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19440" windowHeight="7485"/>
  </bookViews>
  <sheets>
    <sheet name="READ ME!" sheetId="4" r:id="rId1"/>
    <sheet name="concat" sheetId="2" r:id="rId2"/>
    <sheet name="convert" sheetId="6" r:id="rId3"/>
    <sheet name="order-admin-units" sheetId="5" r:id="rId4"/>
    <sheet name="type-categories" sheetId="7" r:id="rId5"/>
    <sheet name="DATA" sheetId="1" r:id="rId6"/>
    <sheet name="Ready!" sheetId="3" r:id="rId7"/>
  </sheets>
  <definedNames>
    <definedName name="_xlnm._FilterDatabase" localSheetId="5" hidden="1">DATA!$C$4:$AH$2004</definedName>
    <definedName name="admin1listsize">OFFSET('order-admin-units'!$D$3, 0, 0, 'order-admin-units'!$B$2, 1)</definedName>
    <definedName name="countrylistsize">OFFSET('order-admin-units'!$F$3, 0, 0, 'order-admin-units'!$B$1, 1)</definedName>
    <definedName name="get_country">OFFSET('order-admin-units'!$A$4, 0, 0, 'order-admin-units'!$D$1, 1)</definedName>
    <definedName name="mergednames">OFFSET('order-admin-units'!$C$4, 0, 0, 'order-admin-units'!$D$1, 1)</definedName>
    <definedName name="orderadmin">OFFSET('order-admin-units'!$J$3, 0, 0,'order-admin-units'!$B$2, 2)</definedName>
    <definedName name="ordercountry">OFFSET('order-admin-units'!$H$3, 0, 0, 'order-admin-units'!$B$1, 2)</definedName>
  </definedNames>
  <calcPr calcId="145621"/>
</workbook>
</file>

<file path=xl/calcChain.xml><?xml version="1.0" encoding="utf-8"?>
<calcChain xmlns="http://schemas.openxmlformats.org/spreadsheetml/2006/main">
  <c r="AH353" i="1" l="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346" i="1" l="1"/>
  <c r="A347" i="1" s="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5" i="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F2003" i="5" l="1"/>
  <c r="G2003" i="5" s="1"/>
  <c r="D2003" i="5"/>
  <c r="E2003" i="5" s="1"/>
  <c r="B2003" i="5"/>
  <c r="A2003" i="5"/>
  <c r="C2003" i="5" s="1"/>
  <c r="B1557" i="1" l="1"/>
  <c r="B1558" i="1"/>
  <c r="B1556" i="1"/>
  <c r="B1555" i="1"/>
  <c r="AF2004" i="1" l="1"/>
  <c r="AF2003" i="1"/>
  <c r="AF2002" i="1"/>
  <c r="AF2001" i="1"/>
  <c r="AF2000" i="1"/>
  <c r="AF1999" i="1"/>
  <c r="AF1998" i="1"/>
  <c r="AF1997" i="1"/>
  <c r="AF1996" i="1"/>
  <c r="AF1995" i="1"/>
  <c r="AF1994" i="1"/>
  <c r="AF1993" i="1"/>
  <c r="AF1992" i="1"/>
  <c r="AF1991" i="1"/>
  <c r="AF1990" i="1"/>
  <c r="AF1989" i="1"/>
  <c r="AF1988" i="1"/>
  <c r="AF1987" i="1"/>
  <c r="AF1986" i="1"/>
  <c r="AF1985" i="1"/>
  <c r="AF1984" i="1"/>
  <c r="AF1983" i="1"/>
  <c r="AF1982" i="1"/>
  <c r="AF1981" i="1"/>
  <c r="AF1980" i="1"/>
  <c r="AF1979" i="1"/>
  <c r="AF1978" i="1"/>
  <c r="AF1977" i="1"/>
  <c r="AF1976" i="1"/>
  <c r="AF1975" i="1"/>
  <c r="AF1974" i="1"/>
  <c r="AF1973" i="1"/>
  <c r="AF1972" i="1"/>
  <c r="AF1971" i="1"/>
  <c r="AF1970" i="1"/>
  <c r="AF1969" i="1"/>
  <c r="AF1968" i="1"/>
  <c r="AF1967" i="1"/>
  <c r="AF1966" i="1"/>
  <c r="AF1965" i="1"/>
  <c r="AF1964" i="1"/>
  <c r="AF1963" i="1"/>
  <c r="AF1962" i="1"/>
  <c r="AF1961" i="1"/>
  <c r="AF1960" i="1"/>
  <c r="AF1959" i="1"/>
  <c r="AF1958" i="1"/>
  <c r="AF1957" i="1"/>
  <c r="AF1956" i="1"/>
  <c r="AF1955" i="1"/>
  <c r="AF1954" i="1"/>
  <c r="AF1953" i="1"/>
  <c r="AF1952" i="1"/>
  <c r="AF1951" i="1"/>
  <c r="AF1950" i="1"/>
  <c r="AF1949" i="1"/>
  <c r="AF1948" i="1"/>
  <c r="AF1947" i="1"/>
  <c r="AF1946" i="1"/>
  <c r="AF1945" i="1"/>
  <c r="AF1944" i="1"/>
  <c r="AF1943" i="1"/>
  <c r="AF1942" i="1"/>
  <c r="AF1941" i="1"/>
  <c r="AF1940" i="1"/>
  <c r="AF1939" i="1"/>
  <c r="AF1938" i="1"/>
  <c r="AF1937" i="1"/>
  <c r="AF1936" i="1"/>
  <c r="AF1935" i="1"/>
  <c r="AF1934" i="1"/>
  <c r="AF1933" i="1"/>
  <c r="AF1932" i="1"/>
  <c r="AF1931" i="1"/>
  <c r="AF1930" i="1"/>
  <c r="AF1929" i="1"/>
  <c r="AF1928" i="1"/>
  <c r="AF1927" i="1"/>
  <c r="AF1926" i="1"/>
  <c r="AF1925" i="1"/>
  <c r="AF1924" i="1"/>
  <c r="AF1923" i="1"/>
  <c r="AF1922" i="1"/>
  <c r="AF1921" i="1"/>
  <c r="AF1920" i="1"/>
  <c r="AF1919" i="1"/>
  <c r="AF1918" i="1"/>
  <c r="AF1917" i="1"/>
  <c r="AF1916" i="1"/>
  <c r="AF1915" i="1"/>
  <c r="AF1914" i="1"/>
  <c r="AF1913" i="1"/>
  <c r="AF1912" i="1"/>
  <c r="AF1911" i="1"/>
  <c r="AF1910" i="1"/>
  <c r="AF1909" i="1"/>
  <c r="AF1908" i="1"/>
  <c r="AF1907" i="1"/>
  <c r="AF1906" i="1"/>
  <c r="AF1905" i="1"/>
  <c r="AF1904" i="1"/>
  <c r="AF1903" i="1"/>
  <c r="AF1902" i="1"/>
  <c r="AF1901" i="1"/>
  <c r="AF1900" i="1"/>
  <c r="AF1899" i="1"/>
  <c r="AF1898" i="1"/>
  <c r="AF1897" i="1"/>
  <c r="AF1896" i="1"/>
  <c r="AF1895" i="1"/>
  <c r="AF1894" i="1"/>
  <c r="AF1893" i="1"/>
  <c r="AF1892" i="1"/>
  <c r="AF1891" i="1"/>
  <c r="AF1890" i="1"/>
  <c r="AF1889" i="1"/>
  <c r="AF1888" i="1"/>
  <c r="AF1887" i="1"/>
  <c r="AF1886" i="1"/>
  <c r="AF1885" i="1"/>
  <c r="AF1884" i="1"/>
  <c r="AF1883" i="1"/>
  <c r="AF1882" i="1"/>
  <c r="AF1881" i="1"/>
  <c r="AF1880" i="1"/>
  <c r="AF1879" i="1"/>
  <c r="AF1878" i="1"/>
  <c r="AF1877" i="1"/>
  <c r="AF1876" i="1"/>
  <c r="AF1875" i="1"/>
  <c r="AF1874" i="1"/>
  <c r="AF1873" i="1"/>
  <c r="AF1872" i="1"/>
  <c r="AF1871" i="1"/>
  <c r="AF1870" i="1"/>
  <c r="AF1869" i="1"/>
  <c r="AF1868" i="1"/>
  <c r="AF1867" i="1"/>
  <c r="AF1866" i="1"/>
  <c r="AF1865" i="1"/>
  <c r="AF1864" i="1"/>
  <c r="AF1863" i="1"/>
  <c r="AF1862" i="1"/>
  <c r="AF1861" i="1"/>
  <c r="AF1860" i="1"/>
  <c r="AF1859" i="1"/>
  <c r="AF1858" i="1"/>
  <c r="AF1857" i="1"/>
  <c r="AF1856" i="1"/>
  <c r="AF1855" i="1"/>
  <c r="AF1854" i="1"/>
  <c r="AF1853" i="1"/>
  <c r="AF1852" i="1"/>
  <c r="AF1851" i="1"/>
  <c r="AF1850" i="1"/>
  <c r="AF1849" i="1"/>
  <c r="AF1848" i="1"/>
  <c r="AF1847" i="1"/>
  <c r="AF1846" i="1"/>
  <c r="AF1845" i="1"/>
  <c r="AF1844" i="1"/>
  <c r="AF1843" i="1"/>
  <c r="AF1842" i="1"/>
  <c r="AF1841" i="1"/>
  <c r="AF1840" i="1"/>
  <c r="AF1839" i="1"/>
  <c r="AF1838" i="1"/>
  <c r="AF1837" i="1"/>
  <c r="AF1836" i="1"/>
  <c r="AF1835" i="1"/>
  <c r="AF1834" i="1"/>
  <c r="AF1833" i="1"/>
  <c r="AF1832" i="1"/>
  <c r="AF1831" i="1"/>
  <c r="AF1830" i="1"/>
  <c r="AF1829" i="1"/>
  <c r="AF1828" i="1"/>
  <c r="AF1827" i="1"/>
  <c r="AF1826" i="1"/>
  <c r="AF1825" i="1"/>
  <c r="AF1824" i="1"/>
  <c r="AF1823" i="1"/>
  <c r="AF1822" i="1"/>
  <c r="AF1821" i="1"/>
  <c r="AF1820" i="1"/>
  <c r="AF1819" i="1"/>
  <c r="AF1818" i="1"/>
  <c r="AF1817" i="1"/>
  <c r="AF1816" i="1"/>
  <c r="AF1815" i="1"/>
  <c r="AF1814" i="1"/>
  <c r="AF1813" i="1"/>
  <c r="AF1812" i="1"/>
  <c r="AF1811" i="1"/>
  <c r="AF1810" i="1"/>
  <c r="AF1809" i="1"/>
  <c r="AF1808" i="1"/>
  <c r="AF1807" i="1"/>
  <c r="AF1806" i="1"/>
  <c r="AF1805" i="1"/>
  <c r="AF1804" i="1"/>
  <c r="AF1803" i="1"/>
  <c r="AF1802" i="1"/>
  <c r="AF1801" i="1"/>
  <c r="AF1800" i="1"/>
  <c r="AF1799" i="1"/>
  <c r="AF1798" i="1"/>
  <c r="AF1797" i="1"/>
  <c r="AF1796" i="1"/>
  <c r="AF1795" i="1"/>
  <c r="AF1794" i="1"/>
  <c r="AF1793" i="1"/>
  <c r="AF1792" i="1"/>
  <c r="AF1791" i="1"/>
  <c r="AF1790" i="1"/>
  <c r="AF1789" i="1"/>
  <c r="AF1788" i="1"/>
  <c r="AF1787" i="1"/>
  <c r="AF1786" i="1"/>
  <c r="AF1785" i="1"/>
  <c r="AF1784" i="1"/>
  <c r="AF1783" i="1"/>
  <c r="AF1782" i="1"/>
  <c r="AF1781" i="1"/>
  <c r="AF1780" i="1"/>
  <c r="AF1779" i="1"/>
  <c r="AF1778" i="1"/>
  <c r="AF1777" i="1"/>
  <c r="AF1776" i="1"/>
  <c r="AF1775" i="1"/>
  <c r="AF1774" i="1"/>
  <c r="AF1773" i="1"/>
  <c r="AF1772" i="1"/>
  <c r="AF1771" i="1"/>
  <c r="AF1770" i="1"/>
  <c r="AF1769" i="1"/>
  <c r="AF1768" i="1"/>
  <c r="AF1767" i="1"/>
  <c r="AF1766" i="1"/>
  <c r="AF1765" i="1"/>
  <c r="AF1764" i="1"/>
  <c r="AF1763" i="1"/>
  <c r="AF1762" i="1"/>
  <c r="AF1761" i="1"/>
  <c r="AF1760" i="1"/>
  <c r="AF1759" i="1"/>
  <c r="AF1758" i="1"/>
  <c r="AF1757" i="1"/>
  <c r="AF1756" i="1"/>
  <c r="AF1755" i="1"/>
  <c r="AF1754" i="1"/>
  <c r="AF1753" i="1"/>
  <c r="AF1752" i="1"/>
  <c r="AF1751" i="1"/>
  <c r="AF1750" i="1"/>
  <c r="AF1749" i="1"/>
  <c r="AF1748" i="1"/>
  <c r="AF1747" i="1"/>
  <c r="AF1746" i="1"/>
  <c r="AF1745" i="1"/>
  <c r="AF1744" i="1"/>
  <c r="AF1743" i="1"/>
  <c r="AF1742" i="1"/>
  <c r="AF1741" i="1"/>
  <c r="AF1740" i="1"/>
  <c r="AF1739" i="1"/>
  <c r="AF1738" i="1"/>
  <c r="AF1737" i="1"/>
  <c r="AF1736" i="1"/>
  <c r="AF1735" i="1"/>
  <c r="AF1734" i="1"/>
  <c r="AF1733" i="1"/>
  <c r="AF1732" i="1"/>
  <c r="AF1731" i="1"/>
  <c r="AF1730" i="1"/>
  <c r="AF1729" i="1"/>
  <c r="AF1728" i="1"/>
  <c r="AF1727" i="1"/>
  <c r="AF1726" i="1"/>
  <c r="AF1725" i="1"/>
  <c r="AF1724" i="1"/>
  <c r="AF1723" i="1"/>
  <c r="AF1722" i="1"/>
  <c r="AF1721" i="1"/>
  <c r="AF1720" i="1"/>
  <c r="AF1719" i="1"/>
  <c r="AF1718" i="1"/>
  <c r="AF1717" i="1"/>
  <c r="AF1716" i="1"/>
  <c r="AF1715" i="1"/>
  <c r="AF1714" i="1"/>
  <c r="AF1713" i="1"/>
  <c r="AF1712" i="1"/>
  <c r="AF1711" i="1"/>
  <c r="AF1710" i="1"/>
  <c r="AF1709" i="1"/>
  <c r="AF1708" i="1"/>
  <c r="AF1707" i="1"/>
  <c r="AF1706" i="1"/>
  <c r="AF1705" i="1"/>
  <c r="AF1704" i="1"/>
  <c r="AF1703" i="1"/>
  <c r="AF1702" i="1"/>
  <c r="AF1701" i="1"/>
  <c r="AF1700" i="1"/>
  <c r="AF1699" i="1"/>
  <c r="AF1698" i="1"/>
  <c r="AF1697" i="1"/>
  <c r="AF1696" i="1"/>
  <c r="AF1695" i="1"/>
  <c r="AF1694" i="1"/>
  <c r="AF1693" i="1"/>
  <c r="AF1692" i="1"/>
  <c r="AF1691" i="1"/>
  <c r="AF1690" i="1"/>
  <c r="AF1689" i="1"/>
  <c r="AF1688" i="1"/>
  <c r="AF1687" i="1"/>
  <c r="AF1686" i="1"/>
  <c r="AF1685" i="1"/>
  <c r="AF1684" i="1"/>
  <c r="AF1683" i="1"/>
  <c r="AF1682" i="1"/>
  <c r="AF1681" i="1"/>
  <c r="AF1680" i="1"/>
  <c r="AF1679" i="1"/>
  <c r="AF1678" i="1"/>
  <c r="AF1677" i="1"/>
  <c r="AF1676" i="1"/>
  <c r="AF1675" i="1"/>
  <c r="AF1674" i="1"/>
  <c r="AF1673" i="1"/>
  <c r="AF1672" i="1"/>
  <c r="AF1671" i="1"/>
  <c r="AF1670" i="1"/>
  <c r="AF1669" i="1"/>
  <c r="AF1668" i="1"/>
  <c r="AF1667" i="1"/>
  <c r="AF1666" i="1"/>
  <c r="AF1665" i="1"/>
  <c r="AF1664" i="1"/>
  <c r="AF1663" i="1"/>
  <c r="AF1662" i="1"/>
  <c r="AF1661" i="1"/>
  <c r="AF1660" i="1"/>
  <c r="AF1659" i="1"/>
  <c r="AF1658" i="1"/>
  <c r="AF1657" i="1"/>
  <c r="AF1656" i="1"/>
  <c r="AF1655" i="1"/>
  <c r="AF1654" i="1"/>
  <c r="AF1653" i="1"/>
  <c r="AF1652" i="1"/>
  <c r="AF1651" i="1"/>
  <c r="AF1650" i="1"/>
  <c r="AF1649" i="1"/>
  <c r="AF1648" i="1"/>
  <c r="AF1647" i="1"/>
  <c r="AF1646" i="1"/>
  <c r="AF1645" i="1"/>
  <c r="AF1644" i="1"/>
  <c r="AF1643" i="1"/>
  <c r="AF1642" i="1"/>
  <c r="AF1641" i="1"/>
  <c r="AF1640" i="1"/>
  <c r="AF1639" i="1"/>
  <c r="AF1638" i="1"/>
  <c r="AF1637" i="1"/>
  <c r="AF1636" i="1"/>
  <c r="AF1635" i="1"/>
  <c r="AF1634" i="1"/>
  <c r="AF1633" i="1"/>
  <c r="AF1632" i="1"/>
  <c r="AF1631" i="1"/>
  <c r="AF1630" i="1"/>
  <c r="AF1629" i="1"/>
  <c r="AF1628" i="1"/>
  <c r="AF1627" i="1"/>
  <c r="AF1626" i="1"/>
  <c r="AF1625" i="1"/>
  <c r="AF1624" i="1"/>
  <c r="AF1623" i="1"/>
  <c r="AF1622" i="1"/>
  <c r="AF1621" i="1"/>
  <c r="AF1620" i="1"/>
  <c r="AF1619" i="1"/>
  <c r="AF1618" i="1"/>
  <c r="AF1617" i="1"/>
  <c r="AF1616" i="1"/>
  <c r="AF1615" i="1"/>
  <c r="AF1614" i="1"/>
  <c r="AF1613" i="1"/>
  <c r="AF1612" i="1"/>
  <c r="AF1611" i="1"/>
  <c r="AF1610" i="1"/>
  <c r="AF1609" i="1"/>
  <c r="AF1608" i="1"/>
  <c r="AF1607" i="1"/>
  <c r="AF1606" i="1"/>
  <c r="AF1605" i="1"/>
  <c r="AF1604" i="1"/>
  <c r="AF1603" i="1"/>
  <c r="AF1602" i="1"/>
  <c r="AF1601" i="1"/>
  <c r="AF1600" i="1"/>
  <c r="AF1599" i="1"/>
  <c r="AF1598" i="1"/>
  <c r="AF1597" i="1"/>
  <c r="AF1596" i="1"/>
  <c r="AF1595" i="1"/>
  <c r="AF1594" i="1"/>
  <c r="AF1593" i="1"/>
  <c r="AF1592" i="1"/>
  <c r="AF1591" i="1"/>
  <c r="AF1590" i="1"/>
  <c r="AF1589" i="1"/>
  <c r="AF1588" i="1"/>
  <c r="AF1587" i="1"/>
  <c r="AF1586" i="1"/>
  <c r="AF1585" i="1"/>
  <c r="AF1584" i="1"/>
  <c r="AF1583" i="1"/>
  <c r="AF1582" i="1"/>
  <c r="AF1581" i="1"/>
  <c r="AF1580" i="1"/>
  <c r="AF1579" i="1"/>
  <c r="AF1578" i="1"/>
  <c r="AF1577" i="1"/>
  <c r="AF1576" i="1"/>
  <c r="AF1575" i="1"/>
  <c r="AF1574" i="1"/>
  <c r="AF1573" i="1"/>
  <c r="AF1572" i="1"/>
  <c r="AF1571" i="1"/>
  <c r="AF1570" i="1"/>
  <c r="AF1569" i="1"/>
  <c r="AF1568" i="1"/>
  <c r="AF1567" i="1"/>
  <c r="AF1566" i="1"/>
  <c r="AF1565" i="1"/>
  <c r="AF1564" i="1"/>
  <c r="AF1563" i="1"/>
  <c r="AF1562" i="1"/>
  <c r="AF1561" i="1"/>
  <c r="AF1560" i="1"/>
  <c r="AF1559" i="1"/>
  <c r="AF1558" i="1"/>
  <c r="AF1557" i="1"/>
  <c r="AF1556" i="1"/>
  <c r="AF1555" i="1"/>
  <c r="AF1554" i="1"/>
  <c r="AF1553" i="1"/>
  <c r="AF1552" i="1"/>
  <c r="AF1551" i="1"/>
  <c r="AF1550" i="1"/>
  <c r="AF1549" i="1"/>
  <c r="AF1548" i="1"/>
  <c r="AF1547" i="1"/>
  <c r="AF1546" i="1"/>
  <c r="AF1545" i="1"/>
  <c r="AF1544" i="1"/>
  <c r="AF1543" i="1"/>
  <c r="AF1542" i="1"/>
  <c r="AF1541" i="1"/>
  <c r="AF1540" i="1"/>
  <c r="AF1539" i="1"/>
  <c r="AF1538" i="1"/>
  <c r="AF1537" i="1"/>
  <c r="AF1536" i="1"/>
  <c r="AF1535" i="1"/>
  <c r="AF1534" i="1"/>
  <c r="AF1533" i="1"/>
  <c r="AF1532" i="1"/>
  <c r="AF1531" i="1"/>
  <c r="AF1530" i="1"/>
  <c r="AF1529" i="1"/>
  <c r="AF1528" i="1"/>
  <c r="AF1527" i="1"/>
  <c r="AF1526" i="1"/>
  <c r="AF1525" i="1"/>
  <c r="AF1524" i="1"/>
  <c r="AF1523" i="1"/>
  <c r="AF1522" i="1"/>
  <c r="AF1521" i="1"/>
  <c r="AF1520" i="1"/>
  <c r="AF1519" i="1"/>
  <c r="AF1518" i="1"/>
  <c r="AF1517" i="1"/>
  <c r="AF1516" i="1"/>
  <c r="AF1515" i="1"/>
  <c r="AF1514" i="1"/>
  <c r="AF1513" i="1"/>
  <c r="AF1512" i="1"/>
  <c r="AF1511" i="1"/>
  <c r="AF1510" i="1"/>
  <c r="AF1509" i="1"/>
  <c r="AF1508" i="1"/>
  <c r="AF1507" i="1"/>
  <c r="AF1506" i="1"/>
  <c r="AF1505" i="1"/>
  <c r="AF1504" i="1"/>
  <c r="AF1503" i="1"/>
  <c r="AF1502" i="1"/>
  <c r="AF1501" i="1"/>
  <c r="AF1500" i="1"/>
  <c r="AF1499" i="1"/>
  <c r="AF1498" i="1"/>
  <c r="AF1497" i="1"/>
  <c r="AF1496" i="1"/>
  <c r="AF1495" i="1"/>
  <c r="AF1494" i="1"/>
  <c r="AF1493" i="1"/>
  <c r="AF1492" i="1"/>
  <c r="AF1491" i="1"/>
  <c r="AF1490" i="1"/>
  <c r="AF1489" i="1"/>
  <c r="AF1488" i="1"/>
  <c r="AF1487" i="1"/>
  <c r="AF1486" i="1"/>
  <c r="AF1485" i="1"/>
  <c r="AF1484" i="1"/>
  <c r="AF1483" i="1"/>
  <c r="AF1482" i="1"/>
  <c r="AF1481" i="1"/>
  <c r="AF1480" i="1"/>
  <c r="AF1479" i="1"/>
  <c r="AF1478" i="1"/>
  <c r="AF1477" i="1"/>
  <c r="AF1476" i="1"/>
  <c r="AF1475" i="1"/>
  <c r="AF1474" i="1"/>
  <c r="AF1473" i="1"/>
  <c r="AF1472" i="1"/>
  <c r="AF1471" i="1"/>
  <c r="AF1470" i="1"/>
  <c r="AF1469" i="1"/>
  <c r="AF1468" i="1"/>
  <c r="AF1467" i="1"/>
  <c r="AF1466" i="1"/>
  <c r="AF1465" i="1"/>
  <c r="AF1464" i="1"/>
  <c r="AF1463" i="1"/>
  <c r="AF1462" i="1"/>
  <c r="AF1461" i="1"/>
  <c r="AF1460" i="1"/>
  <c r="AF1459" i="1"/>
  <c r="AF1458" i="1"/>
  <c r="AF1457" i="1"/>
  <c r="AF1456" i="1"/>
  <c r="AF1455" i="1"/>
  <c r="AF1454" i="1"/>
  <c r="AF1453" i="1"/>
  <c r="AF1452" i="1"/>
  <c r="AF1451" i="1"/>
  <c r="AF1450" i="1"/>
  <c r="AF1449" i="1"/>
  <c r="AF1448" i="1"/>
  <c r="AF1447" i="1"/>
  <c r="AF1446" i="1"/>
  <c r="AF1445" i="1"/>
  <c r="AF1444" i="1"/>
  <c r="AF1443" i="1"/>
  <c r="AF1442" i="1"/>
  <c r="AF1441" i="1"/>
  <c r="AF1440" i="1"/>
  <c r="AF1439" i="1"/>
  <c r="AF1438" i="1"/>
  <c r="AF1437" i="1"/>
  <c r="AF1436" i="1"/>
  <c r="AF1435" i="1"/>
  <c r="AF1434" i="1"/>
  <c r="AF1433" i="1"/>
  <c r="AF1432" i="1"/>
  <c r="AF1431" i="1"/>
  <c r="AF1430" i="1"/>
  <c r="AF1429" i="1"/>
  <c r="AF1428" i="1"/>
  <c r="AF1427" i="1"/>
  <c r="AF1426" i="1"/>
  <c r="AF1425" i="1"/>
  <c r="AF1424" i="1"/>
  <c r="AF1423" i="1"/>
  <c r="AF1422" i="1"/>
  <c r="AF1421" i="1"/>
  <c r="AF1420" i="1"/>
  <c r="AF1419" i="1"/>
  <c r="AF1418" i="1"/>
  <c r="AF1417" i="1"/>
  <c r="AF1416" i="1"/>
  <c r="AF1415" i="1"/>
  <c r="AF1414" i="1"/>
  <c r="AF1413" i="1"/>
  <c r="AF1412" i="1"/>
  <c r="AF1411" i="1"/>
  <c r="AF1410" i="1"/>
  <c r="AF1409" i="1"/>
  <c r="AF1408" i="1"/>
  <c r="AF1407" i="1"/>
  <c r="AF1406" i="1"/>
  <c r="AF1405" i="1"/>
  <c r="AF1404" i="1"/>
  <c r="AF1403" i="1"/>
  <c r="AF1402" i="1"/>
  <c r="AF1401" i="1"/>
  <c r="AF1400" i="1"/>
  <c r="AF1399" i="1"/>
  <c r="AF1398" i="1"/>
  <c r="AF1397" i="1"/>
  <c r="AF1396" i="1"/>
  <c r="AF1395" i="1"/>
  <c r="AF1394" i="1"/>
  <c r="AF1393" i="1"/>
  <c r="AF1392" i="1"/>
  <c r="AF1391" i="1"/>
  <c r="AF1390" i="1"/>
  <c r="AF1389" i="1"/>
  <c r="AF1388" i="1"/>
  <c r="AF1387" i="1"/>
  <c r="AF1386" i="1"/>
  <c r="AF1385" i="1"/>
  <c r="AF1384" i="1"/>
  <c r="AF1383" i="1"/>
  <c r="AF1382" i="1"/>
  <c r="AF1381" i="1"/>
  <c r="AF1380" i="1"/>
  <c r="AF1379" i="1"/>
  <c r="AF1378" i="1"/>
  <c r="AF1377" i="1"/>
  <c r="AF1376" i="1"/>
  <c r="AF1375" i="1"/>
  <c r="AF1374" i="1"/>
  <c r="AF1373" i="1"/>
  <c r="AF1372" i="1"/>
  <c r="AF1371" i="1"/>
  <c r="AF1370" i="1"/>
  <c r="AF1369" i="1"/>
  <c r="AF1368" i="1"/>
  <c r="AF1367" i="1"/>
  <c r="AF1366" i="1"/>
  <c r="AF1365" i="1"/>
  <c r="AF1364" i="1"/>
  <c r="AF1363" i="1"/>
  <c r="AF1362" i="1"/>
  <c r="AF1361" i="1"/>
  <c r="AF1360" i="1"/>
  <c r="AF1359" i="1"/>
  <c r="AF1358" i="1"/>
  <c r="AF1357" i="1"/>
  <c r="AF1356" i="1"/>
  <c r="AF1355" i="1"/>
  <c r="AF1354" i="1"/>
  <c r="AF1353" i="1"/>
  <c r="AF1352" i="1"/>
  <c r="AF1351" i="1"/>
  <c r="AF1350" i="1"/>
  <c r="AF1349" i="1"/>
  <c r="AF1348" i="1"/>
  <c r="AF1347" i="1"/>
  <c r="AF1346" i="1"/>
  <c r="AF1345" i="1"/>
  <c r="AF1344" i="1"/>
  <c r="AF1343" i="1"/>
  <c r="AF1342" i="1"/>
  <c r="AF1341" i="1"/>
  <c r="AF1340" i="1"/>
  <c r="AF1339" i="1"/>
  <c r="AF1338" i="1"/>
  <c r="AF1337" i="1"/>
  <c r="AF1336" i="1"/>
  <c r="AF1335" i="1"/>
  <c r="AF1334" i="1"/>
  <c r="AF1333" i="1"/>
  <c r="AF1332" i="1"/>
  <c r="AF1331" i="1"/>
  <c r="AF1330" i="1"/>
  <c r="AF1329" i="1"/>
  <c r="AF1328" i="1"/>
  <c r="AF1327" i="1"/>
  <c r="AF1326" i="1"/>
  <c r="AF1325" i="1"/>
  <c r="AF1324" i="1"/>
  <c r="AF1323" i="1"/>
  <c r="AF1322" i="1"/>
  <c r="AF1321" i="1"/>
  <c r="AF1320" i="1"/>
  <c r="AF1319" i="1"/>
  <c r="AF1318" i="1"/>
  <c r="AF1317" i="1"/>
  <c r="AF1316" i="1"/>
  <c r="AF1315" i="1"/>
  <c r="AF1314" i="1"/>
  <c r="AF1313" i="1"/>
  <c r="AF1312" i="1"/>
  <c r="AF1311" i="1"/>
  <c r="AF1310" i="1"/>
  <c r="AF1309" i="1"/>
  <c r="AF1308" i="1"/>
  <c r="AF1307" i="1"/>
  <c r="AF1306" i="1"/>
  <c r="AF1305" i="1"/>
  <c r="AF1304" i="1"/>
  <c r="AF1303" i="1"/>
  <c r="AF1302" i="1"/>
  <c r="AF1301" i="1"/>
  <c r="AF1300" i="1"/>
  <c r="AF1299" i="1"/>
  <c r="AF1298" i="1"/>
  <c r="AF1297" i="1"/>
  <c r="AF1296" i="1"/>
  <c r="AF1295" i="1"/>
  <c r="AF1294" i="1"/>
  <c r="AF1293" i="1"/>
  <c r="AF1292" i="1"/>
  <c r="AF1291" i="1"/>
  <c r="AF1290" i="1"/>
  <c r="AF1289" i="1"/>
  <c r="AF1288" i="1"/>
  <c r="AF1287" i="1"/>
  <c r="AF1286" i="1"/>
  <c r="AF1285" i="1"/>
  <c r="AF1284" i="1"/>
  <c r="AF1283" i="1"/>
  <c r="AF1282" i="1"/>
  <c r="AF1281" i="1"/>
  <c r="AF1280" i="1"/>
  <c r="AF1279" i="1"/>
  <c r="AF1278" i="1"/>
  <c r="AF1277" i="1"/>
  <c r="AF1276" i="1"/>
  <c r="AF1275" i="1"/>
  <c r="AF1274" i="1"/>
  <c r="AF1273" i="1"/>
  <c r="AF1272" i="1"/>
  <c r="AF1271" i="1"/>
  <c r="AF1270" i="1"/>
  <c r="AF1269" i="1"/>
  <c r="AF1268" i="1"/>
  <c r="AF1267" i="1"/>
  <c r="AF1266" i="1"/>
  <c r="AF1265" i="1"/>
  <c r="AF1264" i="1"/>
  <c r="AF1263" i="1"/>
  <c r="AF1262" i="1"/>
  <c r="AF1261" i="1"/>
  <c r="AF1260" i="1"/>
  <c r="AF1259" i="1"/>
  <c r="AF1258" i="1"/>
  <c r="AF1257" i="1"/>
  <c r="AF1256" i="1"/>
  <c r="AF1255" i="1"/>
  <c r="AF1254" i="1"/>
  <c r="AF1253" i="1"/>
  <c r="AF1252" i="1"/>
  <c r="AF1251" i="1"/>
  <c r="AF1250" i="1"/>
  <c r="AF1249" i="1"/>
  <c r="AF1248" i="1"/>
  <c r="AF1247" i="1"/>
  <c r="AF1246" i="1"/>
  <c r="AF1245" i="1"/>
  <c r="AF1244" i="1"/>
  <c r="AF1243" i="1"/>
  <c r="AF1242" i="1"/>
  <c r="AF1241" i="1"/>
  <c r="AF1240" i="1"/>
  <c r="AF1239" i="1"/>
  <c r="AF1238" i="1"/>
  <c r="AF1237" i="1"/>
  <c r="AF1236" i="1"/>
  <c r="AF1235" i="1"/>
  <c r="AF1234" i="1"/>
  <c r="AF1233" i="1"/>
  <c r="AF1232" i="1"/>
  <c r="AF1231" i="1"/>
  <c r="AF1230" i="1"/>
  <c r="AF1229" i="1"/>
  <c r="AF1228" i="1"/>
  <c r="AF1227" i="1"/>
  <c r="AF1226" i="1"/>
  <c r="AF1225" i="1"/>
  <c r="AF1224" i="1"/>
  <c r="AF1223" i="1"/>
  <c r="AF1222" i="1"/>
  <c r="AF1221" i="1"/>
  <c r="AF1220" i="1"/>
  <c r="AF1219" i="1"/>
  <c r="AF1218" i="1"/>
  <c r="AF1217" i="1"/>
  <c r="AF1216" i="1"/>
  <c r="AF1215" i="1"/>
  <c r="AF1214" i="1"/>
  <c r="AF1213" i="1"/>
  <c r="AF1212" i="1"/>
  <c r="AF1211" i="1"/>
  <c r="AF1210" i="1"/>
  <c r="AF1209" i="1"/>
  <c r="AF1208" i="1"/>
  <c r="AF1207" i="1"/>
  <c r="AF1206" i="1"/>
  <c r="AF1205" i="1"/>
  <c r="AF1204" i="1"/>
  <c r="AF1203" i="1"/>
  <c r="AF1202" i="1"/>
  <c r="AF1201" i="1"/>
  <c r="AF1200" i="1"/>
  <c r="AF1199" i="1"/>
  <c r="AF1198" i="1"/>
  <c r="AF1197" i="1"/>
  <c r="AF1196" i="1"/>
  <c r="AF1195" i="1"/>
  <c r="AF1194" i="1"/>
  <c r="AF1193" i="1"/>
  <c r="AF1192" i="1"/>
  <c r="AF1191" i="1"/>
  <c r="AF1190" i="1"/>
  <c r="AF1189" i="1"/>
  <c r="AF1188" i="1"/>
  <c r="AF1187" i="1"/>
  <c r="AF1186" i="1"/>
  <c r="AF1185" i="1"/>
  <c r="AF1184" i="1"/>
  <c r="AF1183" i="1"/>
  <c r="AF1182" i="1"/>
  <c r="AF1181" i="1"/>
  <c r="AF1180" i="1"/>
  <c r="AF1179" i="1"/>
  <c r="AF1178" i="1"/>
  <c r="AF1177" i="1"/>
  <c r="AF1176" i="1"/>
  <c r="AF1175" i="1"/>
  <c r="AF1174" i="1"/>
  <c r="AF1173" i="1"/>
  <c r="AF1172" i="1"/>
  <c r="AF1171" i="1"/>
  <c r="AF1170" i="1"/>
  <c r="AF1169" i="1"/>
  <c r="AF1168" i="1"/>
  <c r="AF1167" i="1"/>
  <c r="AF1166" i="1"/>
  <c r="AF1165" i="1"/>
  <c r="AF1164" i="1"/>
  <c r="AF1163" i="1"/>
  <c r="AF1162" i="1"/>
  <c r="AF1161" i="1"/>
  <c r="AF1160" i="1"/>
  <c r="AF1159" i="1"/>
  <c r="AF1158" i="1"/>
  <c r="AF1157" i="1"/>
  <c r="AF1156" i="1"/>
  <c r="AF1155" i="1"/>
  <c r="AF1154" i="1"/>
  <c r="AF1153" i="1"/>
  <c r="AF1152" i="1"/>
  <c r="AF1151" i="1"/>
  <c r="AF1150" i="1"/>
  <c r="AF1149" i="1"/>
  <c r="AF1148" i="1"/>
  <c r="AF1147" i="1"/>
  <c r="AF1146" i="1"/>
  <c r="AF1145" i="1"/>
  <c r="AF1144" i="1"/>
  <c r="AF1143" i="1"/>
  <c r="AF1142" i="1"/>
  <c r="AF1141" i="1"/>
  <c r="AF1140" i="1"/>
  <c r="AF1139" i="1"/>
  <c r="AF1138" i="1"/>
  <c r="AF1137" i="1"/>
  <c r="AF1136" i="1"/>
  <c r="AF1135" i="1"/>
  <c r="AF1134" i="1"/>
  <c r="AF1133" i="1"/>
  <c r="AF1132" i="1"/>
  <c r="AF1131" i="1"/>
  <c r="AF1130" i="1"/>
  <c r="AF1129" i="1"/>
  <c r="AF1128" i="1"/>
  <c r="AF1127" i="1"/>
  <c r="AF1126" i="1"/>
  <c r="AF1125" i="1"/>
  <c r="AF1124" i="1"/>
  <c r="AF1123" i="1"/>
  <c r="AF1122" i="1"/>
  <c r="AF1121" i="1"/>
  <c r="AF1120" i="1"/>
  <c r="AF1119" i="1"/>
  <c r="AF1118" i="1"/>
  <c r="AF1117" i="1"/>
  <c r="AF1116" i="1"/>
  <c r="AF1115" i="1"/>
  <c r="AF1114" i="1"/>
  <c r="AF1113" i="1"/>
  <c r="AF1112" i="1"/>
  <c r="AF1111" i="1"/>
  <c r="AF1110" i="1"/>
  <c r="AF1109" i="1"/>
  <c r="AF1108" i="1"/>
  <c r="AF1107" i="1"/>
  <c r="AF1106" i="1"/>
  <c r="AF1105" i="1"/>
  <c r="AF1104" i="1"/>
  <c r="AF1103" i="1"/>
  <c r="AF1102" i="1"/>
  <c r="AF1101" i="1"/>
  <c r="AF1100" i="1"/>
  <c r="AF1099" i="1"/>
  <c r="AF1098" i="1"/>
  <c r="AF1097" i="1"/>
  <c r="AF1096" i="1"/>
  <c r="AF1095" i="1"/>
  <c r="AF1094" i="1"/>
  <c r="AF1093" i="1"/>
  <c r="AF1092" i="1"/>
  <c r="AF1091" i="1"/>
  <c r="AF1090" i="1"/>
  <c r="AF1089" i="1"/>
  <c r="AF1088" i="1"/>
  <c r="AF1087" i="1"/>
  <c r="AF1086" i="1"/>
  <c r="AF1085" i="1"/>
  <c r="AF1084" i="1"/>
  <c r="AF1083" i="1"/>
  <c r="AF1082" i="1"/>
  <c r="AF1081" i="1"/>
  <c r="AF1080" i="1"/>
  <c r="AF1079" i="1"/>
  <c r="AF1078" i="1"/>
  <c r="AF1077" i="1"/>
  <c r="AF1076" i="1"/>
  <c r="AF1075" i="1"/>
  <c r="AF1074" i="1"/>
  <c r="AF1073" i="1"/>
  <c r="AF1072" i="1"/>
  <c r="AF1071" i="1"/>
  <c r="AF1070" i="1"/>
  <c r="AF1069" i="1"/>
  <c r="AF1068" i="1"/>
  <c r="AF1067" i="1"/>
  <c r="AF1066" i="1"/>
  <c r="AF1065" i="1"/>
  <c r="AF1064" i="1"/>
  <c r="AF1063" i="1"/>
  <c r="AF1062" i="1"/>
  <c r="AF1061" i="1"/>
  <c r="AF1060" i="1"/>
  <c r="AF1059" i="1"/>
  <c r="AF1058" i="1"/>
  <c r="AF1057" i="1"/>
  <c r="AF1056" i="1"/>
  <c r="AF1055" i="1"/>
  <c r="AF1054" i="1"/>
  <c r="AF1053" i="1"/>
  <c r="AF1052" i="1"/>
  <c r="AF1051" i="1"/>
  <c r="AF1050" i="1"/>
  <c r="AF1049" i="1"/>
  <c r="AF1048" i="1"/>
  <c r="AF1047" i="1"/>
  <c r="AF1046" i="1"/>
  <c r="AF1045" i="1"/>
  <c r="AF1044" i="1"/>
  <c r="AF1043" i="1"/>
  <c r="AF1042" i="1"/>
  <c r="AF1041" i="1"/>
  <c r="AF1040" i="1"/>
  <c r="AF1039" i="1"/>
  <c r="AF1038" i="1"/>
  <c r="AF1037" i="1"/>
  <c r="AF1036" i="1"/>
  <c r="AF1035" i="1"/>
  <c r="AF1034" i="1"/>
  <c r="AF1033" i="1"/>
  <c r="AF1032" i="1"/>
  <c r="AF1031" i="1"/>
  <c r="AF1030" i="1"/>
  <c r="AF1029" i="1"/>
  <c r="AF1028" i="1"/>
  <c r="AF1027" i="1"/>
  <c r="AF1026" i="1"/>
  <c r="AF1025" i="1"/>
  <c r="AF1024" i="1"/>
  <c r="AF1023" i="1"/>
  <c r="AF1022" i="1"/>
  <c r="AF1021" i="1"/>
  <c r="AF1020" i="1"/>
  <c r="AF1019" i="1"/>
  <c r="AF1018" i="1"/>
  <c r="AF1017" i="1"/>
  <c r="AF1016" i="1"/>
  <c r="AF1015" i="1"/>
  <c r="AF1014" i="1"/>
  <c r="AF1013" i="1"/>
  <c r="AF1012" i="1"/>
  <c r="AF1011" i="1"/>
  <c r="AF1010" i="1"/>
  <c r="AF1009" i="1"/>
  <c r="AF1008" i="1"/>
  <c r="AF1007" i="1"/>
  <c r="AF1006" i="1"/>
  <c r="AF1005" i="1"/>
  <c r="AF1004" i="1"/>
  <c r="AF1003" i="1"/>
  <c r="AF1002" i="1"/>
  <c r="AF1001" i="1"/>
  <c r="AF1000" i="1"/>
  <c r="AF999" i="1"/>
  <c r="AF998" i="1"/>
  <c r="AF997" i="1"/>
  <c r="AF996" i="1"/>
  <c r="AF995" i="1"/>
  <c r="AF994" i="1"/>
  <c r="AF993" i="1"/>
  <c r="AF992" i="1"/>
  <c r="AF991" i="1"/>
  <c r="AF990" i="1"/>
  <c r="AF989" i="1"/>
  <c r="AF988" i="1"/>
  <c r="AF987" i="1"/>
  <c r="AF986" i="1"/>
  <c r="AF985" i="1"/>
  <c r="AF984" i="1"/>
  <c r="AF983" i="1"/>
  <c r="AF982" i="1"/>
  <c r="AF981" i="1"/>
  <c r="AF980" i="1"/>
  <c r="AF979" i="1"/>
  <c r="AF978" i="1"/>
  <c r="AF977" i="1"/>
  <c r="AF976" i="1"/>
  <c r="AF975" i="1"/>
  <c r="AF974" i="1"/>
  <c r="AF973" i="1"/>
  <c r="AF972" i="1"/>
  <c r="AF971" i="1"/>
  <c r="AF970" i="1"/>
  <c r="AF969" i="1"/>
  <c r="AF968" i="1"/>
  <c r="AF967" i="1"/>
  <c r="AF966" i="1"/>
  <c r="AF965" i="1"/>
  <c r="AF964" i="1"/>
  <c r="AF963" i="1"/>
  <c r="AF962" i="1"/>
  <c r="AF961" i="1"/>
  <c r="AF960"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AF935" i="1"/>
  <c r="AF934" i="1"/>
  <c r="AF933" i="1"/>
  <c r="AF932" i="1"/>
  <c r="AF931" i="1"/>
  <c r="AF930" i="1"/>
  <c r="AF929" i="1"/>
  <c r="AF928" i="1"/>
  <c r="AF927" i="1"/>
  <c r="AF926" i="1"/>
  <c r="AF925" i="1"/>
  <c r="AF924" i="1"/>
  <c r="AF923" i="1"/>
  <c r="AF922" i="1"/>
  <c r="AF921" i="1"/>
  <c r="AF920" i="1"/>
  <c r="AF919" i="1"/>
  <c r="AF918" i="1"/>
  <c r="AF917" i="1"/>
  <c r="AF916" i="1"/>
  <c r="AF915" i="1"/>
  <c r="AF914"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6" i="1"/>
  <c r="AF885" i="1"/>
  <c r="AF884" i="1"/>
  <c r="AF883" i="1"/>
  <c r="AF882" i="1"/>
  <c r="AF881" i="1"/>
  <c r="AF880" i="1"/>
  <c r="AF879" i="1"/>
  <c r="AF878"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50" i="1"/>
  <c r="AF849" i="1"/>
  <c r="AF848" i="1"/>
  <c r="AF847" i="1"/>
  <c r="AF846" i="1"/>
  <c r="AF845" i="1"/>
  <c r="AF844" i="1"/>
  <c r="AF843" i="1"/>
  <c r="AF842" i="1"/>
  <c r="AF841" i="1"/>
  <c r="AF840" i="1"/>
  <c r="AF839" i="1"/>
  <c r="AF838" i="1"/>
  <c r="AF837" i="1"/>
  <c r="AF836" i="1"/>
  <c r="AF835" i="1"/>
  <c r="AF834" i="1"/>
  <c r="AF833" i="1"/>
  <c r="AF832" i="1"/>
  <c r="AF831" i="1"/>
  <c r="AF830" i="1"/>
  <c r="AF829" i="1"/>
  <c r="AF828" i="1"/>
  <c r="AF827" i="1"/>
  <c r="AF826" i="1"/>
  <c r="AF825" i="1"/>
  <c r="AF824" i="1"/>
  <c r="AF823" i="1"/>
  <c r="AF822" i="1"/>
  <c r="AF821" i="1"/>
  <c r="AF820" i="1"/>
  <c r="AF819" i="1"/>
  <c r="AF818" i="1"/>
  <c r="AF817" i="1"/>
  <c r="AF816" i="1"/>
  <c r="AF815" i="1"/>
  <c r="AF814" i="1"/>
  <c r="AF813" i="1"/>
  <c r="AF812" i="1"/>
  <c r="AF811" i="1"/>
  <c r="AF810" i="1"/>
  <c r="AF809" i="1"/>
  <c r="AF808" i="1"/>
  <c r="AF807" i="1"/>
  <c r="AF806" i="1"/>
  <c r="AF805" i="1"/>
  <c r="AF804" i="1"/>
  <c r="AF803" i="1"/>
  <c r="AF802" i="1"/>
  <c r="AF801" i="1"/>
  <c r="AF800" i="1"/>
  <c r="AF799" i="1"/>
  <c r="AF798" i="1"/>
  <c r="AF797" i="1"/>
  <c r="AF796" i="1"/>
  <c r="AF795" i="1"/>
  <c r="AF794" i="1"/>
  <c r="AF793" i="1"/>
  <c r="AF792" i="1"/>
  <c r="AF791" i="1"/>
  <c r="AF790" i="1"/>
  <c r="AF789" i="1"/>
  <c r="AF788" i="1"/>
  <c r="AF787" i="1"/>
  <c r="AF786" i="1"/>
  <c r="AF785" i="1"/>
  <c r="AF784" i="1"/>
  <c r="AF783" i="1"/>
  <c r="AF782" i="1"/>
  <c r="AF781" i="1"/>
  <c r="AF780" i="1"/>
  <c r="AF779" i="1"/>
  <c r="AF778" i="1"/>
  <c r="AF777" i="1"/>
  <c r="AF776" i="1"/>
  <c r="AF775" i="1"/>
  <c r="AF774" i="1"/>
  <c r="AF773" i="1"/>
  <c r="AF772" i="1"/>
  <c r="AF771" i="1"/>
  <c r="AF770" i="1"/>
  <c r="AF769" i="1"/>
  <c r="AF768" i="1"/>
  <c r="AF767" i="1"/>
  <c r="AF766" i="1"/>
  <c r="AF765" i="1"/>
  <c r="AF764" i="1"/>
  <c r="AF763" i="1"/>
  <c r="AF762" i="1"/>
  <c r="AF761" i="1"/>
  <c r="AF760" i="1"/>
  <c r="AF759" i="1"/>
  <c r="AF758" i="1"/>
  <c r="AF757" i="1"/>
  <c r="AF756" i="1"/>
  <c r="AF755" i="1"/>
  <c r="AF754" i="1"/>
  <c r="AF753" i="1"/>
  <c r="AF752" i="1"/>
  <c r="AF751" i="1"/>
  <c r="AF750" i="1"/>
  <c r="AF749" i="1"/>
  <c r="AF748" i="1"/>
  <c r="AF747" i="1"/>
  <c r="AF746" i="1"/>
  <c r="AF745" i="1"/>
  <c r="AF744" i="1"/>
  <c r="AF743" i="1"/>
  <c r="AF742" i="1"/>
  <c r="AF741" i="1"/>
  <c r="AF740" i="1"/>
  <c r="AF739" i="1"/>
  <c r="AF738" i="1"/>
  <c r="AF737" i="1"/>
  <c r="AF736" i="1"/>
  <c r="AF735" i="1"/>
  <c r="AF734" i="1"/>
  <c r="AF733" i="1"/>
  <c r="AF732" i="1"/>
  <c r="AF731" i="1"/>
  <c r="AF730" i="1"/>
  <c r="AF729" i="1"/>
  <c r="AF728" i="1"/>
  <c r="AF727" i="1"/>
  <c r="AF726" i="1"/>
  <c r="AF725" i="1"/>
  <c r="AF724" i="1"/>
  <c r="AF723" i="1"/>
  <c r="AF722" i="1"/>
  <c r="AF721" i="1"/>
  <c r="AF720" i="1"/>
  <c r="AF719" i="1"/>
  <c r="AF718" i="1"/>
  <c r="AF717" i="1"/>
  <c r="AF716" i="1"/>
  <c r="AF715" i="1"/>
  <c r="AF714" i="1"/>
  <c r="AF713" i="1"/>
  <c r="AF712" i="1"/>
  <c r="AF711" i="1"/>
  <c r="AF710" i="1"/>
  <c r="AF709" i="1"/>
  <c r="AF708" i="1"/>
  <c r="AF707" i="1"/>
  <c r="AF706" i="1"/>
  <c r="AF705" i="1"/>
  <c r="AF704" i="1"/>
  <c r="AF703" i="1"/>
  <c r="AF702" i="1"/>
  <c r="AF701" i="1"/>
  <c r="AF700" i="1"/>
  <c r="AF699" i="1"/>
  <c r="AF698" i="1"/>
  <c r="AF697" i="1"/>
  <c r="AF696" i="1"/>
  <c r="AF695" i="1"/>
  <c r="AF694" i="1"/>
  <c r="AF693" i="1"/>
  <c r="AF692" i="1"/>
  <c r="AF691" i="1"/>
  <c r="AF690" i="1"/>
  <c r="AF689" i="1"/>
  <c r="AF688" i="1"/>
  <c r="AF687" i="1"/>
  <c r="AF686" i="1"/>
  <c r="AF685" i="1"/>
  <c r="AF684" i="1"/>
  <c r="AF683" i="1"/>
  <c r="AF682" i="1"/>
  <c r="AF681" i="1"/>
  <c r="AF680" i="1"/>
  <c r="AF679" i="1"/>
  <c r="AF678" i="1"/>
  <c r="AF677" i="1"/>
  <c r="AF676" i="1"/>
  <c r="AF675" i="1"/>
  <c r="AF674" i="1"/>
  <c r="AF673" i="1"/>
  <c r="AF672" i="1"/>
  <c r="AF671" i="1"/>
  <c r="AF670" i="1"/>
  <c r="AF669" i="1"/>
  <c r="AF668" i="1"/>
  <c r="AF667" i="1"/>
  <c r="AF666" i="1"/>
  <c r="AF665" i="1"/>
  <c r="AF664" i="1"/>
  <c r="AF663" i="1"/>
  <c r="AF662" i="1"/>
  <c r="AF661" i="1"/>
  <c r="AF660" i="1"/>
  <c r="AF659" i="1"/>
  <c r="AF658" i="1"/>
  <c r="AF657" i="1"/>
  <c r="AF656" i="1"/>
  <c r="AF655" i="1"/>
  <c r="AF654" i="1"/>
  <c r="AF653" i="1"/>
  <c r="AF652" i="1"/>
  <c r="AF651" i="1"/>
  <c r="AF650" i="1"/>
  <c r="AF649" i="1"/>
  <c r="AF648"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9"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1" i="1"/>
  <c r="AF560" i="1"/>
  <c r="AF559" i="1"/>
  <c r="AF558" i="1"/>
  <c r="AF557" i="1"/>
  <c r="AF556" i="1"/>
  <c r="AF555" i="1"/>
  <c r="AF554" i="1"/>
  <c r="AF553" i="1"/>
  <c r="AF552" i="1"/>
  <c r="AF551" i="1"/>
  <c r="AF550" i="1"/>
  <c r="AF549" i="1"/>
  <c r="AF548" i="1"/>
  <c r="AF547" i="1"/>
  <c r="AF546" i="1"/>
  <c r="AF545" i="1"/>
  <c r="AF544" i="1"/>
  <c r="AF543" i="1"/>
  <c r="AF542" i="1"/>
  <c r="AF541" i="1"/>
  <c r="AF540" i="1"/>
  <c r="AF539" i="1"/>
  <c r="AF538" i="1"/>
  <c r="AF537" i="1"/>
  <c r="AF536" i="1"/>
  <c r="AF535" i="1"/>
  <c r="AF534" i="1"/>
  <c r="AF533" i="1"/>
  <c r="AF532" i="1"/>
  <c r="AF531" i="1"/>
  <c r="AF530" i="1"/>
  <c r="AF529" i="1"/>
  <c r="AF528" i="1"/>
  <c r="AF527" i="1"/>
  <c r="AF526" i="1"/>
  <c r="AF525" i="1"/>
  <c r="AF524" i="1"/>
  <c r="AF523" i="1"/>
  <c r="AF522" i="1"/>
  <c r="AF521" i="1"/>
  <c r="AF520" i="1"/>
  <c r="AF519" i="1"/>
  <c r="AF518" i="1"/>
  <c r="AF517" i="1"/>
  <c r="AF516" i="1"/>
  <c r="AF515" i="1"/>
  <c r="AF514" i="1"/>
  <c r="AF513" i="1"/>
  <c r="AF512" i="1"/>
  <c r="AF511" i="1"/>
  <c r="AF510" i="1"/>
  <c r="AF509" i="1"/>
  <c r="AF508" i="1"/>
  <c r="AF507" i="1"/>
  <c r="AF506" i="1"/>
  <c r="AF505" i="1"/>
  <c r="AF504" i="1"/>
  <c r="AF503" i="1"/>
  <c r="AF502" i="1"/>
  <c r="AF501" i="1"/>
  <c r="AF500"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3"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1" i="1"/>
  <c r="AF430" i="1"/>
  <c r="AF429" i="1"/>
  <c r="AF428" i="1"/>
  <c r="AF427" i="1"/>
  <c r="AF426" i="1"/>
  <c r="AF425" i="1"/>
  <c r="AF424" i="1"/>
  <c r="AF423" i="1"/>
  <c r="AF422" i="1"/>
  <c r="AF421" i="1"/>
  <c r="AF420" i="1"/>
  <c r="AF419" i="1"/>
  <c r="AF418" i="1"/>
  <c r="AF417"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AF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9" i="1"/>
  <c r="AF158" i="1"/>
  <c r="AF157" i="1"/>
  <c r="AF156" i="1"/>
  <c r="AF155" i="1"/>
  <c r="AF154" i="1"/>
  <c r="AF153" i="1"/>
  <c r="AF152" i="1"/>
  <c r="AF151" i="1"/>
  <c r="AF150" i="1"/>
  <c r="AF149" i="1"/>
  <c r="AF148" i="1"/>
  <c r="AF147" i="1"/>
  <c r="AF146"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4" i="1"/>
  <c r="AF43" i="1"/>
  <c r="AF42"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5" i="1"/>
  <c r="AF14" i="1"/>
  <c r="AF13" i="1"/>
  <c r="AF12" i="1"/>
  <c r="AF11" i="1"/>
  <c r="AF10" i="1"/>
  <c r="AF9" i="1"/>
  <c r="AF8" i="1"/>
  <c r="AF7" i="1"/>
  <c r="AF6" i="1"/>
  <c r="Z2004" i="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4" i="1"/>
  <c r="Z1843" i="1"/>
  <c r="Z1842" i="1"/>
  <c r="Z1841" i="1"/>
  <c r="Z1840" i="1"/>
  <c r="Z1839" i="1"/>
  <c r="Z1838" i="1"/>
  <c r="Z1837" i="1"/>
  <c r="Z1836" i="1"/>
  <c r="Z1835" i="1"/>
  <c r="Z1834" i="1"/>
  <c r="Z1833" i="1"/>
  <c r="Z1832" i="1"/>
  <c r="Z1831" i="1"/>
  <c r="Z1830" i="1"/>
  <c r="Z1829" i="1"/>
  <c r="Z1828" i="1"/>
  <c r="Z1827" i="1"/>
  <c r="Z1826" i="1"/>
  <c r="Z1825"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9" i="1"/>
  <c r="Z1588" i="1"/>
  <c r="Z1587" i="1"/>
  <c r="Z1586" i="1"/>
  <c r="Z1585" i="1"/>
  <c r="Z1584" i="1"/>
  <c r="Z1583" i="1"/>
  <c r="Z1582" i="1"/>
  <c r="Z1581" i="1"/>
  <c r="Z1580" i="1"/>
  <c r="Z1579" i="1"/>
  <c r="Z1578" i="1"/>
  <c r="Z1577" i="1"/>
  <c r="Z1576"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3" i="1"/>
  <c r="Z1542"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4" i="1"/>
  <c r="Z1473" i="1"/>
  <c r="Z1472" i="1"/>
  <c r="Z1471" i="1"/>
  <c r="Z1470" i="1"/>
  <c r="Z1469" i="1"/>
  <c r="Z1468" i="1"/>
  <c r="Z1467" i="1"/>
  <c r="Z1466" i="1"/>
  <c r="Z1465" i="1"/>
  <c r="Z1464" i="1"/>
  <c r="Z1463" i="1"/>
  <c r="Z1462" i="1"/>
  <c r="Z1461" i="1"/>
  <c r="Z1460" i="1"/>
  <c r="Z1459" i="1"/>
  <c r="Z1458" i="1"/>
  <c r="Z1457" i="1"/>
  <c r="Z1456" i="1"/>
  <c r="Z1455" i="1"/>
  <c r="Z1454" i="1"/>
  <c r="Z1453" i="1"/>
  <c r="Z1452" i="1"/>
  <c r="Z1451"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9" i="1"/>
  <c r="Z1308" i="1"/>
  <c r="Z1307" i="1"/>
  <c r="Z1306" i="1"/>
  <c r="Z1305" i="1"/>
  <c r="Z1304" i="1"/>
  <c r="Z1303"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3" i="1"/>
  <c r="Z1172" i="1"/>
  <c r="Z1171" i="1"/>
  <c r="Z1170" i="1"/>
  <c r="Z1169" i="1"/>
  <c r="Z1168" i="1"/>
  <c r="Z1167" i="1"/>
  <c r="Z1166" i="1"/>
  <c r="Z1165" i="1"/>
  <c r="Z1164" i="1"/>
  <c r="Z1163" i="1"/>
  <c r="Z1162" i="1"/>
  <c r="Z1161" i="1"/>
  <c r="Z1160" i="1"/>
  <c r="Z1159" i="1"/>
  <c r="Z1158" i="1"/>
  <c r="Z1157" i="1"/>
  <c r="Z1156" i="1"/>
  <c r="Z1155" i="1"/>
  <c r="Z1154" i="1"/>
  <c r="Z1153" i="1"/>
  <c r="Z1152" i="1"/>
  <c r="Z1151" i="1"/>
  <c r="Z1150" i="1"/>
  <c r="Z1149" i="1"/>
  <c r="Z1148" i="1"/>
  <c r="Z1147" i="1"/>
  <c r="Z1146" i="1"/>
  <c r="Z1145" i="1"/>
  <c r="Z1144" i="1"/>
  <c r="Z1143" i="1"/>
  <c r="Z1142" i="1"/>
  <c r="Z1141" i="1"/>
  <c r="Z1140" i="1"/>
  <c r="Z113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6" i="1"/>
  <c r="Z1035" i="1"/>
  <c r="Z1034" i="1"/>
  <c r="Z1033" i="1"/>
  <c r="Z1032" i="1"/>
  <c r="Z1031" i="1"/>
  <c r="Z1030" i="1"/>
  <c r="Z1029" i="1"/>
  <c r="Z1028" i="1"/>
  <c r="Z1027" i="1"/>
  <c r="Z1026" i="1"/>
  <c r="Z1025" i="1"/>
  <c r="Z1024" i="1"/>
  <c r="Z1023" i="1"/>
  <c r="Z1022" i="1"/>
  <c r="Z1021" i="1"/>
  <c r="Z1020" i="1"/>
  <c r="Z1019" i="1"/>
  <c r="Z1018" i="1"/>
  <c r="Z1017" i="1"/>
  <c r="Z1016" i="1"/>
  <c r="Z1015" i="1"/>
  <c r="Z1014" i="1"/>
  <c r="Z1013" i="1"/>
  <c r="Z1012" i="1"/>
  <c r="Z1011" i="1"/>
  <c r="Z1010" i="1"/>
  <c r="Z1009" i="1"/>
  <c r="Z1008" i="1"/>
  <c r="Z1007" i="1"/>
  <c r="Z1006" i="1"/>
  <c r="Z1005" i="1"/>
  <c r="Z1004" i="1"/>
  <c r="Z1003" i="1"/>
  <c r="Z1002" i="1"/>
  <c r="Z1001" i="1"/>
  <c r="Z1000" i="1"/>
  <c r="Z999" i="1"/>
  <c r="Z998" i="1"/>
  <c r="Z997" i="1"/>
  <c r="Z996" i="1"/>
  <c r="Z995"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4" i="1"/>
  <c r="Z783" i="1"/>
  <c r="Z782" i="1"/>
  <c r="Z781" i="1"/>
  <c r="Z780" i="1"/>
  <c r="Z779" i="1"/>
  <c r="Z778"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AG1559" i="1" a="1"/>
  <c r="AG1559" i="1" s="1"/>
  <c r="AG1560" i="1" a="1"/>
  <c r="AG1560" i="1" s="1"/>
  <c r="AG1561" i="1" a="1"/>
  <c r="AG1561" i="1" s="1"/>
  <c r="AG1562" i="1" a="1"/>
  <c r="AG1562" i="1" s="1"/>
  <c r="AG1563" i="1" a="1"/>
  <c r="AG1563" i="1" s="1"/>
  <c r="AG1564" i="1" a="1"/>
  <c r="AG1564" i="1" s="1"/>
  <c r="AG1565" i="1" a="1"/>
  <c r="AG1565" i="1" s="1"/>
  <c r="AG1566" i="1" a="1"/>
  <c r="AG1566" i="1" s="1"/>
  <c r="AG1567" i="1" a="1"/>
  <c r="AG1567" i="1" s="1"/>
  <c r="AG1568" i="1" a="1"/>
  <c r="AG1568" i="1" s="1"/>
  <c r="AG1569" i="1" a="1"/>
  <c r="AG1569" i="1" s="1"/>
  <c r="AG1570" i="1" a="1"/>
  <c r="AG1570" i="1" s="1"/>
  <c r="AG1571" i="1" a="1"/>
  <c r="AG1571" i="1" s="1"/>
  <c r="AG1572" i="1" a="1"/>
  <c r="AG1572" i="1" s="1"/>
  <c r="AG1573" i="1" a="1"/>
  <c r="AG1573" i="1" s="1"/>
  <c r="AG1574" i="1" a="1"/>
  <c r="AG1574" i="1" s="1"/>
  <c r="AG1575" i="1" a="1"/>
  <c r="AG1575" i="1" s="1"/>
  <c r="AG1576" i="1" a="1"/>
  <c r="AG1576" i="1" s="1"/>
  <c r="AG1577" i="1" a="1"/>
  <c r="AG1577" i="1" s="1"/>
  <c r="AG1578" i="1" a="1"/>
  <c r="AG1578" i="1" s="1"/>
  <c r="AG1579" i="1" a="1"/>
  <c r="AG1579" i="1" s="1"/>
  <c r="AG1580" i="1" a="1"/>
  <c r="AG1580" i="1" s="1"/>
  <c r="AG1581" i="1" a="1"/>
  <c r="AG1581" i="1" s="1"/>
  <c r="AG1582" i="1" a="1"/>
  <c r="AG1582" i="1" s="1"/>
  <c r="AG1583" i="1" a="1"/>
  <c r="AG1583" i="1" s="1"/>
  <c r="AG1584" i="1" a="1"/>
  <c r="AG1584" i="1" s="1"/>
  <c r="AG1585" i="1" a="1"/>
  <c r="AG1585" i="1" s="1"/>
  <c r="AG1586" i="1" a="1"/>
  <c r="AG1586" i="1" s="1"/>
  <c r="AG1587" i="1" a="1"/>
  <c r="AG1587" i="1" s="1"/>
  <c r="AG1588" i="1" a="1"/>
  <c r="AG1588" i="1" s="1"/>
  <c r="AG1589" i="1" a="1"/>
  <c r="AG1589" i="1" s="1"/>
  <c r="AG1590" i="1" a="1"/>
  <c r="AG1590" i="1" s="1"/>
  <c r="AG1591" i="1" a="1"/>
  <c r="AG1591" i="1" s="1"/>
  <c r="AG1592" i="1" a="1"/>
  <c r="AG1592" i="1" s="1"/>
  <c r="AG1593" i="1" a="1"/>
  <c r="AG1593" i="1" s="1"/>
  <c r="AG1594" i="1" a="1"/>
  <c r="AG1594" i="1" s="1"/>
  <c r="AG1595" i="1" a="1"/>
  <c r="AG1595" i="1" s="1"/>
  <c r="AG1596" i="1" a="1"/>
  <c r="AG1596" i="1" s="1"/>
  <c r="AG1597" i="1" a="1"/>
  <c r="AG1597" i="1" s="1"/>
  <c r="AG1598" i="1" a="1"/>
  <c r="AG1598" i="1" s="1"/>
  <c r="AG1599" i="1" a="1"/>
  <c r="AG1599" i="1" s="1"/>
  <c r="AG1600" i="1" a="1"/>
  <c r="AG1600" i="1" s="1"/>
  <c r="AG1601" i="1" a="1"/>
  <c r="AG1601" i="1" s="1"/>
  <c r="AG1602" i="1" a="1"/>
  <c r="AG1602" i="1" s="1"/>
  <c r="AG1603" i="1" a="1"/>
  <c r="AG1603" i="1" s="1"/>
  <c r="AG1604" i="1" a="1"/>
  <c r="AG1604" i="1" s="1"/>
  <c r="AG1605" i="1" a="1"/>
  <c r="AG1605" i="1" s="1"/>
  <c r="AG1606" i="1" a="1"/>
  <c r="AG1606" i="1" s="1"/>
  <c r="AG1607" i="1" a="1"/>
  <c r="AG1607" i="1" s="1"/>
  <c r="AG1608" i="1" a="1"/>
  <c r="AG1608" i="1" s="1"/>
  <c r="AG1609" i="1" a="1"/>
  <c r="AG1609" i="1" s="1"/>
  <c r="AG1610" i="1" a="1"/>
  <c r="AG1610" i="1" s="1"/>
  <c r="AG1611" i="1" a="1"/>
  <c r="AG1611" i="1" s="1"/>
  <c r="AG1612" i="1" a="1"/>
  <c r="AG1612" i="1" s="1"/>
  <c r="AG1613" i="1" a="1"/>
  <c r="AG1613" i="1" s="1"/>
  <c r="AG1614" i="1" a="1"/>
  <c r="AG1614" i="1" s="1"/>
  <c r="AG1615" i="1" a="1"/>
  <c r="AG1615" i="1" s="1"/>
  <c r="AG1616" i="1" a="1"/>
  <c r="AG1616" i="1" s="1"/>
  <c r="AG1617" i="1" a="1"/>
  <c r="AG1617" i="1" s="1"/>
  <c r="AG1618" i="1" a="1"/>
  <c r="AG1618" i="1" s="1"/>
  <c r="AG1619" i="1" a="1"/>
  <c r="AG1619" i="1" s="1"/>
  <c r="AG1620" i="1" a="1"/>
  <c r="AG1620" i="1" s="1"/>
  <c r="AG1621" i="1" a="1"/>
  <c r="AG1621" i="1" s="1"/>
  <c r="AG1622" i="1" a="1"/>
  <c r="AG1622" i="1" s="1"/>
  <c r="AG1623" i="1" a="1"/>
  <c r="AG1623" i="1" s="1"/>
  <c r="AG1624" i="1" a="1"/>
  <c r="AG1624" i="1" s="1"/>
  <c r="AG1625" i="1" a="1"/>
  <c r="AG1625" i="1" s="1"/>
  <c r="AG1626" i="1" a="1"/>
  <c r="AG1626" i="1" s="1"/>
  <c r="AG1627" i="1" a="1"/>
  <c r="AG1627" i="1" s="1"/>
  <c r="AG1628" i="1" a="1"/>
  <c r="AG1628" i="1" s="1"/>
  <c r="AG1629" i="1" a="1"/>
  <c r="AG1629" i="1" s="1"/>
  <c r="AG1630" i="1" a="1"/>
  <c r="AG1630" i="1" s="1"/>
  <c r="AG1631" i="1" a="1"/>
  <c r="AG1631" i="1" s="1"/>
  <c r="AG1632" i="1" a="1"/>
  <c r="AG1632" i="1" s="1"/>
  <c r="AG1633" i="1" a="1"/>
  <c r="AG1633" i="1" s="1"/>
  <c r="AG1634" i="1" a="1"/>
  <c r="AG1634" i="1" s="1"/>
  <c r="AG1635" i="1" a="1"/>
  <c r="AG1635" i="1" s="1"/>
  <c r="AG1636" i="1" a="1"/>
  <c r="AG1636" i="1" s="1"/>
  <c r="AG1637" i="1" a="1"/>
  <c r="AG1637" i="1" s="1"/>
  <c r="AG1638" i="1" a="1"/>
  <c r="AG1638" i="1" s="1"/>
  <c r="AG1639" i="1" a="1"/>
  <c r="AG1639" i="1" s="1"/>
  <c r="AG1640" i="1" a="1"/>
  <c r="AG1640" i="1" s="1"/>
  <c r="AG1641" i="1" a="1"/>
  <c r="AG1641" i="1" s="1"/>
  <c r="AG1642" i="1" a="1"/>
  <c r="AG1642" i="1" s="1"/>
  <c r="AG1643" i="1" a="1"/>
  <c r="AG1643" i="1" s="1"/>
  <c r="AG1644" i="1" a="1"/>
  <c r="AG1644" i="1" s="1"/>
  <c r="AG1645" i="1" a="1"/>
  <c r="AG1645" i="1" s="1"/>
  <c r="AG1646" i="1" a="1"/>
  <c r="AG1646" i="1" s="1"/>
  <c r="AG1647" i="1" a="1"/>
  <c r="AG1647" i="1" s="1"/>
  <c r="AG1648" i="1" a="1"/>
  <c r="AG1648" i="1" s="1"/>
  <c r="AG1649" i="1" a="1"/>
  <c r="AG1649" i="1" s="1"/>
  <c r="AG1650" i="1" a="1"/>
  <c r="AG1650" i="1" s="1"/>
  <c r="AG1651" i="1" a="1"/>
  <c r="AG1651" i="1" s="1"/>
  <c r="AG1652" i="1" a="1"/>
  <c r="AG1652" i="1" s="1"/>
  <c r="AG1653" i="1" a="1"/>
  <c r="AG1653" i="1" s="1"/>
  <c r="AG1654" i="1" a="1"/>
  <c r="AG1654" i="1" s="1"/>
  <c r="AG1655" i="1" a="1"/>
  <c r="AG1655" i="1" s="1"/>
  <c r="AG1656" i="1" a="1"/>
  <c r="AG1656" i="1" s="1"/>
  <c r="AG1657" i="1" a="1"/>
  <c r="AG1657" i="1" s="1"/>
  <c r="AG1658" i="1" a="1"/>
  <c r="AG1658" i="1" s="1"/>
  <c r="AG1659" i="1" a="1"/>
  <c r="AG1659" i="1" s="1"/>
  <c r="AG1660" i="1" a="1"/>
  <c r="AG1660" i="1" s="1"/>
  <c r="AG1661" i="1" a="1"/>
  <c r="AG1661" i="1" s="1"/>
  <c r="AG1662" i="1" a="1"/>
  <c r="AG1662" i="1" s="1"/>
  <c r="AG1663" i="1" a="1"/>
  <c r="AG1663" i="1" s="1"/>
  <c r="AG1664" i="1" a="1"/>
  <c r="AG1664" i="1" s="1"/>
  <c r="AG1665" i="1" a="1"/>
  <c r="AG1665" i="1" s="1"/>
  <c r="AG1666" i="1" a="1"/>
  <c r="AG1666" i="1" s="1"/>
  <c r="AG1667" i="1" a="1"/>
  <c r="AG1667" i="1" s="1"/>
  <c r="AG1668" i="1" a="1"/>
  <c r="AG1668" i="1" s="1"/>
  <c r="AG1669" i="1" a="1"/>
  <c r="AG1669" i="1" s="1"/>
  <c r="AG1670" i="1" a="1"/>
  <c r="AG1670" i="1" s="1"/>
  <c r="AG1671" i="1" a="1"/>
  <c r="AG1671" i="1" s="1"/>
  <c r="AG1672" i="1" a="1"/>
  <c r="AG1672" i="1" s="1"/>
  <c r="AG1673" i="1" a="1"/>
  <c r="AG1673" i="1" s="1"/>
  <c r="AG1674" i="1" a="1"/>
  <c r="AG1674" i="1" s="1"/>
  <c r="AG1675" i="1" a="1"/>
  <c r="AG1675" i="1" s="1"/>
  <c r="AG1676" i="1" a="1"/>
  <c r="AG1676" i="1" s="1"/>
  <c r="AG1677" i="1" a="1"/>
  <c r="AG1677" i="1" s="1"/>
  <c r="AG1678" i="1" a="1"/>
  <c r="AG1678" i="1" s="1"/>
  <c r="AG1679" i="1" a="1"/>
  <c r="AG1679" i="1" s="1"/>
  <c r="AG1680" i="1" a="1"/>
  <c r="AG1680" i="1" s="1"/>
  <c r="AG1681" i="1" a="1"/>
  <c r="AG1681" i="1" s="1"/>
  <c r="AG1682" i="1" a="1"/>
  <c r="AG1682" i="1" s="1"/>
  <c r="AG1683" i="1" a="1"/>
  <c r="AG1683" i="1" s="1"/>
  <c r="AG1684" i="1" a="1"/>
  <c r="AG1684" i="1" s="1"/>
  <c r="AG1685" i="1" a="1"/>
  <c r="AG1685" i="1" s="1"/>
  <c r="AG1686" i="1" a="1"/>
  <c r="AG1686" i="1" s="1"/>
  <c r="AG1687" i="1" a="1"/>
  <c r="AG1687" i="1" s="1"/>
  <c r="AG1688" i="1" a="1"/>
  <c r="AG1688" i="1" s="1"/>
  <c r="AG1689" i="1" a="1"/>
  <c r="AG1689" i="1" s="1"/>
  <c r="AG1690" i="1" a="1"/>
  <c r="AG1690" i="1" s="1"/>
  <c r="AG1691" i="1" a="1"/>
  <c r="AG1691" i="1" s="1"/>
  <c r="AG1692" i="1" a="1"/>
  <c r="AG1692" i="1" s="1"/>
  <c r="AG1693" i="1" a="1"/>
  <c r="AG1693" i="1" s="1"/>
  <c r="AG1694" i="1" a="1"/>
  <c r="AG1694" i="1" s="1"/>
  <c r="AG1695" i="1" a="1"/>
  <c r="AG1695" i="1" s="1"/>
  <c r="AG1696" i="1" a="1"/>
  <c r="AG1696" i="1" s="1"/>
  <c r="AG1697" i="1" a="1"/>
  <c r="AG1697" i="1" s="1"/>
  <c r="AG1698" i="1" a="1"/>
  <c r="AG1698" i="1" s="1"/>
  <c r="AG1699" i="1" a="1"/>
  <c r="AG1699" i="1" s="1"/>
  <c r="AG1700" i="1" a="1"/>
  <c r="AG1700" i="1" s="1"/>
  <c r="AG1701" i="1" a="1"/>
  <c r="AG1701" i="1" s="1"/>
  <c r="AG1702" i="1" a="1"/>
  <c r="AG1702" i="1" s="1"/>
  <c r="AG1703" i="1" a="1"/>
  <c r="AG1703" i="1" s="1"/>
  <c r="AG1704" i="1" a="1"/>
  <c r="AG1704" i="1" s="1"/>
  <c r="AG1705" i="1" a="1"/>
  <c r="AG1705" i="1" s="1"/>
  <c r="AG1706" i="1" a="1"/>
  <c r="AG1706" i="1" s="1"/>
  <c r="AG1707" i="1" a="1"/>
  <c r="AG1707" i="1" s="1"/>
  <c r="AG1708" i="1" a="1"/>
  <c r="AG1708" i="1" s="1"/>
  <c r="AG1709" i="1" a="1"/>
  <c r="AG1709" i="1" s="1"/>
  <c r="AG1710" i="1" a="1"/>
  <c r="AG1710" i="1" s="1"/>
  <c r="AG1711" i="1" a="1"/>
  <c r="AG1711" i="1" s="1"/>
  <c r="AG1712" i="1" a="1"/>
  <c r="AG1712" i="1" s="1"/>
  <c r="AG1713" i="1" a="1"/>
  <c r="AG1713" i="1" s="1"/>
  <c r="AG1714" i="1" a="1"/>
  <c r="AG1714" i="1" s="1"/>
  <c r="AG1715" i="1" a="1"/>
  <c r="AG1715" i="1" s="1"/>
  <c r="AG1716" i="1" a="1"/>
  <c r="AG1716" i="1" s="1"/>
  <c r="AG1717" i="1" a="1"/>
  <c r="AG1717" i="1" s="1"/>
  <c r="AG1718" i="1" a="1"/>
  <c r="AG1718" i="1" s="1"/>
  <c r="AG1719" i="1" a="1"/>
  <c r="AG1719" i="1" s="1"/>
  <c r="AG1720" i="1" a="1"/>
  <c r="AG1720" i="1" s="1"/>
  <c r="AG1721" i="1" a="1"/>
  <c r="AG1721" i="1" s="1"/>
  <c r="AG1722" i="1" a="1"/>
  <c r="AG1722" i="1" s="1"/>
  <c r="AG1723" i="1" a="1"/>
  <c r="AG1723" i="1" s="1"/>
  <c r="AG1724" i="1" a="1"/>
  <c r="AG1724" i="1" s="1"/>
  <c r="AG1725" i="1" a="1"/>
  <c r="AG1725" i="1" s="1"/>
  <c r="AG1726" i="1" a="1"/>
  <c r="AG1726" i="1" s="1"/>
  <c r="AG1727" i="1" a="1"/>
  <c r="AG1727" i="1" s="1"/>
  <c r="AG1728" i="1" a="1"/>
  <c r="AG1728" i="1" s="1"/>
  <c r="AG1729" i="1" a="1"/>
  <c r="AG1729" i="1" s="1"/>
  <c r="AG1730" i="1" a="1"/>
  <c r="AG1730" i="1" s="1"/>
  <c r="AG1731" i="1" a="1"/>
  <c r="AG1731" i="1" s="1"/>
  <c r="AG1732" i="1" a="1"/>
  <c r="AG1732" i="1" s="1"/>
  <c r="AG1733" i="1" a="1"/>
  <c r="AG1733" i="1" s="1"/>
  <c r="AG1734" i="1" a="1"/>
  <c r="AG1734" i="1" s="1"/>
  <c r="AG1735" i="1" a="1"/>
  <c r="AG1735" i="1" s="1"/>
  <c r="AG1736" i="1" a="1"/>
  <c r="AG1736" i="1" s="1"/>
  <c r="AG1737" i="1" a="1"/>
  <c r="AG1737" i="1" s="1"/>
  <c r="AG1738" i="1" a="1"/>
  <c r="AG1738" i="1" s="1"/>
  <c r="AG1739" i="1" a="1"/>
  <c r="AG1739" i="1" s="1"/>
  <c r="AG1740" i="1" a="1"/>
  <c r="AG1740" i="1" s="1"/>
  <c r="AG1741" i="1" a="1"/>
  <c r="AG1741" i="1" s="1"/>
  <c r="AG1742" i="1" a="1"/>
  <c r="AG1742" i="1" s="1"/>
  <c r="AG1743" i="1" a="1"/>
  <c r="AG1743" i="1" s="1"/>
  <c r="AG1744" i="1" a="1"/>
  <c r="AG1744" i="1" s="1"/>
  <c r="AG1745" i="1" a="1"/>
  <c r="AG1745" i="1" s="1"/>
  <c r="AG1746" i="1" a="1"/>
  <c r="AG1746" i="1" s="1"/>
  <c r="AG1747" i="1" a="1"/>
  <c r="AG1747" i="1" s="1"/>
  <c r="AG1748" i="1" a="1"/>
  <c r="AG1748" i="1" s="1"/>
  <c r="AG1749" i="1" a="1"/>
  <c r="AG1749" i="1" s="1"/>
  <c r="AG1750" i="1" a="1"/>
  <c r="AG1750" i="1" s="1"/>
  <c r="AG1751" i="1" a="1"/>
  <c r="AG1751" i="1" s="1"/>
  <c r="AG1752" i="1" a="1"/>
  <c r="AG1752" i="1" s="1"/>
  <c r="AG1753" i="1" a="1"/>
  <c r="AG1753" i="1" s="1"/>
  <c r="AG1754" i="1" a="1"/>
  <c r="AG1754" i="1" s="1"/>
  <c r="AG1755" i="1" a="1"/>
  <c r="AG1755" i="1" s="1"/>
  <c r="AG1756" i="1" a="1"/>
  <c r="AG1756" i="1" s="1"/>
  <c r="AG1757" i="1" a="1"/>
  <c r="AG1757" i="1" s="1"/>
  <c r="AG1758" i="1" a="1"/>
  <c r="AG1758" i="1" s="1"/>
  <c r="AG1759" i="1" a="1"/>
  <c r="AG1759" i="1" s="1"/>
  <c r="AG1760" i="1" a="1"/>
  <c r="AG1760" i="1" s="1"/>
  <c r="AG1761" i="1" a="1"/>
  <c r="AG1761" i="1" s="1"/>
  <c r="AG1762" i="1" a="1"/>
  <c r="AG1762" i="1" s="1"/>
  <c r="AG1763" i="1" a="1"/>
  <c r="AG1763" i="1" s="1"/>
  <c r="AG1764" i="1" a="1"/>
  <c r="AG1764" i="1" s="1"/>
  <c r="AG1765" i="1" a="1"/>
  <c r="AG1765" i="1" s="1"/>
  <c r="AG1766" i="1" a="1"/>
  <c r="AG1766" i="1" s="1"/>
  <c r="AG1767" i="1" a="1"/>
  <c r="AG1767" i="1" s="1"/>
  <c r="AG1768" i="1" a="1"/>
  <c r="AG1768" i="1" s="1"/>
  <c r="AG1769" i="1" a="1"/>
  <c r="AG1769" i="1" s="1"/>
  <c r="AG1770" i="1" a="1"/>
  <c r="AG1770" i="1" s="1"/>
  <c r="AG1771" i="1" a="1"/>
  <c r="AG1771" i="1" s="1"/>
  <c r="AG1772" i="1" a="1"/>
  <c r="AG1772" i="1" s="1"/>
  <c r="AG1773" i="1" a="1"/>
  <c r="AG1773" i="1" s="1"/>
  <c r="AG1774" i="1" a="1"/>
  <c r="AG1774" i="1" s="1"/>
  <c r="AG1775" i="1" a="1"/>
  <c r="AG1775" i="1" s="1"/>
  <c r="AG1776" i="1" a="1"/>
  <c r="AG1776" i="1" s="1"/>
  <c r="AG1777" i="1" a="1"/>
  <c r="AG1777" i="1" s="1"/>
  <c r="AG1778" i="1" a="1"/>
  <c r="AG1778" i="1" s="1"/>
  <c r="AG1779" i="1" a="1"/>
  <c r="AG1779" i="1" s="1"/>
  <c r="AG1780" i="1" a="1"/>
  <c r="AG1780" i="1" s="1"/>
  <c r="AG1781" i="1" a="1"/>
  <c r="AG1781" i="1" s="1"/>
  <c r="AG1782" i="1" a="1"/>
  <c r="AG1782" i="1" s="1"/>
  <c r="AG1783" i="1" a="1"/>
  <c r="AG1783" i="1" s="1"/>
  <c r="AG1784" i="1" a="1"/>
  <c r="AG1784" i="1" s="1"/>
  <c r="AG1785" i="1" a="1"/>
  <c r="AG1785" i="1" s="1"/>
  <c r="AG1786" i="1" a="1"/>
  <c r="AG1786" i="1" s="1"/>
  <c r="AG1787" i="1" a="1"/>
  <c r="AG1787" i="1" s="1"/>
  <c r="AG1788" i="1" a="1"/>
  <c r="AG1788" i="1" s="1"/>
  <c r="AG1789" i="1" a="1"/>
  <c r="AG1789" i="1" s="1"/>
  <c r="AG1790" i="1" a="1"/>
  <c r="AG1790" i="1" s="1"/>
  <c r="AG1791" i="1" a="1"/>
  <c r="AG1791" i="1" s="1"/>
  <c r="AG1792" i="1" a="1"/>
  <c r="AG1792" i="1" s="1"/>
  <c r="AG1793" i="1" a="1"/>
  <c r="AG1793" i="1" s="1"/>
  <c r="AG1794" i="1" a="1"/>
  <c r="AG1794" i="1" s="1"/>
  <c r="AG1795" i="1" a="1"/>
  <c r="AG1795" i="1" s="1"/>
  <c r="AG1796" i="1" a="1"/>
  <c r="AG1796" i="1" s="1"/>
  <c r="AG1797" i="1" a="1"/>
  <c r="AG1797" i="1" s="1"/>
  <c r="AG1798" i="1" a="1"/>
  <c r="AG1798" i="1" s="1"/>
  <c r="AG1799" i="1" a="1"/>
  <c r="AG1799" i="1" s="1"/>
  <c r="AG1800" i="1" a="1"/>
  <c r="AG1800" i="1" s="1"/>
  <c r="AG1801" i="1" a="1"/>
  <c r="AG1801" i="1" s="1"/>
  <c r="AG1802" i="1" a="1"/>
  <c r="AG1802" i="1" s="1"/>
  <c r="AG1803" i="1" a="1"/>
  <c r="AG1803" i="1" s="1"/>
  <c r="AG1804" i="1" a="1"/>
  <c r="AG1804" i="1" s="1"/>
  <c r="AG1805" i="1" a="1"/>
  <c r="AG1805" i="1" s="1"/>
  <c r="AG1806" i="1" a="1"/>
  <c r="AG1806" i="1" s="1"/>
  <c r="AG1807" i="1" a="1"/>
  <c r="AG1807" i="1" s="1"/>
  <c r="AG1808" i="1" a="1"/>
  <c r="AG1808" i="1" s="1"/>
  <c r="AG1809" i="1" a="1"/>
  <c r="AG1809" i="1" s="1"/>
  <c r="AG1810" i="1" a="1"/>
  <c r="AG1810" i="1" s="1"/>
  <c r="AG1811" i="1" a="1"/>
  <c r="AG1811" i="1" s="1"/>
  <c r="AG1812" i="1" a="1"/>
  <c r="AG1812" i="1" s="1"/>
  <c r="AG1813" i="1" a="1"/>
  <c r="AG1813" i="1" s="1"/>
  <c r="AG1814" i="1" a="1"/>
  <c r="AG1814" i="1" s="1"/>
  <c r="AG1815" i="1" a="1"/>
  <c r="AG1815" i="1" s="1"/>
  <c r="AG1816" i="1" a="1"/>
  <c r="AG1816" i="1" s="1"/>
  <c r="AG1817" i="1" a="1"/>
  <c r="AG1817" i="1" s="1"/>
  <c r="AG1818" i="1" a="1"/>
  <c r="AG1818" i="1" s="1"/>
  <c r="AG1819" i="1" a="1"/>
  <c r="AG1819" i="1" s="1"/>
  <c r="AG1820" i="1" a="1"/>
  <c r="AG1820" i="1" s="1"/>
  <c r="AG1821" i="1" a="1"/>
  <c r="AG1821" i="1" s="1"/>
  <c r="AG1822" i="1" a="1"/>
  <c r="AG1822" i="1" s="1"/>
  <c r="AG1823" i="1" a="1"/>
  <c r="AG1823" i="1" s="1"/>
  <c r="AG1824" i="1" a="1"/>
  <c r="AG1824" i="1" s="1"/>
  <c r="AG1825" i="1" a="1"/>
  <c r="AG1825" i="1" s="1"/>
  <c r="AG1826" i="1" a="1"/>
  <c r="AG1826" i="1" s="1"/>
  <c r="AG1827" i="1" a="1"/>
  <c r="AG1827" i="1" s="1"/>
  <c r="AG1828" i="1" a="1"/>
  <c r="AG1828" i="1" s="1"/>
  <c r="AG1829" i="1" a="1"/>
  <c r="AG1829" i="1" s="1"/>
  <c r="AG1830" i="1" a="1"/>
  <c r="AG1830" i="1" s="1"/>
  <c r="AG1831" i="1" a="1"/>
  <c r="AG1831" i="1" s="1"/>
  <c r="AG1832" i="1" a="1"/>
  <c r="AG1832" i="1" s="1"/>
  <c r="AG1833" i="1" a="1"/>
  <c r="AG1833" i="1" s="1"/>
  <c r="AG1834" i="1" a="1"/>
  <c r="AG1834" i="1" s="1"/>
  <c r="AG1835" i="1" a="1"/>
  <c r="AG1835" i="1" s="1"/>
  <c r="AG1836" i="1" a="1"/>
  <c r="AG1836" i="1" s="1"/>
  <c r="AG1837" i="1" a="1"/>
  <c r="AG1837" i="1" s="1"/>
  <c r="AG1838" i="1" a="1"/>
  <c r="AG1838" i="1" s="1"/>
  <c r="AG1839" i="1" a="1"/>
  <c r="AG1839" i="1" s="1"/>
  <c r="AG1840" i="1" a="1"/>
  <c r="AG1840" i="1" s="1"/>
  <c r="AG1841" i="1" a="1"/>
  <c r="AG1841" i="1" s="1"/>
  <c r="AG1842" i="1" a="1"/>
  <c r="AG1842" i="1" s="1"/>
  <c r="AG1843" i="1" a="1"/>
  <c r="AG1843" i="1" s="1"/>
  <c r="AG1844" i="1" a="1"/>
  <c r="AG1844" i="1" s="1"/>
  <c r="AG1845" i="1" a="1"/>
  <c r="AG1845" i="1" s="1"/>
  <c r="AG1846" i="1" a="1"/>
  <c r="AG1846" i="1" s="1"/>
  <c r="AG1847" i="1" a="1"/>
  <c r="AG1847" i="1" s="1"/>
  <c r="AG1848" i="1" a="1"/>
  <c r="AG1848" i="1" s="1"/>
  <c r="AG1849" i="1" a="1"/>
  <c r="AG1849" i="1" s="1"/>
  <c r="AG1850" i="1" a="1"/>
  <c r="AG1850" i="1" s="1"/>
  <c r="AG1851" i="1" a="1"/>
  <c r="AG1851" i="1" s="1"/>
  <c r="AG1852" i="1" a="1"/>
  <c r="AG1852" i="1" s="1"/>
  <c r="AG1853" i="1" a="1"/>
  <c r="AG1853" i="1" s="1"/>
  <c r="AG1854" i="1" a="1"/>
  <c r="AG1854" i="1" s="1"/>
  <c r="AG1855" i="1" a="1"/>
  <c r="AG1855" i="1" s="1"/>
  <c r="AG1856" i="1" a="1"/>
  <c r="AG1856" i="1" s="1"/>
  <c r="AG1857" i="1" a="1"/>
  <c r="AG1857" i="1" s="1"/>
  <c r="AG1858" i="1" a="1"/>
  <c r="AG1858" i="1" s="1"/>
  <c r="AG1859" i="1" a="1"/>
  <c r="AG1859" i="1" s="1"/>
  <c r="AG1860" i="1" a="1"/>
  <c r="AG1860" i="1" s="1"/>
  <c r="AG1861" i="1" a="1"/>
  <c r="AG1861" i="1" s="1"/>
  <c r="AG1862" i="1" a="1"/>
  <c r="AG1862" i="1" s="1"/>
  <c r="AG1863" i="1" a="1"/>
  <c r="AG1863" i="1" s="1"/>
  <c r="AG1864" i="1" a="1"/>
  <c r="AG1864" i="1" s="1"/>
  <c r="AG1865" i="1" a="1"/>
  <c r="AG1865" i="1" s="1"/>
  <c r="AG1866" i="1" a="1"/>
  <c r="AG1866" i="1" s="1"/>
  <c r="AG1867" i="1" a="1"/>
  <c r="AG1867" i="1" s="1"/>
  <c r="AG1868" i="1" a="1"/>
  <c r="AG1868" i="1" s="1"/>
  <c r="AG1869" i="1" a="1"/>
  <c r="AG1869" i="1" s="1"/>
  <c r="AG1870" i="1" a="1"/>
  <c r="AG1870" i="1" s="1"/>
  <c r="AG1871" i="1" a="1"/>
  <c r="AG1871" i="1" s="1"/>
  <c r="AG1872" i="1" a="1"/>
  <c r="AG1872" i="1" s="1"/>
  <c r="AG1873" i="1" a="1"/>
  <c r="AG1873" i="1" s="1"/>
  <c r="AG1874" i="1" a="1"/>
  <c r="AG1874" i="1" s="1"/>
  <c r="AG1875" i="1" a="1"/>
  <c r="AG1875" i="1" s="1"/>
  <c r="AG1876" i="1" a="1"/>
  <c r="AG1876" i="1" s="1"/>
  <c r="AG1877" i="1" a="1"/>
  <c r="AG1877" i="1" s="1"/>
  <c r="AG1878" i="1" a="1"/>
  <c r="AG1878" i="1" s="1"/>
  <c r="AG1879" i="1" a="1"/>
  <c r="AG1879" i="1" s="1"/>
  <c r="AG1880" i="1" a="1"/>
  <c r="AG1880" i="1" s="1"/>
  <c r="AG1881" i="1" a="1"/>
  <c r="AG1881" i="1" s="1"/>
  <c r="AG1882" i="1" a="1"/>
  <c r="AG1882" i="1" s="1"/>
  <c r="AG1883" i="1" a="1"/>
  <c r="AG1883" i="1" s="1"/>
  <c r="AG1884" i="1" a="1"/>
  <c r="AG1884" i="1" s="1"/>
  <c r="AG1885" i="1" a="1"/>
  <c r="AG1885" i="1" s="1"/>
  <c r="AG1886" i="1" a="1"/>
  <c r="AG1886" i="1" s="1"/>
  <c r="AG1887" i="1" a="1"/>
  <c r="AG1887" i="1" s="1"/>
  <c r="AG1888" i="1" a="1"/>
  <c r="AG1888" i="1" s="1"/>
  <c r="AG1889" i="1" a="1"/>
  <c r="AG1889" i="1" s="1"/>
  <c r="AG1890" i="1" a="1"/>
  <c r="AG1890" i="1" s="1"/>
  <c r="AG1891" i="1" a="1"/>
  <c r="AG1891" i="1" s="1"/>
  <c r="AG1892" i="1" a="1"/>
  <c r="AG1892" i="1" s="1"/>
  <c r="AG1893" i="1" a="1"/>
  <c r="AG1893" i="1" s="1"/>
  <c r="AG1894" i="1" a="1"/>
  <c r="AG1894" i="1" s="1"/>
  <c r="AG1895" i="1" a="1"/>
  <c r="AG1895" i="1" s="1"/>
  <c r="AG1896" i="1" a="1"/>
  <c r="AG1896" i="1" s="1"/>
  <c r="AG1897" i="1" a="1"/>
  <c r="AG1897" i="1" s="1"/>
  <c r="AG1898" i="1" a="1"/>
  <c r="AG1898" i="1" s="1"/>
  <c r="AG1899" i="1" a="1"/>
  <c r="AG1899" i="1" s="1"/>
  <c r="AG1900" i="1" a="1"/>
  <c r="AG1900" i="1" s="1"/>
  <c r="AG1901" i="1" a="1"/>
  <c r="AG1901" i="1" s="1"/>
  <c r="AG1902" i="1" a="1"/>
  <c r="AG1902" i="1" s="1"/>
  <c r="AG1903" i="1" a="1"/>
  <c r="AG1903" i="1" s="1"/>
  <c r="AG1904" i="1" a="1"/>
  <c r="AG1904" i="1" s="1"/>
  <c r="AG1905" i="1" a="1"/>
  <c r="AG1905" i="1" s="1"/>
  <c r="AG1906" i="1" a="1"/>
  <c r="AG1906" i="1" s="1"/>
  <c r="AG1907" i="1" a="1"/>
  <c r="AG1907" i="1" s="1"/>
  <c r="AG1908" i="1" a="1"/>
  <c r="AG1908" i="1" s="1"/>
  <c r="AG1909" i="1" a="1"/>
  <c r="AG1909" i="1" s="1"/>
  <c r="AG1910" i="1" a="1"/>
  <c r="AG1910" i="1" s="1"/>
  <c r="AG1911" i="1" a="1"/>
  <c r="AG1911" i="1" s="1"/>
  <c r="AG1912" i="1" a="1"/>
  <c r="AG1912" i="1" s="1"/>
  <c r="AG1913" i="1" a="1"/>
  <c r="AG1913" i="1" s="1"/>
  <c r="AG1914" i="1" a="1"/>
  <c r="AG1914" i="1" s="1"/>
  <c r="AG1915" i="1" a="1"/>
  <c r="AG1915" i="1" s="1"/>
  <c r="AG1916" i="1" a="1"/>
  <c r="AG1916" i="1" s="1"/>
  <c r="AG1917" i="1" a="1"/>
  <c r="AG1917" i="1" s="1"/>
  <c r="AG1918" i="1" a="1"/>
  <c r="AG1918" i="1" s="1"/>
  <c r="AG1919" i="1" a="1"/>
  <c r="AG1919" i="1" s="1"/>
  <c r="AG1920" i="1" a="1"/>
  <c r="AG1920" i="1" s="1"/>
  <c r="AG1921" i="1" a="1"/>
  <c r="AG1921" i="1" s="1"/>
  <c r="AG1922" i="1" a="1"/>
  <c r="AG1922" i="1" s="1"/>
  <c r="AG1923" i="1" a="1"/>
  <c r="AG1923" i="1" s="1"/>
  <c r="AG1924" i="1" a="1"/>
  <c r="AG1924" i="1" s="1"/>
  <c r="AG1925" i="1" a="1"/>
  <c r="AG1925" i="1" s="1"/>
  <c r="AG1926" i="1" a="1"/>
  <c r="AG1926" i="1" s="1"/>
  <c r="AG1927" i="1" a="1"/>
  <c r="AG1927" i="1" s="1"/>
  <c r="AG1928" i="1" a="1"/>
  <c r="AG1928" i="1" s="1"/>
  <c r="AG1929" i="1" a="1"/>
  <c r="AG1929" i="1" s="1"/>
  <c r="AG1930" i="1" a="1"/>
  <c r="AG1930" i="1" s="1"/>
  <c r="AG1931" i="1" a="1"/>
  <c r="AG1931" i="1" s="1"/>
  <c r="AG1932" i="1" a="1"/>
  <c r="AG1932" i="1" s="1"/>
  <c r="AG1933" i="1" a="1"/>
  <c r="AG1933" i="1" s="1"/>
  <c r="AG1934" i="1" a="1"/>
  <c r="AG1934" i="1" s="1"/>
  <c r="AG1935" i="1" a="1"/>
  <c r="AG1935" i="1" s="1"/>
  <c r="AG1936" i="1" a="1"/>
  <c r="AG1936" i="1" s="1"/>
  <c r="AG1937" i="1" a="1"/>
  <c r="AG1937" i="1" s="1"/>
  <c r="AG1938" i="1" a="1"/>
  <c r="AG1938" i="1" s="1"/>
  <c r="AG1939" i="1" a="1"/>
  <c r="AG1939" i="1" s="1"/>
  <c r="AG1940" i="1" a="1"/>
  <c r="AG1940" i="1" s="1"/>
  <c r="AG1941" i="1" a="1"/>
  <c r="AG1941" i="1" s="1"/>
  <c r="AG1942" i="1" a="1"/>
  <c r="AG1942" i="1" s="1"/>
  <c r="AG1943" i="1" a="1"/>
  <c r="AG1943" i="1" s="1"/>
  <c r="AG1944" i="1" a="1"/>
  <c r="AG1944" i="1" s="1"/>
  <c r="AG1945" i="1" a="1"/>
  <c r="AG1945" i="1" s="1"/>
  <c r="AG1946" i="1" a="1"/>
  <c r="AG1946" i="1" s="1"/>
  <c r="AG1947" i="1" a="1"/>
  <c r="AG1947" i="1" s="1"/>
  <c r="AG1948" i="1" a="1"/>
  <c r="AG1948" i="1" s="1"/>
  <c r="AG1949" i="1" a="1"/>
  <c r="AG1949" i="1" s="1"/>
  <c r="AG1950" i="1" a="1"/>
  <c r="AG1950" i="1" s="1"/>
  <c r="AG1951" i="1" a="1"/>
  <c r="AG1951" i="1" s="1"/>
  <c r="AG1952" i="1" a="1"/>
  <c r="AG1952" i="1" s="1"/>
  <c r="AG1953" i="1" a="1"/>
  <c r="AG1953" i="1" s="1"/>
  <c r="AG1954" i="1" a="1"/>
  <c r="AG1954" i="1" s="1"/>
  <c r="AG1955" i="1" a="1"/>
  <c r="AG1955" i="1" s="1"/>
  <c r="AG1956" i="1" a="1"/>
  <c r="AG1956" i="1" s="1"/>
  <c r="AG1957" i="1" a="1"/>
  <c r="AG1957" i="1" s="1"/>
  <c r="AG1958" i="1" a="1"/>
  <c r="AG1958" i="1" s="1"/>
  <c r="AG1959" i="1" a="1"/>
  <c r="AG1959" i="1" s="1"/>
  <c r="AG1960" i="1" a="1"/>
  <c r="AG1960" i="1" s="1"/>
  <c r="AG1961" i="1" a="1"/>
  <c r="AG1961" i="1" s="1"/>
  <c r="AG1962" i="1" a="1"/>
  <c r="AG1962" i="1" s="1"/>
  <c r="AG1963" i="1" a="1"/>
  <c r="AG1963" i="1" s="1"/>
  <c r="AG1964" i="1" a="1"/>
  <c r="AG1964" i="1" s="1"/>
  <c r="AG1965" i="1" a="1"/>
  <c r="AG1965" i="1" s="1"/>
  <c r="AG1966" i="1" a="1"/>
  <c r="AG1966" i="1" s="1"/>
  <c r="AG1967" i="1" a="1"/>
  <c r="AG1967" i="1" s="1"/>
  <c r="AG1968" i="1" a="1"/>
  <c r="AG1968" i="1" s="1"/>
  <c r="AG1969" i="1" a="1"/>
  <c r="AG1969" i="1" s="1"/>
  <c r="AG1970" i="1" a="1"/>
  <c r="AG1970" i="1" s="1"/>
  <c r="AG1971" i="1" a="1"/>
  <c r="AG1971" i="1" s="1"/>
  <c r="AG1972" i="1" a="1"/>
  <c r="AG1972" i="1" s="1"/>
  <c r="AG1973" i="1" a="1"/>
  <c r="AG1973" i="1" s="1"/>
  <c r="AG1974" i="1" a="1"/>
  <c r="AG1974" i="1" s="1"/>
  <c r="AG1975" i="1" a="1"/>
  <c r="AG1975" i="1" s="1"/>
  <c r="AG1976" i="1" a="1"/>
  <c r="AG1976" i="1" s="1"/>
  <c r="AG1977" i="1" a="1"/>
  <c r="AG1977" i="1" s="1"/>
  <c r="AG1978" i="1" a="1"/>
  <c r="AG1978" i="1" s="1"/>
  <c r="AG1979" i="1" a="1"/>
  <c r="AG1979" i="1" s="1"/>
  <c r="AG1980" i="1" a="1"/>
  <c r="AG1980" i="1" s="1"/>
  <c r="AG1981" i="1" a="1"/>
  <c r="AG1981" i="1" s="1"/>
  <c r="AG1982" i="1" a="1"/>
  <c r="AG1982" i="1" s="1"/>
  <c r="AG1983" i="1" a="1"/>
  <c r="AG1983" i="1" s="1"/>
  <c r="AG1984" i="1" a="1"/>
  <c r="AG1984" i="1" s="1"/>
  <c r="AG1985" i="1" a="1"/>
  <c r="AG1985" i="1" s="1"/>
  <c r="AG1986" i="1" a="1"/>
  <c r="AG1986" i="1" s="1"/>
  <c r="AG1987" i="1" a="1"/>
  <c r="AG1987" i="1" s="1"/>
  <c r="AG1988" i="1" a="1"/>
  <c r="AG1988" i="1" s="1"/>
  <c r="AG1989" i="1" a="1"/>
  <c r="AG1989" i="1" s="1"/>
  <c r="AG1990" i="1" a="1"/>
  <c r="AG1990" i="1" s="1"/>
  <c r="AG1991" i="1" a="1"/>
  <c r="AG1991" i="1" s="1"/>
  <c r="AG1992" i="1" a="1"/>
  <c r="AG1992" i="1" s="1"/>
  <c r="AG1993" i="1" a="1"/>
  <c r="AG1993" i="1" s="1"/>
  <c r="AG1994" i="1" a="1"/>
  <c r="AG1994" i="1" s="1"/>
  <c r="AG1995" i="1" a="1"/>
  <c r="AG1995" i="1" s="1"/>
  <c r="AG1996" i="1" a="1"/>
  <c r="AG1996" i="1" s="1"/>
  <c r="AG1997" i="1" a="1"/>
  <c r="AG1997" i="1" s="1"/>
  <c r="AG1998" i="1" a="1"/>
  <c r="AG1998" i="1" s="1"/>
  <c r="AG1999" i="1" a="1"/>
  <c r="AG1999" i="1" s="1"/>
  <c r="AG2000" i="1" a="1"/>
  <c r="AG2000" i="1" s="1"/>
  <c r="AG2001" i="1" a="1"/>
  <c r="AG2001" i="1" s="1"/>
  <c r="AG2002" i="1" a="1"/>
  <c r="AG2002" i="1" s="1"/>
  <c r="AG2003" i="1" a="1"/>
  <c r="AG2003" i="1" s="1"/>
  <c r="AG2004" i="1" a="1"/>
  <c r="AG2004" i="1" s="1"/>
  <c r="AE1559" i="1" a="1"/>
  <c r="AE1559" i="1" s="1"/>
  <c r="AE1560" i="1" a="1"/>
  <c r="AE1560" i="1" s="1"/>
  <c r="AE1561" i="1" a="1"/>
  <c r="AE1561" i="1" s="1"/>
  <c r="AE1562" i="1" a="1"/>
  <c r="AE1562" i="1" s="1"/>
  <c r="AE1563" i="1" a="1"/>
  <c r="AE1563" i="1" s="1"/>
  <c r="AE1564" i="1" a="1"/>
  <c r="AE1564" i="1" s="1"/>
  <c r="AE1565" i="1" a="1"/>
  <c r="AE1565" i="1" s="1"/>
  <c r="AE1566" i="1" a="1"/>
  <c r="AE1566" i="1" s="1"/>
  <c r="AE1567" i="1" a="1"/>
  <c r="AE1567" i="1" s="1"/>
  <c r="AE1568" i="1" a="1"/>
  <c r="AE1568" i="1" s="1"/>
  <c r="AE1569" i="1" a="1"/>
  <c r="AE1569" i="1" s="1"/>
  <c r="AE1570" i="1" a="1"/>
  <c r="AE1570" i="1" s="1"/>
  <c r="AE1571" i="1" a="1"/>
  <c r="AE1571" i="1" s="1"/>
  <c r="AE1572" i="1" a="1"/>
  <c r="AE1572" i="1" s="1"/>
  <c r="AE1573" i="1" a="1"/>
  <c r="AE1573" i="1" s="1"/>
  <c r="AE1574" i="1" a="1"/>
  <c r="AE1574" i="1" s="1"/>
  <c r="AE1575" i="1" a="1"/>
  <c r="AE1575" i="1" s="1"/>
  <c r="AE1576" i="1" a="1"/>
  <c r="AE1576" i="1" s="1"/>
  <c r="AE1577" i="1" a="1"/>
  <c r="AE1577" i="1" s="1"/>
  <c r="AE1578" i="1" a="1"/>
  <c r="AE1578" i="1" s="1"/>
  <c r="AE1579" i="1" a="1"/>
  <c r="AE1579" i="1" s="1"/>
  <c r="AE1580" i="1" a="1"/>
  <c r="AE1580" i="1" s="1"/>
  <c r="AE1581" i="1" a="1"/>
  <c r="AE1581" i="1" s="1"/>
  <c r="AE1582" i="1" a="1"/>
  <c r="AE1582" i="1" s="1"/>
  <c r="AE1583" i="1" a="1"/>
  <c r="AE1583" i="1" s="1"/>
  <c r="AE1584" i="1" a="1"/>
  <c r="AE1584" i="1" s="1"/>
  <c r="AE1585" i="1" a="1"/>
  <c r="AE1585" i="1" s="1"/>
  <c r="AE1586" i="1" a="1"/>
  <c r="AE1586" i="1" s="1"/>
  <c r="AE1587" i="1" a="1"/>
  <c r="AE1587" i="1" s="1"/>
  <c r="AE1588" i="1" a="1"/>
  <c r="AE1588" i="1" s="1"/>
  <c r="AE1589" i="1" a="1"/>
  <c r="AE1589" i="1" s="1"/>
  <c r="AE1590" i="1" a="1"/>
  <c r="AE1590" i="1" s="1"/>
  <c r="AE1591" i="1" a="1"/>
  <c r="AE1591" i="1" s="1"/>
  <c r="AE1592" i="1" a="1"/>
  <c r="AE1592" i="1" s="1"/>
  <c r="AE1593" i="1" a="1"/>
  <c r="AE1593" i="1" s="1"/>
  <c r="AE1594" i="1" a="1"/>
  <c r="AE1594" i="1" s="1"/>
  <c r="AE1595" i="1" a="1"/>
  <c r="AE1595" i="1" s="1"/>
  <c r="AE1596" i="1" a="1"/>
  <c r="AE1596" i="1" s="1"/>
  <c r="AE1597" i="1" a="1"/>
  <c r="AE1597" i="1" s="1"/>
  <c r="AE1598" i="1" a="1"/>
  <c r="AE1598" i="1" s="1"/>
  <c r="AE1599" i="1" a="1"/>
  <c r="AE1599" i="1" s="1"/>
  <c r="AE1600" i="1" a="1"/>
  <c r="AE1600" i="1" s="1"/>
  <c r="AE1601" i="1" a="1"/>
  <c r="AE1601" i="1" s="1"/>
  <c r="AE1602" i="1" a="1"/>
  <c r="AE1602" i="1" s="1"/>
  <c r="AE1603" i="1" a="1"/>
  <c r="AE1603" i="1" s="1"/>
  <c r="AE1604" i="1" a="1"/>
  <c r="AE1604" i="1" s="1"/>
  <c r="AE1605" i="1" a="1"/>
  <c r="AE1605" i="1" s="1"/>
  <c r="AE1606" i="1" a="1"/>
  <c r="AE1606" i="1" s="1"/>
  <c r="AE1607" i="1" a="1"/>
  <c r="AE1607" i="1" s="1"/>
  <c r="AE1608" i="1" a="1"/>
  <c r="AE1608" i="1" s="1"/>
  <c r="AE1609" i="1" a="1"/>
  <c r="AE1609" i="1" s="1"/>
  <c r="AE1610" i="1" a="1"/>
  <c r="AE1610" i="1" s="1"/>
  <c r="AE1611" i="1" a="1"/>
  <c r="AE1611" i="1" s="1"/>
  <c r="AE1612" i="1" a="1"/>
  <c r="AE1612" i="1" s="1"/>
  <c r="AE1613" i="1" a="1"/>
  <c r="AE1613" i="1" s="1"/>
  <c r="AE1614" i="1" a="1"/>
  <c r="AE1614" i="1" s="1"/>
  <c r="AE1615" i="1" a="1"/>
  <c r="AE1615" i="1" s="1"/>
  <c r="AE1616" i="1" a="1"/>
  <c r="AE1616" i="1" s="1"/>
  <c r="AE1617" i="1" a="1"/>
  <c r="AE1617" i="1" s="1"/>
  <c r="AE1618" i="1" a="1"/>
  <c r="AE1618" i="1" s="1"/>
  <c r="AE1619" i="1" a="1"/>
  <c r="AE1619" i="1" s="1"/>
  <c r="AE1620" i="1" a="1"/>
  <c r="AE1620" i="1" s="1"/>
  <c r="AE1621" i="1" a="1"/>
  <c r="AE1621" i="1" s="1"/>
  <c r="AE1622" i="1" a="1"/>
  <c r="AE1622" i="1" s="1"/>
  <c r="AE1623" i="1" a="1"/>
  <c r="AE1623" i="1" s="1"/>
  <c r="AE1624" i="1" a="1"/>
  <c r="AE1624" i="1" s="1"/>
  <c r="AE1625" i="1" a="1"/>
  <c r="AE1625" i="1" s="1"/>
  <c r="AE1626" i="1" a="1"/>
  <c r="AE1626" i="1" s="1"/>
  <c r="AE1627" i="1" a="1"/>
  <c r="AE1627" i="1" s="1"/>
  <c r="AE1628" i="1" a="1"/>
  <c r="AE1628" i="1" s="1"/>
  <c r="AE1629" i="1" a="1"/>
  <c r="AE1629" i="1" s="1"/>
  <c r="AE1630" i="1" a="1"/>
  <c r="AE1630" i="1" s="1"/>
  <c r="AE1631" i="1" a="1"/>
  <c r="AE1631" i="1" s="1"/>
  <c r="AE1632" i="1" a="1"/>
  <c r="AE1632" i="1" s="1"/>
  <c r="AE1633" i="1" a="1"/>
  <c r="AE1633" i="1" s="1"/>
  <c r="AE1634" i="1" a="1"/>
  <c r="AE1634" i="1" s="1"/>
  <c r="AE1635" i="1" a="1"/>
  <c r="AE1635" i="1" s="1"/>
  <c r="AE1636" i="1" a="1"/>
  <c r="AE1636" i="1" s="1"/>
  <c r="AE1637" i="1" a="1"/>
  <c r="AE1637" i="1" s="1"/>
  <c r="AE1638" i="1" a="1"/>
  <c r="AE1638" i="1" s="1"/>
  <c r="AE1639" i="1" a="1"/>
  <c r="AE1639" i="1" s="1"/>
  <c r="AE1640" i="1" a="1"/>
  <c r="AE1640" i="1" s="1"/>
  <c r="AE1641" i="1" a="1"/>
  <c r="AE1641" i="1" s="1"/>
  <c r="AE1642" i="1" a="1"/>
  <c r="AE1642" i="1" s="1"/>
  <c r="AE1643" i="1" a="1"/>
  <c r="AE1643" i="1" s="1"/>
  <c r="AE1644" i="1" a="1"/>
  <c r="AE1644" i="1" s="1"/>
  <c r="AE1645" i="1" a="1"/>
  <c r="AE1645" i="1" s="1"/>
  <c r="AE1646" i="1" a="1"/>
  <c r="AE1646" i="1" s="1"/>
  <c r="AE1647" i="1" a="1"/>
  <c r="AE1647" i="1" s="1"/>
  <c r="AE1648" i="1" a="1"/>
  <c r="AE1648" i="1" s="1"/>
  <c r="AE1649" i="1" a="1"/>
  <c r="AE1649" i="1" s="1"/>
  <c r="AE1650" i="1" a="1"/>
  <c r="AE1650" i="1" s="1"/>
  <c r="AE1651" i="1" a="1"/>
  <c r="AE1651" i="1" s="1"/>
  <c r="AE1652" i="1" a="1"/>
  <c r="AE1652" i="1" s="1"/>
  <c r="AE1653" i="1" a="1"/>
  <c r="AE1653" i="1" s="1"/>
  <c r="AE1654" i="1" a="1"/>
  <c r="AE1654" i="1" s="1"/>
  <c r="AE1655" i="1" a="1"/>
  <c r="AE1655" i="1" s="1"/>
  <c r="AE1656" i="1" a="1"/>
  <c r="AE1656" i="1" s="1"/>
  <c r="AE1657" i="1" a="1"/>
  <c r="AE1657" i="1" s="1"/>
  <c r="AE1658" i="1" a="1"/>
  <c r="AE1658" i="1" s="1"/>
  <c r="AE1659" i="1" a="1"/>
  <c r="AE1659" i="1" s="1"/>
  <c r="AE1660" i="1" a="1"/>
  <c r="AE1660" i="1" s="1"/>
  <c r="AE1661" i="1" a="1"/>
  <c r="AE1661" i="1" s="1"/>
  <c r="AE1662" i="1" a="1"/>
  <c r="AE1662" i="1" s="1"/>
  <c r="AE1663" i="1" a="1"/>
  <c r="AE1663" i="1" s="1"/>
  <c r="AE1664" i="1" a="1"/>
  <c r="AE1664" i="1" s="1"/>
  <c r="AE1665" i="1" a="1"/>
  <c r="AE1665" i="1" s="1"/>
  <c r="AE1666" i="1" a="1"/>
  <c r="AE1666" i="1" s="1"/>
  <c r="AE1667" i="1" a="1"/>
  <c r="AE1667" i="1" s="1"/>
  <c r="AE1668" i="1" a="1"/>
  <c r="AE1668" i="1" s="1"/>
  <c r="AE1669" i="1" a="1"/>
  <c r="AE1669" i="1" s="1"/>
  <c r="AE1670" i="1" a="1"/>
  <c r="AE1670" i="1" s="1"/>
  <c r="AE1671" i="1" a="1"/>
  <c r="AE1671" i="1" s="1"/>
  <c r="AE1672" i="1" a="1"/>
  <c r="AE1672" i="1" s="1"/>
  <c r="AE1673" i="1" a="1"/>
  <c r="AE1673" i="1" s="1"/>
  <c r="AE1674" i="1" a="1"/>
  <c r="AE1674" i="1" s="1"/>
  <c r="AE1675" i="1" a="1"/>
  <c r="AE1675" i="1" s="1"/>
  <c r="AE1676" i="1" a="1"/>
  <c r="AE1676" i="1" s="1"/>
  <c r="AE1677" i="1" a="1"/>
  <c r="AE1677" i="1" s="1"/>
  <c r="AE1678" i="1" a="1"/>
  <c r="AE1678" i="1" s="1"/>
  <c r="AE1679" i="1" a="1"/>
  <c r="AE1679" i="1" s="1"/>
  <c r="AE1680" i="1" a="1"/>
  <c r="AE1680" i="1" s="1"/>
  <c r="AE1681" i="1" a="1"/>
  <c r="AE1681" i="1" s="1"/>
  <c r="AE1682" i="1" a="1"/>
  <c r="AE1682" i="1" s="1"/>
  <c r="AE1683" i="1" a="1"/>
  <c r="AE1683" i="1" s="1"/>
  <c r="AE1684" i="1" a="1"/>
  <c r="AE1684" i="1" s="1"/>
  <c r="AE1685" i="1" a="1"/>
  <c r="AE1685" i="1" s="1"/>
  <c r="AE1686" i="1" a="1"/>
  <c r="AE1686" i="1" s="1"/>
  <c r="AE1687" i="1" a="1"/>
  <c r="AE1687" i="1" s="1"/>
  <c r="AE1688" i="1" a="1"/>
  <c r="AE1688" i="1" s="1"/>
  <c r="AE1689" i="1" a="1"/>
  <c r="AE1689" i="1" s="1"/>
  <c r="AE1690" i="1" a="1"/>
  <c r="AE1690" i="1" s="1"/>
  <c r="AE1691" i="1" a="1"/>
  <c r="AE1691" i="1" s="1"/>
  <c r="AE1692" i="1" a="1"/>
  <c r="AE1692" i="1" s="1"/>
  <c r="AE1693" i="1" a="1"/>
  <c r="AE1693" i="1" s="1"/>
  <c r="AE1694" i="1" a="1"/>
  <c r="AE1694" i="1" s="1"/>
  <c r="AE1695" i="1" a="1"/>
  <c r="AE1695" i="1" s="1"/>
  <c r="AE1696" i="1" a="1"/>
  <c r="AE1696" i="1" s="1"/>
  <c r="AE1697" i="1" a="1"/>
  <c r="AE1697" i="1" s="1"/>
  <c r="AE1698" i="1" a="1"/>
  <c r="AE1698" i="1" s="1"/>
  <c r="AE1699" i="1" a="1"/>
  <c r="AE1699" i="1" s="1"/>
  <c r="AE1700" i="1" a="1"/>
  <c r="AE1700" i="1" s="1"/>
  <c r="AE1701" i="1" a="1"/>
  <c r="AE1701" i="1" s="1"/>
  <c r="AE1702" i="1" a="1"/>
  <c r="AE1702" i="1" s="1"/>
  <c r="AE1703" i="1" a="1"/>
  <c r="AE1703" i="1" s="1"/>
  <c r="AE1704" i="1" a="1"/>
  <c r="AE1704" i="1" s="1"/>
  <c r="AE1705" i="1" a="1"/>
  <c r="AE1705" i="1" s="1"/>
  <c r="AE1706" i="1" a="1"/>
  <c r="AE1706" i="1" s="1"/>
  <c r="AE1707" i="1" a="1"/>
  <c r="AE1707" i="1" s="1"/>
  <c r="AE1708" i="1" a="1"/>
  <c r="AE1708" i="1" s="1"/>
  <c r="AE1709" i="1" a="1"/>
  <c r="AE1709" i="1" s="1"/>
  <c r="AE1710" i="1" a="1"/>
  <c r="AE1710" i="1" s="1"/>
  <c r="AE1711" i="1" a="1"/>
  <c r="AE1711" i="1" s="1"/>
  <c r="AE1712" i="1" a="1"/>
  <c r="AE1712" i="1" s="1"/>
  <c r="AE1713" i="1" a="1"/>
  <c r="AE1713" i="1" s="1"/>
  <c r="AE1714" i="1" a="1"/>
  <c r="AE1714" i="1" s="1"/>
  <c r="AE1715" i="1" a="1"/>
  <c r="AE1715" i="1" s="1"/>
  <c r="AE1716" i="1" a="1"/>
  <c r="AE1716" i="1" s="1"/>
  <c r="AE1717" i="1" a="1"/>
  <c r="AE1717" i="1" s="1"/>
  <c r="AE1718" i="1" a="1"/>
  <c r="AE1718" i="1" s="1"/>
  <c r="AE1719" i="1" a="1"/>
  <c r="AE1719" i="1" s="1"/>
  <c r="AE1720" i="1" a="1"/>
  <c r="AE1720" i="1" s="1"/>
  <c r="AE1721" i="1" a="1"/>
  <c r="AE1721" i="1" s="1"/>
  <c r="AE1722" i="1" a="1"/>
  <c r="AE1722" i="1" s="1"/>
  <c r="AE1723" i="1" a="1"/>
  <c r="AE1723" i="1" s="1"/>
  <c r="AE1724" i="1" a="1"/>
  <c r="AE1724" i="1" s="1"/>
  <c r="AE1725" i="1" a="1"/>
  <c r="AE1725" i="1" s="1"/>
  <c r="AE1726" i="1" a="1"/>
  <c r="AE1726" i="1" s="1"/>
  <c r="AE1727" i="1" a="1"/>
  <c r="AE1727" i="1" s="1"/>
  <c r="AE1728" i="1" a="1"/>
  <c r="AE1728" i="1" s="1"/>
  <c r="AE1729" i="1" a="1"/>
  <c r="AE1729" i="1" s="1"/>
  <c r="AE1730" i="1" a="1"/>
  <c r="AE1730" i="1" s="1"/>
  <c r="AE1731" i="1" a="1"/>
  <c r="AE1731" i="1" s="1"/>
  <c r="AE1732" i="1" a="1"/>
  <c r="AE1732" i="1" s="1"/>
  <c r="AE1733" i="1" a="1"/>
  <c r="AE1733" i="1" s="1"/>
  <c r="AE1734" i="1" a="1"/>
  <c r="AE1734" i="1" s="1"/>
  <c r="AE1735" i="1" a="1"/>
  <c r="AE1735" i="1" s="1"/>
  <c r="AE1736" i="1" a="1"/>
  <c r="AE1736" i="1" s="1"/>
  <c r="AE1737" i="1" a="1"/>
  <c r="AE1737" i="1" s="1"/>
  <c r="AE1738" i="1" a="1"/>
  <c r="AE1738" i="1" s="1"/>
  <c r="AE1739" i="1" a="1"/>
  <c r="AE1739" i="1" s="1"/>
  <c r="AE1740" i="1" a="1"/>
  <c r="AE1740" i="1" s="1"/>
  <c r="AE1741" i="1" a="1"/>
  <c r="AE1741" i="1" s="1"/>
  <c r="AE1742" i="1" a="1"/>
  <c r="AE1742" i="1" s="1"/>
  <c r="AE1743" i="1" a="1"/>
  <c r="AE1743" i="1" s="1"/>
  <c r="AE1744" i="1" a="1"/>
  <c r="AE1744" i="1" s="1"/>
  <c r="AE1745" i="1" a="1"/>
  <c r="AE1745" i="1" s="1"/>
  <c r="AE1746" i="1" a="1"/>
  <c r="AE1746" i="1" s="1"/>
  <c r="AE1747" i="1" a="1"/>
  <c r="AE1747" i="1" s="1"/>
  <c r="AE1748" i="1" a="1"/>
  <c r="AE1748" i="1" s="1"/>
  <c r="AE1749" i="1" a="1"/>
  <c r="AE1749" i="1" s="1"/>
  <c r="AE1750" i="1" a="1"/>
  <c r="AE1750" i="1" s="1"/>
  <c r="AE1751" i="1" a="1"/>
  <c r="AE1751" i="1" s="1"/>
  <c r="AE1752" i="1" a="1"/>
  <c r="AE1752" i="1" s="1"/>
  <c r="AE1753" i="1" a="1"/>
  <c r="AE1753" i="1" s="1"/>
  <c r="AE1754" i="1" a="1"/>
  <c r="AE1754" i="1" s="1"/>
  <c r="AE1755" i="1" a="1"/>
  <c r="AE1755" i="1" s="1"/>
  <c r="AE1756" i="1" a="1"/>
  <c r="AE1756" i="1" s="1"/>
  <c r="AE1757" i="1" a="1"/>
  <c r="AE1757" i="1" s="1"/>
  <c r="AE1758" i="1" a="1"/>
  <c r="AE1758" i="1" s="1"/>
  <c r="AE1759" i="1" a="1"/>
  <c r="AE1759" i="1" s="1"/>
  <c r="AE1760" i="1" a="1"/>
  <c r="AE1760" i="1" s="1"/>
  <c r="AE1761" i="1" a="1"/>
  <c r="AE1761" i="1" s="1"/>
  <c r="AE1762" i="1" a="1"/>
  <c r="AE1762" i="1" s="1"/>
  <c r="AE1763" i="1" a="1"/>
  <c r="AE1763" i="1" s="1"/>
  <c r="AE1764" i="1" a="1"/>
  <c r="AE1764" i="1" s="1"/>
  <c r="AE1765" i="1" a="1"/>
  <c r="AE1765" i="1" s="1"/>
  <c r="AE1766" i="1" a="1"/>
  <c r="AE1766" i="1" s="1"/>
  <c r="AE1767" i="1" a="1"/>
  <c r="AE1767" i="1" s="1"/>
  <c r="AE1768" i="1" a="1"/>
  <c r="AE1768" i="1" s="1"/>
  <c r="AE1769" i="1" a="1"/>
  <c r="AE1769" i="1" s="1"/>
  <c r="AE1770" i="1" a="1"/>
  <c r="AE1770" i="1" s="1"/>
  <c r="AE1771" i="1" a="1"/>
  <c r="AE1771" i="1" s="1"/>
  <c r="AE1772" i="1" a="1"/>
  <c r="AE1772" i="1" s="1"/>
  <c r="AE1773" i="1" a="1"/>
  <c r="AE1773" i="1" s="1"/>
  <c r="AE1774" i="1" a="1"/>
  <c r="AE1774" i="1" s="1"/>
  <c r="AE1775" i="1" a="1"/>
  <c r="AE1775" i="1" s="1"/>
  <c r="AE1776" i="1" a="1"/>
  <c r="AE1776" i="1" s="1"/>
  <c r="AE1777" i="1" a="1"/>
  <c r="AE1777" i="1" s="1"/>
  <c r="AE1778" i="1" a="1"/>
  <c r="AE1778" i="1" s="1"/>
  <c r="AE1779" i="1" a="1"/>
  <c r="AE1779" i="1" s="1"/>
  <c r="AE1780" i="1" a="1"/>
  <c r="AE1780" i="1" s="1"/>
  <c r="AE1781" i="1" a="1"/>
  <c r="AE1781" i="1" s="1"/>
  <c r="AE1782" i="1" a="1"/>
  <c r="AE1782" i="1" s="1"/>
  <c r="AE1783" i="1" a="1"/>
  <c r="AE1783" i="1" s="1"/>
  <c r="AE1784" i="1" a="1"/>
  <c r="AE1784" i="1" s="1"/>
  <c r="AE1785" i="1" a="1"/>
  <c r="AE1785" i="1" s="1"/>
  <c r="AE1786" i="1" a="1"/>
  <c r="AE1786" i="1" s="1"/>
  <c r="AE1787" i="1" a="1"/>
  <c r="AE1787" i="1" s="1"/>
  <c r="AE1788" i="1" a="1"/>
  <c r="AE1788" i="1" s="1"/>
  <c r="AE1789" i="1" a="1"/>
  <c r="AE1789" i="1" s="1"/>
  <c r="AE1790" i="1" a="1"/>
  <c r="AE1790" i="1" s="1"/>
  <c r="AE1791" i="1" a="1"/>
  <c r="AE1791" i="1" s="1"/>
  <c r="AE1792" i="1" a="1"/>
  <c r="AE1792" i="1" s="1"/>
  <c r="AE1793" i="1" a="1"/>
  <c r="AE1793" i="1" s="1"/>
  <c r="AE1794" i="1" a="1"/>
  <c r="AE1794" i="1" s="1"/>
  <c r="AE1795" i="1" a="1"/>
  <c r="AE1795" i="1" s="1"/>
  <c r="AE1796" i="1" a="1"/>
  <c r="AE1796" i="1" s="1"/>
  <c r="AE1797" i="1" a="1"/>
  <c r="AE1797" i="1" s="1"/>
  <c r="AE1798" i="1" a="1"/>
  <c r="AE1798" i="1" s="1"/>
  <c r="AE1799" i="1" a="1"/>
  <c r="AE1799" i="1" s="1"/>
  <c r="AE1800" i="1" a="1"/>
  <c r="AE1800" i="1" s="1"/>
  <c r="AE1801" i="1" a="1"/>
  <c r="AE1801" i="1" s="1"/>
  <c r="AE1802" i="1" a="1"/>
  <c r="AE1802" i="1" s="1"/>
  <c r="AE1803" i="1" a="1"/>
  <c r="AE1803" i="1" s="1"/>
  <c r="AE1804" i="1" a="1"/>
  <c r="AE1804" i="1" s="1"/>
  <c r="AE1805" i="1" a="1"/>
  <c r="AE1805" i="1" s="1"/>
  <c r="AE1806" i="1" a="1"/>
  <c r="AE1806" i="1" s="1"/>
  <c r="AE1807" i="1" a="1"/>
  <c r="AE1807" i="1" s="1"/>
  <c r="AE1808" i="1" a="1"/>
  <c r="AE1808" i="1" s="1"/>
  <c r="AE1809" i="1" a="1"/>
  <c r="AE1809" i="1" s="1"/>
  <c r="AE1810" i="1" a="1"/>
  <c r="AE1810" i="1" s="1"/>
  <c r="AE1811" i="1" a="1"/>
  <c r="AE1811" i="1" s="1"/>
  <c r="AE1812" i="1" a="1"/>
  <c r="AE1812" i="1" s="1"/>
  <c r="AE1813" i="1" a="1"/>
  <c r="AE1813" i="1" s="1"/>
  <c r="AE1814" i="1" a="1"/>
  <c r="AE1814" i="1" s="1"/>
  <c r="AE1815" i="1" a="1"/>
  <c r="AE1815" i="1" s="1"/>
  <c r="AE1816" i="1" a="1"/>
  <c r="AE1816" i="1" s="1"/>
  <c r="AE1817" i="1" a="1"/>
  <c r="AE1817" i="1" s="1"/>
  <c r="AE1818" i="1" a="1"/>
  <c r="AE1818" i="1" s="1"/>
  <c r="AE1819" i="1" a="1"/>
  <c r="AE1819" i="1" s="1"/>
  <c r="AE1820" i="1" a="1"/>
  <c r="AE1820" i="1" s="1"/>
  <c r="AE1821" i="1" a="1"/>
  <c r="AE1821" i="1" s="1"/>
  <c r="AE1822" i="1" a="1"/>
  <c r="AE1822" i="1" s="1"/>
  <c r="AE1823" i="1" a="1"/>
  <c r="AE1823" i="1" s="1"/>
  <c r="AE1824" i="1" a="1"/>
  <c r="AE1824" i="1" s="1"/>
  <c r="AE1825" i="1" a="1"/>
  <c r="AE1825" i="1" s="1"/>
  <c r="AE1826" i="1" a="1"/>
  <c r="AE1826" i="1" s="1"/>
  <c r="AE1827" i="1" a="1"/>
  <c r="AE1827" i="1" s="1"/>
  <c r="AE1828" i="1" a="1"/>
  <c r="AE1828" i="1" s="1"/>
  <c r="AE1829" i="1" a="1"/>
  <c r="AE1829" i="1" s="1"/>
  <c r="AE1830" i="1" a="1"/>
  <c r="AE1830" i="1" s="1"/>
  <c r="AE1831" i="1" a="1"/>
  <c r="AE1831" i="1" s="1"/>
  <c r="AE1832" i="1" a="1"/>
  <c r="AE1832" i="1" s="1"/>
  <c r="AE1833" i="1" a="1"/>
  <c r="AE1833" i="1" s="1"/>
  <c r="AE1834" i="1" a="1"/>
  <c r="AE1834" i="1" s="1"/>
  <c r="AE1835" i="1" a="1"/>
  <c r="AE1835" i="1" s="1"/>
  <c r="AE1836" i="1" a="1"/>
  <c r="AE1836" i="1" s="1"/>
  <c r="AE1837" i="1" a="1"/>
  <c r="AE1837" i="1" s="1"/>
  <c r="AE1838" i="1" a="1"/>
  <c r="AE1838" i="1" s="1"/>
  <c r="AE1839" i="1" a="1"/>
  <c r="AE1839" i="1" s="1"/>
  <c r="AE1840" i="1" a="1"/>
  <c r="AE1840" i="1" s="1"/>
  <c r="AE1841" i="1" a="1"/>
  <c r="AE1841" i="1" s="1"/>
  <c r="AE1842" i="1" a="1"/>
  <c r="AE1842" i="1" s="1"/>
  <c r="AE1843" i="1" a="1"/>
  <c r="AE1843" i="1" s="1"/>
  <c r="AE1844" i="1" a="1"/>
  <c r="AE1844" i="1" s="1"/>
  <c r="AE1845" i="1" a="1"/>
  <c r="AE1845" i="1" s="1"/>
  <c r="AE1846" i="1" a="1"/>
  <c r="AE1846" i="1" s="1"/>
  <c r="AE1847" i="1" a="1"/>
  <c r="AE1847" i="1" s="1"/>
  <c r="AE1848" i="1" a="1"/>
  <c r="AE1848" i="1" s="1"/>
  <c r="AE1849" i="1" a="1"/>
  <c r="AE1849" i="1" s="1"/>
  <c r="AE1850" i="1" a="1"/>
  <c r="AE1850" i="1" s="1"/>
  <c r="AE1851" i="1" a="1"/>
  <c r="AE1851" i="1" s="1"/>
  <c r="AE1852" i="1" a="1"/>
  <c r="AE1852" i="1" s="1"/>
  <c r="AE1853" i="1" a="1"/>
  <c r="AE1853" i="1" s="1"/>
  <c r="AE1854" i="1" a="1"/>
  <c r="AE1854" i="1" s="1"/>
  <c r="AE1855" i="1" a="1"/>
  <c r="AE1855" i="1" s="1"/>
  <c r="AE1856" i="1" a="1"/>
  <c r="AE1856" i="1" s="1"/>
  <c r="AE1857" i="1" a="1"/>
  <c r="AE1857" i="1" s="1"/>
  <c r="AE1858" i="1" a="1"/>
  <c r="AE1858" i="1" s="1"/>
  <c r="AE1859" i="1" a="1"/>
  <c r="AE1859" i="1" s="1"/>
  <c r="AE1860" i="1" a="1"/>
  <c r="AE1860" i="1" s="1"/>
  <c r="AE1861" i="1" a="1"/>
  <c r="AE1861" i="1" s="1"/>
  <c r="AE1862" i="1" a="1"/>
  <c r="AE1862" i="1" s="1"/>
  <c r="AE1863" i="1" a="1"/>
  <c r="AE1863" i="1" s="1"/>
  <c r="AE1864" i="1" a="1"/>
  <c r="AE1864" i="1" s="1"/>
  <c r="AE1865" i="1" a="1"/>
  <c r="AE1865" i="1" s="1"/>
  <c r="AE1866" i="1" a="1"/>
  <c r="AE1866" i="1" s="1"/>
  <c r="AE1867" i="1" a="1"/>
  <c r="AE1867" i="1" s="1"/>
  <c r="AE1868" i="1" a="1"/>
  <c r="AE1868" i="1" s="1"/>
  <c r="AE1869" i="1" a="1"/>
  <c r="AE1869" i="1" s="1"/>
  <c r="AE1870" i="1" a="1"/>
  <c r="AE1870" i="1" s="1"/>
  <c r="AE1871" i="1" a="1"/>
  <c r="AE1871" i="1" s="1"/>
  <c r="AE1872" i="1" a="1"/>
  <c r="AE1872" i="1" s="1"/>
  <c r="AE1873" i="1" a="1"/>
  <c r="AE1873" i="1" s="1"/>
  <c r="AE1874" i="1" a="1"/>
  <c r="AE1874" i="1" s="1"/>
  <c r="AE1875" i="1" a="1"/>
  <c r="AE1875" i="1" s="1"/>
  <c r="AE1876" i="1" a="1"/>
  <c r="AE1876" i="1" s="1"/>
  <c r="AE1877" i="1" a="1"/>
  <c r="AE1877" i="1" s="1"/>
  <c r="AE1878" i="1" a="1"/>
  <c r="AE1878" i="1" s="1"/>
  <c r="AE1879" i="1" a="1"/>
  <c r="AE1879" i="1" s="1"/>
  <c r="AE1880" i="1" a="1"/>
  <c r="AE1880" i="1" s="1"/>
  <c r="AE1881" i="1" a="1"/>
  <c r="AE1881" i="1" s="1"/>
  <c r="AE1882" i="1" a="1"/>
  <c r="AE1882" i="1" s="1"/>
  <c r="AE1883" i="1" a="1"/>
  <c r="AE1883" i="1" s="1"/>
  <c r="AE1884" i="1" a="1"/>
  <c r="AE1884" i="1" s="1"/>
  <c r="AE1885" i="1" a="1"/>
  <c r="AE1885" i="1" s="1"/>
  <c r="AE1886" i="1" a="1"/>
  <c r="AE1886" i="1" s="1"/>
  <c r="AE1887" i="1" a="1"/>
  <c r="AE1887" i="1" s="1"/>
  <c r="AE1888" i="1" a="1"/>
  <c r="AE1888" i="1" s="1"/>
  <c r="AE1889" i="1" a="1"/>
  <c r="AE1889" i="1" s="1"/>
  <c r="AE1890" i="1" a="1"/>
  <c r="AE1890" i="1" s="1"/>
  <c r="AE1891" i="1" a="1"/>
  <c r="AE1891" i="1" s="1"/>
  <c r="AE1892" i="1" a="1"/>
  <c r="AE1892" i="1" s="1"/>
  <c r="AE1893" i="1" a="1"/>
  <c r="AE1893" i="1" s="1"/>
  <c r="AE1894" i="1" a="1"/>
  <c r="AE1894" i="1" s="1"/>
  <c r="AE1895" i="1" a="1"/>
  <c r="AE1895" i="1" s="1"/>
  <c r="AE1896" i="1" a="1"/>
  <c r="AE1896" i="1" s="1"/>
  <c r="AE1897" i="1" a="1"/>
  <c r="AE1897" i="1" s="1"/>
  <c r="AE1898" i="1" a="1"/>
  <c r="AE1898" i="1" s="1"/>
  <c r="AE1899" i="1" a="1"/>
  <c r="AE1899" i="1" s="1"/>
  <c r="AE1900" i="1" a="1"/>
  <c r="AE1900" i="1" s="1"/>
  <c r="AE1901" i="1" a="1"/>
  <c r="AE1901" i="1" s="1"/>
  <c r="AE1902" i="1" a="1"/>
  <c r="AE1902" i="1" s="1"/>
  <c r="AE1903" i="1" a="1"/>
  <c r="AE1903" i="1" s="1"/>
  <c r="AE1904" i="1" a="1"/>
  <c r="AE1904" i="1" s="1"/>
  <c r="AE1905" i="1" a="1"/>
  <c r="AE1905" i="1" s="1"/>
  <c r="AE1906" i="1" a="1"/>
  <c r="AE1906" i="1" s="1"/>
  <c r="AE1907" i="1" a="1"/>
  <c r="AE1907" i="1" s="1"/>
  <c r="AE1908" i="1" a="1"/>
  <c r="AE1908" i="1" s="1"/>
  <c r="AE1909" i="1" a="1"/>
  <c r="AE1909" i="1" s="1"/>
  <c r="AE1910" i="1" a="1"/>
  <c r="AE1910" i="1" s="1"/>
  <c r="AE1911" i="1" a="1"/>
  <c r="AE1911" i="1" s="1"/>
  <c r="AE1912" i="1" a="1"/>
  <c r="AE1912" i="1" s="1"/>
  <c r="AE1913" i="1" a="1"/>
  <c r="AE1913" i="1" s="1"/>
  <c r="AE1914" i="1" a="1"/>
  <c r="AE1914" i="1" s="1"/>
  <c r="AE1915" i="1" a="1"/>
  <c r="AE1915" i="1" s="1"/>
  <c r="AE1916" i="1" a="1"/>
  <c r="AE1916" i="1" s="1"/>
  <c r="AE1917" i="1" a="1"/>
  <c r="AE1917" i="1" s="1"/>
  <c r="AE1918" i="1" a="1"/>
  <c r="AE1918" i="1" s="1"/>
  <c r="AE1919" i="1" a="1"/>
  <c r="AE1919" i="1" s="1"/>
  <c r="AE1920" i="1" a="1"/>
  <c r="AE1920" i="1" s="1"/>
  <c r="AE1921" i="1" a="1"/>
  <c r="AE1921" i="1" s="1"/>
  <c r="AE1922" i="1" a="1"/>
  <c r="AE1922" i="1" s="1"/>
  <c r="AE1923" i="1" a="1"/>
  <c r="AE1923" i="1" s="1"/>
  <c r="AE1924" i="1" a="1"/>
  <c r="AE1924" i="1" s="1"/>
  <c r="AE1925" i="1" a="1"/>
  <c r="AE1925" i="1" s="1"/>
  <c r="AE1926" i="1" a="1"/>
  <c r="AE1926" i="1" s="1"/>
  <c r="AE1927" i="1" a="1"/>
  <c r="AE1927" i="1" s="1"/>
  <c r="AE1928" i="1" a="1"/>
  <c r="AE1928" i="1" s="1"/>
  <c r="AE1929" i="1" a="1"/>
  <c r="AE1929" i="1" s="1"/>
  <c r="AE1930" i="1" a="1"/>
  <c r="AE1930" i="1" s="1"/>
  <c r="AE1931" i="1" a="1"/>
  <c r="AE1931" i="1" s="1"/>
  <c r="AE1932" i="1" a="1"/>
  <c r="AE1932" i="1" s="1"/>
  <c r="AE1933" i="1" a="1"/>
  <c r="AE1933" i="1" s="1"/>
  <c r="AE1934" i="1" a="1"/>
  <c r="AE1934" i="1" s="1"/>
  <c r="AE1935" i="1" a="1"/>
  <c r="AE1935" i="1" s="1"/>
  <c r="AE1936" i="1" a="1"/>
  <c r="AE1936" i="1" s="1"/>
  <c r="AE1937" i="1" a="1"/>
  <c r="AE1937" i="1" s="1"/>
  <c r="AE1938" i="1" a="1"/>
  <c r="AE1938" i="1" s="1"/>
  <c r="AE1939" i="1" a="1"/>
  <c r="AE1939" i="1" s="1"/>
  <c r="AE1940" i="1" a="1"/>
  <c r="AE1940" i="1" s="1"/>
  <c r="AE1941" i="1" a="1"/>
  <c r="AE1941" i="1" s="1"/>
  <c r="AE1942" i="1" a="1"/>
  <c r="AE1942" i="1" s="1"/>
  <c r="AE1943" i="1" a="1"/>
  <c r="AE1943" i="1" s="1"/>
  <c r="AE1944" i="1" a="1"/>
  <c r="AE1944" i="1" s="1"/>
  <c r="AE1945" i="1" a="1"/>
  <c r="AE1945" i="1" s="1"/>
  <c r="AE1946" i="1" a="1"/>
  <c r="AE1946" i="1" s="1"/>
  <c r="AE1947" i="1" a="1"/>
  <c r="AE1947" i="1" s="1"/>
  <c r="AE1948" i="1" a="1"/>
  <c r="AE1948" i="1" s="1"/>
  <c r="AE1949" i="1" a="1"/>
  <c r="AE1949" i="1" s="1"/>
  <c r="AE1950" i="1" a="1"/>
  <c r="AE1950" i="1" s="1"/>
  <c r="AE1951" i="1" a="1"/>
  <c r="AE1951" i="1" s="1"/>
  <c r="AE1952" i="1" a="1"/>
  <c r="AE1952" i="1" s="1"/>
  <c r="AE1953" i="1" a="1"/>
  <c r="AE1953" i="1" s="1"/>
  <c r="AE1954" i="1" a="1"/>
  <c r="AE1954" i="1" s="1"/>
  <c r="AE1955" i="1" a="1"/>
  <c r="AE1955" i="1" s="1"/>
  <c r="AE1956" i="1" a="1"/>
  <c r="AE1956" i="1" s="1"/>
  <c r="AE1957" i="1" a="1"/>
  <c r="AE1957" i="1" s="1"/>
  <c r="AE1958" i="1" a="1"/>
  <c r="AE1958" i="1" s="1"/>
  <c r="AE1959" i="1" a="1"/>
  <c r="AE1959" i="1" s="1"/>
  <c r="AE1960" i="1" a="1"/>
  <c r="AE1960" i="1" s="1"/>
  <c r="AE1961" i="1" a="1"/>
  <c r="AE1961" i="1" s="1"/>
  <c r="AE1962" i="1" a="1"/>
  <c r="AE1962" i="1" s="1"/>
  <c r="AE1963" i="1" a="1"/>
  <c r="AE1963" i="1" s="1"/>
  <c r="AE1964" i="1" a="1"/>
  <c r="AE1964" i="1" s="1"/>
  <c r="AE1965" i="1" a="1"/>
  <c r="AE1965" i="1" s="1"/>
  <c r="AE1966" i="1" a="1"/>
  <c r="AE1966" i="1" s="1"/>
  <c r="AE1967" i="1" a="1"/>
  <c r="AE1967" i="1" s="1"/>
  <c r="AE1968" i="1" a="1"/>
  <c r="AE1968" i="1" s="1"/>
  <c r="AE1969" i="1" a="1"/>
  <c r="AE1969" i="1" s="1"/>
  <c r="AE1970" i="1" a="1"/>
  <c r="AE1970" i="1" s="1"/>
  <c r="AE1971" i="1" a="1"/>
  <c r="AE1971" i="1" s="1"/>
  <c r="AE1972" i="1" a="1"/>
  <c r="AE1972" i="1" s="1"/>
  <c r="AE1973" i="1" a="1"/>
  <c r="AE1973" i="1" s="1"/>
  <c r="AE1974" i="1" a="1"/>
  <c r="AE1974" i="1" s="1"/>
  <c r="AE1975" i="1" a="1"/>
  <c r="AE1975" i="1" s="1"/>
  <c r="AE1976" i="1" a="1"/>
  <c r="AE1976" i="1" s="1"/>
  <c r="AE1977" i="1" a="1"/>
  <c r="AE1977" i="1" s="1"/>
  <c r="AE1978" i="1" a="1"/>
  <c r="AE1978" i="1" s="1"/>
  <c r="AE1979" i="1" a="1"/>
  <c r="AE1979" i="1" s="1"/>
  <c r="AE1980" i="1" a="1"/>
  <c r="AE1980" i="1" s="1"/>
  <c r="AE1981" i="1" a="1"/>
  <c r="AE1981" i="1" s="1"/>
  <c r="AE1982" i="1" a="1"/>
  <c r="AE1982" i="1" s="1"/>
  <c r="AE1983" i="1" a="1"/>
  <c r="AE1983" i="1" s="1"/>
  <c r="AE1984" i="1" a="1"/>
  <c r="AE1984" i="1" s="1"/>
  <c r="AE1985" i="1" a="1"/>
  <c r="AE1985" i="1" s="1"/>
  <c r="AE1986" i="1" a="1"/>
  <c r="AE1986" i="1" s="1"/>
  <c r="AE1987" i="1" a="1"/>
  <c r="AE1987" i="1" s="1"/>
  <c r="AE1988" i="1" a="1"/>
  <c r="AE1988" i="1" s="1"/>
  <c r="AE1989" i="1" a="1"/>
  <c r="AE1989" i="1" s="1"/>
  <c r="AE1990" i="1" a="1"/>
  <c r="AE1990" i="1" s="1"/>
  <c r="AE1991" i="1" a="1"/>
  <c r="AE1991" i="1" s="1"/>
  <c r="AE1992" i="1" a="1"/>
  <c r="AE1992" i="1" s="1"/>
  <c r="AE1993" i="1" a="1"/>
  <c r="AE1993" i="1" s="1"/>
  <c r="AE1994" i="1" a="1"/>
  <c r="AE1994" i="1" s="1"/>
  <c r="AE1995" i="1" a="1"/>
  <c r="AE1995" i="1" s="1"/>
  <c r="AE1996" i="1" a="1"/>
  <c r="AE1996" i="1" s="1"/>
  <c r="AE1997" i="1" a="1"/>
  <c r="AE1997" i="1" s="1"/>
  <c r="AE1998" i="1" a="1"/>
  <c r="AE1998" i="1" s="1"/>
  <c r="AE1999" i="1" a="1"/>
  <c r="AE1999" i="1" s="1"/>
  <c r="AE2000" i="1" a="1"/>
  <c r="AE2000" i="1" s="1"/>
  <c r="AE2001" i="1" a="1"/>
  <c r="AE2001" i="1" s="1"/>
  <c r="AE2002" i="1" a="1"/>
  <c r="AE2002" i="1" s="1"/>
  <c r="AE2003" i="1" a="1"/>
  <c r="AE2003" i="1" s="1"/>
  <c r="AE2004" i="1" a="1"/>
  <c r="AE2004" i="1" s="1"/>
  <c r="AF5" i="1"/>
  <c r="A60" i="5" l="1"/>
  <c r="C60" i="5" s="1"/>
  <c r="B60" i="5"/>
  <c r="A61" i="5"/>
  <c r="B61" i="5"/>
  <c r="A62" i="5"/>
  <c r="B62" i="5"/>
  <c r="A63" i="5"/>
  <c r="B63" i="5"/>
  <c r="A64" i="5"/>
  <c r="C64" i="5" s="1"/>
  <c r="B64" i="5"/>
  <c r="A65" i="5"/>
  <c r="B65" i="5"/>
  <c r="A66" i="5"/>
  <c r="C66" i="5" s="1"/>
  <c r="B66" i="5"/>
  <c r="A67" i="5"/>
  <c r="B67" i="5"/>
  <c r="A68" i="5"/>
  <c r="C68" i="5" s="1"/>
  <c r="B68" i="5"/>
  <c r="A69" i="5"/>
  <c r="B69" i="5"/>
  <c r="A70" i="5"/>
  <c r="C70" i="5" s="1"/>
  <c r="B70" i="5"/>
  <c r="A71" i="5"/>
  <c r="B71" i="5"/>
  <c r="A72" i="5"/>
  <c r="C72" i="5" s="1"/>
  <c r="B72" i="5"/>
  <c r="A73" i="5"/>
  <c r="B73" i="5"/>
  <c r="A74" i="5"/>
  <c r="C74" i="5" s="1"/>
  <c r="B74" i="5"/>
  <c r="A75" i="5"/>
  <c r="B75" i="5"/>
  <c r="A76" i="5"/>
  <c r="C76" i="5" s="1"/>
  <c r="B76" i="5"/>
  <c r="A77" i="5"/>
  <c r="B77" i="5"/>
  <c r="A78" i="5"/>
  <c r="C78" i="5" s="1"/>
  <c r="B78" i="5"/>
  <c r="A79" i="5"/>
  <c r="B79" i="5"/>
  <c r="A80" i="5"/>
  <c r="C80" i="5" s="1"/>
  <c r="B80" i="5"/>
  <c r="A81" i="5"/>
  <c r="B81" i="5"/>
  <c r="A82" i="5"/>
  <c r="C82" i="5" s="1"/>
  <c r="B82" i="5"/>
  <c r="A83" i="5"/>
  <c r="B83" i="5"/>
  <c r="A84" i="5"/>
  <c r="C84" i="5" s="1"/>
  <c r="B84" i="5"/>
  <c r="A85" i="5"/>
  <c r="B85" i="5"/>
  <c r="A86" i="5"/>
  <c r="C86" i="5" s="1"/>
  <c r="B86" i="5"/>
  <c r="A87" i="5"/>
  <c r="B87" i="5"/>
  <c r="A88" i="5"/>
  <c r="C88" i="5" s="1"/>
  <c r="B88" i="5"/>
  <c r="A89" i="5"/>
  <c r="B89" i="5"/>
  <c r="A90" i="5"/>
  <c r="C90" i="5" s="1"/>
  <c r="B90" i="5"/>
  <c r="A91" i="5"/>
  <c r="B91" i="5"/>
  <c r="A92" i="5"/>
  <c r="C92" i="5" s="1"/>
  <c r="B92" i="5"/>
  <c r="A93" i="5"/>
  <c r="B93" i="5"/>
  <c r="A94" i="5"/>
  <c r="C94" i="5" s="1"/>
  <c r="B94" i="5"/>
  <c r="A95" i="5"/>
  <c r="B95" i="5"/>
  <c r="A96" i="5"/>
  <c r="C96" i="5" s="1"/>
  <c r="B96" i="5"/>
  <c r="A97" i="5"/>
  <c r="B97" i="5"/>
  <c r="A98" i="5"/>
  <c r="C98" i="5" s="1"/>
  <c r="B98" i="5"/>
  <c r="A99" i="5"/>
  <c r="B99" i="5"/>
  <c r="A100" i="5"/>
  <c r="C100" i="5" s="1"/>
  <c r="B100" i="5"/>
  <c r="A101" i="5"/>
  <c r="B101" i="5"/>
  <c r="A102" i="5"/>
  <c r="C102" i="5" s="1"/>
  <c r="B102" i="5"/>
  <c r="A103" i="5"/>
  <c r="B103" i="5"/>
  <c r="A104" i="5"/>
  <c r="C104" i="5" s="1"/>
  <c r="B104" i="5"/>
  <c r="A105" i="5"/>
  <c r="B105" i="5"/>
  <c r="A106" i="5"/>
  <c r="C106" i="5" s="1"/>
  <c r="B106" i="5"/>
  <c r="A107" i="5"/>
  <c r="B107" i="5"/>
  <c r="A108" i="5"/>
  <c r="C108" i="5" s="1"/>
  <c r="B108" i="5"/>
  <c r="A109" i="5"/>
  <c r="B109" i="5"/>
  <c r="A110" i="5"/>
  <c r="C110" i="5" s="1"/>
  <c r="B110" i="5"/>
  <c r="A111" i="5"/>
  <c r="B111" i="5"/>
  <c r="A112" i="5"/>
  <c r="C112" i="5" s="1"/>
  <c r="B112" i="5"/>
  <c r="A113" i="5"/>
  <c r="B113" i="5"/>
  <c r="A114" i="5"/>
  <c r="C114" i="5" s="1"/>
  <c r="B114" i="5"/>
  <c r="A115" i="5"/>
  <c r="B115" i="5"/>
  <c r="A116" i="5"/>
  <c r="C116" i="5" s="1"/>
  <c r="B116" i="5"/>
  <c r="A117" i="5"/>
  <c r="B117" i="5"/>
  <c r="A118" i="5"/>
  <c r="C118" i="5" s="1"/>
  <c r="B118" i="5"/>
  <c r="A119" i="5"/>
  <c r="B119" i="5"/>
  <c r="A120" i="5"/>
  <c r="C120" i="5" s="1"/>
  <c r="B120" i="5"/>
  <c r="A121" i="5"/>
  <c r="B121" i="5"/>
  <c r="A122" i="5"/>
  <c r="C122" i="5" s="1"/>
  <c r="B122" i="5"/>
  <c r="A123" i="5"/>
  <c r="B123" i="5"/>
  <c r="A124" i="5"/>
  <c r="C124" i="5" s="1"/>
  <c r="B124" i="5"/>
  <c r="A125" i="5"/>
  <c r="B125" i="5"/>
  <c r="A126" i="5"/>
  <c r="C126" i="5" s="1"/>
  <c r="B126" i="5"/>
  <c r="A127" i="5"/>
  <c r="B127" i="5"/>
  <c r="A128" i="5"/>
  <c r="C128" i="5" s="1"/>
  <c r="B128" i="5"/>
  <c r="A129" i="5"/>
  <c r="B129" i="5"/>
  <c r="A130" i="5"/>
  <c r="C130" i="5" s="1"/>
  <c r="B130" i="5"/>
  <c r="A131" i="5"/>
  <c r="B131" i="5"/>
  <c r="A132" i="5"/>
  <c r="C132" i="5" s="1"/>
  <c r="B132" i="5"/>
  <c r="A133" i="5"/>
  <c r="B133" i="5"/>
  <c r="A134" i="5"/>
  <c r="C134" i="5" s="1"/>
  <c r="B134" i="5"/>
  <c r="A135" i="5"/>
  <c r="B135" i="5"/>
  <c r="A136" i="5"/>
  <c r="C136" i="5" s="1"/>
  <c r="B136" i="5"/>
  <c r="A137" i="5"/>
  <c r="B137" i="5"/>
  <c r="A138" i="5"/>
  <c r="C138" i="5" s="1"/>
  <c r="B138" i="5"/>
  <c r="A139" i="5"/>
  <c r="B139" i="5"/>
  <c r="A140" i="5"/>
  <c r="C140" i="5" s="1"/>
  <c r="B140" i="5"/>
  <c r="A141" i="5"/>
  <c r="B141" i="5"/>
  <c r="A142" i="5"/>
  <c r="C142" i="5" s="1"/>
  <c r="B142" i="5"/>
  <c r="A143" i="5"/>
  <c r="B143" i="5"/>
  <c r="A144" i="5"/>
  <c r="C144" i="5" s="1"/>
  <c r="B144" i="5"/>
  <c r="A145" i="5"/>
  <c r="B145" i="5"/>
  <c r="A146" i="5"/>
  <c r="C146" i="5" s="1"/>
  <c r="B146" i="5"/>
  <c r="A147" i="5"/>
  <c r="B147" i="5"/>
  <c r="A148" i="5"/>
  <c r="C148" i="5" s="1"/>
  <c r="B148" i="5"/>
  <c r="A149" i="5"/>
  <c r="B149" i="5"/>
  <c r="A150" i="5"/>
  <c r="C150" i="5" s="1"/>
  <c r="B150" i="5"/>
  <c r="A151" i="5"/>
  <c r="B151" i="5"/>
  <c r="A152" i="5"/>
  <c r="C152" i="5" s="1"/>
  <c r="B152" i="5"/>
  <c r="A153" i="5"/>
  <c r="B153" i="5"/>
  <c r="A154" i="5"/>
  <c r="C154" i="5" s="1"/>
  <c r="B154" i="5"/>
  <c r="A155" i="5"/>
  <c r="B155" i="5"/>
  <c r="A156" i="5"/>
  <c r="C156" i="5" s="1"/>
  <c r="B156" i="5"/>
  <c r="A157" i="5"/>
  <c r="B157" i="5"/>
  <c r="A158" i="5"/>
  <c r="C158" i="5" s="1"/>
  <c r="B158" i="5"/>
  <c r="A159" i="5"/>
  <c r="B159" i="5"/>
  <c r="A160" i="5"/>
  <c r="C160" i="5" s="1"/>
  <c r="B160" i="5"/>
  <c r="A161" i="5"/>
  <c r="B161" i="5"/>
  <c r="A162" i="5"/>
  <c r="C162" i="5" s="1"/>
  <c r="B162" i="5"/>
  <c r="A163" i="5"/>
  <c r="B163" i="5"/>
  <c r="A164" i="5"/>
  <c r="C164" i="5" s="1"/>
  <c r="B164" i="5"/>
  <c r="A165" i="5"/>
  <c r="B165" i="5"/>
  <c r="A166" i="5"/>
  <c r="C166" i="5" s="1"/>
  <c r="B166" i="5"/>
  <c r="A167" i="5"/>
  <c r="B167" i="5"/>
  <c r="A168" i="5"/>
  <c r="C168" i="5" s="1"/>
  <c r="B168" i="5"/>
  <c r="A169" i="5"/>
  <c r="B169" i="5"/>
  <c r="A170" i="5"/>
  <c r="C170" i="5" s="1"/>
  <c r="B170" i="5"/>
  <c r="A171" i="5"/>
  <c r="B171" i="5"/>
  <c r="A172" i="5"/>
  <c r="C172" i="5" s="1"/>
  <c r="B172" i="5"/>
  <c r="A173" i="5"/>
  <c r="B173" i="5"/>
  <c r="A174" i="5"/>
  <c r="C174" i="5" s="1"/>
  <c r="B174" i="5"/>
  <c r="A175" i="5"/>
  <c r="B175" i="5"/>
  <c r="A176" i="5"/>
  <c r="C176" i="5" s="1"/>
  <c r="B176" i="5"/>
  <c r="A177" i="5"/>
  <c r="B177" i="5"/>
  <c r="A178" i="5"/>
  <c r="C178" i="5" s="1"/>
  <c r="B178" i="5"/>
  <c r="A179" i="5"/>
  <c r="B179" i="5"/>
  <c r="A180" i="5"/>
  <c r="C180" i="5" s="1"/>
  <c r="B180" i="5"/>
  <c r="A181" i="5"/>
  <c r="B181" i="5"/>
  <c r="A182" i="5"/>
  <c r="C182" i="5" s="1"/>
  <c r="B182" i="5"/>
  <c r="A183" i="5"/>
  <c r="B183" i="5"/>
  <c r="A184" i="5"/>
  <c r="C184" i="5" s="1"/>
  <c r="B184" i="5"/>
  <c r="A185" i="5"/>
  <c r="B185" i="5"/>
  <c r="A186" i="5"/>
  <c r="C186" i="5" s="1"/>
  <c r="B186" i="5"/>
  <c r="A187" i="5"/>
  <c r="B187" i="5"/>
  <c r="A188" i="5"/>
  <c r="C188" i="5" s="1"/>
  <c r="B188" i="5"/>
  <c r="A189" i="5"/>
  <c r="B189" i="5"/>
  <c r="A190" i="5"/>
  <c r="C190" i="5" s="1"/>
  <c r="B190" i="5"/>
  <c r="A191" i="5"/>
  <c r="B191" i="5"/>
  <c r="A192" i="5"/>
  <c r="C192" i="5" s="1"/>
  <c r="B192" i="5"/>
  <c r="A193" i="5"/>
  <c r="B193" i="5"/>
  <c r="A194" i="5"/>
  <c r="C194" i="5" s="1"/>
  <c r="B194" i="5"/>
  <c r="A195" i="5"/>
  <c r="B195" i="5"/>
  <c r="A196" i="5"/>
  <c r="C196" i="5" s="1"/>
  <c r="B196" i="5"/>
  <c r="A197" i="5"/>
  <c r="B197" i="5"/>
  <c r="A198" i="5"/>
  <c r="C198" i="5" s="1"/>
  <c r="B198" i="5"/>
  <c r="A199" i="5"/>
  <c r="B199" i="5"/>
  <c r="A200" i="5"/>
  <c r="C200" i="5" s="1"/>
  <c r="B200" i="5"/>
  <c r="A201" i="5"/>
  <c r="B201" i="5"/>
  <c r="A202" i="5"/>
  <c r="C202" i="5" s="1"/>
  <c r="B202" i="5"/>
  <c r="A203" i="5"/>
  <c r="B203" i="5"/>
  <c r="A204" i="5"/>
  <c r="C204" i="5" s="1"/>
  <c r="B204" i="5"/>
  <c r="A205" i="5"/>
  <c r="B205" i="5"/>
  <c r="A206" i="5"/>
  <c r="C206" i="5" s="1"/>
  <c r="B206" i="5"/>
  <c r="A207" i="5"/>
  <c r="B207" i="5"/>
  <c r="A208" i="5"/>
  <c r="C208" i="5" s="1"/>
  <c r="B208" i="5"/>
  <c r="A209" i="5"/>
  <c r="B209" i="5"/>
  <c r="A210" i="5"/>
  <c r="C210" i="5" s="1"/>
  <c r="B210" i="5"/>
  <c r="A211" i="5"/>
  <c r="B211" i="5"/>
  <c r="A212" i="5"/>
  <c r="C212" i="5" s="1"/>
  <c r="B212" i="5"/>
  <c r="A213" i="5"/>
  <c r="B213" i="5"/>
  <c r="A214" i="5"/>
  <c r="C214" i="5" s="1"/>
  <c r="B214" i="5"/>
  <c r="A215" i="5"/>
  <c r="B215" i="5"/>
  <c r="A216" i="5"/>
  <c r="C216" i="5" s="1"/>
  <c r="B216" i="5"/>
  <c r="A217" i="5"/>
  <c r="B217" i="5"/>
  <c r="A218" i="5"/>
  <c r="C218" i="5" s="1"/>
  <c r="B218" i="5"/>
  <c r="A219" i="5"/>
  <c r="B219" i="5"/>
  <c r="A220" i="5"/>
  <c r="C220" i="5" s="1"/>
  <c r="B220" i="5"/>
  <c r="A221" i="5"/>
  <c r="B221" i="5"/>
  <c r="A222" i="5"/>
  <c r="C222" i="5" s="1"/>
  <c r="B222" i="5"/>
  <c r="A223" i="5"/>
  <c r="B223" i="5"/>
  <c r="A224" i="5"/>
  <c r="C224" i="5" s="1"/>
  <c r="B224" i="5"/>
  <c r="A225" i="5"/>
  <c r="B225" i="5"/>
  <c r="A226" i="5"/>
  <c r="C226" i="5" s="1"/>
  <c r="B226" i="5"/>
  <c r="A227" i="5"/>
  <c r="B227" i="5"/>
  <c r="A228" i="5"/>
  <c r="C228" i="5" s="1"/>
  <c r="B228" i="5"/>
  <c r="A229" i="5"/>
  <c r="B229" i="5"/>
  <c r="A230" i="5"/>
  <c r="C230" i="5" s="1"/>
  <c r="B230" i="5"/>
  <c r="A231" i="5"/>
  <c r="B231" i="5"/>
  <c r="A232" i="5"/>
  <c r="C232" i="5" s="1"/>
  <c r="B232" i="5"/>
  <c r="A233" i="5"/>
  <c r="B233" i="5"/>
  <c r="A234" i="5"/>
  <c r="C234" i="5" s="1"/>
  <c r="B234" i="5"/>
  <c r="A235" i="5"/>
  <c r="B235" i="5"/>
  <c r="A236" i="5"/>
  <c r="C236" i="5" s="1"/>
  <c r="B236" i="5"/>
  <c r="A237" i="5"/>
  <c r="B237" i="5"/>
  <c r="A238" i="5"/>
  <c r="C238" i="5" s="1"/>
  <c r="B238" i="5"/>
  <c r="A239" i="5"/>
  <c r="B239" i="5"/>
  <c r="A240" i="5"/>
  <c r="C240" i="5" s="1"/>
  <c r="B240" i="5"/>
  <c r="A241" i="5"/>
  <c r="B241" i="5"/>
  <c r="A242" i="5"/>
  <c r="C242" i="5" s="1"/>
  <c r="B242" i="5"/>
  <c r="A243" i="5"/>
  <c r="B243" i="5"/>
  <c r="A244" i="5"/>
  <c r="C244" i="5" s="1"/>
  <c r="B244" i="5"/>
  <c r="A245" i="5"/>
  <c r="B245" i="5"/>
  <c r="A246" i="5"/>
  <c r="C246" i="5" s="1"/>
  <c r="B246" i="5"/>
  <c r="A247" i="5"/>
  <c r="B247" i="5"/>
  <c r="A248" i="5"/>
  <c r="C248" i="5" s="1"/>
  <c r="B248" i="5"/>
  <c r="A249" i="5"/>
  <c r="B249" i="5"/>
  <c r="A250" i="5"/>
  <c r="C250" i="5" s="1"/>
  <c r="B250" i="5"/>
  <c r="A251" i="5"/>
  <c r="B251" i="5"/>
  <c r="A252" i="5"/>
  <c r="C252" i="5" s="1"/>
  <c r="B252" i="5"/>
  <c r="A253" i="5"/>
  <c r="B253" i="5"/>
  <c r="A254" i="5"/>
  <c r="C254" i="5" s="1"/>
  <c r="B254" i="5"/>
  <c r="A255" i="5"/>
  <c r="B255" i="5"/>
  <c r="A256" i="5"/>
  <c r="C256" i="5" s="1"/>
  <c r="B256" i="5"/>
  <c r="A257" i="5"/>
  <c r="B257" i="5"/>
  <c r="A258" i="5"/>
  <c r="C258" i="5" s="1"/>
  <c r="B258" i="5"/>
  <c r="A259" i="5"/>
  <c r="B259" i="5"/>
  <c r="A260" i="5"/>
  <c r="C260" i="5" s="1"/>
  <c r="B260" i="5"/>
  <c r="A261" i="5"/>
  <c r="B261" i="5"/>
  <c r="A262" i="5"/>
  <c r="C262" i="5" s="1"/>
  <c r="B262" i="5"/>
  <c r="A263" i="5"/>
  <c r="B263" i="5"/>
  <c r="A264" i="5"/>
  <c r="C264" i="5" s="1"/>
  <c r="B264" i="5"/>
  <c r="A265" i="5"/>
  <c r="B265" i="5"/>
  <c r="A266" i="5"/>
  <c r="C266" i="5" s="1"/>
  <c r="B266" i="5"/>
  <c r="A267" i="5"/>
  <c r="B267" i="5"/>
  <c r="A268" i="5"/>
  <c r="C268" i="5" s="1"/>
  <c r="B268" i="5"/>
  <c r="A269" i="5"/>
  <c r="B269" i="5"/>
  <c r="A270" i="5"/>
  <c r="C270" i="5" s="1"/>
  <c r="B270" i="5"/>
  <c r="A271" i="5"/>
  <c r="B271" i="5"/>
  <c r="A272" i="5"/>
  <c r="C272" i="5" s="1"/>
  <c r="B272" i="5"/>
  <c r="A273" i="5"/>
  <c r="B273" i="5"/>
  <c r="A274" i="5"/>
  <c r="C274" i="5" s="1"/>
  <c r="B274" i="5"/>
  <c r="A275" i="5"/>
  <c r="B275" i="5"/>
  <c r="A276" i="5"/>
  <c r="C276" i="5" s="1"/>
  <c r="B276" i="5"/>
  <c r="A277" i="5"/>
  <c r="B277" i="5"/>
  <c r="A278" i="5"/>
  <c r="C278" i="5" s="1"/>
  <c r="B278" i="5"/>
  <c r="A279" i="5"/>
  <c r="B279" i="5"/>
  <c r="A280" i="5"/>
  <c r="C280" i="5" s="1"/>
  <c r="B280" i="5"/>
  <c r="A281" i="5"/>
  <c r="B281" i="5"/>
  <c r="A282" i="5"/>
  <c r="C282" i="5" s="1"/>
  <c r="B282" i="5"/>
  <c r="A283" i="5"/>
  <c r="B283" i="5"/>
  <c r="A284" i="5"/>
  <c r="C284" i="5" s="1"/>
  <c r="B284" i="5"/>
  <c r="A285" i="5"/>
  <c r="B285" i="5"/>
  <c r="A286" i="5"/>
  <c r="C286" i="5" s="1"/>
  <c r="B286" i="5"/>
  <c r="A287" i="5"/>
  <c r="B287" i="5"/>
  <c r="A288" i="5"/>
  <c r="C288" i="5" s="1"/>
  <c r="B288" i="5"/>
  <c r="A289" i="5"/>
  <c r="B289" i="5"/>
  <c r="A290" i="5"/>
  <c r="C290" i="5" s="1"/>
  <c r="B290" i="5"/>
  <c r="A291" i="5"/>
  <c r="B291" i="5"/>
  <c r="A292" i="5"/>
  <c r="C292" i="5" s="1"/>
  <c r="B292" i="5"/>
  <c r="A293" i="5"/>
  <c r="B293" i="5"/>
  <c r="A294" i="5"/>
  <c r="C294" i="5" s="1"/>
  <c r="B294" i="5"/>
  <c r="A295" i="5"/>
  <c r="B295" i="5"/>
  <c r="A296" i="5"/>
  <c r="C296" i="5" s="1"/>
  <c r="B296" i="5"/>
  <c r="A297" i="5"/>
  <c r="B297" i="5"/>
  <c r="A298" i="5"/>
  <c r="C298" i="5" s="1"/>
  <c r="B298" i="5"/>
  <c r="A299" i="5"/>
  <c r="B299" i="5"/>
  <c r="A300" i="5"/>
  <c r="C300" i="5" s="1"/>
  <c r="B300" i="5"/>
  <c r="A301" i="5"/>
  <c r="B301" i="5"/>
  <c r="A302" i="5"/>
  <c r="C302" i="5" s="1"/>
  <c r="B302" i="5"/>
  <c r="A303" i="5"/>
  <c r="B303" i="5"/>
  <c r="A304" i="5"/>
  <c r="C304" i="5" s="1"/>
  <c r="B304" i="5"/>
  <c r="A305" i="5"/>
  <c r="B305" i="5"/>
  <c r="A306" i="5"/>
  <c r="C306" i="5" s="1"/>
  <c r="B306" i="5"/>
  <c r="A307" i="5"/>
  <c r="B307" i="5"/>
  <c r="A308" i="5"/>
  <c r="C308" i="5" s="1"/>
  <c r="B308" i="5"/>
  <c r="A309" i="5"/>
  <c r="B309" i="5"/>
  <c r="A310" i="5"/>
  <c r="C310" i="5" s="1"/>
  <c r="B310" i="5"/>
  <c r="A311" i="5"/>
  <c r="B311" i="5"/>
  <c r="A312" i="5"/>
  <c r="C312" i="5" s="1"/>
  <c r="B312" i="5"/>
  <c r="A313" i="5"/>
  <c r="B313" i="5"/>
  <c r="A314" i="5"/>
  <c r="C314" i="5" s="1"/>
  <c r="B314" i="5"/>
  <c r="A315" i="5"/>
  <c r="B315" i="5"/>
  <c r="A316" i="5"/>
  <c r="C316" i="5" s="1"/>
  <c r="B316" i="5"/>
  <c r="A317" i="5"/>
  <c r="B317" i="5"/>
  <c r="A318" i="5"/>
  <c r="C318" i="5" s="1"/>
  <c r="B318" i="5"/>
  <c r="A319" i="5"/>
  <c r="B319" i="5"/>
  <c r="A320" i="5"/>
  <c r="C320" i="5" s="1"/>
  <c r="B320" i="5"/>
  <c r="A321" i="5"/>
  <c r="B321" i="5"/>
  <c r="A322" i="5"/>
  <c r="C322" i="5" s="1"/>
  <c r="B322" i="5"/>
  <c r="A323" i="5"/>
  <c r="B323" i="5"/>
  <c r="A324" i="5"/>
  <c r="C324" i="5" s="1"/>
  <c r="B324" i="5"/>
  <c r="A325" i="5"/>
  <c r="B325" i="5"/>
  <c r="A326" i="5"/>
  <c r="C326" i="5" s="1"/>
  <c r="B326" i="5"/>
  <c r="A327" i="5"/>
  <c r="B327" i="5"/>
  <c r="A328" i="5"/>
  <c r="C328" i="5" s="1"/>
  <c r="B328" i="5"/>
  <c r="A329" i="5"/>
  <c r="B329" i="5"/>
  <c r="A330" i="5"/>
  <c r="C330" i="5" s="1"/>
  <c r="B330" i="5"/>
  <c r="A331" i="5"/>
  <c r="B331" i="5"/>
  <c r="A332" i="5"/>
  <c r="C332" i="5" s="1"/>
  <c r="B332" i="5"/>
  <c r="A333" i="5"/>
  <c r="B333" i="5"/>
  <c r="A334" i="5"/>
  <c r="C334" i="5" s="1"/>
  <c r="B334" i="5"/>
  <c r="A335" i="5"/>
  <c r="B335" i="5"/>
  <c r="A336" i="5"/>
  <c r="C336" i="5" s="1"/>
  <c r="B336" i="5"/>
  <c r="A337" i="5"/>
  <c r="B337" i="5"/>
  <c r="A338" i="5"/>
  <c r="C338" i="5" s="1"/>
  <c r="B338" i="5"/>
  <c r="A339" i="5"/>
  <c r="B339" i="5"/>
  <c r="A340" i="5"/>
  <c r="C340" i="5" s="1"/>
  <c r="B340" i="5"/>
  <c r="A341" i="5"/>
  <c r="B341" i="5"/>
  <c r="A342" i="5"/>
  <c r="C342" i="5" s="1"/>
  <c r="B342" i="5"/>
  <c r="A343" i="5"/>
  <c r="B343" i="5"/>
  <c r="A344" i="5"/>
  <c r="C344" i="5" s="1"/>
  <c r="B344" i="5"/>
  <c r="A345" i="5"/>
  <c r="B345" i="5"/>
  <c r="A346" i="5"/>
  <c r="C346" i="5" s="1"/>
  <c r="B346" i="5"/>
  <c r="A347" i="5"/>
  <c r="C347" i="5" s="1"/>
  <c r="B347" i="5"/>
  <c r="A348" i="5"/>
  <c r="C348" i="5" s="1"/>
  <c r="B348" i="5"/>
  <c r="A349" i="5"/>
  <c r="B349" i="5"/>
  <c r="A350" i="5"/>
  <c r="C350" i="5" s="1"/>
  <c r="B350" i="5"/>
  <c r="A351" i="5"/>
  <c r="C351" i="5" s="1"/>
  <c r="B351" i="5"/>
  <c r="A352" i="5"/>
  <c r="C352" i="5" s="1"/>
  <c r="B352" i="5"/>
  <c r="A353" i="5"/>
  <c r="C353" i="5" s="1"/>
  <c r="B353" i="5"/>
  <c r="A354" i="5"/>
  <c r="C354" i="5" s="1"/>
  <c r="B354" i="5"/>
  <c r="A355" i="5"/>
  <c r="C355" i="5" s="1"/>
  <c r="B355" i="5"/>
  <c r="A356" i="5"/>
  <c r="C356" i="5" s="1"/>
  <c r="B356" i="5"/>
  <c r="A357" i="5"/>
  <c r="C357" i="5" s="1"/>
  <c r="B357" i="5"/>
  <c r="A358" i="5"/>
  <c r="C358" i="5" s="1"/>
  <c r="B358" i="5"/>
  <c r="A359" i="5"/>
  <c r="C359" i="5" s="1"/>
  <c r="B359" i="5"/>
  <c r="A360" i="5"/>
  <c r="C360" i="5" s="1"/>
  <c r="B360" i="5"/>
  <c r="A361" i="5"/>
  <c r="C361" i="5" s="1"/>
  <c r="B361" i="5"/>
  <c r="A362" i="5"/>
  <c r="C362" i="5" s="1"/>
  <c r="B362" i="5"/>
  <c r="A363" i="5"/>
  <c r="C363" i="5" s="1"/>
  <c r="B363" i="5"/>
  <c r="A364" i="5"/>
  <c r="C364" i="5" s="1"/>
  <c r="B364" i="5"/>
  <c r="A365" i="5"/>
  <c r="C365" i="5" s="1"/>
  <c r="B365" i="5"/>
  <c r="A366" i="5"/>
  <c r="C366" i="5" s="1"/>
  <c r="B366" i="5"/>
  <c r="A367" i="5"/>
  <c r="C367" i="5" s="1"/>
  <c r="B367" i="5"/>
  <c r="A368" i="5"/>
  <c r="C368" i="5" s="1"/>
  <c r="B368" i="5"/>
  <c r="A369" i="5"/>
  <c r="C369" i="5" s="1"/>
  <c r="B369" i="5"/>
  <c r="A370" i="5"/>
  <c r="C370" i="5" s="1"/>
  <c r="B370" i="5"/>
  <c r="A371" i="5"/>
  <c r="C371" i="5" s="1"/>
  <c r="B371" i="5"/>
  <c r="A372" i="5"/>
  <c r="C372" i="5" s="1"/>
  <c r="B372" i="5"/>
  <c r="A373" i="5"/>
  <c r="C373" i="5" s="1"/>
  <c r="B373" i="5"/>
  <c r="A374" i="5"/>
  <c r="C374" i="5" s="1"/>
  <c r="B374" i="5"/>
  <c r="A375" i="5"/>
  <c r="C375" i="5" s="1"/>
  <c r="B375" i="5"/>
  <c r="A376" i="5"/>
  <c r="C376" i="5" s="1"/>
  <c r="B376" i="5"/>
  <c r="A377" i="5"/>
  <c r="C377" i="5" s="1"/>
  <c r="B377" i="5"/>
  <c r="A378" i="5"/>
  <c r="C378" i="5" s="1"/>
  <c r="B378" i="5"/>
  <c r="A379" i="5"/>
  <c r="C379" i="5" s="1"/>
  <c r="B379" i="5"/>
  <c r="A380" i="5"/>
  <c r="C380" i="5" s="1"/>
  <c r="B380" i="5"/>
  <c r="A381" i="5"/>
  <c r="C381" i="5" s="1"/>
  <c r="B381" i="5"/>
  <c r="A382" i="5"/>
  <c r="C382" i="5" s="1"/>
  <c r="B382" i="5"/>
  <c r="A383" i="5"/>
  <c r="C383" i="5" s="1"/>
  <c r="B383" i="5"/>
  <c r="A384" i="5"/>
  <c r="C384" i="5" s="1"/>
  <c r="B384" i="5"/>
  <c r="A385" i="5"/>
  <c r="C385" i="5" s="1"/>
  <c r="B385" i="5"/>
  <c r="A386" i="5"/>
  <c r="C386" i="5" s="1"/>
  <c r="B386" i="5"/>
  <c r="A387" i="5"/>
  <c r="C387" i="5" s="1"/>
  <c r="B387" i="5"/>
  <c r="A388" i="5"/>
  <c r="C388" i="5" s="1"/>
  <c r="B388" i="5"/>
  <c r="A389" i="5"/>
  <c r="C389" i="5" s="1"/>
  <c r="B389" i="5"/>
  <c r="A390" i="5"/>
  <c r="C390" i="5" s="1"/>
  <c r="B390" i="5"/>
  <c r="A391" i="5"/>
  <c r="C391" i="5" s="1"/>
  <c r="B391" i="5"/>
  <c r="A392" i="5"/>
  <c r="C392" i="5" s="1"/>
  <c r="B392" i="5"/>
  <c r="A393" i="5"/>
  <c r="C393" i="5" s="1"/>
  <c r="B393" i="5"/>
  <c r="A394" i="5"/>
  <c r="C394" i="5" s="1"/>
  <c r="B394" i="5"/>
  <c r="A395" i="5"/>
  <c r="C395" i="5" s="1"/>
  <c r="B395" i="5"/>
  <c r="A396" i="5"/>
  <c r="C396" i="5" s="1"/>
  <c r="B396" i="5"/>
  <c r="A397" i="5"/>
  <c r="C397" i="5" s="1"/>
  <c r="B397" i="5"/>
  <c r="A398" i="5"/>
  <c r="C398" i="5" s="1"/>
  <c r="B398" i="5"/>
  <c r="A399" i="5"/>
  <c r="C399" i="5" s="1"/>
  <c r="B399" i="5"/>
  <c r="A400" i="5"/>
  <c r="C400" i="5" s="1"/>
  <c r="B400" i="5"/>
  <c r="A401" i="5"/>
  <c r="C401" i="5" s="1"/>
  <c r="B401" i="5"/>
  <c r="A402" i="5"/>
  <c r="C402" i="5" s="1"/>
  <c r="B402" i="5"/>
  <c r="A403" i="5"/>
  <c r="C403" i="5" s="1"/>
  <c r="B403" i="5"/>
  <c r="A404" i="5"/>
  <c r="C404" i="5" s="1"/>
  <c r="B404" i="5"/>
  <c r="A405" i="5"/>
  <c r="C405" i="5" s="1"/>
  <c r="B405" i="5"/>
  <c r="A406" i="5"/>
  <c r="C406" i="5" s="1"/>
  <c r="B406" i="5"/>
  <c r="A407" i="5"/>
  <c r="C407" i="5" s="1"/>
  <c r="B407" i="5"/>
  <c r="A408" i="5"/>
  <c r="C408" i="5" s="1"/>
  <c r="B408" i="5"/>
  <c r="A409" i="5"/>
  <c r="C409" i="5" s="1"/>
  <c r="B409" i="5"/>
  <c r="A410" i="5"/>
  <c r="C410" i="5" s="1"/>
  <c r="B410" i="5"/>
  <c r="A411" i="5"/>
  <c r="C411" i="5" s="1"/>
  <c r="B411" i="5"/>
  <c r="A412" i="5"/>
  <c r="C412" i="5" s="1"/>
  <c r="B412" i="5"/>
  <c r="A413" i="5"/>
  <c r="C413" i="5" s="1"/>
  <c r="B413" i="5"/>
  <c r="A414" i="5"/>
  <c r="C414" i="5" s="1"/>
  <c r="B414" i="5"/>
  <c r="A415" i="5"/>
  <c r="C415" i="5" s="1"/>
  <c r="B415" i="5"/>
  <c r="A416" i="5"/>
  <c r="C416" i="5" s="1"/>
  <c r="B416" i="5"/>
  <c r="A417" i="5"/>
  <c r="C417" i="5" s="1"/>
  <c r="B417" i="5"/>
  <c r="A418" i="5"/>
  <c r="C418" i="5" s="1"/>
  <c r="B418" i="5"/>
  <c r="A419" i="5"/>
  <c r="C419" i="5" s="1"/>
  <c r="B419" i="5"/>
  <c r="A420" i="5"/>
  <c r="C420" i="5" s="1"/>
  <c r="B420" i="5"/>
  <c r="A421" i="5"/>
  <c r="C421" i="5" s="1"/>
  <c r="B421" i="5"/>
  <c r="A422" i="5"/>
  <c r="C422" i="5" s="1"/>
  <c r="B422" i="5"/>
  <c r="A423" i="5"/>
  <c r="C423" i="5" s="1"/>
  <c r="B423" i="5"/>
  <c r="A424" i="5"/>
  <c r="C424" i="5" s="1"/>
  <c r="B424" i="5"/>
  <c r="A425" i="5"/>
  <c r="C425" i="5" s="1"/>
  <c r="B425" i="5"/>
  <c r="A426" i="5"/>
  <c r="C426" i="5" s="1"/>
  <c r="B426" i="5"/>
  <c r="A427" i="5"/>
  <c r="C427" i="5" s="1"/>
  <c r="B427" i="5"/>
  <c r="A428" i="5"/>
  <c r="C428" i="5" s="1"/>
  <c r="B428" i="5"/>
  <c r="A429" i="5"/>
  <c r="C429" i="5" s="1"/>
  <c r="B429" i="5"/>
  <c r="A430" i="5"/>
  <c r="C430" i="5" s="1"/>
  <c r="B430" i="5"/>
  <c r="A431" i="5"/>
  <c r="C431" i="5" s="1"/>
  <c r="B431" i="5"/>
  <c r="A432" i="5"/>
  <c r="C432" i="5" s="1"/>
  <c r="B432" i="5"/>
  <c r="A433" i="5"/>
  <c r="C433" i="5" s="1"/>
  <c r="B433" i="5"/>
  <c r="A434" i="5"/>
  <c r="C434" i="5" s="1"/>
  <c r="B434" i="5"/>
  <c r="A435" i="5"/>
  <c r="C435" i="5" s="1"/>
  <c r="B435" i="5"/>
  <c r="A436" i="5"/>
  <c r="C436" i="5" s="1"/>
  <c r="B436" i="5"/>
  <c r="A437" i="5"/>
  <c r="C437" i="5" s="1"/>
  <c r="B437" i="5"/>
  <c r="A438" i="5"/>
  <c r="C438" i="5" s="1"/>
  <c r="B438" i="5"/>
  <c r="A439" i="5"/>
  <c r="C439" i="5" s="1"/>
  <c r="B439" i="5"/>
  <c r="A440" i="5"/>
  <c r="C440" i="5" s="1"/>
  <c r="B440" i="5"/>
  <c r="A441" i="5"/>
  <c r="C441" i="5" s="1"/>
  <c r="B441" i="5"/>
  <c r="A442" i="5"/>
  <c r="C442" i="5" s="1"/>
  <c r="B442" i="5"/>
  <c r="A443" i="5"/>
  <c r="C443" i="5" s="1"/>
  <c r="B443" i="5"/>
  <c r="A444" i="5"/>
  <c r="C444" i="5" s="1"/>
  <c r="B444" i="5"/>
  <c r="A445" i="5"/>
  <c r="C445" i="5" s="1"/>
  <c r="B445" i="5"/>
  <c r="A446" i="5"/>
  <c r="C446" i="5" s="1"/>
  <c r="B446" i="5"/>
  <c r="A447" i="5"/>
  <c r="C447" i="5" s="1"/>
  <c r="B447" i="5"/>
  <c r="A448" i="5"/>
  <c r="C448" i="5" s="1"/>
  <c r="B448" i="5"/>
  <c r="A449" i="5"/>
  <c r="C449" i="5" s="1"/>
  <c r="B449" i="5"/>
  <c r="A450" i="5"/>
  <c r="C450" i="5" s="1"/>
  <c r="B450" i="5"/>
  <c r="A451" i="5"/>
  <c r="C451" i="5" s="1"/>
  <c r="B451" i="5"/>
  <c r="A452" i="5"/>
  <c r="C452" i="5" s="1"/>
  <c r="B452" i="5"/>
  <c r="A453" i="5"/>
  <c r="C453" i="5" s="1"/>
  <c r="B453" i="5"/>
  <c r="A454" i="5"/>
  <c r="C454" i="5" s="1"/>
  <c r="B454" i="5"/>
  <c r="A455" i="5"/>
  <c r="C455" i="5" s="1"/>
  <c r="B455" i="5"/>
  <c r="A456" i="5"/>
  <c r="C456" i="5" s="1"/>
  <c r="B456" i="5"/>
  <c r="A457" i="5"/>
  <c r="C457" i="5" s="1"/>
  <c r="B457" i="5"/>
  <c r="A458" i="5"/>
  <c r="C458" i="5" s="1"/>
  <c r="B458" i="5"/>
  <c r="A459" i="5"/>
  <c r="C459" i="5" s="1"/>
  <c r="B459" i="5"/>
  <c r="A460" i="5"/>
  <c r="C460" i="5" s="1"/>
  <c r="B460" i="5"/>
  <c r="A461" i="5"/>
  <c r="C461" i="5" s="1"/>
  <c r="B461" i="5"/>
  <c r="A462" i="5"/>
  <c r="C462" i="5" s="1"/>
  <c r="B462" i="5"/>
  <c r="A463" i="5"/>
  <c r="C463" i="5" s="1"/>
  <c r="B463" i="5"/>
  <c r="A464" i="5"/>
  <c r="C464" i="5" s="1"/>
  <c r="B464" i="5"/>
  <c r="A465" i="5"/>
  <c r="C465" i="5" s="1"/>
  <c r="B465" i="5"/>
  <c r="A466" i="5"/>
  <c r="C466" i="5" s="1"/>
  <c r="B466" i="5"/>
  <c r="A467" i="5"/>
  <c r="C467" i="5" s="1"/>
  <c r="B467" i="5"/>
  <c r="A468" i="5"/>
  <c r="C468" i="5" s="1"/>
  <c r="B468" i="5"/>
  <c r="A469" i="5"/>
  <c r="C469" i="5" s="1"/>
  <c r="B469" i="5"/>
  <c r="A470" i="5"/>
  <c r="C470" i="5" s="1"/>
  <c r="B470" i="5"/>
  <c r="A471" i="5"/>
  <c r="C471" i="5" s="1"/>
  <c r="B471" i="5"/>
  <c r="A472" i="5"/>
  <c r="C472" i="5" s="1"/>
  <c r="B472" i="5"/>
  <c r="A473" i="5"/>
  <c r="C473" i="5" s="1"/>
  <c r="B473" i="5"/>
  <c r="A474" i="5"/>
  <c r="C474" i="5" s="1"/>
  <c r="B474" i="5"/>
  <c r="A475" i="5"/>
  <c r="C475" i="5" s="1"/>
  <c r="B475" i="5"/>
  <c r="A476" i="5"/>
  <c r="C476" i="5" s="1"/>
  <c r="B476" i="5"/>
  <c r="A477" i="5"/>
  <c r="C477" i="5" s="1"/>
  <c r="B477" i="5"/>
  <c r="A478" i="5"/>
  <c r="C478" i="5" s="1"/>
  <c r="B478" i="5"/>
  <c r="A479" i="5"/>
  <c r="C479" i="5" s="1"/>
  <c r="B479" i="5"/>
  <c r="A480" i="5"/>
  <c r="C480" i="5" s="1"/>
  <c r="B480" i="5"/>
  <c r="A481" i="5"/>
  <c r="C481" i="5" s="1"/>
  <c r="B481" i="5"/>
  <c r="A482" i="5"/>
  <c r="C482" i="5" s="1"/>
  <c r="B482" i="5"/>
  <c r="A483" i="5"/>
  <c r="C483" i="5" s="1"/>
  <c r="B483" i="5"/>
  <c r="A484" i="5"/>
  <c r="C484" i="5" s="1"/>
  <c r="B484" i="5"/>
  <c r="A485" i="5"/>
  <c r="C485" i="5" s="1"/>
  <c r="B485" i="5"/>
  <c r="A486" i="5"/>
  <c r="C486" i="5" s="1"/>
  <c r="B486" i="5"/>
  <c r="A487" i="5"/>
  <c r="C487" i="5" s="1"/>
  <c r="B487" i="5"/>
  <c r="A488" i="5"/>
  <c r="C488" i="5" s="1"/>
  <c r="B488" i="5"/>
  <c r="A489" i="5"/>
  <c r="C489" i="5" s="1"/>
  <c r="B489" i="5"/>
  <c r="A490" i="5"/>
  <c r="C490" i="5" s="1"/>
  <c r="B490" i="5"/>
  <c r="A491" i="5"/>
  <c r="C491" i="5" s="1"/>
  <c r="B491" i="5"/>
  <c r="A492" i="5"/>
  <c r="C492" i="5" s="1"/>
  <c r="B492" i="5"/>
  <c r="A493" i="5"/>
  <c r="C493" i="5" s="1"/>
  <c r="B493" i="5"/>
  <c r="A494" i="5"/>
  <c r="C494" i="5" s="1"/>
  <c r="B494" i="5"/>
  <c r="A495" i="5"/>
  <c r="C495" i="5" s="1"/>
  <c r="B495" i="5"/>
  <c r="A496" i="5"/>
  <c r="C496" i="5" s="1"/>
  <c r="B496" i="5"/>
  <c r="A497" i="5"/>
  <c r="C497" i="5" s="1"/>
  <c r="B497" i="5"/>
  <c r="A498" i="5"/>
  <c r="C498" i="5" s="1"/>
  <c r="B498" i="5"/>
  <c r="A499" i="5"/>
  <c r="C499" i="5" s="1"/>
  <c r="B499" i="5"/>
  <c r="A500" i="5"/>
  <c r="C500" i="5" s="1"/>
  <c r="B500" i="5"/>
  <c r="A501" i="5"/>
  <c r="C501" i="5" s="1"/>
  <c r="B501" i="5"/>
  <c r="A502" i="5"/>
  <c r="C502" i="5" s="1"/>
  <c r="B502" i="5"/>
  <c r="A503" i="5"/>
  <c r="C503" i="5" s="1"/>
  <c r="B503" i="5"/>
  <c r="A504" i="5"/>
  <c r="C504" i="5" s="1"/>
  <c r="B504" i="5"/>
  <c r="A505" i="5"/>
  <c r="C505" i="5" s="1"/>
  <c r="B505" i="5"/>
  <c r="A506" i="5"/>
  <c r="C506" i="5" s="1"/>
  <c r="B506" i="5"/>
  <c r="A507" i="5"/>
  <c r="C507" i="5" s="1"/>
  <c r="B507" i="5"/>
  <c r="A508" i="5"/>
  <c r="C508" i="5" s="1"/>
  <c r="B508" i="5"/>
  <c r="A509" i="5"/>
  <c r="C509" i="5" s="1"/>
  <c r="B509" i="5"/>
  <c r="A510" i="5"/>
  <c r="C510" i="5" s="1"/>
  <c r="B510" i="5"/>
  <c r="A511" i="5"/>
  <c r="C511" i="5" s="1"/>
  <c r="B511" i="5"/>
  <c r="A512" i="5"/>
  <c r="C512" i="5" s="1"/>
  <c r="B512" i="5"/>
  <c r="A513" i="5"/>
  <c r="C513" i="5" s="1"/>
  <c r="B513" i="5"/>
  <c r="A514" i="5"/>
  <c r="C514" i="5" s="1"/>
  <c r="B514" i="5"/>
  <c r="A515" i="5"/>
  <c r="C515" i="5" s="1"/>
  <c r="B515" i="5"/>
  <c r="A516" i="5"/>
  <c r="C516" i="5" s="1"/>
  <c r="B516" i="5"/>
  <c r="A517" i="5"/>
  <c r="C517" i="5" s="1"/>
  <c r="B517" i="5"/>
  <c r="A518" i="5"/>
  <c r="C518" i="5" s="1"/>
  <c r="B518" i="5"/>
  <c r="A519" i="5"/>
  <c r="C519" i="5" s="1"/>
  <c r="B519" i="5"/>
  <c r="A520" i="5"/>
  <c r="C520" i="5" s="1"/>
  <c r="B520" i="5"/>
  <c r="A521" i="5"/>
  <c r="C521" i="5" s="1"/>
  <c r="B521" i="5"/>
  <c r="A522" i="5"/>
  <c r="C522" i="5" s="1"/>
  <c r="B522" i="5"/>
  <c r="A523" i="5"/>
  <c r="C523" i="5" s="1"/>
  <c r="B523" i="5"/>
  <c r="A524" i="5"/>
  <c r="C524" i="5" s="1"/>
  <c r="B524" i="5"/>
  <c r="A525" i="5"/>
  <c r="C525" i="5" s="1"/>
  <c r="B525" i="5"/>
  <c r="A526" i="5"/>
  <c r="C526" i="5" s="1"/>
  <c r="B526" i="5"/>
  <c r="A527" i="5"/>
  <c r="C527" i="5" s="1"/>
  <c r="B527" i="5"/>
  <c r="A528" i="5"/>
  <c r="C528" i="5" s="1"/>
  <c r="B528" i="5"/>
  <c r="A529" i="5"/>
  <c r="C529" i="5" s="1"/>
  <c r="B529" i="5"/>
  <c r="A530" i="5"/>
  <c r="C530" i="5" s="1"/>
  <c r="B530" i="5"/>
  <c r="A531" i="5"/>
  <c r="C531" i="5" s="1"/>
  <c r="B531" i="5"/>
  <c r="A532" i="5"/>
  <c r="C532" i="5" s="1"/>
  <c r="B532" i="5"/>
  <c r="A533" i="5"/>
  <c r="C533" i="5" s="1"/>
  <c r="B533" i="5"/>
  <c r="A534" i="5"/>
  <c r="C534" i="5" s="1"/>
  <c r="B534" i="5"/>
  <c r="A535" i="5"/>
  <c r="C535" i="5" s="1"/>
  <c r="B535" i="5"/>
  <c r="A536" i="5"/>
  <c r="C536" i="5" s="1"/>
  <c r="B536" i="5"/>
  <c r="A537" i="5"/>
  <c r="C537" i="5" s="1"/>
  <c r="B537" i="5"/>
  <c r="A538" i="5"/>
  <c r="C538" i="5" s="1"/>
  <c r="B538" i="5"/>
  <c r="A539" i="5"/>
  <c r="C539" i="5" s="1"/>
  <c r="B539" i="5"/>
  <c r="A540" i="5"/>
  <c r="C540" i="5" s="1"/>
  <c r="B540" i="5"/>
  <c r="A541" i="5"/>
  <c r="C541" i="5" s="1"/>
  <c r="B541" i="5"/>
  <c r="A542" i="5"/>
  <c r="C542" i="5" s="1"/>
  <c r="B542" i="5"/>
  <c r="A543" i="5"/>
  <c r="C543" i="5" s="1"/>
  <c r="B543" i="5"/>
  <c r="A544" i="5"/>
  <c r="C544" i="5" s="1"/>
  <c r="B544" i="5"/>
  <c r="A545" i="5"/>
  <c r="C545" i="5" s="1"/>
  <c r="B545" i="5"/>
  <c r="A546" i="5"/>
  <c r="C546" i="5" s="1"/>
  <c r="B546" i="5"/>
  <c r="A547" i="5"/>
  <c r="C547" i="5" s="1"/>
  <c r="B547" i="5"/>
  <c r="A548" i="5"/>
  <c r="C548" i="5" s="1"/>
  <c r="B548" i="5"/>
  <c r="A549" i="5"/>
  <c r="C549" i="5" s="1"/>
  <c r="B549" i="5"/>
  <c r="A550" i="5"/>
  <c r="C550" i="5" s="1"/>
  <c r="B550" i="5"/>
  <c r="A551" i="5"/>
  <c r="C551" i="5" s="1"/>
  <c r="B551" i="5"/>
  <c r="A552" i="5"/>
  <c r="C552" i="5" s="1"/>
  <c r="B552" i="5"/>
  <c r="A553" i="5"/>
  <c r="C553" i="5" s="1"/>
  <c r="B553" i="5"/>
  <c r="A554" i="5"/>
  <c r="C554" i="5" s="1"/>
  <c r="B554" i="5"/>
  <c r="A555" i="5"/>
  <c r="C555" i="5" s="1"/>
  <c r="B555" i="5"/>
  <c r="A556" i="5"/>
  <c r="C556" i="5" s="1"/>
  <c r="B556" i="5"/>
  <c r="A557" i="5"/>
  <c r="C557" i="5" s="1"/>
  <c r="B557" i="5"/>
  <c r="A558" i="5"/>
  <c r="C558" i="5" s="1"/>
  <c r="B558" i="5"/>
  <c r="A559" i="5"/>
  <c r="C559" i="5" s="1"/>
  <c r="B559" i="5"/>
  <c r="A560" i="5"/>
  <c r="C560" i="5" s="1"/>
  <c r="B560" i="5"/>
  <c r="A561" i="5"/>
  <c r="C561" i="5" s="1"/>
  <c r="B561" i="5"/>
  <c r="A562" i="5"/>
  <c r="C562" i="5" s="1"/>
  <c r="B562" i="5"/>
  <c r="A563" i="5"/>
  <c r="C563" i="5" s="1"/>
  <c r="B563" i="5"/>
  <c r="A564" i="5"/>
  <c r="C564" i="5" s="1"/>
  <c r="B564" i="5"/>
  <c r="A565" i="5"/>
  <c r="C565" i="5" s="1"/>
  <c r="B565" i="5"/>
  <c r="A566" i="5"/>
  <c r="C566" i="5" s="1"/>
  <c r="B566" i="5"/>
  <c r="A567" i="5"/>
  <c r="C567" i="5" s="1"/>
  <c r="B567" i="5"/>
  <c r="A568" i="5"/>
  <c r="C568" i="5" s="1"/>
  <c r="B568" i="5"/>
  <c r="A569" i="5"/>
  <c r="C569" i="5" s="1"/>
  <c r="B569" i="5"/>
  <c r="A570" i="5"/>
  <c r="C570" i="5" s="1"/>
  <c r="B570" i="5"/>
  <c r="A571" i="5"/>
  <c r="C571" i="5" s="1"/>
  <c r="B571" i="5"/>
  <c r="A572" i="5"/>
  <c r="C572" i="5" s="1"/>
  <c r="B572" i="5"/>
  <c r="A573" i="5"/>
  <c r="C573" i="5" s="1"/>
  <c r="B573" i="5"/>
  <c r="A574" i="5"/>
  <c r="C574" i="5" s="1"/>
  <c r="B574" i="5"/>
  <c r="A575" i="5"/>
  <c r="C575" i="5" s="1"/>
  <c r="B575" i="5"/>
  <c r="A576" i="5"/>
  <c r="C576" i="5" s="1"/>
  <c r="B576" i="5"/>
  <c r="A577" i="5"/>
  <c r="C577" i="5" s="1"/>
  <c r="B577" i="5"/>
  <c r="A578" i="5"/>
  <c r="C578" i="5" s="1"/>
  <c r="B578" i="5"/>
  <c r="A579" i="5"/>
  <c r="C579" i="5" s="1"/>
  <c r="B579" i="5"/>
  <c r="A580" i="5"/>
  <c r="C580" i="5" s="1"/>
  <c r="B580" i="5"/>
  <c r="A581" i="5"/>
  <c r="C581" i="5" s="1"/>
  <c r="B581" i="5"/>
  <c r="A582" i="5"/>
  <c r="C582" i="5" s="1"/>
  <c r="B582" i="5"/>
  <c r="A583" i="5"/>
  <c r="C583" i="5" s="1"/>
  <c r="B583" i="5"/>
  <c r="A584" i="5"/>
  <c r="C584" i="5" s="1"/>
  <c r="B584" i="5"/>
  <c r="A585" i="5"/>
  <c r="C585" i="5" s="1"/>
  <c r="B585" i="5"/>
  <c r="A586" i="5"/>
  <c r="C586" i="5" s="1"/>
  <c r="B586" i="5"/>
  <c r="A587" i="5"/>
  <c r="C587" i="5" s="1"/>
  <c r="B587" i="5"/>
  <c r="A588" i="5"/>
  <c r="C588" i="5" s="1"/>
  <c r="B588" i="5"/>
  <c r="A589" i="5"/>
  <c r="C589" i="5" s="1"/>
  <c r="B589" i="5"/>
  <c r="A590" i="5"/>
  <c r="C590" i="5" s="1"/>
  <c r="B590" i="5"/>
  <c r="A591" i="5"/>
  <c r="C591" i="5" s="1"/>
  <c r="B591" i="5"/>
  <c r="A592" i="5"/>
  <c r="C592" i="5" s="1"/>
  <c r="B592" i="5"/>
  <c r="A593" i="5"/>
  <c r="C593" i="5" s="1"/>
  <c r="B593" i="5"/>
  <c r="A594" i="5"/>
  <c r="C594" i="5" s="1"/>
  <c r="B594" i="5"/>
  <c r="A595" i="5"/>
  <c r="C595" i="5" s="1"/>
  <c r="B595" i="5"/>
  <c r="A596" i="5"/>
  <c r="C596" i="5" s="1"/>
  <c r="B596" i="5"/>
  <c r="A597" i="5"/>
  <c r="C597" i="5" s="1"/>
  <c r="B597" i="5"/>
  <c r="A598" i="5"/>
  <c r="C598" i="5" s="1"/>
  <c r="B598" i="5"/>
  <c r="A599" i="5"/>
  <c r="C599" i="5" s="1"/>
  <c r="B599" i="5"/>
  <c r="A600" i="5"/>
  <c r="C600" i="5" s="1"/>
  <c r="B600" i="5"/>
  <c r="A601" i="5"/>
  <c r="C601" i="5" s="1"/>
  <c r="B601" i="5"/>
  <c r="A602" i="5"/>
  <c r="C602" i="5" s="1"/>
  <c r="B602" i="5"/>
  <c r="A603" i="5"/>
  <c r="C603" i="5" s="1"/>
  <c r="B603" i="5"/>
  <c r="A604" i="5"/>
  <c r="C604" i="5" s="1"/>
  <c r="B604" i="5"/>
  <c r="A605" i="5"/>
  <c r="C605" i="5" s="1"/>
  <c r="B605" i="5"/>
  <c r="A606" i="5"/>
  <c r="C606" i="5" s="1"/>
  <c r="B606" i="5"/>
  <c r="A607" i="5"/>
  <c r="C607" i="5" s="1"/>
  <c r="B607" i="5"/>
  <c r="A608" i="5"/>
  <c r="C608" i="5" s="1"/>
  <c r="B608" i="5"/>
  <c r="A609" i="5"/>
  <c r="C609" i="5" s="1"/>
  <c r="B609" i="5"/>
  <c r="A610" i="5"/>
  <c r="C610" i="5" s="1"/>
  <c r="B610" i="5"/>
  <c r="A611" i="5"/>
  <c r="C611" i="5" s="1"/>
  <c r="B611" i="5"/>
  <c r="A612" i="5"/>
  <c r="C612" i="5" s="1"/>
  <c r="B612" i="5"/>
  <c r="A613" i="5"/>
  <c r="C613" i="5" s="1"/>
  <c r="B613" i="5"/>
  <c r="A614" i="5"/>
  <c r="C614" i="5" s="1"/>
  <c r="B614" i="5"/>
  <c r="A615" i="5"/>
  <c r="C615" i="5" s="1"/>
  <c r="B615" i="5"/>
  <c r="A616" i="5"/>
  <c r="C616" i="5" s="1"/>
  <c r="B616" i="5"/>
  <c r="A617" i="5"/>
  <c r="C617" i="5" s="1"/>
  <c r="B617" i="5"/>
  <c r="A618" i="5"/>
  <c r="C618" i="5" s="1"/>
  <c r="B618" i="5"/>
  <c r="A619" i="5"/>
  <c r="C619" i="5" s="1"/>
  <c r="B619" i="5"/>
  <c r="A620" i="5"/>
  <c r="C620" i="5" s="1"/>
  <c r="B620" i="5"/>
  <c r="A621" i="5"/>
  <c r="C621" i="5" s="1"/>
  <c r="B621" i="5"/>
  <c r="A622" i="5"/>
  <c r="C622" i="5" s="1"/>
  <c r="B622" i="5"/>
  <c r="A623" i="5"/>
  <c r="C623" i="5" s="1"/>
  <c r="B623" i="5"/>
  <c r="A624" i="5"/>
  <c r="C624" i="5" s="1"/>
  <c r="B624" i="5"/>
  <c r="A625" i="5"/>
  <c r="C625" i="5" s="1"/>
  <c r="B625" i="5"/>
  <c r="A626" i="5"/>
  <c r="C626" i="5" s="1"/>
  <c r="B626" i="5"/>
  <c r="A627" i="5"/>
  <c r="C627" i="5" s="1"/>
  <c r="B627" i="5"/>
  <c r="A628" i="5"/>
  <c r="C628" i="5" s="1"/>
  <c r="B628" i="5"/>
  <c r="A629" i="5"/>
  <c r="C629" i="5" s="1"/>
  <c r="B629" i="5"/>
  <c r="A630" i="5"/>
  <c r="C630" i="5" s="1"/>
  <c r="B630" i="5"/>
  <c r="A631" i="5"/>
  <c r="C631" i="5" s="1"/>
  <c r="B631" i="5"/>
  <c r="A632" i="5"/>
  <c r="C632" i="5" s="1"/>
  <c r="B632" i="5"/>
  <c r="A633" i="5"/>
  <c r="C633" i="5" s="1"/>
  <c r="B633" i="5"/>
  <c r="A634" i="5"/>
  <c r="C634" i="5" s="1"/>
  <c r="B634" i="5"/>
  <c r="A635" i="5"/>
  <c r="C635" i="5" s="1"/>
  <c r="B635" i="5"/>
  <c r="A636" i="5"/>
  <c r="C636" i="5" s="1"/>
  <c r="B636" i="5"/>
  <c r="A637" i="5"/>
  <c r="C637" i="5" s="1"/>
  <c r="B637" i="5"/>
  <c r="A638" i="5"/>
  <c r="C638" i="5" s="1"/>
  <c r="B638" i="5"/>
  <c r="A639" i="5"/>
  <c r="C639" i="5" s="1"/>
  <c r="B639" i="5"/>
  <c r="A640" i="5"/>
  <c r="C640" i="5" s="1"/>
  <c r="B640" i="5"/>
  <c r="A641" i="5"/>
  <c r="C641" i="5" s="1"/>
  <c r="B641" i="5"/>
  <c r="A642" i="5"/>
  <c r="C642" i="5" s="1"/>
  <c r="B642" i="5"/>
  <c r="A643" i="5"/>
  <c r="C643" i="5" s="1"/>
  <c r="B643" i="5"/>
  <c r="A644" i="5"/>
  <c r="C644" i="5" s="1"/>
  <c r="B644" i="5"/>
  <c r="A645" i="5"/>
  <c r="C645" i="5" s="1"/>
  <c r="B645" i="5"/>
  <c r="A646" i="5"/>
  <c r="C646" i="5" s="1"/>
  <c r="B646" i="5"/>
  <c r="A647" i="5"/>
  <c r="C647" i="5" s="1"/>
  <c r="B647" i="5"/>
  <c r="A648" i="5"/>
  <c r="C648" i="5" s="1"/>
  <c r="B648" i="5"/>
  <c r="A649" i="5"/>
  <c r="C649" i="5" s="1"/>
  <c r="B649" i="5"/>
  <c r="A650" i="5"/>
  <c r="C650" i="5" s="1"/>
  <c r="B650" i="5"/>
  <c r="A651" i="5"/>
  <c r="C651" i="5" s="1"/>
  <c r="B651" i="5"/>
  <c r="A652" i="5"/>
  <c r="C652" i="5" s="1"/>
  <c r="B652" i="5"/>
  <c r="A653" i="5"/>
  <c r="C653" i="5" s="1"/>
  <c r="B653" i="5"/>
  <c r="A654" i="5"/>
  <c r="C654" i="5" s="1"/>
  <c r="B654" i="5"/>
  <c r="A655" i="5"/>
  <c r="C655" i="5" s="1"/>
  <c r="B655" i="5"/>
  <c r="A656" i="5"/>
  <c r="C656" i="5" s="1"/>
  <c r="B656" i="5"/>
  <c r="A657" i="5"/>
  <c r="C657" i="5" s="1"/>
  <c r="B657" i="5"/>
  <c r="A658" i="5"/>
  <c r="C658" i="5" s="1"/>
  <c r="B658" i="5"/>
  <c r="A659" i="5"/>
  <c r="C659" i="5" s="1"/>
  <c r="B659" i="5"/>
  <c r="A660" i="5"/>
  <c r="C660" i="5" s="1"/>
  <c r="B660" i="5"/>
  <c r="A661" i="5"/>
  <c r="C661" i="5" s="1"/>
  <c r="B661" i="5"/>
  <c r="A662" i="5"/>
  <c r="C662" i="5" s="1"/>
  <c r="B662" i="5"/>
  <c r="A663" i="5"/>
  <c r="C663" i="5" s="1"/>
  <c r="B663" i="5"/>
  <c r="A664" i="5"/>
  <c r="C664" i="5" s="1"/>
  <c r="B664" i="5"/>
  <c r="A665" i="5"/>
  <c r="C665" i="5" s="1"/>
  <c r="B665" i="5"/>
  <c r="A666" i="5"/>
  <c r="C666" i="5" s="1"/>
  <c r="B666" i="5"/>
  <c r="A667" i="5"/>
  <c r="C667" i="5" s="1"/>
  <c r="B667" i="5"/>
  <c r="A668" i="5"/>
  <c r="C668" i="5" s="1"/>
  <c r="B668" i="5"/>
  <c r="A669" i="5"/>
  <c r="C669" i="5" s="1"/>
  <c r="B669" i="5"/>
  <c r="A670" i="5"/>
  <c r="C670" i="5" s="1"/>
  <c r="B670" i="5"/>
  <c r="A671" i="5"/>
  <c r="C671" i="5" s="1"/>
  <c r="B671" i="5"/>
  <c r="A672" i="5"/>
  <c r="C672" i="5" s="1"/>
  <c r="B672" i="5"/>
  <c r="A673" i="5"/>
  <c r="C673" i="5" s="1"/>
  <c r="B673" i="5"/>
  <c r="A674" i="5"/>
  <c r="C674" i="5" s="1"/>
  <c r="B674" i="5"/>
  <c r="A675" i="5"/>
  <c r="C675" i="5" s="1"/>
  <c r="B675" i="5"/>
  <c r="A676" i="5"/>
  <c r="C676" i="5" s="1"/>
  <c r="B676" i="5"/>
  <c r="A677" i="5"/>
  <c r="C677" i="5" s="1"/>
  <c r="B677" i="5"/>
  <c r="A678" i="5"/>
  <c r="C678" i="5" s="1"/>
  <c r="B678" i="5"/>
  <c r="A679" i="5"/>
  <c r="C679" i="5" s="1"/>
  <c r="B679" i="5"/>
  <c r="A680" i="5"/>
  <c r="C680" i="5" s="1"/>
  <c r="B680" i="5"/>
  <c r="A681" i="5"/>
  <c r="C681" i="5" s="1"/>
  <c r="B681" i="5"/>
  <c r="A682" i="5"/>
  <c r="C682" i="5" s="1"/>
  <c r="B682" i="5"/>
  <c r="A683" i="5"/>
  <c r="C683" i="5" s="1"/>
  <c r="B683" i="5"/>
  <c r="A684" i="5"/>
  <c r="C684" i="5" s="1"/>
  <c r="B684" i="5"/>
  <c r="A685" i="5"/>
  <c r="C685" i="5" s="1"/>
  <c r="B685" i="5"/>
  <c r="A686" i="5"/>
  <c r="C686" i="5" s="1"/>
  <c r="B686" i="5"/>
  <c r="A687" i="5"/>
  <c r="C687" i="5" s="1"/>
  <c r="B687" i="5"/>
  <c r="A688" i="5"/>
  <c r="C688" i="5" s="1"/>
  <c r="B688" i="5"/>
  <c r="A689" i="5"/>
  <c r="C689" i="5" s="1"/>
  <c r="B689" i="5"/>
  <c r="A690" i="5"/>
  <c r="C690" i="5" s="1"/>
  <c r="B690" i="5"/>
  <c r="A691" i="5"/>
  <c r="C691" i="5" s="1"/>
  <c r="B691" i="5"/>
  <c r="A692" i="5"/>
  <c r="C692" i="5" s="1"/>
  <c r="B692" i="5"/>
  <c r="A693" i="5"/>
  <c r="C693" i="5" s="1"/>
  <c r="B693" i="5"/>
  <c r="A694" i="5"/>
  <c r="C694" i="5" s="1"/>
  <c r="B694" i="5"/>
  <c r="A695" i="5"/>
  <c r="C695" i="5" s="1"/>
  <c r="B695" i="5"/>
  <c r="A696" i="5"/>
  <c r="C696" i="5" s="1"/>
  <c r="B696" i="5"/>
  <c r="A697" i="5"/>
  <c r="C697" i="5" s="1"/>
  <c r="B697" i="5"/>
  <c r="A698" i="5"/>
  <c r="C698" i="5" s="1"/>
  <c r="B698" i="5"/>
  <c r="A699" i="5"/>
  <c r="C699" i="5" s="1"/>
  <c r="B699" i="5"/>
  <c r="A700" i="5"/>
  <c r="C700" i="5" s="1"/>
  <c r="B700" i="5"/>
  <c r="A701" i="5"/>
  <c r="C701" i="5" s="1"/>
  <c r="B701" i="5"/>
  <c r="A702" i="5"/>
  <c r="C702" i="5" s="1"/>
  <c r="B702" i="5"/>
  <c r="A703" i="5"/>
  <c r="C703" i="5" s="1"/>
  <c r="B703" i="5"/>
  <c r="A704" i="5"/>
  <c r="C704" i="5" s="1"/>
  <c r="B704" i="5"/>
  <c r="A705" i="5"/>
  <c r="C705" i="5" s="1"/>
  <c r="B705" i="5"/>
  <c r="A706" i="5"/>
  <c r="C706" i="5" s="1"/>
  <c r="B706" i="5"/>
  <c r="A707" i="5"/>
  <c r="C707" i="5" s="1"/>
  <c r="B707" i="5"/>
  <c r="A708" i="5"/>
  <c r="C708" i="5" s="1"/>
  <c r="B708" i="5"/>
  <c r="A709" i="5"/>
  <c r="C709" i="5" s="1"/>
  <c r="B709" i="5"/>
  <c r="A710" i="5"/>
  <c r="C710" i="5" s="1"/>
  <c r="B710" i="5"/>
  <c r="A711" i="5"/>
  <c r="C711" i="5" s="1"/>
  <c r="B711" i="5"/>
  <c r="A712" i="5"/>
  <c r="C712" i="5" s="1"/>
  <c r="B712" i="5"/>
  <c r="A713" i="5"/>
  <c r="C713" i="5" s="1"/>
  <c r="B713" i="5"/>
  <c r="A714" i="5"/>
  <c r="C714" i="5" s="1"/>
  <c r="B714" i="5"/>
  <c r="A715" i="5"/>
  <c r="C715" i="5" s="1"/>
  <c r="B715" i="5"/>
  <c r="A716" i="5"/>
  <c r="C716" i="5" s="1"/>
  <c r="B716" i="5"/>
  <c r="A717" i="5"/>
  <c r="C717" i="5" s="1"/>
  <c r="B717" i="5"/>
  <c r="A718" i="5"/>
  <c r="C718" i="5" s="1"/>
  <c r="B718" i="5"/>
  <c r="A719" i="5"/>
  <c r="C719" i="5" s="1"/>
  <c r="B719" i="5"/>
  <c r="A720" i="5"/>
  <c r="C720" i="5" s="1"/>
  <c r="B720" i="5"/>
  <c r="A721" i="5"/>
  <c r="C721" i="5" s="1"/>
  <c r="B721" i="5"/>
  <c r="A722" i="5"/>
  <c r="C722" i="5" s="1"/>
  <c r="B722" i="5"/>
  <c r="A723" i="5"/>
  <c r="C723" i="5" s="1"/>
  <c r="B723" i="5"/>
  <c r="A724" i="5"/>
  <c r="C724" i="5" s="1"/>
  <c r="B724" i="5"/>
  <c r="A725" i="5"/>
  <c r="C725" i="5" s="1"/>
  <c r="B725" i="5"/>
  <c r="A726" i="5"/>
  <c r="C726" i="5" s="1"/>
  <c r="B726" i="5"/>
  <c r="A727" i="5"/>
  <c r="C727" i="5" s="1"/>
  <c r="B727" i="5"/>
  <c r="A728" i="5"/>
  <c r="C728" i="5" s="1"/>
  <c r="B728" i="5"/>
  <c r="A729" i="5"/>
  <c r="C729" i="5" s="1"/>
  <c r="B729" i="5"/>
  <c r="A730" i="5"/>
  <c r="C730" i="5" s="1"/>
  <c r="B730" i="5"/>
  <c r="A731" i="5"/>
  <c r="C731" i="5" s="1"/>
  <c r="B731" i="5"/>
  <c r="A732" i="5"/>
  <c r="C732" i="5" s="1"/>
  <c r="B732" i="5"/>
  <c r="A733" i="5"/>
  <c r="C733" i="5" s="1"/>
  <c r="B733" i="5"/>
  <c r="A734" i="5"/>
  <c r="C734" i="5" s="1"/>
  <c r="B734" i="5"/>
  <c r="A735" i="5"/>
  <c r="C735" i="5" s="1"/>
  <c r="B735" i="5"/>
  <c r="A736" i="5"/>
  <c r="C736" i="5" s="1"/>
  <c r="B736" i="5"/>
  <c r="A737" i="5"/>
  <c r="C737" i="5" s="1"/>
  <c r="B737" i="5"/>
  <c r="A738" i="5"/>
  <c r="C738" i="5" s="1"/>
  <c r="B738" i="5"/>
  <c r="A739" i="5"/>
  <c r="C739" i="5" s="1"/>
  <c r="B739" i="5"/>
  <c r="A740" i="5"/>
  <c r="C740" i="5" s="1"/>
  <c r="B740" i="5"/>
  <c r="A741" i="5"/>
  <c r="C741" i="5" s="1"/>
  <c r="B741" i="5"/>
  <c r="A742" i="5"/>
  <c r="C742" i="5" s="1"/>
  <c r="B742" i="5"/>
  <c r="A743" i="5"/>
  <c r="C743" i="5" s="1"/>
  <c r="B743" i="5"/>
  <c r="A744" i="5"/>
  <c r="C744" i="5" s="1"/>
  <c r="B744" i="5"/>
  <c r="A745" i="5"/>
  <c r="C745" i="5" s="1"/>
  <c r="B745" i="5"/>
  <c r="A746" i="5"/>
  <c r="C746" i="5" s="1"/>
  <c r="B746" i="5"/>
  <c r="A747" i="5"/>
  <c r="C747" i="5" s="1"/>
  <c r="B747" i="5"/>
  <c r="A748" i="5"/>
  <c r="C748" i="5" s="1"/>
  <c r="B748" i="5"/>
  <c r="A749" i="5"/>
  <c r="C749" i="5" s="1"/>
  <c r="B749" i="5"/>
  <c r="A750" i="5"/>
  <c r="C750" i="5" s="1"/>
  <c r="B750" i="5"/>
  <c r="A751" i="5"/>
  <c r="C751" i="5" s="1"/>
  <c r="B751" i="5"/>
  <c r="A752" i="5"/>
  <c r="C752" i="5" s="1"/>
  <c r="B752" i="5"/>
  <c r="A753" i="5"/>
  <c r="C753" i="5" s="1"/>
  <c r="B753" i="5"/>
  <c r="A754" i="5"/>
  <c r="C754" i="5" s="1"/>
  <c r="B754" i="5"/>
  <c r="A755" i="5"/>
  <c r="C755" i="5" s="1"/>
  <c r="B755" i="5"/>
  <c r="A756" i="5"/>
  <c r="C756" i="5" s="1"/>
  <c r="B756" i="5"/>
  <c r="A757" i="5"/>
  <c r="C757" i="5" s="1"/>
  <c r="B757" i="5"/>
  <c r="A758" i="5"/>
  <c r="C758" i="5" s="1"/>
  <c r="B758" i="5"/>
  <c r="A759" i="5"/>
  <c r="C759" i="5" s="1"/>
  <c r="B759" i="5"/>
  <c r="A760" i="5"/>
  <c r="C760" i="5" s="1"/>
  <c r="B760" i="5"/>
  <c r="A761" i="5"/>
  <c r="C761" i="5" s="1"/>
  <c r="B761" i="5"/>
  <c r="A762" i="5"/>
  <c r="C762" i="5" s="1"/>
  <c r="B762" i="5"/>
  <c r="A763" i="5"/>
  <c r="C763" i="5" s="1"/>
  <c r="B763" i="5"/>
  <c r="A764" i="5"/>
  <c r="C764" i="5" s="1"/>
  <c r="B764" i="5"/>
  <c r="A765" i="5"/>
  <c r="C765" i="5" s="1"/>
  <c r="B765" i="5"/>
  <c r="A766" i="5"/>
  <c r="C766" i="5" s="1"/>
  <c r="B766" i="5"/>
  <c r="A767" i="5"/>
  <c r="C767" i="5" s="1"/>
  <c r="B767" i="5"/>
  <c r="A768" i="5"/>
  <c r="C768" i="5" s="1"/>
  <c r="B768" i="5"/>
  <c r="A769" i="5"/>
  <c r="C769" i="5" s="1"/>
  <c r="B769" i="5"/>
  <c r="A770" i="5"/>
  <c r="C770" i="5" s="1"/>
  <c r="B770" i="5"/>
  <c r="A771" i="5"/>
  <c r="C771" i="5" s="1"/>
  <c r="B771" i="5"/>
  <c r="A772" i="5"/>
  <c r="C772" i="5" s="1"/>
  <c r="B772" i="5"/>
  <c r="A773" i="5"/>
  <c r="C773" i="5" s="1"/>
  <c r="B773" i="5"/>
  <c r="A774" i="5"/>
  <c r="C774" i="5" s="1"/>
  <c r="B774" i="5"/>
  <c r="A775" i="5"/>
  <c r="C775" i="5" s="1"/>
  <c r="B775" i="5"/>
  <c r="A776" i="5"/>
  <c r="C776" i="5" s="1"/>
  <c r="B776" i="5"/>
  <c r="A777" i="5"/>
  <c r="C777" i="5" s="1"/>
  <c r="B777" i="5"/>
  <c r="A778" i="5"/>
  <c r="C778" i="5" s="1"/>
  <c r="B778" i="5"/>
  <c r="A779" i="5"/>
  <c r="C779" i="5" s="1"/>
  <c r="B779" i="5"/>
  <c r="A780" i="5"/>
  <c r="C780" i="5" s="1"/>
  <c r="B780" i="5"/>
  <c r="A781" i="5"/>
  <c r="C781" i="5" s="1"/>
  <c r="B781" i="5"/>
  <c r="A782" i="5"/>
  <c r="C782" i="5" s="1"/>
  <c r="B782" i="5"/>
  <c r="A783" i="5"/>
  <c r="C783" i="5" s="1"/>
  <c r="B783" i="5"/>
  <c r="A784" i="5"/>
  <c r="C784" i="5" s="1"/>
  <c r="B784" i="5"/>
  <c r="A785" i="5"/>
  <c r="C785" i="5" s="1"/>
  <c r="B785" i="5"/>
  <c r="A786" i="5"/>
  <c r="C786" i="5" s="1"/>
  <c r="B786" i="5"/>
  <c r="A787" i="5"/>
  <c r="C787" i="5" s="1"/>
  <c r="B787" i="5"/>
  <c r="A788" i="5"/>
  <c r="C788" i="5" s="1"/>
  <c r="B788" i="5"/>
  <c r="A789" i="5"/>
  <c r="C789" i="5" s="1"/>
  <c r="B789" i="5"/>
  <c r="A790" i="5"/>
  <c r="C790" i="5" s="1"/>
  <c r="B790" i="5"/>
  <c r="A791" i="5"/>
  <c r="C791" i="5" s="1"/>
  <c r="B791" i="5"/>
  <c r="A792" i="5"/>
  <c r="C792" i="5" s="1"/>
  <c r="B792" i="5"/>
  <c r="A793" i="5"/>
  <c r="C793" i="5" s="1"/>
  <c r="B793" i="5"/>
  <c r="A794" i="5"/>
  <c r="C794" i="5" s="1"/>
  <c r="B794" i="5"/>
  <c r="A795" i="5"/>
  <c r="C795" i="5" s="1"/>
  <c r="B795" i="5"/>
  <c r="A796" i="5"/>
  <c r="C796" i="5" s="1"/>
  <c r="B796" i="5"/>
  <c r="A797" i="5"/>
  <c r="C797" i="5" s="1"/>
  <c r="B797" i="5"/>
  <c r="A798" i="5"/>
  <c r="C798" i="5" s="1"/>
  <c r="B798" i="5"/>
  <c r="A799" i="5"/>
  <c r="C799" i="5" s="1"/>
  <c r="B799" i="5"/>
  <c r="A800" i="5"/>
  <c r="C800" i="5" s="1"/>
  <c r="B800" i="5"/>
  <c r="A801" i="5"/>
  <c r="C801" i="5" s="1"/>
  <c r="B801" i="5"/>
  <c r="A802" i="5"/>
  <c r="C802" i="5" s="1"/>
  <c r="B802" i="5"/>
  <c r="A803" i="5"/>
  <c r="C803" i="5" s="1"/>
  <c r="B803" i="5"/>
  <c r="A804" i="5"/>
  <c r="C804" i="5" s="1"/>
  <c r="B804" i="5"/>
  <c r="A805" i="5"/>
  <c r="C805" i="5" s="1"/>
  <c r="B805" i="5"/>
  <c r="A806" i="5"/>
  <c r="C806" i="5" s="1"/>
  <c r="B806" i="5"/>
  <c r="A807" i="5"/>
  <c r="C807" i="5" s="1"/>
  <c r="B807" i="5"/>
  <c r="A808" i="5"/>
  <c r="C808" i="5" s="1"/>
  <c r="B808" i="5"/>
  <c r="A809" i="5"/>
  <c r="C809" i="5" s="1"/>
  <c r="B809" i="5"/>
  <c r="A810" i="5"/>
  <c r="C810" i="5" s="1"/>
  <c r="B810" i="5"/>
  <c r="A811" i="5"/>
  <c r="C811" i="5" s="1"/>
  <c r="B811" i="5"/>
  <c r="A812" i="5"/>
  <c r="C812" i="5" s="1"/>
  <c r="B812" i="5"/>
  <c r="A813" i="5"/>
  <c r="C813" i="5" s="1"/>
  <c r="B813" i="5"/>
  <c r="A814" i="5"/>
  <c r="C814" i="5" s="1"/>
  <c r="B814" i="5"/>
  <c r="A815" i="5"/>
  <c r="C815" i="5" s="1"/>
  <c r="B815" i="5"/>
  <c r="A816" i="5"/>
  <c r="C816" i="5" s="1"/>
  <c r="B816" i="5"/>
  <c r="A817" i="5"/>
  <c r="C817" i="5" s="1"/>
  <c r="B817" i="5"/>
  <c r="A818" i="5"/>
  <c r="C818" i="5" s="1"/>
  <c r="B818" i="5"/>
  <c r="A819" i="5"/>
  <c r="C819" i="5" s="1"/>
  <c r="B819" i="5"/>
  <c r="A820" i="5"/>
  <c r="C820" i="5" s="1"/>
  <c r="B820" i="5"/>
  <c r="A821" i="5"/>
  <c r="C821" i="5" s="1"/>
  <c r="B821" i="5"/>
  <c r="A822" i="5"/>
  <c r="C822" i="5" s="1"/>
  <c r="B822" i="5"/>
  <c r="A823" i="5"/>
  <c r="C823" i="5" s="1"/>
  <c r="B823" i="5"/>
  <c r="A824" i="5"/>
  <c r="C824" i="5" s="1"/>
  <c r="B824" i="5"/>
  <c r="A825" i="5"/>
  <c r="C825" i="5" s="1"/>
  <c r="B825" i="5"/>
  <c r="A826" i="5"/>
  <c r="C826" i="5" s="1"/>
  <c r="B826" i="5"/>
  <c r="A827" i="5"/>
  <c r="C827" i="5" s="1"/>
  <c r="B827" i="5"/>
  <c r="A828" i="5"/>
  <c r="C828" i="5" s="1"/>
  <c r="B828" i="5"/>
  <c r="A829" i="5"/>
  <c r="C829" i="5" s="1"/>
  <c r="B829" i="5"/>
  <c r="A830" i="5"/>
  <c r="C830" i="5" s="1"/>
  <c r="B830" i="5"/>
  <c r="A831" i="5"/>
  <c r="C831" i="5" s="1"/>
  <c r="B831" i="5"/>
  <c r="A832" i="5"/>
  <c r="C832" i="5" s="1"/>
  <c r="B832" i="5"/>
  <c r="A833" i="5"/>
  <c r="C833" i="5" s="1"/>
  <c r="B833" i="5"/>
  <c r="A834" i="5"/>
  <c r="C834" i="5" s="1"/>
  <c r="B834" i="5"/>
  <c r="A835" i="5"/>
  <c r="C835" i="5" s="1"/>
  <c r="B835" i="5"/>
  <c r="A836" i="5"/>
  <c r="C836" i="5" s="1"/>
  <c r="B836" i="5"/>
  <c r="A837" i="5"/>
  <c r="C837" i="5" s="1"/>
  <c r="B837" i="5"/>
  <c r="A838" i="5"/>
  <c r="C838" i="5" s="1"/>
  <c r="B838" i="5"/>
  <c r="A839" i="5"/>
  <c r="C839" i="5" s="1"/>
  <c r="B839" i="5"/>
  <c r="A840" i="5"/>
  <c r="C840" i="5" s="1"/>
  <c r="B840" i="5"/>
  <c r="A841" i="5"/>
  <c r="C841" i="5" s="1"/>
  <c r="B841" i="5"/>
  <c r="A842" i="5"/>
  <c r="C842" i="5" s="1"/>
  <c r="B842" i="5"/>
  <c r="A843" i="5"/>
  <c r="C843" i="5" s="1"/>
  <c r="B843" i="5"/>
  <c r="A844" i="5"/>
  <c r="C844" i="5" s="1"/>
  <c r="B844" i="5"/>
  <c r="A845" i="5"/>
  <c r="C845" i="5" s="1"/>
  <c r="B845" i="5"/>
  <c r="A846" i="5"/>
  <c r="C846" i="5" s="1"/>
  <c r="B846" i="5"/>
  <c r="A847" i="5"/>
  <c r="C847" i="5" s="1"/>
  <c r="B847" i="5"/>
  <c r="A848" i="5"/>
  <c r="C848" i="5" s="1"/>
  <c r="B848" i="5"/>
  <c r="A849" i="5"/>
  <c r="C849" i="5" s="1"/>
  <c r="B849" i="5"/>
  <c r="A850" i="5"/>
  <c r="C850" i="5" s="1"/>
  <c r="B850" i="5"/>
  <c r="A851" i="5"/>
  <c r="C851" i="5" s="1"/>
  <c r="B851" i="5"/>
  <c r="A852" i="5"/>
  <c r="C852" i="5" s="1"/>
  <c r="B852" i="5"/>
  <c r="A853" i="5"/>
  <c r="C853" i="5" s="1"/>
  <c r="B853" i="5"/>
  <c r="A854" i="5"/>
  <c r="C854" i="5" s="1"/>
  <c r="B854" i="5"/>
  <c r="A855" i="5"/>
  <c r="C855" i="5" s="1"/>
  <c r="B855" i="5"/>
  <c r="A856" i="5"/>
  <c r="C856" i="5" s="1"/>
  <c r="B856" i="5"/>
  <c r="A857" i="5"/>
  <c r="C857" i="5" s="1"/>
  <c r="B857" i="5"/>
  <c r="A858" i="5"/>
  <c r="C858" i="5" s="1"/>
  <c r="B858" i="5"/>
  <c r="A859" i="5"/>
  <c r="C859" i="5" s="1"/>
  <c r="B859" i="5"/>
  <c r="A860" i="5"/>
  <c r="C860" i="5" s="1"/>
  <c r="B860" i="5"/>
  <c r="A861" i="5"/>
  <c r="C861" i="5" s="1"/>
  <c r="B861" i="5"/>
  <c r="A862" i="5"/>
  <c r="C862" i="5" s="1"/>
  <c r="B862" i="5"/>
  <c r="A863" i="5"/>
  <c r="C863" i="5" s="1"/>
  <c r="B863" i="5"/>
  <c r="A864" i="5"/>
  <c r="C864" i="5" s="1"/>
  <c r="B864" i="5"/>
  <c r="A865" i="5"/>
  <c r="C865" i="5" s="1"/>
  <c r="B865" i="5"/>
  <c r="A866" i="5"/>
  <c r="C866" i="5" s="1"/>
  <c r="B866" i="5"/>
  <c r="A867" i="5"/>
  <c r="C867" i="5" s="1"/>
  <c r="B867" i="5"/>
  <c r="A868" i="5"/>
  <c r="C868" i="5" s="1"/>
  <c r="B868" i="5"/>
  <c r="A869" i="5"/>
  <c r="C869" i="5" s="1"/>
  <c r="B869" i="5"/>
  <c r="A870" i="5"/>
  <c r="C870" i="5" s="1"/>
  <c r="B870" i="5"/>
  <c r="A871" i="5"/>
  <c r="C871" i="5" s="1"/>
  <c r="B871" i="5"/>
  <c r="A872" i="5"/>
  <c r="C872" i="5" s="1"/>
  <c r="B872" i="5"/>
  <c r="A873" i="5"/>
  <c r="C873" i="5" s="1"/>
  <c r="B873" i="5"/>
  <c r="A874" i="5"/>
  <c r="C874" i="5" s="1"/>
  <c r="B874" i="5"/>
  <c r="A875" i="5"/>
  <c r="C875" i="5" s="1"/>
  <c r="B875" i="5"/>
  <c r="A876" i="5"/>
  <c r="C876" i="5" s="1"/>
  <c r="B876" i="5"/>
  <c r="A877" i="5"/>
  <c r="C877" i="5" s="1"/>
  <c r="B877" i="5"/>
  <c r="A878" i="5"/>
  <c r="C878" i="5" s="1"/>
  <c r="B878" i="5"/>
  <c r="A879" i="5"/>
  <c r="C879" i="5" s="1"/>
  <c r="B879" i="5"/>
  <c r="A880" i="5"/>
  <c r="C880" i="5" s="1"/>
  <c r="B880" i="5"/>
  <c r="A881" i="5"/>
  <c r="C881" i="5" s="1"/>
  <c r="B881" i="5"/>
  <c r="A882" i="5"/>
  <c r="C882" i="5" s="1"/>
  <c r="B882" i="5"/>
  <c r="A883" i="5"/>
  <c r="C883" i="5" s="1"/>
  <c r="B883" i="5"/>
  <c r="A884" i="5"/>
  <c r="C884" i="5" s="1"/>
  <c r="B884" i="5"/>
  <c r="A885" i="5"/>
  <c r="C885" i="5" s="1"/>
  <c r="B885" i="5"/>
  <c r="A886" i="5"/>
  <c r="C886" i="5" s="1"/>
  <c r="B886" i="5"/>
  <c r="A887" i="5"/>
  <c r="C887" i="5" s="1"/>
  <c r="B887" i="5"/>
  <c r="A888" i="5"/>
  <c r="C888" i="5" s="1"/>
  <c r="B888" i="5"/>
  <c r="A889" i="5"/>
  <c r="C889" i="5" s="1"/>
  <c r="B889" i="5"/>
  <c r="A890" i="5"/>
  <c r="C890" i="5" s="1"/>
  <c r="B890" i="5"/>
  <c r="A891" i="5"/>
  <c r="C891" i="5" s="1"/>
  <c r="B891" i="5"/>
  <c r="A892" i="5"/>
  <c r="C892" i="5" s="1"/>
  <c r="B892" i="5"/>
  <c r="A893" i="5"/>
  <c r="C893" i="5" s="1"/>
  <c r="B893" i="5"/>
  <c r="A894" i="5"/>
  <c r="C894" i="5" s="1"/>
  <c r="B894" i="5"/>
  <c r="A895" i="5"/>
  <c r="C895" i="5" s="1"/>
  <c r="B895" i="5"/>
  <c r="A896" i="5"/>
  <c r="C896" i="5" s="1"/>
  <c r="B896" i="5"/>
  <c r="A897" i="5"/>
  <c r="C897" i="5" s="1"/>
  <c r="B897" i="5"/>
  <c r="A898" i="5"/>
  <c r="C898" i="5" s="1"/>
  <c r="B898" i="5"/>
  <c r="A899" i="5"/>
  <c r="C899" i="5" s="1"/>
  <c r="B899" i="5"/>
  <c r="A900" i="5"/>
  <c r="C900" i="5" s="1"/>
  <c r="B900" i="5"/>
  <c r="A901" i="5"/>
  <c r="C901" i="5" s="1"/>
  <c r="B901" i="5"/>
  <c r="A902" i="5"/>
  <c r="C902" i="5" s="1"/>
  <c r="B902" i="5"/>
  <c r="A903" i="5"/>
  <c r="C903" i="5" s="1"/>
  <c r="B903" i="5"/>
  <c r="A904" i="5"/>
  <c r="C904" i="5" s="1"/>
  <c r="B904" i="5"/>
  <c r="A905" i="5"/>
  <c r="C905" i="5" s="1"/>
  <c r="B905" i="5"/>
  <c r="A906" i="5"/>
  <c r="C906" i="5" s="1"/>
  <c r="B906" i="5"/>
  <c r="A907" i="5"/>
  <c r="C907" i="5" s="1"/>
  <c r="B907" i="5"/>
  <c r="A908" i="5"/>
  <c r="C908" i="5" s="1"/>
  <c r="B908" i="5"/>
  <c r="A909" i="5"/>
  <c r="C909" i="5" s="1"/>
  <c r="B909" i="5"/>
  <c r="A910" i="5"/>
  <c r="C910" i="5" s="1"/>
  <c r="B910" i="5"/>
  <c r="A911" i="5"/>
  <c r="C911" i="5" s="1"/>
  <c r="B911" i="5"/>
  <c r="A912" i="5"/>
  <c r="C912" i="5" s="1"/>
  <c r="B912" i="5"/>
  <c r="A913" i="5"/>
  <c r="C913" i="5" s="1"/>
  <c r="B913" i="5"/>
  <c r="A914" i="5"/>
  <c r="C914" i="5" s="1"/>
  <c r="B914" i="5"/>
  <c r="A915" i="5"/>
  <c r="C915" i="5" s="1"/>
  <c r="B915" i="5"/>
  <c r="A916" i="5"/>
  <c r="C916" i="5" s="1"/>
  <c r="B916" i="5"/>
  <c r="A917" i="5"/>
  <c r="C917" i="5" s="1"/>
  <c r="B917" i="5"/>
  <c r="A918" i="5"/>
  <c r="C918" i="5" s="1"/>
  <c r="B918" i="5"/>
  <c r="A919" i="5"/>
  <c r="C919" i="5" s="1"/>
  <c r="B919" i="5"/>
  <c r="A920" i="5"/>
  <c r="C920" i="5" s="1"/>
  <c r="B920" i="5"/>
  <c r="A921" i="5"/>
  <c r="C921" i="5" s="1"/>
  <c r="B921" i="5"/>
  <c r="A922" i="5"/>
  <c r="C922" i="5" s="1"/>
  <c r="B922" i="5"/>
  <c r="A923" i="5"/>
  <c r="C923" i="5" s="1"/>
  <c r="B923" i="5"/>
  <c r="A924" i="5"/>
  <c r="C924" i="5" s="1"/>
  <c r="B924" i="5"/>
  <c r="A925" i="5"/>
  <c r="C925" i="5" s="1"/>
  <c r="B925" i="5"/>
  <c r="A926" i="5"/>
  <c r="C926" i="5" s="1"/>
  <c r="B926" i="5"/>
  <c r="A927" i="5"/>
  <c r="C927" i="5" s="1"/>
  <c r="B927" i="5"/>
  <c r="A928" i="5"/>
  <c r="C928" i="5" s="1"/>
  <c r="B928" i="5"/>
  <c r="A929" i="5"/>
  <c r="C929" i="5" s="1"/>
  <c r="B929" i="5"/>
  <c r="A930" i="5"/>
  <c r="C930" i="5" s="1"/>
  <c r="B930" i="5"/>
  <c r="A931" i="5"/>
  <c r="C931" i="5" s="1"/>
  <c r="B931" i="5"/>
  <c r="A932" i="5"/>
  <c r="C932" i="5" s="1"/>
  <c r="B932" i="5"/>
  <c r="A933" i="5"/>
  <c r="C933" i="5" s="1"/>
  <c r="B933" i="5"/>
  <c r="A934" i="5"/>
  <c r="C934" i="5" s="1"/>
  <c r="B934" i="5"/>
  <c r="A935" i="5"/>
  <c r="C935" i="5" s="1"/>
  <c r="B935" i="5"/>
  <c r="A936" i="5"/>
  <c r="C936" i="5" s="1"/>
  <c r="B936" i="5"/>
  <c r="A937" i="5"/>
  <c r="C937" i="5" s="1"/>
  <c r="B937" i="5"/>
  <c r="A938" i="5"/>
  <c r="C938" i="5" s="1"/>
  <c r="B938" i="5"/>
  <c r="A939" i="5"/>
  <c r="C939" i="5" s="1"/>
  <c r="B939" i="5"/>
  <c r="A940" i="5"/>
  <c r="C940" i="5" s="1"/>
  <c r="B940" i="5"/>
  <c r="A941" i="5"/>
  <c r="C941" i="5" s="1"/>
  <c r="B941" i="5"/>
  <c r="A942" i="5"/>
  <c r="C942" i="5" s="1"/>
  <c r="B942" i="5"/>
  <c r="A943" i="5"/>
  <c r="C943" i="5" s="1"/>
  <c r="B943" i="5"/>
  <c r="A944" i="5"/>
  <c r="C944" i="5" s="1"/>
  <c r="B944" i="5"/>
  <c r="A945" i="5"/>
  <c r="C945" i="5" s="1"/>
  <c r="B945" i="5"/>
  <c r="A946" i="5"/>
  <c r="C946" i="5" s="1"/>
  <c r="B946" i="5"/>
  <c r="A947" i="5"/>
  <c r="C947" i="5" s="1"/>
  <c r="B947" i="5"/>
  <c r="A948" i="5"/>
  <c r="C948" i="5" s="1"/>
  <c r="B948" i="5"/>
  <c r="A949" i="5"/>
  <c r="C949" i="5" s="1"/>
  <c r="B949" i="5"/>
  <c r="A950" i="5"/>
  <c r="C950" i="5" s="1"/>
  <c r="B950" i="5"/>
  <c r="A951" i="5"/>
  <c r="C951" i="5" s="1"/>
  <c r="B951" i="5"/>
  <c r="A952" i="5"/>
  <c r="C952" i="5" s="1"/>
  <c r="B952" i="5"/>
  <c r="A953" i="5"/>
  <c r="C953" i="5" s="1"/>
  <c r="B953" i="5"/>
  <c r="A954" i="5"/>
  <c r="C954" i="5" s="1"/>
  <c r="B954" i="5"/>
  <c r="A955" i="5"/>
  <c r="C955" i="5" s="1"/>
  <c r="B955" i="5"/>
  <c r="A956" i="5"/>
  <c r="C956" i="5" s="1"/>
  <c r="B956" i="5"/>
  <c r="A957" i="5"/>
  <c r="C957" i="5" s="1"/>
  <c r="B957" i="5"/>
  <c r="A958" i="5"/>
  <c r="C958" i="5" s="1"/>
  <c r="B958" i="5"/>
  <c r="A959" i="5"/>
  <c r="C959" i="5" s="1"/>
  <c r="B959" i="5"/>
  <c r="A960" i="5"/>
  <c r="C960" i="5" s="1"/>
  <c r="B960" i="5"/>
  <c r="A961" i="5"/>
  <c r="C961" i="5" s="1"/>
  <c r="B961" i="5"/>
  <c r="A962" i="5"/>
  <c r="C962" i="5" s="1"/>
  <c r="B962" i="5"/>
  <c r="A963" i="5"/>
  <c r="C963" i="5" s="1"/>
  <c r="B963" i="5"/>
  <c r="A964" i="5"/>
  <c r="C964" i="5" s="1"/>
  <c r="B964" i="5"/>
  <c r="A965" i="5"/>
  <c r="C965" i="5" s="1"/>
  <c r="B965" i="5"/>
  <c r="A966" i="5"/>
  <c r="C966" i="5" s="1"/>
  <c r="B966" i="5"/>
  <c r="A967" i="5"/>
  <c r="C967" i="5" s="1"/>
  <c r="B967" i="5"/>
  <c r="A968" i="5"/>
  <c r="C968" i="5" s="1"/>
  <c r="B968" i="5"/>
  <c r="A969" i="5"/>
  <c r="C969" i="5" s="1"/>
  <c r="B969" i="5"/>
  <c r="A970" i="5"/>
  <c r="C970" i="5" s="1"/>
  <c r="B970" i="5"/>
  <c r="A971" i="5"/>
  <c r="C971" i="5" s="1"/>
  <c r="B971" i="5"/>
  <c r="A972" i="5"/>
  <c r="C972" i="5" s="1"/>
  <c r="B972" i="5"/>
  <c r="A973" i="5"/>
  <c r="C973" i="5" s="1"/>
  <c r="B973" i="5"/>
  <c r="A974" i="5"/>
  <c r="C974" i="5" s="1"/>
  <c r="B974" i="5"/>
  <c r="A975" i="5"/>
  <c r="C975" i="5" s="1"/>
  <c r="B975" i="5"/>
  <c r="A976" i="5"/>
  <c r="C976" i="5" s="1"/>
  <c r="B976" i="5"/>
  <c r="A977" i="5"/>
  <c r="C977" i="5" s="1"/>
  <c r="B977" i="5"/>
  <c r="A978" i="5"/>
  <c r="C978" i="5" s="1"/>
  <c r="B978" i="5"/>
  <c r="A979" i="5"/>
  <c r="C979" i="5" s="1"/>
  <c r="B979" i="5"/>
  <c r="A980" i="5"/>
  <c r="C980" i="5" s="1"/>
  <c r="B980" i="5"/>
  <c r="A981" i="5"/>
  <c r="C981" i="5" s="1"/>
  <c r="B981" i="5"/>
  <c r="A982" i="5"/>
  <c r="C982" i="5" s="1"/>
  <c r="B982" i="5"/>
  <c r="A983" i="5"/>
  <c r="C983" i="5" s="1"/>
  <c r="B983" i="5"/>
  <c r="A984" i="5"/>
  <c r="C984" i="5" s="1"/>
  <c r="B984" i="5"/>
  <c r="A985" i="5"/>
  <c r="C985" i="5" s="1"/>
  <c r="B985" i="5"/>
  <c r="A986" i="5"/>
  <c r="C986" i="5" s="1"/>
  <c r="B986" i="5"/>
  <c r="A987" i="5"/>
  <c r="C987" i="5" s="1"/>
  <c r="B987" i="5"/>
  <c r="A988" i="5"/>
  <c r="C988" i="5" s="1"/>
  <c r="B988" i="5"/>
  <c r="A989" i="5"/>
  <c r="C989" i="5" s="1"/>
  <c r="B989" i="5"/>
  <c r="A990" i="5"/>
  <c r="C990" i="5" s="1"/>
  <c r="B990" i="5"/>
  <c r="A991" i="5"/>
  <c r="C991" i="5" s="1"/>
  <c r="B991" i="5"/>
  <c r="A992" i="5"/>
  <c r="C992" i="5" s="1"/>
  <c r="B992" i="5"/>
  <c r="A993" i="5"/>
  <c r="C993" i="5" s="1"/>
  <c r="B993" i="5"/>
  <c r="A994" i="5"/>
  <c r="C994" i="5" s="1"/>
  <c r="B994" i="5"/>
  <c r="A995" i="5"/>
  <c r="C995" i="5" s="1"/>
  <c r="B995" i="5"/>
  <c r="A996" i="5"/>
  <c r="C996" i="5" s="1"/>
  <c r="B996" i="5"/>
  <c r="A997" i="5"/>
  <c r="C997" i="5" s="1"/>
  <c r="B997" i="5"/>
  <c r="A998" i="5"/>
  <c r="C998" i="5" s="1"/>
  <c r="B998" i="5"/>
  <c r="A999" i="5"/>
  <c r="C999" i="5" s="1"/>
  <c r="B999" i="5"/>
  <c r="A1000" i="5"/>
  <c r="C1000" i="5" s="1"/>
  <c r="B1000" i="5"/>
  <c r="A1001" i="5"/>
  <c r="C1001" i="5" s="1"/>
  <c r="B1001" i="5"/>
  <c r="A1002" i="5"/>
  <c r="C1002" i="5" s="1"/>
  <c r="B1002" i="5"/>
  <c r="A1003" i="5"/>
  <c r="C1003" i="5" s="1"/>
  <c r="B1003" i="5"/>
  <c r="A1004" i="5"/>
  <c r="C1004" i="5" s="1"/>
  <c r="B1004" i="5"/>
  <c r="A1005" i="5"/>
  <c r="C1005" i="5" s="1"/>
  <c r="B1005" i="5"/>
  <c r="A1006" i="5"/>
  <c r="C1006" i="5" s="1"/>
  <c r="B1006" i="5"/>
  <c r="A1007" i="5"/>
  <c r="C1007" i="5" s="1"/>
  <c r="B1007" i="5"/>
  <c r="A1008" i="5"/>
  <c r="C1008" i="5" s="1"/>
  <c r="B1008" i="5"/>
  <c r="A1009" i="5"/>
  <c r="C1009" i="5" s="1"/>
  <c r="B1009" i="5"/>
  <c r="A1010" i="5"/>
  <c r="C1010" i="5" s="1"/>
  <c r="B1010" i="5"/>
  <c r="A1011" i="5"/>
  <c r="C1011" i="5" s="1"/>
  <c r="B1011" i="5"/>
  <c r="A1012" i="5"/>
  <c r="C1012" i="5" s="1"/>
  <c r="B1012" i="5"/>
  <c r="A1013" i="5"/>
  <c r="C1013" i="5" s="1"/>
  <c r="B1013" i="5"/>
  <c r="A1014" i="5"/>
  <c r="C1014" i="5" s="1"/>
  <c r="B1014" i="5"/>
  <c r="A1015" i="5"/>
  <c r="C1015" i="5" s="1"/>
  <c r="B1015" i="5"/>
  <c r="A1016" i="5"/>
  <c r="C1016" i="5" s="1"/>
  <c r="B1016" i="5"/>
  <c r="A1017" i="5"/>
  <c r="C1017" i="5" s="1"/>
  <c r="B1017" i="5"/>
  <c r="A1018" i="5"/>
  <c r="C1018" i="5" s="1"/>
  <c r="B1018" i="5"/>
  <c r="A1019" i="5"/>
  <c r="C1019" i="5" s="1"/>
  <c r="B1019" i="5"/>
  <c r="A1020" i="5"/>
  <c r="C1020" i="5" s="1"/>
  <c r="B1020" i="5"/>
  <c r="A1021" i="5"/>
  <c r="C1021" i="5" s="1"/>
  <c r="B1021" i="5"/>
  <c r="A1022" i="5"/>
  <c r="C1022" i="5" s="1"/>
  <c r="B1022" i="5"/>
  <c r="A1023" i="5"/>
  <c r="C1023" i="5" s="1"/>
  <c r="B1023" i="5"/>
  <c r="A1024" i="5"/>
  <c r="C1024" i="5" s="1"/>
  <c r="B1024" i="5"/>
  <c r="A1025" i="5"/>
  <c r="C1025" i="5" s="1"/>
  <c r="B1025" i="5"/>
  <c r="A1026" i="5"/>
  <c r="C1026" i="5" s="1"/>
  <c r="B1026" i="5"/>
  <c r="A1027" i="5"/>
  <c r="C1027" i="5" s="1"/>
  <c r="B1027" i="5"/>
  <c r="A1028" i="5"/>
  <c r="C1028" i="5" s="1"/>
  <c r="B1028" i="5"/>
  <c r="A1029" i="5"/>
  <c r="C1029" i="5" s="1"/>
  <c r="B1029" i="5"/>
  <c r="A1030" i="5"/>
  <c r="C1030" i="5" s="1"/>
  <c r="B1030" i="5"/>
  <c r="A1031" i="5"/>
  <c r="C1031" i="5" s="1"/>
  <c r="B1031" i="5"/>
  <c r="A1032" i="5"/>
  <c r="C1032" i="5" s="1"/>
  <c r="B1032" i="5"/>
  <c r="A1033" i="5"/>
  <c r="C1033" i="5" s="1"/>
  <c r="B1033" i="5"/>
  <c r="A1034" i="5"/>
  <c r="C1034" i="5" s="1"/>
  <c r="B1034" i="5"/>
  <c r="A1035" i="5"/>
  <c r="C1035" i="5" s="1"/>
  <c r="B1035" i="5"/>
  <c r="A1036" i="5"/>
  <c r="C1036" i="5" s="1"/>
  <c r="B1036" i="5"/>
  <c r="A1037" i="5"/>
  <c r="C1037" i="5" s="1"/>
  <c r="B1037" i="5"/>
  <c r="A1038" i="5"/>
  <c r="C1038" i="5" s="1"/>
  <c r="B1038" i="5"/>
  <c r="A1039" i="5"/>
  <c r="C1039" i="5" s="1"/>
  <c r="B1039" i="5"/>
  <c r="A1040" i="5"/>
  <c r="C1040" i="5" s="1"/>
  <c r="B1040" i="5"/>
  <c r="A1041" i="5"/>
  <c r="C1041" i="5" s="1"/>
  <c r="B1041" i="5"/>
  <c r="A1042" i="5"/>
  <c r="C1042" i="5" s="1"/>
  <c r="B1042" i="5"/>
  <c r="A1043" i="5"/>
  <c r="C1043" i="5" s="1"/>
  <c r="B1043" i="5"/>
  <c r="A1044" i="5"/>
  <c r="C1044" i="5" s="1"/>
  <c r="B1044" i="5"/>
  <c r="A1045" i="5"/>
  <c r="C1045" i="5" s="1"/>
  <c r="B1045" i="5"/>
  <c r="A1046" i="5"/>
  <c r="C1046" i="5" s="1"/>
  <c r="B1046" i="5"/>
  <c r="A1047" i="5"/>
  <c r="C1047" i="5" s="1"/>
  <c r="B1047" i="5"/>
  <c r="A1048" i="5"/>
  <c r="C1048" i="5" s="1"/>
  <c r="B1048" i="5"/>
  <c r="A1049" i="5"/>
  <c r="C1049" i="5" s="1"/>
  <c r="B1049" i="5"/>
  <c r="A1050" i="5"/>
  <c r="C1050" i="5" s="1"/>
  <c r="B1050" i="5"/>
  <c r="A1051" i="5"/>
  <c r="C1051" i="5" s="1"/>
  <c r="B1051" i="5"/>
  <c r="A1052" i="5"/>
  <c r="C1052" i="5" s="1"/>
  <c r="B1052" i="5"/>
  <c r="A1053" i="5"/>
  <c r="C1053" i="5" s="1"/>
  <c r="B1053" i="5"/>
  <c r="A1054" i="5"/>
  <c r="C1054" i="5" s="1"/>
  <c r="B1054" i="5"/>
  <c r="A1055" i="5"/>
  <c r="C1055" i="5" s="1"/>
  <c r="B1055" i="5"/>
  <c r="A1056" i="5"/>
  <c r="C1056" i="5" s="1"/>
  <c r="B1056" i="5"/>
  <c r="A1057" i="5"/>
  <c r="C1057" i="5" s="1"/>
  <c r="B1057" i="5"/>
  <c r="A1058" i="5"/>
  <c r="C1058" i="5" s="1"/>
  <c r="B1058" i="5"/>
  <c r="A1059" i="5"/>
  <c r="C1059" i="5" s="1"/>
  <c r="B1059" i="5"/>
  <c r="A1060" i="5"/>
  <c r="C1060" i="5" s="1"/>
  <c r="B1060" i="5"/>
  <c r="A1061" i="5"/>
  <c r="C1061" i="5" s="1"/>
  <c r="B1061" i="5"/>
  <c r="A1062" i="5"/>
  <c r="C1062" i="5" s="1"/>
  <c r="B1062" i="5"/>
  <c r="A1063" i="5"/>
  <c r="C1063" i="5" s="1"/>
  <c r="B1063" i="5"/>
  <c r="A1064" i="5"/>
  <c r="C1064" i="5" s="1"/>
  <c r="B1064" i="5"/>
  <c r="A1065" i="5"/>
  <c r="C1065" i="5" s="1"/>
  <c r="B1065" i="5"/>
  <c r="A1066" i="5"/>
  <c r="C1066" i="5" s="1"/>
  <c r="B1066" i="5"/>
  <c r="A1067" i="5"/>
  <c r="C1067" i="5" s="1"/>
  <c r="B1067" i="5"/>
  <c r="A1068" i="5"/>
  <c r="C1068" i="5" s="1"/>
  <c r="B1068" i="5"/>
  <c r="A1069" i="5"/>
  <c r="C1069" i="5" s="1"/>
  <c r="B1069" i="5"/>
  <c r="A1070" i="5"/>
  <c r="C1070" i="5" s="1"/>
  <c r="B1070" i="5"/>
  <c r="A1071" i="5"/>
  <c r="C1071" i="5" s="1"/>
  <c r="B1071" i="5"/>
  <c r="A1072" i="5"/>
  <c r="C1072" i="5" s="1"/>
  <c r="B1072" i="5"/>
  <c r="A1073" i="5"/>
  <c r="C1073" i="5" s="1"/>
  <c r="B1073" i="5"/>
  <c r="A1074" i="5"/>
  <c r="C1074" i="5" s="1"/>
  <c r="B1074" i="5"/>
  <c r="A1075" i="5"/>
  <c r="C1075" i="5" s="1"/>
  <c r="B1075" i="5"/>
  <c r="A1076" i="5"/>
  <c r="C1076" i="5" s="1"/>
  <c r="B1076" i="5"/>
  <c r="A1077" i="5"/>
  <c r="C1077" i="5" s="1"/>
  <c r="B1077" i="5"/>
  <c r="A1078" i="5"/>
  <c r="C1078" i="5" s="1"/>
  <c r="B1078" i="5"/>
  <c r="A1079" i="5"/>
  <c r="C1079" i="5" s="1"/>
  <c r="B1079" i="5"/>
  <c r="A1080" i="5"/>
  <c r="C1080" i="5" s="1"/>
  <c r="B1080" i="5"/>
  <c r="A1081" i="5"/>
  <c r="C1081" i="5" s="1"/>
  <c r="B1081" i="5"/>
  <c r="A1082" i="5"/>
  <c r="C1082" i="5" s="1"/>
  <c r="B1082" i="5"/>
  <c r="A1083" i="5"/>
  <c r="C1083" i="5" s="1"/>
  <c r="B1083" i="5"/>
  <c r="A1084" i="5"/>
  <c r="C1084" i="5" s="1"/>
  <c r="B1084" i="5"/>
  <c r="A1085" i="5"/>
  <c r="C1085" i="5" s="1"/>
  <c r="B1085" i="5"/>
  <c r="A1086" i="5"/>
  <c r="C1086" i="5" s="1"/>
  <c r="B1086" i="5"/>
  <c r="A1087" i="5"/>
  <c r="C1087" i="5" s="1"/>
  <c r="B1087" i="5"/>
  <c r="A1088" i="5"/>
  <c r="C1088" i="5" s="1"/>
  <c r="B1088" i="5"/>
  <c r="A1089" i="5"/>
  <c r="C1089" i="5" s="1"/>
  <c r="B1089" i="5"/>
  <c r="A1090" i="5"/>
  <c r="C1090" i="5" s="1"/>
  <c r="B1090" i="5"/>
  <c r="A1091" i="5"/>
  <c r="C1091" i="5" s="1"/>
  <c r="B1091" i="5"/>
  <c r="A1092" i="5"/>
  <c r="C1092" i="5" s="1"/>
  <c r="B1092" i="5"/>
  <c r="A1093" i="5"/>
  <c r="C1093" i="5" s="1"/>
  <c r="B1093" i="5"/>
  <c r="A1094" i="5"/>
  <c r="C1094" i="5" s="1"/>
  <c r="B1094" i="5"/>
  <c r="A1095" i="5"/>
  <c r="C1095" i="5" s="1"/>
  <c r="B1095" i="5"/>
  <c r="A1096" i="5"/>
  <c r="C1096" i="5" s="1"/>
  <c r="B1096" i="5"/>
  <c r="A1097" i="5"/>
  <c r="C1097" i="5" s="1"/>
  <c r="B1097" i="5"/>
  <c r="A1098" i="5"/>
  <c r="C1098" i="5" s="1"/>
  <c r="B1098" i="5"/>
  <c r="A1099" i="5"/>
  <c r="C1099" i="5" s="1"/>
  <c r="B1099" i="5"/>
  <c r="A1100" i="5"/>
  <c r="C1100" i="5" s="1"/>
  <c r="B1100" i="5"/>
  <c r="A1101" i="5"/>
  <c r="C1101" i="5" s="1"/>
  <c r="B1101" i="5"/>
  <c r="A1102" i="5"/>
  <c r="C1102" i="5" s="1"/>
  <c r="B1102" i="5"/>
  <c r="A1103" i="5"/>
  <c r="C1103" i="5" s="1"/>
  <c r="B1103" i="5"/>
  <c r="A1104" i="5"/>
  <c r="C1104" i="5" s="1"/>
  <c r="B1104" i="5"/>
  <c r="A1105" i="5"/>
  <c r="C1105" i="5" s="1"/>
  <c r="B1105" i="5"/>
  <c r="A1106" i="5"/>
  <c r="C1106" i="5" s="1"/>
  <c r="B1106" i="5"/>
  <c r="A1107" i="5"/>
  <c r="C1107" i="5" s="1"/>
  <c r="B1107" i="5"/>
  <c r="A1108" i="5"/>
  <c r="C1108" i="5" s="1"/>
  <c r="B1108" i="5"/>
  <c r="A1109" i="5"/>
  <c r="C1109" i="5" s="1"/>
  <c r="B1109" i="5"/>
  <c r="A1110" i="5"/>
  <c r="C1110" i="5" s="1"/>
  <c r="B1110" i="5"/>
  <c r="A1111" i="5"/>
  <c r="C1111" i="5" s="1"/>
  <c r="B1111" i="5"/>
  <c r="A1112" i="5"/>
  <c r="C1112" i="5" s="1"/>
  <c r="B1112" i="5"/>
  <c r="A1113" i="5"/>
  <c r="C1113" i="5" s="1"/>
  <c r="B1113" i="5"/>
  <c r="A1114" i="5"/>
  <c r="C1114" i="5" s="1"/>
  <c r="B1114" i="5"/>
  <c r="A1115" i="5"/>
  <c r="C1115" i="5" s="1"/>
  <c r="B1115" i="5"/>
  <c r="A1116" i="5"/>
  <c r="C1116" i="5" s="1"/>
  <c r="B1116" i="5"/>
  <c r="A1117" i="5"/>
  <c r="C1117" i="5" s="1"/>
  <c r="B1117" i="5"/>
  <c r="A1118" i="5"/>
  <c r="C1118" i="5" s="1"/>
  <c r="B1118" i="5"/>
  <c r="A1119" i="5"/>
  <c r="C1119" i="5" s="1"/>
  <c r="B1119" i="5"/>
  <c r="A1120" i="5"/>
  <c r="C1120" i="5" s="1"/>
  <c r="B1120" i="5"/>
  <c r="A1121" i="5"/>
  <c r="C1121" i="5" s="1"/>
  <c r="B1121" i="5"/>
  <c r="A1122" i="5"/>
  <c r="C1122" i="5" s="1"/>
  <c r="B1122" i="5"/>
  <c r="A1123" i="5"/>
  <c r="C1123" i="5" s="1"/>
  <c r="B1123" i="5"/>
  <c r="A1124" i="5"/>
  <c r="C1124" i="5" s="1"/>
  <c r="B1124" i="5"/>
  <c r="A1125" i="5"/>
  <c r="C1125" i="5" s="1"/>
  <c r="B1125" i="5"/>
  <c r="A1126" i="5"/>
  <c r="C1126" i="5" s="1"/>
  <c r="B1126" i="5"/>
  <c r="A1127" i="5"/>
  <c r="C1127" i="5" s="1"/>
  <c r="B1127" i="5"/>
  <c r="A1128" i="5"/>
  <c r="C1128" i="5" s="1"/>
  <c r="B1128" i="5"/>
  <c r="A1129" i="5"/>
  <c r="C1129" i="5" s="1"/>
  <c r="B1129" i="5"/>
  <c r="A1130" i="5"/>
  <c r="C1130" i="5" s="1"/>
  <c r="B1130" i="5"/>
  <c r="A1131" i="5"/>
  <c r="C1131" i="5" s="1"/>
  <c r="B1131" i="5"/>
  <c r="A1132" i="5"/>
  <c r="C1132" i="5" s="1"/>
  <c r="B1132" i="5"/>
  <c r="A1133" i="5"/>
  <c r="C1133" i="5" s="1"/>
  <c r="B1133" i="5"/>
  <c r="A1134" i="5"/>
  <c r="C1134" i="5" s="1"/>
  <c r="B1134" i="5"/>
  <c r="A1135" i="5"/>
  <c r="C1135" i="5" s="1"/>
  <c r="B1135" i="5"/>
  <c r="A1136" i="5"/>
  <c r="C1136" i="5" s="1"/>
  <c r="B1136" i="5"/>
  <c r="A1137" i="5"/>
  <c r="C1137" i="5" s="1"/>
  <c r="B1137" i="5"/>
  <c r="A1138" i="5"/>
  <c r="C1138" i="5" s="1"/>
  <c r="B1138" i="5"/>
  <c r="A1139" i="5"/>
  <c r="C1139" i="5" s="1"/>
  <c r="B1139" i="5"/>
  <c r="A1140" i="5"/>
  <c r="C1140" i="5" s="1"/>
  <c r="B1140" i="5"/>
  <c r="A1141" i="5"/>
  <c r="C1141" i="5" s="1"/>
  <c r="B1141" i="5"/>
  <c r="A1142" i="5"/>
  <c r="C1142" i="5" s="1"/>
  <c r="B1142" i="5"/>
  <c r="A1143" i="5"/>
  <c r="C1143" i="5" s="1"/>
  <c r="B1143" i="5"/>
  <c r="A1144" i="5"/>
  <c r="C1144" i="5" s="1"/>
  <c r="B1144" i="5"/>
  <c r="A1145" i="5"/>
  <c r="C1145" i="5" s="1"/>
  <c r="B1145" i="5"/>
  <c r="A1146" i="5"/>
  <c r="C1146" i="5" s="1"/>
  <c r="B1146" i="5"/>
  <c r="A1147" i="5"/>
  <c r="C1147" i="5" s="1"/>
  <c r="B1147" i="5"/>
  <c r="A1148" i="5"/>
  <c r="C1148" i="5" s="1"/>
  <c r="B1148" i="5"/>
  <c r="A1149" i="5"/>
  <c r="C1149" i="5" s="1"/>
  <c r="B1149" i="5"/>
  <c r="A1150" i="5"/>
  <c r="C1150" i="5" s="1"/>
  <c r="B1150" i="5"/>
  <c r="A1151" i="5"/>
  <c r="C1151" i="5" s="1"/>
  <c r="B1151" i="5"/>
  <c r="A1152" i="5"/>
  <c r="C1152" i="5" s="1"/>
  <c r="B1152" i="5"/>
  <c r="A1153" i="5"/>
  <c r="C1153" i="5" s="1"/>
  <c r="B1153" i="5"/>
  <c r="A1154" i="5"/>
  <c r="C1154" i="5" s="1"/>
  <c r="B1154" i="5"/>
  <c r="A1155" i="5"/>
  <c r="C1155" i="5" s="1"/>
  <c r="B1155" i="5"/>
  <c r="A1156" i="5"/>
  <c r="C1156" i="5" s="1"/>
  <c r="B1156" i="5"/>
  <c r="A1157" i="5"/>
  <c r="C1157" i="5" s="1"/>
  <c r="B1157" i="5"/>
  <c r="A1158" i="5"/>
  <c r="C1158" i="5" s="1"/>
  <c r="B1158" i="5"/>
  <c r="A1159" i="5"/>
  <c r="C1159" i="5" s="1"/>
  <c r="B1159" i="5"/>
  <c r="A1160" i="5"/>
  <c r="C1160" i="5" s="1"/>
  <c r="B1160" i="5"/>
  <c r="A1161" i="5"/>
  <c r="C1161" i="5" s="1"/>
  <c r="B1161" i="5"/>
  <c r="A1162" i="5"/>
  <c r="C1162" i="5" s="1"/>
  <c r="B1162" i="5"/>
  <c r="A1163" i="5"/>
  <c r="C1163" i="5" s="1"/>
  <c r="B1163" i="5"/>
  <c r="A1164" i="5"/>
  <c r="C1164" i="5" s="1"/>
  <c r="B1164" i="5"/>
  <c r="A1165" i="5"/>
  <c r="C1165" i="5" s="1"/>
  <c r="B1165" i="5"/>
  <c r="A1166" i="5"/>
  <c r="C1166" i="5" s="1"/>
  <c r="B1166" i="5"/>
  <c r="A1167" i="5"/>
  <c r="C1167" i="5" s="1"/>
  <c r="B1167" i="5"/>
  <c r="A1168" i="5"/>
  <c r="C1168" i="5" s="1"/>
  <c r="B1168" i="5"/>
  <c r="A1169" i="5"/>
  <c r="C1169" i="5" s="1"/>
  <c r="B1169" i="5"/>
  <c r="A1170" i="5"/>
  <c r="C1170" i="5" s="1"/>
  <c r="B1170" i="5"/>
  <c r="A1171" i="5"/>
  <c r="C1171" i="5" s="1"/>
  <c r="B1171" i="5"/>
  <c r="A1172" i="5"/>
  <c r="C1172" i="5" s="1"/>
  <c r="B1172" i="5"/>
  <c r="A1173" i="5"/>
  <c r="C1173" i="5" s="1"/>
  <c r="B1173" i="5"/>
  <c r="A1174" i="5"/>
  <c r="C1174" i="5" s="1"/>
  <c r="B1174" i="5"/>
  <c r="A1175" i="5"/>
  <c r="C1175" i="5" s="1"/>
  <c r="B1175" i="5"/>
  <c r="A1176" i="5"/>
  <c r="C1176" i="5" s="1"/>
  <c r="B1176" i="5"/>
  <c r="A1177" i="5"/>
  <c r="C1177" i="5" s="1"/>
  <c r="B1177" i="5"/>
  <c r="A1178" i="5"/>
  <c r="C1178" i="5" s="1"/>
  <c r="B1178" i="5"/>
  <c r="A1179" i="5"/>
  <c r="C1179" i="5" s="1"/>
  <c r="B1179" i="5"/>
  <c r="A1180" i="5"/>
  <c r="C1180" i="5" s="1"/>
  <c r="B1180" i="5"/>
  <c r="A1181" i="5"/>
  <c r="C1181" i="5" s="1"/>
  <c r="B1181" i="5"/>
  <c r="A1182" i="5"/>
  <c r="C1182" i="5" s="1"/>
  <c r="B1182" i="5"/>
  <c r="A1183" i="5"/>
  <c r="C1183" i="5" s="1"/>
  <c r="B1183" i="5"/>
  <c r="A1184" i="5"/>
  <c r="C1184" i="5" s="1"/>
  <c r="B1184" i="5"/>
  <c r="A1185" i="5"/>
  <c r="C1185" i="5" s="1"/>
  <c r="B1185" i="5"/>
  <c r="A1186" i="5"/>
  <c r="C1186" i="5" s="1"/>
  <c r="B1186" i="5"/>
  <c r="A1187" i="5"/>
  <c r="C1187" i="5" s="1"/>
  <c r="B1187" i="5"/>
  <c r="A1188" i="5"/>
  <c r="C1188" i="5" s="1"/>
  <c r="B1188" i="5"/>
  <c r="A1189" i="5"/>
  <c r="C1189" i="5" s="1"/>
  <c r="B1189" i="5"/>
  <c r="A1190" i="5"/>
  <c r="C1190" i="5" s="1"/>
  <c r="B1190" i="5"/>
  <c r="A1191" i="5"/>
  <c r="C1191" i="5" s="1"/>
  <c r="B1191" i="5"/>
  <c r="A1192" i="5"/>
  <c r="C1192" i="5" s="1"/>
  <c r="B1192" i="5"/>
  <c r="A1193" i="5"/>
  <c r="C1193" i="5" s="1"/>
  <c r="B1193" i="5"/>
  <c r="A1194" i="5"/>
  <c r="C1194" i="5" s="1"/>
  <c r="B1194" i="5"/>
  <c r="A1195" i="5"/>
  <c r="C1195" i="5" s="1"/>
  <c r="B1195" i="5"/>
  <c r="A1196" i="5"/>
  <c r="C1196" i="5" s="1"/>
  <c r="B1196" i="5"/>
  <c r="A1197" i="5"/>
  <c r="C1197" i="5" s="1"/>
  <c r="B1197" i="5"/>
  <c r="A1198" i="5"/>
  <c r="C1198" i="5" s="1"/>
  <c r="B1198" i="5"/>
  <c r="A1199" i="5"/>
  <c r="C1199" i="5" s="1"/>
  <c r="B1199" i="5"/>
  <c r="A1200" i="5"/>
  <c r="C1200" i="5" s="1"/>
  <c r="B1200" i="5"/>
  <c r="A1201" i="5"/>
  <c r="C1201" i="5" s="1"/>
  <c r="B1201" i="5"/>
  <c r="A1202" i="5"/>
  <c r="C1202" i="5" s="1"/>
  <c r="B1202" i="5"/>
  <c r="A1203" i="5"/>
  <c r="C1203" i="5" s="1"/>
  <c r="B1203" i="5"/>
  <c r="A1204" i="5"/>
  <c r="C1204" i="5" s="1"/>
  <c r="B1204" i="5"/>
  <c r="A1205" i="5"/>
  <c r="C1205" i="5" s="1"/>
  <c r="B1205" i="5"/>
  <c r="A1206" i="5"/>
  <c r="C1206" i="5" s="1"/>
  <c r="B1206" i="5"/>
  <c r="A1207" i="5"/>
  <c r="C1207" i="5" s="1"/>
  <c r="B1207" i="5"/>
  <c r="A1208" i="5"/>
  <c r="C1208" i="5" s="1"/>
  <c r="B1208" i="5"/>
  <c r="A1209" i="5"/>
  <c r="C1209" i="5" s="1"/>
  <c r="B1209" i="5"/>
  <c r="A1210" i="5"/>
  <c r="C1210" i="5" s="1"/>
  <c r="B1210" i="5"/>
  <c r="A1211" i="5"/>
  <c r="C1211" i="5" s="1"/>
  <c r="B1211" i="5"/>
  <c r="A1212" i="5"/>
  <c r="C1212" i="5" s="1"/>
  <c r="B1212" i="5"/>
  <c r="A1213" i="5"/>
  <c r="C1213" i="5" s="1"/>
  <c r="B1213" i="5"/>
  <c r="A1214" i="5"/>
  <c r="C1214" i="5" s="1"/>
  <c r="B1214" i="5"/>
  <c r="A1215" i="5"/>
  <c r="C1215" i="5" s="1"/>
  <c r="B1215" i="5"/>
  <c r="A1216" i="5"/>
  <c r="C1216" i="5" s="1"/>
  <c r="B1216" i="5"/>
  <c r="A1217" i="5"/>
  <c r="C1217" i="5" s="1"/>
  <c r="B1217" i="5"/>
  <c r="A1218" i="5"/>
  <c r="C1218" i="5" s="1"/>
  <c r="B1218" i="5"/>
  <c r="A1219" i="5"/>
  <c r="C1219" i="5" s="1"/>
  <c r="B1219" i="5"/>
  <c r="A1220" i="5"/>
  <c r="C1220" i="5" s="1"/>
  <c r="B1220" i="5"/>
  <c r="A1221" i="5"/>
  <c r="C1221" i="5" s="1"/>
  <c r="B1221" i="5"/>
  <c r="A1222" i="5"/>
  <c r="C1222" i="5" s="1"/>
  <c r="B1222" i="5"/>
  <c r="A1223" i="5"/>
  <c r="C1223" i="5" s="1"/>
  <c r="B1223" i="5"/>
  <c r="A1224" i="5"/>
  <c r="C1224" i="5" s="1"/>
  <c r="B1224" i="5"/>
  <c r="A1225" i="5"/>
  <c r="C1225" i="5" s="1"/>
  <c r="B1225" i="5"/>
  <c r="A1226" i="5"/>
  <c r="C1226" i="5" s="1"/>
  <c r="B1226" i="5"/>
  <c r="A1227" i="5"/>
  <c r="C1227" i="5" s="1"/>
  <c r="B1227" i="5"/>
  <c r="A1228" i="5"/>
  <c r="C1228" i="5" s="1"/>
  <c r="B1228" i="5"/>
  <c r="A1229" i="5"/>
  <c r="C1229" i="5" s="1"/>
  <c r="B1229" i="5"/>
  <c r="A1230" i="5"/>
  <c r="C1230" i="5" s="1"/>
  <c r="B1230" i="5"/>
  <c r="A1231" i="5"/>
  <c r="C1231" i="5" s="1"/>
  <c r="B1231" i="5"/>
  <c r="A1232" i="5"/>
  <c r="C1232" i="5" s="1"/>
  <c r="B1232" i="5"/>
  <c r="A1233" i="5"/>
  <c r="C1233" i="5" s="1"/>
  <c r="B1233" i="5"/>
  <c r="A1234" i="5"/>
  <c r="C1234" i="5" s="1"/>
  <c r="B1234" i="5"/>
  <c r="A1235" i="5"/>
  <c r="C1235" i="5" s="1"/>
  <c r="B1235" i="5"/>
  <c r="A1236" i="5"/>
  <c r="C1236" i="5" s="1"/>
  <c r="B1236" i="5"/>
  <c r="A1237" i="5"/>
  <c r="C1237" i="5" s="1"/>
  <c r="B1237" i="5"/>
  <c r="A1238" i="5"/>
  <c r="C1238" i="5" s="1"/>
  <c r="B1238" i="5"/>
  <c r="A1239" i="5"/>
  <c r="C1239" i="5" s="1"/>
  <c r="B1239" i="5"/>
  <c r="A1240" i="5"/>
  <c r="C1240" i="5" s="1"/>
  <c r="B1240" i="5"/>
  <c r="A1241" i="5"/>
  <c r="C1241" i="5" s="1"/>
  <c r="B1241" i="5"/>
  <c r="A1242" i="5"/>
  <c r="C1242" i="5" s="1"/>
  <c r="B1242" i="5"/>
  <c r="A1243" i="5"/>
  <c r="C1243" i="5" s="1"/>
  <c r="B1243" i="5"/>
  <c r="A1244" i="5"/>
  <c r="C1244" i="5" s="1"/>
  <c r="B1244" i="5"/>
  <c r="A1245" i="5"/>
  <c r="C1245" i="5" s="1"/>
  <c r="B1245" i="5"/>
  <c r="A1246" i="5"/>
  <c r="C1246" i="5" s="1"/>
  <c r="B1246" i="5"/>
  <c r="A1247" i="5"/>
  <c r="C1247" i="5" s="1"/>
  <c r="B1247" i="5"/>
  <c r="A1248" i="5"/>
  <c r="C1248" i="5" s="1"/>
  <c r="B1248" i="5"/>
  <c r="A1249" i="5"/>
  <c r="C1249" i="5" s="1"/>
  <c r="B1249" i="5"/>
  <c r="A1250" i="5"/>
  <c r="C1250" i="5" s="1"/>
  <c r="B1250" i="5"/>
  <c r="A1251" i="5"/>
  <c r="C1251" i="5" s="1"/>
  <c r="B1251" i="5"/>
  <c r="A1252" i="5"/>
  <c r="C1252" i="5" s="1"/>
  <c r="B1252" i="5"/>
  <c r="A1253" i="5"/>
  <c r="C1253" i="5" s="1"/>
  <c r="B1253" i="5"/>
  <c r="A1254" i="5"/>
  <c r="C1254" i="5" s="1"/>
  <c r="B1254" i="5"/>
  <c r="A1255" i="5"/>
  <c r="C1255" i="5" s="1"/>
  <c r="B1255" i="5"/>
  <c r="A1256" i="5"/>
  <c r="C1256" i="5" s="1"/>
  <c r="B1256" i="5"/>
  <c r="A1257" i="5"/>
  <c r="C1257" i="5" s="1"/>
  <c r="B1257" i="5"/>
  <c r="A1258" i="5"/>
  <c r="C1258" i="5" s="1"/>
  <c r="B1258" i="5"/>
  <c r="A1259" i="5"/>
  <c r="C1259" i="5" s="1"/>
  <c r="B1259" i="5"/>
  <c r="A1260" i="5"/>
  <c r="C1260" i="5" s="1"/>
  <c r="B1260" i="5"/>
  <c r="A1261" i="5"/>
  <c r="C1261" i="5" s="1"/>
  <c r="B1261" i="5"/>
  <c r="A1262" i="5"/>
  <c r="C1262" i="5" s="1"/>
  <c r="B1262" i="5"/>
  <c r="A1263" i="5"/>
  <c r="C1263" i="5" s="1"/>
  <c r="B1263" i="5"/>
  <c r="A1264" i="5"/>
  <c r="C1264" i="5" s="1"/>
  <c r="B1264" i="5"/>
  <c r="A1265" i="5"/>
  <c r="C1265" i="5" s="1"/>
  <c r="B1265" i="5"/>
  <c r="A1266" i="5"/>
  <c r="C1266" i="5" s="1"/>
  <c r="B1266" i="5"/>
  <c r="A1267" i="5"/>
  <c r="C1267" i="5" s="1"/>
  <c r="B1267" i="5"/>
  <c r="A1268" i="5"/>
  <c r="C1268" i="5" s="1"/>
  <c r="B1268" i="5"/>
  <c r="A1269" i="5"/>
  <c r="C1269" i="5" s="1"/>
  <c r="B1269" i="5"/>
  <c r="A1270" i="5"/>
  <c r="C1270" i="5" s="1"/>
  <c r="B1270" i="5"/>
  <c r="A1271" i="5"/>
  <c r="C1271" i="5" s="1"/>
  <c r="B1271" i="5"/>
  <c r="A1272" i="5"/>
  <c r="C1272" i="5" s="1"/>
  <c r="B1272" i="5"/>
  <c r="A1273" i="5"/>
  <c r="C1273" i="5" s="1"/>
  <c r="B1273" i="5"/>
  <c r="A1274" i="5"/>
  <c r="C1274" i="5" s="1"/>
  <c r="B1274" i="5"/>
  <c r="A1275" i="5"/>
  <c r="C1275" i="5" s="1"/>
  <c r="B1275" i="5"/>
  <c r="A1276" i="5"/>
  <c r="C1276" i="5" s="1"/>
  <c r="B1276" i="5"/>
  <c r="A1277" i="5"/>
  <c r="C1277" i="5" s="1"/>
  <c r="B1277" i="5"/>
  <c r="A1278" i="5"/>
  <c r="C1278" i="5" s="1"/>
  <c r="B1278" i="5"/>
  <c r="A1279" i="5"/>
  <c r="C1279" i="5" s="1"/>
  <c r="B1279" i="5"/>
  <c r="A1280" i="5"/>
  <c r="C1280" i="5" s="1"/>
  <c r="B1280" i="5"/>
  <c r="A1281" i="5"/>
  <c r="C1281" i="5" s="1"/>
  <c r="B1281" i="5"/>
  <c r="A1282" i="5"/>
  <c r="C1282" i="5" s="1"/>
  <c r="B1282" i="5"/>
  <c r="A1283" i="5"/>
  <c r="C1283" i="5" s="1"/>
  <c r="B1283" i="5"/>
  <c r="A1284" i="5"/>
  <c r="C1284" i="5" s="1"/>
  <c r="B1284" i="5"/>
  <c r="A1285" i="5"/>
  <c r="C1285" i="5" s="1"/>
  <c r="B1285" i="5"/>
  <c r="A1286" i="5"/>
  <c r="C1286" i="5" s="1"/>
  <c r="B1286" i="5"/>
  <c r="A1287" i="5"/>
  <c r="C1287" i="5" s="1"/>
  <c r="B1287" i="5"/>
  <c r="A1288" i="5"/>
  <c r="C1288" i="5" s="1"/>
  <c r="B1288" i="5"/>
  <c r="A1289" i="5"/>
  <c r="C1289" i="5" s="1"/>
  <c r="B1289" i="5"/>
  <c r="A1290" i="5"/>
  <c r="C1290" i="5" s="1"/>
  <c r="B1290" i="5"/>
  <c r="A1291" i="5"/>
  <c r="C1291" i="5" s="1"/>
  <c r="B1291" i="5"/>
  <c r="A1292" i="5"/>
  <c r="C1292" i="5" s="1"/>
  <c r="B1292" i="5"/>
  <c r="A1293" i="5"/>
  <c r="C1293" i="5" s="1"/>
  <c r="B1293" i="5"/>
  <c r="A1294" i="5"/>
  <c r="C1294" i="5" s="1"/>
  <c r="B1294" i="5"/>
  <c r="A1295" i="5"/>
  <c r="C1295" i="5" s="1"/>
  <c r="B1295" i="5"/>
  <c r="A1296" i="5"/>
  <c r="C1296" i="5" s="1"/>
  <c r="B1296" i="5"/>
  <c r="A1297" i="5"/>
  <c r="C1297" i="5" s="1"/>
  <c r="B1297" i="5"/>
  <c r="A1298" i="5"/>
  <c r="C1298" i="5" s="1"/>
  <c r="B1298" i="5"/>
  <c r="A1299" i="5"/>
  <c r="C1299" i="5" s="1"/>
  <c r="B1299" i="5"/>
  <c r="A1300" i="5"/>
  <c r="C1300" i="5" s="1"/>
  <c r="B1300" i="5"/>
  <c r="A1301" i="5"/>
  <c r="C1301" i="5" s="1"/>
  <c r="B1301" i="5"/>
  <c r="A1302" i="5"/>
  <c r="C1302" i="5" s="1"/>
  <c r="B1302" i="5"/>
  <c r="A1303" i="5"/>
  <c r="C1303" i="5" s="1"/>
  <c r="B1303" i="5"/>
  <c r="A1304" i="5"/>
  <c r="C1304" i="5" s="1"/>
  <c r="B1304" i="5"/>
  <c r="A1305" i="5"/>
  <c r="C1305" i="5" s="1"/>
  <c r="B1305" i="5"/>
  <c r="A1306" i="5"/>
  <c r="C1306" i="5" s="1"/>
  <c r="B1306" i="5"/>
  <c r="A1307" i="5"/>
  <c r="C1307" i="5" s="1"/>
  <c r="B1307" i="5"/>
  <c r="A1308" i="5"/>
  <c r="C1308" i="5" s="1"/>
  <c r="B1308" i="5"/>
  <c r="A1309" i="5"/>
  <c r="C1309" i="5" s="1"/>
  <c r="B1309" i="5"/>
  <c r="A1310" i="5"/>
  <c r="C1310" i="5" s="1"/>
  <c r="B1310" i="5"/>
  <c r="A1311" i="5"/>
  <c r="C1311" i="5" s="1"/>
  <c r="B1311" i="5"/>
  <c r="A1312" i="5"/>
  <c r="C1312" i="5" s="1"/>
  <c r="B1312" i="5"/>
  <c r="A1313" i="5"/>
  <c r="C1313" i="5" s="1"/>
  <c r="B1313" i="5"/>
  <c r="A1314" i="5"/>
  <c r="C1314" i="5" s="1"/>
  <c r="B1314" i="5"/>
  <c r="A1315" i="5"/>
  <c r="C1315" i="5" s="1"/>
  <c r="B1315" i="5"/>
  <c r="A1316" i="5"/>
  <c r="C1316" i="5" s="1"/>
  <c r="B1316" i="5"/>
  <c r="A1317" i="5"/>
  <c r="C1317" i="5" s="1"/>
  <c r="B1317" i="5"/>
  <c r="A1318" i="5"/>
  <c r="C1318" i="5" s="1"/>
  <c r="B1318" i="5"/>
  <c r="A1319" i="5"/>
  <c r="C1319" i="5" s="1"/>
  <c r="B1319" i="5"/>
  <c r="A1320" i="5"/>
  <c r="C1320" i="5" s="1"/>
  <c r="B1320" i="5"/>
  <c r="A1321" i="5"/>
  <c r="C1321" i="5" s="1"/>
  <c r="B1321" i="5"/>
  <c r="A1322" i="5"/>
  <c r="C1322" i="5" s="1"/>
  <c r="B1322" i="5"/>
  <c r="A1323" i="5"/>
  <c r="C1323" i="5" s="1"/>
  <c r="B1323" i="5"/>
  <c r="A1324" i="5"/>
  <c r="C1324" i="5" s="1"/>
  <c r="B1324" i="5"/>
  <c r="A1325" i="5"/>
  <c r="C1325" i="5" s="1"/>
  <c r="B1325" i="5"/>
  <c r="A1326" i="5"/>
  <c r="C1326" i="5" s="1"/>
  <c r="B1326" i="5"/>
  <c r="A1327" i="5"/>
  <c r="C1327" i="5" s="1"/>
  <c r="B1327" i="5"/>
  <c r="A1328" i="5"/>
  <c r="C1328" i="5" s="1"/>
  <c r="B1328" i="5"/>
  <c r="A1329" i="5"/>
  <c r="C1329" i="5" s="1"/>
  <c r="B1329" i="5"/>
  <c r="A1330" i="5"/>
  <c r="C1330" i="5" s="1"/>
  <c r="B1330" i="5"/>
  <c r="A1331" i="5"/>
  <c r="C1331" i="5" s="1"/>
  <c r="B1331" i="5"/>
  <c r="A1332" i="5"/>
  <c r="C1332" i="5" s="1"/>
  <c r="B1332" i="5"/>
  <c r="A1333" i="5"/>
  <c r="C1333" i="5" s="1"/>
  <c r="B1333" i="5"/>
  <c r="A1334" i="5"/>
  <c r="C1334" i="5" s="1"/>
  <c r="B1334" i="5"/>
  <c r="A1335" i="5"/>
  <c r="C1335" i="5" s="1"/>
  <c r="B1335" i="5"/>
  <c r="A1336" i="5"/>
  <c r="C1336" i="5" s="1"/>
  <c r="B1336" i="5"/>
  <c r="A1337" i="5"/>
  <c r="C1337" i="5" s="1"/>
  <c r="B1337" i="5"/>
  <c r="A1338" i="5"/>
  <c r="C1338" i="5" s="1"/>
  <c r="B1338" i="5"/>
  <c r="A1339" i="5"/>
  <c r="C1339" i="5" s="1"/>
  <c r="B1339" i="5"/>
  <c r="A1340" i="5"/>
  <c r="C1340" i="5" s="1"/>
  <c r="B1340" i="5"/>
  <c r="A1341" i="5"/>
  <c r="C1341" i="5" s="1"/>
  <c r="B1341" i="5"/>
  <c r="A1342" i="5"/>
  <c r="C1342" i="5" s="1"/>
  <c r="B1342" i="5"/>
  <c r="A1343" i="5"/>
  <c r="C1343" i="5" s="1"/>
  <c r="B1343" i="5"/>
  <c r="A1344" i="5"/>
  <c r="C1344" i="5" s="1"/>
  <c r="B1344" i="5"/>
  <c r="A1345" i="5"/>
  <c r="C1345" i="5" s="1"/>
  <c r="B1345" i="5"/>
  <c r="A1346" i="5"/>
  <c r="C1346" i="5" s="1"/>
  <c r="B1346" i="5"/>
  <c r="A1347" i="5"/>
  <c r="C1347" i="5" s="1"/>
  <c r="B1347" i="5"/>
  <c r="A1348" i="5"/>
  <c r="C1348" i="5" s="1"/>
  <c r="B1348" i="5"/>
  <c r="A1349" i="5"/>
  <c r="C1349" i="5" s="1"/>
  <c r="B1349" i="5"/>
  <c r="A1350" i="5"/>
  <c r="C1350" i="5" s="1"/>
  <c r="B1350" i="5"/>
  <c r="A1351" i="5"/>
  <c r="C1351" i="5" s="1"/>
  <c r="B1351" i="5"/>
  <c r="A1352" i="5"/>
  <c r="C1352" i="5" s="1"/>
  <c r="B1352" i="5"/>
  <c r="A1353" i="5"/>
  <c r="C1353" i="5" s="1"/>
  <c r="B1353" i="5"/>
  <c r="A1354" i="5"/>
  <c r="C1354" i="5" s="1"/>
  <c r="B1354" i="5"/>
  <c r="A1355" i="5"/>
  <c r="C1355" i="5" s="1"/>
  <c r="B1355" i="5"/>
  <c r="A1356" i="5"/>
  <c r="C1356" i="5" s="1"/>
  <c r="B1356" i="5"/>
  <c r="A1357" i="5"/>
  <c r="C1357" i="5" s="1"/>
  <c r="B1357" i="5"/>
  <c r="A1358" i="5"/>
  <c r="C1358" i="5" s="1"/>
  <c r="B1358" i="5"/>
  <c r="A1359" i="5"/>
  <c r="C1359" i="5" s="1"/>
  <c r="B1359" i="5"/>
  <c r="A1360" i="5"/>
  <c r="C1360" i="5" s="1"/>
  <c r="B1360" i="5"/>
  <c r="A1361" i="5"/>
  <c r="C1361" i="5" s="1"/>
  <c r="B1361" i="5"/>
  <c r="A1362" i="5"/>
  <c r="C1362" i="5" s="1"/>
  <c r="B1362" i="5"/>
  <c r="A1363" i="5"/>
  <c r="C1363" i="5" s="1"/>
  <c r="B1363" i="5"/>
  <c r="A1364" i="5"/>
  <c r="C1364" i="5" s="1"/>
  <c r="B1364" i="5"/>
  <c r="A1365" i="5"/>
  <c r="C1365" i="5" s="1"/>
  <c r="B1365" i="5"/>
  <c r="A1366" i="5"/>
  <c r="C1366" i="5" s="1"/>
  <c r="B1366" i="5"/>
  <c r="A1367" i="5"/>
  <c r="C1367" i="5" s="1"/>
  <c r="B1367" i="5"/>
  <c r="A1368" i="5"/>
  <c r="C1368" i="5" s="1"/>
  <c r="B1368" i="5"/>
  <c r="A1369" i="5"/>
  <c r="C1369" i="5" s="1"/>
  <c r="B1369" i="5"/>
  <c r="A1370" i="5"/>
  <c r="C1370" i="5" s="1"/>
  <c r="B1370" i="5"/>
  <c r="A1371" i="5"/>
  <c r="C1371" i="5" s="1"/>
  <c r="B1371" i="5"/>
  <c r="A1372" i="5"/>
  <c r="C1372" i="5" s="1"/>
  <c r="B1372" i="5"/>
  <c r="A1373" i="5"/>
  <c r="C1373" i="5" s="1"/>
  <c r="B1373" i="5"/>
  <c r="A1374" i="5"/>
  <c r="C1374" i="5" s="1"/>
  <c r="B1374" i="5"/>
  <c r="A1375" i="5"/>
  <c r="C1375" i="5" s="1"/>
  <c r="B1375" i="5"/>
  <c r="A1376" i="5"/>
  <c r="C1376" i="5" s="1"/>
  <c r="B1376" i="5"/>
  <c r="A1377" i="5"/>
  <c r="C1377" i="5" s="1"/>
  <c r="B1377" i="5"/>
  <c r="A1378" i="5"/>
  <c r="C1378" i="5" s="1"/>
  <c r="B1378" i="5"/>
  <c r="A1379" i="5"/>
  <c r="C1379" i="5" s="1"/>
  <c r="B1379" i="5"/>
  <c r="A1380" i="5"/>
  <c r="C1380" i="5" s="1"/>
  <c r="B1380" i="5"/>
  <c r="A1381" i="5"/>
  <c r="C1381" i="5" s="1"/>
  <c r="B1381" i="5"/>
  <c r="A1382" i="5"/>
  <c r="C1382" i="5" s="1"/>
  <c r="B1382" i="5"/>
  <c r="A1383" i="5"/>
  <c r="C1383" i="5" s="1"/>
  <c r="B1383" i="5"/>
  <c r="A1384" i="5"/>
  <c r="C1384" i="5" s="1"/>
  <c r="B1384" i="5"/>
  <c r="A1385" i="5"/>
  <c r="C1385" i="5" s="1"/>
  <c r="B1385" i="5"/>
  <c r="A1386" i="5"/>
  <c r="C1386" i="5" s="1"/>
  <c r="B1386" i="5"/>
  <c r="A1387" i="5"/>
  <c r="C1387" i="5" s="1"/>
  <c r="B1387" i="5"/>
  <c r="A1388" i="5"/>
  <c r="C1388" i="5" s="1"/>
  <c r="B1388" i="5"/>
  <c r="A1389" i="5"/>
  <c r="C1389" i="5" s="1"/>
  <c r="B1389" i="5"/>
  <c r="A1390" i="5"/>
  <c r="C1390" i="5" s="1"/>
  <c r="B1390" i="5"/>
  <c r="A1391" i="5"/>
  <c r="C1391" i="5" s="1"/>
  <c r="B1391" i="5"/>
  <c r="A1392" i="5"/>
  <c r="C1392" i="5" s="1"/>
  <c r="B1392" i="5"/>
  <c r="A1393" i="5"/>
  <c r="C1393" i="5" s="1"/>
  <c r="B1393" i="5"/>
  <c r="A1394" i="5"/>
  <c r="C1394" i="5" s="1"/>
  <c r="B1394" i="5"/>
  <c r="A1395" i="5"/>
  <c r="C1395" i="5" s="1"/>
  <c r="B1395" i="5"/>
  <c r="A1396" i="5"/>
  <c r="C1396" i="5" s="1"/>
  <c r="B1396" i="5"/>
  <c r="A1397" i="5"/>
  <c r="C1397" i="5" s="1"/>
  <c r="B1397" i="5"/>
  <c r="A1398" i="5"/>
  <c r="C1398" i="5" s="1"/>
  <c r="B1398" i="5"/>
  <c r="A1399" i="5"/>
  <c r="C1399" i="5" s="1"/>
  <c r="B1399" i="5"/>
  <c r="A1400" i="5"/>
  <c r="C1400" i="5" s="1"/>
  <c r="B1400" i="5"/>
  <c r="A1401" i="5"/>
  <c r="C1401" i="5" s="1"/>
  <c r="B1401" i="5"/>
  <c r="A1402" i="5"/>
  <c r="C1402" i="5" s="1"/>
  <c r="B1402" i="5"/>
  <c r="A1403" i="5"/>
  <c r="C1403" i="5" s="1"/>
  <c r="B1403" i="5"/>
  <c r="A1404" i="5"/>
  <c r="C1404" i="5" s="1"/>
  <c r="B1404" i="5"/>
  <c r="A1405" i="5"/>
  <c r="C1405" i="5" s="1"/>
  <c r="B1405" i="5"/>
  <c r="A1406" i="5"/>
  <c r="C1406" i="5" s="1"/>
  <c r="B1406" i="5"/>
  <c r="A1407" i="5"/>
  <c r="C1407" i="5" s="1"/>
  <c r="B1407" i="5"/>
  <c r="A1408" i="5"/>
  <c r="C1408" i="5" s="1"/>
  <c r="B1408" i="5"/>
  <c r="A1409" i="5"/>
  <c r="C1409" i="5" s="1"/>
  <c r="B1409" i="5"/>
  <c r="A1410" i="5"/>
  <c r="C1410" i="5" s="1"/>
  <c r="B1410" i="5"/>
  <c r="A1411" i="5"/>
  <c r="C1411" i="5" s="1"/>
  <c r="B1411" i="5"/>
  <c r="A1412" i="5"/>
  <c r="C1412" i="5" s="1"/>
  <c r="B1412" i="5"/>
  <c r="A1413" i="5"/>
  <c r="C1413" i="5" s="1"/>
  <c r="B1413" i="5"/>
  <c r="A1414" i="5"/>
  <c r="C1414" i="5" s="1"/>
  <c r="B1414" i="5"/>
  <c r="A1415" i="5"/>
  <c r="C1415" i="5" s="1"/>
  <c r="B1415" i="5"/>
  <c r="A1416" i="5"/>
  <c r="C1416" i="5" s="1"/>
  <c r="B1416" i="5"/>
  <c r="A1417" i="5"/>
  <c r="C1417" i="5" s="1"/>
  <c r="B1417" i="5"/>
  <c r="A1418" i="5"/>
  <c r="C1418" i="5" s="1"/>
  <c r="B1418" i="5"/>
  <c r="A1419" i="5"/>
  <c r="C1419" i="5" s="1"/>
  <c r="B1419" i="5"/>
  <c r="A1420" i="5"/>
  <c r="C1420" i="5" s="1"/>
  <c r="B1420" i="5"/>
  <c r="A1421" i="5"/>
  <c r="C1421" i="5" s="1"/>
  <c r="B1421" i="5"/>
  <c r="A1422" i="5"/>
  <c r="C1422" i="5" s="1"/>
  <c r="B1422" i="5"/>
  <c r="A1423" i="5"/>
  <c r="C1423" i="5" s="1"/>
  <c r="B1423" i="5"/>
  <c r="A1424" i="5"/>
  <c r="C1424" i="5" s="1"/>
  <c r="B1424" i="5"/>
  <c r="A1425" i="5"/>
  <c r="C1425" i="5" s="1"/>
  <c r="B1425" i="5"/>
  <c r="A1426" i="5"/>
  <c r="C1426" i="5" s="1"/>
  <c r="B1426" i="5"/>
  <c r="A1427" i="5"/>
  <c r="C1427" i="5" s="1"/>
  <c r="B1427" i="5"/>
  <c r="A1428" i="5"/>
  <c r="C1428" i="5" s="1"/>
  <c r="B1428" i="5"/>
  <c r="A1429" i="5"/>
  <c r="C1429" i="5" s="1"/>
  <c r="B1429" i="5"/>
  <c r="A1430" i="5"/>
  <c r="C1430" i="5" s="1"/>
  <c r="B1430" i="5"/>
  <c r="A1431" i="5"/>
  <c r="C1431" i="5" s="1"/>
  <c r="B1431" i="5"/>
  <c r="A1432" i="5"/>
  <c r="C1432" i="5" s="1"/>
  <c r="B1432" i="5"/>
  <c r="A1433" i="5"/>
  <c r="C1433" i="5" s="1"/>
  <c r="B1433" i="5"/>
  <c r="A1434" i="5"/>
  <c r="C1434" i="5" s="1"/>
  <c r="B1434" i="5"/>
  <c r="A1435" i="5"/>
  <c r="C1435" i="5" s="1"/>
  <c r="B1435" i="5"/>
  <c r="A1436" i="5"/>
  <c r="C1436" i="5" s="1"/>
  <c r="B1436" i="5"/>
  <c r="A1437" i="5"/>
  <c r="C1437" i="5" s="1"/>
  <c r="B1437" i="5"/>
  <c r="A1438" i="5"/>
  <c r="C1438" i="5" s="1"/>
  <c r="B1438" i="5"/>
  <c r="A1439" i="5"/>
  <c r="C1439" i="5" s="1"/>
  <c r="B1439" i="5"/>
  <c r="A1440" i="5"/>
  <c r="C1440" i="5" s="1"/>
  <c r="B1440" i="5"/>
  <c r="A1441" i="5"/>
  <c r="C1441" i="5" s="1"/>
  <c r="B1441" i="5"/>
  <c r="A1442" i="5"/>
  <c r="C1442" i="5" s="1"/>
  <c r="B1442" i="5"/>
  <c r="A1443" i="5"/>
  <c r="C1443" i="5" s="1"/>
  <c r="B1443" i="5"/>
  <c r="A1444" i="5"/>
  <c r="C1444" i="5" s="1"/>
  <c r="B1444" i="5"/>
  <c r="A1445" i="5"/>
  <c r="C1445" i="5" s="1"/>
  <c r="B1445" i="5"/>
  <c r="A1446" i="5"/>
  <c r="C1446" i="5" s="1"/>
  <c r="B1446" i="5"/>
  <c r="A1447" i="5"/>
  <c r="C1447" i="5" s="1"/>
  <c r="B1447" i="5"/>
  <c r="A1448" i="5"/>
  <c r="C1448" i="5" s="1"/>
  <c r="B1448" i="5"/>
  <c r="A1449" i="5"/>
  <c r="C1449" i="5" s="1"/>
  <c r="B1449" i="5"/>
  <c r="A1450" i="5"/>
  <c r="C1450" i="5" s="1"/>
  <c r="B1450" i="5"/>
  <c r="A1451" i="5"/>
  <c r="C1451" i="5" s="1"/>
  <c r="B1451" i="5"/>
  <c r="A1452" i="5"/>
  <c r="C1452" i="5" s="1"/>
  <c r="B1452" i="5"/>
  <c r="A1453" i="5"/>
  <c r="C1453" i="5" s="1"/>
  <c r="B1453" i="5"/>
  <c r="A1454" i="5"/>
  <c r="C1454" i="5" s="1"/>
  <c r="B1454" i="5"/>
  <c r="A1455" i="5"/>
  <c r="C1455" i="5" s="1"/>
  <c r="B1455" i="5"/>
  <c r="A1456" i="5"/>
  <c r="C1456" i="5" s="1"/>
  <c r="B1456" i="5"/>
  <c r="A1457" i="5"/>
  <c r="C1457" i="5" s="1"/>
  <c r="B1457" i="5"/>
  <c r="A1458" i="5"/>
  <c r="C1458" i="5" s="1"/>
  <c r="B1458" i="5"/>
  <c r="A1459" i="5"/>
  <c r="C1459" i="5" s="1"/>
  <c r="B1459" i="5"/>
  <c r="A1460" i="5"/>
  <c r="C1460" i="5" s="1"/>
  <c r="B1460" i="5"/>
  <c r="A1461" i="5"/>
  <c r="C1461" i="5" s="1"/>
  <c r="B1461" i="5"/>
  <c r="A1462" i="5"/>
  <c r="C1462" i="5" s="1"/>
  <c r="B1462" i="5"/>
  <c r="A1463" i="5"/>
  <c r="C1463" i="5" s="1"/>
  <c r="B1463" i="5"/>
  <c r="A1464" i="5"/>
  <c r="C1464" i="5" s="1"/>
  <c r="B1464" i="5"/>
  <c r="A1465" i="5"/>
  <c r="C1465" i="5" s="1"/>
  <c r="B1465" i="5"/>
  <c r="A1466" i="5"/>
  <c r="C1466" i="5" s="1"/>
  <c r="B1466" i="5"/>
  <c r="A1467" i="5"/>
  <c r="C1467" i="5" s="1"/>
  <c r="B1467" i="5"/>
  <c r="A1468" i="5"/>
  <c r="C1468" i="5" s="1"/>
  <c r="B1468" i="5"/>
  <c r="A1469" i="5"/>
  <c r="C1469" i="5" s="1"/>
  <c r="B1469" i="5"/>
  <c r="A1470" i="5"/>
  <c r="C1470" i="5" s="1"/>
  <c r="B1470" i="5"/>
  <c r="A1471" i="5"/>
  <c r="C1471" i="5" s="1"/>
  <c r="B1471" i="5"/>
  <c r="A1472" i="5"/>
  <c r="C1472" i="5" s="1"/>
  <c r="B1472" i="5"/>
  <c r="A1473" i="5"/>
  <c r="C1473" i="5" s="1"/>
  <c r="B1473" i="5"/>
  <c r="A1474" i="5"/>
  <c r="C1474" i="5" s="1"/>
  <c r="B1474" i="5"/>
  <c r="A1475" i="5"/>
  <c r="C1475" i="5" s="1"/>
  <c r="B1475" i="5"/>
  <c r="A1476" i="5"/>
  <c r="C1476" i="5" s="1"/>
  <c r="B1476" i="5"/>
  <c r="A1477" i="5"/>
  <c r="C1477" i="5" s="1"/>
  <c r="B1477" i="5"/>
  <c r="A1478" i="5"/>
  <c r="C1478" i="5" s="1"/>
  <c r="B1478" i="5"/>
  <c r="A1479" i="5"/>
  <c r="C1479" i="5" s="1"/>
  <c r="B1479" i="5"/>
  <c r="A1480" i="5"/>
  <c r="C1480" i="5" s="1"/>
  <c r="B1480" i="5"/>
  <c r="A1481" i="5"/>
  <c r="C1481" i="5" s="1"/>
  <c r="B1481" i="5"/>
  <c r="A1482" i="5"/>
  <c r="C1482" i="5" s="1"/>
  <c r="B1482" i="5"/>
  <c r="A1483" i="5"/>
  <c r="C1483" i="5" s="1"/>
  <c r="B1483" i="5"/>
  <c r="A1484" i="5"/>
  <c r="C1484" i="5" s="1"/>
  <c r="B1484" i="5"/>
  <c r="A1485" i="5"/>
  <c r="C1485" i="5" s="1"/>
  <c r="B1485" i="5"/>
  <c r="A1486" i="5"/>
  <c r="C1486" i="5" s="1"/>
  <c r="B1486" i="5"/>
  <c r="A1487" i="5"/>
  <c r="C1487" i="5" s="1"/>
  <c r="B1487" i="5"/>
  <c r="A1488" i="5"/>
  <c r="C1488" i="5" s="1"/>
  <c r="B1488" i="5"/>
  <c r="A1489" i="5"/>
  <c r="C1489" i="5" s="1"/>
  <c r="B1489" i="5"/>
  <c r="A1490" i="5"/>
  <c r="C1490" i="5" s="1"/>
  <c r="B1490" i="5"/>
  <c r="A1491" i="5"/>
  <c r="C1491" i="5" s="1"/>
  <c r="B1491" i="5"/>
  <c r="A1492" i="5"/>
  <c r="C1492" i="5" s="1"/>
  <c r="B1492" i="5"/>
  <c r="A1493" i="5"/>
  <c r="C1493" i="5" s="1"/>
  <c r="B1493" i="5"/>
  <c r="A1494" i="5"/>
  <c r="C1494" i="5" s="1"/>
  <c r="B1494" i="5"/>
  <c r="A1495" i="5"/>
  <c r="C1495" i="5" s="1"/>
  <c r="B1495" i="5"/>
  <c r="A1496" i="5"/>
  <c r="C1496" i="5" s="1"/>
  <c r="B1496" i="5"/>
  <c r="A1497" i="5"/>
  <c r="C1497" i="5" s="1"/>
  <c r="B1497" i="5"/>
  <c r="A1498" i="5"/>
  <c r="C1498" i="5" s="1"/>
  <c r="B1498" i="5"/>
  <c r="A1499" i="5"/>
  <c r="C1499" i="5" s="1"/>
  <c r="B1499" i="5"/>
  <c r="A1500" i="5"/>
  <c r="C1500" i="5" s="1"/>
  <c r="B1500" i="5"/>
  <c r="A1501" i="5"/>
  <c r="C1501" i="5" s="1"/>
  <c r="B1501" i="5"/>
  <c r="A1502" i="5"/>
  <c r="C1502" i="5" s="1"/>
  <c r="B1502" i="5"/>
  <c r="A1503" i="5"/>
  <c r="C1503" i="5" s="1"/>
  <c r="B1503" i="5"/>
  <c r="A1504" i="5"/>
  <c r="C1504" i="5" s="1"/>
  <c r="B1504" i="5"/>
  <c r="A1505" i="5"/>
  <c r="C1505" i="5" s="1"/>
  <c r="B1505" i="5"/>
  <c r="A1506" i="5"/>
  <c r="C1506" i="5" s="1"/>
  <c r="B1506" i="5"/>
  <c r="A1507" i="5"/>
  <c r="C1507" i="5" s="1"/>
  <c r="B1507" i="5"/>
  <c r="A1508" i="5"/>
  <c r="C1508" i="5" s="1"/>
  <c r="B1508" i="5"/>
  <c r="A1509" i="5"/>
  <c r="C1509" i="5" s="1"/>
  <c r="B1509" i="5"/>
  <c r="A1510" i="5"/>
  <c r="C1510" i="5" s="1"/>
  <c r="B1510" i="5"/>
  <c r="A1511" i="5"/>
  <c r="C1511" i="5" s="1"/>
  <c r="B1511" i="5"/>
  <c r="A1512" i="5"/>
  <c r="C1512" i="5" s="1"/>
  <c r="B1512" i="5"/>
  <c r="A1513" i="5"/>
  <c r="C1513" i="5" s="1"/>
  <c r="B1513" i="5"/>
  <c r="A1514" i="5"/>
  <c r="C1514" i="5" s="1"/>
  <c r="B1514" i="5"/>
  <c r="A1515" i="5"/>
  <c r="C1515" i="5" s="1"/>
  <c r="B1515" i="5"/>
  <c r="A1516" i="5"/>
  <c r="C1516" i="5" s="1"/>
  <c r="B1516" i="5"/>
  <c r="A1517" i="5"/>
  <c r="C1517" i="5" s="1"/>
  <c r="B1517" i="5"/>
  <c r="A1518" i="5"/>
  <c r="C1518" i="5" s="1"/>
  <c r="B1518" i="5"/>
  <c r="A1519" i="5"/>
  <c r="C1519" i="5" s="1"/>
  <c r="B1519" i="5"/>
  <c r="A1520" i="5"/>
  <c r="C1520" i="5" s="1"/>
  <c r="B1520" i="5"/>
  <c r="A1521" i="5"/>
  <c r="C1521" i="5" s="1"/>
  <c r="B1521" i="5"/>
  <c r="A1522" i="5"/>
  <c r="C1522" i="5" s="1"/>
  <c r="B1522" i="5"/>
  <c r="A1523" i="5"/>
  <c r="C1523" i="5" s="1"/>
  <c r="B1523" i="5"/>
  <c r="A1524" i="5"/>
  <c r="C1524" i="5" s="1"/>
  <c r="B1524" i="5"/>
  <c r="A1525" i="5"/>
  <c r="C1525" i="5" s="1"/>
  <c r="B1525" i="5"/>
  <c r="A1526" i="5"/>
  <c r="C1526" i="5" s="1"/>
  <c r="B1526" i="5"/>
  <c r="A1527" i="5"/>
  <c r="C1527" i="5" s="1"/>
  <c r="B1527" i="5"/>
  <c r="A1528" i="5"/>
  <c r="C1528" i="5" s="1"/>
  <c r="B1528" i="5"/>
  <c r="A1529" i="5"/>
  <c r="C1529" i="5" s="1"/>
  <c r="B1529" i="5"/>
  <c r="A1530" i="5"/>
  <c r="C1530" i="5" s="1"/>
  <c r="B1530" i="5"/>
  <c r="A1531" i="5"/>
  <c r="C1531" i="5" s="1"/>
  <c r="B1531" i="5"/>
  <c r="A1532" i="5"/>
  <c r="C1532" i="5" s="1"/>
  <c r="B1532" i="5"/>
  <c r="A1533" i="5"/>
  <c r="C1533" i="5" s="1"/>
  <c r="B1533" i="5"/>
  <c r="A1534" i="5"/>
  <c r="C1534" i="5" s="1"/>
  <c r="B1534" i="5"/>
  <c r="A1535" i="5"/>
  <c r="C1535" i="5" s="1"/>
  <c r="B1535" i="5"/>
  <c r="A1536" i="5"/>
  <c r="C1536" i="5" s="1"/>
  <c r="B1536" i="5"/>
  <c r="A1537" i="5"/>
  <c r="C1537" i="5" s="1"/>
  <c r="B1537" i="5"/>
  <c r="A1538" i="5"/>
  <c r="C1538" i="5" s="1"/>
  <c r="B1538" i="5"/>
  <c r="A1539" i="5"/>
  <c r="C1539" i="5" s="1"/>
  <c r="B1539" i="5"/>
  <c r="A1540" i="5"/>
  <c r="C1540" i="5" s="1"/>
  <c r="B1540" i="5"/>
  <c r="A1541" i="5"/>
  <c r="C1541" i="5" s="1"/>
  <c r="B1541" i="5"/>
  <c r="A1542" i="5"/>
  <c r="C1542" i="5" s="1"/>
  <c r="B1542" i="5"/>
  <c r="A1543" i="5"/>
  <c r="C1543" i="5" s="1"/>
  <c r="B1543" i="5"/>
  <c r="A1544" i="5"/>
  <c r="C1544" i="5" s="1"/>
  <c r="B1544" i="5"/>
  <c r="A1545" i="5"/>
  <c r="C1545" i="5" s="1"/>
  <c r="B1545" i="5"/>
  <c r="A1546" i="5"/>
  <c r="C1546" i="5" s="1"/>
  <c r="B1546" i="5"/>
  <c r="A1547" i="5"/>
  <c r="C1547" i="5" s="1"/>
  <c r="B1547" i="5"/>
  <c r="A1548" i="5"/>
  <c r="C1548" i="5" s="1"/>
  <c r="B1548" i="5"/>
  <c r="A1549" i="5"/>
  <c r="C1549" i="5" s="1"/>
  <c r="B1549" i="5"/>
  <c r="A1550" i="5"/>
  <c r="C1550" i="5" s="1"/>
  <c r="B1550" i="5"/>
  <c r="A1551" i="5"/>
  <c r="C1551" i="5" s="1"/>
  <c r="B1551" i="5"/>
  <c r="A1552" i="5"/>
  <c r="C1552" i="5" s="1"/>
  <c r="B1552" i="5"/>
  <c r="A1553" i="5"/>
  <c r="C1553" i="5" s="1"/>
  <c r="B1553" i="5"/>
  <c r="A1554" i="5"/>
  <c r="C1554" i="5" s="1"/>
  <c r="B1554" i="5"/>
  <c r="A1555" i="5"/>
  <c r="C1555" i="5" s="1"/>
  <c r="B1555" i="5"/>
  <c r="A1556" i="5"/>
  <c r="C1556" i="5" s="1"/>
  <c r="B1556" i="5"/>
  <c r="A1557" i="5"/>
  <c r="C1557" i="5" s="1"/>
  <c r="B1557" i="5"/>
  <c r="A1558" i="5"/>
  <c r="C1558" i="5" s="1"/>
  <c r="B1558" i="5"/>
  <c r="A1559" i="5"/>
  <c r="C1559" i="5" s="1"/>
  <c r="B1559" i="5"/>
  <c r="A1560" i="5"/>
  <c r="C1560" i="5" s="1"/>
  <c r="B1560" i="5"/>
  <c r="A1561" i="5"/>
  <c r="C1561" i="5" s="1"/>
  <c r="B1561" i="5"/>
  <c r="A1562" i="5"/>
  <c r="C1562" i="5" s="1"/>
  <c r="B1562" i="5"/>
  <c r="A1563" i="5"/>
  <c r="C1563" i="5" s="1"/>
  <c r="B1563" i="5"/>
  <c r="A1564" i="5"/>
  <c r="C1564" i="5" s="1"/>
  <c r="B1564" i="5"/>
  <c r="A1565" i="5"/>
  <c r="C1565" i="5" s="1"/>
  <c r="B1565" i="5"/>
  <c r="A1566" i="5"/>
  <c r="C1566" i="5" s="1"/>
  <c r="B1566" i="5"/>
  <c r="A1567" i="5"/>
  <c r="C1567" i="5" s="1"/>
  <c r="B1567" i="5"/>
  <c r="A1568" i="5"/>
  <c r="C1568" i="5" s="1"/>
  <c r="B1568" i="5"/>
  <c r="A1569" i="5"/>
  <c r="C1569" i="5" s="1"/>
  <c r="B1569" i="5"/>
  <c r="A1570" i="5"/>
  <c r="C1570" i="5" s="1"/>
  <c r="B1570" i="5"/>
  <c r="A1571" i="5"/>
  <c r="C1571" i="5" s="1"/>
  <c r="B1571" i="5"/>
  <c r="A1572" i="5"/>
  <c r="C1572" i="5" s="1"/>
  <c r="B1572" i="5"/>
  <c r="A1573" i="5"/>
  <c r="C1573" i="5" s="1"/>
  <c r="B1573" i="5"/>
  <c r="A1574" i="5"/>
  <c r="C1574" i="5" s="1"/>
  <c r="B1574" i="5"/>
  <c r="A1575" i="5"/>
  <c r="C1575" i="5" s="1"/>
  <c r="B1575" i="5"/>
  <c r="A1576" i="5"/>
  <c r="C1576" i="5" s="1"/>
  <c r="B1576" i="5"/>
  <c r="A1577" i="5"/>
  <c r="C1577" i="5" s="1"/>
  <c r="B1577" i="5"/>
  <c r="A1578" i="5"/>
  <c r="C1578" i="5" s="1"/>
  <c r="B1578" i="5"/>
  <c r="A1579" i="5"/>
  <c r="C1579" i="5" s="1"/>
  <c r="B1579" i="5"/>
  <c r="A1580" i="5"/>
  <c r="C1580" i="5" s="1"/>
  <c r="B1580" i="5"/>
  <c r="A1581" i="5"/>
  <c r="C1581" i="5" s="1"/>
  <c r="B1581" i="5"/>
  <c r="A1582" i="5"/>
  <c r="C1582" i="5" s="1"/>
  <c r="B1582" i="5"/>
  <c r="A1583" i="5"/>
  <c r="C1583" i="5" s="1"/>
  <c r="B1583" i="5"/>
  <c r="A1584" i="5"/>
  <c r="C1584" i="5" s="1"/>
  <c r="B1584" i="5"/>
  <c r="A1585" i="5"/>
  <c r="C1585" i="5" s="1"/>
  <c r="B1585" i="5"/>
  <c r="A1586" i="5"/>
  <c r="C1586" i="5" s="1"/>
  <c r="B1586" i="5"/>
  <c r="A1587" i="5"/>
  <c r="C1587" i="5" s="1"/>
  <c r="B1587" i="5"/>
  <c r="A1588" i="5"/>
  <c r="C1588" i="5" s="1"/>
  <c r="B1588" i="5"/>
  <c r="A1589" i="5"/>
  <c r="C1589" i="5" s="1"/>
  <c r="B1589" i="5"/>
  <c r="A1590" i="5"/>
  <c r="C1590" i="5" s="1"/>
  <c r="B1590" i="5"/>
  <c r="A1591" i="5"/>
  <c r="C1591" i="5" s="1"/>
  <c r="B1591" i="5"/>
  <c r="A1592" i="5"/>
  <c r="C1592" i="5" s="1"/>
  <c r="B1592" i="5"/>
  <c r="A1593" i="5"/>
  <c r="C1593" i="5" s="1"/>
  <c r="B1593" i="5"/>
  <c r="A1594" i="5"/>
  <c r="C1594" i="5" s="1"/>
  <c r="B1594" i="5"/>
  <c r="A1595" i="5"/>
  <c r="C1595" i="5" s="1"/>
  <c r="B1595" i="5"/>
  <c r="A1596" i="5"/>
  <c r="C1596" i="5" s="1"/>
  <c r="B1596" i="5"/>
  <c r="A1597" i="5"/>
  <c r="C1597" i="5" s="1"/>
  <c r="B1597" i="5"/>
  <c r="A1598" i="5"/>
  <c r="C1598" i="5" s="1"/>
  <c r="B1598" i="5"/>
  <c r="A1599" i="5"/>
  <c r="C1599" i="5" s="1"/>
  <c r="B1599" i="5"/>
  <c r="A1600" i="5"/>
  <c r="C1600" i="5" s="1"/>
  <c r="B1600" i="5"/>
  <c r="A1601" i="5"/>
  <c r="C1601" i="5" s="1"/>
  <c r="B1601" i="5"/>
  <c r="A1602" i="5"/>
  <c r="C1602" i="5" s="1"/>
  <c r="B1602" i="5"/>
  <c r="A1603" i="5"/>
  <c r="C1603" i="5" s="1"/>
  <c r="B1603" i="5"/>
  <c r="A1604" i="5"/>
  <c r="C1604" i="5" s="1"/>
  <c r="B1604" i="5"/>
  <c r="A1605" i="5"/>
  <c r="C1605" i="5" s="1"/>
  <c r="B1605" i="5"/>
  <c r="A1606" i="5"/>
  <c r="C1606" i="5" s="1"/>
  <c r="B1606" i="5"/>
  <c r="A1607" i="5"/>
  <c r="C1607" i="5" s="1"/>
  <c r="B1607" i="5"/>
  <c r="A1608" i="5"/>
  <c r="C1608" i="5" s="1"/>
  <c r="B1608" i="5"/>
  <c r="A1609" i="5"/>
  <c r="C1609" i="5" s="1"/>
  <c r="B1609" i="5"/>
  <c r="A1610" i="5"/>
  <c r="C1610" i="5" s="1"/>
  <c r="B1610" i="5"/>
  <c r="A1611" i="5"/>
  <c r="C1611" i="5" s="1"/>
  <c r="B1611" i="5"/>
  <c r="A1612" i="5"/>
  <c r="C1612" i="5" s="1"/>
  <c r="B1612" i="5"/>
  <c r="A1613" i="5"/>
  <c r="C1613" i="5" s="1"/>
  <c r="B1613" i="5"/>
  <c r="A1614" i="5"/>
  <c r="C1614" i="5" s="1"/>
  <c r="B1614" i="5"/>
  <c r="A1615" i="5"/>
  <c r="C1615" i="5" s="1"/>
  <c r="B1615" i="5"/>
  <c r="A1616" i="5"/>
  <c r="C1616" i="5" s="1"/>
  <c r="B1616" i="5"/>
  <c r="A1617" i="5"/>
  <c r="C1617" i="5" s="1"/>
  <c r="B1617" i="5"/>
  <c r="A1618" i="5"/>
  <c r="C1618" i="5" s="1"/>
  <c r="B1618" i="5"/>
  <c r="A1619" i="5"/>
  <c r="C1619" i="5" s="1"/>
  <c r="B1619" i="5"/>
  <c r="A1620" i="5"/>
  <c r="C1620" i="5" s="1"/>
  <c r="B1620" i="5"/>
  <c r="A1621" i="5"/>
  <c r="C1621" i="5" s="1"/>
  <c r="B1621" i="5"/>
  <c r="A1622" i="5"/>
  <c r="C1622" i="5" s="1"/>
  <c r="B1622" i="5"/>
  <c r="A1623" i="5"/>
  <c r="C1623" i="5" s="1"/>
  <c r="B1623" i="5"/>
  <c r="A1624" i="5"/>
  <c r="C1624" i="5" s="1"/>
  <c r="B1624" i="5"/>
  <c r="A1625" i="5"/>
  <c r="C1625" i="5" s="1"/>
  <c r="B1625" i="5"/>
  <c r="A1626" i="5"/>
  <c r="C1626" i="5" s="1"/>
  <c r="B1626" i="5"/>
  <c r="A1627" i="5"/>
  <c r="C1627" i="5" s="1"/>
  <c r="B1627" i="5"/>
  <c r="A1628" i="5"/>
  <c r="C1628" i="5" s="1"/>
  <c r="B1628" i="5"/>
  <c r="A1629" i="5"/>
  <c r="C1629" i="5" s="1"/>
  <c r="B1629" i="5"/>
  <c r="A1630" i="5"/>
  <c r="C1630" i="5" s="1"/>
  <c r="B1630" i="5"/>
  <c r="A1631" i="5"/>
  <c r="C1631" i="5" s="1"/>
  <c r="B1631" i="5"/>
  <c r="A1632" i="5"/>
  <c r="C1632" i="5" s="1"/>
  <c r="B1632" i="5"/>
  <c r="A1633" i="5"/>
  <c r="C1633" i="5" s="1"/>
  <c r="B1633" i="5"/>
  <c r="A1634" i="5"/>
  <c r="C1634" i="5" s="1"/>
  <c r="B1634" i="5"/>
  <c r="A1635" i="5"/>
  <c r="C1635" i="5" s="1"/>
  <c r="B1635" i="5"/>
  <c r="A1636" i="5"/>
  <c r="C1636" i="5" s="1"/>
  <c r="B1636" i="5"/>
  <c r="A1637" i="5"/>
  <c r="C1637" i="5" s="1"/>
  <c r="B1637" i="5"/>
  <c r="A1638" i="5"/>
  <c r="C1638" i="5" s="1"/>
  <c r="B1638" i="5"/>
  <c r="A1639" i="5"/>
  <c r="C1639" i="5" s="1"/>
  <c r="B1639" i="5"/>
  <c r="A1640" i="5"/>
  <c r="C1640" i="5" s="1"/>
  <c r="B1640" i="5"/>
  <c r="A1641" i="5"/>
  <c r="C1641" i="5" s="1"/>
  <c r="B1641" i="5"/>
  <c r="A1642" i="5"/>
  <c r="C1642" i="5" s="1"/>
  <c r="B1642" i="5"/>
  <c r="A1643" i="5"/>
  <c r="C1643" i="5" s="1"/>
  <c r="B1643" i="5"/>
  <c r="A1644" i="5"/>
  <c r="C1644" i="5" s="1"/>
  <c r="B1644" i="5"/>
  <c r="A1645" i="5"/>
  <c r="C1645" i="5" s="1"/>
  <c r="B1645" i="5"/>
  <c r="A1646" i="5"/>
  <c r="C1646" i="5" s="1"/>
  <c r="B1646" i="5"/>
  <c r="A1647" i="5"/>
  <c r="C1647" i="5" s="1"/>
  <c r="B1647" i="5"/>
  <c r="A1648" i="5"/>
  <c r="C1648" i="5" s="1"/>
  <c r="B1648" i="5"/>
  <c r="A1649" i="5"/>
  <c r="C1649" i="5" s="1"/>
  <c r="B1649" i="5"/>
  <c r="A1650" i="5"/>
  <c r="C1650" i="5" s="1"/>
  <c r="B1650" i="5"/>
  <c r="A1651" i="5"/>
  <c r="C1651" i="5" s="1"/>
  <c r="B1651" i="5"/>
  <c r="A1652" i="5"/>
  <c r="C1652" i="5" s="1"/>
  <c r="B1652" i="5"/>
  <c r="A1653" i="5"/>
  <c r="C1653" i="5" s="1"/>
  <c r="B1653" i="5"/>
  <c r="A1654" i="5"/>
  <c r="C1654" i="5" s="1"/>
  <c r="B1654" i="5"/>
  <c r="A1655" i="5"/>
  <c r="C1655" i="5" s="1"/>
  <c r="B1655" i="5"/>
  <c r="A1656" i="5"/>
  <c r="C1656" i="5" s="1"/>
  <c r="B1656" i="5"/>
  <c r="A1657" i="5"/>
  <c r="C1657" i="5" s="1"/>
  <c r="B1657" i="5"/>
  <c r="A1658" i="5"/>
  <c r="C1658" i="5" s="1"/>
  <c r="B1658" i="5"/>
  <c r="A1659" i="5"/>
  <c r="C1659" i="5" s="1"/>
  <c r="B1659" i="5"/>
  <c r="A1660" i="5"/>
  <c r="C1660" i="5" s="1"/>
  <c r="B1660" i="5"/>
  <c r="A1661" i="5"/>
  <c r="C1661" i="5" s="1"/>
  <c r="B1661" i="5"/>
  <c r="A1662" i="5"/>
  <c r="C1662" i="5" s="1"/>
  <c r="B1662" i="5"/>
  <c r="A1663" i="5"/>
  <c r="C1663" i="5" s="1"/>
  <c r="B1663" i="5"/>
  <c r="A1664" i="5"/>
  <c r="C1664" i="5" s="1"/>
  <c r="B1664" i="5"/>
  <c r="A1665" i="5"/>
  <c r="C1665" i="5" s="1"/>
  <c r="B1665" i="5"/>
  <c r="A1666" i="5"/>
  <c r="C1666" i="5" s="1"/>
  <c r="B1666" i="5"/>
  <c r="A1667" i="5"/>
  <c r="C1667" i="5" s="1"/>
  <c r="B1667" i="5"/>
  <c r="A1668" i="5"/>
  <c r="C1668" i="5" s="1"/>
  <c r="B1668" i="5"/>
  <c r="A1669" i="5"/>
  <c r="C1669" i="5" s="1"/>
  <c r="B1669" i="5"/>
  <c r="A1670" i="5"/>
  <c r="C1670" i="5" s="1"/>
  <c r="B1670" i="5"/>
  <c r="A1671" i="5"/>
  <c r="C1671" i="5" s="1"/>
  <c r="B1671" i="5"/>
  <c r="A1672" i="5"/>
  <c r="C1672" i="5" s="1"/>
  <c r="B1672" i="5"/>
  <c r="A1673" i="5"/>
  <c r="C1673" i="5" s="1"/>
  <c r="B1673" i="5"/>
  <c r="A1674" i="5"/>
  <c r="C1674" i="5" s="1"/>
  <c r="B1674" i="5"/>
  <c r="A1675" i="5"/>
  <c r="C1675" i="5" s="1"/>
  <c r="B1675" i="5"/>
  <c r="A1676" i="5"/>
  <c r="C1676" i="5" s="1"/>
  <c r="B1676" i="5"/>
  <c r="A1677" i="5"/>
  <c r="C1677" i="5" s="1"/>
  <c r="B1677" i="5"/>
  <c r="A1678" i="5"/>
  <c r="C1678" i="5" s="1"/>
  <c r="B1678" i="5"/>
  <c r="A1679" i="5"/>
  <c r="C1679" i="5" s="1"/>
  <c r="B1679" i="5"/>
  <c r="A1680" i="5"/>
  <c r="C1680" i="5" s="1"/>
  <c r="B1680" i="5"/>
  <c r="A1681" i="5"/>
  <c r="C1681" i="5" s="1"/>
  <c r="B1681" i="5"/>
  <c r="A1682" i="5"/>
  <c r="C1682" i="5" s="1"/>
  <c r="B1682" i="5"/>
  <c r="A1683" i="5"/>
  <c r="C1683" i="5" s="1"/>
  <c r="B1683" i="5"/>
  <c r="A1684" i="5"/>
  <c r="C1684" i="5" s="1"/>
  <c r="B1684" i="5"/>
  <c r="A1685" i="5"/>
  <c r="C1685" i="5" s="1"/>
  <c r="B1685" i="5"/>
  <c r="A1686" i="5"/>
  <c r="C1686" i="5" s="1"/>
  <c r="B1686" i="5"/>
  <c r="A1687" i="5"/>
  <c r="C1687" i="5" s="1"/>
  <c r="B1687" i="5"/>
  <c r="A1688" i="5"/>
  <c r="C1688" i="5" s="1"/>
  <c r="B1688" i="5"/>
  <c r="A1689" i="5"/>
  <c r="C1689" i="5" s="1"/>
  <c r="B1689" i="5"/>
  <c r="A1690" i="5"/>
  <c r="C1690" i="5" s="1"/>
  <c r="B1690" i="5"/>
  <c r="A1691" i="5"/>
  <c r="C1691" i="5" s="1"/>
  <c r="B1691" i="5"/>
  <c r="A1692" i="5"/>
  <c r="C1692" i="5" s="1"/>
  <c r="B1692" i="5"/>
  <c r="A1693" i="5"/>
  <c r="C1693" i="5" s="1"/>
  <c r="B1693" i="5"/>
  <c r="A1694" i="5"/>
  <c r="C1694" i="5" s="1"/>
  <c r="B1694" i="5"/>
  <c r="A1695" i="5"/>
  <c r="C1695" i="5" s="1"/>
  <c r="B1695" i="5"/>
  <c r="A1696" i="5"/>
  <c r="C1696" i="5" s="1"/>
  <c r="B1696" i="5"/>
  <c r="A1697" i="5"/>
  <c r="C1697" i="5" s="1"/>
  <c r="B1697" i="5"/>
  <c r="A1698" i="5"/>
  <c r="C1698" i="5" s="1"/>
  <c r="B1698" i="5"/>
  <c r="A1699" i="5"/>
  <c r="C1699" i="5" s="1"/>
  <c r="B1699" i="5"/>
  <c r="A1700" i="5"/>
  <c r="C1700" i="5" s="1"/>
  <c r="B1700" i="5"/>
  <c r="A1701" i="5"/>
  <c r="C1701" i="5" s="1"/>
  <c r="B1701" i="5"/>
  <c r="A1702" i="5"/>
  <c r="C1702" i="5" s="1"/>
  <c r="B1702" i="5"/>
  <c r="A1703" i="5"/>
  <c r="C1703" i="5" s="1"/>
  <c r="B1703" i="5"/>
  <c r="A1704" i="5"/>
  <c r="C1704" i="5" s="1"/>
  <c r="B1704" i="5"/>
  <c r="A1705" i="5"/>
  <c r="C1705" i="5" s="1"/>
  <c r="B1705" i="5"/>
  <c r="A1706" i="5"/>
  <c r="C1706" i="5" s="1"/>
  <c r="B1706" i="5"/>
  <c r="A1707" i="5"/>
  <c r="C1707" i="5" s="1"/>
  <c r="B1707" i="5"/>
  <c r="A1708" i="5"/>
  <c r="C1708" i="5" s="1"/>
  <c r="B1708" i="5"/>
  <c r="A1709" i="5"/>
  <c r="C1709" i="5" s="1"/>
  <c r="B1709" i="5"/>
  <c r="A1710" i="5"/>
  <c r="C1710" i="5" s="1"/>
  <c r="B1710" i="5"/>
  <c r="A1711" i="5"/>
  <c r="C1711" i="5" s="1"/>
  <c r="B1711" i="5"/>
  <c r="A1712" i="5"/>
  <c r="C1712" i="5" s="1"/>
  <c r="B1712" i="5"/>
  <c r="A1713" i="5"/>
  <c r="C1713" i="5" s="1"/>
  <c r="B1713" i="5"/>
  <c r="A1714" i="5"/>
  <c r="C1714" i="5" s="1"/>
  <c r="B1714" i="5"/>
  <c r="A1715" i="5"/>
  <c r="C1715" i="5" s="1"/>
  <c r="B1715" i="5"/>
  <c r="A1716" i="5"/>
  <c r="C1716" i="5" s="1"/>
  <c r="B1716" i="5"/>
  <c r="A1717" i="5"/>
  <c r="C1717" i="5" s="1"/>
  <c r="B1717" i="5"/>
  <c r="A1718" i="5"/>
  <c r="C1718" i="5" s="1"/>
  <c r="B1718" i="5"/>
  <c r="A1719" i="5"/>
  <c r="C1719" i="5" s="1"/>
  <c r="B1719" i="5"/>
  <c r="A1720" i="5"/>
  <c r="C1720" i="5" s="1"/>
  <c r="B1720" i="5"/>
  <c r="A1721" i="5"/>
  <c r="C1721" i="5" s="1"/>
  <c r="B1721" i="5"/>
  <c r="A1722" i="5"/>
  <c r="C1722" i="5" s="1"/>
  <c r="B1722" i="5"/>
  <c r="A1723" i="5"/>
  <c r="C1723" i="5" s="1"/>
  <c r="B1723" i="5"/>
  <c r="A1724" i="5"/>
  <c r="C1724" i="5" s="1"/>
  <c r="B1724" i="5"/>
  <c r="A1725" i="5"/>
  <c r="C1725" i="5" s="1"/>
  <c r="B1725" i="5"/>
  <c r="A1726" i="5"/>
  <c r="C1726" i="5" s="1"/>
  <c r="B1726" i="5"/>
  <c r="A1727" i="5"/>
  <c r="C1727" i="5" s="1"/>
  <c r="B1727" i="5"/>
  <c r="A1728" i="5"/>
  <c r="C1728" i="5" s="1"/>
  <c r="B1728" i="5"/>
  <c r="A1729" i="5"/>
  <c r="C1729" i="5" s="1"/>
  <c r="B1729" i="5"/>
  <c r="A1730" i="5"/>
  <c r="C1730" i="5" s="1"/>
  <c r="B1730" i="5"/>
  <c r="A1731" i="5"/>
  <c r="C1731" i="5" s="1"/>
  <c r="B1731" i="5"/>
  <c r="A1732" i="5"/>
  <c r="C1732" i="5" s="1"/>
  <c r="B1732" i="5"/>
  <c r="A1733" i="5"/>
  <c r="C1733" i="5" s="1"/>
  <c r="B1733" i="5"/>
  <c r="A1734" i="5"/>
  <c r="C1734" i="5" s="1"/>
  <c r="B1734" i="5"/>
  <c r="A1735" i="5"/>
  <c r="C1735" i="5" s="1"/>
  <c r="B1735" i="5"/>
  <c r="A1736" i="5"/>
  <c r="C1736" i="5" s="1"/>
  <c r="B1736" i="5"/>
  <c r="A1737" i="5"/>
  <c r="C1737" i="5" s="1"/>
  <c r="B1737" i="5"/>
  <c r="A1738" i="5"/>
  <c r="C1738" i="5" s="1"/>
  <c r="B1738" i="5"/>
  <c r="A1739" i="5"/>
  <c r="C1739" i="5" s="1"/>
  <c r="B1739" i="5"/>
  <c r="A1740" i="5"/>
  <c r="C1740" i="5" s="1"/>
  <c r="B1740" i="5"/>
  <c r="A1741" i="5"/>
  <c r="C1741" i="5" s="1"/>
  <c r="B1741" i="5"/>
  <c r="A1742" i="5"/>
  <c r="C1742" i="5" s="1"/>
  <c r="B1742" i="5"/>
  <c r="A1743" i="5"/>
  <c r="C1743" i="5" s="1"/>
  <c r="B1743" i="5"/>
  <c r="A1744" i="5"/>
  <c r="C1744" i="5" s="1"/>
  <c r="B1744" i="5"/>
  <c r="A1745" i="5"/>
  <c r="C1745" i="5" s="1"/>
  <c r="B1745" i="5"/>
  <c r="A1746" i="5"/>
  <c r="C1746" i="5" s="1"/>
  <c r="B1746" i="5"/>
  <c r="A1747" i="5"/>
  <c r="C1747" i="5" s="1"/>
  <c r="B1747" i="5"/>
  <c r="A1748" i="5"/>
  <c r="C1748" i="5" s="1"/>
  <c r="B1748" i="5"/>
  <c r="A1749" i="5"/>
  <c r="C1749" i="5" s="1"/>
  <c r="B1749" i="5"/>
  <c r="A1750" i="5"/>
  <c r="C1750" i="5" s="1"/>
  <c r="B1750" i="5"/>
  <c r="A1751" i="5"/>
  <c r="C1751" i="5" s="1"/>
  <c r="B1751" i="5"/>
  <c r="A1752" i="5"/>
  <c r="C1752" i="5" s="1"/>
  <c r="B1752" i="5"/>
  <c r="A1753" i="5"/>
  <c r="C1753" i="5" s="1"/>
  <c r="B1753" i="5"/>
  <c r="A1754" i="5"/>
  <c r="C1754" i="5" s="1"/>
  <c r="B1754" i="5"/>
  <c r="A1755" i="5"/>
  <c r="C1755" i="5" s="1"/>
  <c r="B1755" i="5"/>
  <c r="A1756" i="5"/>
  <c r="C1756" i="5" s="1"/>
  <c r="B1756" i="5"/>
  <c r="A1757" i="5"/>
  <c r="C1757" i="5" s="1"/>
  <c r="B1757" i="5"/>
  <c r="A1758" i="5"/>
  <c r="C1758" i="5" s="1"/>
  <c r="B1758" i="5"/>
  <c r="A1759" i="5"/>
  <c r="C1759" i="5" s="1"/>
  <c r="B1759" i="5"/>
  <c r="A1760" i="5"/>
  <c r="C1760" i="5" s="1"/>
  <c r="B1760" i="5"/>
  <c r="A1761" i="5"/>
  <c r="C1761" i="5" s="1"/>
  <c r="B1761" i="5"/>
  <c r="A1762" i="5"/>
  <c r="C1762" i="5" s="1"/>
  <c r="B1762" i="5"/>
  <c r="A1763" i="5"/>
  <c r="C1763" i="5" s="1"/>
  <c r="B1763" i="5"/>
  <c r="A1764" i="5"/>
  <c r="C1764" i="5" s="1"/>
  <c r="B1764" i="5"/>
  <c r="A1765" i="5"/>
  <c r="C1765" i="5" s="1"/>
  <c r="B1765" i="5"/>
  <c r="A1766" i="5"/>
  <c r="C1766" i="5" s="1"/>
  <c r="B1766" i="5"/>
  <c r="A1767" i="5"/>
  <c r="C1767" i="5" s="1"/>
  <c r="B1767" i="5"/>
  <c r="A1768" i="5"/>
  <c r="C1768" i="5" s="1"/>
  <c r="B1768" i="5"/>
  <c r="A1769" i="5"/>
  <c r="C1769" i="5" s="1"/>
  <c r="B1769" i="5"/>
  <c r="A1770" i="5"/>
  <c r="C1770" i="5" s="1"/>
  <c r="B1770" i="5"/>
  <c r="A1771" i="5"/>
  <c r="C1771" i="5" s="1"/>
  <c r="B1771" i="5"/>
  <c r="A1772" i="5"/>
  <c r="C1772" i="5" s="1"/>
  <c r="B1772" i="5"/>
  <c r="A1773" i="5"/>
  <c r="C1773" i="5" s="1"/>
  <c r="B1773" i="5"/>
  <c r="A1774" i="5"/>
  <c r="C1774" i="5" s="1"/>
  <c r="B1774" i="5"/>
  <c r="A1775" i="5"/>
  <c r="C1775" i="5" s="1"/>
  <c r="B1775" i="5"/>
  <c r="A1776" i="5"/>
  <c r="C1776" i="5" s="1"/>
  <c r="B1776" i="5"/>
  <c r="A1777" i="5"/>
  <c r="C1777" i="5" s="1"/>
  <c r="B1777" i="5"/>
  <c r="A1778" i="5"/>
  <c r="C1778" i="5" s="1"/>
  <c r="B1778" i="5"/>
  <c r="A1779" i="5"/>
  <c r="C1779" i="5" s="1"/>
  <c r="B1779" i="5"/>
  <c r="A1780" i="5"/>
  <c r="C1780" i="5" s="1"/>
  <c r="B1780" i="5"/>
  <c r="A1781" i="5"/>
  <c r="C1781" i="5" s="1"/>
  <c r="B1781" i="5"/>
  <c r="A1782" i="5"/>
  <c r="C1782" i="5" s="1"/>
  <c r="B1782" i="5"/>
  <c r="A1783" i="5"/>
  <c r="C1783" i="5" s="1"/>
  <c r="B1783" i="5"/>
  <c r="A1784" i="5"/>
  <c r="C1784" i="5" s="1"/>
  <c r="B1784" i="5"/>
  <c r="A1785" i="5"/>
  <c r="C1785" i="5" s="1"/>
  <c r="B1785" i="5"/>
  <c r="A1786" i="5"/>
  <c r="C1786" i="5" s="1"/>
  <c r="B1786" i="5"/>
  <c r="A1787" i="5"/>
  <c r="C1787" i="5" s="1"/>
  <c r="B1787" i="5"/>
  <c r="A1788" i="5"/>
  <c r="C1788" i="5" s="1"/>
  <c r="B1788" i="5"/>
  <c r="A1789" i="5"/>
  <c r="C1789" i="5" s="1"/>
  <c r="B1789" i="5"/>
  <c r="A1790" i="5"/>
  <c r="C1790" i="5" s="1"/>
  <c r="B1790" i="5"/>
  <c r="A1791" i="5"/>
  <c r="C1791" i="5" s="1"/>
  <c r="B1791" i="5"/>
  <c r="A1792" i="5"/>
  <c r="C1792" i="5" s="1"/>
  <c r="B1792" i="5"/>
  <c r="A1793" i="5"/>
  <c r="C1793" i="5" s="1"/>
  <c r="B1793" i="5"/>
  <c r="A1794" i="5"/>
  <c r="C1794" i="5" s="1"/>
  <c r="B1794" i="5"/>
  <c r="A1795" i="5"/>
  <c r="C1795" i="5" s="1"/>
  <c r="B1795" i="5"/>
  <c r="A1796" i="5"/>
  <c r="C1796" i="5" s="1"/>
  <c r="B1796" i="5"/>
  <c r="A1797" i="5"/>
  <c r="C1797" i="5" s="1"/>
  <c r="B1797" i="5"/>
  <c r="A1798" i="5"/>
  <c r="C1798" i="5" s="1"/>
  <c r="B1798" i="5"/>
  <c r="A1799" i="5"/>
  <c r="C1799" i="5" s="1"/>
  <c r="B1799" i="5"/>
  <c r="A1800" i="5"/>
  <c r="C1800" i="5" s="1"/>
  <c r="B1800" i="5"/>
  <c r="A1801" i="5"/>
  <c r="C1801" i="5" s="1"/>
  <c r="B1801" i="5"/>
  <c r="A1802" i="5"/>
  <c r="C1802" i="5" s="1"/>
  <c r="B1802" i="5"/>
  <c r="A1803" i="5"/>
  <c r="C1803" i="5" s="1"/>
  <c r="B1803" i="5"/>
  <c r="A1804" i="5"/>
  <c r="C1804" i="5" s="1"/>
  <c r="B1804" i="5"/>
  <c r="A1805" i="5"/>
  <c r="C1805" i="5" s="1"/>
  <c r="B1805" i="5"/>
  <c r="A1806" i="5"/>
  <c r="C1806" i="5" s="1"/>
  <c r="B1806" i="5"/>
  <c r="A1807" i="5"/>
  <c r="C1807" i="5" s="1"/>
  <c r="B1807" i="5"/>
  <c r="A1808" i="5"/>
  <c r="C1808" i="5" s="1"/>
  <c r="B1808" i="5"/>
  <c r="A1809" i="5"/>
  <c r="C1809" i="5" s="1"/>
  <c r="B1809" i="5"/>
  <c r="A1810" i="5"/>
  <c r="C1810" i="5" s="1"/>
  <c r="B1810" i="5"/>
  <c r="A1811" i="5"/>
  <c r="C1811" i="5" s="1"/>
  <c r="B1811" i="5"/>
  <c r="A1812" i="5"/>
  <c r="C1812" i="5" s="1"/>
  <c r="B1812" i="5"/>
  <c r="A1813" i="5"/>
  <c r="C1813" i="5" s="1"/>
  <c r="B1813" i="5"/>
  <c r="A1814" i="5"/>
  <c r="C1814" i="5" s="1"/>
  <c r="B1814" i="5"/>
  <c r="A1815" i="5"/>
  <c r="C1815" i="5" s="1"/>
  <c r="B1815" i="5"/>
  <c r="A1816" i="5"/>
  <c r="C1816" i="5" s="1"/>
  <c r="B1816" i="5"/>
  <c r="A1817" i="5"/>
  <c r="C1817" i="5" s="1"/>
  <c r="B1817" i="5"/>
  <c r="A1818" i="5"/>
  <c r="C1818" i="5" s="1"/>
  <c r="B1818" i="5"/>
  <c r="A1819" i="5"/>
  <c r="C1819" i="5" s="1"/>
  <c r="B1819" i="5"/>
  <c r="A1820" i="5"/>
  <c r="C1820" i="5" s="1"/>
  <c r="B1820" i="5"/>
  <c r="A1821" i="5"/>
  <c r="C1821" i="5" s="1"/>
  <c r="B1821" i="5"/>
  <c r="A1822" i="5"/>
  <c r="C1822" i="5" s="1"/>
  <c r="B1822" i="5"/>
  <c r="A1823" i="5"/>
  <c r="C1823" i="5" s="1"/>
  <c r="B1823" i="5"/>
  <c r="A1824" i="5"/>
  <c r="C1824" i="5" s="1"/>
  <c r="B1824" i="5"/>
  <c r="A1825" i="5"/>
  <c r="C1825" i="5" s="1"/>
  <c r="B1825" i="5"/>
  <c r="A1826" i="5"/>
  <c r="C1826" i="5" s="1"/>
  <c r="B1826" i="5"/>
  <c r="A1827" i="5"/>
  <c r="C1827" i="5" s="1"/>
  <c r="B1827" i="5"/>
  <c r="A1828" i="5"/>
  <c r="C1828" i="5" s="1"/>
  <c r="B1828" i="5"/>
  <c r="A1829" i="5"/>
  <c r="C1829" i="5" s="1"/>
  <c r="B1829" i="5"/>
  <c r="A1830" i="5"/>
  <c r="C1830" i="5" s="1"/>
  <c r="B1830" i="5"/>
  <c r="A1831" i="5"/>
  <c r="C1831" i="5" s="1"/>
  <c r="B1831" i="5"/>
  <c r="A1832" i="5"/>
  <c r="C1832" i="5" s="1"/>
  <c r="B1832" i="5"/>
  <c r="A1833" i="5"/>
  <c r="C1833" i="5" s="1"/>
  <c r="B1833" i="5"/>
  <c r="A1834" i="5"/>
  <c r="C1834" i="5" s="1"/>
  <c r="B1834" i="5"/>
  <c r="A1835" i="5"/>
  <c r="C1835" i="5" s="1"/>
  <c r="B1835" i="5"/>
  <c r="A1836" i="5"/>
  <c r="C1836" i="5" s="1"/>
  <c r="B1836" i="5"/>
  <c r="A1837" i="5"/>
  <c r="C1837" i="5" s="1"/>
  <c r="B1837" i="5"/>
  <c r="A1838" i="5"/>
  <c r="C1838" i="5" s="1"/>
  <c r="B1838" i="5"/>
  <c r="A1839" i="5"/>
  <c r="C1839" i="5" s="1"/>
  <c r="B1839" i="5"/>
  <c r="A1840" i="5"/>
  <c r="C1840" i="5" s="1"/>
  <c r="B1840" i="5"/>
  <c r="A1841" i="5"/>
  <c r="C1841" i="5" s="1"/>
  <c r="B1841" i="5"/>
  <c r="A1842" i="5"/>
  <c r="C1842" i="5" s="1"/>
  <c r="B1842" i="5"/>
  <c r="A1843" i="5"/>
  <c r="C1843" i="5" s="1"/>
  <c r="B1843" i="5"/>
  <c r="A1844" i="5"/>
  <c r="C1844" i="5" s="1"/>
  <c r="B1844" i="5"/>
  <c r="A1845" i="5"/>
  <c r="C1845" i="5" s="1"/>
  <c r="B1845" i="5"/>
  <c r="A1846" i="5"/>
  <c r="C1846" i="5" s="1"/>
  <c r="B1846" i="5"/>
  <c r="A1847" i="5"/>
  <c r="C1847" i="5" s="1"/>
  <c r="B1847" i="5"/>
  <c r="A1848" i="5"/>
  <c r="C1848" i="5" s="1"/>
  <c r="B1848" i="5"/>
  <c r="A1849" i="5"/>
  <c r="C1849" i="5" s="1"/>
  <c r="B1849" i="5"/>
  <c r="A1850" i="5"/>
  <c r="C1850" i="5" s="1"/>
  <c r="B1850" i="5"/>
  <c r="A1851" i="5"/>
  <c r="C1851" i="5" s="1"/>
  <c r="B1851" i="5"/>
  <c r="A1852" i="5"/>
  <c r="C1852" i="5" s="1"/>
  <c r="B1852" i="5"/>
  <c r="A1853" i="5"/>
  <c r="C1853" i="5" s="1"/>
  <c r="B1853" i="5"/>
  <c r="A1854" i="5"/>
  <c r="C1854" i="5" s="1"/>
  <c r="B1854" i="5"/>
  <c r="A1855" i="5"/>
  <c r="C1855" i="5" s="1"/>
  <c r="B1855" i="5"/>
  <c r="A1856" i="5"/>
  <c r="C1856" i="5" s="1"/>
  <c r="B1856" i="5"/>
  <c r="A1857" i="5"/>
  <c r="C1857" i="5" s="1"/>
  <c r="B1857" i="5"/>
  <c r="A1858" i="5"/>
  <c r="C1858" i="5" s="1"/>
  <c r="B1858" i="5"/>
  <c r="A1859" i="5"/>
  <c r="C1859" i="5" s="1"/>
  <c r="B1859" i="5"/>
  <c r="A1860" i="5"/>
  <c r="C1860" i="5" s="1"/>
  <c r="B1860" i="5"/>
  <c r="A1861" i="5"/>
  <c r="C1861" i="5" s="1"/>
  <c r="B1861" i="5"/>
  <c r="A1862" i="5"/>
  <c r="C1862" i="5" s="1"/>
  <c r="B1862" i="5"/>
  <c r="A1863" i="5"/>
  <c r="C1863" i="5" s="1"/>
  <c r="B1863" i="5"/>
  <c r="A1864" i="5"/>
  <c r="C1864" i="5" s="1"/>
  <c r="B1864" i="5"/>
  <c r="A1865" i="5"/>
  <c r="C1865" i="5" s="1"/>
  <c r="B1865" i="5"/>
  <c r="A1866" i="5"/>
  <c r="C1866" i="5" s="1"/>
  <c r="B1866" i="5"/>
  <c r="A1867" i="5"/>
  <c r="C1867" i="5" s="1"/>
  <c r="B1867" i="5"/>
  <c r="A1868" i="5"/>
  <c r="C1868" i="5" s="1"/>
  <c r="B1868" i="5"/>
  <c r="A1869" i="5"/>
  <c r="C1869" i="5" s="1"/>
  <c r="B1869" i="5"/>
  <c r="A1870" i="5"/>
  <c r="C1870" i="5" s="1"/>
  <c r="B1870" i="5"/>
  <c r="A1871" i="5"/>
  <c r="C1871" i="5" s="1"/>
  <c r="B1871" i="5"/>
  <c r="A1872" i="5"/>
  <c r="C1872" i="5" s="1"/>
  <c r="B1872" i="5"/>
  <c r="A1873" i="5"/>
  <c r="C1873" i="5" s="1"/>
  <c r="B1873" i="5"/>
  <c r="A1874" i="5"/>
  <c r="C1874" i="5" s="1"/>
  <c r="B1874" i="5"/>
  <c r="A1875" i="5"/>
  <c r="C1875" i="5" s="1"/>
  <c r="B1875" i="5"/>
  <c r="A1876" i="5"/>
  <c r="C1876" i="5" s="1"/>
  <c r="B1876" i="5"/>
  <c r="A1877" i="5"/>
  <c r="C1877" i="5" s="1"/>
  <c r="B1877" i="5"/>
  <c r="A1878" i="5"/>
  <c r="C1878" i="5" s="1"/>
  <c r="B1878" i="5"/>
  <c r="A1879" i="5"/>
  <c r="C1879" i="5" s="1"/>
  <c r="B1879" i="5"/>
  <c r="A1880" i="5"/>
  <c r="C1880" i="5" s="1"/>
  <c r="B1880" i="5"/>
  <c r="A1881" i="5"/>
  <c r="C1881" i="5" s="1"/>
  <c r="B1881" i="5"/>
  <c r="A1882" i="5"/>
  <c r="C1882" i="5" s="1"/>
  <c r="B1882" i="5"/>
  <c r="A1883" i="5"/>
  <c r="C1883" i="5" s="1"/>
  <c r="B1883" i="5"/>
  <c r="A1884" i="5"/>
  <c r="C1884" i="5" s="1"/>
  <c r="B1884" i="5"/>
  <c r="A1885" i="5"/>
  <c r="C1885" i="5" s="1"/>
  <c r="B1885" i="5"/>
  <c r="A1886" i="5"/>
  <c r="C1886" i="5" s="1"/>
  <c r="B1886" i="5"/>
  <c r="A1887" i="5"/>
  <c r="C1887" i="5" s="1"/>
  <c r="B1887" i="5"/>
  <c r="A1888" i="5"/>
  <c r="C1888" i="5" s="1"/>
  <c r="B1888" i="5"/>
  <c r="A1889" i="5"/>
  <c r="C1889" i="5" s="1"/>
  <c r="B1889" i="5"/>
  <c r="A1890" i="5"/>
  <c r="C1890" i="5" s="1"/>
  <c r="B1890" i="5"/>
  <c r="A1891" i="5"/>
  <c r="C1891" i="5" s="1"/>
  <c r="B1891" i="5"/>
  <c r="A1892" i="5"/>
  <c r="C1892" i="5" s="1"/>
  <c r="B1892" i="5"/>
  <c r="A1893" i="5"/>
  <c r="C1893" i="5" s="1"/>
  <c r="B1893" i="5"/>
  <c r="A1894" i="5"/>
  <c r="C1894" i="5" s="1"/>
  <c r="B1894" i="5"/>
  <c r="A1895" i="5"/>
  <c r="C1895" i="5" s="1"/>
  <c r="B1895" i="5"/>
  <c r="A1896" i="5"/>
  <c r="C1896" i="5" s="1"/>
  <c r="B1896" i="5"/>
  <c r="A1897" i="5"/>
  <c r="C1897" i="5" s="1"/>
  <c r="B1897" i="5"/>
  <c r="A1898" i="5"/>
  <c r="C1898" i="5" s="1"/>
  <c r="B1898" i="5"/>
  <c r="A1899" i="5"/>
  <c r="C1899" i="5" s="1"/>
  <c r="B1899" i="5"/>
  <c r="A1900" i="5"/>
  <c r="C1900" i="5" s="1"/>
  <c r="B1900" i="5"/>
  <c r="A1901" i="5"/>
  <c r="C1901" i="5" s="1"/>
  <c r="B1901" i="5"/>
  <c r="A1902" i="5"/>
  <c r="C1902" i="5" s="1"/>
  <c r="B1902" i="5"/>
  <c r="A1903" i="5"/>
  <c r="C1903" i="5" s="1"/>
  <c r="B1903" i="5"/>
  <c r="A1904" i="5"/>
  <c r="C1904" i="5" s="1"/>
  <c r="B1904" i="5"/>
  <c r="A1905" i="5"/>
  <c r="C1905" i="5" s="1"/>
  <c r="B1905" i="5"/>
  <c r="A1906" i="5"/>
  <c r="C1906" i="5" s="1"/>
  <c r="B1906" i="5"/>
  <c r="A1907" i="5"/>
  <c r="C1907" i="5" s="1"/>
  <c r="B1907" i="5"/>
  <c r="A1908" i="5"/>
  <c r="C1908" i="5" s="1"/>
  <c r="B1908" i="5"/>
  <c r="A1909" i="5"/>
  <c r="C1909" i="5" s="1"/>
  <c r="B1909" i="5"/>
  <c r="A1910" i="5"/>
  <c r="C1910" i="5" s="1"/>
  <c r="B1910" i="5"/>
  <c r="A1911" i="5"/>
  <c r="C1911" i="5" s="1"/>
  <c r="B1911" i="5"/>
  <c r="A1912" i="5"/>
  <c r="C1912" i="5" s="1"/>
  <c r="B1912" i="5"/>
  <c r="A1913" i="5"/>
  <c r="C1913" i="5" s="1"/>
  <c r="B1913" i="5"/>
  <c r="A1914" i="5"/>
  <c r="C1914" i="5" s="1"/>
  <c r="B1914" i="5"/>
  <c r="A1915" i="5"/>
  <c r="C1915" i="5" s="1"/>
  <c r="B1915" i="5"/>
  <c r="A1916" i="5"/>
  <c r="C1916" i="5" s="1"/>
  <c r="B1916" i="5"/>
  <c r="A1917" i="5"/>
  <c r="C1917" i="5" s="1"/>
  <c r="B1917" i="5"/>
  <c r="A1918" i="5"/>
  <c r="C1918" i="5" s="1"/>
  <c r="B1918" i="5"/>
  <c r="A1919" i="5"/>
  <c r="C1919" i="5" s="1"/>
  <c r="B1919" i="5"/>
  <c r="A1920" i="5"/>
  <c r="C1920" i="5" s="1"/>
  <c r="B1920" i="5"/>
  <c r="A1921" i="5"/>
  <c r="C1921" i="5" s="1"/>
  <c r="B1921" i="5"/>
  <c r="A1922" i="5"/>
  <c r="C1922" i="5" s="1"/>
  <c r="B1922" i="5"/>
  <c r="A1923" i="5"/>
  <c r="C1923" i="5" s="1"/>
  <c r="B1923" i="5"/>
  <c r="A1924" i="5"/>
  <c r="C1924" i="5" s="1"/>
  <c r="B1924" i="5"/>
  <c r="A1925" i="5"/>
  <c r="C1925" i="5" s="1"/>
  <c r="B1925" i="5"/>
  <c r="A1926" i="5"/>
  <c r="C1926" i="5" s="1"/>
  <c r="B1926" i="5"/>
  <c r="A1927" i="5"/>
  <c r="C1927" i="5" s="1"/>
  <c r="B1927" i="5"/>
  <c r="A1928" i="5"/>
  <c r="C1928" i="5" s="1"/>
  <c r="B1928" i="5"/>
  <c r="A1929" i="5"/>
  <c r="C1929" i="5" s="1"/>
  <c r="B1929" i="5"/>
  <c r="A1930" i="5"/>
  <c r="C1930" i="5" s="1"/>
  <c r="B1930" i="5"/>
  <c r="A1931" i="5"/>
  <c r="C1931" i="5" s="1"/>
  <c r="B1931" i="5"/>
  <c r="A1932" i="5"/>
  <c r="C1932" i="5" s="1"/>
  <c r="B1932" i="5"/>
  <c r="A1933" i="5"/>
  <c r="C1933" i="5" s="1"/>
  <c r="B1933" i="5"/>
  <c r="A1934" i="5"/>
  <c r="C1934" i="5" s="1"/>
  <c r="B1934" i="5"/>
  <c r="A1935" i="5"/>
  <c r="C1935" i="5" s="1"/>
  <c r="B1935" i="5"/>
  <c r="A1936" i="5"/>
  <c r="C1936" i="5" s="1"/>
  <c r="B1936" i="5"/>
  <c r="A1937" i="5"/>
  <c r="C1937" i="5" s="1"/>
  <c r="B1937" i="5"/>
  <c r="A1938" i="5"/>
  <c r="C1938" i="5" s="1"/>
  <c r="B1938" i="5"/>
  <c r="A1939" i="5"/>
  <c r="C1939" i="5" s="1"/>
  <c r="B1939" i="5"/>
  <c r="A1940" i="5"/>
  <c r="C1940" i="5" s="1"/>
  <c r="B1940" i="5"/>
  <c r="A1941" i="5"/>
  <c r="C1941" i="5" s="1"/>
  <c r="B1941" i="5"/>
  <c r="A1942" i="5"/>
  <c r="C1942" i="5" s="1"/>
  <c r="B1942" i="5"/>
  <c r="A1943" i="5"/>
  <c r="C1943" i="5" s="1"/>
  <c r="B1943" i="5"/>
  <c r="A1944" i="5"/>
  <c r="C1944" i="5" s="1"/>
  <c r="B1944" i="5"/>
  <c r="A1945" i="5"/>
  <c r="C1945" i="5" s="1"/>
  <c r="B1945" i="5"/>
  <c r="A1946" i="5"/>
  <c r="C1946" i="5" s="1"/>
  <c r="B1946" i="5"/>
  <c r="A1947" i="5"/>
  <c r="C1947" i="5" s="1"/>
  <c r="B1947" i="5"/>
  <c r="A1948" i="5"/>
  <c r="C1948" i="5" s="1"/>
  <c r="B1948" i="5"/>
  <c r="A1949" i="5"/>
  <c r="C1949" i="5" s="1"/>
  <c r="B1949" i="5"/>
  <c r="A1950" i="5"/>
  <c r="C1950" i="5" s="1"/>
  <c r="B1950" i="5"/>
  <c r="A1951" i="5"/>
  <c r="C1951" i="5" s="1"/>
  <c r="B1951" i="5"/>
  <c r="A1952" i="5"/>
  <c r="C1952" i="5" s="1"/>
  <c r="B1952" i="5"/>
  <c r="A1953" i="5"/>
  <c r="C1953" i="5" s="1"/>
  <c r="B1953" i="5"/>
  <c r="A1954" i="5"/>
  <c r="C1954" i="5" s="1"/>
  <c r="B1954" i="5"/>
  <c r="A1955" i="5"/>
  <c r="C1955" i="5" s="1"/>
  <c r="B1955" i="5"/>
  <c r="A1956" i="5"/>
  <c r="C1956" i="5" s="1"/>
  <c r="B1956" i="5"/>
  <c r="A1957" i="5"/>
  <c r="C1957" i="5" s="1"/>
  <c r="B1957" i="5"/>
  <c r="A1958" i="5"/>
  <c r="C1958" i="5" s="1"/>
  <c r="B1958" i="5"/>
  <c r="A1959" i="5"/>
  <c r="C1959" i="5" s="1"/>
  <c r="B1959" i="5"/>
  <c r="A1960" i="5"/>
  <c r="C1960" i="5" s="1"/>
  <c r="B1960" i="5"/>
  <c r="A1961" i="5"/>
  <c r="C1961" i="5" s="1"/>
  <c r="B1961" i="5"/>
  <c r="A1962" i="5"/>
  <c r="C1962" i="5" s="1"/>
  <c r="B1962" i="5"/>
  <c r="A1963" i="5"/>
  <c r="C1963" i="5" s="1"/>
  <c r="B1963" i="5"/>
  <c r="A1964" i="5"/>
  <c r="C1964" i="5" s="1"/>
  <c r="B1964" i="5"/>
  <c r="A1965" i="5"/>
  <c r="C1965" i="5" s="1"/>
  <c r="B1965" i="5"/>
  <c r="A1966" i="5"/>
  <c r="C1966" i="5" s="1"/>
  <c r="B1966" i="5"/>
  <c r="A1967" i="5"/>
  <c r="C1967" i="5" s="1"/>
  <c r="B1967" i="5"/>
  <c r="A1968" i="5"/>
  <c r="C1968" i="5" s="1"/>
  <c r="B1968" i="5"/>
  <c r="A1969" i="5"/>
  <c r="C1969" i="5" s="1"/>
  <c r="B1969" i="5"/>
  <c r="A1970" i="5"/>
  <c r="C1970" i="5" s="1"/>
  <c r="B1970" i="5"/>
  <c r="A1971" i="5"/>
  <c r="C1971" i="5" s="1"/>
  <c r="B1971" i="5"/>
  <c r="A1972" i="5"/>
  <c r="C1972" i="5" s="1"/>
  <c r="B1972" i="5"/>
  <c r="A1973" i="5"/>
  <c r="C1973" i="5" s="1"/>
  <c r="B1973" i="5"/>
  <c r="A1974" i="5"/>
  <c r="C1974" i="5" s="1"/>
  <c r="B1974" i="5"/>
  <c r="A1975" i="5"/>
  <c r="C1975" i="5" s="1"/>
  <c r="B1975" i="5"/>
  <c r="A1976" i="5"/>
  <c r="C1976" i="5" s="1"/>
  <c r="B1976" i="5"/>
  <c r="A1977" i="5"/>
  <c r="C1977" i="5" s="1"/>
  <c r="B1977" i="5"/>
  <c r="A1978" i="5"/>
  <c r="C1978" i="5" s="1"/>
  <c r="B1978" i="5"/>
  <c r="A1979" i="5"/>
  <c r="C1979" i="5" s="1"/>
  <c r="B1979" i="5"/>
  <c r="A1980" i="5"/>
  <c r="C1980" i="5" s="1"/>
  <c r="B1980" i="5"/>
  <c r="A1981" i="5"/>
  <c r="C1981" i="5" s="1"/>
  <c r="B1981" i="5"/>
  <c r="A1982" i="5"/>
  <c r="C1982" i="5" s="1"/>
  <c r="B1982" i="5"/>
  <c r="A1983" i="5"/>
  <c r="C1983" i="5" s="1"/>
  <c r="B1983" i="5"/>
  <c r="A1984" i="5"/>
  <c r="C1984" i="5" s="1"/>
  <c r="B1984" i="5"/>
  <c r="A1985" i="5"/>
  <c r="C1985" i="5" s="1"/>
  <c r="B1985" i="5"/>
  <c r="A1986" i="5"/>
  <c r="C1986" i="5" s="1"/>
  <c r="B1986" i="5"/>
  <c r="A1987" i="5"/>
  <c r="C1987" i="5" s="1"/>
  <c r="B1987" i="5"/>
  <c r="A1988" i="5"/>
  <c r="C1988" i="5" s="1"/>
  <c r="B1988" i="5"/>
  <c r="A1989" i="5"/>
  <c r="C1989" i="5" s="1"/>
  <c r="B1989" i="5"/>
  <c r="A1990" i="5"/>
  <c r="C1990" i="5" s="1"/>
  <c r="B1990" i="5"/>
  <c r="A1991" i="5"/>
  <c r="C1991" i="5" s="1"/>
  <c r="B1991" i="5"/>
  <c r="A1992" i="5"/>
  <c r="C1992" i="5" s="1"/>
  <c r="B1992" i="5"/>
  <c r="A1993" i="5"/>
  <c r="C1993" i="5" s="1"/>
  <c r="B1993" i="5"/>
  <c r="A1994" i="5"/>
  <c r="C1994" i="5" s="1"/>
  <c r="B1994" i="5"/>
  <c r="A1995" i="5"/>
  <c r="C1995" i="5" s="1"/>
  <c r="B1995" i="5"/>
  <c r="A1996" i="5"/>
  <c r="C1996" i="5" s="1"/>
  <c r="B1996" i="5"/>
  <c r="A1997" i="5"/>
  <c r="C1997" i="5" s="1"/>
  <c r="B1997" i="5"/>
  <c r="A1998" i="5"/>
  <c r="C1998" i="5" s="1"/>
  <c r="B1998" i="5"/>
  <c r="A1999" i="5"/>
  <c r="C1999" i="5" s="1"/>
  <c r="B1999" i="5"/>
  <c r="A2000" i="5"/>
  <c r="C2000" i="5" s="1"/>
  <c r="B2000" i="5"/>
  <c r="A2001" i="5"/>
  <c r="C2001" i="5" s="1"/>
  <c r="B2001" i="5"/>
  <c r="A2002" i="5"/>
  <c r="C2002" i="5" s="1"/>
  <c r="B2002"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4" i="5"/>
  <c r="A4" i="5"/>
  <c r="C349" i="5" l="1"/>
  <c r="C345" i="5"/>
  <c r="C62" i="5"/>
  <c r="C57" i="5"/>
  <c r="C53" i="5"/>
  <c r="C49" i="5"/>
  <c r="C45" i="5"/>
  <c r="C41" i="5"/>
  <c r="C37" i="5"/>
  <c r="C33" i="5"/>
  <c r="C29" i="5"/>
  <c r="C25" i="5"/>
  <c r="C21" i="5"/>
  <c r="C17" i="5"/>
  <c r="C13" i="5"/>
  <c r="C9" i="5"/>
  <c r="C5" i="5"/>
  <c r="C59" i="5"/>
  <c r="C55" i="5"/>
  <c r="C51" i="5"/>
  <c r="C47" i="5"/>
  <c r="C43" i="5"/>
  <c r="C39" i="5"/>
  <c r="C35" i="5"/>
  <c r="C31" i="5"/>
  <c r="C27" i="5"/>
  <c r="C23" i="5"/>
  <c r="C19" i="5"/>
  <c r="C15" i="5"/>
  <c r="C11" i="5"/>
  <c r="C7" i="5"/>
  <c r="C343" i="5"/>
  <c r="C341" i="5"/>
  <c r="C339" i="5"/>
  <c r="C337" i="5"/>
  <c r="C335" i="5"/>
  <c r="C333" i="5"/>
  <c r="C331" i="5"/>
  <c r="C329" i="5"/>
  <c r="C327" i="5"/>
  <c r="C325" i="5"/>
  <c r="C323" i="5"/>
  <c r="C321" i="5"/>
  <c r="C319" i="5"/>
  <c r="C317" i="5"/>
  <c r="C315" i="5"/>
  <c r="C313" i="5"/>
  <c r="C311" i="5"/>
  <c r="C309" i="5"/>
  <c r="C307" i="5"/>
  <c r="C305" i="5"/>
  <c r="C303" i="5"/>
  <c r="C301" i="5"/>
  <c r="C299" i="5"/>
  <c r="C297" i="5"/>
  <c r="C295" i="5"/>
  <c r="C293" i="5"/>
  <c r="C291" i="5"/>
  <c r="C289" i="5"/>
  <c r="C287" i="5"/>
  <c r="C285" i="5"/>
  <c r="C283" i="5"/>
  <c r="C281" i="5"/>
  <c r="C279" i="5"/>
  <c r="C277" i="5"/>
  <c r="C275" i="5"/>
  <c r="C273" i="5"/>
  <c r="C271" i="5"/>
  <c r="C269" i="5"/>
  <c r="C267" i="5"/>
  <c r="C265" i="5"/>
  <c r="C263" i="5"/>
  <c r="C261" i="5"/>
  <c r="C259" i="5"/>
  <c r="C257" i="5"/>
  <c r="C255" i="5"/>
  <c r="C253" i="5"/>
  <c r="C251" i="5"/>
  <c r="C249" i="5"/>
  <c r="C247" i="5"/>
  <c r="C245" i="5"/>
  <c r="C243" i="5"/>
  <c r="C241" i="5"/>
  <c r="C239" i="5"/>
  <c r="C237" i="5"/>
  <c r="C235" i="5"/>
  <c r="C233" i="5"/>
  <c r="C231" i="5"/>
  <c r="C229" i="5"/>
  <c r="C227" i="5"/>
  <c r="C225" i="5"/>
  <c r="C223" i="5"/>
  <c r="C221" i="5"/>
  <c r="C219" i="5"/>
  <c r="C217" i="5"/>
  <c r="C215" i="5"/>
  <c r="C213" i="5"/>
  <c r="C211" i="5"/>
  <c r="C209" i="5"/>
  <c r="C207" i="5"/>
  <c r="C205" i="5"/>
  <c r="C203" i="5"/>
  <c r="C201" i="5"/>
  <c r="C199" i="5"/>
  <c r="C197" i="5"/>
  <c r="C195" i="5"/>
  <c r="C193" i="5"/>
  <c r="C191" i="5"/>
  <c r="C189" i="5"/>
  <c r="C187" i="5"/>
  <c r="C185" i="5"/>
  <c r="C183" i="5"/>
  <c r="C181" i="5"/>
  <c r="C179" i="5"/>
  <c r="C177" i="5"/>
  <c r="C175" i="5"/>
  <c r="C173" i="5"/>
  <c r="C171" i="5"/>
  <c r="C169" i="5"/>
  <c r="C167" i="5"/>
  <c r="C165" i="5"/>
  <c r="C163" i="5"/>
  <c r="C161" i="5"/>
  <c r="C159" i="5"/>
  <c r="C157" i="5"/>
  <c r="C155" i="5"/>
  <c r="C153" i="5"/>
  <c r="C151" i="5"/>
  <c r="C149" i="5"/>
  <c r="C147" i="5"/>
  <c r="C145" i="5"/>
  <c r="C143" i="5"/>
  <c r="C141" i="5"/>
  <c r="C139" i="5"/>
  <c r="C137" i="5"/>
  <c r="C135" i="5"/>
  <c r="C133" i="5"/>
  <c r="C131" i="5"/>
  <c r="C129" i="5"/>
  <c r="C127" i="5"/>
  <c r="C125" i="5"/>
  <c r="C123" i="5"/>
  <c r="C121" i="5"/>
  <c r="C119" i="5"/>
  <c r="C117" i="5"/>
  <c r="C115" i="5"/>
  <c r="C113" i="5"/>
  <c r="C111" i="5"/>
  <c r="C109" i="5"/>
  <c r="C107" i="5"/>
  <c r="C105" i="5"/>
  <c r="C103" i="5"/>
  <c r="C101" i="5"/>
  <c r="C99" i="5"/>
  <c r="C97" i="5"/>
  <c r="C95" i="5"/>
  <c r="C93" i="5"/>
  <c r="C91" i="5"/>
  <c r="C89" i="5"/>
  <c r="C87" i="5"/>
  <c r="C85" i="5"/>
  <c r="C83" i="5"/>
  <c r="C81" i="5"/>
  <c r="C79" i="5"/>
  <c r="C77" i="5"/>
  <c r="C75" i="5"/>
  <c r="C73" i="5"/>
  <c r="C71" i="5"/>
  <c r="C69" i="5"/>
  <c r="C67" i="5"/>
  <c r="C65" i="5"/>
  <c r="C63" i="5"/>
  <c r="C61" i="5"/>
  <c r="C58" i="5"/>
  <c r="C54" i="5"/>
  <c r="C50" i="5"/>
  <c r="C46" i="5"/>
  <c r="C42" i="5"/>
  <c r="C38" i="5"/>
  <c r="C34" i="5"/>
  <c r="C30" i="5"/>
  <c r="C26" i="5"/>
  <c r="C22" i="5"/>
  <c r="C18" i="5"/>
  <c r="C14" i="5"/>
  <c r="C10" i="5"/>
  <c r="C6" i="5"/>
  <c r="C4" i="5"/>
  <c r="C56" i="5"/>
  <c r="C52" i="5"/>
  <c r="C48" i="5"/>
  <c r="C44" i="5"/>
  <c r="C40" i="5"/>
  <c r="C36" i="5"/>
  <c r="C32" i="5"/>
  <c r="C28" i="5"/>
  <c r="C24" i="5"/>
  <c r="C20" i="5"/>
  <c r="C16" i="5"/>
  <c r="C12" i="5"/>
  <c r="C8" i="5"/>
  <c r="Z5" i="1"/>
  <c r="B9" i="1" l="1"/>
  <c r="AA9" i="1" s="1"/>
  <c r="B10" i="1"/>
  <c r="AA10" i="1" s="1"/>
  <c r="B11" i="1"/>
  <c r="AA11" i="1" s="1"/>
  <c r="B12" i="1"/>
  <c r="AA12" i="1" s="1"/>
  <c r="B13" i="1"/>
  <c r="AA13" i="1" s="1"/>
  <c r="B14" i="1"/>
  <c r="AA14" i="1" s="1"/>
  <c r="B15" i="1"/>
  <c r="AA15" i="1" s="1"/>
  <c r="B16" i="1"/>
  <c r="AA16" i="1" s="1"/>
  <c r="B17" i="1"/>
  <c r="AA17" i="1" s="1"/>
  <c r="B18" i="1"/>
  <c r="AA18" i="1" s="1"/>
  <c r="B19" i="1"/>
  <c r="AA19" i="1" s="1"/>
  <c r="B20" i="1"/>
  <c r="AA20" i="1" s="1"/>
  <c r="B21" i="1"/>
  <c r="AA21" i="1" s="1"/>
  <c r="B22" i="1"/>
  <c r="AA22" i="1" s="1"/>
  <c r="B23" i="1"/>
  <c r="AA23" i="1" s="1"/>
  <c r="B24" i="1"/>
  <c r="AA24" i="1" s="1"/>
  <c r="B25" i="1"/>
  <c r="AA25" i="1" s="1"/>
  <c r="B26" i="1"/>
  <c r="AA26" i="1" s="1"/>
  <c r="B27" i="1"/>
  <c r="AA27" i="1" s="1"/>
  <c r="B28" i="1"/>
  <c r="AA28" i="1" s="1"/>
  <c r="B29" i="1"/>
  <c r="AA29" i="1" s="1"/>
  <c r="B30" i="1"/>
  <c r="AA30" i="1" s="1"/>
  <c r="B31" i="1"/>
  <c r="AA31" i="1" s="1"/>
  <c r="B32" i="1"/>
  <c r="AA32" i="1" s="1"/>
  <c r="B33" i="1"/>
  <c r="AA33" i="1" s="1"/>
  <c r="B34" i="1"/>
  <c r="AA34" i="1" s="1"/>
  <c r="B35" i="1"/>
  <c r="AA35" i="1" s="1"/>
  <c r="B36" i="1"/>
  <c r="AA36" i="1" s="1"/>
  <c r="B37" i="1"/>
  <c r="AA37" i="1" s="1"/>
  <c r="B38" i="1"/>
  <c r="AA38" i="1" s="1"/>
  <c r="B39" i="1"/>
  <c r="AA39" i="1" s="1"/>
  <c r="B40" i="1"/>
  <c r="AA40" i="1" s="1"/>
  <c r="B41" i="1"/>
  <c r="AA41" i="1" s="1"/>
  <c r="B42" i="1"/>
  <c r="AA42" i="1" s="1"/>
  <c r="B43" i="1"/>
  <c r="AA43" i="1" s="1"/>
  <c r="B44" i="1"/>
  <c r="AA44" i="1" s="1"/>
  <c r="B45" i="1"/>
  <c r="AA45" i="1" s="1"/>
  <c r="B46" i="1"/>
  <c r="AA46" i="1" s="1"/>
  <c r="B47" i="1"/>
  <c r="AA47" i="1" s="1"/>
  <c r="B48" i="1"/>
  <c r="AA48" i="1" s="1"/>
  <c r="B49" i="1"/>
  <c r="AA49" i="1" s="1"/>
  <c r="B50" i="1"/>
  <c r="AA50" i="1" s="1"/>
  <c r="B51" i="1"/>
  <c r="AA51" i="1" s="1"/>
  <c r="B52" i="1"/>
  <c r="AA52" i="1" s="1"/>
  <c r="B53" i="1"/>
  <c r="AA53" i="1" s="1"/>
  <c r="B54" i="1"/>
  <c r="AA54" i="1" s="1"/>
  <c r="B55" i="1"/>
  <c r="AA55" i="1" s="1"/>
  <c r="B56" i="1"/>
  <c r="AA56" i="1" s="1"/>
  <c r="B57" i="1"/>
  <c r="AA57" i="1" s="1"/>
  <c r="B58" i="1"/>
  <c r="AA58" i="1" s="1"/>
  <c r="B59" i="1"/>
  <c r="AA59" i="1" s="1"/>
  <c r="B60" i="1"/>
  <c r="AA60" i="1" s="1"/>
  <c r="B61" i="1"/>
  <c r="AA61" i="1" s="1"/>
  <c r="B62" i="1"/>
  <c r="AA62" i="1" s="1"/>
  <c r="B63" i="1"/>
  <c r="AA63" i="1" s="1"/>
  <c r="B64" i="1"/>
  <c r="AA64" i="1" s="1"/>
  <c r="B65" i="1"/>
  <c r="B66" i="1"/>
  <c r="AA66" i="1" s="1"/>
  <c r="B67" i="1"/>
  <c r="AA67" i="1" s="1"/>
  <c r="B68" i="1"/>
  <c r="AA68" i="1" s="1"/>
  <c r="B69" i="1"/>
  <c r="AA69" i="1" s="1"/>
  <c r="B70" i="1"/>
  <c r="B71" i="1"/>
  <c r="B72" i="1"/>
  <c r="AA72" i="1" s="1"/>
  <c r="B73" i="1"/>
  <c r="AA73" i="1" s="1"/>
  <c r="B74" i="1"/>
  <c r="AA74" i="1" s="1"/>
  <c r="B75" i="1"/>
  <c r="B76" i="1"/>
  <c r="AA76" i="1" s="1"/>
  <c r="B77" i="1"/>
  <c r="AA77" i="1" s="1"/>
  <c r="B78" i="1"/>
  <c r="AA78" i="1" s="1"/>
  <c r="B79" i="1"/>
  <c r="AA79" i="1" s="1"/>
  <c r="B80" i="1"/>
  <c r="AA80" i="1" s="1"/>
  <c r="B81" i="1"/>
  <c r="AA81" i="1" s="1"/>
  <c r="B82" i="1"/>
  <c r="AA82" i="1" s="1"/>
  <c r="B83" i="1"/>
  <c r="AA83" i="1" s="1"/>
  <c r="B84" i="1"/>
  <c r="AA84" i="1" s="1"/>
  <c r="B85" i="1"/>
  <c r="AA85" i="1" s="1"/>
  <c r="B86" i="1"/>
  <c r="AA86" i="1" s="1"/>
  <c r="B87" i="1"/>
  <c r="AA87" i="1" s="1"/>
  <c r="B88" i="1"/>
  <c r="AA88" i="1" s="1"/>
  <c r="B89" i="1"/>
  <c r="AA89" i="1" s="1"/>
  <c r="B90" i="1"/>
  <c r="AA90" i="1" s="1"/>
  <c r="B91" i="1"/>
  <c r="AA91" i="1" s="1"/>
  <c r="B92" i="1"/>
  <c r="B93" i="1"/>
  <c r="AA93" i="1" s="1"/>
  <c r="B94" i="1"/>
  <c r="AA94" i="1" s="1"/>
  <c r="B95" i="1"/>
  <c r="AA95" i="1" s="1"/>
  <c r="B96" i="1"/>
  <c r="AA96" i="1" s="1"/>
  <c r="B97" i="1"/>
  <c r="AA97" i="1" s="1"/>
  <c r="B98" i="1"/>
  <c r="AA98" i="1" s="1"/>
  <c r="B99" i="1"/>
  <c r="B100" i="1"/>
  <c r="AA100" i="1" s="1"/>
  <c r="B101" i="1"/>
  <c r="AA101" i="1" s="1"/>
  <c r="B102" i="1"/>
  <c r="AA102" i="1" s="1"/>
  <c r="B103" i="1"/>
  <c r="AA103" i="1" s="1"/>
  <c r="B104" i="1"/>
  <c r="AA104" i="1" s="1"/>
  <c r="B105" i="1"/>
  <c r="AA105" i="1" s="1"/>
  <c r="B106" i="1"/>
  <c r="AA106" i="1" s="1"/>
  <c r="B107" i="1"/>
  <c r="AA107" i="1" s="1"/>
  <c r="B108" i="1"/>
  <c r="AA108" i="1" s="1"/>
  <c r="B109" i="1"/>
  <c r="AA109" i="1" s="1"/>
  <c r="B110" i="1"/>
  <c r="B111" i="1"/>
  <c r="AA111" i="1" s="1"/>
  <c r="B112" i="1"/>
  <c r="AA112" i="1" s="1"/>
  <c r="B113" i="1"/>
  <c r="B114" i="1"/>
  <c r="AA114" i="1" s="1"/>
  <c r="B115" i="1"/>
  <c r="AA115" i="1" s="1"/>
  <c r="B116" i="1"/>
  <c r="AA116" i="1" s="1"/>
  <c r="B117" i="1"/>
  <c r="AA117" i="1" s="1"/>
  <c r="B118" i="1"/>
  <c r="AA118" i="1" s="1"/>
  <c r="B119" i="1"/>
  <c r="AA119" i="1" s="1"/>
  <c r="B120" i="1"/>
  <c r="AA120" i="1" s="1"/>
  <c r="B121" i="1"/>
  <c r="AA121" i="1" s="1"/>
  <c r="B122" i="1"/>
  <c r="AA122" i="1" s="1"/>
  <c r="B123" i="1"/>
  <c r="B124" i="1"/>
  <c r="AA124" i="1" s="1"/>
  <c r="B125" i="1"/>
  <c r="AA125" i="1" s="1"/>
  <c r="B126" i="1"/>
  <c r="AA126" i="1" s="1"/>
  <c r="B127" i="1"/>
  <c r="AA127" i="1" s="1"/>
  <c r="B128" i="1"/>
  <c r="AA128" i="1" s="1"/>
  <c r="B129" i="1"/>
  <c r="AA129" i="1" s="1"/>
  <c r="B130" i="1"/>
  <c r="AA130" i="1" s="1"/>
  <c r="B131" i="1"/>
  <c r="B132" i="1"/>
  <c r="AA132" i="1" s="1"/>
  <c r="B133" i="1"/>
  <c r="AA133" i="1" s="1"/>
  <c r="B134" i="1"/>
  <c r="AA134" i="1" s="1"/>
  <c r="B135" i="1"/>
  <c r="AA135" i="1" s="1"/>
  <c r="B136" i="1"/>
  <c r="AA136" i="1" s="1"/>
  <c r="B137" i="1"/>
  <c r="AA137" i="1" s="1"/>
  <c r="B138" i="1"/>
  <c r="AA138" i="1" s="1"/>
  <c r="B139" i="1"/>
  <c r="AA139" i="1" s="1"/>
  <c r="B140" i="1"/>
  <c r="AA140" i="1" s="1"/>
  <c r="B141" i="1"/>
  <c r="AA141" i="1" s="1"/>
  <c r="B142" i="1"/>
  <c r="AA142" i="1" s="1"/>
  <c r="B143" i="1"/>
  <c r="AA143" i="1" s="1"/>
  <c r="B144" i="1"/>
  <c r="AA144" i="1" s="1"/>
  <c r="B145" i="1"/>
  <c r="AA145" i="1" s="1"/>
  <c r="B146" i="1"/>
  <c r="AA146" i="1" s="1"/>
  <c r="B147" i="1"/>
  <c r="AA147" i="1" s="1"/>
  <c r="B148" i="1"/>
  <c r="AA148" i="1" s="1"/>
  <c r="B149" i="1"/>
  <c r="AA149" i="1" s="1"/>
  <c r="B150" i="1"/>
  <c r="B151" i="1"/>
  <c r="AA151" i="1" s="1"/>
  <c r="B152" i="1"/>
  <c r="AA152" i="1" s="1"/>
  <c r="B153" i="1"/>
  <c r="AA153" i="1" s="1"/>
  <c r="B154" i="1"/>
  <c r="AA154" i="1" s="1"/>
  <c r="B155" i="1"/>
  <c r="B156" i="1"/>
  <c r="AA156" i="1" s="1"/>
  <c r="B157" i="1"/>
  <c r="AA157" i="1" s="1"/>
  <c r="B158" i="1"/>
  <c r="AA158" i="1" s="1"/>
  <c r="B159" i="1"/>
  <c r="AA159" i="1" s="1"/>
  <c r="B160" i="1"/>
  <c r="AA160" i="1" s="1"/>
  <c r="B161" i="1"/>
  <c r="AA161" i="1" s="1"/>
  <c r="B162" i="1"/>
  <c r="AA162" i="1" s="1"/>
  <c r="B163" i="1"/>
  <c r="AA163" i="1" s="1"/>
  <c r="B164" i="1"/>
  <c r="AA164" i="1" s="1"/>
  <c r="B165" i="1"/>
  <c r="AA165" i="1" s="1"/>
  <c r="B166" i="1"/>
  <c r="AA166" i="1" s="1"/>
  <c r="B167" i="1"/>
  <c r="AA167" i="1" s="1"/>
  <c r="B168" i="1"/>
  <c r="AA168" i="1" s="1"/>
  <c r="B169" i="1"/>
  <c r="AA169" i="1" s="1"/>
  <c r="B170" i="1"/>
  <c r="AA170" i="1" s="1"/>
  <c r="B171" i="1"/>
  <c r="AA171" i="1" s="1"/>
  <c r="B172" i="1"/>
  <c r="AA172" i="1" s="1"/>
  <c r="B173" i="1"/>
  <c r="AA173" i="1" s="1"/>
  <c r="B174" i="1"/>
  <c r="AA174" i="1" s="1"/>
  <c r="B175" i="1"/>
  <c r="AA175" i="1" s="1"/>
  <c r="B176" i="1"/>
  <c r="AA176" i="1" s="1"/>
  <c r="B177" i="1"/>
  <c r="AA177" i="1" s="1"/>
  <c r="B178" i="1"/>
  <c r="AA178" i="1" s="1"/>
  <c r="B179" i="1"/>
  <c r="AA179" i="1" s="1"/>
  <c r="B180" i="1"/>
  <c r="AA180" i="1" s="1"/>
  <c r="B181" i="1"/>
  <c r="AA181" i="1" s="1"/>
  <c r="B182" i="1"/>
  <c r="AA182" i="1" s="1"/>
  <c r="B183" i="1"/>
  <c r="AA183" i="1" s="1"/>
  <c r="B184" i="1"/>
  <c r="AA184" i="1" s="1"/>
  <c r="B185" i="1"/>
  <c r="AA185" i="1" s="1"/>
  <c r="B186" i="1"/>
  <c r="AA186" i="1" s="1"/>
  <c r="B187" i="1"/>
  <c r="AA187" i="1" s="1"/>
  <c r="B188" i="1"/>
  <c r="AA188" i="1" s="1"/>
  <c r="B189" i="1"/>
  <c r="AA189" i="1" s="1"/>
  <c r="B190" i="1"/>
  <c r="AA190" i="1" s="1"/>
  <c r="B191" i="1"/>
  <c r="AA191" i="1" s="1"/>
  <c r="B192" i="1"/>
  <c r="AA192" i="1" s="1"/>
  <c r="B193" i="1"/>
  <c r="AA193" i="1" s="1"/>
  <c r="B194" i="1"/>
  <c r="AA194" i="1" s="1"/>
  <c r="B195" i="1"/>
  <c r="AA195" i="1" s="1"/>
  <c r="B196" i="1"/>
  <c r="AA196" i="1" s="1"/>
  <c r="B197" i="1"/>
  <c r="AA197" i="1" s="1"/>
  <c r="B198" i="1"/>
  <c r="AA198" i="1" s="1"/>
  <c r="B199" i="1"/>
  <c r="AA199" i="1" s="1"/>
  <c r="B200" i="1"/>
  <c r="AA200" i="1" s="1"/>
  <c r="B201" i="1"/>
  <c r="AA201" i="1" s="1"/>
  <c r="B202" i="1"/>
  <c r="AA202" i="1" s="1"/>
  <c r="B203" i="1"/>
  <c r="AA203" i="1" s="1"/>
  <c r="B204" i="1"/>
  <c r="AA204" i="1" s="1"/>
  <c r="B205" i="1"/>
  <c r="AA205" i="1" s="1"/>
  <c r="B206" i="1"/>
  <c r="AA206" i="1" s="1"/>
  <c r="B207" i="1"/>
  <c r="AA207" i="1" s="1"/>
  <c r="B208" i="1"/>
  <c r="AA208" i="1" s="1"/>
  <c r="B209" i="1"/>
  <c r="AA209" i="1" s="1"/>
  <c r="B210" i="1"/>
  <c r="AA210" i="1" s="1"/>
  <c r="B211" i="1"/>
  <c r="AA211" i="1" s="1"/>
  <c r="B212" i="1"/>
  <c r="AA212" i="1" s="1"/>
  <c r="B213" i="1"/>
  <c r="AA213" i="1" s="1"/>
  <c r="B214" i="1"/>
  <c r="AA214" i="1" s="1"/>
  <c r="B215" i="1"/>
  <c r="AA215" i="1" s="1"/>
  <c r="B216" i="1"/>
  <c r="AA216" i="1" s="1"/>
  <c r="B217" i="1"/>
  <c r="AA217" i="1" s="1"/>
  <c r="B218" i="1"/>
  <c r="AA218" i="1" s="1"/>
  <c r="B219" i="1"/>
  <c r="AA219" i="1" s="1"/>
  <c r="B220" i="1"/>
  <c r="AA220" i="1" s="1"/>
  <c r="B221" i="1"/>
  <c r="AA221" i="1" s="1"/>
  <c r="B222" i="1"/>
  <c r="AA222" i="1" s="1"/>
  <c r="B223" i="1"/>
  <c r="AA223" i="1" s="1"/>
  <c r="B224" i="1"/>
  <c r="AA224" i="1" s="1"/>
  <c r="B225" i="1"/>
  <c r="AA225" i="1" s="1"/>
  <c r="B226" i="1"/>
  <c r="AA226" i="1" s="1"/>
  <c r="B227" i="1"/>
  <c r="AA227" i="1" s="1"/>
  <c r="B228" i="1"/>
  <c r="AA228" i="1" s="1"/>
  <c r="B229" i="1"/>
  <c r="AA229" i="1" s="1"/>
  <c r="B230" i="1"/>
  <c r="AA230" i="1" s="1"/>
  <c r="B231" i="1"/>
  <c r="AA231" i="1" s="1"/>
  <c r="B232" i="1"/>
  <c r="AA232" i="1" s="1"/>
  <c r="B233" i="1"/>
  <c r="AA233" i="1" s="1"/>
  <c r="B234" i="1"/>
  <c r="AA234" i="1" s="1"/>
  <c r="B235" i="1"/>
  <c r="AA235" i="1" s="1"/>
  <c r="B236" i="1"/>
  <c r="AA236" i="1" s="1"/>
  <c r="B237" i="1"/>
  <c r="AA237" i="1" s="1"/>
  <c r="B238" i="1"/>
  <c r="AA238" i="1" s="1"/>
  <c r="B239" i="1"/>
  <c r="AA239" i="1" s="1"/>
  <c r="B240" i="1"/>
  <c r="B241" i="1"/>
  <c r="AA241" i="1" s="1"/>
  <c r="B242" i="1"/>
  <c r="AA242" i="1" s="1"/>
  <c r="B243" i="1"/>
  <c r="AA243" i="1" s="1"/>
  <c r="B244" i="1"/>
  <c r="AA244" i="1" s="1"/>
  <c r="B245" i="1"/>
  <c r="AA245" i="1" s="1"/>
  <c r="B246" i="1"/>
  <c r="AA246" i="1" s="1"/>
  <c r="B247" i="1"/>
  <c r="AA247" i="1" s="1"/>
  <c r="B248" i="1"/>
  <c r="AA248" i="1" s="1"/>
  <c r="B249" i="1"/>
  <c r="AA249" i="1" s="1"/>
  <c r="B250" i="1"/>
  <c r="AA250" i="1" s="1"/>
  <c r="B251" i="1"/>
  <c r="AA251" i="1" s="1"/>
  <c r="B252" i="1"/>
  <c r="AA252" i="1" s="1"/>
  <c r="B253" i="1"/>
  <c r="AA253" i="1" s="1"/>
  <c r="B254" i="1"/>
  <c r="AA254" i="1" s="1"/>
  <c r="B255" i="1"/>
  <c r="AA255" i="1" s="1"/>
  <c r="B256" i="1"/>
  <c r="AA256" i="1" s="1"/>
  <c r="B257" i="1"/>
  <c r="AA257" i="1" s="1"/>
  <c r="B258" i="1"/>
  <c r="AA258" i="1" s="1"/>
  <c r="B259" i="1"/>
  <c r="AA259" i="1" s="1"/>
  <c r="B260" i="1"/>
  <c r="AA260" i="1" s="1"/>
  <c r="B261" i="1"/>
  <c r="AA261" i="1" s="1"/>
  <c r="B262" i="1"/>
  <c r="AA262" i="1" s="1"/>
  <c r="B263" i="1"/>
  <c r="AA263" i="1" s="1"/>
  <c r="B264" i="1"/>
  <c r="AA264" i="1" s="1"/>
  <c r="B265" i="1"/>
  <c r="AA265" i="1" s="1"/>
  <c r="B266" i="1"/>
  <c r="AA266" i="1" s="1"/>
  <c r="B267" i="1"/>
  <c r="AA267" i="1" s="1"/>
  <c r="B268" i="1"/>
  <c r="AA268" i="1" s="1"/>
  <c r="B269" i="1"/>
  <c r="AA269" i="1" s="1"/>
  <c r="B270" i="1"/>
  <c r="AA270" i="1" s="1"/>
  <c r="B271" i="1"/>
  <c r="AA271" i="1" s="1"/>
  <c r="B272" i="1"/>
  <c r="AA272" i="1" s="1"/>
  <c r="B273" i="1"/>
  <c r="AA273" i="1" s="1"/>
  <c r="B274" i="1"/>
  <c r="AA274" i="1" s="1"/>
  <c r="B275" i="1"/>
  <c r="AA275" i="1" s="1"/>
  <c r="B276" i="1"/>
  <c r="AA276" i="1" s="1"/>
  <c r="B277" i="1"/>
  <c r="AA277" i="1" s="1"/>
  <c r="B278" i="1"/>
  <c r="B279" i="1"/>
  <c r="AA279" i="1" s="1"/>
  <c r="B280" i="1"/>
  <c r="AA280" i="1" s="1"/>
  <c r="B281" i="1"/>
  <c r="AA281" i="1" s="1"/>
  <c r="B282" i="1"/>
  <c r="AA282" i="1" s="1"/>
  <c r="B283" i="1"/>
  <c r="B284" i="1"/>
  <c r="AA284" i="1" s="1"/>
  <c r="B285" i="1"/>
  <c r="AA285" i="1" s="1"/>
  <c r="B286" i="1"/>
  <c r="AA286" i="1" s="1"/>
  <c r="B287" i="1"/>
  <c r="AA287" i="1" s="1"/>
  <c r="B288" i="1"/>
  <c r="AA288" i="1" s="1"/>
  <c r="B289" i="1"/>
  <c r="AA289" i="1" s="1"/>
  <c r="B290" i="1"/>
  <c r="AA290" i="1" s="1"/>
  <c r="B291" i="1"/>
  <c r="AA291" i="1" s="1"/>
  <c r="B292" i="1"/>
  <c r="AA292" i="1" s="1"/>
  <c r="B293" i="1"/>
  <c r="AA293" i="1" s="1"/>
  <c r="B294" i="1"/>
  <c r="AA294" i="1" s="1"/>
  <c r="B295" i="1"/>
  <c r="AA295" i="1" s="1"/>
  <c r="B296" i="1"/>
  <c r="AA296" i="1" s="1"/>
  <c r="B297" i="1"/>
  <c r="AA297" i="1" s="1"/>
  <c r="B298" i="1"/>
  <c r="AA298" i="1" s="1"/>
  <c r="B299" i="1"/>
  <c r="AA299" i="1" s="1"/>
  <c r="B300" i="1"/>
  <c r="AA300" i="1" s="1"/>
  <c r="B301" i="1"/>
  <c r="AA301" i="1" s="1"/>
  <c r="B302" i="1"/>
  <c r="AA302" i="1" s="1"/>
  <c r="B303" i="1"/>
  <c r="AA303" i="1" s="1"/>
  <c r="B304" i="1"/>
  <c r="AA304" i="1" s="1"/>
  <c r="B305" i="1"/>
  <c r="AA305" i="1" s="1"/>
  <c r="B306" i="1"/>
  <c r="AA306" i="1" s="1"/>
  <c r="B307" i="1"/>
  <c r="AA307" i="1" s="1"/>
  <c r="B308" i="1"/>
  <c r="AA308" i="1" s="1"/>
  <c r="B309" i="1"/>
  <c r="AA309" i="1" s="1"/>
  <c r="B310" i="1"/>
  <c r="AA310" i="1" s="1"/>
  <c r="B311" i="1"/>
  <c r="AA311" i="1" s="1"/>
  <c r="B312" i="1"/>
  <c r="AA312" i="1" s="1"/>
  <c r="B313" i="1"/>
  <c r="AA313" i="1" s="1"/>
  <c r="B314" i="1"/>
  <c r="AA314" i="1" s="1"/>
  <c r="B315" i="1"/>
  <c r="AA315" i="1" s="1"/>
  <c r="B316" i="1"/>
  <c r="AA316" i="1" s="1"/>
  <c r="B317" i="1"/>
  <c r="AA317" i="1" s="1"/>
  <c r="B318" i="1"/>
  <c r="AA318" i="1" s="1"/>
  <c r="B319" i="1"/>
  <c r="AA319" i="1" s="1"/>
  <c r="B320" i="1"/>
  <c r="AA320" i="1" s="1"/>
  <c r="B321" i="1"/>
  <c r="AA321" i="1" s="1"/>
  <c r="B322" i="1"/>
  <c r="AA322" i="1" s="1"/>
  <c r="B323" i="1"/>
  <c r="AA323" i="1" s="1"/>
  <c r="B324" i="1"/>
  <c r="B325" i="1"/>
  <c r="AA325" i="1" s="1"/>
  <c r="B326" i="1"/>
  <c r="AA326" i="1" s="1"/>
  <c r="B327" i="1"/>
  <c r="AA327" i="1" s="1"/>
  <c r="B328" i="1"/>
  <c r="AA328" i="1" s="1"/>
  <c r="B329" i="1"/>
  <c r="B330" i="1"/>
  <c r="AA330" i="1" s="1"/>
  <c r="B331" i="1"/>
  <c r="AA331" i="1" s="1"/>
  <c r="B332" i="1"/>
  <c r="AA332" i="1" s="1"/>
  <c r="B333" i="1"/>
  <c r="AA333" i="1" s="1"/>
  <c r="B334" i="1"/>
  <c r="AA334" i="1" s="1"/>
  <c r="B335" i="1"/>
  <c r="AA335" i="1" s="1"/>
  <c r="B336" i="1"/>
  <c r="AA336" i="1" s="1"/>
  <c r="B337" i="1"/>
  <c r="AA337" i="1" s="1"/>
  <c r="B338" i="1"/>
  <c r="AA338" i="1" s="1"/>
  <c r="B339" i="1"/>
  <c r="AA339" i="1" s="1"/>
  <c r="B340" i="1"/>
  <c r="AA340" i="1" s="1"/>
  <c r="B341" i="1"/>
  <c r="AA341" i="1" s="1"/>
  <c r="B342" i="1"/>
  <c r="AA342" i="1" s="1"/>
  <c r="B343" i="1"/>
  <c r="AA343" i="1" s="1"/>
  <c r="B344" i="1"/>
  <c r="AA344" i="1" s="1"/>
  <c r="B345" i="1"/>
  <c r="AA345" i="1" s="1"/>
  <c r="B346" i="1"/>
  <c r="B347" i="1"/>
  <c r="AA347" i="1" s="1"/>
  <c r="B348" i="1"/>
  <c r="AA348" i="1" s="1"/>
  <c r="B349" i="1"/>
  <c r="AA349" i="1" s="1"/>
  <c r="B350" i="1"/>
  <c r="AA350" i="1" s="1"/>
  <c r="B351" i="1"/>
  <c r="AA351" i="1" s="1"/>
  <c r="B352" i="1"/>
  <c r="AA352" i="1" s="1"/>
  <c r="B353" i="1"/>
  <c r="AA353" i="1" s="1"/>
  <c r="B354" i="1"/>
  <c r="AA354" i="1" s="1"/>
  <c r="B355" i="1"/>
  <c r="AA355" i="1" s="1"/>
  <c r="B356" i="1"/>
  <c r="AA356" i="1" s="1"/>
  <c r="B357" i="1"/>
  <c r="AA357" i="1" s="1"/>
  <c r="B358" i="1"/>
  <c r="AA358" i="1" s="1"/>
  <c r="B359" i="1"/>
  <c r="AA359" i="1" s="1"/>
  <c r="B360" i="1"/>
  <c r="AA360" i="1" s="1"/>
  <c r="B361" i="1"/>
  <c r="AA361" i="1" s="1"/>
  <c r="B362" i="1"/>
  <c r="AA362" i="1" s="1"/>
  <c r="B363" i="1"/>
  <c r="AA363" i="1" s="1"/>
  <c r="B364" i="1"/>
  <c r="AA364" i="1" s="1"/>
  <c r="B365" i="1"/>
  <c r="AA365" i="1" s="1"/>
  <c r="B366" i="1"/>
  <c r="AA366" i="1" s="1"/>
  <c r="B367" i="1"/>
  <c r="AA367" i="1" s="1"/>
  <c r="B368" i="1"/>
  <c r="AA368" i="1" s="1"/>
  <c r="B369" i="1"/>
  <c r="AA369" i="1" s="1"/>
  <c r="B370" i="1"/>
  <c r="AA370" i="1" s="1"/>
  <c r="B371" i="1"/>
  <c r="AA371" i="1" s="1"/>
  <c r="B372" i="1"/>
  <c r="AA372" i="1" s="1"/>
  <c r="B373" i="1"/>
  <c r="AA373" i="1" s="1"/>
  <c r="B374" i="1"/>
  <c r="AA374" i="1" s="1"/>
  <c r="B375" i="1"/>
  <c r="AA375" i="1" s="1"/>
  <c r="B376" i="1"/>
  <c r="AA376" i="1" s="1"/>
  <c r="B377" i="1"/>
  <c r="AA377" i="1" s="1"/>
  <c r="B378" i="1"/>
  <c r="AA378" i="1" s="1"/>
  <c r="B379" i="1"/>
  <c r="AA379" i="1" s="1"/>
  <c r="B380" i="1"/>
  <c r="AA380" i="1" s="1"/>
  <c r="B381" i="1"/>
  <c r="AA381" i="1" s="1"/>
  <c r="B382" i="1"/>
  <c r="AA382" i="1" s="1"/>
  <c r="B383" i="1"/>
  <c r="AA383" i="1" s="1"/>
  <c r="B384" i="1"/>
  <c r="AA384" i="1" s="1"/>
  <c r="B385" i="1"/>
  <c r="B386" i="1"/>
  <c r="AA386" i="1" s="1"/>
  <c r="B387" i="1"/>
  <c r="AA387" i="1" s="1"/>
  <c r="B388" i="1"/>
  <c r="AA388" i="1" s="1"/>
  <c r="B389" i="1"/>
  <c r="AA389" i="1" s="1"/>
  <c r="B390" i="1"/>
  <c r="AA390" i="1" s="1"/>
  <c r="B391" i="1"/>
  <c r="AA391" i="1" s="1"/>
  <c r="B392" i="1"/>
  <c r="AA392" i="1" s="1"/>
  <c r="B393" i="1"/>
  <c r="AA393" i="1" s="1"/>
  <c r="B394" i="1"/>
  <c r="AA394" i="1" s="1"/>
  <c r="B395" i="1"/>
  <c r="AA395" i="1" s="1"/>
  <c r="B396" i="1"/>
  <c r="AA396" i="1" s="1"/>
  <c r="B397" i="1"/>
  <c r="AA397" i="1" s="1"/>
  <c r="B398" i="1"/>
  <c r="AA398" i="1" s="1"/>
  <c r="B399" i="1"/>
  <c r="AA399" i="1" s="1"/>
  <c r="B400" i="1"/>
  <c r="AA400" i="1" s="1"/>
  <c r="B401" i="1"/>
  <c r="AA401" i="1" s="1"/>
  <c r="B402" i="1"/>
  <c r="AA402" i="1" s="1"/>
  <c r="B403" i="1"/>
  <c r="AA403" i="1" s="1"/>
  <c r="B404" i="1"/>
  <c r="B405" i="1"/>
  <c r="AA405" i="1" s="1"/>
  <c r="B406" i="1"/>
  <c r="AA406" i="1" s="1"/>
  <c r="B407" i="1"/>
  <c r="AA407" i="1" s="1"/>
  <c r="B408" i="1"/>
  <c r="AA408" i="1" s="1"/>
  <c r="B409" i="1"/>
  <c r="AA409" i="1" s="1"/>
  <c r="B410" i="1"/>
  <c r="AA410" i="1" s="1"/>
  <c r="B411" i="1"/>
  <c r="AA411" i="1" s="1"/>
  <c r="B412" i="1"/>
  <c r="AA412" i="1" s="1"/>
  <c r="B413" i="1"/>
  <c r="AA413" i="1" s="1"/>
  <c r="B414" i="1"/>
  <c r="AA414" i="1" s="1"/>
  <c r="B415" i="1"/>
  <c r="AA415" i="1" s="1"/>
  <c r="B416" i="1"/>
  <c r="AA416" i="1" s="1"/>
  <c r="B417" i="1"/>
  <c r="AA417" i="1" s="1"/>
  <c r="B418" i="1"/>
  <c r="AA418" i="1" s="1"/>
  <c r="B419" i="1"/>
  <c r="AA419" i="1" s="1"/>
  <c r="B420" i="1"/>
  <c r="AA420" i="1" s="1"/>
  <c r="B421" i="1"/>
  <c r="AA421" i="1" s="1"/>
  <c r="B422" i="1"/>
  <c r="AA422" i="1" s="1"/>
  <c r="B423" i="1"/>
  <c r="AA423" i="1" s="1"/>
  <c r="B424" i="1"/>
  <c r="AA424" i="1" s="1"/>
  <c r="B425" i="1"/>
  <c r="AA425" i="1" s="1"/>
  <c r="B426" i="1"/>
  <c r="AA426" i="1" s="1"/>
  <c r="B427" i="1"/>
  <c r="AA427" i="1" s="1"/>
  <c r="B428" i="1"/>
  <c r="AA428" i="1" s="1"/>
  <c r="B429" i="1"/>
  <c r="AA429" i="1" s="1"/>
  <c r="B430" i="1"/>
  <c r="AA430" i="1" s="1"/>
  <c r="B431" i="1"/>
  <c r="AA431" i="1" s="1"/>
  <c r="B432" i="1"/>
  <c r="AA432" i="1" s="1"/>
  <c r="B433" i="1"/>
  <c r="AA433" i="1" s="1"/>
  <c r="B434" i="1"/>
  <c r="AA434" i="1" s="1"/>
  <c r="B435" i="1"/>
  <c r="AA435" i="1" s="1"/>
  <c r="B436" i="1"/>
  <c r="AA436" i="1" s="1"/>
  <c r="B437" i="1"/>
  <c r="AA437" i="1" s="1"/>
  <c r="B438" i="1"/>
  <c r="AA438" i="1" s="1"/>
  <c r="B439" i="1"/>
  <c r="AA439" i="1" s="1"/>
  <c r="B440" i="1"/>
  <c r="AA440" i="1" s="1"/>
  <c r="B441" i="1"/>
  <c r="AA441" i="1" s="1"/>
  <c r="B442" i="1"/>
  <c r="AA442" i="1" s="1"/>
  <c r="B443" i="1"/>
  <c r="AA443" i="1" s="1"/>
  <c r="B444" i="1"/>
  <c r="B445" i="1"/>
  <c r="B446" i="1"/>
  <c r="AA446" i="1" s="1"/>
  <c r="B447" i="1"/>
  <c r="AA447" i="1" s="1"/>
  <c r="B448" i="1"/>
  <c r="AA448" i="1" s="1"/>
  <c r="B449" i="1"/>
  <c r="AA449" i="1" s="1"/>
  <c r="B450" i="1"/>
  <c r="AA450" i="1" s="1"/>
  <c r="B451" i="1"/>
  <c r="AA451" i="1" s="1"/>
  <c r="B452" i="1"/>
  <c r="AA452" i="1" s="1"/>
  <c r="B453" i="1"/>
  <c r="AA453" i="1" s="1"/>
  <c r="B454" i="1"/>
  <c r="AA454" i="1" s="1"/>
  <c r="B455" i="1"/>
  <c r="AA455" i="1" s="1"/>
  <c r="B456" i="1"/>
  <c r="B457" i="1"/>
  <c r="AA457" i="1" s="1"/>
  <c r="B458" i="1"/>
  <c r="AA458" i="1" s="1"/>
  <c r="B459" i="1"/>
  <c r="AA459" i="1" s="1"/>
  <c r="B460" i="1"/>
  <c r="AA460" i="1" s="1"/>
  <c r="B461" i="1"/>
  <c r="AA461" i="1" s="1"/>
  <c r="B462" i="1"/>
  <c r="AA462" i="1" s="1"/>
  <c r="B463" i="1"/>
  <c r="AA463" i="1" s="1"/>
  <c r="B464" i="1"/>
  <c r="AA464" i="1" s="1"/>
  <c r="B465" i="1"/>
  <c r="AA465" i="1" s="1"/>
  <c r="B466" i="1"/>
  <c r="AA466" i="1" s="1"/>
  <c r="B467" i="1"/>
  <c r="AA467" i="1" s="1"/>
  <c r="B468" i="1"/>
  <c r="AA468" i="1" s="1"/>
  <c r="B469" i="1"/>
  <c r="AA469" i="1" s="1"/>
  <c r="B470" i="1"/>
  <c r="AA470" i="1" s="1"/>
  <c r="B471" i="1"/>
  <c r="AA471" i="1" s="1"/>
  <c r="B472" i="1"/>
  <c r="AA472" i="1" s="1"/>
  <c r="B473" i="1"/>
  <c r="AA473" i="1" s="1"/>
  <c r="B474" i="1"/>
  <c r="AA474" i="1" s="1"/>
  <c r="B475" i="1"/>
  <c r="AA475" i="1" s="1"/>
  <c r="B476" i="1"/>
  <c r="AA476" i="1" s="1"/>
  <c r="B477" i="1"/>
  <c r="AA477" i="1" s="1"/>
  <c r="B478" i="1"/>
  <c r="AA478" i="1" s="1"/>
  <c r="B479" i="1"/>
  <c r="AA479" i="1" s="1"/>
  <c r="B480" i="1"/>
  <c r="AA480" i="1" s="1"/>
  <c r="B481" i="1"/>
  <c r="AA481" i="1" s="1"/>
  <c r="B482" i="1"/>
  <c r="AA482" i="1" s="1"/>
  <c r="B483" i="1"/>
  <c r="AA483" i="1" s="1"/>
  <c r="B484" i="1"/>
  <c r="AA484" i="1" s="1"/>
  <c r="B485" i="1"/>
  <c r="B486" i="1"/>
  <c r="AA486" i="1" s="1"/>
  <c r="B487" i="1"/>
  <c r="AA487" i="1" s="1"/>
  <c r="B488" i="1"/>
  <c r="AA488" i="1" s="1"/>
  <c r="B489" i="1"/>
  <c r="AA489" i="1" s="1"/>
  <c r="B490" i="1"/>
  <c r="AA490" i="1" s="1"/>
  <c r="B491" i="1"/>
  <c r="AA491" i="1" s="1"/>
  <c r="B492" i="1"/>
  <c r="AA492" i="1" s="1"/>
  <c r="B493" i="1"/>
  <c r="AA493" i="1" s="1"/>
  <c r="B494" i="1"/>
  <c r="AA494" i="1" s="1"/>
  <c r="B495" i="1"/>
  <c r="AA495" i="1" s="1"/>
  <c r="B496" i="1"/>
  <c r="AA496" i="1" s="1"/>
  <c r="B497" i="1"/>
  <c r="AA497" i="1" s="1"/>
  <c r="B498" i="1"/>
  <c r="AA498" i="1" s="1"/>
  <c r="B499" i="1"/>
  <c r="AA499" i="1" s="1"/>
  <c r="B500" i="1"/>
  <c r="AA500" i="1" s="1"/>
  <c r="B501" i="1"/>
  <c r="AA501" i="1" s="1"/>
  <c r="B502" i="1"/>
  <c r="AA502" i="1" s="1"/>
  <c r="B503" i="1"/>
  <c r="AA503" i="1" s="1"/>
  <c r="B504" i="1"/>
  <c r="AA504" i="1" s="1"/>
  <c r="B505" i="1"/>
  <c r="AA505" i="1" s="1"/>
  <c r="B506" i="1"/>
  <c r="AA506" i="1" s="1"/>
  <c r="B507" i="1"/>
  <c r="AA507" i="1" s="1"/>
  <c r="B508" i="1"/>
  <c r="AA508" i="1" s="1"/>
  <c r="B509" i="1"/>
  <c r="AA509" i="1" s="1"/>
  <c r="B510" i="1"/>
  <c r="AA510" i="1" s="1"/>
  <c r="B511" i="1"/>
  <c r="AA511" i="1" s="1"/>
  <c r="B512" i="1"/>
  <c r="AA512" i="1" s="1"/>
  <c r="B513" i="1"/>
  <c r="AA513" i="1" s="1"/>
  <c r="B514" i="1"/>
  <c r="AA514" i="1" s="1"/>
  <c r="B515" i="1"/>
  <c r="AA515" i="1" s="1"/>
  <c r="B516" i="1"/>
  <c r="AA516" i="1" s="1"/>
  <c r="B517" i="1"/>
  <c r="AA517" i="1" s="1"/>
  <c r="B518" i="1"/>
  <c r="AA518" i="1" s="1"/>
  <c r="B519" i="1"/>
  <c r="AA519" i="1" s="1"/>
  <c r="B520" i="1"/>
  <c r="AA520" i="1" s="1"/>
  <c r="B521" i="1"/>
  <c r="AA521" i="1" s="1"/>
  <c r="B522" i="1"/>
  <c r="AA522" i="1" s="1"/>
  <c r="B523" i="1"/>
  <c r="AA523" i="1" s="1"/>
  <c r="B524" i="1"/>
  <c r="AA524" i="1" s="1"/>
  <c r="B525" i="1"/>
  <c r="AA525" i="1" s="1"/>
  <c r="B526" i="1"/>
  <c r="AA526" i="1" s="1"/>
  <c r="B527" i="1"/>
  <c r="AA527" i="1" s="1"/>
  <c r="B528" i="1"/>
  <c r="AA528" i="1" s="1"/>
  <c r="B529" i="1"/>
  <c r="AA529" i="1" s="1"/>
  <c r="B530" i="1"/>
  <c r="AA530" i="1" s="1"/>
  <c r="B531" i="1"/>
  <c r="AA531" i="1" s="1"/>
  <c r="B532" i="1"/>
  <c r="AA532" i="1" s="1"/>
  <c r="B533" i="1"/>
  <c r="AA533" i="1" s="1"/>
  <c r="B534" i="1"/>
  <c r="AA534" i="1" s="1"/>
  <c r="B535" i="1"/>
  <c r="AA535" i="1" s="1"/>
  <c r="B536" i="1"/>
  <c r="AA536" i="1" s="1"/>
  <c r="B537" i="1"/>
  <c r="AA537" i="1" s="1"/>
  <c r="B538" i="1"/>
  <c r="AA538" i="1" s="1"/>
  <c r="B539" i="1"/>
  <c r="AA539" i="1" s="1"/>
  <c r="B540" i="1"/>
  <c r="AA540" i="1" s="1"/>
  <c r="B541" i="1"/>
  <c r="AA541" i="1" s="1"/>
  <c r="B542" i="1"/>
  <c r="AA542" i="1" s="1"/>
  <c r="B543" i="1"/>
  <c r="AA543" i="1" s="1"/>
  <c r="B544" i="1"/>
  <c r="AA544" i="1" s="1"/>
  <c r="B545" i="1"/>
  <c r="AA545" i="1" s="1"/>
  <c r="B546" i="1"/>
  <c r="AA546" i="1" s="1"/>
  <c r="B547" i="1"/>
  <c r="AA547" i="1" s="1"/>
  <c r="B548" i="1"/>
  <c r="B549" i="1"/>
  <c r="AA549" i="1" s="1"/>
  <c r="B550" i="1"/>
  <c r="AA550" i="1" s="1"/>
  <c r="B551" i="1"/>
  <c r="AA551" i="1" s="1"/>
  <c r="B552" i="1"/>
  <c r="AA552" i="1" s="1"/>
  <c r="B553" i="1"/>
  <c r="AA553" i="1" s="1"/>
  <c r="B554" i="1"/>
  <c r="AA554" i="1" s="1"/>
  <c r="B555" i="1"/>
  <c r="AA555" i="1" s="1"/>
  <c r="B556" i="1"/>
  <c r="AA556" i="1" s="1"/>
  <c r="B557" i="1"/>
  <c r="AA557" i="1" s="1"/>
  <c r="B558" i="1"/>
  <c r="AA558" i="1" s="1"/>
  <c r="B559" i="1"/>
  <c r="AA559" i="1" s="1"/>
  <c r="B560" i="1"/>
  <c r="AA560" i="1" s="1"/>
  <c r="B561" i="1"/>
  <c r="AA561" i="1" s="1"/>
  <c r="B562" i="1"/>
  <c r="AA562" i="1" s="1"/>
  <c r="B563" i="1"/>
  <c r="AA563" i="1" s="1"/>
  <c r="B564" i="1"/>
  <c r="AA564" i="1" s="1"/>
  <c r="B565" i="1"/>
  <c r="AA565" i="1" s="1"/>
  <c r="B566" i="1"/>
  <c r="B567" i="1"/>
  <c r="AA567" i="1" s="1"/>
  <c r="B568" i="1"/>
  <c r="AA568" i="1" s="1"/>
  <c r="B569" i="1"/>
  <c r="AA569" i="1" s="1"/>
  <c r="B570" i="1"/>
  <c r="AA570" i="1" s="1"/>
  <c r="B571" i="1"/>
  <c r="AA571" i="1" s="1"/>
  <c r="B572" i="1"/>
  <c r="AA572" i="1" s="1"/>
  <c r="B573" i="1"/>
  <c r="AA573" i="1" s="1"/>
  <c r="B574" i="1"/>
  <c r="AA574" i="1" s="1"/>
  <c r="B575" i="1"/>
  <c r="AA575" i="1" s="1"/>
  <c r="B576" i="1"/>
  <c r="AA576" i="1" s="1"/>
  <c r="B577" i="1"/>
  <c r="AA577" i="1" s="1"/>
  <c r="B578" i="1"/>
  <c r="AA578" i="1" s="1"/>
  <c r="B579" i="1"/>
  <c r="AA579" i="1" s="1"/>
  <c r="B580" i="1"/>
  <c r="AA580" i="1" s="1"/>
  <c r="B581" i="1"/>
  <c r="AA581" i="1" s="1"/>
  <c r="B582" i="1"/>
  <c r="AA582" i="1" s="1"/>
  <c r="B583" i="1"/>
  <c r="AA583" i="1" s="1"/>
  <c r="B584" i="1"/>
  <c r="AA584" i="1" s="1"/>
  <c r="B585" i="1"/>
  <c r="AA585" i="1" s="1"/>
  <c r="B586" i="1"/>
  <c r="AA586" i="1" s="1"/>
  <c r="B587" i="1"/>
  <c r="AA587" i="1" s="1"/>
  <c r="B588" i="1"/>
  <c r="AA588" i="1" s="1"/>
  <c r="B589" i="1"/>
  <c r="AA589" i="1" s="1"/>
  <c r="B590" i="1"/>
  <c r="AA590" i="1" s="1"/>
  <c r="B591" i="1"/>
  <c r="AA591" i="1" s="1"/>
  <c r="B592" i="1"/>
  <c r="AA592" i="1" s="1"/>
  <c r="B593" i="1"/>
  <c r="AA593" i="1" s="1"/>
  <c r="B594" i="1"/>
  <c r="AA594" i="1" s="1"/>
  <c r="B595" i="1"/>
  <c r="AA595" i="1" s="1"/>
  <c r="B596" i="1"/>
  <c r="AA596" i="1" s="1"/>
  <c r="B597" i="1"/>
  <c r="AA597" i="1" s="1"/>
  <c r="B598" i="1"/>
  <c r="AA598" i="1" s="1"/>
  <c r="B599" i="1"/>
  <c r="AA599" i="1" s="1"/>
  <c r="B600" i="1"/>
  <c r="AA600" i="1" s="1"/>
  <c r="B601" i="1"/>
  <c r="AA601" i="1" s="1"/>
  <c r="B602" i="1"/>
  <c r="AA602" i="1" s="1"/>
  <c r="B603" i="1"/>
  <c r="AA603" i="1" s="1"/>
  <c r="B604" i="1"/>
  <c r="AA604" i="1" s="1"/>
  <c r="B605" i="1"/>
  <c r="AA605" i="1" s="1"/>
  <c r="B606" i="1"/>
  <c r="AA606" i="1" s="1"/>
  <c r="B607" i="1"/>
  <c r="AA607" i="1" s="1"/>
  <c r="B608" i="1"/>
  <c r="AA608" i="1" s="1"/>
  <c r="B609" i="1"/>
  <c r="AA609" i="1" s="1"/>
  <c r="B610" i="1"/>
  <c r="AA610" i="1" s="1"/>
  <c r="B611" i="1"/>
  <c r="AA611" i="1" s="1"/>
  <c r="B612" i="1"/>
  <c r="AA612" i="1" s="1"/>
  <c r="B613" i="1"/>
  <c r="AA613" i="1" s="1"/>
  <c r="B614" i="1"/>
  <c r="AA614" i="1" s="1"/>
  <c r="B615" i="1"/>
  <c r="AA615" i="1" s="1"/>
  <c r="B616" i="1"/>
  <c r="AA616" i="1" s="1"/>
  <c r="B617" i="1"/>
  <c r="AA617" i="1" s="1"/>
  <c r="B618" i="1"/>
  <c r="AA618" i="1" s="1"/>
  <c r="B619" i="1"/>
  <c r="AA619" i="1" s="1"/>
  <c r="B620" i="1"/>
  <c r="AA620" i="1" s="1"/>
  <c r="B621" i="1"/>
  <c r="AA621" i="1" s="1"/>
  <c r="B622" i="1"/>
  <c r="AA622" i="1" s="1"/>
  <c r="B623" i="1"/>
  <c r="AA623" i="1" s="1"/>
  <c r="B624" i="1"/>
  <c r="AA624" i="1" s="1"/>
  <c r="B625" i="1"/>
  <c r="AA625" i="1" s="1"/>
  <c r="B626" i="1"/>
  <c r="AA626" i="1" s="1"/>
  <c r="B627" i="1"/>
  <c r="AA627" i="1" s="1"/>
  <c r="B628" i="1"/>
  <c r="AA628" i="1" s="1"/>
  <c r="B629" i="1"/>
  <c r="AA629" i="1" s="1"/>
  <c r="B630" i="1"/>
  <c r="AA630" i="1" s="1"/>
  <c r="B631" i="1"/>
  <c r="AA631" i="1" s="1"/>
  <c r="B632" i="1"/>
  <c r="AA632" i="1" s="1"/>
  <c r="B633" i="1"/>
  <c r="AA633" i="1" s="1"/>
  <c r="B634" i="1"/>
  <c r="AA634" i="1" s="1"/>
  <c r="B635" i="1"/>
  <c r="AA635" i="1" s="1"/>
  <c r="B636" i="1"/>
  <c r="AA636" i="1" s="1"/>
  <c r="B637" i="1"/>
  <c r="AA637" i="1" s="1"/>
  <c r="B638" i="1"/>
  <c r="AA638" i="1" s="1"/>
  <c r="B639" i="1"/>
  <c r="AA639" i="1" s="1"/>
  <c r="B640" i="1"/>
  <c r="AA640" i="1" s="1"/>
  <c r="B641" i="1"/>
  <c r="AA641" i="1" s="1"/>
  <c r="B642" i="1"/>
  <c r="AA642" i="1" s="1"/>
  <c r="B643" i="1"/>
  <c r="AA643" i="1" s="1"/>
  <c r="B644" i="1"/>
  <c r="AA644" i="1" s="1"/>
  <c r="B645" i="1"/>
  <c r="AA645" i="1" s="1"/>
  <c r="B646" i="1"/>
  <c r="AA646" i="1" s="1"/>
  <c r="B647" i="1"/>
  <c r="AA647" i="1" s="1"/>
  <c r="B648" i="1"/>
  <c r="AA648" i="1" s="1"/>
  <c r="B649" i="1"/>
  <c r="AA649" i="1" s="1"/>
  <c r="B650" i="1"/>
  <c r="AA650" i="1" s="1"/>
  <c r="B651" i="1"/>
  <c r="AA651" i="1" s="1"/>
  <c r="B652" i="1"/>
  <c r="AA652" i="1" s="1"/>
  <c r="B653" i="1"/>
  <c r="AA653" i="1" s="1"/>
  <c r="B654" i="1"/>
  <c r="AA654" i="1" s="1"/>
  <c r="B655" i="1"/>
  <c r="AA655" i="1" s="1"/>
  <c r="B656" i="1"/>
  <c r="AA656" i="1" s="1"/>
  <c r="B657" i="1"/>
  <c r="AA657" i="1" s="1"/>
  <c r="B658" i="1"/>
  <c r="AA658" i="1" s="1"/>
  <c r="B659" i="1"/>
  <c r="AA659" i="1" s="1"/>
  <c r="B660" i="1"/>
  <c r="AA660" i="1" s="1"/>
  <c r="B661" i="1"/>
  <c r="AA661" i="1" s="1"/>
  <c r="B662" i="1"/>
  <c r="AA662" i="1" s="1"/>
  <c r="B663" i="1"/>
  <c r="AA663" i="1" s="1"/>
  <c r="B664" i="1"/>
  <c r="AA664" i="1" s="1"/>
  <c r="B665" i="1"/>
  <c r="AA665" i="1" s="1"/>
  <c r="B666" i="1"/>
  <c r="AA666" i="1" s="1"/>
  <c r="B667" i="1"/>
  <c r="AA667" i="1" s="1"/>
  <c r="B668" i="1"/>
  <c r="AA668" i="1" s="1"/>
  <c r="B669" i="1"/>
  <c r="AA669" i="1" s="1"/>
  <c r="B670" i="1"/>
  <c r="AA670" i="1" s="1"/>
  <c r="B671" i="1"/>
  <c r="AA671" i="1" s="1"/>
  <c r="B672" i="1"/>
  <c r="AA672" i="1" s="1"/>
  <c r="B673" i="1"/>
  <c r="AA673" i="1" s="1"/>
  <c r="B674" i="1"/>
  <c r="AA674" i="1" s="1"/>
  <c r="B675" i="1"/>
  <c r="AA675" i="1" s="1"/>
  <c r="B676" i="1"/>
  <c r="AA676" i="1" s="1"/>
  <c r="B677" i="1"/>
  <c r="AA677" i="1" s="1"/>
  <c r="B678" i="1"/>
  <c r="AA678" i="1" s="1"/>
  <c r="B679" i="1"/>
  <c r="AA679" i="1" s="1"/>
  <c r="B680" i="1"/>
  <c r="AA680" i="1" s="1"/>
  <c r="B681" i="1"/>
  <c r="AA681" i="1" s="1"/>
  <c r="B682" i="1"/>
  <c r="AA682" i="1" s="1"/>
  <c r="B683" i="1"/>
  <c r="AA683" i="1" s="1"/>
  <c r="B684" i="1"/>
  <c r="AA684" i="1" s="1"/>
  <c r="B685" i="1"/>
  <c r="AA685" i="1" s="1"/>
  <c r="B686" i="1"/>
  <c r="AA686" i="1" s="1"/>
  <c r="B687" i="1"/>
  <c r="AA687" i="1" s="1"/>
  <c r="B688" i="1"/>
  <c r="AA688" i="1" s="1"/>
  <c r="B689" i="1"/>
  <c r="AA689" i="1" s="1"/>
  <c r="B690" i="1"/>
  <c r="AA690" i="1" s="1"/>
  <c r="B691" i="1"/>
  <c r="AA691" i="1" s="1"/>
  <c r="B692" i="1"/>
  <c r="AA692" i="1" s="1"/>
  <c r="B693" i="1"/>
  <c r="AA693" i="1" s="1"/>
  <c r="B694" i="1"/>
  <c r="AA694" i="1" s="1"/>
  <c r="B695" i="1"/>
  <c r="AA695" i="1" s="1"/>
  <c r="B696" i="1"/>
  <c r="AA696" i="1" s="1"/>
  <c r="B697" i="1"/>
  <c r="AA697" i="1" s="1"/>
  <c r="B698" i="1"/>
  <c r="AA698" i="1" s="1"/>
  <c r="B699" i="1"/>
  <c r="AA699" i="1" s="1"/>
  <c r="B700" i="1"/>
  <c r="AA700" i="1" s="1"/>
  <c r="B701" i="1"/>
  <c r="AA701" i="1" s="1"/>
  <c r="B702" i="1"/>
  <c r="AA702" i="1" s="1"/>
  <c r="B703" i="1"/>
  <c r="AA703" i="1" s="1"/>
  <c r="B704" i="1"/>
  <c r="AA704" i="1" s="1"/>
  <c r="B705" i="1"/>
  <c r="AA705" i="1" s="1"/>
  <c r="B706" i="1"/>
  <c r="AA706" i="1" s="1"/>
  <c r="B707" i="1"/>
  <c r="AA707" i="1" s="1"/>
  <c r="B708" i="1"/>
  <c r="AA708" i="1" s="1"/>
  <c r="B709" i="1"/>
  <c r="AA709" i="1" s="1"/>
  <c r="B710" i="1"/>
  <c r="AA710" i="1" s="1"/>
  <c r="B711" i="1"/>
  <c r="AA711" i="1" s="1"/>
  <c r="B712" i="1"/>
  <c r="AA712" i="1" s="1"/>
  <c r="B713" i="1"/>
  <c r="AA713" i="1" s="1"/>
  <c r="B714" i="1"/>
  <c r="AA714" i="1" s="1"/>
  <c r="B715" i="1"/>
  <c r="AA715" i="1" s="1"/>
  <c r="B716" i="1"/>
  <c r="AA716" i="1" s="1"/>
  <c r="B717" i="1"/>
  <c r="AA717" i="1" s="1"/>
  <c r="B718" i="1"/>
  <c r="AA718" i="1" s="1"/>
  <c r="B719" i="1"/>
  <c r="AA719" i="1" s="1"/>
  <c r="B720" i="1"/>
  <c r="AA720" i="1" s="1"/>
  <c r="B721" i="1"/>
  <c r="AA721" i="1" s="1"/>
  <c r="B722" i="1"/>
  <c r="AA722" i="1" s="1"/>
  <c r="B723" i="1"/>
  <c r="AA723" i="1" s="1"/>
  <c r="B724" i="1"/>
  <c r="AA724" i="1" s="1"/>
  <c r="B725" i="1"/>
  <c r="AA725" i="1" s="1"/>
  <c r="B726" i="1"/>
  <c r="AA726" i="1" s="1"/>
  <c r="B727" i="1"/>
  <c r="AA727" i="1" s="1"/>
  <c r="B728" i="1"/>
  <c r="AA728" i="1" s="1"/>
  <c r="B729" i="1"/>
  <c r="AA729" i="1" s="1"/>
  <c r="B730" i="1"/>
  <c r="AA730" i="1" s="1"/>
  <c r="B731" i="1"/>
  <c r="AA731" i="1" s="1"/>
  <c r="B732" i="1"/>
  <c r="AA732" i="1" s="1"/>
  <c r="B733" i="1"/>
  <c r="AA733" i="1" s="1"/>
  <c r="B734" i="1"/>
  <c r="AA734" i="1" s="1"/>
  <c r="B735" i="1"/>
  <c r="AA735" i="1" s="1"/>
  <c r="B736" i="1"/>
  <c r="AA736" i="1" s="1"/>
  <c r="B737" i="1"/>
  <c r="AA737" i="1" s="1"/>
  <c r="B738" i="1"/>
  <c r="AA738" i="1" s="1"/>
  <c r="B739" i="1"/>
  <c r="AA739" i="1" s="1"/>
  <c r="B740" i="1"/>
  <c r="AA740" i="1" s="1"/>
  <c r="B741" i="1"/>
  <c r="AA741" i="1" s="1"/>
  <c r="B742" i="1"/>
  <c r="AA742" i="1" s="1"/>
  <c r="B743" i="1"/>
  <c r="AA743" i="1" s="1"/>
  <c r="B744" i="1"/>
  <c r="AA744" i="1" s="1"/>
  <c r="B745" i="1"/>
  <c r="AA745" i="1" s="1"/>
  <c r="B746" i="1"/>
  <c r="AA746" i="1" s="1"/>
  <c r="B747" i="1"/>
  <c r="AA747" i="1" s="1"/>
  <c r="B748" i="1"/>
  <c r="AA748" i="1" s="1"/>
  <c r="B749" i="1"/>
  <c r="AA749" i="1" s="1"/>
  <c r="B750" i="1"/>
  <c r="AA750" i="1" s="1"/>
  <c r="B751" i="1"/>
  <c r="AA751" i="1" s="1"/>
  <c r="B752" i="1"/>
  <c r="AA752" i="1" s="1"/>
  <c r="B753" i="1"/>
  <c r="AA753" i="1" s="1"/>
  <c r="B754" i="1"/>
  <c r="AA754" i="1" s="1"/>
  <c r="B755" i="1"/>
  <c r="AA755" i="1" s="1"/>
  <c r="B756" i="1"/>
  <c r="AA756" i="1" s="1"/>
  <c r="B757" i="1"/>
  <c r="AA757" i="1" s="1"/>
  <c r="B758" i="1"/>
  <c r="AA758" i="1" s="1"/>
  <c r="B759" i="1"/>
  <c r="AA759" i="1" s="1"/>
  <c r="B760" i="1"/>
  <c r="AA760" i="1" s="1"/>
  <c r="B761" i="1"/>
  <c r="AA761" i="1" s="1"/>
  <c r="B762" i="1"/>
  <c r="AA762" i="1" s="1"/>
  <c r="B763" i="1"/>
  <c r="AA763" i="1" s="1"/>
  <c r="B764" i="1"/>
  <c r="AA764" i="1" s="1"/>
  <c r="B765" i="1"/>
  <c r="AA765" i="1" s="1"/>
  <c r="B766" i="1"/>
  <c r="AA766" i="1" s="1"/>
  <c r="B767" i="1"/>
  <c r="AA767" i="1" s="1"/>
  <c r="B768" i="1"/>
  <c r="AA768" i="1" s="1"/>
  <c r="B769" i="1"/>
  <c r="AA769" i="1" s="1"/>
  <c r="B770" i="1"/>
  <c r="AA770" i="1" s="1"/>
  <c r="B771" i="1"/>
  <c r="AA771" i="1" s="1"/>
  <c r="B772" i="1"/>
  <c r="AA772" i="1" s="1"/>
  <c r="B773" i="1"/>
  <c r="AA773" i="1" s="1"/>
  <c r="B774" i="1"/>
  <c r="AA774" i="1" s="1"/>
  <c r="B775" i="1"/>
  <c r="AA775" i="1" s="1"/>
  <c r="B776" i="1"/>
  <c r="AA776" i="1" s="1"/>
  <c r="B777" i="1"/>
  <c r="AA777" i="1" s="1"/>
  <c r="B778" i="1"/>
  <c r="AA778" i="1" s="1"/>
  <c r="B779" i="1"/>
  <c r="AA779" i="1" s="1"/>
  <c r="B780" i="1"/>
  <c r="AA780" i="1" s="1"/>
  <c r="B781" i="1"/>
  <c r="AA781" i="1" s="1"/>
  <c r="B782" i="1"/>
  <c r="AA782" i="1" s="1"/>
  <c r="B783" i="1"/>
  <c r="AA783" i="1" s="1"/>
  <c r="B784" i="1"/>
  <c r="AA784" i="1" s="1"/>
  <c r="B785" i="1"/>
  <c r="AA785" i="1" s="1"/>
  <c r="B786" i="1"/>
  <c r="AA786" i="1" s="1"/>
  <c r="B787" i="1"/>
  <c r="AA787" i="1" s="1"/>
  <c r="B788" i="1"/>
  <c r="AA788" i="1" s="1"/>
  <c r="B789" i="1"/>
  <c r="AA789" i="1" s="1"/>
  <c r="B790" i="1"/>
  <c r="AA790" i="1" s="1"/>
  <c r="B791" i="1"/>
  <c r="AA791" i="1" s="1"/>
  <c r="B792" i="1"/>
  <c r="AA792" i="1" s="1"/>
  <c r="B793" i="1"/>
  <c r="AA793" i="1" s="1"/>
  <c r="B794" i="1"/>
  <c r="AA794" i="1" s="1"/>
  <c r="B795" i="1"/>
  <c r="AA795" i="1" s="1"/>
  <c r="B796" i="1"/>
  <c r="AA796" i="1" s="1"/>
  <c r="B797" i="1"/>
  <c r="AA797" i="1" s="1"/>
  <c r="B798" i="1"/>
  <c r="AA798" i="1" s="1"/>
  <c r="B799" i="1"/>
  <c r="AA799" i="1" s="1"/>
  <c r="B800" i="1"/>
  <c r="AA800" i="1" s="1"/>
  <c r="B801" i="1"/>
  <c r="AA801" i="1" s="1"/>
  <c r="B802" i="1"/>
  <c r="AA802" i="1" s="1"/>
  <c r="B803" i="1"/>
  <c r="AA803" i="1" s="1"/>
  <c r="B804" i="1"/>
  <c r="AA804" i="1" s="1"/>
  <c r="B805" i="1"/>
  <c r="AA805" i="1" s="1"/>
  <c r="B806" i="1"/>
  <c r="AA806" i="1" s="1"/>
  <c r="B807" i="1"/>
  <c r="AA807" i="1" s="1"/>
  <c r="B808" i="1"/>
  <c r="AA808" i="1" s="1"/>
  <c r="B809" i="1"/>
  <c r="AA809" i="1" s="1"/>
  <c r="B810" i="1"/>
  <c r="AA810" i="1" s="1"/>
  <c r="B811" i="1"/>
  <c r="AA811" i="1" s="1"/>
  <c r="B812" i="1"/>
  <c r="AA812" i="1" s="1"/>
  <c r="B813" i="1"/>
  <c r="AA813" i="1" s="1"/>
  <c r="B814" i="1"/>
  <c r="AA814" i="1" s="1"/>
  <c r="B815" i="1"/>
  <c r="AA815" i="1" s="1"/>
  <c r="B816" i="1"/>
  <c r="AA816" i="1" s="1"/>
  <c r="B817" i="1"/>
  <c r="AA817" i="1" s="1"/>
  <c r="B818" i="1"/>
  <c r="AA818" i="1" s="1"/>
  <c r="B819" i="1"/>
  <c r="AA819" i="1" s="1"/>
  <c r="B820" i="1"/>
  <c r="AA820" i="1" s="1"/>
  <c r="B821" i="1"/>
  <c r="AA821" i="1" s="1"/>
  <c r="B822" i="1"/>
  <c r="AA822" i="1" s="1"/>
  <c r="B823" i="1"/>
  <c r="AA823" i="1" s="1"/>
  <c r="B824" i="1"/>
  <c r="AA824" i="1" s="1"/>
  <c r="B825" i="1"/>
  <c r="AA825" i="1" s="1"/>
  <c r="B826" i="1"/>
  <c r="AA826" i="1" s="1"/>
  <c r="B827" i="1"/>
  <c r="AA827" i="1" s="1"/>
  <c r="B828" i="1"/>
  <c r="AA828" i="1" s="1"/>
  <c r="B829" i="1"/>
  <c r="AA829" i="1" s="1"/>
  <c r="B830" i="1"/>
  <c r="AA830" i="1" s="1"/>
  <c r="B831" i="1"/>
  <c r="AA831" i="1" s="1"/>
  <c r="B832" i="1"/>
  <c r="AA832" i="1" s="1"/>
  <c r="B833" i="1"/>
  <c r="AA833" i="1" s="1"/>
  <c r="B834" i="1"/>
  <c r="AA834" i="1" s="1"/>
  <c r="B835" i="1"/>
  <c r="AA835" i="1" s="1"/>
  <c r="B836" i="1"/>
  <c r="AA836" i="1" s="1"/>
  <c r="B837" i="1"/>
  <c r="AA837" i="1" s="1"/>
  <c r="B838" i="1"/>
  <c r="AA838" i="1" s="1"/>
  <c r="B839" i="1"/>
  <c r="AA839" i="1" s="1"/>
  <c r="B840" i="1"/>
  <c r="AA840" i="1" s="1"/>
  <c r="B841" i="1"/>
  <c r="AA841" i="1" s="1"/>
  <c r="B842" i="1"/>
  <c r="AA842" i="1" s="1"/>
  <c r="B843" i="1"/>
  <c r="AA843" i="1" s="1"/>
  <c r="B844" i="1"/>
  <c r="AA844" i="1" s="1"/>
  <c r="B845" i="1"/>
  <c r="AA845" i="1" s="1"/>
  <c r="B846" i="1"/>
  <c r="AA846" i="1" s="1"/>
  <c r="B847" i="1"/>
  <c r="AA847" i="1" s="1"/>
  <c r="B848" i="1"/>
  <c r="AA848" i="1" s="1"/>
  <c r="B849" i="1"/>
  <c r="AA849" i="1" s="1"/>
  <c r="B850" i="1"/>
  <c r="AA850" i="1" s="1"/>
  <c r="B851" i="1"/>
  <c r="AA851" i="1" s="1"/>
  <c r="B852" i="1"/>
  <c r="AA852" i="1" s="1"/>
  <c r="B853" i="1"/>
  <c r="AA853" i="1" s="1"/>
  <c r="B854" i="1"/>
  <c r="AA854" i="1" s="1"/>
  <c r="B855" i="1"/>
  <c r="AA855" i="1" s="1"/>
  <c r="B856" i="1"/>
  <c r="AA856" i="1" s="1"/>
  <c r="B857" i="1"/>
  <c r="AA857" i="1" s="1"/>
  <c r="B858" i="1"/>
  <c r="AA858" i="1" s="1"/>
  <c r="B859" i="1"/>
  <c r="AA859" i="1" s="1"/>
  <c r="B860" i="1"/>
  <c r="AA860" i="1" s="1"/>
  <c r="B861" i="1"/>
  <c r="AA861" i="1" s="1"/>
  <c r="B862" i="1"/>
  <c r="AA862" i="1" s="1"/>
  <c r="B863" i="1"/>
  <c r="AA863" i="1" s="1"/>
  <c r="B864" i="1"/>
  <c r="AA864" i="1" s="1"/>
  <c r="B865" i="1"/>
  <c r="AA865" i="1" s="1"/>
  <c r="B866" i="1"/>
  <c r="AA866" i="1" s="1"/>
  <c r="B867" i="1"/>
  <c r="AA867" i="1" s="1"/>
  <c r="B868" i="1"/>
  <c r="AA868" i="1" s="1"/>
  <c r="B869" i="1"/>
  <c r="AA869" i="1" s="1"/>
  <c r="B870" i="1"/>
  <c r="AA870" i="1" s="1"/>
  <c r="B871" i="1"/>
  <c r="AA871" i="1" s="1"/>
  <c r="B872" i="1"/>
  <c r="AA872" i="1" s="1"/>
  <c r="B873" i="1"/>
  <c r="AA873" i="1" s="1"/>
  <c r="B874" i="1"/>
  <c r="AA874" i="1" s="1"/>
  <c r="B875" i="1"/>
  <c r="AA875" i="1" s="1"/>
  <c r="B876" i="1"/>
  <c r="AA876" i="1" s="1"/>
  <c r="B877" i="1"/>
  <c r="AA877" i="1" s="1"/>
  <c r="B878" i="1"/>
  <c r="AA878" i="1" s="1"/>
  <c r="B879" i="1"/>
  <c r="AA879" i="1" s="1"/>
  <c r="B880" i="1"/>
  <c r="AA880" i="1" s="1"/>
  <c r="B881" i="1"/>
  <c r="AA881" i="1" s="1"/>
  <c r="B882" i="1"/>
  <c r="AA882" i="1" s="1"/>
  <c r="B883" i="1"/>
  <c r="AA883" i="1" s="1"/>
  <c r="B884" i="1"/>
  <c r="AA884" i="1" s="1"/>
  <c r="B885" i="1"/>
  <c r="AA885" i="1" s="1"/>
  <c r="B886" i="1"/>
  <c r="AA886" i="1" s="1"/>
  <c r="B887" i="1"/>
  <c r="AA887" i="1" s="1"/>
  <c r="B888" i="1"/>
  <c r="AA888" i="1" s="1"/>
  <c r="B889" i="1"/>
  <c r="AA889" i="1" s="1"/>
  <c r="B890" i="1"/>
  <c r="AA890" i="1" s="1"/>
  <c r="B891" i="1"/>
  <c r="AA891" i="1" s="1"/>
  <c r="B892" i="1"/>
  <c r="AA892" i="1" s="1"/>
  <c r="B893" i="1"/>
  <c r="AA893" i="1" s="1"/>
  <c r="B894" i="1"/>
  <c r="AA894" i="1" s="1"/>
  <c r="B895" i="1"/>
  <c r="AA895" i="1" s="1"/>
  <c r="B896" i="1"/>
  <c r="AA896" i="1" s="1"/>
  <c r="B897" i="1"/>
  <c r="AA897" i="1" s="1"/>
  <c r="B898" i="1"/>
  <c r="AA898" i="1" s="1"/>
  <c r="B899" i="1"/>
  <c r="AA899" i="1" s="1"/>
  <c r="B900" i="1"/>
  <c r="AA900" i="1" s="1"/>
  <c r="B901" i="1"/>
  <c r="AA901" i="1" s="1"/>
  <c r="B902" i="1"/>
  <c r="AA902" i="1" s="1"/>
  <c r="B903" i="1"/>
  <c r="AA903" i="1" s="1"/>
  <c r="B904" i="1"/>
  <c r="AA904" i="1" s="1"/>
  <c r="B905" i="1"/>
  <c r="AA905" i="1" s="1"/>
  <c r="B906" i="1"/>
  <c r="AA906" i="1" s="1"/>
  <c r="B907" i="1"/>
  <c r="AA907" i="1" s="1"/>
  <c r="B908" i="1"/>
  <c r="AA908" i="1" s="1"/>
  <c r="B909" i="1"/>
  <c r="AA909" i="1" s="1"/>
  <c r="B910" i="1"/>
  <c r="AA910" i="1" s="1"/>
  <c r="B911" i="1"/>
  <c r="AA911" i="1" s="1"/>
  <c r="B912" i="1"/>
  <c r="AA912" i="1" s="1"/>
  <c r="B913" i="1"/>
  <c r="AA913" i="1" s="1"/>
  <c r="B914" i="1"/>
  <c r="AA914" i="1" s="1"/>
  <c r="B915" i="1"/>
  <c r="AA915" i="1" s="1"/>
  <c r="B916" i="1"/>
  <c r="AA916" i="1" s="1"/>
  <c r="B917" i="1"/>
  <c r="AA917" i="1" s="1"/>
  <c r="B918" i="1"/>
  <c r="AA918" i="1" s="1"/>
  <c r="B919" i="1"/>
  <c r="AA919" i="1" s="1"/>
  <c r="B920" i="1"/>
  <c r="AA920" i="1" s="1"/>
  <c r="B921" i="1"/>
  <c r="AA921" i="1" s="1"/>
  <c r="B922" i="1"/>
  <c r="AA922" i="1" s="1"/>
  <c r="B923" i="1"/>
  <c r="AA923" i="1" s="1"/>
  <c r="B924" i="1"/>
  <c r="AA924" i="1" s="1"/>
  <c r="B925" i="1"/>
  <c r="AA925" i="1" s="1"/>
  <c r="B926" i="1"/>
  <c r="AA926" i="1" s="1"/>
  <c r="B927" i="1"/>
  <c r="AA927" i="1" s="1"/>
  <c r="B928" i="1"/>
  <c r="AA928" i="1" s="1"/>
  <c r="B929" i="1"/>
  <c r="AA929" i="1" s="1"/>
  <c r="B930" i="1"/>
  <c r="AA930" i="1" s="1"/>
  <c r="B931" i="1"/>
  <c r="AA931" i="1" s="1"/>
  <c r="B932" i="1"/>
  <c r="AA932" i="1" s="1"/>
  <c r="B933" i="1"/>
  <c r="AA933" i="1" s="1"/>
  <c r="B934" i="1"/>
  <c r="AA934" i="1" s="1"/>
  <c r="B935" i="1"/>
  <c r="AA935" i="1" s="1"/>
  <c r="B936" i="1"/>
  <c r="AA936" i="1" s="1"/>
  <c r="B937" i="1"/>
  <c r="AA937" i="1" s="1"/>
  <c r="B938" i="1"/>
  <c r="AA938" i="1" s="1"/>
  <c r="B939" i="1"/>
  <c r="AA939" i="1" s="1"/>
  <c r="B940" i="1"/>
  <c r="AA940" i="1" s="1"/>
  <c r="B941" i="1"/>
  <c r="AA941" i="1" s="1"/>
  <c r="B942" i="1"/>
  <c r="AA942" i="1" s="1"/>
  <c r="B943" i="1"/>
  <c r="AA943" i="1" s="1"/>
  <c r="B944" i="1"/>
  <c r="AA944" i="1" s="1"/>
  <c r="B945" i="1"/>
  <c r="AA945" i="1" s="1"/>
  <c r="B946" i="1"/>
  <c r="AA946" i="1" s="1"/>
  <c r="B947" i="1"/>
  <c r="AA947" i="1" s="1"/>
  <c r="B948" i="1"/>
  <c r="AA948" i="1" s="1"/>
  <c r="B949" i="1"/>
  <c r="AA949" i="1" s="1"/>
  <c r="B950" i="1"/>
  <c r="AA950" i="1" s="1"/>
  <c r="B951" i="1"/>
  <c r="AA951" i="1" s="1"/>
  <c r="B952" i="1"/>
  <c r="AA952" i="1" s="1"/>
  <c r="B953" i="1"/>
  <c r="AA953" i="1" s="1"/>
  <c r="B954" i="1"/>
  <c r="AA954" i="1" s="1"/>
  <c r="B955" i="1"/>
  <c r="AA955" i="1" s="1"/>
  <c r="B956" i="1"/>
  <c r="AA956" i="1" s="1"/>
  <c r="B957" i="1"/>
  <c r="AA957" i="1" s="1"/>
  <c r="B958" i="1"/>
  <c r="AA958" i="1" s="1"/>
  <c r="B959" i="1"/>
  <c r="AA959" i="1" s="1"/>
  <c r="B960" i="1"/>
  <c r="AA960" i="1" s="1"/>
  <c r="B961" i="1"/>
  <c r="AA961" i="1" s="1"/>
  <c r="B962" i="1"/>
  <c r="AA962" i="1" s="1"/>
  <c r="B963" i="1"/>
  <c r="AA963" i="1" s="1"/>
  <c r="B964" i="1"/>
  <c r="AA964" i="1" s="1"/>
  <c r="B965" i="1"/>
  <c r="AA965" i="1" s="1"/>
  <c r="B966" i="1"/>
  <c r="AA966" i="1" s="1"/>
  <c r="B967" i="1"/>
  <c r="AA967" i="1" s="1"/>
  <c r="B968" i="1"/>
  <c r="AA968" i="1" s="1"/>
  <c r="B969" i="1"/>
  <c r="AA969" i="1" s="1"/>
  <c r="B970" i="1"/>
  <c r="AA970" i="1" s="1"/>
  <c r="B971" i="1"/>
  <c r="AA971" i="1" s="1"/>
  <c r="B972" i="1"/>
  <c r="AA972" i="1" s="1"/>
  <c r="B973" i="1"/>
  <c r="AA973" i="1" s="1"/>
  <c r="B974" i="1"/>
  <c r="AA974" i="1" s="1"/>
  <c r="B975" i="1"/>
  <c r="AA975" i="1" s="1"/>
  <c r="B976" i="1"/>
  <c r="AA976" i="1" s="1"/>
  <c r="B977" i="1"/>
  <c r="AA977" i="1" s="1"/>
  <c r="B978" i="1"/>
  <c r="AA978" i="1" s="1"/>
  <c r="B979" i="1"/>
  <c r="AA979" i="1" s="1"/>
  <c r="B980" i="1"/>
  <c r="AA980" i="1" s="1"/>
  <c r="B981" i="1"/>
  <c r="AA981" i="1" s="1"/>
  <c r="B982" i="1"/>
  <c r="AA982" i="1" s="1"/>
  <c r="B983" i="1"/>
  <c r="AA983" i="1" s="1"/>
  <c r="B984" i="1"/>
  <c r="AA984" i="1" s="1"/>
  <c r="B985" i="1"/>
  <c r="AA985" i="1" s="1"/>
  <c r="B986" i="1"/>
  <c r="AA986" i="1" s="1"/>
  <c r="B987" i="1"/>
  <c r="AA987" i="1" s="1"/>
  <c r="B988" i="1"/>
  <c r="AA988" i="1" s="1"/>
  <c r="B989" i="1"/>
  <c r="AA989" i="1" s="1"/>
  <c r="B990" i="1"/>
  <c r="AA990" i="1" s="1"/>
  <c r="B991" i="1"/>
  <c r="AA991" i="1" s="1"/>
  <c r="B992" i="1"/>
  <c r="AA992" i="1" s="1"/>
  <c r="B993" i="1"/>
  <c r="AA993" i="1" s="1"/>
  <c r="B994" i="1"/>
  <c r="AA994" i="1" s="1"/>
  <c r="B995" i="1"/>
  <c r="AA995" i="1" s="1"/>
  <c r="B996" i="1"/>
  <c r="AA996" i="1" s="1"/>
  <c r="B997" i="1"/>
  <c r="AA997" i="1" s="1"/>
  <c r="B998" i="1"/>
  <c r="AA998" i="1" s="1"/>
  <c r="B999" i="1"/>
  <c r="AA999" i="1" s="1"/>
  <c r="B1000" i="1"/>
  <c r="AA1000" i="1" s="1"/>
  <c r="B1001" i="1"/>
  <c r="AA1001" i="1" s="1"/>
  <c r="B1002" i="1"/>
  <c r="AA1002" i="1" s="1"/>
  <c r="B1003" i="1"/>
  <c r="AA1003" i="1" s="1"/>
  <c r="B1004" i="1"/>
  <c r="AA1004" i="1" s="1"/>
  <c r="B1005" i="1"/>
  <c r="AA1005" i="1" s="1"/>
  <c r="B1006" i="1"/>
  <c r="AA1006" i="1" s="1"/>
  <c r="B1007" i="1"/>
  <c r="AA1007" i="1" s="1"/>
  <c r="B1008" i="1"/>
  <c r="AA1008" i="1" s="1"/>
  <c r="B1009" i="1"/>
  <c r="AA1009" i="1" s="1"/>
  <c r="B1010" i="1"/>
  <c r="AA1010" i="1" s="1"/>
  <c r="B1011" i="1"/>
  <c r="AA1011" i="1" s="1"/>
  <c r="B1012" i="1"/>
  <c r="AA1012" i="1" s="1"/>
  <c r="B1013" i="1"/>
  <c r="AA1013" i="1" s="1"/>
  <c r="B1014" i="1"/>
  <c r="AA1014" i="1" s="1"/>
  <c r="B1015" i="1"/>
  <c r="AA1015" i="1" s="1"/>
  <c r="B1016" i="1"/>
  <c r="AA1016" i="1" s="1"/>
  <c r="B1017" i="1"/>
  <c r="AA1017" i="1" s="1"/>
  <c r="B1018" i="1"/>
  <c r="AA1018" i="1" s="1"/>
  <c r="B1019" i="1"/>
  <c r="AA1019" i="1" s="1"/>
  <c r="B1020" i="1"/>
  <c r="AA1020" i="1" s="1"/>
  <c r="B1021" i="1"/>
  <c r="AA1021" i="1" s="1"/>
  <c r="B1022" i="1"/>
  <c r="AA1022" i="1" s="1"/>
  <c r="B1023" i="1"/>
  <c r="AA1023" i="1" s="1"/>
  <c r="B1024" i="1"/>
  <c r="AA1024" i="1" s="1"/>
  <c r="B1025" i="1"/>
  <c r="AA1025" i="1" s="1"/>
  <c r="B1026" i="1"/>
  <c r="AA1026" i="1" s="1"/>
  <c r="B1027" i="1"/>
  <c r="AA1027" i="1" s="1"/>
  <c r="B1028" i="1"/>
  <c r="AA1028" i="1" s="1"/>
  <c r="B1029" i="1"/>
  <c r="AA1029" i="1" s="1"/>
  <c r="B1030" i="1"/>
  <c r="AA1030" i="1" s="1"/>
  <c r="B1031" i="1"/>
  <c r="AA1031" i="1" s="1"/>
  <c r="B1032" i="1"/>
  <c r="AA1032" i="1" s="1"/>
  <c r="B1033" i="1"/>
  <c r="AA1033" i="1" s="1"/>
  <c r="B1034" i="1"/>
  <c r="AA1034" i="1" s="1"/>
  <c r="B1035" i="1"/>
  <c r="AA1035" i="1" s="1"/>
  <c r="B1036" i="1"/>
  <c r="AA1036" i="1" s="1"/>
  <c r="B1037" i="1"/>
  <c r="AA1037" i="1" s="1"/>
  <c r="B1038" i="1"/>
  <c r="AA1038" i="1" s="1"/>
  <c r="B1039" i="1"/>
  <c r="AA1039" i="1" s="1"/>
  <c r="B1040" i="1"/>
  <c r="AA1040" i="1" s="1"/>
  <c r="B1041" i="1"/>
  <c r="AA1041" i="1" s="1"/>
  <c r="B1042" i="1"/>
  <c r="AA1042" i="1" s="1"/>
  <c r="B1043" i="1"/>
  <c r="AA1043" i="1" s="1"/>
  <c r="B1044" i="1"/>
  <c r="AA1044" i="1" s="1"/>
  <c r="B1045" i="1"/>
  <c r="AA1045" i="1" s="1"/>
  <c r="B1046" i="1"/>
  <c r="AA1046" i="1" s="1"/>
  <c r="B1047" i="1"/>
  <c r="AA1047" i="1" s="1"/>
  <c r="B1048" i="1"/>
  <c r="AA1048" i="1" s="1"/>
  <c r="B1049" i="1"/>
  <c r="AA1049" i="1" s="1"/>
  <c r="B1050" i="1"/>
  <c r="AA1050" i="1" s="1"/>
  <c r="B1051" i="1"/>
  <c r="AA1051" i="1" s="1"/>
  <c r="B1052" i="1"/>
  <c r="AA1052" i="1" s="1"/>
  <c r="B1053" i="1"/>
  <c r="AA1053" i="1" s="1"/>
  <c r="B1054" i="1"/>
  <c r="AA1054" i="1" s="1"/>
  <c r="B1055" i="1"/>
  <c r="AA1055" i="1" s="1"/>
  <c r="B1056" i="1"/>
  <c r="AA1056" i="1" s="1"/>
  <c r="B1057" i="1"/>
  <c r="AA1057" i="1" s="1"/>
  <c r="B1058" i="1"/>
  <c r="AA1058" i="1" s="1"/>
  <c r="B1059" i="1"/>
  <c r="AA1059" i="1" s="1"/>
  <c r="B1060" i="1"/>
  <c r="AA1060" i="1" s="1"/>
  <c r="B1061" i="1"/>
  <c r="AA1061" i="1" s="1"/>
  <c r="B1062" i="1"/>
  <c r="AA1062" i="1" s="1"/>
  <c r="B1063" i="1"/>
  <c r="AA1063" i="1" s="1"/>
  <c r="B1064" i="1"/>
  <c r="AA1064" i="1" s="1"/>
  <c r="B1065" i="1"/>
  <c r="AA1065" i="1" s="1"/>
  <c r="B1066" i="1"/>
  <c r="AA1066" i="1" s="1"/>
  <c r="B1067" i="1"/>
  <c r="B1068" i="1"/>
  <c r="AA1068" i="1" s="1"/>
  <c r="B1069" i="1"/>
  <c r="AA1069" i="1" s="1"/>
  <c r="B1070" i="1"/>
  <c r="AA1070" i="1" s="1"/>
  <c r="B1071" i="1"/>
  <c r="AA1071" i="1" s="1"/>
  <c r="B1072" i="1"/>
  <c r="AA1072" i="1" s="1"/>
  <c r="B1073" i="1"/>
  <c r="AA1073" i="1" s="1"/>
  <c r="B1074" i="1"/>
  <c r="AA1074" i="1" s="1"/>
  <c r="B1075" i="1"/>
  <c r="AA1075" i="1" s="1"/>
  <c r="B1076" i="1"/>
  <c r="AA1076" i="1" s="1"/>
  <c r="B1077" i="1"/>
  <c r="AA1077" i="1" s="1"/>
  <c r="B1078" i="1"/>
  <c r="AA1078" i="1" s="1"/>
  <c r="B1079" i="1"/>
  <c r="AA1079" i="1" s="1"/>
  <c r="B1080" i="1"/>
  <c r="AA1080" i="1" s="1"/>
  <c r="B1081" i="1"/>
  <c r="AA1081" i="1" s="1"/>
  <c r="B1082" i="1"/>
  <c r="AA1082" i="1" s="1"/>
  <c r="B1083" i="1"/>
  <c r="AA1083" i="1" s="1"/>
  <c r="B1084" i="1"/>
  <c r="AA1084" i="1" s="1"/>
  <c r="B1085" i="1"/>
  <c r="AA1085" i="1" s="1"/>
  <c r="B1086" i="1"/>
  <c r="AA1086" i="1" s="1"/>
  <c r="B1087" i="1"/>
  <c r="AA1087" i="1" s="1"/>
  <c r="B1088" i="1"/>
  <c r="AA1088" i="1" s="1"/>
  <c r="B1089" i="1"/>
  <c r="AA1089" i="1" s="1"/>
  <c r="B1090" i="1"/>
  <c r="AA1090" i="1" s="1"/>
  <c r="B1091" i="1"/>
  <c r="AA1091" i="1" s="1"/>
  <c r="B1092" i="1"/>
  <c r="AA1092" i="1" s="1"/>
  <c r="B1093" i="1"/>
  <c r="AA1093" i="1" s="1"/>
  <c r="B1094" i="1"/>
  <c r="AA1094" i="1" s="1"/>
  <c r="B1095" i="1"/>
  <c r="AA1095" i="1" s="1"/>
  <c r="B1096" i="1"/>
  <c r="AA1096" i="1" s="1"/>
  <c r="B1097" i="1"/>
  <c r="AA1097" i="1" s="1"/>
  <c r="B1098" i="1"/>
  <c r="AA1098" i="1" s="1"/>
  <c r="B1099" i="1"/>
  <c r="AA1099" i="1" s="1"/>
  <c r="B1100" i="1"/>
  <c r="AA1100" i="1" s="1"/>
  <c r="B1101" i="1"/>
  <c r="AA1101" i="1" s="1"/>
  <c r="B1102" i="1"/>
  <c r="AA1102" i="1" s="1"/>
  <c r="B1103" i="1"/>
  <c r="AA1103" i="1" s="1"/>
  <c r="B1104" i="1"/>
  <c r="AA1104" i="1" s="1"/>
  <c r="B1105" i="1"/>
  <c r="AA1105" i="1" s="1"/>
  <c r="B1106" i="1"/>
  <c r="AA1106" i="1" s="1"/>
  <c r="B1107" i="1"/>
  <c r="AA1107" i="1" s="1"/>
  <c r="B1108" i="1"/>
  <c r="AA1108" i="1" s="1"/>
  <c r="B1109" i="1"/>
  <c r="AA1109" i="1" s="1"/>
  <c r="B1110" i="1"/>
  <c r="AA1110" i="1" s="1"/>
  <c r="B1111" i="1"/>
  <c r="AA1111" i="1" s="1"/>
  <c r="B1112" i="1"/>
  <c r="AA1112" i="1" s="1"/>
  <c r="B1113" i="1"/>
  <c r="AA1113" i="1" s="1"/>
  <c r="B1114" i="1"/>
  <c r="AA1114" i="1" s="1"/>
  <c r="B1115" i="1"/>
  <c r="AA1115" i="1" s="1"/>
  <c r="B1116" i="1"/>
  <c r="AA1116" i="1" s="1"/>
  <c r="B1117" i="1"/>
  <c r="AA1117" i="1" s="1"/>
  <c r="B1118" i="1"/>
  <c r="AA1118" i="1" s="1"/>
  <c r="B1119" i="1"/>
  <c r="AA1119" i="1" s="1"/>
  <c r="B1120" i="1"/>
  <c r="AA1120" i="1" s="1"/>
  <c r="B1121" i="1"/>
  <c r="AA1121" i="1" s="1"/>
  <c r="B1122" i="1"/>
  <c r="AA1122" i="1" s="1"/>
  <c r="B1123" i="1"/>
  <c r="AA1123" i="1" s="1"/>
  <c r="B1124" i="1"/>
  <c r="AA1124" i="1" s="1"/>
  <c r="B1125" i="1"/>
  <c r="AA1125" i="1" s="1"/>
  <c r="B1126" i="1"/>
  <c r="AA1126" i="1" s="1"/>
  <c r="B1127" i="1"/>
  <c r="AA1127" i="1" s="1"/>
  <c r="B1128" i="1"/>
  <c r="AA1128" i="1" s="1"/>
  <c r="B1129" i="1"/>
  <c r="AA1129" i="1" s="1"/>
  <c r="B1130" i="1"/>
  <c r="AA1130" i="1" s="1"/>
  <c r="B1131" i="1"/>
  <c r="AA1131" i="1" s="1"/>
  <c r="B1132" i="1"/>
  <c r="AA1132" i="1" s="1"/>
  <c r="B1133" i="1"/>
  <c r="AA1133" i="1" s="1"/>
  <c r="B1134" i="1"/>
  <c r="AA1134" i="1" s="1"/>
  <c r="B1135" i="1"/>
  <c r="AA1135" i="1" s="1"/>
  <c r="B1136" i="1"/>
  <c r="AA1136" i="1" s="1"/>
  <c r="B1137" i="1"/>
  <c r="AA1137" i="1" s="1"/>
  <c r="B1138" i="1"/>
  <c r="AA1138" i="1" s="1"/>
  <c r="B1139" i="1"/>
  <c r="AA1139" i="1" s="1"/>
  <c r="B1140" i="1"/>
  <c r="AA1140" i="1" s="1"/>
  <c r="B1141" i="1"/>
  <c r="AA1141" i="1" s="1"/>
  <c r="B1142" i="1"/>
  <c r="AA1142" i="1" s="1"/>
  <c r="B1143" i="1"/>
  <c r="AA1143" i="1" s="1"/>
  <c r="B1144" i="1"/>
  <c r="AA1144" i="1" s="1"/>
  <c r="B1145" i="1"/>
  <c r="AA1145" i="1" s="1"/>
  <c r="B1146" i="1"/>
  <c r="AA1146" i="1" s="1"/>
  <c r="B1147" i="1"/>
  <c r="AA1147" i="1" s="1"/>
  <c r="B1148" i="1"/>
  <c r="B1149" i="1"/>
  <c r="AA1149" i="1" s="1"/>
  <c r="B1150" i="1"/>
  <c r="AA1150" i="1" s="1"/>
  <c r="B1151" i="1"/>
  <c r="AA1151" i="1" s="1"/>
  <c r="B1152" i="1"/>
  <c r="AA1152" i="1" s="1"/>
  <c r="B1153" i="1"/>
  <c r="AA1153" i="1" s="1"/>
  <c r="B1154" i="1"/>
  <c r="AA1154" i="1" s="1"/>
  <c r="B1155" i="1"/>
  <c r="AA1155" i="1" s="1"/>
  <c r="B1156" i="1"/>
  <c r="AA1156" i="1" s="1"/>
  <c r="B1157" i="1"/>
  <c r="AA1157" i="1" s="1"/>
  <c r="B1158" i="1"/>
  <c r="AA1158" i="1" s="1"/>
  <c r="B1159" i="1"/>
  <c r="AA1159" i="1" s="1"/>
  <c r="B1160" i="1"/>
  <c r="AA1160" i="1" s="1"/>
  <c r="B1161" i="1"/>
  <c r="AA1161" i="1" s="1"/>
  <c r="B1162" i="1"/>
  <c r="AA1162" i="1" s="1"/>
  <c r="B1163" i="1"/>
  <c r="AA1163" i="1" s="1"/>
  <c r="B1164" i="1"/>
  <c r="AA1164" i="1" s="1"/>
  <c r="B1165" i="1"/>
  <c r="AA1165" i="1" s="1"/>
  <c r="B1166" i="1"/>
  <c r="AA1166" i="1" s="1"/>
  <c r="B1167" i="1"/>
  <c r="AA1167" i="1" s="1"/>
  <c r="B1168" i="1"/>
  <c r="AA1168" i="1" s="1"/>
  <c r="B1169" i="1"/>
  <c r="AA1169" i="1" s="1"/>
  <c r="B1170" i="1"/>
  <c r="AA1170" i="1" s="1"/>
  <c r="B1171" i="1"/>
  <c r="AA1171" i="1" s="1"/>
  <c r="B1172" i="1"/>
  <c r="AA1172" i="1" s="1"/>
  <c r="B1173" i="1"/>
  <c r="AA1173" i="1" s="1"/>
  <c r="B1174" i="1"/>
  <c r="AA1174" i="1" s="1"/>
  <c r="B1175" i="1"/>
  <c r="AA1175" i="1" s="1"/>
  <c r="B1176" i="1"/>
  <c r="AA1176" i="1" s="1"/>
  <c r="B1177" i="1"/>
  <c r="AA1177" i="1" s="1"/>
  <c r="B1178" i="1"/>
  <c r="AA1178" i="1" s="1"/>
  <c r="B1179" i="1"/>
  <c r="AA1179" i="1" s="1"/>
  <c r="B1180" i="1"/>
  <c r="AA1180" i="1" s="1"/>
  <c r="B1181" i="1"/>
  <c r="AA1181" i="1" s="1"/>
  <c r="B1182" i="1"/>
  <c r="AA1182" i="1" s="1"/>
  <c r="B1183" i="1"/>
  <c r="AA1183" i="1" s="1"/>
  <c r="B1184" i="1"/>
  <c r="AA1184" i="1" s="1"/>
  <c r="B1185" i="1"/>
  <c r="AA1185" i="1" s="1"/>
  <c r="B1186" i="1"/>
  <c r="AA1186" i="1" s="1"/>
  <c r="B1187" i="1"/>
  <c r="AA1187" i="1" s="1"/>
  <c r="B1188" i="1"/>
  <c r="AA1188" i="1" s="1"/>
  <c r="B1189" i="1"/>
  <c r="AA1189" i="1" s="1"/>
  <c r="B1190" i="1"/>
  <c r="AA1190" i="1" s="1"/>
  <c r="B1191" i="1"/>
  <c r="AA1191" i="1" s="1"/>
  <c r="B1192" i="1"/>
  <c r="AA1192" i="1" s="1"/>
  <c r="B1193" i="1"/>
  <c r="AA1193" i="1" s="1"/>
  <c r="B1194" i="1"/>
  <c r="AA1194" i="1" s="1"/>
  <c r="B1195" i="1"/>
  <c r="AA1195" i="1" s="1"/>
  <c r="B1196" i="1"/>
  <c r="AA1196" i="1" s="1"/>
  <c r="B1197" i="1"/>
  <c r="AA1197" i="1" s="1"/>
  <c r="B1198" i="1"/>
  <c r="AA1198" i="1" s="1"/>
  <c r="B1199" i="1"/>
  <c r="AA1199" i="1" s="1"/>
  <c r="B1200" i="1"/>
  <c r="AA1200" i="1" s="1"/>
  <c r="B1201" i="1"/>
  <c r="AA1201" i="1" s="1"/>
  <c r="B1202" i="1"/>
  <c r="AA1202" i="1" s="1"/>
  <c r="B1203" i="1"/>
  <c r="AA1203" i="1" s="1"/>
  <c r="B1204" i="1"/>
  <c r="AA1204" i="1" s="1"/>
  <c r="B1205" i="1"/>
  <c r="AA1205" i="1" s="1"/>
  <c r="B1206" i="1"/>
  <c r="AA1206" i="1" s="1"/>
  <c r="B1207" i="1"/>
  <c r="AA1207" i="1" s="1"/>
  <c r="B1208" i="1"/>
  <c r="AA1208" i="1" s="1"/>
  <c r="B1209" i="1"/>
  <c r="AA1209" i="1" s="1"/>
  <c r="B1210" i="1"/>
  <c r="AA1210" i="1" s="1"/>
  <c r="B1211" i="1"/>
  <c r="AA1211" i="1" s="1"/>
  <c r="B1212" i="1"/>
  <c r="AA1212" i="1" s="1"/>
  <c r="B1213" i="1"/>
  <c r="AA1213" i="1" s="1"/>
  <c r="B1214" i="1"/>
  <c r="AA1214" i="1" s="1"/>
  <c r="B1215" i="1"/>
  <c r="AA1215" i="1" s="1"/>
  <c r="B1216" i="1"/>
  <c r="AA1216" i="1" s="1"/>
  <c r="B1217" i="1"/>
  <c r="AA1217" i="1" s="1"/>
  <c r="B1218" i="1"/>
  <c r="AA1218" i="1" s="1"/>
  <c r="B1219" i="1"/>
  <c r="AA1219" i="1" s="1"/>
  <c r="B1220" i="1"/>
  <c r="AA1220" i="1" s="1"/>
  <c r="B1221" i="1"/>
  <c r="AA1221" i="1" s="1"/>
  <c r="B1222" i="1"/>
  <c r="AA1222" i="1" s="1"/>
  <c r="B1223" i="1"/>
  <c r="AA1223" i="1" s="1"/>
  <c r="B1224" i="1"/>
  <c r="AA1224" i="1" s="1"/>
  <c r="B1225" i="1"/>
  <c r="AA1225" i="1" s="1"/>
  <c r="B1226" i="1"/>
  <c r="AA1226" i="1" s="1"/>
  <c r="B1227" i="1"/>
  <c r="AA1227" i="1" s="1"/>
  <c r="B1228" i="1"/>
  <c r="AA1228" i="1" s="1"/>
  <c r="B1229" i="1"/>
  <c r="AA1229" i="1" s="1"/>
  <c r="B1230" i="1"/>
  <c r="AA1230" i="1" s="1"/>
  <c r="B1231" i="1"/>
  <c r="AA1231" i="1" s="1"/>
  <c r="B1232" i="1"/>
  <c r="AA1232" i="1" s="1"/>
  <c r="B1233" i="1"/>
  <c r="AA1233" i="1" s="1"/>
  <c r="B1234" i="1"/>
  <c r="AA1234" i="1" s="1"/>
  <c r="B1235" i="1"/>
  <c r="AA1235" i="1" s="1"/>
  <c r="B1236" i="1"/>
  <c r="AA1236" i="1" s="1"/>
  <c r="B1237" i="1"/>
  <c r="AA1237" i="1" s="1"/>
  <c r="B1238" i="1"/>
  <c r="AA1238" i="1" s="1"/>
  <c r="B1239" i="1"/>
  <c r="AA1239" i="1" s="1"/>
  <c r="B1240" i="1"/>
  <c r="AA1240" i="1" s="1"/>
  <c r="B1241" i="1"/>
  <c r="AA1241" i="1" s="1"/>
  <c r="B1242" i="1"/>
  <c r="AA1242" i="1" s="1"/>
  <c r="B1243" i="1"/>
  <c r="AA1243" i="1" s="1"/>
  <c r="B1244" i="1"/>
  <c r="AA1244" i="1" s="1"/>
  <c r="B1245" i="1"/>
  <c r="AA1245" i="1" s="1"/>
  <c r="B1246" i="1"/>
  <c r="AA1246" i="1" s="1"/>
  <c r="B1247" i="1"/>
  <c r="AA1247" i="1" s="1"/>
  <c r="B1248" i="1"/>
  <c r="AA1248" i="1" s="1"/>
  <c r="B1249" i="1"/>
  <c r="AA1249" i="1" s="1"/>
  <c r="B1250" i="1"/>
  <c r="AA1250" i="1" s="1"/>
  <c r="B1251" i="1"/>
  <c r="AA1251" i="1" s="1"/>
  <c r="B1252" i="1"/>
  <c r="AA1252" i="1" s="1"/>
  <c r="B1253" i="1"/>
  <c r="AA1253" i="1" s="1"/>
  <c r="B1254" i="1"/>
  <c r="AA1254" i="1" s="1"/>
  <c r="B1255" i="1"/>
  <c r="AA1255" i="1" s="1"/>
  <c r="B1256" i="1"/>
  <c r="AA1256" i="1" s="1"/>
  <c r="B1257" i="1"/>
  <c r="AA1257" i="1" s="1"/>
  <c r="B1258" i="1"/>
  <c r="AA1258" i="1" s="1"/>
  <c r="B1259" i="1"/>
  <c r="AA1259" i="1" s="1"/>
  <c r="B1260" i="1"/>
  <c r="AA1260" i="1" s="1"/>
  <c r="B1261" i="1"/>
  <c r="AA1261" i="1" s="1"/>
  <c r="B1262" i="1"/>
  <c r="AA1262" i="1" s="1"/>
  <c r="B1263" i="1"/>
  <c r="AA1263" i="1" s="1"/>
  <c r="B1264" i="1"/>
  <c r="AA1264" i="1" s="1"/>
  <c r="B1265" i="1"/>
  <c r="AA1265" i="1" s="1"/>
  <c r="B1266" i="1"/>
  <c r="AA1266" i="1" s="1"/>
  <c r="B1267" i="1"/>
  <c r="AA1267" i="1" s="1"/>
  <c r="B1268" i="1"/>
  <c r="AA1268" i="1" s="1"/>
  <c r="B1269" i="1"/>
  <c r="AA1269" i="1" s="1"/>
  <c r="B1270" i="1"/>
  <c r="AA1270" i="1" s="1"/>
  <c r="B1271" i="1"/>
  <c r="AA1271" i="1" s="1"/>
  <c r="B1272" i="1"/>
  <c r="AA1272" i="1" s="1"/>
  <c r="B1273" i="1"/>
  <c r="B1274" i="1"/>
  <c r="AA1274" i="1" s="1"/>
  <c r="B1275" i="1"/>
  <c r="AA1275" i="1" s="1"/>
  <c r="B1276" i="1"/>
  <c r="AA1276" i="1" s="1"/>
  <c r="B1277" i="1"/>
  <c r="AA1277" i="1" s="1"/>
  <c r="B1278" i="1"/>
  <c r="AA1278" i="1" s="1"/>
  <c r="B1279" i="1"/>
  <c r="AA1279" i="1" s="1"/>
  <c r="B1280" i="1"/>
  <c r="AA1280" i="1" s="1"/>
  <c r="B1281" i="1"/>
  <c r="AA1281" i="1" s="1"/>
  <c r="B1282" i="1"/>
  <c r="AA1282" i="1" s="1"/>
  <c r="B1283" i="1"/>
  <c r="AA1283" i="1" s="1"/>
  <c r="B1284" i="1"/>
  <c r="AA1284" i="1" s="1"/>
  <c r="B1285" i="1"/>
  <c r="AA1285" i="1" s="1"/>
  <c r="B1286" i="1"/>
  <c r="AA1286" i="1" s="1"/>
  <c r="B1287" i="1"/>
  <c r="AA1287" i="1" s="1"/>
  <c r="B1288" i="1"/>
  <c r="AA1288" i="1" s="1"/>
  <c r="B1289" i="1"/>
  <c r="AA1289" i="1" s="1"/>
  <c r="B1290" i="1"/>
  <c r="AA1290" i="1" s="1"/>
  <c r="B1291" i="1"/>
  <c r="AA1291" i="1" s="1"/>
  <c r="B1292" i="1"/>
  <c r="AA1292" i="1" s="1"/>
  <c r="B1293" i="1"/>
  <c r="AA1293" i="1" s="1"/>
  <c r="B1294" i="1"/>
  <c r="AA1294" i="1" s="1"/>
  <c r="B1295" i="1"/>
  <c r="AA1295" i="1" s="1"/>
  <c r="B1296" i="1"/>
  <c r="AA1296" i="1" s="1"/>
  <c r="B1297" i="1"/>
  <c r="AA1297" i="1" s="1"/>
  <c r="B1298" i="1"/>
  <c r="AA1298" i="1" s="1"/>
  <c r="B1299" i="1"/>
  <c r="AA1299" i="1" s="1"/>
  <c r="B1300" i="1"/>
  <c r="AA1300" i="1" s="1"/>
  <c r="B1301" i="1"/>
  <c r="AA1301" i="1" s="1"/>
  <c r="B1302" i="1"/>
  <c r="AA1302" i="1" s="1"/>
  <c r="B1303" i="1"/>
  <c r="AA1303" i="1" s="1"/>
  <c r="B1304" i="1"/>
  <c r="B1305" i="1"/>
  <c r="AA1305" i="1" s="1"/>
  <c r="B1306" i="1"/>
  <c r="AA1306" i="1" s="1"/>
  <c r="B1307" i="1"/>
  <c r="AA1307" i="1" s="1"/>
  <c r="B1308" i="1"/>
  <c r="AA1308" i="1" s="1"/>
  <c r="B1309" i="1"/>
  <c r="AA1309" i="1" s="1"/>
  <c r="B1310" i="1"/>
  <c r="AA1310" i="1" s="1"/>
  <c r="B1311" i="1"/>
  <c r="AA1311" i="1" s="1"/>
  <c r="B1312" i="1"/>
  <c r="AA1312" i="1" s="1"/>
  <c r="B1313" i="1"/>
  <c r="AA1313" i="1" s="1"/>
  <c r="B1314" i="1"/>
  <c r="AA1314" i="1" s="1"/>
  <c r="B1315" i="1"/>
  <c r="AA1315" i="1" s="1"/>
  <c r="B1316" i="1"/>
  <c r="AA1316" i="1" s="1"/>
  <c r="B1317" i="1"/>
  <c r="AA1317" i="1" s="1"/>
  <c r="B1318" i="1"/>
  <c r="AA1318" i="1" s="1"/>
  <c r="B1319" i="1"/>
  <c r="AA1319" i="1" s="1"/>
  <c r="B1320" i="1"/>
  <c r="AA1320" i="1" s="1"/>
  <c r="B1321" i="1"/>
  <c r="AA1321" i="1" s="1"/>
  <c r="B1322" i="1"/>
  <c r="AA1322" i="1" s="1"/>
  <c r="B1323" i="1"/>
  <c r="AA1323" i="1" s="1"/>
  <c r="B1324" i="1"/>
  <c r="AA1324" i="1" s="1"/>
  <c r="B1325" i="1"/>
  <c r="AA1325" i="1" s="1"/>
  <c r="B1326" i="1"/>
  <c r="AA1326" i="1" s="1"/>
  <c r="B1327" i="1"/>
  <c r="AA1327" i="1" s="1"/>
  <c r="B1328" i="1"/>
  <c r="AA1328" i="1" s="1"/>
  <c r="B1329" i="1"/>
  <c r="AA1329" i="1" s="1"/>
  <c r="B1330" i="1"/>
  <c r="AA1330" i="1" s="1"/>
  <c r="B1331" i="1"/>
  <c r="AA1331" i="1" s="1"/>
  <c r="B1332" i="1"/>
  <c r="AA1332" i="1" s="1"/>
  <c r="B1333" i="1"/>
  <c r="AA1333" i="1" s="1"/>
  <c r="B1334" i="1"/>
  <c r="AA1334" i="1" s="1"/>
  <c r="B1335" i="1"/>
  <c r="AA1335" i="1" s="1"/>
  <c r="B1336" i="1"/>
  <c r="AA1336" i="1" s="1"/>
  <c r="B1337" i="1"/>
  <c r="AA1337" i="1" s="1"/>
  <c r="B1338" i="1"/>
  <c r="AA1338" i="1" s="1"/>
  <c r="B1339" i="1"/>
  <c r="AA1339" i="1" s="1"/>
  <c r="B1340" i="1"/>
  <c r="AA1340" i="1" s="1"/>
  <c r="B1341" i="1"/>
  <c r="B1342" i="1"/>
  <c r="AA1342" i="1" s="1"/>
  <c r="B1343" i="1"/>
  <c r="AA1343" i="1" s="1"/>
  <c r="B1344" i="1"/>
  <c r="AA1344" i="1" s="1"/>
  <c r="B1345" i="1"/>
  <c r="AA1345" i="1" s="1"/>
  <c r="B1346" i="1"/>
  <c r="AA1346" i="1" s="1"/>
  <c r="B1347" i="1"/>
  <c r="AA1347" i="1" s="1"/>
  <c r="B1348" i="1"/>
  <c r="AA1348" i="1" s="1"/>
  <c r="B1349" i="1"/>
  <c r="AA1349" i="1" s="1"/>
  <c r="B1350" i="1"/>
  <c r="AA1350" i="1" s="1"/>
  <c r="B1351" i="1"/>
  <c r="B1352" i="1"/>
  <c r="AA1352" i="1" s="1"/>
  <c r="B1353" i="1"/>
  <c r="AA1353" i="1" s="1"/>
  <c r="B1354" i="1"/>
  <c r="AA1354" i="1" s="1"/>
  <c r="B1355" i="1"/>
  <c r="AA1355" i="1" s="1"/>
  <c r="B1356" i="1"/>
  <c r="AA1356" i="1" s="1"/>
  <c r="B1357" i="1"/>
  <c r="AA1357" i="1" s="1"/>
  <c r="B1358" i="1"/>
  <c r="AA1358" i="1" s="1"/>
  <c r="B1359" i="1"/>
  <c r="AA1359" i="1" s="1"/>
  <c r="B1360" i="1"/>
  <c r="AA1360" i="1" s="1"/>
  <c r="B1361" i="1"/>
  <c r="AA1361" i="1" s="1"/>
  <c r="B1362" i="1"/>
  <c r="AA1362" i="1" s="1"/>
  <c r="B1363" i="1"/>
  <c r="AA1363" i="1" s="1"/>
  <c r="B1364" i="1"/>
  <c r="AA1364" i="1" s="1"/>
  <c r="B1365" i="1"/>
  <c r="AA1365" i="1" s="1"/>
  <c r="B1366" i="1"/>
  <c r="AA1366" i="1" s="1"/>
  <c r="B1367" i="1"/>
  <c r="AA1367" i="1" s="1"/>
  <c r="B1368" i="1"/>
  <c r="AA1368" i="1" s="1"/>
  <c r="B1369" i="1"/>
  <c r="AA1369" i="1" s="1"/>
  <c r="B1370" i="1"/>
  <c r="AA1370" i="1" s="1"/>
  <c r="B1371" i="1"/>
  <c r="AA1371" i="1" s="1"/>
  <c r="B1372" i="1"/>
  <c r="B1373" i="1"/>
  <c r="AA1373" i="1" s="1"/>
  <c r="B1374" i="1"/>
  <c r="AA1374" i="1" s="1"/>
  <c r="B1375" i="1"/>
  <c r="AA1375" i="1" s="1"/>
  <c r="B1376" i="1"/>
  <c r="AA1376" i="1" s="1"/>
  <c r="B1377" i="1"/>
  <c r="AA1377" i="1" s="1"/>
  <c r="B1378" i="1"/>
  <c r="AA1378" i="1" s="1"/>
  <c r="B1379" i="1"/>
  <c r="AA1379" i="1" s="1"/>
  <c r="B1380" i="1"/>
  <c r="AA1380" i="1" s="1"/>
  <c r="B1381" i="1"/>
  <c r="AA1381" i="1" s="1"/>
  <c r="B1382" i="1"/>
  <c r="AA1382" i="1" s="1"/>
  <c r="B1383" i="1"/>
  <c r="AA1383" i="1" s="1"/>
  <c r="B1384" i="1"/>
  <c r="AA1384" i="1" s="1"/>
  <c r="B1385" i="1"/>
  <c r="AA1385" i="1" s="1"/>
  <c r="B1386" i="1"/>
  <c r="AA1386" i="1" s="1"/>
  <c r="B1387" i="1"/>
  <c r="AA1387" i="1" s="1"/>
  <c r="B1388" i="1"/>
  <c r="AA1388" i="1" s="1"/>
  <c r="B1389" i="1"/>
  <c r="AA1389" i="1" s="1"/>
  <c r="B1390" i="1"/>
  <c r="AA1390" i="1" s="1"/>
  <c r="B1391" i="1"/>
  <c r="AA1391" i="1" s="1"/>
  <c r="B1392" i="1"/>
  <c r="AA1392" i="1" s="1"/>
  <c r="B1393" i="1"/>
  <c r="B1394" i="1"/>
  <c r="AA1394" i="1" s="1"/>
  <c r="B1395" i="1"/>
  <c r="AA1395" i="1" s="1"/>
  <c r="B1396" i="1"/>
  <c r="AA1396" i="1" s="1"/>
  <c r="B1397" i="1"/>
  <c r="AA1397" i="1" s="1"/>
  <c r="B1398" i="1"/>
  <c r="AA1398" i="1" s="1"/>
  <c r="B1399" i="1"/>
  <c r="AA1399" i="1" s="1"/>
  <c r="B1400" i="1"/>
  <c r="AA1400" i="1" s="1"/>
  <c r="B1401" i="1"/>
  <c r="B1402" i="1"/>
  <c r="AA1402" i="1" s="1"/>
  <c r="B1403" i="1"/>
  <c r="AA1403" i="1" s="1"/>
  <c r="B1404" i="1"/>
  <c r="AA1404" i="1" s="1"/>
  <c r="B1405" i="1"/>
  <c r="AA1405" i="1" s="1"/>
  <c r="B1406" i="1"/>
  <c r="AA1406" i="1" s="1"/>
  <c r="B1407" i="1"/>
  <c r="AA1407" i="1" s="1"/>
  <c r="B1408" i="1"/>
  <c r="AA1408" i="1" s="1"/>
  <c r="B1409" i="1"/>
  <c r="AA1409" i="1" s="1"/>
  <c r="B1410" i="1"/>
  <c r="AA1410" i="1" s="1"/>
  <c r="B1411" i="1"/>
  <c r="AA1411" i="1" s="1"/>
  <c r="B1412" i="1"/>
  <c r="AA1412" i="1" s="1"/>
  <c r="B1413" i="1"/>
  <c r="AA1413" i="1" s="1"/>
  <c r="B1414" i="1"/>
  <c r="AA1414" i="1" s="1"/>
  <c r="B1415" i="1"/>
  <c r="AA1415" i="1" s="1"/>
  <c r="B1416" i="1"/>
  <c r="AA1416" i="1" s="1"/>
  <c r="B1417" i="1"/>
  <c r="AA1417" i="1" s="1"/>
  <c r="B1418" i="1"/>
  <c r="AA1418" i="1" s="1"/>
  <c r="B1419" i="1"/>
  <c r="AA1419" i="1" s="1"/>
  <c r="B1420" i="1"/>
  <c r="AA1420" i="1" s="1"/>
  <c r="B1421" i="1"/>
  <c r="AA1421" i="1" s="1"/>
  <c r="B1422" i="1"/>
  <c r="AA1422" i="1" s="1"/>
  <c r="B1423" i="1"/>
  <c r="AA1423" i="1" s="1"/>
  <c r="B1424" i="1"/>
  <c r="AA1424" i="1" s="1"/>
  <c r="B1425" i="1"/>
  <c r="AA1425" i="1" s="1"/>
  <c r="B1426" i="1"/>
  <c r="AA1426" i="1" s="1"/>
  <c r="B1427" i="1"/>
  <c r="AA1427" i="1" s="1"/>
  <c r="B1428" i="1"/>
  <c r="B1429" i="1"/>
  <c r="AA1429" i="1" s="1"/>
  <c r="B1430" i="1"/>
  <c r="AA1430" i="1" s="1"/>
  <c r="B1431" i="1"/>
  <c r="AA1431" i="1" s="1"/>
  <c r="B1432" i="1"/>
  <c r="AA1432" i="1" s="1"/>
  <c r="B1433" i="1"/>
  <c r="AA1433" i="1" s="1"/>
  <c r="B1434" i="1"/>
  <c r="B1435" i="1"/>
  <c r="AA1435" i="1" s="1"/>
  <c r="B1436" i="1"/>
  <c r="AA1436" i="1" s="1"/>
  <c r="B1437" i="1"/>
  <c r="AA1437" i="1" s="1"/>
  <c r="B1438" i="1"/>
  <c r="AA1438" i="1" s="1"/>
  <c r="B1439" i="1"/>
  <c r="AA1439" i="1" s="1"/>
  <c r="B1440" i="1"/>
  <c r="AA1440" i="1" s="1"/>
  <c r="B1441" i="1"/>
  <c r="AA1441" i="1" s="1"/>
  <c r="B1442" i="1"/>
  <c r="AA1442" i="1" s="1"/>
  <c r="B1443" i="1"/>
  <c r="AA1443" i="1" s="1"/>
  <c r="B1444" i="1"/>
  <c r="AA1444" i="1" s="1"/>
  <c r="B1445" i="1"/>
  <c r="AA1445" i="1" s="1"/>
  <c r="B1446" i="1"/>
  <c r="AA1446" i="1" s="1"/>
  <c r="B1447" i="1"/>
  <c r="AA1447" i="1" s="1"/>
  <c r="B1448" i="1"/>
  <c r="AA1448" i="1" s="1"/>
  <c r="B1449" i="1"/>
  <c r="AA1449" i="1" s="1"/>
  <c r="B1450" i="1"/>
  <c r="AA1450" i="1" s="1"/>
  <c r="B1451" i="1"/>
  <c r="AA1451" i="1" s="1"/>
  <c r="B1452" i="1"/>
  <c r="AA1452" i="1" s="1"/>
  <c r="B1453" i="1"/>
  <c r="AA1453" i="1" s="1"/>
  <c r="B1454" i="1"/>
  <c r="AA1454" i="1" s="1"/>
  <c r="B1455" i="1"/>
  <c r="AA1455" i="1" s="1"/>
  <c r="B1456" i="1"/>
  <c r="AA1456" i="1" s="1"/>
  <c r="B1457" i="1"/>
  <c r="AA1457" i="1" s="1"/>
  <c r="B1458" i="1"/>
  <c r="AA1458" i="1" s="1"/>
  <c r="B1459" i="1"/>
  <c r="AA1459" i="1" s="1"/>
  <c r="B1460" i="1"/>
  <c r="AA1460" i="1" s="1"/>
  <c r="B1461" i="1"/>
  <c r="AA1461" i="1" s="1"/>
  <c r="B1462" i="1"/>
  <c r="AA1462" i="1" s="1"/>
  <c r="B1463" i="1"/>
  <c r="AA1463" i="1" s="1"/>
  <c r="B1464" i="1"/>
  <c r="AA1464" i="1" s="1"/>
  <c r="B1465" i="1"/>
  <c r="AA1465" i="1" s="1"/>
  <c r="B1466" i="1"/>
  <c r="AA1466" i="1" s="1"/>
  <c r="B1467" i="1"/>
  <c r="AA1467" i="1" s="1"/>
  <c r="B1468" i="1"/>
  <c r="AA1468" i="1" s="1"/>
  <c r="B1469" i="1"/>
  <c r="B1470" i="1"/>
  <c r="AA1470" i="1" s="1"/>
  <c r="B1471" i="1"/>
  <c r="AA1471" i="1" s="1"/>
  <c r="B1472" i="1"/>
  <c r="AA1472" i="1" s="1"/>
  <c r="B1473" i="1"/>
  <c r="AA1473" i="1" s="1"/>
  <c r="B1474" i="1"/>
  <c r="AA1474" i="1" s="1"/>
  <c r="B1475" i="1"/>
  <c r="AA1475" i="1" s="1"/>
  <c r="B1476" i="1"/>
  <c r="AA1476" i="1" s="1"/>
  <c r="B1477" i="1"/>
  <c r="AA1477" i="1" s="1"/>
  <c r="B1478" i="1"/>
  <c r="AA1478" i="1" s="1"/>
  <c r="B1479" i="1"/>
  <c r="AA1479" i="1" s="1"/>
  <c r="B1480" i="1"/>
  <c r="AA1480" i="1" s="1"/>
  <c r="B1481" i="1"/>
  <c r="AA1481" i="1" s="1"/>
  <c r="B1482" i="1"/>
  <c r="AA1482" i="1" s="1"/>
  <c r="B1483" i="1"/>
  <c r="AA1483" i="1" s="1"/>
  <c r="B1484" i="1"/>
  <c r="AA1484" i="1" s="1"/>
  <c r="B1485" i="1"/>
  <c r="AA1485" i="1" s="1"/>
  <c r="B1486" i="1"/>
  <c r="AA1486" i="1" s="1"/>
  <c r="B1487" i="1"/>
  <c r="AA1487" i="1" s="1"/>
  <c r="B1488" i="1"/>
  <c r="AA1488" i="1" s="1"/>
  <c r="B1489" i="1"/>
  <c r="AA1489" i="1" s="1"/>
  <c r="B1490" i="1"/>
  <c r="AA1490" i="1" s="1"/>
  <c r="B1491" i="1"/>
  <c r="AA1491" i="1" s="1"/>
  <c r="B1492" i="1"/>
  <c r="AA1492" i="1" s="1"/>
  <c r="B1493" i="1"/>
  <c r="AA1493" i="1" s="1"/>
  <c r="B1494" i="1"/>
  <c r="AA1494" i="1" s="1"/>
  <c r="B1495" i="1"/>
  <c r="AA1495" i="1" s="1"/>
  <c r="B1496" i="1"/>
  <c r="AA1496" i="1" s="1"/>
  <c r="B1497" i="1"/>
  <c r="AA1497" i="1" s="1"/>
  <c r="B1498" i="1"/>
  <c r="AA1498" i="1" s="1"/>
  <c r="B1499" i="1"/>
  <c r="AA1499" i="1" s="1"/>
  <c r="B1500" i="1"/>
  <c r="AA1500" i="1" s="1"/>
  <c r="B1501" i="1"/>
  <c r="AA1501" i="1" s="1"/>
  <c r="B1502" i="1"/>
  <c r="AA1502" i="1" s="1"/>
  <c r="B1503" i="1"/>
  <c r="AA1503" i="1" s="1"/>
  <c r="B1504" i="1"/>
  <c r="AA1504" i="1" s="1"/>
  <c r="B1505" i="1"/>
  <c r="AA1505" i="1" s="1"/>
  <c r="B1506" i="1"/>
  <c r="AA1506" i="1" s="1"/>
  <c r="B1507" i="1"/>
  <c r="AA1507" i="1" s="1"/>
  <c r="B1508" i="1"/>
  <c r="AA1508" i="1" s="1"/>
  <c r="B1509" i="1"/>
  <c r="AA1509" i="1" s="1"/>
  <c r="B1510" i="1"/>
  <c r="AA1510" i="1" s="1"/>
  <c r="B1511" i="1"/>
  <c r="AA1511" i="1" s="1"/>
  <c r="B1512" i="1"/>
  <c r="AA1512" i="1" s="1"/>
  <c r="B1513" i="1"/>
  <c r="AA1513" i="1" s="1"/>
  <c r="B1514" i="1"/>
  <c r="AA1514" i="1" s="1"/>
  <c r="B1515" i="1"/>
  <c r="AA1515" i="1" s="1"/>
  <c r="B1516" i="1"/>
  <c r="AA1516" i="1" s="1"/>
  <c r="B1517" i="1"/>
  <c r="AA1517" i="1" s="1"/>
  <c r="B1518" i="1"/>
  <c r="AA1518" i="1" s="1"/>
  <c r="B1519" i="1"/>
  <c r="AA1519" i="1" s="1"/>
  <c r="B1520" i="1"/>
  <c r="AA1520" i="1" s="1"/>
  <c r="B1521" i="1"/>
  <c r="AA1521" i="1" s="1"/>
  <c r="B1522" i="1"/>
  <c r="AA1522" i="1" s="1"/>
  <c r="B1523" i="1"/>
  <c r="AA1523" i="1" s="1"/>
  <c r="B1524" i="1"/>
  <c r="AA1524" i="1" s="1"/>
  <c r="B1525" i="1"/>
  <c r="AA1525" i="1" s="1"/>
  <c r="B1526" i="1"/>
  <c r="AA1526" i="1" s="1"/>
  <c r="B1527" i="1"/>
  <c r="AA1527" i="1" s="1"/>
  <c r="B1528" i="1"/>
  <c r="AA1528" i="1" s="1"/>
  <c r="B1529" i="1"/>
  <c r="B1530" i="1"/>
  <c r="AA1530" i="1" s="1"/>
  <c r="B1531" i="1"/>
  <c r="AA1531" i="1" s="1"/>
  <c r="B1532" i="1"/>
  <c r="AA1532" i="1" s="1"/>
  <c r="B1533" i="1"/>
  <c r="AA1533" i="1" s="1"/>
  <c r="B1534" i="1"/>
  <c r="AA1534" i="1" s="1"/>
  <c r="B1535" i="1"/>
  <c r="AA1535" i="1" s="1"/>
  <c r="B1536" i="1"/>
  <c r="AA1536" i="1" s="1"/>
  <c r="B1537" i="1"/>
  <c r="AA1537" i="1" s="1"/>
  <c r="B1538" i="1"/>
  <c r="AA1538" i="1" s="1"/>
  <c r="B1539" i="1"/>
  <c r="AA1539" i="1" s="1"/>
  <c r="B1540" i="1"/>
  <c r="AA1540" i="1" s="1"/>
  <c r="B1541" i="1"/>
  <c r="AA1541" i="1" s="1"/>
  <c r="B1542" i="1"/>
  <c r="AA1542" i="1" s="1"/>
  <c r="B1543" i="1"/>
  <c r="AA1543" i="1" s="1"/>
  <c r="B1544" i="1"/>
  <c r="AA1544" i="1" s="1"/>
  <c r="B1545" i="1"/>
  <c r="AA1545" i="1" s="1"/>
  <c r="B1546" i="1"/>
  <c r="AA1546" i="1" s="1"/>
  <c r="B1547" i="1"/>
  <c r="AA1547" i="1" s="1"/>
  <c r="B1548" i="1"/>
  <c r="AA1548" i="1" s="1"/>
  <c r="B1549" i="1"/>
  <c r="AA1549" i="1" s="1"/>
  <c r="B1550" i="1"/>
  <c r="AA1550" i="1" s="1"/>
  <c r="B1551" i="1"/>
  <c r="AA1551" i="1" s="1"/>
  <c r="B1552" i="1"/>
  <c r="AA1552" i="1" s="1"/>
  <c r="B1553" i="1"/>
  <c r="AA1553" i="1" s="1"/>
  <c r="B1554" i="1"/>
  <c r="AA1554" i="1" s="1"/>
  <c r="AA1555" i="1"/>
  <c r="AA1556" i="1"/>
  <c r="AA1557" i="1"/>
  <c r="AA1558" i="1"/>
  <c r="B1559" i="1"/>
  <c r="AA1559" i="1" s="1"/>
  <c r="B1560" i="1"/>
  <c r="AA1560" i="1" s="1"/>
  <c r="B1561" i="1"/>
  <c r="AA1561" i="1" s="1"/>
  <c r="B1562" i="1"/>
  <c r="AA1562" i="1" s="1"/>
  <c r="B1563" i="1"/>
  <c r="AA1563" i="1" s="1"/>
  <c r="B1564" i="1"/>
  <c r="AA1564" i="1" s="1"/>
  <c r="B1565" i="1"/>
  <c r="AA1565" i="1" s="1"/>
  <c r="B1566" i="1"/>
  <c r="AA1566" i="1" s="1"/>
  <c r="B1567" i="1"/>
  <c r="AA1567" i="1" s="1"/>
  <c r="B1568" i="1"/>
  <c r="AA1568" i="1" s="1"/>
  <c r="B1569" i="1"/>
  <c r="AA1569" i="1" s="1"/>
  <c r="B1570" i="1"/>
  <c r="AA1570" i="1" s="1"/>
  <c r="B1571" i="1"/>
  <c r="AA1571" i="1" s="1"/>
  <c r="B1572" i="1"/>
  <c r="AA1572" i="1" s="1"/>
  <c r="B1573" i="1"/>
  <c r="AA1573" i="1" s="1"/>
  <c r="B1574" i="1"/>
  <c r="AA1574" i="1" s="1"/>
  <c r="B1575" i="1"/>
  <c r="AA1575" i="1" s="1"/>
  <c r="B1576" i="1"/>
  <c r="AA1576" i="1" s="1"/>
  <c r="B1577" i="1"/>
  <c r="AA1577" i="1" s="1"/>
  <c r="B1578" i="1"/>
  <c r="AA1578" i="1" s="1"/>
  <c r="B1579" i="1"/>
  <c r="AA1579" i="1" s="1"/>
  <c r="B1580" i="1"/>
  <c r="AA1580" i="1" s="1"/>
  <c r="B1581" i="1"/>
  <c r="AA1581" i="1" s="1"/>
  <c r="B1582" i="1"/>
  <c r="AA1582" i="1" s="1"/>
  <c r="B1583" i="1"/>
  <c r="AA1583" i="1" s="1"/>
  <c r="B1584" i="1"/>
  <c r="AA1584" i="1" s="1"/>
  <c r="B1585" i="1"/>
  <c r="AA1585" i="1" s="1"/>
  <c r="B1586" i="1"/>
  <c r="AA1586" i="1" s="1"/>
  <c r="B1587" i="1"/>
  <c r="AA1587" i="1" s="1"/>
  <c r="B1588" i="1"/>
  <c r="AA1588" i="1" s="1"/>
  <c r="B1589" i="1"/>
  <c r="AA1589" i="1" s="1"/>
  <c r="B1590" i="1"/>
  <c r="AA1590" i="1" s="1"/>
  <c r="B1591" i="1"/>
  <c r="AA1591" i="1" s="1"/>
  <c r="B1592" i="1"/>
  <c r="AA1592" i="1" s="1"/>
  <c r="B1593" i="1"/>
  <c r="AA1593" i="1" s="1"/>
  <c r="B1594" i="1"/>
  <c r="AA1594" i="1" s="1"/>
  <c r="B1595" i="1"/>
  <c r="AA1595" i="1" s="1"/>
  <c r="B1596" i="1"/>
  <c r="AA1596" i="1" s="1"/>
  <c r="B1597" i="1"/>
  <c r="AA1597" i="1" s="1"/>
  <c r="B1598" i="1"/>
  <c r="AA1598" i="1" s="1"/>
  <c r="B1599" i="1"/>
  <c r="AA1599" i="1" s="1"/>
  <c r="B1600" i="1"/>
  <c r="AA1600" i="1" s="1"/>
  <c r="B1601" i="1"/>
  <c r="AA1601" i="1" s="1"/>
  <c r="B1602" i="1"/>
  <c r="AA1602" i="1" s="1"/>
  <c r="B1603" i="1"/>
  <c r="AA1603" i="1" s="1"/>
  <c r="B1604" i="1"/>
  <c r="AA1604" i="1" s="1"/>
  <c r="B1605" i="1"/>
  <c r="AA1605" i="1" s="1"/>
  <c r="B1606" i="1"/>
  <c r="AA1606" i="1" s="1"/>
  <c r="B1607" i="1"/>
  <c r="AA1607" i="1" s="1"/>
  <c r="B1608" i="1"/>
  <c r="AA1608" i="1" s="1"/>
  <c r="B1609" i="1"/>
  <c r="AA1609" i="1" s="1"/>
  <c r="B1610" i="1"/>
  <c r="AA1610" i="1" s="1"/>
  <c r="B1611" i="1"/>
  <c r="AA1611" i="1" s="1"/>
  <c r="B1612" i="1"/>
  <c r="AA1612" i="1" s="1"/>
  <c r="B1613" i="1"/>
  <c r="AA1613" i="1" s="1"/>
  <c r="B1614" i="1"/>
  <c r="AA1614" i="1" s="1"/>
  <c r="B1615" i="1"/>
  <c r="AA1615" i="1" s="1"/>
  <c r="B1616" i="1"/>
  <c r="AA1616" i="1" s="1"/>
  <c r="B1617" i="1"/>
  <c r="AA1617" i="1" s="1"/>
  <c r="B1618" i="1"/>
  <c r="AA1618" i="1" s="1"/>
  <c r="B1619" i="1"/>
  <c r="AA1619" i="1" s="1"/>
  <c r="B1620" i="1"/>
  <c r="AA1620" i="1" s="1"/>
  <c r="B1621" i="1"/>
  <c r="AA1621" i="1" s="1"/>
  <c r="B1622" i="1"/>
  <c r="AA1622" i="1" s="1"/>
  <c r="B1623" i="1"/>
  <c r="AA1623" i="1" s="1"/>
  <c r="B1624" i="1"/>
  <c r="AA1624" i="1" s="1"/>
  <c r="B1625" i="1"/>
  <c r="AA1625" i="1" s="1"/>
  <c r="B1626" i="1"/>
  <c r="AA1626" i="1" s="1"/>
  <c r="B1627" i="1"/>
  <c r="AA1627" i="1" s="1"/>
  <c r="B1628" i="1"/>
  <c r="AA1628" i="1" s="1"/>
  <c r="B1629" i="1"/>
  <c r="AA1629" i="1" s="1"/>
  <c r="B1630" i="1"/>
  <c r="AA1630" i="1" s="1"/>
  <c r="B1631" i="1"/>
  <c r="AA1631" i="1" s="1"/>
  <c r="B1632" i="1"/>
  <c r="AA1632" i="1" s="1"/>
  <c r="B1633" i="1"/>
  <c r="AA1633" i="1" s="1"/>
  <c r="B1634" i="1"/>
  <c r="AA1634" i="1" s="1"/>
  <c r="B1635" i="1"/>
  <c r="AA1635" i="1" s="1"/>
  <c r="B1636" i="1"/>
  <c r="AA1636" i="1" s="1"/>
  <c r="B1637" i="1"/>
  <c r="AA1637" i="1" s="1"/>
  <c r="B1638" i="1"/>
  <c r="AA1638" i="1" s="1"/>
  <c r="B1639" i="1"/>
  <c r="AA1639" i="1" s="1"/>
  <c r="B1640" i="1"/>
  <c r="AA1640" i="1" s="1"/>
  <c r="B1641" i="1"/>
  <c r="AA1641" i="1" s="1"/>
  <c r="B1642" i="1"/>
  <c r="AA1642" i="1" s="1"/>
  <c r="B1643" i="1"/>
  <c r="AA1643" i="1" s="1"/>
  <c r="B1644" i="1"/>
  <c r="AA1644" i="1" s="1"/>
  <c r="B1645" i="1"/>
  <c r="AA1645" i="1" s="1"/>
  <c r="B1646" i="1"/>
  <c r="AA1646" i="1" s="1"/>
  <c r="B1647" i="1"/>
  <c r="AA1647" i="1" s="1"/>
  <c r="B1648" i="1"/>
  <c r="AA1648" i="1" s="1"/>
  <c r="B1649" i="1"/>
  <c r="AA1649" i="1" s="1"/>
  <c r="B1650" i="1"/>
  <c r="AA1650" i="1" s="1"/>
  <c r="B1651" i="1"/>
  <c r="AA1651" i="1" s="1"/>
  <c r="B1652" i="1"/>
  <c r="AA1652" i="1" s="1"/>
  <c r="B1653" i="1"/>
  <c r="AA1653" i="1" s="1"/>
  <c r="B1654" i="1"/>
  <c r="AA1654" i="1" s="1"/>
  <c r="B1655" i="1"/>
  <c r="AA1655" i="1" s="1"/>
  <c r="B1656" i="1"/>
  <c r="AA1656" i="1" s="1"/>
  <c r="B1657" i="1"/>
  <c r="AA1657" i="1" s="1"/>
  <c r="B1658" i="1"/>
  <c r="AA1658" i="1" s="1"/>
  <c r="B1659" i="1"/>
  <c r="AA1659" i="1" s="1"/>
  <c r="B1660" i="1"/>
  <c r="AA1660" i="1" s="1"/>
  <c r="B1661" i="1"/>
  <c r="AA1661" i="1" s="1"/>
  <c r="B1662" i="1"/>
  <c r="AA1662" i="1" s="1"/>
  <c r="B1663" i="1"/>
  <c r="AA1663" i="1" s="1"/>
  <c r="B1664" i="1"/>
  <c r="AA1664" i="1" s="1"/>
  <c r="B1665" i="1"/>
  <c r="AA1665" i="1" s="1"/>
  <c r="B1666" i="1"/>
  <c r="AA1666" i="1" s="1"/>
  <c r="B1667" i="1"/>
  <c r="AA1667" i="1" s="1"/>
  <c r="B1668" i="1"/>
  <c r="AA1668" i="1" s="1"/>
  <c r="B1669" i="1"/>
  <c r="AA1669" i="1" s="1"/>
  <c r="B1670" i="1"/>
  <c r="AA1670" i="1" s="1"/>
  <c r="B1671" i="1"/>
  <c r="AA1671" i="1" s="1"/>
  <c r="B1672" i="1"/>
  <c r="AA1672" i="1" s="1"/>
  <c r="B1673" i="1"/>
  <c r="AA1673" i="1" s="1"/>
  <c r="B1674" i="1"/>
  <c r="AA1674" i="1" s="1"/>
  <c r="B1675" i="1"/>
  <c r="AA1675" i="1" s="1"/>
  <c r="B1676" i="1"/>
  <c r="AA1676" i="1" s="1"/>
  <c r="B1677" i="1"/>
  <c r="AA1677" i="1" s="1"/>
  <c r="B1678" i="1"/>
  <c r="AA1678" i="1" s="1"/>
  <c r="B1679" i="1"/>
  <c r="AA1679" i="1" s="1"/>
  <c r="B1680" i="1"/>
  <c r="AA1680" i="1" s="1"/>
  <c r="B1681" i="1"/>
  <c r="AA1681" i="1" s="1"/>
  <c r="B1682" i="1"/>
  <c r="AA1682" i="1" s="1"/>
  <c r="B1683" i="1"/>
  <c r="AA1683" i="1" s="1"/>
  <c r="B1684" i="1"/>
  <c r="AA1684" i="1" s="1"/>
  <c r="B1685" i="1"/>
  <c r="AA1685" i="1" s="1"/>
  <c r="B1686" i="1"/>
  <c r="AA1686" i="1" s="1"/>
  <c r="B1687" i="1"/>
  <c r="AA1687" i="1" s="1"/>
  <c r="B1688" i="1"/>
  <c r="AA1688" i="1" s="1"/>
  <c r="B1689" i="1"/>
  <c r="AA1689" i="1" s="1"/>
  <c r="B1690" i="1"/>
  <c r="AA1690" i="1" s="1"/>
  <c r="B1691" i="1"/>
  <c r="AA1691" i="1" s="1"/>
  <c r="B1692" i="1"/>
  <c r="AA1692" i="1" s="1"/>
  <c r="B1693" i="1"/>
  <c r="AA1693" i="1" s="1"/>
  <c r="B1694" i="1"/>
  <c r="AA1694" i="1" s="1"/>
  <c r="B1695" i="1"/>
  <c r="AA1695" i="1" s="1"/>
  <c r="B1696" i="1"/>
  <c r="AA1696" i="1" s="1"/>
  <c r="B1697" i="1"/>
  <c r="AA1697" i="1" s="1"/>
  <c r="B1698" i="1"/>
  <c r="AA1698" i="1" s="1"/>
  <c r="B1699" i="1"/>
  <c r="AA1699" i="1" s="1"/>
  <c r="B1700" i="1"/>
  <c r="AA1700" i="1" s="1"/>
  <c r="B1701" i="1"/>
  <c r="AA1701" i="1" s="1"/>
  <c r="B1702" i="1"/>
  <c r="AA1702" i="1" s="1"/>
  <c r="B1703" i="1"/>
  <c r="AA1703" i="1" s="1"/>
  <c r="B1704" i="1"/>
  <c r="AA1704" i="1" s="1"/>
  <c r="B1705" i="1"/>
  <c r="AA1705" i="1" s="1"/>
  <c r="B1706" i="1"/>
  <c r="AA1706" i="1" s="1"/>
  <c r="B1707" i="1"/>
  <c r="AA1707" i="1" s="1"/>
  <c r="B1708" i="1"/>
  <c r="AA1708" i="1" s="1"/>
  <c r="B1709" i="1"/>
  <c r="AA1709" i="1" s="1"/>
  <c r="B1710" i="1"/>
  <c r="AA1710" i="1" s="1"/>
  <c r="B1711" i="1"/>
  <c r="AA1711" i="1" s="1"/>
  <c r="B1712" i="1"/>
  <c r="AA1712" i="1" s="1"/>
  <c r="B1713" i="1"/>
  <c r="AA1713" i="1" s="1"/>
  <c r="B1714" i="1"/>
  <c r="AA1714" i="1" s="1"/>
  <c r="B1715" i="1"/>
  <c r="AA1715" i="1" s="1"/>
  <c r="B1716" i="1"/>
  <c r="AA1716" i="1" s="1"/>
  <c r="B1717" i="1"/>
  <c r="AA1717" i="1" s="1"/>
  <c r="B1718" i="1"/>
  <c r="AA1718" i="1" s="1"/>
  <c r="B1719" i="1"/>
  <c r="AA1719" i="1" s="1"/>
  <c r="B1720" i="1"/>
  <c r="AA1720" i="1" s="1"/>
  <c r="B1721" i="1"/>
  <c r="AA1721" i="1" s="1"/>
  <c r="B1722" i="1"/>
  <c r="AA1722" i="1" s="1"/>
  <c r="B1723" i="1"/>
  <c r="AA1723" i="1" s="1"/>
  <c r="B1724" i="1"/>
  <c r="AA1724" i="1" s="1"/>
  <c r="B1725" i="1"/>
  <c r="AA1725" i="1" s="1"/>
  <c r="B1726" i="1"/>
  <c r="AA1726" i="1" s="1"/>
  <c r="B1727" i="1"/>
  <c r="AA1727" i="1" s="1"/>
  <c r="B1728" i="1"/>
  <c r="AA1728" i="1" s="1"/>
  <c r="B1729" i="1"/>
  <c r="AA1729" i="1" s="1"/>
  <c r="B1730" i="1"/>
  <c r="AA1730" i="1" s="1"/>
  <c r="B1731" i="1"/>
  <c r="AA1731" i="1" s="1"/>
  <c r="B1732" i="1"/>
  <c r="AA1732" i="1" s="1"/>
  <c r="B1733" i="1"/>
  <c r="AA1733" i="1" s="1"/>
  <c r="B1734" i="1"/>
  <c r="AA1734" i="1" s="1"/>
  <c r="B1735" i="1"/>
  <c r="AA1735" i="1" s="1"/>
  <c r="B1736" i="1"/>
  <c r="AA1736" i="1" s="1"/>
  <c r="B1737" i="1"/>
  <c r="AA1737" i="1" s="1"/>
  <c r="B1738" i="1"/>
  <c r="AA1738" i="1" s="1"/>
  <c r="B1739" i="1"/>
  <c r="AA1739" i="1" s="1"/>
  <c r="B1740" i="1"/>
  <c r="AA1740" i="1" s="1"/>
  <c r="B1741" i="1"/>
  <c r="AA1741" i="1" s="1"/>
  <c r="B1742" i="1"/>
  <c r="AA1742" i="1" s="1"/>
  <c r="B1743" i="1"/>
  <c r="AA1743" i="1" s="1"/>
  <c r="B1744" i="1"/>
  <c r="AA1744" i="1" s="1"/>
  <c r="B1745" i="1"/>
  <c r="AA1745" i="1" s="1"/>
  <c r="B1746" i="1"/>
  <c r="AA1746" i="1" s="1"/>
  <c r="B1747" i="1"/>
  <c r="AA1747" i="1" s="1"/>
  <c r="B1748" i="1"/>
  <c r="AA1748" i="1" s="1"/>
  <c r="B1749" i="1"/>
  <c r="AA1749" i="1" s="1"/>
  <c r="B1750" i="1"/>
  <c r="AA1750" i="1" s="1"/>
  <c r="B1751" i="1"/>
  <c r="AA1751" i="1" s="1"/>
  <c r="B1752" i="1"/>
  <c r="AA1752" i="1" s="1"/>
  <c r="B1753" i="1"/>
  <c r="AA1753" i="1" s="1"/>
  <c r="B1754" i="1"/>
  <c r="AA1754" i="1" s="1"/>
  <c r="B1755" i="1"/>
  <c r="AA1755" i="1" s="1"/>
  <c r="B1756" i="1"/>
  <c r="AA1756" i="1" s="1"/>
  <c r="B1757" i="1"/>
  <c r="AA1757" i="1" s="1"/>
  <c r="B1758" i="1"/>
  <c r="AA1758" i="1" s="1"/>
  <c r="B1759" i="1"/>
  <c r="AA1759" i="1" s="1"/>
  <c r="B1760" i="1"/>
  <c r="AA1760" i="1" s="1"/>
  <c r="B1761" i="1"/>
  <c r="AA1761" i="1" s="1"/>
  <c r="B1762" i="1"/>
  <c r="AA1762" i="1" s="1"/>
  <c r="B1763" i="1"/>
  <c r="AA1763" i="1" s="1"/>
  <c r="B1764" i="1"/>
  <c r="AA1764" i="1" s="1"/>
  <c r="B1765" i="1"/>
  <c r="AA1765" i="1" s="1"/>
  <c r="B1766" i="1"/>
  <c r="AA1766" i="1" s="1"/>
  <c r="B1767" i="1"/>
  <c r="AA1767" i="1" s="1"/>
  <c r="B1768" i="1"/>
  <c r="AA1768" i="1" s="1"/>
  <c r="B1769" i="1"/>
  <c r="AA1769" i="1" s="1"/>
  <c r="B1770" i="1"/>
  <c r="AA1770" i="1" s="1"/>
  <c r="B1771" i="1"/>
  <c r="AA1771" i="1" s="1"/>
  <c r="B1772" i="1"/>
  <c r="AA1772" i="1" s="1"/>
  <c r="B1773" i="1"/>
  <c r="AA1773" i="1" s="1"/>
  <c r="B1774" i="1"/>
  <c r="AA1774" i="1" s="1"/>
  <c r="B1775" i="1"/>
  <c r="AA1775" i="1" s="1"/>
  <c r="B1776" i="1"/>
  <c r="AA1776" i="1" s="1"/>
  <c r="B1777" i="1"/>
  <c r="AA1777" i="1" s="1"/>
  <c r="B1778" i="1"/>
  <c r="AA1778" i="1" s="1"/>
  <c r="B1779" i="1"/>
  <c r="AA1779" i="1" s="1"/>
  <c r="B1780" i="1"/>
  <c r="AA1780" i="1" s="1"/>
  <c r="B1781" i="1"/>
  <c r="AA1781" i="1" s="1"/>
  <c r="B1782" i="1"/>
  <c r="AA1782" i="1" s="1"/>
  <c r="B1783" i="1"/>
  <c r="AA1783" i="1" s="1"/>
  <c r="B1784" i="1"/>
  <c r="AA1784" i="1" s="1"/>
  <c r="B1785" i="1"/>
  <c r="AA1785" i="1" s="1"/>
  <c r="B1786" i="1"/>
  <c r="AA1786" i="1" s="1"/>
  <c r="B1787" i="1"/>
  <c r="AA1787" i="1" s="1"/>
  <c r="B1788" i="1"/>
  <c r="AA1788" i="1" s="1"/>
  <c r="B1789" i="1"/>
  <c r="AA1789" i="1" s="1"/>
  <c r="B1790" i="1"/>
  <c r="AA1790" i="1" s="1"/>
  <c r="B1791" i="1"/>
  <c r="AA1791" i="1" s="1"/>
  <c r="B1792" i="1"/>
  <c r="AA1792" i="1" s="1"/>
  <c r="B1793" i="1"/>
  <c r="AA1793" i="1" s="1"/>
  <c r="B1794" i="1"/>
  <c r="AA1794" i="1" s="1"/>
  <c r="B1795" i="1"/>
  <c r="AA1795" i="1" s="1"/>
  <c r="B1796" i="1"/>
  <c r="AA1796" i="1" s="1"/>
  <c r="B1797" i="1"/>
  <c r="AA1797" i="1" s="1"/>
  <c r="B1798" i="1"/>
  <c r="AA1798" i="1" s="1"/>
  <c r="B1799" i="1"/>
  <c r="AA1799" i="1" s="1"/>
  <c r="B1800" i="1"/>
  <c r="AA1800" i="1" s="1"/>
  <c r="B1801" i="1"/>
  <c r="AA1801" i="1" s="1"/>
  <c r="B1802" i="1"/>
  <c r="AA1802" i="1" s="1"/>
  <c r="B1803" i="1"/>
  <c r="AA1803" i="1" s="1"/>
  <c r="B1804" i="1"/>
  <c r="AA1804" i="1" s="1"/>
  <c r="B1805" i="1"/>
  <c r="AA1805" i="1" s="1"/>
  <c r="B1806" i="1"/>
  <c r="AA1806" i="1" s="1"/>
  <c r="B1807" i="1"/>
  <c r="AA1807" i="1" s="1"/>
  <c r="B1808" i="1"/>
  <c r="AA1808" i="1" s="1"/>
  <c r="B1809" i="1"/>
  <c r="AA1809" i="1" s="1"/>
  <c r="B1810" i="1"/>
  <c r="AA1810" i="1" s="1"/>
  <c r="B1811" i="1"/>
  <c r="AA1811" i="1" s="1"/>
  <c r="B1812" i="1"/>
  <c r="AA1812" i="1" s="1"/>
  <c r="B1813" i="1"/>
  <c r="AA1813" i="1" s="1"/>
  <c r="B1814" i="1"/>
  <c r="AA1814" i="1" s="1"/>
  <c r="B1815" i="1"/>
  <c r="AA1815" i="1" s="1"/>
  <c r="B1816" i="1"/>
  <c r="AA1816" i="1" s="1"/>
  <c r="B1817" i="1"/>
  <c r="AA1817" i="1" s="1"/>
  <c r="B1818" i="1"/>
  <c r="AA1818" i="1" s="1"/>
  <c r="B1819" i="1"/>
  <c r="AA1819" i="1" s="1"/>
  <c r="B1820" i="1"/>
  <c r="AA1820" i="1" s="1"/>
  <c r="B1821" i="1"/>
  <c r="AA1821" i="1" s="1"/>
  <c r="B1822" i="1"/>
  <c r="AA1822" i="1" s="1"/>
  <c r="B1823" i="1"/>
  <c r="AA1823" i="1" s="1"/>
  <c r="B1824" i="1"/>
  <c r="AA1824" i="1" s="1"/>
  <c r="B1825" i="1"/>
  <c r="AA1825" i="1" s="1"/>
  <c r="B1826" i="1"/>
  <c r="AA1826" i="1" s="1"/>
  <c r="B1827" i="1"/>
  <c r="AA1827" i="1" s="1"/>
  <c r="B1828" i="1"/>
  <c r="AA1828" i="1" s="1"/>
  <c r="B1829" i="1"/>
  <c r="AA1829" i="1" s="1"/>
  <c r="B1830" i="1"/>
  <c r="AA1830" i="1" s="1"/>
  <c r="B1831" i="1"/>
  <c r="AA1831" i="1" s="1"/>
  <c r="B1832" i="1"/>
  <c r="AA1832" i="1" s="1"/>
  <c r="B1833" i="1"/>
  <c r="AA1833" i="1" s="1"/>
  <c r="B1834" i="1"/>
  <c r="AA1834" i="1" s="1"/>
  <c r="B1835" i="1"/>
  <c r="AA1835" i="1" s="1"/>
  <c r="B1836" i="1"/>
  <c r="AA1836" i="1" s="1"/>
  <c r="B1837" i="1"/>
  <c r="AA1837" i="1" s="1"/>
  <c r="B1838" i="1"/>
  <c r="AA1838" i="1" s="1"/>
  <c r="B1839" i="1"/>
  <c r="AA1839" i="1" s="1"/>
  <c r="B1840" i="1"/>
  <c r="AA1840" i="1" s="1"/>
  <c r="B1841" i="1"/>
  <c r="AA1841" i="1" s="1"/>
  <c r="B1842" i="1"/>
  <c r="AA1842" i="1" s="1"/>
  <c r="B1843" i="1"/>
  <c r="AA1843" i="1" s="1"/>
  <c r="B1844" i="1"/>
  <c r="AA1844" i="1" s="1"/>
  <c r="B1845" i="1"/>
  <c r="AA1845" i="1" s="1"/>
  <c r="B1846" i="1"/>
  <c r="AA1846" i="1" s="1"/>
  <c r="B1847" i="1"/>
  <c r="AA1847" i="1" s="1"/>
  <c r="B1848" i="1"/>
  <c r="AA1848" i="1" s="1"/>
  <c r="B1849" i="1"/>
  <c r="AA1849" i="1" s="1"/>
  <c r="B1850" i="1"/>
  <c r="AA1850" i="1" s="1"/>
  <c r="B1851" i="1"/>
  <c r="AA1851" i="1" s="1"/>
  <c r="B1852" i="1"/>
  <c r="AA1852" i="1" s="1"/>
  <c r="B1853" i="1"/>
  <c r="AA1853" i="1" s="1"/>
  <c r="B1854" i="1"/>
  <c r="AA1854" i="1" s="1"/>
  <c r="B1855" i="1"/>
  <c r="AA1855" i="1" s="1"/>
  <c r="B1856" i="1"/>
  <c r="AA1856" i="1" s="1"/>
  <c r="B1857" i="1"/>
  <c r="AA1857" i="1" s="1"/>
  <c r="B1858" i="1"/>
  <c r="AA1858" i="1" s="1"/>
  <c r="B1859" i="1"/>
  <c r="AA1859" i="1" s="1"/>
  <c r="B1860" i="1"/>
  <c r="AA1860" i="1" s="1"/>
  <c r="B1861" i="1"/>
  <c r="AA1861" i="1" s="1"/>
  <c r="B1862" i="1"/>
  <c r="AA1862" i="1" s="1"/>
  <c r="B1863" i="1"/>
  <c r="AA1863" i="1" s="1"/>
  <c r="B1864" i="1"/>
  <c r="AA1864" i="1" s="1"/>
  <c r="B1865" i="1"/>
  <c r="AA1865" i="1" s="1"/>
  <c r="B1866" i="1"/>
  <c r="AA1866" i="1" s="1"/>
  <c r="B1867" i="1"/>
  <c r="AA1867" i="1" s="1"/>
  <c r="B1868" i="1"/>
  <c r="AA1868" i="1" s="1"/>
  <c r="B1869" i="1"/>
  <c r="AA1869" i="1" s="1"/>
  <c r="B1870" i="1"/>
  <c r="AA1870" i="1" s="1"/>
  <c r="B1871" i="1"/>
  <c r="AA1871" i="1" s="1"/>
  <c r="B1872" i="1"/>
  <c r="AA1872" i="1" s="1"/>
  <c r="B1873" i="1"/>
  <c r="AA1873" i="1" s="1"/>
  <c r="B1874" i="1"/>
  <c r="AA1874" i="1" s="1"/>
  <c r="B1875" i="1"/>
  <c r="AA1875" i="1" s="1"/>
  <c r="B1876" i="1"/>
  <c r="AA1876" i="1" s="1"/>
  <c r="B1877" i="1"/>
  <c r="AA1877" i="1" s="1"/>
  <c r="B1878" i="1"/>
  <c r="AA1878" i="1" s="1"/>
  <c r="B1879" i="1"/>
  <c r="AA1879" i="1" s="1"/>
  <c r="B1880" i="1"/>
  <c r="AA1880" i="1" s="1"/>
  <c r="B1881" i="1"/>
  <c r="AA1881" i="1" s="1"/>
  <c r="B1882" i="1"/>
  <c r="AA1882" i="1" s="1"/>
  <c r="B1883" i="1"/>
  <c r="AA1883" i="1" s="1"/>
  <c r="B1884" i="1"/>
  <c r="AA1884" i="1" s="1"/>
  <c r="B1885" i="1"/>
  <c r="AA1885" i="1" s="1"/>
  <c r="B1886" i="1"/>
  <c r="AA1886" i="1" s="1"/>
  <c r="B1887" i="1"/>
  <c r="AA1887" i="1" s="1"/>
  <c r="B1888" i="1"/>
  <c r="AA1888" i="1" s="1"/>
  <c r="B1889" i="1"/>
  <c r="AA1889" i="1" s="1"/>
  <c r="B1890" i="1"/>
  <c r="AA1890" i="1" s="1"/>
  <c r="B1891" i="1"/>
  <c r="AA1891" i="1" s="1"/>
  <c r="B1892" i="1"/>
  <c r="AA1892" i="1" s="1"/>
  <c r="B1893" i="1"/>
  <c r="AA1893" i="1" s="1"/>
  <c r="B1894" i="1"/>
  <c r="AA1894" i="1" s="1"/>
  <c r="B1895" i="1"/>
  <c r="AA1895" i="1" s="1"/>
  <c r="B1896" i="1"/>
  <c r="AA1896" i="1" s="1"/>
  <c r="B1897" i="1"/>
  <c r="AA1897" i="1" s="1"/>
  <c r="B1898" i="1"/>
  <c r="AA1898" i="1" s="1"/>
  <c r="B1899" i="1"/>
  <c r="AA1899" i="1" s="1"/>
  <c r="B1900" i="1"/>
  <c r="AA1900" i="1" s="1"/>
  <c r="B1901" i="1"/>
  <c r="AA1901" i="1" s="1"/>
  <c r="B1902" i="1"/>
  <c r="AA1902" i="1" s="1"/>
  <c r="B1903" i="1"/>
  <c r="AA1903" i="1" s="1"/>
  <c r="B1904" i="1"/>
  <c r="AA1904" i="1" s="1"/>
  <c r="B1905" i="1"/>
  <c r="AA1905" i="1" s="1"/>
  <c r="B1906" i="1"/>
  <c r="AA1906" i="1" s="1"/>
  <c r="B1907" i="1"/>
  <c r="AA1907" i="1" s="1"/>
  <c r="B1908" i="1"/>
  <c r="AA1908" i="1" s="1"/>
  <c r="B1909" i="1"/>
  <c r="AA1909" i="1" s="1"/>
  <c r="B1910" i="1"/>
  <c r="AA1910" i="1" s="1"/>
  <c r="B1911" i="1"/>
  <c r="AA1911" i="1" s="1"/>
  <c r="B1912" i="1"/>
  <c r="AA1912" i="1" s="1"/>
  <c r="B1913" i="1"/>
  <c r="AA1913" i="1" s="1"/>
  <c r="B1914" i="1"/>
  <c r="AA1914" i="1" s="1"/>
  <c r="B1915" i="1"/>
  <c r="AA1915" i="1" s="1"/>
  <c r="B1916" i="1"/>
  <c r="AA1916" i="1" s="1"/>
  <c r="B1917" i="1"/>
  <c r="AA1917" i="1" s="1"/>
  <c r="B1918" i="1"/>
  <c r="AA1918" i="1" s="1"/>
  <c r="B1919" i="1"/>
  <c r="AA1919" i="1" s="1"/>
  <c r="B1920" i="1"/>
  <c r="AA1920" i="1" s="1"/>
  <c r="B1921" i="1"/>
  <c r="AA1921" i="1" s="1"/>
  <c r="B1922" i="1"/>
  <c r="AA1922" i="1" s="1"/>
  <c r="B1923" i="1"/>
  <c r="AA1923" i="1" s="1"/>
  <c r="B1924" i="1"/>
  <c r="AA1924" i="1" s="1"/>
  <c r="B1925" i="1"/>
  <c r="AA1925" i="1" s="1"/>
  <c r="B1926" i="1"/>
  <c r="AA1926" i="1" s="1"/>
  <c r="B1927" i="1"/>
  <c r="AA1927" i="1" s="1"/>
  <c r="B1928" i="1"/>
  <c r="AA1928" i="1" s="1"/>
  <c r="B1929" i="1"/>
  <c r="AA1929" i="1" s="1"/>
  <c r="B1930" i="1"/>
  <c r="AA1930" i="1" s="1"/>
  <c r="B1931" i="1"/>
  <c r="AA1931" i="1" s="1"/>
  <c r="B1932" i="1"/>
  <c r="AA1932" i="1" s="1"/>
  <c r="B1933" i="1"/>
  <c r="AA1933" i="1" s="1"/>
  <c r="B1934" i="1"/>
  <c r="AA1934" i="1" s="1"/>
  <c r="B1935" i="1"/>
  <c r="AA1935" i="1" s="1"/>
  <c r="B1936" i="1"/>
  <c r="AA1936" i="1" s="1"/>
  <c r="B1937" i="1"/>
  <c r="AA1937" i="1" s="1"/>
  <c r="B1938" i="1"/>
  <c r="AA1938" i="1" s="1"/>
  <c r="B1939" i="1"/>
  <c r="AA1939" i="1" s="1"/>
  <c r="B1940" i="1"/>
  <c r="AA1940" i="1" s="1"/>
  <c r="B1941" i="1"/>
  <c r="AA1941" i="1" s="1"/>
  <c r="B1942" i="1"/>
  <c r="AA1942" i="1" s="1"/>
  <c r="B1943" i="1"/>
  <c r="AA1943" i="1" s="1"/>
  <c r="B1944" i="1"/>
  <c r="AA1944" i="1" s="1"/>
  <c r="B1945" i="1"/>
  <c r="AA1945" i="1" s="1"/>
  <c r="B1946" i="1"/>
  <c r="AA1946" i="1" s="1"/>
  <c r="B1947" i="1"/>
  <c r="AA1947" i="1" s="1"/>
  <c r="B1948" i="1"/>
  <c r="AA1948" i="1" s="1"/>
  <c r="B1949" i="1"/>
  <c r="AA1949" i="1" s="1"/>
  <c r="B1950" i="1"/>
  <c r="AA1950" i="1" s="1"/>
  <c r="B1951" i="1"/>
  <c r="AA1951" i="1" s="1"/>
  <c r="B1952" i="1"/>
  <c r="AA1952" i="1" s="1"/>
  <c r="B1953" i="1"/>
  <c r="AA1953" i="1" s="1"/>
  <c r="B1954" i="1"/>
  <c r="AA1954" i="1" s="1"/>
  <c r="B1955" i="1"/>
  <c r="AA1955" i="1" s="1"/>
  <c r="B1956" i="1"/>
  <c r="AA1956" i="1" s="1"/>
  <c r="B1957" i="1"/>
  <c r="AA1957" i="1" s="1"/>
  <c r="B1958" i="1"/>
  <c r="AA1958" i="1" s="1"/>
  <c r="B1959" i="1"/>
  <c r="AA1959" i="1" s="1"/>
  <c r="B1960" i="1"/>
  <c r="AA1960" i="1" s="1"/>
  <c r="B1961" i="1"/>
  <c r="AA1961" i="1" s="1"/>
  <c r="B1962" i="1"/>
  <c r="AA1962" i="1" s="1"/>
  <c r="B1963" i="1"/>
  <c r="AA1963" i="1" s="1"/>
  <c r="B1964" i="1"/>
  <c r="AA1964" i="1" s="1"/>
  <c r="B1965" i="1"/>
  <c r="AA1965" i="1" s="1"/>
  <c r="B1966" i="1"/>
  <c r="AA1966" i="1" s="1"/>
  <c r="B1967" i="1"/>
  <c r="AA1967" i="1" s="1"/>
  <c r="B1968" i="1"/>
  <c r="AA1968" i="1" s="1"/>
  <c r="B1969" i="1"/>
  <c r="AA1969" i="1" s="1"/>
  <c r="B1970" i="1"/>
  <c r="AA1970" i="1" s="1"/>
  <c r="B1971" i="1"/>
  <c r="AA1971" i="1" s="1"/>
  <c r="B1972" i="1"/>
  <c r="AA1972" i="1" s="1"/>
  <c r="B1973" i="1"/>
  <c r="AA1973" i="1" s="1"/>
  <c r="B1974" i="1"/>
  <c r="AA1974" i="1" s="1"/>
  <c r="B1975" i="1"/>
  <c r="AA1975" i="1" s="1"/>
  <c r="B1976" i="1"/>
  <c r="AA1976" i="1" s="1"/>
  <c r="B1977" i="1"/>
  <c r="AA1977" i="1" s="1"/>
  <c r="B1978" i="1"/>
  <c r="AA1978" i="1" s="1"/>
  <c r="B1979" i="1"/>
  <c r="AA1979" i="1" s="1"/>
  <c r="B1980" i="1"/>
  <c r="AA1980" i="1" s="1"/>
  <c r="B1981" i="1"/>
  <c r="AA1981" i="1" s="1"/>
  <c r="B1982" i="1"/>
  <c r="AA1982" i="1" s="1"/>
  <c r="B1983" i="1"/>
  <c r="AA1983" i="1" s="1"/>
  <c r="B1984" i="1"/>
  <c r="AA1984" i="1" s="1"/>
  <c r="B1985" i="1"/>
  <c r="AA1985" i="1" s="1"/>
  <c r="B1986" i="1"/>
  <c r="AA1986" i="1" s="1"/>
  <c r="B1987" i="1"/>
  <c r="AA1987" i="1" s="1"/>
  <c r="B1988" i="1"/>
  <c r="AA1988" i="1" s="1"/>
  <c r="B1989" i="1"/>
  <c r="AA1989" i="1" s="1"/>
  <c r="B1990" i="1"/>
  <c r="AA1990" i="1" s="1"/>
  <c r="B1991" i="1"/>
  <c r="AA1991" i="1" s="1"/>
  <c r="B1992" i="1"/>
  <c r="AA1992" i="1" s="1"/>
  <c r="B1993" i="1"/>
  <c r="AA1993" i="1" s="1"/>
  <c r="B1994" i="1"/>
  <c r="AA1994" i="1" s="1"/>
  <c r="B1995" i="1"/>
  <c r="AA1995" i="1" s="1"/>
  <c r="B1996" i="1"/>
  <c r="AA1996" i="1" s="1"/>
  <c r="B1997" i="1"/>
  <c r="AA1997" i="1" s="1"/>
  <c r="B1998" i="1"/>
  <c r="AA1998" i="1" s="1"/>
  <c r="B1999" i="1"/>
  <c r="AA1999" i="1" s="1"/>
  <c r="B2000" i="1"/>
  <c r="AA2000" i="1" s="1"/>
  <c r="B2001" i="1"/>
  <c r="AA2001" i="1" s="1"/>
  <c r="B2002" i="1"/>
  <c r="AA2002" i="1" s="1"/>
  <c r="B2003" i="1"/>
  <c r="AA2003" i="1" s="1"/>
  <c r="B2004" i="1"/>
  <c r="AA2004" i="1" s="1"/>
  <c r="B7" i="1"/>
  <c r="AA7" i="1" s="1"/>
  <c r="B6" i="1"/>
  <c r="AA6" i="1" s="1"/>
  <c r="B5" i="1"/>
  <c r="AA1428" i="1" l="1"/>
  <c r="AA1304" i="1"/>
  <c r="AA324" i="1"/>
  <c r="AA240" i="1"/>
  <c r="AA1067" i="1"/>
  <c r="AA283" i="1"/>
  <c r="AE11" i="1" a="1"/>
  <c r="AE11" i="1" s="1"/>
  <c r="AA5" i="1"/>
  <c r="AA346" i="1"/>
  <c r="AA278" i="1"/>
  <c r="AA1393" i="1"/>
  <c r="AA1341" i="1"/>
  <c r="AA1273" i="1"/>
  <c r="AA485" i="1"/>
  <c r="AA329" i="1"/>
  <c r="AG1524" i="1" a="1"/>
  <c r="AG1524" i="1" s="1"/>
  <c r="AE1524" i="1" a="1"/>
  <c r="AE1524" i="1" s="1"/>
  <c r="AG1520" i="1" a="1"/>
  <c r="AG1520" i="1" s="1"/>
  <c r="AE1520" i="1" a="1"/>
  <c r="AE1520" i="1" s="1"/>
  <c r="AG1516" i="1" a="1"/>
  <c r="AG1516" i="1" s="1"/>
  <c r="AE1516" i="1" a="1"/>
  <c r="AE1516" i="1" s="1"/>
  <c r="AG1512" i="1" a="1"/>
  <c r="AG1512" i="1" s="1"/>
  <c r="AE1512" i="1" a="1"/>
  <c r="AE1512" i="1" s="1"/>
  <c r="AG1508" i="1" a="1"/>
  <c r="AG1508" i="1" s="1"/>
  <c r="AE1508" i="1" a="1"/>
  <c r="AE1508" i="1" s="1"/>
  <c r="AG1504" i="1" a="1"/>
  <c r="AG1504" i="1" s="1"/>
  <c r="AE1504" i="1" a="1"/>
  <c r="AE1504" i="1" s="1"/>
  <c r="AG1500" i="1" a="1"/>
  <c r="AG1500" i="1" s="1"/>
  <c r="AE1500" i="1" a="1"/>
  <c r="AE1500" i="1" s="1"/>
  <c r="AG1496" i="1" a="1"/>
  <c r="AG1496" i="1" s="1"/>
  <c r="AE1496" i="1" a="1"/>
  <c r="AE1496" i="1" s="1"/>
  <c r="AG1492" i="1" a="1"/>
  <c r="AG1492" i="1" s="1"/>
  <c r="AE1492" i="1" a="1"/>
  <c r="AE1492" i="1" s="1"/>
  <c r="AG1488" i="1" a="1"/>
  <c r="AG1488" i="1" s="1"/>
  <c r="AE1488" i="1" a="1"/>
  <c r="AE1488" i="1" s="1"/>
  <c r="AG1484" i="1" a="1"/>
  <c r="AG1484" i="1" s="1"/>
  <c r="AE1484" i="1" a="1"/>
  <c r="AE1484" i="1" s="1"/>
  <c r="AG1480" i="1" a="1"/>
  <c r="AG1480" i="1" s="1"/>
  <c r="AE1480" i="1" a="1"/>
  <c r="AE1480" i="1" s="1"/>
  <c r="AG1476" i="1" a="1"/>
  <c r="AG1476" i="1" s="1"/>
  <c r="AE1476" i="1" a="1"/>
  <c r="AE1476" i="1" s="1"/>
  <c r="AG1472" i="1" a="1"/>
  <c r="AG1472" i="1" s="1"/>
  <c r="AE1472" i="1" a="1"/>
  <c r="AE1472" i="1" s="1"/>
  <c r="AG1464" i="1" a="1"/>
  <c r="AG1464" i="1" s="1"/>
  <c r="AE1464" i="1" a="1"/>
  <c r="AE1464" i="1" s="1"/>
  <c r="AG1460" i="1" a="1"/>
  <c r="AG1460" i="1" s="1"/>
  <c r="AE1460" i="1" a="1"/>
  <c r="AE1460" i="1" s="1"/>
  <c r="AG1456" i="1" a="1"/>
  <c r="AG1456" i="1" s="1"/>
  <c r="AE1456" i="1" a="1"/>
  <c r="AE1456" i="1" s="1"/>
  <c r="AG1452" i="1" a="1"/>
  <c r="AG1452" i="1" s="1"/>
  <c r="AE1452" i="1" a="1"/>
  <c r="AE1452" i="1" s="1"/>
  <c r="AG1448" i="1" a="1"/>
  <c r="AG1448" i="1" s="1"/>
  <c r="AE1448" i="1" a="1"/>
  <c r="AE1448" i="1" s="1"/>
  <c r="AG1444" i="1" a="1"/>
  <c r="AG1444" i="1" s="1"/>
  <c r="AE1444" i="1" a="1"/>
  <c r="AE1444" i="1" s="1"/>
  <c r="AG1440" i="1" a="1"/>
  <c r="AG1440" i="1" s="1"/>
  <c r="AE1440" i="1" a="1"/>
  <c r="AE1440" i="1" s="1"/>
  <c r="AG1436" i="1" a="1"/>
  <c r="AG1436" i="1" s="1"/>
  <c r="AE1436" i="1" a="1"/>
  <c r="AE1436" i="1" s="1"/>
  <c r="AG1432" i="1" a="1"/>
  <c r="AG1432" i="1" s="1"/>
  <c r="AE1432" i="1" a="1"/>
  <c r="AE1432" i="1" s="1"/>
  <c r="AG1428" i="1" a="1"/>
  <c r="AG1428" i="1" s="1"/>
  <c r="AE1428" i="1" a="1"/>
  <c r="AE1428" i="1" s="1"/>
  <c r="AG1424" i="1" a="1"/>
  <c r="AG1424" i="1" s="1"/>
  <c r="AE1424" i="1" a="1"/>
  <c r="AE1424" i="1" s="1"/>
  <c r="AG1420" i="1" a="1"/>
  <c r="AG1420" i="1" s="1"/>
  <c r="AE1420" i="1" a="1"/>
  <c r="AE1420" i="1" s="1"/>
  <c r="AG1416" i="1" a="1"/>
  <c r="AG1416" i="1" s="1"/>
  <c r="AE1416" i="1" a="1"/>
  <c r="AE1416" i="1" s="1"/>
  <c r="AG1412" i="1" a="1"/>
  <c r="AG1412" i="1" s="1"/>
  <c r="AE1412" i="1" a="1"/>
  <c r="AE1412" i="1" s="1"/>
  <c r="AG1408" i="1" a="1"/>
  <c r="AG1408" i="1" s="1"/>
  <c r="AE1408" i="1" a="1"/>
  <c r="AE1408" i="1" s="1"/>
  <c r="AG1404" i="1" a="1"/>
  <c r="AG1404" i="1" s="1"/>
  <c r="AE1404" i="1" a="1"/>
  <c r="AE1404" i="1" s="1"/>
  <c r="AG1396" i="1" a="1"/>
  <c r="AG1396" i="1" s="1"/>
  <c r="AE1396" i="1" a="1"/>
  <c r="AE1396" i="1" s="1"/>
  <c r="AG1392" i="1" a="1"/>
  <c r="AG1392" i="1" s="1"/>
  <c r="AE1392" i="1" a="1"/>
  <c r="AE1392" i="1" s="1"/>
  <c r="AG1388" i="1" a="1"/>
  <c r="AG1388" i="1" s="1"/>
  <c r="AE1388" i="1" a="1"/>
  <c r="AE1388" i="1" s="1"/>
  <c r="AG1384" i="1" a="1"/>
  <c r="AG1384" i="1" s="1"/>
  <c r="AE1384" i="1" a="1"/>
  <c r="AE1384" i="1" s="1"/>
  <c r="AG1380" i="1" a="1"/>
  <c r="AG1380" i="1" s="1"/>
  <c r="AE1380" i="1" a="1"/>
  <c r="AE1380" i="1" s="1"/>
  <c r="AG1376" i="1" a="1"/>
  <c r="AG1376" i="1" s="1"/>
  <c r="AE1376" i="1" a="1"/>
  <c r="AE1376" i="1" s="1"/>
  <c r="AG1368" i="1" a="1"/>
  <c r="AG1368" i="1" s="1"/>
  <c r="AE1368" i="1" a="1"/>
  <c r="AE1368" i="1" s="1"/>
  <c r="AG1360" i="1" a="1"/>
  <c r="AG1360" i="1" s="1"/>
  <c r="AE1360" i="1" a="1"/>
  <c r="AE1360" i="1" s="1"/>
  <c r="AG1356" i="1" a="1"/>
  <c r="AG1356" i="1" s="1"/>
  <c r="AE1356" i="1" a="1"/>
  <c r="AE1356" i="1" s="1"/>
  <c r="AG1348" i="1" a="1"/>
  <c r="AG1348" i="1" s="1"/>
  <c r="AE1348" i="1" a="1"/>
  <c r="AE1348" i="1" s="1"/>
  <c r="AG1344" i="1" a="1"/>
  <c r="AG1344" i="1" s="1"/>
  <c r="AE1344" i="1" a="1"/>
  <c r="AE1344" i="1" s="1"/>
  <c r="AG1340" i="1" a="1"/>
  <c r="AG1340" i="1" s="1"/>
  <c r="AE1340" i="1" a="1"/>
  <c r="AE1340" i="1" s="1"/>
  <c r="AG1336" i="1" a="1"/>
  <c r="AG1336" i="1" s="1"/>
  <c r="AE1336" i="1" a="1"/>
  <c r="AE1336" i="1" s="1"/>
  <c r="AG1332" i="1" a="1"/>
  <c r="AG1332" i="1" s="1"/>
  <c r="AE1332" i="1" a="1"/>
  <c r="AE1332" i="1" s="1"/>
  <c r="AG1328" i="1" a="1"/>
  <c r="AG1328" i="1" s="1"/>
  <c r="AE1328" i="1" a="1"/>
  <c r="AE1328" i="1" s="1"/>
  <c r="AG1324" i="1" a="1"/>
  <c r="AG1324" i="1" s="1"/>
  <c r="AE1324" i="1" a="1"/>
  <c r="AE1324" i="1" s="1"/>
  <c r="AG1320" i="1" a="1"/>
  <c r="AG1320" i="1" s="1"/>
  <c r="AE1320" i="1" a="1"/>
  <c r="AE1320" i="1" s="1"/>
  <c r="AG1316" i="1" a="1"/>
  <c r="AG1316" i="1" s="1"/>
  <c r="AE1316" i="1" a="1"/>
  <c r="AE1316" i="1" s="1"/>
  <c r="AG1308" i="1" a="1"/>
  <c r="AG1308" i="1" s="1"/>
  <c r="AE1308" i="1" a="1"/>
  <c r="AE1308" i="1" s="1"/>
  <c r="AG1304" i="1" a="1"/>
  <c r="AG1304" i="1" s="1"/>
  <c r="AE1304" i="1" a="1"/>
  <c r="AE1304" i="1" s="1"/>
  <c r="AG1300" i="1" a="1"/>
  <c r="AG1300" i="1" s="1"/>
  <c r="AE1300" i="1" a="1"/>
  <c r="AE1300" i="1" s="1"/>
  <c r="AG1296" i="1" a="1"/>
  <c r="AG1296" i="1" s="1"/>
  <c r="AE1296" i="1" a="1"/>
  <c r="AE1296" i="1" s="1"/>
  <c r="AG1292" i="1" a="1"/>
  <c r="AG1292" i="1" s="1"/>
  <c r="AE1292" i="1" a="1"/>
  <c r="AE1292" i="1" s="1"/>
  <c r="AG1288" i="1" a="1"/>
  <c r="AG1288" i="1" s="1"/>
  <c r="AE1288" i="1" a="1"/>
  <c r="AE1288" i="1" s="1"/>
  <c r="AG1284" i="1" a="1"/>
  <c r="AG1284" i="1" s="1"/>
  <c r="AE1284" i="1" a="1"/>
  <c r="AE1284" i="1" s="1"/>
  <c r="AG1280" i="1" a="1"/>
  <c r="AG1280" i="1" s="1"/>
  <c r="AE1280" i="1" a="1"/>
  <c r="AE1280" i="1" s="1"/>
  <c r="AG1276" i="1" a="1"/>
  <c r="AG1276" i="1" s="1"/>
  <c r="AE1276" i="1" a="1"/>
  <c r="AE1276" i="1" s="1"/>
  <c r="AG1272" i="1" a="1"/>
  <c r="AG1272" i="1" s="1"/>
  <c r="AE1272" i="1" a="1"/>
  <c r="AE1272" i="1" s="1"/>
  <c r="AG1268" i="1" a="1"/>
  <c r="AG1268" i="1" s="1"/>
  <c r="AE1268" i="1" a="1"/>
  <c r="AE1268" i="1" s="1"/>
  <c r="AG1264" i="1" a="1"/>
  <c r="AG1264" i="1" s="1"/>
  <c r="AE1264" i="1" a="1"/>
  <c r="AE1264" i="1" s="1"/>
  <c r="AG1256" i="1" a="1"/>
  <c r="AG1256" i="1" s="1"/>
  <c r="AE1256" i="1" a="1"/>
  <c r="AE1256" i="1" s="1"/>
  <c r="AG1252" i="1" a="1"/>
  <c r="AG1252" i="1" s="1"/>
  <c r="AE1252" i="1" a="1"/>
  <c r="AE1252" i="1" s="1"/>
  <c r="AG1248" i="1" a="1"/>
  <c r="AG1248" i="1" s="1"/>
  <c r="AE1248" i="1" a="1"/>
  <c r="AE1248" i="1" s="1"/>
  <c r="AG1244" i="1" a="1"/>
  <c r="AG1244" i="1" s="1"/>
  <c r="AE1244" i="1" a="1"/>
  <c r="AE1244" i="1" s="1"/>
  <c r="AG1240" i="1" a="1"/>
  <c r="AG1240" i="1" s="1"/>
  <c r="AE1240" i="1" a="1"/>
  <c r="AE1240" i="1" s="1"/>
  <c r="AG1236" i="1" a="1"/>
  <c r="AG1236" i="1" s="1"/>
  <c r="AE1236" i="1" a="1"/>
  <c r="AE1236" i="1" s="1"/>
  <c r="AG1228" i="1" a="1"/>
  <c r="AG1228" i="1" s="1"/>
  <c r="AE1228" i="1" a="1"/>
  <c r="AE1228" i="1" s="1"/>
  <c r="AG1224" i="1" a="1"/>
  <c r="AG1224" i="1" s="1"/>
  <c r="AE1224" i="1" a="1"/>
  <c r="AE1224" i="1" s="1"/>
  <c r="AG1220" i="1" a="1"/>
  <c r="AG1220" i="1" s="1"/>
  <c r="AE1220" i="1" a="1"/>
  <c r="AE1220" i="1" s="1"/>
  <c r="AG1216" i="1" a="1"/>
  <c r="AG1216" i="1" s="1"/>
  <c r="AE1216" i="1" a="1"/>
  <c r="AE1216" i="1" s="1"/>
  <c r="AG1212" i="1" a="1"/>
  <c r="AG1212" i="1" s="1"/>
  <c r="AE1212" i="1" a="1"/>
  <c r="AE1212" i="1" s="1"/>
  <c r="AG1208" i="1" a="1"/>
  <c r="AG1208" i="1" s="1"/>
  <c r="AE1208" i="1" a="1"/>
  <c r="AE1208" i="1" s="1"/>
  <c r="AG1200" i="1" a="1"/>
  <c r="AG1200" i="1" s="1"/>
  <c r="AE1200" i="1" a="1"/>
  <c r="AE1200" i="1" s="1"/>
  <c r="AG1196" i="1" a="1"/>
  <c r="AG1196" i="1" s="1"/>
  <c r="AE1196" i="1" a="1"/>
  <c r="AE1196" i="1" s="1"/>
  <c r="AG1188" i="1" a="1"/>
  <c r="AG1188" i="1" s="1"/>
  <c r="AE1188" i="1" a="1"/>
  <c r="AE1188" i="1" s="1"/>
  <c r="AG1184" i="1" a="1"/>
  <c r="AG1184" i="1" s="1"/>
  <c r="AE1184" i="1" a="1"/>
  <c r="AE1184" i="1" s="1"/>
  <c r="AG1180" i="1" a="1"/>
  <c r="AG1180" i="1" s="1"/>
  <c r="AE1180" i="1" a="1"/>
  <c r="AE1180" i="1" s="1"/>
  <c r="AG1176" i="1" a="1"/>
  <c r="AG1176" i="1" s="1"/>
  <c r="AE1176" i="1" a="1"/>
  <c r="AE1176" i="1" s="1"/>
  <c r="AG1172" i="1" a="1"/>
  <c r="AG1172" i="1" s="1"/>
  <c r="AE1172" i="1" a="1"/>
  <c r="AE1172" i="1" s="1"/>
  <c r="AG1168" i="1" a="1"/>
  <c r="AG1168" i="1" s="1"/>
  <c r="AE1168" i="1" a="1"/>
  <c r="AE1168" i="1" s="1"/>
  <c r="AG1164" i="1" a="1"/>
  <c r="AG1164" i="1" s="1"/>
  <c r="AE1164" i="1" a="1"/>
  <c r="AE1164" i="1" s="1"/>
  <c r="AG1160" i="1" a="1"/>
  <c r="AG1160" i="1" s="1"/>
  <c r="AE1160" i="1" a="1"/>
  <c r="AE1160" i="1" s="1"/>
  <c r="AG1156" i="1" a="1"/>
  <c r="AG1156" i="1" s="1"/>
  <c r="AE1156" i="1" a="1"/>
  <c r="AE1156" i="1" s="1"/>
  <c r="AG1152" i="1" a="1"/>
  <c r="AG1152" i="1" s="1"/>
  <c r="AE1152" i="1" a="1"/>
  <c r="AE1152" i="1" s="1"/>
  <c r="AG1140" i="1" a="1"/>
  <c r="AG1140" i="1" s="1"/>
  <c r="AE1140" i="1" a="1"/>
  <c r="AE1140" i="1" s="1"/>
  <c r="AG1136" i="1" a="1"/>
  <c r="AG1136" i="1" s="1"/>
  <c r="AE1136" i="1" a="1"/>
  <c r="AE1136" i="1" s="1"/>
  <c r="AG1132" i="1" a="1"/>
  <c r="AG1132" i="1" s="1"/>
  <c r="AE1132" i="1" a="1"/>
  <c r="AE1132" i="1" s="1"/>
  <c r="AG1128" i="1" a="1"/>
  <c r="AG1128" i="1" s="1"/>
  <c r="AE1128" i="1" a="1"/>
  <c r="AE1128" i="1" s="1"/>
  <c r="AG1124" i="1" a="1"/>
  <c r="AG1124" i="1" s="1"/>
  <c r="AE1124" i="1" a="1"/>
  <c r="AE1124" i="1" s="1"/>
  <c r="AG1120" i="1" a="1"/>
  <c r="AG1120" i="1" s="1"/>
  <c r="AE1120" i="1" a="1"/>
  <c r="AE1120" i="1" s="1"/>
  <c r="AG1116" i="1" a="1"/>
  <c r="AG1116" i="1" s="1"/>
  <c r="AE1116" i="1" a="1"/>
  <c r="AE1116" i="1" s="1"/>
  <c r="AG1112" i="1" a="1"/>
  <c r="AG1112" i="1" s="1"/>
  <c r="AE1112" i="1" a="1"/>
  <c r="AE1112" i="1" s="1"/>
  <c r="AG1108" i="1" a="1"/>
  <c r="AG1108" i="1" s="1"/>
  <c r="AE1108" i="1" a="1"/>
  <c r="AE1108" i="1" s="1"/>
  <c r="AG1104" i="1" a="1"/>
  <c r="AG1104" i="1" s="1"/>
  <c r="AE1104" i="1" a="1"/>
  <c r="AE1104" i="1" s="1"/>
  <c r="AG1092" i="1" a="1"/>
  <c r="AG1092" i="1" s="1"/>
  <c r="AE1092" i="1" a="1"/>
  <c r="AE1092" i="1" s="1"/>
  <c r="AG1084" i="1" a="1"/>
  <c r="AG1084" i="1" s="1"/>
  <c r="AE1084" i="1" a="1"/>
  <c r="AE1084" i="1" s="1"/>
  <c r="AG1080" i="1" a="1"/>
  <c r="AG1080" i="1" s="1"/>
  <c r="AE1080" i="1" a="1"/>
  <c r="AE1080" i="1" s="1"/>
  <c r="AG1072" i="1" a="1"/>
  <c r="AG1072" i="1" s="1"/>
  <c r="AE1072" i="1" a="1"/>
  <c r="AE1072" i="1" s="1"/>
  <c r="AG1068" i="1" a="1"/>
  <c r="AG1068" i="1" s="1"/>
  <c r="AE1068" i="1" a="1"/>
  <c r="AE1068" i="1" s="1"/>
  <c r="AG1060" i="1" a="1"/>
  <c r="AG1060" i="1" s="1"/>
  <c r="AE1060" i="1" a="1"/>
  <c r="AE1060" i="1" s="1"/>
  <c r="AG1056" i="1" a="1"/>
  <c r="AG1056" i="1" s="1"/>
  <c r="AE1056" i="1" a="1"/>
  <c r="AE1056" i="1" s="1"/>
  <c r="AG1052" i="1" a="1"/>
  <c r="AG1052" i="1" s="1"/>
  <c r="AE1052" i="1" a="1"/>
  <c r="AE1052" i="1" s="1"/>
  <c r="AG1048" i="1" a="1"/>
  <c r="AG1048" i="1" s="1"/>
  <c r="AE1048" i="1" a="1"/>
  <c r="AE1048" i="1" s="1"/>
  <c r="AG1044" i="1" a="1"/>
  <c r="AG1044" i="1" s="1"/>
  <c r="AE1044" i="1" a="1"/>
  <c r="AE1044" i="1" s="1"/>
  <c r="AG1040" i="1" a="1"/>
  <c r="AG1040" i="1" s="1"/>
  <c r="AE1040" i="1" a="1"/>
  <c r="AE1040" i="1" s="1"/>
  <c r="AG1036" i="1" a="1"/>
  <c r="AG1036" i="1" s="1"/>
  <c r="AE1036" i="1" a="1"/>
  <c r="AE1036" i="1" s="1"/>
  <c r="AG1032" i="1" a="1"/>
  <c r="AG1032" i="1" s="1"/>
  <c r="AE1032" i="1" a="1"/>
  <c r="AE1032" i="1" s="1"/>
  <c r="AG1028" i="1" a="1"/>
  <c r="AG1028" i="1" s="1"/>
  <c r="AE1028" i="1" a="1"/>
  <c r="AE1028" i="1" s="1"/>
  <c r="AG1024" i="1" a="1"/>
  <c r="AG1024" i="1" s="1"/>
  <c r="AE1024" i="1" a="1"/>
  <c r="AE1024" i="1" s="1"/>
  <c r="AG1020" i="1" a="1"/>
  <c r="AG1020" i="1" s="1"/>
  <c r="AE1020" i="1" a="1"/>
  <c r="AE1020" i="1" s="1"/>
  <c r="AG1016" i="1" a="1"/>
  <c r="AG1016" i="1" s="1"/>
  <c r="AE1016" i="1" a="1"/>
  <c r="AE1016" i="1" s="1"/>
  <c r="AG1012" i="1" a="1"/>
  <c r="AG1012" i="1" s="1"/>
  <c r="AE1012" i="1" a="1"/>
  <c r="AE1012" i="1" s="1"/>
  <c r="AG1004" i="1" a="1"/>
  <c r="AG1004" i="1" s="1"/>
  <c r="AE1004" i="1" a="1"/>
  <c r="AE1004" i="1" s="1"/>
  <c r="AG1000" i="1" a="1"/>
  <c r="AG1000" i="1" s="1"/>
  <c r="AE1000" i="1" a="1"/>
  <c r="AE1000" i="1" s="1"/>
  <c r="AG996" i="1" a="1"/>
  <c r="AG996" i="1" s="1"/>
  <c r="AE996" i="1" a="1"/>
  <c r="AE996" i="1" s="1"/>
  <c r="AG992" i="1" a="1"/>
  <c r="AG992" i="1" s="1"/>
  <c r="AE992" i="1" a="1"/>
  <c r="AE992" i="1" s="1"/>
  <c r="AG988" i="1" a="1"/>
  <c r="AG988" i="1" s="1"/>
  <c r="AE988" i="1" a="1"/>
  <c r="AE988" i="1" s="1"/>
  <c r="AG984" i="1" a="1"/>
  <c r="AG984" i="1" s="1"/>
  <c r="AE984" i="1" a="1"/>
  <c r="AE984" i="1" s="1"/>
  <c r="AG980" i="1" a="1"/>
  <c r="AG980" i="1" s="1"/>
  <c r="AE980" i="1" a="1"/>
  <c r="AE980" i="1" s="1"/>
  <c r="AG976" i="1" a="1"/>
  <c r="AG976" i="1" s="1"/>
  <c r="AE976" i="1" a="1"/>
  <c r="AE976" i="1" s="1"/>
  <c r="AG968" i="1" a="1"/>
  <c r="AG968" i="1" s="1"/>
  <c r="AE968" i="1" a="1"/>
  <c r="AE968" i="1" s="1"/>
  <c r="AG964" i="1" a="1"/>
  <c r="AG964" i="1" s="1"/>
  <c r="AE964" i="1" a="1"/>
  <c r="AE964" i="1" s="1"/>
  <c r="AG960" i="1" a="1"/>
  <c r="AG960" i="1" s="1"/>
  <c r="AE960" i="1" a="1"/>
  <c r="AE960" i="1" s="1"/>
  <c r="AG956" i="1" a="1"/>
  <c r="AG956" i="1" s="1"/>
  <c r="AE956" i="1" a="1"/>
  <c r="AE956" i="1" s="1"/>
  <c r="AG952" i="1" a="1"/>
  <c r="AG952" i="1" s="1"/>
  <c r="AE952" i="1" a="1"/>
  <c r="AE952" i="1" s="1"/>
  <c r="AG948" i="1" a="1"/>
  <c r="AG948" i="1" s="1"/>
  <c r="AE948" i="1" a="1"/>
  <c r="AE948" i="1" s="1"/>
  <c r="AG944" i="1" a="1"/>
  <c r="AG944" i="1" s="1"/>
  <c r="AE944" i="1" a="1"/>
  <c r="AE944" i="1" s="1"/>
  <c r="AG932" i="1" a="1"/>
  <c r="AG932" i="1" s="1"/>
  <c r="AE932" i="1" a="1"/>
  <c r="AE932" i="1" s="1"/>
  <c r="AG928" i="1" a="1"/>
  <c r="AG928" i="1" s="1"/>
  <c r="AE928" i="1" a="1"/>
  <c r="AE928" i="1" s="1"/>
  <c r="AG924" i="1" a="1"/>
  <c r="AG924" i="1" s="1"/>
  <c r="AE924" i="1" a="1"/>
  <c r="AE924" i="1" s="1"/>
  <c r="AG920" i="1" a="1"/>
  <c r="AG920" i="1" s="1"/>
  <c r="AE920" i="1" a="1"/>
  <c r="AE920" i="1" s="1"/>
  <c r="AG916" i="1" a="1"/>
  <c r="AG916" i="1" s="1"/>
  <c r="AE916" i="1" a="1"/>
  <c r="AE916" i="1" s="1"/>
  <c r="AG908" i="1" a="1"/>
  <c r="AG908" i="1" s="1"/>
  <c r="AE908" i="1" a="1"/>
  <c r="AE908" i="1" s="1"/>
  <c r="AG904" i="1" a="1"/>
  <c r="AG904" i="1" s="1"/>
  <c r="AE904" i="1" a="1"/>
  <c r="AE904" i="1" s="1"/>
  <c r="AG896" i="1" a="1"/>
  <c r="AG896" i="1" s="1"/>
  <c r="AE896" i="1" a="1"/>
  <c r="AE896" i="1" s="1"/>
  <c r="AG892" i="1" a="1"/>
  <c r="AG892" i="1" s="1"/>
  <c r="AE892" i="1" a="1"/>
  <c r="AE892" i="1" s="1"/>
  <c r="AG888" i="1" a="1"/>
  <c r="AG888" i="1" s="1"/>
  <c r="AE888" i="1" a="1"/>
  <c r="AE888" i="1" s="1"/>
  <c r="AG884" i="1" a="1"/>
  <c r="AG884" i="1" s="1"/>
  <c r="AE884" i="1" a="1"/>
  <c r="AE884" i="1" s="1"/>
  <c r="AG880" i="1" a="1"/>
  <c r="AG880" i="1" s="1"/>
  <c r="AE880" i="1" a="1"/>
  <c r="AE880" i="1" s="1"/>
  <c r="AG876" i="1" a="1"/>
  <c r="AG876" i="1" s="1"/>
  <c r="AE876" i="1" a="1"/>
  <c r="AE876" i="1" s="1"/>
  <c r="AG872" i="1" a="1"/>
  <c r="AG872" i="1" s="1"/>
  <c r="AE872" i="1" a="1"/>
  <c r="AE872" i="1" s="1"/>
  <c r="AG868" i="1" a="1"/>
  <c r="AG868" i="1" s="1"/>
  <c r="AE868" i="1" a="1"/>
  <c r="AE868" i="1" s="1"/>
  <c r="AG860" i="1" a="1"/>
  <c r="AG860" i="1" s="1"/>
  <c r="AE860" i="1" a="1"/>
  <c r="AE860" i="1" s="1"/>
  <c r="AG856" i="1" a="1"/>
  <c r="AG856" i="1" s="1"/>
  <c r="AE856" i="1" a="1"/>
  <c r="AE856" i="1" s="1"/>
  <c r="AG852" i="1" a="1"/>
  <c r="AG852" i="1" s="1"/>
  <c r="AE852" i="1" a="1"/>
  <c r="AE852" i="1" s="1"/>
  <c r="AG848" i="1" a="1"/>
  <c r="AG848" i="1" s="1"/>
  <c r="AE848" i="1" a="1"/>
  <c r="AE848" i="1" s="1"/>
  <c r="AG844" i="1" a="1"/>
  <c r="AG844" i="1" s="1"/>
  <c r="AE844" i="1" a="1"/>
  <c r="AE844" i="1" s="1"/>
  <c r="AG816" i="1" a="1"/>
  <c r="AG816" i="1" s="1"/>
  <c r="AE816" i="1" a="1"/>
  <c r="AE816" i="1" s="1"/>
  <c r="AG812" i="1" a="1"/>
  <c r="AG812" i="1" s="1"/>
  <c r="AE812" i="1" a="1"/>
  <c r="AE812" i="1" s="1"/>
  <c r="AG808" i="1" a="1"/>
  <c r="AG808" i="1" s="1"/>
  <c r="AE808" i="1" a="1"/>
  <c r="AE808" i="1" s="1"/>
  <c r="AG804" i="1" a="1"/>
  <c r="AG804" i="1" s="1"/>
  <c r="AE804" i="1" a="1"/>
  <c r="AE804" i="1" s="1"/>
  <c r="AG796" i="1" a="1"/>
  <c r="AG796" i="1" s="1"/>
  <c r="AE796" i="1" a="1"/>
  <c r="AE796" i="1" s="1"/>
  <c r="AG792" i="1" a="1"/>
  <c r="AG792" i="1" s="1"/>
  <c r="AE792" i="1" a="1"/>
  <c r="AE792" i="1" s="1"/>
  <c r="AG788" i="1" a="1"/>
  <c r="AG788" i="1" s="1"/>
  <c r="AE788" i="1" a="1"/>
  <c r="AE788" i="1" s="1"/>
  <c r="AG784" i="1" a="1"/>
  <c r="AG784" i="1" s="1"/>
  <c r="AE784" i="1" a="1"/>
  <c r="AE784" i="1" s="1"/>
  <c r="AG780" i="1" a="1"/>
  <c r="AG780" i="1" s="1"/>
  <c r="AE780" i="1" a="1"/>
  <c r="AE780" i="1" s="1"/>
  <c r="AG776" i="1" a="1"/>
  <c r="AG776" i="1" s="1"/>
  <c r="AE776" i="1" a="1"/>
  <c r="AE776" i="1" s="1"/>
  <c r="AG772" i="1" a="1"/>
  <c r="AG772" i="1" s="1"/>
  <c r="AE772" i="1" a="1"/>
  <c r="AE772" i="1" s="1"/>
  <c r="AG768" i="1" a="1"/>
  <c r="AG768" i="1" s="1"/>
  <c r="AE768" i="1" a="1"/>
  <c r="AE768" i="1" s="1"/>
  <c r="AG760" i="1" a="1"/>
  <c r="AG760" i="1" s="1"/>
  <c r="AE760" i="1" a="1"/>
  <c r="AE760" i="1" s="1"/>
  <c r="AG752" i="1" a="1"/>
  <c r="AG752" i="1" s="1"/>
  <c r="AE752" i="1" a="1"/>
  <c r="AE752" i="1" s="1"/>
  <c r="AG748" i="1" a="1"/>
  <c r="AG748" i="1" s="1"/>
  <c r="AE748" i="1" a="1"/>
  <c r="AE748" i="1" s="1"/>
  <c r="AG744" i="1" a="1"/>
  <c r="AG744" i="1" s="1"/>
  <c r="AE744" i="1" a="1"/>
  <c r="AE744" i="1" s="1"/>
  <c r="AG740" i="1" a="1"/>
  <c r="AG740" i="1" s="1"/>
  <c r="AE740" i="1" a="1"/>
  <c r="AE740" i="1" s="1"/>
  <c r="AG732" i="1" a="1"/>
  <c r="AG732" i="1" s="1"/>
  <c r="AE732" i="1" a="1"/>
  <c r="AE732" i="1" s="1"/>
  <c r="AG728" i="1" a="1"/>
  <c r="AG728" i="1" s="1"/>
  <c r="AE728" i="1" a="1"/>
  <c r="AE728" i="1" s="1"/>
  <c r="AG724" i="1" a="1"/>
  <c r="AG724" i="1" s="1"/>
  <c r="AE724" i="1" a="1"/>
  <c r="AE724" i="1" s="1"/>
  <c r="AG720" i="1" a="1"/>
  <c r="AG720" i="1" s="1"/>
  <c r="AE720" i="1" a="1"/>
  <c r="AE720" i="1" s="1"/>
  <c r="AG716" i="1" a="1"/>
  <c r="AG716" i="1" s="1"/>
  <c r="AE716" i="1" a="1"/>
  <c r="AE716" i="1" s="1"/>
  <c r="AG712" i="1" a="1"/>
  <c r="AG712" i="1" s="1"/>
  <c r="AE712" i="1" a="1"/>
  <c r="AE712" i="1" s="1"/>
  <c r="AG708" i="1" a="1"/>
  <c r="AG708" i="1" s="1"/>
  <c r="AE708" i="1" a="1"/>
  <c r="AE708" i="1" s="1"/>
  <c r="AG704" i="1" a="1"/>
  <c r="AG704" i="1" s="1"/>
  <c r="AE704" i="1" a="1"/>
  <c r="AE704" i="1" s="1"/>
  <c r="AG700" i="1" a="1"/>
  <c r="AG700" i="1" s="1"/>
  <c r="AE700" i="1" a="1"/>
  <c r="AE700" i="1" s="1"/>
  <c r="AG696" i="1" a="1"/>
  <c r="AG696" i="1" s="1"/>
  <c r="AE696" i="1" a="1"/>
  <c r="AE696" i="1" s="1"/>
  <c r="AG692" i="1" a="1"/>
  <c r="AG692" i="1" s="1"/>
  <c r="AE692" i="1" a="1"/>
  <c r="AE692" i="1" s="1"/>
  <c r="AG688" i="1" a="1"/>
  <c r="AG688" i="1" s="1"/>
  <c r="AE688" i="1" a="1"/>
  <c r="AE688" i="1" s="1"/>
  <c r="AG684" i="1" a="1"/>
  <c r="AG684" i="1" s="1"/>
  <c r="AE684" i="1" a="1"/>
  <c r="AE684" i="1" s="1"/>
  <c r="AG680" i="1" a="1"/>
  <c r="AG680" i="1" s="1"/>
  <c r="AE680" i="1" a="1"/>
  <c r="AE680" i="1" s="1"/>
  <c r="AG676" i="1" a="1"/>
  <c r="AG676" i="1" s="1"/>
  <c r="AE676" i="1" a="1"/>
  <c r="AE676" i="1" s="1"/>
  <c r="AG672" i="1" a="1"/>
  <c r="AG672" i="1" s="1"/>
  <c r="AE672" i="1" a="1"/>
  <c r="AE672" i="1" s="1"/>
  <c r="AG668" i="1" a="1"/>
  <c r="AG668" i="1" s="1"/>
  <c r="AE668" i="1" a="1"/>
  <c r="AE668" i="1" s="1"/>
  <c r="AG664" i="1" a="1"/>
  <c r="AG664" i="1" s="1"/>
  <c r="AE664" i="1" a="1"/>
  <c r="AE664" i="1" s="1"/>
  <c r="AG660" i="1" a="1"/>
  <c r="AG660" i="1" s="1"/>
  <c r="AE660" i="1" a="1"/>
  <c r="AE660" i="1" s="1"/>
  <c r="AG656" i="1" a="1"/>
  <c r="AG656" i="1" s="1"/>
  <c r="AE656" i="1" a="1"/>
  <c r="AE656" i="1" s="1"/>
  <c r="AG652" i="1" a="1"/>
  <c r="AG652" i="1" s="1"/>
  <c r="AE652" i="1" a="1"/>
  <c r="AE652" i="1" s="1"/>
  <c r="AG648" i="1" a="1"/>
  <c r="AG648" i="1" s="1"/>
  <c r="AE648" i="1" a="1"/>
  <c r="AE648" i="1" s="1"/>
  <c r="AG644" i="1" a="1"/>
  <c r="AG644" i="1" s="1"/>
  <c r="AE644" i="1" a="1"/>
  <c r="AE644" i="1" s="1"/>
  <c r="AG640" i="1" a="1"/>
  <c r="AG640" i="1" s="1"/>
  <c r="AE640" i="1" a="1"/>
  <c r="AE640" i="1" s="1"/>
  <c r="AG636" i="1" a="1"/>
  <c r="AG636" i="1" s="1"/>
  <c r="AE636" i="1" a="1"/>
  <c r="AE636" i="1" s="1"/>
  <c r="AG628" i="1" a="1"/>
  <c r="AG628" i="1" s="1"/>
  <c r="AE628" i="1" a="1"/>
  <c r="AE628" i="1" s="1"/>
  <c r="AG620" i="1" a="1"/>
  <c r="AG620" i="1" s="1"/>
  <c r="AE620" i="1" a="1"/>
  <c r="AE620" i="1" s="1"/>
  <c r="AG616" i="1" a="1"/>
  <c r="AG616" i="1" s="1"/>
  <c r="AE616" i="1" a="1"/>
  <c r="AE616" i="1" s="1"/>
  <c r="AG612" i="1" a="1"/>
  <c r="AG612" i="1" s="1"/>
  <c r="AE612" i="1" a="1"/>
  <c r="AE612" i="1" s="1"/>
  <c r="AG604" i="1" a="1"/>
  <c r="AG604" i="1" s="1"/>
  <c r="AE604" i="1" a="1"/>
  <c r="AE604" i="1" s="1"/>
  <c r="AG600" i="1" a="1"/>
  <c r="AG600" i="1" s="1"/>
  <c r="AE600" i="1" a="1"/>
  <c r="AE600" i="1" s="1"/>
  <c r="AG596" i="1" a="1"/>
  <c r="AG596" i="1" s="1"/>
  <c r="AE596" i="1" a="1"/>
  <c r="AE596" i="1" s="1"/>
  <c r="AG592" i="1" a="1"/>
  <c r="AG592" i="1" s="1"/>
  <c r="AE592" i="1" a="1"/>
  <c r="AE592" i="1" s="1"/>
  <c r="AG588" i="1" a="1"/>
  <c r="AG588" i="1" s="1"/>
  <c r="AE588" i="1" a="1"/>
  <c r="AE588" i="1" s="1"/>
  <c r="AG584" i="1" a="1"/>
  <c r="AG584" i="1" s="1"/>
  <c r="AE584" i="1" a="1"/>
  <c r="AE584" i="1" s="1"/>
  <c r="AG580" i="1" a="1"/>
  <c r="AG580" i="1" s="1"/>
  <c r="AE580" i="1" a="1"/>
  <c r="AE580" i="1" s="1"/>
  <c r="AG576" i="1" a="1"/>
  <c r="AG576" i="1" s="1"/>
  <c r="AE576" i="1" a="1"/>
  <c r="AE576" i="1" s="1"/>
  <c r="AG568" i="1" a="1"/>
  <c r="AG568" i="1" s="1"/>
  <c r="AE568" i="1" a="1"/>
  <c r="AE568" i="1" s="1"/>
  <c r="AG564" i="1" a="1"/>
  <c r="AG564" i="1" s="1"/>
  <c r="AE564" i="1" a="1"/>
  <c r="AE564" i="1" s="1"/>
  <c r="AG556" i="1" a="1"/>
  <c r="AG556" i="1" s="1"/>
  <c r="AE556" i="1" a="1"/>
  <c r="AE556" i="1" s="1"/>
  <c r="AG552" i="1" a="1"/>
  <c r="AG552" i="1" s="1"/>
  <c r="AE552" i="1" a="1"/>
  <c r="AE552" i="1" s="1"/>
  <c r="AG544" i="1" a="1"/>
  <c r="AG544" i="1" s="1"/>
  <c r="AE544" i="1" a="1"/>
  <c r="AE544" i="1" s="1"/>
  <c r="AG540" i="1" a="1"/>
  <c r="AG540" i="1" s="1"/>
  <c r="AE540" i="1" a="1"/>
  <c r="AE540" i="1" s="1"/>
  <c r="AG536" i="1" a="1"/>
  <c r="AG536" i="1" s="1"/>
  <c r="AE536" i="1" a="1"/>
  <c r="AE536" i="1" s="1"/>
  <c r="AG532" i="1" a="1"/>
  <c r="AG532" i="1" s="1"/>
  <c r="AE532" i="1" a="1"/>
  <c r="AE532" i="1" s="1"/>
  <c r="AG528" i="1" a="1"/>
  <c r="AG528" i="1" s="1"/>
  <c r="AE528" i="1" a="1"/>
  <c r="AE528" i="1" s="1"/>
  <c r="AG524" i="1" a="1"/>
  <c r="AG524" i="1" s="1"/>
  <c r="AE524" i="1" a="1"/>
  <c r="AE524" i="1" s="1"/>
  <c r="AG516" i="1" a="1"/>
  <c r="AG516" i="1" s="1"/>
  <c r="AE516" i="1" a="1"/>
  <c r="AE516" i="1" s="1"/>
  <c r="AG512" i="1" a="1"/>
  <c r="AG512" i="1" s="1"/>
  <c r="AE512" i="1" a="1"/>
  <c r="AE512" i="1" s="1"/>
  <c r="AG508" i="1" a="1"/>
  <c r="AG508" i="1" s="1"/>
  <c r="AE508" i="1" a="1"/>
  <c r="AE508" i="1" s="1"/>
  <c r="AG504" i="1" a="1"/>
  <c r="AG504" i="1" s="1"/>
  <c r="AE504" i="1" a="1"/>
  <c r="AE504" i="1" s="1"/>
  <c r="AE500" i="1" a="1"/>
  <c r="AE500" i="1" s="1"/>
  <c r="AG500" i="1" a="1"/>
  <c r="AG500" i="1" s="1"/>
  <c r="AG496" i="1" a="1"/>
  <c r="AG496" i="1" s="1"/>
  <c r="AE496" i="1" a="1"/>
  <c r="AE496" i="1" s="1"/>
  <c r="AG492" i="1" a="1"/>
  <c r="AG492" i="1" s="1"/>
  <c r="AE492" i="1" a="1"/>
  <c r="AE492" i="1" s="1"/>
  <c r="AG488" i="1" a="1"/>
  <c r="AG488" i="1" s="1"/>
  <c r="AE488" i="1" a="1"/>
  <c r="AE488" i="1" s="1"/>
  <c r="AG484" i="1" a="1"/>
  <c r="AG484" i="1" s="1"/>
  <c r="AE484" i="1" a="1"/>
  <c r="AE484" i="1" s="1"/>
  <c r="AG480" i="1" a="1"/>
  <c r="AG480" i="1" s="1"/>
  <c r="AE480" i="1" a="1"/>
  <c r="AE480" i="1" s="1"/>
  <c r="AG476" i="1" a="1"/>
  <c r="AG476" i="1" s="1"/>
  <c r="AE476" i="1" a="1"/>
  <c r="AE476" i="1" s="1"/>
  <c r="AG472" i="1" a="1"/>
  <c r="AG472" i="1" s="1"/>
  <c r="AE472" i="1" a="1"/>
  <c r="AE472" i="1" s="1"/>
  <c r="AG464" i="1" a="1"/>
  <c r="AG464" i="1" s="1"/>
  <c r="AE464" i="1" a="1"/>
  <c r="AE464" i="1" s="1"/>
  <c r="AG460" i="1" a="1"/>
  <c r="AG460" i="1" s="1"/>
  <c r="AE460" i="1" a="1"/>
  <c r="AE460" i="1" s="1"/>
  <c r="AA456" i="1"/>
  <c r="AG452" i="1" a="1"/>
  <c r="AG452" i="1" s="1"/>
  <c r="AE452" i="1" a="1"/>
  <c r="AE452" i="1" s="1"/>
  <c r="AG448" i="1" a="1"/>
  <c r="AG448" i="1" s="1"/>
  <c r="AE448" i="1" a="1"/>
  <c r="AE448" i="1" s="1"/>
  <c r="AG440" i="1" a="1"/>
  <c r="AG440" i="1" s="1"/>
  <c r="AE440" i="1" a="1"/>
  <c r="AE440" i="1" s="1"/>
  <c r="AG436" i="1" a="1"/>
  <c r="AG436" i="1" s="1"/>
  <c r="AE436" i="1" a="1"/>
  <c r="AE436" i="1" s="1"/>
  <c r="AE432" i="1" a="1"/>
  <c r="AE432" i="1" s="1"/>
  <c r="AG432" i="1" a="1"/>
  <c r="AG432" i="1" s="1"/>
  <c r="AG428" i="1" a="1"/>
  <c r="AG428" i="1" s="1"/>
  <c r="AE428" i="1" a="1"/>
  <c r="AE428" i="1" s="1"/>
  <c r="AG424" i="1" a="1"/>
  <c r="AG424" i="1" s="1"/>
  <c r="AE424" i="1" a="1"/>
  <c r="AE424" i="1" s="1"/>
  <c r="AG420" i="1" a="1"/>
  <c r="AG420" i="1" s="1"/>
  <c r="AE420" i="1" a="1"/>
  <c r="AE420" i="1" s="1"/>
  <c r="AG416" i="1" a="1"/>
  <c r="AG416" i="1" s="1"/>
  <c r="AE416" i="1" a="1"/>
  <c r="AE416" i="1" s="1"/>
  <c r="AG412" i="1" a="1"/>
  <c r="AG412" i="1" s="1"/>
  <c r="AE412" i="1" a="1"/>
  <c r="AE412" i="1" s="1"/>
  <c r="AG408" i="1" a="1"/>
  <c r="AG408" i="1" s="1"/>
  <c r="AE408" i="1" a="1"/>
  <c r="AE408" i="1" s="1"/>
  <c r="AG400" i="1" a="1"/>
  <c r="AG400" i="1" s="1"/>
  <c r="AE400" i="1" a="1"/>
  <c r="AE400" i="1" s="1"/>
  <c r="AG396" i="1" a="1"/>
  <c r="AG396" i="1" s="1"/>
  <c r="AE396" i="1" a="1"/>
  <c r="AE396" i="1" s="1"/>
  <c r="AG392" i="1" a="1"/>
  <c r="AG392" i="1" s="1"/>
  <c r="AE392" i="1" a="1"/>
  <c r="AE392" i="1" s="1"/>
  <c r="AG388" i="1" a="1"/>
  <c r="AG388" i="1" s="1"/>
  <c r="AE388" i="1" a="1"/>
  <c r="AE388" i="1" s="1"/>
  <c r="AG380" i="1" a="1"/>
  <c r="AG380" i="1" s="1"/>
  <c r="AE380" i="1" a="1"/>
  <c r="AE380" i="1" s="1"/>
  <c r="AG376" i="1" a="1"/>
  <c r="AG376" i="1" s="1"/>
  <c r="AE376" i="1" a="1"/>
  <c r="AE376" i="1" s="1"/>
  <c r="AG372" i="1" a="1"/>
  <c r="AG372" i="1" s="1"/>
  <c r="AE372" i="1" a="1"/>
  <c r="AE372" i="1" s="1"/>
  <c r="AG368" i="1" a="1"/>
  <c r="AG368" i="1" s="1"/>
  <c r="AE368" i="1" a="1"/>
  <c r="AE368" i="1" s="1"/>
  <c r="AG364" i="1" a="1"/>
  <c r="AG364" i="1" s="1"/>
  <c r="AE364" i="1" a="1"/>
  <c r="AE364" i="1" s="1"/>
  <c r="AG360" i="1" a="1"/>
  <c r="AG360" i="1" s="1"/>
  <c r="AE360" i="1" a="1"/>
  <c r="AE360" i="1" s="1"/>
  <c r="AG356" i="1" a="1"/>
  <c r="AG356" i="1" s="1"/>
  <c r="AE356" i="1" a="1"/>
  <c r="AE356" i="1" s="1"/>
  <c r="AG340" i="1" a="1"/>
  <c r="AG340" i="1" s="1"/>
  <c r="AE340" i="1" a="1"/>
  <c r="AE340" i="1" s="1"/>
  <c r="AG336" i="1" a="1"/>
  <c r="AG336" i="1" s="1"/>
  <c r="AE336" i="1" a="1"/>
  <c r="AE336" i="1" s="1"/>
  <c r="AG332" i="1" a="1"/>
  <c r="AG332" i="1" s="1"/>
  <c r="AE332" i="1" a="1"/>
  <c r="AE332" i="1" s="1"/>
  <c r="AG328" i="1" a="1"/>
  <c r="AG328" i="1" s="1"/>
  <c r="AE328" i="1" a="1"/>
  <c r="AE328" i="1" s="1"/>
  <c r="AG324" i="1" a="1"/>
  <c r="AG324" i="1" s="1"/>
  <c r="AE324" i="1" a="1"/>
  <c r="AE324" i="1" s="1"/>
  <c r="AG320" i="1" a="1"/>
  <c r="AG320" i="1" s="1"/>
  <c r="AE320" i="1" a="1"/>
  <c r="AE320" i="1" s="1"/>
  <c r="AG316" i="1" a="1"/>
  <c r="AG316" i="1" s="1"/>
  <c r="AE316" i="1" a="1"/>
  <c r="AE316" i="1" s="1"/>
  <c r="AG312" i="1" a="1"/>
  <c r="AG312" i="1" s="1"/>
  <c r="AE312" i="1" a="1"/>
  <c r="AE312" i="1" s="1"/>
  <c r="AG308" i="1" a="1"/>
  <c r="AG308" i="1" s="1"/>
  <c r="AE308" i="1" a="1"/>
  <c r="AE308" i="1" s="1"/>
  <c r="AG304" i="1" a="1"/>
  <c r="AG304" i="1" s="1"/>
  <c r="AE304" i="1" a="1"/>
  <c r="AE304" i="1" s="1"/>
  <c r="AG300" i="1" a="1"/>
  <c r="AG300" i="1" s="1"/>
  <c r="AE300" i="1" a="1"/>
  <c r="AE300" i="1" s="1"/>
  <c r="AG296" i="1" a="1"/>
  <c r="AG296" i="1" s="1"/>
  <c r="AE296" i="1" a="1"/>
  <c r="AE296" i="1" s="1"/>
  <c r="AG292" i="1" a="1"/>
  <c r="AG292" i="1" s="1"/>
  <c r="AE292" i="1" a="1"/>
  <c r="AE292" i="1" s="1"/>
  <c r="AG288" i="1" a="1"/>
  <c r="AG288" i="1" s="1"/>
  <c r="AE288" i="1" a="1"/>
  <c r="AE288" i="1" s="1"/>
  <c r="AG284" i="1" a="1"/>
  <c r="AG284" i="1" s="1"/>
  <c r="AE284" i="1" a="1"/>
  <c r="AE284" i="1" s="1"/>
  <c r="AG280" i="1" a="1"/>
  <c r="AG280" i="1" s="1"/>
  <c r="AE280" i="1" a="1"/>
  <c r="AE280" i="1" s="1"/>
  <c r="AG276" i="1" a="1"/>
  <c r="AG276" i="1" s="1"/>
  <c r="AE276" i="1" a="1"/>
  <c r="AE276" i="1" s="1"/>
  <c r="AG272" i="1" a="1"/>
  <c r="AG272" i="1" s="1"/>
  <c r="AE272" i="1" a="1"/>
  <c r="AE272" i="1" s="1"/>
  <c r="AG260" i="1" a="1"/>
  <c r="AG260" i="1" s="1"/>
  <c r="AE260" i="1" a="1"/>
  <c r="AE260" i="1" s="1"/>
  <c r="AG252" i="1" a="1"/>
  <c r="AG252" i="1" s="1"/>
  <c r="AE252" i="1" a="1"/>
  <c r="AE252" i="1" s="1"/>
  <c r="AG248" i="1" a="1"/>
  <c r="AG248" i="1" s="1"/>
  <c r="AE248" i="1" a="1"/>
  <c r="AE248" i="1" s="1"/>
  <c r="AG244" i="1" a="1"/>
  <c r="AG244" i="1" s="1"/>
  <c r="AE244" i="1" a="1"/>
  <c r="AE244" i="1" s="1"/>
  <c r="AG240" i="1" a="1"/>
  <c r="AG240" i="1" s="1"/>
  <c r="AE240" i="1" a="1"/>
  <c r="AE240" i="1" s="1"/>
  <c r="AG236" i="1" a="1"/>
  <c r="AG236" i="1" s="1"/>
  <c r="AE236" i="1" a="1"/>
  <c r="AE236" i="1" s="1"/>
  <c r="AG232" i="1" a="1"/>
  <c r="AG232" i="1" s="1"/>
  <c r="AE232" i="1" a="1"/>
  <c r="AE232" i="1" s="1"/>
  <c r="AG228" i="1" a="1"/>
  <c r="AG228" i="1" s="1"/>
  <c r="AE228" i="1" a="1"/>
  <c r="AE228" i="1" s="1"/>
  <c r="AG224" i="1" a="1"/>
  <c r="AG224" i="1" s="1"/>
  <c r="AE224" i="1" a="1"/>
  <c r="AE224" i="1" s="1"/>
  <c r="AG220" i="1" a="1"/>
  <c r="AG220" i="1" s="1"/>
  <c r="AE220" i="1" a="1"/>
  <c r="AE220" i="1" s="1"/>
  <c r="AG216" i="1" a="1"/>
  <c r="AG216" i="1" s="1"/>
  <c r="AE216" i="1" a="1"/>
  <c r="AE216" i="1" s="1"/>
  <c r="AG212" i="1" a="1"/>
  <c r="AG212" i="1" s="1"/>
  <c r="AE212" i="1" a="1"/>
  <c r="AE212" i="1" s="1"/>
  <c r="AG208" i="1" a="1"/>
  <c r="AG208" i="1" s="1"/>
  <c r="AE208" i="1" a="1"/>
  <c r="AE208" i="1" s="1"/>
  <c r="AG204" i="1" a="1"/>
  <c r="AG204" i="1" s="1"/>
  <c r="AE204" i="1" a="1"/>
  <c r="AE204" i="1" s="1"/>
  <c r="AG200" i="1" a="1"/>
  <c r="AG200" i="1" s="1"/>
  <c r="AE200" i="1" a="1"/>
  <c r="AE200" i="1" s="1"/>
  <c r="AG196" i="1" a="1"/>
  <c r="AG196" i="1" s="1"/>
  <c r="AE196" i="1" a="1"/>
  <c r="AE196" i="1" s="1"/>
  <c r="AG192" i="1" a="1"/>
  <c r="AG192" i="1" s="1"/>
  <c r="AE192" i="1" a="1"/>
  <c r="AE192" i="1" s="1"/>
  <c r="AG188" i="1" a="1"/>
  <c r="AG188" i="1" s="1"/>
  <c r="AE188" i="1" a="1"/>
  <c r="AE188" i="1" s="1"/>
  <c r="AG184" i="1" a="1"/>
  <c r="AG184" i="1" s="1"/>
  <c r="AE184" i="1" a="1"/>
  <c r="AE184" i="1" s="1"/>
  <c r="AG180" i="1" a="1"/>
  <c r="AG180" i="1" s="1"/>
  <c r="AE180" i="1" a="1"/>
  <c r="AE180" i="1" s="1"/>
  <c r="AG176" i="1" a="1"/>
  <c r="AG176" i="1" s="1"/>
  <c r="AE176" i="1" a="1"/>
  <c r="AE176" i="1" s="1"/>
  <c r="AG172" i="1" a="1"/>
  <c r="AG172" i="1" s="1"/>
  <c r="AE172" i="1" a="1"/>
  <c r="AE172" i="1" s="1"/>
  <c r="AG168" i="1" a="1"/>
  <c r="AG168" i="1" s="1"/>
  <c r="AE168" i="1" a="1"/>
  <c r="AE168" i="1" s="1"/>
  <c r="AG164" i="1" a="1"/>
  <c r="AG164" i="1" s="1"/>
  <c r="AE164" i="1" a="1"/>
  <c r="AE164" i="1" s="1"/>
  <c r="AG160" i="1" a="1"/>
  <c r="AG160" i="1" s="1"/>
  <c r="AE160" i="1" a="1"/>
  <c r="AE160" i="1" s="1"/>
  <c r="AG152" i="1" a="1"/>
  <c r="AG152" i="1" s="1"/>
  <c r="AE152" i="1" a="1"/>
  <c r="AE152" i="1" s="1"/>
  <c r="AG148" i="1" a="1"/>
  <c r="AG148" i="1" s="1"/>
  <c r="AE148" i="1" a="1"/>
  <c r="AE148" i="1" s="1"/>
  <c r="AG144" i="1" a="1"/>
  <c r="AG144" i="1" s="1"/>
  <c r="AE144" i="1" a="1"/>
  <c r="AE144" i="1" s="1"/>
  <c r="AG140" i="1" a="1"/>
  <c r="AG140" i="1" s="1"/>
  <c r="AE140" i="1" a="1"/>
  <c r="AE140" i="1" s="1"/>
  <c r="AG136" i="1" a="1"/>
  <c r="AG136" i="1" s="1"/>
  <c r="AE136" i="1" a="1"/>
  <c r="AE136" i="1" s="1"/>
  <c r="AG128" i="1" a="1"/>
  <c r="AG128" i="1" s="1"/>
  <c r="AE128" i="1" a="1"/>
  <c r="AE128" i="1" s="1"/>
  <c r="AG120" i="1" a="1"/>
  <c r="AG120" i="1" s="1"/>
  <c r="AE120" i="1" a="1"/>
  <c r="AE120" i="1" s="1"/>
  <c r="AG116" i="1" a="1"/>
  <c r="AG116" i="1" s="1"/>
  <c r="AE116" i="1" a="1"/>
  <c r="AE116" i="1" s="1"/>
  <c r="AG108" i="1" a="1"/>
  <c r="AG108" i="1" s="1"/>
  <c r="AE108" i="1" a="1"/>
  <c r="AE108" i="1" s="1"/>
  <c r="AG104" i="1" a="1"/>
  <c r="AG104" i="1" s="1"/>
  <c r="AE104" i="1" a="1"/>
  <c r="AE104" i="1" s="1"/>
  <c r="AG96" i="1" a="1"/>
  <c r="AG96" i="1" s="1"/>
  <c r="AE96" i="1" a="1"/>
  <c r="AE96" i="1" s="1"/>
  <c r="AE80" i="1" a="1"/>
  <c r="AE80" i="1" s="1"/>
  <c r="AG80" i="1" a="1"/>
  <c r="AG80" i="1" s="1"/>
  <c r="AG68" i="1" a="1"/>
  <c r="AG68" i="1" s="1"/>
  <c r="AE68" i="1" a="1"/>
  <c r="AE68" i="1" s="1"/>
  <c r="AE60" i="1" a="1"/>
  <c r="AE60" i="1" s="1"/>
  <c r="AE61" i="1" s="1" a="1"/>
  <c r="AE61" i="1" s="1"/>
  <c r="AE62" i="1" s="1" a="1"/>
  <c r="AE62" i="1" s="1"/>
  <c r="AE56" i="1" a="1"/>
  <c r="AE56" i="1" s="1"/>
  <c r="AG56" i="1" a="1"/>
  <c r="AG56" i="1" s="1"/>
  <c r="AE52" i="1" a="1"/>
  <c r="AE52" i="1" s="1"/>
  <c r="AG52" i="1" a="1"/>
  <c r="AG52" i="1" s="1"/>
  <c r="AE48" i="1" a="1"/>
  <c r="AE48" i="1" s="1"/>
  <c r="AG48" i="1" a="1"/>
  <c r="AG48" i="1" s="1"/>
  <c r="AE44" i="1" a="1"/>
  <c r="AE44" i="1" s="1"/>
  <c r="AG44" i="1" a="1"/>
  <c r="AG44" i="1" s="1"/>
  <c r="AE40" i="1" a="1"/>
  <c r="AE40" i="1" s="1"/>
  <c r="AG40" i="1" a="1"/>
  <c r="AG40" i="1" s="1"/>
  <c r="AE36" i="1" a="1"/>
  <c r="AE36" i="1" s="1"/>
  <c r="AG36" i="1" a="1"/>
  <c r="AG36" i="1" s="1"/>
  <c r="AE32" i="1" a="1"/>
  <c r="AE32" i="1" s="1"/>
  <c r="AG32" i="1" a="1"/>
  <c r="AG32" i="1" s="1"/>
  <c r="AE28" i="1" a="1"/>
  <c r="AE28" i="1" s="1"/>
  <c r="AG28" i="1" a="1"/>
  <c r="AG28" i="1" s="1"/>
  <c r="AE24" i="1" a="1"/>
  <c r="AE24" i="1" s="1"/>
  <c r="AG24" i="1" a="1"/>
  <c r="AG24" i="1" s="1"/>
  <c r="AE20" i="1" a="1"/>
  <c r="AE20" i="1" s="1"/>
  <c r="AG20" i="1" a="1"/>
  <c r="AG20" i="1" s="1"/>
  <c r="AE16" i="1" a="1"/>
  <c r="AE16" i="1" s="1"/>
  <c r="AG16" i="1" a="1"/>
  <c r="AG16" i="1" s="1"/>
  <c r="AG1523" i="1" a="1"/>
  <c r="AG1523" i="1" s="1"/>
  <c r="AE1523" i="1" a="1"/>
  <c r="AE1523" i="1" s="1"/>
  <c r="AG1519" i="1" a="1"/>
  <c r="AG1519" i="1" s="1"/>
  <c r="AE1519" i="1" a="1"/>
  <c r="AE1519" i="1" s="1"/>
  <c r="AG1515" i="1" a="1"/>
  <c r="AG1515" i="1" s="1"/>
  <c r="AE1515" i="1" a="1"/>
  <c r="AE1515" i="1" s="1"/>
  <c r="AG1511" i="1" a="1"/>
  <c r="AG1511" i="1" s="1"/>
  <c r="AE1511" i="1" a="1"/>
  <c r="AE1511" i="1" s="1"/>
  <c r="AG1507" i="1" a="1"/>
  <c r="AG1507" i="1" s="1"/>
  <c r="AE1507" i="1" a="1"/>
  <c r="AE1507" i="1" s="1"/>
  <c r="AG1503" i="1" a="1"/>
  <c r="AG1503" i="1" s="1"/>
  <c r="AE1503" i="1" a="1"/>
  <c r="AE1503" i="1" s="1"/>
  <c r="AG1499" i="1" a="1"/>
  <c r="AG1499" i="1" s="1"/>
  <c r="AE1499" i="1" a="1"/>
  <c r="AE1499" i="1" s="1"/>
  <c r="AG1495" i="1" a="1"/>
  <c r="AG1495" i="1" s="1"/>
  <c r="AE1495" i="1" a="1"/>
  <c r="AE1495" i="1" s="1"/>
  <c r="AG1491" i="1" a="1"/>
  <c r="AG1491" i="1" s="1"/>
  <c r="AE1491" i="1" a="1"/>
  <c r="AE1491" i="1" s="1"/>
  <c r="AG1487" i="1" a="1"/>
  <c r="AG1487" i="1" s="1"/>
  <c r="AE1487" i="1" a="1"/>
  <c r="AE1487" i="1" s="1"/>
  <c r="AG1483" i="1" a="1"/>
  <c r="AG1483" i="1" s="1"/>
  <c r="AE1483" i="1" a="1"/>
  <c r="AE1483" i="1" s="1"/>
  <c r="AG1475" i="1" a="1"/>
  <c r="AG1475" i="1" s="1"/>
  <c r="AE1475" i="1" a="1"/>
  <c r="AE1475" i="1" s="1"/>
  <c r="AG1471" i="1" a="1"/>
  <c r="AG1471" i="1" s="1"/>
  <c r="AE1471" i="1" a="1"/>
  <c r="AE1471" i="1" s="1"/>
  <c r="AG1467" i="1" a="1"/>
  <c r="AG1467" i="1" s="1"/>
  <c r="AE1467" i="1" a="1"/>
  <c r="AE1467" i="1" s="1"/>
  <c r="AG1463" i="1" a="1"/>
  <c r="AG1463" i="1" s="1"/>
  <c r="AE1463" i="1" a="1"/>
  <c r="AE1463" i="1" s="1"/>
  <c r="AG1459" i="1" a="1"/>
  <c r="AG1459" i="1" s="1"/>
  <c r="AE1459" i="1" a="1"/>
  <c r="AE1459" i="1" s="1"/>
  <c r="AG1455" i="1" a="1"/>
  <c r="AG1455" i="1" s="1"/>
  <c r="AE1455" i="1" a="1"/>
  <c r="AE1455" i="1" s="1"/>
  <c r="AG1451" i="1" a="1"/>
  <c r="AG1451" i="1" s="1"/>
  <c r="AE1451" i="1" a="1"/>
  <c r="AE1451" i="1" s="1"/>
  <c r="AG1447" i="1" a="1"/>
  <c r="AG1447" i="1" s="1"/>
  <c r="AE1447" i="1" a="1"/>
  <c r="AE1447" i="1" s="1"/>
  <c r="AG1443" i="1" a="1"/>
  <c r="AG1443" i="1" s="1"/>
  <c r="AE1443" i="1" a="1"/>
  <c r="AE1443" i="1" s="1"/>
  <c r="AG1439" i="1" a="1"/>
  <c r="AG1439" i="1" s="1"/>
  <c r="AE1439" i="1" a="1"/>
  <c r="AE1439" i="1" s="1"/>
  <c r="AG1431" i="1" a="1"/>
  <c r="AG1431" i="1" s="1"/>
  <c r="AE1431" i="1" a="1"/>
  <c r="AE1431" i="1" s="1"/>
  <c r="AG1427" i="1" a="1"/>
  <c r="AG1427" i="1" s="1"/>
  <c r="AE1427" i="1" a="1"/>
  <c r="AE1427" i="1" s="1"/>
  <c r="AG1423" i="1" a="1"/>
  <c r="AG1423" i="1" s="1"/>
  <c r="AE1423" i="1" a="1"/>
  <c r="AE1423" i="1" s="1"/>
  <c r="AG1419" i="1" a="1"/>
  <c r="AG1419" i="1" s="1"/>
  <c r="AE1419" i="1" a="1"/>
  <c r="AE1419" i="1" s="1"/>
  <c r="AG1415" i="1" a="1"/>
  <c r="AG1415" i="1" s="1"/>
  <c r="AE1415" i="1" a="1"/>
  <c r="AE1415" i="1" s="1"/>
  <c r="AG1411" i="1" a="1"/>
  <c r="AG1411" i="1" s="1"/>
  <c r="AE1411" i="1" a="1"/>
  <c r="AE1411" i="1" s="1"/>
  <c r="AG1407" i="1" a="1"/>
  <c r="AG1407" i="1" s="1"/>
  <c r="AE1407" i="1" a="1"/>
  <c r="AE1407" i="1" s="1"/>
  <c r="AG1403" i="1" a="1"/>
  <c r="AG1403" i="1" s="1"/>
  <c r="AE1403" i="1" a="1"/>
  <c r="AE1403" i="1" s="1"/>
  <c r="AG1399" i="1" a="1"/>
  <c r="AG1399" i="1" s="1"/>
  <c r="AE1399" i="1" a="1"/>
  <c r="AE1399" i="1" s="1"/>
  <c r="AG1395" i="1" a="1"/>
  <c r="AG1395" i="1" s="1"/>
  <c r="AE1395" i="1" a="1"/>
  <c r="AE1395" i="1" s="1"/>
  <c r="AG1391" i="1" a="1"/>
  <c r="AG1391" i="1" s="1"/>
  <c r="AE1391" i="1" a="1"/>
  <c r="AE1391" i="1" s="1"/>
  <c r="AG1387" i="1" a="1"/>
  <c r="AG1387" i="1" s="1"/>
  <c r="AE1387" i="1" a="1"/>
  <c r="AE1387" i="1" s="1"/>
  <c r="AG1383" i="1" a="1"/>
  <c r="AG1383" i="1" s="1"/>
  <c r="AE1383" i="1" a="1"/>
  <c r="AE1383" i="1" s="1"/>
  <c r="AG1379" i="1" a="1"/>
  <c r="AG1379" i="1" s="1"/>
  <c r="AE1379" i="1" a="1"/>
  <c r="AE1379" i="1" s="1"/>
  <c r="AG1375" i="1" a="1"/>
  <c r="AG1375" i="1" s="1"/>
  <c r="AE1375" i="1" a="1"/>
  <c r="AE1375" i="1" s="1"/>
  <c r="AG1367" i="1" a="1"/>
  <c r="AG1367" i="1" s="1"/>
  <c r="AE1367" i="1" a="1"/>
  <c r="AE1367" i="1" s="1"/>
  <c r="AG1359" i="1" a="1"/>
  <c r="AG1359" i="1" s="1"/>
  <c r="AE1359" i="1" a="1"/>
  <c r="AE1359" i="1" s="1"/>
  <c r="AG1355" i="1" a="1"/>
  <c r="AG1355" i="1" s="1"/>
  <c r="AE1355" i="1" a="1"/>
  <c r="AE1355" i="1" s="1"/>
  <c r="AG1347" i="1" a="1"/>
  <c r="AG1347" i="1" s="1"/>
  <c r="AE1347" i="1" a="1"/>
  <c r="AE1347" i="1" s="1"/>
  <c r="AG1343" i="1" a="1"/>
  <c r="AG1343" i="1" s="1"/>
  <c r="AE1343" i="1" a="1"/>
  <c r="AE1343" i="1" s="1"/>
  <c r="AG1339" i="1" a="1"/>
  <c r="AG1339" i="1" s="1"/>
  <c r="AE1339" i="1" a="1"/>
  <c r="AE1339" i="1" s="1"/>
  <c r="AG1335" i="1" a="1"/>
  <c r="AG1335" i="1" s="1"/>
  <c r="AE1335" i="1" a="1"/>
  <c r="AE1335" i="1" s="1"/>
  <c r="AG1331" i="1" a="1"/>
  <c r="AG1331" i="1" s="1"/>
  <c r="AE1331" i="1" a="1"/>
  <c r="AE1331" i="1" s="1"/>
  <c r="AG1327" i="1" a="1"/>
  <c r="AG1327" i="1" s="1"/>
  <c r="AE1327" i="1" a="1"/>
  <c r="AE1327" i="1" s="1"/>
  <c r="AG1323" i="1" a="1"/>
  <c r="AG1323" i="1" s="1"/>
  <c r="AE1323" i="1" a="1"/>
  <c r="AE1323" i="1" s="1"/>
  <c r="AG1319" i="1" a="1"/>
  <c r="AG1319" i="1" s="1"/>
  <c r="AE1319" i="1" a="1"/>
  <c r="AE1319" i="1" s="1"/>
  <c r="AG1315" i="1" a="1"/>
  <c r="AG1315" i="1" s="1"/>
  <c r="AE1315" i="1" a="1"/>
  <c r="AE1315" i="1" s="1"/>
  <c r="AG1311" i="1" a="1"/>
  <c r="AG1311" i="1" s="1"/>
  <c r="AE1311" i="1" a="1"/>
  <c r="AE1311" i="1" s="1"/>
  <c r="AG1307" i="1" a="1"/>
  <c r="AG1307" i="1" s="1"/>
  <c r="AE1307" i="1" a="1"/>
  <c r="AE1307" i="1" s="1"/>
  <c r="AG1303" i="1" a="1"/>
  <c r="AG1303" i="1" s="1"/>
  <c r="AE1303" i="1" a="1"/>
  <c r="AE1303" i="1" s="1"/>
  <c r="AG1299" i="1" a="1"/>
  <c r="AG1299" i="1" s="1"/>
  <c r="AE1299" i="1" a="1"/>
  <c r="AE1299" i="1" s="1"/>
  <c r="AG1295" i="1" a="1"/>
  <c r="AG1295" i="1" s="1"/>
  <c r="AE1295" i="1" a="1"/>
  <c r="AE1295" i="1" s="1"/>
  <c r="AG1291" i="1" a="1"/>
  <c r="AG1291" i="1" s="1"/>
  <c r="AE1291" i="1" a="1"/>
  <c r="AE1291" i="1" s="1"/>
  <c r="AG1287" i="1" a="1"/>
  <c r="AG1287" i="1" s="1"/>
  <c r="AE1287" i="1" a="1"/>
  <c r="AE1287" i="1" s="1"/>
  <c r="AG1283" i="1" a="1"/>
  <c r="AG1283" i="1" s="1"/>
  <c r="AE1283" i="1" a="1"/>
  <c r="AE1283" i="1" s="1"/>
  <c r="AG1279" i="1" a="1"/>
  <c r="AG1279" i="1" s="1"/>
  <c r="AE1279" i="1" a="1"/>
  <c r="AE1279" i="1" s="1"/>
  <c r="AG1275" i="1" a="1"/>
  <c r="AG1275" i="1" s="1"/>
  <c r="AE1275" i="1" a="1"/>
  <c r="AE1275" i="1" s="1"/>
  <c r="AG1271" i="1" a="1"/>
  <c r="AG1271" i="1" s="1"/>
  <c r="AE1271" i="1" a="1"/>
  <c r="AE1271" i="1" s="1"/>
  <c r="AG1267" i="1" a="1"/>
  <c r="AG1267" i="1" s="1"/>
  <c r="AE1267" i="1" a="1"/>
  <c r="AE1267" i="1" s="1"/>
  <c r="AG1263" i="1" a="1"/>
  <c r="AG1263" i="1" s="1"/>
  <c r="AE1263" i="1" a="1"/>
  <c r="AE1263" i="1" s="1"/>
  <c r="AG1255" i="1" a="1"/>
  <c r="AG1255" i="1" s="1"/>
  <c r="AE1255" i="1" a="1"/>
  <c r="AE1255" i="1" s="1"/>
  <c r="AG1251" i="1" a="1"/>
  <c r="AG1251" i="1" s="1"/>
  <c r="AE1251" i="1" a="1"/>
  <c r="AE1251" i="1" s="1"/>
  <c r="AG1247" i="1" a="1"/>
  <c r="AG1247" i="1" s="1"/>
  <c r="AE1247" i="1" a="1"/>
  <c r="AE1247" i="1" s="1"/>
  <c r="AG1243" i="1" a="1"/>
  <c r="AG1243" i="1" s="1"/>
  <c r="AE1243" i="1" a="1"/>
  <c r="AE1243" i="1" s="1"/>
  <c r="AG1239" i="1" a="1"/>
  <c r="AG1239" i="1" s="1"/>
  <c r="AE1239" i="1" a="1"/>
  <c r="AE1239" i="1" s="1"/>
  <c r="AG1231" i="1" a="1"/>
  <c r="AG1231" i="1" s="1"/>
  <c r="AE1231" i="1" a="1"/>
  <c r="AE1231" i="1" s="1"/>
  <c r="AG1227" i="1" a="1"/>
  <c r="AG1227" i="1" s="1"/>
  <c r="AE1227" i="1" a="1"/>
  <c r="AE1227" i="1" s="1"/>
  <c r="AG1223" i="1" a="1"/>
  <c r="AG1223" i="1" s="1"/>
  <c r="AE1223" i="1" a="1"/>
  <c r="AE1223" i="1" s="1"/>
  <c r="AG1215" i="1" a="1"/>
  <c r="AG1215" i="1" s="1"/>
  <c r="AE1215" i="1" a="1"/>
  <c r="AE1215" i="1" s="1"/>
  <c r="AG1211" i="1" a="1"/>
  <c r="AG1211" i="1" s="1"/>
  <c r="AE1211" i="1" a="1"/>
  <c r="AE1211" i="1" s="1"/>
  <c r="AG1207" i="1" a="1"/>
  <c r="AG1207" i="1" s="1"/>
  <c r="AE1207" i="1" a="1"/>
  <c r="AE1207" i="1" s="1"/>
  <c r="AG1203" i="1" a="1"/>
  <c r="AG1203" i="1" s="1"/>
  <c r="AE1203" i="1" a="1"/>
  <c r="AE1203" i="1" s="1"/>
  <c r="AG1199" i="1" a="1"/>
  <c r="AG1199" i="1" s="1"/>
  <c r="AE1199" i="1" a="1"/>
  <c r="AE1199" i="1" s="1"/>
  <c r="AG1195" i="1" a="1"/>
  <c r="AG1195" i="1" s="1"/>
  <c r="AE1195" i="1" a="1"/>
  <c r="AE1195" i="1" s="1"/>
  <c r="AG1187" i="1" a="1"/>
  <c r="AG1187" i="1" s="1"/>
  <c r="AE1187" i="1" a="1"/>
  <c r="AE1187" i="1" s="1"/>
  <c r="AG1183" i="1" a="1"/>
  <c r="AG1183" i="1" s="1"/>
  <c r="AE1183" i="1" a="1"/>
  <c r="AE1183" i="1" s="1"/>
  <c r="AG1179" i="1" a="1"/>
  <c r="AG1179" i="1" s="1"/>
  <c r="AE1179" i="1" a="1"/>
  <c r="AE1179" i="1" s="1"/>
  <c r="AG1175" i="1" a="1"/>
  <c r="AG1175" i="1" s="1"/>
  <c r="AE1175" i="1" a="1"/>
  <c r="AE1175" i="1" s="1"/>
  <c r="AG1167" i="1" a="1"/>
  <c r="AG1167" i="1" s="1"/>
  <c r="AE1167" i="1" a="1"/>
  <c r="AE1167" i="1" s="1"/>
  <c r="AG1163" i="1" a="1"/>
  <c r="AG1163" i="1" s="1"/>
  <c r="AE1163" i="1" a="1"/>
  <c r="AE1163" i="1" s="1"/>
  <c r="AG1159" i="1" a="1"/>
  <c r="AG1159" i="1" s="1"/>
  <c r="AE1159" i="1" a="1"/>
  <c r="AE1159" i="1" s="1"/>
  <c r="AG1155" i="1" a="1"/>
  <c r="AG1155" i="1" s="1"/>
  <c r="AE1155" i="1" a="1"/>
  <c r="AE1155" i="1" s="1"/>
  <c r="AG1151" i="1" a="1"/>
  <c r="AG1151" i="1" s="1"/>
  <c r="AE1151" i="1" a="1"/>
  <c r="AE1151" i="1" s="1"/>
  <c r="AG1143" i="1" a="1"/>
  <c r="AG1143" i="1" s="1"/>
  <c r="AE1143" i="1" a="1"/>
  <c r="AE1143" i="1" s="1"/>
  <c r="AG1139" i="1" a="1"/>
  <c r="AG1139" i="1" s="1"/>
  <c r="AE1139" i="1" a="1"/>
  <c r="AE1139" i="1" s="1"/>
  <c r="AG1131" i="1" a="1"/>
  <c r="AG1131" i="1" s="1"/>
  <c r="AE1131" i="1" a="1"/>
  <c r="AE1131" i="1" s="1"/>
  <c r="AG1127" i="1" a="1"/>
  <c r="AG1127" i="1" s="1"/>
  <c r="AE1127" i="1" a="1"/>
  <c r="AE1127" i="1" s="1"/>
  <c r="AG1123" i="1" a="1"/>
  <c r="AG1123" i="1" s="1"/>
  <c r="AE1123" i="1" a="1"/>
  <c r="AE1123" i="1" s="1"/>
  <c r="AG1119" i="1" a="1"/>
  <c r="AG1119" i="1" s="1"/>
  <c r="AE1119" i="1" a="1"/>
  <c r="AE1119" i="1" s="1"/>
  <c r="AG1111" i="1" a="1"/>
  <c r="AG1111" i="1" s="1"/>
  <c r="AE1111" i="1" a="1"/>
  <c r="AE1111" i="1" s="1"/>
  <c r="AG1107" i="1" a="1"/>
  <c r="AG1107" i="1" s="1"/>
  <c r="AE1107" i="1" a="1"/>
  <c r="AE1107" i="1" s="1"/>
  <c r="AG1103" i="1" a="1"/>
  <c r="AG1103" i="1" s="1"/>
  <c r="AE1103" i="1" a="1"/>
  <c r="AE1103" i="1" s="1"/>
  <c r="AG1099" i="1" a="1"/>
  <c r="AG1099" i="1" s="1"/>
  <c r="AE1099" i="1" a="1"/>
  <c r="AE1099" i="1" s="1"/>
  <c r="AG1091" i="1" a="1"/>
  <c r="AG1091" i="1" s="1"/>
  <c r="AE1091" i="1" a="1"/>
  <c r="AE1091" i="1" s="1"/>
  <c r="AG1083" i="1" a="1"/>
  <c r="AG1083" i="1" s="1"/>
  <c r="AE1083" i="1" a="1"/>
  <c r="AE1083" i="1" s="1"/>
  <c r="AG1079" i="1" a="1"/>
  <c r="AG1079" i="1" s="1"/>
  <c r="AE1079" i="1" a="1"/>
  <c r="AE1079" i="1" s="1"/>
  <c r="AG1071" i="1" a="1"/>
  <c r="AG1071" i="1" s="1"/>
  <c r="AE1071" i="1" a="1"/>
  <c r="AE1071" i="1" s="1"/>
  <c r="AG1067" i="1" a="1"/>
  <c r="AG1067" i="1" s="1"/>
  <c r="AE1067" i="1" a="1"/>
  <c r="AE1067" i="1" s="1"/>
  <c r="AG1059" i="1" a="1"/>
  <c r="AG1059" i="1" s="1"/>
  <c r="AE1059" i="1" a="1"/>
  <c r="AE1059" i="1" s="1"/>
  <c r="AG1055" i="1" a="1"/>
  <c r="AG1055" i="1" s="1"/>
  <c r="AE1055" i="1" a="1"/>
  <c r="AE1055" i="1" s="1"/>
  <c r="AG1051" i="1" a="1"/>
  <c r="AG1051" i="1" s="1"/>
  <c r="AE1051" i="1" a="1"/>
  <c r="AE1051" i="1" s="1"/>
  <c r="AG1047" i="1" a="1"/>
  <c r="AG1047" i="1" s="1"/>
  <c r="AE1047" i="1" a="1"/>
  <c r="AE1047" i="1" s="1"/>
  <c r="AG1043" i="1" a="1"/>
  <c r="AG1043" i="1" s="1"/>
  <c r="AE1043" i="1" a="1"/>
  <c r="AE1043" i="1" s="1"/>
  <c r="AG1039" i="1" a="1"/>
  <c r="AG1039" i="1" s="1"/>
  <c r="AE1039" i="1" a="1"/>
  <c r="AE1039" i="1" s="1"/>
  <c r="AG1035" i="1" a="1"/>
  <c r="AG1035" i="1" s="1"/>
  <c r="AE1035" i="1" a="1"/>
  <c r="AE1035" i="1" s="1"/>
  <c r="AG1031" i="1" a="1"/>
  <c r="AG1031" i="1" s="1"/>
  <c r="AE1031" i="1" a="1"/>
  <c r="AE1031" i="1" s="1"/>
  <c r="AG1027" i="1" a="1"/>
  <c r="AG1027" i="1" s="1"/>
  <c r="AE1027" i="1" a="1"/>
  <c r="AE1027" i="1" s="1"/>
  <c r="AG1023" i="1" a="1"/>
  <c r="AG1023" i="1" s="1"/>
  <c r="AE1023" i="1" a="1"/>
  <c r="AE1023" i="1" s="1"/>
  <c r="AG1019" i="1" a="1"/>
  <c r="AG1019" i="1" s="1"/>
  <c r="AE1019" i="1" a="1"/>
  <c r="AE1019" i="1" s="1"/>
  <c r="AG1015" i="1" a="1"/>
  <c r="AG1015" i="1" s="1"/>
  <c r="AE1015" i="1" a="1"/>
  <c r="AE1015" i="1" s="1"/>
  <c r="AG1011" i="1" a="1"/>
  <c r="AG1011" i="1" s="1"/>
  <c r="AE1011" i="1" a="1"/>
  <c r="AE1011" i="1" s="1"/>
  <c r="AG999" i="1" a="1"/>
  <c r="AG999" i="1" s="1"/>
  <c r="AE999" i="1" a="1"/>
  <c r="AE999" i="1" s="1"/>
  <c r="AG995" i="1" a="1"/>
  <c r="AG995" i="1" s="1"/>
  <c r="AE995" i="1" a="1"/>
  <c r="AE995" i="1" s="1"/>
  <c r="AG991" i="1" a="1"/>
  <c r="AG991" i="1" s="1"/>
  <c r="AE991" i="1" a="1"/>
  <c r="AE991" i="1" s="1"/>
  <c r="AG987" i="1" a="1"/>
  <c r="AG987" i="1" s="1"/>
  <c r="AE987" i="1" a="1"/>
  <c r="AE987" i="1" s="1"/>
  <c r="AG983" i="1" a="1"/>
  <c r="AG983" i="1" s="1"/>
  <c r="AE983" i="1" a="1"/>
  <c r="AE983" i="1" s="1"/>
  <c r="AG979" i="1" a="1"/>
  <c r="AG979" i="1" s="1"/>
  <c r="AE979" i="1" a="1"/>
  <c r="AE979" i="1" s="1"/>
  <c r="AG975" i="1" a="1"/>
  <c r="AG975" i="1" s="1"/>
  <c r="AE975" i="1" a="1"/>
  <c r="AE975" i="1" s="1"/>
  <c r="AG971" i="1" a="1"/>
  <c r="AG971" i="1" s="1"/>
  <c r="AE971" i="1" a="1"/>
  <c r="AE971" i="1" s="1"/>
  <c r="AG967" i="1" a="1"/>
  <c r="AG967" i="1" s="1"/>
  <c r="AE967" i="1" a="1"/>
  <c r="AE967" i="1" s="1"/>
  <c r="AG963" i="1" a="1"/>
  <c r="AG963" i="1" s="1"/>
  <c r="AE963" i="1" a="1"/>
  <c r="AE963" i="1" s="1"/>
  <c r="AG959" i="1" a="1"/>
  <c r="AG959" i="1" s="1"/>
  <c r="AE959" i="1" a="1"/>
  <c r="AE959" i="1" s="1"/>
  <c r="AG955" i="1" a="1"/>
  <c r="AG955" i="1" s="1"/>
  <c r="AE955" i="1" a="1"/>
  <c r="AE955" i="1" s="1"/>
  <c r="AG951" i="1" a="1"/>
  <c r="AG951" i="1" s="1"/>
  <c r="AE951" i="1" a="1"/>
  <c r="AE951" i="1" s="1"/>
  <c r="AG947" i="1" a="1"/>
  <c r="AG947" i="1" s="1"/>
  <c r="AE947" i="1" a="1"/>
  <c r="AE947" i="1" s="1"/>
  <c r="AG943" i="1" a="1"/>
  <c r="AG943" i="1" s="1"/>
  <c r="AE943" i="1" a="1"/>
  <c r="AE943" i="1" s="1"/>
  <c r="AG935" i="1" a="1"/>
  <c r="AG935" i="1" s="1"/>
  <c r="AE935" i="1" a="1"/>
  <c r="AE935" i="1" s="1"/>
  <c r="AG931" i="1" a="1"/>
  <c r="AG931" i="1" s="1"/>
  <c r="AE931" i="1" a="1"/>
  <c r="AE931" i="1" s="1"/>
  <c r="AG927" i="1" a="1"/>
  <c r="AG927" i="1" s="1"/>
  <c r="AE927" i="1" a="1"/>
  <c r="AE927" i="1" s="1"/>
  <c r="AG919" i="1" a="1"/>
  <c r="AG919" i="1" s="1"/>
  <c r="AE919" i="1" a="1"/>
  <c r="AE919" i="1" s="1"/>
  <c r="AG915" i="1" a="1"/>
  <c r="AG915" i="1" s="1"/>
  <c r="AE915" i="1" a="1"/>
  <c r="AE915" i="1" s="1"/>
  <c r="AG911" i="1" a="1"/>
  <c r="AG911" i="1" s="1"/>
  <c r="AE911" i="1" a="1"/>
  <c r="AE911" i="1" s="1"/>
  <c r="AG903" i="1" a="1"/>
  <c r="AG903" i="1" s="1"/>
  <c r="AE903" i="1" a="1"/>
  <c r="AE903" i="1" s="1"/>
  <c r="AG899" i="1" a="1"/>
  <c r="AG899" i="1" s="1"/>
  <c r="AE899" i="1" a="1"/>
  <c r="AE899" i="1" s="1"/>
  <c r="AG895" i="1" a="1"/>
  <c r="AG895" i="1" s="1"/>
  <c r="AE895" i="1" a="1"/>
  <c r="AE895" i="1" s="1"/>
  <c r="AG891" i="1" a="1"/>
  <c r="AG891" i="1" s="1"/>
  <c r="AE891" i="1" a="1"/>
  <c r="AE891" i="1" s="1"/>
  <c r="AG887" i="1" a="1"/>
  <c r="AG887" i="1" s="1"/>
  <c r="AE887" i="1" a="1"/>
  <c r="AE887" i="1" s="1"/>
  <c r="AG883" i="1" a="1"/>
  <c r="AG883" i="1" s="1"/>
  <c r="AE883" i="1" a="1"/>
  <c r="AE883" i="1" s="1"/>
  <c r="AG879" i="1" a="1"/>
  <c r="AG879" i="1" s="1"/>
  <c r="AE879" i="1" a="1"/>
  <c r="AE879" i="1" s="1"/>
  <c r="AG875" i="1" a="1"/>
  <c r="AG875" i="1" s="1"/>
  <c r="AE875" i="1" a="1"/>
  <c r="AE875" i="1" s="1"/>
  <c r="AG871" i="1" a="1"/>
  <c r="AG871" i="1" s="1"/>
  <c r="AE871" i="1" a="1"/>
  <c r="AE871" i="1" s="1"/>
  <c r="AG867" i="1" a="1"/>
  <c r="AG867" i="1" s="1"/>
  <c r="AE867" i="1" a="1"/>
  <c r="AE867" i="1" s="1"/>
  <c r="AG859" i="1" a="1"/>
  <c r="AG859" i="1" s="1"/>
  <c r="AE859" i="1" a="1"/>
  <c r="AE859" i="1" s="1"/>
  <c r="AG855" i="1" a="1"/>
  <c r="AG855" i="1" s="1"/>
  <c r="AE855" i="1" a="1"/>
  <c r="AE855" i="1" s="1"/>
  <c r="AG851" i="1" a="1"/>
  <c r="AG851" i="1" s="1"/>
  <c r="AE851" i="1" a="1"/>
  <c r="AE851" i="1" s="1"/>
  <c r="AG847" i="1" a="1"/>
  <c r="AG847" i="1" s="1"/>
  <c r="AE847" i="1" a="1"/>
  <c r="AE847" i="1" s="1"/>
  <c r="AG819" i="1" a="1"/>
  <c r="AG819" i="1" s="1"/>
  <c r="AE819" i="1" a="1"/>
  <c r="AE819" i="1" s="1"/>
  <c r="AG815" i="1" a="1"/>
  <c r="AG815" i="1" s="1"/>
  <c r="AE815" i="1" a="1"/>
  <c r="AE815" i="1" s="1"/>
  <c r="AG811" i="1" a="1"/>
  <c r="AG811" i="1" s="1"/>
  <c r="AE811" i="1" a="1"/>
  <c r="AE811" i="1" s="1"/>
  <c r="AG807" i="1" a="1"/>
  <c r="AG807" i="1" s="1"/>
  <c r="AE807" i="1" a="1"/>
  <c r="AE807" i="1" s="1"/>
  <c r="AG803" i="1" a="1"/>
  <c r="AG803" i="1" s="1"/>
  <c r="AE803" i="1" a="1"/>
  <c r="AE803" i="1" s="1"/>
  <c r="AG795" i="1" a="1"/>
  <c r="AG795" i="1" s="1"/>
  <c r="AE795" i="1" a="1"/>
  <c r="AE795" i="1" s="1"/>
  <c r="AG783" i="1" a="1"/>
  <c r="AG783" i="1" s="1"/>
  <c r="AE783" i="1" a="1"/>
  <c r="AE783" i="1" s="1"/>
  <c r="AG779" i="1" a="1"/>
  <c r="AG779" i="1" s="1"/>
  <c r="AE779" i="1" a="1"/>
  <c r="AE779" i="1" s="1"/>
  <c r="AG775" i="1" a="1"/>
  <c r="AG775" i="1" s="1"/>
  <c r="AE775" i="1" a="1"/>
  <c r="AE775" i="1" s="1"/>
  <c r="AG771" i="1" a="1"/>
  <c r="AG771" i="1" s="1"/>
  <c r="AE771" i="1" a="1"/>
  <c r="AE771" i="1" s="1"/>
  <c r="AG763" i="1" a="1"/>
  <c r="AG763" i="1" s="1"/>
  <c r="AE763" i="1" a="1"/>
  <c r="AE763" i="1" s="1"/>
  <c r="AG759" i="1" a="1"/>
  <c r="AG759" i="1" s="1"/>
  <c r="AE759" i="1" a="1"/>
  <c r="AE759" i="1" s="1"/>
  <c r="AG755" i="1" a="1"/>
  <c r="AG755" i="1" s="1"/>
  <c r="AE755" i="1" a="1"/>
  <c r="AE755" i="1" s="1"/>
  <c r="AG751" i="1" a="1"/>
  <c r="AG751" i="1" s="1"/>
  <c r="AE751" i="1" a="1"/>
  <c r="AE751" i="1" s="1"/>
  <c r="AG747" i="1" a="1"/>
  <c r="AG747" i="1" s="1"/>
  <c r="AE747" i="1" a="1"/>
  <c r="AE747" i="1" s="1"/>
  <c r="AG743" i="1" a="1"/>
  <c r="AG743" i="1" s="1"/>
  <c r="AE743" i="1" a="1"/>
  <c r="AE743" i="1" s="1"/>
  <c r="AG739" i="1" a="1"/>
  <c r="AG739" i="1" s="1"/>
  <c r="AE739" i="1" a="1"/>
  <c r="AE739" i="1" s="1"/>
  <c r="AG731" i="1" a="1"/>
  <c r="AG731" i="1" s="1"/>
  <c r="AE731" i="1" a="1"/>
  <c r="AE731" i="1" s="1"/>
  <c r="AG727" i="1" a="1"/>
  <c r="AG727" i="1" s="1"/>
  <c r="AE727" i="1" a="1"/>
  <c r="AE727" i="1" s="1"/>
  <c r="AG723" i="1" a="1"/>
  <c r="AG723" i="1" s="1"/>
  <c r="AE723" i="1" a="1"/>
  <c r="AE723" i="1" s="1"/>
  <c r="AG719" i="1" a="1"/>
  <c r="AG719" i="1" s="1"/>
  <c r="AE719" i="1" a="1"/>
  <c r="AE719" i="1" s="1"/>
  <c r="AG715" i="1" a="1"/>
  <c r="AG715" i="1" s="1"/>
  <c r="AE715" i="1" a="1"/>
  <c r="AE715" i="1" s="1"/>
  <c r="AG711" i="1" a="1"/>
  <c r="AG711" i="1" s="1"/>
  <c r="AE711" i="1" a="1"/>
  <c r="AE711" i="1" s="1"/>
  <c r="AG707" i="1" a="1"/>
  <c r="AG707" i="1" s="1"/>
  <c r="AE707" i="1" a="1"/>
  <c r="AE707" i="1" s="1"/>
  <c r="AG703" i="1" a="1"/>
  <c r="AG703" i="1" s="1"/>
  <c r="AE703" i="1" a="1"/>
  <c r="AE703" i="1" s="1"/>
  <c r="AG699" i="1" a="1"/>
  <c r="AG699" i="1" s="1"/>
  <c r="AE699" i="1" a="1"/>
  <c r="AE699" i="1" s="1"/>
  <c r="AG691" i="1" a="1"/>
  <c r="AG691" i="1" s="1"/>
  <c r="AE691" i="1" a="1"/>
  <c r="AE691" i="1" s="1"/>
  <c r="AG687" i="1" a="1"/>
  <c r="AG687" i="1" s="1"/>
  <c r="AE687" i="1" a="1"/>
  <c r="AE687" i="1" s="1"/>
  <c r="AG683" i="1" a="1"/>
  <c r="AG683" i="1" s="1"/>
  <c r="AE683" i="1" a="1"/>
  <c r="AE683" i="1" s="1"/>
  <c r="AG679" i="1" a="1"/>
  <c r="AG679" i="1" s="1"/>
  <c r="AE679" i="1" a="1"/>
  <c r="AE679" i="1" s="1"/>
  <c r="AG675" i="1" a="1"/>
  <c r="AG675" i="1" s="1"/>
  <c r="AE675" i="1" a="1"/>
  <c r="AE675" i="1" s="1"/>
  <c r="AG671" i="1" a="1"/>
  <c r="AG671" i="1" s="1"/>
  <c r="AE671" i="1" a="1"/>
  <c r="AE671" i="1" s="1"/>
  <c r="AG667" i="1" a="1"/>
  <c r="AG667" i="1" s="1"/>
  <c r="AE667" i="1" a="1"/>
  <c r="AE667" i="1" s="1"/>
  <c r="AG663" i="1" a="1"/>
  <c r="AG663" i="1" s="1"/>
  <c r="AE663" i="1" a="1"/>
  <c r="AE663" i="1" s="1"/>
  <c r="AG659" i="1" a="1"/>
  <c r="AG659" i="1" s="1"/>
  <c r="AE659" i="1" a="1"/>
  <c r="AE659" i="1" s="1"/>
  <c r="AG655" i="1" a="1"/>
  <c r="AG655" i="1" s="1"/>
  <c r="AE655" i="1" a="1"/>
  <c r="AE655" i="1" s="1"/>
  <c r="AG651" i="1" a="1"/>
  <c r="AG651" i="1" s="1"/>
  <c r="AE651" i="1" a="1"/>
  <c r="AE651" i="1" s="1"/>
  <c r="AG647" i="1" a="1"/>
  <c r="AG647" i="1" s="1"/>
  <c r="AE647" i="1" a="1"/>
  <c r="AE647" i="1" s="1"/>
  <c r="AG643" i="1" a="1"/>
  <c r="AG643" i="1" s="1"/>
  <c r="AE643" i="1" a="1"/>
  <c r="AE643" i="1" s="1"/>
  <c r="AG639" i="1" a="1"/>
  <c r="AG639" i="1" s="1"/>
  <c r="AE639" i="1" a="1"/>
  <c r="AE639" i="1" s="1"/>
  <c r="AG635" i="1" a="1"/>
  <c r="AG635" i="1" s="1"/>
  <c r="AE635" i="1" a="1"/>
  <c r="AE635" i="1" s="1"/>
  <c r="AG631" i="1" a="1"/>
  <c r="AG631" i="1" s="1"/>
  <c r="AE631" i="1" a="1"/>
  <c r="AE631" i="1" s="1"/>
  <c r="AG627" i="1" a="1"/>
  <c r="AG627" i="1" s="1"/>
  <c r="AE627" i="1" a="1"/>
  <c r="AE627" i="1" s="1"/>
  <c r="AG623" i="1" a="1"/>
  <c r="AG623" i="1" s="1"/>
  <c r="AE623" i="1" a="1"/>
  <c r="AE623" i="1" s="1"/>
  <c r="AG619" i="1" a="1"/>
  <c r="AG619" i="1" s="1"/>
  <c r="AE619" i="1" a="1"/>
  <c r="AE619" i="1" s="1"/>
  <c r="AG615" i="1" a="1"/>
  <c r="AG615" i="1" s="1"/>
  <c r="AE615" i="1" a="1"/>
  <c r="AE615" i="1" s="1"/>
  <c r="AG611" i="1" a="1"/>
  <c r="AG611" i="1" s="1"/>
  <c r="AE611" i="1" a="1"/>
  <c r="AE611" i="1" s="1"/>
  <c r="AG607" i="1" a="1"/>
  <c r="AG607" i="1" s="1"/>
  <c r="AE607" i="1" a="1"/>
  <c r="AE607" i="1" s="1"/>
  <c r="AG603" i="1" a="1"/>
  <c r="AG603" i="1" s="1"/>
  <c r="AE603" i="1" a="1"/>
  <c r="AE603" i="1" s="1"/>
  <c r="AG599" i="1" a="1"/>
  <c r="AG599" i="1" s="1"/>
  <c r="AE599" i="1" a="1"/>
  <c r="AE599" i="1" s="1"/>
  <c r="AG595" i="1" a="1"/>
  <c r="AG595" i="1" s="1"/>
  <c r="AE595" i="1" a="1"/>
  <c r="AE595" i="1" s="1"/>
  <c r="AG591" i="1" a="1"/>
  <c r="AG591" i="1" s="1"/>
  <c r="AE591" i="1" a="1"/>
  <c r="AE591" i="1" s="1"/>
  <c r="AG587" i="1" a="1"/>
  <c r="AG587" i="1" s="1"/>
  <c r="AE587" i="1" a="1"/>
  <c r="AE587" i="1" s="1"/>
  <c r="AG583" i="1" a="1"/>
  <c r="AG583" i="1" s="1"/>
  <c r="AE583" i="1" a="1"/>
  <c r="AE583" i="1" s="1"/>
  <c r="AG579" i="1" a="1"/>
  <c r="AG579" i="1" s="1"/>
  <c r="AE579" i="1" a="1"/>
  <c r="AE579" i="1" s="1"/>
  <c r="AG575" i="1" a="1"/>
  <c r="AG575" i="1" s="1"/>
  <c r="AE575" i="1" a="1"/>
  <c r="AE575" i="1" s="1"/>
  <c r="AG571" i="1" a="1"/>
  <c r="AG571" i="1" s="1"/>
  <c r="AE571" i="1" a="1"/>
  <c r="AE571" i="1" s="1"/>
  <c r="AG563" i="1" a="1"/>
  <c r="AG563" i="1" s="1"/>
  <c r="AE563" i="1" a="1"/>
  <c r="AE563" i="1" s="1"/>
  <c r="AG559" i="1" a="1"/>
  <c r="AG559" i="1" s="1"/>
  <c r="AE559" i="1" a="1"/>
  <c r="AE559" i="1" s="1"/>
  <c r="AG555" i="1" a="1"/>
  <c r="AG555" i="1" s="1"/>
  <c r="AE555" i="1" a="1"/>
  <c r="AE555" i="1" s="1"/>
  <c r="AG551" i="1" a="1"/>
  <c r="AG551" i="1" s="1"/>
  <c r="AE551" i="1" a="1"/>
  <c r="AE551" i="1" s="1"/>
  <c r="AG543" i="1" a="1"/>
  <c r="AG543" i="1" s="1"/>
  <c r="AE543" i="1" a="1"/>
  <c r="AE543" i="1" s="1"/>
  <c r="AG539" i="1" a="1"/>
  <c r="AG539" i="1" s="1"/>
  <c r="AE539" i="1" a="1"/>
  <c r="AE539" i="1" s="1"/>
  <c r="AG535" i="1" a="1"/>
  <c r="AG535" i="1" s="1"/>
  <c r="AE535" i="1" a="1"/>
  <c r="AE535" i="1" s="1"/>
  <c r="AG531" i="1" a="1"/>
  <c r="AG531" i="1" s="1"/>
  <c r="AE531" i="1" a="1"/>
  <c r="AE531" i="1" s="1"/>
  <c r="AG527" i="1" a="1"/>
  <c r="AG527" i="1" s="1"/>
  <c r="AE527" i="1" a="1"/>
  <c r="AE527" i="1" s="1"/>
  <c r="AG523" i="1" a="1"/>
  <c r="AG523" i="1" s="1"/>
  <c r="AE523" i="1" a="1"/>
  <c r="AE523" i="1" s="1"/>
  <c r="AG519" i="1" a="1"/>
  <c r="AG519" i="1" s="1"/>
  <c r="AE519" i="1" a="1"/>
  <c r="AE519" i="1" s="1"/>
  <c r="AG515" i="1" a="1"/>
  <c r="AG515" i="1" s="1"/>
  <c r="AE515" i="1" a="1"/>
  <c r="AE515" i="1" s="1"/>
  <c r="AG511" i="1" a="1"/>
  <c r="AG511" i="1" s="1"/>
  <c r="AE511" i="1" a="1"/>
  <c r="AE511" i="1" s="1"/>
  <c r="AG507" i="1" a="1"/>
  <c r="AG507" i="1" s="1"/>
  <c r="AE507" i="1" a="1"/>
  <c r="AE507" i="1" s="1"/>
  <c r="AG503" i="1" a="1"/>
  <c r="AG503" i="1" s="1"/>
  <c r="AE503" i="1" a="1"/>
  <c r="AE503" i="1" s="1"/>
  <c r="AG499" i="1" a="1"/>
  <c r="AG499" i="1" s="1"/>
  <c r="AE499" i="1" a="1"/>
  <c r="AE499" i="1" s="1"/>
  <c r="AG495" i="1" a="1"/>
  <c r="AG495" i="1" s="1"/>
  <c r="AE495" i="1" a="1"/>
  <c r="AE495" i="1" s="1"/>
  <c r="AG491" i="1" a="1"/>
  <c r="AG491" i="1" s="1"/>
  <c r="AE491" i="1" a="1"/>
  <c r="AE491" i="1" s="1"/>
  <c r="AG487" i="1" a="1"/>
  <c r="AG487" i="1" s="1"/>
  <c r="AE487" i="1" a="1"/>
  <c r="AE487" i="1" s="1"/>
  <c r="AG483" i="1" a="1"/>
  <c r="AG483" i="1" s="1"/>
  <c r="AE483" i="1" a="1"/>
  <c r="AE483" i="1" s="1"/>
  <c r="AG479" i="1" a="1"/>
  <c r="AG479" i="1" s="1"/>
  <c r="AE479" i="1" a="1"/>
  <c r="AE479" i="1" s="1"/>
  <c r="AG475" i="1" a="1"/>
  <c r="AG475" i="1" s="1"/>
  <c r="AE475" i="1" a="1"/>
  <c r="AE475" i="1" s="1"/>
  <c r="AG471" i="1" a="1"/>
  <c r="AG471" i="1" s="1"/>
  <c r="AE471" i="1" a="1"/>
  <c r="AE471" i="1" s="1"/>
  <c r="AG463" i="1" a="1"/>
  <c r="AG463" i="1" s="1"/>
  <c r="AE463" i="1" a="1"/>
  <c r="AE463" i="1" s="1"/>
  <c r="AG459" i="1" a="1"/>
  <c r="AG459" i="1" s="1"/>
  <c r="AE459" i="1" a="1"/>
  <c r="AE459" i="1" s="1"/>
  <c r="AG455" i="1" a="1"/>
  <c r="AG455" i="1" s="1"/>
  <c r="AE455" i="1" a="1"/>
  <c r="AE455" i="1" s="1"/>
  <c r="AG451" i="1" a="1"/>
  <c r="AG451" i="1" s="1"/>
  <c r="AE451" i="1" a="1"/>
  <c r="AE451" i="1" s="1"/>
  <c r="AG447" i="1" a="1"/>
  <c r="AG447" i="1" s="1"/>
  <c r="AE447" i="1" a="1"/>
  <c r="AE447" i="1" s="1"/>
  <c r="AG439" i="1" a="1"/>
  <c r="AG439" i="1" s="1"/>
  <c r="AE439" i="1" a="1"/>
  <c r="AE439" i="1" s="1"/>
  <c r="AG435" i="1" a="1"/>
  <c r="AG435" i="1" s="1"/>
  <c r="AE435" i="1" a="1"/>
  <c r="AE435" i="1" s="1"/>
  <c r="AG431" i="1" a="1"/>
  <c r="AG431" i="1" s="1"/>
  <c r="AE431" i="1" a="1"/>
  <c r="AE431" i="1" s="1"/>
  <c r="AG427" i="1" a="1"/>
  <c r="AG427" i="1" s="1"/>
  <c r="AE427" i="1" a="1"/>
  <c r="AE427" i="1" s="1"/>
  <c r="AG423" i="1" a="1"/>
  <c r="AG423" i="1" s="1"/>
  <c r="AE423" i="1" a="1"/>
  <c r="AE423" i="1" s="1"/>
  <c r="AG419" i="1" a="1"/>
  <c r="AG419" i="1" s="1"/>
  <c r="AE419" i="1" a="1"/>
  <c r="AE419" i="1" s="1"/>
  <c r="AG415" i="1" a="1"/>
  <c r="AG415" i="1" s="1"/>
  <c r="AE415" i="1" a="1"/>
  <c r="AE415" i="1" s="1"/>
  <c r="AG411" i="1" a="1"/>
  <c r="AG411" i="1" s="1"/>
  <c r="AE411" i="1" a="1"/>
  <c r="AE411" i="1" s="1"/>
  <c r="AG407" i="1" a="1"/>
  <c r="AG407" i="1" s="1"/>
  <c r="AE407" i="1" a="1"/>
  <c r="AE407" i="1" s="1"/>
  <c r="AG399" i="1" a="1"/>
  <c r="AG399" i="1" s="1"/>
  <c r="AE399" i="1" a="1"/>
  <c r="AE399" i="1" s="1"/>
  <c r="AG395" i="1" a="1"/>
  <c r="AG395" i="1" s="1"/>
  <c r="AE395" i="1" a="1"/>
  <c r="AE395" i="1" s="1"/>
  <c r="AG391" i="1" a="1"/>
  <c r="AG391" i="1" s="1"/>
  <c r="AE391" i="1" a="1"/>
  <c r="AE391" i="1" s="1"/>
  <c r="AG387" i="1" a="1"/>
  <c r="AG387" i="1" s="1"/>
  <c r="AE387" i="1" a="1"/>
  <c r="AE387" i="1" s="1"/>
  <c r="AG383" i="1" a="1"/>
  <c r="AG383" i="1" s="1"/>
  <c r="AE383" i="1" a="1"/>
  <c r="AE383" i="1" s="1"/>
  <c r="AG379" i="1" a="1"/>
  <c r="AG379" i="1" s="1"/>
  <c r="AE379" i="1" a="1"/>
  <c r="AE379" i="1" s="1"/>
  <c r="AG375" i="1" a="1"/>
  <c r="AG375" i="1" s="1"/>
  <c r="AE375" i="1" a="1"/>
  <c r="AE375" i="1" s="1"/>
  <c r="AG371" i="1" a="1"/>
  <c r="AG371" i="1" s="1"/>
  <c r="AE371" i="1" a="1"/>
  <c r="AE371" i="1" s="1"/>
  <c r="AG367" i="1" a="1"/>
  <c r="AG367" i="1" s="1"/>
  <c r="AE367" i="1" a="1"/>
  <c r="AE367" i="1" s="1"/>
  <c r="AG363" i="1" a="1"/>
  <c r="AG363" i="1" s="1"/>
  <c r="AE363" i="1" a="1"/>
  <c r="AE363" i="1" s="1"/>
  <c r="AG359" i="1" a="1"/>
  <c r="AG359" i="1" s="1"/>
  <c r="AE359" i="1" a="1"/>
  <c r="AE359" i="1" s="1"/>
  <c r="AG355" i="1" a="1"/>
  <c r="AG355" i="1" s="1"/>
  <c r="AE355" i="1" a="1"/>
  <c r="AE355" i="1" s="1"/>
  <c r="AG339" i="1" a="1"/>
  <c r="AG339" i="1" s="1"/>
  <c r="AE339" i="1" a="1"/>
  <c r="AE339" i="1" s="1"/>
  <c r="AG335" i="1" a="1"/>
  <c r="AG335" i="1" s="1"/>
  <c r="AE335" i="1" a="1"/>
  <c r="AE335" i="1" s="1"/>
  <c r="AG331" i="1" a="1"/>
  <c r="AG331" i="1" s="1"/>
  <c r="AE331" i="1" a="1"/>
  <c r="AE331" i="1" s="1"/>
  <c r="AG327" i="1" a="1"/>
  <c r="AG327" i="1" s="1"/>
  <c r="AE327" i="1" a="1"/>
  <c r="AE327" i="1" s="1"/>
  <c r="AG323" i="1" a="1"/>
  <c r="AG323" i="1" s="1"/>
  <c r="AE323" i="1" a="1"/>
  <c r="AE323" i="1" s="1"/>
  <c r="AG319" i="1" a="1"/>
  <c r="AG319" i="1" s="1"/>
  <c r="AE319" i="1" a="1"/>
  <c r="AE319" i="1" s="1"/>
  <c r="AG315" i="1" a="1"/>
  <c r="AG315" i="1" s="1"/>
  <c r="AE315" i="1" a="1"/>
  <c r="AE315" i="1" s="1"/>
  <c r="AG311" i="1" a="1"/>
  <c r="AG311" i="1" s="1"/>
  <c r="AE311" i="1" a="1"/>
  <c r="AE311" i="1" s="1"/>
  <c r="AG307" i="1" a="1"/>
  <c r="AG307" i="1" s="1"/>
  <c r="AE307" i="1" a="1"/>
  <c r="AE307" i="1" s="1"/>
  <c r="AG303" i="1" a="1"/>
  <c r="AG303" i="1" s="1"/>
  <c r="AE303" i="1" a="1"/>
  <c r="AE303" i="1" s="1"/>
  <c r="AG299" i="1" a="1"/>
  <c r="AG299" i="1" s="1"/>
  <c r="AE299" i="1" a="1"/>
  <c r="AE299" i="1" s="1"/>
  <c r="AG295" i="1" a="1"/>
  <c r="AG295" i="1" s="1"/>
  <c r="AE295" i="1" a="1"/>
  <c r="AE295" i="1" s="1"/>
  <c r="AG291" i="1" a="1"/>
  <c r="AG291" i="1" s="1"/>
  <c r="AE291" i="1" a="1"/>
  <c r="AE291" i="1" s="1"/>
  <c r="AG287" i="1" a="1"/>
  <c r="AG287" i="1" s="1"/>
  <c r="AE287" i="1" a="1"/>
  <c r="AE287" i="1" s="1"/>
  <c r="AG279" i="1" a="1"/>
  <c r="AG279" i="1" s="1"/>
  <c r="AE279" i="1" a="1"/>
  <c r="AE279" i="1" s="1"/>
  <c r="AG275" i="1" a="1"/>
  <c r="AG275" i="1" s="1"/>
  <c r="AE275" i="1" a="1"/>
  <c r="AE275" i="1" s="1"/>
  <c r="AG271" i="1" a="1"/>
  <c r="AG271" i="1" s="1"/>
  <c r="AE271" i="1" a="1"/>
  <c r="AE271" i="1" s="1"/>
  <c r="AG259" i="1" a="1"/>
  <c r="AG259" i="1" s="1"/>
  <c r="AE259" i="1" a="1"/>
  <c r="AE259" i="1" s="1"/>
  <c r="AG251" i="1" a="1"/>
  <c r="AG251" i="1" s="1"/>
  <c r="AE251" i="1" a="1"/>
  <c r="AE251" i="1" s="1"/>
  <c r="AG247" i="1" a="1"/>
  <c r="AG247" i="1" s="1"/>
  <c r="AE247" i="1" a="1"/>
  <c r="AE247" i="1" s="1"/>
  <c r="AG243" i="1" a="1"/>
  <c r="AG243" i="1" s="1"/>
  <c r="AE243" i="1" a="1"/>
  <c r="AE243" i="1" s="1"/>
  <c r="AG239" i="1" a="1"/>
  <c r="AG239" i="1" s="1"/>
  <c r="AE239" i="1" a="1"/>
  <c r="AE239" i="1" s="1"/>
  <c r="AG235" i="1" a="1"/>
  <c r="AG235" i="1" s="1"/>
  <c r="AE235" i="1" a="1"/>
  <c r="AE235" i="1" s="1"/>
  <c r="AG231" i="1" a="1"/>
  <c r="AG231" i="1" s="1"/>
  <c r="AE231" i="1" a="1"/>
  <c r="AE231" i="1" s="1"/>
  <c r="AG227" i="1" a="1"/>
  <c r="AG227" i="1" s="1"/>
  <c r="AE227" i="1" a="1"/>
  <c r="AE227" i="1" s="1"/>
  <c r="AG223" i="1" a="1"/>
  <c r="AG223" i="1" s="1"/>
  <c r="AE223" i="1" a="1"/>
  <c r="AE223" i="1" s="1"/>
  <c r="AG219" i="1" a="1"/>
  <c r="AG219" i="1" s="1"/>
  <c r="AE219" i="1" a="1"/>
  <c r="AE219" i="1" s="1"/>
  <c r="AG215" i="1" a="1"/>
  <c r="AG215" i="1" s="1"/>
  <c r="AE215" i="1" a="1"/>
  <c r="AE215" i="1" s="1"/>
  <c r="AG211" i="1" a="1"/>
  <c r="AG211" i="1" s="1"/>
  <c r="AE211" i="1" a="1"/>
  <c r="AE211" i="1" s="1"/>
  <c r="AG207" i="1" a="1"/>
  <c r="AG207" i="1" s="1"/>
  <c r="AE207" i="1" a="1"/>
  <c r="AE207" i="1" s="1"/>
  <c r="AG203" i="1" a="1"/>
  <c r="AG203" i="1" s="1"/>
  <c r="AE203" i="1" a="1"/>
  <c r="AE203" i="1" s="1"/>
  <c r="AG199" i="1" a="1"/>
  <c r="AG199" i="1" s="1"/>
  <c r="AE199" i="1" a="1"/>
  <c r="AE199" i="1" s="1"/>
  <c r="AG195" i="1" a="1"/>
  <c r="AG195" i="1" s="1"/>
  <c r="AE195" i="1" a="1"/>
  <c r="AE195" i="1" s="1"/>
  <c r="AG191" i="1" a="1"/>
  <c r="AG191" i="1" s="1"/>
  <c r="AE191" i="1" a="1"/>
  <c r="AE191" i="1" s="1"/>
  <c r="AG187" i="1" a="1"/>
  <c r="AG187" i="1" s="1"/>
  <c r="AE187" i="1" a="1"/>
  <c r="AE187" i="1" s="1"/>
  <c r="AG183" i="1" a="1"/>
  <c r="AG183" i="1" s="1"/>
  <c r="AE183" i="1" a="1"/>
  <c r="AE183" i="1" s="1"/>
  <c r="AG179" i="1" a="1"/>
  <c r="AG179" i="1" s="1"/>
  <c r="AE179" i="1" a="1"/>
  <c r="AE179" i="1" s="1"/>
  <c r="AG175" i="1" a="1"/>
  <c r="AG175" i="1" s="1"/>
  <c r="AE175" i="1" a="1"/>
  <c r="AE175" i="1" s="1"/>
  <c r="AG171" i="1" a="1"/>
  <c r="AG171" i="1" s="1"/>
  <c r="AE171" i="1" a="1"/>
  <c r="AE171" i="1" s="1"/>
  <c r="AG167" i="1" a="1"/>
  <c r="AG167" i="1" s="1"/>
  <c r="AE167" i="1" a="1"/>
  <c r="AE167" i="1" s="1"/>
  <c r="AG163" i="1" a="1"/>
  <c r="AG163" i="1" s="1"/>
  <c r="AE163" i="1" a="1"/>
  <c r="AE163" i="1" s="1"/>
  <c r="AG159" i="1" a="1"/>
  <c r="AG159" i="1" s="1"/>
  <c r="AE159" i="1" a="1"/>
  <c r="AE159" i="1" s="1"/>
  <c r="AG147" i="1" a="1"/>
  <c r="AG147" i="1" s="1"/>
  <c r="AE147" i="1" a="1"/>
  <c r="AE147" i="1" s="1"/>
  <c r="AG143" i="1" a="1"/>
  <c r="AG143" i="1" s="1"/>
  <c r="AE143" i="1" a="1"/>
  <c r="AE143" i="1" s="1"/>
  <c r="AG139" i="1" a="1"/>
  <c r="AG139" i="1" s="1"/>
  <c r="AE139" i="1" a="1"/>
  <c r="AE139" i="1" s="1"/>
  <c r="AG135" i="1" a="1"/>
  <c r="AG135" i="1" s="1"/>
  <c r="AE135" i="1" a="1"/>
  <c r="AE135" i="1" s="1"/>
  <c r="AG127" i="1" a="1"/>
  <c r="AG127" i="1" s="1"/>
  <c r="AE127" i="1" a="1"/>
  <c r="AE127" i="1" s="1"/>
  <c r="AG119" i="1" a="1"/>
  <c r="AG119" i="1" s="1"/>
  <c r="AE119" i="1" a="1"/>
  <c r="AE119" i="1" s="1"/>
  <c r="AG115" i="1" a="1"/>
  <c r="AG115" i="1" s="1"/>
  <c r="AE115" i="1" a="1"/>
  <c r="AE115" i="1" s="1"/>
  <c r="AG107" i="1" a="1"/>
  <c r="AG107" i="1" s="1"/>
  <c r="AE107" i="1" a="1"/>
  <c r="AE107" i="1" s="1"/>
  <c r="AG103" i="1" a="1"/>
  <c r="AG103" i="1" s="1"/>
  <c r="AE103" i="1" a="1"/>
  <c r="AE103" i="1" s="1"/>
  <c r="AG95" i="1" a="1"/>
  <c r="AG95" i="1" s="1"/>
  <c r="AE95" i="1" a="1"/>
  <c r="AE95" i="1" s="1"/>
  <c r="AG79" i="1" a="1"/>
  <c r="AG79" i="1" s="1"/>
  <c r="AE79" i="1" a="1"/>
  <c r="AE79" i="1" s="1"/>
  <c r="AG67" i="1" a="1"/>
  <c r="AG67" i="1" s="1"/>
  <c r="AE67" i="1" a="1"/>
  <c r="AE67" i="1" s="1"/>
  <c r="AG63" i="1" a="1"/>
  <c r="AG63" i="1" s="1"/>
  <c r="AE63" i="1" a="1"/>
  <c r="AE63" i="1" s="1"/>
  <c r="AE59" i="1" a="1"/>
  <c r="AE59" i="1" s="1"/>
  <c r="AG59" i="1" a="1"/>
  <c r="AG59" i="1" s="1"/>
  <c r="AE55" i="1" a="1"/>
  <c r="AE55" i="1" s="1"/>
  <c r="AG55" i="1" a="1"/>
  <c r="AG55" i="1" s="1"/>
  <c r="AE51" i="1" a="1"/>
  <c r="AE51" i="1" s="1"/>
  <c r="AG51" i="1" a="1"/>
  <c r="AG51" i="1" s="1"/>
  <c r="AE47" i="1" a="1"/>
  <c r="AE47" i="1" s="1"/>
  <c r="AG47" i="1" a="1"/>
  <c r="AG47" i="1" s="1"/>
  <c r="AE43" i="1" a="1"/>
  <c r="AE43" i="1" s="1"/>
  <c r="AG43" i="1" a="1"/>
  <c r="AG43" i="1" s="1"/>
  <c r="AE39" i="1" a="1"/>
  <c r="AE39" i="1" s="1"/>
  <c r="AG39" i="1" a="1"/>
  <c r="AG39" i="1" s="1"/>
  <c r="AE35" i="1" a="1"/>
  <c r="AE35" i="1" s="1"/>
  <c r="AG35" i="1" a="1"/>
  <c r="AG35" i="1" s="1"/>
  <c r="AE31" i="1" a="1"/>
  <c r="AE31" i="1" s="1"/>
  <c r="AG31" i="1" a="1"/>
  <c r="AG31" i="1" s="1"/>
  <c r="AE27" i="1" a="1"/>
  <c r="AE27" i="1" s="1"/>
  <c r="AG27" i="1" a="1"/>
  <c r="AG27" i="1" s="1"/>
  <c r="AE23" i="1" a="1"/>
  <c r="AE23" i="1" s="1"/>
  <c r="AG23" i="1" a="1"/>
  <c r="AG23" i="1" s="1"/>
  <c r="AE19" i="1" a="1"/>
  <c r="AE19" i="1" s="1"/>
  <c r="AG19" i="1" a="1"/>
  <c r="AG19" i="1" s="1"/>
  <c r="AE15" i="1" a="1"/>
  <c r="AE15" i="1" s="1"/>
  <c r="AG15" i="1" a="1"/>
  <c r="AG15" i="1" s="1"/>
  <c r="AG1526" i="1" a="1"/>
  <c r="AG1526" i="1" s="1"/>
  <c r="AE1526" i="1" a="1"/>
  <c r="AE1526" i="1" s="1"/>
  <c r="AG1522" i="1" a="1"/>
  <c r="AG1522" i="1" s="1"/>
  <c r="AE1522" i="1" a="1"/>
  <c r="AE1522" i="1" s="1"/>
  <c r="AG1518" i="1" a="1"/>
  <c r="AG1518" i="1" s="1"/>
  <c r="AE1518" i="1" a="1"/>
  <c r="AE1518" i="1" s="1"/>
  <c r="AG1514" i="1" a="1"/>
  <c r="AG1514" i="1" s="1"/>
  <c r="AE1514" i="1" a="1"/>
  <c r="AE1514" i="1" s="1"/>
  <c r="AG1510" i="1" a="1"/>
  <c r="AG1510" i="1" s="1"/>
  <c r="AE1510" i="1" a="1"/>
  <c r="AE1510" i="1" s="1"/>
  <c r="AG1506" i="1" a="1"/>
  <c r="AG1506" i="1" s="1"/>
  <c r="AE1506" i="1" a="1"/>
  <c r="AE1506" i="1" s="1"/>
  <c r="AG1502" i="1" a="1"/>
  <c r="AG1502" i="1" s="1"/>
  <c r="AE1502" i="1" a="1"/>
  <c r="AE1502" i="1" s="1"/>
  <c r="AG1498" i="1" a="1"/>
  <c r="AG1498" i="1" s="1"/>
  <c r="AE1498" i="1" a="1"/>
  <c r="AE1498" i="1" s="1"/>
  <c r="AG1494" i="1" a="1"/>
  <c r="AG1494" i="1" s="1"/>
  <c r="AE1494" i="1" a="1"/>
  <c r="AE1494" i="1" s="1"/>
  <c r="AG1490" i="1" a="1"/>
  <c r="AG1490" i="1" s="1"/>
  <c r="AE1490" i="1" a="1"/>
  <c r="AE1490" i="1" s="1"/>
  <c r="AG1486" i="1" a="1"/>
  <c r="AG1486" i="1" s="1"/>
  <c r="AE1486" i="1" a="1"/>
  <c r="AE1486" i="1" s="1"/>
  <c r="AG1482" i="1" a="1"/>
  <c r="AG1482" i="1" s="1"/>
  <c r="AE1482" i="1" a="1"/>
  <c r="AE1482" i="1" s="1"/>
  <c r="AG1474" i="1" a="1"/>
  <c r="AG1474" i="1" s="1"/>
  <c r="AE1474" i="1" a="1"/>
  <c r="AE1474" i="1" s="1"/>
  <c r="AG1466" i="1" a="1"/>
  <c r="AG1466" i="1" s="1"/>
  <c r="AE1466" i="1" a="1"/>
  <c r="AE1466" i="1" s="1"/>
  <c r="AG1462" i="1" a="1"/>
  <c r="AG1462" i="1" s="1"/>
  <c r="AE1462" i="1" a="1"/>
  <c r="AE1462" i="1" s="1"/>
  <c r="AG1454" i="1" a="1"/>
  <c r="AG1454" i="1" s="1"/>
  <c r="AE1454" i="1" a="1"/>
  <c r="AE1454" i="1" s="1"/>
  <c r="AG1450" i="1" a="1"/>
  <c r="AG1450" i="1" s="1"/>
  <c r="AE1450" i="1" a="1"/>
  <c r="AE1450" i="1" s="1"/>
  <c r="AG1446" i="1" a="1"/>
  <c r="AG1446" i="1" s="1"/>
  <c r="AE1446" i="1" a="1"/>
  <c r="AE1446" i="1" s="1"/>
  <c r="AG1442" i="1" a="1"/>
  <c r="AG1442" i="1" s="1"/>
  <c r="AE1442" i="1" a="1"/>
  <c r="AE1442" i="1" s="1"/>
  <c r="AG1438" i="1" a="1"/>
  <c r="AG1438" i="1" s="1"/>
  <c r="AE1438" i="1" a="1"/>
  <c r="AE1438" i="1" s="1"/>
  <c r="AG1430" i="1" a="1"/>
  <c r="AG1430" i="1" s="1"/>
  <c r="AE1430" i="1" a="1"/>
  <c r="AE1430" i="1" s="1"/>
  <c r="AG1426" i="1" a="1"/>
  <c r="AG1426" i="1" s="1"/>
  <c r="AE1426" i="1" a="1"/>
  <c r="AE1426" i="1" s="1"/>
  <c r="AG1422" i="1" a="1"/>
  <c r="AG1422" i="1" s="1"/>
  <c r="AE1422" i="1" a="1"/>
  <c r="AE1422" i="1" s="1"/>
  <c r="AG1418" i="1" a="1"/>
  <c r="AG1418" i="1" s="1"/>
  <c r="AE1418" i="1" a="1"/>
  <c r="AE1418" i="1" s="1"/>
  <c r="AG1414" i="1" a="1"/>
  <c r="AG1414" i="1" s="1"/>
  <c r="AE1414" i="1" a="1"/>
  <c r="AE1414" i="1" s="1"/>
  <c r="AG1410" i="1" a="1"/>
  <c r="AG1410" i="1" s="1"/>
  <c r="AE1410" i="1" a="1"/>
  <c r="AE1410" i="1" s="1"/>
  <c r="AG1406" i="1" a="1"/>
  <c r="AG1406" i="1" s="1"/>
  <c r="AE1406" i="1" a="1"/>
  <c r="AE1406" i="1" s="1"/>
  <c r="AG1398" i="1" a="1"/>
  <c r="AG1398" i="1" s="1"/>
  <c r="AE1398" i="1" a="1"/>
  <c r="AE1398" i="1" s="1"/>
  <c r="AG1394" i="1" a="1"/>
  <c r="AG1394" i="1" s="1"/>
  <c r="AE1394" i="1" a="1"/>
  <c r="AE1394" i="1" s="1"/>
  <c r="AG1390" i="1" a="1"/>
  <c r="AG1390" i="1" s="1"/>
  <c r="AE1390" i="1" a="1"/>
  <c r="AE1390" i="1" s="1"/>
  <c r="AG1386" i="1" a="1"/>
  <c r="AG1386" i="1" s="1"/>
  <c r="AE1386" i="1" a="1"/>
  <c r="AE1386" i="1" s="1"/>
  <c r="AG1382" i="1" a="1"/>
  <c r="AG1382" i="1" s="1"/>
  <c r="AE1382" i="1" a="1"/>
  <c r="AE1382" i="1" s="1"/>
  <c r="AG1378" i="1" a="1"/>
  <c r="AG1378" i="1" s="1"/>
  <c r="AE1378" i="1" a="1"/>
  <c r="AE1378" i="1" s="1"/>
  <c r="AG1374" i="1" a="1"/>
  <c r="AG1374" i="1" s="1"/>
  <c r="AE1374" i="1" a="1"/>
  <c r="AE1374" i="1" s="1"/>
  <c r="AG1366" i="1" a="1"/>
  <c r="AG1366" i="1" s="1"/>
  <c r="AE1366" i="1" a="1"/>
  <c r="AE1366" i="1" s="1"/>
  <c r="AG1362" i="1" a="1"/>
  <c r="AG1362" i="1" s="1"/>
  <c r="AE1362" i="1" a="1"/>
  <c r="AE1362" i="1" s="1"/>
  <c r="AG1358" i="1" a="1"/>
  <c r="AG1358" i="1" s="1"/>
  <c r="AE1358" i="1" a="1"/>
  <c r="AE1358" i="1" s="1"/>
  <c r="AG1354" i="1" a="1"/>
  <c r="AG1354" i="1" s="1"/>
  <c r="AE1354" i="1" a="1"/>
  <c r="AE1354" i="1" s="1"/>
  <c r="AG1346" i="1" a="1"/>
  <c r="AG1346" i="1" s="1"/>
  <c r="AE1346" i="1" a="1"/>
  <c r="AE1346" i="1" s="1"/>
  <c r="AG1342" i="1" a="1"/>
  <c r="AG1342" i="1" s="1"/>
  <c r="AE1342" i="1" a="1"/>
  <c r="AE1342" i="1" s="1"/>
  <c r="AG1338" i="1" a="1"/>
  <c r="AG1338" i="1" s="1"/>
  <c r="AE1338" i="1" a="1"/>
  <c r="AE1338" i="1" s="1"/>
  <c r="AG1330" i="1" a="1"/>
  <c r="AG1330" i="1" s="1"/>
  <c r="AE1330" i="1" a="1"/>
  <c r="AE1330" i="1" s="1"/>
  <c r="AG1326" i="1" a="1"/>
  <c r="AG1326" i="1" s="1"/>
  <c r="AE1326" i="1" a="1"/>
  <c r="AE1326" i="1" s="1"/>
  <c r="AG1322" i="1" a="1"/>
  <c r="AG1322" i="1" s="1"/>
  <c r="AE1322" i="1" a="1"/>
  <c r="AE1322" i="1" s="1"/>
  <c r="AG1318" i="1" a="1"/>
  <c r="AG1318" i="1" s="1"/>
  <c r="AE1318" i="1" a="1"/>
  <c r="AE1318" i="1" s="1"/>
  <c r="AG1314" i="1" a="1"/>
  <c r="AG1314" i="1" s="1"/>
  <c r="AE1314" i="1" a="1"/>
  <c r="AE1314" i="1" s="1"/>
  <c r="AG1310" i="1" a="1"/>
  <c r="AG1310" i="1" s="1"/>
  <c r="AE1310" i="1" a="1"/>
  <c r="AE1310" i="1" s="1"/>
  <c r="AG1306" i="1" a="1"/>
  <c r="AG1306" i="1" s="1"/>
  <c r="AE1306" i="1" a="1"/>
  <c r="AE1306" i="1" s="1"/>
  <c r="AG1302" i="1" a="1"/>
  <c r="AG1302" i="1" s="1"/>
  <c r="AE1302" i="1" a="1"/>
  <c r="AE1302" i="1" s="1"/>
  <c r="AG1298" i="1" a="1"/>
  <c r="AG1298" i="1" s="1"/>
  <c r="AE1298" i="1" a="1"/>
  <c r="AE1298" i="1" s="1"/>
  <c r="AG1294" i="1" a="1"/>
  <c r="AG1294" i="1" s="1"/>
  <c r="AE1294" i="1" a="1"/>
  <c r="AE1294" i="1" s="1"/>
  <c r="AG1290" i="1" a="1"/>
  <c r="AG1290" i="1" s="1"/>
  <c r="AE1290" i="1" a="1"/>
  <c r="AE1290" i="1" s="1"/>
  <c r="AG1286" i="1" a="1"/>
  <c r="AG1286" i="1" s="1"/>
  <c r="AE1286" i="1" a="1"/>
  <c r="AE1286" i="1" s="1"/>
  <c r="AG1282" i="1" a="1"/>
  <c r="AG1282" i="1" s="1"/>
  <c r="AE1282" i="1" a="1"/>
  <c r="AE1282" i="1" s="1"/>
  <c r="AG1278" i="1" a="1"/>
  <c r="AG1278" i="1" s="1"/>
  <c r="AE1278" i="1" a="1"/>
  <c r="AE1278" i="1" s="1"/>
  <c r="AG1274" i="1" a="1"/>
  <c r="AG1274" i="1" s="1"/>
  <c r="AE1274" i="1" a="1"/>
  <c r="AE1274" i="1" s="1"/>
  <c r="AG1270" i="1" a="1"/>
  <c r="AG1270" i="1" s="1"/>
  <c r="AE1270" i="1" a="1"/>
  <c r="AE1270" i="1" s="1"/>
  <c r="AG1262" i="1" a="1"/>
  <c r="AG1262" i="1" s="1"/>
  <c r="AE1262" i="1" a="1"/>
  <c r="AE1262" i="1" s="1"/>
  <c r="AG1258" i="1" a="1"/>
  <c r="AG1258" i="1" s="1"/>
  <c r="AE1258" i="1" a="1"/>
  <c r="AE1258" i="1" s="1"/>
  <c r="AG1254" i="1" a="1"/>
  <c r="AG1254" i="1" s="1"/>
  <c r="AE1254" i="1" a="1"/>
  <c r="AE1254" i="1" s="1"/>
  <c r="AG1250" i="1" a="1"/>
  <c r="AG1250" i="1" s="1"/>
  <c r="AE1250" i="1" a="1"/>
  <c r="AE1250" i="1" s="1"/>
  <c r="AG1246" i="1" a="1"/>
  <c r="AG1246" i="1" s="1"/>
  <c r="AE1246" i="1" a="1"/>
  <c r="AE1246" i="1" s="1"/>
  <c r="AG1242" i="1" a="1"/>
  <c r="AG1242" i="1" s="1"/>
  <c r="AE1242" i="1" a="1"/>
  <c r="AE1242" i="1" s="1"/>
  <c r="AG1238" i="1" a="1"/>
  <c r="AG1238" i="1" s="1"/>
  <c r="AE1238" i="1" a="1"/>
  <c r="AE1238" i="1" s="1"/>
  <c r="AG1230" i="1" a="1"/>
  <c r="AG1230" i="1" s="1"/>
  <c r="AE1230" i="1" a="1"/>
  <c r="AE1230" i="1" s="1"/>
  <c r="AG1226" i="1" a="1"/>
  <c r="AG1226" i="1" s="1"/>
  <c r="AE1226" i="1" a="1"/>
  <c r="AE1226" i="1" s="1"/>
  <c r="AG1222" i="1" a="1"/>
  <c r="AG1222" i="1" s="1"/>
  <c r="AE1222" i="1" a="1"/>
  <c r="AE1222" i="1" s="1"/>
  <c r="AG1214" i="1" a="1"/>
  <c r="AG1214" i="1" s="1"/>
  <c r="AE1214" i="1" a="1"/>
  <c r="AE1214" i="1" s="1"/>
  <c r="AG1210" i="1" a="1"/>
  <c r="AG1210" i="1" s="1"/>
  <c r="AE1210" i="1" a="1"/>
  <c r="AE1210" i="1" s="1"/>
  <c r="AG1206" i="1" a="1"/>
  <c r="AG1206" i="1" s="1"/>
  <c r="AE1206" i="1" a="1"/>
  <c r="AE1206" i="1" s="1"/>
  <c r="AG1202" i="1" a="1"/>
  <c r="AG1202" i="1" s="1"/>
  <c r="AE1202" i="1" a="1"/>
  <c r="AE1202" i="1" s="1"/>
  <c r="AG1198" i="1" a="1"/>
  <c r="AG1198" i="1" s="1"/>
  <c r="AE1198" i="1" a="1"/>
  <c r="AE1198" i="1" s="1"/>
  <c r="AG1194" i="1" a="1"/>
  <c r="AG1194" i="1" s="1"/>
  <c r="AE1194" i="1" a="1"/>
  <c r="AE1194" i="1" s="1"/>
  <c r="AG1190" i="1" a="1"/>
  <c r="AG1190" i="1" s="1"/>
  <c r="AE1190" i="1" a="1"/>
  <c r="AE1190" i="1" s="1"/>
  <c r="AG1186" i="1" a="1"/>
  <c r="AG1186" i="1" s="1"/>
  <c r="AE1186" i="1" a="1"/>
  <c r="AE1186" i="1" s="1"/>
  <c r="AG1182" i="1" a="1"/>
  <c r="AG1182" i="1" s="1"/>
  <c r="AE1182" i="1" a="1"/>
  <c r="AE1182" i="1" s="1"/>
  <c r="AG1178" i="1" a="1"/>
  <c r="AG1178" i="1" s="1"/>
  <c r="AE1178" i="1" a="1"/>
  <c r="AE1178" i="1" s="1"/>
  <c r="AG1174" i="1" a="1"/>
  <c r="AG1174" i="1" s="1"/>
  <c r="AE1174" i="1" a="1"/>
  <c r="AE1174" i="1" s="1"/>
  <c r="AG1162" i="1" a="1"/>
  <c r="AG1162" i="1" s="1"/>
  <c r="AE1162" i="1" a="1"/>
  <c r="AE1162" i="1" s="1"/>
  <c r="AG1158" i="1" a="1"/>
  <c r="AG1158" i="1" s="1"/>
  <c r="AE1158" i="1" a="1"/>
  <c r="AE1158" i="1" s="1"/>
  <c r="AG1154" i="1" a="1"/>
  <c r="AG1154" i="1" s="1"/>
  <c r="AE1154" i="1" a="1"/>
  <c r="AE1154" i="1" s="1"/>
  <c r="AG1150" i="1" a="1"/>
  <c r="AG1150" i="1" s="1"/>
  <c r="AE1150" i="1" a="1"/>
  <c r="AE1150" i="1" s="1"/>
  <c r="AG1146" i="1" a="1"/>
  <c r="AG1146" i="1" s="1"/>
  <c r="AE1146" i="1" a="1"/>
  <c r="AE1146" i="1" s="1"/>
  <c r="AG1142" i="1" a="1"/>
  <c r="AG1142" i="1" s="1"/>
  <c r="AE1142" i="1" a="1"/>
  <c r="AE1142" i="1" s="1"/>
  <c r="AG1138" i="1" a="1"/>
  <c r="AG1138" i="1" s="1"/>
  <c r="AE1138" i="1" a="1"/>
  <c r="AE1138" i="1" s="1"/>
  <c r="AG1130" i="1" a="1"/>
  <c r="AG1130" i="1" s="1"/>
  <c r="AE1130" i="1" a="1"/>
  <c r="AE1130" i="1" s="1"/>
  <c r="AG1126" i="1" a="1"/>
  <c r="AG1126" i="1" s="1"/>
  <c r="AE1126" i="1" a="1"/>
  <c r="AE1126" i="1" s="1"/>
  <c r="AG1122" i="1" a="1"/>
  <c r="AG1122" i="1" s="1"/>
  <c r="AE1122" i="1" a="1"/>
  <c r="AE1122" i="1" s="1"/>
  <c r="AG1118" i="1" a="1"/>
  <c r="AG1118" i="1" s="1"/>
  <c r="AE1118" i="1" a="1"/>
  <c r="AE1118" i="1" s="1"/>
  <c r="AG1110" i="1" a="1"/>
  <c r="AG1110" i="1" s="1"/>
  <c r="AE1110" i="1" a="1"/>
  <c r="AE1110" i="1" s="1"/>
  <c r="AG1106" i="1" a="1"/>
  <c r="AG1106" i="1" s="1"/>
  <c r="AE1106" i="1" a="1"/>
  <c r="AE1106" i="1" s="1"/>
  <c r="AG1102" i="1" a="1"/>
  <c r="AG1102" i="1" s="1"/>
  <c r="AE1102" i="1" a="1"/>
  <c r="AE1102" i="1" s="1"/>
  <c r="AG1098" i="1" a="1"/>
  <c r="AG1098" i="1" s="1"/>
  <c r="AE1098" i="1" a="1"/>
  <c r="AE1098" i="1" s="1"/>
  <c r="AG1094" i="1" a="1"/>
  <c r="AG1094" i="1" s="1"/>
  <c r="AE1094" i="1" a="1"/>
  <c r="AE1094" i="1" s="1"/>
  <c r="AG1090" i="1" a="1"/>
  <c r="AG1090" i="1" s="1"/>
  <c r="AE1090" i="1" a="1"/>
  <c r="AE1090" i="1" s="1"/>
  <c r="AG1082" i="1" a="1"/>
  <c r="AG1082" i="1" s="1"/>
  <c r="AE1082" i="1" a="1"/>
  <c r="AE1082" i="1" s="1"/>
  <c r="AG1078" i="1" a="1"/>
  <c r="AG1078" i="1" s="1"/>
  <c r="AE1078" i="1" a="1"/>
  <c r="AE1078" i="1" s="1"/>
  <c r="AG1074" i="1" a="1"/>
  <c r="AG1074" i="1" s="1"/>
  <c r="AE1074" i="1" a="1"/>
  <c r="AE1074" i="1" s="1"/>
  <c r="AG1070" i="1" a="1"/>
  <c r="AG1070" i="1" s="1"/>
  <c r="AE1070" i="1" a="1"/>
  <c r="AE1070" i="1" s="1"/>
  <c r="AG1066" i="1" a="1"/>
  <c r="AG1066" i="1" s="1"/>
  <c r="AE1066" i="1" a="1"/>
  <c r="AE1066" i="1" s="1"/>
  <c r="AG1062" i="1" a="1"/>
  <c r="AG1062" i="1" s="1"/>
  <c r="AE1062" i="1" a="1"/>
  <c r="AE1062" i="1" s="1"/>
  <c r="AG1058" i="1" a="1"/>
  <c r="AG1058" i="1" s="1"/>
  <c r="AE1058" i="1" a="1"/>
  <c r="AE1058" i="1" s="1"/>
  <c r="AG1054" i="1" a="1"/>
  <c r="AG1054" i="1" s="1"/>
  <c r="AE1054" i="1" a="1"/>
  <c r="AE1054" i="1" s="1"/>
  <c r="AG1050" i="1" a="1"/>
  <c r="AG1050" i="1" s="1"/>
  <c r="AE1050" i="1" a="1"/>
  <c r="AE1050" i="1" s="1"/>
  <c r="AG1046" i="1" a="1"/>
  <c r="AG1046" i="1" s="1"/>
  <c r="AE1046" i="1" a="1"/>
  <c r="AE1046" i="1" s="1"/>
  <c r="AG1042" i="1" a="1"/>
  <c r="AG1042" i="1" s="1"/>
  <c r="AE1042" i="1" a="1"/>
  <c r="AE1042" i="1" s="1"/>
  <c r="AG1038" i="1" a="1"/>
  <c r="AG1038" i="1" s="1"/>
  <c r="AE1038" i="1" a="1"/>
  <c r="AE1038" i="1" s="1"/>
  <c r="AG1034" i="1" a="1"/>
  <c r="AG1034" i="1" s="1"/>
  <c r="AE1034" i="1" a="1"/>
  <c r="AE1034" i="1" s="1"/>
  <c r="AG1030" i="1" a="1"/>
  <c r="AG1030" i="1" s="1"/>
  <c r="AE1030" i="1" a="1"/>
  <c r="AE1030" i="1" s="1"/>
  <c r="AG1026" i="1" a="1"/>
  <c r="AG1026" i="1" s="1"/>
  <c r="AE1026" i="1" a="1"/>
  <c r="AE1026" i="1" s="1"/>
  <c r="AG1022" i="1" a="1"/>
  <c r="AG1022" i="1" s="1"/>
  <c r="AE1022" i="1" a="1"/>
  <c r="AE1022" i="1" s="1"/>
  <c r="AG1018" i="1" a="1"/>
  <c r="AG1018" i="1" s="1"/>
  <c r="AE1018" i="1" a="1"/>
  <c r="AE1018" i="1" s="1"/>
  <c r="AG1014" i="1" a="1"/>
  <c r="AG1014" i="1" s="1"/>
  <c r="AE1014" i="1" a="1"/>
  <c r="AE1014" i="1" s="1"/>
  <c r="AG1010" i="1" a="1"/>
  <c r="AG1010" i="1" s="1"/>
  <c r="AE1010" i="1" a="1"/>
  <c r="AE1010" i="1" s="1"/>
  <c r="AG1006" i="1" a="1"/>
  <c r="AG1006" i="1" s="1"/>
  <c r="AE1006" i="1" a="1"/>
  <c r="AE1006" i="1" s="1"/>
  <c r="AG998" i="1" a="1"/>
  <c r="AG998" i="1" s="1"/>
  <c r="AE998" i="1" a="1"/>
  <c r="AE998" i="1" s="1"/>
  <c r="AG994" i="1" a="1"/>
  <c r="AG994" i="1" s="1"/>
  <c r="AE994" i="1" a="1"/>
  <c r="AE994" i="1" s="1"/>
  <c r="AG986" i="1" a="1"/>
  <c r="AG986" i="1" s="1"/>
  <c r="AE986" i="1" a="1"/>
  <c r="AE986" i="1" s="1"/>
  <c r="AG982" i="1" a="1"/>
  <c r="AG982" i="1" s="1"/>
  <c r="AE982" i="1" a="1"/>
  <c r="AE982" i="1" s="1"/>
  <c r="AG978" i="1" a="1"/>
  <c r="AG978" i="1" s="1"/>
  <c r="AE978" i="1" a="1"/>
  <c r="AE978" i="1" s="1"/>
  <c r="AG974" i="1" a="1"/>
  <c r="AG974" i="1" s="1"/>
  <c r="AE974" i="1" a="1"/>
  <c r="AE974" i="1" s="1"/>
  <c r="AG970" i="1" a="1"/>
  <c r="AG970" i="1" s="1"/>
  <c r="AE970" i="1" a="1"/>
  <c r="AE970" i="1" s="1"/>
  <c r="AG966" i="1" a="1"/>
  <c r="AG966" i="1" s="1"/>
  <c r="AE966" i="1" a="1"/>
  <c r="AE966" i="1" s="1"/>
  <c r="AG962" i="1" a="1"/>
  <c r="AG962" i="1" s="1"/>
  <c r="AE962" i="1" a="1"/>
  <c r="AE962" i="1" s="1"/>
  <c r="AG958" i="1" a="1"/>
  <c r="AG958" i="1" s="1"/>
  <c r="AE958" i="1" a="1"/>
  <c r="AE958" i="1" s="1"/>
  <c r="AG954" i="1" a="1"/>
  <c r="AG954" i="1" s="1"/>
  <c r="AE954" i="1" a="1"/>
  <c r="AE954" i="1" s="1"/>
  <c r="AG950" i="1" a="1"/>
  <c r="AG950" i="1" s="1"/>
  <c r="AE950" i="1" a="1"/>
  <c r="AE950" i="1" s="1"/>
  <c r="AG946" i="1" a="1"/>
  <c r="AG946" i="1" s="1"/>
  <c r="AE946" i="1" a="1"/>
  <c r="AE946" i="1" s="1"/>
  <c r="AG942" i="1" a="1"/>
  <c r="AG942" i="1" s="1"/>
  <c r="AE942" i="1" a="1"/>
  <c r="AE942" i="1" s="1"/>
  <c r="AG938" i="1" a="1"/>
  <c r="AG938" i="1" s="1"/>
  <c r="AE938" i="1" a="1"/>
  <c r="AE938" i="1" s="1"/>
  <c r="AG934" i="1" a="1"/>
  <c r="AG934" i="1" s="1"/>
  <c r="AE934" i="1" a="1"/>
  <c r="AE934" i="1" s="1"/>
  <c r="AG930" i="1" a="1"/>
  <c r="AG930" i="1" s="1"/>
  <c r="AE930" i="1" a="1"/>
  <c r="AE930" i="1" s="1"/>
  <c r="AG926" i="1" a="1"/>
  <c r="AG926" i="1" s="1"/>
  <c r="AE926" i="1" a="1"/>
  <c r="AE926" i="1" s="1"/>
  <c r="AG918" i="1" a="1"/>
  <c r="AG918" i="1" s="1"/>
  <c r="AE918" i="1" a="1"/>
  <c r="AE918" i="1" s="1"/>
  <c r="AG914" i="1" a="1"/>
  <c r="AG914" i="1" s="1"/>
  <c r="AE914" i="1" a="1"/>
  <c r="AE914" i="1" s="1"/>
  <c r="AG910" i="1" a="1"/>
  <c r="AG910" i="1" s="1"/>
  <c r="AE910" i="1" a="1"/>
  <c r="AE910" i="1" s="1"/>
  <c r="AG902" i="1" a="1"/>
  <c r="AG902" i="1" s="1"/>
  <c r="AE902" i="1" a="1"/>
  <c r="AE902" i="1" s="1"/>
  <c r="AG898" i="1" a="1"/>
  <c r="AG898" i="1" s="1"/>
  <c r="AE898" i="1" a="1"/>
  <c r="AE898" i="1" s="1"/>
  <c r="AG894" i="1" a="1"/>
  <c r="AG894" i="1" s="1"/>
  <c r="AE894" i="1" a="1"/>
  <c r="AE894" i="1" s="1"/>
  <c r="AG890" i="1" a="1"/>
  <c r="AG890" i="1" s="1"/>
  <c r="AE890" i="1" a="1"/>
  <c r="AE890" i="1" s="1"/>
  <c r="AG882" i="1" a="1"/>
  <c r="AG882" i="1" s="1"/>
  <c r="AE882" i="1" a="1"/>
  <c r="AE882" i="1" s="1"/>
  <c r="AG878" i="1" a="1"/>
  <c r="AG878" i="1" s="1"/>
  <c r="AE878" i="1" a="1"/>
  <c r="AE878" i="1" s="1"/>
  <c r="AG874" i="1" a="1"/>
  <c r="AG874" i="1" s="1"/>
  <c r="AE874" i="1" a="1"/>
  <c r="AE874" i="1" s="1"/>
  <c r="AG870" i="1" a="1"/>
  <c r="AG870" i="1" s="1"/>
  <c r="AE870" i="1" a="1"/>
  <c r="AE870" i="1" s="1"/>
  <c r="AG866" i="1" a="1"/>
  <c r="AG866" i="1" s="1"/>
  <c r="AE866" i="1" a="1"/>
  <c r="AE866" i="1" s="1"/>
  <c r="AG858" i="1" a="1"/>
  <c r="AG858" i="1" s="1"/>
  <c r="AE858" i="1" a="1"/>
  <c r="AE858" i="1" s="1"/>
  <c r="AG854" i="1" a="1"/>
  <c r="AG854" i="1" s="1"/>
  <c r="AE854" i="1" a="1"/>
  <c r="AE854" i="1" s="1"/>
  <c r="AG850" i="1" a="1"/>
  <c r="AG850" i="1" s="1"/>
  <c r="AE850" i="1" a="1"/>
  <c r="AE850" i="1" s="1"/>
  <c r="AG846" i="1" a="1"/>
  <c r="AG846" i="1" s="1"/>
  <c r="AE846" i="1" a="1"/>
  <c r="AE846" i="1" s="1"/>
  <c r="AG818" i="1" a="1"/>
  <c r="AG818" i="1" s="1"/>
  <c r="AE818" i="1" a="1"/>
  <c r="AE818" i="1" s="1"/>
  <c r="AG814" i="1" a="1"/>
  <c r="AG814" i="1" s="1"/>
  <c r="AE814" i="1" a="1"/>
  <c r="AE814" i="1" s="1"/>
  <c r="AG810" i="1" a="1"/>
  <c r="AG810" i="1" s="1"/>
  <c r="AE810" i="1" a="1"/>
  <c r="AE810" i="1" s="1"/>
  <c r="AG806" i="1" a="1"/>
  <c r="AG806" i="1" s="1"/>
  <c r="AE806" i="1" a="1"/>
  <c r="AE806" i="1" s="1"/>
  <c r="AG802" i="1" a="1"/>
  <c r="AG802" i="1" s="1"/>
  <c r="AE802" i="1" a="1"/>
  <c r="AE802" i="1" s="1"/>
  <c r="AG798" i="1" a="1"/>
  <c r="AG798" i="1" s="1"/>
  <c r="AE798" i="1" a="1"/>
  <c r="AE798" i="1" s="1"/>
  <c r="AG794" i="1" a="1"/>
  <c r="AG794" i="1" s="1"/>
  <c r="AE794" i="1" a="1"/>
  <c r="AE794" i="1" s="1"/>
  <c r="AG782" i="1" a="1"/>
  <c r="AG782" i="1" s="1"/>
  <c r="AE782" i="1" a="1"/>
  <c r="AE782" i="1" s="1"/>
  <c r="AG778" i="1" a="1"/>
  <c r="AG778" i="1" s="1"/>
  <c r="AE778" i="1" a="1"/>
  <c r="AE778" i="1" s="1"/>
  <c r="AG774" i="1" a="1"/>
  <c r="AG774" i="1" s="1"/>
  <c r="AE774" i="1" a="1"/>
  <c r="AE774" i="1" s="1"/>
  <c r="AG770" i="1" a="1"/>
  <c r="AG770" i="1" s="1"/>
  <c r="AE770" i="1" a="1"/>
  <c r="AE770" i="1" s="1"/>
  <c r="AG762" i="1" a="1"/>
  <c r="AG762" i="1" s="1"/>
  <c r="AE762" i="1" a="1"/>
  <c r="AE762" i="1" s="1"/>
  <c r="AG754" i="1" a="1"/>
  <c r="AG754" i="1" s="1"/>
  <c r="AE754" i="1" a="1"/>
  <c r="AE754" i="1" s="1"/>
  <c r="AG750" i="1" a="1"/>
  <c r="AG750" i="1" s="1"/>
  <c r="AE750" i="1" a="1"/>
  <c r="AE750" i="1" s="1"/>
  <c r="AG746" i="1" a="1"/>
  <c r="AG746" i="1" s="1"/>
  <c r="AE746" i="1" a="1"/>
  <c r="AE746" i="1" s="1"/>
  <c r="AG742" i="1" a="1"/>
  <c r="AG742" i="1" s="1"/>
  <c r="AE742" i="1" a="1"/>
  <c r="AE742" i="1" s="1"/>
  <c r="AG738" i="1" a="1"/>
  <c r="AG738" i="1" s="1"/>
  <c r="AE738" i="1" a="1"/>
  <c r="AE738" i="1" s="1"/>
  <c r="AG734" i="1" a="1"/>
  <c r="AG734" i="1" s="1"/>
  <c r="AE734" i="1" a="1"/>
  <c r="AE734" i="1" s="1"/>
  <c r="AG730" i="1" a="1"/>
  <c r="AG730" i="1" s="1"/>
  <c r="AE730" i="1" a="1"/>
  <c r="AE730" i="1" s="1"/>
  <c r="AG726" i="1" a="1"/>
  <c r="AG726" i="1" s="1"/>
  <c r="AE726" i="1" a="1"/>
  <c r="AE726" i="1" s="1"/>
  <c r="AG722" i="1" a="1"/>
  <c r="AG722" i="1" s="1"/>
  <c r="AE722" i="1" a="1"/>
  <c r="AE722" i="1" s="1"/>
  <c r="AG718" i="1" a="1"/>
  <c r="AG718" i="1" s="1"/>
  <c r="AE718" i="1" a="1"/>
  <c r="AE718" i="1" s="1"/>
  <c r="AG714" i="1" a="1"/>
  <c r="AG714" i="1" s="1"/>
  <c r="AE714" i="1" a="1"/>
  <c r="AE714" i="1" s="1"/>
  <c r="AG710" i="1" a="1"/>
  <c r="AG710" i="1" s="1"/>
  <c r="AE710" i="1" a="1"/>
  <c r="AE710" i="1" s="1"/>
  <c r="AG706" i="1" a="1"/>
  <c r="AG706" i="1" s="1"/>
  <c r="AE706" i="1" a="1"/>
  <c r="AE706" i="1" s="1"/>
  <c r="AG702" i="1" a="1"/>
  <c r="AG702" i="1" s="1"/>
  <c r="AE702" i="1" a="1"/>
  <c r="AE702" i="1" s="1"/>
  <c r="AG698" i="1" a="1"/>
  <c r="AG698" i="1" s="1"/>
  <c r="AE698" i="1" a="1"/>
  <c r="AE698" i="1" s="1"/>
  <c r="AG690" i="1" a="1"/>
  <c r="AG690" i="1" s="1"/>
  <c r="AE690" i="1" a="1"/>
  <c r="AE690" i="1" s="1"/>
  <c r="AG686" i="1" a="1"/>
  <c r="AG686" i="1" s="1"/>
  <c r="AE686" i="1" a="1"/>
  <c r="AE686" i="1" s="1"/>
  <c r="AG682" i="1" a="1"/>
  <c r="AG682" i="1" s="1"/>
  <c r="AE682" i="1" a="1"/>
  <c r="AE682" i="1" s="1"/>
  <c r="AG678" i="1" a="1"/>
  <c r="AG678" i="1" s="1"/>
  <c r="AE678" i="1" a="1"/>
  <c r="AE678" i="1" s="1"/>
  <c r="AG674" i="1" a="1"/>
  <c r="AG674" i="1" s="1"/>
  <c r="AE674" i="1" a="1"/>
  <c r="AE674" i="1" s="1"/>
  <c r="AG670" i="1" a="1"/>
  <c r="AG670" i="1" s="1"/>
  <c r="AE670" i="1" a="1"/>
  <c r="AE670" i="1" s="1"/>
  <c r="AG666" i="1" a="1"/>
  <c r="AG666" i="1" s="1"/>
  <c r="AE666" i="1" a="1"/>
  <c r="AE666" i="1" s="1"/>
  <c r="AG662" i="1" a="1"/>
  <c r="AG662" i="1" s="1"/>
  <c r="AE662" i="1" a="1"/>
  <c r="AE662" i="1" s="1"/>
  <c r="AG658" i="1" a="1"/>
  <c r="AG658" i="1" s="1"/>
  <c r="AE658" i="1" a="1"/>
  <c r="AE658" i="1" s="1"/>
  <c r="AG654" i="1" a="1"/>
  <c r="AG654" i="1" s="1"/>
  <c r="AE654" i="1" a="1"/>
  <c r="AE654" i="1" s="1"/>
  <c r="AG650" i="1" a="1"/>
  <c r="AG650" i="1" s="1"/>
  <c r="AE650" i="1" a="1"/>
  <c r="AE650" i="1" s="1"/>
  <c r="AG646" i="1" a="1"/>
  <c r="AG646" i="1" s="1"/>
  <c r="AE646" i="1" a="1"/>
  <c r="AE646" i="1" s="1"/>
  <c r="AG642" i="1" a="1"/>
  <c r="AG642" i="1" s="1"/>
  <c r="AE642" i="1" a="1"/>
  <c r="AE642" i="1" s="1"/>
  <c r="AG638" i="1" a="1"/>
  <c r="AG638" i="1" s="1"/>
  <c r="AE638" i="1" a="1"/>
  <c r="AE638" i="1" s="1"/>
  <c r="AG634" i="1" a="1"/>
  <c r="AG634" i="1" s="1"/>
  <c r="AE634" i="1" a="1"/>
  <c r="AE634" i="1" s="1"/>
  <c r="AG630" i="1" a="1"/>
  <c r="AG630" i="1" s="1"/>
  <c r="AE630" i="1" a="1"/>
  <c r="AE630" i="1" s="1"/>
  <c r="AG622" i="1" a="1"/>
  <c r="AG622" i="1" s="1"/>
  <c r="AE622" i="1" a="1"/>
  <c r="AE622" i="1" s="1"/>
  <c r="AG618" i="1" a="1"/>
  <c r="AG618" i="1" s="1"/>
  <c r="AE618" i="1" a="1"/>
  <c r="AE618" i="1" s="1"/>
  <c r="AG614" i="1" a="1"/>
  <c r="AG614" i="1" s="1"/>
  <c r="AE614" i="1" a="1"/>
  <c r="AE614" i="1" s="1"/>
  <c r="AG610" i="1" a="1"/>
  <c r="AG610" i="1" s="1"/>
  <c r="AE610" i="1" a="1"/>
  <c r="AE610" i="1" s="1"/>
  <c r="AG606" i="1" a="1"/>
  <c r="AG606" i="1" s="1"/>
  <c r="AE606" i="1" a="1"/>
  <c r="AE606" i="1" s="1"/>
  <c r="AG602" i="1" a="1"/>
  <c r="AG602" i="1" s="1"/>
  <c r="AE602" i="1" a="1"/>
  <c r="AE602" i="1" s="1"/>
  <c r="AG598" i="1" a="1"/>
  <c r="AG598" i="1" s="1"/>
  <c r="AE598" i="1" a="1"/>
  <c r="AE598" i="1" s="1"/>
  <c r="AG594" i="1" a="1"/>
  <c r="AG594" i="1" s="1"/>
  <c r="AE594" i="1" a="1"/>
  <c r="AE594" i="1" s="1"/>
  <c r="AG590" i="1" a="1"/>
  <c r="AG590" i="1" s="1"/>
  <c r="AE590" i="1" a="1"/>
  <c r="AE590" i="1" s="1"/>
  <c r="AG586" i="1" a="1"/>
  <c r="AG586" i="1" s="1"/>
  <c r="AE586" i="1" a="1"/>
  <c r="AE586" i="1" s="1"/>
  <c r="AG582" i="1" a="1"/>
  <c r="AG582" i="1" s="1"/>
  <c r="AE582" i="1" a="1"/>
  <c r="AE582" i="1" s="1"/>
  <c r="AG578" i="1" a="1"/>
  <c r="AG578" i="1" s="1"/>
  <c r="AE578" i="1" a="1"/>
  <c r="AE578" i="1" s="1"/>
  <c r="AG574" i="1" a="1"/>
  <c r="AG574" i="1" s="1"/>
  <c r="AE574" i="1" a="1"/>
  <c r="AE574" i="1" s="1"/>
  <c r="AG570" i="1" a="1"/>
  <c r="AG570" i="1" s="1"/>
  <c r="AE570" i="1" a="1"/>
  <c r="AE570" i="1" s="1"/>
  <c r="AG562" i="1" a="1"/>
  <c r="AG562" i="1" s="1"/>
  <c r="AE562" i="1" a="1"/>
  <c r="AE562" i="1" s="1"/>
  <c r="AG558" i="1" a="1"/>
  <c r="AG558" i="1" s="1"/>
  <c r="AE558" i="1" a="1"/>
  <c r="AE558" i="1" s="1"/>
  <c r="AG554" i="1" a="1"/>
  <c r="AG554" i="1" s="1"/>
  <c r="AE554" i="1" a="1"/>
  <c r="AE554" i="1" s="1"/>
  <c r="AG550" i="1" a="1"/>
  <c r="AG550" i="1" s="1"/>
  <c r="AE550" i="1" a="1"/>
  <c r="AE550" i="1" s="1"/>
  <c r="AG546" i="1" a="1"/>
  <c r="AG546" i="1" s="1"/>
  <c r="AE546" i="1" a="1"/>
  <c r="AE546" i="1" s="1"/>
  <c r="AG542" i="1" a="1"/>
  <c r="AG542" i="1" s="1"/>
  <c r="AE542" i="1" a="1"/>
  <c r="AE542" i="1" s="1"/>
  <c r="AG538" i="1" a="1"/>
  <c r="AG538" i="1" s="1"/>
  <c r="AE538" i="1" a="1"/>
  <c r="AE538" i="1" s="1"/>
  <c r="AG534" i="1" a="1"/>
  <c r="AG534" i="1" s="1"/>
  <c r="AE534" i="1" a="1"/>
  <c r="AE534" i="1" s="1"/>
  <c r="AG530" i="1" a="1"/>
  <c r="AG530" i="1" s="1"/>
  <c r="AE530" i="1" a="1"/>
  <c r="AE530" i="1" s="1"/>
  <c r="AG526" i="1" a="1"/>
  <c r="AG526" i="1" s="1"/>
  <c r="AE526" i="1" a="1"/>
  <c r="AE526" i="1" s="1"/>
  <c r="AG522" i="1" a="1"/>
  <c r="AG522" i="1" s="1"/>
  <c r="AE522" i="1" a="1"/>
  <c r="AE522" i="1" s="1"/>
  <c r="AG518" i="1" a="1"/>
  <c r="AG518" i="1" s="1"/>
  <c r="AE518" i="1" a="1"/>
  <c r="AE518" i="1" s="1"/>
  <c r="AG514" i="1" a="1"/>
  <c r="AG514" i="1" s="1"/>
  <c r="AE514" i="1" a="1"/>
  <c r="AE514" i="1" s="1"/>
  <c r="AG510" i="1" a="1"/>
  <c r="AG510" i="1" s="1"/>
  <c r="AE510" i="1" a="1"/>
  <c r="AE510" i="1" s="1"/>
  <c r="AG506" i="1" a="1"/>
  <c r="AG506" i="1" s="1"/>
  <c r="AE506" i="1" a="1"/>
  <c r="AE506" i="1" s="1"/>
  <c r="AG502" i="1" a="1"/>
  <c r="AG502" i="1" s="1"/>
  <c r="AE502" i="1" a="1"/>
  <c r="AE502" i="1" s="1"/>
  <c r="AG498" i="1" a="1"/>
  <c r="AG498" i="1" s="1"/>
  <c r="AE498" i="1" a="1"/>
  <c r="AE498" i="1" s="1"/>
  <c r="AG494" i="1" a="1"/>
  <c r="AG494" i="1" s="1"/>
  <c r="AE494" i="1" a="1"/>
  <c r="AE494" i="1" s="1"/>
  <c r="AG490" i="1" a="1"/>
  <c r="AG490" i="1" s="1"/>
  <c r="AE490" i="1" a="1"/>
  <c r="AE490" i="1" s="1"/>
  <c r="AG486" i="1" a="1"/>
  <c r="AG486" i="1" s="1"/>
  <c r="AE486" i="1" a="1"/>
  <c r="AE486" i="1" s="1"/>
  <c r="AG482" i="1" a="1"/>
  <c r="AG482" i="1" s="1"/>
  <c r="AE482" i="1" a="1"/>
  <c r="AE482" i="1" s="1"/>
  <c r="AG478" i="1" a="1"/>
  <c r="AG478" i="1" s="1"/>
  <c r="AE478" i="1" a="1"/>
  <c r="AE478" i="1" s="1"/>
  <c r="AG474" i="1" a="1"/>
  <c r="AG474" i="1" s="1"/>
  <c r="AE474" i="1" a="1"/>
  <c r="AE474" i="1" s="1"/>
  <c r="AG470" i="1" a="1"/>
  <c r="AG470" i="1" s="1"/>
  <c r="AE470" i="1" a="1"/>
  <c r="AE470" i="1" s="1"/>
  <c r="AG466" i="1" a="1"/>
  <c r="AG466" i="1" s="1"/>
  <c r="AE466" i="1" a="1"/>
  <c r="AE466" i="1" s="1"/>
  <c r="AG462" i="1" a="1"/>
  <c r="AG462" i="1" s="1"/>
  <c r="AE462" i="1" a="1"/>
  <c r="AE462" i="1" s="1"/>
  <c r="AG454" i="1" a="1"/>
  <c r="AG454" i="1" s="1"/>
  <c r="AE454" i="1" a="1"/>
  <c r="AE454" i="1" s="1"/>
  <c r="AG450" i="1" a="1"/>
  <c r="AG450" i="1" s="1"/>
  <c r="AE450" i="1" a="1"/>
  <c r="AE450" i="1" s="1"/>
  <c r="AG442" i="1" a="1"/>
  <c r="AG442" i="1" s="1"/>
  <c r="AE442" i="1" a="1"/>
  <c r="AE442" i="1" s="1"/>
  <c r="AG438" i="1" a="1"/>
  <c r="AG438" i="1" s="1"/>
  <c r="AE438" i="1" a="1"/>
  <c r="AE438" i="1" s="1"/>
  <c r="AG434" i="1" a="1"/>
  <c r="AG434" i="1" s="1"/>
  <c r="AE434" i="1" a="1"/>
  <c r="AE434" i="1" s="1"/>
  <c r="AG430" i="1" a="1"/>
  <c r="AG430" i="1" s="1"/>
  <c r="AE430" i="1" a="1"/>
  <c r="AE430" i="1" s="1"/>
  <c r="AG426" i="1" a="1"/>
  <c r="AG426" i="1" s="1"/>
  <c r="AE426" i="1" a="1"/>
  <c r="AE426" i="1" s="1"/>
  <c r="AG422" i="1" a="1"/>
  <c r="AG422" i="1" s="1"/>
  <c r="AE422" i="1" a="1"/>
  <c r="AE422" i="1" s="1"/>
  <c r="AG418" i="1" a="1"/>
  <c r="AG418" i="1" s="1"/>
  <c r="AE418" i="1" a="1"/>
  <c r="AE418" i="1" s="1"/>
  <c r="AG414" i="1" a="1"/>
  <c r="AG414" i="1" s="1"/>
  <c r="AE414" i="1" a="1"/>
  <c r="AE414" i="1" s="1"/>
  <c r="AG406" i="1" a="1"/>
  <c r="AG406" i="1" s="1"/>
  <c r="AE406" i="1" a="1"/>
  <c r="AE406" i="1" s="1"/>
  <c r="AG402" i="1" a="1"/>
  <c r="AG402" i="1" s="1"/>
  <c r="AE402" i="1" a="1"/>
  <c r="AE402" i="1" s="1"/>
  <c r="AG398" i="1" a="1"/>
  <c r="AG398" i="1" s="1"/>
  <c r="AE398" i="1" a="1"/>
  <c r="AE398" i="1" s="1"/>
  <c r="AG394" i="1" a="1"/>
  <c r="AG394" i="1" s="1"/>
  <c r="AE394" i="1" a="1"/>
  <c r="AE394" i="1" s="1"/>
  <c r="AG390" i="1" a="1"/>
  <c r="AG390" i="1" s="1"/>
  <c r="AE390" i="1" a="1"/>
  <c r="AE390" i="1" s="1"/>
  <c r="AG382" i="1" a="1"/>
  <c r="AG382" i="1" s="1"/>
  <c r="AE382" i="1" a="1"/>
  <c r="AE382" i="1" s="1"/>
  <c r="AG378" i="1" a="1"/>
  <c r="AG378" i="1" s="1"/>
  <c r="AE378" i="1" a="1"/>
  <c r="AE378" i="1" s="1"/>
  <c r="AG374" i="1" a="1"/>
  <c r="AG374" i="1" s="1"/>
  <c r="AE374" i="1" a="1"/>
  <c r="AE374" i="1" s="1"/>
  <c r="AG370" i="1" a="1"/>
  <c r="AG370" i="1" s="1"/>
  <c r="AE370" i="1" a="1"/>
  <c r="AE370" i="1" s="1"/>
  <c r="AG366" i="1" a="1"/>
  <c r="AG366" i="1" s="1"/>
  <c r="AE366" i="1" a="1"/>
  <c r="AE366" i="1" s="1"/>
  <c r="AG362" i="1" a="1"/>
  <c r="AG362" i="1" s="1"/>
  <c r="AE362" i="1" a="1"/>
  <c r="AE362" i="1" s="1"/>
  <c r="AG358" i="1" a="1"/>
  <c r="AG358" i="1" s="1"/>
  <c r="AE358" i="1" a="1"/>
  <c r="AE358" i="1" s="1"/>
  <c r="AG354" i="1" a="1"/>
  <c r="AG354" i="1" s="1"/>
  <c r="AE354" i="1" a="1"/>
  <c r="AE354" i="1" s="1"/>
  <c r="AG334" i="1" a="1"/>
  <c r="AG334" i="1" s="1"/>
  <c r="AE334" i="1" a="1"/>
  <c r="AE334" i="1" s="1"/>
  <c r="AG330" i="1" a="1"/>
  <c r="AG330" i="1" s="1"/>
  <c r="AE330" i="1" a="1"/>
  <c r="AE330" i="1" s="1"/>
  <c r="AG326" i="1" a="1"/>
  <c r="AG326" i="1" s="1"/>
  <c r="AE326" i="1" a="1"/>
  <c r="AE326" i="1" s="1"/>
  <c r="AG322" i="1" a="1"/>
  <c r="AG322" i="1" s="1"/>
  <c r="AE322" i="1" a="1"/>
  <c r="AE322" i="1" s="1"/>
  <c r="AG318" i="1" a="1"/>
  <c r="AG318" i="1" s="1"/>
  <c r="AE318" i="1" a="1"/>
  <c r="AE318" i="1" s="1"/>
  <c r="AG314" i="1" a="1"/>
  <c r="AG314" i="1" s="1"/>
  <c r="AE314" i="1" a="1"/>
  <c r="AE314" i="1" s="1"/>
  <c r="AG310" i="1" a="1"/>
  <c r="AG310" i="1" s="1"/>
  <c r="AE310" i="1" a="1"/>
  <c r="AE310" i="1" s="1"/>
  <c r="AG306" i="1" a="1"/>
  <c r="AG306" i="1" s="1"/>
  <c r="AE306" i="1" a="1"/>
  <c r="AE306" i="1" s="1"/>
  <c r="AG302" i="1" a="1"/>
  <c r="AG302" i="1" s="1"/>
  <c r="AE302" i="1" a="1"/>
  <c r="AE302" i="1" s="1"/>
  <c r="AG298" i="1" a="1"/>
  <c r="AG298" i="1" s="1"/>
  <c r="AE298" i="1" a="1"/>
  <c r="AE298" i="1" s="1"/>
  <c r="AG294" i="1" a="1"/>
  <c r="AG294" i="1" s="1"/>
  <c r="AE294" i="1" a="1"/>
  <c r="AE294" i="1" s="1"/>
  <c r="AG290" i="1" a="1"/>
  <c r="AG290" i="1" s="1"/>
  <c r="AE290" i="1" a="1"/>
  <c r="AE290" i="1" s="1"/>
  <c r="AG286" i="1" a="1"/>
  <c r="AG286" i="1" s="1"/>
  <c r="AE286" i="1" a="1"/>
  <c r="AE286" i="1" s="1"/>
  <c r="AG278" i="1" a="1"/>
  <c r="AG278" i="1" s="1"/>
  <c r="AE278" i="1" a="1"/>
  <c r="AE278" i="1" s="1"/>
  <c r="AG274" i="1" a="1"/>
  <c r="AG274" i="1" s="1"/>
  <c r="AE274" i="1" a="1"/>
  <c r="AE274" i="1" s="1"/>
  <c r="AG270" i="1" a="1"/>
  <c r="AG270" i="1" s="1"/>
  <c r="AE270" i="1" a="1"/>
  <c r="AE270" i="1" s="1"/>
  <c r="AG258" i="1" a="1"/>
  <c r="AG258" i="1" s="1"/>
  <c r="AE258" i="1" a="1"/>
  <c r="AE258" i="1" s="1"/>
  <c r="AG250" i="1" a="1"/>
  <c r="AG250" i="1" s="1"/>
  <c r="AE250" i="1" a="1"/>
  <c r="AE250" i="1" s="1"/>
  <c r="AG246" i="1" a="1"/>
  <c r="AG246" i="1" s="1"/>
  <c r="AE246" i="1" a="1"/>
  <c r="AE246" i="1" s="1"/>
  <c r="AG242" i="1" a="1"/>
  <c r="AG242" i="1" s="1"/>
  <c r="AE242" i="1" a="1"/>
  <c r="AE242" i="1" s="1"/>
  <c r="AG238" i="1" a="1"/>
  <c r="AG238" i="1" s="1"/>
  <c r="AE238" i="1" a="1"/>
  <c r="AE238" i="1" s="1"/>
  <c r="AG234" i="1" a="1"/>
  <c r="AG234" i="1" s="1"/>
  <c r="AE234" i="1" a="1"/>
  <c r="AE234" i="1" s="1"/>
  <c r="AG230" i="1" a="1"/>
  <c r="AG230" i="1" s="1"/>
  <c r="AE230" i="1" a="1"/>
  <c r="AE230" i="1" s="1"/>
  <c r="AG226" i="1" a="1"/>
  <c r="AG226" i="1" s="1"/>
  <c r="AE226" i="1" a="1"/>
  <c r="AE226" i="1" s="1"/>
  <c r="AG222" i="1" a="1"/>
  <c r="AG222" i="1" s="1"/>
  <c r="AE222" i="1" a="1"/>
  <c r="AE222" i="1" s="1"/>
  <c r="AG218" i="1" a="1"/>
  <c r="AG218" i="1" s="1"/>
  <c r="AE218" i="1" a="1"/>
  <c r="AE218" i="1" s="1"/>
  <c r="AG214" i="1" a="1"/>
  <c r="AG214" i="1" s="1"/>
  <c r="AE214" i="1" a="1"/>
  <c r="AE214" i="1" s="1"/>
  <c r="AG210" i="1" a="1"/>
  <c r="AG210" i="1" s="1"/>
  <c r="AE210" i="1" a="1"/>
  <c r="AE210" i="1" s="1"/>
  <c r="AG206" i="1" a="1"/>
  <c r="AG206" i="1" s="1"/>
  <c r="AE206" i="1" a="1"/>
  <c r="AE206" i="1" s="1"/>
  <c r="AG202" i="1" a="1"/>
  <c r="AG202" i="1" s="1"/>
  <c r="AE202" i="1" a="1"/>
  <c r="AE202" i="1" s="1"/>
  <c r="AG198" i="1" a="1"/>
  <c r="AG198" i="1" s="1"/>
  <c r="AE198" i="1" a="1"/>
  <c r="AE198" i="1" s="1"/>
  <c r="AG194" i="1" a="1"/>
  <c r="AG194" i="1" s="1"/>
  <c r="AE194" i="1" a="1"/>
  <c r="AE194" i="1" s="1"/>
  <c r="AG190" i="1" a="1"/>
  <c r="AG190" i="1" s="1"/>
  <c r="AE190" i="1" a="1"/>
  <c r="AE190" i="1" s="1"/>
  <c r="AG186" i="1" a="1"/>
  <c r="AG186" i="1" s="1"/>
  <c r="AE186" i="1" a="1"/>
  <c r="AE186" i="1" s="1"/>
  <c r="AG182" i="1" a="1"/>
  <c r="AG182" i="1" s="1"/>
  <c r="AE182" i="1" a="1"/>
  <c r="AE182" i="1" s="1"/>
  <c r="AG178" i="1" a="1"/>
  <c r="AG178" i="1" s="1"/>
  <c r="AE178" i="1" a="1"/>
  <c r="AE178" i="1" s="1"/>
  <c r="AG174" i="1" a="1"/>
  <c r="AG174" i="1" s="1"/>
  <c r="AE174" i="1" a="1"/>
  <c r="AE174" i="1" s="1"/>
  <c r="AG170" i="1" a="1"/>
  <c r="AG170" i="1" s="1"/>
  <c r="AE170" i="1" a="1"/>
  <c r="AE170" i="1" s="1"/>
  <c r="AG166" i="1" a="1"/>
  <c r="AG166" i="1" s="1"/>
  <c r="AE166" i="1" a="1"/>
  <c r="AE166" i="1" s="1"/>
  <c r="AG162" i="1" a="1"/>
  <c r="AG162" i="1" s="1"/>
  <c r="AE162" i="1" a="1"/>
  <c r="AE162" i="1" s="1"/>
  <c r="AG158" i="1" a="1"/>
  <c r="AG158" i="1" s="1"/>
  <c r="AE158" i="1" a="1"/>
  <c r="AE158" i="1" s="1"/>
  <c r="AG146" i="1" a="1"/>
  <c r="AG146" i="1" s="1"/>
  <c r="AE146" i="1" a="1"/>
  <c r="AE146" i="1" s="1"/>
  <c r="AG142" i="1" a="1"/>
  <c r="AG142" i="1" s="1"/>
  <c r="AE142" i="1" a="1"/>
  <c r="AE142" i="1" s="1"/>
  <c r="AG138" i="1" a="1"/>
  <c r="AG138" i="1" s="1"/>
  <c r="AE138" i="1" a="1"/>
  <c r="AE138" i="1" s="1"/>
  <c r="AG134" i="1" a="1"/>
  <c r="AG134" i="1" s="1"/>
  <c r="AE134" i="1" a="1"/>
  <c r="AE134" i="1" s="1"/>
  <c r="AG126" i="1" a="1"/>
  <c r="AG126" i="1" s="1"/>
  <c r="AE126" i="1" a="1"/>
  <c r="AE126" i="1" s="1"/>
  <c r="AG118" i="1" a="1"/>
  <c r="AG118" i="1" s="1"/>
  <c r="AE118" i="1" a="1"/>
  <c r="AE118" i="1" s="1"/>
  <c r="AG106" i="1" a="1"/>
  <c r="AG106" i="1" s="1"/>
  <c r="AE106" i="1" a="1"/>
  <c r="AE106" i="1" s="1"/>
  <c r="AG102" i="1" a="1"/>
  <c r="AG102" i="1" s="1"/>
  <c r="AE102" i="1" a="1"/>
  <c r="AE102" i="1" s="1"/>
  <c r="AG94" i="1" a="1"/>
  <c r="AG94" i="1" s="1"/>
  <c r="AE94" i="1" a="1"/>
  <c r="AE94" i="1" s="1"/>
  <c r="AG90" i="1" a="1"/>
  <c r="AG90" i="1" s="1"/>
  <c r="AE90" i="1" a="1"/>
  <c r="AE90" i="1" s="1"/>
  <c r="AG86" i="1" a="1"/>
  <c r="AG86" i="1" s="1"/>
  <c r="AE86" i="1" a="1"/>
  <c r="AE86" i="1" s="1"/>
  <c r="AG82" i="1" a="1"/>
  <c r="AG82" i="1" s="1"/>
  <c r="AE82" i="1" a="1"/>
  <c r="AE82" i="1" s="1"/>
  <c r="AG78" i="1" a="1"/>
  <c r="AG78" i="1" s="1"/>
  <c r="AE78" i="1" a="1"/>
  <c r="AE78" i="1" s="1"/>
  <c r="AE58" i="1" a="1"/>
  <c r="AE58" i="1" s="1"/>
  <c r="AG58" i="1" a="1"/>
  <c r="AG58" i="1" s="1"/>
  <c r="AE54" i="1" a="1"/>
  <c r="AE54" i="1" s="1"/>
  <c r="AG54" i="1" a="1"/>
  <c r="AG54" i="1" s="1"/>
  <c r="AE50" i="1" a="1"/>
  <c r="AE50" i="1" s="1"/>
  <c r="AG50" i="1" a="1"/>
  <c r="AG50" i="1" s="1"/>
  <c r="AE46" i="1" a="1"/>
  <c r="AE46" i="1" s="1"/>
  <c r="AG46" i="1" a="1"/>
  <c r="AG46" i="1" s="1"/>
  <c r="AE42" i="1" a="1"/>
  <c r="AE42" i="1" s="1"/>
  <c r="AG42" i="1" a="1"/>
  <c r="AG42" i="1" s="1"/>
  <c r="AE38" i="1" a="1"/>
  <c r="AE38" i="1" s="1"/>
  <c r="AG38" i="1" a="1"/>
  <c r="AG38" i="1" s="1"/>
  <c r="AE34" i="1" a="1"/>
  <c r="AE34" i="1" s="1"/>
  <c r="AG34" i="1" a="1"/>
  <c r="AG34" i="1" s="1"/>
  <c r="AE30" i="1" a="1"/>
  <c r="AE30" i="1" s="1"/>
  <c r="AG30" i="1" a="1"/>
  <c r="AG30" i="1" s="1"/>
  <c r="AE26" i="1" a="1"/>
  <c r="AE26" i="1" s="1"/>
  <c r="AG26" i="1" a="1"/>
  <c r="AG26" i="1" s="1"/>
  <c r="AE22" i="1" a="1"/>
  <c r="AE22" i="1" s="1"/>
  <c r="AG22" i="1" a="1"/>
  <c r="AG22" i="1" s="1"/>
  <c r="AE10" i="1" a="1"/>
  <c r="AE10" i="1" s="1"/>
  <c r="AG10" i="1" a="1"/>
  <c r="AG10" i="1" s="1"/>
  <c r="AA1529" i="1"/>
  <c r="AG1525" i="1" a="1"/>
  <c r="AG1525" i="1" s="1"/>
  <c r="AE1525" i="1" a="1"/>
  <c r="AE1525" i="1" s="1"/>
  <c r="AG1521" i="1" a="1"/>
  <c r="AG1521" i="1" s="1"/>
  <c r="AE1521" i="1" a="1"/>
  <c r="AE1521" i="1" s="1"/>
  <c r="AG1517" i="1" a="1"/>
  <c r="AG1517" i="1" s="1"/>
  <c r="AE1517" i="1" a="1"/>
  <c r="AE1517" i="1" s="1"/>
  <c r="AG1513" i="1" a="1"/>
  <c r="AG1513" i="1" s="1"/>
  <c r="AE1513" i="1" a="1"/>
  <c r="AE1513" i="1" s="1"/>
  <c r="AG1509" i="1" a="1"/>
  <c r="AG1509" i="1" s="1"/>
  <c r="AE1509" i="1" a="1"/>
  <c r="AE1509" i="1" s="1"/>
  <c r="AG1505" i="1" a="1"/>
  <c r="AG1505" i="1" s="1"/>
  <c r="AE1505" i="1" a="1"/>
  <c r="AE1505" i="1" s="1"/>
  <c r="AG1501" i="1" a="1"/>
  <c r="AG1501" i="1" s="1"/>
  <c r="AE1501" i="1" a="1"/>
  <c r="AE1501" i="1" s="1"/>
  <c r="AG1497" i="1" a="1"/>
  <c r="AG1497" i="1" s="1"/>
  <c r="AE1497" i="1" a="1"/>
  <c r="AE1497" i="1" s="1"/>
  <c r="AG1493" i="1" a="1"/>
  <c r="AG1493" i="1" s="1"/>
  <c r="AE1493" i="1" a="1"/>
  <c r="AE1493" i="1" s="1"/>
  <c r="AG1489" i="1" a="1"/>
  <c r="AG1489" i="1" s="1"/>
  <c r="AE1489" i="1" a="1"/>
  <c r="AE1489" i="1" s="1"/>
  <c r="AG1485" i="1" a="1"/>
  <c r="AG1485" i="1" s="1"/>
  <c r="AE1485" i="1" a="1"/>
  <c r="AE1485" i="1" s="1"/>
  <c r="AG1481" i="1" a="1"/>
  <c r="AG1481" i="1" s="1"/>
  <c r="AE1481" i="1" a="1"/>
  <c r="AE1481" i="1" s="1"/>
  <c r="AG1477" i="1" a="1"/>
  <c r="AG1477" i="1" s="1"/>
  <c r="AE1477" i="1" a="1"/>
  <c r="AE1477" i="1" s="1"/>
  <c r="AG1473" i="1" a="1"/>
  <c r="AG1473" i="1" s="1"/>
  <c r="AE1473" i="1" a="1"/>
  <c r="AE1473" i="1" s="1"/>
  <c r="AG1465" i="1" a="1"/>
  <c r="AG1465" i="1" s="1"/>
  <c r="AE1465" i="1" a="1"/>
  <c r="AE1465" i="1" s="1"/>
  <c r="AG1461" i="1" a="1"/>
  <c r="AG1461" i="1" s="1"/>
  <c r="AE1461" i="1" a="1"/>
  <c r="AE1461" i="1" s="1"/>
  <c r="AG1453" i="1" a="1"/>
  <c r="AG1453" i="1" s="1"/>
  <c r="AE1453" i="1" a="1"/>
  <c r="AE1453" i="1" s="1"/>
  <c r="AG1449" i="1" a="1"/>
  <c r="AG1449" i="1" s="1"/>
  <c r="AE1449" i="1" a="1"/>
  <c r="AE1449" i="1" s="1"/>
  <c r="AG1445" i="1" a="1"/>
  <c r="AG1445" i="1" s="1"/>
  <c r="AE1445" i="1" a="1"/>
  <c r="AE1445" i="1" s="1"/>
  <c r="AG1441" i="1" a="1"/>
  <c r="AG1441" i="1" s="1"/>
  <c r="AE1441" i="1" a="1"/>
  <c r="AE1441" i="1" s="1"/>
  <c r="AG1437" i="1" a="1"/>
  <c r="AG1437" i="1" s="1"/>
  <c r="AE1437" i="1" a="1"/>
  <c r="AE1437" i="1" s="1"/>
  <c r="AG1429" i="1" a="1"/>
  <c r="AG1429" i="1" s="1"/>
  <c r="AE1429" i="1" a="1"/>
  <c r="AE1429" i="1" s="1"/>
  <c r="AG1425" i="1" a="1"/>
  <c r="AG1425" i="1" s="1"/>
  <c r="AE1425" i="1" a="1"/>
  <c r="AE1425" i="1" s="1"/>
  <c r="AG1421" i="1" a="1"/>
  <c r="AG1421" i="1" s="1"/>
  <c r="AE1421" i="1" a="1"/>
  <c r="AE1421" i="1" s="1"/>
  <c r="AG1417" i="1" a="1"/>
  <c r="AG1417" i="1" s="1"/>
  <c r="AE1417" i="1" a="1"/>
  <c r="AE1417" i="1" s="1"/>
  <c r="AG1413" i="1" a="1"/>
  <c r="AG1413" i="1" s="1"/>
  <c r="AE1413" i="1" a="1"/>
  <c r="AE1413" i="1" s="1"/>
  <c r="AG1409" i="1" a="1"/>
  <c r="AG1409" i="1" s="1"/>
  <c r="AE1409" i="1" a="1"/>
  <c r="AE1409" i="1" s="1"/>
  <c r="AG1405" i="1" a="1"/>
  <c r="AG1405" i="1" s="1"/>
  <c r="AE1405" i="1" a="1"/>
  <c r="AE1405" i="1" s="1"/>
  <c r="AG1397" i="1" a="1"/>
  <c r="AG1397" i="1" s="1"/>
  <c r="AE1397" i="1" a="1"/>
  <c r="AE1397" i="1" s="1"/>
  <c r="AG1393" i="1" a="1"/>
  <c r="AG1393" i="1" s="1"/>
  <c r="AE1393" i="1" a="1"/>
  <c r="AE1393" i="1" s="1"/>
  <c r="AG1389" i="1" a="1"/>
  <c r="AG1389" i="1" s="1"/>
  <c r="AE1389" i="1" a="1"/>
  <c r="AE1389" i="1" s="1"/>
  <c r="AG1385" i="1" a="1"/>
  <c r="AG1385" i="1" s="1"/>
  <c r="AE1385" i="1" a="1"/>
  <c r="AE1385" i="1" s="1"/>
  <c r="AG1381" i="1" a="1"/>
  <c r="AG1381" i="1" s="1"/>
  <c r="AE1381" i="1" a="1"/>
  <c r="AE1381" i="1" s="1"/>
  <c r="AG1377" i="1" a="1"/>
  <c r="AG1377" i="1" s="1"/>
  <c r="AE1377" i="1" a="1"/>
  <c r="AE1377" i="1" s="1"/>
  <c r="AG1365" i="1" a="1"/>
  <c r="AG1365" i="1" s="1"/>
  <c r="AE1365" i="1" a="1"/>
  <c r="AE1365" i="1" s="1"/>
  <c r="AG1361" i="1" a="1"/>
  <c r="AG1361" i="1" s="1"/>
  <c r="AE1361" i="1" a="1"/>
  <c r="AE1361" i="1" s="1"/>
  <c r="AG1357" i="1" a="1"/>
  <c r="AG1357" i="1" s="1"/>
  <c r="AE1357" i="1" a="1"/>
  <c r="AE1357" i="1" s="1"/>
  <c r="AG1353" i="1" a="1"/>
  <c r="AG1353" i="1" s="1"/>
  <c r="AE1353" i="1" a="1"/>
  <c r="AE1353" i="1" s="1"/>
  <c r="AG1349" i="1" a="1"/>
  <c r="AG1349" i="1" s="1"/>
  <c r="AE1349" i="1" a="1"/>
  <c r="AE1349" i="1" s="1"/>
  <c r="AG1345" i="1" a="1"/>
  <c r="AG1345" i="1" s="1"/>
  <c r="AE1345" i="1" a="1"/>
  <c r="AE1345" i="1" s="1"/>
  <c r="AG1341" i="1" a="1"/>
  <c r="AG1341" i="1" s="1"/>
  <c r="AE1341" i="1" a="1"/>
  <c r="AE1341" i="1" s="1"/>
  <c r="AG1337" i="1" a="1"/>
  <c r="AG1337" i="1" s="1"/>
  <c r="AE1337" i="1" a="1"/>
  <c r="AE1337" i="1" s="1"/>
  <c r="AG1329" i="1" a="1"/>
  <c r="AG1329" i="1" s="1"/>
  <c r="AE1329" i="1" a="1"/>
  <c r="AE1329" i="1" s="1"/>
  <c r="AG1325" i="1" a="1"/>
  <c r="AG1325" i="1" s="1"/>
  <c r="AE1325" i="1" a="1"/>
  <c r="AE1325" i="1" s="1"/>
  <c r="AG1321" i="1" a="1"/>
  <c r="AG1321" i="1" s="1"/>
  <c r="AE1321" i="1" a="1"/>
  <c r="AE1321" i="1" s="1"/>
  <c r="AG1317" i="1" a="1"/>
  <c r="AG1317" i="1" s="1"/>
  <c r="AE1317" i="1" a="1"/>
  <c r="AE1317" i="1" s="1"/>
  <c r="AG1309" i="1" a="1"/>
  <c r="AG1309" i="1" s="1"/>
  <c r="AE1309" i="1" a="1"/>
  <c r="AE1309" i="1" s="1"/>
  <c r="AG1305" i="1" a="1"/>
  <c r="AG1305" i="1" s="1"/>
  <c r="AE1305" i="1" a="1"/>
  <c r="AE1305" i="1" s="1"/>
  <c r="AG1301" i="1" a="1"/>
  <c r="AG1301" i="1" s="1"/>
  <c r="AE1301" i="1" a="1"/>
  <c r="AE1301" i="1" s="1"/>
  <c r="AG1297" i="1" a="1"/>
  <c r="AG1297" i="1" s="1"/>
  <c r="AE1297" i="1" a="1"/>
  <c r="AE1297" i="1" s="1"/>
  <c r="AG1293" i="1" a="1"/>
  <c r="AG1293" i="1" s="1"/>
  <c r="AE1293" i="1" a="1"/>
  <c r="AE1293" i="1" s="1"/>
  <c r="AG1289" i="1" a="1"/>
  <c r="AG1289" i="1" s="1"/>
  <c r="AE1289" i="1" a="1"/>
  <c r="AE1289" i="1" s="1"/>
  <c r="AG1285" i="1" a="1"/>
  <c r="AG1285" i="1" s="1"/>
  <c r="AE1285" i="1" a="1"/>
  <c r="AE1285" i="1" s="1"/>
  <c r="AG1281" i="1" a="1"/>
  <c r="AG1281" i="1" s="1"/>
  <c r="AE1281" i="1" a="1"/>
  <c r="AE1281" i="1" s="1"/>
  <c r="AG1277" i="1" a="1"/>
  <c r="AG1277" i="1" s="1"/>
  <c r="AE1277" i="1" a="1"/>
  <c r="AE1277" i="1" s="1"/>
  <c r="AG1273" i="1" a="1"/>
  <c r="AG1273" i="1" s="1"/>
  <c r="AE1273" i="1" a="1"/>
  <c r="AE1273" i="1" s="1"/>
  <c r="AG1269" i="1" a="1"/>
  <c r="AG1269" i="1" s="1"/>
  <c r="AE1269" i="1" a="1"/>
  <c r="AE1269" i="1" s="1"/>
  <c r="AG1261" i="1" a="1"/>
  <c r="AG1261" i="1" s="1"/>
  <c r="AE1261" i="1" a="1"/>
  <c r="AE1261" i="1" s="1"/>
  <c r="AG1257" i="1" a="1"/>
  <c r="AG1257" i="1" s="1"/>
  <c r="AE1257" i="1" a="1"/>
  <c r="AE1257" i="1" s="1"/>
  <c r="AG1253" i="1" a="1"/>
  <c r="AG1253" i="1" s="1"/>
  <c r="AE1253" i="1" a="1"/>
  <c r="AE1253" i="1" s="1"/>
  <c r="AG1249" i="1" a="1"/>
  <c r="AG1249" i="1" s="1"/>
  <c r="AE1249" i="1" a="1"/>
  <c r="AE1249" i="1" s="1"/>
  <c r="AG1245" i="1" a="1"/>
  <c r="AG1245" i="1" s="1"/>
  <c r="AE1245" i="1" a="1"/>
  <c r="AE1245" i="1" s="1"/>
  <c r="AG1241" i="1" a="1"/>
  <c r="AG1241" i="1" s="1"/>
  <c r="AE1241" i="1" a="1"/>
  <c r="AE1241" i="1" s="1"/>
  <c r="AG1237" i="1" a="1"/>
  <c r="AG1237" i="1" s="1"/>
  <c r="AE1237" i="1" a="1"/>
  <c r="AE1237" i="1" s="1"/>
  <c r="AG1229" i="1" a="1"/>
  <c r="AG1229" i="1" s="1"/>
  <c r="AE1229" i="1" a="1"/>
  <c r="AE1229" i="1" s="1"/>
  <c r="AG1225" i="1" a="1"/>
  <c r="AG1225" i="1" s="1"/>
  <c r="AE1225" i="1" a="1"/>
  <c r="AE1225" i="1" s="1"/>
  <c r="AG1221" i="1" a="1"/>
  <c r="AG1221" i="1" s="1"/>
  <c r="AE1221" i="1" a="1"/>
  <c r="AE1221" i="1" s="1"/>
  <c r="AG1217" i="1" a="1"/>
  <c r="AG1217" i="1" s="1"/>
  <c r="AE1217" i="1" a="1"/>
  <c r="AE1217" i="1" s="1"/>
  <c r="AG1213" i="1" a="1"/>
  <c r="AG1213" i="1" s="1"/>
  <c r="AE1213" i="1" a="1"/>
  <c r="AE1213" i="1" s="1"/>
  <c r="AG1209" i="1" a="1"/>
  <c r="AG1209" i="1" s="1"/>
  <c r="AE1209" i="1" a="1"/>
  <c r="AE1209" i="1" s="1"/>
  <c r="AG1201" i="1" a="1"/>
  <c r="AG1201" i="1" s="1"/>
  <c r="AE1201" i="1" a="1"/>
  <c r="AE1201" i="1" s="1"/>
  <c r="AG1197" i="1" a="1"/>
  <c r="AG1197" i="1" s="1"/>
  <c r="AE1197" i="1" a="1"/>
  <c r="AE1197" i="1" s="1"/>
  <c r="AG1193" i="1" a="1"/>
  <c r="AG1193" i="1" s="1"/>
  <c r="AE1193" i="1" a="1"/>
  <c r="AE1193" i="1" s="1"/>
  <c r="AG1189" i="1" a="1"/>
  <c r="AG1189" i="1" s="1"/>
  <c r="AE1189" i="1" a="1"/>
  <c r="AE1189" i="1" s="1"/>
  <c r="AG1185" i="1" a="1"/>
  <c r="AG1185" i="1" s="1"/>
  <c r="AE1185" i="1" a="1"/>
  <c r="AE1185" i="1" s="1"/>
  <c r="AG1181" i="1" a="1"/>
  <c r="AG1181" i="1" s="1"/>
  <c r="AE1181" i="1" a="1"/>
  <c r="AE1181" i="1" s="1"/>
  <c r="AG1177" i="1" a="1"/>
  <c r="AG1177" i="1" s="1"/>
  <c r="AE1177" i="1" a="1"/>
  <c r="AE1177" i="1" s="1"/>
  <c r="AG1173" i="1" a="1"/>
  <c r="AG1173" i="1" s="1"/>
  <c r="AE1173" i="1" a="1"/>
  <c r="AE1173" i="1" s="1"/>
  <c r="AG1169" i="1" a="1"/>
  <c r="AG1169" i="1" s="1"/>
  <c r="AE1169" i="1" a="1"/>
  <c r="AE1169" i="1" s="1"/>
  <c r="AG1161" i="1" a="1"/>
  <c r="AG1161" i="1" s="1"/>
  <c r="AE1161" i="1" a="1"/>
  <c r="AE1161" i="1" s="1"/>
  <c r="AG1157" i="1" a="1"/>
  <c r="AG1157" i="1" s="1"/>
  <c r="AE1157" i="1" a="1"/>
  <c r="AE1157" i="1" s="1"/>
  <c r="AG1153" i="1" a="1"/>
  <c r="AG1153" i="1" s="1"/>
  <c r="AE1153" i="1" a="1"/>
  <c r="AE1153" i="1" s="1"/>
  <c r="AG1141" i="1" a="1"/>
  <c r="AG1141" i="1" s="1"/>
  <c r="AE1141" i="1" a="1"/>
  <c r="AE1141" i="1" s="1"/>
  <c r="AG1137" i="1" a="1"/>
  <c r="AG1137" i="1" s="1"/>
  <c r="AE1137" i="1" a="1"/>
  <c r="AE1137" i="1" s="1"/>
  <c r="AG1133" i="1" a="1"/>
  <c r="AG1133" i="1" s="1"/>
  <c r="AE1133" i="1" a="1"/>
  <c r="AE1133" i="1" s="1"/>
  <c r="AG1129" i="1" a="1"/>
  <c r="AG1129" i="1" s="1"/>
  <c r="AE1129" i="1" a="1"/>
  <c r="AE1129" i="1" s="1"/>
  <c r="AG1125" i="1" a="1"/>
  <c r="AG1125" i="1" s="1"/>
  <c r="AE1125" i="1" a="1"/>
  <c r="AE1125" i="1" s="1"/>
  <c r="AG1121" i="1" a="1"/>
  <c r="AG1121" i="1" s="1"/>
  <c r="AE1121" i="1" a="1"/>
  <c r="AE1121" i="1" s="1"/>
  <c r="AG1117" i="1" a="1"/>
  <c r="AG1117" i="1" s="1"/>
  <c r="AE1117" i="1" a="1"/>
  <c r="AE1117" i="1" s="1"/>
  <c r="AG1113" i="1" a="1"/>
  <c r="AG1113" i="1" s="1"/>
  <c r="AE1113" i="1" a="1"/>
  <c r="AE1113" i="1" s="1"/>
  <c r="AG1109" i="1" a="1"/>
  <c r="AG1109" i="1" s="1"/>
  <c r="AE1109" i="1" a="1"/>
  <c r="AE1109" i="1" s="1"/>
  <c r="AG1105" i="1" a="1"/>
  <c r="AG1105" i="1" s="1"/>
  <c r="AE1105" i="1" a="1"/>
  <c r="AE1105" i="1" s="1"/>
  <c r="AG1097" i="1" a="1"/>
  <c r="AG1097" i="1" s="1"/>
  <c r="AE1097" i="1" a="1"/>
  <c r="AE1097" i="1" s="1"/>
  <c r="AG1093" i="1" a="1"/>
  <c r="AG1093" i="1" s="1"/>
  <c r="AE1093" i="1" a="1"/>
  <c r="AE1093" i="1" s="1"/>
  <c r="AG1089" i="1" a="1"/>
  <c r="AG1089" i="1" s="1"/>
  <c r="AE1089" i="1" a="1"/>
  <c r="AE1089" i="1" s="1"/>
  <c r="AG1085" i="1" a="1"/>
  <c r="AG1085" i="1" s="1"/>
  <c r="AE1085" i="1" a="1"/>
  <c r="AE1085" i="1" s="1"/>
  <c r="AG1081" i="1" a="1"/>
  <c r="AG1081" i="1" s="1"/>
  <c r="AE1081" i="1" a="1"/>
  <c r="AE1081" i="1" s="1"/>
  <c r="AG1077" i="1" a="1"/>
  <c r="AG1077" i="1" s="1"/>
  <c r="AE1077" i="1" a="1"/>
  <c r="AE1077" i="1" s="1"/>
  <c r="AG1073" i="1" a="1"/>
  <c r="AG1073" i="1" s="1"/>
  <c r="AE1073" i="1" a="1"/>
  <c r="AE1073" i="1" s="1"/>
  <c r="AG1069" i="1" a="1"/>
  <c r="AG1069" i="1" s="1"/>
  <c r="AE1069" i="1" a="1"/>
  <c r="AE1069" i="1" s="1"/>
  <c r="AG1065" i="1" a="1"/>
  <c r="AG1065" i="1" s="1"/>
  <c r="AE1065" i="1" a="1"/>
  <c r="AE1065" i="1" s="1"/>
  <c r="AG1061" i="1" a="1"/>
  <c r="AG1061" i="1" s="1"/>
  <c r="AE1061" i="1" a="1"/>
  <c r="AE1061" i="1" s="1"/>
  <c r="AG1057" i="1" a="1"/>
  <c r="AG1057" i="1" s="1"/>
  <c r="AE1057" i="1" a="1"/>
  <c r="AE1057" i="1" s="1"/>
  <c r="AG1053" i="1" a="1"/>
  <c r="AG1053" i="1" s="1"/>
  <c r="AE1053" i="1" a="1"/>
  <c r="AE1053" i="1" s="1"/>
  <c r="AG1049" i="1" a="1"/>
  <c r="AG1049" i="1" s="1"/>
  <c r="AE1049" i="1" a="1"/>
  <c r="AE1049" i="1" s="1"/>
  <c r="AG1045" i="1" a="1"/>
  <c r="AG1045" i="1" s="1"/>
  <c r="AE1045" i="1" a="1"/>
  <c r="AE1045" i="1" s="1"/>
  <c r="AG1041" i="1" a="1"/>
  <c r="AG1041" i="1" s="1"/>
  <c r="AE1041" i="1" a="1"/>
  <c r="AE1041" i="1" s="1"/>
  <c r="AG1037" i="1" a="1"/>
  <c r="AG1037" i="1" s="1"/>
  <c r="AE1037" i="1" a="1"/>
  <c r="AE1037" i="1" s="1"/>
  <c r="AG1033" i="1" a="1"/>
  <c r="AG1033" i="1" s="1"/>
  <c r="AE1033" i="1" a="1"/>
  <c r="AE1033" i="1" s="1"/>
  <c r="AG1029" i="1" a="1"/>
  <c r="AG1029" i="1" s="1"/>
  <c r="AE1029" i="1" a="1"/>
  <c r="AE1029" i="1" s="1"/>
  <c r="AG1025" i="1" a="1"/>
  <c r="AG1025" i="1" s="1"/>
  <c r="AE1025" i="1" a="1"/>
  <c r="AE1025" i="1" s="1"/>
  <c r="AG1021" i="1" a="1"/>
  <c r="AG1021" i="1" s="1"/>
  <c r="AE1021" i="1" a="1"/>
  <c r="AE1021" i="1" s="1"/>
  <c r="AG1017" i="1" a="1"/>
  <c r="AG1017" i="1" s="1"/>
  <c r="AE1017" i="1" a="1"/>
  <c r="AE1017" i="1" s="1"/>
  <c r="AG1013" i="1" a="1"/>
  <c r="AG1013" i="1" s="1"/>
  <c r="AE1013" i="1" a="1"/>
  <c r="AE1013" i="1" s="1"/>
  <c r="AG1009" i="1" a="1"/>
  <c r="AG1009" i="1" s="1"/>
  <c r="AE1009" i="1" a="1"/>
  <c r="AE1009" i="1" s="1"/>
  <c r="AG1005" i="1" a="1"/>
  <c r="AG1005" i="1" s="1"/>
  <c r="AE1005" i="1" a="1"/>
  <c r="AE1005" i="1" s="1"/>
  <c r="AG1001" i="1" a="1"/>
  <c r="AG1001" i="1" s="1"/>
  <c r="AE1001" i="1" a="1"/>
  <c r="AE1001" i="1" s="1"/>
  <c r="AG997" i="1" a="1"/>
  <c r="AG997" i="1" s="1"/>
  <c r="AE997" i="1" a="1"/>
  <c r="AE997" i="1" s="1"/>
  <c r="AG993" i="1" a="1"/>
  <c r="AG993" i="1" s="1"/>
  <c r="AE993" i="1" a="1"/>
  <c r="AE993" i="1" s="1"/>
  <c r="AG985" i="1" a="1"/>
  <c r="AG985" i="1" s="1"/>
  <c r="AE985" i="1" a="1"/>
  <c r="AE985" i="1" s="1"/>
  <c r="AG981" i="1" a="1"/>
  <c r="AG981" i="1" s="1"/>
  <c r="AE981" i="1" a="1"/>
  <c r="AE981" i="1" s="1"/>
  <c r="AG977" i="1" a="1"/>
  <c r="AG977" i="1" s="1"/>
  <c r="AE977" i="1" a="1"/>
  <c r="AE977" i="1" s="1"/>
  <c r="AG969" i="1" a="1"/>
  <c r="AG969" i="1" s="1"/>
  <c r="AE969" i="1" a="1"/>
  <c r="AE969" i="1" s="1"/>
  <c r="AG965" i="1" a="1"/>
  <c r="AG965" i="1" s="1"/>
  <c r="AE965" i="1" a="1"/>
  <c r="AE965" i="1" s="1"/>
  <c r="AG961" i="1" a="1"/>
  <c r="AG961" i="1" s="1"/>
  <c r="AE961" i="1" a="1"/>
  <c r="AE961" i="1" s="1"/>
  <c r="AG957" i="1" a="1"/>
  <c r="AG957" i="1" s="1"/>
  <c r="AE957" i="1" a="1"/>
  <c r="AE957" i="1" s="1"/>
  <c r="AG953" i="1" a="1"/>
  <c r="AG953" i="1" s="1"/>
  <c r="AE953" i="1" a="1"/>
  <c r="AE953" i="1" s="1"/>
  <c r="AG949" i="1" a="1"/>
  <c r="AG949" i="1" s="1"/>
  <c r="AE949" i="1" a="1"/>
  <c r="AE949" i="1" s="1"/>
  <c r="AG945" i="1" a="1"/>
  <c r="AG945" i="1" s="1"/>
  <c r="AE945" i="1" a="1"/>
  <c r="AE945" i="1" s="1"/>
  <c r="AG941" i="1" a="1"/>
  <c r="AG941" i="1" s="1"/>
  <c r="AE941" i="1" a="1"/>
  <c r="AE941" i="1" s="1"/>
  <c r="AG933" i="1" a="1"/>
  <c r="AG933" i="1" s="1"/>
  <c r="AE933" i="1" a="1"/>
  <c r="AE933" i="1" s="1"/>
  <c r="AG929" i="1" a="1"/>
  <c r="AG929" i="1" s="1"/>
  <c r="AE929" i="1" a="1"/>
  <c r="AE929" i="1" s="1"/>
  <c r="AG925" i="1" a="1"/>
  <c r="AG925" i="1" s="1"/>
  <c r="AE925" i="1" a="1"/>
  <c r="AE925" i="1" s="1"/>
  <c r="AG921" i="1" a="1"/>
  <c r="AG921" i="1" s="1"/>
  <c r="AE921" i="1" a="1"/>
  <c r="AE921" i="1" s="1"/>
  <c r="AG917" i="1" a="1"/>
  <c r="AG917" i="1" s="1"/>
  <c r="AE917" i="1" a="1"/>
  <c r="AE917" i="1" s="1"/>
  <c r="AG909" i="1" a="1"/>
  <c r="AG909" i="1" s="1"/>
  <c r="AE909" i="1" a="1"/>
  <c r="AE909" i="1" s="1"/>
  <c r="AG905" i="1" a="1"/>
  <c r="AG905" i="1" s="1"/>
  <c r="AE905" i="1" a="1"/>
  <c r="AE905" i="1" s="1"/>
  <c r="AG897" i="1" a="1"/>
  <c r="AG897" i="1" s="1"/>
  <c r="AE897" i="1" a="1"/>
  <c r="AE897" i="1" s="1"/>
  <c r="AG893" i="1" a="1"/>
  <c r="AG893" i="1" s="1"/>
  <c r="AE893" i="1" a="1"/>
  <c r="AE893" i="1" s="1"/>
  <c r="AG889" i="1" a="1"/>
  <c r="AG889" i="1" s="1"/>
  <c r="AE889" i="1" a="1"/>
  <c r="AE889" i="1" s="1"/>
  <c r="AG881" i="1" a="1"/>
  <c r="AG881" i="1" s="1"/>
  <c r="AE881" i="1" a="1"/>
  <c r="AE881" i="1" s="1"/>
  <c r="AG877" i="1" a="1"/>
  <c r="AG877" i="1" s="1"/>
  <c r="AE877" i="1" a="1"/>
  <c r="AE877" i="1" s="1"/>
  <c r="AG873" i="1" a="1"/>
  <c r="AG873" i="1" s="1"/>
  <c r="AE873" i="1" a="1"/>
  <c r="AE873" i="1" s="1"/>
  <c r="AG869" i="1" a="1"/>
  <c r="AG869" i="1" s="1"/>
  <c r="AE869" i="1" a="1"/>
  <c r="AE869" i="1" s="1"/>
  <c r="AG861" i="1" a="1"/>
  <c r="AG861" i="1" s="1"/>
  <c r="AE861" i="1" a="1"/>
  <c r="AE861" i="1" s="1"/>
  <c r="AG857" i="1" a="1"/>
  <c r="AG857" i="1" s="1"/>
  <c r="AE857" i="1" a="1"/>
  <c r="AE857" i="1" s="1"/>
  <c r="AG853" i="1" a="1"/>
  <c r="AG853" i="1" s="1"/>
  <c r="AE853" i="1" a="1"/>
  <c r="AE853" i="1" s="1"/>
  <c r="AG849" i="1" a="1"/>
  <c r="AG849" i="1" s="1"/>
  <c r="AE849" i="1" a="1"/>
  <c r="AE849" i="1" s="1"/>
  <c r="AG845" i="1" a="1"/>
  <c r="AG845" i="1" s="1"/>
  <c r="AE845" i="1" a="1"/>
  <c r="AE845" i="1" s="1"/>
  <c r="AG841" i="1" a="1"/>
  <c r="AG841" i="1" s="1"/>
  <c r="AE841" i="1" a="1"/>
  <c r="AE841" i="1" s="1"/>
  <c r="AG817" i="1" a="1"/>
  <c r="AG817" i="1" s="1"/>
  <c r="AE817" i="1" a="1"/>
  <c r="AE817" i="1" s="1"/>
  <c r="AG813" i="1" a="1"/>
  <c r="AG813" i="1" s="1"/>
  <c r="AE813" i="1" a="1"/>
  <c r="AE813" i="1" s="1"/>
  <c r="AG809" i="1" a="1"/>
  <c r="AG809" i="1" s="1"/>
  <c r="AE809" i="1" a="1"/>
  <c r="AE809" i="1" s="1"/>
  <c r="AG805" i="1" a="1"/>
  <c r="AG805" i="1" s="1"/>
  <c r="AE805" i="1" a="1"/>
  <c r="AE805" i="1" s="1"/>
  <c r="AG801" i="1" a="1"/>
  <c r="AG801" i="1" s="1"/>
  <c r="AE801" i="1" a="1"/>
  <c r="AE801" i="1" s="1"/>
  <c r="AG797" i="1" a="1"/>
  <c r="AG797" i="1" s="1"/>
  <c r="AE797" i="1" a="1"/>
  <c r="AE797" i="1" s="1"/>
  <c r="AG793" i="1" a="1"/>
  <c r="AG793" i="1" s="1"/>
  <c r="AE793" i="1" a="1"/>
  <c r="AE793" i="1" s="1"/>
  <c r="AG789" i="1" a="1"/>
  <c r="AG789" i="1" s="1"/>
  <c r="AE789" i="1" a="1"/>
  <c r="AE789" i="1" s="1"/>
  <c r="AG781" i="1" a="1"/>
  <c r="AG781" i="1" s="1"/>
  <c r="AE781" i="1" a="1"/>
  <c r="AE781" i="1" s="1"/>
  <c r="AG777" i="1" a="1"/>
  <c r="AG777" i="1" s="1"/>
  <c r="AE777" i="1" a="1"/>
  <c r="AE777" i="1" s="1"/>
  <c r="AG773" i="1" a="1"/>
  <c r="AG773" i="1" s="1"/>
  <c r="AE773" i="1" a="1"/>
  <c r="AE773" i="1" s="1"/>
  <c r="AG769" i="1" a="1"/>
  <c r="AG769" i="1" s="1"/>
  <c r="AE769" i="1" a="1"/>
  <c r="AE769" i="1" s="1"/>
  <c r="AG761" i="1" a="1"/>
  <c r="AG761" i="1" s="1"/>
  <c r="AE761" i="1" a="1"/>
  <c r="AE761" i="1" s="1"/>
  <c r="AG753" i="1" a="1"/>
  <c r="AG753" i="1" s="1"/>
  <c r="AE753" i="1" a="1"/>
  <c r="AE753" i="1" s="1"/>
  <c r="AG749" i="1" a="1"/>
  <c r="AG749" i="1" s="1"/>
  <c r="AE749" i="1" a="1"/>
  <c r="AE749" i="1" s="1"/>
  <c r="AG745" i="1" a="1"/>
  <c r="AG745" i="1" s="1"/>
  <c r="AE745" i="1" a="1"/>
  <c r="AE745" i="1" s="1"/>
  <c r="AG741" i="1" a="1"/>
  <c r="AG741" i="1" s="1"/>
  <c r="AE741" i="1" a="1"/>
  <c r="AE741" i="1" s="1"/>
  <c r="AG737" i="1" a="1"/>
  <c r="AG737" i="1" s="1"/>
  <c r="AE737" i="1" a="1"/>
  <c r="AE737" i="1" s="1"/>
  <c r="AG733" i="1" a="1"/>
  <c r="AG733" i="1" s="1"/>
  <c r="AE733" i="1" a="1"/>
  <c r="AE733" i="1" s="1"/>
  <c r="AG729" i="1" a="1"/>
  <c r="AG729" i="1" s="1"/>
  <c r="AE729" i="1" a="1"/>
  <c r="AE729" i="1" s="1"/>
  <c r="AG725" i="1" a="1"/>
  <c r="AG725" i="1" s="1"/>
  <c r="AE725" i="1" a="1"/>
  <c r="AE725" i="1" s="1"/>
  <c r="AG721" i="1" a="1"/>
  <c r="AG721" i="1" s="1"/>
  <c r="AE721" i="1" a="1"/>
  <c r="AE721" i="1" s="1"/>
  <c r="AG717" i="1" a="1"/>
  <c r="AG717" i="1" s="1"/>
  <c r="AE717" i="1" a="1"/>
  <c r="AE717" i="1" s="1"/>
  <c r="AG713" i="1" a="1"/>
  <c r="AG713" i="1" s="1"/>
  <c r="AE713" i="1" a="1"/>
  <c r="AE713" i="1" s="1"/>
  <c r="AG709" i="1" a="1"/>
  <c r="AG709" i="1" s="1"/>
  <c r="AE709" i="1" a="1"/>
  <c r="AE709" i="1" s="1"/>
  <c r="AG705" i="1" a="1"/>
  <c r="AG705" i="1" s="1"/>
  <c r="AE705" i="1" a="1"/>
  <c r="AE705" i="1" s="1"/>
  <c r="AG701" i="1" a="1"/>
  <c r="AG701" i="1" s="1"/>
  <c r="AE701" i="1" a="1"/>
  <c r="AE701" i="1" s="1"/>
  <c r="AG697" i="1" a="1"/>
  <c r="AG697" i="1" s="1"/>
  <c r="AE697" i="1" a="1"/>
  <c r="AE697" i="1" s="1"/>
  <c r="AG693" i="1" a="1"/>
  <c r="AG693" i="1" s="1"/>
  <c r="AE693" i="1" a="1"/>
  <c r="AE693" i="1" s="1"/>
  <c r="AG689" i="1" a="1"/>
  <c r="AG689" i="1" s="1"/>
  <c r="AE689" i="1" a="1"/>
  <c r="AE689" i="1" s="1"/>
  <c r="AG685" i="1" a="1"/>
  <c r="AG685" i="1" s="1"/>
  <c r="AE685" i="1" a="1"/>
  <c r="AE685" i="1" s="1"/>
  <c r="AG681" i="1" a="1"/>
  <c r="AG681" i="1" s="1"/>
  <c r="AE681" i="1" a="1"/>
  <c r="AE681" i="1" s="1"/>
  <c r="AG677" i="1" a="1"/>
  <c r="AG677" i="1" s="1"/>
  <c r="AE677" i="1" a="1"/>
  <c r="AE677" i="1" s="1"/>
  <c r="AG673" i="1" a="1"/>
  <c r="AG673" i="1" s="1"/>
  <c r="AE673" i="1" a="1"/>
  <c r="AE673" i="1" s="1"/>
  <c r="AG669" i="1" a="1"/>
  <c r="AG669" i="1" s="1"/>
  <c r="AE669" i="1" a="1"/>
  <c r="AE669" i="1" s="1"/>
  <c r="AG665" i="1" a="1"/>
  <c r="AG665" i="1" s="1"/>
  <c r="AE665" i="1" a="1"/>
  <c r="AE665" i="1" s="1"/>
  <c r="AG661" i="1" a="1"/>
  <c r="AG661" i="1" s="1"/>
  <c r="AE661" i="1" a="1"/>
  <c r="AE661" i="1" s="1"/>
  <c r="AG657" i="1" a="1"/>
  <c r="AG657" i="1" s="1"/>
  <c r="AE657" i="1" a="1"/>
  <c r="AE657" i="1" s="1"/>
  <c r="AG653" i="1" a="1"/>
  <c r="AG653" i="1" s="1"/>
  <c r="AE653" i="1" a="1"/>
  <c r="AE653" i="1" s="1"/>
  <c r="AG649" i="1" a="1"/>
  <c r="AG649" i="1" s="1"/>
  <c r="AE649" i="1" a="1"/>
  <c r="AE649" i="1" s="1"/>
  <c r="AG645" i="1" a="1"/>
  <c r="AG645" i="1" s="1"/>
  <c r="AE645" i="1" a="1"/>
  <c r="AE645" i="1" s="1"/>
  <c r="AG641" i="1" a="1"/>
  <c r="AG641" i="1" s="1"/>
  <c r="AE641" i="1" a="1"/>
  <c r="AE641" i="1" s="1"/>
  <c r="AG637" i="1" a="1"/>
  <c r="AG637" i="1" s="1"/>
  <c r="AE637" i="1" a="1"/>
  <c r="AE637" i="1" s="1"/>
  <c r="AG629" i="1" a="1"/>
  <c r="AG629" i="1" s="1"/>
  <c r="AE629" i="1" a="1"/>
  <c r="AE629" i="1" s="1"/>
  <c r="AG621" i="1" a="1"/>
  <c r="AG621" i="1" s="1"/>
  <c r="AE621" i="1" a="1"/>
  <c r="AE621" i="1" s="1"/>
  <c r="AG617" i="1" a="1"/>
  <c r="AG617" i="1" s="1"/>
  <c r="AE617" i="1" a="1"/>
  <c r="AE617" i="1" s="1"/>
  <c r="AG613" i="1" a="1"/>
  <c r="AG613" i="1" s="1"/>
  <c r="AE613" i="1" a="1"/>
  <c r="AE613" i="1" s="1"/>
  <c r="AG605" i="1" a="1"/>
  <c r="AG605" i="1" s="1"/>
  <c r="AE605" i="1" a="1"/>
  <c r="AE605" i="1" s="1"/>
  <c r="AG601" i="1" a="1"/>
  <c r="AG601" i="1" s="1"/>
  <c r="AE601" i="1" a="1"/>
  <c r="AE601" i="1" s="1"/>
  <c r="AG597" i="1" a="1"/>
  <c r="AG597" i="1" s="1"/>
  <c r="AE597" i="1" a="1"/>
  <c r="AE597" i="1" s="1"/>
  <c r="AG593" i="1" a="1"/>
  <c r="AG593" i="1" s="1"/>
  <c r="AE593" i="1" a="1"/>
  <c r="AE593" i="1" s="1"/>
  <c r="AG589" i="1" a="1"/>
  <c r="AG589" i="1" s="1"/>
  <c r="AE589" i="1" a="1"/>
  <c r="AE589" i="1" s="1"/>
  <c r="AG585" i="1" a="1"/>
  <c r="AG585" i="1" s="1"/>
  <c r="AE585" i="1" a="1"/>
  <c r="AE585" i="1" s="1"/>
  <c r="AG581" i="1" a="1"/>
  <c r="AG581" i="1" s="1"/>
  <c r="AE581" i="1" a="1"/>
  <c r="AE581" i="1" s="1"/>
  <c r="AG577" i="1" a="1"/>
  <c r="AG577" i="1" s="1"/>
  <c r="AE577" i="1" a="1"/>
  <c r="AE577" i="1" s="1"/>
  <c r="AG569" i="1" a="1"/>
  <c r="AG569" i="1" s="1"/>
  <c r="AE569" i="1" a="1"/>
  <c r="AE569" i="1" s="1"/>
  <c r="AG557" i="1" a="1"/>
  <c r="AG557" i="1" s="1"/>
  <c r="AE557" i="1" a="1"/>
  <c r="AE557" i="1" s="1"/>
  <c r="AG553" i="1" a="1"/>
  <c r="AG553" i="1" s="1"/>
  <c r="AE553" i="1" a="1"/>
  <c r="AE553" i="1" s="1"/>
  <c r="AG545" i="1" a="1"/>
  <c r="AG545" i="1" s="1"/>
  <c r="AE545" i="1" a="1"/>
  <c r="AE545" i="1" s="1"/>
  <c r="AG541" i="1" a="1"/>
  <c r="AG541" i="1" s="1"/>
  <c r="AE541" i="1" a="1"/>
  <c r="AE541" i="1" s="1"/>
  <c r="AG537" i="1" a="1"/>
  <c r="AG537" i="1" s="1"/>
  <c r="AE537" i="1" a="1"/>
  <c r="AE537" i="1" s="1"/>
  <c r="AG533" i="1" a="1"/>
  <c r="AG533" i="1" s="1"/>
  <c r="AE533" i="1" a="1"/>
  <c r="AE533" i="1" s="1"/>
  <c r="AG529" i="1" a="1"/>
  <c r="AG529" i="1" s="1"/>
  <c r="AE529" i="1" a="1"/>
  <c r="AE529" i="1" s="1"/>
  <c r="AG525" i="1" a="1"/>
  <c r="AG525" i="1" s="1"/>
  <c r="AE525" i="1" a="1"/>
  <c r="AE525" i="1" s="1"/>
  <c r="AG517" i="1" a="1"/>
  <c r="AG517" i="1" s="1"/>
  <c r="AE517" i="1" a="1"/>
  <c r="AE517" i="1" s="1"/>
  <c r="AG513" i="1" a="1"/>
  <c r="AG513" i="1" s="1"/>
  <c r="AE513" i="1" a="1"/>
  <c r="AE513" i="1" s="1"/>
  <c r="AG509" i="1" a="1"/>
  <c r="AG509" i="1" s="1"/>
  <c r="AE509" i="1" a="1"/>
  <c r="AE509" i="1" s="1"/>
  <c r="AG505" i="1" a="1"/>
  <c r="AG505" i="1" s="1"/>
  <c r="AE505" i="1" a="1"/>
  <c r="AE505" i="1" s="1"/>
  <c r="AG501" i="1" a="1"/>
  <c r="AG501" i="1" s="1"/>
  <c r="AE501" i="1" a="1"/>
  <c r="AE501" i="1" s="1"/>
  <c r="AG497" i="1" a="1"/>
  <c r="AG497" i="1" s="1"/>
  <c r="AE497" i="1" a="1"/>
  <c r="AE497" i="1" s="1"/>
  <c r="AG493" i="1" a="1"/>
  <c r="AG493" i="1" s="1"/>
  <c r="AE493" i="1" a="1"/>
  <c r="AE493" i="1" s="1"/>
  <c r="AG489" i="1" a="1"/>
  <c r="AG489" i="1" s="1"/>
  <c r="AE489" i="1" a="1"/>
  <c r="AE489" i="1" s="1"/>
  <c r="AG485" i="1" a="1"/>
  <c r="AG485" i="1" s="1"/>
  <c r="AE485" i="1" a="1"/>
  <c r="AE485" i="1" s="1"/>
  <c r="AG481" i="1" a="1"/>
  <c r="AG481" i="1" s="1"/>
  <c r="AE481" i="1" a="1"/>
  <c r="AE481" i="1" s="1"/>
  <c r="AG477" i="1" a="1"/>
  <c r="AG477" i="1" s="1"/>
  <c r="AE477" i="1" a="1"/>
  <c r="AE477" i="1" s="1"/>
  <c r="AG473" i="1" a="1"/>
  <c r="AG473" i="1" s="1"/>
  <c r="AE473" i="1" a="1"/>
  <c r="AE473" i="1" s="1"/>
  <c r="AG469" i="1" a="1"/>
  <c r="AG469" i="1" s="1"/>
  <c r="AE469" i="1" a="1"/>
  <c r="AE469" i="1" s="1"/>
  <c r="AG465" i="1" a="1"/>
  <c r="AG465" i="1" s="1"/>
  <c r="AE465" i="1" a="1"/>
  <c r="AE465" i="1" s="1"/>
  <c r="AG461" i="1" a="1"/>
  <c r="AG461" i="1" s="1"/>
  <c r="AE461" i="1" a="1"/>
  <c r="AE461" i="1" s="1"/>
  <c r="AG453" i="1" a="1"/>
  <c r="AG453" i="1" s="1"/>
  <c r="AE453" i="1" a="1"/>
  <c r="AE453" i="1" s="1"/>
  <c r="AG449" i="1" a="1"/>
  <c r="AG449" i="1" s="1"/>
  <c r="AE449" i="1" a="1"/>
  <c r="AE449" i="1" s="1"/>
  <c r="AG441" i="1" a="1"/>
  <c r="AG441" i="1" s="1"/>
  <c r="AE441" i="1" a="1"/>
  <c r="AE441" i="1" s="1"/>
  <c r="AG437" i="1" a="1"/>
  <c r="AG437" i="1" s="1"/>
  <c r="AE437" i="1" a="1"/>
  <c r="AE437" i="1" s="1"/>
  <c r="AG433" i="1" a="1"/>
  <c r="AG433" i="1" s="1"/>
  <c r="AE433" i="1" a="1"/>
  <c r="AE433" i="1" s="1"/>
  <c r="AG429" i="1" a="1"/>
  <c r="AG429" i="1" s="1"/>
  <c r="AE429" i="1" a="1"/>
  <c r="AE429" i="1" s="1"/>
  <c r="AG425" i="1" a="1"/>
  <c r="AG425" i="1" s="1"/>
  <c r="AE425" i="1" a="1"/>
  <c r="AE425" i="1" s="1"/>
  <c r="AG421" i="1" a="1"/>
  <c r="AG421" i="1" s="1"/>
  <c r="AE421" i="1" a="1"/>
  <c r="AE421" i="1" s="1"/>
  <c r="AG417" i="1" a="1"/>
  <c r="AG417" i="1" s="1"/>
  <c r="AE417" i="1" a="1"/>
  <c r="AE417" i="1" s="1"/>
  <c r="AG413" i="1" a="1"/>
  <c r="AG413" i="1" s="1"/>
  <c r="AE413" i="1" a="1"/>
  <c r="AE413" i="1" s="1"/>
  <c r="AG401" i="1" a="1"/>
  <c r="AG401" i="1" s="1"/>
  <c r="AE401" i="1" a="1"/>
  <c r="AE401" i="1" s="1"/>
  <c r="AG397" i="1" a="1"/>
  <c r="AG397" i="1" s="1"/>
  <c r="AE397" i="1" a="1"/>
  <c r="AE397" i="1" s="1"/>
  <c r="AG393" i="1" a="1"/>
  <c r="AG393" i="1" s="1"/>
  <c r="AE393" i="1" a="1"/>
  <c r="AE393" i="1" s="1"/>
  <c r="AG389" i="1" a="1"/>
  <c r="AG389" i="1" s="1"/>
  <c r="AE389" i="1" a="1"/>
  <c r="AE389" i="1" s="1"/>
  <c r="AG381" i="1" a="1"/>
  <c r="AG381" i="1" s="1"/>
  <c r="AE381" i="1" a="1"/>
  <c r="AE381" i="1" s="1"/>
  <c r="AG377" i="1" a="1"/>
  <c r="AG377" i="1" s="1"/>
  <c r="AE377" i="1" a="1"/>
  <c r="AE377" i="1" s="1"/>
  <c r="AG373" i="1" a="1"/>
  <c r="AG373" i="1" s="1"/>
  <c r="AE373" i="1" a="1"/>
  <c r="AE373" i="1" s="1"/>
  <c r="AG369" i="1" a="1"/>
  <c r="AG369" i="1" s="1"/>
  <c r="AE369" i="1" a="1"/>
  <c r="AE369" i="1" s="1"/>
  <c r="AG365" i="1" a="1"/>
  <c r="AG365" i="1" s="1"/>
  <c r="AE365" i="1" a="1"/>
  <c r="AE365" i="1" s="1"/>
  <c r="AG361" i="1" a="1"/>
  <c r="AG361" i="1" s="1"/>
  <c r="AE361" i="1" a="1"/>
  <c r="AE361" i="1" s="1"/>
  <c r="AG357" i="1" a="1"/>
  <c r="AG357" i="1" s="1"/>
  <c r="AE357" i="1" a="1"/>
  <c r="AE357" i="1" s="1"/>
  <c r="AG353" i="1" a="1"/>
  <c r="AG353" i="1" s="1"/>
  <c r="AE353" i="1" a="1"/>
  <c r="AE353" i="1" s="1"/>
  <c r="AG333" i="1" a="1"/>
  <c r="AG333" i="1" s="1"/>
  <c r="AE333" i="1" a="1"/>
  <c r="AE333" i="1" s="1"/>
  <c r="AG329" i="1" a="1"/>
  <c r="AG329" i="1" s="1"/>
  <c r="AE329" i="1" a="1"/>
  <c r="AE329" i="1" s="1"/>
  <c r="AG325" i="1" a="1"/>
  <c r="AG325" i="1" s="1"/>
  <c r="AE325" i="1" a="1"/>
  <c r="AE325" i="1" s="1"/>
  <c r="AG321" i="1" a="1"/>
  <c r="AG321" i="1" s="1"/>
  <c r="AE321" i="1" a="1"/>
  <c r="AE321" i="1" s="1"/>
  <c r="AG317" i="1" a="1"/>
  <c r="AG317" i="1" s="1"/>
  <c r="AE317" i="1" a="1"/>
  <c r="AE317" i="1" s="1"/>
  <c r="AG313" i="1" a="1"/>
  <c r="AG313" i="1" s="1"/>
  <c r="AE313" i="1" a="1"/>
  <c r="AE313" i="1" s="1"/>
  <c r="AG309" i="1" a="1"/>
  <c r="AG309" i="1" s="1"/>
  <c r="AE309" i="1" a="1"/>
  <c r="AE309" i="1" s="1"/>
  <c r="AG305" i="1" a="1"/>
  <c r="AG305" i="1" s="1"/>
  <c r="AE305" i="1" a="1"/>
  <c r="AE305" i="1" s="1"/>
  <c r="AG301" i="1" a="1"/>
  <c r="AG301" i="1" s="1"/>
  <c r="AE301" i="1" a="1"/>
  <c r="AE301" i="1" s="1"/>
  <c r="AG297" i="1" a="1"/>
  <c r="AG297" i="1" s="1"/>
  <c r="AE297" i="1" a="1"/>
  <c r="AE297" i="1" s="1"/>
  <c r="AG293" i="1" a="1"/>
  <c r="AG293" i="1" s="1"/>
  <c r="AE293" i="1" a="1"/>
  <c r="AE293" i="1" s="1"/>
  <c r="AG289" i="1" a="1"/>
  <c r="AG289" i="1" s="1"/>
  <c r="AE289" i="1" a="1"/>
  <c r="AE289" i="1" s="1"/>
  <c r="AG285" i="1" a="1"/>
  <c r="AG285" i="1" s="1"/>
  <c r="AE285" i="1" a="1"/>
  <c r="AE285" i="1" s="1"/>
  <c r="AG277" i="1" a="1"/>
  <c r="AG277" i="1" s="1"/>
  <c r="AE277" i="1" a="1"/>
  <c r="AE277" i="1" s="1"/>
  <c r="AG273" i="1" a="1"/>
  <c r="AG273" i="1" s="1"/>
  <c r="AE273" i="1" a="1"/>
  <c r="AE273" i="1" s="1"/>
  <c r="AG269" i="1" a="1"/>
  <c r="AG269" i="1" s="1"/>
  <c r="AE269" i="1" a="1"/>
  <c r="AE269" i="1" s="1"/>
  <c r="AG265" i="1" a="1"/>
  <c r="AG265" i="1" s="1"/>
  <c r="AE265" i="1" a="1"/>
  <c r="AE265" i="1" s="1"/>
  <c r="AG261" i="1" a="1"/>
  <c r="AG261" i="1" s="1"/>
  <c r="AE261" i="1" a="1"/>
  <c r="AE261" i="1" s="1"/>
  <c r="AG253" i="1" a="1"/>
  <c r="AG253" i="1" s="1"/>
  <c r="AE253" i="1" a="1"/>
  <c r="AE253" i="1" s="1"/>
  <c r="AG249" i="1" a="1"/>
  <c r="AG249" i="1" s="1"/>
  <c r="AE249" i="1" a="1"/>
  <c r="AE249" i="1" s="1"/>
  <c r="AG245" i="1" a="1"/>
  <c r="AG245" i="1" s="1"/>
  <c r="AE245" i="1" a="1"/>
  <c r="AE245" i="1" s="1"/>
  <c r="AG241" i="1" a="1"/>
  <c r="AG241" i="1" s="1"/>
  <c r="AE241" i="1" a="1"/>
  <c r="AE241" i="1" s="1"/>
  <c r="AG237" i="1" a="1"/>
  <c r="AG237" i="1" s="1"/>
  <c r="AE237" i="1" a="1"/>
  <c r="AE237" i="1" s="1"/>
  <c r="AG233" i="1" a="1"/>
  <c r="AG233" i="1" s="1"/>
  <c r="AE233" i="1" a="1"/>
  <c r="AE233" i="1" s="1"/>
  <c r="AG229" i="1" a="1"/>
  <c r="AG229" i="1" s="1"/>
  <c r="AE229" i="1" a="1"/>
  <c r="AE229" i="1" s="1"/>
  <c r="AG225" i="1" a="1"/>
  <c r="AG225" i="1" s="1"/>
  <c r="AE225" i="1" a="1"/>
  <c r="AE225" i="1" s="1"/>
  <c r="AG221" i="1" a="1"/>
  <c r="AG221" i="1" s="1"/>
  <c r="AE221" i="1" a="1"/>
  <c r="AE221" i="1" s="1"/>
  <c r="AG217" i="1" a="1"/>
  <c r="AG217" i="1" s="1"/>
  <c r="AE217" i="1" a="1"/>
  <c r="AE217" i="1" s="1"/>
  <c r="AG213" i="1" a="1"/>
  <c r="AG213" i="1" s="1"/>
  <c r="AE213" i="1" a="1"/>
  <c r="AE213" i="1" s="1"/>
  <c r="AG209" i="1" a="1"/>
  <c r="AG209" i="1" s="1"/>
  <c r="AE209" i="1" a="1"/>
  <c r="AE209" i="1" s="1"/>
  <c r="AG205" i="1" a="1"/>
  <c r="AG205" i="1" s="1"/>
  <c r="AE205" i="1" a="1"/>
  <c r="AE205" i="1" s="1"/>
  <c r="AG201" i="1" a="1"/>
  <c r="AG201" i="1" s="1"/>
  <c r="AE201" i="1" a="1"/>
  <c r="AE201" i="1" s="1"/>
  <c r="AG197" i="1" a="1"/>
  <c r="AG197" i="1" s="1"/>
  <c r="AE197" i="1" a="1"/>
  <c r="AE197" i="1" s="1"/>
  <c r="AG193" i="1" a="1"/>
  <c r="AG193" i="1" s="1"/>
  <c r="AE193" i="1" a="1"/>
  <c r="AE193" i="1" s="1"/>
  <c r="AG189" i="1" a="1"/>
  <c r="AG189" i="1" s="1"/>
  <c r="AE189" i="1" a="1"/>
  <c r="AE189" i="1" s="1"/>
  <c r="AG185" i="1" a="1"/>
  <c r="AG185" i="1" s="1"/>
  <c r="AE185" i="1" a="1"/>
  <c r="AE185" i="1" s="1"/>
  <c r="AG181" i="1" a="1"/>
  <c r="AG181" i="1" s="1"/>
  <c r="AE181" i="1" a="1"/>
  <c r="AE181" i="1" s="1"/>
  <c r="AG177" i="1" a="1"/>
  <c r="AG177" i="1" s="1"/>
  <c r="AE177" i="1" a="1"/>
  <c r="AE177" i="1" s="1"/>
  <c r="AG173" i="1" a="1"/>
  <c r="AG173" i="1" s="1"/>
  <c r="AE173" i="1" a="1"/>
  <c r="AE173" i="1" s="1"/>
  <c r="AG169" i="1" a="1"/>
  <c r="AG169" i="1" s="1"/>
  <c r="AE169" i="1" a="1"/>
  <c r="AE169" i="1" s="1"/>
  <c r="AG165" i="1" a="1"/>
  <c r="AG165" i="1" s="1"/>
  <c r="AE165" i="1" a="1"/>
  <c r="AE165" i="1" s="1"/>
  <c r="AG161" i="1" a="1"/>
  <c r="AG161" i="1" s="1"/>
  <c r="AE161" i="1" a="1"/>
  <c r="AE161" i="1" s="1"/>
  <c r="AG157" i="1" a="1"/>
  <c r="AG157" i="1" s="1"/>
  <c r="AE157" i="1" a="1"/>
  <c r="AE157" i="1" s="1"/>
  <c r="AG153" i="1" a="1"/>
  <c r="AG153" i="1" s="1"/>
  <c r="AE153" i="1" a="1"/>
  <c r="AE153" i="1" s="1"/>
  <c r="AG145" i="1" a="1"/>
  <c r="AG145" i="1" s="1"/>
  <c r="AE145" i="1" a="1"/>
  <c r="AE145" i="1" s="1"/>
  <c r="AG141" i="1" a="1"/>
  <c r="AG141" i="1" s="1"/>
  <c r="AE141" i="1" a="1"/>
  <c r="AE141" i="1" s="1"/>
  <c r="AG137" i="1" a="1"/>
  <c r="AG137" i="1" s="1"/>
  <c r="AE137" i="1" a="1"/>
  <c r="AE137" i="1" s="1"/>
  <c r="AG133" i="1" a="1"/>
  <c r="AG133" i="1" s="1"/>
  <c r="AE133" i="1" a="1"/>
  <c r="AE133" i="1" s="1"/>
  <c r="AG129" i="1" a="1"/>
  <c r="AG129" i="1" s="1"/>
  <c r="AE129" i="1" a="1"/>
  <c r="AE129" i="1" s="1"/>
  <c r="AG125" i="1" a="1"/>
  <c r="AG125" i="1" s="1"/>
  <c r="AE125" i="1" a="1"/>
  <c r="AE125" i="1" s="1"/>
  <c r="AG121" i="1" a="1"/>
  <c r="AG121" i="1" s="1"/>
  <c r="AE121" i="1" a="1"/>
  <c r="AE121" i="1" s="1"/>
  <c r="AG117" i="1" a="1"/>
  <c r="AG117" i="1" s="1"/>
  <c r="AE117" i="1" a="1"/>
  <c r="AE117" i="1" s="1"/>
  <c r="AG105" i="1" a="1"/>
  <c r="AG105" i="1" s="1"/>
  <c r="AE105" i="1" a="1"/>
  <c r="AE105" i="1" s="1"/>
  <c r="AG97" i="1" a="1"/>
  <c r="AG97" i="1" s="1"/>
  <c r="AE97" i="1" a="1"/>
  <c r="AE97" i="1" s="1"/>
  <c r="AG89" i="1" a="1"/>
  <c r="AG89" i="1" s="1"/>
  <c r="AE89" i="1" a="1"/>
  <c r="AE89" i="1" s="1"/>
  <c r="AG85" i="1" a="1"/>
  <c r="AG85" i="1" s="1"/>
  <c r="AE85" i="1" a="1"/>
  <c r="AE85" i="1" s="1"/>
  <c r="AG81" i="1" a="1"/>
  <c r="AG81" i="1" s="1"/>
  <c r="AE81" i="1" a="1"/>
  <c r="AE81" i="1" s="1"/>
  <c r="AG77" i="1" a="1"/>
  <c r="AG77" i="1" s="1"/>
  <c r="AE77" i="1" a="1"/>
  <c r="AE77" i="1" s="1"/>
  <c r="AG73" i="1" a="1"/>
  <c r="AG73" i="1" s="1"/>
  <c r="AE73" i="1" a="1"/>
  <c r="AE73" i="1" s="1"/>
  <c r="AE57" i="1" a="1"/>
  <c r="AE57" i="1" s="1"/>
  <c r="AG57" i="1" a="1"/>
  <c r="AG57" i="1" s="1"/>
  <c r="AE53" i="1" a="1"/>
  <c r="AE53" i="1" s="1"/>
  <c r="AG53" i="1" a="1"/>
  <c r="AG53" i="1" s="1"/>
  <c r="AE49" i="1" a="1"/>
  <c r="AE49" i="1" s="1"/>
  <c r="AG49" i="1" a="1"/>
  <c r="AG49" i="1" s="1"/>
  <c r="AE45" i="1" a="1"/>
  <c r="AE45" i="1" s="1"/>
  <c r="AG45" i="1" a="1"/>
  <c r="AG45" i="1" s="1"/>
  <c r="AE41" i="1" a="1"/>
  <c r="AE41" i="1" s="1"/>
  <c r="AG41" i="1" a="1"/>
  <c r="AG41" i="1" s="1"/>
  <c r="AE37" i="1" a="1"/>
  <c r="AE37" i="1" s="1"/>
  <c r="AG37" i="1" a="1"/>
  <c r="AG37" i="1" s="1"/>
  <c r="AE33" i="1" a="1"/>
  <c r="AE33" i="1" s="1"/>
  <c r="AG33" i="1" a="1"/>
  <c r="AG33" i="1" s="1"/>
  <c r="AE29" i="1" a="1"/>
  <c r="AE29" i="1" s="1"/>
  <c r="AG29" i="1" a="1"/>
  <c r="AG29" i="1" s="1"/>
  <c r="AE25" i="1" a="1"/>
  <c r="AE25" i="1" s="1"/>
  <c r="AG25" i="1" a="1"/>
  <c r="AG25" i="1" s="1"/>
  <c r="AE21" i="1" a="1"/>
  <c r="AE21" i="1" s="1"/>
  <c r="AG21" i="1" a="1"/>
  <c r="AG21" i="1" s="1"/>
  <c r="AC2004" i="1"/>
  <c r="AB2004" i="1"/>
  <c r="AC2000" i="1"/>
  <c r="AB2000" i="1"/>
  <c r="AC1996" i="1"/>
  <c r="AB1996" i="1"/>
  <c r="AC1992" i="1"/>
  <c r="AB1992" i="1"/>
  <c r="AC1988" i="1"/>
  <c r="AB1988" i="1"/>
  <c r="AC1984" i="1"/>
  <c r="AB1984" i="1"/>
  <c r="AC1980" i="1"/>
  <c r="AB1980" i="1"/>
  <c r="AC1976" i="1"/>
  <c r="AB1976" i="1"/>
  <c r="AC1972" i="1"/>
  <c r="AB1972" i="1"/>
  <c r="AC1968" i="1"/>
  <c r="AB1968" i="1"/>
  <c r="AC1964" i="1"/>
  <c r="AB1964" i="1"/>
  <c r="AC1960" i="1"/>
  <c r="AB1960" i="1"/>
  <c r="AC1956" i="1"/>
  <c r="AB1956" i="1"/>
  <c r="AC1952" i="1"/>
  <c r="AB1952" i="1"/>
  <c r="AC1948" i="1"/>
  <c r="AB1948" i="1"/>
  <c r="AC1944" i="1"/>
  <c r="AB1944" i="1"/>
  <c r="AC1940" i="1"/>
  <c r="AB1940" i="1"/>
  <c r="AC1936" i="1"/>
  <c r="AB1936" i="1"/>
  <c r="AC1932" i="1"/>
  <c r="AB1932" i="1"/>
  <c r="AC1928" i="1"/>
  <c r="AB1928" i="1"/>
  <c r="AC1924" i="1"/>
  <c r="AB1924" i="1"/>
  <c r="AC1920" i="1"/>
  <c r="AB1920" i="1"/>
  <c r="AC1916" i="1"/>
  <c r="AB1916" i="1"/>
  <c r="AC1912" i="1"/>
  <c r="AB1912" i="1"/>
  <c r="AC1908" i="1"/>
  <c r="AB1908" i="1"/>
  <c r="AC1904" i="1"/>
  <c r="AB1904" i="1"/>
  <c r="AC1900" i="1"/>
  <c r="AB1900" i="1"/>
  <c r="AC1896" i="1"/>
  <c r="AB1896" i="1"/>
  <c r="AC1892" i="1"/>
  <c r="AB1892" i="1"/>
  <c r="AC1888" i="1"/>
  <c r="AB1888" i="1"/>
  <c r="AC1884" i="1"/>
  <c r="AB1884" i="1"/>
  <c r="AC1880" i="1"/>
  <c r="AB1880" i="1"/>
  <c r="AC1876" i="1"/>
  <c r="AB1876" i="1"/>
  <c r="AC1872" i="1"/>
  <c r="AB1872" i="1"/>
  <c r="AC1868" i="1"/>
  <c r="AB1868" i="1"/>
  <c r="AC1864" i="1"/>
  <c r="AB1864" i="1"/>
  <c r="AC1860" i="1"/>
  <c r="AB1860" i="1"/>
  <c r="AC1856" i="1"/>
  <c r="AB1856" i="1"/>
  <c r="AC1852" i="1"/>
  <c r="AB1852" i="1"/>
  <c r="AC1848" i="1"/>
  <c r="AB1848" i="1"/>
  <c r="AC1844" i="1"/>
  <c r="AB1844" i="1"/>
  <c r="AC1840" i="1"/>
  <c r="AB1840" i="1"/>
  <c r="AC1836" i="1"/>
  <c r="AB1836" i="1"/>
  <c r="AC1832" i="1"/>
  <c r="AB1832" i="1"/>
  <c r="AC1828" i="1"/>
  <c r="AB1828" i="1"/>
  <c r="AC1824" i="1"/>
  <c r="AB1824" i="1"/>
  <c r="AC1820" i="1"/>
  <c r="AB1820" i="1"/>
  <c r="AC1816" i="1"/>
  <c r="AB1816" i="1"/>
  <c r="AC1812" i="1"/>
  <c r="AB1812" i="1"/>
  <c r="AC1808" i="1"/>
  <c r="AB1808" i="1"/>
  <c r="AC1804" i="1"/>
  <c r="AB1804" i="1"/>
  <c r="AC1800" i="1"/>
  <c r="AB1800" i="1"/>
  <c r="AC1796" i="1"/>
  <c r="AB1796" i="1"/>
  <c r="AC1792" i="1"/>
  <c r="AB1792" i="1"/>
  <c r="AC1788" i="1"/>
  <c r="AB1788" i="1"/>
  <c r="AC1784" i="1"/>
  <c r="AB1784" i="1"/>
  <c r="AC1780" i="1"/>
  <c r="AB1780" i="1"/>
  <c r="AC1776" i="1"/>
  <c r="AB1776" i="1"/>
  <c r="AC1772" i="1"/>
  <c r="AB1772" i="1"/>
  <c r="AC1768" i="1"/>
  <c r="AB1768" i="1"/>
  <c r="AC1764" i="1"/>
  <c r="AB1764" i="1"/>
  <c r="AC1760" i="1"/>
  <c r="AB1760" i="1"/>
  <c r="AC1756" i="1"/>
  <c r="AB1756" i="1"/>
  <c r="AC1752" i="1"/>
  <c r="AB1752" i="1"/>
  <c r="AC1748" i="1"/>
  <c r="AB1748" i="1"/>
  <c r="AC1744" i="1"/>
  <c r="AB1744" i="1"/>
  <c r="AC1740" i="1"/>
  <c r="AB1740" i="1"/>
  <c r="AC1736" i="1"/>
  <c r="AB1736" i="1"/>
  <c r="AC1732" i="1"/>
  <c r="AB1732" i="1"/>
  <c r="AC1728" i="1"/>
  <c r="AB1728" i="1"/>
  <c r="AC1724" i="1"/>
  <c r="AB1724" i="1"/>
  <c r="AC1720" i="1"/>
  <c r="AB1720" i="1"/>
  <c r="AC1716" i="1"/>
  <c r="AB1716" i="1"/>
  <c r="AC1712" i="1"/>
  <c r="AB1712" i="1"/>
  <c r="AC1708" i="1"/>
  <c r="AB1708" i="1"/>
  <c r="AC1704" i="1"/>
  <c r="AB1704" i="1"/>
  <c r="AC1700" i="1"/>
  <c r="AB1700" i="1"/>
  <c r="AC1696" i="1"/>
  <c r="AB1696" i="1"/>
  <c r="AC1692" i="1"/>
  <c r="AB1692" i="1"/>
  <c r="AC1688" i="1"/>
  <c r="AB1688" i="1"/>
  <c r="AC1684" i="1"/>
  <c r="AB1684" i="1"/>
  <c r="AC1680" i="1"/>
  <c r="AB1680" i="1"/>
  <c r="AC1676" i="1"/>
  <c r="AB1676" i="1"/>
  <c r="AC1672" i="1"/>
  <c r="AB1672" i="1"/>
  <c r="AC1668" i="1"/>
  <c r="AB1668" i="1"/>
  <c r="AC1664" i="1"/>
  <c r="AB1664" i="1"/>
  <c r="AC1660" i="1"/>
  <c r="AB1660" i="1"/>
  <c r="AC1656" i="1"/>
  <c r="AB1656" i="1"/>
  <c r="AC1652" i="1"/>
  <c r="AB1652" i="1"/>
  <c r="AC1648" i="1"/>
  <c r="AB1648" i="1"/>
  <c r="AC1644" i="1"/>
  <c r="AB1644" i="1"/>
  <c r="AC1640" i="1"/>
  <c r="AB1640" i="1"/>
  <c r="AC1636" i="1"/>
  <c r="AB1636" i="1"/>
  <c r="AC1632" i="1"/>
  <c r="AB1632" i="1"/>
  <c r="AC1628" i="1"/>
  <c r="AB1628" i="1"/>
  <c r="AC1624" i="1"/>
  <c r="AB1624" i="1"/>
  <c r="AC1620" i="1"/>
  <c r="AB1620" i="1"/>
  <c r="AC1616" i="1"/>
  <c r="AB1616" i="1"/>
  <c r="AC1612" i="1"/>
  <c r="AB1612" i="1"/>
  <c r="AC1608" i="1"/>
  <c r="AB1608" i="1"/>
  <c r="AC1604" i="1"/>
  <c r="AB1604" i="1"/>
  <c r="AC1600" i="1"/>
  <c r="AB1600" i="1"/>
  <c r="AC1596" i="1"/>
  <c r="AB1596" i="1"/>
  <c r="AC1592" i="1"/>
  <c r="AB1592" i="1"/>
  <c r="AC1588" i="1"/>
  <c r="AB1588" i="1"/>
  <c r="AC1584" i="1"/>
  <c r="AB1584" i="1"/>
  <c r="AC1580" i="1"/>
  <c r="AB1580" i="1"/>
  <c r="AC1576" i="1"/>
  <c r="AB1576" i="1"/>
  <c r="AC1572" i="1"/>
  <c r="AB1572" i="1"/>
  <c r="AC1568" i="1"/>
  <c r="AB1568" i="1"/>
  <c r="AC40" i="1"/>
  <c r="AB40" i="1"/>
  <c r="AC36" i="1"/>
  <c r="AB36" i="1"/>
  <c r="AC32" i="1"/>
  <c r="AB32" i="1"/>
  <c r="AC28" i="1"/>
  <c r="AB28" i="1"/>
  <c r="AB24" i="1"/>
  <c r="AC24" i="1"/>
  <c r="AC20" i="1"/>
  <c r="AB20" i="1"/>
  <c r="AC16" i="1"/>
  <c r="AB16" i="1"/>
  <c r="AC12" i="1"/>
  <c r="AB12" i="1"/>
  <c r="AC2003" i="1"/>
  <c r="AB2003" i="1"/>
  <c r="AC1999" i="1"/>
  <c r="AB1999" i="1"/>
  <c r="AC1995" i="1"/>
  <c r="AB1995" i="1"/>
  <c r="AC1991" i="1"/>
  <c r="AB1991" i="1"/>
  <c r="AC1987" i="1"/>
  <c r="AB1987" i="1"/>
  <c r="AC1983" i="1"/>
  <c r="AB1983" i="1"/>
  <c r="AC1979" i="1"/>
  <c r="AB1979" i="1"/>
  <c r="AC1975" i="1"/>
  <c r="AB1975" i="1"/>
  <c r="AC1971" i="1"/>
  <c r="AB1971" i="1"/>
  <c r="AC1967" i="1"/>
  <c r="AB1967" i="1"/>
  <c r="AC1963" i="1"/>
  <c r="AB1963" i="1"/>
  <c r="AC1959" i="1"/>
  <c r="AB1959" i="1"/>
  <c r="AC1955" i="1"/>
  <c r="AB1955" i="1"/>
  <c r="AC1951" i="1"/>
  <c r="AB1951" i="1"/>
  <c r="AC1947" i="1"/>
  <c r="AB1947" i="1"/>
  <c r="AC1943" i="1"/>
  <c r="AB1943" i="1"/>
  <c r="AC1939" i="1"/>
  <c r="AB1939" i="1"/>
  <c r="AC1935" i="1"/>
  <c r="AB1935" i="1"/>
  <c r="AC1931" i="1"/>
  <c r="AB1931" i="1"/>
  <c r="AC1927" i="1"/>
  <c r="AB1927" i="1"/>
  <c r="AC1923" i="1"/>
  <c r="AB1923" i="1"/>
  <c r="AC1919" i="1"/>
  <c r="AB1919" i="1"/>
  <c r="AC1915" i="1"/>
  <c r="AB1915" i="1"/>
  <c r="AC1911" i="1"/>
  <c r="AB1911" i="1"/>
  <c r="AC1907" i="1"/>
  <c r="AB1907" i="1"/>
  <c r="AC1903" i="1"/>
  <c r="AB1903" i="1"/>
  <c r="AC1899" i="1"/>
  <c r="AB1899" i="1"/>
  <c r="AC1895" i="1"/>
  <c r="AB1895" i="1"/>
  <c r="AC1891" i="1"/>
  <c r="AB1891" i="1"/>
  <c r="AC1887" i="1"/>
  <c r="AB1887" i="1"/>
  <c r="AC1883" i="1"/>
  <c r="AB1883" i="1"/>
  <c r="AC1879" i="1"/>
  <c r="AB1879" i="1"/>
  <c r="AC1875" i="1"/>
  <c r="AB1875" i="1"/>
  <c r="AC1871" i="1"/>
  <c r="AB1871" i="1"/>
  <c r="AC1867" i="1"/>
  <c r="AB1867" i="1"/>
  <c r="AC1863" i="1"/>
  <c r="AB1863" i="1"/>
  <c r="AC1859" i="1"/>
  <c r="AB1859" i="1"/>
  <c r="AC1855" i="1"/>
  <c r="AB1855" i="1"/>
  <c r="AC1851" i="1"/>
  <c r="AB1851" i="1"/>
  <c r="AC1847" i="1"/>
  <c r="AB1847" i="1"/>
  <c r="AC1843" i="1"/>
  <c r="AB1843" i="1"/>
  <c r="AC1839" i="1"/>
  <c r="AB1839" i="1"/>
  <c r="AC1835" i="1"/>
  <c r="AB1835" i="1"/>
  <c r="AC1831" i="1"/>
  <c r="AB1831" i="1"/>
  <c r="AC1827" i="1"/>
  <c r="AB1827" i="1"/>
  <c r="AC1823" i="1"/>
  <c r="AB1823" i="1"/>
  <c r="AC1819" i="1"/>
  <c r="AB1819" i="1"/>
  <c r="AC1815" i="1"/>
  <c r="AB1815" i="1"/>
  <c r="AC1811" i="1"/>
  <c r="AB1811" i="1"/>
  <c r="AC1807" i="1"/>
  <c r="AB1807" i="1"/>
  <c r="AC1803" i="1"/>
  <c r="AB1803" i="1"/>
  <c r="AC1799" i="1"/>
  <c r="AB1799" i="1"/>
  <c r="AC1795" i="1"/>
  <c r="AB1795" i="1"/>
  <c r="AC1791" i="1"/>
  <c r="AB1791" i="1"/>
  <c r="AC1787" i="1"/>
  <c r="AB1787" i="1"/>
  <c r="AC1783" i="1"/>
  <c r="AB1783" i="1"/>
  <c r="AC1779" i="1"/>
  <c r="AB1779" i="1"/>
  <c r="AC1775" i="1"/>
  <c r="AB1775" i="1"/>
  <c r="AC1771" i="1"/>
  <c r="AB1771" i="1"/>
  <c r="AC1767" i="1"/>
  <c r="AB1767" i="1"/>
  <c r="AC1763" i="1"/>
  <c r="AB1763" i="1"/>
  <c r="AC1759" i="1"/>
  <c r="AB1759" i="1"/>
  <c r="AC1755" i="1"/>
  <c r="AB1755" i="1"/>
  <c r="AC1751" i="1"/>
  <c r="AB1751" i="1"/>
  <c r="AC1747" i="1"/>
  <c r="AB1747" i="1"/>
  <c r="AC1743" i="1"/>
  <c r="AB1743" i="1"/>
  <c r="AC1739" i="1"/>
  <c r="AB1739" i="1"/>
  <c r="AC1735" i="1"/>
  <c r="AB1735" i="1"/>
  <c r="AC1731" i="1"/>
  <c r="AB1731" i="1"/>
  <c r="AC1727" i="1"/>
  <c r="AB1727" i="1"/>
  <c r="AC1723" i="1"/>
  <c r="AB1723" i="1"/>
  <c r="AC1719" i="1"/>
  <c r="AB1719" i="1"/>
  <c r="AC1715" i="1"/>
  <c r="AB1715" i="1"/>
  <c r="AC1711" i="1"/>
  <c r="AB1711" i="1"/>
  <c r="AC1707" i="1"/>
  <c r="AB1707" i="1"/>
  <c r="AC1703" i="1"/>
  <c r="AB1703" i="1"/>
  <c r="AC1699" i="1"/>
  <c r="AB1699" i="1"/>
  <c r="AC1695" i="1"/>
  <c r="AB1695" i="1"/>
  <c r="AC1691" i="1"/>
  <c r="AB1691" i="1"/>
  <c r="AC1687" i="1"/>
  <c r="AB1687" i="1"/>
  <c r="AC1683" i="1"/>
  <c r="AB1683" i="1"/>
  <c r="AC1679" i="1"/>
  <c r="AB1679" i="1"/>
  <c r="AC1675" i="1"/>
  <c r="AB1675" i="1"/>
  <c r="AC1671" i="1"/>
  <c r="AB1671" i="1"/>
  <c r="AC1667" i="1"/>
  <c r="AB1667" i="1"/>
  <c r="AC1663" i="1"/>
  <c r="AB1663" i="1"/>
  <c r="AC1659" i="1"/>
  <c r="AB1659" i="1"/>
  <c r="AC1655" i="1"/>
  <c r="AB1655" i="1"/>
  <c r="AC1651" i="1"/>
  <c r="AB1651" i="1"/>
  <c r="AC1647" i="1"/>
  <c r="AB1647" i="1"/>
  <c r="AC1643" i="1"/>
  <c r="AB1643" i="1"/>
  <c r="AC1639" i="1"/>
  <c r="AB1639" i="1"/>
  <c r="AC1635" i="1"/>
  <c r="AB1635" i="1"/>
  <c r="AC1631" i="1"/>
  <c r="AB1631" i="1"/>
  <c r="AC1627" i="1"/>
  <c r="AB1627" i="1"/>
  <c r="AC1623" i="1"/>
  <c r="AB1623" i="1"/>
  <c r="AC1619" i="1"/>
  <c r="AB1619" i="1"/>
  <c r="AC1615" i="1"/>
  <c r="AB1615" i="1"/>
  <c r="AC1611" i="1"/>
  <c r="AB1611" i="1"/>
  <c r="AC1607" i="1"/>
  <c r="AB1607" i="1"/>
  <c r="AC1603" i="1"/>
  <c r="AB1603" i="1"/>
  <c r="AC1599" i="1"/>
  <c r="AB1599" i="1"/>
  <c r="AC1595" i="1"/>
  <c r="AB1595" i="1"/>
  <c r="AC1591" i="1"/>
  <c r="AB1591" i="1"/>
  <c r="AC1587" i="1"/>
  <c r="AB1587" i="1"/>
  <c r="AC1583" i="1"/>
  <c r="AB1583" i="1"/>
  <c r="AC1579" i="1"/>
  <c r="AB1579" i="1"/>
  <c r="AC1575" i="1"/>
  <c r="AB1575" i="1"/>
  <c r="AC1571" i="1"/>
  <c r="AB1571" i="1"/>
  <c r="AC1567" i="1"/>
  <c r="AB1567" i="1"/>
  <c r="AC39" i="1"/>
  <c r="AB39" i="1"/>
  <c r="AC35" i="1"/>
  <c r="AB35" i="1"/>
  <c r="AC31" i="1"/>
  <c r="AB31" i="1"/>
  <c r="AC27" i="1"/>
  <c r="AB27" i="1"/>
  <c r="AC23" i="1"/>
  <c r="AB23" i="1"/>
  <c r="AC19" i="1"/>
  <c r="AB19" i="1"/>
  <c r="AC15" i="1"/>
  <c r="AB15" i="1"/>
  <c r="AC11" i="1"/>
  <c r="AB11" i="1"/>
  <c r="AC6" i="1"/>
  <c r="AB6" i="1"/>
  <c r="AC2002" i="1"/>
  <c r="AB2002" i="1"/>
  <c r="AC1998" i="1"/>
  <c r="AB1998" i="1"/>
  <c r="AC1994" i="1"/>
  <c r="AB1994" i="1"/>
  <c r="AC1990" i="1"/>
  <c r="AB1990" i="1"/>
  <c r="AC1986" i="1"/>
  <c r="AB1986" i="1"/>
  <c r="AC1982" i="1"/>
  <c r="AB1982" i="1"/>
  <c r="AC1978" i="1"/>
  <c r="AB1978" i="1"/>
  <c r="AC1974" i="1"/>
  <c r="AB1974" i="1"/>
  <c r="AC1970" i="1"/>
  <c r="AB1970" i="1"/>
  <c r="AC1966" i="1"/>
  <c r="AB1966" i="1"/>
  <c r="AC1962" i="1"/>
  <c r="AB1962" i="1"/>
  <c r="AC1958" i="1"/>
  <c r="AB1958" i="1"/>
  <c r="AC1954" i="1"/>
  <c r="AB1954" i="1"/>
  <c r="AC1950" i="1"/>
  <c r="AB1950" i="1"/>
  <c r="AC1946" i="1"/>
  <c r="AB1946" i="1"/>
  <c r="AC1942" i="1"/>
  <c r="AB1942" i="1"/>
  <c r="AC1938" i="1"/>
  <c r="AB1938" i="1"/>
  <c r="AC1934" i="1"/>
  <c r="AB1934" i="1"/>
  <c r="AC1930" i="1"/>
  <c r="AB1930" i="1"/>
  <c r="AC1926" i="1"/>
  <c r="AB1926" i="1"/>
  <c r="AC1922" i="1"/>
  <c r="AB1922" i="1"/>
  <c r="AC1918" i="1"/>
  <c r="AB1918" i="1"/>
  <c r="AC1914" i="1"/>
  <c r="AB1914" i="1"/>
  <c r="AC1910" i="1"/>
  <c r="AB1910" i="1"/>
  <c r="AC1906" i="1"/>
  <c r="AB1906" i="1"/>
  <c r="AC1902" i="1"/>
  <c r="AB1902" i="1"/>
  <c r="AC1898" i="1"/>
  <c r="AB1898" i="1"/>
  <c r="AC1894" i="1"/>
  <c r="AB1894" i="1"/>
  <c r="AC1890" i="1"/>
  <c r="AB1890" i="1"/>
  <c r="AC1886" i="1"/>
  <c r="AB1886" i="1"/>
  <c r="AC1882" i="1"/>
  <c r="AB1882" i="1"/>
  <c r="AC1878" i="1"/>
  <c r="AB1878" i="1"/>
  <c r="AC1874" i="1"/>
  <c r="AB1874" i="1"/>
  <c r="AC1870" i="1"/>
  <c r="AB1870" i="1"/>
  <c r="AC1866" i="1"/>
  <c r="AB1866" i="1"/>
  <c r="AC1862" i="1"/>
  <c r="AB1862" i="1"/>
  <c r="AC1858" i="1"/>
  <c r="AB1858" i="1"/>
  <c r="AC1854" i="1"/>
  <c r="AB1854" i="1"/>
  <c r="AC1850" i="1"/>
  <c r="AB1850" i="1"/>
  <c r="AC1846" i="1"/>
  <c r="AB1846" i="1"/>
  <c r="AC1842" i="1"/>
  <c r="AB1842" i="1"/>
  <c r="AC1838" i="1"/>
  <c r="AB1838" i="1"/>
  <c r="AC1834" i="1"/>
  <c r="AB1834" i="1"/>
  <c r="AC1830" i="1"/>
  <c r="AB1830" i="1"/>
  <c r="AC1826" i="1"/>
  <c r="AB1826" i="1"/>
  <c r="AC1822" i="1"/>
  <c r="AB1822" i="1"/>
  <c r="AC1818" i="1"/>
  <c r="AB1818" i="1"/>
  <c r="AC1814" i="1"/>
  <c r="AB1814" i="1"/>
  <c r="AC1810" i="1"/>
  <c r="AB1810" i="1"/>
  <c r="AC1806" i="1"/>
  <c r="AB1806" i="1"/>
  <c r="AC1802" i="1"/>
  <c r="AB1802" i="1"/>
  <c r="AC1798" i="1"/>
  <c r="AB1798" i="1"/>
  <c r="AC1794" i="1"/>
  <c r="AB1794" i="1"/>
  <c r="AC1790" i="1"/>
  <c r="AB1790" i="1"/>
  <c r="AC1786" i="1"/>
  <c r="AB1786" i="1"/>
  <c r="AC1782" i="1"/>
  <c r="AB1782" i="1"/>
  <c r="AC1778" i="1"/>
  <c r="AB1778" i="1"/>
  <c r="AC1774" i="1"/>
  <c r="AB1774" i="1"/>
  <c r="AC1770" i="1"/>
  <c r="AB1770" i="1"/>
  <c r="AC1766" i="1"/>
  <c r="AB1766" i="1"/>
  <c r="AC1762" i="1"/>
  <c r="AB1762" i="1"/>
  <c r="AC1758" i="1"/>
  <c r="AB1758" i="1"/>
  <c r="AC1754" i="1"/>
  <c r="AB1754" i="1"/>
  <c r="AC1750" i="1"/>
  <c r="AB1750" i="1"/>
  <c r="AC1746" i="1"/>
  <c r="AB1746" i="1"/>
  <c r="AC1742" i="1"/>
  <c r="AB1742" i="1"/>
  <c r="AC1738" i="1"/>
  <c r="AB1738" i="1"/>
  <c r="AC1734" i="1"/>
  <c r="AB1734" i="1"/>
  <c r="AC1730" i="1"/>
  <c r="AB1730" i="1"/>
  <c r="AC1726" i="1"/>
  <c r="AB1726" i="1"/>
  <c r="AC1722" i="1"/>
  <c r="AB1722" i="1"/>
  <c r="AC1718" i="1"/>
  <c r="AB1718" i="1"/>
  <c r="AC1714" i="1"/>
  <c r="AB1714" i="1"/>
  <c r="AC1710" i="1"/>
  <c r="AB1710" i="1"/>
  <c r="AC1706" i="1"/>
  <c r="AB1706" i="1"/>
  <c r="AC1702" i="1"/>
  <c r="AB1702" i="1"/>
  <c r="AC1698" i="1"/>
  <c r="AB1698" i="1"/>
  <c r="AC1694" i="1"/>
  <c r="AB1694" i="1"/>
  <c r="AC1690" i="1"/>
  <c r="AB1690" i="1"/>
  <c r="AC1686" i="1"/>
  <c r="AB1686" i="1"/>
  <c r="AC1682" i="1"/>
  <c r="AB1682" i="1"/>
  <c r="AC1678" i="1"/>
  <c r="AB1678" i="1"/>
  <c r="AC1674" i="1"/>
  <c r="AB1674" i="1"/>
  <c r="AC1670" i="1"/>
  <c r="AB1670" i="1"/>
  <c r="AC1666" i="1"/>
  <c r="AB1666" i="1"/>
  <c r="AC1662" i="1"/>
  <c r="AB1662" i="1"/>
  <c r="AC1658" i="1"/>
  <c r="AB1658" i="1"/>
  <c r="AC1654" i="1"/>
  <c r="AB1654" i="1"/>
  <c r="AC1650" i="1"/>
  <c r="AB1650" i="1"/>
  <c r="AC1646" i="1"/>
  <c r="AB1646" i="1"/>
  <c r="AC1642" i="1"/>
  <c r="AB1642" i="1"/>
  <c r="AC1638" i="1"/>
  <c r="AB1638" i="1"/>
  <c r="AC1634" i="1"/>
  <c r="AB1634" i="1"/>
  <c r="AC1630" i="1"/>
  <c r="AB1630" i="1"/>
  <c r="AC1626" i="1"/>
  <c r="AB1626" i="1"/>
  <c r="AC1622" i="1"/>
  <c r="AB1622" i="1"/>
  <c r="AC1618" i="1"/>
  <c r="AB1618" i="1"/>
  <c r="AC1614" i="1"/>
  <c r="AB1614" i="1"/>
  <c r="AC1610" i="1"/>
  <c r="AB1610" i="1"/>
  <c r="AC1606" i="1"/>
  <c r="AB1606" i="1"/>
  <c r="AC1602" i="1"/>
  <c r="AB1602" i="1"/>
  <c r="AC1598" i="1"/>
  <c r="AB1598" i="1"/>
  <c r="AC1594" i="1"/>
  <c r="AB1594" i="1"/>
  <c r="AC1590" i="1"/>
  <c r="AB1590" i="1"/>
  <c r="AC1586" i="1"/>
  <c r="AB1586" i="1"/>
  <c r="AC1582" i="1"/>
  <c r="AB1582" i="1"/>
  <c r="AC1578" i="1"/>
  <c r="AB1578" i="1"/>
  <c r="AC1574" i="1"/>
  <c r="AB1574" i="1"/>
  <c r="AC1570" i="1"/>
  <c r="AB1570" i="1"/>
  <c r="AC1566" i="1"/>
  <c r="AB1566" i="1"/>
  <c r="AC38" i="1"/>
  <c r="AB38" i="1"/>
  <c r="AC34" i="1"/>
  <c r="AB34" i="1"/>
  <c r="AC30" i="1"/>
  <c r="AB30" i="1"/>
  <c r="AC26" i="1"/>
  <c r="AB26" i="1"/>
  <c r="AC22" i="1"/>
  <c r="AB22" i="1"/>
  <c r="AC18" i="1"/>
  <c r="AB18" i="1"/>
  <c r="AC14" i="1"/>
  <c r="AB14" i="1"/>
  <c r="AC10" i="1"/>
  <c r="AB10" i="1"/>
  <c r="AC7" i="1"/>
  <c r="AB7" i="1"/>
  <c r="AC2001" i="1"/>
  <c r="AB2001" i="1"/>
  <c r="AC1997" i="1"/>
  <c r="AB1997" i="1"/>
  <c r="AC1993" i="1"/>
  <c r="AB1993" i="1"/>
  <c r="AC1989" i="1"/>
  <c r="AB1989" i="1"/>
  <c r="AC1985" i="1"/>
  <c r="AB1985" i="1"/>
  <c r="AC1981" i="1"/>
  <c r="AB1981" i="1"/>
  <c r="AC1977" i="1"/>
  <c r="AB1977" i="1"/>
  <c r="AC1973" i="1"/>
  <c r="AB1973" i="1"/>
  <c r="AC1969" i="1"/>
  <c r="AB1969" i="1"/>
  <c r="AC1965" i="1"/>
  <c r="AB1965" i="1"/>
  <c r="AC1961" i="1"/>
  <c r="AB1961" i="1"/>
  <c r="AC1957" i="1"/>
  <c r="AB1957" i="1"/>
  <c r="AC1953" i="1"/>
  <c r="AB1953" i="1"/>
  <c r="AC1949" i="1"/>
  <c r="AB1949" i="1"/>
  <c r="AC1945" i="1"/>
  <c r="AB1945" i="1"/>
  <c r="AC1941" i="1"/>
  <c r="AB1941" i="1"/>
  <c r="AC1937" i="1"/>
  <c r="AB1937" i="1"/>
  <c r="AC1933" i="1"/>
  <c r="AB1933" i="1"/>
  <c r="AC1929" i="1"/>
  <c r="AB1929" i="1"/>
  <c r="AC1925" i="1"/>
  <c r="AB1925" i="1"/>
  <c r="AC1921" i="1"/>
  <c r="AB1921" i="1"/>
  <c r="AC1917" i="1"/>
  <c r="AB1917" i="1"/>
  <c r="AC1913" i="1"/>
  <c r="AB1913" i="1"/>
  <c r="AC1909" i="1"/>
  <c r="AB1909" i="1"/>
  <c r="AC1905" i="1"/>
  <c r="AB1905" i="1"/>
  <c r="AC1901" i="1"/>
  <c r="AB1901" i="1"/>
  <c r="AC1897" i="1"/>
  <c r="AB1897" i="1"/>
  <c r="AC1893" i="1"/>
  <c r="AB1893" i="1"/>
  <c r="AC1889" i="1"/>
  <c r="AB1889" i="1"/>
  <c r="AC1885" i="1"/>
  <c r="AB1885" i="1"/>
  <c r="AC1881" i="1"/>
  <c r="AB1881" i="1"/>
  <c r="AC1877" i="1"/>
  <c r="AB1877" i="1"/>
  <c r="AC1873" i="1"/>
  <c r="AB1873" i="1"/>
  <c r="AC1869" i="1"/>
  <c r="AB1869" i="1"/>
  <c r="AC1865" i="1"/>
  <c r="AB1865" i="1"/>
  <c r="AC1861" i="1"/>
  <c r="AB1861" i="1"/>
  <c r="AC1857" i="1"/>
  <c r="AB1857" i="1"/>
  <c r="AC1853" i="1"/>
  <c r="AB1853" i="1"/>
  <c r="AC1849" i="1"/>
  <c r="AB1849" i="1"/>
  <c r="AC1845" i="1"/>
  <c r="AB1845" i="1"/>
  <c r="AC1841" i="1"/>
  <c r="AB1841" i="1"/>
  <c r="AC1837" i="1"/>
  <c r="AB1837" i="1"/>
  <c r="AC1833" i="1"/>
  <c r="AB1833" i="1"/>
  <c r="AC1829" i="1"/>
  <c r="AB1829" i="1"/>
  <c r="AC1825" i="1"/>
  <c r="AB1825" i="1"/>
  <c r="AC1821" i="1"/>
  <c r="AB1821" i="1"/>
  <c r="AC1817" i="1"/>
  <c r="AB1817" i="1"/>
  <c r="AC1813" i="1"/>
  <c r="AB1813" i="1"/>
  <c r="AC1809" i="1"/>
  <c r="AB1809" i="1"/>
  <c r="AC1805" i="1"/>
  <c r="AB1805" i="1"/>
  <c r="AC1801" i="1"/>
  <c r="AB1801" i="1"/>
  <c r="AC1797" i="1"/>
  <c r="AB1797" i="1"/>
  <c r="AC1793" i="1"/>
  <c r="AB1793" i="1"/>
  <c r="AC1789" i="1"/>
  <c r="AB1789" i="1"/>
  <c r="AC1785" i="1"/>
  <c r="AB1785" i="1"/>
  <c r="AC1781" i="1"/>
  <c r="AB1781" i="1"/>
  <c r="AC1777" i="1"/>
  <c r="AB1777" i="1"/>
  <c r="AC1773" i="1"/>
  <c r="AB1773" i="1"/>
  <c r="AC1769" i="1"/>
  <c r="AB1769" i="1"/>
  <c r="AC1765" i="1"/>
  <c r="AB1765" i="1"/>
  <c r="AC1761" i="1"/>
  <c r="AB1761" i="1"/>
  <c r="AC1757" i="1"/>
  <c r="AB1757" i="1"/>
  <c r="AC1753" i="1"/>
  <c r="AB1753" i="1"/>
  <c r="AC1749" i="1"/>
  <c r="AB1749" i="1"/>
  <c r="AC1745" i="1"/>
  <c r="AB1745" i="1"/>
  <c r="AC1741" i="1"/>
  <c r="AB1741" i="1"/>
  <c r="AC1737" i="1"/>
  <c r="AB1737" i="1"/>
  <c r="AC1733" i="1"/>
  <c r="AB1733" i="1"/>
  <c r="AC1729" i="1"/>
  <c r="AB1729" i="1"/>
  <c r="AC1725" i="1"/>
  <c r="AB1725" i="1"/>
  <c r="AC1721" i="1"/>
  <c r="AB1721" i="1"/>
  <c r="AC1717" i="1"/>
  <c r="AB1717" i="1"/>
  <c r="AC1713" i="1"/>
  <c r="AB1713" i="1"/>
  <c r="AC1709" i="1"/>
  <c r="AB1709" i="1"/>
  <c r="AC1705" i="1"/>
  <c r="AB1705" i="1"/>
  <c r="AC1701" i="1"/>
  <c r="AB1701" i="1"/>
  <c r="AC1697" i="1"/>
  <c r="AB1697" i="1"/>
  <c r="AC1693" i="1"/>
  <c r="AB1693" i="1"/>
  <c r="AC1689" i="1"/>
  <c r="AB1689" i="1"/>
  <c r="AC1685" i="1"/>
  <c r="AB1685" i="1"/>
  <c r="AC1681" i="1"/>
  <c r="AB1681" i="1"/>
  <c r="AC1677" i="1"/>
  <c r="AB1677" i="1"/>
  <c r="AC1673" i="1"/>
  <c r="AB1673" i="1"/>
  <c r="AC1669" i="1"/>
  <c r="AB1669" i="1"/>
  <c r="AC1665" i="1"/>
  <c r="AB1665" i="1"/>
  <c r="AC1661" i="1"/>
  <c r="AB1661" i="1"/>
  <c r="AC1657" i="1"/>
  <c r="AB1657" i="1"/>
  <c r="AC1653" i="1"/>
  <c r="AB1653" i="1"/>
  <c r="AC1649" i="1"/>
  <c r="AB1649" i="1"/>
  <c r="AC1645" i="1"/>
  <c r="AB1645" i="1"/>
  <c r="AC1641" i="1"/>
  <c r="AB1641" i="1"/>
  <c r="AC1637" i="1"/>
  <c r="AB1637" i="1"/>
  <c r="AC1633" i="1"/>
  <c r="AB1633" i="1"/>
  <c r="AC1629" i="1"/>
  <c r="AB1629" i="1"/>
  <c r="AC1625" i="1"/>
  <c r="AB1625" i="1"/>
  <c r="AC1621" i="1"/>
  <c r="AB1621" i="1"/>
  <c r="AC1617" i="1"/>
  <c r="AB1617" i="1"/>
  <c r="AC1613" i="1"/>
  <c r="AB1613" i="1"/>
  <c r="AC1609" i="1"/>
  <c r="AB1609" i="1"/>
  <c r="AC1605" i="1"/>
  <c r="AB1605" i="1"/>
  <c r="AC1601" i="1"/>
  <c r="AB1601" i="1"/>
  <c r="AC1597" i="1"/>
  <c r="AB1597" i="1"/>
  <c r="AC1593" i="1"/>
  <c r="AB1593" i="1"/>
  <c r="AC1589" i="1"/>
  <c r="AB1589" i="1"/>
  <c r="AC1585" i="1"/>
  <c r="AB1585" i="1"/>
  <c r="AC1581" i="1"/>
  <c r="AB1581" i="1"/>
  <c r="AC1577" i="1"/>
  <c r="AB1577" i="1"/>
  <c r="AC1573" i="1"/>
  <c r="AB1573" i="1"/>
  <c r="AC1569" i="1"/>
  <c r="AB1569" i="1"/>
  <c r="AB37" i="1"/>
  <c r="AC37" i="1"/>
  <c r="AB33" i="1"/>
  <c r="AC33" i="1"/>
  <c r="AB29" i="1"/>
  <c r="AC29" i="1"/>
  <c r="AB25" i="1"/>
  <c r="AC25" i="1"/>
  <c r="AB21" i="1"/>
  <c r="AC21" i="1"/>
  <c r="AB17" i="1"/>
  <c r="AC17" i="1"/>
  <c r="AB13" i="1"/>
  <c r="AC13" i="1"/>
  <c r="AB9" i="1"/>
  <c r="AC9" i="1"/>
  <c r="AC1550" i="1"/>
  <c r="AB1550" i="1"/>
  <c r="AC1538" i="1"/>
  <c r="AB1538" i="1"/>
  <c r="AC1518" i="1"/>
  <c r="AB1518" i="1"/>
  <c r="AC1502" i="1"/>
  <c r="AB1502" i="1"/>
  <c r="AC1494" i="1"/>
  <c r="AB1494" i="1"/>
  <c r="AC1482" i="1"/>
  <c r="AB1482" i="1"/>
  <c r="AC1470" i="1"/>
  <c r="AB1470" i="1"/>
  <c r="AC1458" i="1"/>
  <c r="AB1458" i="1"/>
  <c r="AC1446" i="1"/>
  <c r="AB1446" i="1"/>
  <c r="AC1430" i="1"/>
  <c r="AB1430" i="1"/>
  <c r="AC1418" i="1"/>
  <c r="AB1418" i="1"/>
  <c r="AC1406" i="1"/>
  <c r="AB1406" i="1"/>
  <c r="AC1386" i="1"/>
  <c r="AB1386" i="1"/>
  <c r="AC1564" i="1"/>
  <c r="AB1564" i="1"/>
  <c r="AC1560" i="1"/>
  <c r="AB1560" i="1"/>
  <c r="AC1556" i="1"/>
  <c r="AB1556" i="1"/>
  <c r="AC1552" i="1"/>
  <c r="AB1552" i="1"/>
  <c r="AC1548" i="1"/>
  <c r="AB1548" i="1"/>
  <c r="AC1544" i="1"/>
  <c r="AB1544" i="1"/>
  <c r="AC1540" i="1"/>
  <c r="AB1540" i="1"/>
  <c r="AC1536" i="1"/>
  <c r="AB1536" i="1"/>
  <c r="AC1532" i="1"/>
  <c r="AB1532" i="1"/>
  <c r="AC1528" i="1"/>
  <c r="AB1528" i="1"/>
  <c r="AC1524" i="1"/>
  <c r="AB1524" i="1"/>
  <c r="AC1520" i="1"/>
  <c r="AB1520" i="1"/>
  <c r="AC1516" i="1"/>
  <c r="AB1516" i="1"/>
  <c r="AC1512" i="1"/>
  <c r="AB1512" i="1"/>
  <c r="AC1508" i="1"/>
  <c r="AB1508" i="1"/>
  <c r="AC1504" i="1"/>
  <c r="AB1504" i="1"/>
  <c r="AC1500" i="1"/>
  <c r="AB1500" i="1"/>
  <c r="AC1496" i="1"/>
  <c r="AB1496" i="1"/>
  <c r="AC1492" i="1"/>
  <c r="AB1492" i="1"/>
  <c r="AC1488" i="1"/>
  <c r="AB1488" i="1"/>
  <c r="AC1484" i="1"/>
  <c r="AB1484" i="1"/>
  <c r="AC1480" i="1"/>
  <c r="AB1480" i="1"/>
  <c r="AC1476" i="1"/>
  <c r="AB1476" i="1"/>
  <c r="AC1472" i="1"/>
  <c r="AB1472" i="1"/>
  <c r="AC1468" i="1"/>
  <c r="AB1468" i="1"/>
  <c r="AC1464" i="1"/>
  <c r="AB1464" i="1"/>
  <c r="AC1460" i="1"/>
  <c r="AB1460" i="1"/>
  <c r="AC1456" i="1"/>
  <c r="AB1456" i="1"/>
  <c r="AC1452" i="1"/>
  <c r="AB1452" i="1"/>
  <c r="AC1448" i="1"/>
  <c r="AB1448" i="1"/>
  <c r="AC1444" i="1"/>
  <c r="AB1444" i="1"/>
  <c r="AC1440" i="1"/>
  <c r="AB1440" i="1"/>
  <c r="AC1436" i="1"/>
  <c r="AB1436" i="1"/>
  <c r="AC1432" i="1"/>
  <c r="AB1432" i="1"/>
  <c r="AC1428" i="1"/>
  <c r="AB1428" i="1"/>
  <c r="AC1424" i="1"/>
  <c r="AB1424" i="1"/>
  <c r="AC1420" i="1"/>
  <c r="AB1420" i="1"/>
  <c r="AC1416" i="1"/>
  <c r="AB1416" i="1"/>
  <c r="AC1412" i="1"/>
  <c r="AB1412" i="1"/>
  <c r="AC1408" i="1"/>
  <c r="AB1408" i="1"/>
  <c r="AC1404" i="1"/>
  <c r="AB1404" i="1"/>
  <c r="AC1400" i="1"/>
  <c r="AB1400" i="1"/>
  <c r="AC1396" i="1"/>
  <c r="AB1396" i="1"/>
  <c r="AC1392" i="1"/>
  <c r="AB1392" i="1"/>
  <c r="AC1388" i="1"/>
  <c r="AB1388" i="1"/>
  <c r="AC1384" i="1"/>
  <c r="AB1384" i="1"/>
  <c r="AC1380" i="1"/>
  <c r="AB1380" i="1"/>
  <c r="AC1376" i="1"/>
  <c r="AB1376" i="1"/>
  <c r="AA1372" i="1"/>
  <c r="AC1368" i="1"/>
  <c r="AB1368" i="1"/>
  <c r="AC1364" i="1"/>
  <c r="AB1364" i="1"/>
  <c r="AC1360" i="1"/>
  <c r="AB1360" i="1"/>
  <c r="AC1356" i="1"/>
  <c r="AB1356" i="1"/>
  <c r="AC1352" i="1"/>
  <c r="AB1352" i="1"/>
  <c r="AC1348" i="1"/>
  <c r="AB1348" i="1"/>
  <c r="AC1344" i="1"/>
  <c r="AB1344" i="1"/>
  <c r="AC1340" i="1"/>
  <c r="AB1340" i="1"/>
  <c r="AC1336" i="1"/>
  <c r="AB1336" i="1"/>
  <c r="AC1332" i="1"/>
  <c r="AB1332" i="1"/>
  <c r="AC1328" i="1"/>
  <c r="AB1328" i="1"/>
  <c r="AC1324" i="1"/>
  <c r="AB1324" i="1"/>
  <c r="AC1320" i="1"/>
  <c r="AB1320" i="1"/>
  <c r="AC1316" i="1"/>
  <c r="AB1316" i="1"/>
  <c r="AC1312" i="1"/>
  <c r="AB1312" i="1"/>
  <c r="AC1308" i="1"/>
  <c r="AB1308" i="1"/>
  <c r="AC1304" i="1"/>
  <c r="AB1304" i="1"/>
  <c r="AC1300" i="1"/>
  <c r="AB1300" i="1"/>
  <c r="AC1296" i="1"/>
  <c r="AB1296" i="1"/>
  <c r="AC1292" i="1"/>
  <c r="AB1292" i="1"/>
  <c r="AC1288" i="1"/>
  <c r="AB1288" i="1"/>
  <c r="AC1284" i="1"/>
  <c r="AB1284" i="1"/>
  <c r="AC1280" i="1"/>
  <c r="AB1280" i="1"/>
  <c r="AC1276" i="1"/>
  <c r="AB1276" i="1"/>
  <c r="AC1272" i="1"/>
  <c r="AB1272" i="1"/>
  <c r="AC1268" i="1"/>
  <c r="AB1268" i="1"/>
  <c r="AC1264" i="1"/>
  <c r="AB1264" i="1"/>
  <c r="AC1260" i="1"/>
  <c r="AB1260" i="1"/>
  <c r="AC1256" i="1"/>
  <c r="AB1256" i="1"/>
  <c r="AC1252" i="1"/>
  <c r="AB1252" i="1"/>
  <c r="AC1248" i="1"/>
  <c r="AB1248" i="1"/>
  <c r="AC1244" i="1"/>
  <c r="AB1244" i="1"/>
  <c r="AC1240" i="1"/>
  <c r="AB1240" i="1"/>
  <c r="AC1236" i="1"/>
  <c r="AB1236" i="1"/>
  <c r="AC1232" i="1"/>
  <c r="AB1232" i="1"/>
  <c r="AC1228" i="1"/>
  <c r="AB1228" i="1"/>
  <c r="AC1224" i="1"/>
  <c r="AB1224" i="1"/>
  <c r="AC1220" i="1"/>
  <c r="AB1220" i="1"/>
  <c r="AC1216" i="1"/>
  <c r="AB1216" i="1"/>
  <c r="AC1212" i="1"/>
  <c r="AB1212" i="1"/>
  <c r="AC1208" i="1"/>
  <c r="AB1208" i="1"/>
  <c r="AC1204" i="1"/>
  <c r="AB1204" i="1"/>
  <c r="AC1200" i="1"/>
  <c r="AB1200" i="1"/>
  <c r="AC1196" i="1"/>
  <c r="AB1196" i="1"/>
  <c r="AC1192" i="1"/>
  <c r="AB1192" i="1"/>
  <c r="AC1188" i="1"/>
  <c r="AB1188" i="1"/>
  <c r="AC1184" i="1"/>
  <c r="AB1184" i="1"/>
  <c r="AC1180" i="1"/>
  <c r="AB1180" i="1"/>
  <c r="AC1176" i="1"/>
  <c r="AB1176" i="1"/>
  <c r="AC1172" i="1"/>
  <c r="AB1172" i="1"/>
  <c r="AC1168" i="1"/>
  <c r="AB1168" i="1"/>
  <c r="AC1164" i="1"/>
  <c r="AB1164" i="1"/>
  <c r="AC1160" i="1"/>
  <c r="AB1160" i="1"/>
  <c r="AC1156" i="1"/>
  <c r="AB1156" i="1"/>
  <c r="AC1152" i="1"/>
  <c r="AB1152" i="1"/>
  <c r="AA1148" i="1"/>
  <c r="AC1144" i="1"/>
  <c r="AB1144" i="1"/>
  <c r="AC1140" i="1"/>
  <c r="AB1140" i="1"/>
  <c r="AC1136" i="1"/>
  <c r="AB1136" i="1"/>
  <c r="AC1132" i="1"/>
  <c r="AB1132" i="1"/>
  <c r="AC1128" i="1"/>
  <c r="AB1128" i="1"/>
  <c r="AC1124" i="1"/>
  <c r="AB1124" i="1"/>
  <c r="AC1120" i="1"/>
  <c r="AB1120" i="1"/>
  <c r="AC1116" i="1"/>
  <c r="AB1116" i="1"/>
  <c r="AC1112" i="1"/>
  <c r="AB1112" i="1"/>
  <c r="AC1108" i="1"/>
  <c r="AB1108" i="1"/>
  <c r="AC1104" i="1"/>
  <c r="AB1104" i="1"/>
  <c r="AC1100" i="1"/>
  <c r="AB1100" i="1"/>
  <c r="AC1096" i="1"/>
  <c r="AB1096" i="1"/>
  <c r="AC1092" i="1"/>
  <c r="AB1092" i="1"/>
  <c r="AC1088" i="1"/>
  <c r="AB1088" i="1"/>
  <c r="AC1084" i="1"/>
  <c r="AB1084" i="1"/>
  <c r="AC1080" i="1"/>
  <c r="AB1080" i="1"/>
  <c r="AC1076" i="1"/>
  <c r="AB1076" i="1"/>
  <c r="AC1072" i="1"/>
  <c r="AB1072" i="1"/>
  <c r="AC1068" i="1"/>
  <c r="AB1068" i="1"/>
  <c r="AC1064" i="1"/>
  <c r="AB1064" i="1"/>
  <c r="AC1060" i="1"/>
  <c r="AB1060" i="1"/>
  <c r="AC1056" i="1"/>
  <c r="AB1056" i="1"/>
  <c r="AC1052" i="1"/>
  <c r="AB1052" i="1"/>
  <c r="AC1048" i="1"/>
  <c r="AB1048" i="1"/>
  <c r="AC1044" i="1"/>
  <c r="AB1044" i="1"/>
  <c r="AC1040" i="1"/>
  <c r="AB1040" i="1"/>
  <c r="AC1036" i="1"/>
  <c r="AB1036" i="1"/>
  <c r="AC1032" i="1"/>
  <c r="AB1032" i="1"/>
  <c r="AC1028" i="1"/>
  <c r="AB1028" i="1"/>
  <c r="AC1024" i="1"/>
  <c r="AB1024" i="1"/>
  <c r="AC1020" i="1"/>
  <c r="AB1020" i="1"/>
  <c r="AC1016" i="1"/>
  <c r="AB1016" i="1"/>
  <c r="AC1012" i="1"/>
  <c r="AB1012" i="1"/>
  <c r="AC1008" i="1"/>
  <c r="AB1008" i="1"/>
  <c r="AC1004" i="1"/>
  <c r="AB1004" i="1"/>
  <c r="AC1000" i="1"/>
  <c r="AB1000" i="1"/>
  <c r="AC996" i="1"/>
  <c r="AB996" i="1"/>
  <c r="AC992" i="1"/>
  <c r="AB992" i="1"/>
  <c r="AC988" i="1"/>
  <c r="AB988" i="1"/>
  <c r="AC984" i="1"/>
  <c r="AB984" i="1"/>
  <c r="AC980" i="1"/>
  <c r="AB980" i="1"/>
  <c r="AC976" i="1"/>
  <c r="AB976" i="1"/>
  <c r="AC972" i="1"/>
  <c r="AB972" i="1"/>
  <c r="AC968" i="1"/>
  <c r="AB968" i="1"/>
  <c r="AC964" i="1"/>
  <c r="AB964" i="1"/>
  <c r="AC960" i="1"/>
  <c r="AB960" i="1"/>
  <c r="AC956" i="1"/>
  <c r="AB956" i="1"/>
  <c r="AC952" i="1"/>
  <c r="AB952" i="1"/>
  <c r="AC948" i="1"/>
  <c r="AB948" i="1"/>
  <c r="AC944" i="1"/>
  <c r="AB944" i="1"/>
  <c r="AC940" i="1"/>
  <c r="AB940" i="1"/>
  <c r="AC936" i="1"/>
  <c r="AB936" i="1"/>
  <c r="AC932" i="1"/>
  <c r="AB932" i="1"/>
  <c r="AC928" i="1"/>
  <c r="AB928" i="1"/>
  <c r="AC924" i="1"/>
  <c r="AB924" i="1"/>
  <c r="AC920" i="1"/>
  <c r="AB920" i="1"/>
  <c r="AC916" i="1"/>
  <c r="AB916" i="1"/>
  <c r="AC912" i="1"/>
  <c r="AB912" i="1"/>
  <c r="AC908" i="1"/>
  <c r="AB908" i="1"/>
  <c r="AC904" i="1"/>
  <c r="AB904" i="1"/>
  <c r="AC900" i="1"/>
  <c r="AB900" i="1"/>
  <c r="AC896" i="1"/>
  <c r="AB896" i="1"/>
  <c r="AC892" i="1"/>
  <c r="AB892" i="1"/>
  <c r="AC888" i="1"/>
  <c r="AB888" i="1"/>
  <c r="AC884" i="1"/>
  <c r="AB884" i="1"/>
  <c r="AC880" i="1"/>
  <c r="AB880" i="1"/>
  <c r="AC876" i="1"/>
  <c r="AB876" i="1"/>
  <c r="AC872" i="1"/>
  <c r="AB872" i="1"/>
  <c r="AC868" i="1"/>
  <c r="AB868" i="1"/>
  <c r="AC864" i="1"/>
  <c r="AB864" i="1"/>
  <c r="AC860" i="1"/>
  <c r="AB860" i="1"/>
  <c r="AC856" i="1"/>
  <c r="AB856" i="1"/>
  <c r="AC852" i="1"/>
  <c r="AB852" i="1"/>
  <c r="AC848" i="1"/>
  <c r="AB848" i="1"/>
  <c r="AC844" i="1"/>
  <c r="AB844" i="1"/>
  <c r="AC840" i="1"/>
  <c r="AB840" i="1"/>
  <c r="AC836" i="1"/>
  <c r="AB836" i="1"/>
  <c r="AC832" i="1"/>
  <c r="AB832" i="1"/>
  <c r="AC828" i="1"/>
  <c r="AB828" i="1"/>
  <c r="AC824" i="1"/>
  <c r="AB824" i="1"/>
  <c r="AC820" i="1"/>
  <c r="AB820" i="1"/>
  <c r="AC816" i="1"/>
  <c r="AB816" i="1"/>
  <c r="AC812" i="1"/>
  <c r="AB812" i="1"/>
  <c r="AC808" i="1"/>
  <c r="AB808" i="1"/>
  <c r="AC804" i="1"/>
  <c r="AB804" i="1"/>
  <c r="AC800" i="1"/>
  <c r="AB800" i="1"/>
  <c r="AC796" i="1"/>
  <c r="AB796" i="1"/>
  <c r="AC792" i="1"/>
  <c r="AB792" i="1"/>
  <c r="AC788" i="1"/>
  <c r="AB788" i="1"/>
  <c r="AC784" i="1"/>
  <c r="AB784" i="1"/>
  <c r="AC780" i="1"/>
  <c r="AB780" i="1"/>
  <c r="AC776" i="1"/>
  <c r="AB776" i="1"/>
  <c r="AC772" i="1"/>
  <c r="AB772" i="1"/>
  <c r="AC768" i="1"/>
  <c r="AB768" i="1"/>
  <c r="AC764" i="1"/>
  <c r="AB764" i="1"/>
  <c r="AC760" i="1"/>
  <c r="AB760" i="1"/>
  <c r="AC756" i="1"/>
  <c r="AB756" i="1"/>
  <c r="AC752" i="1"/>
  <c r="AB752" i="1"/>
  <c r="AC748" i="1"/>
  <c r="AB748" i="1"/>
  <c r="AC744" i="1"/>
  <c r="AB744" i="1"/>
  <c r="AC740" i="1"/>
  <c r="AB740" i="1"/>
  <c r="AC736" i="1"/>
  <c r="AB736" i="1"/>
  <c r="AC732" i="1"/>
  <c r="AB732" i="1"/>
  <c r="AC728" i="1"/>
  <c r="AB728" i="1"/>
  <c r="AC724" i="1"/>
  <c r="AB724" i="1"/>
  <c r="AC720" i="1"/>
  <c r="AB720" i="1"/>
  <c r="AC716" i="1"/>
  <c r="AB716" i="1"/>
  <c r="AC712" i="1"/>
  <c r="AB712" i="1"/>
  <c r="AC708" i="1"/>
  <c r="AB708" i="1"/>
  <c r="AC704" i="1"/>
  <c r="AB704" i="1"/>
  <c r="AC700" i="1"/>
  <c r="AB700" i="1"/>
  <c r="AC696" i="1"/>
  <c r="AB696" i="1"/>
  <c r="AC692" i="1"/>
  <c r="AB692" i="1"/>
  <c r="AC688" i="1"/>
  <c r="AB688" i="1"/>
  <c r="AC684" i="1"/>
  <c r="AB684" i="1"/>
  <c r="AC680" i="1"/>
  <c r="AB680" i="1"/>
  <c r="AC676" i="1"/>
  <c r="AB676" i="1"/>
  <c r="AC672" i="1"/>
  <c r="AB672" i="1"/>
  <c r="AC668" i="1"/>
  <c r="AB668" i="1"/>
  <c r="AC664" i="1"/>
  <c r="AB664" i="1"/>
  <c r="AC660" i="1"/>
  <c r="AB660" i="1"/>
  <c r="AC656" i="1"/>
  <c r="AB656" i="1"/>
  <c r="AC652" i="1"/>
  <c r="AB652" i="1"/>
  <c r="AC648" i="1"/>
  <c r="AB648" i="1"/>
  <c r="AC644" i="1"/>
  <c r="AB644" i="1"/>
  <c r="AC640" i="1"/>
  <c r="AB640" i="1"/>
  <c r="AC636" i="1"/>
  <c r="AB636" i="1"/>
  <c r="AC632" i="1"/>
  <c r="AB632" i="1"/>
  <c r="AC628" i="1"/>
  <c r="AB628" i="1"/>
  <c r="AC624" i="1"/>
  <c r="AB624" i="1"/>
  <c r="AC620" i="1"/>
  <c r="AB620" i="1"/>
  <c r="AC616" i="1"/>
  <c r="AB616" i="1"/>
  <c r="AC612" i="1"/>
  <c r="AB612" i="1"/>
  <c r="AC608" i="1"/>
  <c r="AB608" i="1"/>
  <c r="AC604" i="1"/>
  <c r="AB604" i="1"/>
  <c r="AC600" i="1"/>
  <c r="AB600" i="1"/>
  <c r="AC596" i="1"/>
  <c r="AB596" i="1"/>
  <c r="AC592" i="1"/>
  <c r="AB592" i="1"/>
  <c r="AC588" i="1"/>
  <c r="AB588" i="1"/>
  <c r="AC584" i="1"/>
  <c r="AB584" i="1"/>
  <c r="AC580" i="1"/>
  <c r="AB580" i="1"/>
  <c r="AC576" i="1"/>
  <c r="AB576" i="1"/>
  <c r="AC572" i="1"/>
  <c r="AB572" i="1"/>
  <c r="AC568" i="1"/>
  <c r="AB568" i="1"/>
  <c r="AC564" i="1"/>
  <c r="AB564" i="1"/>
  <c r="AC560" i="1"/>
  <c r="AB560" i="1"/>
  <c r="AC556" i="1"/>
  <c r="AB556" i="1"/>
  <c r="AC552" i="1"/>
  <c r="AB552" i="1"/>
  <c r="AA548" i="1"/>
  <c r="AC544" i="1"/>
  <c r="AB544" i="1"/>
  <c r="AC540" i="1"/>
  <c r="AB540" i="1"/>
  <c r="AC536" i="1"/>
  <c r="AB536" i="1"/>
  <c r="AC532" i="1"/>
  <c r="AB532" i="1"/>
  <c r="AC528" i="1"/>
  <c r="AB528" i="1"/>
  <c r="AC524" i="1"/>
  <c r="AB524" i="1"/>
  <c r="AC520" i="1"/>
  <c r="AB520" i="1"/>
  <c r="AC516" i="1"/>
  <c r="AB516" i="1"/>
  <c r="AC512" i="1"/>
  <c r="AB512" i="1"/>
  <c r="AC508" i="1"/>
  <c r="AB508" i="1"/>
  <c r="AC504" i="1"/>
  <c r="AB504" i="1"/>
  <c r="AC500" i="1"/>
  <c r="AB500" i="1"/>
  <c r="AC496" i="1"/>
  <c r="AB496" i="1"/>
  <c r="AC492" i="1"/>
  <c r="AB492" i="1"/>
  <c r="AC488" i="1"/>
  <c r="AB488" i="1"/>
  <c r="AC484" i="1"/>
  <c r="AB484" i="1"/>
  <c r="AC480" i="1"/>
  <c r="AB480" i="1"/>
  <c r="AC476" i="1"/>
  <c r="AB476" i="1"/>
  <c r="AC472" i="1"/>
  <c r="AB472" i="1"/>
  <c r="AC468" i="1"/>
  <c r="AB468" i="1"/>
  <c r="AC464" i="1"/>
  <c r="AB464" i="1"/>
  <c r="AC460" i="1"/>
  <c r="AB460" i="1"/>
  <c r="AC456" i="1"/>
  <c r="AB456" i="1"/>
  <c r="AC452" i="1"/>
  <c r="AB452" i="1"/>
  <c r="AC448" i="1"/>
  <c r="AB448" i="1"/>
  <c r="AA444" i="1"/>
  <c r="AC440" i="1"/>
  <c r="AB440" i="1"/>
  <c r="AC436" i="1"/>
  <c r="AB436" i="1"/>
  <c r="AC432" i="1"/>
  <c r="AB432" i="1"/>
  <c r="AC428" i="1"/>
  <c r="AB428" i="1"/>
  <c r="AC424" i="1"/>
  <c r="AB424" i="1"/>
  <c r="AC420" i="1"/>
  <c r="AB420" i="1"/>
  <c r="AC416" i="1"/>
  <c r="AB416" i="1"/>
  <c r="AC412" i="1"/>
  <c r="AB412" i="1"/>
  <c r="AC408" i="1"/>
  <c r="AB408" i="1"/>
  <c r="AA404" i="1"/>
  <c r="AC400" i="1"/>
  <c r="AB400" i="1"/>
  <c r="AC396" i="1"/>
  <c r="AB396" i="1"/>
  <c r="AC392" i="1"/>
  <c r="AB392" i="1"/>
  <c r="AC388" i="1"/>
  <c r="AB388" i="1"/>
  <c r="AC384" i="1"/>
  <c r="AB384" i="1"/>
  <c r="AC380" i="1"/>
  <c r="AB380" i="1"/>
  <c r="AC376" i="1"/>
  <c r="AB376" i="1"/>
  <c r="AC372" i="1"/>
  <c r="AB372" i="1"/>
  <c r="AC368" i="1"/>
  <c r="AB368" i="1"/>
  <c r="AC364" i="1"/>
  <c r="AB364" i="1"/>
  <c r="AC360" i="1"/>
  <c r="AB360" i="1"/>
  <c r="AC356" i="1"/>
  <c r="AB356" i="1"/>
  <c r="AC352" i="1"/>
  <c r="AB352" i="1"/>
  <c r="AC348" i="1"/>
  <c r="AB348" i="1"/>
  <c r="AC344" i="1"/>
  <c r="AB344" i="1"/>
  <c r="AC340" i="1"/>
  <c r="AB340" i="1"/>
  <c r="AC336" i="1"/>
  <c r="AB336" i="1"/>
  <c r="AC332" i="1"/>
  <c r="AB332" i="1"/>
  <c r="AC328" i="1"/>
  <c r="AB328" i="1"/>
  <c r="AC324" i="1"/>
  <c r="AB324" i="1"/>
  <c r="AC320" i="1"/>
  <c r="AB320" i="1"/>
  <c r="AC316" i="1"/>
  <c r="AB316" i="1"/>
  <c r="AC312" i="1"/>
  <c r="AB312" i="1"/>
  <c r="AC308" i="1"/>
  <c r="AB308" i="1"/>
  <c r="AC304" i="1"/>
  <c r="AB304" i="1"/>
  <c r="AC300" i="1"/>
  <c r="AB300" i="1"/>
  <c r="AC296" i="1"/>
  <c r="AB296" i="1"/>
  <c r="AC292" i="1"/>
  <c r="AB292" i="1"/>
  <c r="AC288" i="1"/>
  <c r="AB288" i="1"/>
  <c r="AC284" i="1"/>
  <c r="AB284" i="1"/>
  <c r="AC280" i="1"/>
  <c r="AB280" i="1"/>
  <c r="AC276" i="1"/>
  <c r="AB276" i="1"/>
  <c r="AC272" i="1"/>
  <c r="AB272" i="1"/>
  <c r="AC268" i="1"/>
  <c r="AB268" i="1"/>
  <c r="AC264" i="1"/>
  <c r="AB264" i="1"/>
  <c r="AC260" i="1"/>
  <c r="AB260" i="1"/>
  <c r="AC256" i="1"/>
  <c r="AB256" i="1"/>
  <c r="AC252" i="1"/>
  <c r="AB252" i="1"/>
  <c r="AC248" i="1"/>
  <c r="AB248" i="1"/>
  <c r="AC244" i="1"/>
  <c r="AB244" i="1"/>
  <c r="AC240" i="1"/>
  <c r="AB240" i="1"/>
  <c r="AC236" i="1"/>
  <c r="AB236" i="1"/>
  <c r="AC232" i="1"/>
  <c r="AB232" i="1"/>
  <c r="AC228" i="1"/>
  <c r="AB228" i="1"/>
  <c r="AC224" i="1"/>
  <c r="AB224" i="1"/>
  <c r="AC220" i="1"/>
  <c r="AB220" i="1"/>
  <c r="AC216" i="1"/>
  <c r="AB216" i="1"/>
  <c r="AC212" i="1"/>
  <c r="AB212" i="1"/>
  <c r="AC208" i="1"/>
  <c r="AB208" i="1"/>
  <c r="AC204" i="1"/>
  <c r="AB204" i="1"/>
  <c r="AC200" i="1"/>
  <c r="AB200" i="1"/>
  <c r="AC196" i="1"/>
  <c r="AB196" i="1"/>
  <c r="AC192" i="1"/>
  <c r="AB192" i="1"/>
  <c r="AC188" i="1"/>
  <c r="AB188" i="1"/>
  <c r="AC184" i="1"/>
  <c r="AB184" i="1"/>
  <c r="AC180" i="1"/>
  <c r="AB180" i="1"/>
  <c r="AC176" i="1"/>
  <c r="AB176" i="1"/>
  <c r="AC172" i="1"/>
  <c r="AB172" i="1"/>
  <c r="AC168" i="1"/>
  <c r="AB168" i="1"/>
  <c r="AC164" i="1"/>
  <c r="AB164" i="1"/>
  <c r="AC160" i="1"/>
  <c r="AB160" i="1"/>
  <c r="AC156" i="1"/>
  <c r="AB156" i="1"/>
  <c r="AC152" i="1"/>
  <c r="AB152" i="1"/>
  <c r="AC148" i="1"/>
  <c r="AB148" i="1"/>
  <c r="AC144" i="1"/>
  <c r="AB144" i="1"/>
  <c r="AC140" i="1"/>
  <c r="AB140" i="1"/>
  <c r="AC136" i="1"/>
  <c r="AB136" i="1"/>
  <c r="AC132" i="1"/>
  <c r="AB132" i="1"/>
  <c r="AC128" i="1"/>
  <c r="AB128" i="1"/>
  <c r="AC124" i="1"/>
  <c r="AB124" i="1"/>
  <c r="AC120" i="1"/>
  <c r="AB120" i="1"/>
  <c r="AC116" i="1"/>
  <c r="AB116" i="1"/>
  <c r="AC112" i="1"/>
  <c r="AB112" i="1"/>
  <c r="AC108" i="1"/>
  <c r="AB108" i="1"/>
  <c r="AC104" i="1"/>
  <c r="AB104" i="1"/>
  <c r="AC100" i="1"/>
  <c r="AB100" i="1"/>
  <c r="AC96" i="1"/>
  <c r="AB96" i="1"/>
  <c r="AA92" i="1"/>
  <c r="AC88" i="1"/>
  <c r="AB88" i="1"/>
  <c r="AC84" i="1"/>
  <c r="AB84" i="1"/>
  <c r="AC80" i="1"/>
  <c r="AB80" i="1"/>
  <c r="AC76" i="1"/>
  <c r="AB76" i="1"/>
  <c r="AC72" i="1"/>
  <c r="AB72" i="1"/>
  <c r="AC68" i="1"/>
  <c r="AB68" i="1"/>
  <c r="AC64" i="1"/>
  <c r="AB64" i="1"/>
  <c r="AC60" i="1"/>
  <c r="AB60" i="1"/>
  <c r="AC56" i="1"/>
  <c r="AB56" i="1"/>
  <c r="AC52" i="1"/>
  <c r="AB52" i="1"/>
  <c r="AC48" i="1"/>
  <c r="AB48" i="1"/>
  <c r="AC44" i="1"/>
  <c r="AB44" i="1"/>
  <c r="AC1562" i="1"/>
  <c r="AB1562" i="1"/>
  <c r="AC1546" i="1"/>
  <c r="AB1546" i="1"/>
  <c r="AC1530" i="1"/>
  <c r="AB1530" i="1"/>
  <c r="AC1514" i="1"/>
  <c r="AB1514" i="1"/>
  <c r="AC1563" i="1"/>
  <c r="AB1563" i="1"/>
  <c r="AC1559" i="1"/>
  <c r="AB1559" i="1"/>
  <c r="AC1555" i="1"/>
  <c r="AB1555" i="1"/>
  <c r="AC1551" i="1"/>
  <c r="AB1551" i="1"/>
  <c r="AC1547" i="1"/>
  <c r="AB1547" i="1"/>
  <c r="AC1543" i="1"/>
  <c r="AB1543" i="1"/>
  <c r="AC1539" i="1"/>
  <c r="AB1539" i="1"/>
  <c r="AC1535" i="1"/>
  <c r="AB1535" i="1"/>
  <c r="AC1531" i="1"/>
  <c r="AB1531" i="1"/>
  <c r="AC1527" i="1"/>
  <c r="AB1527" i="1"/>
  <c r="AC1523" i="1"/>
  <c r="AB1523" i="1"/>
  <c r="AC1519" i="1"/>
  <c r="AB1519" i="1"/>
  <c r="AC1515" i="1"/>
  <c r="AB1515" i="1"/>
  <c r="AC1511" i="1"/>
  <c r="AB1511" i="1"/>
  <c r="AC1507" i="1"/>
  <c r="AB1507" i="1"/>
  <c r="AC1503" i="1"/>
  <c r="AB1503" i="1"/>
  <c r="AC1499" i="1"/>
  <c r="AB1499" i="1"/>
  <c r="AC1495" i="1"/>
  <c r="AB1495" i="1"/>
  <c r="AC1491" i="1"/>
  <c r="AB1491" i="1"/>
  <c r="AC1487" i="1"/>
  <c r="AB1487" i="1"/>
  <c r="AC1483" i="1"/>
  <c r="AB1483" i="1"/>
  <c r="AC1479" i="1"/>
  <c r="AB1479" i="1"/>
  <c r="AC1475" i="1"/>
  <c r="AB1475" i="1"/>
  <c r="AC1471" i="1"/>
  <c r="AB1471" i="1"/>
  <c r="AC1467" i="1"/>
  <c r="AB1467" i="1"/>
  <c r="AC1463" i="1"/>
  <c r="AB1463" i="1"/>
  <c r="AC1459" i="1"/>
  <c r="AB1459" i="1"/>
  <c r="AC1455" i="1"/>
  <c r="AB1455" i="1"/>
  <c r="AC1451" i="1"/>
  <c r="AB1451" i="1"/>
  <c r="AC1447" i="1"/>
  <c r="AB1447" i="1"/>
  <c r="AC1443" i="1"/>
  <c r="AB1443" i="1"/>
  <c r="AC1439" i="1"/>
  <c r="AB1439" i="1"/>
  <c r="AC1435" i="1"/>
  <c r="AB1435" i="1"/>
  <c r="AC1431" i="1"/>
  <c r="AB1431" i="1"/>
  <c r="AC1427" i="1"/>
  <c r="AB1427" i="1"/>
  <c r="AC1423" i="1"/>
  <c r="AB1423" i="1"/>
  <c r="AC1419" i="1"/>
  <c r="AB1419" i="1"/>
  <c r="AC1415" i="1"/>
  <c r="AB1415" i="1"/>
  <c r="AC1411" i="1"/>
  <c r="AB1411" i="1"/>
  <c r="AC1407" i="1"/>
  <c r="AB1407" i="1"/>
  <c r="AC1403" i="1"/>
  <c r="AB1403" i="1"/>
  <c r="AC1399" i="1"/>
  <c r="AB1399" i="1"/>
  <c r="AC1395" i="1"/>
  <c r="AB1395" i="1"/>
  <c r="AC1391" i="1"/>
  <c r="AB1391" i="1"/>
  <c r="AC1387" i="1"/>
  <c r="AB1387" i="1"/>
  <c r="AC1383" i="1"/>
  <c r="AB1383" i="1"/>
  <c r="AC1379" i="1"/>
  <c r="AB1379" i="1"/>
  <c r="AC1375" i="1"/>
  <c r="AB1375" i="1"/>
  <c r="AC1371" i="1"/>
  <c r="AB1371" i="1"/>
  <c r="AC1367" i="1"/>
  <c r="AB1367" i="1"/>
  <c r="AC1363" i="1"/>
  <c r="AB1363" i="1"/>
  <c r="AC1359" i="1"/>
  <c r="AB1359" i="1"/>
  <c r="AC1355" i="1"/>
  <c r="AB1355" i="1"/>
  <c r="AA1351" i="1"/>
  <c r="AC1347" i="1"/>
  <c r="AB1347" i="1"/>
  <c r="AC1343" i="1"/>
  <c r="AB1343" i="1"/>
  <c r="AC1339" i="1"/>
  <c r="AB1339" i="1"/>
  <c r="AC1335" i="1"/>
  <c r="AB1335" i="1"/>
  <c r="AC1331" i="1"/>
  <c r="AB1331" i="1"/>
  <c r="AC1327" i="1"/>
  <c r="AB1327" i="1"/>
  <c r="AC1323" i="1"/>
  <c r="AB1323" i="1"/>
  <c r="AC1319" i="1"/>
  <c r="AB1319" i="1"/>
  <c r="AC1315" i="1"/>
  <c r="AB1315" i="1"/>
  <c r="AC1311" i="1"/>
  <c r="AB1311" i="1"/>
  <c r="AC1307" i="1"/>
  <c r="AB1307" i="1"/>
  <c r="AC1303" i="1"/>
  <c r="AB1303" i="1"/>
  <c r="AC1299" i="1"/>
  <c r="AB1299" i="1"/>
  <c r="AC1295" i="1"/>
  <c r="AB1295" i="1"/>
  <c r="AC1291" i="1"/>
  <c r="AB1291" i="1"/>
  <c r="AC1287" i="1"/>
  <c r="AB1287" i="1"/>
  <c r="AC1283" i="1"/>
  <c r="AB1283" i="1"/>
  <c r="AC1279" i="1"/>
  <c r="AB1279" i="1"/>
  <c r="AC1275" i="1"/>
  <c r="AB1275" i="1"/>
  <c r="AC1271" i="1"/>
  <c r="AB1271" i="1"/>
  <c r="AC1267" i="1"/>
  <c r="AB1267" i="1"/>
  <c r="AC1263" i="1"/>
  <c r="AB1263" i="1"/>
  <c r="AC1259" i="1"/>
  <c r="AB1259" i="1"/>
  <c r="AC1255" i="1"/>
  <c r="AB1255" i="1"/>
  <c r="AC1251" i="1"/>
  <c r="AB1251" i="1"/>
  <c r="AC1247" i="1"/>
  <c r="AB1247" i="1"/>
  <c r="AC1243" i="1"/>
  <c r="AB1243" i="1"/>
  <c r="AC1239" i="1"/>
  <c r="AB1239" i="1"/>
  <c r="AC1235" i="1"/>
  <c r="AB1235" i="1"/>
  <c r="AC1231" i="1"/>
  <c r="AB1231" i="1"/>
  <c r="AC1227" i="1"/>
  <c r="AB1227" i="1"/>
  <c r="AC1223" i="1"/>
  <c r="AB1223" i="1"/>
  <c r="AC1219" i="1"/>
  <c r="AB1219" i="1"/>
  <c r="AC1215" i="1"/>
  <c r="AB1215" i="1"/>
  <c r="AC1211" i="1"/>
  <c r="AB1211" i="1"/>
  <c r="AC1207" i="1"/>
  <c r="AB1207" i="1"/>
  <c r="AC1203" i="1"/>
  <c r="AB1203" i="1"/>
  <c r="AC1199" i="1"/>
  <c r="AB1199" i="1"/>
  <c r="AC1195" i="1"/>
  <c r="AB1195" i="1"/>
  <c r="AC1191" i="1"/>
  <c r="AB1191" i="1"/>
  <c r="AC1187" i="1"/>
  <c r="AB1187" i="1"/>
  <c r="AC1183" i="1"/>
  <c r="AB1183" i="1"/>
  <c r="AC1179" i="1"/>
  <c r="AB1179" i="1"/>
  <c r="AC1175" i="1"/>
  <c r="AB1175" i="1"/>
  <c r="AC1171" i="1"/>
  <c r="AB1171" i="1"/>
  <c r="AC1167" i="1"/>
  <c r="AB1167" i="1"/>
  <c r="AC1163" i="1"/>
  <c r="AB1163" i="1"/>
  <c r="AC1159" i="1"/>
  <c r="AB1159" i="1"/>
  <c r="AC1155" i="1"/>
  <c r="AB1155" i="1"/>
  <c r="AC1151" i="1"/>
  <c r="AB1151" i="1"/>
  <c r="AC1147" i="1"/>
  <c r="AB1147" i="1"/>
  <c r="AC1143" i="1"/>
  <c r="AB1143" i="1"/>
  <c r="AC1139" i="1"/>
  <c r="AB1139" i="1"/>
  <c r="AC1135" i="1"/>
  <c r="AB1135" i="1"/>
  <c r="AC1131" i="1"/>
  <c r="AB1131" i="1"/>
  <c r="AC1127" i="1"/>
  <c r="AB1127" i="1"/>
  <c r="AC1123" i="1"/>
  <c r="AB1123" i="1"/>
  <c r="AC1119" i="1"/>
  <c r="AB1119" i="1"/>
  <c r="AC1115" i="1"/>
  <c r="AB1115" i="1"/>
  <c r="AC1111" i="1"/>
  <c r="AB1111" i="1"/>
  <c r="AC1107" i="1"/>
  <c r="AB1107" i="1"/>
  <c r="AC1103" i="1"/>
  <c r="AB1103" i="1"/>
  <c r="AC1099" i="1"/>
  <c r="AB1099" i="1"/>
  <c r="AC1095" i="1"/>
  <c r="AB1095" i="1"/>
  <c r="AC1091" i="1"/>
  <c r="AB1091" i="1"/>
  <c r="AC1087" i="1"/>
  <c r="AB1087" i="1"/>
  <c r="AC1083" i="1"/>
  <c r="AB1083" i="1"/>
  <c r="AC1079" i="1"/>
  <c r="AB1079" i="1"/>
  <c r="AC1075" i="1"/>
  <c r="AB1075" i="1"/>
  <c r="AC1071" i="1"/>
  <c r="AB1071" i="1"/>
  <c r="AC1067" i="1"/>
  <c r="AB1067" i="1"/>
  <c r="AC1063" i="1"/>
  <c r="AB1063" i="1"/>
  <c r="AC1059" i="1"/>
  <c r="AB1059" i="1"/>
  <c r="AC1055" i="1"/>
  <c r="AB1055" i="1"/>
  <c r="AC1051" i="1"/>
  <c r="AB1051" i="1"/>
  <c r="AC1047" i="1"/>
  <c r="AB1047" i="1"/>
  <c r="AC1043" i="1"/>
  <c r="AB1043" i="1"/>
  <c r="AC1039" i="1"/>
  <c r="AB1039" i="1"/>
  <c r="AC1035" i="1"/>
  <c r="AB1035" i="1"/>
  <c r="AC1031" i="1"/>
  <c r="AB1031" i="1"/>
  <c r="AC1027" i="1"/>
  <c r="AB1027" i="1"/>
  <c r="AC1023" i="1"/>
  <c r="AB1023" i="1"/>
  <c r="AC1019" i="1"/>
  <c r="AB1019" i="1"/>
  <c r="AC1015" i="1"/>
  <c r="AB1015" i="1"/>
  <c r="AC1011" i="1"/>
  <c r="AB1011" i="1"/>
  <c r="AC1007" i="1"/>
  <c r="AB1007" i="1"/>
  <c r="AC1003" i="1"/>
  <c r="AB1003" i="1"/>
  <c r="AC999" i="1"/>
  <c r="AB999" i="1"/>
  <c r="AC995" i="1"/>
  <c r="AB995" i="1"/>
  <c r="AC991" i="1"/>
  <c r="AB991" i="1"/>
  <c r="AC987" i="1"/>
  <c r="AB987" i="1"/>
  <c r="AC983" i="1"/>
  <c r="AB983" i="1"/>
  <c r="AC979" i="1"/>
  <c r="AB979" i="1"/>
  <c r="AC975" i="1"/>
  <c r="AB975" i="1"/>
  <c r="AC971" i="1"/>
  <c r="AB971" i="1"/>
  <c r="AC967" i="1"/>
  <c r="AB967" i="1"/>
  <c r="AC963" i="1"/>
  <c r="AB963" i="1"/>
  <c r="AC959" i="1"/>
  <c r="AB959" i="1"/>
  <c r="AC955" i="1"/>
  <c r="AB955" i="1"/>
  <c r="AC951" i="1"/>
  <c r="AB951" i="1"/>
  <c r="AC947" i="1"/>
  <c r="AB947" i="1"/>
  <c r="AC943" i="1"/>
  <c r="AB943" i="1"/>
  <c r="AC939" i="1"/>
  <c r="AB939" i="1"/>
  <c r="AC935" i="1"/>
  <c r="AB935" i="1"/>
  <c r="AC931" i="1"/>
  <c r="AB931" i="1"/>
  <c r="AC927" i="1"/>
  <c r="AB927" i="1"/>
  <c r="AC923" i="1"/>
  <c r="AB923" i="1"/>
  <c r="AC919" i="1"/>
  <c r="AB919" i="1"/>
  <c r="AC915" i="1"/>
  <c r="AB915" i="1"/>
  <c r="AC911" i="1"/>
  <c r="AB911" i="1"/>
  <c r="AC907" i="1"/>
  <c r="AB907" i="1"/>
  <c r="AC903" i="1"/>
  <c r="AB903" i="1"/>
  <c r="AC899" i="1"/>
  <c r="AB899" i="1"/>
  <c r="AC895" i="1"/>
  <c r="AB895" i="1"/>
  <c r="AC891" i="1"/>
  <c r="AB891" i="1"/>
  <c r="AC887" i="1"/>
  <c r="AB887" i="1"/>
  <c r="AC883" i="1"/>
  <c r="AB883" i="1"/>
  <c r="AC879" i="1"/>
  <c r="AB879" i="1"/>
  <c r="AC875" i="1"/>
  <c r="AB875" i="1"/>
  <c r="AC871" i="1"/>
  <c r="AB871" i="1"/>
  <c r="AC867" i="1"/>
  <c r="AB867" i="1"/>
  <c r="AC863" i="1"/>
  <c r="AB863" i="1"/>
  <c r="AC859" i="1"/>
  <c r="AB859" i="1"/>
  <c r="AC855" i="1"/>
  <c r="AB855" i="1"/>
  <c r="AC851" i="1"/>
  <c r="AB851" i="1"/>
  <c r="AC847" i="1"/>
  <c r="AB847" i="1"/>
  <c r="AC843" i="1"/>
  <c r="AB843" i="1"/>
  <c r="AC839" i="1"/>
  <c r="AB839" i="1"/>
  <c r="AC835" i="1"/>
  <c r="AB835" i="1"/>
  <c r="AC831" i="1"/>
  <c r="AB831" i="1"/>
  <c r="AC827" i="1"/>
  <c r="AB827" i="1"/>
  <c r="AC823" i="1"/>
  <c r="AB823" i="1"/>
  <c r="AC819" i="1"/>
  <c r="AB819" i="1"/>
  <c r="AC815" i="1"/>
  <c r="AB815" i="1"/>
  <c r="AC811" i="1"/>
  <c r="AB811" i="1"/>
  <c r="AC807" i="1"/>
  <c r="AB807" i="1"/>
  <c r="AC803" i="1"/>
  <c r="AB803" i="1"/>
  <c r="AC799" i="1"/>
  <c r="AB799" i="1"/>
  <c r="AC795" i="1"/>
  <c r="AB795" i="1"/>
  <c r="AC791" i="1"/>
  <c r="AB791" i="1"/>
  <c r="AC787" i="1"/>
  <c r="AB787" i="1"/>
  <c r="AC783" i="1"/>
  <c r="AB783" i="1"/>
  <c r="AC779" i="1"/>
  <c r="AB779" i="1"/>
  <c r="AC775" i="1"/>
  <c r="AB775" i="1"/>
  <c r="AC771" i="1"/>
  <c r="AB771" i="1"/>
  <c r="AC767" i="1"/>
  <c r="AB767" i="1"/>
  <c r="AC763" i="1"/>
  <c r="AB763" i="1"/>
  <c r="AC759" i="1"/>
  <c r="AB759" i="1"/>
  <c r="AC755" i="1"/>
  <c r="AB755" i="1"/>
  <c r="AC751" i="1"/>
  <c r="AB751" i="1"/>
  <c r="AC747" i="1"/>
  <c r="AB747" i="1"/>
  <c r="AC743" i="1"/>
  <c r="AB743" i="1"/>
  <c r="AC739" i="1"/>
  <c r="AB739" i="1"/>
  <c r="AC735" i="1"/>
  <c r="AB735" i="1"/>
  <c r="AC731" i="1"/>
  <c r="AB731" i="1"/>
  <c r="AC727" i="1"/>
  <c r="AB727" i="1"/>
  <c r="AC723" i="1"/>
  <c r="AB723" i="1"/>
  <c r="AC719" i="1"/>
  <c r="AB719" i="1"/>
  <c r="AC715" i="1"/>
  <c r="AB715" i="1"/>
  <c r="AC711" i="1"/>
  <c r="AB711" i="1"/>
  <c r="AC707" i="1"/>
  <c r="AB707" i="1"/>
  <c r="AC703" i="1"/>
  <c r="AB703" i="1"/>
  <c r="AC699" i="1"/>
  <c r="AB699" i="1"/>
  <c r="AC695" i="1"/>
  <c r="AB695" i="1"/>
  <c r="AC691" i="1"/>
  <c r="AB691" i="1"/>
  <c r="AC687" i="1"/>
  <c r="AB687" i="1"/>
  <c r="AC683" i="1"/>
  <c r="AB683" i="1"/>
  <c r="AC679" i="1"/>
  <c r="AB679" i="1"/>
  <c r="AC675" i="1"/>
  <c r="AB675" i="1"/>
  <c r="AC671" i="1"/>
  <c r="AB671" i="1"/>
  <c r="AC667" i="1"/>
  <c r="AB667" i="1"/>
  <c r="AC663" i="1"/>
  <c r="AB663" i="1"/>
  <c r="AC659" i="1"/>
  <c r="AB659" i="1"/>
  <c r="AC655" i="1"/>
  <c r="AB655" i="1"/>
  <c r="AC651" i="1"/>
  <c r="AB651" i="1"/>
  <c r="AC647" i="1"/>
  <c r="AB647" i="1"/>
  <c r="AC643" i="1"/>
  <c r="AB643" i="1"/>
  <c r="AC639" i="1"/>
  <c r="AB639" i="1"/>
  <c r="AC635" i="1"/>
  <c r="AB635" i="1"/>
  <c r="AC631" i="1"/>
  <c r="AB631" i="1"/>
  <c r="AC627" i="1"/>
  <c r="AB627" i="1"/>
  <c r="AC623" i="1"/>
  <c r="AB623" i="1"/>
  <c r="AC619" i="1"/>
  <c r="AB619" i="1"/>
  <c r="AC615" i="1"/>
  <c r="AB615" i="1"/>
  <c r="AC611" i="1"/>
  <c r="AB611" i="1"/>
  <c r="AC607" i="1"/>
  <c r="AB607" i="1"/>
  <c r="AC603" i="1"/>
  <c r="AB603" i="1"/>
  <c r="AC599" i="1"/>
  <c r="AB599" i="1"/>
  <c r="AC595" i="1"/>
  <c r="AB595" i="1"/>
  <c r="AC591" i="1"/>
  <c r="AB591" i="1"/>
  <c r="AC587" i="1"/>
  <c r="AB587" i="1"/>
  <c r="AC583" i="1"/>
  <c r="AB583" i="1"/>
  <c r="AC579" i="1"/>
  <c r="AB579" i="1"/>
  <c r="AC575" i="1"/>
  <c r="AB575" i="1"/>
  <c r="AC571" i="1"/>
  <c r="AB571" i="1"/>
  <c r="AC567" i="1"/>
  <c r="AB567" i="1"/>
  <c r="AC563" i="1"/>
  <c r="AB563" i="1"/>
  <c r="AC559" i="1"/>
  <c r="AB559" i="1"/>
  <c r="AC555" i="1"/>
  <c r="AB555" i="1"/>
  <c r="AC551" i="1"/>
  <c r="AB551" i="1"/>
  <c r="AC547" i="1"/>
  <c r="AB547" i="1"/>
  <c r="AC543" i="1"/>
  <c r="AB543" i="1"/>
  <c r="AC539" i="1"/>
  <c r="AB539" i="1"/>
  <c r="AC535" i="1"/>
  <c r="AB535" i="1"/>
  <c r="AC531" i="1"/>
  <c r="AB531" i="1"/>
  <c r="AC527" i="1"/>
  <c r="AB527" i="1"/>
  <c r="AC523" i="1"/>
  <c r="AB523" i="1"/>
  <c r="AC519" i="1"/>
  <c r="AB519" i="1"/>
  <c r="AC515" i="1"/>
  <c r="AB515" i="1"/>
  <c r="AC511" i="1"/>
  <c r="AB511" i="1"/>
  <c r="AC507" i="1"/>
  <c r="AB507" i="1"/>
  <c r="AC503" i="1"/>
  <c r="AB503" i="1"/>
  <c r="AC499" i="1"/>
  <c r="AB499" i="1"/>
  <c r="AC495" i="1"/>
  <c r="AB495" i="1"/>
  <c r="AC491" i="1"/>
  <c r="AB491" i="1"/>
  <c r="AC487" i="1"/>
  <c r="AB487" i="1"/>
  <c r="AC483" i="1"/>
  <c r="AB483" i="1"/>
  <c r="AC479" i="1"/>
  <c r="AB479" i="1"/>
  <c r="AC475" i="1"/>
  <c r="AB475" i="1"/>
  <c r="AC471" i="1"/>
  <c r="AB471" i="1"/>
  <c r="AC467" i="1"/>
  <c r="AB467" i="1"/>
  <c r="AC463" i="1"/>
  <c r="AB463" i="1"/>
  <c r="AC459" i="1"/>
  <c r="AB459" i="1"/>
  <c r="AC455" i="1"/>
  <c r="AB455" i="1"/>
  <c r="AC451" i="1"/>
  <c r="AB451" i="1"/>
  <c r="AC447" i="1"/>
  <c r="AB447" i="1"/>
  <c r="AC443" i="1"/>
  <c r="AB443" i="1"/>
  <c r="AC439" i="1"/>
  <c r="AB439" i="1"/>
  <c r="AC435" i="1"/>
  <c r="AB435" i="1"/>
  <c r="AC431" i="1"/>
  <c r="AB431" i="1"/>
  <c r="AC427" i="1"/>
  <c r="AB427" i="1"/>
  <c r="AC423" i="1"/>
  <c r="AB423" i="1"/>
  <c r="AC419" i="1"/>
  <c r="AB419" i="1"/>
  <c r="AC415" i="1"/>
  <c r="AB415" i="1"/>
  <c r="AC411" i="1"/>
  <c r="AB411" i="1"/>
  <c r="AC407" i="1"/>
  <c r="AB407" i="1"/>
  <c r="AC403" i="1"/>
  <c r="AB403" i="1"/>
  <c r="AC399" i="1"/>
  <c r="AB399" i="1"/>
  <c r="AC395" i="1"/>
  <c r="AB395" i="1"/>
  <c r="AC391" i="1"/>
  <c r="AB391" i="1"/>
  <c r="AC387" i="1"/>
  <c r="AB387" i="1"/>
  <c r="AC383" i="1"/>
  <c r="AB383" i="1"/>
  <c r="AC379" i="1"/>
  <c r="AB379" i="1"/>
  <c r="AC375" i="1"/>
  <c r="AB375" i="1"/>
  <c r="AC371" i="1"/>
  <c r="AB371" i="1"/>
  <c r="AC367" i="1"/>
  <c r="AB367" i="1"/>
  <c r="AC363" i="1"/>
  <c r="AB363" i="1"/>
  <c r="AC359" i="1"/>
  <c r="AB359" i="1"/>
  <c r="AC355" i="1"/>
  <c r="AB355" i="1"/>
  <c r="AC351" i="1"/>
  <c r="AB351" i="1"/>
  <c r="AC347" i="1"/>
  <c r="AB347" i="1"/>
  <c r="AC343" i="1"/>
  <c r="AB343" i="1"/>
  <c r="AC339" i="1"/>
  <c r="AB339" i="1"/>
  <c r="AC335" i="1"/>
  <c r="AB335" i="1"/>
  <c r="AC331" i="1"/>
  <c r="AB331" i="1"/>
  <c r="AC327" i="1"/>
  <c r="AB327" i="1"/>
  <c r="AC323" i="1"/>
  <c r="AB323" i="1"/>
  <c r="AC319" i="1"/>
  <c r="AB319" i="1"/>
  <c r="AC315" i="1"/>
  <c r="AB315" i="1"/>
  <c r="AC311" i="1"/>
  <c r="AB311" i="1"/>
  <c r="AC307" i="1"/>
  <c r="AB307" i="1"/>
  <c r="AC303" i="1"/>
  <c r="AB303" i="1"/>
  <c r="AC299" i="1"/>
  <c r="AB299" i="1"/>
  <c r="AC295" i="1"/>
  <c r="AB295" i="1"/>
  <c r="AC291" i="1"/>
  <c r="AB291" i="1"/>
  <c r="AC287" i="1"/>
  <c r="AB287" i="1"/>
  <c r="AC283" i="1"/>
  <c r="AB283" i="1"/>
  <c r="AC279" i="1"/>
  <c r="AB279" i="1"/>
  <c r="AC275" i="1"/>
  <c r="AB275" i="1"/>
  <c r="AC271" i="1"/>
  <c r="AB271" i="1"/>
  <c r="AC267" i="1"/>
  <c r="AB267" i="1"/>
  <c r="AC263" i="1"/>
  <c r="AB263" i="1"/>
  <c r="AC259" i="1"/>
  <c r="AB259" i="1"/>
  <c r="AC255" i="1"/>
  <c r="AB255" i="1"/>
  <c r="AC251" i="1"/>
  <c r="AB251" i="1"/>
  <c r="AC247" i="1"/>
  <c r="AB247" i="1"/>
  <c r="AC243" i="1"/>
  <c r="AB243" i="1"/>
  <c r="AC239" i="1"/>
  <c r="AB239" i="1"/>
  <c r="AC235" i="1"/>
  <c r="AB235" i="1"/>
  <c r="AC231" i="1"/>
  <c r="AB231" i="1"/>
  <c r="AC227" i="1"/>
  <c r="AB227" i="1"/>
  <c r="AC223" i="1"/>
  <c r="AB223" i="1"/>
  <c r="AC219" i="1"/>
  <c r="AB219" i="1"/>
  <c r="AC215" i="1"/>
  <c r="AB215" i="1"/>
  <c r="AC211" i="1"/>
  <c r="AB211" i="1"/>
  <c r="AC207" i="1"/>
  <c r="AB207" i="1"/>
  <c r="AC203" i="1"/>
  <c r="AB203" i="1"/>
  <c r="AC199" i="1"/>
  <c r="AB199" i="1"/>
  <c r="AC195" i="1"/>
  <c r="AB195" i="1"/>
  <c r="AC191" i="1"/>
  <c r="AB191" i="1"/>
  <c r="AC187" i="1"/>
  <c r="AB187" i="1"/>
  <c r="AC183" i="1"/>
  <c r="AB183" i="1"/>
  <c r="AC179" i="1"/>
  <c r="AB179" i="1"/>
  <c r="AC175" i="1"/>
  <c r="AB175" i="1"/>
  <c r="AC171" i="1"/>
  <c r="AB171" i="1"/>
  <c r="AC167" i="1"/>
  <c r="AB167" i="1"/>
  <c r="AC163" i="1"/>
  <c r="AB163" i="1"/>
  <c r="AC159" i="1"/>
  <c r="AB159" i="1"/>
  <c r="AA155" i="1"/>
  <c r="AC151" i="1"/>
  <c r="AB151" i="1"/>
  <c r="AC147" i="1"/>
  <c r="AB147" i="1"/>
  <c r="AC143" i="1"/>
  <c r="AB143" i="1"/>
  <c r="AC139" i="1"/>
  <c r="AB139" i="1"/>
  <c r="AC135" i="1"/>
  <c r="AB135" i="1"/>
  <c r="AA131" i="1"/>
  <c r="AC127" i="1"/>
  <c r="AB127" i="1"/>
  <c r="AA123" i="1"/>
  <c r="AC119" i="1"/>
  <c r="AB119" i="1"/>
  <c r="AC115" i="1"/>
  <c r="AB115" i="1"/>
  <c r="AC111" i="1"/>
  <c r="AB111" i="1"/>
  <c r="AC107" i="1"/>
  <c r="AB107" i="1"/>
  <c r="AC103" i="1"/>
  <c r="AB103" i="1"/>
  <c r="AA99" i="1"/>
  <c r="AC95" i="1"/>
  <c r="AB95" i="1"/>
  <c r="AC91" i="1"/>
  <c r="AB91" i="1"/>
  <c r="AC87" i="1"/>
  <c r="AB87" i="1"/>
  <c r="AC83" i="1"/>
  <c r="AB83" i="1"/>
  <c r="AC79" i="1"/>
  <c r="AB79" i="1"/>
  <c r="AA75" i="1"/>
  <c r="AA71" i="1"/>
  <c r="AC67" i="1"/>
  <c r="AB67" i="1"/>
  <c r="AC63" i="1"/>
  <c r="AB63" i="1"/>
  <c r="AC59" i="1"/>
  <c r="AB59" i="1"/>
  <c r="AC55" i="1"/>
  <c r="AB55" i="1"/>
  <c r="AC51" i="1"/>
  <c r="AB51" i="1"/>
  <c r="AC47" i="1"/>
  <c r="AB47" i="1"/>
  <c r="AC43" i="1"/>
  <c r="AB43" i="1"/>
  <c r="AC1554" i="1"/>
  <c r="AB1554" i="1"/>
  <c r="AC1534" i="1"/>
  <c r="AB1534" i="1"/>
  <c r="AC1522" i="1"/>
  <c r="AB1522" i="1"/>
  <c r="AC1506" i="1"/>
  <c r="AB1506" i="1"/>
  <c r="AC1490" i="1"/>
  <c r="AB1490" i="1"/>
  <c r="AC1478" i="1"/>
  <c r="AB1478" i="1"/>
  <c r="AC1466" i="1"/>
  <c r="AB1466" i="1"/>
  <c r="AC1454" i="1"/>
  <c r="AB1454" i="1"/>
  <c r="AC1442" i="1"/>
  <c r="AB1442" i="1"/>
  <c r="AA1434" i="1"/>
  <c r="AC1422" i="1"/>
  <c r="AB1422" i="1"/>
  <c r="AC1410" i="1"/>
  <c r="AB1410" i="1"/>
  <c r="AC1398" i="1"/>
  <c r="AB1398" i="1"/>
  <c r="AC1394" i="1"/>
  <c r="AB1394" i="1"/>
  <c r="AC1390" i="1"/>
  <c r="AB1390" i="1"/>
  <c r="AC1378" i="1"/>
  <c r="AB1378" i="1"/>
  <c r="AC1374" i="1"/>
  <c r="AB1374" i="1"/>
  <c r="AC1370" i="1"/>
  <c r="AB1370" i="1"/>
  <c r="AC1366" i="1"/>
  <c r="AB1366" i="1"/>
  <c r="AC1362" i="1"/>
  <c r="AB1362" i="1"/>
  <c r="AC1358" i="1"/>
  <c r="AB1358" i="1"/>
  <c r="AC1354" i="1"/>
  <c r="AB1354" i="1"/>
  <c r="AC1350" i="1"/>
  <c r="AB1350" i="1"/>
  <c r="AC1346" i="1"/>
  <c r="AB1346" i="1"/>
  <c r="AC1342" i="1"/>
  <c r="AB1342" i="1"/>
  <c r="AC1338" i="1"/>
  <c r="AB1338" i="1"/>
  <c r="AC1334" i="1"/>
  <c r="AB1334" i="1"/>
  <c r="AC1330" i="1"/>
  <c r="AB1330" i="1"/>
  <c r="AC1326" i="1"/>
  <c r="AB1326" i="1"/>
  <c r="AC1322" i="1"/>
  <c r="AB1322" i="1"/>
  <c r="AC1318" i="1"/>
  <c r="AB1318" i="1"/>
  <c r="AC1314" i="1"/>
  <c r="AB1314" i="1"/>
  <c r="AC1310" i="1"/>
  <c r="AB1310" i="1"/>
  <c r="AC1306" i="1"/>
  <c r="AB1306" i="1"/>
  <c r="AC1302" i="1"/>
  <c r="AB1302" i="1"/>
  <c r="AC1298" i="1"/>
  <c r="AB1298" i="1"/>
  <c r="AC1294" i="1"/>
  <c r="AB1294" i="1"/>
  <c r="AC1290" i="1"/>
  <c r="AB1290" i="1"/>
  <c r="AC1286" i="1"/>
  <c r="AB1286" i="1"/>
  <c r="AC1282" i="1"/>
  <c r="AB1282" i="1"/>
  <c r="AC1278" i="1"/>
  <c r="AB1278" i="1"/>
  <c r="AC1274" i="1"/>
  <c r="AB1274" i="1"/>
  <c r="AC1270" i="1"/>
  <c r="AB1270" i="1"/>
  <c r="AC1266" i="1"/>
  <c r="AB1266" i="1"/>
  <c r="AC1262" i="1"/>
  <c r="AB1262" i="1"/>
  <c r="AC1258" i="1"/>
  <c r="AB1258" i="1"/>
  <c r="AC1254" i="1"/>
  <c r="AB1254" i="1"/>
  <c r="AC1250" i="1"/>
  <c r="AB1250" i="1"/>
  <c r="AC1246" i="1"/>
  <c r="AB1246" i="1"/>
  <c r="AC1242" i="1"/>
  <c r="AB1242" i="1"/>
  <c r="AC1238" i="1"/>
  <c r="AB1238" i="1"/>
  <c r="AC1234" i="1"/>
  <c r="AB1234" i="1"/>
  <c r="AC1230" i="1"/>
  <c r="AB1230" i="1"/>
  <c r="AC1226" i="1"/>
  <c r="AB1226" i="1"/>
  <c r="AC1222" i="1"/>
  <c r="AB1222" i="1"/>
  <c r="AC1218" i="1"/>
  <c r="AB1218" i="1"/>
  <c r="AC1214" i="1"/>
  <c r="AB1214" i="1"/>
  <c r="AC1210" i="1"/>
  <c r="AB1210" i="1"/>
  <c r="AC1206" i="1"/>
  <c r="AB1206" i="1"/>
  <c r="AC1202" i="1"/>
  <c r="AB1202" i="1"/>
  <c r="AC1198" i="1"/>
  <c r="AB1198" i="1"/>
  <c r="AC1194" i="1"/>
  <c r="AB1194" i="1"/>
  <c r="AC1190" i="1"/>
  <c r="AB1190" i="1"/>
  <c r="AC1186" i="1"/>
  <c r="AB1186" i="1"/>
  <c r="AC1182" i="1"/>
  <c r="AB1182" i="1"/>
  <c r="AC1178" i="1"/>
  <c r="AB1178" i="1"/>
  <c r="AC1174" i="1"/>
  <c r="AB1174" i="1"/>
  <c r="AC1170" i="1"/>
  <c r="AB1170" i="1"/>
  <c r="AC1166" i="1"/>
  <c r="AB1166" i="1"/>
  <c r="AC1162" i="1"/>
  <c r="AB1162" i="1"/>
  <c r="AC1158" i="1"/>
  <c r="AB1158" i="1"/>
  <c r="AC1154" i="1"/>
  <c r="AB1154" i="1"/>
  <c r="AC1150" i="1"/>
  <c r="AB1150" i="1"/>
  <c r="AC1146" i="1"/>
  <c r="AB1146" i="1"/>
  <c r="AC1142" i="1"/>
  <c r="AB1142" i="1"/>
  <c r="AC1138" i="1"/>
  <c r="AB1138" i="1"/>
  <c r="AC1134" i="1"/>
  <c r="AB1134" i="1"/>
  <c r="AC1130" i="1"/>
  <c r="AB1130" i="1"/>
  <c r="AC1126" i="1"/>
  <c r="AB1126" i="1"/>
  <c r="AC1122" i="1"/>
  <c r="AB1122" i="1"/>
  <c r="AC1118" i="1"/>
  <c r="AB1118" i="1"/>
  <c r="AC1114" i="1"/>
  <c r="AB1114" i="1"/>
  <c r="AC1110" i="1"/>
  <c r="AB1110" i="1"/>
  <c r="AC1106" i="1"/>
  <c r="AB1106" i="1"/>
  <c r="AC1102" i="1"/>
  <c r="AB1102" i="1"/>
  <c r="AC1098" i="1"/>
  <c r="AB1098" i="1"/>
  <c r="AC1094" i="1"/>
  <c r="AB1094" i="1"/>
  <c r="AC1090" i="1"/>
  <c r="AB1090" i="1"/>
  <c r="AC1086" i="1"/>
  <c r="AB1086" i="1"/>
  <c r="AC1082" i="1"/>
  <c r="AB1082" i="1"/>
  <c r="AC1078" i="1"/>
  <c r="AB1078" i="1"/>
  <c r="AC1074" i="1"/>
  <c r="AB1074" i="1"/>
  <c r="AC1070" i="1"/>
  <c r="AB1070" i="1"/>
  <c r="AC1066" i="1"/>
  <c r="AB1066" i="1"/>
  <c r="AC1062" i="1"/>
  <c r="AB1062" i="1"/>
  <c r="AC1058" i="1"/>
  <c r="AB1058" i="1"/>
  <c r="AC1054" i="1"/>
  <c r="AB1054" i="1"/>
  <c r="AC1050" i="1"/>
  <c r="AB1050" i="1"/>
  <c r="AC1046" i="1"/>
  <c r="AB1046" i="1"/>
  <c r="AC1042" i="1"/>
  <c r="AB1042" i="1"/>
  <c r="AC1038" i="1"/>
  <c r="AB1038" i="1"/>
  <c r="AC1034" i="1"/>
  <c r="AB1034" i="1"/>
  <c r="AC1030" i="1"/>
  <c r="AB1030" i="1"/>
  <c r="AC1026" i="1"/>
  <c r="AB1026" i="1"/>
  <c r="AC1022" i="1"/>
  <c r="AB1022" i="1"/>
  <c r="AC1018" i="1"/>
  <c r="AB1018" i="1"/>
  <c r="AC1014" i="1"/>
  <c r="AB1014" i="1"/>
  <c r="AC1010" i="1"/>
  <c r="AB1010" i="1"/>
  <c r="AC1006" i="1"/>
  <c r="AB1006" i="1"/>
  <c r="AC1002" i="1"/>
  <c r="AB1002" i="1"/>
  <c r="AC998" i="1"/>
  <c r="AB998" i="1"/>
  <c r="AC994" i="1"/>
  <c r="AB994" i="1"/>
  <c r="AC990" i="1"/>
  <c r="AB990" i="1"/>
  <c r="AC986" i="1"/>
  <c r="AB986" i="1"/>
  <c r="AC982" i="1"/>
  <c r="AB982" i="1"/>
  <c r="AC978" i="1"/>
  <c r="AB978" i="1"/>
  <c r="AC974" i="1"/>
  <c r="AB974" i="1"/>
  <c r="AC970" i="1"/>
  <c r="AB970" i="1"/>
  <c r="AC966" i="1"/>
  <c r="AB966" i="1"/>
  <c r="AC962" i="1"/>
  <c r="AB962" i="1"/>
  <c r="AC958" i="1"/>
  <c r="AB958" i="1"/>
  <c r="AC954" i="1"/>
  <c r="AB954" i="1"/>
  <c r="AC950" i="1"/>
  <c r="AB950" i="1"/>
  <c r="AC946" i="1"/>
  <c r="AB946" i="1"/>
  <c r="AC942" i="1"/>
  <c r="AB942" i="1"/>
  <c r="AC938" i="1"/>
  <c r="AB938" i="1"/>
  <c r="AC934" i="1"/>
  <c r="AB934" i="1"/>
  <c r="AC930" i="1"/>
  <c r="AB930" i="1"/>
  <c r="AC926" i="1"/>
  <c r="AB926" i="1"/>
  <c r="AC922" i="1"/>
  <c r="AB922" i="1"/>
  <c r="AC918" i="1"/>
  <c r="AB918" i="1"/>
  <c r="AC914" i="1"/>
  <c r="AB914" i="1"/>
  <c r="AC910" i="1"/>
  <c r="AB910" i="1"/>
  <c r="AC906" i="1"/>
  <c r="AB906" i="1"/>
  <c r="AC902" i="1"/>
  <c r="AB902" i="1"/>
  <c r="AC898" i="1"/>
  <c r="AB898" i="1"/>
  <c r="AC894" i="1"/>
  <c r="AB894" i="1"/>
  <c r="AC890" i="1"/>
  <c r="AB890" i="1"/>
  <c r="AC886" i="1"/>
  <c r="AB886" i="1"/>
  <c r="AC882" i="1"/>
  <c r="AB882" i="1"/>
  <c r="AC878" i="1"/>
  <c r="AB878" i="1"/>
  <c r="AC874" i="1"/>
  <c r="AB874" i="1"/>
  <c r="AC870" i="1"/>
  <c r="AB870" i="1"/>
  <c r="AC866" i="1"/>
  <c r="AB866" i="1"/>
  <c r="AC862" i="1"/>
  <c r="AB862" i="1"/>
  <c r="AC858" i="1"/>
  <c r="AB858" i="1"/>
  <c r="AC854" i="1"/>
  <c r="AB854" i="1"/>
  <c r="AC850" i="1"/>
  <c r="AB850" i="1"/>
  <c r="AC846" i="1"/>
  <c r="AB846" i="1"/>
  <c r="AC842" i="1"/>
  <c r="AB842" i="1"/>
  <c r="AC838" i="1"/>
  <c r="AB838" i="1"/>
  <c r="AC834" i="1"/>
  <c r="AB834" i="1"/>
  <c r="AC830" i="1"/>
  <c r="AB830" i="1"/>
  <c r="AC826" i="1"/>
  <c r="AB826" i="1"/>
  <c r="AC822" i="1"/>
  <c r="AB822" i="1"/>
  <c r="AC818" i="1"/>
  <c r="AB818" i="1"/>
  <c r="AC814" i="1"/>
  <c r="AB814" i="1"/>
  <c r="AC810" i="1"/>
  <c r="AB810" i="1"/>
  <c r="AC806" i="1"/>
  <c r="AB806" i="1"/>
  <c r="AC802" i="1"/>
  <c r="AB802" i="1"/>
  <c r="AC798" i="1"/>
  <c r="AB798" i="1"/>
  <c r="AC794" i="1"/>
  <c r="AB794" i="1"/>
  <c r="AC790" i="1"/>
  <c r="AB790" i="1"/>
  <c r="AC786" i="1"/>
  <c r="AB786" i="1"/>
  <c r="AC782" i="1"/>
  <c r="AB782" i="1"/>
  <c r="AC778" i="1"/>
  <c r="AB778" i="1"/>
  <c r="AC774" i="1"/>
  <c r="AB774" i="1"/>
  <c r="AC770" i="1"/>
  <c r="AB770" i="1"/>
  <c r="AC766" i="1"/>
  <c r="AB766" i="1"/>
  <c r="AC762" i="1"/>
  <c r="AB762" i="1"/>
  <c r="AC758" i="1"/>
  <c r="AB758" i="1"/>
  <c r="AC754" i="1"/>
  <c r="AB754" i="1"/>
  <c r="AC750" i="1"/>
  <c r="AB750" i="1"/>
  <c r="AC746" i="1"/>
  <c r="AB746" i="1"/>
  <c r="AC742" i="1"/>
  <c r="AB742" i="1"/>
  <c r="AC738" i="1"/>
  <c r="AB738" i="1"/>
  <c r="AC734" i="1"/>
  <c r="AB734" i="1"/>
  <c r="AC730" i="1"/>
  <c r="AB730" i="1"/>
  <c r="AC726" i="1"/>
  <c r="AB726" i="1"/>
  <c r="AC722" i="1"/>
  <c r="AB722" i="1"/>
  <c r="AC718" i="1"/>
  <c r="AB718" i="1"/>
  <c r="AC714" i="1"/>
  <c r="AB714" i="1"/>
  <c r="AC710" i="1"/>
  <c r="AB710" i="1"/>
  <c r="AC706" i="1"/>
  <c r="AB706" i="1"/>
  <c r="AC702" i="1"/>
  <c r="AB702" i="1"/>
  <c r="AC698" i="1"/>
  <c r="AB698" i="1"/>
  <c r="AC694" i="1"/>
  <c r="AB694" i="1"/>
  <c r="AC690" i="1"/>
  <c r="AB690" i="1"/>
  <c r="AC686" i="1"/>
  <c r="AB686" i="1"/>
  <c r="AC682" i="1"/>
  <c r="AB682" i="1"/>
  <c r="AC678" i="1"/>
  <c r="AB678" i="1"/>
  <c r="AC674" i="1"/>
  <c r="AB674" i="1"/>
  <c r="AC670" i="1"/>
  <c r="AB670" i="1"/>
  <c r="AC666" i="1"/>
  <c r="AB666" i="1"/>
  <c r="AC662" i="1"/>
  <c r="AB662" i="1"/>
  <c r="AC658" i="1"/>
  <c r="AB658" i="1"/>
  <c r="AC654" i="1"/>
  <c r="AB654" i="1"/>
  <c r="AC650" i="1"/>
  <c r="AB650" i="1"/>
  <c r="AC646" i="1"/>
  <c r="AB646" i="1"/>
  <c r="AC642" i="1"/>
  <c r="AB642" i="1"/>
  <c r="AC638" i="1"/>
  <c r="AB638" i="1"/>
  <c r="AC634" i="1"/>
  <c r="AB634" i="1"/>
  <c r="AC630" i="1"/>
  <c r="AB630" i="1"/>
  <c r="AC626" i="1"/>
  <c r="AB626" i="1"/>
  <c r="AC622" i="1"/>
  <c r="AB622" i="1"/>
  <c r="AC618" i="1"/>
  <c r="AB618" i="1"/>
  <c r="AC614" i="1"/>
  <c r="AB614" i="1"/>
  <c r="AC610" i="1"/>
  <c r="AB610" i="1"/>
  <c r="AC606" i="1"/>
  <c r="AB606" i="1"/>
  <c r="AC602" i="1"/>
  <c r="AB602" i="1"/>
  <c r="AC598" i="1"/>
  <c r="AB598" i="1"/>
  <c r="AC594" i="1"/>
  <c r="AB594" i="1"/>
  <c r="AC590" i="1"/>
  <c r="AB590" i="1"/>
  <c r="AC586" i="1"/>
  <c r="AB586" i="1"/>
  <c r="AC582" i="1"/>
  <c r="AB582" i="1"/>
  <c r="AC578" i="1"/>
  <c r="AB578" i="1"/>
  <c r="AC574" i="1"/>
  <c r="AB574" i="1"/>
  <c r="AC570" i="1"/>
  <c r="AB570" i="1"/>
  <c r="AA566" i="1"/>
  <c r="AC562" i="1"/>
  <c r="AB562" i="1"/>
  <c r="AC558" i="1"/>
  <c r="AB558" i="1"/>
  <c r="AC554" i="1"/>
  <c r="AB554" i="1"/>
  <c r="AC550" i="1"/>
  <c r="AB550" i="1"/>
  <c r="AC546" i="1"/>
  <c r="AB546" i="1"/>
  <c r="AC542" i="1"/>
  <c r="AB542" i="1"/>
  <c r="AC538" i="1"/>
  <c r="AB538" i="1"/>
  <c r="AC534" i="1"/>
  <c r="AB534" i="1"/>
  <c r="AC530" i="1"/>
  <c r="AB530" i="1"/>
  <c r="AC526" i="1"/>
  <c r="AB526" i="1"/>
  <c r="AC522" i="1"/>
  <c r="AB522" i="1"/>
  <c r="AC518" i="1"/>
  <c r="AB518" i="1"/>
  <c r="AC514" i="1"/>
  <c r="AB514" i="1"/>
  <c r="AC510" i="1"/>
  <c r="AB510" i="1"/>
  <c r="AC506" i="1"/>
  <c r="AB506" i="1"/>
  <c r="AC502" i="1"/>
  <c r="AB502" i="1"/>
  <c r="AC498" i="1"/>
  <c r="AB498" i="1"/>
  <c r="AC494" i="1"/>
  <c r="AB494" i="1"/>
  <c r="AC490" i="1"/>
  <c r="AB490" i="1"/>
  <c r="AC486" i="1"/>
  <c r="AB486" i="1"/>
  <c r="AC482" i="1"/>
  <c r="AB482" i="1"/>
  <c r="AC478" i="1"/>
  <c r="AB478" i="1"/>
  <c r="AC474" i="1"/>
  <c r="AB474" i="1"/>
  <c r="AC470" i="1"/>
  <c r="AB470" i="1"/>
  <c r="AC466" i="1"/>
  <c r="AB466" i="1"/>
  <c r="AC462" i="1"/>
  <c r="AB462" i="1"/>
  <c r="AC458" i="1"/>
  <c r="AB458" i="1"/>
  <c r="AC454" i="1"/>
  <c r="AB454" i="1"/>
  <c r="AC450" i="1"/>
  <c r="AB450" i="1"/>
  <c r="AC446" i="1"/>
  <c r="AB446" i="1"/>
  <c r="AC442" i="1"/>
  <c r="AB442" i="1"/>
  <c r="AC438" i="1"/>
  <c r="AB438" i="1"/>
  <c r="AC434" i="1"/>
  <c r="AB434" i="1"/>
  <c r="AC430" i="1"/>
  <c r="AB430" i="1"/>
  <c r="AC426" i="1"/>
  <c r="AB426" i="1"/>
  <c r="AC422" i="1"/>
  <c r="AB422" i="1"/>
  <c r="AC418" i="1"/>
  <c r="AB418" i="1"/>
  <c r="AC414" i="1"/>
  <c r="AB414" i="1"/>
  <c r="AC410" i="1"/>
  <c r="AB410" i="1"/>
  <c r="AC406" i="1"/>
  <c r="AB406" i="1"/>
  <c r="AC402" i="1"/>
  <c r="AB402" i="1"/>
  <c r="AC398" i="1"/>
  <c r="AB398" i="1"/>
  <c r="AC394" i="1"/>
  <c r="AB394" i="1"/>
  <c r="AC390" i="1"/>
  <c r="AB390" i="1"/>
  <c r="AC386" i="1"/>
  <c r="AB386" i="1"/>
  <c r="AC382" i="1"/>
  <c r="AB382" i="1"/>
  <c r="AC378" i="1"/>
  <c r="AB378" i="1"/>
  <c r="AC374" i="1"/>
  <c r="AB374" i="1"/>
  <c r="AC370" i="1"/>
  <c r="AB370" i="1"/>
  <c r="AC366" i="1"/>
  <c r="AB366" i="1"/>
  <c r="AC362" i="1"/>
  <c r="AB362" i="1"/>
  <c r="AC358" i="1"/>
  <c r="AB358" i="1"/>
  <c r="AC354" i="1"/>
  <c r="AB354" i="1"/>
  <c r="AC350" i="1"/>
  <c r="AB350" i="1"/>
  <c r="AC346" i="1"/>
  <c r="AB346" i="1"/>
  <c r="AC342" i="1"/>
  <c r="AB342" i="1"/>
  <c r="AC338" i="1"/>
  <c r="AB338" i="1"/>
  <c r="AC334" i="1"/>
  <c r="AB334" i="1"/>
  <c r="AC330" i="1"/>
  <c r="AB330" i="1"/>
  <c r="AC326" i="1"/>
  <c r="AB326" i="1"/>
  <c r="AC322" i="1"/>
  <c r="AB322" i="1"/>
  <c r="AC318" i="1"/>
  <c r="AB318" i="1"/>
  <c r="AC314" i="1"/>
  <c r="AB314" i="1"/>
  <c r="AC310" i="1"/>
  <c r="AB310" i="1"/>
  <c r="AC306" i="1"/>
  <c r="AB306" i="1"/>
  <c r="AC302" i="1"/>
  <c r="AB302" i="1"/>
  <c r="AC298" i="1"/>
  <c r="AB298" i="1"/>
  <c r="AC294" i="1"/>
  <c r="AB294" i="1"/>
  <c r="AC290" i="1"/>
  <c r="AB290" i="1"/>
  <c r="AC286" i="1"/>
  <c r="AB286" i="1"/>
  <c r="AC282" i="1"/>
  <c r="AB282" i="1"/>
  <c r="AC278" i="1"/>
  <c r="AB278" i="1"/>
  <c r="AC274" i="1"/>
  <c r="AB274" i="1"/>
  <c r="AC270" i="1"/>
  <c r="AB270" i="1"/>
  <c r="AC266" i="1"/>
  <c r="AB266" i="1"/>
  <c r="AC262" i="1"/>
  <c r="AB262" i="1"/>
  <c r="AC258" i="1"/>
  <c r="AB258" i="1"/>
  <c r="AC254" i="1"/>
  <c r="AB254" i="1"/>
  <c r="AC250" i="1"/>
  <c r="AB250" i="1"/>
  <c r="AC246" i="1"/>
  <c r="AB246" i="1"/>
  <c r="AC242" i="1"/>
  <c r="AB242" i="1"/>
  <c r="AC238" i="1"/>
  <c r="AB238" i="1"/>
  <c r="AC234" i="1"/>
  <c r="AB234" i="1"/>
  <c r="AC230" i="1"/>
  <c r="AB230" i="1"/>
  <c r="AC226" i="1"/>
  <c r="AB226" i="1"/>
  <c r="AC222" i="1"/>
  <c r="AB222" i="1"/>
  <c r="AC218" i="1"/>
  <c r="AB218" i="1"/>
  <c r="AC214" i="1"/>
  <c r="AB214" i="1"/>
  <c r="AC210" i="1"/>
  <c r="AB210" i="1"/>
  <c r="AC206" i="1"/>
  <c r="AB206" i="1"/>
  <c r="AC202" i="1"/>
  <c r="AB202" i="1"/>
  <c r="AC198" i="1"/>
  <c r="AB198" i="1"/>
  <c r="AC194" i="1"/>
  <c r="AB194" i="1"/>
  <c r="AC190" i="1"/>
  <c r="AB190" i="1"/>
  <c r="AC186" i="1"/>
  <c r="AB186" i="1"/>
  <c r="AC182" i="1"/>
  <c r="AB182" i="1"/>
  <c r="AC178" i="1"/>
  <c r="AB178" i="1"/>
  <c r="AC174" i="1"/>
  <c r="AB174" i="1"/>
  <c r="AC170" i="1"/>
  <c r="AB170" i="1"/>
  <c r="AC166" i="1"/>
  <c r="AB166" i="1"/>
  <c r="AC162" i="1"/>
  <c r="AB162" i="1"/>
  <c r="AC158" i="1"/>
  <c r="AB158" i="1"/>
  <c r="AC154" i="1"/>
  <c r="AB154" i="1"/>
  <c r="AA150" i="1"/>
  <c r="AC146" i="1"/>
  <c r="AB146" i="1"/>
  <c r="AC142" i="1"/>
  <c r="AB142" i="1"/>
  <c r="AC138" i="1"/>
  <c r="AB138" i="1"/>
  <c r="AC134" i="1"/>
  <c r="AB134" i="1"/>
  <c r="AC130" i="1"/>
  <c r="AB130" i="1"/>
  <c r="AC126" i="1"/>
  <c r="AB126" i="1"/>
  <c r="AC122" i="1"/>
  <c r="AB122" i="1"/>
  <c r="AC118" i="1"/>
  <c r="AB118" i="1"/>
  <c r="AC114" i="1"/>
  <c r="AB114" i="1"/>
  <c r="AA110" i="1"/>
  <c r="AC106" i="1"/>
  <c r="AB106" i="1"/>
  <c r="AC102" i="1"/>
  <c r="AB102" i="1"/>
  <c r="AC98" i="1"/>
  <c r="AB98" i="1"/>
  <c r="AC94" i="1"/>
  <c r="AB94" i="1"/>
  <c r="AC90" i="1"/>
  <c r="AB90" i="1"/>
  <c r="AC86" i="1"/>
  <c r="AB86" i="1"/>
  <c r="AC82" i="1"/>
  <c r="AB82" i="1"/>
  <c r="AC78" i="1"/>
  <c r="AB78" i="1"/>
  <c r="AC74" i="1"/>
  <c r="AB74" i="1"/>
  <c r="AA70" i="1"/>
  <c r="AC66" i="1"/>
  <c r="AB66" i="1"/>
  <c r="AC62" i="1"/>
  <c r="AB62" i="1"/>
  <c r="AC58" i="1"/>
  <c r="AB58" i="1"/>
  <c r="AC54" i="1"/>
  <c r="AB54" i="1"/>
  <c r="AC50" i="1"/>
  <c r="AB50" i="1"/>
  <c r="AC46" i="1"/>
  <c r="AB46" i="1"/>
  <c r="AC42" i="1"/>
  <c r="AB42" i="1"/>
  <c r="AC1558" i="1"/>
  <c r="AB1558" i="1"/>
  <c r="AC1542" i="1"/>
  <c r="AB1542" i="1"/>
  <c r="AC1526" i="1"/>
  <c r="AB1526" i="1"/>
  <c r="AC1510" i="1"/>
  <c r="AB1510" i="1"/>
  <c r="AC1498" i="1"/>
  <c r="AB1498" i="1"/>
  <c r="AC1486" i="1"/>
  <c r="AB1486" i="1"/>
  <c r="AC1474" i="1"/>
  <c r="AB1474" i="1"/>
  <c r="AC1462" i="1"/>
  <c r="AB1462" i="1"/>
  <c r="AC1450" i="1"/>
  <c r="AB1450" i="1"/>
  <c r="AC1438" i="1"/>
  <c r="AB1438" i="1"/>
  <c r="AC1426" i="1"/>
  <c r="AB1426" i="1"/>
  <c r="AC1414" i="1"/>
  <c r="AB1414" i="1"/>
  <c r="AC1402" i="1"/>
  <c r="AB1402" i="1"/>
  <c r="AC1382" i="1"/>
  <c r="AB1382" i="1"/>
  <c r="AC1565" i="1"/>
  <c r="AB1565" i="1"/>
  <c r="AC1561" i="1"/>
  <c r="AB1561" i="1"/>
  <c r="AC1557" i="1"/>
  <c r="AB1557" i="1"/>
  <c r="AC1553" i="1"/>
  <c r="AB1553" i="1"/>
  <c r="AC1549" i="1"/>
  <c r="AB1549" i="1"/>
  <c r="AC1545" i="1"/>
  <c r="AB1545" i="1"/>
  <c r="AC1541" i="1"/>
  <c r="AB1541" i="1"/>
  <c r="AC1537" i="1"/>
  <c r="AB1537" i="1"/>
  <c r="AC1533" i="1"/>
  <c r="AB1533" i="1"/>
  <c r="AC1529" i="1"/>
  <c r="AB1529" i="1"/>
  <c r="AC1525" i="1"/>
  <c r="AB1525" i="1"/>
  <c r="AC1521" i="1"/>
  <c r="AB1521" i="1"/>
  <c r="AC1517" i="1"/>
  <c r="AB1517" i="1"/>
  <c r="AC1513" i="1"/>
  <c r="AB1513" i="1"/>
  <c r="AC1509" i="1"/>
  <c r="AB1509" i="1"/>
  <c r="AC1505" i="1"/>
  <c r="AB1505" i="1"/>
  <c r="AC1501" i="1"/>
  <c r="AB1501" i="1"/>
  <c r="AC1497" i="1"/>
  <c r="AB1497" i="1"/>
  <c r="AC1493" i="1"/>
  <c r="AB1493" i="1"/>
  <c r="AC1489" i="1"/>
  <c r="AB1489" i="1"/>
  <c r="AC1485" i="1"/>
  <c r="AB1485" i="1"/>
  <c r="AC1481" i="1"/>
  <c r="AB1481" i="1"/>
  <c r="AC1477" i="1"/>
  <c r="AB1477" i="1"/>
  <c r="AC1473" i="1"/>
  <c r="AB1473" i="1"/>
  <c r="AA1469" i="1"/>
  <c r="AC1465" i="1"/>
  <c r="AB1465" i="1"/>
  <c r="AC1461" i="1"/>
  <c r="AB1461" i="1"/>
  <c r="AC1457" i="1"/>
  <c r="AB1457" i="1"/>
  <c r="AC1453" i="1"/>
  <c r="AB1453" i="1"/>
  <c r="AC1449" i="1"/>
  <c r="AB1449" i="1"/>
  <c r="AC1445" i="1"/>
  <c r="AB1445" i="1"/>
  <c r="AC1441" i="1"/>
  <c r="AB1441" i="1"/>
  <c r="AC1437" i="1"/>
  <c r="AB1437" i="1"/>
  <c r="AC1433" i="1"/>
  <c r="AB1433" i="1"/>
  <c r="AC1429" i="1"/>
  <c r="AB1429" i="1"/>
  <c r="AC1425" i="1"/>
  <c r="AB1425" i="1"/>
  <c r="AC1421" i="1"/>
  <c r="AB1421" i="1"/>
  <c r="AC1417" i="1"/>
  <c r="AB1417" i="1"/>
  <c r="AC1413" i="1"/>
  <c r="AB1413" i="1"/>
  <c r="AC1409" i="1"/>
  <c r="AB1409" i="1"/>
  <c r="AC1405" i="1"/>
  <c r="AB1405" i="1"/>
  <c r="AA1401" i="1"/>
  <c r="AC1397" i="1"/>
  <c r="AB1397" i="1"/>
  <c r="AC1393" i="1"/>
  <c r="AB1393" i="1"/>
  <c r="AC1389" i="1"/>
  <c r="AB1389" i="1"/>
  <c r="AC1385" i="1"/>
  <c r="AB1385" i="1"/>
  <c r="AC1381" i="1"/>
  <c r="AB1381" i="1"/>
  <c r="AC1377" i="1"/>
  <c r="AB1377" i="1"/>
  <c r="AC1373" i="1"/>
  <c r="AB1373" i="1"/>
  <c r="AC1369" i="1"/>
  <c r="AB1369" i="1"/>
  <c r="AC1365" i="1"/>
  <c r="AB1365" i="1"/>
  <c r="AC1361" i="1"/>
  <c r="AB1361" i="1"/>
  <c r="AC1357" i="1"/>
  <c r="AB1357" i="1"/>
  <c r="AC1353" i="1"/>
  <c r="AB1353" i="1"/>
  <c r="AC1349" i="1"/>
  <c r="AB1349" i="1"/>
  <c r="AC1345" i="1"/>
  <c r="AB1345" i="1"/>
  <c r="AC1341" i="1"/>
  <c r="AB1341" i="1"/>
  <c r="AC1337" i="1"/>
  <c r="AB1337" i="1"/>
  <c r="AC1333" i="1"/>
  <c r="AB1333" i="1"/>
  <c r="AC1329" i="1"/>
  <c r="AB1329" i="1"/>
  <c r="AC1325" i="1"/>
  <c r="AB1325" i="1"/>
  <c r="AC1321" i="1"/>
  <c r="AB1321" i="1"/>
  <c r="AC1317" i="1"/>
  <c r="AB1317" i="1"/>
  <c r="AC1313" i="1"/>
  <c r="AB1313" i="1"/>
  <c r="AC1309" i="1"/>
  <c r="AB1309" i="1"/>
  <c r="AC1305" i="1"/>
  <c r="AB1305" i="1"/>
  <c r="AC1301" i="1"/>
  <c r="AB1301" i="1"/>
  <c r="AC1297" i="1"/>
  <c r="AB1297" i="1"/>
  <c r="AC1293" i="1"/>
  <c r="AB1293" i="1"/>
  <c r="AC1289" i="1"/>
  <c r="AB1289" i="1"/>
  <c r="AC1285" i="1"/>
  <c r="AB1285" i="1"/>
  <c r="AC1281" i="1"/>
  <c r="AB1281" i="1"/>
  <c r="AC1277" i="1"/>
  <c r="AB1277" i="1"/>
  <c r="AC1273" i="1"/>
  <c r="AB1273" i="1"/>
  <c r="AC1269" i="1"/>
  <c r="AB1269" i="1"/>
  <c r="AC1265" i="1"/>
  <c r="AB1265" i="1"/>
  <c r="AC1261" i="1"/>
  <c r="AB1261" i="1"/>
  <c r="AC1257" i="1"/>
  <c r="AB1257" i="1"/>
  <c r="AC1253" i="1"/>
  <c r="AB1253" i="1"/>
  <c r="AC1249" i="1"/>
  <c r="AB1249" i="1"/>
  <c r="AC1245" i="1"/>
  <c r="AB1245" i="1"/>
  <c r="AC1241" i="1"/>
  <c r="AB1241" i="1"/>
  <c r="AC1237" i="1"/>
  <c r="AB1237" i="1"/>
  <c r="AC1233" i="1"/>
  <c r="AB1233" i="1"/>
  <c r="AC1229" i="1"/>
  <c r="AB1229" i="1"/>
  <c r="AC1225" i="1"/>
  <c r="AB1225" i="1"/>
  <c r="AC1221" i="1"/>
  <c r="AB1221" i="1"/>
  <c r="AC1217" i="1"/>
  <c r="AB1217" i="1"/>
  <c r="AC1213" i="1"/>
  <c r="AB1213" i="1"/>
  <c r="AC1209" i="1"/>
  <c r="AB1209" i="1"/>
  <c r="AC1205" i="1"/>
  <c r="AB1205" i="1"/>
  <c r="AC1201" i="1"/>
  <c r="AB1201" i="1"/>
  <c r="AC1197" i="1"/>
  <c r="AB1197" i="1"/>
  <c r="AC1193" i="1"/>
  <c r="AB1193" i="1"/>
  <c r="AC1189" i="1"/>
  <c r="AB1189" i="1"/>
  <c r="AC1185" i="1"/>
  <c r="AB1185" i="1"/>
  <c r="AC1181" i="1"/>
  <c r="AB1181" i="1"/>
  <c r="AC1177" i="1"/>
  <c r="AB1177" i="1"/>
  <c r="AC1173" i="1"/>
  <c r="AB1173" i="1"/>
  <c r="AC1169" i="1"/>
  <c r="AB1169" i="1"/>
  <c r="AC1165" i="1"/>
  <c r="AB1165" i="1"/>
  <c r="AC1161" i="1"/>
  <c r="AB1161" i="1"/>
  <c r="AC1157" i="1"/>
  <c r="AB1157" i="1"/>
  <c r="AC1153" i="1"/>
  <c r="AB1153" i="1"/>
  <c r="AC1149" i="1"/>
  <c r="AB1149" i="1"/>
  <c r="AC1145" i="1"/>
  <c r="AB1145" i="1"/>
  <c r="AC1141" i="1"/>
  <c r="AB1141" i="1"/>
  <c r="AC1137" i="1"/>
  <c r="AB1137" i="1"/>
  <c r="AC1133" i="1"/>
  <c r="AB1133" i="1"/>
  <c r="AC1129" i="1"/>
  <c r="AB1129" i="1"/>
  <c r="AC1125" i="1"/>
  <c r="AB1125" i="1"/>
  <c r="AC1121" i="1"/>
  <c r="AB1121" i="1"/>
  <c r="AC1117" i="1"/>
  <c r="AB1117" i="1"/>
  <c r="AC1113" i="1"/>
  <c r="AB1113" i="1"/>
  <c r="AC1109" i="1"/>
  <c r="AB1109" i="1"/>
  <c r="AC1105" i="1"/>
  <c r="AB1105" i="1"/>
  <c r="AC1101" i="1"/>
  <c r="AB1101" i="1"/>
  <c r="AC1097" i="1"/>
  <c r="AB1097" i="1"/>
  <c r="AC1093" i="1"/>
  <c r="AB1093" i="1"/>
  <c r="AC1089" i="1"/>
  <c r="AB1089" i="1"/>
  <c r="AC1085" i="1"/>
  <c r="AB1085" i="1"/>
  <c r="AC1081" i="1"/>
  <c r="AB1081" i="1"/>
  <c r="AC1077" i="1"/>
  <c r="AB1077" i="1"/>
  <c r="AC1073" i="1"/>
  <c r="AB1073" i="1"/>
  <c r="AC1069" i="1"/>
  <c r="AB1069" i="1"/>
  <c r="AC1065" i="1"/>
  <c r="AB1065" i="1"/>
  <c r="AC1061" i="1"/>
  <c r="AB1061" i="1"/>
  <c r="AC1057" i="1"/>
  <c r="AB1057" i="1"/>
  <c r="AC1053" i="1"/>
  <c r="AB1053" i="1"/>
  <c r="AC1049" i="1"/>
  <c r="AB1049" i="1"/>
  <c r="AC1045" i="1"/>
  <c r="AB1045" i="1"/>
  <c r="AC1041" i="1"/>
  <c r="AB1041" i="1"/>
  <c r="AC1037" i="1"/>
  <c r="AB1037" i="1"/>
  <c r="AC1033" i="1"/>
  <c r="AB1033" i="1"/>
  <c r="AC1029" i="1"/>
  <c r="AB1029" i="1"/>
  <c r="AC1025" i="1"/>
  <c r="AB1025" i="1"/>
  <c r="AC1021" i="1"/>
  <c r="AB1021" i="1"/>
  <c r="AC1017" i="1"/>
  <c r="AB1017" i="1"/>
  <c r="AC1013" i="1"/>
  <c r="AB1013" i="1"/>
  <c r="AC1009" i="1"/>
  <c r="AB1009" i="1"/>
  <c r="AC1005" i="1"/>
  <c r="AB1005" i="1"/>
  <c r="AC1001" i="1"/>
  <c r="AB1001" i="1"/>
  <c r="AC997" i="1"/>
  <c r="AB997" i="1"/>
  <c r="AC993" i="1"/>
  <c r="AB993" i="1"/>
  <c r="AC989" i="1"/>
  <c r="AB989" i="1"/>
  <c r="AC985" i="1"/>
  <c r="AB985" i="1"/>
  <c r="AC981" i="1"/>
  <c r="AB981" i="1"/>
  <c r="AC977" i="1"/>
  <c r="AB977" i="1"/>
  <c r="AC973" i="1"/>
  <c r="AB973" i="1"/>
  <c r="AC969" i="1"/>
  <c r="AB969" i="1"/>
  <c r="AC965" i="1"/>
  <c r="AB965" i="1"/>
  <c r="AC961" i="1"/>
  <c r="AB961" i="1"/>
  <c r="AC957" i="1"/>
  <c r="AB957" i="1"/>
  <c r="AC953" i="1"/>
  <c r="AB953" i="1"/>
  <c r="AC949" i="1"/>
  <c r="AB949" i="1"/>
  <c r="AC945" i="1"/>
  <c r="AB945" i="1"/>
  <c r="AC941" i="1"/>
  <c r="AB941" i="1"/>
  <c r="AC937" i="1"/>
  <c r="AB937" i="1"/>
  <c r="AC933" i="1"/>
  <c r="AB933" i="1"/>
  <c r="AC929" i="1"/>
  <c r="AB929" i="1"/>
  <c r="AC925" i="1"/>
  <c r="AB925" i="1"/>
  <c r="AC921" i="1"/>
  <c r="AB921" i="1"/>
  <c r="AC917" i="1"/>
  <c r="AB917" i="1"/>
  <c r="AC913" i="1"/>
  <c r="AB913" i="1"/>
  <c r="AC909" i="1"/>
  <c r="AB909" i="1"/>
  <c r="AC905" i="1"/>
  <c r="AB905" i="1"/>
  <c r="AC901" i="1"/>
  <c r="AB901" i="1"/>
  <c r="AC897" i="1"/>
  <c r="AB897" i="1"/>
  <c r="AC893" i="1"/>
  <c r="AB893" i="1"/>
  <c r="AC889" i="1"/>
  <c r="AB889" i="1"/>
  <c r="AC885" i="1"/>
  <c r="AB885" i="1"/>
  <c r="AC881" i="1"/>
  <c r="AB881" i="1"/>
  <c r="AC877" i="1"/>
  <c r="AB877" i="1"/>
  <c r="AC873" i="1"/>
  <c r="AB873" i="1"/>
  <c r="AC869" i="1"/>
  <c r="AB869" i="1"/>
  <c r="AC865" i="1"/>
  <c r="AB865" i="1"/>
  <c r="AC861" i="1"/>
  <c r="AB861" i="1"/>
  <c r="AC857" i="1"/>
  <c r="AB857" i="1"/>
  <c r="AC853" i="1"/>
  <c r="AB853" i="1"/>
  <c r="AC849" i="1"/>
  <c r="AB849" i="1"/>
  <c r="AC845" i="1"/>
  <c r="AB845" i="1"/>
  <c r="AC841" i="1"/>
  <c r="AB841" i="1"/>
  <c r="AC837" i="1"/>
  <c r="AB837" i="1"/>
  <c r="AC833" i="1"/>
  <c r="AB833" i="1"/>
  <c r="AC829" i="1"/>
  <c r="AB829" i="1"/>
  <c r="AC825" i="1"/>
  <c r="AB825" i="1"/>
  <c r="AC821" i="1"/>
  <c r="AB821" i="1"/>
  <c r="AC817" i="1"/>
  <c r="AB817" i="1"/>
  <c r="AC813" i="1"/>
  <c r="AB813" i="1"/>
  <c r="AC809" i="1"/>
  <c r="AB809" i="1"/>
  <c r="AC805" i="1"/>
  <c r="AB805" i="1"/>
  <c r="AC801" i="1"/>
  <c r="AB801" i="1"/>
  <c r="AC797" i="1"/>
  <c r="AB797" i="1"/>
  <c r="AC793" i="1"/>
  <c r="AB793" i="1"/>
  <c r="AC789" i="1"/>
  <c r="AB789" i="1"/>
  <c r="AC785" i="1"/>
  <c r="AB785" i="1"/>
  <c r="AC781" i="1"/>
  <c r="AB781" i="1"/>
  <c r="AC777" i="1"/>
  <c r="AB777" i="1"/>
  <c r="AC773" i="1"/>
  <c r="AB773" i="1"/>
  <c r="AC769" i="1"/>
  <c r="AB769" i="1"/>
  <c r="AC765" i="1"/>
  <c r="AB765" i="1"/>
  <c r="AC761" i="1"/>
  <c r="AB761" i="1"/>
  <c r="AC757" i="1"/>
  <c r="AB757" i="1"/>
  <c r="AC753" i="1"/>
  <c r="AB753" i="1"/>
  <c r="AC749" i="1"/>
  <c r="AB749" i="1"/>
  <c r="AC745" i="1"/>
  <c r="AB745" i="1"/>
  <c r="AC741" i="1"/>
  <c r="AB741" i="1"/>
  <c r="AC737" i="1"/>
  <c r="AB737" i="1"/>
  <c r="AC733" i="1"/>
  <c r="AB733" i="1"/>
  <c r="AC729" i="1"/>
  <c r="AB729" i="1"/>
  <c r="AC725" i="1"/>
  <c r="AB725" i="1"/>
  <c r="AC721" i="1"/>
  <c r="AB721" i="1"/>
  <c r="AC717" i="1"/>
  <c r="AB717" i="1"/>
  <c r="AC713" i="1"/>
  <c r="AB713" i="1"/>
  <c r="AC709" i="1"/>
  <c r="AB709" i="1"/>
  <c r="AC705" i="1"/>
  <c r="AB705" i="1"/>
  <c r="AC701" i="1"/>
  <c r="AB701" i="1"/>
  <c r="AC697" i="1"/>
  <c r="AB697" i="1"/>
  <c r="AC693" i="1"/>
  <c r="AB693" i="1"/>
  <c r="AC689" i="1"/>
  <c r="AB689" i="1"/>
  <c r="AC685" i="1"/>
  <c r="AB685" i="1"/>
  <c r="AC681" i="1"/>
  <c r="AB681" i="1"/>
  <c r="AC677" i="1"/>
  <c r="AB677" i="1"/>
  <c r="AC673" i="1"/>
  <c r="AB673" i="1"/>
  <c r="AC669" i="1"/>
  <c r="AB669" i="1"/>
  <c r="AC665" i="1"/>
  <c r="AB665" i="1"/>
  <c r="AC661" i="1"/>
  <c r="AB661" i="1"/>
  <c r="AC657" i="1"/>
  <c r="AB657" i="1"/>
  <c r="AC653" i="1"/>
  <c r="AB653" i="1"/>
  <c r="AC649" i="1"/>
  <c r="AB649" i="1"/>
  <c r="AC645" i="1"/>
  <c r="AB645" i="1"/>
  <c r="AC641" i="1"/>
  <c r="AB641" i="1"/>
  <c r="AC637" i="1"/>
  <c r="AB637" i="1"/>
  <c r="AC633" i="1"/>
  <c r="AB633" i="1"/>
  <c r="AC629" i="1"/>
  <c r="AB629" i="1"/>
  <c r="AC625" i="1"/>
  <c r="AB625" i="1"/>
  <c r="AC621" i="1"/>
  <c r="AB621" i="1"/>
  <c r="AC617" i="1"/>
  <c r="AB617" i="1"/>
  <c r="AC613" i="1"/>
  <c r="AB613" i="1"/>
  <c r="AC609" i="1"/>
  <c r="AB609" i="1"/>
  <c r="AC605" i="1"/>
  <c r="AB605" i="1"/>
  <c r="AC601" i="1"/>
  <c r="AB601" i="1"/>
  <c r="AC597" i="1"/>
  <c r="AB597" i="1"/>
  <c r="AC593" i="1"/>
  <c r="AB593" i="1"/>
  <c r="AC589" i="1"/>
  <c r="AB589" i="1"/>
  <c r="AC585" i="1"/>
  <c r="AB585" i="1"/>
  <c r="AC581" i="1"/>
  <c r="AB581" i="1"/>
  <c r="AC577" i="1"/>
  <c r="AB577" i="1"/>
  <c r="AC573" i="1"/>
  <c r="AB573" i="1"/>
  <c r="AC569" i="1"/>
  <c r="AB569" i="1"/>
  <c r="AC565" i="1"/>
  <c r="AB565" i="1"/>
  <c r="AC561" i="1"/>
  <c r="AB561" i="1"/>
  <c r="AC557" i="1"/>
  <c r="AB557" i="1"/>
  <c r="AC553" i="1"/>
  <c r="AB553" i="1"/>
  <c r="AC549" i="1"/>
  <c r="AB549" i="1"/>
  <c r="AC545" i="1"/>
  <c r="AB545" i="1"/>
  <c r="AC541" i="1"/>
  <c r="AB541" i="1"/>
  <c r="AC537" i="1"/>
  <c r="AB537" i="1"/>
  <c r="AC533" i="1"/>
  <c r="AB533" i="1"/>
  <c r="AC529" i="1"/>
  <c r="AB529" i="1"/>
  <c r="AC525" i="1"/>
  <c r="AB525" i="1"/>
  <c r="AC521" i="1"/>
  <c r="AB521" i="1"/>
  <c r="AC517" i="1"/>
  <c r="AB517" i="1"/>
  <c r="AC513" i="1"/>
  <c r="AB513" i="1"/>
  <c r="AC509" i="1"/>
  <c r="AB509" i="1"/>
  <c r="AC505" i="1"/>
  <c r="AB505" i="1"/>
  <c r="AC501" i="1"/>
  <c r="AB501" i="1"/>
  <c r="AC497" i="1"/>
  <c r="AB497" i="1"/>
  <c r="AC493" i="1"/>
  <c r="AB493" i="1"/>
  <c r="AC489" i="1"/>
  <c r="AB489" i="1"/>
  <c r="AC485" i="1"/>
  <c r="AB485" i="1"/>
  <c r="AC481" i="1"/>
  <c r="AB481" i="1"/>
  <c r="AC477" i="1"/>
  <c r="AB477" i="1"/>
  <c r="AC473" i="1"/>
  <c r="AB473" i="1"/>
  <c r="AC469" i="1"/>
  <c r="AB469" i="1"/>
  <c r="AC465" i="1"/>
  <c r="AB465" i="1"/>
  <c r="AC461" i="1"/>
  <c r="AB461" i="1"/>
  <c r="AC457" i="1"/>
  <c r="AB457" i="1"/>
  <c r="AC453" i="1"/>
  <c r="AB453" i="1"/>
  <c r="AC449" i="1"/>
  <c r="AB449" i="1"/>
  <c r="AA445" i="1"/>
  <c r="AC441" i="1"/>
  <c r="AB441" i="1"/>
  <c r="AC437" i="1"/>
  <c r="AB437" i="1"/>
  <c r="AC433" i="1"/>
  <c r="AB433" i="1"/>
  <c r="AC429" i="1"/>
  <c r="AB429" i="1"/>
  <c r="AC425" i="1"/>
  <c r="AB425" i="1"/>
  <c r="AC421" i="1"/>
  <c r="AB421" i="1"/>
  <c r="AC417" i="1"/>
  <c r="AB417" i="1"/>
  <c r="AC413" i="1"/>
  <c r="AB413" i="1"/>
  <c r="AC409" i="1"/>
  <c r="AB409" i="1"/>
  <c r="AC405" i="1"/>
  <c r="AB405" i="1"/>
  <c r="AC401" i="1"/>
  <c r="AB401" i="1"/>
  <c r="AC397" i="1"/>
  <c r="AB397" i="1"/>
  <c r="AC393" i="1"/>
  <c r="AB393" i="1"/>
  <c r="AC389" i="1"/>
  <c r="AB389" i="1"/>
  <c r="AA385" i="1"/>
  <c r="AC381" i="1"/>
  <c r="AB381" i="1"/>
  <c r="AC377" i="1"/>
  <c r="AB377" i="1"/>
  <c r="AC373" i="1"/>
  <c r="AB373" i="1"/>
  <c r="AC369" i="1"/>
  <c r="AB369" i="1"/>
  <c r="AC365" i="1"/>
  <c r="AB365" i="1"/>
  <c r="AC361" i="1"/>
  <c r="AB361" i="1"/>
  <c r="AC357" i="1"/>
  <c r="AB357" i="1"/>
  <c r="AC353" i="1"/>
  <c r="AB353" i="1"/>
  <c r="AC349" i="1"/>
  <c r="AB349" i="1"/>
  <c r="AC345" i="1"/>
  <c r="AB345" i="1"/>
  <c r="AC341" i="1"/>
  <c r="AB341" i="1"/>
  <c r="AC337" i="1"/>
  <c r="AB337" i="1"/>
  <c r="AC333" i="1"/>
  <c r="AB333" i="1"/>
  <c r="AC329" i="1"/>
  <c r="AB329" i="1"/>
  <c r="AC325" i="1"/>
  <c r="AB325" i="1"/>
  <c r="AC321" i="1"/>
  <c r="AB321" i="1"/>
  <c r="AC317" i="1"/>
  <c r="AB317" i="1"/>
  <c r="AC313" i="1"/>
  <c r="AB313" i="1"/>
  <c r="AC309" i="1"/>
  <c r="AB309" i="1"/>
  <c r="AC305" i="1"/>
  <c r="AB305" i="1"/>
  <c r="AC301" i="1"/>
  <c r="AB301" i="1"/>
  <c r="AC297" i="1"/>
  <c r="AB297" i="1"/>
  <c r="AC293" i="1"/>
  <c r="AB293" i="1"/>
  <c r="AC289" i="1"/>
  <c r="AB289" i="1"/>
  <c r="AC285" i="1"/>
  <c r="AB285" i="1"/>
  <c r="AC281" i="1"/>
  <c r="AB281" i="1"/>
  <c r="AC277" i="1"/>
  <c r="AB277" i="1"/>
  <c r="AC273" i="1"/>
  <c r="AB273" i="1"/>
  <c r="AC269" i="1"/>
  <c r="AB269" i="1"/>
  <c r="AC265" i="1"/>
  <c r="AB265" i="1"/>
  <c r="AC261" i="1"/>
  <c r="AB261" i="1"/>
  <c r="AC257" i="1"/>
  <c r="AB257" i="1"/>
  <c r="AC253" i="1"/>
  <c r="AB253" i="1"/>
  <c r="AC249" i="1"/>
  <c r="AB249" i="1"/>
  <c r="AC245" i="1"/>
  <c r="AB245" i="1"/>
  <c r="AC241" i="1"/>
  <c r="AB241" i="1"/>
  <c r="AC237" i="1"/>
  <c r="AB237" i="1"/>
  <c r="AC233" i="1"/>
  <c r="AB233" i="1"/>
  <c r="AC229" i="1"/>
  <c r="AB229" i="1"/>
  <c r="AC225" i="1"/>
  <c r="AB225" i="1"/>
  <c r="AC221" i="1"/>
  <c r="AB221" i="1"/>
  <c r="AC217" i="1"/>
  <c r="AB217" i="1"/>
  <c r="AC213" i="1"/>
  <c r="AB213" i="1"/>
  <c r="AC209" i="1"/>
  <c r="AB209" i="1"/>
  <c r="AC205" i="1"/>
  <c r="AB205" i="1"/>
  <c r="AC201" i="1"/>
  <c r="AB201" i="1"/>
  <c r="AC197" i="1"/>
  <c r="AB197" i="1"/>
  <c r="AC193" i="1"/>
  <c r="AB193" i="1"/>
  <c r="AC189" i="1"/>
  <c r="AB189" i="1"/>
  <c r="AC185" i="1"/>
  <c r="AB185" i="1"/>
  <c r="AC181" i="1"/>
  <c r="AB181" i="1"/>
  <c r="AC177" i="1"/>
  <c r="AB177" i="1"/>
  <c r="AC173" i="1"/>
  <c r="AB173" i="1"/>
  <c r="AC169" i="1"/>
  <c r="AB169" i="1"/>
  <c r="AC165" i="1"/>
  <c r="AB165" i="1"/>
  <c r="AC161" i="1"/>
  <c r="AB161" i="1"/>
  <c r="AC157" i="1"/>
  <c r="AB157" i="1"/>
  <c r="AC153" i="1"/>
  <c r="AB153" i="1"/>
  <c r="AC149" i="1"/>
  <c r="AB149" i="1"/>
  <c r="AC145" i="1"/>
  <c r="AB145" i="1"/>
  <c r="AC141" i="1"/>
  <c r="AB141" i="1"/>
  <c r="AC137" i="1"/>
  <c r="AB137" i="1"/>
  <c r="AC133" i="1"/>
  <c r="AB133" i="1"/>
  <c r="AC129" i="1"/>
  <c r="AB129" i="1"/>
  <c r="AC125" i="1"/>
  <c r="AB125" i="1"/>
  <c r="AC121" i="1"/>
  <c r="AB121" i="1"/>
  <c r="AC117" i="1"/>
  <c r="AB117" i="1"/>
  <c r="AA113" i="1"/>
  <c r="AC109" i="1"/>
  <c r="AB109" i="1"/>
  <c r="AC105" i="1"/>
  <c r="AB105" i="1"/>
  <c r="AC101" i="1"/>
  <c r="AB101" i="1"/>
  <c r="AC97" i="1"/>
  <c r="AB97" i="1"/>
  <c r="AC93" i="1"/>
  <c r="AB93" i="1"/>
  <c r="AC89" i="1"/>
  <c r="AB89" i="1"/>
  <c r="AC85" i="1"/>
  <c r="AB85" i="1"/>
  <c r="AC81" i="1"/>
  <c r="AB81" i="1"/>
  <c r="AC77" i="1"/>
  <c r="AB77" i="1"/>
  <c r="AC73" i="1"/>
  <c r="AB73" i="1"/>
  <c r="AC69" i="1"/>
  <c r="AB69" i="1"/>
  <c r="AA65" i="1"/>
  <c r="AC61" i="1"/>
  <c r="AB61" i="1"/>
  <c r="AC57" i="1"/>
  <c r="AB57" i="1"/>
  <c r="AC53" i="1"/>
  <c r="AB53" i="1"/>
  <c r="AC49" i="1"/>
  <c r="AB49" i="1"/>
  <c r="AC45" i="1"/>
  <c r="AB45" i="1"/>
  <c r="AC41" i="1"/>
  <c r="AB41" i="1"/>
  <c r="AB5" i="1"/>
  <c r="AC5" i="1"/>
  <c r="I5" i="6"/>
  <c r="S5" i="6"/>
  <c r="M5" i="6"/>
  <c r="J115" i="6"/>
  <c r="J111" i="6"/>
  <c r="J107" i="6"/>
  <c r="J103" i="6"/>
  <c r="J99" i="6"/>
  <c r="J95" i="6"/>
  <c r="I92" i="6"/>
  <c r="J91" i="6"/>
  <c r="I88" i="6"/>
  <c r="J87" i="6"/>
  <c r="I84" i="6"/>
  <c r="J83" i="6"/>
  <c r="I80" i="6"/>
  <c r="J79" i="6"/>
  <c r="I76" i="6"/>
  <c r="J75" i="6"/>
  <c r="I72" i="6"/>
  <c r="J71" i="6"/>
  <c r="I68" i="6"/>
  <c r="J67" i="6"/>
  <c r="I64" i="6"/>
  <c r="J63" i="6"/>
  <c r="I60" i="6"/>
  <c r="J59" i="6"/>
  <c r="I56" i="6"/>
  <c r="J55" i="6"/>
  <c r="I52" i="6"/>
  <c r="J51" i="6"/>
  <c r="I48" i="6"/>
  <c r="J47" i="6"/>
  <c r="I44" i="6"/>
  <c r="J43" i="6"/>
  <c r="I40" i="6"/>
  <c r="J39" i="6"/>
  <c r="I36" i="6"/>
  <c r="J35" i="6"/>
  <c r="I32" i="6"/>
  <c r="J31" i="6"/>
  <c r="I28" i="6"/>
  <c r="J27" i="6"/>
  <c r="I24" i="6"/>
  <c r="J23" i="6"/>
  <c r="I20" i="6"/>
  <c r="J19" i="6"/>
  <c r="I16" i="6"/>
  <c r="J15" i="6"/>
  <c r="I12" i="6"/>
  <c r="J11" i="6"/>
  <c r="I8" i="6"/>
  <c r="J7" i="6"/>
  <c r="N5" i="6"/>
  <c r="Q5" i="6"/>
  <c r="R5" i="6"/>
  <c r="T5" i="6"/>
  <c r="M6" i="6"/>
  <c r="N6" i="6"/>
  <c r="O6" i="6"/>
  <c r="P6" i="6"/>
  <c r="Q6" i="6"/>
  <c r="R6" i="6"/>
  <c r="S6" i="6"/>
  <c r="T6" i="6"/>
  <c r="M7" i="6"/>
  <c r="N7" i="6"/>
  <c r="O7" i="6"/>
  <c r="P7" i="6"/>
  <c r="Q7" i="6"/>
  <c r="R7" i="6"/>
  <c r="S7" i="6"/>
  <c r="T7" i="6"/>
  <c r="M8" i="6"/>
  <c r="N8" i="6"/>
  <c r="O8" i="6"/>
  <c r="P8" i="6"/>
  <c r="Q8" i="6"/>
  <c r="R8" i="6"/>
  <c r="S8" i="6"/>
  <c r="T8" i="6"/>
  <c r="M9" i="6"/>
  <c r="N9" i="6"/>
  <c r="O9" i="6"/>
  <c r="P9" i="6"/>
  <c r="Q9" i="6"/>
  <c r="R9" i="6"/>
  <c r="S9" i="6"/>
  <c r="T9" i="6"/>
  <c r="M10" i="6"/>
  <c r="N10" i="6"/>
  <c r="O10" i="6"/>
  <c r="P10" i="6"/>
  <c r="Q10" i="6"/>
  <c r="R10" i="6"/>
  <c r="S10" i="6"/>
  <c r="T10" i="6"/>
  <c r="M11" i="6"/>
  <c r="N11" i="6"/>
  <c r="O11" i="6"/>
  <c r="P11" i="6"/>
  <c r="Q11" i="6"/>
  <c r="R11" i="6"/>
  <c r="S11" i="6"/>
  <c r="T11" i="6"/>
  <c r="M12" i="6"/>
  <c r="N12" i="6"/>
  <c r="O12" i="6"/>
  <c r="P12" i="6"/>
  <c r="Q12" i="6"/>
  <c r="R12" i="6"/>
  <c r="S12" i="6"/>
  <c r="T12" i="6"/>
  <c r="M13" i="6"/>
  <c r="N13" i="6"/>
  <c r="O13" i="6"/>
  <c r="P13" i="6"/>
  <c r="Q13" i="6"/>
  <c r="R13" i="6"/>
  <c r="S13" i="6"/>
  <c r="T13" i="6"/>
  <c r="M14" i="6"/>
  <c r="N14" i="6"/>
  <c r="O14" i="6"/>
  <c r="P14" i="6"/>
  <c r="Q14" i="6"/>
  <c r="R14" i="6"/>
  <c r="S14" i="6"/>
  <c r="T14" i="6"/>
  <c r="M15" i="6"/>
  <c r="N15" i="6"/>
  <c r="O15" i="6"/>
  <c r="P15" i="6"/>
  <c r="Q15" i="6"/>
  <c r="R15" i="6"/>
  <c r="S15" i="6"/>
  <c r="T15" i="6"/>
  <c r="M16" i="6"/>
  <c r="N16" i="6"/>
  <c r="O16" i="6"/>
  <c r="P16" i="6"/>
  <c r="Q16" i="6"/>
  <c r="R16" i="6"/>
  <c r="S16" i="6"/>
  <c r="T16" i="6"/>
  <c r="M17" i="6"/>
  <c r="N17" i="6"/>
  <c r="O17" i="6"/>
  <c r="P17" i="6"/>
  <c r="Q17" i="6"/>
  <c r="R17" i="6"/>
  <c r="S17" i="6"/>
  <c r="T17" i="6"/>
  <c r="M18" i="6"/>
  <c r="N18" i="6"/>
  <c r="O18" i="6"/>
  <c r="P18" i="6"/>
  <c r="Q18" i="6"/>
  <c r="R18" i="6"/>
  <c r="S18" i="6"/>
  <c r="T18" i="6"/>
  <c r="M19" i="6"/>
  <c r="N19" i="6"/>
  <c r="O19" i="6"/>
  <c r="P19" i="6"/>
  <c r="Q19" i="6"/>
  <c r="R19" i="6"/>
  <c r="S19" i="6"/>
  <c r="T19" i="6"/>
  <c r="M20" i="6"/>
  <c r="N20" i="6"/>
  <c r="O20" i="6"/>
  <c r="P20" i="6"/>
  <c r="Q20" i="6"/>
  <c r="R20" i="6"/>
  <c r="S20" i="6"/>
  <c r="T20" i="6"/>
  <c r="M21" i="6"/>
  <c r="N21" i="6"/>
  <c r="O21" i="6"/>
  <c r="P21" i="6"/>
  <c r="Q21" i="6"/>
  <c r="R21" i="6"/>
  <c r="S21" i="6"/>
  <c r="T21" i="6"/>
  <c r="M22" i="6"/>
  <c r="N22" i="6"/>
  <c r="O22" i="6"/>
  <c r="P22" i="6"/>
  <c r="Q22" i="6"/>
  <c r="R22" i="6"/>
  <c r="S22" i="6"/>
  <c r="T22" i="6"/>
  <c r="M23" i="6"/>
  <c r="N23" i="6"/>
  <c r="O23" i="6"/>
  <c r="P23" i="6"/>
  <c r="Q23" i="6"/>
  <c r="R23" i="6"/>
  <c r="S23" i="6"/>
  <c r="T23" i="6"/>
  <c r="M24" i="6"/>
  <c r="N24" i="6"/>
  <c r="O24" i="6"/>
  <c r="P24" i="6"/>
  <c r="Q24" i="6"/>
  <c r="R24" i="6"/>
  <c r="S24" i="6"/>
  <c r="T24" i="6"/>
  <c r="M25" i="6"/>
  <c r="N25" i="6"/>
  <c r="O25" i="6"/>
  <c r="P25" i="6"/>
  <c r="Q25" i="6"/>
  <c r="R25" i="6"/>
  <c r="S25" i="6"/>
  <c r="T25" i="6"/>
  <c r="M26" i="6"/>
  <c r="N26" i="6"/>
  <c r="O26" i="6"/>
  <c r="P26" i="6"/>
  <c r="Q26" i="6"/>
  <c r="R26" i="6"/>
  <c r="S26" i="6"/>
  <c r="T26" i="6"/>
  <c r="M27" i="6"/>
  <c r="N27" i="6"/>
  <c r="O27" i="6"/>
  <c r="P27" i="6"/>
  <c r="Q27" i="6"/>
  <c r="R27" i="6"/>
  <c r="S27" i="6"/>
  <c r="T27" i="6"/>
  <c r="M28" i="6"/>
  <c r="N28" i="6"/>
  <c r="O28" i="6"/>
  <c r="P28" i="6"/>
  <c r="Q28" i="6"/>
  <c r="R28" i="6"/>
  <c r="S28" i="6"/>
  <c r="T28" i="6"/>
  <c r="M29" i="6"/>
  <c r="N29" i="6"/>
  <c r="O29" i="6"/>
  <c r="P29" i="6"/>
  <c r="Q29" i="6"/>
  <c r="R29" i="6"/>
  <c r="S29" i="6"/>
  <c r="T29" i="6"/>
  <c r="M30" i="6"/>
  <c r="N30" i="6"/>
  <c r="O30" i="6"/>
  <c r="P30" i="6"/>
  <c r="Q30" i="6"/>
  <c r="R30" i="6"/>
  <c r="S30" i="6"/>
  <c r="T30" i="6"/>
  <c r="M31" i="6"/>
  <c r="N31" i="6"/>
  <c r="O31" i="6"/>
  <c r="P31" i="6"/>
  <c r="Q31" i="6"/>
  <c r="R31" i="6"/>
  <c r="S31" i="6"/>
  <c r="T31" i="6"/>
  <c r="M32" i="6"/>
  <c r="N32" i="6"/>
  <c r="O32" i="6"/>
  <c r="P32" i="6"/>
  <c r="Q32" i="6"/>
  <c r="R32" i="6"/>
  <c r="S32" i="6"/>
  <c r="T32" i="6"/>
  <c r="M33" i="6"/>
  <c r="N33" i="6"/>
  <c r="O33" i="6"/>
  <c r="P33" i="6"/>
  <c r="Q33" i="6"/>
  <c r="R33" i="6"/>
  <c r="S33" i="6"/>
  <c r="T33" i="6"/>
  <c r="M34" i="6"/>
  <c r="N34" i="6"/>
  <c r="O34" i="6"/>
  <c r="P34" i="6"/>
  <c r="Q34" i="6"/>
  <c r="R34" i="6"/>
  <c r="S34" i="6"/>
  <c r="T34" i="6"/>
  <c r="M35" i="6"/>
  <c r="N35" i="6"/>
  <c r="O35" i="6"/>
  <c r="P35" i="6"/>
  <c r="Q35" i="6"/>
  <c r="R35" i="6"/>
  <c r="S35" i="6"/>
  <c r="T35" i="6"/>
  <c r="M36" i="6"/>
  <c r="N36" i="6"/>
  <c r="O36" i="6"/>
  <c r="P36" i="6"/>
  <c r="Q36" i="6"/>
  <c r="R36" i="6"/>
  <c r="S36" i="6"/>
  <c r="T36" i="6"/>
  <c r="M37" i="6"/>
  <c r="N37" i="6"/>
  <c r="O37" i="6"/>
  <c r="P37" i="6"/>
  <c r="Q37" i="6"/>
  <c r="R37" i="6"/>
  <c r="S37" i="6"/>
  <c r="T37" i="6"/>
  <c r="M38" i="6"/>
  <c r="N38" i="6"/>
  <c r="O38" i="6"/>
  <c r="P38" i="6"/>
  <c r="Q38" i="6"/>
  <c r="R38" i="6"/>
  <c r="S38" i="6"/>
  <c r="T38" i="6"/>
  <c r="M39" i="6"/>
  <c r="N39" i="6"/>
  <c r="O39" i="6"/>
  <c r="P39" i="6"/>
  <c r="Q39" i="6"/>
  <c r="R39" i="6"/>
  <c r="S39" i="6"/>
  <c r="T39" i="6"/>
  <c r="M40" i="6"/>
  <c r="N40" i="6"/>
  <c r="O40" i="6"/>
  <c r="P40" i="6"/>
  <c r="Q40" i="6"/>
  <c r="R40" i="6"/>
  <c r="S40" i="6"/>
  <c r="T40" i="6"/>
  <c r="M41" i="6"/>
  <c r="N41" i="6"/>
  <c r="O41" i="6"/>
  <c r="P41" i="6"/>
  <c r="Q41" i="6"/>
  <c r="R41" i="6"/>
  <c r="S41" i="6"/>
  <c r="T41" i="6"/>
  <c r="M42" i="6"/>
  <c r="N42" i="6"/>
  <c r="O42" i="6"/>
  <c r="P42" i="6"/>
  <c r="Q42" i="6"/>
  <c r="R42" i="6"/>
  <c r="S42" i="6"/>
  <c r="T42" i="6"/>
  <c r="M43" i="6"/>
  <c r="N43" i="6"/>
  <c r="O43" i="6"/>
  <c r="P43" i="6"/>
  <c r="Q43" i="6"/>
  <c r="R43" i="6"/>
  <c r="S43" i="6"/>
  <c r="T43" i="6"/>
  <c r="M44" i="6"/>
  <c r="N44" i="6"/>
  <c r="O44" i="6"/>
  <c r="P44" i="6"/>
  <c r="Q44" i="6"/>
  <c r="R44" i="6"/>
  <c r="S44" i="6"/>
  <c r="T44" i="6"/>
  <c r="M45" i="6"/>
  <c r="N45" i="6"/>
  <c r="O45" i="6"/>
  <c r="P45" i="6"/>
  <c r="Q45" i="6"/>
  <c r="R45" i="6"/>
  <c r="S45" i="6"/>
  <c r="T45" i="6"/>
  <c r="M46" i="6"/>
  <c r="N46" i="6"/>
  <c r="O46" i="6"/>
  <c r="P46" i="6"/>
  <c r="Q46" i="6"/>
  <c r="R46" i="6"/>
  <c r="S46" i="6"/>
  <c r="T46" i="6"/>
  <c r="M47" i="6"/>
  <c r="N47" i="6"/>
  <c r="O47" i="6"/>
  <c r="P47" i="6"/>
  <c r="Q47" i="6"/>
  <c r="R47" i="6"/>
  <c r="S47" i="6"/>
  <c r="T47" i="6"/>
  <c r="M48" i="6"/>
  <c r="N48" i="6"/>
  <c r="O48" i="6"/>
  <c r="P48" i="6"/>
  <c r="Q48" i="6"/>
  <c r="R48" i="6"/>
  <c r="S48" i="6"/>
  <c r="T48" i="6"/>
  <c r="M49" i="6"/>
  <c r="N49" i="6"/>
  <c r="O49" i="6"/>
  <c r="P49" i="6"/>
  <c r="Q49" i="6"/>
  <c r="R49" i="6"/>
  <c r="S49" i="6"/>
  <c r="T49" i="6"/>
  <c r="M50" i="6"/>
  <c r="N50" i="6"/>
  <c r="O50" i="6"/>
  <c r="P50" i="6"/>
  <c r="Q50" i="6"/>
  <c r="R50" i="6"/>
  <c r="S50" i="6"/>
  <c r="T50" i="6"/>
  <c r="M51" i="6"/>
  <c r="N51" i="6"/>
  <c r="O51" i="6"/>
  <c r="P51" i="6"/>
  <c r="Q51" i="6"/>
  <c r="R51" i="6"/>
  <c r="S51" i="6"/>
  <c r="T51" i="6"/>
  <c r="M52" i="6"/>
  <c r="N52" i="6"/>
  <c r="O52" i="6"/>
  <c r="P52" i="6"/>
  <c r="Q52" i="6"/>
  <c r="R52" i="6"/>
  <c r="S52" i="6"/>
  <c r="T52" i="6"/>
  <c r="M53" i="6"/>
  <c r="N53" i="6"/>
  <c r="O53" i="6"/>
  <c r="P53" i="6"/>
  <c r="Q53" i="6"/>
  <c r="R53" i="6"/>
  <c r="S53" i="6"/>
  <c r="T53" i="6"/>
  <c r="M54" i="6"/>
  <c r="N54" i="6"/>
  <c r="O54" i="6"/>
  <c r="P54" i="6"/>
  <c r="Q54" i="6"/>
  <c r="R54" i="6"/>
  <c r="S54" i="6"/>
  <c r="T54" i="6"/>
  <c r="M55" i="6"/>
  <c r="N55" i="6"/>
  <c r="O55" i="6"/>
  <c r="P55" i="6"/>
  <c r="Q55" i="6"/>
  <c r="R55" i="6"/>
  <c r="S55" i="6"/>
  <c r="T55" i="6"/>
  <c r="M56" i="6"/>
  <c r="N56" i="6"/>
  <c r="O56" i="6"/>
  <c r="P56" i="6"/>
  <c r="Q56" i="6"/>
  <c r="R56" i="6"/>
  <c r="S56" i="6"/>
  <c r="T56" i="6"/>
  <c r="M57" i="6"/>
  <c r="N57" i="6"/>
  <c r="O57" i="6"/>
  <c r="P57" i="6"/>
  <c r="Q57" i="6"/>
  <c r="R57" i="6"/>
  <c r="S57" i="6"/>
  <c r="T57" i="6"/>
  <c r="M58" i="6"/>
  <c r="N58" i="6"/>
  <c r="O58" i="6"/>
  <c r="P58" i="6"/>
  <c r="Q58" i="6"/>
  <c r="R58" i="6"/>
  <c r="S58" i="6"/>
  <c r="T58" i="6"/>
  <c r="M59" i="6"/>
  <c r="N59" i="6"/>
  <c r="O59" i="6"/>
  <c r="P59" i="6"/>
  <c r="Q59" i="6"/>
  <c r="R59" i="6"/>
  <c r="S59" i="6"/>
  <c r="T59" i="6"/>
  <c r="M60" i="6"/>
  <c r="N60" i="6"/>
  <c r="O60" i="6"/>
  <c r="P60" i="6"/>
  <c r="Q60" i="6"/>
  <c r="R60" i="6"/>
  <c r="S60" i="6"/>
  <c r="T60" i="6"/>
  <c r="M61" i="6"/>
  <c r="N61" i="6"/>
  <c r="O61" i="6"/>
  <c r="P61" i="6"/>
  <c r="Q61" i="6"/>
  <c r="R61" i="6"/>
  <c r="S61" i="6"/>
  <c r="T61" i="6"/>
  <c r="M62" i="6"/>
  <c r="N62" i="6"/>
  <c r="O62" i="6"/>
  <c r="P62" i="6"/>
  <c r="Q62" i="6"/>
  <c r="R62" i="6"/>
  <c r="S62" i="6"/>
  <c r="T62" i="6"/>
  <c r="M63" i="6"/>
  <c r="N63" i="6"/>
  <c r="O63" i="6"/>
  <c r="P63" i="6"/>
  <c r="Q63" i="6"/>
  <c r="R63" i="6"/>
  <c r="S63" i="6"/>
  <c r="T63" i="6"/>
  <c r="M64" i="6"/>
  <c r="N64" i="6"/>
  <c r="O64" i="6"/>
  <c r="P64" i="6"/>
  <c r="Q64" i="6"/>
  <c r="R64" i="6"/>
  <c r="S64" i="6"/>
  <c r="T64" i="6"/>
  <c r="M65" i="6"/>
  <c r="N65" i="6"/>
  <c r="O65" i="6"/>
  <c r="P65" i="6"/>
  <c r="Q65" i="6"/>
  <c r="R65" i="6"/>
  <c r="S65" i="6"/>
  <c r="T65" i="6"/>
  <c r="M66" i="6"/>
  <c r="N66" i="6"/>
  <c r="O66" i="6"/>
  <c r="P66" i="6"/>
  <c r="Q66" i="6"/>
  <c r="R66" i="6"/>
  <c r="S66" i="6"/>
  <c r="T66" i="6"/>
  <c r="M67" i="6"/>
  <c r="N67" i="6"/>
  <c r="O67" i="6"/>
  <c r="P67" i="6"/>
  <c r="Q67" i="6"/>
  <c r="R67" i="6"/>
  <c r="S67" i="6"/>
  <c r="T67" i="6"/>
  <c r="M68" i="6"/>
  <c r="N68" i="6"/>
  <c r="O68" i="6"/>
  <c r="P68" i="6"/>
  <c r="Q68" i="6"/>
  <c r="R68" i="6"/>
  <c r="S68" i="6"/>
  <c r="T68" i="6"/>
  <c r="M69" i="6"/>
  <c r="N69" i="6"/>
  <c r="O69" i="6"/>
  <c r="P69" i="6"/>
  <c r="Q69" i="6"/>
  <c r="R69" i="6"/>
  <c r="S69" i="6"/>
  <c r="T69" i="6"/>
  <c r="M70" i="6"/>
  <c r="N70" i="6"/>
  <c r="O70" i="6"/>
  <c r="P70" i="6"/>
  <c r="Q70" i="6"/>
  <c r="R70" i="6"/>
  <c r="S70" i="6"/>
  <c r="T70" i="6"/>
  <c r="M71" i="6"/>
  <c r="N71" i="6"/>
  <c r="O71" i="6"/>
  <c r="P71" i="6"/>
  <c r="Q71" i="6"/>
  <c r="R71" i="6"/>
  <c r="S71" i="6"/>
  <c r="T71" i="6"/>
  <c r="M72" i="6"/>
  <c r="N72" i="6"/>
  <c r="O72" i="6"/>
  <c r="P72" i="6"/>
  <c r="Q72" i="6"/>
  <c r="R72" i="6"/>
  <c r="S72" i="6"/>
  <c r="T72" i="6"/>
  <c r="M73" i="6"/>
  <c r="N73" i="6"/>
  <c r="O73" i="6"/>
  <c r="P73" i="6"/>
  <c r="Q73" i="6"/>
  <c r="R73" i="6"/>
  <c r="S73" i="6"/>
  <c r="T73" i="6"/>
  <c r="M74" i="6"/>
  <c r="N74" i="6"/>
  <c r="O74" i="6"/>
  <c r="P74" i="6"/>
  <c r="Q74" i="6"/>
  <c r="R74" i="6"/>
  <c r="S74" i="6"/>
  <c r="T74" i="6"/>
  <c r="M75" i="6"/>
  <c r="N75" i="6"/>
  <c r="O75" i="6"/>
  <c r="P75" i="6"/>
  <c r="Q75" i="6"/>
  <c r="R75" i="6"/>
  <c r="S75" i="6"/>
  <c r="T75" i="6"/>
  <c r="M76" i="6"/>
  <c r="N76" i="6"/>
  <c r="O76" i="6"/>
  <c r="P76" i="6"/>
  <c r="Q76" i="6"/>
  <c r="R76" i="6"/>
  <c r="S76" i="6"/>
  <c r="T76" i="6"/>
  <c r="M77" i="6"/>
  <c r="N77" i="6"/>
  <c r="O77" i="6"/>
  <c r="P77" i="6"/>
  <c r="Q77" i="6"/>
  <c r="R77" i="6"/>
  <c r="S77" i="6"/>
  <c r="T77" i="6"/>
  <c r="M78" i="6"/>
  <c r="N78" i="6"/>
  <c r="O78" i="6"/>
  <c r="P78" i="6"/>
  <c r="Q78" i="6"/>
  <c r="R78" i="6"/>
  <c r="S78" i="6"/>
  <c r="T78" i="6"/>
  <c r="M79" i="6"/>
  <c r="N79" i="6"/>
  <c r="O79" i="6"/>
  <c r="P79" i="6"/>
  <c r="Q79" i="6"/>
  <c r="R79" i="6"/>
  <c r="S79" i="6"/>
  <c r="T79" i="6"/>
  <c r="M80" i="6"/>
  <c r="N80" i="6"/>
  <c r="O80" i="6"/>
  <c r="P80" i="6"/>
  <c r="Q80" i="6"/>
  <c r="R80" i="6"/>
  <c r="S80" i="6"/>
  <c r="T80" i="6"/>
  <c r="M81" i="6"/>
  <c r="N81" i="6"/>
  <c r="O81" i="6"/>
  <c r="P81" i="6"/>
  <c r="Q81" i="6"/>
  <c r="R81" i="6"/>
  <c r="S81" i="6"/>
  <c r="T81" i="6"/>
  <c r="M82" i="6"/>
  <c r="N82" i="6"/>
  <c r="O82" i="6"/>
  <c r="P82" i="6"/>
  <c r="Q82" i="6"/>
  <c r="R82" i="6"/>
  <c r="S82" i="6"/>
  <c r="T82" i="6"/>
  <c r="M83" i="6"/>
  <c r="N83" i="6"/>
  <c r="O83" i="6"/>
  <c r="P83" i="6"/>
  <c r="Q83" i="6"/>
  <c r="R83" i="6"/>
  <c r="S83" i="6"/>
  <c r="T83" i="6"/>
  <c r="M84" i="6"/>
  <c r="N84" i="6"/>
  <c r="O84" i="6"/>
  <c r="P84" i="6"/>
  <c r="Q84" i="6"/>
  <c r="R84" i="6"/>
  <c r="S84" i="6"/>
  <c r="T84" i="6"/>
  <c r="M85" i="6"/>
  <c r="N85" i="6"/>
  <c r="O85" i="6"/>
  <c r="P85" i="6"/>
  <c r="Q85" i="6"/>
  <c r="R85" i="6"/>
  <c r="S85" i="6"/>
  <c r="T85" i="6"/>
  <c r="M86" i="6"/>
  <c r="N86" i="6"/>
  <c r="O86" i="6"/>
  <c r="P86" i="6"/>
  <c r="Q86" i="6"/>
  <c r="R86" i="6"/>
  <c r="S86" i="6"/>
  <c r="T86" i="6"/>
  <c r="M87" i="6"/>
  <c r="N87" i="6"/>
  <c r="O87" i="6"/>
  <c r="P87" i="6"/>
  <c r="Q87" i="6"/>
  <c r="R87" i="6"/>
  <c r="S87" i="6"/>
  <c r="T87" i="6"/>
  <c r="M88" i="6"/>
  <c r="N88" i="6"/>
  <c r="O88" i="6"/>
  <c r="P88" i="6"/>
  <c r="Q88" i="6"/>
  <c r="R88" i="6"/>
  <c r="S88" i="6"/>
  <c r="T88" i="6"/>
  <c r="M89" i="6"/>
  <c r="N89" i="6"/>
  <c r="O89" i="6"/>
  <c r="P89" i="6"/>
  <c r="Q89" i="6"/>
  <c r="R89" i="6"/>
  <c r="S89" i="6"/>
  <c r="T89" i="6"/>
  <c r="M90" i="6"/>
  <c r="N90" i="6"/>
  <c r="O90" i="6"/>
  <c r="P90" i="6"/>
  <c r="Q90" i="6"/>
  <c r="R90" i="6"/>
  <c r="S90" i="6"/>
  <c r="T90" i="6"/>
  <c r="M91" i="6"/>
  <c r="N91" i="6"/>
  <c r="O91" i="6"/>
  <c r="P91" i="6"/>
  <c r="Q91" i="6"/>
  <c r="R91" i="6"/>
  <c r="S91" i="6"/>
  <c r="T91" i="6"/>
  <c r="M92" i="6"/>
  <c r="N92" i="6"/>
  <c r="O92" i="6"/>
  <c r="P92" i="6"/>
  <c r="Q92" i="6"/>
  <c r="R92" i="6"/>
  <c r="S92" i="6"/>
  <c r="T92" i="6"/>
  <c r="M93" i="6"/>
  <c r="N93" i="6"/>
  <c r="O93" i="6"/>
  <c r="P93" i="6"/>
  <c r="Q93" i="6"/>
  <c r="R93" i="6"/>
  <c r="S93" i="6"/>
  <c r="T93" i="6"/>
  <c r="M94" i="6"/>
  <c r="N94" i="6"/>
  <c r="O94" i="6"/>
  <c r="P94" i="6"/>
  <c r="Q94" i="6"/>
  <c r="R94" i="6"/>
  <c r="S94" i="6"/>
  <c r="T94" i="6"/>
  <c r="M95" i="6"/>
  <c r="N95" i="6"/>
  <c r="O95" i="6"/>
  <c r="P95" i="6"/>
  <c r="Q95" i="6"/>
  <c r="R95" i="6"/>
  <c r="S95" i="6"/>
  <c r="T95" i="6"/>
  <c r="M96" i="6"/>
  <c r="N96" i="6"/>
  <c r="O96" i="6"/>
  <c r="P96" i="6"/>
  <c r="Q96" i="6"/>
  <c r="R96" i="6"/>
  <c r="S96" i="6"/>
  <c r="T96" i="6"/>
  <c r="M97" i="6"/>
  <c r="N97" i="6"/>
  <c r="O97" i="6"/>
  <c r="P97" i="6"/>
  <c r="Q97" i="6"/>
  <c r="R97" i="6"/>
  <c r="S97" i="6"/>
  <c r="T97" i="6"/>
  <c r="M98" i="6"/>
  <c r="N98" i="6"/>
  <c r="O98" i="6"/>
  <c r="P98" i="6"/>
  <c r="Q98" i="6"/>
  <c r="R98" i="6"/>
  <c r="S98" i="6"/>
  <c r="T98" i="6"/>
  <c r="M99" i="6"/>
  <c r="N99" i="6"/>
  <c r="O99" i="6"/>
  <c r="P99" i="6"/>
  <c r="Q99" i="6"/>
  <c r="R99" i="6"/>
  <c r="S99" i="6"/>
  <c r="T99" i="6"/>
  <c r="M100" i="6"/>
  <c r="N100" i="6"/>
  <c r="O100" i="6"/>
  <c r="P100" i="6"/>
  <c r="Q100" i="6"/>
  <c r="R100" i="6"/>
  <c r="S100" i="6"/>
  <c r="T100" i="6"/>
  <c r="M101" i="6"/>
  <c r="N101" i="6"/>
  <c r="O101" i="6"/>
  <c r="P101" i="6"/>
  <c r="Q101" i="6"/>
  <c r="R101" i="6"/>
  <c r="S101" i="6"/>
  <c r="T101" i="6"/>
  <c r="M102" i="6"/>
  <c r="N102" i="6"/>
  <c r="O102" i="6"/>
  <c r="P102" i="6"/>
  <c r="Q102" i="6"/>
  <c r="R102" i="6"/>
  <c r="S102" i="6"/>
  <c r="T102" i="6"/>
  <c r="M103" i="6"/>
  <c r="N103" i="6"/>
  <c r="O103" i="6"/>
  <c r="P103" i="6"/>
  <c r="Q103" i="6"/>
  <c r="R103" i="6"/>
  <c r="S103" i="6"/>
  <c r="T103" i="6"/>
  <c r="M104" i="6"/>
  <c r="N104" i="6"/>
  <c r="O104" i="6"/>
  <c r="P104" i="6"/>
  <c r="Q104" i="6"/>
  <c r="R104" i="6"/>
  <c r="S104" i="6"/>
  <c r="T104" i="6"/>
  <c r="M105" i="6"/>
  <c r="N105" i="6"/>
  <c r="O105" i="6"/>
  <c r="P105" i="6"/>
  <c r="Q105" i="6"/>
  <c r="R105" i="6"/>
  <c r="S105" i="6"/>
  <c r="T105" i="6"/>
  <c r="M106" i="6"/>
  <c r="N106" i="6"/>
  <c r="O106" i="6"/>
  <c r="P106" i="6"/>
  <c r="Q106" i="6"/>
  <c r="R106" i="6"/>
  <c r="S106" i="6"/>
  <c r="T106" i="6"/>
  <c r="M107" i="6"/>
  <c r="N107" i="6"/>
  <c r="O107" i="6"/>
  <c r="P107" i="6"/>
  <c r="Q107" i="6"/>
  <c r="R107" i="6"/>
  <c r="S107" i="6"/>
  <c r="T107" i="6"/>
  <c r="M108" i="6"/>
  <c r="N108" i="6"/>
  <c r="O108" i="6"/>
  <c r="P108" i="6"/>
  <c r="Q108" i="6"/>
  <c r="R108" i="6"/>
  <c r="S108" i="6"/>
  <c r="T108" i="6"/>
  <c r="M109" i="6"/>
  <c r="N109" i="6"/>
  <c r="O109" i="6"/>
  <c r="P109" i="6"/>
  <c r="Q109" i="6"/>
  <c r="R109" i="6"/>
  <c r="S109" i="6"/>
  <c r="T109" i="6"/>
  <c r="M110" i="6"/>
  <c r="N110" i="6"/>
  <c r="O110" i="6"/>
  <c r="P110" i="6"/>
  <c r="Q110" i="6"/>
  <c r="R110" i="6"/>
  <c r="S110" i="6"/>
  <c r="T110" i="6"/>
  <c r="M111" i="6"/>
  <c r="N111" i="6"/>
  <c r="O111" i="6"/>
  <c r="P111" i="6"/>
  <c r="Q111" i="6"/>
  <c r="R111" i="6"/>
  <c r="S111" i="6"/>
  <c r="T111" i="6"/>
  <c r="M112" i="6"/>
  <c r="N112" i="6"/>
  <c r="O112" i="6"/>
  <c r="P112" i="6"/>
  <c r="Q112" i="6"/>
  <c r="R112" i="6"/>
  <c r="S112" i="6"/>
  <c r="T112" i="6"/>
  <c r="M113" i="6"/>
  <c r="N113" i="6"/>
  <c r="O113" i="6"/>
  <c r="P113" i="6"/>
  <c r="Q113" i="6"/>
  <c r="R113" i="6"/>
  <c r="S113" i="6"/>
  <c r="T113" i="6"/>
  <c r="M114" i="6"/>
  <c r="N114" i="6"/>
  <c r="O114" i="6"/>
  <c r="P114" i="6"/>
  <c r="Q114" i="6"/>
  <c r="R114" i="6"/>
  <c r="S114" i="6"/>
  <c r="T114" i="6"/>
  <c r="M115" i="6"/>
  <c r="N115" i="6"/>
  <c r="O115" i="6"/>
  <c r="P115" i="6"/>
  <c r="Q115" i="6"/>
  <c r="R115" i="6"/>
  <c r="S115" i="6"/>
  <c r="T115" i="6"/>
  <c r="M116" i="6"/>
  <c r="N116" i="6"/>
  <c r="O116" i="6"/>
  <c r="P116" i="6"/>
  <c r="Q116" i="6"/>
  <c r="R116" i="6"/>
  <c r="S116" i="6"/>
  <c r="T116" i="6"/>
  <c r="M117" i="6"/>
  <c r="N117" i="6"/>
  <c r="O117" i="6"/>
  <c r="P117" i="6"/>
  <c r="Q117" i="6"/>
  <c r="R117" i="6"/>
  <c r="S117" i="6"/>
  <c r="T117" i="6"/>
  <c r="M118" i="6"/>
  <c r="N118" i="6"/>
  <c r="O118" i="6"/>
  <c r="P118" i="6"/>
  <c r="Q118" i="6"/>
  <c r="R118" i="6"/>
  <c r="S118" i="6"/>
  <c r="T118" i="6"/>
  <c r="M119" i="6"/>
  <c r="N119" i="6"/>
  <c r="O119" i="6"/>
  <c r="P119" i="6"/>
  <c r="Q119" i="6"/>
  <c r="R119" i="6"/>
  <c r="S119" i="6"/>
  <c r="T119" i="6"/>
  <c r="M120" i="6"/>
  <c r="N120" i="6"/>
  <c r="O120" i="6"/>
  <c r="P120" i="6"/>
  <c r="Q120" i="6"/>
  <c r="R120" i="6"/>
  <c r="S120" i="6"/>
  <c r="T120" i="6"/>
  <c r="M121" i="6"/>
  <c r="N121" i="6"/>
  <c r="O121" i="6"/>
  <c r="P121" i="6"/>
  <c r="Q121" i="6"/>
  <c r="R121" i="6"/>
  <c r="S121" i="6"/>
  <c r="T121" i="6"/>
  <c r="M122" i="6"/>
  <c r="N122" i="6"/>
  <c r="O122" i="6"/>
  <c r="P122" i="6"/>
  <c r="Q122" i="6"/>
  <c r="R122" i="6"/>
  <c r="S122" i="6"/>
  <c r="T122" i="6"/>
  <c r="M123" i="6"/>
  <c r="N123" i="6"/>
  <c r="O123" i="6"/>
  <c r="P123" i="6"/>
  <c r="Q123" i="6"/>
  <c r="R123" i="6"/>
  <c r="S123" i="6"/>
  <c r="T123" i="6"/>
  <c r="M124" i="6"/>
  <c r="N124" i="6"/>
  <c r="O124" i="6"/>
  <c r="P124" i="6"/>
  <c r="Q124" i="6"/>
  <c r="R124" i="6"/>
  <c r="S124" i="6"/>
  <c r="T124" i="6"/>
  <c r="M125" i="6"/>
  <c r="N125" i="6"/>
  <c r="O125" i="6"/>
  <c r="P125" i="6"/>
  <c r="Q125" i="6"/>
  <c r="R125" i="6"/>
  <c r="S125" i="6"/>
  <c r="T125" i="6"/>
  <c r="M126" i="6"/>
  <c r="N126" i="6"/>
  <c r="O126" i="6"/>
  <c r="P126" i="6"/>
  <c r="Q126" i="6"/>
  <c r="R126" i="6"/>
  <c r="S126" i="6"/>
  <c r="T126" i="6"/>
  <c r="M127" i="6"/>
  <c r="N127" i="6"/>
  <c r="O127" i="6"/>
  <c r="P127" i="6"/>
  <c r="Q127" i="6"/>
  <c r="R127" i="6"/>
  <c r="S127" i="6"/>
  <c r="T127" i="6"/>
  <c r="M128" i="6"/>
  <c r="N128" i="6"/>
  <c r="O128" i="6"/>
  <c r="P128" i="6"/>
  <c r="Q128" i="6"/>
  <c r="R128" i="6"/>
  <c r="S128" i="6"/>
  <c r="T128" i="6"/>
  <c r="M129" i="6"/>
  <c r="N129" i="6"/>
  <c r="O129" i="6"/>
  <c r="P129" i="6"/>
  <c r="Q129" i="6"/>
  <c r="R129" i="6"/>
  <c r="S129" i="6"/>
  <c r="T129" i="6"/>
  <c r="M130" i="6"/>
  <c r="N130" i="6"/>
  <c r="O130" i="6"/>
  <c r="P130" i="6"/>
  <c r="Q130" i="6"/>
  <c r="R130" i="6"/>
  <c r="S130" i="6"/>
  <c r="T130" i="6"/>
  <c r="M131" i="6"/>
  <c r="N131" i="6"/>
  <c r="O131" i="6"/>
  <c r="P131" i="6"/>
  <c r="Q131" i="6"/>
  <c r="R131" i="6"/>
  <c r="S131" i="6"/>
  <c r="T131" i="6"/>
  <c r="M132" i="6"/>
  <c r="N132" i="6"/>
  <c r="O132" i="6"/>
  <c r="P132" i="6"/>
  <c r="Q132" i="6"/>
  <c r="R132" i="6"/>
  <c r="S132" i="6"/>
  <c r="T132" i="6"/>
  <c r="M133" i="6"/>
  <c r="N133" i="6"/>
  <c r="O133" i="6"/>
  <c r="P133" i="6"/>
  <c r="Q133" i="6"/>
  <c r="R133" i="6"/>
  <c r="S133" i="6"/>
  <c r="T133" i="6"/>
  <c r="M134" i="6"/>
  <c r="N134" i="6"/>
  <c r="O134" i="6"/>
  <c r="P134" i="6"/>
  <c r="Q134" i="6"/>
  <c r="R134" i="6"/>
  <c r="S134" i="6"/>
  <c r="T134" i="6"/>
  <c r="M135" i="6"/>
  <c r="N135" i="6"/>
  <c r="O135" i="6"/>
  <c r="P135" i="6"/>
  <c r="Q135" i="6"/>
  <c r="R135" i="6"/>
  <c r="S135" i="6"/>
  <c r="T135" i="6"/>
  <c r="M136" i="6"/>
  <c r="N136" i="6"/>
  <c r="O136" i="6"/>
  <c r="P136" i="6"/>
  <c r="Q136" i="6"/>
  <c r="R136" i="6"/>
  <c r="S136" i="6"/>
  <c r="T136" i="6"/>
  <c r="M137" i="6"/>
  <c r="N137" i="6"/>
  <c r="O137" i="6"/>
  <c r="P137" i="6"/>
  <c r="Q137" i="6"/>
  <c r="R137" i="6"/>
  <c r="S137" i="6"/>
  <c r="T137" i="6"/>
  <c r="M138" i="6"/>
  <c r="N138" i="6"/>
  <c r="O138" i="6"/>
  <c r="P138" i="6"/>
  <c r="Q138" i="6"/>
  <c r="R138" i="6"/>
  <c r="S138" i="6"/>
  <c r="T138" i="6"/>
  <c r="M139" i="6"/>
  <c r="N139" i="6"/>
  <c r="O139" i="6"/>
  <c r="P139" i="6"/>
  <c r="Q139" i="6"/>
  <c r="R139" i="6"/>
  <c r="S139" i="6"/>
  <c r="T139" i="6"/>
  <c r="M140" i="6"/>
  <c r="N140" i="6"/>
  <c r="O140" i="6"/>
  <c r="P140" i="6"/>
  <c r="Q140" i="6"/>
  <c r="R140" i="6"/>
  <c r="S140" i="6"/>
  <c r="T140" i="6"/>
  <c r="M141" i="6"/>
  <c r="N141" i="6"/>
  <c r="O141" i="6"/>
  <c r="P141" i="6"/>
  <c r="Q141" i="6"/>
  <c r="R141" i="6"/>
  <c r="S141" i="6"/>
  <c r="T141" i="6"/>
  <c r="M142" i="6"/>
  <c r="N142" i="6"/>
  <c r="O142" i="6"/>
  <c r="P142" i="6"/>
  <c r="Q142" i="6"/>
  <c r="R142" i="6"/>
  <c r="S142" i="6"/>
  <c r="T142" i="6"/>
  <c r="M143" i="6"/>
  <c r="N143" i="6"/>
  <c r="O143" i="6"/>
  <c r="P143" i="6"/>
  <c r="Q143" i="6"/>
  <c r="R143" i="6"/>
  <c r="S143" i="6"/>
  <c r="T143" i="6"/>
  <c r="M144" i="6"/>
  <c r="N144" i="6"/>
  <c r="O144" i="6"/>
  <c r="P144" i="6"/>
  <c r="Q144" i="6"/>
  <c r="R144" i="6"/>
  <c r="S144" i="6"/>
  <c r="T144" i="6"/>
  <c r="M145" i="6"/>
  <c r="N145" i="6"/>
  <c r="O145" i="6"/>
  <c r="P145" i="6"/>
  <c r="Q145" i="6"/>
  <c r="R145" i="6"/>
  <c r="S145" i="6"/>
  <c r="T145" i="6"/>
  <c r="M146" i="6"/>
  <c r="N146" i="6"/>
  <c r="O146" i="6"/>
  <c r="P146" i="6"/>
  <c r="Q146" i="6"/>
  <c r="R146" i="6"/>
  <c r="S146" i="6"/>
  <c r="T146" i="6"/>
  <c r="M147" i="6"/>
  <c r="N147" i="6"/>
  <c r="O147" i="6"/>
  <c r="P147" i="6"/>
  <c r="Q147" i="6"/>
  <c r="R147" i="6"/>
  <c r="S147" i="6"/>
  <c r="T147" i="6"/>
  <c r="M148" i="6"/>
  <c r="N148" i="6"/>
  <c r="O148" i="6"/>
  <c r="P148" i="6"/>
  <c r="Q148" i="6"/>
  <c r="R148" i="6"/>
  <c r="S148" i="6"/>
  <c r="T148" i="6"/>
  <c r="M149" i="6"/>
  <c r="N149" i="6"/>
  <c r="O149" i="6"/>
  <c r="P149" i="6"/>
  <c r="Q149" i="6"/>
  <c r="R149" i="6"/>
  <c r="S149" i="6"/>
  <c r="T149" i="6"/>
  <c r="M150" i="6"/>
  <c r="N150" i="6"/>
  <c r="O150" i="6"/>
  <c r="P150" i="6"/>
  <c r="Q150" i="6"/>
  <c r="R150" i="6"/>
  <c r="S150" i="6"/>
  <c r="T150" i="6"/>
  <c r="M151" i="6"/>
  <c r="N151" i="6"/>
  <c r="O151" i="6"/>
  <c r="P151" i="6"/>
  <c r="Q151" i="6"/>
  <c r="R151" i="6"/>
  <c r="S151" i="6"/>
  <c r="T151" i="6"/>
  <c r="M152" i="6"/>
  <c r="N152" i="6"/>
  <c r="O152" i="6"/>
  <c r="P152" i="6"/>
  <c r="Q152" i="6"/>
  <c r="R152" i="6"/>
  <c r="S152" i="6"/>
  <c r="T152" i="6"/>
  <c r="M153" i="6"/>
  <c r="N153" i="6"/>
  <c r="O153" i="6"/>
  <c r="P153" i="6"/>
  <c r="Q153" i="6"/>
  <c r="R153" i="6"/>
  <c r="S153" i="6"/>
  <c r="T153" i="6"/>
  <c r="M154" i="6"/>
  <c r="N154" i="6"/>
  <c r="O154" i="6"/>
  <c r="P154" i="6"/>
  <c r="Q154" i="6"/>
  <c r="R154" i="6"/>
  <c r="S154" i="6"/>
  <c r="T154" i="6"/>
  <c r="M155" i="6"/>
  <c r="N155" i="6"/>
  <c r="O155" i="6"/>
  <c r="P155" i="6"/>
  <c r="Q155" i="6"/>
  <c r="R155" i="6"/>
  <c r="S155" i="6"/>
  <c r="T155" i="6"/>
  <c r="M156" i="6"/>
  <c r="N156" i="6"/>
  <c r="O156" i="6"/>
  <c r="P156" i="6"/>
  <c r="Q156" i="6"/>
  <c r="R156" i="6"/>
  <c r="S156" i="6"/>
  <c r="T156" i="6"/>
  <c r="M157" i="6"/>
  <c r="N157" i="6"/>
  <c r="O157" i="6"/>
  <c r="P157" i="6"/>
  <c r="Q157" i="6"/>
  <c r="R157" i="6"/>
  <c r="S157" i="6"/>
  <c r="T157" i="6"/>
  <c r="M158" i="6"/>
  <c r="N158" i="6"/>
  <c r="O158" i="6"/>
  <c r="P158" i="6"/>
  <c r="Q158" i="6"/>
  <c r="R158" i="6"/>
  <c r="S158" i="6"/>
  <c r="T158" i="6"/>
  <c r="M159" i="6"/>
  <c r="N159" i="6"/>
  <c r="O159" i="6"/>
  <c r="P159" i="6"/>
  <c r="Q159" i="6"/>
  <c r="R159" i="6"/>
  <c r="S159" i="6"/>
  <c r="T159" i="6"/>
  <c r="M160" i="6"/>
  <c r="N160" i="6"/>
  <c r="O160" i="6"/>
  <c r="P160" i="6"/>
  <c r="Q160" i="6"/>
  <c r="R160" i="6"/>
  <c r="S160" i="6"/>
  <c r="T160" i="6"/>
  <c r="M161" i="6"/>
  <c r="N161" i="6"/>
  <c r="O161" i="6"/>
  <c r="P161" i="6"/>
  <c r="Q161" i="6"/>
  <c r="R161" i="6"/>
  <c r="S161" i="6"/>
  <c r="T161" i="6"/>
  <c r="M162" i="6"/>
  <c r="N162" i="6"/>
  <c r="O162" i="6"/>
  <c r="P162" i="6"/>
  <c r="Q162" i="6"/>
  <c r="R162" i="6"/>
  <c r="S162" i="6"/>
  <c r="T162" i="6"/>
  <c r="M163" i="6"/>
  <c r="N163" i="6"/>
  <c r="O163" i="6"/>
  <c r="P163" i="6"/>
  <c r="Q163" i="6"/>
  <c r="R163" i="6"/>
  <c r="S163" i="6"/>
  <c r="T163" i="6"/>
  <c r="M164" i="6"/>
  <c r="N164" i="6"/>
  <c r="O164" i="6"/>
  <c r="P164" i="6"/>
  <c r="Q164" i="6"/>
  <c r="R164" i="6"/>
  <c r="S164" i="6"/>
  <c r="T164" i="6"/>
  <c r="M165" i="6"/>
  <c r="N165" i="6"/>
  <c r="O165" i="6"/>
  <c r="P165" i="6"/>
  <c r="Q165" i="6"/>
  <c r="R165" i="6"/>
  <c r="S165" i="6"/>
  <c r="T165" i="6"/>
  <c r="M166" i="6"/>
  <c r="N166" i="6"/>
  <c r="O166" i="6"/>
  <c r="P166" i="6"/>
  <c r="Q166" i="6"/>
  <c r="R166" i="6"/>
  <c r="S166" i="6"/>
  <c r="T166" i="6"/>
  <c r="M167" i="6"/>
  <c r="N167" i="6"/>
  <c r="O167" i="6"/>
  <c r="P167" i="6"/>
  <c r="Q167" i="6"/>
  <c r="R167" i="6"/>
  <c r="S167" i="6"/>
  <c r="T167" i="6"/>
  <c r="M168" i="6"/>
  <c r="N168" i="6"/>
  <c r="O168" i="6"/>
  <c r="P168" i="6"/>
  <c r="Q168" i="6"/>
  <c r="R168" i="6"/>
  <c r="S168" i="6"/>
  <c r="T168" i="6"/>
  <c r="M169" i="6"/>
  <c r="N169" i="6"/>
  <c r="O169" i="6"/>
  <c r="P169" i="6"/>
  <c r="Q169" i="6"/>
  <c r="R169" i="6"/>
  <c r="S169" i="6"/>
  <c r="T169" i="6"/>
  <c r="M170" i="6"/>
  <c r="N170" i="6"/>
  <c r="O170" i="6"/>
  <c r="P170" i="6"/>
  <c r="Q170" i="6"/>
  <c r="R170" i="6"/>
  <c r="S170" i="6"/>
  <c r="T170" i="6"/>
  <c r="M171" i="6"/>
  <c r="N171" i="6"/>
  <c r="O171" i="6"/>
  <c r="P171" i="6"/>
  <c r="Q171" i="6"/>
  <c r="R171" i="6"/>
  <c r="S171" i="6"/>
  <c r="T171" i="6"/>
  <c r="M172" i="6"/>
  <c r="N172" i="6"/>
  <c r="O172" i="6"/>
  <c r="P172" i="6"/>
  <c r="Q172" i="6"/>
  <c r="R172" i="6"/>
  <c r="S172" i="6"/>
  <c r="T172" i="6"/>
  <c r="M173" i="6"/>
  <c r="N173" i="6"/>
  <c r="O173" i="6"/>
  <c r="P173" i="6"/>
  <c r="Q173" i="6"/>
  <c r="R173" i="6"/>
  <c r="S173" i="6"/>
  <c r="T173" i="6"/>
  <c r="M174" i="6"/>
  <c r="N174" i="6"/>
  <c r="O174" i="6"/>
  <c r="P174" i="6"/>
  <c r="Q174" i="6"/>
  <c r="R174" i="6"/>
  <c r="S174" i="6"/>
  <c r="T174" i="6"/>
  <c r="M175" i="6"/>
  <c r="N175" i="6"/>
  <c r="O175" i="6"/>
  <c r="P175" i="6"/>
  <c r="Q175" i="6"/>
  <c r="R175" i="6"/>
  <c r="S175" i="6"/>
  <c r="T175" i="6"/>
  <c r="M176" i="6"/>
  <c r="N176" i="6"/>
  <c r="O176" i="6"/>
  <c r="P176" i="6"/>
  <c r="Q176" i="6"/>
  <c r="R176" i="6"/>
  <c r="S176" i="6"/>
  <c r="T176" i="6"/>
  <c r="M177" i="6"/>
  <c r="N177" i="6"/>
  <c r="O177" i="6"/>
  <c r="P177" i="6"/>
  <c r="Q177" i="6"/>
  <c r="R177" i="6"/>
  <c r="S177" i="6"/>
  <c r="T177" i="6"/>
  <c r="M178" i="6"/>
  <c r="N178" i="6"/>
  <c r="O178" i="6"/>
  <c r="P178" i="6"/>
  <c r="Q178" i="6"/>
  <c r="R178" i="6"/>
  <c r="S178" i="6"/>
  <c r="T178" i="6"/>
  <c r="M179" i="6"/>
  <c r="N179" i="6"/>
  <c r="O179" i="6"/>
  <c r="P179" i="6"/>
  <c r="Q179" i="6"/>
  <c r="R179" i="6"/>
  <c r="S179" i="6"/>
  <c r="T179" i="6"/>
  <c r="M180" i="6"/>
  <c r="N180" i="6"/>
  <c r="O180" i="6"/>
  <c r="P180" i="6"/>
  <c r="Q180" i="6"/>
  <c r="R180" i="6"/>
  <c r="S180" i="6"/>
  <c r="T180" i="6"/>
  <c r="M181" i="6"/>
  <c r="N181" i="6"/>
  <c r="O181" i="6"/>
  <c r="P181" i="6"/>
  <c r="Q181" i="6"/>
  <c r="R181" i="6"/>
  <c r="S181" i="6"/>
  <c r="T181" i="6"/>
  <c r="M182" i="6"/>
  <c r="N182" i="6"/>
  <c r="O182" i="6"/>
  <c r="P182" i="6"/>
  <c r="Q182" i="6"/>
  <c r="R182" i="6"/>
  <c r="S182" i="6"/>
  <c r="T182" i="6"/>
  <c r="M183" i="6"/>
  <c r="N183" i="6"/>
  <c r="O183" i="6"/>
  <c r="P183" i="6"/>
  <c r="Q183" i="6"/>
  <c r="R183" i="6"/>
  <c r="S183" i="6"/>
  <c r="T183" i="6"/>
  <c r="M184" i="6"/>
  <c r="N184" i="6"/>
  <c r="O184" i="6"/>
  <c r="P184" i="6"/>
  <c r="Q184" i="6"/>
  <c r="R184" i="6"/>
  <c r="S184" i="6"/>
  <c r="T184" i="6"/>
  <c r="M185" i="6"/>
  <c r="N185" i="6"/>
  <c r="O185" i="6"/>
  <c r="P185" i="6"/>
  <c r="Q185" i="6"/>
  <c r="R185" i="6"/>
  <c r="S185" i="6"/>
  <c r="T185" i="6"/>
  <c r="M186" i="6"/>
  <c r="N186" i="6"/>
  <c r="O186" i="6"/>
  <c r="P186" i="6"/>
  <c r="Q186" i="6"/>
  <c r="R186" i="6"/>
  <c r="S186" i="6"/>
  <c r="T186" i="6"/>
  <c r="M187" i="6"/>
  <c r="N187" i="6"/>
  <c r="O187" i="6"/>
  <c r="P187" i="6"/>
  <c r="Q187" i="6"/>
  <c r="R187" i="6"/>
  <c r="S187" i="6"/>
  <c r="T187" i="6"/>
  <c r="M188" i="6"/>
  <c r="N188" i="6"/>
  <c r="O188" i="6"/>
  <c r="P188" i="6"/>
  <c r="Q188" i="6"/>
  <c r="R188" i="6"/>
  <c r="S188" i="6"/>
  <c r="T188" i="6"/>
  <c r="M189" i="6"/>
  <c r="N189" i="6"/>
  <c r="O189" i="6"/>
  <c r="P189" i="6"/>
  <c r="Q189" i="6"/>
  <c r="R189" i="6"/>
  <c r="S189" i="6"/>
  <c r="T189" i="6"/>
  <c r="M190" i="6"/>
  <c r="N190" i="6"/>
  <c r="O190" i="6"/>
  <c r="P190" i="6"/>
  <c r="Q190" i="6"/>
  <c r="R190" i="6"/>
  <c r="S190" i="6"/>
  <c r="T190" i="6"/>
  <c r="M191" i="6"/>
  <c r="N191" i="6"/>
  <c r="O191" i="6"/>
  <c r="P191" i="6"/>
  <c r="Q191" i="6"/>
  <c r="R191" i="6"/>
  <c r="S191" i="6"/>
  <c r="T191" i="6"/>
  <c r="M192" i="6"/>
  <c r="N192" i="6"/>
  <c r="O192" i="6"/>
  <c r="P192" i="6"/>
  <c r="Q192" i="6"/>
  <c r="R192" i="6"/>
  <c r="S192" i="6"/>
  <c r="T192" i="6"/>
  <c r="M193" i="6"/>
  <c r="N193" i="6"/>
  <c r="O193" i="6"/>
  <c r="P193" i="6"/>
  <c r="Q193" i="6"/>
  <c r="R193" i="6"/>
  <c r="S193" i="6"/>
  <c r="T193" i="6"/>
  <c r="M194" i="6"/>
  <c r="N194" i="6"/>
  <c r="O194" i="6"/>
  <c r="P194" i="6"/>
  <c r="Q194" i="6"/>
  <c r="R194" i="6"/>
  <c r="S194" i="6"/>
  <c r="T194" i="6"/>
  <c r="M195" i="6"/>
  <c r="N195" i="6"/>
  <c r="O195" i="6"/>
  <c r="P195" i="6"/>
  <c r="Q195" i="6"/>
  <c r="R195" i="6"/>
  <c r="S195" i="6"/>
  <c r="T195" i="6"/>
  <c r="M196" i="6"/>
  <c r="N196" i="6"/>
  <c r="O196" i="6"/>
  <c r="P196" i="6"/>
  <c r="Q196" i="6"/>
  <c r="R196" i="6"/>
  <c r="S196" i="6"/>
  <c r="T196" i="6"/>
  <c r="M197" i="6"/>
  <c r="N197" i="6"/>
  <c r="O197" i="6"/>
  <c r="P197" i="6"/>
  <c r="Q197" i="6"/>
  <c r="R197" i="6"/>
  <c r="S197" i="6"/>
  <c r="T197" i="6"/>
  <c r="M198" i="6"/>
  <c r="N198" i="6"/>
  <c r="O198" i="6"/>
  <c r="P198" i="6"/>
  <c r="Q198" i="6"/>
  <c r="R198" i="6"/>
  <c r="S198" i="6"/>
  <c r="T198" i="6"/>
  <c r="M199" i="6"/>
  <c r="N199" i="6"/>
  <c r="O199" i="6"/>
  <c r="P199" i="6"/>
  <c r="Q199" i="6"/>
  <c r="R199" i="6"/>
  <c r="S199" i="6"/>
  <c r="T199" i="6"/>
  <c r="M200" i="6"/>
  <c r="N200" i="6"/>
  <c r="O200" i="6"/>
  <c r="P200" i="6"/>
  <c r="Q200" i="6"/>
  <c r="R200" i="6"/>
  <c r="S200" i="6"/>
  <c r="T200" i="6"/>
  <c r="M201" i="6"/>
  <c r="N201" i="6"/>
  <c r="O201" i="6"/>
  <c r="P201" i="6"/>
  <c r="Q201" i="6"/>
  <c r="R201" i="6"/>
  <c r="S201" i="6"/>
  <c r="T201" i="6"/>
  <c r="T4" i="6"/>
  <c r="T3" i="6"/>
  <c r="P4" i="6"/>
  <c r="P3" i="6"/>
  <c r="J5" i="6"/>
  <c r="S4" i="6"/>
  <c r="S3" i="6"/>
  <c r="O4" i="6"/>
  <c r="O3" i="6"/>
  <c r="R4" i="6"/>
  <c r="Q4" i="6"/>
  <c r="Q3" i="6"/>
  <c r="R3" i="6"/>
  <c r="N4" i="6"/>
  <c r="M4" i="6"/>
  <c r="N3" i="6"/>
  <c r="M3" i="6"/>
  <c r="J4" i="6"/>
  <c r="J6" i="6"/>
  <c r="J8" i="6"/>
  <c r="J9" i="6"/>
  <c r="J10" i="6"/>
  <c r="J12" i="6"/>
  <c r="J13" i="6"/>
  <c r="J14" i="6"/>
  <c r="J16" i="6"/>
  <c r="J17" i="6"/>
  <c r="J18" i="6"/>
  <c r="J20" i="6"/>
  <c r="J21" i="6"/>
  <c r="J22" i="6"/>
  <c r="J24" i="6"/>
  <c r="J25" i="6"/>
  <c r="J26" i="6"/>
  <c r="J28" i="6"/>
  <c r="J29" i="6"/>
  <c r="J30" i="6"/>
  <c r="J32" i="6"/>
  <c r="J33" i="6"/>
  <c r="J34" i="6"/>
  <c r="J36" i="6"/>
  <c r="J37" i="6"/>
  <c r="J38" i="6"/>
  <c r="J40" i="6"/>
  <c r="J41" i="6"/>
  <c r="J42" i="6"/>
  <c r="J44" i="6"/>
  <c r="J45" i="6"/>
  <c r="J46" i="6"/>
  <c r="J48" i="6"/>
  <c r="J49" i="6"/>
  <c r="J50" i="6"/>
  <c r="J52" i="6"/>
  <c r="J53" i="6"/>
  <c r="J54" i="6"/>
  <c r="J56" i="6"/>
  <c r="J57" i="6"/>
  <c r="J58" i="6"/>
  <c r="J60" i="6"/>
  <c r="J61" i="6"/>
  <c r="J62" i="6"/>
  <c r="J64" i="6"/>
  <c r="J65" i="6"/>
  <c r="J66" i="6"/>
  <c r="J68" i="6"/>
  <c r="J69" i="6"/>
  <c r="J70" i="6"/>
  <c r="J72" i="6"/>
  <c r="J73" i="6"/>
  <c r="J74" i="6"/>
  <c r="J76" i="6"/>
  <c r="J77" i="6"/>
  <c r="J78" i="6"/>
  <c r="J80" i="6"/>
  <c r="J81" i="6"/>
  <c r="J82" i="6"/>
  <c r="J84" i="6"/>
  <c r="J85" i="6"/>
  <c r="J86" i="6"/>
  <c r="J88" i="6"/>
  <c r="J89" i="6"/>
  <c r="J90" i="6"/>
  <c r="J92" i="6"/>
  <c r="J93" i="6"/>
  <c r="J94" i="6"/>
  <c r="J96" i="6"/>
  <c r="J97" i="6"/>
  <c r="J98" i="6"/>
  <c r="J100" i="6"/>
  <c r="J101" i="6"/>
  <c r="J102" i="6"/>
  <c r="J104" i="6"/>
  <c r="J105" i="6"/>
  <c r="J106" i="6"/>
  <c r="J108" i="6"/>
  <c r="J109" i="6"/>
  <c r="J110" i="6"/>
  <c r="J112" i="6"/>
  <c r="J113" i="6"/>
  <c r="J114"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3" i="6"/>
  <c r="I4" i="6"/>
  <c r="I3" i="6"/>
  <c r="I6" i="6"/>
  <c r="I7" i="6"/>
  <c r="I9" i="6"/>
  <c r="I10" i="6"/>
  <c r="I11" i="6"/>
  <c r="I13" i="6"/>
  <c r="I14" i="6"/>
  <c r="I15" i="6"/>
  <c r="I17" i="6"/>
  <c r="I18" i="6"/>
  <c r="I19" i="6"/>
  <c r="I21" i="6"/>
  <c r="I22" i="6"/>
  <c r="I23" i="6"/>
  <c r="I25" i="6"/>
  <c r="I26" i="6"/>
  <c r="I27" i="6"/>
  <c r="I29" i="6"/>
  <c r="I30" i="6"/>
  <c r="I31" i="6"/>
  <c r="I33" i="6"/>
  <c r="I34" i="6"/>
  <c r="I35" i="6"/>
  <c r="I37" i="6"/>
  <c r="I38" i="6"/>
  <c r="I39" i="6"/>
  <c r="I41" i="6"/>
  <c r="I42" i="6"/>
  <c r="I43" i="6"/>
  <c r="I45" i="6"/>
  <c r="I46" i="6"/>
  <c r="I47" i="6"/>
  <c r="I49" i="6"/>
  <c r="I50" i="6"/>
  <c r="I51" i="6"/>
  <c r="I53" i="6"/>
  <c r="I54" i="6"/>
  <c r="I55" i="6"/>
  <c r="I57" i="6"/>
  <c r="I58" i="6"/>
  <c r="I59" i="6"/>
  <c r="I61" i="6"/>
  <c r="I62" i="6"/>
  <c r="I63" i="6"/>
  <c r="I65" i="6"/>
  <c r="I66" i="6"/>
  <c r="I67" i="6"/>
  <c r="I69" i="6"/>
  <c r="I70" i="6"/>
  <c r="I71" i="6"/>
  <c r="I73" i="6"/>
  <c r="I74" i="6"/>
  <c r="I75" i="6"/>
  <c r="I77" i="6"/>
  <c r="I78" i="6"/>
  <c r="I79" i="6"/>
  <c r="I81" i="6"/>
  <c r="I82" i="6"/>
  <c r="I83" i="6"/>
  <c r="I85" i="6"/>
  <c r="I86" i="6"/>
  <c r="I87" i="6"/>
  <c r="I89" i="6"/>
  <c r="I90" i="6"/>
  <c r="I91"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AE345" i="1" l="1" a="1"/>
  <c r="AE345" i="1" s="1"/>
  <c r="AE346" i="1" s="1" a="1"/>
  <c r="AE346" i="1" s="1"/>
  <c r="AE347" i="1" s="1" a="1"/>
  <c r="AE347" i="1" s="1"/>
  <c r="AE348" i="1" s="1" a="1"/>
  <c r="AE348" i="1" s="1"/>
  <c r="AE349" i="1" s="1" a="1"/>
  <c r="AE349" i="1" s="1"/>
  <c r="AE350" i="1" s="1" a="1"/>
  <c r="AE350" i="1" s="1"/>
  <c r="AE351" i="1" s="1" a="1"/>
  <c r="AE351" i="1" s="1"/>
  <c r="AE352" i="1" s="1" a="1"/>
  <c r="AE352" i="1" s="1"/>
  <c r="AG345" i="1" a="1"/>
  <c r="AG345" i="1" s="1"/>
  <c r="AG346" i="1" s="1" a="1"/>
  <c r="AG346" i="1" s="1"/>
  <c r="AG347" i="1" s="1" a="1"/>
  <c r="AG347" i="1" s="1"/>
  <c r="AG348" i="1" s="1" a="1"/>
  <c r="AG348" i="1" s="1"/>
  <c r="AG349" i="1" s="1" a="1"/>
  <c r="AG349" i="1" s="1"/>
  <c r="AG350" i="1" s="1" a="1"/>
  <c r="AG350" i="1" s="1"/>
  <c r="AG351" i="1" s="1" a="1"/>
  <c r="AG351" i="1" s="1"/>
  <c r="AG352" i="1" s="1" a="1"/>
  <c r="AG352" i="1" s="1"/>
  <c r="AH5" i="1"/>
  <c r="AE5" i="1" a="1"/>
  <c r="AE5" i="1" s="1"/>
  <c r="AG5" i="1" a="1"/>
  <c r="AG5" i="1" s="1"/>
  <c r="AG6" i="1" s="1" a="1"/>
  <c r="AG6" i="1" s="1"/>
  <c r="AG71" i="1" a="1"/>
  <c r="AG71" i="1" s="1"/>
  <c r="AE71" i="1" a="1"/>
  <c r="AE71" i="1" s="1"/>
  <c r="AG72" i="1" a="1"/>
  <c r="AG72" i="1" s="1"/>
  <c r="AE72" i="1" a="1"/>
  <c r="AE72" i="1" s="1"/>
  <c r="AG1469" i="1" a="1"/>
  <c r="AG1469" i="1" s="1"/>
  <c r="AE1469" i="1" a="1"/>
  <c r="AE1469" i="1" s="1"/>
  <c r="AE1468" i="1" a="1"/>
  <c r="AE1468" i="1" s="1"/>
  <c r="AG1470" i="1" a="1"/>
  <c r="AG1470" i="1" s="1"/>
  <c r="AE1470" i="1" a="1"/>
  <c r="AE1470" i="1" s="1"/>
  <c r="AG1468" i="1" a="1"/>
  <c r="AG1468" i="1" s="1"/>
  <c r="AG566" i="1" a="1"/>
  <c r="AG566" i="1" s="1"/>
  <c r="AE566" i="1" a="1"/>
  <c r="AE566" i="1" s="1"/>
  <c r="AG565" i="1" a="1"/>
  <c r="AG565" i="1" s="1"/>
  <c r="AG567" i="1" a="1"/>
  <c r="AG567" i="1" s="1"/>
  <c r="AE565" i="1" a="1"/>
  <c r="AE565" i="1" s="1"/>
  <c r="AE567" i="1" a="1"/>
  <c r="AE567" i="1" s="1"/>
  <c r="AG131" i="1" a="1"/>
  <c r="AG131" i="1" s="1"/>
  <c r="AE131" i="1" a="1"/>
  <c r="AE131" i="1" s="1"/>
  <c r="AE132" i="1" a="1"/>
  <c r="AE132" i="1" s="1"/>
  <c r="AG130" i="1" a="1"/>
  <c r="AG130" i="1" s="1"/>
  <c r="AE130" i="1" a="1"/>
  <c r="AE130" i="1" s="1"/>
  <c r="AG132" i="1" a="1"/>
  <c r="AG132" i="1" s="1"/>
  <c r="AG1352" i="1" a="1"/>
  <c r="AG1352" i="1" s="1"/>
  <c r="AE1352" i="1" a="1"/>
  <c r="AE1352" i="1" s="1"/>
  <c r="AG548" i="1" a="1"/>
  <c r="AG548" i="1" s="1"/>
  <c r="AE548" i="1" a="1"/>
  <c r="AE548" i="1" s="1"/>
  <c r="AE547" i="1" a="1"/>
  <c r="AE547" i="1" s="1"/>
  <c r="AG549" i="1" a="1"/>
  <c r="AG549" i="1" s="1"/>
  <c r="AG547" i="1" a="1"/>
  <c r="AG547" i="1" s="1"/>
  <c r="AE549" i="1" a="1"/>
  <c r="AE549" i="1" s="1"/>
  <c r="AG385" i="1" a="1"/>
  <c r="AG385" i="1" s="1"/>
  <c r="AE385" i="1" a="1"/>
  <c r="AE385" i="1" s="1"/>
  <c r="AG384" i="1" a="1"/>
  <c r="AG384" i="1" s="1"/>
  <c r="AE384" i="1" a="1"/>
  <c r="AE384" i="1" s="1"/>
  <c r="AG386" i="1" a="1"/>
  <c r="AG386" i="1" s="1"/>
  <c r="AE386" i="1" a="1"/>
  <c r="AE386" i="1" s="1"/>
  <c r="AG150" i="1" a="1"/>
  <c r="AG150" i="1" s="1"/>
  <c r="AE150" i="1" a="1"/>
  <c r="AE150" i="1" s="1"/>
  <c r="AG151" i="1" a="1"/>
  <c r="AG151" i="1" s="1"/>
  <c r="AE149" i="1" a="1"/>
  <c r="AE149" i="1" s="1"/>
  <c r="AE151" i="1" a="1"/>
  <c r="AE151" i="1" s="1"/>
  <c r="AG149" i="1" a="1"/>
  <c r="AG149" i="1" s="1"/>
  <c r="AG1433" i="1" a="1"/>
  <c r="AG1433" i="1" s="1"/>
  <c r="AE1433" i="1" a="1"/>
  <c r="AE1433" i="1" s="1"/>
  <c r="AE124" i="1" a="1"/>
  <c r="AE124" i="1" s="1"/>
  <c r="AG124" i="1" a="1"/>
  <c r="AG124" i="1" s="1"/>
  <c r="AG444" i="1" a="1"/>
  <c r="AG444" i="1" s="1"/>
  <c r="AE444" i="1" a="1"/>
  <c r="AE444" i="1" s="1"/>
  <c r="AG443" i="1" a="1"/>
  <c r="AG443" i="1" s="1"/>
  <c r="AE443" i="1" a="1"/>
  <c r="AE443" i="1" s="1"/>
  <c r="AG404" i="1" a="1"/>
  <c r="AG404" i="1" s="1"/>
  <c r="AE404" i="1" a="1"/>
  <c r="AE404" i="1" s="1"/>
  <c r="AG405" i="1" a="1"/>
  <c r="AG405" i="1" s="1"/>
  <c r="AE405" i="1" a="1"/>
  <c r="AE405" i="1" s="1"/>
  <c r="AG403" i="1" a="1"/>
  <c r="AG403" i="1" s="1"/>
  <c r="AE403" i="1" a="1"/>
  <c r="AE403" i="1" s="1"/>
  <c r="AG1372" i="1" a="1"/>
  <c r="AG1372" i="1" s="1"/>
  <c r="AE1372" i="1" a="1"/>
  <c r="AE1372" i="1" s="1"/>
  <c r="AG1373" i="1" a="1"/>
  <c r="AG1373" i="1" s="1"/>
  <c r="AG1371" i="1" a="1"/>
  <c r="AG1371" i="1" s="1"/>
  <c r="AE1373" i="1" a="1"/>
  <c r="AE1373" i="1" s="1"/>
  <c r="AE1371" i="1" a="1"/>
  <c r="AE1371" i="1" s="1"/>
  <c r="AG445" i="1" a="1"/>
  <c r="AG445" i="1" s="1"/>
  <c r="AE445" i="1" a="1"/>
  <c r="AE445" i="1" s="1"/>
  <c r="AG446" i="1" a="1"/>
  <c r="AG446" i="1" s="1"/>
  <c r="AE446" i="1" a="1"/>
  <c r="AE446" i="1" s="1"/>
  <c r="AG65" i="1" a="1"/>
  <c r="AG65" i="1" s="1"/>
  <c r="AE65" i="1" a="1"/>
  <c r="AE65" i="1" s="1"/>
  <c r="AG64" i="1" a="1"/>
  <c r="AG64" i="1" s="1"/>
  <c r="AG66" i="1" a="1"/>
  <c r="AG66" i="1" s="1"/>
  <c r="AE64" i="1" a="1"/>
  <c r="AE64" i="1" s="1"/>
  <c r="AE66" i="1" a="1"/>
  <c r="AE66" i="1" s="1"/>
  <c r="AG70" i="1" a="1"/>
  <c r="AG70" i="1" s="1"/>
  <c r="AE70" i="1" a="1"/>
  <c r="AE70" i="1" s="1"/>
  <c r="AE69" i="1" a="1"/>
  <c r="AE69" i="1" s="1"/>
  <c r="AG69" i="1" a="1"/>
  <c r="AG69" i="1" s="1"/>
  <c r="AG92" i="1" a="1"/>
  <c r="AG92" i="1" s="1"/>
  <c r="AE92" i="1" a="1"/>
  <c r="AE92" i="1" s="1"/>
  <c r="AE91" i="1" a="1"/>
  <c r="AE91" i="1" s="1"/>
  <c r="AE93" i="1" a="1"/>
  <c r="AE93" i="1" s="1"/>
  <c r="AG91" i="1" a="1"/>
  <c r="AG91" i="1" s="1"/>
  <c r="AG93" i="1" a="1"/>
  <c r="AG93" i="1" s="1"/>
  <c r="AG1148" i="1" a="1"/>
  <c r="AG1148" i="1" s="1"/>
  <c r="AE1148" i="1" a="1"/>
  <c r="AE1148" i="1" s="1"/>
  <c r="AG1147" i="1" a="1"/>
  <c r="AG1147" i="1" s="1"/>
  <c r="AE1149" i="1" a="1"/>
  <c r="AE1149" i="1" s="1"/>
  <c r="AE1147" i="1" a="1"/>
  <c r="AE1147" i="1" s="1"/>
  <c r="AG1149" i="1" a="1"/>
  <c r="AG1149" i="1" s="1"/>
  <c r="AG113" i="1" a="1"/>
  <c r="AG113" i="1" s="1"/>
  <c r="AE113" i="1" a="1"/>
  <c r="AE113" i="1" s="1"/>
  <c r="AE114" i="1" a="1"/>
  <c r="AE114" i="1" s="1"/>
  <c r="AG114" i="1" a="1"/>
  <c r="AG114" i="1" s="1"/>
  <c r="AG110" i="1" a="1"/>
  <c r="AG110" i="1" s="1"/>
  <c r="AE110" i="1" a="1"/>
  <c r="AE110" i="1" s="1"/>
  <c r="AG109" i="1" a="1"/>
  <c r="AG109" i="1" s="1"/>
  <c r="AE109" i="1" a="1"/>
  <c r="AE109" i="1" s="1"/>
  <c r="AG75" i="1" a="1"/>
  <c r="AG75" i="1" s="1"/>
  <c r="AE75" i="1" a="1"/>
  <c r="AE75" i="1" s="1"/>
  <c r="AG76" i="1" a="1"/>
  <c r="AG76" i="1" s="1"/>
  <c r="AG74" i="1" a="1"/>
  <c r="AG74" i="1" s="1"/>
  <c r="AE76" i="1" a="1"/>
  <c r="AE76" i="1" s="1"/>
  <c r="AE74" i="1" a="1"/>
  <c r="AE74" i="1" s="1"/>
  <c r="AG155" i="1" a="1"/>
  <c r="AG155" i="1" s="1"/>
  <c r="AE155" i="1" a="1"/>
  <c r="AE155" i="1" s="1"/>
  <c r="AE156" i="1" a="1"/>
  <c r="AE156" i="1" s="1"/>
  <c r="AE154" i="1" a="1"/>
  <c r="AE154" i="1" s="1"/>
  <c r="AG156" i="1" a="1"/>
  <c r="AG156" i="1" s="1"/>
  <c r="AG154" i="1" a="1"/>
  <c r="AG154" i="1" s="1"/>
  <c r="AG456" i="1" a="1"/>
  <c r="AG456" i="1" s="1"/>
  <c r="AE456" i="1" a="1"/>
  <c r="AE456" i="1" s="1"/>
  <c r="AG1529" i="1" a="1"/>
  <c r="AG1529" i="1" s="1"/>
  <c r="AE1529" i="1" a="1"/>
  <c r="AE1529" i="1" s="1"/>
  <c r="AC445" i="1"/>
  <c r="AB445" i="1"/>
  <c r="AC1469" i="1"/>
  <c r="AB1469" i="1"/>
  <c r="AC70" i="1"/>
  <c r="AB70" i="1"/>
  <c r="AC110" i="1"/>
  <c r="AB110" i="1"/>
  <c r="AC150" i="1"/>
  <c r="AB150" i="1"/>
  <c r="AC566" i="1"/>
  <c r="AB566" i="1"/>
  <c r="AC71" i="1"/>
  <c r="AB71" i="1"/>
  <c r="AC1351" i="1"/>
  <c r="AB1351" i="1"/>
  <c r="AC92" i="1"/>
  <c r="AB92" i="1"/>
  <c r="AC404" i="1"/>
  <c r="AB404" i="1"/>
  <c r="AC444" i="1"/>
  <c r="AB444" i="1"/>
  <c r="AC548" i="1"/>
  <c r="AB548" i="1"/>
  <c r="AC1148" i="1"/>
  <c r="AB1148" i="1"/>
  <c r="AC1372" i="1"/>
  <c r="AB1372" i="1"/>
  <c r="AC65" i="1"/>
  <c r="AB65" i="1"/>
  <c r="AC113" i="1"/>
  <c r="AB113" i="1"/>
  <c r="AC385" i="1"/>
  <c r="AB385" i="1"/>
  <c r="AC1401" i="1"/>
  <c r="AB1401" i="1"/>
  <c r="AC1434" i="1"/>
  <c r="AB1434" i="1"/>
  <c r="AC75" i="1"/>
  <c r="AB75" i="1"/>
  <c r="AC99" i="1"/>
  <c r="AB99" i="1"/>
  <c r="AC123" i="1"/>
  <c r="AB123" i="1"/>
  <c r="AC131" i="1"/>
  <c r="AB131" i="1"/>
  <c r="AC155" i="1"/>
  <c r="AB155" i="1"/>
  <c r="P5" i="6"/>
  <c r="O5" i="6"/>
  <c r="AE6" i="1" l="1" a="1"/>
  <c r="AE6" i="1" s="1"/>
  <c r="D1" i="5"/>
  <c r="F3" i="5" l="1"/>
  <c r="G3" i="5" l="1"/>
  <c r="F4" i="5"/>
  <c r="F5" i="5" l="1"/>
  <c r="F6" i="5" s="1"/>
  <c r="G4" i="5"/>
  <c r="F7" i="5" l="1"/>
  <c r="G5" i="5"/>
  <c r="G6" i="5" s="1"/>
  <c r="F8" i="5" l="1"/>
  <c r="F9" i="5" s="1"/>
  <c r="G7" i="5"/>
  <c r="F10" i="5" l="1"/>
  <c r="F11" i="5" s="1"/>
  <c r="F12" i="5" s="1"/>
  <c r="F13" i="5" s="1"/>
  <c r="F14" i="5" s="1"/>
  <c r="F15" i="5" s="1"/>
  <c r="F16" i="5" s="1"/>
  <c r="F17" i="5" s="1"/>
  <c r="F18" i="5" s="1"/>
  <c r="F19" i="5" s="1"/>
  <c r="F20" i="5" s="1"/>
  <c r="F21" i="5" s="1"/>
  <c r="F22" i="5" s="1"/>
  <c r="F23" i="5" s="1"/>
  <c r="F24" i="5" s="1"/>
  <c r="F25" i="5" s="1"/>
  <c r="F26" i="5" s="1"/>
  <c r="F27" i="5" s="1"/>
  <c r="F28" i="5" s="1"/>
  <c r="F29" i="5" s="1"/>
  <c r="F30" i="5" s="1"/>
  <c r="F31" i="5" s="1"/>
  <c r="F32" i="5" s="1"/>
  <c r="F33" i="5" s="1"/>
  <c r="F34" i="5" s="1"/>
  <c r="F35" i="5" s="1"/>
  <c r="F36" i="5" s="1"/>
  <c r="F37" i="5" s="1"/>
  <c r="F38" i="5" s="1"/>
  <c r="F39" i="5" s="1"/>
  <c r="F40" i="5" s="1"/>
  <c r="F41" i="5" s="1"/>
  <c r="F42" i="5" s="1"/>
  <c r="F43" i="5" s="1"/>
  <c r="F44" i="5" s="1"/>
  <c r="F45" i="5" s="1"/>
  <c r="F46" i="5" s="1"/>
  <c r="F47" i="5" s="1"/>
  <c r="F48" i="5" s="1"/>
  <c r="F49" i="5" s="1"/>
  <c r="F50" i="5" s="1"/>
  <c r="F51" i="5" s="1"/>
  <c r="F52" i="5" s="1"/>
  <c r="F53" i="5" s="1"/>
  <c r="F54" i="5" s="1"/>
  <c r="F55" i="5" s="1"/>
  <c r="F56" i="5" s="1"/>
  <c r="F57" i="5" s="1"/>
  <c r="F58" i="5" s="1"/>
  <c r="F59" i="5" s="1"/>
  <c r="G8" i="5"/>
  <c r="G9" i="5" s="1"/>
  <c r="G59" i="5" l="1"/>
  <c r="F60" i="5"/>
  <c r="G10" i="5"/>
  <c r="G11" i="5" s="1"/>
  <c r="G12" i="5" s="1"/>
  <c r="G60" i="5" l="1"/>
  <c r="F61" i="5"/>
  <c r="G61" i="5" l="1"/>
  <c r="F62" i="5"/>
  <c r="G13" i="5"/>
  <c r="G62" i="5" l="1"/>
  <c r="F63" i="5"/>
  <c r="G14" i="5"/>
  <c r="G63" i="5" l="1"/>
  <c r="F64" i="5"/>
  <c r="G15" i="5"/>
  <c r="G64" i="5" l="1"/>
  <c r="F65" i="5"/>
  <c r="G16" i="5"/>
  <c r="G65" i="5" l="1"/>
  <c r="F66" i="5"/>
  <c r="G17" i="5"/>
  <c r="G66" i="5" l="1"/>
  <c r="F67" i="5"/>
  <c r="G18" i="5"/>
  <c r="G67" i="5" l="1"/>
  <c r="F68" i="5"/>
  <c r="G19" i="5"/>
  <c r="G68" i="5" l="1"/>
  <c r="F69" i="5"/>
  <c r="G20" i="5"/>
  <c r="G69" i="5" l="1"/>
  <c r="F70" i="5"/>
  <c r="G21" i="5"/>
  <c r="G70" i="5" l="1"/>
  <c r="F71" i="5"/>
  <c r="G22" i="5"/>
  <c r="G71" i="5" l="1"/>
  <c r="F72" i="5"/>
  <c r="G23" i="5"/>
  <c r="G72" i="5" l="1"/>
  <c r="F73" i="5"/>
  <c r="G24" i="5"/>
  <c r="G73" i="5" l="1"/>
  <c r="F74" i="5"/>
  <c r="G25" i="5"/>
  <c r="G74" i="5" l="1"/>
  <c r="F75" i="5"/>
  <c r="G26" i="5"/>
  <c r="G75" i="5" l="1"/>
  <c r="F76" i="5"/>
  <c r="G27" i="5"/>
  <c r="G76" i="5" l="1"/>
  <c r="F77" i="5"/>
  <c r="G28" i="5"/>
  <c r="G77" i="5" l="1"/>
  <c r="F78" i="5"/>
  <c r="G29" i="5"/>
  <c r="G78" i="5" l="1"/>
  <c r="F79" i="5"/>
  <c r="G30" i="5"/>
  <c r="G79" i="5" l="1"/>
  <c r="F80" i="5"/>
  <c r="G31" i="5"/>
  <c r="G80" i="5" l="1"/>
  <c r="F81" i="5"/>
  <c r="G32" i="5"/>
  <c r="G81" i="5" l="1"/>
  <c r="F82" i="5"/>
  <c r="G33" i="5"/>
  <c r="G82" i="5" l="1"/>
  <c r="F83" i="5"/>
  <c r="G34" i="5"/>
  <c r="G83" i="5" l="1"/>
  <c r="F84" i="5"/>
  <c r="G35" i="5"/>
  <c r="G84" i="5" l="1"/>
  <c r="F85" i="5"/>
  <c r="G36" i="5"/>
  <c r="G85" i="5" l="1"/>
  <c r="F86" i="5"/>
  <c r="G37" i="5"/>
  <c r="G86" i="5" l="1"/>
  <c r="F87" i="5"/>
  <c r="G38" i="5"/>
  <c r="G87" i="5" l="1"/>
  <c r="F88" i="5"/>
  <c r="G39" i="5"/>
  <c r="G88" i="5" l="1"/>
  <c r="F89" i="5"/>
  <c r="G40" i="5"/>
  <c r="G89" i="5" l="1"/>
  <c r="F90" i="5"/>
  <c r="G41" i="5"/>
  <c r="G90" i="5" l="1"/>
  <c r="F91" i="5"/>
  <c r="G42" i="5"/>
  <c r="G91" i="5" l="1"/>
  <c r="F92" i="5"/>
  <c r="G43" i="5"/>
  <c r="G92" i="5" l="1"/>
  <c r="F93" i="5"/>
  <c r="G44" i="5"/>
  <c r="G93" i="5" l="1"/>
  <c r="F94" i="5"/>
  <c r="G45" i="5"/>
  <c r="G94" i="5" l="1"/>
  <c r="F95" i="5"/>
  <c r="G46" i="5"/>
  <c r="G95" i="5" l="1"/>
  <c r="F96" i="5"/>
  <c r="G47" i="5"/>
  <c r="G96" i="5" l="1"/>
  <c r="F97" i="5"/>
  <c r="G48" i="5"/>
  <c r="G97" i="5" l="1"/>
  <c r="F98" i="5"/>
  <c r="G49" i="5"/>
  <c r="G98" i="5" l="1"/>
  <c r="F99" i="5"/>
  <c r="G50" i="5"/>
  <c r="G99" i="5" l="1"/>
  <c r="F100" i="5"/>
  <c r="G51" i="5"/>
  <c r="G100" i="5" l="1"/>
  <c r="F101" i="5"/>
  <c r="G52" i="5"/>
  <c r="G101" i="5" l="1"/>
  <c r="F102" i="5"/>
  <c r="G53" i="5"/>
  <c r="G102" i="5" l="1"/>
  <c r="F103" i="5"/>
  <c r="G54" i="5"/>
  <c r="G103" i="5" l="1"/>
  <c r="F104" i="5"/>
  <c r="G55" i="5"/>
  <c r="G104" i="5" l="1"/>
  <c r="F105" i="5"/>
  <c r="G56" i="5"/>
  <c r="G105" i="5" l="1"/>
  <c r="F106" i="5"/>
  <c r="G57" i="5"/>
  <c r="G58" i="5"/>
  <c r="G106" i="5" l="1"/>
  <c r="F107" i="5"/>
  <c r="G107" i="5" l="1"/>
  <c r="F108" i="5"/>
  <c r="G108" i="5" l="1"/>
  <c r="F109" i="5"/>
  <c r="L4" i="2"/>
  <c r="G109" i="5" l="1"/>
  <c r="F110" i="5"/>
  <c r="B8" i="1"/>
  <c r="AA8" i="1" s="1"/>
  <c r="AD2002" i="1" l="1"/>
  <c r="AD1986" i="1"/>
  <c r="AD1970" i="1"/>
  <c r="AD1954" i="1"/>
  <c r="AD1938" i="1"/>
  <c r="AD1993" i="1"/>
  <c r="AD1977" i="1"/>
  <c r="AD1961" i="1"/>
  <c r="AD1945" i="1"/>
  <c r="AD2004" i="1"/>
  <c r="AD1988" i="1"/>
  <c r="AD1972" i="1"/>
  <c r="AD1956" i="1"/>
  <c r="AD1940" i="1"/>
  <c r="AD1924" i="1"/>
  <c r="AD1908" i="1"/>
  <c r="AD1892" i="1"/>
  <c r="AD1876" i="1"/>
  <c r="AD1860" i="1"/>
  <c r="AD1844" i="1"/>
  <c r="AD1828" i="1"/>
  <c r="AD1812" i="1"/>
  <c r="AD1796" i="1"/>
  <c r="AD1780" i="1"/>
  <c r="AD1764" i="1"/>
  <c r="AD1748" i="1"/>
  <c r="AD1732" i="1"/>
  <c r="AD1716" i="1"/>
  <c r="AD1700" i="1"/>
  <c r="AD1684" i="1"/>
  <c r="AD1668" i="1"/>
  <c r="AD1991" i="1"/>
  <c r="AD1975" i="1"/>
  <c r="AD1959" i="1"/>
  <c r="AD1943" i="1"/>
  <c r="AD1927" i="1"/>
  <c r="AD1911" i="1"/>
  <c r="AD1895" i="1"/>
  <c r="AD1879" i="1"/>
  <c r="AD1863" i="1"/>
  <c r="AD1847" i="1"/>
  <c r="AD1831" i="1"/>
  <c r="AD1815" i="1"/>
  <c r="AD1799" i="1"/>
  <c r="AD1783" i="1"/>
  <c r="AD1767" i="1"/>
  <c r="AD1751" i="1"/>
  <c r="AD1735" i="1"/>
  <c r="AD1719" i="1"/>
  <c r="AD1703" i="1"/>
  <c r="AD1687" i="1"/>
  <c r="AD1671" i="1"/>
  <c r="AD1902" i="1"/>
  <c r="AD1870" i="1"/>
  <c r="AD1838" i="1"/>
  <c r="AD1806" i="1"/>
  <c r="AD1774" i="1"/>
  <c r="AD1742" i="1"/>
  <c r="AD1710" i="1"/>
  <c r="AD1678" i="1"/>
  <c r="AD1657" i="1"/>
  <c r="AD1641" i="1"/>
  <c r="AD1625" i="1"/>
  <c r="AD1609" i="1"/>
  <c r="AD1593" i="1"/>
  <c r="AD1577" i="1"/>
  <c r="AD1561" i="1"/>
  <c r="AD1545" i="1"/>
  <c r="AD1529" i="1"/>
  <c r="AD1513" i="1"/>
  <c r="AD1497" i="1"/>
  <c r="AD1925" i="1"/>
  <c r="AD1893" i="1"/>
  <c r="AD1861" i="1"/>
  <c r="AD1829" i="1"/>
  <c r="AD1797" i="1"/>
  <c r="AD1765" i="1"/>
  <c r="AD1733" i="1"/>
  <c r="AD1701" i="1"/>
  <c r="AD1669" i="1"/>
  <c r="AD1652" i="1"/>
  <c r="AD1636" i="1"/>
  <c r="AD1620" i="1"/>
  <c r="AD1604" i="1"/>
  <c r="AD1588" i="1"/>
  <c r="AD1572" i="1"/>
  <c r="AD1556" i="1"/>
  <c r="AD1540" i="1"/>
  <c r="AD1524" i="1"/>
  <c r="AD1508" i="1"/>
  <c r="AD1492" i="1"/>
  <c r="AD1476" i="1"/>
  <c r="AD1460" i="1"/>
  <c r="AD1906" i="1"/>
  <c r="AD1874" i="1"/>
  <c r="AD1842" i="1"/>
  <c r="AD1810" i="1"/>
  <c r="AD1778" i="1"/>
  <c r="AD1746" i="1"/>
  <c r="AD1714" i="1"/>
  <c r="AD1682" i="1"/>
  <c r="AD1659" i="1"/>
  <c r="AD1643" i="1"/>
  <c r="AD1627" i="1"/>
  <c r="AD1611" i="1"/>
  <c r="AD1595" i="1"/>
  <c r="AD1579" i="1"/>
  <c r="AD1563" i="1"/>
  <c r="AD1547" i="1"/>
  <c r="AD1531" i="1"/>
  <c r="AD1515" i="1"/>
  <c r="AD1499" i="1"/>
  <c r="AD1483" i="1"/>
  <c r="AD1467" i="1"/>
  <c r="AD1921" i="1"/>
  <c r="AD1889" i="1"/>
  <c r="AD1857" i="1"/>
  <c r="AD1825" i="1"/>
  <c r="AD1793" i="1"/>
  <c r="AD1761" i="1"/>
  <c r="AD1729" i="1"/>
  <c r="AD1697" i="1"/>
  <c r="AD1666" i="1"/>
  <c r="AD1650" i="1"/>
  <c r="AD1634" i="1"/>
  <c r="AD1618" i="1"/>
  <c r="AD1602" i="1"/>
  <c r="AD1586" i="1"/>
  <c r="AD1570" i="1"/>
  <c r="AD1554" i="1"/>
  <c r="AD1538" i="1"/>
  <c r="AD1522" i="1"/>
  <c r="AD1998" i="1"/>
  <c r="AD1982" i="1"/>
  <c r="AD1966" i="1"/>
  <c r="AD1950" i="1"/>
  <c r="AD1934" i="1"/>
  <c r="AD1989" i="1"/>
  <c r="AD1973" i="1"/>
  <c r="AD1957" i="1"/>
  <c r="AD1941" i="1"/>
  <c r="AD2000" i="1"/>
  <c r="AD1984" i="1"/>
  <c r="AD1968" i="1"/>
  <c r="AD1952" i="1"/>
  <c r="AD1936" i="1"/>
  <c r="AD1920" i="1"/>
  <c r="AD1904" i="1"/>
  <c r="AD1888" i="1"/>
  <c r="AD1872" i="1"/>
  <c r="AD1856" i="1"/>
  <c r="AD1840" i="1"/>
  <c r="AD1824" i="1"/>
  <c r="AD1808" i="1"/>
  <c r="AD1792" i="1"/>
  <c r="AD1776" i="1"/>
  <c r="AD1760" i="1"/>
  <c r="AD1744" i="1"/>
  <c r="AD1728" i="1"/>
  <c r="AD1712" i="1"/>
  <c r="AD1696" i="1"/>
  <c r="AD1680" i="1"/>
  <c r="AD2003" i="1"/>
  <c r="AD1987" i="1"/>
  <c r="AD1971" i="1"/>
  <c r="AD1955" i="1"/>
  <c r="AD1939" i="1"/>
  <c r="AD1923" i="1"/>
  <c r="AD1907" i="1"/>
  <c r="AD1891" i="1"/>
  <c r="AD1875" i="1"/>
  <c r="AD1859" i="1"/>
  <c r="AD1843" i="1"/>
  <c r="AD1827" i="1"/>
  <c r="AD1811" i="1"/>
  <c r="AD1795" i="1"/>
  <c r="AD1779" i="1"/>
  <c r="AD1763" i="1"/>
  <c r="AD1747" i="1"/>
  <c r="AD1731" i="1"/>
  <c r="AD1715" i="1"/>
  <c r="AD1699" i="1"/>
  <c r="AD1683" i="1"/>
  <c r="AD1926" i="1"/>
  <c r="AD1894" i="1"/>
  <c r="AD1862" i="1"/>
  <c r="AD1830" i="1"/>
  <c r="AD1798" i="1"/>
  <c r="AD1766" i="1"/>
  <c r="AD1734" i="1"/>
  <c r="AD1702" i="1"/>
  <c r="AD1670" i="1"/>
  <c r="AD1653" i="1"/>
  <c r="AD1637" i="1"/>
  <c r="AD1621" i="1"/>
  <c r="AD1605" i="1"/>
  <c r="AD1589" i="1"/>
  <c r="AD1573" i="1"/>
  <c r="AD1557" i="1"/>
  <c r="AD1541" i="1"/>
  <c r="AD1525" i="1"/>
  <c r="AD1509" i="1"/>
  <c r="AD1493" i="1"/>
  <c r="AD1917" i="1"/>
  <c r="AD1885" i="1"/>
  <c r="AD1853" i="1"/>
  <c r="AD1821" i="1"/>
  <c r="AD1789" i="1"/>
  <c r="AD1757" i="1"/>
  <c r="AD1725" i="1"/>
  <c r="AD1693" i="1"/>
  <c r="AD1664" i="1"/>
  <c r="AD1648" i="1"/>
  <c r="AD1632" i="1"/>
  <c r="AD1616" i="1"/>
  <c r="AD1600" i="1"/>
  <c r="AD1584" i="1"/>
  <c r="AD1568" i="1"/>
  <c r="AD1552" i="1"/>
  <c r="AD1536" i="1"/>
  <c r="AD1520" i="1"/>
  <c r="AD1504" i="1"/>
  <c r="AD1488" i="1"/>
  <c r="AD1472" i="1"/>
  <c r="AD1930" i="1"/>
  <c r="AD1898" i="1"/>
  <c r="AD1866" i="1"/>
  <c r="AD1834" i="1"/>
  <c r="AD1802" i="1"/>
  <c r="AD1770" i="1"/>
  <c r="AD1738" i="1"/>
  <c r="AD1706" i="1"/>
  <c r="AD1674" i="1"/>
  <c r="AD1655" i="1"/>
  <c r="AD1639" i="1"/>
  <c r="AD1623" i="1"/>
  <c r="AD1607" i="1"/>
  <c r="AD1591" i="1"/>
  <c r="AD1575" i="1"/>
  <c r="AD1559" i="1"/>
  <c r="AD1543" i="1"/>
  <c r="AD1527" i="1"/>
  <c r="AD1511" i="1"/>
  <c r="AD1495" i="1"/>
  <c r="AD1479" i="1"/>
  <c r="AD1463" i="1"/>
  <c r="AD1913" i="1"/>
  <c r="AD1881" i="1"/>
  <c r="AD1849" i="1"/>
  <c r="AD1817" i="1"/>
  <c r="AD1785" i="1"/>
  <c r="AD1753" i="1"/>
  <c r="AD1721" i="1"/>
  <c r="AD1689" i="1"/>
  <c r="AD1662" i="1"/>
  <c r="AD1646" i="1"/>
  <c r="AD1630" i="1"/>
  <c r="AD1614" i="1"/>
  <c r="AD1598" i="1"/>
  <c r="AD1582" i="1"/>
  <c r="AD1566" i="1"/>
  <c r="AD1550" i="1"/>
  <c r="AD1534" i="1"/>
  <c r="AD1518" i="1"/>
  <c r="AD1994" i="1"/>
  <c r="AD1978" i="1"/>
  <c r="AD1962" i="1"/>
  <c r="AD1946" i="1"/>
  <c r="AD2001" i="1"/>
  <c r="AD1985" i="1"/>
  <c r="AD1969" i="1"/>
  <c r="AD1953" i="1"/>
  <c r="AD1937" i="1"/>
  <c r="AD1996" i="1"/>
  <c r="AD1980" i="1"/>
  <c r="AD1964" i="1"/>
  <c r="AD1948" i="1"/>
  <c r="AD1932" i="1"/>
  <c r="AD1916" i="1"/>
  <c r="AD1900" i="1"/>
  <c r="AD1884" i="1"/>
  <c r="AD1868" i="1"/>
  <c r="AD1852" i="1"/>
  <c r="AD1836" i="1"/>
  <c r="AD1820" i="1"/>
  <c r="AD1804" i="1"/>
  <c r="AD1788" i="1"/>
  <c r="AD1772" i="1"/>
  <c r="AD1756" i="1"/>
  <c r="AD1740" i="1"/>
  <c r="AD1724" i="1"/>
  <c r="AD1708" i="1"/>
  <c r="AD1692" i="1"/>
  <c r="AD1676" i="1"/>
  <c r="AD1999" i="1"/>
  <c r="AD1983" i="1"/>
  <c r="AD1967" i="1"/>
  <c r="AD1951" i="1"/>
  <c r="AD1935" i="1"/>
  <c r="AD1919" i="1"/>
  <c r="AD1903" i="1"/>
  <c r="AD1887" i="1"/>
  <c r="AD1871" i="1"/>
  <c r="AD1855" i="1"/>
  <c r="AD1839" i="1"/>
  <c r="AD1823" i="1"/>
  <c r="AD1807" i="1"/>
  <c r="AD1791" i="1"/>
  <c r="AD1775" i="1"/>
  <c r="AD1759" i="1"/>
  <c r="AD1743" i="1"/>
  <c r="AD1727" i="1"/>
  <c r="AD1711" i="1"/>
  <c r="AD1695" i="1"/>
  <c r="AD1679" i="1"/>
  <c r="AD1918" i="1"/>
  <c r="AD1886" i="1"/>
  <c r="AD1854" i="1"/>
  <c r="AD1822" i="1"/>
  <c r="AD1790" i="1"/>
  <c r="AD1758" i="1"/>
  <c r="AD1726" i="1"/>
  <c r="AD1694" i="1"/>
  <c r="AD1665" i="1"/>
  <c r="AD1649" i="1"/>
  <c r="AD1633" i="1"/>
  <c r="AD1617" i="1"/>
  <c r="AD1601" i="1"/>
  <c r="AD1585" i="1"/>
  <c r="AD1569" i="1"/>
  <c r="AD1553" i="1"/>
  <c r="AD1537" i="1"/>
  <c r="AD1521" i="1"/>
  <c r="AD1505" i="1"/>
  <c r="AD1489" i="1"/>
  <c r="AD1909" i="1"/>
  <c r="AD1877" i="1"/>
  <c r="AD1845" i="1"/>
  <c r="AD1813" i="1"/>
  <c r="AD1781" i="1"/>
  <c r="AD1749" i="1"/>
  <c r="AD1717" i="1"/>
  <c r="AD1685" i="1"/>
  <c r="AD1660" i="1"/>
  <c r="AD1644" i="1"/>
  <c r="AD1628" i="1"/>
  <c r="AD1612" i="1"/>
  <c r="AD1596" i="1"/>
  <c r="AD1580" i="1"/>
  <c r="AD1564" i="1"/>
  <c r="AD1548" i="1"/>
  <c r="AD1532" i="1"/>
  <c r="AD1516" i="1"/>
  <c r="AD1500" i="1"/>
  <c r="AD1484" i="1"/>
  <c r="AD1468" i="1"/>
  <c r="AD1922" i="1"/>
  <c r="AD1890" i="1"/>
  <c r="AD1858" i="1"/>
  <c r="AD1826" i="1"/>
  <c r="AD1794" i="1"/>
  <c r="AD1762" i="1"/>
  <c r="AD1730" i="1"/>
  <c r="AD1698" i="1"/>
  <c r="AD1667" i="1"/>
  <c r="AD1651" i="1"/>
  <c r="AD1635" i="1"/>
  <c r="AD1619" i="1"/>
  <c r="AD1603" i="1"/>
  <c r="AD1587" i="1"/>
  <c r="AD1571" i="1"/>
  <c r="AD1555" i="1"/>
  <c r="AD1539" i="1"/>
  <c r="AD1523" i="1"/>
  <c r="AD1507" i="1"/>
  <c r="AD1491" i="1"/>
  <c r="AD1475" i="1"/>
  <c r="AD1459" i="1"/>
  <c r="AD1905" i="1"/>
  <c r="AD1873" i="1"/>
  <c r="AD1841" i="1"/>
  <c r="AD1809" i="1"/>
  <c r="AD1777" i="1"/>
  <c r="AD1745" i="1"/>
  <c r="AD1713" i="1"/>
  <c r="AD1681" i="1"/>
  <c r="AD1658" i="1"/>
  <c r="AD1642" i="1"/>
  <c r="AD1626" i="1"/>
  <c r="AD1610" i="1"/>
  <c r="AD1594" i="1"/>
  <c r="AD1578" i="1"/>
  <c r="AD1562" i="1"/>
  <c r="AD1546" i="1"/>
  <c r="AD1530" i="1"/>
  <c r="AD1514" i="1"/>
  <c r="AD1990" i="1"/>
  <c r="AD1974" i="1"/>
  <c r="AD1958" i="1"/>
  <c r="AD1942" i="1"/>
  <c r="AD1997" i="1"/>
  <c r="AD1981" i="1"/>
  <c r="AD1965" i="1"/>
  <c r="AD1949" i="1"/>
  <c r="AD1933" i="1"/>
  <c r="AD1992" i="1"/>
  <c r="AD1976" i="1"/>
  <c r="AD1960" i="1"/>
  <c r="AD1944" i="1"/>
  <c r="AD1928" i="1"/>
  <c r="AD1912" i="1"/>
  <c r="AD1896" i="1"/>
  <c r="AD1880" i="1"/>
  <c r="AD1864" i="1"/>
  <c r="AD1848" i="1"/>
  <c r="AD1832" i="1"/>
  <c r="AD1816" i="1"/>
  <c r="AD1800" i="1"/>
  <c r="AD1784" i="1"/>
  <c r="AD1768" i="1"/>
  <c r="AD1752" i="1"/>
  <c r="AD1736" i="1"/>
  <c r="AD1720" i="1"/>
  <c r="AD1704" i="1"/>
  <c r="AD1688" i="1"/>
  <c r="AD1672" i="1"/>
  <c r="AD1995" i="1"/>
  <c r="AD1979" i="1"/>
  <c r="AD1963" i="1"/>
  <c r="AD1947" i="1"/>
  <c r="AD1931" i="1"/>
  <c r="AD1915" i="1"/>
  <c r="AD1899" i="1"/>
  <c r="AD1883" i="1"/>
  <c r="AD1867" i="1"/>
  <c r="AD1851" i="1"/>
  <c r="AD1835" i="1"/>
  <c r="AD1819" i="1"/>
  <c r="AD1803" i="1"/>
  <c r="AD1787" i="1"/>
  <c r="AD1771" i="1"/>
  <c r="AD1755" i="1"/>
  <c r="AD1739" i="1"/>
  <c r="AD1723" i="1"/>
  <c r="AD1707" i="1"/>
  <c r="AD1691" i="1"/>
  <c r="AD1675" i="1"/>
  <c r="AD1910" i="1"/>
  <c r="AD1878" i="1"/>
  <c r="AD1846" i="1"/>
  <c r="AD1814" i="1"/>
  <c r="AD1782" i="1"/>
  <c r="AD1750" i="1"/>
  <c r="AD1718" i="1"/>
  <c r="AD1686" i="1"/>
  <c r="AD1661" i="1"/>
  <c r="AD1645" i="1"/>
  <c r="AD1629" i="1"/>
  <c r="AD1613" i="1"/>
  <c r="AD1597" i="1"/>
  <c r="AD1581" i="1"/>
  <c r="AD1565" i="1"/>
  <c r="AD1549" i="1"/>
  <c r="AD1533" i="1"/>
  <c r="AD1517" i="1"/>
  <c r="AD1501" i="1"/>
  <c r="AD1485" i="1"/>
  <c r="AD1901" i="1"/>
  <c r="AD1869" i="1"/>
  <c r="AD1837" i="1"/>
  <c r="AD1805" i="1"/>
  <c r="AD1773" i="1"/>
  <c r="AD1741" i="1"/>
  <c r="AD1709" i="1"/>
  <c r="AD1677" i="1"/>
  <c r="AD1656" i="1"/>
  <c r="AD1640" i="1"/>
  <c r="AD1624" i="1"/>
  <c r="AD1608" i="1"/>
  <c r="AD1592" i="1"/>
  <c r="AD1576" i="1"/>
  <c r="AD1560" i="1"/>
  <c r="AD1544" i="1"/>
  <c r="AD1528" i="1"/>
  <c r="AD1512" i="1"/>
  <c r="AD1496" i="1"/>
  <c r="AD1480" i="1"/>
  <c r="AD1464" i="1"/>
  <c r="AD1914" i="1"/>
  <c r="AD1882" i="1"/>
  <c r="AD1850" i="1"/>
  <c r="AD1818" i="1"/>
  <c r="AD1786" i="1"/>
  <c r="AD1754" i="1"/>
  <c r="AD1722" i="1"/>
  <c r="AD1690" i="1"/>
  <c r="AD1663" i="1"/>
  <c r="AD1647" i="1"/>
  <c r="AD1631" i="1"/>
  <c r="AD1615" i="1"/>
  <c r="AD1599" i="1"/>
  <c r="AD1583" i="1"/>
  <c r="AD1567" i="1"/>
  <c r="AD1551" i="1"/>
  <c r="AD1535" i="1"/>
  <c r="AD1519" i="1"/>
  <c r="AD1503" i="1"/>
  <c r="AD1487" i="1"/>
  <c r="AD1471" i="1"/>
  <c r="AD1929" i="1"/>
  <c r="AD1897" i="1"/>
  <c r="AD1865" i="1"/>
  <c r="AD1833" i="1"/>
  <c r="AD1801" i="1"/>
  <c r="AD1769" i="1"/>
  <c r="AD1737" i="1"/>
  <c r="AD1705" i="1"/>
  <c r="AD1673" i="1"/>
  <c r="AD1654" i="1"/>
  <c r="AD1638" i="1"/>
  <c r="AD1622" i="1"/>
  <c r="AD1606" i="1"/>
  <c r="AD1590" i="1"/>
  <c r="AD1574" i="1"/>
  <c r="AD1558" i="1"/>
  <c r="AD1542" i="1"/>
  <c r="AD1526" i="1"/>
  <c r="AD1506" i="1"/>
  <c r="AD1490" i="1"/>
  <c r="AD1474" i="1"/>
  <c r="AD1473" i="1"/>
  <c r="AD1446" i="1"/>
  <c r="AD1430" i="1"/>
  <c r="AD1414" i="1"/>
  <c r="AD1398" i="1"/>
  <c r="AD1382" i="1"/>
  <c r="AD1366" i="1"/>
  <c r="AD1350" i="1"/>
  <c r="AD1334" i="1"/>
  <c r="AD1318" i="1"/>
  <c r="AD1302" i="1"/>
  <c r="AD1286" i="1"/>
  <c r="AD1270" i="1"/>
  <c r="AD1254" i="1"/>
  <c r="AD1238" i="1"/>
  <c r="AD1222" i="1"/>
  <c r="AD1206" i="1"/>
  <c r="AD1190" i="1"/>
  <c r="AD1457" i="1"/>
  <c r="AD1441" i="1"/>
  <c r="AD1425" i="1"/>
  <c r="AD1409" i="1"/>
  <c r="AD1393" i="1"/>
  <c r="AD1377" i="1"/>
  <c r="AD1361" i="1"/>
  <c r="AD1345" i="1"/>
  <c r="AD1329" i="1"/>
  <c r="AD1313" i="1"/>
  <c r="AD1297" i="1"/>
  <c r="AD1281" i="1"/>
  <c r="AD1265" i="1"/>
  <c r="AD1249" i="1"/>
  <c r="AD1233" i="1"/>
  <c r="AD1217" i="1"/>
  <c r="AD1201" i="1"/>
  <c r="AD1185" i="1"/>
  <c r="AD1465" i="1"/>
  <c r="AD1444" i="1"/>
  <c r="AD1428" i="1"/>
  <c r="AD1412" i="1"/>
  <c r="AD1396" i="1"/>
  <c r="AD1380" i="1"/>
  <c r="AD1364" i="1"/>
  <c r="AD1348" i="1"/>
  <c r="AD1332" i="1"/>
  <c r="AD1316" i="1"/>
  <c r="AD1300" i="1"/>
  <c r="AD1284" i="1"/>
  <c r="AD1268" i="1"/>
  <c r="AD1252" i="1"/>
  <c r="AD1236" i="1"/>
  <c r="AD1220" i="1"/>
  <c r="AD1204" i="1"/>
  <c r="AD1188" i="1"/>
  <c r="AD1172" i="1"/>
  <c r="AD1156" i="1"/>
  <c r="AD1140" i="1"/>
  <c r="AD1124" i="1"/>
  <c r="AD1477" i="1"/>
  <c r="AD1447" i="1"/>
  <c r="AD1431" i="1"/>
  <c r="AD1415" i="1"/>
  <c r="AD1399" i="1"/>
  <c r="AD1383" i="1"/>
  <c r="AD1367" i="1"/>
  <c r="AD1335" i="1"/>
  <c r="AD1319" i="1"/>
  <c r="AD1303" i="1"/>
  <c r="AD1287" i="1"/>
  <c r="AD1271" i="1"/>
  <c r="AD1255" i="1"/>
  <c r="AD1239" i="1"/>
  <c r="AD1223" i="1"/>
  <c r="AD1207" i="1"/>
  <c r="AD1191" i="1"/>
  <c r="AD1175" i="1"/>
  <c r="AD1159" i="1"/>
  <c r="AD1143" i="1"/>
  <c r="AD1127" i="1"/>
  <c r="AD1149" i="1"/>
  <c r="AD1119" i="1"/>
  <c r="AD1101" i="1"/>
  <c r="AD1085" i="1"/>
  <c r="AD1069" i="1"/>
  <c r="AD1053" i="1"/>
  <c r="AD1037" i="1"/>
  <c r="AD1021" i="1"/>
  <c r="AD1005" i="1"/>
  <c r="AD989" i="1"/>
  <c r="AD973" i="1"/>
  <c r="AD957" i="1"/>
  <c r="AD941" i="1"/>
  <c r="AD925" i="1"/>
  <c r="AD909" i="1"/>
  <c r="AD893" i="1"/>
  <c r="AD877" i="1"/>
  <c r="AD861" i="1"/>
  <c r="AD845" i="1"/>
  <c r="AD829" i="1"/>
  <c r="AD813" i="1"/>
  <c r="AD1154" i="1"/>
  <c r="AD1123" i="1"/>
  <c r="AD1104" i="1"/>
  <c r="AD1088" i="1"/>
  <c r="AD1072" i="1"/>
  <c r="AD1056" i="1"/>
  <c r="AD1040" i="1"/>
  <c r="AD1024" i="1"/>
  <c r="AD1008" i="1"/>
  <c r="AD992" i="1"/>
  <c r="AD976" i="1"/>
  <c r="AD960" i="1"/>
  <c r="AD944" i="1"/>
  <c r="AD928" i="1"/>
  <c r="AD912" i="1"/>
  <c r="AD896" i="1"/>
  <c r="AD880" i="1"/>
  <c r="AD864" i="1"/>
  <c r="AD848" i="1"/>
  <c r="AD832" i="1"/>
  <c r="AD816" i="1"/>
  <c r="AD1169" i="1"/>
  <c r="AD1137" i="1"/>
  <c r="AD1111" i="1"/>
  <c r="AD1095" i="1"/>
  <c r="AD1079" i="1"/>
  <c r="AD1063" i="1"/>
  <c r="AD1047" i="1"/>
  <c r="AD1031" i="1"/>
  <c r="AD1015" i="1"/>
  <c r="AD999" i="1"/>
  <c r="AD983" i="1"/>
  <c r="AD967" i="1"/>
  <c r="AD951" i="1"/>
  <c r="AD935" i="1"/>
  <c r="AD919" i="1"/>
  <c r="AD903" i="1"/>
  <c r="AD887" i="1"/>
  <c r="AD871" i="1"/>
  <c r="AD855" i="1"/>
  <c r="AD839" i="1"/>
  <c r="AD823" i="1"/>
  <c r="AD807" i="1"/>
  <c r="AD1150" i="1"/>
  <c r="AD1121" i="1"/>
  <c r="AD1102" i="1"/>
  <c r="AD1086" i="1"/>
  <c r="AD1070" i="1"/>
  <c r="AD1054" i="1"/>
  <c r="AD1038" i="1"/>
  <c r="AD1022" i="1"/>
  <c r="AD1006" i="1"/>
  <c r="AD990" i="1"/>
  <c r="AD974" i="1"/>
  <c r="AD958" i="1"/>
  <c r="AD942" i="1"/>
  <c r="AD926" i="1"/>
  <c r="AD910" i="1"/>
  <c r="AD894" i="1"/>
  <c r="AD878" i="1"/>
  <c r="AD862" i="1"/>
  <c r="AD838" i="1"/>
  <c r="AD798" i="1"/>
  <c r="AD782" i="1"/>
  <c r="AD766" i="1"/>
  <c r="AD750" i="1"/>
  <c r="AD734" i="1"/>
  <c r="AD718" i="1"/>
  <c r="AD702" i="1"/>
  <c r="AD686" i="1"/>
  <c r="AD670" i="1"/>
  <c r="AD654" i="1"/>
  <c r="AD638" i="1"/>
  <c r="AD622" i="1"/>
  <c r="AD606" i="1"/>
  <c r="AD590" i="1"/>
  <c r="AD574" i="1"/>
  <c r="AD558" i="1"/>
  <c r="AD542" i="1"/>
  <c r="AD526" i="1"/>
  <c r="AD510" i="1"/>
  <c r="AD494" i="1"/>
  <c r="AD478" i="1"/>
  <c r="AD462" i="1"/>
  <c r="AD446" i="1"/>
  <c r="AD430" i="1"/>
  <c r="AD414" i="1"/>
  <c r="AD398" i="1"/>
  <c r="AD382" i="1"/>
  <c r="AD366" i="1"/>
  <c r="AD350" i="1"/>
  <c r="AD334" i="1"/>
  <c r="AD318" i="1"/>
  <c r="AD302" i="1"/>
  <c r="AD286" i="1"/>
  <c r="AD270" i="1"/>
  <c r="AD254" i="1"/>
  <c r="AD238" i="1"/>
  <c r="AD222" i="1"/>
  <c r="AD206" i="1"/>
  <c r="AD190" i="1"/>
  <c r="AD174" i="1"/>
  <c r="AD158" i="1"/>
  <c r="AD142" i="1"/>
  <c r="AD805" i="1"/>
  <c r="AD789" i="1"/>
  <c r="AD773" i="1"/>
  <c r="AD757" i="1"/>
  <c r="AD741" i="1"/>
  <c r="AD725" i="1"/>
  <c r="AD709" i="1"/>
  <c r="AD693" i="1"/>
  <c r="AD677" i="1"/>
  <c r="AD661" i="1"/>
  <c r="AD645" i="1"/>
  <c r="AD629" i="1"/>
  <c r="AD613" i="1"/>
  <c r="AD597" i="1"/>
  <c r="AD581" i="1"/>
  <c r="AD565" i="1"/>
  <c r="AD549" i="1"/>
  <c r="AD533" i="1"/>
  <c r="AD517" i="1"/>
  <c r="AD501" i="1"/>
  <c r="AD485" i="1"/>
  <c r="AD469" i="1"/>
  <c r="AD453" i="1"/>
  <c r="AD437" i="1"/>
  <c r="AD421" i="1"/>
  <c r="AD405" i="1"/>
  <c r="AD389" i="1"/>
  <c r="AD373" i="1"/>
  <c r="AD357" i="1"/>
  <c r="AD341" i="1"/>
  <c r="AD325" i="1"/>
  <c r="AH325" i="1" s="1"/>
  <c r="AD309" i="1"/>
  <c r="AD293" i="1"/>
  <c r="AD277" i="1"/>
  <c r="AD261" i="1"/>
  <c r="AD245" i="1"/>
  <c r="AD229" i="1"/>
  <c r="AD213" i="1"/>
  <c r="AD197" i="1"/>
  <c r="AD181" i="1"/>
  <c r="AD165" i="1"/>
  <c r="AD149" i="1"/>
  <c r="AD846" i="1"/>
  <c r="AD800" i="1"/>
  <c r="AD784" i="1"/>
  <c r="AD768" i="1"/>
  <c r="AD752" i="1"/>
  <c r="AD736" i="1"/>
  <c r="AD720" i="1"/>
  <c r="AD704" i="1"/>
  <c r="AD688" i="1"/>
  <c r="AD672" i="1"/>
  <c r="AD656" i="1"/>
  <c r="AD640" i="1"/>
  <c r="AD624" i="1"/>
  <c r="AD608" i="1"/>
  <c r="AD592" i="1"/>
  <c r="AD576" i="1"/>
  <c r="AD560" i="1"/>
  <c r="AD544" i="1"/>
  <c r="AD528" i="1"/>
  <c r="AD512" i="1"/>
  <c r="AD496" i="1"/>
  <c r="AD480" i="1"/>
  <c r="AD464" i="1"/>
  <c r="AD448" i="1"/>
  <c r="AD432" i="1"/>
  <c r="AD416" i="1"/>
  <c r="AD400" i="1"/>
  <c r="AD384" i="1"/>
  <c r="AD368" i="1"/>
  <c r="AD352" i="1"/>
  <c r="AD336" i="1"/>
  <c r="AD320" i="1"/>
  <c r="AD304" i="1"/>
  <c r="AD288" i="1"/>
  <c r="AD272" i="1"/>
  <c r="AD256" i="1"/>
  <c r="AD240" i="1"/>
  <c r="AD224" i="1"/>
  <c r="AD208" i="1"/>
  <c r="AD826" i="1"/>
  <c r="AD795" i="1"/>
  <c r="AD779" i="1"/>
  <c r="AD763" i="1"/>
  <c r="AD747" i="1"/>
  <c r="AD731" i="1"/>
  <c r="AD715" i="1"/>
  <c r="AD699" i="1"/>
  <c r="AD683" i="1"/>
  <c r="AD667" i="1"/>
  <c r="AD651" i="1"/>
  <c r="AD635" i="1"/>
  <c r="AD619" i="1"/>
  <c r="AD603" i="1"/>
  <c r="AD587" i="1"/>
  <c r="AD571" i="1"/>
  <c r="AD555" i="1"/>
  <c r="AD539" i="1"/>
  <c r="AD523" i="1"/>
  <c r="AD507" i="1"/>
  <c r="AD491" i="1"/>
  <c r="AD475" i="1"/>
  <c r="AD459" i="1"/>
  <c r="AD443" i="1"/>
  <c r="AD427" i="1"/>
  <c r="AD411" i="1"/>
  <c r="AD395" i="1"/>
  <c r="AD379" i="1"/>
  <c r="AD363" i="1"/>
  <c r="AD347" i="1"/>
  <c r="AD331" i="1"/>
  <c r="AD315" i="1"/>
  <c r="AD299" i="1"/>
  <c r="AD283" i="1"/>
  <c r="AD267" i="1"/>
  <c r="AD251" i="1"/>
  <c r="AD235" i="1"/>
  <c r="AD219" i="1"/>
  <c r="AD203" i="1"/>
  <c r="AD176" i="1"/>
  <c r="AD144" i="1"/>
  <c r="AD124" i="1"/>
  <c r="AD108" i="1"/>
  <c r="AD76" i="1"/>
  <c r="AD60" i="1"/>
  <c r="AD44" i="1"/>
  <c r="AD28" i="1"/>
  <c r="AD12" i="1"/>
  <c r="AD1502" i="1"/>
  <c r="AD1486" i="1"/>
  <c r="AD1470" i="1"/>
  <c r="AD1458" i="1"/>
  <c r="AD1442" i="1"/>
  <c r="AD1426" i="1"/>
  <c r="AD1410" i="1"/>
  <c r="AD1394" i="1"/>
  <c r="AD1378" i="1"/>
  <c r="AD1362" i="1"/>
  <c r="AD1346" i="1"/>
  <c r="AD1330" i="1"/>
  <c r="AD1314" i="1"/>
  <c r="AD1298" i="1"/>
  <c r="AD1282" i="1"/>
  <c r="AD1266" i="1"/>
  <c r="AD1250" i="1"/>
  <c r="AD1234" i="1"/>
  <c r="AD1218" i="1"/>
  <c r="AD1202" i="1"/>
  <c r="AD1186" i="1"/>
  <c r="AD1453" i="1"/>
  <c r="AD1437" i="1"/>
  <c r="AD1421" i="1"/>
  <c r="AD1405" i="1"/>
  <c r="AD1389" i="1"/>
  <c r="AD1373" i="1"/>
  <c r="AD1357" i="1"/>
  <c r="AD1341" i="1"/>
  <c r="AD1325" i="1"/>
  <c r="AD1309" i="1"/>
  <c r="AD1293" i="1"/>
  <c r="AD1277" i="1"/>
  <c r="AD1261" i="1"/>
  <c r="AD1245" i="1"/>
  <c r="AD1229" i="1"/>
  <c r="AD1213" i="1"/>
  <c r="AD1197" i="1"/>
  <c r="AD1181" i="1"/>
  <c r="AD1456" i="1"/>
  <c r="AD1440" i="1"/>
  <c r="AD1424" i="1"/>
  <c r="AD1408" i="1"/>
  <c r="AD1392" i="1"/>
  <c r="AD1376" i="1"/>
  <c r="AD1360" i="1"/>
  <c r="AD1344" i="1"/>
  <c r="AD1328" i="1"/>
  <c r="AD1312" i="1"/>
  <c r="AD1296" i="1"/>
  <c r="AD1280" i="1"/>
  <c r="AD1264" i="1"/>
  <c r="AD1248" i="1"/>
  <c r="AD1232" i="1"/>
  <c r="AD1216" i="1"/>
  <c r="AD1200" i="1"/>
  <c r="AD1184" i="1"/>
  <c r="AD1168" i="1"/>
  <c r="AD1152" i="1"/>
  <c r="AD1136" i="1"/>
  <c r="AD1120" i="1"/>
  <c r="AD1461" i="1"/>
  <c r="AD1443" i="1"/>
  <c r="AD1427" i="1"/>
  <c r="AD1411" i="1"/>
  <c r="AD1395" i="1"/>
  <c r="AD1379" i="1"/>
  <c r="AD1363" i="1"/>
  <c r="AD1347" i="1"/>
  <c r="AD1331" i="1"/>
  <c r="AD1315" i="1"/>
  <c r="AD1299" i="1"/>
  <c r="AD1283" i="1"/>
  <c r="AD1267" i="1"/>
  <c r="AD1251" i="1"/>
  <c r="AD1235" i="1"/>
  <c r="AD1219" i="1"/>
  <c r="AD1203" i="1"/>
  <c r="AD1187" i="1"/>
  <c r="AD1171" i="1"/>
  <c r="AD1155" i="1"/>
  <c r="AD1139" i="1"/>
  <c r="AD1173" i="1"/>
  <c r="AD1141" i="1"/>
  <c r="AD1114" i="1"/>
  <c r="AD1097" i="1"/>
  <c r="AD1081" i="1"/>
  <c r="AD1065" i="1"/>
  <c r="AD1049" i="1"/>
  <c r="AD1033" i="1"/>
  <c r="AD1017" i="1"/>
  <c r="AD1001" i="1"/>
  <c r="AD985" i="1"/>
  <c r="AD969" i="1"/>
  <c r="AD953" i="1"/>
  <c r="AD937" i="1"/>
  <c r="AD921" i="1"/>
  <c r="AD905" i="1"/>
  <c r="AD889" i="1"/>
  <c r="AD873" i="1"/>
  <c r="AD857" i="1"/>
  <c r="AD841" i="1"/>
  <c r="AD825" i="1"/>
  <c r="AD809" i="1"/>
  <c r="AD1146" i="1"/>
  <c r="AD1118" i="1"/>
  <c r="AD1100" i="1"/>
  <c r="AD1084" i="1"/>
  <c r="AD1068" i="1"/>
  <c r="AD1052" i="1"/>
  <c r="AD1036" i="1"/>
  <c r="AD1020" i="1"/>
  <c r="AD1004" i="1"/>
  <c r="AD988" i="1"/>
  <c r="AD972" i="1"/>
  <c r="AD956" i="1"/>
  <c r="AD940" i="1"/>
  <c r="AD924" i="1"/>
  <c r="AD908" i="1"/>
  <c r="AD892" i="1"/>
  <c r="AD876" i="1"/>
  <c r="AD860" i="1"/>
  <c r="AD844" i="1"/>
  <c r="AD828" i="1"/>
  <c r="AD812" i="1"/>
  <c r="AD1161" i="1"/>
  <c r="AD1129" i="1"/>
  <c r="AD1107" i="1"/>
  <c r="AD1091" i="1"/>
  <c r="AD1075" i="1"/>
  <c r="AD1059" i="1"/>
  <c r="AD1043" i="1"/>
  <c r="AD1027" i="1"/>
  <c r="AD1011" i="1"/>
  <c r="AD995" i="1"/>
  <c r="AD979" i="1"/>
  <c r="AD963" i="1"/>
  <c r="AD947" i="1"/>
  <c r="AD931" i="1"/>
  <c r="AD915" i="1"/>
  <c r="AD899" i="1"/>
  <c r="AD883" i="1"/>
  <c r="AD867" i="1"/>
  <c r="AD851" i="1"/>
  <c r="AD835" i="1"/>
  <c r="AD819" i="1"/>
  <c r="AD1174" i="1"/>
  <c r="AD1142" i="1"/>
  <c r="AD1115" i="1"/>
  <c r="AD1098" i="1"/>
  <c r="AD1082" i="1"/>
  <c r="AD1066" i="1"/>
  <c r="AD1050" i="1"/>
  <c r="AD1034" i="1"/>
  <c r="AD1018" i="1"/>
  <c r="AD1002" i="1"/>
  <c r="AD986" i="1"/>
  <c r="AD970" i="1"/>
  <c r="AD954" i="1"/>
  <c r="AD938" i="1"/>
  <c r="AD922" i="1"/>
  <c r="AD906" i="1"/>
  <c r="AD890" i="1"/>
  <c r="AD874" i="1"/>
  <c r="AD858" i="1"/>
  <c r="AD822" i="1"/>
  <c r="AD794" i="1"/>
  <c r="AD778" i="1"/>
  <c r="AD762" i="1"/>
  <c r="AD746" i="1"/>
  <c r="AD730" i="1"/>
  <c r="AD714" i="1"/>
  <c r="AD698" i="1"/>
  <c r="AD682" i="1"/>
  <c r="AD666" i="1"/>
  <c r="AD650" i="1"/>
  <c r="AD634" i="1"/>
  <c r="AD618" i="1"/>
  <c r="AD602" i="1"/>
  <c r="AD586" i="1"/>
  <c r="AD570" i="1"/>
  <c r="AD554" i="1"/>
  <c r="AD538" i="1"/>
  <c r="AD522" i="1"/>
  <c r="AD506" i="1"/>
  <c r="AD490" i="1"/>
  <c r="AD474" i="1"/>
  <c r="AD458" i="1"/>
  <c r="AD442" i="1"/>
  <c r="AD426" i="1"/>
  <c r="AD410" i="1"/>
  <c r="AD394" i="1"/>
  <c r="AD378" i="1"/>
  <c r="AD362" i="1"/>
  <c r="AD346" i="1"/>
  <c r="AD330" i="1"/>
  <c r="AH330" i="1" s="1"/>
  <c r="AH331" i="1" s="1"/>
  <c r="AD314" i="1"/>
  <c r="AD298" i="1"/>
  <c r="AD282" i="1"/>
  <c r="AD266" i="1"/>
  <c r="AD250" i="1"/>
  <c r="AD234" i="1"/>
  <c r="AD218" i="1"/>
  <c r="AD202" i="1"/>
  <c r="AD186" i="1"/>
  <c r="AD170" i="1"/>
  <c r="AD154" i="1"/>
  <c r="AD138" i="1"/>
  <c r="AD801" i="1"/>
  <c r="AD785" i="1"/>
  <c r="AD769" i="1"/>
  <c r="AD753" i="1"/>
  <c r="AD737" i="1"/>
  <c r="AD721" i="1"/>
  <c r="AD705" i="1"/>
  <c r="AD689" i="1"/>
  <c r="AD673" i="1"/>
  <c r="AD657" i="1"/>
  <c r="AD641" i="1"/>
  <c r="AD625" i="1"/>
  <c r="AD609" i="1"/>
  <c r="AD593" i="1"/>
  <c r="AD577" i="1"/>
  <c r="AD561" i="1"/>
  <c r="AD545" i="1"/>
  <c r="AD529" i="1"/>
  <c r="AD513" i="1"/>
  <c r="AD497" i="1"/>
  <c r="AD481" i="1"/>
  <c r="AD465" i="1"/>
  <c r="AD449" i="1"/>
  <c r="AD433" i="1"/>
  <c r="AD417" i="1"/>
  <c r="AD401" i="1"/>
  <c r="AD369" i="1"/>
  <c r="AD353" i="1"/>
  <c r="AD337" i="1"/>
  <c r="AD321" i="1"/>
  <c r="AD305" i="1"/>
  <c r="AD289" i="1"/>
  <c r="AD273" i="1"/>
  <c r="AD257" i="1"/>
  <c r="AD241" i="1"/>
  <c r="AH241" i="1" s="1"/>
  <c r="AD225" i="1"/>
  <c r="AD209" i="1"/>
  <c r="AD193" i="1"/>
  <c r="AD177" i="1"/>
  <c r="AD161" i="1"/>
  <c r="AD145" i="1"/>
  <c r="AD830" i="1"/>
  <c r="AD796" i="1"/>
  <c r="AD780" i="1"/>
  <c r="AD764" i="1"/>
  <c r="AD748" i="1"/>
  <c r="AD732" i="1"/>
  <c r="AD716" i="1"/>
  <c r="AD700" i="1"/>
  <c r="AD684" i="1"/>
  <c r="AD668" i="1"/>
  <c r="AD652" i="1"/>
  <c r="AD636" i="1"/>
  <c r="AD620" i="1"/>
  <c r="AD604" i="1"/>
  <c r="AD588" i="1"/>
  <c r="AD572" i="1"/>
  <c r="AD556" i="1"/>
  <c r="AD540" i="1"/>
  <c r="AD524" i="1"/>
  <c r="AD508" i="1"/>
  <c r="AD492" i="1"/>
  <c r="AD476" i="1"/>
  <c r="AD460" i="1"/>
  <c r="AD428" i="1"/>
  <c r="AD412" i="1"/>
  <c r="AD396" i="1"/>
  <c r="AD380" i="1"/>
  <c r="AD364" i="1"/>
  <c r="AD348" i="1"/>
  <c r="AD332" i="1"/>
  <c r="AD316" i="1"/>
  <c r="AD300" i="1"/>
  <c r="AD284" i="1"/>
  <c r="AH284" i="1" s="1"/>
  <c r="AD268" i="1"/>
  <c r="AD252" i="1"/>
  <c r="AD236" i="1"/>
  <c r="AD220" i="1"/>
  <c r="AD204" i="1"/>
  <c r="AD810" i="1"/>
  <c r="AD791" i="1"/>
  <c r="AD775" i="1"/>
  <c r="AD759" i="1"/>
  <c r="AD743" i="1"/>
  <c r="AD727" i="1"/>
  <c r="AD711" i="1"/>
  <c r="AD695" i="1"/>
  <c r="AD679" i="1"/>
  <c r="AD663" i="1"/>
  <c r="AD647" i="1"/>
  <c r="AD631" i="1"/>
  <c r="AD615" i="1"/>
  <c r="AD599" i="1"/>
  <c r="AD583" i="1"/>
  <c r="AD567" i="1"/>
  <c r="AD551" i="1"/>
  <c r="AD535" i="1"/>
  <c r="AD519" i="1"/>
  <c r="AD503" i="1"/>
  <c r="AD487" i="1"/>
  <c r="AD471" i="1"/>
  <c r="AD455" i="1"/>
  <c r="AD439" i="1"/>
  <c r="AD423" i="1"/>
  <c r="AD407" i="1"/>
  <c r="AD391" i="1"/>
  <c r="AD375" i="1"/>
  <c r="AD359" i="1"/>
  <c r="AD343" i="1"/>
  <c r="AD327" i="1"/>
  <c r="AD311" i="1"/>
  <c r="AD295" i="1"/>
  <c r="AD279" i="1"/>
  <c r="AH279" i="1" s="1"/>
  <c r="AD263" i="1"/>
  <c r="AD247" i="1"/>
  <c r="AD231" i="1"/>
  <c r="AD215" i="1"/>
  <c r="AD199" i="1"/>
  <c r="AD168" i="1"/>
  <c r="AD136" i="1"/>
  <c r="AD120" i="1"/>
  <c r="AD104" i="1"/>
  <c r="AD88" i="1"/>
  <c r="AD72" i="1"/>
  <c r="AD56" i="1"/>
  <c r="AD40" i="1"/>
  <c r="AD24" i="1"/>
  <c r="AD8" i="1"/>
  <c r="AD1498" i="1"/>
  <c r="AD1482" i="1"/>
  <c r="AD1466" i="1"/>
  <c r="AD1454" i="1"/>
  <c r="AD1438" i="1"/>
  <c r="AD1422" i="1"/>
  <c r="AD1406" i="1"/>
  <c r="AD1390" i="1"/>
  <c r="AD1374" i="1"/>
  <c r="AD1358" i="1"/>
  <c r="AD1342" i="1"/>
  <c r="AD1326" i="1"/>
  <c r="AD1310" i="1"/>
  <c r="AD1294" i="1"/>
  <c r="AD1278" i="1"/>
  <c r="AD1262" i="1"/>
  <c r="AD1246" i="1"/>
  <c r="AD1230" i="1"/>
  <c r="AD1214" i="1"/>
  <c r="AD1198" i="1"/>
  <c r="AD1182" i="1"/>
  <c r="AD1449" i="1"/>
  <c r="AD1433" i="1"/>
  <c r="AD1417" i="1"/>
  <c r="AD1385" i="1"/>
  <c r="AD1369" i="1"/>
  <c r="AD1353" i="1"/>
  <c r="AD1337" i="1"/>
  <c r="AD1321" i="1"/>
  <c r="AD1305" i="1"/>
  <c r="AD1289" i="1"/>
  <c r="AD1273" i="1"/>
  <c r="AD1257" i="1"/>
  <c r="AD1241" i="1"/>
  <c r="AD1225" i="1"/>
  <c r="AD1209" i="1"/>
  <c r="AD1193" i="1"/>
  <c r="AD1177" i="1"/>
  <c r="AD1452" i="1"/>
  <c r="AD1436" i="1"/>
  <c r="AD1420" i="1"/>
  <c r="AD1404" i="1"/>
  <c r="AD1388" i="1"/>
  <c r="AD1356" i="1"/>
  <c r="AD1340" i="1"/>
  <c r="AD1324" i="1"/>
  <c r="AD1308" i="1"/>
  <c r="AD1292" i="1"/>
  <c r="AD1276" i="1"/>
  <c r="AD1260" i="1"/>
  <c r="AD1244" i="1"/>
  <c r="AD1228" i="1"/>
  <c r="AD1212" i="1"/>
  <c r="AD1196" i="1"/>
  <c r="AD1180" i="1"/>
  <c r="AD1164" i="1"/>
  <c r="AD1132" i="1"/>
  <c r="AD1116" i="1"/>
  <c r="AD1455" i="1"/>
  <c r="AD1439" i="1"/>
  <c r="AD1423" i="1"/>
  <c r="AD1407" i="1"/>
  <c r="AD1391" i="1"/>
  <c r="AD1375" i="1"/>
  <c r="AD1359" i="1"/>
  <c r="AD1343" i="1"/>
  <c r="AD1327" i="1"/>
  <c r="AD1311" i="1"/>
  <c r="AD1295" i="1"/>
  <c r="AD1279" i="1"/>
  <c r="AD1263" i="1"/>
  <c r="AD1247" i="1"/>
  <c r="AD1231" i="1"/>
  <c r="AD1215" i="1"/>
  <c r="AD1199" i="1"/>
  <c r="AD1183" i="1"/>
  <c r="AD1167" i="1"/>
  <c r="AD1151" i="1"/>
  <c r="AD1135" i="1"/>
  <c r="AD1165" i="1"/>
  <c r="AD1133" i="1"/>
  <c r="AD1109" i="1"/>
  <c r="AD1093" i="1"/>
  <c r="AD1077" i="1"/>
  <c r="AD1061" i="1"/>
  <c r="AD1045" i="1"/>
  <c r="AD1029" i="1"/>
  <c r="AD1013" i="1"/>
  <c r="AD997" i="1"/>
  <c r="AD981" i="1"/>
  <c r="AD965" i="1"/>
  <c r="AD949" i="1"/>
  <c r="AD933" i="1"/>
  <c r="AD917" i="1"/>
  <c r="AD901" i="1"/>
  <c r="AD885" i="1"/>
  <c r="AD869" i="1"/>
  <c r="AD853" i="1"/>
  <c r="AD837" i="1"/>
  <c r="AD821" i="1"/>
  <c r="AD1170" i="1"/>
  <c r="AD1138" i="1"/>
  <c r="AD1113" i="1"/>
  <c r="AD1096" i="1"/>
  <c r="AD1080" i="1"/>
  <c r="AD1064" i="1"/>
  <c r="AD1048" i="1"/>
  <c r="AD1032" i="1"/>
  <c r="AD1016" i="1"/>
  <c r="AD1000" i="1"/>
  <c r="AD984" i="1"/>
  <c r="AD968" i="1"/>
  <c r="AD952" i="1"/>
  <c r="AD936" i="1"/>
  <c r="AD920" i="1"/>
  <c r="AD904" i="1"/>
  <c r="AD888" i="1"/>
  <c r="AD872" i="1"/>
  <c r="AD856" i="1"/>
  <c r="AD840" i="1"/>
  <c r="AD824" i="1"/>
  <c r="AD808" i="1"/>
  <c r="AD1153" i="1"/>
  <c r="AD1122" i="1"/>
  <c r="AD1103" i="1"/>
  <c r="AD1087" i="1"/>
  <c r="AD1071" i="1"/>
  <c r="AD1055" i="1"/>
  <c r="AD1039" i="1"/>
  <c r="AD1023" i="1"/>
  <c r="AD1007" i="1"/>
  <c r="AD991" i="1"/>
  <c r="AD975" i="1"/>
  <c r="AD959" i="1"/>
  <c r="AD943" i="1"/>
  <c r="AD927" i="1"/>
  <c r="AD911" i="1"/>
  <c r="AD895" i="1"/>
  <c r="AD879" i="1"/>
  <c r="AD863" i="1"/>
  <c r="AD847" i="1"/>
  <c r="AD831" i="1"/>
  <c r="AD815" i="1"/>
  <c r="AD1166" i="1"/>
  <c r="AD1134" i="1"/>
  <c r="AD1110" i="1"/>
  <c r="AD1094" i="1"/>
  <c r="AD1078" i="1"/>
  <c r="AD1062" i="1"/>
  <c r="AD1046" i="1"/>
  <c r="AD1030" i="1"/>
  <c r="AD1014" i="1"/>
  <c r="AD998" i="1"/>
  <c r="AD982" i="1"/>
  <c r="AD966" i="1"/>
  <c r="AD950" i="1"/>
  <c r="AD934" i="1"/>
  <c r="AD918" i="1"/>
  <c r="AD902" i="1"/>
  <c r="AD886" i="1"/>
  <c r="AD870" i="1"/>
  <c r="AD854" i="1"/>
  <c r="AD806" i="1"/>
  <c r="AD790" i="1"/>
  <c r="AD774" i="1"/>
  <c r="AD758" i="1"/>
  <c r="AD742" i="1"/>
  <c r="AD726" i="1"/>
  <c r="AD710" i="1"/>
  <c r="AD694" i="1"/>
  <c r="AD678" i="1"/>
  <c r="AD662" i="1"/>
  <c r="AD646" i="1"/>
  <c r="AD630" i="1"/>
  <c r="AD614" i="1"/>
  <c r="AD598" i="1"/>
  <c r="AD582" i="1"/>
  <c r="AD550" i="1"/>
  <c r="AD534" i="1"/>
  <c r="AD518" i="1"/>
  <c r="AD502" i="1"/>
  <c r="AD486" i="1"/>
  <c r="AD470" i="1"/>
  <c r="AD454" i="1"/>
  <c r="AD438" i="1"/>
  <c r="AD422" i="1"/>
  <c r="AD406" i="1"/>
  <c r="AD390" i="1"/>
  <c r="AD374" i="1"/>
  <c r="AD358" i="1"/>
  <c r="AD342" i="1"/>
  <c r="AD326" i="1"/>
  <c r="AD310" i="1"/>
  <c r="AD294" i="1"/>
  <c r="AD278" i="1"/>
  <c r="AD262" i="1"/>
  <c r="AD246" i="1"/>
  <c r="AD230" i="1"/>
  <c r="AD214" i="1"/>
  <c r="AD198" i="1"/>
  <c r="AD182" i="1"/>
  <c r="AD166" i="1"/>
  <c r="AD834" i="1"/>
  <c r="AD797" i="1"/>
  <c r="AD781" i="1"/>
  <c r="AD765" i="1"/>
  <c r="AD749" i="1"/>
  <c r="AD733" i="1"/>
  <c r="AD717" i="1"/>
  <c r="AD701" i="1"/>
  <c r="AD685" i="1"/>
  <c r="AD669" i="1"/>
  <c r="AD653" i="1"/>
  <c r="AD637" i="1"/>
  <c r="AD621" i="1"/>
  <c r="AD605" i="1"/>
  <c r="AD589" i="1"/>
  <c r="AD573" i="1"/>
  <c r="AD557" i="1"/>
  <c r="AD541" i="1"/>
  <c r="AD525" i="1"/>
  <c r="AD509" i="1"/>
  <c r="AD493" i="1"/>
  <c r="AD477" i="1"/>
  <c r="AD461" i="1"/>
  <c r="AD429" i="1"/>
  <c r="AD413" i="1"/>
  <c r="AD397" i="1"/>
  <c r="AD381" i="1"/>
  <c r="AD365" i="1"/>
  <c r="AD349" i="1"/>
  <c r="AD333" i="1"/>
  <c r="AD317" i="1"/>
  <c r="AD301" i="1"/>
  <c r="AD285" i="1"/>
  <c r="AD269" i="1"/>
  <c r="AD253" i="1"/>
  <c r="AD237" i="1"/>
  <c r="AD221" i="1"/>
  <c r="AD205" i="1"/>
  <c r="AD189" i="1"/>
  <c r="AD173" i="1"/>
  <c r="AD157" i="1"/>
  <c r="AD141" i="1"/>
  <c r="AD814" i="1"/>
  <c r="AD792" i="1"/>
  <c r="AD776" i="1"/>
  <c r="AD760" i="1"/>
  <c r="AD744" i="1"/>
  <c r="AD728" i="1"/>
  <c r="AD712" i="1"/>
  <c r="AD696" i="1"/>
  <c r="AD680" i="1"/>
  <c r="AD664" i="1"/>
  <c r="AD648" i="1"/>
  <c r="AD632" i="1"/>
  <c r="AD616" i="1"/>
  <c r="AD600" i="1"/>
  <c r="AD584" i="1"/>
  <c r="AD568" i="1"/>
  <c r="AD552" i="1"/>
  <c r="AD536" i="1"/>
  <c r="AD520" i="1"/>
  <c r="AD504" i="1"/>
  <c r="AD488" i="1"/>
  <c r="AD472" i="1"/>
  <c r="AD456" i="1"/>
  <c r="AD440" i="1"/>
  <c r="AD424" i="1"/>
  <c r="AD408" i="1"/>
  <c r="AD392" i="1"/>
  <c r="AD376" i="1"/>
  <c r="AD360" i="1"/>
  <c r="AD344" i="1"/>
  <c r="AD328" i="1"/>
  <c r="AD312" i="1"/>
  <c r="AD296" i="1"/>
  <c r="AD280" i="1"/>
  <c r="AD264" i="1"/>
  <c r="AD248" i="1"/>
  <c r="AD232" i="1"/>
  <c r="AD216" i="1"/>
  <c r="AD200" i="1"/>
  <c r="AD803" i="1"/>
  <c r="AD787" i="1"/>
  <c r="AD771" i="1"/>
  <c r="AD755" i="1"/>
  <c r="AD739" i="1"/>
  <c r="AD723" i="1"/>
  <c r="AD707" i="1"/>
  <c r="AD691" i="1"/>
  <c r="AD675" i="1"/>
  <c r="AD659" i="1"/>
  <c r="AD643" i="1"/>
  <c r="AD627" i="1"/>
  <c r="AD611" i="1"/>
  <c r="AD595" i="1"/>
  <c r="AD579" i="1"/>
  <c r="AD563" i="1"/>
  <c r="AD547" i="1"/>
  <c r="AD531" i="1"/>
  <c r="AD515" i="1"/>
  <c r="AD499" i="1"/>
  <c r="AD483" i="1"/>
  <c r="AD467" i="1"/>
  <c r="AD451" i="1"/>
  <c r="AD435" i="1"/>
  <c r="AD419" i="1"/>
  <c r="AD403" i="1"/>
  <c r="AD387" i="1"/>
  <c r="AD371" i="1"/>
  <c r="AD355" i="1"/>
  <c r="AD339" i="1"/>
  <c r="AD323" i="1"/>
  <c r="AD307" i="1"/>
  <c r="AD291" i="1"/>
  <c r="AD275" i="1"/>
  <c r="AD259" i="1"/>
  <c r="AD243" i="1"/>
  <c r="AD227" i="1"/>
  <c r="AD211" i="1"/>
  <c r="AD192" i="1"/>
  <c r="AD160" i="1"/>
  <c r="AD132" i="1"/>
  <c r="AD116" i="1"/>
  <c r="AD100" i="1"/>
  <c r="AD84" i="1"/>
  <c r="AD68" i="1"/>
  <c r="AD52" i="1"/>
  <c r="AD36" i="1"/>
  <c r="AD20" i="1"/>
  <c r="AD1510" i="1"/>
  <c r="AD1494" i="1"/>
  <c r="AD1478" i="1"/>
  <c r="AD1462" i="1"/>
  <c r="AD1450" i="1"/>
  <c r="AD1418" i="1"/>
  <c r="AD1402" i="1"/>
  <c r="AD1386" i="1"/>
  <c r="AD1370" i="1"/>
  <c r="AD1354" i="1"/>
  <c r="AD1338" i="1"/>
  <c r="AD1322" i="1"/>
  <c r="AD1306" i="1"/>
  <c r="AD1290" i="1"/>
  <c r="AD1274" i="1"/>
  <c r="AD1258" i="1"/>
  <c r="AD1242" i="1"/>
  <c r="AD1226" i="1"/>
  <c r="AD1210" i="1"/>
  <c r="AD1194" i="1"/>
  <c r="AD1445" i="1"/>
  <c r="AD1429" i="1"/>
  <c r="AD1413" i="1"/>
  <c r="AD1397" i="1"/>
  <c r="AD1381" i="1"/>
  <c r="AD1365" i="1"/>
  <c r="AD1349" i="1"/>
  <c r="AD1333" i="1"/>
  <c r="AD1317" i="1"/>
  <c r="AD1301" i="1"/>
  <c r="AD1285" i="1"/>
  <c r="AD1269" i="1"/>
  <c r="AD1253" i="1"/>
  <c r="AD1237" i="1"/>
  <c r="AD1221" i="1"/>
  <c r="AD1205" i="1"/>
  <c r="AD1189" i="1"/>
  <c r="AD1481" i="1"/>
  <c r="AD1448" i="1"/>
  <c r="AD1432" i="1"/>
  <c r="AD1416" i="1"/>
  <c r="AD1400" i="1"/>
  <c r="AD1384" i="1"/>
  <c r="AD1368" i="1"/>
  <c r="AD1352" i="1"/>
  <c r="AD1336" i="1"/>
  <c r="AD1320" i="1"/>
  <c r="AD1304" i="1"/>
  <c r="AD1288" i="1"/>
  <c r="AD1272" i="1"/>
  <c r="AD1256" i="1"/>
  <c r="AD1240" i="1"/>
  <c r="AD1224" i="1"/>
  <c r="AD1208" i="1"/>
  <c r="AD1192" i="1"/>
  <c r="AD1176" i="1"/>
  <c r="AD1160" i="1"/>
  <c r="AD1144" i="1"/>
  <c r="AD1128" i="1"/>
  <c r="AD1112" i="1"/>
  <c r="AD1451" i="1"/>
  <c r="AD1435" i="1"/>
  <c r="AD1419" i="1"/>
  <c r="AD1403" i="1"/>
  <c r="AD1387" i="1"/>
  <c r="AD1371" i="1"/>
  <c r="AD1355" i="1"/>
  <c r="AD1339" i="1"/>
  <c r="AD1323" i="1"/>
  <c r="AD1307" i="1"/>
  <c r="AD1291" i="1"/>
  <c r="AD1275" i="1"/>
  <c r="AD1259" i="1"/>
  <c r="AD1243" i="1"/>
  <c r="AD1227" i="1"/>
  <c r="AD1211" i="1"/>
  <c r="AD1195" i="1"/>
  <c r="AD1179" i="1"/>
  <c r="AD1163" i="1"/>
  <c r="AD1147" i="1"/>
  <c r="AD1131" i="1"/>
  <c r="AD1157" i="1"/>
  <c r="AD1125" i="1"/>
  <c r="AD1105" i="1"/>
  <c r="AD1089" i="1"/>
  <c r="AD1073" i="1"/>
  <c r="AD1057" i="1"/>
  <c r="AD1041" i="1"/>
  <c r="AD1025" i="1"/>
  <c r="AD1009" i="1"/>
  <c r="AD993" i="1"/>
  <c r="AD977" i="1"/>
  <c r="AD961" i="1"/>
  <c r="AD945" i="1"/>
  <c r="AD929" i="1"/>
  <c r="AD913" i="1"/>
  <c r="AD897" i="1"/>
  <c r="AD881" i="1"/>
  <c r="AD865" i="1"/>
  <c r="AD849" i="1"/>
  <c r="AD833" i="1"/>
  <c r="AD817" i="1"/>
  <c r="AD1162" i="1"/>
  <c r="AD1130" i="1"/>
  <c r="AD1108" i="1"/>
  <c r="AD1092" i="1"/>
  <c r="AD1076" i="1"/>
  <c r="AD1060" i="1"/>
  <c r="AD1044" i="1"/>
  <c r="AD1028" i="1"/>
  <c r="AD1012" i="1"/>
  <c r="AD996" i="1"/>
  <c r="AD980" i="1"/>
  <c r="AD964" i="1"/>
  <c r="AD948" i="1"/>
  <c r="AD932" i="1"/>
  <c r="AD916" i="1"/>
  <c r="AD900" i="1"/>
  <c r="AD884" i="1"/>
  <c r="AD868" i="1"/>
  <c r="AD852" i="1"/>
  <c r="AD836" i="1"/>
  <c r="AD820" i="1"/>
  <c r="AD1178" i="1"/>
  <c r="AD1145" i="1"/>
  <c r="AD1117" i="1"/>
  <c r="AD1099" i="1"/>
  <c r="AD1083" i="1"/>
  <c r="AD1067" i="1"/>
  <c r="AD1051" i="1"/>
  <c r="AD1035" i="1"/>
  <c r="AD1019" i="1"/>
  <c r="AD1003" i="1"/>
  <c r="AD987" i="1"/>
  <c r="AD971" i="1"/>
  <c r="AD955" i="1"/>
  <c r="AD939" i="1"/>
  <c r="AD923" i="1"/>
  <c r="AD907" i="1"/>
  <c r="AD891" i="1"/>
  <c r="AD875" i="1"/>
  <c r="AD859" i="1"/>
  <c r="AD843" i="1"/>
  <c r="AD827" i="1"/>
  <c r="AD811" i="1"/>
  <c r="AD1158" i="1"/>
  <c r="AD1126" i="1"/>
  <c r="AD1106" i="1"/>
  <c r="AD1090" i="1"/>
  <c r="AD1074" i="1"/>
  <c r="AD1058" i="1"/>
  <c r="AD1042" i="1"/>
  <c r="AD1026" i="1"/>
  <c r="AD1010" i="1"/>
  <c r="AD994" i="1"/>
  <c r="AD978" i="1"/>
  <c r="AD962" i="1"/>
  <c r="AD946" i="1"/>
  <c r="AD930" i="1"/>
  <c r="AD914" i="1"/>
  <c r="AD898" i="1"/>
  <c r="AD882" i="1"/>
  <c r="AD866" i="1"/>
  <c r="AD850" i="1"/>
  <c r="AD802" i="1"/>
  <c r="AD786" i="1"/>
  <c r="AD770" i="1"/>
  <c r="AD754" i="1"/>
  <c r="AD738" i="1"/>
  <c r="AD722" i="1"/>
  <c r="AD706" i="1"/>
  <c r="AD690" i="1"/>
  <c r="AD674" i="1"/>
  <c r="AD658" i="1"/>
  <c r="AD642" i="1"/>
  <c r="AD626" i="1"/>
  <c r="AD610" i="1"/>
  <c r="AD594" i="1"/>
  <c r="AD578" i="1"/>
  <c r="AD562" i="1"/>
  <c r="AD546" i="1"/>
  <c r="AD530" i="1"/>
  <c r="AD514" i="1"/>
  <c r="AD498" i="1"/>
  <c r="AD482" i="1"/>
  <c r="AD466" i="1"/>
  <c r="AD450" i="1"/>
  <c r="AD434" i="1"/>
  <c r="AD418" i="1"/>
  <c r="AD402" i="1"/>
  <c r="AD386" i="1"/>
  <c r="AD370" i="1"/>
  <c r="AD354" i="1"/>
  <c r="AD338" i="1"/>
  <c r="AD322" i="1"/>
  <c r="AD306" i="1"/>
  <c r="AD290" i="1"/>
  <c r="AD274" i="1"/>
  <c r="AD258" i="1"/>
  <c r="AD242" i="1"/>
  <c r="AD226" i="1"/>
  <c r="AD210" i="1"/>
  <c r="AD194" i="1"/>
  <c r="AD178" i="1"/>
  <c r="AD162" i="1"/>
  <c r="AD146" i="1"/>
  <c r="AD818" i="1"/>
  <c r="AD793" i="1"/>
  <c r="AD777" i="1"/>
  <c r="AD761" i="1"/>
  <c r="AD745" i="1"/>
  <c r="AD729" i="1"/>
  <c r="AD713" i="1"/>
  <c r="AD697" i="1"/>
  <c r="AD681" i="1"/>
  <c r="AD665" i="1"/>
  <c r="AD649" i="1"/>
  <c r="AD633" i="1"/>
  <c r="AD617" i="1"/>
  <c r="AD601" i="1"/>
  <c r="AD585" i="1"/>
  <c r="AD569" i="1"/>
  <c r="AD553" i="1"/>
  <c r="AD537" i="1"/>
  <c r="AD521" i="1"/>
  <c r="AD505" i="1"/>
  <c r="AD489" i="1"/>
  <c r="AD473" i="1"/>
  <c r="AD457" i="1"/>
  <c r="AD441" i="1"/>
  <c r="AD425" i="1"/>
  <c r="AD409" i="1"/>
  <c r="AD393" i="1"/>
  <c r="AD377" i="1"/>
  <c r="AD361" i="1"/>
  <c r="AD345" i="1"/>
  <c r="AD329" i="1"/>
  <c r="AD313" i="1"/>
  <c r="AD297" i="1"/>
  <c r="AD281" i="1"/>
  <c r="AD265" i="1"/>
  <c r="AD249" i="1"/>
  <c r="AD233" i="1"/>
  <c r="AD217" i="1"/>
  <c r="AD201" i="1"/>
  <c r="AD185" i="1"/>
  <c r="AD169" i="1"/>
  <c r="AD153" i="1"/>
  <c r="AD137" i="1"/>
  <c r="AD804" i="1"/>
  <c r="AD788" i="1"/>
  <c r="AD772" i="1"/>
  <c r="AD756" i="1"/>
  <c r="AD740" i="1"/>
  <c r="AD724" i="1"/>
  <c r="AD708" i="1"/>
  <c r="AD692" i="1"/>
  <c r="AD676" i="1"/>
  <c r="AD660" i="1"/>
  <c r="AD644" i="1"/>
  <c r="AD628" i="1"/>
  <c r="AD612" i="1"/>
  <c r="AD596" i="1"/>
  <c r="AD580" i="1"/>
  <c r="AD564" i="1"/>
  <c r="AD532" i="1"/>
  <c r="AD516" i="1"/>
  <c r="AD500" i="1"/>
  <c r="AD484" i="1"/>
  <c r="AD468" i="1"/>
  <c r="AD452" i="1"/>
  <c r="AD436" i="1"/>
  <c r="AD420" i="1"/>
  <c r="AD388" i="1"/>
  <c r="AD372" i="1"/>
  <c r="AD356" i="1"/>
  <c r="AD340" i="1"/>
  <c r="AD324" i="1"/>
  <c r="AD308" i="1"/>
  <c r="AD292" i="1"/>
  <c r="AD276" i="1"/>
  <c r="AD260" i="1"/>
  <c r="AD244" i="1"/>
  <c r="AD228" i="1"/>
  <c r="AD212" i="1"/>
  <c r="AD842" i="1"/>
  <c r="AD799" i="1"/>
  <c r="AD783" i="1"/>
  <c r="AD767" i="1"/>
  <c r="AD751" i="1"/>
  <c r="AD735" i="1"/>
  <c r="AD719" i="1"/>
  <c r="AD703" i="1"/>
  <c r="AD687" i="1"/>
  <c r="AD671" i="1"/>
  <c r="AD655" i="1"/>
  <c r="AD639" i="1"/>
  <c r="AD623" i="1"/>
  <c r="AD607" i="1"/>
  <c r="AD591" i="1"/>
  <c r="AD575" i="1"/>
  <c r="AD559" i="1"/>
  <c r="AD543" i="1"/>
  <c r="AD527" i="1"/>
  <c r="AD511" i="1"/>
  <c r="AD495" i="1"/>
  <c r="AD479" i="1"/>
  <c r="AD463" i="1"/>
  <c r="AD447" i="1"/>
  <c r="AD431" i="1"/>
  <c r="AD415" i="1"/>
  <c r="AD399" i="1"/>
  <c r="AD383" i="1"/>
  <c r="AD367" i="1"/>
  <c r="AD351" i="1"/>
  <c r="AD335" i="1"/>
  <c r="AD319" i="1"/>
  <c r="AD303" i="1"/>
  <c r="AD287" i="1"/>
  <c r="AD271" i="1"/>
  <c r="AD255" i="1"/>
  <c r="AD239" i="1"/>
  <c r="AD223" i="1"/>
  <c r="AD207" i="1"/>
  <c r="AD184" i="1"/>
  <c r="AD152" i="1"/>
  <c r="AD128" i="1"/>
  <c r="AD112" i="1"/>
  <c r="AD96" i="1"/>
  <c r="AD80" i="1"/>
  <c r="AD64" i="1"/>
  <c r="AD48" i="1"/>
  <c r="AD32" i="1"/>
  <c r="AD16" i="1"/>
  <c r="AD191" i="1"/>
  <c r="AD159" i="1"/>
  <c r="AD115" i="1"/>
  <c r="AD83" i="1"/>
  <c r="AD67" i="1"/>
  <c r="AD51" i="1"/>
  <c r="AD35" i="1"/>
  <c r="AD19" i="1"/>
  <c r="AD196" i="1"/>
  <c r="AD164" i="1"/>
  <c r="AD134" i="1"/>
  <c r="AD118" i="1"/>
  <c r="AD102" i="1"/>
  <c r="AD86" i="1"/>
  <c r="AD54" i="1"/>
  <c r="AD38" i="1"/>
  <c r="AD22" i="1"/>
  <c r="AD6" i="1"/>
  <c r="AH6" i="1" s="1"/>
  <c r="AH7" i="1" s="1"/>
  <c r="AH8" i="1" s="1"/>
  <c r="AD187" i="1"/>
  <c r="AD129" i="1"/>
  <c r="AD97" i="1"/>
  <c r="AD81" i="1"/>
  <c r="AD49" i="1"/>
  <c r="AD33" i="1"/>
  <c r="AD17" i="1"/>
  <c r="AD183" i="1"/>
  <c r="AD151" i="1"/>
  <c r="AD127" i="1"/>
  <c r="AD111" i="1"/>
  <c r="AD95" i="1"/>
  <c r="AD79" i="1"/>
  <c r="AD63" i="1"/>
  <c r="AD47" i="1"/>
  <c r="AD31" i="1"/>
  <c r="AD15" i="1"/>
  <c r="AD188" i="1"/>
  <c r="AD156" i="1"/>
  <c r="AD130" i="1"/>
  <c r="AD114" i="1"/>
  <c r="AD98" i="1"/>
  <c r="AD82" i="1"/>
  <c r="AD66" i="1"/>
  <c r="AD50" i="1"/>
  <c r="AD34" i="1"/>
  <c r="AD18" i="1"/>
  <c r="AD179" i="1"/>
  <c r="AD147" i="1"/>
  <c r="AD125" i="1"/>
  <c r="AD109" i="1"/>
  <c r="AD93" i="1"/>
  <c r="AD77" i="1"/>
  <c r="AD61" i="1"/>
  <c r="AD45" i="1"/>
  <c r="AD29" i="1"/>
  <c r="AD13" i="1"/>
  <c r="AD175" i="1"/>
  <c r="AD143" i="1"/>
  <c r="AD107" i="1"/>
  <c r="AD91" i="1"/>
  <c r="AD59" i="1"/>
  <c r="AD43" i="1"/>
  <c r="AD27" i="1"/>
  <c r="AD11" i="1"/>
  <c r="AD180" i="1"/>
  <c r="AD148" i="1"/>
  <c r="AD126" i="1"/>
  <c r="AD94" i="1"/>
  <c r="AD78" i="1"/>
  <c r="AD62" i="1"/>
  <c r="AD46" i="1"/>
  <c r="AD30" i="1"/>
  <c r="AD14" i="1"/>
  <c r="AD171" i="1"/>
  <c r="AD139" i="1"/>
  <c r="AD121" i="1"/>
  <c r="AD105" i="1"/>
  <c r="AD89" i="1"/>
  <c r="AD73" i="1"/>
  <c r="AD57" i="1"/>
  <c r="AD41" i="1"/>
  <c r="AD25" i="1"/>
  <c r="AD9" i="1"/>
  <c r="AD167" i="1"/>
  <c r="AD135" i="1"/>
  <c r="AD119" i="1"/>
  <c r="AD103" i="1"/>
  <c r="AD87" i="1"/>
  <c r="AD55" i="1"/>
  <c r="AD39" i="1"/>
  <c r="AD23" i="1"/>
  <c r="AD7" i="1"/>
  <c r="AD172" i="1"/>
  <c r="AD140" i="1"/>
  <c r="AD122" i="1"/>
  <c r="AD106" i="1"/>
  <c r="AD90" i="1"/>
  <c r="AD74" i="1"/>
  <c r="AD58" i="1"/>
  <c r="AD42" i="1"/>
  <c r="AD26" i="1"/>
  <c r="AD10" i="1"/>
  <c r="AD195" i="1"/>
  <c r="AD163" i="1"/>
  <c r="AD133" i="1"/>
  <c r="AD117" i="1"/>
  <c r="AD101" i="1"/>
  <c r="AD85" i="1"/>
  <c r="AD69" i="1"/>
  <c r="AD53" i="1"/>
  <c r="AD37" i="1"/>
  <c r="AD21" i="1"/>
  <c r="AD123" i="1"/>
  <c r="AD1401" i="1"/>
  <c r="AD71" i="1"/>
  <c r="AD99" i="1"/>
  <c r="AD444" i="1"/>
  <c r="AD1372" i="1"/>
  <c r="AD1148" i="1"/>
  <c r="AD75" i="1"/>
  <c r="AD155" i="1"/>
  <c r="AD110" i="1"/>
  <c r="AD92" i="1"/>
  <c r="AD566" i="1"/>
  <c r="AD131" i="1"/>
  <c r="AD1351" i="1"/>
  <c r="AD548" i="1"/>
  <c r="AD385" i="1"/>
  <c r="AD65" i="1"/>
  <c r="AD404" i="1"/>
  <c r="AD445" i="1"/>
  <c r="AD113" i="1"/>
  <c r="AD1469" i="1"/>
  <c r="AD150" i="1"/>
  <c r="AD1434" i="1"/>
  <c r="AD70" i="1"/>
  <c r="AC8" i="1"/>
  <c r="AB8" i="1"/>
  <c r="AE7" i="1" s="1" a="1"/>
  <c r="AE7" i="1" s="1"/>
  <c r="AD5" i="1"/>
  <c r="G110" i="5"/>
  <c r="F111" i="5"/>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7" i="2"/>
  <c r="L5" i="2"/>
  <c r="L6"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4" i="2"/>
  <c r="AH280" i="1" l="1"/>
  <c r="AH281" i="1" s="1"/>
  <c r="AH282" i="1" s="1"/>
  <c r="AH283" i="1" s="1"/>
  <c r="AH332" i="1"/>
  <c r="AH333" i="1" s="1"/>
  <c r="AH334" i="1" s="1"/>
  <c r="AH335" i="1" s="1"/>
  <c r="AH336" i="1" s="1"/>
  <c r="AH337" i="1" s="1"/>
  <c r="AH338" i="1" s="1"/>
  <c r="AH339" i="1" s="1"/>
  <c r="AH340" i="1" s="1"/>
  <c r="AH341" i="1" s="1"/>
  <c r="AH342" i="1" s="1"/>
  <c r="AH343" i="1" s="1"/>
  <c r="AH344" i="1" s="1"/>
  <c r="AH345" i="1" s="1"/>
  <c r="AH346" i="1" s="1"/>
  <c r="AH347" i="1" s="1"/>
  <c r="AH348" i="1" s="1"/>
  <c r="AH349" i="1" s="1"/>
  <c r="AH350" i="1" s="1"/>
  <c r="AH351" i="1" s="1"/>
  <c r="AH352" i="1" s="1"/>
  <c r="AH9" i="1"/>
  <c r="AH10" i="1" s="1"/>
  <c r="AH11" i="1" s="1"/>
  <c r="AH12" i="1" s="1"/>
  <c r="AH13" i="1" s="1"/>
  <c r="AH14" i="1" s="1"/>
  <c r="AH15" i="1" s="1"/>
  <c r="AH16" i="1" s="1"/>
  <c r="AH17" i="1" s="1"/>
  <c r="AH18" i="1" s="1"/>
  <c r="AH19" i="1" s="1"/>
  <c r="AH20" i="1" s="1"/>
  <c r="AH21" i="1" s="1"/>
  <c r="AH22" i="1" s="1"/>
  <c r="AH23" i="1" s="1"/>
  <c r="AH24" i="1" s="1"/>
  <c r="AH25" i="1" s="1"/>
  <c r="AH26" i="1" s="1"/>
  <c r="AH27" i="1" s="1"/>
  <c r="AH28" i="1" s="1"/>
  <c r="AH29" i="1" s="1"/>
  <c r="AH30" i="1" s="1"/>
  <c r="AH31" i="1" s="1"/>
  <c r="AH32" i="1" s="1"/>
  <c r="AH33" i="1" s="1"/>
  <c r="AH34" i="1" s="1"/>
  <c r="AH35" i="1" s="1"/>
  <c r="AH36" i="1" s="1"/>
  <c r="AH37" i="1" s="1"/>
  <c r="AH38" i="1" s="1"/>
  <c r="AH39" i="1" s="1"/>
  <c r="AH40" i="1" s="1"/>
  <c r="AH41" i="1" s="1"/>
  <c r="AH42" i="1" s="1"/>
  <c r="AH43" i="1" s="1"/>
  <c r="AH44" i="1" s="1"/>
  <c r="AH45" i="1" s="1"/>
  <c r="AH46" i="1" s="1"/>
  <c r="AH47" i="1" s="1"/>
  <c r="AH48" i="1" s="1"/>
  <c r="AH49" i="1" s="1"/>
  <c r="AH50" i="1" s="1"/>
  <c r="AH51" i="1" s="1"/>
  <c r="AH52" i="1" s="1"/>
  <c r="AH53" i="1" s="1"/>
  <c r="AH54" i="1" s="1"/>
  <c r="AH55" i="1" s="1"/>
  <c r="AH56" i="1" s="1"/>
  <c r="AH57" i="1" s="1"/>
  <c r="AH58" i="1" s="1"/>
  <c r="AH59" i="1" s="1"/>
  <c r="AH60" i="1" s="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H206" i="1" s="1"/>
  <c r="AH207" i="1" s="1"/>
  <c r="AH208" i="1" s="1"/>
  <c r="AH209" i="1" s="1"/>
  <c r="AH210" i="1" s="1"/>
  <c r="AH211" i="1" s="1"/>
  <c r="AH212" i="1" s="1"/>
  <c r="AH213" i="1" s="1"/>
  <c r="AH214" i="1" s="1"/>
  <c r="AH215" i="1" s="1"/>
  <c r="AH216" i="1" s="1"/>
  <c r="AH217" i="1" s="1"/>
  <c r="AH218" i="1" s="1"/>
  <c r="AH219" i="1" s="1"/>
  <c r="AH220" i="1" s="1"/>
  <c r="AH221" i="1" s="1"/>
  <c r="AH222" i="1" s="1"/>
  <c r="AH223" i="1" s="1"/>
  <c r="AH224" i="1" s="1"/>
  <c r="AH225" i="1" s="1"/>
  <c r="AH226" i="1" s="1"/>
  <c r="AH227" i="1" s="1"/>
  <c r="AH228" i="1" s="1"/>
  <c r="AH229" i="1" s="1"/>
  <c r="AH230" i="1" s="1"/>
  <c r="AH231" i="1" s="1"/>
  <c r="AH232" i="1" s="1"/>
  <c r="AH233" i="1" s="1"/>
  <c r="AH234" i="1" s="1"/>
  <c r="AH235" i="1" s="1"/>
  <c r="AH236" i="1" s="1"/>
  <c r="AH237" i="1" s="1"/>
  <c r="AH238" i="1" s="1"/>
  <c r="AH239" i="1" s="1"/>
  <c r="AH240" i="1" s="1"/>
  <c r="AH242" i="1"/>
  <c r="AH243" i="1" s="1"/>
  <c r="AH244" i="1" s="1"/>
  <c r="AH245" i="1" s="1"/>
  <c r="AH246" i="1" s="1"/>
  <c r="AH247" i="1" s="1"/>
  <c r="AH248" i="1" s="1"/>
  <c r="AH249" i="1" s="1"/>
  <c r="AH250" i="1" s="1"/>
  <c r="AH251" i="1" s="1"/>
  <c r="AH252" i="1" s="1"/>
  <c r="AH253" i="1" s="1"/>
  <c r="AH254" i="1" s="1"/>
  <c r="AH255" i="1" s="1"/>
  <c r="AH256" i="1" s="1"/>
  <c r="AH257" i="1" s="1"/>
  <c r="AH258" i="1" s="1"/>
  <c r="AH259" i="1" s="1"/>
  <c r="AH260" i="1" s="1"/>
  <c r="AH261" i="1" s="1"/>
  <c r="AH262" i="1" s="1"/>
  <c r="AH263" i="1" s="1"/>
  <c r="AH264" i="1" s="1"/>
  <c r="AH265" i="1" s="1"/>
  <c r="AH266" i="1" s="1"/>
  <c r="AH267" i="1" s="1"/>
  <c r="AH268" i="1" s="1"/>
  <c r="AH269" i="1" s="1"/>
  <c r="AH270" i="1" s="1"/>
  <c r="AH271" i="1" s="1"/>
  <c r="AH272" i="1" s="1"/>
  <c r="AH273" i="1" s="1"/>
  <c r="AH274" i="1" s="1"/>
  <c r="AH275" i="1" s="1"/>
  <c r="AH276" i="1" s="1"/>
  <c r="AH277" i="1" s="1"/>
  <c r="AH278" i="1" s="1"/>
  <c r="AH285" i="1"/>
  <c r="AH286" i="1" s="1"/>
  <c r="AH287" i="1" s="1"/>
  <c r="AH288" i="1" s="1"/>
  <c r="AH289" i="1" s="1"/>
  <c r="AH290" i="1" s="1"/>
  <c r="AH291" i="1" s="1"/>
  <c r="AH292" i="1" s="1"/>
  <c r="AH293" i="1" s="1"/>
  <c r="AH294" i="1" s="1"/>
  <c r="AH295" i="1" s="1"/>
  <c r="AH296" i="1" s="1"/>
  <c r="AH297" i="1" s="1"/>
  <c r="AH298" i="1" s="1"/>
  <c r="AH299" i="1" s="1"/>
  <c r="AH300" i="1" s="1"/>
  <c r="AH301" i="1" s="1"/>
  <c r="AH302" i="1" s="1"/>
  <c r="AH303" i="1" s="1"/>
  <c r="AH304" i="1" s="1"/>
  <c r="AH305" i="1" s="1"/>
  <c r="AH306" i="1" s="1"/>
  <c r="AH307" i="1" s="1"/>
  <c r="AH308" i="1" s="1"/>
  <c r="AH309" i="1" s="1"/>
  <c r="AH310" i="1" s="1"/>
  <c r="AH311" i="1" s="1"/>
  <c r="AH312" i="1" s="1"/>
  <c r="AH313" i="1" s="1"/>
  <c r="AH314" i="1" s="1"/>
  <c r="AH315" i="1" s="1"/>
  <c r="AH316" i="1" s="1"/>
  <c r="AH317" i="1" s="1"/>
  <c r="AH318" i="1" s="1"/>
  <c r="AH319" i="1" s="1"/>
  <c r="AH320" i="1" s="1"/>
  <c r="AH321" i="1" s="1"/>
  <c r="AH322" i="1" s="1"/>
  <c r="AH323" i="1" s="1"/>
  <c r="AH324" i="1" s="1"/>
  <c r="AH326" i="1"/>
  <c r="AH327" i="1" s="1"/>
  <c r="AH328" i="1" s="1"/>
  <c r="AH329" i="1" s="1"/>
  <c r="AE256" i="1" a="1"/>
  <c r="AE256" i="1" s="1"/>
  <c r="AE266" i="1" a="1"/>
  <c r="AE266" i="1" s="1"/>
  <c r="AE267" i="1" s="1" a="1"/>
  <c r="AE267" i="1" s="1"/>
  <c r="AE268" i="1" s="1" a="1"/>
  <c r="AE268" i="1" s="1"/>
  <c r="AE343" i="1" a="1"/>
  <c r="AE343" i="1" s="1"/>
  <c r="AE344" i="1" s="1" a="1"/>
  <c r="AE344" i="1" s="1"/>
  <c r="AE17" i="1" a="1"/>
  <c r="AE17" i="1" s="1"/>
  <c r="AE18" i="1" s="1" a="1"/>
  <c r="AE18" i="1" s="1"/>
  <c r="AE87" i="1" a="1"/>
  <c r="AE87" i="1" s="1"/>
  <c r="AE88" i="1" s="1" a="1"/>
  <c r="AE88" i="1" s="1"/>
  <c r="AE257" i="1" a="1"/>
  <c r="AE257" i="1" s="1"/>
  <c r="AE12" i="1" a="1"/>
  <c r="AE12" i="1" s="1"/>
  <c r="AE13" i="1" s="1" a="1"/>
  <c r="AE13" i="1" s="1"/>
  <c r="AE14" i="1" s="1" a="1"/>
  <c r="AE14" i="1" s="1"/>
  <c r="AG17" i="1" a="1"/>
  <c r="AG17" i="1" s="1"/>
  <c r="AG18" i="1" s="1" a="1"/>
  <c r="AG18" i="1" s="1"/>
  <c r="AG87" i="1" a="1"/>
  <c r="AG87" i="1" s="1"/>
  <c r="AG256" i="1" a="1"/>
  <c r="AG256" i="1" s="1"/>
  <c r="AG257" i="1" s="1" a="1"/>
  <c r="AG257" i="1" s="1"/>
  <c r="AG266" i="1" a="1"/>
  <c r="AG266" i="1" s="1"/>
  <c r="AG267" i="1" s="1" a="1"/>
  <c r="AG267" i="1" s="1"/>
  <c r="AG268" i="1" s="1" a="1"/>
  <c r="AG268" i="1" s="1"/>
  <c r="AG343" i="1" a="1"/>
  <c r="AG343" i="1" s="1"/>
  <c r="AG344" i="1" s="1" a="1"/>
  <c r="AG344" i="1" s="1"/>
  <c r="AG88" i="1" a="1"/>
  <c r="AG88" i="1" s="1"/>
  <c r="AG7" i="1" a="1"/>
  <c r="AG7" i="1" s="1"/>
  <c r="AE409" i="1" a="1"/>
  <c r="AE409" i="1" s="1"/>
  <c r="AE410" i="1" s="1" a="1"/>
  <c r="AE410" i="1" s="1"/>
  <c r="AE632" i="1" a="1"/>
  <c r="AE632" i="1" s="1"/>
  <c r="AE633" i="1" s="1" a="1"/>
  <c r="AE633" i="1" s="1"/>
  <c r="AE1165" i="1" a="1"/>
  <c r="AE1165" i="1" s="1"/>
  <c r="AE1166" i="1" s="1" a="1"/>
  <c r="AE1166" i="1" s="1"/>
  <c r="AE694" i="1" a="1"/>
  <c r="AE694" i="1" s="1"/>
  <c r="AE695" i="1" s="1" a="1"/>
  <c r="AE695" i="1" s="1"/>
  <c r="AE572" i="1" a="1"/>
  <c r="AE572" i="1" s="1"/>
  <c r="AE573" i="1" s="1" a="1"/>
  <c r="AE573" i="1" s="1"/>
  <c r="AE900" i="1" a="1"/>
  <c r="AE900" i="1" s="1"/>
  <c r="AE901" i="1" s="1" a="1"/>
  <c r="AE901" i="1" s="1"/>
  <c r="AE1536" i="1" a="1"/>
  <c r="AE1536" i="1" s="1"/>
  <c r="AE1537" i="1" s="1" a="1"/>
  <c r="AE1537" i="1" s="1"/>
  <c r="AE1538" i="1" s="1" a="1"/>
  <c r="AE1538" i="1" s="1"/>
  <c r="AE1539" i="1" s="1" a="1"/>
  <c r="AE1539" i="1" s="1"/>
  <c r="AE1540" i="1" s="1" a="1"/>
  <c r="AE1540" i="1" s="1"/>
  <c r="AE1541" i="1" s="1" a="1"/>
  <c r="AE1541" i="1" s="1"/>
  <c r="AE1434" i="1" a="1"/>
  <c r="AE1434" i="1" s="1"/>
  <c r="AE1435" i="1" s="1" a="1"/>
  <c r="AE1435" i="1" s="1"/>
  <c r="AE799" i="1" a="1"/>
  <c r="AE799" i="1" s="1"/>
  <c r="AE800" i="1" s="1" a="1"/>
  <c r="AE800" i="1" s="1"/>
  <c r="AE1457" i="1" a="1"/>
  <c r="AE1457" i="1" s="1"/>
  <c r="AE1458" i="1" s="1" a="1"/>
  <c r="AE1458" i="1" s="1"/>
  <c r="AE1002" i="1" a="1"/>
  <c r="AE1002" i="1" s="1"/>
  <c r="AE1003" i="1" s="1" a="1"/>
  <c r="AE1003" i="1" s="1"/>
  <c r="AE1218" i="1" a="1"/>
  <c r="AE1218" i="1" s="1"/>
  <c r="AE624" i="1" a="1"/>
  <c r="AE624" i="1" s="1"/>
  <c r="AE625" i="1" s="1" a="1"/>
  <c r="AE625" i="1" s="1"/>
  <c r="AE626" i="1" s="1" a="1"/>
  <c r="AE626" i="1" s="1"/>
  <c r="AE83" i="1" a="1"/>
  <c r="AE83" i="1" s="1"/>
  <c r="AE84" i="1" s="1" a="1"/>
  <c r="AE84" i="1" s="1"/>
  <c r="AE337" i="1" a="1"/>
  <c r="AE337" i="1" s="1"/>
  <c r="AE338" i="1" s="1" a="1"/>
  <c r="AE338" i="1" s="1"/>
  <c r="AE1144" i="1" a="1"/>
  <c r="AE1144" i="1" s="1"/>
  <c r="AE1145" i="1" s="1" a="1"/>
  <c r="AE1145" i="1" s="1"/>
  <c r="AE912" i="1" a="1"/>
  <c r="AE912" i="1" s="1"/>
  <c r="AE913" i="1" s="1" a="1"/>
  <c r="AE913" i="1" s="1"/>
  <c r="AE790" i="1" a="1"/>
  <c r="AE790" i="1" s="1"/>
  <c r="AE791" i="1" s="1" a="1"/>
  <c r="AE791" i="1" s="1"/>
  <c r="AE756" i="1" a="1"/>
  <c r="AE756" i="1" s="1"/>
  <c r="AE757" i="1" s="1" a="1"/>
  <c r="AE757" i="1" s="1"/>
  <c r="AE758" i="1" s="1" a="1"/>
  <c r="AE758" i="1" s="1"/>
  <c r="AE972" i="1" a="1"/>
  <c r="AE972" i="1" s="1"/>
  <c r="AE973" i="1" s="1" a="1"/>
  <c r="AE973" i="1" s="1"/>
  <c r="AE785" i="1" a="1"/>
  <c r="AE785" i="1" s="1"/>
  <c r="AE786" i="1" s="1" a="1"/>
  <c r="AE786" i="1" s="1"/>
  <c r="AE787" i="1" s="1" a="1"/>
  <c r="AE787" i="1" s="1"/>
  <c r="AE1007" i="1" a="1"/>
  <c r="AE1007" i="1" s="1"/>
  <c r="AE1008" i="1" s="1" a="1"/>
  <c r="AE1008" i="1" s="1"/>
  <c r="AE1114" i="1" a="1"/>
  <c r="AE1114" i="1" s="1"/>
  <c r="AE1115" i="1" s="1" a="1"/>
  <c r="AE1115" i="1" s="1"/>
  <c r="AE1259" i="1" a="1"/>
  <c r="AE1259" i="1" s="1"/>
  <c r="AE1260" i="1" s="1" a="1"/>
  <c r="AE1260" i="1" s="1"/>
  <c r="AE281" i="1" a="1"/>
  <c r="AE281" i="1" s="1"/>
  <c r="AE282" i="1" s="1" a="1"/>
  <c r="AE282" i="1" s="1"/>
  <c r="AE283" i="1" s="1" a="1"/>
  <c r="AE283" i="1" s="1"/>
  <c r="AE936" i="1" a="1"/>
  <c r="AE936" i="1" s="1"/>
  <c r="AE937" i="1" s="1" a="1"/>
  <c r="AE937" i="1" s="1"/>
  <c r="AE989" i="1" a="1"/>
  <c r="AE989" i="1" s="1"/>
  <c r="AE990" i="1" s="1" a="1"/>
  <c r="AE990" i="1" s="1"/>
  <c r="AE939" i="1" a="1"/>
  <c r="AE939" i="1" s="1"/>
  <c r="AE940" i="1" s="1" a="1"/>
  <c r="AE940" i="1" s="1"/>
  <c r="AE906" i="1" a="1"/>
  <c r="AE906" i="1" s="1"/>
  <c r="AE907" i="1" s="1" a="1"/>
  <c r="AE907" i="1" s="1"/>
  <c r="AE1312" i="1" a="1"/>
  <c r="AE1312" i="1" s="1"/>
  <c r="AE1313" i="1" s="1" a="1"/>
  <c r="AE1313" i="1" s="1"/>
  <c r="AE1333" i="1" a="1"/>
  <c r="AE1333" i="1" s="1"/>
  <c r="AE1334" i="1" s="1" a="1"/>
  <c r="AE1334" i="1" s="1"/>
  <c r="AE862" i="1" a="1"/>
  <c r="AE862" i="1" s="1"/>
  <c r="AE863" i="1" s="1" a="1"/>
  <c r="AE863" i="1" s="1"/>
  <c r="AE1530" i="1" a="1"/>
  <c r="AE1530" i="1" s="1"/>
  <c r="AE1554" i="1" a="1"/>
  <c r="AE1554" i="1" s="1"/>
  <c r="AE1555" i="1" s="1" a="1"/>
  <c r="AE1555" i="1" s="1"/>
  <c r="AE1556" i="1" s="1" a="1"/>
  <c r="AE1556" i="1" s="1"/>
  <c r="AE1557" i="1" s="1" a="1"/>
  <c r="AE1557" i="1" s="1"/>
  <c r="AE1558" i="1" s="1" a="1"/>
  <c r="AE1558" i="1" s="1"/>
  <c r="AE1075" i="1" a="1"/>
  <c r="AE1075" i="1" s="1"/>
  <c r="AE1076" i="1" s="1" a="1"/>
  <c r="AE1076" i="1" s="1"/>
  <c r="AE341" i="1" a="1"/>
  <c r="AE341" i="1" s="1"/>
  <c r="AE342" i="1" s="1" a="1"/>
  <c r="AE342" i="1" s="1"/>
  <c r="AE1086" i="1" a="1"/>
  <c r="AE1086" i="1" s="1"/>
  <c r="AE1087" i="1" s="1" a="1"/>
  <c r="AE1087" i="1" s="1"/>
  <c r="AE1088" i="1" s="1" a="1"/>
  <c r="AE1088" i="1" s="1"/>
  <c r="AE1527" i="1" a="1"/>
  <c r="AE1527" i="1" s="1"/>
  <c r="AE1528" i="1" s="1" a="1"/>
  <c r="AE1528" i="1" s="1"/>
  <c r="AE864" i="1" a="1"/>
  <c r="AE864" i="1" s="1"/>
  <c r="AE865" i="1" s="1" a="1"/>
  <c r="AE865" i="1" s="1"/>
  <c r="AE1232" i="1" a="1"/>
  <c r="AE1232" i="1" s="1"/>
  <c r="AE1233" i="1" s="1" a="1"/>
  <c r="AE1233" i="1" s="1"/>
  <c r="AE1234" i="1" s="1" a="1"/>
  <c r="AE1234" i="1" s="1"/>
  <c r="AE1235" i="1" s="1" a="1"/>
  <c r="AE1235" i="1" s="1"/>
  <c r="AE1134" i="1" a="1"/>
  <c r="AE1134" i="1" s="1"/>
  <c r="AE1135" i="1" s="1" a="1"/>
  <c r="AE1135" i="1" s="1"/>
  <c r="AE764" i="1" a="1"/>
  <c r="AE764" i="1" s="1"/>
  <c r="AE765" i="1" s="1" a="1"/>
  <c r="AE765" i="1" s="1"/>
  <c r="AE766" i="1" s="1" a="1"/>
  <c r="AE766" i="1" s="1"/>
  <c r="AE767" i="1" s="1" a="1"/>
  <c r="AE767" i="1" s="1"/>
  <c r="AE1100" i="1" a="1"/>
  <c r="AE1100" i="1" s="1"/>
  <c r="AE1101" i="1" s="1" a="1"/>
  <c r="AE1101" i="1" s="1"/>
  <c r="AE1265" i="1" a="1"/>
  <c r="AE1265" i="1" s="1"/>
  <c r="AE1266" i="1" s="1" a="1"/>
  <c r="AE1266" i="1" s="1"/>
  <c r="AE1063" i="1" a="1"/>
  <c r="AE1063" i="1" s="1"/>
  <c r="AE1064" i="1" s="1" a="1"/>
  <c r="AE1064" i="1" s="1"/>
  <c r="AE457" i="1" a="1"/>
  <c r="AE457" i="1" s="1"/>
  <c r="AE1170" i="1" a="1"/>
  <c r="AE1170" i="1" s="1"/>
  <c r="AE1171" i="1" s="1" a="1"/>
  <c r="AE1171" i="1" s="1"/>
  <c r="AE1363" i="1" a="1"/>
  <c r="AE1363" i="1" s="1"/>
  <c r="AE1364" i="1" s="1" a="1"/>
  <c r="AE1364" i="1" s="1"/>
  <c r="AE842" i="1" a="1"/>
  <c r="AE842" i="1" s="1"/>
  <c r="AE843" i="1" s="1" a="1"/>
  <c r="AE843" i="1" s="1"/>
  <c r="AE1548" i="1" a="1"/>
  <c r="AE1548" i="1" s="1"/>
  <c r="AE1549" i="1" s="1" a="1"/>
  <c r="AE1549" i="1" s="1"/>
  <c r="AE1478" i="1" a="1"/>
  <c r="AE1478" i="1" s="1"/>
  <c r="AE1479" i="1" s="1" a="1"/>
  <c r="AE1479" i="1" s="1"/>
  <c r="AE520" i="1" a="1"/>
  <c r="AE520" i="1" s="1"/>
  <c r="AE521" i="1" s="1" a="1"/>
  <c r="AE521" i="1" s="1"/>
  <c r="AE608" i="1" a="1"/>
  <c r="AE608" i="1" s="1"/>
  <c r="AE609" i="1" s="1" a="1"/>
  <c r="AE609" i="1" s="1"/>
  <c r="AE111" i="1" a="1"/>
  <c r="AE111" i="1" s="1"/>
  <c r="AE112" i="1" s="1" a="1"/>
  <c r="AE112" i="1" s="1"/>
  <c r="AE262" i="1" a="1"/>
  <c r="AE262" i="1" s="1"/>
  <c r="AE263" i="1" s="1" a="1"/>
  <c r="AE263" i="1" s="1"/>
  <c r="AE264" i="1" s="1" a="1"/>
  <c r="AE264" i="1" s="1"/>
  <c r="AE100" i="1" a="1"/>
  <c r="AE100" i="1" s="1"/>
  <c r="AE101" i="1" s="1" a="1"/>
  <c r="AE101" i="1" s="1"/>
  <c r="AE560" i="1" a="1"/>
  <c r="AE560" i="1" s="1"/>
  <c r="AE561" i="1" s="1" a="1"/>
  <c r="AE561" i="1" s="1"/>
  <c r="AE885" i="1" a="1"/>
  <c r="AE885" i="1" s="1"/>
  <c r="AE886" i="1" s="1" a="1"/>
  <c r="AE886" i="1" s="1"/>
  <c r="AE467" i="1" a="1"/>
  <c r="AE467" i="1" s="1"/>
  <c r="AE468" i="1" s="1" a="1"/>
  <c r="AE468" i="1" s="1"/>
  <c r="AE820" i="1" a="1"/>
  <c r="AE820" i="1" s="1"/>
  <c r="AE821" i="1" s="1" a="1"/>
  <c r="AE821" i="1" s="1"/>
  <c r="AE822" i="1" s="1" a="1"/>
  <c r="AE822" i="1" s="1"/>
  <c r="AE823" i="1" s="1" a="1"/>
  <c r="AE823" i="1" s="1"/>
  <c r="AE824" i="1" s="1" a="1"/>
  <c r="AE824" i="1" s="1"/>
  <c r="AE825" i="1" s="1" a="1"/>
  <c r="AE825" i="1" s="1"/>
  <c r="AE826" i="1" s="1" a="1"/>
  <c r="AE826" i="1" s="1"/>
  <c r="AE827" i="1" s="1" a="1"/>
  <c r="AE827" i="1" s="1"/>
  <c r="AE828" i="1" s="1" a="1"/>
  <c r="AE828" i="1" s="1"/>
  <c r="AE829" i="1" s="1" a="1"/>
  <c r="AE829" i="1" s="1"/>
  <c r="AE830" i="1" s="1" a="1"/>
  <c r="AE830" i="1" s="1"/>
  <c r="AE831" i="1" s="1" a="1"/>
  <c r="AE831" i="1" s="1"/>
  <c r="AE832" i="1" s="1" a="1"/>
  <c r="AE832" i="1" s="1"/>
  <c r="AE833" i="1" s="1" a="1"/>
  <c r="AE833" i="1" s="1"/>
  <c r="AE834" i="1" s="1" a="1"/>
  <c r="AE834" i="1" s="1"/>
  <c r="AE835" i="1" s="1" a="1"/>
  <c r="AE835" i="1" s="1"/>
  <c r="AE836" i="1" s="1" a="1"/>
  <c r="AE836" i="1" s="1"/>
  <c r="AE837" i="1" s="1" a="1"/>
  <c r="AE837" i="1" s="1"/>
  <c r="AE838" i="1" s="1" a="1"/>
  <c r="AE838" i="1" s="1"/>
  <c r="AE839" i="1" s="1" a="1"/>
  <c r="AE839" i="1" s="1"/>
  <c r="AE840" i="1" s="1" a="1"/>
  <c r="AE840" i="1" s="1"/>
  <c r="AE1204" i="1" a="1"/>
  <c r="AE1204" i="1" s="1"/>
  <c r="AE1205" i="1" s="1" a="1"/>
  <c r="AE1205" i="1" s="1"/>
  <c r="AE1369" i="1" a="1"/>
  <c r="AE1369" i="1" s="1"/>
  <c r="AE1370" i="1" s="1" a="1"/>
  <c r="AE1370" i="1" s="1"/>
  <c r="AE735" i="1" a="1"/>
  <c r="AE735" i="1" s="1"/>
  <c r="AE736" i="1" s="1" a="1"/>
  <c r="AE736" i="1" s="1"/>
  <c r="AE1095" i="1" a="1"/>
  <c r="AE1095" i="1" s="1"/>
  <c r="AE1096" i="1" s="1" a="1"/>
  <c r="AE1096" i="1" s="1"/>
  <c r="AE922" i="1" a="1"/>
  <c r="AE922" i="1" s="1"/>
  <c r="AE923" i="1" s="1" a="1"/>
  <c r="AE923" i="1" s="1"/>
  <c r="AE1219" i="1" a="1"/>
  <c r="AE1219" i="1" s="1"/>
  <c r="AE1542" i="1" a="1"/>
  <c r="AE1542" i="1" s="1"/>
  <c r="AE1543" i="1" s="1" a="1"/>
  <c r="AE1543" i="1" s="1"/>
  <c r="AE1544" i="1" s="1" a="1"/>
  <c r="AE1544" i="1" s="1"/>
  <c r="AE1545" i="1" s="1" a="1"/>
  <c r="AE1545" i="1" s="1"/>
  <c r="AE1546" i="1" s="1" a="1"/>
  <c r="AE1546" i="1" s="1"/>
  <c r="AE1547" i="1" s="1" a="1"/>
  <c r="AE1547" i="1" s="1"/>
  <c r="AE254" i="1" a="1"/>
  <c r="AE254" i="1" s="1"/>
  <c r="AE255" i="1" s="1" a="1"/>
  <c r="AE255" i="1" s="1"/>
  <c r="AE1191" i="1" a="1"/>
  <c r="AE1191" i="1" s="1"/>
  <c r="AE1192" i="1" s="1" a="1"/>
  <c r="AE1192" i="1" s="1"/>
  <c r="AE1550" i="1" a="1"/>
  <c r="AE1550" i="1" s="1"/>
  <c r="AE1551" i="1" s="1" a="1"/>
  <c r="AE1551" i="1" s="1"/>
  <c r="AE1552" i="1" s="1" a="1"/>
  <c r="AE1552" i="1" s="1"/>
  <c r="AE1553" i="1" s="1" a="1"/>
  <c r="AE1553" i="1" s="1"/>
  <c r="AE1400" i="1" a="1"/>
  <c r="AE1400" i="1" s="1"/>
  <c r="AE1401" i="1" s="1" a="1"/>
  <c r="AE1401" i="1" s="1"/>
  <c r="AE1402" i="1" s="1" a="1"/>
  <c r="AE1402" i="1" s="1"/>
  <c r="AE122" i="1" a="1"/>
  <c r="AE122" i="1" s="1"/>
  <c r="AE123" i="1" s="1" a="1"/>
  <c r="AE123" i="1" s="1"/>
  <c r="AE98" i="1" a="1"/>
  <c r="AE98" i="1" s="1"/>
  <c r="AE99" i="1" s="1" a="1"/>
  <c r="AE99" i="1" s="1"/>
  <c r="AE1350" i="1" a="1"/>
  <c r="AE1350" i="1" s="1"/>
  <c r="AE1351" i="1" s="1" a="1"/>
  <c r="AE1351" i="1" s="1"/>
  <c r="AE8" i="1" a="1"/>
  <c r="AE8" i="1" s="1"/>
  <c r="AE9" i="1" s="1" a="1"/>
  <c r="AE9" i="1" s="1"/>
  <c r="AG1554" i="1" a="1"/>
  <c r="AG1554" i="1" s="1"/>
  <c r="AG1555" i="1" s="1" a="1"/>
  <c r="AG1555" i="1" s="1"/>
  <c r="AG1556" i="1" s="1" a="1"/>
  <c r="AG1556" i="1" s="1"/>
  <c r="AG1557" i="1" s="1" a="1"/>
  <c r="AG1557" i="1" s="1"/>
  <c r="AG1558" i="1" s="1" a="1"/>
  <c r="AG1558" i="1" s="1"/>
  <c r="AG1369" i="1" a="1"/>
  <c r="AG1369" i="1" s="1"/>
  <c r="AG1530" i="1" a="1"/>
  <c r="AG1530" i="1" s="1"/>
  <c r="AG281" i="1" a="1"/>
  <c r="AG281" i="1" s="1"/>
  <c r="AG282" i="1" s="1" a="1"/>
  <c r="AG282" i="1" s="1"/>
  <c r="AG283" i="1" s="1" a="1"/>
  <c r="AG283" i="1" s="1"/>
  <c r="AG409" i="1" a="1"/>
  <c r="AG409" i="1" s="1"/>
  <c r="AG410" i="1" s="1" a="1"/>
  <c r="AG410" i="1" s="1"/>
  <c r="AG842" i="1" a="1"/>
  <c r="AG842" i="1" s="1"/>
  <c r="AG843" i="1" s="1" a="1"/>
  <c r="AG843" i="1" s="1"/>
  <c r="AG922" i="1" a="1"/>
  <c r="AG922" i="1" s="1"/>
  <c r="AG923" i="1" s="1" a="1"/>
  <c r="AG923" i="1" s="1"/>
  <c r="AG1114" i="1" a="1"/>
  <c r="AG1114" i="1" s="1"/>
  <c r="AG1115" i="1" s="1" a="1"/>
  <c r="AG1115" i="1" s="1"/>
  <c r="AG1218" i="1" a="1"/>
  <c r="AG1218" i="1" s="1"/>
  <c r="AG1219" i="1" s="1" a="1"/>
  <c r="AG1219" i="1" s="1"/>
  <c r="AG1259" i="1" a="1"/>
  <c r="AG1259" i="1" s="1"/>
  <c r="AG1260" i="1" s="1" a="1"/>
  <c r="AG1260" i="1" s="1"/>
  <c r="AG1075" i="1" a="1"/>
  <c r="AG1075" i="1" s="1"/>
  <c r="AG1076" i="1" s="1" a="1"/>
  <c r="AG1076" i="1" s="1"/>
  <c r="AG560" i="1" a="1"/>
  <c r="AG560" i="1" s="1"/>
  <c r="AG561" i="1" s="1" a="1"/>
  <c r="AG561" i="1" s="1"/>
  <c r="AG254" i="1" a="1"/>
  <c r="AG254" i="1" s="1"/>
  <c r="AG255" i="1" s="1" a="1"/>
  <c r="AG255" i="1" s="1"/>
  <c r="AG694" i="1" a="1"/>
  <c r="AG694" i="1" s="1"/>
  <c r="AG695" i="1" s="1" a="1"/>
  <c r="AG695" i="1" s="1"/>
  <c r="AG862" i="1" a="1"/>
  <c r="AG862" i="1" s="1"/>
  <c r="AG863" i="1" s="1" a="1"/>
  <c r="AG863" i="1" s="1"/>
  <c r="AG1134" i="1" a="1"/>
  <c r="AG1134" i="1" s="1"/>
  <c r="AG1135" i="1" s="1" a="1"/>
  <c r="AG1135" i="1" s="1"/>
  <c r="AG8" i="1" a="1"/>
  <c r="AG8" i="1" s="1"/>
  <c r="AG9" i="1" s="1" a="1"/>
  <c r="AG9" i="1" s="1"/>
  <c r="AG756" i="1" a="1"/>
  <c r="AG756" i="1" s="1"/>
  <c r="AG757" i="1" s="1" a="1"/>
  <c r="AG757" i="1" s="1"/>
  <c r="AG758" i="1" s="1" a="1"/>
  <c r="AG758" i="1" s="1"/>
  <c r="AG820" i="1" a="1"/>
  <c r="AG820" i="1" s="1"/>
  <c r="AG821" i="1" s="1" a="1"/>
  <c r="AG821" i="1" s="1"/>
  <c r="AG822" i="1" s="1" a="1"/>
  <c r="AG822" i="1" s="1"/>
  <c r="AG823" i="1" s="1" a="1"/>
  <c r="AG823" i="1" s="1"/>
  <c r="AG824" i="1" s="1" a="1"/>
  <c r="AG824" i="1" s="1"/>
  <c r="AG825" i="1" s="1" a="1"/>
  <c r="AG825" i="1" s="1"/>
  <c r="AG826" i="1" s="1" a="1"/>
  <c r="AG826" i="1" s="1"/>
  <c r="AG827" i="1" s="1" a="1"/>
  <c r="AG827" i="1" s="1"/>
  <c r="AG828" i="1" s="1" a="1"/>
  <c r="AG828" i="1" s="1"/>
  <c r="AG829" i="1" s="1" a="1"/>
  <c r="AG829" i="1" s="1"/>
  <c r="AG830" i="1" s="1" a="1"/>
  <c r="AG830" i="1" s="1"/>
  <c r="AG831" i="1" s="1" a="1"/>
  <c r="AG831" i="1" s="1"/>
  <c r="AG832" i="1" s="1" a="1"/>
  <c r="AG832" i="1" s="1"/>
  <c r="AG833" i="1" s="1" a="1"/>
  <c r="AG833" i="1" s="1"/>
  <c r="AG834" i="1" s="1" a="1"/>
  <c r="AG834" i="1" s="1"/>
  <c r="AG835" i="1" s="1" a="1"/>
  <c r="AG835" i="1" s="1"/>
  <c r="AG836" i="1" s="1" a="1"/>
  <c r="AG836" i="1" s="1"/>
  <c r="AG837" i="1" s="1" a="1"/>
  <c r="AG837" i="1" s="1"/>
  <c r="AG838" i="1" s="1" a="1"/>
  <c r="AG838" i="1" s="1"/>
  <c r="AG839" i="1" s="1" a="1"/>
  <c r="AG839" i="1" s="1"/>
  <c r="AG840" i="1" s="1" a="1"/>
  <c r="AG840" i="1" s="1"/>
  <c r="AG799" i="1" a="1"/>
  <c r="AG799" i="1" s="1"/>
  <c r="AG800" i="1" s="1" a="1"/>
  <c r="AG800" i="1" s="1"/>
  <c r="AG1457" i="1" a="1"/>
  <c r="AG1457" i="1" s="1"/>
  <c r="AG1458" i="1" s="1" a="1"/>
  <c r="AG1458" i="1" s="1"/>
  <c r="AG1370" i="1" a="1"/>
  <c r="AG1370" i="1" s="1"/>
  <c r="AG1531" i="1" a="1"/>
  <c r="AG1531" i="1" s="1"/>
  <c r="AG1532" i="1" s="1" a="1"/>
  <c r="AG1532" i="1" s="1"/>
  <c r="AG1533" i="1" s="1" a="1"/>
  <c r="AG1533" i="1" s="1"/>
  <c r="AG1534" i="1" s="1" a="1"/>
  <c r="AG1534" i="1" s="1"/>
  <c r="AG1535" i="1" s="1" a="1"/>
  <c r="AG1535" i="1" s="1"/>
  <c r="AG1007" i="1" a="1"/>
  <c r="AG1007" i="1" s="1"/>
  <c r="AG1008" i="1" s="1" a="1"/>
  <c r="AG1008" i="1" s="1"/>
  <c r="AG608" i="1" a="1"/>
  <c r="AG608" i="1" s="1"/>
  <c r="AG609" i="1" s="1" a="1"/>
  <c r="AG609" i="1" s="1"/>
  <c r="AG864" i="1" a="1"/>
  <c r="AG864" i="1" s="1"/>
  <c r="AG865" i="1" s="1" a="1"/>
  <c r="AG865" i="1" s="1"/>
  <c r="AG936" i="1" a="1"/>
  <c r="AG936" i="1" s="1"/>
  <c r="AG937" i="1" s="1" a="1"/>
  <c r="AG937" i="1" s="1"/>
  <c r="AG1232" i="1" a="1"/>
  <c r="AG1232" i="1" s="1"/>
  <c r="AG989" i="1" a="1"/>
  <c r="AG989" i="1" s="1"/>
  <c r="AG990" i="1" s="1" a="1"/>
  <c r="AG990" i="1" s="1"/>
  <c r="AG1333" i="1" a="1"/>
  <c r="AG1333" i="1" s="1"/>
  <c r="AG1334" i="1" s="1" a="1"/>
  <c r="AG1334" i="1" s="1"/>
  <c r="AG341" i="1" a="1"/>
  <c r="AG341" i="1" s="1"/>
  <c r="AG342" i="1" s="1" a="1"/>
  <c r="AG342" i="1" s="1"/>
  <c r="AG467" i="1" a="1"/>
  <c r="AG467" i="1" s="1"/>
  <c r="AG468" i="1" s="1" a="1"/>
  <c r="AG468" i="1" s="1"/>
  <c r="AG972" i="1" a="1"/>
  <c r="AG972" i="1" s="1"/>
  <c r="AG973" i="1" s="1" a="1"/>
  <c r="AG973" i="1" s="1"/>
  <c r="AG1204" i="1" a="1"/>
  <c r="AG1204" i="1" s="1"/>
  <c r="AG1205" i="1" s="1" a="1"/>
  <c r="AG1205" i="1" s="1"/>
  <c r="AG1095" i="1" a="1"/>
  <c r="AG1095" i="1" s="1"/>
  <c r="AG1096" i="1" s="1" a="1"/>
  <c r="AG1096" i="1" s="1"/>
  <c r="AG1434" i="1" a="1"/>
  <c r="AG1434" i="1" s="1"/>
  <c r="AG1435" i="1" s="1" a="1"/>
  <c r="AG1435" i="1" s="1"/>
  <c r="AG337" i="1" a="1"/>
  <c r="AG337" i="1" s="1"/>
  <c r="AG338" i="1" s="1" a="1"/>
  <c r="AG338" i="1" s="1"/>
  <c r="AG457" i="1" a="1"/>
  <c r="AG457" i="1" s="1"/>
  <c r="AG458" i="1" s="1" a="1"/>
  <c r="AG458" i="1" s="1"/>
  <c r="AG906" i="1" a="1"/>
  <c r="AG906" i="1" s="1"/>
  <c r="AG907" i="1" s="1" a="1"/>
  <c r="AG907" i="1" s="1"/>
  <c r="AG1002" i="1" a="1"/>
  <c r="AG1002" i="1" s="1"/>
  <c r="AG1003" i="1" s="1" a="1"/>
  <c r="AG1003" i="1" s="1"/>
  <c r="AG1170" i="1" a="1"/>
  <c r="AG1170" i="1" s="1"/>
  <c r="AG1171" i="1" s="1" a="1"/>
  <c r="AG1171" i="1" s="1"/>
  <c r="AG1363" i="1" a="1"/>
  <c r="AG1363" i="1" s="1"/>
  <c r="AG1364" i="1" s="1" a="1"/>
  <c r="AG1364" i="1" s="1"/>
  <c r="AG939" i="1" a="1"/>
  <c r="AG939" i="1" s="1"/>
  <c r="AG940" i="1" s="1" a="1"/>
  <c r="AG940" i="1" s="1"/>
  <c r="AG1527" i="1" a="1"/>
  <c r="AG1527" i="1" s="1"/>
  <c r="AG1528" i="1" s="1" a="1"/>
  <c r="AG1528" i="1" s="1"/>
  <c r="AG632" i="1" a="1"/>
  <c r="AG632" i="1" s="1"/>
  <c r="AG633" i="1" s="1" a="1"/>
  <c r="AG633" i="1" s="1"/>
  <c r="AG1233" i="1" a="1"/>
  <c r="AG1233" i="1" s="1"/>
  <c r="AG1234" i="1" s="1" a="1"/>
  <c r="AG1234" i="1" s="1"/>
  <c r="AG1235" i="1" s="1" a="1"/>
  <c r="AG1235" i="1" s="1"/>
  <c r="AG1548" i="1" a="1"/>
  <c r="AG1548" i="1" s="1"/>
  <c r="AG262" i="1" a="1"/>
  <c r="AG262" i="1" s="1"/>
  <c r="AG263" i="1" s="1" a="1"/>
  <c r="AG263" i="1" s="1"/>
  <c r="AG264" i="1" s="1" a="1"/>
  <c r="AG264" i="1" s="1"/>
  <c r="AG1086" i="1" a="1"/>
  <c r="AG1086" i="1" s="1"/>
  <c r="AG1087" i="1" s="1" a="1"/>
  <c r="AG1087" i="1" s="1"/>
  <c r="AG1088" i="1" s="1" a="1"/>
  <c r="AG1088" i="1" s="1"/>
  <c r="AG572" i="1" a="1"/>
  <c r="AG572" i="1" s="1"/>
  <c r="AG573" i="1" s="1" a="1"/>
  <c r="AG573" i="1" s="1"/>
  <c r="AG764" i="1" a="1"/>
  <c r="AG764" i="1" s="1"/>
  <c r="AG1265" i="1" a="1"/>
  <c r="AG1265" i="1" s="1"/>
  <c r="AG1266" i="1" s="1" a="1"/>
  <c r="AG1266" i="1" s="1"/>
  <c r="AG735" i="1" a="1"/>
  <c r="AG735" i="1" s="1"/>
  <c r="AG736" i="1" s="1" a="1"/>
  <c r="AG736" i="1" s="1"/>
  <c r="AG1063" i="1" a="1"/>
  <c r="AG1063" i="1" s="1"/>
  <c r="AG1064" i="1" s="1" a="1"/>
  <c r="AG1064" i="1" s="1"/>
  <c r="AG520" i="1" a="1"/>
  <c r="AG520" i="1" s="1"/>
  <c r="AG521" i="1" s="1" a="1"/>
  <c r="AG521" i="1" s="1"/>
  <c r="AG624" i="1" a="1"/>
  <c r="AG624" i="1" s="1"/>
  <c r="AG625" i="1" s="1" a="1"/>
  <c r="AG625" i="1" s="1"/>
  <c r="AG626" i="1" s="1" a="1"/>
  <c r="AG626" i="1" s="1"/>
  <c r="AG1542" i="1" a="1"/>
  <c r="AG1542" i="1" s="1"/>
  <c r="AG1543" i="1" s="1" a="1"/>
  <c r="AG1543" i="1" s="1"/>
  <c r="AG1544" i="1" s="1" a="1"/>
  <c r="AG1544" i="1" s="1"/>
  <c r="AG1545" i="1" s="1" a="1"/>
  <c r="AG1545" i="1" s="1"/>
  <c r="AG1546" i="1" s="1" a="1"/>
  <c r="AG1546" i="1" s="1"/>
  <c r="AG1547" i="1" s="1" a="1"/>
  <c r="AG1547" i="1" s="1"/>
  <c r="AG83" i="1" a="1"/>
  <c r="AG83" i="1" s="1"/>
  <c r="AG84" i="1" s="1" a="1"/>
  <c r="AG84" i="1" s="1"/>
  <c r="AG912" i="1" a="1"/>
  <c r="AG912" i="1" s="1"/>
  <c r="AG913" i="1" s="1" a="1"/>
  <c r="AG913" i="1" s="1"/>
  <c r="AG1144" i="1" a="1"/>
  <c r="AG1144" i="1" s="1"/>
  <c r="AG1145" i="1" s="1" a="1"/>
  <c r="AG1145" i="1" s="1"/>
  <c r="AG1312" i="1" a="1"/>
  <c r="AG1312" i="1" s="1"/>
  <c r="AG1313" i="1" s="1" a="1"/>
  <c r="AG1313" i="1" s="1"/>
  <c r="AG1549" i="1" a="1"/>
  <c r="AG1549" i="1" s="1"/>
  <c r="AG1550" i="1" s="1" a="1"/>
  <c r="AG1550" i="1" s="1"/>
  <c r="AG1551" i="1" s="1" a="1"/>
  <c r="AG1551" i="1" s="1"/>
  <c r="AG1552" i="1" s="1" a="1"/>
  <c r="AG1552" i="1" s="1"/>
  <c r="AG1553" i="1" s="1" a="1"/>
  <c r="AG1553" i="1" s="1"/>
  <c r="AG885" i="1" a="1"/>
  <c r="AG885" i="1" s="1"/>
  <c r="AG886" i="1" s="1" a="1"/>
  <c r="AG886" i="1" s="1"/>
  <c r="AG1165" i="1" a="1"/>
  <c r="AG1165" i="1" s="1"/>
  <c r="AG1166" i="1" s="1" a="1"/>
  <c r="AG1166" i="1" s="1"/>
  <c r="AG1478" i="1" a="1"/>
  <c r="AG1478" i="1" s="1"/>
  <c r="AG1479" i="1" s="1" a="1"/>
  <c r="AG1479" i="1" s="1"/>
  <c r="AG100" i="1" a="1"/>
  <c r="AG100" i="1" s="1"/>
  <c r="AG101" i="1" s="1" a="1"/>
  <c r="AG101" i="1" s="1"/>
  <c r="AG790" i="1" a="1"/>
  <c r="AG790" i="1" s="1"/>
  <c r="AG791" i="1" s="1" a="1"/>
  <c r="AG791" i="1" s="1"/>
  <c r="AG111" i="1" a="1"/>
  <c r="AG111" i="1" s="1"/>
  <c r="AG112" i="1" s="1" a="1"/>
  <c r="AG112" i="1" s="1"/>
  <c r="AG1191" i="1" a="1"/>
  <c r="AG1191" i="1" s="1"/>
  <c r="AG1192" i="1" s="1" a="1"/>
  <c r="AG1192" i="1" s="1"/>
  <c r="AG765" i="1" a="1"/>
  <c r="AG765" i="1" s="1"/>
  <c r="AG766" i="1" s="1" a="1"/>
  <c r="AG766" i="1" s="1"/>
  <c r="AG767" i="1" s="1" a="1"/>
  <c r="AG767" i="1" s="1"/>
  <c r="AG900" i="1" a="1"/>
  <c r="AG900" i="1" s="1"/>
  <c r="AG901" i="1" s="1" a="1"/>
  <c r="AG901" i="1" s="1"/>
  <c r="AG1100" i="1" a="1"/>
  <c r="AG1100" i="1" s="1"/>
  <c r="AG1101" i="1" s="1" a="1"/>
  <c r="AG1101" i="1" s="1"/>
  <c r="AG1536" i="1" a="1"/>
  <c r="AG1536" i="1" s="1"/>
  <c r="AG1537" i="1" s="1" a="1"/>
  <c r="AG1537" i="1" s="1"/>
  <c r="AG1538" i="1" s="1" a="1"/>
  <c r="AG1538" i="1" s="1"/>
  <c r="AG1539" i="1" s="1" a="1"/>
  <c r="AG1539" i="1" s="1"/>
  <c r="AG1540" i="1" s="1" a="1"/>
  <c r="AG1540" i="1" s="1"/>
  <c r="AG1541" i="1" s="1" a="1"/>
  <c r="AG1541" i="1" s="1"/>
  <c r="AG785" i="1" a="1"/>
  <c r="AG785" i="1" s="1"/>
  <c r="AG786" i="1" s="1" a="1"/>
  <c r="AG786" i="1" s="1"/>
  <c r="AG787" i="1" s="1" a="1"/>
  <c r="AG787" i="1" s="1"/>
  <c r="AG122" i="1" a="1"/>
  <c r="AG122" i="1" s="1"/>
  <c r="AG123" i="1" s="1" a="1"/>
  <c r="AG123" i="1" s="1"/>
  <c r="AG1350" i="1" a="1"/>
  <c r="AG1350" i="1" s="1"/>
  <c r="AG1351" i="1" s="1" a="1"/>
  <c r="AG1351" i="1" s="1"/>
  <c r="AG1400" i="1" a="1"/>
  <c r="AG1400" i="1" s="1"/>
  <c r="AG1401" i="1" s="1" a="1"/>
  <c r="AG1401" i="1" s="1"/>
  <c r="AG1402" i="1" s="1" a="1"/>
  <c r="AG1402" i="1" s="1"/>
  <c r="AG98" i="1" a="1"/>
  <c r="AG98" i="1" s="1"/>
  <c r="AG99" i="1" s="1" a="1"/>
  <c r="AG99" i="1" s="1"/>
  <c r="AG11" i="1" a="1"/>
  <c r="AG11" i="1" s="1"/>
  <c r="AG12" i="1" s="1" a="1"/>
  <c r="AG12" i="1" s="1"/>
  <c r="AG13" i="1" s="1" a="1"/>
  <c r="AG13" i="1" s="1"/>
  <c r="AG14" i="1" s="1" a="1"/>
  <c r="AG14" i="1" s="1"/>
  <c r="AG60" i="1" a="1"/>
  <c r="AG60" i="1" s="1"/>
  <c r="AG61" i="1" s="1" a="1"/>
  <c r="AG61" i="1" s="1"/>
  <c r="AG62" i="1" s="1" a="1"/>
  <c r="AG62" i="1" s="1"/>
  <c r="G111" i="5"/>
  <c r="F112" i="5"/>
  <c r="AE458" i="1" l="1" a="1"/>
  <c r="AE458" i="1" s="1"/>
  <c r="AE1531" i="1" a="1"/>
  <c r="AE1531" i="1" s="1"/>
  <c r="AE1532" i="1" s="1" a="1"/>
  <c r="AE1532" i="1" s="1"/>
  <c r="AE1533" i="1" s="1" a="1"/>
  <c r="AE1533" i="1" s="1"/>
  <c r="AE1534" i="1" s="1" a="1"/>
  <c r="AE1534" i="1" s="1"/>
  <c r="AE1535" i="1" s="1" a="1"/>
  <c r="AE1535" i="1" s="1"/>
  <c r="G112" i="5"/>
  <c r="F113" i="5"/>
  <c r="B2" i="3" l="1"/>
  <c r="C2" i="3" s="1"/>
  <c r="G113" i="5"/>
  <c r="F114" i="5"/>
  <c r="G114" i="5" l="1"/>
  <c r="F115" i="5"/>
  <c r="G115" i="5" l="1"/>
  <c r="F116" i="5"/>
  <c r="G116" i="5" l="1"/>
  <c r="F117" i="5"/>
  <c r="G117" i="5" l="1"/>
  <c r="F118" i="5"/>
  <c r="G118" i="5" l="1"/>
  <c r="F119" i="5"/>
  <c r="B3" i="3" l="1"/>
  <c r="C3" i="3" s="1"/>
  <c r="G119" i="5"/>
  <c r="F120" i="5"/>
  <c r="G120" i="5" l="1"/>
  <c r="F121" i="5"/>
  <c r="G121" i="5" l="1"/>
  <c r="F122" i="5"/>
  <c r="G122" i="5" l="1"/>
  <c r="F123" i="5"/>
  <c r="G123" i="5" l="1"/>
  <c r="F124" i="5"/>
  <c r="G124" i="5" l="1"/>
  <c r="F125" i="5"/>
  <c r="G125" i="5" l="1"/>
  <c r="F126" i="5"/>
  <c r="G126" i="5" l="1"/>
  <c r="F127" i="5"/>
  <c r="G127" i="5" l="1"/>
  <c r="F128" i="5"/>
  <c r="G128" i="5" l="1"/>
  <c r="F129" i="5"/>
  <c r="G129" i="5" l="1"/>
  <c r="F130" i="5"/>
  <c r="G130" i="5" l="1"/>
  <c r="F131" i="5"/>
  <c r="G131" i="5" l="1"/>
  <c r="F132" i="5"/>
  <c r="G132" i="5" l="1"/>
  <c r="F133" i="5"/>
  <c r="G133" i="5" l="1"/>
  <c r="F134" i="5"/>
  <c r="G134" i="5" l="1"/>
  <c r="F135" i="5"/>
  <c r="G135" i="5" l="1"/>
  <c r="F136" i="5"/>
  <c r="G136" i="5" l="1"/>
  <c r="F137" i="5"/>
  <c r="G137" i="5" l="1"/>
  <c r="F138" i="5"/>
  <c r="G138" i="5" l="1"/>
  <c r="F139" i="5"/>
  <c r="B7" i="3" l="1"/>
  <c r="C7" i="3" s="1"/>
  <c r="B6" i="3"/>
  <c r="C6" i="3" s="1"/>
  <c r="B5" i="3"/>
  <c r="C5" i="3" s="1"/>
  <c r="B4" i="3"/>
  <c r="C4" i="3" s="1"/>
  <c r="B128" i="3"/>
  <c r="C128" i="3" s="1"/>
  <c r="B18" i="3"/>
  <c r="C18" i="3" s="1"/>
  <c r="B75" i="3"/>
  <c r="C75" i="3" s="1"/>
  <c r="B168" i="3"/>
  <c r="C168" i="3" s="1"/>
  <c r="B79" i="3"/>
  <c r="C79" i="3" s="1"/>
  <c r="B50" i="3"/>
  <c r="C50" i="3" s="1"/>
  <c r="B164" i="3"/>
  <c r="C164" i="3" s="1"/>
  <c r="B63" i="3"/>
  <c r="C63" i="3" s="1"/>
  <c r="B48" i="3"/>
  <c r="C48" i="3" s="1"/>
  <c r="B27" i="3"/>
  <c r="C27" i="3" s="1"/>
  <c r="B114" i="3"/>
  <c r="C114" i="3" s="1"/>
  <c r="B184" i="3"/>
  <c r="C184" i="3" s="1"/>
  <c r="B115" i="3"/>
  <c r="C115" i="3" s="1"/>
  <c r="B65" i="3"/>
  <c r="C65" i="3" s="1"/>
  <c r="B162" i="3"/>
  <c r="C162" i="3" s="1"/>
  <c r="B56" i="3"/>
  <c r="C56" i="3" s="1"/>
  <c r="B77" i="3"/>
  <c r="C77" i="3" s="1"/>
  <c r="B111" i="3"/>
  <c r="C111" i="3" s="1"/>
  <c r="B99" i="3"/>
  <c r="C99" i="3" s="1"/>
  <c r="B130" i="3"/>
  <c r="C130" i="3" s="1"/>
  <c r="B201" i="3"/>
  <c r="C201" i="3" s="1"/>
  <c r="B112" i="3"/>
  <c r="C112" i="3" s="1"/>
  <c r="B133" i="3"/>
  <c r="C133" i="3" s="1"/>
  <c r="B57" i="3"/>
  <c r="C57" i="3" s="1"/>
  <c r="B170" i="3"/>
  <c r="C170" i="3" s="1"/>
  <c r="B45" i="3"/>
  <c r="C45" i="3" s="1"/>
  <c r="B134" i="3"/>
  <c r="C134" i="3" s="1"/>
  <c r="B173" i="3"/>
  <c r="C173" i="3" s="1"/>
  <c r="B72" i="3"/>
  <c r="C72" i="3" s="1"/>
  <c r="B29" i="3"/>
  <c r="C29" i="3" s="1"/>
  <c r="B24" i="3"/>
  <c r="C24" i="3" s="1"/>
  <c r="B160" i="3"/>
  <c r="C160" i="3" s="1"/>
  <c r="B105" i="3"/>
  <c r="C105" i="3" s="1"/>
  <c r="B157" i="3"/>
  <c r="C157" i="3" s="1"/>
  <c r="B122" i="3"/>
  <c r="C122" i="3" s="1"/>
  <c r="B177" i="3"/>
  <c r="C177" i="3" s="1"/>
  <c r="B32" i="3"/>
  <c r="C32" i="3" s="1"/>
  <c r="B158" i="3"/>
  <c r="C158" i="3" s="1"/>
  <c r="B42" i="3"/>
  <c r="C42" i="3" s="1"/>
  <c r="B125" i="3"/>
  <c r="C125" i="3" s="1"/>
  <c r="B143" i="3"/>
  <c r="C143" i="3" s="1"/>
  <c r="B110" i="3"/>
  <c r="C110" i="3" s="1"/>
  <c r="B140" i="3"/>
  <c r="C140" i="3" s="1"/>
  <c r="B191" i="3"/>
  <c r="C191" i="3" s="1"/>
  <c r="B10" i="3"/>
  <c r="C10" i="3" s="1"/>
  <c r="B34" i="3"/>
  <c r="C34" i="3" s="1"/>
  <c r="B97" i="3"/>
  <c r="C97" i="3" s="1"/>
  <c r="B119" i="3"/>
  <c r="C119" i="3" s="1"/>
  <c r="B155" i="3"/>
  <c r="C155" i="3" s="1"/>
  <c r="B22" i="3"/>
  <c r="C22" i="3" s="1"/>
  <c r="B21" i="3"/>
  <c r="C21" i="3" s="1"/>
  <c r="B100" i="3"/>
  <c r="C100" i="3" s="1"/>
  <c r="B60" i="3"/>
  <c r="C60" i="3" s="1"/>
  <c r="B194" i="3"/>
  <c r="C194" i="3" s="1"/>
  <c r="B135" i="3"/>
  <c r="C135" i="3" s="1"/>
  <c r="B149" i="3"/>
  <c r="C149" i="3" s="1"/>
  <c r="B40" i="3"/>
  <c r="C40" i="3" s="1"/>
  <c r="B138" i="3"/>
  <c r="C138" i="3" s="1"/>
  <c r="B93" i="3"/>
  <c r="C93" i="3" s="1"/>
  <c r="B30" i="3"/>
  <c r="C30" i="3" s="1"/>
  <c r="B166" i="3"/>
  <c r="C166" i="3" s="1"/>
  <c r="B61" i="3"/>
  <c r="C61" i="3" s="1"/>
  <c r="B146" i="3"/>
  <c r="C146" i="3" s="1"/>
  <c r="B55" i="3"/>
  <c r="C55" i="3" s="1"/>
  <c r="B12" i="3"/>
  <c r="C12" i="3" s="1"/>
  <c r="B182" i="3"/>
  <c r="C182" i="3" s="1"/>
  <c r="B185" i="3"/>
  <c r="C185" i="3" s="1"/>
  <c r="B129" i="3"/>
  <c r="C129" i="3" s="1"/>
  <c r="B104" i="3"/>
  <c r="C104" i="3" s="1"/>
  <c r="B174" i="3"/>
  <c r="C174" i="3" s="1"/>
  <c r="B163" i="3"/>
  <c r="C163" i="3" s="1"/>
  <c r="B178" i="3"/>
  <c r="C178" i="3" s="1"/>
  <c r="B192" i="3"/>
  <c r="C192" i="3" s="1"/>
  <c r="B84" i="3"/>
  <c r="C84" i="3" s="1"/>
  <c r="B200" i="3"/>
  <c r="C200" i="3" s="1"/>
  <c r="B64" i="3"/>
  <c r="C64" i="3" s="1"/>
  <c r="B38" i="3"/>
  <c r="C38" i="3" s="1"/>
  <c r="B11" i="3"/>
  <c r="C11" i="3" s="1"/>
  <c r="B106" i="3"/>
  <c r="C106" i="3" s="1"/>
  <c r="B70" i="3"/>
  <c r="C70" i="3" s="1"/>
  <c r="B86" i="3"/>
  <c r="C86" i="3" s="1"/>
  <c r="B148" i="3"/>
  <c r="C148" i="3" s="1"/>
  <c r="B175" i="3"/>
  <c r="C175" i="3" s="1"/>
  <c r="B35" i="3"/>
  <c r="C35" i="3" s="1"/>
  <c r="B76" i="3"/>
  <c r="C76" i="3" s="1"/>
  <c r="B187" i="3"/>
  <c r="C187" i="3" s="1"/>
  <c r="B28" i="3"/>
  <c r="C28" i="3" s="1"/>
  <c r="B109" i="3"/>
  <c r="C109" i="3" s="1"/>
  <c r="B90" i="3"/>
  <c r="C90" i="3" s="1"/>
  <c r="B46" i="3"/>
  <c r="C46" i="3" s="1"/>
  <c r="B87" i="3"/>
  <c r="C87" i="3" s="1"/>
  <c r="B169" i="3"/>
  <c r="C169" i="3" s="1"/>
  <c r="B14" i="3"/>
  <c r="C14" i="3" s="1"/>
  <c r="B188" i="3"/>
  <c r="C188" i="3" s="1"/>
  <c r="B132" i="3"/>
  <c r="C132" i="3" s="1"/>
  <c r="B171" i="3"/>
  <c r="C171" i="3" s="1"/>
  <c r="B120" i="3"/>
  <c r="C120" i="3" s="1"/>
  <c r="B19" i="3"/>
  <c r="C19" i="3" s="1"/>
  <c r="B13" i="3"/>
  <c r="C13" i="3" s="1"/>
  <c r="B67" i="3"/>
  <c r="C67" i="3" s="1"/>
  <c r="B69" i="3"/>
  <c r="C69" i="3" s="1"/>
  <c r="B167" i="3"/>
  <c r="C167" i="3" s="1"/>
  <c r="B66" i="3"/>
  <c r="C66" i="3" s="1"/>
  <c r="B144" i="3"/>
  <c r="C144" i="3" s="1"/>
  <c r="B159" i="3"/>
  <c r="C159" i="3" s="1"/>
  <c r="B68" i="3"/>
  <c r="C68" i="3" s="1"/>
  <c r="B9" i="3"/>
  <c r="C9" i="3" s="1"/>
  <c r="B92" i="3"/>
  <c r="C92" i="3" s="1"/>
  <c r="B33" i="3"/>
  <c r="C33" i="3" s="1"/>
  <c r="B8" i="3"/>
  <c r="C8" i="3" s="1"/>
  <c r="B195" i="3"/>
  <c r="C195" i="3" s="1"/>
  <c r="B31" i="3"/>
  <c r="C31" i="3" s="1"/>
  <c r="B127" i="3"/>
  <c r="C127" i="3" s="1"/>
  <c r="B147" i="3"/>
  <c r="C147" i="3" s="1"/>
  <c r="B23" i="3"/>
  <c r="C23" i="3" s="1"/>
  <c r="B116" i="3"/>
  <c r="C116" i="3" s="1"/>
  <c r="B43" i="3"/>
  <c r="C43" i="3" s="1"/>
  <c r="B196" i="3"/>
  <c r="C196" i="3" s="1"/>
  <c r="B58" i="3"/>
  <c r="C58" i="3" s="1"/>
  <c r="B98" i="3"/>
  <c r="C98" i="3" s="1"/>
  <c r="B88" i="3"/>
  <c r="C88" i="3" s="1"/>
  <c r="B20" i="3"/>
  <c r="C20" i="3" s="1"/>
  <c r="B96" i="3"/>
  <c r="C96" i="3" s="1"/>
  <c r="B107" i="3"/>
  <c r="C107" i="3" s="1"/>
  <c r="B126" i="3"/>
  <c r="C126" i="3" s="1"/>
  <c r="B78" i="3"/>
  <c r="C78" i="3" s="1"/>
  <c r="B186" i="3"/>
  <c r="C186" i="3" s="1"/>
  <c r="B44" i="3"/>
  <c r="C44" i="3" s="1"/>
  <c r="B117" i="3"/>
  <c r="C117" i="3" s="1"/>
  <c r="B199" i="3"/>
  <c r="C199" i="3" s="1"/>
  <c r="B83" i="3"/>
  <c r="C83" i="3" s="1"/>
  <c r="B189" i="3"/>
  <c r="C189" i="3" s="1"/>
  <c r="B80" i="3"/>
  <c r="C80" i="3" s="1"/>
  <c r="B113" i="3"/>
  <c r="C113" i="3" s="1"/>
  <c r="B142" i="3"/>
  <c r="C142" i="3" s="1"/>
  <c r="B153" i="3"/>
  <c r="C153" i="3" s="1"/>
  <c r="B54" i="3"/>
  <c r="C54" i="3" s="1"/>
  <c r="B165" i="3"/>
  <c r="C165" i="3" s="1"/>
  <c r="B151" i="3"/>
  <c r="C151" i="3" s="1"/>
  <c r="B95" i="3"/>
  <c r="C95" i="3" s="1"/>
  <c r="B73" i="3"/>
  <c r="C73" i="3" s="1"/>
  <c r="B197" i="3"/>
  <c r="C197" i="3" s="1"/>
  <c r="B36" i="3"/>
  <c r="C36" i="3" s="1"/>
  <c r="B91" i="3"/>
  <c r="C91" i="3" s="1"/>
  <c r="B193" i="3"/>
  <c r="C193" i="3" s="1"/>
  <c r="B62" i="3"/>
  <c r="C62" i="3" s="1"/>
  <c r="B150" i="3"/>
  <c r="C150" i="3" s="1"/>
  <c r="B118" i="3"/>
  <c r="C118" i="3" s="1"/>
  <c r="B136" i="3"/>
  <c r="C136" i="3" s="1"/>
  <c r="B94" i="3"/>
  <c r="C94" i="3" s="1"/>
  <c r="B41" i="3"/>
  <c r="C41" i="3" s="1"/>
  <c r="B101" i="3"/>
  <c r="C101" i="3" s="1"/>
  <c r="B154" i="3"/>
  <c r="C154" i="3" s="1"/>
  <c r="B17" i="3"/>
  <c r="C17" i="3" s="1"/>
  <c r="B180" i="3"/>
  <c r="C180" i="3" s="1"/>
  <c r="B52" i="3"/>
  <c r="C52" i="3" s="1"/>
  <c r="B26" i="3"/>
  <c r="C26" i="3" s="1"/>
  <c r="B51" i="3"/>
  <c r="C51" i="3" s="1"/>
  <c r="B53" i="3"/>
  <c r="C53" i="3" s="1"/>
  <c r="B108" i="3"/>
  <c r="C108" i="3" s="1"/>
  <c r="B81" i="3"/>
  <c r="C81" i="3" s="1"/>
  <c r="B152" i="3"/>
  <c r="C152" i="3" s="1"/>
  <c r="B176" i="3"/>
  <c r="C176" i="3" s="1"/>
  <c r="B15" i="3"/>
  <c r="C15" i="3" s="1"/>
  <c r="B25" i="3"/>
  <c r="C25" i="3" s="1"/>
  <c r="B145" i="3"/>
  <c r="C145" i="3" s="1"/>
  <c r="B59" i="3"/>
  <c r="C59" i="3" s="1"/>
  <c r="B37" i="3"/>
  <c r="C37" i="3" s="1"/>
  <c r="B16" i="3"/>
  <c r="C16" i="3" s="1"/>
  <c r="B190" i="3"/>
  <c r="C190" i="3" s="1"/>
  <c r="B123" i="3"/>
  <c r="C123" i="3" s="1"/>
  <c r="B161" i="3"/>
  <c r="C161" i="3" s="1"/>
  <c r="B89" i="3"/>
  <c r="C89" i="3" s="1"/>
  <c r="B137" i="3"/>
  <c r="C137" i="3" s="1"/>
  <c r="B131" i="3"/>
  <c r="C131" i="3" s="1"/>
  <c r="B71" i="3"/>
  <c r="C71" i="3" s="1"/>
  <c r="B172" i="3"/>
  <c r="C172" i="3" s="1"/>
  <c r="B121" i="3"/>
  <c r="C121" i="3" s="1"/>
  <c r="B156" i="3"/>
  <c r="C156" i="3" s="1"/>
  <c r="B82" i="3"/>
  <c r="C82" i="3" s="1"/>
  <c r="B47" i="3"/>
  <c r="C47" i="3" s="1"/>
  <c r="B39" i="3"/>
  <c r="C39" i="3" s="1"/>
  <c r="B102" i="3"/>
  <c r="C102" i="3" s="1"/>
  <c r="B85" i="3"/>
  <c r="C85" i="3" s="1"/>
  <c r="B179" i="3"/>
  <c r="C179" i="3" s="1"/>
  <c r="B103" i="3"/>
  <c r="C103" i="3" s="1"/>
  <c r="B74" i="3"/>
  <c r="C74" i="3" s="1"/>
  <c r="B183" i="3"/>
  <c r="C183" i="3" s="1"/>
  <c r="B139" i="3"/>
  <c r="C139" i="3" s="1"/>
  <c r="B181" i="3"/>
  <c r="C181" i="3" s="1"/>
  <c r="B141" i="3"/>
  <c r="C141" i="3" s="1"/>
  <c r="B49" i="3"/>
  <c r="C49" i="3" s="1"/>
  <c r="B124" i="3"/>
  <c r="C124" i="3" s="1"/>
  <c r="B198" i="3"/>
  <c r="C198" i="3" s="1"/>
  <c r="G139" i="5"/>
  <c r="F140" i="5"/>
  <c r="G140" i="5" l="1"/>
  <c r="F141" i="5"/>
  <c r="G141" i="5" l="1"/>
  <c r="F142" i="5"/>
  <c r="G142" i="5" l="1"/>
  <c r="F143" i="5"/>
  <c r="G143" i="5" l="1"/>
  <c r="F144" i="5"/>
  <c r="G144" i="5" l="1"/>
  <c r="F145" i="5"/>
  <c r="G145" i="5" l="1"/>
  <c r="F146" i="5"/>
  <c r="G146" i="5" l="1"/>
  <c r="F147" i="5"/>
  <c r="G147" i="5" l="1"/>
  <c r="F148" i="5"/>
  <c r="G148" i="5" l="1"/>
  <c r="F149" i="5"/>
  <c r="G149" i="5" l="1"/>
  <c r="F150" i="5"/>
  <c r="G150" i="5" l="1"/>
  <c r="F151" i="5"/>
  <c r="G151" i="5" l="1"/>
  <c r="F152" i="5"/>
  <c r="G152" i="5" l="1"/>
  <c r="F153" i="5"/>
  <c r="G153" i="5" l="1"/>
  <c r="F154" i="5"/>
  <c r="G154" i="5" l="1"/>
  <c r="F155" i="5"/>
  <c r="G155" i="5" l="1"/>
  <c r="F156" i="5"/>
  <c r="G156" i="5" l="1"/>
  <c r="F157" i="5"/>
  <c r="G157" i="5" l="1"/>
  <c r="F158" i="5"/>
  <c r="G158" i="5" l="1"/>
  <c r="F159" i="5"/>
  <c r="G159" i="5" l="1"/>
  <c r="F160" i="5"/>
  <c r="G160" i="5" l="1"/>
  <c r="F161" i="5"/>
  <c r="G161" i="5" l="1"/>
  <c r="F162" i="5"/>
  <c r="G162" i="5" l="1"/>
  <c r="F163" i="5"/>
  <c r="G163" i="5" l="1"/>
  <c r="F164" i="5"/>
  <c r="G164" i="5" l="1"/>
  <c r="F165" i="5"/>
  <c r="G165" i="5" l="1"/>
  <c r="F166" i="5"/>
  <c r="G166" i="5" l="1"/>
  <c r="F167" i="5"/>
  <c r="G167" i="5" l="1"/>
  <c r="F168" i="5"/>
  <c r="G168" i="5" l="1"/>
  <c r="F169" i="5"/>
  <c r="G169" i="5" l="1"/>
  <c r="F170" i="5"/>
  <c r="G170" i="5" l="1"/>
  <c r="F171" i="5"/>
  <c r="G171" i="5" l="1"/>
  <c r="F172" i="5"/>
  <c r="G172" i="5" l="1"/>
  <c r="F173" i="5"/>
  <c r="G173" i="5" l="1"/>
  <c r="F174" i="5"/>
  <c r="G174" i="5" l="1"/>
  <c r="F175" i="5"/>
  <c r="G175" i="5" l="1"/>
  <c r="F176" i="5"/>
  <c r="G176" i="5" l="1"/>
  <c r="F177" i="5"/>
  <c r="G177" i="5" l="1"/>
  <c r="F178" i="5"/>
  <c r="G178" i="5" l="1"/>
  <c r="F179" i="5"/>
  <c r="G179" i="5" l="1"/>
  <c r="F180" i="5"/>
  <c r="G180" i="5" l="1"/>
  <c r="F181" i="5"/>
  <c r="G181" i="5" l="1"/>
  <c r="F182" i="5"/>
  <c r="G182" i="5" l="1"/>
  <c r="F183" i="5"/>
  <c r="G183" i="5" l="1"/>
  <c r="F184" i="5"/>
  <c r="G184" i="5" l="1"/>
  <c r="F185" i="5"/>
  <c r="G185" i="5" l="1"/>
  <c r="F186" i="5"/>
  <c r="G186" i="5" l="1"/>
  <c r="F187" i="5"/>
  <c r="G187" i="5" l="1"/>
  <c r="F188" i="5"/>
  <c r="G188" i="5" l="1"/>
  <c r="F189" i="5"/>
  <c r="G189" i="5" l="1"/>
  <c r="F190" i="5"/>
  <c r="G190" i="5" l="1"/>
  <c r="F191" i="5"/>
  <c r="G191" i="5" l="1"/>
  <c r="F192" i="5"/>
  <c r="G192" i="5" l="1"/>
  <c r="F193" i="5"/>
  <c r="G193" i="5" l="1"/>
  <c r="F194" i="5"/>
  <c r="G194" i="5" l="1"/>
  <c r="F195" i="5"/>
  <c r="G195" i="5" l="1"/>
  <c r="F196" i="5"/>
  <c r="G196" i="5" l="1"/>
  <c r="F197" i="5"/>
  <c r="G197" i="5" l="1"/>
  <c r="F198" i="5"/>
  <c r="G198" i="5" l="1"/>
  <c r="F199" i="5"/>
  <c r="G199" i="5" l="1"/>
  <c r="F200" i="5"/>
  <c r="G200" i="5" l="1"/>
  <c r="F201" i="5"/>
  <c r="G201" i="5" l="1"/>
  <c r="F202" i="5"/>
  <c r="G202" i="5" l="1"/>
  <c r="F203" i="5"/>
  <c r="G203" i="5" l="1"/>
  <c r="F204" i="5"/>
  <c r="G204" i="5" l="1"/>
  <c r="F205" i="5"/>
  <c r="G205" i="5" l="1"/>
  <c r="F206" i="5"/>
  <c r="G206" i="5" l="1"/>
  <c r="F207" i="5"/>
  <c r="G207" i="5" l="1"/>
  <c r="F208" i="5"/>
  <c r="G208" i="5" l="1"/>
  <c r="F209" i="5"/>
  <c r="G209" i="5" l="1"/>
  <c r="F210" i="5"/>
  <c r="G210" i="5" l="1"/>
  <c r="F211" i="5"/>
  <c r="G211" i="5" l="1"/>
  <c r="F212" i="5"/>
  <c r="G212" i="5" l="1"/>
  <c r="F213" i="5"/>
  <c r="G213" i="5" l="1"/>
  <c r="F214" i="5"/>
  <c r="G214" i="5" l="1"/>
  <c r="F215" i="5"/>
  <c r="G215" i="5" l="1"/>
  <c r="F216" i="5"/>
  <c r="G216" i="5" l="1"/>
  <c r="F217" i="5"/>
  <c r="G217" i="5" l="1"/>
  <c r="F218" i="5"/>
  <c r="G218" i="5" l="1"/>
  <c r="F219" i="5"/>
  <c r="G219" i="5" l="1"/>
  <c r="F220" i="5"/>
  <c r="G220" i="5" l="1"/>
  <c r="F221" i="5"/>
  <c r="G221" i="5" l="1"/>
  <c r="F222" i="5"/>
  <c r="G222" i="5" l="1"/>
  <c r="F223" i="5"/>
  <c r="G223" i="5" l="1"/>
  <c r="F224" i="5"/>
  <c r="G224" i="5" l="1"/>
  <c r="F225" i="5"/>
  <c r="G225" i="5" l="1"/>
  <c r="F226" i="5"/>
  <c r="G226" i="5" l="1"/>
  <c r="F227" i="5"/>
  <c r="G227" i="5" l="1"/>
  <c r="F228" i="5"/>
  <c r="G228" i="5" l="1"/>
  <c r="F229" i="5"/>
  <c r="G229" i="5" l="1"/>
  <c r="F230" i="5"/>
  <c r="G230" i="5" l="1"/>
  <c r="F231" i="5"/>
  <c r="G231" i="5" l="1"/>
  <c r="F232" i="5"/>
  <c r="G232" i="5" l="1"/>
  <c r="F233" i="5"/>
  <c r="G233" i="5" l="1"/>
  <c r="F234" i="5"/>
  <c r="G234" i="5" l="1"/>
  <c r="F235" i="5"/>
  <c r="G235" i="5" l="1"/>
  <c r="F236" i="5"/>
  <c r="G236" i="5" l="1"/>
  <c r="F237" i="5"/>
  <c r="G237" i="5" l="1"/>
  <c r="F238" i="5"/>
  <c r="G238" i="5" l="1"/>
  <c r="F239" i="5"/>
  <c r="G239" i="5" l="1"/>
  <c r="F240" i="5"/>
  <c r="G240" i="5" l="1"/>
  <c r="F241" i="5"/>
  <c r="G241" i="5" l="1"/>
  <c r="F242" i="5"/>
  <c r="G242" i="5" l="1"/>
  <c r="F243" i="5"/>
  <c r="G243" i="5" l="1"/>
  <c r="F244" i="5"/>
  <c r="G244" i="5" l="1"/>
  <c r="F245" i="5"/>
  <c r="G245" i="5" l="1"/>
  <c r="F246" i="5"/>
  <c r="G246" i="5" l="1"/>
  <c r="F247" i="5"/>
  <c r="G247" i="5" l="1"/>
  <c r="F248" i="5"/>
  <c r="G248" i="5" l="1"/>
  <c r="F249" i="5"/>
  <c r="G249" i="5" l="1"/>
  <c r="F250" i="5"/>
  <c r="G250" i="5" l="1"/>
  <c r="F251" i="5"/>
  <c r="G251" i="5" l="1"/>
  <c r="F252" i="5"/>
  <c r="G252" i="5" l="1"/>
  <c r="F253" i="5"/>
  <c r="G253" i="5" l="1"/>
  <c r="F254" i="5"/>
  <c r="G254" i="5" l="1"/>
  <c r="F255" i="5"/>
  <c r="G255" i="5" l="1"/>
  <c r="F256" i="5"/>
  <c r="G256" i="5" l="1"/>
  <c r="F257" i="5"/>
  <c r="G257" i="5" l="1"/>
  <c r="F258" i="5"/>
  <c r="G258" i="5" l="1"/>
  <c r="F259" i="5"/>
  <c r="G259" i="5" l="1"/>
  <c r="F260" i="5"/>
  <c r="G260" i="5" l="1"/>
  <c r="F261" i="5"/>
  <c r="G261" i="5" l="1"/>
  <c r="F262" i="5"/>
  <c r="G262" i="5" l="1"/>
  <c r="F263" i="5"/>
  <c r="G263" i="5" l="1"/>
  <c r="F264" i="5"/>
  <c r="G264" i="5" l="1"/>
  <c r="F265" i="5"/>
  <c r="G265" i="5" l="1"/>
  <c r="F266" i="5"/>
  <c r="G266" i="5" l="1"/>
  <c r="F267" i="5"/>
  <c r="G267" i="5" l="1"/>
  <c r="F268" i="5"/>
  <c r="G268" i="5" l="1"/>
  <c r="F269" i="5"/>
  <c r="G269" i="5" l="1"/>
  <c r="F270" i="5"/>
  <c r="G270" i="5" l="1"/>
  <c r="F271" i="5"/>
  <c r="G271" i="5" l="1"/>
  <c r="F272" i="5"/>
  <c r="G272" i="5" l="1"/>
  <c r="F273" i="5"/>
  <c r="G273" i="5" l="1"/>
  <c r="F274" i="5"/>
  <c r="G274" i="5" l="1"/>
  <c r="F275" i="5"/>
  <c r="G275" i="5" l="1"/>
  <c r="F276" i="5"/>
  <c r="G276" i="5" l="1"/>
  <c r="F277" i="5"/>
  <c r="G277" i="5" l="1"/>
  <c r="F278" i="5"/>
  <c r="G278" i="5" l="1"/>
  <c r="F279" i="5"/>
  <c r="G279" i="5" l="1"/>
  <c r="F280" i="5"/>
  <c r="G280" i="5" l="1"/>
  <c r="F281" i="5"/>
  <c r="G281" i="5" l="1"/>
  <c r="F282" i="5"/>
  <c r="G282" i="5" l="1"/>
  <c r="F283" i="5"/>
  <c r="G283" i="5" l="1"/>
  <c r="F284" i="5"/>
  <c r="G284" i="5" l="1"/>
  <c r="F285" i="5"/>
  <c r="G285" i="5" l="1"/>
  <c r="F286" i="5"/>
  <c r="G286" i="5" l="1"/>
  <c r="F287" i="5"/>
  <c r="G287" i="5" l="1"/>
  <c r="F288" i="5"/>
  <c r="G288" i="5" l="1"/>
  <c r="F289" i="5"/>
  <c r="G289" i="5" l="1"/>
  <c r="F290" i="5"/>
  <c r="G290" i="5" l="1"/>
  <c r="F291" i="5"/>
  <c r="G291" i="5" l="1"/>
  <c r="F292" i="5"/>
  <c r="G292" i="5" l="1"/>
  <c r="F293" i="5"/>
  <c r="G293" i="5" l="1"/>
  <c r="F294" i="5"/>
  <c r="G294" i="5" l="1"/>
  <c r="F295" i="5"/>
  <c r="G295" i="5" l="1"/>
  <c r="F296" i="5"/>
  <c r="G296" i="5" l="1"/>
  <c r="F297" i="5"/>
  <c r="G297" i="5" l="1"/>
  <c r="F298" i="5"/>
  <c r="G298" i="5" l="1"/>
  <c r="F299" i="5"/>
  <c r="G299" i="5" l="1"/>
  <c r="F300" i="5"/>
  <c r="G300" i="5" l="1"/>
  <c r="F301" i="5"/>
  <c r="G301" i="5" l="1"/>
  <c r="F302" i="5"/>
  <c r="G302" i="5" l="1"/>
  <c r="F303" i="5"/>
  <c r="G303" i="5" l="1"/>
  <c r="F304" i="5"/>
  <c r="G304" i="5" l="1"/>
  <c r="F305" i="5"/>
  <c r="G305" i="5" l="1"/>
  <c r="F306" i="5"/>
  <c r="G306" i="5" l="1"/>
  <c r="F307" i="5"/>
  <c r="G307" i="5" l="1"/>
  <c r="F308" i="5"/>
  <c r="G308" i="5" l="1"/>
  <c r="F309" i="5"/>
  <c r="G309" i="5" l="1"/>
  <c r="F310" i="5"/>
  <c r="G310" i="5" l="1"/>
  <c r="F311" i="5"/>
  <c r="G311" i="5" l="1"/>
  <c r="F312" i="5"/>
  <c r="G312" i="5" l="1"/>
  <c r="F313" i="5"/>
  <c r="G313" i="5" l="1"/>
  <c r="F314" i="5"/>
  <c r="G314" i="5" l="1"/>
  <c r="F315" i="5"/>
  <c r="G315" i="5" l="1"/>
  <c r="F316" i="5"/>
  <c r="G316" i="5" l="1"/>
  <c r="F317" i="5"/>
  <c r="G317" i="5" l="1"/>
  <c r="F318" i="5"/>
  <c r="G318" i="5" l="1"/>
  <c r="F319" i="5"/>
  <c r="G319" i="5" l="1"/>
  <c r="F320" i="5"/>
  <c r="G320" i="5" l="1"/>
  <c r="F321" i="5"/>
  <c r="G321" i="5" l="1"/>
  <c r="F322" i="5"/>
  <c r="G322" i="5" l="1"/>
  <c r="F323" i="5"/>
  <c r="G323" i="5" l="1"/>
  <c r="F324" i="5"/>
  <c r="G324" i="5" l="1"/>
  <c r="F325" i="5"/>
  <c r="G325" i="5" l="1"/>
  <c r="F326" i="5"/>
  <c r="G326" i="5" l="1"/>
  <c r="F327" i="5"/>
  <c r="G327" i="5" l="1"/>
  <c r="F328" i="5"/>
  <c r="G328" i="5" l="1"/>
  <c r="F329" i="5"/>
  <c r="G329" i="5" l="1"/>
  <c r="F330" i="5"/>
  <c r="G330" i="5" l="1"/>
  <c r="F331" i="5"/>
  <c r="G331" i="5" l="1"/>
  <c r="F332" i="5"/>
  <c r="G332" i="5" l="1"/>
  <c r="F333" i="5"/>
  <c r="G333" i="5" l="1"/>
  <c r="F334" i="5"/>
  <c r="G334" i="5" l="1"/>
  <c r="F335" i="5"/>
  <c r="G335" i="5" l="1"/>
  <c r="F336" i="5"/>
  <c r="G336" i="5" l="1"/>
  <c r="F337" i="5"/>
  <c r="G337" i="5" l="1"/>
  <c r="F338" i="5"/>
  <c r="G338" i="5" l="1"/>
  <c r="F339" i="5"/>
  <c r="G339" i="5" l="1"/>
  <c r="F340" i="5"/>
  <c r="G340" i="5" l="1"/>
  <c r="F341" i="5"/>
  <c r="G341" i="5" l="1"/>
  <c r="F342" i="5"/>
  <c r="G342" i="5" l="1"/>
  <c r="F343" i="5"/>
  <c r="G343" i="5" l="1"/>
  <c r="F344" i="5"/>
  <c r="G344" i="5" l="1"/>
  <c r="F345" i="5"/>
  <c r="G345" i="5" l="1"/>
  <c r="F346" i="5"/>
  <c r="G346" i="5" l="1"/>
  <c r="F347" i="5"/>
  <c r="G347" i="5" l="1"/>
  <c r="F348" i="5"/>
  <c r="G348" i="5" l="1"/>
  <c r="F349" i="5"/>
  <c r="G349" i="5" l="1"/>
  <c r="F350" i="5"/>
  <c r="G350" i="5" l="1"/>
  <c r="F351" i="5"/>
  <c r="G351" i="5" l="1"/>
  <c r="F352" i="5"/>
  <c r="G352" i="5" l="1"/>
  <c r="F353" i="5"/>
  <c r="G353" i="5" l="1"/>
  <c r="F354" i="5"/>
  <c r="G354" i="5" l="1"/>
  <c r="F355" i="5"/>
  <c r="G355" i="5" l="1"/>
  <c r="F356" i="5"/>
  <c r="G356" i="5" l="1"/>
  <c r="F357" i="5"/>
  <c r="G357" i="5" l="1"/>
  <c r="F358" i="5"/>
  <c r="G358" i="5" l="1"/>
  <c r="F359" i="5"/>
  <c r="G359" i="5" l="1"/>
  <c r="F360" i="5"/>
  <c r="G360" i="5" l="1"/>
  <c r="F361" i="5"/>
  <c r="G361" i="5" l="1"/>
  <c r="F362" i="5"/>
  <c r="G362" i="5" l="1"/>
  <c r="F363" i="5"/>
  <c r="G363" i="5" l="1"/>
  <c r="F364" i="5"/>
  <c r="G364" i="5" l="1"/>
  <c r="F365" i="5"/>
  <c r="G365" i="5" l="1"/>
  <c r="F366" i="5"/>
  <c r="G366" i="5" l="1"/>
  <c r="F367" i="5"/>
  <c r="G367" i="5" l="1"/>
  <c r="F368" i="5"/>
  <c r="G368" i="5" l="1"/>
  <c r="F369" i="5"/>
  <c r="G369" i="5" l="1"/>
  <c r="F370" i="5"/>
  <c r="G370" i="5" l="1"/>
  <c r="F371" i="5"/>
  <c r="G371" i="5" l="1"/>
  <c r="F372" i="5"/>
  <c r="G372" i="5" l="1"/>
  <c r="F373" i="5"/>
  <c r="G373" i="5" l="1"/>
  <c r="F374" i="5"/>
  <c r="G374" i="5" l="1"/>
  <c r="F375" i="5"/>
  <c r="G375" i="5" l="1"/>
  <c r="F376" i="5"/>
  <c r="G376" i="5" l="1"/>
  <c r="F377" i="5"/>
  <c r="G377" i="5" l="1"/>
  <c r="F378" i="5"/>
  <c r="G378" i="5" l="1"/>
  <c r="F379" i="5"/>
  <c r="G379" i="5" l="1"/>
  <c r="F380" i="5"/>
  <c r="G380" i="5" l="1"/>
  <c r="F381" i="5"/>
  <c r="G381" i="5" l="1"/>
  <c r="F382" i="5"/>
  <c r="G382" i="5" l="1"/>
  <c r="F383" i="5"/>
  <c r="G383" i="5" l="1"/>
  <c r="F384" i="5"/>
  <c r="G384" i="5" l="1"/>
  <c r="F385" i="5"/>
  <c r="G385" i="5" l="1"/>
  <c r="F386" i="5"/>
  <c r="G386" i="5" l="1"/>
  <c r="F387" i="5"/>
  <c r="G387" i="5" l="1"/>
  <c r="F388" i="5"/>
  <c r="G388" i="5" l="1"/>
  <c r="F389" i="5"/>
  <c r="G389" i="5" l="1"/>
  <c r="F390" i="5"/>
  <c r="G390" i="5" l="1"/>
  <c r="F391" i="5"/>
  <c r="G391" i="5" l="1"/>
  <c r="F392" i="5"/>
  <c r="G392" i="5" l="1"/>
  <c r="F393" i="5"/>
  <c r="G393" i="5" l="1"/>
  <c r="F394" i="5"/>
  <c r="G394" i="5" l="1"/>
  <c r="F395" i="5"/>
  <c r="G395" i="5" l="1"/>
  <c r="F396" i="5"/>
  <c r="G396" i="5" l="1"/>
  <c r="F397" i="5"/>
  <c r="G397" i="5" l="1"/>
  <c r="F398" i="5"/>
  <c r="G398" i="5" l="1"/>
  <c r="F399" i="5"/>
  <c r="G399" i="5" l="1"/>
  <c r="F400" i="5"/>
  <c r="G400" i="5" l="1"/>
  <c r="F401" i="5"/>
  <c r="G401" i="5" l="1"/>
  <c r="F402" i="5"/>
  <c r="G402" i="5" l="1"/>
  <c r="F403" i="5"/>
  <c r="G403" i="5" l="1"/>
  <c r="F404" i="5"/>
  <c r="G404" i="5" l="1"/>
  <c r="F405" i="5"/>
  <c r="G405" i="5" l="1"/>
  <c r="F406" i="5"/>
  <c r="G406" i="5" l="1"/>
  <c r="F407" i="5"/>
  <c r="G407" i="5" l="1"/>
  <c r="F408" i="5"/>
  <c r="G408" i="5" l="1"/>
  <c r="F409" i="5"/>
  <c r="G409" i="5" l="1"/>
  <c r="F410" i="5"/>
  <c r="G410" i="5" l="1"/>
  <c r="F411" i="5"/>
  <c r="G411" i="5" l="1"/>
  <c r="F412" i="5"/>
  <c r="G412" i="5" l="1"/>
  <c r="F413" i="5"/>
  <c r="G413" i="5" l="1"/>
  <c r="F414" i="5"/>
  <c r="G414" i="5" l="1"/>
  <c r="F415" i="5"/>
  <c r="G415" i="5" l="1"/>
  <c r="F416" i="5"/>
  <c r="G416" i="5" l="1"/>
  <c r="F417" i="5"/>
  <c r="G417" i="5" l="1"/>
  <c r="F418" i="5"/>
  <c r="G418" i="5" l="1"/>
  <c r="F419" i="5"/>
  <c r="G419" i="5" l="1"/>
  <c r="F420" i="5"/>
  <c r="G420" i="5" l="1"/>
  <c r="F421" i="5"/>
  <c r="G421" i="5" l="1"/>
  <c r="F422" i="5"/>
  <c r="G422" i="5" l="1"/>
  <c r="F423" i="5"/>
  <c r="G423" i="5" l="1"/>
  <c r="F424" i="5"/>
  <c r="G424" i="5" l="1"/>
  <c r="F425" i="5"/>
  <c r="G425" i="5" l="1"/>
  <c r="F426" i="5"/>
  <c r="G426" i="5" l="1"/>
  <c r="F427" i="5"/>
  <c r="G427" i="5" l="1"/>
  <c r="F428" i="5"/>
  <c r="G428" i="5" l="1"/>
  <c r="F429" i="5"/>
  <c r="G429" i="5" l="1"/>
  <c r="F430" i="5"/>
  <c r="G430" i="5" l="1"/>
  <c r="F431" i="5"/>
  <c r="G431" i="5" l="1"/>
  <c r="F432" i="5"/>
  <c r="G432" i="5" l="1"/>
  <c r="F433" i="5"/>
  <c r="G433" i="5" l="1"/>
  <c r="F434" i="5"/>
  <c r="G434" i="5" l="1"/>
  <c r="F435" i="5"/>
  <c r="G435" i="5" l="1"/>
  <c r="F436" i="5"/>
  <c r="G436" i="5" l="1"/>
  <c r="F437" i="5"/>
  <c r="G437" i="5" l="1"/>
  <c r="F438" i="5"/>
  <c r="G438" i="5" l="1"/>
  <c r="F439" i="5"/>
  <c r="G439" i="5" l="1"/>
  <c r="F440" i="5"/>
  <c r="G440" i="5" l="1"/>
  <c r="F441" i="5"/>
  <c r="G441" i="5" l="1"/>
  <c r="F442" i="5"/>
  <c r="G442" i="5" l="1"/>
  <c r="F443" i="5"/>
  <c r="G443" i="5" l="1"/>
  <c r="F444" i="5"/>
  <c r="G444" i="5" l="1"/>
  <c r="F445" i="5"/>
  <c r="G445" i="5" l="1"/>
  <c r="F446" i="5"/>
  <c r="G446" i="5" l="1"/>
  <c r="F447" i="5"/>
  <c r="G447" i="5" l="1"/>
  <c r="F448" i="5"/>
  <c r="G448" i="5" l="1"/>
  <c r="F449" i="5"/>
  <c r="G449" i="5" l="1"/>
  <c r="F450" i="5"/>
  <c r="G450" i="5" l="1"/>
  <c r="F451" i="5"/>
  <c r="G451" i="5" l="1"/>
  <c r="F452" i="5"/>
  <c r="G452" i="5" l="1"/>
  <c r="F453" i="5"/>
  <c r="G453" i="5" l="1"/>
  <c r="F454" i="5"/>
  <c r="G454" i="5" l="1"/>
  <c r="F455" i="5"/>
  <c r="G455" i="5" l="1"/>
  <c r="F456" i="5"/>
  <c r="G456" i="5" l="1"/>
  <c r="F457" i="5"/>
  <c r="G457" i="5" l="1"/>
  <c r="F458" i="5"/>
  <c r="G458" i="5" l="1"/>
  <c r="F459" i="5"/>
  <c r="G459" i="5" l="1"/>
  <c r="F460" i="5"/>
  <c r="G460" i="5" l="1"/>
  <c r="F461" i="5"/>
  <c r="G461" i="5" l="1"/>
  <c r="F462" i="5"/>
  <c r="G462" i="5" l="1"/>
  <c r="F463" i="5"/>
  <c r="G463" i="5" l="1"/>
  <c r="F464" i="5"/>
  <c r="G464" i="5" l="1"/>
  <c r="F465" i="5"/>
  <c r="G465" i="5" l="1"/>
  <c r="F466" i="5"/>
  <c r="G466" i="5" l="1"/>
  <c r="F467" i="5"/>
  <c r="G467" i="5" l="1"/>
  <c r="F468" i="5"/>
  <c r="G468" i="5" l="1"/>
  <c r="F469" i="5"/>
  <c r="G469" i="5" l="1"/>
  <c r="F470" i="5"/>
  <c r="G470" i="5" l="1"/>
  <c r="F471" i="5"/>
  <c r="G471" i="5" l="1"/>
  <c r="F472" i="5"/>
  <c r="G472" i="5" l="1"/>
  <c r="F473" i="5"/>
  <c r="G473" i="5" l="1"/>
  <c r="F474" i="5"/>
  <c r="G474" i="5" l="1"/>
  <c r="F475" i="5"/>
  <c r="G475" i="5" l="1"/>
  <c r="F476" i="5"/>
  <c r="G476" i="5" l="1"/>
  <c r="F477" i="5"/>
  <c r="G477" i="5" l="1"/>
  <c r="F478" i="5"/>
  <c r="G478" i="5" l="1"/>
  <c r="F479" i="5"/>
  <c r="G479" i="5" l="1"/>
  <c r="F480" i="5"/>
  <c r="G480" i="5" l="1"/>
  <c r="F481" i="5"/>
  <c r="G481" i="5" l="1"/>
  <c r="F482" i="5"/>
  <c r="G482" i="5" l="1"/>
  <c r="F483" i="5"/>
  <c r="G483" i="5" l="1"/>
  <c r="F484" i="5"/>
  <c r="G484" i="5" l="1"/>
  <c r="F485" i="5"/>
  <c r="G485" i="5" l="1"/>
  <c r="F486" i="5"/>
  <c r="G486" i="5" l="1"/>
  <c r="F487" i="5"/>
  <c r="G487" i="5" l="1"/>
  <c r="F488" i="5"/>
  <c r="G488" i="5" l="1"/>
  <c r="F489" i="5"/>
  <c r="G489" i="5" l="1"/>
  <c r="F490" i="5"/>
  <c r="G490" i="5" l="1"/>
  <c r="F491" i="5"/>
  <c r="G491" i="5" l="1"/>
  <c r="F492" i="5"/>
  <c r="G492" i="5" l="1"/>
  <c r="F493" i="5"/>
  <c r="G493" i="5" l="1"/>
  <c r="F494" i="5"/>
  <c r="G494" i="5" l="1"/>
  <c r="F495" i="5"/>
  <c r="G495" i="5" l="1"/>
  <c r="F496" i="5"/>
  <c r="G496" i="5" l="1"/>
  <c r="F497" i="5"/>
  <c r="G497" i="5" l="1"/>
  <c r="F498" i="5"/>
  <c r="G498" i="5" l="1"/>
  <c r="F499" i="5"/>
  <c r="G499" i="5" l="1"/>
  <c r="F500" i="5"/>
  <c r="G500" i="5" l="1"/>
  <c r="F501" i="5"/>
  <c r="G501" i="5" l="1"/>
  <c r="F502" i="5"/>
  <c r="G502" i="5" l="1"/>
  <c r="F503" i="5"/>
  <c r="G503" i="5" l="1"/>
  <c r="F504" i="5"/>
  <c r="G504" i="5" l="1"/>
  <c r="F505" i="5"/>
  <c r="G505" i="5" l="1"/>
  <c r="F506" i="5"/>
  <c r="G506" i="5" l="1"/>
  <c r="F507" i="5"/>
  <c r="G507" i="5" l="1"/>
  <c r="F508" i="5"/>
  <c r="G508" i="5" l="1"/>
  <c r="F509" i="5"/>
  <c r="G509" i="5" l="1"/>
  <c r="F510" i="5"/>
  <c r="G510" i="5" l="1"/>
  <c r="F511" i="5"/>
  <c r="G511" i="5" l="1"/>
  <c r="F512" i="5"/>
  <c r="G512" i="5" l="1"/>
  <c r="F513" i="5"/>
  <c r="G513" i="5" l="1"/>
  <c r="F514" i="5"/>
  <c r="G514" i="5" l="1"/>
  <c r="F515" i="5"/>
  <c r="G515" i="5" l="1"/>
  <c r="F516" i="5"/>
  <c r="G516" i="5" l="1"/>
  <c r="F517" i="5"/>
  <c r="G517" i="5" l="1"/>
  <c r="F518" i="5"/>
  <c r="G518" i="5" l="1"/>
  <c r="F519" i="5"/>
  <c r="G519" i="5" l="1"/>
  <c r="F520" i="5"/>
  <c r="G520" i="5" l="1"/>
  <c r="F521" i="5"/>
  <c r="G521" i="5" l="1"/>
  <c r="F522" i="5"/>
  <c r="G522" i="5" l="1"/>
  <c r="F523" i="5"/>
  <c r="G523" i="5" l="1"/>
  <c r="F524" i="5"/>
  <c r="G524" i="5" l="1"/>
  <c r="F525" i="5"/>
  <c r="G525" i="5" l="1"/>
  <c r="F526" i="5"/>
  <c r="G526" i="5" l="1"/>
  <c r="F527" i="5"/>
  <c r="G527" i="5" l="1"/>
  <c r="F528" i="5"/>
  <c r="G528" i="5" l="1"/>
  <c r="F529" i="5"/>
  <c r="G529" i="5" l="1"/>
  <c r="F530" i="5"/>
  <c r="G530" i="5" l="1"/>
  <c r="F531" i="5"/>
  <c r="G531" i="5" l="1"/>
  <c r="F532" i="5"/>
  <c r="G532" i="5" l="1"/>
  <c r="F533" i="5"/>
  <c r="G533" i="5" l="1"/>
  <c r="F534" i="5"/>
  <c r="G534" i="5" l="1"/>
  <c r="F535" i="5"/>
  <c r="G535" i="5" l="1"/>
  <c r="F536" i="5"/>
  <c r="G536" i="5" l="1"/>
  <c r="F537" i="5"/>
  <c r="G537" i="5" l="1"/>
  <c r="F538" i="5"/>
  <c r="G538" i="5" l="1"/>
  <c r="F539" i="5"/>
  <c r="G539" i="5" l="1"/>
  <c r="F540" i="5"/>
  <c r="G540" i="5" l="1"/>
  <c r="F541" i="5"/>
  <c r="G541" i="5" l="1"/>
  <c r="F542" i="5"/>
  <c r="G542" i="5" l="1"/>
  <c r="F543" i="5"/>
  <c r="G543" i="5" l="1"/>
  <c r="F544" i="5"/>
  <c r="G544" i="5" l="1"/>
  <c r="F545" i="5"/>
  <c r="G545" i="5" l="1"/>
  <c r="F546" i="5"/>
  <c r="G546" i="5" l="1"/>
  <c r="F547" i="5"/>
  <c r="G547" i="5" l="1"/>
  <c r="F548" i="5"/>
  <c r="G548" i="5" l="1"/>
  <c r="F549" i="5"/>
  <c r="G549" i="5" l="1"/>
  <c r="F550" i="5"/>
  <c r="G550" i="5" l="1"/>
  <c r="F551" i="5"/>
  <c r="G551" i="5" l="1"/>
  <c r="F552" i="5"/>
  <c r="G552" i="5" l="1"/>
  <c r="F553" i="5"/>
  <c r="G553" i="5" l="1"/>
  <c r="F554" i="5"/>
  <c r="G554" i="5" l="1"/>
  <c r="F555" i="5"/>
  <c r="G555" i="5" l="1"/>
  <c r="F556" i="5"/>
  <c r="G556" i="5" l="1"/>
  <c r="F557" i="5"/>
  <c r="G557" i="5" l="1"/>
  <c r="F558" i="5"/>
  <c r="G558" i="5" l="1"/>
  <c r="F559" i="5"/>
  <c r="G559" i="5" l="1"/>
  <c r="F560" i="5"/>
  <c r="G560" i="5" l="1"/>
  <c r="F561" i="5"/>
  <c r="G561" i="5" l="1"/>
  <c r="F562" i="5"/>
  <c r="G562" i="5" l="1"/>
  <c r="F563" i="5"/>
  <c r="G563" i="5" l="1"/>
  <c r="F564" i="5"/>
  <c r="G564" i="5" l="1"/>
  <c r="F565" i="5"/>
  <c r="G565" i="5" l="1"/>
  <c r="F566" i="5"/>
  <c r="G566" i="5" l="1"/>
  <c r="F567" i="5"/>
  <c r="G567" i="5" l="1"/>
  <c r="F568" i="5"/>
  <c r="G568" i="5" l="1"/>
  <c r="F569" i="5"/>
  <c r="G569" i="5" l="1"/>
  <c r="F570" i="5"/>
  <c r="G570" i="5" l="1"/>
  <c r="F571" i="5"/>
  <c r="G571" i="5" l="1"/>
  <c r="F572" i="5"/>
  <c r="G572" i="5" l="1"/>
  <c r="F573" i="5"/>
  <c r="G573" i="5" l="1"/>
  <c r="F574" i="5"/>
  <c r="G574" i="5" l="1"/>
  <c r="F575" i="5"/>
  <c r="G575" i="5" l="1"/>
  <c r="F576" i="5"/>
  <c r="G576" i="5" l="1"/>
  <c r="F577" i="5"/>
  <c r="G577" i="5" l="1"/>
  <c r="F578" i="5"/>
  <c r="G578" i="5" l="1"/>
  <c r="F579" i="5"/>
  <c r="G579" i="5" l="1"/>
  <c r="F580" i="5"/>
  <c r="G580" i="5" l="1"/>
  <c r="F581" i="5"/>
  <c r="G581" i="5" l="1"/>
  <c r="F582" i="5"/>
  <c r="G582" i="5" l="1"/>
  <c r="F583" i="5"/>
  <c r="G583" i="5" l="1"/>
  <c r="F584" i="5"/>
  <c r="G584" i="5" l="1"/>
  <c r="F585" i="5"/>
  <c r="G585" i="5" l="1"/>
  <c r="F586" i="5"/>
  <c r="G586" i="5" l="1"/>
  <c r="F587" i="5"/>
  <c r="G587" i="5" l="1"/>
  <c r="F588" i="5"/>
  <c r="G588" i="5" l="1"/>
  <c r="F589" i="5"/>
  <c r="G589" i="5" l="1"/>
  <c r="F590" i="5"/>
  <c r="G590" i="5" l="1"/>
  <c r="F591" i="5"/>
  <c r="G591" i="5" l="1"/>
  <c r="F592" i="5"/>
  <c r="G592" i="5" l="1"/>
  <c r="F593" i="5"/>
  <c r="G593" i="5" l="1"/>
  <c r="F594" i="5"/>
  <c r="G594" i="5" l="1"/>
  <c r="F595" i="5"/>
  <c r="G595" i="5" l="1"/>
  <c r="F596" i="5"/>
  <c r="G596" i="5" l="1"/>
  <c r="F597" i="5"/>
  <c r="G597" i="5" l="1"/>
  <c r="F598" i="5"/>
  <c r="G598" i="5" l="1"/>
  <c r="F599" i="5"/>
  <c r="G599" i="5" l="1"/>
  <c r="F600" i="5"/>
  <c r="G600" i="5" l="1"/>
  <c r="F601" i="5"/>
  <c r="G601" i="5" l="1"/>
  <c r="F602" i="5"/>
  <c r="G602" i="5" l="1"/>
  <c r="F603" i="5"/>
  <c r="G603" i="5" l="1"/>
  <c r="F604" i="5"/>
  <c r="G604" i="5" l="1"/>
  <c r="F605" i="5"/>
  <c r="G605" i="5" l="1"/>
  <c r="F606" i="5"/>
  <c r="G606" i="5" l="1"/>
  <c r="F607" i="5"/>
  <c r="G607" i="5" l="1"/>
  <c r="F608" i="5"/>
  <c r="G608" i="5" l="1"/>
  <c r="F609" i="5"/>
  <c r="G609" i="5" l="1"/>
  <c r="F610" i="5"/>
  <c r="G610" i="5" l="1"/>
  <c r="F611" i="5"/>
  <c r="G611" i="5" l="1"/>
  <c r="F612" i="5"/>
  <c r="G612" i="5" l="1"/>
  <c r="F613" i="5"/>
  <c r="G613" i="5" l="1"/>
  <c r="F614" i="5"/>
  <c r="G614" i="5" l="1"/>
  <c r="F615" i="5"/>
  <c r="G615" i="5" l="1"/>
  <c r="F616" i="5"/>
  <c r="G616" i="5" l="1"/>
  <c r="F617" i="5"/>
  <c r="G617" i="5" l="1"/>
  <c r="F618" i="5"/>
  <c r="G618" i="5" l="1"/>
  <c r="F619" i="5"/>
  <c r="G619" i="5" l="1"/>
  <c r="F620" i="5"/>
  <c r="G620" i="5" l="1"/>
  <c r="F621" i="5"/>
  <c r="G621" i="5" l="1"/>
  <c r="F622" i="5"/>
  <c r="G622" i="5" l="1"/>
  <c r="F623" i="5"/>
  <c r="G623" i="5" l="1"/>
  <c r="F624" i="5"/>
  <c r="G624" i="5" l="1"/>
  <c r="F625" i="5"/>
  <c r="G625" i="5" l="1"/>
  <c r="F626" i="5"/>
  <c r="G626" i="5" l="1"/>
  <c r="F627" i="5"/>
  <c r="G627" i="5" l="1"/>
  <c r="F628" i="5"/>
  <c r="G628" i="5" l="1"/>
  <c r="F629" i="5"/>
  <c r="G629" i="5" l="1"/>
  <c r="F630" i="5"/>
  <c r="G630" i="5" l="1"/>
  <c r="F631" i="5"/>
  <c r="G631" i="5" l="1"/>
  <c r="F632" i="5"/>
  <c r="G632" i="5" l="1"/>
  <c r="F633" i="5"/>
  <c r="G633" i="5" l="1"/>
  <c r="F634" i="5"/>
  <c r="G634" i="5" l="1"/>
  <c r="F635" i="5"/>
  <c r="G635" i="5" l="1"/>
  <c r="F636" i="5"/>
  <c r="G636" i="5" l="1"/>
  <c r="F637" i="5"/>
  <c r="G637" i="5" l="1"/>
  <c r="F638" i="5"/>
  <c r="G638" i="5" l="1"/>
  <c r="F639" i="5"/>
  <c r="G639" i="5" l="1"/>
  <c r="F640" i="5"/>
  <c r="G640" i="5" l="1"/>
  <c r="F641" i="5"/>
  <c r="G641" i="5" l="1"/>
  <c r="F642" i="5"/>
  <c r="G642" i="5" l="1"/>
  <c r="F643" i="5"/>
  <c r="G643" i="5" l="1"/>
  <c r="F644" i="5"/>
  <c r="G644" i="5" l="1"/>
  <c r="F645" i="5"/>
  <c r="G645" i="5" l="1"/>
  <c r="F646" i="5"/>
  <c r="G646" i="5" l="1"/>
  <c r="F647" i="5"/>
  <c r="G647" i="5" l="1"/>
  <c r="F648" i="5"/>
  <c r="G648" i="5" l="1"/>
  <c r="F649" i="5"/>
  <c r="G649" i="5" l="1"/>
  <c r="F650" i="5"/>
  <c r="G650" i="5" l="1"/>
  <c r="F651" i="5"/>
  <c r="G651" i="5" l="1"/>
  <c r="F652" i="5"/>
  <c r="G652" i="5" l="1"/>
  <c r="F653" i="5"/>
  <c r="G653" i="5" l="1"/>
  <c r="F654" i="5"/>
  <c r="G654" i="5" l="1"/>
  <c r="F655" i="5"/>
  <c r="G655" i="5" l="1"/>
  <c r="F656" i="5"/>
  <c r="G656" i="5" l="1"/>
  <c r="F657" i="5"/>
  <c r="G657" i="5" l="1"/>
  <c r="F658" i="5"/>
  <c r="G658" i="5" l="1"/>
  <c r="F659" i="5"/>
  <c r="G659" i="5" l="1"/>
  <c r="F660" i="5"/>
  <c r="G660" i="5" l="1"/>
  <c r="F661" i="5"/>
  <c r="G661" i="5" l="1"/>
  <c r="F662" i="5"/>
  <c r="G662" i="5" l="1"/>
  <c r="F663" i="5"/>
  <c r="G663" i="5" l="1"/>
  <c r="F664" i="5"/>
  <c r="G664" i="5" l="1"/>
  <c r="F665" i="5"/>
  <c r="G665" i="5" l="1"/>
  <c r="F666" i="5"/>
  <c r="G666" i="5" l="1"/>
  <c r="F667" i="5"/>
  <c r="G667" i="5" l="1"/>
  <c r="F668" i="5"/>
  <c r="G668" i="5" l="1"/>
  <c r="F669" i="5"/>
  <c r="G669" i="5" l="1"/>
  <c r="F670" i="5"/>
  <c r="G670" i="5" l="1"/>
  <c r="F671" i="5"/>
  <c r="G671" i="5" l="1"/>
  <c r="F672" i="5"/>
  <c r="G672" i="5" l="1"/>
  <c r="F673" i="5"/>
  <c r="G673" i="5" l="1"/>
  <c r="F674" i="5"/>
  <c r="G674" i="5" l="1"/>
  <c r="F675" i="5"/>
  <c r="G675" i="5" l="1"/>
  <c r="F676" i="5"/>
  <c r="G676" i="5" l="1"/>
  <c r="F677" i="5"/>
  <c r="G677" i="5" l="1"/>
  <c r="F678" i="5"/>
  <c r="G678" i="5" l="1"/>
  <c r="F679" i="5"/>
  <c r="G679" i="5" l="1"/>
  <c r="F680" i="5"/>
  <c r="G680" i="5" l="1"/>
  <c r="F681" i="5"/>
  <c r="G681" i="5" l="1"/>
  <c r="F682" i="5"/>
  <c r="G682" i="5" l="1"/>
  <c r="F683" i="5"/>
  <c r="G683" i="5" l="1"/>
  <c r="F684" i="5"/>
  <c r="G684" i="5" l="1"/>
  <c r="F685" i="5"/>
  <c r="G685" i="5" l="1"/>
  <c r="F686" i="5"/>
  <c r="G686" i="5" l="1"/>
  <c r="F687" i="5"/>
  <c r="G687" i="5" l="1"/>
  <c r="F688" i="5"/>
  <c r="G688" i="5" l="1"/>
  <c r="F689" i="5"/>
  <c r="G689" i="5" l="1"/>
  <c r="F690" i="5"/>
  <c r="G690" i="5" l="1"/>
  <c r="F691" i="5"/>
  <c r="G691" i="5" l="1"/>
  <c r="F692" i="5"/>
  <c r="G692" i="5" l="1"/>
  <c r="F693" i="5"/>
  <c r="G693" i="5" l="1"/>
  <c r="F694" i="5"/>
  <c r="G694" i="5" l="1"/>
  <c r="F695" i="5"/>
  <c r="G695" i="5" l="1"/>
  <c r="F696" i="5"/>
  <c r="G696" i="5" l="1"/>
  <c r="F697" i="5"/>
  <c r="G697" i="5" l="1"/>
  <c r="F698" i="5"/>
  <c r="G698" i="5" l="1"/>
  <c r="F699" i="5"/>
  <c r="G699" i="5" l="1"/>
  <c r="F700" i="5"/>
  <c r="G700" i="5" l="1"/>
  <c r="F701" i="5"/>
  <c r="G701" i="5" l="1"/>
  <c r="F702" i="5"/>
  <c r="G702" i="5" l="1"/>
  <c r="F703" i="5"/>
  <c r="G703" i="5" l="1"/>
  <c r="F704" i="5"/>
  <c r="G704" i="5" l="1"/>
  <c r="F705" i="5"/>
  <c r="G705" i="5" l="1"/>
  <c r="F706" i="5"/>
  <c r="G706" i="5" l="1"/>
  <c r="F707" i="5"/>
  <c r="G707" i="5" l="1"/>
  <c r="F708" i="5"/>
  <c r="G708" i="5" l="1"/>
  <c r="F709" i="5"/>
  <c r="G709" i="5" l="1"/>
  <c r="F710" i="5"/>
  <c r="G710" i="5" l="1"/>
  <c r="F711" i="5"/>
  <c r="G711" i="5" l="1"/>
  <c r="F712" i="5"/>
  <c r="G712" i="5" l="1"/>
  <c r="F713" i="5"/>
  <c r="G713" i="5" l="1"/>
  <c r="F714" i="5"/>
  <c r="G714" i="5" l="1"/>
  <c r="F715" i="5"/>
  <c r="G715" i="5" l="1"/>
  <c r="F716" i="5"/>
  <c r="G716" i="5" l="1"/>
  <c r="F717" i="5"/>
  <c r="G717" i="5" l="1"/>
  <c r="F718" i="5"/>
  <c r="G718" i="5" l="1"/>
  <c r="F719" i="5"/>
  <c r="G719" i="5" l="1"/>
  <c r="F720" i="5"/>
  <c r="G720" i="5" l="1"/>
  <c r="F721" i="5"/>
  <c r="G721" i="5" l="1"/>
  <c r="F722" i="5"/>
  <c r="G722" i="5" l="1"/>
  <c r="F723" i="5"/>
  <c r="G723" i="5" l="1"/>
  <c r="F724" i="5"/>
  <c r="G724" i="5" l="1"/>
  <c r="F725" i="5"/>
  <c r="G725" i="5" l="1"/>
  <c r="F726" i="5"/>
  <c r="G726" i="5" l="1"/>
  <c r="F727" i="5"/>
  <c r="G727" i="5" l="1"/>
  <c r="F728" i="5"/>
  <c r="G728" i="5" l="1"/>
  <c r="F729" i="5"/>
  <c r="G729" i="5" l="1"/>
  <c r="F730" i="5"/>
  <c r="G730" i="5" l="1"/>
  <c r="F731" i="5"/>
  <c r="G731" i="5" l="1"/>
  <c r="F732" i="5"/>
  <c r="G732" i="5" l="1"/>
  <c r="F733" i="5"/>
  <c r="G733" i="5" l="1"/>
  <c r="F734" i="5"/>
  <c r="G734" i="5" l="1"/>
  <c r="F735" i="5"/>
  <c r="G735" i="5" l="1"/>
  <c r="F736" i="5"/>
  <c r="G736" i="5" l="1"/>
  <c r="F737" i="5"/>
  <c r="G737" i="5" l="1"/>
  <c r="F738" i="5"/>
  <c r="G738" i="5" l="1"/>
  <c r="F739" i="5"/>
  <c r="G739" i="5" l="1"/>
  <c r="F740" i="5"/>
  <c r="G740" i="5" l="1"/>
  <c r="F741" i="5"/>
  <c r="G741" i="5" l="1"/>
  <c r="F742" i="5"/>
  <c r="G742" i="5" l="1"/>
  <c r="F743" i="5"/>
  <c r="G743" i="5" l="1"/>
  <c r="F744" i="5"/>
  <c r="G744" i="5" l="1"/>
  <c r="F745" i="5"/>
  <c r="G745" i="5" l="1"/>
  <c r="F746" i="5"/>
  <c r="G746" i="5" l="1"/>
  <c r="F747" i="5"/>
  <c r="G747" i="5" l="1"/>
  <c r="F748" i="5"/>
  <c r="G748" i="5" l="1"/>
  <c r="F749" i="5"/>
  <c r="G749" i="5" l="1"/>
  <c r="F750" i="5"/>
  <c r="G750" i="5" l="1"/>
  <c r="F751" i="5"/>
  <c r="G751" i="5" l="1"/>
  <c r="F752" i="5"/>
  <c r="G752" i="5" l="1"/>
  <c r="F753" i="5"/>
  <c r="G753" i="5" l="1"/>
  <c r="F754" i="5"/>
  <c r="G754" i="5" l="1"/>
  <c r="F755" i="5"/>
  <c r="G755" i="5" l="1"/>
  <c r="F756" i="5"/>
  <c r="G756" i="5" l="1"/>
  <c r="F757" i="5"/>
  <c r="G757" i="5" l="1"/>
  <c r="F758" i="5"/>
  <c r="G758" i="5" l="1"/>
  <c r="F759" i="5"/>
  <c r="G759" i="5" l="1"/>
  <c r="F760" i="5"/>
  <c r="G760" i="5" l="1"/>
  <c r="F761" i="5"/>
  <c r="G761" i="5" l="1"/>
  <c r="F762" i="5"/>
  <c r="G762" i="5" l="1"/>
  <c r="F763" i="5"/>
  <c r="G763" i="5" l="1"/>
  <c r="F764" i="5"/>
  <c r="G764" i="5" l="1"/>
  <c r="F765" i="5"/>
  <c r="G765" i="5" l="1"/>
  <c r="F766" i="5"/>
  <c r="G766" i="5" l="1"/>
  <c r="F767" i="5"/>
  <c r="G767" i="5" l="1"/>
  <c r="F768" i="5"/>
  <c r="G768" i="5" l="1"/>
  <c r="F769" i="5"/>
  <c r="G769" i="5" l="1"/>
  <c r="F770" i="5"/>
  <c r="G770" i="5" l="1"/>
  <c r="F771" i="5"/>
  <c r="G771" i="5" l="1"/>
  <c r="F772" i="5"/>
  <c r="G772" i="5" l="1"/>
  <c r="F773" i="5"/>
  <c r="G773" i="5" l="1"/>
  <c r="F774" i="5"/>
  <c r="G774" i="5" l="1"/>
  <c r="F775" i="5"/>
  <c r="G775" i="5" l="1"/>
  <c r="F776" i="5"/>
  <c r="G776" i="5" l="1"/>
  <c r="F777" i="5"/>
  <c r="G777" i="5" l="1"/>
  <c r="F778" i="5"/>
  <c r="G778" i="5" l="1"/>
  <c r="F779" i="5"/>
  <c r="G779" i="5" l="1"/>
  <c r="F780" i="5"/>
  <c r="G780" i="5" l="1"/>
  <c r="F781" i="5"/>
  <c r="G781" i="5" l="1"/>
  <c r="F782" i="5"/>
  <c r="G782" i="5" l="1"/>
  <c r="F783" i="5"/>
  <c r="G783" i="5" l="1"/>
  <c r="F784" i="5"/>
  <c r="G784" i="5" l="1"/>
  <c r="F785" i="5"/>
  <c r="G785" i="5" l="1"/>
  <c r="F786" i="5"/>
  <c r="G786" i="5" l="1"/>
  <c r="F787" i="5"/>
  <c r="G787" i="5" l="1"/>
  <c r="F788" i="5"/>
  <c r="G788" i="5" l="1"/>
  <c r="F789" i="5"/>
  <c r="G789" i="5" l="1"/>
  <c r="F790" i="5"/>
  <c r="G790" i="5" l="1"/>
  <c r="F791" i="5"/>
  <c r="G791" i="5" l="1"/>
  <c r="F792" i="5"/>
  <c r="G792" i="5" l="1"/>
  <c r="F793" i="5"/>
  <c r="G793" i="5" l="1"/>
  <c r="F794" i="5"/>
  <c r="G794" i="5" l="1"/>
  <c r="F795" i="5"/>
  <c r="G795" i="5" l="1"/>
  <c r="F796" i="5"/>
  <c r="G796" i="5" l="1"/>
  <c r="F797" i="5"/>
  <c r="G797" i="5" l="1"/>
  <c r="F798" i="5"/>
  <c r="G798" i="5" l="1"/>
  <c r="F799" i="5"/>
  <c r="G799" i="5" l="1"/>
  <c r="F800" i="5"/>
  <c r="G800" i="5" l="1"/>
  <c r="F801" i="5"/>
  <c r="G801" i="5" l="1"/>
  <c r="F802" i="5"/>
  <c r="G802" i="5" l="1"/>
  <c r="F803" i="5"/>
  <c r="G803" i="5" l="1"/>
  <c r="F804" i="5"/>
  <c r="G804" i="5" l="1"/>
  <c r="F805" i="5"/>
  <c r="G805" i="5" l="1"/>
  <c r="F806" i="5"/>
  <c r="G806" i="5" l="1"/>
  <c r="F807" i="5"/>
  <c r="G807" i="5" l="1"/>
  <c r="F808" i="5"/>
  <c r="G808" i="5" l="1"/>
  <c r="F809" i="5"/>
  <c r="G809" i="5" l="1"/>
  <c r="F810" i="5"/>
  <c r="G810" i="5" l="1"/>
  <c r="F811" i="5"/>
  <c r="G811" i="5" l="1"/>
  <c r="F812" i="5"/>
  <c r="G812" i="5" l="1"/>
  <c r="F813" i="5"/>
  <c r="G813" i="5" l="1"/>
  <c r="F814" i="5"/>
  <c r="G814" i="5" l="1"/>
  <c r="F815" i="5"/>
  <c r="G815" i="5" l="1"/>
  <c r="F816" i="5"/>
  <c r="G816" i="5" l="1"/>
  <c r="F817" i="5"/>
  <c r="G817" i="5" l="1"/>
  <c r="F818" i="5"/>
  <c r="G818" i="5" l="1"/>
  <c r="F819" i="5"/>
  <c r="G819" i="5" l="1"/>
  <c r="F820" i="5"/>
  <c r="G820" i="5" l="1"/>
  <c r="F821" i="5"/>
  <c r="G821" i="5" l="1"/>
  <c r="F822" i="5"/>
  <c r="G822" i="5" l="1"/>
  <c r="F823" i="5"/>
  <c r="G823" i="5" l="1"/>
  <c r="F824" i="5"/>
  <c r="G824" i="5" l="1"/>
  <c r="F825" i="5"/>
  <c r="G825" i="5" l="1"/>
  <c r="F826" i="5"/>
  <c r="G826" i="5" l="1"/>
  <c r="F827" i="5"/>
  <c r="G827" i="5" l="1"/>
  <c r="F828" i="5"/>
  <c r="G828" i="5" l="1"/>
  <c r="F829" i="5"/>
  <c r="G829" i="5" l="1"/>
  <c r="F830" i="5"/>
  <c r="G830" i="5" l="1"/>
  <c r="F831" i="5"/>
  <c r="G831" i="5" l="1"/>
  <c r="F832" i="5"/>
  <c r="G832" i="5" l="1"/>
  <c r="F833" i="5"/>
  <c r="G833" i="5" l="1"/>
  <c r="F834" i="5"/>
  <c r="G834" i="5" l="1"/>
  <c r="F835" i="5"/>
  <c r="G835" i="5" l="1"/>
  <c r="F836" i="5"/>
  <c r="G836" i="5" l="1"/>
  <c r="F837" i="5"/>
  <c r="G837" i="5" l="1"/>
  <c r="F838" i="5"/>
  <c r="G838" i="5" l="1"/>
  <c r="F839" i="5"/>
  <c r="G839" i="5" l="1"/>
  <c r="F840" i="5"/>
  <c r="G840" i="5" l="1"/>
  <c r="F841" i="5"/>
  <c r="G841" i="5" l="1"/>
  <c r="F842" i="5"/>
  <c r="G842" i="5" l="1"/>
  <c r="F843" i="5"/>
  <c r="G843" i="5" l="1"/>
  <c r="F844" i="5"/>
  <c r="G844" i="5" l="1"/>
  <c r="F845" i="5"/>
  <c r="G845" i="5" l="1"/>
  <c r="F846" i="5"/>
  <c r="G846" i="5" l="1"/>
  <c r="F847" i="5"/>
  <c r="G847" i="5" l="1"/>
  <c r="F848" i="5"/>
  <c r="G848" i="5" l="1"/>
  <c r="F849" i="5"/>
  <c r="G849" i="5" l="1"/>
  <c r="F850" i="5"/>
  <c r="G850" i="5" l="1"/>
  <c r="F851" i="5"/>
  <c r="G851" i="5" l="1"/>
  <c r="F852" i="5"/>
  <c r="G852" i="5" l="1"/>
  <c r="F853" i="5"/>
  <c r="G853" i="5" l="1"/>
  <c r="F854" i="5"/>
  <c r="G854" i="5" l="1"/>
  <c r="F855" i="5"/>
  <c r="G855" i="5" l="1"/>
  <c r="F856" i="5"/>
  <c r="G856" i="5" l="1"/>
  <c r="F857" i="5"/>
  <c r="G857" i="5" l="1"/>
  <c r="F858" i="5"/>
  <c r="G858" i="5" l="1"/>
  <c r="F859" i="5"/>
  <c r="G859" i="5" l="1"/>
  <c r="F860" i="5"/>
  <c r="G860" i="5" l="1"/>
  <c r="F861" i="5"/>
  <c r="G861" i="5" l="1"/>
  <c r="F862" i="5"/>
  <c r="G862" i="5" l="1"/>
  <c r="F863" i="5"/>
  <c r="G863" i="5" l="1"/>
  <c r="F864" i="5"/>
  <c r="G864" i="5" l="1"/>
  <c r="F865" i="5"/>
  <c r="G865" i="5" l="1"/>
  <c r="F866" i="5"/>
  <c r="G866" i="5" l="1"/>
  <c r="F867" i="5"/>
  <c r="G867" i="5" l="1"/>
  <c r="F868" i="5"/>
  <c r="G868" i="5" l="1"/>
  <c r="F869" i="5"/>
  <c r="G869" i="5" l="1"/>
  <c r="F870" i="5"/>
  <c r="G870" i="5" l="1"/>
  <c r="F871" i="5"/>
  <c r="G871" i="5" l="1"/>
  <c r="F872" i="5"/>
  <c r="G872" i="5" l="1"/>
  <c r="F873" i="5"/>
  <c r="G873" i="5" l="1"/>
  <c r="F874" i="5"/>
  <c r="G874" i="5" l="1"/>
  <c r="F875" i="5"/>
  <c r="G875" i="5" l="1"/>
  <c r="F876" i="5"/>
  <c r="G876" i="5" l="1"/>
  <c r="F877" i="5"/>
  <c r="G877" i="5" l="1"/>
  <c r="F878" i="5"/>
  <c r="G878" i="5" l="1"/>
  <c r="F879" i="5"/>
  <c r="G879" i="5" l="1"/>
  <c r="F880" i="5"/>
  <c r="G880" i="5" l="1"/>
  <c r="F881" i="5"/>
  <c r="G881" i="5" l="1"/>
  <c r="F882" i="5"/>
  <c r="G882" i="5" l="1"/>
  <c r="F883" i="5"/>
  <c r="G883" i="5" l="1"/>
  <c r="F884" i="5"/>
  <c r="G884" i="5" l="1"/>
  <c r="F885" i="5"/>
  <c r="G885" i="5" l="1"/>
  <c r="F886" i="5"/>
  <c r="G886" i="5" l="1"/>
  <c r="F887" i="5"/>
  <c r="G887" i="5" l="1"/>
  <c r="F888" i="5"/>
  <c r="G888" i="5" l="1"/>
  <c r="F889" i="5"/>
  <c r="G889" i="5" l="1"/>
  <c r="F890" i="5"/>
  <c r="G890" i="5" l="1"/>
  <c r="F891" i="5"/>
  <c r="G891" i="5" l="1"/>
  <c r="F892" i="5"/>
  <c r="G892" i="5" l="1"/>
  <c r="F893" i="5"/>
  <c r="G893" i="5" l="1"/>
  <c r="F894" i="5"/>
  <c r="G894" i="5" l="1"/>
  <c r="F895" i="5"/>
  <c r="G895" i="5" l="1"/>
  <c r="F896" i="5"/>
  <c r="G896" i="5" l="1"/>
  <c r="F897" i="5"/>
  <c r="G897" i="5" l="1"/>
  <c r="F898" i="5"/>
  <c r="G898" i="5" l="1"/>
  <c r="F899" i="5"/>
  <c r="G899" i="5" l="1"/>
  <c r="F900" i="5"/>
  <c r="G900" i="5" l="1"/>
  <c r="F901" i="5"/>
  <c r="G901" i="5" l="1"/>
  <c r="F902" i="5"/>
  <c r="G902" i="5" l="1"/>
  <c r="F903" i="5"/>
  <c r="G903" i="5" l="1"/>
  <c r="F904" i="5"/>
  <c r="G904" i="5" l="1"/>
  <c r="F905" i="5"/>
  <c r="G905" i="5" l="1"/>
  <c r="F906" i="5"/>
  <c r="G906" i="5" l="1"/>
  <c r="F907" i="5"/>
  <c r="G907" i="5" l="1"/>
  <c r="F908" i="5"/>
  <c r="G908" i="5" l="1"/>
  <c r="F909" i="5"/>
  <c r="G909" i="5" l="1"/>
  <c r="F910" i="5"/>
  <c r="G910" i="5" l="1"/>
  <c r="F911" i="5"/>
  <c r="G911" i="5" l="1"/>
  <c r="F912" i="5"/>
  <c r="G912" i="5" l="1"/>
  <c r="F913" i="5"/>
  <c r="G913" i="5" l="1"/>
  <c r="F914" i="5"/>
  <c r="G914" i="5" l="1"/>
  <c r="F915" i="5"/>
  <c r="G915" i="5" l="1"/>
  <c r="F916" i="5"/>
  <c r="G916" i="5" l="1"/>
  <c r="F917" i="5"/>
  <c r="G917" i="5" l="1"/>
  <c r="F918" i="5"/>
  <c r="G918" i="5" l="1"/>
  <c r="F919" i="5"/>
  <c r="G919" i="5" l="1"/>
  <c r="F920" i="5"/>
  <c r="G920" i="5" l="1"/>
  <c r="F921" i="5"/>
  <c r="G921" i="5" l="1"/>
  <c r="F922" i="5"/>
  <c r="G922" i="5" l="1"/>
  <c r="F923" i="5"/>
  <c r="G923" i="5" l="1"/>
  <c r="F924" i="5"/>
  <c r="G924" i="5" l="1"/>
  <c r="F925" i="5"/>
  <c r="G925" i="5" l="1"/>
  <c r="F926" i="5"/>
  <c r="G926" i="5" l="1"/>
  <c r="F927" i="5"/>
  <c r="G927" i="5" l="1"/>
  <c r="F928" i="5"/>
  <c r="G928" i="5" l="1"/>
  <c r="F929" i="5"/>
  <c r="G929" i="5" l="1"/>
  <c r="F930" i="5"/>
  <c r="G930" i="5" l="1"/>
  <c r="F931" i="5"/>
  <c r="G931" i="5" l="1"/>
  <c r="F932" i="5"/>
  <c r="G932" i="5" l="1"/>
  <c r="F933" i="5"/>
  <c r="G933" i="5" l="1"/>
  <c r="F934" i="5"/>
  <c r="G934" i="5" l="1"/>
  <c r="F935" i="5"/>
  <c r="G935" i="5" l="1"/>
  <c r="F936" i="5"/>
  <c r="G936" i="5" l="1"/>
  <c r="F937" i="5"/>
  <c r="G937" i="5" l="1"/>
  <c r="F938" i="5"/>
  <c r="G938" i="5" l="1"/>
  <c r="F939" i="5"/>
  <c r="G939" i="5" l="1"/>
  <c r="F940" i="5"/>
  <c r="G940" i="5" l="1"/>
  <c r="F941" i="5"/>
  <c r="G941" i="5" l="1"/>
  <c r="F942" i="5"/>
  <c r="G942" i="5" l="1"/>
  <c r="F943" i="5"/>
  <c r="G943" i="5" l="1"/>
  <c r="F944" i="5"/>
  <c r="G944" i="5" l="1"/>
  <c r="F945" i="5"/>
  <c r="G945" i="5" l="1"/>
  <c r="F946" i="5"/>
  <c r="G946" i="5" l="1"/>
  <c r="F947" i="5"/>
  <c r="G947" i="5" l="1"/>
  <c r="F948" i="5"/>
  <c r="G948" i="5" l="1"/>
  <c r="F949" i="5"/>
  <c r="G949" i="5" l="1"/>
  <c r="F950" i="5"/>
  <c r="G950" i="5" l="1"/>
  <c r="F951" i="5"/>
  <c r="G951" i="5" l="1"/>
  <c r="F952" i="5"/>
  <c r="G952" i="5" l="1"/>
  <c r="F953" i="5"/>
  <c r="G953" i="5" l="1"/>
  <c r="F954" i="5"/>
  <c r="G954" i="5" l="1"/>
  <c r="F955" i="5"/>
  <c r="G955" i="5" l="1"/>
  <c r="F956" i="5"/>
  <c r="G956" i="5" l="1"/>
  <c r="F957" i="5"/>
  <c r="G957" i="5" l="1"/>
  <c r="F958" i="5"/>
  <c r="G958" i="5" l="1"/>
  <c r="F959" i="5"/>
  <c r="G959" i="5" l="1"/>
  <c r="F960" i="5"/>
  <c r="G960" i="5" l="1"/>
  <c r="F961" i="5"/>
  <c r="G961" i="5" l="1"/>
  <c r="F962" i="5"/>
  <c r="G962" i="5" l="1"/>
  <c r="F963" i="5"/>
  <c r="G963" i="5" l="1"/>
  <c r="F964" i="5"/>
  <c r="G964" i="5" l="1"/>
  <c r="F965" i="5"/>
  <c r="G965" i="5" l="1"/>
  <c r="F966" i="5"/>
  <c r="G966" i="5" l="1"/>
  <c r="F967" i="5"/>
  <c r="G967" i="5" l="1"/>
  <c r="F968" i="5"/>
  <c r="G968" i="5" l="1"/>
  <c r="F969" i="5"/>
  <c r="G969" i="5" l="1"/>
  <c r="F970" i="5"/>
  <c r="G970" i="5" l="1"/>
  <c r="F971" i="5"/>
  <c r="G971" i="5" l="1"/>
  <c r="F972" i="5"/>
  <c r="G972" i="5" l="1"/>
  <c r="F973" i="5"/>
  <c r="G973" i="5" l="1"/>
  <c r="F974" i="5"/>
  <c r="G974" i="5" l="1"/>
  <c r="F975" i="5"/>
  <c r="G975" i="5" l="1"/>
  <c r="F976" i="5"/>
  <c r="G976" i="5" l="1"/>
  <c r="F977" i="5"/>
  <c r="G977" i="5" l="1"/>
  <c r="F978" i="5"/>
  <c r="G978" i="5" l="1"/>
  <c r="F979" i="5"/>
  <c r="G979" i="5" l="1"/>
  <c r="F980" i="5"/>
  <c r="G980" i="5" l="1"/>
  <c r="F981" i="5"/>
  <c r="G981" i="5" l="1"/>
  <c r="F982" i="5"/>
  <c r="G982" i="5" l="1"/>
  <c r="F983" i="5"/>
  <c r="G983" i="5" l="1"/>
  <c r="F984" i="5"/>
  <c r="G984" i="5" l="1"/>
  <c r="F985" i="5"/>
  <c r="G985" i="5" l="1"/>
  <c r="F986" i="5"/>
  <c r="G986" i="5" l="1"/>
  <c r="F987" i="5"/>
  <c r="G987" i="5" l="1"/>
  <c r="F988" i="5"/>
  <c r="G988" i="5" l="1"/>
  <c r="F989" i="5"/>
  <c r="G989" i="5" l="1"/>
  <c r="F990" i="5"/>
  <c r="G990" i="5" l="1"/>
  <c r="F991" i="5"/>
  <c r="G991" i="5" l="1"/>
  <c r="F992" i="5"/>
  <c r="G992" i="5" l="1"/>
  <c r="F993" i="5"/>
  <c r="G993" i="5" l="1"/>
  <c r="F994" i="5"/>
  <c r="G994" i="5" l="1"/>
  <c r="F995" i="5"/>
  <c r="G995" i="5" l="1"/>
  <c r="F996" i="5"/>
  <c r="G996" i="5" l="1"/>
  <c r="F997" i="5"/>
  <c r="G997" i="5" l="1"/>
  <c r="F998" i="5"/>
  <c r="G998" i="5" l="1"/>
  <c r="F999" i="5"/>
  <c r="G999" i="5" l="1"/>
  <c r="F1000" i="5"/>
  <c r="G1000" i="5" l="1"/>
  <c r="F1001" i="5"/>
  <c r="G1001" i="5" l="1"/>
  <c r="F1002" i="5"/>
  <c r="G1002" i="5" l="1"/>
  <c r="F1003" i="5"/>
  <c r="G1003" i="5" l="1"/>
  <c r="F1004" i="5"/>
  <c r="G1004" i="5" l="1"/>
  <c r="F1005" i="5"/>
  <c r="G1005" i="5" l="1"/>
  <c r="F1006" i="5"/>
  <c r="G1006" i="5" l="1"/>
  <c r="F1007" i="5"/>
  <c r="G1007" i="5" l="1"/>
  <c r="F1008" i="5"/>
  <c r="G1008" i="5" l="1"/>
  <c r="F1009" i="5"/>
  <c r="G1009" i="5" l="1"/>
  <c r="F1010" i="5"/>
  <c r="G1010" i="5" l="1"/>
  <c r="F1011" i="5"/>
  <c r="G1011" i="5" l="1"/>
  <c r="F1012" i="5"/>
  <c r="G1012" i="5" l="1"/>
  <c r="F1013" i="5"/>
  <c r="G1013" i="5" l="1"/>
  <c r="F1014" i="5"/>
  <c r="G1014" i="5" l="1"/>
  <c r="F1015" i="5"/>
  <c r="G1015" i="5" l="1"/>
  <c r="F1016" i="5"/>
  <c r="G1016" i="5" l="1"/>
  <c r="F1017" i="5"/>
  <c r="G1017" i="5" l="1"/>
  <c r="F1018" i="5"/>
  <c r="G1018" i="5" l="1"/>
  <c r="F1019" i="5"/>
  <c r="G1019" i="5" l="1"/>
  <c r="F1020" i="5"/>
  <c r="G1020" i="5" l="1"/>
  <c r="F1021" i="5"/>
  <c r="G1021" i="5" l="1"/>
  <c r="F1022" i="5"/>
  <c r="G1022" i="5" l="1"/>
  <c r="F1023" i="5"/>
  <c r="G1023" i="5" l="1"/>
  <c r="F1024" i="5"/>
  <c r="G1024" i="5" l="1"/>
  <c r="F1025" i="5"/>
  <c r="G1025" i="5" l="1"/>
  <c r="F1026" i="5"/>
  <c r="G1026" i="5" l="1"/>
  <c r="F1027" i="5"/>
  <c r="G1027" i="5" l="1"/>
  <c r="F1028" i="5"/>
  <c r="G1028" i="5" l="1"/>
  <c r="F1029" i="5"/>
  <c r="G1029" i="5" l="1"/>
  <c r="F1030" i="5"/>
  <c r="G1030" i="5" l="1"/>
  <c r="F1031" i="5"/>
  <c r="G1031" i="5" l="1"/>
  <c r="F1032" i="5"/>
  <c r="G1032" i="5" l="1"/>
  <c r="F1033" i="5"/>
  <c r="G1033" i="5" l="1"/>
  <c r="F1034" i="5"/>
  <c r="G1034" i="5" l="1"/>
  <c r="F1035" i="5"/>
  <c r="G1035" i="5" l="1"/>
  <c r="F1036" i="5"/>
  <c r="G1036" i="5" l="1"/>
  <c r="F1037" i="5"/>
  <c r="G1037" i="5" l="1"/>
  <c r="F1038" i="5"/>
  <c r="G1038" i="5" l="1"/>
  <c r="F1039" i="5"/>
  <c r="G1039" i="5" l="1"/>
  <c r="F1040" i="5"/>
  <c r="G1040" i="5" l="1"/>
  <c r="F1041" i="5"/>
  <c r="G1041" i="5" l="1"/>
  <c r="F1042" i="5"/>
  <c r="G1042" i="5" l="1"/>
  <c r="F1043" i="5"/>
  <c r="G1043" i="5" l="1"/>
  <c r="F1044" i="5"/>
  <c r="G1044" i="5" l="1"/>
  <c r="F1045" i="5"/>
  <c r="G1045" i="5" l="1"/>
  <c r="F1046" i="5"/>
  <c r="G1046" i="5" l="1"/>
  <c r="F1047" i="5"/>
  <c r="G1047" i="5" l="1"/>
  <c r="F1048" i="5"/>
  <c r="G1048" i="5" l="1"/>
  <c r="F1049" i="5"/>
  <c r="G1049" i="5" l="1"/>
  <c r="F1050" i="5"/>
  <c r="G1050" i="5" l="1"/>
  <c r="F1051" i="5"/>
  <c r="G1051" i="5" l="1"/>
  <c r="F1052" i="5"/>
  <c r="G1052" i="5" l="1"/>
  <c r="F1053" i="5"/>
  <c r="G1053" i="5" l="1"/>
  <c r="F1054" i="5"/>
  <c r="G1054" i="5" l="1"/>
  <c r="F1055" i="5"/>
  <c r="G1055" i="5" l="1"/>
  <c r="F1056" i="5"/>
  <c r="G1056" i="5" l="1"/>
  <c r="F1057" i="5"/>
  <c r="G1057" i="5" l="1"/>
  <c r="F1058" i="5"/>
  <c r="G1058" i="5" l="1"/>
  <c r="F1059" i="5"/>
  <c r="G1059" i="5" l="1"/>
  <c r="F1060" i="5"/>
  <c r="G1060" i="5" l="1"/>
  <c r="F1061" i="5"/>
  <c r="G1061" i="5" l="1"/>
  <c r="F1062" i="5"/>
  <c r="G1062" i="5" l="1"/>
  <c r="F1063" i="5"/>
  <c r="G1063" i="5" l="1"/>
  <c r="F1064" i="5"/>
  <c r="G1064" i="5" l="1"/>
  <c r="F1065" i="5"/>
  <c r="G1065" i="5" l="1"/>
  <c r="F1066" i="5"/>
  <c r="G1066" i="5" l="1"/>
  <c r="F1067" i="5"/>
  <c r="G1067" i="5" l="1"/>
  <c r="F1068" i="5"/>
  <c r="G1068" i="5" l="1"/>
  <c r="F1069" i="5"/>
  <c r="G1069" i="5" l="1"/>
  <c r="F1070" i="5"/>
  <c r="G1070" i="5" l="1"/>
  <c r="F1071" i="5"/>
  <c r="G1071" i="5" l="1"/>
  <c r="F1072" i="5"/>
  <c r="G1072" i="5" l="1"/>
  <c r="F1073" i="5"/>
  <c r="G1073" i="5" l="1"/>
  <c r="F1074" i="5"/>
  <c r="G1074" i="5" l="1"/>
  <c r="F1075" i="5"/>
  <c r="G1075" i="5" l="1"/>
  <c r="F1076" i="5"/>
  <c r="G1076" i="5" l="1"/>
  <c r="F1077" i="5"/>
  <c r="G1077" i="5" l="1"/>
  <c r="F1078" i="5"/>
  <c r="G1078" i="5" l="1"/>
  <c r="F1079" i="5"/>
  <c r="G1079" i="5" l="1"/>
  <c r="F1080" i="5"/>
  <c r="G1080" i="5" l="1"/>
  <c r="F1081" i="5"/>
  <c r="G1081" i="5" l="1"/>
  <c r="F1082" i="5"/>
  <c r="G1082" i="5" l="1"/>
  <c r="F1083" i="5"/>
  <c r="G1083" i="5" l="1"/>
  <c r="F1084" i="5"/>
  <c r="G1084" i="5" l="1"/>
  <c r="F1085" i="5"/>
  <c r="G1085" i="5" l="1"/>
  <c r="F1086" i="5"/>
  <c r="G1086" i="5" l="1"/>
  <c r="F1087" i="5"/>
  <c r="G1087" i="5" l="1"/>
  <c r="F1088" i="5"/>
  <c r="G1088" i="5" l="1"/>
  <c r="F1089" i="5"/>
  <c r="G1089" i="5" l="1"/>
  <c r="F1090" i="5"/>
  <c r="G1090" i="5" l="1"/>
  <c r="F1091" i="5"/>
  <c r="G1091" i="5" l="1"/>
  <c r="F1092" i="5"/>
  <c r="G1092" i="5" l="1"/>
  <c r="F1093" i="5"/>
  <c r="G1093" i="5" l="1"/>
  <c r="F1094" i="5"/>
  <c r="G1094" i="5" l="1"/>
  <c r="F1095" i="5"/>
  <c r="G1095" i="5" l="1"/>
  <c r="F1096" i="5"/>
  <c r="G1096" i="5" l="1"/>
  <c r="F1097" i="5"/>
  <c r="G1097" i="5" l="1"/>
  <c r="F1098" i="5"/>
  <c r="G1098" i="5" l="1"/>
  <c r="F1099" i="5"/>
  <c r="G1099" i="5" l="1"/>
  <c r="F1100" i="5"/>
  <c r="G1100" i="5" l="1"/>
  <c r="F1101" i="5"/>
  <c r="G1101" i="5" l="1"/>
  <c r="F1102" i="5"/>
  <c r="G1102" i="5" l="1"/>
  <c r="F1103" i="5"/>
  <c r="G1103" i="5" l="1"/>
  <c r="F1104" i="5"/>
  <c r="G1104" i="5" l="1"/>
  <c r="F1105" i="5"/>
  <c r="G1105" i="5" l="1"/>
  <c r="F1106" i="5"/>
  <c r="G1106" i="5" l="1"/>
  <c r="F1107" i="5"/>
  <c r="G1107" i="5" l="1"/>
  <c r="F1108" i="5"/>
  <c r="G1108" i="5" l="1"/>
  <c r="F1109" i="5"/>
  <c r="G1109" i="5" l="1"/>
  <c r="F1110" i="5"/>
  <c r="G1110" i="5" l="1"/>
  <c r="F1111" i="5"/>
  <c r="G1111" i="5" l="1"/>
  <c r="F1112" i="5"/>
  <c r="G1112" i="5" l="1"/>
  <c r="F1113" i="5"/>
  <c r="G1113" i="5" l="1"/>
  <c r="F1114" i="5"/>
  <c r="G1114" i="5" l="1"/>
  <c r="F1115" i="5"/>
  <c r="G1115" i="5" l="1"/>
  <c r="F1116" i="5"/>
  <c r="G1116" i="5" l="1"/>
  <c r="F1117" i="5"/>
  <c r="G1117" i="5" l="1"/>
  <c r="F1118" i="5"/>
  <c r="G1118" i="5" l="1"/>
  <c r="F1119" i="5"/>
  <c r="G1119" i="5" l="1"/>
  <c r="F1120" i="5"/>
  <c r="G1120" i="5" l="1"/>
  <c r="F1121" i="5"/>
  <c r="G1121" i="5" l="1"/>
  <c r="F1122" i="5"/>
  <c r="G1122" i="5" l="1"/>
  <c r="F1123" i="5"/>
  <c r="G1123" i="5" l="1"/>
  <c r="F1124" i="5"/>
  <c r="G1124" i="5" l="1"/>
  <c r="F1125" i="5"/>
  <c r="G1125" i="5" l="1"/>
  <c r="F1126" i="5"/>
  <c r="G1126" i="5" l="1"/>
  <c r="F1127" i="5"/>
  <c r="G1127" i="5" l="1"/>
  <c r="F1128" i="5"/>
  <c r="G1128" i="5" l="1"/>
  <c r="F1129" i="5"/>
  <c r="G1129" i="5" l="1"/>
  <c r="F1130" i="5"/>
  <c r="G1130" i="5" l="1"/>
  <c r="F1131" i="5"/>
  <c r="G1131" i="5" l="1"/>
  <c r="F1132" i="5"/>
  <c r="G1132" i="5" l="1"/>
  <c r="F1133" i="5"/>
  <c r="G1133" i="5" l="1"/>
  <c r="F1134" i="5"/>
  <c r="G1134" i="5" l="1"/>
  <c r="F1135" i="5"/>
  <c r="G1135" i="5" l="1"/>
  <c r="F1136" i="5"/>
  <c r="G1136" i="5" l="1"/>
  <c r="F1137" i="5"/>
  <c r="G1137" i="5" l="1"/>
  <c r="F1138" i="5"/>
  <c r="G1138" i="5" l="1"/>
  <c r="F1139" i="5"/>
  <c r="G1139" i="5" l="1"/>
  <c r="F1140" i="5"/>
  <c r="G1140" i="5" l="1"/>
  <c r="F1141" i="5"/>
  <c r="G1141" i="5" l="1"/>
  <c r="F1142" i="5"/>
  <c r="G1142" i="5" l="1"/>
  <c r="F1143" i="5"/>
  <c r="G1143" i="5" l="1"/>
  <c r="F1144" i="5"/>
  <c r="G1144" i="5" l="1"/>
  <c r="F1145" i="5"/>
  <c r="G1145" i="5" l="1"/>
  <c r="F1146" i="5"/>
  <c r="G1146" i="5" l="1"/>
  <c r="F1147" i="5"/>
  <c r="G1147" i="5" l="1"/>
  <c r="F1148" i="5"/>
  <c r="G1148" i="5" l="1"/>
  <c r="F1149" i="5"/>
  <c r="G1149" i="5" l="1"/>
  <c r="F1150" i="5"/>
  <c r="G1150" i="5" l="1"/>
  <c r="F1151" i="5"/>
  <c r="G1151" i="5" l="1"/>
  <c r="F1152" i="5"/>
  <c r="G1152" i="5" l="1"/>
  <c r="F1153" i="5"/>
  <c r="G1153" i="5" l="1"/>
  <c r="F1154" i="5"/>
  <c r="G1154" i="5" l="1"/>
  <c r="F1155" i="5"/>
  <c r="G1155" i="5" l="1"/>
  <c r="F1156" i="5"/>
  <c r="G1156" i="5" l="1"/>
  <c r="F1157" i="5"/>
  <c r="G1157" i="5" l="1"/>
  <c r="F1158" i="5"/>
  <c r="G1158" i="5" l="1"/>
  <c r="F1159" i="5"/>
  <c r="G1159" i="5" l="1"/>
  <c r="F1160" i="5"/>
  <c r="G1160" i="5" l="1"/>
  <c r="F1161" i="5"/>
  <c r="G1161" i="5" l="1"/>
  <c r="F1162" i="5"/>
  <c r="G1162" i="5" l="1"/>
  <c r="F1163" i="5"/>
  <c r="G1163" i="5" l="1"/>
  <c r="F1164" i="5"/>
  <c r="G1164" i="5" l="1"/>
  <c r="F1165" i="5"/>
  <c r="G1165" i="5" l="1"/>
  <c r="F1166" i="5"/>
  <c r="G1166" i="5" l="1"/>
  <c r="F1167" i="5"/>
  <c r="G1167" i="5" l="1"/>
  <c r="F1168" i="5"/>
  <c r="G1168" i="5" l="1"/>
  <c r="F1169" i="5"/>
  <c r="G1169" i="5" l="1"/>
  <c r="F1170" i="5"/>
  <c r="G1170" i="5" l="1"/>
  <c r="F1171" i="5"/>
  <c r="G1171" i="5" l="1"/>
  <c r="F1172" i="5"/>
  <c r="G1172" i="5" l="1"/>
  <c r="F1173" i="5"/>
  <c r="G1173" i="5" l="1"/>
  <c r="F1174" i="5"/>
  <c r="G1174" i="5" l="1"/>
  <c r="F1175" i="5"/>
  <c r="G1175" i="5" l="1"/>
  <c r="F1176" i="5"/>
  <c r="G1176" i="5" l="1"/>
  <c r="F1177" i="5"/>
  <c r="G1177" i="5" l="1"/>
  <c r="F1178" i="5"/>
  <c r="G1178" i="5" l="1"/>
  <c r="F1179" i="5"/>
  <c r="G1179" i="5" l="1"/>
  <c r="F1180" i="5"/>
  <c r="G1180" i="5" l="1"/>
  <c r="F1181" i="5"/>
  <c r="G1181" i="5" l="1"/>
  <c r="F1182" i="5"/>
  <c r="G1182" i="5" l="1"/>
  <c r="F1183" i="5"/>
  <c r="G1183" i="5" l="1"/>
  <c r="F1184" i="5"/>
  <c r="G1184" i="5" l="1"/>
  <c r="F1185" i="5"/>
  <c r="G1185" i="5" l="1"/>
  <c r="F1186" i="5"/>
  <c r="G1186" i="5" l="1"/>
  <c r="F1187" i="5"/>
  <c r="G1187" i="5" l="1"/>
  <c r="F1188" i="5"/>
  <c r="G1188" i="5" l="1"/>
  <c r="F1189" i="5"/>
  <c r="G1189" i="5" l="1"/>
  <c r="F1190" i="5"/>
  <c r="G1190" i="5" l="1"/>
  <c r="F1191" i="5"/>
  <c r="G1191" i="5" l="1"/>
  <c r="F1192" i="5"/>
  <c r="G1192" i="5" l="1"/>
  <c r="F1193" i="5"/>
  <c r="G1193" i="5" l="1"/>
  <c r="F1194" i="5"/>
  <c r="G1194" i="5" l="1"/>
  <c r="F1195" i="5"/>
  <c r="G1195" i="5" l="1"/>
  <c r="F1196" i="5"/>
  <c r="G1196" i="5" l="1"/>
  <c r="F1197" i="5"/>
  <c r="G1197" i="5" l="1"/>
  <c r="F1198" i="5"/>
  <c r="G1198" i="5" l="1"/>
  <c r="F1199" i="5"/>
  <c r="G1199" i="5" l="1"/>
  <c r="F1200" i="5"/>
  <c r="G1200" i="5" l="1"/>
  <c r="F1201" i="5"/>
  <c r="G1201" i="5" l="1"/>
  <c r="F1202" i="5"/>
  <c r="G1202" i="5" l="1"/>
  <c r="F1203" i="5"/>
  <c r="G1203" i="5" l="1"/>
  <c r="F1204" i="5"/>
  <c r="G1204" i="5" l="1"/>
  <c r="F1205" i="5"/>
  <c r="G1205" i="5" l="1"/>
  <c r="F1206" i="5"/>
  <c r="G1206" i="5" l="1"/>
  <c r="F1207" i="5"/>
  <c r="G1207" i="5" l="1"/>
  <c r="F1208" i="5"/>
  <c r="G1208" i="5" l="1"/>
  <c r="F1209" i="5"/>
  <c r="G1209" i="5" l="1"/>
  <c r="F1210" i="5"/>
  <c r="G1210" i="5" l="1"/>
  <c r="F1211" i="5"/>
  <c r="G1211" i="5" l="1"/>
  <c r="F1212" i="5"/>
  <c r="G1212" i="5" l="1"/>
  <c r="F1213" i="5"/>
  <c r="G1213" i="5" l="1"/>
  <c r="F1214" i="5"/>
  <c r="G1214" i="5" l="1"/>
  <c r="F1215" i="5"/>
  <c r="G1215" i="5" l="1"/>
  <c r="F1216" i="5"/>
  <c r="G1216" i="5" l="1"/>
  <c r="F1217" i="5"/>
  <c r="G1217" i="5" l="1"/>
  <c r="F1218" i="5"/>
  <c r="G1218" i="5" l="1"/>
  <c r="F1219" i="5"/>
  <c r="G1219" i="5" l="1"/>
  <c r="F1220" i="5"/>
  <c r="G1220" i="5" l="1"/>
  <c r="F1221" i="5"/>
  <c r="G1221" i="5" l="1"/>
  <c r="F1222" i="5"/>
  <c r="G1222" i="5" l="1"/>
  <c r="F1223" i="5"/>
  <c r="G1223" i="5" l="1"/>
  <c r="F1224" i="5"/>
  <c r="G1224" i="5" l="1"/>
  <c r="F1225" i="5"/>
  <c r="G1225" i="5" l="1"/>
  <c r="F1226" i="5"/>
  <c r="G1226" i="5" l="1"/>
  <c r="F1227" i="5"/>
  <c r="G1227" i="5" l="1"/>
  <c r="F1228" i="5"/>
  <c r="G1228" i="5" l="1"/>
  <c r="F1229" i="5"/>
  <c r="G1229" i="5" l="1"/>
  <c r="F1230" i="5"/>
  <c r="G1230" i="5" l="1"/>
  <c r="F1231" i="5"/>
  <c r="G1231" i="5" l="1"/>
  <c r="F1232" i="5"/>
  <c r="G1232" i="5" l="1"/>
  <c r="F1233" i="5"/>
  <c r="G1233" i="5" l="1"/>
  <c r="F1234" i="5"/>
  <c r="G1234" i="5" l="1"/>
  <c r="F1235" i="5"/>
  <c r="G1235" i="5" l="1"/>
  <c r="F1236" i="5"/>
  <c r="G1236" i="5" l="1"/>
  <c r="F1237" i="5"/>
  <c r="G1237" i="5" l="1"/>
  <c r="F1238" i="5"/>
  <c r="G1238" i="5" l="1"/>
  <c r="F1239" i="5"/>
  <c r="G1239" i="5" l="1"/>
  <c r="F1240" i="5"/>
  <c r="G1240" i="5" l="1"/>
  <c r="F1241" i="5"/>
  <c r="G1241" i="5" l="1"/>
  <c r="F1242" i="5"/>
  <c r="G1242" i="5" l="1"/>
  <c r="F1243" i="5"/>
  <c r="G1243" i="5" l="1"/>
  <c r="F1244" i="5"/>
  <c r="G1244" i="5" l="1"/>
  <c r="F1245" i="5"/>
  <c r="G1245" i="5" l="1"/>
  <c r="F1246" i="5"/>
  <c r="G1246" i="5" l="1"/>
  <c r="F1247" i="5"/>
  <c r="G1247" i="5" l="1"/>
  <c r="F1248" i="5"/>
  <c r="G1248" i="5" l="1"/>
  <c r="F1249" i="5"/>
  <c r="G1249" i="5" l="1"/>
  <c r="F1250" i="5"/>
  <c r="G1250" i="5" l="1"/>
  <c r="F1251" i="5"/>
  <c r="G1251" i="5" l="1"/>
  <c r="F1252" i="5"/>
  <c r="G1252" i="5" l="1"/>
  <c r="F1253" i="5"/>
  <c r="G1253" i="5" l="1"/>
  <c r="F1254" i="5"/>
  <c r="G1254" i="5" l="1"/>
  <c r="F1255" i="5"/>
  <c r="G1255" i="5" l="1"/>
  <c r="F1256" i="5"/>
  <c r="G1256" i="5" l="1"/>
  <c r="F1257" i="5"/>
  <c r="G1257" i="5" l="1"/>
  <c r="F1258" i="5"/>
  <c r="G1258" i="5" l="1"/>
  <c r="F1259" i="5"/>
  <c r="G1259" i="5" l="1"/>
  <c r="F1260" i="5"/>
  <c r="G1260" i="5" l="1"/>
  <c r="F1261" i="5"/>
  <c r="G1261" i="5" l="1"/>
  <c r="F1262" i="5"/>
  <c r="G1262" i="5" l="1"/>
  <c r="F1263" i="5"/>
  <c r="G1263" i="5" l="1"/>
  <c r="F1264" i="5"/>
  <c r="G1264" i="5" l="1"/>
  <c r="F1265" i="5"/>
  <c r="G1265" i="5" l="1"/>
  <c r="F1266" i="5"/>
  <c r="G1266" i="5" l="1"/>
  <c r="F1267" i="5"/>
  <c r="G1267" i="5" l="1"/>
  <c r="F1268" i="5"/>
  <c r="G1268" i="5" l="1"/>
  <c r="F1269" i="5"/>
  <c r="G1269" i="5" l="1"/>
  <c r="F1270" i="5"/>
  <c r="G1270" i="5" l="1"/>
  <c r="F1271" i="5"/>
  <c r="G1271" i="5" l="1"/>
  <c r="F1272" i="5"/>
  <c r="G1272" i="5" l="1"/>
  <c r="F1273" i="5"/>
  <c r="G1273" i="5" l="1"/>
  <c r="F1274" i="5"/>
  <c r="G1274" i="5" l="1"/>
  <c r="F1275" i="5"/>
  <c r="G1275" i="5" l="1"/>
  <c r="F1276" i="5"/>
  <c r="G1276" i="5" l="1"/>
  <c r="F1277" i="5"/>
  <c r="G1277" i="5" l="1"/>
  <c r="F1278" i="5"/>
  <c r="G1278" i="5" l="1"/>
  <c r="F1279" i="5"/>
  <c r="G1279" i="5" l="1"/>
  <c r="F1280" i="5"/>
  <c r="G1280" i="5" l="1"/>
  <c r="F1281" i="5"/>
  <c r="G1281" i="5" l="1"/>
  <c r="F1282" i="5"/>
  <c r="G1282" i="5" l="1"/>
  <c r="F1283" i="5"/>
  <c r="G1283" i="5" l="1"/>
  <c r="F1284" i="5"/>
  <c r="G1284" i="5" l="1"/>
  <c r="F1285" i="5"/>
  <c r="G1285" i="5" l="1"/>
  <c r="F1286" i="5"/>
  <c r="G1286" i="5" l="1"/>
  <c r="F1287" i="5"/>
  <c r="G1287" i="5" l="1"/>
  <c r="F1288" i="5"/>
  <c r="G1288" i="5" l="1"/>
  <c r="F1289" i="5"/>
  <c r="G1289" i="5" l="1"/>
  <c r="F1290" i="5"/>
  <c r="G1290" i="5" l="1"/>
  <c r="F1291" i="5"/>
  <c r="G1291" i="5" l="1"/>
  <c r="F1292" i="5"/>
  <c r="G1292" i="5" l="1"/>
  <c r="F1293" i="5"/>
  <c r="G1293" i="5" l="1"/>
  <c r="F1294" i="5"/>
  <c r="G1294" i="5" l="1"/>
  <c r="F1295" i="5"/>
  <c r="G1295" i="5" l="1"/>
  <c r="F1296" i="5"/>
  <c r="G1296" i="5" l="1"/>
  <c r="F1297" i="5"/>
  <c r="G1297" i="5" l="1"/>
  <c r="F1298" i="5"/>
  <c r="G1298" i="5" l="1"/>
  <c r="F1299" i="5"/>
  <c r="G1299" i="5" l="1"/>
  <c r="F1300" i="5"/>
  <c r="G1300" i="5" l="1"/>
  <c r="F1301" i="5"/>
  <c r="G1301" i="5" l="1"/>
  <c r="F1302" i="5"/>
  <c r="G1302" i="5" l="1"/>
  <c r="F1303" i="5"/>
  <c r="G1303" i="5" l="1"/>
  <c r="F1304" i="5"/>
  <c r="G1304" i="5" l="1"/>
  <c r="F1305" i="5"/>
  <c r="G1305" i="5" l="1"/>
  <c r="F1306" i="5"/>
  <c r="G1306" i="5" l="1"/>
  <c r="F1307" i="5"/>
  <c r="G1307" i="5" l="1"/>
  <c r="F1308" i="5"/>
  <c r="G1308" i="5" l="1"/>
  <c r="F1309" i="5"/>
  <c r="G1309" i="5" l="1"/>
  <c r="F1310" i="5"/>
  <c r="G1310" i="5" l="1"/>
  <c r="F1311" i="5"/>
  <c r="G1311" i="5" l="1"/>
  <c r="F1312" i="5"/>
  <c r="G1312" i="5" l="1"/>
  <c r="F1313" i="5"/>
  <c r="G1313" i="5" l="1"/>
  <c r="F1314" i="5"/>
  <c r="G1314" i="5" l="1"/>
  <c r="F1315" i="5"/>
  <c r="G1315" i="5" l="1"/>
  <c r="F1316" i="5"/>
  <c r="G1316" i="5" l="1"/>
  <c r="F1317" i="5"/>
  <c r="G1317" i="5" l="1"/>
  <c r="F1318" i="5"/>
  <c r="G1318" i="5" l="1"/>
  <c r="F1319" i="5"/>
  <c r="G1319" i="5" l="1"/>
  <c r="F1320" i="5"/>
  <c r="G1320" i="5" l="1"/>
  <c r="F1321" i="5"/>
  <c r="G1321" i="5" l="1"/>
  <c r="F1322" i="5"/>
  <c r="G1322" i="5" l="1"/>
  <c r="F1323" i="5"/>
  <c r="G1323" i="5" l="1"/>
  <c r="F1324" i="5"/>
  <c r="G1324" i="5" l="1"/>
  <c r="F1325" i="5"/>
  <c r="G1325" i="5" l="1"/>
  <c r="F1326" i="5"/>
  <c r="G1326" i="5" l="1"/>
  <c r="F1327" i="5"/>
  <c r="G1327" i="5" l="1"/>
  <c r="F1328" i="5"/>
  <c r="G1328" i="5" l="1"/>
  <c r="F1329" i="5"/>
  <c r="G1329" i="5" l="1"/>
  <c r="F1330" i="5"/>
  <c r="G1330" i="5" l="1"/>
  <c r="F1331" i="5"/>
  <c r="G1331" i="5" l="1"/>
  <c r="F1332" i="5"/>
  <c r="G1332" i="5" l="1"/>
  <c r="F1333" i="5"/>
  <c r="G1333" i="5" l="1"/>
  <c r="F1334" i="5"/>
  <c r="G1334" i="5" l="1"/>
  <c r="F1335" i="5"/>
  <c r="G1335" i="5" l="1"/>
  <c r="F1336" i="5"/>
  <c r="G1336" i="5" l="1"/>
  <c r="F1337" i="5"/>
  <c r="G1337" i="5" l="1"/>
  <c r="F1338" i="5"/>
  <c r="G1338" i="5" l="1"/>
  <c r="F1339" i="5"/>
  <c r="G1339" i="5" l="1"/>
  <c r="F1340" i="5"/>
  <c r="G1340" i="5" l="1"/>
  <c r="F1341" i="5"/>
  <c r="G1341" i="5" l="1"/>
  <c r="F1342" i="5"/>
  <c r="G1342" i="5" l="1"/>
  <c r="F1343" i="5"/>
  <c r="G1343" i="5" l="1"/>
  <c r="F1344" i="5"/>
  <c r="G1344" i="5" l="1"/>
  <c r="F1345" i="5"/>
  <c r="G1345" i="5" l="1"/>
  <c r="F1346" i="5"/>
  <c r="G1346" i="5" l="1"/>
  <c r="F1347" i="5"/>
  <c r="G1347" i="5" l="1"/>
  <c r="F1348" i="5"/>
  <c r="G1348" i="5" l="1"/>
  <c r="F1349" i="5"/>
  <c r="G1349" i="5" l="1"/>
  <c r="F1350" i="5"/>
  <c r="G1350" i="5" l="1"/>
  <c r="F1351" i="5"/>
  <c r="G1351" i="5" l="1"/>
  <c r="F1352" i="5"/>
  <c r="G1352" i="5" l="1"/>
  <c r="F1353" i="5"/>
  <c r="G1353" i="5" l="1"/>
  <c r="F1354" i="5"/>
  <c r="G1354" i="5" l="1"/>
  <c r="F1355" i="5"/>
  <c r="G1355" i="5" l="1"/>
  <c r="F1356" i="5"/>
  <c r="G1356" i="5" l="1"/>
  <c r="F1357" i="5"/>
  <c r="G1357" i="5" l="1"/>
  <c r="F1358" i="5"/>
  <c r="G1358" i="5" l="1"/>
  <c r="F1359" i="5"/>
  <c r="G1359" i="5" l="1"/>
  <c r="F1360" i="5"/>
  <c r="G1360" i="5" l="1"/>
  <c r="F1361" i="5"/>
  <c r="G1361" i="5" l="1"/>
  <c r="F1362" i="5"/>
  <c r="G1362" i="5" l="1"/>
  <c r="F1363" i="5"/>
  <c r="G1363" i="5" l="1"/>
  <c r="F1364" i="5"/>
  <c r="G1364" i="5" l="1"/>
  <c r="F1365" i="5"/>
  <c r="G1365" i="5" l="1"/>
  <c r="F1366" i="5"/>
  <c r="G1366" i="5" l="1"/>
  <c r="F1367" i="5"/>
  <c r="G1367" i="5" l="1"/>
  <c r="F1368" i="5"/>
  <c r="G1368" i="5" l="1"/>
  <c r="F1369" i="5"/>
  <c r="G1369" i="5" l="1"/>
  <c r="F1370" i="5"/>
  <c r="G1370" i="5" l="1"/>
  <c r="F1371" i="5"/>
  <c r="G1371" i="5" l="1"/>
  <c r="F1372" i="5"/>
  <c r="G1372" i="5" l="1"/>
  <c r="F1373" i="5"/>
  <c r="G1373" i="5" l="1"/>
  <c r="F1374" i="5"/>
  <c r="G1374" i="5" l="1"/>
  <c r="F1375" i="5"/>
  <c r="G1375" i="5" l="1"/>
  <c r="F1376" i="5"/>
  <c r="G1376" i="5" l="1"/>
  <c r="F1377" i="5"/>
  <c r="G1377" i="5" l="1"/>
  <c r="F1378" i="5"/>
  <c r="G1378" i="5" l="1"/>
  <c r="F1379" i="5"/>
  <c r="G1379" i="5" l="1"/>
  <c r="F1380" i="5"/>
  <c r="G1380" i="5" l="1"/>
  <c r="F1381" i="5"/>
  <c r="G1381" i="5" l="1"/>
  <c r="F1382" i="5"/>
  <c r="G1382" i="5" l="1"/>
  <c r="F1383" i="5"/>
  <c r="G1383" i="5" l="1"/>
  <c r="F1384" i="5"/>
  <c r="G1384" i="5" l="1"/>
  <c r="F1385" i="5"/>
  <c r="G1385" i="5" l="1"/>
  <c r="F1386" i="5"/>
  <c r="G1386" i="5" l="1"/>
  <c r="F1387" i="5"/>
  <c r="G1387" i="5" l="1"/>
  <c r="F1388" i="5"/>
  <c r="G1388" i="5" l="1"/>
  <c r="F1389" i="5"/>
  <c r="G1389" i="5" l="1"/>
  <c r="F1390" i="5"/>
  <c r="G1390" i="5" l="1"/>
  <c r="F1391" i="5"/>
  <c r="G1391" i="5" l="1"/>
  <c r="F1392" i="5"/>
  <c r="G1392" i="5" l="1"/>
  <c r="F1393" i="5"/>
  <c r="G1393" i="5" l="1"/>
  <c r="F1394" i="5"/>
  <c r="G1394" i="5" l="1"/>
  <c r="F1395" i="5"/>
  <c r="G1395" i="5" l="1"/>
  <c r="F1396" i="5"/>
  <c r="G1396" i="5" l="1"/>
  <c r="F1397" i="5"/>
  <c r="G1397" i="5" l="1"/>
  <c r="F1398" i="5"/>
  <c r="G1398" i="5" l="1"/>
  <c r="F1399" i="5"/>
  <c r="G1399" i="5" l="1"/>
  <c r="F1400" i="5"/>
  <c r="G1400" i="5" l="1"/>
  <c r="F1401" i="5"/>
  <c r="G1401" i="5" l="1"/>
  <c r="F1402" i="5"/>
  <c r="G1402" i="5" l="1"/>
  <c r="F1403" i="5"/>
  <c r="G1403" i="5" l="1"/>
  <c r="F1404" i="5"/>
  <c r="G1404" i="5" l="1"/>
  <c r="F1405" i="5"/>
  <c r="G1405" i="5" l="1"/>
  <c r="F1406" i="5"/>
  <c r="G1406" i="5" l="1"/>
  <c r="F1407" i="5"/>
  <c r="G1407" i="5" l="1"/>
  <c r="F1408" i="5"/>
  <c r="G1408" i="5" l="1"/>
  <c r="F1409" i="5"/>
  <c r="G1409" i="5" l="1"/>
  <c r="F1410" i="5"/>
  <c r="G1410" i="5" l="1"/>
  <c r="F1411" i="5"/>
  <c r="G1411" i="5" l="1"/>
  <c r="F1412" i="5"/>
  <c r="G1412" i="5" l="1"/>
  <c r="F1413" i="5"/>
  <c r="G1413" i="5" l="1"/>
  <c r="F1414" i="5"/>
  <c r="G1414" i="5" l="1"/>
  <c r="F1415" i="5"/>
  <c r="G1415" i="5" l="1"/>
  <c r="F1416" i="5"/>
  <c r="G1416" i="5" l="1"/>
  <c r="F1417" i="5"/>
  <c r="G1417" i="5" l="1"/>
  <c r="F1418" i="5"/>
  <c r="G1418" i="5" l="1"/>
  <c r="F1419" i="5"/>
  <c r="G1419" i="5" l="1"/>
  <c r="F1420" i="5"/>
  <c r="G1420" i="5" l="1"/>
  <c r="F1421" i="5"/>
  <c r="G1421" i="5" l="1"/>
  <c r="F1422" i="5"/>
  <c r="G1422" i="5" l="1"/>
  <c r="F1423" i="5"/>
  <c r="G1423" i="5" l="1"/>
  <c r="F1424" i="5"/>
  <c r="G1424" i="5" l="1"/>
  <c r="F1425" i="5"/>
  <c r="G1425" i="5" l="1"/>
  <c r="F1426" i="5"/>
  <c r="G1426" i="5" l="1"/>
  <c r="F1427" i="5"/>
  <c r="G1427" i="5" l="1"/>
  <c r="F1428" i="5"/>
  <c r="G1428" i="5" l="1"/>
  <c r="F1429" i="5"/>
  <c r="G1429" i="5" l="1"/>
  <c r="F1430" i="5"/>
  <c r="G1430" i="5" l="1"/>
  <c r="F1431" i="5"/>
  <c r="G1431" i="5" l="1"/>
  <c r="F1432" i="5"/>
  <c r="G1432" i="5" l="1"/>
  <c r="F1433" i="5"/>
  <c r="G1433" i="5" l="1"/>
  <c r="F1434" i="5"/>
  <c r="G1434" i="5" l="1"/>
  <c r="F1435" i="5"/>
  <c r="G1435" i="5" l="1"/>
  <c r="F1436" i="5"/>
  <c r="G1436" i="5" l="1"/>
  <c r="F1437" i="5"/>
  <c r="G1437" i="5" l="1"/>
  <c r="F1438" i="5"/>
  <c r="G1438" i="5" l="1"/>
  <c r="F1439" i="5"/>
  <c r="G1439" i="5" l="1"/>
  <c r="F1440" i="5"/>
  <c r="G1440" i="5" l="1"/>
  <c r="F1441" i="5"/>
  <c r="G1441" i="5" l="1"/>
  <c r="F1442" i="5"/>
  <c r="G1442" i="5" l="1"/>
  <c r="F1443" i="5"/>
  <c r="G1443" i="5" l="1"/>
  <c r="F1444" i="5"/>
  <c r="G1444" i="5" l="1"/>
  <c r="F1445" i="5"/>
  <c r="G1445" i="5" l="1"/>
  <c r="F1446" i="5"/>
  <c r="G1446" i="5" l="1"/>
  <c r="F1447" i="5"/>
  <c r="G1447" i="5" l="1"/>
  <c r="F1448" i="5"/>
  <c r="G1448" i="5" l="1"/>
  <c r="F1449" i="5"/>
  <c r="G1449" i="5" l="1"/>
  <c r="F1450" i="5"/>
  <c r="G1450" i="5" l="1"/>
  <c r="F1451" i="5"/>
  <c r="G1451" i="5" l="1"/>
  <c r="F1452" i="5"/>
  <c r="G1452" i="5" l="1"/>
  <c r="F1453" i="5"/>
  <c r="G1453" i="5" l="1"/>
  <c r="F1454" i="5"/>
  <c r="G1454" i="5" l="1"/>
  <c r="F1455" i="5"/>
  <c r="G1455" i="5" l="1"/>
  <c r="F1456" i="5"/>
  <c r="G1456" i="5" l="1"/>
  <c r="F1457" i="5"/>
  <c r="G1457" i="5" l="1"/>
  <c r="F1458" i="5"/>
  <c r="G1458" i="5" l="1"/>
  <c r="F1459" i="5"/>
  <c r="G1459" i="5" l="1"/>
  <c r="F1460" i="5"/>
  <c r="G1460" i="5" l="1"/>
  <c r="F1461" i="5"/>
  <c r="G1461" i="5" l="1"/>
  <c r="F1462" i="5"/>
  <c r="G1462" i="5" l="1"/>
  <c r="F1463" i="5"/>
  <c r="G1463" i="5" l="1"/>
  <c r="F1464" i="5"/>
  <c r="G1464" i="5" l="1"/>
  <c r="F1465" i="5"/>
  <c r="G1465" i="5" l="1"/>
  <c r="F1466" i="5"/>
  <c r="G1466" i="5" l="1"/>
  <c r="F1467" i="5"/>
  <c r="G1467" i="5" l="1"/>
  <c r="F1468" i="5"/>
  <c r="G1468" i="5" l="1"/>
  <c r="F1469" i="5"/>
  <c r="G1469" i="5" l="1"/>
  <c r="F1470" i="5"/>
  <c r="G1470" i="5" l="1"/>
  <c r="F1471" i="5"/>
  <c r="G1471" i="5" l="1"/>
  <c r="F1472" i="5"/>
  <c r="G1472" i="5" l="1"/>
  <c r="F1473" i="5"/>
  <c r="G1473" i="5" l="1"/>
  <c r="F1474" i="5"/>
  <c r="G1474" i="5" l="1"/>
  <c r="F1475" i="5"/>
  <c r="G1475" i="5" l="1"/>
  <c r="F1476" i="5"/>
  <c r="G1476" i="5" l="1"/>
  <c r="F1477" i="5"/>
  <c r="G1477" i="5" l="1"/>
  <c r="F1478" i="5"/>
  <c r="G1478" i="5" l="1"/>
  <c r="F1479" i="5"/>
  <c r="G1479" i="5" l="1"/>
  <c r="F1480" i="5"/>
  <c r="G1480" i="5" l="1"/>
  <c r="F1481" i="5"/>
  <c r="G1481" i="5" l="1"/>
  <c r="F1482" i="5"/>
  <c r="G1482" i="5" l="1"/>
  <c r="F1483" i="5"/>
  <c r="G1483" i="5" l="1"/>
  <c r="F1484" i="5"/>
  <c r="G1484" i="5" l="1"/>
  <c r="F1485" i="5"/>
  <c r="G1485" i="5" l="1"/>
  <c r="F1486" i="5"/>
  <c r="G1486" i="5" l="1"/>
  <c r="F1487" i="5"/>
  <c r="G1487" i="5" l="1"/>
  <c r="F1488" i="5"/>
  <c r="G1488" i="5" l="1"/>
  <c r="F1489" i="5"/>
  <c r="G1489" i="5" l="1"/>
  <c r="F1490" i="5"/>
  <c r="G1490" i="5" l="1"/>
  <c r="F1491" i="5"/>
  <c r="G1491" i="5" l="1"/>
  <c r="F1492" i="5"/>
  <c r="G1492" i="5" l="1"/>
  <c r="F1493" i="5"/>
  <c r="G1493" i="5" l="1"/>
  <c r="F1494" i="5"/>
  <c r="G1494" i="5" l="1"/>
  <c r="F1495" i="5"/>
  <c r="G1495" i="5" l="1"/>
  <c r="F1496" i="5"/>
  <c r="G1496" i="5" l="1"/>
  <c r="F1497" i="5"/>
  <c r="G1497" i="5" l="1"/>
  <c r="F1498" i="5"/>
  <c r="G1498" i="5" l="1"/>
  <c r="F1499" i="5"/>
  <c r="G1499" i="5" l="1"/>
  <c r="F1500" i="5"/>
  <c r="G1500" i="5" l="1"/>
  <c r="F1501" i="5"/>
  <c r="G1501" i="5" l="1"/>
  <c r="F1502" i="5"/>
  <c r="G1502" i="5" l="1"/>
  <c r="F1503" i="5"/>
  <c r="G1503" i="5" l="1"/>
  <c r="F1504" i="5"/>
  <c r="G1504" i="5" l="1"/>
  <c r="F1505" i="5"/>
  <c r="G1505" i="5" l="1"/>
  <c r="F1506" i="5"/>
  <c r="G1506" i="5" l="1"/>
  <c r="F1507" i="5"/>
  <c r="G1507" i="5" l="1"/>
  <c r="F1508" i="5"/>
  <c r="G1508" i="5" l="1"/>
  <c r="F1509" i="5"/>
  <c r="G1509" i="5" l="1"/>
  <c r="F1510" i="5"/>
  <c r="G1510" i="5" l="1"/>
  <c r="F1511" i="5"/>
  <c r="G1511" i="5" l="1"/>
  <c r="F1512" i="5"/>
  <c r="G1512" i="5" l="1"/>
  <c r="F1513" i="5"/>
  <c r="G1513" i="5" l="1"/>
  <c r="F1514" i="5"/>
  <c r="G1514" i="5" l="1"/>
  <c r="F1515" i="5"/>
  <c r="G1515" i="5" l="1"/>
  <c r="F1516" i="5"/>
  <c r="G1516" i="5" l="1"/>
  <c r="F1517" i="5"/>
  <c r="G1517" i="5" l="1"/>
  <c r="F1518" i="5"/>
  <c r="G1518" i="5" l="1"/>
  <c r="F1519" i="5"/>
  <c r="G1519" i="5" l="1"/>
  <c r="F1520" i="5"/>
  <c r="G1520" i="5" l="1"/>
  <c r="F1521" i="5"/>
  <c r="G1521" i="5" l="1"/>
  <c r="F1522" i="5"/>
  <c r="G1522" i="5" l="1"/>
  <c r="F1523" i="5"/>
  <c r="G1523" i="5" l="1"/>
  <c r="F1524" i="5"/>
  <c r="G1524" i="5" l="1"/>
  <c r="F1525" i="5"/>
  <c r="G1525" i="5" l="1"/>
  <c r="F1526" i="5"/>
  <c r="G1526" i="5" l="1"/>
  <c r="F1527" i="5"/>
  <c r="G1527" i="5" l="1"/>
  <c r="F1528" i="5"/>
  <c r="G1528" i="5" l="1"/>
  <c r="F1529" i="5"/>
  <c r="G1529" i="5" l="1"/>
  <c r="F1530" i="5"/>
  <c r="G1530" i="5" l="1"/>
  <c r="F1531" i="5"/>
  <c r="G1531" i="5" l="1"/>
  <c r="F1532" i="5"/>
  <c r="G1532" i="5" l="1"/>
  <c r="F1533" i="5"/>
  <c r="G1533" i="5" l="1"/>
  <c r="F1534" i="5"/>
  <c r="G1534" i="5" l="1"/>
  <c r="F1535" i="5"/>
  <c r="G1535" i="5" l="1"/>
  <c r="F1536" i="5"/>
  <c r="G1536" i="5" l="1"/>
  <c r="F1537" i="5"/>
  <c r="G1537" i="5" l="1"/>
  <c r="F1538" i="5"/>
  <c r="G1538" i="5" l="1"/>
  <c r="F1539" i="5"/>
  <c r="G1539" i="5" l="1"/>
  <c r="F1540" i="5"/>
  <c r="G1540" i="5" l="1"/>
  <c r="F1541" i="5"/>
  <c r="G1541" i="5" l="1"/>
  <c r="F1542" i="5"/>
  <c r="G1542" i="5" l="1"/>
  <c r="F1543" i="5"/>
  <c r="G1543" i="5" l="1"/>
  <c r="F1544" i="5"/>
  <c r="G1544" i="5" l="1"/>
  <c r="F1545" i="5"/>
  <c r="G1545" i="5" l="1"/>
  <c r="F1546" i="5"/>
  <c r="G1546" i="5" l="1"/>
  <c r="F1547" i="5"/>
  <c r="G1547" i="5" l="1"/>
  <c r="F1548" i="5"/>
  <c r="G1548" i="5" l="1"/>
  <c r="F1549" i="5"/>
  <c r="G1549" i="5" l="1"/>
  <c r="F1550" i="5"/>
  <c r="G1550" i="5" l="1"/>
  <c r="F1551" i="5"/>
  <c r="G1551" i="5" l="1"/>
  <c r="F1552" i="5"/>
  <c r="G1552" i="5" l="1"/>
  <c r="F1553" i="5"/>
  <c r="G1553" i="5" l="1"/>
  <c r="F1554" i="5"/>
  <c r="G1554" i="5" l="1"/>
  <c r="F1555" i="5"/>
  <c r="G1555" i="5" l="1"/>
  <c r="F1556" i="5"/>
  <c r="G1556" i="5" l="1"/>
  <c r="F1557" i="5"/>
  <c r="G1557" i="5" l="1"/>
  <c r="F1558" i="5"/>
  <c r="G1558" i="5" l="1"/>
  <c r="F1559" i="5"/>
  <c r="G1559" i="5" l="1"/>
  <c r="F1560" i="5"/>
  <c r="G1560" i="5" l="1"/>
  <c r="F1561" i="5"/>
  <c r="G1561" i="5" l="1"/>
  <c r="F1562" i="5"/>
  <c r="G1562" i="5" l="1"/>
  <c r="F1563" i="5"/>
  <c r="D1564" i="5" l="1"/>
  <c r="E1564" i="5" s="1"/>
  <c r="G1563" i="5"/>
  <c r="F1564" i="5"/>
  <c r="D1565" i="5" l="1"/>
  <c r="E1565" i="5" s="1"/>
  <c r="G1564" i="5"/>
  <c r="F1565" i="5"/>
  <c r="D1566" i="5" l="1"/>
  <c r="E1566" i="5" s="1"/>
  <c r="G1565" i="5"/>
  <c r="F1566" i="5"/>
  <c r="D1567" i="5" l="1"/>
  <c r="E1567" i="5" s="1"/>
  <c r="G1566" i="5"/>
  <c r="F1567" i="5"/>
  <c r="D1568" i="5" l="1"/>
  <c r="E1568" i="5" s="1"/>
  <c r="G1567" i="5"/>
  <c r="F1568" i="5"/>
  <c r="D1569" i="5" l="1"/>
  <c r="E1569" i="5" s="1"/>
  <c r="G1568" i="5"/>
  <c r="F1569" i="5"/>
  <c r="D1570" i="5" l="1"/>
  <c r="E1570" i="5" s="1"/>
  <c r="G1569" i="5"/>
  <c r="F1570" i="5"/>
  <c r="D1571" i="5" l="1"/>
  <c r="E1571" i="5" s="1"/>
  <c r="G1570" i="5"/>
  <c r="F1571" i="5"/>
  <c r="D1572" i="5" l="1"/>
  <c r="E1572" i="5" s="1"/>
  <c r="G1571" i="5"/>
  <c r="F1572" i="5"/>
  <c r="D1573" i="5" l="1"/>
  <c r="E1573" i="5" s="1"/>
  <c r="G1572" i="5"/>
  <c r="F1573" i="5"/>
  <c r="D1574" i="5" l="1"/>
  <c r="E1574" i="5" s="1"/>
  <c r="G1573" i="5"/>
  <c r="F1574" i="5"/>
  <c r="D1575" i="5" l="1"/>
  <c r="E1575" i="5" s="1"/>
  <c r="G1574" i="5"/>
  <c r="F1575" i="5"/>
  <c r="D1576" i="5" l="1"/>
  <c r="E1576" i="5" s="1"/>
  <c r="G1575" i="5"/>
  <c r="F1576" i="5"/>
  <c r="D1577" i="5" l="1"/>
  <c r="E1577" i="5" s="1"/>
  <c r="G1576" i="5"/>
  <c r="F1577" i="5"/>
  <c r="D1578" i="5" l="1"/>
  <c r="E1578" i="5" s="1"/>
  <c r="G1577" i="5"/>
  <c r="F1578" i="5"/>
  <c r="D1579" i="5" l="1"/>
  <c r="E1579" i="5" s="1"/>
  <c r="G1578" i="5"/>
  <c r="F1579" i="5"/>
  <c r="D1580" i="5" l="1"/>
  <c r="E1580" i="5" s="1"/>
  <c r="G1579" i="5"/>
  <c r="F1580" i="5"/>
  <c r="D1581" i="5" l="1"/>
  <c r="E1581" i="5" s="1"/>
  <c r="G1580" i="5"/>
  <c r="F1581" i="5"/>
  <c r="D1582" i="5" l="1"/>
  <c r="E1582" i="5" s="1"/>
  <c r="G1581" i="5"/>
  <c r="F1582" i="5"/>
  <c r="D1583" i="5" l="1"/>
  <c r="E1583" i="5" s="1"/>
  <c r="G1582" i="5"/>
  <c r="F1583" i="5"/>
  <c r="D1584" i="5" l="1"/>
  <c r="E1584" i="5" s="1"/>
  <c r="G1583" i="5"/>
  <c r="F1584" i="5"/>
  <c r="D1585" i="5" l="1"/>
  <c r="E1585" i="5" s="1"/>
  <c r="G1584" i="5"/>
  <c r="F1585" i="5"/>
  <c r="D1586" i="5" l="1"/>
  <c r="E1586" i="5" s="1"/>
  <c r="G1585" i="5"/>
  <c r="F1586" i="5"/>
  <c r="D1587" i="5" l="1"/>
  <c r="E1587" i="5" s="1"/>
  <c r="G1586" i="5"/>
  <c r="F1587" i="5"/>
  <c r="D1588" i="5" l="1"/>
  <c r="E1588" i="5" s="1"/>
  <c r="G1587" i="5"/>
  <c r="F1588" i="5"/>
  <c r="D1589" i="5" l="1"/>
  <c r="E1589" i="5" s="1"/>
  <c r="G1588" i="5"/>
  <c r="F1589" i="5"/>
  <c r="D1590" i="5" l="1"/>
  <c r="E1590" i="5" s="1"/>
  <c r="G1589" i="5"/>
  <c r="F1590" i="5"/>
  <c r="D1591" i="5" l="1"/>
  <c r="E1591" i="5" s="1"/>
  <c r="G1590" i="5"/>
  <c r="F1591" i="5"/>
  <c r="D1592" i="5" l="1"/>
  <c r="E1592" i="5" s="1"/>
  <c r="G1591" i="5"/>
  <c r="F1592" i="5"/>
  <c r="D1593" i="5" l="1"/>
  <c r="E1593" i="5" s="1"/>
  <c r="G1592" i="5"/>
  <c r="F1593" i="5"/>
  <c r="D1594" i="5" l="1"/>
  <c r="E1594" i="5" s="1"/>
  <c r="G1593" i="5"/>
  <c r="F1594" i="5"/>
  <c r="D1595" i="5" l="1"/>
  <c r="E1595" i="5" s="1"/>
  <c r="G1594" i="5"/>
  <c r="F1595" i="5"/>
  <c r="D1596" i="5" l="1"/>
  <c r="E1596" i="5" s="1"/>
  <c r="G1595" i="5"/>
  <c r="F1596" i="5"/>
  <c r="D1597" i="5" l="1"/>
  <c r="E1597" i="5" s="1"/>
  <c r="G1596" i="5"/>
  <c r="F1597" i="5"/>
  <c r="D1598" i="5" l="1"/>
  <c r="E1598" i="5" s="1"/>
  <c r="G1597" i="5"/>
  <c r="F1598" i="5"/>
  <c r="D1599" i="5" l="1"/>
  <c r="E1599" i="5" s="1"/>
  <c r="G1598" i="5"/>
  <c r="F1599" i="5"/>
  <c r="D1600" i="5" l="1"/>
  <c r="E1600" i="5" s="1"/>
  <c r="G1599" i="5"/>
  <c r="F1600" i="5"/>
  <c r="D1601" i="5" l="1"/>
  <c r="E1601" i="5" s="1"/>
  <c r="G1600" i="5"/>
  <c r="F1601" i="5"/>
  <c r="D1602" i="5" l="1"/>
  <c r="E1602" i="5" s="1"/>
  <c r="G1601" i="5"/>
  <c r="F1602" i="5"/>
  <c r="D1603" i="5" l="1"/>
  <c r="E1603" i="5" s="1"/>
  <c r="G1602" i="5"/>
  <c r="F1603" i="5"/>
  <c r="D1604" i="5" l="1"/>
  <c r="E1604" i="5" s="1"/>
  <c r="G1603" i="5"/>
  <c r="F1604" i="5"/>
  <c r="D1605" i="5" l="1"/>
  <c r="E1605" i="5" s="1"/>
  <c r="G1604" i="5"/>
  <c r="F1605" i="5"/>
  <c r="D1606" i="5" l="1"/>
  <c r="E1606" i="5" s="1"/>
  <c r="G1605" i="5"/>
  <c r="F1606" i="5"/>
  <c r="D1607" i="5" l="1"/>
  <c r="E1607" i="5" s="1"/>
  <c r="G1606" i="5"/>
  <c r="F1607" i="5"/>
  <c r="D1608" i="5" l="1"/>
  <c r="E1608" i="5" s="1"/>
  <c r="G1607" i="5"/>
  <c r="F1608" i="5"/>
  <c r="D1609" i="5" l="1"/>
  <c r="E1609" i="5" s="1"/>
  <c r="G1608" i="5"/>
  <c r="F1609" i="5"/>
  <c r="D1610" i="5" l="1"/>
  <c r="E1610" i="5" s="1"/>
  <c r="G1609" i="5"/>
  <c r="F1610" i="5"/>
  <c r="D1611" i="5" l="1"/>
  <c r="E1611" i="5" s="1"/>
  <c r="G1610" i="5"/>
  <c r="F1611" i="5"/>
  <c r="D1612" i="5" l="1"/>
  <c r="E1612" i="5" s="1"/>
  <c r="G1611" i="5"/>
  <c r="F1612" i="5"/>
  <c r="D1613" i="5" l="1"/>
  <c r="E1613" i="5" s="1"/>
  <c r="G1612" i="5"/>
  <c r="F1613" i="5"/>
  <c r="D1614" i="5" l="1"/>
  <c r="E1614" i="5" s="1"/>
  <c r="G1613" i="5"/>
  <c r="F1614" i="5"/>
  <c r="D1615" i="5" l="1"/>
  <c r="E1615" i="5" s="1"/>
  <c r="G1614" i="5"/>
  <c r="F1615" i="5"/>
  <c r="D1616" i="5" l="1"/>
  <c r="E1616" i="5" s="1"/>
  <c r="G1615" i="5"/>
  <c r="F1616" i="5"/>
  <c r="D1617" i="5" l="1"/>
  <c r="E1617" i="5" s="1"/>
  <c r="G1616" i="5"/>
  <c r="F1617" i="5"/>
  <c r="D1618" i="5" l="1"/>
  <c r="E1618" i="5" s="1"/>
  <c r="G1617" i="5"/>
  <c r="F1618" i="5"/>
  <c r="D1619" i="5" l="1"/>
  <c r="E1619" i="5" s="1"/>
  <c r="G1618" i="5"/>
  <c r="F1619" i="5"/>
  <c r="D1620" i="5" l="1"/>
  <c r="E1620" i="5" s="1"/>
  <c r="G1619" i="5"/>
  <c r="F1620" i="5"/>
  <c r="D1621" i="5" l="1"/>
  <c r="E1621" i="5" s="1"/>
  <c r="G1620" i="5"/>
  <c r="F1621" i="5"/>
  <c r="D1622" i="5" l="1"/>
  <c r="E1622" i="5" s="1"/>
  <c r="G1621" i="5"/>
  <c r="F1622" i="5"/>
  <c r="D1623" i="5" l="1"/>
  <c r="E1623" i="5" s="1"/>
  <c r="G1622" i="5"/>
  <c r="F1623" i="5"/>
  <c r="D1624" i="5" l="1"/>
  <c r="E1624" i="5" s="1"/>
  <c r="G1623" i="5"/>
  <c r="F1624" i="5"/>
  <c r="D1625" i="5" l="1"/>
  <c r="E1625" i="5" s="1"/>
  <c r="G1624" i="5"/>
  <c r="F1625" i="5"/>
  <c r="D1626" i="5" l="1"/>
  <c r="E1626" i="5" s="1"/>
  <c r="G1625" i="5"/>
  <c r="F1626" i="5"/>
  <c r="D1627" i="5" l="1"/>
  <c r="E1627" i="5" s="1"/>
  <c r="G1626" i="5"/>
  <c r="F1627" i="5"/>
  <c r="D1628" i="5" l="1"/>
  <c r="E1628" i="5" s="1"/>
  <c r="G1627" i="5"/>
  <c r="F1628" i="5"/>
  <c r="D1629" i="5" l="1"/>
  <c r="E1629" i="5" s="1"/>
  <c r="G1628" i="5"/>
  <c r="F1629" i="5"/>
  <c r="D1630" i="5" l="1"/>
  <c r="E1630" i="5" s="1"/>
  <c r="G1629" i="5"/>
  <c r="F1630" i="5"/>
  <c r="D1631" i="5" l="1"/>
  <c r="E1631" i="5" s="1"/>
  <c r="G1630" i="5"/>
  <c r="F1631" i="5"/>
  <c r="D1632" i="5" l="1"/>
  <c r="E1632" i="5" s="1"/>
  <c r="G1631" i="5"/>
  <c r="F1632" i="5"/>
  <c r="D1633" i="5" l="1"/>
  <c r="E1633" i="5" s="1"/>
  <c r="G1632" i="5"/>
  <c r="F1633" i="5"/>
  <c r="D1634" i="5" l="1"/>
  <c r="E1634" i="5" s="1"/>
  <c r="G1633" i="5"/>
  <c r="F1634" i="5"/>
  <c r="D1635" i="5" l="1"/>
  <c r="E1635" i="5" s="1"/>
  <c r="G1634" i="5"/>
  <c r="F1635" i="5"/>
  <c r="D1636" i="5" l="1"/>
  <c r="E1636" i="5" s="1"/>
  <c r="G1635" i="5"/>
  <c r="F1636" i="5"/>
  <c r="D1637" i="5" l="1"/>
  <c r="E1637" i="5" s="1"/>
  <c r="G1636" i="5"/>
  <c r="F1637" i="5"/>
  <c r="D1638" i="5" l="1"/>
  <c r="E1638" i="5" s="1"/>
  <c r="G1637" i="5"/>
  <c r="F1638" i="5"/>
  <c r="D1639" i="5" l="1"/>
  <c r="E1639" i="5" s="1"/>
  <c r="G1638" i="5"/>
  <c r="F1639" i="5"/>
  <c r="D1640" i="5" l="1"/>
  <c r="E1640" i="5" s="1"/>
  <c r="G1639" i="5"/>
  <c r="F1640" i="5"/>
  <c r="D1641" i="5" l="1"/>
  <c r="E1641" i="5" s="1"/>
  <c r="G1640" i="5"/>
  <c r="F1641" i="5"/>
  <c r="D1642" i="5" l="1"/>
  <c r="E1642" i="5" s="1"/>
  <c r="G1641" i="5"/>
  <c r="F1642" i="5"/>
  <c r="D1643" i="5" l="1"/>
  <c r="E1643" i="5" s="1"/>
  <c r="G1642" i="5"/>
  <c r="F1643" i="5"/>
  <c r="D1644" i="5" l="1"/>
  <c r="E1644" i="5" s="1"/>
  <c r="G1643" i="5"/>
  <c r="F1644" i="5"/>
  <c r="D1645" i="5" l="1"/>
  <c r="E1645" i="5" s="1"/>
  <c r="G1644" i="5"/>
  <c r="F1645" i="5"/>
  <c r="D1646" i="5" l="1"/>
  <c r="E1646" i="5" s="1"/>
  <c r="G1645" i="5"/>
  <c r="F1646" i="5"/>
  <c r="D1647" i="5" l="1"/>
  <c r="E1647" i="5" s="1"/>
  <c r="G1646" i="5"/>
  <c r="F1647" i="5"/>
  <c r="D1648" i="5" l="1"/>
  <c r="E1648" i="5" s="1"/>
  <c r="G1647" i="5"/>
  <c r="F1648" i="5"/>
  <c r="D1649" i="5" l="1"/>
  <c r="E1649" i="5" s="1"/>
  <c r="G1648" i="5"/>
  <c r="F1649" i="5"/>
  <c r="D1650" i="5" l="1"/>
  <c r="E1650" i="5" s="1"/>
  <c r="G1649" i="5"/>
  <c r="F1650" i="5"/>
  <c r="D1651" i="5" l="1"/>
  <c r="E1651" i="5" s="1"/>
  <c r="G1650" i="5"/>
  <c r="F1651" i="5"/>
  <c r="D1652" i="5" l="1"/>
  <c r="E1652" i="5" s="1"/>
  <c r="G1651" i="5"/>
  <c r="F1652" i="5"/>
  <c r="D1653" i="5" l="1"/>
  <c r="E1653" i="5" s="1"/>
  <c r="G1652" i="5"/>
  <c r="F1653" i="5"/>
  <c r="D1654" i="5" l="1"/>
  <c r="E1654" i="5" s="1"/>
  <c r="G1653" i="5"/>
  <c r="F1654" i="5"/>
  <c r="D1655" i="5" l="1"/>
  <c r="E1655" i="5" s="1"/>
  <c r="G1654" i="5"/>
  <c r="F1655" i="5"/>
  <c r="D1656" i="5" l="1"/>
  <c r="E1656" i="5" s="1"/>
  <c r="G1655" i="5"/>
  <c r="F1656" i="5"/>
  <c r="D1657" i="5" l="1"/>
  <c r="E1657" i="5" s="1"/>
  <c r="G1656" i="5"/>
  <c r="F1657" i="5"/>
  <c r="D1658" i="5" l="1"/>
  <c r="E1658" i="5" s="1"/>
  <c r="G1657" i="5"/>
  <c r="F1658" i="5"/>
  <c r="D1659" i="5" l="1"/>
  <c r="E1659" i="5" s="1"/>
  <c r="G1658" i="5"/>
  <c r="F1659" i="5"/>
  <c r="D1660" i="5" l="1"/>
  <c r="E1660" i="5" s="1"/>
  <c r="G1659" i="5"/>
  <c r="F1660" i="5"/>
  <c r="D1661" i="5" l="1"/>
  <c r="E1661" i="5" s="1"/>
  <c r="G1660" i="5"/>
  <c r="F1661" i="5"/>
  <c r="D1662" i="5" l="1"/>
  <c r="E1662" i="5" s="1"/>
  <c r="G1661" i="5"/>
  <c r="F1662" i="5"/>
  <c r="D1663" i="5" l="1"/>
  <c r="E1663" i="5" s="1"/>
  <c r="G1662" i="5"/>
  <c r="F1663" i="5"/>
  <c r="D1664" i="5" l="1"/>
  <c r="E1664" i="5" s="1"/>
  <c r="G1663" i="5"/>
  <c r="F1664" i="5"/>
  <c r="D1665" i="5" l="1"/>
  <c r="E1665" i="5" s="1"/>
  <c r="G1664" i="5"/>
  <c r="F1665" i="5"/>
  <c r="D1666" i="5" l="1"/>
  <c r="E1666" i="5" s="1"/>
  <c r="G1665" i="5"/>
  <c r="F1666" i="5"/>
  <c r="D1667" i="5" l="1"/>
  <c r="E1667" i="5" s="1"/>
  <c r="G1666" i="5"/>
  <c r="F1667" i="5"/>
  <c r="D1668" i="5" l="1"/>
  <c r="E1668" i="5" s="1"/>
  <c r="G1667" i="5"/>
  <c r="F1668" i="5"/>
  <c r="D1669" i="5" l="1"/>
  <c r="E1669" i="5" s="1"/>
  <c r="G1668" i="5"/>
  <c r="F1669" i="5"/>
  <c r="D1670" i="5" l="1"/>
  <c r="E1670" i="5" s="1"/>
  <c r="G1669" i="5"/>
  <c r="F1670" i="5"/>
  <c r="D1671" i="5" l="1"/>
  <c r="E1671" i="5" s="1"/>
  <c r="G1670" i="5"/>
  <c r="F1671" i="5"/>
  <c r="D1672" i="5" l="1"/>
  <c r="E1672" i="5" s="1"/>
  <c r="G1671" i="5"/>
  <c r="F1672" i="5"/>
  <c r="D1673" i="5" l="1"/>
  <c r="E1673" i="5" s="1"/>
  <c r="G1672" i="5"/>
  <c r="F1673" i="5"/>
  <c r="D1674" i="5" l="1"/>
  <c r="E1674" i="5" s="1"/>
  <c r="G1673" i="5"/>
  <c r="F1674" i="5"/>
  <c r="D1675" i="5" l="1"/>
  <c r="E1675" i="5" s="1"/>
  <c r="G1674" i="5"/>
  <c r="F1675" i="5"/>
  <c r="D1676" i="5" l="1"/>
  <c r="E1676" i="5" s="1"/>
  <c r="G1675" i="5"/>
  <c r="F1676" i="5"/>
  <c r="D1677" i="5" l="1"/>
  <c r="E1677" i="5" s="1"/>
  <c r="G1676" i="5"/>
  <c r="F1677" i="5"/>
  <c r="D1678" i="5" l="1"/>
  <c r="E1678" i="5" s="1"/>
  <c r="G1677" i="5"/>
  <c r="F1678" i="5"/>
  <c r="D1679" i="5" l="1"/>
  <c r="E1679" i="5" s="1"/>
  <c r="G1678" i="5"/>
  <c r="F1679" i="5"/>
  <c r="D1680" i="5" l="1"/>
  <c r="E1680" i="5" s="1"/>
  <c r="G1679" i="5"/>
  <c r="F1680" i="5"/>
  <c r="D1681" i="5" l="1"/>
  <c r="E1681" i="5" s="1"/>
  <c r="G1680" i="5"/>
  <c r="F1681" i="5"/>
  <c r="D1682" i="5" l="1"/>
  <c r="E1682" i="5" s="1"/>
  <c r="G1681" i="5"/>
  <c r="F1682" i="5"/>
  <c r="D1683" i="5" l="1"/>
  <c r="E1683" i="5" s="1"/>
  <c r="G1682" i="5"/>
  <c r="F1683" i="5"/>
  <c r="D1684" i="5" l="1"/>
  <c r="E1684" i="5" s="1"/>
  <c r="G1683" i="5"/>
  <c r="F1684" i="5"/>
  <c r="D1685" i="5" l="1"/>
  <c r="E1685" i="5" s="1"/>
  <c r="G1684" i="5"/>
  <c r="F1685" i="5"/>
  <c r="D1686" i="5" l="1"/>
  <c r="E1686" i="5" s="1"/>
  <c r="G1685" i="5"/>
  <c r="F1686" i="5"/>
  <c r="D1687" i="5" l="1"/>
  <c r="E1687" i="5" s="1"/>
  <c r="G1686" i="5"/>
  <c r="F1687" i="5"/>
  <c r="D1688" i="5" l="1"/>
  <c r="E1688" i="5" s="1"/>
  <c r="G1687" i="5"/>
  <c r="F1688" i="5"/>
  <c r="D1689" i="5" l="1"/>
  <c r="E1689" i="5" s="1"/>
  <c r="G1688" i="5"/>
  <c r="F1689" i="5"/>
  <c r="D1690" i="5" l="1"/>
  <c r="E1690" i="5" s="1"/>
  <c r="G1689" i="5"/>
  <c r="F1690" i="5"/>
  <c r="D1691" i="5" l="1"/>
  <c r="E1691" i="5" s="1"/>
  <c r="G1690" i="5"/>
  <c r="F1691" i="5"/>
  <c r="D1692" i="5" l="1"/>
  <c r="E1692" i="5" s="1"/>
  <c r="G1691" i="5"/>
  <c r="F1692" i="5"/>
  <c r="D1693" i="5" l="1"/>
  <c r="E1693" i="5" s="1"/>
  <c r="G1692" i="5"/>
  <c r="F1693" i="5"/>
  <c r="D1694" i="5" l="1"/>
  <c r="E1694" i="5" s="1"/>
  <c r="G1693" i="5"/>
  <c r="F1694" i="5"/>
  <c r="D1695" i="5" l="1"/>
  <c r="E1695" i="5" s="1"/>
  <c r="G1694" i="5"/>
  <c r="F1695" i="5"/>
  <c r="D1696" i="5" l="1"/>
  <c r="E1696" i="5" s="1"/>
  <c r="G1695" i="5"/>
  <c r="F1696" i="5"/>
  <c r="D1697" i="5" l="1"/>
  <c r="E1697" i="5" s="1"/>
  <c r="G1696" i="5"/>
  <c r="F1697" i="5"/>
  <c r="D1698" i="5" l="1"/>
  <c r="E1698" i="5" s="1"/>
  <c r="G1697" i="5"/>
  <c r="F1698" i="5"/>
  <c r="D1699" i="5" l="1"/>
  <c r="E1699" i="5" s="1"/>
  <c r="G1698" i="5"/>
  <c r="F1699" i="5"/>
  <c r="D1700" i="5" l="1"/>
  <c r="E1700" i="5" s="1"/>
  <c r="G1699" i="5"/>
  <c r="F1700" i="5"/>
  <c r="D1701" i="5" l="1"/>
  <c r="E1701" i="5" s="1"/>
  <c r="G1700" i="5"/>
  <c r="F1701" i="5"/>
  <c r="D1702" i="5" l="1"/>
  <c r="E1702" i="5" s="1"/>
  <c r="G1701" i="5"/>
  <c r="F1702" i="5"/>
  <c r="D1703" i="5" l="1"/>
  <c r="E1703" i="5" s="1"/>
  <c r="G1702" i="5"/>
  <c r="F1703" i="5"/>
  <c r="D1704" i="5" l="1"/>
  <c r="E1704" i="5" s="1"/>
  <c r="G1703" i="5"/>
  <c r="F1704" i="5"/>
  <c r="D1705" i="5" l="1"/>
  <c r="E1705" i="5" s="1"/>
  <c r="G1704" i="5"/>
  <c r="F1705" i="5"/>
  <c r="D1706" i="5" l="1"/>
  <c r="E1706" i="5" s="1"/>
  <c r="G1705" i="5"/>
  <c r="F1706" i="5"/>
  <c r="D1707" i="5" l="1"/>
  <c r="E1707" i="5" s="1"/>
  <c r="G1706" i="5"/>
  <c r="F1707" i="5"/>
  <c r="D1708" i="5" l="1"/>
  <c r="E1708" i="5" s="1"/>
  <c r="G1707" i="5"/>
  <c r="F1708" i="5"/>
  <c r="D1709" i="5" l="1"/>
  <c r="E1709" i="5" s="1"/>
  <c r="G1708" i="5"/>
  <c r="F1709" i="5"/>
  <c r="D1710" i="5" l="1"/>
  <c r="E1710" i="5" s="1"/>
  <c r="G1709" i="5"/>
  <c r="F1710" i="5"/>
  <c r="D1711" i="5" l="1"/>
  <c r="E1711" i="5" s="1"/>
  <c r="G1710" i="5"/>
  <c r="F1711" i="5"/>
  <c r="D1712" i="5" l="1"/>
  <c r="E1712" i="5" s="1"/>
  <c r="G1711" i="5"/>
  <c r="F1712" i="5"/>
  <c r="D1713" i="5" l="1"/>
  <c r="E1713" i="5" s="1"/>
  <c r="G1712" i="5"/>
  <c r="F1713" i="5"/>
  <c r="D1714" i="5" l="1"/>
  <c r="E1714" i="5" s="1"/>
  <c r="G1713" i="5"/>
  <c r="F1714" i="5"/>
  <c r="D1715" i="5" l="1"/>
  <c r="E1715" i="5" s="1"/>
  <c r="G1714" i="5"/>
  <c r="F1715" i="5"/>
  <c r="D1716" i="5" l="1"/>
  <c r="E1716" i="5" s="1"/>
  <c r="G1715" i="5"/>
  <c r="F1716" i="5"/>
  <c r="D1717" i="5" l="1"/>
  <c r="E1717" i="5" s="1"/>
  <c r="G1716" i="5"/>
  <c r="F1717" i="5"/>
  <c r="D1718" i="5" l="1"/>
  <c r="E1718" i="5" s="1"/>
  <c r="G1717" i="5"/>
  <c r="F1718" i="5"/>
  <c r="D1719" i="5" l="1"/>
  <c r="E1719" i="5" s="1"/>
  <c r="G1718" i="5"/>
  <c r="F1719" i="5"/>
  <c r="D1720" i="5" l="1"/>
  <c r="E1720" i="5" s="1"/>
  <c r="G1719" i="5"/>
  <c r="F1720" i="5"/>
  <c r="D1721" i="5" l="1"/>
  <c r="E1721" i="5" s="1"/>
  <c r="G1720" i="5"/>
  <c r="F1721" i="5"/>
  <c r="D1722" i="5" l="1"/>
  <c r="E1722" i="5" s="1"/>
  <c r="G1721" i="5"/>
  <c r="F1722" i="5"/>
  <c r="D1723" i="5" l="1"/>
  <c r="E1723" i="5" s="1"/>
  <c r="G1722" i="5"/>
  <c r="F1723" i="5"/>
  <c r="D1724" i="5" l="1"/>
  <c r="E1724" i="5" s="1"/>
  <c r="G1723" i="5"/>
  <c r="F1724" i="5"/>
  <c r="D1725" i="5" l="1"/>
  <c r="E1725" i="5" s="1"/>
  <c r="G1724" i="5"/>
  <c r="F1725" i="5"/>
  <c r="D1726" i="5" l="1"/>
  <c r="E1726" i="5" s="1"/>
  <c r="G1725" i="5"/>
  <c r="F1726" i="5"/>
  <c r="D1727" i="5" l="1"/>
  <c r="E1727" i="5" s="1"/>
  <c r="G1726" i="5"/>
  <c r="F1727" i="5"/>
  <c r="D1728" i="5" l="1"/>
  <c r="E1728" i="5" s="1"/>
  <c r="G1727" i="5"/>
  <c r="F1728" i="5"/>
  <c r="D1729" i="5" l="1"/>
  <c r="E1729" i="5" s="1"/>
  <c r="G1728" i="5"/>
  <c r="F1729" i="5"/>
  <c r="D1730" i="5" l="1"/>
  <c r="E1730" i="5" s="1"/>
  <c r="G1729" i="5"/>
  <c r="F1730" i="5"/>
  <c r="D1731" i="5" l="1"/>
  <c r="E1731" i="5" s="1"/>
  <c r="G1730" i="5"/>
  <c r="F1731" i="5"/>
  <c r="D1732" i="5" l="1"/>
  <c r="E1732" i="5" s="1"/>
  <c r="G1731" i="5"/>
  <c r="F1732" i="5"/>
  <c r="D1733" i="5" l="1"/>
  <c r="E1733" i="5" s="1"/>
  <c r="G1732" i="5"/>
  <c r="F1733" i="5"/>
  <c r="D1734" i="5" l="1"/>
  <c r="E1734" i="5" s="1"/>
  <c r="G1733" i="5"/>
  <c r="F1734" i="5"/>
  <c r="D1735" i="5" l="1"/>
  <c r="E1735" i="5" s="1"/>
  <c r="G1734" i="5"/>
  <c r="F1735" i="5"/>
  <c r="D1736" i="5" l="1"/>
  <c r="E1736" i="5" s="1"/>
  <c r="G1735" i="5"/>
  <c r="F1736" i="5"/>
  <c r="D1737" i="5" l="1"/>
  <c r="E1737" i="5" s="1"/>
  <c r="G1736" i="5"/>
  <c r="F1737" i="5"/>
  <c r="D1738" i="5" l="1"/>
  <c r="E1738" i="5" s="1"/>
  <c r="G1737" i="5"/>
  <c r="F1738" i="5"/>
  <c r="D1739" i="5" l="1"/>
  <c r="E1739" i="5" s="1"/>
  <c r="G1738" i="5"/>
  <c r="F1739" i="5"/>
  <c r="D1740" i="5" l="1"/>
  <c r="E1740" i="5" s="1"/>
  <c r="G1739" i="5"/>
  <c r="F1740" i="5"/>
  <c r="D1741" i="5" l="1"/>
  <c r="E1741" i="5" s="1"/>
  <c r="G1740" i="5"/>
  <c r="F1741" i="5"/>
  <c r="D1742" i="5" l="1"/>
  <c r="E1742" i="5" s="1"/>
  <c r="G1741" i="5"/>
  <c r="F1742" i="5"/>
  <c r="D1743" i="5" l="1"/>
  <c r="E1743" i="5" s="1"/>
  <c r="G1742" i="5"/>
  <c r="F1743" i="5"/>
  <c r="D1744" i="5" l="1"/>
  <c r="E1744" i="5" s="1"/>
  <c r="G1743" i="5"/>
  <c r="F1744" i="5"/>
  <c r="D1745" i="5" l="1"/>
  <c r="E1745" i="5" s="1"/>
  <c r="G1744" i="5"/>
  <c r="F1745" i="5"/>
  <c r="D1746" i="5" l="1"/>
  <c r="E1746" i="5" s="1"/>
  <c r="G1745" i="5"/>
  <c r="F1746" i="5"/>
  <c r="D1747" i="5" l="1"/>
  <c r="E1747" i="5" s="1"/>
  <c r="G1746" i="5"/>
  <c r="F1747" i="5"/>
  <c r="D1748" i="5" l="1"/>
  <c r="E1748" i="5" s="1"/>
  <c r="G1747" i="5"/>
  <c r="F1748" i="5"/>
  <c r="D1749" i="5" l="1"/>
  <c r="E1749" i="5" s="1"/>
  <c r="G1748" i="5"/>
  <c r="F1749" i="5"/>
  <c r="D1750" i="5" l="1"/>
  <c r="E1750" i="5" s="1"/>
  <c r="G1749" i="5"/>
  <c r="F1750" i="5"/>
  <c r="D1751" i="5" l="1"/>
  <c r="E1751" i="5" s="1"/>
  <c r="G1750" i="5"/>
  <c r="F1751" i="5"/>
  <c r="D1752" i="5" l="1"/>
  <c r="E1752" i="5" s="1"/>
  <c r="G1751" i="5"/>
  <c r="F1752" i="5"/>
  <c r="D1753" i="5" l="1"/>
  <c r="E1753" i="5" s="1"/>
  <c r="G1752" i="5"/>
  <c r="F1753" i="5"/>
  <c r="D1754" i="5" l="1"/>
  <c r="E1754" i="5" s="1"/>
  <c r="G1753" i="5"/>
  <c r="F1754" i="5"/>
  <c r="D1755" i="5" l="1"/>
  <c r="E1755" i="5" s="1"/>
  <c r="G1754" i="5"/>
  <c r="F1755" i="5"/>
  <c r="D1756" i="5" l="1"/>
  <c r="E1756" i="5" s="1"/>
  <c r="G1755" i="5"/>
  <c r="F1756" i="5"/>
  <c r="D1757" i="5" l="1"/>
  <c r="E1757" i="5" s="1"/>
  <c r="G1756" i="5"/>
  <c r="F1757" i="5"/>
  <c r="D1758" i="5" l="1"/>
  <c r="E1758" i="5" s="1"/>
  <c r="G1757" i="5"/>
  <c r="F1758" i="5"/>
  <c r="D1759" i="5" l="1"/>
  <c r="E1759" i="5" s="1"/>
  <c r="G1758" i="5"/>
  <c r="F1759" i="5"/>
  <c r="D1760" i="5" l="1"/>
  <c r="E1760" i="5" s="1"/>
  <c r="G1759" i="5"/>
  <c r="F1760" i="5"/>
  <c r="D1761" i="5" l="1"/>
  <c r="E1761" i="5" s="1"/>
  <c r="G1760" i="5"/>
  <c r="F1761" i="5"/>
  <c r="D1762" i="5" l="1"/>
  <c r="E1762" i="5" s="1"/>
  <c r="G1761" i="5"/>
  <c r="F1762" i="5"/>
  <c r="D1763" i="5" l="1"/>
  <c r="E1763" i="5" s="1"/>
  <c r="G1762" i="5"/>
  <c r="F1763" i="5"/>
  <c r="D1764" i="5" l="1"/>
  <c r="E1764" i="5" s="1"/>
  <c r="G1763" i="5"/>
  <c r="F1764" i="5"/>
  <c r="D1765" i="5" l="1"/>
  <c r="E1765" i="5" s="1"/>
  <c r="G1764" i="5"/>
  <c r="F1765" i="5"/>
  <c r="D1766" i="5" l="1"/>
  <c r="E1766" i="5" s="1"/>
  <c r="G1765" i="5"/>
  <c r="F1766" i="5"/>
  <c r="D1767" i="5" l="1"/>
  <c r="E1767" i="5" s="1"/>
  <c r="G1766" i="5"/>
  <c r="F1767" i="5"/>
  <c r="D1768" i="5" l="1"/>
  <c r="E1768" i="5" s="1"/>
  <c r="G1767" i="5"/>
  <c r="F1768" i="5"/>
  <c r="D1769" i="5" l="1"/>
  <c r="E1769" i="5" s="1"/>
  <c r="G1768" i="5"/>
  <c r="F1769" i="5"/>
  <c r="D1770" i="5" l="1"/>
  <c r="E1770" i="5" s="1"/>
  <c r="G1769" i="5"/>
  <c r="F1770" i="5"/>
  <c r="D1771" i="5" l="1"/>
  <c r="E1771" i="5" s="1"/>
  <c r="G1770" i="5"/>
  <c r="F1771" i="5"/>
  <c r="D1772" i="5" l="1"/>
  <c r="E1772" i="5" s="1"/>
  <c r="G1771" i="5"/>
  <c r="F1772" i="5"/>
  <c r="D1773" i="5" l="1"/>
  <c r="E1773" i="5" s="1"/>
  <c r="G1772" i="5"/>
  <c r="F1773" i="5"/>
  <c r="D1774" i="5" l="1"/>
  <c r="E1774" i="5" s="1"/>
  <c r="G1773" i="5"/>
  <c r="F1774" i="5"/>
  <c r="D1775" i="5" l="1"/>
  <c r="E1775" i="5" s="1"/>
  <c r="G1774" i="5"/>
  <c r="F1775" i="5"/>
  <c r="D1776" i="5" l="1"/>
  <c r="E1776" i="5" s="1"/>
  <c r="G1775" i="5"/>
  <c r="F1776" i="5"/>
  <c r="D1777" i="5" l="1"/>
  <c r="E1777" i="5" s="1"/>
  <c r="G1776" i="5"/>
  <c r="F1777" i="5"/>
  <c r="D1778" i="5" l="1"/>
  <c r="E1778" i="5" s="1"/>
  <c r="G1777" i="5"/>
  <c r="F1778" i="5"/>
  <c r="D1779" i="5" l="1"/>
  <c r="E1779" i="5" s="1"/>
  <c r="G1778" i="5"/>
  <c r="F1779" i="5"/>
  <c r="D1780" i="5" l="1"/>
  <c r="E1780" i="5" s="1"/>
  <c r="G1779" i="5"/>
  <c r="F1780" i="5"/>
  <c r="D1781" i="5" l="1"/>
  <c r="E1781" i="5" s="1"/>
  <c r="G1780" i="5"/>
  <c r="F1781" i="5"/>
  <c r="D1782" i="5" l="1"/>
  <c r="E1782" i="5" s="1"/>
  <c r="G1781" i="5"/>
  <c r="F1782" i="5"/>
  <c r="D1783" i="5" l="1"/>
  <c r="E1783" i="5" s="1"/>
  <c r="G1782" i="5"/>
  <c r="F1783" i="5"/>
  <c r="D1784" i="5" l="1"/>
  <c r="E1784" i="5" s="1"/>
  <c r="G1783" i="5"/>
  <c r="F1784" i="5"/>
  <c r="D1785" i="5" l="1"/>
  <c r="E1785" i="5" s="1"/>
  <c r="G1784" i="5"/>
  <c r="F1785" i="5"/>
  <c r="D1786" i="5" l="1"/>
  <c r="E1786" i="5" s="1"/>
  <c r="G1785" i="5"/>
  <c r="F1786" i="5"/>
  <c r="D1787" i="5" l="1"/>
  <c r="E1787" i="5" s="1"/>
  <c r="G1786" i="5"/>
  <c r="F1787" i="5"/>
  <c r="D1788" i="5" l="1"/>
  <c r="E1788" i="5" s="1"/>
  <c r="G1787" i="5"/>
  <c r="F1788" i="5"/>
  <c r="D1789" i="5" l="1"/>
  <c r="E1789" i="5" s="1"/>
  <c r="G1788" i="5"/>
  <c r="F1789" i="5"/>
  <c r="D1790" i="5" l="1"/>
  <c r="E1790" i="5" s="1"/>
  <c r="G1789" i="5"/>
  <c r="F1790" i="5"/>
  <c r="D1791" i="5" l="1"/>
  <c r="E1791" i="5" s="1"/>
  <c r="G1790" i="5"/>
  <c r="F1791" i="5"/>
  <c r="D1792" i="5" l="1"/>
  <c r="E1792" i="5" s="1"/>
  <c r="G1791" i="5"/>
  <c r="F1792" i="5"/>
  <c r="D1793" i="5" l="1"/>
  <c r="E1793" i="5" s="1"/>
  <c r="G1792" i="5"/>
  <c r="F1793" i="5"/>
  <c r="D1794" i="5" l="1"/>
  <c r="E1794" i="5" s="1"/>
  <c r="G1793" i="5"/>
  <c r="F1794" i="5"/>
  <c r="D1795" i="5" l="1"/>
  <c r="E1795" i="5" s="1"/>
  <c r="G1794" i="5"/>
  <c r="F1795" i="5"/>
  <c r="D1796" i="5" l="1"/>
  <c r="E1796" i="5" s="1"/>
  <c r="G1795" i="5"/>
  <c r="F1796" i="5"/>
  <c r="D1797" i="5" l="1"/>
  <c r="E1797" i="5" s="1"/>
  <c r="G1796" i="5"/>
  <c r="F1797" i="5"/>
  <c r="D1798" i="5" l="1"/>
  <c r="E1798" i="5" s="1"/>
  <c r="G1797" i="5"/>
  <c r="F1798" i="5"/>
  <c r="D1799" i="5" l="1"/>
  <c r="E1799" i="5" s="1"/>
  <c r="G1798" i="5"/>
  <c r="F1799" i="5"/>
  <c r="D1800" i="5" l="1"/>
  <c r="E1800" i="5" s="1"/>
  <c r="G1799" i="5"/>
  <c r="F1800" i="5"/>
  <c r="D1801" i="5" l="1"/>
  <c r="E1801" i="5" s="1"/>
  <c r="G1800" i="5"/>
  <c r="F1801" i="5"/>
  <c r="D1802" i="5" l="1"/>
  <c r="E1802" i="5" s="1"/>
  <c r="G1801" i="5"/>
  <c r="F1802" i="5"/>
  <c r="D1803" i="5" l="1"/>
  <c r="E1803" i="5" s="1"/>
  <c r="G1802" i="5"/>
  <c r="F1803" i="5"/>
  <c r="D1804" i="5" l="1"/>
  <c r="E1804" i="5" s="1"/>
  <c r="G1803" i="5"/>
  <c r="F1804" i="5"/>
  <c r="D1805" i="5" l="1"/>
  <c r="E1805" i="5" s="1"/>
  <c r="G1804" i="5"/>
  <c r="F1805" i="5"/>
  <c r="D1806" i="5" l="1"/>
  <c r="E1806" i="5" s="1"/>
  <c r="G1805" i="5"/>
  <c r="F1806" i="5"/>
  <c r="D1807" i="5" l="1"/>
  <c r="E1807" i="5" s="1"/>
  <c r="G1806" i="5"/>
  <c r="F1807" i="5"/>
  <c r="D1808" i="5" l="1"/>
  <c r="E1808" i="5" s="1"/>
  <c r="G1807" i="5"/>
  <c r="F1808" i="5"/>
  <c r="D1809" i="5" l="1"/>
  <c r="E1809" i="5" s="1"/>
  <c r="G1808" i="5"/>
  <c r="F1809" i="5"/>
  <c r="D1810" i="5" l="1"/>
  <c r="E1810" i="5" s="1"/>
  <c r="G1809" i="5"/>
  <c r="F1810" i="5"/>
  <c r="D1811" i="5" l="1"/>
  <c r="E1811" i="5" s="1"/>
  <c r="G1810" i="5"/>
  <c r="F1811" i="5"/>
  <c r="D1812" i="5" l="1"/>
  <c r="E1812" i="5" s="1"/>
  <c r="G1811" i="5"/>
  <c r="F1812" i="5"/>
  <c r="D1813" i="5" l="1"/>
  <c r="E1813" i="5" s="1"/>
  <c r="G1812" i="5"/>
  <c r="F1813" i="5"/>
  <c r="D1814" i="5" l="1"/>
  <c r="E1814" i="5" s="1"/>
  <c r="G1813" i="5"/>
  <c r="F1814" i="5"/>
  <c r="D1815" i="5" l="1"/>
  <c r="E1815" i="5" s="1"/>
  <c r="G1814" i="5"/>
  <c r="F1815" i="5"/>
  <c r="D1816" i="5" l="1"/>
  <c r="E1816" i="5" s="1"/>
  <c r="G1815" i="5"/>
  <c r="F1816" i="5"/>
  <c r="D1817" i="5" l="1"/>
  <c r="E1817" i="5" s="1"/>
  <c r="G1816" i="5"/>
  <c r="F1817" i="5"/>
  <c r="D1818" i="5" l="1"/>
  <c r="E1818" i="5" s="1"/>
  <c r="G1817" i="5"/>
  <c r="F1818" i="5"/>
  <c r="D1819" i="5" l="1"/>
  <c r="E1819" i="5" s="1"/>
  <c r="G1818" i="5"/>
  <c r="F1819" i="5"/>
  <c r="D1820" i="5" l="1"/>
  <c r="E1820" i="5" s="1"/>
  <c r="G1819" i="5"/>
  <c r="F1820" i="5"/>
  <c r="D1821" i="5" l="1"/>
  <c r="E1821" i="5" s="1"/>
  <c r="G1820" i="5"/>
  <c r="F1821" i="5"/>
  <c r="D1822" i="5" l="1"/>
  <c r="E1822" i="5" s="1"/>
  <c r="G1821" i="5"/>
  <c r="F1822" i="5"/>
  <c r="D1823" i="5" l="1"/>
  <c r="E1823" i="5" s="1"/>
  <c r="G1822" i="5"/>
  <c r="F1823" i="5"/>
  <c r="D1824" i="5" l="1"/>
  <c r="E1824" i="5" s="1"/>
  <c r="G1823" i="5"/>
  <c r="F1824" i="5"/>
  <c r="D1825" i="5" l="1"/>
  <c r="E1825" i="5" s="1"/>
  <c r="G1824" i="5"/>
  <c r="F1825" i="5"/>
  <c r="D1826" i="5" l="1"/>
  <c r="E1826" i="5" s="1"/>
  <c r="G1825" i="5"/>
  <c r="F1826" i="5"/>
  <c r="D1827" i="5" l="1"/>
  <c r="E1827" i="5" s="1"/>
  <c r="G1826" i="5"/>
  <c r="F1827" i="5"/>
  <c r="D1828" i="5" l="1"/>
  <c r="E1828" i="5" s="1"/>
  <c r="G1827" i="5"/>
  <c r="F1828" i="5"/>
  <c r="D1829" i="5" l="1"/>
  <c r="E1829" i="5" s="1"/>
  <c r="G1828" i="5"/>
  <c r="F1829" i="5"/>
  <c r="D1830" i="5" l="1"/>
  <c r="E1830" i="5" s="1"/>
  <c r="G1829" i="5"/>
  <c r="F1830" i="5"/>
  <c r="D1831" i="5" l="1"/>
  <c r="E1831" i="5" s="1"/>
  <c r="G1830" i="5"/>
  <c r="F1831" i="5"/>
  <c r="D1832" i="5" l="1"/>
  <c r="E1832" i="5" s="1"/>
  <c r="G1831" i="5"/>
  <c r="F1832" i="5"/>
  <c r="D1833" i="5" l="1"/>
  <c r="E1833" i="5" s="1"/>
  <c r="G1832" i="5"/>
  <c r="F1833" i="5"/>
  <c r="D1834" i="5" l="1"/>
  <c r="E1834" i="5" s="1"/>
  <c r="G1833" i="5"/>
  <c r="F1834" i="5"/>
  <c r="D1835" i="5" l="1"/>
  <c r="E1835" i="5" s="1"/>
  <c r="G1834" i="5"/>
  <c r="F1835" i="5"/>
  <c r="D1836" i="5" l="1"/>
  <c r="E1836" i="5" s="1"/>
  <c r="G1835" i="5"/>
  <c r="F1836" i="5"/>
  <c r="D1837" i="5" l="1"/>
  <c r="E1837" i="5" s="1"/>
  <c r="G1836" i="5"/>
  <c r="F1837" i="5"/>
  <c r="D1838" i="5" l="1"/>
  <c r="E1838" i="5" s="1"/>
  <c r="G1837" i="5"/>
  <c r="F1838" i="5"/>
  <c r="D1839" i="5" l="1"/>
  <c r="E1839" i="5" s="1"/>
  <c r="G1838" i="5"/>
  <c r="F1839" i="5"/>
  <c r="D1840" i="5" l="1"/>
  <c r="E1840" i="5" s="1"/>
  <c r="G1839" i="5"/>
  <c r="F1840" i="5"/>
  <c r="D1841" i="5" l="1"/>
  <c r="E1841" i="5" s="1"/>
  <c r="G1840" i="5"/>
  <c r="F1841" i="5"/>
  <c r="D1842" i="5" l="1"/>
  <c r="E1842" i="5" s="1"/>
  <c r="G1841" i="5"/>
  <c r="F1842" i="5"/>
  <c r="D1843" i="5" l="1"/>
  <c r="E1843" i="5" s="1"/>
  <c r="G1842" i="5"/>
  <c r="F1843" i="5"/>
  <c r="D1844" i="5" l="1"/>
  <c r="E1844" i="5" s="1"/>
  <c r="G1843" i="5"/>
  <c r="F1844" i="5"/>
  <c r="D1845" i="5" l="1"/>
  <c r="E1845" i="5" s="1"/>
  <c r="G1844" i="5"/>
  <c r="F1845" i="5"/>
  <c r="D1846" i="5" l="1"/>
  <c r="E1846" i="5" s="1"/>
  <c r="G1845" i="5"/>
  <c r="F1846" i="5"/>
  <c r="D1847" i="5" l="1"/>
  <c r="E1847" i="5" s="1"/>
  <c r="G1846" i="5"/>
  <c r="F1847" i="5"/>
  <c r="D1848" i="5" l="1"/>
  <c r="E1848" i="5" s="1"/>
  <c r="G1847" i="5"/>
  <c r="F1848" i="5"/>
  <c r="D1849" i="5" l="1"/>
  <c r="E1849" i="5" s="1"/>
  <c r="G1848" i="5"/>
  <c r="F1849" i="5"/>
  <c r="D1850" i="5" l="1"/>
  <c r="E1850" i="5" s="1"/>
  <c r="G1849" i="5"/>
  <c r="F1850" i="5"/>
  <c r="D1851" i="5" l="1"/>
  <c r="E1851" i="5" s="1"/>
  <c r="G1850" i="5"/>
  <c r="F1851" i="5"/>
  <c r="D1852" i="5" l="1"/>
  <c r="E1852" i="5" s="1"/>
  <c r="G1851" i="5"/>
  <c r="F1852" i="5"/>
  <c r="D1853" i="5" l="1"/>
  <c r="E1853" i="5" s="1"/>
  <c r="G1852" i="5"/>
  <c r="F1853" i="5"/>
  <c r="D1854" i="5" l="1"/>
  <c r="E1854" i="5" s="1"/>
  <c r="G1853" i="5"/>
  <c r="F1854" i="5"/>
  <c r="D1855" i="5" l="1"/>
  <c r="E1855" i="5" s="1"/>
  <c r="G1854" i="5"/>
  <c r="F1855" i="5"/>
  <c r="D1856" i="5" l="1"/>
  <c r="E1856" i="5" s="1"/>
  <c r="G1855" i="5"/>
  <c r="F1856" i="5"/>
  <c r="D1857" i="5" l="1"/>
  <c r="E1857" i="5" s="1"/>
  <c r="G1856" i="5"/>
  <c r="F1857" i="5"/>
  <c r="D1858" i="5" l="1"/>
  <c r="E1858" i="5" s="1"/>
  <c r="G1857" i="5"/>
  <c r="F1858" i="5"/>
  <c r="D1859" i="5" l="1"/>
  <c r="E1859" i="5" s="1"/>
  <c r="G1858" i="5"/>
  <c r="F1859" i="5"/>
  <c r="D1860" i="5" l="1"/>
  <c r="E1860" i="5" s="1"/>
  <c r="G1859" i="5"/>
  <c r="F1860" i="5"/>
  <c r="D1861" i="5" l="1"/>
  <c r="E1861" i="5" s="1"/>
  <c r="G1860" i="5"/>
  <c r="F1861" i="5"/>
  <c r="D1862" i="5" l="1"/>
  <c r="E1862" i="5" s="1"/>
  <c r="G1861" i="5"/>
  <c r="F1862" i="5"/>
  <c r="D1863" i="5" l="1"/>
  <c r="E1863" i="5" s="1"/>
  <c r="G1862" i="5"/>
  <c r="F1863" i="5"/>
  <c r="D1864" i="5" l="1"/>
  <c r="E1864" i="5" s="1"/>
  <c r="G1863" i="5"/>
  <c r="F1864" i="5"/>
  <c r="D1865" i="5" l="1"/>
  <c r="E1865" i="5" s="1"/>
  <c r="G1864" i="5"/>
  <c r="F1865" i="5"/>
  <c r="D1866" i="5" l="1"/>
  <c r="E1866" i="5" s="1"/>
  <c r="G1865" i="5"/>
  <c r="F1866" i="5"/>
  <c r="D1867" i="5" l="1"/>
  <c r="E1867" i="5" s="1"/>
  <c r="G1866" i="5"/>
  <c r="F1867" i="5"/>
  <c r="D1868" i="5" l="1"/>
  <c r="E1868" i="5" s="1"/>
  <c r="G1867" i="5"/>
  <c r="F1868" i="5"/>
  <c r="D1869" i="5" l="1"/>
  <c r="E1869" i="5" s="1"/>
  <c r="G1868" i="5"/>
  <c r="F1869" i="5"/>
  <c r="D1870" i="5" l="1"/>
  <c r="E1870" i="5" s="1"/>
  <c r="G1869" i="5"/>
  <c r="F1870" i="5"/>
  <c r="D1871" i="5" l="1"/>
  <c r="E1871" i="5" s="1"/>
  <c r="G1870" i="5"/>
  <c r="F1871" i="5"/>
  <c r="D1872" i="5" l="1"/>
  <c r="E1872" i="5" s="1"/>
  <c r="G1871" i="5"/>
  <c r="F1872" i="5"/>
  <c r="D1873" i="5" l="1"/>
  <c r="E1873" i="5" s="1"/>
  <c r="G1872" i="5"/>
  <c r="F1873" i="5"/>
  <c r="D1874" i="5" l="1"/>
  <c r="E1874" i="5" s="1"/>
  <c r="G1873" i="5"/>
  <c r="F1874" i="5"/>
  <c r="D1875" i="5" l="1"/>
  <c r="E1875" i="5" s="1"/>
  <c r="G1874" i="5"/>
  <c r="F1875" i="5"/>
  <c r="D1876" i="5" l="1"/>
  <c r="E1876" i="5" s="1"/>
  <c r="G1875" i="5"/>
  <c r="F1876" i="5"/>
  <c r="D1877" i="5" l="1"/>
  <c r="E1877" i="5" s="1"/>
  <c r="G1876" i="5"/>
  <c r="F1877" i="5"/>
  <c r="D1878" i="5" l="1"/>
  <c r="E1878" i="5" s="1"/>
  <c r="G1877" i="5"/>
  <c r="F1878" i="5"/>
  <c r="D1879" i="5" l="1"/>
  <c r="E1879" i="5" s="1"/>
  <c r="G1878" i="5"/>
  <c r="F1879" i="5"/>
  <c r="D1880" i="5" l="1"/>
  <c r="E1880" i="5" s="1"/>
  <c r="G1879" i="5"/>
  <c r="F1880" i="5"/>
  <c r="D1881" i="5" l="1"/>
  <c r="E1881" i="5" s="1"/>
  <c r="G1880" i="5"/>
  <c r="F1881" i="5"/>
  <c r="D1882" i="5" l="1"/>
  <c r="E1882" i="5" s="1"/>
  <c r="G1881" i="5"/>
  <c r="F1882" i="5"/>
  <c r="D1883" i="5" l="1"/>
  <c r="E1883" i="5" s="1"/>
  <c r="G1882" i="5"/>
  <c r="F1883" i="5"/>
  <c r="D1884" i="5" l="1"/>
  <c r="E1884" i="5" s="1"/>
  <c r="G1883" i="5"/>
  <c r="F1884" i="5"/>
  <c r="D1885" i="5" l="1"/>
  <c r="E1885" i="5" s="1"/>
  <c r="G1884" i="5"/>
  <c r="F1885" i="5"/>
  <c r="D1886" i="5" l="1"/>
  <c r="E1886" i="5" s="1"/>
  <c r="G1885" i="5"/>
  <c r="F1886" i="5"/>
  <c r="D1887" i="5" l="1"/>
  <c r="E1887" i="5" s="1"/>
  <c r="G1886" i="5"/>
  <c r="F1887" i="5"/>
  <c r="D1888" i="5" l="1"/>
  <c r="E1888" i="5" s="1"/>
  <c r="G1887" i="5"/>
  <c r="F1888" i="5"/>
  <c r="D1889" i="5" l="1"/>
  <c r="E1889" i="5" s="1"/>
  <c r="G1888" i="5"/>
  <c r="F1889" i="5"/>
  <c r="D1890" i="5" l="1"/>
  <c r="E1890" i="5" s="1"/>
  <c r="G1889" i="5"/>
  <c r="F1890" i="5"/>
  <c r="D1891" i="5" l="1"/>
  <c r="E1891" i="5" s="1"/>
  <c r="G1890" i="5"/>
  <c r="F1891" i="5"/>
  <c r="D1892" i="5" l="1"/>
  <c r="E1892" i="5" s="1"/>
  <c r="G1891" i="5"/>
  <c r="F1892" i="5"/>
  <c r="D1893" i="5" l="1"/>
  <c r="E1893" i="5" s="1"/>
  <c r="G1892" i="5"/>
  <c r="F1893" i="5"/>
  <c r="D1894" i="5" l="1"/>
  <c r="E1894" i="5" s="1"/>
  <c r="G1893" i="5"/>
  <c r="F1894" i="5"/>
  <c r="D1895" i="5" l="1"/>
  <c r="E1895" i="5" s="1"/>
  <c r="G1894" i="5"/>
  <c r="F1895" i="5"/>
  <c r="D1896" i="5" l="1"/>
  <c r="E1896" i="5" s="1"/>
  <c r="G1895" i="5"/>
  <c r="F1896" i="5"/>
  <c r="D1897" i="5" l="1"/>
  <c r="E1897" i="5" s="1"/>
  <c r="G1896" i="5"/>
  <c r="F1897" i="5"/>
  <c r="D1898" i="5" l="1"/>
  <c r="E1898" i="5" s="1"/>
  <c r="G1897" i="5"/>
  <c r="F1898" i="5"/>
  <c r="D1899" i="5" l="1"/>
  <c r="E1899" i="5" s="1"/>
  <c r="G1898" i="5"/>
  <c r="F1899" i="5"/>
  <c r="D1900" i="5" l="1"/>
  <c r="E1900" i="5" s="1"/>
  <c r="G1899" i="5"/>
  <c r="F1900" i="5"/>
  <c r="D1901" i="5" l="1"/>
  <c r="E1901" i="5" s="1"/>
  <c r="G1900" i="5"/>
  <c r="F1901" i="5"/>
  <c r="D1902" i="5" l="1"/>
  <c r="E1902" i="5" s="1"/>
  <c r="G1901" i="5"/>
  <c r="F1902" i="5"/>
  <c r="D1903" i="5" l="1"/>
  <c r="E1903" i="5" s="1"/>
  <c r="G1902" i="5"/>
  <c r="F1903" i="5"/>
  <c r="D1904" i="5" l="1"/>
  <c r="E1904" i="5" s="1"/>
  <c r="G1903" i="5"/>
  <c r="F1904" i="5"/>
  <c r="D1905" i="5" l="1"/>
  <c r="E1905" i="5" s="1"/>
  <c r="G1904" i="5"/>
  <c r="F1905" i="5"/>
  <c r="D1906" i="5" l="1"/>
  <c r="E1906" i="5" s="1"/>
  <c r="G1905" i="5"/>
  <c r="F1906" i="5"/>
  <c r="D1907" i="5" l="1"/>
  <c r="E1907" i="5" s="1"/>
  <c r="G1906" i="5"/>
  <c r="F1907" i="5"/>
  <c r="D1908" i="5" l="1"/>
  <c r="E1908" i="5" s="1"/>
  <c r="G1907" i="5"/>
  <c r="F1908" i="5"/>
  <c r="D1909" i="5" l="1"/>
  <c r="E1909" i="5" s="1"/>
  <c r="G1908" i="5"/>
  <c r="F1909" i="5"/>
  <c r="D1910" i="5" l="1"/>
  <c r="E1910" i="5" s="1"/>
  <c r="G1909" i="5"/>
  <c r="F1910" i="5"/>
  <c r="D1911" i="5" l="1"/>
  <c r="E1911" i="5" s="1"/>
  <c r="G1910" i="5"/>
  <c r="F1911" i="5"/>
  <c r="D1912" i="5" l="1"/>
  <c r="E1912" i="5" s="1"/>
  <c r="G1911" i="5"/>
  <c r="F1912" i="5"/>
  <c r="D1913" i="5" l="1"/>
  <c r="E1913" i="5" s="1"/>
  <c r="G1912" i="5"/>
  <c r="F1913" i="5"/>
  <c r="D1914" i="5" l="1"/>
  <c r="E1914" i="5" s="1"/>
  <c r="G1913" i="5"/>
  <c r="F1914" i="5"/>
  <c r="D1915" i="5" l="1"/>
  <c r="E1915" i="5" s="1"/>
  <c r="G1914" i="5"/>
  <c r="F1915" i="5"/>
  <c r="D1916" i="5" l="1"/>
  <c r="E1916" i="5" s="1"/>
  <c r="G1915" i="5"/>
  <c r="F1916" i="5"/>
  <c r="D1917" i="5" l="1"/>
  <c r="E1917" i="5" s="1"/>
  <c r="G1916" i="5"/>
  <c r="F1917" i="5"/>
  <c r="D1918" i="5" l="1"/>
  <c r="E1918" i="5" s="1"/>
  <c r="G1917" i="5"/>
  <c r="F1918" i="5"/>
  <c r="D1919" i="5" l="1"/>
  <c r="E1919" i="5" s="1"/>
  <c r="G1918" i="5"/>
  <c r="F1919" i="5"/>
  <c r="D1920" i="5" l="1"/>
  <c r="E1920" i="5" s="1"/>
  <c r="G1919" i="5"/>
  <c r="F1920" i="5"/>
  <c r="D1921" i="5" l="1"/>
  <c r="E1921" i="5" s="1"/>
  <c r="G1920" i="5"/>
  <c r="F1921" i="5"/>
  <c r="D1922" i="5" l="1"/>
  <c r="E1922" i="5" s="1"/>
  <c r="G1921" i="5"/>
  <c r="F1922" i="5"/>
  <c r="D1923" i="5" l="1"/>
  <c r="E1923" i="5" s="1"/>
  <c r="G1922" i="5"/>
  <c r="F1923" i="5"/>
  <c r="D1924" i="5" l="1"/>
  <c r="E1924" i="5" s="1"/>
  <c r="G1923" i="5"/>
  <c r="F1924" i="5"/>
  <c r="D1925" i="5" l="1"/>
  <c r="E1925" i="5" s="1"/>
  <c r="G1924" i="5"/>
  <c r="F1925" i="5"/>
  <c r="D1926" i="5" l="1"/>
  <c r="E1926" i="5" s="1"/>
  <c r="G1925" i="5"/>
  <c r="F1926" i="5"/>
  <c r="D1927" i="5" l="1"/>
  <c r="E1927" i="5" s="1"/>
  <c r="G1926" i="5"/>
  <c r="F1927" i="5"/>
  <c r="D1928" i="5" l="1"/>
  <c r="E1928" i="5" s="1"/>
  <c r="G1927" i="5"/>
  <c r="F1928" i="5"/>
  <c r="D1929" i="5" l="1"/>
  <c r="E1929" i="5" s="1"/>
  <c r="G1928" i="5"/>
  <c r="F1929" i="5"/>
  <c r="D1930" i="5" l="1"/>
  <c r="E1930" i="5" s="1"/>
  <c r="G1929" i="5"/>
  <c r="F1930" i="5"/>
  <c r="D1931" i="5" l="1"/>
  <c r="E1931" i="5" s="1"/>
  <c r="G1930" i="5"/>
  <c r="F1931" i="5"/>
  <c r="D1932" i="5" l="1"/>
  <c r="E1932" i="5" s="1"/>
  <c r="G1931" i="5"/>
  <c r="F1932" i="5"/>
  <c r="D1933" i="5" l="1"/>
  <c r="E1933" i="5" s="1"/>
  <c r="G1932" i="5"/>
  <c r="F1933" i="5"/>
  <c r="D1934" i="5" l="1"/>
  <c r="E1934" i="5" s="1"/>
  <c r="G1933" i="5"/>
  <c r="F1934" i="5"/>
  <c r="D1935" i="5" l="1"/>
  <c r="E1935" i="5" s="1"/>
  <c r="G1934" i="5"/>
  <c r="F1935" i="5"/>
  <c r="D1936" i="5" l="1"/>
  <c r="E1936" i="5" s="1"/>
  <c r="G1935" i="5"/>
  <c r="F1936" i="5"/>
  <c r="D1937" i="5" l="1"/>
  <c r="E1937" i="5" s="1"/>
  <c r="G1936" i="5"/>
  <c r="F1937" i="5"/>
  <c r="D1938" i="5" l="1"/>
  <c r="E1938" i="5" s="1"/>
  <c r="G1937" i="5"/>
  <c r="F1938" i="5"/>
  <c r="D1939" i="5" l="1"/>
  <c r="E1939" i="5" s="1"/>
  <c r="G1938" i="5"/>
  <c r="F1939" i="5"/>
  <c r="D1940" i="5" l="1"/>
  <c r="E1940" i="5" s="1"/>
  <c r="G1939" i="5"/>
  <c r="F1940" i="5"/>
  <c r="D1941" i="5" l="1"/>
  <c r="E1941" i="5" s="1"/>
  <c r="G1940" i="5"/>
  <c r="F1941" i="5"/>
  <c r="D1942" i="5" l="1"/>
  <c r="E1942" i="5" s="1"/>
  <c r="G1941" i="5"/>
  <c r="F1942" i="5"/>
  <c r="D1943" i="5" l="1"/>
  <c r="E1943" i="5" s="1"/>
  <c r="G1942" i="5"/>
  <c r="F1943" i="5"/>
  <c r="D1944" i="5" l="1"/>
  <c r="E1944" i="5" s="1"/>
  <c r="G1943" i="5"/>
  <c r="F1944" i="5"/>
  <c r="D1945" i="5" l="1"/>
  <c r="E1945" i="5" s="1"/>
  <c r="G1944" i="5"/>
  <c r="F1945" i="5"/>
  <c r="D1946" i="5" l="1"/>
  <c r="E1946" i="5" s="1"/>
  <c r="G1945" i="5"/>
  <c r="F1946" i="5"/>
  <c r="D1947" i="5" l="1"/>
  <c r="E1947" i="5" s="1"/>
  <c r="G1946" i="5"/>
  <c r="F1947" i="5"/>
  <c r="D1948" i="5" l="1"/>
  <c r="E1948" i="5" s="1"/>
  <c r="G1947" i="5"/>
  <c r="F1948" i="5"/>
  <c r="D1949" i="5" l="1"/>
  <c r="E1949" i="5" s="1"/>
  <c r="G1948" i="5"/>
  <c r="F1949" i="5"/>
  <c r="D1950" i="5" l="1"/>
  <c r="E1950" i="5" s="1"/>
  <c r="G1949" i="5"/>
  <c r="F1950" i="5"/>
  <c r="D1951" i="5" l="1"/>
  <c r="E1951" i="5" s="1"/>
  <c r="G1950" i="5"/>
  <c r="F1951" i="5"/>
  <c r="D1952" i="5" l="1"/>
  <c r="E1952" i="5" s="1"/>
  <c r="G1951" i="5"/>
  <c r="F1952" i="5"/>
  <c r="D1953" i="5" l="1"/>
  <c r="E1953" i="5" s="1"/>
  <c r="G1952" i="5"/>
  <c r="F1953" i="5"/>
  <c r="D1954" i="5" l="1"/>
  <c r="E1954" i="5" s="1"/>
  <c r="G1953" i="5"/>
  <c r="F1954" i="5"/>
  <c r="D1955" i="5" l="1"/>
  <c r="E1955" i="5" s="1"/>
  <c r="G1954" i="5"/>
  <c r="F1955" i="5"/>
  <c r="D1956" i="5" l="1"/>
  <c r="E1956" i="5" s="1"/>
  <c r="G1955" i="5"/>
  <c r="F1956" i="5"/>
  <c r="D1957" i="5" l="1"/>
  <c r="E1957" i="5" s="1"/>
  <c r="G1956" i="5"/>
  <c r="F1957" i="5"/>
  <c r="D1958" i="5" l="1"/>
  <c r="E1958" i="5" s="1"/>
  <c r="G1957" i="5"/>
  <c r="F1958" i="5"/>
  <c r="D1959" i="5" l="1"/>
  <c r="E1959" i="5" s="1"/>
  <c r="G1958" i="5"/>
  <c r="F1959" i="5"/>
  <c r="D1960" i="5" l="1"/>
  <c r="E1960" i="5" s="1"/>
  <c r="G1959" i="5"/>
  <c r="F1960" i="5"/>
  <c r="D1961" i="5" l="1"/>
  <c r="E1961" i="5" s="1"/>
  <c r="G1960" i="5"/>
  <c r="F1961" i="5"/>
  <c r="D1962" i="5" l="1"/>
  <c r="E1962" i="5" s="1"/>
  <c r="G1961" i="5"/>
  <c r="F1962" i="5"/>
  <c r="D1963" i="5" l="1"/>
  <c r="E1963" i="5" s="1"/>
  <c r="G1962" i="5"/>
  <c r="F1963" i="5"/>
  <c r="D1964" i="5" l="1"/>
  <c r="E1964" i="5" s="1"/>
  <c r="G1963" i="5"/>
  <c r="F1964" i="5"/>
  <c r="D1965" i="5" l="1"/>
  <c r="E1965" i="5" s="1"/>
  <c r="G1964" i="5"/>
  <c r="F1965" i="5"/>
  <c r="D1966" i="5" l="1"/>
  <c r="E1966" i="5" s="1"/>
  <c r="G1965" i="5"/>
  <c r="F1966" i="5"/>
  <c r="D1967" i="5" l="1"/>
  <c r="E1967" i="5" s="1"/>
  <c r="G1966" i="5"/>
  <c r="F1967" i="5"/>
  <c r="D1968" i="5" l="1"/>
  <c r="E1968" i="5" s="1"/>
  <c r="G1967" i="5"/>
  <c r="F1968" i="5"/>
  <c r="D1969" i="5" l="1"/>
  <c r="E1969" i="5" s="1"/>
  <c r="G1968" i="5"/>
  <c r="F1969" i="5"/>
  <c r="D1970" i="5" l="1"/>
  <c r="E1970" i="5" s="1"/>
  <c r="G1969" i="5"/>
  <c r="F1970" i="5"/>
  <c r="D1971" i="5" l="1"/>
  <c r="E1971" i="5" s="1"/>
  <c r="G1970" i="5"/>
  <c r="F1971" i="5"/>
  <c r="D1972" i="5" l="1"/>
  <c r="E1972" i="5" s="1"/>
  <c r="G1971" i="5"/>
  <c r="F1972" i="5"/>
  <c r="D1973" i="5" l="1"/>
  <c r="E1973" i="5" s="1"/>
  <c r="G1972" i="5"/>
  <c r="F1973" i="5"/>
  <c r="D1974" i="5" l="1"/>
  <c r="E1974" i="5" s="1"/>
  <c r="G1973" i="5"/>
  <c r="F1974" i="5"/>
  <c r="D1975" i="5" l="1"/>
  <c r="E1975" i="5" s="1"/>
  <c r="G1974" i="5"/>
  <c r="F1975" i="5"/>
  <c r="D1976" i="5" l="1"/>
  <c r="E1976" i="5" s="1"/>
  <c r="G1975" i="5"/>
  <c r="F1976" i="5"/>
  <c r="D1977" i="5" l="1"/>
  <c r="E1977" i="5" s="1"/>
  <c r="G1976" i="5"/>
  <c r="F1977" i="5"/>
  <c r="D1978" i="5" l="1"/>
  <c r="E1978" i="5" s="1"/>
  <c r="G1977" i="5"/>
  <c r="F1978" i="5"/>
  <c r="D1979" i="5" l="1"/>
  <c r="E1979" i="5" s="1"/>
  <c r="G1978" i="5"/>
  <c r="F1979" i="5"/>
  <c r="D1980" i="5" l="1"/>
  <c r="E1980" i="5" s="1"/>
  <c r="G1979" i="5"/>
  <c r="F1980" i="5"/>
  <c r="D1981" i="5" l="1"/>
  <c r="E1981" i="5" s="1"/>
  <c r="G1980" i="5"/>
  <c r="F1981" i="5"/>
  <c r="D1982" i="5" l="1"/>
  <c r="E1982" i="5" s="1"/>
  <c r="G1981" i="5"/>
  <c r="F1982" i="5"/>
  <c r="D1983" i="5" l="1"/>
  <c r="E1983" i="5" s="1"/>
  <c r="G1982" i="5"/>
  <c r="F1983" i="5"/>
  <c r="D1984" i="5" l="1"/>
  <c r="E1984" i="5" s="1"/>
  <c r="G1983" i="5"/>
  <c r="F1984" i="5"/>
  <c r="D1985" i="5" l="1"/>
  <c r="E1985" i="5" s="1"/>
  <c r="G1984" i="5"/>
  <c r="F1985" i="5"/>
  <c r="D1986" i="5" l="1"/>
  <c r="E1986" i="5" s="1"/>
  <c r="G1985" i="5"/>
  <c r="F1986" i="5"/>
  <c r="D1987" i="5" l="1"/>
  <c r="E1987" i="5" s="1"/>
  <c r="G1986" i="5"/>
  <c r="F1987" i="5"/>
  <c r="D1988" i="5" l="1"/>
  <c r="E1988" i="5" s="1"/>
  <c r="G1987" i="5"/>
  <c r="F1988" i="5"/>
  <c r="D1989" i="5" l="1"/>
  <c r="E1989" i="5" s="1"/>
  <c r="G1988" i="5"/>
  <c r="F1989" i="5"/>
  <c r="D1990" i="5" l="1"/>
  <c r="E1990" i="5" s="1"/>
  <c r="G1989" i="5"/>
  <c r="F1990" i="5"/>
  <c r="D1991" i="5" l="1"/>
  <c r="E1991" i="5" s="1"/>
  <c r="G1990" i="5"/>
  <c r="F1991" i="5"/>
  <c r="D1992" i="5" l="1"/>
  <c r="E1992" i="5" s="1"/>
  <c r="G1991" i="5"/>
  <c r="F1992" i="5"/>
  <c r="D1993" i="5" l="1"/>
  <c r="E1993" i="5" s="1"/>
  <c r="G1992" i="5"/>
  <c r="F1993" i="5"/>
  <c r="D1994" i="5" l="1"/>
  <c r="E1994" i="5" s="1"/>
  <c r="G1993" i="5"/>
  <c r="F1994" i="5"/>
  <c r="D1995" i="5" l="1"/>
  <c r="E1995" i="5" s="1"/>
  <c r="G1994" i="5"/>
  <c r="F1995" i="5"/>
  <c r="D1996" i="5" l="1"/>
  <c r="E1996" i="5" s="1"/>
  <c r="G1995" i="5"/>
  <c r="F1996" i="5"/>
  <c r="D1997" i="5" l="1"/>
  <c r="E1997" i="5" s="1"/>
  <c r="G1996" i="5"/>
  <c r="F1997" i="5"/>
  <c r="D1998" i="5" l="1"/>
  <c r="E1998" i="5" s="1"/>
  <c r="G1997" i="5"/>
  <c r="F1998" i="5"/>
  <c r="D1999" i="5" l="1"/>
  <c r="E1999" i="5" s="1"/>
  <c r="G1998" i="5"/>
  <c r="F1999" i="5"/>
  <c r="D2000" i="5" l="1"/>
  <c r="E2000" i="5" s="1"/>
  <c r="G1999" i="5"/>
  <c r="F2000" i="5"/>
  <c r="D2001" i="5" l="1"/>
  <c r="E2001" i="5" s="1"/>
  <c r="G2000" i="5"/>
  <c r="F2001" i="5"/>
  <c r="D2002" i="5" l="1"/>
  <c r="E2002" i="5" s="1"/>
  <c r="G2001" i="5"/>
  <c r="F2002" i="5"/>
  <c r="G2002" i="5" l="1"/>
  <c r="B1" i="5" l="1"/>
  <c r="X1559" i="1" l="1"/>
  <c r="X1563" i="1"/>
  <c r="X1560" i="1"/>
  <c r="X1564" i="1"/>
  <c r="X1562" i="1"/>
  <c r="X1561" i="1"/>
  <c r="X1565" i="1"/>
  <c r="H9" i="5" a="1"/>
  <c r="H9" i="5" s="1"/>
  <c r="H10" i="5" a="1"/>
  <c r="H10" i="5" s="1"/>
  <c r="H21" i="5" a="1"/>
  <c r="H21" i="5" s="1"/>
  <c r="H37" i="5" a="1"/>
  <c r="H37" i="5" s="1"/>
  <c r="H53" i="5" a="1"/>
  <c r="H53" i="5" s="1"/>
  <c r="H69" i="5" a="1"/>
  <c r="H69" i="5" s="1"/>
  <c r="H85" i="5" a="1"/>
  <c r="H85" i="5" s="1"/>
  <c r="H101" i="5" a="1"/>
  <c r="H101" i="5" s="1"/>
  <c r="H117" i="5" a="1"/>
  <c r="H117" i="5" s="1"/>
  <c r="H133" i="5" a="1"/>
  <c r="H133" i="5" s="1"/>
  <c r="H149" i="5" a="1"/>
  <c r="H149" i="5" s="1"/>
  <c r="H165" i="5" a="1"/>
  <c r="H165" i="5" s="1"/>
  <c r="H14" i="5" a="1"/>
  <c r="H14" i="5" s="1"/>
  <c r="H30" i="5" a="1"/>
  <c r="H30" i="5" s="1"/>
  <c r="H46" i="5" a="1"/>
  <c r="H46" i="5" s="1"/>
  <c r="H62" i="5" a="1"/>
  <c r="H62" i="5" s="1"/>
  <c r="H78" i="5" a="1"/>
  <c r="H78" i="5" s="1"/>
  <c r="H94" i="5" a="1"/>
  <c r="H94" i="5" s="1"/>
  <c r="H110" i="5" a="1"/>
  <c r="H110" i="5" s="1"/>
  <c r="H126" i="5" a="1"/>
  <c r="H126" i="5" s="1"/>
  <c r="H142" i="5" a="1"/>
  <c r="H142" i="5" s="1"/>
  <c r="H158" i="5" a="1"/>
  <c r="H158" i="5" s="1"/>
  <c r="H174" i="5" a="1"/>
  <c r="H174" i="5" s="1"/>
  <c r="H27" i="5" a="1"/>
  <c r="H27" i="5" s="1"/>
  <c r="H43" i="5" a="1"/>
  <c r="H43" i="5" s="1"/>
  <c r="H59" i="5" a="1"/>
  <c r="H59" i="5" s="1"/>
  <c r="H75" i="5" a="1"/>
  <c r="H75" i="5" s="1"/>
  <c r="H91" i="5" a="1"/>
  <c r="H91" i="5" s="1"/>
  <c r="H107" i="5" a="1"/>
  <c r="H107" i="5" s="1"/>
  <c r="H123" i="5" a="1"/>
  <c r="H123" i="5" s="1"/>
  <c r="H139" i="5" a="1"/>
  <c r="H139" i="5" s="1"/>
  <c r="H155" i="5" a="1"/>
  <c r="H155" i="5" s="1"/>
  <c r="H171" i="5" a="1"/>
  <c r="H171" i="5" s="1"/>
  <c r="H24" i="5" a="1"/>
  <c r="H24" i="5" s="1"/>
  <c r="H40" i="5" a="1"/>
  <c r="H40" i="5" s="1"/>
  <c r="H56" i="5" a="1"/>
  <c r="H56" i="5" s="1"/>
  <c r="H72" i="5" a="1"/>
  <c r="H72" i="5" s="1"/>
  <c r="H88" i="5" a="1"/>
  <c r="H88" i="5" s="1"/>
  <c r="H104" i="5" a="1"/>
  <c r="H104" i="5" s="1"/>
  <c r="H120" i="5" a="1"/>
  <c r="H120" i="5" s="1"/>
  <c r="H136" i="5" a="1"/>
  <c r="H136" i="5" s="1"/>
  <c r="H152" i="5" a="1"/>
  <c r="H152" i="5" s="1"/>
  <c r="H168" i="5" a="1"/>
  <c r="H168" i="5" s="1"/>
  <c r="H185" i="5" a="1"/>
  <c r="H185" i="5" s="1"/>
  <c r="H201" i="5" a="1"/>
  <c r="H201" i="5" s="1"/>
  <c r="H217" i="5" a="1"/>
  <c r="H217" i="5" s="1"/>
  <c r="H233" i="5" a="1"/>
  <c r="H233" i="5" s="1"/>
  <c r="H249" i="5" a="1"/>
  <c r="H249" i="5" s="1"/>
  <c r="H265" i="5" a="1"/>
  <c r="H265" i="5" s="1"/>
  <c r="H273" i="5" a="1"/>
  <c r="H273" i="5" s="1"/>
  <c r="H281" i="5" a="1"/>
  <c r="H281" i="5" s="1"/>
  <c r="H289" i="5" a="1"/>
  <c r="H289" i="5" s="1"/>
  <c r="H186" i="5" a="1"/>
  <c r="H186" i="5" s="1"/>
  <c r="H202" i="5" a="1"/>
  <c r="H202" i="5" s="1"/>
  <c r="H218" i="5" a="1"/>
  <c r="H218" i="5" s="1"/>
  <c r="H234" i="5" a="1"/>
  <c r="H234" i="5" s="1"/>
  <c r="H250" i="5" a="1"/>
  <c r="H250" i="5" s="1"/>
  <c r="H179" i="5" a="1"/>
  <c r="H179" i="5" s="1"/>
  <c r="H195" i="5" a="1"/>
  <c r="H195" i="5" s="1"/>
  <c r="H211" i="5" a="1"/>
  <c r="H211" i="5" s="1"/>
  <c r="H227" i="5" a="1"/>
  <c r="H227" i="5" s="1"/>
  <c r="H243" i="5" a="1"/>
  <c r="H243" i="5" s="1"/>
  <c r="H259" i="5" a="1"/>
  <c r="H259" i="5" s="1"/>
  <c r="H270" i="5" a="1"/>
  <c r="H270" i="5" s="1"/>
  <c r="H278" i="5" a="1"/>
  <c r="H278" i="5" s="1"/>
  <c r="H286" i="5" a="1"/>
  <c r="H286" i="5" s="1"/>
  <c r="H180" i="5" a="1"/>
  <c r="H180" i="5" s="1"/>
  <c r="H196" i="5" a="1"/>
  <c r="H196" i="5" s="1"/>
  <c r="H212" i="5" a="1"/>
  <c r="H212" i="5" s="1"/>
  <c r="H228" i="5" a="1"/>
  <c r="H228" i="5" s="1"/>
  <c r="H244" i="5" a="1"/>
  <c r="H244" i="5" s="1"/>
  <c r="H260" i="5" a="1"/>
  <c r="H260" i="5" s="1"/>
  <c r="H301" i="5" a="1"/>
  <c r="H301" i="5" s="1"/>
  <c r="H317" i="5" a="1"/>
  <c r="H317" i="5" s="1"/>
  <c r="H333" i="5" a="1"/>
  <c r="H333" i="5" s="1"/>
  <c r="H349" i="5" a="1"/>
  <c r="H349" i="5" s="1"/>
  <c r="H365" i="5" a="1"/>
  <c r="H365" i="5" s="1"/>
  <c r="H381" i="5" a="1"/>
  <c r="H381" i="5" s="1"/>
  <c r="H397" i="5" a="1"/>
  <c r="H397" i="5" s="1"/>
  <c r="H413" i="5" a="1"/>
  <c r="H413" i="5" s="1"/>
  <c r="H429" i="5" a="1"/>
  <c r="H429" i="5" s="1"/>
  <c r="H445" i="5" a="1"/>
  <c r="H445" i="5" s="1"/>
  <c r="H461" i="5" a="1"/>
  <c r="H461" i="5" s="1"/>
  <c r="H477" i="5" a="1"/>
  <c r="H477" i="5" s="1"/>
  <c r="H493" i="5" a="1"/>
  <c r="H493" i="5" s="1"/>
  <c r="H509" i="5" a="1"/>
  <c r="H509" i="5" s="1"/>
  <c r="H306" i="5" a="1"/>
  <c r="H306" i="5" s="1"/>
  <c r="H322" i="5" a="1"/>
  <c r="H322" i="5" s="1"/>
  <c r="H338" i="5" a="1"/>
  <c r="H338" i="5" s="1"/>
  <c r="H354" i="5" a="1"/>
  <c r="H354" i="5" s="1"/>
  <c r="H370" i="5" a="1"/>
  <c r="H370" i="5" s="1"/>
  <c r="H386" i="5" a="1"/>
  <c r="H386" i="5" s="1"/>
  <c r="H402" i="5" a="1"/>
  <c r="H402" i="5" s="1"/>
  <c r="H418" i="5" a="1"/>
  <c r="H418" i="5" s="1"/>
  <c r="H434" i="5" a="1"/>
  <c r="H434" i="5" s="1"/>
  <c r="H450" i="5" a="1"/>
  <c r="H450" i="5" s="1"/>
  <c r="H466" i="5" a="1"/>
  <c r="H466" i="5" s="1"/>
  <c r="H482" i="5" a="1"/>
  <c r="H482" i="5" s="1"/>
  <c r="H498" i="5" a="1"/>
  <c r="H498" i="5" s="1"/>
  <c r="H514" i="5" a="1"/>
  <c r="H514" i="5" s="1"/>
  <c r="H530" i="5" a="1"/>
  <c r="H530" i="5" s="1"/>
  <c r="H546" i="5" a="1"/>
  <c r="H546" i="5" s="1"/>
  <c r="H295" i="5" a="1"/>
  <c r="H295" i="5" s="1"/>
  <c r="H311" i="5" a="1"/>
  <c r="H311" i="5" s="1"/>
  <c r="H327" i="5" a="1"/>
  <c r="H327" i="5" s="1"/>
  <c r="H343" i="5" a="1"/>
  <c r="H343" i="5" s="1"/>
  <c r="H359" i="5" a="1"/>
  <c r="H359" i="5" s="1"/>
  <c r="H375" i="5" a="1"/>
  <c r="H375" i="5" s="1"/>
  <c r="H391" i="5" a="1"/>
  <c r="H391" i="5" s="1"/>
  <c r="H407" i="5" a="1"/>
  <c r="H407" i="5" s="1"/>
  <c r="H423" i="5" a="1"/>
  <c r="H423" i="5" s="1"/>
  <c r="H439" i="5" a="1"/>
  <c r="H439" i="5" s="1"/>
  <c r="H455" i="5" a="1"/>
  <c r="H455" i="5" s="1"/>
  <c r="H471" i="5" a="1"/>
  <c r="H471" i="5" s="1"/>
  <c r="H308" i="5" a="1"/>
  <c r="H308" i="5" s="1"/>
  <c r="H324" i="5" a="1"/>
  <c r="H324" i="5" s="1"/>
  <c r="H340" i="5" a="1"/>
  <c r="H340" i="5" s="1"/>
  <c r="H356" i="5" a="1"/>
  <c r="H356" i="5" s="1"/>
  <c r="H372" i="5" a="1"/>
  <c r="H372" i="5" s="1"/>
  <c r="H388" i="5" a="1"/>
  <c r="H388" i="5" s="1"/>
  <c r="H404" i="5" a="1"/>
  <c r="H404" i="5" s="1"/>
  <c r="H420" i="5" a="1"/>
  <c r="H420" i="5" s="1"/>
  <c r="H436" i="5" a="1"/>
  <c r="H436" i="5" s="1"/>
  <c r="H452" i="5" a="1"/>
  <c r="H452" i="5" s="1"/>
  <c r="H468" i="5" a="1"/>
  <c r="H468" i="5" s="1"/>
  <c r="H484" i="5" a="1"/>
  <c r="H484" i="5" s="1"/>
  <c r="H500" i="5" a="1"/>
  <c r="H500" i="5" s="1"/>
  <c r="H516" i="5" a="1"/>
  <c r="H516" i="5" s="1"/>
  <c r="H532" i="5" a="1"/>
  <c r="H532" i="5" s="1"/>
  <c r="H548" i="5" a="1"/>
  <c r="H548" i="5" s="1"/>
  <c r="H475" i="5" a="1"/>
  <c r="H475" i="5" s="1"/>
  <c r="H525" i="5" a="1"/>
  <c r="H525" i="5" s="1"/>
  <c r="H557" i="5" a="1"/>
  <c r="H557" i="5" s="1"/>
  <c r="H575" i="5" a="1"/>
  <c r="H575" i="5" s="1"/>
  <c r="H591" i="5" a="1"/>
  <c r="H591" i="5" s="1"/>
  <c r="H607" i="5" a="1"/>
  <c r="H607" i="5" s="1"/>
  <c r="H623" i="5" a="1"/>
  <c r="H623" i="5" s="1"/>
  <c r="H639" i="5" a="1"/>
  <c r="H639" i="5" s="1"/>
  <c r="H655" i="5" a="1"/>
  <c r="H655" i="5" s="1"/>
  <c r="H495" i="5" a="1"/>
  <c r="H495" i="5" s="1"/>
  <c r="H535" i="5" a="1"/>
  <c r="H535" i="5" s="1"/>
  <c r="H564" i="5" a="1"/>
  <c r="H564" i="5" s="1"/>
  <c r="H580" i="5" a="1"/>
  <c r="H580" i="5" s="1"/>
  <c r="H596" i="5" a="1"/>
  <c r="H596" i="5" s="1"/>
  <c r="H612" i="5" a="1"/>
  <c r="H612" i="5" s="1"/>
  <c r="H628" i="5" a="1"/>
  <c r="H628" i="5" s="1"/>
  <c r="H644" i="5" a="1"/>
  <c r="H644" i="5" s="1"/>
  <c r="H660" i="5" a="1"/>
  <c r="H660" i="5" s="1"/>
  <c r="H513" i="5" a="1"/>
  <c r="H513" i="5" s="1"/>
  <c r="H545" i="5" a="1"/>
  <c r="H545" i="5" s="1"/>
  <c r="H569" i="5" a="1"/>
  <c r="H569" i="5" s="1"/>
  <c r="H585" i="5" a="1"/>
  <c r="H585" i="5" s="1"/>
  <c r="H601" i="5" a="1"/>
  <c r="H601" i="5" s="1"/>
  <c r="H617" i="5" a="1"/>
  <c r="H617" i="5" s="1"/>
  <c r="H633" i="5" a="1"/>
  <c r="H633" i="5" s="1"/>
  <c r="H649" i="5" a="1"/>
  <c r="H649" i="5" s="1"/>
  <c r="H665" i="5" a="1"/>
  <c r="H665" i="5" s="1"/>
  <c r="H681" i="5" a="1"/>
  <c r="H681" i="5" s="1"/>
  <c r="H697" i="5" a="1"/>
  <c r="H697" i="5" s="1"/>
  <c r="H713" i="5" a="1"/>
  <c r="H713" i="5" s="1"/>
  <c r="H729" i="5" a="1"/>
  <c r="H729" i="5" s="1"/>
  <c r="H745" i="5" a="1"/>
  <c r="H745" i="5" s="1"/>
  <c r="H761" i="5" a="1"/>
  <c r="H761" i="5" s="1"/>
  <c r="H515" i="5" a="1"/>
  <c r="H515" i="5" s="1"/>
  <c r="H547" i="5" a="1"/>
  <c r="H547" i="5" s="1"/>
  <c r="H570" i="5" a="1"/>
  <c r="H570" i="5" s="1"/>
  <c r="H586" i="5" a="1"/>
  <c r="H586" i="5" s="1"/>
  <c r="H602" i="5" a="1"/>
  <c r="H602" i="5" s="1"/>
  <c r="H618" i="5" a="1"/>
  <c r="H618" i="5" s="1"/>
  <c r="H634" i="5" a="1"/>
  <c r="H634" i="5" s="1"/>
  <c r="H650" i="5" a="1"/>
  <c r="H650" i="5" s="1"/>
  <c r="H666" i="5" a="1"/>
  <c r="H666" i="5" s="1"/>
  <c r="H682" i="5" a="1"/>
  <c r="H682" i="5" s="1"/>
  <c r="H698" i="5" a="1"/>
  <c r="H698" i="5" s="1"/>
  <c r="H714" i="5" a="1"/>
  <c r="H714" i="5" s="1"/>
  <c r="H730" i="5" a="1"/>
  <c r="H730" i="5" s="1"/>
  <c r="H746" i="5" a="1"/>
  <c r="H746" i="5" s="1"/>
  <c r="H762" i="5" a="1"/>
  <c r="H762" i="5" s="1"/>
  <c r="H773" i="5" a="1"/>
  <c r="H773" i="5" s="1"/>
  <c r="H691" i="5" a="1"/>
  <c r="H691" i="5" s="1"/>
  <c r="H723" i="5" a="1"/>
  <c r="H723" i="5" s="1"/>
  <c r="H755" i="5" a="1"/>
  <c r="H755" i="5" s="1"/>
  <c r="H784" i="5" a="1"/>
  <c r="H784" i="5" s="1"/>
  <c r="H800" i="5" a="1"/>
  <c r="H800" i="5" s="1"/>
  <c r="H816" i="5" a="1"/>
  <c r="H816" i="5" s="1"/>
  <c r="H692" i="5" a="1"/>
  <c r="H692" i="5" s="1"/>
  <c r="H724" i="5" a="1"/>
  <c r="H724" i="5" s="1"/>
  <c r="H756" i="5" a="1"/>
  <c r="H756" i="5" s="1"/>
  <c r="H777" i="5" a="1"/>
  <c r="H777" i="5" s="1"/>
  <c r="H793" i="5" a="1"/>
  <c r="H793" i="5" s="1"/>
  <c r="H809" i="5" a="1"/>
  <c r="H809" i="5" s="1"/>
  <c r="H821" i="5" a="1"/>
  <c r="H821" i="5" s="1"/>
  <c r="H829" i="5" a="1"/>
  <c r="H829" i="5" s="1"/>
  <c r="H837" i="5" a="1"/>
  <c r="H837" i="5" s="1"/>
  <c r="H845" i="5" a="1"/>
  <c r="H845" i="5" s="1"/>
  <c r="H679" i="5" a="1"/>
  <c r="H679" i="5" s="1"/>
  <c r="H711" i="5" a="1"/>
  <c r="H711" i="5" s="1"/>
  <c r="H743" i="5" a="1"/>
  <c r="H743" i="5" s="1"/>
  <c r="H775" i="5" a="1"/>
  <c r="H775" i="5" s="1"/>
  <c r="H791" i="5" a="1"/>
  <c r="H791" i="5" s="1"/>
  <c r="H807" i="5" a="1"/>
  <c r="H807" i="5" s="1"/>
  <c r="H680" i="5" a="1"/>
  <c r="H680" i="5" s="1"/>
  <c r="H712" i="5" a="1"/>
  <c r="H712" i="5" s="1"/>
  <c r="H744" i="5" a="1"/>
  <c r="H744" i="5" s="1"/>
  <c r="H772" i="5" a="1"/>
  <c r="H772" i="5" s="1"/>
  <c r="H789" i="5" a="1"/>
  <c r="H789" i="5" s="1"/>
  <c r="H805" i="5" a="1"/>
  <c r="H805" i="5" s="1"/>
  <c r="H820" i="5" a="1"/>
  <c r="H820" i="5" s="1"/>
  <c r="H828" i="5" a="1"/>
  <c r="H828" i="5" s="1"/>
  <c r="H836" i="5" a="1"/>
  <c r="H836" i="5" s="1"/>
  <c r="H844" i="5" a="1"/>
  <c r="H844" i="5" s="1"/>
  <c r="H852" i="5" a="1"/>
  <c r="H852" i="5" s="1"/>
  <c r="H864" i="5" a="1"/>
  <c r="H864" i="5" s="1"/>
  <c r="H880" i="5" a="1"/>
  <c r="H880" i="5" s="1"/>
  <c r="H896" i="5" a="1"/>
  <c r="H896" i="5" s="1"/>
  <c r="H912" i="5" a="1"/>
  <c r="H912" i="5" s="1"/>
  <c r="H927" i="5" a="1"/>
  <c r="H927" i="5" s="1"/>
  <c r="H935" i="5" a="1"/>
  <c r="H935" i="5" s="1"/>
  <c r="H943" i="5" a="1"/>
  <c r="H943" i="5" s="1"/>
  <c r="H951" i="5" a="1"/>
  <c r="H951" i="5" s="1"/>
  <c r="H865" i="5" a="1"/>
  <c r="H865" i="5" s="1"/>
  <c r="H881" i="5" a="1"/>
  <c r="H881" i="5" s="1"/>
  <c r="H897" i="5" a="1"/>
  <c r="H897" i="5" s="1"/>
  <c r="H913" i="5" a="1"/>
  <c r="H913" i="5" s="1"/>
  <c r="H854" i="5" a="1"/>
  <c r="H854" i="5" s="1"/>
  <c r="H870" i="5" a="1"/>
  <c r="H870" i="5" s="1"/>
  <c r="H886" i="5" a="1"/>
  <c r="H886" i="5" s="1"/>
  <c r="H902" i="5" a="1"/>
  <c r="H902" i="5" s="1"/>
  <c r="H918" i="5" a="1"/>
  <c r="H918" i="5" s="1"/>
  <c r="H930" i="5" a="1"/>
  <c r="H930" i="5" s="1"/>
  <c r="H938" i="5" a="1"/>
  <c r="H938" i="5" s="1"/>
  <c r="H946" i="5" a="1"/>
  <c r="H946" i="5" s="1"/>
  <c r="H855" i="5" a="1"/>
  <c r="H855" i="5" s="1"/>
  <c r="H871" i="5" a="1"/>
  <c r="H871" i="5" s="1"/>
  <c r="H887" i="5" a="1"/>
  <c r="H887" i="5" s="1"/>
  <c r="H903" i="5" a="1"/>
  <c r="H903" i="5" s="1"/>
  <c r="H919" i="5" a="1"/>
  <c r="H919" i="5" s="1"/>
  <c r="H961" i="5" a="1"/>
  <c r="H961" i="5" s="1"/>
  <c r="H977" i="5" a="1"/>
  <c r="H977" i="5" s="1"/>
  <c r="H993" i="5" a="1"/>
  <c r="H993" i="5" s="1"/>
  <c r="H1009" i="5" a="1"/>
  <c r="H1009" i="5" s="1"/>
  <c r="H1025" i="5" a="1"/>
  <c r="H1025" i="5" s="1"/>
  <c r="H1041" i="5" a="1"/>
  <c r="H1041" i="5" s="1"/>
  <c r="H1057" i="5" a="1"/>
  <c r="H1057" i="5" s="1"/>
  <c r="H1073" i="5" a="1"/>
  <c r="H1073" i="5" s="1"/>
  <c r="H1089" i="5" a="1"/>
  <c r="H1089" i="5" s="1"/>
  <c r="H1105" i="5" a="1"/>
  <c r="H1105" i="5" s="1"/>
  <c r="H1121" i="5" a="1"/>
  <c r="H1121" i="5" s="1"/>
  <c r="H1137" i="5" a="1"/>
  <c r="H1137" i="5" s="1"/>
  <c r="H1153" i="5" a="1"/>
  <c r="H1153" i="5" s="1"/>
  <c r="H1169" i="5" a="1"/>
  <c r="H1169" i="5" s="1"/>
  <c r="H1185" i="5" a="1"/>
  <c r="H1185" i="5" s="1"/>
  <c r="H1201" i="5" a="1"/>
  <c r="H1201" i="5" s="1"/>
  <c r="H1217" i="5" a="1"/>
  <c r="H1217" i="5" s="1"/>
  <c r="H1233" i="5" a="1"/>
  <c r="H1233" i="5" s="1"/>
  <c r="H1249" i="5" a="1"/>
  <c r="H1249" i="5" s="1"/>
  <c r="H1265" i="5" a="1"/>
  <c r="H1265" i="5" s="1"/>
  <c r="H1281" i="5" a="1"/>
  <c r="H1281" i="5" s="1"/>
  <c r="H1297" i="5" a="1"/>
  <c r="H1297" i="5" s="1"/>
  <c r="H1313" i="5" a="1"/>
  <c r="H1313" i="5" s="1"/>
  <c r="H1329" i="5" a="1"/>
  <c r="H1329" i="5" s="1"/>
  <c r="H1345" i="5" a="1"/>
  <c r="H1345" i="5" s="1"/>
  <c r="H1361" i="5" a="1"/>
  <c r="H1361" i="5" s="1"/>
  <c r="H1377" i="5" a="1"/>
  <c r="H1377" i="5" s="1"/>
  <c r="H1393" i="5" a="1"/>
  <c r="H1393" i="5" s="1"/>
  <c r="H1409" i="5" a="1"/>
  <c r="H1409" i="5" s="1"/>
  <c r="H1425" i="5" a="1"/>
  <c r="H1425" i="5" s="1"/>
  <c r="H1441" i="5" a="1"/>
  <c r="H1441" i="5" s="1"/>
  <c r="H1457" i="5" a="1"/>
  <c r="H1457" i="5" s="1"/>
  <c r="H1473" i="5" a="1"/>
  <c r="H1473" i="5" s="1"/>
  <c r="H1489" i="5" a="1"/>
  <c r="H1489" i="5" s="1"/>
  <c r="H1505" i="5" a="1"/>
  <c r="H1505" i="5" s="1"/>
  <c r="H1521" i="5" a="1"/>
  <c r="H1521" i="5" s="1"/>
  <c r="H1537" i="5" a="1"/>
  <c r="H1537" i="5" s="1"/>
  <c r="H1553" i="5" a="1"/>
  <c r="H1553" i="5" s="1"/>
  <c r="H1569" i="5" a="1"/>
  <c r="H1569" i="5" s="1"/>
  <c r="H1578" i="5" a="1"/>
  <c r="H1578" i="5" s="1"/>
  <c r="H1586" i="5" a="1"/>
  <c r="H1586" i="5" s="1"/>
  <c r="H966" i="5" a="1"/>
  <c r="H966" i="5" s="1"/>
  <c r="H982" i="5" a="1"/>
  <c r="H982" i="5" s="1"/>
  <c r="H998" i="5" a="1"/>
  <c r="H998" i="5" s="1"/>
  <c r="H1014" i="5" a="1"/>
  <c r="H1014" i="5" s="1"/>
  <c r="H1030" i="5" a="1"/>
  <c r="H1030" i="5" s="1"/>
  <c r="H1046" i="5" a="1"/>
  <c r="H1046" i="5" s="1"/>
  <c r="H1062" i="5" a="1"/>
  <c r="H1062" i="5" s="1"/>
  <c r="H1078" i="5" a="1"/>
  <c r="H1078" i="5" s="1"/>
  <c r="H1094" i="5" a="1"/>
  <c r="H1094" i="5" s="1"/>
  <c r="H1110" i="5" a="1"/>
  <c r="H1110" i="5" s="1"/>
  <c r="H1126" i="5" a="1"/>
  <c r="H1126" i="5" s="1"/>
  <c r="H1142" i="5" a="1"/>
  <c r="H1142" i="5" s="1"/>
  <c r="H1158" i="5" a="1"/>
  <c r="H1158" i="5" s="1"/>
  <c r="H1174" i="5" a="1"/>
  <c r="H1174" i="5" s="1"/>
  <c r="H1190" i="5" a="1"/>
  <c r="H1190" i="5" s="1"/>
  <c r="H1206" i="5" a="1"/>
  <c r="H1206" i="5" s="1"/>
  <c r="H1222" i="5" a="1"/>
  <c r="H1222" i="5" s="1"/>
  <c r="H1238" i="5" a="1"/>
  <c r="H1238" i="5" s="1"/>
  <c r="H1254" i="5" a="1"/>
  <c r="H1254" i="5" s="1"/>
  <c r="H1270" i="5" a="1"/>
  <c r="H1270" i="5" s="1"/>
  <c r="H1286" i="5" a="1"/>
  <c r="H1286" i="5" s="1"/>
  <c r="H1302" i="5" a="1"/>
  <c r="H1302" i="5" s="1"/>
  <c r="H1318" i="5" a="1"/>
  <c r="H1318" i="5" s="1"/>
  <c r="H1334" i="5" a="1"/>
  <c r="H1334" i="5" s="1"/>
  <c r="H1350" i="5" a="1"/>
  <c r="H1350" i="5" s="1"/>
  <c r="H1366" i="5" a="1"/>
  <c r="H1366" i="5" s="1"/>
  <c r="H1382" i="5" a="1"/>
  <c r="H1382" i="5" s="1"/>
  <c r="H1398" i="5" a="1"/>
  <c r="H1398" i="5" s="1"/>
  <c r="H1414" i="5" a="1"/>
  <c r="H1414" i="5" s="1"/>
  <c r="H1430" i="5" a="1"/>
  <c r="H1430" i="5" s="1"/>
  <c r="H1446" i="5" a="1"/>
  <c r="H1446" i="5" s="1"/>
  <c r="H1462" i="5" a="1"/>
  <c r="H1462" i="5" s="1"/>
  <c r="H1478" i="5" a="1"/>
  <c r="H1478" i="5" s="1"/>
  <c r="H1494" i="5" a="1"/>
  <c r="H1494" i="5" s="1"/>
  <c r="H1510" i="5" a="1"/>
  <c r="H1510" i="5" s="1"/>
  <c r="H1526" i="5" a="1"/>
  <c r="H1526" i="5" s="1"/>
  <c r="H1542" i="5" a="1"/>
  <c r="H1542" i="5" s="1"/>
  <c r="H1558" i="5" a="1"/>
  <c r="H1558" i="5" s="1"/>
  <c r="H955" i="5" a="1"/>
  <c r="H955" i="5" s="1"/>
  <c r="H971" i="5" a="1"/>
  <c r="H971" i="5" s="1"/>
  <c r="H987" i="5" a="1"/>
  <c r="H987" i="5" s="1"/>
  <c r="H1003" i="5" a="1"/>
  <c r="H1003" i="5" s="1"/>
  <c r="H1019" i="5" a="1"/>
  <c r="H1019" i="5" s="1"/>
  <c r="H1035" i="5" a="1"/>
  <c r="H1035" i="5" s="1"/>
  <c r="H1051" i="5" a="1"/>
  <c r="H1051" i="5" s="1"/>
  <c r="H1067" i="5" a="1"/>
  <c r="H1067" i="5" s="1"/>
  <c r="H1083" i="5" a="1"/>
  <c r="H1083" i="5" s="1"/>
  <c r="H1099" i="5" a="1"/>
  <c r="H1099" i="5" s="1"/>
  <c r="H1115" i="5" a="1"/>
  <c r="H1115" i="5" s="1"/>
  <c r="H1131" i="5" a="1"/>
  <c r="H1131" i="5" s="1"/>
  <c r="H1147" i="5" a="1"/>
  <c r="H1147" i="5" s="1"/>
  <c r="H1163" i="5" a="1"/>
  <c r="H1163" i="5" s="1"/>
  <c r="H1179" i="5" a="1"/>
  <c r="H1179" i="5" s="1"/>
  <c r="H1195" i="5" a="1"/>
  <c r="H1195" i="5" s="1"/>
  <c r="H1211" i="5" a="1"/>
  <c r="H1211" i="5" s="1"/>
  <c r="H1227" i="5" a="1"/>
  <c r="H1227" i="5" s="1"/>
  <c r="H1243" i="5" a="1"/>
  <c r="H1243" i="5" s="1"/>
  <c r="H1259" i="5" a="1"/>
  <c r="H1259" i="5" s="1"/>
  <c r="H1275" i="5" a="1"/>
  <c r="H1275" i="5" s="1"/>
  <c r="H1291" i="5" a="1"/>
  <c r="H1291" i="5" s="1"/>
  <c r="H1307" i="5" a="1"/>
  <c r="H1307" i="5" s="1"/>
  <c r="H1323" i="5" a="1"/>
  <c r="H1323" i="5" s="1"/>
  <c r="H1339" i="5" a="1"/>
  <c r="H1339" i="5" s="1"/>
  <c r="H1355" i="5" a="1"/>
  <c r="H1355" i="5" s="1"/>
  <c r="H1371" i="5" a="1"/>
  <c r="H1371" i="5" s="1"/>
  <c r="H1387" i="5" a="1"/>
  <c r="H1387" i="5" s="1"/>
  <c r="H1403" i="5" a="1"/>
  <c r="H1403" i="5" s="1"/>
  <c r="H1419" i="5" a="1"/>
  <c r="H1419" i="5" s="1"/>
  <c r="H1435" i="5" a="1"/>
  <c r="H1435" i="5" s="1"/>
  <c r="H1451" i="5" a="1"/>
  <c r="H1451" i="5" s="1"/>
  <c r="H1467" i="5" a="1"/>
  <c r="H1467" i="5" s="1"/>
  <c r="H1483" i="5" a="1"/>
  <c r="H1483" i="5" s="1"/>
  <c r="H1499" i="5" a="1"/>
  <c r="H1499" i="5" s="1"/>
  <c r="H1515" i="5" a="1"/>
  <c r="H1515" i="5" s="1"/>
  <c r="H1531" i="5" a="1"/>
  <c r="H1531" i="5" s="1"/>
  <c r="H1547" i="5" a="1"/>
  <c r="H1547" i="5" s="1"/>
  <c r="H1563" i="5" a="1"/>
  <c r="H1563" i="5" s="1"/>
  <c r="H1575" i="5" a="1"/>
  <c r="H1575" i="5" s="1"/>
  <c r="H1583" i="5" a="1"/>
  <c r="H1583" i="5" s="1"/>
  <c r="H964" i="5" a="1"/>
  <c r="H964" i="5" s="1"/>
  <c r="H980" i="5" a="1"/>
  <c r="H980" i="5" s="1"/>
  <c r="H996" i="5" a="1"/>
  <c r="H996" i="5" s="1"/>
  <c r="H1012" i="5" a="1"/>
  <c r="H1012" i="5" s="1"/>
  <c r="H1028" i="5" a="1"/>
  <c r="H1028" i="5" s="1"/>
  <c r="H1044" i="5" a="1"/>
  <c r="H1044" i="5" s="1"/>
  <c r="H1060" i="5" a="1"/>
  <c r="H1060" i="5" s="1"/>
  <c r="H1076" i="5" a="1"/>
  <c r="H1076" i="5" s="1"/>
  <c r="H1092" i="5" a="1"/>
  <c r="H1092" i="5" s="1"/>
  <c r="H1108" i="5" a="1"/>
  <c r="H1108" i="5" s="1"/>
  <c r="H1124" i="5" a="1"/>
  <c r="H1124" i="5" s="1"/>
  <c r="H1140" i="5" a="1"/>
  <c r="H1140" i="5" s="1"/>
  <c r="H1156" i="5" a="1"/>
  <c r="H1156" i="5" s="1"/>
  <c r="H1172" i="5" a="1"/>
  <c r="H1172" i="5" s="1"/>
  <c r="H1188" i="5" a="1"/>
  <c r="H1188" i="5" s="1"/>
  <c r="H1204" i="5" a="1"/>
  <c r="H1204" i="5" s="1"/>
  <c r="H1220" i="5" a="1"/>
  <c r="H1220" i="5" s="1"/>
  <c r="H1236" i="5" a="1"/>
  <c r="H1236" i="5" s="1"/>
  <c r="H1252" i="5" a="1"/>
  <c r="H1252" i="5" s="1"/>
  <c r="H1268" i="5" a="1"/>
  <c r="H1268" i="5" s="1"/>
  <c r="H1284" i="5" a="1"/>
  <c r="H1284" i="5" s="1"/>
  <c r="H1300" i="5" a="1"/>
  <c r="H1300" i="5" s="1"/>
  <c r="H1316" i="5" a="1"/>
  <c r="H1316" i="5" s="1"/>
  <c r="H1332" i="5" a="1"/>
  <c r="H1332" i="5" s="1"/>
  <c r="H1348" i="5" a="1"/>
  <c r="H1348" i="5" s="1"/>
  <c r="H1364" i="5" a="1"/>
  <c r="H1364" i="5" s="1"/>
  <c r="H1380" i="5" a="1"/>
  <c r="H1380" i="5" s="1"/>
  <c r="H1396" i="5" a="1"/>
  <c r="H1396" i="5" s="1"/>
  <c r="H1412" i="5" a="1"/>
  <c r="H1412" i="5" s="1"/>
  <c r="H1428" i="5" a="1"/>
  <c r="H1428" i="5" s="1"/>
  <c r="H1444" i="5" a="1"/>
  <c r="H1444" i="5" s="1"/>
  <c r="H1460" i="5" a="1"/>
  <c r="H1460" i="5" s="1"/>
  <c r="H1476" i="5" a="1"/>
  <c r="H1476" i="5" s="1"/>
  <c r="H1492" i="5" a="1"/>
  <c r="H1492" i="5" s="1"/>
  <c r="H1508" i="5" a="1"/>
  <c r="H1508" i="5" s="1"/>
  <c r="H1524" i="5" a="1"/>
  <c r="H1524" i="5" s="1"/>
  <c r="H1540" i="5" a="1"/>
  <c r="H1540" i="5" s="1"/>
  <c r="H1556" i="5" a="1"/>
  <c r="H1556" i="5" s="1"/>
  <c r="H1587" i="5" a="1"/>
  <c r="H1587" i="5" s="1"/>
  <c r="H1603" i="5" a="1"/>
  <c r="H1603" i="5" s="1"/>
  <c r="H1619" i="5" a="1"/>
  <c r="H1619" i="5" s="1"/>
  <c r="H1635" i="5" a="1"/>
  <c r="H1635" i="5" s="1"/>
  <c r="H1651" i="5" a="1"/>
  <c r="H1651" i="5" s="1"/>
  <c r="H1667" i="5" a="1"/>
  <c r="H1667" i="5" s="1"/>
  <c r="H1683" i="5" a="1"/>
  <c r="H1683" i="5" s="1"/>
  <c r="H1699" i="5" a="1"/>
  <c r="H1699" i="5" s="1"/>
  <c r="H1715" i="5" a="1"/>
  <c r="H1715" i="5" s="1"/>
  <c r="H1731" i="5" a="1"/>
  <c r="H1731" i="5" s="1"/>
  <c r="H1747" i="5" a="1"/>
  <c r="H1747" i="5" s="1"/>
  <c r="H1763" i="5" a="1"/>
  <c r="H1763" i="5" s="1"/>
  <c r="H1779" i="5" a="1"/>
  <c r="H1779" i="5" s="1"/>
  <c r="H1795" i="5" a="1"/>
  <c r="H1795" i="5" s="1"/>
  <c r="H1811" i="5" a="1"/>
  <c r="H1811" i="5" s="1"/>
  <c r="H1827" i="5" a="1"/>
  <c r="H1827" i="5" s="1"/>
  <c r="H1843" i="5" a="1"/>
  <c r="H1843" i="5" s="1"/>
  <c r="H1859" i="5" a="1"/>
  <c r="H1859" i="5" s="1"/>
  <c r="H1875" i="5" a="1"/>
  <c r="H1875" i="5" s="1"/>
  <c r="H1891" i="5" a="1"/>
  <c r="H1891" i="5" s="1"/>
  <c r="H1907" i="5" a="1"/>
  <c r="H1907" i="5" s="1"/>
  <c r="H1923" i="5" a="1"/>
  <c r="H1923" i="5" s="1"/>
  <c r="H1939" i="5" a="1"/>
  <c r="H1939" i="5" s="1"/>
  <c r="H1596" i="5" a="1"/>
  <c r="H1596" i="5" s="1"/>
  <c r="H1612" i="5" a="1"/>
  <c r="H1612" i="5" s="1"/>
  <c r="H1628" i="5" a="1"/>
  <c r="H1628" i="5" s="1"/>
  <c r="H1644" i="5" a="1"/>
  <c r="H1644" i="5" s="1"/>
  <c r="H1660" i="5" a="1"/>
  <c r="H1660" i="5" s="1"/>
  <c r="H1676" i="5" a="1"/>
  <c r="H1676" i="5" s="1"/>
  <c r="H1692" i="5" a="1"/>
  <c r="H1692" i="5" s="1"/>
  <c r="H1708" i="5" a="1"/>
  <c r="H1708" i="5" s="1"/>
  <c r="H1724" i="5" a="1"/>
  <c r="H1724" i="5" s="1"/>
  <c r="H1740" i="5" a="1"/>
  <c r="H1740" i="5" s="1"/>
  <c r="H1756" i="5" a="1"/>
  <c r="H1756" i="5" s="1"/>
  <c r="H1772" i="5" a="1"/>
  <c r="H1772" i="5" s="1"/>
  <c r="H1788" i="5" a="1"/>
  <c r="H1788" i="5" s="1"/>
  <c r="H1804" i="5" a="1"/>
  <c r="H1804" i="5" s="1"/>
  <c r="H1820" i="5" a="1"/>
  <c r="H1820" i="5" s="1"/>
  <c r="H1836" i="5" a="1"/>
  <c r="H1836" i="5" s="1"/>
  <c r="H1852" i="5" a="1"/>
  <c r="H1852" i="5" s="1"/>
  <c r="H1868" i="5" a="1"/>
  <c r="H1868" i="5" s="1"/>
  <c r="H1884" i="5" a="1"/>
  <c r="H1884" i="5" s="1"/>
  <c r="H1900" i="5" a="1"/>
  <c r="H1900" i="5" s="1"/>
  <c r="H1916" i="5" a="1"/>
  <c r="H1916" i="5" s="1"/>
  <c r="H1932" i="5" a="1"/>
  <c r="H1932" i="5" s="1"/>
  <c r="H1947" i="5" a="1"/>
  <c r="H1947" i="5" s="1"/>
  <c r="H1955" i="5" a="1"/>
  <c r="H1955" i="5" s="1"/>
  <c r="H1963" i="5" a="1"/>
  <c r="H1963" i="5" s="1"/>
  <c r="H1971" i="5" a="1"/>
  <c r="H1971" i="5" s="1"/>
  <c r="H1979" i="5" a="1"/>
  <c r="H1979" i="5" s="1"/>
  <c r="H1987" i="5" a="1"/>
  <c r="H1987" i="5" s="1"/>
  <c r="H1995" i="5" a="1"/>
  <c r="H1995" i="5" s="1"/>
  <c r="H1597" i="5" a="1"/>
  <c r="H1597" i="5" s="1"/>
  <c r="H1613" i="5" a="1"/>
  <c r="H1613" i="5" s="1"/>
  <c r="H1629" i="5" a="1"/>
  <c r="H1629" i="5" s="1"/>
  <c r="H1645" i="5" a="1"/>
  <c r="H1645" i="5" s="1"/>
  <c r="H1661" i="5" a="1"/>
  <c r="H1661" i="5" s="1"/>
  <c r="H1677" i="5" a="1"/>
  <c r="H1677" i="5" s="1"/>
  <c r="H1695" i="5" a="1"/>
  <c r="H1695" i="5" s="1"/>
  <c r="H1711" i="5" a="1"/>
  <c r="H1711" i="5" s="1"/>
  <c r="H1727" i="5" a="1"/>
  <c r="H1727" i="5" s="1"/>
  <c r="H1743" i="5" a="1"/>
  <c r="H1743" i="5" s="1"/>
  <c r="H1759" i="5" a="1"/>
  <c r="H1759" i="5" s="1"/>
  <c r="H1775" i="5" a="1"/>
  <c r="H1775" i="5" s="1"/>
  <c r="H1791" i="5" a="1"/>
  <c r="H1791" i="5" s="1"/>
  <c r="H1807" i="5" a="1"/>
  <c r="H1807" i="5" s="1"/>
  <c r="H1823" i="5" a="1"/>
  <c r="H1823" i="5" s="1"/>
  <c r="H1839" i="5" a="1"/>
  <c r="H1839" i="5" s="1"/>
  <c r="H1855" i="5" a="1"/>
  <c r="H1855" i="5" s="1"/>
  <c r="H1871" i="5" a="1"/>
  <c r="H1871" i="5" s="1"/>
  <c r="H1887" i="5" a="1"/>
  <c r="H1887" i="5" s="1"/>
  <c r="H1903" i="5" a="1"/>
  <c r="H1903" i="5" s="1"/>
  <c r="H1919" i="5" a="1"/>
  <c r="H1919" i="5" s="1"/>
  <c r="H1935" i="5" a="1"/>
  <c r="H1935" i="5" s="1"/>
  <c r="H1594" i="5" a="1"/>
  <c r="H1594" i="5" s="1"/>
  <c r="H1610" i="5" a="1"/>
  <c r="H1610" i="5" s="1"/>
  <c r="H1626" i="5" a="1"/>
  <c r="H1626" i="5" s="1"/>
  <c r="H1642" i="5" a="1"/>
  <c r="H1642" i="5" s="1"/>
  <c r="H1658" i="5" a="1"/>
  <c r="H1658" i="5" s="1"/>
  <c r="H1674" i="5" a="1"/>
  <c r="H1674" i="5" s="1"/>
  <c r="H1690" i="5" a="1"/>
  <c r="H1690" i="5" s="1"/>
  <c r="H1704" i="5" a="1"/>
  <c r="H1704" i="5" s="1"/>
  <c r="H1720" i="5" a="1"/>
  <c r="H1720" i="5" s="1"/>
  <c r="H1736" i="5" a="1"/>
  <c r="H1736" i="5" s="1"/>
  <c r="H1752" i="5" a="1"/>
  <c r="H1752" i="5" s="1"/>
  <c r="H1768" i="5" a="1"/>
  <c r="H1768" i="5" s="1"/>
  <c r="H1784" i="5" a="1"/>
  <c r="H1784" i="5" s="1"/>
  <c r="H1800" i="5" a="1"/>
  <c r="H1800" i="5" s="1"/>
  <c r="H1816" i="5" a="1"/>
  <c r="H1816" i="5" s="1"/>
  <c r="H1832" i="5" a="1"/>
  <c r="H1832" i="5" s="1"/>
  <c r="H1848" i="5" a="1"/>
  <c r="H1848" i="5" s="1"/>
  <c r="H1864" i="5" a="1"/>
  <c r="H1864" i="5" s="1"/>
  <c r="H1880" i="5" a="1"/>
  <c r="H1880" i="5" s="1"/>
  <c r="H1896" i="5" a="1"/>
  <c r="H1896" i="5" s="1"/>
  <c r="H1912" i="5" a="1"/>
  <c r="H1912" i="5" s="1"/>
  <c r="H1928" i="5" a="1"/>
  <c r="H1928" i="5" s="1"/>
  <c r="H1944" i="5" a="1"/>
  <c r="H1944" i="5" s="1"/>
  <c r="H1952" i="5" a="1"/>
  <c r="H1952" i="5" s="1"/>
  <c r="H1960" i="5" a="1"/>
  <c r="H1960" i="5" s="1"/>
  <c r="H1968" i="5" a="1"/>
  <c r="H1968" i="5" s="1"/>
  <c r="H1976" i="5" a="1"/>
  <c r="H1976" i="5" s="1"/>
  <c r="H1984" i="5" a="1"/>
  <c r="H1984" i="5" s="1"/>
  <c r="H1992" i="5" a="1"/>
  <c r="H1992" i="5" s="1"/>
  <c r="H2000" i="5" a="1"/>
  <c r="H2000" i="5" s="1"/>
  <c r="H3" i="5" a="1"/>
  <c r="H3" i="5" s="1"/>
  <c r="H11" i="5" a="1"/>
  <c r="H11" i="5" s="1"/>
  <c r="H12" i="5" a="1"/>
  <c r="H12" i="5" s="1"/>
  <c r="H25" i="5" a="1"/>
  <c r="H25" i="5" s="1"/>
  <c r="H41" i="5" a="1"/>
  <c r="H41" i="5" s="1"/>
  <c r="H57" i="5" a="1"/>
  <c r="H57" i="5" s="1"/>
  <c r="H73" i="5" a="1"/>
  <c r="H73" i="5" s="1"/>
  <c r="H89" i="5" a="1"/>
  <c r="H89" i="5" s="1"/>
  <c r="H105" i="5" a="1"/>
  <c r="H105" i="5" s="1"/>
  <c r="H121" i="5" a="1"/>
  <c r="H121" i="5" s="1"/>
  <c r="H137" i="5" a="1"/>
  <c r="H137" i="5" s="1"/>
  <c r="H153" i="5" a="1"/>
  <c r="H153" i="5" s="1"/>
  <c r="H169" i="5" a="1"/>
  <c r="H169" i="5" s="1"/>
  <c r="H18" i="5" a="1"/>
  <c r="H18" i="5" s="1"/>
  <c r="H34" i="5" a="1"/>
  <c r="H34" i="5" s="1"/>
  <c r="H50" i="5" a="1"/>
  <c r="H50" i="5" s="1"/>
  <c r="H66" i="5" a="1"/>
  <c r="H66" i="5" s="1"/>
  <c r="H82" i="5" a="1"/>
  <c r="H82" i="5" s="1"/>
  <c r="H98" i="5" a="1"/>
  <c r="H98" i="5" s="1"/>
  <c r="H114" i="5" a="1"/>
  <c r="H114" i="5" s="1"/>
  <c r="H130" i="5" a="1"/>
  <c r="H130" i="5" s="1"/>
  <c r="H146" i="5" a="1"/>
  <c r="H146" i="5" s="1"/>
  <c r="H162" i="5" a="1"/>
  <c r="H162" i="5" s="1"/>
  <c r="H15" i="5" a="1"/>
  <c r="H15" i="5" s="1"/>
  <c r="H31" i="5" a="1"/>
  <c r="H31" i="5" s="1"/>
  <c r="H47" i="5" a="1"/>
  <c r="H47" i="5" s="1"/>
  <c r="H63" i="5" a="1"/>
  <c r="H63" i="5" s="1"/>
  <c r="H79" i="5" a="1"/>
  <c r="H79" i="5" s="1"/>
  <c r="H95" i="5" a="1"/>
  <c r="H95" i="5" s="1"/>
  <c r="H111" i="5" a="1"/>
  <c r="H111" i="5" s="1"/>
  <c r="H127" i="5" a="1"/>
  <c r="H127" i="5" s="1"/>
  <c r="H143" i="5" a="1"/>
  <c r="H143" i="5" s="1"/>
  <c r="H159" i="5" a="1"/>
  <c r="H159" i="5" s="1"/>
  <c r="H175" i="5" a="1"/>
  <c r="H175" i="5" s="1"/>
  <c r="H28" i="5" a="1"/>
  <c r="H28" i="5" s="1"/>
  <c r="H44" i="5" a="1"/>
  <c r="H44" i="5" s="1"/>
  <c r="H60" i="5" a="1"/>
  <c r="H60" i="5" s="1"/>
  <c r="H76" i="5" a="1"/>
  <c r="H76" i="5" s="1"/>
  <c r="H92" i="5" a="1"/>
  <c r="H92" i="5" s="1"/>
  <c r="H108" i="5" a="1"/>
  <c r="H108" i="5" s="1"/>
  <c r="H124" i="5" a="1"/>
  <c r="H124" i="5" s="1"/>
  <c r="H140" i="5" a="1"/>
  <c r="H140" i="5" s="1"/>
  <c r="H156" i="5" a="1"/>
  <c r="H156" i="5" s="1"/>
  <c r="H172" i="5" a="1"/>
  <c r="H172" i="5" s="1"/>
  <c r="H189" i="5" a="1"/>
  <c r="H189" i="5" s="1"/>
  <c r="H205" i="5" a="1"/>
  <c r="H205" i="5" s="1"/>
  <c r="H221" i="5" a="1"/>
  <c r="H221" i="5" s="1"/>
  <c r="H237" i="5" a="1"/>
  <c r="H237" i="5" s="1"/>
  <c r="H253" i="5" a="1"/>
  <c r="H253" i="5" s="1"/>
  <c r="H267" i="5" a="1"/>
  <c r="H267" i="5" s="1"/>
  <c r="H275" i="5" a="1"/>
  <c r="H275" i="5" s="1"/>
  <c r="H283" i="5" a="1"/>
  <c r="H283" i="5" s="1"/>
  <c r="H291" i="5" a="1"/>
  <c r="H291" i="5" s="1"/>
  <c r="H190" i="5" a="1"/>
  <c r="H190" i="5" s="1"/>
  <c r="H206" i="5" a="1"/>
  <c r="H206" i="5" s="1"/>
  <c r="H222" i="5" a="1"/>
  <c r="H222" i="5" s="1"/>
  <c r="H238" i="5" a="1"/>
  <c r="H238" i="5" s="1"/>
  <c r="H254" i="5" a="1"/>
  <c r="H254" i="5" s="1"/>
  <c r="H183" i="5" a="1"/>
  <c r="H183" i="5" s="1"/>
  <c r="H199" i="5" a="1"/>
  <c r="H199" i="5" s="1"/>
  <c r="H215" i="5" a="1"/>
  <c r="H215" i="5" s="1"/>
  <c r="H231" i="5" a="1"/>
  <c r="H231" i="5" s="1"/>
  <c r="H247" i="5" a="1"/>
  <c r="H247" i="5" s="1"/>
  <c r="H263" i="5" a="1"/>
  <c r="H263" i="5" s="1"/>
  <c r="H272" i="5" a="1"/>
  <c r="H272" i="5" s="1"/>
  <c r="H280" i="5" a="1"/>
  <c r="H280" i="5" s="1"/>
  <c r="H288" i="5" a="1"/>
  <c r="H288" i="5" s="1"/>
  <c r="H184" i="5" a="1"/>
  <c r="H184" i="5" s="1"/>
  <c r="H200" i="5" a="1"/>
  <c r="H200" i="5" s="1"/>
  <c r="H216" i="5" a="1"/>
  <c r="H216" i="5" s="1"/>
  <c r="H232" i="5" a="1"/>
  <c r="H232" i="5" s="1"/>
  <c r="H248" i="5" a="1"/>
  <c r="H248" i="5" s="1"/>
  <c r="H264" i="5" a="1"/>
  <c r="H264" i="5" s="1"/>
  <c r="H305" i="5" a="1"/>
  <c r="H305" i="5" s="1"/>
  <c r="H321" i="5" a="1"/>
  <c r="H321" i="5" s="1"/>
  <c r="H337" i="5" a="1"/>
  <c r="H337" i="5" s="1"/>
  <c r="H353" i="5" a="1"/>
  <c r="H353" i="5" s="1"/>
  <c r="H369" i="5" a="1"/>
  <c r="H369" i="5" s="1"/>
  <c r="H385" i="5" a="1"/>
  <c r="H385" i="5" s="1"/>
  <c r="H401" i="5" a="1"/>
  <c r="H401" i="5" s="1"/>
  <c r="H417" i="5" a="1"/>
  <c r="H417" i="5" s="1"/>
  <c r="H433" i="5" a="1"/>
  <c r="H433" i="5" s="1"/>
  <c r="H449" i="5" a="1"/>
  <c r="H449" i="5" s="1"/>
  <c r="H465" i="5" a="1"/>
  <c r="H465" i="5" s="1"/>
  <c r="H481" i="5" a="1"/>
  <c r="H481" i="5" s="1"/>
  <c r="H497" i="5" a="1"/>
  <c r="H497" i="5" s="1"/>
  <c r="H294" i="5" a="1"/>
  <c r="H294" i="5" s="1"/>
  <c r="H310" i="5" a="1"/>
  <c r="H310" i="5" s="1"/>
  <c r="H326" i="5" a="1"/>
  <c r="H326" i="5" s="1"/>
  <c r="H342" i="5" a="1"/>
  <c r="H342" i="5" s="1"/>
  <c r="H358" i="5" a="1"/>
  <c r="H358" i="5" s="1"/>
  <c r="H374" i="5" a="1"/>
  <c r="H374" i="5" s="1"/>
  <c r="H390" i="5" a="1"/>
  <c r="H390" i="5" s="1"/>
  <c r="H406" i="5" a="1"/>
  <c r="H406" i="5" s="1"/>
  <c r="H422" i="5" a="1"/>
  <c r="H422" i="5" s="1"/>
  <c r="H438" i="5" a="1"/>
  <c r="H438" i="5" s="1"/>
  <c r="H454" i="5" a="1"/>
  <c r="H454" i="5" s="1"/>
  <c r="H470" i="5" a="1"/>
  <c r="H470" i="5" s="1"/>
  <c r="H486" i="5" a="1"/>
  <c r="H486" i="5" s="1"/>
  <c r="H502" i="5" a="1"/>
  <c r="H502" i="5" s="1"/>
  <c r="H518" i="5" a="1"/>
  <c r="H518" i="5" s="1"/>
  <c r="H534" i="5" a="1"/>
  <c r="H534" i="5" s="1"/>
  <c r="H550" i="5" a="1"/>
  <c r="H550" i="5" s="1"/>
  <c r="H299" i="5" a="1"/>
  <c r="H299" i="5" s="1"/>
  <c r="H315" i="5" a="1"/>
  <c r="H315" i="5" s="1"/>
  <c r="H331" i="5" a="1"/>
  <c r="H331" i="5" s="1"/>
  <c r="H347" i="5" a="1"/>
  <c r="H347" i="5" s="1"/>
  <c r="H363" i="5" a="1"/>
  <c r="H363" i="5" s="1"/>
  <c r="H379" i="5" a="1"/>
  <c r="H379" i="5" s="1"/>
  <c r="H395" i="5" a="1"/>
  <c r="H395" i="5" s="1"/>
  <c r="H411" i="5" a="1"/>
  <c r="H411" i="5" s="1"/>
  <c r="H427" i="5" a="1"/>
  <c r="H427" i="5" s="1"/>
  <c r="H443" i="5" a="1"/>
  <c r="H443" i="5" s="1"/>
  <c r="H459" i="5" a="1"/>
  <c r="H459" i="5" s="1"/>
  <c r="H296" i="5" a="1"/>
  <c r="H296" i="5" s="1"/>
  <c r="H312" i="5" a="1"/>
  <c r="H312" i="5" s="1"/>
  <c r="H328" i="5" a="1"/>
  <c r="H328" i="5" s="1"/>
  <c r="H344" i="5" a="1"/>
  <c r="H344" i="5" s="1"/>
  <c r="H360" i="5" a="1"/>
  <c r="H360" i="5" s="1"/>
  <c r="H376" i="5" a="1"/>
  <c r="H376" i="5" s="1"/>
  <c r="H392" i="5" a="1"/>
  <c r="H392" i="5" s="1"/>
  <c r="H408" i="5" a="1"/>
  <c r="H408" i="5" s="1"/>
  <c r="H424" i="5" a="1"/>
  <c r="H424" i="5" s="1"/>
  <c r="H440" i="5" a="1"/>
  <c r="H440" i="5" s="1"/>
  <c r="H456" i="5" a="1"/>
  <c r="H456" i="5" s="1"/>
  <c r="H472" i="5" a="1"/>
  <c r="H472" i="5" s="1"/>
  <c r="H488" i="5" a="1"/>
  <c r="H488" i="5" s="1"/>
  <c r="H504" i="5" a="1"/>
  <c r="H504" i="5" s="1"/>
  <c r="H520" i="5" a="1"/>
  <c r="H520" i="5" s="1"/>
  <c r="H536" i="5" a="1"/>
  <c r="H536" i="5" s="1"/>
  <c r="H552" i="5" a="1"/>
  <c r="H552" i="5" s="1"/>
  <c r="H491" i="5" a="1"/>
  <c r="H491" i="5" s="1"/>
  <c r="H533" i="5" a="1"/>
  <c r="H533" i="5" s="1"/>
  <c r="H563" i="5" a="1"/>
  <c r="H563" i="5" s="1"/>
  <c r="H579" i="5" a="1"/>
  <c r="H579" i="5" s="1"/>
  <c r="H595" i="5" a="1"/>
  <c r="H595" i="5" s="1"/>
  <c r="H611" i="5" a="1"/>
  <c r="H611" i="5" s="1"/>
  <c r="H627" i="5" a="1"/>
  <c r="H627" i="5" s="1"/>
  <c r="H643" i="5" a="1"/>
  <c r="H643" i="5" s="1"/>
  <c r="H659" i="5" a="1"/>
  <c r="H659" i="5" s="1"/>
  <c r="H511" i="5" a="1"/>
  <c r="H511" i="5" s="1"/>
  <c r="H543" i="5" a="1"/>
  <c r="H543" i="5" s="1"/>
  <c r="H568" i="5" a="1"/>
  <c r="H568" i="5" s="1"/>
  <c r="H584" i="5" a="1"/>
  <c r="H584" i="5" s="1"/>
  <c r="H600" i="5" a="1"/>
  <c r="H600" i="5" s="1"/>
  <c r="H616" i="5" a="1"/>
  <c r="H616" i="5" s="1"/>
  <c r="H632" i="5" a="1"/>
  <c r="H632" i="5" s="1"/>
  <c r="H648" i="5" a="1"/>
  <c r="H648" i="5" s="1"/>
  <c r="H664" i="5" a="1"/>
  <c r="H664" i="5" s="1"/>
  <c r="H521" i="5" a="1"/>
  <c r="H521" i="5" s="1"/>
  <c r="H553" i="5" a="1"/>
  <c r="H553" i="5" s="1"/>
  <c r="H573" i="5" a="1"/>
  <c r="H573" i="5" s="1"/>
  <c r="H589" i="5" a="1"/>
  <c r="H589" i="5" s="1"/>
  <c r="H605" i="5" a="1"/>
  <c r="H605" i="5" s="1"/>
  <c r="H621" i="5" a="1"/>
  <c r="H621" i="5" s="1"/>
  <c r="H637" i="5" a="1"/>
  <c r="H637" i="5" s="1"/>
  <c r="H653" i="5" a="1"/>
  <c r="H653" i="5" s="1"/>
  <c r="H669" i="5" a="1"/>
  <c r="H669" i="5" s="1"/>
  <c r="H685" i="5" a="1"/>
  <c r="H685" i="5" s="1"/>
  <c r="H701" i="5" a="1"/>
  <c r="H701" i="5" s="1"/>
  <c r="H717" i="5" a="1"/>
  <c r="H717" i="5" s="1"/>
  <c r="H733" i="5" a="1"/>
  <c r="H733" i="5" s="1"/>
  <c r="H749" i="5" a="1"/>
  <c r="H749" i="5" s="1"/>
  <c r="H765" i="5" a="1"/>
  <c r="H765" i="5" s="1"/>
  <c r="H523" i="5" a="1"/>
  <c r="H523" i="5" s="1"/>
  <c r="H555" i="5" a="1"/>
  <c r="H555" i="5" s="1"/>
  <c r="H574" i="5" a="1"/>
  <c r="H574" i="5" s="1"/>
  <c r="H590" i="5" a="1"/>
  <c r="H590" i="5" s="1"/>
  <c r="H606" i="5" a="1"/>
  <c r="H606" i="5" s="1"/>
  <c r="H622" i="5" a="1"/>
  <c r="H622" i="5" s="1"/>
  <c r="H638" i="5" a="1"/>
  <c r="H638" i="5" s="1"/>
  <c r="H654" i="5" a="1"/>
  <c r="H654" i="5" s="1"/>
  <c r="H670" i="5" a="1"/>
  <c r="H670" i="5" s="1"/>
  <c r="H686" i="5" a="1"/>
  <c r="H686" i="5" s="1"/>
  <c r="H702" i="5" a="1"/>
  <c r="H702" i="5" s="1"/>
  <c r="H718" i="5" a="1"/>
  <c r="H718" i="5" s="1"/>
  <c r="H734" i="5" a="1"/>
  <c r="H734" i="5" s="1"/>
  <c r="H750" i="5" a="1"/>
  <c r="H750" i="5" s="1"/>
  <c r="H766" i="5" a="1"/>
  <c r="H766" i="5" s="1"/>
  <c r="H667" i="5" a="1"/>
  <c r="H667" i="5" s="1"/>
  <c r="H699" i="5" a="1"/>
  <c r="H699" i="5" s="1"/>
  <c r="H731" i="5" a="1"/>
  <c r="H731" i="5" s="1"/>
  <c r="H763" i="5" a="1"/>
  <c r="H763" i="5" s="1"/>
  <c r="H787" i="5" a="1"/>
  <c r="H787" i="5" s="1"/>
  <c r="H803" i="5" a="1"/>
  <c r="H803" i="5" s="1"/>
  <c r="H668" i="5" a="1"/>
  <c r="H668" i="5" s="1"/>
  <c r="H700" i="5" a="1"/>
  <c r="H700" i="5" s="1"/>
  <c r="H732" i="5" a="1"/>
  <c r="H732" i="5" s="1"/>
  <c r="H764" i="5" a="1"/>
  <c r="H764" i="5" s="1"/>
  <c r="H782" i="5" a="1"/>
  <c r="H782" i="5" s="1"/>
  <c r="H798" i="5" a="1"/>
  <c r="H798" i="5" s="1"/>
  <c r="H814" i="5" a="1"/>
  <c r="H814" i="5" s="1"/>
  <c r="H823" i="5" a="1"/>
  <c r="H823" i="5" s="1"/>
  <c r="H831" i="5" a="1"/>
  <c r="H831" i="5" s="1"/>
  <c r="H839" i="5" a="1"/>
  <c r="H839" i="5" s="1"/>
  <c r="H847" i="5" a="1"/>
  <c r="H847" i="5" s="1"/>
  <c r="H687" i="5" a="1"/>
  <c r="H687" i="5" s="1"/>
  <c r="H719" i="5" a="1"/>
  <c r="H719" i="5" s="1"/>
  <c r="H751" i="5" a="1"/>
  <c r="H751" i="5" s="1"/>
  <c r="H780" i="5" a="1"/>
  <c r="H780" i="5" s="1"/>
  <c r="H796" i="5" a="1"/>
  <c r="H796" i="5" s="1"/>
  <c r="H812" i="5" a="1"/>
  <c r="H812" i="5" s="1"/>
  <c r="H688" i="5" a="1"/>
  <c r="H688" i="5" s="1"/>
  <c r="H720" i="5" a="1"/>
  <c r="H720" i="5" s="1"/>
  <c r="H752" i="5" a="1"/>
  <c r="H752" i="5" s="1"/>
  <c r="H778" i="5" a="1"/>
  <c r="H778" i="5" s="1"/>
  <c r="H794" i="5" a="1"/>
  <c r="H794" i="5" s="1"/>
  <c r="H810" i="5" a="1"/>
  <c r="H810" i="5" s="1"/>
  <c r="H822" i="5" a="1"/>
  <c r="H822" i="5" s="1"/>
  <c r="H830" i="5" a="1"/>
  <c r="H830" i="5" s="1"/>
  <c r="H838" i="5" a="1"/>
  <c r="H838" i="5" s="1"/>
  <c r="H846" i="5" a="1"/>
  <c r="H846" i="5" s="1"/>
  <c r="H851" i="5" a="1"/>
  <c r="H851" i="5" s="1"/>
  <c r="H868" i="5" a="1"/>
  <c r="H868" i="5" s="1"/>
  <c r="H884" i="5" a="1"/>
  <c r="H884" i="5" s="1"/>
  <c r="H900" i="5" a="1"/>
  <c r="H900" i="5" s="1"/>
  <c r="H916" i="5" a="1"/>
  <c r="H916" i="5" s="1"/>
  <c r="H929" i="5" a="1"/>
  <c r="H929" i="5" s="1"/>
  <c r="H937" i="5" a="1"/>
  <c r="H937" i="5" s="1"/>
  <c r="H945" i="5" a="1"/>
  <c r="H945" i="5" s="1"/>
  <c r="H853" i="5" a="1"/>
  <c r="H853" i="5" s="1"/>
  <c r="H869" i="5" a="1"/>
  <c r="H869" i="5" s="1"/>
  <c r="H885" i="5" a="1"/>
  <c r="H885" i="5" s="1"/>
  <c r="H901" i="5" a="1"/>
  <c r="H901" i="5" s="1"/>
  <c r="H917" i="5" a="1"/>
  <c r="H917" i="5" s="1"/>
  <c r="H858" i="5" a="1"/>
  <c r="H858" i="5" s="1"/>
  <c r="H874" i="5" a="1"/>
  <c r="H874" i="5" s="1"/>
  <c r="H890" i="5" a="1"/>
  <c r="H890" i="5" s="1"/>
  <c r="H906" i="5" a="1"/>
  <c r="H906" i="5" s="1"/>
  <c r="H922" i="5" a="1"/>
  <c r="H922" i="5" s="1"/>
  <c r="H932" i="5" a="1"/>
  <c r="H932" i="5" s="1"/>
  <c r="H940" i="5" a="1"/>
  <c r="H940" i="5" s="1"/>
  <c r="H948" i="5" a="1"/>
  <c r="H948" i="5" s="1"/>
  <c r="H859" i="5" a="1"/>
  <c r="H859" i="5" s="1"/>
  <c r="H875" i="5" a="1"/>
  <c r="H875" i="5" s="1"/>
  <c r="H891" i="5" a="1"/>
  <c r="H891" i="5" s="1"/>
  <c r="H907" i="5" a="1"/>
  <c r="H907" i="5" s="1"/>
  <c r="H923" i="5" a="1"/>
  <c r="H923" i="5" s="1"/>
  <c r="H965" i="5" a="1"/>
  <c r="H965" i="5" s="1"/>
  <c r="H981" i="5" a="1"/>
  <c r="H981" i="5" s="1"/>
  <c r="H997" i="5" a="1"/>
  <c r="H997" i="5" s="1"/>
  <c r="H1013" i="5" a="1"/>
  <c r="H1013" i="5" s="1"/>
  <c r="H1029" i="5" a="1"/>
  <c r="H1029" i="5" s="1"/>
  <c r="H1045" i="5" a="1"/>
  <c r="H1045" i="5" s="1"/>
  <c r="H1061" i="5" a="1"/>
  <c r="H1061" i="5" s="1"/>
  <c r="H1077" i="5" a="1"/>
  <c r="H1077" i="5" s="1"/>
  <c r="H1093" i="5" a="1"/>
  <c r="H1093" i="5" s="1"/>
  <c r="H1109" i="5" a="1"/>
  <c r="H1109" i="5" s="1"/>
  <c r="H1125" i="5" a="1"/>
  <c r="H1125" i="5" s="1"/>
  <c r="H1141" i="5" a="1"/>
  <c r="H1141" i="5" s="1"/>
  <c r="H1157" i="5" a="1"/>
  <c r="H1157" i="5" s="1"/>
  <c r="H1173" i="5" a="1"/>
  <c r="H1173" i="5" s="1"/>
  <c r="H1189" i="5" a="1"/>
  <c r="H1189" i="5" s="1"/>
  <c r="H1205" i="5" a="1"/>
  <c r="H1205" i="5" s="1"/>
  <c r="H1221" i="5" a="1"/>
  <c r="H1221" i="5" s="1"/>
  <c r="H1237" i="5" a="1"/>
  <c r="H1237" i="5" s="1"/>
  <c r="H1253" i="5" a="1"/>
  <c r="H1253" i="5" s="1"/>
  <c r="H1269" i="5" a="1"/>
  <c r="H1269" i="5" s="1"/>
  <c r="H1285" i="5" a="1"/>
  <c r="H1285" i="5" s="1"/>
  <c r="H1301" i="5" a="1"/>
  <c r="H1301" i="5" s="1"/>
  <c r="H1317" i="5" a="1"/>
  <c r="H1317" i="5" s="1"/>
  <c r="H1333" i="5" a="1"/>
  <c r="H1333" i="5" s="1"/>
  <c r="H1349" i="5" a="1"/>
  <c r="H1349" i="5" s="1"/>
  <c r="H1365" i="5" a="1"/>
  <c r="H1365" i="5" s="1"/>
  <c r="H1381" i="5" a="1"/>
  <c r="H1381" i="5" s="1"/>
  <c r="H1397" i="5" a="1"/>
  <c r="H1397" i="5" s="1"/>
  <c r="H1413" i="5" a="1"/>
  <c r="H1413" i="5" s="1"/>
  <c r="H1429" i="5" a="1"/>
  <c r="H1429" i="5" s="1"/>
  <c r="H1445" i="5" a="1"/>
  <c r="H1445" i="5" s="1"/>
  <c r="H1461" i="5" a="1"/>
  <c r="H1461" i="5" s="1"/>
  <c r="H1477" i="5" a="1"/>
  <c r="H1477" i="5" s="1"/>
  <c r="H1493" i="5" a="1"/>
  <c r="H1493" i="5" s="1"/>
  <c r="H1509" i="5" a="1"/>
  <c r="H1509" i="5" s="1"/>
  <c r="H1525" i="5" a="1"/>
  <c r="H1525" i="5" s="1"/>
  <c r="H1541" i="5" a="1"/>
  <c r="H1541" i="5" s="1"/>
  <c r="H1557" i="5" a="1"/>
  <c r="H1557" i="5" s="1"/>
  <c r="H1572" i="5" a="1"/>
  <c r="H1572" i="5" s="1"/>
  <c r="H1580" i="5" a="1"/>
  <c r="H1580" i="5" s="1"/>
  <c r="H954" i="5" a="1"/>
  <c r="H954" i="5" s="1"/>
  <c r="H970" i="5" a="1"/>
  <c r="H970" i="5" s="1"/>
  <c r="H986" i="5" a="1"/>
  <c r="H986" i="5" s="1"/>
  <c r="H1002" i="5" a="1"/>
  <c r="H1002" i="5" s="1"/>
  <c r="H1018" i="5" a="1"/>
  <c r="H1018" i="5" s="1"/>
  <c r="H1034" i="5" a="1"/>
  <c r="H1034" i="5" s="1"/>
  <c r="H1050" i="5" a="1"/>
  <c r="H1050" i="5" s="1"/>
  <c r="H1066" i="5" a="1"/>
  <c r="H1066" i="5" s="1"/>
  <c r="H1082" i="5" a="1"/>
  <c r="H1082" i="5" s="1"/>
  <c r="H1098" i="5" a="1"/>
  <c r="H1098" i="5" s="1"/>
  <c r="H1114" i="5" a="1"/>
  <c r="H1114" i="5" s="1"/>
  <c r="H1130" i="5" a="1"/>
  <c r="H1130" i="5" s="1"/>
  <c r="H1146" i="5" a="1"/>
  <c r="H1146" i="5" s="1"/>
  <c r="H1162" i="5" a="1"/>
  <c r="H1162" i="5" s="1"/>
  <c r="H1178" i="5" a="1"/>
  <c r="H1178" i="5" s="1"/>
  <c r="H1194" i="5" a="1"/>
  <c r="H1194" i="5" s="1"/>
  <c r="H1210" i="5" a="1"/>
  <c r="H1210" i="5" s="1"/>
  <c r="H1226" i="5" a="1"/>
  <c r="H1226" i="5" s="1"/>
  <c r="H1242" i="5" a="1"/>
  <c r="H1242" i="5" s="1"/>
  <c r="H1258" i="5" a="1"/>
  <c r="H1258" i="5" s="1"/>
  <c r="H1274" i="5" a="1"/>
  <c r="H1274" i="5" s="1"/>
  <c r="H1290" i="5" a="1"/>
  <c r="H1290" i="5" s="1"/>
  <c r="H1306" i="5" a="1"/>
  <c r="H1306" i="5" s="1"/>
  <c r="H1322" i="5" a="1"/>
  <c r="H1322" i="5" s="1"/>
  <c r="H1338" i="5" a="1"/>
  <c r="H1338" i="5" s="1"/>
  <c r="H1354" i="5" a="1"/>
  <c r="H1354" i="5" s="1"/>
  <c r="H1370" i="5" a="1"/>
  <c r="H1370" i="5" s="1"/>
  <c r="H1386" i="5" a="1"/>
  <c r="H1386" i="5" s="1"/>
  <c r="H1402" i="5" a="1"/>
  <c r="H1402" i="5" s="1"/>
  <c r="H1418" i="5" a="1"/>
  <c r="H1418" i="5" s="1"/>
  <c r="H1434" i="5" a="1"/>
  <c r="H1434" i="5" s="1"/>
  <c r="H1450" i="5" a="1"/>
  <c r="H1450" i="5" s="1"/>
  <c r="H1466" i="5" a="1"/>
  <c r="H1466" i="5" s="1"/>
  <c r="H1482" i="5" a="1"/>
  <c r="H1482" i="5" s="1"/>
  <c r="H1498" i="5" a="1"/>
  <c r="H1498" i="5" s="1"/>
  <c r="H1514" i="5" a="1"/>
  <c r="H1514" i="5" s="1"/>
  <c r="H1530" i="5" a="1"/>
  <c r="H1530" i="5" s="1"/>
  <c r="H1546" i="5" a="1"/>
  <c r="H1546" i="5" s="1"/>
  <c r="H1562" i="5" a="1"/>
  <c r="H1562" i="5" s="1"/>
  <c r="H959" i="5" a="1"/>
  <c r="H959" i="5" s="1"/>
  <c r="H975" i="5" a="1"/>
  <c r="H975" i="5" s="1"/>
  <c r="H991" i="5" a="1"/>
  <c r="H991" i="5" s="1"/>
  <c r="H1007" i="5" a="1"/>
  <c r="H1007" i="5" s="1"/>
  <c r="H1023" i="5" a="1"/>
  <c r="H1023" i="5" s="1"/>
  <c r="H1039" i="5" a="1"/>
  <c r="H1039" i="5" s="1"/>
  <c r="H1055" i="5" a="1"/>
  <c r="H1055" i="5" s="1"/>
  <c r="H1071" i="5" a="1"/>
  <c r="H1071" i="5" s="1"/>
  <c r="H1087" i="5" a="1"/>
  <c r="H1087" i="5" s="1"/>
  <c r="H1103" i="5" a="1"/>
  <c r="H1103" i="5" s="1"/>
  <c r="H1119" i="5" a="1"/>
  <c r="H1119" i="5" s="1"/>
  <c r="H1135" i="5" a="1"/>
  <c r="H1135" i="5" s="1"/>
  <c r="H1151" i="5" a="1"/>
  <c r="H1151" i="5" s="1"/>
  <c r="H1167" i="5" a="1"/>
  <c r="H1167" i="5" s="1"/>
  <c r="H1183" i="5" a="1"/>
  <c r="H1183" i="5" s="1"/>
  <c r="H1199" i="5" a="1"/>
  <c r="H1199" i="5" s="1"/>
  <c r="H1215" i="5" a="1"/>
  <c r="H1215" i="5" s="1"/>
  <c r="H1231" i="5" a="1"/>
  <c r="H1231" i="5" s="1"/>
  <c r="H1247" i="5" a="1"/>
  <c r="H1247" i="5" s="1"/>
  <c r="H1263" i="5" a="1"/>
  <c r="H1263" i="5" s="1"/>
  <c r="H1279" i="5" a="1"/>
  <c r="H1279" i="5" s="1"/>
  <c r="H1295" i="5" a="1"/>
  <c r="H1295" i="5" s="1"/>
  <c r="H1311" i="5" a="1"/>
  <c r="H1311" i="5" s="1"/>
  <c r="H1327" i="5" a="1"/>
  <c r="H1327" i="5" s="1"/>
  <c r="H1343" i="5" a="1"/>
  <c r="H1343" i="5" s="1"/>
  <c r="H1359" i="5" a="1"/>
  <c r="H1359" i="5" s="1"/>
  <c r="H1375" i="5" a="1"/>
  <c r="H1375" i="5" s="1"/>
  <c r="H1391" i="5" a="1"/>
  <c r="H1391" i="5" s="1"/>
  <c r="H1407" i="5" a="1"/>
  <c r="H1407" i="5" s="1"/>
  <c r="H1423" i="5" a="1"/>
  <c r="H1423" i="5" s="1"/>
  <c r="H1439" i="5" a="1"/>
  <c r="H1439" i="5" s="1"/>
  <c r="H1455" i="5" a="1"/>
  <c r="H1455" i="5" s="1"/>
  <c r="H1471" i="5" a="1"/>
  <c r="H1471" i="5" s="1"/>
  <c r="H1487" i="5" a="1"/>
  <c r="H1487" i="5" s="1"/>
  <c r="H1503" i="5" a="1"/>
  <c r="H1503" i="5" s="1"/>
  <c r="H1519" i="5" a="1"/>
  <c r="H1519" i="5" s="1"/>
  <c r="H1535" i="5" a="1"/>
  <c r="H1535" i="5" s="1"/>
  <c r="H1551" i="5" a="1"/>
  <c r="H1551" i="5" s="1"/>
  <c r="H1567" i="5" a="1"/>
  <c r="H1567" i="5" s="1"/>
  <c r="H1577" i="5" a="1"/>
  <c r="H1577" i="5" s="1"/>
  <c r="H1585" i="5" a="1"/>
  <c r="H1585" i="5" s="1"/>
  <c r="H968" i="5" a="1"/>
  <c r="H968" i="5" s="1"/>
  <c r="H984" i="5" a="1"/>
  <c r="H984" i="5" s="1"/>
  <c r="H1000" i="5" a="1"/>
  <c r="H1000" i="5" s="1"/>
  <c r="H1016" i="5" a="1"/>
  <c r="H1016" i="5" s="1"/>
  <c r="H1032" i="5" a="1"/>
  <c r="H1032" i="5" s="1"/>
  <c r="H1048" i="5" a="1"/>
  <c r="H1048" i="5" s="1"/>
  <c r="H1064" i="5" a="1"/>
  <c r="H1064" i="5" s="1"/>
  <c r="H1080" i="5" a="1"/>
  <c r="H1080" i="5" s="1"/>
  <c r="H1096" i="5" a="1"/>
  <c r="H1096" i="5" s="1"/>
  <c r="H1112" i="5" a="1"/>
  <c r="H1112" i="5" s="1"/>
  <c r="H1128" i="5" a="1"/>
  <c r="H1128" i="5" s="1"/>
  <c r="H1144" i="5" a="1"/>
  <c r="H1144" i="5" s="1"/>
  <c r="H1160" i="5" a="1"/>
  <c r="H1160" i="5" s="1"/>
  <c r="H1176" i="5" a="1"/>
  <c r="H1176" i="5" s="1"/>
  <c r="H1192" i="5" a="1"/>
  <c r="H1192" i="5" s="1"/>
  <c r="H1208" i="5" a="1"/>
  <c r="H1208" i="5" s="1"/>
  <c r="H1224" i="5" a="1"/>
  <c r="H1224" i="5" s="1"/>
  <c r="H1240" i="5" a="1"/>
  <c r="H1240" i="5" s="1"/>
  <c r="H1256" i="5" a="1"/>
  <c r="H1256" i="5" s="1"/>
  <c r="H1272" i="5" a="1"/>
  <c r="H1272" i="5" s="1"/>
  <c r="H1288" i="5" a="1"/>
  <c r="H1288" i="5" s="1"/>
  <c r="H1304" i="5" a="1"/>
  <c r="H1304" i="5" s="1"/>
  <c r="H1320" i="5" a="1"/>
  <c r="H1320" i="5" s="1"/>
  <c r="H1336" i="5" a="1"/>
  <c r="H1336" i="5" s="1"/>
  <c r="H1352" i="5" a="1"/>
  <c r="H1352" i="5" s="1"/>
  <c r="H1368" i="5" a="1"/>
  <c r="H1368" i="5" s="1"/>
  <c r="H1384" i="5" a="1"/>
  <c r="H1384" i="5" s="1"/>
  <c r="H1400" i="5" a="1"/>
  <c r="H1400" i="5" s="1"/>
  <c r="H1416" i="5" a="1"/>
  <c r="H1416" i="5" s="1"/>
  <c r="H1432" i="5" a="1"/>
  <c r="H1432" i="5" s="1"/>
  <c r="H1448" i="5" a="1"/>
  <c r="H1448" i="5" s="1"/>
  <c r="H1464" i="5" a="1"/>
  <c r="H1464" i="5" s="1"/>
  <c r="H1480" i="5" a="1"/>
  <c r="H1480" i="5" s="1"/>
  <c r="H1496" i="5" a="1"/>
  <c r="H1496" i="5" s="1"/>
  <c r="H1512" i="5" a="1"/>
  <c r="H1512" i="5" s="1"/>
  <c r="H1528" i="5" a="1"/>
  <c r="H1528" i="5" s="1"/>
  <c r="H1544" i="5" a="1"/>
  <c r="H1544" i="5" s="1"/>
  <c r="H1560" i="5" a="1"/>
  <c r="H1560" i="5" s="1"/>
  <c r="H1591" i="5" a="1"/>
  <c r="H1591" i="5" s="1"/>
  <c r="H1607" i="5" a="1"/>
  <c r="H1607" i="5" s="1"/>
  <c r="H1623" i="5" a="1"/>
  <c r="H1623" i="5" s="1"/>
  <c r="H1639" i="5" a="1"/>
  <c r="H1639" i="5" s="1"/>
  <c r="H1655" i="5" a="1"/>
  <c r="H1655" i="5" s="1"/>
  <c r="H1671" i="5" a="1"/>
  <c r="H1671" i="5" s="1"/>
  <c r="H1687" i="5" a="1"/>
  <c r="H1687" i="5" s="1"/>
  <c r="H1702" i="5" a="1"/>
  <c r="H1702" i="5" s="1"/>
  <c r="H1718" i="5" a="1"/>
  <c r="H1718" i="5" s="1"/>
  <c r="H1734" i="5" a="1"/>
  <c r="H1734" i="5" s="1"/>
  <c r="H1750" i="5" a="1"/>
  <c r="H1750" i="5" s="1"/>
  <c r="H1766" i="5" a="1"/>
  <c r="H1766" i="5" s="1"/>
  <c r="H1782" i="5" a="1"/>
  <c r="H1782" i="5" s="1"/>
  <c r="H1798" i="5" a="1"/>
  <c r="H1798" i="5" s="1"/>
  <c r="H1814" i="5" a="1"/>
  <c r="H1814" i="5" s="1"/>
  <c r="H1830" i="5" a="1"/>
  <c r="H1830" i="5" s="1"/>
  <c r="H1846" i="5" a="1"/>
  <c r="H1846" i="5" s="1"/>
  <c r="H1862" i="5" a="1"/>
  <c r="H1862" i="5" s="1"/>
  <c r="H1878" i="5" a="1"/>
  <c r="H1878" i="5" s="1"/>
  <c r="H1894" i="5" a="1"/>
  <c r="H1894" i="5" s="1"/>
  <c r="H1910" i="5" a="1"/>
  <c r="H1910" i="5" s="1"/>
  <c r="H1926" i="5" a="1"/>
  <c r="H1926" i="5" s="1"/>
  <c r="H1942" i="5" a="1"/>
  <c r="H1942" i="5" s="1"/>
  <c r="H1600" i="5" a="1"/>
  <c r="H1600" i="5" s="1"/>
  <c r="H1616" i="5" a="1"/>
  <c r="H1616" i="5" s="1"/>
  <c r="H1632" i="5" a="1"/>
  <c r="H1632" i="5" s="1"/>
  <c r="H1648" i="5" a="1"/>
  <c r="H1648" i="5" s="1"/>
  <c r="H1664" i="5" a="1"/>
  <c r="H1664" i="5" s="1"/>
  <c r="H1680" i="5" a="1"/>
  <c r="H1680" i="5" s="1"/>
  <c r="H1697" i="5" a="1"/>
  <c r="H1697" i="5" s="1"/>
  <c r="H1713" i="5" a="1"/>
  <c r="H1713" i="5" s="1"/>
  <c r="H1729" i="5" a="1"/>
  <c r="H1729" i="5" s="1"/>
  <c r="H1745" i="5" a="1"/>
  <c r="H1745" i="5" s="1"/>
  <c r="H1761" i="5" a="1"/>
  <c r="H1761" i="5" s="1"/>
  <c r="H1777" i="5" a="1"/>
  <c r="H1777" i="5" s="1"/>
  <c r="H1793" i="5" a="1"/>
  <c r="H1793" i="5" s="1"/>
  <c r="H1809" i="5" a="1"/>
  <c r="H1809" i="5" s="1"/>
  <c r="H1825" i="5" a="1"/>
  <c r="H1825" i="5" s="1"/>
  <c r="H1841" i="5" a="1"/>
  <c r="H1841" i="5" s="1"/>
  <c r="H1857" i="5" a="1"/>
  <c r="H1857" i="5" s="1"/>
  <c r="H1873" i="5" a="1"/>
  <c r="H1873" i="5" s="1"/>
  <c r="H1889" i="5" a="1"/>
  <c r="H1889" i="5" s="1"/>
  <c r="H1905" i="5" a="1"/>
  <c r="H1905" i="5" s="1"/>
  <c r="H1921" i="5" a="1"/>
  <c r="H1921" i="5" s="1"/>
  <c r="H1937" i="5" a="1"/>
  <c r="H1937" i="5" s="1"/>
  <c r="H1949" i="5" a="1"/>
  <c r="H1949" i="5" s="1"/>
  <c r="H1957" i="5" a="1"/>
  <c r="H1957" i="5" s="1"/>
  <c r="H1965" i="5" a="1"/>
  <c r="H1965" i="5" s="1"/>
  <c r="H1973" i="5" a="1"/>
  <c r="H1973" i="5" s="1"/>
  <c r="H1981" i="5" a="1"/>
  <c r="H1981" i="5" s="1"/>
  <c r="H1989" i="5" a="1"/>
  <c r="H1989" i="5" s="1"/>
  <c r="H1997" i="5" a="1"/>
  <c r="H1997" i="5" s="1"/>
  <c r="H1601" i="5" a="1"/>
  <c r="H1601" i="5" s="1"/>
  <c r="H1617" i="5" a="1"/>
  <c r="H1617" i="5" s="1"/>
  <c r="H1633" i="5" a="1"/>
  <c r="H1633" i="5" s="1"/>
  <c r="H1649" i="5" a="1"/>
  <c r="H1649" i="5" s="1"/>
  <c r="H1665" i="5" a="1"/>
  <c r="H1665" i="5" s="1"/>
  <c r="H1681" i="5" a="1"/>
  <c r="H1681" i="5" s="1"/>
  <c r="H1698" i="5" a="1"/>
  <c r="H1698" i="5" s="1"/>
  <c r="H1714" i="5" a="1"/>
  <c r="H1714" i="5" s="1"/>
  <c r="H1730" i="5" a="1"/>
  <c r="H1730" i="5" s="1"/>
  <c r="H1746" i="5" a="1"/>
  <c r="H1746" i="5" s="1"/>
  <c r="H1762" i="5" a="1"/>
  <c r="H1762" i="5" s="1"/>
  <c r="H1778" i="5" a="1"/>
  <c r="H1778" i="5" s="1"/>
  <c r="H1794" i="5" a="1"/>
  <c r="H1794" i="5" s="1"/>
  <c r="H1810" i="5" a="1"/>
  <c r="H1810" i="5" s="1"/>
  <c r="H1826" i="5" a="1"/>
  <c r="H1826" i="5" s="1"/>
  <c r="H1842" i="5" a="1"/>
  <c r="H1842" i="5" s="1"/>
  <c r="H1858" i="5" a="1"/>
  <c r="H1858" i="5" s="1"/>
  <c r="H1874" i="5" a="1"/>
  <c r="H1874" i="5" s="1"/>
  <c r="H1890" i="5" a="1"/>
  <c r="H1890" i="5" s="1"/>
  <c r="H1906" i="5" a="1"/>
  <c r="H1906" i="5" s="1"/>
  <c r="H1922" i="5" a="1"/>
  <c r="H1922" i="5" s="1"/>
  <c r="H1938" i="5" a="1"/>
  <c r="H1938" i="5" s="1"/>
  <c r="H1598" i="5" a="1"/>
  <c r="H1598" i="5" s="1"/>
  <c r="H1614" i="5" a="1"/>
  <c r="H1614" i="5" s="1"/>
  <c r="H1630" i="5" a="1"/>
  <c r="H1630" i="5" s="1"/>
  <c r="H1646" i="5" a="1"/>
  <c r="H1646" i="5" s="1"/>
  <c r="H1662" i="5" a="1"/>
  <c r="H1662" i="5" s="1"/>
  <c r="H1678" i="5" a="1"/>
  <c r="H1678" i="5" s="1"/>
  <c r="H1693" i="5" a="1"/>
  <c r="H1693" i="5" s="1"/>
  <c r="H1709" i="5" a="1"/>
  <c r="H1709" i="5" s="1"/>
  <c r="H1725" i="5" a="1"/>
  <c r="H1725" i="5" s="1"/>
  <c r="H1741" i="5" a="1"/>
  <c r="H1741" i="5" s="1"/>
  <c r="H1757" i="5" a="1"/>
  <c r="H1757" i="5" s="1"/>
  <c r="H1773" i="5" a="1"/>
  <c r="H1773" i="5" s="1"/>
  <c r="H1789" i="5" a="1"/>
  <c r="H1789" i="5" s="1"/>
  <c r="H1805" i="5" a="1"/>
  <c r="H1805" i="5" s="1"/>
  <c r="H1821" i="5" a="1"/>
  <c r="H1821" i="5" s="1"/>
  <c r="H1837" i="5" a="1"/>
  <c r="H1837" i="5" s="1"/>
  <c r="H1853" i="5" a="1"/>
  <c r="H1853" i="5" s="1"/>
  <c r="H1869" i="5" a="1"/>
  <c r="H1869" i="5" s="1"/>
  <c r="H1885" i="5" a="1"/>
  <c r="H1885" i="5" s="1"/>
  <c r="H1901" i="5" a="1"/>
  <c r="H1901" i="5" s="1"/>
  <c r="H1917" i="5" a="1"/>
  <c r="H1917" i="5" s="1"/>
  <c r="H1933" i="5" a="1"/>
  <c r="H1933" i="5" s="1"/>
  <c r="H1946" i="5" a="1"/>
  <c r="H1946" i="5" s="1"/>
  <c r="H1954" i="5" a="1"/>
  <c r="H1954" i="5" s="1"/>
  <c r="H1962" i="5" a="1"/>
  <c r="H1962" i="5" s="1"/>
  <c r="H1970" i="5" a="1"/>
  <c r="H1970" i="5" s="1"/>
  <c r="H1978" i="5" a="1"/>
  <c r="H1978" i="5" s="1"/>
  <c r="H1986" i="5" a="1"/>
  <c r="H1986" i="5" s="1"/>
  <c r="H1994" i="5" a="1"/>
  <c r="H1994" i="5" s="1"/>
  <c r="H2002" i="5" a="1"/>
  <c r="H2002" i="5" s="1"/>
  <c r="H5" i="5" a="1"/>
  <c r="H5" i="5" s="1"/>
  <c r="H6" i="5" a="1"/>
  <c r="H6" i="5" s="1"/>
  <c r="H13" i="5" a="1"/>
  <c r="H13" i="5" s="1"/>
  <c r="H29" i="5" a="1"/>
  <c r="H29" i="5" s="1"/>
  <c r="H45" i="5" a="1"/>
  <c r="H45" i="5" s="1"/>
  <c r="H61" i="5" a="1"/>
  <c r="H61" i="5" s="1"/>
  <c r="H77" i="5" a="1"/>
  <c r="H77" i="5" s="1"/>
  <c r="H93" i="5" a="1"/>
  <c r="H93" i="5" s="1"/>
  <c r="H109" i="5" a="1"/>
  <c r="H109" i="5" s="1"/>
  <c r="H125" i="5" a="1"/>
  <c r="H125" i="5" s="1"/>
  <c r="H141" i="5" a="1"/>
  <c r="H141" i="5" s="1"/>
  <c r="H157" i="5" a="1"/>
  <c r="H157" i="5" s="1"/>
  <c r="H173" i="5" a="1"/>
  <c r="H173" i="5" s="1"/>
  <c r="H22" i="5" a="1"/>
  <c r="H22" i="5" s="1"/>
  <c r="H38" i="5" a="1"/>
  <c r="H38" i="5" s="1"/>
  <c r="H54" i="5" a="1"/>
  <c r="H54" i="5" s="1"/>
  <c r="H70" i="5" a="1"/>
  <c r="H70" i="5" s="1"/>
  <c r="H86" i="5" a="1"/>
  <c r="H86" i="5" s="1"/>
  <c r="H102" i="5" a="1"/>
  <c r="H102" i="5" s="1"/>
  <c r="H118" i="5" a="1"/>
  <c r="H118" i="5" s="1"/>
  <c r="H134" i="5" a="1"/>
  <c r="H134" i="5" s="1"/>
  <c r="H150" i="5" a="1"/>
  <c r="H150" i="5" s="1"/>
  <c r="H166" i="5" a="1"/>
  <c r="H166" i="5" s="1"/>
  <c r="H19" i="5" a="1"/>
  <c r="H19" i="5" s="1"/>
  <c r="H35" i="5" a="1"/>
  <c r="H35" i="5" s="1"/>
  <c r="H51" i="5" a="1"/>
  <c r="H51" i="5" s="1"/>
  <c r="H67" i="5" a="1"/>
  <c r="H67" i="5" s="1"/>
  <c r="H83" i="5" a="1"/>
  <c r="H83" i="5" s="1"/>
  <c r="H99" i="5" a="1"/>
  <c r="H99" i="5" s="1"/>
  <c r="H115" i="5" a="1"/>
  <c r="H115" i="5" s="1"/>
  <c r="H131" i="5" a="1"/>
  <c r="H131" i="5" s="1"/>
  <c r="H147" i="5" a="1"/>
  <c r="H147" i="5" s="1"/>
  <c r="H163" i="5" a="1"/>
  <c r="H163" i="5" s="1"/>
  <c r="H16" i="5" a="1"/>
  <c r="H16" i="5" s="1"/>
  <c r="H32" i="5" a="1"/>
  <c r="H32" i="5" s="1"/>
  <c r="H48" i="5" a="1"/>
  <c r="H48" i="5" s="1"/>
  <c r="H64" i="5" a="1"/>
  <c r="H64" i="5" s="1"/>
  <c r="H80" i="5" a="1"/>
  <c r="H80" i="5" s="1"/>
  <c r="H96" i="5" a="1"/>
  <c r="H96" i="5" s="1"/>
  <c r="H112" i="5" a="1"/>
  <c r="H112" i="5" s="1"/>
  <c r="H128" i="5" a="1"/>
  <c r="H128" i="5" s="1"/>
  <c r="H144" i="5" a="1"/>
  <c r="H144" i="5" s="1"/>
  <c r="H160" i="5" a="1"/>
  <c r="H160" i="5" s="1"/>
  <c r="H177" i="5" a="1"/>
  <c r="H177" i="5" s="1"/>
  <c r="H193" i="5" a="1"/>
  <c r="H193" i="5" s="1"/>
  <c r="H209" i="5" a="1"/>
  <c r="H209" i="5" s="1"/>
  <c r="H225" i="5" a="1"/>
  <c r="H225" i="5" s="1"/>
  <c r="H241" i="5" a="1"/>
  <c r="H241" i="5" s="1"/>
  <c r="H257" i="5" a="1"/>
  <c r="H257" i="5" s="1"/>
  <c r="H269" i="5" a="1"/>
  <c r="H269" i="5" s="1"/>
  <c r="H277" i="5" a="1"/>
  <c r="H277" i="5" s="1"/>
  <c r="H285" i="5" a="1"/>
  <c r="H285" i="5" s="1"/>
  <c r="H178" i="5" a="1"/>
  <c r="H178" i="5" s="1"/>
  <c r="H194" i="5" a="1"/>
  <c r="H194" i="5" s="1"/>
  <c r="H210" i="5" a="1"/>
  <c r="H210" i="5" s="1"/>
  <c r="H226" i="5" a="1"/>
  <c r="H226" i="5" s="1"/>
  <c r="H242" i="5" a="1"/>
  <c r="H242" i="5" s="1"/>
  <c r="H258" i="5" a="1"/>
  <c r="H258" i="5" s="1"/>
  <c r="H187" i="5" a="1"/>
  <c r="H187" i="5" s="1"/>
  <c r="H203" i="5" a="1"/>
  <c r="H203" i="5" s="1"/>
  <c r="H219" i="5" a="1"/>
  <c r="H219" i="5" s="1"/>
  <c r="H235" i="5" a="1"/>
  <c r="H235" i="5" s="1"/>
  <c r="H251" i="5" a="1"/>
  <c r="H251" i="5" s="1"/>
  <c r="H266" i="5" a="1"/>
  <c r="H266" i="5" s="1"/>
  <c r="H274" i="5" a="1"/>
  <c r="H274" i="5" s="1"/>
  <c r="H282" i="5" a="1"/>
  <c r="H282" i="5" s="1"/>
  <c r="H290" i="5" a="1"/>
  <c r="H290" i="5" s="1"/>
  <c r="H188" i="5" a="1"/>
  <c r="H188" i="5" s="1"/>
  <c r="H204" i="5" a="1"/>
  <c r="H204" i="5" s="1"/>
  <c r="H220" i="5" a="1"/>
  <c r="H220" i="5" s="1"/>
  <c r="H236" i="5" a="1"/>
  <c r="H236" i="5" s="1"/>
  <c r="H252" i="5" a="1"/>
  <c r="H252" i="5" s="1"/>
  <c r="H293" i="5" a="1"/>
  <c r="H293" i="5" s="1"/>
  <c r="H309" i="5" a="1"/>
  <c r="H309" i="5" s="1"/>
  <c r="H325" i="5" a="1"/>
  <c r="H325" i="5" s="1"/>
  <c r="H341" i="5" a="1"/>
  <c r="H341" i="5" s="1"/>
  <c r="H357" i="5" a="1"/>
  <c r="H357" i="5" s="1"/>
  <c r="H373" i="5" a="1"/>
  <c r="H373" i="5" s="1"/>
  <c r="H389" i="5" a="1"/>
  <c r="H389" i="5" s="1"/>
  <c r="H405" i="5" a="1"/>
  <c r="H405" i="5" s="1"/>
  <c r="H421" i="5" a="1"/>
  <c r="H421" i="5" s="1"/>
  <c r="H437" i="5" a="1"/>
  <c r="H437" i="5" s="1"/>
  <c r="H453" i="5" a="1"/>
  <c r="H453" i="5" s="1"/>
  <c r="H469" i="5" a="1"/>
  <c r="H469" i="5" s="1"/>
  <c r="H485" i="5" a="1"/>
  <c r="H485" i="5" s="1"/>
  <c r="H501" i="5" a="1"/>
  <c r="H501" i="5" s="1"/>
  <c r="H298" i="5" a="1"/>
  <c r="H298" i="5" s="1"/>
  <c r="H314" i="5" a="1"/>
  <c r="H314" i="5" s="1"/>
  <c r="H330" i="5" a="1"/>
  <c r="H330" i="5" s="1"/>
  <c r="H346" i="5" a="1"/>
  <c r="H346" i="5" s="1"/>
  <c r="H362" i="5" a="1"/>
  <c r="H362" i="5" s="1"/>
  <c r="H378" i="5" a="1"/>
  <c r="H378" i="5" s="1"/>
  <c r="H394" i="5" a="1"/>
  <c r="H394" i="5" s="1"/>
  <c r="H410" i="5" a="1"/>
  <c r="H410" i="5" s="1"/>
  <c r="H426" i="5" a="1"/>
  <c r="H426" i="5" s="1"/>
  <c r="H442" i="5" a="1"/>
  <c r="H442" i="5" s="1"/>
  <c r="H458" i="5" a="1"/>
  <c r="H458" i="5" s="1"/>
  <c r="H474" i="5" a="1"/>
  <c r="H474" i="5" s="1"/>
  <c r="H490" i="5" a="1"/>
  <c r="H490" i="5" s="1"/>
  <c r="H506" i="5" a="1"/>
  <c r="H506" i="5" s="1"/>
  <c r="H522" i="5" a="1"/>
  <c r="H522" i="5" s="1"/>
  <c r="H538" i="5" a="1"/>
  <c r="H538" i="5" s="1"/>
  <c r="H554" i="5" a="1"/>
  <c r="H554" i="5" s="1"/>
  <c r="H303" i="5" a="1"/>
  <c r="H303" i="5" s="1"/>
  <c r="H319" i="5" a="1"/>
  <c r="H319" i="5" s="1"/>
  <c r="H335" i="5" a="1"/>
  <c r="H335" i="5" s="1"/>
  <c r="H351" i="5" a="1"/>
  <c r="H351" i="5" s="1"/>
  <c r="H367" i="5" a="1"/>
  <c r="H367" i="5" s="1"/>
  <c r="H383" i="5" a="1"/>
  <c r="H383" i="5" s="1"/>
  <c r="H399" i="5" a="1"/>
  <c r="H399" i="5" s="1"/>
  <c r="H415" i="5" a="1"/>
  <c r="H415" i="5" s="1"/>
  <c r="H431" i="5" a="1"/>
  <c r="H431" i="5" s="1"/>
  <c r="H447" i="5" a="1"/>
  <c r="H447" i="5" s="1"/>
  <c r="H463" i="5" a="1"/>
  <c r="H463" i="5" s="1"/>
  <c r="H300" i="5" a="1"/>
  <c r="H300" i="5" s="1"/>
  <c r="H316" i="5" a="1"/>
  <c r="H316" i="5" s="1"/>
  <c r="H332" i="5" a="1"/>
  <c r="H332" i="5" s="1"/>
  <c r="H348" i="5" a="1"/>
  <c r="H348" i="5" s="1"/>
  <c r="H364" i="5" a="1"/>
  <c r="H364" i="5" s="1"/>
  <c r="H380" i="5" a="1"/>
  <c r="H380" i="5" s="1"/>
  <c r="H396" i="5" a="1"/>
  <c r="H396" i="5" s="1"/>
  <c r="H412" i="5" a="1"/>
  <c r="H412" i="5" s="1"/>
  <c r="H428" i="5" a="1"/>
  <c r="H428" i="5" s="1"/>
  <c r="H444" i="5" a="1"/>
  <c r="H444" i="5" s="1"/>
  <c r="H460" i="5" a="1"/>
  <c r="H460" i="5" s="1"/>
  <c r="H476" i="5" a="1"/>
  <c r="H476" i="5" s="1"/>
  <c r="H492" i="5" a="1"/>
  <c r="H492" i="5" s="1"/>
  <c r="H508" i="5" a="1"/>
  <c r="H508" i="5" s="1"/>
  <c r="H524" i="5" a="1"/>
  <c r="H524" i="5" s="1"/>
  <c r="H540" i="5" a="1"/>
  <c r="H540" i="5" s="1"/>
  <c r="H556" i="5" a="1"/>
  <c r="H556" i="5" s="1"/>
  <c r="H507" i="5" a="1"/>
  <c r="H507" i="5" s="1"/>
  <c r="H541" i="5" a="1"/>
  <c r="H541" i="5" s="1"/>
  <c r="H567" i="5" a="1"/>
  <c r="H567" i="5" s="1"/>
  <c r="H583" i="5" a="1"/>
  <c r="H583" i="5" s="1"/>
  <c r="H599" i="5" a="1"/>
  <c r="H599" i="5" s="1"/>
  <c r="H615" i="5" a="1"/>
  <c r="H615" i="5" s="1"/>
  <c r="H631" i="5" a="1"/>
  <c r="H631" i="5" s="1"/>
  <c r="H647" i="5" a="1"/>
  <c r="H647" i="5" s="1"/>
  <c r="H663" i="5" a="1"/>
  <c r="H663" i="5" s="1"/>
  <c r="H519" i="5" a="1"/>
  <c r="H519" i="5" s="1"/>
  <c r="H551" i="5" a="1"/>
  <c r="H551" i="5" s="1"/>
  <c r="H572" i="5" a="1"/>
  <c r="H572" i="5" s="1"/>
  <c r="H588" i="5" a="1"/>
  <c r="H588" i="5" s="1"/>
  <c r="H604" i="5" a="1"/>
  <c r="H604" i="5" s="1"/>
  <c r="H620" i="5" a="1"/>
  <c r="H620" i="5" s="1"/>
  <c r="H636" i="5" a="1"/>
  <c r="H636" i="5" s="1"/>
  <c r="H652" i="5" a="1"/>
  <c r="H652" i="5" s="1"/>
  <c r="H483" i="5" a="1"/>
  <c r="H483" i="5" s="1"/>
  <c r="H529" i="5" a="1"/>
  <c r="H529" i="5" s="1"/>
  <c r="H561" i="5" a="1"/>
  <c r="H561" i="5" s="1"/>
  <c r="H577" i="5" a="1"/>
  <c r="H577" i="5" s="1"/>
  <c r="H593" i="5" a="1"/>
  <c r="H593" i="5" s="1"/>
  <c r="H609" i="5" a="1"/>
  <c r="H609" i="5" s="1"/>
  <c r="H625" i="5" a="1"/>
  <c r="H625" i="5" s="1"/>
  <c r="H641" i="5" a="1"/>
  <c r="H641" i="5" s="1"/>
  <c r="H657" i="5" a="1"/>
  <c r="H657" i="5" s="1"/>
  <c r="H673" i="5" a="1"/>
  <c r="H673" i="5" s="1"/>
  <c r="H689" i="5" a="1"/>
  <c r="H689" i="5" s="1"/>
  <c r="H705" i="5" a="1"/>
  <c r="H705" i="5" s="1"/>
  <c r="H721" i="5" a="1"/>
  <c r="H721" i="5" s="1"/>
  <c r="H737" i="5" a="1"/>
  <c r="H737" i="5" s="1"/>
  <c r="H753" i="5" a="1"/>
  <c r="H753" i="5" s="1"/>
  <c r="H487" i="5" a="1"/>
  <c r="H487" i="5" s="1"/>
  <c r="H531" i="5" a="1"/>
  <c r="H531" i="5" s="1"/>
  <c r="H562" i="5" a="1"/>
  <c r="H562" i="5" s="1"/>
  <c r="H578" i="5" a="1"/>
  <c r="H578" i="5" s="1"/>
  <c r="H594" i="5" a="1"/>
  <c r="H594" i="5" s="1"/>
  <c r="H610" i="5" a="1"/>
  <c r="H610" i="5" s="1"/>
  <c r="H626" i="5" a="1"/>
  <c r="H626" i="5" s="1"/>
  <c r="H642" i="5" a="1"/>
  <c r="H642" i="5" s="1"/>
  <c r="H658" i="5" a="1"/>
  <c r="H658" i="5" s="1"/>
  <c r="H674" i="5" a="1"/>
  <c r="H674" i="5" s="1"/>
  <c r="H690" i="5" a="1"/>
  <c r="H690" i="5" s="1"/>
  <c r="H706" i="5" a="1"/>
  <c r="H706" i="5" s="1"/>
  <c r="H722" i="5" a="1"/>
  <c r="H722" i="5" s="1"/>
  <c r="H738" i="5" a="1"/>
  <c r="H738" i="5" s="1"/>
  <c r="H754" i="5" a="1"/>
  <c r="H754" i="5" s="1"/>
  <c r="H769" i="5" a="1"/>
  <c r="H769" i="5" s="1"/>
  <c r="H675" i="5" a="1"/>
  <c r="H675" i="5" s="1"/>
  <c r="H707" i="5" a="1"/>
  <c r="H707" i="5" s="1"/>
  <c r="H739" i="5" a="1"/>
  <c r="H739" i="5" s="1"/>
  <c r="H776" i="5" a="1"/>
  <c r="H776" i="5" s="1"/>
  <c r="H792" i="5" a="1"/>
  <c r="H792" i="5" s="1"/>
  <c r="H808" i="5" a="1"/>
  <c r="H808" i="5" s="1"/>
  <c r="H676" i="5" a="1"/>
  <c r="H676" i="5" s="1"/>
  <c r="H708" i="5" a="1"/>
  <c r="H708" i="5" s="1"/>
  <c r="H740" i="5" a="1"/>
  <c r="H740" i="5" s="1"/>
  <c r="H770" i="5" a="1"/>
  <c r="H770" i="5" s="1"/>
  <c r="H785" i="5" a="1"/>
  <c r="H785" i="5" s="1"/>
  <c r="H801" i="5" a="1"/>
  <c r="H801" i="5" s="1"/>
  <c r="H817" i="5" a="1"/>
  <c r="H817" i="5" s="1"/>
  <c r="H825" i="5" a="1"/>
  <c r="H825" i="5" s="1"/>
  <c r="H833" i="5" a="1"/>
  <c r="H833" i="5" s="1"/>
  <c r="H841" i="5" a="1"/>
  <c r="H841" i="5" s="1"/>
  <c r="H849" i="5" a="1"/>
  <c r="H849" i="5" s="1"/>
  <c r="H695" i="5" a="1"/>
  <c r="H695" i="5" s="1"/>
  <c r="H727" i="5" a="1"/>
  <c r="H727" i="5" s="1"/>
  <c r="H759" i="5" a="1"/>
  <c r="H759" i="5" s="1"/>
  <c r="H783" i="5" a="1"/>
  <c r="H783" i="5" s="1"/>
  <c r="H799" i="5" a="1"/>
  <c r="H799" i="5" s="1"/>
  <c r="H815" i="5" a="1"/>
  <c r="H815" i="5" s="1"/>
  <c r="H696" i="5" a="1"/>
  <c r="H696" i="5" s="1"/>
  <c r="H728" i="5" a="1"/>
  <c r="H728" i="5" s="1"/>
  <c r="H760" i="5" a="1"/>
  <c r="H760" i="5" s="1"/>
  <c r="H781" i="5" a="1"/>
  <c r="H781" i="5" s="1"/>
  <c r="H797" i="5" a="1"/>
  <c r="H797" i="5" s="1"/>
  <c r="H813" i="5" a="1"/>
  <c r="H813" i="5" s="1"/>
  <c r="H824" i="5" a="1"/>
  <c r="H824" i="5" s="1"/>
  <c r="H832" i="5" a="1"/>
  <c r="H832" i="5" s="1"/>
  <c r="H840" i="5" a="1"/>
  <c r="H840" i="5" s="1"/>
  <c r="H848" i="5" a="1"/>
  <c r="H848" i="5" s="1"/>
  <c r="H856" i="5" a="1"/>
  <c r="H856" i="5" s="1"/>
  <c r="H872" i="5" a="1"/>
  <c r="H872" i="5" s="1"/>
  <c r="H888" i="5" a="1"/>
  <c r="H888" i="5" s="1"/>
  <c r="H904" i="5" a="1"/>
  <c r="H904" i="5" s="1"/>
  <c r="H920" i="5" a="1"/>
  <c r="H920" i="5" s="1"/>
  <c r="H931" i="5" a="1"/>
  <c r="H931" i="5" s="1"/>
  <c r="H939" i="5" a="1"/>
  <c r="H939" i="5" s="1"/>
  <c r="H947" i="5" a="1"/>
  <c r="H947" i="5" s="1"/>
  <c r="H857" i="5" a="1"/>
  <c r="H857" i="5" s="1"/>
  <c r="H873" i="5" a="1"/>
  <c r="H873" i="5" s="1"/>
  <c r="H889" i="5" a="1"/>
  <c r="H889" i="5" s="1"/>
  <c r="H905" i="5" a="1"/>
  <c r="H905" i="5" s="1"/>
  <c r="H921" i="5" a="1"/>
  <c r="H921" i="5" s="1"/>
  <c r="H862" i="5" a="1"/>
  <c r="H862" i="5" s="1"/>
  <c r="H878" i="5" a="1"/>
  <c r="H878" i="5" s="1"/>
  <c r="H894" i="5" a="1"/>
  <c r="H894" i="5" s="1"/>
  <c r="H910" i="5" a="1"/>
  <c r="H910" i="5" s="1"/>
  <c r="H926" i="5" a="1"/>
  <c r="H926" i="5" s="1"/>
  <c r="H934" i="5" a="1"/>
  <c r="H934" i="5" s="1"/>
  <c r="H942" i="5" a="1"/>
  <c r="H942" i="5" s="1"/>
  <c r="H950" i="5" a="1"/>
  <c r="H950" i="5" s="1"/>
  <c r="H863" i="5" a="1"/>
  <c r="H863" i="5" s="1"/>
  <c r="H879" i="5" a="1"/>
  <c r="H879" i="5" s="1"/>
  <c r="H895" i="5" a="1"/>
  <c r="H895" i="5" s="1"/>
  <c r="H911" i="5" a="1"/>
  <c r="H911" i="5" s="1"/>
  <c r="H953" i="5" a="1"/>
  <c r="H953" i="5" s="1"/>
  <c r="H969" i="5" a="1"/>
  <c r="H969" i="5" s="1"/>
  <c r="H985" i="5" a="1"/>
  <c r="H985" i="5" s="1"/>
  <c r="H1001" i="5" a="1"/>
  <c r="H1001" i="5" s="1"/>
  <c r="H1017" i="5" a="1"/>
  <c r="H1017" i="5" s="1"/>
  <c r="H1033" i="5" a="1"/>
  <c r="H1033" i="5" s="1"/>
  <c r="H1049" i="5" a="1"/>
  <c r="H1049" i="5" s="1"/>
  <c r="H1065" i="5" a="1"/>
  <c r="H1065" i="5" s="1"/>
  <c r="H1081" i="5" a="1"/>
  <c r="H1081" i="5" s="1"/>
  <c r="H1097" i="5" a="1"/>
  <c r="H1097" i="5" s="1"/>
  <c r="H1113" i="5" a="1"/>
  <c r="H1113" i="5" s="1"/>
  <c r="H1129" i="5" a="1"/>
  <c r="H1129" i="5" s="1"/>
  <c r="H1145" i="5" a="1"/>
  <c r="H1145" i="5" s="1"/>
  <c r="H1161" i="5" a="1"/>
  <c r="H1161" i="5" s="1"/>
  <c r="H1177" i="5" a="1"/>
  <c r="H1177" i="5" s="1"/>
  <c r="H1193" i="5" a="1"/>
  <c r="H1193" i="5" s="1"/>
  <c r="H1209" i="5" a="1"/>
  <c r="H1209" i="5" s="1"/>
  <c r="H1225" i="5" a="1"/>
  <c r="H1225" i="5" s="1"/>
  <c r="H1241" i="5" a="1"/>
  <c r="H1241" i="5" s="1"/>
  <c r="H1257" i="5" a="1"/>
  <c r="H1257" i="5" s="1"/>
  <c r="H1273" i="5" a="1"/>
  <c r="H1273" i="5" s="1"/>
  <c r="H1289" i="5" a="1"/>
  <c r="H1289" i="5" s="1"/>
  <c r="H1305" i="5" a="1"/>
  <c r="H1305" i="5" s="1"/>
  <c r="H1321" i="5" a="1"/>
  <c r="H1321" i="5" s="1"/>
  <c r="H1337" i="5" a="1"/>
  <c r="H1337" i="5" s="1"/>
  <c r="H1353" i="5" a="1"/>
  <c r="H1353" i="5" s="1"/>
  <c r="H1369" i="5" a="1"/>
  <c r="H1369" i="5" s="1"/>
  <c r="H1385" i="5" a="1"/>
  <c r="H1385" i="5" s="1"/>
  <c r="H1401" i="5" a="1"/>
  <c r="H1401" i="5" s="1"/>
  <c r="H1417" i="5" a="1"/>
  <c r="H1417" i="5" s="1"/>
  <c r="H1433" i="5" a="1"/>
  <c r="H1433" i="5" s="1"/>
  <c r="H1449" i="5" a="1"/>
  <c r="H1449" i="5" s="1"/>
  <c r="H1465" i="5" a="1"/>
  <c r="H1465" i="5" s="1"/>
  <c r="H1481" i="5" a="1"/>
  <c r="H1481" i="5" s="1"/>
  <c r="H1497" i="5" a="1"/>
  <c r="H1497" i="5" s="1"/>
  <c r="H1513" i="5" a="1"/>
  <c r="H1513" i="5" s="1"/>
  <c r="H1529" i="5" a="1"/>
  <c r="H1529" i="5" s="1"/>
  <c r="H1545" i="5" a="1"/>
  <c r="H1545" i="5" s="1"/>
  <c r="H1561" i="5" a="1"/>
  <c r="H1561" i="5" s="1"/>
  <c r="H1574" i="5" a="1"/>
  <c r="H1574" i="5" s="1"/>
  <c r="H1582" i="5" a="1"/>
  <c r="H1582" i="5" s="1"/>
  <c r="H958" i="5" a="1"/>
  <c r="H958" i="5" s="1"/>
  <c r="H974" i="5" a="1"/>
  <c r="H974" i="5" s="1"/>
  <c r="H990" i="5" a="1"/>
  <c r="H990" i="5" s="1"/>
  <c r="H1006" i="5" a="1"/>
  <c r="H1006" i="5" s="1"/>
  <c r="H1022" i="5" a="1"/>
  <c r="H1022" i="5" s="1"/>
  <c r="H1038" i="5" a="1"/>
  <c r="H1038" i="5" s="1"/>
  <c r="H1054" i="5" a="1"/>
  <c r="H1054" i="5" s="1"/>
  <c r="H1070" i="5" a="1"/>
  <c r="H1070" i="5" s="1"/>
  <c r="H1086" i="5" a="1"/>
  <c r="H1086" i="5" s="1"/>
  <c r="H1102" i="5" a="1"/>
  <c r="H1102" i="5" s="1"/>
  <c r="H1118" i="5" a="1"/>
  <c r="H1118" i="5" s="1"/>
  <c r="H1134" i="5" a="1"/>
  <c r="H1134" i="5" s="1"/>
  <c r="H1150" i="5" a="1"/>
  <c r="H1150" i="5" s="1"/>
  <c r="H1166" i="5" a="1"/>
  <c r="H1166" i="5" s="1"/>
  <c r="H1182" i="5" a="1"/>
  <c r="H1182" i="5" s="1"/>
  <c r="H1198" i="5" a="1"/>
  <c r="H1198" i="5" s="1"/>
  <c r="H1214" i="5" a="1"/>
  <c r="H1214" i="5" s="1"/>
  <c r="H1230" i="5" a="1"/>
  <c r="H1230" i="5" s="1"/>
  <c r="H1246" i="5" a="1"/>
  <c r="H1246" i="5" s="1"/>
  <c r="H1262" i="5" a="1"/>
  <c r="H1262" i="5" s="1"/>
  <c r="H1278" i="5" a="1"/>
  <c r="H1278" i="5" s="1"/>
  <c r="H1294" i="5" a="1"/>
  <c r="H1294" i="5" s="1"/>
  <c r="H1310" i="5" a="1"/>
  <c r="H1310" i="5" s="1"/>
  <c r="H1326" i="5" a="1"/>
  <c r="H1326" i="5" s="1"/>
  <c r="H1342" i="5" a="1"/>
  <c r="H1342" i="5" s="1"/>
  <c r="H1358" i="5" a="1"/>
  <c r="H1358" i="5" s="1"/>
  <c r="H1374" i="5" a="1"/>
  <c r="H1374" i="5" s="1"/>
  <c r="H1390" i="5" a="1"/>
  <c r="H1390" i="5" s="1"/>
  <c r="H1406" i="5" a="1"/>
  <c r="H1406" i="5" s="1"/>
  <c r="H1422" i="5" a="1"/>
  <c r="H1422" i="5" s="1"/>
  <c r="H1438" i="5" a="1"/>
  <c r="H1438" i="5" s="1"/>
  <c r="H1454" i="5" a="1"/>
  <c r="H1454" i="5" s="1"/>
  <c r="H1470" i="5" a="1"/>
  <c r="H1470" i="5" s="1"/>
  <c r="H1486" i="5" a="1"/>
  <c r="H1486" i="5" s="1"/>
  <c r="H1502" i="5" a="1"/>
  <c r="H1502" i="5" s="1"/>
  <c r="H1518" i="5" a="1"/>
  <c r="H1518" i="5" s="1"/>
  <c r="H1534" i="5" a="1"/>
  <c r="H1534" i="5" s="1"/>
  <c r="H1550" i="5" a="1"/>
  <c r="H1550" i="5" s="1"/>
  <c r="H1566" i="5" a="1"/>
  <c r="H1566" i="5" s="1"/>
  <c r="H963" i="5" a="1"/>
  <c r="H963" i="5" s="1"/>
  <c r="H979" i="5" a="1"/>
  <c r="H979" i="5" s="1"/>
  <c r="H995" i="5" a="1"/>
  <c r="H995" i="5" s="1"/>
  <c r="H1011" i="5" a="1"/>
  <c r="H1011" i="5" s="1"/>
  <c r="H1027" i="5" a="1"/>
  <c r="H1027" i="5" s="1"/>
  <c r="H1043" i="5" a="1"/>
  <c r="H1043" i="5" s="1"/>
  <c r="H1059" i="5" a="1"/>
  <c r="H1059" i="5" s="1"/>
  <c r="H1075" i="5" a="1"/>
  <c r="H1075" i="5" s="1"/>
  <c r="H1091" i="5" a="1"/>
  <c r="H1091" i="5" s="1"/>
  <c r="H1107" i="5" a="1"/>
  <c r="H1107" i="5" s="1"/>
  <c r="H1123" i="5" a="1"/>
  <c r="H1123" i="5" s="1"/>
  <c r="H1139" i="5" a="1"/>
  <c r="H1139" i="5" s="1"/>
  <c r="H1155" i="5" a="1"/>
  <c r="H1155" i="5" s="1"/>
  <c r="H1171" i="5" a="1"/>
  <c r="H1171" i="5" s="1"/>
  <c r="H1187" i="5" a="1"/>
  <c r="H1187" i="5" s="1"/>
  <c r="H1203" i="5" a="1"/>
  <c r="H1203" i="5" s="1"/>
  <c r="H1219" i="5" a="1"/>
  <c r="H1219" i="5" s="1"/>
  <c r="H1235" i="5" a="1"/>
  <c r="H1235" i="5" s="1"/>
  <c r="H1251" i="5" a="1"/>
  <c r="H1251" i="5" s="1"/>
  <c r="H1267" i="5" a="1"/>
  <c r="H1267" i="5" s="1"/>
  <c r="H1283" i="5" a="1"/>
  <c r="H1283" i="5" s="1"/>
  <c r="H1299" i="5" a="1"/>
  <c r="H1299" i="5" s="1"/>
  <c r="H1315" i="5" a="1"/>
  <c r="H1315" i="5" s="1"/>
  <c r="H1331" i="5" a="1"/>
  <c r="H1331" i="5" s="1"/>
  <c r="H1347" i="5" a="1"/>
  <c r="H1347" i="5" s="1"/>
  <c r="H1363" i="5" a="1"/>
  <c r="H1363" i="5" s="1"/>
  <c r="H1379" i="5" a="1"/>
  <c r="H1379" i="5" s="1"/>
  <c r="H1395" i="5" a="1"/>
  <c r="H1395" i="5" s="1"/>
  <c r="H1411" i="5" a="1"/>
  <c r="H1411" i="5" s="1"/>
  <c r="H1427" i="5" a="1"/>
  <c r="H1427" i="5" s="1"/>
  <c r="H1443" i="5" a="1"/>
  <c r="H1443" i="5" s="1"/>
  <c r="H1459" i="5" a="1"/>
  <c r="H1459" i="5" s="1"/>
  <c r="H1475" i="5" a="1"/>
  <c r="H1475" i="5" s="1"/>
  <c r="H1491" i="5" a="1"/>
  <c r="H1491" i="5" s="1"/>
  <c r="H1507" i="5" a="1"/>
  <c r="H1507" i="5" s="1"/>
  <c r="H1523" i="5" a="1"/>
  <c r="H1523" i="5" s="1"/>
  <c r="H1539" i="5" a="1"/>
  <c r="H1539" i="5" s="1"/>
  <c r="H1555" i="5" a="1"/>
  <c r="H1555" i="5" s="1"/>
  <c r="H1571" i="5" a="1"/>
  <c r="H1571" i="5" s="1"/>
  <c r="H1579" i="5" a="1"/>
  <c r="H1579" i="5" s="1"/>
  <c r="H956" i="5" a="1"/>
  <c r="H956" i="5" s="1"/>
  <c r="H972" i="5" a="1"/>
  <c r="H972" i="5" s="1"/>
  <c r="H988" i="5" a="1"/>
  <c r="H988" i="5" s="1"/>
  <c r="H1004" i="5" a="1"/>
  <c r="H1004" i="5" s="1"/>
  <c r="H1020" i="5" a="1"/>
  <c r="H1020" i="5" s="1"/>
  <c r="H1036" i="5" a="1"/>
  <c r="H1036" i="5" s="1"/>
  <c r="H1052" i="5" a="1"/>
  <c r="H1052" i="5" s="1"/>
  <c r="H1068" i="5" a="1"/>
  <c r="H1068" i="5" s="1"/>
  <c r="H1084" i="5" a="1"/>
  <c r="H1084" i="5" s="1"/>
  <c r="H1100" i="5" a="1"/>
  <c r="H1100" i="5" s="1"/>
  <c r="H1116" i="5" a="1"/>
  <c r="H1116" i="5" s="1"/>
  <c r="H1132" i="5" a="1"/>
  <c r="H1132" i="5" s="1"/>
  <c r="H1148" i="5" a="1"/>
  <c r="H1148" i="5" s="1"/>
  <c r="H1164" i="5" a="1"/>
  <c r="H1164" i="5" s="1"/>
  <c r="H1180" i="5" a="1"/>
  <c r="H1180" i="5" s="1"/>
  <c r="H1196" i="5" a="1"/>
  <c r="H1196" i="5" s="1"/>
  <c r="H1212" i="5" a="1"/>
  <c r="H1212" i="5" s="1"/>
  <c r="H1228" i="5" a="1"/>
  <c r="H1228" i="5" s="1"/>
  <c r="H1244" i="5" a="1"/>
  <c r="H1244" i="5" s="1"/>
  <c r="H1260" i="5" a="1"/>
  <c r="H1260" i="5" s="1"/>
  <c r="H1276" i="5" a="1"/>
  <c r="H1276" i="5" s="1"/>
  <c r="H1292" i="5" a="1"/>
  <c r="H1292" i="5" s="1"/>
  <c r="H1308" i="5" a="1"/>
  <c r="H1308" i="5" s="1"/>
  <c r="H1324" i="5" a="1"/>
  <c r="H1324" i="5" s="1"/>
  <c r="H1340" i="5" a="1"/>
  <c r="H1340" i="5" s="1"/>
  <c r="H1356" i="5" a="1"/>
  <c r="H1356" i="5" s="1"/>
  <c r="H1372" i="5" a="1"/>
  <c r="H1372" i="5" s="1"/>
  <c r="H1388" i="5" a="1"/>
  <c r="H1388" i="5" s="1"/>
  <c r="H1404" i="5" a="1"/>
  <c r="H1404" i="5" s="1"/>
  <c r="H1420" i="5" a="1"/>
  <c r="H1420" i="5" s="1"/>
  <c r="H1436" i="5" a="1"/>
  <c r="H1436" i="5" s="1"/>
  <c r="H1452" i="5" a="1"/>
  <c r="H1452" i="5" s="1"/>
  <c r="H1468" i="5" a="1"/>
  <c r="H1468" i="5" s="1"/>
  <c r="H1484" i="5" a="1"/>
  <c r="H1484" i="5" s="1"/>
  <c r="H1500" i="5" a="1"/>
  <c r="H1500" i="5" s="1"/>
  <c r="H1516" i="5" a="1"/>
  <c r="H1516" i="5" s="1"/>
  <c r="H1532" i="5" a="1"/>
  <c r="H1532" i="5" s="1"/>
  <c r="H1548" i="5" a="1"/>
  <c r="H1548" i="5" s="1"/>
  <c r="H1564" i="5" a="1"/>
  <c r="H1564" i="5" s="1"/>
  <c r="H1595" i="5" a="1"/>
  <c r="H1595" i="5" s="1"/>
  <c r="H1611" i="5" a="1"/>
  <c r="H1611" i="5" s="1"/>
  <c r="H1627" i="5" a="1"/>
  <c r="H1627" i="5" s="1"/>
  <c r="H1643" i="5" a="1"/>
  <c r="H1643" i="5" s="1"/>
  <c r="H1659" i="5" a="1"/>
  <c r="H1659" i="5" s="1"/>
  <c r="H1675" i="5" a="1"/>
  <c r="H1675" i="5" s="1"/>
  <c r="H1691" i="5" a="1"/>
  <c r="H1691" i="5" s="1"/>
  <c r="H1707" i="5" a="1"/>
  <c r="H1707" i="5" s="1"/>
  <c r="H1723" i="5" a="1"/>
  <c r="H1723" i="5" s="1"/>
  <c r="H1739" i="5" a="1"/>
  <c r="H1739" i="5" s="1"/>
  <c r="H1755" i="5" a="1"/>
  <c r="H1755" i="5" s="1"/>
  <c r="H1771" i="5" a="1"/>
  <c r="H1771" i="5" s="1"/>
  <c r="H1787" i="5" a="1"/>
  <c r="H1787" i="5" s="1"/>
  <c r="H1803" i="5" a="1"/>
  <c r="H1803" i="5" s="1"/>
  <c r="H1819" i="5" a="1"/>
  <c r="H1819" i="5" s="1"/>
  <c r="H1835" i="5" a="1"/>
  <c r="H1835" i="5" s="1"/>
  <c r="H1851" i="5" a="1"/>
  <c r="H1851" i="5" s="1"/>
  <c r="H1867" i="5" a="1"/>
  <c r="H1867" i="5" s="1"/>
  <c r="H1883" i="5" a="1"/>
  <c r="H1883" i="5" s="1"/>
  <c r="H1899" i="5" a="1"/>
  <c r="H1899" i="5" s="1"/>
  <c r="H1915" i="5" a="1"/>
  <c r="H1915" i="5" s="1"/>
  <c r="H1931" i="5" a="1"/>
  <c r="H1931" i="5" s="1"/>
  <c r="H1588" i="5" a="1"/>
  <c r="H1588" i="5" s="1"/>
  <c r="H1604" i="5" a="1"/>
  <c r="H1604" i="5" s="1"/>
  <c r="H1620" i="5" a="1"/>
  <c r="H1620" i="5" s="1"/>
  <c r="H1636" i="5" a="1"/>
  <c r="H1636" i="5" s="1"/>
  <c r="H1652" i="5" a="1"/>
  <c r="H1652" i="5" s="1"/>
  <c r="H1668" i="5" a="1"/>
  <c r="H1668" i="5" s="1"/>
  <c r="H1684" i="5" a="1"/>
  <c r="H1684" i="5" s="1"/>
  <c r="H1700" i="5" a="1"/>
  <c r="H1700" i="5" s="1"/>
  <c r="H1716" i="5" a="1"/>
  <c r="H1716" i="5" s="1"/>
  <c r="H1732" i="5" a="1"/>
  <c r="H1732" i="5" s="1"/>
  <c r="H1748" i="5" a="1"/>
  <c r="H1748" i="5" s="1"/>
  <c r="H1764" i="5" a="1"/>
  <c r="H1764" i="5" s="1"/>
  <c r="H1780" i="5" a="1"/>
  <c r="H1780" i="5" s="1"/>
  <c r="H1796" i="5" a="1"/>
  <c r="H1796" i="5" s="1"/>
  <c r="H1812" i="5" a="1"/>
  <c r="H1812" i="5" s="1"/>
  <c r="H1828" i="5" a="1"/>
  <c r="H1828" i="5" s="1"/>
  <c r="H1844" i="5" a="1"/>
  <c r="H1844" i="5" s="1"/>
  <c r="H1860" i="5" a="1"/>
  <c r="H1860" i="5" s="1"/>
  <c r="H1876" i="5" a="1"/>
  <c r="H1876" i="5" s="1"/>
  <c r="H1892" i="5" a="1"/>
  <c r="H1892" i="5" s="1"/>
  <c r="H1908" i="5" a="1"/>
  <c r="H1908" i="5" s="1"/>
  <c r="H1924" i="5" a="1"/>
  <c r="H1924" i="5" s="1"/>
  <c r="H1940" i="5" a="1"/>
  <c r="H1940" i="5" s="1"/>
  <c r="H1951" i="5" a="1"/>
  <c r="H1951" i="5" s="1"/>
  <c r="H1959" i="5" a="1"/>
  <c r="H1959" i="5" s="1"/>
  <c r="H1967" i="5" a="1"/>
  <c r="H1967" i="5" s="1"/>
  <c r="H1975" i="5" a="1"/>
  <c r="H1975" i="5" s="1"/>
  <c r="H1983" i="5" a="1"/>
  <c r="H1983" i="5" s="1"/>
  <c r="H1991" i="5" a="1"/>
  <c r="H1991" i="5" s="1"/>
  <c r="H1999" i="5" a="1"/>
  <c r="H1999" i="5" s="1"/>
  <c r="H1589" i="5" a="1"/>
  <c r="H1589" i="5" s="1"/>
  <c r="H1605" i="5" a="1"/>
  <c r="H1605" i="5" s="1"/>
  <c r="H1621" i="5" a="1"/>
  <c r="H1621" i="5" s="1"/>
  <c r="H1637" i="5" a="1"/>
  <c r="H1637" i="5" s="1"/>
  <c r="H1653" i="5" a="1"/>
  <c r="H1653" i="5" s="1"/>
  <c r="H1669" i="5" a="1"/>
  <c r="H1669" i="5" s="1"/>
  <c r="H1685" i="5" a="1"/>
  <c r="H1685" i="5" s="1"/>
  <c r="H1703" i="5" a="1"/>
  <c r="H1703" i="5" s="1"/>
  <c r="H1719" i="5" a="1"/>
  <c r="H1719" i="5" s="1"/>
  <c r="H1735" i="5" a="1"/>
  <c r="H1735" i="5" s="1"/>
  <c r="H1751" i="5" a="1"/>
  <c r="H1751" i="5" s="1"/>
  <c r="H1767" i="5" a="1"/>
  <c r="H1767" i="5" s="1"/>
  <c r="H1783" i="5" a="1"/>
  <c r="H1783" i="5" s="1"/>
  <c r="H1799" i="5" a="1"/>
  <c r="H1799" i="5" s="1"/>
  <c r="H1815" i="5" a="1"/>
  <c r="H1815" i="5" s="1"/>
  <c r="H1831" i="5" a="1"/>
  <c r="H1831" i="5" s="1"/>
  <c r="H1847" i="5" a="1"/>
  <c r="H1847" i="5" s="1"/>
  <c r="H1863" i="5" a="1"/>
  <c r="H1863" i="5" s="1"/>
  <c r="H1879" i="5" a="1"/>
  <c r="H1879" i="5" s="1"/>
  <c r="H1895" i="5" a="1"/>
  <c r="H1895" i="5" s="1"/>
  <c r="H1911" i="5" a="1"/>
  <c r="H1911" i="5" s="1"/>
  <c r="H1927" i="5" a="1"/>
  <c r="H1927" i="5" s="1"/>
  <c r="H1943" i="5" a="1"/>
  <c r="H1943" i="5" s="1"/>
  <c r="H1602" i="5" a="1"/>
  <c r="H1602" i="5" s="1"/>
  <c r="H1618" i="5" a="1"/>
  <c r="H1618" i="5" s="1"/>
  <c r="H1634" i="5" a="1"/>
  <c r="H1634" i="5" s="1"/>
  <c r="H1650" i="5" a="1"/>
  <c r="H1650" i="5" s="1"/>
  <c r="H1666" i="5" a="1"/>
  <c r="H1666" i="5" s="1"/>
  <c r="H1682" i="5" a="1"/>
  <c r="H1682" i="5" s="1"/>
  <c r="H1696" i="5" a="1"/>
  <c r="H1696" i="5" s="1"/>
  <c r="H1712" i="5" a="1"/>
  <c r="H1712" i="5" s="1"/>
  <c r="H1728" i="5" a="1"/>
  <c r="H1728" i="5" s="1"/>
  <c r="H1744" i="5" a="1"/>
  <c r="H1744" i="5" s="1"/>
  <c r="H1760" i="5" a="1"/>
  <c r="H1760" i="5" s="1"/>
  <c r="H1776" i="5" a="1"/>
  <c r="H1776" i="5" s="1"/>
  <c r="H1792" i="5" a="1"/>
  <c r="H1792" i="5" s="1"/>
  <c r="H1808" i="5" a="1"/>
  <c r="H1808" i="5" s="1"/>
  <c r="H1824" i="5" a="1"/>
  <c r="H1824" i="5" s="1"/>
  <c r="H1840" i="5" a="1"/>
  <c r="H1840" i="5" s="1"/>
  <c r="H1856" i="5" a="1"/>
  <c r="H1856" i="5" s="1"/>
  <c r="H1872" i="5" a="1"/>
  <c r="H1872" i="5" s="1"/>
  <c r="H1888" i="5" a="1"/>
  <c r="H1888" i="5" s="1"/>
  <c r="H1904" i="5" a="1"/>
  <c r="H1904" i="5" s="1"/>
  <c r="H1920" i="5" a="1"/>
  <c r="H1920" i="5" s="1"/>
  <c r="H1936" i="5" a="1"/>
  <c r="H1936" i="5" s="1"/>
  <c r="H1948" i="5" a="1"/>
  <c r="H1948" i="5" s="1"/>
  <c r="H1956" i="5" a="1"/>
  <c r="H1956" i="5" s="1"/>
  <c r="H1964" i="5" a="1"/>
  <c r="H1964" i="5" s="1"/>
  <c r="H1972" i="5" a="1"/>
  <c r="H1972" i="5" s="1"/>
  <c r="H1980" i="5" a="1"/>
  <c r="H1980" i="5" s="1"/>
  <c r="H1988" i="5" a="1"/>
  <c r="H1988" i="5" s="1"/>
  <c r="H1996" i="5" a="1"/>
  <c r="H1996" i="5" s="1"/>
  <c r="H7" i="5" a="1"/>
  <c r="H7" i="5" s="1"/>
  <c r="H8" i="5" a="1"/>
  <c r="H8" i="5" s="1"/>
  <c r="H17" i="5" a="1"/>
  <c r="H17" i="5" s="1"/>
  <c r="H33" i="5" a="1"/>
  <c r="H33" i="5" s="1"/>
  <c r="H49" i="5" a="1"/>
  <c r="H49" i="5" s="1"/>
  <c r="H65" i="5" a="1"/>
  <c r="H65" i="5" s="1"/>
  <c r="H81" i="5" a="1"/>
  <c r="H81" i="5" s="1"/>
  <c r="H97" i="5" a="1"/>
  <c r="H97" i="5" s="1"/>
  <c r="H113" i="5" a="1"/>
  <c r="H113" i="5" s="1"/>
  <c r="H129" i="5" a="1"/>
  <c r="H129" i="5" s="1"/>
  <c r="H145" i="5" a="1"/>
  <c r="H145" i="5" s="1"/>
  <c r="H161" i="5" a="1"/>
  <c r="H161" i="5" s="1"/>
  <c r="H176" i="5" a="1"/>
  <c r="H176" i="5" s="1"/>
  <c r="H26" i="5" a="1"/>
  <c r="H26" i="5" s="1"/>
  <c r="H42" i="5" a="1"/>
  <c r="H42" i="5" s="1"/>
  <c r="H58" i="5" a="1"/>
  <c r="H58" i="5" s="1"/>
  <c r="H74" i="5" a="1"/>
  <c r="H74" i="5" s="1"/>
  <c r="H90" i="5" a="1"/>
  <c r="H90" i="5" s="1"/>
  <c r="H106" i="5" a="1"/>
  <c r="H106" i="5" s="1"/>
  <c r="H122" i="5" a="1"/>
  <c r="H122" i="5" s="1"/>
  <c r="H138" i="5" a="1"/>
  <c r="H138" i="5" s="1"/>
  <c r="H154" i="5" a="1"/>
  <c r="H154" i="5" s="1"/>
  <c r="H170" i="5" a="1"/>
  <c r="H170" i="5" s="1"/>
  <c r="H23" i="5" a="1"/>
  <c r="H23" i="5" s="1"/>
  <c r="H39" i="5" a="1"/>
  <c r="H39" i="5" s="1"/>
  <c r="H55" i="5" a="1"/>
  <c r="H55" i="5" s="1"/>
  <c r="H71" i="5" a="1"/>
  <c r="H71" i="5" s="1"/>
  <c r="H87" i="5" a="1"/>
  <c r="H87" i="5" s="1"/>
  <c r="H103" i="5" a="1"/>
  <c r="H103" i="5" s="1"/>
  <c r="H119" i="5" a="1"/>
  <c r="H119" i="5" s="1"/>
  <c r="H135" i="5" a="1"/>
  <c r="H135" i="5" s="1"/>
  <c r="H151" i="5" a="1"/>
  <c r="H151" i="5" s="1"/>
  <c r="H167" i="5" a="1"/>
  <c r="H167" i="5" s="1"/>
  <c r="H20" i="5" a="1"/>
  <c r="H20" i="5" s="1"/>
  <c r="H36" i="5" a="1"/>
  <c r="H36" i="5" s="1"/>
  <c r="H52" i="5" a="1"/>
  <c r="H52" i="5" s="1"/>
  <c r="H68" i="5" a="1"/>
  <c r="H68" i="5" s="1"/>
  <c r="H84" i="5" a="1"/>
  <c r="H84" i="5" s="1"/>
  <c r="H100" i="5" a="1"/>
  <c r="H100" i="5" s="1"/>
  <c r="H116" i="5" a="1"/>
  <c r="H116" i="5" s="1"/>
  <c r="H132" i="5" a="1"/>
  <c r="H132" i="5" s="1"/>
  <c r="H148" i="5" a="1"/>
  <c r="H148" i="5" s="1"/>
  <c r="H164" i="5" a="1"/>
  <c r="H164" i="5" s="1"/>
  <c r="H181" i="5" a="1"/>
  <c r="H181" i="5" s="1"/>
  <c r="H197" i="5" a="1"/>
  <c r="H197" i="5" s="1"/>
  <c r="H213" i="5" a="1"/>
  <c r="H213" i="5" s="1"/>
  <c r="H229" i="5" a="1"/>
  <c r="H229" i="5" s="1"/>
  <c r="H245" i="5" a="1"/>
  <c r="H245" i="5" s="1"/>
  <c r="H261" i="5" a="1"/>
  <c r="H261" i="5" s="1"/>
  <c r="H271" i="5" a="1"/>
  <c r="H271" i="5" s="1"/>
  <c r="H279" i="5" a="1"/>
  <c r="H279" i="5" s="1"/>
  <c r="H287" i="5" a="1"/>
  <c r="H287" i="5" s="1"/>
  <c r="H182" i="5" a="1"/>
  <c r="H182" i="5" s="1"/>
  <c r="H198" i="5" a="1"/>
  <c r="H198" i="5" s="1"/>
  <c r="H214" i="5" a="1"/>
  <c r="H214" i="5" s="1"/>
  <c r="H230" i="5" a="1"/>
  <c r="H230" i="5" s="1"/>
  <c r="H246" i="5" a="1"/>
  <c r="H246" i="5" s="1"/>
  <c r="H262" i="5" a="1"/>
  <c r="H262" i="5" s="1"/>
  <c r="H191" i="5" a="1"/>
  <c r="H191" i="5" s="1"/>
  <c r="H207" i="5" a="1"/>
  <c r="H207" i="5" s="1"/>
  <c r="H223" i="5" a="1"/>
  <c r="H223" i="5" s="1"/>
  <c r="H239" i="5" a="1"/>
  <c r="H239" i="5" s="1"/>
  <c r="H255" i="5" a="1"/>
  <c r="H255" i="5" s="1"/>
  <c r="H268" i="5" a="1"/>
  <c r="H268" i="5" s="1"/>
  <c r="H276" i="5" a="1"/>
  <c r="H276" i="5" s="1"/>
  <c r="H284" i="5" a="1"/>
  <c r="H284" i="5" s="1"/>
  <c r="H292" i="5" a="1"/>
  <c r="H292" i="5" s="1"/>
  <c r="H192" i="5" a="1"/>
  <c r="H192" i="5" s="1"/>
  <c r="H208" i="5" a="1"/>
  <c r="H208" i="5" s="1"/>
  <c r="H224" i="5" a="1"/>
  <c r="H224" i="5" s="1"/>
  <c r="H240" i="5" a="1"/>
  <c r="H240" i="5" s="1"/>
  <c r="H256" i="5" a="1"/>
  <c r="H256" i="5" s="1"/>
  <c r="H297" i="5" a="1"/>
  <c r="H297" i="5" s="1"/>
  <c r="H313" i="5" a="1"/>
  <c r="H313" i="5" s="1"/>
  <c r="H329" i="5" a="1"/>
  <c r="H329" i="5" s="1"/>
  <c r="H345" i="5" a="1"/>
  <c r="H345" i="5" s="1"/>
  <c r="H361" i="5" a="1"/>
  <c r="H361" i="5" s="1"/>
  <c r="H377" i="5" a="1"/>
  <c r="H377" i="5" s="1"/>
  <c r="H393" i="5" a="1"/>
  <c r="H393" i="5" s="1"/>
  <c r="H409" i="5" a="1"/>
  <c r="H409" i="5" s="1"/>
  <c r="H425" i="5" a="1"/>
  <c r="H425" i="5" s="1"/>
  <c r="H441" i="5" a="1"/>
  <c r="H441" i="5" s="1"/>
  <c r="H457" i="5" a="1"/>
  <c r="H457" i="5" s="1"/>
  <c r="H473" i="5" a="1"/>
  <c r="H473" i="5" s="1"/>
  <c r="H489" i="5" a="1"/>
  <c r="H489" i="5" s="1"/>
  <c r="H505" i="5" a="1"/>
  <c r="H505" i="5" s="1"/>
  <c r="H302" i="5" a="1"/>
  <c r="H302" i="5" s="1"/>
  <c r="H318" i="5" a="1"/>
  <c r="H318" i="5" s="1"/>
  <c r="H334" i="5" a="1"/>
  <c r="H334" i="5" s="1"/>
  <c r="H350" i="5" a="1"/>
  <c r="H350" i="5" s="1"/>
  <c r="H366" i="5" a="1"/>
  <c r="H366" i="5" s="1"/>
  <c r="H382" i="5" a="1"/>
  <c r="H382" i="5" s="1"/>
  <c r="H398" i="5" a="1"/>
  <c r="H398" i="5" s="1"/>
  <c r="H414" i="5" a="1"/>
  <c r="H414" i="5" s="1"/>
  <c r="H430" i="5" a="1"/>
  <c r="H430" i="5" s="1"/>
  <c r="H446" i="5" a="1"/>
  <c r="H446" i="5" s="1"/>
  <c r="H462" i="5" a="1"/>
  <c r="H462" i="5" s="1"/>
  <c r="H478" i="5" a="1"/>
  <c r="H478" i="5" s="1"/>
  <c r="H494" i="5" a="1"/>
  <c r="H494" i="5" s="1"/>
  <c r="H510" i="5" a="1"/>
  <c r="H510" i="5" s="1"/>
  <c r="H526" i="5" a="1"/>
  <c r="H526" i="5" s="1"/>
  <c r="H542" i="5" a="1"/>
  <c r="H542" i="5" s="1"/>
  <c r="H558" i="5" a="1"/>
  <c r="H558" i="5" s="1"/>
  <c r="H307" i="5" a="1"/>
  <c r="H307" i="5" s="1"/>
  <c r="H323" i="5" a="1"/>
  <c r="H323" i="5" s="1"/>
  <c r="H339" i="5" a="1"/>
  <c r="H339" i="5" s="1"/>
  <c r="H355" i="5" a="1"/>
  <c r="H355" i="5" s="1"/>
  <c r="H371" i="5" a="1"/>
  <c r="H371" i="5" s="1"/>
  <c r="H387" i="5" a="1"/>
  <c r="H387" i="5" s="1"/>
  <c r="H403" i="5" a="1"/>
  <c r="H403" i="5" s="1"/>
  <c r="H419" i="5" a="1"/>
  <c r="H419" i="5" s="1"/>
  <c r="H435" i="5" a="1"/>
  <c r="H435" i="5" s="1"/>
  <c r="H451" i="5" a="1"/>
  <c r="H451" i="5" s="1"/>
  <c r="H467" i="5" a="1"/>
  <c r="H467" i="5" s="1"/>
  <c r="H304" i="5" a="1"/>
  <c r="H304" i="5" s="1"/>
  <c r="H320" i="5" a="1"/>
  <c r="H320" i="5" s="1"/>
  <c r="H336" i="5" a="1"/>
  <c r="H336" i="5" s="1"/>
  <c r="H352" i="5" a="1"/>
  <c r="H352" i="5" s="1"/>
  <c r="H368" i="5" a="1"/>
  <c r="H368" i="5" s="1"/>
  <c r="H384" i="5" a="1"/>
  <c r="H384" i="5" s="1"/>
  <c r="H400" i="5" a="1"/>
  <c r="H400" i="5" s="1"/>
  <c r="H416" i="5" a="1"/>
  <c r="H416" i="5" s="1"/>
  <c r="H432" i="5" a="1"/>
  <c r="H432" i="5" s="1"/>
  <c r="H448" i="5" a="1"/>
  <c r="H448" i="5" s="1"/>
  <c r="H464" i="5" a="1"/>
  <c r="H464" i="5" s="1"/>
  <c r="H480" i="5" a="1"/>
  <c r="H480" i="5" s="1"/>
  <c r="H496" i="5" a="1"/>
  <c r="H496" i="5" s="1"/>
  <c r="H512" i="5" a="1"/>
  <c r="H512" i="5" s="1"/>
  <c r="H528" i="5" a="1"/>
  <c r="H528" i="5" s="1"/>
  <c r="H544" i="5" a="1"/>
  <c r="H544" i="5" s="1"/>
  <c r="H560" i="5" a="1"/>
  <c r="H560" i="5" s="1"/>
  <c r="H517" i="5" a="1"/>
  <c r="H517" i="5" s="1"/>
  <c r="H549" i="5" a="1"/>
  <c r="H549" i="5" s="1"/>
  <c r="H571" i="5" a="1"/>
  <c r="H571" i="5" s="1"/>
  <c r="H587" i="5" a="1"/>
  <c r="H587" i="5" s="1"/>
  <c r="H603" i="5" a="1"/>
  <c r="H603" i="5" s="1"/>
  <c r="H619" i="5" a="1"/>
  <c r="H619" i="5" s="1"/>
  <c r="H635" i="5" a="1"/>
  <c r="H635" i="5" s="1"/>
  <c r="H651" i="5" a="1"/>
  <c r="H651" i="5" s="1"/>
  <c r="H479" i="5" a="1"/>
  <c r="H479" i="5" s="1"/>
  <c r="H527" i="5" a="1"/>
  <c r="H527" i="5" s="1"/>
  <c r="H559" i="5" a="1"/>
  <c r="H559" i="5" s="1"/>
  <c r="H576" i="5" a="1"/>
  <c r="H576" i="5" s="1"/>
  <c r="H592" i="5" a="1"/>
  <c r="H592" i="5" s="1"/>
  <c r="H608" i="5" a="1"/>
  <c r="H608" i="5" s="1"/>
  <c r="H624" i="5" a="1"/>
  <c r="H624" i="5" s="1"/>
  <c r="H640" i="5" a="1"/>
  <c r="H640" i="5" s="1"/>
  <c r="H656" i="5" a="1"/>
  <c r="H656" i="5" s="1"/>
  <c r="H499" i="5" a="1"/>
  <c r="H499" i="5" s="1"/>
  <c r="H537" i="5" a="1"/>
  <c r="H537" i="5" s="1"/>
  <c r="H565" i="5" a="1"/>
  <c r="H565" i="5" s="1"/>
  <c r="H581" i="5" a="1"/>
  <c r="H581" i="5" s="1"/>
  <c r="H597" i="5" a="1"/>
  <c r="H597" i="5" s="1"/>
  <c r="H613" i="5" a="1"/>
  <c r="H613" i="5" s="1"/>
  <c r="H629" i="5" a="1"/>
  <c r="H629" i="5" s="1"/>
  <c r="H645" i="5" a="1"/>
  <c r="H645" i="5" s="1"/>
  <c r="H661" i="5" a="1"/>
  <c r="H661" i="5" s="1"/>
  <c r="H677" i="5" a="1"/>
  <c r="H677" i="5" s="1"/>
  <c r="H693" i="5" a="1"/>
  <c r="H693" i="5" s="1"/>
  <c r="H709" i="5" a="1"/>
  <c r="H709" i="5" s="1"/>
  <c r="H725" i="5" a="1"/>
  <c r="H725" i="5" s="1"/>
  <c r="H741" i="5" a="1"/>
  <c r="H741" i="5" s="1"/>
  <c r="H757" i="5" a="1"/>
  <c r="H757" i="5" s="1"/>
  <c r="H503" i="5" a="1"/>
  <c r="H503" i="5" s="1"/>
  <c r="H539" i="5" a="1"/>
  <c r="H539" i="5" s="1"/>
  <c r="H566" i="5" a="1"/>
  <c r="H566" i="5" s="1"/>
  <c r="H582" i="5" a="1"/>
  <c r="H582" i="5" s="1"/>
  <c r="H598" i="5" a="1"/>
  <c r="H598" i="5" s="1"/>
  <c r="H614" i="5" a="1"/>
  <c r="H614" i="5" s="1"/>
  <c r="H630" i="5" a="1"/>
  <c r="H630" i="5" s="1"/>
  <c r="H646" i="5" a="1"/>
  <c r="H646" i="5" s="1"/>
  <c r="H662" i="5" a="1"/>
  <c r="H662" i="5" s="1"/>
  <c r="H678" i="5" a="1"/>
  <c r="H678" i="5" s="1"/>
  <c r="H694" i="5" a="1"/>
  <c r="H694" i="5" s="1"/>
  <c r="H710" i="5" a="1"/>
  <c r="H710" i="5" s="1"/>
  <c r="H726" i="5" a="1"/>
  <c r="H726" i="5" s="1"/>
  <c r="H742" i="5" a="1"/>
  <c r="H742" i="5" s="1"/>
  <c r="H758" i="5" a="1"/>
  <c r="H758" i="5" s="1"/>
  <c r="H771" i="5" a="1"/>
  <c r="H771" i="5" s="1"/>
  <c r="H683" i="5" a="1"/>
  <c r="H683" i="5" s="1"/>
  <c r="H715" i="5" a="1"/>
  <c r="H715" i="5" s="1"/>
  <c r="H747" i="5" a="1"/>
  <c r="H747" i="5" s="1"/>
  <c r="H779" i="5" a="1"/>
  <c r="H779" i="5" s="1"/>
  <c r="H795" i="5" a="1"/>
  <c r="H795" i="5" s="1"/>
  <c r="H811" i="5" a="1"/>
  <c r="H811" i="5" s="1"/>
  <c r="H684" i="5" a="1"/>
  <c r="H684" i="5" s="1"/>
  <c r="H716" i="5" a="1"/>
  <c r="H716" i="5" s="1"/>
  <c r="H748" i="5" a="1"/>
  <c r="H748" i="5" s="1"/>
  <c r="H774" i="5" a="1"/>
  <c r="H774" i="5" s="1"/>
  <c r="H790" i="5" a="1"/>
  <c r="H790" i="5" s="1"/>
  <c r="H806" i="5" a="1"/>
  <c r="H806" i="5" s="1"/>
  <c r="H819" i="5" a="1"/>
  <c r="H819" i="5" s="1"/>
  <c r="H827" i="5" a="1"/>
  <c r="H827" i="5" s="1"/>
  <c r="H835" i="5" a="1"/>
  <c r="H835" i="5" s="1"/>
  <c r="H843" i="5" a="1"/>
  <c r="H843" i="5" s="1"/>
  <c r="H671" i="5" a="1"/>
  <c r="H671" i="5" s="1"/>
  <c r="H703" i="5" a="1"/>
  <c r="H703" i="5" s="1"/>
  <c r="H735" i="5" a="1"/>
  <c r="H735" i="5" s="1"/>
  <c r="H767" i="5" a="1"/>
  <c r="H767" i="5" s="1"/>
  <c r="H788" i="5" a="1"/>
  <c r="H788" i="5" s="1"/>
  <c r="H804" i="5" a="1"/>
  <c r="H804" i="5" s="1"/>
  <c r="H672" i="5" a="1"/>
  <c r="H672" i="5" s="1"/>
  <c r="H704" i="5" a="1"/>
  <c r="H704" i="5" s="1"/>
  <c r="H736" i="5" a="1"/>
  <c r="H736" i="5" s="1"/>
  <c r="H768" i="5" a="1"/>
  <c r="H768" i="5" s="1"/>
  <c r="H786" i="5" a="1"/>
  <c r="H786" i="5" s="1"/>
  <c r="H802" i="5" a="1"/>
  <c r="H802" i="5" s="1"/>
  <c r="H818" i="5" a="1"/>
  <c r="H818" i="5" s="1"/>
  <c r="H826" i="5" a="1"/>
  <c r="H826" i="5" s="1"/>
  <c r="H834" i="5" a="1"/>
  <c r="H834" i="5" s="1"/>
  <c r="H842" i="5" a="1"/>
  <c r="H842" i="5" s="1"/>
  <c r="H850" i="5" a="1"/>
  <c r="H850" i="5" s="1"/>
  <c r="H860" i="5" a="1"/>
  <c r="H860" i="5" s="1"/>
  <c r="H876" i="5" a="1"/>
  <c r="H876" i="5" s="1"/>
  <c r="H892" i="5" a="1"/>
  <c r="H892" i="5" s="1"/>
  <c r="H908" i="5" a="1"/>
  <c r="H908" i="5" s="1"/>
  <c r="H924" i="5" a="1"/>
  <c r="H924" i="5" s="1"/>
  <c r="H933" i="5" a="1"/>
  <c r="H933" i="5" s="1"/>
  <c r="H941" i="5" a="1"/>
  <c r="H941" i="5" s="1"/>
  <c r="H949" i="5" a="1"/>
  <c r="H949" i="5" s="1"/>
  <c r="H861" i="5" a="1"/>
  <c r="H861" i="5" s="1"/>
  <c r="H877" i="5" a="1"/>
  <c r="H877" i="5" s="1"/>
  <c r="H893" i="5" a="1"/>
  <c r="H893" i="5" s="1"/>
  <c r="H909" i="5" a="1"/>
  <c r="H909" i="5" s="1"/>
  <c r="H925" i="5" a="1"/>
  <c r="H925" i="5" s="1"/>
  <c r="H866" i="5" a="1"/>
  <c r="H866" i="5" s="1"/>
  <c r="H882" i="5" a="1"/>
  <c r="H882" i="5" s="1"/>
  <c r="H898" i="5" a="1"/>
  <c r="H898" i="5" s="1"/>
  <c r="H914" i="5" a="1"/>
  <c r="H914" i="5" s="1"/>
  <c r="H928" i="5" a="1"/>
  <c r="H928" i="5" s="1"/>
  <c r="H936" i="5" a="1"/>
  <c r="H936" i="5" s="1"/>
  <c r="H944" i="5" a="1"/>
  <c r="H944" i="5" s="1"/>
  <c r="H952" i="5" a="1"/>
  <c r="H952" i="5" s="1"/>
  <c r="H867" i="5" a="1"/>
  <c r="H867" i="5" s="1"/>
  <c r="H883" i="5" a="1"/>
  <c r="H883" i="5" s="1"/>
  <c r="H899" i="5" a="1"/>
  <c r="H899" i="5" s="1"/>
  <c r="H915" i="5" a="1"/>
  <c r="H915" i="5" s="1"/>
  <c r="H957" i="5" a="1"/>
  <c r="H957" i="5" s="1"/>
  <c r="H973" i="5" a="1"/>
  <c r="H973" i="5" s="1"/>
  <c r="H989" i="5" a="1"/>
  <c r="H989" i="5" s="1"/>
  <c r="H1005" i="5" a="1"/>
  <c r="H1005" i="5" s="1"/>
  <c r="H1021" i="5" a="1"/>
  <c r="H1021" i="5" s="1"/>
  <c r="H1037" i="5" a="1"/>
  <c r="H1037" i="5" s="1"/>
  <c r="H1053" i="5" a="1"/>
  <c r="H1053" i="5" s="1"/>
  <c r="H1069" i="5" a="1"/>
  <c r="H1069" i="5" s="1"/>
  <c r="H1085" i="5" a="1"/>
  <c r="H1085" i="5" s="1"/>
  <c r="H1101" i="5" a="1"/>
  <c r="H1101" i="5" s="1"/>
  <c r="H1117" i="5" a="1"/>
  <c r="H1117" i="5" s="1"/>
  <c r="H1133" i="5" a="1"/>
  <c r="H1133" i="5" s="1"/>
  <c r="H1149" i="5" a="1"/>
  <c r="H1149" i="5" s="1"/>
  <c r="H1165" i="5" a="1"/>
  <c r="H1165" i="5" s="1"/>
  <c r="H1181" i="5" a="1"/>
  <c r="H1181" i="5" s="1"/>
  <c r="H1197" i="5" a="1"/>
  <c r="H1197" i="5" s="1"/>
  <c r="H1213" i="5" a="1"/>
  <c r="H1213" i="5" s="1"/>
  <c r="H1229" i="5" a="1"/>
  <c r="H1229" i="5" s="1"/>
  <c r="H1245" i="5" a="1"/>
  <c r="H1245" i="5" s="1"/>
  <c r="H1261" i="5" a="1"/>
  <c r="H1261" i="5" s="1"/>
  <c r="H1277" i="5" a="1"/>
  <c r="H1277" i="5" s="1"/>
  <c r="H1293" i="5" a="1"/>
  <c r="H1293" i="5" s="1"/>
  <c r="H1309" i="5" a="1"/>
  <c r="H1309" i="5" s="1"/>
  <c r="H1325" i="5" a="1"/>
  <c r="H1325" i="5" s="1"/>
  <c r="H1341" i="5" a="1"/>
  <c r="H1341" i="5" s="1"/>
  <c r="H1357" i="5" a="1"/>
  <c r="H1357" i="5" s="1"/>
  <c r="H1373" i="5" a="1"/>
  <c r="H1373" i="5" s="1"/>
  <c r="H1389" i="5" a="1"/>
  <c r="H1389" i="5" s="1"/>
  <c r="H1405" i="5" a="1"/>
  <c r="H1405" i="5" s="1"/>
  <c r="H1421" i="5" a="1"/>
  <c r="H1421" i="5" s="1"/>
  <c r="H1437" i="5" a="1"/>
  <c r="H1437" i="5" s="1"/>
  <c r="H1453" i="5" a="1"/>
  <c r="H1453" i="5" s="1"/>
  <c r="H1469" i="5" a="1"/>
  <c r="H1469" i="5" s="1"/>
  <c r="H1485" i="5" a="1"/>
  <c r="H1485" i="5" s="1"/>
  <c r="H1501" i="5" a="1"/>
  <c r="H1501" i="5" s="1"/>
  <c r="H1517" i="5" a="1"/>
  <c r="H1517" i="5" s="1"/>
  <c r="H1533" i="5" a="1"/>
  <c r="H1533" i="5" s="1"/>
  <c r="H1549" i="5" a="1"/>
  <c r="H1549" i="5" s="1"/>
  <c r="H1565" i="5" a="1"/>
  <c r="H1565" i="5" s="1"/>
  <c r="H1576" i="5" a="1"/>
  <c r="H1576" i="5" s="1"/>
  <c r="H1584" i="5" a="1"/>
  <c r="H1584" i="5" s="1"/>
  <c r="H962" i="5" a="1"/>
  <c r="H962" i="5" s="1"/>
  <c r="H978" i="5" a="1"/>
  <c r="H978" i="5" s="1"/>
  <c r="H994" i="5" a="1"/>
  <c r="H994" i="5" s="1"/>
  <c r="H1010" i="5" a="1"/>
  <c r="H1010" i="5" s="1"/>
  <c r="H1026" i="5" a="1"/>
  <c r="H1026" i="5" s="1"/>
  <c r="H1042" i="5" a="1"/>
  <c r="H1042" i="5" s="1"/>
  <c r="H1058" i="5" a="1"/>
  <c r="H1058" i="5" s="1"/>
  <c r="H1074" i="5" a="1"/>
  <c r="H1074" i="5" s="1"/>
  <c r="H1090" i="5" a="1"/>
  <c r="H1090" i="5" s="1"/>
  <c r="H1106" i="5" a="1"/>
  <c r="H1106" i="5" s="1"/>
  <c r="H1122" i="5" a="1"/>
  <c r="H1122" i="5" s="1"/>
  <c r="H1138" i="5" a="1"/>
  <c r="H1138" i="5" s="1"/>
  <c r="H1154" i="5" a="1"/>
  <c r="H1154" i="5" s="1"/>
  <c r="H1170" i="5" a="1"/>
  <c r="H1170" i="5" s="1"/>
  <c r="H1186" i="5" a="1"/>
  <c r="H1186" i="5" s="1"/>
  <c r="H1202" i="5" a="1"/>
  <c r="H1202" i="5" s="1"/>
  <c r="H1218" i="5" a="1"/>
  <c r="H1218" i="5" s="1"/>
  <c r="H1234" i="5" a="1"/>
  <c r="H1234" i="5" s="1"/>
  <c r="H1250" i="5" a="1"/>
  <c r="H1250" i="5" s="1"/>
  <c r="H1266" i="5" a="1"/>
  <c r="H1266" i="5" s="1"/>
  <c r="H1282" i="5" a="1"/>
  <c r="H1282" i="5" s="1"/>
  <c r="H1298" i="5" a="1"/>
  <c r="H1298" i="5" s="1"/>
  <c r="H1314" i="5" a="1"/>
  <c r="H1314" i="5" s="1"/>
  <c r="H1330" i="5" a="1"/>
  <c r="H1330" i="5" s="1"/>
  <c r="H1346" i="5" a="1"/>
  <c r="H1346" i="5" s="1"/>
  <c r="H1362" i="5" a="1"/>
  <c r="H1362" i="5" s="1"/>
  <c r="H1378" i="5" a="1"/>
  <c r="H1378" i="5" s="1"/>
  <c r="H1394" i="5" a="1"/>
  <c r="H1394" i="5" s="1"/>
  <c r="H1410" i="5" a="1"/>
  <c r="H1410" i="5" s="1"/>
  <c r="H1426" i="5" a="1"/>
  <c r="H1426" i="5" s="1"/>
  <c r="H1442" i="5" a="1"/>
  <c r="H1442" i="5" s="1"/>
  <c r="H1458" i="5" a="1"/>
  <c r="H1458" i="5" s="1"/>
  <c r="H1474" i="5" a="1"/>
  <c r="H1474" i="5" s="1"/>
  <c r="H1490" i="5" a="1"/>
  <c r="H1490" i="5" s="1"/>
  <c r="H1506" i="5" a="1"/>
  <c r="H1506" i="5" s="1"/>
  <c r="H1522" i="5" a="1"/>
  <c r="H1522" i="5" s="1"/>
  <c r="H1538" i="5" a="1"/>
  <c r="H1538" i="5" s="1"/>
  <c r="H1554" i="5" a="1"/>
  <c r="H1554" i="5" s="1"/>
  <c r="H1570" i="5" a="1"/>
  <c r="H1570" i="5" s="1"/>
  <c r="H967" i="5" a="1"/>
  <c r="H967" i="5" s="1"/>
  <c r="H983" i="5" a="1"/>
  <c r="H983" i="5" s="1"/>
  <c r="H999" i="5" a="1"/>
  <c r="H999" i="5" s="1"/>
  <c r="H1015" i="5" a="1"/>
  <c r="H1015" i="5" s="1"/>
  <c r="H1031" i="5" a="1"/>
  <c r="H1031" i="5" s="1"/>
  <c r="H1047" i="5" a="1"/>
  <c r="H1047" i="5" s="1"/>
  <c r="H1063" i="5" a="1"/>
  <c r="H1063" i="5" s="1"/>
  <c r="H1079" i="5" a="1"/>
  <c r="H1079" i="5" s="1"/>
  <c r="H1095" i="5" a="1"/>
  <c r="H1095" i="5" s="1"/>
  <c r="H1111" i="5" a="1"/>
  <c r="H1111" i="5" s="1"/>
  <c r="H1127" i="5" a="1"/>
  <c r="H1127" i="5" s="1"/>
  <c r="H1143" i="5" a="1"/>
  <c r="H1143" i="5" s="1"/>
  <c r="H1159" i="5" a="1"/>
  <c r="H1159" i="5" s="1"/>
  <c r="H1175" i="5" a="1"/>
  <c r="H1175" i="5" s="1"/>
  <c r="H1191" i="5" a="1"/>
  <c r="H1191" i="5" s="1"/>
  <c r="H1207" i="5" a="1"/>
  <c r="H1207" i="5" s="1"/>
  <c r="H1223" i="5" a="1"/>
  <c r="H1223" i="5" s="1"/>
  <c r="H1239" i="5" a="1"/>
  <c r="H1239" i="5" s="1"/>
  <c r="H1255" i="5" a="1"/>
  <c r="H1255" i="5" s="1"/>
  <c r="H1271" i="5" a="1"/>
  <c r="H1271" i="5" s="1"/>
  <c r="H1287" i="5" a="1"/>
  <c r="H1287" i="5" s="1"/>
  <c r="H1303" i="5" a="1"/>
  <c r="H1303" i="5" s="1"/>
  <c r="H1319" i="5" a="1"/>
  <c r="H1319" i="5" s="1"/>
  <c r="H1335" i="5" a="1"/>
  <c r="H1335" i="5" s="1"/>
  <c r="H1351" i="5" a="1"/>
  <c r="H1351" i="5" s="1"/>
  <c r="H1367" i="5" a="1"/>
  <c r="H1367" i="5" s="1"/>
  <c r="H1383" i="5" a="1"/>
  <c r="H1383" i="5" s="1"/>
  <c r="H1399" i="5" a="1"/>
  <c r="H1399" i="5" s="1"/>
  <c r="H1415" i="5" a="1"/>
  <c r="H1415" i="5" s="1"/>
  <c r="H1431" i="5" a="1"/>
  <c r="H1431" i="5" s="1"/>
  <c r="H1447" i="5" a="1"/>
  <c r="H1447" i="5" s="1"/>
  <c r="H1463" i="5" a="1"/>
  <c r="H1463" i="5" s="1"/>
  <c r="H1479" i="5" a="1"/>
  <c r="H1479" i="5" s="1"/>
  <c r="H1495" i="5" a="1"/>
  <c r="H1495" i="5" s="1"/>
  <c r="H1511" i="5" a="1"/>
  <c r="H1511" i="5" s="1"/>
  <c r="H1527" i="5" a="1"/>
  <c r="H1527" i="5" s="1"/>
  <c r="H1543" i="5" a="1"/>
  <c r="H1543" i="5" s="1"/>
  <c r="H1559" i="5" a="1"/>
  <c r="H1559" i="5" s="1"/>
  <c r="H1573" i="5" a="1"/>
  <c r="H1573" i="5" s="1"/>
  <c r="H1581" i="5" a="1"/>
  <c r="H1581" i="5" s="1"/>
  <c r="H960" i="5" a="1"/>
  <c r="H960" i="5" s="1"/>
  <c r="H976" i="5" a="1"/>
  <c r="H976" i="5" s="1"/>
  <c r="H992" i="5" a="1"/>
  <c r="H992" i="5" s="1"/>
  <c r="H1008" i="5" a="1"/>
  <c r="H1008" i="5" s="1"/>
  <c r="H1024" i="5" a="1"/>
  <c r="H1024" i="5" s="1"/>
  <c r="H1040" i="5" a="1"/>
  <c r="H1040" i="5" s="1"/>
  <c r="H1056" i="5" a="1"/>
  <c r="H1056" i="5" s="1"/>
  <c r="H1072" i="5" a="1"/>
  <c r="H1072" i="5" s="1"/>
  <c r="H1088" i="5" a="1"/>
  <c r="H1088" i="5" s="1"/>
  <c r="H1104" i="5" a="1"/>
  <c r="H1104" i="5" s="1"/>
  <c r="H1120" i="5" a="1"/>
  <c r="H1120" i="5" s="1"/>
  <c r="H1136" i="5" a="1"/>
  <c r="H1136" i="5" s="1"/>
  <c r="H1152" i="5" a="1"/>
  <c r="H1152" i="5" s="1"/>
  <c r="H1168" i="5" a="1"/>
  <c r="H1168" i="5" s="1"/>
  <c r="H1184" i="5" a="1"/>
  <c r="H1184" i="5" s="1"/>
  <c r="H1200" i="5" a="1"/>
  <c r="H1200" i="5" s="1"/>
  <c r="H1216" i="5" a="1"/>
  <c r="H1216" i="5" s="1"/>
  <c r="H1232" i="5" a="1"/>
  <c r="H1232" i="5" s="1"/>
  <c r="H1248" i="5" a="1"/>
  <c r="H1248" i="5" s="1"/>
  <c r="H1264" i="5" a="1"/>
  <c r="H1264" i="5" s="1"/>
  <c r="H1280" i="5" a="1"/>
  <c r="H1280" i="5" s="1"/>
  <c r="H1296" i="5" a="1"/>
  <c r="H1296" i="5" s="1"/>
  <c r="H1312" i="5" a="1"/>
  <c r="H1312" i="5" s="1"/>
  <c r="H1328" i="5" a="1"/>
  <c r="H1328" i="5" s="1"/>
  <c r="H1344" i="5" a="1"/>
  <c r="H1344" i="5" s="1"/>
  <c r="H1360" i="5" a="1"/>
  <c r="H1360" i="5" s="1"/>
  <c r="H1376" i="5" a="1"/>
  <c r="H1376" i="5" s="1"/>
  <c r="H1392" i="5" a="1"/>
  <c r="H1392" i="5" s="1"/>
  <c r="H1408" i="5" a="1"/>
  <c r="H1408" i="5" s="1"/>
  <c r="H1424" i="5" a="1"/>
  <c r="H1424" i="5" s="1"/>
  <c r="H1440" i="5" a="1"/>
  <c r="H1440" i="5" s="1"/>
  <c r="H1456" i="5" a="1"/>
  <c r="H1456" i="5" s="1"/>
  <c r="H1472" i="5" a="1"/>
  <c r="H1472" i="5" s="1"/>
  <c r="H1488" i="5" a="1"/>
  <c r="H1488" i="5" s="1"/>
  <c r="H1504" i="5" a="1"/>
  <c r="H1504" i="5" s="1"/>
  <c r="H1520" i="5" a="1"/>
  <c r="H1520" i="5" s="1"/>
  <c r="H1536" i="5" a="1"/>
  <c r="H1536" i="5" s="1"/>
  <c r="H1552" i="5" a="1"/>
  <c r="H1552" i="5" s="1"/>
  <c r="H1568" i="5" a="1"/>
  <c r="H1568" i="5" s="1"/>
  <c r="H1599" i="5" a="1"/>
  <c r="H1599" i="5" s="1"/>
  <c r="H1615" i="5" a="1"/>
  <c r="H1615" i="5" s="1"/>
  <c r="H1631" i="5" a="1"/>
  <c r="H1631" i="5" s="1"/>
  <c r="H1647" i="5" a="1"/>
  <c r="H1647" i="5" s="1"/>
  <c r="H1663" i="5" a="1"/>
  <c r="H1663" i="5" s="1"/>
  <c r="H1679" i="5" a="1"/>
  <c r="H1679" i="5" s="1"/>
  <c r="H1694" i="5" a="1"/>
  <c r="H1694" i="5" s="1"/>
  <c r="H1710" i="5" a="1"/>
  <c r="H1710" i="5" s="1"/>
  <c r="H1726" i="5" a="1"/>
  <c r="H1726" i="5" s="1"/>
  <c r="H1742" i="5" a="1"/>
  <c r="H1742" i="5" s="1"/>
  <c r="H1758" i="5" a="1"/>
  <c r="H1758" i="5" s="1"/>
  <c r="H1774" i="5" a="1"/>
  <c r="H1774" i="5" s="1"/>
  <c r="H1790" i="5" a="1"/>
  <c r="H1790" i="5" s="1"/>
  <c r="H1806" i="5" a="1"/>
  <c r="H1806" i="5" s="1"/>
  <c r="H1822" i="5" a="1"/>
  <c r="H1822" i="5" s="1"/>
  <c r="H1838" i="5" a="1"/>
  <c r="H1838" i="5" s="1"/>
  <c r="H1854" i="5" a="1"/>
  <c r="H1854" i="5" s="1"/>
  <c r="H1870" i="5" a="1"/>
  <c r="H1870" i="5" s="1"/>
  <c r="H1886" i="5" a="1"/>
  <c r="H1886" i="5" s="1"/>
  <c r="H1902" i="5" a="1"/>
  <c r="H1902" i="5" s="1"/>
  <c r="H1918" i="5" a="1"/>
  <c r="H1918" i="5" s="1"/>
  <c r="H1934" i="5" a="1"/>
  <c r="H1934" i="5" s="1"/>
  <c r="H1592" i="5" a="1"/>
  <c r="H1592" i="5" s="1"/>
  <c r="H1608" i="5" a="1"/>
  <c r="H1608" i="5" s="1"/>
  <c r="H1624" i="5" a="1"/>
  <c r="H1624" i="5" s="1"/>
  <c r="H1640" i="5" a="1"/>
  <c r="H1640" i="5" s="1"/>
  <c r="H1656" i="5" a="1"/>
  <c r="H1656" i="5" s="1"/>
  <c r="H1672" i="5" a="1"/>
  <c r="H1672" i="5" s="1"/>
  <c r="H1688" i="5" a="1"/>
  <c r="H1688" i="5" s="1"/>
  <c r="H1705" i="5" a="1"/>
  <c r="H1705" i="5" s="1"/>
  <c r="H1721" i="5" a="1"/>
  <c r="H1721" i="5" s="1"/>
  <c r="H1737" i="5" a="1"/>
  <c r="H1737" i="5" s="1"/>
  <c r="H1753" i="5" a="1"/>
  <c r="H1753" i="5" s="1"/>
  <c r="H1769" i="5" a="1"/>
  <c r="H1769" i="5" s="1"/>
  <c r="H1785" i="5" a="1"/>
  <c r="H1785" i="5" s="1"/>
  <c r="H1801" i="5" a="1"/>
  <c r="H1801" i="5" s="1"/>
  <c r="H1817" i="5" a="1"/>
  <c r="H1817" i="5" s="1"/>
  <c r="H1833" i="5" a="1"/>
  <c r="H1833" i="5" s="1"/>
  <c r="H1849" i="5" a="1"/>
  <c r="H1849" i="5" s="1"/>
  <c r="H1865" i="5" a="1"/>
  <c r="H1865" i="5" s="1"/>
  <c r="H1881" i="5" a="1"/>
  <c r="H1881" i="5" s="1"/>
  <c r="H1897" i="5" a="1"/>
  <c r="H1897" i="5" s="1"/>
  <c r="H1913" i="5" a="1"/>
  <c r="H1913" i="5" s="1"/>
  <c r="H1929" i="5" a="1"/>
  <c r="H1929" i="5" s="1"/>
  <c r="H1945" i="5" a="1"/>
  <c r="H1945" i="5" s="1"/>
  <c r="H1953" i="5" a="1"/>
  <c r="H1953" i="5" s="1"/>
  <c r="H1961" i="5" a="1"/>
  <c r="H1961" i="5" s="1"/>
  <c r="H1969" i="5" a="1"/>
  <c r="H1969" i="5" s="1"/>
  <c r="H1977" i="5" a="1"/>
  <c r="H1977" i="5" s="1"/>
  <c r="H1985" i="5" a="1"/>
  <c r="H1985" i="5" s="1"/>
  <c r="H1993" i="5" a="1"/>
  <c r="H1993" i="5" s="1"/>
  <c r="H2001" i="5" a="1"/>
  <c r="H2001" i="5" s="1"/>
  <c r="H1593" i="5" a="1"/>
  <c r="H1593" i="5" s="1"/>
  <c r="H1609" i="5" a="1"/>
  <c r="H1609" i="5" s="1"/>
  <c r="H1625" i="5" a="1"/>
  <c r="H1625" i="5" s="1"/>
  <c r="H1641" i="5" a="1"/>
  <c r="H1641" i="5" s="1"/>
  <c r="H1657" i="5" a="1"/>
  <c r="H1657" i="5" s="1"/>
  <c r="H1673" i="5" a="1"/>
  <c r="H1673" i="5" s="1"/>
  <c r="H1689" i="5" a="1"/>
  <c r="H1689" i="5" s="1"/>
  <c r="H1706" i="5" a="1"/>
  <c r="H1706" i="5" s="1"/>
  <c r="H1722" i="5" a="1"/>
  <c r="H1722" i="5" s="1"/>
  <c r="H1738" i="5" a="1"/>
  <c r="H1738" i="5" s="1"/>
  <c r="H1754" i="5" a="1"/>
  <c r="H1754" i="5" s="1"/>
  <c r="H1770" i="5" a="1"/>
  <c r="H1770" i="5" s="1"/>
  <c r="H1786" i="5" a="1"/>
  <c r="H1786" i="5" s="1"/>
  <c r="H1802" i="5" a="1"/>
  <c r="H1802" i="5" s="1"/>
  <c r="H1818" i="5" a="1"/>
  <c r="H1818" i="5" s="1"/>
  <c r="H1834" i="5" a="1"/>
  <c r="H1834" i="5" s="1"/>
  <c r="H1850" i="5" a="1"/>
  <c r="H1850" i="5" s="1"/>
  <c r="H1866" i="5" a="1"/>
  <c r="H1866" i="5" s="1"/>
  <c r="H1882" i="5" a="1"/>
  <c r="H1882" i="5" s="1"/>
  <c r="H1898" i="5" a="1"/>
  <c r="H1898" i="5" s="1"/>
  <c r="H1914" i="5" a="1"/>
  <c r="H1914" i="5" s="1"/>
  <c r="H1930" i="5" a="1"/>
  <c r="H1930" i="5" s="1"/>
  <c r="H1590" i="5" a="1"/>
  <c r="H1590" i="5" s="1"/>
  <c r="H1606" i="5" a="1"/>
  <c r="H1606" i="5" s="1"/>
  <c r="H1622" i="5" a="1"/>
  <c r="H1622" i="5" s="1"/>
  <c r="H1638" i="5" a="1"/>
  <c r="H1638" i="5" s="1"/>
  <c r="H1654" i="5" a="1"/>
  <c r="H1654" i="5" s="1"/>
  <c r="H1670" i="5" a="1"/>
  <c r="H1670" i="5" s="1"/>
  <c r="H1686" i="5" a="1"/>
  <c r="H1686" i="5" s="1"/>
  <c r="H1701" i="5" a="1"/>
  <c r="H1701" i="5" s="1"/>
  <c r="H1717" i="5" a="1"/>
  <c r="H1717" i="5" s="1"/>
  <c r="H1733" i="5" a="1"/>
  <c r="H1733" i="5" s="1"/>
  <c r="H1749" i="5" a="1"/>
  <c r="H1749" i="5" s="1"/>
  <c r="H1765" i="5" a="1"/>
  <c r="H1765" i="5" s="1"/>
  <c r="H1781" i="5" a="1"/>
  <c r="H1781" i="5" s="1"/>
  <c r="H1797" i="5" a="1"/>
  <c r="H1797" i="5" s="1"/>
  <c r="H1813" i="5" a="1"/>
  <c r="H1813" i="5" s="1"/>
  <c r="H1829" i="5" a="1"/>
  <c r="H1829" i="5" s="1"/>
  <c r="H1845" i="5" a="1"/>
  <c r="H1845" i="5" s="1"/>
  <c r="H1861" i="5" a="1"/>
  <c r="H1861" i="5" s="1"/>
  <c r="H1877" i="5" a="1"/>
  <c r="H1877" i="5" s="1"/>
  <c r="H1893" i="5" a="1"/>
  <c r="H1893" i="5" s="1"/>
  <c r="H1909" i="5" a="1"/>
  <c r="H1909" i="5" s="1"/>
  <c r="H1925" i="5" a="1"/>
  <c r="H1925" i="5" s="1"/>
  <c r="H1941" i="5" a="1"/>
  <c r="H1941" i="5" s="1"/>
  <c r="H1950" i="5" a="1"/>
  <c r="H1950" i="5" s="1"/>
  <c r="H1958" i="5" a="1"/>
  <c r="H1958" i="5" s="1"/>
  <c r="H1966" i="5" a="1"/>
  <c r="H1966" i="5" s="1"/>
  <c r="H1974" i="5" a="1"/>
  <c r="H1974" i="5" s="1"/>
  <c r="H1982" i="5" a="1"/>
  <c r="H1982" i="5" s="1"/>
  <c r="H1990" i="5" a="1"/>
  <c r="H1990" i="5" s="1"/>
  <c r="H1998" i="5" a="1"/>
  <c r="H1998" i="5" s="1"/>
  <c r="H4" i="5" a="1"/>
  <c r="H4" i="5" s="1"/>
  <c r="X145" i="1" l="1"/>
  <c r="X1545" i="1"/>
  <c r="X1537" i="1"/>
  <c r="X1550" i="1"/>
  <c r="X1534" i="1"/>
  <c r="X1556" i="1"/>
  <c r="X1540" i="1"/>
  <c r="X1543" i="1"/>
  <c r="X10" i="1"/>
  <c r="X26" i="1"/>
  <c r="X42" i="1"/>
  <c r="X58" i="1"/>
  <c r="X74" i="1"/>
  <c r="X90" i="1"/>
  <c r="X102" i="1"/>
  <c r="X118" i="1"/>
  <c r="X134" i="1"/>
  <c r="X150" i="1"/>
  <c r="X167" i="1"/>
  <c r="X23" i="1"/>
  <c r="X39" i="1"/>
  <c r="X55" i="1"/>
  <c r="X71" i="1"/>
  <c r="X87" i="1"/>
  <c r="X6" i="1"/>
  <c r="X115" i="1"/>
  <c r="X131" i="1"/>
  <c r="X147" i="1"/>
  <c r="X163" i="1"/>
  <c r="X20" i="1"/>
  <c r="X36" i="1"/>
  <c r="X52" i="1"/>
  <c r="X68" i="1"/>
  <c r="X84" i="1"/>
  <c r="X100" i="1"/>
  <c r="X112" i="1"/>
  <c r="X128" i="1"/>
  <c r="X144" i="1"/>
  <c r="X160" i="1"/>
  <c r="X13" i="1"/>
  <c r="X29" i="1"/>
  <c r="X45" i="1"/>
  <c r="X61" i="1"/>
  <c r="X77" i="1"/>
  <c r="X93" i="1"/>
  <c r="X105" i="1"/>
  <c r="X121" i="1"/>
  <c r="X137" i="1"/>
  <c r="X1549" i="1"/>
  <c r="X1557" i="1"/>
  <c r="X1546" i="1"/>
  <c r="X1530" i="1"/>
  <c r="X1552" i="1"/>
  <c r="X1536" i="1"/>
  <c r="X1555" i="1"/>
  <c r="X1539" i="1"/>
  <c r="X14" i="1"/>
  <c r="X30" i="1"/>
  <c r="X46" i="1"/>
  <c r="X62" i="1"/>
  <c r="X78" i="1"/>
  <c r="X94" i="1"/>
  <c r="X106" i="1"/>
  <c r="X122" i="1"/>
  <c r="X138" i="1"/>
  <c r="X154" i="1"/>
  <c r="X11" i="1"/>
  <c r="X27" i="1"/>
  <c r="X43" i="1"/>
  <c r="X59" i="1"/>
  <c r="X75" i="1"/>
  <c r="X91" i="1"/>
  <c r="X103" i="1"/>
  <c r="X119" i="1"/>
  <c r="X135" i="1"/>
  <c r="X151" i="1"/>
  <c r="X168" i="1"/>
  <c r="X24" i="1"/>
  <c r="X40" i="1"/>
  <c r="X56" i="1"/>
  <c r="X72" i="1"/>
  <c r="X88" i="1"/>
  <c r="X7" i="1"/>
  <c r="X116" i="1"/>
  <c r="X132" i="1"/>
  <c r="X148" i="1"/>
  <c r="X164" i="1"/>
  <c r="X17" i="1"/>
  <c r="X33" i="1"/>
  <c r="X49" i="1"/>
  <c r="X65" i="1"/>
  <c r="X81" i="1"/>
  <c r="X97" i="1"/>
  <c r="X109" i="1"/>
  <c r="X125" i="1"/>
  <c r="X141" i="1"/>
  <c r="X1533" i="1"/>
  <c r="X1541" i="1"/>
  <c r="X1558" i="1"/>
  <c r="X1542" i="1"/>
  <c r="X1548" i="1"/>
  <c r="X1532" i="1"/>
  <c r="X1551" i="1"/>
  <c r="X1535" i="1"/>
  <c r="X18" i="1"/>
  <c r="X34" i="1"/>
  <c r="X50" i="1"/>
  <c r="X66" i="1"/>
  <c r="X82" i="1"/>
  <c r="X98" i="1"/>
  <c r="X110" i="1"/>
  <c r="X126" i="1"/>
  <c r="X142" i="1"/>
  <c r="X158" i="1"/>
  <c r="X15" i="1"/>
  <c r="X31" i="1"/>
  <c r="X47" i="1"/>
  <c r="X63" i="1"/>
  <c r="X79" i="1"/>
  <c r="X95" i="1"/>
  <c r="X107" i="1"/>
  <c r="X123" i="1"/>
  <c r="X139" i="1"/>
  <c r="X155" i="1"/>
  <c r="X12" i="1"/>
  <c r="X28" i="1"/>
  <c r="X44" i="1"/>
  <c r="X60" i="1"/>
  <c r="X76" i="1"/>
  <c r="X92" i="1"/>
  <c r="X104" i="1"/>
  <c r="X120" i="1"/>
  <c r="X136" i="1"/>
  <c r="X152" i="1"/>
  <c r="X171" i="1"/>
  <c r="X21" i="1"/>
  <c r="X37" i="1"/>
  <c r="X53" i="1"/>
  <c r="X69" i="1"/>
  <c r="X85" i="1"/>
  <c r="X101" i="1"/>
  <c r="X113" i="1"/>
  <c r="X129" i="1"/>
  <c r="X1529" i="1"/>
  <c r="X1513" i="1"/>
  <c r="X1497" i="1"/>
  <c r="X1481" i="1"/>
  <c r="X1465" i="1"/>
  <c r="X1449" i="1"/>
  <c r="X1433" i="1"/>
  <c r="X1417" i="1"/>
  <c r="X1401" i="1"/>
  <c r="X1385" i="1"/>
  <c r="X1369" i="1"/>
  <c r="X1353" i="1"/>
  <c r="X1337" i="1"/>
  <c r="X1321" i="1"/>
  <c r="X1305" i="1"/>
  <c r="X1289" i="1"/>
  <c r="X1273" i="1"/>
  <c r="X1257" i="1"/>
  <c r="X1241" i="1"/>
  <c r="X1225" i="1"/>
  <c r="X1209" i="1"/>
  <c r="X1193" i="1"/>
  <c r="X1516" i="1"/>
  <c r="X1500" i="1"/>
  <c r="X1484" i="1"/>
  <c r="X1468" i="1"/>
  <c r="X1452" i="1"/>
  <c r="X1436" i="1"/>
  <c r="X1420" i="1"/>
  <c r="X1404" i="1"/>
  <c r="X1388" i="1"/>
  <c r="X1372" i="1"/>
  <c r="X1356" i="1"/>
  <c r="X1340" i="1"/>
  <c r="X1324" i="1"/>
  <c r="X1308" i="1"/>
  <c r="X1292" i="1"/>
  <c r="X1276" i="1"/>
  <c r="X1260" i="1"/>
  <c r="X1244" i="1"/>
  <c r="X1228" i="1"/>
  <c r="X1212" i="1"/>
  <c r="X1196" i="1"/>
  <c r="X1519" i="1"/>
  <c r="X1503" i="1"/>
  <c r="X1487" i="1"/>
  <c r="X1471" i="1"/>
  <c r="X1455" i="1"/>
  <c r="X1439" i="1"/>
  <c r="X1423" i="1"/>
  <c r="X1407" i="1"/>
  <c r="X1391" i="1"/>
  <c r="X1375" i="1"/>
  <c r="X1359" i="1"/>
  <c r="X1343" i="1"/>
  <c r="X1327" i="1"/>
  <c r="X1311" i="1"/>
  <c r="X1295" i="1"/>
  <c r="X1279" i="1"/>
  <c r="X1263" i="1"/>
  <c r="X1247" i="1"/>
  <c r="X1231" i="1"/>
  <c r="X1215" i="1"/>
  <c r="X1199" i="1"/>
  <c r="X1522" i="1"/>
  <c r="X1506" i="1"/>
  <c r="X1490" i="1"/>
  <c r="X1474" i="1"/>
  <c r="X1458" i="1"/>
  <c r="X1442" i="1"/>
  <c r="X1426" i="1"/>
  <c r="X1410" i="1"/>
  <c r="X1394" i="1"/>
  <c r="X1378" i="1"/>
  <c r="X1362" i="1"/>
  <c r="X1346" i="1"/>
  <c r="X1330" i="1"/>
  <c r="X1314" i="1"/>
  <c r="X1298" i="1"/>
  <c r="X1282" i="1"/>
  <c r="X1266" i="1"/>
  <c r="X1250" i="1"/>
  <c r="X1234" i="1"/>
  <c r="X1218" i="1"/>
  <c r="X1202" i="1"/>
  <c r="X1525" i="1"/>
  <c r="X1509" i="1"/>
  <c r="X1493" i="1"/>
  <c r="X1477" i="1"/>
  <c r="X1461" i="1"/>
  <c r="X1445" i="1"/>
  <c r="X1429" i="1"/>
  <c r="X1413" i="1"/>
  <c r="X1397" i="1"/>
  <c r="X1381" i="1"/>
  <c r="X1365" i="1"/>
  <c r="X1349" i="1"/>
  <c r="X1333" i="1"/>
  <c r="X1317" i="1"/>
  <c r="X1301" i="1"/>
  <c r="X1285" i="1"/>
  <c r="X1269" i="1"/>
  <c r="X1253" i="1"/>
  <c r="X1237" i="1"/>
  <c r="X1221" i="1"/>
  <c r="X1205" i="1"/>
  <c r="X1528" i="1"/>
  <c r="X1512" i="1"/>
  <c r="X1496" i="1"/>
  <c r="X1480" i="1"/>
  <c r="X1464" i="1"/>
  <c r="X1448" i="1"/>
  <c r="X1432" i="1"/>
  <c r="X1416" i="1"/>
  <c r="X1400" i="1"/>
  <c r="X1384" i="1"/>
  <c r="X1368" i="1"/>
  <c r="X1352" i="1"/>
  <c r="X1336" i="1"/>
  <c r="X1320" i="1"/>
  <c r="X1304" i="1"/>
  <c r="X1288" i="1"/>
  <c r="X1272" i="1"/>
  <c r="X1256" i="1"/>
  <c r="X1240" i="1"/>
  <c r="X1224" i="1"/>
  <c r="X1208" i="1"/>
  <c r="X1192" i="1"/>
  <c r="X1515" i="1"/>
  <c r="X1499" i="1"/>
  <c r="X1483" i="1"/>
  <c r="X1467" i="1"/>
  <c r="X1451" i="1"/>
  <c r="X1435" i="1"/>
  <c r="X1419" i="1"/>
  <c r="X1403" i="1"/>
  <c r="X1387" i="1"/>
  <c r="X1371" i="1"/>
  <c r="X1355" i="1"/>
  <c r="X1339" i="1"/>
  <c r="X1323" i="1"/>
  <c r="X1307" i="1"/>
  <c r="X1291" i="1"/>
  <c r="X1275" i="1"/>
  <c r="X1259" i="1"/>
  <c r="X1243" i="1"/>
  <c r="X1227" i="1"/>
  <c r="X1211" i="1"/>
  <c r="X1195" i="1"/>
  <c r="X1518" i="1"/>
  <c r="X1502" i="1"/>
  <c r="X1486" i="1"/>
  <c r="X1470" i="1"/>
  <c r="X1454" i="1"/>
  <c r="X1438" i="1"/>
  <c r="X1422" i="1"/>
  <c r="X1406" i="1"/>
  <c r="X1390" i="1"/>
  <c r="X1374" i="1"/>
  <c r="X1358" i="1"/>
  <c r="X1342" i="1"/>
  <c r="X1326" i="1"/>
  <c r="X1310" i="1"/>
  <c r="X1294" i="1"/>
  <c r="X1278" i="1"/>
  <c r="X1262" i="1"/>
  <c r="X1246" i="1"/>
  <c r="X1230" i="1"/>
  <c r="X1214" i="1"/>
  <c r="X1198" i="1"/>
  <c r="X1521" i="1"/>
  <c r="X1505" i="1"/>
  <c r="X1489" i="1"/>
  <c r="X1473" i="1"/>
  <c r="X1457" i="1"/>
  <c r="X1441" i="1"/>
  <c r="X1425" i="1"/>
  <c r="X1409" i="1"/>
  <c r="X1393" i="1"/>
  <c r="X1377" i="1"/>
  <c r="X1361" i="1"/>
  <c r="X1345" i="1"/>
  <c r="X1329" i="1"/>
  <c r="X1313" i="1"/>
  <c r="X1297" i="1"/>
  <c r="X1281" i="1"/>
  <c r="X1265" i="1"/>
  <c r="X1249" i="1"/>
  <c r="X1233" i="1"/>
  <c r="X1217" i="1"/>
  <c r="X1201" i="1"/>
  <c r="X1524" i="1"/>
  <c r="X1508" i="1"/>
  <c r="X1492" i="1"/>
  <c r="X1476" i="1"/>
  <c r="X1460" i="1"/>
  <c r="X1444" i="1"/>
  <c r="X1428" i="1"/>
  <c r="X1412" i="1"/>
  <c r="X1396" i="1"/>
  <c r="X1380" i="1"/>
  <c r="X1364" i="1"/>
  <c r="X1348" i="1"/>
  <c r="X1332" i="1"/>
  <c r="X1316" i="1"/>
  <c r="X1300" i="1"/>
  <c r="X1284" i="1"/>
  <c r="X1268" i="1"/>
  <c r="X1252" i="1"/>
  <c r="X1236" i="1"/>
  <c r="X1220" i="1"/>
  <c r="X1204" i="1"/>
  <c r="X1527" i="1"/>
  <c r="X1511" i="1"/>
  <c r="X1495" i="1"/>
  <c r="X1479" i="1"/>
  <c r="X1463" i="1"/>
  <c r="X1447" i="1"/>
  <c r="X1431" i="1"/>
  <c r="X1415" i="1"/>
  <c r="X1399" i="1"/>
  <c r="X1383" i="1"/>
  <c r="X1367" i="1"/>
  <c r="X1351" i="1"/>
  <c r="X1335" i="1"/>
  <c r="X1319" i="1"/>
  <c r="X1303" i="1"/>
  <c r="X1287" i="1"/>
  <c r="X1271" i="1"/>
  <c r="X1255" i="1"/>
  <c r="X1239" i="1"/>
  <c r="X1223" i="1"/>
  <c r="X1207" i="1"/>
  <c r="X1191" i="1"/>
  <c r="X1514" i="1"/>
  <c r="X1498" i="1"/>
  <c r="X1482" i="1"/>
  <c r="X1466" i="1"/>
  <c r="X1450" i="1"/>
  <c r="X1434" i="1"/>
  <c r="X1418" i="1"/>
  <c r="X1402" i="1"/>
  <c r="X1386" i="1"/>
  <c r="X1370" i="1"/>
  <c r="X1354" i="1"/>
  <c r="X1338" i="1"/>
  <c r="X1322" i="1"/>
  <c r="X1306" i="1"/>
  <c r="X1290" i="1"/>
  <c r="X1274" i="1"/>
  <c r="X1258" i="1"/>
  <c r="X1242" i="1"/>
  <c r="X1226" i="1"/>
  <c r="X1210" i="1"/>
  <c r="X1194" i="1"/>
  <c r="X1517" i="1"/>
  <c r="X1501" i="1"/>
  <c r="X1485" i="1"/>
  <c r="X1469" i="1"/>
  <c r="X1453" i="1"/>
  <c r="X1437" i="1"/>
  <c r="X1421" i="1"/>
  <c r="X1405" i="1"/>
  <c r="X1389" i="1"/>
  <c r="X1373" i="1"/>
  <c r="X1357" i="1"/>
  <c r="X1341" i="1"/>
  <c r="X1325" i="1"/>
  <c r="X1309" i="1"/>
  <c r="X1293" i="1"/>
  <c r="X1277" i="1"/>
  <c r="X1261" i="1"/>
  <c r="X1245" i="1"/>
  <c r="X1229" i="1"/>
  <c r="X1213" i="1"/>
  <c r="X1197" i="1"/>
  <c r="X1520" i="1"/>
  <c r="X1504" i="1"/>
  <c r="X1488" i="1"/>
  <c r="X1472" i="1"/>
  <c r="X1456" i="1"/>
  <c r="X1440" i="1"/>
  <c r="X1424" i="1"/>
  <c r="X1408" i="1"/>
  <c r="X1392" i="1"/>
  <c r="X1376" i="1"/>
  <c r="X1360" i="1"/>
  <c r="X1344" i="1"/>
  <c r="X1328" i="1"/>
  <c r="X1312" i="1"/>
  <c r="X1296" i="1"/>
  <c r="X1280" i="1"/>
  <c r="X1264" i="1"/>
  <c r="X1248" i="1"/>
  <c r="X1232" i="1"/>
  <c r="X1216" i="1"/>
  <c r="X1200" i="1"/>
  <c r="X1523" i="1"/>
  <c r="X1507" i="1"/>
  <c r="X1491" i="1"/>
  <c r="X1475" i="1"/>
  <c r="X1459" i="1"/>
  <c r="X1443" i="1"/>
  <c r="X1427" i="1"/>
  <c r="X1411" i="1"/>
  <c r="X1395" i="1"/>
  <c r="X1379" i="1"/>
  <c r="X1363" i="1"/>
  <c r="X1347" i="1"/>
  <c r="X1331" i="1"/>
  <c r="X1315" i="1"/>
  <c r="X1299" i="1"/>
  <c r="X1283" i="1"/>
  <c r="X1267" i="1"/>
  <c r="X1251" i="1"/>
  <c r="X1235" i="1"/>
  <c r="X1219" i="1"/>
  <c r="X1203" i="1"/>
  <c r="X1526" i="1"/>
  <c r="X1510" i="1"/>
  <c r="X1494" i="1"/>
  <c r="X1478" i="1"/>
  <c r="X1462" i="1"/>
  <c r="X1446" i="1"/>
  <c r="X1430" i="1"/>
  <c r="X1414" i="1"/>
  <c r="X1398" i="1"/>
  <c r="X1382" i="1"/>
  <c r="X1366" i="1"/>
  <c r="X1350" i="1"/>
  <c r="X1334" i="1"/>
  <c r="X1318" i="1"/>
  <c r="X1302" i="1"/>
  <c r="X1286" i="1"/>
  <c r="X1270" i="1"/>
  <c r="X1254" i="1"/>
  <c r="X1238" i="1"/>
  <c r="X1222" i="1"/>
  <c r="X1206" i="1"/>
  <c r="X1190" i="1"/>
  <c r="X1189" i="1"/>
  <c r="X1173" i="1"/>
  <c r="X1157" i="1"/>
  <c r="X1141" i="1"/>
  <c r="X1125" i="1"/>
  <c r="X1109" i="1"/>
  <c r="X1093" i="1"/>
  <c r="X1077" i="1"/>
  <c r="X1061" i="1"/>
  <c r="X1045" i="1"/>
  <c r="X1029" i="1"/>
  <c r="X1013" i="1"/>
  <c r="X997" i="1"/>
  <c r="X981" i="1"/>
  <c r="X965" i="1"/>
  <c r="X949" i="1"/>
  <c r="X933" i="1"/>
  <c r="X917" i="1"/>
  <c r="X901" i="1"/>
  <c r="X885" i="1"/>
  <c r="X869" i="1"/>
  <c r="X853" i="1"/>
  <c r="X1180" i="1"/>
  <c r="X1164" i="1"/>
  <c r="X1148" i="1"/>
  <c r="X1132" i="1"/>
  <c r="X1116" i="1"/>
  <c r="X1100" i="1"/>
  <c r="X1084" i="1"/>
  <c r="X1068" i="1"/>
  <c r="X1052" i="1"/>
  <c r="X1036" i="1"/>
  <c r="X1020" i="1"/>
  <c r="X1004" i="1"/>
  <c r="X988" i="1"/>
  <c r="X972" i="1"/>
  <c r="X956" i="1"/>
  <c r="X940" i="1"/>
  <c r="X924" i="1"/>
  <c r="X908" i="1"/>
  <c r="X892" i="1"/>
  <c r="X876" i="1"/>
  <c r="X860" i="1"/>
  <c r="X1183" i="1"/>
  <c r="X1167" i="1"/>
  <c r="X1151" i="1"/>
  <c r="X1135" i="1"/>
  <c r="X1119" i="1"/>
  <c r="X1103" i="1"/>
  <c r="X1087" i="1"/>
  <c r="X1071" i="1"/>
  <c r="X1055" i="1"/>
  <c r="X1039" i="1"/>
  <c r="X1023" i="1"/>
  <c r="X1007" i="1"/>
  <c r="X991" i="1"/>
  <c r="X975" i="1"/>
  <c r="X959" i="1"/>
  <c r="X943" i="1"/>
  <c r="X927" i="1"/>
  <c r="X911" i="1"/>
  <c r="X895" i="1"/>
  <c r="X879" i="1"/>
  <c r="X863" i="1"/>
  <c r="X1186" i="1"/>
  <c r="X1170" i="1"/>
  <c r="X1154" i="1"/>
  <c r="X1138" i="1"/>
  <c r="X1122" i="1"/>
  <c r="X1106" i="1"/>
  <c r="X1090" i="1"/>
  <c r="X1074" i="1"/>
  <c r="X1058" i="1"/>
  <c r="X1042" i="1"/>
  <c r="X1026" i="1"/>
  <c r="X1010" i="1"/>
  <c r="X994" i="1"/>
  <c r="X978" i="1"/>
  <c r="X962" i="1"/>
  <c r="X946" i="1"/>
  <c r="X930" i="1"/>
  <c r="X914" i="1"/>
  <c r="X898" i="1"/>
  <c r="X882" i="1"/>
  <c r="X866" i="1"/>
  <c r="X850" i="1"/>
  <c r="X1185" i="1"/>
  <c r="X1169" i="1"/>
  <c r="X1153" i="1"/>
  <c r="X1137" i="1"/>
  <c r="X1121" i="1"/>
  <c r="X1105" i="1"/>
  <c r="X1089" i="1"/>
  <c r="X1073" i="1"/>
  <c r="X1057" i="1"/>
  <c r="X1041" i="1"/>
  <c r="X1025" i="1"/>
  <c r="X1009" i="1"/>
  <c r="X993" i="1"/>
  <c r="X977" i="1"/>
  <c r="X961" i="1"/>
  <c r="X945" i="1"/>
  <c r="X929" i="1"/>
  <c r="X913" i="1"/>
  <c r="X897" i="1"/>
  <c r="X881" i="1"/>
  <c r="X865" i="1"/>
  <c r="X849" i="1"/>
  <c r="X1176" i="1"/>
  <c r="X1160" i="1"/>
  <c r="X1144" i="1"/>
  <c r="X1128" i="1"/>
  <c r="X1112" i="1"/>
  <c r="X1096" i="1"/>
  <c r="X1080" i="1"/>
  <c r="X1064" i="1"/>
  <c r="X1048" i="1"/>
  <c r="X1032" i="1"/>
  <c r="X1016" i="1"/>
  <c r="X1000" i="1"/>
  <c r="X984" i="1"/>
  <c r="X968" i="1"/>
  <c r="X952" i="1"/>
  <c r="X936" i="1"/>
  <c r="X920" i="1"/>
  <c r="X904" i="1"/>
  <c r="X888" i="1"/>
  <c r="X872" i="1"/>
  <c r="X856" i="1"/>
  <c r="X1179" i="1"/>
  <c r="X1163" i="1"/>
  <c r="X1147" i="1"/>
  <c r="X1131" i="1"/>
  <c r="X1115" i="1"/>
  <c r="X1099" i="1"/>
  <c r="X1083" i="1"/>
  <c r="X1067" i="1"/>
  <c r="X1051" i="1"/>
  <c r="X1035" i="1"/>
  <c r="X1019" i="1"/>
  <c r="X1003" i="1"/>
  <c r="X987" i="1"/>
  <c r="X971" i="1"/>
  <c r="X955" i="1"/>
  <c r="X939" i="1"/>
  <c r="X923" i="1"/>
  <c r="X907" i="1"/>
  <c r="X891" i="1"/>
  <c r="X875" i="1"/>
  <c r="X859" i="1"/>
  <c r="X1182" i="1"/>
  <c r="X1166" i="1"/>
  <c r="X1150" i="1"/>
  <c r="X1134" i="1"/>
  <c r="X1118" i="1"/>
  <c r="X1102" i="1"/>
  <c r="X1086" i="1"/>
  <c r="X1070" i="1"/>
  <c r="X1054" i="1"/>
  <c r="X1038" i="1"/>
  <c r="X1022" i="1"/>
  <c r="X1006" i="1"/>
  <c r="X990" i="1"/>
  <c r="X974" i="1"/>
  <c r="X958" i="1"/>
  <c r="X942" i="1"/>
  <c r="X926" i="1"/>
  <c r="X910" i="1"/>
  <c r="X894" i="1"/>
  <c r="X878" i="1"/>
  <c r="X862" i="1"/>
  <c r="X1181" i="1"/>
  <c r="X1165" i="1"/>
  <c r="X1149" i="1"/>
  <c r="X1133" i="1"/>
  <c r="X1117" i="1"/>
  <c r="X1101" i="1"/>
  <c r="X1085" i="1"/>
  <c r="X1069" i="1"/>
  <c r="X1053" i="1"/>
  <c r="X1037" i="1"/>
  <c r="X1021" i="1"/>
  <c r="X1005" i="1"/>
  <c r="X989" i="1"/>
  <c r="X973" i="1"/>
  <c r="X957" i="1"/>
  <c r="X941" i="1"/>
  <c r="X925" i="1"/>
  <c r="X909" i="1"/>
  <c r="X893" i="1"/>
  <c r="X877" i="1"/>
  <c r="X861" i="1"/>
  <c r="X1188" i="1"/>
  <c r="X1172" i="1"/>
  <c r="X1156" i="1"/>
  <c r="X1140" i="1"/>
  <c r="X1124" i="1"/>
  <c r="X1108" i="1"/>
  <c r="X1092" i="1"/>
  <c r="X1076" i="1"/>
  <c r="X1060" i="1"/>
  <c r="X1044" i="1"/>
  <c r="X1028" i="1"/>
  <c r="X1012" i="1"/>
  <c r="X996" i="1"/>
  <c r="X980" i="1"/>
  <c r="X964" i="1"/>
  <c r="X948" i="1"/>
  <c r="X932" i="1"/>
  <c r="X916" i="1"/>
  <c r="X900" i="1"/>
  <c r="X884" i="1"/>
  <c r="X868" i="1"/>
  <c r="X852" i="1"/>
  <c r="X1175" i="1"/>
  <c r="X1159" i="1"/>
  <c r="X1143" i="1"/>
  <c r="X1127" i="1"/>
  <c r="X1111" i="1"/>
  <c r="X1095" i="1"/>
  <c r="X1079" i="1"/>
  <c r="X1063" i="1"/>
  <c r="X1047" i="1"/>
  <c r="X1031" i="1"/>
  <c r="X1015" i="1"/>
  <c r="X999" i="1"/>
  <c r="X983" i="1"/>
  <c r="X967" i="1"/>
  <c r="X951" i="1"/>
  <c r="X935" i="1"/>
  <c r="X919" i="1"/>
  <c r="X903" i="1"/>
  <c r="X887" i="1"/>
  <c r="X871" i="1"/>
  <c r="X855" i="1"/>
  <c r="X1178" i="1"/>
  <c r="X1162" i="1"/>
  <c r="X1146" i="1"/>
  <c r="X1130" i="1"/>
  <c r="X1114" i="1"/>
  <c r="X1098" i="1"/>
  <c r="X1082" i="1"/>
  <c r="X1066" i="1"/>
  <c r="X1050" i="1"/>
  <c r="X1034" i="1"/>
  <c r="X1018" i="1"/>
  <c r="X1002" i="1"/>
  <c r="X986" i="1"/>
  <c r="X970" i="1"/>
  <c r="X954" i="1"/>
  <c r="X938" i="1"/>
  <c r="X922" i="1"/>
  <c r="X906" i="1"/>
  <c r="X890" i="1"/>
  <c r="X874" i="1"/>
  <c r="X858" i="1"/>
  <c r="X1177" i="1"/>
  <c r="X1161" i="1"/>
  <c r="X1145" i="1"/>
  <c r="X1129" i="1"/>
  <c r="X1113" i="1"/>
  <c r="X1097" i="1"/>
  <c r="X1081" i="1"/>
  <c r="X1065" i="1"/>
  <c r="X1049" i="1"/>
  <c r="X1033" i="1"/>
  <c r="X1017" i="1"/>
  <c r="X1001" i="1"/>
  <c r="X985" i="1"/>
  <c r="X969" i="1"/>
  <c r="X953" i="1"/>
  <c r="X937" i="1"/>
  <c r="X921" i="1"/>
  <c r="X905" i="1"/>
  <c r="X889" i="1"/>
  <c r="X873" i="1"/>
  <c r="X857" i="1"/>
  <c r="X1184" i="1"/>
  <c r="X1168" i="1"/>
  <c r="X1152" i="1"/>
  <c r="X1136" i="1"/>
  <c r="X1120" i="1"/>
  <c r="X1104" i="1"/>
  <c r="X1088" i="1"/>
  <c r="X1072" i="1"/>
  <c r="X1056" i="1"/>
  <c r="X1040" i="1"/>
  <c r="X1024" i="1"/>
  <c r="X1008" i="1"/>
  <c r="X992" i="1"/>
  <c r="X976" i="1"/>
  <c r="X960" i="1"/>
  <c r="X944" i="1"/>
  <c r="X928" i="1"/>
  <c r="X912" i="1"/>
  <c r="X896" i="1"/>
  <c r="X880" i="1"/>
  <c r="X864" i="1"/>
  <c r="X1187" i="1"/>
  <c r="X1171" i="1"/>
  <c r="X1155" i="1"/>
  <c r="X1139" i="1"/>
  <c r="X1123" i="1"/>
  <c r="X1107" i="1"/>
  <c r="X1091" i="1"/>
  <c r="X1075" i="1"/>
  <c r="X1059" i="1"/>
  <c r="X1043" i="1"/>
  <c r="X1027" i="1"/>
  <c r="X1011" i="1"/>
  <c r="X995" i="1"/>
  <c r="X979" i="1"/>
  <c r="X963" i="1"/>
  <c r="X947" i="1"/>
  <c r="X931" i="1"/>
  <c r="X915" i="1"/>
  <c r="X899" i="1"/>
  <c r="X883" i="1"/>
  <c r="X867" i="1"/>
  <c r="X851" i="1"/>
  <c r="X1174" i="1"/>
  <c r="X1158" i="1"/>
  <c r="X1142" i="1"/>
  <c r="X1126" i="1"/>
  <c r="X1110" i="1"/>
  <c r="X1094" i="1"/>
  <c r="X1078" i="1"/>
  <c r="X1062" i="1"/>
  <c r="X1046" i="1"/>
  <c r="X1030" i="1"/>
  <c r="X1014" i="1"/>
  <c r="X998" i="1"/>
  <c r="X982" i="1"/>
  <c r="X966" i="1"/>
  <c r="X950" i="1"/>
  <c r="X934" i="1"/>
  <c r="X918" i="1"/>
  <c r="X902" i="1"/>
  <c r="X886" i="1"/>
  <c r="X870" i="1"/>
  <c r="X854" i="1"/>
  <c r="X836" i="1"/>
  <c r="X820" i="1"/>
  <c r="X804" i="1"/>
  <c r="X788" i="1"/>
  <c r="X772" i="1"/>
  <c r="X756" i="1"/>
  <c r="X740" i="1"/>
  <c r="X724" i="1"/>
  <c r="X708" i="1"/>
  <c r="X692" i="1"/>
  <c r="X676" i="1"/>
  <c r="X660" i="1"/>
  <c r="X644" i="1"/>
  <c r="X628" i="1"/>
  <c r="X612" i="1"/>
  <c r="X596" i="1"/>
  <c r="X580" i="1"/>
  <c r="X564" i="1"/>
  <c r="X548" i="1"/>
  <c r="X532" i="1"/>
  <c r="X516" i="1"/>
  <c r="X839" i="1"/>
  <c r="X823" i="1"/>
  <c r="X807" i="1"/>
  <c r="X791" i="1"/>
  <c r="X775" i="1"/>
  <c r="X759" i="1"/>
  <c r="X743" i="1"/>
  <c r="X727" i="1"/>
  <c r="X711" i="1"/>
  <c r="X695" i="1"/>
  <c r="X679" i="1"/>
  <c r="X663" i="1"/>
  <c r="X647" i="1"/>
  <c r="X631" i="1"/>
  <c r="X615" i="1"/>
  <c r="X599" i="1"/>
  <c r="X583" i="1"/>
  <c r="X567" i="1"/>
  <c r="X551" i="1"/>
  <c r="X535" i="1"/>
  <c r="X519" i="1"/>
  <c r="X842" i="1"/>
  <c r="X826" i="1"/>
  <c r="X810" i="1"/>
  <c r="X794" i="1"/>
  <c r="X778" i="1"/>
  <c r="X762" i="1"/>
  <c r="X746" i="1"/>
  <c r="X730" i="1"/>
  <c r="X714" i="1"/>
  <c r="X698" i="1"/>
  <c r="X682" i="1"/>
  <c r="X666" i="1"/>
  <c r="X650" i="1"/>
  <c r="X634" i="1"/>
  <c r="X618" i="1"/>
  <c r="X602" i="1"/>
  <c r="X586" i="1"/>
  <c r="X570" i="1"/>
  <c r="X554" i="1"/>
  <c r="X538" i="1"/>
  <c r="X522" i="1"/>
  <c r="X845" i="1"/>
  <c r="X829" i="1"/>
  <c r="X813" i="1"/>
  <c r="X797" i="1"/>
  <c r="X781" i="1"/>
  <c r="X765" i="1"/>
  <c r="X749" i="1"/>
  <c r="X733" i="1"/>
  <c r="X717" i="1"/>
  <c r="X701" i="1"/>
  <c r="X685" i="1"/>
  <c r="X669" i="1"/>
  <c r="X653" i="1"/>
  <c r="X637" i="1"/>
  <c r="X621" i="1"/>
  <c r="X605" i="1"/>
  <c r="X589" i="1"/>
  <c r="X573" i="1"/>
  <c r="X557" i="1"/>
  <c r="X541" i="1"/>
  <c r="X525" i="1"/>
  <c r="X509" i="1"/>
  <c r="X848" i="1"/>
  <c r="X832" i="1"/>
  <c r="X816" i="1"/>
  <c r="X800" i="1"/>
  <c r="X784" i="1"/>
  <c r="X768" i="1"/>
  <c r="X752" i="1"/>
  <c r="X736" i="1"/>
  <c r="X720" i="1"/>
  <c r="X704" i="1"/>
  <c r="X688" i="1"/>
  <c r="X672" i="1"/>
  <c r="X656" i="1"/>
  <c r="X640" i="1"/>
  <c r="X624" i="1"/>
  <c r="X608" i="1"/>
  <c r="X592" i="1"/>
  <c r="X576" i="1"/>
  <c r="X560" i="1"/>
  <c r="X544" i="1"/>
  <c r="X528" i="1"/>
  <c r="X512" i="1"/>
  <c r="X835" i="1"/>
  <c r="X819" i="1"/>
  <c r="X803" i="1"/>
  <c r="X787" i="1"/>
  <c r="X771" i="1"/>
  <c r="X755" i="1"/>
  <c r="X739" i="1"/>
  <c r="X723" i="1"/>
  <c r="X707" i="1"/>
  <c r="X691" i="1"/>
  <c r="X675" i="1"/>
  <c r="X659" i="1"/>
  <c r="X643" i="1"/>
  <c r="X627" i="1"/>
  <c r="X611" i="1"/>
  <c r="X595" i="1"/>
  <c r="X579" i="1"/>
  <c r="X563" i="1"/>
  <c r="X547" i="1"/>
  <c r="X531" i="1"/>
  <c r="X515" i="1"/>
  <c r="X838" i="1"/>
  <c r="X822" i="1"/>
  <c r="X806" i="1"/>
  <c r="X790" i="1"/>
  <c r="X774" i="1"/>
  <c r="X758" i="1"/>
  <c r="X742" i="1"/>
  <c r="X726" i="1"/>
  <c r="X710" i="1"/>
  <c r="X694" i="1"/>
  <c r="X678" i="1"/>
  <c r="X662" i="1"/>
  <c r="X646" i="1"/>
  <c r="X630" i="1"/>
  <c r="X614" i="1"/>
  <c r="X598" i="1"/>
  <c r="X582" i="1"/>
  <c r="X566" i="1"/>
  <c r="X550" i="1"/>
  <c r="X534" i="1"/>
  <c r="X518" i="1"/>
  <c r="X841" i="1"/>
  <c r="X825" i="1"/>
  <c r="X809" i="1"/>
  <c r="X793" i="1"/>
  <c r="X777" i="1"/>
  <c r="X761" i="1"/>
  <c r="X745" i="1"/>
  <c r="X729" i="1"/>
  <c r="X713" i="1"/>
  <c r="X697" i="1"/>
  <c r="X681" i="1"/>
  <c r="X665" i="1"/>
  <c r="X649" i="1"/>
  <c r="X633" i="1"/>
  <c r="X617" i="1"/>
  <c r="X601" i="1"/>
  <c r="X585" i="1"/>
  <c r="X569" i="1"/>
  <c r="X553" i="1"/>
  <c r="X537" i="1"/>
  <c r="X521" i="1"/>
  <c r="X508" i="1"/>
  <c r="X844" i="1"/>
  <c r="X828" i="1"/>
  <c r="X812" i="1"/>
  <c r="X796" i="1"/>
  <c r="X780" i="1"/>
  <c r="X764" i="1"/>
  <c r="X748" i="1"/>
  <c r="X732" i="1"/>
  <c r="X716" i="1"/>
  <c r="X700" i="1"/>
  <c r="X684" i="1"/>
  <c r="X668" i="1"/>
  <c r="X652" i="1"/>
  <c r="X636" i="1"/>
  <c r="X620" i="1"/>
  <c r="X604" i="1"/>
  <c r="X588" i="1"/>
  <c r="X572" i="1"/>
  <c r="X556" i="1"/>
  <c r="X540" i="1"/>
  <c r="X524" i="1"/>
  <c r="X847" i="1"/>
  <c r="X831" i="1"/>
  <c r="X815" i="1"/>
  <c r="X799" i="1"/>
  <c r="X783" i="1"/>
  <c r="X767" i="1"/>
  <c r="X751" i="1"/>
  <c r="X735" i="1"/>
  <c r="X719" i="1"/>
  <c r="X703" i="1"/>
  <c r="X687" i="1"/>
  <c r="X671" i="1"/>
  <c r="X655" i="1"/>
  <c r="X639" i="1"/>
  <c r="X623" i="1"/>
  <c r="X607" i="1"/>
  <c r="X591" i="1"/>
  <c r="X575" i="1"/>
  <c r="X559" i="1"/>
  <c r="X543" i="1"/>
  <c r="X527" i="1"/>
  <c r="X511" i="1"/>
  <c r="X834" i="1"/>
  <c r="X818" i="1"/>
  <c r="X802" i="1"/>
  <c r="X786" i="1"/>
  <c r="X770" i="1"/>
  <c r="X754" i="1"/>
  <c r="X738" i="1"/>
  <c r="X722" i="1"/>
  <c r="X706" i="1"/>
  <c r="X690" i="1"/>
  <c r="X674" i="1"/>
  <c r="X658" i="1"/>
  <c r="X642" i="1"/>
  <c r="X626" i="1"/>
  <c r="X610" i="1"/>
  <c r="X594" i="1"/>
  <c r="X578" i="1"/>
  <c r="X562" i="1"/>
  <c r="X546" i="1"/>
  <c r="X530" i="1"/>
  <c r="X514" i="1"/>
  <c r="X837" i="1"/>
  <c r="X821" i="1"/>
  <c r="X805" i="1"/>
  <c r="X789" i="1"/>
  <c r="X773" i="1"/>
  <c r="X757" i="1"/>
  <c r="X741" i="1"/>
  <c r="X725" i="1"/>
  <c r="X709" i="1"/>
  <c r="X693" i="1"/>
  <c r="X677" i="1"/>
  <c r="X661" i="1"/>
  <c r="X645" i="1"/>
  <c r="X629" i="1"/>
  <c r="X613" i="1"/>
  <c r="X597" i="1"/>
  <c r="X581" i="1"/>
  <c r="X565" i="1"/>
  <c r="X549" i="1"/>
  <c r="X533" i="1"/>
  <c r="X517" i="1"/>
  <c r="X840" i="1"/>
  <c r="X824" i="1"/>
  <c r="X808" i="1"/>
  <c r="X792" i="1"/>
  <c r="X776" i="1"/>
  <c r="X760" i="1"/>
  <c r="X744" i="1"/>
  <c r="X728" i="1"/>
  <c r="X712" i="1"/>
  <c r="X696" i="1"/>
  <c r="X680" i="1"/>
  <c r="X664" i="1"/>
  <c r="X648" i="1"/>
  <c r="X632" i="1"/>
  <c r="X616" i="1"/>
  <c r="X600" i="1"/>
  <c r="X584" i="1"/>
  <c r="X568" i="1"/>
  <c r="X552" i="1"/>
  <c r="X536" i="1"/>
  <c r="X520" i="1"/>
  <c r="X843" i="1"/>
  <c r="X827" i="1"/>
  <c r="X811" i="1"/>
  <c r="X795" i="1"/>
  <c r="X779" i="1"/>
  <c r="X763" i="1"/>
  <c r="X747" i="1"/>
  <c r="X731" i="1"/>
  <c r="X715" i="1"/>
  <c r="X699" i="1"/>
  <c r="X683" i="1"/>
  <c r="X667" i="1"/>
  <c r="X651" i="1"/>
  <c r="X635" i="1"/>
  <c r="X619" i="1"/>
  <c r="X603" i="1"/>
  <c r="X587" i="1"/>
  <c r="X571" i="1"/>
  <c r="X555" i="1"/>
  <c r="X539" i="1"/>
  <c r="X523" i="1"/>
  <c r="X846" i="1"/>
  <c r="X830" i="1"/>
  <c r="X814" i="1"/>
  <c r="X798" i="1"/>
  <c r="X782" i="1"/>
  <c r="X766" i="1"/>
  <c r="X750" i="1"/>
  <c r="X734" i="1"/>
  <c r="X718" i="1"/>
  <c r="X702" i="1"/>
  <c r="X686" i="1"/>
  <c r="X670" i="1"/>
  <c r="X654" i="1"/>
  <c r="X638" i="1"/>
  <c r="X622" i="1"/>
  <c r="X606" i="1"/>
  <c r="X590" i="1"/>
  <c r="X574" i="1"/>
  <c r="X558" i="1"/>
  <c r="X542" i="1"/>
  <c r="X526" i="1"/>
  <c r="X510" i="1"/>
  <c r="X833" i="1"/>
  <c r="X817" i="1"/>
  <c r="X801" i="1"/>
  <c r="X785" i="1"/>
  <c r="X769" i="1"/>
  <c r="X753" i="1"/>
  <c r="X737" i="1"/>
  <c r="X721" i="1"/>
  <c r="X705" i="1"/>
  <c r="X689" i="1"/>
  <c r="X673" i="1"/>
  <c r="X657" i="1"/>
  <c r="X641" i="1"/>
  <c r="X625" i="1"/>
  <c r="X609" i="1"/>
  <c r="X593" i="1"/>
  <c r="X577" i="1"/>
  <c r="X561" i="1"/>
  <c r="X545" i="1"/>
  <c r="X529" i="1"/>
  <c r="X513" i="1"/>
  <c r="X504" i="1"/>
  <c r="X488" i="1"/>
  <c r="X472" i="1"/>
  <c r="X456" i="1"/>
  <c r="X440" i="1"/>
  <c r="X424" i="1"/>
  <c r="X408" i="1"/>
  <c r="X392" i="1"/>
  <c r="X376" i="1"/>
  <c r="X360" i="1"/>
  <c r="X345" i="1"/>
  <c r="X328" i="1"/>
  <c r="X312" i="1"/>
  <c r="X297" i="1"/>
  <c r="X281" i="1"/>
  <c r="X265" i="1"/>
  <c r="X250" i="1"/>
  <c r="X232" i="1"/>
  <c r="X216" i="1"/>
  <c r="X200" i="1"/>
  <c r="X184" i="1"/>
  <c r="X503" i="1"/>
  <c r="X487" i="1"/>
  <c r="X471" i="1"/>
  <c r="X455" i="1"/>
  <c r="X439" i="1"/>
  <c r="X423" i="1"/>
  <c r="X407" i="1"/>
  <c r="X391" i="1"/>
  <c r="X375" i="1"/>
  <c r="X359" i="1"/>
  <c r="X334" i="1"/>
  <c r="X325" i="1"/>
  <c r="X311" i="1"/>
  <c r="X296" i="1"/>
  <c r="X280" i="1"/>
  <c r="X264" i="1"/>
  <c r="X249" i="1"/>
  <c r="X231" i="1"/>
  <c r="X215" i="1"/>
  <c r="X199" i="1"/>
  <c r="X183" i="1"/>
  <c r="X502" i="1"/>
  <c r="X486" i="1"/>
  <c r="X470" i="1"/>
  <c r="X454" i="1"/>
  <c r="X438" i="1"/>
  <c r="X422" i="1"/>
  <c r="X406" i="1"/>
  <c r="X390" i="1"/>
  <c r="X374" i="1"/>
  <c r="X358" i="1"/>
  <c r="X333" i="1"/>
  <c r="X327" i="1"/>
  <c r="X310" i="1"/>
  <c r="X295" i="1"/>
  <c r="X278" i="1"/>
  <c r="X263" i="1"/>
  <c r="X248" i="1"/>
  <c r="X230" i="1"/>
  <c r="X214" i="1"/>
  <c r="X198" i="1"/>
  <c r="X182" i="1"/>
  <c r="X166" i="1"/>
  <c r="X493" i="1"/>
  <c r="X477" i="1"/>
  <c r="X461" i="1"/>
  <c r="X445" i="1"/>
  <c r="X429" i="1"/>
  <c r="X413" i="1"/>
  <c r="X397" i="1"/>
  <c r="X381" i="1"/>
  <c r="X365" i="1"/>
  <c r="X349" i="1"/>
  <c r="X338" i="1"/>
  <c r="X317" i="1"/>
  <c r="X302" i="1"/>
  <c r="X286" i="1"/>
  <c r="X270" i="1"/>
  <c r="X255" i="1"/>
  <c r="X237" i="1"/>
  <c r="X221" i="1"/>
  <c r="X205" i="1"/>
  <c r="X189" i="1"/>
  <c r="X173" i="1"/>
  <c r="X161" i="1"/>
  <c r="X500" i="1"/>
  <c r="X484" i="1"/>
  <c r="X468" i="1"/>
  <c r="X452" i="1"/>
  <c r="X436" i="1"/>
  <c r="X420" i="1"/>
  <c r="X404" i="1"/>
  <c r="X388" i="1"/>
  <c r="X372" i="1"/>
  <c r="X356" i="1"/>
  <c r="X343" i="1"/>
  <c r="X324" i="1"/>
  <c r="X308" i="1"/>
  <c r="X293" i="1"/>
  <c r="X276" i="1"/>
  <c r="X242" i="1"/>
  <c r="X246" i="1"/>
  <c r="X228" i="1"/>
  <c r="X212" i="1"/>
  <c r="X196" i="1"/>
  <c r="X180" i="1"/>
  <c r="X499" i="1"/>
  <c r="X483" i="1"/>
  <c r="X467" i="1"/>
  <c r="X451" i="1"/>
  <c r="X435" i="1"/>
  <c r="X419" i="1"/>
  <c r="X403" i="1"/>
  <c r="X387" i="1"/>
  <c r="X371" i="1"/>
  <c r="X355" i="1"/>
  <c r="X342" i="1"/>
  <c r="X323" i="1"/>
  <c r="X307" i="1"/>
  <c r="X292" i="1"/>
  <c r="X275" i="1"/>
  <c r="X261" i="1"/>
  <c r="X245" i="1"/>
  <c r="X227" i="1"/>
  <c r="X211" i="1"/>
  <c r="X195" i="1"/>
  <c r="X179" i="1"/>
  <c r="X498" i="1"/>
  <c r="X482" i="1"/>
  <c r="X466" i="1"/>
  <c r="X450" i="1"/>
  <c r="X434" i="1"/>
  <c r="X418" i="1"/>
  <c r="X402" i="1"/>
  <c r="X386" i="1"/>
  <c r="X370" i="1"/>
  <c r="X354" i="1"/>
  <c r="X332" i="1"/>
  <c r="X322" i="1"/>
  <c r="X306" i="1"/>
  <c r="X291" i="1"/>
  <c r="X241" i="1"/>
  <c r="X260" i="1"/>
  <c r="X244" i="1"/>
  <c r="X226" i="1"/>
  <c r="X210" i="1"/>
  <c r="X194" i="1"/>
  <c r="X178" i="1"/>
  <c r="X505" i="1"/>
  <c r="X489" i="1"/>
  <c r="X473" i="1"/>
  <c r="X457" i="1"/>
  <c r="X441" i="1"/>
  <c r="X425" i="1"/>
  <c r="X409" i="1"/>
  <c r="X393" i="1"/>
  <c r="X377" i="1"/>
  <c r="X361" i="1"/>
  <c r="X335" i="1"/>
  <c r="X329" i="1"/>
  <c r="X313" i="1"/>
  <c r="X298" i="1"/>
  <c r="X282" i="1"/>
  <c r="X266" i="1"/>
  <c r="X251" i="1"/>
  <c r="X233" i="1"/>
  <c r="X217" i="1"/>
  <c r="X201" i="1"/>
  <c r="X185" i="1"/>
  <c r="X169" i="1"/>
  <c r="X157" i="1"/>
  <c r="X496" i="1"/>
  <c r="X480" i="1"/>
  <c r="X464" i="1"/>
  <c r="X448" i="1"/>
  <c r="X432" i="1"/>
  <c r="X416" i="1"/>
  <c r="X400" i="1"/>
  <c r="X384" i="1"/>
  <c r="X368" i="1"/>
  <c r="X352" i="1"/>
  <c r="X341" i="1"/>
  <c r="X320" i="1"/>
  <c r="X284" i="1"/>
  <c r="X289" i="1"/>
  <c r="X273" i="1"/>
  <c r="X258" i="1"/>
  <c r="X240" i="1"/>
  <c r="X224" i="1"/>
  <c r="X208" i="1"/>
  <c r="X192" i="1"/>
  <c r="X176" i="1"/>
  <c r="X495" i="1"/>
  <c r="X479" i="1"/>
  <c r="X463" i="1"/>
  <c r="X447" i="1"/>
  <c r="X431" i="1"/>
  <c r="X415" i="1"/>
  <c r="X399" i="1"/>
  <c r="X383" i="1"/>
  <c r="X367" i="1"/>
  <c r="X351" i="1"/>
  <c r="X340" i="1"/>
  <c r="X319" i="1"/>
  <c r="X304" i="1"/>
  <c r="X288" i="1"/>
  <c r="X272" i="1"/>
  <c r="X257" i="1"/>
  <c r="X239" i="1"/>
  <c r="X223" i="1"/>
  <c r="X207" i="1"/>
  <c r="X191" i="1"/>
  <c r="X175" i="1"/>
  <c r="X494" i="1"/>
  <c r="X478" i="1"/>
  <c r="X462" i="1"/>
  <c r="X446" i="1"/>
  <c r="X430" i="1"/>
  <c r="X414" i="1"/>
  <c r="X398" i="1"/>
  <c r="X382" i="1"/>
  <c r="X366" i="1"/>
  <c r="X350" i="1"/>
  <c r="X339" i="1"/>
  <c r="X318" i="1"/>
  <c r="X303" i="1"/>
  <c r="X287" i="1"/>
  <c r="X271" i="1"/>
  <c r="X256" i="1"/>
  <c r="X238" i="1"/>
  <c r="X222" i="1"/>
  <c r="X206" i="1"/>
  <c r="X190" i="1"/>
  <c r="X174" i="1"/>
  <c r="X501" i="1"/>
  <c r="X485" i="1"/>
  <c r="X469" i="1"/>
  <c r="X453" i="1"/>
  <c r="X437" i="1"/>
  <c r="X421" i="1"/>
  <c r="X405" i="1"/>
  <c r="X389" i="1"/>
  <c r="X373" i="1"/>
  <c r="X357" i="1"/>
  <c r="X344" i="1"/>
  <c r="X326" i="1"/>
  <c r="X309" i="1"/>
  <c r="X294" i="1"/>
  <c r="X277" i="1"/>
  <c r="X262" i="1"/>
  <c r="X247" i="1"/>
  <c r="X229" i="1"/>
  <c r="X213" i="1"/>
  <c r="X197" i="1"/>
  <c r="X181" i="1"/>
  <c r="X172" i="1"/>
  <c r="X153" i="1"/>
  <c r="X492" i="1"/>
  <c r="X476" i="1"/>
  <c r="X460" i="1"/>
  <c r="X444" i="1"/>
  <c r="X428" i="1"/>
  <c r="X412" i="1"/>
  <c r="X396" i="1"/>
  <c r="X380" i="1"/>
  <c r="X364" i="1"/>
  <c r="X348" i="1"/>
  <c r="X337" i="1"/>
  <c r="X316" i="1"/>
  <c r="X301" i="1"/>
  <c r="X285" i="1"/>
  <c r="X269" i="1"/>
  <c r="X254" i="1"/>
  <c r="X236" i="1"/>
  <c r="X220" i="1"/>
  <c r="X204" i="1"/>
  <c r="X188" i="1"/>
  <c r="X507" i="1"/>
  <c r="X491" i="1"/>
  <c r="X475" i="1"/>
  <c r="X459" i="1"/>
  <c r="X443" i="1"/>
  <c r="X427" i="1"/>
  <c r="X411" i="1"/>
  <c r="X395" i="1"/>
  <c r="X379" i="1"/>
  <c r="X363" i="1"/>
  <c r="X347" i="1"/>
  <c r="X336" i="1"/>
  <c r="X315" i="1"/>
  <c r="X300" i="1"/>
  <c r="X283" i="1"/>
  <c r="X268" i="1"/>
  <c r="X253" i="1"/>
  <c r="X235" i="1"/>
  <c r="X219" i="1"/>
  <c r="X203" i="1"/>
  <c r="X187" i="1"/>
  <c r="X506" i="1"/>
  <c r="X490" i="1"/>
  <c r="X474" i="1"/>
  <c r="X458" i="1"/>
  <c r="X442" i="1"/>
  <c r="X426" i="1"/>
  <c r="X410" i="1"/>
  <c r="X394" i="1"/>
  <c r="X378" i="1"/>
  <c r="X362" i="1"/>
  <c r="X346" i="1"/>
  <c r="X330" i="1"/>
  <c r="X314" i="1"/>
  <c r="X299" i="1"/>
  <c r="X279" i="1"/>
  <c r="X267" i="1"/>
  <c r="X252" i="1"/>
  <c r="X234" i="1"/>
  <c r="X218" i="1"/>
  <c r="X202" i="1"/>
  <c r="X186" i="1"/>
  <c r="X170" i="1"/>
  <c r="X497" i="1"/>
  <c r="X481" i="1"/>
  <c r="X465" i="1"/>
  <c r="X449" i="1"/>
  <c r="X433" i="1"/>
  <c r="X417" i="1"/>
  <c r="X401" i="1"/>
  <c r="X385" i="1"/>
  <c r="X369" i="1"/>
  <c r="X353" i="1"/>
  <c r="X331" i="1"/>
  <c r="X321" i="1"/>
  <c r="X305" i="1"/>
  <c r="X290" i="1"/>
  <c r="X274" i="1"/>
  <c r="X259" i="1"/>
  <c r="X243" i="1"/>
  <c r="X225" i="1"/>
  <c r="X209" i="1"/>
  <c r="X193" i="1"/>
  <c r="X177" i="1"/>
  <c r="X165" i="1"/>
  <c r="X1553" i="1"/>
  <c r="X1554" i="1"/>
  <c r="X1538" i="1"/>
  <c r="X1544" i="1"/>
  <c r="X1547" i="1"/>
  <c r="X1531" i="1"/>
  <c r="X22" i="1"/>
  <c r="X38" i="1"/>
  <c r="X54" i="1"/>
  <c r="X70" i="1"/>
  <c r="X86" i="1"/>
  <c r="X5" i="1"/>
  <c r="X114" i="1"/>
  <c r="X130" i="1"/>
  <c r="X146" i="1"/>
  <c r="X162" i="1"/>
  <c r="X19" i="1"/>
  <c r="X35" i="1"/>
  <c r="X51" i="1"/>
  <c r="X67" i="1"/>
  <c r="X83" i="1"/>
  <c r="X99" i="1"/>
  <c r="X111" i="1"/>
  <c r="X127" i="1"/>
  <c r="X143" i="1"/>
  <c r="X159" i="1"/>
  <c r="X16" i="1"/>
  <c r="X32" i="1"/>
  <c r="X48" i="1"/>
  <c r="X64" i="1"/>
  <c r="X80" i="1"/>
  <c r="X96" i="1"/>
  <c r="X108" i="1"/>
  <c r="X124" i="1"/>
  <c r="X140" i="1"/>
  <c r="X156" i="1"/>
  <c r="X9" i="1"/>
  <c r="X25" i="1"/>
  <c r="X41" i="1"/>
  <c r="X57" i="1"/>
  <c r="X73" i="1"/>
  <c r="X89" i="1"/>
  <c r="X8" i="1"/>
  <c r="X117" i="1"/>
  <c r="X133" i="1"/>
  <c r="X149" i="1"/>
  <c r="D3" i="5"/>
  <c r="E3" i="5" l="1"/>
  <c r="D4" i="5"/>
  <c r="E4" i="5" l="1"/>
  <c r="D5" i="5"/>
  <c r="E5" i="5" l="1"/>
  <c r="D6" i="5"/>
  <c r="E6" i="5" l="1"/>
  <c r="D7" i="5"/>
  <c r="E7" i="5" l="1"/>
  <c r="D8" i="5"/>
  <c r="E8" i="5" l="1"/>
  <c r="D9" i="5"/>
  <c r="E9" i="5" l="1"/>
  <c r="D10" i="5"/>
  <c r="D11" i="5" s="1"/>
  <c r="D12" i="5" l="1"/>
  <c r="E10" i="5"/>
  <c r="E11" i="5" s="1"/>
  <c r="E12" i="5" l="1"/>
  <c r="D13" i="5"/>
  <c r="E13" i="5" s="1"/>
  <c r="D14" i="5" l="1"/>
  <c r="E14" i="5" s="1"/>
  <c r="D15" i="5" l="1"/>
  <c r="E15" i="5" s="1"/>
  <c r="D16" i="5" l="1"/>
  <c r="E16" i="5" s="1"/>
  <c r="D17" i="5" l="1"/>
  <c r="E17" i="5" s="1"/>
  <c r="D18" i="5" l="1"/>
  <c r="E18" i="5" s="1"/>
  <c r="D19" i="5" l="1"/>
  <c r="E19" i="5" s="1"/>
  <c r="D20" i="5" l="1"/>
  <c r="E20" i="5" s="1"/>
  <c r="D21" i="5" l="1"/>
  <c r="E21" i="5" s="1"/>
  <c r="D22" i="5" l="1"/>
  <c r="E22" i="5" s="1"/>
  <c r="D23" i="5" l="1"/>
  <c r="E23" i="5" s="1"/>
  <c r="D24" i="5" l="1"/>
  <c r="E24" i="5" s="1"/>
  <c r="D25" i="5" l="1"/>
  <c r="E25" i="5" s="1"/>
  <c r="D26" i="5" l="1"/>
  <c r="E26" i="5" s="1"/>
  <c r="D27" i="5" l="1"/>
  <c r="E27" i="5" s="1"/>
  <c r="D28" i="5" l="1"/>
  <c r="E28" i="5" s="1"/>
  <c r="D29" i="5" l="1"/>
  <c r="E29" i="5" s="1"/>
  <c r="D30" i="5" l="1"/>
  <c r="E30" i="5" s="1"/>
  <c r="D31" i="5" l="1"/>
  <c r="E31" i="5" s="1"/>
  <c r="D32" i="5" l="1"/>
  <c r="E32" i="5" s="1"/>
  <c r="D33" i="5" l="1"/>
  <c r="E33" i="5" s="1"/>
  <c r="D34" i="5" l="1"/>
  <c r="E34" i="5" s="1"/>
  <c r="D35" i="5" l="1"/>
  <c r="E35" i="5" s="1"/>
  <c r="D36" i="5" l="1"/>
  <c r="E36" i="5" s="1"/>
  <c r="D37" i="5" l="1"/>
  <c r="E37" i="5" s="1"/>
  <c r="D38" i="5" l="1"/>
  <c r="E38" i="5" s="1"/>
  <c r="D39" i="5" l="1"/>
  <c r="E39" i="5" s="1"/>
  <c r="D40" i="5" l="1"/>
  <c r="E40" i="5" s="1"/>
  <c r="D41" i="5" l="1"/>
  <c r="E41" i="5" s="1"/>
  <c r="D42" i="5" l="1"/>
  <c r="E42" i="5" s="1"/>
  <c r="D43" i="5" l="1"/>
  <c r="E43" i="5" s="1"/>
  <c r="D44" i="5" l="1"/>
  <c r="E44" i="5" s="1"/>
  <c r="D45" i="5" l="1"/>
  <c r="E45" i="5" s="1"/>
  <c r="D46" i="5" l="1"/>
  <c r="E46" i="5" s="1"/>
  <c r="D47" i="5" l="1"/>
  <c r="E47" i="5" s="1"/>
  <c r="D48" i="5" l="1"/>
  <c r="E48" i="5" s="1"/>
  <c r="D49" i="5" l="1"/>
  <c r="E49" i="5" s="1"/>
  <c r="D50" i="5" l="1"/>
  <c r="E50" i="5" s="1"/>
  <c r="D51" i="5" l="1"/>
  <c r="E51" i="5" s="1"/>
  <c r="D52" i="5" l="1"/>
  <c r="E52" i="5" s="1"/>
  <c r="D53" i="5" l="1"/>
  <c r="E53" i="5" s="1"/>
  <c r="D54" i="5" l="1"/>
  <c r="E54" i="5" s="1"/>
  <c r="D55" i="5" l="1"/>
  <c r="E55" i="5" s="1"/>
  <c r="D56" i="5" l="1"/>
  <c r="E56" i="5" s="1"/>
  <c r="D57" i="5" l="1"/>
  <c r="E57" i="5" s="1"/>
  <c r="D58" i="5" l="1"/>
  <c r="E58" i="5" l="1"/>
  <c r="D59" i="5"/>
  <c r="E59" i="5" l="1"/>
  <c r="D60" i="5"/>
  <c r="E60" i="5" l="1"/>
  <c r="D61" i="5"/>
  <c r="E61" i="5" l="1"/>
  <c r="D62" i="5"/>
  <c r="E62" i="5" l="1"/>
  <c r="D63" i="5"/>
  <c r="E63" i="5" l="1"/>
  <c r="D64" i="5"/>
  <c r="E64" i="5" l="1"/>
  <c r="D65" i="5"/>
  <c r="E65" i="5" l="1"/>
  <c r="D66" i="5"/>
  <c r="E66" i="5" l="1"/>
  <c r="D67" i="5"/>
  <c r="E67" i="5" l="1"/>
  <c r="D68" i="5"/>
  <c r="E68" i="5" l="1"/>
  <c r="D69" i="5"/>
  <c r="E69" i="5" l="1"/>
  <c r="D70" i="5"/>
  <c r="E70" i="5" l="1"/>
  <c r="D71" i="5"/>
  <c r="E71" i="5" l="1"/>
  <c r="D72" i="5"/>
  <c r="E72" i="5" l="1"/>
  <c r="D73" i="5"/>
  <c r="E73" i="5" l="1"/>
  <c r="D74" i="5"/>
  <c r="E74" i="5" l="1"/>
  <c r="D75" i="5"/>
  <c r="E75" i="5" l="1"/>
  <c r="D76" i="5"/>
  <c r="E76" i="5" l="1"/>
  <c r="D77" i="5"/>
  <c r="E77" i="5" l="1"/>
  <c r="D78" i="5"/>
  <c r="E78" i="5" l="1"/>
  <c r="D79" i="5"/>
  <c r="E79" i="5" l="1"/>
  <c r="D80" i="5"/>
  <c r="E80" i="5" l="1"/>
  <c r="D81" i="5"/>
  <c r="E81" i="5" l="1"/>
  <c r="D82" i="5"/>
  <c r="E82" i="5" l="1"/>
  <c r="D83" i="5"/>
  <c r="E83" i="5" l="1"/>
  <c r="D84" i="5"/>
  <c r="E84" i="5" l="1"/>
  <c r="D85" i="5"/>
  <c r="E85" i="5" l="1"/>
  <c r="D86" i="5"/>
  <c r="E86" i="5" l="1"/>
  <c r="D87" i="5"/>
  <c r="E87" i="5" l="1"/>
  <c r="D88" i="5"/>
  <c r="E88" i="5" l="1"/>
  <c r="D89" i="5"/>
  <c r="E89" i="5" l="1"/>
  <c r="D90" i="5"/>
  <c r="E90" i="5" l="1"/>
  <c r="D91" i="5"/>
  <c r="E91" i="5" l="1"/>
  <c r="D92" i="5"/>
  <c r="E92" i="5" l="1"/>
  <c r="D93" i="5"/>
  <c r="E93" i="5" l="1"/>
  <c r="D94" i="5"/>
  <c r="E94" i="5" l="1"/>
  <c r="D95" i="5"/>
  <c r="E95" i="5" l="1"/>
  <c r="D96" i="5"/>
  <c r="E96" i="5" l="1"/>
  <c r="D97" i="5"/>
  <c r="E97" i="5" l="1"/>
  <c r="D98" i="5"/>
  <c r="E98" i="5" l="1"/>
  <c r="D99" i="5"/>
  <c r="E99" i="5" l="1"/>
  <c r="D100" i="5"/>
  <c r="E100" i="5" l="1"/>
  <c r="D101" i="5"/>
  <c r="E101" i="5" l="1"/>
  <c r="D102" i="5"/>
  <c r="E102" i="5" l="1"/>
  <c r="D103" i="5"/>
  <c r="E103" i="5" l="1"/>
  <c r="D104" i="5"/>
  <c r="E104" i="5" l="1"/>
  <c r="D105" i="5"/>
  <c r="E105" i="5" l="1"/>
  <c r="D106" i="5"/>
  <c r="E106" i="5" l="1"/>
  <c r="D107" i="5"/>
  <c r="E107" i="5" l="1"/>
  <c r="D108" i="5"/>
  <c r="E108" i="5" l="1"/>
  <c r="D109" i="5"/>
  <c r="E109" i="5" l="1"/>
  <c r="D110" i="5"/>
  <c r="E110" i="5" l="1"/>
  <c r="D111" i="5"/>
  <c r="E111" i="5" l="1"/>
  <c r="D112" i="5"/>
  <c r="E112" i="5" l="1"/>
  <c r="D113" i="5"/>
  <c r="E113" i="5" l="1"/>
  <c r="D114" i="5"/>
  <c r="E114" i="5" l="1"/>
  <c r="D115" i="5"/>
  <c r="E115" i="5" l="1"/>
  <c r="D116" i="5"/>
  <c r="E116" i="5" l="1"/>
  <c r="D117" i="5"/>
  <c r="E117" i="5" l="1"/>
  <c r="D118" i="5"/>
  <c r="E118" i="5" l="1"/>
  <c r="D119" i="5"/>
  <c r="E119" i="5" l="1"/>
  <c r="D120" i="5"/>
  <c r="E120" i="5" l="1"/>
  <c r="D121" i="5"/>
  <c r="E121" i="5" l="1"/>
  <c r="D122" i="5"/>
  <c r="E122" i="5" l="1"/>
  <c r="D123" i="5"/>
  <c r="E123" i="5" l="1"/>
  <c r="D124" i="5"/>
  <c r="E124" i="5" l="1"/>
  <c r="D125" i="5"/>
  <c r="E125" i="5" l="1"/>
  <c r="D126" i="5"/>
  <c r="E126" i="5" l="1"/>
  <c r="D127" i="5"/>
  <c r="E127" i="5" l="1"/>
  <c r="D128" i="5"/>
  <c r="E128" i="5" l="1"/>
  <c r="D129" i="5"/>
  <c r="E129" i="5" l="1"/>
  <c r="D130" i="5"/>
  <c r="E130" i="5" l="1"/>
  <c r="D131" i="5"/>
  <c r="E131" i="5" l="1"/>
  <c r="D132" i="5"/>
  <c r="E132" i="5" l="1"/>
  <c r="D133" i="5"/>
  <c r="E133" i="5" l="1"/>
  <c r="D134" i="5"/>
  <c r="E134" i="5" l="1"/>
  <c r="D135" i="5"/>
  <c r="E135" i="5" l="1"/>
  <c r="D136" i="5"/>
  <c r="E136" i="5" l="1"/>
  <c r="D137" i="5"/>
  <c r="E137" i="5" l="1"/>
  <c r="D138" i="5"/>
  <c r="E138" i="5" l="1"/>
  <c r="D139" i="5"/>
  <c r="E139" i="5" l="1"/>
  <c r="D140" i="5"/>
  <c r="E140" i="5" l="1"/>
  <c r="D141" i="5"/>
  <c r="E141" i="5" l="1"/>
  <c r="D142" i="5"/>
  <c r="E142" i="5" l="1"/>
  <c r="D143" i="5"/>
  <c r="E143" i="5" l="1"/>
  <c r="D144" i="5"/>
  <c r="E144" i="5" l="1"/>
  <c r="D145" i="5"/>
  <c r="E145" i="5" l="1"/>
  <c r="D146" i="5"/>
  <c r="E146" i="5" l="1"/>
  <c r="D147" i="5"/>
  <c r="E147" i="5" l="1"/>
  <c r="D148" i="5"/>
  <c r="E148" i="5" l="1"/>
  <c r="D149" i="5"/>
  <c r="E149" i="5" l="1"/>
  <c r="D150" i="5"/>
  <c r="E150" i="5" l="1"/>
  <c r="D151" i="5"/>
  <c r="E151" i="5" l="1"/>
  <c r="D152" i="5"/>
  <c r="E152" i="5" l="1"/>
  <c r="D153" i="5"/>
  <c r="E153" i="5" l="1"/>
  <c r="D154" i="5"/>
  <c r="E154" i="5" l="1"/>
  <c r="D155" i="5"/>
  <c r="E155" i="5" l="1"/>
  <c r="D156" i="5"/>
  <c r="E156" i="5" l="1"/>
  <c r="D157" i="5"/>
  <c r="E157" i="5" l="1"/>
  <c r="D158" i="5"/>
  <c r="E158" i="5" l="1"/>
  <c r="D159" i="5"/>
  <c r="E159" i="5" l="1"/>
  <c r="D160" i="5"/>
  <c r="E160" i="5" l="1"/>
  <c r="D161" i="5"/>
  <c r="E161" i="5" l="1"/>
  <c r="D162" i="5"/>
  <c r="E162" i="5" l="1"/>
  <c r="D163" i="5"/>
  <c r="E163" i="5" l="1"/>
  <c r="D164" i="5"/>
  <c r="E164" i="5" l="1"/>
  <c r="D165" i="5"/>
  <c r="E165" i="5" l="1"/>
  <c r="D166" i="5"/>
  <c r="E166" i="5" l="1"/>
  <c r="D167" i="5"/>
  <c r="E167" i="5" l="1"/>
  <c r="D168" i="5"/>
  <c r="E168" i="5" l="1"/>
  <c r="D169" i="5"/>
  <c r="E169" i="5" l="1"/>
  <c r="D170" i="5"/>
  <c r="E170" i="5" l="1"/>
  <c r="D171" i="5"/>
  <c r="E171" i="5" l="1"/>
  <c r="D172" i="5"/>
  <c r="E172" i="5" l="1"/>
  <c r="D173" i="5"/>
  <c r="E173" i="5" l="1"/>
  <c r="D174" i="5"/>
  <c r="E174" i="5" l="1"/>
  <c r="D175" i="5"/>
  <c r="E175" i="5" l="1"/>
  <c r="D176" i="5"/>
  <c r="E176" i="5" l="1"/>
  <c r="D177" i="5"/>
  <c r="E177" i="5" l="1"/>
  <c r="D178" i="5"/>
  <c r="E178" i="5" l="1"/>
  <c r="D179" i="5"/>
  <c r="E179" i="5" l="1"/>
  <c r="D180" i="5"/>
  <c r="E180" i="5" l="1"/>
  <c r="D181" i="5"/>
  <c r="E181" i="5" l="1"/>
  <c r="D182" i="5"/>
  <c r="E182" i="5" l="1"/>
  <c r="D183" i="5"/>
  <c r="E183" i="5" l="1"/>
  <c r="D184" i="5"/>
  <c r="E184" i="5" l="1"/>
  <c r="D185" i="5"/>
  <c r="E185" i="5" l="1"/>
  <c r="D186" i="5"/>
  <c r="E186" i="5" l="1"/>
  <c r="D187" i="5"/>
  <c r="E187" i="5" l="1"/>
  <c r="D188" i="5"/>
  <c r="E188" i="5" l="1"/>
  <c r="D189" i="5"/>
  <c r="E189" i="5" l="1"/>
  <c r="D190" i="5"/>
  <c r="E190" i="5" l="1"/>
  <c r="D191" i="5"/>
  <c r="E191" i="5" l="1"/>
  <c r="D192" i="5"/>
  <c r="E192" i="5" l="1"/>
  <c r="D193" i="5"/>
  <c r="E193" i="5" l="1"/>
  <c r="D194" i="5"/>
  <c r="E194" i="5" l="1"/>
  <c r="D195" i="5"/>
  <c r="E195" i="5" l="1"/>
  <c r="D196" i="5"/>
  <c r="E196" i="5" l="1"/>
  <c r="D197" i="5"/>
  <c r="E197" i="5" l="1"/>
  <c r="D198" i="5"/>
  <c r="E198" i="5" l="1"/>
  <c r="D199" i="5"/>
  <c r="E199" i="5" l="1"/>
  <c r="D200" i="5"/>
  <c r="E200" i="5" l="1"/>
  <c r="D201" i="5"/>
  <c r="E201" i="5" l="1"/>
  <c r="D202" i="5"/>
  <c r="E202" i="5" l="1"/>
  <c r="D203" i="5"/>
  <c r="E203" i="5" l="1"/>
  <c r="D204" i="5"/>
  <c r="E204" i="5" l="1"/>
  <c r="D205" i="5"/>
  <c r="E205" i="5" l="1"/>
  <c r="D206" i="5"/>
  <c r="E206" i="5" l="1"/>
  <c r="D207" i="5"/>
  <c r="E207" i="5" l="1"/>
  <c r="D208" i="5"/>
  <c r="E208" i="5" l="1"/>
  <c r="D209" i="5"/>
  <c r="E209" i="5" l="1"/>
  <c r="D210" i="5"/>
  <c r="E210" i="5" l="1"/>
  <c r="D211" i="5"/>
  <c r="E211" i="5" l="1"/>
  <c r="D212" i="5"/>
  <c r="E212" i="5" l="1"/>
  <c r="D213" i="5"/>
  <c r="E213" i="5" l="1"/>
  <c r="D214" i="5"/>
  <c r="E214" i="5" l="1"/>
  <c r="D215" i="5"/>
  <c r="E215" i="5" l="1"/>
  <c r="D216" i="5"/>
  <c r="E216" i="5" l="1"/>
  <c r="D217" i="5"/>
  <c r="E217" i="5" l="1"/>
  <c r="D218" i="5"/>
  <c r="E218" i="5" l="1"/>
  <c r="D219" i="5"/>
  <c r="E219" i="5" l="1"/>
  <c r="D220" i="5"/>
  <c r="E220" i="5" l="1"/>
  <c r="D221" i="5"/>
  <c r="E221" i="5" l="1"/>
  <c r="D222" i="5"/>
  <c r="E222" i="5" l="1"/>
  <c r="D223" i="5"/>
  <c r="E223" i="5" l="1"/>
  <c r="D224" i="5"/>
  <c r="E224" i="5" l="1"/>
  <c r="D225" i="5"/>
  <c r="E225" i="5" l="1"/>
  <c r="D226" i="5"/>
  <c r="E226" i="5" l="1"/>
  <c r="D227" i="5"/>
  <c r="E227" i="5" l="1"/>
  <c r="D228" i="5"/>
  <c r="E228" i="5" l="1"/>
  <c r="D229" i="5"/>
  <c r="E229" i="5" l="1"/>
  <c r="D230" i="5"/>
  <c r="E230" i="5" l="1"/>
  <c r="D231" i="5"/>
  <c r="E231" i="5" l="1"/>
  <c r="D232" i="5"/>
  <c r="E232" i="5" l="1"/>
  <c r="D233" i="5"/>
  <c r="E233" i="5" l="1"/>
  <c r="D234" i="5"/>
  <c r="E234" i="5" l="1"/>
  <c r="D235" i="5"/>
  <c r="E235" i="5" l="1"/>
  <c r="D236" i="5"/>
  <c r="E236" i="5" l="1"/>
  <c r="D237" i="5"/>
  <c r="E237" i="5" l="1"/>
  <c r="D238" i="5"/>
  <c r="E238" i="5" l="1"/>
  <c r="D239" i="5"/>
  <c r="E239" i="5" l="1"/>
  <c r="D240" i="5"/>
  <c r="E240" i="5" l="1"/>
  <c r="D241" i="5"/>
  <c r="E241" i="5" l="1"/>
  <c r="D242" i="5"/>
  <c r="E242" i="5" l="1"/>
  <c r="D243" i="5"/>
  <c r="E243" i="5" l="1"/>
  <c r="D244" i="5"/>
  <c r="E244" i="5" l="1"/>
  <c r="D245" i="5"/>
  <c r="E245" i="5" l="1"/>
  <c r="D246" i="5"/>
  <c r="E246" i="5" l="1"/>
  <c r="D247" i="5"/>
  <c r="E247" i="5" l="1"/>
  <c r="D248" i="5"/>
  <c r="E248" i="5" l="1"/>
  <c r="D249" i="5"/>
  <c r="E249" i="5" l="1"/>
  <c r="D250" i="5"/>
  <c r="E250" i="5" l="1"/>
  <c r="D251" i="5"/>
  <c r="E251" i="5" l="1"/>
  <c r="D252" i="5"/>
  <c r="E252" i="5" l="1"/>
  <c r="D253" i="5"/>
  <c r="E253" i="5" l="1"/>
  <c r="D254" i="5"/>
  <c r="E254" i="5" l="1"/>
  <c r="D255" i="5"/>
  <c r="E255" i="5" l="1"/>
  <c r="D256" i="5"/>
  <c r="E256" i="5" l="1"/>
  <c r="D257" i="5"/>
  <c r="E257" i="5" l="1"/>
  <c r="D258" i="5"/>
  <c r="E258" i="5" l="1"/>
  <c r="D259" i="5"/>
  <c r="E259" i="5" l="1"/>
  <c r="D260" i="5"/>
  <c r="E260" i="5" l="1"/>
  <c r="D261" i="5"/>
  <c r="E261" i="5" l="1"/>
  <c r="D262" i="5"/>
  <c r="E262" i="5" l="1"/>
  <c r="D263" i="5"/>
  <c r="E263" i="5" l="1"/>
  <c r="D264" i="5"/>
  <c r="E264" i="5" l="1"/>
  <c r="D265" i="5"/>
  <c r="E265" i="5" l="1"/>
  <c r="D266" i="5"/>
  <c r="E266" i="5" l="1"/>
  <c r="D267" i="5"/>
  <c r="E267" i="5" l="1"/>
  <c r="D268" i="5"/>
  <c r="E268" i="5" l="1"/>
  <c r="D269" i="5"/>
  <c r="E269" i="5" l="1"/>
  <c r="D270" i="5"/>
  <c r="E270" i="5" l="1"/>
  <c r="D271" i="5"/>
  <c r="E271" i="5" l="1"/>
  <c r="D272" i="5"/>
  <c r="E272" i="5" l="1"/>
  <c r="D273" i="5"/>
  <c r="E273" i="5" l="1"/>
  <c r="D274" i="5"/>
  <c r="E274" i="5" l="1"/>
  <c r="D275" i="5"/>
  <c r="E275" i="5" l="1"/>
  <c r="D276" i="5"/>
  <c r="E276" i="5" l="1"/>
  <c r="D277" i="5"/>
  <c r="E277" i="5" l="1"/>
  <c r="D278" i="5"/>
  <c r="E278" i="5" l="1"/>
  <c r="D279" i="5"/>
  <c r="E279" i="5" l="1"/>
  <c r="D280" i="5"/>
  <c r="E280" i="5" l="1"/>
  <c r="D281" i="5"/>
  <c r="E281" i="5" l="1"/>
  <c r="D282" i="5"/>
  <c r="E282" i="5" l="1"/>
  <c r="D283" i="5"/>
  <c r="E283" i="5" l="1"/>
  <c r="D284" i="5"/>
  <c r="E284" i="5" l="1"/>
  <c r="D285" i="5"/>
  <c r="E285" i="5" l="1"/>
  <c r="D286" i="5"/>
  <c r="E286" i="5" l="1"/>
  <c r="D287" i="5"/>
  <c r="E287" i="5" l="1"/>
  <c r="D288" i="5"/>
  <c r="E288" i="5" l="1"/>
  <c r="D289" i="5"/>
  <c r="E289" i="5" l="1"/>
  <c r="D290" i="5"/>
  <c r="E290" i="5" l="1"/>
  <c r="D291" i="5"/>
  <c r="E291" i="5" l="1"/>
  <c r="D292" i="5"/>
  <c r="E292" i="5" l="1"/>
  <c r="D293" i="5"/>
  <c r="E293" i="5" l="1"/>
  <c r="D294" i="5"/>
  <c r="E294" i="5" l="1"/>
  <c r="D295" i="5"/>
  <c r="E295" i="5" l="1"/>
  <c r="D296" i="5"/>
  <c r="E296" i="5" l="1"/>
  <c r="D297" i="5"/>
  <c r="E297" i="5" l="1"/>
  <c r="D298" i="5"/>
  <c r="E298" i="5" l="1"/>
  <c r="D299" i="5"/>
  <c r="E299" i="5" l="1"/>
  <c r="D300" i="5"/>
  <c r="E300" i="5" l="1"/>
  <c r="D301" i="5"/>
  <c r="E301" i="5" l="1"/>
  <c r="D302" i="5"/>
  <c r="E302" i="5" l="1"/>
  <c r="D303" i="5"/>
  <c r="E303" i="5" l="1"/>
  <c r="D304" i="5"/>
  <c r="E304" i="5" l="1"/>
  <c r="D305" i="5"/>
  <c r="E305" i="5" l="1"/>
  <c r="D306" i="5"/>
  <c r="E306" i="5" l="1"/>
  <c r="D307" i="5"/>
  <c r="E307" i="5" l="1"/>
  <c r="D308" i="5"/>
  <c r="E308" i="5" l="1"/>
  <c r="D309" i="5"/>
  <c r="E309" i="5" l="1"/>
  <c r="D310" i="5"/>
  <c r="E310" i="5" l="1"/>
  <c r="D311" i="5"/>
  <c r="E311" i="5" l="1"/>
  <c r="D312" i="5"/>
  <c r="E312" i="5" l="1"/>
  <c r="D313" i="5"/>
  <c r="E313" i="5" l="1"/>
  <c r="D314" i="5"/>
  <c r="E314" i="5" l="1"/>
  <c r="D315" i="5"/>
  <c r="E315" i="5" l="1"/>
  <c r="D316" i="5"/>
  <c r="E316" i="5" l="1"/>
  <c r="D317" i="5"/>
  <c r="E317" i="5" l="1"/>
  <c r="D318" i="5"/>
  <c r="E318" i="5" l="1"/>
  <c r="D319" i="5"/>
  <c r="E319" i="5" l="1"/>
  <c r="D320" i="5"/>
  <c r="E320" i="5" l="1"/>
  <c r="D321" i="5"/>
  <c r="E321" i="5" l="1"/>
  <c r="D322" i="5"/>
  <c r="E322" i="5" l="1"/>
  <c r="D323" i="5"/>
  <c r="E323" i="5" l="1"/>
  <c r="D324" i="5"/>
  <c r="E324" i="5" l="1"/>
  <c r="D325" i="5"/>
  <c r="E325" i="5" l="1"/>
  <c r="D326" i="5"/>
  <c r="E326" i="5" l="1"/>
  <c r="D327" i="5"/>
  <c r="E327" i="5" l="1"/>
  <c r="D328" i="5"/>
  <c r="E328" i="5" l="1"/>
  <c r="D329" i="5"/>
  <c r="E329" i="5" l="1"/>
  <c r="D330" i="5"/>
  <c r="E330" i="5" l="1"/>
  <c r="D331" i="5"/>
  <c r="E331" i="5" l="1"/>
  <c r="D332" i="5"/>
  <c r="E332" i="5" l="1"/>
  <c r="D333" i="5"/>
  <c r="E333" i="5" l="1"/>
  <c r="D334" i="5"/>
  <c r="E334" i="5" l="1"/>
  <c r="D335" i="5"/>
  <c r="E335" i="5" l="1"/>
  <c r="D336" i="5"/>
  <c r="E336" i="5" l="1"/>
  <c r="D337" i="5"/>
  <c r="E337" i="5" l="1"/>
  <c r="D338" i="5"/>
  <c r="E338" i="5" l="1"/>
  <c r="D339" i="5"/>
  <c r="E339" i="5" l="1"/>
  <c r="D340" i="5"/>
  <c r="E340" i="5" l="1"/>
  <c r="D341" i="5"/>
  <c r="E341" i="5" l="1"/>
  <c r="D342" i="5"/>
  <c r="E342" i="5" l="1"/>
  <c r="D343" i="5"/>
  <c r="E343" i="5" l="1"/>
  <c r="D344" i="5"/>
  <c r="E344" i="5" l="1"/>
  <c r="D345" i="5"/>
  <c r="E345" i="5" l="1"/>
  <c r="D346" i="5"/>
  <c r="E346" i="5" l="1"/>
  <c r="D347" i="5"/>
  <c r="E347" i="5" l="1"/>
  <c r="D348" i="5"/>
  <c r="E348" i="5" l="1"/>
  <c r="D349" i="5"/>
  <c r="E349" i="5" l="1"/>
  <c r="D350" i="5"/>
  <c r="E350" i="5" l="1"/>
  <c r="D351" i="5"/>
  <c r="E351" i="5" l="1"/>
  <c r="D352" i="5"/>
  <c r="E352" i="5" l="1"/>
  <c r="D353" i="5"/>
  <c r="E353" i="5" l="1"/>
  <c r="D354" i="5"/>
  <c r="E354" i="5" l="1"/>
  <c r="D355" i="5"/>
  <c r="E355" i="5" l="1"/>
  <c r="D356" i="5"/>
  <c r="E356" i="5" l="1"/>
  <c r="D357" i="5"/>
  <c r="E357" i="5" l="1"/>
  <c r="D358" i="5"/>
  <c r="E358" i="5" l="1"/>
  <c r="D359" i="5"/>
  <c r="E359" i="5" l="1"/>
  <c r="D360" i="5"/>
  <c r="E360" i="5" l="1"/>
  <c r="D361" i="5"/>
  <c r="E361" i="5" l="1"/>
  <c r="D362" i="5"/>
  <c r="E362" i="5" l="1"/>
  <c r="D363" i="5"/>
  <c r="E363" i="5" l="1"/>
  <c r="D364" i="5"/>
  <c r="E364" i="5" l="1"/>
  <c r="D365" i="5"/>
  <c r="E365" i="5" l="1"/>
  <c r="D366" i="5"/>
  <c r="E366" i="5" l="1"/>
  <c r="D367" i="5"/>
  <c r="E367" i="5" l="1"/>
  <c r="D368" i="5"/>
  <c r="E368" i="5" l="1"/>
  <c r="D369" i="5"/>
  <c r="E369" i="5" l="1"/>
  <c r="D370" i="5"/>
  <c r="E370" i="5" l="1"/>
  <c r="D371" i="5"/>
  <c r="E371" i="5" l="1"/>
  <c r="D372" i="5"/>
  <c r="E372" i="5" l="1"/>
  <c r="D373" i="5"/>
  <c r="E373" i="5" l="1"/>
  <c r="D374" i="5"/>
  <c r="E374" i="5" l="1"/>
  <c r="D375" i="5"/>
  <c r="E375" i="5" l="1"/>
  <c r="D376" i="5"/>
  <c r="E376" i="5" l="1"/>
  <c r="D377" i="5"/>
  <c r="E377" i="5" l="1"/>
  <c r="D378" i="5"/>
  <c r="E378" i="5" l="1"/>
  <c r="D379" i="5"/>
  <c r="E379" i="5" l="1"/>
  <c r="D380" i="5"/>
  <c r="E380" i="5" l="1"/>
  <c r="D381" i="5"/>
  <c r="E381" i="5" l="1"/>
  <c r="D382" i="5"/>
  <c r="E382" i="5" l="1"/>
  <c r="D383" i="5"/>
  <c r="E383" i="5" l="1"/>
  <c r="D384" i="5"/>
  <c r="E384" i="5" l="1"/>
  <c r="D385" i="5"/>
  <c r="E385" i="5" l="1"/>
  <c r="D386" i="5"/>
  <c r="E386" i="5" l="1"/>
  <c r="D387" i="5"/>
  <c r="E387" i="5" l="1"/>
  <c r="D388" i="5"/>
  <c r="E388" i="5" l="1"/>
  <c r="D389" i="5"/>
  <c r="E389" i="5" l="1"/>
  <c r="D390" i="5"/>
  <c r="E390" i="5" l="1"/>
  <c r="D391" i="5"/>
  <c r="E391" i="5" l="1"/>
  <c r="D392" i="5"/>
  <c r="E392" i="5" l="1"/>
  <c r="D393" i="5"/>
  <c r="E393" i="5" l="1"/>
  <c r="D394" i="5"/>
  <c r="E394" i="5" l="1"/>
  <c r="D395" i="5"/>
  <c r="E395" i="5" l="1"/>
  <c r="D396" i="5"/>
  <c r="E396" i="5" l="1"/>
  <c r="D397" i="5"/>
  <c r="E397" i="5" l="1"/>
  <c r="D398" i="5"/>
  <c r="E398" i="5" l="1"/>
  <c r="D399" i="5"/>
  <c r="E399" i="5" l="1"/>
  <c r="D400" i="5"/>
  <c r="E400" i="5" l="1"/>
  <c r="D401" i="5"/>
  <c r="E401" i="5" l="1"/>
  <c r="D402" i="5"/>
  <c r="E402" i="5" l="1"/>
  <c r="D403" i="5"/>
  <c r="E403" i="5" l="1"/>
  <c r="D404" i="5"/>
  <c r="E404" i="5" l="1"/>
  <c r="D405" i="5"/>
  <c r="E405" i="5" l="1"/>
  <c r="D406" i="5"/>
  <c r="E406" i="5" l="1"/>
  <c r="D407" i="5"/>
  <c r="E407" i="5" l="1"/>
  <c r="D408" i="5"/>
  <c r="E408" i="5" l="1"/>
  <c r="D409" i="5"/>
  <c r="E409" i="5" l="1"/>
  <c r="D410" i="5"/>
  <c r="E410" i="5" l="1"/>
  <c r="D411" i="5"/>
  <c r="E411" i="5" l="1"/>
  <c r="D412" i="5"/>
  <c r="E412" i="5" l="1"/>
  <c r="D413" i="5"/>
  <c r="E413" i="5" l="1"/>
  <c r="D414" i="5"/>
  <c r="E414" i="5" l="1"/>
  <c r="D415" i="5"/>
  <c r="E415" i="5" l="1"/>
  <c r="D416" i="5"/>
  <c r="E416" i="5" l="1"/>
  <c r="D417" i="5"/>
  <c r="E417" i="5" l="1"/>
  <c r="D418" i="5"/>
  <c r="E418" i="5" l="1"/>
  <c r="D419" i="5"/>
  <c r="E419" i="5" l="1"/>
  <c r="D420" i="5"/>
  <c r="E420" i="5" l="1"/>
  <c r="D421" i="5"/>
  <c r="E421" i="5" l="1"/>
  <c r="D422" i="5"/>
  <c r="E422" i="5" l="1"/>
  <c r="D423" i="5"/>
  <c r="E423" i="5" l="1"/>
  <c r="D424" i="5"/>
  <c r="E424" i="5" l="1"/>
  <c r="D425" i="5"/>
  <c r="E425" i="5" l="1"/>
  <c r="D426" i="5"/>
  <c r="E426" i="5" l="1"/>
  <c r="D427" i="5"/>
  <c r="E427" i="5" l="1"/>
  <c r="D428" i="5"/>
  <c r="E428" i="5" l="1"/>
  <c r="D429" i="5"/>
  <c r="E429" i="5" l="1"/>
  <c r="D430" i="5"/>
  <c r="E430" i="5" l="1"/>
  <c r="D431" i="5"/>
  <c r="E431" i="5" l="1"/>
  <c r="D432" i="5"/>
  <c r="E432" i="5" l="1"/>
  <c r="D433" i="5"/>
  <c r="E433" i="5" l="1"/>
  <c r="D434" i="5"/>
  <c r="E434" i="5" l="1"/>
  <c r="D435" i="5"/>
  <c r="E435" i="5" l="1"/>
  <c r="D436" i="5"/>
  <c r="E436" i="5" l="1"/>
  <c r="D437" i="5"/>
  <c r="E437" i="5" l="1"/>
  <c r="D438" i="5"/>
  <c r="E438" i="5" l="1"/>
  <c r="D439" i="5"/>
  <c r="E439" i="5" l="1"/>
  <c r="D440" i="5"/>
  <c r="E440" i="5" l="1"/>
  <c r="D441" i="5"/>
  <c r="E441" i="5" l="1"/>
  <c r="D442" i="5"/>
  <c r="E442" i="5" l="1"/>
  <c r="D443" i="5"/>
  <c r="E443" i="5" l="1"/>
  <c r="D444" i="5"/>
  <c r="E444" i="5" l="1"/>
  <c r="D445" i="5"/>
  <c r="E445" i="5" l="1"/>
  <c r="D446" i="5"/>
  <c r="E446" i="5" l="1"/>
  <c r="D447" i="5"/>
  <c r="E447" i="5" l="1"/>
  <c r="D448" i="5"/>
  <c r="E448" i="5" l="1"/>
  <c r="D449" i="5"/>
  <c r="E449" i="5" l="1"/>
  <c r="D450" i="5"/>
  <c r="E450" i="5" l="1"/>
  <c r="D451" i="5"/>
  <c r="E451" i="5" l="1"/>
  <c r="D452" i="5"/>
  <c r="E452" i="5" l="1"/>
  <c r="D453" i="5"/>
  <c r="E453" i="5" l="1"/>
  <c r="D454" i="5"/>
  <c r="E454" i="5" l="1"/>
  <c r="D455" i="5"/>
  <c r="E455" i="5" l="1"/>
  <c r="D456" i="5"/>
  <c r="E456" i="5" l="1"/>
  <c r="D457" i="5"/>
  <c r="E457" i="5" l="1"/>
  <c r="D458" i="5"/>
  <c r="E458" i="5" l="1"/>
  <c r="D459" i="5"/>
  <c r="E459" i="5" l="1"/>
  <c r="D460" i="5"/>
  <c r="E460" i="5" l="1"/>
  <c r="D461" i="5"/>
  <c r="E461" i="5" l="1"/>
  <c r="D462" i="5"/>
  <c r="E462" i="5" l="1"/>
  <c r="D463" i="5"/>
  <c r="E463" i="5" l="1"/>
  <c r="D464" i="5"/>
  <c r="E464" i="5" l="1"/>
  <c r="D465" i="5"/>
  <c r="E465" i="5" l="1"/>
  <c r="D466" i="5"/>
  <c r="E466" i="5" l="1"/>
  <c r="D467" i="5"/>
  <c r="E467" i="5" l="1"/>
  <c r="D468" i="5"/>
  <c r="E468" i="5" l="1"/>
  <c r="D469" i="5"/>
  <c r="E469" i="5" l="1"/>
  <c r="D470" i="5"/>
  <c r="E470" i="5" l="1"/>
  <c r="D471" i="5"/>
  <c r="E471" i="5" l="1"/>
  <c r="D472" i="5"/>
  <c r="E472" i="5" l="1"/>
  <c r="D473" i="5"/>
  <c r="E473" i="5" l="1"/>
  <c r="D474" i="5"/>
  <c r="E474" i="5" l="1"/>
  <c r="D475" i="5"/>
  <c r="E475" i="5" l="1"/>
  <c r="D476" i="5"/>
  <c r="E476" i="5" l="1"/>
  <c r="D477" i="5"/>
  <c r="E477" i="5" l="1"/>
  <c r="D478" i="5"/>
  <c r="E478" i="5" l="1"/>
  <c r="D479" i="5"/>
  <c r="E479" i="5" l="1"/>
  <c r="D480" i="5"/>
  <c r="E480" i="5" l="1"/>
  <c r="D481" i="5"/>
  <c r="E481" i="5" l="1"/>
  <c r="D482" i="5"/>
  <c r="E482" i="5" l="1"/>
  <c r="D483" i="5"/>
  <c r="E483" i="5" l="1"/>
  <c r="D484" i="5"/>
  <c r="E484" i="5" l="1"/>
  <c r="D485" i="5"/>
  <c r="E485" i="5" l="1"/>
  <c r="D486" i="5"/>
  <c r="E486" i="5" l="1"/>
  <c r="D487" i="5"/>
  <c r="E487" i="5" l="1"/>
  <c r="D488" i="5"/>
  <c r="E488" i="5" l="1"/>
  <c r="D489" i="5"/>
  <c r="E489" i="5" l="1"/>
  <c r="D490" i="5"/>
  <c r="E490" i="5" l="1"/>
  <c r="D491" i="5"/>
  <c r="E491" i="5" l="1"/>
  <c r="D492" i="5"/>
  <c r="E492" i="5" l="1"/>
  <c r="D493" i="5"/>
  <c r="E493" i="5" l="1"/>
  <c r="D494" i="5"/>
  <c r="E494" i="5" l="1"/>
  <c r="D495" i="5"/>
  <c r="E495" i="5" l="1"/>
  <c r="D496" i="5"/>
  <c r="E496" i="5" l="1"/>
  <c r="D497" i="5"/>
  <c r="E497" i="5" l="1"/>
  <c r="D498" i="5"/>
  <c r="E498" i="5" l="1"/>
  <c r="D499" i="5"/>
  <c r="E499" i="5" l="1"/>
  <c r="D500" i="5"/>
  <c r="E500" i="5" l="1"/>
  <c r="D501" i="5"/>
  <c r="E501" i="5" l="1"/>
  <c r="D502" i="5"/>
  <c r="E502" i="5" l="1"/>
  <c r="D503" i="5"/>
  <c r="E503" i="5" l="1"/>
  <c r="D504" i="5"/>
  <c r="E504" i="5" l="1"/>
  <c r="D505" i="5"/>
  <c r="E505" i="5" l="1"/>
  <c r="D506" i="5"/>
  <c r="E506" i="5" l="1"/>
  <c r="D507" i="5"/>
  <c r="E507" i="5" l="1"/>
  <c r="D508" i="5"/>
  <c r="E508" i="5" l="1"/>
  <c r="D509" i="5"/>
  <c r="E509" i="5" l="1"/>
  <c r="D510" i="5"/>
  <c r="E510" i="5" l="1"/>
  <c r="D511" i="5"/>
  <c r="E511" i="5" l="1"/>
  <c r="D512" i="5"/>
  <c r="E512" i="5" l="1"/>
  <c r="D513" i="5"/>
  <c r="E513" i="5" l="1"/>
  <c r="D514" i="5"/>
  <c r="E514" i="5" l="1"/>
  <c r="D515" i="5"/>
  <c r="E515" i="5" l="1"/>
  <c r="D516" i="5"/>
  <c r="E516" i="5" l="1"/>
  <c r="D517" i="5"/>
  <c r="E517" i="5" l="1"/>
  <c r="D518" i="5"/>
  <c r="E518" i="5" l="1"/>
  <c r="D519" i="5"/>
  <c r="E519" i="5" l="1"/>
  <c r="D520" i="5"/>
  <c r="E520" i="5" l="1"/>
  <c r="D521" i="5"/>
  <c r="E521" i="5" l="1"/>
  <c r="D522" i="5"/>
  <c r="E522" i="5" l="1"/>
  <c r="D523" i="5"/>
  <c r="E523" i="5" l="1"/>
  <c r="D524" i="5"/>
  <c r="E524" i="5" l="1"/>
  <c r="D525" i="5"/>
  <c r="E525" i="5" l="1"/>
  <c r="D526" i="5"/>
  <c r="E526" i="5" l="1"/>
  <c r="D527" i="5"/>
  <c r="E527" i="5" l="1"/>
  <c r="D528" i="5"/>
  <c r="E528" i="5" l="1"/>
  <c r="D529" i="5"/>
  <c r="E529" i="5" l="1"/>
  <c r="D530" i="5"/>
  <c r="E530" i="5" l="1"/>
  <c r="D531" i="5"/>
  <c r="E531" i="5" l="1"/>
  <c r="D532" i="5"/>
  <c r="E532" i="5" l="1"/>
  <c r="D533" i="5"/>
  <c r="E533" i="5" l="1"/>
  <c r="D534" i="5"/>
  <c r="E534" i="5" l="1"/>
  <c r="D535" i="5"/>
  <c r="E535" i="5" l="1"/>
  <c r="D536" i="5"/>
  <c r="E536" i="5" l="1"/>
  <c r="D537" i="5"/>
  <c r="E537" i="5" l="1"/>
  <c r="D538" i="5"/>
  <c r="E538" i="5" l="1"/>
  <c r="D539" i="5"/>
  <c r="E539" i="5" l="1"/>
  <c r="D540" i="5"/>
  <c r="E540" i="5" l="1"/>
  <c r="D541" i="5"/>
  <c r="E541" i="5" l="1"/>
  <c r="D542" i="5"/>
  <c r="E542" i="5" l="1"/>
  <c r="D543" i="5"/>
  <c r="E543" i="5" l="1"/>
  <c r="D544" i="5"/>
  <c r="E544" i="5" l="1"/>
  <c r="D545" i="5"/>
  <c r="E545" i="5" l="1"/>
  <c r="D546" i="5"/>
  <c r="E546" i="5" l="1"/>
  <c r="D547" i="5"/>
  <c r="E547" i="5" l="1"/>
  <c r="D548" i="5"/>
  <c r="E548" i="5" l="1"/>
  <c r="D549" i="5"/>
  <c r="E549" i="5" l="1"/>
  <c r="D550" i="5"/>
  <c r="E550" i="5" l="1"/>
  <c r="D551" i="5"/>
  <c r="E551" i="5" l="1"/>
  <c r="D552" i="5"/>
  <c r="E552" i="5" l="1"/>
  <c r="D553" i="5"/>
  <c r="E553" i="5" l="1"/>
  <c r="D554" i="5"/>
  <c r="E554" i="5" l="1"/>
  <c r="D555" i="5"/>
  <c r="E555" i="5" l="1"/>
  <c r="D556" i="5"/>
  <c r="E556" i="5" l="1"/>
  <c r="D557" i="5"/>
  <c r="E557" i="5" l="1"/>
  <c r="D558" i="5"/>
  <c r="E558" i="5" l="1"/>
  <c r="D559" i="5"/>
  <c r="E559" i="5" l="1"/>
  <c r="D560" i="5"/>
  <c r="E560" i="5" l="1"/>
  <c r="D561" i="5"/>
  <c r="E561" i="5" l="1"/>
  <c r="D562" i="5"/>
  <c r="E562" i="5" l="1"/>
  <c r="D563" i="5"/>
  <c r="E563" i="5" l="1"/>
  <c r="D564" i="5"/>
  <c r="E564" i="5" l="1"/>
  <c r="D565" i="5"/>
  <c r="E565" i="5" l="1"/>
  <c r="D566" i="5"/>
  <c r="E566" i="5" l="1"/>
  <c r="D567" i="5"/>
  <c r="E567" i="5" l="1"/>
  <c r="D568" i="5"/>
  <c r="E568" i="5" l="1"/>
  <c r="D569" i="5"/>
  <c r="E569" i="5" l="1"/>
  <c r="D570" i="5"/>
  <c r="E570" i="5" l="1"/>
  <c r="D571" i="5"/>
  <c r="E571" i="5" l="1"/>
  <c r="D572" i="5"/>
  <c r="E572" i="5" l="1"/>
  <c r="D573" i="5"/>
  <c r="E573" i="5" l="1"/>
  <c r="D574" i="5"/>
  <c r="E574" i="5" l="1"/>
  <c r="D575" i="5"/>
  <c r="E575" i="5" l="1"/>
  <c r="D576" i="5"/>
  <c r="E576" i="5" l="1"/>
  <c r="D577" i="5"/>
  <c r="E577" i="5" l="1"/>
  <c r="D578" i="5"/>
  <c r="E578" i="5" l="1"/>
  <c r="D579" i="5"/>
  <c r="E579" i="5" l="1"/>
  <c r="D580" i="5"/>
  <c r="E580" i="5" l="1"/>
  <c r="D581" i="5"/>
  <c r="E581" i="5" l="1"/>
  <c r="D582" i="5"/>
  <c r="E582" i="5" l="1"/>
  <c r="D583" i="5"/>
  <c r="E583" i="5" l="1"/>
  <c r="D584" i="5"/>
  <c r="E584" i="5" l="1"/>
  <c r="D585" i="5"/>
  <c r="E585" i="5" l="1"/>
  <c r="D586" i="5"/>
  <c r="E586" i="5" l="1"/>
  <c r="D587" i="5"/>
  <c r="E587" i="5" l="1"/>
  <c r="D588" i="5"/>
  <c r="E588" i="5" l="1"/>
  <c r="D589" i="5"/>
  <c r="E589" i="5" l="1"/>
  <c r="D590" i="5"/>
  <c r="E590" i="5" l="1"/>
  <c r="D591" i="5"/>
  <c r="E591" i="5" l="1"/>
  <c r="D592" i="5"/>
  <c r="E592" i="5" l="1"/>
  <c r="D593" i="5"/>
  <c r="E593" i="5" l="1"/>
  <c r="D594" i="5"/>
  <c r="E594" i="5" l="1"/>
  <c r="D595" i="5"/>
  <c r="E595" i="5" l="1"/>
  <c r="D596" i="5"/>
  <c r="E596" i="5" l="1"/>
  <c r="D597" i="5"/>
  <c r="E597" i="5" l="1"/>
  <c r="D598" i="5"/>
  <c r="E598" i="5" l="1"/>
  <c r="D599" i="5"/>
  <c r="E599" i="5" l="1"/>
  <c r="D600" i="5"/>
  <c r="E600" i="5" l="1"/>
  <c r="D601" i="5"/>
  <c r="E601" i="5" l="1"/>
  <c r="D602" i="5"/>
  <c r="E602" i="5" l="1"/>
  <c r="D603" i="5"/>
  <c r="E603" i="5" l="1"/>
  <c r="D604" i="5"/>
  <c r="E604" i="5" l="1"/>
  <c r="D605" i="5"/>
  <c r="E605" i="5" l="1"/>
  <c r="D606" i="5"/>
  <c r="E606" i="5" l="1"/>
  <c r="D607" i="5"/>
  <c r="E607" i="5" l="1"/>
  <c r="D608" i="5"/>
  <c r="E608" i="5" l="1"/>
  <c r="D609" i="5"/>
  <c r="E609" i="5" l="1"/>
  <c r="D610" i="5"/>
  <c r="E610" i="5" l="1"/>
  <c r="D611" i="5"/>
  <c r="E611" i="5" l="1"/>
  <c r="D612" i="5"/>
  <c r="E612" i="5" l="1"/>
  <c r="D613" i="5"/>
  <c r="E613" i="5" l="1"/>
  <c r="D614" i="5"/>
  <c r="E614" i="5" l="1"/>
  <c r="D615" i="5"/>
  <c r="E615" i="5" l="1"/>
  <c r="D616" i="5"/>
  <c r="E616" i="5" l="1"/>
  <c r="D617" i="5"/>
  <c r="E617" i="5" l="1"/>
  <c r="D618" i="5"/>
  <c r="E618" i="5" l="1"/>
  <c r="D619" i="5"/>
  <c r="E619" i="5" l="1"/>
  <c r="D620" i="5"/>
  <c r="E620" i="5" l="1"/>
  <c r="D621" i="5"/>
  <c r="E621" i="5" l="1"/>
  <c r="D622" i="5"/>
  <c r="E622" i="5" l="1"/>
  <c r="D623" i="5"/>
  <c r="E623" i="5" l="1"/>
  <c r="D624" i="5"/>
  <c r="E624" i="5" l="1"/>
  <c r="D625" i="5"/>
  <c r="E625" i="5" l="1"/>
  <c r="D626" i="5"/>
  <c r="E626" i="5" l="1"/>
  <c r="D627" i="5"/>
  <c r="E627" i="5" l="1"/>
  <c r="D628" i="5"/>
  <c r="E628" i="5" l="1"/>
  <c r="D629" i="5"/>
  <c r="E629" i="5" l="1"/>
  <c r="D630" i="5"/>
  <c r="E630" i="5" l="1"/>
  <c r="D631" i="5"/>
  <c r="E631" i="5" l="1"/>
  <c r="D632" i="5"/>
  <c r="E632" i="5" l="1"/>
  <c r="D633" i="5"/>
  <c r="E633" i="5" l="1"/>
  <c r="D634" i="5"/>
  <c r="E634" i="5" l="1"/>
  <c r="D635" i="5"/>
  <c r="E635" i="5" l="1"/>
  <c r="D636" i="5"/>
  <c r="E636" i="5" l="1"/>
  <c r="D637" i="5"/>
  <c r="E637" i="5" l="1"/>
  <c r="D638" i="5"/>
  <c r="E638" i="5" l="1"/>
  <c r="D639" i="5"/>
  <c r="E639" i="5" l="1"/>
  <c r="D640" i="5"/>
  <c r="E640" i="5" l="1"/>
  <c r="D641" i="5"/>
  <c r="E641" i="5" l="1"/>
  <c r="D642" i="5"/>
  <c r="E642" i="5" l="1"/>
  <c r="D643" i="5"/>
  <c r="E643" i="5" l="1"/>
  <c r="D644" i="5"/>
  <c r="E644" i="5" l="1"/>
  <c r="D645" i="5"/>
  <c r="E645" i="5" l="1"/>
  <c r="D646" i="5"/>
  <c r="E646" i="5" l="1"/>
  <c r="D647" i="5"/>
  <c r="E647" i="5" l="1"/>
  <c r="D648" i="5"/>
  <c r="E648" i="5" l="1"/>
  <c r="D649" i="5"/>
  <c r="E649" i="5" l="1"/>
  <c r="D650" i="5"/>
  <c r="E650" i="5" l="1"/>
  <c r="D651" i="5"/>
  <c r="E651" i="5" l="1"/>
  <c r="D652" i="5"/>
  <c r="E652" i="5" l="1"/>
  <c r="D653" i="5"/>
  <c r="E653" i="5" l="1"/>
  <c r="D654" i="5"/>
  <c r="E654" i="5" l="1"/>
  <c r="D655" i="5"/>
  <c r="E655" i="5" l="1"/>
  <c r="D656" i="5"/>
  <c r="E656" i="5" l="1"/>
  <c r="D657" i="5"/>
  <c r="E657" i="5" l="1"/>
  <c r="D658" i="5"/>
  <c r="E658" i="5" l="1"/>
  <c r="D659" i="5"/>
  <c r="E659" i="5" l="1"/>
  <c r="D660" i="5"/>
  <c r="E660" i="5" l="1"/>
  <c r="D661" i="5"/>
  <c r="E661" i="5" l="1"/>
  <c r="D662" i="5"/>
  <c r="E662" i="5" l="1"/>
  <c r="D663" i="5"/>
  <c r="E663" i="5" l="1"/>
  <c r="D664" i="5"/>
  <c r="E664" i="5" l="1"/>
  <c r="D665" i="5"/>
  <c r="E665" i="5" l="1"/>
  <c r="D666" i="5"/>
  <c r="E666" i="5" l="1"/>
  <c r="D667" i="5"/>
  <c r="E667" i="5" l="1"/>
  <c r="D668" i="5"/>
  <c r="E668" i="5" l="1"/>
  <c r="D669" i="5"/>
  <c r="E669" i="5" l="1"/>
  <c r="D670" i="5"/>
  <c r="E670" i="5" l="1"/>
  <c r="D671" i="5"/>
  <c r="E671" i="5" l="1"/>
  <c r="D672" i="5"/>
  <c r="E672" i="5" l="1"/>
  <c r="D673" i="5"/>
  <c r="E673" i="5" l="1"/>
  <c r="D674" i="5"/>
  <c r="E674" i="5" l="1"/>
  <c r="D675" i="5"/>
  <c r="E675" i="5" l="1"/>
  <c r="D676" i="5"/>
  <c r="E676" i="5" l="1"/>
  <c r="D677" i="5"/>
  <c r="E677" i="5" l="1"/>
  <c r="D678" i="5"/>
  <c r="E678" i="5" l="1"/>
  <c r="D679" i="5"/>
  <c r="E679" i="5" l="1"/>
  <c r="D680" i="5"/>
  <c r="E680" i="5" l="1"/>
  <c r="D681" i="5"/>
  <c r="E681" i="5" l="1"/>
  <c r="D682" i="5"/>
  <c r="E682" i="5" l="1"/>
  <c r="D683" i="5"/>
  <c r="E683" i="5" l="1"/>
  <c r="D684" i="5"/>
  <c r="E684" i="5" l="1"/>
  <c r="D685" i="5"/>
  <c r="E685" i="5" l="1"/>
  <c r="D686" i="5"/>
  <c r="E686" i="5" l="1"/>
  <c r="D687" i="5"/>
  <c r="E687" i="5" l="1"/>
  <c r="D688" i="5"/>
  <c r="E688" i="5" l="1"/>
  <c r="D689" i="5"/>
  <c r="E689" i="5" l="1"/>
  <c r="D690" i="5"/>
  <c r="E690" i="5" l="1"/>
  <c r="D691" i="5"/>
  <c r="E691" i="5" l="1"/>
  <c r="D692" i="5"/>
  <c r="E692" i="5" l="1"/>
  <c r="D693" i="5"/>
  <c r="E693" i="5" l="1"/>
  <c r="D694" i="5"/>
  <c r="E694" i="5" l="1"/>
  <c r="D695" i="5"/>
  <c r="E695" i="5" l="1"/>
  <c r="D696" i="5"/>
  <c r="E696" i="5" l="1"/>
  <c r="D697" i="5"/>
  <c r="E697" i="5" l="1"/>
  <c r="D698" i="5"/>
  <c r="E698" i="5" l="1"/>
  <c r="D699" i="5"/>
  <c r="E699" i="5" l="1"/>
  <c r="D700" i="5"/>
  <c r="E700" i="5" l="1"/>
  <c r="D701" i="5"/>
  <c r="E701" i="5" l="1"/>
  <c r="D702" i="5"/>
  <c r="E702" i="5" l="1"/>
  <c r="D703" i="5"/>
  <c r="E703" i="5" l="1"/>
  <c r="D704" i="5"/>
  <c r="E704" i="5" l="1"/>
  <c r="D705" i="5"/>
  <c r="E705" i="5" l="1"/>
  <c r="D706" i="5"/>
  <c r="E706" i="5" l="1"/>
  <c r="D707" i="5"/>
  <c r="E707" i="5" l="1"/>
  <c r="D708" i="5"/>
  <c r="E708" i="5" l="1"/>
  <c r="D709" i="5"/>
  <c r="E709" i="5" l="1"/>
  <c r="D710" i="5"/>
  <c r="E710" i="5" l="1"/>
  <c r="D711" i="5"/>
  <c r="E711" i="5" l="1"/>
  <c r="D712" i="5"/>
  <c r="E712" i="5" l="1"/>
  <c r="D713" i="5"/>
  <c r="E713" i="5" l="1"/>
  <c r="D714" i="5"/>
  <c r="E714" i="5" l="1"/>
  <c r="D715" i="5"/>
  <c r="E715" i="5" l="1"/>
  <c r="D716" i="5"/>
  <c r="E716" i="5" l="1"/>
  <c r="D717" i="5"/>
  <c r="E717" i="5" l="1"/>
  <c r="D718" i="5"/>
  <c r="E718" i="5" l="1"/>
  <c r="D719" i="5"/>
  <c r="E719" i="5" l="1"/>
  <c r="D720" i="5"/>
  <c r="E720" i="5" l="1"/>
  <c r="D721" i="5"/>
  <c r="E721" i="5" l="1"/>
  <c r="D722" i="5"/>
  <c r="E722" i="5" l="1"/>
  <c r="D723" i="5"/>
  <c r="E723" i="5" l="1"/>
  <c r="D724" i="5"/>
  <c r="E724" i="5" l="1"/>
  <c r="D725" i="5"/>
  <c r="E725" i="5" l="1"/>
  <c r="D726" i="5"/>
  <c r="E726" i="5" l="1"/>
  <c r="D727" i="5"/>
  <c r="E727" i="5" l="1"/>
  <c r="D728" i="5"/>
  <c r="E728" i="5" l="1"/>
  <c r="D729" i="5"/>
  <c r="E729" i="5" l="1"/>
  <c r="D730" i="5"/>
  <c r="E730" i="5" l="1"/>
  <c r="D731" i="5"/>
  <c r="E731" i="5" l="1"/>
  <c r="D732" i="5"/>
  <c r="E732" i="5" l="1"/>
  <c r="D733" i="5"/>
  <c r="E733" i="5" l="1"/>
  <c r="D734" i="5"/>
  <c r="E734" i="5" l="1"/>
  <c r="D735" i="5"/>
  <c r="E735" i="5" l="1"/>
  <c r="D736" i="5"/>
  <c r="E736" i="5" l="1"/>
  <c r="D737" i="5"/>
  <c r="E737" i="5" l="1"/>
  <c r="D738" i="5"/>
  <c r="E738" i="5" l="1"/>
  <c r="D739" i="5"/>
  <c r="E739" i="5" l="1"/>
  <c r="D740" i="5"/>
  <c r="E740" i="5" l="1"/>
  <c r="D741" i="5"/>
  <c r="E741" i="5" l="1"/>
  <c r="D742" i="5"/>
  <c r="E742" i="5" l="1"/>
  <c r="D743" i="5"/>
  <c r="E743" i="5" l="1"/>
  <c r="D744" i="5"/>
  <c r="E744" i="5" l="1"/>
  <c r="D745" i="5"/>
  <c r="E745" i="5" l="1"/>
  <c r="D746" i="5"/>
  <c r="E746" i="5" l="1"/>
  <c r="D747" i="5"/>
  <c r="E747" i="5" l="1"/>
  <c r="D748" i="5"/>
  <c r="E748" i="5" l="1"/>
  <c r="D749" i="5"/>
  <c r="E749" i="5" l="1"/>
  <c r="D750" i="5"/>
  <c r="E750" i="5" l="1"/>
  <c r="D751" i="5"/>
  <c r="E751" i="5" l="1"/>
  <c r="D752" i="5"/>
  <c r="E752" i="5" l="1"/>
  <c r="D753" i="5"/>
  <c r="E753" i="5" l="1"/>
  <c r="D754" i="5"/>
  <c r="E754" i="5" l="1"/>
  <c r="D755" i="5"/>
  <c r="E755" i="5" l="1"/>
  <c r="D756" i="5"/>
  <c r="E756" i="5" l="1"/>
  <c r="D757" i="5"/>
  <c r="E757" i="5" l="1"/>
  <c r="D758" i="5"/>
  <c r="E758" i="5" l="1"/>
  <c r="D759" i="5"/>
  <c r="E759" i="5" l="1"/>
  <c r="D760" i="5"/>
  <c r="E760" i="5" l="1"/>
  <c r="D761" i="5"/>
  <c r="E761" i="5" l="1"/>
  <c r="D762" i="5"/>
  <c r="E762" i="5" l="1"/>
  <c r="D763" i="5"/>
  <c r="E763" i="5" l="1"/>
  <c r="D764" i="5"/>
  <c r="E764" i="5" l="1"/>
  <c r="D765" i="5"/>
  <c r="E765" i="5" l="1"/>
  <c r="D766" i="5"/>
  <c r="E766" i="5" l="1"/>
  <c r="D767" i="5"/>
  <c r="E767" i="5" l="1"/>
  <c r="D768" i="5"/>
  <c r="E768" i="5" l="1"/>
  <c r="D769" i="5"/>
  <c r="E769" i="5" l="1"/>
  <c r="D770" i="5"/>
  <c r="E770" i="5" l="1"/>
  <c r="D771" i="5"/>
  <c r="E771" i="5" l="1"/>
  <c r="D772" i="5"/>
  <c r="E772" i="5" l="1"/>
  <c r="D773" i="5"/>
  <c r="E773" i="5" l="1"/>
  <c r="D774" i="5"/>
  <c r="E774" i="5" l="1"/>
  <c r="D775" i="5"/>
  <c r="E775" i="5" l="1"/>
  <c r="D776" i="5"/>
  <c r="E776" i="5" l="1"/>
  <c r="D777" i="5"/>
  <c r="E777" i="5" l="1"/>
  <c r="D778" i="5"/>
  <c r="E778" i="5" l="1"/>
  <c r="D779" i="5"/>
  <c r="E779" i="5" l="1"/>
  <c r="D780" i="5"/>
  <c r="E780" i="5" l="1"/>
  <c r="D781" i="5"/>
  <c r="E781" i="5" l="1"/>
  <c r="D782" i="5"/>
  <c r="E782" i="5" l="1"/>
  <c r="D783" i="5"/>
  <c r="E783" i="5" l="1"/>
  <c r="D784" i="5"/>
  <c r="E784" i="5" l="1"/>
  <c r="D785" i="5"/>
  <c r="E785" i="5" l="1"/>
  <c r="D786" i="5"/>
  <c r="E786" i="5" l="1"/>
  <c r="D787" i="5"/>
  <c r="E787" i="5" l="1"/>
  <c r="D788" i="5"/>
  <c r="E788" i="5" l="1"/>
  <c r="D789" i="5"/>
  <c r="E789" i="5" l="1"/>
  <c r="D790" i="5"/>
  <c r="E790" i="5" l="1"/>
  <c r="D791" i="5"/>
  <c r="E791" i="5" l="1"/>
  <c r="D792" i="5"/>
  <c r="E792" i="5" l="1"/>
  <c r="D793" i="5"/>
  <c r="E793" i="5" l="1"/>
  <c r="D794" i="5"/>
  <c r="E794" i="5" l="1"/>
  <c r="D795" i="5"/>
  <c r="E795" i="5" l="1"/>
  <c r="D796" i="5"/>
  <c r="E796" i="5" l="1"/>
  <c r="D797" i="5"/>
  <c r="E797" i="5" l="1"/>
  <c r="D798" i="5"/>
  <c r="E798" i="5" l="1"/>
  <c r="D799" i="5"/>
  <c r="E799" i="5" l="1"/>
  <c r="D800" i="5"/>
  <c r="E800" i="5" l="1"/>
  <c r="D801" i="5"/>
  <c r="E801" i="5" l="1"/>
  <c r="D802" i="5"/>
  <c r="E802" i="5" l="1"/>
  <c r="D803" i="5"/>
  <c r="E803" i="5" l="1"/>
  <c r="D804" i="5"/>
  <c r="E804" i="5" l="1"/>
  <c r="D805" i="5"/>
  <c r="E805" i="5" l="1"/>
  <c r="D806" i="5"/>
  <c r="E806" i="5" l="1"/>
  <c r="D807" i="5"/>
  <c r="E807" i="5" l="1"/>
  <c r="D808" i="5"/>
  <c r="E808" i="5" l="1"/>
  <c r="D809" i="5"/>
  <c r="E809" i="5" l="1"/>
  <c r="D810" i="5"/>
  <c r="E810" i="5" l="1"/>
  <c r="D811" i="5"/>
  <c r="E811" i="5" l="1"/>
  <c r="D812" i="5"/>
  <c r="E812" i="5" l="1"/>
  <c r="D813" i="5"/>
  <c r="E813" i="5" l="1"/>
  <c r="D814" i="5"/>
  <c r="E814" i="5" l="1"/>
  <c r="D815" i="5"/>
  <c r="E815" i="5" l="1"/>
  <c r="D816" i="5"/>
  <c r="E816" i="5" l="1"/>
  <c r="D817" i="5"/>
  <c r="E817" i="5" l="1"/>
  <c r="D818" i="5"/>
  <c r="E818" i="5" l="1"/>
  <c r="D819" i="5"/>
  <c r="E819" i="5" l="1"/>
  <c r="D820" i="5"/>
  <c r="E820" i="5" l="1"/>
  <c r="D821" i="5"/>
  <c r="E821" i="5" l="1"/>
  <c r="D822" i="5"/>
  <c r="E822" i="5" l="1"/>
  <c r="D823" i="5"/>
  <c r="E823" i="5" l="1"/>
  <c r="D824" i="5"/>
  <c r="E824" i="5" l="1"/>
  <c r="D825" i="5"/>
  <c r="E825" i="5" l="1"/>
  <c r="D826" i="5"/>
  <c r="E826" i="5" l="1"/>
  <c r="D827" i="5"/>
  <c r="E827" i="5" l="1"/>
  <c r="D828" i="5"/>
  <c r="E828" i="5" l="1"/>
  <c r="D829" i="5"/>
  <c r="E829" i="5" l="1"/>
  <c r="D830" i="5"/>
  <c r="E830" i="5" l="1"/>
  <c r="D831" i="5"/>
  <c r="E831" i="5" l="1"/>
  <c r="D832" i="5"/>
  <c r="E832" i="5" l="1"/>
  <c r="D833" i="5"/>
  <c r="E833" i="5" l="1"/>
  <c r="D834" i="5"/>
  <c r="E834" i="5" l="1"/>
  <c r="D835" i="5"/>
  <c r="E835" i="5" l="1"/>
  <c r="D836" i="5"/>
  <c r="E836" i="5" l="1"/>
  <c r="D837" i="5"/>
  <c r="E837" i="5" l="1"/>
  <c r="D838" i="5"/>
  <c r="E838" i="5" l="1"/>
  <c r="D839" i="5"/>
  <c r="E839" i="5" l="1"/>
  <c r="D840" i="5"/>
  <c r="E840" i="5" l="1"/>
  <c r="D841" i="5"/>
  <c r="E841" i="5" l="1"/>
  <c r="D842" i="5"/>
  <c r="E842" i="5" l="1"/>
  <c r="D843" i="5"/>
  <c r="E843" i="5" l="1"/>
  <c r="D844" i="5"/>
  <c r="E844" i="5" l="1"/>
  <c r="D845" i="5"/>
  <c r="E845" i="5" l="1"/>
  <c r="D846" i="5"/>
  <c r="E846" i="5" l="1"/>
  <c r="D847" i="5"/>
  <c r="E847" i="5" l="1"/>
  <c r="D848" i="5"/>
  <c r="E848" i="5" l="1"/>
  <c r="D849" i="5"/>
  <c r="E849" i="5" l="1"/>
  <c r="D850" i="5"/>
  <c r="E850" i="5" l="1"/>
  <c r="D851" i="5"/>
  <c r="E851" i="5" l="1"/>
  <c r="D852" i="5"/>
  <c r="E852" i="5" l="1"/>
  <c r="D853" i="5"/>
  <c r="E853" i="5" l="1"/>
  <c r="D854" i="5"/>
  <c r="E854" i="5" l="1"/>
  <c r="D855" i="5"/>
  <c r="E855" i="5" l="1"/>
  <c r="D856" i="5"/>
  <c r="E856" i="5" l="1"/>
  <c r="D857" i="5"/>
  <c r="E857" i="5" l="1"/>
  <c r="D858" i="5"/>
  <c r="E858" i="5" l="1"/>
  <c r="D859" i="5"/>
  <c r="E859" i="5" l="1"/>
  <c r="D860" i="5"/>
  <c r="E860" i="5" l="1"/>
  <c r="D861" i="5"/>
  <c r="E861" i="5" l="1"/>
  <c r="D862" i="5"/>
  <c r="E862" i="5" l="1"/>
  <c r="D863" i="5"/>
  <c r="E863" i="5" l="1"/>
  <c r="D864" i="5"/>
  <c r="E864" i="5" l="1"/>
  <c r="D865" i="5"/>
  <c r="E865" i="5" l="1"/>
  <c r="D866" i="5"/>
  <c r="E866" i="5" l="1"/>
  <c r="D867" i="5"/>
  <c r="E867" i="5" l="1"/>
  <c r="D868" i="5"/>
  <c r="E868" i="5" l="1"/>
  <c r="D869" i="5"/>
  <c r="E869" i="5" l="1"/>
  <c r="D870" i="5"/>
  <c r="E870" i="5" l="1"/>
  <c r="D871" i="5"/>
  <c r="E871" i="5" l="1"/>
  <c r="D872" i="5"/>
  <c r="E872" i="5" l="1"/>
  <c r="D873" i="5"/>
  <c r="E873" i="5" l="1"/>
  <c r="D874" i="5"/>
  <c r="E874" i="5" l="1"/>
  <c r="D875" i="5"/>
  <c r="E875" i="5" l="1"/>
  <c r="D876" i="5"/>
  <c r="E876" i="5" l="1"/>
  <c r="D877" i="5"/>
  <c r="E877" i="5" l="1"/>
  <c r="D878" i="5"/>
  <c r="E878" i="5" l="1"/>
  <c r="D879" i="5"/>
  <c r="E879" i="5" l="1"/>
  <c r="D880" i="5"/>
  <c r="E880" i="5" l="1"/>
  <c r="D881" i="5"/>
  <c r="E881" i="5" l="1"/>
  <c r="D882" i="5"/>
  <c r="E882" i="5" l="1"/>
  <c r="D883" i="5"/>
  <c r="E883" i="5" l="1"/>
  <c r="D884" i="5"/>
  <c r="E884" i="5" l="1"/>
  <c r="D885" i="5"/>
  <c r="E885" i="5" l="1"/>
  <c r="D886" i="5"/>
  <c r="E886" i="5" l="1"/>
  <c r="D887" i="5"/>
  <c r="E887" i="5" l="1"/>
  <c r="D888" i="5"/>
  <c r="E888" i="5" l="1"/>
  <c r="D889" i="5"/>
  <c r="E889" i="5" l="1"/>
  <c r="D890" i="5"/>
  <c r="E890" i="5" l="1"/>
  <c r="D891" i="5"/>
  <c r="E891" i="5" l="1"/>
  <c r="D892" i="5"/>
  <c r="E892" i="5" l="1"/>
  <c r="D893" i="5"/>
  <c r="E893" i="5" l="1"/>
  <c r="D894" i="5"/>
  <c r="E894" i="5" l="1"/>
  <c r="D895" i="5"/>
  <c r="E895" i="5" l="1"/>
  <c r="D896" i="5"/>
  <c r="E896" i="5" l="1"/>
  <c r="D897" i="5"/>
  <c r="E897" i="5" l="1"/>
  <c r="D898" i="5"/>
  <c r="E898" i="5" l="1"/>
  <c r="D899" i="5"/>
  <c r="E899" i="5" l="1"/>
  <c r="D900" i="5"/>
  <c r="E900" i="5" l="1"/>
  <c r="D901" i="5"/>
  <c r="E901" i="5" l="1"/>
  <c r="D902" i="5"/>
  <c r="E902" i="5" l="1"/>
  <c r="D903" i="5"/>
  <c r="E903" i="5" l="1"/>
  <c r="D904" i="5"/>
  <c r="E904" i="5" l="1"/>
  <c r="D905" i="5"/>
  <c r="E905" i="5" l="1"/>
  <c r="D906" i="5"/>
  <c r="E906" i="5" l="1"/>
  <c r="D907" i="5"/>
  <c r="E907" i="5" l="1"/>
  <c r="D908" i="5"/>
  <c r="E908" i="5" l="1"/>
  <c r="D909" i="5"/>
  <c r="E909" i="5" l="1"/>
  <c r="D910" i="5"/>
  <c r="E910" i="5" l="1"/>
  <c r="D911" i="5"/>
  <c r="E911" i="5" l="1"/>
  <c r="D912" i="5"/>
  <c r="E912" i="5" l="1"/>
  <c r="D913" i="5"/>
  <c r="E913" i="5" l="1"/>
  <c r="D914" i="5"/>
  <c r="E914" i="5" l="1"/>
  <c r="D915" i="5"/>
  <c r="E915" i="5" l="1"/>
  <c r="D916" i="5"/>
  <c r="E916" i="5" l="1"/>
  <c r="D917" i="5"/>
  <c r="E917" i="5" l="1"/>
  <c r="D918" i="5"/>
  <c r="E918" i="5" l="1"/>
  <c r="D919" i="5"/>
  <c r="E919" i="5" l="1"/>
  <c r="D920" i="5"/>
  <c r="E920" i="5" l="1"/>
  <c r="D921" i="5"/>
  <c r="E921" i="5" l="1"/>
  <c r="D922" i="5"/>
  <c r="E922" i="5" l="1"/>
  <c r="D923" i="5"/>
  <c r="E923" i="5" l="1"/>
  <c r="D924" i="5"/>
  <c r="E924" i="5" l="1"/>
  <c r="D925" i="5"/>
  <c r="E925" i="5" l="1"/>
  <c r="D926" i="5"/>
  <c r="E926" i="5" l="1"/>
  <c r="D927" i="5"/>
  <c r="E927" i="5" l="1"/>
  <c r="D928" i="5"/>
  <c r="E928" i="5" l="1"/>
  <c r="D929" i="5"/>
  <c r="E929" i="5" l="1"/>
  <c r="D930" i="5"/>
  <c r="E930" i="5" l="1"/>
  <c r="D931" i="5"/>
  <c r="E931" i="5" l="1"/>
  <c r="D932" i="5"/>
  <c r="E932" i="5" l="1"/>
  <c r="D933" i="5"/>
  <c r="E933" i="5" l="1"/>
  <c r="D934" i="5"/>
  <c r="E934" i="5" l="1"/>
  <c r="D935" i="5"/>
  <c r="E935" i="5" l="1"/>
  <c r="D936" i="5"/>
  <c r="E936" i="5" l="1"/>
  <c r="D937" i="5"/>
  <c r="E937" i="5" l="1"/>
  <c r="D938" i="5"/>
  <c r="E938" i="5" l="1"/>
  <c r="D939" i="5"/>
  <c r="E939" i="5" l="1"/>
  <c r="D940" i="5"/>
  <c r="E940" i="5" l="1"/>
  <c r="D941" i="5"/>
  <c r="E941" i="5" l="1"/>
  <c r="D942" i="5"/>
  <c r="E942" i="5" l="1"/>
  <c r="D943" i="5"/>
  <c r="E943" i="5" l="1"/>
  <c r="D944" i="5"/>
  <c r="E944" i="5" l="1"/>
  <c r="D945" i="5"/>
  <c r="E945" i="5" l="1"/>
  <c r="D946" i="5"/>
  <c r="E946" i="5" l="1"/>
  <c r="D947" i="5"/>
  <c r="E947" i="5" l="1"/>
  <c r="D948" i="5"/>
  <c r="E948" i="5" l="1"/>
  <c r="D949" i="5"/>
  <c r="E949" i="5" l="1"/>
  <c r="D950" i="5"/>
  <c r="E950" i="5" l="1"/>
  <c r="D951" i="5"/>
  <c r="E951" i="5" l="1"/>
  <c r="D952" i="5"/>
  <c r="E952" i="5" l="1"/>
  <c r="D953" i="5"/>
  <c r="E953" i="5" l="1"/>
  <c r="D954" i="5"/>
  <c r="E954" i="5" l="1"/>
  <c r="D955" i="5"/>
  <c r="E955" i="5" l="1"/>
  <c r="D956" i="5"/>
  <c r="E956" i="5" l="1"/>
  <c r="D957" i="5"/>
  <c r="E957" i="5" l="1"/>
  <c r="D958" i="5"/>
  <c r="E958" i="5" l="1"/>
  <c r="D959" i="5"/>
  <c r="E959" i="5" l="1"/>
  <c r="D960" i="5"/>
  <c r="E960" i="5" l="1"/>
  <c r="D961" i="5"/>
  <c r="E961" i="5" l="1"/>
  <c r="D962" i="5"/>
  <c r="E962" i="5" l="1"/>
  <c r="D963" i="5"/>
  <c r="E963" i="5" l="1"/>
  <c r="D964" i="5"/>
  <c r="E964" i="5" l="1"/>
  <c r="D965" i="5"/>
  <c r="E965" i="5" l="1"/>
  <c r="D966" i="5"/>
  <c r="E966" i="5" l="1"/>
  <c r="D967" i="5"/>
  <c r="E967" i="5" l="1"/>
  <c r="D968" i="5"/>
  <c r="E968" i="5" l="1"/>
  <c r="D969" i="5"/>
  <c r="E969" i="5" l="1"/>
  <c r="D970" i="5"/>
  <c r="E970" i="5" l="1"/>
  <c r="D971" i="5"/>
  <c r="E971" i="5" l="1"/>
  <c r="D972" i="5"/>
  <c r="E972" i="5" l="1"/>
  <c r="D973" i="5"/>
  <c r="E973" i="5" l="1"/>
  <c r="D974" i="5"/>
  <c r="E974" i="5" l="1"/>
  <c r="D975" i="5"/>
  <c r="E975" i="5" l="1"/>
  <c r="D976" i="5"/>
  <c r="E976" i="5" l="1"/>
  <c r="D977" i="5"/>
  <c r="E977" i="5" l="1"/>
  <c r="D978" i="5"/>
  <c r="E978" i="5" l="1"/>
  <c r="D979" i="5"/>
  <c r="E979" i="5" l="1"/>
  <c r="D980" i="5"/>
  <c r="E980" i="5" l="1"/>
  <c r="D981" i="5"/>
  <c r="E981" i="5" l="1"/>
  <c r="D982" i="5"/>
  <c r="E982" i="5" l="1"/>
  <c r="D983" i="5"/>
  <c r="E983" i="5" l="1"/>
  <c r="D984" i="5"/>
  <c r="E984" i="5" l="1"/>
  <c r="D985" i="5"/>
  <c r="E985" i="5" l="1"/>
  <c r="D986" i="5"/>
  <c r="E986" i="5" l="1"/>
  <c r="D987" i="5"/>
  <c r="E987" i="5" l="1"/>
  <c r="D988" i="5"/>
  <c r="E988" i="5" l="1"/>
  <c r="D989" i="5"/>
  <c r="E989" i="5" l="1"/>
  <c r="D990" i="5"/>
  <c r="E990" i="5" l="1"/>
  <c r="D991" i="5"/>
  <c r="E991" i="5" l="1"/>
  <c r="D992" i="5"/>
  <c r="E992" i="5" l="1"/>
  <c r="D993" i="5"/>
  <c r="E993" i="5" l="1"/>
  <c r="D994" i="5"/>
  <c r="E994" i="5" l="1"/>
  <c r="D995" i="5"/>
  <c r="E995" i="5" l="1"/>
  <c r="D996" i="5"/>
  <c r="E996" i="5" l="1"/>
  <c r="D997" i="5"/>
  <c r="E997" i="5" l="1"/>
  <c r="D998" i="5"/>
  <c r="E998" i="5" l="1"/>
  <c r="D999" i="5"/>
  <c r="E999" i="5" l="1"/>
  <c r="D1000" i="5"/>
  <c r="E1000" i="5" l="1"/>
  <c r="D1001" i="5"/>
  <c r="E1001" i="5" l="1"/>
  <c r="D1002" i="5"/>
  <c r="E1002" i="5" l="1"/>
  <c r="D1003" i="5"/>
  <c r="E1003" i="5" l="1"/>
  <c r="D1004" i="5"/>
  <c r="E1004" i="5" l="1"/>
  <c r="D1005" i="5"/>
  <c r="E1005" i="5" l="1"/>
  <c r="D1006" i="5"/>
  <c r="E1006" i="5" l="1"/>
  <c r="D1007" i="5"/>
  <c r="E1007" i="5" l="1"/>
  <c r="D1008" i="5"/>
  <c r="E1008" i="5" l="1"/>
  <c r="D1009" i="5"/>
  <c r="E1009" i="5" l="1"/>
  <c r="D1010" i="5"/>
  <c r="E1010" i="5" l="1"/>
  <c r="D1011" i="5"/>
  <c r="E1011" i="5" l="1"/>
  <c r="D1012" i="5"/>
  <c r="E1012" i="5" l="1"/>
  <c r="D1013" i="5"/>
  <c r="E1013" i="5" l="1"/>
  <c r="D1014" i="5"/>
  <c r="E1014" i="5" l="1"/>
  <c r="D1015" i="5"/>
  <c r="E1015" i="5" l="1"/>
  <c r="D1016" i="5"/>
  <c r="E1016" i="5" l="1"/>
  <c r="D1017" i="5"/>
  <c r="E1017" i="5" l="1"/>
  <c r="D1018" i="5"/>
  <c r="E1018" i="5" l="1"/>
  <c r="D1019" i="5"/>
  <c r="E1019" i="5" l="1"/>
  <c r="D1020" i="5"/>
  <c r="E1020" i="5" l="1"/>
  <c r="D1021" i="5"/>
  <c r="E1021" i="5" l="1"/>
  <c r="D1022" i="5"/>
  <c r="E1022" i="5" l="1"/>
  <c r="D1023" i="5"/>
  <c r="E1023" i="5" l="1"/>
  <c r="D1024" i="5"/>
  <c r="E1024" i="5" l="1"/>
  <c r="D1025" i="5"/>
  <c r="E1025" i="5" l="1"/>
  <c r="D1026" i="5"/>
  <c r="E1026" i="5" l="1"/>
  <c r="D1027" i="5"/>
  <c r="E1027" i="5" l="1"/>
  <c r="D1028" i="5"/>
  <c r="E1028" i="5" l="1"/>
  <c r="D1029" i="5"/>
  <c r="E1029" i="5" l="1"/>
  <c r="D1030" i="5"/>
  <c r="E1030" i="5" l="1"/>
  <c r="D1031" i="5"/>
  <c r="E1031" i="5" l="1"/>
  <c r="D1032" i="5"/>
  <c r="E1032" i="5" l="1"/>
  <c r="D1033" i="5"/>
  <c r="E1033" i="5" l="1"/>
  <c r="D1034" i="5"/>
  <c r="E1034" i="5" l="1"/>
  <c r="D1035" i="5"/>
  <c r="E1035" i="5" l="1"/>
  <c r="D1036" i="5"/>
  <c r="E1036" i="5" l="1"/>
  <c r="D1037" i="5"/>
  <c r="E1037" i="5" l="1"/>
  <c r="D1038" i="5"/>
  <c r="E1038" i="5" l="1"/>
  <c r="D1039" i="5"/>
  <c r="E1039" i="5" l="1"/>
  <c r="D1040" i="5"/>
  <c r="E1040" i="5" l="1"/>
  <c r="D1041" i="5"/>
  <c r="E1041" i="5" l="1"/>
  <c r="D1042" i="5"/>
  <c r="E1042" i="5" l="1"/>
  <c r="D1043" i="5"/>
  <c r="E1043" i="5" l="1"/>
  <c r="D1044" i="5"/>
  <c r="E1044" i="5" l="1"/>
  <c r="D1045" i="5"/>
  <c r="E1045" i="5" l="1"/>
  <c r="D1046" i="5"/>
  <c r="E1046" i="5" l="1"/>
  <c r="D1047" i="5"/>
  <c r="E1047" i="5" l="1"/>
  <c r="D1048" i="5"/>
  <c r="E1048" i="5" l="1"/>
  <c r="D1049" i="5"/>
  <c r="E1049" i="5" l="1"/>
  <c r="D1050" i="5"/>
  <c r="E1050" i="5" l="1"/>
  <c r="D1051" i="5"/>
  <c r="E1051" i="5" l="1"/>
  <c r="D1052" i="5"/>
  <c r="E1052" i="5" l="1"/>
  <c r="D1053" i="5"/>
  <c r="E1053" i="5" l="1"/>
  <c r="D1054" i="5"/>
  <c r="E1054" i="5" l="1"/>
  <c r="D1055" i="5"/>
  <c r="E1055" i="5" l="1"/>
  <c r="D1056" i="5"/>
  <c r="E1056" i="5" l="1"/>
  <c r="D1057" i="5"/>
  <c r="E1057" i="5" l="1"/>
  <c r="D1058" i="5"/>
  <c r="E1058" i="5" l="1"/>
  <c r="D1059" i="5"/>
  <c r="E1059" i="5" l="1"/>
  <c r="D1060" i="5"/>
  <c r="E1060" i="5" l="1"/>
  <c r="D1061" i="5"/>
  <c r="E1061" i="5" l="1"/>
  <c r="D1062" i="5"/>
  <c r="E1062" i="5" l="1"/>
  <c r="D1063" i="5"/>
  <c r="E1063" i="5" l="1"/>
  <c r="D1064" i="5"/>
  <c r="E1064" i="5" l="1"/>
  <c r="D1065" i="5"/>
  <c r="E1065" i="5" l="1"/>
  <c r="D1066" i="5"/>
  <c r="E1066" i="5" l="1"/>
  <c r="D1067" i="5"/>
  <c r="E1067" i="5" l="1"/>
  <c r="D1068" i="5"/>
  <c r="E1068" i="5" l="1"/>
  <c r="D1069" i="5"/>
  <c r="E1069" i="5" l="1"/>
  <c r="D1070" i="5"/>
  <c r="E1070" i="5" l="1"/>
  <c r="D1071" i="5"/>
  <c r="E1071" i="5" l="1"/>
  <c r="D1072" i="5"/>
  <c r="E1072" i="5" l="1"/>
  <c r="D1073" i="5"/>
  <c r="E1073" i="5" l="1"/>
  <c r="D1074" i="5"/>
  <c r="E1074" i="5" l="1"/>
  <c r="D1075" i="5"/>
  <c r="E1075" i="5" l="1"/>
  <c r="D1076" i="5"/>
  <c r="E1076" i="5" l="1"/>
  <c r="D1077" i="5"/>
  <c r="E1077" i="5" l="1"/>
  <c r="D1078" i="5"/>
  <c r="E1078" i="5" l="1"/>
  <c r="D1079" i="5"/>
  <c r="E1079" i="5" l="1"/>
  <c r="D1080" i="5"/>
  <c r="E1080" i="5" l="1"/>
  <c r="D1081" i="5"/>
  <c r="E1081" i="5" l="1"/>
  <c r="D1082" i="5"/>
  <c r="E1082" i="5" l="1"/>
  <c r="D1083" i="5"/>
  <c r="E1083" i="5" l="1"/>
  <c r="D1084" i="5"/>
  <c r="E1084" i="5" l="1"/>
  <c r="D1085" i="5"/>
  <c r="E1085" i="5" l="1"/>
  <c r="D1086" i="5"/>
  <c r="E1086" i="5" l="1"/>
  <c r="D1087" i="5"/>
  <c r="E1087" i="5" l="1"/>
  <c r="D1088" i="5"/>
  <c r="E1088" i="5" l="1"/>
  <c r="D1089" i="5"/>
  <c r="E1089" i="5" l="1"/>
  <c r="D1090" i="5"/>
  <c r="E1090" i="5" l="1"/>
  <c r="D1091" i="5"/>
  <c r="E1091" i="5" l="1"/>
  <c r="D1092" i="5"/>
  <c r="E1092" i="5" l="1"/>
  <c r="D1093" i="5"/>
  <c r="E1093" i="5" l="1"/>
  <c r="D1094" i="5"/>
  <c r="E1094" i="5" l="1"/>
  <c r="D1095" i="5"/>
  <c r="E1095" i="5" l="1"/>
  <c r="D1096" i="5"/>
  <c r="E1096" i="5" l="1"/>
  <c r="D1097" i="5"/>
  <c r="E1097" i="5" l="1"/>
  <c r="D1098" i="5"/>
  <c r="E1098" i="5" l="1"/>
  <c r="D1099" i="5"/>
  <c r="E1099" i="5" l="1"/>
  <c r="D1100" i="5"/>
  <c r="E1100" i="5" l="1"/>
  <c r="D1101" i="5"/>
  <c r="E1101" i="5" l="1"/>
  <c r="D1102" i="5"/>
  <c r="E1102" i="5" l="1"/>
  <c r="D1103" i="5"/>
  <c r="E1103" i="5" l="1"/>
  <c r="D1104" i="5"/>
  <c r="E1104" i="5" l="1"/>
  <c r="D1105" i="5"/>
  <c r="E1105" i="5" l="1"/>
  <c r="D1106" i="5"/>
  <c r="E1106" i="5" l="1"/>
  <c r="D1107" i="5"/>
  <c r="E1107" i="5" l="1"/>
  <c r="D1108" i="5"/>
  <c r="E1108" i="5" l="1"/>
  <c r="D1109" i="5"/>
  <c r="E1109" i="5" l="1"/>
  <c r="D1110" i="5"/>
  <c r="E1110" i="5" l="1"/>
  <c r="D1111" i="5"/>
  <c r="E1111" i="5" l="1"/>
  <c r="D1112" i="5"/>
  <c r="E1112" i="5" l="1"/>
  <c r="D1113" i="5"/>
  <c r="E1113" i="5" l="1"/>
  <c r="D1114" i="5"/>
  <c r="E1114" i="5" l="1"/>
  <c r="D1115" i="5"/>
  <c r="E1115" i="5" l="1"/>
  <c r="D1116" i="5"/>
  <c r="E1116" i="5" l="1"/>
  <c r="D1117" i="5"/>
  <c r="E1117" i="5" l="1"/>
  <c r="D1118" i="5"/>
  <c r="E1118" i="5" l="1"/>
  <c r="D1119" i="5"/>
  <c r="E1119" i="5" l="1"/>
  <c r="D1120" i="5"/>
  <c r="E1120" i="5" l="1"/>
  <c r="D1121" i="5"/>
  <c r="E1121" i="5" l="1"/>
  <c r="D1122" i="5"/>
  <c r="E1122" i="5" l="1"/>
  <c r="D1123" i="5"/>
  <c r="E1123" i="5" l="1"/>
  <c r="D1124" i="5"/>
  <c r="E1124" i="5" l="1"/>
  <c r="D1125" i="5"/>
  <c r="E1125" i="5" l="1"/>
  <c r="D1126" i="5"/>
  <c r="E1126" i="5" l="1"/>
  <c r="D1127" i="5"/>
  <c r="E1127" i="5" l="1"/>
  <c r="D1128" i="5"/>
  <c r="E1128" i="5" l="1"/>
  <c r="D1129" i="5"/>
  <c r="E1129" i="5" l="1"/>
  <c r="D1130" i="5"/>
  <c r="E1130" i="5" l="1"/>
  <c r="D1131" i="5"/>
  <c r="E1131" i="5" l="1"/>
  <c r="D1132" i="5"/>
  <c r="E1132" i="5" l="1"/>
  <c r="D1133" i="5"/>
  <c r="E1133" i="5" l="1"/>
  <c r="D1134" i="5"/>
  <c r="E1134" i="5" l="1"/>
  <c r="D1135" i="5"/>
  <c r="E1135" i="5" l="1"/>
  <c r="D1136" i="5"/>
  <c r="E1136" i="5" l="1"/>
  <c r="D1137" i="5"/>
  <c r="E1137" i="5" l="1"/>
  <c r="D1138" i="5"/>
  <c r="E1138" i="5" l="1"/>
  <c r="D1139" i="5"/>
  <c r="E1139" i="5" l="1"/>
  <c r="D1140" i="5"/>
  <c r="E1140" i="5" l="1"/>
  <c r="D1141" i="5"/>
  <c r="E1141" i="5" l="1"/>
  <c r="D1142" i="5"/>
  <c r="E1142" i="5" l="1"/>
  <c r="D1143" i="5"/>
  <c r="E1143" i="5" l="1"/>
  <c r="D1144" i="5"/>
  <c r="E1144" i="5" l="1"/>
  <c r="D1145" i="5"/>
  <c r="E1145" i="5" l="1"/>
  <c r="D1146" i="5"/>
  <c r="E1146" i="5" l="1"/>
  <c r="D1147" i="5"/>
  <c r="E1147" i="5" l="1"/>
  <c r="D1148" i="5"/>
  <c r="E1148" i="5" l="1"/>
  <c r="D1149" i="5"/>
  <c r="E1149" i="5" l="1"/>
  <c r="D1150" i="5"/>
  <c r="E1150" i="5" l="1"/>
  <c r="D1151" i="5"/>
  <c r="E1151" i="5" l="1"/>
  <c r="D1152" i="5"/>
  <c r="E1152" i="5" l="1"/>
  <c r="D1153" i="5"/>
  <c r="E1153" i="5" l="1"/>
  <c r="D1154" i="5"/>
  <c r="E1154" i="5" l="1"/>
  <c r="D1155" i="5"/>
  <c r="E1155" i="5" l="1"/>
  <c r="D1156" i="5"/>
  <c r="E1156" i="5" l="1"/>
  <c r="D1157" i="5"/>
  <c r="E1157" i="5" l="1"/>
  <c r="D1158" i="5"/>
  <c r="E1158" i="5" l="1"/>
  <c r="D1159" i="5"/>
  <c r="E1159" i="5" l="1"/>
  <c r="D1160" i="5"/>
  <c r="E1160" i="5" l="1"/>
  <c r="D1161" i="5"/>
  <c r="E1161" i="5" l="1"/>
  <c r="D1162" i="5"/>
  <c r="E1162" i="5" l="1"/>
  <c r="D1163" i="5"/>
  <c r="E1163" i="5" l="1"/>
  <c r="D1164" i="5"/>
  <c r="E1164" i="5" l="1"/>
  <c r="D1165" i="5"/>
  <c r="E1165" i="5" l="1"/>
  <c r="D1166" i="5"/>
  <c r="E1166" i="5" l="1"/>
  <c r="D1167" i="5"/>
  <c r="E1167" i="5" l="1"/>
  <c r="D1168" i="5"/>
  <c r="E1168" i="5" l="1"/>
  <c r="D1169" i="5"/>
  <c r="E1169" i="5" l="1"/>
  <c r="D1170" i="5"/>
  <c r="E1170" i="5" l="1"/>
  <c r="D1171" i="5"/>
  <c r="E1171" i="5" l="1"/>
  <c r="D1172" i="5"/>
  <c r="E1172" i="5" l="1"/>
  <c r="D1173" i="5"/>
  <c r="E1173" i="5" l="1"/>
  <c r="D1174" i="5"/>
  <c r="E1174" i="5" l="1"/>
  <c r="D1175" i="5"/>
  <c r="E1175" i="5" l="1"/>
  <c r="D1176" i="5"/>
  <c r="E1176" i="5" l="1"/>
  <c r="D1177" i="5"/>
  <c r="E1177" i="5" l="1"/>
  <c r="D1178" i="5"/>
  <c r="E1178" i="5" l="1"/>
  <c r="D1179" i="5"/>
  <c r="E1179" i="5" l="1"/>
  <c r="D1180" i="5"/>
  <c r="E1180" i="5" l="1"/>
  <c r="D1181" i="5"/>
  <c r="E1181" i="5" l="1"/>
  <c r="D1182" i="5"/>
  <c r="E1182" i="5" l="1"/>
  <c r="D1183" i="5"/>
  <c r="E1183" i="5" l="1"/>
  <c r="D1184" i="5"/>
  <c r="E1184" i="5" l="1"/>
  <c r="D1185" i="5"/>
  <c r="E1185" i="5" l="1"/>
  <c r="D1186" i="5"/>
  <c r="E1186" i="5" l="1"/>
  <c r="D1187" i="5"/>
  <c r="E1187" i="5" l="1"/>
  <c r="D1188" i="5"/>
  <c r="E1188" i="5" l="1"/>
  <c r="D1189" i="5"/>
  <c r="E1189" i="5" l="1"/>
  <c r="D1190" i="5"/>
  <c r="E1190" i="5" l="1"/>
  <c r="D1191" i="5"/>
  <c r="E1191" i="5" l="1"/>
  <c r="D1192" i="5"/>
  <c r="E1192" i="5" l="1"/>
  <c r="D1193" i="5"/>
  <c r="E1193" i="5" l="1"/>
  <c r="D1194" i="5"/>
  <c r="E1194" i="5" l="1"/>
  <c r="D1195" i="5"/>
  <c r="E1195" i="5" l="1"/>
  <c r="D1196" i="5"/>
  <c r="E1196" i="5" l="1"/>
  <c r="D1197" i="5"/>
  <c r="E1197" i="5" l="1"/>
  <c r="D1198" i="5"/>
  <c r="E1198" i="5" l="1"/>
  <c r="D1199" i="5"/>
  <c r="E1199" i="5" l="1"/>
  <c r="D1200" i="5"/>
  <c r="E1200" i="5" l="1"/>
  <c r="D1201" i="5"/>
  <c r="E1201" i="5" l="1"/>
  <c r="D1202" i="5"/>
  <c r="E1202" i="5" l="1"/>
  <c r="D1203" i="5"/>
  <c r="E1203" i="5" l="1"/>
  <c r="D1204" i="5"/>
  <c r="E1204" i="5" l="1"/>
  <c r="D1205" i="5"/>
  <c r="E1205" i="5" l="1"/>
  <c r="D1206" i="5"/>
  <c r="E1206" i="5" l="1"/>
  <c r="D1207" i="5"/>
  <c r="E1207" i="5" l="1"/>
  <c r="D1208" i="5"/>
  <c r="E1208" i="5" l="1"/>
  <c r="D1209" i="5"/>
  <c r="E1209" i="5" l="1"/>
  <c r="D1210" i="5"/>
  <c r="E1210" i="5" l="1"/>
  <c r="D1211" i="5"/>
  <c r="E1211" i="5" l="1"/>
  <c r="D1212" i="5"/>
  <c r="E1212" i="5" l="1"/>
  <c r="D1213" i="5"/>
  <c r="E1213" i="5" l="1"/>
  <c r="D1214" i="5"/>
  <c r="E1214" i="5" l="1"/>
  <c r="D1215" i="5"/>
  <c r="E1215" i="5" l="1"/>
  <c r="D1216" i="5"/>
  <c r="E1216" i="5" l="1"/>
  <c r="D1217" i="5"/>
  <c r="E1217" i="5" l="1"/>
  <c r="D1218" i="5"/>
  <c r="E1218" i="5" l="1"/>
  <c r="D1219" i="5"/>
  <c r="E1219" i="5" l="1"/>
  <c r="D1220" i="5"/>
  <c r="E1220" i="5" l="1"/>
  <c r="D1221" i="5"/>
  <c r="E1221" i="5" l="1"/>
  <c r="D1222" i="5"/>
  <c r="E1222" i="5" l="1"/>
  <c r="D1223" i="5"/>
  <c r="E1223" i="5" l="1"/>
  <c r="D1224" i="5"/>
  <c r="E1224" i="5" l="1"/>
  <c r="D1225" i="5"/>
  <c r="E1225" i="5" l="1"/>
  <c r="D1226" i="5"/>
  <c r="E1226" i="5" l="1"/>
  <c r="D1227" i="5"/>
  <c r="E1227" i="5" l="1"/>
  <c r="D1228" i="5"/>
  <c r="E1228" i="5" l="1"/>
  <c r="D1229" i="5"/>
  <c r="E1229" i="5" l="1"/>
  <c r="D1230" i="5"/>
  <c r="E1230" i="5" l="1"/>
  <c r="D1231" i="5"/>
  <c r="E1231" i="5" l="1"/>
  <c r="D1232" i="5"/>
  <c r="E1232" i="5" l="1"/>
  <c r="D1233" i="5"/>
  <c r="E1233" i="5" l="1"/>
  <c r="D1234" i="5"/>
  <c r="E1234" i="5" l="1"/>
  <c r="D1235" i="5"/>
  <c r="E1235" i="5" l="1"/>
  <c r="D1236" i="5"/>
  <c r="E1236" i="5" l="1"/>
  <c r="D1237" i="5"/>
  <c r="E1237" i="5" l="1"/>
  <c r="D1238" i="5"/>
  <c r="E1238" i="5" l="1"/>
  <c r="D1239" i="5"/>
  <c r="E1239" i="5" l="1"/>
  <c r="D1240" i="5"/>
  <c r="E1240" i="5" l="1"/>
  <c r="D1241" i="5"/>
  <c r="E1241" i="5" l="1"/>
  <c r="D1242" i="5"/>
  <c r="E1242" i="5" l="1"/>
  <c r="D1243" i="5"/>
  <c r="E1243" i="5" l="1"/>
  <c r="D1244" i="5"/>
  <c r="E1244" i="5" l="1"/>
  <c r="D1245" i="5"/>
  <c r="E1245" i="5" l="1"/>
  <c r="D1246" i="5"/>
  <c r="E1246" i="5" l="1"/>
  <c r="D1247" i="5"/>
  <c r="E1247" i="5" l="1"/>
  <c r="D1248" i="5"/>
  <c r="E1248" i="5" l="1"/>
  <c r="D1249" i="5"/>
  <c r="E1249" i="5" l="1"/>
  <c r="D1250" i="5"/>
  <c r="E1250" i="5" l="1"/>
  <c r="D1251" i="5"/>
  <c r="E1251" i="5" l="1"/>
  <c r="D1252" i="5"/>
  <c r="E1252" i="5" l="1"/>
  <c r="D1253" i="5"/>
  <c r="E1253" i="5" l="1"/>
  <c r="D1254" i="5"/>
  <c r="E1254" i="5" l="1"/>
  <c r="D1255" i="5"/>
  <c r="E1255" i="5" l="1"/>
  <c r="D1256" i="5"/>
  <c r="E1256" i="5" l="1"/>
  <c r="D1257" i="5"/>
  <c r="E1257" i="5" l="1"/>
  <c r="D1258" i="5"/>
  <c r="E1258" i="5" l="1"/>
  <c r="D1259" i="5"/>
  <c r="E1259" i="5" l="1"/>
  <c r="D1260" i="5"/>
  <c r="E1260" i="5" l="1"/>
  <c r="D1261" i="5"/>
  <c r="E1261" i="5" l="1"/>
  <c r="D1262" i="5"/>
  <c r="E1262" i="5" l="1"/>
  <c r="D1263" i="5"/>
  <c r="E1263" i="5" l="1"/>
  <c r="D1264" i="5"/>
  <c r="E1264" i="5" l="1"/>
  <c r="D1265" i="5"/>
  <c r="E1265" i="5" l="1"/>
  <c r="D1266" i="5"/>
  <c r="E1266" i="5" l="1"/>
  <c r="D1267" i="5"/>
  <c r="E1267" i="5" l="1"/>
  <c r="D1268" i="5"/>
  <c r="E1268" i="5" l="1"/>
  <c r="D1269" i="5"/>
  <c r="E1269" i="5" l="1"/>
  <c r="D1270" i="5"/>
  <c r="E1270" i="5" l="1"/>
  <c r="D1271" i="5"/>
  <c r="E1271" i="5" l="1"/>
  <c r="D1272" i="5"/>
  <c r="E1272" i="5" l="1"/>
  <c r="D1273" i="5"/>
  <c r="E1273" i="5" l="1"/>
  <c r="D1274" i="5"/>
  <c r="E1274" i="5" l="1"/>
  <c r="D1275" i="5"/>
  <c r="E1275" i="5" l="1"/>
  <c r="D1276" i="5"/>
  <c r="E1276" i="5" l="1"/>
  <c r="D1277" i="5"/>
  <c r="E1277" i="5" l="1"/>
  <c r="D1278" i="5"/>
  <c r="E1278" i="5" l="1"/>
  <c r="D1279" i="5"/>
  <c r="E1279" i="5" l="1"/>
  <c r="D1280" i="5"/>
  <c r="E1280" i="5" l="1"/>
  <c r="D1281" i="5"/>
  <c r="E1281" i="5" l="1"/>
  <c r="D1282" i="5"/>
  <c r="E1282" i="5" l="1"/>
  <c r="D1283" i="5"/>
  <c r="E1283" i="5" l="1"/>
  <c r="D1284" i="5"/>
  <c r="E1284" i="5" l="1"/>
  <c r="D1285" i="5"/>
  <c r="E1285" i="5" l="1"/>
  <c r="D1286" i="5"/>
  <c r="E1286" i="5" l="1"/>
  <c r="D1287" i="5"/>
  <c r="E1287" i="5" l="1"/>
  <c r="D1288" i="5"/>
  <c r="E1288" i="5" l="1"/>
  <c r="D1289" i="5"/>
  <c r="E1289" i="5" l="1"/>
  <c r="D1290" i="5"/>
  <c r="E1290" i="5" l="1"/>
  <c r="D1291" i="5"/>
  <c r="E1291" i="5" l="1"/>
  <c r="D1292" i="5"/>
  <c r="E1292" i="5" l="1"/>
  <c r="D1293" i="5"/>
  <c r="E1293" i="5" l="1"/>
  <c r="D1294" i="5"/>
  <c r="E1294" i="5" l="1"/>
  <c r="D1295" i="5"/>
  <c r="E1295" i="5" l="1"/>
  <c r="D1296" i="5"/>
  <c r="E1296" i="5" l="1"/>
  <c r="D1297" i="5"/>
  <c r="E1297" i="5" l="1"/>
  <c r="D1298" i="5"/>
  <c r="E1298" i="5" l="1"/>
  <c r="D1299" i="5"/>
  <c r="E1299" i="5" l="1"/>
  <c r="D1300" i="5"/>
  <c r="E1300" i="5" l="1"/>
  <c r="D1301" i="5"/>
  <c r="E1301" i="5" l="1"/>
  <c r="D1302" i="5"/>
  <c r="E1302" i="5" l="1"/>
  <c r="D1303" i="5"/>
  <c r="E1303" i="5" l="1"/>
  <c r="D1304" i="5"/>
  <c r="E1304" i="5" l="1"/>
  <c r="D1305" i="5"/>
  <c r="E1305" i="5" l="1"/>
  <c r="D1306" i="5"/>
  <c r="E1306" i="5" l="1"/>
  <c r="D1307" i="5"/>
  <c r="E1307" i="5" l="1"/>
  <c r="D1308" i="5"/>
  <c r="E1308" i="5" l="1"/>
  <c r="D1309" i="5"/>
  <c r="E1309" i="5" l="1"/>
  <c r="D1310" i="5"/>
  <c r="E1310" i="5" l="1"/>
  <c r="D1311" i="5"/>
  <c r="E1311" i="5" l="1"/>
  <c r="D1312" i="5"/>
  <c r="E1312" i="5" l="1"/>
  <c r="D1313" i="5"/>
  <c r="E1313" i="5" l="1"/>
  <c r="D1314" i="5"/>
  <c r="E1314" i="5" l="1"/>
  <c r="D1315" i="5"/>
  <c r="E1315" i="5" l="1"/>
  <c r="D1316" i="5"/>
  <c r="E1316" i="5" l="1"/>
  <c r="D1317" i="5"/>
  <c r="E1317" i="5" l="1"/>
  <c r="D1318" i="5"/>
  <c r="E1318" i="5" l="1"/>
  <c r="D1319" i="5"/>
  <c r="E1319" i="5" l="1"/>
  <c r="D1320" i="5"/>
  <c r="E1320" i="5" l="1"/>
  <c r="D1321" i="5"/>
  <c r="E1321" i="5" l="1"/>
  <c r="D1322" i="5"/>
  <c r="E1322" i="5" l="1"/>
  <c r="D1323" i="5"/>
  <c r="E1323" i="5" l="1"/>
  <c r="D1324" i="5"/>
  <c r="E1324" i="5" l="1"/>
  <c r="D1325" i="5"/>
  <c r="E1325" i="5" l="1"/>
  <c r="D1326" i="5"/>
  <c r="E1326" i="5" l="1"/>
  <c r="D1327" i="5"/>
  <c r="E1327" i="5" l="1"/>
  <c r="D1328" i="5"/>
  <c r="E1328" i="5" l="1"/>
  <c r="D1329" i="5"/>
  <c r="E1329" i="5" l="1"/>
  <c r="D1330" i="5"/>
  <c r="E1330" i="5" l="1"/>
  <c r="D1331" i="5"/>
  <c r="E1331" i="5" l="1"/>
  <c r="D1332" i="5"/>
  <c r="E1332" i="5" l="1"/>
  <c r="D1333" i="5"/>
  <c r="E1333" i="5" l="1"/>
  <c r="D1334" i="5"/>
  <c r="E1334" i="5" l="1"/>
  <c r="D1335" i="5"/>
  <c r="E1335" i="5" l="1"/>
  <c r="D1336" i="5"/>
  <c r="E1336" i="5" l="1"/>
  <c r="D1337" i="5"/>
  <c r="E1337" i="5" l="1"/>
  <c r="D1338" i="5"/>
  <c r="E1338" i="5" l="1"/>
  <c r="D1339" i="5"/>
  <c r="E1339" i="5" l="1"/>
  <c r="D1340" i="5"/>
  <c r="E1340" i="5" l="1"/>
  <c r="D1341" i="5"/>
  <c r="E1341" i="5" l="1"/>
  <c r="D1342" i="5"/>
  <c r="E1342" i="5" l="1"/>
  <c r="D1343" i="5"/>
  <c r="E1343" i="5" l="1"/>
  <c r="D1344" i="5"/>
  <c r="E1344" i="5" l="1"/>
  <c r="D1345" i="5"/>
  <c r="E1345" i="5" l="1"/>
  <c r="D1346" i="5"/>
  <c r="E1346" i="5" l="1"/>
  <c r="D1347" i="5"/>
  <c r="E1347" i="5" l="1"/>
  <c r="D1348" i="5"/>
  <c r="E1348" i="5" l="1"/>
  <c r="D1349" i="5"/>
  <c r="E1349" i="5" l="1"/>
  <c r="D1350" i="5"/>
  <c r="E1350" i="5" l="1"/>
  <c r="D1351" i="5"/>
  <c r="E1351" i="5" l="1"/>
  <c r="D1352" i="5"/>
  <c r="E1352" i="5" l="1"/>
  <c r="D1353" i="5"/>
  <c r="E1353" i="5" l="1"/>
  <c r="D1354" i="5"/>
  <c r="E1354" i="5" l="1"/>
  <c r="D1355" i="5"/>
  <c r="E1355" i="5" l="1"/>
  <c r="D1356" i="5"/>
  <c r="E1356" i="5" l="1"/>
  <c r="D1357" i="5"/>
  <c r="E1357" i="5" l="1"/>
  <c r="D1358" i="5"/>
  <c r="E1358" i="5" l="1"/>
  <c r="D1359" i="5"/>
  <c r="E1359" i="5" l="1"/>
  <c r="D1360" i="5"/>
  <c r="E1360" i="5" l="1"/>
  <c r="D1361" i="5"/>
  <c r="E1361" i="5" l="1"/>
  <c r="D1362" i="5"/>
  <c r="E1362" i="5" l="1"/>
  <c r="D1363" i="5"/>
  <c r="E1363" i="5" l="1"/>
  <c r="D1364" i="5"/>
  <c r="E1364" i="5" l="1"/>
  <c r="D1365" i="5"/>
  <c r="E1365" i="5" l="1"/>
  <c r="D1366" i="5"/>
  <c r="E1366" i="5" l="1"/>
  <c r="D1367" i="5"/>
  <c r="E1367" i="5" l="1"/>
  <c r="D1368" i="5"/>
  <c r="E1368" i="5" l="1"/>
  <c r="D1369" i="5"/>
  <c r="E1369" i="5" l="1"/>
  <c r="D1370" i="5"/>
  <c r="E1370" i="5" l="1"/>
  <c r="D1371" i="5"/>
  <c r="E1371" i="5" l="1"/>
  <c r="D1372" i="5"/>
  <c r="E1372" i="5" l="1"/>
  <c r="D1373" i="5"/>
  <c r="E1373" i="5" l="1"/>
  <c r="D1374" i="5"/>
  <c r="E1374" i="5" l="1"/>
  <c r="D1375" i="5"/>
  <c r="E1375" i="5" l="1"/>
  <c r="D1376" i="5"/>
  <c r="E1376" i="5" l="1"/>
  <c r="D1377" i="5"/>
  <c r="E1377" i="5" l="1"/>
  <c r="D1378" i="5"/>
  <c r="E1378" i="5" l="1"/>
  <c r="D1379" i="5"/>
  <c r="E1379" i="5" l="1"/>
  <c r="D1380" i="5"/>
  <c r="E1380" i="5" l="1"/>
  <c r="D1381" i="5"/>
  <c r="E1381" i="5" l="1"/>
  <c r="D1382" i="5"/>
  <c r="E1382" i="5" l="1"/>
  <c r="D1383" i="5"/>
  <c r="E1383" i="5" l="1"/>
  <c r="D1384" i="5"/>
  <c r="E1384" i="5" l="1"/>
  <c r="D1385" i="5"/>
  <c r="E1385" i="5" l="1"/>
  <c r="D1386" i="5"/>
  <c r="E1386" i="5" l="1"/>
  <c r="D1387" i="5"/>
  <c r="E1387" i="5" l="1"/>
  <c r="D1388" i="5"/>
  <c r="E1388" i="5" l="1"/>
  <c r="D1389" i="5"/>
  <c r="E1389" i="5" l="1"/>
  <c r="D1390" i="5"/>
  <c r="E1390" i="5" l="1"/>
  <c r="D1391" i="5"/>
  <c r="E1391" i="5" l="1"/>
  <c r="D1392" i="5"/>
  <c r="E1392" i="5" l="1"/>
  <c r="D1393" i="5"/>
  <c r="E1393" i="5" l="1"/>
  <c r="D1394" i="5"/>
  <c r="E1394" i="5" l="1"/>
  <c r="D1395" i="5"/>
  <c r="E1395" i="5" l="1"/>
  <c r="D1396" i="5"/>
  <c r="E1396" i="5" l="1"/>
  <c r="D1397" i="5"/>
  <c r="E1397" i="5" l="1"/>
  <c r="D1398" i="5"/>
  <c r="E1398" i="5" l="1"/>
  <c r="D1399" i="5"/>
  <c r="E1399" i="5" l="1"/>
  <c r="D1400" i="5"/>
  <c r="E1400" i="5" l="1"/>
  <c r="D1401" i="5"/>
  <c r="E1401" i="5" l="1"/>
  <c r="D1402" i="5"/>
  <c r="E1402" i="5" l="1"/>
  <c r="D1403" i="5"/>
  <c r="E1403" i="5" l="1"/>
  <c r="D1404" i="5"/>
  <c r="E1404" i="5" l="1"/>
  <c r="D1405" i="5"/>
  <c r="E1405" i="5" l="1"/>
  <c r="D1406" i="5"/>
  <c r="E1406" i="5" l="1"/>
  <c r="D1407" i="5"/>
  <c r="E1407" i="5" l="1"/>
  <c r="D1408" i="5"/>
  <c r="E1408" i="5" l="1"/>
  <c r="D1409" i="5"/>
  <c r="E1409" i="5" l="1"/>
  <c r="D1410" i="5"/>
  <c r="E1410" i="5" l="1"/>
  <c r="D1411" i="5"/>
  <c r="E1411" i="5" l="1"/>
  <c r="D1412" i="5"/>
  <c r="E1412" i="5" l="1"/>
  <c r="D1413" i="5"/>
  <c r="E1413" i="5" l="1"/>
  <c r="D1414" i="5"/>
  <c r="E1414" i="5" l="1"/>
  <c r="D1415" i="5"/>
  <c r="E1415" i="5" l="1"/>
  <c r="D1416" i="5"/>
  <c r="E1416" i="5" l="1"/>
  <c r="D1417" i="5"/>
  <c r="E1417" i="5" l="1"/>
  <c r="D1418" i="5"/>
  <c r="E1418" i="5" l="1"/>
  <c r="D1419" i="5"/>
  <c r="E1419" i="5" l="1"/>
  <c r="D1420" i="5"/>
  <c r="E1420" i="5" l="1"/>
  <c r="D1421" i="5"/>
  <c r="E1421" i="5" l="1"/>
  <c r="D1422" i="5"/>
  <c r="E1422" i="5" l="1"/>
  <c r="D1423" i="5"/>
  <c r="E1423" i="5" l="1"/>
  <c r="D1424" i="5"/>
  <c r="E1424" i="5" l="1"/>
  <c r="D1425" i="5"/>
  <c r="E1425" i="5" l="1"/>
  <c r="D1426" i="5"/>
  <c r="E1426" i="5" l="1"/>
  <c r="D1427" i="5"/>
  <c r="E1427" i="5" l="1"/>
  <c r="D1428" i="5"/>
  <c r="E1428" i="5" l="1"/>
  <c r="D1429" i="5"/>
  <c r="E1429" i="5" l="1"/>
  <c r="D1430" i="5"/>
  <c r="E1430" i="5" l="1"/>
  <c r="D1431" i="5"/>
  <c r="E1431" i="5" l="1"/>
  <c r="D1432" i="5"/>
  <c r="E1432" i="5" l="1"/>
  <c r="D1433" i="5"/>
  <c r="E1433" i="5" l="1"/>
  <c r="D1434" i="5"/>
  <c r="E1434" i="5" l="1"/>
  <c r="D1435" i="5"/>
  <c r="E1435" i="5" l="1"/>
  <c r="D1436" i="5"/>
  <c r="E1436" i="5" l="1"/>
  <c r="D1437" i="5"/>
  <c r="E1437" i="5" l="1"/>
  <c r="D1438" i="5"/>
  <c r="E1438" i="5" l="1"/>
  <c r="D1439" i="5"/>
  <c r="E1439" i="5" l="1"/>
  <c r="D1440" i="5"/>
  <c r="E1440" i="5" l="1"/>
  <c r="D1441" i="5"/>
  <c r="E1441" i="5" l="1"/>
  <c r="D1442" i="5"/>
  <c r="E1442" i="5" l="1"/>
  <c r="D1443" i="5"/>
  <c r="E1443" i="5" l="1"/>
  <c r="D1444" i="5"/>
  <c r="E1444" i="5" l="1"/>
  <c r="D1445" i="5"/>
  <c r="E1445" i="5" l="1"/>
  <c r="D1446" i="5"/>
  <c r="E1446" i="5" l="1"/>
  <c r="D1447" i="5"/>
  <c r="E1447" i="5" l="1"/>
  <c r="D1448" i="5"/>
  <c r="E1448" i="5" l="1"/>
  <c r="D1449" i="5"/>
  <c r="E1449" i="5" l="1"/>
  <c r="D1450" i="5"/>
  <c r="E1450" i="5" l="1"/>
  <c r="D1451" i="5"/>
  <c r="E1451" i="5" l="1"/>
  <c r="D1452" i="5"/>
  <c r="E1452" i="5" l="1"/>
  <c r="D1453" i="5"/>
  <c r="E1453" i="5" l="1"/>
  <c r="D1454" i="5"/>
  <c r="E1454" i="5" l="1"/>
  <c r="D1455" i="5"/>
  <c r="E1455" i="5" l="1"/>
  <c r="D1456" i="5"/>
  <c r="E1456" i="5" l="1"/>
  <c r="D1457" i="5"/>
  <c r="E1457" i="5" l="1"/>
  <c r="D1458" i="5"/>
  <c r="E1458" i="5" l="1"/>
  <c r="D1459" i="5"/>
  <c r="E1459" i="5" l="1"/>
  <c r="D1460" i="5"/>
  <c r="E1460" i="5" l="1"/>
  <c r="D1461" i="5"/>
  <c r="E1461" i="5" l="1"/>
  <c r="D1462" i="5"/>
  <c r="E1462" i="5" l="1"/>
  <c r="D1463" i="5"/>
  <c r="E1463" i="5" l="1"/>
  <c r="D1464" i="5"/>
  <c r="E1464" i="5" l="1"/>
  <c r="D1465" i="5"/>
  <c r="E1465" i="5" l="1"/>
  <c r="D1466" i="5"/>
  <c r="E1466" i="5" l="1"/>
  <c r="D1467" i="5"/>
  <c r="E1467" i="5" l="1"/>
  <c r="D1468" i="5"/>
  <c r="E1468" i="5" l="1"/>
  <c r="D1469" i="5"/>
  <c r="E1469" i="5" l="1"/>
  <c r="D1470" i="5"/>
  <c r="E1470" i="5" l="1"/>
  <c r="D1471" i="5"/>
  <c r="E1471" i="5" l="1"/>
  <c r="D1472" i="5"/>
  <c r="E1472" i="5" l="1"/>
  <c r="D1473" i="5"/>
  <c r="E1473" i="5" l="1"/>
  <c r="D1474" i="5"/>
  <c r="E1474" i="5" l="1"/>
  <c r="D1475" i="5"/>
  <c r="E1475" i="5" l="1"/>
  <c r="D1476" i="5"/>
  <c r="E1476" i="5" l="1"/>
  <c r="D1477" i="5"/>
  <c r="E1477" i="5" l="1"/>
  <c r="D1478" i="5"/>
  <c r="E1478" i="5" l="1"/>
  <c r="D1479" i="5"/>
  <c r="E1479" i="5" l="1"/>
  <c r="D1480" i="5"/>
  <c r="E1480" i="5" l="1"/>
  <c r="D1481" i="5"/>
  <c r="E1481" i="5" l="1"/>
  <c r="D1482" i="5"/>
  <c r="E1482" i="5" l="1"/>
  <c r="D1483" i="5"/>
  <c r="E1483" i="5" l="1"/>
  <c r="D1484" i="5"/>
  <c r="E1484" i="5" l="1"/>
  <c r="D1485" i="5"/>
  <c r="E1485" i="5" l="1"/>
  <c r="D1486" i="5"/>
  <c r="E1486" i="5" l="1"/>
  <c r="D1487" i="5"/>
  <c r="E1487" i="5" l="1"/>
  <c r="D1488" i="5"/>
  <c r="E1488" i="5" l="1"/>
  <c r="D1489" i="5"/>
  <c r="E1489" i="5" l="1"/>
  <c r="D1490" i="5"/>
  <c r="E1490" i="5" l="1"/>
  <c r="D1491" i="5"/>
  <c r="E1491" i="5" l="1"/>
  <c r="D1492" i="5"/>
  <c r="E1492" i="5" l="1"/>
  <c r="D1493" i="5"/>
  <c r="E1493" i="5" l="1"/>
  <c r="D1494" i="5"/>
  <c r="E1494" i="5" l="1"/>
  <c r="D1495" i="5"/>
  <c r="E1495" i="5" l="1"/>
  <c r="D1496" i="5"/>
  <c r="E1496" i="5" l="1"/>
  <c r="D1497" i="5"/>
  <c r="E1497" i="5" l="1"/>
  <c r="D1498" i="5"/>
  <c r="E1498" i="5" l="1"/>
  <c r="D1499" i="5"/>
  <c r="E1499" i="5" l="1"/>
  <c r="D1500" i="5"/>
  <c r="E1500" i="5" l="1"/>
  <c r="D1501" i="5"/>
  <c r="E1501" i="5" l="1"/>
  <c r="D1502" i="5"/>
  <c r="E1502" i="5" l="1"/>
  <c r="D1503" i="5"/>
  <c r="E1503" i="5" l="1"/>
  <c r="D1504" i="5"/>
  <c r="E1504" i="5" l="1"/>
  <c r="D1505" i="5"/>
  <c r="E1505" i="5" l="1"/>
  <c r="D1506" i="5"/>
  <c r="E1506" i="5" l="1"/>
  <c r="D1507" i="5"/>
  <c r="E1507" i="5" l="1"/>
  <c r="D1508" i="5"/>
  <c r="E1508" i="5" l="1"/>
  <c r="D1509" i="5"/>
  <c r="E1509" i="5" l="1"/>
  <c r="D1510" i="5"/>
  <c r="E1510" i="5" l="1"/>
  <c r="D1511" i="5"/>
  <c r="E1511" i="5" l="1"/>
  <c r="D1512" i="5"/>
  <c r="E1512" i="5" l="1"/>
  <c r="D1513" i="5"/>
  <c r="E1513" i="5" l="1"/>
  <c r="D1514" i="5"/>
  <c r="E1514" i="5" l="1"/>
  <c r="D1515" i="5"/>
  <c r="E1515" i="5" l="1"/>
  <c r="D1516" i="5"/>
  <c r="E1516" i="5" l="1"/>
  <c r="D1517" i="5"/>
  <c r="E1517" i="5" l="1"/>
  <c r="D1518" i="5"/>
  <c r="E1518" i="5" l="1"/>
  <c r="D1519" i="5"/>
  <c r="E1519" i="5" l="1"/>
  <c r="D1520" i="5"/>
  <c r="E1520" i="5" l="1"/>
  <c r="D1521" i="5"/>
  <c r="E1521" i="5" l="1"/>
  <c r="D1522" i="5"/>
  <c r="E1522" i="5" l="1"/>
  <c r="D1523" i="5"/>
  <c r="E1523" i="5" l="1"/>
  <c r="D1524" i="5"/>
  <c r="E1524" i="5" l="1"/>
  <c r="D1525" i="5"/>
  <c r="E1525" i="5" l="1"/>
  <c r="D1526" i="5"/>
  <c r="E1526" i="5" l="1"/>
  <c r="D1527" i="5"/>
  <c r="E1527" i="5" l="1"/>
  <c r="D1528" i="5"/>
  <c r="E1528" i="5" l="1"/>
  <c r="D1529" i="5"/>
  <c r="E1529" i="5" l="1"/>
  <c r="D1530" i="5"/>
  <c r="E1530" i="5" l="1"/>
  <c r="D1531" i="5"/>
  <c r="E1531" i="5" l="1"/>
  <c r="D1532" i="5"/>
  <c r="E1532" i="5" l="1"/>
  <c r="D1533" i="5"/>
  <c r="E1533" i="5" l="1"/>
  <c r="D1534" i="5"/>
  <c r="E1534" i="5" l="1"/>
  <c r="D1535" i="5"/>
  <c r="E1535" i="5" l="1"/>
  <c r="D1536" i="5"/>
  <c r="E1536" i="5" l="1"/>
  <c r="D1537" i="5"/>
  <c r="E1537" i="5" l="1"/>
  <c r="D1538" i="5"/>
  <c r="E1538" i="5" l="1"/>
  <c r="D1539" i="5"/>
  <c r="E1539" i="5" l="1"/>
  <c r="D1540" i="5"/>
  <c r="E1540" i="5" l="1"/>
  <c r="D1541" i="5"/>
  <c r="E1541" i="5" l="1"/>
  <c r="D1542" i="5"/>
  <c r="E1542" i="5" l="1"/>
  <c r="D1543" i="5"/>
  <c r="E1543" i="5" l="1"/>
  <c r="D1544" i="5"/>
  <c r="E1544" i="5" l="1"/>
  <c r="D1545" i="5"/>
  <c r="E1545" i="5" l="1"/>
  <c r="D1546" i="5"/>
  <c r="E1546" i="5" l="1"/>
  <c r="D1547" i="5"/>
  <c r="E1547" i="5" l="1"/>
  <c r="D1548" i="5"/>
  <c r="E1548" i="5" l="1"/>
  <c r="D1549" i="5"/>
  <c r="E1549" i="5" l="1"/>
  <c r="D1550" i="5"/>
  <c r="E1550" i="5" l="1"/>
  <c r="D1551" i="5"/>
  <c r="E1551" i="5" l="1"/>
  <c r="D1552" i="5"/>
  <c r="E1552" i="5" l="1"/>
  <c r="D1553" i="5"/>
  <c r="E1553" i="5" l="1"/>
  <c r="D1554" i="5"/>
  <c r="E1554" i="5" l="1"/>
  <c r="D1555" i="5"/>
  <c r="E1555" i="5" l="1"/>
  <c r="D1556" i="5"/>
  <c r="E1556" i="5" l="1"/>
  <c r="D1557" i="5"/>
  <c r="E1557" i="5" l="1"/>
  <c r="D1558" i="5"/>
  <c r="E1558" i="5" l="1"/>
  <c r="D1559" i="5"/>
  <c r="E1559" i="5" l="1"/>
  <c r="D1560" i="5"/>
  <c r="E1560" i="5" l="1"/>
  <c r="D1561" i="5"/>
  <c r="E1561" i="5" l="1"/>
  <c r="D1562" i="5"/>
  <c r="E1562" i="5" l="1"/>
  <c r="D1563" i="5"/>
  <c r="E1563" i="5" s="1"/>
  <c r="B2" i="5" s="1"/>
  <c r="Y765" i="1" l="1"/>
  <c r="Y832" i="1"/>
  <c r="Y766" i="1"/>
  <c r="Y840" i="1"/>
  <c r="Y827" i="1"/>
  <c r="Y831" i="1"/>
  <c r="Y818" i="1"/>
  <c r="Y1562" i="1"/>
  <c r="Y72" i="1"/>
  <c r="Y1559" i="1"/>
  <c r="Y767" i="1"/>
  <c r="Y826" i="1"/>
  <c r="Y768" i="1"/>
  <c r="Y820" i="1"/>
  <c r="Y824" i="1"/>
  <c r="Y830" i="1"/>
  <c r="Y815" i="1"/>
  <c r="Y836" i="1"/>
  <c r="Y816" i="1"/>
  <c r="Y764" i="1"/>
  <c r="Y822" i="1"/>
  <c r="Y825" i="1"/>
  <c r="Y834" i="1"/>
  <c r="Y1564" i="1"/>
  <c r="Y813" i="1"/>
  <c r="Y839" i="1"/>
  <c r="Y819" i="1"/>
  <c r="Y835" i="1"/>
  <c r="Y837" i="1"/>
  <c r="Y814" i="1"/>
  <c r="Y817" i="1"/>
  <c r="Y838" i="1"/>
  <c r="Y821" i="1"/>
  <c r="Y1560" i="1"/>
  <c r="J1719" i="5" a="1"/>
  <c r="J1719" i="5" s="1"/>
  <c r="J941" i="5" a="1"/>
  <c r="J941" i="5" s="1"/>
  <c r="J1149" i="5" a="1"/>
  <c r="J1149" i="5" s="1"/>
  <c r="J417" i="5" a="1"/>
  <c r="J417" i="5" s="1"/>
  <c r="J1232" i="5" a="1"/>
  <c r="J1232" i="5" s="1"/>
  <c r="J1160" i="5" a="1"/>
  <c r="J1160" i="5" s="1"/>
  <c r="J1998" i="5" a="1"/>
  <c r="J1998" i="5" s="1"/>
  <c r="J1844" i="5" a="1"/>
  <c r="J1844" i="5" s="1"/>
  <c r="J875" i="5" a="1"/>
  <c r="J875" i="5" s="1"/>
  <c r="J1408" i="5" a="1"/>
  <c r="J1408" i="5" s="1"/>
  <c r="J1815" i="5" a="1"/>
  <c r="J1815" i="5" s="1"/>
  <c r="J1019" i="5" a="1"/>
  <c r="J1019" i="5" s="1"/>
  <c r="J784" i="5" a="1"/>
  <c r="J784" i="5" s="1"/>
  <c r="J686" i="5" a="1"/>
  <c r="J686" i="5" s="1"/>
  <c r="J768" i="5" a="1"/>
  <c r="J768" i="5" s="1"/>
  <c r="J1016" i="5" a="1"/>
  <c r="J1016" i="5" s="1"/>
  <c r="J1003" i="5" a="1"/>
  <c r="J1003" i="5" s="1"/>
  <c r="J1461" i="5" a="1"/>
  <c r="J1461" i="5" s="1"/>
  <c r="J1475" i="5" a="1"/>
  <c r="J1475" i="5" s="1"/>
  <c r="J1584" i="5" a="1"/>
  <c r="J1584" i="5" s="1"/>
  <c r="J670" i="5" a="1"/>
  <c r="J670" i="5" s="1"/>
  <c r="J1021" i="5" a="1"/>
  <c r="J1021" i="5" s="1"/>
  <c r="J574" i="5" a="1"/>
  <c r="J574" i="5" s="1"/>
  <c r="J1296" i="5" a="1"/>
  <c r="J1296" i="5" s="1"/>
  <c r="J1525" i="5" a="1"/>
  <c r="J1525" i="5" s="1"/>
  <c r="J33" i="5" a="1"/>
  <c r="J33" i="5" s="1"/>
  <c r="J1035" i="5" a="1"/>
  <c r="J1035" i="5" s="1"/>
  <c r="J116" i="5" a="1"/>
  <c r="J116" i="5" s="1"/>
  <c r="J808" i="5" a="1"/>
  <c r="J808" i="5" s="1"/>
  <c r="J581" i="5" a="1"/>
  <c r="J581" i="5" s="1"/>
  <c r="J1943" i="5" a="1"/>
  <c r="J1943" i="5" s="1"/>
  <c r="J829" i="5" a="1"/>
  <c r="J829" i="5" s="1"/>
  <c r="J410" i="5" a="1"/>
  <c r="J410" i="5" s="1"/>
  <c r="J579" i="5" a="1"/>
  <c r="J579" i="5" s="1"/>
  <c r="J1279" i="5" a="1"/>
  <c r="J1279" i="5" s="1"/>
  <c r="J1526" i="5" a="1"/>
  <c r="J1526" i="5" s="1"/>
  <c r="J160" i="5" a="1"/>
  <c r="J160" i="5" s="1"/>
  <c r="J743" i="5" a="1"/>
  <c r="J743" i="5" s="1"/>
  <c r="J1603" i="5" a="1"/>
  <c r="J1603" i="5" s="1"/>
  <c r="J426" i="5" a="1"/>
  <c r="J426" i="5" s="1"/>
  <c r="J1361" i="5" a="1"/>
  <c r="J1361" i="5" s="1"/>
  <c r="J1822" i="5" a="1"/>
  <c r="J1822" i="5" s="1"/>
  <c r="J866" i="5" a="1"/>
  <c r="J866" i="5" s="1"/>
  <c r="J499" i="5" a="1"/>
  <c r="J499" i="5" s="1"/>
  <c r="J1080" i="5" a="1"/>
  <c r="J1080" i="5" s="1"/>
  <c r="J1413" i="5" a="1"/>
  <c r="J1413" i="5" s="1"/>
  <c r="J1231" i="5" a="1"/>
  <c r="J1231" i="5" s="1"/>
  <c r="J1799" i="5" a="1"/>
  <c r="J1799" i="5" s="1"/>
  <c r="J1981" i="5" a="1"/>
  <c r="J1981" i="5" s="1"/>
  <c r="J1379" i="5" a="1"/>
  <c r="J1379" i="5" s="1"/>
  <c r="J1229" i="5" a="1"/>
  <c r="J1229" i="5" s="1"/>
  <c r="J1181" i="5" a="1"/>
  <c r="J1181" i="5" s="1"/>
  <c r="J231" i="5" a="1"/>
  <c r="J231" i="5" s="1"/>
  <c r="J135" i="5" a="1"/>
  <c r="J135" i="5" s="1"/>
  <c r="J1806" i="5" a="1"/>
  <c r="J1806" i="5" s="1"/>
  <c r="J78" i="5" a="1"/>
  <c r="J78" i="5" s="1"/>
  <c r="J344" i="5" a="1"/>
  <c r="J344" i="5" s="1"/>
  <c r="J783" i="5" a="1"/>
  <c r="J783" i="5" s="1"/>
  <c r="J1507" i="5" a="1"/>
  <c r="J1507" i="5" s="1"/>
  <c r="J1345" i="5" a="1"/>
  <c r="J1345" i="5" s="1"/>
  <c r="J202" i="5" a="1"/>
  <c r="J202" i="5" s="1"/>
  <c r="J888" i="5" a="1"/>
  <c r="J888" i="5" s="1"/>
  <c r="J392" i="5" a="1"/>
  <c r="J392" i="5" s="1"/>
  <c r="J1741" i="5" a="1"/>
  <c r="J1741" i="5" s="1"/>
  <c r="J458" i="5" a="1"/>
  <c r="J458" i="5" s="1"/>
  <c r="J1555" i="5" a="1"/>
  <c r="J1555" i="5" s="1"/>
  <c r="J1263" i="5" a="1"/>
  <c r="J1263" i="5" s="1"/>
  <c r="J81" i="5" a="1"/>
  <c r="J81" i="5" s="1"/>
  <c r="J1290" i="5" a="1"/>
  <c r="J1290" i="5" s="1"/>
  <c r="J1789" i="5" a="1"/>
  <c r="J1789" i="5" s="1"/>
  <c r="J1635" i="5" a="1"/>
  <c r="J1635" i="5" s="1"/>
  <c r="J1112" i="5" a="1"/>
  <c r="J1112" i="5" s="1"/>
  <c r="J21" i="5" a="1"/>
  <c r="J21" i="5" s="1"/>
  <c r="J891" i="5" a="1"/>
  <c r="J891" i="5" s="1"/>
  <c r="J668" i="5" a="1"/>
  <c r="J668" i="5" s="1"/>
  <c r="J843" i="5" a="1"/>
  <c r="J843" i="5" s="1"/>
  <c r="J1966" i="5" a="1"/>
  <c r="J1966" i="5" s="1"/>
  <c r="J807" i="5" a="1"/>
  <c r="J807" i="5" s="1"/>
  <c r="J1927" i="5" a="1"/>
  <c r="J1927" i="5" s="1"/>
  <c r="J1058" i="5" a="1"/>
  <c r="J1058" i="5" s="1"/>
  <c r="J376" i="5" a="1"/>
  <c r="J376" i="5" s="1"/>
  <c r="J1223" i="5" a="1"/>
  <c r="J1223" i="5" s="1"/>
  <c r="J590" i="5" a="1"/>
  <c r="J590" i="5" s="1"/>
  <c r="J1874" i="5" a="1"/>
  <c r="J1874" i="5" s="1"/>
  <c r="J1870" i="5" a="1"/>
  <c r="J1870" i="5" s="1"/>
  <c r="J1477" i="5" a="1"/>
  <c r="J1477" i="5" s="1"/>
  <c r="J347" i="5" a="1"/>
  <c r="J347" i="5" s="1"/>
  <c r="J474" i="5" a="1"/>
  <c r="J474" i="5" s="1"/>
  <c r="J535" i="5" a="1"/>
  <c r="J535" i="5" s="1"/>
  <c r="J1997" i="5" a="1"/>
  <c r="J1997" i="5" s="1"/>
  <c r="J497" i="5" a="1"/>
  <c r="J497" i="5" s="1"/>
  <c r="J989" i="5" a="1"/>
  <c r="J989" i="5" s="1"/>
  <c r="J1933" i="5" a="1"/>
  <c r="J1933" i="5" s="1"/>
  <c r="J30" i="5" a="1"/>
  <c r="J30" i="5" s="1"/>
  <c r="J7" i="5" a="1"/>
  <c r="J7" i="5" s="1"/>
  <c r="J716" i="5" a="1"/>
  <c r="J716" i="5" s="1"/>
  <c r="Y833" i="1"/>
  <c r="Y829" i="1"/>
  <c r="Y1561" i="1"/>
  <c r="J490" i="5" a="1"/>
  <c r="J490" i="5" s="1"/>
  <c r="J930" i="5" a="1"/>
  <c r="J930" i="5" s="1"/>
  <c r="J119" i="5" a="1"/>
  <c r="J119" i="5" s="1"/>
  <c r="J1854" i="5" a="1"/>
  <c r="J1854" i="5" s="1"/>
  <c r="J882" i="5" a="1"/>
  <c r="J882" i="5" s="1"/>
  <c r="J850" i="5" a="1"/>
  <c r="J850" i="5" s="1"/>
  <c r="J638" i="5" a="1"/>
  <c r="J638" i="5" s="1"/>
  <c r="J1472" i="5" a="1"/>
  <c r="J1472" i="5" s="1"/>
  <c r="J46" i="5" a="1"/>
  <c r="J46" i="5" s="1"/>
  <c r="J558" i="5" a="1"/>
  <c r="J558" i="5" s="1"/>
  <c r="J1965" i="5" a="1"/>
  <c r="J1965" i="5" s="1"/>
  <c r="J1568" i="5" a="1"/>
  <c r="J1568" i="5" s="1"/>
  <c r="J1678" i="5" a="1"/>
  <c r="J1678" i="5" s="1"/>
  <c r="J1632" i="5" a="1"/>
  <c r="J1632" i="5" s="1"/>
  <c r="J1616" i="5" a="1"/>
  <c r="J1616" i="5" s="1"/>
  <c r="J256" i="5" a="1"/>
  <c r="J256" i="5" s="1"/>
  <c r="J749" i="5" a="1"/>
  <c r="J749" i="5" s="1"/>
  <c r="J1627" i="5" a="1"/>
  <c r="J1627" i="5" s="1"/>
  <c r="J1520" i="5" a="1"/>
  <c r="J1520" i="5" s="1"/>
  <c r="J776" i="5" a="1"/>
  <c r="J776" i="5" s="1"/>
  <c r="J1796" i="5" a="1"/>
  <c r="J1796" i="5" s="1"/>
  <c r="J1918" i="5" a="1"/>
  <c r="J1918" i="5" s="1"/>
  <c r="J606" i="5" a="1"/>
  <c r="J606" i="5" s="1"/>
  <c r="J305" i="5" a="1"/>
  <c r="J305" i="5" s="1"/>
  <c r="J1264" i="5" a="1"/>
  <c r="J1264" i="5" s="1"/>
  <c r="J1991" i="5" a="1"/>
  <c r="J1991" i="5" s="1"/>
  <c r="J1478" i="5" a="1"/>
  <c r="J1478" i="5" s="1"/>
  <c r="J451" i="5" a="1"/>
  <c r="J451" i="5" s="1"/>
  <c r="J563" i="5" a="1"/>
  <c r="J563" i="5" s="1"/>
  <c r="J110" i="5" a="1"/>
  <c r="J110" i="5" s="1"/>
  <c r="J1773" i="5" a="1"/>
  <c r="J1773" i="5" s="1"/>
  <c r="J298" i="5" a="1"/>
  <c r="J298" i="5" s="1"/>
  <c r="J818" i="5" a="1"/>
  <c r="J818" i="5" s="1"/>
  <c r="J166" i="5" a="1"/>
  <c r="J166" i="5" s="1"/>
  <c r="J987" i="5" a="1"/>
  <c r="J987" i="5" s="1"/>
  <c r="J194" i="5" a="1"/>
  <c r="J194" i="5" s="1"/>
  <c r="J1258" i="5" a="1"/>
  <c r="J1258" i="5" s="1"/>
  <c r="J629" i="5" a="1"/>
  <c r="J629" i="5" s="1"/>
  <c r="J1552" i="5" a="1"/>
  <c r="J1552" i="5" s="1"/>
  <c r="J483" i="5" a="1"/>
  <c r="J483" i="5" s="1"/>
  <c r="J1311" i="5" a="1"/>
  <c r="J1311" i="5" s="1"/>
  <c r="J1144" i="5" a="1"/>
  <c r="J1144" i="5" s="1"/>
  <c r="J8" i="5" a="1"/>
  <c r="J8" i="5" s="1"/>
  <c r="J1085" i="5" a="1"/>
  <c r="J1085" i="5" s="1"/>
  <c r="J369" i="5" a="1"/>
  <c r="J369" i="5" s="1"/>
  <c r="J291" i="5" a="1"/>
  <c r="J291" i="5" s="1"/>
  <c r="J824" i="5" a="1"/>
  <c r="J824" i="5" s="1"/>
  <c r="J1069" i="5" a="1"/>
  <c r="J1069" i="5" s="1"/>
  <c r="J387" i="5" a="1"/>
  <c r="J387" i="5" s="1"/>
  <c r="J792" i="5" a="1"/>
  <c r="J792" i="5" s="1"/>
  <c r="J1099" i="5" a="1"/>
  <c r="J1099" i="5" s="1"/>
  <c r="J1376" i="5" a="1"/>
  <c r="J1376" i="5" s="1"/>
  <c r="J994" i="5" a="1"/>
  <c r="J994" i="5" s="1"/>
  <c r="J235" i="5" a="1"/>
  <c r="J235" i="5" s="1"/>
  <c r="J1154" i="5" a="1"/>
  <c r="J1154" i="5" s="1"/>
  <c r="J748" i="5" a="1"/>
  <c r="J748" i="5" s="1"/>
  <c r="J49" i="5" a="1"/>
  <c r="J49" i="5" s="1"/>
  <c r="J1611" i="5" a="1"/>
  <c r="J1611" i="5" s="1"/>
  <c r="J1053" i="5" a="1"/>
  <c r="J1053" i="5" s="1"/>
  <c r="J403" i="5" a="1"/>
  <c r="J403" i="5" s="1"/>
  <c r="J488" i="5" a="1"/>
  <c r="J488" i="5" s="1"/>
  <c r="J739" i="5" a="1"/>
  <c r="J739" i="5" s="1"/>
  <c r="J1783" i="5" a="1"/>
  <c r="J1783" i="5" s="1"/>
  <c r="J531" i="5" a="1"/>
  <c r="J531" i="5" s="1"/>
  <c r="J162" i="5" a="1"/>
  <c r="J162" i="5" s="1"/>
  <c r="J971" i="5" a="1"/>
  <c r="J971" i="5" s="1"/>
  <c r="J394" i="5" a="1"/>
  <c r="J394" i="5" s="1"/>
  <c r="J1886" i="5" a="1"/>
  <c r="J1886" i="5" s="1"/>
  <c r="J1709" i="5" a="1"/>
  <c r="J1709" i="5" s="1"/>
  <c r="J552" i="5" a="1"/>
  <c r="J552" i="5" s="1"/>
  <c r="J1510" i="5" a="1"/>
  <c r="J1510" i="5" s="1"/>
  <c r="J1336" i="5" a="1"/>
  <c r="J1336" i="5" s="1"/>
  <c r="J1218" i="5" a="1"/>
  <c r="J1218" i="5" s="1"/>
  <c r="J513" i="5" a="1"/>
  <c r="J513" i="5" s="1"/>
  <c r="J1656" i="5" a="1"/>
  <c r="J1656" i="5" s="1"/>
  <c r="J1860" i="5" a="1"/>
  <c r="J1860" i="5" s="1"/>
  <c r="J146" i="5" a="1"/>
  <c r="J146" i="5" s="1"/>
  <c r="J700" i="5" a="1"/>
  <c r="J700" i="5" s="1"/>
  <c r="J1440" i="5" a="1"/>
  <c r="J1440" i="5" s="1"/>
  <c r="J636" i="5" a="1"/>
  <c r="J636" i="5" s="1"/>
  <c r="J1176" i="5" a="1"/>
  <c r="J1176" i="5" s="1"/>
  <c r="J939" i="5" a="1"/>
  <c r="J939" i="5" s="1"/>
  <c r="J1096" i="5" a="1"/>
  <c r="J1096" i="5" s="1"/>
  <c r="J1385" i="5" a="1"/>
  <c r="J1385" i="5" s="1"/>
  <c r="J435" i="5" a="1"/>
  <c r="J435" i="5" s="1"/>
  <c r="J36" i="5" a="1"/>
  <c r="J36" i="5" s="1"/>
  <c r="J1643" i="5" a="1"/>
  <c r="J1643" i="5" s="1"/>
  <c r="J1208" i="5" a="1"/>
  <c r="J1208" i="5" s="1"/>
  <c r="J1427" i="5" a="1"/>
  <c r="J1427" i="5" s="1"/>
  <c r="J1664" i="5" a="1"/>
  <c r="J1664" i="5" s="1"/>
  <c r="J1328" i="5" a="1"/>
  <c r="J1328" i="5" s="1"/>
  <c r="J1694" i="5" a="1"/>
  <c r="J1694" i="5" s="1"/>
  <c r="J1494" i="5" a="1"/>
  <c r="J1494" i="5" s="1"/>
  <c r="J1970" i="5" a="1"/>
  <c r="J1970" i="5" s="1"/>
  <c r="J1344" i="5" a="1"/>
  <c r="J1344" i="5" s="1"/>
  <c r="J247" i="5" a="1"/>
  <c r="J247" i="5" s="1"/>
  <c r="J1880" i="5" a="1"/>
  <c r="J1880" i="5" s="1"/>
  <c r="J371" i="5" a="1"/>
  <c r="J371" i="5" s="1"/>
  <c r="Y823" i="1"/>
  <c r="Y1565" i="1"/>
  <c r="J1381" i="5" a="1"/>
  <c r="J1381" i="5" s="1"/>
  <c r="J1443" i="5" a="1"/>
  <c r="J1443" i="5" s="1"/>
  <c r="J199" i="5" a="1"/>
  <c r="J199" i="5" s="1"/>
  <c r="J337" i="5" a="1"/>
  <c r="J337" i="5" s="1"/>
  <c r="J214" i="5" a="1"/>
  <c r="J214" i="5" s="1"/>
  <c r="J270" i="5" a="1"/>
  <c r="J270" i="5" s="1"/>
  <c r="J506" i="5" a="1"/>
  <c r="J506" i="5" s="1"/>
  <c r="J1493" i="5" a="1"/>
  <c r="J1493" i="5" s="1"/>
  <c r="J759" i="5" a="1"/>
  <c r="J759" i="5" s="1"/>
  <c r="J1853" i="5" a="1"/>
  <c r="J1853" i="5" s="1"/>
  <c r="J323" i="5" a="1"/>
  <c r="J323" i="5" s="1"/>
  <c r="J1901" i="5" a="1"/>
  <c r="J1901" i="5" s="1"/>
  <c r="J1710" i="5" a="1"/>
  <c r="J1710" i="5" s="1"/>
  <c r="J1167" i="5" a="1"/>
  <c r="J1167" i="5" s="1"/>
  <c r="J1847" i="5" a="1"/>
  <c r="J1847" i="5" s="1"/>
  <c r="J1322" i="5" a="1"/>
  <c r="J1322" i="5" s="1"/>
  <c r="J1352" i="5" a="1"/>
  <c r="J1352" i="5" s="1"/>
  <c r="J84" i="5" a="1"/>
  <c r="J84" i="5" s="1"/>
  <c r="J1186" i="5" a="1"/>
  <c r="J1186" i="5" s="1"/>
  <c r="J55" i="5" a="1"/>
  <c r="J55" i="5" s="1"/>
  <c r="J978" i="5" a="1"/>
  <c r="J978" i="5" s="1"/>
  <c r="J538" i="5" a="1"/>
  <c r="J538" i="5" s="1"/>
  <c r="J87" i="5" a="1"/>
  <c r="J87" i="5" s="1"/>
  <c r="J946" i="5" a="1"/>
  <c r="J946" i="5" s="1"/>
  <c r="J515" i="5" a="1"/>
  <c r="J515" i="5" s="1"/>
  <c r="J1411" i="5" a="1"/>
  <c r="J1411" i="5" s="1"/>
  <c r="J1805" i="5" a="1"/>
  <c r="J1805" i="5" s="1"/>
  <c r="J1659" i="5" a="1"/>
  <c r="J1659" i="5" s="1"/>
  <c r="J1412" i="5" a="1"/>
  <c r="J1412" i="5" s="1"/>
  <c r="J1247" i="5" a="1"/>
  <c r="J1247" i="5" s="1"/>
  <c r="J62" i="5" a="1"/>
  <c r="J62" i="5" s="1"/>
  <c r="J164" i="5" a="1"/>
  <c r="J164" i="5" s="1"/>
  <c r="J536" i="5" a="1"/>
  <c r="J536" i="5" s="1"/>
  <c r="J732" i="5" a="1"/>
  <c r="J732" i="5" s="1"/>
  <c r="J1360" i="5" a="1"/>
  <c r="J1360" i="5" s="1"/>
  <c r="J1700" i="5" a="1"/>
  <c r="J1700" i="5" s="1"/>
  <c r="J215" i="5" a="1"/>
  <c r="J215" i="5" s="1"/>
  <c r="J117" i="5" a="1"/>
  <c r="J117" i="5" s="1"/>
  <c r="J4" i="5" a="1"/>
  <c r="J4" i="5" s="1"/>
  <c r="J183" i="5" a="1"/>
  <c r="J183" i="5" s="1"/>
  <c r="J1571" i="5" a="1"/>
  <c r="J1571" i="5" s="1"/>
  <c r="J1005" i="5" a="1"/>
  <c r="J1005" i="5" s="1"/>
  <c r="J1248" i="5" a="1"/>
  <c r="J1248" i="5" s="1"/>
  <c r="J1732" i="5" a="1"/>
  <c r="J1732" i="5" s="1"/>
  <c r="J219" i="5" a="1"/>
  <c r="J219" i="5" s="1"/>
  <c r="J1392" i="5" a="1"/>
  <c r="J1392" i="5" s="1"/>
  <c r="J755" i="5" a="1"/>
  <c r="J755" i="5" s="1"/>
  <c r="J1684" i="5" a="1"/>
  <c r="J1684" i="5" s="1"/>
  <c r="J1459" i="5" a="1"/>
  <c r="J1459" i="5" s="1"/>
  <c r="J556" i="5" a="1"/>
  <c r="J556" i="5" s="1"/>
  <c r="J840" i="5" a="1"/>
  <c r="J840" i="5" s="1"/>
  <c r="J1671" i="5" a="1"/>
  <c r="J1671" i="5" s="1"/>
  <c r="J346" i="5" a="1"/>
  <c r="J346" i="5" s="1"/>
  <c r="J339" i="5" a="1"/>
  <c r="J339" i="5" s="1"/>
  <c r="J1812" i="5" a="1"/>
  <c r="J1812" i="5" s="1"/>
  <c r="J775" i="5" a="1"/>
  <c r="J775" i="5" s="1"/>
  <c r="J1589" i="5" a="1"/>
  <c r="J1589" i="5" s="1"/>
  <c r="J859" i="5" a="1"/>
  <c r="J859" i="5" s="1"/>
  <c r="J126" i="5" a="1"/>
  <c r="J126" i="5" s="1"/>
  <c r="J1397" i="5" a="1"/>
  <c r="J1397" i="5" s="1"/>
  <c r="J1234" i="5" a="1"/>
  <c r="J1234" i="5" s="1"/>
  <c r="J262" i="5" a="1"/>
  <c r="J262" i="5" s="1"/>
  <c r="J1742" i="5" a="1"/>
  <c r="J1742" i="5" s="1"/>
  <c r="J1170" i="5" a="1"/>
  <c r="J1170" i="5" s="1"/>
  <c r="J144" i="5" a="1"/>
  <c r="J144" i="5" s="1"/>
  <c r="J1988" i="5" a="1"/>
  <c r="J1988" i="5" s="1"/>
  <c r="J588" i="5" a="1"/>
  <c r="J588" i="5" s="1"/>
  <c r="J620" i="5" a="1"/>
  <c r="J620" i="5" s="1"/>
  <c r="J572" i="5" a="1"/>
  <c r="J572" i="5" s="1"/>
  <c r="J1106" i="5" a="1"/>
  <c r="J1106" i="5" s="1"/>
  <c r="J1677" i="5" a="1"/>
  <c r="J1677" i="5" s="1"/>
  <c r="J920" i="5" a="1"/>
  <c r="J920" i="5" s="1"/>
  <c r="J330" i="5" a="1"/>
  <c r="J330" i="5" s="1"/>
  <c r="J684" i="5" a="1"/>
  <c r="J684" i="5" s="1"/>
  <c r="J1558" i="5" a="1"/>
  <c r="J1558" i="5" s="1"/>
  <c r="J1306" i="5" a="1"/>
  <c r="J1306" i="5" s="1"/>
  <c r="J1115" i="5" a="1"/>
  <c r="J1115" i="5" s="1"/>
  <c r="J589" i="5" a="1"/>
  <c r="J589" i="5" s="1"/>
  <c r="J856" i="5" a="1"/>
  <c r="J856" i="5" s="1"/>
  <c r="J312" i="5" a="1"/>
  <c r="J312" i="5" s="1"/>
  <c r="J1536" i="5" a="1"/>
  <c r="J1536" i="5" s="1"/>
  <c r="J1982" i="5" a="1"/>
  <c r="J1982" i="5" s="1"/>
  <c r="J449" i="5" a="1"/>
  <c r="J449" i="5" s="1"/>
  <c r="J1274" i="5" a="1"/>
  <c r="J1274" i="5" s="1"/>
  <c r="J229" i="5" a="1"/>
  <c r="J229" i="5" s="1"/>
  <c r="J909" i="5" a="1"/>
  <c r="J909" i="5" s="1"/>
  <c r="J1382" i="5" a="1"/>
  <c r="J1382" i="5" s="1"/>
  <c r="J238" i="5" a="1"/>
  <c r="J238" i="5" s="1"/>
  <c r="J1032" i="5" a="1"/>
  <c r="J1032" i="5" s="1"/>
  <c r="J139" i="5" a="1"/>
  <c r="J139" i="5" s="1"/>
  <c r="J1310" i="5" a="1"/>
  <c r="J1310" i="5" s="1"/>
  <c r="J923" i="5" a="1"/>
  <c r="J923" i="5" s="1"/>
  <c r="J1688" i="5" a="1"/>
  <c r="J1688" i="5" s="1"/>
  <c r="J136" i="5" a="1"/>
  <c r="J136" i="5" s="1"/>
  <c r="J442" i="5" a="1"/>
  <c r="J442" i="5" s="1"/>
  <c r="J799" i="5" a="1"/>
  <c r="J799" i="5" s="1"/>
  <c r="J541" i="5" a="1"/>
  <c r="J541" i="5" s="1"/>
  <c r="J132" i="5" a="1"/>
  <c r="J132" i="5" s="1"/>
  <c r="J1651" i="5" a="1"/>
  <c r="J1651" i="5" s="1"/>
  <c r="J1682" i="5" a="1"/>
  <c r="J1682" i="5" s="1"/>
  <c r="J540" i="5" a="1"/>
  <c r="J540" i="5" s="1"/>
  <c r="J285" i="5" a="1"/>
  <c r="J285" i="5" s="1"/>
  <c r="J1122" i="5" a="1"/>
  <c r="J1122" i="5" s="1"/>
  <c r="J627" i="5" a="1"/>
  <c r="J627" i="5" s="1"/>
  <c r="J870" i="5" a="1"/>
  <c r="J870" i="5" s="1"/>
  <c r="J27" i="5" a="1"/>
  <c r="J27" i="5" s="1"/>
  <c r="J129" i="5" a="1"/>
  <c r="J129" i="5" s="1"/>
  <c r="J1949" i="5" a="1"/>
  <c r="J1949" i="5" s="1"/>
  <c r="J133" i="5" a="1"/>
  <c r="J133" i="5" s="1"/>
  <c r="J1429" i="5" a="1"/>
  <c r="J1429" i="5" s="1"/>
  <c r="Y828" i="1"/>
  <c r="Y1563" i="1"/>
  <c r="J13" i="5" a="1"/>
  <c r="J13" i="5" s="1"/>
  <c r="J213" i="5" a="1"/>
  <c r="J213" i="5" s="1"/>
  <c r="J186" i="5" a="1"/>
  <c r="J186" i="5" s="1"/>
  <c r="J1879" i="5" a="1"/>
  <c r="J1879" i="5" s="1"/>
  <c r="J419" i="5" a="1"/>
  <c r="J419" i="5" s="1"/>
  <c r="J952" i="5" a="1"/>
  <c r="J952" i="5" s="1"/>
  <c r="J1249" i="5" a="1"/>
  <c r="J1249" i="5" s="1"/>
  <c r="J1202" i="5" a="1"/>
  <c r="J1202" i="5" s="1"/>
  <c r="J1869" i="5" a="1"/>
  <c r="J1869" i="5" s="1"/>
  <c r="J269" i="5" a="1"/>
  <c r="J269" i="5" s="1"/>
  <c r="J1138" i="5" a="1"/>
  <c r="J1138" i="5" s="1"/>
  <c r="J597" i="5" a="1"/>
  <c r="J597" i="5" s="1"/>
  <c r="J1590" i="5" a="1"/>
  <c r="J1590" i="5" s="1"/>
  <c r="J675" i="5" a="1"/>
  <c r="J675" i="5" s="1"/>
  <c r="J955" i="5" a="1"/>
  <c r="J955" i="5" s="1"/>
  <c r="J251" i="5" a="1"/>
  <c r="J251" i="5" s="1"/>
  <c r="J533" i="5" a="1"/>
  <c r="J533" i="5" s="1"/>
  <c r="J813" i="5" a="1"/>
  <c r="J813" i="5" s="1"/>
  <c r="J353" i="5" a="1"/>
  <c r="J353" i="5" s="1"/>
  <c r="J595" i="5" a="1"/>
  <c r="J595" i="5" s="1"/>
  <c r="J286" i="5" a="1"/>
  <c r="J286" i="5" s="1"/>
  <c r="J362" i="5" a="1"/>
  <c r="J362" i="5" s="1"/>
  <c r="J1790" i="5" a="1"/>
  <c r="J1790" i="5" s="1"/>
  <c r="J100" i="5" a="1"/>
  <c r="J100" i="5" s="1"/>
  <c r="J1064" i="5" a="1"/>
  <c r="J1064" i="5" s="1"/>
  <c r="J1074" i="5" a="1"/>
  <c r="J1074" i="5" s="1"/>
  <c r="J1924" i="5" a="1"/>
  <c r="J1924" i="5" s="1"/>
  <c r="J424" i="5" a="1"/>
  <c r="J424" i="5" s="1"/>
  <c r="J1026" i="5" a="1"/>
  <c r="J1026" i="5" s="1"/>
  <c r="J52" i="5" a="1"/>
  <c r="J52" i="5" s="1"/>
  <c r="J545" i="5" a="1"/>
  <c r="J545" i="5" s="1"/>
  <c r="J1758" i="5" a="1"/>
  <c r="J1758" i="5" s="1"/>
  <c r="J1312" i="5" a="1"/>
  <c r="J1312" i="5" s="1"/>
  <c r="J1456" i="5" a="1"/>
  <c r="J1456" i="5" s="1"/>
  <c r="J1751" i="5" a="1"/>
  <c r="J1751" i="5" s="1"/>
  <c r="J1752" i="5" a="1"/>
  <c r="J1752" i="5" s="1"/>
  <c r="J360" i="5" a="1"/>
  <c r="J360" i="5" s="1"/>
  <c r="J893" i="5" a="1"/>
  <c r="J893" i="5" s="1"/>
  <c r="J1748" i="5" a="1"/>
  <c r="J1748" i="5" s="1"/>
  <c r="J1051" i="5" a="1"/>
  <c r="J1051" i="5" s="1"/>
  <c r="J1667" i="5" a="1"/>
  <c r="J1667" i="5" s="1"/>
  <c r="J1624" i="5" a="1"/>
  <c r="J1624" i="5" s="1"/>
  <c r="J1950" i="5" a="1"/>
  <c r="J1950" i="5" s="1"/>
  <c r="J1837" i="5" a="1"/>
  <c r="J1837" i="5" s="1"/>
  <c r="J914" i="5" a="1"/>
  <c r="J914" i="5" s="1"/>
  <c r="J296" i="5" a="1"/>
  <c r="J296" i="5" s="1"/>
  <c r="J1975" i="5" a="1"/>
  <c r="J1975" i="5" s="1"/>
  <c r="J725" i="5" a="1"/>
  <c r="J725" i="5" s="1"/>
  <c r="J1648" i="5" a="1"/>
  <c r="J1648" i="5" s="1"/>
  <c r="J1280" i="5" a="1"/>
  <c r="J1280" i="5" s="1"/>
  <c r="J904" i="5" a="1"/>
  <c r="J904" i="5" s="1"/>
  <c r="J481" i="5" a="1"/>
  <c r="J481" i="5" s="1"/>
  <c r="J1832" i="5" a="1"/>
  <c r="J1832" i="5" s="1"/>
  <c r="J1917" i="5" a="1"/>
  <c r="J1917" i="5" s="1"/>
  <c r="J791" i="5" a="1"/>
  <c r="J791" i="5" s="1"/>
  <c r="J250" i="5" a="1"/>
  <c r="J250" i="5" s="1"/>
  <c r="J733" i="5" a="1"/>
  <c r="J733" i="5" s="1"/>
  <c r="J71" i="5" a="1"/>
  <c r="J71" i="5" s="1"/>
  <c r="J1242" i="5" a="1"/>
  <c r="J1242" i="5" s="1"/>
  <c r="J1192" i="5" a="1"/>
  <c r="J1192" i="5" s="1"/>
  <c r="J1587" i="5" a="1"/>
  <c r="J1587" i="5" s="1"/>
  <c r="J1725" i="5" a="1"/>
  <c r="J1725" i="5" s="1"/>
  <c r="J1179" i="5" a="1"/>
  <c r="J1179" i="5" s="1"/>
  <c r="J65" i="5" a="1"/>
  <c r="J65" i="5" s="1"/>
  <c r="J845" i="5" a="1"/>
  <c r="J845" i="5" s="1"/>
  <c r="J328" i="5" a="1"/>
  <c r="J328" i="5" s="1"/>
  <c r="J148" i="5" a="1"/>
  <c r="J148" i="5" s="1"/>
  <c r="J1131" i="5" a="1"/>
  <c r="J1131" i="5" s="1"/>
  <c r="J962" i="5" a="1"/>
  <c r="J962" i="5" s="1"/>
  <c r="J907" i="5" a="1"/>
  <c r="J907" i="5" s="1"/>
  <c r="J1911" i="5" a="1"/>
  <c r="J1911" i="5" s="1"/>
  <c r="J661" i="5" a="1"/>
  <c r="J661" i="5" s="1"/>
  <c r="J1757" i="5" a="1"/>
  <c r="J1757" i="5" s="1"/>
  <c r="J178" i="5" a="1"/>
  <c r="J178" i="5" s="1"/>
  <c r="J1133" i="5" a="1"/>
  <c r="J1133" i="5" s="1"/>
  <c r="J1542" i="5" a="1"/>
  <c r="J1542" i="5" s="1"/>
  <c r="J1209" i="5" a="1"/>
  <c r="J1209" i="5" s="1"/>
  <c r="J827" i="5" a="1"/>
  <c r="J827" i="5" s="1"/>
  <c r="J1735" i="5" a="1"/>
  <c r="J1735" i="5" s="1"/>
  <c r="J1934" i="5" a="1"/>
  <c r="J1934" i="5" s="1"/>
  <c r="J1523" i="5" a="1"/>
  <c r="J1523" i="5" s="1"/>
  <c r="J246" i="5" a="1"/>
  <c r="J246" i="5" s="1"/>
  <c r="J1608" i="5" a="1"/>
  <c r="J1608" i="5" s="1"/>
  <c r="J504" i="5" a="1"/>
  <c r="J504" i="5" s="1"/>
  <c r="J1048" i="5" a="1"/>
  <c r="J1048" i="5" s="1"/>
  <c r="J800" i="5" a="1"/>
  <c r="J800" i="5" s="1"/>
  <c r="J1395" i="5" a="1"/>
  <c r="J1395" i="5" s="1"/>
  <c r="J529" i="5" a="1"/>
  <c r="J529" i="5" s="1"/>
  <c r="J1037" i="5" a="1"/>
  <c r="J1037" i="5" s="1"/>
  <c r="J196" i="5" a="1"/>
  <c r="J196" i="5" s="1"/>
  <c r="J175" i="5" a="1"/>
  <c r="J175" i="5" s="1"/>
  <c r="J440" i="5" a="1"/>
  <c r="J440" i="5" s="1"/>
  <c r="J1895" i="5" a="1"/>
  <c r="J1895" i="5" s="1"/>
  <c r="J2002" i="5" a="1"/>
  <c r="J2002" i="5" s="1"/>
  <c r="J834" i="5" a="1"/>
  <c r="J834" i="5" s="1"/>
  <c r="J1619" i="5" a="1"/>
  <c r="J1619" i="5" s="1"/>
  <c r="J1876" i="5" a="1"/>
  <c r="J1876" i="5" s="1"/>
  <c r="J98" i="5" a="1"/>
  <c r="J98" i="5" s="1"/>
  <c r="J1010" i="5" a="1"/>
  <c r="J1010" i="5" s="1"/>
  <c r="J210" i="5" a="1"/>
  <c r="J210" i="5" s="1"/>
  <c r="J318" i="5" a="1"/>
  <c r="J318" i="5" s="1"/>
  <c r="J1545" i="5" a="1"/>
  <c r="J1545" i="5" s="1"/>
  <c r="J984" i="5" a="1"/>
  <c r="J984" i="5" s="1"/>
  <c r="J522" i="5" a="1"/>
  <c r="J522" i="5" s="1"/>
  <c r="J1602" i="5" a="1"/>
  <c r="J1602" i="5" s="1"/>
  <c r="J150" i="5" a="1"/>
  <c r="J150" i="5" s="1"/>
  <c r="J1504" i="5" a="1"/>
  <c r="J1504" i="5" s="1"/>
  <c r="J1821" i="5" a="1"/>
  <c r="J1821" i="5" s="1"/>
  <c r="J1762" i="5" a="1"/>
  <c r="J1762" i="5" s="1"/>
  <c r="J898" i="5" a="1"/>
  <c r="J898" i="5" s="1"/>
  <c r="J1488" i="5" a="1"/>
  <c r="J1488" i="5" s="1"/>
  <c r="J693" i="5" a="1"/>
  <c r="J693" i="5" s="1"/>
  <c r="J16" i="5" a="1"/>
  <c r="J16" i="5" s="1"/>
  <c r="J1000" i="5" a="1"/>
  <c r="J1000" i="5" s="1"/>
  <c r="J39" i="5" a="1"/>
  <c r="J39" i="5" s="1"/>
  <c r="J998" i="5" a="1"/>
  <c r="J998" i="5" s="1"/>
  <c r="J1215" i="5" a="1"/>
  <c r="J1215" i="5" s="1"/>
  <c r="J707" i="5" a="1"/>
  <c r="J707" i="5" s="1"/>
  <c r="J1600" i="5" a="1"/>
  <c r="J1600" i="5" s="1"/>
  <c r="J1573" i="5" a="1"/>
  <c r="J1573" i="5" s="1"/>
  <c r="J1025" i="5" a="1"/>
  <c r="J1025" i="5" s="1"/>
  <c r="J50" i="5" a="1"/>
  <c r="J50" i="5" s="1"/>
  <c r="J654" i="5" a="1"/>
  <c r="J654" i="5" s="1"/>
  <c r="J652" i="5" a="1"/>
  <c r="J652" i="5" s="1"/>
  <c r="J1726" i="5" a="1"/>
  <c r="J1726" i="5" s="1"/>
  <c r="J1430" i="5" a="1"/>
  <c r="J1430" i="5" s="1"/>
  <c r="J1774" i="5" a="1"/>
  <c r="J1774" i="5" s="1"/>
  <c r="J475" i="5" a="1"/>
  <c r="J475" i="5" s="1"/>
  <c r="J23" i="5" a="1"/>
  <c r="J23" i="5" s="1"/>
  <c r="J1693" i="5" a="1"/>
  <c r="J1693" i="5" s="1"/>
  <c r="J191" i="5" a="1"/>
  <c r="J191" i="5" s="1"/>
  <c r="J34" i="5" a="1"/>
  <c r="J34" i="5" s="1"/>
  <c r="J1491" i="5" a="1"/>
  <c r="J1491" i="5" s="1"/>
  <c r="J626" i="5" a="1"/>
  <c r="J626" i="5" s="1"/>
  <c r="J1265" i="5" a="1"/>
  <c r="J1265" i="5" s="1"/>
  <c r="J1023" i="5" a="1"/>
  <c r="J1023" i="5" s="1"/>
  <c r="J10" i="5" a="1"/>
  <c r="J10" i="5" s="1"/>
  <c r="J456" i="5" a="1"/>
  <c r="J456" i="5" s="1"/>
  <c r="J1938" i="5" a="1"/>
  <c r="J1938" i="5" s="1"/>
  <c r="J793" i="5" a="1"/>
  <c r="J793" i="5" s="1"/>
  <c r="J1561" i="5" a="1"/>
  <c r="J1561" i="5" s="1"/>
  <c r="J564" i="5" a="1"/>
  <c r="J564" i="5" s="1"/>
  <c r="J169" i="5" a="1"/>
  <c r="J169" i="5" s="1"/>
  <c r="J252" i="5" a="1"/>
  <c r="J252" i="5" s="1"/>
  <c r="J1928" i="5" a="1"/>
  <c r="J1928" i="5" s="1"/>
  <c r="J9" i="5" a="1"/>
  <c r="J9" i="5" s="1"/>
  <c r="J933" i="5" a="1"/>
  <c r="J933" i="5" s="1"/>
  <c r="J697" i="5" a="1"/>
  <c r="J697" i="5" s="1"/>
  <c r="J647" i="5" a="1"/>
  <c r="J647" i="5" s="1"/>
  <c r="J801" i="5" a="1"/>
  <c r="J801" i="5" s="1"/>
  <c r="J332" i="5" a="1"/>
  <c r="J332" i="5" s="1"/>
  <c r="J170" i="5" a="1"/>
  <c r="J170" i="5" s="1"/>
  <c r="J494" i="5" a="1"/>
  <c r="J494" i="5" s="1"/>
  <c r="J1252" i="5" a="1"/>
  <c r="J1252" i="5" s="1"/>
  <c r="J443" i="5" a="1"/>
  <c r="J443" i="5" s="1"/>
  <c r="J977" i="5" a="1"/>
  <c r="J977" i="5" s="1"/>
  <c r="J1185" i="5" a="1"/>
  <c r="J1185" i="5" s="1"/>
  <c r="J1658" i="5" a="1"/>
  <c r="J1658" i="5" s="1"/>
  <c r="J1979" i="5" a="1"/>
  <c r="J1979" i="5" s="1"/>
  <c r="J253" i="5" a="1"/>
  <c r="J253" i="5" s="1"/>
  <c r="J198" i="5" a="1"/>
  <c r="J198" i="5" s="1"/>
  <c r="J1838" i="5" a="1"/>
  <c r="J1838" i="5" s="1"/>
  <c r="J227" i="5" a="1"/>
  <c r="J227" i="5" s="1"/>
  <c r="J348" i="5" a="1"/>
  <c r="J348" i="5" s="1"/>
  <c r="J544" i="5" a="1"/>
  <c r="J544" i="5" s="1"/>
  <c r="J1153" i="5" a="1"/>
  <c r="J1153" i="5" s="1"/>
  <c r="J1509" i="5" a="1"/>
  <c r="J1509" i="5" s="1"/>
  <c r="J120" i="5" a="1"/>
  <c r="J120" i="5" s="1"/>
  <c r="J1071" i="5" a="1"/>
  <c r="J1071" i="5" s="1"/>
  <c r="J114" i="5" a="1"/>
  <c r="J114" i="5" s="1"/>
  <c r="J1373" i="5" a="1"/>
  <c r="J1373" i="5" s="1"/>
  <c r="J439" i="5" a="1"/>
  <c r="J439" i="5" s="1"/>
  <c r="J185" i="5" a="1"/>
  <c r="J185" i="5" s="1"/>
  <c r="J1444" i="5" a="1"/>
  <c r="J1444" i="5" s="1"/>
  <c r="J715" i="5" a="1"/>
  <c r="J715" i="5" s="1"/>
  <c r="J890" i="5" a="1"/>
  <c r="J890" i="5" s="1"/>
  <c r="J480" i="5" a="1"/>
  <c r="J480" i="5" s="1"/>
  <c r="J1283" i="5" a="1"/>
  <c r="J1283" i="5" s="1"/>
  <c r="J817" i="5" a="1"/>
  <c r="J817" i="5" s="1"/>
  <c r="J1829" i="5" a="1"/>
  <c r="J1829" i="5" s="1"/>
  <c r="J616" i="5" a="1"/>
  <c r="J616" i="5" s="1"/>
  <c r="J1877" i="5" a="1"/>
  <c r="J1877" i="5" s="1"/>
  <c r="J1415" i="5" a="1"/>
  <c r="J1415" i="5" s="1"/>
  <c r="J41" i="5" a="1"/>
  <c r="J41" i="5" s="1"/>
  <c r="J1511" i="5" a="1"/>
  <c r="J1511" i="5" s="1"/>
  <c r="J72" i="5" a="1"/>
  <c r="J72" i="5" s="1"/>
  <c r="J1761" i="5" a="1"/>
  <c r="J1761" i="5" s="1"/>
  <c r="J104" i="5" a="1"/>
  <c r="J104" i="5" s="1"/>
  <c r="J902" i="5" a="1"/>
  <c r="J902" i="5" s="1"/>
  <c r="J1846" i="5" a="1"/>
  <c r="J1846" i="5" s="1"/>
  <c r="J1769" i="5" a="1"/>
  <c r="J1769" i="5" s="1"/>
  <c r="J995" i="5" a="1"/>
  <c r="J995" i="5" s="1"/>
  <c r="J73" i="5" a="1"/>
  <c r="J73" i="5" s="1"/>
  <c r="J1399" i="5" a="1"/>
  <c r="J1399" i="5" s="1"/>
  <c r="J237" i="5" a="1"/>
  <c r="J237" i="5" s="1"/>
  <c r="J1835" i="5" a="1"/>
  <c r="J1835" i="5" s="1"/>
  <c r="J179" i="5" a="1"/>
  <c r="J179" i="5" s="1"/>
  <c r="J780" i="5" a="1"/>
  <c r="J780" i="5" s="1"/>
  <c r="J306" i="5" a="1"/>
  <c r="J306" i="5" s="1"/>
  <c r="J76" i="5" a="1"/>
  <c r="J76" i="5" s="1"/>
  <c r="J704" i="5" a="1"/>
  <c r="J704" i="5" s="1"/>
  <c r="J1211" i="5" a="1"/>
  <c r="J1211" i="5" s="1"/>
  <c r="J1100" i="5" a="1"/>
  <c r="J1100" i="5" s="1"/>
  <c r="J961" i="5" a="1"/>
  <c r="J961" i="5" s="1"/>
  <c r="J97" i="5" a="1"/>
  <c r="J97" i="5" s="1"/>
  <c r="J54" i="5" a="1"/>
  <c r="J54" i="5" s="1"/>
  <c r="J1675" i="5" a="1"/>
  <c r="J1675" i="5" s="1"/>
  <c r="J1588" i="5" a="1"/>
  <c r="J1588" i="5" s="1"/>
  <c r="J517" i="5" a="1"/>
  <c r="J517" i="5" s="1"/>
  <c r="J140" i="5" a="1"/>
  <c r="J140" i="5" s="1"/>
  <c r="J806" i="5" a="1"/>
  <c r="J806" i="5" s="1"/>
  <c r="J354" i="5" a="1"/>
  <c r="J354" i="5" s="1"/>
  <c r="J1294" i="5" a="1"/>
  <c r="J1294" i="5" s="1"/>
  <c r="J1239" i="5" a="1"/>
  <c r="J1239" i="5" s="1"/>
  <c r="J1013" i="5" a="1"/>
  <c r="J1013" i="5" s="1"/>
  <c r="J95" i="5" a="1"/>
  <c r="J95" i="5" s="1"/>
  <c r="J906" i="5" a="1"/>
  <c r="J906" i="5" s="1"/>
  <c r="J1634" i="5" a="1"/>
  <c r="J1634" i="5" s="1"/>
  <c r="J1798" i="5" a="1"/>
  <c r="J1798" i="5" s="1"/>
  <c r="J1679" i="5" a="1"/>
  <c r="J1679" i="5" s="1"/>
  <c r="J1178" i="5" a="1"/>
  <c r="J1178" i="5" s="1"/>
  <c r="J997" i="5" a="1"/>
  <c r="J997" i="5" s="1"/>
  <c r="J68" i="5" a="1"/>
  <c r="J68" i="5" s="1"/>
  <c r="J212" i="5" a="1"/>
  <c r="J212" i="5" s="1"/>
  <c r="J1992" i="5" a="1"/>
  <c r="J1992" i="5" s="1"/>
  <c r="J1605" i="5" a="1"/>
  <c r="J1605" i="5" s="1"/>
  <c r="J596" i="5" a="1"/>
  <c r="J596" i="5" s="1"/>
  <c r="J1300" i="5" a="1"/>
  <c r="J1300" i="5" s="1"/>
  <c r="J446" i="5" a="1"/>
  <c r="J446" i="5" s="1"/>
  <c r="J304" i="5" a="1"/>
  <c r="J304" i="5" s="1"/>
  <c r="J472" i="5" a="1"/>
  <c r="J472" i="5" s="1"/>
  <c r="J508" i="5" a="1"/>
  <c r="J508" i="5" s="1"/>
  <c r="J149" i="5" a="1"/>
  <c r="J149" i="5" s="1"/>
  <c r="J1128" i="5" a="1"/>
  <c r="J1128" i="5" s="1"/>
  <c r="J407" i="5" a="1"/>
  <c r="J407" i="5" s="1"/>
  <c r="J842" i="5" a="1"/>
  <c r="J842" i="5" s="1"/>
  <c r="J505" i="5" a="1"/>
  <c r="J505" i="5" s="1"/>
  <c r="J1103" i="5" a="1"/>
  <c r="J1103" i="5" s="1"/>
  <c r="J1661" i="5" a="1"/>
  <c r="J1661" i="5" s="1"/>
  <c r="J724" i="5" a="1"/>
  <c r="J724" i="5" s="1"/>
  <c r="J1246" i="5" a="1"/>
  <c r="J1246" i="5" s="1"/>
  <c r="J1142" i="5" a="1"/>
  <c r="J1142" i="5" s="1"/>
  <c r="J1320" i="5" a="1"/>
  <c r="J1320" i="5" s="1"/>
  <c r="J740" i="5" a="1"/>
  <c r="J740" i="5" s="1"/>
  <c r="J514" i="5" a="1"/>
  <c r="J514" i="5" s="1"/>
  <c r="J379" i="5" a="1"/>
  <c r="J379" i="5" s="1"/>
  <c r="J53" i="5" a="1"/>
  <c r="J53" i="5" s="1"/>
  <c r="J1514" i="5" a="1"/>
  <c r="J1514" i="5" s="1"/>
  <c r="J918" i="5" a="1"/>
  <c r="J918" i="5" s="1"/>
  <c r="J1810" i="5" a="1"/>
  <c r="J1810" i="5" s="1"/>
  <c r="J341" i="5" a="1"/>
  <c r="J341" i="5" s="1"/>
  <c r="J1233" i="5" a="1"/>
  <c r="J1233" i="5" s="1"/>
  <c r="J539" i="5" a="1"/>
  <c r="J539" i="5" s="1"/>
  <c r="J462" i="5" a="1"/>
  <c r="J462" i="5" s="1"/>
  <c r="J945" i="5" a="1"/>
  <c r="J945" i="5" s="1"/>
  <c r="J1073" i="5" a="1"/>
  <c r="J1073" i="5" s="1"/>
  <c r="J585" i="5" a="1"/>
  <c r="J585" i="5" s="1"/>
  <c r="J1833" i="5" a="1"/>
  <c r="J1833" i="5" s="1"/>
  <c r="J1346" i="5" a="1"/>
  <c r="J1346" i="5" s="1"/>
  <c r="J691" i="5" a="1"/>
  <c r="J691" i="5" s="1"/>
  <c r="J656" i="5" a="1"/>
  <c r="J656" i="5" s="1"/>
  <c r="J1116" i="5" a="1"/>
  <c r="J1116" i="5" s="1"/>
  <c r="J380" i="5" a="1"/>
  <c r="J380" i="5" s="1"/>
  <c r="J1546" i="5" a="1"/>
  <c r="J1546" i="5" s="1"/>
  <c r="J1431" i="5" a="1"/>
  <c r="J1431" i="5" s="1"/>
  <c r="J901" i="5" a="1"/>
  <c r="J901" i="5" s="1"/>
  <c r="J772" i="5" a="1"/>
  <c r="J772" i="5" s="1"/>
  <c r="J1321" i="5" a="1"/>
  <c r="J1321" i="5" s="1"/>
  <c r="J921" i="5" a="1"/>
  <c r="J921" i="5" s="1"/>
  <c r="J491" i="5" a="1"/>
  <c r="J491" i="5" s="1"/>
  <c r="J1088" i="5" a="1"/>
  <c r="J1088" i="5" s="1"/>
  <c r="J729" i="5" a="1"/>
  <c r="J729" i="5" s="1"/>
  <c r="J464" i="5" a="1"/>
  <c r="J464" i="5" s="1"/>
  <c r="J958" i="5" a="1"/>
  <c r="J958" i="5" s="1"/>
  <c r="J134" i="5" a="1"/>
  <c r="J134" i="5" s="1"/>
  <c r="J1370" i="5" a="1"/>
  <c r="J1370" i="5" s="1"/>
  <c r="J239" i="5" a="1"/>
  <c r="J239" i="5" s="1"/>
  <c r="J75" i="5" a="1"/>
  <c r="J75" i="5" s="1"/>
  <c r="J816" i="5" a="1"/>
  <c r="J816" i="5" s="1"/>
  <c r="J1435" i="5" a="1"/>
  <c r="J1435" i="5" s="1"/>
  <c r="J412" i="5" a="1"/>
  <c r="J412" i="5" s="1"/>
  <c r="J1304" i="5" a="1"/>
  <c r="J1304" i="5" s="1"/>
  <c r="J363" i="5" a="1"/>
  <c r="J363" i="5" s="1"/>
  <c r="J1618" i="5" a="1"/>
  <c r="J1618" i="5" s="1"/>
  <c r="J659" i="5" a="1"/>
  <c r="J659" i="5" s="1"/>
  <c r="J1855" i="5" a="1"/>
  <c r="J1855" i="5" s="1"/>
  <c r="J1418" i="5" a="1"/>
  <c r="J1418" i="5" s="1"/>
  <c r="J1076" i="5" a="1"/>
  <c r="J1076" i="5" s="1"/>
  <c r="J386" i="5" a="1"/>
  <c r="J386" i="5" s="1"/>
  <c r="J220" i="5" a="1"/>
  <c r="J220" i="5" s="1"/>
  <c r="J1120" i="5" a="1"/>
  <c r="J1120" i="5" s="1"/>
  <c r="J300" i="5" a="1"/>
  <c r="J300" i="5" s="1"/>
  <c r="J1579" i="5" a="1"/>
  <c r="J1579" i="5" s="1"/>
  <c r="J1636" i="5" a="1"/>
  <c r="J1636" i="5" s="1"/>
  <c r="J1319" i="5" a="1"/>
  <c r="J1319" i="5" s="1"/>
  <c r="J1326" i="5" a="1"/>
  <c r="J1326" i="5" s="1"/>
  <c r="J547" i="5" a="1"/>
  <c r="J547" i="5" s="1"/>
  <c r="J1165" i="5" a="1"/>
  <c r="J1165" i="5" s="1"/>
  <c r="J452" i="5" a="1"/>
  <c r="J452" i="5" s="1"/>
  <c r="J1077" i="5" a="1"/>
  <c r="J1077" i="5" s="1"/>
  <c r="J644" i="5" a="1"/>
  <c r="J644" i="5" s="1"/>
  <c r="J519" i="5" a="1"/>
  <c r="J519" i="5" s="1"/>
  <c r="J551" i="5" a="1"/>
  <c r="J551" i="5" s="1"/>
  <c r="J1995" i="5" a="1"/>
  <c r="J1995" i="5" s="1"/>
  <c r="J1226" i="5" a="1"/>
  <c r="J1226" i="5" s="1"/>
  <c r="J331" i="5" a="1"/>
  <c r="J331" i="5" s="1"/>
  <c r="J1697" i="5" a="1"/>
  <c r="J1697" i="5" s="1"/>
  <c r="J1164" i="5" a="1"/>
  <c r="J1164" i="5" s="1"/>
  <c r="J254" i="5" a="1"/>
  <c r="J254" i="5" s="1"/>
  <c r="J384" i="5" a="1"/>
  <c r="J384" i="5" s="1"/>
  <c r="J1090" i="5" a="1"/>
  <c r="J1090" i="5" s="1"/>
  <c r="J1687" i="5" a="1"/>
  <c r="J1687" i="5" s="1"/>
  <c r="J742" i="5" a="1"/>
  <c r="J742" i="5" s="1"/>
  <c r="J1221" i="5" a="1"/>
  <c r="J1221" i="5" s="1"/>
  <c r="J605" i="5" a="1"/>
  <c r="J605" i="5" s="1"/>
  <c r="J851" i="5" a="1"/>
  <c r="J851" i="5" s="1"/>
  <c r="J455" i="5" a="1"/>
  <c r="J455" i="5" s="1"/>
  <c r="J1146" i="5" a="1"/>
  <c r="J1146" i="5" s="1"/>
  <c r="J432" i="5" a="1"/>
  <c r="J432" i="5" s="1"/>
  <c r="J1861" i="5" a="1"/>
  <c r="J1861" i="5" s="1"/>
  <c r="J430" i="5" a="1"/>
  <c r="J430" i="5" s="1"/>
  <c r="J2000" i="5" a="1"/>
  <c r="J2000" i="5" s="1"/>
  <c r="J1050" i="5" a="1"/>
  <c r="J1050" i="5" s="1"/>
  <c r="J1655" i="5" a="1"/>
  <c r="J1655" i="5" s="1"/>
  <c r="J208" i="5" a="1"/>
  <c r="J208" i="5" s="1"/>
  <c r="J910" i="5" a="1"/>
  <c r="J910" i="5" s="1"/>
  <c r="J1159" i="5" a="1"/>
  <c r="J1159" i="5" s="1"/>
  <c r="J59" i="5" a="1"/>
  <c r="J59" i="5" s="1"/>
  <c r="J1297" i="5" a="1"/>
  <c r="J1297" i="5" s="1"/>
  <c r="J1767" i="5" a="1"/>
  <c r="J1767" i="5" s="1"/>
  <c r="J973" i="5" a="1"/>
  <c r="J973" i="5" s="1"/>
  <c r="J1329" i="5" a="1"/>
  <c r="J1329" i="5" s="1"/>
  <c r="J1972" i="5" a="1"/>
  <c r="J1972" i="5" s="1"/>
  <c r="J321" i="5" a="1"/>
  <c r="J321" i="5" s="1"/>
  <c r="J37" i="5" a="1"/>
  <c r="J37" i="5" s="1"/>
  <c r="J153" i="5" a="1"/>
  <c r="J153" i="5" s="1"/>
  <c r="J677" i="5" a="1"/>
  <c r="J677" i="5" s="1"/>
  <c r="J1281" i="5" a="1"/>
  <c r="J1281" i="5" s="1"/>
  <c r="J1119" i="5" a="1"/>
  <c r="J1119" i="5" s="1"/>
  <c r="J1780" i="5" a="1"/>
  <c r="J1780" i="5" s="1"/>
  <c r="J643" i="5" a="1"/>
  <c r="J643" i="5" s="1"/>
  <c r="J1863" i="5" a="1"/>
  <c r="J1863" i="5" s="1"/>
  <c r="J702" i="5" a="1"/>
  <c r="J702" i="5" s="1"/>
  <c r="J273" i="5" a="1"/>
  <c r="J273" i="5" s="1"/>
  <c r="J1117" i="5" a="1"/>
  <c r="J1117" i="5" s="1"/>
  <c r="J1940" i="5" a="1"/>
  <c r="J1940" i="5" s="1"/>
  <c r="J355" i="5" a="1"/>
  <c r="J355" i="5" s="1"/>
  <c r="J520" i="5" a="1"/>
  <c r="J520" i="5" s="1"/>
  <c r="J201" i="5" a="1"/>
  <c r="J201" i="5" s="1"/>
  <c r="J833" i="5" a="1"/>
  <c r="J833" i="5" s="1"/>
  <c r="J1101" i="5" a="1"/>
  <c r="J1101" i="5" s="1"/>
  <c r="J1530" i="5" a="1"/>
  <c r="J1530" i="5" s="1"/>
  <c r="J767" i="5" a="1"/>
  <c r="J767" i="5" s="1"/>
  <c r="J1562" i="5" a="1"/>
  <c r="J1562" i="5" s="1"/>
  <c r="J681" i="5" a="1"/>
  <c r="J681" i="5" s="1"/>
  <c r="J1313" i="5" a="1"/>
  <c r="J1313" i="5" s="1"/>
  <c r="J603" i="5" a="1"/>
  <c r="J603" i="5" s="1"/>
  <c r="J309" i="5" a="1"/>
  <c r="J309" i="5" s="1"/>
  <c r="J282" i="5" a="1"/>
  <c r="J282" i="5" s="1"/>
  <c r="J507" i="5" a="1"/>
  <c r="J507" i="5" s="1"/>
  <c r="J375" i="5" a="1"/>
  <c r="J375" i="5" s="1"/>
  <c r="J1057" i="5" a="1"/>
  <c r="J1057" i="5" s="1"/>
  <c r="J107" i="5" a="1"/>
  <c r="J107" i="5" s="1"/>
  <c r="J631" i="5" a="1"/>
  <c r="J631" i="5" s="1"/>
  <c r="J1094" i="5" a="1"/>
  <c r="J1094" i="5" s="1"/>
  <c r="J1540" i="5" a="1"/>
  <c r="J1540" i="5" s="1"/>
  <c r="J1714" i="5" a="1"/>
  <c r="J1714" i="5" s="1"/>
  <c r="J1736" i="5" a="1"/>
  <c r="J1736" i="5" s="1"/>
  <c r="J674" i="5" a="1"/>
  <c r="J674" i="5" s="1"/>
  <c r="J259" i="5" a="1"/>
  <c r="J259" i="5" s="1"/>
  <c r="J1059" i="5" a="1"/>
  <c r="J1059" i="5" s="1"/>
  <c r="J1944" i="5" a="1"/>
  <c r="J1944" i="5" s="1"/>
  <c r="J425" i="5" a="1"/>
  <c r="J425" i="5" s="1"/>
  <c r="J671" i="5" a="1"/>
  <c r="J671" i="5" s="1"/>
  <c r="J963" i="5" a="1"/>
  <c r="J963" i="5" s="1"/>
  <c r="J1816" i="5" a="1"/>
  <c r="J1816" i="5" s="1"/>
  <c r="J471" i="5" a="1"/>
  <c r="J471" i="5" s="1"/>
  <c r="J1200" i="5" a="1"/>
  <c r="J1200" i="5" s="1"/>
  <c r="J396" i="5" a="1"/>
  <c r="J396" i="5" s="1"/>
  <c r="J414" i="5" a="1"/>
  <c r="J414" i="5" s="1"/>
  <c r="J1777" i="5" a="1"/>
  <c r="J1777" i="5" s="1"/>
  <c r="J427" i="5" a="1"/>
  <c r="J427" i="5" s="1"/>
  <c r="J944" i="5" a="1"/>
  <c r="J944" i="5" s="1"/>
  <c r="J571" i="5" a="1"/>
  <c r="J571" i="5" s="1"/>
  <c r="J1476" i="5" a="1"/>
  <c r="J1476" i="5" s="1"/>
  <c r="J56" i="5" a="1"/>
  <c r="J56" i="5" s="1"/>
  <c r="J1883" i="5" a="1"/>
  <c r="J1883" i="5" s="1"/>
  <c r="J1985" i="5" a="1"/>
  <c r="J1985" i="5" s="1"/>
  <c r="J243" i="5" a="1"/>
  <c r="J243" i="5" s="1"/>
  <c r="J1433" i="5" a="1"/>
  <c r="J1433" i="5" s="1"/>
  <c r="J1947" i="5" a="1"/>
  <c r="J1947" i="5" s="1"/>
  <c r="J222" i="5" a="1"/>
  <c r="J222" i="5" s="1"/>
  <c r="J1739" i="5" a="1"/>
  <c r="J1739" i="5" s="1"/>
  <c r="J311" i="5" a="1"/>
  <c r="J311" i="5" s="1"/>
  <c r="J1902" i="5" a="1"/>
  <c r="J1902" i="5" s="1"/>
  <c r="J47" i="5" a="1"/>
  <c r="J47" i="5" s="1"/>
  <c r="J726" i="5" a="1"/>
  <c r="J726" i="5" s="1"/>
  <c r="J152" i="5" a="1"/>
  <c r="J152" i="5" s="1"/>
  <c r="J1873" i="5" a="1"/>
  <c r="J1873" i="5" s="1"/>
  <c r="J809" i="5" a="1"/>
  <c r="J809" i="5" s="1"/>
  <c r="J899" i="5" a="1"/>
  <c r="J899" i="5" s="1"/>
  <c r="J692" i="5" a="1"/>
  <c r="J692" i="5" s="1"/>
  <c r="J543" i="5" a="1"/>
  <c r="J543" i="5" s="1"/>
  <c r="J1417" i="5" a="1"/>
  <c r="J1417" i="5" s="1"/>
  <c r="J1278" i="5" a="1"/>
  <c r="J1278" i="5" s="1"/>
  <c r="J1267" i="5" a="1"/>
  <c r="J1267" i="5" s="1"/>
  <c r="J137" i="5" a="1"/>
  <c r="J137" i="5" s="1"/>
  <c r="J167" i="5" a="1"/>
  <c r="J167" i="5" s="1"/>
  <c r="J567" i="5" a="1"/>
  <c r="J567" i="5" s="1"/>
  <c r="J1089" i="5" a="1"/>
  <c r="J1089" i="5" s="1"/>
  <c r="J1315" i="5" a="1"/>
  <c r="J1315" i="5" s="1"/>
  <c r="J863" i="5" a="1"/>
  <c r="J863" i="5" s="1"/>
  <c r="J1253" i="5" a="1"/>
  <c r="J1253" i="5" s="1"/>
  <c r="J1921" i="5" a="1"/>
  <c r="J1921" i="5" s="1"/>
  <c r="J172" i="5" a="1"/>
  <c r="J172" i="5" s="1"/>
  <c r="J593" i="5" a="1"/>
  <c r="J593" i="5" s="1"/>
  <c r="J865" i="5" a="1"/>
  <c r="J865" i="5" s="1"/>
  <c r="J1768" i="5" a="1"/>
  <c r="J1768" i="5" s="1"/>
  <c r="J350" i="5" a="1"/>
  <c r="J350" i="5" s="1"/>
  <c r="J913" i="5" a="1"/>
  <c r="J913" i="5" s="1"/>
  <c r="J2001" i="5" a="1"/>
  <c r="J2001" i="5" s="1"/>
  <c r="J1237" i="5" a="1"/>
  <c r="J1237" i="5" s="1"/>
  <c r="J1422" i="5" a="1"/>
  <c r="J1422" i="5" s="1"/>
  <c r="J1389" i="5" a="1"/>
  <c r="J1389" i="5" s="1"/>
  <c r="J1027" i="5" a="1"/>
  <c r="J1027" i="5" s="1"/>
  <c r="J1330" i="5" a="1"/>
  <c r="J1330" i="5" s="1"/>
  <c r="J44" i="5" a="1"/>
  <c r="J44" i="5" s="1"/>
  <c r="J1889" i="5" a="1"/>
  <c r="J1889" i="5" s="1"/>
  <c r="J895" i="5" a="1"/>
  <c r="J895" i="5" s="1"/>
  <c r="J751" i="5" a="1"/>
  <c r="J751" i="5" s="1"/>
  <c r="J1513" i="5" a="1"/>
  <c r="J1513" i="5" s="1"/>
  <c r="J562" i="5" a="1"/>
  <c r="J562" i="5" s="1"/>
  <c r="J613" i="5" a="1"/>
  <c r="J613" i="5" s="1"/>
  <c r="J872" i="5" a="1"/>
  <c r="J872" i="5" s="1"/>
  <c r="J433" i="5" a="1"/>
  <c r="J433" i="5" s="1"/>
  <c r="J758" i="5" a="1"/>
  <c r="J758" i="5" s="1"/>
  <c r="J465" i="5" a="1"/>
  <c r="J465" i="5" s="1"/>
  <c r="J968" i="5" a="1"/>
  <c r="J968" i="5" s="1"/>
  <c r="J218" i="5" a="1"/>
  <c r="J218" i="5" s="1"/>
  <c r="J217" i="5" a="1"/>
  <c r="J217" i="5" s="1"/>
  <c r="J118" i="5" a="1"/>
  <c r="J118" i="5" s="1"/>
  <c r="J1042" i="5" a="1"/>
  <c r="J1042" i="5" s="1"/>
  <c r="J1462" i="5" a="1"/>
  <c r="J1462" i="5" s="1"/>
  <c r="J1691" i="5" a="1"/>
  <c r="J1691" i="5" s="1"/>
  <c r="J617" i="5" a="1"/>
  <c r="J617" i="5" s="1"/>
  <c r="J1910" i="5" a="1"/>
  <c r="J1910" i="5" s="1"/>
  <c r="J1591" i="5" a="1"/>
  <c r="J1591" i="5" s="1"/>
  <c r="J190" i="5" a="1"/>
  <c r="J190" i="5" s="1"/>
  <c r="J88" i="5" a="1"/>
  <c r="J88" i="5" s="1"/>
  <c r="J940" i="5" a="1"/>
  <c r="J940" i="5" s="1"/>
  <c r="J610" i="5" a="1"/>
  <c r="J610" i="5" s="1"/>
  <c r="J398" i="5" a="1"/>
  <c r="J398" i="5" s="1"/>
  <c r="J708" i="5" a="1"/>
  <c r="J708" i="5" s="1"/>
  <c r="J395" i="5" a="1"/>
  <c r="J395" i="5" s="1"/>
  <c r="J351" i="5" a="1"/>
  <c r="J351" i="5" s="1"/>
  <c r="J560" i="5" a="1"/>
  <c r="J560" i="5" s="1"/>
  <c r="J85" i="5" a="1"/>
  <c r="J85" i="5" s="1"/>
  <c r="J1578" i="5" a="1"/>
  <c r="J1578" i="5" s="1"/>
  <c r="J1508" i="5" a="1"/>
  <c r="J1508" i="5" s="1"/>
  <c r="J587" i="5" a="1"/>
  <c r="J587" i="5" s="1"/>
  <c r="J130" i="5" a="1"/>
  <c r="J130" i="5" s="1"/>
  <c r="J1708" i="5" a="1"/>
  <c r="J1708" i="5" s="1"/>
  <c r="J1864" i="5" a="1"/>
  <c r="J1864" i="5" s="1"/>
  <c r="J1642" i="5" a="1"/>
  <c r="J1642" i="5" s="1"/>
  <c r="J731" i="5" a="1"/>
  <c r="J731" i="5" s="1"/>
  <c r="J1465" i="5" a="1"/>
  <c r="J1465" i="5" s="1"/>
  <c r="J1009" i="5" a="1"/>
  <c r="J1009" i="5" s="1"/>
  <c r="J1782" i="5" a="1"/>
  <c r="J1782" i="5" s="1"/>
  <c r="J223" i="5" a="1"/>
  <c r="J223" i="5" s="1"/>
  <c r="J530" i="5" a="1"/>
  <c r="J530" i="5" s="1"/>
  <c r="J3" i="5" a="1"/>
  <c r="J3" i="5" s="1"/>
  <c r="J1151" i="5" a="1"/>
  <c r="J1151" i="5" s="1"/>
  <c r="J82" i="5" a="1"/>
  <c r="J82" i="5" s="1"/>
  <c r="J555" i="5" a="1"/>
  <c r="J555" i="5" s="1"/>
  <c r="J1244" i="5" a="1"/>
  <c r="J1244" i="5" s="1"/>
  <c r="J1084" i="5" a="1"/>
  <c r="J1084" i="5" s="1"/>
  <c r="J669" i="5" a="1"/>
  <c r="J669" i="5" s="1"/>
  <c r="J1960" i="5" a="1"/>
  <c r="J1960" i="5" s="1"/>
  <c r="J929" i="5" a="1"/>
  <c r="J929" i="5" s="1"/>
  <c r="J1347" i="5" a="1"/>
  <c r="J1347" i="5" s="1"/>
  <c r="J1639" i="5" a="1"/>
  <c r="J1639" i="5" s="1"/>
  <c r="J1452" i="5" a="1"/>
  <c r="J1452" i="5" s="1"/>
  <c r="J128" i="5" a="1"/>
  <c r="J128" i="5" s="1"/>
  <c r="J405" i="5" a="1"/>
  <c r="J405" i="5" s="1"/>
  <c r="J1338" i="5" a="1"/>
  <c r="J1338" i="5" s="1"/>
  <c r="J1750" i="5" a="1"/>
  <c r="J1750" i="5" s="1"/>
  <c r="J848" i="5" a="1"/>
  <c r="J848" i="5" s="1"/>
  <c r="J1307" i="5" a="1"/>
  <c r="J1307" i="5" s="1"/>
  <c r="J1845" i="5" a="1"/>
  <c r="J1845" i="5" s="1"/>
  <c r="J1135" i="5" a="1"/>
  <c r="J1135" i="5" s="1"/>
  <c r="J975" i="5" a="1"/>
  <c r="J975" i="5" s="1"/>
  <c r="J947" i="5" a="1"/>
  <c r="J947" i="5" s="1"/>
  <c r="J1964" i="5" a="1"/>
  <c r="J1964" i="5" s="1"/>
  <c r="J1139" i="5" a="1"/>
  <c r="J1139" i="5" s="1"/>
  <c r="J819" i="5" a="1"/>
  <c r="J819" i="5" s="1"/>
  <c r="J1241" i="5" a="1"/>
  <c r="J1241" i="5" s="1"/>
  <c r="J487" i="5" a="1"/>
  <c r="J487" i="5" s="1"/>
  <c r="J489" i="5" a="1"/>
  <c r="J489" i="5" s="1"/>
  <c r="J1922" i="5" a="1"/>
  <c r="J1922" i="5" s="1"/>
  <c r="J20" i="5" a="1"/>
  <c r="J20" i="5" s="1"/>
  <c r="J1703" i="5" a="1"/>
  <c r="J1703" i="5" s="1"/>
  <c r="J1842" i="5" a="1"/>
  <c r="J1842" i="5" s="1"/>
  <c r="J835" i="5" a="1"/>
  <c r="J835" i="5" s="1"/>
  <c r="J1637" i="5" a="1"/>
  <c r="J1637" i="5" s="1"/>
  <c r="J1066" i="5" a="1"/>
  <c r="J1066" i="5" s="1"/>
  <c r="J1450" i="5" a="1"/>
  <c r="J1450" i="5" s="1"/>
  <c r="J892" i="5" a="1"/>
  <c r="J892" i="5" s="1"/>
  <c r="J769" i="5" a="1"/>
  <c r="J769" i="5" s="1"/>
  <c r="J1592" i="5" a="1"/>
  <c r="J1592" i="5" s="1"/>
  <c r="J1727" i="5" a="1"/>
  <c r="J1727" i="5" s="1"/>
  <c r="J867" i="5" a="1"/>
  <c r="J867" i="5" s="1"/>
  <c r="J1597" i="5" a="1"/>
  <c r="J1597" i="5" s="1"/>
  <c r="J1255" i="5" a="1"/>
  <c r="J1255" i="5" s="1"/>
  <c r="J60" i="5" a="1"/>
  <c r="J60" i="5" s="1"/>
  <c r="J476" i="5" a="1"/>
  <c r="J476" i="5" s="1"/>
  <c r="J970" i="5" a="1"/>
  <c r="J970" i="5" s="1"/>
  <c r="J1775" i="5" a="1"/>
  <c r="J1775" i="5" s="1"/>
  <c r="J1060" i="5" a="1"/>
  <c r="J1060" i="5" s="1"/>
  <c r="J1195" i="5" a="1"/>
  <c r="J1195" i="5" s="1"/>
  <c r="J1925" i="5" a="1"/>
  <c r="J1925" i="5" s="1"/>
  <c r="J1984" i="5" a="1"/>
  <c r="J1984" i="5" s="1"/>
  <c r="J437" i="5" a="1"/>
  <c r="J437" i="5" s="1"/>
  <c r="J1711" i="5" a="1"/>
  <c r="J1711" i="5" s="1"/>
  <c r="J174" i="5" a="1"/>
  <c r="J174" i="5" s="1"/>
  <c r="J653" i="5" a="1"/>
  <c r="J653" i="5" s="1"/>
  <c r="J1896" i="5" a="1"/>
  <c r="J1896" i="5" s="1"/>
  <c r="J1657" i="5" a="1"/>
  <c r="J1657" i="5" s="1"/>
  <c r="J624" i="5" a="1"/>
  <c r="J624" i="5" s="1"/>
  <c r="J1256" i="5" a="1"/>
  <c r="J1256" i="5" s="1"/>
  <c r="J293" i="5" a="1"/>
  <c r="J293" i="5" s="1"/>
  <c r="J991" i="5" a="1"/>
  <c r="J991" i="5" s="1"/>
  <c r="J1809" i="5" a="1"/>
  <c r="J1809" i="5" s="1"/>
  <c r="J1299" i="5" a="1"/>
  <c r="J1299" i="5" s="1"/>
  <c r="J821" i="5" a="1"/>
  <c r="J821" i="5" s="1"/>
  <c r="J1666" i="5" a="1"/>
  <c r="J1666" i="5" s="1"/>
  <c r="J1813" i="5" a="1"/>
  <c r="J1813" i="5" s="1"/>
  <c r="J154" i="5" a="1"/>
  <c r="J154" i="5" s="1"/>
  <c r="J1056" i="5" a="1"/>
  <c r="J1056" i="5" s="1"/>
  <c r="J586" i="5" a="1"/>
  <c r="J586" i="5" s="1"/>
  <c r="J496" i="5" a="1"/>
  <c r="J496" i="5" s="1"/>
  <c r="J1273" i="5" a="1"/>
  <c r="J1273" i="5" s="1"/>
  <c r="J1286" i="5" a="1"/>
  <c r="J1286" i="5" s="1"/>
  <c r="J795" i="5" a="1"/>
  <c r="J795" i="5" s="1"/>
  <c r="J1337" i="5" a="1"/>
  <c r="J1337" i="5" s="1"/>
  <c r="J1446" i="5" a="1"/>
  <c r="J1446" i="5" s="1"/>
  <c r="J1539" i="5" a="1"/>
  <c r="J1539" i="5" s="1"/>
  <c r="J180" i="5" a="1"/>
  <c r="J180" i="5" s="1"/>
  <c r="J1196" i="5" a="1"/>
  <c r="J1196" i="5" s="1"/>
  <c r="J1541" i="5" a="1"/>
  <c r="J1541" i="5" s="1"/>
  <c r="J209" i="5" a="1"/>
  <c r="J209" i="5" s="1"/>
  <c r="J211" i="5" a="1"/>
  <c r="J211" i="5" s="1"/>
  <c r="J957" i="5" a="1"/>
  <c r="J957" i="5" s="1"/>
  <c r="J94" i="5" a="1"/>
  <c r="J94" i="5" s="1"/>
  <c r="J261" i="5" a="1"/>
  <c r="J261" i="5" s="1"/>
  <c r="J408" i="5" a="1"/>
  <c r="J408" i="5" s="1"/>
  <c r="J1867" i="5" a="1"/>
  <c r="J1867" i="5" s="1"/>
  <c r="J645" i="5" a="1"/>
  <c r="J645" i="5" s="1"/>
  <c r="J811" i="5" a="1"/>
  <c r="J811" i="5" s="1"/>
  <c r="J1083" i="5" a="1"/>
  <c r="J1083" i="5" s="1"/>
  <c r="J815" i="5" a="1"/>
  <c r="J815" i="5" s="1"/>
  <c r="J1828" i="5" a="1"/>
  <c r="J1828" i="5" s="1"/>
  <c r="J1764" i="5" a="1"/>
  <c r="J1764" i="5" s="1"/>
  <c r="J569" i="5" a="1"/>
  <c r="J569" i="5" s="1"/>
  <c r="J1745" i="5" a="1"/>
  <c r="J1745" i="5" s="1"/>
  <c r="J245" i="5" a="1"/>
  <c r="J245" i="5" s="1"/>
  <c r="J604" i="5" a="1"/>
  <c r="J604" i="5" s="1"/>
  <c r="J1424" i="5" a="1"/>
  <c r="J1424" i="5" s="1"/>
  <c r="J1414" i="5" a="1"/>
  <c r="J1414" i="5" s="1"/>
  <c r="J1177" i="5" a="1"/>
  <c r="J1177" i="5" s="1"/>
  <c r="J1463" i="5" a="1"/>
  <c r="J1463" i="5" s="1"/>
  <c r="J1892" i="5" a="1"/>
  <c r="J1892" i="5" s="1"/>
  <c r="J1956" i="5" a="1"/>
  <c r="J1956" i="5" s="1"/>
  <c r="J1368" i="5" a="1"/>
  <c r="J1368" i="5" s="1"/>
  <c r="J1574" i="5" a="1"/>
  <c r="J1574" i="5" s="1"/>
  <c r="J24" i="5" a="1"/>
  <c r="J24" i="5" s="1"/>
  <c r="J345" i="5" a="1"/>
  <c r="J345" i="5" s="1"/>
  <c r="J66" i="5" a="1"/>
  <c r="J66" i="5" s="1"/>
  <c r="J460" i="5" a="1"/>
  <c r="J460" i="5" s="1"/>
  <c r="J1355" i="5" a="1"/>
  <c r="J1355" i="5" s="1"/>
  <c r="J1885" i="5" a="1"/>
  <c r="J1885" i="5" s="1"/>
  <c r="J1398" i="5" a="1"/>
  <c r="J1398" i="5" s="1"/>
  <c r="J542" i="5" a="1"/>
  <c r="J542" i="5" s="1"/>
  <c r="J1704" i="5" a="1"/>
  <c r="J1704" i="5" s="1"/>
  <c r="J1190" i="5" a="1"/>
  <c r="J1190" i="5" s="1"/>
  <c r="J1626" i="5" a="1"/>
  <c r="J1626" i="5" s="1"/>
  <c r="J1668" i="5" a="1"/>
  <c r="J1668" i="5" s="1"/>
  <c r="J1559" i="5" a="1"/>
  <c r="J1559" i="5" s="1"/>
  <c r="J908" i="5" a="1"/>
  <c r="J908" i="5" s="1"/>
  <c r="J1723" i="5" a="1"/>
  <c r="J1723" i="5" s="1"/>
  <c r="J1563" i="5" a="1"/>
  <c r="J1563" i="5" s="1"/>
  <c r="J803" i="5" a="1"/>
  <c r="J803" i="5" s="1"/>
  <c r="J646" i="5" a="1"/>
  <c r="J646" i="5" s="1"/>
  <c r="J1002" i="5" a="1"/>
  <c r="J1002" i="5" s="1"/>
  <c r="J752" i="5" a="1"/>
  <c r="J752" i="5" s="1"/>
  <c r="J111" i="5" a="1"/>
  <c r="J111" i="5" s="1"/>
  <c r="J1593" i="5" a="1"/>
  <c r="J1593" i="5" s="1"/>
  <c r="J1236" i="5" a="1"/>
  <c r="J1236" i="5" s="1"/>
  <c r="J279" i="5" a="1"/>
  <c r="J279" i="5" s="1"/>
  <c r="J1333" i="5" a="1"/>
  <c r="J1333" i="5" s="1"/>
  <c r="J1483" i="5" a="1"/>
  <c r="J1483" i="5" s="1"/>
  <c r="J1449" i="5" a="1"/>
  <c r="J1449" i="5" s="1"/>
  <c r="J69" i="5" a="1"/>
  <c r="J69" i="5" s="1"/>
  <c r="J473" i="5" a="1"/>
  <c r="J473" i="5" s="1"/>
  <c r="J709" i="5" a="1"/>
  <c r="J709" i="5" s="1"/>
  <c r="J925" i="5" a="1"/>
  <c r="J925" i="5" s="1"/>
  <c r="J1746" i="5" a="1"/>
  <c r="J1746" i="5" s="1"/>
  <c r="J1174" i="5" a="1"/>
  <c r="J1174" i="5" s="1"/>
  <c r="J844" i="5" a="1"/>
  <c r="J844" i="5" s="1"/>
  <c r="J1613" i="5" a="1"/>
  <c r="J1613" i="5" s="1"/>
  <c r="J1180" i="5" a="1"/>
  <c r="J1180" i="5" s="1"/>
  <c r="J1931" i="5" a="1"/>
  <c r="J1931" i="5" s="1"/>
  <c r="J31" i="5" a="1"/>
  <c r="J31" i="5" s="1"/>
  <c r="J1916" i="5" a="1"/>
  <c r="J1916" i="5" s="1"/>
  <c r="J537" i="5" a="1"/>
  <c r="J537" i="5" s="1"/>
  <c r="J1125" i="5" a="1"/>
  <c r="J1125" i="5" s="1"/>
  <c r="J1848" i="5" a="1"/>
  <c r="J1848" i="5" s="1"/>
  <c r="J972" i="5" a="1"/>
  <c r="J972" i="5" s="1"/>
  <c r="J688" i="5" a="1"/>
  <c r="J688" i="5" s="1"/>
  <c r="J1466" i="5" a="1"/>
  <c r="J1466" i="5" s="1"/>
  <c r="J1046" i="5" a="1"/>
  <c r="J1046" i="5" s="1"/>
  <c r="J1126" i="5" a="1"/>
  <c r="J1126" i="5" s="1"/>
  <c r="J281" i="5" a="1"/>
  <c r="J281" i="5" s="1"/>
  <c r="J649" i="5" a="1"/>
  <c r="J649" i="5" s="1"/>
  <c r="J207" i="5" a="1"/>
  <c r="J207" i="5" s="1"/>
  <c r="J786" i="5" a="1"/>
  <c r="J786" i="5" s="1"/>
  <c r="J325" i="5" a="1"/>
  <c r="J325" i="5" s="1"/>
  <c r="J204" i="5" a="1"/>
  <c r="J204" i="5" s="1"/>
  <c r="J86" i="5" a="1"/>
  <c r="J86" i="5" s="1"/>
  <c r="J1527" i="5" a="1"/>
  <c r="J1527" i="5" s="1"/>
  <c r="J510" i="5" a="1"/>
  <c r="J510" i="5" s="1"/>
  <c r="J43" i="5" a="1"/>
  <c r="J43" i="5" s="1"/>
  <c r="J576" i="5" a="1"/>
  <c r="J576" i="5" s="1"/>
  <c r="J391" i="5" a="1"/>
  <c r="J391" i="5" s="1"/>
  <c r="J1612" i="5" a="1"/>
  <c r="J1612" i="5" s="1"/>
  <c r="J1890" i="5" a="1"/>
  <c r="J1890" i="5" s="1"/>
  <c r="J802" i="5" a="1"/>
  <c r="J802" i="5" s="1"/>
  <c r="J1650" i="5" a="1"/>
  <c r="J1650" i="5" s="1"/>
  <c r="J777" i="5" a="1"/>
  <c r="J777" i="5" s="1"/>
  <c r="J63" i="5" a="1"/>
  <c r="J63" i="5" s="1"/>
  <c r="J1730" i="5" a="1"/>
  <c r="J1730" i="5" s="1"/>
  <c r="J849" i="5" a="1"/>
  <c r="J849" i="5" s="1"/>
  <c r="J1669" i="5" a="1"/>
  <c r="J1669" i="5" s="1"/>
  <c r="J938" i="5" a="1"/>
  <c r="J938" i="5" s="1"/>
  <c r="J1194" i="5" a="1"/>
  <c r="J1194" i="5" s="1"/>
  <c r="J1729" i="5" a="1"/>
  <c r="J1729" i="5" s="1"/>
  <c r="J1030" i="5" a="1"/>
  <c r="J1030" i="5" s="1"/>
  <c r="J466" i="5" a="1"/>
  <c r="J466" i="5" s="1"/>
  <c r="J1158" i="5" a="1"/>
  <c r="J1158" i="5" s="1"/>
  <c r="J1906" i="5" a="1"/>
  <c r="J1906" i="5" s="1"/>
  <c r="J1213" i="5" a="1"/>
  <c r="J1213" i="5" s="1"/>
  <c r="J327" i="5" a="1"/>
  <c r="J327" i="5" s="1"/>
  <c r="J1331" i="5" a="1"/>
  <c r="J1331" i="5" s="1"/>
  <c r="J411" i="5" a="1"/>
  <c r="J411" i="5" s="1"/>
  <c r="J1295" i="5" a="1"/>
  <c r="J1295" i="5" s="1"/>
  <c r="J1369" i="5" a="1"/>
  <c r="J1369" i="5" s="1"/>
  <c r="J416" i="5" a="1"/>
  <c r="J416" i="5" s="1"/>
  <c r="J676" i="5" a="1"/>
  <c r="J676" i="5" s="1"/>
  <c r="J1959" i="5" a="1"/>
  <c r="J1959" i="5" s="1"/>
  <c r="J18" i="5" a="1"/>
  <c r="J18" i="5" s="1"/>
  <c r="J224" i="5" a="1"/>
  <c r="J224" i="5" s="1"/>
  <c r="J1460" i="5" a="1"/>
  <c r="J1460" i="5" s="1"/>
  <c r="J1004" i="5" a="1"/>
  <c r="J1004" i="5" s="1"/>
  <c r="J450" i="5" a="1"/>
  <c r="J450" i="5" s="1"/>
  <c r="J297" i="5" a="1"/>
  <c r="J297" i="5" s="1"/>
  <c r="J886" i="5" a="1"/>
  <c r="J886" i="5" s="1"/>
  <c r="J1733" i="5" a="1"/>
  <c r="J1733" i="5" s="1"/>
  <c r="J113" i="5" a="1"/>
  <c r="J113" i="5" s="1"/>
  <c r="J1262" i="5" a="1"/>
  <c r="J1262" i="5" s="1"/>
  <c r="J727" i="5" a="1"/>
  <c r="J727" i="5" s="1"/>
  <c r="J503" i="5" a="1"/>
  <c r="J503" i="5" s="1"/>
  <c r="J1039" i="5" a="1"/>
  <c r="J1039" i="5" s="1"/>
  <c r="J368" i="5" a="1"/>
  <c r="J368" i="5" s="1"/>
  <c r="J822" i="5" a="1"/>
  <c r="J822" i="5" s="1"/>
  <c r="J1803" i="5" a="1"/>
  <c r="J1803" i="5" s="1"/>
  <c r="J1826" i="5" a="1"/>
  <c r="J1826" i="5" s="1"/>
  <c r="J266" i="5" a="1"/>
  <c r="J266" i="5" s="1"/>
  <c r="J236" i="5" a="1"/>
  <c r="J236" i="5" s="1"/>
  <c r="J70" i="5" a="1"/>
  <c r="J70" i="5" s="1"/>
  <c r="J1556" i="5" a="1"/>
  <c r="J1556" i="5" s="1"/>
  <c r="J1061" i="5" a="1"/>
  <c r="J1061" i="5" s="1"/>
  <c r="J295" i="5" a="1"/>
  <c r="J295" i="5" s="1"/>
  <c r="J1434" i="5" a="1"/>
  <c r="J1434" i="5" s="1"/>
  <c r="J695" i="5" a="1"/>
  <c r="J695" i="5" s="1"/>
  <c r="J102" i="5" a="1"/>
  <c r="J102" i="5" s="1"/>
  <c r="J1660" i="5" a="1"/>
  <c r="J1660" i="5" s="1"/>
  <c r="J602" i="5" a="1"/>
  <c r="J602" i="5" s="1"/>
  <c r="J1646" i="5" a="1"/>
  <c r="J1646" i="5" s="1"/>
  <c r="J1909" i="5" a="1"/>
  <c r="J1909" i="5" s="1"/>
  <c r="J774" i="5" a="1"/>
  <c r="J774" i="5" s="1"/>
  <c r="J1254" i="5" a="1"/>
  <c r="J1254" i="5" s="1"/>
  <c r="J526" i="5" a="1"/>
  <c r="J526" i="5" s="1"/>
  <c r="J1904" i="5" a="1"/>
  <c r="J1904" i="5" s="1"/>
  <c r="J1615" i="5" a="1"/>
  <c r="J1615" i="5" s="1"/>
  <c r="J1390" i="5" a="1"/>
  <c r="J1390" i="5" s="1"/>
  <c r="J1665" i="5" a="1"/>
  <c r="J1665" i="5" s="1"/>
  <c r="J1383" i="5" a="1"/>
  <c r="J1383" i="5" s="1"/>
  <c r="J1464" i="5" a="1"/>
  <c r="J1464" i="5" s="1"/>
  <c r="J1079" i="5" a="1"/>
  <c r="J1079" i="5" s="1"/>
  <c r="J796" i="5" a="1"/>
  <c r="J796" i="5" s="1"/>
  <c r="J1554" i="5" a="1"/>
  <c r="J1554" i="5" s="1"/>
  <c r="J1467" i="5" a="1"/>
  <c r="J1467" i="5" s="1"/>
  <c r="J737" i="5" a="1"/>
  <c r="J737" i="5" s="1"/>
  <c r="J361" i="5" a="1"/>
  <c r="J361" i="5" s="1"/>
  <c r="J263" i="5" a="1"/>
  <c r="J263" i="5" s="1"/>
  <c r="J459" i="5" a="1"/>
  <c r="J459" i="5" s="1"/>
  <c r="J880" i="5" a="1"/>
  <c r="J880" i="5" s="1"/>
  <c r="J1354" i="5" a="1"/>
  <c r="J1354" i="5" s="1"/>
  <c r="J683" i="5" a="1"/>
  <c r="J683" i="5" s="1"/>
  <c r="J1621" i="5" a="1"/>
  <c r="J1621" i="5" s="1"/>
  <c r="J1121" i="5" a="1"/>
  <c r="J1121" i="5" s="1"/>
  <c r="J877" i="5" a="1"/>
  <c r="J877" i="5" s="1"/>
  <c r="J147" i="5" a="1"/>
  <c r="J147" i="5" s="1"/>
  <c r="J1068" i="5" a="1"/>
  <c r="J1068" i="5" s="1"/>
  <c r="J290" i="5" a="1"/>
  <c r="J290" i="5" s="1"/>
  <c r="J1720" i="5" a="1"/>
  <c r="J1720" i="5" s="1"/>
  <c r="J524" i="5" a="1"/>
  <c r="J524" i="5" s="1"/>
  <c r="J221" i="5" a="1"/>
  <c r="J221" i="5" s="1"/>
  <c r="J1045" i="5" a="1"/>
  <c r="J1045" i="5" s="1"/>
  <c r="J694" i="5" a="1"/>
  <c r="J694" i="5" s="1"/>
  <c r="J1410" i="5" a="1"/>
  <c r="J1410" i="5" s="1"/>
  <c r="J1065" i="5" a="1"/>
  <c r="J1065" i="5" s="1"/>
  <c r="J1522" i="5" a="1"/>
  <c r="J1522" i="5" s="1"/>
  <c r="J145" i="5" a="1"/>
  <c r="J145" i="5" s="1"/>
  <c r="J1442" i="5" a="1"/>
  <c r="J1442" i="5" s="1"/>
  <c r="J864" i="5" a="1"/>
  <c r="J864" i="5" s="1"/>
  <c r="J122" i="5" a="1"/>
  <c r="J122" i="5" s="1"/>
  <c r="J11" i="5" a="1"/>
  <c r="J11" i="5" s="1"/>
  <c r="J1187" i="5" a="1"/>
  <c r="J1187" i="5" s="1"/>
  <c r="J756" i="5" a="1"/>
  <c r="J756" i="5" s="1"/>
  <c r="J578" i="5" a="1"/>
  <c r="J578" i="5" s="1"/>
  <c r="J879" i="5" a="1"/>
  <c r="J879" i="5" s="1"/>
  <c r="J501" i="5" a="1"/>
  <c r="J501" i="5" s="1"/>
  <c r="J1778" i="5" a="1"/>
  <c r="J1778" i="5" s="1"/>
  <c r="J665" i="5" a="1"/>
  <c r="J665" i="5" s="1"/>
  <c r="J662" i="5" a="1"/>
  <c r="J662" i="5" s="1"/>
  <c r="J706" i="5" a="1"/>
  <c r="J706" i="5" s="1"/>
  <c r="J1825" i="5" a="1"/>
  <c r="J1825" i="5" s="1"/>
  <c r="J1479" i="5" a="1"/>
  <c r="J1479" i="5" s="1"/>
  <c r="J203" i="5" a="1"/>
  <c r="J203" i="5" s="1"/>
  <c r="J485" i="5" a="1"/>
  <c r="J485" i="5" s="1"/>
  <c r="J1052" i="5" a="1"/>
  <c r="J1052" i="5" s="1"/>
  <c r="J313" i="5" a="1"/>
  <c r="J313" i="5" s="1"/>
  <c r="J1323" i="5" a="1"/>
  <c r="J1323" i="5" s="1"/>
  <c r="J1598" i="5" a="1"/>
  <c r="J1598" i="5" s="1"/>
  <c r="J1401" i="5" a="1"/>
  <c r="J1401" i="5" s="1"/>
  <c r="J1406" i="5" a="1"/>
  <c r="J1406" i="5" s="1"/>
  <c r="J1512" i="5" a="1"/>
  <c r="J1512" i="5" s="1"/>
  <c r="J896" i="5" a="1"/>
  <c r="J896" i="5" s="1"/>
  <c r="J1763" i="5" a="1"/>
  <c r="J1763" i="5" s="1"/>
  <c r="J788" i="5" a="1"/>
  <c r="J788" i="5" s="1"/>
  <c r="J1804" i="5" a="1"/>
  <c r="J1804" i="5" s="1"/>
  <c r="J181" i="5" a="1"/>
  <c r="J181" i="5" s="1"/>
  <c r="J1272" i="5" a="1"/>
  <c r="J1272" i="5" s="1"/>
  <c r="J232" i="5" a="1"/>
  <c r="J232" i="5" s="1"/>
  <c r="J1977" i="5" a="1"/>
  <c r="J1977" i="5" s="1"/>
  <c r="J1996" i="5" a="1"/>
  <c r="J1996" i="5" s="1"/>
  <c r="J690" i="5" a="1"/>
  <c r="J690" i="5" s="1"/>
  <c r="J165" i="5" a="1"/>
  <c r="J165" i="5" s="1"/>
  <c r="J1640" i="5" a="1"/>
  <c r="J1640" i="5" s="1"/>
  <c r="J565" i="5" a="1"/>
  <c r="J565" i="5" s="1"/>
  <c r="J230" i="5" a="1"/>
  <c r="J230" i="5" s="1"/>
  <c r="J101" i="5" a="1"/>
  <c r="J101" i="5" s="1"/>
  <c r="J278" i="5" a="1"/>
  <c r="J278" i="5" s="1"/>
  <c r="J314" i="5" a="1"/>
  <c r="J314" i="5" s="1"/>
  <c r="J1445" i="5" a="1"/>
  <c r="J1445" i="5" s="1"/>
  <c r="J1199" i="5" a="1"/>
  <c r="J1199" i="5" s="1"/>
  <c r="J382" i="5" a="1"/>
  <c r="J382" i="5" s="1"/>
  <c r="J385" i="5" a="1"/>
  <c r="J385" i="5" s="1"/>
  <c r="J409" i="5" a="1"/>
  <c r="J409" i="5" s="1"/>
  <c r="J467" i="5" a="1"/>
  <c r="J467" i="5" s="1"/>
  <c r="J936" i="5" a="1"/>
  <c r="J936" i="5" s="1"/>
  <c r="J1353" i="5" a="1"/>
  <c r="J1353" i="5" s="1"/>
  <c r="J622" i="5" a="1"/>
  <c r="J622" i="5" s="1"/>
  <c r="J401" i="5" a="1"/>
  <c r="J401" i="5" s="1"/>
  <c r="J277" i="5" a="1"/>
  <c r="J277" i="5" s="1"/>
  <c r="J1953" i="5" a="1"/>
  <c r="J1953" i="5" s="1"/>
  <c r="J854" i="5" a="1"/>
  <c r="J854" i="5" s="1"/>
  <c r="J1327" i="5" a="1"/>
  <c r="J1327" i="5" s="1"/>
  <c r="J188" i="5" a="1"/>
  <c r="J188" i="5" s="1"/>
  <c r="J1831" i="5" a="1"/>
  <c r="J1831" i="5" s="1"/>
  <c r="J611" i="5" a="1"/>
  <c r="J611" i="5" s="1"/>
  <c r="J103" i="5" a="1"/>
  <c r="J103" i="5" s="1"/>
  <c r="J861" i="5" a="1"/>
  <c r="J861" i="5" s="1"/>
  <c r="J1062" i="5" a="1"/>
  <c r="J1062" i="5" s="1"/>
  <c r="J378" i="5" a="1"/>
  <c r="J378" i="5" s="1"/>
  <c r="J1055" i="5" a="1"/>
  <c r="J1055" i="5" s="1"/>
  <c r="J307" i="5" a="1"/>
  <c r="J307" i="5" s="1"/>
  <c r="J718" i="5" a="1"/>
  <c r="J718" i="5" s="1"/>
  <c r="J255" i="5" a="1"/>
  <c r="J255" i="5" s="1"/>
  <c r="J1105" i="5" a="1"/>
  <c r="J1105" i="5" s="1"/>
  <c r="J1716" i="5" a="1"/>
  <c r="J1716" i="5" s="1"/>
  <c r="J444" i="5" a="1"/>
  <c r="J444" i="5" s="1"/>
  <c r="J927" i="5" a="1"/>
  <c r="J927" i="5" s="1"/>
  <c r="J151" i="5" a="1"/>
  <c r="J151" i="5" s="1"/>
  <c r="J1819" i="5" a="1"/>
  <c r="J1819" i="5" s="1"/>
  <c r="J57" i="5" a="1"/>
  <c r="J57" i="5" s="1"/>
  <c r="J722" i="5" a="1"/>
  <c r="J722" i="5" s="1"/>
  <c r="J934" i="5" a="1"/>
  <c r="J934" i="5" s="1"/>
  <c r="J976" i="5" a="1"/>
  <c r="J976" i="5" s="1"/>
  <c r="J1784" i="5" a="1"/>
  <c r="J1784" i="5" s="1"/>
  <c r="J1517" i="5" a="1"/>
  <c r="J1517" i="5" s="1"/>
  <c r="J988" i="5" a="1"/>
  <c r="J988" i="5" s="1"/>
  <c r="J234" i="5" a="1"/>
  <c r="J234" i="5" s="1"/>
  <c r="J778" i="5" a="1"/>
  <c r="J778" i="5" s="1"/>
  <c r="J1852" i="5" a="1"/>
  <c r="J1852" i="5" s="1"/>
  <c r="J1492" i="5" a="1"/>
  <c r="J1492" i="5" s="1"/>
  <c r="J640" i="5" a="1"/>
  <c r="J640" i="5" s="1"/>
  <c r="J1129" i="5" a="1"/>
  <c r="J1129" i="5" s="1"/>
  <c r="J423" i="5" a="1"/>
  <c r="J423" i="5" s="1"/>
  <c r="J91" i="5" a="1"/>
  <c r="J91" i="5" s="1"/>
  <c r="J720" i="5" a="1"/>
  <c r="J720" i="5" s="1"/>
  <c r="J1843" i="5" a="1"/>
  <c r="J1843" i="5" s="1"/>
  <c r="J667" i="5" a="1"/>
  <c r="J667" i="5" s="1"/>
  <c r="J943" i="5" a="1"/>
  <c r="J943" i="5" s="1"/>
  <c r="J549" i="5" a="1"/>
  <c r="J549" i="5" s="1"/>
  <c r="J80" i="5" a="1"/>
  <c r="J80" i="5" s="1"/>
  <c r="J182" i="5" a="1"/>
  <c r="J182" i="5" s="1"/>
  <c r="J316" i="5" a="1"/>
  <c r="J316" i="5" s="1"/>
  <c r="J787" i="5" a="1"/>
  <c r="J787" i="5" s="1"/>
  <c r="J264" i="5" a="1"/>
  <c r="J264" i="5" s="1"/>
  <c r="J598" i="5" a="1"/>
  <c r="J598" i="5" s="1"/>
  <c r="J1644" i="5" a="1"/>
  <c r="J1644" i="5" s="1"/>
  <c r="J1645" i="5" a="1"/>
  <c r="J1645" i="5" s="1"/>
  <c r="J966" i="5" a="1"/>
  <c r="J966" i="5" s="1"/>
  <c r="J177" i="5" a="1"/>
  <c r="J177" i="5" s="1"/>
  <c r="J15" i="5" a="1"/>
  <c r="J15" i="5" s="1"/>
  <c r="J557" i="5" a="1"/>
  <c r="J557" i="5" s="1"/>
  <c r="J28" i="5" a="1"/>
  <c r="J28" i="5" s="1"/>
  <c r="J723" i="5" a="1"/>
  <c r="J723" i="5" s="1"/>
  <c r="J746" i="5" a="1"/>
  <c r="J746" i="5" s="1"/>
  <c r="J453" i="5" a="1"/>
  <c r="J453" i="5" s="1"/>
  <c r="J1348" i="5" a="1"/>
  <c r="J1348" i="5" s="1"/>
  <c r="J320" i="5" a="1"/>
  <c r="J320" i="5" s="1"/>
  <c r="J1912" i="5" a="1"/>
  <c r="J1912" i="5" s="1"/>
  <c r="J1894" i="5" a="1"/>
  <c r="J1894" i="5" s="1"/>
  <c r="J825" i="5" a="1"/>
  <c r="J825" i="5" s="1"/>
  <c r="J302" i="5" a="1"/>
  <c r="J302" i="5" s="1"/>
  <c r="J370" i="5" a="1"/>
  <c r="J370" i="5" s="1"/>
  <c r="J1594" i="5" a="1"/>
  <c r="J1594" i="5" s="1"/>
  <c r="J1363" i="5" a="1"/>
  <c r="J1363" i="5" s="1"/>
  <c r="J672" i="5" a="1"/>
  <c r="J672" i="5" s="1"/>
  <c r="J1969" i="5" a="1"/>
  <c r="J1969" i="5" s="1"/>
  <c r="J1623" i="5" a="1"/>
  <c r="J1623" i="5" s="1"/>
  <c r="J389" i="5" a="1"/>
  <c r="J389" i="5" s="1"/>
  <c r="J121" i="5" a="1"/>
  <c r="J121" i="5" s="1"/>
  <c r="J1362" i="5" a="1"/>
  <c r="J1362" i="5" s="1"/>
  <c r="J1915" i="5" a="1"/>
  <c r="J1915" i="5" s="1"/>
  <c r="J1087" i="5" a="1"/>
  <c r="J1087" i="5" s="1"/>
  <c r="J1498" i="5" a="1"/>
  <c r="J1498" i="5" s="1"/>
  <c r="J1036" i="5" a="1"/>
  <c r="J1036" i="5" s="1"/>
  <c r="J897" i="5" a="1"/>
  <c r="J897" i="5" s="1"/>
  <c r="J206" i="5" a="1"/>
  <c r="J206" i="5" s="1"/>
  <c r="J660" i="5" a="1"/>
  <c r="J660" i="5" s="1"/>
  <c r="J860" i="5" a="1"/>
  <c r="J860" i="5" s="1"/>
  <c r="J1858" i="5" a="1"/>
  <c r="J1858" i="5" s="1"/>
  <c r="J1250" i="5" a="1"/>
  <c r="J1250" i="5" s="1"/>
  <c r="J5" i="5" a="1"/>
  <c r="J5" i="5" s="1"/>
  <c r="J79" i="5" a="1"/>
  <c r="J79" i="5" s="1"/>
  <c r="J1653" i="5" a="1"/>
  <c r="J1653" i="5" s="1"/>
  <c r="J287" i="5" a="1"/>
  <c r="J287" i="5" s="1"/>
  <c r="J288" i="5" a="1"/>
  <c r="J288" i="5" s="1"/>
  <c r="J1317" i="5" a="1"/>
  <c r="J1317" i="5" s="1"/>
  <c r="J1980" i="5" a="1"/>
  <c r="J1980" i="5" s="1"/>
  <c r="J701" i="5" a="1"/>
  <c r="J701" i="5" s="1"/>
  <c r="J1957" i="5" a="1"/>
  <c r="J1957" i="5" s="1"/>
  <c r="J1396" i="5" a="1"/>
  <c r="J1396" i="5" s="1"/>
  <c r="J736" i="5" a="1"/>
  <c r="J736" i="5" s="1"/>
  <c r="J770" i="5" a="1"/>
  <c r="J770" i="5" s="1"/>
  <c r="J402" i="5" a="1"/>
  <c r="J402" i="5" s="1"/>
  <c r="J1207" i="5" a="1"/>
  <c r="J1207" i="5" s="1"/>
  <c r="J1067" i="5" a="1"/>
  <c r="J1067" i="5" s="1"/>
  <c r="J1576" i="5" a="1"/>
  <c r="J1576" i="5" s="1"/>
  <c r="J1793" i="5" a="1"/>
  <c r="J1793" i="5" s="1"/>
  <c r="J1268" i="5" a="1"/>
  <c r="J1268" i="5" s="1"/>
  <c r="J635" i="5" a="1"/>
  <c r="J635" i="5" s="1"/>
  <c r="J1072" i="5" a="1"/>
  <c r="J1072" i="5" s="1"/>
  <c r="J1098" i="5" a="1"/>
  <c r="J1098" i="5" s="1"/>
  <c r="J911" i="5" a="1"/>
  <c r="J911" i="5" s="1"/>
  <c r="J794" i="5" a="1"/>
  <c r="J794" i="5" s="1"/>
  <c r="J1078" i="5" a="1"/>
  <c r="J1078" i="5" s="1"/>
  <c r="J1781" i="5" a="1"/>
  <c r="J1781" i="5" s="1"/>
  <c r="J1011" i="5" a="1"/>
  <c r="J1011" i="5" s="1"/>
  <c r="J1189" i="5" a="1"/>
  <c r="J1189" i="5" s="1"/>
  <c r="J747" i="5" a="1"/>
  <c r="J747" i="5" s="1"/>
  <c r="J1499" i="5" a="1"/>
  <c r="J1499" i="5" s="1"/>
  <c r="J373" i="5" a="1"/>
  <c r="J373" i="5" s="1"/>
  <c r="J357" i="5" a="1"/>
  <c r="J357" i="5" s="1"/>
  <c r="J521" i="5" a="1"/>
  <c r="J521" i="5" s="1"/>
  <c r="J1524" i="5" a="1"/>
  <c r="J1524" i="5" s="1"/>
  <c r="J1529" i="5" a="1"/>
  <c r="J1529" i="5" s="1"/>
  <c r="J1384" i="5" a="1"/>
  <c r="J1384" i="5" s="1"/>
  <c r="J299" i="5" a="1"/>
  <c r="J299" i="5" s="1"/>
  <c r="J528" i="5" a="1"/>
  <c r="J528" i="5" s="1"/>
  <c r="J1868" i="5" a="1"/>
  <c r="J1868" i="5" s="1"/>
  <c r="J1470" i="5" a="1"/>
  <c r="J1470" i="5" s="1"/>
  <c r="J1314" i="5" a="1"/>
  <c r="J1314" i="5" s="1"/>
  <c r="J1857" i="5" a="1"/>
  <c r="J1857" i="5" s="1"/>
  <c r="J1222" i="5" a="1"/>
  <c r="J1222" i="5" s="1"/>
  <c r="J1575" i="5" a="1"/>
  <c r="J1575" i="5" s="1"/>
  <c r="J1155" i="5" a="1"/>
  <c r="J1155" i="5" s="1"/>
  <c r="J583" i="5" a="1"/>
  <c r="J583" i="5" s="1"/>
  <c r="J92" i="5" a="1"/>
  <c r="J92" i="5" s="1"/>
  <c r="J1663" i="5" a="1"/>
  <c r="J1663" i="5" s="1"/>
  <c r="J1841" i="5" a="1"/>
  <c r="J1841" i="5" s="1"/>
  <c r="J607" i="5" a="1"/>
  <c r="J607" i="5" s="1"/>
  <c r="J1070" i="5" a="1"/>
  <c r="J1070" i="5" s="1"/>
  <c r="J1518" i="5" a="1"/>
  <c r="J1518" i="5" s="1"/>
  <c r="J1695" i="5" a="1"/>
  <c r="J1695" i="5" s="1"/>
  <c r="J804" i="5" a="1"/>
  <c r="J804" i="5" s="1"/>
  <c r="J1994" i="5" a="1"/>
  <c r="J1994" i="5" s="1"/>
  <c r="J17" i="5" a="1"/>
  <c r="J17" i="5" s="1"/>
  <c r="J599" i="5" a="1"/>
  <c r="J599" i="5" s="1"/>
  <c r="J1184" i="5" a="1"/>
  <c r="J1184" i="5" s="1"/>
  <c r="J359" i="5" a="1"/>
  <c r="J359" i="5" s="1"/>
  <c r="J1840" i="5" a="1"/>
  <c r="J1840" i="5" s="1"/>
  <c r="J482" i="5" a="1"/>
  <c r="J482" i="5" s="1"/>
  <c r="J1421" i="5" a="1"/>
  <c r="J1421" i="5" s="1"/>
  <c r="J364" i="5" a="1"/>
  <c r="J364" i="5" s="1"/>
  <c r="J1110" i="5" a="1"/>
  <c r="J1110" i="5" s="1"/>
  <c r="J400" i="5" a="1"/>
  <c r="J400" i="5" s="1"/>
  <c r="J1856" i="5" a="1"/>
  <c r="J1856" i="5" s="1"/>
  <c r="J418" i="5" a="1"/>
  <c r="J418" i="5" s="1"/>
  <c r="J89" i="5" a="1"/>
  <c r="J89" i="5" s="1"/>
  <c r="J838" i="5" a="1"/>
  <c r="J838" i="5" s="1"/>
  <c r="J1284" i="5" a="1"/>
  <c r="J1284" i="5" s="1"/>
  <c r="J1309" i="5" a="1"/>
  <c r="J1309" i="5" s="1"/>
  <c r="J1288" i="5" a="1"/>
  <c r="J1288" i="5" s="1"/>
  <c r="J1974" i="5" a="1"/>
  <c r="J1974" i="5" s="1"/>
  <c r="J1380" i="5" a="1"/>
  <c r="J1380" i="5" s="1"/>
  <c r="J730" i="5" a="1"/>
  <c r="J730" i="5" s="1"/>
  <c r="J225" i="5" a="1"/>
  <c r="J225" i="5" s="1"/>
  <c r="J1801" i="5" a="1"/>
  <c r="J1801" i="5" s="1"/>
  <c r="J862" i="5" a="1"/>
  <c r="J862" i="5" s="1"/>
  <c r="J637" i="5" a="1"/>
  <c r="J637" i="5" s="1"/>
  <c r="J1948" i="5" a="1"/>
  <c r="J1948" i="5" s="1"/>
  <c r="J1403" i="5" a="1"/>
  <c r="J1403" i="5" s="1"/>
  <c r="J1954" i="5" a="1"/>
  <c r="J1954" i="5" s="1"/>
  <c r="J1091" i="5" a="1"/>
  <c r="J1091" i="5" s="1"/>
  <c r="J782" i="5" a="1"/>
  <c r="J782" i="5" s="1"/>
  <c r="J582" i="5" a="1"/>
  <c r="J582" i="5" s="1"/>
  <c r="J717" i="5" a="1"/>
  <c r="J717" i="5" s="1"/>
  <c r="J1285" i="5" a="1"/>
  <c r="J1285" i="5" s="1"/>
  <c r="J271" i="5" a="1"/>
  <c r="J271" i="5" s="1"/>
  <c r="J1147" i="5" a="1"/>
  <c r="J1147" i="5" s="1"/>
  <c r="J612" i="5" a="1"/>
  <c r="J612" i="5" s="1"/>
  <c r="J1788" i="5" a="1"/>
  <c r="J1788" i="5" s="1"/>
  <c r="J492" i="5" a="1"/>
  <c r="J492" i="5" s="1"/>
  <c r="J619" i="5" a="1"/>
  <c r="J619" i="5" s="1"/>
  <c r="J1497" i="5" a="1"/>
  <c r="J1497" i="5" s="1"/>
  <c r="J274" i="5" a="1"/>
  <c r="J274" i="5" s="1"/>
  <c r="J1386" i="5" a="1"/>
  <c r="J1386" i="5" s="1"/>
  <c r="J1823" i="5" a="1"/>
  <c r="J1823" i="5" s="1"/>
  <c r="J823" i="5" a="1"/>
  <c r="J823" i="5" s="1"/>
  <c r="J469" i="5" a="1"/>
  <c r="J469" i="5" s="1"/>
  <c r="J1547" i="5" a="1"/>
  <c r="J1547" i="5" s="1"/>
  <c r="J1681" i="5" a="1"/>
  <c r="J1681" i="5" s="1"/>
  <c r="J249" i="5" a="1"/>
  <c r="J249" i="5" s="1"/>
  <c r="J1728" i="5" a="1"/>
  <c r="J1728" i="5" s="1"/>
  <c r="J1570" i="5" a="1"/>
  <c r="J1570" i="5" s="1"/>
  <c r="J839" i="5" a="1"/>
  <c r="J839" i="5" s="1"/>
  <c r="J334" i="5" a="1"/>
  <c r="J334" i="5" s="1"/>
  <c r="J421" i="5" a="1"/>
  <c r="J421" i="5" s="1"/>
  <c r="J1481" i="5" a="1"/>
  <c r="J1481" i="5" s="1"/>
  <c r="J352" i="5" a="1"/>
  <c r="J352" i="5" s="1"/>
  <c r="J1672" i="5" a="1"/>
  <c r="J1672" i="5" s="1"/>
  <c r="J108" i="5" a="1"/>
  <c r="J108" i="5" s="1"/>
  <c r="J512" i="5" a="1"/>
  <c r="J512" i="5" s="1"/>
  <c r="J1012" i="5" a="1"/>
  <c r="J1012" i="5" s="1"/>
  <c r="J680" i="5" a="1"/>
  <c r="J680" i="5" s="1"/>
  <c r="J265" i="5" a="1"/>
  <c r="J265" i="5" s="1"/>
  <c r="J633" i="5" a="1"/>
  <c r="J633" i="5" s="1"/>
  <c r="J679" i="5" a="1"/>
  <c r="J679" i="5" s="1"/>
  <c r="J1132" i="5" a="1"/>
  <c r="J1132" i="5" s="1"/>
  <c r="J315" i="5" a="1"/>
  <c r="J315" i="5" s="1"/>
  <c r="J1724" i="5" a="1"/>
  <c r="J1724" i="5" s="1"/>
  <c r="J1755" i="5" a="1"/>
  <c r="J1755" i="5" s="1"/>
  <c r="J1967" i="5" a="1"/>
  <c r="J1967" i="5" s="1"/>
  <c r="J950" i="5" a="1"/>
  <c r="J950" i="5" s="1"/>
  <c r="J1633" i="5" a="1"/>
  <c r="J1633" i="5" s="1"/>
  <c r="J949" i="5" a="1"/>
  <c r="J949" i="5" s="1"/>
  <c r="J1432" i="5" a="1"/>
  <c r="J1432" i="5" s="1"/>
  <c r="J628" i="5" a="1"/>
  <c r="J628" i="5" s="1"/>
  <c r="J1549" i="5" a="1"/>
  <c r="J1549" i="5" s="1"/>
  <c r="J1441" i="5" a="1"/>
  <c r="J1441" i="5" s="1"/>
  <c r="J1371" i="5" a="1"/>
  <c r="J1371" i="5" s="1"/>
  <c r="J1235" i="5" a="1"/>
  <c r="J1235" i="5" s="1"/>
  <c r="J1141" i="5" a="1"/>
  <c r="J1141" i="5" s="1"/>
  <c r="J1301" i="5" a="1"/>
  <c r="J1301" i="5" s="1"/>
  <c r="J1303" i="5" a="1"/>
  <c r="J1303" i="5" s="1"/>
  <c r="J1240" i="5" a="1"/>
  <c r="J1240" i="5" s="1"/>
  <c r="J1471" i="5" a="1"/>
  <c r="J1471" i="5" s="1"/>
  <c r="J1920" i="5" a="1"/>
  <c r="J1920" i="5" s="1"/>
  <c r="J1766" i="5" a="1"/>
  <c r="J1766" i="5" s="1"/>
  <c r="J1468" i="5" a="1"/>
  <c r="J1468" i="5" s="1"/>
  <c r="J1238" i="5" a="1"/>
  <c r="J1238" i="5" s="1"/>
  <c r="J1565" i="5" a="1"/>
  <c r="J1565" i="5" s="1"/>
  <c r="J1734" i="5" a="1"/>
  <c r="J1734" i="5" s="1"/>
  <c r="J1963" i="5" a="1"/>
  <c r="J1963" i="5" s="1"/>
  <c r="J1289" i="5" a="1"/>
  <c r="J1289" i="5" s="1"/>
  <c r="J1454" i="5" a="1"/>
  <c r="J1454" i="5" s="1"/>
  <c r="J790" i="5" a="1"/>
  <c r="J790" i="5" s="1"/>
  <c r="J734" i="5" a="1"/>
  <c r="J734" i="5" s="1"/>
  <c r="J159" i="5" a="1"/>
  <c r="J159" i="5" s="1"/>
  <c r="J1276" i="5" a="1"/>
  <c r="J1276" i="5" s="1"/>
  <c r="J712" i="5" a="1"/>
  <c r="J712" i="5" s="1"/>
  <c r="J216" i="5" a="1"/>
  <c r="J216" i="5" s="1"/>
  <c r="J1505" i="5" a="1"/>
  <c r="J1505" i="5" s="1"/>
  <c r="J1404" i="5" a="1"/>
  <c r="J1404" i="5" s="1"/>
  <c r="J1754" i="5" a="1"/>
  <c r="J1754" i="5" s="1"/>
  <c r="J283" i="5" a="1"/>
  <c r="J283" i="5" s="1"/>
  <c r="J1506" i="5" a="1"/>
  <c r="J1506" i="5" s="1"/>
  <c r="J1859" i="5" a="1"/>
  <c r="J1859" i="5" s="1"/>
  <c r="J1393" i="5" a="1"/>
  <c r="J1393" i="5" s="1"/>
  <c r="J1989" i="5" a="1"/>
  <c r="J1989" i="5" s="1"/>
  <c r="J601" i="5" a="1"/>
  <c r="J601" i="5" s="1"/>
  <c r="J1797" i="5" a="1"/>
  <c r="J1797" i="5" s="1"/>
  <c r="J1298" i="5" a="1"/>
  <c r="J1298" i="5" s="1"/>
  <c r="J1293" i="5" a="1"/>
  <c r="J1293" i="5" s="1"/>
  <c r="J1340" i="5" a="1"/>
  <c r="J1340" i="5" s="1"/>
  <c r="J1228" i="5" a="1"/>
  <c r="J1228" i="5" s="1"/>
  <c r="J757" i="5" a="1"/>
  <c r="J757" i="5" s="1"/>
  <c r="J77" i="5" a="1"/>
  <c r="J77" i="5" s="1"/>
  <c r="J1692" i="5" a="1"/>
  <c r="J1692" i="5" s="1"/>
  <c r="J1551" i="5" a="1"/>
  <c r="J1551" i="5" s="1"/>
  <c r="J1564" i="5" a="1"/>
  <c r="J1564" i="5" s="1"/>
  <c r="J1335" i="5" a="1"/>
  <c r="J1335" i="5" s="1"/>
  <c r="J484" i="5" a="1"/>
  <c r="J484" i="5" s="1"/>
  <c r="J657" i="5" a="1"/>
  <c r="J657" i="5" s="1"/>
  <c r="J554" i="5" a="1"/>
  <c r="J554" i="5" s="1"/>
  <c r="J1217" i="5" a="1"/>
  <c r="J1217" i="5" s="1"/>
  <c r="J1641" i="5" a="1"/>
  <c r="J1641" i="5" s="1"/>
  <c r="J1402" i="5" a="1"/>
  <c r="J1402" i="5" s="1"/>
  <c r="J1978" i="5" a="1"/>
  <c r="J1978" i="5" s="1"/>
  <c r="J1897" i="5" a="1"/>
  <c r="J1897" i="5" s="1"/>
  <c r="J1519" i="5" a="1"/>
  <c r="J1519" i="5" s="1"/>
  <c r="J1243" i="5" a="1"/>
  <c r="J1243" i="5" s="1"/>
  <c r="J711" i="5" a="1"/>
  <c r="J711" i="5" s="1"/>
  <c r="J38" i="5" a="1"/>
  <c r="J38" i="5" s="1"/>
  <c r="J1849" i="5" a="1"/>
  <c r="J1849" i="5" s="1"/>
  <c r="J428" i="5" a="1"/>
  <c r="J428" i="5" s="1"/>
  <c r="J1544" i="5" a="1"/>
  <c r="J1544" i="5" s="1"/>
  <c r="J965" i="5" a="1"/>
  <c r="J965" i="5" s="1"/>
  <c r="J19" i="5" a="1"/>
  <c r="J19" i="5" s="1"/>
  <c r="J869" i="5" a="1"/>
  <c r="J869" i="5" s="1"/>
  <c r="J885" i="5" a="1"/>
  <c r="J885" i="5" s="1"/>
  <c r="J518" i="5" a="1"/>
  <c r="J518" i="5" s="1"/>
  <c r="J762" i="5" a="1"/>
  <c r="J762" i="5" s="1"/>
  <c r="J74" i="5" a="1"/>
  <c r="J74" i="5" s="1"/>
  <c r="J985" i="5" a="1"/>
  <c r="J985" i="5" s="1"/>
  <c r="J1033" i="5" a="1"/>
  <c r="J1033" i="5" s="1"/>
  <c r="J546" i="5" a="1"/>
  <c r="J546" i="5" s="1"/>
  <c r="J1553" i="5" a="1"/>
  <c r="J1553" i="5" s="1"/>
  <c r="J1706" i="5" a="1"/>
  <c r="J1706" i="5" s="1"/>
  <c r="J689" i="5" a="1"/>
  <c r="J689" i="5" s="1"/>
  <c r="J1260" i="5" a="1"/>
  <c r="J1260" i="5" s="1"/>
  <c r="J141" i="5" a="1"/>
  <c r="J141" i="5" s="1"/>
  <c r="J58" i="5" a="1"/>
  <c r="J58" i="5" s="1"/>
  <c r="J1614" i="5" a="1"/>
  <c r="J1614" i="5" s="1"/>
  <c r="J1631" i="5" a="1"/>
  <c r="J1631" i="5" s="1"/>
  <c r="J1157" i="5" a="1"/>
  <c r="J1157" i="5" s="1"/>
  <c r="J478" i="5" a="1"/>
  <c r="J478" i="5" s="1"/>
  <c r="J257" i="5" a="1"/>
  <c r="J257" i="5" s="1"/>
  <c r="J570" i="5" a="1"/>
  <c r="J570" i="5" s="1"/>
  <c r="J1118" i="5" a="1"/>
  <c r="J1118" i="5" s="1"/>
  <c r="J781" i="5" a="1"/>
  <c r="J781" i="5" s="1"/>
  <c r="J242" i="5" a="1"/>
  <c r="J242" i="5" s="1"/>
  <c r="J1031" i="5" a="1"/>
  <c r="J1031" i="5" s="1"/>
  <c r="J1647" i="5" a="1"/>
  <c r="J1647" i="5" s="1"/>
  <c r="J584" i="5" a="1"/>
  <c r="J584" i="5" s="1"/>
  <c r="J1302" i="5" a="1"/>
  <c r="J1302" i="5" s="1"/>
  <c r="J738" i="5" a="1"/>
  <c r="J738" i="5" s="1"/>
  <c r="J1971" i="5" a="1"/>
  <c r="J1971" i="5" s="1"/>
  <c r="J942" i="5" a="1"/>
  <c r="J942" i="5" s="1"/>
  <c r="J1610" i="5" a="1"/>
  <c r="J1610" i="5" s="1"/>
  <c r="J1791" i="5" a="1"/>
  <c r="J1791" i="5" s="1"/>
  <c r="J1097" i="5" a="1"/>
  <c r="J1097" i="5" s="1"/>
  <c r="J1041" i="5" a="1"/>
  <c r="J1041" i="5" s="1"/>
  <c r="J1976" i="5" a="1"/>
  <c r="J1976" i="5" s="1"/>
  <c r="J1941" i="5" a="1"/>
  <c r="J1941" i="5" s="1"/>
  <c r="J959" i="5" a="1"/>
  <c r="J959" i="5" s="1"/>
  <c r="J1629" i="5" a="1"/>
  <c r="J1629" i="5" s="1"/>
  <c r="J377" i="5" a="1"/>
  <c r="J377" i="5" s="1"/>
  <c r="J903" i="5" a="1"/>
  <c r="J903" i="5" s="1"/>
  <c r="J1251" i="5" a="1"/>
  <c r="J1251" i="5" s="1"/>
  <c r="J415" i="5" a="1"/>
  <c r="J415" i="5" s="1"/>
  <c r="J1586" i="5" a="1"/>
  <c r="J1586" i="5" s="1"/>
  <c r="J618" i="5" a="1"/>
  <c r="J618" i="5" s="1"/>
  <c r="J29" i="5" a="1"/>
  <c r="J29" i="5" s="1"/>
  <c r="J916" i="5" a="1"/>
  <c r="J916" i="5" s="1"/>
  <c r="J1824" i="5" a="1"/>
  <c r="J1824" i="5" s="1"/>
  <c r="J1166" i="5" a="1"/>
  <c r="J1166" i="5" s="1"/>
  <c r="J1308" i="5" a="1"/>
  <c r="J1308" i="5" s="1"/>
  <c r="J1426" i="5" a="1"/>
  <c r="J1426" i="5" s="1"/>
  <c r="J200" i="5" a="1"/>
  <c r="J200" i="5" s="1"/>
  <c r="J1134" i="5" a="1"/>
  <c r="J1134" i="5" s="1"/>
  <c r="J1400" i="5" a="1"/>
  <c r="J1400" i="5" s="1"/>
  <c r="J1104" i="5" a="1"/>
  <c r="J1104" i="5" s="1"/>
  <c r="J397" i="5" a="1"/>
  <c r="J397" i="5" s="1"/>
  <c r="J1152" i="5" a="1"/>
  <c r="J1152" i="5" s="1"/>
  <c r="J1219" i="5" a="1"/>
  <c r="J1219" i="5" s="1"/>
  <c r="J317" i="5" a="1"/>
  <c r="J317" i="5" s="1"/>
  <c r="J294" i="5" a="1"/>
  <c r="J294" i="5" s="1"/>
  <c r="J1738" i="5" a="1"/>
  <c r="J1738" i="5" s="1"/>
  <c r="J1850" i="5" a="1"/>
  <c r="J1850" i="5" s="1"/>
  <c r="J48" i="5" a="1"/>
  <c r="J48" i="5" s="1"/>
  <c r="J176" i="5" a="1"/>
  <c r="J176" i="5" s="1"/>
  <c r="J999" i="5" a="1"/>
  <c r="J999" i="5" s="1"/>
  <c r="J1673" i="5" a="1"/>
  <c r="J1673" i="5" s="1"/>
  <c r="J1375" i="5" a="1"/>
  <c r="J1375" i="5" s="1"/>
  <c r="J1409" i="5" a="1"/>
  <c r="J1409" i="5" s="1"/>
  <c r="J329" i="5" a="1"/>
  <c r="J329" i="5" s="1"/>
  <c r="J1538" i="5" a="1"/>
  <c r="J1538" i="5" s="1"/>
  <c r="J463" i="5" a="1"/>
  <c r="J463" i="5" s="1"/>
  <c r="J1318" i="5" a="1"/>
  <c r="J1318" i="5" s="1"/>
  <c r="J109" i="5" a="1"/>
  <c r="J109" i="5" s="1"/>
  <c r="J1407" i="5" a="1"/>
  <c r="J1407" i="5" s="1"/>
  <c r="J468" i="5" a="1"/>
  <c r="J468" i="5" s="1"/>
  <c r="J388" i="5" a="1"/>
  <c r="J388" i="5" s="1"/>
  <c r="J171" i="5" a="1"/>
  <c r="J171" i="5" s="1"/>
  <c r="J1156" i="5" a="1"/>
  <c r="J1156" i="5" s="1"/>
  <c r="J753" i="5" a="1"/>
  <c r="J753" i="5" s="1"/>
  <c r="J837" i="5" a="1"/>
  <c r="J837" i="5" s="1"/>
  <c r="J1173" i="5" a="1"/>
  <c r="J1173" i="5" s="1"/>
  <c r="J760" i="5" a="1"/>
  <c r="J760" i="5" s="1"/>
  <c r="J525" i="5" a="1"/>
  <c r="J525" i="5" s="1"/>
  <c r="J894" i="5" a="1"/>
  <c r="J894" i="5" s="1"/>
  <c r="J655" i="5" a="1"/>
  <c r="J655" i="5" s="1"/>
  <c r="J915" i="5" a="1"/>
  <c r="J915" i="5" s="1"/>
  <c r="J779" i="5" a="1"/>
  <c r="J779" i="5" s="1"/>
  <c r="J1865" i="5" a="1"/>
  <c r="J1865" i="5" s="1"/>
  <c r="J1391" i="5" a="1"/>
  <c r="J1391" i="5" s="1"/>
  <c r="J1485" i="5" a="1"/>
  <c r="J1485" i="5" s="1"/>
  <c r="J67" i="5" a="1"/>
  <c r="J67" i="5" s="1"/>
  <c r="J324" i="5" a="1"/>
  <c r="J324" i="5" s="1"/>
  <c r="J1569" i="5" a="1"/>
  <c r="J1569" i="5" s="1"/>
  <c r="J1082" i="5" a="1"/>
  <c r="J1082" i="5" s="1"/>
  <c r="J699" i="5" a="1"/>
  <c r="J699" i="5" s="1"/>
  <c r="J1205" i="5" a="1"/>
  <c r="J1205" i="5" s="1"/>
  <c r="J1489" i="5" a="1"/>
  <c r="J1489" i="5" s="1"/>
  <c r="J1705" i="5" a="1"/>
  <c r="J1705" i="5" s="1"/>
  <c r="J1905" i="5" a="1"/>
  <c r="J1905" i="5" s="1"/>
  <c r="J666" i="5" a="1"/>
  <c r="J666" i="5" s="1"/>
  <c r="J1451" i="5" a="1"/>
  <c r="J1451" i="5" s="1"/>
  <c r="J710" i="5" a="1"/>
  <c r="J710" i="5" s="1"/>
  <c r="J127" i="5" a="1"/>
  <c r="J127" i="5" s="1"/>
  <c r="J1374" i="5" a="1"/>
  <c r="J1374" i="5" s="1"/>
  <c r="J1206" i="5" a="1"/>
  <c r="J1206" i="5" s="1"/>
  <c r="J523" i="5" a="1"/>
  <c r="J523" i="5" s="1"/>
  <c r="J1772" i="5" a="1"/>
  <c r="J1772" i="5" s="1"/>
  <c r="J1136" i="5" a="1"/>
  <c r="J1136" i="5" s="1"/>
  <c r="J1800" i="5" a="1"/>
  <c r="J1800" i="5" s="1"/>
  <c r="J125" i="5" a="1"/>
  <c r="J125" i="5" s="1"/>
  <c r="J142" i="5" a="1"/>
  <c r="J142" i="5" s="1"/>
  <c r="J1771" i="5" a="1"/>
  <c r="J1771" i="5" s="1"/>
  <c r="J553" i="5" a="1"/>
  <c r="J553" i="5" s="1"/>
  <c r="J1572" i="5" a="1"/>
  <c r="J1572" i="5" s="1"/>
  <c r="J642" i="5" a="1"/>
  <c r="J642" i="5" s="1"/>
  <c r="J1111" i="5" a="1"/>
  <c r="J1111" i="5" s="1"/>
  <c r="J1448" i="5" a="1"/>
  <c r="J1448" i="5" s="1"/>
  <c r="J479" i="5" a="1"/>
  <c r="J479" i="5" s="1"/>
  <c r="J1305" i="5" a="1"/>
  <c r="J1305" i="5" s="1"/>
  <c r="J1405" i="5" a="1"/>
  <c r="J1405" i="5" s="1"/>
  <c r="J51" i="5" a="1"/>
  <c r="J51" i="5" s="1"/>
  <c r="J1349" i="5" a="1"/>
  <c r="J1349" i="5" s="1"/>
  <c r="J1942" i="5" a="1"/>
  <c r="J1942" i="5" s="1"/>
  <c r="J1582" i="5" a="1"/>
  <c r="J1582" i="5" s="1"/>
  <c r="J1740" i="5" a="1"/>
  <c r="J1740" i="5" s="1"/>
  <c r="J1114" i="5" a="1"/>
  <c r="J1114" i="5" s="1"/>
  <c r="J1316" i="5" a="1"/>
  <c r="J1316" i="5" s="1"/>
  <c r="J1277" i="5" a="1"/>
  <c r="J1277" i="5" s="1"/>
  <c r="J1198" i="5" a="1"/>
  <c r="J1198" i="5" s="1"/>
  <c r="J393" i="5" a="1"/>
  <c r="J393" i="5" s="1"/>
  <c r="J1581" i="5" a="1"/>
  <c r="J1581" i="5" s="1"/>
  <c r="J993" i="5" a="1"/>
  <c r="J993" i="5" s="1"/>
  <c r="J195" i="5" a="1"/>
  <c r="J195" i="5" s="1"/>
  <c r="J847" i="5" a="1"/>
  <c r="J847" i="5" s="1"/>
  <c r="J1496" i="5" a="1"/>
  <c r="J1496" i="5" s="1"/>
  <c r="J1259" i="5" a="1"/>
  <c r="J1259" i="5" s="1"/>
  <c r="J1601" i="5" a="1"/>
  <c r="J1601" i="5" s="1"/>
  <c r="J566" i="5" a="1"/>
  <c r="J566" i="5" s="1"/>
  <c r="J124" i="5" a="1"/>
  <c r="J124" i="5" s="1"/>
  <c r="J1269" i="5" a="1"/>
  <c r="J1269" i="5" s="1"/>
  <c r="J771" i="5" a="1"/>
  <c r="J771" i="5" s="1"/>
  <c r="J420" i="5" a="1"/>
  <c r="J420" i="5" s="1"/>
  <c r="J1271" i="5" a="1"/>
  <c r="J1271" i="5" s="1"/>
  <c r="J1604" i="5" a="1"/>
  <c r="J1604" i="5" s="1"/>
  <c r="J158" i="5" a="1"/>
  <c r="J158" i="5" s="1"/>
  <c r="J873" i="5" a="1"/>
  <c r="J873" i="5" s="1"/>
  <c r="J1502" i="5" a="1"/>
  <c r="J1502" i="5" s="1"/>
  <c r="J502" i="5" a="1"/>
  <c r="J502" i="5" s="1"/>
  <c r="J1188" i="5" a="1"/>
  <c r="J1188" i="5" s="1"/>
  <c r="J1560" i="5" a="1"/>
  <c r="J1560" i="5" s="1"/>
  <c r="J591" i="5" a="1"/>
  <c r="J591" i="5" s="1"/>
  <c r="J365" i="5" a="1"/>
  <c r="J365" i="5" s="1"/>
  <c r="J14" i="5" a="1"/>
  <c r="J14" i="5" s="1"/>
  <c r="J438" i="5" a="1"/>
  <c r="J438" i="5" s="1"/>
  <c r="J1394" i="5" a="1"/>
  <c r="J1394" i="5" s="1"/>
  <c r="J1503" i="5" a="1"/>
  <c r="J1503" i="5" s="1"/>
  <c r="J797" i="5" a="1"/>
  <c r="J797" i="5" s="1"/>
  <c r="J1163" i="5" a="1"/>
  <c r="J1163" i="5" s="1"/>
  <c r="J1808" i="5" a="1"/>
  <c r="J1808" i="5" s="1"/>
  <c r="J871" i="5" a="1"/>
  <c r="J871" i="5" s="1"/>
  <c r="J1680" i="5" a="1"/>
  <c r="J1680" i="5" s="1"/>
  <c r="J1543" i="5" a="1"/>
  <c r="J1543" i="5" s="1"/>
  <c r="J713" i="5" a="1"/>
  <c r="J713" i="5" s="1"/>
  <c r="J990" i="5" a="1"/>
  <c r="J990" i="5" s="1"/>
  <c r="J1334" i="5" a="1"/>
  <c r="J1334" i="5" s="1"/>
  <c r="J766" i="5" a="1"/>
  <c r="J766" i="5" s="1"/>
  <c r="J1937" i="5" a="1"/>
  <c r="J1937" i="5" s="1"/>
  <c r="J1528" i="5" a="1"/>
  <c r="J1528" i="5" s="1"/>
  <c r="J1292" i="5" a="1"/>
  <c r="J1292" i="5" s="1"/>
  <c r="J1907" i="5" a="1"/>
  <c r="J1907" i="5" s="1"/>
  <c r="J1820" i="5" a="1"/>
  <c r="J1820" i="5" s="1"/>
  <c r="J967" i="5" a="1"/>
  <c r="J967" i="5" s="1"/>
  <c r="J163" i="5" a="1"/>
  <c r="J163" i="5" s="1"/>
  <c r="J714" i="5" a="1"/>
  <c r="J714" i="5" s="1"/>
  <c r="J1891" i="5" a="1"/>
  <c r="J1891" i="5" s="1"/>
  <c r="J868" i="5" a="1"/>
  <c r="J868" i="5" s="1"/>
  <c r="J1785" i="5" a="1"/>
  <c r="J1785" i="5" s="1"/>
  <c r="J634" i="5" a="1"/>
  <c r="J634" i="5" s="1"/>
  <c r="J1473" i="5" a="1"/>
  <c r="J1473" i="5" s="1"/>
  <c r="J1063" i="5" a="1"/>
  <c r="J1063" i="5" s="1"/>
  <c r="J719" i="5" a="1"/>
  <c r="J719" i="5" s="1"/>
  <c r="J1500" i="5" a="1"/>
  <c r="J1500" i="5" s="1"/>
  <c r="J1028" i="5" a="1"/>
  <c r="J1028" i="5" s="1"/>
  <c r="J173" i="5" a="1"/>
  <c r="J173" i="5" s="1"/>
  <c r="J832" i="5" a="1"/>
  <c r="J832" i="5" s="1"/>
  <c r="J1871" i="5" a="1"/>
  <c r="J1871" i="5" s="1"/>
  <c r="J1676" i="5" a="1"/>
  <c r="J1676" i="5" s="1"/>
  <c r="J798" i="5" a="1"/>
  <c r="J798" i="5" s="1"/>
  <c r="J1609" i="5" a="1"/>
  <c r="J1609" i="5" s="1"/>
  <c r="J516" i="5" a="1"/>
  <c r="J516" i="5" s="1"/>
  <c r="J1923" i="5" a="1"/>
  <c r="J1923" i="5" s="1"/>
  <c r="J1990" i="5" a="1"/>
  <c r="J1990" i="5" s="1"/>
  <c r="J1109" i="5" a="1"/>
  <c r="J1109" i="5" s="1"/>
  <c r="J810" i="5" a="1"/>
  <c r="J810" i="5" s="1"/>
  <c r="J785" i="5" a="1"/>
  <c r="J785" i="5" s="1"/>
  <c r="J814" i="5" a="1"/>
  <c r="J814" i="5" s="1"/>
  <c r="J1899" i="5" a="1"/>
  <c r="J1899" i="5" s="1"/>
  <c r="J874" i="5" a="1"/>
  <c r="J874" i="5" s="1"/>
  <c r="J1102" i="5" a="1"/>
  <c r="J1102" i="5" s="1"/>
  <c r="J105" i="5" a="1"/>
  <c r="J105" i="5" s="1"/>
  <c r="J422" i="5" a="1"/>
  <c r="J422" i="5" s="1"/>
  <c r="J608" i="5" a="1"/>
  <c r="J608" i="5" s="1"/>
  <c r="J326" i="5" a="1"/>
  <c r="J326" i="5" s="1"/>
  <c r="J1193" i="5" a="1"/>
  <c r="J1193" i="5" s="1"/>
  <c r="J1737" i="5" a="1"/>
  <c r="J1737" i="5" s="1"/>
  <c r="J333" i="5" a="1"/>
  <c r="J333" i="5" s="1"/>
  <c r="J1172" i="5" a="1"/>
  <c r="J1172" i="5" s="1"/>
  <c r="J1548" i="5" a="1"/>
  <c r="J1548" i="5" s="1"/>
  <c r="J1044" i="5" a="1"/>
  <c r="J1044" i="5" s="1"/>
  <c r="J1388" i="5" a="1"/>
  <c r="J1388" i="5" s="1"/>
  <c r="J1919" i="5" a="1"/>
  <c r="J1919" i="5" s="1"/>
  <c r="J1266" i="5" a="1"/>
  <c r="J1266" i="5" s="1"/>
  <c r="J983" i="5" a="1"/>
  <c r="J983" i="5" s="1"/>
  <c r="J436" i="5" a="1"/>
  <c r="J436" i="5" s="1"/>
  <c r="J1372" i="5" a="1"/>
  <c r="J1372" i="5" s="1"/>
  <c r="J1550" i="5" a="1"/>
  <c r="J1550" i="5" s="1"/>
  <c r="J830" i="5" a="1"/>
  <c r="J830" i="5" s="1"/>
  <c r="J1866" i="5" a="1"/>
  <c r="J1866" i="5" s="1"/>
  <c r="J1760" i="5" a="1"/>
  <c r="J1760" i="5" s="1"/>
  <c r="J1792" i="5" a="1"/>
  <c r="J1792" i="5" s="1"/>
  <c r="J1017" i="5" a="1"/>
  <c r="J1017" i="5" s="1"/>
  <c r="J1595" i="5" a="1"/>
  <c r="J1595" i="5" s="1"/>
  <c r="J1123" i="5" a="1"/>
  <c r="J1123" i="5" s="1"/>
  <c r="J205" i="5" a="1"/>
  <c r="J205" i="5" s="1"/>
  <c r="J1387" i="5" a="1"/>
  <c r="J1387" i="5" s="1"/>
  <c r="J1162" i="5" a="1"/>
  <c r="J1162" i="5" s="1"/>
  <c r="J812" i="5" a="1"/>
  <c r="J812" i="5" s="1"/>
  <c r="J226" i="5" a="1"/>
  <c r="J226" i="5" s="1"/>
  <c r="J1034" i="5" a="1"/>
  <c r="J1034" i="5" s="1"/>
  <c r="J1903" i="5" a="1"/>
  <c r="J1903" i="5" s="1"/>
  <c r="J280" i="5" a="1"/>
  <c r="J280" i="5" s="1"/>
  <c r="J1175" i="5" a="1"/>
  <c r="J1175" i="5" s="1"/>
  <c r="J956" i="5" a="1"/>
  <c r="J956" i="5" s="1"/>
  <c r="J764" i="5" a="1"/>
  <c r="J764" i="5" s="1"/>
  <c r="J1521" i="5" a="1"/>
  <c r="J1521" i="5" s="1"/>
  <c r="J928" i="5" a="1"/>
  <c r="J928" i="5" s="1"/>
  <c r="J93" i="5" a="1"/>
  <c r="J93" i="5" s="1"/>
  <c r="J761" i="5" a="1"/>
  <c r="J761" i="5" s="1"/>
  <c r="J268" i="5" a="1"/>
  <c r="J268" i="5" s="1"/>
  <c r="J559" i="5" a="1"/>
  <c r="J559" i="5" s="1"/>
  <c r="J1811" i="5" a="1"/>
  <c r="J1811" i="5" s="1"/>
  <c r="J527" i="5" a="1"/>
  <c r="J527" i="5" s="1"/>
  <c r="J1683" i="5" a="1"/>
  <c r="J1683" i="5" s="1"/>
  <c r="J374" i="5" a="1"/>
  <c r="J374" i="5" s="1"/>
  <c r="J1113" i="5" a="1"/>
  <c r="J1113" i="5" s="1"/>
  <c r="J342" i="5" a="1"/>
  <c r="J342" i="5" s="1"/>
  <c r="J625" i="5" a="1"/>
  <c r="J625" i="5" s="1"/>
  <c r="J189" i="5" a="1"/>
  <c r="J189" i="5" s="1"/>
  <c r="J1836" i="5" a="1"/>
  <c r="J1836" i="5" s="1"/>
  <c r="J1731" i="5" a="1"/>
  <c r="J1731" i="5" s="1"/>
  <c r="J745" i="5" a="1"/>
  <c r="J745" i="5" s="1"/>
  <c r="J1532" i="5" a="1"/>
  <c r="J1532" i="5" s="1"/>
  <c r="J1939" i="5" a="1"/>
  <c r="J1939" i="5" s="1"/>
  <c r="J1130" i="5" a="1"/>
  <c r="J1130" i="5" s="1"/>
  <c r="J728" i="5" a="1"/>
  <c r="J728" i="5" s="1"/>
  <c r="J1245" i="5" a="1"/>
  <c r="J1245" i="5" s="1"/>
  <c r="J1670" i="5" a="1"/>
  <c r="J1670" i="5" s="1"/>
  <c r="J614" i="5" a="1"/>
  <c r="J614" i="5" s="1"/>
  <c r="J826" i="5" a="1"/>
  <c r="J826" i="5" s="1"/>
  <c r="J1875" i="5" a="1"/>
  <c r="J1875" i="5" s="1"/>
  <c r="J1015" i="5" a="1"/>
  <c r="J1015" i="5" s="1"/>
  <c r="J1599" i="5" a="1"/>
  <c r="J1599" i="5" s="1"/>
  <c r="J1722" i="5" a="1"/>
  <c r="J1722" i="5" s="1"/>
  <c r="J1453" i="5" a="1"/>
  <c r="J1453" i="5" s="1"/>
  <c r="J1230" i="5" a="1"/>
  <c r="J1230" i="5" s="1"/>
  <c r="J889" i="5" a="1"/>
  <c r="J889" i="5" s="1"/>
  <c r="J878" i="5" a="1"/>
  <c r="J878" i="5" s="1"/>
  <c r="J805" i="5" a="1"/>
  <c r="J805" i="5" s="1"/>
  <c r="J461" i="5" a="1"/>
  <c r="J461" i="5" s="1"/>
  <c r="J1108" i="5" a="1"/>
  <c r="J1108" i="5" s="1"/>
  <c r="J90" i="5" a="1"/>
  <c r="J90" i="5" s="1"/>
  <c r="J1487" i="5" a="1"/>
  <c r="J1487" i="5" s="1"/>
  <c r="J1216" i="5" a="1"/>
  <c r="J1216" i="5" s="1"/>
  <c r="J431" i="5" a="1"/>
  <c r="J431" i="5" s="1"/>
  <c r="J406" i="5" a="1"/>
  <c r="J406" i="5" s="1"/>
  <c r="J64" i="5" a="1"/>
  <c r="J64" i="5" s="1"/>
  <c r="J664" i="5" a="1"/>
  <c r="J664" i="5" s="1"/>
  <c r="J685" i="5" a="1"/>
  <c r="J685" i="5" s="1"/>
  <c r="J301" i="5" a="1"/>
  <c r="J301" i="5" s="1"/>
  <c r="J138" i="5" a="1"/>
  <c r="J138" i="5" s="1"/>
  <c r="J1047" i="5" a="1"/>
  <c r="J1047" i="5" s="1"/>
  <c r="J1932" i="5" a="1"/>
  <c r="J1932" i="5" s="1"/>
  <c r="J1715" i="5" a="1"/>
  <c r="J1715" i="5" s="1"/>
  <c r="J1029" i="5" a="1"/>
  <c r="J1029" i="5" s="1"/>
  <c r="J1913" i="5" a="1"/>
  <c r="J1913" i="5" s="1"/>
  <c r="J1351" i="5" a="1"/>
  <c r="J1351" i="5" s="1"/>
  <c r="J112" i="5" a="1"/>
  <c r="J112" i="5" s="1"/>
  <c r="J1583" i="5" a="1"/>
  <c r="J1583" i="5" s="1"/>
  <c r="J789" i="5" a="1"/>
  <c r="J789" i="5" s="1"/>
  <c r="J509" i="5" a="1"/>
  <c r="J509" i="5" s="1"/>
  <c r="J1022" i="5" a="1"/>
  <c r="J1022" i="5" s="1"/>
  <c r="J1367" i="5" a="1"/>
  <c r="J1367" i="5" s="1"/>
  <c r="J754" i="5" a="1"/>
  <c r="J754" i="5" s="1"/>
  <c r="J115" i="5" a="1"/>
  <c r="J115" i="5" s="1"/>
  <c r="J1486" i="5" a="1"/>
  <c r="J1486" i="5" s="1"/>
  <c r="J1191" i="5" a="1"/>
  <c r="J1191" i="5" s="1"/>
  <c r="J161" i="5" a="1"/>
  <c r="J161" i="5" s="1"/>
  <c r="J1862" i="5" a="1"/>
  <c r="J1862" i="5" s="1"/>
  <c r="J1107" i="5" a="1"/>
  <c r="J1107" i="5" s="1"/>
  <c r="J1567" i="5" a="1"/>
  <c r="J1567" i="5" s="1"/>
  <c r="J924" i="5" a="1"/>
  <c r="J924" i="5" s="1"/>
  <c r="J937" i="5" a="1"/>
  <c r="J937" i="5" s="1"/>
  <c r="J932" i="5" a="1"/>
  <c r="J932" i="5" s="1"/>
  <c r="J192" i="5" a="1"/>
  <c r="J192" i="5" s="1"/>
  <c r="J1701" i="5" a="1"/>
  <c r="J1701" i="5" s="1"/>
  <c r="J123" i="5" a="1"/>
  <c r="J123" i="5" s="1"/>
  <c r="J1014" i="5" a="1"/>
  <c r="J1014" i="5" s="1"/>
  <c r="J457" i="5" a="1"/>
  <c r="J457" i="5" s="1"/>
  <c r="J828" i="5" a="1"/>
  <c r="J828" i="5" s="1"/>
  <c r="J831" i="5" a="1"/>
  <c r="J831" i="5" s="1"/>
  <c r="J763" i="5" a="1"/>
  <c r="J763" i="5" s="1"/>
  <c r="J1482" i="5" a="1"/>
  <c r="J1482" i="5" s="1"/>
  <c r="J40" i="5" a="1"/>
  <c r="J40" i="5" s="1"/>
  <c r="J1718" i="5" a="1"/>
  <c r="J1718" i="5" s="1"/>
  <c r="J621" i="5" a="1"/>
  <c r="J621" i="5" s="1"/>
  <c r="J615" i="5" a="1"/>
  <c r="J615" i="5" s="1"/>
  <c r="J1577" i="5" a="1"/>
  <c r="J1577" i="5" s="1"/>
  <c r="J1469" i="5" a="1"/>
  <c r="J1469" i="5" s="1"/>
  <c r="J1707" i="5" a="1"/>
  <c r="J1707" i="5" s="1"/>
  <c r="J1787" i="5" a="1"/>
  <c r="J1787" i="5" s="1"/>
  <c r="J289" i="5" a="1"/>
  <c r="J289" i="5" s="1"/>
  <c r="J1898" i="5" a="1"/>
  <c r="J1898" i="5" s="1"/>
  <c r="J905" i="5" a="1"/>
  <c r="J905" i="5" s="1"/>
  <c r="J561" i="5" a="1"/>
  <c r="J561" i="5" s="1"/>
  <c r="J1698" i="5" a="1"/>
  <c r="J1698" i="5" s="1"/>
  <c r="J917" i="5" a="1"/>
  <c r="J917" i="5" s="1"/>
  <c r="J1458" i="5" a="1"/>
  <c r="J1458" i="5" s="1"/>
  <c r="J1685" i="5" a="1"/>
  <c r="J1685" i="5" s="1"/>
  <c r="J1743" i="5" a="1"/>
  <c r="J1743" i="5" s="1"/>
  <c r="J1438" i="5" a="1"/>
  <c r="J1438" i="5" s="1"/>
  <c r="J1428" i="5" a="1"/>
  <c r="J1428" i="5" s="1"/>
  <c r="J858" i="5" a="1"/>
  <c r="J858" i="5" s="1"/>
  <c r="J1220" i="5" a="1"/>
  <c r="J1220" i="5" s="1"/>
  <c r="J1339" i="5" a="1"/>
  <c r="J1339" i="5" s="1"/>
  <c r="J1474" i="5" a="1"/>
  <c r="J1474" i="5" s="1"/>
  <c r="J1224" i="5" a="1"/>
  <c r="J1224" i="5" s="1"/>
  <c r="J434" i="5" a="1"/>
  <c r="J434" i="5" s="1"/>
  <c r="J358" i="5" a="1"/>
  <c r="J358" i="5" s="1"/>
  <c r="J1043" i="5" a="1"/>
  <c r="J1043" i="5" s="1"/>
  <c r="J1951" i="5" a="1"/>
  <c r="J1951" i="5" s="1"/>
  <c r="J197" i="5" a="1"/>
  <c r="J197" i="5" s="1"/>
  <c r="J658" i="5" a="1"/>
  <c r="J658" i="5" s="1"/>
  <c r="J1282" i="5" a="1"/>
  <c r="J1282" i="5" s="1"/>
  <c r="J1420" i="5" a="1"/>
  <c r="J1420" i="5" s="1"/>
  <c r="J6" i="5" a="1"/>
  <c r="J6" i="5" s="1"/>
  <c r="J372" i="5" a="1"/>
  <c r="J372" i="5" s="1"/>
  <c r="J511" i="5" a="1"/>
  <c r="J511" i="5" s="1"/>
  <c r="J974" i="5" a="1"/>
  <c r="J974" i="5" s="1"/>
  <c r="J356" i="5" a="1"/>
  <c r="J356" i="5" s="1"/>
  <c r="J310" i="5" a="1"/>
  <c r="J310" i="5" s="1"/>
  <c r="J1171" i="5" a="1"/>
  <c r="J1171" i="5" s="1"/>
  <c r="J741" i="5" a="1"/>
  <c r="J741" i="5" s="1"/>
  <c r="J1093" i="5" a="1"/>
  <c r="J1093" i="5" s="1"/>
  <c r="J1210" i="5" a="1"/>
  <c r="J1210" i="5" s="1"/>
  <c r="J1930" i="5" a="1"/>
  <c r="J1930" i="5" s="1"/>
  <c r="J61" i="5" a="1"/>
  <c r="J61" i="5" s="1"/>
  <c r="J1712" i="5" a="1"/>
  <c r="J1712" i="5" s="1"/>
  <c r="J1817" i="5" a="1"/>
  <c r="J1817" i="5" s="1"/>
  <c r="J96" i="5" a="1"/>
  <c r="J96" i="5" s="1"/>
  <c r="J1699" i="5" a="1"/>
  <c r="J1699" i="5" s="1"/>
  <c r="J1325" i="5" a="1"/>
  <c r="J1325" i="5" s="1"/>
  <c r="J1765" i="5" a="1"/>
  <c r="J1765" i="5" s="1"/>
  <c r="J853" i="5" a="1"/>
  <c r="J853" i="5" s="1"/>
  <c r="J12" i="5" a="1"/>
  <c r="J12" i="5" s="1"/>
  <c r="J1872" i="5" a="1"/>
  <c r="J1872" i="5" s="1"/>
  <c r="J1490" i="5" a="1"/>
  <c r="J1490" i="5" s="1"/>
  <c r="J1212" i="5" a="1"/>
  <c r="J1212" i="5" s="1"/>
  <c r="J919" i="5" a="1"/>
  <c r="J919" i="5" s="1"/>
  <c r="J1973" i="5" a="1"/>
  <c r="J1973" i="5" s="1"/>
  <c r="J1038" i="5" a="1"/>
  <c r="J1038" i="5" s="1"/>
  <c r="J1168" i="5" a="1"/>
  <c r="J1168" i="5" s="1"/>
  <c r="J1018" i="5" a="1"/>
  <c r="J1018" i="5" s="1"/>
  <c r="J1566" i="5" a="1"/>
  <c r="J1566" i="5" s="1"/>
  <c r="J343" i="5" a="1"/>
  <c r="J343" i="5" s="1"/>
  <c r="J1535" i="5" a="1"/>
  <c r="J1535" i="5" s="1"/>
  <c r="J1436" i="5" a="1"/>
  <c r="J1436" i="5" s="1"/>
  <c r="J454" i="5" a="1"/>
  <c r="J454" i="5" s="1"/>
  <c r="J630" i="5" a="1"/>
  <c r="J630" i="5" s="1"/>
  <c r="J1416" i="5" a="1"/>
  <c r="J1416" i="5" s="1"/>
  <c r="J1261" i="5" a="1"/>
  <c r="J1261" i="5" s="1"/>
  <c r="J157" i="5" a="1"/>
  <c r="J157" i="5" s="1"/>
  <c r="J969" i="5" a="1"/>
  <c r="J969" i="5" s="1"/>
  <c r="J1993" i="5" a="1"/>
  <c r="J1993" i="5" s="1"/>
  <c r="J534" i="5" a="1"/>
  <c r="J534" i="5" s="1"/>
  <c r="J575" i="5" a="1"/>
  <c r="J575" i="5" s="1"/>
  <c r="J639" i="5" a="1"/>
  <c r="J639" i="5" s="1"/>
  <c r="J32" i="5" a="1"/>
  <c r="J32" i="5" s="1"/>
  <c r="J820" i="5" a="1"/>
  <c r="J820" i="5" s="1"/>
  <c r="J841" i="5" a="1"/>
  <c r="J841" i="5" s="1"/>
  <c r="J1674" i="5" a="1"/>
  <c r="J1674" i="5" s="1"/>
  <c r="J233" i="5" a="1"/>
  <c r="J233" i="5" s="1"/>
  <c r="J960" i="5" a="1"/>
  <c r="J960" i="5" s="1"/>
  <c r="J1515" i="5" a="1"/>
  <c r="J1515" i="5" s="1"/>
  <c r="J1148" i="5" a="1"/>
  <c r="J1148" i="5" s="1"/>
  <c r="J1008" i="5" a="1"/>
  <c r="J1008" i="5" s="1"/>
  <c r="J1935" i="5" a="1"/>
  <c r="J1935" i="5" s="1"/>
  <c r="J651" i="5" a="1"/>
  <c r="J651" i="5" s="1"/>
  <c r="J1343" i="5" a="1"/>
  <c r="J1343" i="5" s="1"/>
  <c r="J275" i="5" a="1"/>
  <c r="J275" i="5" s="1"/>
  <c r="J1127" i="5" a="1"/>
  <c r="J1127" i="5" s="1"/>
  <c r="J1620" i="5" a="1"/>
  <c r="J1620" i="5" s="1"/>
  <c r="J1533" i="5" a="1"/>
  <c r="J1533" i="5" s="1"/>
  <c r="J1257" i="5" a="1"/>
  <c r="J1257" i="5" s="1"/>
  <c r="J1952" i="5" a="1"/>
  <c r="J1952" i="5" s="1"/>
  <c r="J22" i="5" a="1"/>
  <c r="J22" i="5" s="1"/>
  <c r="J600" i="5" a="1"/>
  <c r="J600" i="5" s="1"/>
  <c r="J1531" i="5" a="1"/>
  <c r="J1531" i="5" s="1"/>
  <c r="J696" i="5" a="1"/>
  <c r="J696" i="5" s="1"/>
  <c r="J335" i="5" a="1"/>
  <c r="J335" i="5" s="1"/>
  <c r="J1622" i="5" a="1"/>
  <c r="J1622" i="5" s="1"/>
  <c r="J1501" i="5" a="1"/>
  <c r="J1501" i="5" s="1"/>
  <c r="J548" i="5" a="1"/>
  <c r="J548" i="5" s="1"/>
  <c r="J1359" i="5" a="1"/>
  <c r="J1359" i="5" s="1"/>
  <c r="J1702" i="5" a="1"/>
  <c r="J1702" i="5" s="1"/>
  <c r="J1378" i="5" a="1"/>
  <c r="J1378" i="5" s="1"/>
  <c r="J1001" i="5" a="1"/>
  <c r="J1001" i="5" s="1"/>
  <c r="J42" i="5" a="1"/>
  <c r="J42" i="5" s="1"/>
  <c r="J1287" i="5" a="1"/>
  <c r="J1287" i="5" s="1"/>
  <c r="J1516" i="5" a="1"/>
  <c r="J1516" i="5" s="1"/>
  <c r="J1986" i="5" a="1"/>
  <c r="J1986" i="5" s="1"/>
  <c r="J1585" i="5" a="1"/>
  <c r="J1585" i="5" s="1"/>
  <c r="J1756" i="5" a="1"/>
  <c r="J1756" i="5" s="1"/>
  <c r="J1818" i="5" a="1"/>
  <c r="J1818" i="5" s="1"/>
  <c r="J982" i="5" a="1"/>
  <c r="J982" i="5" s="1"/>
  <c r="J1882" i="5" a="1"/>
  <c r="J1882" i="5" s="1"/>
  <c r="J1201" i="5" a="1"/>
  <c r="J1201" i="5" s="1"/>
  <c r="J241" i="5" a="1"/>
  <c r="J241" i="5" s="1"/>
  <c r="J935" i="5" a="1"/>
  <c r="J935" i="5" s="1"/>
  <c r="J1686" i="5" a="1"/>
  <c r="J1686" i="5" s="1"/>
  <c r="J1696" i="5" a="1"/>
  <c r="J1696" i="5" s="1"/>
  <c r="J687" i="5" a="1"/>
  <c r="J687" i="5" s="1"/>
  <c r="J1779" i="5" a="1"/>
  <c r="J1779" i="5" s="1"/>
  <c r="J1936" i="5" a="1"/>
  <c r="J1936" i="5" s="1"/>
  <c r="J721" i="5" a="1"/>
  <c r="J721" i="5" s="1"/>
  <c r="J1744" i="5" a="1"/>
  <c r="J1744" i="5" s="1"/>
  <c r="J948" i="5" a="1"/>
  <c r="J948" i="5" s="1"/>
  <c r="J1770" i="5" a="1"/>
  <c r="J1770" i="5" s="1"/>
  <c r="J1945" i="5" a="1"/>
  <c r="J1945" i="5" s="1"/>
  <c r="J1484" i="5" a="1"/>
  <c r="J1484" i="5" s="1"/>
  <c r="J106" i="5" a="1"/>
  <c r="J106" i="5" s="1"/>
  <c r="J1814" i="5" a="1"/>
  <c r="J1814" i="5" s="1"/>
  <c r="J1617" i="5" a="1"/>
  <c r="J1617" i="5" s="1"/>
  <c r="J495" i="5" a="1"/>
  <c r="J495" i="5" s="1"/>
  <c r="J1081" i="5" a="1"/>
  <c r="J1081" i="5" s="1"/>
  <c r="J705" i="5" a="1"/>
  <c r="J705" i="5" s="1"/>
  <c r="J1834" i="5" a="1"/>
  <c r="J1834" i="5" s="1"/>
  <c r="J1143" i="5" a="1"/>
  <c r="J1143" i="5" s="1"/>
  <c r="J1425" i="5" a="1"/>
  <c r="J1425" i="5" s="1"/>
  <c r="J1007" i="5" a="1"/>
  <c r="J1007" i="5" s="1"/>
  <c r="J1929" i="5" a="1"/>
  <c r="J1929" i="5" s="1"/>
  <c r="J1807" i="5" a="1"/>
  <c r="J1807" i="5" s="1"/>
  <c r="J319" i="5" a="1"/>
  <c r="J319" i="5" s="1"/>
  <c r="J550" i="5" a="1"/>
  <c r="J550" i="5" s="1"/>
  <c r="J1145" i="5" a="1"/>
  <c r="J1145" i="5" s="1"/>
  <c r="J1795" i="5" a="1"/>
  <c r="J1795" i="5" s="1"/>
  <c r="J744" i="5" a="1"/>
  <c r="J744" i="5" s="1"/>
  <c r="J1092" i="5" a="1"/>
  <c r="J1092" i="5" s="1"/>
  <c r="J1625" i="5" a="1"/>
  <c r="J1625" i="5" s="1"/>
  <c r="J773" i="5" a="1"/>
  <c r="J773" i="5" s="1"/>
  <c r="J1914" i="5" a="1"/>
  <c r="J1914" i="5" s="1"/>
  <c r="J682" i="5" a="1"/>
  <c r="J682" i="5" s="1"/>
  <c r="J953" i="5" a="1"/>
  <c r="J953" i="5" s="1"/>
  <c r="J673" i="5" a="1"/>
  <c r="J673" i="5" s="1"/>
  <c r="J260" i="5" a="1"/>
  <c r="J260" i="5" s="1"/>
  <c r="J1628" i="5" a="1"/>
  <c r="J1628" i="5" s="1"/>
  <c r="J1439" i="5" a="1"/>
  <c r="J1439" i="5" s="1"/>
  <c r="J1776" i="5" a="1"/>
  <c r="J1776" i="5" s="1"/>
  <c r="J1690" i="5" a="1"/>
  <c r="J1690" i="5" s="1"/>
  <c r="J1086" i="5" a="1"/>
  <c r="J1086" i="5" s="1"/>
  <c r="J922" i="5" a="1"/>
  <c r="J922" i="5" s="1"/>
  <c r="J1606" i="5" a="1"/>
  <c r="J1606" i="5" s="1"/>
  <c r="J650" i="5" a="1"/>
  <c r="J650" i="5" s="1"/>
  <c r="J367" i="5" a="1"/>
  <c r="J367" i="5" s="1"/>
  <c r="J900" i="5" a="1"/>
  <c r="J900" i="5" s="1"/>
  <c r="J592" i="5" a="1"/>
  <c r="J592" i="5" s="1"/>
  <c r="J1437" i="5" a="1"/>
  <c r="J1437" i="5" s="1"/>
  <c r="J83" i="5" a="1"/>
  <c r="J83" i="5" s="1"/>
  <c r="J964" i="5" a="1"/>
  <c r="J964" i="5" s="1"/>
  <c r="J1270" i="5" a="1"/>
  <c r="J1270" i="5" s="1"/>
  <c r="J399" i="5" a="1"/>
  <c r="J399" i="5" s="1"/>
  <c r="J698" i="5" a="1"/>
  <c r="J698" i="5" s="1"/>
  <c r="J1480" i="5" a="1"/>
  <c r="J1480" i="5" s="1"/>
  <c r="J340" i="5" a="1"/>
  <c r="J340" i="5" s="1"/>
  <c r="J349" i="5" a="1"/>
  <c r="J349" i="5" s="1"/>
  <c r="J580" i="5" a="1"/>
  <c r="J580" i="5" s="1"/>
  <c r="J308" i="5" a="1"/>
  <c r="J308" i="5" s="1"/>
  <c r="J1958" i="5" a="1"/>
  <c r="J1958" i="5" s="1"/>
  <c r="J1455" i="5" a="1"/>
  <c r="J1455" i="5" s="1"/>
  <c r="J187" i="5" a="1"/>
  <c r="J187" i="5" s="1"/>
  <c r="J1557" i="5" a="1"/>
  <c r="J1557" i="5" s="1"/>
  <c r="J336" i="5" a="1"/>
  <c r="J336" i="5" s="1"/>
  <c r="J272" i="5" a="1"/>
  <c r="J272" i="5" s="1"/>
  <c r="J1893" i="5" a="1"/>
  <c r="J1893" i="5" s="1"/>
  <c r="J981" i="5" a="1"/>
  <c r="J981" i="5" s="1"/>
  <c r="J594" i="5" a="1"/>
  <c r="J594" i="5" s="1"/>
  <c r="J663" i="5" a="1"/>
  <c r="J663" i="5" s="1"/>
  <c r="J1908" i="5" a="1"/>
  <c r="J1908" i="5" s="1"/>
  <c r="J1020" i="5" a="1"/>
  <c r="J1020" i="5" s="1"/>
  <c r="J193" i="5" a="1"/>
  <c r="J193" i="5" s="1"/>
  <c r="J1534" i="5" a="1"/>
  <c r="J1534" i="5" s="1"/>
  <c r="J441" i="5" a="1"/>
  <c r="J441" i="5" s="1"/>
  <c r="J1161" i="5" a="1"/>
  <c r="J1161" i="5" s="1"/>
  <c r="J1182" i="5" a="1"/>
  <c r="J1182" i="5" s="1"/>
  <c r="J852" i="5" a="1"/>
  <c r="J852" i="5" s="1"/>
  <c r="J855" i="5" a="1"/>
  <c r="J855" i="5" s="1"/>
  <c r="J338" i="5" a="1"/>
  <c r="J338" i="5" s="1"/>
  <c r="J240" i="5" a="1"/>
  <c r="J240" i="5" s="1"/>
  <c r="J1749" i="5" a="1"/>
  <c r="J1749" i="5" s="1"/>
  <c r="J986" i="5" a="1"/>
  <c r="J986" i="5" s="1"/>
  <c r="J1356" i="5" a="1"/>
  <c r="J1356" i="5" s="1"/>
  <c r="J881" i="5" a="1"/>
  <c r="J881" i="5" s="1"/>
  <c r="J1827" i="5" a="1"/>
  <c r="J1827" i="5" s="1"/>
  <c r="J836" i="5" a="1"/>
  <c r="J836" i="5" s="1"/>
  <c r="J1786" i="5" a="1"/>
  <c r="J1786" i="5" s="1"/>
  <c r="J25" i="5" a="1"/>
  <c r="J25" i="5" s="1"/>
  <c r="J979" i="5" a="1"/>
  <c r="J979" i="5" s="1"/>
  <c r="J448" i="5" a="1"/>
  <c r="J448" i="5" s="1"/>
  <c r="J1137" i="5" a="1"/>
  <c r="J1137" i="5" s="1"/>
  <c r="J1024" i="5" a="1"/>
  <c r="J1024" i="5" s="1"/>
  <c r="J1630" i="5" a="1"/>
  <c r="J1630" i="5" s="1"/>
  <c r="J248" i="5" a="1"/>
  <c r="J248" i="5" s="1"/>
  <c r="J156" i="5" a="1"/>
  <c r="J156" i="5" s="1"/>
  <c r="J1851" i="5" a="1"/>
  <c r="J1851" i="5" s="1"/>
  <c r="J498" i="5" a="1"/>
  <c r="J498" i="5" s="1"/>
  <c r="J1713" i="5" a="1"/>
  <c r="J1713" i="5" s="1"/>
  <c r="J980" i="5" a="1"/>
  <c r="J980" i="5" s="1"/>
  <c r="J1140" i="5" a="1"/>
  <c r="J1140" i="5" s="1"/>
  <c r="J1197" i="5" a="1"/>
  <c r="J1197" i="5" s="1"/>
  <c r="J267" i="5" a="1"/>
  <c r="J267" i="5" s="1"/>
  <c r="J1006" i="5" a="1"/>
  <c r="J1006" i="5" s="1"/>
  <c r="J1638" i="5" a="1"/>
  <c r="J1638" i="5" s="1"/>
  <c r="J1537" i="5" a="1"/>
  <c r="J1537" i="5" s="1"/>
  <c r="J1999" i="5" a="1"/>
  <c r="J1999" i="5" s="1"/>
  <c r="J1962" i="5" a="1"/>
  <c r="J1962" i="5" s="1"/>
  <c r="J912" i="5" a="1"/>
  <c r="J912" i="5" s="1"/>
  <c r="J623" i="5" a="1"/>
  <c r="J623" i="5" s="1"/>
  <c r="J951" i="5" a="1"/>
  <c r="J951" i="5" s="1"/>
  <c r="J1075" i="5" a="1"/>
  <c r="J1075" i="5" s="1"/>
  <c r="J413" i="5" a="1"/>
  <c r="J413" i="5" s="1"/>
  <c r="J1759" i="5" a="1"/>
  <c r="J1759" i="5" s="1"/>
  <c r="J429" i="5" a="1"/>
  <c r="J429" i="5" s="1"/>
  <c r="J931" i="5" a="1"/>
  <c r="J931" i="5" s="1"/>
  <c r="J1447" i="5" a="1"/>
  <c r="J1447" i="5" s="1"/>
  <c r="J1717" i="5" a="1"/>
  <c r="J1717" i="5" s="1"/>
  <c r="J1946" i="5" a="1"/>
  <c r="J1946" i="5" s="1"/>
  <c r="J1365" i="5" a="1"/>
  <c r="J1365" i="5" s="1"/>
  <c r="J996" i="5" a="1"/>
  <c r="J996" i="5" s="1"/>
  <c r="J1961" i="5" a="1"/>
  <c r="J1961" i="5" s="1"/>
  <c r="J532" i="5" a="1"/>
  <c r="J532" i="5" s="1"/>
  <c r="J1747" i="5" a="1"/>
  <c r="J1747" i="5" s="1"/>
  <c r="J26" i="5" a="1"/>
  <c r="J26" i="5" s="1"/>
  <c r="J1341" i="5" a="1"/>
  <c r="J1341" i="5" s="1"/>
  <c r="J1357" i="5" a="1"/>
  <c r="J1357" i="5" s="1"/>
  <c r="J1225" i="5" a="1"/>
  <c r="J1225" i="5" s="1"/>
  <c r="J1689" i="5" a="1"/>
  <c r="J1689" i="5" s="1"/>
  <c r="J99" i="5" a="1"/>
  <c r="J99" i="5" s="1"/>
  <c r="J573" i="5" a="1"/>
  <c r="J573" i="5" s="1"/>
  <c r="J1955" i="5" a="1"/>
  <c r="J1955" i="5" s="1"/>
  <c r="J1652" i="5" a="1"/>
  <c r="J1652" i="5" s="1"/>
  <c r="J1350" i="5" a="1"/>
  <c r="J1350" i="5" s="1"/>
  <c r="J322" i="5" a="1"/>
  <c r="J322" i="5" s="1"/>
  <c r="J1830" i="5" a="1"/>
  <c r="J1830" i="5" s="1"/>
  <c r="J477" i="5" a="1"/>
  <c r="J477" i="5" s="1"/>
  <c r="J1884" i="5" a="1"/>
  <c r="J1884" i="5" s="1"/>
  <c r="J1332" i="5" a="1"/>
  <c r="J1332" i="5" s="1"/>
  <c r="J1495" i="5" a="1"/>
  <c r="J1495" i="5" s="1"/>
  <c r="J486" i="5" a="1"/>
  <c r="J486" i="5" s="1"/>
  <c r="J703" i="5" a="1"/>
  <c r="J703" i="5" s="1"/>
  <c r="J954" i="5" a="1"/>
  <c r="J954" i="5" s="1"/>
  <c r="J131" i="5" a="1"/>
  <c r="J131" i="5" s="1"/>
  <c r="J292" i="5" a="1"/>
  <c r="J292" i="5" s="1"/>
  <c r="J1049" i="5" a="1"/>
  <c r="J1049" i="5" s="1"/>
  <c r="J648" i="5" a="1"/>
  <c r="J648" i="5" s="1"/>
  <c r="J926" i="5" a="1"/>
  <c r="J926" i="5" s="1"/>
  <c r="J992" i="5" a="1"/>
  <c r="J992" i="5" s="1"/>
  <c r="J1095" i="5" a="1"/>
  <c r="J1095" i="5" s="1"/>
  <c r="J404" i="5" a="1"/>
  <c r="J404" i="5" s="1"/>
  <c r="J1203" i="5" a="1"/>
  <c r="J1203" i="5" s="1"/>
  <c r="J887" i="5" a="1"/>
  <c r="J887" i="5" s="1"/>
  <c r="J568" i="5" a="1"/>
  <c r="J568" i="5" s="1"/>
  <c r="J883" i="5" a="1"/>
  <c r="J883" i="5" s="1"/>
  <c r="J1607" i="5" a="1"/>
  <c r="J1607" i="5" s="1"/>
  <c r="J284" i="5" a="1"/>
  <c r="J284" i="5" s="1"/>
  <c r="J1887" i="5" a="1"/>
  <c r="J1887" i="5" s="1"/>
  <c r="J276" i="5" a="1"/>
  <c r="J276" i="5" s="1"/>
  <c r="J228" i="5" a="1"/>
  <c r="J228" i="5" s="1"/>
  <c r="J1794" i="5" a="1"/>
  <c r="J1794" i="5" s="1"/>
  <c r="J1802" i="5" a="1"/>
  <c r="J1802" i="5" s="1"/>
  <c r="J1900" i="5" a="1"/>
  <c r="J1900" i="5" s="1"/>
  <c r="J1364" i="5" a="1"/>
  <c r="J1364" i="5" s="1"/>
  <c r="J1839" i="5" a="1"/>
  <c r="J1839" i="5" s="1"/>
  <c r="J735" i="5" a="1"/>
  <c r="J735" i="5" s="1"/>
  <c r="J244" i="5" a="1"/>
  <c r="J244" i="5" s="1"/>
  <c r="J876" i="5" a="1"/>
  <c r="J876" i="5" s="1"/>
  <c r="J143" i="5" a="1"/>
  <c r="J143" i="5" s="1"/>
  <c r="J1204" i="5" a="1"/>
  <c r="J1204" i="5" s="1"/>
  <c r="J1987" i="5" a="1"/>
  <c r="J1987" i="5" s="1"/>
  <c r="J45" i="5" a="1"/>
  <c r="J45" i="5" s="1"/>
  <c r="J303" i="5" a="1"/>
  <c r="J303" i="5" s="1"/>
  <c r="J1649" i="5" a="1"/>
  <c r="J1649" i="5" s="1"/>
  <c r="J445" i="5" a="1"/>
  <c r="J445" i="5" s="1"/>
  <c r="J577" i="5" a="1"/>
  <c r="J577" i="5" s="1"/>
  <c r="J1419" i="5" a="1"/>
  <c r="J1419" i="5" s="1"/>
  <c r="J366" i="5" a="1"/>
  <c r="J366" i="5" s="1"/>
  <c r="J641" i="5" a="1"/>
  <c r="J641" i="5" s="1"/>
  <c r="J447" i="5" a="1"/>
  <c r="J447" i="5" s="1"/>
  <c r="J493" i="5" a="1"/>
  <c r="J493" i="5" s="1"/>
  <c r="J1324" i="5" a="1"/>
  <c r="J1324" i="5" s="1"/>
  <c r="J1662" i="5" a="1"/>
  <c r="J1662" i="5" s="1"/>
  <c r="J1881" i="5" a="1"/>
  <c r="J1881" i="5" s="1"/>
  <c r="J500" i="5" a="1"/>
  <c r="J500" i="5" s="1"/>
  <c r="J750" i="5" a="1"/>
  <c r="J750" i="5" s="1"/>
  <c r="J381" i="5" a="1"/>
  <c r="J381" i="5" s="1"/>
  <c r="J1150" i="5" a="1"/>
  <c r="J1150" i="5" s="1"/>
  <c r="J1878" i="5" a="1"/>
  <c r="J1878" i="5" s="1"/>
  <c r="J1214" i="5" a="1"/>
  <c r="J1214" i="5" s="1"/>
  <c r="J1358" i="5" a="1"/>
  <c r="J1358" i="5" s="1"/>
  <c r="J1596" i="5" a="1"/>
  <c r="J1596" i="5" s="1"/>
  <c r="J1888" i="5" a="1"/>
  <c r="J1888" i="5" s="1"/>
  <c r="J884" i="5" a="1"/>
  <c r="J884" i="5" s="1"/>
  <c r="J1291" i="5" a="1"/>
  <c r="J1291" i="5" s="1"/>
  <c r="J1983" i="5" a="1"/>
  <c r="J1983" i="5" s="1"/>
  <c r="J1124" i="5" a="1"/>
  <c r="J1124" i="5" s="1"/>
  <c r="J1753" i="5" a="1"/>
  <c r="J1753" i="5" s="1"/>
  <c r="J1377" i="5" a="1"/>
  <c r="J1377" i="5" s="1"/>
  <c r="J1366" i="5" a="1"/>
  <c r="J1366" i="5" s="1"/>
  <c r="J632" i="5" a="1"/>
  <c r="J632" i="5" s="1"/>
  <c r="J258" i="5" a="1"/>
  <c r="J258" i="5" s="1"/>
  <c r="J168" i="5" a="1"/>
  <c r="J168" i="5" s="1"/>
  <c r="J1721" i="5" a="1"/>
  <c r="J1721" i="5" s="1"/>
  <c r="J1423" i="5" a="1"/>
  <c r="J1423" i="5" s="1"/>
  <c r="J1926" i="5" a="1"/>
  <c r="J1926" i="5" s="1"/>
  <c r="J1275" i="5" a="1"/>
  <c r="J1275" i="5" s="1"/>
  <c r="J1342" i="5" a="1"/>
  <c r="J1342" i="5" s="1"/>
  <c r="J1457" i="5" a="1"/>
  <c r="J1457" i="5" s="1"/>
  <c r="J1968" i="5" a="1"/>
  <c r="J1968" i="5" s="1"/>
  <c r="J383" i="5" a="1"/>
  <c r="J383" i="5" s="1"/>
  <c r="J1654" i="5" a="1"/>
  <c r="J1654" i="5" s="1"/>
  <c r="J390" i="5" a="1"/>
  <c r="J390" i="5" s="1"/>
  <c r="J678" i="5" a="1"/>
  <c r="J678" i="5" s="1"/>
  <c r="J184" i="5" a="1"/>
  <c r="J184" i="5" s="1"/>
  <c r="J846" i="5" a="1"/>
  <c r="J846" i="5" s="1"/>
  <c r="J1227" i="5" a="1"/>
  <c r="J1227" i="5" s="1"/>
  <c r="J35" i="5" a="1"/>
  <c r="J35" i="5" s="1"/>
  <c r="J1169" i="5" a="1"/>
  <c r="J1169" i="5" s="1"/>
  <c r="J155" i="5" a="1"/>
  <c r="J155" i="5" s="1"/>
  <c r="J1040" i="5" a="1"/>
  <c r="J1040" i="5" s="1"/>
  <c r="J1183" i="5" a="1"/>
  <c r="J1183" i="5" s="1"/>
  <c r="J470" i="5" a="1"/>
  <c r="J470" i="5" s="1"/>
  <c r="J1580" i="5" a="1"/>
  <c r="J1580" i="5" s="1"/>
  <c r="J857" i="5" a="1"/>
  <c r="J857" i="5" s="1"/>
  <c r="J765" i="5" a="1"/>
  <c r="J765" i="5" s="1"/>
  <c r="J609" i="5" a="1"/>
  <c r="J609" i="5" s="1"/>
  <c r="J1054" i="5" a="1"/>
  <c r="J1054" i="5" s="1"/>
  <c r="Y372" i="1"/>
  <c r="Y331" i="1"/>
  <c r="Y328" i="1"/>
  <c r="Y283" i="1"/>
  <c r="Y264" i="1"/>
  <c r="Y244" i="1"/>
  <c r="Y417" i="1"/>
  <c r="Y343" i="1"/>
  <c r="Y330" i="1"/>
  <c r="Y281" i="1"/>
  <c r="Y273" i="1"/>
  <c r="Y276" i="1"/>
  <c r="Y263" i="1"/>
  <c r="Y243" i="1"/>
  <c r="Y6" i="1"/>
  <c r="Y268" i="1"/>
  <c r="Y344" i="1"/>
  <c r="Y267" i="1"/>
  <c r="Y245" i="1"/>
  <c r="Y270" i="1"/>
  <c r="Y251" i="1"/>
  <c r="Y8" i="1"/>
  <c r="Y334" i="1"/>
  <c r="Y340" i="1"/>
  <c r="Y284" i="1"/>
  <c r="Y280" i="1"/>
  <c r="Y256" i="1"/>
  <c r="Y7" i="1"/>
  <c r="Y391" i="1"/>
  <c r="Y412" i="1"/>
  <c r="Y333" i="1"/>
  <c r="Y338" i="1"/>
  <c r="Y325" i="1"/>
  <c r="Y336" i="1"/>
  <c r="Y261" i="1"/>
  <c r="Y341" i="1"/>
  <c r="Y248" i="1"/>
  <c r="Y408" i="1"/>
  <c r="Y5" i="1"/>
  <c r="Y151" i="1"/>
  <c r="Y335" i="1"/>
  <c r="Y342" i="1"/>
  <c r="Y327" i="1"/>
  <c r="Y275" i="1"/>
  <c r="Y262" i="1"/>
  <c r="Y246" i="1"/>
  <c r="Y346" i="1"/>
  <c r="Y332" i="1"/>
  <c r="Y337" i="1"/>
  <c r="Y339" i="1"/>
  <c r="Y326" i="1"/>
  <c r="Y241" i="1"/>
  <c r="Y266" i="1"/>
  <c r="Y282" i="1"/>
  <c r="Y411" i="1"/>
  <c r="Y279" i="1"/>
  <c r="Y234" i="1"/>
  <c r="Y345" i="1"/>
  <c r="Y349" i="1" l="1"/>
  <c r="Y347" i="1"/>
  <c r="Y497" i="1"/>
  <c r="Y1537" i="1"/>
  <c r="Y1468" i="1"/>
  <c r="Y1404" i="1"/>
  <c r="Y1318" i="1"/>
  <c r="Y1237" i="1"/>
  <c r="Y1166" i="1"/>
  <c r="Y1107" i="1"/>
  <c r="Y1044" i="1"/>
  <c r="Y980" i="1"/>
  <c r="Y423" i="1"/>
  <c r="Y1411" i="1"/>
  <c r="Y1114" i="1"/>
  <c r="Y782" i="1"/>
  <c r="Y1494" i="1"/>
  <c r="Y1199" i="1"/>
  <c r="Y942" i="1"/>
  <c r="Y24" i="1"/>
  <c r="Y1288" i="1"/>
  <c r="Y1027" i="1"/>
  <c r="Y407" i="1"/>
  <c r="Y731" i="1"/>
  <c r="Y473" i="1"/>
  <c r="Y156" i="1"/>
  <c r="Y577" i="1"/>
  <c r="Y274" i="1"/>
  <c r="Y1513" i="1"/>
  <c r="Y1380" i="1"/>
  <c r="Y1217" i="1"/>
  <c r="Y948" i="1"/>
  <c r="Y451" i="1"/>
  <c r="Y1497" i="1"/>
  <c r="Y651" i="1"/>
  <c r="Y753" i="1"/>
  <c r="Y1517" i="1"/>
  <c r="Y1452" i="1"/>
  <c r="Y1385" i="1"/>
  <c r="Y1294" i="1"/>
  <c r="Y1221" i="1"/>
  <c r="Y1156" i="1"/>
  <c r="Y1092" i="1"/>
  <c r="Y1028" i="1"/>
  <c r="Y964" i="1"/>
  <c r="Y114" i="1"/>
  <c r="Y1327" i="1"/>
  <c r="Y1051" i="1"/>
  <c r="Y526" i="1"/>
  <c r="Y1430" i="1"/>
  <c r="Y1134" i="1"/>
  <c r="Y858" i="1"/>
  <c r="Y1514" i="1"/>
  <c r="Y1218" i="1"/>
  <c r="Y961" i="1"/>
  <c r="Y96" i="1"/>
  <c r="Y667" i="1"/>
  <c r="Y396" i="1"/>
  <c r="Y89" i="1"/>
  <c r="Y769" i="1"/>
  <c r="Y514" i="1"/>
  <c r="Y192" i="1"/>
  <c r="Y1480" i="1"/>
  <c r="Y1333" i="1"/>
  <c r="Y1152" i="1"/>
  <c r="Y48" i="1"/>
  <c r="Y1414" i="1"/>
  <c r="Y1202" i="1"/>
  <c r="Y378" i="1"/>
  <c r="Y479" i="1"/>
  <c r="Y26" i="1"/>
  <c r="Y90" i="1"/>
  <c r="Y157" i="1"/>
  <c r="Y219" i="1"/>
  <c r="Y308" i="1"/>
  <c r="Y397" i="1"/>
  <c r="Y474" i="1"/>
  <c r="Y537" i="1"/>
  <c r="Y606" i="1"/>
  <c r="Y668" i="1"/>
  <c r="Y733" i="1"/>
  <c r="Y796" i="1"/>
  <c r="Y860" i="1"/>
  <c r="Y1374" i="1"/>
  <c r="Y59" i="1"/>
  <c r="Y123" i="1"/>
  <c r="Y188" i="1"/>
  <c r="Y265" i="1"/>
  <c r="Y363" i="1"/>
  <c r="Y434" i="1"/>
  <c r="Y509" i="1"/>
  <c r="Y573" i="1"/>
  <c r="Y637" i="1"/>
  <c r="Y701" i="1"/>
  <c r="Y466" i="1"/>
  <c r="Y21" i="1"/>
  <c r="Y85" i="1"/>
  <c r="Y149" i="1"/>
  <c r="Y214" i="1"/>
  <c r="Y305" i="1"/>
  <c r="Y393" i="1"/>
  <c r="Y462" i="1"/>
  <c r="Y532" i="1"/>
  <c r="Y600" i="1"/>
  <c r="Y663" i="1"/>
  <c r="Y727" i="1"/>
  <c r="Y791" i="1"/>
  <c r="Y855" i="1"/>
  <c r="Y84" i="1"/>
  <c r="Y390" i="1"/>
  <c r="Y662" i="1"/>
  <c r="Y894" i="1"/>
  <c r="Y957" i="1"/>
  <c r="Y1021" i="1"/>
  <c r="Y1085" i="1"/>
  <c r="Y1149" i="1"/>
  <c r="Y1214" i="1"/>
  <c r="Y1282" i="1"/>
  <c r="Y1370" i="1"/>
  <c r="Y1445" i="1"/>
  <c r="Y1510" i="1"/>
  <c r="Y1528" i="1"/>
  <c r="Y291" i="1"/>
  <c r="Y586" i="1"/>
  <c r="Y842" i="1"/>
  <c r="Y938" i="1"/>
  <c r="Y1006" i="1"/>
  <c r="Y1066" i="1"/>
  <c r="Y1130" i="1"/>
  <c r="Y1194" i="1"/>
  <c r="Y1259" i="1"/>
  <c r="Y1343" i="1"/>
  <c r="Y1426" i="1"/>
  <c r="Y1490" i="1"/>
  <c r="Y189" i="1"/>
  <c r="Y510" i="1"/>
  <c r="Y919" i="1"/>
  <c r="Y983" i="1"/>
  <c r="Y1047" i="1"/>
  <c r="Y1111" i="1"/>
  <c r="Y1175" i="1"/>
  <c r="Y1240" i="1"/>
  <c r="Y1322" i="1"/>
  <c r="Y1407" i="1"/>
  <c r="Y1471" i="1"/>
  <c r="Y1540" i="1"/>
  <c r="Y92" i="1"/>
  <c r="Y403" i="1"/>
  <c r="Y672" i="1"/>
  <c r="Y896" i="1"/>
  <c r="Y960" i="1"/>
  <c r="Y14" i="1"/>
  <c r="Y78" i="1"/>
  <c r="Y142" i="1"/>
  <c r="Y207" i="1"/>
  <c r="Y297" i="1"/>
  <c r="Y384" i="1"/>
  <c r="Y453" i="1"/>
  <c r="Y543" i="1"/>
  <c r="Y592" i="1"/>
  <c r="Y656" i="1"/>
  <c r="Y720" i="1"/>
  <c r="Y784" i="1"/>
  <c r="Y848" i="1"/>
  <c r="Y1323" i="1"/>
  <c r="Y457" i="1"/>
  <c r="Y18" i="1"/>
  <c r="Y82" i="1"/>
  <c r="Y146" i="1"/>
  <c r="Y211" i="1"/>
  <c r="Y301" i="1"/>
  <c r="Y388" i="1"/>
  <c r="Y459" i="1"/>
  <c r="Y529" i="1"/>
  <c r="Y595" i="1"/>
  <c r="Y660" i="1"/>
  <c r="Y724" i="1"/>
  <c r="Y788" i="1"/>
  <c r="Y852" i="1"/>
  <c r="Y1356" i="1"/>
  <c r="Y51" i="1"/>
  <c r="Y109" i="1"/>
  <c r="Y180" i="1"/>
  <c r="Y253" i="1"/>
  <c r="Y355" i="1"/>
  <c r="Y426" i="1"/>
  <c r="Y501" i="1"/>
  <c r="Y569" i="1"/>
  <c r="Y628" i="1"/>
  <c r="Y693" i="1"/>
  <c r="Y757" i="1"/>
  <c r="Y885" i="1"/>
  <c r="Y13" i="1"/>
  <c r="Y77" i="1"/>
  <c r="Y141" i="1"/>
  <c r="Y206" i="1"/>
  <c r="Y296" i="1"/>
  <c r="Y383" i="1"/>
  <c r="Y452" i="1"/>
  <c r="Y527" i="1"/>
  <c r="Y589" i="1"/>
  <c r="Y655" i="1"/>
  <c r="Y719" i="1"/>
  <c r="Y783" i="1"/>
  <c r="Y847" i="1"/>
  <c r="Y52" i="1"/>
  <c r="Y356" i="1"/>
  <c r="Y630" i="1"/>
  <c r="Y884" i="1"/>
  <c r="Y949" i="1"/>
  <c r="Y1013" i="1"/>
  <c r="Y1077" i="1"/>
  <c r="Y1141" i="1"/>
  <c r="Y1206" i="1"/>
  <c r="Y1271" i="1"/>
  <c r="Y1358" i="1"/>
  <c r="Y1437" i="1"/>
  <c r="Y1501" i="1"/>
  <c r="Y1301" i="1"/>
  <c r="Y233" i="1"/>
  <c r="Y554" i="1"/>
  <c r="Y810" i="1"/>
  <c r="Y930" i="1"/>
  <c r="Y994" i="1"/>
  <c r="Y1058" i="1"/>
  <c r="Y1122" i="1"/>
  <c r="Y1186" i="1"/>
  <c r="Y1251" i="1"/>
  <c r="Y1335" i="1"/>
  <c r="Y1417" i="1"/>
  <c r="Y1482" i="1"/>
  <c r="Y1551" i="1"/>
  <c r="Y154" i="1"/>
  <c r="Y476" i="1"/>
  <c r="Y734" i="1"/>
  <c r="Y911" i="1"/>
  <c r="Y973" i="1"/>
  <c r="Y1038" i="1"/>
  <c r="Y1307" i="1"/>
  <c r="Y42" i="1"/>
  <c r="Y106" i="1"/>
  <c r="Y171" i="1"/>
  <c r="Y236" i="1"/>
  <c r="Y329" i="1"/>
  <c r="Y416" i="1"/>
  <c r="Y492" i="1"/>
  <c r="Y556" i="1"/>
  <c r="Y620" i="1"/>
  <c r="Y684" i="1"/>
  <c r="Y748" i="1"/>
  <c r="Y812" i="1"/>
  <c r="Y876" i="1"/>
  <c r="Y11" i="1"/>
  <c r="Y75" i="1"/>
  <c r="Y139" i="1"/>
  <c r="Y204" i="1"/>
  <c r="Y294" i="1"/>
  <c r="Y380" i="1"/>
  <c r="Y450" i="1"/>
  <c r="Y525" i="1"/>
  <c r="Y590" i="1"/>
  <c r="Y653" i="1"/>
  <c r="Y717" i="1"/>
  <c r="Y781" i="1"/>
  <c r="Y845" i="1"/>
  <c r="Y1291" i="1"/>
  <c r="Y37" i="1"/>
  <c r="Y101" i="1"/>
  <c r="Y164" i="1"/>
  <c r="Y230" i="1"/>
  <c r="Y320" i="1"/>
  <c r="Y410" i="1"/>
  <c r="Y486" i="1"/>
  <c r="Y551" i="1"/>
  <c r="Y615" i="1"/>
  <c r="Y679" i="1"/>
  <c r="Y743" i="1"/>
  <c r="Y807" i="1"/>
  <c r="Y871" i="1"/>
  <c r="Y148" i="1"/>
  <c r="Y461" i="1"/>
  <c r="Y726" i="1"/>
  <c r="Y909" i="1"/>
  <c r="Y976" i="1"/>
  <c r="Y1037" i="1"/>
  <c r="Y1101" i="1"/>
  <c r="Y1171" i="1"/>
  <c r="Y1230" i="1"/>
  <c r="Y1306" i="1"/>
  <c r="Y1397" i="1"/>
  <c r="Y1461" i="1"/>
  <c r="Y1530" i="1"/>
  <c r="Y377" i="1"/>
  <c r="Y650" i="1"/>
  <c r="Y890" i="1"/>
  <c r="Y954" i="1"/>
  <c r="Y1018" i="1"/>
  <c r="Y1082" i="1"/>
  <c r="Y1146" i="1"/>
  <c r="Y1211" i="1"/>
  <c r="Y1279" i="1"/>
  <c r="Y1367" i="1"/>
  <c r="Y1442" i="1"/>
  <c r="Y1506" i="1"/>
  <c r="Y1375" i="1"/>
  <c r="Y269" i="1"/>
  <c r="Y574" i="1"/>
  <c r="Y935" i="1"/>
  <c r="Y999" i="1"/>
  <c r="Y1063" i="1"/>
  <c r="Y1128" i="1"/>
  <c r="Y1191" i="1"/>
  <c r="Y1256" i="1"/>
  <c r="Y1340" i="1"/>
  <c r="Y1423" i="1"/>
  <c r="Y1487" i="1"/>
  <c r="Y1556" i="1"/>
  <c r="Y162" i="1"/>
  <c r="Y482" i="1"/>
  <c r="Y738" i="1"/>
  <c r="Y912" i="1"/>
  <c r="Y1272" i="1"/>
  <c r="Y30" i="1"/>
  <c r="Y99" i="1"/>
  <c r="Y159" i="1"/>
  <c r="Y223" i="1"/>
  <c r="Y313" i="1"/>
  <c r="Y401" i="1"/>
  <c r="Y478" i="1"/>
  <c r="Y541" i="1"/>
  <c r="Y609" i="1"/>
  <c r="Y674" i="1"/>
  <c r="Y736" i="1"/>
  <c r="Y800" i="1"/>
  <c r="Y864" i="1"/>
  <c r="Y1379" i="1"/>
  <c r="Y1285" i="1"/>
  <c r="Y34" i="1"/>
  <c r="Y94" i="1"/>
  <c r="Y163" i="1"/>
  <c r="Y227" i="1"/>
  <c r="Y317" i="1"/>
  <c r="Y405" i="1"/>
  <c r="Y484" i="1"/>
  <c r="Y548" i="1"/>
  <c r="Y612" i="1"/>
  <c r="Y676" i="1"/>
  <c r="Y740" i="1"/>
  <c r="Y804" i="1"/>
  <c r="Y868" i="1"/>
  <c r="Y1392" i="1"/>
  <c r="Y67" i="1"/>
  <c r="Y131" i="1"/>
  <c r="Y196" i="1"/>
  <c r="Y286" i="1"/>
  <c r="Y371" i="1"/>
  <c r="Y442" i="1"/>
  <c r="Y517" i="1"/>
  <c r="Y581" i="1"/>
  <c r="Y644" i="1"/>
  <c r="Y709" i="1"/>
  <c r="Y773" i="1"/>
  <c r="Y1270" i="1"/>
  <c r="Y29" i="1"/>
  <c r="Y98" i="1"/>
  <c r="Y158" i="1"/>
  <c r="Y222" i="1"/>
  <c r="Y312" i="1"/>
  <c r="Y400" i="1"/>
  <c r="Y477" i="1"/>
  <c r="Y540" i="1"/>
  <c r="Y603" i="1"/>
  <c r="Y673" i="1"/>
  <c r="Y735" i="1"/>
  <c r="Y799" i="1"/>
  <c r="Y863" i="1"/>
  <c r="Y116" i="1"/>
  <c r="Y427" i="1"/>
  <c r="Y696" i="1"/>
  <c r="Y901" i="1"/>
  <c r="Y965" i="1"/>
  <c r="Y1029" i="1"/>
  <c r="Y1093" i="1"/>
  <c r="Y1157" i="1"/>
  <c r="Y1222" i="1"/>
  <c r="Y1297" i="1"/>
  <c r="Y1386" i="1"/>
  <c r="Y1453" i="1"/>
  <c r="Y1518" i="1"/>
  <c r="Y40" i="1"/>
  <c r="Y323" i="1"/>
  <c r="Y618" i="1"/>
  <c r="Y874" i="1"/>
  <c r="Y946" i="1"/>
  <c r="Y1010" i="1"/>
  <c r="Y1074" i="1"/>
  <c r="Y1138" i="1"/>
  <c r="Y1203" i="1"/>
  <c r="Y1267" i="1"/>
  <c r="Y1353" i="1"/>
  <c r="Y1435" i="1"/>
  <c r="Y1498" i="1"/>
  <c r="Y1198" i="1"/>
  <c r="Y220" i="1"/>
  <c r="Y539" i="1"/>
  <c r="Y798" i="1"/>
  <c r="Y927" i="1"/>
  <c r="Y991" i="1"/>
  <c r="Y1373" i="1"/>
  <c r="Y58" i="1"/>
  <c r="Y122" i="1"/>
  <c r="Y187" i="1"/>
  <c r="Y242" i="1"/>
  <c r="Y362" i="1"/>
  <c r="Y433" i="1"/>
  <c r="Y508" i="1"/>
  <c r="Y572" i="1"/>
  <c r="Y636" i="1"/>
  <c r="Y700" i="1"/>
  <c r="Y480" i="1"/>
  <c r="Y27" i="1"/>
  <c r="Y91" i="1"/>
  <c r="Y155" i="1"/>
  <c r="Y221" i="1"/>
  <c r="Y310" i="1"/>
  <c r="Y398" i="1"/>
  <c r="Y475" i="1"/>
  <c r="Y538" i="1"/>
  <c r="Y602" i="1"/>
  <c r="Y669" i="1"/>
  <c r="Y732" i="1"/>
  <c r="Y797" i="1"/>
  <c r="Y861" i="1"/>
  <c r="Y1359" i="1"/>
  <c r="Y53" i="1"/>
  <c r="Y117" i="1"/>
  <c r="Y182" i="1"/>
  <c r="Y255" i="1"/>
  <c r="Y357" i="1"/>
  <c r="Y428" i="1"/>
  <c r="Y503" i="1"/>
  <c r="Y564" i="1"/>
  <c r="Y631" i="1"/>
  <c r="Y694" i="1"/>
  <c r="Y759" i="1"/>
  <c r="Y465" i="1"/>
  <c r="Y213" i="1"/>
  <c r="Y531" i="1"/>
  <c r="Y790" i="1"/>
  <c r="Y925" i="1"/>
  <c r="Y990" i="1"/>
  <c r="Y1053" i="1"/>
  <c r="Y1117" i="1"/>
  <c r="Y1181" i="1"/>
  <c r="Y1246" i="1"/>
  <c r="Y1329" i="1"/>
  <c r="Y1413" i="1"/>
  <c r="Y1477" i="1"/>
  <c r="Y1546" i="1"/>
  <c r="Y136" i="1"/>
  <c r="Y447" i="1"/>
  <c r="Y714" i="1"/>
  <c r="Y906" i="1"/>
  <c r="Y970" i="1"/>
  <c r="Y1034" i="1"/>
  <c r="Y1098" i="1"/>
  <c r="Y1168" i="1"/>
  <c r="Y1228" i="1"/>
  <c r="Y1303" i="1"/>
  <c r="Y1394" i="1"/>
  <c r="Y1458" i="1"/>
  <c r="Y1525" i="1"/>
  <c r="Y60" i="1"/>
  <c r="Y364" i="1"/>
  <c r="Y638" i="1"/>
  <c r="Y887" i="1"/>
  <c r="Y951" i="1"/>
  <c r="Y1015" i="1"/>
  <c r="Y1079" i="1"/>
  <c r="Y1143" i="1"/>
  <c r="Y1208" i="1"/>
  <c r="Y1274" i="1"/>
  <c r="Y1363" i="1"/>
  <c r="Y1439" i="1"/>
  <c r="Y1503" i="1"/>
  <c r="Y1278" i="1"/>
  <c r="Y225" i="1"/>
  <c r="Y546" i="1"/>
  <c r="Y802" i="1"/>
  <c r="Y928" i="1"/>
  <c r="Y1320" i="1"/>
  <c r="Y46" i="1"/>
  <c r="Y112" i="1"/>
  <c r="Y175" i="1"/>
  <c r="Y240" i="1"/>
  <c r="Y350" i="1"/>
  <c r="Y421" i="1"/>
  <c r="Y496" i="1"/>
  <c r="Y559" i="1"/>
  <c r="Y626" i="1"/>
  <c r="Y688" i="1"/>
  <c r="Y752" i="1"/>
  <c r="Y879" i="1"/>
  <c r="Y15" i="1"/>
  <c r="Y1350" i="1"/>
  <c r="Y50" i="1"/>
  <c r="Y108" i="1"/>
  <c r="Y179" i="1"/>
  <c r="Y252" i="1"/>
  <c r="Y354" i="1"/>
  <c r="Y425" i="1"/>
  <c r="Y500" i="1"/>
  <c r="Y568" i="1"/>
  <c r="Y629" i="1"/>
  <c r="Y692" i="1"/>
  <c r="Y756" i="1"/>
  <c r="Y464" i="1"/>
  <c r="Y19" i="1"/>
  <c r="Y83" i="1"/>
  <c r="Y147" i="1"/>
  <c r="Y212" i="1"/>
  <c r="Y302" i="1"/>
  <c r="Y389" i="1"/>
  <c r="Y460" i="1"/>
  <c r="Y530" i="1"/>
  <c r="Y597" i="1"/>
  <c r="Y661" i="1"/>
  <c r="Y725" i="1"/>
  <c r="Y789" i="1"/>
  <c r="Y853" i="1"/>
  <c r="Y1316" i="1"/>
  <c r="Y45" i="1"/>
  <c r="Y111" i="1"/>
  <c r="Y174" i="1"/>
  <c r="Y239" i="1"/>
  <c r="Y420" i="1"/>
  <c r="Y495" i="1"/>
  <c r="Y558" i="1"/>
  <c r="Y623" i="1"/>
  <c r="Y687" i="1"/>
  <c r="Y751" i="1"/>
  <c r="Y881" i="1"/>
  <c r="Y181" i="1"/>
  <c r="Y502" i="1"/>
  <c r="Y758" i="1"/>
  <c r="Y917" i="1"/>
  <c r="Y981" i="1"/>
  <c r="Y1045" i="1"/>
  <c r="Y1109" i="1"/>
  <c r="Y1173" i="1"/>
  <c r="Y1238" i="1"/>
  <c r="Y1319" i="1"/>
  <c r="Y1405" i="1"/>
  <c r="Y1469" i="1"/>
  <c r="Y1538" i="1"/>
  <c r="Y104" i="1"/>
  <c r="Y414" i="1"/>
  <c r="Y682" i="1"/>
  <c r="Y898" i="1"/>
  <c r="Y963" i="1"/>
  <c r="Y1025" i="1"/>
  <c r="Y1090" i="1"/>
  <c r="Y1153" i="1"/>
  <c r="Y1219" i="1"/>
  <c r="Y1292" i="1"/>
  <c r="Y1382" i="1"/>
  <c r="Y1450" i="1"/>
  <c r="Y1515" i="1"/>
  <c r="Y28" i="1"/>
  <c r="Y311" i="1"/>
  <c r="Y604" i="1"/>
  <c r="Y862" i="1"/>
  <c r="Y943" i="1"/>
  <c r="Y1007" i="1"/>
  <c r="Y10" i="1"/>
  <c r="Y74" i="1"/>
  <c r="Y138" i="1"/>
  <c r="Y203" i="1"/>
  <c r="Y293" i="1"/>
  <c r="Y379" i="1"/>
  <c r="Y449" i="1"/>
  <c r="Y519" i="1"/>
  <c r="Y588" i="1"/>
  <c r="Y652" i="1"/>
  <c r="Y716" i="1"/>
  <c r="Y780" i="1"/>
  <c r="Y844" i="1"/>
  <c r="Y1314" i="1"/>
  <c r="Y43" i="1"/>
  <c r="Y107" i="1"/>
  <c r="Y172" i="1"/>
  <c r="Y237" i="1"/>
  <c r="Y418" i="1"/>
  <c r="Y494" i="1"/>
  <c r="Y562" i="1"/>
  <c r="Y621" i="1"/>
  <c r="Y685" i="1"/>
  <c r="Y749" i="1"/>
  <c r="Y877" i="1"/>
  <c r="Y1520" i="1"/>
  <c r="Y69" i="1"/>
  <c r="Y133" i="1"/>
  <c r="Y197" i="1"/>
  <c r="Y289" i="1"/>
  <c r="Y374" i="1"/>
  <c r="Y444" i="1"/>
  <c r="Y520" i="1"/>
  <c r="Y583" i="1"/>
  <c r="Y647" i="1"/>
  <c r="Y711" i="1"/>
  <c r="Y775" i="1"/>
  <c r="Y20" i="1"/>
  <c r="Y303" i="1"/>
  <c r="Y598" i="1"/>
  <c r="Y854" i="1"/>
  <c r="Y941" i="1"/>
  <c r="Y1004" i="1"/>
  <c r="Y1069" i="1"/>
  <c r="Y1133" i="1"/>
  <c r="Y1197" i="1"/>
  <c r="Y1262" i="1"/>
  <c r="Y1346" i="1"/>
  <c r="Y1429" i="1"/>
  <c r="Y1495" i="1"/>
  <c r="Y201" i="1"/>
  <c r="Y522" i="1"/>
  <c r="Y778" i="1"/>
  <c r="Y923" i="1"/>
  <c r="Y986" i="1"/>
  <c r="Y1050" i="1"/>
  <c r="Y1115" i="1"/>
  <c r="Y1178" i="1"/>
  <c r="Y1243" i="1"/>
  <c r="Y1326" i="1"/>
  <c r="Y1410" i="1"/>
  <c r="Y1474" i="1"/>
  <c r="Y1543" i="1"/>
  <c r="Y124" i="1"/>
  <c r="Y435" i="1"/>
  <c r="Y702" i="1"/>
  <c r="Y903" i="1"/>
  <c r="Y967" i="1"/>
  <c r="Y1031" i="1"/>
  <c r="Y1095" i="1"/>
  <c r="Y1159" i="1"/>
  <c r="Y1224" i="1"/>
  <c r="Y1299" i="1"/>
  <c r="Y1388" i="1"/>
  <c r="Y1455" i="1"/>
  <c r="Y1521" i="1"/>
  <c r="Y32" i="1"/>
  <c r="Y315" i="1"/>
  <c r="Y610" i="1"/>
  <c r="Y866" i="1"/>
  <c r="Y944" i="1"/>
  <c r="Y1378" i="1"/>
  <c r="Y62" i="1"/>
  <c r="Y127" i="1"/>
  <c r="Y191" i="1"/>
  <c r="Y272" i="1"/>
  <c r="Y366" i="1"/>
  <c r="Y437" i="1"/>
  <c r="Y512" i="1"/>
  <c r="Y576" i="1"/>
  <c r="Y640" i="1"/>
  <c r="Y704" i="1"/>
  <c r="Y1277" i="1"/>
  <c r="Y31" i="1"/>
  <c r="Y1391" i="1"/>
  <c r="Y66" i="1"/>
  <c r="Y130" i="1"/>
  <c r="Y195" i="1"/>
  <c r="Y285" i="1"/>
  <c r="Y370" i="1"/>
  <c r="Y441" i="1"/>
  <c r="Y516" i="1"/>
  <c r="Y580" i="1"/>
  <c r="Y643" i="1"/>
  <c r="Y708" i="1"/>
  <c r="Y770" i="1"/>
  <c r="Y1289" i="1"/>
  <c r="Y35" i="1"/>
  <c r="Y95" i="1"/>
  <c r="Y165" i="1"/>
  <c r="Y228" i="1"/>
  <c r="Y318" i="1"/>
  <c r="Y406" i="1"/>
  <c r="Y485" i="1"/>
  <c r="Y549" i="1"/>
  <c r="Y613" i="1"/>
  <c r="Y677" i="1"/>
  <c r="Y741" i="1"/>
  <c r="Y805" i="1"/>
  <c r="Y869" i="1"/>
  <c r="Y1377" i="1"/>
  <c r="Y61" i="1"/>
  <c r="Y125" i="1"/>
  <c r="Y190" i="1"/>
  <c r="Y271" i="1"/>
  <c r="Y365" i="1"/>
  <c r="Y436" i="1"/>
  <c r="Y511" i="1"/>
  <c r="Y575" i="1"/>
  <c r="Y639" i="1"/>
  <c r="Y703" i="1"/>
  <c r="Y1357" i="1"/>
  <c r="Y254" i="1"/>
  <c r="Y563" i="1"/>
  <c r="Y934" i="1"/>
  <c r="Y997" i="1"/>
  <c r="Y1061" i="1"/>
  <c r="Y1125" i="1"/>
  <c r="Y1189" i="1"/>
  <c r="Y1254" i="1"/>
  <c r="Y1338" i="1"/>
  <c r="Y1421" i="1"/>
  <c r="Y1485" i="1"/>
  <c r="Y1554" i="1"/>
  <c r="Y169" i="1"/>
  <c r="Y489" i="1"/>
  <c r="Y746" i="1"/>
  <c r="Y914" i="1"/>
  <c r="Y978" i="1"/>
  <c r="Y1042" i="1"/>
  <c r="Y1108" i="1"/>
  <c r="Y1164" i="1"/>
  <c r="Y1235" i="1"/>
  <c r="Y1311" i="1"/>
  <c r="Y1402" i="1"/>
  <c r="Y1466" i="1"/>
  <c r="Y1535" i="1"/>
  <c r="Y97" i="1"/>
  <c r="Y399" i="1"/>
  <c r="Y670" i="1"/>
  <c r="Y895" i="1"/>
  <c r="Y959" i="1"/>
  <c r="Y1023" i="1"/>
  <c r="Y1103" i="1"/>
  <c r="Y1161" i="1"/>
  <c r="Y1234" i="1"/>
  <c r="Y1310" i="1"/>
  <c r="Y1399" i="1"/>
  <c r="Y1463" i="1"/>
  <c r="Y1532" i="1"/>
  <c r="Y64" i="1"/>
  <c r="Y368" i="1"/>
  <c r="Y645" i="1"/>
  <c r="Y888" i="1"/>
  <c r="Y952" i="1"/>
  <c r="Y1522" i="1"/>
  <c r="Y70" i="1"/>
  <c r="Y134" i="1"/>
  <c r="Y199" i="1"/>
  <c r="Y288" i="1"/>
  <c r="Y375" i="1"/>
  <c r="Y445" i="1"/>
  <c r="Y521" i="1"/>
  <c r="Y584" i="1"/>
  <c r="Y648" i="1"/>
  <c r="Y712" i="1"/>
  <c r="Y776" i="1"/>
  <c r="Y1296" i="1"/>
  <c r="Y39" i="1"/>
  <c r="Y103" i="1"/>
  <c r="Y168" i="1"/>
  <c r="Y232" i="1"/>
  <c r="Y322" i="1"/>
  <c r="Y413" i="1"/>
  <c r="Y488" i="1"/>
  <c r="Y553" i="1"/>
  <c r="Y617" i="1"/>
  <c r="Y681" i="1"/>
  <c r="Y745" i="1"/>
  <c r="Y809" i="1"/>
  <c r="Y873" i="1"/>
  <c r="Y1390" i="1"/>
  <c r="Y65" i="1"/>
  <c r="Y126" i="1"/>
  <c r="Y194" i="1"/>
  <c r="Y278" i="1"/>
  <c r="Y369" i="1"/>
  <c r="Y440" i="1"/>
  <c r="Y515" i="1"/>
  <c r="Y579" i="1"/>
  <c r="Y642" i="1"/>
  <c r="Y707" i="1"/>
  <c r="Y772" i="1"/>
  <c r="Y1507" i="1"/>
  <c r="Y287" i="1"/>
  <c r="Y582" i="1"/>
  <c r="Y936" i="1"/>
  <c r="Y1001" i="1"/>
  <c r="Y1065" i="1"/>
  <c r="Y1129" i="1"/>
  <c r="Y1193" i="1"/>
  <c r="Y1258" i="1"/>
  <c r="Y1342" i="1"/>
  <c r="Y1425" i="1"/>
  <c r="Y1489" i="1"/>
  <c r="Y1558" i="1"/>
  <c r="Y185" i="1"/>
  <c r="Y506" i="1"/>
  <c r="Y762" i="1"/>
  <c r="Y918" i="1"/>
  <c r="Y982" i="1"/>
  <c r="Y1046" i="1"/>
  <c r="Y1110" i="1"/>
  <c r="Y1174" i="1"/>
  <c r="Y1239" i="1"/>
  <c r="Y1321" i="1"/>
  <c r="Y1406" i="1"/>
  <c r="Y1470" i="1"/>
  <c r="Y1539" i="1"/>
  <c r="Y110" i="1"/>
  <c r="Y419" i="1"/>
  <c r="Y686" i="1"/>
  <c r="Y899" i="1"/>
  <c r="Y962" i="1"/>
  <c r="Y1026" i="1"/>
  <c r="Y1091" i="1"/>
  <c r="Y1155" i="1"/>
  <c r="Y1220" i="1"/>
  <c r="Y1293" i="1"/>
  <c r="Y1383" i="1"/>
  <c r="Y1451" i="1"/>
  <c r="Y1516" i="1"/>
  <c r="Y16" i="1"/>
  <c r="Y299" i="1"/>
  <c r="Y594" i="1"/>
  <c r="Y850" i="1"/>
  <c r="Y940" i="1"/>
  <c r="Y208" i="1"/>
  <c r="Y545" i="1"/>
  <c r="Y785" i="1"/>
  <c r="Y105" i="1"/>
  <c r="Y415" i="1"/>
  <c r="Y683" i="1"/>
  <c r="Y166" i="1"/>
  <c r="Y977" i="1"/>
  <c r="Y1233" i="1"/>
  <c r="Y1534" i="1"/>
  <c r="Y893" i="1"/>
  <c r="Y1150" i="1"/>
  <c r="Y1446" i="1"/>
  <c r="Y591" i="1"/>
  <c r="Y1067" i="1"/>
  <c r="Y1344" i="1"/>
  <c r="Y177" i="1"/>
  <c r="Y968" i="1"/>
  <c r="Y1032" i="1"/>
  <c r="Y1094" i="1"/>
  <c r="Y1160" i="1"/>
  <c r="Y1225" i="1"/>
  <c r="Y1300" i="1"/>
  <c r="Y1389" i="1"/>
  <c r="Y1456" i="1"/>
  <c r="Y1523" i="1"/>
  <c r="Y160" i="1"/>
  <c r="Y481" i="1"/>
  <c r="Y737" i="1"/>
  <c r="Y57" i="1"/>
  <c r="Y360" i="1"/>
  <c r="Y635" i="1"/>
  <c r="Y1290" i="1"/>
  <c r="Y929" i="1"/>
  <c r="Y1185" i="1"/>
  <c r="Y1481" i="1"/>
  <c r="Y730" i="1"/>
  <c r="Y1102" i="1"/>
  <c r="Y1398" i="1"/>
  <c r="Y381" i="1"/>
  <c r="Y1019" i="1"/>
  <c r="Y1280" i="1"/>
  <c r="Y1332" i="1"/>
  <c r="Y932" i="1"/>
  <c r="Y1020" i="1"/>
  <c r="Y1084" i="1"/>
  <c r="Y1148" i="1"/>
  <c r="Y1213" i="1"/>
  <c r="Y1281" i="1"/>
  <c r="Y1369" i="1"/>
  <c r="Y1444" i="1"/>
  <c r="Y1509" i="1"/>
  <c r="Y1055" i="1"/>
  <c r="Y1119" i="1"/>
  <c r="Y1183" i="1"/>
  <c r="Y1248" i="1"/>
  <c r="Y1331" i="1"/>
  <c r="Y1415" i="1"/>
  <c r="Y1479" i="1"/>
  <c r="Y1548" i="1"/>
  <c r="Y129" i="1"/>
  <c r="Y439" i="1"/>
  <c r="Y706" i="1"/>
  <c r="Y904" i="1"/>
  <c r="Y467" i="1"/>
  <c r="Y22" i="1"/>
  <c r="Y86" i="1"/>
  <c r="Y150" i="1"/>
  <c r="Y215" i="1"/>
  <c r="Y304" i="1"/>
  <c r="Y392" i="1"/>
  <c r="Y463" i="1"/>
  <c r="Y533" i="1"/>
  <c r="Y599" i="1"/>
  <c r="Y664" i="1"/>
  <c r="Y728" i="1"/>
  <c r="Y792" i="1"/>
  <c r="Y856" i="1"/>
  <c r="Y1362" i="1"/>
  <c r="Y55" i="1"/>
  <c r="Y119" i="1"/>
  <c r="Y184" i="1"/>
  <c r="Y258" i="1"/>
  <c r="Y361" i="1"/>
  <c r="Y430" i="1"/>
  <c r="Y505" i="1"/>
  <c r="Y566" i="1"/>
  <c r="Y632" i="1"/>
  <c r="Y697" i="1"/>
  <c r="Y761" i="1"/>
  <c r="Y458" i="1"/>
  <c r="Y17" i="1"/>
  <c r="Y81" i="1"/>
  <c r="Y145" i="1"/>
  <c r="Y210" i="1"/>
  <c r="Y300" i="1"/>
  <c r="Y387" i="1"/>
  <c r="Y456" i="1"/>
  <c r="Y528" i="1"/>
  <c r="Y596" i="1"/>
  <c r="Y659" i="1"/>
  <c r="Y723" i="1"/>
  <c r="Y786" i="1"/>
  <c r="Y851" i="1"/>
  <c r="Y68" i="1"/>
  <c r="Y373" i="1"/>
  <c r="Y646" i="1"/>
  <c r="Y889" i="1"/>
  <c r="Y953" i="1"/>
  <c r="Y1017" i="1"/>
  <c r="Y1081" i="1"/>
  <c r="Y1145" i="1"/>
  <c r="Y1210" i="1"/>
  <c r="Y1276" i="1"/>
  <c r="Y1366" i="1"/>
  <c r="Y1441" i="1"/>
  <c r="Y1505" i="1"/>
  <c r="Y1365" i="1"/>
  <c r="Y259" i="1"/>
  <c r="Y567" i="1"/>
  <c r="Y933" i="1"/>
  <c r="Y998" i="1"/>
  <c r="Y1062" i="1"/>
  <c r="Y1126" i="1"/>
  <c r="Y1190" i="1"/>
  <c r="Y1255" i="1"/>
  <c r="Y1339" i="1"/>
  <c r="Y1422" i="1"/>
  <c r="Y1486" i="1"/>
  <c r="Y1555" i="1"/>
  <c r="Y173" i="1"/>
  <c r="Y493" i="1"/>
  <c r="Y750" i="1"/>
  <c r="Y915" i="1"/>
  <c r="Y979" i="1"/>
  <c r="Y1043" i="1"/>
  <c r="Y1106" i="1"/>
  <c r="Y1165" i="1"/>
  <c r="Y1236" i="1"/>
  <c r="Y1317" i="1"/>
  <c r="Y1403" i="1"/>
  <c r="Y1467" i="1"/>
  <c r="Y1536" i="1"/>
  <c r="Y80" i="1"/>
  <c r="Y386" i="1"/>
  <c r="Y658" i="1"/>
  <c r="Y892" i="1"/>
  <c r="Y956" i="1"/>
  <c r="Y298" i="1"/>
  <c r="Y593" i="1"/>
  <c r="Y849" i="1"/>
  <c r="Y170" i="1"/>
  <c r="Y490" i="1"/>
  <c r="Y747" i="1"/>
  <c r="Y491" i="1"/>
  <c r="Y1041" i="1"/>
  <c r="Y1313" i="1"/>
  <c r="Y88" i="1"/>
  <c r="Y958" i="1"/>
  <c r="Y1215" i="1"/>
  <c r="Y1511" i="1"/>
  <c r="Y846" i="1"/>
  <c r="Y1131" i="1"/>
  <c r="Y1427" i="1"/>
  <c r="Y498" i="1"/>
  <c r="Y984" i="1"/>
  <c r="Y1048" i="1"/>
  <c r="Y1112" i="1"/>
  <c r="Y1176" i="1"/>
  <c r="Y1242" i="1"/>
  <c r="Y1324" i="1"/>
  <c r="Y1408" i="1"/>
  <c r="Y1472" i="1"/>
  <c r="Y1541" i="1"/>
  <c r="Y224" i="1"/>
  <c r="Y542" i="1"/>
  <c r="Y801" i="1"/>
  <c r="Y121" i="1"/>
  <c r="Y432" i="1"/>
  <c r="Y699" i="1"/>
  <c r="Y229" i="1"/>
  <c r="Y993" i="1"/>
  <c r="Y1250" i="1"/>
  <c r="Y1550" i="1"/>
  <c r="Y910" i="1"/>
  <c r="Y1172" i="1"/>
  <c r="Y1462" i="1"/>
  <c r="Y654" i="1"/>
  <c r="Y1083" i="1"/>
  <c r="Y1368" i="1"/>
  <c r="Y249" i="1"/>
  <c r="Y975" i="1"/>
  <c r="Y1036" i="1"/>
  <c r="Y1100" i="1"/>
  <c r="Y1170" i="1"/>
  <c r="Y1229" i="1"/>
  <c r="Y1305" i="1"/>
  <c r="Y1396" i="1"/>
  <c r="Y1460" i="1"/>
  <c r="Y1529" i="1"/>
  <c r="Y247" i="1"/>
  <c r="Y561" i="1"/>
  <c r="Y137" i="1"/>
  <c r="Y448" i="1"/>
  <c r="Y715" i="1"/>
  <c r="Y319" i="1"/>
  <c r="Y1009" i="1"/>
  <c r="Y1266" i="1"/>
  <c r="Y471" i="1"/>
  <c r="Y926" i="1"/>
  <c r="Y1182" i="1"/>
  <c r="Y1478" i="1"/>
  <c r="Y718" i="1"/>
  <c r="Y1099" i="1"/>
  <c r="Y1395" i="1"/>
  <c r="Y352" i="1"/>
  <c r="Y974" i="1"/>
  <c r="Y1040" i="1"/>
  <c r="Y1104" i="1"/>
  <c r="Y1162" i="1"/>
  <c r="Y1232" i="1"/>
  <c r="Y1312" i="1"/>
  <c r="Y1400" i="1"/>
  <c r="Y1464" i="1"/>
  <c r="Y1533" i="1"/>
  <c r="Y1071" i="1"/>
  <c r="Y1135" i="1"/>
  <c r="Y1200" i="1"/>
  <c r="Y1264" i="1"/>
  <c r="Y1348" i="1"/>
  <c r="Y1432" i="1"/>
  <c r="Y1493" i="1"/>
  <c r="Y193" i="1"/>
  <c r="Y513" i="1"/>
  <c r="Y771" i="1"/>
  <c r="Y920" i="1"/>
  <c r="Y1295" i="1"/>
  <c r="Y38" i="1"/>
  <c r="Y102" i="1"/>
  <c r="Y167" i="1"/>
  <c r="Y231" i="1"/>
  <c r="Y321" i="1"/>
  <c r="Y409" i="1"/>
  <c r="Y487" i="1"/>
  <c r="Y552" i="1"/>
  <c r="Y616" i="1"/>
  <c r="Y680" i="1"/>
  <c r="Y744" i="1"/>
  <c r="Y808" i="1"/>
  <c r="Y872" i="1"/>
  <c r="Y1527" i="1"/>
  <c r="Y71" i="1"/>
  <c r="Y135" i="1"/>
  <c r="Y200" i="1"/>
  <c r="Y290" i="1"/>
  <c r="Y376" i="1"/>
  <c r="Y446" i="1"/>
  <c r="Y524" i="1"/>
  <c r="Y585" i="1"/>
  <c r="Y649" i="1"/>
  <c r="Y713" i="1"/>
  <c r="Y777" i="1"/>
  <c r="Y841" i="1"/>
  <c r="Y1283" i="1"/>
  <c r="Y33" i="1"/>
  <c r="Y93" i="1"/>
  <c r="Y161" i="1"/>
  <c r="Y226" i="1"/>
  <c r="Y316" i="1"/>
  <c r="Y404" i="1"/>
  <c r="Y483" i="1"/>
  <c r="Y547" i="1"/>
  <c r="Y611" i="1"/>
  <c r="Y675" i="1"/>
  <c r="Y739" i="1"/>
  <c r="Y803" i="1"/>
  <c r="Y867" i="1"/>
  <c r="Y132" i="1"/>
  <c r="Y443" i="1"/>
  <c r="Y710" i="1"/>
  <c r="Y905" i="1"/>
  <c r="Y969" i="1"/>
  <c r="Y1033" i="1"/>
  <c r="Y1097" i="1"/>
  <c r="Y1167" i="1"/>
  <c r="Y1226" i="1"/>
  <c r="Y1302" i="1"/>
  <c r="Y1393" i="1"/>
  <c r="Y1457" i="1"/>
  <c r="Y1524" i="1"/>
  <c r="Y56" i="1"/>
  <c r="Y359" i="1"/>
  <c r="Y633" i="1"/>
  <c r="Y886" i="1"/>
  <c r="Y950" i="1"/>
  <c r="Y1014" i="1"/>
  <c r="Y1078" i="1"/>
  <c r="Y1142" i="1"/>
  <c r="Y1207" i="1"/>
  <c r="Y1273" i="1"/>
  <c r="Y1361" i="1"/>
  <c r="Y1438" i="1"/>
  <c r="Y1502" i="1"/>
  <c r="Y1315" i="1"/>
  <c r="Y238" i="1"/>
  <c r="Y557" i="1"/>
  <c r="Y931" i="1"/>
  <c r="Y995" i="1"/>
  <c r="Y1060" i="1"/>
  <c r="Y1123" i="1"/>
  <c r="Y1187" i="1"/>
  <c r="Y1252" i="1"/>
  <c r="Y1336" i="1"/>
  <c r="Y1418" i="1"/>
  <c r="Y1483" i="1"/>
  <c r="Y1552" i="1"/>
  <c r="Y144" i="1"/>
  <c r="Y455" i="1"/>
  <c r="Y722" i="1"/>
  <c r="Y908" i="1"/>
  <c r="Y79" i="1"/>
  <c r="Y385" i="1"/>
  <c r="Y657" i="1"/>
  <c r="Y1309" i="1"/>
  <c r="Y235" i="1"/>
  <c r="Y555" i="1"/>
  <c r="Y811" i="1"/>
  <c r="Y742" i="1"/>
  <c r="Y1105" i="1"/>
  <c r="Y1401" i="1"/>
  <c r="Y395" i="1"/>
  <c r="Y1022" i="1"/>
  <c r="Y1284" i="1"/>
  <c r="Y12" i="1"/>
  <c r="Y939" i="1"/>
  <c r="Y1195" i="1"/>
  <c r="Y1491" i="1"/>
  <c r="Y754" i="1"/>
  <c r="Y1000" i="1"/>
  <c r="Y1064" i="1"/>
  <c r="Y1127" i="1"/>
  <c r="Y1192" i="1"/>
  <c r="Y1257" i="1"/>
  <c r="Y1341" i="1"/>
  <c r="Y1424" i="1"/>
  <c r="Y1488" i="1"/>
  <c r="Y1557" i="1"/>
  <c r="Y314" i="1"/>
  <c r="Y608" i="1"/>
  <c r="Y865" i="1"/>
  <c r="Y186" i="1"/>
  <c r="Y507" i="1"/>
  <c r="Y763" i="1"/>
  <c r="Y550" i="1"/>
  <c r="Y1057" i="1"/>
  <c r="Y1334" i="1"/>
  <c r="Y153" i="1"/>
  <c r="Y972" i="1"/>
  <c r="Y1231" i="1"/>
  <c r="Y1531" i="1"/>
  <c r="Y891" i="1"/>
  <c r="Y1147" i="1"/>
  <c r="Y1443" i="1"/>
  <c r="Y560" i="1"/>
  <c r="Y988" i="1"/>
  <c r="Y1052" i="1"/>
  <c r="Y1116" i="1"/>
  <c r="Y1180" i="1"/>
  <c r="Y1245" i="1"/>
  <c r="Y1328" i="1"/>
  <c r="Y1412" i="1"/>
  <c r="Y1476" i="1"/>
  <c r="Y1545" i="1"/>
  <c r="Y47" i="1"/>
  <c r="Y351" i="1"/>
  <c r="Y625" i="1"/>
  <c r="Y880" i="1"/>
  <c r="Y202" i="1"/>
  <c r="Y523" i="1"/>
  <c r="Y779" i="1"/>
  <c r="Y614" i="1"/>
  <c r="Y1073" i="1"/>
  <c r="Y1352" i="1"/>
  <c r="Y217" i="1"/>
  <c r="Y989" i="1"/>
  <c r="Y1247" i="1"/>
  <c r="Y1547" i="1"/>
  <c r="Y907" i="1"/>
  <c r="Y1169" i="1"/>
  <c r="Y1459" i="1"/>
  <c r="Y624" i="1"/>
  <c r="Y992" i="1"/>
  <c r="Y1056" i="1"/>
  <c r="Y1120" i="1"/>
  <c r="Y1184" i="1"/>
  <c r="Y1087" i="1"/>
  <c r="Y1151" i="1"/>
  <c r="Y1216" i="1"/>
  <c r="Y1286" i="1"/>
  <c r="Y1376" i="1"/>
  <c r="Y1447" i="1"/>
  <c r="Y1512" i="1"/>
  <c r="Y1384" i="1"/>
  <c r="Y277" i="1"/>
  <c r="Y578" i="1"/>
  <c r="Y937" i="1"/>
  <c r="Y1360" i="1"/>
  <c r="Y54" i="1"/>
  <c r="Y118" i="1"/>
  <c r="Y183" i="1"/>
  <c r="Y257" i="1"/>
  <c r="Y358" i="1"/>
  <c r="Y429" i="1"/>
  <c r="Y504" i="1"/>
  <c r="Y565" i="1"/>
  <c r="Y634" i="1"/>
  <c r="Y695" i="1"/>
  <c r="Y760" i="1"/>
  <c r="Y468" i="1"/>
  <c r="Y23" i="1"/>
  <c r="Y87" i="1"/>
  <c r="Y152" i="1"/>
  <c r="Y216" i="1"/>
  <c r="Y306" i="1"/>
  <c r="Y394" i="1"/>
  <c r="Y469" i="1"/>
  <c r="Y534" i="1"/>
  <c r="Y601" i="1"/>
  <c r="Y665" i="1"/>
  <c r="Y729" i="1"/>
  <c r="Y793" i="1"/>
  <c r="Y857" i="1"/>
  <c r="Y1351" i="1"/>
  <c r="Y49" i="1"/>
  <c r="Y115" i="1"/>
  <c r="Y178" i="1"/>
  <c r="Y250" i="1"/>
  <c r="Y353" i="1"/>
  <c r="Y424" i="1"/>
  <c r="Y499" i="1"/>
  <c r="Y570" i="1"/>
  <c r="Y627" i="1"/>
  <c r="Y691" i="1"/>
  <c r="Y755" i="1"/>
  <c r="Y883" i="1"/>
  <c r="Y198" i="1"/>
  <c r="Y518" i="1"/>
  <c r="Y774" i="1"/>
  <c r="Y921" i="1"/>
  <c r="Y985" i="1"/>
  <c r="Y1049" i="1"/>
  <c r="Y1113" i="1"/>
  <c r="Y1177" i="1"/>
  <c r="Y1241" i="1"/>
  <c r="Y1325" i="1"/>
  <c r="Y1409" i="1"/>
  <c r="Y1473" i="1"/>
  <c r="Y1542" i="1"/>
  <c r="Y120" i="1"/>
  <c r="Y431" i="1"/>
  <c r="Y698" i="1"/>
  <c r="Y902" i="1"/>
  <c r="Y966" i="1"/>
  <c r="Y1030" i="1"/>
  <c r="Y1096" i="1"/>
  <c r="Y1158" i="1"/>
  <c r="Y1223" i="1"/>
  <c r="Y1298" i="1"/>
  <c r="Y1387" i="1"/>
  <c r="Y1454" i="1"/>
  <c r="Y1519" i="1"/>
  <c r="Y44" i="1"/>
  <c r="Y348" i="1"/>
  <c r="Y622" i="1"/>
  <c r="Y878" i="1"/>
  <c r="Y947" i="1"/>
  <c r="Y1011" i="1"/>
  <c r="Y1075" i="1"/>
  <c r="Y1139" i="1"/>
  <c r="Y1204" i="1"/>
  <c r="Y1268" i="1"/>
  <c r="Y1354" i="1"/>
  <c r="Y1434" i="1"/>
  <c r="Y1499" i="1"/>
  <c r="Y382" i="1"/>
  <c r="Y209" i="1"/>
  <c r="Y544" i="1"/>
  <c r="Y787" i="1"/>
  <c r="Y924" i="1"/>
  <c r="Y143" i="1"/>
  <c r="Y454" i="1"/>
  <c r="Y721" i="1"/>
  <c r="Y41" i="1"/>
  <c r="Y324" i="1"/>
  <c r="Y619" i="1"/>
  <c r="Y875" i="1"/>
  <c r="Y913" i="1"/>
  <c r="Y1163" i="1"/>
  <c r="Y1465" i="1"/>
  <c r="Y666" i="1"/>
  <c r="Y1088" i="1"/>
  <c r="Y1371" i="1"/>
  <c r="Y295" i="1"/>
  <c r="Y1002" i="1"/>
  <c r="Y1260" i="1"/>
  <c r="Y916" i="1"/>
  <c r="Y1016" i="1"/>
  <c r="Y1080" i="1"/>
  <c r="Y1144" i="1"/>
  <c r="Y1209" i="1"/>
  <c r="Y1275" i="1"/>
  <c r="Y1364" i="1"/>
  <c r="Y1440" i="1"/>
  <c r="Y1504" i="1"/>
  <c r="Y100" i="1"/>
  <c r="Y402" i="1"/>
  <c r="Y671" i="1"/>
  <c r="Y1372" i="1"/>
  <c r="Y260" i="1"/>
  <c r="Y571" i="1"/>
  <c r="Y806" i="1"/>
  <c r="Y1121" i="1"/>
  <c r="Y1420" i="1"/>
  <c r="Y470" i="1"/>
  <c r="Y1039" i="1"/>
  <c r="Y1308" i="1"/>
  <c r="Y76" i="1"/>
  <c r="Y955" i="1"/>
  <c r="Y1212" i="1"/>
  <c r="Y1508" i="1"/>
  <c r="Y1003" i="1"/>
  <c r="Y1068" i="1"/>
  <c r="Y1132" i="1"/>
  <c r="Y1196" i="1"/>
  <c r="Y1261" i="1"/>
  <c r="Y1345" i="1"/>
  <c r="Y1428" i="1"/>
  <c r="Y1492" i="1"/>
  <c r="Y113" i="1"/>
  <c r="Y422" i="1"/>
  <c r="Y689" i="1"/>
  <c r="Y9" i="1"/>
  <c r="Y292" i="1"/>
  <c r="Y587" i="1"/>
  <c r="Y843" i="1"/>
  <c r="Y870" i="1"/>
  <c r="Y1137" i="1"/>
  <c r="Y1433" i="1"/>
  <c r="Y535" i="1"/>
  <c r="Y1054" i="1"/>
  <c r="Y1330" i="1"/>
  <c r="Y140" i="1"/>
  <c r="Y971" i="1"/>
  <c r="Y1227" i="1"/>
  <c r="Y1526" i="1"/>
  <c r="Y882" i="1"/>
  <c r="Y1008" i="1"/>
  <c r="Y1072" i="1"/>
  <c r="Y1136" i="1"/>
  <c r="Y1201" i="1"/>
  <c r="Y1265" i="1"/>
  <c r="Y1349" i="1"/>
  <c r="Y1431" i="1"/>
  <c r="Y1496" i="1"/>
  <c r="Y1500" i="1"/>
  <c r="Y1436" i="1"/>
  <c r="Y1355" i="1"/>
  <c r="Y1269" i="1"/>
  <c r="Y1205" i="1"/>
  <c r="Y1140" i="1"/>
  <c r="Y1076" i="1"/>
  <c r="Y1012" i="1"/>
  <c r="Y900" i="1"/>
  <c r="Y1544" i="1"/>
  <c r="Y1244" i="1"/>
  <c r="Y987" i="1"/>
  <c r="Y205" i="1"/>
  <c r="Y1347" i="1"/>
  <c r="Y1070" i="1"/>
  <c r="Y607" i="1"/>
  <c r="Y1449" i="1"/>
  <c r="Y1154" i="1"/>
  <c r="Y897" i="1"/>
  <c r="Y859" i="1"/>
  <c r="Y605" i="1"/>
  <c r="Y309" i="1"/>
  <c r="Y25" i="1"/>
  <c r="Y705" i="1"/>
  <c r="Y438" i="1"/>
  <c r="Y128" i="1"/>
  <c r="Y1448" i="1"/>
  <c r="Y1287" i="1"/>
  <c r="Y1086" i="1"/>
  <c r="Y1304" i="1"/>
  <c r="Y1118" i="1"/>
  <c r="Y945" i="1"/>
  <c r="Y73" i="1"/>
  <c r="Y176" i="1"/>
  <c r="Y1553" i="1"/>
  <c r="Y1484" i="1"/>
  <c r="Y1419" i="1"/>
  <c r="Y1337" i="1"/>
  <c r="Y1253" i="1"/>
  <c r="Y1188" i="1"/>
  <c r="Y1124" i="1"/>
  <c r="Y1059" i="1"/>
  <c r="Y996" i="1"/>
  <c r="Y690" i="1"/>
  <c r="Y1475" i="1"/>
  <c r="Y1179" i="1"/>
  <c r="Y922" i="1"/>
  <c r="Y1263" i="1"/>
  <c r="Y1005" i="1"/>
  <c r="Y307" i="1"/>
  <c r="Y1381" i="1"/>
  <c r="Y1089" i="1"/>
  <c r="Y678" i="1"/>
  <c r="Y795" i="1"/>
  <c r="Y536" i="1"/>
  <c r="Y218" i="1"/>
  <c r="Y472" i="1"/>
  <c r="Y641" i="1"/>
  <c r="Y367" i="1"/>
  <c r="Y63" i="1"/>
  <c r="Y1549" i="1"/>
  <c r="Y1416" i="1"/>
  <c r="Y1249" i="1"/>
  <c r="Y1024" i="1"/>
  <c r="Y1035" i="1"/>
  <c r="Y794" i="1"/>
  <c r="Y36" i="1"/>
</calcChain>
</file>

<file path=xl/comments1.xml><?xml version="1.0" encoding="utf-8"?>
<comments xmlns="http://schemas.openxmlformats.org/spreadsheetml/2006/main">
  <authors>
    <author>ivanlfm</author>
    <author>Ivan</author>
  </authors>
  <commentList>
    <comment ref="G3" authorId="0">
      <text>
        <r>
          <rPr>
            <b/>
            <sz val="9"/>
            <color indexed="81"/>
            <rFont val="Tahoma"/>
            <family val="2"/>
          </rPr>
          <t>Ivan:</t>
        </r>
        <r>
          <rPr>
            <sz val="9"/>
            <color indexed="81"/>
            <rFont val="Tahoma"/>
            <family val="2"/>
          </rPr>
          <t xml:space="preserve">
These headers are the stage names. They can be customized according to your needs (#m, male, @, ♂…) and will be printed to the specimen list.</t>
        </r>
      </text>
    </comment>
    <comment ref="R4" authorId="1">
      <text>
        <r>
          <rPr>
            <b/>
            <sz val="9"/>
            <color indexed="81"/>
            <rFont val="Tahoma"/>
            <family val="2"/>
          </rPr>
          <t>Ivan:</t>
        </r>
        <r>
          <rPr>
            <sz val="9"/>
            <color indexed="81"/>
            <rFont val="Tahoma"/>
            <family val="2"/>
          </rPr>
          <t xml:space="preserve">
I usually included altitude with the coordinates, between brackets; use this field only if you have not included altitude with the coordinates</t>
        </r>
      </text>
    </comment>
    <comment ref="U4" authorId="1">
      <text>
        <r>
          <rPr>
            <b/>
            <sz val="9"/>
            <color indexed="81"/>
            <rFont val="Tahoma"/>
            <family val="2"/>
          </rPr>
          <t>Ivan:</t>
        </r>
        <r>
          <rPr>
            <sz val="9"/>
            <color indexed="81"/>
            <rFont val="Tahoma"/>
            <family val="2"/>
          </rPr>
          <t xml:space="preserve">
Should be provided in plain text format, not in Excel date format</t>
        </r>
      </text>
    </comment>
    <comment ref="W4" authorId="1">
      <text>
        <r>
          <rPr>
            <b/>
            <sz val="9"/>
            <color indexed="81"/>
            <rFont val="Tahoma"/>
            <family val="2"/>
          </rPr>
          <t>Ivan:</t>
        </r>
        <r>
          <rPr>
            <sz val="9"/>
            <color indexed="81"/>
            <rFont val="Tahoma"/>
            <family val="2"/>
          </rPr>
          <t xml:space="preserve">
This field will not be printed to the list. It is for your reference only.</t>
        </r>
      </text>
    </comment>
  </commentList>
</comments>
</file>

<file path=xl/sharedStrings.xml><?xml version="1.0" encoding="utf-8"?>
<sst xmlns="http://schemas.openxmlformats.org/spreadsheetml/2006/main" count="4593" uniqueCount="1459">
  <si>
    <t>Species</t>
  </si>
  <si>
    <t>Country</t>
  </si>
  <si>
    <t>Admin1</t>
  </si>
  <si>
    <t>Admin2</t>
  </si>
  <si>
    <t>Locality1</t>
  </si>
  <si>
    <t>Locality2</t>
  </si>
  <si>
    <t>Collector</t>
  </si>
  <si>
    <t>matex</t>
  </si>
  <si>
    <t>Habitat</t>
  </si>
  <si>
    <t>Collecting method</t>
  </si>
  <si>
    <t>index</t>
  </si>
  <si>
    <t>Coordinates</t>
  </si>
  <si>
    <t>Date</t>
  </si>
  <si>
    <t>bracket1</t>
  </si>
  <si>
    <t>Lat-M</t>
  </si>
  <si>
    <t>Lat-S</t>
  </si>
  <si>
    <t>Lat-H</t>
  </si>
  <si>
    <t>Long-D</t>
  </si>
  <si>
    <t>Lat-D</t>
  </si>
  <si>
    <t>Long-M</t>
  </si>
  <si>
    <t>Long-S</t>
  </si>
  <si>
    <t>bracket2</t>
  </si>
  <si>
    <t>concat!</t>
  </si>
  <si>
    <t>Lat-decimal</t>
  </si>
  <si>
    <t>Long-decimal</t>
  </si>
  <si>
    <t>(</t>
  </si>
  <si>
    <t>S</t>
  </si>
  <si>
    <t>W</t>
  </si>
  <si>
    <t>)</t>
  </si>
  <si>
    <t>Long-H</t>
  </si>
  <si>
    <t>day</t>
  </si>
  <si>
    <t>month</t>
  </si>
  <si>
    <t>year</t>
  </si>
  <si>
    <t>Alt</t>
  </si>
  <si>
    <t>[</t>
  </si>
  <si>
    <t>]</t>
  </si>
  <si>
    <t>INSTRUCTIONS</t>
  </si>
  <si>
    <t>Obs</t>
  </si>
  <si>
    <t>Ivan L. F. Magalhaes</t>
  </si>
  <si>
    <t>magalhaes@macn.gov.ar</t>
  </si>
  <si>
    <t>ivanlfmagalhaes@yahoo.com.br</t>
  </si>
  <si>
    <t>Questions?</t>
  </si>
  <si>
    <r>
      <t>IMPORTANT:</t>
    </r>
    <r>
      <rPr>
        <sz val="9"/>
        <color indexed="8"/>
        <rFont val="Verdana"/>
        <family val="2"/>
      </rPr>
      <t xml:space="preserve"> the date cell type should be set as "Text", not as "Date", otherwise Excel will fail to display the date correctly in the list</t>
    </r>
  </si>
  <si>
    <t>/</t>
  </si>
  <si>
    <t>Altitude</t>
  </si>
  <si>
    <t>Obs2 (not printed)</t>
  </si>
  <si>
    <t>#m</t>
  </si>
  <si>
    <t>#x</t>
  </si>
  <si>
    <t>#y</t>
  </si>
  <si>
    <t>Mexico</t>
  </si>
  <si>
    <t>Michoacán</t>
  </si>
  <si>
    <t>Nayarit</t>
  </si>
  <si>
    <t>Zacatecas</t>
  </si>
  <si>
    <t>VIII</t>
  </si>
  <si>
    <t>XII</t>
  </si>
  <si>
    <t>V</t>
  </si>
  <si>
    <t>20–25</t>
  </si>
  <si>
    <t>VII</t>
  </si>
  <si>
    <t>W.J. Gertsch &amp; W. Ivie</t>
  </si>
  <si>
    <t>W.J. Gertsch</t>
  </si>
  <si>
    <t>II</t>
  </si>
  <si>
    <t>IV</t>
  </si>
  <si>
    <t>VI</t>
  </si>
  <si>
    <t>III-IV</t>
  </si>
  <si>
    <t>IX</t>
  </si>
  <si>
    <t>I</t>
  </si>
  <si>
    <t>III</t>
  </si>
  <si>
    <t>XI</t>
  </si>
  <si>
    <t>Estado de México</t>
  </si>
  <si>
    <t>Hidalgo</t>
  </si>
  <si>
    <t>V. Roth &amp; W. Gertsch</t>
  </si>
  <si>
    <t>J. &amp; W. Ivie</t>
  </si>
  <si>
    <t>Oaxaca</t>
  </si>
  <si>
    <t>Puebla</t>
  </si>
  <si>
    <t>Tamaulipas</t>
  </si>
  <si>
    <t>California</t>
  </si>
  <si>
    <t>R.V. Chamberlin</t>
  </si>
  <si>
    <t>W. Ivie</t>
  </si>
  <si>
    <t>subadult female</t>
  </si>
  <si>
    <t>Arizona</t>
  </si>
  <si>
    <t>Madera Canyon</t>
  </si>
  <si>
    <t>Riverside</t>
  </si>
  <si>
    <t>under rocks</t>
  </si>
  <si>
    <t>S. Johnson</t>
  </si>
  <si>
    <t>Pinal</t>
  </si>
  <si>
    <t>Santa Catalina Mountains</t>
  </si>
  <si>
    <t/>
  </si>
  <si>
    <t>New Mexico</t>
  </si>
  <si>
    <t>C.C. Hoff</t>
  </si>
  <si>
    <t>Sandoval</t>
  </si>
  <si>
    <t>Texas</t>
  </si>
  <si>
    <t>Val Verde</t>
  </si>
  <si>
    <t>imm.</t>
  </si>
  <si>
    <t>Stage names</t>
  </si>
  <si>
    <t>get-country</t>
  </si>
  <si>
    <t>get-admin1</t>
  </si>
  <si>
    <t>merged names</t>
  </si>
  <si>
    <t>n_uniques</t>
  </si>
  <si>
    <t>country</t>
  </si>
  <si>
    <t>n_countries</t>
  </si>
  <si>
    <t>n_countries --&gt;</t>
  </si>
  <si>
    <t>n_uniques --&gt;</t>
  </si>
  <si>
    <t>Number of records --&gt;</t>
  </si>
  <si>
    <t>Order manually? (y/n)</t>
  </si>
  <si>
    <t>User defined order</t>
  </si>
  <si>
    <t>Unique-admin1</t>
  </si>
  <si>
    <t>Order-country</t>
  </si>
  <si>
    <t>Order-Admin1</t>
  </si>
  <si>
    <t>Do not edit!</t>
  </si>
  <si>
    <t>Altitude given in…:</t>
  </si>
  <si>
    <t>m</t>
  </si>
  <si>
    <t>Separator:</t>
  </si>
  <si>
    <t>Concatanate coordinates in the decimal format</t>
  </si>
  <si>
    <t>Concatenate dates</t>
  </si>
  <si>
    <t>Concatanate coordinates in the degree-minute-second format</t>
  </si>
  <si>
    <t>Order-Country</t>
  </si>
  <si>
    <t xml:space="preserve"> --&gt; use this option if you want countries and administrative units to be ordered in alphabetical order</t>
  </si>
  <si>
    <r>
      <t xml:space="preserve"> --&gt; use this option if you want countries and administrative units to be ordered in an user-defined order (see </t>
    </r>
    <r>
      <rPr>
        <b/>
        <sz val="8"/>
        <rFont val="Arial"/>
        <family val="2"/>
      </rPr>
      <t>Ordering</t>
    </r>
    <r>
      <rPr>
        <sz val="8"/>
        <rFont val="Arial"/>
        <family val="2"/>
      </rPr>
      <t xml:space="preserve"> below)</t>
    </r>
  </si>
  <si>
    <t>A list of your countries and first-level administrative units will appear. Fill in the 'User defined order' columns with the desired order (1 for the country which should appear first, 2, for the second, and so on).</t>
  </si>
  <si>
    <t>Option 1:</t>
  </si>
  <si>
    <t>Option 2:</t>
  </si>
  <si>
    <t>Material examined (copy these cells and paste into text)</t>
  </si>
  <si>
    <r>
      <rPr>
        <b/>
        <sz val="9"/>
        <color indexed="8"/>
        <rFont val="Verdana"/>
        <family val="2"/>
      </rPr>
      <t>Ordering:</t>
    </r>
    <r>
      <rPr>
        <sz val="9"/>
        <color indexed="8"/>
        <rFont val="Verdana"/>
        <family val="2"/>
      </rPr>
      <t xml:space="preserve"> some people prefer to list countries and administrative units in an order different from alphabetical (for example, from north to south and from west to east).</t>
    </r>
  </si>
  <si>
    <t>y</t>
  </si>
  <si>
    <t>#ff</t>
  </si>
  <si>
    <t>To do that, after you have loaded your data into the 'data' sheet, proceed to the 'order-admin-units' sheet and set the 'Order manually?' option to 'y'. You may have to hit F9 to refresh formulas.</t>
  </si>
  <si>
    <t>After you have set the desired order, go to the 'data' sheet and re-order records using the Order-Country and Order-Admin1 columns (see Instructions step 3, option 2 above).</t>
  </si>
  <si>
    <t>2- Make sure the "Use wildcard characters" option is marked. This means that any text between the markings ### ### will be affected.</t>
  </si>
  <si>
    <t>4- After applying the formatting, just replace the markings (###) for an empty space to have them removed</t>
  </si>
  <si>
    <t>3- Set it to replace using the formatting you want (bold, etc)</t>
  </si>
  <si>
    <t>1- Set the category you want to replace with an asterisk in the place of the name (such as ###*###) (the asterisk is a wildcard character)</t>
  </si>
  <si>
    <t>If you need more than 2000 records at once, you need to make more copies of the formulas in columns A and V to AC.</t>
  </si>
  <si>
    <t>Type status</t>
  </si>
  <si>
    <t>ht</t>
  </si>
  <si>
    <t>pt</t>
  </si>
  <si>
    <t>name+type</t>
  </si>
  <si>
    <t>st</t>
  </si>
  <si>
    <t>lt</t>
  </si>
  <si>
    <t>pl</t>
  </si>
  <si>
    <t xml:space="preserve">Holotype: </t>
  </si>
  <si>
    <t xml:space="preserve">Lectotype: </t>
  </si>
  <si>
    <t xml:space="preserve">Paralectotype: </t>
  </si>
  <si>
    <t xml:space="preserve">Paratypes: </t>
  </si>
  <si>
    <t xml:space="preserve">Syntypes: </t>
  </si>
  <si>
    <t>with eggsac</t>
  </si>
  <si>
    <t>Formmating coordinates and date:</t>
  </si>
  <si>
    <t>You can use the 'concat' sheet to concatenate coordinates and data into single columns (e.g., if you have three separate columns for day, month and year, this sheet helps in putting them together in a single column).</t>
  </si>
  <si>
    <r>
      <t>Formatting locality headers</t>
    </r>
    <r>
      <rPr>
        <sz val="9"/>
        <color indexed="8"/>
        <rFont val="Verdana"/>
        <family val="2"/>
      </rPr>
      <t>: to use MS Word to automatically apply formatting to geographic names, such as bold to country names, italics to states, etc.</t>
    </r>
  </si>
  <si>
    <t>Paste the examined material list into Word, go to the Replace menu and follow these steps:</t>
  </si>
  <si>
    <t>3- The number of individuals of each stage (male, female, immatures, etc.) should be entered in a separate column. You can customize the stage names (males, #m, ♂, worker, soldier, immature, etc.) and these will be printed to the material lists.</t>
  </si>
  <si>
    <t xml:space="preserve">tag for country </t>
  </si>
  <si>
    <t>tag for type headers &gt;&gt;</t>
  </si>
  <si>
    <t>tag for admin1</t>
  </si>
  <si>
    <t>tag for admin2</t>
  </si>
  <si>
    <t>Collection number</t>
  </si>
  <si>
    <t>Method</t>
  </si>
  <si>
    <t>nt</t>
  </si>
  <si>
    <t>Neotype:</t>
  </si>
  <si>
    <t>code</t>
  </si>
  <si>
    <t>collector</t>
  </si>
  <si>
    <r>
      <t xml:space="preserve">5- Use the yellow cells to define markings for names of administrative units. This helps formatting automatically using MS Word (like bold for countries, italics for cities, etc. - see </t>
    </r>
    <r>
      <rPr>
        <b/>
        <sz val="9"/>
        <color indexed="8"/>
        <rFont val="Verdana"/>
        <family val="2"/>
      </rPr>
      <t>Formatting names</t>
    </r>
    <r>
      <rPr>
        <sz val="9"/>
        <color indexed="8"/>
        <rFont val="Verdana"/>
        <family val="2"/>
      </rPr>
      <t xml:space="preserve"> below). Also define if the list should include abbreviations after collector names (e.g. coll., leg.).They can be left empty!</t>
    </r>
  </si>
  <si>
    <t>Degree-minute-second to decimals</t>
  </si>
  <si>
    <t>Decimals to degree-minute-second</t>
  </si>
  <si>
    <t>Lat</t>
  </si>
  <si>
    <t>Long</t>
  </si>
  <si>
    <t>Decimal digits:</t>
  </si>
  <si>
    <t>1- Load your data into the green cells of the 'data' sheet. You can use the 'concat' and 'convert' sheets to edit geographic coordinates and date format.</t>
  </si>
  <si>
    <t>Remember to 'paste values' when moving data between sheets (not just copying and pasting, since this will paste raw formulas into the data sheet).</t>
  </si>
  <si>
    <t>The 'convert' sheet can convert coordinates from decimals to degrees-minutes-seconds and vice-versa.</t>
  </si>
  <si>
    <t>&lt;boldsmallcaps&gt;</t>
  </si>
  <si>
    <t>&lt;bold&gt;</t>
  </si>
  <si>
    <t>&lt;italics&gt;</t>
  </si>
  <si>
    <t>coll.</t>
  </si>
  <si>
    <t>4- Make sure your specimen data is sorted using the following criteria. You can use either of the two options, but specimen data MUST be in sorted in the same order as presented here (Species as the first criterion, Type Status as the second, and so on).</t>
  </si>
  <si>
    <t xml:space="preserve">If using these spreadsheets, please cite: </t>
  </si>
  <si>
    <t>Magalhaes ILF (2019) Spreadsheets to expedite taxonomic publications by automatic generation of morphological descriptions and specimen lists. Zootaxa 4624(1), 147–150. DOI: 10.11646/zootaxa.4624.1.12</t>
  </si>
  <si>
    <t>ot</t>
  </si>
  <si>
    <t>Allotype:</t>
  </si>
  <si>
    <t>2- Use the 'Type status' column to mark holotypes (using code ht), paratypes (pt), syntypes (st), lectotypes (lt), allotypes (ot), paralectotypes (pl) and neotypes (nt). These will be listed in a separate list. Rows containing non-type material should have this column left blank.</t>
  </si>
  <si>
    <t>text</t>
  </si>
  <si>
    <t xml:space="preserve">    Users can add more type categories in the type-categories sheet if needed. "Code" is the text that should be inserted in DATA sheet column E, and "text" is the header of the categoty that is printed to the final list.</t>
  </si>
  <si>
    <t>country separator</t>
  </si>
  <si>
    <t>.</t>
  </si>
  <si>
    <t>admin1 separator</t>
  </si>
  <si>
    <t>:</t>
  </si>
  <si>
    <t>composedloc</t>
  </si>
  <si>
    <t>verbose (y/n)</t>
  </si>
  <si>
    <t>composedrecord</t>
  </si>
  <si>
    <t>poolquantity</t>
  </si>
  <si>
    <t>poolmuseums</t>
  </si>
  <si>
    <t>poolmuseumsmin</t>
  </si>
  <si>
    <t>museummin</t>
  </si>
  <si>
    <t>pool (n/y/m)</t>
  </si>
  <si>
    <t>composedrecordmuseum</t>
  </si>
  <si>
    <t>composedrecordmuseummin</t>
  </si>
  <si>
    <t>6- There are some options to aid in formatting the list:</t>
  </si>
  <si>
    <t>7- The list of examined material sorted by species will appear in the 'Ready!' sheet .</t>
  </si>
  <si>
    <t>8- It is a good idea to revise the list afterwards for small format inconsistencies!</t>
  </si>
  <si>
    <t>a) Users can define the punctuation mark after countries and first level administrative units using the "country separator" and "admin1 separator" cells</t>
  </si>
  <si>
    <t>b) Users can define if a particular word should be printed after collector names ("coll.", "leg.")</t>
  </si>
  <si>
    <t>c) With the "verbose" option activated, the list will print "same collector", "same date" or "same collector and date" for some consecutive records with the same collecting data; this helps differentiating from instances where this information is lacking</t>
  </si>
  <si>
    <t xml:space="preserve">      When pooling with the "m" (minimal) option selected, museum numbers will be omitted [3#m (MACN-Ar, UFMG)]. For the minimal option to work, collection numbers must be separated from the museum acronym by a space.</t>
  </si>
  <si>
    <t xml:space="preserve">d) The "pool" option will sum the number of conspecific individuals collected in the same locality and give them in a condensed format [e.g. 3#m (MACN-Ar 12768, UFMG 15968) instead of 2#m (MACN-Ar 12768), 1#m (UFMG 15968)]. </t>
  </si>
  <si>
    <t>AMNH IFM-1198, IFM-1655</t>
  </si>
  <si>
    <t>Kukulcania arizonica</t>
  </si>
  <si>
    <t xml:space="preserve">AMNH </t>
  </si>
  <si>
    <t>AMNH IFM-1531</t>
  </si>
  <si>
    <t xml:space="preserve">UCB </t>
  </si>
  <si>
    <t>Kukulcania bajacali</t>
  </si>
  <si>
    <t>MCZ 145412</t>
  </si>
  <si>
    <t>MCZ 145411</t>
  </si>
  <si>
    <t>CAS 9060634</t>
  </si>
  <si>
    <t>CAS 9060627</t>
  </si>
  <si>
    <t>CAS 9060631</t>
  </si>
  <si>
    <t>CAS 9060645</t>
  </si>
  <si>
    <t>CAS 9060648</t>
  </si>
  <si>
    <t>AMNH IFM-1622</t>
  </si>
  <si>
    <t>AMNH IFM-0053</t>
  </si>
  <si>
    <t>CAECIB 342</t>
  </si>
  <si>
    <t>CAECIB 336</t>
  </si>
  <si>
    <t>CAECIB IFM-1540</t>
  </si>
  <si>
    <t>USNM IFM-1277</t>
  </si>
  <si>
    <t>Kukulcania benita</t>
  </si>
  <si>
    <t>CAS 9060684</t>
  </si>
  <si>
    <t>CAS 9060669</t>
  </si>
  <si>
    <t>CAS 9060671</t>
  </si>
  <si>
    <t>CAS 9060689</t>
  </si>
  <si>
    <t xml:space="preserve">MCVR </t>
  </si>
  <si>
    <t>Kukulcania brignolii</t>
  </si>
  <si>
    <t>AMNH IFM-1541</t>
  </si>
  <si>
    <t>Kukulcania chingona</t>
  </si>
  <si>
    <t>CAS 9060649</t>
  </si>
  <si>
    <t>CAS 9057614</t>
  </si>
  <si>
    <t>CAS 9060636</t>
  </si>
  <si>
    <t xml:space="preserve">USNM </t>
  </si>
  <si>
    <t>Kukulcania cochimi</t>
  </si>
  <si>
    <t>AMNH IFM-1594</t>
  </si>
  <si>
    <t>CAS 9060494</t>
  </si>
  <si>
    <t>CAS 9060436</t>
  </si>
  <si>
    <t>MCZ 145040</t>
  </si>
  <si>
    <t>AMNH IFM-1635</t>
  </si>
  <si>
    <t>MCZ 145038</t>
  </si>
  <si>
    <t>MCZ 145039</t>
  </si>
  <si>
    <t>CAS 9060641</t>
  </si>
  <si>
    <t>SDSU G264</t>
  </si>
  <si>
    <t>CAS 9060464</t>
  </si>
  <si>
    <t>MCZ 39918</t>
  </si>
  <si>
    <t>CNAN-Ar 8180</t>
  </si>
  <si>
    <t>CNAN-Ar 8187</t>
  </si>
  <si>
    <t>CAS 9060629</t>
  </si>
  <si>
    <t>CNAN-Ar 8186</t>
  </si>
  <si>
    <t>CAS 9060612</t>
  </si>
  <si>
    <t>MCZ 39057</t>
  </si>
  <si>
    <t>MCZ 39056</t>
  </si>
  <si>
    <t>MCZ 39055</t>
  </si>
  <si>
    <t>MCZ 39063</t>
  </si>
  <si>
    <t>MCZ 39054</t>
  </si>
  <si>
    <t>CAS 9060491</t>
  </si>
  <si>
    <t>MCZ 39050</t>
  </si>
  <si>
    <t>CAS 9060440</t>
  </si>
  <si>
    <t>CAS 9060614</t>
  </si>
  <si>
    <t>CAS 9058497</t>
  </si>
  <si>
    <t>AMNH IFM-1633</t>
  </si>
  <si>
    <t>MCZ 39058</t>
  </si>
  <si>
    <t>AM KS.32580</t>
  </si>
  <si>
    <t>AMNH IFM-1392</t>
  </si>
  <si>
    <t>DU 72.07.07</t>
  </si>
  <si>
    <t>MCZ 145369</t>
  </si>
  <si>
    <t>DU 72.05</t>
  </si>
  <si>
    <t>DU 71.07.09</t>
  </si>
  <si>
    <t>DU 75.07.19</t>
  </si>
  <si>
    <t>MACN-Ar 20557</t>
  </si>
  <si>
    <t>CAS 9060466</t>
  </si>
  <si>
    <t>AMNH IFM-1561</t>
  </si>
  <si>
    <t>CAS 9057629</t>
  </si>
  <si>
    <t>AM KS.32579</t>
  </si>
  <si>
    <t>DU 81.08.11</t>
  </si>
  <si>
    <t>MCZ 145370</t>
  </si>
  <si>
    <t>CAS 9060605</t>
  </si>
  <si>
    <t>MCZ 145386</t>
  </si>
  <si>
    <t>MCZ 145387</t>
  </si>
  <si>
    <t>MCZ 145375</t>
  </si>
  <si>
    <t>MCZ 145389</t>
  </si>
  <si>
    <t>CAS 9057573</t>
  </si>
  <si>
    <t>MCZ 145390</t>
  </si>
  <si>
    <t>MCZ 145391</t>
  </si>
  <si>
    <t>MCZ 145374</t>
  </si>
  <si>
    <t>MCZ 68731</t>
  </si>
  <si>
    <t>MCZ 145372</t>
  </si>
  <si>
    <t>MCZ 145388</t>
  </si>
  <si>
    <t>MCZ 145381</t>
  </si>
  <si>
    <t>MCZ 145376</t>
  </si>
  <si>
    <t>MCZ 145377</t>
  </si>
  <si>
    <t>MCZ 145393</t>
  </si>
  <si>
    <t>MCZ 145373</t>
  </si>
  <si>
    <t>MCZ 145385</t>
  </si>
  <si>
    <t>MCZ 145383</t>
  </si>
  <si>
    <t>MCZ 145384</t>
  </si>
  <si>
    <t>MCZ 145379</t>
  </si>
  <si>
    <t>MCZ 145378</t>
  </si>
  <si>
    <t>MCZ 145380</t>
  </si>
  <si>
    <t>MCZ 145417</t>
  </si>
  <si>
    <t>MCZ 145382</t>
  </si>
  <si>
    <t>CAS 9057853</t>
  </si>
  <si>
    <t xml:space="preserve">SMF </t>
  </si>
  <si>
    <t>MACN-Ar 33844</t>
  </si>
  <si>
    <t>CAS 9060659</t>
  </si>
  <si>
    <t>AMNH IFM-1560</t>
  </si>
  <si>
    <t>MCZ 68732</t>
  </si>
  <si>
    <t>MCZ 145394</t>
  </si>
  <si>
    <t>MCZ 145395</t>
  </si>
  <si>
    <t>MACN-Ar 39469</t>
  </si>
  <si>
    <t>MACN-Ar 36219</t>
  </si>
  <si>
    <t>MACN-Ar 32717</t>
  </si>
  <si>
    <t>MCZ 145392</t>
  </si>
  <si>
    <t>MCZ 68733</t>
  </si>
  <si>
    <t>MCZ 145371</t>
  </si>
  <si>
    <t>MACN-Ar 36218</t>
  </si>
  <si>
    <t>MCZ 145397</t>
  </si>
  <si>
    <t>MCZ 145396</t>
  </si>
  <si>
    <t>MCZ 145398</t>
  </si>
  <si>
    <t>CAS 9058473</t>
  </si>
  <si>
    <t>MCZ 145399</t>
  </si>
  <si>
    <t>CAS 9060619</t>
  </si>
  <si>
    <t>CAS 9060415</t>
  </si>
  <si>
    <t>CAS 9057590</t>
  </si>
  <si>
    <t>MCZ 145400</t>
  </si>
  <si>
    <t>CAS 9060632</t>
  </si>
  <si>
    <t>CAS 9057577</t>
  </si>
  <si>
    <t>MCZ 145401</t>
  </si>
  <si>
    <t>MCZ 145402</t>
  </si>
  <si>
    <t>MCZ 145403</t>
  </si>
  <si>
    <t>MCZ 145404</t>
  </si>
  <si>
    <t>MCZ 145405</t>
  </si>
  <si>
    <t>MCZ 145406</t>
  </si>
  <si>
    <t>MCZ 145407</t>
  </si>
  <si>
    <t>MCZ 145409</t>
  </si>
  <si>
    <t>MCZ 145408</t>
  </si>
  <si>
    <t>CAS 9057630</t>
  </si>
  <si>
    <t>MCZ 145410</t>
  </si>
  <si>
    <t>FMNH 2857676</t>
  </si>
  <si>
    <t>FMNH 2857672</t>
  </si>
  <si>
    <t>FMNH 104076</t>
  </si>
  <si>
    <t>FMNH 2857675</t>
  </si>
  <si>
    <t>FMNH 2857682</t>
  </si>
  <si>
    <t>FMNH 2857678</t>
  </si>
  <si>
    <t>FMNH 2857681</t>
  </si>
  <si>
    <t>CAS 9060683</t>
  </si>
  <si>
    <t>CAS 9060676</t>
  </si>
  <si>
    <t>CAS 9060677</t>
  </si>
  <si>
    <t>CAS 9057581</t>
  </si>
  <si>
    <t>CAS 9057634</t>
  </si>
  <si>
    <t>CAS 9057585</t>
  </si>
  <si>
    <t>CAS 9057600</t>
  </si>
  <si>
    <t>CAS 9057632</t>
  </si>
  <si>
    <t>CNAN-Ar 8181</t>
  </si>
  <si>
    <t>CNAN-Ar 6635</t>
  </si>
  <si>
    <t>AMNH IFM-1637</t>
  </si>
  <si>
    <t>MfN IFM-0826</t>
  </si>
  <si>
    <t>AMNH IFM-1569</t>
  </si>
  <si>
    <t>AMNH IFM-1573</t>
  </si>
  <si>
    <t>CAS 9060623</t>
  </si>
  <si>
    <t>AMNH IFM-1525</t>
  </si>
  <si>
    <t>AMNH IFM-1406</t>
  </si>
  <si>
    <t xml:space="preserve">MfN </t>
  </si>
  <si>
    <t>AMNH IFM-1636</t>
  </si>
  <si>
    <t>USA</t>
  </si>
  <si>
    <t>Gila</t>
  </si>
  <si>
    <t>8 km N of Roosevelt Dam</t>
  </si>
  <si>
    <t>[N33.82314°, W111.29501°]</t>
  </si>
  <si>
    <t>11/IV/1935</t>
  </si>
  <si>
    <t>8 miles N Roosevelt Dam</t>
  </si>
  <si>
    <t>(N33.75°, W111.25°)</t>
  </si>
  <si>
    <t>11/IV/1939</t>
  </si>
  <si>
    <t>Yavapai</t>
  </si>
  <si>
    <t>20 miles SW Prescott</t>
  </si>
  <si>
    <t>[N34.35076°, W112.7482°]</t>
  </si>
  <si>
    <t>8/IV/1935</t>
  </si>
  <si>
    <t>Terrell</t>
  </si>
  <si>
    <t>Sanderson</t>
  </si>
  <si>
    <t>[N30.14241°, W102.39403°]</t>
  </si>
  <si>
    <t>S. Mulaik</t>
  </si>
  <si>
    <t>4/VII/1934</t>
  </si>
  <si>
    <t>Baja California</t>
  </si>
  <si>
    <t>Cabo Pulmo</t>
  </si>
  <si>
    <t>Cerro Cuevoso</t>
  </si>
  <si>
    <t>[N23.43636°, W109.42963°]</t>
  </si>
  <si>
    <t>I. La Rivers</t>
  </si>
  <si>
    <t>26/III/1947</t>
  </si>
  <si>
    <t>San José del Cabo</t>
  </si>
  <si>
    <t>[N23.06366°, W109.70244°]</t>
  </si>
  <si>
    <t>Eisen &amp; Vaslet</t>
  </si>
  <si>
    <t>N. Banks</t>
  </si>
  <si>
    <t>1896</t>
  </si>
  <si>
    <t>several</t>
  </si>
  <si>
    <t>Baja California Sur</t>
  </si>
  <si>
    <t>V. Roth</t>
  </si>
  <si>
    <t>5–8/II/1966</t>
  </si>
  <si>
    <t>12 miles NE Cabo San Lucas</t>
  </si>
  <si>
    <t>in palm oasis</t>
  </si>
  <si>
    <t>[N22.98916°, W109.75131°]</t>
  </si>
  <si>
    <t>7/II/1966</t>
  </si>
  <si>
    <t>44 km W La Paz</t>
  </si>
  <si>
    <t>at 0.2 km S km 44 on Highway 1</t>
  </si>
  <si>
    <t>[N24.08966°, W110.69957°]</t>
  </si>
  <si>
    <t>D. Weissman, R. Love, V. Lee &amp; C. Mullinex</t>
  </si>
  <si>
    <t>31/XII/1978</t>
  </si>
  <si>
    <t>8 miles SE La Paz</t>
  </si>
  <si>
    <t>[N24.06244°, W110.18285°, 305m]</t>
  </si>
  <si>
    <t>E.L. Sleeper &amp; F.J. Moore</t>
  </si>
  <si>
    <t>13/X/1968</t>
  </si>
  <si>
    <t>Cabo San Lucas</t>
  </si>
  <si>
    <t>[N22.89053°, W109.91674°]</t>
  </si>
  <si>
    <t>T. Craig</t>
  </si>
  <si>
    <t>5/III/1928</t>
  </si>
  <si>
    <t>Comitán</t>
  </si>
  <si>
    <t>[N24.13151°, W110.42446°]</t>
  </si>
  <si>
    <t>M. Jiménez</t>
  </si>
  <si>
    <t>30/IX/1986</t>
  </si>
  <si>
    <t>El Cien</t>
  </si>
  <si>
    <t>La Paz</t>
  </si>
  <si>
    <t>[N24.14264°, W110.31275°]</t>
  </si>
  <si>
    <t>1–3/II/1965</t>
  </si>
  <si>
    <t>missing spermathecae</t>
  </si>
  <si>
    <t>II/1965</t>
  </si>
  <si>
    <t>S of El Cayuco "Fish Camp"</t>
  </si>
  <si>
    <t>(N24.57787°, W111.67742°)</t>
  </si>
  <si>
    <t>R. Mercurio &amp; M. Nashiguchi</t>
  </si>
  <si>
    <t>24/V/2004</t>
  </si>
  <si>
    <t>Sierra de la Laguna</t>
  </si>
  <si>
    <t>Agua de La Palma</t>
  </si>
  <si>
    <t>low jungle</t>
  </si>
  <si>
    <t>hand collecting</t>
  </si>
  <si>
    <t>[N23.56667°, W110°, 150m]</t>
  </si>
  <si>
    <t>A. Cota</t>
  </si>
  <si>
    <t>11/XII/1986</t>
  </si>
  <si>
    <t>Los Naranjos</t>
  </si>
  <si>
    <t>[N23.56667°, W110°, 600m]</t>
  </si>
  <si>
    <t>30/IX/1988</t>
  </si>
  <si>
    <t>Sierra de las Cacachilas</t>
  </si>
  <si>
    <t>near Rancho Al Chivato</t>
  </si>
  <si>
    <t>[N24.10449°, W110.12541°, 487m]</t>
  </si>
  <si>
    <t>M.L. Jiménez &amp; J. Maya</t>
  </si>
  <si>
    <t>5/XI/2013</t>
  </si>
  <si>
    <t>Isla San Benitos</t>
  </si>
  <si>
    <t>[N28.30245°, W115.54299°]</t>
  </si>
  <si>
    <t>T. Cozana</t>
  </si>
  <si>
    <t>27/XII/1971</t>
  </si>
  <si>
    <t>two species in the same vial</t>
  </si>
  <si>
    <t>Islas San Benito</t>
  </si>
  <si>
    <t>Benitos del Oeste</t>
  </si>
  <si>
    <t>[N28.3021°, W115.58734°]</t>
  </si>
  <si>
    <t>D.C. Lightfoot &amp; V.F. Lee</t>
  </si>
  <si>
    <t>4/VII/1983</t>
  </si>
  <si>
    <t>Middle Island</t>
  </si>
  <si>
    <t>[N28.31048°, W115.56785°]</t>
  </si>
  <si>
    <t>S.C. Willians</t>
  </si>
  <si>
    <t>9/IV/1981</t>
  </si>
  <si>
    <t>Monte Albán</t>
  </si>
  <si>
    <t>[N17.0438°, W96.76811°]</t>
  </si>
  <si>
    <t>P. Brignoli</t>
  </si>
  <si>
    <t>7/VIII/1973</t>
  </si>
  <si>
    <t>Guerrero</t>
  </si>
  <si>
    <t>23 miles S Chilpancigo</t>
  </si>
  <si>
    <t>[N17.20936°, W99.50272°]</t>
  </si>
  <si>
    <t>31/VII/1956</t>
  </si>
  <si>
    <t>3 km SE Tuxpán</t>
  </si>
  <si>
    <t>[N18.34917°, W99.47861°, 1768m]</t>
  </si>
  <si>
    <t>E.S. Ross</t>
  </si>
  <si>
    <t>3/XI/1976</t>
  </si>
  <si>
    <t>6 mi S of Arteaga</t>
  </si>
  <si>
    <t>[N18.35625°, W102.29199°, 790m]</t>
  </si>
  <si>
    <t>V.F. Lee</t>
  </si>
  <si>
    <t>9/XI/1987</t>
  </si>
  <si>
    <t>Tuxpán</t>
  </si>
  <si>
    <t>[N19.56839°, W100.46382°, 1829m]</t>
  </si>
  <si>
    <t>19/VI/1969</t>
  </si>
  <si>
    <t>Marx Collection</t>
  </si>
  <si>
    <t>label reads: "Marx collection, careful of loc. data" – specimen certainly mislabeled</t>
  </si>
  <si>
    <t>Bahía de Los Angeles</t>
  </si>
  <si>
    <t>in building</t>
  </si>
  <si>
    <t>[N28.95192°, W113.56243°]</t>
  </si>
  <si>
    <t>15/I/1965</t>
  </si>
  <si>
    <t>Isla Espiritu Santo</t>
  </si>
  <si>
    <t>[N24.46739°, W110.3428°]</t>
  </si>
  <si>
    <t>B. Firstman</t>
  </si>
  <si>
    <t>23/III/1953</t>
  </si>
  <si>
    <t>13.4 miles S Loreto</t>
  </si>
  <si>
    <t>Chuenque</t>
  </si>
  <si>
    <t>[N25.82848°, W111.3319°]</t>
  </si>
  <si>
    <t>D. Ubick</t>
  </si>
  <si>
    <t>13/I/1982</t>
  </si>
  <si>
    <t>under volc. cbl.</t>
  </si>
  <si>
    <t>2/I/1982</t>
  </si>
  <si>
    <t>Isla Carmen</t>
  </si>
  <si>
    <t>Puerto Ballandro</t>
  </si>
  <si>
    <t>[N25.97747°, W111.15335°]</t>
  </si>
  <si>
    <t>collector illegible</t>
  </si>
  <si>
    <t>21/V/1921</t>
  </si>
  <si>
    <t>Isla San José</t>
  </si>
  <si>
    <t>night collecting</t>
  </si>
  <si>
    <t>[N24.97103°, W110.62881°]</t>
  </si>
  <si>
    <t>25/III/1953</t>
  </si>
  <si>
    <t>near boy's prison</t>
  </si>
  <si>
    <t>Isla Tortuga</t>
  </si>
  <si>
    <t>[N27.43608°, W111.88683°]</t>
  </si>
  <si>
    <t>J.C. Chamberlin</t>
  </si>
  <si>
    <t>11/V/1921</t>
  </si>
  <si>
    <t>La Purísima</t>
  </si>
  <si>
    <t>[N26.18554°, W112.07596°]</t>
  </si>
  <si>
    <t>road to Sierra San Francisco</t>
  </si>
  <si>
    <t>mostly under rocks, some night collecting</t>
  </si>
  <si>
    <t>(N27.4899°, W113.1881°)</t>
  </si>
  <si>
    <t>M. Hedin, P. Paquin &amp; S. Crews</t>
  </si>
  <si>
    <t>31/III/2002</t>
  </si>
  <si>
    <t>San Ignacio</t>
  </si>
  <si>
    <t>palm grove, under cbl.</t>
  </si>
  <si>
    <t>[N27.28207°, W112.89545°]</t>
  </si>
  <si>
    <t>31/XII/1981</t>
  </si>
  <si>
    <t>San José de Comondú</t>
  </si>
  <si>
    <t>canyon</t>
  </si>
  <si>
    <t>[N26.05858°, W111.8237°]</t>
  </si>
  <si>
    <t>15/II/1966</t>
  </si>
  <si>
    <t>19/VII/1934</t>
  </si>
  <si>
    <t>Chihuahua</t>
  </si>
  <si>
    <t>Coahuila</t>
  </si>
  <si>
    <t>Sierra de La Concordia</t>
  </si>
  <si>
    <t>Nuevo León</t>
  </si>
  <si>
    <t>W. Graham</t>
  </si>
  <si>
    <t>Imperial</t>
  </si>
  <si>
    <t>Utah</t>
  </si>
  <si>
    <t>Washington</t>
  </si>
  <si>
    <t>J.A. Beatty</t>
  </si>
  <si>
    <t>O. Francke et al.</t>
  </si>
  <si>
    <t>C. &amp; P. Vaurie</t>
  </si>
  <si>
    <t>F.A. Coyle</t>
  </si>
  <si>
    <t>19/V/1982</t>
  </si>
  <si>
    <t>20/VIII/1976</t>
  </si>
  <si>
    <t>12 miles NW Gran Morelos</t>
  </si>
  <si>
    <t>[N28.33287°, W106.68477°]</t>
  </si>
  <si>
    <t>R. Smith</t>
  </si>
  <si>
    <t>16/VIII/1950</t>
  </si>
  <si>
    <t>23 miles S Chihuahua</t>
  </si>
  <si>
    <t>[N28.35459°, W106.26728°]</t>
  </si>
  <si>
    <t>E.J. Schlinger</t>
  </si>
  <si>
    <t>9/VII/1954</t>
  </si>
  <si>
    <t>Las Canoas Babicora</t>
  </si>
  <si>
    <t>[N26.62389°, W106.40391°]</t>
  </si>
  <si>
    <t>3/VII/1947</t>
  </si>
  <si>
    <t>near Primavera</t>
  </si>
  <si>
    <t>Cañon Prieta</t>
  </si>
  <si>
    <t>30/VI/1947</t>
  </si>
  <si>
    <t>Samalayuca</t>
  </si>
  <si>
    <t>[N31.34139°, W106.47833°]</t>
  </si>
  <si>
    <t>25/VI/1947</t>
  </si>
  <si>
    <t>Sierra de En Medio</t>
  </si>
  <si>
    <t>Nogales Ranch</t>
  </si>
  <si>
    <t>[N30.98644°, W108.59738°, 1524–1737m]</t>
  </si>
  <si>
    <t>W.S. Creighton</t>
  </si>
  <si>
    <t>25–30/IX/1951</t>
  </si>
  <si>
    <t>Sierra del Nido</t>
  </si>
  <si>
    <t>Arroyo del Álamo</t>
  </si>
  <si>
    <t>(N29.33333°, W106.83333°)</t>
  </si>
  <si>
    <t>14/X/1969</t>
  </si>
  <si>
    <t>summit W of Primavera</t>
  </si>
  <si>
    <t>2/VII/1947</t>
  </si>
  <si>
    <t>1 mile S Cedritos</t>
  </si>
  <si>
    <t>[N27.45639°, W101.77°]</t>
  </si>
  <si>
    <t>R. Zweifel</t>
  </si>
  <si>
    <t>23/VI/1957</t>
  </si>
  <si>
    <t>20 miles E Saltillo</t>
  </si>
  <si>
    <t>[N25.45685°, W100.65425°]</t>
  </si>
  <si>
    <t>W.J. Gertsch &amp; V. Roth</t>
  </si>
  <si>
    <t>18/VII/1956</t>
  </si>
  <si>
    <t>20 miles E Saltillo on Rt. 40</t>
  </si>
  <si>
    <t>[N25.68679°, W100.60631°]</t>
  </si>
  <si>
    <t>3/VII/1982</t>
  </si>
  <si>
    <t>5 miles W Saltillo</t>
  </si>
  <si>
    <t>[N25.45212°, W101.08545°]</t>
  </si>
  <si>
    <t>Davis</t>
  </si>
  <si>
    <t>5/VII/1936</t>
  </si>
  <si>
    <t>56 km E Monclova</t>
  </si>
  <si>
    <t>Cueva de Las Animas</t>
  </si>
  <si>
    <t>[N26.88366°, W100.92261°]</t>
  </si>
  <si>
    <t>W. Bell &amp; J. Reddell</t>
  </si>
  <si>
    <t>21/II/1966</t>
  </si>
  <si>
    <t>Muzquiz</t>
  </si>
  <si>
    <t>Rancho Los Ojos</t>
  </si>
  <si>
    <t>[N27.87549°, W101.5177°]</t>
  </si>
  <si>
    <t>G. Hoese</t>
  </si>
  <si>
    <t>25/XI/2009</t>
  </si>
  <si>
    <t>9 km S La Casita</t>
  </si>
  <si>
    <t>diurnal hand collecting</t>
  </si>
  <si>
    <t>(N25.14382°, W101.4573°, 2380m)</t>
  </si>
  <si>
    <t>23/VII/2006</t>
  </si>
  <si>
    <t>Durango</t>
  </si>
  <si>
    <t>15 miles W Durango</t>
  </si>
  <si>
    <t>[N23.93455°, W104.8739°]</t>
  </si>
  <si>
    <t>12/VIII/1947</t>
  </si>
  <si>
    <t>2 miles W Durango</t>
  </si>
  <si>
    <t>on highway 40</t>
  </si>
  <si>
    <t>[N23.99556°, W104.73322°, 1928m]</t>
  </si>
  <si>
    <t>10/VI/1969</t>
  </si>
  <si>
    <t>km 9 Carretera 36, between San Andres Atotonilco and La Laguna de Chaparra</t>
  </si>
  <si>
    <t>(N25.08843°, W105.5255°, 2095m)</t>
  </si>
  <si>
    <t>11/VIII/2005</t>
  </si>
  <si>
    <t>Palos Colorados</t>
  </si>
  <si>
    <t>[N24.03992°, W104.90891°, 2400m]</t>
  </si>
  <si>
    <t>5/VIII/1947</t>
  </si>
  <si>
    <t>San Isidro</t>
  </si>
  <si>
    <t>60 miles NW Durango</t>
  </si>
  <si>
    <t>[N24.63946°, W105.20289°]</t>
  </si>
  <si>
    <t>19/VIII/1947</t>
  </si>
  <si>
    <t>29 miles W Linares</t>
  </si>
  <si>
    <t>[N24.74912°, W99.99261°]</t>
  </si>
  <si>
    <t>S.B. &amp; S.A. Mulaik</t>
  </si>
  <si>
    <t>IX/1956</t>
  </si>
  <si>
    <t>6 miles S Micondra de Presa</t>
  </si>
  <si>
    <t>creosote contry</t>
  </si>
  <si>
    <t>(N24°, W99.96667°)</t>
  </si>
  <si>
    <t>V. &amp; B. Roth</t>
  </si>
  <si>
    <t>17/II/1984</t>
  </si>
  <si>
    <t>Monterrey</t>
  </si>
  <si>
    <t>[N25.68661°, W100.31611°]</t>
  </si>
  <si>
    <t>R.H. Crandall</t>
  </si>
  <si>
    <t>30/XII/1940</t>
  </si>
  <si>
    <t>San Luis Potosí</t>
  </si>
  <si>
    <t>Charcas</t>
  </si>
  <si>
    <t>[N23.12789°, W101.11362°]</t>
  </si>
  <si>
    <t>A.M. Chickering</t>
  </si>
  <si>
    <t>VII/1934</t>
  </si>
  <si>
    <t>Charcas, hillside</t>
  </si>
  <si>
    <t>10/VII/1934</t>
  </si>
  <si>
    <t>7/VII/1934</t>
  </si>
  <si>
    <t>8/VII/1934</t>
  </si>
  <si>
    <t>Highway 70, km 199</t>
  </si>
  <si>
    <t>22/II/1973</t>
  </si>
  <si>
    <t>Rt. 70, 70 miles W of Valles</t>
  </si>
  <si>
    <t>under stones by roadside</t>
  </si>
  <si>
    <t>[N22.15313°, W100.93359°]</t>
  </si>
  <si>
    <t>J.A.L. Cooke</t>
  </si>
  <si>
    <t>19/II/1970</t>
  </si>
  <si>
    <t>Sonora</t>
  </si>
  <si>
    <t>10 miles S Cananea</t>
  </si>
  <si>
    <t>Sierra Manzanal</t>
  </si>
  <si>
    <t>[N30.73333°, W110.25°]</t>
  </si>
  <si>
    <t>17/IX/1970</t>
  </si>
  <si>
    <t>with two eggsacs</t>
  </si>
  <si>
    <t>10 miles S Nacorazi</t>
  </si>
  <si>
    <t>Hwy. 10</t>
  </si>
  <si>
    <t>entrance to old copper mine</t>
  </si>
  <si>
    <t>[N30.22803°, W109.72427°]</t>
  </si>
  <si>
    <t>B.A. Brance</t>
  </si>
  <si>
    <t>16/VIII/1959</t>
  </si>
  <si>
    <t>10 miles W Alamos</t>
  </si>
  <si>
    <t>[N27.08241°, W109.08339°]</t>
  </si>
  <si>
    <t>19/VII/1954</t>
  </si>
  <si>
    <t>11 miles S Cumpas</t>
  </si>
  <si>
    <t>[N29.85812°, W109.66722°]</t>
  </si>
  <si>
    <t>V. Roth &amp; N. Bucknall</t>
  </si>
  <si>
    <t>3/X/1966</t>
  </si>
  <si>
    <t>30 miles W Cananea</t>
  </si>
  <si>
    <t>[N30.89231°, W110.68508°]</t>
  </si>
  <si>
    <t>8/VII/1975</t>
  </si>
  <si>
    <t>41 miles N of Guaymas on Rt. 15; on Microondas Rd.</t>
  </si>
  <si>
    <t>[N28.4952°, W111.04549°]</t>
  </si>
  <si>
    <t>5 miles W Álamos</t>
  </si>
  <si>
    <t>[N27.06427°, W109.01817°]</t>
  </si>
  <si>
    <t>12/VII/1975</t>
  </si>
  <si>
    <t>7 miles NE Tesopaco</t>
  </si>
  <si>
    <t>thorn forest</t>
  </si>
  <si>
    <t>(N28.5°, W109.4°)</t>
  </si>
  <si>
    <t>16/IX/1982</t>
  </si>
  <si>
    <t>8 miles W Tepoca</t>
  </si>
  <si>
    <t>(N29.3°, W109.17°, 914m)</t>
  </si>
  <si>
    <t>6/VIII/1986</t>
  </si>
  <si>
    <t>Agua Caliente</t>
  </si>
  <si>
    <t>(N29.5°, W110.17°)</t>
  </si>
  <si>
    <t>13/II/1988</t>
  </si>
  <si>
    <t>Álamos</t>
  </si>
  <si>
    <t>7/VIII/1956</t>
  </si>
  <si>
    <t>Desemboque</t>
  </si>
  <si>
    <t>[N30.56833°, W113.00667°]</t>
  </si>
  <si>
    <t>B. Malkin</t>
  </si>
  <si>
    <t>15–31/VII/1935</t>
  </si>
  <si>
    <t>Guaymas</t>
  </si>
  <si>
    <t>in room in town</t>
  </si>
  <si>
    <t>[N27.91787°, W110.90894°]</t>
  </si>
  <si>
    <t>M. Cardenas</t>
  </si>
  <si>
    <t>6/XI/1944</t>
  </si>
  <si>
    <t>Hermosillo</t>
  </si>
  <si>
    <t>[N29.07297°, W110.95592°]</t>
  </si>
  <si>
    <t>18/VIII/1953</t>
  </si>
  <si>
    <t>B. Malkin &amp; V.E. Thatcher</t>
  </si>
  <si>
    <t>20/IX/1952</t>
  </si>
  <si>
    <t>Isla Medio</t>
  </si>
  <si>
    <t>B. Osorio</t>
  </si>
  <si>
    <t>29/IV/1944</t>
  </si>
  <si>
    <t>Minas Nuevas</t>
  </si>
  <si>
    <t>[N27.06196°, W109.00735°]</t>
  </si>
  <si>
    <t>P. &amp; C. Vaurie</t>
  </si>
  <si>
    <t>8/VIII/1952</t>
  </si>
  <si>
    <t>near Sierra Manzanal</t>
  </si>
  <si>
    <t>oak, rocky</t>
  </si>
  <si>
    <t>13/VII/1970</t>
  </si>
  <si>
    <t>S. Puerto Libert.</t>
  </si>
  <si>
    <t>Tidepool Beach</t>
  </si>
  <si>
    <t>(N29.45°, W112.4°)</t>
  </si>
  <si>
    <t>B. Roth</t>
  </si>
  <si>
    <t>26/III/1981</t>
  </si>
  <si>
    <t>San Luis Río Colorado</t>
  </si>
  <si>
    <t>[N32.45189°, W114.77171°]</t>
  </si>
  <si>
    <t>4/XII/1955</t>
  </si>
  <si>
    <t>San Miguel de Horcasitas</t>
  </si>
  <si>
    <t>(N29.3°, W110.45°)</t>
  </si>
  <si>
    <t>4/X/1966</t>
  </si>
  <si>
    <t>Sierra Álamos</t>
  </si>
  <si>
    <t>[N27.01482°, W108.74702°]</t>
  </si>
  <si>
    <t>(collector illegible)</t>
  </si>
  <si>
    <t>Sierra de Los Ajos</t>
  </si>
  <si>
    <t>(N31.05°, W109.93333°)</t>
  </si>
  <si>
    <t>20/VII/1971</t>
  </si>
  <si>
    <t>18/III/1972</t>
  </si>
  <si>
    <t>10 miles S Reynosa</t>
  </si>
  <si>
    <t>[N25.87425°, W98.26907°]</t>
  </si>
  <si>
    <t>6/XI/1951</t>
  </si>
  <si>
    <t>female missing, only genitalia remains in the vial</t>
  </si>
  <si>
    <t>Highway 101, km 152.5</t>
  </si>
  <si>
    <t>[N24.10985°, W98.74616°]</t>
  </si>
  <si>
    <t>C. Soileau</t>
  </si>
  <si>
    <t>23/II/1973</t>
  </si>
  <si>
    <t>Mumulique Pass.</t>
  </si>
  <si>
    <t>25/XII/1947</t>
  </si>
  <si>
    <t>uncertain locality</t>
  </si>
  <si>
    <t>San Diego, plain (? label illegible)</t>
  </si>
  <si>
    <t>20/VII/1934</t>
  </si>
  <si>
    <t>27 miles NNW Fresnillo</t>
  </si>
  <si>
    <t>(N23.35°, W102.58°)</t>
  </si>
  <si>
    <t>7/IX/1964</t>
  </si>
  <si>
    <t>45 miles NE Zacatecas</t>
  </si>
  <si>
    <t>[N23.34835°, W102.27046°]</t>
  </si>
  <si>
    <t>L. Erickson &amp; M.E. Soleglad</t>
  </si>
  <si>
    <t>8/VIII/1974</t>
  </si>
  <si>
    <t>on route 45, 120 miles SE Durango</t>
  </si>
  <si>
    <t>[N23.40496°, W103.033°]</t>
  </si>
  <si>
    <t>A. Aschwanden</t>
  </si>
  <si>
    <t>8/IX/1961</t>
  </si>
  <si>
    <t>No data</t>
  </si>
  <si>
    <t>Cochise</t>
  </si>
  <si>
    <t>1 Mile east of Portal</t>
  </si>
  <si>
    <t>(N31.92°, W109.15°)</t>
  </si>
  <si>
    <t>20/II/1982</t>
  </si>
  <si>
    <t>5 miles W Portal</t>
  </si>
  <si>
    <t>[N31.9107°, W109.22673°, 1600m]</t>
  </si>
  <si>
    <t>26/VII/1976</t>
  </si>
  <si>
    <t>29/VII/1976</t>
  </si>
  <si>
    <t>S.W.R.S.</t>
  </si>
  <si>
    <t>[N31.9137°, W109.14145°, 1646m]</t>
  </si>
  <si>
    <t>7/VII/1972</t>
  </si>
  <si>
    <t>SWRS</t>
  </si>
  <si>
    <t>N. Platnick</t>
  </si>
  <si>
    <t>13–22/VIII/1972</t>
  </si>
  <si>
    <t>9 miles W Portal</t>
  </si>
  <si>
    <t>East Turkey Creek</t>
  </si>
  <si>
    <t>[N31.9137°, W109.14145°]</t>
  </si>
  <si>
    <t>11/V/1972</t>
  </si>
  <si>
    <t>Bowie</t>
  </si>
  <si>
    <t>[N32.32593°, W109.48706°]</t>
  </si>
  <si>
    <t>V/1972</t>
  </si>
  <si>
    <t>Chiricahua Mountains</t>
  </si>
  <si>
    <t>[N31.92981°, W109.38229°, 1981m]</t>
  </si>
  <si>
    <t>A.Jung</t>
  </si>
  <si>
    <t>9/VII/1971</t>
  </si>
  <si>
    <t>[N31.92981°, W109.38229°]</t>
  </si>
  <si>
    <t>F.C. Baptista</t>
  </si>
  <si>
    <t>23/V/1981</t>
  </si>
  <si>
    <t>VII–VIII/1972</t>
  </si>
  <si>
    <t>R.O. Schuster &amp; L.M. Smith</t>
  </si>
  <si>
    <t>6/VIII/1958</t>
  </si>
  <si>
    <t>Cave Creek Canyon</t>
  </si>
  <si>
    <t>can traps</t>
  </si>
  <si>
    <t>[N31.92981°, W109.38229°, 1554–1615m]</t>
  </si>
  <si>
    <t>14/X/1981</t>
  </si>
  <si>
    <t>Cave Creek Canyon, Sunny Flat Camp Ground</t>
  </si>
  <si>
    <t>Caziers &amp; Favreaus</t>
  </si>
  <si>
    <t>18/VIII/1974</t>
  </si>
  <si>
    <t>19–22/VII/1975</t>
  </si>
  <si>
    <t>Turkey Cr. Near Forest, rt. 42</t>
  </si>
  <si>
    <t>Lower Carr Canyon, Huachuca Mts.</t>
  </si>
  <si>
    <t>(N31.48787°, W110.40828°)</t>
  </si>
  <si>
    <t>21/VII/1955</t>
  </si>
  <si>
    <t>near Portal</t>
  </si>
  <si>
    <t>F.N. Young</t>
  </si>
  <si>
    <t>2/VII/1956</t>
  </si>
  <si>
    <t>Paradise</t>
  </si>
  <si>
    <t>[N31.93481°, W109.21895°, 1646m]</t>
  </si>
  <si>
    <t>F.W. Zweifel</t>
  </si>
  <si>
    <t>XII/1998</t>
  </si>
  <si>
    <t>Portal</t>
  </si>
  <si>
    <t>D.M. Tuttle</t>
  </si>
  <si>
    <t>1969</t>
  </si>
  <si>
    <t>M. van Buskirk</t>
  </si>
  <si>
    <t>4/VII/1971</t>
  </si>
  <si>
    <t>W. Spofford</t>
  </si>
  <si>
    <t>II/1982</t>
  </si>
  <si>
    <t>X/1978</t>
  </si>
  <si>
    <t>in web of Physocyclus enaulus, being eaten by a female</t>
  </si>
  <si>
    <t>at house</t>
  </si>
  <si>
    <t>XI/1995</t>
  </si>
  <si>
    <t>in house</t>
  </si>
  <si>
    <t>19/VI/1980</t>
  </si>
  <si>
    <t>on porch</t>
  </si>
  <si>
    <t>17/XII/1976</t>
  </si>
  <si>
    <t>on wall at light</t>
  </si>
  <si>
    <t>11/VIII/1981</t>
  </si>
  <si>
    <t>ranch house</t>
  </si>
  <si>
    <t>B. Hölldobler</t>
  </si>
  <si>
    <t>VIII/1974</t>
  </si>
  <si>
    <t>Coconino</t>
  </si>
  <si>
    <t>4 miles E Sedona</t>
  </si>
  <si>
    <t>Schnebly Hill Road</t>
  </si>
  <si>
    <t>retreats under logs and rocks</t>
  </si>
  <si>
    <t>[N34.86974°, W111.76099°]</t>
  </si>
  <si>
    <t>C.P. Kristensen</t>
  </si>
  <si>
    <t>17/XI/1980</t>
  </si>
  <si>
    <t>Graham</t>
  </si>
  <si>
    <t>Safford</t>
  </si>
  <si>
    <t>Mt. Graham</t>
  </si>
  <si>
    <t>[N32.83396°, W109.70758°]</t>
  </si>
  <si>
    <t>14/VII/1956</t>
  </si>
  <si>
    <t>Solomonville</t>
  </si>
  <si>
    <t>[N32.81412°, W109.62948°]</t>
  </si>
  <si>
    <t>D. &amp; S. Mulaik</t>
  </si>
  <si>
    <t>7/IX/1939</t>
  </si>
  <si>
    <t>caught in the middle of an imaginal molt</t>
  </si>
  <si>
    <t>Maricopa</t>
  </si>
  <si>
    <t>5 mi. E of Cave Creek</t>
  </si>
  <si>
    <t>[N33.83337°, W111.9507°]</t>
  </si>
  <si>
    <t>W. Eberhard</t>
  </si>
  <si>
    <t>3/VII/1965</t>
  </si>
  <si>
    <t>6 mi. NE of Cave Creek</t>
  </si>
  <si>
    <t>VIII/1966</t>
  </si>
  <si>
    <t>Cactus</t>
  </si>
  <si>
    <t>under rock</t>
  </si>
  <si>
    <t>[N33.59865°, W112.03043°]</t>
  </si>
  <si>
    <t>G. Langer</t>
  </si>
  <si>
    <t>23/II/1956</t>
  </si>
  <si>
    <t>Gila Bend</t>
  </si>
  <si>
    <t>(N32.95°, W112.7°)</t>
  </si>
  <si>
    <t>12/IX/1941</t>
  </si>
  <si>
    <t>Mesa</t>
  </si>
  <si>
    <t>[N33.41518°, W111.83147°]</t>
  </si>
  <si>
    <t>E. Sanders</t>
  </si>
  <si>
    <t>11/IX/1935</t>
  </si>
  <si>
    <t>12/X/1935</t>
  </si>
  <si>
    <t>15/IX/1935</t>
  </si>
  <si>
    <t>H.L. Stahnke</t>
  </si>
  <si>
    <t>13/X/1960</t>
  </si>
  <si>
    <t>[N33.42227°, W111.82264°]</t>
  </si>
  <si>
    <t>30/X/1935</t>
  </si>
  <si>
    <t>in box</t>
  </si>
  <si>
    <t>R. Wheeler</t>
  </si>
  <si>
    <t>28/II/1956</t>
  </si>
  <si>
    <t>two spiders taken from the same web</t>
  </si>
  <si>
    <t>10/VIII/1935</t>
  </si>
  <si>
    <t>Phoenix</t>
  </si>
  <si>
    <t>[N33.44838°, W112.07404°]</t>
  </si>
  <si>
    <t>26/X/1960</t>
  </si>
  <si>
    <t>27/X/1969</t>
  </si>
  <si>
    <t>6/XI/1960</t>
  </si>
  <si>
    <t>P. Martin</t>
  </si>
  <si>
    <t>14/II/1955</t>
  </si>
  <si>
    <t>IX/1964</t>
  </si>
  <si>
    <t>VII/1964</t>
  </si>
  <si>
    <t>Phoenix, grounds of Phoenix Zoo</t>
  </si>
  <si>
    <t>[N33.4499°, W111.9466°]</t>
  </si>
  <si>
    <t>C. Rickabaugh</t>
  </si>
  <si>
    <t>VI/1987</t>
  </si>
  <si>
    <t>Scottsdale</t>
  </si>
  <si>
    <t>[N33.49417°, W111.92605°]</t>
  </si>
  <si>
    <t>G. Teller</t>
  </si>
  <si>
    <t>20/III/1960</t>
  </si>
  <si>
    <t>Tempe</t>
  </si>
  <si>
    <t>[N33.42551°, W111.94001°]</t>
  </si>
  <si>
    <t>E. Amberg</t>
  </si>
  <si>
    <t>22/II/1956</t>
  </si>
  <si>
    <t>2/XI/1960</t>
  </si>
  <si>
    <t>30/X/1960</t>
  </si>
  <si>
    <t>under brick</t>
  </si>
  <si>
    <t>C. Fuller</t>
  </si>
  <si>
    <t>27/II/1956</t>
  </si>
  <si>
    <t>Tempe, Arizona State University</t>
  </si>
  <si>
    <t>bookstore, breakroom</t>
  </si>
  <si>
    <t>[N33.4234°, W111.928°]</t>
  </si>
  <si>
    <t>R. Meyer &amp; D. Dahlmeier</t>
  </si>
  <si>
    <t>8/VI/1988</t>
  </si>
  <si>
    <t>bookstore, near restroom</t>
  </si>
  <si>
    <t>K. Wissman</t>
  </si>
  <si>
    <t>13/IV/1988</t>
  </si>
  <si>
    <t>Pima</t>
  </si>
  <si>
    <t>base of Tortolita Mountains, southern side</t>
  </si>
  <si>
    <t>found dead in swimming pool</t>
  </si>
  <si>
    <t>[N32.49035°, W111.06177°, 1000m]</t>
  </si>
  <si>
    <t>R.S. Beal</t>
  </si>
  <si>
    <t>25/VII/1984</t>
  </si>
  <si>
    <t>Buenos Aires NWR, Brown Canyon</t>
  </si>
  <si>
    <t>at night in stream valley, under rocks and stone walls</t>
  </si>
  <si>
    <t>(N31.7729°, W111.5593°, 1530m)</t>
  </si>
  <si>
    <t>A. Schönhofer</t>
  </si>
  <si>
    <t>25/III/2012</t>
  </si>
  <si>
    <t>Quercus and Pinus edulis, under cobbles and boulders</t>
  </si>
  <si>
    <t>(N31.7717°, W111.5769°, 1530m)</t>
  </si>
  <si>
    <t>Coronado National Forest, Madera Canyon, Proctor Area, 53mk S Tucson (MJR-Loc-157)</t>
  </si>
  <si>
    <t>dry forest on rocky hillside, under rocks and logs</t>
  </si>
  <si>
    <t>(N31.73856°, W110.88673°)</t>
  </si>
  <si>
    <t>M.J. Ramírez</t>
  </si>
  <si>
    <t>28/II/2014</t>
  </si>
  <si>
    <t>Greaterville</t>
  </si>
  <si>
    <t>[N31.76398°, W110.75008°]</t>
  </si>
  <si>
    <t>S. &amp; D. Mulaik</t>
  </si>
  <si>
    <t>29/XII/1940</t>
  </si>
  <si>
    <t>Green Valley</t>
  </si>
  <si>
    <t>[N31.85425°, W110.9937°]</t>
  </si>
  <si>
    <t>II/1990</t>
  </si>
  <si>
    <t>Molimo Basin</t>
  </si>
  <si>
    <t>under granite</t>
  </si>
  <si>
    <t>[N32.443°, W110.788°]</t>
  </si>
  <si>
    <t>28/VII/1997</t>
  </si>
  <si>
    <t>Tucson</t>
  </si>
  <si>
    <t>[N32.22174°, W110.92648°]</t>
  </si>
  <si>
    <t>VII–VIII/1935</t>
  </si>
  <si>
    <t>[N32.22178°, W110.92645°]</t>
  </si>
  <si>
    <t>F. Russell</t>
  </si>
  <si>
    <t>P. Steckler</t>
  </si>
  <si>
    <t>722 N. Avenida Calma</t>
  </si>
  <si>
    <t>[N32.23156°, W111.00647°]</t>
  </si>
  <si>
    <t>M.J. and A. O'Brien</t>
  </si>
  <si>
    <t>summer/1985</t>
  </si>
  <si>
    <t>near Tucson</t>
  </si>
  <si>
    <t>W.W. Wheeler</t>
  </si>
  <si>
    <t>23/II/1931</t>
  </si>
  <si>
    <t>Biosphere 2</t>
  </si>
  <si>
    <t>WSW Oracle</t>
  </si>
  <si>
    <t>N32.5802°, W110.84899°, 1186m</t>
  </si>
  <si>
    <t>27/II/2016</t>
  </si>
  <si>
    <t>Oak Flat, Tonto National Forest (MJR-Loc-250)</t>
  </si>
  <si>
    <t>(N33.30832°, W111.05859°, 1781m)</t>
  </si>
  <si>
    <t>25/II/2016</t>
  </si>
  <si>
    <t>S. Biosphere Rd. near Biosphere 2, WSW Oracle (MJR-Loc-150)</t>
  </si>
  <si>
    <t>desert, under rocks</t>
  </si>
  <si>
    <t>(N32.57426°, W110.85561°)</t>
  </si>
  <si>
    <t>20–22/II/2013</t>
  </si>
  <si>
    <t>Santa Cruz</t>
  </si>
  <si>
    <t>[N31.72509°, W110.88009°]</t>
  </si>
  <si>
    <t>10/V/1945</t>
  </si>
  <si>
    <t>Nogales</t>
  </si>
  <si>
    <t>[N31.34038°, W110.93425°]</t>
  </si>
  <si>
    <t>S.P. Van Dupel</t>
  </si>
  <si>
    <t>4/IV/1921</t>
  </si>
  <si>
    <t>Townsend</t>
  </si>
  <si>
    <t>García</t>
  </si>
  <si>
    <t>Bumble Bee (MJR-Loc-249)</t>
  </si>
  <si>
    <t>(N34.18545°, W112.16866°, 1133m)</t>
  </si>
  <si>
    <t>24/II/2016</t>
  </si>
  <si>
    <t>Prescott</t>
  </si>
  <si>
    <t>[N34.54002°, W112.4685°]</t>
  </si>
  <si>
    <t>11/VI/1987</t>
  </si>
  <si>
    <t>Yuma</t>
  </si>
  <si>
    <t>[N32.69265°, W114.62769°]</t>
  </si>
  <si>
    <t>4/V/1918</t>
  </si>
  <si>
    <t>XI/1949</t>
  </si>
  <si>
    <t>in greenhouse</t>
  </si>
  <si>
    <t>1/III/1977</t>
  </si>
  <si>
    <t>MACG</t>
  </si>
  <si>
    <t>in warehouse</t>
  </si>
  <si>
    <t>II/1971</t>
  </si>
  <si>
    <t>3/IX/1983</t>
  </si>
  <si>
    <t>P. Covingto</t>
  </si>
  <si>
    <t>13/II/1956</t>
  </si>
  <si>
    <t>Brawley</t>
  </si>
  <si>
    <t>[N32.97866°, W115.53027°]</t>
  </si>
  <si>
    <t>caught in the middle of an imaginal molt, with several early-instar juveniles</t>
  </si>
  <si>
    <t>J.Y. Sandoval</t>
  </si>
  <si>
    <t>XII/1971</t>
  </si>
  <si>
    <t>Imperial Valley</t>
  </si>
  <si>
    <t>[N32.73755°, W114.9633°]</t>
  </si>
  <si>
    <t>V/1960</t>
  </si>
  <si>
    <t>Blythe</t>
  </si>
  <si>
    <t>[N33.61777°, W114.58826°]</t>
  </si>
  <si>
    <t>Linsley, MacSwain &amp; R.F. Smith</t>
  </si>
  <si>
    <t>12/VII/1945</t>
  </si>
  <si>
    <t>P.D. Hurd &amp; W.F. Barr</t>
  </si>
  <si>
    <t>9/VIII/1946</t>
  </si>
  <si>
    <t>in garage</t>
  </si>
  <si>
    <t>[N33.61777°, W114.58826°, 76m]</t>
  </si>
  <si>
    <t>11/VII/1935</t>
  </si>
  <si>
    <t>San Bernardino</t>
  </si>
  <si>
    <t>389 Court Street</t>
  </si>
  <si>
    <t>[N34.10835°, W117.28977°]</t>
  </si>
  <si>
    <t>Minnoo B. Madon</t>
  </si>
  <si>
    <t>24/VIII/1967</t>
  </si>
  <si>
    <t>Nevada</t>
  </si>
  <si>
    <t>Clark</t>
  </si>
  <si>
    <t>area Indian Springs</t>
  </si>
  <si>
    <t>desert house on desert</t>
  </si>
  <si>
    <t>[N36.56968°, W115.67058°]</t>
  </si>
  <si>
    <t>F.E. Russell</t>
  </si>
  <si>
    <t>27/VI/1961</t>
  </si>
  <si>
    <t>Lake Mead</t>
  </si>
  <si>
    <t>[N36.0056°, W114.8052°]</t>
  </si>
  <si>
    <t>S. Schwab</t>
  </si>
  <si>
    <t>V/1968</t>
  </si>
  <si>
    <t>Bernalillo</t>
  </si>
  <si>
    <t>Albuquerque</t>
  </si>
  <si>
    <t>[N35.08533°, W106.60555°]</t>
  </si>
  <si>
    <t>Catron</t>
  </si>
  <si>
    <t>13 miles NE Glenwood</t>
  </si>
  <si>
    <t>Deep Creek</t>
  </si>
  <si>
    <t>[N33.48698°, W108.93296°]</t>
  </si>
  <si>
    <t>A. Grubbs</t>
  </si>
  <si>
    <t>30/VII/1979</t>
  </si>
  <si>
    <t>Sierra</t>
  </si>
  <si>
    <t>Gila National Forest, 19 km W Hillsboro, highway 90</t>
  </si>
  <si>
    <t>[N33.50184°, W108.62222°]</t>
  </si>
  <si>
    <t>16/VIII/1974</t>
  </si>
  <si>
    <t>Dona Ana</t>
  </si>
  <si>
    <t>Las Cruces</t>
  </si>
  <si>
    <t>Chihuahua desert scrub, around house</t>
  </si>
  <si>
    <t>(N32.31994°, W106.76365°)</t>
  </si>
  <si>
    <t>L. Prendini &amp; M. Nishiguchi</t>
  </si>
  <si>
    <t>12/IX/2002</t>
  </si>
  <si>
    <t>Organ Mountains</t>
  </si>
  <si>
    <t>Aguirre Springs National Recreation Area</t>
  </si>
  <si>
    <t>oak-juniper, under granite</t>
  </si>
  <si>
    <t>[N32.32612°, W106.55599°]</t>
  </si>
  <si>
    <t>9/IX/1989</t>
  </si>
  <si>
    <t>Eddy</t>
  </si>
  <si>
    <t>Carlsbad Caverns National Park</t>
  </si>
  <si>
    <t>found house</t>
  </si>
  <si>
    <t>[N32.14786°, W104.55671°]</t>
  </si>
  <si>
    <t>W.C. Welboun</t>
  </si>
  <si>
    <t>2/V/1975</t>
  </si>
  <si>
    <t>5 miles NE Lordsburg</t>
  </si>
  <si>
    <t>[N32.41576°, W108.67974°]</t>
  </si>
  <si>
    <t>8/IX/1941</t>
  </si>
  <si>
    <t>7 miles W Animas</t>
  </si>
  <si>
    <t>[N31.93587°, W108.93072°]</t>
  </si>
  <si>
    <t>B. Tomberlin &amp; T. Snell</t>
  </si>
  <si>
    <t>26/VI/1988</t>
  </si>
  <si>
    <t>8 miles SE Rodeo</t>
  </si>
  <si>
    <t>Peloncillo Mountains</t>
  </si>
  <si>
    <t>[N31.82969°, W109.03504°]</t>
  </si>
  <si>
    <t>J.O. Hood</t>
  </si>
  <si>
    <t>14/VII/1954</t>
  </si>
  <si>
    <t>Guadalupe Canyon</t>
  </si>
  <si>
    <t>[N31.42644°, W109.04506°]</t>
  </si>
  <si>
    <t>V. Roth &amp; T. Gee</t>
  </si>
  <si>
    <t>15/VII/1994</t>
  </si>
  <si>
    <t>Luna</t>
  </si>
  <si>
    <t>Deming</t>
  </si>
  <si>
    <t>around house</t>
  </si>
  <si>
    <t>[N32.2687°, W107.75864°]</t>
  </si>
  <si>
    <t>S.E. Ruebush</t>
  </si>
  <si>
    <t>1976</t>
  </si>
  <si>
    <t>San Miguel</t>
  </si>
  <si>
    <t>8 miles E Rowe</t>
  </si>
  <si>
    <t>[N35.4164°, W105.56031°]</t>
  </si>
  <si>
    <t>Los Alamos</t>
  </si>
  <si>
    <t>Bandelier National Monument</t>
  </si>
  <si>
    <t>[N35.76506°, W106.32205°, 91m]</t>
  </si>
  <si>
    <t>W. Pippin</t>
  </si>
  <si>
    <t>VI/1979</t>
  </si>
  <si>
    <t>Santa Fe</t>
  </si>
  <si>
    <t>W of Santa Fé</t>
  </si>
  <si>
    <t>[N35.68698°, W105.9378°]</t>
  </si>
  <si>
    <t>D.C. Lowrie</t>
  </si>
  <si>
    <t>10/X/1977</t>
  </si>
  <si>
    <t>SW of Santa Fe</t>
  </si>
  <si>
    <t>D.C.Lowrie</t>
  </si>
  <si>
    <t>27/VIII/1977</t>
  </si>
  <si>
    <t>Valencia</t>
  </si>
  <si>
    <t>5 miles SE Suwanee</t>
  </si>
  <si>
    <t>(N34.9°, W107.08333°)</t>
  </si>
  <si>
    <t>5/IX/1941</t>
  </si>
  <si>
    <t>no further locality</t>
  </si>
  <si>
    <t>Oklahoma</t>
  </si>
  <si>
    <t>Comanche</t>
  </si>
  <si>
    <t>Wichita Mts.</t>
  </si>
  <si>
    <t>[N34.75951°, W98.6434°]</t>
  </si>
  <si>
    <t>C.J. Goodnight</t>
  </si>
  <si>
    <t>3/IX/1949</t>
  </si>
  <si>
    <t>Grady</t>
  </si>
  <si>
    <t>Chickasha</t>
  </si>
  <si>
    <t>Washita R. Bank</t>
  </si>
  <si>
    <t>[N35.05257°, W97.93643°]</t>
  </si>
  <si>
    <t>L. Hook</t>
  </si>
  <si>
    <t>4/VI/1944</t>
  </si>
  <si>
    <t>Archer</t>
  </si>
  <si>
    <t>Wichita Falls</t>
  </si>
  <si>
    <t>Lake Kickapoo</t>
  </si>
  <si>
    <t>[N33.6458°, W98.82249°]</t>
  </si>
  <si>
    <t>28/VI/1968</t>
  </si>
  <si>
    <t>Bexar</t>
  </si>
  <si>
    <t>0.5 mi N Heliotes</t>
  </si>
  <si>
    <t>[N29.57801°, W98.68975°]</t>
  </si>
  <si>
    <t>D. Campbell &amp; P.R. Craig</t>
  </si>
  <si>
    <t>4/V/1960</t>
  </si>
  <si>
    <t>Bandera</t>
  </si>
  <si>
    <t>near Helotes</t>
  </si>
  <si>
    <t>[N29.54947°, W98.66298°]</t>
  </si>
  <si>
    <t>E. Nelson</t>
  </si>
  <si>
    <t>5/VIII/1973</t>
  </si>
  <si>
    <t>Helotes creek</t>
  </si>
  <si>
    <t>[N29.63222°, W98.71755°]</t>
  </si>
  <si>
    <t>S.A. Murray</t>
  </si>
  <si>
    <t>11/X/1940</t>
  </si>
  <si>
    <t>Blanco</t>
  </si>
  <si>
    <t>1 mi N of Rt. 290 on Rd. 3232 to Pedernales Falls State Park</t>
  </si>
  <si>
    <t>[N30.30807°, W98.25773°]</t>
  </si>
  <si>
    <t>F. Coyle</t>
  </si>
  <si>
    <t>11/V/1982</t>
  </si>
  <si>
    <t>Brewster</t>
  </si>
  <si>
    <t>Basin of Chisos Mountains</t>
  </si>
  <si>
    <t>[N29.27°, W103.3°]</t>
  </si>
  <si>
    <t>W. Necker</t>
  </si>
  <si>
    <t>summer/1937</t>
  </si>
  <si>
    <t>Big Bend National Park</t>
  </si>
  <si>
    <t>Chisos Basin, campgroud area</t>
  </si>
  <si>
    <t>[N29.2499°, W103.25016°]</t>
  </si>
  <si>
    <t>E. Sabath</t>
  </si>
  <si>
    <t>24–25/V/1967</t>
  </si>
  <si>
    <t>headquarters building, Panther Junction</t>
  </si>
  <si>
    <t>Chisos Mountains</t>
  </si>
  <si>
    <t>[N29.27°, W103.3°, 2286m]</t>
  </si>
  <si>
    <t>W.L. Necker &amp; D.C. Lowrie</t>
  </si>
  <si>
    <t>VII/1937</t>
  </si>
  <si>
    <t>under stones</t>
  </si>
  <si>
    <t>[N29.27°, W103.3°, 1676–1859m]</t>
  </si>
  <si>
    <t>1937</t>
  </si>
  <si>
    <t>Big Bend State Park</t>
  </si>
  <si>
    <t>[N29.26665°, W103.29873°]</t>
  </si>
  <si>
    <t>28/IX/1950</t>
  </si>
  <si>
    <t>The Basin</t>
  </si>
  <si>
    <t>27/I/1973</t>
  </si>
  <si>
    <t>o</t>
  </si>
  <si>
    <t>Marathon</t>
  </si>
  <si>
    <t>[N30.20517°, W103.24462°]</t>
  </si>
  <si>
    <t>M.A. Cazier</t>
  </si>
  <si>
    <t>12/VI/1948</t>
  </si>
  <si>
    <t>Presidio</t>
  </si>
  <si>
    <t>MSU Dalquest Research Site, 18 rd mi NE Sauceda</t>
  </si>
  <si>
    <t>under rocks, desert scrub</t>
  </si>
  <si>
    <t>(N29.55667°, W103.79417°)</t>
  </si>
  <si>
    <t>N. Platnick &amp; D. Ubick</t>
  </si>
  <si>
    <t>4/X/2005</t>
  </si>
  <si>
    <t>Window Trail</t>
  </si>
  <si>
    <t>under large rock</t>
  </si>
  <si>
    <t>[N29.27553°, W103.31621°]</t>
  </si>
  <si>
    <t>C.L. Reid</t>
  </si>
  <si>
    <t>17/IX/1960</t>
  </si>
  <si>
    <t>Burnet</t>
  </si>
  <si>
    <t>Hays</t>
  </si>
  <si>
    <t>4 km NW Wimberley, at Little Twin Sisters Peaks</t>
  </si>
  <si>
    <t>(N30.51667°, W98.11667°)</t>
  </si>
  <si>
    <t>W.E. Steiner et al.</t>
  </si>
  <si>
    <t>9–10/III/1995</t>
  </si>
  <si>
    <t>Cameron</t>
  </si>
  <si>
    <t>Leguna Atascosa Wildlife Refuge</t>
  </si>
  <si>
    <t>east shore of Cayo Atascosa, near damsite</t>
  </si>
  <si>
    <t>[N26.22835°, W97.34865°]</t>
  </si>
  <si>
    <t>29/I/1959</t>
  </si>
  <si>
    <t>Dallas</t>
  </si>
  <si>
    <t>[N32.77666°, W96.79699°]</t>
  </si>
  <si>
    <t>E.P.C.</t>
  </si>
  <si>
    <t>spring/1940</t>
  </si>
  <si>
    <t>Denton</t>
  </si>
  <si>
    <t>in dormitory</t>
  </si>
  <si>
    <t>[N33.21484°, W97.13307°]</t>
  </si>
  <si>
    <t>30/X/1945</t>
  </si>
  <si>
    <t>Frame St.</t>
  </si>
  <si>
    <t>[N33.22401°, W97.12472°]</t>
  </si>
  <si>
    <t>15/VII/1944</t>
  </si>
  <si>
    <t>TSCW campus</t>
  </si>
  <si>
    <t>1/IV/1946</t>
  </si>
  <si>
    <t>Gillespie</t>
  </si>
  <si>
    <t>Llano</t>
  </si>
  <si>
    <t>27.8 miles N Fredericksburg, ict. 16 and 965</t>
  </si>
  <si>
    <t>[N30.2752°, W98.87198°]</t>
  </si>
  <si>
    <t>J.C. Cokendolpher</t>
  </si>
  <si>
    <t>13/III/1982</t>
  </si>
  <si>
    <t>2.2 mi W of San Marcos</t>
  </si>
  <si>
    <t>[N29.88328°, W97.94139°]</t>
  </si>
  <si>
    <t>H. Campbell &amp; H. Campbell</t>
  </si>
  <si>
    <t>1/IV/1961</t>
  </si>
  <si>
    <t>Jeff Davis</t>
  </si>
  <si>
    <t>Davis Mountain junction</t>
  </si>
  <si>
    <t>[N30.75015°, W104.0838°]</t>
  </si>
  <si>
    <t>9/VII/1948</t>
  </si>
  <si>
    <t>Fort Davis</t>
  </si>
  <si>
    <t>walnut grove</t>
  </si>
  <si>
    <t>[N30.58821°, W103.89463°]</t>
  </si>
  <si>
    <t>Kerr</t>
  </si>
  <si>
    <t>Hunt</t>
  </si>
  <si>
    <t>MO Ranch, 10 mi. W of Hunt</t>
  </si>
  <si>
    <t>[N30.07104°, W99.33798°]</t>
  </si>
  <si>
    <t>R.O. Albert</t>
  </si>
  <si>
    <t>20/IV/1962</t>
  </si>
  <si>
    <t>Kerrville</t>
  </si>
  <si>
    <t>[N30.04743°, W99.14032°]</t>
  </si>
  <si>
    <t>VII/1940</t>
  </si>
  <si>
    <t>Raven Ranch</t>
  </si>
  <si>
    <t>A. Mulaik</t>
  </si>
  <si>
    <t>VI/1941</t>
  </si>
  <si>
    <t>IV/1941</t>
  </si>
  <si>
    <t>[N30.09453°, W99.45616°]</t>
  </si>
  <si>
    <t>D. Mulaik</t>
  </si>
  <si>
    <t>VIII/1939</t>
  </si>
  <si>
    <t>Lampasas</t>
  </si>
  <si>
    <t>2 miles S Lampasas</t>
  </si>
  <si>
    <t>on Route 281</t>
  </si>
  <si>
    <t>[N31.06378°, W98.1817°]</t>
  </si>
  <si>
    <t>24/XII/1941</t>
  </si>
  <si>
    <t>23 miles SE Llano</t>
  </si>
  <si>
    <t>[N30.53875°, W98.94858°]</t>
  </si>
  <si>
    <t>B. Vogel</t>
  </si>
  <si>
    <t>14/III/1970</t>
  </si>
  <si>
    <t>Mason</t>
  </si>
  <si>
    <t>[N30.74879°, W99.23061°]</t>
  </si>
  <si>
    <t>J. Rosen &amp; R. Schrammel</t>
  </si>
  <si>
    <t>15/IV/1961</t>
  </si>
  <si>
    <t>Montague</t>
  </si>
  <si>
    <t>Montaque</t>
  </si>
  <si>
    <t>3 miles SW Forestburg</t>
  </si>
  <si>
    <t>[N33.53316°, W97.55669°]</t>
  </si>
  <si>
    <t>B. Patterson</t>
  </si>
  <si>
    <t>12/V/1951</t>
  </si>
  <si>
    <t>18–24/IV/1954</t>
  </si>
  <si>
    <t>Big Bend Ranch State Park, Natural Arca</t>
  </si>
  <si>
    <t>[N29.47°, W103.95667°]</t>
  </si>
  <si>
    <t>T.G. Anton</t>
  </si>
  <si>
    <t>7/VII/1994</t>
  </si>
  <si>
    <t>Big Bend Ranch State Park, Sauceda</t>
  </si>
  <si>
    <t>desert scrub, under volcanic rocks</t>
  </si>
  <si>
    <t>(N29.47°, W103.95667°)</t>
  </si>
  <si>
    <t>3–8/X/2005</t>
  </si>
  <si>
    <t>Porvenir</t>
  </si>
  <si>
    <t>[N30.41848°, W104.84438°]</t>
  </si>
  <si>
    <t>J.H. Quinn</t>
  </si>
  <si>
    <t>1/XI/1946</t>
  </si>
  <si>
    <t>23/X/1946</t>
  </si>
  <si>
    <t>6/XI/1946</t>
  </si>
  <si>
    <t>J.M. Schmidt</t>
  </si>
  <si>
    <t>Taylor</t>
  </si>
  <si>
    <t>Abilene</t>
  </si>
  <si>
    <t>[N32.44874°, W99.73314°]</t>
  </si>
  <si>
    <t>M.M. Wills</t>
  </si>
  <si>
    <t>summer/1943</t>
  </si>
  <si>
    <t>0.5 mile E Dryden</t>
  </si>
  <si>
    <t>[N30.04469°, W102.11438°]</t>
  </si>
  <si>
    <t>14/I/1948</t>
  </si>
  <si>
    <t>Travis</t>
  </si>
  <si>
    <t>12 miles W Jonestown, Turkey Bend of the Colorado River</t>
  </si>
  <si>
    <t>[N30.48709°, W98.07139°]</t>
  </si>
  <si>
    <t>25/X/1969</t>
  </si>
  <si>
    <t>Austin</t>
  </si>
  <si>
    <t>[N30.26715°, W97.74306°]</t>
  </si>
  <si>
    <t>1903</t>
  </si>
  <si>
    <t>Bull Creek, 7.5 miles NW Austin</t>
  </si>
  <si>
    <t>[N30.36327°, W97.7868°]</t>
  </si>
  <si>
    <t>13/IV/1969</t>
  </si>
  <si>
    <t>Uvalde</t>
  </si>
  <si>
    <t>Laguna</t>
  </si>
  <si>
    <t>chalk cliffs</t>
  </si>
  <si>
    <t>[N29.41912°, W100.00562°]</t>
  </si>
  <si>
    <t>25/XII/1941</t>
  </si>
  <si>
    <t>Langtry</t>
  </si>
  <si>
    <t>[N29.80856°, W101.55968°]</t>
  </si>
  <si>
    <t>3/VI/1941</t>
  </si>
  <si>
    <t>[N37.13054°, W113.50829°]</t>
  </si>
  <si>
    <t>1.5 mile NE Punta Palmilla</t>
  </si>
  <si>
    <t>[N23.01058°, W109.71676°]</t>
  </si>
  <si>
    <t>S.C. Willians et al.</t>
  </si>
  <si>
    <t>16/VII/1968</t>
  </si>
  <si>
    <t>24 miles N Miraflores</t>
  </si>
  <si>
    <t>[N23.69759°, W109.74241°]</t>
  </si>
  <si>
    <t>10/II/1966</t>
  </si>
  <si>
    <t>25 km E Cabo San Lucas</t>
  </si>
  <si>
    <t>[N23.01487°, W109.72488°]</t>
  </si>
  <si>
    <t>C. Griswold &amp; L. Vincent</t>
  </si>
  <si>
    <t>16/XII/1977</t>
  </si>
  <si>
    <t>5 miles W Mission San Luis Gonzaga</t>
  </si>
  <si>
    <t>[N24.90802°, W111.29087°]</t>
  </si>
  <si>
    <t>14/II/1966</t>
  </si>
  <si>
    <t>6 miles E Cabo San Lucas</t>
  </si>
  <si>
    <t>[N22.89053°, W109.91674°, 107m]</t>
  </si>
  <si>
    <t>J.V. Olmstead</t>
  </si>
  <si>
    <t>14/I/1974</t>
  </si>
  <si>
    <t>collected from burrow with young</t>
  </si>
  <si>
    <t>8 km S Miraflores</t>
  </si>
  <si>
    <t>road to Las Casitas</t>
  </si>
  <si>
    <t>[N23.30636°, W109.76754°]</t>
  </si>
  <si>
    <t>15/XII/1977</t>
  </si>
  <si>
    <t>8 miles S El Crucero</t>
  </si>
  <si>
    <t>[N25.03953°, W111.65788°]</t>
  </si>
  <si>
    <t>12/II/1966</t>
  </si>
  <si>
    <t>Bahía de La Paz</t>
  </si>
  <si>
    <t>Isla Gaviota</t>
  </si>
  <si>
    <t>B. Osorio y Tafall</t>
  </si>
  <si>
    <t>17/V/1944</t>
  </si>
  <si>
    <t>Boca de la Sierra</t>
  </si>
  <si>
    <t>[N23.38607°, W109.81647°]</t>
  </si>
  <si>
    <t>HWC</t>
  </si>
  <si>
    <t>12/VIII/1964</t>
  </si>
  <si>
    <t>under litter on sand dunes</t>
  </si>
  <si>
    <t>P. Rude</t>
  </si>
  <si>
    <t>2/X/1986</t>
  </si>
  <si>
    <t>[N24.14264°, W110.31275°, 50m]</t>
  </si>
  <si>
    <t>12/X/1968</t>
  </si>
  <si>
    <t>2–3/II/1966</t>
  </si>
  <si>
    <t>La Ribera</t>
  </si>
  <si>
    <t>(N23.3°, W109.3°)</t>
  </si>
  <si>
    <t>Rancho Centenario</t>
  </si>
  <si>
    <t>W of La Paz on road to Los Aripes</t>
  </si>
  <si>
    <t>P.R. Craig &amp; D.L. Craig</t>
  </si>
  <si>
    <t>10/IX/1963</t>
  </si>
  <si>
    <t>Santiago</t>
  </si>
  <si>
    <t>H.W. Campbell</t>
  </si>
  <si>
    <t>15–18/VIII/1964</t>
  </si>
  <si>
    <t>west side of Santiago</t>
  </si>
  <si>
    <t>[N23.48194°, W109.71833°]</t>
  </si>
  <si>
    <t>14/VIII/1964</t>
  </si>
  <si>
    <t>Williams</t>
  </si>
  <si>
    <t>Pyramids of San Juán Teotihuacán</t>
  </si>
  <si>
    <t>[N19.69227°, W98.8435°]</t>
  </si>
  <si>
    <t>Bentzien</t>
  </si>
  <si>
    <t>15/IX/1977</t>
  </si>
  <si>
    <t>R. Greenfield</t>
  </si>
  <si>
    <t>V–VI/1938</t>
  </si>
  <si>
    <t>[N17.05942°, W96.72162°, 1534m]</t>
  </si>
  <si>
    <t>17/VII/1955</t>
  </si>
  <si>
    <t>[N17.05942°, W96.72162°]</t>
  </si>
  <si>
    <t>6/II/1939</t>
  </si>
  <si>
    <t>10 miles E Oaxaca</t>
  </si>
  <si>
    <t>[N17.00505°, W96.54714°]</t>
  </si>
  <si>
    <t>J. Reddell &amp; J. Fish</t>
  </si>
  <si>
    <t>15/VIII/1967</t>
  </si>
  <si>
    <t>10 miles S Tomellín</t>
  </si>
  <si>
    <t>[N17.62498°, W96.91975°]</t>
  </si>
  <si>
    <t>J. Reddell, J. Fish &amp; T. Evans</t>
  </si>
  <si>
    <t>14/VIII/1967</t>
  </si>
  <si>
    <t>28 km S Nochixtlán</t>
  </si>
  <si>
    <t>[N17.2261°, W96.87526°]</t>
  </si>
  <si>
    <t>S.A. Stockwell</t>
  </si>
  <si>
    <t>11/VIII/1988</t>
  </si>
  <si>
    <t>3.7 km N El Moral</t>
  </si>
  <si>
    <t>(N17.50223°, W96.93485°, 2050m)</t>
  </si>
  <si>
    <t>L. Prendini, O. Francke, E. Gonzaléz &amp; J. Ponce</t>
  </si>
  <si>
    <t>23/VII/2002</t>
  </si>
  <si>
    <t>5 mi NE Mitla</t>
  </si>
  <si>
    <t>near "El Crucero" ruins</t>
  </si>
  <si>
    <t>[N16.9379°, W96.28138°, 2073–2195m]</t>
  </si>
  <si>
    <t>M.R. Bogert, G. Sluder &amp; N. Bucknall</t>
  </si>
  <si>
    <t>27/VIII/1963</t>
  </si>
  <si>
    <t>5.8 miles N Teotitlán</t>
  </si>
  <si>
    <t>off Mex-131</t>
  </si>
  <si>
    <t>[N17.03016°, W96.52073°]</t>
  </si>
  <si>
    <t>L.R. Erickson &amp; M.E. Soleglad</t>
  </si>
  <si>
    <t>31/VII/1973</t>
  </si>
  <si>
    <t>7.4 miles N of Telixtlahuaca</t>
  </si>
  <si>
    <t>[N17.34993°, W96.89013°, 1800m]</t>
  </si>
  <si>
    <t>16/XI/1987</t>
  </si>
  <si>
    <t>8 km NE El Punto</t>
  </si>
  <si>
    <t>[N17.30739°, W96.55186°, 2134m]</t>
  </si>
  <si>
    <t>16/VIII/1988</t>
  </si>
  <si>
    <t>9 km N de San Lorenzo Mixtepec</t>
  </si>
  <si>
    <t>(N16.17521°, W96.1983°, 1925m)</t>
  </si>
  <si>
    <t>23/VI/2006</t>
  </si>
  <si>
    <t>Disto. De Ejutla</t>
  </si>
  <si>
    <t>1.5 km W San Andres Zabache</t>
  </si>
  <si>
    <t>on rocky slope</t>
  </si>
  <si>
    <t>[N16.59905°, W96.85799°, 1539m]</t>
  </si>
  <si>
    <t>C.M. Bogert</t>
  </si>
  <si>
    <t>15/VIII/1970</t>
  </si>
  <si>
    <t>El Catrin</t>
  </si>
  <si>
    <t>(N17.21°, W96.57°)</t>
  </si>
  <si>
    <t>3/IX/1964</t>
  </si>
  <si>
    <t>Etla</t>
  </si>
  <si>
    <t>2 miles N of El Moral</t>
  </si>
  <si>
    <t>in pine-oak forest</t>
  </si>
  <si>
    <t>[N17.47762°, W96.93724°]</t>
  </si>
  <si>
    <t>10/IX/1966</t>
  </si>
  <si>
    <t>Guelatao</t>
  </si>
  <si>
    <t>[N17.31763°, W96.49114°]</t>
  </si>
  <si>
    <t>M.R. Bogert</t>
  </si>
  <si>
    <t>VIII/1962</t>
  </si>
  <si>
    <t>Km 171 carretera Ixtlán-Oaxaca</t>
  </si>
  <si>
    <t>(N17.29725°, W96.54295°, 2006m)</t>
  </si>
  <si>
    <t>H. Montaña</t>
  </si>
  <si>
    <t>16/III/2008</t>
  </si>
  <si>
    <t>11/XII/1948</t>
  </si>
  <si>
    <t>NE slope of Cerro San Felipe</t>
  </si>
  <si>
    <t>[N17.09253°, W96.74474°, 2499–2743m]</t>
  </si>
  <si>
    <t>6/VIII/1961</t>
  </si>
  <si>
    <t>Nochixtlán</t>
  </si>
  <si>
    <t>(N17.27°, W97.14°)</t>
  </si>
  <si>
    <t>4/IX/1963</t>
  </si>
  <si>
    <t>13–20/IX/1947</t>
  </si>
  <si>
    <t>Sierra Mixteca</t>
  </si>
  <si>
    <t>C.A. Purpus</t>
  </si>
  <si>
    <t>12 miles N Acatlán</t>
  </si>
  <si>
    <t>[N18.38001°, W98.05422°]</t>
  </si>
  <si>
    <t>L.I. &amp; A.M. Davis</t>
  </si>
  <si>
    <t>5 miles N Tehuacán</t>
  </si>
  <si>
    <t>(N19.35°, W97.24°)</t>
  </si>
  <si>
    <t>3/VIII/1966</t>
  </si>
  <si>
    <t>62 km W Orizaba</t>
  </si>
  <si>
    <t>[N18.72052°, W97.68412°]</t>
  </si>
  <si>
    <t>G. Dingerkus et al.</t>
  </si>
  <si>
    <t>11/VIII/1975</t>
  </si>
  <si>
    <t>7 miles NE Tehuacán</t>
  </si>
  <si>
    <t>ground, dry rocky slope</t>
  </si>
  <si>
    <t>[N19.35°, W97.24°]</t>
  </si>
  <si>
    <t>W. Peck</t>
  </si>
  <si>
    <t>7/IV/1967</t>
  </si>
  <si>
    <t>Cacaloapán</t>
  </si>
  <si>
    <t>0.5 mile west on highway 50</t>
  </si>
  <si>
    <t>[N18.57893°, W97.58413°]</t>
  </si>
  <si>
    <t>R.M. Schick &amp; D. Schroeder</t>
  </si>
  <si>
    <t>25/VII/1965</t>
  </si>
  <si>
    <t>Tehuacán</t>
  </si>
  <si>
    <t>[N18.46586°, W97.40005°]</t>
  </si>
  <si>
    <t>D.M. Bogert &amp; H.E. Vokes</t>
  </si>
  <si>
    <t>8/XI/1939</t>
  </si>
  <si>
    <t>H. Wagner</t>
  </si>
  <si>
    <t>17–24/X/1944</t>
  </si>
  <si>
    <t>[N18.46651°, W97.40038°]</t>
  </si>
  <si>
    <t>24/VII/1956</t>
  </si>
  <si>
    <t>Tlacotepec</t>
  </si>
  <si>
    <t>[N18.68163°, W97.64832°]</t>
  </si>
  <si>
    <t>toll road 21 km N Tehuacán</t>
  </si>
  <si>
    <t>(N18.64475°, W97.45636°, 2249m)</t>
  </si>
  <si>
    <t>W.G. Villegas, O. Fracke &amp; R. Paredes</t>
  </si>
  <si>
    <t>31/XI/2004</t>
  </si>
  <si>
    <t>label illegible</t>
  </si>
  <si>
    <t>Veracruz</t>
  </si>
  <si>
    <t>15.5 miles W Orizaba</t>
  </si>
  <si>
    <t>off Mex-150</t>
  </si>
  <si>
    <t>[N18.71566°, W97.30777°]</t>
  </si>
  <si>
    <t>30/VII/1973</t>
  </si>
  <si>
    <t>2 miles NE Acultzingo</t>
  </si>
  <si>
    <t>4/VII/1963</t>
  </si>
  <si>
    <t>[N19.17377°, W96.13422°]</t>
  </si>
  <si>
    <t>O'Rourke</t>
  </si>
  <si>
    <t>III/1968</t>
  </si>
  <si>
    <t>5 mi NE San Blas</t>
  </si>
  <si>
    <t>(N21.34°, W105.12°)</t>
  </si>
  <si>
    <t>14/V/1963</t>
  </si>
  <si>
    <t>Warning: when turning this option on, it might take a while for the list below to be updated, especially with a high number of records</t>
  </si>
  <si>
    <t>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</si>
</sst>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42" x14ac:knownFonts="1">
    <font>
      <sz val="11"/>
      <color theme="1"/>
      <name val="Calibri"/>
      <family val="2"/>
      <scheme val="minor"/>
    </font>
    <font>
      <b/>
      <sz val="11"/>
      <color indexed="8"/>
      <name val="Calibri"/>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8"/>
      <name val="Arial"/>
      <family val="2"/>
    </font>
    <font>
      <sz val="8"/>
      <color indexed="8"/>
      <name val="Arial"/>
      <family val="2"/>
    </font>
    <font>
      <sz val="8"/>
      <name val="Arial"/>
      <family val="2"/>
    </font>
    <font>
      <sz val="10"/>
      <color indexed="8"/>
      <name val="Arial"/>
      <family val="2"/>
    </font>
    <font>
      <b/>
      <sz val="8"/>
      <color indexed="8"/>
      <name val="Arial"/>
      <family val="2"/>
    </font>
    <font>
      <sz val="8"/>
      <color indexed="8"/>
      <name val="Arial"/>
      <family val="2"/>
    </font>
    <font>
      <sz val="8"/>
      <name val="Calibri"/>
      <family val="2"/>
    </font>
    <font>
      <b/>
      <sz val="9"/>
      <color indexed="8"/>
      <name val="Verdana"/>
      <family val="2"/>
    </font>
    <font>
      <sz val="9"/>
      <color indexed="8"/>
      <name val="Verdana"/>
      <family val="2"/>
    </font>
    <font>
      <u/>
      <sz val="11"/>
      <color indexed="12"/>
      <name val="Calibri"/>
      <family val="2"/>
    </font>
    <font>
      <sz val="9"/>
      <color indexed="81"/>
      <name val="Tahoma"/>
      <family val="2"/>
    </font>
    <font>
      <b/>
      <sz val="9"/>
      <color indexed="81"/>
      <name val="Tahoma"/>
      <family val="2"/>
    </font>
    <font>
      <b/>
      <sz val="11"/>
      <color rgb="FFFA7D00"/>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1"/>
      <name val="Calibri"/>
      <family val="2"/>
      <scheme val="minor"/>
    </font>
    <font>
      <b/>
      <sz val="10"/>
      <color indexed="8"/>
      <name val="Arial"/>
      <family val="2"/>
    </font>
    <font>
      <b/>
      <sz val="9"/>
      <name val="Arial"/>
      <family val="2"/>
    </font>
    <font>
      <b/>
      <sz val="16"/>
      <color theme="1"/>
      <name val="Calibri"/>
      <family val="2"/>
      <scheme val="minor"/>
    </font>
  </fonts>
  <fills count="39">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51"/>
        <bgColor indexed="64"/>
      </patternFill>
    </fill>
    <fill>
      <patternFill patternType="solid">
        <fgColor indexed="42"/>
        <bgColor indexed="64"/>
      </patternFill>
    </fill>
    <fill>
      <patternFill patternType="solid">
        <fgColor rgb="FFF2F2F2"/>
      </patternFill>
    </fill>
    <fill>
      <patternFill patternType="solid">
        <fgColor rgb="FFFFCC99"/>
      </patternFill>
    </fill>
    <fill>
      <patternFill patternType="solid">
        <fgColor rgb="FF92D05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FFCC66"/>
        <bgColor indexed="64"/>
      </patternFill>
    </fill>
    <fill>
      <patternFill patternType="solid">
        <fgColor theme="6" tint="0.39997558519241921"/>
        <bgColor indexed="64"/>
      </patternFill>
    </fill>
    <fill>
      <patternFill patternType="solid">
        <fgColor theme="0"/>
        <bgColor indexed="64"/>
      </patternFill>
    </fill>
    <fill>
      <patternFill patternType="solid">
        <fgColor theme="7" tint="0.59999389629810485"/>
        <bgColor indexed="64"/>
      </patternFill>
    </fill>
    <fill>
      <patternFill patternType="solid">
        <fgColor rgb="FFF6F979"/>
        <bgColor indexed="64"/>
      </patternFill>
    </fill>
    <fill>
      <patternFill patternType="solid">
        <fgColor theme="5" tint="0.79998168889431442"/>
        <bgColor indexed="64"/>
      </patternFill>
    </fill>
  </fills>
  <borders count="3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31" fillId="26" borderId="10" applyNumberFormat="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33" fillId="27" borderId="10" applyNumberFormat="0" applyAlignment="0" applyProtection="0"/>
    <xf numFmtId="0" fontId="9" fillId="7" borderId="1" applyNumberFormat="0" applyAlignment="0" applyProtection="0"/>
    <xf numFmtId="0" fontId="28" fillId="0" borderId="0" applyNumberFormat="0" applyFill="0" applyBorder="0" applyAlignment="0" applyProtection="0">
      <alignment vertical="top"/>
      <protection locked="0"/>
    </xf>
    <xf numFmtId="0" fontId="10" fillId="3" borderId="0" applyNumberFormat="0" applyBorder="0" applyAlignment="0" applyProtection="0"/>
    <xf numFmtId="0" fontId="11" fillId="22" borderId="0" applyNumberFormat="0" applyBorder="0" applyAlignment="0" applyProtection="0"/>
    <xf numFmtId="0" fontId="2" fillId="0" borderId="0"/>
    <xf numFmtId="0" fontId="2" fillId="0" borderId="0"/>
    <xf numFmtId="0" fontId="2" fillId="0" borderId="0"/>
    <xf numFmtId="0" fontId="22" fillId="0" borderId="0"/>
    <xf numFmtId="0" fontId="2" fillId="23" borderId="4" applyNumberFormat="0" applyAlignment="0" applyProtection="0"/>
    <xf numFmtId="0" fontId="12" fillId="16" borderId="5" applyNumberFormat="0" applyAlignment="0" applyProtection="0"/>
    <xf numFmtId="0" fontId="13" fillId="0" borderId="0" applyNumberFormat="0" applyFill="0" applyBorder="0" applyAlignment="0" applyProtection="0"/>
    <xf numFmtId="0" fontId="34" fillId="0" borderId="0" applyNumberFormat="0" applyFill="0" applyBorder="0" applyAlignment="0" applyProtection="0"/>
    <xf numFmtId="0" fontId="14" fillId="0" borderId="0" applyNumberFormat="0" applyFill="0" applyBorder="0" applyAlignment="0" applyProtection="0"/>
    <xf numFmtId="0" fontId="35" fillId="0" borderId="0" applyNumberFormat="0" applyFill="0" applyBorder="0" applyAlignment="0" applyProtection="0"/>
    <xf numFmtId="0" fontId="36" fillId="0" borderId="11" applyNumberFormat="0" applyFill="0" applyAlignment="0" applyProtection="0"/>
    <xf numFmtId="0" fontId="15" fillId="0" borderId="6" applyNumberFormat="0" applyFill="0" applyAlignment="0" applyProtection="0"/>
    <xf numFmtId="0" fontId="37" fillId="0" borderId="12" applyNumberFormat="0" applyFill="0" applyAlignment="0" applyProtection="0"/>
    <xf numFmtId="0" fontId="16" fillId="0" borderId="7" applyNumberFormat="0" applyFill="0" applyAlignment="0" applyProtection="0"/>
    <xf numFmtId="0" fontId="32" fillId="0" borderId="13"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38" fillId="0" borderId="14" applyNumberFormat="0" applyFill="0" applyAlignment="0" applyProtection="0"/>
    <xf numFmtId="0" fontId="18" fillId="0" borderId="9" applyNumberFormat="0" applyFill="0" applyAlignment="0" applyProtection="0"/>
  </cellStyleXfs>
  <cellXfs count="158">
    <xf numFmtId="0" fontId="0" fillId="0" borderId="0" xfId="0"/>
    <xf numFmtId="0" fontId="0" fillId="0" borderId="0" xfId="0" applyAlignment="1">
      <alignment horizontal="center"/>
    </xf>
    <xf numFmtId="0" fontId="20" fillId="0" borderId="0" xfId="0" applyFont="1" applyFill="1" applyAlignment="1">
      <alignment horizontal="center"/>
    </xf>
    <xf numFmtId="0" fontId="24" fillId="0" borderId="0" xfId="0" applyFont="1" applyAlignment="1">
      <alignment horizontal="center"/>
    </xf>
    <xf numFmtId="0" fontId="0" fillId="0" borderId="0" xfId="0" applyBorder="1" applyAlignment="1">
      <alignment horizontal="center"/>
    </xf>
    <xf numFmtId="0" fontId="0" fillId="0" borderId="0" xfId="0" applyFill="1" applyAlignment="1">
      <alignment horizontal="center"/>
    </xf>
    <xf numFmtId="0" fontId="20" fillId="0" borderId="0" xfId="0" applyFont="1" applyAlignment="1">
      <alignment horizontal="center"/>
    </xf>
    <xf numFmtId="0" fontId="1" fillId="0" borderId="0" xfId="0" applyFont="1" applyAlignment="1">
      <alignment horizontal="center"/>
    </xf>
    <xf numFmtId="0" fontId="27" fillId="0" borderId="0" xfId="0" applyFont="1"/>
    <xf numFmtId="0" fontId="0" fillId="0" borderId="0" xfId="0" applyFill="1"/>
    <xf numFmtId="0" fontId="24" fillId="29" borderId="0" xfId="0" applyFont="1" applyFill="1" applyAlignment="1">
      <alignment horizontal="left"/>
    </xf>
    <xf numFmtId="0" fontId="24" fillId="29" borderId="0" xfId="0" applyFont="1" applyFill="1" applyAlignment="1">
      <alignment horizontal="center"/>
    </xf>
    <xf numFmtId="0" fontId="20" fillId="32" borderId="16" xfId="0" applyFont="1" applyFill="1" applyBorder="1" applyAlignment="1">
      <alignment horizontal="center"/>
    </xf>
    <xf numFmtId="0" fontId="20" fillId="33" borderId="16" xfId="0" applyFont="1" applyFill="1" applyBorder="1" applyAlignment="1">
      <alignment horizontal="center"/>
    </xf>
    <xf numFmtId="0" fontId="20" fillId="32" borderId="15" xfId="0" applyFont="1" applyFill="1" applyBorder="1" applyAlignment="1">
      <alignment horizontal="center"/>
    </xf>
    <xf numFmtId="0" fontId="20" fillId="33" borderId="15" xfId="0" applyFont="1" applyFill="1" applyBorder="1" applyAlignment="1">
      <alignment horizontal="center"/>
    </xf>
    <xf numFmtId="0" fontId="20" fillId="32" borderId="0" xfId="0" applyFont="1" applyFill="1" applyBorder="1" applyAlignment="1">
      <alignment horizontal="center"/>
    </xf>
    <xf numFmtId="0" fontId="39" fillId="33" borderId="0" xfId="0" applyFont="1" applyFill="1" applyBorder="1" applyAlignment="1">
      <alignment horizontal="left"/>
    </xf>
    <xf numFmtId="0" fontId="20" fillId="33" borderId="0" xfId="0" applyFont="1" applyFill="1" applyBorder="1" applyAlignment="1">
      <alignment horizontal="center"/>
    </xf>
    <xf numFmtId="0" fontId="39" fillId="32" borderId="0" xfId="0" applyFont="1" applyFill="1" applyBorder="1" applyAlignment="1">
      <alignment horizontal="left"/>
    </xf>
    <xf numFmtId="0" fontId="20" fillId="33" borderId="0" xfId="0" applyFont="1" applyFill="1" applyBorder="1" applyAlignment="1">
      <alignment horizontal="left"/>
    </xf>
    <xf numFmtId="0" fontId="23" fillId="33" borderId="0" xfId="0" applyFont="1" applyFill="1" applyBorder="1" applyAlignment="1">
      <alignment horizontal="left"/>
    </xf>
    <xf numFmtId="0" fontId="23" fillId="33" borderId="17" xfId="0" applyFont="1" applyFill="1" applyBorder="1" applyAlignment="1">
      <alignment horizontal="center"/>
    </xf>
    <xf numFmtId="0" fontId="23" fillId="32" borderId="17" xfId="0" applyFont="1" applyFill="1" applyBorder="1" applyAlignment="1">
      <alignment horizontal="center"/>
    </xf>
    <xf numFmtId="0" fontId="39" fillId="33" borderId="22" xfId="0" applyFont="1" applyFill="1" applyBorder="1" applyAlignment="1">
      <alignment horizontal="left"/>
    </xf>
    <xf numFmtId="0" fontId="23" fillId="32" borderId="0" xfId="0" applyFont="1" applyFill="1" applyBorder="1" applyAlignment="1">
      <alignment horizontal="left"/>
    </xf>
    <xf numFmtId="49" fontId="19" fillId="34" borderId="23" xfId="35" applyNumberFormat="1" applyFont="1" applyFill="1" applyBorder="1" applyAlignment="1">
      <alignment horizontal="center"/>
    </xf>
    <xf numFmtId="0" fontId="19" fillId="34" borderId="24" xfId="35" applyNumberFormat="1" applyFont="1" applyFill="1" applyBorder="1" applyAlignment="1">
      <alignment horizontal="center"/>
    </xf>
    <xf numFmtId="0" fontId="19" fillId="34" borderId="24" xfId="0" applyNumberFormat="1" applyFont="1" applyFill="1" applyBorder="1" applyAlignment="1">
      <alignment horizontal="center"/>
    </xf>
    <xf numFmtId="0" fontId="19" fillId="34" borderId="25" xfId="0" applyNumberFormat="1" applyFont="1" applyFill="1" applyBorder="1" applyAlignment="1">
      <alignment horizontal="center"/>
    </xf>
    <xf numFmtId="49" fontId="19" fillId="31" borderId="23" xfId="35" applyNumberFormat="1" applyFont="1" applyFill="1" applyBorder="1" applyAlignment="1">
      <alignment horizontal="center"/>
    </xf>
    <xf numFmtId="0" fontId="19" fillId="31" borderId="24" xfId="35" applyNumberFormat="1" applyFont="1" applyFill="1" applyBorder="1" applyAlignment="1">
      <alignment horizontal="center"/>
    </xf>
    <xf numFmtId="0" fontId="19" fillId="31" borderId="24" xfId="0" applyNumberFormat="1" applyFont="1" applyFill="1" applyBorder="1" applyAlignment="1">
      <alignment horizontal="center"/>
    </xf>
    <xf numFmtId="0" fontId="19" fillId="31" borderId="25" xfId="0" applyNumberFormat="1" applyFont="1" applyFill="1" applyBorder="1" applyAlignment="1">
      <alignment horizontal="center"/>
    </xf>
    <xf numFmtId="0" fontId="1" fillId="34" borderId="0" xfId="0" applyFont="1" applyFill="1" applyAlignment="1">
      <alignment horizontal="left"/>
    </xf>
    <xf numFmtId="0" fontId="0" fillId="34" borderId="0" xfId="0" applyFill="1" applyAlignment="1">
      <alignment horizontal="left"/>
    </xf>
    <xf numFmtId="0" fontId="26" fillId="35" borderId="28" xfId="0" applyFont="1" applyFill="1" applyBorder="1"/>
    <xf numFmtId="0" fontId="0" fillId="35" borderId="29" xfId="0" applyFill="1" applyBorder="1"/>
    <xf numFmtId="0" fontId="0" fillId="35" borderId="30" xfId="0" applyFill="1" applyBorder="1"/>
    <xf numFmtId="0" fontId="26" fillId="35" borderId="31" xfId="0" applyFont="1" applyFill="1" applyBorder="1"/>
    <xf numFmtId="0" fontId="0" fillId="35" borderId="0" xfId="0" applyFill="1" applyBorder="1"/>
    <xf numFmtId="0" fontId="0" fillId="35" borderId="32" xfId="0" applyFill="1" applyBorder="1"/>
    <xf numFmtId="0" fontId="27" fillId="35" borderId="31" xfId="0" applyFont="1" applyFill="1" applyBorder="1"/>
    <xf numFmtId="0" fontId="1" fillId="35" borderId="26" xfId="0" applyFont="1" applyFill="1" applyBorder="1"/>
    <xf numFmtId="0" fontId="27" fillId="35" borderId="27" xfId="0" applyFont="1" applyFill="1" applyBorder="1"/>
    <xf numFmtId="0" fontId="28" fillId="35" borderId="27" xfId="32" applyFill="1" applyBorder="1" applyAlignment="1" applyProtection="1"/>
    <xf numFmtId="0" fontId="28" fillId="35" borderId="20" xfId="32" applyFill="1" applyBorder="1" applyAlignment="1" applyProtection="1"/>
    <xf numFmtId="0" fontId="27" fillId="35" borderId="33" xfId="0" applyFont="1" applyFill="1" applyBorder="1"/>
    <xf numFmtId="0" fontId="0" fillId="35" borderId="16" xfId="0" applyFill="1" applyBorder="1"/>
    <xf numFmtId="0" fontId="0" fillId="35" borderId="34" xfId="0" applyFill="1" applyBorder="1"/>
    <xf numFmtId="0" fontId="21" fillId="35" borderId="0" xfId="35" applyNumberFormat="1" applyFont="1" applyFill="1" applyBorder="1" applyAlignment="1">
      <alignment horizontal="left"/>
    </xf>
    <xf numFmtId="0" fontId="21" fillId="35" borderId="0" xfId="35" applyNumberFormat="1" applyFont="1" applyFill="1" applyBorder="1" applyAlignment="1">
      <alignment horizontal="center"/>
    </xf>
    <xf numFmtId="0" fontId="21" fillId="35" borderId="0" xfId="0" applyNumberFormat="1" applyFont="1" applyFill="1" applyBorder="1" applyAlignment="1">
      <alignment horizontal="center"/>
    </xf>
    <xf numFmtId="49" fontId="24" fillId="0" borderId="0" xfId="0" applyNumberFormat="1" applyFont="1" applyAlignment="1">
      <alignment horizontal="center"/>
    </xf>
    <xf numFmtId="0" fontId="20" fillId="25" borderId="0" xfId="0" applyNumberFormat="1" applyFont="1" applyFill="1" applyBorder="1" applyAlignment="1" applyProtection="1">
      <alignment horizontal="center"/>
      <protection locked="0"/>
    </xf>
    <xf numFmtId="49" fontId="20" fillId="25" borderId="0" xfId="0" applyNumberFormat="1" applyFont="1" applyFill="1" applyBorder="1" applyAlignment="1" applyProtection="1">
      <alignment horizontal="center"/>
      <protection locked="0"/>
    </xf>
    <xf numFmtId="0" fontId="21" fillId="25" borderId="0" xfId="0" applyFont="1" applyFill="1" applyBorder="1" applyAlignment="1" applyProtection="1">
      <alignment horizontal="center"/>
      <protection locked="0"/>
    </xf>
    <xf numFmtId="0" fontId="20" fillId="25" borderId="0" xfId="0" applyFont="1" applyFill="1" applyBorder="1" applyAlignment="1" applyProtection="1">
      <alignment horizontal="center"/>
      <protection locked="0"/>
    </xf>
    <xf numFmtId="164" fontId="20" fillId="25" borderId="0" xfId="0" applyNumberFormat="1" applyFont="1" applyFill="1" applyBorder="1" applyAlignment="1" applyProtection="1">
      <alignment horizontal="center"/>
      <protection locked="0"/>
    </xf>
    <xf numFmtId="49" fontId="21" fillId="25" borderId="0" xfId="0" applyNumberFormat="1" applyFont="1" applyFill="1" applyBorder="1" applyAlignment="1" applyProtection="1">
      <alignment horizontal="center"/>
      <protection locked="0"/>
    </xf>
    <xf numFmtId="0" fontId="20" fillId="25" borderId="0" xfId="0" applyFont="1" applyFill="1" applyAlignment="1" applyProtection="1">
      <alignment horizontal="center"/>
      <protection locked="0"/>
    </xf>
    <xf numFmtId="0" fontId="24" fillId="25" borderId="0" xfId="0" applyFont="1" applyFill="1" applyAlignment="1" applyProtection="1">
      <alignment horizontal="center"/>
      <protection locked="0"/>
    </xf>
    <xf numFmtId="0" fontId="20" fillId="25" borderId="0" xfId="0" applyNumberFormat="1" applyFont="1" applyFill="1" applyAlignment="1" applyProtection="1">
      <alignment horizontal="center"/>
      <protection locked="0"/>
    </xf>
    <xf numFmtId="14" fontId="20" fillId="25" borderId="0" xfId="0" applyNumberFormat="1" applyFont="1" applyFill="1" applyAlignment="1" applyProtection="1">
      <alignment horizontal="center"/>
      <protection locked="0"/>
    </xf>
    <xf numFmtId="0" fontId="21" fillId="25" borderId="0" xfId="0" applyNumberFormat="1" applyFont="1" applyFill="1" applyBorder="1" applyAlignment="1" applyProtection="1">
      <alignment horizontal="center"/>
      <protection locked="0"/>
    </xf>
    <xf numFmtId="0" fontId="20" fillId="25" borderId="0" xfId="38" applyFont="1" applyFill="1" applyBorder="1" applyAlignment="1" applyProtection="1">
      <alignment horizontal="center" wrapText="1"/>
      <protection locked="0"/>
    </xf>
    <xf numFmtId="0" fontId="0" fillId="0" borderId="0" xfId="0" applyFill="1" applyAlignment="1" applyProtection="1">
      <alignment horizontal="center"/>
      <protection locked="0"/>
    </xf>
    <xf numFmtId="0" fontId="0" fillId="0" borderId="0" xfId="0" applyAlignment="1" applyProtection="1">
      <alignment horizontal="center"/>
    </xf>
    <xf numFmtId="0" fontId="20" fillId="33" borderId="0" xfId="0" applyFont="1" applyFill="1" applyAlignment="1" applyProtection="1">
      <alignment horizontal="center"/>
      <protection locked="0"/>
    </xf>
    <xf numFmtId="0" fontId="20" fillId="32" borderId="0" xfId="0" applyFont="1" applyFill="1" applyAlignment="1" applyProtection="1">
      <alignment horizontal="center"/>
      <protection locked="0"/>
    </xf>
    <xf numFmtId="0" fontId="0" fillId="34" borderId="15" xfId="0" applyFill="1" applyBorder="1" applyAlignment="1" applyProtection="1">
      <alignment horizontal="center"/>
      <protection locked="0"/>
    </xf>
    <xf numFmtId="0" fontId="0" fillId="34" borderId="0" xfId="0" applyFill="1" applyAlignment="1" applyProtection="1">
      <alignment horizontal="center"/>
      <protection locked="0"/>
    </xf>
    <xf numFmtId="0" fontId="20" fillId="34" borderId="18" xfId="0" applyFont="1" applyFill="1" applyBorder="1" applyAlignment="1" applyProtection="1">
      <alignment horizontal="center"/>
      <protection locked="0"/>
    </xf>
    <xf numFmtId="0" fontId="39" fillId="36" borderId="0" xfId="0" applyFont="1" applyFill="1" applyBorder="1" applyAlignment="1">
      <alignment horizontal="left"/>
    </xf>
    <xf numFmtId="0" fontId="20" fillId="36" borderId="0" xfId="0" applyFont="1" applyFill="1" applyBorder="1" applyAlignment="1">
      <alignment horizontal="center"/>
    </xf>
    <xf numFmtId="0" fontId="23" fillId="36" borderId="22" xfId="0" applyFont="1" applyFill="1" applyBorder="1" applyAlignment="1">
      <alignment horizontal="left"/>
    </xf>
    <xf numFmtId="0" fontId="20" fillId="36" borderId="21" xfId="0" applyFont="1" applyFill="1" applyBorder="1" applyAlignment="1">
      <alignment horizontal="center"/>
    </xf>
    <xf numFmtId="0" fontId="20" fillId="36" borderId="16" xfId="0" applyFont="1" applyFill="1" applyBorder="1" applyAlignment="1">
      <alignment horizontal="center"/>
    </xf>
    <xf numFmtId="0" fontId="23" fillId="36" borderId="16" xfId="0" applyFont="1" applyFill="1" applyBorder="1" applyAlignment="1">
      <alignment horizontal="center"/>
    </xf>
    <xf numFmtId="0" fontId="20" fillId="36" borderId="0" xfId="0" applyFont="1" applyFill="1" applyAlignment="1" applyProtection="1">
      <alignment horizontal="center"/>
      <protection locked="0"/>
    </xf>
    <xf numFmtId="0" fontId="20" fillId="36" borderId="0" xfId="0" applyFont="1" applyFill="1" applyAlignment="1">
      <alignment horizontal="center"/>
    </xf>
    <xf numFmtId="0" fontId="20" fillId="36" borderId="0" xfId="0" applyNumberFormat="1" applyFont="1" applyFill="1" applyAlignment="1" applyProtection="1">
      <alignment horizontal="center"/>
      <protection locked="0"/>
    </xf>
    <xf numFmtId="0" fontId="19" fillId="24" borderId="30" xfId="35" applyNumberFormat="1" applyFont="1" applyFill="1" applyBorder="1" applyAlignment="1">
      <alignment horizontal="center"/>
    </xf>
    <xf numFmtId="0" fontId="0" fillId="0" borderId="0" xfId="0" applyFill="1" applyBorder="1" applyAlignment="1">
      <alignment horizontal="center"/>
    </xf>
    <xf numFmtId="0" fontId="0" fillId="28" borderId="29" xfId="0" applyFill="1" applyBorder="1" applyAlignment="1">
      <alignment horizontal="center"/>
    </xf>
    <xf numFmtId="0" fontId="38" fillId="28" borderId="29" xfId="0" applyFont="1" applyFill="1" applyBorder="1" applyAlignment="1">
      <alignment horizontal="center"/>
    </xf>
    <xf numFmtId="0" fontId="0" fillId="28" borderId="30" xfId="0" applyFill="1" applyBorder="1" applyAlignment="1">
      <alignment horizontal="center"/>
    </xf>
    <xf numFmtId="0" fontId="40" fillId="34" borderId="33" xfId="35" applyNumberFormat="1" applyFont="1" applyFill="1" applyBorder="1" applyAlignment="1" applyProtection="1">
      <alignment horizontal="center"/>
      <protection locked="0"/>
    </xf>
    <xf numFmtId="0" fontId="40" fillId="34" borderId="16" xfId="35" applyNumberFormat="1" applyFont="1" applyFill="1" applyBorder="1" applyAlignment="1" applyProtection="1">
      <alignment horizontal="center"/>
      <protection locked="0"/>
    </xf>
    <xf numFmtId="0" fontId="40" fillId="34" borderId="34" xfId="35" applyNumberFormat="1" applyFont="1" applyFill="1" applyBorder="1" applyAlignment="1" applyProtection="1">
      <alignment horizontal="center"/>
      <protection locked="0"/>
    </xf>
    <xf numFmtId="0" fontId="0" fillId="29" borderId="0" xfId="0" applyFill="1" applyBorder="1" applyAlignment="1">
      <alignment horizontal="center"/>
    </xf>
    <xf numFmtId="0" fontId="24" fillId="34" borderId="34" xfId="0" applyFont="1" applyFill="1" applyBorder="1" applyAlignment="1" applyProtection="1">
      <alignment horizontal="center"/>
      <protection locked="0"/>
    </xf>
    <xf numFmtId="0" fontId="38" fillId="29" borderId="0" xfId="0" applyFont="1" applyFill="1" applyAlignment="1" applyProtection="1">
      <alignment horizontal="center"/>
    </xf>
    <xf numFmtId="0" fontId="0" fillId="29" borderId="0" xfId="0" applyFill="1" applyAlignment="1" applyProtection="1">
      <alignment horizontal="center"/>
    </xf>
    <xf numFmtId="0" fontId="38" fillId="30" borderId="19" xfId="0" applyFont="1" applyFill="1" applyBorder="1" applyAlignment="1" applyProtection="1">
      <alignment horizontal="center"/>
    </xf>
    <xf numFmtId="0" fontId="0" fillId="29" borderId="0" xfId="0" applyFont="1" applyFill="1" applyAlignment="1" applyProtection="1">
      <alignment horizontal="center"/>
    </xf>
    <xf numFmtId="0" fontId="38" fillId="0" borderId="16" xfId="0" applyFont="1" applyBorder="1" applyAlignment="1" applyProtection="1">
      <alignment horizontal="center"/>
    </xf>
    <xf numFmtId="0" fontId="38" fillId="0" borderId="17" xfId="0" applyFont="1" applyBorder="1" applyAlignment="1" applyProtection="1">
      <alignment horizontal="center"/>
    </xf>
    <xf numFmtId="0" fontId="28" fillId="35" borderId="0" xfId="32" applyFill="1" applyBorder="1" applyAlignment="1" applyProtection="1"/>
    <xf numFmtId="0" fontId="0" fillId="35" borderId="0" xfId="0" applyFill="1"/>
    <xf numFmtId="0" fontId="23" fillId="0" borderId="0" xfId="0" applyFont="1" applyBorder="1" applyAlignment="1" applyProtection="1">
      <alignment horizontal="center"/>
      <protection locked="0"/>
    </xf>
    <xf numFmtId="0" fontId="40" fillId="0" borderId="19" xfId="35" applyNumberFormat="1" applyFont="1" applyFill="1" applyBorder="1" applyAlignment="1" applyProtection="1">
      <alignment horizontal="center"/>
      <protection locked="0"/>
    </xf>
    <xf numFmtId="49" fontId="40" fillId="0" borderId="35" xfId="35" applyNumberFormat="1" applyFont="1" applyFill="1" applyBorder="1" applyAlignment="1" applyProtection="1">
      <alignment horizontal="center"/>
      <protection locked="0"/>
    </xf>
    <xf numFmtId="49" fontId="40" fillId="0" borderId="36" xfId="35" applyNumberFormat="1" applyFont="1" applyFill="1" applyBorder="1" applyAlignment="1" applyProtection="1">
      <alignment horizontal="center"/>
      <protection locked="0"/>
    </xf>
    <xf numFmtId="0" fontId="40" fillId="0" borderId="35" xfId="35" applyNumberFormat="1" applyFont="1" applyFill="1" applyBorder="1" applyAlignment="1" applyProtection="1">
      <alignment horizontal="center"/>
      <protection locked="0"/>
    </xf>
    <xf numFmtId="0" fontId="40" fillId="0" borderId="35" xfId="0" applyNumberFormat="1" applyFont="1" applyFill="1" applyBorder="1" applyAlignment="1" applyProtection="1">
      <alignment horizontal="center"/>
      <protection locked="0"/>
    </xf>
    <xf numFmtId="0" fontId="19" fillId="29" borderId="0" xfId="35" applyNumberFormat="1" applyFont="1" applyFill="1" applyBorder="1" applyAlignment="1" applyProtection="1">
      <alignment horizontal="center"/>
      <protection locked="0"/>
    </xf>
    <xf numFmtId="0" fontId="19" fillId="29" borderId="0" xfId="35" applyNumberFormat="1" applyFont="1" applyFill="1" applyBorder="1" applyAlignment="1" applyProtection="1">
      <alignment horizontal="left"/>
      <protection locked="0"/>
    </xf>
    <xf numFmtId="0" fontId="0" fillId="0" borderId="0" xfId="0" applyBorder="1" applyAlignment="1" applyProtection="1">
      <alignment horizontal="center"/>
      <protection locked="0"/>
    </xf>
    <xf numFmtId="0" fontId="20" fillId="37" borderId="32" xfId="0" applyFont="1" applyFill="1" applyBorder="1" applyAlignment="1" applyProtection="1">
      <alignment horizontal="center"/>
      <protection locked="0"/>
    </xf>
    <xf numFmtId="0" fontId="19" fillId="24" borderId="19" xfId="35" applyNumberFormat="1" applyFont="1" applyFill="1" applyBorder="1" applyAlignment="1">
      <alignment horizontal="center"/>
    </xf>
    <xf numFmtId="0" fontId="19" fillId="24" borderId="26" xfId="35" applyNumberFormat="1" applyFont="1" applyFill="1" applyBorder="1" applyAlignment="1">
      <alignment horizontal="center"/>
    </xf>
    <xf numFmtId="0" fontId="20" fillId="37" borderId="20" xfId="0" applyFont="1" applyFill="1" applyBorder="1" applyAlignment="1" applyProtection="1">
      <alignment horizontal="center"/>
      <protection locked="0"/>
    </xf>
    <xf numFmtId="0" fontId="20" fillId="0" borderId="0" xfId="0" applyFont="1" applyFill="1" applyAlignment="1" applyProtection="1">
      <alignment horizontal="center"/>
      <protection locked="0"/>
    </xf>
    <xf numFmtId="0" fontId="20" fillId="0" borderId="15" xfId="0" applyFont="1" applyFill="1" applyBorder="1" applyAlignment="1">
      <alignment horizontal="center"/>
    </xf>
    <xf numFmtId="0" fontId="20" fillId="32" borderId="0" xfId="0" applyFont="1" applyFill="1" applyAlignment="1" applyProtection="1">
      <alignment horizontal="center"/>
    </xf>
    <xf numFmtId="0" fontId="20" fillId="32" borderId="15" xfId="0" applyFont="1" applyFill="1" applyBorder="1" applyAlignment="1" applyProtection="1">
      <alignment horizontal="center"/>
    </xf>
    <xf numFmtId="0" fontId="39" fillId="32" borderId="0" xfId="0" applyFont="1" applyFill="1" applyBorder="1" applyAlignment="1" applyProtection="1">
      <alignment horizontal="left"/>
    </xf>
    <xf numFmtId="0" fontId="20" fillId="32" borderId="0" xfId="0" applyFont="1" applyFill="1" applyBorder="1" applyAlignment="1" applyProtection="1">
      <alignment horizontal="center"/>
    </xf>
    <xf numFmtId="0" fontId="23" fillId="32" borderId="0" xfId="0" applyFont="1" applyFill="1" applyBorder="1" applyAlignment="1" applyProtection="1">
      <alignment horizontal="center"/>
    </xf>
    <xf numFmtId="0" fontId="20" fillId="33" borderId="0" xfId="0" applyFont="1" applyFill="1" applyBorder="1" applyAlignment="1" applyProtection="1">
      <alignment horizontal="center"/>
    </xf>
    <xf numFmtId="0" fontId="20" fillId="33" borderId="15" xfId="0" applyFont="1" applyFill="1" applyBorder="1" applyAlignment="1" applyProtection="1">
      <alignment horizontal="center"/>
    </xf>
    <xf numFmtId="0" fontId="20" fillId="32" borderId="16" xfId="0" applyFont="1" applyFill="1" applyBorder="1" applyAlignment="1" applyProtection="1">
      <alignment horizontal="center"/>
    </xf>
    <xf numFmtId="0" fontId="23" fillId="32" borderId="16" xfId="0" applyFont="1" applyFill="1" applyBorder="1" applyAlignment="1" applyProtection="1">
      <alignment horizontal="center"/>
    </xf>
    <xf numFmtId="0" fontId="20" fillId="33" borderId="16" xfId="0" applyFont="1" applyFill="1" applyBorder="1" applyAlignment="1" applyProtection="1">
      <alignment horizontal="center"/>
    </xf>
    <xf numFmtId="0" fontId="23" fillId="33" borderId="17" xfId="0" applyFont="1" applyFill="1" applyBorder="1" applyAlignment="1" applyProtection="1">
      <alignment horizontal="center"/>
    </xf>
    <xf numFmtId="0" fontId="20" fillId="33" borderId="0" xfId="0" applyFont="1" applyFill="1" applyAlignment="1" applyProtection="1">
      <alignment horizontal="center"/>
    </xf>
    <xf numFmtId="0" fontId="20" fillId="28" borderId="18" xfId="0" applyFont="1" applyFill="1" applyBorder="1" applyAlignment="1" applyProtection="1">
      <alignment horizontal="center"/>
      <protection locked="0"/>
    </xf>
    <xf numFmtId="0" fontId="23" fillId="33" borderId="16" xfId="0" applyFont="1" applyFill="1" applyBorder="1" applyAlignment="1" applyProtection="1">
      <alignment horizontal="center"/>
    </xf>
    <xf numFmtId="0" fontId="20" fillId="28" borderId="19" xfId="0" applyFont="1" applyFill="1" applyBorder="1" applyAlignment="1" applyProtection="1">
      <alignment horizontal="center"/>
      <protection locked="0"/>
    </xf>
    <xf numFmtId="0" fontId="39" fillId="33" borderId="22" xfId="0" applyFont="1" applyFill="1" applyBorder="1" applyAlignment="1" applyProtection="1">
      <alignment horizontal="left"/>
    </xf>
    <xf numFmtId="0" fontId="20" fillId="33" borderId="21" xfId="0" applyFont="1" applyFill="1" applyBorder="1" applyAlignment="1" applyProtection="1">
      <alignment horizontal="center"/>
    </xf>
    <xf numFmtId="0" fontId="23" fillId="33" borderId="0" xfId="0" applyFont="1" applyFill="1" applyBorder="1" applyAlignment="1" applyProtection="1">
      <alignment horizontal="right"/>
    </xf>
    <xf numFmtId="0" fontId="20" fillId="0" borderId="0" xfId="0" applyFont="1" applyFill="1" applyAlignment="1" applyProtection="1">
      <alignment horizontal="center"/>
    </xf>
    <xf numFmtId="0" fontId="20" fillId="0" borderId="15" xfId="0" applyFont="1" applyFill="1" applyBorder="1" applyAlignment="1" applyProtection="1">
      <alignment horizontal="center"/>
    </xf>
    <xf numFmtId="0" fontId="0" fillId="0" borderId="0" xfId="0" applyFill="1" applyProtection="1"/>
    <xf numFmtId="0" fontId="0" fillId="0" borderId="15" xfId="0" applyFill="1" applyBorder="1" applyProtection="1"/>
    <xf numFmtId="0" fontId="20" fillId="32" borderId="0" xfId="0" applyFont="1" applyFill="1" applyBorder="1" applyAlignment="1"/>
    <xf numFmtId="0" fontId="38" fillId="0" borderId="0" xfId="0" applyFont="1"/>
    <xf numFmtId="0" fontId="21" fillId="29" borderId="0" xfId="35" applyNumberFormat="1" applyFont="1" applyFill="1" applyBorder="1" applyAlignment="1" applyProtection="1">
      <alignment horizontal="center"/>
      <protection locked="0"/>
    </xf>
    <xf numFmtId="0" fontId="0" fillId="0" borderId="0" xfId="0" applyProtection="1">
      <protection locked="0"/>
    </xf>
    <xf numFmtId="0" fontId="19" fillId="29" borderId="0" xfId="35" applyNumberFormat="1" applyFont="1" applyFill="1" applyBorder="1" applyAlignment="1" applyProtection="1">
      <alignment horizontal="center"/>
    </xf>
    <xf numFmtId="0" fontId="38" fillId="0" borderId="0" xfId="0" applyFont="1" applyAlignment="1">
      <alignment horizontal="center"/>
    </xf>
    <xf numFmtId="0" fontId="38" fillId="0" borderId="0" xfId="0" applyFont="1" applyFill="1" applyBorder="1" applyAlignment="1">
      <alignment horizontal="left"/>
    </xf>
    <xf numFmtId="0" fontId="23" fillId="37" borderId="20" xfId="0" applyFont="1" applyFill="1" applyBorder="1" applyAlignment="1" applyProtection="1">
      <alignment horizontal="center"/>
      <protection locked="0"/>
    </xf>
    <xf numFmtId="0" fontId="0" fillId="29" borderId="0" xfId="0" applyFill="1" applyBorder="1" applyAlignment="1" applyProtection="1">
      <alignment horizontal="center"/>
    </xf>
    <xf numFmtId="0" fontId="40" fillId="29" borderId="0" xfId="35" applyNumberFormat="1" applyFont="1" applyFill="1" applyBorder="1" applyAlignment="1" applyProtection="1">
      <alignment horizontal="center"/>
    </xf>
    <xf numFmtId="0" fontId="20" fillId="29" borderId="0" xfId="0" applyFont="1" applyFill="1" applyAlignment="1" applyProtection="1">
      <alignment horizontal="center"/>
    </xf>
    <xf numFmtId="0" fontId="0" fillId="0" borderId="0" xfId="0" applyFill="1" applyAlignment="1" applyProtection="1">
      <alignment horizontal="center"/>
    </xf>
    <xf numFmtId="0" fontId="40" fillId="29" borderId="35" xfId="35" applyNumberFormat="1" applyFont="1" applyFill="1" applyBorder="1" applyAlignment="1" applyProtection="1">
      <alignment horizontal="center"/>
    </xf>
    <xf numFmtId="0" fontId="40" fillId="29" borderId="36" xfId="35" applyNumberFormat="1" applyFont="1" applyFill="1" applyBorder="1" applyAlignment="1" applyProtection="1">
      <alignment horizontal="center"/>
    </xf>
    <xf numFmtId="0" fontId="0" fillId="0" borderId="15" xfId="0" applyFill="1" applyBorder="1" applyAlignment="1" applyProtection="1">
      <alignment horizontal="center"/>
      <protection locked="0"/>
    </xf>
    <xf numFmtId="0" fontId="0" fillId="0" borderId="15" xfId="0" applyFill="1" applyBorder="1" applyAlignment="1">
      <alignment horizontal="center"/>
    </xf>
    <xf numFmtId="0" fontId="0" fillId="38" borderId="19" xfId="0" applyFill="1" applyBorder="1" applyAlignment="1" applyProtection="1">
      <alignment horizontal="center"/>
    </xf>
    <xf numFmtId="0" fontId="0" fillId="38" borderId="35" xfId="0" applyFill="1" applyBorder="1" applyAlignment="1" applyProtection="1">
      <alignment horizontal="center"/>
    </xf>
    <xf numFmtId="0" fontId="0" fillId="38" borderId="36" xfId="0" applyFill="1" applyBorder="1" applyAlignment="1" applyProtection="1">
      <alignment horizontal="center"/>
    </xf>
    <xf numFmtId="0" fontId="41" fillId="29" borderId="0" xfId="0" applyFont="1" applyFill="1" applyBorder="1" applyAlignment="1" applyProtection="1">
      <alignment horizontal="center" vertical="center"/>
      <protection locked="0"/>
    </xf>
    <xf numFmtId="0" fontId="41" fillId="29" borderId="16" xfId="0" applyFont="1" applyFill="1" applyBorder="1" applyAlignment="1" applyProtection="1">
      <alignment horizontal="center" vertical="center"/>
      <protection locked="0"/>
    </xf>
  </cellXfs>
  <cellStyles count="54">
    <cellStyle name="20% - Ênfase1 2" xfId="1"/>
    <cellStyle name="20% - Ênfase2 2" xfId="2"/>
    <cellStyle name="20% - Ênfase3 2" xfId="3"/>
    <cellStyle name="20% - Ênfase4 2" xfId="4"/>
    <cellStyle name="20% - Ênfase5 2" xfId="5"/>
    <cellStyle name="20% - Ênfase6 2" xfId="6"/>
    <cellStyle name="40% - Ênfase1 2" xfId="7"/>
    <cellStyle name="40% - Ênfase2 2" xfId="8"/>
    <cellStyle name="40% - Ênfase3 2" xfId="9"/>
    <cellStyle name="40% - Ênfase4 2" xfId="10"/>
    <cellStyle name="40% - Ênfase5 2" xfId="11"/>
    <cellStyle name="40% - Ênfase6 2" xfId="12"/>
    <cellStyle name="60% - Ênfase1 2" xfId="13"/>
    <cellStyle name="60% - Ênfase2 2" xfId="14"/>
    <cellStyle name="60% - Ênfase3 2" xfId="15"/>
    <cellStyle name="60% - Ênfase4 2" xfId="16"/>
    <cellStyle name="60% - Ênfase5 2" xfId="17"/>
    <cellStyle name="60% - Ênfase6 2" xfId="18"/>
    <cellStyle name="Bom 2" xfId="19"/>
    <cellStyle name="Cálculo" xfId="20" builtinId="22" customBuiltin="1"/>
    <cellStyle name="Cálculo 2" xfId="21"/>
    <cellStyle name="Célula de Verificação 2" xfId="22"/>
    <cellStyle name="Célula Vinculada 2" xfId="23"/>
    <cellStyle name="Ênfase1 2" xfId="24"/>
    <cellStyle name="Ênfase2 2" xfId="25"/>
    <cellStyle name="Ênfase3 2" xfId="26"/>
    <cellStyle name="Ênfase4 2" xfId="27"/>
    <cellStyle name="Ênfase5 2" xfId="28"/>
    <cellStyle name="Ênfase6 2" xfId="29"/>
    <cellStyle name="Entrada" xfId="30" builtinId="20" customBuiltin="1"/>
    <cellStyle name="Entrada 2" xfId="31"/>
    <cellStyle name="Hiperlink" xfId="32" builtinId="8"/>
    <cellStyle name="Incorreto 2" xfId="33"/>
    <cellStyle name="Neutra 2" xfId="34"/>
    <cellStyle name="Normal" xfId="0" builtinId="0"/>
    <cellStyle name="Normal 2" xfId="35"/>
    <cellStyle name="Normal 2 2" xfId="36"/>
    <cellStyle name="Normal 3" xfId="37"/>
    <cellStyle name="Normal_Insertar" xfId="38"/>
    <cellStyle name="Nota 2" xfId="39"/>
    <cellStyle name="Saída 2" xfId="40"/>
    <cellStyle name="Texto de Aviso 2" xfId="41"/>
    <cellStyle name="Texto Explicativo" xfId="42" builtinId="53" customBuiltin="1"/>
    <cellStyle name="Texto Explicativo 2" xfId="43"/>
    <cellStyle name="Título" xfId="44" builtinId="15" customBuiltin="1"/>
    <cellStyle name="Título 1" xfId="45" builtinId="16" customBuiltin="1"/>
    <cellStyle name="Título 1 2" xfId="46"/>
    <cellStyle name="Título 2" xfId="47" builtinId="17" customBuiltin="1"/>
    <cellStyle name="Título 2 2" xfId="48"/>
    <cellStyle name="Título 3" xfId="49" builtinId="18" customBuiltin="1"/>
    <cellStyle name="Título 3 2" xfId="50"/>
    <cellStyle name="Título 4 2" xfId="51"/>
    <cellStyle name="Total" xfId="52" builtinId="25" customBuiltin="1"/>
    <cellStyle name="Total 2" xfId="53"/>
  </cellStyles>
  <dxfs count="0"/>
  <tableStyles count="0" defaultTableStyle="TableStyleMedium2" defaultPivotStyle="PivotStyleLight16"/>
  <colors>
    <mruColors>
      <color rgb="FFF6F979"/>
      <color rgb="FFFFCC66"/>
      <color rgb="FF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ivanlfmagalhaes@yahoo.com.br" TargetMode="External"/><Relationship Id="rId1" Type="http://schemas.openxmlformats.org/officeDocument/2006/relationships/hyperlink" Target="mailto:magalhaes@macn.gov.a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U44"/>
  <sheetViews>
    <sheetView tabSelected="1" zoomScaleNormal="100" workbookViewId="0"/>
  </sheetViews>
  <sheetFormatPr defaultColWidth="11.42578125" defaultRowHeight="15" x14ac:dyDescent="0.25"/>
  <cols>
    <col min="1" max="1" width="10.5703125" style="8" customWidth="1"/>
    <col min="2" max="2" width="7.28515625" bestFit="1" customWidth="1"/>
    <col min="3" max="3" width="10.28515625" bestFit="1" customWidth="1"/>
    <col min="4" max="4" width="12.42578125" bestFit="1" customWidth="1"/>
    <col min="5" max="5" width="12.140625" bestFit="1" customWidth="1"/>
    <col min="6" max="6" width="7" bestFit="1" customWidth="1"/>
    <col min="7" max="8" width="7.85546875" bestFit="1" customWidth="1"/>
    <col min="9" max="9" width="6.28515625" bestFit="1" customWidth="1"/>
    <col min="10" max="10" width="15.5703125" bestFit="1" customWidth="1"/>
    <col min="11" max="11" width="10.7109375" bestFit="1" customWidth="1"/>
    <col min="12" max="12" width="8.140625" bestFit="1" customWidth="1"/>
    <col min="13" max="13" width="4.42578125" bestFit="1" customWidth="1"/>
    <col min="14" max="14" width="15.42578125" customWidth="1"/>
    <col min="15" max="15" width="29.85546875" customWidth="1"/>
    <col min="21" max="21" width="1.7109375" customWidth="1"/>
  </cols>
  <sheetData>
    <row r="1" spans="1:21" x14ac:dyDescent="0.25">
      <c r="A1" s="36" t="s">
        <v>36</v>
      </c>
      <c r="B1" s="37"/>
      <c r="C1" s="37"/>
      <c r="D1" s="37"/>
      <c r="E1" s="37"/>
      <c r="F1" s="37"/>
      <c r="G1" s="37"/>
      <c r="H1" s="37"/>
      <c r="I1" s="37"/>
      <c r="J1" s="37"/>
      <c r="K1" s="37"/>
      <c r="L1" s="37"/>
      <c r="M1" s="37"/>
      <c r="N1" s="37"/>
      <c r="O1" s="37"/>
      <c r="P1" s="37"/>
      <c r="Q1" s="37"/>
      <c r="R1" s="37"/>
      <c r="S1" s="37"/>
      <c r="T1" s="37"/>
      <c r="U1" s="38"/>
    </row>
    <row r="2" spans="1:21" x14ac:dyDescent="0.25">
      <c r="A2" s="39"/>
      <c r="B2" s="40"/>
      <c r="C2" s="40"/>
      <c r="D2" s="40"/>
      <c r="E2" s="40"/>
      <c r="F2" s="40"/>
      <c r="G2" s="40"/>
      <c r="H2" s="40"/>
      <c r="I2" s="40"/>
      <c r="J2" s="40"/>
      <c r="K2" s="40"/>
      <c r="L2" s="40"/>
      <c r="M2" s="40"/>
      <c r="N2" s="40"/>
      <c r="O2" s="40"/>
      <c r="P2" s="40"/>
      <c r="Q2" s="40"/>
      <c r="R2" s="40"/>
      <c r="S2" s="40"/>
      <c r="T2" s="40"/>
      <c r="U2" s="41"/>
    </row>
    <row r="3" spans="1:21" x14ac:dyDescent="0.25">
      <c r="A3" s="42" t="s">
        <v>166</v>
      </c>
      <c r="B3" s="40"/>
      <c r="C3" s="40"/>
      <c r="D3" s="40"/>
      <c r="E3" s="40"/>
      <c r="F3" s="40"/>
      <c r="G3" s="40"/>
      <c r="H3" s="40"/>
      <c r="I3" s="40"/>
      <c r="J3" s="40"/>
      <c r="K3" s="40"/>
      <c r="L3" s="40"/>
      <c r="M3" s="40"/>
      <c r="N3" s="40"/>
      <c r="O3" s="40"/>
      <c r="P3" s="40"/>
      <c r="Q3" s="40"/>
      <c r="R3" s="40"/>
      <c r="S3" s="40"/>
      <c r="T3" s="40"/>
      <c r="U3" s="41"/>
    </row>
    <row r="4" spans="1:21" x14ac:dyDescent="0.25">
      <c r="A4" s="42" t="s">
        <v>178</v>
      </c>
      <c r="B4" s="40"/>
      <c r="C4" s="40"/>
      <c r="D4" s="40"/>
      <c r="E4" s="40"/>
      <c r="F4" s="40"/>
      <c r="G4" s="40"/>
      <c r="H4" s="40"/>
      <c r="I4" s="40"/>
      <c r="J4" s="40"/>
      <c r="K4" s="40"/>
      <c r="L4" s="40"/>
      <c r="M4" s="40"/>
      <c r="N4" s="40"/>
      <c r="O4" s="40"/>
      <c r="P4" s="40"/>
      <c r="Q4" s="40"/>
      <c r="R4" s="40"/>
      <c r="S4" s="40"/>
      <c r="T4" s="40"/>
      <c r="U4" s="41"/>
    </row>
    <row r="5" spans="1:21" x14ac:dyDescent="0.25">
      <c r="A5" s="42" t="s">
        <v>180</v>
      </c>
      <c r="B5" s="40"/>
      <c r="C5" s="40"/>
      <c r="D5" s="40"/>
      <c r="E5" s="40"/>
      <c r="F5" s="40"/>
      <c r="G5" s="40"/>
      <c r="H5" s="40"/>
      <c r="I5" s="40"/>
      <c r="J5" s="40"/>
      <c r="K5" s="40"/>
      <c r="L5" s="40"/>
      <c r="M5" s="40"/>
      <c r="N5" s="40"/>
      <c r="O5" s="40"/>
      <c r="P5" s="40"/>
      <c r="Q5" s="40"/>
      <c r="R5" s="40"/>
      <c r="S5" s="40"/>
      <c r="T5" s="40"/>
      <c r="U5" s="41"/>
    </row>
    <row r="6" spans="1:21" x14ac:dyDescent="0.25">
      <c r="A6" s="42" t="s">
        <v>149</v>
      </c>
      <c r="B6" s="40"/>
      <c r="C6" s="40"/>
      <c r="D6" s="40"/>
      <c r="E6" s="40"/>
      <c r="F6" s="40"/>
      <c r="G6" s="40"/>
      <c r="H6" s="40"/>
      <c r="I6" s="40"/>
      <c r="J6" s="40"/>
      <c r="K6" s="40"/>
      <c r="L6" s="40"/>
      <c r="M6" s="40"/>
      <c r="N6" s="40"/>
      <c r="O6" s="40"/>
      <c r="P6" s="40"/>
      <c r="Q6" s="40"/>
      <c r="R6" s="40"/>
      <c r="S6" s="40"/>
      <c r="T6" s="40"/>
      <c r="U6" s="41"/>
    </row>
    <row r="7" spans="1:21" x14ac:dyDescent="0.25">
      <c r="A7" s="42" t="s">
        <v>173</v>
      </c>
      <c r="B7" s="40"/>
      <c r="C7" s="40"/>
      <c r="D7" s="40"/>
      <c r="E7" s="40"/>
      <c r="F7" s="40"/>
      <c r="G7" s="40"/>
      <c r="H7" s="40"/>
      <c r="I7" s="40"/>
      <c r="J7" s="40"/>
      <c r="K7" s="40"/>
      <c r="L7" s="40"/>
      <c r="M7" s="40"/>
      <c r="N7" s="40"/>
      <c r="O7" s="40"/>
      <c r="P7" s="40"/>
      <c r="Q7" s="40"/>
      <c r="R7" s="40"/>
      <c r="S7" s="40"/>
      <c r="T7" s="40"/>
      <c r="U7" s="41"/>
    </row>
    <row r="8" spans="1:21" x14ac:dyDescent="0.25">
      <c r="A8" s="42"/>
      <c r="B8" s="40"/>
      <c r="C8" s="40"/>
      <c r="D8" s="40"/>
      <c r="E8" s="40"/>
      <c r="F8" s="40"/>
      <c r="G8" s="40"/>
      <c r="H8" s="40"/>
      <c r="I8" s="40"/>
      <c r="J8" s="40"/>
      <c r="K8" s="40"/>
      <c r="L8" s="40"/>
      <c r="M8" s="40"/>
      <c r="N8" s="40"/>
      <c r="O8" s="40"/>
      <c r="P8" s="40"/>
      <c r="Q8" s="40"/>
      <c r="R8" s="40"/>
      <c r="S8" s="40"/>
      <c r="T8" s="40"/>
      <c r="U8" s="41"/>
    </row>
    <row r="9" spans="1:21" x14ac:dyDescent="0.25">
      <c r="A9" s="39" t="s">
        <v>119</v>
      </c>
      <c r="B9" s="26" t="s">
        <v>0</v>
      </c>
      <c r="C9" s="27" t="s">
        <v>132</v>
      </c>
      <c r="D9" s="27" t="s">
        <v>1</v>
      </c>
      <c r="E9" s="27" t="s">
        <v>2</v>
      </c>
      <c r="F9" s="27" t="s">
        <v>3</v>
      </c>
      <c r="G9" s="27" t="s">
        <v>4</v>
      </c>
      <c r="H9" s="27" t="s">
        <v>5</v>
      </c>
      <c r="I9" s="27" t="s">
        <v>8</v>
      </c>
      <c r="J9" s="27" t="s">
        <v>9</v>
      </c>
      <c r="K9" s="28" t="s">
        <v>11</v>
      </c>
      <c r="L9" s="27" t="s">
        <v>6</v>
      </c>
      <c r="M9" s="27" t="s">
        <v>12</v>
      </c>
      <c r="N9" s="29" t="s">
        <v>154</v>
      </c>
      <c r="O9" s="50" t="s">
        <v>116</v>
      </c>
      <c r="P9" s="51"/>
      <c r="Q9" s="52"/>
      <c r="R9" s="40"/>
      <c r="S9" s="40"/>
      <c r="T9" s="40"/>
      <c r="U9" s="41"/>
    </row>
    <row r="10" spans="1:21" x14ac:dyDescent="0.25">
      <c r="A10" s="39" t="s">
        <v>120</v>
      </c>
      <c r="B10" s="30" t="s">
        <v>0</v>
      </c>
      <c r="C10" s="31" t="s">
        <v>132</v>
      </c>
      <c r="D10" s="31" t="s">
        <v>115</v>
      </c>
      <c r="E10" s="31" t="s">
        <v>107</v>
      </c>
      <c r="F10" s="31" t="s">
        <v>3</v>
      </c>
      <c r="G10" s="31" t="s">
        <v>4</v>
      </c>
      <c r="H10" s="31" t="s">
        <v>5</v>
      </c>
      <c r="I10" s="31" t="s">
        <v>8</v>
      </c>
      <c r="J10" s="31" t="s">
        <v>9</v>
      </c>
      <c r="K10" s="32" t="s">
        <v>11</v>
      </c>
      <c r="L10" s="31" t="s">
        <v>6</v>
      </c>
      <c r="M10" s="31" t="s">
        <v>12</v>
      </c>
      <c r="N10" s="33" t="s">
        <v>154</v>
      </c>
      <c r="O10" s="50" t="s">
        <v>117</v>
      </c>
      <c r="P10" s="51"/>
      <c r="Q10" s="52"/>
      <c r="R10" s="40"/>
      <c r="S10" s="40"/>
      <c r="T10" s="40"/>
      <c r="U10" s="41"/>
    </row>
    <row r="11" spans="1:21" x14ac:dyDescent="0.25">
      <c r="A11" s="42"/>
      <c r="B11" s="40"/>
      <c r="C11" s="40"/>
      <c r="D11" s="40"/>
      <c r="E11" s="40"/>
      <c r="F11" s="40"/>
      <c r="G11" s="40"/>
      <c r="H11" s="40"/>
      <c r="I11" s="40"/>
      <c r="J11" s="40"/>
      <c r="K11" s="40"/>
      <c r="L11" s="40"/>
      <c r="M11" s="40"/>
      <c r="N11" s="40"/>
      <c r="O11" s="40"/>
      <c r="P11" s="40"/>
      <c r="Q11" s="40"/>
      <c r="R11" s="40"/>
      <c r="S11" s="40"/>
      <c r="T11" s="40"/>
      <c r="U11" s="41"/>
    </row>
    <row r="12" spans="1:21" x14ac:dyDescent="0.25">
      <c r="A12" s="42" t="s">
        <v>160</v>
      </c>
      <c r="B12" s="40"/>
      <c r="C12" s="40"/>
      <c r="D12" s="40"/>
      <c r="E12" s="40"/>
      <c r="F12" s="40"/>
      <c r="G12" s="40"/>
      <c r="H12" s="40"/>
      <c r="I12" s="40"/>
      <c r="J12" s="40"/>
      <c r="K12" s="40"/>
      <c r="L12" s="40"/>
      <c r="M12" s="40"/>
      <c r="N12" s="40"/>
      <c r="O12" s="40"/>
      <c r="P12" s="40"/>
      <c r="Q12" s="40"/>
      <c r="R12" s="40"/>
      <c r="S12" s="40"/>
      <c r="T12" s="40"/>
      <c r="U12" s="41"/>
    </row>
    <row r="13" spans="1:21" x14ac:dyDescent="0.25">
      <c r="A13" s="42" t="s">
        <v>195</v>
      </c>
      <c r="B13" s="40"/>
      <c r="C13" s="40"/>
      <c r="D13" s="40"/>
      <c r="E13" s="40"/>
      <c r="F13" s="40"/>
      <c r="G13" s="40"/>
      <c r="H13" s="40"/>
      <c r="I13" s="40"/>
      <c r="J13" s="40"/>
      <c r="K13" s="40"/>
      <c r="L13" s="40"/>
      <c r="M13" s="40"/>
      <c r="N13" s="40"/>
      <c r="O13" s="40"/>
      <c r="P13" s="40"/>
      <c r="Q13" s="40"/>
      <c r="R13" s="40"/>
      <c r="S13" s="40"/>
      <c r="T13" s="40"/>
      <c r="U13" s="41"/>
    </row>
    <row r="14" spans="1:21" x14ac:dyDescent="0.25">
      <c r="A14" s="42"/>
      <c r="B14" s="40" t="s">
        <v>198</v>
      </c>
      <c r="C14" s="40"/>
      <c r="D14" s="40"/>
      <c r="E14" s="40"/>
      <c r="F14" s="40"/>
      <c r="G14" s="40"/>
      <c r="H14" s="40"/>
      <c r="I14" s="40"/>
      <c r="J14" s="40"/>
      <c r="K14" s="40"/>
      <c r="L14" s="40"/>
      <c r="M14" s="40"/>
      <c r="N14" s="40"/>
      <c r="O14" s="40"/>
      <c r="P14" s="40"/>
      <c r="Q14" s="40"/>
      <c r="R14" s="40"/>
      <c r="S14" s="40"/>
      <c r="T14" s="40"/>
      <c r="U14" s="41"/>
    </row>
    <row r="15" spans="1:21" x14ac:dyDescent="0.25">
      <c r="A15" s="42"/>
      <c r="B15" s="40" t="s">
        <v>199</v>
      </c>
      <c r="C15" s="40"/>
      <c r="D15" s="40"/>
      <c r="E15" s="40"/>
      <c r="F15" s="40"/>
      <c r="G15" s="40"/>
      <c r="H15" s="40"/>
      <c r="I15" s="40"/>
      <c r="J15" s="40"/>
      <c r="K15" s="40"/>
      <c r="L15" s="40"/>
      <c r="M15" s="40"/>
      <c r="N15" s="40"/>
      <c r="O15" s="40"/>
      <c r="P15" s="40"/>
      <c r="Q15" s="40"/>
      <c r="R15" s="40"/>
      <c r="S15" s="40"/>
      <c r="T15" s="40"/>
      <c r="U15" s="41"/>
    </row>
    <row r="16" spans="1:21" x14ac:dyDescent="0.25">
      <c r="A16" s="42"/>
      <c r="B16" s="40" t="s">
        <v>200</v>
      </c>
      <c r="C16" s="40"/>
      <c r="D16" s="40"/>
      <c r="E16" s="40"/>
      <c r="F16" s="40"/>
      <c r="G16" s="40"/>
      <c r="H16" s="40"/>
      <c r="I16" s="40"/>
      <c r="J16" s="40"/>
      <c r="K16" s="40"/>
      <c r="L16" s="40"/>
      <c r="M16" s="40"/>
      <c r="N16" s="40"/>
      <c r="O16" s="40"/>
      <c r="P16" s="40"/>
      <c r="Q16" s="40"/>
      <c r="R16" s="40"/>
      <c r="S16" s="40"/>
      <c r="T16" s="40"/>
      <c r="U16" s="41"/>
    </row>
    <row r="17" spans="1:21" x14ac:dyDescent="0.25">
      <c r="A17" s="42"/>
      <c r="B17" s="40" t="s">
        <v>202</v>
      </c>
      <c r="C17" s="40"/>
      <c r="D17" s="40"/>
      <c r="E17" s="40"/>
      <c r="F17" s="40"/>
      <c r="G17" s="40"/>
      <c r="H17" s="40"/>
      <c r="I17" s="40"/>
      <c r="J17" s="40"/>
      <c r="K17" s="40"/>
      <c r="L17" s="40"/>
      <c r="M17" s="40"/>
      <c r="N17" s="40"/>
      <c r="O17" s="40"/>
      <c r="P17" s="40"/>
      <c r="Q17" s="40"/>
      <c r="R17" s="40"/>
      <c r="S17" s="40"/>
      <c r="T17" s="40"/>
      <c r="U17" s="41"/>
    </row>
    <row r="18" spans="1:21" x14ac:dyDescent="0.25">
      <c r="A18" s="42"/>
      <c r="B18" s="40" t="s">
        <v>201</v>
      </c>
      <c r="C18" s="40"/>
      <c r="D18" s="40"/>
      <c r="E18" s="40"/>
      <c r="F18" s="40"/>
      <c r="G18" s="40"/>
      <c r="H18" s="40"/>
      <c r="I18" s="40"/>
      <c r="J18" s="40"/>
      <c r="K18" s="40"/>
      <c r="L18" s="40"/>
      <c r="M18" s="40"/>
      <c r="N18" s="40"/>
      <c r="O18" s="40"/>
      <c r="P18" s="40"/>
      <c r="Q18" s="40"/>
      <c r="R18" s="40"/>
      <c r="S18" s="40"/>
      <c r="T18" s="40"/>
      <c r="U18" s="41"/>
    </row>
    <row r="19" spans="1:21" ht="15.75" thickBot="1" x14ac:dyDescent="0.3">
      <c r="A19" s="42" t="s">
        <v>196</v>
      </c>
      <c r="B19" s="40"/>
      <c r="C19" s="40"/>
      <c r="D19" s="40"/>
      <c r="E19" s="40"/>
      <c r="F19" s="40"/>
      <c r="G19" s="40"/>
      <c r="H19" s="40"/>
      <c r="I19" s="40"/>
      <c r="J19" s="40"/>
      <c r="K19" s="40"/>
      <c r="L19" s="40"/>
      <c r="M19" s="40"/>
      <c r="N19" s="40"/>
      <c r="O19" s="40"/>
      <c r="P19" s="40"/>
      <c r="Q19" s="40"/>
      <c r="R19" s="40"/>
      <c r="S19" s="40"/>
      <c r="T19" s="40"/>
      <c r="U19" s="41"/>
    </row>
    <row r="20" spans="1:21" x14ac:dyDescent="0.25">
      <c r="A20" s="42" t="s">
        <v>197</v>
      </c>
      <c r="B20" s="40"/>
      <c r="C20" s="40"/>
      <c r="D20" s="40"/>
      <c r="E20" s="40"/>
      <c r="F20" s="40"/>
      <c r="G20" s="40"/>
      <c r="H20" s="40"/>
      <c r="I20" s="40"/>
      <c r="J20" s="40"/>
      <c r="K20" s="40"/>
      <c r="L20" s="40"/>
      <c r="M20" s="40"/>
      <c r="N20" s="99"/>
      <c r="O20" s="43" t="s">
        <v>41</v>
      </c>
      <c r="P20" s="40"/>
      <c r="Q20" s="40"/>
      <c r="R20" s="40"/>
      <c r="S20" s="40"/>
      <c r="T20" s="40"/>
      <c r="U20" s="41"/>
    </row>
    <row r="21" spans="1:21" x14ac:dyDescent="0.25">
      <c r="A21" s="42"/>
      <c r="B21" s="40"/>
      <c r="C21" s="40"/>
      <c r="D21" s="40"/>
      <c r="E21" s="40"/>
      <c r="F21" s="40"/>
      <c r="G21" s="40"/>
      <c r="H21" s="40"/>
      <c r="I21" s="40"/>
      <c r="J21" s="40"/>
      <c r="K21" s="40"/>
      <c r="L21" s="40"/>
      <c r="M21" s="40"/>
      <c r="N21" s="99"/>
      <c r="O21" s="44" t="s">
        <v>38</v>
      </c>
      <c r="P21" s="40"/>
      <c r="Q21" s="40"/>
      <c r="R21" s="40"/>
      <c r="S21" s="40"/>
      <c r="T21" s="40"/>
      <c r="U21" s="41"/>
    </row>
    <row r="22" spans="1:21" x14ac:dyDescent="0.25">
      <c r="A22" s="39" t="s">
        <v>42</v>
      </c>
      <c r="B22" s="40"/>
      <c r="C22" s="40"/>
      <c r="D22" s="40"/>
      <c r="E22" s="40"/>
      <c r="F22" s="40"/>
      <c r="G22" s="40"/>
      <c r="H22" s="40"/>
      <c r="I22" s="40"/>
      <c r="J22" s="40"/>
      <c r="K22" s="40"/>
      <c r="L22" s="40"/>
      <c r="M22" s="40"/>
      <c r="N22" s="99"/>
      <c r="O22" s="45" t="s">
        <v>40</v>
      </c>
      <c r="P22" s="40"/>
      <c r="Q22" s="40"/>
      <c r="R22" s="40"/>
      <c r="S22" s="40"/>
      <c r="T22" s="40"/>
      <c r="U22" s="41"/>
    </row>
    <row r="23" spans="1:21" ht="15.75" thickBot="1" x14ac:dyDescent="0.3">
      <c r="A23" s="42" t="s">
        <v>131</v>
      </c>
      <c r="B23" s="40"/>
      <c r="C23" s="40"/>
      <c r="D23" s="40"/>
      <c r="E23" s="40"/>
      <c r="F23" s="40"/>
      <c r="G23" s="40"/>
      <c r="H23" s="40"/>
      <c r="I23" s="40"/>
      <c r="J23" s="40"/>
      <c r="K23" s="40"/>
      <c r="L23" s="40"/>
      <c r="M23" s="40"/>
      <c r="N23" s="99"/>
      <c r="O23" s="46" t="s">
        <v>39</v>
      </c>
      <c r="P23" s="40"/>
      <c r="Q23" s="40"/>
      <c r="R23" s="40"/>
      <c r="S23" s="40"/>
      <c r="T23" s="40"/>
      <c r="U23" s="41"/>
    </row>
    <row r="24" spans="1:21" x14ac:dyDescent="0.25">
      <c r="A24" s="42"/>
      <c r="B24" s="40"/>
      <c r="C24" s="40"/>
      <c r="D24" s="40"/>
      <c r="E24" s="40"/>
      <c r="F24" s="40"/>
      <c r="G24" s="40"/>
      <c r="H24" s="40"/>
      <c r="I24" s="40"/>
      <c r="J24" s="40"/>
      <c r="K24" s="40"/>
      <c r="L24" s="40"/>
      <c r="M24" s="40"/>
      <c r="N24" s="99"/>
      <c r="O24" s="98"/>
      <c r="P24" s="40"/>
      <c r="Q24" s="40"/>
      <c r="R24" s="40"/>
      <c r="S24" s="40"/>
      <c r="T24" s="40"/>
      <c r="U24" s="41"/>
    </row>
    <row r="25" spans="1:21" x14ac:dyDescent="0.25">
      <c r="A25" s="39" t="s">
        <v>145</v>
      </c>
      <c r="B25" s="40"/>
      <c r="C25" s="40"/>
      <c r="D25" s="40"/>
      <c r="E25" s="40"/>
      <c r="F25" s="40"/>
      <c r="G25" s="40"/>
      <c r="H25" s="40"/>
      <c r="I25" s="40"/>
      <c r="J25" s="40"/>
      <c r="K25" s="40"/>
      <c r="L25" s="40"/>
      <c r="M25" s="40"/>
      <c r="N25" s="99"/>
      <c r="O25" s="40"/>
      <c r="P25" s="40"/>
      <c r="Q25" s="40"/>
      <c r="R25" s="40"/>
      <c r="S25" s="40"/>
      <c r="T25" s="40"/>
      <c r="U25" s="41"/>
    </row>
    <row r="26" spans="1:21" x14ac:dyDescent="0.25">
      <c r="A26" s="42" t="s">
        <v>146</v>
      </c>
      <c r="B26" s="40"/>
      <c r="C26" s="40"/>
      <c r="D26" s="40"/>
      <c r="E26" s="40"/>
      <c r="F26" s="40"/>
      <c r="G26" s="40"/>
      <c r="H26" s="40"/>
      <c r="I26" s="40"/>
      <c r="J26" s="40"/>
      <c r="K26" s="40"/>
      <c r="L26" s="40"/>
      <c r="M26" s="40"/>
      <c r="N26" s="40"/>
      <c r="O26" s="40"/>
      <c r="P26" s="40"/>
      <c r="Q26" s="40"/>
      <c r="R26" s="40"/>
      <c r="S26" s="40"/>
      <c r="T26" s="40"/>
      <c r="U26" s="41"/>
    </row>
    <row r="27" spans="1:21" x14ac:dyDescent="0.25">
      <c r="A27" s="42" t="s">
        <v>168</v>
      </c>
      <c r="B27" s="40"/>
      <c r="C27" s="40"/>
      <c r="D27" s="40"/>
      <c r="E27" s="40"/>
      <c r="F27" s="40"/>
      <c r="G27" s="40"/>
      <c r="H27" s="40"/>
      <c r="I27" s="40"/>
      <c r="J27" s="40"/>
      <c r="K27" s="40"/>
      <c r="L27" s="40"/>
      <c r="M27" s="40"/>
      <c r="N27" s="40"/>
      <c r="O27" s="40"/>
      <c r="P27" s="40"/>
      <c r="Q27" s="40"/>
      <c r="R27" s="40"/>
      <c r="S27" s="40"/>
      <c r="T27" s="40"/>
      <c r="U27" s="41"/>
    </row>
    <row r="28" spans="1:21" x14ac:dyDescent="0.25">
      <c r="A28" s="42" t="s">
        <v>167</v>
      </c>
      <c r="B28" s="40"/>
      <c r="C28" s="40"/>
      <c r="D28" s="40"/>
      <c r="E28" s="40"/>
      <c r="F28" s="40"/>
      <c r="G28" s="40"/>
      <c r="H28" s="40"/>
      <c r="I28" s="40"/>
      <c r="J28" s="40"/>
      <c r="K28" s="40"/>
      <c r="L28" s="40"/>
      <c r="M28" s="40"/>
      <c r="N28" s="40"/>
      <c r="O28" s="40"/>
      <c r="P28" s="40"/>
      <c r="Q28" s="40"/>
      <c r="R28" s="40"/>
      <c r="S28" s="40"/>
      <c r="T28" s="40"/>
      <c r="U28" s="41"/>
    </row>
    <row r="29" spans="1:21" x14ac:dyDescent="0.25">
      <c r="A29" s="42"/>
      <c r="B29" s="40"/>
      <c r="C29" s="40"/>
      <c r="D29" s="40"/>
      <c r="E29" s="40"/>
      <c r="F29" s="40"/>
      <c r="G29" s="40"/>
      <c r="H29" s="40"/>
      <c r="I29" s="40"/>
      <c r="J29" s="40"/>
      <c r="K29" s="40"/>
      <c r="L29" s="40"/>
      <c r="M29" s="40"/>
      <c r="N29" s="40"/>
      <c r="O29" s="40"/>
      <c r="P29" s="40"/>
      <c r="Q29" s="40"/>
      <c r="R29" s="40"/>
      <c r="S29" s="40"/>
      <c r="T29" s="40"/>
      <c r="U29" s="41"/>
    </row>
    <row r="30" spans="1:21" x14ac:dyDescent="0.25">
      <c r="A30" s="42" t="s">
        <v>122</v>
      </c>
      <c r="B30" s="40"/>
      <c r="C30" s="40"/>
      <c r="D30" s="40"/>
      <c r="E30" s="40"/>
      <c r="F30" s="40"/>
      <c r="G30" s="40"/>
      <c r="H30" s="40"/>
      <c r="I30" s="40"/>
      <c r="J30" s="40"/>
      <c r="K30" s="40"/>
      <c r="L30" s="40"/>
      <c r="M30" s="40"/>
      <c r="N30" s="40"/>
      <c r="O30" s="40"/>
      <c r="P30" s="40"/>
      <c r="Q30" s="40"/>
      <c r="R30" s="40"/>
      <c r="S30" s="40"/>
      <c r="T30" s="40"/>
      <c r="U30" s="41"/>
    </row>
    <row r="31" spans="1:21" x14ac:dyDescent="0.25">
      <c r="A31" s="42" t="s">
        <v>125</v>
      </c>
      <c r="B31" s="40"/>
      <c r="C31" s="40"/>
      <c r="D31" s="40"/>
      <c r="E31" s="40"/>
      <c r="F31" s="40"/>
      <c r="G31" s="40"/>
      <c r="H31" s="40"/>
      <c r="I31" s="40"/>
      <c r="J31" s="40"/>
      <c r="K31" s="40"/>
      <c r="L31" s="40"/>
      <c r="M31" s="40"/>
      <c r="N31" s="40"/>
      <c r="O31" s="40"/>
      <c r="P31" s="40"/>
      <c r="Q31" s="40"/>
      <c r="R31" s="40"/>
      <c r="S31" s="40"/>
      <c r="T31" s="40"/>
      <c r="U31" s="41"/>
    </row>
    <row r="32" spans="1:21" x14ac:dyDescent="0.25">
      <c r="A32" s="42" t="s">
        <v>118</v>
      </c>
      <c r="B32" s="40"/>
      <c r="C32" s="40"/>
      <c r="D32" s="40"/>
      <c r="E32" s="40"/>
      <c r="F32" s="40"/>
      <c r="G32" s="40"/>
      <c r="H32" s="40"/>
      <c r="I32" s="40"/>
      <c r="J32" s="40"/>
      <c r="K32" s="40"/>
      <c r="L32" s="40"/>
      <c r="M32" s="40"/>
      <c r="N32" s="40"/>
      <c r="O32" s="40"/>
      <c r="P32" s="40"/>
      <c r="Q32" s="40"/>
      <c r="R32" s="40"/>
      <c r="S32" s="40"/>
      <c r="T32" s="40"/>
      <c r="U32" s="41"/>
    </row>
    <row r="33" spans="1:21" x14ac:dyDescent="0.25">
      <c r="A33" s="42" t="s">
        <v>126</v>
      </c>
      <c r="B33" s="40"/>
      <c r="C33" s="40"/>
      <c r="D33" s="40"/>
      <c r="E33" s="40"/>
      <c r="F33" s="40"/>
      <c r="G33" s="40"/>
      <c r="H33" s="40"/>
      <c r="I33" s="40"/>
      <c r="J33" s="40"/>
      <c r="K33" s="40"/>
      <c r="L33" s="40"/>
      <c r="M33" s="40"/>
      <c r="N33" s="40"/>
      <c r="O33" s="40"/>
      <c r="P33" s="40"/>
      <c r="Q33" s="40"/>
      <c r="R33" s="40"/>
      <c r="S33" s="40"/>
      <c r="T33" s="40"/>
      <c r="U33" s="41"/>
    </row>
    <row r="34" spans="1:21" x14ac:dyDescent="0.25">
      <c r="A34" s="42"/>
      <c r="B34" s="40"/>
      <c r="C34" s="40"/>
      <c r="D34" s="40"/>
      <c r="E34" s="40"/>
      <c r="F34" s="40"/>
      <c r="G34" s="40"/>
      <c r="H34" s="40"/>
      <c r="I34" s="40"/>
      <c r="J34" s="40"/>
      <c r="K34" s="40"/>
      <c r="L34" s="40"/>
      <c r="M34" s="40"/>
      <c r="N34" s="40"/>
      <c r="O34" s="40"/>
      <c r="P34" s="40"/>
      <c r="Q34" s="40"/>
      <c r="R34" s="40"/>
      <c r="S34" s="40"/>
      <c r="T34" s="40"/>
      <c r="U34" s="41"/>
    </row>
    <row r="35" spans="1:21" x14ac:dyDescent="0.25">
      <c r="A35" s="39" t="s">
        <v>147</v>
      </c>
      <c r="B35" s="40"/>
      <c r="C35" s="40"/>
      <c r="D35" s="40"/>
      <c r="E35" s="40"/>
      <c r="F35" s="40"/>
      <c r="G35" s="40"/>
      <c r="H35" s="40"/>
      <c r="I35" s="40"/>
      <c r="J35" s="40"/>
      <c r="K35" s="40"/>
      <c r="L35" s="40"/>
      <c r="M35" s="40"/>
      <c r="N35" s="40"/>
      <c r="O35" s="40"/>
      <c r="P35" s="40"/>
      <c r="Q35" s="40"/>
      <c r="R35" s="40"/>
      <c r="S35" s="40"/>
      <c r="T35" s="40"/>
      <c r="U35" s="41"/>
    </row>
    <row r="36" spans="1:21" x14ac:dyDescent="0.25">
      <c r="A36" s="42" t="s">
        <v>148</v>
      </c>
      <c r="B36" s="40"/>
      <c r="C36" s="40"/>
      <c r="D36" s="40"/>
      <c r="E36" s="40"/>
      <c r="F36" s="40"/>
      <c r="G36" s="40"/>
      <c r="H36" s="40"/>
      <c r="I36" s="40"/>
      <c r="J36" s="40"/>
      <c r="K36" s="40"/>
      <c r="L36" s="40"/>
      <c r="M36" s="40"/>
      <c r="N36" s="40"/>
      <c r="O36" s="40"/>
      <c r="P36" s="40"/>
      <c r="Q36" s="40"/>
      <c r="R36" s="40"/>
      <c r="S36" s="40"/>
      <c r="T36" s="40"/>
      <c r="U36" s="41"/>
    </row>
    <row r="37" spans="1:21" x14ac:dyDescent="0.25">
      <c r="A37" s="42" t="s">
        <v>130</v>
      </c>
      <c r="B37" s="40"/>
      <c r="C37" s="40"/>
      <c r="D37" s="40"/>
      <c r="E37" s="40"/>
      <c r="F37" s="40"/>
      <c r="G37" s="40"/>
      <c r="H37" s="40"/>
      <c r="I37" s="40"/>
      <c r="J37" s="40"/>
      <c r="K37" s="40"/>
      <c r="L37" s="40"/>
      <c r="M37" s="40"/>
      <c r="N37" s="40"/>
      <c r="O37" s="40"/>
      <c r="P37" s="40"/>
      <c r="Q37" s="40"/>
      <c r="R37" s="40"/>
      <c r="S37" s="40"/>
      <c r="T37" s="40"/>
      <c r="U37" s="41"/>
    </row>
    <row r="38" spans="1:21" x14ac:dyDescent="0.25">
      <c r="A38" s="42" t="s">
        <v>127</v>
      </c>
      <c r="B38" s="40"/>
      <c r="C38" s="40"/>
      <c r="D38" s="40"/>
      <c r="E38" s="40"/>
      <c r="F38" s="40"/>
      <c r="G38" s="40"/>
      <c r="H38" s="40"/>
      <c r="I38" s="40"/>
      <c r="J38" s="40"/>
      <c r="K38" s="40"/>
      <c r="L38" s="40"/>
      <c r="M38" s="40"/>
      <c r="N38" s="40"/>
      <c r="O38" s="40"/>
      <c r="P38" s="40"/>
      <c r="Q38" s="40"/>
      <c r="R38" s="40"/>
      <c r="S38" s="40"/>
      <c r="T38" s="40"/>
      <c r="U38" s="41"/>
    </row>
    <row r="39" spans="1:21" x14ac:dyDescent="0.25">
      <c r="A39" s="42" t="s">
        <v>129</v>
      </c>
      <c r="B39" s="40"/>
      <c r="C39" s="40"/>
      <c r="D39" s="40"/>
      <c r="E39" s="40"/>
      <c r="F39" s="40"/>
      <c r="G39" s="40"/>
      <c r="H39" s="40"/>
      <c r="I39" s="40"/>
      <c r="J39" s="40"/>
      <c r="K39" s="40"/>
      <c r="L39" s="40"/>
      <c r="M39" s="40"/>
      <c r="N39" s="40"/>
      <c r="O39" s="40"/>
      <c r="P39" s="40"/>
      <c r="Q39" s="40"/>
      <c r="R39" s="40"/>
      <c r="S39" s="40"/>
      <c r="T39" s="40"/>
      <c r="U39" s="41"/>
    </row>
    <row r="40" spans="1:21" x14ac:dyDescent="0.25">
      <c r="A40" s="42" t="s">
        <v>128</v>
      </c>
      <c r="B40" s="40"/>
      <c r="C40" s="40"/>
      <c r="D40" s="40"/>
      <c r="E40" s="40"/>
      <c r="F40" s="40"/>
      <c r="G40" s="40"/>
      <c r="H40" s="40"/>
      <c r="I40" s="40"/>
      <c r="J40" s="40"/>
      <c r="K40" s="40"/>
      <c r="L40" s="40"/>
      <c r="M40" s="40"/>
      <c r="N40" s="40"/>
      <c r="O40" s="40"/>
      <c r="P40" s="40"/>
      <c r="Q40" s="40"/>
      <c r="R40" s="40"/>
      <c r="S40" s="40"/>
      <c r="T40" s="40"/>
      <c r="U40" s="41"/>
    </row>
    <row r="41" spans="1:21" x14ac:dyDescent="0.25">
      <c r="A41" s="42"/>
      <c r="B41" s="40"/>
      <c r="C41" s="40"/>
      <c r="D41" s="40"/>
      <c r="E41" s="40"/>
      <c r="F41" s="40"/>
      <c r="G41" s="40"/>
      <c r="H41" s="40"/>
      <c r="I41" s="40"/>
      <c r="J41" s="40"/>
      <c r="K41" s="40"/>
      <c r="L41" s="40"/>
      <c r="M41" s="40"/>
      <c r="N41" s="40"/>
      <c r="O41" s="40"/>
      <c r="P41" s="40"/>
      <c r="Q41" s="40"/>
      <c r="R41" s="40"/>
      <c r="S41" s="40"/>
      <c r="T41" s="40"/>
      <c r="U41" s="41"/>
    </row>
    <row r="42" spans="1:21" x14ac:dyDescent="0.25">
      <c r="A42" s="138" t="s">
        <v>174</v>
      </c>
      <c r="B42" s="40"/>
      <c r="C42" s="40"/>
      <c r="D42" s="40"/>
      <c r="E42" s="40"/>
      <c r="F42" s="40"/>
      <c r="G42" s="40"/>
      <c r="H42" s="40"/>
      <c r="I42" s="40"/>
      <c r="J42" s="40"/>
      <c r="K42" s="40"/>
      <c r="L42" s="40"/>
      <c r="M42" s="40"/>
      <c r="N42" s="40"/>
      <c r="O42" s="40"/>
      <c r="P42" s="40"/>
      <c r="Q42" s="40"/>
      <c r="R42" s="40"/>
      <c r="S42" s="40"/>
      <c r="T42" s="40"/>
      <c r="U42" s="41"/>
    </row>
    <row r="43" spans="1:21" x14ac:dyDescent="0.25">
      <c r="A43" s="138" t="s">
        <v>175</v>
      </c>
      <c r="B43" s="40"/>
      <c r="C43" s="40"/>
      <c r="D43" s="40"/>
      <c r="E43" s="40"/>
      <c r="F43" s="40"/>
      <c r="G43" s="40"/>
      <c r="H43" s="40"/>
      <c r="I43" s="40"/>
      <c r="J43" s="40"/>
      <c r="K43" s="40"/>
      <c r="L43" s="40"/>
      <c r="M43" s="40"/>
      <c r="N43" s="40"/>
      <c r="O43" s="40"/>
      <c r="P43" s="40"/>
      <c r="Q43" s="40"/>
      <c r="R43" s="40"/>
      <c r="S43" s="40"/>
      <c r="T43" s="40"/>
      <c r="U43" s="41"/>
    </row>
    <row r="44" spans="1:21" ht="15.75" thickBot="1" x14ac:dyDescent="0.3">
      <c r="A44" s="47"/>
      <c r="B44" s="48"/>
      <c r="C44" s="48"/>
      <c r="D44" s="48"/>
      <c r="E44" s="48"/>
      <c r="F44" s="48"/>
      <c r="G44" s="48"/>
      <c r="H44" s="48"/>
      <c r="I44" s="48"/>
      <c r="J44" s="48"/>
      <c r="K44" s="48"/>
      <c r="L44" s="48"/>
      <c r="M44" s="48"/>
      <c r="N44" s="48"/>
      <c r="O44" s="48"/>
      <c r="P44" s="48"/>
      <c r="Q44" s="48"/>
      <c r="R44" s="48"/>
      <c r="S44" s="48"/>
      <c r="T44" s="48"/>
      <c r="U44" s="49"/>
    </row>
  </sheetData>
  <sheetProtection password="964F" sheet="1" objects="1" scenarios="1"/>
  <phoneticPr fontId="25" type="noConversion"/>
  <hyperlinks>
    <hyperlink ref="O23" r:id="rId1"/>
    <hyperlink ref="O22" r:id="rId2"/>
  </hyperlinks>
  <pageMargins left="0.511811024" right="0.511811024" top="0.78740157499999996" bottom="0.78740157499999996" header="0.31496062000000002" footer="0.31496062000000002"/>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V202"/>
  <sheetViews>
    <sheetView zoomScaleNormal="100" workbookViewId="0">
      <pane ySplit="3" topLeftCell="A9" activePane="bottomLeft" state="frozen"/>
      <selection activeCell="I1" sqref="I1"/>
      <selection pane="bottomLeft"/>
    </sheetView>
  </sheetViews>
  <sheetFormatPr defaultColWidth="0" defaultRowHeight="11.25" x14ac:dyDescent="0.2"/>
  <cols>
    <col min="1" max="1" width="7" style="69" bestFit="1" customWidth="1"/>
    <col min="2" max="2" width="4.7109375" style="69" bestFit="1" customWidth="1"/>
    <col min="3" max="3" width="4.85546875" style="69" bestFit="1" customWidth="1"/>
    <col min="4" max="5" width="4.7109375" style="69" bestFit="1" customWidth="1"/>
    <col min="6" max="6" width="6" style="69" bestFit="1" customWidth="1"/>
    <col min="7" max="7" width="6.140625" style="69" bestFit="1" customWidth="1"/>
    <col min="8" max="9" width="6" style="69" bestFit="1" customWidth="1"/>
    <col min="10" max="10" width="2.85546875" style="69" bestFit="1" customWidth="1"/>
    <col min="11" max="11" width="7" style="69" bestFit="1" customWidth="1"/>
    <col min="12" max="12" width="22.85546875" style="14" bestFit="1" customWidth="1"/>
    <col min="13" max="13" width="7" style="68" bestFit="1" customWidth="1"/>
    <col min="14" max="14" width="10.42578125" style="68" bestFit="1" customWidth="1"/>
    <col min="15" max="15" width="11" style="68" bestFit="1" customWidth="1"/>
    <col min="16" max="16" width="4.42578125" style="68" bestFit="1" customWidth="1"/>
    <col min="17" max="17" width="7" style="68" bestFit="1" customWidth="1"/>
    <col min="18" max="18" width="25.7109375" style="15" bestFit="1" customWidth="1"/>
    <col min="19" max="19" width="5.28515625" style="79" bestFit="1" customWidth="1"/>
    <col min="20" max="20" width="5.140625" style="79" bestFit="1" customWidth="1"/>
    <col min="21" max="21" width="4.42578125" style="79" bestFit="1" customWidth="1"/>
    <col min="22" max="22" width="11.28515625" style="80" bestFit="1" customWidth="1"/>
    <col min="23" max="16384" width="11.42578125" style="2" hidden="1"/>
  </cols>
  <sheetData>
    <row r="1" spans="1:22" ht="13.5" thickBot="1" x14ac:dyDescent="0.25">
      <c r="A1" s="19" t="s">
        <v>114</v>
      </c>
      <c r="B1" s="16"/>
      <c r="C1" s="16"/>
      <c r="D1" s="137"/>
      <c r="E1" s="16"/>
      <c r="F1" s="16"/>
      <c r="G1" s="16"/>
      <c r="H1" s="16"/>
      <c r="I1" s="16"/>
      <c r="J1" s="16"/>
      <c r="K1" s="16"/>
      <c r="M1" s="17" t="s">
        <v>112</v>
      </c>
      <c r="N1" s="18"/>
      <c r="O1" s="18"/>
      <c r="P1" s="18"/>
      <c r="Q1" s="18"/>
      <c r="S1" s="73" t="s">
        <v>113</v>
      </c>
      <c r="T1" s="74"/>
      <c r="U1" s="74"/>
      <c r="V1" s="74"/>
    </row>
    <row r="2" spans="1:22" ht="13.5" thickBot="1" x14ac:dyDescent="0.25">
      <c r="A2" s="19"/>
      <c r="B2" s="16"/>
      <c r="C2" s="16"/>
      <c r="D2" s="16"/>
      <c r="E2" s="16"/>
      <c r="F2" s="16"/>
      <c r="G2" s="25" t="s">
        <v>109</v>
      </c>
      <c r="H2" s="25"/>
      <c r="I2" s="25"/>
      <c r="J2" s="72" t="s">
        <v>110</v>
      </c>
      <c r="K2" s="16"/>
      <c r="L2" s="16"/>
      <c r="M2" s="24"/>
      <c r="N2" s="18"/>
      <c r="O2" s="21" t="s">
        <v>109</v>
      </c>
      <c r="P2" s="20"/>
      <c r="Q2" s="72" t="s">
        <v>110</v>
      </c>
      <c r="R2" s="18"/>
      <c r="S2" s="75" t="s">
        <v>111</v>
      </c>
      <c r="T2" s="74"/>
      <c r="U2" s="72" t="s">
        <v>43</v>
      </c>
      <c r="V2" s="74"/>
    </row>
    <row r="3" spans="1:22" s="6" customFormat="1" ht="12" thickBot="1" x14ac:dyDescent="0.25">
      <c r="A3" s="12" t="s">
        <v>13</v>
      </c>
      <c r="B3" s="12" t="s">
        <v>18</v>
      </c>
      <c r="C3" s="12" t="s">
        <v>14</v>
      </c>
      <c r="D3" s="12" t="s">
        <v>15</v>
      </c>
      <c r="E3" s="12" t="s">
        <v>16</v>
      </c>
      <c r="F3" s="12" t="s">
        <v>17</v>
      </c>
      <c r="G3" s="12" t="s">
        <v>19</v>
      </c>
      <c r="H3" s="12" t="s">
        <v>20</v>
      </c>
      <c r="I3" s="12" t="s">
        <v>29</v>
      </c>
      <c r="J3" s="12" t="s">
        <v>33</v>
      </c>
      <c r="K3" s="12" t="s">
        <v>21</v>
      </c>
      <c r="L3" s="23" t="s">
        <v>22</v>
      </c>
      <c r="M3" s="13" t="s">
        <v>13</v>
      </c>
      <c r="N3" s="13" t="s">
        <v>23</v>
      </c>
      <c r="O3" s="13" t="s">
        <v>24</v>
      </c>
      <c r="P3" s="13" t="s">
        <v>33</v>
      </c>
      <c r="Q3" s="13" t="s">
        <v>21</v>
      </c>
      <c r="R3" s="22" t="s">
        <v>22</v>
      </c>
      <c r="S3" s="76" t="s">
        <v>30</v>
      </c>
      <c r="T3" s="77" t="s">
        <v>31</v>
      </c>
      <c r="U3" s="77" t="s">
        <v>32</v>
      </c>
      <c r="V3" s="78" t="s">
        <v>22</v>
      </c>
    </row>
    <row r="4" spans="1:22" s="6" customFormat="1" x14ac:dyDescent="0.2">
      <c r="A4" s="69" t="s">
        <v>34</v>
      </c>
      <c r="B4" s="69">
        <v>17</v>
      </c>
      <c r="C4" s="69">
        <v>51</v>
      </c>
      <c r="D4" s="69">
        <v>28</v>
      </c>
      <c r="E4" s="69" t="s">
        <v>26</v>
      </c>
      <c r="F4" s="69">
        <v>41</v>
      </c>
      <c r="G4" s="69">
        <v>30</v>
      </c>
      <c r="H4" s="69">
        <v>18</v>
      </c>
      <c r="I4" s="69" t="s">
        <v>27</v>
      </c>
      <c r="J4" s="69">
        <v>12</v>
      </c>
      <c r="K4" s="69" t="s">
        <v>35</v>
      </c>
      <c r="L4" s="14" t="str">
        <f>IF(ISNUMBER(B4),A4,"")&amp;(IF(OR(B4="-",ISBLANK((B4))),"",B4&amp;"°"&amp;C4&amp;"'"&amp;D4&amp;"''"&amp;E4))&amp;IF(OR(F4="-",ISBLANK(F4)),"",", "&amp;F4&amp;"°"&amp;G4&amp;"'"&amp;H4&amp;"''"&amp;I4)&amp;IF(AND(ISNUMBER(B4),(NOT(ISBLANK(J4)))),", ","")&amp;(IF((ISBLANK(J4)),"",J4&amp;$J$2))&amp;IF(ISNUMBER(B4),K4,"")</f>
        <v>[17°51'28''S, 41°30'18''W, 12m]</v>
      </c>
      <c r="M4" s="68" t="s">
        <v>34</v>
      </c>
      <c r="N4" s="68">
        <v>22.319191</v>
      </c>
      <c r="O4" s="68">
        <v>-102.16783100000001</v>
      </c>
      <c r="P4" s="68"/>
      <c r="Q4" s="68" t="s">
        <v>35</v>
      </c>
      <c r="R4" s="15" t="str">
        <f>IF(ISNUMBER(N4), M4, "")&amp;(IF(OR(N4="-",ISBLANK((N4))), "", IF(N4&lt;0,"S"&amp;(-1*(ROUND(N4, 5))),"N"&amp;ROUND(N4, 5))&amp;"°, "))&amp;IF(OR(O4="-",ISBLANK(O4)), "", (IF(O4&lt;0,"W"&amp;(-1*(ROUND(O4, 5))),"E"&amp;ROUND(O4, 5))&amp;"°"))&amp;IF(AND(ISNUMBER(N4),(NOT(ISBLANK(P4)))),", ", "")&amp;(IF((ISBLANK(P4)), "", P4&amp;$Q$2))&amp;IF(ISNUMBER(N4), Q4, "")</f>
        <v>[N22.31919°, W102.16783°]</v>
      </c>
      <c r="S4" s="79">
        <v>30</v>
      </c>
      <c r="T4" s="79" t="s">
        <v>53</v>
      </c>
      <c r="U4" s="79">
        <v>1965</v>
      </c>
      <c r="V4" s="80" t="str">
        <f>SUBSTITUTE((IF(ISBLANK(S4), "", S4&amp;$U$2)&amp;IF(ISBLANK(T4), "", T4&amp;$U$2)&amp;U4),"-","–")</f>
        <v>30/VIII/1965</v>
      </c>
    </row>
    <row r="5" spans="1:22" s="6" customFormat="1" x14ac:dyDescent="0.2">
      <c r="A5" s="69" t="s">
        <v>34</v>
      </c>
      <c r="B5" s="69">
        <v>17</v>
      </c>
      <c r="C5" s="69">
        <v>51</v>
      </c>
      <c r="D5" s="69">
        <v>28</v>
      </c>
      <c r="E5" s="69" t="s">
        <v>26</v>
      </c>
      <c r="F5" s="69">
        <v>41</v>
      </c>
      <c r="G5" s="69">
        <v>30</v>
      </c>
      <c r="H5" s="69">
        <v>18</v>
      </c>
      <c r="I5" s="69" t="s">
        <v>27</v>
      </c>
      <c r="J5" s="69"/>
      <c r="K5" s="69" t="s">
        <v>35</v>
      </c>
      <c r="L5" s="14" t="str">
        <f>IF(ISNUMBER(B5),A5,"")&amp;(IF(OR(B5="-",ISBLANK((B5))),"",B5&amp;"°"&amp;C5&amp;"'"&amp;D5&amp;"''"&amp;E5))&amp;IF(OR(F5="-",ISBLANK(F5)),"",", "&amp;F5&amp;"°"&amp;G5&amp;"'"&amp;H5&amp;"''"&amp;I5)&amp;IF(AND(ISNUMBER(B5),(NOT(ISBLANK(J5)))),", ","")&amp;(IF((ISBLANK(J5)),"",J5&amp;$J$2))&amp;IF(ISNUMBER(B5),K5,"")</f>
        <v>[17°51'28''S, 41°30'18''W]</v>
      </c>
      <c r="M5" s="68" t="s">
        <v>34</v>
      </c>
      <c r="N5" s="68">
        <v>21.695222000000001</v>
      </c>
      <c r="O5" s="68">
        <v>-101.77337</v>
      </c>
      <c r="P5" s="68"/>
      <c r="Q5" s="68" t="s">
        <v>35</v>
      </c>
      <c r="R5" s="15" t="str">
        <f t="shared" ref="R5:R68" si="0">IF(ISNUMBER(N5), M5, "")&amp;(IF(OR(N5="-",ISBLANK((N5))), "", IF(N5&lt;0,"S"&amp;(-1*(ROUND(N5, 5))),"N"&amp;ROUND(N5, 5))&amp;"°, "))&amp;IF(OR(O5="-",ISBLANK(O5)), "", (IF(O5&lt;0,"W"&amp;(-1*(ROUND(O5, 5))),"E"&amp;ROUND(O5, 5))&amp;"°"))&amp;IF(AND(ISNUMBER(N5),(NOT(ISBLANK(P5)))),", ", "")&amp;(IF((ISBLANK(P5)), "", P5&amp;$Q$2))&amp;IF(ISNUMBER(N5), Q5, "")</f>
        <v>[N21.69522°, W101.77337°]</v>
      </c>
      <c r="S5" s="79">
        <v>29</v>
      </c>
      <c r="T5" s="79" t="s">
        <v>54</v>
      </c>
      <c r="U5" s="79">
        <v>1943</v>
      </c>
      <c r="V5" s="80" t="str">
        <f t="shared" ref="V5:V68" si="1">SUBSTITUTE((IF(ISBLANK(S5), "", S5&amp;$U$2)&amp;IF(ISBLANK(T5), "", T5&amp;$U$2)&amp;U5),"-","–")</f>
        <v>29/XII/1943</v>
      </c>
    </row>
    <row r="6" spans="1:22" s="6" customFormat="1" x14ac:dyDescent="0.2">
      <c r="A6" s="69" t="s">
        <v>34</v>
      </c>
      <c r="B6" s="69"/>
      <c r="C6" s="69"/>
      <c r="D6" s="69"/>
      <c r="E6" s="69"/>
      <c r="F6" s="69"/>
      <c r="G6" s="69"/>
      <c r="H6" s="69"/>
      <c r="I6" s="69"/>
      <c r="J6" s="69">
        <v>12</v>
      </c>
      <c r="K6" s="69" t="s">
        <v>35</v>
      </c>
      <c r="L6" s="14" t="str">
        <f>IF(ISNUMBER(B6),A6,"")&amp;(IF(OR(B6="-",ISBLANK((B6))),"",B6&amp;"°"&amp;C6&amp;"'"&amp;D6&amp;"''"&amp;E6))&amp;IF(OR(F6="-",ISBLANK(F6)),"",", "&amp;F6&amp;"°"&amp;G6&amp;"'"&amp;H6&amp;"''"&amp;I6)&amp;IF(AND(ISNUMBER(B6),(NOT(ISBLANK(J6)))),", ","")&amp;(IF((ISBLANK(J6)),"",J6&amp;$J$2))&amp;IF(ISNUMBER(B6),K6,"")</f>
        <v>12m</v>
      </c>
      <c r="M6" s="68" t="s">
        <v>25</v>
      </c>
      <c r="N6" s="68">
        <v>19.489999999999998</v>
      </c>
      <c r="O6" s="68">
        <v>-103.05</v>
      </c>
      <c r="P6" s="68"/>
      <c r="Q6" s="68" t="s">
        <v>28</v>
      </c>
      <c r="R6" s="15" t="str">
        <f t="shared" si="0"/>
        <v>(N19.49°, W103.05°)</v>
      </c>
      <c r="S6" s="79">
        <v>10</v>
      </c>
      <c r="T6" s="79" t="s">
        <v>55</v>
      </c>
      <c r="U6" s="79">
        <v>1963</v>
      </c>
      <c r="V6" s="80" t="str">
        <f t="shared" si="1"/>
        <v>10/V/1963</v>
      </c>
    </row>
    <row r="7" spans="1:22" s="6" customFormat="1" x14ac:dyDescent="0.2">
      <c r="A7" s="69"/>
      <c r="B7" s="69"/>
      <c r="C7" s="69"/>
      <c r="D7" s="69"/>
      <c r="E7" s="69"/>
      <c r="F7" s="69"/>
      <c r="G7" s="69"/>
      <c r="H7" s="69"/>
      <c r="I7" s="69"/>
      <c r="J7" s="69"/>
      <c r="K7" s="69"/>
      <c r="L7" s="14" t="str">
        <f>IF(ISNUMBER(B7),A7,"")&amp;(IF(OR(B7="-",ISBLANK((B7))),"",B7&amp;"°"&amp;C7&amp;"'"&amp;D7&amp;"''"&amp;E7))&amp;IF(OR(F7="-",ISBLANK(F7)),"",", "&amp;F7&amp;"°"&amp;G7&amp;"'"&amp;H7&amp;"''"&amp;I7)&amp;IF(AND(ISNUMBER(B7),(NOT(ISBLANK(J7)))),", ","")&amp;(IF((ISBLANK(J7)),"",J7&amp;$J$2))&amp;IF(ISNUMBER(B7),K7,"")</f>
        <v/>
      </c>
      <c r="M7" s="68" t="s">
        <v>25</v>
      </c>
      <c r="N7" s="68">
        <v>20.59</v>
      </c>
      <c r="O7" s="68">
        <v>-104.02</v>
      </c>
      <c r="P7" s="68"/>
      <c r="Q7" s="68" t="s">
        <v>28</v>
      </c>
      <c r="R7" s="15" t="str">
        <f t="shared" si="0"/>
        <v>(N20.59°, W104.02°)</v>
      </c>
      <c r="S7" s="79">
        <v>13</v>
      </c>
      <c r="T7" s="79" t="s">
        <v>55</v>
      </c>
      <c r="U7" s="79">
        <v>1963</v>
      </c>
      <c r="V7" s="80" t="str">
        <f t="shared" si="1"/>
        <v>13/V/1963</v>
      </c>
    </row>
    <row r="8" spans="1:22" s="6" customFormat="1" x14ac:dyDescent="0.2">
      <c r="A8" s="69"/>
      <c r="B8" s="69"/>
      <c r="C8" s="69"/>
      <c r="D8" s="69"/>
      <c r="E8" s="69"/>
      <c r="F8" s="69"/>
      <c r="G8" s="69"/>
      <c r="H8" s="69"/>
      <c r="I8" s="69"/>
      <c r="J8" s="69"/>
      <c r="K8" s="69"/>
      <c r="L8" s="14" t="str">
        <f t="shared" ref="L8:L71" si="2">IF(ISNUMBER(B8),A8,"")&amp;(IF(OR(B8="-",ISBLANK((B8))),"",B8&amp;"°"&amp;C8&amp;"'"&amp;D8&amp;"''"&amp;E8))&amp;IF(OR(F8="-",ISBLANK(F8)),"",", "&amp;F8&amp;"°"&amp;G8&amp;"'"&amp;H8&amp;"''"&amp;I8)&amp;IF(AND(ISNUMBER(B8),(NOT(ISBLANK(J8)))),", ","")&amp;(IF((ISBLANK(J8)),"",J8&amp;$J$2))&amp;IF(ISNUMBER(B8),K8,"")</f>
        <v/>
      </c>
      <c r="M8" s="68" t="s">
        <v>25</v>
      </c>
      <c r="N8" s="68">
        <v>19.57</v>
      </c>
      <c r="O8" s="68">
        <v>-102.42</v>
      </c>
      <c r="P8" s="68"/>
      <c r="Q8" s="68" t="s">
        <v>28</v>
      </c>
      <c r="R8" s="15" t="str">
        <f t="shared" si="0"/>
        <v>(N19.57°, W102.42°)</v>
      </c>
      <c r="S8" s="79">
        <v>11</v>
      </c>
      <c r="T8" s="79" t="s">
        <v>55</v>
      </c>
      <c r="U8" s="79">
        <v>1963</v>
      </c>
      <c r="V8" s="80" t="str">
        <f t="shared" si="1"/>
        <v>11/V/1963</v>
      </c>
    </row>
    <row r="9" spans="1:22" s="6" customFormat="1" x14ac:dyDescent="0.2">
      <c r="A9" s="69"/>
      <c r="B9" s="69"/>
      <c r="C9" s="69"/>
      <c r="D9" s="69"/>
      <c r="E9" s="69"/>
      <c r="F9" s="69"/>
      <c r="G9" s="69"/>
      <c r="H9" s="69"/>
      <c r="I9" s="69"/>
      <c r="J9" s="69"/>
      <c r="K9" s="69"/>
      <c r="L9" s="14" t="str">
        <f t="shared" si="2"/>
        <v/>
      </c>
      <c r="M9" s="68" t="s">
        <v>25</v>
      </c>
      <c r="N9" s="68">
        <v>19.59</v>
      </c>
      <c r="O9" s="68">
        <v>-102.41</v>
      </c>
      <c r="P9" s="68"/>
      <c r="Q9" s="68" t="s">
        <v>28</v>
      </c>
      <c r="R9" s="15" t="str">
        <f t="shared" si="0"/>
        <v>(N19.59°, W102.41°)</v>
      </c>
      <c r="S9" s="79">
        <v>9</v>
      </c>
      <c r="T9" s="79" t="s">
        <v>55</v>
      </c>
      <c r="U9" s="79">
        <v>1963</v>
      </c>
      <c r="V9" s="80" t="str">
        <f t="shared" si="1"/>
        <v>9/V/1963</v>
      </c>
    </row>
    <row r="10" spans="1:22" s="6" customFormat="1" x14ac:dyDescent="0.2">
      <c r="A10" s="69"/>
      <c r="B10" s="69"/>
      <c r="C10" s="69"/>
      <c r="D10" s="69"/>
      <c r="E10" s="69"/>
      <c r="F10" s="69"/>
      <c r="G10" s="69"/>
      <c r="H10" s="69"/>
      <c r="I10" s="69"/>
      <c r="J10" s="69"/>
      <c r="K10" s="69"/>
      <c r="L10" s="14" t="str">
        <f t="shared" si="2"/>
        <v/>
      </c>
      <c r="M10" s="68" t="s">
        <v>25</v>
      </c>
      <c r="N10" s="68">
        <v>19.701805555555602</v>
      </c>
      <c r="O10" s="68">
        <v>-101.19952777777779</v>
      </c>
      <c r="P10" s="68"/>
      <c r="Q10" s="68" t="s">
        <v>28</v>
      </c>
      <c r="R10" s="15" t="str">
        <f t="shared" si="0"/>
        <v>(N19.70181°, W101.19953°)</v>
      </c>
      <c r="S10" s="79" t="s">
        <v>56</v>
      </c>
      <c r="T10" s="79" t="s">
        <v>57</v>
      </c>
      <c r="U10" s="79">
        <v>2014</v>
      </c>
      <c r="V10" s="80" t="str">
        <f t="shared" si="1"/>
        <v>20–25/VII/2014</v>
      </c>
    </row>
    <row r="11" spans="1:22" s="6" customFormat="1" x14ac:dyDescent="0.2">
      <c r="A11" s="69"/>
      <c r="B11" s="69"/>
      <c r="C11" s="69"/>
      <c r="D11" s="69"/>
      <c r="E11" s="69"/>
      <c r="F11" s="69"/>
      <c r="G11" s="69"/>
      <c r="H11" s="69"/>
      <c r="I11" s="69"/>
      <c r="J11" s="69"/>
      <c r="K11" s="69"/>
      <c r="L11" s="14" t="str">
        <f t="shared" si="2"/>
        <v/>
      </c>
      <c r="M11" s="68" t="s">
        <v>25</v>
      </c>
      <c r="N11" s="68">
        <v>19.701805555555602</v>
      </c>
      <c r="O11" s="68">
        <v>-101.19952777777779</v>
      </c>
      <c r="P11" s="68"/>
      <c r="Q11" s="68" t="s">
        <v>28</v>
      </c>
      <c r="R11" s="15" t="str">
        <f t="shared" si="0"/>
        <v>(N19.70181°, W101.19953°)</v>
      </c>
      <c r="S11" s="79" t="s">
        <v>56</v>
      </c>
      <c r="T11" s="79" t="s">
        <v>57</v>
      </c>
      <c r="U11" s="79">
        <v>2014</v>
      </c>
      <c r="V11" s="80" t="str">
        <f t="shared" si="1"/>
        <v>20–25/VII/2014</v>
      </c>
    </row>
    <row r="12" spans="1:22" s="6" customFormat="1" x14ac:dyDescent="0.2">
      <c r="A12" s="69"/>
      <c r="B12" s="69"/>
      <c r="C12" s="69"/>
      <c r="D12" s="69"/>
      <c r="E12" s="69"/>
      <c r="F12" s="69"/>
      <c r="G12" s="69"/>
      <c r="H12" s="69"/>
      <c r="I12" s="69"/>
      <c r="J12" s="69"/>
      <c r="K12" s="69"/>
      <c r="L12" s="14" t="str">
        <f t="shared" si="2"/>
        <v/>
      </c>
      <c r="M12" s="68" t="s">
        <v>25</v>
      </c>
      <c r="N12" s="68">
        <v>19.702249999999999</v>
      </c>
      <c r="O12" s="68">
        <v>-101.19894444444445</v>
      </c>
      <c r="P12" s="68">
        <v>1915</v>
      </c>
      <c r="Q12" s="68" t="s">
        <v>28</v>
      </c>
      <c r="R12" s="15" t="str">
        <f t="shared" si="0"/>
        <v>(N19.70225°, W101.19894°, 1915m)</v>
      </c>
      <c r="S12" s="79">
        <v>23</v>
      </c>
      <c r="T12" s="79" t="s">
        <v>57</v>
      </c>
      <c r="U12" s="79">
        <v>2014</v>
      </c>
      <c r="V12" s="80" t="str">
        <f t="shared" si="1"/>
        <v>23/VII/2014</v>
      </c>
    </row>
    <row r="13" spans="1:22" s="6" customFormat="1" x14ac:dyDescent="0.2">
      <c r="A13" s="69"/>
      <c r="B13" s="69"/>
      <c r="C13" s="69"/>
      <c r="D13" s="69"/>
      <c r="E13" s="69"/>
      <c r="F13" s="69"/>
      <c r="G13" s="69"/>
      <c r="H13" s="69"/>
      <c r="I13" s="69"/>
      <c r="J13" s="69"/>
      <c r="K13" s="69"/>
      <c r="L13" s="14" t="str">
        <f t="shared" si="2"/>
        <v/>
      </c>
      <c r="M13" s="68" t="s">
        <v>34</v>
      </c>
      <c r="N13" s="68">
        <v>19.70180556</v>
      </c>
      <c r="O13" s="68">
        <v>-101.1995278</v>
      </c>
      <c r="P13" s="68"/>
      <c r="Q13" s="68" t="s">
        <v>35</v>
      </c>
      <c r="R13" s="15" t="str">
        <f t="shared" si="0"/>
        <v>[N19.70181°, W101.19953°]</v>
      </c>
      <c r="S13" s="79" t="s">
        <v>56</v>
      </c>
      <c r="T13" s="79" t="s">
        <v>57</v>
      </c>
      <c r="U13" s="81">
        <v>2014</v>
      </c>
      <c r="V13" s="80" t="str">
        <f t="shared" si="1"/>
        <v>20–25/VII/2014</v>
      </c>
    </row>
    <row r="14" spans="1:22" s="6" customFormat="1" x14ac:dyDescent="0.2">
      <c r="A14" s="69"/>
      <c r="B14" s="69"/>
      <c r="C14" s="69"/>
      <c r="D14" s="69"/>
      <c r="E14" s="69"/>
      <c r="F14" s="69"/>
      <c r="G14" s="69"/>
      <c r="H14" s="69"/>
      <c r="I14" s="69"/>
      <c r="J14" s="69"/>
      <c r="K14" s="69"/>
      <c r="L14" s="14" t="str">
        <f t="shared" si="2"/>
        <v/>
      </c>
      <c r="M14" s="68" t="s">
        <v>25</v>
      </c>
      <c r="N14" s="68">
        <v>19.70180556</v>
      </c>
      <c r="O14" s="68">
        <v>-101.1995278</v>
      </c>
      <c r="P14" s="68"/>
      <c r="Q14" s="68" t="s">
        <v>28</v>
      </c>
      <c r="R14" s="15" t="str">
        <f t="shared" si="0"/>
        <v>(N19.70181°, W101.19953°)</v>
      </c>
      <c r="S14" s="79" t="s">
        <v>56</v>
      </c>
      <c r="T14" s="79" t="s">
        <v>57</v>
      </c>
      <c r="U14" s="81">
        <v>2014</v>
      </c>
      <c r="V14" s="80" t="str">
        <f t="shared" si="1"/>
        <v>20–25/VII/2014</v>
      </c>
    </row>
    <row r="15" spans="1:22" s="6" customFormat="1" x14ac:dyDescent="0.2">
      <c r="A15" s="69"/>
      <c r="B15" s="69"/>
      <c r="C15" s="69"/>
      <c r="D15" s="69"/>
      <c r="E15" s="69"/>
      <c r="F15" s="69"/>
      <c r="G15" s="69"/>
      <c r="H15" s="69"/>
      <c r="I15" s="69"/>
      <c r="J15" s="69"/>
      <c r="K15" s="69"/>
      <c r="L15" s="14" t="str">
        <f t="shared" si="2"/>
        <v/>
      </c>
      <c r="M15" s="68" t="s">
        <v>25</v>
      </c>
      <c r="N15" s="68">
        <v>19.70180556</v>
      </c>
      <c r="O15" s="68">
        <v>-101.1995278</v>
      </c>
      <c r="P15" s="68"/>
      <c r="Q15" s="68" t="s">
        <v>28</v>
      </c>
      <c r="R15" s="15" t="str">
        <f t="shared" si="0"/>
        <v>(N19.70181°, W101.19953°)</v>
      </c>
      <c r="S15" s="79" t="s">
        <v>56</v>
      </c>
      <c r="T15" s="79" t="s">
        <v>57</v>
      </c>
      <c r="U15" s="81">
        <v>2014</v>
      </c>
      <c r="V15" s="80" t="str">
        <f t="shared" si="1"/>
        <v>20–25/VII/2014</v>
      </c>
    </row>
    <row r="16" spans="1:22" s="6" customFormat="1" x14ac:dyDescent="0.2">
      <c r="A16" s="69"/>
      <c r="B16" s="69"/>
      <c r="C16" s="69"/>
      <c r="D16" s="69"/>
      <c r="E16" s="69"/>
      <c r="F16" s="69"/>
      <c r="G16" s="69"/>
      <c r="H16" s="69"/>
      <c r="I16" s="69"/>
      <c r="J16" s="69"/>
      <c r="K16" s="69"/>
      <c r="L16" s="14" t="str">
        <f t="shared" si="2"/>
        <v/>
      </c>
      <c r="M16" s="68" t="s">
        <v>34</v>
      </c>
      <c r="N16" s="68"/>
      <c r="O16" s="68"/>
      <c r="P16" s="68"/>
      <c r="Q16" s="68" t="s">
        <v>35</v>
      </c>
      <c r="R16" s="15" t="str">
        <f t="shared" si="0"/>
        <v/>
      </c>
      <c r="S16" s="79">
        <v>27</v>
      </c>
      <c r="T16" s="79" t="s">
        <v>57</v>
      </c>
      <c r="U16" s="79">
        <v>1954</v>
      </c>
      <c r="V16" s="80" t="str">
        <f t="shared" si="1"/>
        <v>27/VII/1954</v>
      </c>
    </row>
    <row r="17" spans="1:22" s="6" customFormat="1" x14ac:dyDescent="0.2">
      <c r="A17" s="69"/>
      <c r="B17" s="69"/>
      <c r="C17" s="69"/>
      <c r="D17" s="69"/>
      <c r="E17" s="69"/>
      <c r="F17" s="69"/>
      <c r="G17" s="69"/>
      <c r="H17" s="69"/>
      <c r="I17" s="69"/>
      <c r="J17" s="69"/>
      <c r="K17" s="69"/>
      <c r="L17" s="14" t="str">
        <f t="shared" si="2"/>
        <v/>
      </c>
      <c r="M17" s="68" t="s">
        <v>34</v>
      </c>
      <c r="N17" s="68">
        <v>23.413885000000001</v>
      </c>
      <c r="O17" s="68">
        <v>-103.20728800000001</v>
      </c>
      <c r="P17" s="68"/>
      <c r="Q17" s="68" t="s">
        <v>35</v>
      </c>
      <c r="R17" s="15" t="str">
        <f t="shared" si="0"/>
        <v>[N23.41389°, W103.20729°]</v>
      </c>
      <c r="S17" s="79">
        <v>31</v>
      </c>
      <c r="T17" s="79" t="s">
        <v>53</v>
      </c>
      <c r="U17" s="79">
        <v>1965</v>
      </c>
      <c r="V17" s="80" t="str">
        <f t="shared" si="1"/>
        <v>31/VIII/1965</v>
      </c>
    </row>
    <row r="18" spans="1:22" s="6" customFormat="1" x14ac:dyDescent="0.2">
      <c r="A18" s="69"/>
      <c r="B18" s="69"/>
      <c r="C18" s="69"/>
      <c r="D18" s="69"/>
      <c r="E18" s="69"/>
      <c r="F18" s="69"/>
      <c r="G18" s="69"/>
      <c r="H18" s="69"/>
      <c r="I18" s="69"/>
      <c r="J18" s="69"/>
      <c r="K18" s="69"/>
      <c r="L18" s="14" t="str">
        <f t="shared" si="2"/>
        <v/>
      </c>
      <c r="M18" s="68" t="s">
        <v>34</v>
      </c>
      <c r="N18" s="68">
        <v>16.101638000000001</v>
      </c>
      <c r="O18" s="68">
        <v>-91.676935999999998</v>
      </c>
      <c r="P18" s="68"/>
      <c r="Q18" s="68" t="s">
        <v>35</v>
      </c>
      <c r="R18" s="15" t="str">
        <f t="shared" si="0"/>
        <v>[N16.10164°, W91.67694°]</v>
      </c>
      <c r="S18" s="79">
        <v>23</v>
      </c>
      <c r="T18" s="79" t="s">
        <v>54</v>
      </c>
      <c r="U18" s="79">
        <v>1974</v>
      </c>
      <c r="V18" s="80" t="str">
        <f t="shared" si="1"/>
        <v>23/XII/1974</v>
      </c>
    </row>
    <row r="19" spans="1:22" s="6" customFormat="1" x14ac:dyDescent="0.2">
      <c r="A19" s="69"/>
      <c r="B19" s="69"/>
      <c r="C19" s="69"/>
      <c r="D19" s="69"/>
      <c r="E19" s="69"/>
      <c r="F19" s="69"/>
      <c r="G19" s="69"/>
      <c r="H19" s="69"/>
      <c r="I19" s="69"/>
      <c r="J19" s="69"/>
      <c r="K19" s="69"/>
      <c r="L19" s="14" t="str">
        <f t="shared" si="2"/>
        <v/>
      </c>
      <c r="M19" s="68" t="s">
        <v>25</v>
      </c>
      <c r="N19" s="68">
        <v>19.409535999999999</v>
      </c>
      <c r="O19" s="68">
        <v>-99.726579999999998</v>
      </c>
      <c r="P19" s="68">
        <v>2618</v>
      </c>
      <c r="Q19" s="68" t="s">
        <v>28</v>
      </c>
      <c r="R19" s="15" t="str">
        <f t="shared" si="0"/>
        <v>(N19.40954°, W99.72658°, 2618m)</v>
      </c>
      <c r="S19" s="79">
        <v>22</v>
      </c>
      <c r="T19" s="79" t="s">
        <v>60</v>
      </c>
      <c r="U19" s="79">
        <v>2010</v>
      </c>
      <c r="V19" s="80" t="str">
        <f t="shared" si="1"/>
        <v>22/II/2010</v>
      </c>
    </row>
    <row r="20" spans="1:22" s="6" customFormat="1" x14ac:dyDescent="0.2">
      <c r="A20" s="69"/>
      <c r="B20" s="69"/>
      <c r="C20" s="69"/>
      <c r="D20" s="69"/>
      <c r="E20" s="69"/>
      <c r="F20" s="69"/>
      <c r="G20" s="69"/>
      <c r="H20" s="69"/>
      <c r="I20" s="69"/>
      <c r="J20" s="69"/>
      <c r="K20" s="69"/>
      <c r="L20" s="14" t="str">
        <f t="shared" si="2"/>
        <v/>
      </c>
      <c r="M20" s="68" t="s">
        <v>25</v>
      </c>
      <c r="N20" s="68">
        <v>19.409535999999999</v>
      </c>
      <c r="O20" s="68">
        <v>-99.726579999999998</v>
      </c>
      <c r="P20" s="68">
        <v>2618</v>
      </c>
      <c r="Q20" s="68" t="s">
        <v>28</v>
      </c>
      <c r="R20" s="15" t="str">
        <f t="shared" si="0"/>
        <v>(N19.40954°, W99.72658°, 2618m)</v>
      </c>
      <c r="S20" s="79">
        <v>22</v>
      </c>
      <c r="T20" s="79" t="s">
        <v>60</v>
      </c>
      <c r="U20" s="79">
        <v>2010</v>
      </c>
      <c r="V20" s="80" t="str">
        <f t="shared" si="1"/>
        <v>22/II/2010</v>
      </c>
    </row>
    <row r="21" spans="1:22" s="6" customFormat="1" x14ac:dyDescent="0.2">
      <c r="A21" s="69"/>
      <c r="B21" s="69"/>
      <c r="C21" s="69"/>
      <c r="D21" s="69"/>
      <c r="E21" s="69"/>
      <c r="F21" s="69"/>
      <c r="G21" s="69"/>
      <c r="H21" s="69"/>
      <c r="I21" s="69"/>
      <c r="J21" s="69"/>
      <c r="K21" s="69"/>
      <c r="L21" s="14" t="str">
        <f t="shared" si="2"/>
        <v/>
      </c>
      <c r="M21" s="68" t="s">
        <v>25</v>
      </c>
      <c r="N21" s="68">
        <v>20.5</v>
      </c>
      <c r="O21" s="68">
        <v>-99.25</v>
      </c>
      <c r="P21" s="68"/>
      <c r="Q21" s="68" t="s">
        <v>28</v>
      </c>
      <c r="R21" s="15" t="str">
        <f t="shared" si="0"/>
        <v>(N20.5°, W99.25°)</v>
      </c>
      <c r="S21" s="79">
        <v>22</v>
      </c>
      <c r="T21" s="79" t="s">
        <v>61</v>
      </c>
      <c r="U21" s="79">
        <v>1963</v>
      </c>
      <c r="V21" s="80" t="str">
        <f t="shared" si="1"/>
        <v>22/IV/1963</v>
      </c>
    </row>
    <row r="22" spans="1:22" s="6" customFormat="1" x14ac:dyDescent="0.2">
      <c r="A22" s="69"/>
      <c r="B22" s="69"/>
      <c r="C22" s="69"/>
      <c r="D22" s="69"/>
      <c r="E22" s="69"/>
      <c r="F22" s="69"/>
      <c r="G22" s="69"/>
      <c r="H22" s="69"/>
      <c r="I22" s="69"/>
      <c r="J22" s="69"/>
      <c r="K22" s="69"/>
      <c r="L22" s="14" t="str">
        <f t="shared" si="2"/>
        <v/>
      </c>
      <c r="M22" s="68" t="s">
        <v>25</v>
      </c>
      <c r="N22" s="68">
        <v>19.579999999999998</v>
      </c>
      <c r="O22" s="68">
        <v>-98.51</v>
      </c>
      <c r="P22" s="68"/>
      <c r="Q22" s="68" t="s">
        <v>28</v>
      </c>
      <c r="R22" s="15" t="str">
        <f t="shared" si="0"/>
        <v>(N19.58°, W98.51°)</v>
      </c>
      <c r="S22" s="79">
        <v>22</v>
      </c>
      <c r="T22" s="79" t="s">
        <v>61</v>
      </c>
      <c r="U22" s="79">
        <v>1963</v>
      </c>
      <c r="V22" s="80" t="str">
        <f t="shared" si="1"/>
        <v>22/IV/1963</v>
      </c>
    </row>
    <row r="23" spans="1:22" s="6" customFormat="1" x14ac:dyDescent="0.2">
      <c r="A23" s="69"/>
      <c r="B23" s="69"/>
      <c r="C23" s="69"/>
      <c r="D23" s="69"/>
      <c r="E23" s="69"/>
      <c r="F23" s="69"/>
      <c r="G23" s="69"/>
      <c r="H23" s="69"/>
      <c r="I23" s="69"/>
      <c r="J23" s="69"/>
      <c r="K23" s="69"/>
      <c r="L23" s="14" t="str">
        <f t="shared" si="2"/>
        <v/>
      </c>
      <c r="M23" s="68" t="s">
        <v>25</v>
      </c>
      <c r="N23" s="68">
        <v>20.190000000000001</v>
      </c>
      <c r="O23" s="68">
        <v>-98.59</v>
      </c>
      <c r="P23" s="68"/>
      <c r="Q23" s="68" t="s">
        <v>28</v>
      </c>
      <c r="R23" s="15" t="str">
        <f t="shared" si="0"/>
        <v>(N20.19°, W98.59°)</v>
      </c>
      <c r="S23" s="79">
        <v>20</v>
      </c>
      <c r="T23" s="79" t="s">
        <v>57</v>
      </c>
      <c r="U23" s="79">
        <v>1956</v>
      </c>
      <c r="V23" s="80" t="str">
        <f t="shared" si="1"/>
        <v>20/VII/1956</v>
      </c>
    </row>
    <row r="24" spans="1:22" s="6" customFormat="1" x14ac:dyDescent="0.2">
      <c r="A24" s="69"/>
      <c r="B24" s="69"/>
      <c r="C24" s="69"/>
      <c r="D24" s="69"/>
      <c r="E24" s="69"/>
      <c r="F24" s="69"/>
      <c r="G24" s="69"/>
      <c r="H24" s="69"/>
      <c r="I24" s="69"/>
      <c r="J24" s="69"/>
      <c r="K24" s="69"/>
      <c r="L24" s="14" t="str">
        <f t="shared" si="2"/>
        <v/>
      </c>
      <c r="M24" s="68" t="s">
        <v>34</v>
      </c>
      <c r="N24" s="68">
        <v>20.658593</v>
      </c>
      <c r="O24" s="68">
        <v>-99.384716999999995</v>
      </c>
      <c r="P24" s="68"/>
      <c r="Q24" s="68" t="s">
        <v>35</v>
      </c>
      <c r="R24" s="15" t="str">
        <f t="shared" si="0"/>
        <v>[N20.65859°, W99.38472°]</v>
      </c>
      <c r="S24" s="79">
        <v>21</v>
      </c>
      <c r="T24" s="79" t="s">
        <v>61</v>
      </c>
      <c r="U24" s="79">
        <v>1963</v>
      </c>
      <c r="V24" s="80" t="str">
        <f t="shared" si="1"/>
        <v>21/IV/1963</v>
      </c>
    </row>
    <row r="25" spans="1:22" s="6" customFormat="1" x14ac:dyDescent="0.2">
      <c r="A25" s="69"/>
      <c r="B25" s="69"/>
      <c r="C25" s="69"/>
      <c r="D25" s="69"/>
      <c r="E25" s="69"/>
      <c r="F25" s="69"/>
      <c r="G25" s="69"/>
      <c r="H25" s="69"/>
      <c r="I25" s="69"/>
      <c r="J25" s="69"/>
      <c r="K25" s="69"/>
      <c r="L25" s="14" t="str">
        <f t="shared" si="2"/>
        <v/>
      </c>
      <c r="M25" s="68" t="s">
        <v>25</v>
      </c>
      <c r="N25" s="68">
        <v>20.29</v>
      </c>
      <c r="O25" s="68">
        <v>-99.14</v>
      </c>
      <c r="P25" s="68"/>
      <c r="Q25" s="68" t="s">
        <v>28</v>
      </c>
      <c r="R25" s="15" t="str">
        <f t="shared" si="0"/>
        <v>(N20.29°, W99.14°)</v>
      </c>
      <c r="S25" s="79">
        <v>21</v>
      </c>
      <c r="T25" s="79" t="s">
        <v>61</v>
      </c>
      <c r="U25" s="79">
        <v>1963</v>
      </c>
      <c r="V25" s="80" t="str">
        <f t="shared" si="1"/>
        <v>21/IV/1963</v>
      </c>
    </row>
    <row r="26" spans="1:22" s="6" customFormat="1" x14ac:dyDescent="0.2">
      <c r="A26" s="69"/>
      <c r="B26" s="69"/>
      <c r="C26" s="69"/>
      <c r="D26" s="69"/>
      <c r="E26" s="69"/>
      <c r="F26" s="69"/>
      <c r="G26" s="69"/>
      <c r="H26" s="69"/>
      <c r="I26" s="69"/>
      <c r="J26" s="69"/>
      <c r="K26" s="69"/>
      <c r="L26" s="14" t="str">
        <f t="shared" si="2"/>
        <v/>
      </c>
      <c r="M26" s="68" t="s">
        <v>25</v>
      </c>
      <c r="N26" s="68">
        <v>20.329999999999998</v>
      </c>
      <c r="O26" s="68">
        <v>-99.19</v>
      </c>
      <c r="P26" s="68"/>
      <c r="Q26" s="68" t="s">
        <v>28</v>
      </c>
      <c r="R26" s="15" t="str">
        <f t="shared" si="0"/>
        <v>(N20.33°, W99.19°)</v>
      </c>
      <c r="S26" s="79">
        <v>21</v>
      </c>
      <c r="T26" s="79" t="s">
        <v>61</v>
      </c>
      <c r="U26" s="79">
        <v>1963</v>
      </c>
      <c r="V26" s="80" t="str">
        <f t="shared" si="1"/>
        <v>21/IV/1963</v>
      </c>
    </row>
    <row r="27" spans="1:22" s="6" customFormat="1" x14ac:dyDescent="0.2">
      <c r="A27" s="69"/>
      <c r="B27" s="69"/>
      <c r="C27" s="69"/>
      <c r="D27" s="69"/>
      <c r="E27" s="69"/>
      <c r="F27" s="69"/>
      <c r="G27" s="69"/>
      <c r="H27" s="69"/>
      <c r="I27" s="69"/>
      <c r="J27" s="69"/>
      <c r="K27" s="69"/>
      <c r="L27" s="14" t="str">
        <f t="shared" si="2"/>
        <v/>
      </c>
      <c r="M27" s="68" t="s">
        <v>25</v>
      </c>
      <c r="N27" s="68">
        <v>20.5</v>
      </c>
      <c r="O27" s="68">
        <v>-99.25</v>
      </c>
      <c r="P27" s="68"/>
      <c r="Q27" s="68" t="s">
        <v>28</v>
      </c>
      <c r="R27" s="15" t="str">
        <f t="shared" si="0"/>
        <v>(N20.5°, W99.25°)</v>
      </c>
      <c r="S27" s="79">
        <v>29</v>
      </c>
      <c r="T27" s="79" t="s">
        <v>57</v>
      </c>
      <c r="U27" s="79">
        <v>1966</v>
      </c>
      <c r="V27" s="80" t="str">
        <f t="shared" si="1"/>
        <v>29/VII/1966</v>
      </c>
    </row>
    <row r="28" spans="1:22" s="6" customFormat="1" x14ac:dyDescent="0.2">
      <c r="A28" s="69"/>
      <c r="B28" s="69"/>
      <c r="C28" s="69"/>
      <c r="D28" s="69"/>
      <c r="E28" s="69"/>
      <c r="F28" s="69"/>
      <c r="G28" s="69"/>
      <c r="H28" s="69"/>
      <c r="I28" s="69"/>
      <c r="J28" s="69"/>
      <c r="K28" s="69"/>
      <c r="L28" s="14" t="str">
        <f t="shared" si="2"/>
        <v/>
      </c>
      <c r="M28" s="68" t="s">
        <v>25</v>
      </c>
      <c r="N28" s="68">
        <v>17.2</v>
      </c>
      <c r="O28" s="68">
        <v>-97.12</v>
      </c>
      <c r="P28" s="68"/>
      <c r="Q28" s="68" t="s">
        <v>28</v>
      </c>
      <c r="R28" s="15" t="str">
        <f t="shared" si="0"/>
        <v>(N17.2°, W97.12°)</v>
      </c>
      <c r="S28" s="79">
        <v>1</v>
      </c>
      <c r="T28" s="79" t="s">
        <v>55</v>
      </c>
      <c r="U28" s="79">
        <v>1963</v>
      </c>
      <c r="V28" s="80" t="str">
        <f t="shared" si="1"/>
        <v>1/V/1963</v>
      </c>
    </row>
    <row r="29" spans="1:22" s="6" customFormat="1" x14ac:dyDescent="0.2">
      <c r="A29" s="69"/>
      <c r="B29" s="69"/>
      <c r="C29" s="69"/>
      <c r="D29" s="69"/>
      <c r="E29" s="69"/>
      <c r="F29" s="69"/>
      <c r="G29" s="69"/>
      <c r="H29" s="69"/>
      <c r="I29" s="69"/>
      <c r="J29" s="69"/>
      <c r="K29" s="69"/>
      <c r="L29" s="14" t="str">
        <f t="shared" si="2"/>
        <v/>
      </c>
      <c r="M29" s="68" t="s">
        <v>25</v>
      </c>
      <c r="N29" s="68">
        <v>18.37</v>
      </c>
      <c r="O29" s="68">
        <v>-97.25</v>
      </c>
      <c r="P29" s="68"/>
      <c r="Q29" s="68" t="s">
        <v>28</v>
      </c>
      <c r="R29" s="15" t="str">
        <f t="shared" si="0"/>
        <v>(N18.37°, W97.25°)</v>
      </c>
      <c r="S29" s="79">
        <v>25</v>
      </c>
      <c r="T29" s="79" t="s">
        <v>61</v>
      </c>
      <c r="U29" s="79">
        <v>1963</v>
      </c>
      <c r="V29" s="80" t="str">
        <f t="shared" si="1"/>
        <v>25/IV/1963</v>
      </c>
    </row>
    <row r="30" spans="1:22" s="6" customFormat="1" x14ac:dyDescent="0.2">
      <c r="A30" s="69"/>
      <c r="B30" s="69"/>
      <c r="C30" s="69"/>
      <c r="D30" s="69"/>
      <c r="E30" s="69"/>
      <c r="F30" s="69"/>
      <c r="G30" s="69"/>
      <c r="H30" s="69"/>
      <c r="I30" s="69"/>
      <c r="J30" s="69"/>
      <c r="K30" s="69"/>
      <c r="L30" s="14" t="str">
        <f t="shared" si="2"/>
        <v/>
      </c>
      <c r="M30" s="68" t="s">
        <v>34</v>
      </c>
      <c r="N30" s="68">
        <v>22.154682999999999</v>
      </c>
      <c r="O30" s="68">
        <v>-101.05154899999999</v>
      </c>
      <c r="P30" s="68"/>
      <c r="Q30" s="68" t="s">
        <v>35</v>
      </c>
      <c r="R30" s="15" t="str">
        <f t="shared" si="0"/>
        <v>[N22.15468°, W101.05155°]</v>
      </c>
      <c r="S30" s="79">
        <v>7</v>
      </c>
      <c r="T30" s="79" t="s">
        <v>62</v>
      </c>
      <c r="U30" s="79">
        <v>1941</v>
      </c>
      <c r="V30" s="80" t="str">
        <f t="shared" si="1"/>
        <v>7/VI/1941</v>
      </c>
    </row>
    <row r="31" spans="1:22" s="6" customFormat="1" x14ac:dyDescent="0.2">
      <c r="A31" s="69"/>
      <c r="B31" s="69"/>
      <c r="C31" s="69"/>
      <c r="D31" s="69"/>
      <c r="E31" s="69"/>
      <c r="F31" s="69"/>
      <c r="G31" s="69"/>
      <c r="H31" s="69"/>
      <c r="I31" s="69"/>
      <c r="J31" s="69"/>
      <c r="K31" s="69"/>
      <c r="L31" s="14" t="str">
        <f t="shared" si="2"/>
        <v/>
      </c>
      <c r="M31" s="68" t="s">
        <v>25</v>
      </c>
      <c r="N31" s="68">
        <v>22.36</v>
      </c>
      <c r="O31" s="68">
        <v>-99.03</v>
      </c>
      <c r="P31" s="68"/>
      <c r="Q31" s="68" t="s">
        <v>28</v>
      </c>
      <c r="R31" s="15" t="str">
        <f t="shared" si="0"/>
        <v>(N22.36°, W99.03°)</v>
      </c>
      <c r="S31" s="79">
        <v>18</v>
      </c>
      <c r="T31" s="79" t="s">
        <v>61</v>
      </c>
      <c r="U31" s="79">
        <v>1963</v>
      </c>
      <c r="V31" s="80" t="str">
        <f t="shared" si="1"/>
        <v>18/IV/1963</v>
      </c>
    </row>
    <row r="32" spans="1:22" s="6" customFormat="1" x14ac:dyDescent="0.2">
      <c r="A32" s="69"/>
      <c r="B32" s="69"/>
      <c r="C32" s="69"/>
      <c r="D32" s="69"/>
      <c r="E32" s="69"/>
      <c r="F32" s="69"/>
      <c r="G32" s="69"/>
      <c r="H32" s="69"/>
      <c r="I32" s="69"/>
      <c r="J32" s="69"/>
      <c r="K32" s="69"/>
      <c r="L32" s="14" t="str">
        <f t="shared" si="2"/>
        <v/>
      </c>
      <c r="M32" s="68" t="s">
        <v>34</v>
      </c>
      <c r="N32" s="68">
        <v>34.019454000000003</v>
      </c>
      <c r="O32" s="68">
        <v>-118.491191</v>
      </c>
      <c r="P32" s="68"/>
      <c r="Q32" s="68" t="s">
        <v>35</v>
      </c>
      <c r="R32" s="15" t="str">
        <f t="shared" si="0"/>
        <v>[N34.01945°, W118.49119°]</v>
      </c>
      <c r="S32" s="79">
        <v>1</v>
      </c>
      <c r="T32" s="79" t="s">
        <v>61</v>
      </c>
      <c r="U32" s="79">
        <v>1945</v>
      </c>
      <c r="V32" s="80" t="str">
        <f t="shared" si="1"/>
        <v>1/IV/1945</v>
      </c>
    </row>
    <row r="33" spans="1:22" s="6" customFormat="1" x14ac:dyDescent="0.2">
      <c r="A33" s="69"/>
      <c r="B33" s="69"/>
      <c r="C33" s="69"/>
      <c r="D33" s="69"/>
      <c r="E33" s="69"/>
      <c r="F33" s="69"/>
      <c r="G33" s="69"/>
      <c r="H33" s="69"/>
      <c r="I33" s="69"/>
      <c r="J33" s="69"/>
      <c r="K33" s="69"/>
      <c r="L33" s="14" t="str">
        <f t="shared" si="2"/>
        <v/>
      </c>
      <c r="M33" s="68" t="s">
        <v>34</v>
      </c>
      <c r="N33" s="68">
        <v>34.019454000000003</v>
      </c>
      <c r="O33" s="68">
        <v>-118.491191</v>
      </c>
      <c r="P33" s="68"/>
      <c r="Q33" s="68" t="s">
        <v>35</v>
      </c>
      <c r="R33" s="15" t="str">
        <f t="shared" si="0"/>
        <v>[N34.01945°, W118.49119°]</v>
      </c>
      <c r="S33" s="79">
        <v>12</v>
      </c>
      <c r="T33" s="79" t="s">
        <v>57</v>
      </c>
      <c r="U33" s="79">
        <v>1965</v>
      </c>
      <c r="V33" s="80" t="str">
        <f t="shared" si="1"/>
        <v>12/VII/1965</v>
      </c>
    </row>
    <row r="34" spans="1:22" s="6" customFormat="1" x14ac:dyDescent="0.2">
      <c r="A34" s="69"/>
      <c r="B34" s="69"/>
      <c r="C34" s="69"/>
      <c r="D34" s="69"/>
      <c r="E34" s="69"/>
      <c r="F34" s="69"/>
      <c r="G34" s="69"/>
      <c r="H34" s="69"/>
      <c r="I34" s="69"/>
      <c r="J34" s="69"/>
      <c r="K34" s="69"/>
      <c r="L34" s="14" t="str">
        <f t="shared" si="2"/>
        <v/>
      </c>
      <c r="M34" s="68" t="s">
        <v>34</v>
      </c>
      <c r="N34" s="68">
        <v>33.862237</v>
      </c>
      <c r="O34" s="68">
        <v>-118.399519</v>
      </c>
      <c r="P34" s="68"/>
      <c r="Q34" s="68" t="s">
        <v>35</v>
      </c>
      <c r="R34" s="15" t="str">
        <f t="shared" si="0"/>
        <v>[N33.86224°, W118.39952°]</v>
      </c>
      <c r="S34" s="79"/>
      <c r="T34" s="79" t="s">
        <v>63</v>
      </c>
      <c r="U34" s="79">
        <v>1913</v>
      </c>
      <c r="V34" s="80" t="str">
        <f t="shared" si="1"/>
        <v>III–IV/1913</v>
      </c>
    </row>
    <row r="35" spans="1:22" s="6" customFormat="1" x14ac:dyDescent="0.2">
      <c r="A35" s="69"/>
      <c r="B35" s="69"/>
      <c r="C35" s="69"/>
      <c r="D35" s="69"/>
      <c r="E35" s="69"/>
      <c r="F35" s="69"/>
      <c r="G35" s="69"/>
      <c r="H35" s="69"/>
      <c r="I35" s="69"/>
      <c r="J35" s="69"/>
      <c r="K35" s="69"/>
      <c r="L35" s="14" t="str">
        <f t="shared" si="2"/>
        <v/>
      </c>
      <c r="M35" s="68" t="s">
        <v>34</v>
      </c>
      <c r="N35" s="68">
        <v>34.023206000000002</v>
      </c>
      <c r="O35" s="68">
        <v>-119.765766</v>
      </c>
      <c r="P35" s="68"/>
      <c r="Q35" s="68" t="s">
        <v>35</v>
      </c>
      <c r="R35" s="15" t="str">
        <f t="shared" si="0"/>
        <v>[N34.02321°, W119.76577°]</v>
      </c>
      <c r="S35" s="79">
        <v>29</v>
      </c>
      <c r="T35" s="79" t="s">
        <v>54</v>
      </c>
      <c r="U35" s="79">
        <v>1933</v>
      </c>
      <c r="V35" s="80" t="str">
        <f t="shared" si="1"/>
        <v>29/XII/1933</v>
      </c>
    </row>
    <row r="36" spans="1:22" s="6" customFormat="1" x14ac:dyDescent="0.2">
      <c r="A36" s="69"/>
      <c r="B36" s="69"/>
      <c r="C36" s="69"/>
      <c r="D36" s="69"/>
      <c r="E36" s="69"/>
      <c r="F36" s="69"/>
      <c r="G36" s="69"/>
      <c r="H36" s="69"/>
      <c r="I36" s="69"/>
      <c r="J36" s="69"/>
      <c r="K36" s="69"/>
      <c r="L36" s="14" t="str">
        <f t="shared" si="2"/>
        <v/>
      </c>
      <c r="M36" s="68" t="s">
        <v>34</v>
      </c>
      <c r="N36" s="68">
        <v>34.190162000000001</v>
      </c>
      <c r="O36" s="68">
        <v>-118.131319</v>
      </c>
      <c r="P36" s="68"/>
      <c r="Q36" s="68" t="s">
        <v>35</v>
      </c>
      <c r="R36" s="15" t="str">
        <f t="shared" si="0"/>
        <v>[N34.19016°, W118.13132°]</v>
      </c>
      <c r="S36" s="79">
        <v>29</v>
      </c>
      <c r="T36" s="79" t="s">
        <v>54</v>
      </c>
      <c r="U36" s="79">
        <v>1933</v>
      </c>
      <c r="V36" s="80" t="str">
        <f t="shared" si="1"/>
        <v>29/XII/1933</v>
      </c>
    </row>
    <row r="37" spans="1:22" s="6" customFormat="1" x14ac:dyDescent="0.2">
      <c r="A37" s="69"/>
      <c r="B37" s="69"/>
      <c r="C37" s="69"/>
      <c r="D37" s="69"/>
      <c r="E37" s="69"/>
      <c r="F37" s="69"/>
      <c r="G37" s="69"/>
      <c r="H37" s="69"/>
      <c r="I37" s="69"/>
      <c r="J37" s="69"/>
      <c r="K37" s="69"/>
      <c r="L37" s="14" t="str">
        <f t="shared" si="2"/>
        <v/>
      </c>
      <c r="M37" s="68" t="s">
        <v>34</v>
      </c>
      <c r="N37" s="68">
        <v>31.738917000000001</v>
      </c>
      <c r="O37" s="68">
        <v>-110.885791</v>
      </c>
      <c r="P37" s="68"/>
      <c r="Q37" s="68" t="s">
        <v>35</v>
      </c>
      <c r="R37" s="15" t="str">
        <f t="shared" si="0"/>
        <v>[N31.73892°, W110.88579°]</v>
      </c>
      <c r="S37" s="79">
        <v>24</v>
      </c>
      <c r="T37" s="79" t="s">
        <v>62</v>
      </c>
      <c r="U37" s="79">
        <v>1939</v>
      </c>
      <c r="V37" s="80" t="str">
        <f t="shared" si="1"/>
        <v>24/VI/1939</v>
      </c>
    </row>
    <row r="38" spans="1:22" s="6" customFormat="1" x14ac:dyDescent="0.2">
      <c r="A38" s="69"/>
      <c r="B38" s="69"/>
      <c r="C38" s="69"/>
      <c r="D38" s="69"/>
      <c r="E38" s="69"/>
      <c r="F38" s="69"/>
      <c r="G38" s="69"/>
      <c r="H38" s="69"/>
      <c r="I38" s="69"/>
      <c r="J38" s="69"/>
      <c r="K38" s="69"/>
      <c r="L38" s="14" t="str">
        <f t="shared" si="2"/>
        <v/>
      </c>
      <c r="M38" s="68" t="s">
        <v>34</v>
      </c>
      <c r="N38" s="68">
        <v>32.839492999999997</v>
      </c>
      <c r="O38" s="68">
        <v>-117.043363</v>
      </c>
      <c r="P38" s="68"/>
      <c r="Q38" s="68" t="s">
        <v>35</v>
      </c>
      <c r="R38" s="15" t="str">
        <f t="shared" si="0"/>
        <v>[N32.83949°, W117.04336°]</v>
      </c>
      <c r="S38" s="79">
        <v>10</v>
      </c>
      <c r="T38" s="79" t="s">
        <v>55</v>
      </c>
      <c r="U38" s="79">
        <v>1982</v>
      </c>
      <c r="V38" s="80" t="str">
        <f t="shared" si="1"/>
        <v>10/V/1982</v>
      </c>
    </row>
    <row r="39" spans="1:22" s="6" customFormat="1" x14ac:dyDescent="0.2">
      <c r="A39" s="69"/>
      <c r="B39" s="69"/>
      <c r="C39" s="69"/>
      <c r="D39" s="69"/>
      <c r="E39" s="69"/>
      <c r="F39" s="69"/>
      <c r="G39" s="69"/>
      <c r="H39" s="69"/>
      <c r="I39" s="69"/>
      <c r="J39" s="69"/>
      <c r="K39" s="69"/>
      <c r="L39" s="14" t="str">
        <f t="shared" si="2"/>
        <v/>
      </c>
      <c r="M39" s="68" t="s">
        <v>34</v>
      </c>
      <c r="N39" s="68">
        <v>34.508046999999998</v>
      </c>
      <c r="O39" s="68">
        <v>-119.29150300000001</v>
      </c>
      <c r="P39" s="68"/>
      <c r="Q39" s="68" t="s">
        <v>35</v>
      </c>
      <c r="R39" s="15" t="str">
        <f t="shared" si="0"/>
        <v>[N34.50805°, W119.2915°]</v>
      </c>
      <c r="S39" s="79">
        <v>14</v>
      </c>
      <c r="T39" s="79" t="s">
        <v>64</v>
      </c>
      <c r="U39" s="79">
        <v>1971</v>
      </c>
      <c r="V39" s="80" t="str">
        <f t="shared" si="1"/>
        <v>14/IX/1971</v>
      </c>
    </row>
    <row r="40" spans="1:22" s="6" customFormat="1" x14ac:dyDescent="0.2">
      <c r="A40" s="69"/>
      <c r="B40" s="69"/>
      <c r="C40" s="69"/>
      <c r="D40" s="69"/>
      <c r="E40" s="69"/>
      <c r="F40" s="69"/>
      <c r="G40" s="69"/>
      <c r="H40" s="69"/>
      <c r="I40" s="69"/>
      <c r="J40" s="69"/>
      <c r="K40" s="69"/>
      <c r="L40" s="14" t="str">
        <f t="shared" si="2"/>
        <v/>
      </c>
      <c r="M40" s="68" t="s">
        <v>34</v>
      </c>
      <c r="N40" s="68">
        <v>37.080781999999999</v>
      </c>
      <c r="O40" s="68">
        <v>-119.485411</v>
      </c>
      <c r="P40" s="68"/>
      <c r="Q40" s="68" t="s">
        <v>35</v>
      </c>
      <c r="R40" s="15" t="str">
        <f t="shared" si="0"/>
        <v>[N37.08078°, W119.48541°]</v>
      </c>
      <c r="S40" s="79">
        <v>3</v>
      </c>
      <c r="T40" s="79" t="s">
        <v>53</v>
      </c>
      <c r="U40" s="79">
        <v>1956</v>
      </c>
      <c r="V40" s="80" t="str">
        <f t="shared" si="1"/>
        <v>3/VIII/1956</v>
      </c>
    </row>
    <row r="41" spans="1:22" s="6" customFormat="1" x14ac:dyDescent="0.2">
      <c r="A41" s="69"/>
      <c r="B41" s="69"/>
      <c r="C41" s="69"/>
      <c r="D41" s="69"/>
      <c r="E41" s="69"/>
      <c r="F41" s="69"/>
      <c r="G41" s="69"/>
      <c r="H41" s="69"/>
      <c r="I41" s="69"/>
      <c r="J41" s="69"/>
      <c r="K41" s="69"/>
      <c r="L41" s="14" t="str">
        <f t="shared" si="2"/>
        <v/>
      </c>
      <c r="M41" s="68" t="s">
        <v>34</v>
      </c>
      <c r="N41" s="68">
        <v>33.542247000000003</v>
      </c>
      <c r="O41" s="68">
        <v>-117.78310999999999</v>
      </c>
      <c r="P41" s="68"/>
      <c r="Q41" s="68" t="s">
        <v>35</v>
      </c>
      <c r="R41" s="15" t="str">
        <f t="shared" si="0"/>
        <v>[N33.54225°, W117.78311°]</v>
      </c>
      <c r="S41" s="79"/>
      <c r="T41" s="79"/>
      <c r="U41" s="79"/>
      <c r="V41" s="80" t="str">
        <f t="shared" si="1"/>
        <v/>
      </c>
    </row>
    <row r="42" spans="1:22" s="6" customFormat="1" x14ac:dyDescent="0.2">
      <c r="A42" s="69"/>
      <c r="B42" s="69"/>
      <c r="C42" s="69"/>
      <c r="D42" s="69"/>
      <c r="E42" s="69"/>
      <c r="F42" s="69"/>
      <c r="G42" s="69"/>
      <c r="H42" s="69"/>
      <c r="I42" s="69"/>
      <c r="J42" s="69"/>
      <c r="K42" s="69"/>
      <c r="L42" s="14" t="str">
        <f t="shared" si="2"/>
        <v/>
      </c>
      <c r="M42" s="68" t="s">
        <v>34</v>
      </c>
      <c r="N42" s="68">
        <v>33.814463000000003</v>
      </c>
      <c r="O42" s="68">
        <v>-116.67918299999999</v>
      </c>
      <c r="P42" s="68"/>
      <c r="Q42" s="68" t="s">
        <v>35</v>
      </c>
      <c r="R42" s="15" t="str">
        <f t="shared" si="0"/>
        <v>[N33.81446°, W116.67918°]</v>
      </c>
      <c r="S42" s="79">
        <v>12</v>
      </c>
      <c r="T42" s="79" t="s">
        <v>61</v>
      </c>
      <c r="U42" s="79">
        <v>1964</v>
      </c>
      <c r="V42" s="80" t="str">
        <f t="shared" si="1"/>
        <v>12/IV/1964</v>
      </c>
    </row>
    <row r="43" spans="1:22" s="6" customFormat="1" x14ac:dyDescent="0.2">
      <c r="A43" s="69"/>
      <c r="B43" s="69"/>
      <c r="C43" s="69"/>
      <c r="D43" s="69"/>
      <c r="E43" s="69"/>
      <c r="F43" s="69"/>
      <c r="G43" s="69"/>
      <c r="H43" s="69"/>
      <c r="I43" s="69"/>
      <c r="J43" s="69"/>
      <c r="K43" s="69"/>
      <c r="L43" s="14" t="str">
        <f t="shared" si="2"/>
        <v/>
      </c>
      <c r="M43" s="68" t="s">
        <v>34</v>
      </c>
      <c r="N43" s="68">
        <v>34.019454000000003</v>
      </c>
      <c r="O43" s="68">
        <v>-118.491191</v>
      </c>
      <c r="P43" s="68"/>
      <c r="Q43" s="68" t="s">
        <v>35</v>
      </c>
      <c r="R43" s="15" t="str">
        <f t="shared" si="0"/>
        <v>[N34.01945°, W118.49119°]</v>
      </c>
      <c r="S43" s="79">
        <v>4</v>
      </c>
      <c r="T43" s="79" t="s">
        <v>55</v>
      </c>
      <c r="U43" s="79">
        <v>1990</v>
      </c>
      <c r="V43" s="80" t="str">
        <f t="shared" si="1"/>
        <v>4/V/1990</v>
      </c>
    </row>
    <row r="44" spans="1:22" s="6" customFormat="1" x14ac:dyDescent="0.2">
      <c r="A44" s="69"/>
      <c r="B44" s="69"/>
      <c r="C44" s="69"/>
      <c r="D44" s="69"/>
      <c r="E44" s="69"/>
      <c r="F44" s="69"/>
      <c r="G44" s="69"/>
      <c r="H44" s="69"/>
      <c r="I44" s="69"/>
      <c r="J44" s="69"/>
      <c r="K44" s="69"/>
      <c r="L44" s="14" t="str">
        <f t="shared" si="2"/>
        <v/>
      </c>
      <c r="M44" s="68" t="s">
        <v>34</v>
      </c>
      <c r="N44" s="68">
        <v>32.839492999999997</v>
      </c>
      <c r="O44" s="68">
        <v>-117.043363</v>
      </c>
      <c r="P44" s="68"/>
      <c r="Q44" s="68" t="s">
        <v>35</v>
      </c>
      <c r="R44" s="15" t="str">
        <f t="shared" si="0"/>
        <v>[N32.83949°, W117.04336°]</v>
      </c>
      <c r="S44" s="79">
        <v>9</v>
      </c>
      <c r="T44" s="79" t="s">
        <v>60</v>
      </c>
      <c r="U44" s="79">
        <v>1984</v>
      </c>
      <c r="V44" s="80" t="str">
        <f t="shared" si="1"/>
        <v>9/II/1984</v>
      </c>
    </row>
    <row r="45" spans="1:22" s="6" customFormat="1" x14ac:dyDescent="0.2">
      <c r="A45" s="69"/>
      <c r="B45" s="69"/>
      <c r="C45" s="69"/>
      <c r="D45" s="69"/>
      <c r="E45" s="69"/>
      <c r="F45" s="69"/>
      <c r="G45" s="69"/>
      <c r="H45" s="69"/>
      <c r="I45" s="69"/>
      <c r="J45" s="69"/>
      <c r="K45" s="69"/>
      <c r="L45" s="14" t="str">
        <f t="shared" si="2"/>
        <v/>
      </c>
      <c r="M45" s="68" t="s">
        <v>34</v>
      </c>
      <c r="N45" s="68">
        <v>33.958818000000001</v>
      </c>
      <c r="O45" s="68">
        <v>-116.64800200000001</v>
      </c>
      <c r="P45" s="68"/>
      <c r="Q45" s="68" t="s">
        <v>35</v>
      </c>
      <c r="R45" s="15" t="str">
        <f t="shared" si="0"/>
        <v>[N33.95882°, W116.648°]</v>
      </c>
      <c r="S45" s="79">
        <v>10</v>
      </c>
      <c r="T45" s="79" t="s">
        <v>65</v>
      </c>
      <c r="U45" s="79">
        <v>1970</v>
      </c>
      <c r="V45" s="80" t="str">
        <f t="shared" si="1"/>
        <v>10/I/1970</v>
      </c>
    </row>
    <row r="46" spans="1:22" s="6" customFormat="1" x14ac:dyDescent="0.2">
      <c r="A46" s="69"/>
      <c r="B46" s="69"/>
      <c r="C46" s="69"/>
      <c r="D46" s="69"/>
      <c r="E46" s="69"/>
      <c r="F46" s="69"/>
      <c r="G46" s="69"/>
      <c r="H46" s="69"/>
      <c r="I46" s="69"/>
      <c r="J46" s="69"/>
      <c r="K46" s="69"/>
      <c r="L46" s="14" t="str">
        <f t="shared" si="2"/>
        <v/>
      </c>
      <c r="M46" s="68" t="s">
        <v>34</v>
      </c>
      <c r="N46" s="68">
        <v>34.137962999999999</v>
      </c>
      <c r="O46" s="68">
        <v>-116.938143</v>
      </c>
      <c r="P46" s="68">
        <v>2438</v>
      </c>
      <c r="Q46" s="68" t="s">
        <v>35</v>
      </c>
      <c r="R46" s="15" t="str">
        <f t="shared" si="0"/>
        <v>[N34.13796°, W116.93814°, 2438m]</v>
      </c>
      <c r="S46" s="79">
        <v>3</v>
      </c>
      <c r="T46" s="79" t="s">
        <v>60</v>
      </c>
      <c r="U46" s="79">
        <v>1957</v>
      </c>
      <c r="V46" s="80" t="str">
        <f t="shared" si="1"/>
        <v>3/II/1957</v>
      </c>
    </row>
    <row r="47" spans="1:22" s="6" customFormat="1" x14ac:dyDescent="0.2">
      <c r="A47" s="69"/>
      <c r="B47" s="69"/>
      <c r="C47" s="69"/>
      <c r="D47" s="69"/>
      <c r="E47" s="69"/>
      <c r="F47" s="69"/>
      <c r="G47" s="69"/>
      <c r="H47" s="69"/>
      <c r="I47" s="69"/>
      <c r="J47" s="69"/>
      <c r="K47" s="69"/>
      <c r="L47" s="14" t="str">
        <f t="shared" si="2"/>
        <v/>
      </c>
      <c r="M47" s="68" t="s">
        <v>34</v>
      </c>
      <c r="N47" s="68">
        <v>34.137962999999999</v>
      </c>
      <c r="O47" s="68">
        <v>-116.938143</v>
      </c>
      <c r="P47" s="68">
        <v>2438</v>
      </c>
      <c r="Q47" s="68" t="s">
        <v>35</v>
      </c>
      <c r="R47" s="15" t="str">
        <f t="shared" si="0"/>
        <v>[N34.13796°, W116.93814°, 2438m]</v>
      </c>
      <c r="S47" s="79">
        <v>21</v>
      </c>
      <c r="T47" s="79" t="s">
        <v>55</v>
      </c>
      <c r="U47" s="79">
        <v>1975</v>
      </c>
      <c r="V47" s="80" t="str">
        <f t="shared" si="1"/>
        <v>21/V/1975</v>
      </c>
    </row>
    <row r="48" spans="1:22" s="6" customFormat="1" x14ac:dyDescent="0.2">
      <c r="A48" s="69"/>
      <c r="B48" s="69"/>
      <c r="C48" s="69"/>
      <c r="D48" s="69"/>
      <c r="E48" s="69"/>
      <c r="F48" s="69"/>
      <c r="G48" s="69"/>
      <c r="H48" s="69"/>
      <c r="I48" s="69"/>
      <c r="J48" s="69"/>
      <c r="K48" s="69"/>
      <c r="L48" s="14" t="str">
        <f t="shared" si="2"/>
        <v/>
      </c>
      <c r="M48" s="68" t="s">
        <v>34</v>
      </c>
      <c r="N48" s="68">
        <v>39.263184000000003</v>
      </c>
      <c r="O48" s="68">
        <v>-122.50628399999999</v>
      </c>
      <c r="P48" s="68"/>
      <c r="Q48" s="68" t="s">
        <v>35</v>
      </c>
      <c r="R48" s="15" t="str">
        <f t="shared" si="0"/>
        <v>[N39.26318°, W122.50628°]</v>
      </c>
      <c r="S48" s="79">
        <v>21</v>
      </c>
      <c r="T48" s="79" t="s">
        <v>55</v>
      </c>
      <c r="U48" s="79">
        <v>1975</v>
      </c>
      <c r="V48" s="80" t="str">
        <f t="shared" si="1"/>
        <v>21/V/1975</v>
      </c>
    </row>
    <row r="49" spans="1:22" s="6" customFormat="1" x14ac:dyDescent="0.2">
      <c r="A49" s="69"/>
      <c r="B49" s="69"/>
      <c r="C49" s="69"/>
      <c r="D49" s="69"/>
      <c r="E49" s="69"/>
      <c r="F49" s="69"/>
      <c r="G49" s="69"/>
      <c r="H49" s="69"/>
      <c r="I49" s="69"/>
      <c r="J49" s="69"/>
      <c r="K49" s="69"/>
      <c r="L49" s="14" t="str">
        <f t="shared" si="2"/>
        <v/>
      </c>
      <c r="M49" s="68" t="s">
        <v>34</v>
      </c>
      <c r="N49" s="68">
        <v>33.665508000000003</v>
      </c>
      <c r="O49" s="68">
        <v>-117.586986</v>
      </c>
      <c r="P49" s="68"/>
      <c r="Q49" s="68" t="s">
        <v>35</v>
      </c>
      <c r="R49" s="15" t="str">
        <f t="shared" si="0"/>
        <v>[N33.66551°, W117.58699°]</v>
      </c>
      <c r="S49" s="79">
        <v>27</v>
      </c>
      <c r="T49" s="79" t="s">
        <v>55</v>
      </c>
      <c r="U49" s="79">
        <v>1976</v>
      </c>
      <c r="V49" s="80" t="str">
        <f t="shared" si="1"/>
        <v>27/V/1976</v>
      </c>
    </row>
    <row r="50" spans="1:22" s="6" customFormat="1" x14ac:dyDescent="0.2">
      <c r="A50" s="69"/>
      <c r="B50" s="69"/>
      <c r="C50" s="69"/>
      <c r="D50" s="69"/>
      <c r="E50" s="69"/>
      <c r="F50" s="69"/>
      <c r="G50" s="69"/>
      <c r="H50" s="69"/>
      <c r="I50" s="69"/>
      <c r="J50" s="69"/>
      <c r="K50" s="69"/>
      <c r="L50" s="14" t="str">
        <f t="shared" si="2"/>
        <v/>
      </c>
      <c r="M50" s="68" t="s">
        <v>34</v>
      </c>
      <c r="N50" s="68">
        <v>38.036250000000003</v>
      </c>
      <c r="O50" s="68">
        <v>-120.40128799999999</v>
      </c>
      <c r="P50" s="68"/>
      <c r="Q50" s="68" t="s">
        <v>35</v>
      </c>
      <c r="R50" s="15" t="str">
        <f t="shared" si="0"/>
        <v>[N38.03625°, W120.40129°]</v>
      </c>
      <c r="S50" s="79">
        <v>17</v>
      </c>
      <c r="T50" s="79" t="s">
        <v>55</v>
      </c>
      <c r="U50" s="79">
        <v>1976</v>
      </c>
      <c r="V50" s="80" t="str">
        <f t="shared" si="1"/>
        <v>17/V/1976</v>
      </c>
    </row>
    <row r="51" spans="1:22" s="6" customFormat="1" x14ac:dyDescent="0.2">
      <c r="A51" s="69"/>
      <c r="B51" s="69"/>
      <c r="C51" s="69"/>
      <c r="D51" s="69"/>
      <c r="E51" s="69"/>
      <c r="F51" s="69"/>
      <c r="G51" s="69"/>
      <c r="H51" s="69"/>
      <c r="I51" s="69"/>
      <c r="J51" s="69"/>
      <c r="K51" s="69"/>
      <c r="L51" s="14" t="str">
        <f t="shared" si="2"/>
        <v/>
      </c>
      <c r="M51" s="68" t="s">
        <v>34</v>
      </c>
      <c r="N51" s="68">
        <v>37.262126000000002</v>
      </c>
      <c r="O51" s="68">
        <v>-119.7011</v>
      </c>
      <c r="P51" s="68"/>
      <c r="Q51" s="68" t="s">
        <v>35</v>
      </c>
      <c r="R51" s="15" t="str">
        <f t="shared" si="0"/>
        <v>[N37.26213°, W119.7011°]</v>
      </c>
      <c r="S51" s="79">
        <v>21</v>
      </c>
      <c r="T51" s="79" t="s">
        <v>61</v>
      </c>
      <c r="U51" s="79">
        <v>1957</v>
      </c>
      <c r="V51" s="80" t="str">
        <f t="shared" si="1"/>
        <v>21/IV/1957</v>
      </c>
    </row>
    <row r="52" spans="1:22" s="6" customFormat="1" x14ac:dyDescent="0.2">
      <c r="A52" s="69"/>
      <c r="B52" s="69"/>
      <c r="C52" s="69"/>
      <c r="D52" s="69"/>
      <c r="E52" s="69"/>
      <c r="F52" s="69"/>
      <c r="G52" s="69"/>
      <c r="H52" s="69"/>
      <c r="I52" s="69"/>
      <c r="J52" s="69"/>
      <c r="K52" s="69"/>
      <c r="L52" s="14" t="str">
        <f t="shared" si="2"/>
        <v/>
      </c>
      <c r="M52" s="68" t="s">
        <v>34</v>
      </c>
      <c r="N52" s="68">
        <v>37.008847000000003</v>
      </c>
      <c r="O52" s="68">
        <v>-119.7666</v>
      </c>
      <c r="P52" s="68"/>
      <c r="Q52" s="68" t="s">
        <v>35</v>
      </c>
      <c r="R52" s="15" t="str">
        <f t="shared" si="0"/>
        <v>[N37.00885°, W119.7666°]</v>
      </c>
      <c r="S52" s="79">
        <v>2</v>
      </c>
      <c r="T52" s="79" t="s">
        <v>57</v>
      </c>
      <c r="U52" s="79">
        <v>1958</v>
      </c>
      <c r="V52" s="80" t="str">
        <f t="shared" si="1"/>
        <v>2/VII/1958</v>
      </c>
    </row>
    <row r="53" spans="1:22" s="6" customFormat="1" x14ac:dyDescent="0.2">
      <c r="A53" s="69"/>
      <c r="B53" s="69"/>
      <c r="C53" s="69"/>
      <c r="D53" s="69"/>
      <c r="E53" s="69"/>
      <c r="F53" s="69"/>
      <c r="G53" s="69"/>
      <c r="H53" s="69"/>
      <c r="I53" s="69"/>
      <c r="J53" s="69"/>
      <c r="K53" s="69"/>
      <c r="L53" s="14" t="str">
        <f t="shared" si="2"/>
        <v/>
      </c>
      <c r="M53" s="68" t="s">
        <v>34</v>
      </c>
      <c r="N53" s="68"/>
      <c r="O53" s="68"/>
      <c r="P53" s="68">
        <v>1000</v>
      </c>
      <c r="Q53" s="68" t="s">
        <v>35</v>
      </c>
      <c r="R53" s="15" t="str">
        <f t="shared" si="0"/>
        <v>1000m</v>
      </c>
      <c r="S53" s="79"/>
      <c r="T53" s="79" t="s">
        <v>66</v>
      </c>
      <c r="U53" s="79">
        <v>1941</v>
      </c>
      <c r="V53" s="80" t="str">
        <f t="shared" si="1"/>
        <v>III/1941</v>
      </c>
    </row>
    <row r="54" spans="1:22" s="6" customFormat="1" x14ac:dyDescent="0.2">
      <c r="A54" s="69"/>
      <c r="B54" s="69"/>
      <c r="C54" s="69"/>
      <c r="D54" s="69"/>
      <c r="E54" s="69"/>
      <c r="F54" s="69"/>
      <c r="G54" s="69"/>
      <c r="H54" s="69"/>
      <c r="I54" s="69"/>
      <c r="J54" s="69"/>
      <c r="K54" s="69"/>
      <c r="L54" s="14" t="str">
        <f t="shared" si="2"/>
        <v/>
      </c>
      <c r="M54" s="68" t="s">
        <v>34</v>
      </c>
      <c r="N54" s="68">
        <v>32.524270999999999</v>
      </c>
      <c r="O54" s="68">
        <v>-110.707446</v>
      </c>
      <c r="P54" s="68"/>
      <c r="Q54" s="68" t="s">
        <v>35</v>
      </c>
      <c r="R54" s="15" t="str">
        <f t="shared" si="0"/>
        <v>[N32.52427°, W110.70745°]</v>
      </c>
      <c r="S54" s="79">
        <v>13</v>
      </c>
      <c r="T54" s="79" t="s">
        <v>66</v>
      </c>
      <c r="U54" s="79">
        <v>1960</v>
      </c>
      <c r="V54" s="80" t="str">
        <f t="shared" si="1"/>
        <v>13/III/1960</v>
      </c>
    </row>
    <row r="55" spans="1:22" s="6" customFormat="1" x14ac:dyDescent="0.2">
      <c r="A55" s="69"/>
      <c r="B55" s="69"/>
      <c r="C55" s="69"/>
      <c r="D55" s="69"/>
      <c r="E55" s="69"/>
      <c r="F55" s="69"/>
      <c r="G55" s="69"/>
      <c r="H55" s="69"/>
      <c r="I55" s="69"/>
      <c r="J55" s="69"/>
      <c r="K55" s="69"/>
      <c r="L55" s="14" t="str">
        <f t="shared" si="2"/>
        <v/>
      </c>
      <c r="M55" s="68" t="s">
        <v>34</v>
      </c>
      <c r="N55" s="68">
        <v>32.524270000000001</v>
      </c>
      <c r="O55" s="68">
        <v>-110.70744999999999</v>
      </c>
      <c r="P55" s="68"/>
      <c r="Q55" s="68" t="s">
        <v>35</v>
      </c>
      <c r="R55" s="15" t="str">
        <f t="shared" si="0"/>
        <v>[N32.52427°, W110.70745°]</v>
      </c>
      <c r="S55" s="79">
        <v>16</v>
      </c>
      <c r="T55" s="79" t="s">
        <v>67</v>
      </c>
      <c r="U55" s="79">
        <v>1976</v>
      </c>
      <c r="V55" s="80" t="str">
        <f t="shared" si="1"/>
        <v>16/XI/1976</v>
      </c>
    </row>
    <row r="56" spans="1:22" s="6" customFormat="1" x14ac:dyDescent="0.2">
      <c r="A56" s="69"/>
      <c r="B56" s="69"/>
      <c r="C56" s="69"/>
      <c r="D56" s="69"/>
      <c r="E56" s="69"/>
      <c r="F56" s="69"/>
      <c r="G56" s="69"/>
      <c r="H56" s="69"/>
      <c r="I56" s="69"/>
      <c r="J56" s="69"/>
      <c r="K56" s="69"/>
      <c r="L56" s="14" t="str">
        <f t="shared" si="2"/>
        <v/>
      </c>
      <c r="M56" s="68" t="s">
        <v>34</v>
      </c>
      <c r="N56" s="68">
        <v>35.198098999999999</v>
      </c>
      <c r="O56" s="68">
        <v>-106.433635</v>
      </c>
      <c r="P56" s="68"/>
      <c r="Q56" s="68" t="s">
        <v>35</v>
      </c>
      <c r="R56" s="15" t="str">
        <f t="shared" si="0"/>
        <v>[N35.1981°, W106.43364°]</v>
      </c>
      <c r="S56" s="79"/>
      <c r="T56" s="79"/>
      <c r="U56" s="79"/>
      <c r="V56" s="80" t="str">
        <f t="shared" si="1"/>
        <v/>
      </c>
    </row>
    <row r="57" spans="1:22" s="6" customFormat="1" x14ac:dyDescent="0.2">
      <c r="A57" s="69"/>
      <c r="B57" s="69"/>
      <c r="C57" s="69"/>
      <c r="D57" s="69"/>
      <c r="E57" s="69"/>
      <c r="F57" s="69"/>
      <c r="G57" s="69"/>
      <c r="H57" s="69"/>
      <c r="I57" s="69"/>
      <c r="J57" s="69"/>
      <c r="K57" s="69"/>
      <c r="L57" s="14" t="str">
        <f t="shared" si="2"/>
        <v/>
      </c>
      <c r="M57" s="68" t="s">
        <v>34</v>
      </c>
      <c r="N57" s="68">
        <v>34.058399999999999</v>
      </c>
      <c r="O57" s="68">
        <v>-106.89141600000001</v>
      </c>
      <c r="P57" s="68"/>
      <c r="Q57" s="68" t="s">
        <v>35</v>
      </c>
      <c r="R57" s="15" t="str">
        <f t="shared" si="0"/>
        <v>[N34.0584°, W106.89142°]</v>
      </c>
      <c r="S57" s="79"/>
      <c r="T57" s="79"/>
      <c r="U57" s="79"/>
      <c r="V57" s="80" t="str">
        <f t="shared" si="1"/>
        <v/>
      </c>
    </row>
    <row r="58" spans="1:22" s="6" customFormat="1" x14ac:dyDescent="0.2">
      <c r="A58" s="69"/>
      <c r="B58" s="69"/>
      <c r="C58" s="69"/>
      <c r="D58" s="69"/>
      <c r="E58" s="69"/>
      <c r="F58" s="69"/>
      <c r="G58" s="69"/>
      <c r="H58" s="69"/>
      <c r="I58" s="69"/>
      <c r="J58" s="69"/>
      <c r="K58" s="69"/>
      <c r="L58" s="14" t="str">
        <f t="shared" si="2"/>
        <v/>
      </c>
      <c r="M58" s="68" t="s">
        <v>34</v>
      </c>
      <c r="N58" s="68">
        <v>35.147260000000003</v>
      </c>
      <c r="O58" s="68">
        <v>-107.85144699999999</v>
      </c>
      <c r="P58" s="68"/>
      <c r="Q58" s="68" t="s">
        <v>35</v>
      </c>
      <c r="R58" s="15" t="str">
        <f t="shared" si="0"/>
        <v>[N35.14726°, W107.85145°]</v>
      </c>
      <c r="S58" s="79"/>
      <c r="T58" s="79"/>
      <c r="U58" s="79"/>
      <c r="V58" s="80" t="str">
        <f t="shared" si="1"/>
        <v/>
      </c>
    </row>
    <row r="59" spans="1:22" s="6" customFormat="1" x14ac:dyDescent="0.2">
      <c r="A59" s="69"/>
      <c r="B59" s="69"/>
      <c r="C59" s="69"/>
      <c r="D59" s="69"/>
      <c r="E59" s="69"/>
      <c r="F59" s="69"/>
      <c r="G59" s="69"/>
      <c r="H59" s="69"/>
      <c r="I59" s="69"/>
      <c r="J59" s="69"/>
      <c r="K59" s="69"/>
      <c r="L59" s="14" t="str">
        <f t="shared" si="2"/>
        <v/>
      </c>
      <c r="M59" s="68" t="s">
        <v>34</v>
      </c>
      <c r="N59" s="68">
        <v>34.434229000000002</v>
      </c>
      <c r="O59" s="68">
        <v>-107.084478</v>
      </c>
      <c r="P59" s="68"/>
      <c r="Q59" s="68" t="s">
        <v>35</v>
      </c>
      <c r="R59" s="15" t="str">
        <f t="shared" si="0"/>
        <v>[N34.43423°, W107.08448°]</v>
      </c>
      <c r="S59" s="79">
        <v>10</v>
      </c>
      <c r="T59" s="79" t="s">
        <v>55</v>
      </c>
      <c r="U59" s="79">
        <v>1959</v>
      </c>
      <c r="V59" s="80" t="str">
        <f t="shared" si="1"/>
        <v>10/V/1959</v>
      </c>
    </row>
    <row r="60" spans="1:22" s="6" customFormat="1" x14ac:dyDescent="0.2">
      <c r="A60" s="69"/>
      <c r="B60" s="69"/>
      <c r="C60" s="69"/>
      <c r="D60" s="69"/>
      <c r="E60" s="69"/>
      <c r="F60" s="69"/>
      <c r="G60" s="69"/>
      <c r="H60" s="69"/>
      <c r="I60" s="69"/>
      <c r="J60" s="69"/>
      <c r="K60" s="69"/>
      <c r="L60" s="14" t="str">
        <f t="shared" si="2"/>
        <v/>
      </c>
      <c r="M60" s="68" t="s">
        <v>34</v>
      </c>
      <c r="N60" s="68">
        <v>29.958026</v>
      </c>
      <c r="O60" s="68">
        <v>-101.513233</v>
      </c>
      <c r="P60" s="68"/>
      <c r="Q60" s="68" t="s">
        <v>35</v>
      </c>
      <c r="R60" s="15" t="str">
        <f t="shared" si="0"/>
        <v>[N29.95803°, W101.51323°]</v>
      </c>
      <c r="S60" s="79">
        <v>1</v>
      </c>
      <c r="T60" s="79" t="s">
        <v>65</v>
      </c>
      <c r="U60" s="79">
        <v>1963</v>
      </c>
      <c r="V60" s="80" t="str">
        <f t="shared" si="1"/>
        <v>1/I/1963</v>
      </c>
    </row>
    <row r="61" spans="1:22" s="6" customFormat="1" x14ac:dyDescent="0.2">
      <c r="A61" s="69"/>
      <c r="B61" s="69"/>
      <c r="C61" s="69"/>
      <c r="D61" s="69"/>
      <c r="E61" s="69"/>
      <c r="F61" s="69"/>
      <c r="G61" s="69"/>
      <c r="H61" s="69"/>
      <c r="I61" s="69"/>
      <c r="J61" s="69"/>
      <c r="K61" s="69"/>
      <c r="L61" s="14" t="str">
        <f t="shared" si="2"/>
        <v/>
      </c>
      <c r="M61" s="68"/>
      <c r="N61" s="68"/>
      <c r="O61" s="68"/>
      <c r="P61" s="68"/>
      <c r="Q61" s="68"/>
      <c r="R61" s="15" t="str">
        <f t="shared" si="0"/>
        <v/>
      </c>
      <c r="S61" s="79"/>
      <c r="T61" s="79"/>
      <c r="U61" s="79"/>
      <c r="V61" s="80" t="str">
        <f t="shared" si="1"/>
        <v/>
      </c>
    </row>
    <row r="62" spans="1:22" s="6" customFormat="1" x14ac:dyDescent="0.2">
      <c r="A62" s="69"/>
      <c r="B62" s="69"/>
      <c r="C62" s="69"/>
      <c r="D62" s="69"/>
      <c r="E62" s="69"/>
      <c r="F62" s="69"/>
      <c r="G62" s="69"/>
      <c r="H62" s="69"/>
      <c r="I62" s="69"/>
      <c r="J62" s="69"/>
      <c r="K62" s="69"/>
      <c r="L62" s="14" t="str">
        <f t="shared" si="2"/>
        <v/>
      </c>
      <c r="M62" s="68"/>
      <c r="N62" s="68"/>
      <c r="O62" s="68"/>
      <c r="P62" s="68"/>
      <c r="Q62" s="68"/>
      <c r="R62" s="15" t="str">
        <f t="shared" si="0"/>
        <v/>
      </c>
      <c r="S62" s="79"/>
      <c r="T62" s="79"/>
      <c r="U62" s="79"/>
      <c r="V62" s="80" t="str">
        <f t="shared" si="1"/>
        <v/>
      </c>
    </row>
    <row r="63" spans="1:22" s="6" customFormat="1" x14ac:dyDescent="0.2">
      <c r="A63" s="69"/>
      <c r="B63" s="69"/>
      <c r="C63" s="69"/>
      <c r="D63" s="69"/>
      <c r="E63" s="69"/>
      <c r="F63" s="69"/>
      <c r="G63" s="69"/>
      <c r="H63" s="69"/>
      <c r="I63" s="69"/>
      <c r="J63" s="69"/>
      <c r="K63" s="69"/>
      <c r="L63" s="14" t="str">
        <f t="shared" si="2"/>
        <v/>
      </c>
      <c r="M63" s="68"/>
      <c r="N63" s="68"/>
      <c r="O63" s="68"/>
      <c r="P63" s="68"/>
      <c r="Q63" s="68"/>
      <c r="R63" s="15" t="str">
        <f t="shared" si="0"/>
        <v/>
      </c>
      <c r="S63" s="79"/>
      <c r="T63" s="79"/>
      <c r="U63" s="79"/>
      <c r="V63" s="80" t="str">
        <f t="shared" si="1"/>
        <v/>
      </c>
    </row>
    <row r="64" spans="1:22" s="6" customFormat="1" x14ac:dyDescent="0.2">
      <c r="A64" s="69"/>
      <c r="B64" s="69"/>
      <c r="C64" s="69"/>
      <c r="D64" s="69"/>
      <c r="E64" s="69"/>
      <c r="F64" s="69"/>
      <c r="G64" s="69"/>
      <c r="H64" s="69"/>
      <c r="I64" s="69"/>
      <c r="J64" s="69"/>
      <c r="K64" s="69"/>
      <c r="L64" s="14" t="str">
        <f t="shared" si="2"/>
        <v/>
      </c>
      <c r="M64" s="68"/>
      <c r="N64" s="68"/>
      <c r="O64" s="68"/>
      <c r="P64" s="68"/>
      <c r="Q64" s="68"/>
      <c r="R64" s="15" t="str">
        <f t="shared" si="0"/>
        <v/>
      </c>
      <c r="S64" s="79"/>
      <c r="T64" s="79"/>
      <c r="U64" s="79"/>
      <c r="V64" s="80" t="str">
        <f t="shared" si="1"/>
        <v/>
      </c>
    </row>
    <row r="65" spans="1:22" s="6" customFormat="1" x14ac:dyDescent="0.2">
      <c r="A65" s="69"/>
      <c r="B65" s="69"/>
      <c r="C65" s="69"/>
      <c r="D65" s="69"/>
      <c r="E65" s="69"/>
      <c r="F65" s="69"/>
      <c r="G65" s="69"/>
      <c r="H65" s="69"/>
      <c r="I65" s="69"/>
      <c r="J65" s="69"/>
      <c r="K65" s="69"/>
      <c r="L65" s="14" t="str">
        <f t="shared" si="2"/>
        <v/>
      </c>
      <c r="M65" s="68"/>
      <c r="N65" s="68"/>
      <c r="O65" s="68"/>
      <c r="P65" s="68"/>
      <c r="Q65" s="68"/>
      <c r="R65" s="15" t="str">
        <f t="shared" si="0"/>
        <v/>
      </c>
      <c r="S65" s="79"/>
      <c r="T65" s="79"/>
      <c r="U65" s="79"/>
      <c r="V65" s="80" t="str">
        <f t="shared" si="1"/>
        <v/>
      </c>
    </row>
    <row r="66" spans="1:22" s="6" customFormat="1" x14ac:dyDescent="0.2">
      <c r="A66" s="69"/>
      <c r="B66" s="69"/>
      <c r="C66" s="69"/>
      <c r="D66" s="69"/>
      <c r="E66" s="69"/>
      <c r="F66" s="69"/>
      <c r="G66" s="69"/>
      <c r="H66" s="69"/>
      <c r="I66" s="69"/>
      <c r="J66" s="69"/>
      <c r="K66" s="69"/>
      <c r="L66" s="14" t="str">
        <f t="shared" si="2"/>
        <v/>
      </c>
      <c r="M66" s="68"/>
      <c r="N66" s="68"/>
      <c r="O66" s="68"/>
      <c r="P66" s="68"/>
      <c r="Q66" s="68"/>
      <c r="R66" s="15" t="str">
        <f t="shared" si="0"/>
        <v/>
      </c>
      <c r="S66" s="79"/>
      <c r="T66" s="79"/>
      <c r="U66" s="79"/>
      <c r="V66" s="80" t="str">
        <f t="shared" si="1"/>
        <v/>
      </c>
    </row>
    <row r="67" spans="1:22" s="6" customFormat="1" x14ac:dyDescent="0.2">
      <c r="A67" s="69"/>
      <c r="B67" s="69"/>
      <c r="C67" s="69"/>
      <c r="D67" s="69"/>
      <c r="E67" s="69"/>
      <c r="F67" s="69"/>
      <c r="G67" s="69"/>
      <c r="H67" s="69"/>
      <c r="I67" s="69"/>
      <c r="J67" s="69"/>
      <c r="K67" s="69"/>
      <c r="L67" s="14" t="str">
        <f t="shared" si="2"/>
        <v/>
      </c>
      <c r="M67" s="68"/>
      <c r="N67" s="68"/>
      <c r="O67" s="68"/>
      <c r="P67" s="68"/>
      <c r="Q67" s="68"/>
      <c r="R67" s="15" t="str">
        <f t="shared" si="0"/>
        <v/>
      </c>
      <c r="S67" s="79"/>
      <c r="T67" s="79"/>
      <c r="U67" s="79"/>
      <c r="V67" s="80" t="str">
        <f t="shared" si="1"/>
        <v/>
      </c>
    </row>
    <row r="68" spans="1:22" s="6" customFormat="1" x14ac:dyDescent="0.2">
      <c r="A68" s="69"/>
      <c r="B68" s="69"/>
      <c r="C68" s="69"/>
      <c r="D68" s="69"/>
      <c r="E68" s="69"/>
      <c r="F68" s="69"/>
      <c r="G68" s="69"/>
      <c r="H68" s="69"/>
      <c r="I68" s="69"/>
      <c r="J68" s="69"/>
      <c r="K68" s="69"/>
      <c r="L68" s="14" t="str">
        <f t="shared" si="2"/>
        <v/>
      </c>
      <c r="M68" s="68"/>
      <c r="N68" s="68"/>
      <c r="O68" s="68"/>
      <c r="P68" s="68"/>
      <c r="Q68" s="68"/>
      <c r="R68" s="15" t="str">
        <f t="shared" si="0"/>
        <v/>
      </c>
      <c r="S68" s="79"/>
      <c r="T68" s="79"/>
      <c r="U68" s="79"/>
      <c r="V68" s="80" t="str">
        <f t="shared" si="1"/>
        <v/>
      </c>
    </row>
    <row r="69" spans="1:22" s="6" customFormat="1" x14ac:dyDescent="0.2">
      <c r="A69" s="69"/>
      <c r="B69" s="69"/>
      <c r="C69" s="69"/>
      <c r="D69" s="69"/>
      <c r="E69" s="69"/>
      <c r="F69" s="69"/>
      <c r="G69" s="69"/>
      <c r="H69" s="69"/>
      <c r="I69" s="69"/>
      <c r="J69" s="69"/>
      <c r="K69" s="69"/>
      <c r="L69" s="14" t="str">
        <f t="shared" si="2"/>
        <v/>
      </c>
      <c r="M69" s="68"/>
      <c r="N69" s="68"/>
      <c r="O69" s="68"/>
      <c r="P69" s="68"/>
      <c r="Q69" s="68"/>
      <c r="R69" s="15" t="str">
        <f t="shared" ref="R69:R132" si="3">IF(ISNUMBER(N69), M69, "")&amp;(IF(OR(N69="-",ISBLANK((N69))), "", IF(N69&lt;0,"S"&amp;(-1*(ROUND(N69, 5))),"N"&amp;ROUND(N69, 5))&amp;"°, "))&amp;IF(OR(O69="-",ISBLANK(O69)), "", (IF(O69&lt;0,"W"&amp;(-1*(ROUND(O69, 5))),"E"&amp;ROUND(O69, 5))&amp;"°"))&amp;IF(AND(ISNUMBER(N69),(NOT(ISBLANK(P69)))),", ", "")&amp;(IF((ISBLANK(P69)), "", P69&amp;$Q$2))&amp;IF(ISNUMBER(N69), Q69, "")</f>
        <v/>
      </c>
      <c r="S69" s="79"/>
      <c r="T69" s="79"/>
      <c r="U69" s="79"/>
      <c r="V69" s="80" t="str">
        <f t="shared" ref="V69:V132" si="4">SUBSTITUTE((IF(ISBLANK(S69), "", S69&amp;$U$2)&amp;IF(ISBLANK(T69), "", T69&amp;$U$2)&amp;U69),"-","–")</f>
        <v/>
      </c>
    </row>
    <row r="70" spans="1:22" s="6" customFormat="1" x14ac:dyDescent="0.2">
      <c r="A70" s="69"/>
      <c r="B70" s="69"/>
      <c r="C70" s="69"/>
      <c r="D70" s="69"/>
      <c r="E70" s="69"/>
      <c r="F70" s="69"/>
      <c r="G70" s="69"/>
      <c r="H70" s="69"/>
      <c r="I70" s="69"/>
      <c r="J70" s="69"/>
      <c r="K70" s="69"/>
      <c r="L70" s="14" t="str">
        <f t="shared" si="2"/>
        <v/>
      </c>
      <c r="M70" s="68"/>
      <c r="N70" s="68"/>
      <c r="O70" s="68"/>
      <c r="P70" s="68"/>
      <c r="Q70" s="68"/>
      <c r="R70" s="15" t="str">
        <f t="shared" si="3"/>
        <v/>
      </c>
      <c r="S70" s="79"/>
      <c r="T70" s="79"/>
      <c r="U70" s="79"/>
      <c r="V70" s="80" t="str">
        <f t="shared" si="4"/>
        <v/>
      </c>
    </row>
    <row r="71" spans="1:22" s="6" customFormat="1" x14ac:dyDescent="0.2">
      <c r="A71" s="69"/>
      <c r="B71" s="69"/>
      <c r="C71" s="69"/>
      <c r="D71" s="69"/>
      <c r="E71" s="69"/>
      <c r="F71" s="69"/>
      <c r="G71" s="69"/>
      <c r="H71" s="69"/>
      <c r="I71" s="69"/>
      <c r="J71" s="69"/>
      <c r="K71" s="69"/>
      <c r="L71" s="14" t="str">
        <f t="shared" si="2"/>
        <v/>
      </c>
      <c r="M71" s="68"/>
      <c r="N71" s="68"/>
      <c r="O71" s="68"/>
      <c r="P71" s="68"/>
      <c r="Q71" s="68"/>
      <c r="R71" s="15" t="str">
        <f t="shared" si="3"/>
        <v/>
      </c>
      <c r="S71" s="79"/>
      <c r="T71" s="79"/>
      <c r="U71" s="79"/>
      <c r="V71" s="80" t="str">
        <f t="shared" si="4"/>
        <v/>
      </c>
    </row>
    <row r="72" spans="1:22" s="6" customFormat="1" x14ac:dyDescent="0.2">
      <c r="A72" s="69"/>
      <c r="B72" s="69"/>
      <c r="C72" s="69"/>
      <c r="D72" s="69"/>
      <c r="E72" s="69"/>
      <c r="F72" s="69"/>
      <c r="G72" s="69"/>
      <c r="H72" s="69"/>
      <c r="I72" s="69"/>
      <c r="J72" s="69"/>
      <c r="K72" s="69"/>
      <c r="L72" s="14" t="str">
        <f t="shared" ref="L72:L135" si="5">IF(ISNUMBER(B72),A72,"")&amp;(IF(OR(B72="-",ISBLANK((B72))),"",B72&amp;"°"&amp;C72&amp;"'"&amp;D72&amp;"''"&amp;E72))&amp;IF(OR(F72="-",ISBLANK(F72)),"",", "&amp;F72&amp;"°"&amp;G72&amp;"'"&amp;H72&amp;"''"&amp;I72)&amp;IF(AND(ISNUMBER(B72),(NOT(ISBLANK(J72)))),", ","")&amp;(IF((ISBLANK(J72)),"",J72&amp;$J$2))&amp;IF(ISNUMBER(B72),K72,"")</f>
        <v/>
      </c>
      <c r="M72" s="68"/>
      <c r="N72" s="68"/>
      <c r="O72" s="68"/>
      <c r="P72" s="68"/>
      <c r="Q72" s="68"/>
      <c r="R72" s="15" t="str">
        <f t="shared" si="3"/>
        <v/>
      </c>
      <c r="S72" s="79"/>
      <c r="T72" s="79"/>
      <c r="U72" s="79"/>
      <c r="V72" s="80" t="str">
        <f t="shared" si="4"/>
        <v/>
      </c>
    </row>
    <row r="73" spans="1:22" s="6" customFormat="1" x14ac:dyDescent="0.2">
      <c r="A73" s="69"/>
      <c r="B73" s="69"/>
      <c r="C73" s="69"/>
      <c r="D73" s="69"/>
      <c r="E73" s="69"/>
      <c r="F73" s="69"/>
      <c r="G73" s="69"/>
      <c r="H73" s="69"/>
      <c r="I73" s="69"/>
      <c r="J73" s="69"/>
      <c r="K73" s="69"/>
      <c r="L73" s="14" t="str">
        <f t="shared" si="5"/>
        <v/>
      </c>
      <c r="M73" s="68"/>
      <c r="N73" s="68"/>
      <c r="O73" s="68"/>
      <c r="P73" s="68"/>
      <c r="Q73" s="68"/>
      <c r="R73" s="15" t="str">
        <f t="shared" si="3"/>
        <v/>
      </c>
      <c r="S73" s="79"/>
      <c r="T73" s="79"/>
      <c r="U73" s="79"/>
      <c r="V73" s="80" t="str">
        <f t="shared" si="4"/>
        <v/>
      </c>
    </row>
    <row r="74" spans="1:22" s="6" customFormat="1" x14ac:dyDescent="0.2">
      <c r="A74" s="69"/>
      <c r="B74" s="69"/>
      <c r="C74" s="69"/>
      <c r="D74" s="69"/>
      <c r="E74" s="69"/>
      <c r="F74" s="69"/>
      <c r="G74" s="69"/>
      <c r="H74" s="69"/>
      <c r="I74" s="69"/>
      <c r="J74" s="69"/>
      <c r="K74" s="69"/>
      <c r="L74" s="14" t="str">
        <f t="shared" si="5"/>
        <v/>
      </c>
      <c r="M74" s="68"/>
      <c r="N74" s="68"/>
      <c r="O74" s="68"/>
      <c r="P74" s="68"/>
      <c r="Q74" s="68"/>
      <c r="R74" s="15" t="str">
        <f t="shared" si="3"/>
        <v/>
      </c>
      <c r="S74" s="79"/>
      <c r="T74" s="79"/>
      <c r="U74" s="79"/>
      <c r="V74" s="80" t="str">
        <f t="shared" si="4"/>
        <v/>
      </c>
    </row>
    <row r="75" spans="1:22" s="6" customFormat="1" x14ac:dyDescent="0.2">
      <c r="A75" s="69"/>
      <c r="B75" s="69"/>
      <c r="C75" s="69"/>
      <c r="D75" s="69"/>
      <c r="E75" s="69"/>
      <c r="F75" s="69"/>
      <c r="G75" s="69"/>
      <c r="H75" s="69"/>
      <c r="I75" s="69"/>
      <c r="J75" s="69"/>
      <c r="K75" s="69"/>
      <c r="L75" s="14" t="str">
        <f t="shared" si="5"/>
        <v/>
      </c>
      <c r="M75" s="68"/>
      <c r="N75" s="68"/>
      <c r="O75" s="68"/>
      <c r="P75" s="68"/>
      <c r="Q75" s="68"/>
      <c r="R75" s="15" t="str">
        <f t="shared" si="3"/>
        <v/>
      </c>
      <c r="S75" s="79"/>
      <c r="T75" s="79"/>
      <c r="U75" s="79"/>
      <c r="V75" s="80" t="str">
        <f t="shared" si="4"/>
        <v/>
      </c>
    </row>
    <row r="76" spans="1:22" s="6" customFormat="1" x14ac:dyDescent="0.2">
      <c r="A76" s="69"/>
      <c r="B76" s="69"/>
      <c r="C76" s="69"/>
      <c r="D76" s="69"/>
      <c r="E76" s="69"/>
      <c r="F76" s="69"/>
      <c r="G76" s="69"/>
      <c r="H76" s="69"/>
      <c r="I76" s="69"/>
      <c r="J76" s="69"/>
      <c r="K76" s="69"/>
      <c r="L76" s="14" t="str">
        <f t="shared" si="5"/>
        <v/>
      </c>
      <c r="M76" s="68"/>
      <c r="N76" s="68"/>
      <c r="O76" s="68"/>
      <c r="P76" s="68"/>
      <c r="Q76" s="68"/>
      <c r="R76" s="15" t="str">
        <f t="shared" si="3"/>
        <v/>
      </c>
      <c r="S76" s="79"/>
      <c r="T76" s="79"/>
      <c r="U76" s="79"/>
      <c r="V76" s="80" t="str">
        <f t="shared" si="4"/>
        <v/>
      </c>
    </row>
    <row r="77" spans="1:22" s="6" customFormat="1" x14ac:dyDescent="0.2">
      <c r="A77" s="69"/>
      <c r="B77" s="69"/>
      <c r="C77" s="69"/>
      <c r="D77" s="69"/>
      <c r="E77" s="69"/>
      <c r="F77" s="69"/>
      <c r="G77" s="69"/>
      <c r="H77" s="69"/>
      <c r="I77" s="69"/>
      <c r="J77" s="69"/>
      <c r="K77" s="69"/>
      <c r="L77" s="14" t="str">
        <f t="shared" si="5"/>
        <v/>
      </c>
      <c r="M77" s="68"/>
      <c r="N77" s="68"/>
      <c r="O77" s="68"/>
      <c r="P77" s="68"/>
      <c r="Q77" s="68"/>
      <c r="R77" s="15" t="str">
        <f t="shared" si="3"/>
        <v/>
      </c>
      <c r="S77" s="79"/>
      <c r="T77" s="79"/>
      <c r="U77" s="79"/>
      <c r="V77" s="80" t="str">
        <f t="shared" si="4"/>
        <v/>
      </c>
    </row>
    <row r="78" spans="1:22" s="6" customFormat="1" x14ac:dyDescent="0.2">
      <c r="A78" s="69"/>
      <c r="B78" s="69"/>
      <c r="C78" s="69"/>
      <c r="D78" s="69"/>
      <c r="E78" s="69"/>
      <c r="F78" s="69"/>
      <c r="G78" s="69"/>
      <c r="H78" s="69"/>
      <c r="I78" s="69"/>
      <c r="J78" s="69"/>
      <c r="K78" s="69"/>
      <c r="L78" s="14" t="str">
        <f t="shared" si="5"/>
        <v/>
      </c>
      <c r="M78" s="68"/>
      <c r="N78" s="68"/>
      <c r="O78" s="68"/>
      <c r="P78" s="68"/>
      <c r="Q78" s="68"/>
      <c r="R78" s="15" t="str">
        <f t="shared" si="3"/>
        <v/>
      </c>
      <c r="S78" s="79"/>
      <c r="T78" s="79"/>
      <c r="U78" s="79"/>
      <c r="V78" s="80" t="str">
        <f t="shared" si="4"/>
        <v/>
      </c>
    </row>
    <row r="79" spans="1:22" s="6" customFormat="1" x14ac:dyDescent="0.2">
      <c r="A79" s="69"/>
      <c r="B79" s="69"/>
      <c r="C79" s="69"/>
      <c r="D79" s="69"/>
      <c r="E79" s="69"/>
      <c r="F79" s="69"/>
      <c r="G79" s="69"/>
      <c r="H79" s="69"/>
      <c r="I79" s="69"/>
      <c r="J79" s="69"/>
      <c r="K79" s="69"/>
      <c r="L79" s="14" t="str">
        <f t="shared" si="5"/>
        <v/>
      </c>
      <c r="M79" s="68"/>
      <c r="N79" s="68"/>
      <c r="O79" s="68"/>
      <c r="P79" s="68"/>
      <c r="Q79" s="68"/>
      <c r="R79" s="15" t="str">
        <f t="shared" si="3"/>
        <v/>
      </c>
      <c r="S79" s="79"/>
      <c r="T79" s="79"/>
      <c r="U79" s="79"/>
      <c r="V79" s="80" t="str">
        <f t="shared" si="4"/>
        <v/>
      </c>
    </row>
    <row r="80" spans="1:22" s="6" customFormat="1" x14ac:dyDescent="0.2">
      <c r="A80" s="69"/>
      <c r="B80" s="69"/>
      <c r="C80" s="69"/>
      <c r="D80" s="69"/>
      <c r="E80" s="69"/>
      <c r="F80" s="69"/>
      <c r="G80" s="69"/>
      <c r="H80" s="69"/>
      <c r="I80" s="69"/>
      <c r="J80" s="69"/>
      <c r="K80" s="69"/>
      <c r="L80" s="14" t="str">
        <f t="shared" si="5"/>
        <v/>
      </c>
      <c r="M80" s="68"/>
      <c r="N80" s="68"/>
      <c r="O80" s="68"/>
      <c r="P80" s="68"/>
      <c r="Q80" s="68"/>
      <c r="R80" s="15" t="str">
        <f t="shared" si="3"/>
        <v/>
      </c>
      <c r="S80" s="79"/>
      <c r="T80" s="79"/>
      <c r="U80" s="79"/>
      <c r="V80" s="80" t="str">
        <f t="shared" si="4"/>
        <v/>
      </c>
    </row>
    <row r="81" spans="1:22" s="6" customFormat="1" x14ac:dyDescent="0.2">
      <c r="A81" s="69"/>
      <c r="B81" s="69"/>
      <c r="C81" s="69"/>
      <c r="D81" s="69"/>
      <c r="E81" s="69"/>
      <c r="F81" s="69"/>
      <c r="G81" s="69"/>
      <c r="H81" s="69"/>
      <c r="I81" s="69"/>
      <c r="J81" s="69"/>
      <c r="K81" s="69"/>
      <c r="L81" s="14" t="str">
        <f t="shared" si="5"/>
        <v/>
      </c>
      <c r="M81" s="68"/>
      <c r="N81" s="68"/>
      <c r="O81" s="68"/>
      <c r="P81" s="68"/>
      <c r="Q81" s="68"/>
      <c r="R81" s="15" t="str">
        <f t="shared" si="3"/>
        <v/>
      </c>
      <c r="S81" s="79"/>
      <c r="T81" s="79"/>
      <c r="U81" s="79"/>
      <c r="V81" s="80" t="str">
        <f t="shared" si="4"/>
        <v/>
      </c>
    </row>
    <row r="82" spans="1:22" s="6" customFormat="1" x14ac:dyDescent="0.2">
      <c r="A82" s="69"/>
      <c r="B82" s="69"/>
      <c r="C82" s="69"/>
      <c r="D82" s="69"/>
      <c r="E82" s="69"/>
      <c r="F82" s="69"/>
      <c r="G82" s="69"/>
      <c r="H82" s="69"/>
      <c r="I82" s="69"/>
      <c r="J82" s="69"/>
      <c r="K82" s="69"/>
      <c r="L82" s="14" t="str">
        <f t="shared" si="5"/>
        <v/>
      </c>
      <c r="M82" s="68"/>
      <c r="N82" s="68"/>
      <c r="O82" s="68"/>
      <c r="P82" s="68"/>
      <c r="Q82" s="68"/>
      <c r="R82" s="15" t="str">
        <f t="shared" si="3"/>
        <v/>
      </c>
      <c r="S82" s="79"/>
      <c r="T82" s="79"/>
      <c r="U82" s="79"/>
      <c r="V82" s="80" t="str">
        <f t="shared" si="4"/>
        <v/>
      </c>
    </row>
    <row r="83" spans="1:22" s="6" customFormat="1" x14ac:dyDescent="0.2">
      <c r="A83" s="69"/>
      <c r="B83" s="69"/>
      <c r="C83" s="69"/>
      <c r="D83" s="69"/>
      <c r="E83" s="69"/>
      <c r="F83" s="69"/>
      <c r="G83" s="69"/>
      <c r="H83" s="69"/>
      <c r="I83" s="69"/>
      <c r="J83" s="69"/>
      <c r="K83" s="69"/>
      <c r="L83" s="14" t="str">
        <f t="shared" si="5"/>
        <v/>
      </c>
      <c r="M83" s="68"/>
      <c r="N83" s="68"/>
      <c r="O83" s="68"/>
      <c r="P83" s="68"/>
      <c r="Q83" s="68"/>
      <c r="R83" s="15" t="str">
        <f t="shared" si="3"/>
        <v/>
      </c>
      <c r="S83" s="79"/>
      <c r="T83" s="79"/>
      <c r="U83" s="79"/>
      <c r="V83" s="80" t="str">
        <f t="shared" si="4"/>
        <v/>
      </c>
    </row>
    <row r="84" spans="1:22" s="6" customFormat="1" x14ac:dyDescent="0.2">
      <c r="A84" s="69"/>
      <c r="B84" s="69"/>
      <c r="C84" s="69"/>
      <c r="D84" s="69"/>
      <c r="E84" s="69"/>
      <c r="F84" s="69"/>
      <c r="G84" s="69"/>
      <c r="H84" s="69"/>
      <c r="I84" s="69"/>
      <c r="J84" s="69"/>
      <c r="K84" s="69"/>
      <c r="L84" s="14" t="str">
        <f t="shared" si="5"/>
        <v/>
      </c>
      <c r="M84" s="68"/>
      <c r="N84" s="68"/>
      <c r="O84" s="68"/>
      <c r="P84" s="68"/>
      <c r="Q84" s="68"/>
      <c r="R84" s="15" t="str">
        <f t="shared" si="3"/>
        <v/>
      </c>
      <c r="S84" s="79"/>
      <c r="T84" s="79"/>
      <c r="U84" s="79"/>
      <c r="V84" s="80" t="str">
        <f t="shared" si="4"/>
        <v/>
      </c>
    </row>
    <row r="85" spans="1:22" s="6" customFormat="1" x14ac:dyDescent="0.2">
      <c r="A85" s="69"/>
      <c r="B85" s="69"/>
      <c r="C85" s="69"/>
      <c r="D85" s="69"/>
      <c r="E85" s="69"/>
      <c r="F85" s="69"/>
      <c r="G85" s="69"/>
      <c r="H85" s="69"/>
      <c r="I85" s="69"/>
      <c r="J85" s="69"/>
      <c r="K85" s="69"/>
      <c r="L85" s="14" t="str">
        <f t="shared" si="5"/>
        <v/>
      </c>
      <c r="M85" s="68"/>
      <c r="N85" s="68"/>
      <c r="O85" s="68"/>
      <c r="P85" s="68"/>
      <c r="Q85" s="68"/>
      <c r="R85" s="15" t="str">
        <f t="shared" si="3"/>
        <v/>
      </c>
      <c r="S85" s="79"/>
      <c r="T85" s="79"/>
      <c r="U85" s="79"/>
      <c r="V85" s="80" t="str">
        <f t="shared" si="4"/>
        <v/>
      </c>
    </row>
    <row r="86" spans="1:22" s="6" customFormat="1" x14ac:dyDescent="0.2">
      <c r="A86" s="69"/>
      <c r="B86" s="69"/>
      <c r="C86" s="69"/>
      <c r="D86" s="69"/>
      <c r="E86" s="69"/>
      <c r="F86" s="69"/>
      <c r="G86" s="69"/>
      <c r="H86" s="69"/>
      <c r="I86" s="69"/>
      <c r="J86" s="69"/>
      <c r="K86" s="69"/>
      <c r="L86" s="14" t="str">
        <f t="shared" si="5"/>
        <v/>
      </c>
      <c r="M86" s="68"/>
      <c r="N86" s="68"/>
      <c r="O86" s="68"/>
      <c r="P86" s="68"/>
      <c r="Q86" s="68"/>
      <c r="R86" s="15" t="str">
        <f t="shared" si="3"/>
        <v/>
      </c>
      <c r="S86" s="79"/>
      <c r="T86" s="79"/>
      <c r="U86" s="79"/>
      <c r="V86" s="80" t="str">
        <f t="shared" si="4"/>
        <v/>
      </c>
    </row>
    <row r="87" spans="1:22" s="6" customFormat="1" x14ac:dyDescent="0.2">
      <c r="A87" s="69"/>
      <c r="B87" s="69"/>
      <c r="C87" s="69"/>
      <c r="D87" s="69"/>
      <c r="E87" s="69"/>
      <c r="F87" s="69"/>
      <c r="G87" s="69"/>
      <c r="H87" s="69"/>
      <c r="I87" s="69"/>
      <c r="J87" s="69"/>
      <c r="K87" s="69"/>
      <c r="L87" s="14" t="str">
        <f t="shared" si="5"/>
        <v/>
      </c>
      <c r="M87" s="68"/>
      <c r="N87" s="68"/>
      <c r="O87" s="68"/>
      <c r="P87" s="68"/>
      <c r="Q87" s="68"/>
      <c r="R87" s="15" t="str">
        <f t="shared" si="3"/>
        <v/>
      </c>
      <c r="S87" s="79"/>
      <c r="T87" s="79"/>
      <c r="U87" s="79"/>
      <c r="V87" s="80" t="str">
        <f t="shared" si="4"/>
        <v/>
      </c>
    </row>
    <row r="88" spans="1:22" s="6" customFormat="1" x14ac:dyDescent="0.2">
      <c r="A88" s="69"/>
      <c r="B88" s="69"/>
      <c r="C88" s="69"/>
      <c r="D88" s="69"/>
      <c r="E88" s="69"/>
      <c r="F88" s="69"/>
      <c r="G88" s="69"/>
      <c r="H88" s="69"/>
      <c r="I88" s="69"/>
      <c r="J88" s="69"/>
      <c r="K88" s="69"/>
      <c r="L88" s="14" t="str">
        <f t="shared" si="5"/>
        <v/>
      </c>
      <c r="M88" s="68"/>
      <c r="N88" s="68"/>
      <c r="O88" s="68"/>
      <c r="P88" s="68"/>
      <c r="Q88" s="68"/>
      <c r="R88" s="15" t="str">
        <f t="shared" si="3"/>
        <v/>
      </c>
      <c r="S88" s="79"/>
      <c r="T88" s="79"/>
      <c r="U88" s="79"/>
      <c r="V88" s="80" t="str">
        <f t="shared" si="4"/>
        <v/>
      </c>
    </row>
    <row r="89" spans="1:22" s="6" customFormat="1" x14ac:dyDescent="0.2">
      <c r="A89" s="69"/>
      <c r="B89" s="69"/>
      <c r="C89" s="69"/>
      <c r="D89" s="69"/>
      <c r="E89" s="69"/>
      <c r="F89" s="69"/>
      <c r="G89" s="69"/>
      <c r="H89" s="69"/>
      <c r="I89" s="69"/>
      <c r="J89" s="69"/>
      <c r="K89" s="69"/>
      <c r="L89" s="14" t="str">
        <f t="shared" si="5"/>
        <v/>
      </c>
      <c r="M89" s="68"/>
      <c r="N89" s="68"/>
      <c r="O89" s="68"/>
      <c r="P89" s="68"/>
      <c r="Q89" s="68"/>
      <c r="R89" s="15" t="str">
        <f t="shared" si="3"/>
        <v/>
      </c>
      <c r="S89" s="79"/>
      <c r="T89" s="79"/>
      <c r="U89" s="79"/>
      <c r="V89" s="80" t="str">
        <f t="shared" si="4"/>
        <v/>
      </c>
    </row>
    <row r="90" spans="1:22" s="6" customFormat="1" x14ac:dyDescent="0.2">
      <c r="A90" s="69"/>
      <c r="B90" s="69"/>
      <c r="C90" s="69"/>
      <c r="D90" s="69"/>
      <c r="E90" s="69"/>
      <c r="F90" s="69"/>
      <c r="G90" s="69"/>
      <c r="H90" s="69"/>
      <c r="I90" s="69"/>
      <c r="J90" s="69"/>
      <c r="K90" s="69"/>
      <c r="L90" s="14" t="str">
        <f t="shared" si="5"/>
        <v/>
      </c>
      <c r="M90" s="68"/>
      <c r="N90" s="68"/>
      <c r="O90" s="68"/>
      <c r="P90" s="68"/>
      <c r="Q90" s="68"/>
      <c r="R90" s="15" t="str">
        <f t="shared" si="3"/>
        <v/>
      </c>
      <c r="S90" s="79"/>
      <c r="T90" s="79"/>
      <c r="U90" s="79"/>
      <c r="V90" s="80" t="str">
        <f t="shared" si="4"/>
        <v/>
      </c>
    </row>
    <row r="91" spans="1:22" s="6" customFormat="1" x14ac:dyDescent="0.2">
      <c r="A91" s="69"/>
      <c r="B91" s="69"/>
      <c r="C91" s="69"/>
      <c r="D91" s="69"/>
      <c r="E91" s="69"/>
      <c r="F91" s="69"/>
      <c r="G91" s="69"/>
      <c r="H91" s="69"/>
      <c r="I91" s="69"/>
      <c r="J91" s="69"/>
      <c r="K91" s="69"/>
      <c r="L91" s="14" t="str">
        <f t="shared" si="5"/>
        <v/>
      </c>
      <c r="M91" s="68"/>
      <c r="N91" s="68"/>
      <c r="O91" s="68"/>
      <c r="P91" s="68"/>
      <c r="Q91" s="68"/>
      <c r="R91" s="15" t="str">
        <f t="shared" si="3"/>
        <v/>
      </c>
      <c r="S91" s="79"/>
      <c r="T91" s="79"/>
      <c r="U91" s="79"/>
      <c r="V91" s="80" t="str">
        <f t="shared" si="4"/>
        <v/>
      </c>
    </row>
    <row r="92" spans="1:22" s="6" customFormat="1" x14ac:dyDescent="0.2">
      <c r="A92" s="69"/>
      <c r="B92" s="69"/>
      <c r="C92" s="69"/>
      <c r="D92" s="69"/>
      <c r="E92" s="69"/>
      <c r="F92" s="69"/>
      <c r="G92" s="69"/>
      <c r="H92" s="69"/>
      <c r="I92" s="69"/>
      <c r="J92" s="69"/>
      <c r="K92" s="69"/>
      <c r="L92" s="14" t="str">
        <f t="shared" si="5"/>
        <v/>
      </c>
      <c r="M92" s="68"/>
      <c r="N92" s="68"/>
      <c r="O92" s="68"/>
      <c r="P92" s="68"/>
      <c r="Q92" s="68"/>
      <c r="R92" s="15" t="str">
        <f t="shared" si="3"/>
        <v/>
      </c>
      <c r="S92" s="79"/>
      <c r="T92" s="79"/>
      <c r="U92" s="79"/>
      <c r="V92" s="80" t="str">
        <f t="shared" si="4"/>
        <v/>
      </c>
    </row>
    <row r="93" spans="1:22" s="6" customFormat="1" x14ac:dyDescent="0.2">
      <c r="A93" s="69"/>
      <c r="B93" s="69"/>
      <c r="C93" s="69"/>
      <c r="D93" s="69"/>
      <c r="E93" s="69"/>
      <c r="F93" s="69"/>
      <c r="G93" s="69"/>
      <c r="H93" s="69"/>
      <c r="I93" s="69"/>
      <c r="J93" s="69"/>
      <c r="K93" s="69"/>
      <c r="L93" s="14" t="str">
        <f t="shared" si="5"/>
        <v/>
      </c>
      <c r="M93" s="68"/>
      <c r="N93" s="68"/>
      <c r="O93" s="68"/>
      <c r="P93" s="68"/>
      <c r="Q93" s="68"/>
      <c r="R93" s="15" t="str">
        <f t="shared" si="3"/>
        <v/>
      </c>
      <c r="S93" s="79"/>
      <c r="T93" s="79"/>
      <c r="U93" s="79"/>
      <c r="V93" s="80" t="str">
        <f t="shared" si="4"/>
        <v/>
      </c>
    </row>
    <row r="94" spans="1:22" s="6" customFormat="1" x14ac:dyDescent="0.2">
      <c r="A94" s="69"/>
      <c r="B94" s="69"/>
      <c r="C94" s="69"/>
      <c r="D94" s="69"/>
      <c r="E94" s="69"/>
      <c r="F94" s="69"/>
      <c r="G94" s="69"/>
      <c r="H94" s="69"/>
      <c r="I94" s="69"/>
      <c r="J94" s="69"/>
      <c r="K94" s="69"/>
      <c r="L94" s="14" t="str">
        <f t="shared" si="5"/>
        <v/>
      </c>
      <c r="M94" s="68"/>
      <c r="N94" s="68"/>
      <c r="O94" s="68"/>
      <c r="P94" s="68"/>
      <c r="Q94" s="68"/>
      <c r="R94" s="15" t="str">
        <f t="shared" si="3"/>
        <v/>
      </c>
      <c r="S94" s="79"/>
      <c r="T94" s="79"/>
      <c r="U94" s="79"/>
      <c r="V94" s="80" t="str">
        <f t="shared" si="4"/>
        <v/>
      </c>
    </row>
    <row r="95" spans="1:22" s="6" customFormat="1" x14ac:dyDescent="0.2">
      <c r="A95" s="69"/>
      <c r="B95" s="69"/>
      <c r="C95" s="69"/>
      <c r="D95" s="69"/>
      <c r="E95" s="69"/>
      <c r="F95" s="69"/>
      <c r="G95" s="69"/>
      <c r="H95" s="69"/>
      <c r="I95" s="69"/>
      <c r="J95" s="69"/>
      <c r="K95" s="69"/>
      <c r="L95" s="14" t="str">
        <f t="shared" si="5"/>
        <v/>
      </c>
      <c r="M95" s="68"/>
      <c r="N95" s="68"/>
      <c r="O95" s="68"/>
      <c r="P95" s="68"/>
      <c r="Q95" s="68"/>
      <c r="R95" s="15" t="str">
        <f t="shared" si="3"/>
        <v/>
      </c>
      <c r="S95" s="79"/>
      <c r="T95" s="79"/>
      <c r="U95" s="79"/>
      <c r="V95" s="80" t="str">
        <f t="shared" si="4"/>
        <v/>
      </c>
    </row>
    <row r="96" spans="1:22" s="6" customFormat="1" x14ac:dyDescent="0.2">
      <c r="A96" s="69"/>
      <c r="B96" s="69"/>
      <c r="C96" s="69"/>
      <c r="D96" s="69"/>
      <c r="E96" s="69"/>
      <c r="F96" s="69"/>
      <c r="G96" s="69"/>
      <c r="H96" s="69"/>
      <c r="I96" s="69"/>
      <c r="J96" s="69"/>
      <c r="K96" s="69"/>
      <c r="L96" s="14" t="str">
        <f t="shared" si="5"/>
        <v/>
      </c>
      <c r="M96" s="68"/>
      <c r="N96" s="68"/>
      <c r="O96" s="68"/>
      <c r="P96" s="68"/>
      <c r="Q96" s="68"/>
      <c r="R96" s="15" t="str">
        <f t="shared" si="3"/>
        <v/>
      </c>
      <c r="S96" s="79"/>
      <c r="T96" s="79"/>
      <c r="U96" s="79"/>
      <c r="V96" s="80" t="str">
        <f t="shared" si="4"/>
        <v/>
      </c>
    </row>
    <row r="97" spans="1:22" s="6" customFormat="1" x14ac:dyDescent="0.2">
      <c r="A97" s="69"/>
      <c r="B97" s="69"/>
      <c r="C97" s="69"/>
      <c r="D97" s="69"/>
      <c r="E97" s="69"/>
      <c r="F97" s="69"/>
      <c r="G97" s="69"/>
      <c r="H97" s="69"/>
      <c r="I97" s="69"/>
      <c r="J97" s="69"/>
      <c r="K97" s="69"/>
      <c r="L97" s="14" t="str">
        <f t="shared" si="5"/>
        <v/>
      </c>
      <c r="M97" s="68"/>
      <c r="N97" s="68"/>
      <c r="O97" s="68"/>
      <c r="P97" s="68"/>
      <c r="Q97" s="68"/>
      <c r="R97" s="15" t="str">
        <f t="shared" si="3"/>
        <v/>
      </c>
      <c r="S97" s="79"/>
      <c r="T97" s="79"/>
      <c r="U97" s="79"/>
      <c r="V97" s="80" t="str">
        <f t="shared" si="4"/>
        <v/>
      </c>
    </row>
    <row r="98" spans="1:22" s="6" customFormat="1" x14ac:dyDescent="0.2">
      <c r="A98" s="69"/>
      <c r="B98" s="69"/>
      <c r="C98" s="69"/>
      <c r="D98" s="69"/>
      <c r="E98" s="69"/>
      <c r="F98" s="69"/>
      <c r="G98" s="69"/>
      <c r="H98" s="69"/>
      <c r="I98" s="69"/>
      <c r="J98" s="69"/>
      <c r="K98" s="69"/>
      <c r="L98" s="14" t="str">
        <f t="shared" si="5"/>
        <v/>
      </c>
      <c r="M98" s="68"/>
      <c r="N98" s="68"/>
      <c r="O98" s="68"/>
      <c r="P98" s="68"/>
      <c r="Q98" s="68"/>
      <c r="R98" s="15" t="str">
        <f t="shared" si="3"/>
        <v/>
      </c>
      <c r="S98" s="79"/>
      <c r="T98" s="79"/>
      <c r="U98" s="79"/>
      <c r="V98" s="80" t="str">
        <f t="shared" si="4"/>
        <v/>
      </c>
    </row>
    <row r="99" spans="1:22" s="6" customFormat="1" x14ac:dyDescent="0.2">
      <c r="A99" s="69"/>
      <c r="B99" s="69"/>
      <c r="C99" s="69"/>
      <c r="D99" s="69"/>
      <c r="E99" s="69"/>
      <c r="F99" s="69"/>
      <c r="G99" s="69"/>
      <c r="H99" s="69"/>
      <c r="I99" s="69"/>
      <c r="J99" s="69"/>
      <c r="K99" s="69"/>
      <c r="L99" s="14" t="str">
        <f t="shared" si="5"/>
        <v/>
      </c>
      <c r="M99" s="68"/>
      <c r="N99" s="68"/>
      <c r="O99" s="68"/>
      <c r="P99" s="68"/>
      <c r="Q99" s="68"/>
      <c r="R99" s="15" t="str">
        <f t="shared" si="3"/>
        <v/>
      </c>
      <c r="S99" s="79"/>
      <c r="T99" s="79"/>
      <c r="U99" s="79"/>
      <c r="V99" s="80" t="str">
        <f t="shared" si="4"/>
        <v/>
      </c>
    </row>
    <row r="100" spans="1:22" s="6" customFormat="1" x14ac:dyDescent="0.2">
      <c r="A100" s="69"/>
      <c r="B100" s="69"/>
      <c r="C100" s="69"/>
      <c r="D100" s="69"/>
      <c r="E100" s="69"/>
      <c r="F100" s="69"/>
      <c r="G100" s="69"/>
      <c r="H100" s="69"/>
      <c r="I100" s="69"/>
      <c r="J100" s="69"/>
      <c r="K100" s="69"/>
      <c r="L100" s="14" t="str">
        <f t="shared" si="5"/>
        <v/>
      </c>
      <c r="M100" s="68"/>
      <c r="N100" s="68"/>
      <c r="O100" s="68"/>
      <c r="P100" s="68"/>
      <c r="Q100" s="68"/>
      <c r="R100" s="15" t="str">
        <f t="shared" si="3"/>
        <v/>
      </c>
      <c r="S100" s="79"/>
      <c r="T100" s="79"/>
      <c r="U100" s="79"/>
      <c r="V100" s="80" t="str">
        <f t="shared" si="4"/>
        <v/>
      </c>
    </row>
    <row r="101" spans="1:22" s="6" customFormat="1" x14ac:dyDescent="0.2">
      <c r="A101" s="69"/>
      <c r="B101" s="69"/>
      <c r="C101" s="69"/>
      <c r="D101" s="69"/>
      <c r="E101" s="69"/>
      <c r="F101" s="69"/>
      <c r="G101" s="69"/>
      <c r="H101" s="69"/>
      <c r="I101" s="69"/>
      <c r="J101" s="69"/>
      <c r="K101" s="69"/>
      <c r="L101" s="14" t="str">
        <f t="shared" si="5"/>
        <v/>
      </c>
      <c r="M101" s="68"/>
      <c r="N101" s="68"/>
      <c r="O101" s="68"/>
      <c r="P101" s="68"/>
      <c r="Q101" s="68"/>
      <c r="R101" s="15" t="str">
        <f t="shared" si="3"/>
        <v/>
      </c>
      <c r="S101" s="79"/>
      <c r="T101" s="79"/>
      <c r="U101" s="79"/>
      <c r="V101" s="80" t="str">
        <f t="shared" si="4"/>
        <v/>
      </c>
    </row>
    <row r="102" spans="1:22" s="6" customFormat="1" x14ac:dyDescent="0.2">
      <c r="A102" s="69"/>
      <c r="B102" s="69"/>
      <c r="C102" s="69"/>
      <c r="D102" s="69"/>
      <c r="E102" s="69"/>
      <c r="F102" s="69"/>
      <c r="G102" s="69"/>
      <c r="H102" s="69"/>
      <c r="I102" s="69"/>
      <c r="J102" s="69"/>
      <c r="K102" s="69"/>
      <c r="L102" s="14" t="str">
        <f t="shared" si="5"/>
        <v/>
      </c>
      <c r="M102" s="68"/>
      <c r="N102" s="68"/>
      <c r="O102" s="68"/>
      <c r="P102" s="68"/>
      <c r="Q102" s="68"/>
      <c r="R102" s="15" t="str">
        <f t="shared" si="3"/>
        <v/>
      </c>
      <c r="S102" s="79"/>
      <c r="T102" s="79"/>
      <c r="U102" s="79"/>
      <c r="V102" s="80" t="str">
        <f t="shared" si="4"/>
        <v/>
      </c>
    </row>
    <row r="103" spans="1:22" s="6" customFormat="1" x14ac:dyDescent="0.2">
      <c r="A103" s="69"/>
      <c r="B103" s="69"/>
      <c r="C103" s="69"/>
      <c r="D103" s="69"/>
      <c r="E103" s="69"/>
      <c r="F103" s="69"/>
      <c r="G103" s="69"/>
      <c r="H103" s="69"/>
      <c r="I103" s="69"/>
      <c r="J103" s="69"/>
      <c r="K103" s="69"/>
      <c r="L103" s="14" t="str">
        <f t="shared" si="5"/>
        <v/>
      </c>
      <c r="M103" s="68"/>
      <c r="N103" s="68"/>
      <c r="O103" s="68"/>
      <c r="P103" s="68"/>
      <c r="Q103" s="68"/>
      <c r="R103" s="15" t="str">
        <f t="shared" si="3"/>
        <v/>
      </c>
      <c r="S103" s="79"/>
      <c r="T103" s="79"/>
      <c r="U103" s="79"/>
      <c r="V103" s="80" t="str">
        <f t="shared" si="4"/>
        <v/>
      </c>
    </row>
    <row r="104" spans="1:22" s="6" customFormat="1" x14ac:dyDescent="0.2">
      <c r="A104" s="69"/>
      <c r="B104" s="69"/>
      <c r="C104" s="69"/>
      <c r="D104" s="69"/>
      <c r="E104" s="69"/>
      <c r="F104" s="69"/>
      <c r="G104" s="69"/>
      <c r="H104" s="69"/>
      <c r="I104" s="69"/>
      <c r="J104" s="69"/>
      <c r="K104" s="69"/>
      <c r="L104" s="14" t="str">
        <f t="shared" si="5"/>
        <v/>
      </c>
      <c r="M104" s="68"/>
      <c r="N104" s="68"/>
      <c r="O104" s="68"/>
      <c r="P104" s="68"/>
      <c r="Q104" s="68"/>
      <c r="R104" s="15" t="str">
        <f t="shared" si="3"/>
        <v/>
      </c>
      <c r="S104" s="79"/>
      <c r="T104" s="79"/>
      <c r="U104" s="79"/>
      <c r="V104" s="80" t="str">
        <f t="shared" si="4"/>
        <v/>
      </c>
    </row>
    <row r="105" spans="1:22" s="6" customFormat="1" x14ac:dyDescent="0.2">
      <c r="A105" s="69"/>
      <c r="B105" s="69"/>
      <c r="C105" s="69"/>
      <c r="D105" s="69"/>
      <c r="E105" s="69"/>
      <c r="F105" s="69"/>
      <c r="G105" s="69"/>
      <c r="H105" s="69"/>
      <c r="I105" s="69"/>
      <c r="J105" s="69"/>
      <c r="K105" s="69"/>
      <c r="L105" s="14" t="str">
        <f t="shared" si="5"/>
        <v/>
      </c>
      <c r="M105" s="68"/>
      <c r="N105" s="68"/>
      <c r="O105" s="68"/>
      <c r="P105" s="68"/>
      <c r="Q105" s="68"/>
      <c r="R105" s="15" t="str">
        <f t="shared" si="3"/>
        <v/>
      </c>
      <c r="S105" s="79"/>
      <c r="T105" s="79"/>
      <c r="U105" s="79"/>
      <c r="V105" s="80" t="str">
        <f t="shared" si="4"/>
        <v/>
      </c>
    </row>
    <row r="106" spans="1:22" s="6" customFormat="1" x14ac:dyDescent="0.2">
      <c r="A106" s="69"/>
      <c r="B106" s="69"/>
      <c r="C106" s="69"/>
      <c r="D106" s="69"/>
      <c r="E106" s="69"/>
      <c r="F106" s="69"/>
      <c r="G106" s="69"/>
      <c r="H106" s="69"/>
      <c r="I106" s="69"/>
      <c r="J106" s="69"/>
      <c r="K106" s="69"/>
      <c r="L106" s="14" t="str">
        <f t="shared" si="5"/>
        <v/>
      </c>
      <c r="M106" s="68"/>
      <c r="N106" s="68"/>
      <c r="O106" s="68"/>
      <c r="P106" s="68"/>
      <c r="Q106" s="68"/>
      <c r="R106" s="15" t="str">
        <f t="shared" si="3"/>
        <v/>
      </c>
      <c r="S106" s="79"/>
      <c r="T106" s="79"/>
      <c r="U106" s="79"/>
      <c r="V106" s="80" t="str">
        <f t="shared" si="4"/>
        <v/>
      </c>
    </row>
    <row r="107" spans="1:22" s="6" customFormat="1" x14ac:dyDescent="0.2">
      <c r="A107" s="69"/>
      <c r="B107" s="69"/>
      <c r="C107" s="69"/>
      <c r="D107" s="69"/>
      <c r="E107" s="69"/>
      <c r="F107" s="69"/>
      <c r="G107" s="69"/>
      <c r="H107" s="69"/>
      <c r="I107" s="69"/>
      <c r="J107" s="69"/>
      <c r="K107" s="69"/>
      <c r="L107" s="14" t="str">
        <f t="shared" si="5"/>
        <v/>
      </c>
      <c r="M107" s="68"/>
      <c r="N107" s="68"/>
      <c r="O107" s="68"/>
      <c r="P107" s="68"/>
      <c r="Q107" s="68"/>
      <c r="R107" s="15" t="str">
        <f t="shared" si="3"/>
        <v/>
      </c>
      <c r="S107" s="79"/>
      <c r="T107" s="79"/>
      <c r="U107" s="79"/>
      <c r="V107" s="80" t="str">
        <f t="shared" si="4"/>
        <v/>
      </c>
    </row>
    <row r="108" spans="1:22" s="6" customFormat="1" x14ac:dyDescent="0.2">
      <c r="A108" s="69"/>
      <c r="B108" s="69"/>
      <c r="C108" s="69"/>
      <c r="D108" s="69"/>
      <c r="E108" s="69"/>
      <c r="F108" s="69"/>
      <c r="G108" s="69"/>
      <c r="H108" s="69"/>
      <c r="I108" s="69"/>
      <c r="J108" s="69"/>
      <c r="K108" s="69"/>
      <c r="L108" s="14" t="str">
        <f t="shared" si="5"/>
        <v/>
      </c>
      <c r="M108" s="68"/>
      <c r="N108" s="68"/>
      <c r="O108" s="68"/>
      <c r="P108" s="68"/>
      <c r="Q108" s="68"/>
      <c r="R108" s="15" t="str">
        <f t="shared" si="3"/>
        <v/>
      </c>
      <c r="S108" s="79"/>
      <c r="T108" s="79"/>
      <c r="U108" s="79"/>
      <c r="V108" s="80" t="str">
        <f t="shared" si="4"/>
        <v/>
      </c>
    </row>
    <row r="109" spans="1:22" s="6" customFormat="1" x14ac:dyDescent="0.2">
      <c r="A109" s="69"/>
      <c r="B109" s="69"/>
      <c r="C109" s="69"/>
      <c r="D109" s="69"/>
      <c r="E109" s="69"/>
      <c r="F109" s="69"/>
      <c r="G109" s="69"/>
      <c r="H109" s="69"/>
      <c r="I109" s="69"/>
      <c r="J109" s="69"/>
      <c r="K109" s="69"/>
      <c r="L109" s="14" t="str">
        <f t="shared" si="5"/>
        <v/>
      </c>
      <c r="M109" s="68"/>
      <c r="N109" s="68"/>
      <c r="O109" s="68"/>
      <c r="P109" s="68"/>
      <c r="Q109" s="68"/>
      <c r="R109" s="15" t="str">
        <f t="shared" si="3"/>
        <v/>
      </c>
      <c r="S109" s="79"/>
      <c r="T109" s="79"/>
      <c r="U109" s="79"/>
      <c r="V109" s="80" t="str">
        <f t="shared" si="4"/>
        <v/>
      </c>
    </row>
    <row r="110" spans="1:22" s="6" customFormat="1" x14ac:dyDescent="0.2">
      <c r="A110" s="69"/>
      <c r="B110" s="69"/>
      <c r="C110" s="69"/>
      <c r="D110" s="69"/>
      <c r="E110" s="69"/>
      <c r="F110" s="69"/>
      <c r="G110" s="69"/>
      <c r="H110" s="69"/>
      <c r="I110" s="69"/>
      <c r="J110" s="69"/>
      <c r="K110" s="69"/>
      <c r="L110" s="14" t="str">
        <f t="shared" si="5"/>
        <v/>
      </c>
      <c r="M110" s="68"/>
      <c r="N110" s="68"/>
      <c r="O110" s="68"/>
      <c r="P110" s="68"/>
      <c r="Q110" s="68"/>
      <c r="R110" s="15" t="str">
        <f t="shared" si="3"/>
        <v/>
      </c>
      <c r="S110" s="79"/>
      <c r="T110" s="79"/>
      <c r="U110" s="79"/>
      <c r="V110" s="80" t="str">
        <f t="shared" si="4"/>
        <v/>
      </c>
    </row>
    <row r="111" spans="1:22" s="6" customFormat="1" x14ac:dyDescent="0.2">
      <c r="A111" s="69"/>
      <c r="B111" s="69"/>
      <c r="C111" s="69"/>
      <c r="D111" s="69"/>
      <c r="E111" s="69"/>
      <c r="F111" s="69"/>
      <c r="G111" s="69"/>
      <c r="H111" s="69"/>
      <c r="I111" s="69"/>
      <c r="J111" s="69"/>
      <c r="K111" s="69"/>
      <c r="L111" s="14" t="str">
        <f t="shared" si="5"/>
        <v/>
      </c>
      <c r="M111" s="68"/>
      <c r="N111" s="68"/>
      <c r="O111" s="68"/>
      <c r="P111" s="68"/>
      <c r="Q111" s="68"/>
      <c r="R111" s="15" t="str">
        <f t="shared" si="3"/>
        <v/>
      </c>
      <c r="S111" s="79"/>
      <c r="T111" s="79"/>
      <c r="U111" s="79"/>
      <c r="V111" s="80" t="str">
        <f t="shared" si="4"/>
        <v/>
      </c>
    </row>
    <row r="112" spans="1:22" s="6" customFormat="1" x14ac:dyDescent="0.2">
      <c r="A112" s="69"/>
      <c r="B112" s="69"/>
      <c r="C112" s="69"/>
      <c r="D112" s="69"/>
      <c r="E112" s="69"/>
      <c r="F112" s="69"/>
      <c r="G112" s="69"/>
      <c r="H112" s="69"/>
      <c r="I112" s="69"/>
      <c r="J112" s="69"/>
      <c r="K112" s="69"/>
      <c r="L112" s="14" t="str">
        <f t="shared" si="5"/>
        <v/>
      </c>
      <c r="M112" s="68"/>
      <c r="N112" s="68"/>
      <c r="O112" s="68"/>
      <c r="P112" s="68"/>
      <c r="Q112" s="68"/>
      <c r="R112" s="15" t="str">
        <f t="shared" si="3"/>
        <v/>
      </c>
      <c r="S112" s="79"/>
      <c r="T112" s="79"/>
      <c r="U112" s="79"/>
      <c r="V112" s="80" t="str">
        <f t="shared" si="4"/>
        <v/>
      </c>
    </row>
    <row r="113" spans="1:22" s="6" customFormat="1" x14ac:dyDescent="0.2">
      <c r="A113" s="69"/>
      <c r="B113" s="69"/>
      <c r="C113" s="69"/>
      <c r="D113" s="69"/>
      <c r="E113" s="69"/>
      <c r="F113" s="69"/>
      <c r="G113" s="69"/>
      <c r="H113" s="69"/>
      <c r="I113" s="69"/>
      <c r="J113" s="69"/>
      <c r="K113" s="69"/>
      <c r="L113" s="14" t="str">
        <f t="shared" si="5"/>
        <v/>
      </c>
      <c r="M113" s="68"/>
      <c r="N113" s="68"/>
      <c r="O113" s="68"/>
      <c r="P113" s="68"/>
      <c r="Q113" s="68"/>
      <c r="R113" s="15" t="str">
        <f t="shared" si="3"/>
        <v/>
      </c>
      <c r="S113" s="79"/>
      <c r="T113" s="79"/>
      <c r="U113" s="79"/>
      <c r="V113" s="80" t="str">
        <f t="shared" si="4"/>
        <v/>
      </c>
    </row>
    <row r="114" spans="1:22" s="6" customFormat="1" x14ac:dyDescent="0.2">
      <c r="A114" s="69"/>
      <c r="B114" s="69"/>
      <c r="C114" s="69"/>
      <c r="D114" s="69"/>
      <c r="E114" s="69"/>
      <c r="F114" s="69"/>
      <c r="G114" s="69"/>
      <c r="H114" s="69"/>
      <c r="I114" s="69"/>
      <c r="J114" s="69"/>
      <c r="K114" s="69"/>
      <c r="L114" s="14" t="str">
        <f t="shared" si="5"/>
        <v/>
      </c>
      <c r="M114" s="68"/>
      <c r="N114" s="68"/>
      <c r="O114" s="68"/>
      <c r="P114" s="68"/>
      <c r="Q114" s="68"/>
      <c r="R114" s="15" t="str">
        <f t="shared" si="3"/>
        <v/>
      </c>
      <c r="S114" s="79"/>
      <c r="T114" s="79"/>
      <c r="U114" s="79"/>
      <c r="V114" s="80" t="str">
        <f t="shared" si="4"/>
        <v/>
      </c>
    </row>
    <row r="115" spans="1:22" s="6" customFormat="1" x14ac:dyDescent="0.2">
      <c r="A115" s="69"/>
      <c r="B115" s="69"/>
      <c r="C115" s="69"/>
      <c r="D115" s="69"/>
      <c r="E115" s="69"/>
      <c r="F115" s="69"/>
      <c r="G115" s="69"/>
      <c r="H115" s="69"/>
      <c r="I115" s="69"/>
      <c r="J115" s="69"/>
      <c r="K115" s="69"/>
      <c r="L115" s="14" t="str">
        <f t="shared" si="5"/>
        <v/>
      </c>
      <c r="M115" s="68"/>
      <c r="N115" s="68"/>
      <c r="O115" s="68"/>
      <c r="P115" s="68"/>
      <c r="Q115" s="68"/>
      <c r="R115" s="15" t="str">
        <f t="shared" si="3"/>
        <v/>
      </c>
      <c r="S115" s="79"/>
      <c r="T115" s="79"/>
      <c r="U115" s="79"/>
      <c r="V115" s="80" t="str">
        <f t="shared" si="4"/>
        <v/>
      </c>
    </row>
    <row r="116" spans="1:22" s="6" customFormat="1" x14ac:dyDescent="0.2">
      <c r="A116" s="69"/>
      <c r="B116" s="69"/>
      <c r="C116" s="69"/>
      <c r="D116" s="69"/>
      <c r="E116" s="69"/>
      <c r="F116" s="69"/>
      <c r="G116" s="69"/>
      <c r="H116" s="69"/>
      <c r="I116" s="69"/>
      <c r="J116" s="69"/>
      <c r="K116" s="69"/>
      <c r="L116" s="14" t="str">
        <f t="shared" si="5"/>
        <v/>
      </c>
      <c r="M116" s="68"/>
      <c r="N116" s="68"/>
      <c r="O116" s="68"/>
      <c r="P116" s="68"/>
      <c r="Q116" s="68"/>
      <c r="R116" s="15" t="str">
        <f t="shared" si="3"/>
        <v/>
      </c>
      <c r="S116" s="79"/>
      <c r="T116" s="79"/>
      <c r="U116" s="79"/>
      <c r="V116" s="80" t="str">
        <f t="shared" si="4"/>
        <v/>
      </c>
    </row>
    <row r="117" spans="1:22" s="6" customFormat="1" x14ac:dyDescent="0.2">
      <c r="A117" s="69"/>
      <c r="B117" s="69"/>
      <c r="C117" s="69"/>
      <c r="D117" s="69"/>
      <c r="E117" s="69"/>
      <c r="F117" s="69"/>
      <c r="G117" s="69"/>
      <c r="H117" s="69"/>
      <c r="I117" s="69"/>
      <c r="J117" s="69"/>
      <c r="K117" s="69"/>
      <c r="L117" s="14" t="str">
        <f t="shared" si="5"/>
        <v/>
      </c>
      <c r="M117" s="68"/>
      <c r="N117" s="68"/>
      <c r="O117" s="68"/>
      <c r="P117" s="68"/>
      <c r="Q117" s="68"/>
      <c r="R117" s="15" t="str">
        <f t="shared" si="3"/>
        <v/>
      </c>
      <c r="S117" s="79"/>
      <c r="T117" s="79"/>
      <c r="U117" s="79"/>
      <c r="V117" s="80" t="str">
        <f t="shared" si="4"/>
        <v/>
      </c>
    </row>
    <row r="118" spans="1:22" s="6" customFormat="1" x14ac:dyDescent="0.2">
      <c r="A118" s="69"/>
      <c r="B118" s="69"/>
      <c r="C118" s="69"/>
      <c r="D118" s="69"/>
      <c r="E118" s="69"/>
      <c r="F118" s="69"/>
      <c r="G118" s="69"/>
      <c r="H118" s="69"/>
      <c r="I118" s="69"/>
      <c r="J118" s="69"/>
      <c r="K118" s="69"/>
      <c r="L118" s="14" t="str">
        <f t="shared" si="5"/>
        <v/>
      </c>
      <c r="M118" s="68"/>
      <c r="N118" s="68"/>
      <c r="O118" s="68"/>
      <c r="P118" s="68"/>
      <c r="Q118" s="68"/>
      <c r="R118" s="15" t="str">
        <f t="shared" si="3"/>
        <v/>
      </c>
      <c r="S118" s="79"/>
      <c r="T118" s="79"/>
      <c r="U118" s="79"/>
      <c r="V118" s="80" t="str">
        <f t="shared" si="4"/>
        <v/>
      </c>
    </row>
    <row r="119" spans="1:22" s="6" customFormat="1" x14ac:dyDescent="0.2">
      <c r="A119" s="69"/>
      <c r="B119" s="69"/>
      <c r="C119" s="69"/>
      <c r="D119" s="69"/>
      <c r="E119" s="69"/>
      <c r="F119" s="69"/>
      <c r="G119" s="69"/>
      <c r="H119" s="69"/>
      <c r="I119" s="69"/>
      <c r="J119" s="69"/>
      <c r="K119" s="69"/>
      <c r="L119" s="14" t="str">
        <f t="shared" si="5"/>
        <v/>
      </c>
      <c r="M119" s="68"/>
      <c r="N119" s="68"/>
      <c r="O119" s="68"/>
      <c r="P119" s="68"/>
      <c r="Q119" s="68"/>
      <c r="R119" s="15" t="str">
        <f t="shared" si="3"/>
        <v/>
      </c>
      <c r="S119" s="79"/>
      <c r="T119" s="79"/>
      <c r="U119" s="79"/>
      <c r="V119" s="80" t="str">
        <f t="shared" si="4"/>
        <v/>
      </c>
    </row>
    <row r="120" spans="1:22" s="6" customFormat="1" x14ac:dyDescent="0.2">
      <c r="A120" s="69"/>
      <c r="B120" s="69"/>
      <c r="C120" s="69"/>
      <c r="D120" s="69"/>
      <c r="E120" s="69"/>
      <c r="F120" s="69"/>
      <c r="G120" s="69"/>
      <c r="H120" s="69"/>
      <c r="I120" s="69"/>
      <c r="J120" s="69"/>
      <c r="K120" s="69"/>
      <c r="L120" s="14" t="str">
        <f t="shared" si="5"/>
        <v/>
      </c>
      <c r="M120" s="68"/>
      <c r="N120" s="68"/>
      <c r="O120" s="68"/>
      <c r="P120" s="68"/>
      <c r="Q120" s="68"/>
      <c r="R120" s="15" t="str">
        <f t="shared" si="3"/>
        <v/>
      </c>
      <c r="S120" s="79"/>
      <c r="T120" s="79"/>
      <c r="U120" s="79"/>
      <c r="V120" s="80" t="str">
        <f t="shared" si="4"/>
        <v/>
      </c>
    </row>
    <row r="121" spans="1:22" s="6" customFormat="1" x14ac:dyDescent="0.2">
      <c r="A121" s="69"/>
      <c r="B121" s="69"/>
      <c r="C121" s="69"/>
      <c r="D121" s="69"/>
      <c r="E121" s="69"/>
      <c r="F121" s="69"/>
      <c r="G121" s="69"/>
      <c r="H121" s="69"/>
      <c r="I121" s="69"/>
      <c r="J121" s="69"/>
      <c r="K121" s="69"/>
      <c r="L121" s="14" t="str">
        <f t="shared" si="5"/>
        <v/>
      </c>
      <c r="M121" s="68"/>
      <c r="N121" s="68"/>
      <c r="O121" s="68"/>
      <c r="P121" s="68"/>
      <c r="Q121" s="68"/>
      <c r="R121" s="15" t="str">
        <f t="shared" si="3"/>
        <v/>
      </c>
      <c r="S121" s="79"/>
      <c r="T121" s="79"/>
      <c r="U121" s="79"/>
      <c r="V121" s="80" t="str">
        <f t="shared" si="4"/>
        <v/>
      </c>
    </row>
    <row r="122" spans="1:22" s="6" customFormat="1" x14ac:dyDescent="0.2">
      <c r="A122" s="69"/>
      <c r="B122" s="69"/>
      <c r="C122" s="69"/>
      <c r="D122" s="69"/>
      <c r="E122" s="69"/>
      <c r="F122" s="69"/>
      <c r="G122" s="69"/>
      <c r="H122" s="69"/>
      <c r="I122" s="69"/>
      <c r="J122" s="69"/>
      <c r="K122" s="69"/>
      <c r="L122" s="14" t="str">
        <f t="shared" si="5"/>
        <v/>
      </c>
      <c r="M122" s="68"/>
      <c r="N122" s="68"/>
      <c r="O122" s="68"/>
      <c r="P122" s="68"/>
      <c r="Q122" s="68"/>
      <c r="R122" s="15" t="str">
        <f t="shared" si="3"/>
        <v/>
      </c>
      <c r="S122" s="79"/>
      <c r="T122" s="79"/>
      <c r="U122" s="79"/>
      <c r="V122" s="80" t="str">
        <f t="shared" si="4"/>
        <v/>
      </c>
    </row>
    <row r="123" spans="1:22" s="6" customFormat="1" x14ac:dyDescent="0.2">
      <c r="A123" s="69"/>
      <c r="B123" s="69"/>
      <c r="C123" s="69"/>
      <c r="D123" s="69"/>
      <c r="E123" s="69"/>
      <c r="F123" s="69"/>
      <c r="G123" s="69"/>
      <c r="H123" s="69"/>
      <c r="I123" s="69"/>
      <c r="J123" s="69"/>
      <c r="K123" s="69"/>
      <c r="L123" s="14" t="str">
        <f t="shared" si="5"/>
        <v/>
      </c>
      <c r="M123" s="68"/>
      <c r="N123" s="68"/>
      <c r="O123" s="68"/>
      <c r="P123" s="68"/>
      <c r="Q123" s="68"/>
      <c r="R123" s="15" t="str">
        <f t="shared" si="3"/>
        <v/>
      </c>
      <c r="S123" s="79"/>
      <c r="T123" s="79"/>
      <c r="U123" s="79"/>
      <c r="V123" s="80" t="str">
        <f t="shared" si="4"/>
        <v/>
      </c>
    </row>
    <row r="124" spans="1:22" s="6" customFormat="1" x14ac:dyDescent="0.2">
      <c r="A124" s="69"/>
      <c r="B124" s="69"/>
      <c r="C124" s="69"/>
      <c r="D124" s="69"/>
      <c r="E124" s="69"/>
      <c r="F124" s="69"/>
      <c r="G124" s="69"/>
      <c r="H124" s="69"/>
      <c r="I124" s="69"/>
      <c r="J124" s="69"/>
      <c r="K124" s="69"/>
      <c r="L124" s="14" t="str">
        <f t="shared" si="5"/>
        <v/>
      </c>
      <c r="M124" s="68"/>
      <c r="N124" s="68"/>
      <c r="O124" s="68"/>
      <c r="P124" s="68"/>
      <c r="Q124" s="68"/>
      <c r="R124" s="15" t="str">
        <f t="shared" si="3"/>
        <v/>
      </c>
      <c r="S124" s="79"/>
      <c r="T124" s="79"/>
      <c r="U124" s="79"/>
      <c r="V124" s="80" t="str">
        <f t="shared" si="4"/>
        <v/>
      </c>
    </row>
    <row r="125" spans="1:22" s="6" customFormat="1" x14ac:dyDescent="0.2">
      <c r="A125" s="69"/>
      <c r="B125" s="69"/>
      <c r="C125" s="69"/>
      <c r="D125" s="69"/>
      <c r="E125" s="69"/>
      <c r="F125" s="69"/>
      <c r="G125" s="69"/>
      <c r="H125" s="69"/>
      <c r="I125" s="69"/>
      <c r="J125" s="69"/>
      <c r="K125" s="69"/>
      <c r="L125" s="14" t="str">
        <f t="shared" si="5"/>
        <v/>
      </c>
      <c r="M125" s="68"/>
      <c r="N125" s="68"/>
      <c r="O125" s="68"/>
      <c r="P125" s="68"/>
      <c r="Q125" s="68"/>
      <c r="R125" s="15" t="str">
        <f t="shared" si="3"/>
        <v/>
      </c>
      <c r="S125" s="79"/>
      <c r="T125" s="79"/>
      <c r="U125" s="79"/>
      <c r="V125" s="80" t="str">
        <f t="shared" si="4"/>
        <v/>
      </c>
    </row>
    <row r="126" spans="1:22" s="6" customFormat="1" x14ac:dyDescent="0.2">
      <c r="A126" s="69"/>
      <c r="B126" s="69"/>
      <c r="C126" s="69"/>
      <c r="D126" s="69"/>
      <c r="E126" s="69"/>
      <c r="F126" s="69"/>
      <c r="G126" s="69"/>
      <c r="H126" s="69"/>
      <c r="I126" s="69"/>
      <c r="J126" s="69"/>
      <c r="K126" s="69"/>
      <c r="L126" s="14" t="str">
        <f t="shared" si="5"/>
        <v/>
      </c>
      <c r="M126" s="68"/>
      <c r="N126" s="68"/>
      <c r="O126" s="68"/>
      <c r="P126" s="68"/>
      <c r="Q126" s="68"/>
      <c r="R126" s="15" t="str">
        <f t="shared" si="3"/>
        <v/>
      </c>
      <c r="S126" s="79"/>
      <c r="T126" s="79"/>
      <c r="U126" s="79"/>
      <c r="V126" s="80" t="str">
        <f t="shared" si="4"/>
        <v/>
      </c>
    </row>
    <row r="127" spans="1:22" s="6" customFormat="1" x14ac:dyDescent="0.2">
      <c r="A127" s="69"/>
      <c r="B127" s="69"/>
      <c r="C127" s="69"/>
      <c r="D127" s="69"/>
      <c r="E127" s="69"/>
      <c r="F127" s="69"/>
      <c r="G127" s="69"/>
      <c r="H127" s="69"/>
      <c r="I127" s="69"/>
      <c r="J127" s="69"/>
      <c r="K127" s="69"/>
      <c r="L127" s="14" t="str">
        <f t="shared" si="5"/>
        <v/>
      </c>
      <c r="M127" s="68"/>
      <c r="N127" s="68"/>
      <c r="O127" s="68"/>
      <c r="P127" s="68"/>
      <c r="Q127" s="68"/>
      <c r="R127" s="15" t="str">
        <f t="shared" si="3"/>
        <v/>
      </c>
      <c r="S127" s="79"/>
      <c r="T127" s="79"/>
      <c r="U127" s="79"/>
      <c r="V127" s="80" t="str">
        <f t="shared" si="4"/>
        <v/>
      </c>
    </row>
    <row r="128" spans="1:22" s="6" customFormat="1" x14ac:dyDescent="0.2">
      <c r="A128" s="69"/>
      <c r="B128" s="69"/>
      <c r="C128" s="69"/>
      <c r="D128" s="69"/>
      <c r="E128" s="69"/>
      <c r="F128" s="69"/>
      <c r="G128" s="69"/>
      <c r="H128" s="69"/>
      <c r="I128" s="69"/>
      <c r="J128" s="69"/>
      <c r="K128" s="69"/>
      <c r="L128" s="14" t="str">
        <f t="shared" si="5"/>
        <v/>
      </c>
      <c r="M128" s="68"/>
      <c r="N128" s="68"/>
      <c r="O128" s="68"/>
      <c r="P128" s="68"/>
      <c r="Q128" s="68"/>
      <c r="R128" s="15" t="str">
        <f t="shared" si="3"/>
        <v/>
      </c>
      <c r="S128" s="79"/>
      <c r="T128" s="79"/>
      <c r="U128" s="79"/>
      <c r="V128" s="80" t="str">
        <f t="shared" si="4"/>
        <v/>
      </c>
    </row>
    <row r="129" spans="1:22" s="6" customFormat="1" x14ac:dyDescent="0.2">
      <c r="A129" s="69"/>
      <c r="B129" s="69"/>
      <c r="C129" s="69"/>
      <c r="D129" s="69"/>
      <c r="E129" s="69"/>
      <c r="F129" s="69"/>
      <c r="G129" s="69"/>
      <c r="H129" s="69"/>
      <c r="I129" s="69"/>
      <c r="J129" s="69"/>
      <c r="K129" s="69"/>
      <c r="L129" s="14" t="str">
        <f t="shared" si="5"/>
        <v/>
      </c>
      <c r="M129" s="68"/>
      <c r="N129" s="68"/>
      <c r="O129" s="68"/>
      <c r="P129" s="68"/>
      <c r="Q129" s="68"/>
      <c r="R129" s="15" t="str">
        <f t="shared" si="3"/>
        <v/>
      </c>
      <c r="S129" s="79"/>
      <c r="T129" s="79"/>
      <c r="U129" s="79"/>
      <c r="V129" s="80" t="str">
        <f t="shared" si="4"/>
        <v/>
      </c>
    </row>
    <row r="130" spans="1:22" s="6" customFormat="1" x14ac:dyDescent="0.2">
      <c r="A130" s="69"/>
      <c r="B130" s="69"/>
      <c r="C130" s="69"/>
      <c r="D130" s="69"/>
      <c r="E130" s="69"/>
      <c r="F130" s="69"/>
      <c r="G130" s="69"/>
      <c r="H130" s="69"/>
      <c r="I130" s="69"/>
      <c r="J130" s="69"/>
      <c r="K130" s="69"/>
      <c r="L130" s="14" t="str">
        <f t="shared" si="5"/>
        <v/>
      </c>
      <c r="M130" s="68"/>
      <c r="N130" s="68"/>
      <c r="O130" s="68"/>
      <c r="P130" s="68"/>
      <c r="Q130" s="68"/>
      <c r="R130" s="15" t="str">
        <f t="shared" si="3"/>
        <v/>
      </c>
      <c r="S130" s="79"/>
      <c r="T130" s="79"/>
      <c r="U130" s="79"/>
      <c r="V130" s="80" t="str">
        <f t="shared" si="4"/>
        <v/>
      </c>
    </row>
    <row r="131" spans="1:22" s="6" customFormat="1" x14ac:dyDescent="0.2">
      <c r="A131" s="69"/>
      <c r="B131" s="69"/>
      <c r="C131" s="69"/>
      <c r="D131" s="69"/>
      <c r="E131" s="69"/>
      <c r="F131" s="69"/>
      <c r="G131" s="69"/>
      <c r="H131" s="69"/>
      <c r="I131" s="69"/>
      <c r="J131" s="69"/>
      <c r="K131" s="69"/>
      <c r="L131" s="14" t="str">
        <f t="shared" si="5"/>
        <v/>
      </c>
      <c r="M131" s="68"/>
      <c r="N131" s="68"/>
      <c r="O131" s="68"/>
      <c r="P131" s="68"/>
      <c r="Q131" s="68"/>
      <c r="R131" s="15" t="str">
        <f t="shared" si="3"/>
        <v/>
      </c>
      <c r="S131" s="79"/>
      <c r="T131" s="79"/>
      <c r="U131" s="79"/>
      <c r="V131" s="80" t="str">
        <f t="shared" si="4"/>
        <v/>
      </c>
    </row>
    <row r="132" spans="1:22" s="6" customFormat="1" x14ac:dyDescent="0.2">
      <c r="A132" s="69"/>
      <c r="B132" s="69"/>
      <c r="C132" s="69"/>
      <c r="D132" s="69"/>
      <c r="E132" s="69"/>
      <c r="F132" s="69"/>
      <c r="G132" s="69"/>
      <c r="H132" s="69"/>
      <c r="I132" s="69"/>
      <c r="J132" s="69"/>
      <c r="K132" s="69"/>
      <c r="L132" s="14" t="str">
        <f t="shared" si="5"/>
        <v/>
      </c>
      <c r="M132" s="68"/>
      <c r="N132" s="68"/>
      <c r="O132" s="68"/>
      <c r="P132" s="68"/>
      <c r="Q132" s="68"/>
      <c r="R132" s="15" t="str">
        <f t="shared" si="3"/>
        <v/>
      </c>
      <c r="S132" s="79"/>
      <c r="T132" s="79"/>
      <c r="U132" s="79"/>
      <c r="V132" s="80" t="str">
        <f t="shared" si="4"/>
        <v/>
      </c>
    </row>
    <row r="133" spans="1:22" s="6" customFormat="1" x14ac:dyDescent="0.2">
      <c r="A133" s="69"/>
      <c r="B133" s="69"/>
      <c r="C133" s="69"/>
      <c r="D133" s="69"/>
      <c r="E133" s="69"/>
      <c r="F133" s="69"/>
      <c r="G133" s="69"/>
      <c r="H133" s="69"/>
      <c r="I133" s="69"/>
      <c r="J133" s="69"/>
      <c r="K133" s="69"/>
      <c r="L133" s="14" t="str">
        <f t="shared" si="5"/>
        <v/>
      </c>
      <c r="M133" s="68"/>
      <c r="N133" s="68"/>
      <c r="O133" s="68"/>
      <c r="P133" s="68"/>
      <c r="Q133" s="68"/>
      <c r="R133" s="15" t="str">
        <f t="shared" ref="R133:R196" si="6">IF(ISNUMBER(N133), M133, "")&amp;(IF(OR(N133="-",ISBLANK((N133))), "", IF(N133&lt;0,"S"&amp;(-1*(ROUND(N133, 5))),"N"&amp;ROUND(N133, 5))&amp;"°, "))&amp;IF(OR(O133="-",ISBLANK(O133)), "", (IF(O133&lt;0,"W"&amp;(-1*(ROUND(O133, 5))),"E"&amp;ROUND(O133, 5))&amp;"°"))&amp;IF(AND(ISNUMBER(N133),(NOT(ISBLANK(P133)))),", ", "")&amp;(IF((ISBLANK(P133)), "", P133&amp;$Q$2))&amp;IF(ISNUMBER(N133), Q133, "")</f>
        <v/>
      </c>
      <c r="S133" s="79"/>
      <c r="T133" s="79"/>
      <c r="U133" s="79"/>
      <c r="V133" s="80" t="str">
        <f t="shared" ref="V133:V196" si="7">SUBSTITUTE((IF(ISBLANK(S133), "", S133&amp;$U$2)&amp;IF(ISBLANK(T133), "", T133&amp;$U$2)&amp;U133),"-","–")</f>
        <v/>
      </c>
    </row>
    <row r="134" spans="1:22" s="6" customFormat="1" x14ac:dyDescent="0.2">
      <c r="A134" s="69"/>
      <c r="B134" s="69"/>
      <c r="C134" s="69"/>
      <c r="D134" s="69"/>
      <c r="E134" s="69"/>
      <c r="F134" s="69"/>
      <c r="G134" s="69"/>
      <c r="H134" s="69"/>
      <c r="I134" s="69"/>
      <c r="J134" s="69"/>
      <c r="K134" s="69"/>
      <c r="L134" s="14" t="str">
        <f t="shared" si="5"/>
        <v/>
      </c>
      <c r="M134" s="68"/>
      <c r="N134" s="68"/>
      <c r="O134" s="68"/>
      <c r="P134" s="68"/>
      <c r="Q134" s="68"/>
      <c r="R134" s="15" t="str">
        <f t="shared" si="6"/>
        <v/>
      </c>
      <c r="S134" s="79"/>
      <c r="T134" s="79"/>
      <c r="U134" s="79"/>
      <c r="V134" s="80" t="str">
        <f t="shared" si="7"/>
        <v/>
      </c>
    </row>
    <row r="135" spans="1:22" s="6" customFormat="1" x14ac:dyDescent="0.2">
      <c r="A135" s="69"/>
      <c r="B135" s="69"/>
      <c r="C135" s="69"/>
      <c r="D135" s="69"/>
      <c r="E135" s="69"/>
      <c r="F135" s="69"/>
      <c r="G135" s="69"/>
      <c r="H135" s="69"/>
      <c r="I135" s="69"/>
      <c r="J135" s="69"/>
      <c r="K135" s="69"/>
      <c r="L135" s="14" t="str">
        <f t="shared" si="5"/>
        <v/>
      </c>
      <c r="M135" s="68"/>
      <c r="N135" s="68"/>
      <c r="O135" s="68"/>
      <c r="P135" s="68"/>
      <c r="Q135" s="68"/>
      <c r="R135" s="15" t="str">
        <f t="shared" si="6"/>
        <v/>
      </c>
      <c r="S135" s="79"/>
      <c r="T135" s="79"/>
      <c r="U135" s="79"/>
      <c r="V135" s="80" t="str">
        <f t="shared" si="7"/>
        <v/>
      </c>
    </row>
    <row r="136" spans="1:22" s="6" customFormat="1" x14ac:dyDescent="0.2">
      <c r="A136" s="69"/>
      <c r="B136" s="69"/>
      <c r="C136" s="69"/>
      <c r="D136" s="69"/>
      <c r="E136" s="69"/>
      <c r="F136" s="69"/>
      <c r="G136" s="69"/>
      <c r="H136" s="69"/>
      <c r="I136" s="69"/>
      <c r="J136" s="69"/>
      <c r="K136" s="69"/>
      <c r="L136" s="14" t="str">
        <f t="shared" ref="L136:L199" si="8">IF(ISNUMBER(B136),A136,"")&amp;(IF(OR(B136="-",ISBLANK((B136))),"",B136&amp;"°"&amp;C136&amp;"'"&amp;D136&amp;"''"&amp;E136))&amp;IF(OR(F136="-",ISBLANK(F136)),"",", "&amp;F136&amp;"°"&amp;G136&amp;"'"&amp;H136&amp;"''"&amp;I136)&amp;IF(AND(ISNUMBER(B136),(NOT(ISBLANK(J136)))),", ","")&amp;(IF((ISBLANK(J136)),"",J136&amp;$J$2))&amp;IF(ISNUMBER(B136),K136,"")</f>
        <v/>
      </c>
      <c r="M136" s="68"/>
      <c r="N136" s="68"/>
      <c r="O136" s="68"/>
      <c r="P136" s="68"/>
      <c r="Q136" s="68"/>
      <c r="R136" s="15" t="str">
        <f t="shared" si="6"/>
        <v/>
      </c>
      <c r="S136" s="79"/>
      <c r="T136" s="79"/>
      <c r="U136" s="79"/>
      <c r="V136" s="80" t="str">
        <f t="shared" si="7"/>
        <v/>
      </c>
    </row>
    <row r="137" spans="1:22" s="6" customFormat="1" x14ac:dyDescent="0.2">
      <c r="A137" s="69"/>
      <c r="B137" s="69"/>
      <c r="C137" s="69"/>
      <c r="D137" s="69"/>
      <c r="E137" s="69"/>
      <c r="F137" s="69"/>
      <c r="G137" s="69"/>
      <c r="H137" s="69"/>
      <c r="I137" s="69"/>
      <c r="J137" s="69"/>
      <c r="K137" s="69"/>
      <c r="L137" s="14" t="str">
        <f t="shared" si="8"/>
        <v/>
      </c>
      <c r="M137" s="68"/>
      <c r="N137" s="68"/>
      <c r="O137" s="68"/>
      <c r="P137" s="68"/>
      <c r="Q137" s="68"/>
      <c r="R137" s="15" t="str">
        <f t="shared" si="6"/>
        <v/>
      </c>
      <c r="S137" s="79"/>
      <c r="T137" s="79"/>
      <c r="U137" s="79"/>
      <c r="V137" s="80" t="str">
        <f t="shared" si="7"/>
        <v/>
      </c>
    </row>
    <row r="138" spans="1:22" s="6" customFormat="1" x14ac:dyDescent="0.2">
      <c r="A138" s="69"/>
      <c r="B138" s="69"/>
      <c r="C138" s="69"/>
      <c r="D138" s="69"/>
      <c r="E138" s="69"/>
      <c r="F138" s="69"/>
      <c r="G138" s="69"/>
      <c r="H138" s="69"/>
      <c r="I138" s="69"/>
      <c r="J138" s="69"/>
      <c r="K138" s="69"/>
      <c r="L138" s="14" t="str">
        <f t="shared" si="8"/>
        <v/>
      </c>
      <c r="M138" s="68"/>
      <c r="N138" s="68"/>
      <c r="O138" s="68"/>
      <c r="P138" s="68"/>
      <c r="Q138" s="68"/>
      <c r="R138" s="15" t="str">
        <f t="shared" si="6"/>
        <v/>
      </c>
      <c r="S138" s="79"/>
      <c r="T138" s="79"/>
      <c r="U138" s="79"/>
      <c r="V138" s="80" t="str">
        <f t="shared" si="7"/>
        <v/>
      </c>
    </row>
    <row r="139" spans="1:22" s="6" customFormat="1" x14ac:dyDescent="0.2">
      <c r="A139" s="69"/>
      <c r="B139" s="69"/>
      <c r="C139" s="69"/>
      <c r="D139" s="69"/>
      <c r="E139" s="69"/>
      <c r="F139" s="69"/>
      <c r="G139" s="69"/>
      <c r="H139" s="69"/>
      <c r="I139" s="69"/>
      <c r="J139" s="69"/>
      <c r="K139" s="69"/>
      <c r="L139" s="14" t="str">
        <f t="shared" si="8"/>
        <v/>
      </c>
      <c r="M139" s="68"/>
      <c r="N139" s="68"/>
      <c r="O139" s="68"/>
      <c r="P139" s="68"/>
      <c r="Q139" s="68"/>
      <c r="R139" s="15" t="str">
        <f t="shared" si="6"/>
        <v/>
      </c>
      <c r="S139" s="79"/>
      <c r="T139" s="79"/>
      <c r="U139" s="79"/>
      <c r="V139" s="80" t="str">
        <f t="shared" si="7"/>
        <v/>
      </c>
    </row>
    <row r="140" spans="1:22" s="6" customFormat="1" x14ac:dyDescent="0.2">
      <c r="A140" s="69"/>
      <c r="B140" s="69"/>
      <c r="C140" s="69"/>
      <c r="D140" s="69"/>
      <c r="E140" s="69"/>
      <c r="F140" s="69"/>
      <c r="G140" s="69"/>
      <c r="H140" s="69"/>
      <c r="I140" s="69"/>
      <c r="J140" s="69"/>
      <c r="K140" s="69"/>
      <c r="L140" s="14" t="str">
        <f t="shared" si="8"/>
        <v/>
      </c>
      <c r="M140" s="68"/>
      <c r="N140" s="68"/>
      <c r="O140" s="68"/>
      <c r="P140" s="68"/>
      <c r="Q140" s="68"/>
      <c r="R140" s="15" t="str">
        <f t="shared" si="6"/>
        <v/>
      </c>
      <c r="S140" s="79"/>
      <c r="T140" s="79"/>
      <c r="U140" s="79"/>
      <c r="V140" s="80" t="str">
        <f t="shared" si="7"/>
        <v/>
      </c>
    </row>
    <row r="141" spans="1:22" s="6" customFormat="1" x14ac:dyDescent="0.2">
      <c r="A141" s="69"/>
      <c r="B141" s="69"/>
      <c r="C141" s="69"/>
      <c r="D141" s="69"/>
      <c r="E141" s="69"/>
      <c r="F141" s="69"/>
      <c r="G141" s="69"/>
      <c r="H141" s="69"/>
      <c r="I141" s="69"/>
      <c r="J141" s="69"/>
      <c r="K141" s="69"/>
      <c r="L141" s="14" t="str">
        <f t="shared" si="8"/>
        <v/>
      </c>
      <c r="M141" s="68"/>
      <c r="N141" s="68"/>
      <c r="O141" s="68"/>
      <c r="P141" s="68"/>
      <c r="Q141" s="68"/>
      <c r="R141" s="15" t="str">
        <f t="shared" si="6"/>
        <v/>
      </c>
      <c r="S141" s="79"/>
      <c r="T141" s="79"/>
      <c r="U141" s="79"/>
      <c r="V141" s="80" t="str">
        <f t="shared" si="7"/>
        <v/>
      </c>
    </row>
    <row r="142" spans="1:22" s="6" customFormat="1" x14ac:dyDescent="0.2">
      <c r="A142" s="69"/>
      <c r="B142" s="69"/>
      <c r="C142" s="69"/>
      <c r="D142" s="69"/>
      <c r="E142" s="69"/>
      <c r="F142" s="69"/>
      <c r="G142" s="69"/>
      <c r="H142" s="69"/>
      <c r="I142" s="69"/>
      <c r="J142" s="69"/>
      <c r="K142" s="69"/>
      <c r="L142" s="14" t="str">
        <f t="shared" si="8"/>
        <v/>
      </c>
      <c r="M142" s="68"/>
      <c r="N142" s="68"/>
      <c r="O142" s="68"/>
      <c r="P142" s="68"/>
      <c r="Q142" s="68"/>
      <c r="R142" s="15" t="str">
        <f t="shared" si="6"/>
        <v/>
      </c>
      <c r="S142" s="79"/>
      <c r="T142" s="79"/>
      <c r="U142" s="79"/>
      <c r="V142" s="80" t="str">
        <f t="shared" si="7"/>
        <v/>
      </c>
    </row>
    <row r="143" spans="1:22" s="6" customFormat="1" x14ac:dyDescent="0.2">
      <c r="A143" s="69"/>
      <c r="B143" s="69"/>
      <c r="C143" s="69"/>
      <c r="D143" s="69"/>
      <c r="E143" s="69"/>
      <c r="F143" s="69"/>
      <c r="G143" s="69"/>
      <c r="H143" s="69"/>
      <c r="I143" s="69"/>
      <c r="J143" s="69"/>
      <c r="K143" s="69"/>
      <c r="L143" s="14" t="str">
        <f t="shared" si="8"/>
        <v/>
      </c>
      <c r="M143" s="68"/>
      <c r="N143" s="68"/>
      <c r="O143" s="68"/>
      <c r="P143" s="68"/>
      <c r="Q143" s="68"/>
      <c r="R143" s="15" t="str">
        <f t="shared" si="6"/>
        <v/>
      </c>
      <c r="S143" s="79"/>
      <c r="T143" s="79"/>
      <c r="U143" s="79"/>
      <c r="V143" s="80" t="str">
        <f t="shared" si="7"/>
        <v/>
      </c>
    </row>
    <row r="144" spans="1:22" s="6" customFormat="1" x14ac:dyDescent="0.2">
      <c r="A144" s="69"/>
      <c r="B144" s="69"/>
      <c r="C144" s="69"/>
      <c r="D144" s="69"/>
      <c r="E144" s="69"/>
      <c r="F144" s="69"/>
      <c r="G144" s="69"/>
      <c r="H144" s="69"/>
      <c r="I144" s="69"/>
      <c r="J144" s="69"/>
      <c r="K144" s="69"/>
      <c r="L144" s="14" t="str">
        <f t="shared" si="8"/>
        <v/>
      </c>
      <c r="M144" s="68"/>
      <c r="N144" s="68"/>
      <c r="O144" s="68"/>
      <c r="P144" s="68"/>
      <c r="Q144" s="68"/>
      <c r="R144" s="15" t="str">
        <f t="shared" si="6"/>
        <v/>
      </c>
      <c r="S144" s="79"/>
      <c r="T144" s="79"/>
      <c r="U144" s="79"/>
      <c r="V144" s="80" t="str">
        <f t="shared" si="7"/>
        <v/>
      </c>
    </row>
    <row r="145" spans="1:22" s="6" customFormat="1" x14ac:dyDescent="0.2">
      <c r="A145" s="69"/>
      <c r="B145" s="69"/>
      <c r="C145" s="69"/>
      <c r="D145" s="69"/>
      <c r="E145" s="69"/>
      <c r="F145" s="69"/>
      <c r="G145" s="69"/>
      <c r="H145" s="69"/>
      <c r="I145" s="69"/>
      <c r="J145" s="69"/>
      <c r="K145" s="69"/>
      <c r="L145" s="14" t="str">
        <f t="shared" si="8"/>
        <v/>
      </c>
      <c r="M145" s="68"/>
      <c r="N145" s="68"/>
      <c r="O145" s="68"/>
      <c r="P145" s="68"/>
      <c r="Q145" s="68"/>
      <c r="R145" s="15" t="str">
        <f t="shared" si="6"/>
        <v/>
      </c>
      <c r="S145" s="79"/>
      <c r="T145" s="79"/>
      <c r="U145" s="79"/>
      <c r="V145" s="80" t="str">
        <f t="shared" si="7"/>
        <v/>
      </c>
    </row>
    <row r="146" spans="1:22" s="6" customFormat="1" x14ac:dyDescent="0.2">
      <c r="A146" s="69"/>
      <c r="B146" s="69"/>
      <c r="C146" s="69"/>
      <c r="D146" s="69"/>
      <c r="E146" s="69"/>
      <c r="F146" s="69"/>
      <c r="G146" s="69"/>
      <c r="H146" s="69"/>
      <c r="I146" s="69"/>
      <c r="J146" s="69"/>
      <c r="K146" s="69"/>
      <c r="L146" s="14" t="str">
        <f t="shared" si="8"/>
        <v/>
      </c>
      <c r="M146" s="68"/>
      <c r="N146" s="68"/>
      <c r="O146" s="68"/>
      <c r="P146" s="68"/>
      <c r="Q146" s="68"/>
      <c r="R146" s="15" t="str">
        <f t="shared" si="6"/>
        <v/>
      </c>
      <c r="S146" s="79"/>
      <c r="T146" s="79"/>
      <c r="U146" s="79"/>
      <c r="V146" s="80" t="str">
        <f t="shared" si="7"/>
        <v/>
      </c>
    </row>
    <row r="147" spans="1:22" s="6" customFormat="1" x14ac:dyDescent="0.2">
      <c r="A147" s="69"/>
      <c r="B147" s="69"/>
      <c r="C147" s="69"/>
      <c r="D147" s="69"/>
      <c r="E147" s="69"/>
      <c r="F147" s="69"/>
      <c r="G147" s="69"/>
      <c r="H147" s="69"/>
      <c r="I147" s="69"/>
      <c r="J147" s="69"/>
      <c r="K147" s="69"/>
      <c r="L147" s="14" t="str">
        <f t="shared" si="8"/>
        <v/>
      </c>
      <c r="M147" s="68"/>
      <c r="N147" s="68"/>
      <c r="O147" s="68"/>
      <c r="P147" s="68"/>
      <c r="Q147" s="68"/>
      <c r="R147" s="15" t="str">
        <f t="shared" si="6"/>
        <v/>
      </c>
      <c r="S147" s="79"/>
      <c r="T147" s="79"/>
      <c r="U147" s="79"/>
      <c r="V147" s="80" t="str">
        <f t="shared" si="7"/>
        <v/>
      </c>
    </row>
    <row r="148" spans="1:22" s="6" customFormat="1" x14ac:dyDescent="0.2">
      <c r="A148" s="69"/>
      <c r="B148" s="69"/>
      <c r="C148" s="69"/>
      <c r="D148" s="69"/>
      <c r="E148" s="69"/>
      <c r="F148" s="69"/>
      <c r="G148" s="69"/>
      <c r="H148" s="69"/>
      <c r="I148" s="69"/>
      <c r="J148" s="69"/>
      <c r="K148" s="69"/>
      <c r="L148" s="14" t="str">
        <f t="shared" si="8"/>
        <v/>
      </c>
      <c r="M148" s="68"/>
      <c r="N148" s="68"/>
      <c r="O148" s="68"/>
      <c r="P148" s="68"/>
      <c r="Q148" s="68"/>
      <c r="R148" s="15" t="str">
        <f t="shared" si="6"/>
        <v/>
      </c>
      <c r="S148" s="79"/>
      <c r="T148" s="79"/>
      <c r="U148" s="79"/>
      <c r="V148" s="80" t="str">
        <f t="shared" si="7"/>
        <v/>
      </c>
    </row>
    <row r="149" spans="1:22" s="6" customFormat="1" x14ac:dyDescent="0.2">
      <c r="A149" s="69"/>
      <c r="B149" s="69"/>
      <c r="C149" s="69"/>
      <c r="D149" s="69"/>
      <c r="E149" s="69"/>
      <c r="F149" s="69"/>
      <c r="G149" s="69"/>
      <c r="H149" s="69"/>
      <c r="I149" s="69"/>
      <c r="J149" s="69"/>
      <c r="K149" s="69"/>
      <c r="L149" s="14" t="str">
        <f t="shared" si="8"/>
        <v/>
      </c>
      <c r="M149" s="68"/>
      <c r="N149" s="68"/>
      <c r="O149" s="68"/>
      <c r="P149" s="68"/>
      <c r="Q149" s="68"/>
      <c r="R149" s="15" t="str">
        <f t="shared" si="6"/>
        <v/>
      </c>
      <c r="S149" s="79"/>
      <c r="T149" s="79"/>
      <c r="U149" s="79"/>
      <c r="V149" s="80" t="str">
        <f t="shared" si="7"/>
        <v/>
      </c>
    </row>
    <row r="150" spans="1:22" s="6" customFormat="1" x14ac:dyDescent="0.2">
      <c r="A150" s="69"/>
      <c r="B150" s="69"/>
      <c r="C150" s="69"/>
      <c r="D150" s="69"/>
      <c r="E150" s="69"/>
      <c r="F150" s="69"/>
      <c r="G150" s="69"/>
      <c r="H150" s="69"/>
      <c r="I150" s="69"/>
      <c r="J150" s="69"/>
      <c r="K150" s="69"/>
      <c r="L150" s="14" t="str">
        <f t="shared" si="8"/>
        <v/>
      </c>
      <c r="M150" s="68"/>
      <c r="N150" s="68"/>
      <c r="O150" s="68"/>
      <c r="P150" s="68"/>
      <c r="Q150" s="68"/>
      <c r="R150" s="15" t="str">
        <f t="shared" si="6"/>
        <v/>
      </c>
      <c r="S150" s="79"/>
      <c r="T150" s="79"/>
      <c r="U150" s="79"/>
      <c r="V150" s="80" t="str">
        <f t="shared" si="7"/>
        <v/>
      </c>
    </row>
    <row r="151" spans="1:22" s="6" customFormat="1" x14ac:dyDescent="0.2">
      <c r="A151" s="69"/>
      <c r="B151" s="69"/>
      <c r="C151" s="69"/>
      <c r="D151" s="69"/>
      <c r="E151" s="69"/>
      <c r="F151" s="69"/>
      <c r="G151" s="69"/>
      <c r="H151" s="69"/>
      <c r="I151" s="69"/>
      <c r="J151" s="69"/>
      <c r="K151" s="69"/>
      <c r="L151" s="14" t="str">
        <f t="shared" si="8"/>
        <v/>
      </c>
      <c r="M151" s="68"/>
      <c r="N151" s="68"/>
      <c r="O151" s="68"/>
      <c r="P151" s="68"/>
      <c r="Q151" s="68"/>
      <c r="R151" s="15" t="str">
        <f t="shared" si="6"/>
        <v/>
      </c>
      <c r="S151" s="79"/>
      <c r="T151" s="79"/>
      <c r="U151" s="79"/>
      <c r="V151" s="80" t="str">
        <f t="shared" si="7"/>
        <v/>
      </c>
    </row>
    <row r="152" spans="1:22" s="6" customFormat="1" x14ac:dyDescent="0.2">
      <c r="A152" s="69"/>
      <c r="B152" s="69"/>
      <c r="C152" s="69"/>
      <c r="D152" s="69"/>
      <c r="E152" s="69"/>
      <c r="F152" s="69"/>
      <c r="G152" s="69"/>
      <c r="H152" s="69"/>
      <c r="I152" s="69"/>
      <c r="J152" s="69"/>
      <c r="K152" s="69"/>
      <c r="L152" s="14" t="str">
        <f t="shared" si="8"/>
        <v/>
      </c>
      <c r="M152" s="68"/>
      <c r="N152" s="68"/>
      <c r="O152" s="68"/>
      <c r="P152" s="68"/>
      <c r="Q152" s="68"/>
      <c r="R152" s="15" t="str">
        <f t="shared" si="6"/>
        <v/>
      </c>
      <c r="S152" s="79"/>
      <c r="T152" s="79"/>
      <c r="U152" s="79"/>
      <c r="V152" s="80" t="str">
        <f t="shared" si="7"/>
        <v/>
      </c>
    </row>
    <row r="153" spans="1:22" s="6" customFormat="1" x14ac:dyDescent="0.2">
      <c r="A153" s="69"/>
      <c r="B153" s="69"/>
      <c r="C153" s="69"/>
      <c r="D153" s="69"/>
      <c r="E153" s="69"/>
      <c r="F153" s="69"/>
      <c r="G153" s="69"/>
      <c r="H153" s="69"/>
      <c r="I153" s="69"/>
      <c r="J153" s="69"/>
      <c r="K153" s="69"/>
      <c r="L153" s="14" t="str">
        <f t="shared" si="8"/>
        <v/>
      </c>
      <c r="M153" s="68"/>
      <c r="N153" s="68"/>
      <c r="O153" s="68"/>
      <c r="P153" s="68"/>
      <c r="Q153" s="68"/>
      <c r="R153" s="15" t="str">
        <f t="shared" si="6"/>
        <v/>
      </c>
      <c r="S153" s="79"/>
      <c r="T153" s="79"/>
      <c r="U153" s="79"/>
      <c r="V153" s="80" t="str">
        <f t="shared" si="7"/>
        <v/>
      </c>
    </row>
    <row r="154" spans="1:22" s="6" customFormat="1" x14ac:dyDescent="0.2">
      <c r="A154" s="69"/>
      <c r="B154" s="69"/>
      <c r="C154" s="69"/>
      <c r="D154" s="69"/>
      <c r="E154" s="69"/>
      <c r="F154" s="69"/>
      <c r="G154" s="69"/>
      <c r="H154" s="69"/>
      <c r="I154" s="69"/>
      <c r="J154" s="69"/>
      <c r="K154" s="69"/>
      <c r="L154" s="14" t="str">
        <f t="shared" si="8"/>
        <v/>
      </c>
      <c r="M154" s="68"/>
      <c r="N154" s="68"/>
      <c r="O154" s="68"/>
      <c r="P154" s="68"/>
      <c r="Q154" s="68"/>
      <c r="R154" s="15" t="str">
        <f t="shared" si="6"/>
        <v/>
      </c>
      <c r="S154" s="79"/>
      <c r="T154" s="79"/>
      <c r="U154" s="79"/>
      <c r="V154" s="80" t="str">
        <f t="shared" si="7"/>
        <v/>
      </c>
    </row>
    <row r="155" spans="1:22" s="6" customFormat="1" x14ac:dyDescent="0.2">
      <c r="A155" s="69"/>
      <c r="B155" s="69"/>
      <c r="C155" s="69"/>
      <c r="D155" s="69"/>
      <c r="E155" s="69"/>
      <c r="F155" s="69"/>
      <c r="G155" s="69"/>
      <c r="H155" s="69"/>
      <c r="I155" s="69"/>
      <c r="J155" s="69"/>
      <c r="K155" s="69"/>
      <c r="L155" s="14" t="str">
        <f t="shared" si="8"/>
        <v/>
      </c>
      <c r="M155" s="68"/>
      <c r="N155" s="68"/>
      <c r="O155" s="68"/>
      <c r="P155" s="68"/>
      <c r="Q155" s="68"/>
      <c r="R155" s="15" t="str">
        <f t="shared" si="6"/>
        <v/>
      </c>
      <c r="S155" s="79"/>
      <c r="T155" s="79"/>
      <c r="U155" s="79"/>
      <c r="V155" s="80" t="str">
        <f t="shared" si="7"/>
        <v/>
      </c>
    </row>
    <row r="156" spans="1:22" s="6" customFormat="1" x14ac:dyDescent="0.2">
      <c r="A156" s="69"/>
      <c r="B156" s="69"/>
      <c r="C156" s="69"/>
      <c r="D156" s="69"/>
      <c r="E156" s="69"/>
      <c r="F156" s="69"/>
      <c r="G156" s="69"/>
      <c r="H156" s="69"/>
      <c r="I156" s="69"/>
      <c r="J156" s="69"/>
      <c r="K156" s="69"/>
      <c r="L156" s="14" t="str">
        <f t="shared" si="8"/>
        <v/>
      </c>
      <c r="M156" s="68"/>
      <c r="N156" s="68"/>
      <c r="O156" s="68"/>
      <c r="P156" s="68"/>
      <c r="Q156" s="68"/>
      <c r="R156" s="15" t="str">
        <f t="shared" si="6"/>
        <v/>
      </c>
      <c r="S156" s="79"/>
      <c r="T156" s="79"/>
      <c r="U156" s="79"/>
      <c r="V156" s="80" t="str">
        <f t="shared" si="7"/>
        <v/>
      </c>
    </row>
    <row r="157" spans="1:22" s="6" customFormat="1" x14ac:dyDescent="0.2">
      <c r="A157" s="69"/>
      <c r="B157" s="69"/>
      <c r="C157" s="69"/>
      <c r="D157" s="69"/>
      <c r="E157" s="69"/>
      <c r="F157" s="69"/>
      <c r="G157" s="69"/>
      <c r="H157" s="69"/>
      <c r="I157" s="69"/>
      <c r="J157" s="69"/>
      <c r="K157" s="69"/>
      <c r="L157" s="14" t="str">
        <f t="shared" si="8"/>
        <v/>
      </c>
      <c r="M157" s="68"/>
      <c r="N157" s="68"/>
      <c r="O157" s="68"/>
      <c r="P157" s="68"/>
      <c r="Q157" s="68"/>
      <c r="R157" s="15" t="str">
        <f t="shared" si="6"/>
        <v/>
      </c>
      <c r="S157" s="79"/>
      <c r="T157" s="79"/>
      <c r="U157" s="79"/>
      <c r="V157" s="80" t="str">
        <f t="shared" si="7"/>
        <v/>
      </c>
    </row>
    <row r="158" spans="1:22" s="6" customFormat="1" x14ac:dyDescent="0.2">
      <c r="A158" s="69"/>
      <c r="B158" s="69"/>
      <c r="C158" s="69"/>
      <c r="D158" s="69"/>
      <c r="E158" s="69"/>
      <c r="F158" s="69"/>
      <c r="G158" s="69"/>
      <c r="H158" s="69"/>
      <c r="I158" s="69"/>
      <c r="J158" s="69"/>
      <c r="K158" s="69"/>
      <c r="L158" s="14" t="str">
        <f t="shared" si="8"/>
        <v/>
      </c>
      <c r="M158" s="68"/>
      <c r="N158" s="68"/>
      <c r="O158" s="68"/>
      <c r="P158" s="68"/>
      <c r="Q158" s="68"/>
      <c r="R158" s="15" t="str">
        <f t="shared" si="6"/>
        <v/>
      </c>
      <c r="S158" s="79"/>
      <c r="T158" s="79"/>
      <c r="U158" s="79"/>
      <c r="V158" s="80" t="str">
        <f t="shared" si="7"/>
        <v/>
      </c>
    </row>
    <row r="159" spans="1:22" s="6" customFormat="1" x14ac:dyDescent="0.2">
      <c r="A159" s="69"/>
      <c r="B159" s="69"/>
      <c r="C159" s="69"/>
      <c r="D159" s="69"/>
      <c r="E159" s="69"/>
      <c r="F159" s="69"/>
      <c r="G159" s="69"/>
      <c r="H159" s="69"/>
      <c r="I159" s="69"/>
      <c r="J159" s="69"/>
      <c r="K159" s="69"/>
      <c r="L159" s="14" t="str">
        <f t="shared" si="8"/>
        <v/>
      </c>
      <c r="M159" s="68"/>
      <c r="N159" s="68"/>
      <c r="O159" s="68"/>
      <c r="P159" s="68"/>
      <c r="Q159" s="68"/>
      <c r="R159" s="15" t="str">
        <f t="shared" si="6"/>
        <v/>
      </c>
      <c r="S159" s="79"/>
      <c r="T159" s="79"/>
      <c r="U159" s="79"/>
      <c r="V159" s="80" t="str">
        <f t="shared" si="7"/>
        <v/>
      </c>
    </row>
    <row r="160" spans="1:22" s="6" customFormat="1" x14ac:dyDescent="0.2">
      <c r="A160" s="69"/>
      <c r="B160" s="69"/>
      <c r="C160" s="69"/>
      <c r="D160" s="69"/>
      <c r="E160" s="69"/>
      <c r="F160" s="69"/>
      <c r="G160" s="69"/>
      <c r="H160" s="69"/>
      <c r="I160" s="69"/>
      <c r="J160" s="69"/>
      <c r="K160" s="69"/>
      <c r="L160" s="14" t="str">
        <f t="shared" si="8"/>
        <v/>
      </c>
      <c r="M160" s="68"/>
      <c r="N160" s="68"/>
      <c r="O160" s="68"/>
      <c r="P160" s="68"/>
      <c r="Q160" s="68"/>
      <c r="R160" s="15" t="str">
        <f t="shared" si="6"/>
        <v/>
      </c>
      <c r="S160" s="79"/>
      <c r="T160" s="79"/>
      <c r="U160" s="79"/>
      <c r="V160" s="80" t="str">
        <f t="shared" si="7"/>
        <v/>
      </c>
    </row>
    <row r="161" spans="1:22" s="6" customFormat="1" x14ac:dyDescent="0.2">
      <c r="A161" s="69"/>
      <c r="B161" s="69"/>
      <c r="C161" s="69"/>
      <c r="D161" s="69"/>
      <c r="E161" s="69"/>
      <c r="F161" s="69"/>
      <c r="G161" s="69"/>
      <c r="H161" s="69"/>
      <c r="I161" s="69"/>
      <c r="J161" s="69"/>
      <c r="K161" s="69"/>
      <c r="L161" s="14" t="str">
        <f t="shared" si="8"/>
        <v/>
      </c>
      <c r="M161" s="68"/>
      <c r="N161" s="68"/>
      <c r="O161" s="68"/>
      <c r="P161" s="68"/>
      <c r="Q161" s="68"/>
      <c r="R161" s="15" t="str">
        <f t="shared" si="6"/>
        <v/>
      </c>
      <c r="S161" s="79"/>
      <c r="T161" s="79"/>
      <c r="U161" s="79"/>
      <c r="V161" s="80" t="str">
        <f t="shared" si="7"/>
        <v/>
      </c>
    </row>
    <row r="162" spans="1:22" s="6" customFormat="1" x14ac:dyDescent="0.2">
      <c r="A162" s="69"/>
      <c r="B162" s="69"/>
      <c r="C162" s="69"/>
      <c r="D162" s="69"/>
      <c r="E162" s="69"/>
      <c r="F162" s="69"/>
      <c r="G162" s="69"/>
      <c r="H162" s="69"/>
      <c r="I162" s="69"/>
      <c r="J162" s="69"/>
      <c r="K162" s="69"/>
      <c r="L162" s="14" t="str">
        <f t="shared" si="8"/>
        <v/>
      </c>
      <c r="M162" s="68"/>
      <c r="N162" s="68"/>
      <c r="O162" s="68"/>
      <c r="P162" s="68"/>
      <c r="Q162" s="68"/>
      <c r="R162" s="15" t="str">
        <f t="shared" si="6"/>
        <v/>
      </c>
      <c r="S162" s="79"/>
      <c r="T162" s="79"/>
      <c r="U162" s="79"/>
      <c r="V162" s="80" t="str">
        <f t="shared" si="7"/>
        <v/>
      </c>
    </row>
    <row r="163" spans="1:22" s="6" customFormat="1" x14ac:dyDescent="0.2">
      <c r="A163" s="69"/>
      <c r="B163" s="69"/>
      <c r="C163" s="69"/>
      <c r="D163" s="69"/>
      <c r="E163" s="69"/>
      <c r="F163" s="69"/>
      <c r="G163" s="69"/>
      <c r="H163" s="69"/>
      <c r="I163" s="69"/>
      <c r="J163" s="69"/>
      <c r="K163" s="69"/>
      <c r="L163" s="14" t="str">
        <f t="shared" si="8"/>
        <v/>
      </c>
      <c r="M163" s="68"/>
      <c r="N163" s="68"/>
      <c r="O163" s="68"/>
      <c r="P163" s="68"/>
      <c r="Q163" s="68"/>
      <c r="R163" s="15" t="str">
        <f t="shared" si="6"/>
        <v/>
      </c>
      <c r="S163" s="79"/>
      <c r="T163" s="79"/>
      <c r="U163" s="79"/>
      <c r="V163" s="80" t="str">
        <f t="shared" si="7"/>
        <v/>
      </c>
    </row>
    <row r="164" spans="1:22" s="6" customFormat="1" x14ac:dyDescent="0.2">
      <c r="A164" s="69"/>
      <c r="B164" s="69"/>
      <c r="C164" s="69"/>
      <c r="D164" s="69"/>
      <c r="E164" s="69"/>
      <c r="F164" s="69"/>
      <c r="G164" s="69"/>
      <c r="H164" s="69"/>
      <c r="I164" s="69"/>
      <c r="J164" s="69"/>
      <c r="K164" s="69"/>
      <c r="L164" s="14" t="str">
        <f t="shared" si="8"/>
        <v/>
      </c>
      <c r="M164" s="68"/>
      <c r="N164" s="68"/>
      <c r="O164" s="68"/>
      <c r="P164" s="68"/>
      <c r="Q164" s="68"/>
      <c r="R164" s="15" t="str">
        <f t="shared" si="6"/>
        <v/>
      </c>
      <c r="S164" s="79"/>
      <c r="T164" s="79"/>
      <c r="U164" s="79"/>
      <c r="V164" s="80" t="str">
        <f t="shared" si="7"/>
        <v/>
      </c>
    </row>
    <row r="165" spans="1:22" s="6" customFormat="1" x14ac:dyDescent="0.2">
      <c r="A165" s="69"/>
      <c r="B165" s="69"/>
      <c r="C165" s="69"/>
      <c r="D165" s="69"/>
      <c r="E165" s="69"/>
      <c r="F165" s="69"/>
      <c r="G165" s="69"/>
      <c r="H165" s="69"/>
      <c r="I165" s="69"/>
      <c r="J165" s="69"/>
      <c r="K165" s="69"/>
      <c r="L165" s="14" t="str">
        <f t="shared" si="8"/>
        <v/>
      </c>
      <c r="M165" s="68"/>
      <c r="N165" s="68"/>
      <c r="O165" s="68"/>
      <c r="P165" s="68"/>
      <c r="Q165" s="68"/>
      <c r="R165" s="15" t="str">
        <f t="shared" si="6"/>
        <v/>
      </c>
      <c r="S165" s="79"/>
      <c r="T165" s="79"/>
      <c r="U165" s="79"/>
      <c r="V165" s="80" t="str">
        <f t="shared" si="7"/>
        <v/>
      </c>
    </row>
    <row r="166" spans="1:22" s="6" customFormat="1" x14ac:dyDescent="0.2">
      <c r="A166" s="69"/>
      <c r="B166" s="69"/>
      <c r="C166" s="69"/>
      <c r="D166" s="69"/>
      <c r="E166" s="69"/>
      <c r="F166" s="69"/>
      <c r="G166" s="69"/>
      <c r="H166" s="69"/>
      <c r="I166" s="69"/>
      <c r="J166" s="69"/>
      <c r="K166" s="69"/>
      <c r="L166" s="14" t="str">
        <f t="shared" si="8"/>
        <v/>
      </c>
      <c r="M166" s="68"/>
      <c r="N166" s="68"/>
      <c r="O166" s="68"/>
      <c r="P166" s="68"/>
      <c r="Q166" s="68"/>
      <c r="R166" s="15" t="str">
        <f t="shared" si="6"/>
        <v/>
      </c>
      <c r="S166" s="79"/>
      <c r="T166" s="79"/>
      <c r="U166" s="79"/>
      <c r="V166" s="80" t="str">
        <f t="shared" si="7"/>
        <v/>
      </c>
    </row>
    <row r="167" spans="1:22" s="6" customFormat="1" x14ac:dyDescent="0.2">
      <c r="A167" s="69"/>
      <c r="B167" s="69"/>
      <c r="C167" s="69"/>
      <c r="D167" s="69"/>
      <c r="E167" s="69"/>
      <c r="F167" s="69"/>
      <c r="G167" s="69"/>
      <c r="H167" s="69"/>
      <c r="I167" s="69"/>
      <c r="J167" s="69"/>
      <c r="K167" s="69"/>
      <c r="L167" s="14" t="str">
        <f t="shared" si="8"/>
        <v/>
      </c>
      <c r="M167" s="68"/>
      <c r="N167" s="68"/>
      <c r="O167" s="68"/>
      <c r="P167" s="68"/>
      <c r="Q167" s="68"/>
      <c r="R167" s="15" t="str">
        <f t="shared" si="6"/>
        <v/>
      </c>
      <c r="S167" s="79"/>
      <c r="T167" s="79"/>
      <c r="U167" s="79"/>
      <c r="V167" s="80" t="str">
        <f t="shared" si="7"/>
        <v/>
      </c>
    </row>
    <row r="168" spans="1:22" s="6" customFormat="1" x14ac:dyDescent="0.2">
      <c r="A168" s="69"/>
      <c r="B168" s="69"/>
      <c r="C168" s="69"/>
      <c r="D168" s="69"/>
      <c r="E168" s="69"/>
      <c r="F168" s="69"/>
      <c r="G168" s="69"/>
      <c r="H168" s="69"/>
      <c r="I168" s="69"/>
      <c r="J168" s="69"/>
      <c r="K168" s="69"/>
      <c r="L168" s="14" t="str">
        <f t="shared" si="8"/>
        <v/>
      </c>
      <c r="M168" s="68"/>
      <c r="N168" s="68"/>
      <c r="O168" s="68"/>
      <c r="P168" s="68"/>
      <c r="Q168" s="68"/>
      <c r="R168" s="15" t="str">
        <f t="shared" si="6"/>
        <v/>
      </c>
      <c r="S168" s="79"/>
      <c r="T168" s="79"/>
      <c r="U168" s="79"/>
      <c r="V168" s="80" t="str">
        <f t="shared" si="7"/>
        <v/>
      </c>
    </row>
    <row r="169" spans="1:22" s="6" customFormat="1" x14ac:dyDescent="0.2">
      <c r="A169" s="69"/>
      <c r="B169" s="69"/>
      <c r="C169" s="69"/>
      <c r="D169" s="69"/>
      <c r="E169" s="69"/>
      <c r="F169" s="69"/>
      <c r="G169" s="69"/>
      <c r="H169" s="69"/>
      <c r="I169" s="69"/>
      <c r="J169" s="69"/>
      <c r="K169" s="69"/>
      <c r="L169" s="14" t="str">
        <f t="shared" si="8"/>
        <v/>
      </c>
      <c r="M169" s="68"/>
      <c r="N169" s="68"/>
      <c r="O169" s="68"/>
      <c r="P169" s="68"/>
      <c r="Q169" s="68"/>
      <c r="R169" s="15" t="str">
        <f t="shared" si="6"/>
        <v/>
      </c>
      <c r="S169" s="79"/>
      <c r="T169" s="79"/>
      <c r="U169" s="79"/>
      <c r="V169" s="80" t="str">
        <f t="shared" si="7"/>
        <v/>
      </c>
    </row>
    <row r="170" spans="1:22" s="6" customFormat="1" x14ac:dyDescent="0.2">
      <c r="A170" s="69"/>
      <c r="B170" s="69"/>
      <c r="C170" s="69"/>
      <c r="D170" s="69"/>
      <c r="E170" s="69"/>
      <c r="F170" s="69"/>
      <c r="G170" s="69"/>
      <c r="H170" s="69"/>
      <c r="I170" s="69"/>
      <c r="J170" s="69"/>
      <c r="K170" s="69"/>
      <c r="L170" s="14" t="str">
        <f t="shared" si="8"/>
        <v/>
      </c>
      <c r="M170" s="68"/>
      <c r="N170" s="68"/>
      <c r="O170" s="68"/>
      <c r="P170" s="68"/>
      <c r="Q170" s="68"/>
      <c r="R170" s="15" t="str">
        <f t="shared" si="6"/>
        <v/>
      </c>
      <c r="S170" s="79"/>
      <c r="T170" s="79"/>
      <c r="U170" s="79"/>
      <c r="V170" s="80" t="str">
        <f t="shared" si="7"/>
        <v/>
      </c>
    </row>
    <row r="171" spans="1:22" s="6" customFormat="1" x14ac:dyDescent="0.2">
      <c r="A171" s="69"/>
      <c r="B171" s="69"/>
      <c r="C171" s="69"/>
      <c r="D171" s="69"/>
      <c r="E171" s="69"/>
      <c r="F171" s="69"/>
      <c r="G171" s="69"/>
      <c r="H171" s="69"/>
      <c r="I171" s="69"/>
      <c r="J171" s="69"/>
      <c r="K171" s="69"/>
      <c r="L171" s="14" t="str">
        <f t="shared" si="8"/>
        <v/>
      </c>
      <c r="M171" s="68"/>
      <c r="N171" s="68"/>
      <c r="O171" s="68"/>
      <c r="P171" s="68"/>
      <c r="Q171" s="68"/>
      <c r="R171" s="15" t="str">
        <f t="shared" si="6"/>
        <v/>
      </c>
      <c r="S171" s="79"/>
      <c r="T171" s="79"/>
      <c r="U171" s="79"/>
      <c r="V171" s="80" t="str">
        <f t="shared" si="7"/>
        <v/>
      </c>
    </row>
    <row r="172" spans="1:22" s="6" customFormat="1" x14ac:dyDescent="0.2">
      <c r="A172" s="69"/>
      <c r="B172" s="69"/>
      <c r="C172" s="69"/>
      <c r="D172" s="69"/>
      <c r="E172" s="69"/>
      <c r="F172" s="69"/>
      <c r="G172" s="69"/>
      <c r="H172" s="69"/>
      <c r="I172" s="69"/>
      <c r="J172" s="69"/>
      <c r="K172" s="69"/>
      <c r="L172" s="14" t="str">
        <f t="shared" si="8"/>
        <v/>
      </c>
      <c r="M172" s="68"/>
      <c r="N172" s="68"/>
      <c r="O172" s="68"/>
      <c r="P172" s="68"/>
      <c r="Q172" s="68"/>
      <c r="R172" s="15" t="str">
        <f t="shared" si="6"/>
        <v/>
      </c>
      <c r="S172" s="79"/>
      <c r="T172" s="79"/>
      <c r="U172" s="79"/>
      <c r="V172" s="80" t="str">
        <f t="shared" si="7"/>
        <v/>
      </c>
    </row>
    <row r="173" spans="1:22" s="6" customFormat="1" x14ac:dyDescent="0.2">
      <c r="A173" s="69"/>
      <c r="B173" s="69"/>
      <c r="C173" s="69"/>
      <c r="D173" s="69"/>
      <c r="E173" s="69"/>
      <c r="F173" s="69"/>
      <c r="G173" s="69"/>
      <c r="H173" s="69"/>
      <c r="I173" s="69"/>
      <c r="J173" s="69"/>
      <c r="K173" s="69"/>
      <c r="L173" s="14" t="str">
        <f t="shared" si="8"/>
        <v/>
      </c>
      <c r="M173" s="68"/>
      <c r="N173" s="68"/>
      <c r="O173" s="68"/>
      <c r="P173" s="68"/>
      <c r="Q173" s="68"/>
      <c r="R173" s="15" t="str">
        <f t="shared" si="6"/>
        <v/>
      </c>
      <c r="S173" s="79"/>
      <c r="T173" s="79"/>
      <c r="U173" s="79"/>
      <c r="V173" s="80" t="str">
        <f t="shared" si="7"/>
        <v/>
      </c>
    </row>
    <row r="174" spans="1:22" s="6" customFormat="1" x14ac:dyDescent="0.2">
      <c r="A174" s="69"/>
      <c r="B174" s="69"/>
      <c r="C174" s="69"/>
      <c r="D174" s="69"/>
      <c r="E174" s="69"/>
      <c r="F174" s="69"/>
      <c r="G174" s="69"/>
      <c r="H174" s="69"/>
      <c r="I174" s="69"/>
      <c r="J174" s="69"/>
      <c r="K174" s="69"/>
      <c r="L174" s="14" t="str">
        <f t="shared" si="8"/>
        <v/>
      </c>
      <c r="M174" s="68"/>
      <c r="N174" s="68"/>
      <c r="O174" s="68"/>
      <c r="P174" s="68"/>
      <c r="Q174" s="68"/>
      <c r="R174" s="15" t="str">
        <f t="shared" si="6"/>
        <v/>
      </c>
      <c r="S174" s="79"/>
      <c r="T174" s="79"/>
      <c r="U174" s="79"/>
      <c r="V174" s="80" t="str">
        <f t="shared" si="7"/>
        <v/>
      </c>
    </row>
    <row r="175" spans="1:22" s="6" customFormat="1" x14ac:dyDescent="0.2">
      <c r="A175" s="69"/>
      <c r="B175" s="69"/>
      <c r="C175" s="69"/>
      <c r="D175" s="69"/>
      <c r="E175" s="69"/>
      <c r="F175" s="69"/>
      <c r="G175" s="69"/>
      <c r="H175" s="69"/>
      <c r="I175" s="69"/>
      <c r="J175" s="69"/>
      <c r="K175" s="69"/>
      <c r="L175" s="14" t="str">
        <f t="shared" si="8"/>
        <v/>
      </c>
      <c r="M175" s="68"/>
      <c r="N175" s="68"/>
      <c r="O175" s="68"/>
      <c r="P175" s="68"/>
      <c r="Q175" s="68"/>
      <c r="R175" s="15" t="str">
        <f t="shared" si="6"/>
        <v/>
      </c>
      <c r="S175" s="79"/>
      <c r="T175" s="79"/>
      <c r="U175" s="79"/>
      <c r="V175" s="80" t="str">
        <f t="shared" si="7"/>
        <v/>
      </c>
    </row>
    <row r="176" spans="1:22" s="6" customFormat="1" x14ac:dyDescent="0.2">
      <c r="A176" s="69"/>
      <c r="B176" s="69"/>
      <c r="C176" s="69"/>
      <c r="D176" s="69"/>
      <c r="E176" s="69"/>
      <c r="F176" s="69"/>
      <c r="G176" s="69"/>
      <c r="H176" s="69"/>
      <c r="I176" s="69"/>
      <c r="J176" s="69"/>
      <c r="K176" s="69"/>
      <c r="L176" s="14" t="str">
        <f t="shared" si="8"/>
        <v/>
      </c>
      <c r="M176" s="68"/>
      <c r="N176" s="68"/>
      <c r="O176" s="68"/>
      <c r="P176" s="68"/>
      <c r="Q176" s="68"/>
      <c r="R176" s="15" t="str">
        <f t="shared" si="6"/>
        <v/>
      </c>
      <c r="S176" s="79"/>
      <c r="T176" s="79"/>
      <c r="U176" s="79"/>
      <c r="V176" s="80" t="str">
        <f t="shared" si="7"/>
        <v/>
      </c>
    </row>
    <row r="177" spans="1:22" s="6" customFormat="1" x14ac:dyDescent="0.2">
      <c r="A177" s="69"/>
      <c r="B177" s="69"/>
      <c r="C177" s="69"/>
      <c r="D177" s="69"/>
      <c r="E177" s="69"/>
      <c r="F177" s="69"/>
      <c r="G177" s="69"/>
      <c r="H177" s="69"/>
      <c r="I177" s="69"/>
      <c r="J177" s="69"/>
      <c r="K177" s="69"/>
      <c r="L177" s="14" t="str">
        <f t="shared" si="8"/>
        <v/>
      </c>
      <c r="M177" s="68"/>
      <c r="N177" s="68"/>
      <c r="O177" s="68"/>
      <c r="P177" s="68"/>
      <c r="Q177" s="68"/>
      <c r="R177" s="15" t="str">
        <f t="shared" si="6"/>
        <v/>
      </c>
      <c r="S177" s="79"/>
      <c r="T177" s="79"/>
      <c r="U177" s="79"/>
      <c r="V177" s="80" t="str">
        <f t="shared" si="7"/>
        <v/>
      </c>
    </row>
    <row r="178" spans="1:22" s="6" customFormat="1" x14ac:dyDescent="0.2">
      <c r="A178" s="69"/>
      <c r="B178" s="69"/>
      <c r="C178" s="69"/>
      <c r="D178" s="69"/>
      <c r="E178" s="69"/>
      <c r="F178" s="69"/>
      <c r="G178" s="69"/>
      <c r="H178" s="69"/>
      <c r="I178" s="69"/>
      <c r="J178" s="69"/>
      <c r="K178" s="69"/>
      <c r="L178" s="14" t="str">
        <f t="shared" si="8"/>
        <v/>
      </c>
      <c r="M178" s="68"/>
      <c r="N178" s="68"/>
      <c r="O178" s="68"/>
      <c r="P178" s="68"/>
      <c r="Q178" s="68"/>
      <c r="R178" s="15" t="str">
        <f t="shared" si="6"/>
        <v/>
      </c>
      <c r="S178" s="79"/>
      <c r="T178" s="79"/>
      <c r="U178" s="79"/>
      <c r="V178" s="80" t="str">
        <f t="shared" si="7"/>
        <v/>
      </c>
    </row>
    <row r="179" spans="1:22" s="6" customFormat="1" x14ac:dyDescent="0.2">
      <c r="A179" s="69"/>
      <c r="B179" s="69"/>
      <c r="C179" s="69"/>
      <c r="D179" s="69"/>
      <c r="E179" s="69"/>
      <c r="F179" s="69"/>
      <c r="G179" s="69"/>
      <c r="H179" s="69"/>
      <c r="I179" s="69"/>
      <c r="J179" s="69"/>
      <c r="K179" s="69"/>
      <c r="L179" s="14" t="str">
        <f t="shared" si="8"/>
        <v/>
      </c>
      <c r="M179" s="68"/>
      <c r="N179" s="68"/>
      <c r="O179" s="68"/>
      <c r="P179" s="68"/>
      <c r="Q179" s="68"/>
      <c r="R179" s="15" t="str">
        <f t="shared" si="6"/>
        <v/>
      </c>
      <c r="S179" s="79"/>
      <c r="T179" s="79"/>
      <c r="U179" s="79"/>
      <c r="V179" s="80" t="str">
        <f t="shared" si="7"/>
        <v/>
      </c>
    </row>
    <row r="180" spans="1:22" s="6" customFormat="1" x14ac:dyDescent="0.2">
      <c r="A180" s="69"/>
      <c r="B180" s="69"/>
      <c r="C180" s="69"/>
      <c r="D180" s="69"/>
      <c r="E180" s="69"/>
      <c r="F180" s="69"/>
      <c r="G180" s="69"/>
      <c r="H180" s="69"/>
      <c r="I180" s="69"/>
      <c r="J180" s="69"/>
      <c r="K180" s="69"/>
      <c r="L180" s="14" t="str">
        <f t="shared" si="8"/>
        <v/>
      </c>
      <c r="M180" s="68"/>
      <c r="N180" s="68"/>
      <c r="O180" s="68"/>
      <c r="P180" s="68"/>
      <c r="Q180" s="68"/>
      <c r="R180" s="15" t="str">
        <f t="shared" si="6"/>
        <v/>
      </c>
      <c r="S180" s="79"/>
      <c r="T180" s="79"/>
      <c r="U180" s="79"/>
      <c r="V180" s="80" t="str">
        <f t="shared" si="7"/>
        <v/>
      </c>
    </row>
    <row r="181" spans="1:22" s="6" customFormat="1" x14ac:dyDescent="0.2">
      <c r="A181" s="69"/>
      <c r="B181" s="69"/>
      <c r="C181" s="69"/>
      <c r="D181" s="69"/>
      <c r="E181" s="69"/>
      <c r="F181" s="69"/>
      <c r="G181" s="69"/>
      <c r="H181" s="69"/>
      <c r="I181" s="69"/>
      <c r="J181" s="69"/>
      <c r="K181" s="69"/>
      <c r="L181" s="14" t="str">
        <f t="shared" si="8"/>
        <v/>
      </c>
      <c r="M181" s="68"/>
      <c r="N181" s="68"/>
      <c r="O181" s="68"/>
      <c r="P181" s="68"/>
      <c r="Q181" s="68"/>
      <c r="R181" s="15" t="str">
        <f t="shared" si="6"/>
        <v/>
      </c>
      <c r="S181" s="79"/>
      <c r="T181" s="79"/>
      <c r="U181" s="79"/>
      <c r="V181" s="80" t="str">
        <f t="shared" si="7"/>
        <v/>
      </c>
    </row>
    <row r="182" spans="1:22" s="6" customFormat="1" x14ac:dyDescent="0.2">
      <c r="A182" s="69"/>
      <c r="B182" s="69"/>
      <c r="C182" s="69"/>
      <c r="D182" s="69"/>
      <c r="E182" s="69"/>
      <c r="F182" s="69"/>
      <c r="G182" s="69"/>
      <c r="H182" s="69"/>
      <c r="I182" s="69"/>
      <c r="J182" s="69"/>
      <c r="K182" s="69"/>
      <c r="L182" s="14" t="str">
        <f t="shared" si="8"/>
        <v/>
      </c>
      <c r="M182" s="68"/>
      <c r="N182" s="68"/>
      <c r="O182" s="68"/>
      <c r="P182" s="68"/>
      <c r="Q182" s="68"/>
      <c r="R182" s="15" t="str">
        <f t="shared" si="6"/>
        <v/>
      </c>
      <c r="S182" s="79"/>
      <c r="T182" s="79"/>
      <c r="U182" s="79"/>
      <c r="V182" s="80" t="str">
        <f t="shared" si="7"/>
        <v/>
      </c>
    </row>
    <row r="183" spans="1:22" s="6" customFormat="1" x14ac:dyDescent="0.2">
      <c r="A183" s="69"/>
      <c r="B183" s="69"/>
      <c r="C183" s="69"/>
      <c r="D183" s="69"/>
      <c r="E183" s="69"/>
      <c r="F183" s="69"/>
      <c r="G183" s="69"/>
      <c r="H183" s="69"/>
      <c r="I183" s="69"/>
      <c r="J183" s="69"/>
      <c r="K183" s="69"/>
      <c r="L183" s="14" t="str">
        <f t="shared" si="8"/>
        <v/>
      </c>
      <c r="M183" s="68"/>
      <c r="N183" s="68"/>
      <c r="O183" s="68"/>
      <c r="P183" s="68"/>
      <c r="Q183" s="68"/>
      <c r="R183" s="15" t="str">
        <f t="shared" si="6"/>
        <v/>
      </c>
      <c r="S183" s="79"/>
      <c r="T183" s="79"/>
      <c r="U183" s="79"/>
      <c r="V183" s="80" t="str">
        <f t="shared" si="7"/>
        <v/>
      </c>
    </row>
    <row r="184" spans="1:22" s="6" customFormat="1" x14ac:dyDescent="0.2">
      <c r="A184" s="69"/>
      <c r="B184" s="69"/>
      <c r="C184" s="69"/>
      <c r="D184" s="69"/>
      <c r="E184" s="69"/>
      <c r="F184" s="69"/>
      <c r="G184" s="69"/>
      <c r="H184" s="69"/>
      <c r="I184" s="69"/>
      <c r="J184" s="69"/>
      <c r="K184" s="69"/>
      <c r="L184" s="14" t="str">
        <f t="shared" si="8"/>
        <v/>
      </c>
      <c r="M184" s="68"/>
      <c r="N184" s="68"/>
      <c r="O184" s="68"/>
      <c r="P184" s="68"/>
      <c r="Q184" s="68"/>
      <c r="R184" s="15" t="str">
        <f t="shared" si="6"/>
        <v/>
      </c>
      <c r="S184" s="79"/>
      <c r="T184" s="79"/>
      <c r="U184" s="79"/>
      <c r="V184" s="80" t="str">
        <f t="shared" si="7"/>
        <v/>
      </c>
    </row>
    <row r="185" spans="1:22" s="6" customFormat="1" x14ac:dyDescent="0.2">
      <c r="A185" s="69"/>
      <c r="B185" s="69"/>
      <c r="C185" s="69"/>
      <c r="D185" s="69"/>
      <c r="E185" s="69"/>
      <c r="F185" s="69"/>
      <c r="G185" s="69"/>
      <c r="H185" s="69"/>
      <c r="I185" s="69"/>
      <c r="J185" s="69"/>
      <c r="K185" s="69"/>
      <c r="L185" s="14" t="str">
        <f t="shared" si="8"/>
        <v/>
      </c>
      <c r="M185" s="68"/>
      <c r="N185" s="68"/>
      <c r="O185" s="68"/>
      <c r="P185" s="68"/>
      <c r="Q185" s="68"/>
      <c r="R185" s="15" t="str">
        <f t="shared" si="6"/>
        <v/>
      </c>
      <c r="S185" s="79"/>
      <c r="T185" s="79"/>
      <c r="U185" s="79"/>
      <c r="V185" s="80" t="str">
        <f t="shared" si="7"/>
        <v/>
      </c>
    </row>
    <row r="186" spans="1:22" s="6" customFormat="1" x14ac:dyDescent="0.2">
      <c r="A186" s="69"/>
      <c r="B186" s="69"/>
      <c r="C186" s="69"/>
      <c r="D186" s="69"/>
      <c r="E186" s="69"/>
      <c r="F186" s="69"/>
      <c r="G186" s="69"/>
      <c r="H186" s="69"/>
      <c r="I186" s="69"/>
      <c r="J186" s="69"/>
      <c r="K186" s="69"/>
      <c r="L186" s="14" t="str">
        <f t="shared" si="8"/>
        <v/>
      </c>
      <c r="M186" s="68"/>
      <c r="N186" s="68"/>
      <c r="O186" s="68"/>
      <c r="P186" s="68"/>
      <c r="Q186" s="68"/>
      <c r="R186" s="15" t="str">
        <f t="shared" si="6"/>
        <v/>
      </c>
      <c r="S186" s="79"/>
      <c r="T186" s="79"/>
      <c r="U186" s="79"/>
      <c r="V186" s="80" t="str">
        <f t="shared" si="7"/>
        <v/>
      </c>
    </row>
    <row r="187" spans="1:22" s="6" customFormat="1" x14ac:dyDescent="0.2">
      <c r="A187" s="69"/>
      <c r="B187" s="69"/>
      <c r="C187" s="69"/>
      <c r="D187" s="69"/>
      <c r="E187" s="69"/>
      <c r="F187" s="69"/>
      <c r="G187" s="69"/>
      <c r="H187" s="69"/>
      <c r="I187" s="69"/>
      <c r="J187" s="69"/>
      <c r="K187" s="69"/>
      <c r="L187" s="14" t="str">
        <f t="shared" si="8"/>
        <v/>
      </c>
      <c r="M187" s="68"/>
      <c r="N187" s="68"/>
      <c r="O187" s="68"/>
      <c r="P187" s="68"/>
      <c r="Q187" s="68"/>
      <c r="R187" s="15" t="str">
        <f t="shared" si="6"/>
        <v/>
      </c>
      <c r="S187" s="79"/>
      <c r="T187" s="79"/>
      <c r="U187" s="79"/>
      <c r="V187" s="80" t="str">
        <f t="shared" si="7"/>
        <v/>
      </c>
    </row>
    <row r="188" spans="1:22" s="6" customFormat="1" x14ac:dyDescent="0.2">
      <c r="A188" s="69"/>
      <c r="B188" s="69"/>
      <c r="C188" s="69"/>
      <c r="D188" s="69"/>
      <c r="E188" s="69"/>
      <c r="F188" s="69"/>
      <c r="G188" s="69"/>
      <c r="H188" s="69"/>
      <c r="I188" s="69"/>
      <c r="J188" s="69"/>
      <c r="K188" s="69"/>
      <c r="L188" s="14" t="str">
        <f t="shared" si="8"/>
        <v/>
      </c>
      <c r="M188" s="68"/>
      <c r="N188" s="68"/>
      <c r="O188" s="68"/>
      <c r="P188" s="68"/>
      <c r="Q188" s="68"/>
      <c r="R188" s="15" t="str">
        <f t="shared" si="6"/>
        <v/>
      </c>
      <c r="S188" s="79"/>
      <c r="T188" s="79"/>
      <c r="U188" s="79"/>
      <c r="V188" s="80" t="str">
        <f t="shared" si="7"/>
        <v/>
      </c>
    </row>
    <row r="189" spans="1:22" s="6" customFormat="1" x14ac:dyDescent="0.2">
      <c r="A189" s="69"/>
      <c r="B189" s="69"/>
      <c r="C189" s="69"/>
      <c r="D189" s="69"/>
      <c r="E189" s="69"/>
      <c r="F189" s="69"/>
      <c r="G189" s="69"/>
      <c r="H189" s="69"/>
      <c r="I189" s="69"/>
      <c r="J189" s="69"/>
      <c r="K189" s="69"/>
      <c r="L189" s="14" t="str">
        <f t="shared" si="8"/>
        <v/>
      </c>
      <c r="M189" s="68"/>
      <c r="N189" s="68"/>
      <c r="O189" s="68"/>
      <c r="P189" s="68"/>
      <c r="Q189" s="68"/>
      <c r="R189" s="15" t="str">
        <f t="shared" si="6"/>
        <v/>
      </c>
      <c r="S189" s="79"/>
      <c r="T189" s="79"/>
      <c r="U189" s="79"/>
      <c r="V189" s="80" t="str">
        <f t="shared" si="7"/>
        <v/>
      </c>
    </row>
    <row r="190" spans="1:22" s="6" customFormat="1" x14ac:dyDescent="0.2">
      <c r="A190" s="69"/>
      <c r="B190" s="69"/>
      <c r="C190" s="69"/>
      <c r="D190" s="69"/>
      <c r="E190" s="69"/>
      <c r="F190" s="69"/>
      <c r="G190" s="69"/>
      <c r="H190" s="69"/>
      <c r="I190" s="69"/>
      <c r="J190" s="69"/>
      <c r="K190" s="69"/>
      <c r="L190" s="14" t="str">
        <f t="shared" si="8"/>
        <v/>
      </c>
      <c r="M190" s="68"/>
      <c r="N190" s="68"/>
      <c r="O190" s="68"/>
      <c r="P190" s="68"/>
      <c r="Q190" s="68"/>
      <c r="R190" s="15" t="str">
        <f t="shared" si="6"/>
        <v/>
      </c>
      <c r="S190" s="79"/>
      <c r="T190" s="79"/>
      <c r="U190" s="79"/>
      <c r="V190" s="80" t="str">
        <f t="shared" si="7"/>
        <v/>
      </c>
    </row>
    <row r="191" spans="1:22" s="6" customFormat="1" x14ac:dyDescent="0.2">
      <c r="A191" s="69"/>
      <c r="B191" s="69"/>
      <c r="C191" s="69"/>
      <c r="D191" s="69"/>
      <c r="E191" s="69"/>
      <c r="F191" s="69"/>
      <c r="G191" s="69"/>
      <c r="H191" s="69"/>
      <c r="I191" s="69"/>
      <c r="J191" s="69"/>
      <c r="K191" s="69"/>
      <c r="L191" s="14" t="str">
        <f t="shared" si="8"/>
        <v/>
      </c>
      <c r="M191" s="68"/>
      <c r="N191" s="68"/>
      <c r="O191" s="68"/>
      <c r="P191" s="68"/>
      <c r="Q191" s="68"/>
      <c r="R191" s="15" t="str">
        <f t="shared" si="6"/>
        <v/>
      </c>
      <c r="S191" s="79"/>
      <c r="T191" s="79"/>
      <c r="U191" s="79"/>
      <c r="V191" s="80" t="str">
        <f t="shared" si="7"/>
        <v/>
      </c>
    </row>
    <row r="192" spans="1:22" s="6" customFormat="1" x14ac:dyDescent="0.2">
      <c r="A192" s="69"/>
      <c r="B192" s="69"/>
      <c r="C192" s="69"/>
      <c r="D192" s="69"/>
      <c r="E192" s="69"/>
      <c r="F192" s="69"/>
      <c r="G192" s="69"/>
      <c r="H192" s="69"/>
      <c r="I192" s="69"/>
      <c r="J192" s="69"/>
      <c r="K192" s="69"/>
      <c r="L192" s="14" t="str">
        <f t="shared" si="8"/>
        <v/>
      </c>
      <c r="M192" s="68"/>
      <c r="N192" s="68"/>
      <c r="O192" s="68"/>
      <c r="P192" s="68"/>
      <c r="Q192" s="68"/>
      <c r="R192" s="15" t="str">
        <f t="shared" si="6"/>
        <v/>
      </c>
      <c r="S192" s="79"/>
      <c r="T192" s="79"/>
      <c r="U192" s="79"/>
      <c r="V192" s="80" t="str">
        <f t="shared" si="7"/>
        <v/>
      </c>
    </row>
    <row r="193" spans="1:22" s="6" customFormat="1" x14ac:dyDescent="0.2">
      <c r="A193" s="69"/>
      <c r="B193" s="69"/>
      <c r="C193" s="69"/>
      <c r="D193" s="69"/>
      <c r="E193" s="69"/>
      <c r="F193" s="69"/>
      <c r="G193" s="69"/>
      <c r="H193" s="69"/>
      <c r="I193" s="69"/>
      <c r="J193" s="69"/>
      <c r="K193" s="69"/>
      <c r="L193" s="14" t="str">
        <f t="shared" si="8"/>
        <v/>
      </c>
      <c r="M193" s="68"/>
      <c r="N193" s="68"/>
      <c r="O193" s="68"/>
      <c r="P193" s="68"/>
      <c r="Q193" s="68"/>
      <c r="R193" s="15" t="str">
        <f t="shared" si="6"/>
        <v/>
      </c>
      <c r="S193" s="79"/>
      <c r="T193" s="79"/>
      <c r="U193" s="79"/>
      <c r="V193" s="80" t="str">
        <f t="shared" si="7"/>
        <v/>
      </c>
    </row>
    <row r="194" spans="1:22" s="6" customFormat="1" x14ac:dyDescent="0.2">
      <c r="A194" s="69"/>
      <c r="B194" s="69"/>
      <c r="C194" s="69"/>
      <c r="D194" s="69"/>
      <c r="E194" s="69"/>
      <c r="F194" s="69"/>
      <c r="G194" s="69"/>
      <c r="H194" s="69"/>
      <c r="I194" s="69"/>
      <c r="J194" s="69"/>
      <c r="K194" s="69"/>
      <c r="L194" s="14" t="str">
        <f t="shared" si="8"/>
        <v/>
      </c>
      <c r="M194" s="68"/>
      <c r="N194" s="68"/>
      <c r="O194" s="68"/>
      <c r="P194" s="68"/>
      <c r="Q194" s="68"/>
      <c r="R194" s="15" t="str">
        <f t="shared" si="6"/>
        <v/>
      </c>
      <c r="S194" s="79"/>
      <c r="T194" s="79"/>
      <c r="U194" s="79"/>
      <c r="V194" s="80" t="str">
        <f t="shared" si="7"/>
        <v/>
      </c>
    </row>
    <row r="195" spans="1:22" s="6" customFormat="1" x14ac:dyDescent="0.2">
      <c r="A195" s="69"/>
      <c r="B195" s="69"/>
      <c r="C195" s="69"/>
      <c r="D195" s="69"/>
      <c r="E195" s="69"/>
      <c r="F195" s="69"/>
      <c r="G195" s="69"/>
      <c r="H195" s="69"/>
      <c r="I195" s="69"/>
      <c r="J195" s="69"/>
      <c r="K195" s="69"/>
      <c r="L195" s="14" t="str">
        <f t="shared" si="8"/>
        <v/>
      </c>
      <c r="M195" s="68"/>
      <c r="N195" s="68"/>
      <c r="O195" s="68"/>
      <c r="P195" s="68"/>
      <c r="Q195" s="68"/>
      <c r="R195" s="15" t="str">
        <f t="shared" si="6"/>
        <v/>
      </c>
      <c r="S195" s="79"/>
      <c r="T195" s="79"/>
      <c r="U195" s="79"/>
      <c r="V195" s="80" t="str">
        <f t="shared" si="7"/>
        <v/>
      </c>
    </row>
    <row r="196" spans="1:22" s="6" customFormat="1" x14ac:dyDescent="0.2">
      <c r="A196" s="69"/>
      <c r="B196" s="69"/>
      <c r="C196" s="69"/>
      <c r="D196" s="69"/>
      <c r="E196" s="69"/>
      <c r="F196" s="69"/>
      <c r="G196" s="69"/>
      <c r="H196" s="69"/>
      <c r="I196" s="69"/>
      <c r="J196" s="69"/>
      <c r="K196" s="69"/>
      <c r="L196" s="14" t="str">
        <f t="shared" si="8"/>
        <v/>
      </c>
      <c r="M196" s="68"/>
      <c r="N196" s="68"/>
      <c r="O196" s="68"/>
      <c r="P196" s="68"/>
      <c r="Q196" s="68"/>
      <c r="R196" s="15" t="str">
        <f t="shared" si="6"/>
        <v/>
      </c>
      <c r="S196" s="79"/>
      <c r="T196" s="79"/>
      <c r="U196" s="79"/>
      <c r="V196" s="80" t="str">
        <f t="shared" si="7"/>
        <v/>
      </c>
    </row>
    <row r="197" spans="1:22" s="6" customFormat="1" x14ac:dyDescent="0.2">
      <c r="A197" s="69"/>
      <c r="B197" s="69"/>
      <c r="C197" s="69"/>
      <c r="D197" s="69"/>
      <c r="E197" s="69"/>
      <c r="F197" s="69"/>
      <c r="G197" s="69"/>
      <c r="H197" s="69"/>
      <c r="I197" s="69"/>
      <c r="J197" s="69"/>
      <c r="K197" s="69"/>
      <c r="L197" s="14" t="str">
        <f t="shared" si="8"/>
        <v/>
      </c>
      <c r="M197" s="68"/>
      <c r="N197" s="68"/>
      <c r="O197" s="68"/>
      <c r="P197" s="68"/>
      <c r="Q197" s="68"/>
      <c r="R197" s="15" t="str">
        <f t="shared" ref="R197:R202" si="9">IF(ISNUMBER(N197), M197, "")&amp;(IF(OR(N197="-",ISBLANK((N197))), "", IF(N197&lt;0,"S"&amp;(-1*(ROUND(N197, 5))),"N"&amp;ROUND(N197, 5))&amp;"°, "))&amp;IF(OR(O197="-",ISBLANK(O197)), "", (IF(O197&lt;0,"W"&amp;(-1*(ROUND(O197, 5))),"E"&amp;ROUND(O197, 5))&amp;"°"))&amp;IF(AND(ISNUMBER(N197),(NOT(ISBLANK(P197)))),", ", "")&amp;(IF((ISBLANK(P197)), "", P197&amp;$Q$2))&amp;IF(ISNUMBER(N197), Q197, "")</f>
        <v/>
      </c>
      <c r="S197" s="79"/>
      <c r="T197" s="79"/>
      <c r="U197" s="79"/>
      <c r="V197" s="80" t="str">
        <f t="shared" ref="V197:V202" si="10">SUBSTITUTE((IF(ISBLANK(S197), "", S197&amp;$U$2)&amp;IF(ISBLANK(T197), "", T197&amp;$U$2)&amp;U197),"-","–")</f>
        <v/>
      </c>
    </row>
    <row r="198" spans="1:22" s="6" customFormat="1" x14ac:dyDescent="0.2">
      <c r="A198" s="69"/>
      <c r="B198" s="69"/>
      <c r="C198" s="69"/>
      <c r="D198" s="69"/>
      <c r="E198" s="69"/>
      <c r="F198" s="69"/>
      <c r="G198" s="69"/>
      <c r="H198" s="69"/>
      <c r="I198" s="69"/>
      <c r="J198" s="69"/>
      <c r="K198" s="69"/>
      <c r="L198" s="14" t="str">
        <f t="shared" si="8"/>
        <v/>
      </c>
      <c r="M198" s="68"/>
      <c r="N198" s="68"/>
      <c r="O198" s="68"/>
      <c r="P198" s="68"/>
      <c r="Q198" s="68"/>
      <c r="R198" s="15" t="str">
        <f t="shared" si="9"/>
        <v/>
      </c>
      <c r="S198" s="79"/>
      <c r="T198" s="79"/>
      <c r="U198" s="79"/>
      <c r="V198" s="80" t="str">
        <f t="shared" si="10"/>
        <v/>
      </c>
    </row>
    <row r="199" spans="1:22" s="6" customFormat="1" x14ac:dyDescent="0.2">
      <c r="A199" s="69"/>
      <c r="B199" s="69"/>
      <c r="C199" s="69"/>
      <c r="D199" s="69"/>
      <c r="E199" s="69"/>
      <c r="F199" s="69"/>
      <c r="G199" s="69"/>
      <c r="H199" s="69"/>
      <c r="I199" s="69"/>
      <c r="J199" s="69"/>
      <c r="K199" s="69"/>
      <c r="L199" s="14" t="str">
        <f t="shared" si="8"/>
        <v/>
      </c>
      <c r="M199" s="68"/>
      <c r="N199" s="68"/>
      <c r="O199" s="68"/>
      <c r="P199" s="68"/>
      <c r="Q199" s="68"/>
      <c r="R199" s="15" t="str">
        <f t="shared" si="9"/>
        <v/>
      </c>
      <c r="S199" s="79"/>
      <c r="T199" s="79"/>
      <c r="U199" s="79"/>
      <c r="V199" s="80" t="str">
        <f t="shared" si="10"/>
        <v/>
      </c>
    </row>
    <row r="200" spans="1:22" s="6" customFormat="1" x14ac:dyDescent="0.2">
      <c r="A200" s="69"/>
      <c r="B200" s="69"/>
      <c r="C200" s="69"/>
      <c r="D200" s="69"/>
      <c r="E200" s="69"/>
      <c r="F200" s="69"/>
      <c r="G200" s="69"/>
      <c r="H200" s="69"/>
      <c r="I200" s="69"/>
      <c r="J200" s="69"/>
      <c r="K200" s="69"/>
      <c r="L200" s="14" t="str">
        <f t="shared" ref="L200:L202" si="11">IF(ISNUMBER(B200),A200,"")&amp;(IF(OR(B200="-",ISBLANK((B200))),"",B200&amp;"°"&amp;C200&amp;"'"&amp;D200&amp;"''"&amp;E200))&amp;IF(OR(F200="-",ISBLANK(F200)),"",", "&amp;F200&amp;"°"&amp;G200&amp;"'"&amp;H200&amp;"''"&amp;I200)&amp;IF(AND(ISNUMBER(B200),(NOT(ISBLANK(J200)))),", ","")&amp;(IF((ISBLANK(J200)),"",J200&amp;$J$2))&amp;IF(ISNUMBER(B200),K200,"")</f>
        <v/>
      </c>
      <c r="M200" s="68"/>
      <c r="N200" s="68"/>
      <c r="O200" s="68"/>
      <c r="P200" s="68"/>
      <c r="Q200" s="68"/>
      <c r="R200" s="15" t="str">
        <f t="shared" si="9"/>
        <v/>
      </c>
      <c r="S200" s="79"/>
      <c r="T200" s="79"/>
      <c r="U200" s="79"/>
      <c r="V200" s="80" t="str">
        <f t="shared" si="10"/>
        <v/>
      </c>
    </row>
    <row r="201" spans="1:22" s="6" customFormat="1" x14ac:dyDescent="0.2">
      <c r="A201" s="69"/>
      <c r="B201" s="69"/>
      <c r="C201" s="69"/>
      <c r="D201" s="69"/>
      <c r="E201" s="69"/>
      <c r="F201" s="69"/>
      <c r="G201" s="69"/>
      <c r="H201" s="69"/>
      <c r="I201" s="69"/>
      <c r="J201" s="69"/>
      <c r="K201" s="69"/>
      <c r="L201" s="14" t="str">
        <f t="shared" si="11"/>
        <v/>
      </c>
      <c r="M201" s="68"/>
      <c r="N201" s="68"/>
      <c r="O201" s="68"/>
      <c r="P201" s="68"/>
      <c r="Q201" s="68"/>
      <c r="R201" s="15" t="str">
        <f t="shared" si="9"/>
        <v/>
      </c>
      <c r="S201" s="79"/>
      <c r="T201" s="79"/>
      <c r="U201" s="79"/>
      <c r="V201" s="80" t="str">
        <f t="shared" si="10"/>
        <v/>
      </c>
    </row>
    <row r="202" spans="1:22" s="6" customFormat="1" x14ac:dyDescent="0.2">
      <c r="A202" s="69"/>
      <c r="B202" s="69"/>
      <c r="C202" s="69"/>
      <c r="D202" s="69"/>
      <c r="E202" s="69"/>
      <c r="F202" s="69"/>
      <c r="G202" s="69"/>
      <c r="H202" s="69"/>
      <c r="I202" s="69"/>
      <c r="J202" s="69"/>
      <c r="K202" s="69"/>
      <c r="L202" s="14" t="str">
        <f t="shared" si="11"/>
        <v/>
      </c>
      <c r="M202" s="68"/>
      <c r="N202" s="68"/>
      <c r="O202" s="68"/>
      <c r="P202" s="68"/>
      <c r="Q202" s="68"/>
      <c r="R202" s="15" t="str">
        <f t="shared" si="9"/>
        <v/>
      </c>
      <c r="S202" s="79"/>
      <c r="T202" s="79"/>
      <c r="U202" s="79"/>
      <c r="V202" s="80" t="str">
        <f t="shared" si="10"/>
        <v/>
      </c>
    </row>
  </sheetData>
  <sheetProtection sheet="1" objects="1" scenarios="1"/>
  <phoneticPr fontId="25" type="noConversion"/>
  <pageMargins left="0.511811024" right="0.511811024" top="0.78740157499999996" bottom="0.78740157499999996" header="0.31496062000000002" footer="0.31496062000000002"/>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T201"/>
  <sheetViews>
    <sheetView topLeftCell="I1" workbookViewId="0">
      <selection activeCell="I1" sqref="I1"/>
    </sheetView>
  </sheetViews>
  <sheetFormatPr defaultColWidth="0" defaultRowHeight="15" x14ac:dyDescent="0.25"/>
  <cols>
    <col min="1" max="1" width="7" style="113" bestFit="1" customWidth="1"/>
    <col min="2" max="2" width="4.85546875" style="113" bestFit="1" customWidth="1"/>
    <col min="3" max="4" width="4.7109375" style="113" bestFit="1" customWidth="1"/>
    <col min="5" max="5" width="6" style="113" bestFit="1" customWidth="1"/>
    <col min="6" max="6" width="6.140625" style="113" bestFit="1" customWidth="1"/>
    <col min="7" max="8" width="6" style="113" bestFit="1" customWidth="1"/>
    <col min="9" max="9" width="12.42578125" style="113" bestFit="1" customWidth="1"/>
    <col min="10" max="10" width="11.5703125" style="114" customWidth="1"/>
    <col min="11" max="11" width="7" style="113" bestFit="1" customWidth="1"/>
    <col min="12" max="12" width="10.42578125" style="113" bestFit="1" customWidth="1"/>
    <col min="13" max="13" width="5" style="133" bestFit="1" customWidth="1"/>
    <col min="14" max="14" width="4.42578125" style="133" bestFit="1" customWidth="1"/>
    <col min="15" max="15" width="5" style="133" bestFit="1" customWidth="1"/>
    <col min="16" max="16" width="5" style="134" bestFit="1" customWidth="1"/>
    <col min="17" max="17" width="6.42578125" style="135" customWidth="1"/>
    <col min="18" max="18" width="5.85546875" style="135" customWidth="1"/>
    <col min="19" max="19" width="6.5703125" style="135" bestFit="1" customWidth="1"/>
    <col min="20" max="20" width="6.5703125" style="136" bestFit="1" customWidth="1"/>
    <col min="21" max="16384" width="9.140625" style="9" hidden="1"/>
  </cols>
  <sheetData>
    <row r="1" spans="1:20" customFormat="1" ht="15.75" thickBot="1" x14ac:dyDescent="0.3">
      <c r="A1" s="117" t="s">
        <v>161</v>
      </c>
      <c r="B1" s="118"/>
      <c r="C1" s="118"/>
      <c r="D1" s="118"/>
      <c r="E1" s="118"/>
      <c r="F1" s="118"/>
      <c r="G1" s="118"/>
      <c r="H1" s="118"/>
      <c r="I1" s="119" t="s">
        <v>165</v>
      </c>
      <c r="J1" s="129">
        <v>5</v>
      </c>
      <c r="K1" s="130" t="s">
        <v>162</v>
      </c>
      <c r="L1" s="120"/>
      <c r="M1" s="120"/>
      <c r="N1" s="120"/>
      <c r="O1" s="120"/>
      <c r="P1" s="120"/>
      <c r="Q1" s="120"/>
      <c r="R1" s="132" t="s">
        <v>165</v>
      </c>
      <c r="S1" s="127">
        <v>1</v>
      </c>
      <c r="T1" s="121"/>
    </row>
    <row r="2" spans="1:20" customFormat="1" ht="15.75" thickBot="1" x14ac:dyDescent="0.3">
      <c r="A2" s="122" t="s">
        <v>18</v>
      </c>
      <c r="B2" s="122" t="s">
        <v>14</v>
      </c>
      <c r="C2" s="122" t="s">
        <v>15</v>
      </c>
      <c r="D2" s="122" t="s">
        <v>16</v>
      </c>
      <c r="E2" s="122" t="s">
        <v>17</v>
      </c>
      <c r="F2" s="122" t="s">
        <v>19</v>
      </c>
      <c r="G2" s="122" t="s">
        <v>20</v>
      </c>
      <c r="H2" s="122" t="s">
        <v>29</v>
      </c>
      <c r="I2" s="123" t="s">
        <v>163</v>
      </c>
      <c r="J2" s="123" t="s">
        <v>164</v>
      </c>
      <c r="K2" s="131" t="s">
        <v>163</v>
      </c>
      <c r="L2" s="124" t="s">
        <v>164</v>
      </c>
      <c r="M2" s="128" t="s">
        <v>18</v>
      </c>
      <c r="N2" s="128" t="s">
        <v>14</v>
      </c>
      <c r="O2" s="128" t="s">
        <v>15</v>
      </c>
      <c r="P2" s="128" t="s">
        <v>16</v>
      </c>
      <c r="Q2" s="128" t="s">
        <v>17</v>
      </c>
      <c r="R2" s="128" t="s">
        <v>19</v>
      </c>
      <c r="S2" s="128" t="s">
        <v>20</v>
      </c>
      <c r="T2" s="125" t="s">
        <v>29</v>
      </c>
    </row>
    <row r="3" spans="1:20" customFormat="1" x14ac:dyDescent="0.25">
      <c r="A3" s="69">
        <v>17</v>
      </c>
      <c r="B3" s="69">
        <v>51</v>
      </c>
      <c r="C3" s="69">
        <v>28</v>
      </c>
      <c r="D3" s="69" t="s">
        <v>26</v>
      </c>
      <c r="E3" s="69">
        <v>41</v>
      </c>
      <c r="F3" s="69">
        <v>30</v>
      </c>
      <c r="G3" s="69">
        <v>18</v>
      </c>
      <c r="H3" s="69" t="s">
        <v>27</v>
      </c>
      <c r="I3" s="115">
        <f>IF(ISBLANK(A3),"",ROUND((IF(D3="S",-1*(A3+(B3/60)+(C3/3600)),(A3+(B3/60)+(C3/3600)))),$J$1))</f>
        <v>-17.857780000000002</v>
      </c>
      <c r="J3" s="116">
        <f>IF(ISBLANK(A3),"",ROUND((IF(H3="W",-1*(E3+(F3/60)+(G3/3600)),(E3+(F3/60)+(G3/3600)))),$J$1))</f>
        <v>-41.505000000000003</v>
      </c>
      <c r="K3" s="68">
        <v>22.319191</v>
      </c>
      <c r="L3" s="68">
        <v>-102.16783100000001</v>
      </c>
      <c r="M3" s="126">
        <f>IF(ISBLANK(K3), "", INT(ABS(K3)))</f>
        <v>22</v>
      </c>
      <c r="N3" s="126">
        <f>IF(ISBLANK(K3), "", INT(60*(ABS(K3)-INT(ABS(K3)))))</f>
        <v>19</v>
      </c>
      <c r="O3" s="126">
        <f>IF(ISBLANK(K3),"",ROUND(60*((60*(ABS(K3)-INT(ABS(K3))))-INT((60*(ABS(K3)-INT(ABS(K3)))))), $S$1))</f>
        <v>9.1</v>
      </c>
      <c r="P3" s="126" t="str">
        <f>IF(ISBLANK(K3), "", IF(K3&lt;0,"S","N"))</f>
        <v>N</v>
      </c>
      <c r="Q3" s="126">
        <f>IF(ISBLANK(L3), "", INT(ABS(L3)))</f>
        <v>102</v>
      </c>
      <c r="R3" s="126">
        <f>IF(ISBLANK(L3), "", INT(60*(ABS(L3)-INT(ABS(L3)))))</f>
        <v>10</v>
      </c>
      <c r="S3" s="126">
        <f>IF(ISBLANK(L3),"",ROUND(60*((60*(ABS(L3)-INT(ABS(L3))))-INT((60*(ABS(L3)-INT(ABS(L3)))))), $S$1))</f>
        <v>4.2</v>
      </c>
      <c r="T3" s="121" t="str">
        <f>IF(ISBLANK(L3), "",IF(L3&lt;0,"W","E"))</f>
        <v>W</v>
      </c>
    </row>
    <row r="4" spans="1:20" customFormat="1" x14ac:dyDescent="0.25">
      <c r="A4" s="69">
        <v>17</v>
      </c>
      <c r="B4" s="69">
        <v>51</v>
      </c>
      <c r="C4" s="69">
        <v>28</v>
      </c>
      <c r="D4" s="69" t="s">
        <v>26</v>
      </c>
      <c r="E4" s="69">
        <v>41</v>
      </c>
      <c r="F4" s="69">
        <v>30</v>
      </c>
      <c r="G4" s="69">
        <v>18</v>
      </c>
      <c r="H4" s="69" t="s">
        <v>27</v>
      </c>
      <c r="I4" s="115">
        <f>IF(ISBLANK(A4),"",ROUND((IF(D4="S",-1*(A4+(B4/60)+(C4/3600)),(A4+(B4/60)+(C4/3600)))),$J$1))</f>
        <v>-17.857780000000002</v>
      </c>
      <c r="J4" s="116">
        <f t="shared" ref="J4:J67" si="0">IF(ISBLANK(A4),"",ROUND((IF(H4="W",-1*(E4+(F4/60)+(G4/3600)),(E4+(F4/60)+(G4/3600)))),$J$1))</f>
        <v>-41.505000000000003</v>
      </c>
      <c r="K4" s="68">
        <v>21.695222000000001</v>
      </c>
      <c r="L4" s="68">
        <v>-101.77337</v>
      </c>
      <c r="M4" s="126">
        <f t="shared" ref="M4" si="1">IF(ISBLANK(K4), "", INT(ABS(K4)))</f>
        <v>21</v>
      </c>
      <c r="N4" s="126">
        <f t="shared" ref="N4" si="2">IF(ISBLANK(K4), "", INT(60*(ABS(K4)-INT(ABS(K4)))))</f>
        <v>41</v>
      </c>
      <c r="O4" s="126">
        <f>IF(ISBLANK(K4),"",ROUND(60*((60*(ABS(K4)-INT(ABS(K4))))-INT((60*(ABS(K4)-INT(ABS(K4)))))), $S$1))</f>
        <v>42.8</v>
      </c>
      <c r="P4" s="126" t="str">
        <f t="shared" ref="P4" si="3">IF(ISBLANK(K4), "", IF(K4&lt;0,"S","N"))</f>
        <v>N</v>
      </c>
      <c r="Q4" s="126">
        <f t="shared" ref="Q4" si="4">IF(ISBLANK(L4), "", INT(ABS(L4)))</f>
        <v>101</v>
      </c>
      <c r="R4" s="126">
        <f t="shared" ref="R4" si="5">IF(ISBLANK(L4), "", INT(60*(ABS(L4)-INT(ABS(L4)))))</f>
        <v>46</v>
      </c>
      <c r="S4" s="126">
        <f>IF(ISBLANK(L4),"",ROUND(60*((60*(ABS(L4)-INT(ABS(L4))))-INT((60*(ABS(L4)-INT(ABS(L4)))))), $S$1))</f>
        <v>24.1</v>
      </c>
      <c r="T4" s="121" t="str">
        <f t="shared" ref="T4" si="6">IF(ISBLANK(L4), "",IF(L4&lt;0,"W","E"))</f>
        <v>W</v>
      </c>
    </row>
    <row r="5" spans="1:20" customFormat="1" x14ac:dyDescent="0.25">
      <c r="A5" s="69"/>
      <c r="B5" s="69"/>
      <c r="C5" s="69"/>
      <c r="D5" s="69"/>
      <c r="E5" s="69"/>
      <c r="F5" s="69"/>
      <c r="G5" s="69"/>
      <c r="H5" s="69"/>
      <c r="I5" s="115" t="str">
        <f>IF(ISBLANK(A5),"",IF(D5="S",-1*(A5+(B5/60)+(C5/3600)), (A5+(B5/60)+(C5/3600))))</f>
        <v/>
      </c>
      <c r="J5" s="116" t="str">
        <f t="shared" si="0"/>
        <v/>
      </c>
      <c r="K5" s="68"/>
      <c r="L5" s="68"/>
      <c r="M5" s="126" t="str">
        <f t="shared" ref="M5:M68" si="7">IF(ISBLANK(K5), "", INT(ABS(K5)))</f>
        <v/>
      </c>
      <c r="N5" s="126" t="str">
        <f t="shared" ref="N5:N68" si="8">IF(ISBLANK(K5), "", INT(60*(ABS(K5)-INT(ABS(K5)))))</f>
        <v/>
      </c>
      <c r="O5" s="126" t="str">
        <f t="shared" ref="O5:O68" si="9">IF(ISBLANK(K5),"",ROUND(60*((60*(ABS(K5)-INT(ABS(K5))))-INT((60*(ABS(K5)-INT(ABS(K5)))))), $S$1))</f>
        <v/>
      </c>
      <c r="P5" s="126" t="str">
        <f t="shared" ref="P5:P68" si="10">IF(ISBLANK(K5), "", IF(K5&lt;0,"S","N"))</f>
        <v/>
      </c>
      <c r="Q5" s="126" t="str">
        <f t="shared" ref="Q5:Q68" si="11">IF(ISBLANK(L5), "", INT(ABS(L5)))</f>
        <v/>
      </c>
      <c r="R5" s="126" t="str">
        <f t="shared" ref="R5:R68" si="12">IF(ISBLANK(L5), "", INT(60*(ABS(L5)-INT(ABS(L5)))))</f>
        <v/>
      </c>
      <c r="S5" s="126" t="str">
        <f t="shared" ref="S5:S68" si="13">IF(ISBLANK(L5),"",ROUND(60*((60*(ABS(L5)-INT(ABS(L5))))-INT((60*(ABS(L5)-INT(ABS(L5)))))), $S$1))</f>
        <v/>
      </c>
      <c r="T5" s="121" t="str">
        <f t="shared" ref="T5:T68" si="14">IF(ISBLANK(L5), "",IF(L5&lt;0,"W","E"))</f>
        <v/>
      </c>
    </row>
    <row r="6" spans="1:20" customFormat="1" x14ac:dyDescent="0.25">
      <c r="A6" s="69"/>
      <c r="B6" s="69"/>
      <c r="C6" s="69"/>
      <c r="D6" s="69"/>
      <c r="E6" s="69"/>
      <c r="F6" s="69"/>
      <c r="G6" s="69"/>
      <c r="H6" s="69"/>
      <c r="I6" s="115" t="str">
        <f t="shared" ref="I6:I69" si="15">IF(ISBLANK(A6),"",IF(D6="S",-1*(A6+(B6/60)+(C6/3600)), (A6+(B6/60)+(C6/3600))))</f>
        <v/>
      </c>
      <c r="J6" s="116" t="str">
        <f t="shared" si="0"/>
        <v/>
      </c>
      <c r="K6" s="68"/>
      <c r="L6" s="68"/>
      <c r="M6" s="126" t="str">
        <f t="shared" si="7"/>
        <v/>
      </c>
      <c r="N6" s="126" t="str">
        <f t="shared" si="8"/>
        <v/>
      </c>
      <c r="O6" s="126" t="str">
        <f t="shared" si="9"/>
        <v/>
      </c>
      <c r="P6" s="126" t="str">
        <f t="shared" si="10"/>
        <v/>
      </c>
      <c r="Q6" s="126" t="str">
        <f t="shared" si="11"/>
        <v/>
      </c>
      <c r="R6" s="126" t="str">
        <f t="shared" si="12"/>
        <v/>
      </c>
      <c r="S6" s="126" t="str">
        <f t="shared" si="13"/>
        <v/>
      </c>
      <c r="T6" s="121" t="str">
        <f t="shared" si="14"/>
        <v/>
      </c>
    </row>
    <row r="7" spans="1:20" customFormat="1" x14ac:dyDescent="0.25">
      <c r="A7" s="69"/>
      <c r="B7" s="69"/>
      <c r="C7" s="69"/>
      <c r="D7" s="69"/>
      <c r="E7" s="69"/>
      <c r="F7" s="69"/>
      <c r="G7" s="69"/>
      <c r="H7" s="69"/>
      <c r="I7" s="115" t="str">
        <f t="shared" si="15"/>
        <v/>
      </c>
      <c r="J7" s="116" t="str">
        <f t="shared" si="0"/>
        <v/>
      </c>
      <c r="K7" s="68"/>
      <c r="L7" s="68"/>
      <c r="M7" s="126" t="str">
        <f t="shared" si="7"/>
        <v/>
      </c>
      <c r="N7" s="126" t="str">
        <f t="shared" si="8"/>
        <v/>
      </c>
      <c r="O7" s="126" t="str">
        <f t="shared" si="9"/>
        <v/>
      </c>
      <c r="P7" s="126" t="str">
        <f t="shared" si="10"/>
        <v/>
      </c>
      <c r="Q7" s="126" t="str">
        <f t="shared" si="11"/>
        <v/>
      </c>
      <c r="R7" s="126" t="str">
        <f t="shared" si="12"/>
        <v/>
      </c>
      <c r="S7" s="126" t="str">
        <f t="shared" si="13"/>
        <v/>
      </c>
      <c r="T7" s="121" t="str">
        <f t="shared" si="14"/>
        <v/>
      </c>
    </row>
    <row r="8" spans="1:20" customFormat="1" x14ac:dyDescent="0.25">
      <c r="A8" s="69"/>
      <c r="B8" s="69"/>
      <c r="C8" s="69"/>
      <c r="D8" s="69"/>
      <c r="E8" s="69"/>
      <c r="F8" s="69"/>
      <c r="G8" s="69"/>
      <c r="H8" s="69"/>
      <c r="I8" s="115" t="str">
        <f t="shared" si="15"/>
        <v/>
      </c>
      <c r="J8" s="116" t="str">
        <f t="shared" si="0"/>
        <v/>
      </c>
      <c r="K8" s="68"/>
      <c r="L8" s="68"/>
      <c r="M8" s="126" t="str">
        <f t="shared" si="7"/>
        <v/>
      </c>
      <c r="N8" s="126" t="str">
        <f t="shared" si="8"/>
        <v/>
      </c>
      <c r="O8" s="126" t="str">
        <f t="shared" si="9"/>
        <v/>
      </c>
      <c r="P8" s="126" t="str">
        <f t="shared" si="10"/>
        <v/>
      </c>
      <c r="Q8" s="126" t="str">
        <f t="shared" si="11"/>
        <v/>
      </c>
      <c r="R8" s="126" t="str">
        <f t="shared" si="12"/>
        <v/>
      </c>
      <c r="S8" s="126" t="str">
        <f t="shared" si="13"/>
        <v/>
      </c>
      <c r="T8" s="121" t="str">
        <f t="shared" si="14"/>
        <v/>
      </c>
    </row>
    <row r="9" spans="1:20" customFormat="1" x14ac:dyDescent="0.25">
      <c r="A9" s="69"/>
      <c r="B9" s="69"/>
      <c r="C9" s="69"/>
      <c r="D9" s="69"/>
      <c r="E9" s="69"/>
      <c r="F9" s="69"/>
      <c r="G9" s="69"/>
      <c r="H9" s="69"/>
      <c r="I9" s="115" t="str">
        <f t="shared" si="15"/>
        <v/>
      </c>
      <c r="J9" s="116" t="str">
        <f t="shared" si="0"/>
        <v/>
      </c>
      <c r="K9" s="68"/>
      <c r="L9" s="68"/>
      <c r="M9" s="126" t="str">
        <f t="shared" si="7"/>
        <v/>
      </c>
      <c r="N9" s="126" t="str">
        <f t="shared" si="8"/>
        <v/>
      </c>
      <c r="O9" s="126" t="str">
        <f t="shared" si="9"/>
        <v/>
      </c>
      <c r="P9" s="126" t="str">
        <f t="shared" si="10"/>
        <v/>
      </c>
      <c r="Q9" s="126" t="str">
        <f t="shared" si="11"/>
        <v/>
      </c>
      <c r="R9" s="126" t="str">
        <f t="shared" si="12"/>
        <v/>
      </c>
      <c r="S9" s="126" t="str">
        <f t="shared" si="13"/>
        <v/>
      </c>
      <c r="T9" s="121" t="str">
        <f t="shared" si="14"/>
        <v/>
      </c>
    </row>
    <row r="10" spans="1:20" customFormat="1" x14ac:dyDescent="0.25">
      <c r="A10" s="69"/>
      <c r="B10" s="69"/>
      <c r="C10" s="69"/>
      <c r="D10" s="69"/>
      <c r="E10" s="69"/>
      <c r="F10" s="69"/>
      <c r="G10" s="69"/>
      <c r="H10" s="69"/>
      <c r="I10" s="115" t="str">
        <f t="shared" si="15"/>
        <v/>
      </c>
      <c r="J10" s="116" t="str">
        <f t="shared" si="0"/>
        <v/>
      </c>
      <c r="K10" s="68"/>
      <c r="L10" s="68"/>
      <c r="M10" s="126" t="str">
        <f t="shared" si="7"/>
        <v/>
      </c>
      <c r="N10" s="126" t="str">
        <f t="shared" si="8"/>
        <v/>
      </c>
      <c r="O10" s="126" t="str">
        <f t="shared" si="9"/>
        <v/>
      </c>
      <c r="P10" s="126" t="str">
        <f t="shared" si="10"/>
        <v/>
      </c>
      <c r="Q10" s="126" t="str">
        <f t="shared" si="11"/>
        <v/>
      </c>
      <c r="R10" s="126" t="str">
        <f t="shared" si="12"/>
        <v/>
      </c>
      <c r="S10" s="126" t="str">
        <f t="shared" si="13"/>
        <v/>
      </c>
      <c r="T10" s="121" t="str">
        <f t="shared" si="14"/>
        <v/>
      </c>
    </row>
    <row r="11" spans="1:20" customFormat="1" x14ac:dyDescent="0.25">
      <c r="A11" s="69"/>
      <c r="B11" s="69"/>
      <c r="C11" s="69"/>
      <c r="D11" s="69"/>
      <c r="E11" s="69"/>
      <c r="F11" s="69"/>
      <c r="G11" s="69"/>
      <c r="H11" s="69"/>
      <c r="I11" s="115" t="str">
        <f t="shared" si="15"/>
        <v/>
      </c>
      <c r="J11" s="116" t="str">
        <f t="shared" si="0"/>
        <v/>
      </c>
      <c r="K11" s="68"/>
      <c r="L11" s="68"/>
      <c r="M11" s="126" t="str">
        <f t="shared" si="7"/>
        <v/>
      </c>
      <c r="N11" s="126" t="str">
        <f t="shared" si="8"/>
        <v/>
      </c>
      <c r="O11" s="126" t="str">
        <f t="shared" si="9"/>
        <v/>
      </c>
      <c r="P11" s="126" t="str">
        <f t="shared" si="10"/>
        <v/>
      </c>
      <c r="Q11" s="126" t="str">
        <f t="shared" si="11"/>
        <v/>
      </c>
      <c r="R11" s="126" t="str">
        <f t="shared" si="12"/>
        <v/>
      </c>
      <c r="S11" s="126" t="str">
        <f t="shared" si="13"/>
        <v/>
      </c>
      <c r="T11" s="121" t="str">
        <f t="shared" si="14"/>
        <v/>
      </c>
    </row>
    <row r="12" spans="1:20" customFormat="1" x14ac:dyDescent="0.25">
      <c r="A12" s="69"/>
      <c r="B12" s="69"/>
      <c r="C12" s="69"/>
      <c r="D12" s="69"/>
      <c r="E12" s="69"/>
      <c r="F12" s="69"/>
      <c r="G12" s="69"/>
      <c r="H12" s="69"/>
      <c r="I12" s="115" t="str">
        <f t="shared" si="15"/>
        <v/>
      </c>
      <c r="J12" s="116" t="str">
        <f t="shared" si="0"/>
        <v/>
      </c>
      <c r="K12" s="68"/>
      <c r="L12" s="68"/>
      <c r="M12" s="126" t="str">
        <f t="shared" si="7"/>
        <v/>
      </c>
      <c r="N12" s="126" t="str">
        <f t="shared" si="8"/>
        <v/>
      </c>
      <c r="O12" s="126" t="str">
        <f t="shared" si="9"/>
        <v/>
      </c>
      <c r="P12" s="126" t="str">
        <f t="shared" si="10"/>
        <v/>
      </c>
      <c r="Q12" s="126" t="str">
        <f t="shared" si="11"/>
        <v/>
      </c>
      <c r="R12" s="126" t="str">
        <f t="shared" si="12"/>
        <v/>
      </c>
      <c r="S12" s="126" t="str">
        <f t="shared" si="13"/>
        <v/>
      </c>
      <c r="T12" s="121" t="str">
        <f t="shared" si="14"/>
        <v/>
      </c>
    </row>
    <row r="13" spans="1:20" customFormat="1" x14ac:dyDescent="0.25">
      <c r="A13" s="69"/>
      <c r="B13" s="69"/>
      <c r="C13" s="69"/>
      <c r="D13" s="69"/>
      <c r="E13" s="69"/>
      <c r="F13" s="69"/>
      <c r="G13" s="69"/>
      <c r="H13" s="69"/>
      <c r="I13" s="115" t="str">
        <f t="shared" si="15"/>
        <v/>
      </c>
      <c r="J13" s="116" t="str">
        <f t="shared" si="0"/>
        <v/>
      </c>
      <c r="K13" s="68"/>
      <c r="L13" s="68"/>
      <c r="M13" s="126" t="str">
        <f t="shared" si="7"/>
        <v/>
      </c>
      <c r="N13" s="126" t="str">
        <f t="shared" si="8"/>
        <v/>
      </c>
      <c r="O13" s="126" t="str">
        <f t="shared" si="9"/>
        <v/>
      </c>
      <c r="P13" s="126" t="str">
        <f t="shared" si="10"/>
        <v/>
      </c>
      <c r="Q13" s="126" t="str">
        <f t="shared" si="11"/>
        <v/>
      </c>
      <c r="R13" s="126" t="str">
        <f t="shared" si="12"/>
        <v/>
      </c>
      <c r="S13" s="126" t="str">
        <f t="shared" si="13"/>
        <v/>
      </c>
      <c r="T13" s="121" t="str">
        <f t="shared" si="14"/>
        <v/>
      </c>
    </row>
    <row r="14" spans="1:20" customFormat="1" x14ac:dyDescent="0.25">
      <c r="A14" s="69"/>
      <c r="B14" s="69"/>
      <c r="C14" s="69"/>
      <c r="D14" s="69"/>
      <c r="E14" s="69"/>
      <c r="F14" s="69"/>
      <c r="G14" s="69"/>
      <c r="H14" s="69"/>
      <c r="I14" s="115" t="str">
        <f t="shared" si="15"/>
        <v/>
      </c>
      <c r="J14" s="116" t="str">
        <f t="shared" si="0"/>
        <v/>
      </c>
      <c r="K14" s="68"/>
      <c r="L14" s="68"/>
      <c r="M14" s="126" t="str">
        <f t="shared" si="7"/>
        <v/>
      </c>
      <c r="N14" s="126" t="str">
        <f t="shared" si="8"/>
        <v/>
      </c>
      <c r="O14" s="126" t="str">
        <f t="shared" si="9"/>
        <v/>
      </c>
      <c r="P14" s="126" t="str">
        <f t="shared" si="10"/>
        <v/>
      </c>
      <c r="Q14" s="126" t="str">
        <f t="shared" si="11"/>
        <v/>
      </c>
      <c r="R14" s="126" t="str">
        <f t="shared" si="12"/>
        <v/>
      </c>
      <c r="S14" s="126" t="str">
        <f t="shared" si="13"/>
        <v/>
      </c>
      <c r="T14" s="121" t="str">
        <f t="shared" si="14"/>
        <v/>
      </c>
    </row>
    <row r="15" spans="1:20" customFormat="1" x14ac:dyDescent="0.25">
      <c r="A15" s="69"/>
      <c r="B15" s="69"/>
      <c r="C15" s="69"/>
      <c r="D15" s="69"/>
      <c r="E15" s="69"/>
      <c r="F15" s="69"/>
      <c r="G15" s="69"/>
      <c r="H15" s="69"/>
      <c r="I15" s="115" t="str">
        <f t="shared" si="15"/>
        <v/>
      </c>
      <c r="J15" s="116" t="str">
        <f t="shared" si="0"/>
        <v/>
      </c>
      <c r="K15" s="68"/>
      <c r="L15" s="68"/>
      <c r="M15" s="126" t="str">
        <f t="shared" si="7"/>
        <v/>
      </c>
      <c r="N15" s="126" t="str">
        <f t="shared" si="8"/>
        <v/>
      </c>
      <c r="O15" s="126" t="str">
        <f t="shared" si="9"/>
        <v/>
      </c>
      <c r="P15" s="126" t="str">
        <f t="shared" si="10"/>
        <v/>
      </c>
      <c r="Q15" s="126" t="str">
        <f t="shared" si="11"/>
        <v/>
      </c>
      <c r="R15" s="126" t="str">
        <f t="shared" si="12"/>
        <v/>
      </c>
      <c r="S15" s="126" t="str">
        <f t="shared" si="13"/>
        <v/>
      </c>
      <c r="T15" s="121" t="str">
        <f t="shared" si="14"/>
        <v/>
      </c>
    </row>
    <row r="16" spans="1:20" customFormat="1" x14ac:dyDescent="0.25">
      <c r="A16" s="69"/>
      <c r="B16" s="69"/>
      <c r="C16" s="69"/>
      <c r="D16" s="69"/>
      <c r="E16" s="69"/>
      <c r="F16" s="69"/>
      <c r="G16" s="69"/>
      <c r="H16" s="69"/>
      <c r="I16" s="115" t="str">
        <f t="shared" si="15"/>
        <v/>
      </c>
      <c r="J16" s="116" t="str">
        <f t="shared" si="0"/>
        <v/>
      </c>
      <c r="K16" s="68"/>
      <c r="L16" s="68"/>
      <c r="M16" s="126" t="str">
        <f t="shared" si="7"/>
        <v/>
      </c>
      <c r="N16" s="126" t="str">
        <f t="shared" si="8"/>
        <v/>
      </c>
      <c r="O16" s="126" t="str">
        <f t="shared" si="9"/>
        <v/>
      </c>
      <c r="P16" s="126" t="str">
        <f t="shared" si="10"/>
        <v/>
      </c>
      <c r="Q16" s="126" t="str">
        <f t="shared" si="11"/>
        <v/>
      </c>
      <c r="R16" s="126" t="str">
        <f t="shared" si="12"/>
        <v/>
      </c>
      <c r="S16" s="126" t="str">
        <f t="shared" si="13"/>
        <v/>
      </c>
      <c r="T16" s="121" t="str">
        <f t="shared" si="14"/>
        <v/>
      </c>
    </row>
    <row r="17" spans="1:20" customFormat="1" x14ac:dyDescent="0.25">
      <c r="A17" s="69"/>
      <c r="B17" s="69"/>
      <c r="C17" s="69"/>
      <c r="D17" s="69"/>
      <c r="E17" s="69"/>
      <c r="F17" s="69"/>
      <c r="G17" s="69"/>
      <c r="H17" s="69"/>
      <c r="I17" s="115" t="str">
        <f t="shared" si="15"/>
        <v/>
      </c>
      <c r="J17" s="116" t="str">
        <f t="shared" si="0"/>
        <v/>
      </c>
      <c r="K17" s="68"/>
      <c r="L17" s="68"/>
      <c r="M17" s="126" t="str">
        <f t="shared" si="7"/>
        <v/>
      </c>
      <c r="N17" s="126" t="str">
        <f t="shared" si="8"/>
        <v/>
      </c>
      <c r="O17" s="126" t="str">
        <f t="shared" si="9"/>
        <v/>
      </c>
      <c r="P17" s="126" t="str">
        <f t="shared" si="10"/>
        <v/>
      </c>
      <c r="Q17" s="126" t="str">
        <f t="shared" si="11"/>
        <v/>
      </c>
      <c r="R17" s="126" t="str">
        <f t="shared" si="12"/>
        <v/>
      </c>
      <c r="S17" s="126" t="str">
        <f t="shared" si="13"/>
        <v/>
      </c>
      <c r="T17" s="121" t="str">
        <f t="shared" si="14"/>
        <v/>
      </c>
    </row>
    <row r="18" spans="1:20" customFormat="1" x14ac:dyDescent="0.25">
      <c r="A18" s="69"/>
      <c r="B18" s="69"/>
      <c r="C18" s="69"/>
      <c r="D18" s="69"/>
      <c r="E18" s="69"/>
      <c r="F18" s="69"/>
      <c r="G18" s="69"/>
      <c r="H18" s="69"/>
      <c r="I18" s="115" t="str">
        <f t="shared" si="15"/>
        <v/>
      </c>
      <c r="J18" s="116" t="str">
        <f t="shared" si="0"/>
        <v/>
      </c>
      <c r="K18" s="68"/>
      <c r="L18" s="68"/>
      <c r="M18" s="126" t="str">
        <f t="shared" si="7"/>
        <v/>
      </c>
      <c r="N18" s="126" t="str">
        <f t="shared" si="8"/>
        <v/>
      </c>
      <c r="O18" s="126" t="str">
        <f t="shared" si="9"/>
        <v/>
      </c>
      <c r="P18" s="126" t="str">
        <f t="shared" si="10"/>
        <v/>
      </c>
      <c r="Q18" s="126" t="str">
        <f t="shared" si="11"/>
        <v/>
      </c>
      <c r="R18" s="126" t="str">
        <f t="shared" si="12"/>
        <v/>
      </c>
      <c r="S18" s="126" t="str">
        <f t="shared" si="13"/>
        <v/>
      </c>
      <c r="T18" s="121" t="str">
        <f t="shared" si="14"/>
        <v/>
      </c>
    </row>
    <row r="19" spans="1:20" customFormat="1" x14ac:dyDescent="0.25">
      <c r="A19" s="69"/>
      <c r="B19" s="69"/>
      <c r="C19" s="69"/>
      <c r="D19" s="69"/>
      <c r="E19" s="69"/>
      <c r="F19" s="69"/>
      <c r="G19" s="69"/>
      <c r="H19" s="69"/>
      <c r="I19" s="115" t="str">
        <f t="shared" si="15"/>
        <v/>
      </c>
      <c r="J19" s="116" t="str">
        <f t="shared" si="0"/>
        <v/>
      </c>
      <c r="K19" s="68"/>
      <c r="L19" s="68"/>
      <c r="M19" s="126" t="str">
        <f t="shared" si="7"/>
        <v/>
      </c>
      <c r="N19" s="126" t="str">
        <f t="shared" si="8"/>
        <v/>
      </c>
      <c r="O19" s="126" t="str">
        <f t="shared" si="9"/>
        <v/>
      </c>
      <c r="P19" s="126" t="str">
        <f t="shared" si="10"/>
        <v/>
      </c>
      <c r="Q19" s="126" t="str">
        <f t="shared" si="11"/>
        <v/>
      </c>
      <c r="R19" s="126" t="str">
        <f t="shared" si="12"/>
        <v/>
      </c>
      <c r="S19" s="126" t="str">
        <f t="shared" si="13"/>
        <v/>
      </c>
      <c r="T19" s="121" t="str">
        <f t="shared" si="14"/>
        <v/>
      </c>
    </row>
    <row r="20" spans="1:20" customFormat="1" x14ac:dyDescent="0.25">
      <c r="A20" s="69"/>
      <c r="B20" s="69"/>
      <c r="C20" s="69"/>
      <c r="D20" s="69"/>
      <c r="E20" s="69"/>
      <c r="F20" s="69"/>
      <c r="G20" s="69"/>
      <c r="H20" s="69"/>
      <c r="I20" s="115" t="str">
        <f t="shared" si="15"/>
        <v/>
      </c>
      <c r="J20" s="116" t="str">
        <f t="shared" si="0"/>
        <v/>
      </c>
      <c r="K20" s="68"/>
      <c r="L20" s="68"/>
      <c r="M20" s="126" t="str">
        <f t="shared" si="7"/>
        <v/>
      </c>
      <c r="N20" s="126" t="str">
        <f t="shared" si="8"/>
        <v/>
      </c>
      <c r="O20" s="126" t="str">
        <f t="shared" si="9"/>
        <v/>
      </c>
      <c r="P20" s="126" t="str">
        <f t="shared" si="10"/>
        <v/>
      </c>
      <c r="Q20" s="126" t="str">
        <f t="shared" si="11"/>
        <v/>
      </c>
      <c r="R20" s="126" t="str">
        <f t="shared" si="12"/>
        <v/>
      </c>
      <c r="S20" s="126" t="str">
        <f t="shared" si="13"/>
        <v/>
      </c>
      <c r="T20" s="121" t="str">
        <f t="shared" si="14"/>
        <v/>
      </c>
    </row>
    <row r="21" spans="1:20" customFormat="1" x14ac:dyDescent="0.25">
      <c r="A21" s="69"/>
      <c r="B21" s="69"/>
      <c r="C21" s="69"/>
      <c r="D21" s="69"/>
      <c r="E21" s="69"/>
      <c r="F21" s="69"/>
      <c r="G21" s="69"/>
      <c r="H21" s="69"/>
      <c r="I21" s="115" t="str">
        <f t="shared" si="15"/>
        <v/>
      </c>
      <c r="J21" s="116" t="str">
        <f t="shared" si="0"/>
        <v/>
      </c>
      <c r="K21" s="68"/>
      <c r="L21" s="68"/>
      <c r="M21" s="126" t="str">
        <f t="shared" si="7"/>
        <v/>
      </c>
      <c r="N21" s="126" t="str">
        <f t="shared" si="8"/>
        <v/>
      </c>
      <c r="O21" s="126" t="str">
        <f t="shared" si="9"/>
        <v/>
      </c>
      <c r="P21" s="126" t="str">
        <f t="shared" si="10"/>
        <v/>
      </c>
      <c r="Q21" s="126" t="str">
        <f t="shared" si="11"/>
        <v/>
      </c>
      <c r="R21" s="126" t="str">
        <f t="shared" si="12"/>
        <v/>
      </c>
      <c r="S21" s="126" t="str">
        <f t="shared" si="13"/>
        <v/>
      </c>
      <c r="T21" s="121" t="str">
        <f t="shared" si="14"/>
        <v/>
      </c>
    </row>
    <row r="22" spans="1:20" customFormat="1" x14ac:dyDescent="0.25">
      <c r="A22" s="69"/>
      <c r="B22" s="69"/>
      <c r="C22" s="69"/>
      <c r="D22" s="69"/>
      <c r="E22" s="69"/>
      <c r="F22" s="69"/>
      <c r="G22" s="69"/>
      <c r="H22" s="69"/>
      <c r="I22" s="115" t="str">
        <f t="shared" si="15"/>
        <v/>
      </c>
      <c r="J22" s="116" t="str">
        <f t="shared" si="0"/>
        <v/>
      </c>
      <c r="K22" s="68"/>
      <c r="L22" s="68"/>
      <c r="M22" s="126" t="str">
        <f t="shared" si="7"/>
        <v/>
      </c>
      <c r="N22" s="126" t="str">
        <f t="shared" si="8"/>
        <v/>
      </c>
      <c r="O22" s="126" t="str">
        <f t="shared" si="9"/>
        <v/>
      </c>
      <c r="P22" s="126" t="str">
        <f t="shared" si="10"/>
        <v/>
      </c>
      <c r="Q22" s="126" t="str">
        <f t="shared" si="11"/>
        <v/>
      </c>
      <c r="R22" s="126" t="str">
        <f t="shared" si="12"/>
        <v/>
      </c>
      <c r="S22" s="126" t="str">
        <f t="shared" si="13"/>
        <v/>
      </c>
      <c r="T22" s="121" t="str">
        <f t="shared" si="14"/>
        <v/>
      </c>
    </row>
    <row r="23" spans="1:20" customFormat="1" x14ac:dyDescent="0.25">
      <c r="A23" s="69"/>
      <c r="B23" s="69"/>
      <c r="C23" s="69"/>
      <c r="D23" s="69"/>
      <c r="E23" s="69"/>
      <c r="F23" s="69"/>
      <c r="G23" s="69"/>
      <c r="H23" s="69"/>
      <c r="I23" s="115" t="str">
        <f t="shared" si="15"/>
        <v/>
      </c>
      <c r="J23" s="116" t="str">
        <f t="shared" si="0"/>
        <v/>
      </c>
      <c r="K23" s="68"/>
      <c r="L23" s="68"/>
      <c r="M23" s="126" t="str">
        <f t="shared" si="7"/>
        <v/>
      </c>
      <c r="N23" s="126" t="str">
        <f t="shared" si="8"/>
        <v/>
      </c>
      <c r="O23" s="126" t="str">
        <f t="shared" si="9"/>
        <v/>
      </c>
      <c r="P23" s="126" t="str">
        <f t="shared" si="10"/>
        <v/>
      </c>
      <c r="Q23" s="126" t="str">
        <f t="shared" si="11"/>
        <v/>
      </c>
      <c r="R23" s="126" t="str">
        <f t="shared" si="12"/>
        <v/>
      </c>
      <c r="S23" s="126" t="str">
        <f t="shared" si="13"/>
        <v/>
      </c>
      <c r="T23" s="121" t="str">
        <f t="shared" si="14"/>
        <v/>
      </c>
    </row>
    <row r="24" spans="1:20" customFormat="1" x14ac:dyDescent="0.25">
      <c r="A24" s="69"/>
      <c r="B24" s="69"/>
      <c r="C24" s="69"/>
      <c r="D24" s="69"/>
      <c r="E24" s="69"/>
      <c r="F24" s="69"/>
      <c r="G24" s="69"/>
      <c r="H24" s="69"/>
      <c r="I24" s="115" t="str">
        <f t="shared" si="15"/>
        <v/>
      </c>
      <c r="J24" s="116" t="str">
        <f t="shared" si="0"/>
        <v/>
      </c>
      <c r="K24" s="68"/>
      <c r="L24" s="68"/>
      <c r="M24" s="126" t="str">
        <f t="shared" si="7"/>
        <v/>
      </c>
      <c r="N24" s="126" t="str">
        <f t="shared" si="8"/>
        <v/>
      </c>
      <c r="O24" s="126" t="str">
        <f t="shared" si="9"/>
        <v/>
      </c>
      <c r="P24" s="126" t="str">
        <f t="shared" si="10"/>
        <v/>
      </c>
      <c r="Q24" s="126" t="str">
        <f t="shared" si="11"/>
        <v/>
      </c>
      <c r="R24" s="126" t="str">
        <f t="shared" si="12"/>
        <v/>
      </c>
      <c r="S24" s="126" t="str">
        <f t="shared" si="13"/>
        <v/>
      </c>
      <c r="T24" s="121" t="str">
        <f t="shared" si="14"/>
        <v/>
      </c>
    </row>
    <row r="25" spans="1:20" customFormat="1" x14ac:dyDescent="0.25">
      <c r="A25" s="69"/>
      <c r="B25" s="69"/>
      <c r="C25" s="69"/>
      <c r="D25" s="69"/>
      <c r="E25" s="69"/>
      <c r="F25" s="69"/>
      <c r="G25" s="69"/>
      <c r="H25" s="69"/>
      <c r="I25" s="115" t="str">
        <f t="shared" si="15"/>
        <v/>
      </c>
      <c r="J25" s="116" t="str">
        <f t="shared" si="0"/>
        <v/>
      </c>
      <c r="K25" s="68"/>
      <c r="L25" s="68"/>
      <c r="M25" s="126" t="str">
        <f t="shared" si="7"/>
        <v/>
      </c>
      <c r="N25" s="126" t="str">
        <f t="shared" si="8"/>
        <v/>
      </c>
      <c r="O25" s="126" t="str">
        <f t="shared" si="9"/>
        <v/>
      </c>
      <c r="P25" s="126" t="str">
        <f t="shared" si="10"/>
        <v/>
      </c>
      <c r="Q25" s="126" t="str">
        <f t="shared" si="11"/>
        <v/>
      </c>
      <c r="R25" s="126" t="str">
        <f t="shared" si="12"/>
        <v/>
      </c>
      <c r="S25" s="126" t="str">
        <f t="shared" si="13"/>
        <v/>
      </c>
      <c r="T25" s="121" t="str">
        <f t="shared" si="14"/>
        <v/>
      </c>
    </row>
    <row r="26" spans="1:20" customFormat="1" x14ac:dyDescent="0.25">
      <c r="A26" s="69"/>
      <c r="B26" s="69"/>
      <c r="C26" s="69"/>
      <c r="D26" s="69"/>
      <c r="E26" s="69"/>
      <c r="F26" s="69"/>
      <c r="G26" s="69"/>
      <c r="H26" s="69"/>
      <c r="I26" s="115" t="str">
        <f t="shared" si="15"/>
        <v/>
      </c>
      <c r="J26" s="116" t="str">
        <f t="shared" si="0"/>
        <v/>
      </c>
      <c r="K26" s="68"/>
      <c r="L26" s="68"/>
      <c r="M26" s="126" t="str">
        <f t="shared" si="7"/>
        <v/>
      </c>
      <c r="N26" s="126" t="str">
        <f t="shared" si="8"/>
        <v/>
      </c>
      <c r="O26" s="126" t="str">
        <f t="shared" si="9"/>
        <v/>
      </c>
      <c r="P26" s="126" t="str">
        <f t="shared" si="10"/>
        <v/>
      </c>
      <c r="Q26" s="126" t="str">
        <f t="shared" si="11"/>
        <v/>
      </c>
      <c r="R26" s="126" t="str">
        <f t="shared" si="12"/>
        <v/>
      </c>
      <c r="S26" s="126" t="str">
        <f t="shared" si="13"/>
        <v/>
      </c>
      <c r="T26" s="121" t="str">
        <f t="shared" si="14"/>
        <v/>
      </c>
    </row>
    <row r="27" spans="1:20" customFormat="1" x14ac:dyDescent="0.25">
      <c r="A27" s="69"/>
      <c r="B27" s="69"/>
      <c r="C27" s="69"/>
      <c r="D27" s="69"/>
      <c r="E27" s="69"/>
      <c r="F27" s="69"/>
      <c r="G27" s="69"/>
      <c r="H27" s="69"/>
      <c r="I27" s="115" t="str">
        <f t="shared" si="15"/>
        <v/>
      </c>
      <c r="J27" s="116" t="str">
        <f t="shared" si="0"/>
        <v/>
      </c>
      <c r="K27" s="68"/>
      <c r="L27" s="68"/>
      <c r="M27" s="126" t="str">
        <f t="shared" si="7"/>
        <v/>
      </c>
      <c r="N27" s="126" t="str">
        <f t="shared" si="8"/>
        <v/>
      </c>
      <c r="O27" s="126" t="str">
        <f t="shared" si="9"/>
        <v/>
      </c>
      <c r="P27" s="126" t="str">
        <f t="shared" si="10"/>
        <v/>
      </c>
      <c r="Q27" s="126" t="str">
        <f t="shared" si="11"/>
        <v/>
      </c>
      <c r="R27" s="126" t="str">
        <f t="shared" si="12"/>
        <v/>
      </c>
      <c r="S27" s="126" t="str">
        <f t="shared" si="13"/>
        <v/>
      </c>
      <c r="T27" s="121" t="str">
        <f t="shared" si="14"/>
        <v/>
      </c>
    </row>
    <row r="28" spans="1:20" customFormat="1" x14ac:dyDescent="0.25">
      <c r="A28" s="69"/>
      <c r="B28" s="69"/>
      <c r="C28" s="69"/>
      <c r="D28" s="69"/>
      <c r="E28" s="69"/>
      <c r="F28" s="69"/>
      <c r="G28" s="69"/>
      <c r="H28" s="69"/>
      <c r="I28" s="115" t="str">
        <f t="shared" si="15"/>
        <v/>
      </c>
      <c r="J28" s="116" t="str">
        <f t="shared" si="0"/>
        <v/>
      </c>
      <c r="K28" s="68"/>
      <c r="L28" s="68"/>
      <c r="M28" s="126" t="str">
        <f t="shared" si="7"/>
        <v/>
      </c>
      <c r="N28" s="126" t="str">
        <f t="shared" si="8"/>
        <v/>
      </c>
      <c r="O28" s="126" t="str">
        <f t="shared" si="9"/>
        <v/>
      </c>
      <c r="P28" s="126" t="str">
        <f t="shared" si="10"/>
        <v/>
      </c>
      <c r="Q28" s="126" t="str">
        <f t="shared" si="11"/>
        <v/>
      </c>
      <c r="R28" s="126" t="str">
        <f t="shared" si="12"/>
        <v/>
      </c>
      <c r="S28" s="126" t="str">
        <f t="shared" si="13"/>
        <v/>
      </c>
      <c r="T28" s="121" t="str">
        <f t="shared" si="14"/>
        <v/>
      </c>
    </row>
    <row r="29" spans="1:20" customFormat="1" x14ac:dyDescent="0.25">
      <c r="A29" s="69"/>
      <c r="B29" s="69"/>
      <c r="C29" s="69"/>
      <c r="D29" s="69"/>
      <c r="E29" s="69"/>
      <c r="F29" s="69"/>
      <c r="G29" s="69"/>
      <c r="H29" s="69"/>
      <c r="I29" s="115" t="str">
        <f t="shared" si="15"/>
        <v/>
      </c>
      <c r="J29" s="116" t="str">
        <f t="shared" si="0"/>
        <v/>
      </c>
      <c r="K29" s="68"/>
      <c r="L29" s="68"/>
      <c r="M29" s="126" t="str">
        <f t="shared" si="7"/>
        <v/>
      </c>
      <c r="N29" s="126" t="str">
        <f t="shared" si="8"/>
        <v/>
      </c>
      <c r="O29" s="126" t="str">
        <f t="shared" si="9"/>
        <v/>
      </c>
      <c r="P29" s="126" t="str">
        <f t="shared" si="10"/>
        <v/>
      </c>
      <c r="Q29" s="126" t="str">
        <f t="shared" si="11"/>
        <v/>
      </c>
      <c r="R29" s="126" t="str">
        <f t="shared" si="12"/>
        <v/>
      </c>
      <c r="S29" s="126" t="str">
        <f t="shared" si="13"/>
        <v/>
      </c>
      <c r="T29" s="121" t="str">
        <f t="shared" si="14"/>
        <v/>
      </c>
    </row>
    <row r="30" spans="1:20" customFormat="1" x14ac:dyDescent="0.25">
      <c r="A30" s="69"/>
      <c r="B30" s="69"/>
      <c r="C30" s="69"/>
      <c r="D30" s="69"/>
      <c r="E30" s="69"/>
      <c r="F30" s="69"/>
      <c r="G30" s="69"/>
      <c r="H30" s="69"/>
      <c r="I30" s="115" t="str">
        <f t="shared" si="15"/>
        <v/>
      </c>
      <c r="J30" s="116" t="str">
        <f t="shared" si="0"/>
        <v/>
      </c>
      <c r="K30" s="68"/>
      <c r="L30" s="68"/>
      <c r="M30" s="126" t="str">
        <f t="shared" si="7"/>
        <v/>
      </c>
      <c r="N30" s="126" t="str">
        <f t="shared" si="8"/>
        <v/>
      </c>
      <c r="O30" s="126" t="str">
        <f t="shared" si="9"/>
        <v/>
      </c>
      <c r="P30" s="126" t="str">
        <f t="shared" si="10"/>
        <v/>
      </c>
      <c r="Q30" s="126" t="str">
        <f t="shared" si="11"/>
        <v/>
      </c>
      <c r="R30" s="126" t="str">
        <f t="shared" si="12"/>
        <v/>
      </c>
      <c r="S30" s="126" t="str">
        <f t="shared" si="13"/>
        <v/>
      </c>
      <c r="T30" s="121" t="str">
        <f t="shared" si="14"/>
        <v/>
      </c>
    </row>
    <row r="31" spans="1:20" customFormat="1" x14ac:dyDescent="0.25">
      <c r="A31" s="69"/>
      <c r="B31" s="69"/>
      <c r="C31" s="69"/>
      <c r="D31" s="69"/>
      <c r="E31" s="69"/>
      <c r="F31" s="69"/>
      <c r="G31" s="69"/>
      <c r="H31" s="69"/>
      <c r="I31" s="115" t="str">
        <f t="shared" si="15"/>
        <v/>
      </c>
      <c r="J31" s="116" t="str">
        <f t="shared" si="0"/>
        <v/>
      </c>
      <c r="K31" s="68"/>
      <c r="L31" s="68"/>
      <c r="M31" s="126" t="str">
        <f t="shared" si="7"/>
        <v/>
      </c>
      <c r="N31" s="126" t="str">
        <f t="shared" si="8"/>
        <v/>
      </c>
      <c r="O31" s="126" t="str">
        <f t="shared" si="9"/>
        <v/>
      </c>
      <c r="P31" s="126" t="str">
        <f t="shared" si="10"/>
        <v/>
      </c>
      <c r="Q31" s="126" t="str">
        <f t="shared" si="11"/>
        <v/>
      </c>
      <c r="R31" s="126" t="str">
        <f t="shared" si="12"/>
        <v/>
      </c>
      <c r="S31" s="126" t="str">
        <f t="shared" si="13"/>
        <v/>
      </c>
      <c r="T31" s="121" t="str">
        <f t="shared" si="14"/>
        <v/>
      </c>
    </row>
    <row r="32" spans="1:20" customFormat="1" x14ac:dyDescent="0.25">
      <c r="A32" s="69"/>
      <c r="B32" s="69"/>
      <c r="C32" s="69"/>
      <c r="D32" s="69"/>
      <c r="E32" s="69"/>
      <c r="F32" s="69"/>
      <c r="G32" s="69"/>
      <c r="H32" s="69"/>
      <c r="I32" s="115" t="str">
        <f t="shared" si="15"/>
        <v/>
      </c>
      <c r="J32" s="116" t="str">
        <f t="shared" si="0"/>
        <v/>
      </c>
      <c r="K32" s="68"/>
      <c r="L32" s="68"/>
      <c r="M32" s="126" t="str">
        <f t="shared" si="7"/>
        <v/>
      </c>
      <c r="N32" s="126" t="str">
        <f t="shared" si="8"/>
        <v/>
      </c>
      <c r="O32" s="126" t="str">
        <f t="shared" si="9"/>
        <v/>
      </c>
      <c r="P32" s="126" t="str">
        <f t="shared" si="10"/>
        <v/>
      </c>
      <c r="Q32" s="126" t="str">
        <f t="shared" si="11"/>
        <v/>
      </c>
      <c r="R32" s="126" t="str">
        <f t="shared" si="12"/>
        <v/>
      </c>
      <c r="S32" s="126" t="str">
        <f t="shared" si="13"/>
        <v/>
      </c>
      <c r="T32" s="121" t="str">
        <f t="shared" si="14"/>
        <v/>
      </c>
    </row>
    <row r="33" spans="1:20" customFormat="1" x14ac:dyDescent="0.25">
      <c r="A33" s="69"/>
      <c r="B33" s="69"/>
      <c r="C33" s="69"/>
      <c r="D33" s="69"/>
      <c r="E33" s="69"/>
      <c r="F33" s="69"/>
      <c r="G33" s="69"/>
      <c r="H33" s="69"/>
      <c r="I33" s="115" t="str">
        <f t="shared" si="15"/>
        <v/>
      </c>
      <c r="J33" s="116" t="str">
        <f t="shared" si="0"/>
        <v/>
      </c>
      <c r="K33" s="68"/>
      <c r="L33" s="68"/>
      <c r="M33" s="126" t="str">
        <f t="shared" si="7"/>
        <v/>
      </c>
      <c r="N33" s="126" t="str">
        <f t="shared" si="8"/>
        <v/>
      </c>
      <c r="O33" s="126" t="str">
        <f t="shared" si="9"/>
        <v/>
      </c>
      <c r="P33" s="126" t="str">
        <f t="shared" si="10"/>
        <v/>
      </c>
      <c r="Q33" s="126" t="str">
        <f t="shared" si="11"/>
        <v/>
      </c>
      <c r="R33" s="126" t="str">
        <f t="shared" si="12"/>
        <v/>
      </c>
      <c r="S33" s="126" t="str">
        <f t="shared" si="13"/>
        <v/>
      </c>
      <c r="T33" s="121" t="str">
        <f t="shared" si="14"/>
        <v/>
      </c>
    </row>
    <row r="34" spans="1:20" customFormat="1" x14ac:dyDescent="0.25">
      <c r="A34" s="69"/>
      <c r="B34" s="69"/>
      <c r="C34" s="69"/>
      <c r="D34" s="69"/>
      <c r="E34" s="69"/>
      <c r="F34" s="69"/>
      <c r="G34" s="69"/>
      <c r="H34" s="69"/>
      <c r="I34" s="115" t="str">
        <f t="shared" si="15"/>
        <v/>
      </c>
      <c r="J34" s="116" t="str">
        <f t="shared" si="0"/>
        <v/>
      </c>
      <c r="K34" s="68"/>
      <c r="L34" s="68"/>
      <c r="M34" s="126" t="str">
        <f t="shared" si="7"/>
        <v/>
      </c>
      <c r="N34" s="126" t="str">
        <f t="shared" si="8"/>
        <v/>
      </c>
      <c r="O34" s="126" t="str">
        <f t="shared" si="9"/>
        <v/>
      </c>
      <c r="P34" s="126" t="str">
        <f t="shared" si="10"/>
        <v/>
      </c>
      <c r="Q34" s="126" t="str">
        <f t="shared" si="11"/>
        <v/>
      </c>
      <c r="R34" s="126" t="str">
        <f t="shared" si="12"/>
        <v/>
      </c>
      <c r="S34" s="126" t="str">
        <f t="shared" si="13"/>
        <v/>
      </c>
      <c r="T34" s="121" t="str">
        <f t="shared" si="14"/>
        <v/>
      </c>
    </row>
    <row r="35" spans="1:20" customFormat="1" x14ac:dyDescent="0.25">
      <c r="A35" s="69"/>
      <c r="B35" s="69"/>
      <c r="C35" s="69"/>
      <c r="D35" s="69"/>
      <c r="E35" s="69"/>
      <c r="F35" s="69"/>
      <c r="G35" s="69"/>
      <c r="H35" s="69"/>
      <c r="I35" s="115" t="str">
        <f t="shared" si="15"/>
        <v/>
      </c>
      <c r="J35" s="116" t="str">
        <f t="shared" si="0"/>
        <v/>
      </c>
      <c r="K35" s="68"/>
      <c r="L35" s="68"/>
      <c r="M35" s="126" t="str">
        <f t="shared" si="7"/>
        <v/>
      </c>
      <c r="N35" s="126" t="str">
        <f t="shared" si="8"/>
        <v/>
      </c>
      <c r="O35" s="126" t="str">
        <f t="shared" si="9"/>
        <v/>
      </c>
      <c r="P35" s="126" t="str">
        <f t="shared" si="10"/>
        <v/>
      </c>
      <c r="Q35" s="126" t="str">
        <f t="shared" si="11"/>
        <v/>
      </c>
      <c r="R35" s="126" t="str">
        <f t="shared" si="12"/>
        <v/>
      </c>
      <c r="S35" s="126" t="str">
        <f t="shared" si="13"/>
        <v/>
      </c>
      <c r="T35" s="121" t="str">
        <f t="shared" si="14"/>
        <v/>
      </c>
    </row>
    <row r="36" spans="1:20" customFormat="1" x14ac:dyDescent="0.25">
      <c r="A36" s="69"/>
      <c r="B36" s="69"/>
      <c r="C36" s="69"/>
      <c r="D36" s="69"/>
      <c r="E36" s="69"/>
      <c r="F36" s="69"/>
      <c r="G36" s="69"/>
      <c r="H36" s="69"/>
      <c r="I36" s="115" t="str">
        <f t="shared" si="15"/>
        <v/>
      </c>
      <c r="J36" s="116" t="str">
        <f t="shared" si="0"/>
        <v/>
      </c>
      <c r="K36" s="68"/>
      <c r="L36" s="68"/>
      <c r="M36" s="126" t="str">
        <f t="shared" si="7"/>
        <v/>
      </c>
      <c r="N36" s="126" t="str">
        <f t="shared" si="8"/>
        <v/>
      </c>
      <c r="O36" s="126" t="str">
        <f t="shared" si="9"/>
        <v/>
      </c>
      <c r="P36" s="126" t="str">
        <f t="shared" si="10"/>
        <v/>
      </c>
      <c r="Q36" s="126" t="str">
        <f t="shared" si="11"/>
        <v/>
      </c>
      <c r="R36" s="126" t="str">
        <f t="shared" si="12"/>
        <v/>
      </c>
      <c r="S36" s="126" t="str">
        <f t="shared" si="13"/>
        <v/>
      </c>
      <c r="T36" s="121" t="str">
        <f t="shared" si="14"/>
        <v/>
      </c>
    </row>
    <row r="37" spans="1:20" customFormat="1" x14ac:dyDescent="0.25">
      <c r="A37" s="69"/>
      <c r="B37" s="69"/>
      <c r="C37" s="69"/>
      <c r="D37" s="69"/>
      <c r="E37" s="69"/>
      <c r="F37" s="69"/>
      <c r="G37" s="69"/>
      <c r="H37" s="69"/>
      <c r="I37" s="115" t="str">
        <f t="shared" si="15"/>
        <v/>
      </c>
      <c r="J37" s="116" t="str">
        <f t="shared" si="0"/>
        <v/>
      </c>
      <c r="K37" s="68"/>
      <c r="L37" s="68"/>
      <c r="M37" s="126" t="str">
        <f t="shared" si="7"/>
        <v/>
      </c>
      <c r="N37" s="126" t="str">
        <f t="shared" si="8"/>
        <v/>
      </c>
      <c r="O37" s="126" t="str">
        <f t="shared" si="9"/>
        <v/>
      </c>
      <c r="P37" s="126" t="str">
        <f t="shared" si="10"/>
        <v/>
      </c>
      <c r="Q37" s="126" t="str">
        <f t="shared" si="11"/>
        <v/>
      </c>
      <c r="R37" s="126" t="str">
        <f t="shared" si="12"/>
        <v/>
      </c>
      <c r="S37" s="126" t="str">
        <f t="shared" si="13"/>
        <v/>
      </c>
      <c r="T37" s="121" t="str">
        <f t="shared" si="14"/>
        <v/>
      </c>
    </row>
    <row r="38" spans="1:20" customFormat="1" x14ac:dyDescent="0.25">
      <c r="A38" s="69"/>
      <c r="B38" s="69"/>
      <c r="C38" s="69"/>
      <c r="D38" s="69"/>
      <c r="E38" s="69"/>
      <c r="F38" s="69"/>
      <c r="G38" s="69"/>
      <c r="H38" s="69"/>
      <c r="I38" s="115" t="str">
        <f t="shared" si="15"/>
        <v/>
      </c>
      <c r="J38" s="116" t="str">
        <f t="shared" si="0"/>
        <v/>
      </c>
      <c r="K38" s="68"/>
      <c r="L38" s="68"/>
      <c r="M38" s="126" t="str">
        <f t="shared" si="7"/>
        <v/>
      </c>
      <c r="N38" s="126" t="str">
        <f t="shared" si="8"/>
        <v/>
      </c>
      <c r="O38" s="126" t="str">
        <f t="shared" si="9"/>
        <v/>
      </c>
      <c r="P38" s="126" t="str">
        <f t="shared" si="10"/>
        <v/>
      </c>
      <c r="Q38" s="126" t="str">
        <f t="shared" si="11"/>
        <v/>
      </c>
      <c r="R38" s="126" t="str">
        <f t="shared" si="12"/>
        <v/>
      </c>
      <c r="S38" s="126" t="str">
        <f t="shared" si="13"/>
        <v/>
      </c>
      <c r="T38" s="121" t="str">
        <f t="shared" si="14"/>
        <v/>
      </c>
    </row>
    <row r="39" spans="1:20" customFormat="1" x14ac:dyDescent="0.25">
      <c r="A39" s="69"/>
      <c r="B39" s="69"/>
      <c r="C39" s="69"/>
      <c r="D39" s="69"/>
      <c r="E39" s="69"/>
      <c r="F39" s="69"/>
      <c r="G39" s="69"/>
      <c r="H39" s="69"/>
      <c r="I39" s="115" t="str">
        <f t="shared" si="15"/>
        <v/>
      </c>
      <c r="J39" s="116" t="str">
        <f t="shared" si="0"/>
        <v/>
      </c>
      <c r="K39" s="68"/>
      <c r="L39" s="68"/>
      <c r="M39" s="126" t="str">
        <f t="shared" si="7"/>
        <v/>
      </c>
      <c r="N39" s="126" t="str">
        <f t="shared" si="8"/>
        <v/>
      </c>
      <c r="O39" s="126" t="str">
        <f t="shared" si="9"/>
        <v/>
      </c>
      <c r="P39" s="126" t="str">
        <f t="shared" si="10"/>
        <v/>
      </c>
      <c r="Q39" s="126" t="str">
        <f t="shared" si="11"/>
        <v/>
      </c>
      <c r="R39" s="126" t="str">
        <f t="shared" si="12"/>
        <v/>
      </c>
      <c r="S39" s="126" t="str">
        <f t="shared" si="13"/>
        <v/>
      </c>
      <c r="T39" s="121" t="str">
        <f t="shared" si="14"/>
        <v/>
      </c>
    </row>
    <row r="40" spans="1:20" customFormat="1" x14ac:dyDescent="0.25">
      <c r="A40" s="69"/>
      <c r="B40" s="69"/>
      <c r="C40" s="69"/>
      <c r="D40" s="69"/>
      <c r="E40" s="69"/>
      <c r="F40" s="69"/>
      <c r="G40" s="69"/>
      <c r="H40" s="69"/>
      <c r="I40" s="115" t="str">
        <f t="shared" si="15"/>
        <v/>
      </c>
      <c r="J40" s="116" t="str">
        <f t="shared" si="0"/>
        <v/>
      </c>
      <c r="K40" s="68"/>
      <c r="L40" s="68"/>
      <c r="M40" s="126" t="str">
        <f t="shared" si="7"/>
        <v/>
      </c>
      <c r="N40" s="126" t="str">
        <f t="shared" si="8"/>
        <v/>
      </c>
      <c r="O40" s="126" t="str">
        <f t="shared" si="9"/>
        <v/>
      </c>
      <c r="P40" s="126" t="str">
        <f t="shared" si="10"/>
        <v/>
      </c>
      <c r="Q40" s="126" t="str">
        <f t="shared" si="11"/>
        <v/>
      </c>
      <c r="R40" s="126" t="str">
        <f t="shared" si="12"/>
        <v/>
      </c>
      <c r="S40" s="126" t="str">
        <f t="shared" si="13"/>
        <v/>
      </c>
      <c r="T40" s="121" t="str">
        <f t="shared" si="14"/>
        <v/>
      </c>
    </row>
    <row r="41" spans="1:20" customFormat="1" x14ac:dyDescent="0.25">
      <c r="A41" s="69"/>
      <c r="B41" s="69"/>
      <c r="C41" s="69"/>
      <c r="D41" s="69"/>
      <c r="E41" s="69"/>
      <c r="F41" s="69"/>
      <c r="G41" s="69"/>
      <c r="H41" s="69"/>
      <c r="I41" s="115" t="str">
        <f t="shared" si="15"/>
        <v/>
      </c>
      <c r="J41" s="116" t="str">
        <f t="shared" si="0"/>
        <v/>
      </c>
      <c r="K41" s="68"/>
      <c r="L41" s="68"/>
      <c r="M41" s="126" t="str">
        <f t="shared" si="7"/>
        <v/>
      </c>
      <c r="N41" s="126" t="str">
        <f t="shared" si="8"/>
        <v/>
      </c>
      <c r="O41" s="126" t="str">
        <f t="shared" si="9"/>
        <v/>
      </c>
      <c r="P41" s="126" t="str">
        <f t="shared" si="10"/>
        <v/>
      </c>
      <c r="Q41" s="126" t="str">
        <f t="shared" si="11"/>
        <v/>
      </c>
      <c r="R41" s="126" t="str">
        <f t="shared" si="12"/>
        <v/>
      </c>
      <c r="S41" s="126" t="str">
        <f t="shared" si="13"/>
        <v/>
      </c>
      <c r="T41" s="121" t="str">
        <f t="shared" si="14"/>
        <v/>
      </c>
    </row>
    <row r="42" spans="1:20" customFormat="1" x14ac:dyDescent="0.25">
      <c r="A42" s="69"/>
      <c r="B42" s="69"/>
      <c r="C42" s="69"/>
      <c r="D42" s="69"/>
      <c r="E42" s="69"/>
      <c r="F42" s="69"/>
      <c r="G42" s="69"/>
      <c r="H42" s="69"/>
      <c r="I42" s="115" t="str">
        <f t="shared" si="15"/>
        <v/>
      </c>
      <c r="J42" s="116" t="str">
        <f t="shared" si="0"/>
        <v/>
      </c>
      <c r="K42" s="68"/>
      <c r="L42" s="68"/>
      <c r="M42" s="126" t="str">
        <f t="shared" si="7"/>
        <v/>
      </c>
      <c r="N42" s="126" t="str">
        <f t="shared" si="8"/>
        <v/>
      </c>
      <c r="O42" s="126" t="str">
        <f t="shared" si="9"/>
        <v/>
      </c>
      <c r="P42" s="126" t="str">
        <f t="shared" si="10"/>
        <v/>
      </c>
      <c r="Q42" s="126" t="str">
        <f t="shared" si="11"/>
        <v/>
      </c>
      <c r="R42" s="126" t="str">
        <f t="shared" si="12"/>
        <v/>
      </c>
      <c r="S42" s="126" t="str">
        <f t="shared" si="13"/>
        <v/>
      </c>
      <c r="T42" s="121" t="str">
        <f t="shared" si="14"/>
        <v/>
      </c>
    </row>
    <row r="43" spans="1:20" customFormat="1" x14ac:dyDescent="0.25">
      <c r="A43" s="69"/>
      <c r="B43" s="69"/>
      <c r="C43" s="69"/>
      <c r="D43" s="69"/>
      <c r="E43" s="69"/>
      <c r="F43" s="69"/>
      <c r="G43" s="69"/>
      <c r="H43" s="69"/>
      <c r="I43" s="115" t="str">
        <f t="shared" si="15"/>
        <v/>
      </c>
      <c r="J43" s="116" t="str">
        <f t="shared" si="0"/>
        <v/>
      </c>
      <c r="K43" s="68"/>
      <c r="L43" s="68"/>
      <c r="M43" s="126" t="str">
        <f t="shared" si="7"/>
        <v/>
      </c>
      <c r="N43" s="126" t="str">
        <f t="shared" si="8"/>
        <v/>
      </c>
      <c r="O43" s="126" t="str">
        <f t="shared" si="9"/>
        <v/>
      </c>
      <c r="P43" s="126" t="str">
        <f t="shared" si="10"/>
        <v/>
      </c>
      <c r="Q43" s="126" t="str">
        <f t="shared" si="11"/>
        <v/>
      </c>
      <c r="R43" s="126" t="str">
        <f t="shared" si="12"/>
        <v/>
      </c>
      <c r="S43" s="126" t="str">
        <f t="shared" si="13"/>
        <v/>
      </c>
      <c r="T43" s="121" t="str">
        <f t="shared" si="14"/>
        <v/>
      </c>
    </row>
    <row r="44" spans="1:20" customFormat="1" x14ac:dyDescent="0.25">
      <c r="A44" s="69"/>
      <c r="B44" s="69"/>
      <c r="C44" s="69"/>
      <c r="D44" s="69"/>
      <c r="E44" s="69"/>
      <c r="F44" s="69"/>
      <c r="G44" s="69"/>
      <c r="H44" s="69"/>
      <c r="I44" s="115" t="str">
        <f t="shared" si="15"/>
        <v/>
      </c>
      <c r="J44" s="116" t="str">
        <f t="shared" si="0"/>
        <v/>
      </c>
      <c r="K44" s="68"/>
      <c r="L44" s="68"/>
      <c r="M44" s="126" t="str">
        <f t="shared" si="7"/>
        <v/>
      </c>
      <c r="N44" s="126" t="str">
        <f t="shared" si="8"/>
        <v/>
      </c>
      <c r="O44" s="126" t="str">
        <f t="shared" si="9"/>
        <v/>
      </c>
      <c r="P44" s="126" t="str">
        <f t="shared" si="10"/>
        <v/>
      </c>
      <c r="Q44" s="126" t="str">
        <f t="shared" si="11"/>
        <v/>
      </c>
      <c r="R44" s="126" t="str">
        <f t="shared" si="12"/>
        <v/>
      </c>
      <c r="S44" s="126" t="str">
        <f t="shared" si="13"/>
        <v/>
      </c>
      <c r="T44" s="121" t="str">
        <f t="shared" si="14"/>
        <v/>
      </c>
    </row>
    <row r="45" spans="1:20" customFormat="1" x14ac:dyDescent="0.25">
      <c r="A45" s="69"/>
      <c r="B45" s="69"/>
      <c r="C45" s="69"/>
      <c r="D45" s="69"/>
      <c r="E45" s="69"/>
      <c r="F45" s="69"/>
      <c r="G45" s="69"/>
      <c r="H45" s="69"/>
      <c r="I45" s="115" t="str">
        <f t="shared" si="15"/>
        <v/>
      </c>
      <c r="J45" s="116" t="str">
        <f t="shared" si="0"/>
        <v/>
      </c>
      <c r="K45" s="68"/>
      <c r="L45" s="68"/>
      <c r="M45" s="126" t="str">
        <f t="shared" si="7"/>
        <v/>
      </c>
      <c r="N45" s="126" t="str">
        <f t="shared" si="8"/>
        <v/>
      </c>
      <c r="O45" s="126" t="str">
        <f t="shared" si="9"/>
        <v/>
      </c>
      <c r="P45" s="126" t="str">
        <f t="shared" si="10"/>
        <v/>
      </c>
      <c r="Q45" s="126" t="str">
        <f t="shared" si="11"/>
        <v/>
      </c>
      <c r="R45" s="126" t="str">
        <f t="shared" si="12"/>
        <v/>
      </c>
      <c r="S45" s="126" t="str">
        <f t="shared" si="13"/>
        <v/>
      </c>
      <c r="T45" s="121" t="str">
        <f t="shared" si="14"/>
        <v/>
      </c>
    </row>
    <row r="46" spans="1:20" customFormat="1" x14ac:dyDescent="0.25">
      <c r="A46" s="69"/>
      <c r="B46" s="69"/>
      <c r="C46" s="69"/>
      <c r="D46" s="69"/>
      <c r="E46" s="69"/>
      <c r="F46" s="69"/>
      <c r="G46" s="69"/>
      <c r="H46" s="69"/>
      <c r="I46" s="115" t="str">
        <f t="shared" si="15"/>
        <v/>
      </c>
      <c r="J46" s="116" t="str">
        <f t="shared" si="0"/>
        <v/>
      </c>
      <c r="K46" s="68"/>
      <c r="L46" s="68"/>
      <c r="M46" s="126" t="str">
        <f t="shared" si="7"/>
        <v/>
      </c>
      <c r="N46" s="126" t="str">
        <f t="shared" si="8"/>
        <v/>
      </c>
      <c r="O46" s="126" t="str">
        <f t="shared" si="9"/>
        <v/>
      </c>
      <c r="P46" s="126" t="str">
        <f t="shared" si="10"/>
        <v/>
      </c>
      <c r="Q46" s="126" t="str">
        <f t="shared" si="11"/>
        <v/>
      </c>
      <c r="R46" s="126" t="str">
        <f t="shared" si="12"/>
        <v/>
      </c>
      <c r="S46" s="126" t="str">
        <f t="shared" si="13"/>
        <v/>
      </c>
      <c r="T46" s="121" t="str">
        <f t="shared" si="14"/>
        <v/>
      </c>
    </row>
    <row r="47" spans="1:20" customFormat="1" x14ac:dyDescent="0.25">
      <c r="A47" s="69"/>
      <c r="B47" s="69"/>
      <c r="C47" s="69"/>
      <c r="D47" s="69"/>
      <c r="E47" s="69"/>
      <c r="F47" s="69"/>
      <c r="G47" s="69"/>
      <c r="H47" s="69"/>
      <c r="I47" s="115" t="str">
        <f t="shared" si="15"/>
        <v/>
      </c>
      <c r="J47" s="116" t="str">
        <f t="shared" si="0"/>
        <v/>
      </c>
      <c r="K47" s="68"/>
      <c r="L47" s="68"/>
      <c r="M47" s="126" t="str">
        <f t="shared" si="7"/>
        <v/>
      </c>
      <c r="N47" s="126" t="str">
        <f t="shared" si="8"/>
        <v/>
      </c>
      <c r="O47" s="126" t="str">
        <f t="shared" si="9"/>
        <v/>
      </c>
      <c r="P47" s="126" t="str">
        <f t="shared" si="10"/>
        <v/>
      </c>
      <c r="Q47" s="126" t="str">
        <f t="shared" si="11"/>
        <v/>
      </c>
      <c r="R47" s="126" t="str">
        <f t="shared" si="12"/>
        <v/>
      </c>
      <c r="S47" s="126" t="str">
        <f t="shared" si="13"/>
        <v/>
      </c>
      <c r="T47" s="121" t="str">
        <f t="shared" si="14"/>
        <v/>
      </c>
    </row>
    <row r="48" spans="1:20" customFormat="1" x14ac:dyDescent="0.25">
      <c r="A48" s="69"/>
      <c r="B48" s="69"/>
      <c r="C48" s="69"/>
      <c r="D48" s="69"/>
      <c r="E48" s="69"/>
      <c r="F48" s="69"/>
      <c r="G48" s="69"/>
      <c r="H48" s="69"/>
      <c r="I48" s="115" t="str">
        <f t="shared" si="15"/>
        <v/>
      </c>
      <c r="J48" s="116" t="str">
        <f t="shared" si="0"/>
        <v/>
      </c>
      <c r="K48" s="68"/>
      <c r="L48" s="68"/>
      <c r="M48" s="126" t="str">
        <f t="shared" si="7"/>
        <v/>
      </c>
      <c r="N48" s="126" t="str">
        <f t="shared" si="8"/>
        <v/>
      </c>
      <c r="O48" s="126" t="str">
        <f t="shared" si="9"/>
        <v/>
      </c>
      <c r="P48" s="126" t="str">
        <f t="shared" si="10"/>
        <v/>
      </c>
      <c r="Q48" s="126" t="str">
        <f t="shared" si="11"/>
        <v/>
      </c>
      <c r="R48" s="126" t="str">
        <f t="shared" si="12"/>
        <v/>
      </c>
      <c r="S48" s="126" t="str">
        <f t="shared" si="13"/>
        <v/>
      </c>
      <c r="T48" s="121" t="str">
        <f t="shared" si="14"/>
        <v/>
      </c>
    </row>
    <row r="49" spans="1:20" customFormat="1" x14ac:dyDescent="0.25">
      <c r="A49" s="69"/>
      <c r="B49" s="69"/>
      <c r="C49" s="69"/>
      <c r="D49" s="69"/>
      <c r="E49" s="69"/>
      <c r="F49" s="69"/>
      <c r="G49" s="69"/>
      <c r="H49" s="69"/>
      <c r="I49" s="115" t="str">
        <f t="shared" si="15"/>
        <v/>
      </c>
      <c r="J49" s="116" t="str">
        <f t="shared" si="0"/>
        <v/>
      </c>
      <c r="K49" s="68"/>
      <c r="L49" s="68"/>
      <c r="M49" s="126" t="str">
        <f t="shared" si="7"/>
        <v/>
      </c>
      <c r="N49" s="126" t="str">
        <f t="shared" si="8"/>
        <v/>
      </c>
      <c r="O49" s="126" t="str">
        <f t="shared" si="9"/>
        <v/>
      </c>
      <c r="P49" s="126" t="str">
        <f t="shared" si="10"/>
        <v/>
      </c>
      <c r="Q49" s="126" t="str">
        <f t="shared" si="11"/>
        <v/>
      </c>
      <c r="R49" s="126" t="str">
        <f t="shared" si="12"/>
        <v/>
      </c>
      <c r="S49" s="126" t="str">
        <f t="shared" si="13"/>
        <v/>
      </c>
      <c r="T49" s="121" t="str">
        <f t="shared" si="14"/>
        <v/>
      </c>
    </row>
    <row r="50" spans="1:20" customFormat="1" x14ac:dyDescent="0.25">
      <c r="A50" s="69"/>
      <c r="B50" s="69"/>
      <c r="C50" s="69"/>
      <c r="D50" s="69"/>
      <c r="E50" s="69"/>
      <c r="F50" s="69"/>
      <c r="G50" s="69"/>
      <c r="H50" s="69"/>
      <c r="I50" s="115" t="str">
        <f t="shared" si="15"/>
        <v/>
      </c>
      <c r="J50" s="116" t="str">
        <f t="shared" si="0"/>
        <v/>
      </c>
      <c r="K50" s="68"/>
      <c r="L50" s="68"/>
      <c r="M50" s="126" t="str">
        <f t="shared" si="7"/>
        <v/>
      </c>
      <c r="N50" s="126" t="str">
        <f t="shared" si="8"/>
        <v/>
      </c>
      <c r="O50" s="126" t="str">
        <f t="shared" si="9"/>
        <v/>
      </c>
      <c r="P50" s="126" t="str">
        <f t="shared" si="10"/>
        <v/>
      </c>
      <c r="Q50" s="126" t="str">
        <f t="shared" si="11"/>
        <v/>
      </c>
      <c r="R50" s="126" t="str">
        <f t="shared" si="12"/>
        <v/>
      </c>
      <c r="S50" s="126" t="str">
        <f t="shared" si="13"/>
        <v/>
      </c>
      <c r="T50" s="121" t="str">
        <f t="shared" si="14"/>
        <v/>
      </c>
    </row>
    <row r="51" spans="1:20" customFormat="1" x14ac:dyDescent="0.25">
      <c r="A51" s="69"/>
      <c r="B51" s="69"/>
      <c r="C51" s="69"/>
      <c r="D51" s="69"/>
      <c r="E51" s="69"/>
      <c r="F51" s="69"/>
      <c r="G51" s="69"/>
      <c r="H51" s="69"/>
      <c r="I51" s="115" t="str">
        <f t="shared" si="15"/>
        <v/>
      </c>
      <c r="J51" s="116" t="str">
        <f t="shared" si="0"/>
        <v/>
      </c>
      <c r="K51" s="68"/>
      <c r="L51" s="68"/>
      <c r="M51" s="126" t="str">
        <f t="shared" si="7"/>
        <v/>
      </c>
      <c r="N51" s="126" t="str">
        <f t="shared" si="8"/>
        <v/>
      </c>
      <c r="O51" s="126" t="str">
        <f t="shared" si="9"/>
        <v/>
      </c>
      <c r="P51" s="126" t="str">
        <f t="shared" si="10"/>
        <v/>
      </c>
      <c r="Q51" s="126" t="str">
        <f t="shared" si="11"/>
        <v/>
      </c>
      <c r="R51" s="126" t="str">
        <f t="shared" si="12"/>
        <v/>
      </c>
      <c r="S51" s="126" t="str">
        <f t="shared" si="13"/>
        <v/>
      </c>
      <c r="T51" s="121" t="str">
        <f t="shared" si="14"/>
        <v/>
      </c>
    </row>
    <row r="52" spans="1:20" customFormat="1" x14ac:dyDescent="0.25">
      <c r="A52" s="69"/>
      <c r="B52" s="69"/>
      <c r="C52" s="69"/>
      <c r="D52" s="69"/>
      <c r="E52" s="69"/>
      <c r="F52" s="69"/>
      <c r="G52" s="69"/>
      <c r="H52" s="69"/>
      <c r="I52" s="115" t="str">
        <f t="shared" si="15"/>
        <v/>
      </c>
      <c r="J52" s="116" t="str">
        <f t="shared" si="0"/>
        <v/>
      </c>
      <c r="K52" s="68"/>
      <c r="L52" s="68"/>
      <c r="M52" s="126" t="str">
        <f t="shared" si="7"/>
        <v/>
      </c>
      <c r="N52" s="126" t="str">
        <f t="shared" si="8"/>
        <v/>
      </c>
      <c r="O52" s="126" t="str">
        <f t="shared" si="9"/>
        <v/>
      </c>
      <c r="P52" s="126" t="str">
        <f t="shared" si="10"/>
        <v/>
      </c>
      <c r="Q52" s="126" t="str">
        <f t="shared" si="11"/>
        <v/>
      </c>
      <c r="R52" s="126" t="str">
        <f t="shared" si="12"/>
        <v/>
      </c>
      <c r="S52" s="126" t="str">
        <f t="shared" si="13"/>
        <v/>
      </c>
      <c r="T52" s="121" t="str">
        <f t="shared" si="14"/>
        <v/>
      </c>
    </row>
    <row r="53" spans="1:20" customFormat="1" x14ac:dyDescent="0.25">
      <c r="A53" s="69"/>
      <c r="B53" s="69"/>
      <c r="C53" s="69"/>
      <c r="D53" s="69"/>
      <c r="E53" s="69"/>
      <c r="F53" s="69"/>
      <c r="G53" s="69"/>
      <c r="H53" s="69"/>
      <c r="I53" s="115" t="str">
        <f t="shared" si="15"/>
        <v/>
      </c>
      <c r="J53" s="116" t="str">
        <f t="shared" si="0"/>
        <v/>
      </c>
      <c r="K53" s="68"/>
      <c r="L53" s="68"/>
      <c r="M53" s="126" t="str">
        <f t="shared" si="7"/>
        <v/>
      </c>
      <c r="N53" s="126" t="str">
        <f t="shared" si="8"/>
        <v/>
      </c>
      <c r="O53" s="126" t="str">
        <f t="shared" si="9"/>
        <v/>
      </c>
      <c r="P53" s="126" t="str">
        <f t="shared" si="10"/>
        <v/>
      </c>
      <c r="Q53" s="126" t="str">
        <f t="shared" si="11"/>
        <v/>
      </c>
      <c r="R53" s="126" t="str">
        <f t="shared" si="12"/>
        <v/>
      </c>
      <c r="S53" s="126" t="str">
        <f t="shared" si="13"/>
        <v/>
      </c>
      <c r="T53" s="121" t="str">
        <f t="shared" si="14"/>
        <v/>
      </c>
    </row>
    <row r="54" spans="1:20" customFormat="1" x14ac:dyDescent="0.25">
      <c r="A54" s="69"/>
      <c r="B54" s="69"/>
      <c r="C54" s="69"/>
      <c r="D54" s="69"/>
      <c r="E54" s="69"/>
      <c r="F54" s="69"/>
      <c r="G54" s="69"/>
      <c r="H54" s="69"/>
      <c r="I54" s="115" t="str">
        <f t="shared" si="15"/>
        <v/>
      </c>
      <c r="J54" s="116" t="str">
        <f t="shared" si="0"/>
        <v/>
      </c>
      <c r="K54" s="68"/>
      <c r="L54" s="68"/>
      <c r="M54" s="126" t="str">
        <f t="shared" si="7"/>
        <v/>
      </c>
      <c r="N54" s="126" t="str">
        <f t="shared" si="8"/>
        <v/>
      </c>
      <c r="O54" s="126" t="str">
        <f t="shared" si="9"/>
        <v/>
      </c>
      <c r="P54" s="126" t="str">
        <f t="shared" si="10"/>
        <v/>
      </c>
      <c r="Q54" s="126" t="str">
        <f t="shared" si="11"/>
        <v/>
      </c>
      <c r="R54" s="126" t="str">
        <f t="shared" si="12"/>
        <v/>
      </c>
      <c r="S54" s="126" t="str">
        <f t="shared" si="13"/>
        <v/>
      </c>
      <c r="T54" s="121" t="str">
        <f t="shared" si="14"/>
        <v/>
      </c>
    </row>
    <row r="55" spans="1:20" customFormat="1" x14ac:dyDescent="0.25">
      <c r="A55" s="69"/>
      <c r="B55" s="69"/>
      <c r="C55" s="69"/>
      <c r="D55" s="69"/>
      <c r="E55" s="69"/>
      <c r="F55" s="69"/>
      <c r="G55" s="69"/>
      <c r="H55" s="69"/>
      <c r="I55" s="115" t="str">
        <f t="shared" si="15"/>
        <v/>
      </c>
      <c r="J55" s="116" t="str">
        <f t="shared" si="0"/>
        <v/>
      </c>
      <c r="K55" s="68"/>
      <c r="L55" s="68"/>
      <c r="M55" s="126" t="str">
        <f t="shared" si="7"/>
        <v/>
      </c>
      <c r="N55" s="126" t="str">
        <f t="shared" si="8"/>
        <v/>
      </c>
      <c r="O55" s="126" t="str">
        <f t="shared" si="9"/>
        <v/>
      </c>
      <c r="P55" s="126" t="str">
        <f t="shared" si="10"/>
        <v/>
      </c>
      <c r="Q55" s="126" t="str">
        <f t="shared" si="11"/>
        <v/>
      </c>
      <c r="R55" s="126" t="str">
        <f t="shared" si="12"/>
        <v/>
      </c>
      <c r="S55" s="126" t="str">
        <f t="shared" si="13"/>
        <v/>
      </c>
      <c r="T55" s="121" t="str">
        <f t="shared" si="14"/>
        <v/>
      </c>
    </row>
    <row r="56" spans="1:20" customFormat="1" x14ac:dyDescent="0.25">
      <c r="A56" s="69"/>
      <c r="B56" s="69"/>
      <c r="C56" s="69"/>
      <c r="D56" s="69"/>
      <c r="E56" s="69"/>
      <c r="F56" s="69"/>
      <c r="G56" s="69"/>
      <c r="H56" s="69"/>
      <c r="I56" s="115" t="str">
        <f t="shared" si="15"/>
        <v/>
      </c>
      <c r="J56" s="116" t="str">
        <f t="shared" si="0"/>
        <v/>
      </c>
      <c r="K56" s="68"/>
      <c r="L56" s="68"/>
      <c r="M56" s="126" t="str">
        <f t="shared" si="7"/>
        <v/>
      </c>
      <c r="N56" s="126" t="str">
        <f t="shared" si="8"/>
        <v/>
      </c>
      <c r="O56" s="126" t="str">
        <f t="shared" si="9"/>
        <v/>
      </c>
      <c r="P56" s="126" t="str">
        <f t="shared" si="10"/>
        <v/>
      </c>
      <c r="Q56" s="126" t="str">
        <f t="shared" si="11"/>
        <v/>
      </c>
      <c r="R56" s="126" t="str">
        <f t="shared" si="12"/>
        <v/>
      </c>
      <c r="S56" s="126" t="str">
        <f t="shared" si="13"/>
        <v/>
      </c>
      <c r="T56" s="121" t="str">
        <f t="shared" si="14"/>
        <v/>
      </c>
    </row>
    <row r="57" spans="1:20" customFormat="1" x14ac:dyDescent="0.25">
      <c r="A57" s="69"/>
      <c r="B57" s="69"/>
      <c r="C57" s="69"/>
      <c r="D57" s="69"/>
      <c r="E57" s="69"/>
      <c r="F57" s="69"/>
      <c r="G57" s="69"/>
      <c r="H57" s="69"/>
      <c r="I57" s="115" t="str">
        <f t="shared" si="15"/>
        <v/>
      </c>
      <c r="J57" s="116" t="str">
        <f t="shared" si="0"/>
        <v/>
      </c>
      <c r="K57" s="68"/>
      <c r="L57" s="68"/>
      <c r="M57" s="126" t="str">
        <f t="shared" si="7"/>
        <v/>
      </c>
      <c r="N57" s="126" t="str">
        <f t="shared" si="8"/>
        <v/>
      </c>
      <c r="O57" s="126" t="str">
        <f t="shared" si="9"/>
        <v/>
      </c>
      <c r="P57" s="126" t="str">
        <f t="shared" si="10"/>
        <v/>
      </c>
      <c r="Q57" s="126" t="str">
        <f t="shared" si="11"/>
        <v/>
      </c>
      <c r="R57" s="126" t="str">
        <f t="shared" si="12"/>
        <v/>
      </c>
      <c r="S57" s="126" t="str">
        <f t="shared" si="13"/>
        <v/>
      </c>
      <c r="T57" s="121" t="str">
        <f t="shared" si="14"/>
        <v/>
      </c>
    </row>
    <row r="58" spans="1:20" customFormat="1" x14ac:dyDescent="0.25">
      <c r="A58" s="69"/>
      <c r="B58" s="69"/>
      <c r="C58" s="69"/>
      <c r="D58" s="69"/>
      <c r="E58" s="69"/>
      <c r="F58" s="69"/>
      <c r="G58" s="69"/>
      <c r="H58" s="69"/>
      <c r="I58" s="115" t="str">
        <f t="shared" si="15"/>
        <v/>
      </c>
      <c r="J58" s="116" t="str">
        <f t="shared" si="0"/>
        <v/>
      </c>
      <c r="K58" s="68"/>
      <c r="L58" s="68"/>
      <c r="M58" s="126" t="str">
        <f t="shared" si="7"/>
        <v/>
      </c>
      <c r="N58" s="126" t="str">
        <f t="shared" si="8"/>
        <v/>
      </c>
      <c r="O58" s="126" t="str">
        <f t="shared" si="9"/>
        <v/>
      </c>
      <c r="P58" s="126" t="str">
        <f t="shared" si="10"/>
        <v/>
      </c>
      <c r="Q58" s="126" t="str">
        <f t="shared" si="11"/>
        <v/>
      </c>
      <c r="R58" s="126" t="str">
        <f t="shared" si="12"/>
        <v/>
      </c>
      <c r="S58" s="126" t="str">
        <f t="shared" si="13"/>
        <v/>
      </c>
      <c r="T58" s="121" t="str">
        <f t="shared" si="14"/>
        <v/>
      </c>
    </row>
    <row r="59" spans="1:20" customFormat="1" x14ac:dyDescent="0.25">
      <c r="A59" s="69"/>
      <c r="B59" s="69"/>
      <c r="C59" s="69"/>
      <c r="D59" s="69"/>
      <c r="E59" s="69"/>
      <c r="F59" s="69"/>
      <c r="G59" s="69"/>
      <c r="H59" s="69"/>
      <c r="I59" s="115" t="str">
        <f t="shared" si="15"/>
        <v/>
      </c>
      <c r="J59" s="116" t="str">
        <f t="shared" si="0"/>
        <v/>
      </c>
      <c r="K59" s="68"/>
      <c r="L59" s="68"/>
      <c r="M59" s="126" t="str">
        <f t="shared" si="7"/>
        <v/>
      </c>
      <c r="N59" s="126" t="str">
        <f t="shared" si="8"/>
        <v/>
      </c>
      <c r="O59" s="126" t="str">
        <f t="shared" si="9"/>
        <v/>
      </c>
      <c r="P59" s="126" t="str">
        <f t="shared" si="10"/>
        <v/>
      </c>
      <c r="Q59" s="126" t="str">
        <f t="shared" si="11"/>
        <v/>
      </c>
      <c r="R59" s="126" t="str">
        <f t="shared" si="12"/>
        <v/>
      </c>
      <c r="S59" s="126" t="str">
        <f t="shared" si="13"/>
        <v/>
      </c>
      <c r="T59" s="121" t="str">
        <f t="shared" si="14"/>
        <v/>
      </c>
    </row>
    <row r="60" spans="1:20" customFormat="1" x14ac:dyDescent="0.25">
      <c r="A60" s="69"/>
      <c r="B60" s="69"/>
      <c r="C60" s="69"/>
      <c r="D60" s="69"/>
      <c r="E60" s="69"/>
      <c r="F60" s="69"/>
      <c r="G60" s="69"/>
      <c r="H60" s="69"/>
      <c r="I60" s="115" t="str">
        <f t="shared" si="15"/>
        <v/>
      </c>
      <c r="J60" s="116" t="str">
        <f t="shared" si="0"/>
        <v/>
      </c>
      <c r="K60" s="68"/>
      <c r="L60" s="68"/>
      <c r="M60" s="126" t="str">
        <f t="shared" si="7"/>
        <v/>
      </c>
      <c r="N60" s="126" t="str">
        <f t="shared" si="8"/>
        <v/>
      </c>
      <c r="O60" s="126" t="str">
        <f t="shared" si="9"/>
        <v/>
      </c>
      <c r="P60" s="126" t="str">
        <f t="shared" si="10"/>
        <v/>
      </c>
      <c r="Q60" s="126" t="str">
        <f t="shared" si="11"/>
        <v/>
      </c>
      <c r="R60" s="126" t="str">
        <f t="shared" si="12"/>
        <v/>
      </c>
      <c r="S60" s="126" t="str">
        <f t="shared" si="13"/>
        <v/>
      </c>
      <c r="T60" s="121" t="str">
        <f t="shared" si="14"/>
        <v/>
      </c>
    </row>
    <row r="61" spans="1:20" customFormat="1" x14ac:dyDescent="0.25">
      <c r="A61" s="69"/>
      <c r="B61" s="69"/>
      <c r="C61" s="69"/>
      <c r="D61" s="69"/>
      <c r="E61" s="69"/>
      <c r="F61" s="69"/>
      <c r="G61" s="69"/>
      <c r="H61" s="69"/>
      <c r="I61" s="115" t="str">
        <f t="shared" si="15"/>
        <v/>
      </c>
      <c r="J61" s="116" t="str">
        <f t="shared" si="0"/>
        <v/>
      </c>
      <c r="K61" s="68"/>
      <c r="L61" s="68"/>
      <c r="M61" s="126" t="str">
        <f t="shared" si="7"/>
        <v/>
      </c>
      <c r="N61" s="126" t="str">
        <f t="shared" si="8"/>
        <v/>
      </c>
      <c r="O61" s="126" t="str">
        <f t="shared" si="9"/>
        <v/>
      </c>
      <c r="P61" s="126" t="str">
        <f t="shared" si="10"/>
        <v/>
      </c>
      <c r="Q61" s="126" t="str">
        <f t="shared" si="11"/>
        <v/>
      </c>
      <c r="R61" s="126" t="str">
        <f t="shared" si="12"/>
        <v/>
      </c>
      <c r="S61" s="126" t="str">
        <f t="shared" si="13"/>
        <v/>
      </c>
      <c r="T61" s="121" t="str">
        <f t="shared" si="14"/>
        <v/>
      </c>
    </row>
    <row r="62" spans="1:20" customFormat="1" x14ac:dyDescent="0.25">
      <c r="A62" s="69"/>
      <c r="B62" s="69"/>
      <c r="C62" s="69"/>
      <c r="D62" s="69"/>
      <c r="E62" s="69"/>
      <c r="F62" s="69"/>
      <c r="G62" s="69"/>
      <c r="H62" s="69"/>
      <c r="I62" s="115" t="str">
        <f t="shared" si="15"/>
        <v/>
      </c>
      <c r="J62" s="116" t="str">
        <f t="shared" si="0"/>
        <v/>
      </c>
      <c r="K62" s="68"/>
      <c r="L62" s="68"/>
      <c r="M62" s="126" t="str">
        <f t="shared" si="7"/>
        <v/>
      </c>
      <c r="N62" s="126" t="str">
        <f t="shared" si="8"/>
        <v/>
      </c>
      <c r="O62" s="126" t="str">
        <f t="shared" si="9"/>
        <v/>
      </c>
      <c r="P62" s="126" t="str">
        <f t="shared" si="10"/>
        <v/>
      </c>
      <c r="Q62" s="126" t="str">
        <f t="shared" si="11"/>
        <v/>
      </c>
      <c r="R62" s="126" t="str">
        <f t="shared" si="12"/>
        <v/>
      </c>
      <c r="S62" s="126" t="str">
        <f t="shared" si="13"/>
        <v/>
      </c>
      <c r="T62" s="121" t="str">
        <f t="shared" si="14"/>
        <v/>
      </c>
    </row>
    <row r="63" spans="1:20" customFormat="1" x14ac:dyDescent="0.25">
      <c r="A63" s="69"/>
      <c r="B63" s="69"/>
      <c r="C63" s="69"/>
      <c r="D63" s="69"/>
      <c r="E63" s="69"/>
      <c r="F63" s="69"/>
      <c r="G63" s="69"/>
      <c r="H63" s="69"/>
      <c r="I63" s="115" t="str">
        <f t="shared" si="15"/>
        <v/>
      </c>
      <c r="J63" s="116" t="str">
        <f t="shared" si="0"/>
        <v/>
      </c>
      <c r="K63" s="68"/>
      <c r="L63" s="68"/>
      <c r="M63" s="126" t="str">
        <f t="shared" si="7"/>
        <v/>
      </c>
      <c r="N63" s="126" t="str">
        <f t="shared" si="8"/>
        <v/>
      </c>
      <c r="O63" s="126" t="str">
        <f t="shared" si="9"/>
        <v/>
      </c>
      <c r="P63" s="126" t="str">
        <f t="shared" si="10"/>
        <v/>
      </c>
      <c r="Q63" s="126" t="str">
        <f t="shared" si="11"/>
        <v/>
      </c>
      <c r="R63" s="126" t="str">
        <f t="shared" si="12"/>
        <v/>
      </c>
      <c r="S63" s="126" t="str">
        <f t="shared" si="13"/>
        <v/>
      </c>
      <c r="T63" s="121" t="str">
        <f t="shared" si="14"/>
        <v/>
      </c>
    </row>
    <row r="64" spans="1:20" customFormat="1" x14ac:dyDescent="0.25">
      <c r="A64" s="69"/>
      <c r="B64" s="69"/>
      <c r="C64" s="69"/>
      <c r="D64" s="69"/>
      <c r="E64" s="69"/>
      <c r="F64" s="69"/>
      <c r="G64" s="69"/>
      <c r="H64" s="69"/>
      <c r="I64" s="115" t="str">
        <f t="shared" si="15"/>
        <v/>
      </c>
      <c r="J64" s="116" t="str">
        <f t="shared" si="0"/>
        <v/>
      </c>
      <c r="K64" s="68"/>
      <c r="L64" s="68"/>
      <c r="M64" s="126" t="str">
        <f t="shared" si="7"/>
        <v/>
      </c>
      <c r="N64" s="126" t="str">
        <f t="shared" si="8"/>
        <v/>
      </c>
      <c r="O64" s="126" t="str">
        <f t="shared" si="9"/>
        <v/>
      </c>
      <c r="P64" s="126" t="str">
        <f t="shared" si="10"/>
        <v/>
      </c>
      <c r="Q64" s="126" t="str">
        <f t="shared" si="11"/>
        <v/>
      </c>
      <c r="R64" s="126" t="str">
        <f t="shared" si="12"/>
        <v/>
      </c>
      <c r="S64" s="126" t="str">
        <f t="shared" si="13"/>
        <v/>
      </c>
      <c r="T64" s="121" t="str">
        <f t="shared" si="14"/>
        <v/>
      </c>
    </row>
    <row r="65" spans="1:20" customFormat="1" x14ac:dyDescent="0.25">
      <c r="A65" s="69"/>
      <c r="B65" s="69"/>
      <c r="C65" s="69"/>
      <c r="D65" s="69"/>
      <c r="E65" s="69"/>
      <c r="F65" s="69"/>
      <c r="G65" s="69"/>
      <c r="H65" s="69"/>
      <c r="I65" s="115" t="str">
        <f t="shared" si="15"/>
        <v/>
      </c>
      <c r="J65" s="116" t="str">
        <f t="shared" si="0"/>
        <v/>
      </c>
      <c r="K65" s="68"/>
      <c r="L65" s="68"/>
      <c r="M65" s="126" t="str">
        <f t="shared" si="7"/>
        <v/>
      </c>
      <c r="N65" s="126" t="str">
        <f t="shared" si="8"/>
        <v/>
      </c>
      <c r="O65" s="126" t="str">
        <f t="shared" si="9"/>
        <v/>
      </c>
      <c r="P65" s="126" t="str">
        <f t="shared" si="10"/>
        <v/>
      </c>
      <c r="Q65" s="126" t="str">
        <f t="shared" si="11"/>
        <v/>
      </c>
      <c r="R65" s="126" t="str">
        <f t="shared" si="12"/>
        <v/>
      </c>
      <c r="S65" s="126" t="str">
        <f t="shared" si="13"/>
        <v/>
      </c>
      <c r="T65" s="121" t="str">
        <f t="shared" si="14"/>
        <v/>
      </c>
    </row>
    <row r="66" spans="1:20" customFormat="1" x14ac:dyDescent="0.25">
      <c r="A66" s="69"/>
      <c r="B66" s="69"/>
      <c r="C66" s="69"/>
      <c r="D66" s="69"/>
      <c r="E66" s="69"/>
      <c r="F66" s="69"/>
      <c r="G66" s="69"/>
      <c r="H66" s="69"/>
      <c r="I66" s="115" t="str">
        <f t="shared" si="15"/>
        <v/>
      </c>
      <c r="J66" s="116" t="str">
        <f t="shared" si="0"/>
        <v/>
      </c>
      <c r="K66" s="68"/>
      <c r="L66" s="68"/>
      <c r="M66" s="126" t="str">
        <f t="shared" si="7"/>
        <v/>
      </c>
      <c r="N66" s="126" t="str">
        <f t="shared" si="8"/>
        <v/>
      </c>
      <c r="O66" s="126" t="str">
        <f t="shared" si="9"/>
        <v/>
      </c>
      <c r="P66" s="126" t="str">
        <f t="shared" si="10"/>
        <v/>
      </c>
      <c r="Q66" s="126" t="str">
        <f t="shared" si="11"/>
        <v/>
      </c>
      <c r="R66" s="126" t="str">
        <f t="shared" si="12"/>
        <v/>
      </c>
      <c r="S66" s="126" t="str">
        <f t="shared" si="13"/>
        <v/>
      </c>
      <c r="T66" s="121" t="str">
        <f t="shared" si="14"/>
        <v/>
      </c>
    </row>
    <row r="67" spans="1:20" customFormat="1" x14ac:dyDescent="0.25">
      <c r="A67" s="69"/>
      <c r="B67" s="69"/>
      <c r="C67" s="69"/>
      <c r="D67" s="69"/>
      <c r="E67" s="69"/>
      <c r="F67" s="69"/>
      <c r="G67" s="69"/>
      <c r="H67" s="69"/>
      <c r="I67" s="115" t="str">
        <f t="shared" si="15"/>
        <v/>
      </c>
      <c r="J67" s="116" t="str">
        <f t="shared" si="0"/>
        <v/>
      </c>
      <c r="K67" s="68"/>
      <c r="L67" s="68"/>
      <c r="M67" s="126" t="str">
        <f t="shared" si="7"/>
        <v/>
      </c>
      <c r="N67" s="126" t="str">
        <f t="shared" si="8"/>
        <v/>
      </c>
      <c r="O67" s="126" t="str">
        <f t="shared" si="9"/>
        <v/>
      </c>
      <c r="P67" s="126" t="str">
        <f t="shared" si="10"/>
        <v/>
      </c>
      <c r="Q67" s="126" t="str">
        <f t="shared" si="11"/>
        <v/>
      </c>
      <c r="R67" s="126" t="str">
        <f t="shared" si="12"/>
        <v/>
      </c>
      <c r="S67" s="126" t="str">
        <f t="shared" si="13"/>
        <v/>
      </c>
      <c r="T67" s="121" t="str">
        <f t="shared" si="14"/>
        <v/>
      </c>
    </row>
    <row r="68" spans="1:20" customFormat="1" x14ac:dyDescent="0.25">
      <c r="A68" s="69"/>
      <c r="B68" s="69"/>
      <c r="C68" s="69"/>
      <c r="D68" s="69"/>
      <c r="E68" s="69"/>
      <c r="F68" s="69"/>
      <c r="G68" s="69"/>
      <c r="H68" s="69"/>
      <c r="I68" s="115" t="str">
        <f t="shared" si="15"/>
        <v/>
      </c>
      <c r="J68" s="116" t="str">
        <f t="shared" ref="J68:J131" si="16">IF(ISBLANK(A68),"",ROUND((IF(H68="W",-1*(E68+(F68/60)+(G68/3600)),(E68+(F68/60)+(G68/3600)))),$J$1))</f>
        <v/>
      </c>
      <c r="K68" s="68"/>
      <c r="L68" s="68"/>
      <c r="M68" s="126" t="str">
        <f t="shared" si="7"/>
        <v/>
      </c>
      <c r="N68" s="126" t="str">
        <f t="shared" si="8"/>
        <v/>
      </c>
      <c r="O68" s="126" t="str">
        <f t="shared" si="9"/>
        <v/>
      </c>
      <c r="P68" s="126" t="str">
        <f t="shared" si="10"/>
        <v/>
      </c>
      <c r="Q68" s="126" t="str">
        <f t="shared" si="11"/>
        <v/>
      </c>
      <c r="R68" s="126" t="str">
        <f t="shared" si="12"/>
        <v/>
      </c>
      <c r="S68" s="126" t="str">
        <f t="shared" si="13"/>
        <v/>
      </c>
      <c r="T68" s="121" t="str">
        <f t="shared" si="14"/>
        <v/>
      </c>
    </row>
    <row r="69" spans="1:20" customFormat="1" x14ac:dyDescent="0.25">
      <c r="A69" s="69"/>
      <c r="B69" s="69"/>
      <c r="C69" s="69"/>
      <c r="D69" s="69"/>
      <c r="E69" s="69"/>
      <c r="F69" s="69"/>
      <c r="G69" s="69"/>
      <c r="H69" s="69"/>
      <c r="I69" s="115" t="str">
        <f t="shared" si="15"/>
        <v/>
      </c>
      <c r="J69" s="116" t="str">
        <f t="shared" si="16"/>
        <v/>
      </c>
      <c r="K69" s="68"/>
      <c r="L69" s="68"/>
      <c r="M69" s="126" t="str">
        <f t="shared" ref="M69:M132" si="17">IF(ISBLANK(K69), "", INT(ABS(K69)))</f>
        <v/>
      </c>
      <c r="N69" s="126" t="str">
        <f t="shared" ref="N69:N132" si="18">IF(ISBLANK(K69), "", INT(60*(ABS(K69)-INT(ABS(K69)))))</f>
        <v/>
      </c>
      <c r="O69" s="126" t="str">
        <f t="shared" ref="O69:O132" si="19">IF(ISBLANK(K69),"",ROUND(60*((60*(ABS(K69)-INT(ABS(K69))))-INT((60*(ABS(K69)-INT(ABS(K69)))))), $S$1))</f>
        <v/>
      </c>
      <c r="P69" s="126" t="str">
        <f t="shared" ref="P69:P132" si="20">IF(ISBLANK(K69), "", IF(K69&lt;0,"S","N"))</f>
        <v/>
      </c>
      <c r="Q69" s="126" t="str">
        <f t="shared" ref="Q69:Q132" si="21">IF(ISBLANK(L69), "", INT(ABS(L69)))</f>
        <v/>
      </c>
      <c r="R69" s="126" t="str">
        <f t="shared" ref="R69:R132" si="22">IF(ISBLANK(L69), "", INT(60*(ABS(L69)-INT(ABS(L69)))))</f>
        <v/>
      </c>
      <c r="S69" s="126" t="str">
        <f t="shared" ref="S69:S132" si="23">IF(ISBLANK(L69),"",ROUND(60*((60*(ABS(L69)-INT(ABS(L69))))-INT((60*(ABS(L69)-INT(ABS(L69)))))), $S$1))</f>
        <v/>
      </c>
      <c r="T69" s="121" t="str">
        <f t="shared" ref="T69:T132" si="24">IF(ISBLANK(L69), "",IF(L69&lt;0,"W","E"))</f>
        <v/>
      </c>
    </row>
    <row r="70" spans="1:20" customFormat="1" x14ac:dyDescent="0.25">
      <c r="A70" s="69"/>
      <c r="B70" s="69"/>
      <c r="C70" s="69"/>
      <c r="D70" s="69"/>
      <c r="E70" s="69"/>
      <c r="F70" s="69"/>
      <c r="G70" s="69"/>
      <c r="H70" s="69"/>
      <c r="I70" s="115" t="str">
        <f t="shared" ref="I70:I133" si="25">IF(ISBLANK(A70),"",IF(D70="S",-1*(A70+(B70/60)+(C70/3600)), (A70+(B70/60)+(C70/3600))))</f>
        <v/>
      </c>
      <c r="J70" s="116" t="str">
        <f t="shared" si="16"/>
        <v/>
      </c>
      <c r="K70" s="68"/>
      <c r="L70" s="68"/>
      <c r="M70" s="126" t="str">
        <f t="shared" si="17"/>
        <v/>
      </c>
      <c r="N70" s="126" t="str">
        <f t="shared" si="18"/>
        <v/>
      </c>
      <c r="O70" s="126" t="str">
        <f t="shared" si="19"/>
        <v/>
      </c>
      <c r="P70" s="126" t="str">
        <f t="shared" si="20"/>
        <v/>
      </c>
      <c r="Q70" s="126" t="str">
        <f t="shared" si="21"/>
        <v/>
      </c>
      <c r="R70" s="126" t="str">
        <f t="shared" si="22"/>
        <v/>
      </c>
      <c r="S70" s="126" t="str">
        <f t="shared" si="23"/>
        <v/>
      </c>
      <c r="T70" s="121" t="str">
        <f t="shared" si="24"/>
        <v/>
      </c>
    </row>
    <row r="71" spans="1:20" customFormat="1" x14ac:dyDescent="0.25">
      <c r="A71" s="69"/>
      <c r="B71" s="69"/>
      <c r="C71" s="69"/>
      <c r="D71" s="69"/>
      <c r="E71" s="69"/>
      <c r="F71" s="69"/>
      <c r="G71" s="69"/>
      <c r="H71" s="69"/>
      <c r="I71" s="115" t="str">
        <f t="shared" si="25"/>
        <v/>
      </c>
      <c r="J71" s="116" t="str">
        <f t="shared" si="16"/>
        <v/>
      </c>
      <c r="K71" s="68"/>
      <c r="L71" s="68"/>
      <c r="M71" s="126" t="str">
        <f t="shared" si="17"/>
        <v/>
      </c>
      <c r="N71" s="126" t="str">
        <f t="shared" si="18"/>
        <v/>
      </c>
      <c r="O71" s="126" t="str">
        <f t="shared" si="19"/>
        <v/>
      </c>
      <c r="P71" s="126" t="str">
        <f t="shared" si="20"/>
        <v/>
      </c>
      <c r="Q71" s="126" t="str">
        <f t="shared" si="21"/>
        <v/>
      </c>
      <c r="R71" s="126" t="str">
        <f t="shared" si="22"/>
        <v/>
      </c>
      <c r="S71" s="126" t="str">
        <f t="shared" si="23"/>
        <v/>
      </c>
      <c r="T71" s="121" t="str">
        <f t="shared" si="24"/>
        <v/>
      </c>
    </row>
    <row r="72" spans="1:20" customFormat="1" x14ac:dyDescent="0.25">
      <c r="A72" s="69"/>
      <c r="B72" s="69"/>
      <c r="C72" s="69"/>
      <c r="D72" s="69"/>
      <c r="E72" s="69"/>
      <c r="F72" s="69"/>
      <c r="G72" s="69"/>
      <c r="H72" s="69"/>
      <c r="I72" s="115" t="str">
        <f t="shared" si="25"/>
        <v/>
      </c>
      <c r="J72" s="116" t="str">
        <f t="shared" si="16"/>
        <v/>
      </c>
      <c r="K72" s="68"/>
      <c r="L72" s="68"/>
      <c r="M72" s="126" t="str">
        <f t="shared" si="17"/>
        <v/>
      </c>
      <c r="N72" s="126" t="str">
        <f t="shared" si="18"/>
        <v/>
      </c>
      <c r="O72" s="126" t="str">
        <f t="shared" si="19"/>
        <v/>
      </c>
      <c r="P72" s="126" t="str">
        <f t="shared" si="20"/>
        <v/>
      </c>
      <c r="Q72" s="126" t="str">
        <f t="shared" si="21"/>
        <v/>
      </c>
      <c r="R72" s="126" t="str">
        <f t="shared" si="22"/>
        <v/>
      </c>
      <c r="S72" s="126" t="str">
        <f t="shared" si="23"/>
        <v/>
      </c>
      <c r="T72" s="121" t="str">
        <f t="shared" si="24"/>
        <v/>
      </c>
    </row>
    <row r="73" spans="1:20" customFormat="1" x14ac:dyDescent="0.25">
      <c r="A73" s="69"/>
      <c r="B73" s="69"/>
      <c r="C73" s="69"/>
      <c r="D73" s="69"/>
      <c r="E73" s="69"/>
      <c r="F73" s="69"/>
      <c r="G73" s="69"/>
      <c r="H73" s="69"/>
      <c r="I73" s="115" t="str">
        <f t="shared" si="25"/>
        <v/>
      </c>
      <c r="J73" s="116" t="str">
        <f t="shared" si="16"/>
        <v/>
      </c>
      <c r="K73" s="68"/>
      <c r="L73" s="68"/>
      <c r="M73" s="126" t="str">
        <f t="shared" si="17"/>
        <v/>
      </c>
      <c r="N73" s="126" t="str">
        <f t="shared" si="18"/>
        <v/>
      </c>
      <c r="O73" s="126" t="str">
        <f t="shared" si="19"/>
        <v/>
      </c>
      <c r="P73" s="126" t="str">
        <f t="shared" si="20"/>
        <v/>
      </c>
      <c r="Q73" s="126" t="str">
        <f t="shared" si="21"/>
        <v/>
      </c>
      <c r="R73" s="126" t="str">
        <f t="shared" si="22"/>
        <v/>
      </c>
      <c r="S73" s="126" t="str">
        <f t="shared" si="23"/>
        <v/>
      </c>
      <c r="T73" s="121" t="str">
        <f t="shared" si="24"/>
        <v/>
      </c>
    </row>
    <row r="74" spans="1:20" customFormat="1" x14ac:dyDescent="0.25">
      <c r="A74" s="69"/>
      <c r="B74" s="69"/>
      <c r="C74" s="69"/>
      <c r="D74" s="69"/>
      <c r="E74" s="69"/>
      <c r="F74" s="69"/>
      <c r="G74" s="69"/>
      <c r="H74" s="69"/>
      <c r="I74" s="115" t="str">
        <f t="shared" si="25"/>
        <v/>
      </c>
      <c r="J74" s="116" t="str">
        <f t="shared" si="16"/>
        <v/>
      </c>
      <c r="K74" s="68"/>
      <c r="L74" s="68"/>
      <c r="M74" s="126" t="str">
        <f t="shared" si="17"/>
        <v/>
      </c>
      <c r="N74" s="126" t="str">
        <f t="shared" si="18"/>
        <v/>
      </c>
      <c r="O74" s="126" t="str">
        <f t="shared" si="19"/>
        <v/>
      </c>
      <c r="P74" s="126" t="str">
        <f t="shared" si="20"/>
        <v/>
      </c>
      <c r="Q74" s="126" t="str">
        <f t="shared" si="21"/>
        <v/>
      </c>
      <c r="R74" s="126" t="str">
        <f t="shared" si="22"/>
        <v/>
      </c>
      <c r="S74" s="126" t="str">
        <f t="shared" si="23"/>
        <v/>
      </c>
      <c r="T74" s="121" t="str">
        <f t="shared" si="24"/>
        <v/>
      </c>
    </row>
    <row r="75" spans="1:20" customFormat="1" x14ac:dyDescent="0.25">
      <c r="A75" s="69"/>
      <c r="B75" s="69"/>
      <c r="C75" s="69"/>
      <c r="D75" s="69"/>
      <c r="E75" s="69"/>
      <c r="F75" s="69"/>
      <c r="G75" s="69"/>
      <c r="H75" s="69"/>
      <c r="I75" s="115" t="str">
        <f t="shared" si="25"/>
        <v/>
      </c>
      <c r="J75" s="116" t="str">
        <f t="shared" si="16"/>
        <v/>
      </c>
      <c r="K75" s="68"/>
      <c r="L75" s="68"/>
      <c r="M75" s="126" t="str">
        <f t="shared" si="17"/>
        <v/>
      </c>
      <c r="N75" s="126" t="str">
        <f t="shared" si="18"/>
        <v/>
      </c>
      <c r="O75" s="126" t="str">
        <f t="shared" si="19"/>
        <v/>
      </c>
      <c r="P75" s="126" t="str">
        <f t="shared" si="20"/>
        <v/>
      </c>
      <c r="Q75" s="126" t="str">
        <f t="shared" si="21"/>
        <v/>
      </c>
      <c r="R75" s="126" t="str">
        <f t="shared" si="22"/>
        <v/>
      </c>
      <c r="S75" s="126" t="str">
        <f t="shared" si="23"/>
        <v/>
      </c>
      <c r="T75" s="121" t="str">
        <f t="shared" si="24"/>
        <v/>
      </c>
    </row>
    <row r="76" spans="1:20" customFormat="1" x14ac:dyDescent="0.25">
      <c r="A76" s="69"/>
      <c r="B76" s="69"/>
      <c r="C76" s="69"/>
      <c r="D76" s="69"/>
      <c r="E76" s="69"/>
      <c r="F76" s="69"/>
      <c r="G76" s="69"/>
      <c r="H76" s="69"/>
      <c r="I76" s="115" t="str">
        <f t="shared" si="25"/>
        <v/>
      </c>
      <c r="J76" s="116" t="str">
        <f t="shared" si="16"/>
        <v/>
      </c>
      <c r="K76" s="68"/>
      <c r="L76" s="68"/>
      <c r="M76" s="126" t="str">
        <f t="shared" si="17"/>
        <v/>
      </c>
      <c r="N76" s="126" t="str">
        <f t="shared" si="18"/>
        <v/>
      </c>
      <c r="O76" s="126" t="str">
        <f t="shared" si="19"/>
        <v/>
      </c>
      <c r="P76" s="126" t="str">
        <f t="shared" si="20"/>
        <v/>
      </c>
      <c r="Q76" s="126" t="str">
        <f t="shared" si="21"/>
        <v/>
      </c>
      <c r="R76" s="126" t="str">
        <f t="shared" si="22"/>
        <v/>
      </c>
      <c r="S76" s="126" t="str">
        <f t="shared" si="23"/>
        <v/>
      </c>
      <c r="T76" s="121" t="str">
        <f t="shared" si="24"/>
        <v/>
      </c>
    </row>
    <row r="77" spans="1:20" customFormat="1" x14ac:dyDescent="0.25">
      <c r="A77" s="69"/>
      <c r="B77" s="69"/>
      <c r="C77" s="69"/>
      <c r="D77" s="69"/>
      <c r="E77" s="69"/>
      <c r="F77" s="69"/>
      <c r="G77" s="69"/>
      <c r="H77" s="69"/>
      <c r="I77" s="115" t="str">
        <f t="shared" si="25"/>
        <v/>
      </c>
      <c r="J77" s="116" t="str">
        <f t="shared" si="16"/>
        <v/>
      </c>
      <c r="K77" s="68"/>
      <c r="L77" s="68"/>
      <c r="M77" s="126" t="str">
        <f t="shared" si="17"/>
        <v/>
      </c>
      <c r="N77" s="126" t="str">
        <f t="shared" si="18"/>
        <v/>
      </c>
      <c r="O77" s="126" t="str">
        <f t="shared" si="19"/>
        <v/>
      </c>
      <c r="P77" s="126" t="str">
        <f t="shared" si="20"/>
        <v/>
      </c>
      <c r="Q77" s="126" t="str">
        <f t="shared" si="21"/>
        <v/>
      </c>
      <c r="R77" s="126" t="str">
        <f t="shared" si="22"/>
        <v/>
      </c>
      <c r="S77" s="126" t="str">
        <f t="shared" si="23"/>
        <v/>
      </c>
      <c r="T77" s="121" t="str">
        <f t="shared" si="24"/>
        <v/>
      </c>
    </row>
    <row r="78" spans="1:20" customFormat="1" x14ac:dyDescent="0.25">
      <c r="A78" s="69"/>
      <c r="B78" s="69"/>
      <c r="C78" s="69"/>
      <c r="D78" s="69"/>
      <c r="E78" s="69"/>
      <c r="F78" s="69"/>
      <c r="G78" s="69"/>
      <c r="H78" s="69"/>
      <c r="I78" s="115" t="str">
        <f t="shared" si="25"/>
        <v/>
      </c>
      <c r="J78" s="116" t="str">
        <f t="shared" si="16"/>
        <v/>
      </c>
      <c r="K78" s="68"/>
      <c r="L78" s="68"/>
      <c r="M78" s="126" t="str">
        <f t="shared" si="17"/>
        <v/>
      </c>
      <c r="N78" s="126" t="str">
        <f t="shared" si="18"/>
        <v/>
      </c>
      <c r="O78" s="126" t="str">
        <f t="shared" si="19"/>
        <v/>
      </c>
      <c r="P78" s="126" t="str">
        <f t="shared" si="20"/>
        <v/>
      </c>
      <c r="Q78" s="126" t="str">
        <f t="shared" si="21"/>
        <v/>
      </c>
      <c r="R78" s="126" t="str">
        <f t="shared" si="22"/>
        <v/>
      </c>
      <c r="S78" s="126" t="str">
        <f t="shared" si="23"/>
        <v/>
      </c>
      <c r="T78" s="121" t="str">
        <f t="shared" si="24"/>
        <v/>
      </c>
    </row>
    <row r="79" spans="1:20" customFormat="1" x14ac:dyDescent="0.25">
      <c r="A79" s="69"/>
      <c r="B79" s="69"/>
      <c r="C79" s="69"/>
      <c r="D79" s="69"/>
      <c r="E79" s="69"/>
      <c r="F79" s="69"/>
      <c r="G79" s="69"/>
      <c r="H79" s="69"/>
      <c r="I79" s="115" t="str">
        <f t="shared" si="25"/>
        <v/>
      </c>
      <c r="J79" s="116" t="str">
        <f t="shared" si="16"/>
        <v/>
      </c>
      <c r="K79" s="68"/>
      <c r="L79" s="68"/>
      <c r="M79" s="126" t="str">
        <f t="shared" si="17"/>
        <v/>
      </c>
      <c r="N79" s="126" t="str">
        <f t="shared" si="18"/>
        <v/>
      </c>
      <c r="O79" s="126" t="str">
        <f t="shared" si="19"/>
        <v/>
      </c>
      <c r="P79" s="126" t="str">
        <f t="shared" si="20"/>
        <v/>
      </c>
      <c r="Q79" s="126" t="str">
        <f t="shared" si="21"/>
        <v/>
      </c>
      <c r="R79" s="126" t="str">
        <f t="shared" si="22"/>
        <v/>
      </c>
      <c r="S79" s="126" t="str">
        <f t="shared" si="23"/>
        <v/>
      </c>
      <c r="T79" s="121" t="str">
        <f t="shared" si="24"/>
        <v/>
      </c>
    </row>
    <row r="80" spans="1:20" customFormat="1" x14ac:dyDescent="0.25">
      <c r="A80" s="69"/>
      <c r="B80" s="69"/>
      <c r="C80" s="69"/>
      <c r="D80" s="69"/>
      <c r="E80" s="69"/>
      <c r="F80" s="69"/>
      <c r="G80" s="69"/>
      <c r="H80" s="69"/>
      <c r="I80" s="115" t="str">
        <f t="shared" si="25"/>
        <v/>
      </c>
      <c r="J80" s="116" t="str">
        <f t="shared" si="16"/>
        <v/>
      </c>
      <c r="K80" s="68"/>
      <c r="L80" s="68"/>
      <c r="M80" s="126" t="str">
        <f t="shared" si="17"/>
        <v/>
      </c>
      <c r="N80" s="126" t="str">
        <f t="shared" si="18"/>
        <v/>
      </c>
      <c r="O80" s="126" t="str">
        <f t="shared" si="19"/>
        <v/>
      </c>
      <c r="P80" s="126" t="str">
        <f t="shared" si="20"/>
        <v/>
      </c>
      <c r="Q80" s="126" t="str">
        <f t="shared" si="21"/>
        <v/>
      </c>
      <c r="R80" s="126" t="str">
        <f t="shared" si="22"/>
        <v/>
      </c>
      <c r="S80" s="126" t="str">
        <f t="shared" si="23"/>
        <v/>
      </c>
      <c r="T80" s="121" t="str">
        <f t="shared" si="24"/>
        <v/>
      </c>
    </row>
    <row r="81" spans="1:20" customFormat="1" x14ac:dyDescent="0.25">
      <c r="A81" s="69"/>
      <c r="B81" s="69"/>
      <c r="C81" s="69"/>
      <c r="D81" s="69"/>
      <c r="E81" s="69"/>
      <c r="F81" s="69"/>
      <c r="G81" s="69"/>
      <c r="H81" s="69"/>
      <c r="I81" s="115" t="str">
        <f t="shared" si="25"/>
        <v/>
      </c>
      <c r="J81" s="116" t="str">
        <f t="shared" si="16"/>
        <v/>
      </c>
      <c r="K81" s="68"/>
      <c r="L81" s="68"/>
      <c r="M81" s="126" t="str">
        <f t="shared" si="17"/>
        <v/>
      </c>
      <c r="N81" s="126" t="str">
        <f t="shared" si="18"/>
        <v/>
      </c>
      <c r="O81" s="126" t="str">
        <f t="shared" si="19"/>
        <v/>
      </c>
      <c r="P81" s="126" t="str">
        <f t="shared" si="20"/>
        <v/>
      </c>
      <c r="Q81" s="126" t="str">
        <f t="shared" si="21"/>
        <v/>
      </c>
      <c r="R81" s="126" t="str">
        <f t="shared" si="22"/>
        <v/>
      </c>
      <c r="S81" s="126" t="str">
        <f t="shared" si="23"/>
        <v/>
      </c>
      <c r="T81" s="121" t="str">
        <f t="shared" si="24"/>
        <v/>
      </c>
    </row>
    <row r="82" spans="1:20" customFormat="1" x14ac:dyDescent="0.25">
      <c r="A82" s="69"/>
      <c r="B82" s="69"/>
      <c r="C82" s="69"/>
      <c r="D82" s="69"/>
      <c r="E82" s="69"/>
      <c r="F82" s="69"/>
      <c r="G82" s="69"/>
      <c r="H82" s="69"/>
      <c r="I82" s="115" t="str">
        <f t="shared" si="25"/>
        <v/>
      </c>
      <c r="J82" s="116" t="str">
        <f t="shared" si="16"/>
        <v/>
      </c>
      <c r="K82" s="68"/>
      <c r="L82" s="68"/>
      <c r="M82" s="126" t="str">
        <f t="shared" si="17"/>
        <v/>
      </c>
      <c r="N82" s="126" t="str">
        <f t="shared" si="18"/>
        <v/>
      </c>
      <c r="O82" s="126" t="str">
        <f t="shared" si="19"/>
        <v/>
      </c>
      <c r="P82" s="126" t="str">
        <f t="shared" si="20"/>
        <v/>
      </c>
      <c r="Q82" s="126" t="str">
        <f t="shared" si="21"/>
        <v/>
      </c>
      <c r="R82" s="126" t="str">
        <f t="shared" si="22"/>
        <v/>
      </c>
      <c r="S82" s="126" t="str">
        <f t="shared" si="23"/>
        <v/>
      </c>
      <c r="T82" s="121" t="str">
        <f t="shared" si="24"/>
        <v/>
      </c>
    </row>
    <row r="83" spans="1:20" customFormat="1" x14ac:dyDescent="0.25">
      <c r="A83" s="69"/>
      <c r="B83" s="69"/>
      <c r="C83" s="69"/>
      <c r="D83" s="69"/>
      <c r="E83" s="69"/>
      <c r="F83" s="69"/>
      <c r="G83" s="69"/>
      <c r="H83" s="69"/>
      <c r="I83" s="115" t="str">
        <f t="shared" si="25"/>
        <v/>
      </c>
      <c r="J83" s="116" t="str">
        <f t="shared" si="16"/>
        <v/>
      </c>
      <c r="K83" s="68"/>
      <c r="L83" s="68"/>
      <c r="M83" s="126" t="str">
        <f t="shared" si="17"/>
        <v/>
      </c>
      <c r="N83" s="126" t="str">
        <f t="shared" si="18"/>
        <v/>
      </c>
      <c r="O83" s="126" t="str">
        <f t="shared" si="19"/>
        <v/>
      </c>
      <c r="P83" s="126" t="str">
        <f t="shared" si="20"/>
        <v/>
      </c>
      <c r="Q83" s="126" t="str">
        <f t="shared" si="21"/>
        <v/>
      </c>
      <c r="R83" s="126" t="str">
        <f t="shared" si="22"/>
        <v/>
      </c>
      <c r="S83" s="126" t="str">
        <f t="shared" si="23"/>
        <v/>
      </c>
      <c r="T83" s="121" t="str">
        <f t="shared" si="24"/>
        <v/>
      </c>
    </row>
    <row r="84" spans="1:20" customFormat="1" x14ac:dyDescent="0.25">
      <c r="A84" s="69"/>
      <c r="B84" s="69"/>
      <c r="C84" s="69"/>
      <c r="D84" s="69"/>
      <c r="E84" s="69"/>
      <c r="F84" s="69"/>
      <c r="G84" s="69"/>
      <c r="H84" s="69"/>
      <c r="I84" s="115" t="str">
        <f t="shared" si="25"/>
        <v/>
      </c>
      <c r="J84" s="116" t="str">
        <f t="shared" si="16"/>
        <v/>
      </c>
      <c r="K84" s="68"/>
      <c r="L84" s="68"/>
      <c r="M84" s="126" t="str">
        <f t="shared" si="17"/>
        <v/>
      </c>
      <c r="N84" s="126" t="str">
        <f t="shared" si="18"/>
        <v/>
      </c>
      <c r="O84" s="126" t="str">
        <f t="shared" si="19"/>
        <v/>
      </c>
      <c r="P84" s="126" t="str">
        <f t="shared" si="20"/>
        <v/>
      </c>
      <c r="Q84" s="126" t="str">
        <f t="shared" si="21"/>
        <v/>
      </c>
      <c r="R84" s="126" t="str">
        <f t="shared" si="22"/>
        <v/>
      </c>
      <c r="S84" s="126" t="str">
        <f t="shared" si="23"/>
        <v/>
      </c>
      <c r="T84" s="121" t="str">
        <f t="shared" si="24"/>
        <v/>
      </c>
    </row>
    <row r="85" spans="1:20" customFormat="1" x14ac:dyDescent="0.25">
      <c r="A85" s="69"/>
      <c r="B85" s="69"/>
      <c r="C85" s="69"/>
      <c r="D85" s="69"/>
      <c r="E85" s="69"/>
      <c r="F85" s="69"/>
      <c r="G85" s="69"/>
      <c r="H85" s="69"/>
      <c r="I85" s="115" t="str">
        <f t="shared" si="25"/>
        <v/>
      </c>
      <c r="J85" s="116" t="str">
        <f t="shared" si="16"/>
        <v/>
      </c>
      <c r="K85" s="68"/>
      <c r="L85" s="68"/>
      <c r="M85" s="126" t="str">
        <f t="shared" si="17"/>
        <v/>
      </c>
      <c r="N85" s="126" t="str">
        <f t="shared" si="18"/>
        <v/>
      </c>
      <c r="O85" s="126" t="str">
        <f t="shared" si="19"/>
        <v/>
      </c>
      <c r="P85" s="126" t="str">
        <f t="shared" si="20"/>
        <v/>
      </c>
      <c r="Q85" s="126" t="str">
        <f t="shared" si="21"/>
        <v/>
      </c>
      <c r="R85" s="126" t="str">
        <f t="shared" si="22"/>
        <v/>
      </c>
      <c r="S85" s="126" t="str">
        <f t="shared" si="23"/>
        <v/>
      </c>
      <c r="T85" s="121" t="str">
        <f t="shared" si="24"/>
        <v/>
      </c>
    </row>
    <row r="86" spans="1:20" customFormat="1" x14ac:dyDescent="0.25">
      <c r="A86" s="69"/>
      <c r="B86" s="69"/>
      <c r="C86" s="69"/>
      <c r="D86" s="69"/>
      <c r="E86" s="69"/>
      <c r="F86" s="69"/>
      <c r="G86" s="69"/>
      <c r="H86" s="69"/>
      <c r="I86" s="115" t="str">
        <f t="shared" si="25"/>
        <v/>
      </c>
      <c r="J86" s="116" t="str">
        <f t="shared" si="16"/>
        <v/>
      </c>
      <c r="K86" s="68"/>
      <c r="L86" s="68"/>
      <c r="M86" s="126" t="str">
        <f t="shared" si="17"/>
        <v/>
      </c>
      <c r="N86" s="126" t="str">
        <f t="shared" si="18"/>
        <v/>
      </c>
      <c r="O86" s="126" t="str">
        <f t="shared" si="19"/>
        <v/>
      </c>
      <c r="P86" s="126" t="str">
        <f t="shared" si="20"/>
        <v/>
      </c>
      <c r="Q86" s="126" t="str">
        <f t="shared" si="21"/>
        <v/>
      </c>
      <c r="R86" s="126" t="str">
        <f t="shared" si="22"/>
        <v/>
      </c>
      <c r="S86" s="126" t="str">
        <f t="shared" si="23"/>
        <v/>
      </c>
      <c r="T86" s="121" t="str">
        <f t="shared" si="24"/>
        <v/>
      </c>
    </row>
    <row r="87" spans="1:20" customFormat="1" x14ac:dyDescent="0.25">
      <c r="A87" s="69"/>
      <c r="B87" s="69"/>
      <c r="C87" s="69"/>
      <c r="D87" s="69"/>
      <c r="E87" s="69"/>
      <c r="F87" s="69"/>
      <c r="G87" s="69"/>
      <c r="H87" s="69"/>
      <c r="I87" s="115" t="str">
        <f t="shared" si="25"/>
        <v/>
      </c>
      <c r="J87" s="116" t="str">
        <f t="shared" si="16"/>
        <v/>
      </c>
      <c r="K87" s="68"/>
      <c r="L87" s="68"/>
      <c r="M87" s="126" t="str">
        <f t="shared" si="17"/>
        <v/>
      </c>
      <c r="N87" s="126" t="str">
        <f t="shared" si="18"/>
        <v/>
      </c>
      <c r="O87" s="126" t="str">
        <f t="shared" si="19"/>
        <v/>
      </c>
      <c r="P87" s="126" t="str">
        <f t="shared" si="20"/>
        <v/>
      </c>
      <c r="Q87" s="126" t="str">
        <f t="shared" si="21"/>
        <v/>
      </c>
      <c r="R87" s="126" t="str">
        <f t="shared" si="22"/>
        <v/>
      </c>
      <c r="S87" s="126" t="str">
        <f t="shared" si="23"/>
        <v/>
      </c>
      <c r="T87" s="121" t="str">
        <f t="shared" si="24"/>
        <v/>
      </c>
    </row>
    <row r="88" spans="1:20" customFormat="1" x14ac:dyDescent="0.25">
      <c r="A88" s="69"/>
      <c r="B88" s="69"/>
      <c r="C88" s="69"/>
      <c r="D88" s="69"/>
      <c r="E88" s="69"/>
      <c r="F88" s="69"/>
      <c r="G88" s="69"/>
      <c r="H88" s="69"/>
      <c r="I88" s="115" t="str">
        <f t="shared" si="25"/>
        <v/>
      </c>
      <c r="J88" s="116" t="str">
        <f t="shared" si="16"/>
        <v/>
      </c>
      <c r="K88" s="68"/>
      <c r="L88" s="68"/>
      <c r="M88" s="126" t="str">
        <f t="shared" si="17"/>
        <v/>
      </c>
      <c r="N88" s="126" t="str">
        <f t="shared" si="18"/>
        <v/>
      </c>
      <c r="O88" s="126" t="str">
        <f t="shared" si="19"/>
        <v/>
      </c>
      <c r="P88" s="126" t="str">
        <f t="shared" si="20"/>
        <v/>
      </c>
      <c r="Q88" s="126" t="str">
        <f t="shared" si="21"/>
        <v/>
      </c>
      <c r="R88" s="126" t="str">
        <f t="shared" si="22"/>
        <v/>
      </c>
      <c r="S88" s="126" t="str">
        <f t="shared" si="23"/>
        <v/>
      </c>
      <c r="T88" s="121" t="str">
        <f t="shared" si="24"/>
        <v/>
      </c>
    </row>
    <row r="89" spans="1:20" customFormat="1" x14ac:dyDescent="0.25">
      <c r="A89" s="69"/>
      <c r="B89" s="69"/>
      <c r="C89" s="69"/>
      <c r="D89" s="69"/>
      <c r="E89" s="69"/>
      <c r="F89" s="69"/>
      <c r="G89" s="69"/>
      <c r="H89" s="69"/>
      <c r="I89" s="115" t="str">
        <f t="shared" si="25"/>
        <v/>
      </c>
      <c r="J89" s="116" t="str">
        <f t="shared" si="16"/>
        <v/>
      </c>
      <c r="K89" s="68"/>
      <c r="L89" s="68"/>
      <c r="M89" s="126" t="str">
        <f t="shared" si="17"/>
        <v/>
      </c>
      <c r="N89" s="126" t="str">
        <f t="shared" si="18"/>
        <v/>
      </c>
      <c r="O89" s="126" t="str">
        <f t="shared" si="19"/>
        <v/>
      </c>
      <c r="P89" s="126" t="str">
        <f t="shared" si="20"/>
        <v/>
      </c>
      <c r="Q89" s="126" t="str">
        <f t="shared" si="21"/>
        <v/>
      </c>
      <c r="R89" s="126" t="str">
        <f t="shared" si="22"/>
        <v/>
      </c>
      <c r="S89" s="126" t="str">
        <f t="shared" si="23"/>
        <v/>
      </c>
      <c r="T89" s="121" t="str">
        <f t="shared" si="24"/>
        <v/>
      </c>
    </row>
    <row r="90" spans="1:20" customFormat="1" x14ac:dyDescent="0.25">
      <c r="A90" s="69"/>
      <c r="B90" s="69"/>
      <c r="C90" s="69"/>
      <c r="D90" s="69"/>
      <c r="E90" s="69"/>
      <c r="F90" s="69"/>
      <c r="G90" s="69"/>
      <c r="H90" s="69"/>
      <c r="I90" s="115" t="str">
        <f t="shared" si="25"/>
        <v/>
      </c>
      <c r="J90" s="116" t="str">
        <f t="shared" si="16"/>
        <v/>
      </c>
      <c r="K90" s="68"/>
      <c r="L90" s="68"/>
      <c r="M90" s="126" t="str">
        <f t="shared" si="17"/>
        <v/>
      </c>
      <c r="N90" s="126" t="str">
        <f t="shared" si="18"/>
        <v/>
      </c>
      <c r="O90" s="126" t="str">
        <f t="shared" si="19"/>
        <v/>
      </c>
      <c r="P90" s="126" t="str">
        <f t="shared" si="20"/>
        <v/>
      </c>
      <c r="Q90" s="126" t="str">
        <f t="shared" si="21"/>
        <v/>
      </c>
      <c r="R90" s="126" t="str">
        <f t="shared" si="22"/>
        <v/>
      </c>
      <c r="S90" s="126" t="str">
        <f t="shared" si="23"/>
        <v/>
      </c>
      <c r="T90" s="121" t="str">
        <f t="shared" si="24"/>
        <v/>
      </c>
    </row>
    <row r="91" spans="1:20" customFormat="1" x14ac:dyDescent="0.25">
      <c r="A91" s="69"/>
      <c r="B91" s="69"/>
      <c r="C91" s="69"/>
      <c r="D91" s="69"/>
      <c r="E91" s="69"/>
      <c r="F91" s="69"/>
      <c r="G91" s="69"/>
      <c r="H91" s="69"/>
      <c r="I91" s="115" t="str">
        <f t="shared" si="25"/>
        <v/>
      </c>
      <c r="J91" s="116" t="str">
        <f t="shared" si="16"/>
        <v/>
      </c>
      <c r="K91" s="68"/>
      <c r="L91" s="68"/>
      <c r="M91" s="126" t="str">
        <f t="shared" si="17"/>
        <v/>
      </c>
      <c r="N91" s="126" t="str">
        <f t="shared" si="18"/>
        <v/>
      </c>
      <c r="O91" s="126" t="str">
        <f t="shared" si="19"/>
        <v/>
      </c>
      <c r="P91" s="126" t="str">
        <f t="shared" si="20"/>
        <v/>
      </c>
      <c r="Q91" s="126" t="str">
        <f t="shared" si="21"/>
        <v/>
      </c>
      <c r="R91" s="126" t="str">
        <f t="shared" si="22"/>
        <v/>
      </c>
      <c r="S91" s="126" t="str">
        <f t="shared" si="23"/>
        <v/>
      </c>
      <c r="T91" s="121" t="str">
        <f t="shared" si="24"/>
        <v/>
      </c>
    </row>
    <row r="92" spans="1:20" customFormat="1" x14ac:dyDescent="0.25">
      <c r="A92" s="69"/>
      <c r="B92" s="69"/>
      <c r="C92" s="69"/>
      <c r="D92" s="69"/>
      <c r="E92" s="69"/>
      <c r="F92" s="69"/>
      <c r="G92" s="69"/>
      <c r="H92" s="69"/>
      <c r="I92" s="115" t="str">
        <f t="shared" si="25"/>
        <v/>
      </c>
      <c r="J92" s="116" t="str">
        <f t="shared" si="16"/>
        <v/>
      </c>
      <c r="K92" s="68"/>
      <c r="L92" s="68"/>
      <c r="M92" s="126" t="str">
        <f t="shared" si="17"/>
        <v/>
      </c>
      <c r="N92" s="126" t="str">
        <f t="shared" si="18"/>
        <v/>
      </c>
      <c r="O92" s="126" t="str">
        <f t="shared" si="19"/>
        <v/>
      </c>
      <c r="P92" s="126" t="str">
        <f t="shared" si="20"/>
        <v/>
      </c>
      <c r="Q92" s="126" t="str">
        <f t="shared" si="21"/>
        <v/>
      </c>
      <c r="R92" s="126" t="str">
        <f t="shared" si="22"/>
        <v/>
      </c>
      <c r="S92" s="126" t="str">
        <f t="shared" si="23"/>
        <v/>
      </c>
      <c r="T92" s="121" t="str">
        <f t="shared" si="24"/>
        <v/>
      </c>
    </row>
    <row r="93" spans="1:20" customFormat="1" x14ac:dyDescent="0.25">
      <c r="A93" s="69"/>
      <c r="B93" s="69"/>
      <c r="C93" s="69"/>
      <c r="D93" s="69"/>
      <c r="E93" s="69"/>
      <c r="F93" s="69"/>
      <c r="G93" s="69"/>
      <c r="H93" s="69"/>
      <c r="I93" s="115" t="str">
        <f t="shared" si="25"/>
        <v/>
      </c>
      <c r="J93" s="116" t="str">
        <f t="shared" si="16"/>
        <v/>
      </c>
      <c r="K93" s="68"/>
      <c r="L93" s="68"/>
      <c r="M93" s="126" t="str">
        <f t="shared" si="17"/>
        <v/>
      </c>
      <c r="N93" s="126" t="str">
        <f t="shared" si="18"/>
        <v/>
      </c>
      <c r="O93" s="126" t="str">
        <f t="shared" si="19"/>
        <v/>
      </c>
      <c r="P93" s="126" t="str">
        <f t="shared" si="20"/>
        <v/>
      </c>
      <c r="Q93" s="126" t="str">
        <f t="shared" si="21"/>
        <v/>
      </c>
      <c r="R93" s="126" t="str">
        <f t="shared" si="22"/>
        <v/>
      </c>
      <c r="S93" s="126" t="str">
        <f t="shared" si="23"/>
        <v/>
      </c>
      <c r="T93" s="121" t="str">
        <f t="shared" si="24"/>
        <v/>
      </c>
    </row>
    <row r="94" spans="1:20" customFormat="1" x14ac:dyDescent="0.25">
      <c r="A94" s="69"/>
      <c r="B94" s="69"/>
      <c r="C94" s="69"/>
      <c r="D94" s="69"/>
      <c r="E94" s="69"/>
      <c r="F94" s="69"/>
      <c r="G94" s="69"/>
      <c r="H94" s="69"/>
      <c r="I94" s="115" t="str">
        <f t="shared" si="25"/>
        <v/>
      </c>
      <c r="J94" s="116" t="str">
        <f t="shared" si="16"/>
        <v/>
      </c>
      <c r="K94" s="68"/>
      <c r="L94" s="68"/>
      <c r="M94" s="126" t="str">
        <f t="shared" si="17"/>
        <v/>
      </c>
      <c r="N94" s="126" t="str">
        <f t="shared" si="18"/>
        <v/>
      </c>
      <c r="O94" s="126" t="str">
        <f t="shared" si="19"/>
        <v/>
      </c>
      <c r="P94" s="126" t="str">
        <f t="shared" si="20"/>
        <v/>
      </c>
      <c r="Q94" s="126" t="str">
        <f t="shared" si="21"/>
        <v/>
      </c>
      <c r="R94" s="126" t="str">
        <f t="shared" si="22"/>
        <v/>
      </c>
      <c r="S94" s="126" t="str">
        <f t="shared" si="23"/>
        <v/>
      </c>
      <c r="T94" s="121" t="str">
        <f t="shared" si="24"/>
        <v/>
      </c>
    </row>
    <row r="95" spans="1:20" customFormat="1" x14ac:dyDescent="0.25">
      <c r="A95" s="69"/>
      <c r="B95" s="69"/>
      <c r="C95" s="69"/>
      <c r="D95" s="69"/>
      <c r="E95" s="69"/>
      <c r="F95" s="69"/>
      <c r="G95" s="69"/>
      <c r="H95" s="69"/>
      <c r="I95" s="115" t="str">
        <f t="shared" si="25"/>
        <v/>
      </c>
      <c r="J95" s="116" t="str">
        <f t="shared" si="16"/>
        <v/>
      </c>
      <c r="K95" s="68"/>
      <c r="L95" s="68"/>
      <c r="M95" s="126" t="str">
        <f t="shared" si="17"/>
        <v/>
      </c>
      <c r="N95" s="126" t="str">
        <f t="shared" si="18"/>
        <v/>
      </c>
      <c r="O95" s="126" t="str">
        <f t="shared" si="19"/>
        <v/>
      </c>
      <c r="P95" s="126" t="str">
        <f t="shared" si="20"/>
        <v/>
      </c>
      <c r="Q95" s="126" t="str">
        <f t="shared" si="21"/>
        <v/>
      </c>
      <c r="R95" s="126" t="str">
        <f t="shared" si="22"/>
        <v/>
      </c>
      <c r="S95" s="126" t="str">
        <f t="shared" si="23"/>
        <v/>
      </c>
      <c r="T95" s="121" t="str">
        <f t="shared" si="24"/>
        <v/>
      </c>
    </row>
    <row r="96" spans="1:20" customFormat="1" x14ac:dyDescent="0.25">
      <c r="A96" s="69"/>
      <c r="B96" s="69"/>
      <c r="C96" s="69"/>
      <c r="D96" s="69"/>
      <c r="E96" s="69"/>
      <c r="F96" s="69"/>
      <c r="G96" s="69"/>
      <c r="H96" s="69"/>
      <c r="I96" s="115" t="str">
        <f t="shared" si="25"/>
        <v/>
      </c>
      <c r="J96" s="116" t="str">
        <f t="shared" si="16"/>
        <v/>
      </c>
      <c r="K96" s="68"/>
      <c r="L96" s="68"/>
      <c r="M96" s="126" t="str">
        <f t="shared" si="17"/>
        <v/>
      </c>
      <c r="N96" s="126" t="str">
        <f t="shared" si="18"/>
        <v/>
      </c>
      <c r="O96" s="126" t="str">
        <f t="shared" si="19"/>
        <v/>
      </c>
      <c r="P96" s="126" t="str">
        <f t="shared" si="20"/>
        <v/>
      </c>
      <c r="Q96" s="126" t="str">
        <f t="shared" si="21"/>
        <v/>
      </c>
      <c r="R96" s="126" t="str">
        <f t="shared" si="22"/>
        <v/>
      </c>
      <c r="S96" s="126" t="str">
        <f t="shared" si="23"/>
        <v/>
      </c>
      <c r="T96" s="121" t="str">
        <f t="shared" si="24"/>
        <v/>
      </c>
    </row>
    <row r="97" spans="1:20" customFormat="1" x14ac:dyDescent="0.25">
      <c r="A97" s="69"/>
      <c r="B97" s="69"/>
      <c r="C97" s="69"/>
      <c r="D97" s="69"/>
      <c r="E97" s="69"/>
      <c r="F97" s="69"/>
      <c r="G97" s="69"/>
      <c r="H97" s="69"/>
      <c r="I97" s="115" t="str">
        <f t="shared" si="25"/>
        <v/>
      </c>
      <c r="J97" s="116" t="str">
        <f t="shared" si="16"/>
        <v/>
      </c>
      <c r="K97" s="68"/>
      <c r="L97" s="68"/>
      <c r="M97" s="126" t="str">
        <f t="shared" si="17"/>
        <v/>
      </c>
      <c r="N97" s="126" t="str">
        <f t="shared" si="18"/>
        <v/>
      </c>
      <c r="O97" s="126" t="str">
        <f t="shared" si="19"/>
        <v/>
      </c>
      <c r="P97" s="126" t="str">
        <f t="shared" si="20"/>
        <v/>
      </c>
      <c r="Q97" s="126" t="str">
        <f t="shared" si="21"/>
        <v/>
      </c>
      <c r="R97" s="126" t="str">
        <f t="shared" si="22"/>
        <v/>
      </c>
      <c r="S97" s="126" t="str">
        <f t="shared" si="23"/>
        <v/>
      </c>
      <c r="T97" s="121" t="str">
        <f t="shared" si="24"/>
        <v/>
      </c>
    </row>
    <row r="98" spans="1:20" customFormat="1" x14ac:dyDescent="0.25">
      <c r="A98" s="69"/>
      <c r="B98" s="69"/>
      <c r="C98" s="69"/>
      <c r="D98" s="69"/>
      <c r="E98" s="69"/>
      <c r="F98" s="69"/>
      <c r="G98" s="69"/>
      <c r="H98" s="69"/>
      <c r="I98" s="115" t="str">
        <f t="shared" si="25"/>
        <v/>
      </c>
      <c r="J98" s="116" t="str">
        <f t="shared" si="16"/>
        <v/>
      </c>
      <c r="K98" s="68"/>
      <c r="L98" s="68"/>
      <c r="M98" s="126" t="str">
        <f t="shared" si="17"/>
        <v/>
      </c>
      <c r="N98" s="126" t="str">
        <f t="shared" si="18"/>
        <v/>
      </c>
      <c r="O98" s="126" t="str">
        <f t="shared" si="19"/>
        <v/>
      </c>
      <c r="P98" s="126" t="str">
        <f t="shared" si="20"/>
        <v/>
      </c>
      <c r="Q98" s="126" t="str">
        <f t="shared" si="21"/>
        <v/>
      </c>
      <c r="R98" s="126" t="str">
        <f t="shared" si="22"/>
        <v/>
      </c>
      <c r="S98" s="126" t="str">
        <f t="shared" si="23"/>
        <v/>
      </c>
      <c r="T98" s="121" t="str">
        <f t="shared" si="24"/>
        <v/>
      </c>
    </row>
    <row r="99" spans="1:20" customFormat="1" x14ac:dyDescent="0.25">
      <c r="A99" s="69"/>
      <c r="B99" s="69"/>
      <c r="C99" s="69"/>
      <c r="D99" s="69"/>
      <c r="E99" s="69"/>
      <c r="F99" s="69"/>
      <c r="G99" s="69"/>
      <c r="H99" s="69"/>
      <c r="I99" s="115" t="str">
        <f t="shared" si="25"/>
        <v/>
      </c>
      <c r="J99" s="116" t="str">
        <f t="shared" si="16"/>
        <v/>
      </c>
      <c r="K99" s="68"/>
      <c r="L99" s="68"/>
      <c r="M99" s="126" t="str">
        <f t="shared" si="17"/>
        <v/>
      </c>
      <c r="N99" s="126" t="str">
        <f t="shared" si="18"/>
        <v/>
      </c>
      <c r="O99" s="126" t="str">
        <f t="shared" si="19"/>
        <v/>
      </c>
      <c r="P99" s="126" t="str">
        <f t="shared" si="20"/>
        <v/>
      </c>
      <c r="Q99" s="126" t="str">
        <f t="shared" si="21"/>
        <v/>
      </c>
      <c r="R99" s="126" t="str">
        <f t="shared" si="22"/>
        <v/>
      </c>
      <c r="S99" s="126" t="str">
        <f t="shared" si="23"/>
        <v/>
      </c>
      <c r="T99" s="121" t="str">
        <f t="shared" si="24"/>
        <v/>
      </c>
    </row>
    <row r="100" spans="1:20" customFormat="1" x14ac:dyDescent="0.25">
      <c r="A100" s="69"/>
      <c r="B100" s="69"/>
      <c r="C100" s="69"/>
      <c r="D100" s="69"/>
      <c r="E100" s="69"/>
      <c r="F100" s="69"/>
      <c r="G100" s="69"/>
      <c r="H100" s="69"/>
      <c r="I100" s="115" t="str">
        <f t="shared" si="25"/>
        <v/>
      </c>
      <c r="J100" s="116" t="str">
        <f t="shared" si="16"/>
        <v/>
      </c>
      <c r="K100" s="68"/>
      <c r="L100" s="68"/>
      <c r="M100" s="126" t="str">
        <f t="shared" si="17"/>
        <v/>
      </c>
      <c r="N100" s="126" t="str">
        <f t="shared" si="18"/>
        <v/>
      </c>
      <c r="O100" s="126" t="str">
        <f t="shared" si="19"/>
        <v/>
      </c>
      <c r="P100" s="126" t="str">
        <f t="shared" si="20"/>
        <v/>
      </c>
      <c r="Q100" s="126" t="str">
        <f t="shared" si="21"/>
        <v/>
      </c>
      <c r="R100" s="126" t="str">
        <f t="shared" si="22"/>
        <v/>
      </c>
      <c r="S100" s="126" t="str">
        <f t="shared" si="23"/>
        <v/>
      </c>
      <c r="T100" s="121" t="str">
        <f t="shared" si="24"/>
        <v/>
      </c>
    </row>
    <row r="101" spans="1:20" customFormat="1" x14ac:dyDescent="0.25">
      <c r="A101" s="69"/>
      <c r="B101" s="69"/>
      <c r="C101" s="69"/>
      <c r="D101" s="69"/>
      <c r="E101" s="69"/>
      <c r="F101" s="69"/>
      <c r="G101" s="69"/>
      <c r="H101" s="69"/>
      <c r="I101" s="115" t="str">
        <f t="shared" si="25"/>
        <v/>
      </c>
      <c r="J101" s="116" t="str">
        <f t="shared" si="16"/>
        <v/>
      </c>
      <c r="K101" s="68"/>
      <c r="L101" s="68"/>
      <c r="M101" s="126" t="str">
        <f t="shared" si="17"/>
        <v/>
      </c>
      <c r="N101" s="126" t="str">
        <f t="shared" si="18"/>
        <v/>
      </c>
      <c r="O101" s="126" t="str">
        <f t="shared" si="19"/>
        <v/>
      </c>
      <c r="P101" s="126" t="str">
        <f t="shared" si="20"/>
        <v/>
      </c>
      <c r="Q101" s="126" t="str">
        <f t="shared" si="21"/>
        <v/>
      </c>
      <c r="R101" s="126" t="str">
        <f t="shared" si="22"/>
        <v/>
      </c>
      <c r="S101" s="126" t="str">
        <f t="shared" si="23"/>
        <v/>
      </c>
      <c r="T101" s="121" t="str">
        <f t="shared" si="24"/>
        <v/>
      </c>
    </row>
    <row r="102" spans="1:20" customFormat="1" x14ac:dyDescent="0.25">
      <c r="A102" s="69"/>
      <c r="B102" s="69"/>
      <c r="C102" s="69"/>
      <c r="D102" s="69"/>
      <c r="E102" s="69"/>
      <c r="F102" s="69"/>
      <c r="G102" s="69"/>
      <c r="H102" s="69"/>
      <c r="I102" s="115" t="str">
        <f t="shared" si="25"/>
        <v/>
      </c>
      <c r="J102" s="116" t="str">
        <f t="shared" si="16"/>
        <v/>
      </c>
      <c r="K102" s="68"/>
      <c r="L102" s="68"/>
      <c r="M102" s="126" t="str">
        <f t="shared" si="17"/>
        <v/>
      </c>
      <c r="N102" s="126" t="str">
        <f t="shared" si="18"/>
        <v/>
      </c>
      <c r="O102" s="126" t="str">
        <f t="shared" si="19"/>
        <v/>
      </c>
      <c r="P102" s="126" t="str">
        <f t="shared" si="20"/>
        <v/>
      </c>
      <c r="Q102" s="126" t="str">
        <f t="shared" si="21"/>
        <v/>
      </c>
      <c r="R102" s="126" t="str">
        <f t="shared" si="22"/>
        <v/>
      </c>
      <c r="S102" s="126" t="str">
        <f t="shared" si="23"/>
        <v/>
      </c>
      <c r="T102" s="121" t="str">
        <f t="shared" si="24"/>
        <v/>
      </c>
    </row>
    <row r="103" spans="1:20" customFormat="1" x14ac:dyDescent="0.25">
      <c r="A103" s="69"/>
      <c r="B103" s="69"/>
      <c r="C103" s="69"/>
      <c r="D103" s="69"/>
      <c r="E103" s="69"/>
      <c r="F103" s="69"/>
      <c r="G103" s="69"/>
      <c r="H103" s="69"/>
      <c r="I103" s="115" t="str">
        <f t="shared" si="25"/>
        <v/>
      </c>
      <c r="J103" s="116" t="str">
        <f t="shared" si="16"/>
        <v/>
      </c>
      <c r="K103" s="68"/>
      <c r="L103" s="68"/>
      <c r="M103" s="126" t="str">
        <f t="shared" si="17"/>
        <v/>
      </c>
      <c r="N103" s="126" t="str">
        <f t="shared" si="18"/>
        <v/>
      </c>
      <c r="O103" s="126" t="str">
        <f t="shared" si="19"/>
        <v/>
      </c>
      <c r="P103" s="126" t="str">
        <f t="shared" si="20"/>
        <v/>
      </c>
      <c r="Q103" s="126" t="str">
        <f t="shared" si="21"/>
        <v/>
      </c>
      <c r="R103" s="126" t="str">
        <f t="shared" si="22"/>
        <v/>
      </c>
      <c r="S103" s="126" t="str">
        <f t="shared" si="23"/>
        <v/>
      </c>
      <c r="T103" s="121" t="str">
        <f t="shared" si="24"/>
        <v/>
      </c>
    </row>
    <row r="104" spans="1:20" customFormat="1" x14ac:dyDescent="0.25">
      <c r="A104" s="69"/>
      <c r="B104" s="69"/>
      <c r="C104" s="69"/>
      <c r="D104" s="69"/>
      <c r="E104" s="69"/>
      <c r="F104" s="69"/>
      <c r="G104" s="69"/>
      <c r="H104" s="69"/>
      <c r="I104" s="115" t="str">
        <f t="shared" si="25"/>
        <v/>
      </c>
      <c r="J104" s="116" t="str">
        <f t="shared" si="16"/>
        <v/>
      </c>
      <c r="K104" s="68"/>
      <c r="L104" s="68"/>
      <c r="M104" s="126" t="str">
        <f t="shared" si="17"/>
        <v/>
      </c>
      <c r="N104" s="126" t="str">
        <f t="shared" si="18"/>
        <v/>
      </c>
      <c r="O104" s="126" t="str">
        <f t="shared" si="19"/>
        <v/>
      </c>
      <c r="P104" s="126" t="str">
        <f t="shared" si="20"/>
        <v/>
      </c>
      <c r="Q104" s="126" t="str">
        <f t="shared" si="21"/>
        <v/>
      </c>
      <c r="R104" s="126" t="str">
        <f t="shared" si="22"/>
        <v/>
      </c>
      <c r="S104" s="126" t="str">
        <f t="shared" si="23"/>
        <v/>
      </c>
      <c r="T104" s="121" t="str">
        <f t="shared" si="24"/>
        <v/>
      </c>
    </row>
    <row r="105" spans="1:20" customFormat="1" x14ac:dyDescent="0.25">
      <c r="A105" s="69"/>
      <c r="B105" s="69"/>
      <c r="C105" s="69"/>
      <c r="D105" s="69"/>
      <c r="E105" s="69"/>
      <c r="F105" s="69"/>
      <c r="G105" s="69"/>
      <c r="H105" s="69"/>
      <c r="I105" s="115" t="str">
        <f t="shared" si="25"/>
        <v/>
      </c>
      <c r="J105" s="116" t="str">
        <f t="shared" si="16"/>
        <v/>
      </c>
      <c r="K105" s="68"/>
      <c r="L105" s="68"/>
      <c r="M105" s="126" t="str">
        <f t="shared" si="17"/>
        <v/>
      </c>
      <c r="N105" s="126" t="str">
        <f t="shared" si="18"/>
        <v/>
      </c>
      <c r="O105" s="126" t="str">
        <f t="shared" si="19"/>
        <v/>
      </c>
      <c r="P105" s="126" t="str">
        <f t="shared" si="20"/>
        <v/>
      </c>
      <c r="Q105" s="126" t="str">
        <f t="shared" si="21"/>
        <v/>
      </c>
      <c r="R105" s="126" t="str">
        <f t="shared" si="22"/>
        <v/>
      </c>
      <c r="S105" s="126" t="str">
        <f t="shared" si="23"/>
        <v/>
      </c>
      <c r="T105" s="121" t="str">
        <f t="shared" si="24"/>
        <v/>
      </c>
    </row>
    <row r="106" spans="1:20" customFormat="1" x14ac:dyDescent="0.25">
      <c r="A106" s="69"/>
      <c r="B106" s="69"/>
      <c r="C106" s="69"/>
      <c r="D106" s="69"/>
      <c r="E106" s="69"/>
      <c r="F106" s="69"/>
      <c r="G106" s="69"/>
      <c r="H106" s="69"/>
      <c r="I106" s="115" t="str">
        <f t="shared" si="25"/>
        <v/>
      </c>
      <c r="J106" s="116" t="str">
        <f t="shared" si="16"/>
        <v/>
      </c>
      <c r="K106" s="68"/>
      <c r="L106" s="68"/>
      <c r="M106" s="126" t="str">
        <f t="shared" si="17"/>
        <v/>
      </c>
      <c r="N106" s="126" t="str">
        <f t="shared" si="18"/>
        <v/>
      </c>
      <c r="O106" s="126" t="str">
        <f t="shared" si="19"/>
        <v/>
      </c>
      <c r="P106" s="126" t="str">
        <f t="shared" si="20"/>
        <v/>
      </c>
      <c r="Q106" s="126" t="str">
        <f t="shared" si="21"/>
        <v/>
      </c>
      <c r="R106" s="126" t="str">
        <f t="shared" si="22"/>
        <v/>
      </c>
      <c r="S106" s="126" t="str">
        <f t="shared" si="23"/>
        <v/>
      </c>
      <c r="T106" s="121" t="str">
        <f t="shared" si="24"/>
        <v/>
      </c>
    </row>
    <row r="107" spans="1:20" customFormat="1" x14ac:dyDescent="0.25">
      <c r="A107" s="69"/>
      <c r="B107" s="69"/>
      <c r="C107" s="69"/>
      <c r="D107" s="69"/>
      <c r="E107" s="69"/>
      <c r="F107" s="69"/>
      <c r="G107" s="69"/>
      <c r="H107" s="69"/>
      <c r="I107" s="115" t="str">
        <f t="shared" si="25"/>
        <v/>
      </c>
      <c r="J107" s="116" t="str">
        <f t="shared" si="16"/>
        <v/>
      </c>
      <c r="K107" s="68"/>
      <c r="L107" s="68"/>
      <c r="M107" s="126" t="str">
        <f t="shared" si="17"/>
        <v/>
      </c>
      <c r="N107" s="126" t="str">
        <f t="shared" si="18"/>
        <v/>
      </c>
      <c r="O107" s="126" t="str">
        <f t="shared" si="19"/>
        <v/>
      </c>
      <c r="P107" s="126" t="str">
        <f t="shared" si="20"/>
        <v/>
      </c>
      <c r="Q107" s="126" t="str">
        <f t="shared" si="21"/>
        <v/>
      </c>
      <c r="R107" s="126" t="str">
        <f t="shared" si="22"/>
        <v/>
      </c>
      <c r="S107" s="126" t="str">
        <f t="shared" si="23"/>
        <v/>
      </c>
      <c r="T107" s="121" t="str">
        <f t="shared" si="24"/>
        <v/>
      </c>
    </row>
    <row r="108" spans="1:20" customFormat="1" x14ac:dyDescent="0.25">
      <c r="A108" s="69"/>
      <c r="B108" s="69"/>
      <c r="C108" s="69"/>
      <c r="D108" s="69"/>
      <c r="E108" s="69"/>
      <c r="F108" s="69"/>
      <c r="G108" s="69"/>
      <c r="H108" s="69"/>
      <c r="I108" s="115" t="str">
        <f t="shared" si="25"/>
        <v/>
      </c>
      <c r="J108" s="116" t="str">
        <f t="shared" si="16"/>
        <v/>
      </c>
      <c r="K108" s="68"/>
      <c r="L108" s="68"/>
      <c r="M108" s="126" t="str">
        <f t="shared" si="17"/>
        <v/>
      </c>
      <c r="N108" s="126" t="str">
        <f t="shared" si="18"/>
        <v/>
      </c>
      <c r="O108" s="126" t="str">
        <f t="shared" si="19"/>
        <v/>
      </c>
      <c r="P108" s="126" t="str">
        <f t="shared" si="20"/>
        <v/>
      </c>
      <c r="Q108" s="126" t="str">
        <f t="shared" si="21"/>
        <v/>
      </c>
      <c r="R108" s="126" t="str">
        <f t="shared" si="22"/>
        <v/>
      </c>
      <c r="S108" s="126" t="str">
        <f t="shared" si="23"/>
        <v/>
      </c>
      <c r="T108" s="121" t="str">
        <f t="shared" si="24"/>
        <v/>
      </c>
    </row>
    <row r="109" spans="1:20" customFormat="1" x14ac:dyDescent="0.25">
      <c r="A109" s="69"/>
      <c r="B109" s="69"/>
      <c r="C109" s="69"/>
      <c r="D109" s="69"/>
      <c r="E109" s="69"/>
      <c r="F109" s="69"/>
      <c r="G109" s="69"/>
      <c r="H109" s="69"/>
      <c r="I109" s="115" t="str">
        <f t="shared" si="25"/>
        <v/>
      </c>
      <c r="J109" s="116" t="str">
        <f t="shared" si="16"/>
        <v/>
      </c>
      <c r="K109" s="68"/>
      <c r="L109" s="68"/>
      <c r="M109" s="126" t="str">
        <f t="shared" si="17"/>
        <v/>
      </c>
      <c r="N109" s="126" t="str">
        <f t="shared" si="18"/>
        <v/>
      </c>
      <c r="O109" s="126" t="str">
        <f t="shared" si="19"/>
        <v/>
      </c>
      <c r="P109" s="126" t="str">
        <f t="shared" si="20"/>
        <v/>
      </c>
      <c r="Q109" s="126" t="str">
        <f t="shared" si="21"/>
        <v/>
      </c>
      <c r="R109" s="126" t="str">
        <f t="shared" si="22"/>
        <v/>
      </c>
      <c r="S109" s="126" t="str">
        <f t="shared" si="23"/>
        <v/>
      </c>
      <c r="T109" s="121" t="str">
        <f t="shared" si="24"/>
        <v/>
      </c>
    </row>
    <row r="110" spans="1:20" customFormat="1" x14ac:dyDescent="0.25">
      <c r="A110" s="69"/>
      <c r="B110" s="69"/>
      <c r="C110" s="69"/>
      <c r="D110" s="69"/>
      <c r="E110" s="69"/>
      <c r="F110" s="69"/>
      <c r="G110" s="69"/>
      <c r="H110" s="69"/>
      <c r="I110" s="115" t="str">
        <f t="shared" si="25"/>
        <v/>
      </c>
      <c r="J110" s="116" t="str">
        <f t="shared" si="16"/>
        <v/>
      </c>
      <c r="K110" s="68"/>
      <c r="L110" s="68"/>
      <c r="M110" s="126" t="str">
        <f t="shared" si="17"/>
        <v/>
      </c>
      <c r="N110" s="126" t="str">
        <f t="shared" si="18"/>
        <v/>
      </c>
      <c r="O110" s="126" t="str">
        <f t="shared" si="19"/>
        <v/>
      </c>
      <c r="P110" s="126" t="str">
        <f t="shared" si="20"/>
        <v/>
      </c>
      <c r="Q110" s="126" t="str">
        <f t="shared" si="21"/>
        <v/>
      </c>
      <c r="R110" s="126" t="str">
        <f t="shared" si="22"/>
        <v/>
      </c>
      <c r="S110" s="126" t="str">
        <f t="shared" si="23"/>
        <v/>
      </c>
      <c r="T110" s="121" t="str">
        <f t="shared" si="24"/>
        <v/>
      </c>
    </row>
    <row r="111" spans="1:20" customFormat="1" x14ac:dyDescent="0.25">
      <c r="A111" s="69"/>
      <c r="B111" s="69"/>
      <c r="C111" s="69"/>
      <c r="D111" s="69"/>
      <c r="E111" s="69"/>
      <c r="F111" s="69"/>
      <c r="G111" s="69"/>
      <c r="H111" s="69"/>
      <c r="I111" s="115" t="str">
        <f t="shared" si="25"/>
        <v/>
      </c>
      <c r="J111" s="116" t="str">
        <f t="shared" si="16"/>
        <v/>
      </c>
      <c r="K111" s="68"/>
      <c r="L111" s="68"/>
      <c r="M111" s="126" t="str">
        <f t="shared" si="17"/>
        <v/>
      </c>
      <c r="N111" s="126" t="str">
        <f t="shared" si="18"/>
        <v/>
      </c>
      <c r="O111" s="126" t="str">
        <f t="shared" si="19"/>
        <v/>
      </c>
      <c r="P111" s="126" t="str">
        <f t="shared" si="20"/>
        <v/>
      </c>
      <c r="Q111" s="126" t="str">
        <f t="shared" si="21"/>
        <v/>
      </c>
      <c r="R111" s="126" t="str">
        <f t="shared" si="22"/>
        <v/>
      </c>
      <c r="S111" s="126" t="str">
        <f t="shared" si="23"/>
        <v/>
      </c>
      <c r="T111" s="121" t="str">
        <f t="shared" si="24"/>
        <v/>
      </c>
    </row>
    <row r="112" spans="1:20" customFormat="1" x14ac:dyDescent="0.25">
      <c r="A112" s="69"/>
      <c r="B112" s="69"/>
      <c r="C112" s="69"/>
      <c r="D112" s="69"/>
      <c r="E112" s="69"/>
      <c r="F112" s="69"/>
      <c r="G112" s="69"/>
      <c r="H112" s="69"/>
      <c r="I112" s="115" t="str">
        <f t="shared" si="25"/>
        <v/>
      </c>
      <c r="J112" s="116" t="str">
        <f t="shared" si="16"/>
        <v/>
      </c>
      <c r="K112" s="68"/>
      <c r="L112" s="68"/>
      <c r="M112" s="126" t="str">
        <f t="shared" si="17"/>
        <v/>
      </c>
      <c r="N112" s="126" t="str">
        <f t="shared" si="18"/>
        <v/>
      </c>
      <c r="O112" s="126" t="str">
        <f t="shared" si="19"/>
        <v/>
      </c>
      <c r="P112" s="126" t="str">
        <f t="shared" si="20"/>
        <v/>
      </c>
      <c r="Q112" s="126" t="str">
        <f t="shared" si="21"/>
        <v/>
      </c>
      <c r="R112" s="126" t="str">
        <f t="shared" si="22"/>
        <v/>
      </c>
      <c r="S112" s="126" t="str">
        <f t="shared" si="23"/>
        <v/>
      </c>
      <c r="T112" s="121" t="str">
        <f t="shared" si="24"/>
        <v/>
      </c>
    </row>
    <row r="113" spans="1:20" customFormat="1" x14ac:dyDescent="0.25">
      <c r="A113" s="69"/>
      <c r="B113" s="69"/>
      <c r="C113" s="69"/>
      <c r="D113" s="69"/>
      <c r="E113" s="69"/>
      <c r="F113" s="69"/>
      <c r="G113" s="69"/>
      <c r="H113" s="69"/>
      <c r="I113" s="115" t="str">
        <f t="shared" si="25"/>
        <v/>
      </c>
      <c r="J113" s="116" t="str">
        <f t="shared" si="16"/>
        <v/>
      </c>
      <c r="K113" s="68"/>
      <c r="L113" s="68"/>
      <c r="M113" s="126" t="str">
        <f t="shared" si="17"/>
        <v/>
      </c>
      <c r="N113" s="126" t="str">
        <f t="shared" si="18"/>
        <v/>
      </c>
      <c r="O113" s="126" t="str">
        <f t="shared" si="19"/>
        <v/>
      </c>
      <c r="P113" s="126" t="str">
        <f t="shared" si="20"/>
        <v/>
      </c>
      <c r="Q113" s="126" t="str">
        <f t="shared" si="21"/>
        <v/>
      </c>
      <c r="R113" s="126" t="str">
        <f t="shared" si="22"/>
        <v/>
      </c>
      <c r="S113" s="126" t="str">
        <f t="shared" si="23"/>
        <v/>
      </c>
      <c r="T113" s="121" t="str">
        <f t="shared" si="24"/>
        <v/>
      </c>
    </row>
    <row r="114" spans="1:20" customFormat="1" x14ac:dyDescent="0.25">
      <c r="A114" s="69"/>
      <c r="B114" s="69"/>
      <c r="C114" s="69"/>
      <c r="D114" s="69"/>
      <c r="E114" s="69"/>
      <c r="F114" s="69"/>
      <c r="G114" s="69"/>
      <c r="H114" s="69"/>
      <c r="I114" s="115" t="str">
        <f t="shared" si="25"/>
        <v/>
      </c>
      <c r="J114" s="116" t="str">
        <f t="shared" si="16"/>
        <v/>
      </c>
      <c r="K114" s="68"/>
      <c r="L114" s="68"/>
      <c r="M114" s="126" t="str">
        <f t="shared" si="17"/>
        <v/>
      </c>
      <c r="N114" s="126" t="str">
        <f t="shared" si="18"/>
        <v/>
      </c>
      <c r="O114" s="126" t="str">
        <f t="shared" si="19"/>
        <v/>
      </c>
      <c r="P114" s="126" t="str">
        <f t="shared" si="20"/>
        <v/>
      </c>
      <c r="Q114" s="126" t="str">
        <f t="shared" si="21"/>
        <v/>
      </c>
      <c r="R114" s="126" t="str">
        <f t="shared" si="22"/>
        <v/>
      </c>
      <c r="S114" s="126" t="str">
        <f t="shared" si="23"/>
        <v/>
      </c>
      <c r="T114" s="121" t="str">
        <f t="shared" si="24"/>
        <v/>
      </c>
    </row>
    <row r="115" spans="1:20" customFormat="1" x14ac:dyDescent="0.25">
      <c r="A115" s="69"/>
      <c r="B115" s="69"/>
      <c r="C115" s="69"/>
      <c r="D115" s="69"/>
      <c r="E115" s="69"/>
      <c r="F115" s="69"/>
      <c r="G115" s="69"/>
      <c r="H115" s="69"/>
      <c r="I115" s="115" t="str">
        <f t="shared" si="25"/>
        <v/>
      </c>
      <c r="J115" s="116" t="str">
        <f t="shared" si="16"/>
        <v/>
      </c>
      <c r="K115" s="68"/>
      <c r="L115" s="68"/>
      <c r="M115" s="126" t="str">
        <f t="shared" si="17"/>
        <v/>
      </c>
      <c r="N115" s="126" t="str">
        <f t="shared" si="18"/>
        <v/>
      </c>
      <c r="O115" s="126" t="str">
        <f t="shared" si="19"/>
        <v/>
      </c>
      <c r="P115" s="126" t="str">
        <f t="shared" si="20"/>
        <v/>
      </c>
      <c r="Q115" s="126" t="str">
        <f t="shared" si="21"/>
        <v/>
      </c>
      <c r="R115" s="126" t="str">
        <f t="shared" si="22"/>
        <v/>
      </c>
      <c r="S115" s="126" t="str">
        <f t="shared" si="23"/>
        <v/>
      </c>
      <c r="T115" s="121" t="str">
        <f t="shared" si="24"/>
        <v/>
      </c>
    </row>
    <row r="116" spans="1:20" customFormat="1" x14ac:dyDescent="0.25">
      <c r="A116" s="69"/>
      <c r="B116" s="69"/>
      <c r="C116" s="69"/>
      <c r="D116" s="69"/>
      <c r="E116" s="69"/>
      <c r="F116" s="69"/>
      <c r="G116" s="69"/>
      <c r="H116" s="69"/>
      <c r="I116" s="115" t="str">
        <f t="shared" si="25"/>
        <v/>
      </c>
      <c r="J116" s="116" t="str">
        <f t="shared" si="16"/>
        <v/>
      </c>
      <c r="K116" s="68"/>
      <c r="L116" s="68"/>
      <c r="M116" s="126" t="str">
        <f t="shared" si="17"/>
        <v/>
      </c>
      <c r="N116" s="126" t="str">
        <f t="shared" si="18"/>
        <v/>
      </c>
      <c r="O116" s="126" t="str">
        <f t="shared" si="19"/>
        <v/>
      </c>
      <c r="P116" s="126" t="str">
        <f t="shared" si="20"/>
        <v/>
      </c>
      <c r="Q116" s="126" t="str">
        <f t="shared" si="21"/>
        <v/>
      </c>
      <c r="R116" s="126" t="str">
        <f t="shared" si="22"/>
        <v/>
      </c>
      <c r="S116" s="126" t="str">
        <f t="shared" si="23"/>
        <v/>
      </c>
      <c r="T116" s="121" t="str">
        <f t="shared" si="24"/>
        <v/>
      </c>
    </row>
    <row r="117" spans="1:20" customFormat="1" x14ac:dyDescent="0.25">
      <c r="A117" s="69"/>
      <c r="B117" s="69"/>
      <c r="C117" s="69"/>
      <c r="D117" s="69"/>
      <c r="E117" s="69"/>
      <c r="F117" s="69"/>
      <c r="G117" s="69"/>
      <c r="H117" s="69"/>
      <c r="I117" s="115" t="str">
        <f t="shared" si="25"/>
        <v/>
      </c>
      <c r="J117" s="116" t="str">
        <f t="shared" si="16"/>
        <v/>
      </c>
      <c r="K117" s="68"/>
      <c r="L117" s="68"/>
      <c r="M117" s="126" t="str">
        <f t="shared" si="17"/>
        <v/>
      </c>
      <c r="N117" s="126" t="str">
        <f t="shared" si="18"/>
        <v/>
      </c>
      <c r="O117" s="126" t="str">
        <f t="shared" si="19"/>
        <v/>
      </c>
      <c r="P117" s="126" t="str">
        <f t="shared" si="20"/>
        <v/>
      </c>
      <c r="Q117" s="126" t="str">
        <f t="shared" si="21"/>
        <v/>
      </c>
      <c r="R117" s="126" t="str">
        <f t="shared" si="22"/>
        <v/>
      </c>
      <c r="S117" s="126" t="str">
        <f t="shared" si="23"/>
        <v/>
      </c>
      <c r="T117" s="121" t="str">
        <f t="shared" si="24"/>
        <v/>
      </c>
    </row>
    <row r="118" spans="1:20" customFormat="1" x14ac:dyDescent="0.25">
      <c r="A118" s="69"/>
      <c r="B118" s="69"/>
      <c r="C118" s="69"/>
      <c r="D118" s="69"/>
      <c r="E118" s="69"/>
      <c r="F118" s="69"/>
      <c r="G118" s="69"/>
      <c r="H118" s="69"/>
      <c r="I118" s="115" t="str">
        <f t="shared" si="25"/>
        <v/>
      </c>
      <c r="J118" s="116" t="str">
        <f t="shared" si="16"/>
        <v/>
      </c>
      <c r="K118" s="68"/>
      <c r="L118" s="68"/>
      <c r="M118" s="126" t="str">
        <f t="shared" si="17"/>
        <v/>
      </c>
      <c r="N118" s="126" t="str">
        <f t="shared" si="18"/>
        <v/>
      </c>
      <c r="O118" s="126" t="str">
        <f t="shared" si="19"/>
        <v/>
      </c>
      <c r="P118" s="126" t="str">
        <f t="shared" si="20"/>
        <v/>
      </c>
      <c r="Q118" s="126" t="str">
        <f t="shared" si="21"/>
        <v/>
      </c>
      <c r="R118" s="126" t="str">
        <f t="shared" si="22"/>
        <v/>
      </c>
      <c r="S118" s="126" t="str">
        <f t="shared" si="23"/>
        <v/>
      </c>
      <c r="T118" s="121" t="str">
        <f t="shared" si="24"/>
        <v/>
      </c>
    </row>
    <row r="119" spans="1:20" customFormat="1" x14ac:dyDescent="0.25">
      <c r="A119" s="69"/>
      <c r="B119" s="69"/>
      <c r="C119" s="69"/>
      <c r="D119" s="69"/>
      <c r="E119" s="69"/>
      <c r="F119" s="69"/>
      <c r="G119" s="69"/>
      <c r="H119" s="69"/>
      <c r="I119" s="115" t="str">
        <f t="shared" si="25"/>
        <v/>
      </c>
      <c r="J119" s="116" t="str">
        <f t="shared" si="16"/>
        <v/>
      </c>
      <c r="K119" s="68"/>
      <c r="L119" s="68"/>
      <c r="M119" s="126" t="str">
        <f t="shared" si="17"/>
        <v/>
      </c>
      <c r="N119" s="126" t="str">
        <f t="shared" si="18"/>
        <v/>
      </c>
      <c r="O119" s="126" t="str">
        <f t="shared" si="19"/>
        <v/>
      </c>
      <c r="P119" s="126" t="str">
        <f t="shared" si="20"/>
        <v/>
      </c>
      <c r="Q119" s="126" t="str">
        <f t="shared" si="21"/>
        <v/>
      </c>
      <c r="R119" s="126" t="str">
        <f t="shared" si="22"/>
        <v/>
      </c>
      <c r="S119" s="126" t="str">
        <f t="shared" si="23"/>
        <v/>
      </c>
      <c r="T119" s="121" t="str">
        <f t="shared" si="24"/>
        <v/>
      </c>
    </row>
    <row r="120" spans="1:20" customFormat="1" x14ac:dyDescent="0.25">
      <c r="A120" s="69"/>
      <c r="B120" s="69"/>
      <c r="C120" s="69"/>
      <c r="D120" s="69"/>
      <c r="E120" s="69"/>
      <c r="F120" s="69"/>
      <c r="G120" s="69"/>
      <c r="H120" s="69"/>
      <c r="I120" s="115" t="str">
        <f t="shared" si="25"/>
        <v/>
      </c>
      <c r="J120" s="116" t="str">
        <f t="shared" si="16"/>
        <v/>
      </c>
      <c r="K120" s="68"/>
      <c r="L120" s="68"/>
      <c r="M120" s="126" t="str">
        <f t="shared" si="17"/>
        <v/>
      </c>
      <c r="N120" s="126" t="str">
        <f t="shared" si="18"/>
        <v/>
      </c>
      <c r="O120" s="126" t="str">
        <f t="shared" si="19"/>
        <v/>
      </c>
      <c r="P120" s="126" t="str">
        <f t="shared" si="20"/>
        <v/>
      </c>
      <c r="Q120" s="126" t="str">
        <f t="shared" si="21"/>
        <v/>
      </c>
      <c r="R120" s="126" t="str">
        <f t="shared" si="22"/>
        <v/>
      </c>
      <c r="S120" s="126" t="str">
        <f t="shared" si="23"/>
        <v/>
      </c>
      <c r="T120" s="121" t="str">
        <f t="shared" si="24"/>
        <v/>
      </c>
    </row>
    <row r="121" spans="1:20" customFormat="1" x14ac:dyDescent="0.25">
      <c r="A121" s="69"/>
      <c r="B121" s="69"/>
      <c r="C121" s="69"/>
      <c r="D121" s="69"/>
      <c r="E121" s="69"/>
      <c r="F121" s="69"/>
      <c r="G121" s="69"/>
      <c r="H121" s="69"/>
      <c r="I121" s="115" t="str">
        <f t="shared" si="25"/>
        <v/>
      </c>
      <c r="J121" s="116" t="str">
        <f t="shared" si="16"/>
        <v/>
      </c>
      <c r="K121" s="68"/>
      <c r="L121" s="68"/>
      <c r="M121" s="126" t="str">
        <f t="shared" si="17"/>
        <v/>
      </c>
      <c r="N121" s="126" t="str">
        <f t="shared" si="18"/>
        <v/>
      </c>
      <c r="O121" s="126" t="str">
        <f t="shared" si="19"/>
        <v/>
      </c>
      <c r="P121" s="126" t="str">
        <f t="shared" si="20"/>
        <v/>
      </c>
      <c r="Q121" s="126" t="str">
        <f t="shared" si="21"/>
        <v/>
      </c>
      <c r="R121" s="126" t="str">
        <f t="shared" si="22"/>
        <v/>
      </c>
      <c r="S121" s="126" t="str">
        <f t="shared" si="23"/>
        <v/>
      </c>
      <c r="T121" s="121" t="str">
        <f t="shared" si="24"/>
        <v/>
      </c>
    </row>
    <row r="122" spans="1:20" customFormat="1" x14ac:dyDescent="0.25">
      <c r="A122" s="69"/>
      <c r="B122" s="69"/>
      <c r="C122" s="69"/>
      <c r="D122" s="69"/>
      <c r="E122" s="69"/>
      <c r="F122" s="69"/>
      <c r="G122" s="69"/>
      <c r="H122" s="69"/>
      <c r="I122" s="115" t="str">
        <f t="shared" si="25"/>
        <v/>
      </c>
      <c r="J122" s="116" t="str">
        <f t="shared" si="16"/>
        <v/>
      </c>
      <c r="K122" s="68"/>
      <c r="L122" s="68"/>
      <c r="M122" s="126" t="str">
        <f t="shared" si="17"/>
        <v/>
      </c>
      <c r="N122" s="126" t="str">
        <f t="shared" si="18"/>
        <v/>
      </c>
      <c r="O122" s="126" t="str">
        <f t="shared" si="19"/>
        <v/>
      </c>
      <c r="P122" s="126" t="str">
        <f t="shared" si="20"/>
        <v/>
      </c>
      <c r="Q122" s="126" t="str">
        <f t="shared" si="21"/>
        <v/>
      </c>
      <c r="R122" s="126" t="str">
        <f t="shared" si="22"/>
        <v/>
      </c>
      <c r="S122" s="126" t="str">
        <f t="shared" si="23"/>
        <v/>
      </c>
      <c r="T122" s="121" t="str">
        <f t="shared" si="24"/>
        <v/>
      </c>
    </row>
    <row r="123" spans="1:20" customFormat="1" x14ac:dyDescent="0.25">
      <c r="A123" s="69"/>
      <c r="B123" s="69"/>
      <c r="C123" s="69"/>
      <c r="D123" s="69"/>
      <c r="E123" s="69"/>
      <c r="F123" s="69"/>
      <c r="G123" s="69"/>
      <c r="H123" s="69"/>
      <c r="I123" s="115" t="str">
        <f t="shared" si="25"/>
        <v/>
      </c>
      <c r="J123" s="116" t="str">
        <f t="shared" si="16"/>
        <v/>
      </c>
      <c r="K123" s="68"/>
      <c r="L123" s="68"/>
      <c r="M123" s="126" t="str">
        <f t="shared" si="17"/>
        <v/>
      </c>
      <c r="N123" s="126" t="str">
        <f t="shared" si="18"/>
        <v/>
      </c>
      <c r="O123" s="126" t="str">
        <f t="shared" si="19"/>
        <v/>
      </c>
      <c r="P123" s="126" t="str">
        <f t="shared" si="20"/>
        <v/>
      </c>
      <c r="Q123" s="126" t="str">
        <f t="shared" si="21"/>
        <v/>
      </c>
      <c r="R123" s="126" t="str">
        <f t="shared" si="22"/>
        <v/>
      </c>
      <c r="S123" s="126" t="str">
        <f t="shared" si="23"/>
        <v/>
      </c>
      <c r="T123" s="121" t="str">
        <f t="shared" si="24"/>
        <v/>
      </c>
    </row>
    <row r="124" spans="1:20" customFormat="1" x14ac:dyDescent="0.25">
      <c r="A124" s="69"/>
      <c r="B124" s="69"/>
      <c r="C124" s="69"/>
      <c r="D124" s="69"/>
      <c r="E124" s="69"/>
      <c r="F124" s="69"/>
      <c r="G124" s="69"/>
      <c r="H124" s="69"/>
      <c r="I124" s="115" t="str">
        <f t="shared" si="25"/>
        <v/>
      </c>
      <c r="J124" s="116" t="str">
        <f t="shared" si="16"/>
        <v/>
      </c>
      <c r="K124" s="68"/>
      <c r="L124" s="68"/>
      <c r="M124" s="126" t="str">
        <f t="shared" si="17"/>
        <v/>
      </c>
      <c r="N124" s="126" t="str">
        <f t="shared" si="18"/>
        <v/>
      </c>
      <c r="O124" s="126" t="str">
        <f t="shared" si="19"/>
        <v/>
      </c>
      <c r="P124" s="126" t="str">
        <f t="shared" si="20"/>
        <v/>
      </c>
      <c r="Q124" s="126" t="str">
        <f t="shared" si="21"/>
        <v/>
      </c>
      <c r="R124" s="126" t="str">
        <f t="shared" si="22"/>
        <v/>
      </c>
      <c r="S124" s="126" t="str">
        <f t="shared" si="23"/>
        <v/>
      </c>
      <c r="T124" s="121" t="str">
        <f t="shared" si="24"/>
        <v/>
      </c>
    </row>
    <row r="125" spans="1:20" customFormat="1" x14ac:dyDescent="0.25">
      <c r="A125" s="69"/>
      <c r="B125" s="69"/>
      <c r="C125" s="69"/>
      <c r="D125" s="69"/>
      <c r="E125" s="69"/>
      <c r="F125" s="69"/>
      <c r="G125" s="69"/>
      <c r="H125" s="69"/>
      <c r="I125" s="115" t="str">
        <f t="shared" si="25"/>
        <v/>
      </c>
      <c r="J125" s="116" t="str">
        <f t="shared" si="16"/>
        <v/>
      </c>
      <c r="K125" s="68"/>
      <c r="L125" s="68"/>
      <c r="M125" s="126" t="str">
        <f t="shared" si="17"/>
        <v/>
      </c>
      <c r="N125" s="126" t="str">
        <f t="shared" si="18"/>
        <v/>
      </c>
      <c r="O125" s="126" t="str">
        <f t="shared" si="19"/>
        <v/>
      </c>
      <c r="P125" s="126" t="str">
        <f t="shared" si="20"/>
        <v/>
      </c>
      <c r="Q125" s="126" t="str">
        <f t="shared" si="21"/>
        <v/>
      </c>
      <c r="R125" s="126" t="str">
        <f t="shared" si="22"/>
        <v/>
      </c>
      <c r="S125" s="126" t="str">
        <f t="shared" si="23"/>
        <v/>
      </c>
      <c r="T125" s="121" t="str">
        <f t="shared" si="24"/>
        <v/>
      </c>
    </row>
    <row r="126" spans="1:20" customFormat="1" x14ac:dyDescent="0.25">
      <c r="A126" s="69"/>
      <c r="B126" s="69"/>
      <c r="C126" s="69"/>
      <c r="D126" s="69"/>
      <c r="E126" s="69"/>
      <c r="F126" s="69"/>
      <c r="G126" s="69"/>
      <c r="H126" s="69"/>
      <c r="I126" s="115" t="str">
        <f t="shared" si="25"/>
        <v/>
      </c>
      <c r="J126" s="116" t="str">
        <f t="shared" si="16"/>
        <v/>
      </c>
      <c r="K126" s="68"/>
      <c r="L126" s="68"/>
      <c r="M126" s="126" t="str">
        <f t="shared" si="17"/>
        <v/>
      </c>
      <c r="N126" s="126" t="str">
        <f t="shared" si="18"/>
        <v/>
      </c>
      <c r="O126" s="126" t="str">
        <f t="shared" si="19"/>
        <v/>
      </c>
      <c r="P126" s="126" t="str">
        <f t="shared" si="20"/>
        <v/>
      </c>
      <c r="Q126" s="126" t="str">
        <f t="shared" si="21"/>
        <v/>
      </c>
      <c r="R126" s="126" t="str">
        <f t="shared" si="22"/>
        <v/>
      </c>
      <c r="S126" s="126" t="str">
        <f t="shared" si="23"/>
        <v/>
      </c>
      <c r="T126" s="121" t="str">
        <f t="shared" si="24"/>
        <v/>
      </c>
    </row>
    <row r="127" spans="1:20" customFormat="1" x14ac:dyDescent="0.25">
      <c r="A127" s="69"/>
      <c r="B127" s="69"/>
      <c r="C127" s="69"/>
      <c r="D127" s="69"/>
      <c r="E127" s="69"/>
      <c r="F127" s="69"/>
      <c r="G127" s="69"/>
      <c r="H127" s="69"/>
      <c r="I127" s="115" t="str">
        <f t="shared" si="25"/>
        <v/>
      </c>
      <c r="J127" s="116" t="str">
        <f t="shared" si="16"/>
        <v/>
      </c>
      <c r="K127" s="68"/>
      <c r="L127" s="68"/>
      <c r="M127" s="126" t="str">
        <f t="shared" si="17"/>
        <v/>
      </c>
      <c r="N127" s="126" t="str">
        <f t="shared" si="18"/>
        <v/>
      </c>
      <c r="O127" s="126" t="str">
        <f t="shared" si="19"/>
        <v/>
      </c>
      <c r="P127" s="126" t="str">
        <f t="shared" si="20"/>
        <v/>
      </c>
      <c r="Q127" s="126" t="str">
        <f t="shared" si="21"/>
        <v/>
      </c>
      <c r="R127" s="126" t="str">
        <f t="shared" si="22"/>
        <v/>
      </c>
      <c r="S127" s="126" t="str">
        <f t="shared" si="23"/>
        <v/>
      </c>
      <c r="T127" s="121" t="str">
        <f t="shared" si="24"/>
        <v/>
      </c>
    </row>
    <row r="128" spans="1:20" customFormat="1" x14ac:dyDescent="0.25">
      <c r="A128" s="69"/>
      <c r="B128" s="69"/>
      <c r="C128" s="69"/>
      <c r="D128" s="69"/>
      <c r="E128" s="69"/>
      <c r="F128" s="69"/>
      <c r="G128" s="69"/>
      <c r="H128" s="69"/>
      <c r="I128" s="115" t="str">
        <f t="shared" si="25"/>
        <v/>
      </c>
      <c r="J128" s="116" t="str">
        <f t="shared" si="16"/>
        <v/>
      </c>
      <c r="K128" s="68"/>
      <c r="L128" s="68"/>
      <c r="M128" s="126" t="str">
        <f t="shared" si="17"/>
        <v/>
      </c>
      <c r="N128" s="126" t="str">
        <f t="shared" si="18"/>
        <v/>
      </c>
      <c r="O128" s="126" t="str">
        <f t="shared" si="19"/>
        <v/>
      </c>
      <c r="P128" s="126" t="str">
        <f t="shared" si="20"/>
        <v/>
      </c>
      <c r="Q128" s="126" t="str">
        <f t="shared" si="21"/>
        <v/>
      </c>
      <c r="R128" s="126" t="str">
        <f t="shared" si="22"/>
        <v/>
      </c>
      <c r="S128" s="126" t="str">
        <f t="shared" si="23"/>
        <v/>
      </c>
      <c r="T128" s="121" t="str">
        <f t="shared" si="24"/>
        <v/>
      </c>
    </row>
    <row r="129" spans="1:20" customFormat="1" x14ac:dyDescent="0.25">
      <c r="A129" s="69"/>
      <c r="B129" s="69"/>
      <c r="C129" s="69"/>
      <c r="D129" s="69"/>
      <c r="E129" s="69"/>
      <c r="F129" s="69"/>
      <c r="G129" s="69"/>
      <c r="H129" s="69"/>
      <c r="I129" s="115" t="str">
        <f t="shared" si="25"/>
        <v/>
      </c>
      <c r="J129" s="116" t="str">
        <f t="shared" si="16"/>
        <v/>
      </c>
      <c r="K129" s="68"/>
      <c r="L129" s="68"/>
      <c r="M129" s="126" t="str">
        <f t="shared" si="17"/>
        <v/>
      </c>
      <c r="N129" s="126" t="str">
        <f t="shared" si="18"/>
        <v/>
      </c>
      <c r="O129" s="126" t="str">
        <f t="shared" si="19"/>
        <v/>
      </c>
      <c r="P129" s="126" t="str">
        <f t="shared" si="20"/>
        <v/>
      </c>
      <c r="Q129" s="126" t="str">
        <f t="shared" si="21"/>
        <v/>
      </c>
      <c r="R129" s="126" t="str">
        <f t="shared" si="22"/>
        <v/>
      </c>
      <c r="S129" s="126" t="str">
        <f t="shared" si="23"/>
        <v/>
      </c>
      <c r="T129" s="121" t="str">
        <f t="shared" si="24"/>
        <v/>
      </c>
    </row>
    <row r="130" spans="1:20" customFormat="1" x14ac:dyDescent="0.25">
      <c r="A130" s="69"/>
      <c r="B130" s="69"/>
      <c r="C130" s="69"/>
      <c r="D130" s="69"/>
      <c r="E130" s="69"/>
      <c r="F130" s="69"/>
      <c r="G130" s="69"/>
      <c r="H130" s="69"/>
      <c r="I130" s="115" t="str">
        <f t="shared" si="25"/>
        <v/>
      </c>
      <c r="J130" s="116" t="str">
        <f t="shared" si="16"/>
        <v/>
      </c>
      <c r="K130" s="68"/>
      <c r="L130" s="68"/>
      <c r="M130" s="126" t="str">
        <f t="shared" si="17"/>
        <v/>
      </c>
      <c r="N130" s="126" t="str">
        <f t="shared" si="18"/>
        <v/>
      </c>
      <c r="O130" s="126" t="str">
        <f t="shared" si="19"/>
        <v/>
      </c>
      <c r="P130" s="126" t="str">
        <f t="shared" si="20"/>
        <v/>
      </c>
      <c r="Q130" s="126" t="str">
        <f t="shared" si="21"/>
        <v/>
      </c>
      <c r="R130" s="126" t="str">
        <f t="shared" si="22"/>
        <v/>
      </c>
      <c r="S130" s="126" t="str">
        <f t="shared" si="23"/>
        <v/>
      </c>
      <c r="T130" s="121" t="str">
        <f t="shared" si="24"/>
        <v/>
      </c>
    </row>
    <row r="131" spans="1:20" customFormat="1" x14ac:dyDescent="0.25">
      <c r="A131" s="69"/>
      <c r="B131" s="69"/>
      <c r="C131" s="69"/>
      <c r="D131" s="69"/>
      <c r="E131" s="69"/>
      <c r="F131" s="69"/>
      <c r="G131" s="69"/>
      <c r="H131" s="69"/>
      <c r="I131" s="115" t="str">
        <f t="shared" si="25"/>
        <v/>
      </c>
      <c r="J131" s="116" t="str">
        <f t="shared" si="16"/>
        <v/>
      </c>
      <c r="K131" s="68"/>
      <c r="L131" s="68"/>
      <c r="M131" s="126" t="str">
        <f t="shared" si="17"/>
        <v/>
      </c>
      <c r="N131" s="126" t="str">
        <f t="shared" si="18"/>
        <v/>
      </c>
      <c r="O131" s="126" t="str">
        <f t="shared" si="19"/>
        <v/>
      </c>
      <c r="P131" s="126" t="str">
        <f t="shared" si="20"/>
        <v/>
      </c>
      <c r="Q131" s="126" t="str">
        <f t="shared" si="21"/>
        <v/>
      </c>
      <c r="R131" s="126" t="str">
        <f t="shared" si="22"/>
        <v/>
      </c>
      <c r="S131" s="126" t="str">
        <f t="shared" si="23"/>
        <v/>
      </c>
      <c r="T131" s="121" t="str">
        <f t="shared" si="24"/>
        <v/>
      </c>
    </row>
    <row r="132" spans="1:20" customFormat="1" x14ac:dyDescent="0.25">
      <c r="A132" s="69"/>
      <c r="B132" s="69"/>
      <c r="C132" s="69"/>
      <c r="D132" s="69"/>
      <c r="E132" s="69"/>
      <c r="F132" s="69"/>
      <c r="G132" s="69"/>
      <c r="H132" s="69"/>
      <c r="I132" s="115" t="str">
        <f t="shared" si="25"/>
        <v/>
      </c>
      <c r="J132" s="116" t="str">
        <f t="shared" ref="J132:J195" si="26">IF(ISBLANK(A132),"",ROUND((IF(H132="W",-1*(E132+(F132/60)+(G132/3600)),(E132+(F132/60)+(G132/3600)))),$J$1))</f>
        <v/>
      </c>
      <c r="K132" s="68"/>
      <c r="L132" s="68"/>
      <c r="M132" s="126" t="str">
        <f t="shared" si="17"/>
        <v/>
      </c>
      <c r="N132" s="126" t="str">
        <f t="shared" si="18"/>
        <v/>
      </c>
      <c r="O132" s="126" t="str">
        <f t="shared" si="19"/>
        <v/>
      </c>
      <c r="P132" s="126" t="str">
        <f t="shared" si="20"/>
        <v/>
      </c>
      <c r="Q132" s="126" t="str">
        <f t="shared" si="21"/>
        <v/>
      </c>
      <c r="R132" s="126" t="str">
        <f t="shared" si="22"/>
        <v/>
      </c>
      <c r="S132" s="126" t="str">
        <f t="shared" si="23"/>
        <v/>
      </c>
      <c r="T132" s="121" t="str">
        <f t="shared" si="24"/>
        <v/>
      </c>
    </row>
    <row r="133" spans="1:20" customFormat="1" x14ac:dyDescent="0.25">
      <c r="A133" s="69"/>
      <c r="B133" s="69"/>
      <c r="C133" s="69"/>
      <c r="D133" s="69"/>
      <c r="E133" s="69"/>
      <c r="F133" s="69"/>
      <c r="G133" s="69"/>
      <c r="H133" s="69"/>
      <c r="I133" s="115" t="str">
        <f t="shared" si="25"/>
        <v/>
      </c>
      <c r="J133" s="116" t="str">
        <f t="shared" si="26"/>
        <v/>
      </c>
      <c r="K133" s="68"/>
      <c r="L133" s="68"/>
      <c r="M133" s="126" t="str">
        <f t="shared" ref="M133:M196" si="27">IF(ISBLANK(K133), "", INT(ABS(K133)))</f>
        <v/>
      </c>
      <c r="N133" s="126" t="str">
        <f t="shared" ref="N133:N196" si="28">IF(ISBLANK(K133), "", INT(60*(ABS(K133)-INT(ABS(K133)))))</f>
        <v/>
      </c>
      <c r="O133" s="126" t="str">
        <f t="shared" ref="O133:O196" si="29">IF(ISBLANK(K133),"",ROUND(60*((60*(ABS(K133)-INT(ABS(K133))))-INT((60*(ABS(K133)-INT(ABS(K133)))))), $S$1))</f>
        <v/>
      </c>
      <c r="P133" s="126" t="str">
        <f t="shared" ref="P133:P196" si="30">IF(ISBLANK(K133), "", IF(K133&lt;0,"S","N"))</f>
        <v/>
      </c>
      <c r="Q133" s="126" t="str">
        <f t="shared" ref="Q133:Q196" si="31">IF(ISBLANK(L133), "", INT(ABS(L133)))</f>
        <v/>
      </c>
      <c r="R133" s="126" t="str">
        <f t="shared" ref="R133:R196" si="32">IF(ISBLANK(L133), "", INT(60*(ABS(L133)-INT(ABS(L133)))))</f>
        <v/>
      </c>
      <c r="S133" s="126" t="str">
        <f t="shared" ref="S133:S196" si="33">IF(ISBLANK(L133),"",ROUND(60*((60*(ABS(L133)-INT(ABS(L133))))-INT((60*(ABS(L133)-INT(ABS(L133)))))), $S$1))</f>
        <v/>
      </c>
      <c r="T133" s="121" t="str">
        <f t="shared" ref="T133:T196" si="34">IF(ISBLANK(L133), "",IF(L133&lt;0,"W","E"))</f>
        <v/>
      </c>
    </row>
    <row r="134" spans="1:20" customFormat="1" x14ac:dyDescent="0.25">
      <c r="A134" s="69"/>
      <c r="B134" s="69"/>
      <c r="C134" s="69"/>
      <c r="D134" s="69"/>
      <c r="E134" s="69"/>
      <c r="F134" s="69"/>
      <c r="G134" s="69"/>
      <c r="H134" s="69"/>
      <c r="I134" s="115" t="str">
        <f t="shared" ref="I134:I197" si="35">IF(ISBLANK(A134),"",IF(D134="S",-1*(A134+(B134/60)+(C134/3600)), (A134+(B134/60)+(C134/3600))))</f>
        <v/>
      </c>
      <c r="J134" s="116" t="str">
        <f t="shared" si="26"/>
        <v/>
      </c>
      <c r="K134" s="68"/>
      <c r="L134" s="68"/>
      <c r="M134" s="126" t="str">
        <f t="shared" si="27"/>
        <v/>
      </c>
      <c r="N134" s="126" t="str">
        <f t="shared" si="28"/>
        <v/>
      </c>
      <c r="O134" s="126" t="str">
        <f t="shared" si="29"/>
        <v/>
      </c>
      <c r="P134" s="126" t="str">
        <f t="shared" si="30"/>
        <v/>
      </c>
      <c r="Q134" s="126" t="str">
        <f t="shared" si="31"/>
        <v/>
      </c>
      <c r="R134" s="126" t="str">
        <f t="shared" si="32"/>
        <v/>
      </c>
      <c r="S134" s="126" t="str">
        <f t="shared" si="33"/>
        <v/>
      </c>
      <c r="T134" s="121" t="str">
        <f t="shared" si="34"/>
        <v/>
      </c>
    </row>
    <row r="135" spans="1:20" customFormat="1" x14ac:dyDescent="0.25">
      <c r="A135" s="69"/>
      <c r="B135" s="69"/>
      <c r="C135" s="69"/>
      <c r="D135" s="69"/>
      <c r="E135" s="69"/>
      <c r="F135" s="69"/>
      <c r="G135" s="69"/>
      <c r="H135" s="69"/>
      <c r="I135" s="115" t="str">
        <f t="shared" si="35"/>
        <v/>
      </c>
      <c r="J135" s="116" t="str">
        <f t="shared" si="26"/>
        <v/>
      </c>
      <c r="K135" s="68"/>
      <c r="L135" s="68"/>
      <c r="M135" s="126" t="str">
        <f t="shared" si="27"/>
        <v/>
      </c>
      <c r="N135" s="126" t="str">
        <f t="shared" si="28"/>
        <v/>
      </c>
      <c r="O135" s="126" t="str">
        <f t="shared" si="29"/>
        <v/>
      </c>
      <c r="P135" s="126" t="str">
        <f t="shared" si="30"/>
        <v/>
      </c>
      <c r="Q135" s="126" t="str">
        <f t="shared" si="31"/>
        <v/>
      </c>
      <c r="R135" s="126" t="str">
        <f t="shared" si="32"/>
        <v/>
      </c>
      <c r="S135" s="126" t="str">
        <f t="shared" si="33"/>
        <v/>
      </c>
      <c r="T135" s="121" t="str">
        <f t="shared" si="34"/>
        <v/>
      </c>
    </row>
    <row r="136" spans="1:20" customFormat="1" x14ac:dyDescent="0.25">
      <c r="A136" s="69"/>
      <c r="B136" s="69"/>
      <c r="C136" s="69"/>
      <c r="D136" s="69"/>
      <c r="E136" s="69"/>
      <c r="F136" s="69"/>
      <c r="G136" s="69"/>
      <c r="H136" s="69"/>
      <c r="I136" s="115" t="str">
        <f t="shared" si="35"/>
        <v/>
      </c>
      <c r="J136" s="116" t="str">
        <f t="shared" si="26"/>
        <v/>
      </c>
      <c r="K136" s="68"/>
      <c r="L136" s="68"/>
      <c r="M136" s="126" t="str">
        <f t="shared" si="27"/>
        <v/>
      </c>
      <c r="N136" s="126" t="str">
        <f t="shared" si="28"/>
        <v/>
      </c>
      <c r="O136" s="126" t="str">
        <f t="shared" si="29"/>
        <v/>
      </c>
      <c r="P136" s="126" t="str">
        <f t="shared" si="30"/>
        <v/>
      </c>
      <c r="Q136" s="126" t="str">
        <f t="shared" si="31"/>
        <v/>
      </c>
      <c r="R136" s="126" t="str">
        <f t="shared" si="32"/>
        <v/>
      </c>
      <c r="S136" s="126" t="str">
        <f t="shared" si="33"/>
        <v/>
      </c>
      <c r="T136" s="121" t="str">
        <f t="shared" si="34"/>
        <v/>
      </c>
    </row>
    <row r="137" spans="1:20" customFormat="1" x14ac:dyDescent="0.25">
      <c r="A137" s="69"/>
      <c r="B137" s="69"/>
      <c r="C137" s="69"/>
      <c r="D137" s="69"/>
      <c r="E137" s="69"/>
      <c r="F137" s="69"/>
      <c r="G137" s="69"/>
      <c r="H137" s="69"/>
      <c r="I137" s="115" t="str">
        <f t="shared" si="35"/>
        <v/>
      </c>
      <c r="J137" s="116" t="str">
        <f t="shared" si="26"/>
        <v/>
      </c>
      <c r="K137" s="68"/>
      <c r="L137" s="68"/>
      <c r="M137" s="126" t="str">
        <f t="shared" si="27"/>
        <v/>
      </c>
      <c r="N137" s="126" t="str">
        <f t="shared" si="28"/>
        <v/>
      </c>
      <c r="O137" s="126" t="str">
        <f t="shared" si="29"/>
        <v/>
      </c>
      <c r="P137" s="126" t="str">
        <f t="shared" si="30"/>
        <v/>
      </c>
      <c r="Q137" s="126" t="str">
        <f t="shared" si="31"/>
        <v/>
      </c>
      <c r="R137" s="126" t="str">
        <f t="shared" si="32"/>
        <v/>
      </c>
      <c r="S137" s="126" t="str">
        <f t="shared" si="33"/>
        <v/>
      </c>
      <c r="T137" s="121" t="str">
        <f t="shared" si="34"/>
        <v/>
      </c>
    </row>
    <row r="138" spans="1:20" customFormat="1" x14ac:dyDescent="0.25">
      <c r="A138" s="69"/>
      <c r="B138" s="69"/>
      <c r="C138" s="69"/>
      <c r="D138" s="69"/>
      <c r="E138" s="69"/>
      <c r="F138" s="69"/>
      <c r="G138" s="69"/>
      <c r="H138" s="69"/>
      <c r="I138" s="115" t="str">
        <f t="shared" si="35"/>
        <v/>
      </c>
      <c r="J138" s="116" t="str">
        <f t="shared" si="26"/>
        <v/>
      </c>
      <c r="K138" s="68"/>
      <c r="L138" s="68"/>
      <c r="M138" s="126" t="str">
        <f t="shared" si="27"/>
        <v/>
      </c>
      <c r="N138" s="126" t="str">
        <f t="shared" si="28"/>
        <v/>
      </c>
      <c r="O138" s="126" t="str">
        <f t="shared" si="29"/>
        <v/>
      </c>
      <c r="P138" s="126" t="str">
        <f t="shared" si="30"/>
        <v/>
      </c>
      <c r="Q138" s="126" t="str">
        <f t="shared" si="31"/>
        <v/>
      </c>
      <c r="R138" s="126" t="str">
        <f t="shared" si="32"/>
        <v/>
      </c>
      <c r="S138" s="126" t="str">
        <f t="shared" si="33"/>
        <v/>
      </c>
      <c r="T138" s="121" t="str">
        <f t="shared" si="34"/>
        <v/>
      </c>
    </row>
    <row r="139" spans="1:20" customFormat="1" x14ac:dyDescent="0.25">
      <c r="A139" s="69"/>
      <c r="B139" s="69"/>
      <c r="C139" s="69"/>
      <c r="D139" s="69"/>
      <c r="E139" s="69"/>
      <c r="F139" s="69"/>
      <c r="G139" s="69"/>
      <c r="H139" s="69"/>
      <c r="I139" s="115" t="str">
        <f t="shared" si="35"/>
        <v/>
      </c>
      <c r="J139" s="116" t="str">
        <f t="shared" si="26"/>
        <v/>
      </c>
      <c r="K139" s="68"/>
      <c r="L139" s="68"/>
      <c r="M139" s="126" t="str">
        <f t="shared" si="27"/>
        <v/>
      </c>
      <c r="N139" s="126" t="str">
        <f t="shared" si="28"/>
        <v/>
      </c>
      <c r="O139" s="126" t="str">
        <f t="shared" si="29"/>
        <v/>
      </c>
      <c r="P139" s="126" t="str">
        <f t="shared" si="30"/>
        <v/>
      </c>
      <c r="Q139" s="126" t="str">
        <f t="shared" si="31"/>
        <v/>
      </c>
      <c r="R139" s="126" t="str">
        <f t="shared" si="32"/>
        <v/>
      </c>
      <c r="S139" s="126" t="str">
        <f t="shared" si="33"/>
        <v/>
      </c>
      <c r="T139" s="121" t="str">
        <f t="shared" si="34"/>
        <v/>
      </c>
    </row>
    <row r="140" spans="1:20" customFormat="1" x14ac:dyDescent="0.25">
      <c r="A140" s="69"/>
      <c r="B140" s="69"/>
      <c r="C140" s="69"/>
      <c r="D140" s="69"/>
      <c r="E140" s="69"/>
      <c r="F140" s="69"/>
      <c r="G140" s="69"/>
      <c r="H140" s="69"/>
      <c r="I140" s="115" t="str">
        <f t="shared" si="35"/>
        <v/>
      </c>
      <c r="J140" s="116" t="str">
        <f t="shared" si="26"/>
        <v/>
      </c>
      <c r="K140" s="68"/>
      <c r="L140" s="68"/>
      <c r="M140" s="126" t="str">
        <f t="shared" si="27"/>
        <v/>
      </c>
      <c r="N140" s="126" t="str">
        <f t="shared" si="28"/>
        <v/>
      </c>
      <c r="O140" s="126" t="str">
        <f t="shared" si="29"/>
        <v/>
      </c>
      <c r="P140" s="126" t="str">
        <f t="shared" si="30"/>
        <v/>
      </c>
      <c r="Q140" s="126" t="str">
        <f t="shared" si="31"/>
        <v/>
      </c>
      <c r="R140" s="126" t="str">
        <f t="shared" si="32"/>
        <v/>
      </c>
      <c r="S140" s="126" t="str">
        <f t="shared" si="33"/>
        <v/>
      </c>
      <c r="T140" s="121" t="str">
        <f t="shared" si="34"/>
        <v/>
      </c>
    </row>
    <row r="141" spans="1:20" customFormat="1" x14ac:dyDescent="0.25">
      <c r="A141" s="69"/>
      <c r="B141" s="69"/>
      <c r="C141" s="69"/>
      <c r="D141" s="69"/>
      <c r="E141" s="69"/>
      <c r="F141" s="69"/>
      <c r="G141" s="69"/>
      <c r="H141" s="69"/>
      <c r="I141" s="115" t="str">
        <f t="shared" si="35"/>
        <v/>
      </c>
      <c r="J141" s="116" t="str">
        <f t="shared" si="26"/>
        <v/>
      </c>
      <c r="K141" s="68"/>
      <c r="L141" s="68"/>
      <c r="M141" s="126" t="str">
        <f t="shared" si="27"/>
        <v/>
      </c>
      <c r="N141" s="126" t="str">
        <f t="shared" si="28"/>
        <v/>
      </c>
      <c r="O141" s="126" t="str">
        <f t="shared" si="29"/>
        <v/>
      </c>
      <c r="P141" s="126" t="str">
        <f t="shared" si="30"/>
        <v/>
      </c>
      <c r="Q141" s="126" t="str">
        <f t="shared" si="31"/>
        <v/>
      </c>
      <c r="R141" s="126" t="str">
        <f t="shared" si="32"/>
        <v/>
      </c>
      <c r="S141" s="126" t="str">
        <f t="shared" si="33"/>
        <v/>
      </c>
      <c r="T141" s="121" t="str">
        <f t="shared" si="34"/>
        <v/>
      </c>
    </row>
    <row r="142" spans="1:20" customFormat="1" x14ac:dyDescent="0.25">
      <c r="A142" s="69"/>
      <c r="B142" s="69"/>
      <c r="C142" s="69"/>
      <c r="D142" s="69"/>
      <c r="E142" s="69"/>
      <c r="F142" s="69"/>
      <c r="G142" s="69"/>
      <c r="H142" s="69"/>
      <c r="I142" s="115" t="str">
        <f t="shared" si="35"/>
        <v/>
      </c>
      <c r="J142" s="116" t="str">
        <f t="shared" si="26"/>
        <v/>
      </c>
      <c r="K142" s="68"/>
      <c r="L142" s="68"/>
      <c r="M142" s="126" t="str">
        <f t="shared" si="27"/>
        <v/>
      </c>
      <c r="N142" s="126" t="str">
        <f t="shared" si="28"/>
        <v/>
      </c>
      <c r="O142" s="126" t="str">
        <f t="shared" si="29"/>
        <v/>
      </c>
      <c r="P142" s="126" t="str">
        <f t="shared" si="30"/>
        <v/>
      </c>
      <c r="Q142" s="126" t="str">
        <f t="shared" si="31"/>
        <v/>
      </c>
      <c r="R142" s="126" t="str">
        <f t="shared" si="32"/>
        <v/>
      </c>
      <c r="S142" s="126" t="str">
        <f t="shared" si="33"/>
        <v/>
      </c>
      <c r="T142" s="121" t="str">
        <f t="shared" si="34"/>
        <v/>
      </c>
    </row>
    <row r="143" spans="1:20" customFormat="1" x14ac:dyDescent="0.25">
      <c r="A143" s="69"/>
      <c r="B143" s="69"/>
      <c r="C143" s="69"/>
      <c r="D143" s="69"/>
      <c r="E143" s="69"/>
      <c r="F143" s="69"/>
      <c r="G143" s="69"/>
      <c r="H143" s="69"/>
      <c r="I143" s="115" t="str">
        <f t="shared" si="35"/>
        <v/>
      </c>
      <c r="J143" s="116" t="str">
        <f t="shared" si="26"/>
        <v/>
      </c>
      <c r="K143" s="68"/>
      <c r="L143" s="68"/>
      <c r="M143" s="126" t="str">
        <f t="shared" si="27"/>
        <v/>
      </c>
      <c r="N143" s="126" t="str">
        <f t="shared" si="28"/>
        <v/>
      </c>
      <c r="O143" s="126" t="str">
        <f t="shared" si="29"/>
        <v/>
      </c>
      <c r="P143" s="126" t="str">
        <f t="shared" si="30"/>
        <v/>
      </c>
      <c r="Q143" s="126" t="str">
        <f t="shared" si="31"/>
        <v/>
      </c>
      <c r="R143" s="126" t="str">
        <f t="shared" si="32"/>
        <v/>
      </c>
      <c r="S143" s="126" t="str">
        <f t="shared" si="33"/>
        <v/>
      </c>
      <c r="T143" s="121" t="str">
        <f t="shared" si="34"/>
        <v/>
      </c>
    </row>
    <row r="144" spans="1:20" customFormat="1" x14ac:dyDescent="0.25">
      <c r="A144" s="69"/>
      <c r="B144" s="69"/>
      <c r="C144" s="69"/>
      <c r="D144" s="69"/>
      <c r="E144" s="69"/>
      <c r="F144" s="69"/>
      <c r="G144" s="69"/>
      <c r="H144" s="69"/>
      <c r="I144" s="115" t="str">
        <f t="shared" si="35"/>
        <v/>
      </c>
      <c r="J144" s="116" t="str">
        <f t="shared" si="26"/>
        <v/>
      </c>
      <c r="K144" s="68"/>
      <c r="L144" s="68"/>
      <c r="M144" s="126" t="str">
        <f t="shared" si="27"/>
        <v/>
      </c>
      <c r="N144" s="126" t="str">
        <f t="shared" si="28"/>
        <v/>
      </c>
      <c r="O144" s="126" t="str">
        <f t="shared" si="29"/>
        <v/>
      </c>
      <c r="P144" s="126" t="str">
        <f t="shared" si="30"/>
        <v/>
      </c>
      <c r="Q144" s="126" t="str">
        <f t="shared" si="31"/>
        <v/>
      </c>
      <c r="R144" s="126" t="str">
        <f t="shared" si="32"/>
        <v/>
      </c>
      <c r="S144" s="126" t="str">
        <f t="shared" si="33"/>
        <v/>
      </c>
      <c r="T144" s="121" t="str">
        <f t="shared" si="34"/>
        <v/>
      </c>
    </row>
    <row r="145" spans="1:20" customFormat="1" x14ac:dyDescent="0.25">
      <c r="A145" s="69"/>
      <c r="B145" s="69"/>
      <c r="C145" s="69"/>
      <c r="D145" s="69"/>
      <c r="E145" s="69"/>
      <c r="F145" s="69"/>
      <c r="G145" s="69"/>
      <c r="H145" s="69"/>
      <c r="I145" s="115" t="str">
        <f t="shared" si="35"/>
        <v/>
      </c>
      <c r="J145" s="116" t="str">
        <f t="shared" si="26"/>
        <v/>
      </c>
      <c r="K145" s="68"/>
      <c r="L145" s="68"/>
      <c r="M145" s="126" t="str">
        <f t="shared" si="27"/>
        <v/>
      </c>
      <c r="N145" s="126" t="str">
        <f t="shared" si="28"/>
        <v/>
      </c>
      <c r="O145" s="126" t="str">
        <f t="shared" si="29"/>
        <v/>
      </c>
      <c r="P145" s="126" t="str">
        <f t="shared" si="30"/>
        <v/>
      </c>
      <c r="Q145" s="126" t="str">
        <f t="shared" si="31"/>
        <v/>
      </c>
      <c r="R145" s="126" t="str">
        <f t="shared" si="32"/>
        <v/>
      </c>
      <c r="S145" s="126" t="str">
        <f t="shared" si="33"/>
        <v/>
      </c>
      <c r="T145" s="121" t="str">
        <f t="shared" si="34"/>
        <v/>
      </c>
    </row>
    <row r="146" spans="1:20" customFormat="1" x14ac:dyDescent="0.25">
      <c r="A146" s="69"/>
      <c r="B146" s="69"/>
      <c r="C146" s="69"/>
      <c r="D146" s="69"/>
      <c r="E146" s="69"/>
      <c r="F146" s="69"/>
      <c r="G146" s="69"/>
      <c r="H146" s="69"/>
      <c r="I146" s="115" t="str">
        <f t="shared" si="35"/>
        <v/>
      </c>
      <c r="J146" s="116" t="str">
        <f t="shared" si="26"/>
        <v/>
      </c>
      <c r="K146" s="68"/>
      <c r="L146" s="68"/>
      <c r="M146" s="126" t="str">
        <f t="shared" si="27"/>
        <v/>
      </c>
      <c r="N146" s="126" t="str">
        <f t="shared" si="28"/>
        <v/>
      </c>
      <c r="O146" s="126" t="str">
        <f t="shared" si="29"/>
        <v/>
      </c>
      <c r="P146" s="126" t="str">
        <f t="shared" si="30"/>
        <v/>
      </c>
      <c r="Q146" s="126" t="str">
        <f t="shared" si="31"/>
        <v/>
      </c>
      <c r="R146" s="126" t="str">
        <f t="shared" si="32"/>
        <v/>
      </c>
      <c r="S146" s="126" t="str">
        <f t="shared" si="33"/>
        <v/>
      </c>
      <c r="T146" s="121" t="str">
        <f t="shared" si="34"/>
        <v/>
      </c>
    </row>
    <row r="147" spans="1:20" customFormat="1" x14ac:dyDescent="0.25">
      <c r="A147" s="69"/>
      <c r="B147" s="69"/>
      <c r="C147" s="69"/>
      <c r="D147" s="69"/>
      <c r="E147" s="69"/>
      <c r="F147" s="69"/>
      <c r="G147" s="69"/>
      <c r="H147" s="69"/>
      <c r="I147" s="115" t="str">
        <f t="shared" si="35"/>
        <v/>
      </c>
      <c r="J147" s="116" t="str">
        <f t="shared" si="26"/>
        <v/>
      </c>
      <c r="K147" s="68"/>
      <c r="L147" s="68"/>
      <c r="M147" s="126" t="str">
        <f t="shared" si="27"/>
        <v/>
      </c>
      <c r="N147" s="126" t="str">
        <f t="shared" si="28"/>
        <v/>
      </c>
      <c r="O147" s="126" t="str">
        <f t="shared" si="29"/>
        <v/>
      </c>
      <c r="P147" s="126" t="str">
        <f t="shared" si="30"/>
        <v/>
      </c>
      <c r="Q147" s="126" t="str">
        <f t="shared" si="31"/>
        <v/>
      </c>
      <c r="R147" s="126" t="str">
        <f t="shared" si="32"/>
        <v/>
      </c>
      <c r="S147" s="126" t="str">
        <f t="shared" si="33"/>
        <v/>
      </c>
      <c r="T147" s="121" t="str">
        <f t="shared" si="34"/>
        <v/>
      </c>
    </row>
    <row r="148" spans="1:20" customFormat="1" x14ac:dyDescent="0.25">
      <c r="A148" s="69"/>
      <c r="B148" s="69"/>
      <c r="C148" s="69"/>
      <c r="D148" s="69"/>
      <c r="E148" s="69"/>
      <c r="F148" s="69"/>
      <c r="G148" s="69"/>
      <c r="H148" s="69"/>
      <c r="I148" s="115" t="str">
        <f t="shared" si="35"/>
        <v/>
      </c>
      <c r="J148" s="116" t="str">
        <f t="shared" si="26"/>
        <v/>
      </c>
      <c r="K148" s="68"/>
      <c r="L148" s="68"/>
      <c r="M148" s="126" t="str">
        <f t="shared" si="27"/>
        <v/>
      </c>
      <c r="N148" s="126" t="str">
        <f t="shared" si="28"/>
        <v/>
      </c>
      <c r="O148" s="126" t="str">
        <f t="shared" si="29"/>
        <v/>
      </c>
      <c r="P148" s="126" t="str">
        <f t="shared" si="30"/>
        <v/>
      </c>
      <c r="Q148" s="126" t="str">
        <f t="shared" si="31"/>
        <v/>
      </c>
      <c r="R148" s="126" t="str">
        <f t="shared" si="32"/>
        <v/>
      </c>
      <c r="S148" s="126" t="str">
        <f t="shared" si="33"/>
        <v/>
      </c>
      <c r="T148" s="121" t="str">
        <f t="shared" si="34"/>
        <v/>
      </c>
    </row>
    <row r="149" spans="1:20" customFormat="1" x14ac:dyDescent="0.25">
      <c r="A149" s="69"/>
      <c r="B149" s="69"/>
      <c r="C149" s="69"/>
      <c r="D149" s="69"/>
      <c r="E149" s="69"/>
      <c r="F149" s="69"/>
      <c r="G149" s="69"/>
      <c r="H149" s="69"/>
      <c r="I149" s="115" t="str">
        <f t="shared" si="35"/>
        <v/>
      </c>
      <c r="J149" s="116" t="str">
        <f t="shared" si="26"/>
        <v/>
      </c>
      <c r="K149" s="68"/>
      <c r="L149" s="68"/>
      <c r="M149" s="126" t="str">
        <f t="shared" si="27"/>
        <v/>
      </c>
      <c r="N149" s="126" t="str">
        <f t="shared" si="28"/>
        <v/>
      </c>
      <c r="O149" s="126" t="str">
        <f t="shared" si="29"/>
        <v/>
      </c>
      <c r="P149" s="126" t="str">
        <f t="shared" si="30"/>
        <v/>
      </c>
      <c r="Q149" s="126" t="str">
        <f t="shared" si="31"/>
        <v/>
      </c>
      <c r="R149" s="126" t="str">
        <f t="shared" si="32"/>
        <v/>
      </c>
      <c r="S149" s="126" t="str">
        <f t="shared" si="33"/>
        <v/>
      </c>
      <c r="T149" s="121" t="str">
        <f t="shared" si="34"/>
        <v/>
      </c>
    </row>
    <row r="150" spans="1:20" customFormat="1" x14ac:dyDescent="0.25">
      <c r="A150" s="69"/>
      <c r="B150" s="69"/>
      <c r="C150" s="69"/>
      <c r="D150" s="69"/>
      <c r="E150" s="69"/>
      <c r="F150" s="69"/>
      <c r="G150" s="69"/>
      <c r="H150" s="69"/>
      <c r="I150" s="115" t="str">
        <f t="shared" si="35"/>
        <v/>
      </c>
      <c r="J150" s="116" t="str">
        <f t="shared" si="26"/>
        <v/>
      </c>
      <c r="K150" s="68"/>
      <c r="L150" s="68"/>
      <c r="M150" s="126" t="str">
        <f t="shared" si="27"/>
        <v/>
      </c>
      <c r="N150" s="126" t="str">
        <f t="shared" si="28"/>
        <v/>
      </c>
      <c r="O150" s="126" t="str">
        <f t="shared" si="29"/>
        <v/>
      </c>
      <c r="P150" s="126" t="str">
        <f t="shared" si="30"/>
        <v/>
      </c>
      <c r="Q150" s="126" t="str">
        <f t="shared" si="31"/>
        <v/>
      </c>
      <c r="R150" s="126" t="str">
        <f t="shared" si="32"/>
        <v/>
      </c>
      <c r="S150" s="126" t="str">
        <f t="shared" si="33"/>
        <v/>
      </c>
      <c r="T150" s="121" t="str">
        <f t="shared" si="34"/>
        <v/>
      </c>
    </row>
    <row r="151" spans="1:20" customFormat="1" x14ac:dyDescent="0.25">
      <c r="A151" s="69"/>
      <c r="B151" s="69"/>
      <c r="C151" s="69"/>
      <c r="D151" s="69"/>
      <c r="E151" s="69"/>
      <c r="F151" s="69"/>
      <c r="G151" s="69"/>
      <c r="H151" s="69"/>
      <c r="I151" s="115" t="str">
        <f t="shared" si="35"/>
        <v/>
      </c>
      <c r="J151" s="116" t="str">
        <f t="shared" si="26"/>
        <v/>
      </c>
      <c r="K151" s="68"/>
      <c r="L151" s="68"/>
      <c r="M151" s="126" t="str">
        <f t="shared" si="27"/>
        <v/>
      </c>
      <c r="N151" s="126" t="str">
        <f t="shared" si="28"/>
        <v/>
      </c>
      <c r="O151" s="126" t="str">
        <f t="shared" si="29"/>
        <v/>
      </c>
      <c r="P151" s="126" t="str">
        <f t="shared" si="30"/>
        <v/>
      </c>
      <c r="Q151" s="126" t="str">
        <f t="shared" si="31"/>
        <v/>
      </c>
      <c r="R151" s="126" t="str">
        <f t="shared" si="32"/>
        <v/>
      </c>
      <c r="S151" s="126" t="str">
        <f t="shared" si="33"/>
        <v/>
      </c>
      <c r="T151" s="121" t="str">
        <f t="shared" si="34"/>
        <v/>
      </c>
    </row>
    <row r="152" spans="1:20" customFormat="1" x14ac:dyDescent="0.25">
      <c r="A152" s="69"/>
      <c r="B152" s="69"/>
      <c r="C152" s="69"/>
      <c r="D152" s="69"/>
      <c r="E152" s="69"/>
      <c r="F152" s="69"/>
      <c r="G152" s="69"/>
      <c r="H152" s="69"/>
      <c r="I152" s="115" t="str">
        <f t="shared" si="35"/>
        <v/>
      </c>
      <c r="J152" s="116" t="str">
        <f t="shared" si="26"/>
        <v/>
      </c>
      <c r="K152" s="68"/>
      <c r="L152" s="68"/>
      <c r="M152" s="126" t="str">
        <f t="shared" si="27"/>
        <v/>
      </c>
      <c r="N152" s="126" t="str">
        <f t="shared" si="28"/>
        <v/>
      </c>
      <c r="O152" s="126" t="str">
        <f t="shared" si="29"/>
        <v/>
      </c>
      <c r="P152" s="126" t="str">
        <f t="shared" si="30"/>
        <v/>
      </c>
      <c r="Q152" s="126" t="str">
        <f t="shared" si="31"/>
        <v/>
      </c>
      <c r="R152" s="126" t="str">
        <f t="shared" si="32"/>
        <v/>
      </c>
      <c r="S152" s="126" t="str">
        <f t="shared" si="33"/>
        <v/>
      </c>
      <c r="T152" s="121" t="str">
        <f t="shared" si="34"/>
        <v/>
      </c>
    </row>
    <row r="153" spans="1:20" customFormat="1" x14ac:dyDescent="0.25">
      <c r="A153" s="69"/>
      <c r="B153" s="69"/>
      <c r="C153" s="69"/>
      <c r="D153" s="69"/>
      <c r="E153" s="69"/>
      <c r="F153" s="69"/>
      <c r="G153" s="69"/>
      <c r="H153" s="69"/>
      <c r="I153" s="115" t="str">
        <f t="shared" si="35"/>
        <v/>
      </c>
      <c r="J153" s="116" t="str">
        <f t="shared" si="26"/>
        <v/>
      </c>
      <c r="K153" s="68"/>
      <c r="L153" s="68"/>
      <c r="M153" s="126" t="str">
        <f t="shared" si="27"/>
        <v/>
      </c>
      <c r="N153" s="126" t="str">
        <f t="shared" si="28"/>
        <v/>
      </c>
      <c r="O153" s="126" t="str">
        <f t="shared" si="29"/>
        <v/>
      </c>
      <c r="P153" s="126" t="str">
        <f t="shared" si="30"/>
        <v/>
      </c>
      <c r="Q153" s="126" t="str">
        <f t="shared" si="31"/>
        <v/>
      </c>
      <c r="R153" s="126" t="str">
        <f t="shared" si="32"/>
        <v/>
      </c>
      <c r="S153" s="126" t="str">
        <f t="shared" si="33"/>
        <v/>
      </c>
      <c r="T153" s="121" t="str">
        <f t="shared" si="34"/>
        <v/>
      </c>
    </row>
    <row r="154" spans="1:20" customFormat="1" x14ac:dyDescent="0.25">
      <c r="A154" s="69"/>
      <c r="B154" s="69"/>
      <c r="C154" s="69"/>
      <c r="D154" s="69"/>
      <c r="E154" s="69"/>
      <c r="F154" s="69"/>
      <c r="G154" s="69"/>
      <c r="H154" s="69"/>
      <c r="I154" s="115" t="str">
        <f t="shared" si="35"/>
        <v/>
      </c>
      <c r="J154" s="116" t="str">
        <f t="shared" si="26"/>
        <v/>
      </c>
      <c r="K154" s="68"/>
      <c r="L154" s="68"/>
      <c r="M154" s="126" t="str">
        <f t="shared" si="27"/>
        <v/>
      </c>
      <c r="N154" s="126" t="str">
        <f t="shared" si="28"/>
        <v/>
      </c>
      <c r="O154" s="126" t="str">
        <f t="shared" si="29"/>
        <v/>
      </c>
      <c r="P154" s="126" t="str">
        <f t="shared" si="30"/>
        <v/>
      </c>
      <c r="Q154" s="126" t="str">
        <f t="shared" si="31"/>
        <v/>
      </c>
      <c r="R154" s="126" t="str">
        <f t="shared" si="32"/>
        <v/>
      </c>
      <c r="S154" s="126" t="str">
        <f t="shared" si="33"/>
        <v/>
      </c>
      <c r="T154" s="121" t="str">
        <f t="shared" si="34"/>
        <v/>
      </c>
    </row>
    <row r="155" spans="1:20" customFormat="1" x14ac:dyDescent="0.25">
      <c r="A155" s="69"/>
      <c r="B155" s="69"/>
      <c r="C155" s="69"/>
      <c r="D155" s="69"/>
      <c r="E155" s="69"/>
      <c r="F155" s="69"/>
      <c r="G155" s="69"/>
      <c r="H155" s="69"/>
      <c r="I155" s="115" t="str">
        <f t="shared" si="35"/>
        <v/>
      </c>
      <c r="J155" s="116" t="str">
        <f t="shared" si="26"/>
        <v/>
      </c>
      <c r="K155" s="68"/>
      <c r="L155" s="68"/>
      <c r="M155" s="126" t="str">
        <f t="shared" si="27"/>
        <v/>
      </c>
      <c r="N155" s="126" t="str">
        <f t="shared" si="28"/>
        <v/>
      </c>
      <c r="O155" s="126" t="str">
        <f t="shared" si="29"/>
        <v/>
      </c>
      <c r="P155" s="126" t="str">
        <f t="shared" si="30"/>
        <v/>
      </c>
      <c r="Q155" s="126" t="str">
        <f t="shared" si="31"/>
        <v/>
      </c>
      <c r="R155" s="126" t="str">
        <f t="shared" si="32"/>
        <v/>
      </c>
      <c r="S155" s="126" t="str">
        <f t="shared" si="33"/>
        <v/>
      </c>
      <c r="T155" s="121" t="str">
        <f t="shared" si="34"/>
        <v/>
      </c>
    </row>
    <row r="156" spans="1:20" customFormat="1" x14ac:dyDescent="0.25">
      <c r="A156" s="69"/>
      <c r="B156" s="69"/>
      <c r="C156" s="69"/>
      <c r="D156" s="69"/>
      <c r="E156" s="69"/>
      <c r="F156" s="69"/>
      <c r="G156" s="69"/>
      <c r="H156" s="69"/>
      <c r="I156" s="115" t="str">
        <f t="shared" si="35"/>
        <v/>
      </c>
      <c r="J156" s="116" t="str">
        <f t="shared" si="26"/>
        <v/>
      </c>
      <c r="K156" s="68"/>
      <c r="L156" s="68"/>
      <c r="M156" s="126" t="str">
        <f t="shared" si="27"/>
        <v/>
      </c>
      <c r="N156" s="126" t="str">
        <f t="shared" si="28"/>
        <v/>
      </c>
      <c r="O156" s="126" t="str">
        <f t="shared" si="29"/>
        <v/>
      </c>
      <c r="P156" s="126" t="str">
        <f t="shared" si="30"/>
        <v/>
      </c>
      <c r="Q156" s="126" t="str">
        <f t="shared" si="31"/>
        <v/>
      </c>
      <c r="R156" s="126" t="str">
        <f t="shared" si="32"/>
        <v/>
      </c>
      <c r="S156" s="126" t="str">
        <f t="shared" si="33"/>
        <v/>
      </c>
      <c r="T156" s="121" t="str">
        <f t="shared" si="34"/>
        <v/>
      </c>
    </row>
    <row r="157" spans="1:20" customFormat="1" x14ac:dyDescent="0.25">
      <c r="A157" s="69"/>
      <c r="B157" s="69"/>
      <c r="C157" s="69"/>
      <c r="D157" s="69"/>
      <c r="E157" s="69"/>
      <c r="F157" s="69"/>
      <c r="G157" s="69"/>
      <c r="H157" s="69"/>
      <c r="I157" s="115" t="str">
        <f t="shared" si="35"/>
        <v/>
      </c>
      <c r="J157" s="116" t="str">
        <f t="shared" si="26"/>
        <v/>
      </c>
      <c r="K157" s="68"/>
      <c r="L157" s="68"/>
      <c r="M157" s="126" t="str">
        <f t="shared" si="27"/>
        <v/>
      </c>
      <c r="N157" s="126" t="str">
        <f t="shared" si="28"/>
        <v/>
      </c>
      <c r="O157" s="126" t="str">
        <f t="shared" si="29"/>
        <v/>
      </c>
      <c r="P157" s="126" t="str">
        <f t="shared" si="30"/>
        <v/>
      </c>
      <c r="Q157" s="126" t="str">
        <f t="shared" si="31"/>
        <v/>
      </c>
      <c r="R157" s="126" t="str">
        <f t="shared" si="32"/>
        <v/>
      </c>
      <c r="S157" s="126" t="str">
        <f t="shared" si="33"/>
        <v/>
      </c>
      <c r="T157" s="121" t="str">
        <f t="shared" si="34"/>
        <v/>
      </c>
    </row>
    <row r="158" spans="1:20" customFormat="1" x14ac:dyDescent="0.25">
      <c r="A158" s="69"/>
      <c r="B158" s="69"/>
      <c r="C158" s="69"/>
      <c r="D158" s="69"/>
      <c r="E158" s="69"/>
      <c r="F158" s="69"/>
      <c r="G158" s="69"/>
      <c r="H158" s="69"/>
      <c r="I158" s="115" t="str">
        <f t="shared" si="35"/>
        <v/>
      </c>
      <c r="J158" s="116" t="str">
        <f t="shared" si="26"/>
        <v/>
      </c>
      <c r="K158" s="68"/>
      <c r="L158" s="68"/>
      <c r="M158" s="126" t="str">
        <f t="shared" si="27"/>
        <v/>
      </c>
      <c r="N158" s="126" t="str">
        <f t="shared" si="28"/>
        <v/>
      </c>
      <c r="O158" s="126" t="str">
        <f t="shared" si="29"/>
        <v/>
      </c>
      <c r="P158" s="126" t="str">
        <f t="shared" si="30"/>
        <v/>
      </c>
      <c r="Q158" s="126" t="str">
        <f t="shared" si="31"/>
        <v/>
      </c>
      <c r="R158" s="126" t="str">
        <f t="shared" si="32"/>
        <v/>
      </c>
      <c r="S158" s="126" t="str">
        <f t="shared" si="33"/>
        <v/>
      </c>
      <c r="T158" s="121" t="str">
        <f t="shared" si="34"/>
        <v/>
      </c>
    </row>
    <row r="159" spans="1:20" customFormat="1" x14ac:dyDescent="0.25">
      <c r="A159" s="69"/>
      <c r="B159" s="69"/>
      <c r="C159" s="69"/>
      <c r="D159" s="69"/>
      <c r="E159" s="69"/>
      <c r="F159" s="69"/>
      <c r="G159" s="69"/>
      <c r="H159" s="69"/>
      <c r="I159" s="115" t="str">
        <f t="shared" si="35"/>
        <v/>
      </c>
      <c r="J159" s="116" t="str">
        <f t="shared" si="26"/>
        <v/>
      </c>
      <c r="K159" s="68"/>
      <c r="L159" s="68"/>
      <c r="M159" s="126" t="str">
        <f t="shared" si="27"/>
        <v/>
      </c>
      <c r="N159" s="126" t="str">
        <f t="shared" si="28"/>
        <v/>
      </c>
      <c r="O159" s="126" t="str">
        <f t="shared" si="29"/>
        <v/>
      </c>
      <c r="P159" s="126" t="str">
        <f t="shared" si="30"/>
        <v/>
      </c>
      <c r="Q159" s="126" t="str">
        <f t="shared" si="31"/>
        <v/>
      </c>
      <c r="R159" s="126" t="str">
        <f t="shared" si="32"/>
        <v/>
      </c>
      <c r="S159" s="126" t="str">
        <f t="shared" si="33"/>
        <v/>
      </c>
      <c r="T159" s="121" t="str">
        <f t="shared" si="34"/>
        <v/>
      </c>
    </row>
    <row r="160" spans="1:20" customFormat="1" x14ac:dyDescent="0.25">
      <c r="A160" s="69"/>
      <c r="B160" s="69"/>
      <c r="C160" s="69"/>
      <c r="D160" s="69"/>
      <c r="E160" s="69"/>
      <c r="F160" s="69"/>
      <c r="G160" s="69"/>
      <c r="H160" s="69"/>
      <c r="I160" s="115" t="str">
        <f t="shared" si="35"/>
        <v/>
      </c>
      <c r="J160" s="116" t="str">
        <f t="shared" si="26"/>
        <v/>
      </c>
      <c r="K160" s="68"/>
      <c r="L160" s="68"/>
      <c r="M160" s="126" t="str">
        <f t="shared" si="27"/>
        <v/>
      </c>
      <c r="N160" s="126" t="str">
        <f t="shared" si="28"/>
        <v/>
      </c>
      <c r="O160" s="126" t="str">
        <f t="shared" si="29"/>
        <v/>
      </c>
      <c r="P160" s="126" t="str">
        <f t="shared" si="30"/>
        <v/>
      </c>
      <c r="Q160" s="126" t="str">
        <f t="shared" si="31"/>
        <v/>
      </c>
      <c r="R160" s="126" t="str">
        <f t="shared" si="32"/>
        <v/>
      </c>
      <c r="S160" s="126" t="str">
        <f t="shared" si="33"/>
        <v/>
      </c>
      <c r="T160" s="121" t="str">
        <f t="shared" si="34"/>
        <v/>
      </c>
    </row>
    <row r="161" spans="1:20" customFormat="1" x14ac:dyDescent="0.25">
      <c r="A161" s="69"/>
      <c r="B161" s="69"/>
      <c r="C161" s="69"/>
      <c r="D161" s="69"/>
      <c r="E161" s="69"/>
      <c r="F161" s="69"/>
      <c r="G161" s="69"/>
      <c r="H161" s="69"/>
      <c r="I161" s="115" t="str">
        <f t="shared" si="35"/>
        <v/>
      </c>
      <c r="J161" s="116" t="str">
        <f t="shared" si="26"/>
        <v/>
      </c>
      <c r="K161" s="68"/>
      <c r="L161" s="68"/>
      <c r="M161" s="126" t="str">
        <f t="shared" si="27"/>
        <v/>
      </c>
      <c r="N161" s="126" t="str">
        <f t="shared" si="28"/>
        <v/>
      </c>
      <c r="O161" s="126" t="str">
        <f t="shared" si="29"/>
        <v/>
      </c>
      <c r="P161" s="126" t="str">
        <f t="shared" si="30"/>
        <v/>
      </c>
      <c r="Q161" s="126" t="str">
        <f t="shared" si="31"/>
        <v/>
      </c>
      <c r="R161" s="126" t="str">
        <f t="shared" si="32"/>
        <v/>
      </c>
      <c r="S161" s="126" t="str">
        <f t="shared" si="33"/>
        <v/>
      </c>
      <c r="T161" s="121" t="str">
        <f t="shared" si="34"/>
        <v/>
      </c>
    </row>
    <row r="162" spans="1:20" customFormat="1" x14ac:dyDescent="0.25">
      <c r="A162" s="69"/>
      <c r="B162" s="69"/>
      <c r="C162" s="69"/>
      <c r="D162" s="69"/>
      <c r="E162" s="69"/>
      <c r="F162" s="69"/>
      <c r="G162" s="69"/>
      <c r="H162" s="69"/>
      <c r="I162" s="115" t="str">
        <f t="shared" si="35"/>
        <v/>
      </c>
      <c r="J162" s="116" t="str">
        <f t="shared" si="26"/>
        <v/>
      </c>
      <c r="K162" s="68"/>
      <c r="L162" s="68"/>
      <c r="M162" s="126" t="str">
        <f t="shared" si="27"/>
        <v/>
      </c>
      <c r="N162" s="126" t="str">
        <f t="shared" si="28"/>
        <v/>
      </c>
      <c r="O162" s="126" t="str">
        <f t="shared" si="29"/>
        <v/>
      </c>
      <c r="P162" s="126" t="str">
        <f t="shared" si="30"/>
        <v/>
      </c>
      <c r="Q162" s="126" t="str">
        <f t="shared" si="31"/>
        <v/>
      </c>
      <c r="R162" s="126" t="str">
        <f t="shared" si="32"/>
        <v/>
      </c>
      <c r="S162" s="126" t="str">
        <f t="shared" si="33"/>
        <v/>
      </c>
      <c r="T162" s="121" t="str">
        <f t="shared" si="34"/>
        <v/>
      </c>
    </row>
    <row r="163" spans="1:20" customFormat="1" x14ac:dyDescent="0.25">
      <c r="A163" s="69"/>
      <c r="B163" s="69"/>
      <c r="C163" s="69"/>
      <c r="D163" s="69"/>
      <c r="E163" s="69"/>
      <c r="F163" s="69"/>
      <c r="G163" s="69"/>
      <c r="H163" s="69"/>
      <c r="I163" s="115" t="str">
        <f t="shared" si="35"/>
        <v/>
      </c>
      <c r="J163" s="116" t="str">
        <f t="shared" si="26"/>
        <v/>
      </c>
      <c r="K163" s="68"/>
      <c r="L163" s="68"/>
      <c r="M163" s="126" t="str">
        <f t="shared" si="27"/>
        <v/>
      </c>
      <c r="N163" s="126" t="str">
        <f t="shared" si="28"/>
        <v/>
      </c>
      <c r="O163" s="126" t="str">
        <f t="shared" si="29"/>
        <v/>
      </c>
      <c r="P163" s="126" t="str">
        <f t="shared" si="30"/>
        <v/>
      </c>
      <c r="Q163" s="126" t="str">
        <f t="shared" si="31"/>
        <v/>
      </c>
      <c r="R163" s="126" t="str">
        <f t="shared" si="32"/>
        <v/>
      </c>
      <c r="S163" s="126" t="str">
        <f t="shared" si="33"/>
        <v/>
      </c>
      <c r="T163" s="121" t="str">
        <f t="shared" si="34"/>
        <v/>
      </c>
    </row>
    <row r="164" spans="1:20" customFormat="1" x14ac:dyDescent="0.25">
      <c r="A164" s="69"/>
      <c r="B164" s="69"/>
      <c r="C164" s="69"/>
      <c r="D164" s="69"/>
      <c r="E164" s="69"/>
      <c r="F164" s="69"/>
      <c r="G164" s="69"/>
      <c r="H164" s="69"/>
      <c r="I164" s="115" t="str">
        <f t="shared" si="35"/>
        <v/>
      </c>
      <c r="J164" s="116" t="str">
        <f t="shared" si="26"/>
        <v/>
      </c>
      <c r="K164" s="68"/>
      <c r="L164" s="68"/>
      <c r="M164" s="126" t="str">
        <f t="shared" si="27"/>
        <v/>
      </c>
      <c r="N164" s="126" t="str">
        <f t="shared" si="28"/>
        <v/>
      </c>
      <c r="O164" s="126" t="str">
        <f t="shared" si="29"/>
        <v/>
      </c>
      <c r="P164" s="126" t="str">
        <f t="shared" si="30"/>
        <v/>
      </c>
      <c r="Q164" s="126" t="str">
        <f t="shared" si="31"/>
        <v/>
      </c>
      <c r="R164" s="126" t="str">
        <f t="shared" si="32"/>
        <v/>
      </c>
      <c r="S164" s="126" t="str">
        <f t="shared" si="33"/>
        <v/>
      </c>
      <c r="T164" s="121" t="str">
        <f t="shared" si="34"/>
        <v/>
      </c>
    </row>
    <row r="165" spans="1:20" customFormat="1" x14ac:dyDescent="0.25">
      <c r="A165" s="69"/>
      <c r="B165" s="69"/>
      <c r="C165" s="69"/>
      <c r="D165" s="69"/>
      <c r="E165" s="69"/>
      <c r="F165" s="69"/>
      <c r="G165" s="69"/>
      <c r="H165" s="69"/>
      <c r="I165" s="115" t="str">
        <f t="shared" si="35"/>
        <v/>
      </c>
      <c r="J165" s="116" t="str">
        <f t="shared" si="26"/>
        <v/>
      </c>
      <c r="K165" s="68"/>
      <c r="L165" s="68"/>
      <c r="M165" s="126" t="str">
        <f t="shared" si="27"/>
        <v/>
      </c>
      <c r="N165" s="126" t="str">
        <f t="shared" si="28"/>
        <v/>
      </c>
      <c r="O165" s="126" t="str">
        <f t="shared" si="29"/>
        <v/>
      </c>
      <c r="P165" s="126" t="str">
        <f t="shared" si="30"/>
        <v/>
      </c>
      <c r="Q165" s="126" t="str">
        <f t="shared" si="31"/>
        <v/>
      </c>
      <c r="R165" s="126" t="str">
        <f t="shared" si="32"/>
        <v/>
      </c>
      <c r="S165" s="126" t="str">
        <f t="shared" si="33"/>
        <v/>
      </c>
      <c r="T165" s="121" t="str">
        <f t="shared" si="34"/>
        <v/>
      </c>
    </row>
    <row r="166" spans="1:20" customFormat="1" x14ac:dyDescent="0.25">
      <c r="A166" s="69"/>
      <c r="B166" s="69"/>
      <c r="C166" s="69"/>
      <c r="D166" s="69"/>
      <c r="E166" s="69"/>
      <c r="F166" s="69"/>
      <c r="G166" s="69"/>
      <c r="H166" s="69"/>
      <c r="I166" s="115" t="str">
        <f t="shared" si="35"/>
        <v/>
      </c>
      <c r="J166" s="116" t="str">
        <f t="shared" si="26"/>
        <v/>
      </c>
      <c r="K166" s="68"/>
      <c r="L166" s="68"/>
      <c r="M166" s="126" t="str">
        <f t="shared" si="27"/>
        <v/>
      </c>
      <c r="N166" s="126" t="str">
        <f t="shared" si="28"/>
        <v/>
      </c>
      <c r="O166" s="126" t="str">
        <f t="shared" si="29"/>
        <v/>
      </c>
      <c r="P166" s="126" t="str">
        <f t="shared" si="30"/>
        <v/>
      </c>
      <c r="Q166" s="126" t="str">
        <f t="shared" si="31"/>
        <v/>
      </c>
      <c r="R166" s="126" t="str">
        <f t="shared" si="32"/>
        <v/>
      </c>
      <c r="S166" s="126" t="str">
        <f t="shared" si="33"/>
        <v/>
      </c>
      <c r="T166" s="121" t="str">
        <f t="shared" si="34"/>
        <v/>
      </c>
    </row>
    <row r="167" spans="1:20" customFormat="1" x14ac:dyDescent="0.25">
      <c r="A167" s="69"/>
      <c r="B167" s="69"/>
      <c r="C167" s="69"/>
      <c r="D167" s="69"/>
      <c r="E167" s="69"/>
      <c r="F167" s="69"/>
      <c r="G167" s="69"/>
      <c r="H167" s="69"/>
      <c r="I167" s="115" t="str">
        <f t="shared" si="35"/>
        <v/>
      </c>
      <c r="J167" s="116" t="str">
        <f t="shared" si="26"/>
        <v/>
      </c>
      <c r="K167" s="68"/>
      <c r="L167" s="68"/>
      <c r="M167" s="126" t="str">
        <f t="shared" si="27"/>
        <v/>
      </c>
      <c r="N167" s="126" t="str">
        <f t="shared" si="28"/>
        <v/>
      </c>
      <c r="O167" s="126" t="str">
        <f t="shared" si="29"/>
        <v/>
      </c>
      <c r="P167" s="126" t="str">
        <f t="shared" si="30"/>
        <v/>
      </c>
      <c r="Q167" s="126" t="str">
        <f t="shared" si="31"/>
        <v/>
      </c>
      <c r="R167" s="126" t="str">
        <f t="shared" si="32"/>
        <v/>
      </c>
      <c r="S167" s="126" t="str">
        <f t="shared" si="33"/>
        <v/>
      </c>
      <c r="T167" s="121" t="str">
        <f t="shared" si="34"/>
        <v/>
      </c>
    </row>
    <row r="168" spans="1:20" customFormat="1" x14ac:dyDescent="0.25">
      <c r="A168" s="69"/>
      <c r="B168" s="69"/>
      <c r="C168" s="69"/>
      <c r="D168" s="69"/>
      <c r="E168" s="69"/>
      <c r="F168" s="69"/>
      <c r="G168" s="69"/>
      <c r="H168" s="69"/>
      <c r="I168" s="115" t="str">
        <f t="shared" si="35"/>
        <v/>
      </c>
      <c r="J168" s="116" t="str">
        <f t="shared" si="26"/>
        <v/>
      </c>
      <c r="K168" s="68"/>
      <c r="L168" s="68"/>
      <c r="M168" s="126" t="str">
        <f t="shared" si="27"/>
        <v/>
      </c>
      <c r="N168" s="126" t="str">
        <f t="shared" si="28"/>
        <v/>
      </c>
      <c r="O168" s="126" t="str">
        <f t="shared" si="29"/>
        <v/>
      </c>
      <c r="P168" s="126" t="str">
        <f t="shared" si="30"/>
        <v/>
      </c>
      <c r="Q168" s="126" t="str">
        <f t="shared" si="31"/>
        <v/>
      </c>
      <c r="R168" s="126" t="str">
        <f t="shared" si="32"/>
        <v/>
      </c>
      <c r="S168" s="126" t="str">
        <f t="shared" si="33"/>
        <v/>
      </c>
      <c r="T168" s="121" t="str">
        <f t="shared" si="34"/>
        <v/>
      </c>
    </row>
    <row r="169" spans="1:20" customFormat="1" x14ac:dyDescent="0.25">
      <c r="A169" s="69"/>
      <c r="B169" s="69"/>
      <c r="C169" s="69"/>
      <c r="D169" s="69"/>
      <c r="E169" s="69"/>
      <c r="F169" s="69"/>
      <c r="G169" s="69"/>
      <c r="H169" s="69"/>
      <c r="I169" s="115" t="str">
        <f t="shared" si="35"/>
        <v/>
      </c>
      <c r="J169" s="116" t="str">
        <f t="shared" si="26"/>
        <v/>
      </c>
      <c r="K169" s="68"/>
      <c r="L169" s="68"/>
      <c r="M169" s="126" t="str">
        <f t="shared" si="27"/>
        <v/>
      </c>
      <c r="N169" s="126" t="str">
        <f t="shared" si="28"/>
        <v/>
      </c>
      <c r="O169" s="126" t="str">
        <f t="shared" si="29"/>
        <v/>
      </c>
      <c r="P169" s="126" t="str">
        <f t="shared" si="30"/>
        <v/>
      </c>
      <c r="Q169" s="126" t="str">
        <f t="shared" si="31"/>
        <v/>
      </c>
      <c r="R169" s="126" t="str">
        <f t="shared" si="32"/>
        <v/>
      </c>
      <c r="S169" s="126" t="str">
        <f t="shared" si="33"/>
        <v/>
      </c>
      <c r="T169" s="121" t="str">
        <f t="shared" si="34"/>
        <v/>
      </c>
    </row>
    <row r="170" spans="1:20" customFormat="1" x14ac:dyDescent="0.25">
      <c r="A170" s="69"/>
      <c r="B170" s="69"/>
      <c r="C170" s="69"/>
      <c r="D170" s="69"/>
      <c r="E170" s="69"/>
      <c r="F170" s="69"/>
      <c r="G170" s="69"/>
      <c r="H170" s="69"/>
      <c r="I170" s="115" t="str">
        <f t="shared" si="35"/>
        <v/>
      </c>
      <c r="J170" s="116" t="str">
        <f t="shared" si="26"/>
        <v/>
      </c>
      <c r="K170" s="68"/>
      <c r="L170" s="68"/>
      <c r="M170" s="126" t="str">
        <f t="shared" si="27"/>
        <v/>
      </c>
      <c r="N170" s="126" t="str">
        <f t="shared" si="28"/>
        <v/>
      </c>
      <c r="O170" s="126" t="str">
        <f t="shared" si="29"/>
        <v/>
      </c>
      <c r="P170" s="126" t="str">
        <f t="shared" si="30"/>
        <v/>
      </c>
      <c r="Q170" s="126" t="str">
        <f t="shared" si="31"/>
        <v/>
      </c>
      <c r="R170" s="126" t="str">
        <f t="shared" si="32"/>
        <v/>
      </c>
      <c r="S170" s="126" t="str">
        <f t="shared" si="33"/>
        <v/>
      </c>
      <c r="T170" s="121" t="str">
        <f t="shared" si="34"/>
        <v/>
      </c>
    </row>
    <row r="171" spans="1:20" customFormat="1" x14ac:dyDescent="0.25">
      <c r="A171" s="69"/>
      <c r="B171" s="69"/>
      <c r="C171" s="69"/>
      <c r="D171" s="69"/>
      <c r="E171" s="69"/>
      <c r="F171" s="69"/>
      <c r="G171" s="69"/>
      <c r="H171" s="69"/>
      <c r="I171" s="115" t="str">
        <f t="shared" si="35"/>
        <v/>
      </c>
      <c r="J171" s="116" t="str">
        <f t="shared" si="26"/>
        <v/>
      </c>
      <c r="K171" s="68"/>
      <c r="L171" s="68"/>
      <c r="M171" s="126" t="str">
        <f t="shared" si="27"/>
        <v/>
      </c>
      <c r="N171" s="126" t="str">
        <f t="shared" si="28"/>
        <v/>
      </c>
      <c r="O171" s="126" t="str">
        <f t="shared" si="29"/>
        <v/>
      </c>
      <c r="P171" s="126" t="str">
        <f t="shared" si="30"/>
        <v/>
      </c>
      <c r="Q171" s="126" t="str">
        <f t="shared" si="31"/>
        <v/>
      </c>
      <c r="R171" s="126" t="str">
        <f t="shared" si="32"/>
        <v/>
      </c>
      <c r="S171" s="126" t="str">
        <f t="shared" si="33"/>
        <v/>
      </c>
      <c r="T171" s="121" t="str">
        <f t="shared" si="34"/>
        <v/>
      </c>
    </row>
    <row r="172" spans="1:20" customFormat="1" x14ac:dyDescent="0.25">
      <c r="A172" s="69"/>
      <c r="B172" s="69"/>
      <c r="C172" s="69"/>
      <c r="D172" s="69"/>
      <c r="E172" s="69"/>
      <c r="F172" s="69"/>
      <c r="G172" s="69"/>
      <c r="H172" s="69"/>
      <c r="I172" s="115" t="str">
        <f t="shared" si="35"/>
        <v/>
      </c>
      <c r="J172" s="116" t="str">
        <f t="shared" si="26"/>
        <v/>
      </c>
      <c r="K172" s="68"/>
      <c r="L172" s="68"/>
      <c r="M172" s="126" t="str">
        <f t="shared" si="27"/>
        <v/>
      </c>
      <c r="N172" s="126" t="str">
        <f t="shared" si="28"/>
        <v/>
      </c>
      <c r="O172" s="126" t="str">
        <f t="shared" si="29"/>
        <v/>
      </c>
      <c r="P172" s="126" t="str">
        <f t="shared" si="30"/>
        <v/>
      </c>
      <c r="Q172" s="126" t="str">
        <f t="shared" si="31"/>
        <v/>
      </c>
      <c r="R172" s="126" t="str">
        <f t="shared" si="32"/>
        <v/>
      </c>
      <c r="S172" s="126" t="str">
        <f t="shared" si="33"/>
        <v/>
      </c>
      <c r="T172" s="121" t="str">
        <f t="shared" si="34"/>
        <v/>
      </c>
    </row>
    <row r="173" spans="1:20" customFormat="1" x14ac:dyDescent="0.25">
      <c r="A173" s="69"/>
      <c r="B173" s="69"/>
      <c r="C173" s="69"/>
      <c r="D173" s="69"/>
      <c r="E173" s="69"/>
      <c r="F173" s="69"/>
      <c r="G173" s="69"/>
      <c r="H173" s="69"/>
      <c r="I173" s="115" t="str">
        <f t="shared" si="35"/>
        <v/>
      </c>
      <c r="J173" s="116" t="str">
        <f t="shared" si="26"/>
        <v/>
      </c>
      <c r="K173" s="68"/>
      <c r="L173" s="68"/>
      <c r="M173" s="126" t="str">
        <f t="shared" si="27"/>
        <v/>
      </c>
      <c r="N173" s="126" t="str">
        <f t="shared" si="28"/>
        <v/>
      </c>
      <c r="O173" s="126" t="str">
        <f t="shared" si="29"/>
        <v/>
      </c>
      <c r="P173" s="126" t="str">
        <f t="shared" si="30"/>
        <v/>
      </c>
      <c r="Q173" s="126" t="str">
        <f t="shared" si="31"/>
        <v/>
      </c>
      <c r="R173" s="126" t="str">
        <f t="shared" si="32"/>
        <v/>
      </c>
      <c r="S173" s="126" t="str">
        <f t="shared" si="33"/>
        <v/>
      </c>
      <c r="T173" s="121" t="str">
        <f t="shared" si="34"/>
        <v/>
      </c>
    </row>
    <row r="174" spans="1:20" customFormat="1" x14ac:dyDescent="0.25">
      <c r="A174" s="69"/>
      <c r="B174" s="69"/>
      <c r="C174" s="69"/>
      <c r="D174" s="69"/>
      <c r="E174" s="69"/>
      <c r="F174" s="69"/>
      <c r="G174" s="69"/>
      <c r="H174" s="69"/>
      <c r="I174" s="115" t="str">
        <f t="shared" si="35"/>
        <v/>
      </c>
      <c r="J174" s="116" t="str">
        <f t="shared" si="26"/>
        <v/>
      </c>
      <c r="K174" s="68"/>
      <c r="L174" s="68"/>
      <c r="M174" s="126" t="str">
        <f t="shared" si="27"/>
        <v/>
      </c>
      <c r="N174" s="126" t="str">
        <f t="shared" si="28"/>
        <v/>
      </c>
      <c r="O174" s="126" t="str">
        <f t="shared" si="29"/>
        <v/>
      </c>
      <c r="P174" s="126" t="str">
        <f t="shared" si="30"/>
        <v/>
      </c>
      <c r="Q174" s="126" t="str">
        <f t="shared" si="31"/>
        <v/>
      </c>
      <c r="R174" s="126" t="str">
        <f t="shared" si="32"/>
        <v/>
      </c>
      <c r="S174" s="126" t="str">
        <f t="shared" si="33"/>
        <v/>
      </c>
      <c r="T174" s="121" t="str">
        <f t="shared" si="34"/>
        <v/>
      </c>
    </row>
    <row r="175" spans="1:20" customFormat="1" x14ac:dyDescent="0.25">
      <c r="A175" s="69"/>
      <c r="B175" s="69"/>
      <c r="C175" s="69"/>
      <c r="D175" s="69"/>
      <c r="E175" s="69"/>
      <c r="F175" s="69"/>
      <c r="G175" s="69"/>
      <c r="H175" s="69"/>
      <c r="I175" s="115" t="str">
        <f t="shared" si="35"/>
        <v/>
      </c>
      <c r="J175" s="116" t="str">
        <f t="shared" si="26"/>
        <v/>
      </c>
      <c r="K175" s="68"/>
      <c r="L175" s="68"/>
      <c r="M175" s="126" t="str">
        <f t="shared" si="27"/>
        <v/>
      </c>
      <c r="N175" s="126" t="str">
        <f t="shared" si="28"/>
        <v/>
      </c>
      <c r="O175" s="126" t="str">
        <f t="shared" si="29"/>
        <v/>
      </c>
      <c r="P175" s="126" t="str">
        <f t="shared" si="30"/>
        <v/>
      </c>
      <c r="Q175" s="126" t="str">
        <f t="shared" si="31"/>
        <v/>
      </c>
      <c r="R175" s="126" t="str">
        <f t="shared" si="32"/>
        <v/>
      </c>
      <c r="S175" s="126" t="str">
        <f t="shared" si="33"/>
        <v/>
      </c>
      <c r="T175" s="121" t="str">
        <f t="shared" si="34"/>
        <v/>
      </c>
    </row>
    <row r="176" spans="1:20" customFormat="1" x14ac:dyDescent="0.25">
      <c r="A176" s="69"/>
      <c r="B176" s="69"/>
      <c r="C176" s="69"/>
      <c r="D176" s="69"/>
      <c r="E176" s="69"/>
      <c r="F176" s="69"/>
      <c r="G176" s="69"/>
      <c r="H176" s="69"/>
      <c r="I176" s="115" t="str">
        <f t="shared" si="35"/>
        <v/>
      </c>
      <c r="J176" s="116" t="str">
        <f t="shared" si="26"/>
        <v/>
      </c>
      <c r="K176" s="68"/>
      <c r="L176" s="68"/>
      <c r="M176" s="126" t="str">
        <f t="shared" si="27"/>
        <v/>
      </c>
      <c r="N176" s="126" t="str">
        <f t="shared" si="28"/>
        <v/>
      </c>
      <c r="O176" s="126" t="str">
        <f t="shared" si="29"/>
        <v/>
      </c>
      <c r="P176" s="126" t="str">
        <f t="shared" si="30"/>
        <v/>
      </c>
      <c r="Q176" s="126" t="str">
        <f t="shared" si="31"/>
        <v/>
      </c>
      <c r="R176" s="126" t="str">
        <f t="shared" si="32"/>
        <v/>
      </c>
      <c r="S176" s="126" t="str">
        <f t="shared" si="33"/>
        <v/>
      </c>
      <c r="T176" s="121" t="str">
        <f t="shared" si="34"/>
        <v/>
      </c>
    </row>
    <row r="177" spans="1:20" customFormat="1" x14ac:dyDescent="0.25">
      <c r="A177" s="69"/>
      <c r="B177" s="69"/>
      <c r="C177" s="69"/>
      <c r="D177" s="69"/>
      <c r="E177" s="69"/>
      <c r="F177" s="69"/>
      <c r="G177" s="69"/>
      <c r="H177" s="69"/>
      <c r="I177" s="115" t="str">
        <f t="shared" si="35"/>
        <v/>
      </c>
      <c r="J177" s="116" t="str">
        <f t="shared" si="26"/>
        <v/>
      </c>
      <c r="K177" s="68"/>
      <c r="L177" s="68"/>
      <c r="M177" s="126" t="str">
        <f t="shared" si="27"/>
        <v/>
      </c>
      <c r="N177" s="126" t="str">
        <f t="shared" si="28"/>
        <v/>
      </c>
      <c r="O177" s="126" t="str">
        <f t="shared" si="29"/>
        <v/>
      </c>
      <c r="P177" s="126" t="str">
        <f t="shared" si="30"/>
        <v/>
      </c>
      <c r="Q177" s="126" t="str">
        <f t="shared" si="31"/>
        <v/>
      </c>
      <c r="R177" s="126" t="str">
        <f t="shared" si="32"/>
        <v/>
      </c>
      <c r="S177" s="126" t="str">
        <f t="shared" si="33"/>
        <v/>
      </c>
      <c r="T177" s="121" t="str">
        <f t="shared" si="34"/>
        <v/>
      </c>
    </row>
    <row r="178" spans="1:20" customFormat="1" x14ac:dyDescent="0.25">
      <c r="A178" s="69"/>
      <c r="B178" s="69"/>
      <c r="C178" s="69"/>
      <c r="D178" s="69"/>
      <c r="E178" s="69"/>
      <c r="F178" s="69"/>
      <c r="G178" s="69"/>
      <c r="H178" s="69"/>
      <c r="I178" s="115" t="str">
        <f t="shared" si="35"/>
        <v/>
      </c>
      <c r="J178" s="116" t="str">
        <f t="shared" si="26"/>
        <v/>
      </c>
      <c r="K178" s="68"/>
      <c r="L178" s="68"/>
      <c r="M178" s="126" t="str">
        <f t="shared" si="27"/>
        <v/>
      </c>
      <c r="N178" s="126" t="str">
        <f t="shared" si="28"/>
        <v/>
      </c>
      <c r="O178" s="126" t="str">
        <f t="shared" si="29"/>
        <v/>
      </c>
      <c r="P178" s="126" t="str">
        <f t="shared" si="30"/>
        <v/>
      </c>
      <c r="Q178" s="126" t="str">
        <f t="shared" si="31"/>
        <v/>
      </c>
      <c r="R178" s="126" t="str">
        <f t="shared" si="32"/>
        <v/>
      </c>
      <c r="S178" s="126" t="str">
        <f t="shared" si="33"/>
        <v/>
      </c>
      <c r="T178" s="121" t="str">
        <f t="shared" si="34"/>
        <v/>
      </c>
    </row>
    <row r="179" spans="1:20" customFormat="1" x14ac:dyDescent="0.25">
      <c r="A179" s="69"/>
      <c r="B179" s="69"/>
      <c r="C179" s="69"/>
      <c r="D179" s="69"/>
      <c r="E179" s="69"/>
      <c r="F179" s="69"/>
      <c r="G179" s="69"/>
      <c r="H179" s="69"/>
      <c r="I179" s="115" t="str">
        <f t="shared" si="35"/>
        <v/>
      </c>
      <c r="J179" s="116" t="str">
        <f t="shared" si="26"/>
        <v/>
      </c>
      <c r="K179" s="68"/>
      <c r="L179" s="68"/>
      <c r="M179" s="126" t="str">
        <f t="shared" si="27"/>
        <v/>
      </c>
      <c r="N179" s="126" t="str">
        <f t="shared" si="28"/>
        <v/>
      </c>
      <c r="O179" s="126" t="str">
        <f t="shared" si="29"/>
        <v/>
      </c>
      <c r="P179" s="126" t="str">
        <f t="shared" si="30"/>
        <v/>
      </c>
      <c r="Q179" s="126" t="str">
        <f t="shared" si="31"/>
        <v/>
      </c>
      <c r="R179" s="126" t="str">
        <f t="shared" si="32"/>
        <v/>
      </c>
      <c r="S179" s="126" t="str">
        <f t="shared" si="33"/>
        <v/>
      </c>
      <c r="T179" s="121" t="str">
        <f t="shared" si="34"/>
        <v/>
      </c>
    </row>
    <row r="180" spans="1:20" customFormat="1" x14ac:dyDescent="0.25">
      <c r="A180" s="69"/>
      <c r="B180" s="69"/>
      <c r="C180" s="69"/>
      <c r="D180" s="69"/>
      <c r="E180" s="69"/>
      <c r="F180" s="69"/>
      <c r="G180" s="69"/>
      <c r="H180" s="69"/>
      <c r="I180" s="115" t="str">
        <f t="shared" si="35"/>
        <v/>
      </c>
      <c r="J180" s="116" t="str">
        <f t="shared" si="26"/>
        <v/>
      </c>
      <c r="K180" s="68"/>
      <c r="L180" s="68"/>
      <c r="M180" s="126" t="str">
        <f t="shared" si="27"/>
        <v/>
      </c>
      <c r="N180" s="126" t="str">
        <f t="shared" si="28"/>
        <v/>
      </c>
      <c r="O180" s="126" t="str">
        <f t="shared" si="29"/>
        <v/>
      </c>
      <c r="P180" s="126" t="str">
        <f t="shared" si="30"/>
        <v/>
      </c>
      <c r="Q180" s="126" t="str">
        <f t="shared" si="31"/>
        <v/>
      </c>
      <c r="R180" s="126" t="str">
        <f t="shared" si="32"/>
        <v/>
      </c>
      <c r="S180" s="126" t="str">
        <f t="shared" si="33"/>
        <v/>
      </c>
      <c r="T180" s="121" t="str">
        <f t="shared" si="34"/>
        <v/>
      </c>
    </row>
    <row r="181" spans="1:20" customFormat="1" x14ac:dyDescent="0.25">
      <c r="A181" s="69"/>
      <c r="B181" s="69"/>
      <c r="C181" s="69"/>
      <c r="D181" s="69"/>
      <c r="E181" s="69"/>
      <c r="F181" s="69"/>
      <c r="G181" s="69"/>
      <c r="H181" s="69"/>
      <c r="I181" s="115" t="str">
        <f t="shared" si="35"/>
        <v/>
      </c>
      <c r="J181" s="116" t="str">
        <f t="shared" si="26"/>
        <v/>
      </c>
      <c r="K181" s="68"/>
      <c r="L181" s="68"/>
      <c r="M181" s="126" t="str">
        <f t="shared" si="27"/>
        <v/>
      </c>
      <c r="N181" s="126" t="str">
        <f t="shared" si="28"/>
        <v/>
      </c>
      <c r="O181" s="126" t="str">
        <f t="shared" si="29"/>
        <v/>
      </c>
      <c r="P181" s="126" t="str">
        <f t="shared" si="30"/>
        <v/>
      </c>
      <c r="Q181" s="126" t="str">
        <f t="shared" si="31"/>
        <v/>
      </c>
      <c r="R181" s="126" t="str">
        <f t="shared" si="32"/>
        <v/>
      </c>
      <c r="S181" s="126" t="str">
        <f t="shared" si="33"/>
        <v/>
      </c>
      <c r="T181" s="121" t="str">
        <f t="shared" si="34"/>
        <v/>
      </c>
    </row>
    <row r="182" spans="1:20" customFormat="1" x14ac:dyDescent="0.25">
      <c r="A182" s="69"/>
      <c r="B182" s="69"/>
      <c r="C182" s="69"/>
      <c r="D182" s="69"/>
      <c r="E182" s="69"/>
      <c r="F182" s="69"/>
      <c r="G182" s="69"/>
      <c r="H182" s="69"/>
      <c r="I182" s="115" t="str">
        <f t="shared" si="35"/>
        <v/>
      </c>
      <c r="J182" s="116" t="str">
        <f t="shared" si="26"/>
        <v/>
      </c>
      <c r="K182" s="68"/>
      <c r="L182" s="68"/>
      <c r="M182" s="126" t="str">
        <f t="shared" si="27"/>
        <v/>
      </c>
      <c r="N182" s="126" t="str">
        <f t="shared" si="28"/>
        <v/>
      </c>
      <c r="O182" s="126" t="str">
        <f t="shared" si="29"/>
        <v/>
      </c>
      <c r="P182" s="126" t="str">
        <f t="shared" si="30"/>
        <v/>
      </c>
      <c r="Q182" s="126" t="str">
        <f t="shared" si="31"/>
        <v/>
      </c>
      <c r="R182" s="126" t="str">
        <f t="shared" si="32"/>
        <v/>
      </c>
      <c r="S182" s="126" t="str">
        <f t="shared" si="33"/>
        <v/>
      </c>
      <c r="T182" s="121" t="str">
        <f t="shared" si="34"/>
        <v/>
      </c>
    </row>
    <row r="183" spans="1:20" customFormat="1" x14ac:dyDescent="0.25">
      <c r="A183" s="69"/>
      <c r="B183" s="69"/>
      <c r="C183" s="69"/>
      <c r="D183" s="69"/>
      <c r="E183" s="69"/>
      <c r="F183" s="69"/>
      <c r="G183" s="69"/>
      <c r="H183" s="69"/>
      <c r="I183" s="115" t="str">
        <f t="shared" si="35"/>
        <v/>
      </c>
      <c r="J183" s="116" t="str">
        <f t="shared" si="26"/>
        <v/>
      </c>
      <c r="K183" s="68"/>
      <c r="L183" s="68"/>
      <c r="M183" s="126" t="str">
        <f t="shared" si="27"/>
        <v/>
      </c>
      <c r="N183" s="126" t="str">
        <f t="shared" si="28"/>
        <v/>
      </c>
      <c r="O183" s="126" t="str">
        <f t="shared" si="29"/>
        <v/>
      </c>
      <c r="P183" s="126" t="str">
        <f t="shared" si="30"/>
        <v/>
      </c>
      <c r="Q183" s="126" t="str">
        <f t="shared" si="31"/>
        <v/>
      </c>
      <c r="R183" s="126" t="str">
        <f t="shared" si="32"/>
        <v/>
      </c>
      <c r="S183" s="126" t="str">
        <f t="shared" si="33"/>
        <v/>
      </c>
      <c r="T183" s="121" t="str">
        <f t="shared" si="34"/>
        <v/>
      </c>
    </row>
    <row r="184" spans="1:20" customFormat="1" x14ac:dyDescent="0.25">
      <c r="A184" s="69"/>
      <c r="B184" s="69"/>
      <c r="C184" s="69"/>
      <c r="D184" s="69"/>
      <c r="E184" s="69"/>
      <c r="F184" s="69"/>
      <c r="G184" s="69"/>
      <c r="H184" s="69"/>
      <c r="I184" s="115" t="str">
        <f t="shared" si="35"/>
        <v/>
      </c>
      <c r="J184" s="116" t="str">
        <f t="shared" si="26"/>
        <v/>
      </c>
      <c r="K184" s="68"/>
      <c r="L184" s="68"/>
      <c r="M184" s="126" t="str">
        <f t="shared" si="27"/>
        <v/>
      </c>
      <c r="N184" s="126" t="str">
        <f t="shared" si="28"/>
        <v/>
      </c>
      <c r="O184" s="126" t="str">
        <f t="shared" si="29"/>
        <v/>
      </c>
      <c r="P184" s="126" t="str">
        <f t="shared" si="30"/>
        <v/>
      </c>
      <c r="Q184" s="126" t="str">
        <f t="shared" si="31"/>
        <v/>
      </c>
      <c r="R184" s="126" t="str">
        <f t="shared" si="32"/>
        <v/>
      </c>
      <c r="S184" s="126" t="str">
        <f t="shared" si="33"/>
        <v/>
      </c>
      <c r="T184" s="121" t="str">
        <f t="shared" si="34"/>
        <v/>
      </c>
    </row>
    <row r="185" spans="1:20" customFormat="1" x14ac:dyDescent="0.25">
      <c r="A185" s="69"/>
      <c r="B185" s="69"/>
      <c r="C185" s="69"/>
      <c r="D185" s="69"/>
      <c r="E185" s="69"/>
      <c r="F185" s="69"/>
      <c r="G185" s="69"/>
      <c r="H185" s="69"/>
      <c r="I185" s="115" t="str">
        <f t="shared" si="35"/>
        <v/>
      </c>
      <c r="J185" s="116" t="str">
        <f t="shared" si="26"/>
        <v/>
      </c>
      <c r="K185" s="68"/>
      <c r="L185" s="68"/>
      <c r="M185" s="126" t="str">
        <f t="shared" si="27"/>
        <v/>
      </c>
      <c r="N185" s="126" t="str">
        <f t="shared" si="28"/>
        <v/>
      </c>
      <c r="O185" s="126" t="str">
        <f t="shared" si="29"/>
        <v/>
      </c>
      <c r="P185" s="126" t="str">
        <f t="shared" si="30"/>
        <v/>
      </c>
      <c r="Q185" s="126" t="str">
        <f t="shared" si="31"/>
        <v/>
      </c>
      <c r="R185" s="126" t="str">
        <f t="shared" si="32"/>
        <v/>
      </c>
      <c r="S185" s="126" t="str">
        <f t="shared" si="33"/>
        <v/>
      </c>
      <c r="T185" s="121" t="str">
        <f t="shared" si="34"/>
        <v/>
      </c>
    </row>
    <row r="186" spans="1:20" customFormat="1" x14ac:dyDescent="0.25">
      <c r="A186" s="69"/>
      <c r="B186" s="69"/>
      <c r="C186" s="69"/>
      <c r="D186" s="69"/>
      <c r="E186" s="69"/>
      <c r="F186" s="69"/>
      <c r="G186" s="69"/>
      <c r="H186" s="69"/>
      <c r="I186" s="115" t="str">
        <f t="shared" si="35"/>
        <v/>
      </c>
      <c r="J186" s="116" t="str">
        <f t="shared" si="26"/>
        <v/>
      </c>
      <c r="K186" s="68"/>
      <c r="L186" s="68"/>
      <c r="M186" s="126" t="str">
        <f t="shared" si="27"/>
        <v/>
      </c>
      <c r="N186" s="126" t="str">
        <f t="shared" si="28"/>
        <v/>
      </c>
      <c r="O186" s="126" t="str">
        <f t="shared" si="29"/>
        <v/>
      </c>
      <c r="P186" s="126" t="str">
        <f t="shared" si="30"/>
        <v/>
      </c>
      <c r="Q186" s="126" t="str">
        <f t="shared" si="31"/>
        <v/>
      </c>
      <c r="R186" s="126" t="str">
        <f t="shared" si="32"/>
        <v/>
      </c>
      <c r="S186" s="126" t="str">
        <f t="shared" si="33"/>
        <v/>
      </c>
      <c r="T186" s="121" t="str">
        <f t="shared" si="34"/>
        <v/>
      </c>
    </row>
    <row r="187" spans="1:20" customFormat="1" x14ac:dyDescent="0.25">
      <c r="A187" s="69"/>
      <c r="B187" s="69"/>
      <c r="C187" s="69"/>
      <c r="D187" s="69"/>
      <c r="E187" s="69"/>
      <c r="F187" s="69"/>
      <c r="G187" s="69"/>
      <c r="H187" s="69"/>
      <c r="I187" s="115" t="str">
        <f t="shared" si="35"/>
        <v/>
      </c>
      <c r="J187" s="116" t="str">
        <f t="shared" si="26"/>
        <v/>
      </c>
      <c r="K187" s="68"/>
      <c r="L187" s="68"/>
      <c r="M187" s="126" t="str">
        <f t="shared" si="27"/>
        <v/>
      </c>
      <c r="N187" s="126" t="str">
        <f t="shared" si="28"/>
        <v/>
      </c>
      <c r="O187" s="126" t="str">
        <f t="shared" si="29"/>
        <v/>
      </c>
      <c r="P187" s="126" t="str">
        <f t="shared" si="30"/>
        <v/>
      </c>
      <c r="Q187" s="126" t="str">
        <f t="shared" si="31"/>
        <v/>
      </c>
      <c r="R187" s="126" t="str">
        <f t="shared" si="32"/>
        <v/>
      </c>
      <c r="S187" s="126" t="str">
        <f t="shared" si="33"/>
        <v/>
      </c>
      <c r="T187" s="121" t="str">
        <f t="shared" si="34"/>
        <v/>
      </c>
    </row>
    <row r="188" spans="1:20" customFormat="1" x14ac:dyDescent="0.25">
      <c r="A188" s="69"/>
      <c r="B188" s="69"/>
      <c r="C188" s="69"/>
      <c r="D188" s="69"/>
      <c r="E188" s="69"/>
      <c r="F188" s="69"/>
      <c r="G188" s="69"/>
      <c r="H188" s="69"/>
      <c r="I188" s="115" t="str">
        <f t="shared" si="35"/>
        <v/>
      </c>
      <c r="J188" s="116" t="str">
        <f t="shared" si="26"/>
        <v/>
      </c>
      <c r="K188" s="68"/>
      <c r="L188" s="68"/>
      <c r="M188" s="126" t="str">
        <f t="shared" si="27"/>
        <v/>
      </c>
      <c r="N188" s="126" t="str">
        <f t="shared" si="28"/>
        <v/>
      </c>
      <c r="O188" s="126" t="str">
        <f t="shared" si="29"/>
        <v/>
      </c>
      <c r="P188" s="126" t="str">
        <f t="shared" si="30"/>
        <v/>
      </c>
      <c r="Q188" s="126" t="str">
        <f t="shared" si="31"/>
        <v/>
      </c>
      <c r="R188" s="126" t="str">
        <f t="shared" si="32"/>
        <v/>
      </c>
      <c r="S188" s="126" t="str">
        <f t="shared" si="33"/>
        <v/>
      </c>
      <c r="T188" s="121" t="str">
        <f t="shared" si="34"/>
        <v/>
      </c>
    </row>
    <row r="189" spans="1:20" customFormat="1" x14ac:dyDescent="0.25">
      <c r="A189" s="69"/>
      <c r="B189" s="69"/>
      <c r="C189" s="69"/>
      <c r="D189" s="69"/>
      <c r="E189" s="69"/>
      <c r="F189" s="69"/>
      <c r="G189" s="69"/>
      <c r="H189" s="69"/>
      <c r="I189" s="115" t="str">
        <f t="shared" si="35"/>
        <v/>
      </c>
      <c r="J189" s="116" t="str">
        <f t="shared" si="26"/>
        <v/>
      </c>
      <c r="K189" s="68"/>
      <c r="L189" s="68"/>
      <c r="M189" s="126" t="str">
        <f t="shared" si="27"/>
        <v/>
      </c>
      <c r="N189" s="126" t="str">
        <f t="shared" si="28"/>
        <v/>
      </c>
      <c r="O189" s="126" t="str">
        <f t="shared" si="29"/>
        <v/>
      </c>
      <c r="P189" s="126" t="str">
        <f t="shared" si="30"/>
        <v/>
      </c>
      <c r="Q189" s="126" t="str">
        <f t="shared" si="31"/>
        <v/>
      </c>
      <c r="R189" s="126" t="str">
        <f t="shared" si="32"/>
        <v/>
      </c>
      <c r="S189" s="126" t="str">
        <f t="shared" si="33"/>
        <v/>
      </c>
      <c r="T189" s="121" t="str">
        <f t="shared" si="34"/>
        <v/>
      </c>
    </row>
    <row r="190" spans="1:20" customFormat="1" x14ac:dyDescent="0.25">
      <c r="A190" s="69"/>
      <c r="B190" s="69"/>
      <c r="C190" s="69"/>
      <c r="D190" s="69"/>
      <c r="E190" s="69"/>
      <c r="F190" s="69"/>
      <c r="G190" s="69"/>
      <c r="H190" s="69"/>
      <c r="I190" s="115" t="str">
        <f t="shared" si="35"/>
        <v/>
      </c>
      <c r="J190" s="116" t="str">
        <f t="shared" si="26"/>
        <v/>
      </c>
      <c r="K190" s="68"/>
      <c r="L190" s="68"/>
      <c r="M190" s="126" t="str">
        <f t="shared" si="27"/>
        <v/>
      </c>
      <c r="N190" s="126" t="str">
        <f t="shared" si="28"/>
        <v/>
      </c>
      <c r="O190" s="126" t="str">
        <f t="shared" si="29"/>
        <v/>
      </c>
      <c r="P190" s="126" t="str">
        <f t="shared" si="30"/>
        <v/>
      </c>
      <c r="Q190" s="126" t="str">
        <f t="shared" si="31"/>
        <v/>
      </c>
      <c r="R190" s="126" t="str">
        <f t="shared" si="32"/>
        <v/>
      </c>
      <c r="S190" s="126" t="str">
        <f t="shared" si="33"/>
        <v/>
      </c>
      <c r="T190" s="121" t="str">
        <f t="shared" si="34"/>
        <v/>
      </c>
    </row>
    <row r="191" spans="1:20" customFormat="1" x14ac:dyDescent="0.25">
      <c r="A191" s="69"/>
      <c r="B191" s="69"/>
      <c r="C191" s="69"/>
      <c r="D191" s="69"/>
      <c r="E191" s="69"/>
      <c r="F191" s="69"/>
      <c r="G191" s="69"/>
      <c r="H191" s="69"/>
      <c r="I191" s="115" t="str">
        <f t="shared" si="35"/>
        <v/>
      </c>
      <c r="J191" s="116" t="str">
        <f t="shared" si="26"/>
        <v/>
      </c>
      <c r="K191" s="68"/>
      <c r="L191" s="68"/>
      <c r="M191" s="126" t="str">
        <f t="shared" si="27"/>
        <v/>
      </c>
      <c r="N191" s="126" t="str">
        <f t="shared" si="28"/>
        <v/>
      </c>
      <c r="O191" s="126" t="str">
        <f t="shared" si="29"/>
        <v/>
      </c>
      <c r="P191" s="126" t="str">
        <f t="shared" si="30"/>
        <v/>
      </c>
      <c r="Q191" s="126" t="str">
        <f t="shared" si="31"/>
        <v/>
      </c>
      <c r="R191" s="126" t="str">
        <f t="shared" si="32"/>
        <v/>
      </c>
      <c r="S191" s="126" t="str">
        <f t="shared" si="33"/>
        <v/>
      </c>
      <c r="T191" s="121" t="str">
        <f t="shared" si="34"/>
        <v/>
      </c>
    </row>
    <row r="192" spans="1:20" customFormat="1" x14ac:dyDescent="0.25">
      <c r="A192" s="69"/>
      <c r="B192" s="69"/>
      <c r="C192" s="69"/>
      <c r="D192" s="69"/>
      <c r="E192" s="69"/>
      <c r="F192" s="69"/>
      <c r="G192" s="69"/>
      <c r="H192" s="69"/>
      <c r="I192" s="115" t="str">
        <f t="shared" si="35"/>
        <v/>
      </c>
      <c r="J192" s="116" t="str">
        <f t="shared" si="26"/>
        <v/>
      </c>
      <c r="K192" s="68"/>
      <c r="L192" s="68"/>
      <c r="M192" s="126" t="str">
        <f t="shared" si="27"/>
        <v/>
      </c>
      <c r="N192" s="126" t="str">
        <f t="shared" si="28"/>
        <v/>
      </c>
      <c r="O192" s="126" t="str">
        <f t="shared" si="29"/>
        <v/>
      </c>
      <c r="P192" s="126" t="str">
        <f t="shared" si="30"/>
        <v/>
      </c>
      <c r="Q192" s="126" t="str">
        <f t="shared" si="31"/>
        <v/>
      </c>
      <c r="R192" s="126" t="str">
        <f t="shared" si="32"/>
        <v/>
      </c>
      <c r="S192" s="126" t="str">
        <f t="shared" si="33"/>
        <v/>
      </c>
      <c r="T192" s="121" t="str">
        <f t="shared" si="34"/>
        <v/>
      </c>
    </row>
    <row r="193" spans="1:20" customFormat="1" x14ac:dyDescent="0.25">
      <c r="A193" s="69"/>
      <c r="B193" s="69"/>
      <c r="C193" s="69"/>
      <c r="D193" s="69"/>
      <c r="E193" s="69"/>
      <c r="F193" s="69"/>
      <c r="G193" s="69"/>
      <c r="H193" s="69"/>
      <c r="I193" s="115" t="str">
        <f t="shared" si="35"/>
        <v/>
      </c>
      <c r="J193" s="116" t="str">
        <f t="shared" si="26"/>
        <v/>
      </c>
      <c r="K193" s="68"/>
      <c r="L193" s="68"/>
      <c r="M193" s="126" t="str">
        <f t="shared" si="27"/>
        <v/>
      </c>
      <c r="N193" s="126" t="str">
        <f t="shared" si="28"/>
        <v/>
      </c>
      <c r="O193" s="126" t="str">
        <f t="shared" si="29"/>
        <v/>
      </c>
      <c r="P193" s="126" t="str">
        <f t="shared" si="30"/>
        <v/>
      </c>
      <c r="Q193" s="126" t="str">
        <f t="shared" si="31"/>
        <v/>
      </c>
      <c r="R193" s="126" t="str">
        <f t="shared" si="32"/>
        <v/>
      </c>
      <c r="S193" s="126" t="str">
        <f t="shared" si="33"/>
        <v/>
      </c>
      <c r="T193" s="121" t="str">
        <f t="shared" si="34"/>
        <v/>
      </c>
    </row>
    <row r="194" spans="1:20" customFormat="1" x14ac:dyDescent="0.25">
      <c r="A194" s="69"/>
      <c r="B194" s="69"/>
      <c r="C194" s="69"/>
      <c r="D194" s="69"/>
      <c r="E194" s="69"/>
      <c r="F194" s="69"/>
      <c r="G194" s="69"/>
      <c r="H194" s="69"/>
      <c r="I194" s="115" t="str">
        <f t="shared" si="35"/>
        <v/>
      </c>
      <c r="J194" s="116" t="str">
        <f t="shared" si="26"/>
        <v/>
      </c>
      <c r="K194" s="68"/>
      <c r="L194" s="68"/>
      <c r="M194" s="126" t="str">
        <f t="shared" si="27"/>
        <v/>
      </c>
      <c r="N194" s="126" t="str">
        <f t="shared" si="28"/>
        <v/>
      </c>
      <c r="O194" s="126" t="str">
        <f t="shared" si="29"/>
        <v/>
      </c>
      <c r="P194" s="126" t="str">
        <f t="shared" si="30"/>
        <v/>
      </c>
      <c r="Q194" s="126" t="str">
        <f t="shared" si="31"/>
        <v/>
      </c>
      <c r="R194" s="126" t="str">
        <f t="shared" si="32"/>
        <v/>
      </c>
      <c r="S194" s="126" t="str">
        <f t="shared" si="33"/>
        <v/>
      </c>
      <c r="T194" s="121" t="str">
        <f t="shared" si="34"/>
        <v/>
      </c>
    </row>
    <row r="195" spans="1:20" customFormat="1" x14ac:dyDescent="0.25">
      <c r="A195" s="69"/>
      <c r="B195" s="69"/>
      <c r="C195" s="69"/>
      <c r="D195" s="69"/>
      <c r="E195" s="69"/>
      <c r="F195" s="69"/>
      <c r="G195" s="69"/>
      <c r="H195" s="69"/>
      <c r="I195" s="115" t="str">
        <f t="shared" si="35"/>
        <v/>
      </c>
      <c r="J195" s="116" t="str">
        <f t="shared" si="26"/>
        <v/>
      </c>
      <c r="K195" s="68"/>
      <c r="L195" s="68"/>
      <c r="M195" s="126" t="str">
        <f t="shared" si="27"/>
        <v/>
      </c>
      <c r="N195" s="126" t="str">
        <f t="shared" si="28"/>
        <v/>
      </c>
      <c r="O195" s="126" t="str">
        <f t="shared" si="29"/>
        <v/>
      </c>
      <c r="P195" s="126" t="str">
        <f t="shared" si="30"/>
        <v/>
      </c>
      <c r="Q195" s="126" t="str">
        <f t="shared" si="31"/>
        <v/>
      </c>
      <c r="R195" s="126" t="str">
        <f t="shared" si="32"/>
        <v/>
      </c>
      <c r="S195" s="126" t="str">
        <f t="shared" si="33"/>
        <v/>
      </c>
      <c r="T195" s="121" t="str">
        <f t="shared" si="34"/>
        <v/>
      </c>
    </row>
    <row r="196" spans="1:20" customFormat="1" x14ac:dyDescent="0.25">
      <c r="A196" s="69"/>
      <c r="B196" s="69"/>
      <c r="C196" s="69"/>
      <c r="D196" s="69"/>
      <c r="E196" s="69"/>
      <c r="F196" s="69"/>
      <c r="G196" s="69"/>
      <c r="H196" s="69"/>
      <c r="I196" s="115" t="str">
        <f t="shared" si="35"/>
        <v/>
      </c>
      <c r="J196" s="116" t="str">
        <f t="shared" ref="J196:J201" si="36">IF(ISBLANK(A196),"",ROUND((IF(H196="W",-1*(E196+(F196/60)+(G196/3600)),(E196+(F196/60)+(G196/3600)))),$J$1))</f>
        <v/>
      </c>
      <c r="K196" s="68"/>
      <c r="L196" s="68"/>
      <c r="M196" s="126" t="str">
        <f t="shared" si="27"/>
        <v/>
      </c>
      <c r="N196" s="126" t="str">
        <f t="shared" si="28"/>
        <v/>
      </c>
      <c r="O196" s="126" t="str">
        <f t="shared" si="29"/>
        <v/>
      </c>
      <c r="P196" s="126" t="str">
        <f t="shared" si="30"/>
        <v/>
      </c>
      <c r="Q196" s="126" t="str">
        <f t="shared" si="31"/>
        <v/>
      </c>
      <c r="R196" s="126" t="str">
        <f t="shared" si="32"/>
        <v/>
      </c>
      <c r="S196" s="126" t="str">
        <f t="shared" si="33"/>
        <v/>
      </c>
      <c r="T196" s="121" t="str">
        <f t="shared" si="34"/>
        <v/>
      </c>
    </row>
    <row r="197" spans="1:20" customFormat="1" x14ac:dyDescent="0.25">
      <c r="A197" s="69"/>
      <c r="B197" s="69"/>
      <c r="C197" s="69"/>
      <c r="D197" s="69"/>
      <c r="E197" s="69"/>
      <c r="F197" s="69"/>
      <c r="G197" s="69"/>
      <c r="H197" s="69"/>
      <c r="I197" s="115" t="str">
        <f t="shared" si="35"/>
        <v/>
      </c>
      <c r="J197" s="116" t="str">
        <f t="shared" si="36"/>
        <v/>
      </c>
      <c r="K197" s="68"/>
      <c r="L197" s="68"/>
      <c r="M197" s="126" t="str">
        <f t="shared" ref="M197:M201" si="37">IF(ISBLANK(K197), "", INT(ABS(K197)))</f>
        <v/>
      </c>
      <c r="N197" s="126" t="str">
        <f t="shared" ref="N197:N201" si="38">IF(ISBLANK(K197), "", INT(60*(ABS(K197)-INT(ABS(K197)))))</f>
        <v/>
      </c>
      <c r="O197" s="126" t="str">
        <f t="shared" ref="O197:O201" si="39">IF(ISBLANK(K197),"",ROUND(60*((60*(ABS(K197)-INT(ABS(K197))))-INT((60*(ABS(K197)-INT(ABS(K197)))))), $S$1))</f>
        <v/>
      </c>
      <c r="P197" s="126" t="str">
        <f t="shared" ref="P197:P201" si="40">IF(ISBLANK(K197), "", IF(K197&lt;0,"S","N"))</f>
        <v/>
      </c>
      <c r="Q197" s="126" t="str">
        <f t="shared" ref="Q197:Q201" si="41">IF(ISBLANK(L197), "", INT(ABS(L197)))</f>
        <v/>
      </c>
      <c r="R197" s="126" t="str">
        <f t="shared" ref="R197:R201" si="42">IF(ISBLANK(L197), "", INT(60*(ABS(L197)-INT(ABS(L197)))))</f>
        <v/>
      </c>
      <c r="S197" s="126" t="str">
        <f t="shared" ref="S197:S201" si="43">IF(ISBLANK(L197),"",ROUND(60*((60*(ABS(L197)-INT(ABS(L197))))-INT((60*(ABS(L197)-INT(ABS(L197)))))), $S$1))</f>
        <v/>
      </c>
      <c r="T197" s="121" t="str">
        <f t="shared" ref="T197:T201" si="44">IF(ISBLANK(L197), "",IF(L197&lt;0,"W","E"))</f>
        <v/>
      </c>
    </row>
    <row r="198" spans="1:20" customFormat="1" x14ac:dyDescent="0.25">
      <c r="A198" s="69"/>
      <c r="B198" s="69"/>
      <c r="C198" s="69"/>
      <c r="D198" s="69"/>
      <c r="E198" s="69"/>
      <c r="F198" s="69"/>
      <c r="G198" s="69"/>
      <c r="H198" s="69"/>
      <c r="I198" s="115" t="str">
        <f t="shared" ref="I198:I201" si="45">IF(ISBLANK(A198),"",IF(D198="S",-1*(A198+(B198/60)+(C198/3600)), (A198+(B198/60)+(C198/3600))))</f>
        <v/>
      </c>
      <c r="J198" s="116" t="str">
        <f t="shared" si="36"/>
        <v/>
      </c>
      <c r="K198" s="68"/>
      <c r="L198" s="68"/>
      <c r="M198" s="126" t="str">
        <f t="shared" si="37"/>
        <v/>
      </c>
      <c r="N198" s="126" t="str">
        <f t="shared" si="38"/>
        <v/>
      </c>
      <c r="O198" s="126" t="str">
        <f t="shared" si="39"/>
        <v/>
      </c>
      <c r="P198" s="126" t="str">
        <f t="shared" si="40"/>
        <v/>
      </c>
      <c r="Q198" s="126" t="str">
        <f t="shared" si="41"/>
        <v/>
      </c>
      <c r="R198" s="126" t="str">
        <f t="shared" si="42"/>
        <v/>
      </c>
      <c r="S198" s="126" t="str">
        <f t="shared" si="43"/>
        <v/>
      </c>
      <c r="T198" s="121" t="str">
        <f t="shared" si="44"/>
        <v/>
      </c>
    </row>
    <row r="199" spans="1:20" customFormat="1" x14ac:dyDescent="0.25">
      <c r="A199" s="69"/>
      <c r="B199" s="69"/>
      <c r="C199" s="69"/>
      <c r="D199" s="69"/>
      <c r="E199" s="69"/>
      <c r="F199" s="69"/>
      <c r="G199" s="69"/>
      <c r="H199" s="69"/>
      <c r="I199" s="115" t="str">
        <f t="shared" si="45"/>
        <v/>
      </c>
      <c r="J199" s="116" t="str">
        <f t="shared" si="36"/>
        <v/>
      </c>
      <c r="K199" s="68"/>
      <c r="L199" s="68"/>
      <c r="M199" s="126" t="str">
        <f t="shared" si="37"/>
        <v/>
      </c>
      <c r="N199" s="126" t="str">
        <f t="shared" si="38"/>
        <v/>
      </c>
      <c r="O199" s="126" t="str">
        <f t="shared" si="39"/>
        <v/>
      </c>
      <c r="P199" s="126" t="str">
        <f t="shared" si="40"/>
        <v/>
      </c>
      <c r="Q199" s="126" t="str">
        <f t="shared" si="41"/>
        <v/>
      </c>
      <c r="R199" s="126" t="str">
        <f t="shared" si="42"/>
        <v/>
      </c>
      <c r="S199" s="126" t="str">
        <f t="shared" si="43"/>
        <v/>
      </c>
      <c r="T199" s="121" t="str">
        <f t="shared" si="44"/>
        <v/>
      </c>
    </row>
    <row r="200" spans="1:20" customFormat="1" x14ac:dyDescent="0.25">
      <c r="A200" s="69"/>
      <c r="B200" s="69"/>
      <c r="C200" s="69"/>
      <c r="D200" s="69"/>
      <c r="E200" s="69"/>
      <c r="F200" s="69"/>
      <c r="G200" s="69"/>
      <c r="H200" s="69"/>
      <c r="I200" s="115" t="str">
        <f t="shared" si="45"/>
        <v/>
      </c>
      <c r="J200" s="116" t="str">
        <f t="shared" si="36"/>
        <v/>
      </c>
      <c r="K200" s="68"/>
      <c r="L200" s="68"/>
      <c r="M200" s="126" t="str">
        <f t="shared" si="37"/>
        <v/>
      </c>
      <c r="N200" s="126" t="str">
        <f t="shared" si="38"/>
        <v/>
      </c>
      <c r="O200" s="126" t="str">
        <f t="shared" si="39"/>
        <v/>
      </c>
      <c r="P200" s="126" t="str">
        <f t="shared" si="40"/>
        <v/>
      </c>
      <c r="Q200" s="126" t="str">
        <f t="shared" si="41"/>
        <v/>
      </c>
      <c r="R200" s="126" t="str">
        <f t="shared" si="42"/>
        <v/>
      </c>
      <c r="S200" s="126" t="str">
        <f t="shared" si="43"/>
        <v/>
      </c>
      <c r="T200" s="121" t="str">
        <f t="shared" si="44"/>
        <v/>
      </c>
    </row>
    <row r="201" spans="1:20" customFormat="1" x14ac:dyDescent="0.25">
      <c r="A201" s="69"/>
      <c r="B201" s="69"/>
      <c r="C201" s="69"/>
      <c r="D201" s="69"/>
      <c r="E201" s="69"/>
      <c r="F201" s="69"/>
      <c r="G201" s="69"/>
      <c r="H201" s="69"/>
      <c r="I201" s="115" t="str">
        <f t="shared" si="45"/>
        <v/>
      </c>
      <c r="J201" s="116" t="str">
        <f t="shared" si="36"/>
        <v/>
      </c>
      <c r="K201" s="68"/>
      <c r="L201" s="68"/>
      <c r="M201" s="126" t="str">
        <f t="shared" si="37"/>
        <v/>
      </c>
      <c r="N201" s="126" t="str">
        <f t="shared" si="38"/>
        <v/>
      </c>
      <c r="O201" s="126" t="str">
        <f t="shared" si="39"/>
        <v/>
      </c>
      <c r="P201" s="126" t="str">
        <f t="shared" si="40"/>
        <v/>
      </c>
      <c r="Q201" s="126" t="str">
        <f t="shared" si="41"/>
        <v/>
      </c>
      <c r="R201" s="126" t="str">
        <f t="shared" si="42"/>
        <v/>
      </c>
      <c r="S201" s="126" t="str">
        <f t="shared" si="43"/>
        <v/>
      </c>
      <c r="T201" s="121" t="str">
        <f t="shared" si="44"/>
        <v/>
      </c>
    </row>
  </sheetData>
  <sheetProtection sheet="1" objects="1" scenarios="1"/>
  <pageMargins left="0.511811024" right="0.511811024" top="0.78740157499999996" bottom="0.78740157499999996" header="0.31496062000000002" footer="0.31496062000000002"/>
  <pageSetup orientation="portrait" r:id="rId1"/>
  <ignoredErrors>
    <ignoredError sqref="I5:I201"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Q6004"/>
  <sheetViews>
    <sheetView topLeftCell="H1" zoomScaleNormal="100" workbookViewId="0">
      <selection activeCell="H1" sqref="H1"/>
    </sheetView>
  </sheetViews>
  <sheetFormatPr defaultColWidth="9.140625" defaultRowHeight="15" x14ac:dyDescent="0.25"/>
  <cols>
    <col min="1" max="1" width="23.28515625" style="5" hidden="1" customWidth="1"/>
    <col min="2" max="2" width="16.7109375" style="5" hidden="1" customWidth="1"/>
    <col min="3" max="4" width="36.5703125" style="5" hidden="1" customWidth="1"/>
    <col min="5" max="5" width="10.28515625" style="5" hidden="1" customWidth="1"/>
    <col min="6" max="6" width="23.28515625" style="5" hidden="1" customWidth="1"/>
    <col min="7" max="7" width="11.42578125" style="5" hidden="1" customWidth="1"/>
    <col min="8" max="8" width="23.28515625" style="5" bestFit="1" customWidth="1"/>
    <col min="9" max="9" width="23.28515625" style="152" customWidth="1"/>
    <col min="10" max="10" width="43.28515625" style="5" bestFit="1" customWidth="1"/>
    <col min="11" max="11" width="18.5703125" style="5" bestFit="1" customWidth="1"/>
    <col min="12" max="16" width="9.140625" style="5"/>
    <col min="17" max="17" width="11.28515625" style="5" customWidth="1"/>
    <col min="18" max="16384" width="9.140625" style="5"/>
  </cols>
  <sheetData>
    <row r="1" spans="1:17" s="1" customFormat="1" ht="15.75" thickBot="1" x14ac:dyDescent="0.3">
      <c r="A1" s="92" t="s">
        <v>100</v>
      </c>
      <c r="B1" s="93">
        <f ca="1">LARGE(G:G, 1)</f>
        <v>3</v>
      </c>
      <c r="C1" s="92" t="s">
        <v>102</v>
      </c>
      <c r="D1" s="92">
        <f>COUNTA(DATA!$K$5:$K$1048576)</f>
        <v>341</v>
      </c>
      <c r="E1" s="92" t="s">
        <v>97</v>
      </c>
      <c r="F1" s="93"/>
      <c r="G1" s="92" t="s">
        <v>99</v>
      </c>
      <c r="H1" s="94" t="s">
        <v>103</v>
      </c>
      <c r="I1" s="112" t="s">
        <v>123</v>
      </c>
      <c r="J1" s="153" t="s">
        <v>1457</v>
      </c>
      <c r="K1" s="154"/>
      <c r="L1" s="154"/>
      <c r="M1" s="154"/>
      <c r="N1" s="154"/>
      <c r="O1" s="154"/>
      <c r="P1" s="154"/>
      <c r="Q1" s="155"/>
    </row>
    <row r="2" spans="1:17" s="1" customFormat="1" ht="15.75" thickBot="1" x14ac:dyDescent="0.3">
      <c r="A2" s="92" t="s">
        <v>101</v>
      </c>
      <c r="B2" s="93">
        <f ca="1">LARGE(E:E, 1)</f>
        <v>27</v>
      </c>
      <c r="C2" s="93"/>
      <c r="D2" s="92" t="s">
        <v>105</v>
      </c>
      <c r="E2" s="95">
        <v>0</v>
      </c>
      <c r="F2" s="92" t="s">
        <v>98</v>
      </c>
      <c r="G2" s="92">
        <v>0</v>
      </c>
      <c r="H2" s="96" t="s">
        <v>1</v>
      </c>
      <c r="I2" s="97" t="s">
        <v>104</v>
      </c>
      <c r="J2" s="96" t="s">
        <v>2</v>
      </c>
      <c r="K2" s="96" t="s">
        <v>104</v>
      </c>
    </row>
    <row r="3" spans="1:17" s="1" customFormat="1" x14ac:dyDescent="0.25">
      <c r="A3" s="92" t="s">
        <v>94</v>
      </c>
      <c r="B3" s="92" t="s">
        <v>95</v>
      </c>
      <c r="C3" s="92" t="s">
        <v>96</v>
      </c>
      <c r="D3" s="93" t="str">
        <f ca="1">IF($I$1&lt;&gt;"y", "", IF(C4="", "", IFERROR(LOOKUP(2,1/(COUNTIF($D$2:D2,mergednames)=0),mergednames), "")))</f>
        <v>Mexico@Baja California Sur</v>
      </c>
      <c r="E3" s="93">
        <f ca="1">IF($I$1&lt;&gt;"y", "", IF(D3="", "", E2+1))</f>
        <v>1</v>
      </c>
      <c r="F3" s="93" t="str">
        <f ca="1">IF($I$1&lt;&gt;"y", "", IF(A4="", "", IFERROR(LOOKUP(2,1/(COUNTIF($F$2:F2,get_country)=0),get_country), "")))</f>
        <v>Mexico</v>
      </c>
      <c r="G3" s="93">
        <f t="shared" ref="G3:G66" ca="1" si="0">IF($I$1&lt;&gt;"y", "", IF(F3="", "", G2+1))</f>
        <v>1</v>
      </c>
      <c r="H3" s="67" t="str">
        <f t="array" aca="1" ref="H3" ca="1">IF($I$1&lt;&gt;"y", "", IFERROR(INDEX(countrylistsize,MATCH(SMALL(NOT(countrylistsize="")*IF(ISNUMBER(countrylistsize),COUNTIF(countrylistsize,"&lt;="&amp;countrylistsize),COUNTIF(countrylistsize,"&lt;="&amp;countrylistsize)+SUM(ISNUMBER(countrylistsize))),ROWS(F$3:F3)+SUM(ISBLANK(countrylistsize))),NOT(countrylistsize="")*IF(ISNUMBER(countrylistsize),COUNTIF(countrylistsize,"&lt;="&amp;countrylistsize),COUNTIF(countrylistsize,"&lt;="&amp;countrylistsize)+SUM(ISNUMBER(countrylistsize))),0)), ""))</f>
        <v>Mexico</v>
      </c>
      <c r="I3" s="70">
        <v>2</v>
      </c>
      <c r="J3" s="67" t="str">
        <f t="array" aca="1" ref="J3" ca="1">IF($I$1&lt;&gt;"y", "", IFERROR(INDEX(admin1listsize,MATCH(SMALL(NOT(admin1listsize="")*IF(ISNUMBER(admin1listsize),COUNTIF(admin1listsize,"&lt;="&amp;admin1listsize),COUNTIF(admin1listsize,"&lt;="&amp;admin1listsize)+SUM(ISNUMBER(admin1listsize))),ROWS(D$3:D3)+SUM(ISBLANK(admin1listsize))),NOT(admin1listsize="")*IF(ISNUMBER(admin1listsize),COUNTIF(admin1listsize,"&lt;="&amp;admin1listsize),COUNTIF(admin1listsize,"&lt;="&amp;admin1listsize)+SUM(ISNUMBER(admin1listsize))),0)), ""))</f>
        <v>Mexico@Baja California</v>
      </c>
      <c r="K3" s="71">
        <v>1</v>
      </c>
    </row>
    <row r="4" spans="1:17" s="1" customFormat="1" x14ac:dyDescent="0.25">
      <c r="A4" s="93" t="str">
        <f>IF($I$1&lt;&gt;"y", "", IF(ISBLANK(DATA!D5),"",IF(ISBLANK(DATA!K5),"NO DATA",DATA!K5)))</f>
        <v>USA</v>
      </c>
      <c r="B4" s="93" t="str">
        <f>IF($I$1&lt;&gt;"y", "",IF(ISBLANK(DATA!D5),"", IF(ISBLANK(DATA!L5),"NO DATA",DATA!L5)))</f>
        <v>Arizona</v>
      </c>
      <c r="C4" s="93" t="str">
        <f t="shared" ref="C4:C68" si="1">IF($I$1&lt;&gt;"y", "", IF(A4="", "", A4&amp;"@"&amp;B4))</f>
        <v>USA@Arizona</v>
      </c>
      <c r="D4" s="93" t="str">
        <f ca="1">IF($I$1&lt;&gt;"y", "", IF(C5="", "", IFERROR(LOOKUP(2,1/(COUNTIF($D$2:D3,mergednames)=0),mergednames), "")))</f>
        <v>Mexico@Baja California</v>
      </c>
      <c r="E4" s="93">
        <f ca="1">IF($I$1&lt;&gt;"y", "", IF(D4="", "", E3+1))</f>
        <v>2</v>
      </c>
      <c r="F4" s="93" t="str">
        <f ca="1">IF($I$1&lt;&gt;"y", "", IF(A5="", "", IFERROR(LOOKUP(2,1/(COUNTIF($F$2:F3,get_country)=0),get_country), "")))</f>
        <v>USA</v>
      </c>
      <c r="G4" s="93">
        <f t="shared" ca="1" si="0"/>
        <v>2</v>
      </c>
      <c r="H4" s="67" t="str">
        <f t="array" aca="1" ref="H4" ca="1">IF($I$1&lt;&gt;"y", "", IFERROR(INDEX(countrylistsize,MATCH(SMALL(NOT(countrylistsize="")*IF(ISNUMBER(countrylistsize),COUNTIF(countrylistsize,"&lt;="&amp;countrylistsize),COUNTIF(countrylistsize,"&lt;="&amp;countrylistsize)+SUM(ISNUMBER(countrylistsize))),ROWS(F$3:F4)+SUM(ISBLANK(countrylistsize))),NOT(countrylistsize="")*IF(ISNUMBER(countrylistsize),COUNTIF(countrylistsize,"&lt;="&amp;countrylistsize),COUNTIF(countrylistsize,"&lt;="&amp;countrylistsize)+SUM(ISNUMBER(countrylistsize))),0)), ""))</f>
        <v>No data</v>
      </c>
      <c r="I4" s="70">
        <v>3</v>
      </c>
      <c r="J4" s="67" t="str">
        <f t="array" aca="1" ref="J4" ca="1">IF($I$1&lt;&gt;"y", "", IFERROR(INDEX(admin1listsize,MATCH(SMALL(NOT(admin1listsize="")*IF(ISNUMBER(admin1listsize),COUNTIF(admin1listsize,"&lt;="&amp;admin1listsize),COUNTIF(admin1listsize,"&lt;="&amp;admin1listsize)+SUM(ISNUMBER(admin1listsize))),ROWS(D$3:D4)+SUM(ISBLANK(admin1listsize))),NOT(admin1listsize="")*IF(ISNUMBER(admin1listsize),COUNTIF(admin1listsize,"&lt;="&amp;admin1listsize),COUNTIF(admin1listsize,"&lt;="&amp;admin1listsize)+SUM(ISNUMBER(admin1listsize))),0)), ""))</f>
        <v>Mexico@Baja California Sur</v>
      </c>
      <c r="K4" s="71">
        <v>7</v>
      </c>
    </row>
    <row r="5" spans="1:17" s="1" customFormat="1" x14ac:dyDescent="0.25">
      <c r="A5" s="93" t="str">
        <f>IF($I$1&lt;&gt;"y", "", IF(ISBLANK(DATA!D6),"",IF(ISBLANK(DATA!K6),"NO DATA",DATA!K6)))</f>
        <v>USA</v>
      </c>
      <c r="B5" s="93" t="str">
        <f>IF($I$1&lt;&gt;"y", "",IF(ISBLANK(DATA!D6),"", IF(ISBLANK(DATA!L6),"NO DATA",DATA!L6)))</f>
        <v>Arizona</v>
      </c>
      <c r="C5" s="93" t="str">
        <f t="shared" si="1"/>
        <v>USA@Arizona</v>
      </c>
      <c r="D5" s="93" t="str">
        <f ca="1">IF($I$1&lt;&gt;"y", "", IF(C6="", "", IFERROR(LOOKUP(2,1/(COUNTIF($D$2:D4,mergednames)=0),mergednames), "")))</f>
        <v>Mexico@Nayarit</v>
      </c>
      <c r="E5" s="93">
        <f t="shared" ref="E5:E67" ca="1" si="2">IF($I$1&lt;&gt;"y", "", IF(D5="", "", E4+1))</f>
        <v>3</v>
      </c>
      <c r="F5" s="93" t="str">
        <f ca="1">IF($I$1&lt;&gt;"y", "", IF(A6="", "", IFERROR(LOOKUP(2,1/(COUNTIF($F$2:F4,get_country)=0),get_country), "")))</f>
        <v>No data</v>
      </c>
      <c r="G5" s="93">
        <f t="shared" ca="1" si="0"/>
        <v>3</v>
      </c>
      <c r="H5" s="67" t="str">
        <f t="array" aca="1" ref="H5" ca="1">IF($I$1&lt;&gt;"y", "", IFERROR(INDEX(countrylistsize,MATCH(SMALL(NOT(countrylistsize="")*IF(ISNUMBER(countrylistsize),COUNTIF(countrylistsize,"&lt;="&amp;countrylistsize),COUNTIF(countrylistsize,"&lt;="&amp;countrylistsize)+SUM(ISNUMBER(countrylistsize))),ROWS(F$3:F5)+SUM(ISBLANK(countrylistsize))),NOT(countrylistsize="")*IF(ISNUMBER(countrylistsize),COUNTIF(countrylistsize,"&lt;="&amp;countrylistsize),COUNTIF(countrylistsize,"&lt;="&amp;countrylistsize)+SUM(ISNUMBER(countrylistsize))),0)), ""))</f>
        <v>USA</v>
      </c>
      <c r="I5" s="70">
        <v>1</v>
      </c>
      <c r="J5" s="67" t="str">
        <f t="array" aca="1" ref="J5" ca="1">IF($I$1&lt;&gt;"y", "", IFERROR(INDEX(admin1listsize,MATCH(SMALL(NOT(admin1listsize="")*IF(ISNUMBER(admin1listsize),COUNTIF(admin1listsize,"&lt;="&amp;admin1listsize),COUNTIF(admin1listsize,"&lt;="&amp;admin1listsize)+SUM(ISNUMBER(admin1listsize))),ROWS(D$3:D5)+SUM(ISBLANK(admin1listsize))),NOT(admin1listsize="")*IF(ISNUMBER(admin1listsize),COUNTIF(admin1listsize,"&lt;="&amp;admin1listsize),COUNTIF(admin1listsize,"&lt;="&amp;admin1listsize)+SUM(ISNUMBER(admin1listsize))),0)), ""))</f>
        <v>Mexico@Chihuahua</v>
      </c>
      <c r="K5" s="71">
        <v>3</v>
      </c>
    </row>
    <row r="6" spans="1:17" s="1" customFormat="1" x14ac:dyDescent="0.25">
      <c r="A6" s="93" t="str">
        <f>IF($I$1&lt;&gt;"y", "", IF(ISBLANK(DATA!D7),"",IF(ISBLANK(DATA!K7),"NO DATA",DATA!K7)))</f>
        <v>USA</v>
      </c>
      <c r="B6" s="93" t="str">
        <f>IF($I$1&lt;&gt;"y", "",IF(ISBLANK(DATA!D7),"", IF(ISBLANK(DATA!L7),"NO DATA",DATA!L7)))</f>
        <v>Arizona</v>
      </c>
      <c r="C6" s="93" t="str">
        <f t="shared" si="1"/>
        <v>USA@Arizona</v>
      </c>
      <c r="D6" s="93" t="str">
        <f ca="1">IF($I$1&lt;&gt;"y", "", IF(C7="", "", IFERROR(LOOKUP(2,1/(COUNTIF($D$2:D5,mergednames)=0),mergednames), "")))</f>
        <v>Mexico@Michoacán</v>
      </c>
      <c r="E6" s="93">
        <f t="shared" ca="1" si="2"/>
        <v>4</v>
      </c>
      <c r="F6" s="93" t="str">
        <f ca="1">IF($I$1&lt;&gt;"y", "", IF(A7="", "", IFERROR(LOOKUP(2,1/(COUNTIF($F$2:F5,get_country)=0),get_country), "")))</f>
        <v/>
      </c>
      <c r="G6" s="93" t="str">
        <f t="shared" ca="1" si="0"/>
        <v/>
      </c>
      <c r="H6" s="67" t="str">
        <f t="array" aca="1" ref="H6" ca="1">IF($I$1&lt;&gt;"y", "", IFERROR(INDEX(countrylistsize,MATCH(SMALL(NOT(countrylistsize="")*IF(ISNUMBER(countrylistsize),COUNTIF(countrylistsize,"&lt;="&amp;countrylistsize),COUNTIF(countrylistsize,"&lt;="&amp;countrylistsize)+SUM(ISNUMBER(countrylistsize))),ROWS(F$3:F6)+SUM(ISBLANK(countrylistsize))),NOT(countrylistsize="")*IF(ISNUMBER(countrylistsize),COUNTIF(countrylistsize,"&lt;="&amp;countrylistsize),COUNTIF(countrylistsize,"&lt;="&amp;countrylistsize)+SUM(ISNUMBER(countrylistsize))),0)), ""))</f>
        <v/>
      </c>
      <c r="I6" s="70"/>
      <c r="J6" s="67" t="str">
        <f t="array" aca="1" ref="J6" ca="1">IF($I$1&lt;&gt;"y", "", IFERROR(INDEX(admin1listsize,MATCH(SMALL(NOT(admin1listsize="")*IF(ISNUMBER(admin1listsize),COUNTIF(admin1listsize,"&lt;="&amp;admin1listsize),COUNTIF(admin1listsize,"&lt;="&amp;admin1listsize)+SUM(ISNUMBER(admin1listsize))),ROWS(D$3:D6)+SUM(ISBLANK(admin1listsize))),NOT(admin1listsize="")*IF(ISNUMBER(admin1listsize),COUNTIF(admin1listsize,"&lt;="&amp;admin1listsize),COUNTIF(admin1listsize,"&lt;="&amp;admin1listsize)+SUM(ISNUMBER(admin1listsize))),0)), ""))</f>
        <v>Mexico@Coahuila</v>
      </c>
      <c r="K6" s="71">
        <v>4</v>
      </c>
    </row>
    <row r="7" spans="1:17" s="1" customFormat="1" x14ac:dyDescent="0.25">
      <c r="A7" s="93" t="str">
        <f>IF($I$1&lt;&gt;"y", "", IF(ISBLANK(DATA!D8),"",IF(ISBLANK(DATA!K8),"NO DATA",DATA!K8)))</f>
        <v>USA</v>
      </c>
      <c r="B7" s="93" t="str">
        <f>IF($I$1&lt;&gt;"y", "",IF(ISBLANK(DATA!D8),"", IF(ISBLANK(DATA!L8),"NO DATA",DATA!L8)))</f>
        <v>Arizona</v>
      </c>
      <c r="C7" s="93" t="str">
        <f t="shared" si="1"/>
        <v>USA@Arizona</v>
      </c>
      <c r="D7" s="93" t="str">
        <f ca="1">IF($I$1&lt;&gt;"y", "", IF(C8="", "", IFERROR(LOOKUP(2,1/(COUNTIF($D$2:D6,mergednames)=0),mergednames), "")))</f>
        <v>Mexico@Guerrero</v>
      </c>
      <c r="E7" s="93">
        <f t="shared" ca="1" si="2"/>
        <v>5</v>
      </c>
      <c r="F7" s="93" t="str">
        <f ca="1">IF($I$1&lt;&gt;"y", "", IF(A8="", "", IFERROR(LOOKUP(2,1/(COUNTIF($F$2:F6,get_country)=0),get_country), "")))</f>
        <v/>
      </c>
      <c r="G7" s="93" t="str">
        <f t="shared" ca="1" si="0"/>
        <v/>
      </c>
      <c r="H7" s="67" t="str">
        <f t="array" aca="1" ref="H7" ca="1">IF($I$1&lt;&gt;"y", "", IFERROR(INDEX(countrylistsize,MATCH(SMALL(NOT(countrylistsize="")*IF(ISNUMBER(countrylistsize),COUNTIF(countrylistsize,"&lt;="&amp;countrylistsize),COUNTIF(countrylistsize,"&lt;="&amp;countrylistsize)+SUM(ISNUMBER(countrylistsize))),ROWS(F$3:F7)+SUM(ISBLANK(countrylistsize))),NOT(countrylistsize="")*IF(ISNUMBER(countrylistsize),COUNTIF(countrylistsize,"&lt;="&amp;countrylistsize),COUNTIF(countrylistsize,"&lt;="&amp;countrylistsize)+SUM(ISNUMBER(countrylistsize))),0)), ""))</f>
        <v/>
      </c>
      <c r="I7" s="70"/>
      <c r="J7" s="67" t="str">
        <f t="array" aca="1" ref="J7" ca="1">IF($I$1&lt;&gt;"y", "", IFERROR(INDEX(admin1listsize,MATCH(SMALL(NOT(admin1listsize="")*IF(ISNUMBER(admin1listsize),COUNTIF(admin1listsize,"&lt;="&amp;admin1listsize),COUNTIF(admin1listsize,"&lt;="&amp;admin1listsize)+SUM(ISNUMBER(admin1listsize))),ROWS(D$3:D7)+SUM(ISBLANK(admin1listsize))),NOT(admin1listsize="")*IF(ISNUMBER(admin1listsize),COUNTIF(admin1listsize,"&lt;="&amp;admin1listsize),COUNTIF(admin1listsize,"&lt;="&amp;admin1listsize)+SUM(ISNUMBER(admin1listsize))),0)), ""))</f>
        <v>Mexico@Durango</v>
      </c>
      <c r="K7" s="71">
        <v>8</v>
      </c>
    </row>
    <row r="8" spans="1:17" s="1" customFormat="1" x14ac:dyDescent="0.25">
      <c r="A8" s="93" t="str">
        <f>IF($I$1&lt;&gt;"y", "", IF(ISBLANK(DATA!D9),"",IF(ISBLANK(DATA!K9),"NO DATA",DATA!K9)))</f>
        <v>Mexico</v>
      </c>
      <c r="B8" s="93" t="str">
        <f>IF($I$1&lt;&gt;"y", "",IF(ISBLANK(DATA!D9),"", IF(ISBLANK(DATA!L9),"NO DATA",DATA!L9)))</f>
        <v>Chihuahua</v>
      </c>
      <c r="C8" s="93" t="str">
        <f t="shared" si="1"/>
        <v>Mexico@Chihuahua</v>
      </c>
      <c r="D8" s="93" t="str">
        <f ca="1">IF($I$1&lt;&gt;"y", "", IF(C9="", "", IFERROR(LOOKUP(2,1/(COUNTIF($D$2:D7,mergednames)=0),mergednames), "")))</f>
        <v>Mexico@Veracruz</v>
      </c>
      <c r="E8" s="93">
        <f t="shared" ca="1" si="2"/>
        <v>6</v>
      </c>
      <c r="F8" s="93" t="str">
        <f ca="1">IF($I$1&lt;&gt;"y", "", IF(A9="", "", IFERROR(LOOKUP(2,1/(COUNTIF($F$2:F7,get_country)=0),get_country), "")))</f>
        <v/>
      </c>
      <c r="G8" s="93" t="str">
        <f t="shared" ca="1" si="0"/>
        <v/>
      </c>
      <c r="H8" s="67" t="str">
        <f t="array" aca="1" ref="H8" ca="1">IF($I$1&lt;&gt;"y", "", IFERROR(INDEX(countrylistsize,MATCH(SMALL(NOT(countrylistsize="")*IF(ISNUMBER(countrylistsize),COUNTIF(countrylistsize,"&lt;="&amp;countrylistsize),COUNTIF(countrylistsize,"&lt;="&amp;countrylistsize)+SUM(ISNUMBER(countrylistsize))),ROWS(F$3:F8)+SUM(ISBLANK(countrylistsize))),NOT(countrylistsize="")*IF(ISNUMBER(countrylistsize),COUNTIF(countrylistsize,"&lt;="&amp;countrylistsize),COUNTIF(countrylistsize,"&lt;="&amp;countrylistsize)+SUM(ISNUMBER(countrylistsize))),0)), ""))</f>
        <v/>
      </c>
      <c r="I8" s="70"/>
      <c r="J8" s="67" t="str">
        <f t="array" aca="1" ref="J8" ca="1">IF($I$1&lt;&gt;"y", "", IFERROR(INDEX(admin1listsize,MATCH(SMALL(NOT(admin1listsize="")*IF(ISNUMBER(admin1listsize),COUNTIF(admin1listsize,"&lt;="&amp;admin1listsize),COUNTIF(admin1listsize,"&lt;="&amp;admin1listsize)+SUM(ISNUMBER(admin1listsize))),ROWS(D$3:D8)+SUM(ISBLANK(admin1listsize))),NOT(admin1listsize="")*IF(ISNUMBER(admin1listsize),COUNTIF(admin1listsize,"&lt;="&amp;admin1listsize),COUNTIF(admin1listsize,"&lt;="&amp;admin1listsize)+SUM(ISNUMBER(admin1listsize))),0)), ""))</f>
        <v>Mexico@Estado de México</v>
      </c>
      <c r="K8" s="71">
        <v>13</v>
      </c>
    </row>
    <row r="9" spans="1:17" s="1" customFormat="1" x14ac:dyDescent="0.25">
      <c r="A9" s="93" t="str">
        <f>IF($I$1&lt;&gt;"y", "", IF(ISBLANK(DATA!D10),"",IF(ISBLANK(DATA!K10),"NO DATA",DATA!K10)))</f>
        <v>Mexico</v>
      </c>
      <c r="B9" s="93" t="str">
        <f>IF($I$1&lt;&gt;"y", "",IF(ISBLANK(DATA!D10),"", IF(ISBLANK(DATA!L10),"NO DATA",DATA!L10)))</f>
        <v>Chihuahua</v>
      </c>
      <c r="C9" s="93" t="str">
        <f t="shared" si="1"/>
        <v>Mexico@Chihuahua</v>
      </c>
      <c r="D9" s="93" t="str">
        <f ca="1">IF($I$1&lt;&gt;"y", "", IF(C10="", "", IFERROR(LOOKUP(2,1/(COUNTIF($D$2:D8,mergednames)=0),mergednames), "")))</f>
        <v>Mexico@uncertain locality</v>
      </c>
      <c r="E9" s="93">
        <f t="shared" ca="1" si="2"/>
        <v>7</v>
      </c>
      <c r="F9" s="93" t="str">
        <f ca="1">IF($I$1&lt;&gt;"y", "", IF(A10="", "", IFERROR(LOOKUP(2,1/(COUNTIF($F$2:F8,get_country)=0),get_country), "")))</f>
        <v/>
      </c>
      <c r="G9" s="93" t="str">
        <f t="shared" ca="1" si="0"/>
        <v/>
      </c>
      <c r="H9" s="67" t="str">
        <f t="array" aca="1" ref="H9" ca="1">IF($I$1&lt;&gt;"y", "", IFERROR(INDEX(countrylistsize,MATCH(SMALL(NOT(countrylistsize="")*IF(ISNUMBER(countrylistsize),COUNTIF(countrylistsize,"&lt;="&amp;countrylistsize),COUNTIF(countrylistsize,"&lt;="&amp;countrylistsize)+SUM(ISNUMBER(countrylistsize))),ROWS(F$3:F9)+SUM(ISBLANK(countrylistsize))),NOT(countrylistsize="")*IF(ISNUMBER(countrylistsize),COUNTIF(countrylistsize,"&lt;="&amp;countrylistsize),COUNTIF(countrylistsize,"&lt;="&amp;countrylistsize)+SUM(ISNUMBER(countrylistsize))),0)), ""))</f>
        <v/>
      </c>
      <c r="I9" s="70"/>
      <c r="J9" s="67" t="str">
        <f t="array" aca="1" ref="J9" ca="1">IF($I$1&lt;&gt;"y", "", IFERROR(INDEX(admin1listsize,MATCH(SMALL(NOT(admin1listsize="")*IF(ISNUMBER(admin1listsize),COUNTIF(admin1listsize,"&lt;="&amp;admin1listsize),COUNTIF(admin1listsize,"&lt;="&amp;admin1listsize)+SUM(ISNUMBER(admin1listsize))),ROWS(D$3:D9)+SUM(ISBLANK(admin1listsize))),NOT(admin1listsize="")*IF(ISNUMBER(admin1listsize),COUNTIF(admin1listsize,"&lt;="&amp;admin1listsize),COUNTIF(admin1listsize,"&lt;="&amp;admin1listsize)+SUM(ISNUMBER(admin1listsize))),0)), ""))</f>
        <v>Mexico@Guerrero</v>
      </c>
      <c r="K9" s="71">
        <v>16</v>
      </c>
    </row>
    <row r="10" spans="1:17" s="1" customFormat="1" x14ac:dyDescent="0.25">
      <c r="A10" s="93" t="str">
        <f>IF($I$1&lt;&gt;"y", "", IF(ISBLANK(DATA!D11),"",IF(ISBLANK(DATA!K11),"NO DATA",DATA!K11)))</f>
        <v>Mexico</v>
      </c>
      <c r="B10" s="93" t="str">
        <f>IF($I$1&lt;&gt;"y", "",IF(ISBLANK(DATA!D11),"", IF(ISBLANK(DATA!L11),"NO DATA",DATA!L11)))</f>
        <v>Chihuahua</v>
      </c>
      <c r="C10" s="93" t="str">
        <f t="shared" si="1"/>
        <v>Mexico@Chihuahua</v>
      </c>
      <c r="D10" s="93" t="str">
        <f ca="1">IF($I$1&lt;&gt;"y", "", IF(C11="", "", IFERROR(LOOKUP(2,1/(COUNTIF($D$2:D9,mergednames)=0),mergednames), "")))</f>
        <v>Mexico@Puebla</v>
      </c>
      <c r="E10" s="93">
        <f t="shared" ca="1" si="2"/>
        <v>8</v>
      </c>
      <c r="F10" s="93" t="str">
        <f ca="1">IF($I$1&lt;&gt;"y", "", IF(A11="", "", IFERROR(LOOKUP(2,1/(COUNTIF($F$2:F9,get_country)=0),get_country), "")))</f>
        <v/>
      </c>
      <c r="G10" s="93" t="str">
        <f t="shared" ca="1" si="0"/>
        <v/>
      </c>
      <c r="H10" s="67" t="str">
        <f t="array" aca="1" ref="H10" ca="1">IF($I$1&lt;&gt;"y", "", IFERROR(INDEX(countrylistsize,MATCH(SMALL(NOT(countrylistsize="")*IF(ISNUMBER(countrylistsize),COUNTIF(countrylistsize,"&lt;="&amp;countrylistsize),COUNTIF(countrylistsize,"&lt;="&amp;countrylistsize)+SUM(ISNUMBER(countrylistsize))),ROWS(F$3:F10)+SUM(ISBLANK(countrylistsize))),NOT(countrylistsize="")*IF(ISNUMBER(countrylistsize),COUNTIF(countrylistsize,"&lt;="&amp;countrylistsize),COUNTIF(countrylistsize,"&lt;="&amp;countrylistsize)+SUM(ISNUMBER(countrylistsize))),0)), ""))</f>
        <v/>
      </c>
      <c r="I10" s="70"/>
      <c r="J10" s="67" t="str">
        <f t="array" aca="1" ref="J10" ca="1">IF($I$1&lt;&gt;"y", "", IFERROR(INDEX(admin1listsize,MATCH(SMALL(NOT(admin1listsize="")*IF(ISNUMBER(admin1listsize),COUNTIF(admin1listsize,"&lt;="&amp;admin1listsize),COUNTIF(admin1listsize,"&lt;="&amp;admin1listsize)+SUM(ISNUMBER(admin1listsize))),ROWS(D$3:D10)+SUM(ISBLANK(admin1listsize))),NOT(admin1listsize="")*IF(ISNUMBER(admin1listsize),COUNTIF(admin1listsize,"&lt;="&amp;admin1listsize),COUNTIF(admin1listsize,"&lt;="&amp;admin1listsize)+SUM(ISNUMBER(admin1listsize))),0)), ""))</f>
        <v>Mexico@Michoacán</v>
      </c>
      <c r="K10" s="71">
        <v>12</v>
      </c>
    </row>
    <row r="11" spans="1:17" s="1" customFormat="1" x14ac:dyDescent="0.25">
      <c r="A11" s="93" t="str">
        <f>IF($I$1&lt;&gt;"y", "", IF(ISBLANK(DATA!D12),"",IF(ISBLANK(DATA!K12),"NO DATA",DATA!K12)))</f>
        <v>Mexico</v>
      </c>
      <c r="B11" s="93" t="str">
        <f>IF($I$1&lt;&gt;"y", "",IF(ISBLANK(DATA!D12),"", IF(ISBLANK(DATA!L12),"NO DATA",DATA!L12)))</f>
        <v>Chihuahua</v>
      </c>
      <c r="C11" s="93" t="str">
        <f t="shared" si="1"/>
        <v>Mexico@Chihuahua</v>
      </c>
      <c r="D11" s="93" t="str">
        <f ca="1">IF($I$1&lt;&gt;"y", "", IF(C12="", "", IFERROR(LOOKUP(2,1/(COUNTIF($D$2:D10,mergednames)=0),mergednames), "")))</f>
        <v>Mexico@Oaxaca</v>
      </c>
      <c r="E11" s="93">
        <f t="shared" ca="1" si="2"/>
        <v>9</v>
      </c>
      <c r="F11" s="93" t="str">
        <f ca="1">IF($I$1&lt;&gt;"y", "", IF(A12="", "", IFERROR(LOOKUP(2,1/(COUNTIF($F$2:F10,get_country)=0),get_country), "")))</f>
        <v/>
      </c>
      <c r="G11" s="93" t="str">
        <f t="shared" ca="1" si="0"/>
        <v/>
      </c>
      <c r="H11" s="67" t="str">
        <f t="array" aca="1" ref="H11" ca="1">IF($I$1&lt;&gt;"y", "", IFERROR(INDEX(countrylistsize,MATCH(SMALL(NOT(countrylistsize="")*IF(ISNUMBER(countrylistsize),COUNTIF(countrylistsize,"&lt;="&amp;countrylistsize),COUNTIF(countrylistsize,"&lt;="&amp;countrylistsize)+SUM(ISNUMBER(countrylistsize))),ROWS(F$3:F11)+SUM(ISBLANK(countrylistsize))),NOT(countrylistsize="")*IF(ISNUMBER(countrylistsize),COUNTIF(countrylistsize,"&lt;="&amp;countrylistsize),COUNTIF(countrylistsize,"&lt;="&amp;countrylistsize)+SUM(ISNUMBER(countrylistsize))),0)), ""))</f>
        <v/>
      </c>
      <c r="I11" s="70"/>
      <c r="J11" s="67" t="str">
        <f t="array" aca="1" ref="J11" ca="1">IF($I$1&lt;&gt;"y", "", IFERROR(INDEX(admin1listsize,MATCH(SMALL(NOT(admin1listsize="")*IF(ISNUMBER(admin1listsize),COUNTIF(admin1listsize,"&lt;="&amp;admin1listsize),COUNTIF(admin1listsize,"&lt;="&amp;admin1listsize)+SUM(ISNUMBER(admin1listsize))),ROWS(D$3:D11)+SUM(ISBLANK(admin1listsize))),NOT(admin1listsize="")*IF(ISNUMBER(admin1listsize),COUNTIF(admin1listsize,"&lt;="&amp;admin1listsize),COUNTIF(admin1listsize,"&lt;="&amp;admin1listsize)+SUM(ISNUMBER(admin1listsize))),0)), ""))</f>
        <v>Mexico@Nayarit</v>
      </c>
      <c r="K11" s="71">
        <v>11</v>
      </c>
    </row>
    <row r="12" spans="1:17" s="1" customFormat="1" x14ac:dyDescent="0.25">
      <c r="A12" s="93" t="str">
        <f>IF($I$1&lt;&gt;"y", "", IF(ISBLANK(DATA!D13),"",IF(ISBLANK(DATA!K13),"NO DATA",DATA!K13)))</f>
        <v>Mexico</v>
      </c>
      <c r="B12" s="93" t="str">
        <f>IF($I$1&lt;&gt;"y", "",IF(ISBLANK(DATA!D13),"", IF(ISBLANK(DATA!L13),"NO DATA",DATA!L13)))</f>
        <v>Chihuahua</v>
      </c>
      <c r="C12" s="93" t="str">
        <f t="shared" si="1"/>
        <v>Mexico@Chihuahua</v>
      </c>
      <c r="D12" s="93" t="str">
        <f ca="1">IF($I$1&lt;&gt;"y", "", IF(C13="", "", IFERROR(LOOKUP(2,1/(COUNTIF($D$2:D11,mergednames)=0),mergednames), "")))</f>
        <v>Mexico@Estado de México</v>
      </c>
      <c r="E12" s="93">
        <f t="shared" ca="1" si="2"/>
        <v>10</v>
      </c>
      <c r="F12" s="93" t="str">
        <f ca="1">IF($I$1&lt;&gt;"y", "", IF(A13="", "", IFERROR(LOOKUP(2,1/(COUNTIF($F$2:F11,get_country)=0),get_country), "")))</f>
        <v/>
      </c>
      <c r="G12" s="93" t="str">
        <f t="shared" ca="1" si="0"/>
        <v/>
      </c>
      <c r="H12" s="67" t="str">
        <f t="array" aca="1" ref="H12" ca="1">IF($I$1&lt;&gt;"y", "", IFERROR(INDEX(countrylistsize,MATCH(SMALL(NOT(countrylistsize="")*IF(ISNUMBER(countrylistsize),COUNTIF(countrylistsize,"&lt;="&amp;countrylistsize),COUNTIF(countrylistsize,"&lt;="&amp;countrylistsize)+SUM(ISNUMBER(countrylistsize))),ROWS(F$3:F12)+SUM(ISBLANK(countrylistsize))),NOT(countrylistsize="")*IF(ISNUMBER(countrylistsize),COUNTIF(countrylistsize,"&lt;="&amp;countrylistsize),COUNTIF(countrylistsize,"&lt;="&amp;countrylistsize)+SUM(ISNUMBER(countrylistsize))),0)), ""))</f>
        <v/>
      </c>
      <c r="I12" s="70"/>
      <c r="J12" s="67" t="str">
        <f t="array" aca="1" ref="J12" ca="1">IF($I$1&lt;&gt;"y", "", IFERROR(INDEX(admin1listsize,MATCH(SMALL(NOT(admin1listsize="")*IF(ISNUMBER(admin1listsize),COUNTIF(admin1listsize,"&lt;="&amp;admin1listsize),COUNTIF(admin1listsize,"&lt;="&amp;admin1listsize)+SUM(ISNUMBER(admin1listsize))),ROWS(D$3:D12)+SUM(ISBLANK(admin1listsize))),NOT(admin1listsize="")*IF(ISNUMBER(admin1listsize),COUNTIF(admin1listsize,"&lt;="&amp;admin1listsize),COUNTIF(admin1listsize,"&lt;="&amp;admin1listsize)+SUM(ISNUMBER(admin1listsize))),0)), ""))</f>
        <v>Mexico@Nuevo León</v>
      </c>
      <c r="K12" s="71">
        <v>5</v>
      </c>
    </row>
    <row r="13" spans="1:17" s="1" customFormat="1" x14ac:dyDescent="0.25">
      <c r="A13" s="93" t="str">
        <f>IF($I$1&lt;&gt;"y", "", IF(ISBLANK(DATA!D14),"",IF(ISBLANK(DATA!K14),"NO DATA",DATA!K14)))</f>
        <v>Mexico</v>
      </c>
      <c r="B13" s="93" t="str">
        <f>IF($I$1&lt;&gt;"y", "",IF(ISBLANK(DATA!D14),"", IF(ISBLANK(DATA!L14),"NO DATA",DATA!L14)))</f>
        <v>Chihuahua</v>
      </c>
      <c r="C13" s="93" t="str">
        <f t="shared" si="1"/>
        <v>Mexico@Chihuahua</v>
      </c>
      <c r="D13" s="93" t="str">
        <f ca="1">IF($I$1&lt;&gt;"y", "", IF(C14="", "", IFERROR(LOOKUP(2,1/(COUNTIF($D$2:D12,mergednames)=0),mergednames), "")))</f>
        <v>USA@Arizona</v>
      </c>
      <c r="E13" s="93">
        <f t="shared" ca="1" si="2"/>
        <v>11</v>
      </c>
      <c r="F13" s="93" t="str">
        <f ca="1">IF($I$1&lt;&gt;"y", "", IF(A14="", "", IFERROR(LOOKUP(2,1/(COUNTIF($F$2:F12,get_country)=0),get_country), "")))</f>
        <v/>
      </c>
      <c r="G13" s="93" t="str">
        <f t="shared" ca="1" si="0"/>
        <v/>
      </c>
      <c r="H13" s="67" t="str">
        <f t="array" aca="1" ref="H13" ca="1">IF($I$1&lt;&gt;"y", "", IFERROR(INDEX(countrylistsize,MATCH(SMALL(NOT(countrylistsize="")*IF(ISNUMBER(countrylistsize),COUNTIF(countrylistsize,"&lt;="&amp;countrylistsize),COUNTIF(countrylistsize,"&lt;="&amp;countrylistsize)+SUM(ISNUMBER(countrylistsize))),ROWS(F$3:F13)+SUM(ISBLANK(countrylistsize))),NOT(countrylistsize="")*IF(ISNUMBER(countrylistsize),COUNTIF(countrylistsize,"&lt;="&amp;countrylistsize),COUNTIF(countrylistsize,"&lt;="&amp;countrylistsize)+SUM(ISNUMBER(countrylistsize))),0)), ""))</f>
        <v/>
      </c>
      <c r="I13" s="70"/>
      <c r="J13" s="67" t="str">
        <f t="array" aca="1" ref="J13" ca="1">IF($I$1&lt;&gt;"y", "", IFERROR(INDEX(admin1listsize,MATCH(SMALL(NOT(admin1listsize="")*IF(ISNUMBER(admin1listsize),COUNTIF(admin1listsize,"&lt;="&amp;admin1listsize),COUNTIF(admin1listsize,"&lt;="&amp;admin1listsize)+SUM(ISNUMBER(admin1listsize))),ROWS(D$3:D13)+SUM(ISBLANK(admin1listsize))),NOT(admin1listsize="")*IF(ISNUMBER(admin1listsize),COUNTIF(admin1listsize,"&lt;="&amp;admin1listsize),COUNTIF(admin1listsize,"&lt;="&amp;admin1listsize)+SUM(ISNUMBER(admin1listsize))),0)), ""))</f>
        <v>Mexico@Oaxaca</v>
      </c>
      <c r="K13" s="71">
        <v>17</v>
      </c>
    </row>
    <row r="14" spans="1:17" s="1" customFormat="1" x14ac:dyDescent="0.25">
      <c r="A14" s="93" t="str">
        <f>IF($I$1&lt;&gt;"y", "", IF(ISBLANK(DATA!D15),"",IF(ISBLANK(DATA!K15),"NO DATA",DATA!K15)))</f>
        <v>Mexico</v>
      </c>
      <c r="B14" s="93" t="str">
        <f>IF($I$1&lt;&gt;"y", "",IF(ISBLANK(DATA!D15),"", IF(ISBLANK(DATA!L15),"NO DATA",DATA!L15)))</f>
        <v>Chihuahua</v>
      </c>
      <c r="C14" s="93" t="str">
        <f t="shared" si="1"/>
        <v>Mexico@Chihuahua</v>
      </c>
      <c r="D14" s="93" t="str">
        <f ca="1">IF($I$1&lt;&gt;"y", "", IF(C15="", "", IFERROR(LOOKUP(2,1/(COUNTIF($D$2:D13,mergednames)=0),mergednames), "")))</f>
        <v>USA@Utah</v>
      </c>
      <c r="E14" s="93">
        <f t="shared" ca="1" si="2"/>
        <v>12</v>
      </c>
      <c r="F14" s="93" t="str">
        <f ca="1">IF($I$1&lt;&gt;"y", "", IF(A15="", "", IFERROR(LOOKUP(2,1/(COUNTIF($F$2:F13,get_country)=0),get_country), "")))</f>
        <v/>
      </c>
      <c r="G14" s="93" t="str">
        <f t="shared" ca="1" si="0"/>
        <v/>
      </c>
      <c r="H14" s="67" t="str">
        <f t="array" aca="1" ref="H14" ca="1">IF($I$1&lt;&gt;"y", "", IFERROR(INDEX(countrylistsize,MATCH(SMALL(NOT(countrylistsize="")*IF(ISNUMBER(countrylistsize),COUNTIF(countrylistsize,"&lt;="&amp;countrylistsize),COUNTIF(countrylistsize,"&lt;="&amp;countrylistsize)+SUM(ISNUMBER(countrylistsize))),ROWS(F$3:F14)+SUM(ISBLANK(countrylistsize))),NOT(countrylistsize="")*IF(ISNUMBER(countrylistsize),COUNTIF(countrylistsize,"&lt;="&amp;countrylistsize),COUNTIF(countrylistsize,"&lt;="&amp;countrylistsize)+SUM(ISNUMBER(countrylistsize))),0)), ""))</f>
        <v/>
      </c>
      <c r="I14" s="70"/>
      <c r="J14" s="67" t="str">
        <f t="array" aca="1" ref="J14" ca="1">IF($I$1&lt;&gt;"y", "", IFERROR(INDEX(admin1listsize,MATCH(SMALL(NOT(admin1listsize="")*IF(ISNUMBER(admin1listsize),COUNTIF(admin1listsize,"&lt;="&amp;admin1listsize),COUNTIF(admin1listsize,"&lt;="&amp;admin1listsize)+SUM(ISNUMBER(admin1listsize))),ROWS(D$3:D14)+SUM(ISBLANK(admin1listsize))),NOT(admin1listsize="")*IF(ISNUMBER(admin1listsize),COUNTIF(admin1listsize,"&lt;="&amp;admin1listsize),COUNTIF(admin1listsize,"&lt;="&amp;admin1listsize)+SUM(ISNUMBER(admin1listsize))),0)), ""))</f>
        <v>Mexico@Puebla</v>
      </c>
      <c r="K14" s="71">
        <v>14</v>
      </c>
    </row>
    <row r="15" spans="1:17" s="1" customFormat="1" x14ac:dyDescent="0.25">
      <c r="A15" s="93" t="str">
        <f>IF($I$1&lt;&gt;"y", "", IF(ISBLANK(DATA!D16),"",IF(ISBLANK(DATA!K16),"NO DATA",DATA!K16)))</f>
        <v>Mexico</v>
      </c>
      <c r="B15" s="93" t="str">
        <f>IF($I$1&lt;&gt;"y", "",IF(ISBLANK(DATA!D16),"", IF(ISBLANK(DATA!L16),"NO DATA",DATA!L16)))</f>
        <v>Chihuahua</v>
      </c>
      <c r="C15" s="93" t="str">
        <f t="shared" si="1"/>
        <v>Mexico@Chihuahua</v>
      </c>
      <c r="D15" s="93" t="str">
        <f ca="1">IF($I$1&lt;&gt;"y", "", IF(C16="", "", IFERROR(LOOKUP(2,1/(COUNTIF($D$2:D14,mergednames)=0),mergednames), "")))</f>
        <v>USA@Texas</v>
      </c>
      <c r="E15" s="93">
        <f t="shared" ca="1" si="2"/>
        <v>13</v>
      </c>
      <c r="F15" s="93" t="str">
        <f ca="1">IF($I$1&lt;&gt;"y", "", IF(A16="", "", IFERROR(LOOKUP(2,1/(COUNTIF($F$2:F14,get_country)=0),get_country), "")))</f>
        <v/>
      </c>
      <c r="G15" s="93" t="str">
        <f t="shared" ca="1" si="0"/>
        <v/>
      </c>
      <c r="H15" s="67" t="str">
        <f t="array" aca="1" ref="H15" ca="1">IF($I$1&lt;&gt;"y", "", IFERROR(INDEX(countrylistsize,MATCH(SMALL(NOT(countrylistsize="")*IF(ISNUMBER(countrylistsize),COUNTIF(countrylistsize,"&lt;="&amp;countrylistsize),COUNTIF(countrylistsize,"&lt;="&amp;countrylistsize)+SUM(ISNUMBER(countrylistsize))),ROWS(F$3:F15)+SUM(ISBLANK(countrylistsize))),NOT(countrylistsize="")*IF(ISNUMBER(countrylistsize),COUNTIF(countrylistsize,"&lt;="&amp;countrylistsize),COUNTIF(countrylistsize,"&lt;="&amp;countrylistsize)+SUM(ISNUMBER(countrylistsize))),0)), ""))</f>
        <v/>
      </c>
      <c r="I15" s="70"/>
      <c r="J15" s="67" t="str">
        <f t="array" aca="1" ref="J15" ca="1">IF($I$1&lt;&gt;"y", "", IFERROR(INDEX(admin1listsize,MATCH(SMALL(NOT(admin1listsize="")*IF(ISNUMBER(admin1listsize),COUNTIF(admin1listsize,"&lt;="&amp;admin1listsize),COUNTIF(admin1listsize,"&lt;="&amp;admin1listsize)+SUM(ISNUMBER(admin1listsize))),ROWS(D$3:D15)+SUM(ISBLANK(admin1listsize))),NOT(admin1listsize="")*IF(ISNUMBER(admin1listsize),COUNTIF(admin1listsize,"&lt;="&amp;admin1listsize),COUNTIF(admin1listsize,"&lt;="&amp;admin1listsize)+SUM(ISNUMBER(admin1listsize))),0)), ""))</f>
        <v>Mexico@San Luis Potosí</v>
      </c>
      <c r="K15" s="71">
        <v>10</v>
      </c>
    </row>
    <row r="16" spans="1:17" s="1" customFormat="1" x14ac:dyDescent="0.25">
      <c r="A16" s="93" t="str">
        <f>IF($I$1&lt;&gt;"y", "", IF(ISBLANK(DATA!D17),"",IF(ISBLANK(DATA!K17),"NO DATA",DATA!K17)))</f>
        <v>Mexico</v>
      </c>
      <c r="B16" s="93" t="str">
        <f>IF($I$1&lt;&gt;"y", "",IF(ISBLANK(DATA!D17),"", IF(ISBLANK(DATA!L17),"NO DATA",DATA!L17)))</f>
        <v>Chihuahua</v>
      </c>
      <c r="C16" s="93" t="str">
        <f t="shared" si="1"/>
        <v>Mexico@Chihuahua</v>
      </c>
      <c r="D16" s="93" t="str">
        <f ca="1">IF($I$1&lt;&gt;"y", "", IF(C17="", "", IFERROR(LOOKUP(2,1/(COUNTIF($D$2:D15,mergednames)=0),mergednames), "")))</f>
        <v>USA@Oklahoma</v>
      </c>
      <c r="E16" s="93">
        <f t="shared" ca="1" si="2"/>
        <v>14</v>
      </c>
      <c r="F16" s="93" t="str">
        <f ca="1">IF($I$1&lt;&gt;"y", "", IF(A17="", "", IFERROR(LOOKUP(2,1/(COUNTIF($F$2:F15,get_country)=0),get_country), "")))</f>
        <v/>
      </c>
      <c r="G16" s="93" t="str">
        <f t="shared" ca="1" si="0"/>
        <v/>
      </c>
      <c r="H16" s="67" t="str">
        <f t="array" aca="1" ref="H16" ca="1">IF($I$1&lt;&gt;"y", "", IFERROR(INDEX(countrylistsize,MATCH(SMALL(NOT(countrylistsize="")*IF(ISNUMBER(countrylistsize),COUNTIF(countrylistsize,"&lt;="&amp;countrylistsize),COUNTIF(countrylistsize,"&lt;="&amp;countrylistsize)+SUM(ISNUMBER(countrylistsize))),ROWS(F$3:F16)+SUM(ISBLANK(countrylistsize))),NOT(countrylistsize="")*IF(ISNUMBER(countrylistsize),COUNTIF(countrylistsize,"&lt;="&amp;countrylistsize),COUNTIF(countrylistsize,"&lt;="&amp;countrylistsize)+SUM(ISNUMBER(countrylistsize))),0)), ""))</f>
        <v/>
      </c>
      <c r="I16" s="70"/>
      <c r="J16" s="67" t="str">
        <f t="array" aca="1" ref="J16" ca="1">IF($I$1&lt;&gt;"y", "", IFERROR(INDEX(admin1listsize,MATCH(SMALL(NOT(admin1listsize="")*IF(ISNUMBER(admin1listsize),COUNTIF(admin1listsize,"&lt;="&amp;admin1listsize),COUNTIF(admin1listsize,"&lt;="&amp;admin1listsize)+SUM(ISNUMBER(admin1listsize))),ROWS(D$3:D16)+SUM(ISBLANK(admin1listsize))),NOT(admin1listsize="")*IF(ISNUMBER(admin1listsize),COUNTIF(admin1listsize,"&lt;="&amp;admin1listsize),COUNTIF(admin1listsize,"&lt;="&amp;admin1listsize)+SUM(ISNUMBER(admin1listsize))),0)), ""))</f>
        <v>Mexico@Sonora</v>
      </c>
      <c r="K16" s="71">
        <v>2</v>
      </c>
    </row>
    <row r="17" spans="1:11" s="1" customFormat="1" x14ac:dyDescent="0.25">
      <c r="A17" s="93" t="str">
        <f>IF($I$1&lt;&gt;"y", "", IF(ISBLANK(DATA!D18),"",IF(ISBLANK(DATA!K18),"NO DATA",DATA!K18)))</f>
        <v>Mexico</v>
      </c>
      <c r="B17" s="93" t="str">
        <f>IF($I$1&lt;&gt;"y", "",IF(ISBLANK(DATA!D18),"", IF(ISBLANK(DATA!L18),"NO DATA",DATA!L18)))</f>
        <v>Chihuahua</v>
      </c>
      <c r="C17" s="93" t="str">
        <f t="shared" si="1"/>
        <v>Mexico@Chihuahua</v>
      </c>
      <c r="D17" s="93" t="str">
        <f ca="1">IF($I$1&lt;&gt;"y", "", IF(C18="", "", IFERROR(LOOKUP(2,1/(COUNTIF($D$2:D16,mergednames)=0),mergednames), "")))</f>
        <v>USA@no further locality</v>
      </c>
      <c r="E17" s="93">
        <f t="shared" ca="1" si="2"/>
        <v>15</v>
      </c>
      <c r="F17" s="93" t="str">
        <f ca="1">IF($I$1&lt;&gt;"y", "", IF(A18="", "", IFERROR(LOOKUP(2,1/(COUNTIF($F$2:F16,get_country)=0),get_country), "")))</f>
        <v/>
      </c>
      <c r="G17" s="93" t="str">
        <f t="shared" ca="1" si="0"/>
        <v/>
      </c>
      <c r="H17" s="67" t="str">
        <f t="array" aca="1" ref="H17" ca="1">IF($I$1&lt;&gt;"y", "", IFERROR(INDEX(countrylistsize,MATCH(SMALL(NOT(countrylistsize="")*IF(ISNUMBER(countrylistsize),COUNTIF(countrylistsize,"&lt;="&amp;countrylistsize),COUNTIF(countrylistsize,"&lt;="&amp;countrylistsize)+SUM(ISNUMBER(countrylistsize))),ROWS(F$3:F17)+SUM(ISBLANK(countrylistsize))),NOT(countrylistsize="")*IF(ISNUMBER(countrylistsize),COUNTIF(countrylistsize,"&lt;="&amp;countrylistsize),COUNTIF(countrylistsize,"&lt;="&amp;countrylistsize)+SUM(ISNUMBER(countrylistsize))),0)), ""))</f>
        <v/>
      </c>
      <c r="I17" s="70"/>
      <c r="J17" s="67" t="str">
        <f t="array" aca="1" ref="J17" ca="1">IF($I$1&lt;&gt;"y", "", IFERROR(INDEX(admin1listsize,MATCH(SMALL(NOT(admin1listsize="")*IF(ISNUMBER(admin1listsize),COUNTIF(admin1listsize,"&lt;="&amp;admin1listsize),COUNTIF(admin1listsize,"&lt;="&amp;admin1listsize)+SUM(ISNUMBER(admin1listsize))),ROWS(D$3:D17)+SUM(ISBLANK(admin1listsize))),NOT(admin1listsize="")*IF(ISNUMBER(admin1listsize),COUNTIF(admin1listsize,"&lt;="&amp;admin1listsize),COUNTIF(admin1listsize,"&lt;="&amp;admin1listsize)+SUM(ISNUMBER(admin1listsize))),0)), ""))</f>
        <v>Mexico@Tamaulipas</v>
      </c>
      <c r="K17" s="71">
        <v>6</v>
      </c>
    </row>
    <row r="18" spans="1:11" s="1" customFormat="1" x14ac:dyDescent="0.25">
      <c r="A18" s="93" t="str">
        <f>IF($I$1&lt;&gt;"y", "", IF(ISBLANK(DATA!D19),"",IF(ISBLANK(DATA!K19),"NO DATA",DATA!K19)))</f>
        <v>Mexico</v>
      </c>
      <c r="B18" s="93" t="str">
        <f>IF($I$1&lt;&gt;"y", "",IF(ISBLANK(DATA!D19),"", IF(ISBLANK(DATA!L19),"NO DATA",DATA!L19)))</f>
        <v>Coahuila</v>
      </c>
      <c r="C18" s="93" t="str">
        <f t="shared" si="1"/>
        <v>Mexico@Coahuila</v>
      </c>
      <c r="D18" s="93" t="str">
        <f ca="1">IF($I$1&lt;&gt;"y", "", IF(C19="", "", IFERROR(LOOKUP(2,1/(COUNTIF($D$2:D17,mergednames)=0),mergednames), "")))</f>
        <v>USA@New Mexico</v>
      </c>
      <c r="E18" s="93">
        <f t="shared" ca="1" si="2"/>
        <v>16</v>
      </c>
      <c r="F18" s="93" t="str">
        <f ca="1">IF($I$1&lt;&gt;"y", "", IF(A19="", "", IFERROR(LOOKUP(2,1/(COUNTIF($F$2:F17,get_country)=0),get_country), "")))</f>
        <v/>
      </c>
      <c r="G18" s="93" t="str">
        <f t="shared" ca="1" si="0"/>
        <v/>
      </c>
      <c r="H18" s="67" t="str">
        <f t="array" aca="1" ref="H18" ca="1">IF($I$1&lt;&gt;"y", "", IFERROR(INDEX(countrylistsize,MATCH(SMALL(NOT(countrylistsize="")*IF(ISNUMBER(countrylistsize),COUNTIF(countrylistsize,"&lt;="&amp;countrylistsize),COUNTIF(countrylistsize,"&lt;="&amp;countrylistsize)+SUM(ISNUMBER(countrylistsize))),ROWS(F$3:F18)+SUM(ISBLANK(countrylistsize))),NOT(countrylistsize="")*IF(ISNUMBER(countrylistsize),COUNTIF(countrylistsize,"&lt;="&amp;countrylistsize),COUNTIF(countrylistsize,"&lt;="&amp;countrylistsize)+SUM(ISNUMBER(countrylistsize))),0)), ""))</f>
        <v/>
      </c>
      <c r="I18" s="70"/>
      <c r="J18" s="67" t="str">
        <f t="array" aca="1" ref="J18" ca="1">IF($I$1&lt;&gt;"y", "", IFERROR(INDEX(admin1listsize,MATCH(SMALL(NOT(admin1listsize="")*IF(ISNUMBER(admin1listsize),COUNTIF(admin1listsize,"&lt;="&amp;admin1listsize),COUNTIF(admin1listsize,"&lt;="&amp;admin1listsize)+SUM(ISNUMBER(admin1listsize))),ROWS(D$3:D18)+SUM(ISBLANK(admin1listsize))),NOT(admin1listsize="")*IF(ISNUMBER(admin1listsize),COUNTIF(admin1listsize,"&lt;="&amp;admin1listsize),COUNTIF(admin1listsize,"&lt;="&amp;admin1listsize)+SUM(ISNUMBER(admin1listsize))),0)), ""))</f>
        <v>Mexico@uncertain locality</v>
      </c>
      <c r="K18" s="71">
        <v>18</v>
      </c>
    </row>
    <row r="19" spans="1:11" s="1" customFormat="1" x14ac:dyDescent="0.25">
      <c r="A19" s="93" t="str">
        <f>IF($I$1&lt;&gt;"y", "", IF(ISBLANK(DATA!D20),"",IF(ISBLANK(DATA!K20),"NO DATA",DATA!K20)))</f>
        <v>Mexico</v>
      </c>
      <c r="B19" s="93" t="str">
        <f>IF($I$1&lt;&gt;"y", "",IF(ISBLANK(DATA!D20),"", IF(ISBLANK(DATA!L20),"NO DATA",DATA!L20)))</f>
        <v>Coahuila</v>
      </c>
      <c r="C19" s="93" t="str">
        <f t="shared" si="1"/>
        <v>Mexico@Coahuila</v>
      </c>
      <c r="D19" s="93" t="str">
        <f ca="1">IF($I$1&lt;&gt;"y", "", IF(C20="", "", IFERROR(LOOKUP(2,1/(COUNTIF($D$2:D18,mergednames)=0),mergednames), "")))</f>
        <v>USA@Nevada</v>
      </c>
      <c r="E19" s="93">
        <f t="shared" ca="1" si="2"/>
        <v>17</v>
      </c>
      <c r="F19" s="93" t="str">
        <f ca="1">IF($I$1&lt;&gt;"y", "", IF(A20="", "", IFERROR(LOOKUP(2,1/(COUNTIF($F$2:F18,get_country)=0),get_country), "")))</f>
        <v/>
      </c>
      <c r="G19" s="93" t="str">
        <f t="shared" ca="1" si="0"/>
        <v/>
      </c>
      <c r="H19" s="67" t="str">
        <f t="array" aca="1" ref="H19" ca="1">IF($I$1&lt;&gt;"y", "", IFERROR(INDEX(countrylistsize,MATCH(SMALL(NOT(countrylistsize="")*IF(ISNUMBER(countrylistsize),COUNTIF(countrylistsize,"&lt;="&amp;countrylistsize),COUNTIF(countrylistsize,"&lt;="&amp;countrylistsize)+SUM(ISNUMBER(countrylistsize))),ROWS(F$3:F19)+SUM(ISBLANK(countrylistsize))),NOT(countrylistsize="")*IF(ISNUMBER(countrylistsize),COUNTIF(countrylistsize,"&lt;="&amp;countrylistsize),COUNTIF(countrylistsize,"&lt;="&amp;countrylistsize)+SUM(ISNUMBER(countrylistsize))),0)), ""))</f>
        <v/>
      </c>
      <c r="I19" s="70"/>
      <c r="J19" s="67" t="str">
        <f t="array" aca="1" ref="J19" ca="1">IF($I$1&lt;&gt;"y", "", IFERROR(INDEX(admin1listsize,MATCH(SMALL(NOT(admin1listsize="")*IF(ISNUMBER(admin1listsize),COUNTIF(admin1listsize,"&lt;="&amp;admin1listsize),COUNTIF(admin1listsize,"&lt;="&amp;admin1listsize)+SUM(ISNUMBER(admin1listsize))),ROWS(D$3:D19)+SUM(ISBLANK(admin1listsize))),NOT(admin1listsize="")*IF(ISNUMBER(admin1listsize),COUNTIF(admin1listsize,"&lt;="&amp;admin1listsize),COUNTIF(admin1listsize,"&lt;="&amp;admin1listsize)+SUM(ISNUMBER(admin1listsize))),0)), ""))</f>
        <v>Mexico@Veracruz</v>
      </c>
      <c r="K19" s="71">
        <v>15</v>
      </c>
    </row>
    <row r="20" spans="1:11" s="1" customFormat="1" x14ac:dyDescent="0.25">
      <c r="A20" s="93" t="str">
        <f>IF($I$1&lt;&gt;"y", "", IF(ISBLANK(DATA!D21),"",IF(ISBLANK(DATA!K21),"NO DATA",DATA!K21)))</f>
        <v>Mexico</v>
      </c>
      <c r="B20" s="93" t="str">
        <f>IF($I$1&lt;&gt;"y", "",IF(ISBLANK(DATA!D21),"", IF(ISBLANK(DATA!L21),"NO DATA",DATA!L21)))</f>
        <v>Coahuila</v>
      </c>
      <c r="C20" s="93" t="str">
        <f t="shared" si="1"/>
        <v>Mexico@Coahuila</v>
      </c>
      <c r="D20" s="93" t="str">
        <f ca="1">IF($I$1&lt;&gt;"y", "", IF(C21="", "", IFERROR(LOOKUP(2,1/(COUNTIF($D$2:D19,mergednames)=0),mergednames), "")))</f>
        <v>USA@California</v>
      </c>
      <c r="E20" s="93">
        <f t="shared" ca="1" si="2"/>
        <v>18</v>
      </c>
      <c r="F20" s="93" t="str">
        <f ca="1">IF($I$1&lt;&gt;"y", "", IF(A21="", "", IFERROR(LOOKUP(2,1/(COUNTIF($F$2:F19,get_country)=0),get_country), "")))</f>
        <v/>
      </c>
      <c r="G20" s="93" t="str">
        <f t="shared" ca="1" si="0"/>
        <v/>
      </c>
      <c r="H20" s="67" t="str">
        <f t="array" aca="1" ref="H20" ca="1">IF($I$1&lt;&gt;"y", "", IFERROR(INDEX(countrylistsize,MATCH(SMALL(NOT(countrylistsize="")*IF(ISNUMBER(countrylistsize),COUNTIF(countrylistsize,"&lt;="&amp;countrylistsize),COUNTIF(countrylistsize,"&lt;="&amp;countrylistsize)+SUM(ISNUMBER(countrylistsize))),ROWS(F$3:F20)+SUM(ISBLANK(countrylistsize))),NOT(countrylistsize="")*IF(ISNUMBER(countrylistsize),COUNTIF(countrylistsize,"&lt;="&amp;countrylistsize),COUNTIF(countrylistsize,"&lt;="&amp;countrylistsize)+SUM(ISNUMBER(countrylistsize))),0)), ""))</f>
        <v/>
      </c>
      <c r="I20" s="70"/>
      <c r="J20" s="67" t="str">
        <f t="array" aca="1" ref="J20" ca="1">IF($I$1&lt;&gt;"y", "", IFERROR(INDEX(admin1listsize,MATCH(SMALL(NOT(admin1listsize="")*IF(ISNUMBER(admin1listsize),COUNTIF(admin1listsize,"&lt;="&amp;admin1listsize),COUNTIF(admin1listsize,"&lt;="&amp;admin1listsize)+SUM(ISNUMBER(admin1listsize))),ROWS(D$3:D20)+SUM(ISBLANK(admin1listsize))),NOT(admin1listsize="")*IF(ISNUMBER(admin1listsize),COUNTIF(admin1listsize,"&lt;="&amp;admin1listsize),COUNTIF(admin1listsize,"&lt;="&amp;admin1listsize)+SUM(ISNUMBER(admin1listsize))),0)), ""))</f>
        <v>Mexico@Zacatecas</v>
      </c>
      <c r="K20" s="71">
        <v>9</v>
      </c>
    </row>
    <row r="21" spans="1:11" s="1" customFormat="1" x14ac:dyDescent="0.25">
      <c r="A21" s="93" t="str">
        <f>IF($I$1&lt;&gt;"y", "", IF(ISBLANK(DATA!D22),"",IF(ISBLANK(DATA!K22),"NO DATA",DATA!K22)))</f>
        <v>Mexico</v>
      </c>
      <c r="B21" s="93" t="str">
        <f>IF($I$1&lt;&gt;"y", "",IF(ISBLANK(DATA!D22),"", IF(ISBLANK(DATA!L22),"NO DATA",DATA!L22)))</f>
        <v>Coahuila</v>
      </c>
      <c r="C21" s="93" t="str">
        <f t="shared" si="1"/>
        <v>Mexico@Coahuila</v>
      </c>
      <c r="D21" s="93" t="str">
        <f ca="1">IF($I$1&lt;&gt;"y", "", IF(C22="", "", IFERROR(LOOKUP(2,1/(COUNTIF($D$2:D20,mergednames)=0),mergednames), "")))</f>
        <v>No data@NO DATA</v>
      </c>
      <c r="E21" s="93">
        <f t="shared" ca="1" si="2"/>
        <v>19</v>
      </c>
      <c r="F21" s="93" t="str">
        <f ca="1">IF($I$1&lt;&gt;"y", "", IF(A22="", "", IFERROR(LOOKUP(2,1/(COUNTIF($F$2:F20,get_country)=0),get_country), "")))</f>
        <v/>
      </c>
      <c r="G21" s="93" t="str">
        <f t="shared" ca="1" si="0"/>
        <v/>
      </c>
      <c r="H21" s="67" t="str">
        <f t="array" aca="1" ref="H21" ca="1">IF($I$1&lt;&gt;"y", "", IFERROR(INDEX(countrylistsize,MATCH(SMALL(NOT(countrylistsize="")*IF(ISNUMBER(countrylistsize),COUNTIF(countrylistsize,"&lt;="&amp;countrylistsize),COUNTIF(countrylistsize,"&lt;="&amp;countrylistsize)+SUM(ISNUMBER(countrylistsize))),ROWS(F$3:F21)+SUM(ISBLANK(countrylistsize))),NOT(countrylistsize="")*IF(ISNUMBER(countrylistsize),COUNTIF(countrylistsize,"&lt;="&amp;countrylistsize),COUNTIF(countrylistsize,"&lt;="&amp;countrylistsize)+SUM(ISNUMBER(countrylistsize))),0)), ""))</f>
        <v/>
      </c>
      <c r="I21" s="70"/>
      <c r="J21" s="67" t="str">
        <f t="array" aca="1" ref="J21" ca="1">IF($I$1&lt;&gt;"y", "", IFERROR(INDEX(admin1listsize,MATCH(SMALL(NOT(admin1listsize="")*IF(ISNUMBER(admin1listsize),COUNTIF(admin1listsize,"&lt;="&amp;admin1listsize),COUNTIF(admin1listsize,"&lt;="&amp;admin1listsize)+SUM(ISNUMBER(admin1listsize))),ROWS(D$3:D21)+SUM(ISBLANK(admin1listsize))),NOT(admin1listsize="")*IF(ISNUMBER(admin1listsize),COUNTIF(admin1listsize,"&lt;="&amp;admin1listsize),COUNTIF(admin1listsize,"&lt;="&amp;admin1listsize)+SUM(ISNUMBER(admin1listsize))),0)), ""))</f>
        <v>No data@NO DATA</v>
      </c>
      <c r="K21" s="71">
        <v>27</v>
      </c>
    </row>
    <row r="22" spans="1:11" s="1" customFormat="1" x14ac:dyDescent="0.25">
      <c r="A22" s="93" t="str">
        <f>IF($I$1&lt;&gt;"y", "", IF(ISBLANK(DATA!D23),"",IF(ISBLANK(DATA!K23),"NO DATA",DATA!K23)))</f>
        <v>Mexico</v>
      </c>
      <c r="B22" s="93" t="str">
        <f>IF($I$1&lt;&gt;"y", "",IF(ISBLANK(DATA!D23),"", IF(ISBLANK(DATA!L23),"NO DATA",DATA!L23)))</f>
        <v>Coahuila</v>
      </c>
      <c r="C22" s="93" t="str">
        <f t="shared" si="1"/>
        <v>Mexico@Coahuila</v>
      </c>
      <c r="D22" s="93" t="str">
        <f ca="1">IF($I$1&lt;&gt;"y", "", IF(C23="", "", IFERROR(LOOKUP(2,1/(COUNTIF($D$2:D21,mergednames)=0),mergednames), "")))</f>
        <v>Mexico@Zacatecas</v>
      </c>
      <c r="E22" s="93">
        <f t="shared" ca="1" si="2"/>
        <v>20</v>
      </c>
      <c r="F22" s="93" t="str">
        <f ca="1">IF($I$1&lt;&gt;"y", "", IF(A23="", "", IFERROR(LOOKUP(2,1/(COUNTIF($F$2:F21,get_country)=0),get_country), "")))</f>
        <v/>
      </c>
      <c r="G22" s="93" t="str">
        <f t="shared" ca="1" si="0"/>
        <v/>
      </c>
      <c r="H22" s="67" t="str">
        <f t="array" aca="1" ref="H22" ca="1">IF($I$1&lt;&gt;"y", "", IFERROR(INDEX(countrylistsize,MATCH(SMALL(NOT(countrylistsize="")*IF(ISNUMBER(countrylistsize),COUNTIF(countrylistsize,"&lt;="&amp;countrylistsize),COUNTIF(countrylistsize,"&lt;="&amp;countrylistsize)+SUM(ISNUMBER(countrylistsize))),ROWS(F$3:F22)+SUM(ISBLANK(countrylistsize))),NOT(countrylistsize="")*IF(ISNUMBER(countrylistsize),COUNTIF(countrylistsize,"&lt;="&amp;countrylistsize),COUNTIF(countrylistsize,"&lt;="&amp;countrylistsize)+SUM(ISNUMBER(countrylistsize))),0)), ""))</f>
        <v/>
      </c>
      <c r="I22" s="70"/>
      <c r="J22" s="67" t="str">
        <f t="array" aca="1" ref="J22" ca="1">IF($I$1&lt;&gt;"y", "", IFERROR(INDEX(admin1listsize,MATCH(SMALL(NOT(admin1listsize="")*IF(ISNUMBER(admin1listsize),COUNTIF(admin1listsize,"&lt;="&amp;admin1listsize),COUNTIF(admin1listsize,"&lt;="&amp;admin1listsize)+SUM(ISNUMBER(admin1listsize))),ROWS(D$3:D22)+SUM(ISBLANK(admin1listsize))),NOT(admin1listsize="")*IF(ISNUMBER(admin1listsize),COUNTIF(admin1listsize,"&lt;="&amp;admin1listsize),COUNTIF(admin1listsize,"&lt;="&amp;admin1listsize)+SUM(ISNUMBER(admin1listsize))),0)), ""))</f>
        <v>USA@Arizona</v>
      </c>
      <c r="K22" s="71">
        <v>4</v>
      </c>
    </row>
    <row r="23" spans="1:11" s="1" customFormat="1" x14ac:dyDescent="0.25">
      <c r="A23" s="93" t="str">
        <f>IF($I$1&lt;&gt;"y", "", IF(ISBLANK(DATA!D24),"",IF(ISBLANK(DATA!K24),"NO DATA",DATA!K24)))</f>
        <v>Mexico</v>
      </c>
      <c r="B23" s="93" t="str">
        <f>IF($I$1&lt;&gt;"y", "",IF(ISBLANK(DATA!D24),"", IF(ISBLANK(DATA!L24),"NO DATA",DATA!L24)))</f>
        <v>Coahuila</v>
      </c>
      <c r="C23" s="93" t="str">
        <f t="shared" si="1"/>
        <v>Mexico@Coahuila</v>
      </c>
      <c r="D23" s="93" t="str">
        <f ca="1">IF($I$1&lt;&gt;"y", "", IF(C24="", "", IFERROR(LOOKUP(2,1/(COUNTIF($D$2:D22,mergednames)=0),mergednames), "")))</f>
        <v>Mexico@Tamaulipas</v>
      </c>
      <c r="E23" s="93">
        <f t="shared" ca="1" si="2"/>
        <v>21</v>
      </c>
      <c r="F23" s="93" t="str">
        <f ca="1">IF($I$1&lt;&gt;"y", "", IF(A24="", "", IFERROR(LOOKUP(2,1/(COUNTIF($F$2:F22,get_country)=0),get_country), "")))</f>
        <v/>
      </c>
      <c r="G23" s="93" t="str">
        <f t="shared" ca="1" si="0"/>
        <v/>
      </c>
      <c r="H23" s="67" t="str">
        <f t="array" aca="1" ref="H23" ca="1">IF($I$1&lt;&gt;"y", "", IFERROR(INDEX(countrylistsize,MATCH(SMALL(NOT(countrylistsize="")*IF(ISNUMBER(countrylistsize),COUNTIF(countrylistsize,"&lt;="&amp;countrylistsize),COUNTIF(countrylistsize,"&lt;="&amp;countrylistsize)+SUM(ISNUMBER(countrylistsize))),ROWS(F$3:F23)+SUM(ISBLANK(countrylistsize))),NOT(countrylistsize="")*IF(ISNUMBER(countrylistsize),COUNTIF(countrylistsize,"&lt;="&amp;countrylistsize),COUNTIF(countrylistsize,"&lt;="&amp;countrylistsize)+SUM(ISNUMBER(countrylistsize))),0)), ""))</f>
        <v/>
      </c>
      <c r="I23" s="70"/>
      <c r="J23" s="67" t="str">
        <f t="array" aca="1" ref="J23" ca="1">IF($I$1&lt;&gt;"y", "", IFERROR(INDEX(admin1listsize,MATCH(SMALL(NOT(admin1listsize="")*IF(ISNUMBER(admin1listsize),COUNTIF(admin1listsize,"&lt;="&amp;admin1listsize),COUNTIF(admin1listsize,"&lt;="&amp;admin1listsize)+SUM(ISNUMBER(admin1listsize))),ROWS(D$3:D23)+SUM(ISBLANK(admin1listsize))),NOT(admin1listsize="")*IF(ISNUMBER(admin1listsize),COUNTIF(admin1listsize,"&lt;="&amp;admin1listsize),COUNTIF(admin1listsize,"&lt;="&amp;admin1listsize)+SUM(ISNUMBER(admin1listsize))),0)), ""))</f>
        <v>USA@California</v>
      </c>
      <c r="K23" s="71">
        <v>1</v>
      </c>
    </row>
    <row r="24" spans="1:11" s="1" customFormat="1" x14ac:dyDescent="0.25">
      <c r="A24" s="93" t="str">
        <f>IF($I$1&lt;&gt;"y", "", IF(ISBLANK(DATA!D25),"",IF(ISBLANK(DATA!K25),"NO DATA",DATA!K25)))</f>
        <v>Mexico</v>
      </c>
      <c r="B24" s="93" t="str">
        <f>IF($I$1&lt;&gt;"y", "",IF(ISBLANK(DATA!D25),"", IF(ISBLANK(DATA!L25),"NO DATA",DATA!L25)))</f>
        <v>Coahuila</v>
      </c>
      <c r="C24" s="93" t="str">
        <f t="shared" si="1"/>
        <v>Mexico@Coahuila</v>
      </c>
      <c r="D24" s="93" t="str">
        <f ca="1">IF($I$1&lt;&gt;"y", "", IF(C25="", "", IFERROR(LOOKUP(2,1/(COUNTIF($D$2:D23,mergednames)=0),mergednames), "")))</f>
        <v>Mexico@Sonora</v>
      </c>
      <c r="E24" s="93">
        <f t="shared" ca="1" si="2"/>
        <v>22</v>
      </c>
      <c r="F24" s="93" t="str">
        <f ca="1">IF($I$1&lt;&gt;"y", "", IF(A25="", "", IFERROR(LOOKUP(2,1/(COUNTIF($F$2:F23,get_country)=0),get_country), "")))</f>
        <v/>
      </c>
      <c r="G24" s="93" t="str">
        <f t="shared" ca="1" si="0"/>
        <v/>
      </c>
      <c r="H24" s="67" t="str">
        <f t="array" aca="1" ref="H24" ca="1">IF($I$1&lt;&gt;"y", "", IFERROR(INDEX(countrylistsize,MATCH(SMALL(NOT(countrylistsize="")*IF(ISNUMBER(countrylistsize),COUNTIF(countrylistsize,"&lt;="&amp;countrylistsize),COUNTIF(countrylistsize,"&lt;="&amp;countrylistsize)+SUM(ISNUMBER(countrylistsize))),ROWS(F$3:F24)+SUM(ISBLANK(countrylistsize))),NOT(countrylistsize="")*IF(ISNUMBER(countrylistsize),COUNTIF(countrylistsize,"&lt;="&amp;countrylistsize),COUNTIF(countrylistsize,"&lt;="&amp;countrylistsize)+SUM(ISNUMBER(countrylistsize))),0)), ""))</f>
        <v/>
      </c>
      <c r="I24" s="70"/>
      <c r="J24" s="67" t="str">
        <f t="array" aca="1" ref="J24" ca="1">IF($I$1&lt;&gt;"y", "", IFERROR(INDEX(admin1listsize,MATCH(SMALL(NOT(admin1listsize="")*IF(ISNUMBER(admin1listsize),COUNTIF(admin1listsize,"&lt;="&amp;admin1listsize),COUNTIF(admin1listsize,"&lt;="&amp;admin1listsize)+SUM(ISNUMBER(admin1listsize))),ROWS(D$3:D24)+SUM(ISBLANK(admin1listsize))),NOT(admin1listsize="")*IF(ISNUMBER(admin1listsize),COUNTIF(admin1listsize,"&lt;="&amp;admin1listsize),COUNTIF(admin1listsize,"&lt;="&amp;admin1listsize)+SUM(ISNUMBER(admin1listsize))),0)), ""))</f>
        <v>USA@Nevada</v>
      </c>
      <c r="K24" s="71">
        <v>2</v>
      </c>
    </row>
    <row r="25" spans="1:11" s="1" customFormat="1" x14ac:dyDescent="0.25">
      <c r="A25" s="93" t="str">
        <f>IF($I$1&lt;&gt;"y", "", IF(ISBLANK(DATA!D26),"",IF(ISBLANK(DATA!K26),"NO DATA",DATA!K26)))</f>
        <v>Mexico</v>
      </c>
      <c r="B25" s="93" t="str">
        <f>IF($I$1&lt;&gt;"y", "",IF(ISBLANK(DATA!D26),"", IF(ISBLANK(DATA!L26),"NO DATA",DATA!L26)))</f>
        <v>Durango</v>
      </c>
      <c r="C25" s="93" t="str">
        <f t="shared" si="1"/>
        <v>Mexico@Durango</v>
      </c>
      <c r="D25" s="93" t="str">
        <f ca="1">IF($I$1&lt;&gt;"y", "", IF(C26="", "", IFERROR(LOOKUP(2,1/(COUNTIF($D$2:D24,mergednames)=0),mergednames), "")))</f>
        <v>Mexico@San Luis Potosí</v>
      </c>
      <c r="E25" s="93">
        <f t="shared" ca="1" si="2"/>
        <v>23</v>
      </c>
      <c r="F25" s="93" t="str">
        <f ca="1">IF($I$1&lt;&gt;"y", "", IF(A26="", "", IFERROR(LOOKUP(2,1/(COUNTIF($F$2:F24,get_country)=0),get_country), "")))</f>
        <v/>
      </c>
      <c r="G25" s="93" t="str">
        <f t="shared" ca="1" si="0"/>
        <v/>
      </c>
      <c r="H25" s="67" t="str">
        <f t="array" aca="1" ref="H25" ca="1">IF($I$1&lt;&gt;"y", "", IFERROR(INDEX(countrylistsize,MATCH(SMALL(NOT(countrylistsize="")*IF(ISNUMBER(countrylistsize),COUNTIF(countrylistsize,"&lt;="&amp;countrylistsize),COUNTIF(countrylistsize,"&lt;="&amp;countrylistsize)+SUM(ISNUMBER(countrylistsize))),ROWS(F$3:F25)+SUM(ISBLANK(countrylistsize))),NOT(countrylistsize="")*IF(ISNUMBER(countrylistsize),COUNTIF(countrylistsize,"&lt;="&amp;countrylistsize),COUNTIF(countrylistsize,"&lt;="&amp;countrylistsize)+SUM(ISNUMBER(countrylistsize))),0)), ""))</f>
        <v/>
      </c>
      <c r="I25" s="70"/>
      <c r="J25" s="67" t="str">
        <f t="array" aca="1" ref="J25" ca="1">IF($I$1&lt;&gt;"y", "", IFERROR(INDEX(admin1listsize,MATCH(SMALL(NOT(admin1listsize="")*IF(ISNUMBER(admin1listsize),COUNTIF(admin1listsize,"&lt;="&amp;admin1listsize),COUNTIF(admin1listsize,"&lt;="&amp;admin1listsize)+SUM(ISNUMBER(admin1listsize))),ROWS(D$3:D25)+SUM(ISBLANK(admin1listsize))),NOT(admin1listsize="")*IF(ISNUMBER(admin1listsize),COUNTIF(admin1listsize,"&lt;="&amp;admin1listsize),COUNTIF(admin1listsize,"&lt;="&amp;admin1listsize)+SUM(ISNUMBER(admin1listsize))),0)), ""))</f>
        <v>USA@New Mexico</v>
      </c>
      <c r="K25" s="71">
        <v>5</v>
      </c>
    </row>
    <row r="26" spans="1:11" s="1" customFormat="1" x14ac:dyDescent="0.25">
      <c r="A26" s="93" t="str">
        <f>IF($I$1&lt;&gt;"y", "", IF(ISBLANK(DATA!D27),"",IF(ISBLANK(DATA!K27),"NO DATA",DATA!K27)))</f>
        <v>Mexico</v>
      </c>
      <c r="B26" s="93" t="str">
        <f>IF($I$1&lt;&gt;"y", "",IF(ISBLANK(DATA!D27),"", IF(ISBLANK(DATA!L27),"NO DATA",DATA!L27)))</f>
        <v>Durango</v>
      </c>
      <c r="C26" s="93" t="str">
        <f t="shared" si="1"/>
        <v>Mexico@Durango</v>
      </c>
      <c r="D26" s="93" t="str">
        <f ca="1">IF($I$1&lt;&gt;"y", "", IF(C27="", "", IFERROR(LOOKUP(2,1/(COUNTIF($D$2:D25,mergednames)=0),mergednames), "")))</f>
        <v>Mexico@Nuevo León</v>
      </c>
      <c r="E26" s="93">
        <f t="shared" ca="1" si="2"/>
        <v>24</v>
      </c>
      <c r="F26" s="93" t="str">
        <f ca="1">IF($I$1&lt;&gt;"y", "", IF(A27="", "", IFERROR(LOOKUP(2,1/(COUNTIF($F$2:F25,get_country)=0),get_country), "")))</f>
        <v/>
      </c>
      <c r="G26" s="93" t="str">
        <f t="shared" ca="1" si="0"/>
        <v/>
      </c>
      <c r="H26" s="67" t="str">
        <f t="array" aca="1" ref="H26" ca="1">IF($I$1&lt;&gt;"y", "", IFERROR(INDEX(countrylistsize,MATCH(SMALL(NOT(countrylistsize="")*IF(ISNUMBER(countrylistsize),COUNTIF(countrylistsize,"&lt;="&amp;countrylistsize),COUNTIF(countrylistsize,"&lt;="&amp;countrylistsize)+SUM(ISNUMBER(countrylistsize))),ROWS(F$3:F26)+SUM(ISBLANK(countrylistsize))),NOT(countrylistsize="")*IF(ISNUMBER(countrylistsize),COUNTIF(countrylistsize,"&lt;="&amp;countrylistsize),COUNTIF(countrylistsize,"&lt;="&amp;countrylistsize)+SUM(ISNUMBER(countrylistsize))),0)), ""))</f>
        <v/>
      </c>
      <c r="I26" s="70"/>
      <c r="J26" s="67" t="str">
        <f t="array" aca="1" ref="J26" ca="1">IF($I$1&lt;&gt;"y", "", IFERROR(INDEX(admin1listsize,MATCH(SMALL(NOT(admin1listsize="")*IF(ISNUMBER(admin1listsize),COUNTIF(admin1listsize,"&lt;="&amp;admin1listsize),COUNTIF(admin1listsize,"&lt;="&amp;admin1listsize)+SUM(ISNUMBER(admin1listsize))),ROWS(D$3:D26)+SUM(ISBLANK(admin1listsize))),NOT(admin1listsize="")*IF(ISNUMBER(admin1listsize),COUNTIF(admin1listsize,"&lt;="&amp;admin1listsize),COUNTIF(admin1listsize,"&lt;="&amp;admin1listsize)+SUM(ISNUMBER(admin1listsize))),0)), ""))</f>
        <v>USA@no further locality</v>
      </c>
      <c r="K26" s="71">
        <v>8</v>
      </c>
    </row>
    <row r="27" spans="1:11" s="1" customFormat="1" x14ac:dyDescent="0.25">
      <c r="A27" s="93" t="str">
        <f>IF($I$1&lt;&gt;"y", "", IF(ISBLANK(DATA!D28),"",IF(ISBLANK(DATA!K28),"NO DATA",DATA!K28)))</f>
        <v>Mexico</v>
      </c>
      <c r="B27" s="93" t="str">
        <f>IF($I$1&lt;&gt;"y", "",IF(ISBLANK(DATA!D28),"", IF(ISBLANK(DATA!L28),"NO DATA",DATA!L28)))</f>
        <v>Durango</v>
      </c>
      <c r="C27" s="93" t="str">
        <f t="shared" si="1"/>
        <v>Mexico@Durango</v>
      </c>
      <c r="D27" s="93" t="str">
        <f ca="1">IF($I$1&lt;&gt;"y", "", IF(C28="", "", IFERROR(LOOKUP(2,1/(COUNTIF($D$2:D26,mergednames)=0),mergednames), "")))</f>
        <v>Mexico@Durango</v>
      </c>
      <c r="E27" s="93">
        <f t="shared" ca="1" si="2"/>
        <v>25</v>
      </c>
      <c r="F27" s="93" t="str">
        <f ca="1">IF($I$1&lt;&gt;"y", "", IF(A28="", "", IFERROR(LOOKUP(2,1/(COUNTIF($F$2:F26,get_country)=0),get_country), "")))</f>
        <v/>
      </c>
      <c r="G27" s="93" t="str">
        <f t="shared" ca="1" si="0"/>
        <v/>
      </c>
      <c r="H27" s="67" t="str">
        <f t="array" aca="1" ref="H27" ca="1">IF($I$1&lt;&gt;"y", "", IFERROR(INDEX(countrylistsize,MATCH(SMALL(NOT(countrylistsize="")*IF(ISNUMBER(countrylistsize),COUNTIF(countrylistsize,"&lt;="&amp;countrylistsize),COUNTIF(countrylistsize,"&lt;="&amp;countrylistsize)+SUM(ISNUMBER(countrylistsize))),ROWS(F$3:F27)+SUM(ISBLANK(countrylistsize))),NOT(countrylistsize="")*IF(ISNUMBER(countrylistsize),COUNTIF(countrylistsize,"&lt;="&amp;countrylistsize),COUNTIF(countrylistsize,"&lt;="&amp;countrylistsize)+SUM(ISNUMBER(countrylistsize))),0)), ""))</f>
        <v/>
      </c>
      <c r="I27" s="70"/>
      <c r="J27" s="67" t="str">
        <f t="array" aca="1" ref="J27" ca="1">IF($I$1&lt;&gt;"y", "", IFERROR(INDEX(admin1listsize,MATCH(SMALL(NOT(admin1listsize="")*IF(ISNUMBER(admin1listsize),COUNTIF(admin1listsize,"&lt;="&amp;admin1listsize),COUNTIF(admin1listsize,"&lt;="&amp;admin1listsize)+SUM(ISNUMBER(admin1listsize))),ROWS(D$3:D27)+SUM(ISBLANK(admin1listsize))),NOT(admin1listsize="")*IF(ISNUMBER(admin1listsize),COUNTIF(admin1listsize,"&lt;="&amp;admin1listsize),COUNTIF(admin1listsize,"&lt;="&amp;admin1listsize)+SUM(ISNUMBER(admin1listsize))),0)), ""))</f>
        <v>USA@Oklahoma</v>
      </c>
      <c r="K27" s="71">
        <v>6</v>
      </c>
    </row>
    <row r="28" spans="1:11" s="1" customFormat="1" x14ac:dyDescent="0.25">
      <c r="A28" s="93" t="str">
        <f>IF($I$1&lt;&gt;"y", "", IF(ISBLANK(DATA!D29),"",IF(ISBLANK(DATA!K29),"NO DATA",DATA!K29)))</f>
        <v>Mexico</v>
      </c>
      <c r="B28" s="93" t="str">
        <f>IF($I$1&lt;&gt;"y", "",IF(ISBLANK(DATA!D29),"", IF(ISBLANK(DATA!L29),"NO DATA",DATA!L29)))</f>
        <v>Durango</v>
      </c>
      <c r="C28" s="93" t="str">
        <f t="shared" si="1"/>
        <v>Mexico@Durango</v>
      </c>
      <c r="D28" s="93" t="str">
        <f ca="1">IF($I$1&lt;&gt;"y", "", IF(C29="", "", IFERROR(LOOKUP(2,1/(COUNTIF($D$2:D27,mergednames)=0),mergednames), "")))</f>
        <v>Mexico@Coahuila</v>
      </c>
      <c r="E28" s="93">
        <f t="shared" ca="1" si="2"/>
        <v>26</v>
      </c>
      <c r="F28" s="93" t="str">
        <f ca="1">IF($I$1&lt;&gt;"y", "", IF(A29="", "", IFERROR(LOOKUP(2,1/(COUNTIF($F$2:F27,get_country)=0),get_country), "")))</f>
        <v/>
      </c>
      <c r="G28" s="93" t="str">
        <f t="shared" ca="1" si="0"/>
        <v/>
      </c>
      <c r="H28" s="67" t="str">
        <f t="array" aca="1" ref="H28" ca="1">IF($I$1&lt;&gt;"y", "", IFERROR(INDEX(countrylistsize,MATCH(SMALL(NOT(countrylistsize="")*IF(ISNUMBER(countrylistsize),COUNTIF(countrylistsize,"&lt;="&amp;countrylistsize),COUNTIF(countrylistsize,"&lt;="&amp;countrylistsize)+SUM(ISNUMBER(countrylistsize))),ROWS(F$3:F28)+SUM(ISBLANK(countrylistsize))),NOT(countrylistsize="")*IF(ISNUMBER(countrylistsize),COUNTIF(countrylistsize,"&lt;="&amp;countrylistsize),COUNTIF(countrylistsize,"&lt;="&amp;countrylistsize)+SUM(ISNUMBER(countrylistsize))),0)), ""))</f>
        <v/>
      </c>
      <c r="I28" s="70"/>
      <c r="J28" s="67" t="str">
        <f t="array" aca="1" ref="J28" ca="1">IF($I$1&lt;&gt;"y", "", IFERROR(INDEX(admin1listsize,MATCH(SMALL(NOT(admin1listsize="")*IF(ISNUMBER(admin1listsize),COUNTIF(admin1listsize,"&lt;="&amp;admin1listsize),COUNTIF(admin1listsize,"&lt;="&amp;admin1listsize)+SUM(ISNUMBER(admin1listsize))),ROWS(D$3:D28)+SUM(ISBLANK(admin1listsize))),NOT(admin1listsize="")*IF(ISNUMBER(admin1listsize),COUNTIF(admin1listsize,"&lt;="&amp;admin1listsize),COUNTIF(admin1listsize,"&lt;="&amp;admin1listsize)+SUM(ISNUMBER(admin1listsize))),0)), ""))</f>
        <v>USA@Texas</v>
      </c>
      <c r="K28" s="71">
        <v>7</v>
      </c>
    </row>
    <row r="29" spans="1:11" s="1" customFormat="1" x14ac:dyDescent="0.25">
      <c r="A29" s="93" t="str">
        <f>IF($I$1&lt;&gt;"y", "", IF(ISBLANK(DATA!D30),"",IF(ISBLANK(DATA!K30),"NO DATA",DATA!K30)))</f>
        <v>Mexico</v>
      </c>
      <c r="B29" s="93" t="str">
        <f>IF($I$1&lt;&gt;"y", "",IF(ISBLANK(DATA!D30),"", IF(ISBLANK(DATA!L30),"NO DATA",DATA!L30)))</f>
        <v>Durango</v>
      </c>
      <c r="C29" s="93" t="str">
        <f t="shared" si="1"/>
        <v>Mexico@Durango</v>
      </c>
      <c r="D29" s="93" t="str">
        <f ca="1">IF($I$1&lt;&gt;"y", "", IF(C30="", "", IFERROR(LOOKUP(2,1/(COUNTIF($D$2:D28,mergednames)=0),mergednames), "")))</f>
        <v>Mexico@Chihuahua</v>
      </c>
      <c r="E29" s="93">
        <f t="shared" ca="1" si="2"/>
        <v>27</v>
      </c>
      <c r="F29" s="93" t="str">
        <f ca="1">IF($I$1&lt;&gt;"y", "", IF(A30="", "", IFERROR(LOOKUP(2,1/(COUNTIF($F$2:F28,get_country)=0),get_country), "")))</f>
        <v/>
      </c>
      <c r="G29" s="93" t="str">
        <f t="shared" ca="1" si="0"/>
        <v/>
      </c>
      <c r="H29" s="67" t="str">
        <f t="array" aca="1" ref="H29" ca="1">IF($I$1&lt;&gt;"y", "", IFERROR(INDEX(countrylistsize,MATCH(SMALL(NOT(countrylistsize="")*IF(ISNUMBER(countrylistsize),COUNTIF(countrylistsize,"&lt;="&amp;countrylistsize),COUNTIF(countrylistsize,"&lt;="&amp;countrylistsize)+SUM(ISNUMBER(countrylistsize))),ROWS(F$3:F29)+SUM(ISBLANK(countrylistsize))),NOT(countrylistsize="")*IF(ISNUMBER(countrylistsize),COUNTIF(countrylistsize,"&lt;="&amp;countrylistsize),COUNTIF(countrylistsize,"&lt;="&amp;countrylistsize)+SUM(ISNUMBER(countrylistsize))),0)), ""))</f>
        <v/>
      </c>
      <c r="I29" s="70"/>
      <c r="J29" s="67" t="str">
        <f t="array" aca="1" ref="J29" ca="1">IF($I$1&lt;&gt;"y", "", IFERROR(INDEX(admin1listsize,MATCH(SMALL(NOT(admin1listsize="")*IF(ISNUMBER(admin1listsize),COUNTIF(admin1listsize,"&lt;="&amp;admin1listsize),COUNTIF(admin1listsize,"&lt;="&amp;admin1listsize)+SUM(ISNUMBER(admin1listsize))),ROWS(D$3:D29)+SUM(ISBLANK(admin1listsize))),NOT(admin1listsize="")*IF(ISNUMBER(admin1listsize),COUNTIF(admin1listsize,"&lt;="&amp;admin1listsize),COUNTIF(admin1listsize,"&lt;="&amp;admin1listsize)+SUM(ISNUMBER(admin1listsize))),0)), ""))</f>
        <v>USA@Utah</v>
      </c>
      <c r="K29" s="71">
        <v>3</v>
      </c>
    </row>
    <row r="30" spans="1:11" s="1" customFormat="1" x14ac:dyDescent="0.25">
      <c r="A30" s="93" t="str">
        <f>IF($I$1&lt;&gt;"y", "", IF(ISBLANK(DATA!D31),"",IF(ISBLANK(DATA!K31),"NO DATA",DATA!K31)))</f>
        <v>Mexico</v>
      </c>
      <c r="B30" s="93" t="str">
        <f>IF($I$1&lt;&gt;"y", "",IF(ISBLANK(DATA!D31),"", IF(ISBLANK(DATA!L31),"NO DATA",DATA!L31)))</f>
        <v>Nuevo León</v>
      </c>
      <c r="C30" s="93" t="str">
        <f t="shared" si="1"/>
        <v>Mexico@Nuevo León</v>
      </c>
      <c r="D30" s="93" t="str">
        <f ca="1">IF($I$1&lt;&gt;"y", "", IF(C31="", "", IFERROR(LOOKUP(2,1/(COUNTIF($D$2:D29,mergednames)=0),mergednames), "")))</f>
        <v/>
      </c>
      <c r="E30" s="93" t="str">
        <f t="shared" ca="1" si="2"/>
        <v/>
      </c>
      <c r="F30" s="93" t="str">
        <f ca="1">IF($I$1&lt;&gt;"y", "", IF(A31="", "", IFERROR(LOOKUP(2,1/(COUNTIF($F$2:F29,get_country)=0),get_country), "")))</f>
        <v/>
      </c>
      <c r="G30" s="93" t="str">
        <f t="shared" ca="1" si="0"/>
        <v/>
      </c>
      <c r="H30" s="67" t="str">
        <f t="array" aca="1" ref="H30" ca="1">IF($I$1&lt;&gt;"y", "", IFERROR(INDEX(countrylistsize,MATCH(SMALL(NOT(countrylistsize="")*IF(ISNUMBER(countrylistsize),COUNTIF(countrylistsize,"&lt;="&amp;countrylistsize),COUNTIF(countrylistsize,"&lt;="&amp;countrylistsize)+SUM(ISNUMBER(countrylistsize))),ROWS(F$3:F30)+SUM(ISBLANK(countrylistsize))),NOT(countrylistsize="")*IF(ISNUMBER(countrylistsize),COUNTIF(countrylistsize,"&lt;="&amp;countrylistsize),COUNTIF(countrylistsize,"&lt;="&amp;countrylistsize)+SUM(ISNUMBER(countrylistsize))),0)), ""))</f>
        <v/>
      </c>
      <c r="I30" s="70"/>
      <c r="J30" s="67" t="str">
        <f t="array" aca="1" ref="J30" ca="1">IF($I$1&lt;&gt;"y", "", IFERROR(INDEX(admin1listsize,MATCH(SMALL(NOT(admin1listsize="")*IF(ISNUMBER(admin1listsize),COUNTIF(admin1listsize,"&lt;="&amp;admin1listsize),COUNTIF(admin1listsize,"&lt;="&amp;admin1listsize)+SUM(ISNUMBER(admin1listsize))),ROWS(D$3:D30)+SUM(ISBLANK(admin1listsize))),NOT(admin1listsize="")*IF(ISNUMBER(admin1listsize),COUNTIF(admin1listsize,"&lt;="&amp;admin1listsize),COUNTIF(admin1listsize,"&lt;="&amp;admin1listsize)+SUM(ISNUMBER(admin1listsize))),0)), ""))</f>
        <v/>
      </c>
      <c r="K30" s="71"/>
    </row>
    <row r="31" spans="1:11" s="1" customFormat="1" x14ac:dyDescent="0.25">
      <c r="A31" s="93" t="str">
        <f>IF($I$1&lt;&gt;"y", "", IF(ISBLANK(DATA!D32),"",IF(ISBLANK(DATA!K32),"NO DATA",DATA!K32)))</f>
        <v>Mexico</v>
      </c>
      <c r="B31" s="93" t="str">
        <f>IF($I$1&lt;&gt;"y", "",IF(ISBLANK(DATA!D32),"", IF(ISBLANK(DATA!L32),"NO DATA",DATA!L32)))</f>
        <v>Nuevo León</v>
      </c>
      <c r="C31" s="93" t="str">
        <f t="shared" si="1"/>
        <v>Mexico@Nuevo León</v>
      </c>
      <c r="D31" s="93" t="str">
        <f ca="1">IF($I$1&lt;&gt;"y", "", IF(C32="", "", IFERROR(LOOKUP(2,1/(COUNTIF($D$2:D30,mergednames)=0),mergednames), "")))</f>
        <v/>
      </c>
      <c r="E31" s="93" t="str">
        <f t="shared" ca="1" si="2"/>
        <v/>
      </c>
      <c r="F31" s="93" t="str">
        <f ca="1">IF($I$1&lt;&gt;"y", "", IF(A32="", "", IFERROR(LOOKUP(2,1/(COUNTIF($F$2:F30,get_country)=0),get_country), "")))</f>
        <v/>
      </c>
      <c r="G31" s="93" t="str">
        <f t="shared" ca="1" si="0"/>
        <v/>
      </c>
      <c r="H31" s="67" t="str">
        <f t="array" aca="1" ref="H31" ca="1">IF($I$1&lt;&gt;"y", "", IFERROR(INDEX(countrylistsize,MATCH(SMALL(NOT(countrylistsize="")*IF(ISNUMBER(countrylistsize),COUNTIF(countrylistsize,"&lt;="&amp;countrylistsize),COUNTIF(countrylistsize,"&lt;="&amp;countrylistsize)+SUM(ISNUMBER(countrylistsize))),ROWS(F$3:F31)+SUM(ISBLANK(countrylistsize))),NOT(countrylistsize="")*IF(ISNUMBER(countrylistsize),COUNTIF(countrylistsize,"&lt;="&amp;countrylistsize),COUNTIF(countrylistsize,"&lt;="&amp;countrylistsize)+SUM(ISNUMBER(countrylistsize))),0)), ""))</f>
        <v/>
      </c>
      <c r="I31" s="70"/>
      <c r="J31" s="67" t="str">
        <f t="array" aca="1" ref="J31" ca="1">IF($I$1&lt;&gt;"y", "", IFERROR(INDEX(admin1listsize,MATCH(SMALL(NOT(admin1listsize="")*IF(ISNUMBER(admin1listsize),COUNTIF(admin1listsize,"&lt;="&amp;admin1listsize),COUNTIF(admin1listsize,"&lt;="&amp;admin1listsize)+SUM(ISNUMBER(admin1listsize))),ROWS(D$3:D31)+SUM(ISBLANK(admin1listsize))),NOT(admin1listsize="")*IF(ISNUMBER(admin1listsize),COUNTIF(admin1listsize,"&lt;="&amp;admin1listsize),COUNTIF(admin1listsize,"&lt;="&amp;admin1listsize)+SUM(ISNUMBER(admin1listsize))),0)), ""))</f>
        <v/>
      </c>
      <c r="K31" s="71"/>
    </row>
    <row r="32" spans="1:11" s="1" customFormat="1" x14ac:dyDescent="0.25">
      <c r="A32" s="93" t="str">
        <f>IF($I$1&lt;&gt;"y", "", IF(ISBLANK(DATA!D33),"",IF(ISBLANK(DATA!K33),"NO DATA",DATA!K33)))</f>
        <v>Mexico</v>
      </c>
      <c r="B32" s="93" t="str">
        <f>IF($I$1&lt;&gt;"y", "",IF(ISBLANK(DATA!D33),"", IF(ISBLANK(DATA!L33),"NO DATA",DATA!L33)))</f>
        <v>Nuevo León</v>
      </c>
      <c r="C32" s="93" t="str">
        <f t="shared" si="1"/>
        <v>Mexico@Nuevo León</v>
      </c>
      <c r="D32" s="93" t="str">
        <f ca="1">IF($I$1&lt;&gt;"y", "", IF(C33="", "", IFERROR(LOOKUP(2,1/(COUNTIF($D$2:D31,mergednames)=0),mergednames), "")))</f>
        <v/>
      </c>
      <c r="E32" s="93" t="str">
        <f t="shared" ca="1" si="2"/>
        <v/>
      </c>
      <c r="F32" s="93" t="str">
        <f ca="1">IF($I$1&lt;&gt;"y", "", IF(A33="", "", IFERROR(LOOKUP(2,1/(COUNTIF($F$2:F31,get_country)=0),get_country), "")))</f>
        <v/>
      </c>
      <c r="G32" s="93" t="str">
        <f t="shared" ca="1" si="0"/>
        <v/>
      </c>
      <c r="H32" s="67" t="str">
        <f t="array" aca="1" ref="H32" ca="1">IF($I$1&lt;&gt;"y", "", IFERROR(INDEX(countrylistsize,MATCH(SMALL(NOT(countrylistsize="")*IF(ISNUMBER(countrylistsize),COUNTIF(countrylistsize,"&lt;="&amp;countrylistsize),COUNTIF(countrylistsize,"&lt;="&amp;countrylistsize)+SUM(ISNUMBER(countrylistsize))),ROWS(F$3:F32)+SUM(ISBLANK(countrylistsize))),NOT(countrylistsize="")*IF(ISNUMBER(countrylistsize),COUNTIF(countrylistsize,"&lt;="&amp;countrylistsize),COUNTIF(countrylistsize,"&lt;="&amp;countrylistsize)+SUM(ISNUMBER(countrylistsize))),0)), ""))</f>
        <v/>
      </c>
      <c r="I32" s="70"/>
      <c r="J32" s="67" t="str">
        <f t="array" aca="1" ref="J32" ca="1">IF($I$1&lt;&gt;"y", "", IFERROR(INDEX(admin1listsize,MATCH(SMALL(NOT(admin1listsize="")*IF(ISNUMBER(admin1listsize),COUNTIF(admin1listsize,"&lt;="&amp;admin1listsize),COUNTIF(admin1listsize,"&lt;="&amp;admin1listsize)+SUM(ISNUMBER(admin1listsize))),ROWS(D$3:D32)+SUM(ISBLANK(admin1listsize))),NOT(admin1listsize="")*IF(ISNUMBER(admin1listsize),COUNTIF(admin1listsize,"&lt;="&amp;admin1listsize),COUNTIF(admin1listsize,"&lt;="&amp;admin1listsize)+SUM(ISNUMBER(admin1listsize))),0)), ""))</f>
        <v/>
      </c>
      <c r="K32" s="71"/>
    </row>
    <row r="33" spans="1:11" s="1" customFormat="1" x14ac:dyDescent="0.25">
      <c r="A33" s="93" t="str">
        <f>IF($I$1&lt;&gt;"y", "", IF(ISBLANK(DATA!D34),"",IF(ISBLANK(DATA!K34),"NO DATA",DATA!K34)))</f>
        <v>Mexico</v>
      </c>
      <c r="B33" s="93" t="str">
        <f>IF($I$1&lt;&gt;"y", "",IF(ISBLANK(DATA!D34),"", IF(ISBLANK(DATA!L34),"NO DATA",DATA!L34)))</f>
        <v>San Luis Potosí</v>
      </c>
      <c r="C33" s="93" t="str">
        <f t="shared" si="1"/>
        <v>Mexico@San Luis Potosí</v>
      </c>
      <c r="D33" s="93" t="str">
        <f ca="1">IF($I$1&lt;&gt;"y", "", IF(C34="", "", IFERROR(LOOKUP(2,1/(COUNTIF($D$2:D32,mergednames)=0),mergednames), "")))</f>
        <v/>
      </c>
      <c r="E33" s="93" t="str">
        <f t="shared" ca="1" si="2"/>
        <v/>
      </c>
      <c r="F33" s="93" t="str">
        <f ca="1">IF($I$1&lt;&gt;"y", "", IF(A34="", "", IFERROR(LOOKUP(2,1/(COUNTIF($F$2:F32,get_country)=0),get_country), "")))</f>
        <v/>
      </c>
      <c r="G33" s="93" t="str">
        <f t="shared" ca="1" si="0"/>
        <v/>
      </c>
      <c r="H33" s="67" t="str">
        <f t="array" aca="1" ref="H33" ca="1">IF($I$1&lt;&gt;"y", "", IFERROR(INDEX(countrylistsize,MATCH(SMALL(NOT(countrylistsize="")*IF(ISNUMBER(countrylistsize),COUNTIF(countrylistsize,"&lt;="&amp;countrylistsize),COUNTIF(countrylistsize,"&lt;="&amp;countrylistsize)+SUM(ISNUMBER(countrylistsize))),ROWS(F$3:F33)+SUM(ISBLANK(countrylistsize))),NOT(countrylistsize="")*IF(ISNUMBER(countrylistsize),COUNTIF(countrylistsize,"&lt;="&amp;countrylistsize),COUNTIF(countrylistsize,"&lt;="&amp;countrylistsize)+SUM(ISNUMBER(countrylistsize))),0)), ""))</f>
        <v/>
      </c>
      <c r="I33" s="70"/>
      <c r="J33" s="67" t="str">
        <f t="array" aca="1" ref="J33" ca="1">IF($I$1&lt;&gt;"y", "", IFERROR(INDEX(admin1listsize,MATCH(SMALL(NOT(admin1listsize="")*IF(ISNUMBER(admin1listsize),COUNTIF(admin1listsize,"&lt;="&amp;admin1listsize),COUNTIF(admin1listsize,"&lt;="&amp;admin1listsize)+SUM(ISNUMBER(admin1listsize))),ROWS(D$3:D33)+SUM(ISBLANK(admin1listsize))),NOT(admin1listsize="")*IF(ISNUMBER(admin1listsize),COUNTIF(admin1listsize,"&lt;="&amp;admin1listsize),COUNTIF(admin1listsize,"&lt;="&amp;admin1listsize)+SUM(ISNUMBER(admin1listsize))),0)), ""))</f>
        <v/>
      </c>
      <c r="K33" s="71"/>
    </row>
    <row r="34" spans="1:11" s="1" customFormat="1" x14ac:dyDescent="0.25">
      <c r="A34" s="93" t="str">
        <f>IF($I$1&lt;&gt;"y", "", IF(ISBLANK(DATA!D35),"",IF(ISBLANK(DATA!K35),"NO DATA",DATA!K35)))</f>
        <v>Mexico</v>
      </c>
      <c r="B34" s="93" t="str">
        <f>IF($I$1&lt;&gt;"y", "",IF(ISBLANK(DATA!D35),"", IF(ISBLANK(DATA!L35),"NO DATA",DATA!L35)))</f>
        <v>San Luis Potosí</v>
      </c>
      <c r="C34" s="93" t="str">
        <f t="shared" si="1"/>
        <v>Mexico@San Luis Potosí</v>
      </c>
      <c r="D34" s="93" t="str">
        <f ca="1">IF($I$1&lt;&gt;"y", "", IF(C35="", "", IFERROR(LOOKUP(2,1/(COUNTIF($D$2:D33,mergednames)=0),mergednames), "")))</f>
        <v/>
      </c>
      <c r="E34" s="93" t="str">
        <f t="shared" ca="1" si="2"/>
        <v/>
      </c>
      <c r="F34" s="93" t="str">
        <f ca="1">IF($I$1&lt;&gt;"y", "", IF(A35="", "", IFERROR(LOOKUP(2,1/(COUNTIF($F$2:F33,get_country)=0),get_country), "")))</f>
        <v/>
      </c>
      <c r="G34" s="93" t="str">
        <f t="shared" ca="1" si="0"/>
        <v/>
      </c>
      <c r="H34" s="67" t="str">
        <f t="array" aca="1" ref="H34" ca="1">IF($I$1&lt;&gt;"y", "", IFERROR(INDEX(countrylistsize,MATCH(SMALL(NOT(countrylistsize="")*IF(ISNUMBER(countrylistsize),COUNTIF(countrylistsize,"&lt;="&amp;countrylistsize),COUNTIF(countrylistsize,"&lt;="&amp;countrylistsize)+SUM(ISNUMBER(countrylistsize))),ROWS(F$3:F34)+SUM(ISBLANK(countrylistsize))),NOT(countrylistsize="")*IF(ISNUMBER(countrylistsize),COUNTIF(countrylistsize,"&lt;="&amp;countrylistsize),COUNTIF(countrylistsize,"&lt;="&amp;countrylistsize)+SUM(ISNUMBER(countrylistsize))),0)), ""))</f>
        <v/>
      </c>
      <c r="I34" s="70"/>
      <c r="J34" s="67" t="str">
        <f t="array" aca="1" ref="J34" ca="1">IF($I$1&lt;&gt;"y", "", IFERROR(INDEX(admin1listsize,MATCH(SMALL(NOT(admin1listsize="")*IF(ISNUMBER(admin1listsize),COUNTIF(admin1listsize,"&lt;="&amp;admin1listsize),COUNTIF(admin1listsize,"&lt;="&amp;admin1listsize)+SUM(ISNUMBER(admin1listsize))),ROWS(D$3:D34)+SUM(ISBLANK(admin1listsize))),NOT(admin1listsize="")*IF(ISNUMBER(admin1listsize),COUNTIF(admin1listsize,"&lt;="&amp;admin1listsize),COUNTIF(admin1listsize,"&lt;="&amp;admin1listsize)+SUM(ISNUMBER(admin1listsize))),0)), ""))</f>
        <v/>
      </c>
      <c r="K34" s="71"/>
    </row>
    <row r="35" spans="1:11" s="1" customFormat="1" x14ac:dyDescent="0.25">
      <c r="A35" s="93" t="str">
        <f>IF($I$1&lt;&gt;"y", "", IF(ISBLANK(DATA!D36),"",IF(ISBLANK(DATA!K36),"NO DATA",DATA!K36)))</f>
        <v>Mexico</v>
      </c>
      <c r="B35" s="93" t="str">
        <f>IF($I$1&lt;&gt;"y", "",IF(ISBLANK(DATA!D36),"", IF(ISBLANK(DATA!L36),"NO DATA",DATA!L36)))</f>
        <v>San Luis Potosí</v>
      </c>
      <c r="C35" s="93" t="str">
        <f t="shared" si="1"/>
        <v>Mexico@San Luis Potosí</v>
      </c>
      <c r="D35" s="93" t="str">
        <f ca="1">IF($I$1&lt;&gt;"y", "", IF(C36="", "", IFERROR(LOOKUP(2,1/(COUNTIF($D$2:D34,mergednames)=0),mergednames), "")))</f>
        <v/>
      </c>
      <c r="E35" s="93" t="str">
        <f t="shared" ca="1" si="2"/>
        <v/>
      </c>
      <c r="F35" s="93" t="str">
        <f ca="1">IF($I$1&lt;&gt;"y", "", IF(A36="", "", IFERROR(LOOKUP(2,1/(COUNTIF($F$2:F34,get_country)=0),get_country), "")))</f>
        <v/>
      </c>
      <c r="G35" s="93" t="str">
        <f t="shared" ca="1" si="0"/>
        <v/>
      </c>
      <c r="H35" s="67" t="str">
        <f t="array" aca="1" ref="H35" ca="1">IF($I$1&lt;&gt;"y", "", IFERROR(INDEX(countrylistsize,MATCH(SMALL(NOT(countrylistsize="")*IF(ISNUMBER(countrylistsize),COUNTIF(countrylistsize,"&lt;="&amp;countrylistsize),COUNTIF(countrylistsize,"&lt;="&amp;countrylistsize)+SUM(ISNUMBER(countrylistsize))),ROWS(F$3:F35)+SUM(ISBLANK(countrylistsize))),NOT(countrylistsize="")*IF(ISNUMBER(countrylistsize),COUNTIF(countrylistsize,"&lt;="&amp;countrylistsize),COUNTIF(countrylistsize,"&lt;="&amp;countrylistsize)+SUM(ISNUMBER(countrylistsize))),0)), ""))</f>
        <v/>
      </c>
      <c r="I35" s="70"/>
      <c r="J35" s="67" t="str">
        <f t="array" aca="1" ref="J35" ca="1">IF($I$1&lt;&gt;"y", "", IFERROR(INDEX(admin1listsize,MATCH(SMALL(NOT(admin1listsize="")*IF(ISNUMBER(admin1listsize),COUNTIF(admin1listsize,"&lt;="&amp;admin1listsize),COUNTIF(admin1listsize,"&lt;="&amp;admin1listsize)+SUM(ISNUMBER(admin1listsize))),ROWS(D$3:D35)+SUM(ISBLANK(admin1listsize))),NOT(admin1listsize="")*IF(ISNUMBER(admin1listsize),COUNTIF(admin1listsize,"&lt;="&amp;admin1listsize),COUNTIF(admin1listsize,"&lt;="&amp;admin1listsize)+SUM(ISNUMBER(admin1listsize))),0)), ""))</f>
        <v/>
      </c>
      <c r="K35" s="71"/>
    </row>
    <row r="36" spans="1:11" s="1" customFormat="1" x14ac:dyDescent="0.25">
      <c r="A36" s="93" t="str">
        <f>IF($I$1&lt;&gt;"y", "", IF(ISBLANK(DATA!D37),"",IF(ISBLANK(DATA!K37),"NO DATA",DATA!K37)))</f>
        <v>Mexico</v>
      </c>
      <c r="B36" s="93" t="str">
        <f>IF($I$1&lt;&gt;"y", "",IF(ISBLANK(DATA!D37),"", IF(ISBLANK(DATA!L37),"NO DATA",DATA!L37)))</f>
        <v>San Luis Potosí</v>
      </c>
      <c r="C36" s="93" t="str">
        <f t="shared" si="1"/>
        <v>Mexico@San Luis Potosí</v>
      </c>
      <c r="D36" s="93" t="str">
        <f ca="1">IF($I$1&lt;&gt;"y", "", IF(C37="", "", IFERROR(LOOKUP(2,1/(COUNTIF($D$2:D35,mergednames)=0),mergednames), "")))</f>
        <v/>
      </c>
      <c r="E36" s="93" t="str">
        <f t="shared" ca="1" si="2"/>
        <v/>
      </c>
      <c r="F36" s="93" t="str">
        <f ca="1">IF($I$1&lt;&gt;"y", "", IF(A37="", "", IFERROR(LOOKUP(2,1/(COUNTIF($F$2:F35,get_country)=0),get_country), "")))</f>
        <v/>
      </c>
      <c r="G36" s="93" t="str">
        <f t="shared" ca="1" si="0"/>
        <v/>
      </c>
      <c r="H36" s="67" t="str">
        <f t="array" aca="1" ref="H36" ca="1">IF($I$1&lt;&gt;"y", "", IFERROR(INDEX(countrylistsize,MATCH(SMALL(NOT(countrylistsize="")*IF(ISNUMBER(countrylistsize),COUNTIF(countrylistsize,"&lt;="&amp;countrylistsize),COUNTIF(countrylistsize,"&lt;="&amp;countrylistsize)+SUM(ISNUMBER(countrylistsize))),ROWS(F$3:F36)+SUM(ISBLANK(countrylistsize))),NOT(countrylistsize="")*IF(ISNUMBER(countrylistsize),COUNTIF(countrylistsize,"&lt;="&amp;countrylistsize),COUNTIF(countrylistsize,"&lt;="&amp;countrylistsize)+SUM(ISNUMBER(countrylistsize))),0)), ""))</f>
        <v/>
      </c>
      <c r="I36" s="70"/>
      <c r="J36" s="67" t="str">
        <f t="array" aca="1" ref="J36" ca="1">IF($I$1&lt;&gt;"y", "", IFERROR(INDEX(admin1listsize,MATCH(SMALL(NOT(admin1listsize="")*IF(ISNUMBER(admin1listsize),COUNTIF(admin1listsize,"&lt;="&amp;admin1listsize),COUNTIF(admin1listsize,"&lt;="&amp;admin1listsize)+SUM(ISNUMBER(admin1listsize))),ROWS(D$3:D36)+SUM(ISBLANK(admin1listsize))),NOT(admin1listsize="")*IF(ISNUMBER(admin1listsize),COUNTIF(admin1listsize,"&lt;="&amp;admin1listsize),COUNTIF(admin1listsize,"&lt;="&amp;admin1listsize)+SUM(ISNUMBER(admin1listsize))),0)), ""))</f>
        <v/>
      </c>
      <c r="K36" s="71"/>
    </row>
    <row r="37" spans="1:11" s="1" customFormat="1" x14ac:dyDescent="0.25">
      <c r="A37" s="93" t="str">
        <f>IF($I$1&lt;&gt;"y", "", IF(ISBLANK(DATA!D38),"",IF(ISBLANK(DATA!K38),"NO DATA",DATA!K38)))</f>
        <v>Mexico</v>
      </c>
      <c r="B37" s="93" t="str">
        <f>IF($I$1&lt;&gt;"y", "",IF(ISBLANK(DATA!D38),"", IF(ISBLANK(DATA!L38),"NO DATA",DATA!L38)))</f>
        <v>San Luis Potosí</v>
      </c>
      <c r="C37" s="93" t="str">
        <f t="shared" si="1"/>
        <v>Mexico@San Luis Potosí</v>
      </c>
      <c r="D37" s="93" t="str">
        <f ca="1">IF($I$1&lt;&gt;"y", "", IF(C38="", "", IFERROR(LOOKUP(2,1/(COUNTIF($D$2:D36,mergednames)=0),mergednames), "")))</f>
        <v/>
      </c>
      <c r="E37" s="93" t="str">
        <f t="shared" ca="1" si="2"/>
        <v/>
      </c>
      <c r="F37" s="93" t="str">
        <f ca="1">IF($I$1&lt;&gt;"y", "", IF(A38="", "", IFERROR(LOOKUP(2,1/(COUNTIF($F$2:F36,get_country)=0),get_country), "")))</f>
        <v/>
      </c>
      <c r="G37" s="93" t="str">
        <f t="shared" ca="1" si="0"/>
        <v/>
      </c>
      <c r="H37" s="67" t="str">
        <f t="array" aca="1" ref="H37" ca="1">IF($I$1&lt;&gt;"y", "", IFERROR(INDEX(countrylistsize,MATCH(SMALL(NOT(countrylistsize="")*IF(ISNUMBER(countrylistsize),COUNTIF(countrylistsize,"&lt;="&amp;countrylistsize),COUNTIF(countrylistsize,"&lt;="&amp;countrylistsize)+SUM(ISNUMBER(countrylistsize))),ROWS(F$3:F37)+SUM(ISBLANK(countrylistsize))),NOT(countrylistsize="")*IF(ISNUMBER(countrylistsize),COUNTIF(countrylistsize,"&lt;="&amp;countrylistsize),COUNTIF(countrylistsize,"&lt;="&amp;countrylistsize)+SUM(ISNUMBER(countrylistsize))),0)), ""))</f>
        <v/>
      </c>
      <c r="I37" s="70"/>
      <c r="J37" s="67" t="str">
        <f t="array" aca="1" ref="J37" ca="1">IF($I$1&lt;&gt;"y", "", IFERROR(INDEX(admin1listsize,MATCH(SMALL(NOT(admin1listsize="")*IF(ISNUMBER(admin1listsize),COUNTIF(admin1listsize,"&lt;="&amp;admin1listsize),COUNTIF(admin1listsize,"&lt;="&amp;admin1listsize)+SUM(ISNUMBER(admin1listsize))),ROWS(D$3:D37)+SUM(ISBLANK(admin1listsize))),NOT(admin1listsize="")*IF(ISNUMBER(admin1listsize),COUNTIF(admin1listsize,"&lt;="&amp;admin1listsize),COUNTIF(admin1listsize,"&lt;="&amp;admin1listsize)+SUM(ISNUMBER(admin1listsize))),0)), ""))</f>
        <v/>
      </c>
      <c r="K37" s="71"/>
    </row>
    <row r="38" spans="1:11" s="1" customFormat="1" x14ac:dyDescent="0.25">
      <c r="A38" s="93" t="str">
        <f>IF($I$1&lt;&gt;"y", "", IF(ISBLANK(DATA!D39),"",IF(ISBLANK(DATA!K39),"NO DATA",DATA!K39)))</f>
        <v>Mexico</v>
      </c>
      <c r="B38" s="93" t="str">
        <f>IF($I$1&lt;&gt;"y", "",IF(ISBLANK(DATA!D39),"", IF(ISBLANK(DATA!L39),"NO DATA",DATA!L39)))</f>
        <v>San Luis Potosí</v>
      </c>
      <c r="C38" s="93" t="str">
        <f t="shared" si="1"/>
        <v>Mexico@San Luis Potosí</v>
      </c>
      <c r="D38" s="93" t="str">
        <f ca="1">IF($I$1&lt;&gt;"y", "", IF(C39="", "", IFERROR(LOOKUP(2,1/(COUNTIF($D$2:D37,mergednames)=0),mergednames), "")))</f>
        <v/>
      </c>
      <c r="E38" s="93" t="str">
        <f t="shared" ca="1" si="2"/>
        <v/>
      </c>
      <c r="F38" s="93" t="str">
        <f ca="1">IF($I$1&lt;&gt;"y", "", IF(A39="", "", IFERROR(LOOKUP(2,1/(COUNTIF($F$2:F37,get_country)=0),get_country), "")))</f>
        <v/>
      </c>
      <c r="G38" s="93" t="str">
        <f t="shared" ca="1" si="0"/>
        <v/>
      </c>
      <c r="H38" s="67" t="str">
        <f t="array" aca="1" ref="H38" ca="1">IF($I$1&lt;&gt;"y", "", IFERROR(INDEX(countrylistsize,MATCH(SMALL(NOT(countrylistsize="")*IF(ISNUMBER(countrylistsize),COUNTIF(countrylistsize,"&lt;="&amp;countrylistsize),COUNTIF(countrylistsize,"&lt;="&amp;countrylistsize)+SUM(ISNUMBER(countrylistsize))),ROWS(F$3:F38)+SUM(ISBLANK(countrylistsize))),NOT(countrylistsize="")*IF(ISNUMBER(countrylistsize),COUNTIF(countrylistsize,"&lt;="&amp;countrylistsize),COUNTIF(countrylistsize,"&lt;="&amp;countrylistsize)+SUM(ISNUMBER(countrylistsize))),0)), ""))</f>
        <v/>
      </c>
      <c r="I38" s="70"/>
      <c r="J38" s="67" t="str">
        <f t="array" aca="1" ref="J38" ca="1">IF($I$1&lt;&gt;"y", "", IFERROR(INDEX(admin1listsize,MATCH(SMALL(NOT(admin1listsize="")*IF(ISNUMBER(admin1listsize),COUNTIF(admin1listsize,"&lt;="&amp;admin1listsize),COUNTIF(admin1listsize,"&lt;="&amp;admin1listsize)+SUM(ISNUMBER(admin1listsize))),ROWS(D$3:D38)+SUM(ISBLANK(admin1listsize))),NOT(admin1listsize="")*IF(ISNUMBER(admin1listsize),COUNTIF(admin1listsize,"&lt;="&amp;admin1listsize),COUNTIF(admin1listsize,"&lt;="&amp;admin1listsize)+SUM(ISNUMBER(admin1listsize))),0)), ""))</f>
        <v/>
      </c>
      <c r="K38" s="71"/>
    </row>
    <row r="39" spans="1:11" s="1" customFormat="1" x14ac:dyDescent="0.25">
      <c r="A39" s="93" t="str">
        <f>IF($I$1&lt;&gt;"y", "", IF(ISBLANK(DATA!D40),"",IF(ISBLANK(DATA!K40),"NO DATA",DATA!K40)))</f>
        <v>Mexico</v>
      </c>
      <c r="B39" s="93" t="str">
        <f>IF($I$1&lt;&gt;"y", "",IF(ISBLANK(DATA!D40),"", IF(ISBLANK(DATA!L40),"NO DATA",DATA!L40)))</f>
        <v>San Luis Potosí</v>
      </c>
      <c r="C39" s="93" t="str">
        <f t="shared" si="1"/>
        <v>Mexico@San Luis Potosí</v>
      </c>
      <c r="D39" s="93" t="str">
        <f ca="1">IF($I$1&lt;&gt;"y", "", IF(C40="", "", IFERROR(LOOKUP(2,1/(COUNTIF($D$2:D38,mergednames)=0),mergednames), "")))</f>
        <v/>
      </c>
      <c r="E39" s="93" t="str">
        <f t="shared" ca="1" si="2"/>
        <v/>
      </c>
      <c r="F39" s="93" t="str">
        <f ca="1">IF($I$1&lt;&gt;"y", "", IF(A40="", "", IFERROR(LOOKUP(2,1/(COUNTIF($F$2:F38,get_country)=0),get_country), "")))</f>
        <v/>
      </c>
      <c r="G39" s="93" t="str">
        <f t="shared" ca="1" si="0"/>
        <v/>
      </c>
      <c r="H39" s="67" t="str">
        <f t="array" aca="1" ref="H39" ca="1">IF($I$1&lt;&gt;"y", "", IFERROR(INDEX(countrylistsize,MATCH(SMALL(NOT(countrylistsize="")*IF(ISNUMBER(countrylistsize),COUNTIF(countrylistsize,"&lt;="&amp;countrylistsize),COUNTIF(countrylistsize,"&lt;="&amp;countrylistsize)+SUM(ISNUMBER(countrylistsize))),ROWS(F$3:F39)+SUM(ISBLANK(countrylistsize))),NOT(countrylistsize="")*IF(ISNUMBER(countrylistsize),COUNTIF(countrylistsize,"&lt;="&amp;countrylistsize),COUNTIF(countrylistsize,"&lt;="&amp;countrylistsize)+SUM(ISNUMBER(countrylistsize))),0)), ""))</f>
        <v/>
      </c>
      <c r="I39" s="70"/>
      <c r="J39" s="67" t="str">
        <f t="array" aca="1" ref="J39" ca="1">IF($I$1&lt;&gt;"y", "", IFERROR(INDEX(admin1listsize,MATCH(SMALL(NOT(admin1listsize="")*IF(ISNUMBER(admin1listsize),COUNTIF(admin1listsize,"&lt;="&amp;admin1listsize),COUNTIF(admin1listsize,"&lt;="&amp;admin1listsize)+SUM(ISNUMBER(admin1listsize))),ROWS(D$3:D39)+SUM(ISBLANK(admin1listsize))),NOT(admin1listsize="")*IF(ISNUMBER(admin1listsize),COUNTIF(admin1listsize,"&lt;="&amp;admin1listsize),COUNTIF(admin1listsize,"&lt;="&amp;admin1listsize)+SUM(ISNUMBER(admin1listsize))),0)), ""))</f>
        <v/>
      </c>
      <c r="K39" s="71"/>
    </row>
    <row r="40" spans="1:11" s="1" customFormat="1" x14ac:dyDescent="0.25">
      <c r="A40" s="93" t="str">
        <f>IF($I$1&lt;&gt;"y", "", IF(ISBLANK(DATA!D41),"",IF(ISBLANK(DATA!K41),"NO DATA",DATA!K41)))</f>
        <v>Mexico</v>
      </c>
      <c r="B40" s="93" t="str">
        <f>IF($I$1&lt;&gt;"y", "",IF(ISBLANK(DATA!D41),"", IF(ISBLANK(DATA!L41),"NO DATA",DATA!L41)))</f>
        <v>Sonora</v>
      </c>
      <c r="C40" s="93" t="str">
        <f t="shared" si="1"/>
        <v>Mexico@Sonora</v>
      </c>
      <c r="D40" s="93" t="str">
        <f ca="1">IF($I$1&lt;&gt;"y", "", IF(C41="", "", IFERROR(LOOKUP(2,1/(COUNTIF($D$2:D39,mergednames)=0),mergednames), "")))</f>
        <v/>
      </c>
      <c r="E40" s="93" t="str">
        <f t="shared" ca="1" si="2"/>
        <v/>
      </c>
      <c r="F40" s="93" t="str">
        <f ca="1">IF($I$1&lt;&gt;"y", "", IF(A41="", "", IFERROR(LOOKUP(2,1/(COUNTIF($F$2:F39,get_country)=0),get_country), "")))</f>
        <v/>
      </c>
      <c r="G40" s="93" t="str">
        <f t="shared" ca="1" si="0"/>
        <v/>
      </c>
      <c r="H40" s="67" t="str">
        <f t="array" aca="1" ref="H40" ca="1">IF($I$1&lt;&gt;"y", "", IFERROR(INDEX(countrylistsize,MATCH(SMALL(NOT(countrylistsize="")*IF(ISNUMBER(countrylistsize),COUNTIF(countrylistsize,"&lt;="&amp;countrylistsize),COUNTIF(countrylistsize,"&lt;="&amp;countrylistsize)+SUM(ISNUMBER(countrylistsize))),ROWS(F$3:F40)+SUM(ISBLANK(countrylistsize))),NOT(countrylistsize="")*IF(ISNUMBER(countrylistsize),COUNTIF(countrylistsize,"&lt;="&amp;countrylistsize),COUNTIF(countrylistsize,"&lt;="&amp;countrylistsize)+SUM(ISNUMBER(countrylistsize))),0)), ""))</f>
        <v/>
      </c>
      <c r="I40" s="70"/>
      <c r="J40" s="67" t="str">
        <f t="array" aca="1" ref="J40" ca="1">IF($I$1&lt;&gt;"y", "", IFERROR(INDEX(admin1listsize,MATCH(SMALL(NOT(admin1listsize="")*IF(ISNUMBER(admin1listsize),COUNTIF(admin1listsize,"&lt;="&amp;admin1listsize),COUNTIF(admin1listsize,"&lt;="&amp;admin1listsize)+SUM(ISNUMBER(admin1listsize))),ROWS(D$3:D40)+SUM(ISBLANK(admin1listsize))),NOT(admin1listsize="")*IF(ISNUMBER(admin1listsize),COUNTIF(admin1listsize,"&lt;="&amp;admin1listsize),COUNTIF(admin1listsize,"&lt;="&amp;admin1listsize)+SUM(ISNUMBER(admin1listsize))),0)), ""))</f>
        <v/>
      </c>
      <c r="K40" s="71"/>
    </row>
    <row r="41" spans="1:11" s="1" customFormat="1" x14ac:dyDescent="0.25">
      <c r="A41" s="93" t="str">
        <f>IF($I$1&lt;&gt;"y", "", IF(ISBLANK(DATA!D42),"",IF(ISBLANK(DATA!K42),"NO DATA",DATA!K42)))</f>
        <v>Mexico</v>
      </c>
      <c r="B41" s="93" t="str">
        <f>IF($I$1&lt;&gt;"y", "",IF(ISBLANK(DATA!D42),"", IF(ISBLANK(DATA!L42),"NO DATA",DATA!L42)))</f>
        <v>Sonora</v>
      </c>
      <c r="C41" s="93" t="str">
        <f t="shared" si="1"/>
        <v>Mexico@Sonora</v>
      </c>
      <c r="D41" s="93" t="str">
        <f ca="1">IF($I$1&lt;&gt;"y", "", IF(C42="", "", IFERROR(LOOKUP(2,1/(COUNTIF($D$2:D40,mergednames)=0),mergednames), "")))</f>
        <v/>
      </c>
      <c r="E41" s="93" t="str">
        <f t="shared" ca="1" si="2"/>
        <v/>
      </c>
      <c r="F41" s="93" t="str">
        <f ca="1">IF($I$1&lt;&gt;"y", "", IF(A42="", "", IFERROR(LOOKUP(2,1/(COUNTIF($F$2:F40,get_country)=0),get_country), "")))</f>
        <v/>
      </c>
      <c r="G41" s="93" t="str">
        <f t="shared" ca="1" si="0"/>
        <v/>
      </c>
      <c r="H41" s="67" t="str">
        <f t="array" aca="1" ref="H41" ca="1">IF($I$1&lt;&gt;"y", "", IFERROR(INDEX(countrylistsize,MATCH(SMALL(NOT(countrylistsize="")*IF(ISNUMBER(countrylistsize),COUNTIF(countrylistsize,"&lt;="&amp;countrylistsize),COUNTIF(countrylistsize,"&lt;="&amp;countrylistsize)+SUM(ISNUMBER(countrylistsize))),ROWS(F$3:F41)+SUM(ISBLANK(countrylistsize))),NOT(countrylistsize="")*IF(ISNUMBER(countrylistsize),COUNTIF(countrylistsize,"&lt;="&amp;countrylistsize),COUNTIF(countrylistsize,"&lt;="&amp;countrylistsize)+SUM(ISNUMBER(countrylistsize))),0)), ""))</f>
        <v/>
      </c>
      <c r="I41" s="70"/>
      <c r="J41" s="67" t="str">
        <f t="array" aca="1" ref="J41" ca="1">IF($I$1&lt;&gt;"y", "", IFERROR(INDEX(admin1listsize,MATCH(SMALL(NOT(admin1listsize="")*IF(ISNUMBER(admin1listsize),COUNTIF(admin1listsize,"&lt;="&amp;admin1listsize),COUNTIF(admin1listsize,"&lt;="&amp;admin1listsize)+SUM(ISNUMBER(admin1listsize))),ROWS(D$3:D41)+SUM(ISBLANK(admin1listsize))),NOT(admin1listsize="")*IF(ISNUMBER(admin1listsize),COUNTIF(admin1listsize,"&lt;="&amp;admin1listsize),COUNTIF(admin1listsize,"&lt;="&amp;admin1listsize)+SUM(ISNUMBER(admin1listsize))),0)), ""))</f>
        <v/>
      </c>
      <c r="K41" s="71"/>
    </row>
    <row r="42" spans="1:11" s="1" customFormat="1" x14ac:dyDescent="0.25">
      <c r="A42" s="93" t="str">
        <f>IF($I$1&lt;&gt;"y", "", IF(ISBLANK(DATA!D43),"",IF(ISBLANK(DATA!K43),"NO DATA",DATA!K43)))</f>
        <v>Mexico</v>
      </c>
      <c r="B42" s="93" t="str">
        <f>IF($I$1&lt;&gt;"y", "",IF(ISBLANK(DATA!D43),"", IF(ISBLANK(DATA!L43),"NO DATA",DATA!L43)))</f>
        <v>Sonora</v>
      </c>
      <c r="C42" s="93" t="str">
        <f t="shared" si="1"/>
        <v>Mexico@Sonora</v>
      </c>
      <c r="D42" s="93" t="str">
        <f ca="1">IF($I$1&lt;&gt;"y", "", IF(C43="", "", IFERROR(LOOKUP(2,1/(COUNTIF($D$2:D41,mergednames)=0),mergednames), "")))</f>
        <v/>
      </c>
      <c r="E42" s="93" t="str">
        <f t="shared" ca="1" si="2"/>
        <v/>
      </c>
      <c r="F42" s="93" t="str">
        <f ca="1">IF($I$1&lt;&gt;"y", "", IF(A43="", "", IFERROR(LOOKUP(2,1/(COUNTIF($F$2:F41,get_country)=0),get_country), "")))</f>
        <v/>
      </c>
      <c r="G42" s="93" t="str">
        <f t="shared" ca="1" si="0"/>
        <v/>
      </c>
      <c r="H42" s="67" t="str">
        <f t="array" aca="1" ref="H42" ca="1">IF($I$1&lt;&gt;"y", "", IFERROR(INDEX(countrylistsize,MATCH(SMALL(NOT(countrylistsize="")*IF(ISNUMBER(countrylistsize),COUNTIF(countrylistsize,"&lt;="&amp;countrylistsize),COUNTIF(countrylistsize,"&lt;="&amp;countrylistsize)+SUM(ISNUMBER(countrylistsize))),ROWS(F$3:F42)+SUM(ISBLANK(countrylistsize))),NOT(countrylistsize="")*IF(ISNUMBER(countrylistsize),COUNTIF(countrylistsize,"&lt;="&amp;countrylistsize),COUNTIF(countrylistsize,"&lt;="&amp;countrylistsize)+SUM(ISNUMBER(countrylistsize))),0)), ""))</f>
        <v/>
      </c>
      <c r="I42" s="70"/>
      <c r="J42" s="67" t="str">
        <f t="array" aca="1" ref="J42" ca="1">IF($I$1&lt;&gt;"y", "", IFERROR(INDEX(admin1listsize,MATCH(SMALL(NOT(admin1listsize="")*IF(ISNUMBER(admin1listsize),COUNTIF(admin1listsize,"&lt;="&amp;admin1listsize),COUNTIF(admin1listsize,"&lt;="&amp;admin1listsize)+SUM(ISNUMBER(admin1listsize))),ROWS(D$3:D42)+SUM(ISBLANK(admin1listsize))),NOT(admin1listsize="")*IF(ISNUMBER(admin1listsize),COUNTIF(admin1listsize,"&lt;="&amp;admin1listsize),COUNTIF(admin1listsize,"&lt;="&amp;admin1listsize)+SUM(ISNUMBER(admin1listsize))),0)), ""))</f>
        <v/>
      </c>
      <c r="K42" s="71"/>
    </row>
    <row r="43" spans="1:11" s="1" customFormat="1" x14ac:dyDescent="0.25">
      <c r="A43" s="93" t="str">
        <f>IF($I$1&lt;&gt;"y", "", IF(ISBLANK(DATA!D44),"",IF(ISBLANK(DATA!K44),"NO DATA",DATA!K44)))</f>
        <v>Mexico</v>
      </c>
      <c r="B43" s="93" t="str">
        <f>IF($I$1&lt;&gt;"y", "",IF(ISBLANK(DATA!D44),"", IF(ISBLANK(DATA!L44),"NO DATA",DATA!L44)))</f>
        <v>Sonora</v>
      </c>
      <c r="C43" s="93" t="str">
        <f t="shared" si="1"/>
        <v>Mexico@Sonora</v>
      </c>
      <c r="D43" s="93" t="str">
        <f ca="1">IF($I$1&lt;&gt;"y", "", IF(C44="", "", IFERROR(LOOKUP(2,1/(COUNTIF($D$2:D42,mergednames)=0),mergednames), "")))</f>
        <v/>
      </c>
      <c r="E43" s="93" t="str">
        <f t="shared" ca="1" si="2"/>
        <v/>
      </c>
      <c r="F43" s="93" t="str">
        <f ca="1">IF($I$1&lt;&gt;"y", "", IF(A44="", "", IFERROR(LOOKUP(2,1/(COUNTIF($F$2:F42,get_country)=0),get_country), "")))</f>
        <v/>
      </c>
      <c r="G43" s="93" t="str">
        <f t="shared" ca="1" si="0"/>
        <v/>
      </c>
      <c r="H43" s="67" t="str">
        <f t="array" aca="1" ref="H43" ca="1">IF($I$1&lt;&gt;"y", "", IFERROR(INDEX(countrylistsize,MATCH(SMALL(NOT(countrylistsize="")*IF(ISNUMBER(countrylistsize),COUNTIF(countrylistsize,"&lt;="&amp;countrylistsize),COUNTIF(countrylistsize,"&lt;="&amp;countrylistsize)+SUM(ISNUMBER(countrylistsize))),ROWS(F$3:F43)+SUM(ISBLANK(countrylistsize))),NOT(countrylistsize="")*IF(ISNUMBER(countrylistsize),COUNTIF(countrylistsize,"&lt;="&amp;countrylistsize),COUNTIF(countrylistsize,"&lt;="&amp;countrylistsize)+SUM(ISNUMBER(countrylistsize))),0)), ""))</f>
        <v/>
      </c>
      <c r="I43" s="70"/>
      <c r="J43" s="67" t="str">
        <f t="array" aca="1" ref="J43" ca="1">IF($I$1&lt;&gt;"y", "", IFERROR(INDEX(admin1listsize,MATCH(SMALL(NOT(admin1listsize="")*IF(ISNUMBER(admin1listsize),COUNTIF(admin1listsize,"&lt;="&amp;admin1listsize),COUNTIF(admin1listsize,"&lt;="&amp;admin1listsize)+SUM(ISNUMBER(admin1listsize))),ROWS(D$3:D43)+SUM(ISBLANK(admin1listsize))),NOT(admin1listsize="")*IF(ISNUMBER(admin1listsize),COUNTIF(admin1listsize,"&lt;="&amp;admin1listsize),COUNTIF(admin1listsize,"&lt;="&amp;admin1listsize)+SUM(ISNUMBER(admin1listsize))),0)), ""))</f>
        <v/>
      </c>
      <c r="K43" s="71"/>
    </row>
    <row r="44" spans="1:11" s="1" customFormat="1" x14ac:dyDescent="0.25">
      <c r="A44" s="93" t="str">
        <f>IF($I$1&lt;&gt;"y", "", IF(ISBLANK(DATA!D45),"",IF(ISBLANK(DATA!K45),"NO DATA",DATA!K45)))</f>
        <v>Mexico</v>
      </c>
      <c r="B44" s="93" t="str">
        <f>IF($I$1&lt;&gt;"y", "",IF(ISBLANK(DATA!D45),"", IF(ISBLANK(DATA!L45),"NO DATA",DATA!L45)))</f>
        <v>Sonora</v>
      </c>
      <c r="C44" s="93" t="str">
        <f t="shared" si="1"/>
        <v>Mexico@Sonora</v>
      </c>
      <c r="D44" s="93" t="str">
        <f ca="1">IF($I$1&lt;&gt;"y", "", IF(C45="", "", IFERROR(LOOKUP(2,1/(COUNTIF($D$2:D43,mergednames)=0),mergednames), "")))</f>
        <v/>
      </c>
      <c r="E44" s="93" t="str">
        <f t="shared" ca="1" si="2"/>
        <v/>
      </c>
      <c r="F44" s="93" t="str">
        <f ca="1">IF($I$1&lt;&gt;"y", "", IF(A45="", "", IFERROR(LOOKUP(2,1/(COUNTIF($F$2:F43,get_country)=0),get_country), "")))</f>
        <v/>
      </c>
      <c r="G44" s="93" t="str">
        <f t="shared" ca="1" si="0"/>
        <v/>
      </c>
      <c r="H44" s="67" t="str">
        <f t="array" aca="1" ref="H44" ca="1">IF($I$1&lt;&gt;"y", "", IFERROR(INDEX(countrylistsize,MATCH(SMALL(NOT(countrylistsize="")*IF(ISNUMBER(countrylistsize),COUNTIF(countrylistsize,"&lt;="&amp;countrylistsize),COUNTIF(countrylistsize,"&lt;="&amp;countrylistsize)+SUM(ISNUMBER(countrylistsize))),ROWS(F$3:F44)+SUM(ISBLANK(countrylistsize))),NOT(countrylistsize="")*IF(ISNUMBER(countrylistsize),COUNTIF(countrylistsize,"&lt;="&amp;countrylistsize),COUNTIF(countrylistsize,"&lt;="&amp;countrylistsize)+SUM(ISNUMBER(countrylistsize))),0)), ""))</f>
        <v/>
      </c>
      <c r="I44" s="70"/>
      <c r="J44" s="67" t="str">
        <f t="array" aca="1" ref="J44" ca="1">IF($I$1&lt;&gt;"y", "", IFERROR(INDEX(admin1listsize,MATCH(SMALL(NOT(admin1listsize="")*IF(ISNUMBER(admin1listsize),COUNTIF(admin1listsize,"&lt;="&amp;admin1listsize),COUNTIF(admin1listsize,"&lt;="&amp;admin1listsize)+SUM(ISNUMBER(admin1listsize))),ROWS(D$3:D44)+SUM(ISBLANK(admin1listsize))),NOT(admin1listsize="")*IF(ISNUMBER(admin1listsize),COUNTIF(admin1listsize,"&lt;="&amp;admin1listsize),COUNTIF(admin1listsize,"&lt;="&amp;admin1listsize)+SUM(ISNUMBER(admin1listsize))),0)), ""))</f>
        <v/>
      </c>
      <c r="K44" s="71"/>
    </row>
    <row r="45" spans="1:11" s="1" customFormat="1" x14ac:dyDescent="0.25">
      <c r="A45" s="93" t="str">
        <f>IF($I$1&lt;&gt;"y", "", IF(ISBLANK(DATA!D46),"",IF(ISBLANK(DATA!K46),"NO DATA",DATA!K46)))</f>
        <v>Mexico</v>
      </c>
      <c r="B45" s="93" t="str">
        <f>IF($I$1&lt;&gt;"y", "",IF(ISBLANK(DATA!D46),"", IF(ISBLANK(DATA!L46),"NO DATA",DATA!L46)))</f>
        <v>Sonora</v>
      </c>
      <c r="C45" s="93" t="str">
        <f t="shared" si="1"/>
        <v>Mexico@Sonora</v>
      </c>
      <c r="D45" s="93" t="str">
        <f ca="1">IF($I$1&lt;&gt;"y", "", IF(C46="", "", IFERROR(LOOKUP(2,1/(COUNTIF($D$2:D44,mergednames)=0),mergednames), "")))</f>
        <v/>
      </c>
      <c r="E45" s="93" t="str">
        <f t="shared" ca="1" si="2"/>
        <v/>
      </c>
      <c r="F45" s="93" t="str">
        <f ca="1">IF($I$1&lt;&gt;"y", "", IF(A46="", "", IFERROR(LOOKUP(2,1/(COUNTIF($F$2:F44,get_country)=0),get_country), "")))</f>
        <v/>
      </c>
      <c r="G45" s="93" t="str">
        <f t="shared" ca="1" si="0"/>
        <v/>
      </c>
      <c r="H45" s="67" t="str">
        <f t="array" aca="1" ref="H45" ca="1">IF($I$1&lt;&gt;"y", "", IFERROR(INDEX(countrylistsize,MATCH(SMALL(NOT(countrylistsize="")*IF(ISNUMBER(countrylistsize),COUNTIF(countrylistsize,"&lt;="&amp;countrylistsize),COUNTIF(countrylistsize,"&lt;="&amp;countrylistsize)+SUM(ISNUMBER(countrylistsize))),ROWS(F$3:F45)+SUM(ISBLANK(countrylistsize))),NOT(countrylistsize="")*IF(ISNUMBER(countrylistsize),COUNTIF(countrylistsize,"&lt;="&amp;countrylistsize),COUNTIF(countrylistsize,"&lt;="&amp;countrylistsize)+SUM(ISNUMBER(countrylistsize))),0)), ""))</f>
        <v/>
      </c>
      <c r="I45" s="70"/>
      <c r="J45" s="67" t="str">
        <f t="array" aca="1" ref="J45" ca="1">IF($I$1&lt;&gt;"y", "", IFERROR(INDEX(admin1listsize,MATCH(SMALL(NOT(admin1listsize="")*IF(ISNUMBER(admin1listsize),COUNTIF(admin1listsize,"&lt;="&amp;admin1listsize),COUNTIF(admin1listsize,"&lt;="&amp;admin1listsize)+SUM(ISNUMBER(admin1listsize))),ROWS(D$3:D45)+SUM(ISBLANK(admin1listsize))),NOT(admin1listsize="")*IF(ISNUMBER(admin1listsize),COUNTIF(admin1listsize,"&lt;="&amp;admin1listsize),COUNTIF(admin1listsize,"&lt;="&amp;admin1listsize)+SUM(ISNUMBER(admin1listsize))),0)), ""))</f>
        <v/>
      </c>
      <c r="K45" s="71"/>
    </row>
    <row r="46" spans="1:11" s="1" customFormat="1" x14ac:dyDescent="0.25">
      <c r="A46" s="93" t="str">
        <f>IF($I$1&lt;&gt;"y", "", IF(ISBLANK(DATA!D47),"",IF(ISBLANK(DATA!K47),"NO DATA",DATA!K47)))</f>
        <v>Mexico</v>
      </c>
      <c r="B46" s="93" t="str">
        <f>IF($I$1&lt;&gt;"y", "",IF(ISBLANK(DATA!D47),"", IF(ISBLANK(DATA!L47),"NO DATA",DATA!L47)))</f>
        <v>Sonora</v>
      </c>
      <c r="C46" s="93" t="str">
        <f t="shared" si="1"/>
        <v>Mexico@Sonora</v>
      </c>
      <c r="D46" s="93" t="str">
        <f ca="1">IF($I$1&lt;&gt;"y", "", IF(C47="", "", IFERROR(LOOKUP(2,1/(COUNTIF($D$2:D45,mergednames)=0),mergednames), "")))</f>
        <v/>
      </c>
      <c r="E46" s="93" t="str">
        <f t="shared" ca="1" si="2"/>
        <v/>
      </c>
      <c r="F46" s="93" t="str">
        <f ca="1">IF($I$1&lt;&gt;"y", "", IF(A47="", "", IFERROR(LOOKUP(2,1/(COUNTIF($F$2:F45,get_country)=0),get_country), "")))</f>
        <v/>
      </c>
      <c r="G46" s="93" t="str">
        <f t="shared" ca="1" si="0"/>
        <v/>
      </c>
      <c r="H46" s="67" t="str">
        <f t="array" aca="1" ref="H46" ca="1">IF($I$1&lt;&gt;"y", "", IFERROR(INDEX(countrylistsize,MATCH(SMALL(NOT(countrylistsize="")*IF(ISNUMBER(countrylistsize),COUNTIF(countrylistsize,"&lt;="&amp;countrylistsize),COUNTIF(countrylistsize,"&lt;="&amp;countrylistsize)+SUM(ISNUMBER(countrylistsize))),ROWS(F$3:F46)+SUM(ISBLANK(countrylistsize))),NOT(countrylistsize="")*IF(ISNUMBER(countrylistsize),COUNTIF(countrylistsize,"&lt;="&amp;countrylistsize),COUNTIF(countrylistsize,"&lt;="&amp;countrylistsize)+SUM(ISNUMBER(countrylistsize))),0)), ""))</f>
        <v/>
      </c>
      <c r="I46" s="70"/>
      <c r="J46" s="67" t="str">
        <f t="array" aca="1" ref="J46" ca="1">IF($I$1&lt;&gt;"y", "", IFERROR(INDEX(admin1listsize,MATCH(SMALL(NOT(admin1listsize="")*IF(ISNUMBER(admin1listsize),COUNTIF(admin1listsize,"&lt;="&amp;admin1listsize),COUNTIF(admin1listsize,"&lt;="&amp;admin1listsize)+SUM(ISNUMBER(admin1listsize))),ROWS(D$3:D46)+SUM(ISBLANK(admin1listsize))),NOT(admin1listsize="")*IF(ISNUMBER(admin1listsize),COUNTIF(admin1listsize,"&lt;="&amp;admin1listsize),COUNTIF(admin1listsize,"&lt;="&amp;admin1listsize)+SUM(ISNUMBER(admin1listsize))),0)), ""))</f>
        <v/>
      </c>
      <c r="K46" s="71"/>
    </row>
    <row r="47" spans="1:11" s="1" customFormat="1" x14ac:dyDescent="0.25">
      <c r="A47" s="93" t="str">
        <f>IF($I$1&lt;&gt;"y", "", IF(ISBLANK(DATA!D48),"",IF(ISBLANK(DATA!K48),"NO DATA",DATA!K48)))</f>
        <v>Mexico</v>
      </c>
      <c r="B47" s="93" t="str">
        <f>IF($I$1&lt;&gt;"y", "",IF(ISBLANK(DATA!D48),"", IF(ISBLANK(DATA!L48),"NO DATA",DATA!L48)))</f>
        <v>Sonora</v>
      </c>
      <c r="C47" s="93" t="str">
        <f t="shared" si="1"/>
        <v>Mexico@Sonora</v>
      </c>
      <c r="D47" s="93" t="str">
        <f ca="1">IF($I$1&lt;&gt;"y", "", IF(C48="", "", IFERROR(LOOKUP(2,1/(COUNTIF($D$2:D46,mergednames)=0),mergednames), "")))</f>
        <v/>
      </c>
      <c r="E47" s="93" t="str">
        <f t="shared" ca="1" si="2"/>
        <v/>
      </c>
      <c r="F47" s="93" t="str">
        <f ca="1">IF($I$1&lt;&gt;"y", "", IF(A48="", "", IFERROR(LOOKUP(2,1/(COUNTIF($F$2:F46,get_country)=0),get_country), "")))</f>
        <v/>
      </c>
      <c r="G47" s="93" t="str">
        <f t="shared" ca="1" si="0"/>
        <v/>
      </c>
      <c r="H47" s="67" t="str">
        <f t="array" aca="1" ref="H47" ca="1">IF($I$1&lt;&gt;"y", "", IFERROR(INDEX(countrylistsize,MATCH(SMALL(NOT(countrylistsize="")*IF(ISNUMBER(countrylistsize),COUNTIF(countrylistsize,"&lt;="&amp;countrylistsize),COUNTIF(countrylistsize,"&lt;="&amp;countrylistsize)+SUM(ISNUMBER(countrylistsize))),ROWS(F$3:F47)+SUM(ISBLANK(countrylistsize))),NOT(countrylistsize="")*IF(ISNUMBER(countrylistsize),COUNTIF(countrylistsize,"&lt;="&amp;countrylistsize),COUNTIF(countrylistsize,"&lt;="&amp;countrylistsize)+SUM(ISNUMBER(countrylistsize))),0)), ""))</f>
        <v/>
      </c>
      <c r="I47" s="70"/>
      <c r="J47" s="67" t="str">
        <f t="array" aca="1" ref="J47" ca="1">IF($I$1&lt;&gt;"y", "", IFERROR(INDEX(admin1listsize,MATCH(SMALL(NOT(admin1listsize="")*IF(ISNUMBER(admin1listsize),COUNTIF(admin1listsize,"&lt;="&amp;admin1listsize),COUNTIF(admin1listsize,"&lt;="&amp;admin1listsize)+SUM(ISNUMBER(admin1listsize))),ROWS(D$3:D47)+SUM(ISBLANK(admin1listsize))),NOT(admin1listsize="")*IF(ISNUMBER(admin1listsize),COUNTIF(admin1listsize,"&lt;="&amp;admin1listsize),COUNTIF(admin1listsize,"&lt;="&amp;admin1listsize)+SUM(ISNUMBER(admin1listsize))),0)), ""))</f>
        <v/>
      </c>
      <c r="K47" s="71"/>
    </row>
    <row r="48" spans="1:11" s="1" customFormat="1" x14ac:dyDescent="0.25">
      <c r="A48" s="93" t="str">
        <f>IF($I$1&lt;&gt;"y", "", IF(ISBLANK(DATA!D49),"",IF(ISBLANK(DATA!K49),"NO DATA",DATA!K49)))</f>
        <v>Mexico</v>
      </c>
      <c r="B48" s="93" t="str">
        <f>IF($I$1&lt;&gt;"y", "",IF(ISBLANK(DATA!D49),"", IF(ISBLANK(DATA!L49),"NO DATA",DATA!L49)))</f>
        <v>Sonora</v>
      </c>
      <c r="C48" s="93" t="str">
        <f t="shared" si="1"/>
        <v>Mexico@Sonora</v>
      </c>
      <c r="D48" s="93" t="str">
        <f ca="1">IF($I$1&lt;&gt;"y", "", IF(C49="", "", IFERROR(LOOKUP(2,1/(COUNTIF($D$2:D47,mergednames)=0),mergednames), "")))</f>
        <v/>
      </c>
      <c r="E48" s="93" t="str">
        <f t="shared" ca="1" si="2"/>
        <v/>
      </c>
      <c r="F48" s="93" t="str">
        <f ca="1">IF($I$1&lt;&gt;"y", "", IF(A49="", "", IFERROR(LOOKUP(2,1/(COUNTIF($F$2:F47,get_country)=0),get_country), "")))</f>
        <v/>
      </c>
      <c r="G48" s="93" t="str">
        <f t="shared" ca="1" si="0"/>
        <v/>
      </c>
      <c r="H48" s="67" t="str">
        <f t="array" aca="1" ref="H48" ca="1">IF($I$1&lt;&gt;"y", "", IFERROR(INDEX(countrylistsize,MATCH(SMALL(NOT(countrylistsize="")*IF(ISNUMBER(countrylistsize),COUNTIF(countrylistsize,"&lt;="&amp;countrylistsize),COUNTIF(countrylistsize,"&lt;="&amp;countrylistsize)+SUM(ISNUMBER(countrylistsize))),ROWS(F$3:F48)+SUM(ISBLANK(countrylistsize))),NOT(countrylistsize="")*IF(ISNUMBER(countrylistsize),COUNTIF(countrylistsize,"&lt;="&amp;countrylistsize),COUNTIF(countrylistsize,"&lt;="&amp;countrylistsize)+SUM(ISNUMBER(countrylistsize))),0)), ""))</f>
        <v/>
      </c>
      <c r="I48" s="70"/>
      <c r="J48" s="67" t="str">
        <f t="array" aca="1" ref="J48" ca="1">IF($I$1&lt;&gt;"y", "", IFERROR(INDEX(admin1listsize,MATCH(SMALL(NOT(admin1listsize="")*IF(ISNUMBER(admin1listsize),COUNTIF(admin1listsize,"&lt;="&amp;admin1listsize),COUNTIF(admin1listsize,"&lt;="&amp;admin1listsize)+SUM(ISNUMBER(admin1listsize))),ROWS(D$3:D48)+SUM(ISBLANK(admin1listsize))),NOT(admin1listsize="")*IF(ISNUMBER(admin1listsize),COUNTIF(admin1listsize,"&lt;="&amp;admin1listsize),COUNTIF(admin1listsize,"&lt;="&amp;admin1listsize)+SUM(ISNUMBER(admin1listsize))),0)), ""))</f>
        <v/>
      </c>
      <c r="K48" s="71"/>
    </row>
    <row r="49" spans="1:11" s="1" customFormat="1" x14ac:dyDescent="0.25">
      <c r="A49" s="93" t="str">
        <f>IF($I$1&lt;&gt;"y", "", IF(ISBLANK(DATA!D50),"",IF(ISBLANK(DATA!K50),"NO DATA",DATA!K50)))</f>
        <v>Mexico</v>
      </c>
      <c r="B49" s="93" t="str">
        <f>IF($I$1&lt;&gt;"y", "",IF(ISBLANK(DATA!D50),"", IF(ISBLANK(DATA!L50),"NO DATA",DATA!L50)))</f>
        <v>Sonora</v>
      </c>
      <c r="C49" s="93" t="str">
        <f t="shared" si="1"/>
        <v>Mexico@Sonora</v>
      </c>
      <c r="D49" s="93" t="str">
        <f ca="1">IF($I$1&lt;&gt;"y", "", IF(C50="", "", IFERROR(LOOKUP(2,1/(COUNTIF($D$2:D48,mergednames)=0),mergednames), "")))</f>
        <v/>
      </c>
      <c r="E49" s="93" t="str">
        <f t="shared" ca="1" si="2"/>
        <v/>
      </c>
      <c r="F49" s="93" t="str">
        <f ca="1">IF($I$1&lt;&gt;"y", "", IF(A50="", "", IFERROR(LOOKUP(2,1/(COUNTIF($F$2:F48,get_country)=0),get_country), "")))</f>
        <v/>
      </c>
      <c r="G49" s="93" t="str">
        <f t="shared" ca="1" si="0"/>
        <v/>
      </c>
      <c r="H49" s="67" t="str">
        <f t="array" aca="1" ref="H49" ca="1">IF($I$1&lt;&gt;"y", "", IFERROR(INDEX(countrylistsize,MATCH(SMALL(NOT(countrylistsize="")*IF(ISNUMBER(countrylistsize),COUNTIF(countrylistsize,"&lt;="&amp;countrylistsize),COUNTIF(countrylistsize,"&lt;="&amp;countrylistsize)+SUM(ISNUMBER(countrylistsize))),ROWS(F$3:F49)+SUM(ISBLANK(countrylistsize))),NOT(countrylistsize="")*IF(ISNUMBER(countrylistsize),COUNTIF(countrylistsize,"&lt;="&amp;countrylistsize),COUNTIF(countrylistsize,"&lt;="&amp;countrylistsize)+SUM(ISNUMBER(countrylistsize))),0)), ""))</f>
        <v/>
      </c>
      <c r="I49" s="70"/>
      <c r="J49" s="67" t="str">
        <f t="array" aca="1" ref="J49" ca="1">IF($I$1&lt;&gt;"y", "", IFERROR(INDEX(admin1listsize,MATCH(SMALL(NOT(admin1listsize="")*IF(ISNUMBER(admin1listsize),COUNTIF(admin1listsize,"&lt;="&amp;admin1listsize),COUNTIF(admin1listsize,"&lt;="&amp;admin1listsize)+SUM(ISNUMBER(admin1listsize))),ROWS(D$3:D49)+SUM(ISBLANK(admin1listsize))),NOT(admin1listsize="")*IF(ISNUMBER(admin1listsize),COUNTIF(admin1listsize,"&lt;="&amp;admin1listsize),COUNTIF(admin1listsize,"&lt;="&amp;admin1listsize)+SUM(ISNUMBER(admin1listsize))),0)), ""))</f>
        <v/>
      </c>
      <c r="K49" s="71"/>
    </row>
    <row r="50" spans="1:11" s="1" customFormat="1" x14ac:dyDescent="0.25">
      <c r="A50" s="93" t="str">
        <f>IF($I$1&lt;&gt;"y", "", IF(ISBLANK(DATA!D51),"",IF(ISBLANK(DATA!K51),"NO DATA",DATA!K51)))</f>
        <v>Mexico</v>
      </c>
      <c r="B50" s="93" t="str">
        <f>IF($I$1&lt;&gt;"y", "",IF(ISBLANK(DATA!D51),"", IF(ISBLANK(DATA!L51),"NO DATA",DATA!L51)))</f>
        <v>Sonora</v>
      </c>
      <c r="C50" s="93" t="str">
        <f t="shared" si="1"/>
        <v>Mexico@Sonora</v>
      </c>
      <c r="D50" s="93" t="str">
        <f ca="1">IF($I$1&lt;&gt;"y", "", IF(C51="", "", IFERROR(LOOKUP(2,1/(COUNTIF($D$2:D49,mergednames)=0),mergednames), "")))</f>
        <v/>
      </c>
      <c r="E50" s="93" t="str">
        <f t="shared" ca="1" si="2"/>
        <v/>
      </c>
      <c r="F50" s="93" t="str">
        <f ca="1">IF($I$1&lt;&gt;"y", "", IF(A51="", "", IFERROR(LOOKUP(2,1/(COUNTIF($F$2:F49,get_country)=0),get_country), "")))</f>
        <v/>
      </c>
      <c r="G50" s="93" t="str">
        <f t="shared" ca="1" si="0"/>
        <v/>
      </c>
      <c r="H50" s="67" t="str">
        <f t="array" aca="1" ref="H50" ca="1">IF($I$1&lt;&gt;"y", "", IFERROR(INDEX(countrylistsize,MATCH(SMALL(NOT(countrylistsize="")*IF(ISNUMBER(countrylistsize),COUNTIF(countrylistsize,"&lt;="&amp;countrylistsize),COUNTIF(countrylistsize,"&lt;="&amp;countrylistsize)+SUM(ISNUMBER(countrylistsize))),ROWS(F$3:F50)+SUM(ISBLANK(countrylistsize))),NOT(countrylistsize="")*IF(ISNUMBER(countrylistsize),COUNTIF(countrylistsize,"&lt;="&amp;countrylistsize),COUNTIF(countrylistsize,"&lt;="&amp;countrylistsize)+SUM(ISNUMBER(countrylistsize))),0)), ""))</f>
        <v/>
      </c>
      <c r="I50" s="70"/>
      <c r="J50" s="67" t="str">
        <f t="array" aca="1" ref="J50" ca="1">IF($I$1&lt;&gt;"y", "", IFERROR(INDEX(admin1listsize,MATCH(SMALL(NOT(admin1listsize="")*IF(ISNUMBER(admin1listsize),COUNTIF(admin1listsize,"&lt;="&amp;admin1listsize),COUNTIF(admin1listsize,"&lt;="&amp;admin1listsize)+SUM(ISNUMBER(admin1listsize))),ROWS(D$3:D50)+SUM(ISBLANK(admin1listsize))),NOT(admin1listsize="")*IF(ISNUMBER(admin1listsize),COUNTIF(admin1listsize,"&lt;="&amp;admin1listsize),COUNTIF(admin1listsize,"&lt;="&amp;admin1listsize)+SUM(ISNUMBER(admin1listsize))),0)), ""))</f>
        <v/>
      </c>
      <c r="K50" s="71"/>
    </row>
    <row r="51" spans="1:11" s="1" customFormat="1" x14ac:dyDescent="0.25">
      <c r="A51" s="93" t="str">
        <f>IF($I$1&lt;&gt;"y", "", IF(ISBLANK(DATA!D52),"",IF(ISBLANK(DATA!K52),"NO DATA",DATA!K52)))</f>
        <v>Mexico</v>
      </c>
      <c r="B51" s="93" t="str">
        <f>IF($I$1&lt;&gt;"y", "",IF(ISBLANK(DATA!D52),"", IF(ISBLANK(DATA!L52),"NO DATA",DATA!L52)))</f>
        <v>Sonora</v>
      </c>
      <c r="C51" s="93" t="str">
        <f t="shared" si="1"/>
        <v>Mexico@Sonora</v>
      </c>
      <c r="D51" s="93" t="str">
        <f ca="1">IF($I$1&lt;&gt;"y", "", IF(C52="", "", IFERROR(LOOKUP(2,1/(COUNTIF($D$2:D50,mergednames)=0),mergednames), "")))</f>
        <v/>
      </c>
      <c r="E51" s="93" t="str">
        <f t="shared" ca="1" si="2"/>
        <v/>
      </c>
      <c r="F51" s="93" t="str">
        <f ca="1">IF($I$1&lt;&gt;"y", "", IF(A52="", "", IFERROR(LOOKUP(2,1/(COUNTIF($F$2:F50,get_country)=0),get_country), "")))</f>
        <v/>
      </c>
      <c r="G51" s="93" t="str">
        <f t="shared" ca="1" si="0"/>
        <v/>
      </c>
      <c r="H51" s="67" t="str">
        <f t="array" aca="1" ref="H51" ca="1">IF($I$1&lt;&gt;"y", "", IFERROR(INDEX(countrylistsize,MATCH(SMALL(NOT(countrylistsize="")*IF(ISNUMBER(countrylistsize),COUNTIF(countrylistsize,"&lt;="&amp;countrylistsize),COUNTIF(countrylistsize,"&lt;="&amp;countrylistsize)+SUM(ISNUMBER(countrylistsize))),ROWS(F$3:F51)+SUM(ISBLANK(countrylistsize))),NOT(countrylistsize="")*IF(ISNUMBER(countrylistsize),COUNTIF(countrylistsize,"&lt;="&amp;countrylistsize),COUNTIF(countrylistsize,"&lt;="&amp;countrylistsize)+SUM(ISNUMBER(countrylistsize))),0)), ""))</f>
        <v/>
      </c>
      <c r="I51" s="70"/>
      <c r="J51" s="67" t="str">
        <f t="array" aca="1" ref="J51" ca="1">IF($I$1&lt;&gt;"y", "", IFERROR(INDEX(admin1listsize,MATCH(SMALL(NOT(admin1listsize="")*IF(ISNUMBER(admin1listsize),COUNTIF(admin1listsize,"&lt;="&amp;admin1listsize),COUNTIF(admin1listsize,"&lt;="&amp;admin1listsize)+SUM(ISNUMBER(admin1listsize))),ROWS(D$3:D51)+SUM(ISBLANK(admin1listsize))),NOT(admin1listsize="")*IF(ISNUMBER(admin1listsize),COUNTIF(admin1listsize,"&lt;="&amp;admin1listsize),COUNTIF(admin1listsize,"&lt;="&amp;admin1listsize)+SUM(ISNUMBER(admin1listsize))),0)), ""))</f>
        <v/>
      </c>
      <c r="K51" s="71"/>
    </row>
    <row r="52" spans="1:11" s="1" customFormat="1" x14ac:dyDescent="0.25">
      <c r="A52" s="93" t="str">
        <f>IF($I$1&lt;&gt;"y", "", IF(ISBLANK(DATA!D53),"",IF(ISBLANK(DATA!K53),"NO DATA",DATA!K53)))</f>
        <v>Mexico</v>
      </c>
      <c r="B52" s="93" t="str">
        <f>IF($I$1&lt;&gt;"y", "",IF(ISBLANK(DATA!D53),"", IF(ISBLANK(DATA!L53),"NO DATA",DATA!L53)))</f>
        <v>Sonora</v>
      </c>
      <c r="C52" s="93" t="str">
        <f t="shared" si="1"/>
        <v>Mexico@Sonora</v>
      </c>
      <c r="D52" s="93" t="str">
        <f ca="1">IF($I$1&lt;&gt;"y", "", IF(C53="", "", IFERROR(LOOKUP(2,1/(COUNTIF($D$2:D51,mergednames)=0),mergednames), "")))</f>
        <v/>
      </c>
      <c r="E52" s="93" t="str">
        <f t="shared" ca="1" si="2"/>
        <v/>
      </c>
      <c r="F52" s="93" t="str">
        <f ca="1">IF($I$1&lt;&gt;"y", "", IF(A53="", "", IFERROR(LOOKUP(2,1/(COUNTIF($F$2:F51,get_country)=0),get_country), "")))</f>
        <v/>
      </c>
      <c r="G52" s="93" t="str">
        <f t="shared" ca="1" si="0"/>
        <v/>
      </c>
      <c r="H52" s="67" t="str">
        <f t="array" aca="1" ref="H52" ca="1">IF($I$1&lt;&gt;"y", "", IFERROR(INDEX(countrylistsize,MATCH(SMALL(NOT(countrylistsize="")*IF(ISNUMBER(countrylistsize),COUNTIF(countrylistsize,"&lt;="&amp;countrylistsize),COUNTIF(countrylistsize,"&lt;="&amp;countrylistsize)+SUM(ISNUMBER(countrylistsize))),ROWS(F$3:F52)+SUM(ISBLANK(countrylistsize))),NOT(countrylistsize="")*IF(ISNUMBER(countrylistsize),COUNTIF(countrylistsize,"&lt;="&amp;countrylistsize),COUNTIF(countrylistsize,"&lt;="&amp;countrylistsize)+SUM(ISNUMBER(countrylistsize))),0)), ""))</f>
        <v/>
      </c>
      <c r="I52" s="70"/>
      <c r="J52" s="67" t="str">
        <f t="array" aca="1" ref="J52" ca="1">IF($I$1&lt;&gt;"y", "", IFERROR(INDEX(admin1listsize,MATCH(SMALL(NOT(admin1listsize="")*IF(ISNUMBER(admin1listsize),COUNTIF(admin1listsize,"&lt;="&amp;admin1listsize),COUNTIF(admin1listsize,"&lt;="&amp;admin1listsize)+SUM(ISNUMBER(admin1listsize))),ROWS(D$3:D52)+SUM(ISBLANK(admin1listsize))),NOT(admin1listsize="")*IF(ISNUMBER(admin1listsize),COUNTIF(admin1listsize,"&lt;="&amp;admin1listsize),COUNTIF(admin1listsize,"&lt;="&amp;admin1listsize)+SUM(ISNUMBER(admin1listsize))),0)), ""))</f>
        <v/>
      </c>
      <c r="K52" s="71"/>
    </row>
    <row r="53" spans="1:11" s="1" customFormat="1" x14ac:dyDescent="0.25">
      <c r="A53" s="93" t="str">
        <f>IF($I$1&lt;&gt;"y", "", IF(ISBLANK(DATA!D54),"",IF(ISBLANK(DATA!K54),"NO DATA",DATA!K54)))</f>
        <v>Mexico</v>
      </c>
      <c r="B53" s="93" t="str">
        <f>IF($I$1&lt;&gt;"y", "",IF(ISBLANK(DATA!D54),"", IF(ISBLANK(DATA!L54),"NO DATA",DATA!L54)))</f>
        <v>Sonora</v>
      </c>
      <c r="C53" s="93" t="str">
        <f t="shared" si="1"/>
        <v>Mexico@Sonora</v>
      </c>
      <c r="D53" s="93" t="str">
        <f ca="1">IF($I$1&lt;&gt;"y", "", IF(C54="", "", IFERROR(LOOKUP(2,1/(COUNTIF($D$2:D52,mergednames)=0),mergednames), "")))</f>
        <v/>
      </c>
      <c r="E53" s="93" t="str">
        <f t="shared" ca="1" si="2"/>
        <v/>
      </c>
      <c r="F53" s="93" t="str">
        <f ca="1">IF($I$1&lt;&gt;"y", "", IF(A54="", "", IFERROR(LOOKUP(2,1/(COUNTIF($F$2:F52,get_country)=0),get_country), "")))</f>
        <v/>
      </c>
      <c r="G53" s="93" t="str">
        <f t="shared" ca="1" si="0"/>
        <v/>
      </c>
      <c r="H53" s="67" t="str">
        <f t="array" aca="1" ref="H53" ca="1">IF($I$1&lt;&gt;"y", "", IFERROR(INDEX(countrylistsize,MATCH(SMALL(NOT(countrylistsize="")*IF(ISNUMBER(countrylistsize),COUNTIF(countrylistsize,"&lt;="&amp;countrylistsize),COUNTIF(countrylistsize,"&lt;="&amp;countrylistsize)+SUM(ISNUMBER(countrylistsize))),ROWS(F$3:F53)+SUM(ISBLANK(countrylistsize))),NOT(countrylistsize="")*IF(ISNUMBER(countrylistsize),COUNTIF(countrylistsize,"&lt;="&amp;countrylistsize),COUNTIF(countrylistsize,"&lt;="&amp;countrylistsize)+SUM(ISNUMBER(countrylistsize))),0)), ""))</f>
        <v/>
      </c>
      <c r="I53" s="70"/>
      <c r="J53" s="67" t="str">
        <f t="array" aca="1" ref="J53" ca="1">IF($I$1&lt;&gt;"y", "", IFERROR(INDEX(admin1listsize,MATCH(SMALL(NOT(admin1listsize="")*IF(ISNUMBER(admin1listsize),COUNTIF(admin1listsize,"&lt;="&amp;admin1listsize),COUNTIF(admin1listsize,"&lt;="&amp;admin1listsize)+SUM(ISNUMBER(admin1listsize))),ROWS(D$3:D53)+SUM(ISBLANK(admin1listsize))),NOT(admin1listsize="")*IF(ISNUMBER(admin1listsize),COUNTIF(admin1listsize,"&lt;="&amp;admin1listsize),COUNTIF(admin1listsize,"&lt;="&amp;admin1listsize)+SUM(ISNUMBER(admin1listsize))),0)), ""))</f>
        <v/>
      </c>
      <c r="K53" s="71"/>
    </row>
    <row r="54" spans="1:11" s="1" customFormat="1" x14ac:dyDescent="0.25">
      <c r="A54" s="93" t="str">
        <f>IF($I$1&lt;&gt;"y", "", IF(ISBLANK(DATA!D55),"",IF(ISBLANK(DATA!K55),"NO DATA",DATA!K55)))</f>
        <v>Mexico</v>
      </c>
      <c r="B54" s="93" t="str">
        <f>IF($I$1&lt;&gt;"y", "",IF(ISBLANK(DATA!D55),"", IF(ISBLANK(DATA!L55),"NO DATA",DATA!L55)))</f>
        <v>Sonora</v>
      </c>
      <c r="C54" s="93" t="str">
        <f t="shared" si="1"/>
        <v>Mexico@Sonora</v>
      </c>
      <c r="D54" s="93" t="str">
        <f ca="1">IF($I$1&lt;&gt;"y", "", IF(C55="", "", IFERROR(LOOKUP(2,1/(COUNTIF($D$2:D53,mergednames)=0),mergednames), "")))</f>
        <v/>
      </c>
      <c r="E54" s="93" t="str">
        <f t="shared" ca="1" si="2"/>
        <v/>
      </c>
      <c r="F54" s="93" t="str">
        <f ca="1">IF($I$1&lt;&gt;"y", "", IF(A55="", "", IFERROR(LOOKUP(2,1/(COUNTIF($F$2:F53,get_country)=0),get_country), "")))</f>
        <v/>
      </c>
      <c r="G54" s="93" t="str">
        <f t="shared" ca="1" si="0"/>
        <v/>
      </c>
      <c r="H54" s="67" t="str">
        <f t="array" aca="1" ref="H54" ca="1">IF($I$1&lt;&gt;"y", "", IFERROR(INDEX(countrylistsize,MATCH(SMALL(NOT(countrylistsize="")*IF(ISNUMBER(countrylistsize),COUNTIF(countrylistsize,"&lt;="&amp;countrylistsize),COUNTIF(countrylistsize,"&lt;="&amp;countrylistsize)+SUM(ISNUMBER(countrylistsize))),ROWS(F$3:F54)+SUM(ISBLANK(countrylistsize))),NOT(countrylistsize="")*IF(ISNUMBER(countrylistsize),COUNTIF(countrylistsize,"&lt;="&amp;countrylistsize),COUNTIF(countrylistsize,"&lt;="&amp;countrylistsize)+SUM(ISNUMBER(countrylistsize))),0)), ""))</f>
        <v/>
      </c>
      <c r="I54" s="70"/>
      <c r="J54" s="67" t="str">
        <f t="array" aca="1" ref="J54" ca="1">IF($I$1&lt;&gt;"y", "", IFERROR(INDEX(admin1listsize,MATCH(SMALL(NOT(admin1listsize="")*IF(ISNUMBER(admin1listsize),COUNTIF(admin1listsize,"&lt;="&amp;admin1listsize),COUNTIF(admin1listsize,"&lt;="&amp;admin1listsize)+SUM(ISNUMBER(admin1listsize))),ROWS(D$3:D54)+SUM(ISBLANK(admin1listsize))),NOT(admin1listsize="")*IF(ISNUMBER(admin1listsize),COUNTIF(admin1listsize,"&lt;="&amp;admin1listsize),COUNTIF(admin1listsize,"&lt;="&amp;admin1listsize)+SUM(ISNUMBER(admin1listsize))),0)), ""))</f>
        <v/>
      </c>
      <c r="K54" s="71"/>
    </row>
    <row r="55" spans="1:11" s="1" customFormat="1" x14ac:dyDescent="0.25">
      <c r="A55" s="93" t="str">
        <f>IF($I$1&lt;&gt;"y", "", IF(ISBLANK(DATA!D56),"",IF(ISBLANK(DATA!K56),"NO DATA",DATA!K56)))</f>
        <v>Mexico</v>
      </c>
      <c r="B55" s="93" t="str">
        <f>IF($I$1&lt;&gt;"y", "",IF(ISBLANK(DATA!D56),"", IF(ISBLANK(DATA!L56),"NO DATA",DATA!L56)))</f>
        <v>Sonora</v>
      </c>
      <c r="C55" s="93" t="str">
        <f t="shared" si="1"/>
        <v>Mexico@Sonora</v>
      </c>
      <c r="D55" s="93" t="str">
        <f ca="1">IF($I$1&lt;&gt;"y", "", IF(C56="", "", IFERROR(LOOKUP(2,1/(COUNTIF($D$2:D54,mergednames)=0),mergednames), "")))</f>
        <v/>
      </c>
      <c r="E55" s="93" t="str">
        <f t="shared" ca="1" si="2"/>
        <v/>
      </c>
      <c r="F55" s="93" t="str">
        <f ca="1">IF($I$1&lt;&gt;"y", "", IF(A56="", "", IFERROR(LOOKUP(2,1/(COUNTIF($F$2:F54,get_country)=0),get_country), "")))</f>
        <v/>
      </c>
      <c r="G55" s="93" t="str">
        <f t="shared" ca="1" si="0"/>
        <v/>
      </c>
      <c r="H55" s="67" t="str">
        <f t="array" aca="1" ref="H55" ca="1">IF($I$1&lt;&gt;"y", "", IFERROR(INDEX(countrylistsize,MATCH(SMALL(NOT(countrylistsize="")*IF(ISNUMBER(countrylistsize),COUNTIF(countrylistsize,"&lt;="&amp;countrylistsize),COUNTIF(countrylistsize,"&lt;="&amp;countrylistsize)+SUM(ISNUMBER(countrylistsize))),ROWS(F$3:F55)+SUM(ISBLANK(countrylistsize))),NOT(countrylistsize="")*IF(ISNUMBER(countrylistsize),COUNTIF(countrylistsize,"&lt;="&amp;countrylistsize),COUNTIF(countrylistsize,"&lt;="&amp;countrylistsize)+SUM(ISNUMBER(countrylistsize))),0)), ""))</f>
        <v/>
      </c>
      <c r="I55" s="70"/>
      <c r="J55" s="67" t="str">
        <f t="array" aca="1" ref="J55" ca="1">IF($I$1&lt;&gt;"y", "", IFERROR(INDEX(admin1listsize,MATCH(SMALL(NOT(admin1listsize="")*IF(ISNUMBER(admin1listsize),COUNTIF(admin1listsize,"&lt;="&amp;admin1listsize),COUNTIF(admin1listsize,"&lt;="&amp;admin1listsize)+SUM(ISNUMBER(admin1listsize))),ROWS(D$3:D55)+SUM(ISBLANK(admin1listsize))),NOT(admin1listsize="")*IF(ISNUMBER(admin1listsize),COUNTIF(admin1listsize,"&lt;="&amp;admin1listsize),COUNTIF(admin1listsize,"&lt;="&amp;admin1listsize)+SUM(ISNUMBER(admin1listsize))),0)), ""))</f>
        <v/>
      </c>
      <c r="K55" s="71"/>
    </row>
    <row r="56" spans="1:11" s="1" customFormat="1" x14ac:dyDescent="0.25">
      <c r="A56" s="93" t="str">
        <f>IF($I$1&lt;&gt;"y", "", IF(ISBLANK(DATA!D57),"",IF(ISBLANK(DATA!K57),"NO DATA",DATA!K57)))</f>
        <v>Mexico</v>
      </c>
      <c r="B56" s="93" t="str">
        <f>IF($I$1&lt;&gt;"y", "",IF(ISBLANK(DATA!D57),"", IF(ISBLANK(DATA!L57),"NO DATA",DATA!L57)))</f>
        <v>Sonora</v>
      </c>
      <c r="C56" s="93" t="str">
        <f t="shared" si="1"/>
        <v>Mexico@Sonora</v>
      </c>
      <c r="D56" s="93" t="str">
        <f ca="1">IF($I$1&lt;&gt;"y", "", IF(C57="", "", IFERROR(LOOKUP(2,1/(COUNTIF($D$2:D55,mergednames)=0),mergednames), "")))</f>
        <v/>
      </c>
      <c r="E56" s="93" t="str">
        <f t="shared" ca="1" si="2"/>
        <v/>
      </c>
      <c r="F56" s="93" t="str">
        <f ca="1">IF($I$1&lt;&gt;"y", "", IF(A57="", "", IFERROR(LOOKUP(2,1/(COUNTIF($F$2:F55,get_country)=0),get_country), "")))</f>
        <v/>
      </c>
      <c r="G56" s="93" t="str">
        <f t="shared" ca="1" si="0"/>
        <v/>
      </c>
      <c r="H56" s="67" t="str">
        <f t="array" aca="1" ref="H56" ca="1">IF($I$1&lt;&gt;"y", "", IFERROR(INDEX(countrylistsize,MATCH(SMALL(NOT(countrylistsize="")*IF(ISNUMBER(countrylistsize),COUNTIF(countrylistsize,"&lt;="&amp;countrylistsize),COUNTIF(countrylistsize,"&lt;="&amp;countrylistsize)+SUM(ISNUMBER(countrylistsize))),ROWS(F$3:F56)+SUM(ISBLANK(countrylistsize))),NOT(countrylistsize="")*IF(ISNUMBER(countrylistsize),COUNTIF(countrylistsize,"&lt;="&amp;countrylistsize),COUNTIF(countrylistsize,"&lt;="&amp;countrylistsize)+SUM(ISNUMBER(countrylistsize))),0)), ""))</f>
        <v/>
      </c>
      <c r="I56" s="70"/>
      <c r="J56" s="67" t="str">
        <f t="array" aca="1" ref="J56" ca="1">IF($I$1&lt;&gt;"y", "", IFERROR(INDEX(admin1listsize,MATCH(SMALL(NOT(admin1listsize="")*IF(ISNUMBER(admin1listsize),COUNTIF(admin1listsize,"&lt;="&amp;admin1listsize),COUNTIF(admin1listsize,"&lt;="&amp;admin1listsize)+SUM(ISNUMBER(admin1listsize))),ROWS(D$3:D56)+SUM(ISBLANK(admin1listsize))),NOT(admin1listsize="")*IF(ISNUMBER(admin1listsize),COUNTIF(admin1listsize,"&lt;="&amp;admin1listsize),COUNTIF(admin1listsize,"&lt;="&amp;admin1listsize)+SUM(ISNUMBER(admin1listsize))),0)), ""))</f>
        <v/>
      </c>
      <c r="K56" s="71"/>
    </row>
    <row r="57" spans="1:11" s="1" customFormat="1" x14ac:dyDescent="0.25">
      <c r="A57" s="93" t="str">
        <f>IF($I$1&lt;&gt;"y", "", IF(ISBLANK(DATA!D58),"",IF(ISBLANK(DATA!K58),"NO DATA",DATA!K58)))</f>
        <v>Mexico</v>
      </c>
      <c r="B57" s="93" t="str">
        <f>IF($I$1&lt;&gt;"y", "",IF(ISBLANK(DATA!D58),"", IF(ISBLANK(DATA!L58),"NO DATA",DATA!L58)))</f>
        <v>Sonora</v>
      </c>
      <c r="C57" s="93" t="str">
        <f t="shared" si="1"/>
        <v>Mexico@Sonora</v>
      </c>
      <c r="D57" s="93" t="str">
        <f ca="1">IF($I$1&lt;&gt;"y", "", IF(C58="", "", IFERROR(LOOKUP(2,1/(COUNTIF($D$2:D56,mergednames)=0),mergednames), "")))</f>
        <v/>
      </c>
      <c r="E57" s="93" t="str">
        <f t="shared" ca="1" si="2"/>
        <v/>
      </c>
      <c r="F57" s="93" t="str">
        <f ca="1">IF($I$1&lt;&gt;"y", "", IF(A58="", "", IFERROR(LOOKUP(2,1/(COUNTIF($F$2:F56,get_country)=0),get_country), "")))</f>
        <v/>
      </c>
      <c r="G57" s="93" t="str">
        <f t="shared" ca="1" si="0"/>
        <v/>
      </c>
      <c r="H57" s="67" t="str">
        <f t="array" aca="1" ref="H57" ca="1">IF($I$1&lt;&gt;"y", "", IFERROR(INDEX(countrylistsize,MATCH(SMALL(NOT(countrylistsize="")*IF(ISNUMBER(countrylistsize),COUNTIF(countrylistsize,"&lt;="&amp;countrylistsize),COUNTIF(countrylistsize,"&lt;="&amp;countrylistsize)+SUM(ISNUMBER(countrylistsize))),ROWS(F$3:F57)+SUM(ISBLANK(countrylistsize))),NOT(countrylistsize="")*IF(ISNUMBER(countrylistsize),COUNTIF(countrylistsize,"&lt;="&amp;countrylistsize),COUNTIF(countrylistsize,"&lt;="&amp;countrylistsize)+SUM(ISNUMBER(countrylistsize))),0)), ""))</f>
        <v/>
      </c>
      <c r="I57" s="70"/>
      <c r="J57" s="67" t="str">
        <f t="array" aca="1" ref="J57" ca="1">IF($I$1&lt;&gt;"y", "", IFERROR(INDEX(admin1listsize,MATCH(SMALL(NOT(admin1listsize="")*IF(ISNUMBER(admin1listsize),COUNTIF(admin1listsize,"&lt;="&amp;admin1listsize),COUNTIF(admin1listsize,"&lt;="&amp;admin1listsize)+SUM(ISNUMBER(admin1listsize))),ROWS(D$3:D57)+SUM(ISBLANK(admin1listsize))),NOT(admin1listsize="")*IF(ISNUMBER(admin1listsize),COUNTIF(admin1listsize,"&lt;="&amp;admin1listsize),COUNTIF(admin1listsize,"&lt;="&amp;admin1listsize)+SUM(ISNUMBER(admin1listsize))),0)), ""))</f>
        <v/>
      </c>
      <c r="K57" s="71"/>
    </row>
    <row r="58" spans="1:11" s="1" customFormat="1" x14ac:dyDescent="0.25">
      <c r="A58" s="93" t="str">
        <f>IF($I$1&lt;&gt;"y", "", IF(ISBLANK(DATA!D59),"",IF(ISBLANK(DATA!K59),"NO DATA",DATA!K59)))</f>
        <v>Mexico</v>
      </c>
      <c r="B58" s="93" t="str">
        <f>IF($I$1&lt;&gt;"y", "",IF(ISBLANK(DATA!D59),"", IF(ISBLANK(DATA!L59),"NO DATA",DATA!L59)))</f>
        <v>Sonora</v>
      </c>
      <c r="C58" s="93" t="str">
        <f t="shared" si="1"/>
        <v>Mexico@Sonora</v>
      </c>
      <c r="D58" s="93" t="str">
        <f ca="1">IF($I$1&lt;&gt;"y", "", IF(C59="", "", IFERROR(LOOKUP(2,1/(COUNTIF($D$2:D57,mergednames)=0),mergednames), "")))</f>
        <v/>
      </c>
      <c r="E58" s="93" t="str">
        <f t="shared" ca="1" si="2"/>
        <v/>
      </c>
      <c r="F58" s="93" t="str">
        <f ca="1">IF($I$1&lt;&gt;"y", "", IF(A59="", "", IFERROR(LOOKUP(2,1/(COUNTIF($F$2:F57,get_country)=0),get_country), "")))</f>
        <v/>
      </c>
      <c r="G58" s="93" t="str">
        <f t="shared" ca="1" si="0"/>
        <v/>
      </c>
      <c r="H58" s="67" t="str">
        <f t="array" aca="1" ref="H58" ca="1">IF($I$1&lt;&gt;"y", "", IFERROR(INDEX(countrylistsize,MATCH(SMALL(NOT(countrylistsize="")*IF(ISNUMBER(countrylistsize),COUNTIF(countrylistsize,"&lt;="&amp;countrylistsize),COUNTIF(countrylistsize,"&lt;="&amp;countrylistsize)+SUM(ISNUMBER(countrylistsize))),ROWS(F$3:F58)+SUM(ISBLANK(countrylistsize))),NOT(countrylistsize="")*IF(ISNUMBER(countrylistsize),COUNTIF(countrylistsize,"&lt;="&amp;countrylistsize),COUNTIF(countrylistsize,"&lt;="&amp;countrylistsize)+SUM(ISNUMBER(countrylistsize))),0)), ""))</f>
        <v/>
      </c>
      <c r="I58" s="70"/>
      <c r="J58" s="67" t="str">
        <f t="array" aca="1" ref="J58" ca="1">IF($I$1&lt;&gt;"y", "", IFERROR(INDEX(admin1listsize,MATCH(SMALL(NOT(admin1listsize="")*IF(ISNUMBER(admin1listsize),COUNTIF(admin1listsize,"&lt;="&amp;admin1listsize),COUNTIF(admin1listsize,"&lt;="&amp;admin1listsize)+SUM(ISNUMBER(admin1listsize))),ROWS(D$3:D58)+SUM(ISBLANK(admin1listsize))),NOT(admin1listsize="")*IF(ISNUMBER(admin1listsize),COUNTIF(admin1listsize,"&lt;="&amp;admin1listsize),COUNTIF(admin1listsize,"&lt;="&amp;admin1listsize)+SUM(ISNUMBER(admin1listsize))),0)), ""))</f>
        <v/>
      </c>
      <c r="K58" s="71"/>
    </row>
    <row r="59" spans="1:11" s="1" customFormat="1" x14ac:dyDescent="0.25">
      <c r="A59" s="93" t="str">
        <f>IF($I$1&lt;&gt;"y", "", IF(ISBLANK(DATA!D60),"",IF(ISBLANK(DATA!K60),"NO DATA",DATA!K60)))</f>
        <v>Mexico</v>
      </c>
      <c r="B59" s="93" t="str">
        <f>IF($I$1&lt;&gt;"y", "",IF(ISBLANK(DATA!D60),"", IF(ISBLANK(DATA!L60),"NO DATA",DATA!L60)))</f>
        <v>Sonora</v>
      </c>
      <c r="C59" s="93" t="str">
        <f t="shared" si="1"/>
        <v>Mexico@Sonora</v>
      </c>
      <c r="D59" s="93" t="str">
        <f ca="1">IF($I$1&lt;&gt;"y", "", IF(C60="", "", IFERROR(LOOKUP(2,1/(COUNTIF($D$2:D58,mergednames)=0),mergednames), "")))</f>
        <v/>
      </c>
      <c r="E59" s="93" t="str">
        <f t="shared" ca="1" si="2"/>
        <v/>
      </c>
      <c r="F59" s="93" t="str">
        <f ca="1">IF($I$1&lt;&gt;"y", "", IF(A60="", "", IFERROR(LOOKUP(2,1/(COUNTIF($F$2:F58,get_country)=0),get_country), "")))</f>
        <v/>
      </c>
      <c r="G59" s="93" t="str">
        <f t="shared" ca="1" si="0"/>
        <v/>
      </c>
      <c r="H59" s="67" t="str">
        <f t="array" aca="1" ref="H59" ca="1">IF($I$1&lt;&gt;"y", "", IFERROR(INDEX(countrylistsize,MATCH(SMALL(NOT(countrylistsize="")*IF(ISNUMBER(countrylistsize),COUNTIF(countrylistsize,"&lt;="&amp;countrylistsize),COUNTIF(countrylistsize,"&lt;="&amp;countrylistsize)+SUM(ISNUMBER(countrylistsize))),ROWS(F$3:F59)+SUM(ISBLANK(countrylistsize))),NOT(countrylistsize="")*IF(ISNUMBER(countrylistsize),COUNTIF(countrylistsize,"&lt;="&amp;countrylistsize),COUNTIF(countrylistsize,"&lt;="&amp;countrylistsize)+SUM(ISNUMBER(countrylistsize))),0)), ""))</f>
        <v/>
      </c>
      <c r="I59" s="70"/>
      <c r="J59" s="67" t="str">
        <f t="array" aca="1" ref="J59" ca="1">IF($I$1&lt;&gt;"y", "", IFERROR(INDEX(admin1listsize,MATCH(SMALL(NOT(admin1listsize="")*IF(ISNUMBER(admin1listsize),COUNTIF(admin1listsize,"&lt;="&amp;admin1listsize),COUNTIF(admin1listsize,"&lt;="&amp;admin1listsize)+SUM(ISNUMBER(admin1listsize))),ROWS(D$3:D59)+SUM(ISBLANK(admin1listsize))),NOT(admin1listsize="")*IF(ISNUMBER(admin1listsize),COUNTIF(admin1listsize,"&lt;="&amp;admin1listsize),COUNTIF(admin1listsize,"&lt;="&amp;admin1listsize)+SUM(ISNUMBER(admin1listsize))),0)), ""))</f>
        <v/>
      </c>
      <c r="K59" s="71"/>
    </row>
    <row r="60" spans="1:11" s="1" customFormat="1" x14ac:dyDescent="0.25">
      <c r="A60" s="93" t="str">
        <f>IF($I$1&lt;&gt;"y", "", IF(ISBLANK(DATA!D61),"",IF(ISBLANK(DATA!K61),"NO DATA",DATA!K61)))</f>
        <v>Mexico</v>
      </c>
      <c r="B60" s="93" t="str">
        <f>IF($I$1&lt;&gt;"y", "",IF(ISBLANK(DATA!D61),"", IF(ISBLANK(DATA!L61),"NO DATA",DATA!L61)))</f>
        <v>Sonora</v>
      </c>
      <c r="C60" s="93" t="str">
        <f t="shared" si="1"/>
        <v>Mexico@Sonora</v>
      </c>
      <c r="D60" s="93" t="str">
        <f ca="1">IF($I$1&lt;&gt;"y", "", IF(C61="", "", IFERROR(LOOKUP(2,1/(COUNTIF($D$2:D59,mergednames)=0),mergednames), "")))</f>
        <v/>
      </c>
      <c r="E60" s="93" t="str">
        <f t="shared" ca="1" si="2"/>
        <v/>
      </c>
      <c r="F60" s="93" t="str">
        <f ca="1">IF($I$1&lt;&gt;"y", "", IF(A61="", "", IFERROR(LOOKUP(2,1/(COUNTIF($F$2:F59,get_country)=0),get_country), "")))</f>
        <v/>
      </c>
      <c r="G60" s="93" t="str">
        <f t="shared" ca="1" si="0"/>
        <v/>
      </c>
      <c r="H60" s="67" t="str">
        <f t="array" aca="1" ref="H60" ca="1">IF($I$1&lt;&gt;"y", "", IFERROR(INDEX(countrylistsize,MATCH(SMALL(NOT(countrylistsize="")*IF(ISNUMBER(countrylistsize),COUNTIF(countrylistsize,"&lt;="&amp;countrylistsize),COUNTIF(countrylistsize,"&lt;="&amp;countrylistsize)+SUM(ISNUMBER(countrylistsize))),ROWS(F$3:F60)+SUM(ISBLANK(countrylistsize))),NOT(countrylistsize="")*IF(ISNUMBER(countrylistsize),COUNTIF(countrylistsize,"&lt;="&amp;countrylistsize),COUNTIF(countrylistsize,"&lt;="&amp;countrylistsize)+SUM(ISNUMBER(countrylistsize))),0)), ""))</f>
        <v/>
      </c>
      <c r="I60" s="70"/>
      <c r="J60" s="67" t="str">
        <f t="array" aca="1" ref="J60" ca="1">IF($I$1&lt;&gt;"y", "", IFERROR(INDEX(admin1listsize,MATCH(SMALL(NOT(admin1listsize="")*IF(ISNUMBER(admin1listsize),COUNTIF(admin1listsize,"&lt;="&amp;admin1listsize),COUNTIF(admin1listsize,"&lt;="&amp;admin1listsize)+SUM(ISNUMBER(admin1listsize))),ROWS(D$3:D60)+SUM(ISBLANK(admin1listsize))),NOT(admin1listsize="")*IF(ISNUMBER(admin1listsize),COUNTIF(admin1listsize,"&lt;="&amp;admin1listsize),COUNTIF(admin1listsize,"&lt;="&amp;admin1listsize)+SUM(ISNUMBER(admin1listsize))),0)), ""))</f>
        <v/>
      </c>
      <c r="K60" s="71"/>
    </row>
    <row r="61" spans="1:11" s="1" customFormat="1" x14ac:dyDescent="0.25">
      <c r="A61" s="93" t="str">
        <f>IF($I$1&lt;&gt;"y", "", IF(ISBLANK(DATA!D62),"",IF(ISBLANK(DATA!K62),"NO DATA",DATA!K62)))</f>
        <v>Mexico</v>
      </c>
      <c r="B61" s="93" t="str">
        <f>IF($I$1&lt;&gt;"y", "",IF(ISBLANK(DATA!D62),"", IF(ISBLANK(DATA!L62),"NO DATA",DATA!L62)))</f>
        <v>Sonora</v>
      </c>
      <c r="C61" s="93" t="str">
        <f t="shared" si="1"/>
        <v>Mexico@Sonora</v>
      </c>
      <c r="D61" s="93" t="str">
        <f ca="1">IF($I$1&lt;&gt;"y", "", IF(C62="", "", IFERROR(LOOKUP(2,1/(COUNTIF($D$2:D60,mergednames)=0),mergednames), "")))</f>
        <v/>
      </c>
      <c r="E61" s="93" t="str">
        <f t="shared" ca="1" si="2"/>
        <v/>
      </c>
      <c r="F61" s="93" t="str">
        <f ca="1">IF($I$1&lt;&gt;"y", "", IF(A62="", "", IFERROR(LOOKUP(2,1/(COUNTIF($F$2:F60,get_country)=0),get_country), "")))</f>
        <v/>
      </c>
      <c r="G61" s="93" t="str">
        <f t="shared" ca="1" si="0"/>
        <v/>
      </c>
      <c r="H61" s="67" t="str">
        <f t="array" aca="1" ref="H61" ca="1">IF($I$1&lt;&gt;"y", "", IFERROR(INDEX(countrylistsize,MATCH(SMALL(NOT(countrylistsize="")*IF(ISNUMBER(countrylistsize),COUNTIF(countrylistsize,"&lt;="&amp;countrylistsize),COUNTIF(countrylistsize,"&lt;="&amp;countrylistsize)+SUM(ISNUMBER(countrylistsize))),ROWS(F$3:F61)+SUM(ISBLANK(countrylistsize))),NOT(countrylistsize="")*IF(ISNUMBER(countrylistsize),COUNTIF(countrylistsize,"&lt;="&amp;countrylistsize),COUNTIF(countrylistsize,"&lt;="&amp;countrylistsize)+SUM(ISNUMBER(countrylistsize))),0)), ""))</f>
        <v/>
      </c>
      <c r="I61" s="70"/>
      <c r="J61" s="67" t="str">
        <f t="array" aca="1" ref="J61" ca="1">IF($I$1&lt;&gt;"y", "", IFERROR(INDEX(admin1listsize,MATCH(SMALL(NOT(admin1listsize="")*IF(ISNUMBER(admin1listsize),COUNTIF(admin1listsize,"&lt;="&amp;admin1listsize),COUNTIF(admin1listsize,"&lt;="&amp;admin1listsize)+SUM(ISNUMBER(admin1listsize))),ROWS(D$3:D61)+SUM(ISBLANK(admin1listsize))),NOT(admin1listsize="")*IF(ISNUMBER(admin1listsize),COUNTIF(admin1listsize,"&lt;="&amp;admin1listsize),COUNTIF(admin1listsize,"&lt;="&amp;admin1listsize)+SUM(ISNUMBER(admin1listsize))),0)), ""))</f>
        <v/>
      </c>
      <c r="K61" s="71"/>
    </row>
    <row r="62" spans="1:11" s="1" customFormat="1" x14ac:dyDescent="0.25">
      <c r="A62" s="93" t="str">
        <f>IF($I$1&lt;&gt;"y", "", IF(ISBLANK(DATA!D63),"",IF(ISBLANK(DATA!K63),"NO DATA",DATA!K63)))</f>
        <v>Mexico</v>
      </c>
      <c r="B62" s="93" t="str">
        <f>IF($I$1&lt;&gt;"y", "",IF(ISBLANK(DATA!D63),"", IF(ISBLANK(DATA!L63),"NO DATA",DATA!L63)))</f>
        <v>Sonora</v>
      </c>
      <c r="C62" s="93" t="str">
        <f t="shared" si="1"/>
        <v>Mexico@Sonora</v>
      </c>
      <c r="D62" s="93" t="str">
        <f ca="1">IF($I$1&lt;&gt;"y", "", IF(C63="", "", IFERROR(LOOKUP(2,1/(COUNTIF($D$2:D61,mergednames)=0),mergednames), "")))</f>
        <v/>
      </c>
      <c r="E62" s="93" t="str">
        <f t="shared" ca="1" si="2"/>
        <v/>
      </c>
      <c r="F62" s="93" t="str">
        <f ca="1">IF($I$1&lt;&gt;"y", "", IF(A63="", "", IFERROR(LOOKUP(2,1/(COUNTIF($F$2:F61,get_country)=0),get_country), "")))</f>
        <v/>
      </c>
      <c r="G62" s="93" t="str">
        <f t="shared" ca="1" si="0"/>
        <v/>
      </c>
      <c r="H62" s="67" t="str">
        <f t="array" aca="1" ref="H62" ca="1">IF($I$1&lt;&gt;"y", "", IFERROR(INDEX(countrylistsize,MATCH(SMALL(NOT(countrylistsize="")*IF(ISNUMBER(countrylistsize),COUNTIF(countrylistsize,"&lt;="&amp;countrylistsize),COUNTIF(countrylistsize,"&lt;="&amp;countrylistsize)+SUM(ISNUMBER(countrylistsize))),ROWS(F$3:F62)+SUM(ISBLANK(countrylistsize))),NOT(countrylistsize="")*IF(ISNUMBER(countrylistsize),COUNTIF(countrylistsize,"&lt;="&amp;countrylistsize),COUNTIF(countrylistsize,"&lt;="&amp;countrylistsize)+SUM(ISNUMBER(countrylistsize))),0)), ""))</f>
        <v/>
      </c>
      <c r="I62" s="70"/>
      <c r="J62" s="67" t="str">
        <f t="array" aca="1" ref="J62" ca="1">IF($I$1&lt;&gt;"y", "", IFERROR(INDEX(admin1listsize,MATCH(SMALL(NOT(admin1listsize="")*IF(ISNUMBER(admin1listsize),COUNTIF(admin1listsize,"&lt;="&amp;admin1listsize),COUNTIF(admin1listsize,"&lt;="&amp;admin1listsize)+SUM(ISNUMBER(admin1listsize))),ROWS(D$3:D62)+SUM(ISBLANK(admin1listsize))),NOT(admin1listsize="")*IF(ISNUMBER(admin1listsize),COUNTIF(admin1listsize,"&lt;="&amp;admin1listsize),COUNTIF(admin1listsize,"&lt;="&amp;admin1listsize)+SUM(ISNUMBER(admin1listsize))),0)), ""))</f>
        <v/>
      </c>
      <c r="K62" s="71"/>
    </row>
    <row r="63" spans="1:11" s="1" customFormat="1" x14ac:dyDescent="0.25">
      <c r="A63" s="93" t="str">
        <f>IF($I$1&lt;&gt;"y", "", IF(ISBLANK(DATA!D64),"",IF(ISBLANK(DATA!K64),"NO DATA",DATA!K64)))</f>
        <v>Mexico</v>
      </c>
      <c r="B63" s="93" t="str">
        <f>IF($I$1&lt;&gt;"y", "",IF(ISBLANK(DATA!D64),"", IF(ISBLANK(DATA!L64),"NO DATA",DATA!L64)))</f>
        <v>Tamaulipas</v>
      </c>
      <c r="C63" s="93" t="str">
        <f t="shared" si="1"/>
        <v>Mexico@Tamaulipas</v>
      </c>
      <c r="D63" s="93" t="str">
        <f ca="1">IF($I$1&lt;&gt;"y", "", IF(C64="", "", IFERROR(LOOKUP(2,1/(COUNTIF($D$2:D62,mergednames)=0),mergednames), "")))</f>
        <v/>
      </c>
      <c r="E63" s="93" t="str">
        <f t="shared" ca="1" si="2"/>
        <v/>
      </c>
      <c r="F63" s="93" t="str">
        <f ca="1">IF($I$1&lt;&gt;"y", "", IF(A64="", "", IFERROR(LOOKUP(2,1/(COUNTIF($F$2:F62,get_country)=0),get_country), "")))</f>
        <v/>
      </c>
      <c r="G63" s="93" t="str">
        <f t="shared" ca="1" si="0"/>
        <v/>
      </c>
      <c r="H63" s="67" t="str">
        <f t="array" aca="1" ref="H63" ca="1">IF($I$1&lt;&gt;"y", "", IFERROR(INDEX(countrylistsize,MATCH(SMALL(NOT(countrylistsize="")*IF(ISNUMBER(countrylistsize),COUNTIF(countrylistsize,"&lt;="&amp;countrylistsize),COUNTIF(countrylistsize,"&lt;="&amp;countrylistsize)+SUM(ISNUMBER(countrylistsize))),ROWS(F$3:F63)+SUM(ISBLANK(countrylistsize))),NOT(countrylistsize="")*IF(ISNUMBER(countrylistsize),COUNTIF(countrylistsize,"&lt;="&amp;countrylistsize),COUNTIF(countrylistsize,"&lt;="&amp;countrylistsize)+SUM(ISNUMBER(countrylistsize))),0)), ""))</f>
        <v/>
      </c>
      <c r="I63" s="70"/>
      <c r="J63" s="67" t="str">
        <f t="array" aca="1" ref="J63" ca="1">IF($I$1&lt;&gt;"y", "", IFERROR(INDEX(admin1listsize,MATCH(SMALL(NOT(admin1listsize="")*IF(ISNUMBER(admin1listsize),COUNTIF(admin1listsize,"&lt;="&amp;admin1listsize),COUNTIF(admin1listsize,"&lt;="&amp;admin1listsize)+SUM(ISNUMBER(admin1listsize))),ROWS(D$3:D63)+SUM(ISBLANK(admin1listsize))),NOT(admin1listsize="")*IF(ISNUMBER(admin1listsize),COUNTIF(admin1listsize,"&lt;="&amp;admin1listsize),COUNTIF(admin1listsize,"&lt;="&amp;admin1listsize)+SUM(ISNUMBER(admin1listsize))),0)), ""))</f>
        <v/>
      </c>
      <c r="K63" s="71"/>
    </row>
    <row r="64" spans="1:11" s="1" customFormat="1" x14ac:dyDescent="0.25">
      <c r="A64" s="93" t="str">
        <f>IF($I$1&lt;&gt;"y", "", IF(ISBLANK(DATA!D65),"",IF(ISBLANK(DATA!K65),"NO DATA",DATA!K65)))</f>
        <v>Mexico</v>
      </c>
      <c r="B64" s="93" t="str">
        <f>IF($I$1&lt;&gt;"y", "",IF(ISBLANK(DATA!D65),"", IF(ISBLANK(DATA!L65),"NO DATA",DATA!L65)))</f>
        <v>Tamaulipas</v>
      </c>
      <c r="C64" s="93" t="str">
        <f t="shared" si="1"/>
        <v>Mexico@Tamaulipas</v>
      </c>
      <c r="D64" s="93" t="str">
        <f ca="1">IF($I$1&lt;&gt;"y", "", IF(C65="", "", IFERROR(LOOKUP(2,1/(COUNTIF($D$2:D63,mergednames)=0),mergednames), "")))</f>
        <v/>
      </c>
      <c r="E64" s="93" t="str">
        <f t="shared" ca="1" si="2"/>
        <v/>
      </c>
      <c r="F64" s="93" t="str">
        <f ca="1">IF($I$1&lt;&gt;"y", "", IF(A65="", "", IFERROR(LOOKUP(2,1/(COUNTIF($F$2:F63,get_country)=0),get_country), "")))</f>
        <v/>
      </c>
      <c r="G64" s="93" t="str">
        <f t="shared" ca="1" si="0"/>
        <v/>
      </c>
      <c r="H64" s="67" t="str">
        <f t="array" aca="1" ref="H64" ca="1">IF($I$1&lt;&gt;"y", "", IFERROR(INDEX(countrylistsize,MATCH(SMALL(NOT(countrylistsize="")*IF(ISNUMBER(countrylistsize),COUNTIF(countrylistsize,"&lt;="&amp;countrylistsize),COUNTIF(countrylistsize,"&lt;="&amp;countrylistsize)+SUM(ISNUMBER(countrylistsize))),ROWS(F$3:F64)+SUM(ISBLANK(countrylistsize))),NOT(countrylistsize="")*IF(ISNUMBER(countrylistsize),COUNTIF(countrylistsize,"&lt;="&amp;countrylistsize),COUNTIF(countrylistsize,"&lt;="&amp;countrylistsize)+SUM(ISNUMBER(countrylistsize))),0)), ""))</f>
        <v/>
      </c>
      <c r="I64" s="70"/>
      <c r="J64" s="67" t="str">
        <f t="array" aca="1" ref="J64" ca="1">IF($I$1&lt;&gt;"y", "", IFERROR(INDEX(admin1listsize,MATCH(SMALL(NOT(admin1listsize="")*IF(ISNUMBER(admin1listsize),COUNTIF(admin1listsize,"&lt;="&amp;admin1listsize),COUNTIF(admin1listsize,"&lt;="&amp;admin1listsize)+SUM(ISNUMBER(admin1listsize))),ROWS(D$3:D64)+SUM(ISBLANK(admin1listsize))),NOT(admin1listsize="")*IF(ISNUMBER(admin1listsize),COUNTIF(admin1listsize,"&lt;="&amp;admin1listsize),COUNTIF(admin1listsize,"&lt;="&amp;admin1listsize)+SUM(ISNUMBER(admin1listsize))),0)), ""))</f>
        <v/>
      </c>
      <c r="K64" s="71"/>
    </row>
    <row r="65" spans="1:11" s="1" customFormat="1" x14ac:dyDescent="0.25">
      <c r="A65" s="93" t="str">
        <f>IF($I$1&lt;&gt;"y", "", IF(ISBLANK(DATA!D66),"",IF(ISBLANK(DATA!K66),"NO DATA",DATA!K66)))</f>
        <v>Mexico</v>
      </c>
      <c r="B65" s="93" t="str">
        <f>IF($I$1&lt;&gt;"y", "",IF(ISBLANK(DATA!D66),"", IF(ISBLANK(DATA!L66),"NO DATA",DATA!L66)))</f>
        <v>Tamaulipas</v>
      </c>
      <c r="C65" s="93" t="str">
        <f t="shared" si="1"/>
        <v>Mexico@Tamaulipas</v>
      </c>
      <c r="D65" s="93" t="str">
        <f ca="1">IF($I$1&lt;&gt;"y", "", IF(C66="", "", IFERROR(LOOKUP(2,1/(COUNTIF($D$2:D64,mergednames)=0),mergednames), "")))</f>
        <v/>
      </c>
      <c r="E65" s="93" t="str">
        <f t="shared" ca="1" si="2"/>
        <v/>
      </c>
      <c r="F65" s="93" t="str">
        <f ca="1">IF($I$1&lt;&gt;"y", "", IF(A66="", "", IFERROR(LOOKUP(2,1/(COUNTIF($F$2:F64,get_country)=0),get_country), "")))</f>
        <v/>
      </c>
      <c r="G65" s="93" t="str">
        <f t="shared" ca="1" si="0"/>
        <v/>
      </c>
      <c r="H65" s="67" t="str">
        <f t="array" aca="1" ref="H65" ca="1">IF($I$1&lt;&gt;"y", "", IFERROR(INDEX(countrylistsize,MATCH(SMALL(NOT(countrylistsize="")*IF(ISNUMBER(countrylistsize),COUNTIF(countrylistsize,"&lt;="&amp;countrylistsize),COUNTIF(countrylistsize,"&lt;="&amp;countrylistsize)+SUM(ISNUMBER(countrylistsize))),ROWS(F$3:F65)+SUM(ISBLANK(countrylistsize))),NOT(countrylistsize="")*IF(ISNUMBER(countrylistsize),COUNTIF(countrylistsize,"&lt;="&amp;countrylistsize),COUNTIF(countrylistsize,"&lt;="&amp;countrylistsize)+SUM(ISNUMBER(countrylistsize))),0)), ""))</f>
        <v/>
      </c>
      <c r="I65" s="70"/>
      <c r="J65" s="67" t="str">
        <f t="array" aca="1" ref="J65" ca="1">IF($I$1&lt;&gt;"y", "", IFERROR(INDEX(admin1listsize,MATCH(SMALL(NOT(admin1listsize="")*IF(ISNUMBER(admin1listsize),COUNTIF(admin1listsize,"&lt;="&amp;admin1listsize),COUNTIF(admin1listsize,"&lt;="&amp;admin1listsize)+SUM(ISNUMBER(admin1listsize))),ROWS(D$3:D65)+SUM(ISBLANK(admin1listsize))),NOT(admin1listsize="")*IF(ISNUMBER(admin1listsize),COUNTIF(admin1listsize,"&lt;="&amp;admin1listsize),COUNTIF(admin1listsize,"&lt;="&amp;admin1listsize)+SUM(ISNUMBER(admin1listsize))),0)), ""))</f>
        <v/>
      </c>
      <c r="K65" s="71"/>
    </row>
    <row r="66" spans="1:11" s="1" customFormat="1" x14ac:dyDescent="0.25">
      <c r="A66" s="93" t="str">
        <f>IF($I$1&lt;&gt;"y", "", IF(ISBLANK(DATA!D67),"",IF(ISBLANK(DATA!K67),"NO DATA",DATA!K67)))</f>
        <v>Mexico</v>
      </c>
      <c r="B66" s="93" t="str">
        <f>IF($I$1&lt;&gt;"y", "",IF(ISBLANK(DATA!D67),"", IF(ISBLANK(DATA!L67),"NO DATA",DATA!L67)))</f>
        <v>Tamaulipas</v>
      </c>
      <c r="C66" s="93" t="str">
        <f t="shared" si="1"/>
        <v>Mexico@Tamaulipas</v>
      </c>
      <c r="D66" s="93" t="str">
        <f ca="1">IF($I$1&lt;&gt;"y", "", IF(C67="", "", IFERROR(LOOKUP(2,1/(COUNTIF($D$2:D65,mergednames)=0),mergednames), "")))</f>
        <v/>
      </c>
      <c r="E66" s="93" t="str">
        <f t="shared" ca="1" si="2"/>
        <v/>
      </c>
      <c r="F66" s="93" t="str">
        <f ca="1">IF($I$1&lt;&gt;"y", "", IF(A67="", "", IFERROR(LOOKUP(2,1/(COUNTIF($F$2:F65,get_country)=0),get_country), "")))</f>
        <v/>
      </c>
      <c r="G66" s="93" t="str">
        <f t="shared" ca="1" si="0"/>
        <v/>
      </c>
      <c r="H66" s="67" t="str">
        <f t="array" aca="1" ref="H66" ca="1">IF($I$1&lt;&gt;"y", "", IFERROR(INDEX(countrylistsize,MATCH(SMALL(NOT(countrylistsize="")*IF(ISNUMBER(countrylistsize),COUNTIF(countrylistsize,"&lt;="&amp;countrylistsize),COUNTIF(countrylistsize,"&lt;="&amp;countrylistsize)+SUM(ISNUMBER(countrylistsize))),ROWS(F$3:F66)+SUM(ISBLANK(countrylistsize))),NOT(countrylistsize="")*IF(ISNUMBER(countrylistsize),COUNTIF(countrylistsize,"&lt;="&amp;countrylistsize),COUNTIF(countrylistsize,"&lt;="&amp;countrylistsize)+SUM(ISNUMBER(countrylistsize))),0)), ""))</f>
        <v/>
      </c>
      <c r="I66" s="70"/>
      <c r="J66" s="67" t="str">
        <f t="array" aca="1" ref="J66" ca="1">IF($I$1&lt;&gt;"y", "", IFERROR(INDEX(admin1listsize,MATCH(SMALL(NOT(admin1listsize="")*IF(ISNUMBER(admin1listsize),COUNTIF(admin1listsize,"&lt;="&amp;admin1listsize),COUNTIF(admin1listsize,"&lt;="&amp;admin1listsize)+SUM(ISNUMBER(admin1listsize))),ROWS(D$3:D66)+SUM(ISBLANK(admin1listsize))),NOT(admin1listsize="")*IF(ISNUMBER(admin1listsize),COUNTIF(admin1listsize,"&lt;="&amp;admin1listsize),COUNTIF(admin1listsize,"&lt;="&amp;admin1listsize)+SUM(ISNUMBER(admin1listsize))),0)), ""))</f>
        <v/>
      </c>
      <c r="K66" s="71"/>
    </row>
    <row r="67" spans="1:11" s="1" customFormat="1" x14ac:dyDescent="0.25">
      <c r="A67" s="93" t="str">
        <f>IF($I$1&lt;&gt;"y", "", IF(ISBLANK(DATA!D68),"",IF(ISBLANK(DATA!K68),"NO DATA",DATA!K68)))</f>
        <v>Mexico</v>
      </c>
      <c r="B67" s="93" t="str">
        <f>IF($I$1&lt;&gt;"y", "",IF(ISBLANK(DATA!D68),"", IF(ISBLANK(DATA!L68),"NO DATA",DATA!L68)))</f>
        <v>uncertain locality</v>
      </c>
      <c r="C67" s="93" t="str">
        <f t="shared" si="1"/>
        <v>Mexico@uncertain locality</v>
      </c>
      <c r="D67" s="93" t="str">
        <f ca="1">IF($I$1&lt;&gt;"y", "", IF(C68="", "", IFERROR(LOOKUP(2,1/(COUNTIF($D$2:D66,mergednames)=0),mergednames), "")))</f>
        <v/>
      </c>
      <c r="E67" s="93" t="str">
        <f t="shared" ca="1" si="2"/>
        <v/>
      </c>
      <c r="F67" s="93" t="str">
        <f ca="1">IF($I$1&lt;&gt;"y", "", IF(A68="", "", IFERROR(LOOKUP(2,1/(COUNTIF($F$2:F66,get_country)=0),get_country), "")))</f>
        <v/>
      </c>
      <c r="G67" s="93" t="str">
        <f t="shared" ref="G67:G130" ca="1" si="3">IF($I$1&lt;&gt;"y", "", IF(F67="", "", G66+1))</f>
        <v/>
      </c>
      <c r="H67" s="67" t="str">
        <f t="array" aca="1" ref="H67" ca="1">IF($I$1&lt;&gt;"y", "", IFERROR(INDEX(countrylistsize,MATCH(SMALL(NOT(countrylistsize="")*IF(ISNUMBER(countrylistsize),COUNTIF(countrylistsize,"&lt;="&amp;countrylistsize),COUNTIF(countrylistsize,"&lt;="&amp;countrylistsize)+SUM(ISNUMBER(countrylistsize))),ROWS(F$3:F67)+SUM(ISBLANK(countrylistsize))),NOT(countrylistsize="")*IF(ISNUMBER(countrylistsize),COUNTIF(countrylistsize,"&lt;="&amp;countrylistsize),COUNTIF(countrylistsize,"&lt;="&amp;countrylistsize)+SUM(ISNUMBER(countrylistsize))),0)), ""))</f>
        <v/>
      </c>
      <c r="I67" s="70"/>
      <c r="J67" s="67" t="str">
        <f t="array" aca="1" ref="J67" ca="1">IF($I$1&lt;&gt;"y", "", IFERROR(INDEX(admin1listsize,MATCH(SMALL(NOT(admin1listsize="")*IF(ISNUMBER(admin1listsize),COUNTIF(admin1listsize,"&lt;="&amp;admin1listsize),COUNTIF(admin1listsize,"&lt;="&amp;admin1listsize)+SUM(ISNUMBER(admin1listsize))),ROWS(D$3:D67)+SUM(ISBLANK(admin1listsize))),NOT(admin1listsize="")*IF(ISNUMBER(admin1listsize),COUNTIF(admin1listsize,"&lt;="&amp;admin1listsize),COUNTIF(admin1listsize,"&lt;="&amp;admin1listsize)+SUM(ISNUMBER(admin1listsize))),0)), ""))</f>
        <v/>
      </c>
      <c r="K67" s="71"/>
    </row>
    <row r="68" spans="1:11" s="1" customFormat="1" x14ac:dyDescent="0.25">
      <c r="A68" s="93" t="str">
        <f>IF($I$1&lt;&gt;"y", "", IF(ISBLANK(DATA!D69),"",IF(ISBLANK(DATA!K69),"NO DATA",DATA!K69)))</f>
        <v>Mexico</v>
      </c>
      <c r="B68" s="93" t="str">
        <f>IF($I$1&lt;&gt;"y", "",IF(ISBLANK(DATA!D69),"", IF(ISBLANK(DATA!L69),"NO DATA",DATA!L69)))</f>
        <v>Zacatecas</v>
      </c>
      <c r="C68" s="93" t="str">
        <f t="shared" si="1"/>
        <v>Mexico@Zacatecas</v>
      </c>
      <c r="D68" s="93" t="str">
        <f ca="1">IF($I$1&lt;&gt;"y", "", IF(C69="", "", IFERROR(LOOKUP(2,1/(COUNTIF($D$2:D67,mergednames)=0),mergednames), "")))</f>
        <v/>
      </c>
      <c r="E68" s="93" t="str">
        <f t="shared" ref="E68:E131" ca="1" si="4">IF($I$1&lt;&gt;"y", "", IF(D68="", "", E67+1))</f>
        <v/>
      </c>
      <c r="F68" s="93" t="str">
        <f ca="1">IF($I$1&lt;&gt;"y", "", IF(A69="", "", IFERROR(LOOKUP(2,1/(COUNTIF($F$2:F67,get_country)=0),get_country), "")))</f>
        <v/>
      </c>
      <c r="G68" s="93" t="str">
        <f t="shared" ca="1" si="3"/>
        <v/>
      </c>
      <c r="H68" s="67" t="str">
        <f t="array" aca="1" ref="H68" ca="1">IF($I$1&lt;&gt;"y", "", IFERROR(INDEX(countrylistsize,MATCH(SMALL(NOT(countrylistsize="")*IF(ISNUMBER(countrylistsize),COUNTIF(countrylistsize,"&lt;="&amp;countrylistsize),COUNTIF(countrylistsize,"&lt;="&amp;countrylistsize)+SUM(ISNUMBER(countrylistsize))),ROWS(F$3:F68)+SUM(ISBLANK(countrylistsize))),NOT(countrylistsize="")*IF(ISNUMBER(countrylistsize),COUNTIF(countrylistsize,"&lt;="&amp;countrylistsize),COUNTIF(countrylistsize,"&lt;="&amp;countrylistsize)+SUM(ISNUMBER(countrylistsize))),0)), ""))</f>
        <v/>
      </c>
      <c r="I68" s="70"/>
      <c r="J68" s="67" t="str">
        <f t="array" aca="1" ref="J68" ca="1">IF($I$1&lt;&gt;"y", "", IFERROR(INDEX(admin1listsize,MATCH(SMALL(NOT(admin1listsize="")*IF(ISNUMBER(admin1listsize),COUNTIF(admin1listsize,"&lt;="&amp;admin1listsize),COUNTIF(admin1listsize,"&lt;="&amp;admin1listsize)+SUM(ISNUMBER(admin1listsize))),ROWS(D$3:D68)+SUM(ISBLANK(admin1listsize))),NOT(admin1listsize="")*IF(ISNUMBER(admin1listsize),COUNTIF(admin1listsize,"&lt;="&amp;admin1listsize),COUNTIF(admin1listsize,"&lt;="&amp;admin1listsize)+SUM(ISNUMBER(admin1listsize))),0)), ""))</f>
        <v/>
      </c>
      <c r="K68" s="71"/>
    </row>
    <row r="69" spans="1:11" s="1" customFormat="1" x14ac:dyDescent="0.25">
      <c r="A69" s="93" t="str">
        <f>IF($I$1&lt;&gt;"y", "", IF(ISBLANK(DATA!D70),"",IF(ISBLANK(DATA!K70),"NO DATA",DATA!K70)))</f>
        <v>Mexico</v>
      </c>
      <c r="B69" s="93" t="str">
        <f>IF($I$1&lt;&gt;"y", "",IF(ISBLANK(DATA!D70),"", IF(ISBLANK(DATA!L70),"NO DATA",DATA!L70)))</f>
        <v>Zacatecas</v>
      </c>
      <c r="C69" s="93" t="str">
        <f t="shared" ref="C69:C132" si="5">IF($I$1&lt;&gt;"y", "", IF(A69="", "", A69&amp;"@"&amp;B69))</f>
        <v>Mexico@Zacatecas</v>
      </c>
      <c r="D69" s="93" t="str">
        <f ca="1">IF($I$1&lt;&gt;"y", "", IF(C70="", "", IFERROR(LOOKUP(2,1/(COUNTIF($D$2:D68,mergednames)=0),mergednames), "")))</f>
        <v/>
      </c>
      <c r="E69" s="93" t="str">
        <f t="shared" ca="1" si="4"/>
        <v/>
      </c>
      <c r="F69" s="93" t="str">
        <f ca="1">IF($I$1&lt;&gt;"y", "", IF(A70="", "", IFERROR(LOOKUP(2,1/(COUNTIF($F$2:F68,get_country)=0),get_country), "")))</f>
        <v/>
      </c>
      <c r="G69" s="93" t="str">
        <f t="shared" ca="1" si="3"/>
        <v/>
      </c>
      <c r="H69" s="67" t="str">
        <f t="array" aca="1" ref="H69" ca="1">IF($I$1&lt;&gt;"y", "", IFERROR(INDEX(countrylistsize,MATCH(SMALL(NOT(countrylistsize="")*IF(ISNUMBER(countrylistsize),COUNTIF(countrylistsize,"&lt;="&amp;countrylistsize),COUNTIF(countrylistsize,"&lt;="&amp;countrylistsize)+SUM(ISNUMBER(countrylistsize))),ROWS(F$3:F69)+SUM(ISBLANK(countrylistsize))),NOT(countrylistsize="")*IF(ISNUMBER(countrylistsize),COUNTIF(countrylistsize,"&lt;="&amp;countrylistsize),COUNTIF(countrylistsize,"&lt;="&amp;countrylistsize)+SUM(ISNUMBER(countrylistsize))),0)), ""))</f>
        <v/>
      </c>
      <c r="I69" s="70"/>
      <c r="J69" s="67" t="str">
        <f t="array" aca="1" ref="J69" ca="1">IF($I$1&lt;&gt;"y", "", IFERROR(INDEX(admin1listsize,MATCH(SMALL(NOT(admin1listsize="")*IF(ISNUMBER(admin1listsize),COUNTIF(admin1listsize,"&lt;="&amp;admin1listsize),COUNTIF(admin1listsize,"&lt;="&amp;admin1listsize)+SUM(ISNUMBER(admin1listsize))),ROWS(D$3:D69)+SUM(ISBLANK(admin1listsize))),NOT(admin1listsize="")*IF(ISNUMBER(admin1listsize),COUNTIF(admin1listsize,"&lt;="&amp;admin1listsize),COUNTIF(admin1listsize,"&lt;="&amp;admin1listsize)+SUM(ISNUMBER(admin1listsize))),0)), ""))</f>
        <v/>
      </c>
      <c r="K69" s="71"/>
    </row>
    <row r="70" spans="1:11" s="1" customFormat="1" x14ac:dyDescent="0.25">
      <c r="A70" s="93" t="str">
        <f>IF($I$1&lt;&gt;"y", "", IF(ISBLANK(DATA!D71),"",IF(ISBLANK(DATA!K71),"NO DATA",DATA!K71)))</f>
        <v>Mexico</v>
      </c>
      <c r="B70" s="93" t="str">
        <f>IF($I$1&lt;&gt;"y", "",IF(ISBLANK(DATA!D71),"", IF(ISBLANK(DATA!L71),"NO DATA",DATA!L71)))</f>
        <v>Zacatecas</v>
      </c>
      <c r="C70" s="93" t="str">
        <f t="shared" si="5"/>
        <v>Mexico@Zacatecas</v>
      </c>
      <c r="D70" s="93" t="str">
        <f ca="1">IF($I$1&lt;&gt;"y", "", IF(C71="", "", IFERROR(LOOKUP(2,1/(COUNTIF($D$2:D69,mergednames)=0),mergednames), "")))</f>
        <v/>
      </c>
      <c r="E70" s="93" t="str">
        <f t="shared" ca="1" si="4"/>
        <v/>
      </c>
      <c r="F70" s="93" t="str">
        <f ca="1">IF($I$1&lt;&gt;"y", "", IF(A71="", "", IFERROR(LOOKUP(2,1/(COUNTIF($F$2:F69,get_country)=0),get_country), "")))</f>
        <v/>
      </c>
      <c r="G70" s="93" t="str">
        <f t="shared" ca="1" si="3"/>
        <v/>
      </c>
      <c r="H70" s="67" t="str">
        <f t="array" aca="1" ref="H70" ca="1">IF($I$1&lt;&gt;"y", "", IFERROR(INDEX(countrylistsize,MATCH(SMALL(NOT(countrylistsize="")*IF(ISNUMBER(countrylistsize),COUNTIF(countrylistsize,"&lt;="&amp;countrylistsize),COUNTIF(countrylistsize,"&lt;="&amp;countrylistsize)+SUM(ISNUMBER(countrylistsize))),ROWS(F$3:F70)+SUM(ISBLANK(countrylistsize))),NOT(countrylistsize="")*IF(ISNUMBER(countrylistsize),COUNTIF(countrylistsize,"&lt;="&amp;countrylistsize),COUNTIF(countrylistsize,"&lt;="&amp;countrylistsize)+SUM(ISNUMBER(countrylistsize))),0)), ""))</f>
        <v/>
      </c>
      <c r="I70" s="70"/>
      <c r="J70" s="67" t="str">
        <f t="array" aca="1" ref="J70" ca="1">IF($I$1&lt;&gt;"y", "", IFERROR(INDEX(admin1listsize,MATCH(SMALL(NOT(admin1listsize="")*IF(ISNUMBER(admin1listsize),COUNTIF(admin1listsize,"&lt;="&amp;admin1listsize),COUNTIF(admin1listsize,"&lt;="&amp;admin1listsize)+SUM(ISNUMBER(admin1listsize))),ROWS(D$3:D70)+SUM(ISBLANK(admin1listsize))),NOT(admin1listsize="")*IF(ISNUMBER(admin1listsize),COUNTIF(admin1listsize,"&lt;="&amp;admin1listsize),COUNTIF(admin1listsize,"&lt;="&amp;admin1listsize)+SUM(ISNUMBER(admin1listsize))),0)), ""))</f>
        <v/>
      </c>
      <c r="K70" s="71"/>
    </row>
    <row r="71" spans="1:11" s="1" customFormat="1" x14ac:dyDescent="0.25">
      <c r="A71" s="93" t="str">
        <f>IF($I$1&lt;&gt;"y", "", IF(ISBLANK(DATA!D72),"",IF(ISBLANK(DATA!K72),"NO DATA",DATA!K72)))</f>
        <v>No data</v>
      </c>
      <c r="B71" s="93" t="str">
        <f>IF($I$1&lt;&gt;"y", "",IF(ISBLANK(DATA!D72),"", IF(ISBLANK(DATA!L72),"NO DATA",DATA!L72)))</f>
        <v>NO DATA</v>
      </c>
      <c r="C71" s="93" t="str">
        <f t="shared" si="5"/>
        <v>No data@NO DATA</v>
      </c>
      <c r="D71" s="93" t="str">
        <f ca="1">IF($I$1&lt;&gt;"y", "", IF(C72="", "", IFERROR(LOOKUP(2,1/(COUNTIF($D$2:D70,mergednames)=0),mergednames), "")))</f>
        <v/>
      </c>
      <c r="E71" s="93" t="str">
        <f t="shared" ca="1" si="4"/>
        <v/>
      </c>
      <c r="F71" s="93" t="str">
        <f ca="1">IF($I$1&lt;&gt;"y", "", IF(A72="", "", IFERROR(LOOKUP(2,1/(COUNTIF($F$2:F70,get_country)=0),get_country), "")))</f>
        <v/>
      </c>
      <c r="G71" s="93" t="str">
        <f t="shared" ca="1" si="3"/>
        <v/>
      </c>
      <c r="H71" s="67" t="str">
        <f t="array" aca="1" ref="H71" ca="1">IF($I$1&lt;&gt;"y", "", IFERROR(INDEX(countrylistsize,MATCH(SMALL(NOT(countrylistsize="")*IF(ISNUMBER(countrylistsize),COUNTIF(countrylistsize,"&lt;="&amp;countrylistsize),COUNTIF(countrylistsize,"&lt;="&amp;countrylistsize)+SUM(ISNUMBER(countrylistsize))),ROWS(F$3:F71)+SUM(ISBLANK(countrylistsize))),NOT(countrylistsize="")*IF(ISNUMBER(countrylistsize),COUNTIF(countrylistsize,"&lt;="&amp;countrylistsize),COUNTIF(countrylistsize,"&lt;="&amp;countrylistsize)+SUM(ISNUMBER(countrylistsize))),0)), ""))</f>
        <v/>
      </c>
      <c r="I71" s="70"/>
      <c r="J71" s="67" t="str">
        <f t="array" aca="1" ref="J71" ca="1">IF($I$1&lt;&gt;"y", "", IFERROR(INDEX(admin1listsize,MATCH(SMALL(NOT(admin1listsize="")*IF(ISNUMBER(admin1listsize),COUNTIF(admin1listsize,"&lt;="&amp;admin1listsize),COUNTIF(admin1listsize,"&lt;="&amp;admin1listsize)+SUM(ISNUMBER(admin1listsize))),ROWS(D$3:D71)+SUM(ISBLANK(admin1listsize))),NOT(admin1listsize="")*IF(ISNUMBER(admin1listsize),COUNTIF(admin1listsize,"&lt;="&amp;admin1listsize),COUNTIF(admin1listsize,"&lt;="&amp;admin1listsize)+SUM(ISNUMBER(admin1listsize))),0)), ""))</f>
        <v/>
      </c>
      <c r="K71" s="71"/>
    </row>
    <row r="72" spans="1:11" s="1" customFormat="1" x14ac:dyDescent="0.25">
      <c r="A72" s="93" t="str">
        <f>IF($I$1&lt;&gt;"y", "", IF(ISBLANK(DATA!D73),"",IF(ISBLANK(DATA!K73),"NO DATA",DATA!K73)))</f>
        <v>USA</v>
      </c>
      <c r="B72" s="93" t="str">
        <f>IF($I$1&lt;&gt;"y", "",IF(ISBLANK(DATA!D73),"", IF(ISBLANK(DATA!L73),"NO DATA",DATA!L73)))</f>
        <v>Arizona</v>
      </c>
      <c r="C72" s="93" t="str">
        <f t="shared" si="5"/>
        <v>USA@Arizona</v>
      </c>
      <c r="D72" s="93" t="str">
        <f ca="1">IF($I$1&lt;&gt;"y", "", IF(C73="", "", IFERROR(LOOKUP(2,1/(COUNTIF($D$2:D71,mergednames)=0),mergednames), "")))</f>
        <v/>
      </c>
      <c r="E72" s="93" t="str">
        <f t="shared" ca="1" si="4"/>
        <v/>
      </c>
      <c r="F72" s="93" t="str">
        <f ca="1">IF($I$1&lt;&gt;"y", "", IF(A73="", "", IFERROR(LOOKUP(2,1/(COUNTIF($F$2:F71,get_country)=0),get_country), "")))</f>
        <v/>
      </c>
      <c r="G72" s="93" t="str">
        <f t="shared" ca="1" si="3"/>
        <v/>
      </c>
      <c r="H72" s="67" t="str">
        <f t="array" aca="1" ref="H72" ca="1">IF($I$1&lt;&gt;"y", "", IFERROR(INDEX(countrylistsize,MATCH(SMALL(NOT(countrylistsize="")*IF(ISNUMBER(countrylistsize),COUNTIF(countrylistsize,"&lt;="&amp;countrylistsize),COUNTIF(countrylistsize,"&lt;="&amp;countrylistsize)+SUM(ISNUMBER(countrylistsize))),ROWS(F$3:F72)+SUM(ISBLANK(countrylistsize))),NOT(countrylistsize="")*IF(ISNUMBER(countrylistsize),COUNTIF(countrylistsize,"&lt;="&amp;countrylistsize),COUNTIF(countrylistsize,"&lt;="&amp;countrylistsize)+SUM(ISNUMBER(countrylistsize))),0)), ""))</f>
        <v/>
      </c>
      <c r="I72" s="70"/>
      <c r="J72" s="67" t="str">
        <f t="array" aca="1" ref="J72" ca="1">IF($I$1&lt;&gt;"y", "", IFERROR(INDEX(admin1listsize,MATCH(SMALL(NOT(admin1listsize="")*IF(ISNUMBER(admin1listsize),COUNTIF(admin1listsize,"&lt;="&amp;admin1listsize),COUNTIF(admin1listsize,"&lt;="&amp;admin1listsize)+SUM(ISNUMBER(admin1listsize))),ROWS(D$3:D72)+SUM(ISBLANK(admin1listsize))),NOT(admin1listsize="")*IF(ISNUMBER(admin1listsize),COUNTIF(admin1listsize,"&lt;="&amp;admin1listsize),COUNTIF(admin1listsize,"&lt;="&amp;admin1listsize)+SUM(ISNUMBER(admin1listsize))),0)), ""))</f>
        <v/>
      </c>
      <c r="K72" s="71"/>
    </row>
    <row r="73" spans="1:11" s="1" customFormat="1" x14ac:dyDescent="0.25">
      <c r="A73" s="93" t="str">
        <f>IF($I$1&lt;&gt;"y", "", IF(ISBLANK(DATA!D74),"",IF(ISBLANK(DATA!K74),"NO DATA",DATA!K74)))</f>
        <v>USA</v>
      </c>
      <c r="B73" s="93" t="str">
        <f>IF($I$1&lt;&gt;"y", "",IF(ISBLANK(DATA!D74),"", IF(ISBLANK(DATA!L74),"NO DATA",DATA!L74)))</f>
        <v>Arizona</v>
      </c>
      <c r="C73" s="93" t="str">
        <f t="shared" si="5"/>
        <v>USA@Arizona</v>
      </c>
      <c r="D73" s="93" t="str">
        <f ca="1">IF($I$1&lt;&gt;"y", "", IF(C74="", "", IFERROR(LOOKUP(2,1/(COUNTIF($D$2:D72,mergednames)=0),mergednames), "")))</f>
        <v/>
      </c>
      <c r="E73" s="93" t="str">
        <f t="shared" ca="1" si="4"/>
        <v/>
      </c>
      <c r="F73" s="93" t="str">
        <f ca="1">IF($I$1&lt;&gt;"y", "", IF(A74="", "", IFERROR(LOOKUP(2,1/(COUNTIF($F$2:F72,get_country)=0),get_country), "")))</f>
        <v/>
      </c>
      <c r="G73" s="93" t="str">
        <f t="shared" ca="1" si="3"/>
        <v/>
      </c>
      <c r="H73" s="67" t="str">
        <f t="array" aca="1" ref="H73" ca="1">IF($I$1&lt;&gt;"y", "", IFERROR(INDEX(countrylistsize,MATCH(SMALL(NOT(countrylistsize="")*IF(ISNUMBER(countrylistsize),COUNTIF(countrylistsize,"&lt;="&amp;countrylistsize),COUNTIF(countrylistsize,"&lt;="&amp;countrylistsize)+SUM(ISNUMBER(countrylistsize))),ROWS(F$3:F73)+SUM(ISBLANK(countrylistsize))),NOT(countrylistsize="")*IF(ISNUMBER(countrylistsize),COUNTIF(countrylistsize,"&lt;="&amp;countrylistsize),COUNTIF(countrylistsize,"&lt;="&amp;countrylistsize)+SUM(ISNUMBER(countrylistsize))),0)), ""))</f>
        <v/>
      </c>
      <c r="I73" s="70"/>
      <c r="J73" s="67" t="str">
        <f t="array" aca="1" ref="J73" ca="1">IF($I$1&lt;&gt;"y", "", IFERROR(INDEX(admin1listsize,MATCH(SMALL(NOT(admin1listsize="")*IF(ISNUMBER(admin1listsize),COUNTIF(admin1listsize,"&lt;="&amp;admin1listsize),COUNTIF(admin1listsize,"&lt;="&amp;admin1listsize)+SUM(ISNUMBER(admin1listsize))),ROWS(D$3:D73)+SUM(ISBLANK(admin1listsize))),NOT(admin1listsize="")*IF(ISNUMBER(admin1listsize),COUNTIF(admin1listsize,"&lt;="&amp;admin1listsize),COUNTIF(admin1listsize,"&lt;="&amp;admin1listsize)+SUM(ISNUMBER(admin1listsize))),0)), ""))</f>
        <v/>
      </c>
      <c r="K73" s="71"/>
    </row>
    <row r="74" spans="1:11" s="1" customFormat="1" x14ac:dyDescent="0.25">
      <c r="A74" s="93" t="str">
        <f>IF($I$1&lt;&gt;"y", "", IF(ISBLANK(DATA!D75),"",IF(ISBLANK(DATA!K75),"NO DATA",DATA!K75)))</f>
        <v>USA</v>
      </c>
      <c r="B74" s="93" t="str">
        <f>IF($I$1&lt;&gt;"y", "",IF(ISBLANK(DATA!D75),"", IF(ISBLANK(DATA!L75),"NO DATA",DATA!L75)))</f>
        <v>Arizona</v>
      </c>
      <c r="C74" s="93" t="str">
        <f t="shared" si="5"/>
        <v>USA@Arizona</v>
      </c>
      <c r="D74" s="93" t="str">
        <f ca="1">IF($I$1&lt;&gt;"y", "", IF(C75="", "", IFERROR(LOOKUP(2,1/(COUNTIF($D$2:D73,mergednames)=0),mergednames), "")))</f>
        <v/>
      </c>
      <c r="E74" s="93" t="str">
        <f t="shared" ca="1" si="4"/>
        <v/>
      </c>
      <c r="F74" s="93" t="str">
        <f ca="1">IF($I$1&lt;&gt;"y", "", IF(A75="", "", IFERROR(LOOKUP(2,1/(COUNTIF($F$2:F73,get_country)=0),get_country), "")))</f>
        <v/>
      </c>
      <c r="G74" s="93" t="str">
        <f t="shared" ca="1" si="3"/>
        <v/>
      </c>
      <c r="H74" s="67" t="str">
        <f t="array" aca="1" ref="H74" ca="1">IF($I$1&lt;&gt;"y", "", IFERROR(INDEX(countrylistsize,MATCH(SMALL(NOT(countrylistsize="")*IF(ISNUMBER(countrylistsize),COUNTIF(countrylistsize,"&lt;="&amp;countrylistsize),COUNTIF(countrylistsize,"&lt;="&amp;countrylistsize)+SUM(ISNUMBER(countrylistsize))),ROWS(F$3:F74)+SUM(ISBLANK(countrylistsize))),NOT(countrylistsize="")*IF(ISNUMBER(countrylistsize),COUNTIF(countrylistsize,"&lt;="&amp;countrylistsize),COUNTIF(countrylistsize,"&lt;="&amp;countrylistsize)+SUM(ISNUMBER(countrylistsize))),0)), ""))</f>
        <v/>
      </c>
      <c r="I74" s="70"/>
      <c r="J74" s="67" t="str">
        <f t="array" aca="1" ref="J74" ca="1">IF($I$1&lt;&gt;"y", "", IFERROR(INDEX(admin1listsize,MATCH(SMALL(NOT(admin1listsize="")*IF(ISNUMBER(admin1listsize),COUNTIF(admin1listsize,"&lt;="&amp;admin1listsize),COUNTIF(admin1listsize,"&lt;="&amp;admin1listsize)+SUM(ISNUMBER(admin1listsize))),ROWS(D$3:D74)+SUM(ISBLANK(admin1listsize))),NOT(admin1listsize="")*IF(ISNUMBER(admin1listsize),COUNTIF(admin1listsize,"&lt;="&amp;admin1listsize),COUNTIF(admin1listsize,"&lt;="&amp;admin1listsize)+SUM(ISNUMBER(admin1listsize))),0)), ""))</f>
        <v/>
      </c>
      <c r="K74" s="71"/>
    </row>
    <row r="75" spans="1:11" s="1" customFormat="1" x14ac:dyDescent="0.25">
      <c r="A75" s="93" t="str">
        <f>IF($I$1&lt;&gt;"y", "", IF(ISBLANK(DATA!D76),"",IF(ISBLANK(DATA!K76),"NO DATA",DATA!K76)))</f>
        <v>USA</v>
      </c>
      <c r="B75" s="93" t="str">
        <f>IF($I$1&lt;&gt;"y", "",IF(ISBLANK(DATA!D76),"", IF(ISBLANK(DATA!L76),"NO DATA",DATA!L76)))</f>
        <v>Arizona</v>
      </c>
      <c r="C75" s="93" t="str">
        <f t="shared" si="5"/>
        <v>USA@Arizona</v>
      </c>
      <c r="D75" s="93" t="str">
        <f ca="1">IF($I$1&lt;&gt;"y", "", IF(C76="", "", IFERROR(LOOKUP(2,1/(COUNTIF($D$2:D74,mergednames)=0),mergednames), "")))</f>
        <v/>
      </c>
      <c r="E75" s="93" t="str">
        <f t="shared" ca="1" si="4"/>
        <v/>
      </c>
      <c r="F75" s="93" t="str">
        <f ca="1">IF($I$1&lt;&gt;"y", "", IF(A76="", "", IFERROR(LOOKUP(2,1/(COUNTIF($F$2:F74,get_country)=0),get_country), "")))</f>
        <v/>
      </c>
      <c r="G75" s="93" t="str">
        <f t="shared" ca="1" si="3"/>
        <v/>
      </c>
      <c r="H75" s="67" t="str">
        <f t="array" aca="1" ref="H75" ca="1">IF($I$1&lt;&gt;"y", "", IFERROR(INDEX(countrylistsize,MATCH(SMALL(NOT(countrylistsize="")*IF(ISNUMBER(countrylistsize),COUNTIF(countrylistsize,"&lt;="&amp;countrylistsize),COUNTIF(countrylistsize,"&lt;="&amp;countrylistsize)+SUM(ISNUMBER(countrylistsize))),ROWS(F$3:F75)+SUM(ISBLANK(countrylistsize))),NOT(countrylistsize="")*IF(ISNUMBER(countrylistsize),COUNTIF(countrylistsize,"&lt;="&amp;countrylistsize),COUNTIF(countrylistsize,"&lt;="&amp;countrylistsize)+SUM(ISNUMBER(countrylistsize))),0)), ""))</f>
        <v/>
      </c>
      <c r="I75" s="70"/>
      <c r="J75" s="67" t="str">
        <f t="array" aca="1" ref="J75" ca="1">IF($I$1&lt;&gt;"y", "", IFERROR(INDEX(admin1listsize,MATCH(SMALL(NOT(admin1listsize="")*IF(ISNUMBER(admin1listsize),COUNTIF(admin1listsize,"&lt;="&amp;admin1listsize),COUNTIF(admin1listsize,"&lt;="&amp;admin1listsize)+SUM(ISNUMBER(admin1listsize))),ROWS(D$3:D75)+SUM(ISBLANK(admin1listsize))),NOT(admin1listsize="")*IF(ISNUMBER(admin1listsize),COUNTIF(admin1listsize,"&lt;="&amp;admin1listsize),COUNTIF(admin1listsize,"&lt;="&amp;admin1listsize)+SUM(ISNUMBER(admin1listsize))),0)), ""))</f>
        <v/>
      </c>
      <c r="K75" s="71"/>
    </row>
    <row r="76" spans="1:11" s="1" customFormat="1" x14ac:dyDescent="0.25">
      <c r="A76" s="93" t="str">
        <f>IF($I$1&lt;&gt;"y", "", IF(ISBLANK(DATA!D77),"",IF(ISBLANK(DATA!K77),"NO DATA",DATA!K77)))</f>
        <v>USA</v>
      </c>
      <c r="B76" s="93" t="str">
        <f>IF($I$1&lt;&gt;"y", "",IF(ISBLANK(DATA!D77),"", IF(ISBLANK(DATA!L77),"NO DATA",DATA!L77)))</f>
        <v>Arizona</v>
      </c>
      <c r="C76" s="93" t="str">
        <f t="shared" si="5"/>
        <v>USA@Arizona</v>
      </c>
      <c r="D76" s="93" t="str">
        <f ca="1">IF($I$1&lt;&gt;"y", "", IF(C77="", "", IFERROR(LOOKUP(2,1/(COUNTIF($D$2:D75,mergednames)=0),mergednames), "")))</f>
        <v/>
      </c>
      <c r="E76" s="93" t="str">
        <f t="shared" ca="1" si="4"/>
        <v/>
      </c>
      <c r="F76" s="93" t="str">
        <f ca="1">IF($I$1&lt;&gt;"y", "", IF(A77="", "", IFERROR(LOOKUP(2,1/(COUNTIF($F$2:F75,get_country)=0),get_country), "")))</f>
        <v/>
      </c>
      <c r="G76" s="93" t="str">
        <f t="shared" ca="1" si="3"/>
        <v/>
      </c>
      <c r="H76" s="67" t="str">
        <f t="array" aca="1" ref="H76" ca="1">IF($I$1&lt;&gt;"y", "", IFERROR(INDEX(countrylistsize,MATCH(SMALL(NOT(countrylistsize="")*IF(ISNUMBER(countrylistsize),COUNTIF(countrylistsize,"&lt;="&amp;countrylistsize),COUNTIF(countrylistsize,"&lt;="&amp;countrylistsize)+SUM(ISNUMBER(countrylistsize))),ROWS(F$3:F76)+SUM(ISBLANK(countrylistsize))),NOT(countrylistsize="")*IF(ISNUMBER(countrylistsize),COUNTIF(countrylistsize,"&lt;="&amp;countrylistsize),COUNTIF(countrylistsize,"&lt;="&amp;countrylistsize)+SUM(ISNUMBER(countrylistsize))),0)), ""))</f>
        <v/>
      </c>
      <c r="I76" s="70"/>
      <c r="J76" s="67" t="str">
        <f t="array" aca="1" ref="J76" ca="1">IF($I$1&lt;&gt;"y", "", IFERROR(INDEX(admin1listsize,MATCH(SMALL(NOT(admin1listsize="")*IF(ISNUMBER(admin1listsize),COUNTIF(admin1listsize,"&lt;="&amp;admin1listsize),COUNTIF(admin1listsize,"&lt;="&amp;admin1listsize)+SUM(ISNUMBER(admin1listsize))),ROWS(D$3:D76)+SUM(ISBLANK(admin1listsize))),NOT(admin1listsize="")*IF(ISNUMBER(admin1listsize),COUNTIF(admin1listsize,"&lt;="&amp;admin1listsize),COUNTIF(admin1listsize,"&lt;="&amp;admin1listsize)+SUM(ISNUMBER(admin1listsize))),0)), ""))</f>
        <v/>
      </c>
      <c r="K76" s="71"/>
    </row>
    <row r="77" spans="1:11" s="1" customFormat="1" x14ac:dyDescent="0.25">
      <c r="A77" s="93" t="str">
        <f>IF($I$1&lt;&gt;"y", "", IF(ISBLANK(DATA!D78),"",IF(ISBLANK(DATA!K78),"NO DATA",DATA!K78)))</f>
        <v>USA</v>
      </c>
      <c r="B77" s="93" t="str">
        <f>IF($I$1&lt;&gt;"y", "",IF(ISBLANK(DATA!D78),"", IF(ISBLANK(DATA!L78),"NO DATA",DATA!L78)))</f>
        <v>Arizona</v>
      </c>
      <c r="C77" s="93" t="str">
        <f t="shared" si="5"/>
        <v>USA@Arizona</v>
      </c>
      <c r="D77" s="93" t="str">
        <f ca="1">IF($I$1&lt;&gt;"y", "", IF(C78="", "", IFERROR(LOOKUP(2,1/(COUNTIF($D$2:D76,mergednames)=0),mergednames), "")))</f>
        <v/>
      </c>
      <c r="E77" s="93" t="str">
        <f t="shared" ca="1" si="4"/>
        <v/>
      </c>
      <c r="F77" s="93" t="str">
        <f ca="1">IF($I$1&lt;&gt;"y", "", IF(A78="", "", IFERROR(LOOKUP(2,1/(COUNTIF($F$2:F76,get_country)=0),get_country), "")))</f>
        <v/>
      </c>
      <c r="G77" s="93" t="str">
        <f t="shared" ca="1" si="3"/>
        <v/>
      </c>
      <c r="H77" s="67" t="str">
        <f t="array" aca="1" ref="H77" ca="1">IF($I$1&lt;&gt;"y", "", IFERROR(INDEX(countrylistsize,MATCH(SMALL(NOT(countrylistsize="")*IF(ISNUMBER(countrylistsize),COUNTIF(countrylistsize,"&lt;="&amp;countrylistsize),COUNTIF(countrylistsize,"&lt;="&amp;countrylistsize)+SUM(ISNUMBER(countrylistsize))),ROWS(F$3:F77)+SUM(ISBLANK(countrylistsize))),NOT(countrylistsize="")*IF(ISNUMBER(countrylistsize),COUNTIF(countrylistsize,"&lt;="&amp;countrylistsize),COUNTIF(countrylistsize,"&lt;="&amp;countrylistsize)+SUM(ISNUMBER(countrylistsize))),0)), ""))</f>
        <v/>
      </c>
      <c r="I77" s="70"/>
      <c r="J77" s="67" t="str">
        <f t="array" aca="1" ref="J77" ca="1">IF($I$1&lt;&gt;"y", "", IFERROR(INDEX(admin1listsize,MATCH(SMALL(NOT(admin1listsize="")*IF(ISNUMBER(admin1listsize),COUNTIF(admin1listsize,"&lt;="&amp;admin1listsize),COUNTIF(admin1listsize,"&lt;="&amp;admin1listsize)+SUM(ISNUMBER(admin1listsize))),ROWS(D$3:D77)+SUM(ISBLANK(admin1listsize))),NOT(admin1listsize="")*IF(ISNUMBER(admin1listsize),COUNTIF(admin1listsize,"&lt;="&amp;admin1listsize),COUNTIF(admin1listsize,"&lt;="&amp;admin1listsize)+SUM(ISNUMBER(admin1listsize))),0)), ""))</f>
        <v/>
      </c>
      <c r="K77" s="71"/>
    </row>
    <row r="78" spans="1:11" s="1" customFormat="1" x14ac:dyDescent="0.25">
      <c r="A78" s="93" t="str">
        <f>IF($I$1&lt;&gt;"y", "", IF(ISBLANK(DATA!D79),"",IF(ISBLANK(DATA!K79),"NO DATA",DATA!K79)))</f>
        <v>USA</v>
      </c>
      <c r="B78" s="93" t="str">
        <f>IF($I$1&lt;&gt;"y", "",IF(ISBLANK(DATA!D79),"", IF(ISBLANK(DATA!L79),"NO DATA",DATA!L79)))</f>
        <v>Arizona</v>
      </c>
      <c r="C78" s="93" t="str">
        <f t="shared" si="5"/>
        <v>USA@Arizona</v>
      </c>
      <c r="D78" s="93" t="str">
        <f ca="1">IF($I$1&lt;&gt;"y", "", IF(C79="", "", IFERROR(LOOKUP(2,1/(COUNTIF($D$2:D77,mergednames)=0),mergednames), "")))</f>
        <v/>
      </c>
      <c r="E78" s="93" t="str">
        <f t="shared" ca="1" si="4"/>
        <v/>
      </c>
      <c r="F78" s="93" t="str">
        <f ca="1">IF($I$1&lt;&gt;"y", "", IF(A79="", "", IFERROR(LOOKUP(2,1/(COUNTIF($F$2:F77,get_country)=0),get_country), "")))</f>
        <v/>
      </c>
      <c r="G78" s="93" t="str">
        <f t="shared" ca="1" si="3"/>
        <v/>
      </c>
      <c r="H78" s="67" t="str">
        <f t="array" aca="1" ref="H78" ca="1">IF($I$1&lt;&gt;"y", "", IFERROR(INDEX(countrylistsize,MATCH(SMALL(NOT(countrylistsize="")*IF(ISNUMBER(countrylistsize),COUNTIF(countrylistsize,"&lt;="&amp;countrylistsize),COUNTIF(countrylistsize,"&lt;="&amp;countrylistsize)+SUM(ISNUMBER(countrylistsize))),ROWS(F$3:F78)+SUM(ISBLANK(countrylistsize))),NOT(countrylistsize="")*IF(ISNUMBER(countrylistsize),COUNTIF(countrylistsize,"&lt;="&amp;countrylistsize),COUNTIF(countrylistsize,"&lt;="&amp;countrylistsize)+SUM(ISNUMBER(countrylistsize))),0)), ""))</f>
        <v/>
      </c>
      <c r="I78" s="70"/>
      <c r="J78" s="67" t="str">
        <f t="array" aca="1" ref="J78" ca="1">IF($I$1&lt;&gt;"y", "", IFERROR(INDEX(admin1listsize,MATCH(SMALL(NOT(admin1listsize="")*IF(ISNUMBER(admin1listsize),COUNTIF(admin1listsize,"&lt;="&amp;admin1listsize),COUNTIF(admin1listsize,"&lt;="&amp;admin1listsize)+SUM(ISNUMBER(admin1listsize))),ROWS(D$3:D78)+SUM(ISBLANK(admin1listsize))),NOT(admin1listsize="")*IF(ISNUMBER(admin1listsize),COUNTIF(admin1listsize,"&lt;="&amp;admin1listsize),COUNTIF(admin1listsize,"&lt;="&amp;admin1listsize)+SUM(ISNUMBER(admin1listsize))),0)), ""))</f>
        <v/>
      </c>
      <c r="K78" s="71"/>
    </row>
    <row r="79" spans="1:11" s="1" customFormat="1" x14ac:dyDescent="0.25">
      <c r="A79" s="93" t="str">
        <f>IF($I$1&lt;&gt;"y", "", IF(ISBLANK(DATA!D80),"",IF(ISBLANK(DATA!K80),"NO DATA",DATA!K80)))</f>
        <v>USA</v>
      </c>
      <c r="B79" s="93" t="str">
        <f>IF($I$1&lt;&gt;"y", "",IF(ISBLANK(DATA!D80),"", IF(ISBLANK(DATA!L80),"NO DATA",DATA!L80)))</f>
        <v>Arizona</v>
      </c>
      <c r="C79" s="93" t="str">
        <f t="shared" si="5"/>
        <v>USA@Arizona</v>
      </c>
      <c r="D79" s="93" t="str">
        <f ca="1">IF($I$1&lt;&gt;"y", "", IF(C80="", "", IFERROR(LOOKUP(2,1/(COUNTIF($D$2:D78,mergednames)=0),mergednames), "")))</f>
        <v/>
      </c>
      <c r="E79" s="93" t="str">
        <f t="shared" ca="1" si="4"/>
        <v/>
      </c>
      <c r="F79" s="93" t="str">
        <f ca="1">IF($I$1&lt;&gt;"y", "", IF(A80="", "", IFERROR(LOOKUP(2,1/(COUNTIF($F$2:F78,get_country)=0),get_country), "")))</f>
        <v/>
      </c>
      <c r="G79" s="93" t="str">
        <f t="shared" ca="1" si="3"/>
        <v/>
      </c>
      <c r="H79" s="67" t="str">
        <f t="array" aca="1" ref="H79" ca="1">IF($I$1&lt;&gt;"y", "", IFERROR(INDEX(countrylistsize,MATCH(SMALL(NOT(countrylistsize="")*IF(ISNUMBER(countrylistsize),COUNTIF(countrylistsize,"&lt;="&amp;countrylistsize),COUNTIF(countrylistsize,"&lt;="&amp;countrylistsize)+SUM(ISNUMBER(countrylistsize))),ROWS(F$3:F79)+SUM(ISBLANK(countrylistsize))),NOT(countrylistsize="")*IF(ISNUMBER(countrylistsize),COUNTIF(countrylistsize,"&lt;="&amp;countrylistsize),COUNTIF(countrylistsize,"&lt;="&amp;countrylistsize)+SUM(ISNUMBER(countrylistsize))),0)), ""))</f>
        <v/>
      </c>
      <c r="I79" s="70"/>
      <c r="J79" s="67" t="str">
        <f t="array" aca="1" ref="J79" ca="1">IF($I$1&lt;&gt;"y", "", IFERROR(INDEX(admin1listsize,MATCH(SMALL(NOT(admin1listsize="")*IF(ISNUMBER(admin1listsize),COUNTIF(admin1listsize,"&lt;="&amp;admin1listsize),COUNTIF(admin1listsize,"&lt;="&amp;admin1listsize)+SUM(ISNUMBER(admin1listsize))),ROWS(D$3:D79)+SUM(ISBLANK(admin1listsize))),NOT(admin1listsize="")*IF(ISNUMBER(admin1listsize),COUNTIF(admin1listsize,"&lt;="&amp;admin1listsize),COUNTIF(admin1listsize,"&lt;="&amp;admin1listsize)+SUM(ISNUMBER(admin1listsize))),0)), ""))</f>
        <v/>
      </c>
      <c r="K79" s="71"/>
    </row>
    <row r="80" spans="1:11" s="1" customFormat="1" x14ac:dyDescent="0.25">
      <c r="A80" s="93" t="str">
        <f>IF($I$1&lt;&gt;"y", "", IF(ISBLANK(DATA!D81),"",IF(ISBLANK(DATA!K81),"NO DATA",DATA!K81)))</f>
        <v>USA</v>
      </c>
      <c r="B80" s="93" t="str">
        <f>IF($I$1&lt;&gt;"y", "",IF(ISBLANK(DATA!D81),"", IF(ISBLANK(DATA!L81),"NO DATA",DATA!L81)))</f>
        <v>Arizona</v>
      </c>
      <c r="C80" s="93" t="str">
        <f t="shared" si="5"/>
        <v>USA@Arizona</v>
      </c>
      <c r="D80" s="93" t="str">
        <f ca="1">IF($I$1&lt;&gt;"y", "", IF(C81="", "", IFERROR(LOOKUP(2,1/(COUNTIF($D$2:D79,mergednames)=0),mergednames), "")))</f>
        <v/>
      </c>
      <c r="E80" s="93" t="str">
        <f t="shared" ca="1" si="4"/>
        <v/>
      </c>
      <c r="F80" s="93" t="str">
        <f ca="1">IF($I$1&lt;&gt;"y", "", IF(A81="", "", IFERROR(LOOKUP(2,1/(COUNTIF($F$2:F79,get_country)=0),get_country), "")))</f>
        <v/>
      </c>
      <c r="G80" s="93" t="str">
        <f t="shared" ca="1" si="3"/>
        <v/>
      </c>
      <c r="H80" s="67" t="str">
        <f t="array" aca="1" ref="H80" ca="1">IF($I$1&lt;&gt;"y", "", IFERROR(INDEX(countrylistsize,MATCH(SMALL(NOT(countrylistsize="")*IF(ISNUMBER(countrylistsize),COUNTIF(countrylistsize,"&lt;="&amp;countrylistsize),COUNTIF(countrylistsize,"&lt;="&amp;countrylistsize)+SUM(ISNUMBER(countrylistsize))),ROWS(F$3:F80)+SUM(ISBLANK(countrylistsize))),NOT(countrylistsize="")*IF(ISNUMBER(countrylistsize),COUNTIF(countrylistsize,"&lt;="&amp;countrylistsize),COUNTIF(countrylistsize,"&lt;="&amp;countrylistsize)+SUM(ISNUMBER(countrylistsize))),0)), ""))</f>
        <v/>
      </c>
      <c r="I80" s="70"/>
      <c r="J80" s="67" t="str">
        <f t="array" aca="1" ref="J80" ca="1">IF($I$1&lt;&gt;"y", "", IFERROR(INDEX(admin1listsize,MATCH(SMALL(NOT(admin1listsize="")*IF(ISNUMBER(admin1listsize),COUNTIF(admin1listsize,"&lt;="&amp;admin1listsize),COUNTIF(admin1listsize,"&lt;="&amp;admin1listsize)+SUM(ISNUMBER(admin1listsize))),ROWS(D$3:D80)+SUM(ISBLANK(admin1listsize))),NOT(admin1listsize="")*IF(ISNUMBER(admin1listsize),COUNTIF(admin1listsize,"&lt;="&amp;admin1listsize),COUNTIF(admin1listsize,"&lt;="&amp;admin1listsize)+SUM(ISNUMBER(admin1listsize))),0)), ""))</f>
        <v/>
      </c>
      <c r="K80" s="71"/>
    </row>
    <row r="81" spans="1:11" s="1" customFormat="1" x14ac:dyDescent="0.25">
      <c r="A81" s="93" t="str">
        <f>IF($I$1&lt;&gt;"y", "", IF(ISBLANK(DATA!D82),"",IF(ISBLANK(DATA!K82),"NO DATA",DATA!K82)))</f>
        <v>USA</v>
      </c>
      <c r="B81" s="93" t="str">
        <f>IF($I$1&lt;&gt;"y", "",IF(ISBLANK(DATA!D82),"", IF(ISBLANK(DATA!L82),"NO DATA",DATA!L82)))</f>
        <v>Arizona</v>
      </c>
      <c r="C81" s="93" t="str">
        <f t="shared" si="5"/>
        <v>USA@Arizona</v>
      </c>
      <c r="D81" s="93" t="str">
        <f ca="1">IF($I$1&lt;&gt;"y", "", IF(C82="", "", IFERROR(LOOKUP(2,1/(COUNTIF($D$2:D80,mergednames)=0),mergednames), "")))</f>
        <v/>
      </c>
      <c r="E81" s="93" t="str">
        <f t="shared" ca="1" si="4"/>
        <v/>
      </c>
      <c r="F81" s="93" t="str">
        <f ca="1">IF($I$1&lt;&gt;"y", "", IF(A82="", "", IFERROR(LOOKUP(2,1/(COUNTIF($F$2:F80,get_country)=0),get_country), "")))</f>
        <v/>
      </c>
      <c r="G81" s="93" t="str">
        <f t="shared" ca="1" si="3"/>
        <v/>
      </c>
      <c r="H81" s="67" t="str">
        <f t="array" aca="1" ref="H81" ca="1">IF($I$1&lt;&gt;"y", "", IFERROR(INDEX(countrylistsize,MATCH(SMALL(NOT(countrylistsize="")*IF(ISNUMBER(countrylistsize),COUNTIF(countrylistsize,"&lt;="&amp;countrylistsize),COUNTIF(countrylistsize,"&lt;="&amp;countrylistsize)+SUM(ISNUMBER(countrylistsize))),ROWS(F$3:F81)+SUM(ISBLANK(countrylistsize))),NOT(countrylistsize="")*IF(ISNUMBER(countrylistsize),COUNTIF(countrylistsize,"&lt;="&amp;countrylistsize),COUNTIF(countrylistsize,"&lt;="&amp;countrylistsize)+SUM(ISNUMBER(countrylistsize))),0)), ""))</f>
        <v/>
      </c>
      <c r="I81" s="70"/>
      <c r="J81" s="67" t="str">
        <f t="array" aca="1" ref="J81" ca="1">IF($I$1&lt;&gt;"y", "", IFERROR(INDEX(admin1listsize,MATCH(SMALL(NOT(admin1listsize="")*IF(ISNUMBER(admin1listsize),COUNTIF(admin1listsize,"&lt;="&amp;admin1listsize),COUNTIF(admin1listsize,"&lt;="&amp;admin1listsize)+SUM(ISNUMBER(admin1listsize))),ROWS(D$3:D81)+SUM(ISBLANK(admin1listsize))),NOT(admin1listsize="")*IF(ISNUMBER(admin1listsize),COUNTIF(admin1listsize,"&lt;="&amp;admin1listsize),COUNTIF(admin1listsize,"&lt;="&amp;admin1listsize)+SUM(ISNUMBER(admin1listsize))),0)), ""))</f>
        <v/>
      </c>
      <c r="K81" s="71"/>
    </row>
    <row r="82" spans="1:11" s="1" customFormat="1" x14ac:dyDescent="0.25">
      <c r="A82" s="93" t="str">
        <f>IF($I$1&lt;&gt;"y", "", IF(ISBLANK(DATA!D83),"",IF(ISBLANK(DATA!K83),"NO DATA",DATA!K83)))</f>
        <v>USA</v>
      </c>
      <c r="B82" s="93" t="str">
        <f>IF($I$1&lt;&gt;"y", "",IF(ISBLANK(DATA!D83),"", IF(ISBLANK(DATA!L83),"NO DATA",DATA!L83)))</f>
        <v>Arizona</v>
      </c>
      <c r="C82" s="93" t="str">
        <f t="shared" si="5"/>
        <v>USA@Arizona</v>
      </c>
      <c r="D82" s="93" t="str">
        <f ca="1">IF($I$1&lt;&gt;"y", "", IF(C83="", "", IFERROR(LOOKUP(2,1/(COUNTIF($D$2:D81,mergednames)=0),mergednames), "")))</f>
        <v/>
      </c>
      <c r="E82" s="93" t="str">
        <f t="shared" ca="1" si="4"/>
        <v/>
      </c>
      <c r="F82" s="93" t="str">
        <f ca="1">IF($I$1&lt;&gt;"y", "", IF(A83="", "", IFERROR(LOOKUP(2,1/(COUNTIF($F$2:F81,get_country)=0),get_country), "")))</f>
        <v/>
      </c>
      <c r="G82" s="93" t="str">
        <f t="shared" ca="1" si="3"/>
        <v/>
      </c>
      <c r="H82" s="67" t="str">
        <f t="array" aca="1" ref="H82" ca="1">IF($I$1&lt;&gt;"y", "", IFERROR(INDEX(countrylistsize,MATCH(SMALL(NOT(countrylistsize="")*IF(ISNUMBER(countrylistsize),COUNTIF(countrylistsize,"&lt;="&amp;countrylistsize),COUNTIF(countrylistsize,"&lt;="&amp;countrylistsize)+SUM(ISNUMBER(countrylistsize))),ROWS(F$3:F82)+SUM(ISBLANK(countrylistsize))),NOT(countrylistsize="")*IF(ISNUMBER(countrylistsize),COUNTIF(countrylistsize,"&lt;="&amp;countrylistsize),COUNTIF(countrylistsize,"&lt;="&amp;countrylistsize)+SUM(ISNUMBER(countrylistsize))),0)), ""))</f>
        <v/>
      </c>
      <c r="I82" s="70"/>
      <c r="J82" s="67" t="str">
        <f t="array" aca="1" ref="J82" ca="1">IF($I$1&lt;&gt;"y", "", IFERROR(INDEX(admin1listsize,MATCH(SMALL(NOT(admin1listsize="")*IF(ISNUMBER(admin1listsize),COUNTIF(admin1listsize,"&lt;="&amp;admin1listsize),COUNTIF(admin1listsize,"&lt;="&amp;admin1listsize)+SUM(ISNUMBER(admin1listsize))),ROWS(D$3:D82)+SUM(ISBLANK(admin1listsize))),NOT(admin1listsize="")*IF(ISNUMBER(admin1listsize),COUNTIF(admin1listsize,"&lt;="&amp;admin1listsize),COUNTIF(admin1listsize,"&lt;="&amp;admin1listsize)+SUM(ISNUMBER(admin1listsize))),0)), ""))</f>
        <v/>
      </c>
      <c r="K82" s="71"/>
    </row>
    <row r="83" spans="1:11" s="1" customFormat="1" x14ac:dyDescent="0.25">
      <c r="A83" s="93" t="str">
        <f>IF($I$1&lt;&gt;"y", "", IF(ISBLANK(DATA!D84),"",IF(ISBLANK(DATA!K84),"NO DATA",DATA!K84)))</f>
        <v>USA</v>
      </c>
      <c r="B83" s="93" t="str">
        <f>IF($I$1&lt;&gt;"y", "",IF(ISBLANK(DATA!D84),"", IF(ISBLANK(DATA!L84),"NO DATA",DATA!L84)))</f>
        <v>Arizona</v>
      </c>
      <c r="C83" s="93" t="str">
        <f t="shared" si="5"/>
        <v>USA@Arizona</v>
      </c>
      <c r="D83" s="93" t="str">
        <f ca="1">IF($I$1&lt;&gt;"y", "", IF(C84="", "", IFERROR(LOOKUP(2,1/(COUNTIF($D$2:D82,mergednames)=0),mergednames), "")))</f>
        <v/>
      </c>
      <c r="E83" s="93" t="str">
        <f t="shared" ca="1" si="4"/>
        <v/>
      </c>
      <c r="F83" s="93" t="str">
        <f ca="1">IF($I$1&lt;&gt;"y", "", IF(A84="", "", IFERROR(LOOKUP(2,1/(COUNTIF($F$2:F82,get_country)=0),get_country), "")))</f>
        <v/>
      </c>
      <c r="G83" s="93" t="str">
        <f t="shared" ca="1" si="3"/>
        <v/>
      </c>
      <c r="H83" s="67" t="str">
        <f t="array" aca="1" ref="H83" ca="1">IF($I$1&lt;&gt;"y", "", IFERROR(INDEX(countrylistsize,MATCH(SMALL(NOT(countrylistsize="")*IF(ISNUMBER(countrylistsize),COUNTIF(countrylistsize,"&lt;="&amp;countrylistsize),COUNTIF(countrylistsize,"&lt;="&amp;countrylistsize)+SUM(ISNUMBER(countrylistsize))),ROWS(F$3:F83)+SUM(ISBLANK(countrylistsize))),NOT(countrylistsize="")*IF(ISNUMBER(countrylistsize),COUNTIF(countrylistsize,"&lt;="&amp;countrylistsize),COUNTIF(countrylistsize,"&lt;="&amp;countrylistsize)+SUM(ISNUMBER(countrylistsize))),0)), ""))</f>
        <v/>
      </c>
      <c r="I83" s="70"/>
      <c r="J83" s="67" t="str">
        <f t="array" aca="1" ref="J83" ca="1">IF($I$1&lt;&gt;"y", "", IFERROR(INDEX(admin1listsize,MATCH(SMALL(NOT(admin1listsize="")*IF(ISNUMBER(admin1listsize),COUNTIF(admin1listsize,"&lt;="&amp;admin1listsize),COUNTIF(admin1listsize,"&lt;="&amp;admin1listsize)+SUM(ISNUMBER(admin1listsize))),ROWS(D$3:D83)+SUM(ISBLANK(admin1listsize))),NOT(admin1listsize="")*IF(ISNUMBER(admin1listsize),COUNTIF(admin1listsize,"&lt;="&amp;admin1listsize),COUNTIF(admin1listsize,"&lt;="&amp;admin1listsize)+SUM(ISNUMBER(admin1listsize))),0)), ""))</f>
        <v/>
      </c>
      <c r="K83" s="71"/>
    </row>
    <row r="84" spans="1:11" s="1" customFormat="1" x14ac:dyDescent="0.25">
      <c r="A84" s="93" t="str">
        <f>IF($I$1&lt;&gt;"y", "", IF(ISBLANK(DATA!D85),"",IF(ISBLANK(DATA!K85),"NO DATA",DATA!K85)))</f>
        <v>USA</v>
      </c>
      <c r="B84" s="93" t="str">
        <f>IF($I$1&lt;&gt;"y", "",IF(ISBLANK(DATA!D85),"", IF(ISBLANK(DATA!L85),"NO DATA",DATA!L85)))</f>
        <v>Arizona</v>
      </c>
      <c r="C84" s="93" t="str">
        <f t="shared" si="5"/>
        <v>USA@Arizona</v>
      </c>
      <c r="D84" s="93" t="str">
        <f ca="1">IF($I$1&lt;&gt;"y", "", IF(C85="", "", IFERROR(LOOKUP(2,1/(COUNTIF($D$2:D83,mergednames)=0),mergednames), "")))</f>
        <v/>
      </c>
      <c r="E84" s="93" t="str">
        <f t="shared" ca="1" si="4"/>
        <v/>
      </c>
      <c r="F84" s="93" t="str">
        <f ca="1">IF($I$1&lt;&gt;"y", "", IF(A85="", "", IFERROR(LOOKUP(2,1/(COUNTIF($F$2:F83,get_country)=0),get_country), "")))</f>
        <v/>
      </c>
      <c r="G84" s="93" t="str">
        <f t="shared" ca="1" si="3"/>
        <v/>
      </c>
      <c r="H84" s="67" t="str">
        <f t="array" aca="1" ref="H84" ca="1">IF($I$1&lt;&gt;"y", "", IFERROR(INDEX(countrylistsize,MATCH(SMALL(NOT(countrylistsize="")*IF(ISNUMBER(countrylistsize),COUNTIF(countrylistsize,"&lt;="&amp;countrylistsize),COUNTIF(countrylistsize,"&lt;="&amp;countrylistsize)+SUM(ISNUMBER(countrylistsize))),ROWS(F$3:F84)+SUM(ISBLANK(countrylistsize))),NOT(countrylistsize="")*IF(ISNUMBER(countrylistsize),COUNTIF(countrylistsize,"&lt;="&amp;countrylistsize),COUNTIF(countrylistsize,"&lt;="&amp;countrylistsize)+SUM(ISNUMBER(countrylistsize))),0)), ""))</f>
        <v/>
      </c>
      <c r="I84" s="70"/>
      <c r="J84" s="67" t="str">
        <f t="array" aca="1" ref="J84" ca="1">IF($I$1&lt;&gt;"y", "", IFERROR(INDEX(admin1listsize,MATCH(SMALL(NOT(admin1listsize="")*IF(ISNUMBER(admin1listsize),COUNTIF(admin1listsize,"&lt;="&amp;admin1listsize),COUNTIF(admin1listsize,"&lt;="&amp;admin1listsize)+SUM(ISNUMBER(admin1listsize))),ROWS(D$3:D84)+SUM(ISBLANK(admin1listsize))),NOT(admin1listsize="")*IF(ISNUMBER(admin1listsize),COUNTIF(admin1listsize,"&lt;="&amp;admin1listsize),COUNTIF(admin1listsize,"&lt;="&amp;admin1listsize)+SUM(ISNUMBER(admin1listsize))),0)), ""))</f>
        <v/>
      </c>
      <c r="K84" s="71"/>
    </row>
    <row r="85" spans="1:11" s="1" customFormat="1" x14ac:dyDescent="0.25">
      <c r="A85" s="93" t="str">
        <f>IF($I$1&lt;&gt;"y", "", IF(ISBLANK(DATA!D86),"",IF(ISBLANK(DATA!K86),"NO DATA",DATA!K86)))</f>
        <v>USA</v>
      </c>
      <c r="B85" s="93" t="str">
        <f>IF($I$1&lt;&gt;"y", "",IF(ISBLANK(DATA!D86),"", IF(ISBLANK(DATA!L86),"NO DATA",DATA!L86)))</f>
        <v>Arizona</v>
      </c>
      <c r="C85" s="93" t="str">
        <f t="shared" si="5"/>
        <v>USA@Arizona</v>
      </c>
      <c r="D85" s="93" t="str">
        <f ca="1">IF($I$1&lt;&gt;"y", "", IF(C86="", "", IFERROR(LOOKUP(2,1/(COUNTIF($D$2:D84,mergednames)=0),mergednames), "")))</f>
        <v/>
      </c>
      <c r="E85" s="93" t="str">
        <f t="shared" ca="1" si="4"/>
        <v/>
      </c>
      <c r="F85" s="93" t="str">
        <f ca="1">IF($I$1&lt;&gt;"y", "", IF(A86="", "", IFERROR(LOOKUP(2,1/(COUNTIF($F$2:F84,get_country)=0),get_country), "")))</f>
        <v/>
      </c>
      <c r="G85" s="93" t="str">
        <f t="shared" ca="1" si="3"/>
        <v/>
      </c>
      <c r="H85" s="67" t="str">
        <f t="array" aca="1" ref="H85" ca="1">IF($I$1&lt;&gt;"y", "", IFERROR(INDEX(countrylistsize,MATCH(SMALL(NOT(countrylistsize="")*IF(ISNUMBER(countrylistsize),COUNTIF(countrylistsize,"&lt;="&amp;countrylistsize),COUNTIF(countrylistsize,"&lt;="&amp;countrylistsize)+SUM(ISNUMBER(countrylistsize))),ROWS(F$3:F85)+SUM(ISBLANK(countrylistsize))),NOT(countrylistsize="")*IF(ISNUMBER(countrylistsize),COUNTIF(countrylistsize,"&lt;="&amp;countrylistsize),COUNTIF(countrylistsize,"&lt;="&amp;countrylistsize)+SUM(ISNUMBER(countrylistsize))),0)), ""))</f>
        <v/>
      </c>
      <c r="I85" s="70"/>
      <c r="J85" s="67" t="str">
        <f t="array" aca="1" ref="J85" ca="1">IF($I$1&lt;&gt;"y", "", IFERROR(INDEX(admin1listsize,MATCH(SMALL(NOT(admin1listsize="")*IF(ISNUMBER(admin1listsize),COUNTIF(admin1listsize,"&lt;="&amp;admin1listsize),COUNTIF(admin1listsize,"&lt;="&amp;admin1listsize)+SUM(ISNUMBER(admin1listsize))),ROWS(D$3:D85)+SUM(ISBLANK(admin1listsize))),NOT(admin1listsize="")*IF(ISNUMBER(admin1listsize),COUNTIF(admin1listsize,"&lt;="&amp;admin1listsize),COUNTIF(admin1listsize,"&lt;="&amp;admin1listsize)+SUM(ISNUMBER(admin1listsize))),0)), ""))</f>
        <v/>
      </c>
      <c r="K85" s="71"/>
    </row>
    <row r="86" spans="1:11" s="1" customFormat="1" x14ac:dyDescent="0.25">
      <c r="A86" s="93" t="str">
        <f>IF($I$1&lt;&gt;"y", "", IF(ISBLANK(DATA!D87),"",IF(ISBLANK(DATA!K87),"NO DATA",DATA!K87)))</f>
        <v>USA</v>
      </c>
      <c r="B86" s="93" t="str">
        <f>IF($I$1&lt;&gt;"y", "",IF(ISBLANK(DATA!D87),"", IF(ISBLANK(DATA!L87),"NO DATA",DATA!L87)))</f>
        <v>Arizona</v>
      </c>
      <c r="C86" s="93" t="str">
        <f t="shared" si="5"/>
        <v>USA@Arizona</v>
      </c>
      <c r="D86" s="93" t="str">
        <f ca="1">IF($I$1&lt;&gt;"y", "", IF(C87="", "", IFERROR(LOOKUP(2,1/(COUNTIF($D$2:D85,mergednames)=0),mergednames), "")))</f>
        <v/>
      </c>
      <c r="E86" s="93" t="str">
        <f t="shared" ca="1" si="4"/>
        <v/>
      </c>
      <c r="F86" s="93" t="str">
        <f ca="1">IF($I$1&lt;&gt;"y", "", IF(A87="", "", IFERROR(LOOKUP(2,1/(COUNTIF($F$2:F85,get_country)=0),get_country), "")))</f>
        <v/>
      </c>
      <c r="G86" s="93" t="str">
        <f t="shared" ca="1" si="3"/>
        <v/>
      </c>
      <c r="H86" s="67" t="str">
        <f t="array" aca="1" ref="H86" ca="1">IF($I$1&lt;&gt;"y", "", IFERROR(INDEX(countrylistsize,MATCH(SMALL(NOT(countrylistsize="")*IF(ISNUMBER(countrylistsize),COUNTIF(countrylistsize,"&lt;="&amp;countrylistsize),COUNTIF(countrylistsize,"&lt;="&amp;countrylistsize)+SUM(ISNUMBER(countrylistsize))),ROWS(F$3:F86)+SUM(ISBLANK(countrylistsize))),NOT(countrylistsize="")*IF(ISNUMBER(countrylistsize),COUNTIF(countrylistsize,"&lt;="&amp;countrylistsize),COUNTIF(countrylistsize,"&lt;="&amp;countrylistsize)+SUM(ISNUMBER(countrylistsize))),0)), ""))</f>
        <v/>
      </c>
      <c r="I86" s="70"/>
      <c r="J86" s="67" t="str">
        <f t="array" aca="1" ref="J86" ca="1">IF($I$1&lt;&gt;"y", "", IFERROR(INDEX(admin1listsize,MATCH(SMALL(NOT(admin1listsize="")*IF(ISNUMBER(admin1listsize),COUNTIF(admin1listsize,"&lt;="&amp;admin1listsize),COUNTIF(admin1listsize,"&lt;="&amp;admin1listsize)+SUM(ISNUMBER(admin1listsize))),ROWS(D$3:D86)+SUM(ISBLANK(admin1listsize))),NOT(admin1listsize="")*IF(ISNUMBER(admin1listsize),COUNTIF(admin1listsize,"&lt;="&amp;admin1listsize),COUNTIF(admin1listsize,"&lt;="&amp;admin1listsize)+SUM(ISNUMBER(admin1listsize))),0)), ""))</f>
        <v/>
      </c>
      <c r="K86" s="71"/>
    </row>
    <row r="87" spans="1:11" s="1" customFormat="1" x14ac:dyDescent="0.25">
      <c r="A87" s="93" t="str">
        <f>IF($I$1&lt;&gt;"y", "", IF(ISBLANK(DATA!D88),"",IF(ISBLANK(DATA!K88),"NO DATA",DATA!K88)))</f>
        <v>USA</v>
      </c>
      <c r="B87" s="93" t="str">
        <f>IF($I$1&lt;&gt;"y", "",IF(ISBLANK(DATA!D88),"", IF(ISBLANK(DATA!L88),"NO DATA",DATA!L88)))</f>
        <v>Arizona</v>
      </c>
      <c r="C87" s="93" t="str">
        <f t="shared" si="5"/>
        <v>USA@Arizona</v>
      </c>
      <c r="D87" s="93" t="str">
        <f ca="1">IF($I$1&lt;&gt;"y", "", IF(C88="", "", IFERROR(LOOKUP(2,1/(COUNTIF($D$2:D86,mergednames)=0),mergednames), "")))</f>
        <v/>
      </c>
      <c r="E87" s="93" t="str">
        <f t="shared" ca="1" si="4"/>
        <v/>
      </c>
      <c r="F87" s="93" t="str">
        <f ca="1">IF($I$1&lt;&gt;"y", "", IF(A88="", "", IFERROR(LOOKUP(2,1/(COUNTIF($F$2:F86,get_country)=0),get_country), "")))</f>
        <v/>
      </c>
      <c r="G87" s="93" t="str">
        <f t="shared" ca="1" si="3"/>
        <v/>
      </c>
      <c r="H87" s="67" t="str">
        <f t="array" aca="1" ref="H87" ca="1">IF($I$1&lt;&gt;"y", "", IFERROR(INDEX(countrylistsize,MATCH(SMALL(NOT(countrylistsize="")*IF(ISNUMBER(countrylistsize),COUNTIF(countrylistsize,"&lt;="&amp;countrylistsize),COUNTIF(countrylistsize,"&lt;="&amp;countrylistsize)+SUM(ISNUMBER(countrylistsize))),ROWS(F$3:F87)+SUM(ISBLANK(countrylistsize))),NOT(countrylistsize="")*IF(ISNUMBER(countrylistsize),COUNTIF(countrylistsize,"&lt;="&amp;countrylistsize),COUNTIF(countrylistsize,"&lt;="&amp;countrylistsize)+SUM(ISNUMBER(countrylistsize))),0)), ""))</f>
        <v/>
      </c>
      <c r="I87" s="70"/>
      <c r="J87" s="67" t="str">
        <f t="array" aca="1" ref="J87" ca="1">IF($I$1&lt;&gt;"y", "", IFERROR(INDEX(admin1listsize,MATCH(SMALL(NOT(admin1listsize="")*IF(ISNUMBER(admin1listsize),COUNTIF(admin1listsize,"&lt;="&amp;admin1listsize),COUNTIF(admin1listsize,"&lt;="&amp;admin1listsize)+SUM(ISNUMBER(admin1listsize))),ROWS(D$3:D87)+SUM(ISBLANK(admin1listsize))),NOT(admin1listsize="")*IF(ISNUMBER(admin1listsize),COUNTIF(admin1listsize,"&lt;="&amp;admin1listsize),COUNTIF(admin1listsize,"&lt;="&amp;admin1listsize)+SUM(ISNUMBER(admin1listsize))),0)), ""))</f>
        <v/>
      </c>
      <c r="K87" s="71"/>
    </row>
    <row r="88" spans="1:11" s="1" customFormat="1" x14ac:dyDescent="0.25">
      <c r="A88" s="93" t="str">
        <f>IF($I$1&lt;&gt;"y", "", IF(ISBLANK(DATA!D89),"",IF(ISBLANK(DATA!K89),"NO DATA",DATA!K89)))</f>
        <v>USA</v>
      </c>
      <c r="B88" s="93" t="str">
        <f>IF($I$1&lt;&gt;"y", "",IF(ISBLANK(DATA!D89),"", IF(ISBLANK(DATA!L89),"NO DATA",DATA!L89)))</f>
        <v>Arizona</v>
      </c>
      <c r="C88" s="93" t="str">
        <f t="shared" si="5"/>
        <v>USA@Arizona</v>
      </c>
      <c r="D88" s="93" t="str">
        <f ca="1">IF($I$1&lt;&gt;"y", "", IF(C89="", "", IFERROR(LOOKUP(2,1/(COUNTIF($D$2:D87,mergednames)=0),mergednames), "")))</f>
        <v/>
      </c>
      <c r="E88" s="93" t="str">
        <f t="shared" ca="1" si="4"/>
        <v/>
      </c>
      <c r="F88" s="93" t="str">
        <f ca="1">IF($I$1&lt;&gt;"y", "", IF(A89="", "", IFERROR(LOOKUP(2,1/(COUNTIF($F$2:F87,get_country)=0),get_country), "")))</f>
        <v/>
      </c>
      <c r="G88" s="93" t="str">
        <f t="shared" ca="1" si="3"/>
        <v/>
      </c>
      <c r="H88" s="67" t="str">
        <f t="array" aca="1" ref="H88" ca="1">IF($I$1&lt;&gt;"y", "", IFERROR(INDEX(countrylistsize,MATCH(SMALL(NOT(countrylistsize="")*IF(ISNUMBER(countrylistsize),COUNTIF(countrylistsize,"&lt;="&amp;countrylistsize),COUNTIF(countrylistsize,"&lt;="&amp;countrylistsize)+SUM(ISNUMBER(countrylistsize))),ROWS(F$3:F88)+SUM(ISBLANK(countrylistsize))),NOT(countrylistsize="")*IF(ISNUMBER(countrylistsize),COUNTIF(countrylistsize,"&lt;="&amp;countrylistsize),COUNTIF(countrylistsize,"&lt;="&amp;countrylistsize)+SUM(ISNUMBER(countrylistsize))),0)), ""))</f>
        <v/>
      </c>
      <c r="I88" s="70"/>
      <c r="J88" s="67" t="str">
        <f t="array" aca="1" ref="J88" ca="1">IF($I$1&lt;&gt;"y", "", IFERROR(INDEX(admin1listsize,MATCH(SMALL(NOT(admin1listsize="")*IF(ISNUMBER(admin1listsize),COUNTIF(admin1listsize,"&lt;="&amp;admin1listsize),COUNTIF(admin1listsize,"&lt;="&amp;admin1listsize)+SUM(ISNUMBER(admin1listsize))),ROWS(D$3:D88)+SUM(ISBLANK(admin1listsize))),NOT(admin1listsize="")*IF(ISNUMBER(admin1listsize),COUNTIF(admin1listsize,"&lt;="&amp;admin1listsize),COUNTIF(admin1listsize,"&lt;="&amp;admin1listsize)+SUM(ISNUMBER(admin1listsize))),0)), ""))</f>
        <v/>
      </c>
      <c r="K88" s="71"/>
    </row>
    <row r="89" spans="1:11" s="1" customFormat="1" x14ac:dyDescent="0.25">
      <c r="A89" s="93" t="str">
        <f>IF($I$1&lt;&gt;"y", "", IF(ISBLANK(DATA!D90),"",IF(ISBLANK(DATA!K90),"NO DATA",DATA!K90)))</f>
        <v>USA</v>
      </c>
      <c r="B89" s="93" t="str">
        <f>IF($I$1&lt;&gt;"y", "",IF(ISBLANK(DATA!D90),"", IF(ISBLANK(DATA!L90),"NO DATA",DATA!L90)))</f>
        <v>Arizona</v>
      </c>
      <c r="C89" s="93" t="str">
        <f t="shared" si="5"/>
        <v>USA@Arizona</v>
      </c>
      <c r="D89" s="93" t="str">
        <f ca="1">IF($I$1&lt;&gt;"y", "", IF(C90="", "", IFERROR(LOOKUP(2,1/(COUNTIF($D$2:D88,mergednames)=0),mergednames), "")))</f>
        <v/>
      </c>
      <c r="E89" s="93" t="str">
        <f t="shared" ca="1" si="4"/>
        <v/>
      </c>
      <c r="F89" s="93" t="str">
        <f ca="1">IF($I$1&lt;&gt;"y", "", IF(A90="", "", IFERROR(LOOKUP(2,1/(COUNTIF($F$2:F88,get_country)=0),get_country), "")))</f>
        <v/>
      </c>
      <c r="G89" s="93" t="str">
        <f t="shared" ca="1" si="3"/>
        <v/>
      </c>
      <c r="H89" s="67" t="str">
        <f t="array" aca="1" ref="H89" ca="1">IF($I$1&lt;&gt;"y", "", IFERROR(INDEX(countrylistsize,MATCH(SMALL(NOT(countrylistsize="")*IF(ISNUMBER(countrylistsize),COUNTIF(countrylistsize,"&lt;="&amp;countrylistsize),COUNTIF(countrylistsize,"&lt;="&amp;countrylistsize)+SUM(ISNUMBER(countrylistsize))),ROWS(F$3:F89)+SUM(ISBLANK(countrylistsize))),NOT(countrylistsize="")*IF(ISNUMBER(countrylistsize),COUNTIF(countrylistsize,"&lt;="&amp;countrylistsize),COUNTIF(countrylistsize,"&lt;="&amp;countrylistsize)+SUM(ISNUMBER(countrylistsize))),0)), ""))</f>
        <v/>
      </c>
      <c r="I89" s="70"/>
      <c r="J89" s="67" t="str">
        <f t="array" aca="1" ref="J89" ca="1">IF($I$1&lt;&gt;"y", "", IFERROR(INDEX(admin1listsize,MATCH(SMALL(NOT(admin1listsize="")*IF(ISNUMBER(admin1listsize),COUNTIF(admin1listsize,"&lt;="&amp;admin1listsize),COUNTIF(admin1listsize,"&lt;="&amp;admin1listsize)+SUM(ISNUMBER(admin1listsize))),ROWS(D$3:D89)+SUM(ISBLANK(admin1listsize))),NOT(admin1listsize="")*IF(ISNUMBER(admin1listsize),COUNTIF(admin1listsize,"&lt;="&amp;admin1listsize),COUNTIF(admin1listsize,"&lt;="&amp;admin1listsize)+SUM(ISNUMBER(admin1listsize))),0)), ""))</f>
        <v/>
      </c>
      <c r="K89" s="71"/>
    </row>
    <row r="90" spans="1:11" s="1" customFormat="1" x14ac:dyDescent="0.25">
      <c r="A90" s="93" t="str">
        <f>IF($I$1&lt;&gt;"y", "", IF(ISBLANK(DATA!D91),"",IF(ISBLANK(DATA!K91),"NO DATA",DATA!K91)))</f>
        <v>USA</v>
      </c>
      <c r="B90" s="93" t="str">
        <f>IF($I$1&lt;&gt;"y", "",IF(ISBLANK(DATA!D91),"", IF(ISBLANK(DATA!L91),"NO DATA",DATA!L91)))</f>
        <v>Arizona</v>
      </c>
      <c r="C90" s="93" t="str">
        <f t="shared" si="5"/>
        <v>USA@Arizona</v>
      </c>
      <c r="D90" s="93" t="str">
        <f ca="1">IF($I$1&lt;&gt;"y", "", IF(C91="", "", IFERROR(LOOKUP(2,1/(COUNTIF($D$2:D89,mergednames)=0),mergednames), "")))</f>
        <v/>
      </c>
      <c r="E90" s="93" t="str">
        <f t="shared" ca="1" si="4"/>
        <v/>
      </c>
      <c r="F90" s="93" t="str">
        <f ca="1">IF($I$1&lt;&gt;"y", "", IF(A91="", "", IFERROR(LOOKUP(2,1/(COUNTIF($F$2:F89,get_country)=0),get_country), "")))</f>
        <v/>
      </c>
      <c r="G90" s="93" t="str">
        <f t="shared" ca="1" si="3"/>
        <v/>
      </c>
      <c r="H90" s="67" t="str">
        <f t="array" aca="1" ref="H90" ca="1">IF($I$1&lt;&gt;"y", "", IFERROR(INDEX(countrylistsize,MATCH(SMALL(NOT(countrylistsize="")*IF(ISNUMBER(countrylistsize),COUNTIF(countrylistsize,"&lt;="&amp;countrylistsize),COUNTIF(countrylistsize,"&lt;="&amp;countrylistsize)+SUM(ISNUMBER(countrylistsize))),ROWS(F$3:F90)+SUM(ISBLANK(countrylistsize))),NOT(countrylistsize="")*IF(ISNUMBER(countrylistsize),COUNTIF(countrylistsize,"&lt;="&amp;countrylistsize),COUNTIF(countrylistsize,"&lt;="&amp;countrylistsize)+SUM(ISNUMBER(countrylistsize))),0)), ""))</f>
        <v/>
      </c>
      <c r="I90" s="70"/>
      <c r="J90" s="67" t="str">
        <f t="array" aca="1" ref="J90" ca="1">IF($I$1&lt;&gt;"y", "", IFERROR(INDEX(admin1listsize,MATCH(SMALL(NOT(admin1listsize="")*IF(ISNUMBER(admin1listsize),COUNTIF(admin1listsize,"&lt;="&amp;admin1listsize),COUNTIF(admin1listsize,"&lt;="&amp;admin1listsize)+SUM(ISNUMBER(admin1listsize))),ROWS(D$3:D90)+SUM(ISBLANK(admin1listsize))),NOT(admin1listsize="")*IF(ISNUMBER(admin1listsize),COUNTIF(admin1listsize,"&lt;="&amp;admin1listsize),COUNTIF(admin1listsize,"&lt;="&amp;admin1listsize)+SUM(ISNUMBER(admin1listsize))),0)), ""))</f>
        <v/>
      </c>
      <c r="K90" s="71"/>
    </row>
    <row r="91" spans="1:11" s="1" customFormat="1" x14ac:dyDescent="0.25">
      <c r="A91" s="93" t="str">
        <f>IF($I$1&lt;&gt;"y", "", IF(ISBLANK(DATA!D92),"",IF(ISBLANK(DATA!K92),"NO DATA",DATA!K92)))</f>
        <v>USA</v>
      </c>
      <c r="B91" s="93" t="str">
        <f>IF($I$1&lt;&gt;"y", "",IF(ISBLANK(DATA!D92),"", IF(ISBLANK(DATA!L92),"NO DATA",DATA!L92)))</f>
        <v>Arizona</v>
      </c>
      <c r="C91" s="93" t="str">
        <f t="shared" si="5"/>
        <v>USA@Arizona</v>
      </c>
      <c r="D91" s="93" t="str">
        <f ca="1">IF($I$1&lt;&gt;"y", "", IF(C92="", "", IFERROR(LOOKUP(2,1/(COUNTIF($D$2:D90,mergednames)=0),mergednames), "")))</f>
        <v/>
      </c>
      <c r="E91" s="93" t="str">
        <f t="shared" ca="1" si="4"/>
        <v/>
      </c>
      <c r="F91" s="93" t="str">
        <f ca="1">IF($I$1&lt;&gt;"y", "", IF(A92="", "", IFERROR(LOOKUP(2,1/(COUNTIF($F$2:F90,get_country)=0),get_country), "")))</f>
        <v/>
      </c>
      <c r="G91" s="93" t="str">
        <f t="shared" ca="1" si="3"/>
        <v/>
      </c>
      <c r="H91" s="67" t="str">
        <f t="array" aca="1" ref="H91" ca="1">IF($I$1&lt;&gt;"y", "", IFERROR(INDEX(countrylistsize,MATCH(SMALL(NOT(countrylistsize="")*IF(ISNUMBER(countrylistsize),COUNTIF(countrylistsize,"&lt;="&amp;countrylistsize),COUNTIF(countrylistsize,"&lt;="&amp;countrylistsize)+SUM(ISNUMBER(countrylistsize))),ROWS(F$3:F91)+SUM(ISBLANK(countrylistsize))),NOT(countrylistsize="")*IF(ISNUMBER(countrylistsize),COUNTIF(countrylistsize,"&lt;="&amp;countrylistsize),COUNTIF(countrylistsize,"&lt;="&amp;countrylistsize)+SUM(ISNUMBER(countrylistsize))),0)), ""))</f>
        <v/>
      </c>
      <c r="I91" s="70"/>
      <c r="J91" s="67" t="str">
        <f t="array" aca="1" ref="J91" ca="1">IF($I$1&lt;&gt;"y", "", IFERROR(INDEX(admin1listsize,MATCH(SMALL(NOT(admin1listsize="")*IF(ISNUMBER(admin1listsize),COUNTIF(admin1listsize,"&lt;="&amp;admin1listsize),COUNTIF(admin1listsize,"&lt;="&amp;admin1listsize)+SUM(ISNUMBER(admin1listsize))),ROWS(D$3:D91)+SUM(ISBLANK(admin1listsize))),NOT(admin1listsize="")*IF(ISNUMBER(admin1listsize),COUNTIF(admin1listsize,"&lt;="&amp;admin1listsize),COUNTIF(admin1listsize,"&lt;="&amp;admin1listsize)+SUM(ISNUMBER(admin1listsize))),0)), ""))</f>
        <v/>
      </c>
      <c r="K91" s="71"/>
    </row>
    <row r="92" spans="1:11" s="1" customFormat="1" x14ac:dyDescent="0.25">
      <c r="A92" s="93" t="str">
        <f>IF($I$1&lt;&gt;"y", "", IF(ISBLANK(DATA!D93),"",IF(ISBLANK(DATA!K93),"NO DATA",DATA!K93)))</f>
        <v>USA</v>
      </c>
      <c r="B92" s="93" t="str">
        <f>IF($I$1&lt;&gt;"y", "",IF(ISBLANK(DATA!D93),"", IF(ISBLANK(DATA!L93),"NO DATA",DATA!L93)))</f>
        <v>Arizona</v>
      </c>
      <c r="C92" s="93" t="str">
        <f t="shared" si="5"/>
        <v>USA@Arizona</v>
      </c>
      <c r="D92" s="93" t="str">
        <f ca="1">IF($I$1&lt;&gt;"y", "", IF(C93="", "", IFERROR(LOOKUP(2,1/(COUNTIF($D$2:D91,mergednames)=0),mergednames), "")))</f>
        <v/>
      </c>
      <c r="E92" s="93" t="str">
        <f t="shared" ca="1" si="4"/>
        <v/>
      </c>
      <c r="F92" s="93" t="str">
        <f ca="1">IF($I$1&lt;&gt;"y", "", IF(A93="", "", IFERROR(LOOKUP(2,1/(COUNTIF($F$2:F91,get_country)=0),get_country), "")))</f>
        <v/>
      </c>
      <c r="G92" s="93" t="str">
        <f t="shared" ca="1" si="3"/>
        <v/>
      </c>
      <c r="H92" s="67" t="str">
        <f t="array" aca="1" ref="H92" ca="1">IF($I$1&lt;&gt;"y", "", IFERROR(INDEX(countrylistsize,MATCH(SMALL(NOT(countrylistsize="")*IF(ISNUMBER(countrylistsize),COUNTIF(countrylistsize,"&lt;="&amp;countrylistsize),COUNTIF(countrylistsize,"&lt;="&amp;countrylistsize)+SUM(ISNUMBER(countrylistsize))),ROWS(F$3:F92)+SUM(ISBLANK(countrylistsize))),NOT(countrylistsize="")*IF(ISNUMBER(countrylistsize),COUNTIF(countrylistsize,"&lt;="&amp;countrylistsize),COUNTIF(countrylistsize,"&lt;="&amp;countrylistsize)+SUM(ISNUMBER(countrylistsize))),0)), ""))</f>
        <v/>
      </c>
      <c r="I92" s="70"/>
      <c r="J92" s="67" t="str">
        <f t="array" aca="1" ref="J92" ca="1">IF($I$1&lt;&gt;"y", "", IFERROR(INDEX(admin1listsize,MATCH(SMALL(NOT(admin1listsize="")*IF(ISNUMBER(admin1listsize),COUNTIF(admin1listsize,"&lt;="&amp;admin1listsize),COUNTIF(admin1listsize,"&lt;="&amp;admin1listsize)+SUM(ISNUMBER(admin1listsize))),ROWS(D$3:D92)+SUM(ISBLANK(admin1listsize))),NOT(admin1listsize="")*IF(ISNUMBER(admin1listsize),COUNTIF(admin1listsize,"&lt;="&amp;admin1listsize),COUNTIF(admin1listsize,"&lt;="&amp;admin1listsize)+SUM(ISNUMBER(admin1listsize))),0)), ""))</f>
        <v/>
      </c>
      <c r="K92" s="71"/>
    </row>
    <row r="93" spans="1:11" s="1" customFormat="1" x14ac:dyDescent="0.25">
      <c r="A93" s="93" t="str">
        <f>IF($I$1&lt;&gt;"y", "", IF(ISBLANK(DATA!D94),"",IF(ISBLANK(DATA!K94),"NO DATA",DATA!K94)))</f>
        <v>USA</v>
      </c>
      <c r="B93" s="93" t="str">
        <f>IF($I$1&lt;&gt;"y", "",IF(ISBLANK(DATA!D94),"", IF(ISBLANK(DATA!L94),"NO DATA",DATA!L94)))</f>
        <v>Arizona</v>
      </c>
      <c r="C93" s="93" t="str">
        <f t="shared" si="5"/>
        <v>USA@Arizona</v>
      </c>
      <c r="D93" s="93" t="str">
        <f ca="1">IF($I$1&lt;&gt;"y", "", IF(C94="", "", IFERROR(LOOKUP(2,1/(COUNTIF($D$2:D92,mergednames)=0),mergednames), "")))</f>
        <v/>
      </c>
      <c r="E93" s="93" t="str">
        <f t="shared" ca="1" si="4"/>
        <v/>
      </c>
      <c r="F93" s="93" t="str">
        <f ca="1">IF($I$1&lt;&gt;"y", "", IF(A94="", "", IFERROR(LOOKUP(2,1/(COUNTIF($F$2:F92,get_country)=0),get_country), "")))</f>
        <v/>
      </c>
      <c r="G93" s="93" t="str">
        <f t="shared" ca="1" si="3"/>
        <v/>
      </c>
      <c r="H93" s="67" t="str">
        <f t="array" aca="1" ref="H93" ca="1">IF($I$1&lt;&gt;"y", "", IFERROR(INDEX(countrylistsize,MATCH(SMALL(NOT(countrylistsize="")*IF(ISNUMBER(countrylistsize),COUNTIF(countrylistsize,"&lt;="&amp;countrylistsize),COUNTIF(countrylistsize,"&lt;="&amp;countrylistsize)+SUM(ISNUMBER(countrylistsize))),ROWS(F$3:F93)+SUM(ISBLANK(countrylistsize))),NOT(countrylistsize="")*IF(ISNUMBER(countrylistsize),COUNTIF(countrylistsize,"&lt;="&amp;countrylistsize),COUNTIF(countrylistsize,"&lt;="&amp;countrylistsize)+SUM(ISNUMBER(countrylistsize))),0)), ""))</f>
        <v/>
      </c>
      <c r="I93" s="70"/>
      <c r="J93" s="67" t="str">
        <f t="array" aca="1" ref="J93" ca="1">IF($I$1&lt;&gt;"y", "", IFERROR(INDEX(admin1listsize,MATCH(SMALL(NOT(admin1listsize="")*IF(ISNUMBER(admin1listsize),COUNTIF(admin1listsize,"&lt;="&amp;admin1listsize),COUNTIF(admin1listsize,"&lt;="&amp;admin1listsize)+SUM(ISNUMBER(admin1listsize))),ROWS(D$3:D93)+SUM(ISBLANK(admin1listsize))),NOT(admin1listsize="")*IF(ISNUMBER(admin1listsize),COUNTIF(admin1listsize,"&lt;="&amp;admin1listsize),COUNTIF(admin1listsize,"&lt;="&amp;admin1listsize)+SUM(ISNUMBER(admin1listsize))),0)), ""))</f>
        <v/>
      </c>
      <c r="K93" s="71"/>
    </row>
    <row r="94" spans="1:11" s="1" customFormat="1" x14ac:dyDescent="0.25">
      <c r="A94" s="93" t="str">
        <f>IF($I$1&lt;&gt;"y", "", IF(ISBLANK(DATA!D95),"",IF(ISBLANK(DATA!K95),"NO DATA",DATA!K95)))</f>
        <v>USA</v>
      </c>
      <c r="B94" s="93" t="str">
        <f>IF($I$1&lt;&gt;"y", "",IF(ISBLANK(DATA!D95),"", IF(ISBLANK(DATA!L95),"NO DATA",DATA!L95)))</f>
        <v>Arizona</v>
      </c>
      <c r="C94" s="93" t="str">
        <f t="shared" si="5"/>
        <v>USA@Arizona</v>
      </c>
      <c r="D94" s="93" t="str">
        <f ca="1">IF($I$1&lt;&gt;"y", "", IF(C95="", "", IFERROR(LOOKUP(2,1/(COUNTIF($D$2:D93,mergednames)=0),mergednames), "")))</f>
        <v/>
      </c>
      <c r="E94" s="93" t="str">
        <f t="shared" ca="1" si="4"/>
        <v/>
      </c>
      <c r="F94" s="93" t="str">
        <f ca="1">IF($I$1&lt;&gt;"y", "", IF(A95="", "", IFERROR(LOOKUP(2,1/(COUNTIF($F$2:F93,get_country)=0),get_country), "")))</f>
        <v/>
      </c>
      <c r="G94" s="93" t="str">
        <f t="shared" ca="1" si="3"/>
        <v/>
      </c>
      <c r="H94" s="67" t="str">
        <f t="array" aca="1" ref="H94" ca="1">IF($I$1&lt;&gt;"y", "", IFERROR(INDEX(countrylistsize,MATCH(SMALL(NOT(countrylistsize="")*IF(ISNUMBER(countrylistsize),COUNTIF(countrylistsize,"&lt;="&amp;countrylistsize),COUNTIF(countrylistsize,"&lt;="&amp;countrylistsize)+SUM(ISNUMBER(countrylistsize))),ROWS(F$3:F94)+SUM(ISBLANK(countrylistsize))),NOT(countrylistsize="")*IF(ISNUMBER(countrylistsize),COUNTIF(countrylistsize,"&lt;="&amp;countrylistsize),COUNTIF(countrylistsize,"&lt;="&amp;countrylistsize)+SUM(ISNUMBER(countrylistsize))),0)), ""))</f>
        <v/>
      </c>
      <c r="I94" s="70"/>
      <c r="J94" s="67" t="str">
        <f t="array" aca="1" ref="J94" ca="1">IF($I$1&lt;&gt;"y", "", IFERROR(INDEX(admin1listsize,MATCH(SMALL(NOT(admin1listsize="")*IF(ISNUMBER(admin1listsize),COUNTIF(admin1listsize,"&lt;="&amp;admin1listsize),COUNTIF(admin1listsize,"&lt;="&amp;admin1listsize)+SUM(ISNUMBER(admin1listsize))),ROWS(D$3:D94)+SUM(ISBLANK(admin1listsize))),NOT(admin1listsize="")*IF(ISNUMBER(admin1listsize),COUNTIF(admin1listsize,"&lt;="&amp;admin1listsize),COUNTIF(admin1listsize,"&lt;="&amp;admin1listsize)+SUM(ISNUMBER(admin1listsize))),0)), ""))</f>
        <v/>
      </c>
      <c r="K94" s="71"/>
    </row>
    <row r="95" spans="1:11" s="1" customFormat="1" x14ac:dyDescent="0.25">
      <c r="A95" s="93" t="str">
        <f>IF($I$1&lt;&gt;"y", "", IF(ISBLANK(DATA!D96),"",IF(ISBLANK(DATA!K96),"NO DATA",DATA!K96)))</f>
        <v>USA</v>
      </c>
      <c r="B95" s="93" t="str">
        <f>IF($I$1&lt;&gt;"y", "",IF(ISBLANK(DATA!D96),"", IF(ISBLANK(DATA!L96),"NO DATA",DATA!L96)))</f>
        <v>Arizona</v>
      </c>
      <c r="C95" s="93" t="str">
        <f t="shared" si="5"/>
        <v>USA@Arizona</v>
      </c>
      <c r="D95" s="93" t="str">
        <f ca="1">IF($I$1&lt;&gt;"y", "", IF(C96="", "", IFERROR(LOOKUP(2,1/(COUNTIF($D$2:D94,mergednames)=0),mergednames), "")))</f>
        <v/>
      </c>
      <c r="E95" s="93" t="str">
        <f t="shared" ca="1" si="4"/>
        <v/>
      </c>
      <c r="F95" s="93" t="str">
        <f ca="1">IF($I$1&lt;&gt;"y", "", IF(A96="", "", IFERROR(LOOKUP(2,1/(COUNTIF($F$2:F94,get_country)=0),get_country), "")))</f>
        <v/>
      </c>
      <c r="G95" s="93" t="str">
        <f t="shared" ca="1" si="3"/>
        <v/>
      </c>
      <c r="H95" s="67" t="str">
        <f t="array" aca="1" ref="H95" ca="1">IF($I$1&lt;&gt;"y", "", IFERROR(INDEX(countrylistsize,MATCH(SMALL(NOT(countrylistsize="")*IF(ISNUMBER(countrylistsize),COUNTIF(countrylistsize,"&lt;="&amp;countrylistsize),COUNTIF(countrylistsize,"&lt;="&amp;countrylistsize)+SUM(ISNUMBER(countrylistsize))),ROWS(F$3:F95)+SUM(ISBLANK(countrylistsize))),NOT(countrylistsize="")*IF(ISNUMBER(countrylistsize),COUNTIF(countrylistsize,"&lt;="&amp;countrylistsize),COUNTIF(countrylistsize,"&lt;="&amp;countrylistsize)+SUM(ISNUMBER(countrylistsize))),0)), ""))</f>
        <v/>
      </c>
      <c r="I95" s="70"/>
      <c r="J95" s="67" t="str">
        <f t="array" aca="1" ref="J95" ca="1">IF($I$1&lt;&gt;"y", "", IFERROR(INDEX(admin1listsize,MATCH(SMALL(NOT(admin1listsize="")*IF(ISNUMBER(admin1listsize),COUNTIF(admin1listsize,"&lt;="&amp;admin1listsize),COUNTIF(admin1listsize,"&lt;="&amp;admin1listsize)+SUM(ISNUMBER(admin1listsize))),ROWS(D$3:D95)+SUM(ISBLANK(admin1listsize))),NOT(admin1listsize="")*IF(ISNUMBER(admin1listsize),COUNTIF(admin1listsize,"&lt;="&amp;admin1listsize),COUNTIF(admin1listsize,"&lt;="&amp;admin1listsize)+SUM(ISNUMBER(admin1listsize))),0)), ""))</f>
        <v/>
      </c>
      <c r="K95" s="71"/>
    </row>
    <row r="96" spans="1:11" s="1" customFormat="1" x14ac:dyDescent="0.25">
      <c r="A96" s="93" t="str">
        <f>IF($I$1&lt;&gt;"y", "", IF(ISBLANK(DATA!D97),"",IF(ISBLANK(DATA!K97),"NO DATA",DATA!K97)))</f>
        <v>USA</v>
      </c>
      <c r="B96" s="93" t="str">
        <f>IF($I$1&lt;&gt;"y", "",IF(ISBLANK(DATA!D97),"", IF(ISBLANK(DATA!L97),"NO DATA",DATA!L97)))</f>
        <v>Arizona</v>
      </c>
      <c r="C96" s="93" t="str">
        <f t="shared" si="5"/>
        <v>USA@Arizona</v>
      </c>
      <c r="D96" s="93" t="str">
        <f ca="1">IF($I$1&lt;&gt;"y", "", IF(C97="", "", IFERROR(LOOKUP(2,1/(COUNTIF($D$2:D95,mergednames)=0),mergednames), "")))</f>
        <v/>
      </c>
      <c r="E96" s="93" t="str">
        <f t="shared" ca="1" si="4"/>
        <v/>
      </c>
      <c r="F96" s="93" t="str">
        <f ca="1">IF($I$1&lt;&gt;"y", "", IF(A97="", "", IFERROR(LOOKUP(2,1/(COUNTIF($F$2:F95,get_country)=0),get_country), "")))</f>
        <v/>
      </c>
      <c r="G96" s="93" t="str">
        <f t="shared" ca="1" si="3"/>
        <v/>
      </c>
      <c r="H96" s="67" t="str">
        <f t="array" aca="1" ref="H96" ca="1">IF($I$1&lt;&gt;"y", "", IFERROR(INDEX(countrylistsize,MATCH(SMALL(NOT(countrylistsize="")*IF(ISNUMBER(countrylistsize),COUNTIF(countrylistsize,"&lt;="&amp;countrylistsize),COUNTIF(countrylistsize,"&lt;="&amp;countrylistsize)+SUM(ISNUMBER(countrylistsize))),ROWS(F$3:F96)+SUM(ISBLANK(countrylistsize))),NOT(countrylistsize="")*IF(ISNUMBER(countrylistsize),COUNTIF(countrylistsize,"&lt;="&amp;countrylistsize),COUNTIF(countrylistsize,"&lt;="&amp;countrylistsize)+SUM(ISNUMBER(countrylistsize))),0)), ""))</f>
        <v/>
      </c>
      <c r="I96" s="70"/>
      <c r="J96" s="67" t="str">
        <f t="array" aca="1" ref="J96" ca="1">IF($I$1&lt;&gt;"y", "", IFERROR(INDEX(admin1listsize,MATCH(SMALL(NOT(admin1listsize="")*IF(ISNUMBER(admin1listsize),COUNTIF(admin1listsize,"&lt;="&amp;admin1listsize),COUNTIF(admin1listsize,"&lt;="&amp;admin1listsize)+SUM(ISNUMBER(admin1listsize))),ROWS(D$3:D96)+SUM(ISBLANK(admin1listsize))),NOT(admin1listsize="")*IF(ISNUMBER(admin1listsize),COUNTIF(admin1listsize,"&lt;="&amp;admin1listsize),COUNTIF(admin1listsize,"&lt;="&amp;admin1listsize)+SUM(ISNUMBER(admin1listsize))),0)), ""))</f>
        <v/>
      </c>
      <c r="K96" s="71"/>
    </row>
    <row r="97" spans="1:11" s="1" customFormat="1" x14ac:dyDescent="0.25">
      <c r="A97" s="93" t="str">
        <f>IF($I$1&lt;&gt;"y", "", IF(ISBLANK(DATA!D98),"",IF(ISBLANK(DATA!K98),"NO DATA",DATA!K98)))</f>
        <v>USA</v>
      </c>
      <c r="B97" s="93" t="str">
        <f>IF($I$1&lt;&gt;"y", "",IF(ISBLANK(DATA!D98),"", IF(ISBLANK(DATA!L98),"NO DATA",DATA!L98)))</f>
        <v>Arizona</v>
      </c>
      <c r="C97" s="93" t="str">
        <f t="shared" si="5"/>
        <v>USA@Arizona</v>
      </c>
      <c r="D97" s="93" t="str">
        <f ca="1">IF($I$1&lt;&gt;"y", "", IF(C98="", "", IFERROR(LOOKUP(2,1/(COUNTIF($D$2:D96,mergednames)=0),mergednames), "")))</f>
        <v/>
      </c>
      <c r="E97" s="93" t="str">
        <f t="shared" ca="1" si="4"/>
        <v/>
      </c>
      <c r="F97" s="93" t="str">
        <f ca="1">IF($I$1&lt;&gt;"y", "", IF(A98="", "", IFERROR(LOOKUP(2,1/(COUNTIF($F$2:F96,get_country)=0),get_country), "")))</f>
        <v/>
      </c>
      <c r="G97" s="93" t="str">
        <f t="shared" ca="1" si="3"/>
        <v/>
      </c>
      <c r="H97" s="67" t="str">
        <f t="array" aca="1" ref="H97" ca="1">IF($I$1&lt;&gt;"y", "", IFERROR(INDEX(countrylistsize,MATCH(SMALL(NOT(countrylistsize="")*IF(ISNUMBER(countrylistsize),COUNTIF(countrylistsize,"&lt;="&amp;countrylistsize),COUNTIF(countrylistsize,"&lt;="&amp;countrylistsize)+SUM(ISNUMBER(countrylistsize))),ROWS(F$3:F97)+SUM(ISBLANK(countrylistsize))),NOT(countrylistsize="")*IF(ISNUMBER(countrylistsize),COUNTIF(countrylistsize,"&lt;="&amp;countrylistsize),COUNTIF(countrylistsize,"&lt;="&amp;countrylistsize)+SUM(ISNUMBER(countrylistsize))),0)), ""))</f>
        <v/>
      </c>
      <c r="I97" s="70"/>
      <c r="J97" s="67" t="str">
        <f t="array" aca="1" ref="J97" ca="1">IF($I$1&lt;&gt;"y", "", IFERROR(INDEX(admin1listsize,MATCH(SMALL(NOT(admin1listsize="")*IF(ISNUMBER(admin1listsize),COUNTIF(admin1listsize,"&lt;="&amp;admin1listsize),COUNTIF(admin1listsize,"&lt;="&amp;admin1listsize)+SUM(ISNUMBER(admin1listsize))),ROWS(D$3:D97)+SUM(ISBLANK(admin1listsize))),NOT(admin1listsize="")*IF(ISNUMBER(admin1listsize),COUNTIF(admin1listsize,"&lt;="&amp;admin1listsize),COUNTIF(admin1listsize,"&lt;="&amp;admin1listsize)+SUM(ISNUMBER(admin1listsize))),0)), ""))</f>
        <v/>
      </c>
      <c r="K97" s="71"/>
    </row>
    <row r="98" spans="1:11" s="1" customFormat="1" x14ac:dyDescent="0.25">
      <c r="A98" s="93" t="str">
        <f>IF($I$1&lt;&gt;"y", "", IF(ISBLANK(DATA!D99),"",IF(ISBLANK(DATA!K99),"NO DATA",DATA!K99)))</f>
        <v>USA</v>
      </c>
      <c r="B98" s="93" t="str">
        <f>IF($I$1&lt;&gt;"y", "",IF(ISBLANK(DATA!D99),"", IF(ISBLANK(DATA!L99),"NO DATA",DATA!L99)))</f>
        <v>Arizona</v>
      </c>
      <c r="C98" s="93" t="str">
        <f t="shared" si="5"/>
        <v>USA@Arizona</v>
      </c>
      <c r="D98" s="93" t="str">
        <f ca="1">IF($I$1&lt;&gt;"y", "", IF(C99="", "", IFERROR(LOOKUP(2,1/(COUNTIF($D$2:D97,mergednames)=0),mergednames), "")))</f>
        <v/>
      </c>
      <c r="E98" s="93" t="str">
        <f t="shared" ca="1" si="4"/>
        <v/>
      </c>
      <c r="F98" s="93" t="str">
        <f ca="1">IF($I$1&lt;&gt;"y", "", IF(A99="", "", IFERROR(LOOKUP(2,1/(COUNTIF($F$2:F97,get_country)=0),get_country), "")))</f>
        <v/>
      </c>
      <c r="G98" s="93" t="str">
        <f t="shared" ca="1" si="3"/>
        <v/>
      </c>
      <c r="H98" s="67" t="str">
        <f t="array" aca="1" ref="H98" ca="1">IF($I$1&lt;&gt;"y", "", IFERROR(INDEX(countrylistsize,MATCH(SMALL(NOT(countrylistsize="")*IF(ISNUMBER(countrylistsize),COUNTIF(countrylistsize,"&lt;="&amp;countrylistsize),COUNTIF(countrylistsize,"&lt;="&amp;countrylistsize)+SUM(ISNUMBER(countrylistsize))),ROWS(F$3:F98)+SUM(ISBLANK(countrylistsize))),NOT(countrylistsize="")*IF(ISNUMBER(countrylistsize),COUNTIF(countrylistsize,"&lt;="&amp;countrylistsize),COUNTIF(countrylistsize,"&lt;="&amp;countrylistsize)+SUM(ISNUMBER(countrylistsize))),0)), ""))</f>
        <v/>
      </c>
      <c r="I98" s="70"/>
      <c r="J98" s="67" t="str">
        <f t="array" aca="1" ref="J98" ca="1">IF($I$1&lt;&gt;"y", "", IFERROR(INDEX(admin1listsize,MATCH(SMALL(NOT(admin1listsize="")*IF(ISNUMBER(admin1listsize),COUNTIF(admin1listsize,"&lt;="&amp;admin1listsize),COUNTIF(admin1listsize,"&lt;="&amp;admin1listsize)+SUM(ISNUMBER(admin1listsize))),ROWS(D$3:D98)+SUM(ISBLANK(admin1listsize))),NOT(admin1listsize="")*IF(ISNUMBER(admin1listsize),COUNTIF(admin1listsize,"&lt;="&amp;admin1listsize),COUNTIF(admin1listsize,"&lt;="&amp;admin1listsize)+SUM(ISNUMBER(admin1listsize))),0)), ""))</f>
        <v/>
      </c>
      <c r="K98" s="71"/>
    </row>
    <row r="99" spans="1:11" s="1" customFormat="1" x14ac:dyDescent="0.25">
      <c r="A99" s="93" t="str">
        <f>IF($I$1&lt;&gt;"y", "", IF(ISBLANK(DATA!D100),"",IF(ISBLANK(DATA!K100),"NO DATA",DATA!K100)))</f>
        <v>USA</v>
      </c>
      <c r="B99" s="93" t="str">
        <f>IF($I$1&lt;&gt;"y", "",IF(ISBLANK(DATA!D100),"", IF(ISBLANK(DATA!L100),"NO DATA",DATA!L100)))</f>
        <v>Arizona</v>
      </c>
      <c r="C99" s="93" t="str">
        <f t="shared" si="5"/>
        <v>USA@Arizona</v>
      </c>
      <c r="D99" s="93" t="str">
        <f ca="1">IF($I$1&lt;&gt;"y", "", IF(C100="", "", IFERROR(LOOKUP(2,1/(COUNTIF($D$2:D98,mergednames)=0),mergednames), "")))</f>
        <v/>
      </c>
      <c r="E99" s="93" t="str">
        <f t="shared" ca="1" si="4"/>
        <v/>
      </c>
      <c r="F99" s="93" t="str">
        <f ca="1">IF($I$1&lt;&gt;"y", "", IF(A100="", "", IFERROR(LOOKUP(2,1/(COUNTIF($F$2:F98,get_country)=0),get_country), "")))</f>
        <v/>
      </c>
      <c r="G99" s="93" t="str">
        <f t="shared" ca="1" si="3"/>
        <v/>
      </c>
      <c r="H99" s="67" t="str">
        <f t="array" aca="1" ref="H99" ca="1">IF($I$1&lt;&gt;"y", "", IFERROR(INDEX(countrylistsize,MATCH(SMALL(NOT(countrylistsize="")*IF(ISNUMBER(countrylistsize),COUNTIF(countrylistsize,"&lt;="&amp;countrylistsize),COUNTIF(countrylistsize,"&lt;="&amp;countrylistsize)+SUM(ISNUMBER(countrylistsize))),ROWS(F$3:F99)+SUM(ISBLANK(countrylistsize))),NOT(countrylistsize="")*IF(ISNUMBER(countrylistsize),COUNTIF(countrylistsize,"&lt;="&amp;countrylistsize),COUNTIF(countrylistsize,"&lt;="&amp;countrylistsize)+SUM(ISNUMBER(countrylistsize))),0)), ""))</f>
        <v/>
      </c>
      <c r="I99" s="70"/>
      <c r="J99" s="67" t="str">
        <f t="array" aca="1" ref="J99" ca="1">IF($I$1&lt;&gt;"y", "", IFERROR(INDEX(admin1listsize,MATCH(SMALL(NOT(admin1listsize="")*IF(ISNUMBER(admin1listsize),COUNTIF(admin1listsize,"&lt;="&amp;admin1listsize),COUNTIF(admin1listsize,"&lt;="&amp;admin1listsize)+SUM(ISNUMBER(admin1listsize))),ROWS(D$3:D99)+SUM(ISBLANK(admin1listsize))),NOT(admin1listsize="")*IF(ISNUMBER(admin1listsize),COUNTIF(admin1listsize,"&lt;="&amp;admin1listsize),COUNTIF(admin1listsize,"&lt;="&amp;admin1listsize)+SUM(ISNUMBER(admin1listsize))),0)), ""))</f>
        <v/>
      </c>
      <c r="K99" s="71"/>
    </row>
    <row r="100" spans="1:11" s="1" customFormat="1" x14ac:dyDescent="0.25">
      <c r="A100" s="93" t="str">
        <f>IF($I$1&lt;&gt;"y", "", IF(ISBLANK(DATA!D101),"",IF(ISBLANK(DATA!K101),"NO DATA",DATA!K101)))</f>
        <v>USA</v>
      </c>
      <c r="B100" s="93" t="str">
        <f>IF($I$1&lt;&gt;"y", "",IF(ISBLANK(DATA!D101),"", IF(ISBLANK(DATA!L101),"NO DATA",DATA!L101)))</f>
        <v>Arizona</v>
      </c>
      <c r="C100" s="93" t="str">
        <f t="shared" si="5"/>
        <v>USA@Arizona</v>
      </c>
      <c r="D100" s="93" t="str">
        <f ca="1">IF($I$1&lt;&gt;"y", "", IF(C101="", "", IFERROR(LOOKUP(2,1/(COUNTIF($D$2:D99,mergednames)=0),mergednames), "")))</f>
        <v/>
      </c>
      <c r="E100" s="93" t="str">
        <f t="shared" ca="1" si="4"/>
        <v/>
      </c>
      <c r="F100" s="93" t="str">
        <f ca="1">IF($I$1&lt;&gt;"y", "", IF(A101="", "", IFERROR(LOOKUP(2,1/(COUNTIF($F$2:F99,get_country)=0),get_country), "")))</f>
        <v/>
      </c>
      <c r="G100" s="93" t="str">
        <f t="shared" ca="1" si="3"/>
        <v/>
      </c>
      <c r="H100" s="67" t="str">
        <f t="array" aca="1" ref="H100" ca="1">IF($I$1&lt;&gt;"y", "", IFERROR(INDEX(countrylistsize,MATCH(SMALL(NOT(countrylistsize="")*IF(ISNUMBER(countrylistsize),COUNTIF(countrylistsize,"&lt;="&amp;countrylistsize),COUNTIF(countrylistsize,"&lt;="&amp;countrylistsize)+SUM(ISNUMBER(countrylistsize))),ROWS(F$3:F100)+SUM(ISBLANK(countrylistsize))),NOT(countrylistsize="")*IF(ISNUMBER(countrylistsize),COUNTIF(countrylistsize,"&lt;="&amp;countrylistsize),COUNTIF(countrylistsize,"&lt;="&amp;countrylistsize)+SUM(ISNUMBER(countrylistsize))),0)), ""))</f>
        <v/>
      </c>
      <c r="I100" s="70"/>
      <c r="J100" s="67" t="str">
        <f t="array" aca="1" ref="J100" ca="1">IF($I$1&lt;&gt;"y", "", IFERROR(INDEX(admin1listsize,MATCH(SMALL(NOT(admin1listsize="")*IF(ISNUMBER(admin1listsize),COUNTIF(admin1listsize,"&lt;="&amp;admin1listsize),COUNTIF(admin1listsize,"&lt;="&amp;admin1listsize)+SUM(ISNUMBER(admin1listsize))),ROWS(D$3:D100)+SUM(ISBLANK(admin1listsize))),NOT(admin1listsize="")*IF(ISNUMBER(admin1listsize),COUNTIF(admin1listsize,"&lt;="&amp;admin1listsize),COUNTIF(admin1listsize,"&lt;="&amp;admin1listsize)+SUM(ISNUMBER(admin1listsize))),0)), ""))</f>
        <v/>
      </c>
      <c r="K100" s="71"/>
    </row>
    <row r="101" spans="1:11" s="1" customFormat="1" x14ac:dyDescent="0.25">
      <c r="A101" s="93" t="str">
        <f>IF($I$1&lt;&gt;"y", "", IF(ISBLANK(DATA!D102),"",IF(ISBLANK(DATA!K102),"NO DATA",DATA!K102)))</f>
        <v>USA</v>
      </c>
      <c r="B101" s="93" t="str">
        <f>IF($I$1&lt;&gt;"y", "",IF(ISBLANK(DATA!D102),"", IF(ISBLANK(DATA!L102),"NO DATA",DATA!L102)))</f>
        <v>Arizona</v>
      </c>
      <c r="C101" s="93" t="str">
        <f t="shared" si="5"/>
        <v>USA@Arizona</v>
      </c>
      <c r="D101" s="93" t="str">
        <f ca="1">IF($I$1&lt;&gt;"y", "", IF(C102="", "", IFERROR(LOOKUP(2,1/(COUNTIF($D$2:D100,mergednames)=0),mergednames), "")))</f>
        <v/>
      </c>
      <c r="E101" s="93" t="str">
        <f t="shared" ca="1" si="4"/>
        <v/>
      </c>
      <c r="F101" s="93" t="str">
        <f ca="1">IF($I$1&lt;&gt;"y", "", IF(A102="", "", IFERROR(LOOKUP(2,1/(COUNTIF($F$2:F100,get_country)=0),get_country), "")))</f>
        <v/>
      </c>
      <c r="G101" s="93" t="str">
        <f t="shared" ca="1" si="3"/>
        <v/>
      </c>
      <c r="H101" s="67" t="str">
        <f t="array" aca="1" ref="H101" ca="1">IF($I$1&lt;&gt;"y", "", IFERROR(INDEX(countrylistsize,MATCH(SMALL(NOT(countrylistsize="")*IF(ISNUMBER(countrylistsize),COUNTIF(countrylistsize,"&lt;="&amp;countrylistsize),COUNTIF(countrylistsize,"&lt;="&amp;countrylistsize)+SUM(ISNUMBER(countrylistsize))),ROWS(F$3:F101)+SUM(ISBLANK(countrylistsize))),NOT(countrylistsize="")*IF(ISNUMBER(countrylistsize),COUNTIF(countrylistsize,"&lt;="&amp;countrylistsize),COUNTIF(countrylistsize,"&lt;="&amp;countrylistsize)+SUM(ISNUMBER(countrylistsize))),0)), ""))</f>
        <v/>
      </c>
      <c r="I101" s="70"/>
      <c r="J101" s="67" t="str">
        <f t="array" aca="1" ref="J101" ca="1">IF($I$1&lt;&gt;"y", "", IFERROR(INDEX(admin1listsize,MATCH(SMALL(NOT(admin1listsize="")*IF(ISNUMBER(admin1listsize),COUNTIF(admin1listsize,"&lt;="&amp;admin1listsize),COUNTIF(admin1listsize,"&lt;="&amp;admin1listsize)+SUM(ISNUMBER(admin1listsize))),ROWS(D$3:D101)+SUM(ISBLANK(admin1listsize))),NOT(admin1listsize="")*IF(ISNUMBER(admin1listsize),COUNTIF(admin1listsize,"&lt;="&amp;admin1listsize),COUNTIF(admin1listsize,"&lt;="&amp;admin1listsize)+SUM(ISNUMBER(admin1listsize))),0)), ""))</f>
        <v/>
      </c>
      <c r="K101" s="71"/>
    </row>
    <row r="102" spans="1:11" s="1" customFormat="1" x14ac:dyDescent="0.25">
      <c r="A102" s="93" t="str">
        <f>IF($I$1&lt;&gt;"y", "", IF(ISBLANK(DATA!D103),"",IF(ISBLANK(DATA!K103),"NO DATA",DATA!K103)))</f>
        <v>USA</v>
      </c>
      <c r="B102" s="93" t="str">
        <f>IF($I$1&lt;&gt;"y", "",IF(ISBLANK(DATA!D103),"", IF(ISBLANK(DATA!L103),"NO DATA",DATA!L103)))</f>
        <v>Arizona</v>
      </c>
      <c r="C102" s="93" t="str">
        <f t="shared" si="5"/>
        <v>USA@Arizona</v>
      </c>
      <c r="D102" s="93" t="str">
        <f ca="1">IF($I$1&lt;&gt;"y", "", IF(C103="", "", IFERROR(LOOKUP(2,1/(COUNTIF($D$2:D101,mergednames)=0),mergednames), "")))</f>
        <v/>
      </c>
      <c r="E102" s="93" t="str">
        <f t="shared" ca="1" si="4"/>
        <v/>
      </c>
      <c r="F102" s="93" t="str">
        <f ca="1">IF($I$1&lt;&gt;"y", "", IF(A103="", "", IFERROR(LOOKUP(2,1/(COUNTIF($F$2:F101,get_country)=0),get_country), "")))</f>
        <v/>
      </c>
      <c r="G102" s="93" t="str">
        <f t="shared" ca="1" si="3"/>
        <v/>
      </c>
      <c r="H102" s="67" t="str">
        <f t="array" aca="1" ref="H102" ca="1">IF($I$1&lt;&gt;"y", "", IFERROR(INDEX(countrylistsize,MATCH(SMALL(NOT(countrylistsize="")*IF(ISNUMBER(countrylistsize),COUNTIF(countrylistsize,"&lt;="&amp;countrylistsize),COUNTIF(countrylistsize,"&lt;="&amp;countrylistsize)+SUM(ISNUMBER(countrylistsize))),ROWS(F$3:F102)+SUM(ISBLANK(countrylistsize))),NOT(countrylistsize="")*IF(ISNUMBER(countrylistsize),COUNTIF(countrylistsize,"&lt;="&amp;countrylistsize),COUNTIF(countrylistsize,"&lt;="&amp;countrylistsize)+SUM(ISNUMBER(countrylistsize))),0)), ""))</f>
        <v/>
      </c>
      <c r="I102" s="70"/>
      <c r="J102" s="67" t="str">
        <f t="array" aca="1" ref="J102" ca="1">IF($I$1&lt;&gt;"y", "", IFERROR(INDEX(admin1listsize,MATCH(SMALL(NOT(admin1listsize="")*IF(ISNUMBER(admin1listsize),COUNTIF(admin1listsize,"&lt;="&amp;admin1listsize),COUNTIF(admin1listsize,"&lt;="&amp;admin1listsize)+SUM(ISNUMBER(admin1listsize))),ROWS(D$3:D102)+SUM(ISBLANK(admin1listsize))),NOT(admin1listsize="")*IF(ISNUMBER(admin1listsize),COUNTIF(admin1listsize,"&lt;="&amp;admin1listsize),COUNTIF(admin1listsize,"&lt;="&amp;admin1listsize)+SUM(ISNUMBER(admin1listsize))),0)), ""))</f>
        <v/>
      </c>
      <c r="K102" s="71"/>
    </row>
    <row r="103" spans="1:11" s="1" customFormat="1" x14ac:dyDescent="0.25">
      <c r="A103" s="93" t="str">
        <f>IF($I$1&lt;&gt;"y", "", IF(ISBLANK(DATA!D104),"",IF(ISBLANK(DATA!K104),"NO DATA",DATA!K104)))</f>
        <v>USA</v>
      </c>
      <c r="B103" s="93" t="str">
        <f>IF($I$1&lt;&gt;"y", "",IF(ISBLANK(DATA!D104),"", IF(ISBLANK(DATA!L104),"NO DATA",DATA!L104)))</f>
        <v>Arizona</v>
      </c>
      <c r="C103" s="93" t="str">
        <f t="shared" si="5"/>
        <v>USA@Arizona</v>
      </c>
      <c r="D103" s="93" t="str">
        <f ca="1">IF($I$1&lt;&gt;"y", "", IF(C104="", "", IFERROR(LOOKUP(2,1/(COUNTIF($D$2:D102,mergednames)=0),mergednames), "")))</f>
        <v/>
      </c>
      <c r="E103" s="93" t="str">
        <f t="shared" ca="1" si="4"/>
        <v/>
      </c>
      <c r="F103" s="93" t="str">
        <f ca="1">IF($I$1&lt;&gt;"y", "", IF(A104="", "", IFERROR(LOOKUP(2,1/(COUNTIF($F$2:F102,get_country)=0),get_country), "")))</f>
        <v/>
      </c>
      <c r="G103" s="93" t="str">
        <f t="shared" ca="1" si="3"/>
        <v/>
      </c>
      <c r="H103" s="67" t="str">
        <f t="array" aca="1" ref="H103" ca="1">IF($I$1&lt;&gt;"y", "", IFERROR(INDEX(countrylistsize,MATCH(SMALL(NOT(countrylistsize="")*IF(ISNUMBER(countrylistsize),COUNTIF(countrylistsize,"&lt;="&amp;countrylistsize),COUNTIF(countrylistsize,"&lt;="&amp;countrylistsize)+SUM(ISNUMBER(countrylistsize))),ROWS(F$3:F103)+SUM(ISBLANK(countrylistsize))),NOT(countrylistsize="")*IF(ISNUMBER(countrylistsize),COUNTIF(countrylistsize,"&lt;="&amp;countrylistsize),COUNTIF(countrylistsize,"&lt;="&amp;countrylistsize)+SUM(ISNUMBER(countrylistsize))),0)), ""))</f>
        <v/>
      </c>
      <c r="I103" s="70"/>
      <c r="J103" s="67" t="str">
        <f t="array" aca="1" ref="J103" ca="1">IF($I$1&lt;&gt;"y", "", IFERROR(INDEX(admin1listsize,MATCH(SMALL(NOT(admin1listsize="")*IF(ISNUMBER(admin1listsize),COUNTIF(admin1listsize,"&lt;="&amp;admin1listsize),COUNTIF(admin1listsize,"&lt;="&amp;admin1listsize)+SUM(ISNUMBER(admin1listsize))),ROWS(D$3:D103)+SUM(ISBLANK(admin1listsize))),NOT(admin1listsize="")*IF(ISNUMBER(admin1listsize),COUNTIF(admin1listsize,"&lt;="&amp;admin1listsize),COUNTIF(admin1listsize,"&lt;="&amp;admin1listsize)+SUM(ISNUMBER(admin1listsize))),0)), ""))</f>
        <v/>
      </c>
      <c r="K103" s="71"/>
    </row>
    <row r="104" spans="1:11" s="1" customFormat="1" x14ac:dyDescent="0.25">
      <c r="A104" s="93" t="str">
        <f>IF($I$1&lt;&gt;"y", "", IF(ISBLANK(DATA!D105),"",IF(ISBLANK(DATA!K105),"NO DATA",DATA!K105)))</f>
        <v>USA</v>
      </c>
      <c r="B104" s="93" t="str">
        <f>IF($I$1&lt;&gt;"y", "",IF(ISBLANK(DATA!D105),"", IF(ISBLANK(DATA!L105),"NO DATA",DATA!L105)))</f>
        <v>Arizona</v>
      </c>
      <c r="C104" s="93" t="str">
        <f t="shared" si="5"/>
        <v>USA@Arizona</v>
      </c>
      <c r="D104" s="93" t="str">
        <f ca="1">IF($I$1&lt;&gt;"y", "", IF(C105="", "", IFERROR(LOOKUP(2,1/(COUNTIF($D$2:D103,mergednames)=0),mergednames), "")))</f>
        <v/>
      </c>
      <c r="E104" s="93" t="str">
        <f t="shared" ca="1" si="4"/>
        <v/>
      </c>
      <c r="F104" s="93" t="str">
        <f ca="1">IF($I$1&lt;&gt;"y", "", IF(A105="", "", IFERROR(LOOKUP(2,1/(COUNTIF($F$2:F103,get_country)=0),get_country), "")))</f>
        <v/>
      </c>
      <c r="G104" s="93" t="str">
        <f t="shared" ca="1" si="3"/>
        <v/>
      </c>
      <c r="H104" s="67" t="str">
        <f t="array" aca="1" ref="H104" ca="1">IF($I$1&lt;&gt;"y", "", IFERROR(INDEX(countrylistsize,MATCH(SMALL(NOT(countrylistsize="")*IF(ISNUMBER(countrylistsize),COUNTIF(countrylistsize,"&lt;="&amp;countrylistsize),COUNTIF(countrylistsize,"&lt;="&amp;countrylistsize)+SUM(ISNUMBER(countrylistsize))),ROWS(F$3:F104)+SUM(ISBLANK(countrylistsize))),NOT(countrylistsize="")*IF(ISNUMBER(countrylistsize),COUNTIF(countrylistsize,"&lt;="&amp;countrylistsize),COUNTIF(countrylistsize,"&lt;="&amp;countrylistsize)+SUM(ISNUMBER(countrylistsize))),0)), ""))</f>
        <v/>
      </c>
      <c r="I104" s="70"/>
      <c r="J104" s="67" t="str">
        <f t="array" aca="1" ref="J104" ca="1">IF($I$1&lt;&gt;"y", "", IFERROR(INDEX(admin1listsize,MATCH(SMALL(NOT(admin1listsize="")*IF(ISNUMBER(admin1listsize),COUNTIF(admin1listsize,"&lt;="&amp;admin1listsize),COUNTIF(admin1listsize,"&lt;="&amp;admin1listsize)+SUM(ISNUMBER(admin1listsize))),ROWS(D$3:D104)+SUM(ISBLANK(admin1listsize))),NOT(admin1listsize="")*IF(ISNUMBER(admin1listsize),COUNTIF(admin1listsize,"&lt;="&amp;admin1listsize),COUNTIF(admin1listsize,"&lt;="&amp;admin1listsize)+SUM(ISNUMBER(admin1listsize))),0)), ""))</f>
        <v/>
      </c>
      <c r="K104" s="71"/>
    </row>
    <row r="105" spans="1:11" s="1" customFormat="1" x14ac:dyDescent="0.25">
      <c r="A105" s="93" t="str">
        <f>IF($I$1&lt;&gt;"y", "", IF(ISBLANK(DATA!D106),"",IF(ISBLANK(DATA!K106),"NO DATA",DATA!K106)))</f>
        <v>USA</v>
      </c>
      <c r="B105" s="93" t="str">
        <f>IF($I$1&lt;&gt;"y", "",IF(ISBLANK(DATA!D106),"", IF(ISBLANK(DATA!L106),"NO DATA",DATA!L106)))</f>
        <v>Arizona</v>
      </c>
      <c r="C105" s="93" t="str">
        <f t="shared" si="5"/>
        <v>USA@Arizona</v>
      </c>
      <c r="D105" s="93" t="str">
        <f ca="1">IF($I$1&lt;&gt;"y", "", IF(C106="", "", IFERROR(LOOKUP(2,1/(COUNTIF($D$2:D104,mergednames)=0),mergednames), "")))</f>
        <v/>
      </c>
      <c r="E105" s="93" t="str">
        <f t="shared" ca="1" si="4"/>
        <v/>
      </c>
      <c r="F105" s="93" t="str">
        <f ca="1">IF($I$1&lt;&gt;"y", "", IF(A106="", "", IFERROR(LOOKUP(2,1/(COUNTIF($F$2:F104,get_country)=0),get_country), "")))</f>
        <v/>
      </c>
      <c r="G105" s="93" t="str">
        <f t="shared" ca="1" si="3"/>
        <v/>
      </c>
      <c r="H105" s="67" t="str">
        <f t="array" aca="1" ref="H105" ca="1">IF($I$1&lt;&gt;"y", "", IFERROR(INDEX(countrylistsize,MATCH(SMALL(NOT(countrylistsize="")*IF(ISNUMBER(countrylistsize),COUNTIF(countrylistsize,"&lt;="&amp;countrylistsize),COUNTIF(countrylistsize,"&lt;="&amp;countrylistsize)+SUM(ISNUMBER(countrylistsize))),ROWS(F$3:F105)+SUM(ISBLANK(countrylistsize))),NOT(countrylistsize="")*IF(ISNUMBER(countrylistsize),COUNTIF(countrylistsize,"&lt;="&amp;countrylistsize),COUNTIF(countrylistsize,"&lt;="&amp;countrylistsize)+SUM(ISNUMBER(countrylistsize))),0)), ""))</f>
        <v/>
      </c>
      <c r="I105" s="70"/>
      <c r="J105" s="67" t="str">
        <f t="array" aca="1" ref="J105" ca="1">IF($I$1&lt;&gt;"y", "", IFERROR(INDEX(admin1listsize,MATCH(SMALL(NOT(admin1listsize="")*IF(ISNUMBER(admin1listsize),COUNTIF(admin1listsize,"&lt;="&amp;admin1listsize),COUNTIF(admin1listsize,"&lt;="&amp;admin1listsize)+SUM(ISNUMBER(admin1listsize))),ROWS(D$3:D105)+SUM(ISBLANK(admin1listsize))),NOT(admin1listsize="")*IF(ISNUMBER(admin1listsize),COUNTIF(admin1listsize,"&lt;="&amp;admin1listsize),COUNTIF(admin1listsize,"&lt;="&amp;admin1listsize)+SUM(ISNUMBER(admin1listsize))),0)), ""))</f>
        <v/>
      </c>
      <c r="K105" s="71"/>
    </row>
    <row r="106" spans="1:11" s="1" customFormat="1" x14ac:dyDescent="0.25">
      <c r="A106" s="93" t="str">
        <f>IF($I$1&lt;&gt;"y", "", IF(ISBLANK(DATA!D107),"",IF(ISBLANK(DATA!K107),"NO DATA",DATA!K107)))</f>
        <v>USA</v>
      </c>
      <c r="B106" s="93" t="str">
        <f>IF($I$1&lt;&gt;"y", "",IF(ISBLANK(DATA!D107),"", IF(ISBLANK(DATA!L107),"NO DATA",DATA!L107)))</f>
        <v>Arizona</v>
      </c>
      <c r="C106" s="93" t="str">
        <f t="shared" si="5"/>
        <v>USA@Arizona</v>
      </c>
      <c r="D106" s="93" t="str">
        <f ca="1">IF($I$1&lt;&gt;"y", "", IF(C107="", "", IFERROR(LOOKUP(2,1/(COUNTIF($D$2:D105,mergednames)=0),mergednames), "")))</f>
        <v/>
      </c>
      <c r="E106" s="93" t="str">
        <f t="shared" ca="1" si="4"/>
        <v/>
      </c>
      <c r="F106" s="93" t="str">
        <f ca="1">IF($I$1&lt;&gt;"y", "", IF(A107="", "", IFERROR(LOOKUP(2,1/(COUNTIF($F$2:F105,get_country)=0),get_country), "")))</f>
        <v/>
      </c>
      <c r="G106" s="93" t="str">
        <f t="shared" ca="1" si="3"/>
        <v/>
      </c>
      <c r="H106" s="67" t="str">
        <f t="array" aca="1" ref="H106" ca="1">IF($I$1&lt;&gt;"y", "", IFERROR(INDEX(countrylistsize,MATCH(SMALL(NOT(countrylistsize="")*IF(ISNUMBER(countrylistsize),COUNTIF(countrylistsize,"&lt;="&amp;countrylistsize),COUNTIF(countrylistsize,"&lt;="&amp;countrylistsize)+SUM(ISNUMBER(countrylistsize))),ROWS(F$3:F106)+SUM(ISBLANK(countrylistsize))),NOT(countrylistsize="")*IF(ISNUMBER(countrylistsize),COUNTIF(countrylistsize,"&lt;="&amp;countrylistsize),COUNTIF(countrylistsize,"&lt;="&amp;countrylistsize)+SUM(ISNUMBER(countrylistsize))),0)), ""))</f>
        <v/>
      </c>
      <c r="I106" s="70"/>
      <c r="J106" s="67" t="str">
        <f t="array" aca="1" ref="J106" ca="1">IF($I$1&lt;&gt;"y", "", IFERROR(INDEX(admin1listsize,MATCH(SMALL(NOT(admin1listsize="")*IF(ISNUMBER(admin1listsize),COUNTIF(admin1listsize,"&lt;="&amp;admin1listsize),COUNTIF(admin1listsize,"&lt;="&amp;admin1listsize)+SUM(ISNUMBER(admin1listsize))),ROWS(D$3:D106)+SUM(ISBLANK(admin1listsize))),NOT(admin1listsize="")*IF(ISNUMBER(admin1listsize),COUNTIF(admin1listsize,"&lt;="&amp;admin1listsize),COUNTIF(admin1listsize,"&lt;="&amp;admin1listsize)+SUM(ISNUMBER(admin1listsize))),0)), ""))</f>
        <v/>
      </c>
      <c r="K106" s="71"/>
    </row>
    <row r="107" spans="1:11" s="1" customFormat="1" x14ac:dyDescent="0.25">
      <c r="A107" s="93" t="str">
        <f>IF($I$1&lt;&gt;"y", "", IF(ISBLANK(DATA!D108),"",IF(ISBLANK(DATA!K108),"NO DATA",DATA!K108)))</f>
        <v>USA</v>
      </c>
      <c r="B107" s="93" t="str">
        <f>IF($I$1&lt;&gt;"y", "",IF(ISBLANK(DATA!D108),"", IF(ISBLANK(DATA!L108),"NO DATA",DATA!L108)))</f>
        <v>Arizona</v>
      </c>
      <c r="C107" s="93" t="str">
        <f t="shared" si="5"/>
        <v>USA@Arizona</v>
      </c>
      <c r="D107" s="93" t="str">
        <f ca="1">IF($I$1&lt;&gt;"y", "", IF(C108="", "", IFERROR(LOOKUP(2,1/(COUNTIF($D$2:D106,mergednames)=0),mergednames), "")))</f>
        <v/>
      </c>
      <c r="E107" s="93" t="str">
        <f t="shared" ca="1" si="4"/>
        <v/>
      </c>
      <c r="F107" s="93" t="str">
        <f ca="1">IF($I$1&lt;&gt;"y", "", IF(A108="", "", IFERROR(LOOKUP(2,1/(COUNTIF($F$2:F106,get_country)=0),get_country), "")))</f>
        <v/>
      </c>
      <c r="G107" s="93" t="str">
        <f t="shared" ca="1" si="3"/>
        <v/>
      </c>
      <c r="H107" s="67" t="str">
        <f t="array" aca="1" ref="H107" ca="1">IF($I$1&lt;&gt;"y", "", IFERROR(INDEX(countrylistsize,MATCH(SMALL(NOT(countrylistsize="")*IF(ISNUMBER(countrylistsize),COUNTIF(countrylistsize,"&lt;="&amp;countrylistsize),COUNTIF(countrylistsize,"&lt;="&amp;countrylistsize)+SUM(ISNUMBER(countrylistsize))),ROWS(F$3:F107)+SUM(ISBLANK(countrylistsize))),NOT(countrylistsize="")*IF(ISNUMBER(countrylistsize),COUNTIF(countrylistsize,"&lt;="&amp;countrylistsize),COUNTIF(countrylistsize,"&lt;="&amp;countrylistsize)+SUM(ISNUMBER(countrylistsize))),0)), ""))</f>
        <v/>
      </c>
      <c r="I107" s="70"/>
      <c r="J107" s="67" t="str">
        <f t="array" aca="1" ref="J107" ca="1">IF($I$1&lt;&gt;"y", "", IFERROR(INDEX(admin1listsize,MATCH(SMALL(NOT(admin1listsize="")*IF(ISNUMBER(admin1listsize),COUNTIF(admin1listsize,"&lt;="&amp;admin1listsize),COUNTIF(admin1listsize,"&lt;="&amp;admin1listsize)+SUM(ISNUMBER(admin1listsize))),ROWS(D$3:D107)+SUM(ISBLANK(admin1listsize))),NOT(admin1listsize="")*IF(ISNUMBER(admin1listsize),COUNTIF(admin1listsize,"&lt;="&amp;admin1listsize),COUNTIF(admin1listsize,"&lt;="&amp;admin1listsize)+SUM(ISNUMBER(admin1listsize))),0)), ""))</f>
        <v/>
      </c>
      <c r="K107" s="71"/>
    </row>
    <row r="108" spans="1:11" s="1" customFormat="1" x14ac:dyDescent="0.25">
      <c r="A108" s="93" t="str">
        <f>IF($I$1&lt;&gt;"y", "", IF(ISBLANK(DATA!D109),"",IF(ISBLANK(DATA!K109),"NO DATA",DATA!K109)))</f>
        <v>USA</v>
      </c>
      <c r="B108" s="93" t="str">
        <f>IF($I$1&lt;&gt;"y", "",IF(ISBLANK(DATA!D109),"", IF(ISBLANK(DATA!L109),"NO DATA",DATA!L109)))</f>
        <v>Arizona</v>
      </c>
      <c r="C108" s="93" t="str">
        <f t="shared" si="5"/>
        <v>USA@Arizona</v>
      </c>
      <c r="D108" s="93" t="str">
        <f ca="1">IF($I$1&lt;&gt;"y", "", IF(C109="", "", IFERROR(LOOKUP(2,1/(COUNTIF($D$2:D107,mergednames)=0),mergednames), "")))</f>
        <v/>
      </c>
      <c r="E108" s="93" t="str">
        <f t="shared" ca="1" si="4"/>
        <v/>
      </c>
      <c r="F108" s="93" t="str">
        <f ca="1">IF($I$1&lt;&gt;"y", "", IF(A109="", "", IFERROR(LOOKUP(2,1/(COUNTIF($F$2:F107,get_country)=0),get_country), "")))</f>
        <v/>
      </c>
      <c r="G108" s="93" t="str">
        <f t="shared" ca="1" si="3"/>
        <v/>
      </c>
      <c r="H108" s="67" t="str">
        <f t="array" aca="1" ref="H108" ca="1">IF($I$1&lt;&gt;"y", "", IFERROR(INDEX(countrylistsize,MATCH(SMALL(NOT(countrylistsize="")*IF(ISNUMBER(countrylistsize),COUNTIF(countrylistsize,"&lt;="&amp;countrylistsize),COUNTIF(countrylistsize,"&lt;="&amp;countrylistsize)+SUM(ISNUMBER(countrylistsize))),ROWS(F$3:F108)+SUM(ISBLANK(countrylistsize))),NOT(countrylistsize="")*IF(ISNUMBER(countrylistsize),COUNTIF(countrylistsize,"&lt;="&amp;countrylistsize),COUNTIF(countrylistsize,"&lt;="&amp;countrylistsize)+SUM(ISNUMBER(countrylistsize))),0)), ""))</f>
        <v/>
      </c>
      <c r="I108" s="70"/>
      <c r="J108" s="67" t="str">
        <f t="array" aca="1" ref="J108" ca="1">IF($I$1&lt;&gt;"y", "", IFERROR(INDEX(admin1listsize,MATCH(SMALL(NOT(admin1listsize="")*IF(ISNUMBER(admin1listsize),COUNTIF(admin1listsize,"&lt;="&amp;admin1listsize),COUNTIF(admin1listsize,"&lt;="&amp;admin1listsize)+SUM(ISNUMBER(admin1listsize))),ROWS(D$3:D108)+SUM(ISBLANK(admin1listsize))),NOT(admin1listsize="")*IF(ISNUMBER(admin1listsize),COUNTIF(admin1listsize,"&lt;="&amp;admin1listsize),COUNTIF(admin1listsize,"&lt;="&amp;admin1listsize)+SUM(ISNUMBER(admin1listsize))),0)), ""))</f>
        <v/>
      </c>
      <c r="K108" s="71"/>
    </row>
    <row r="109" spans="1:11" s="1" customFormat="1" x14ac:dyDescent="0.25">
      <c r="A109" s="93" t="str">
        <f>IF($I$1&lt;&gt;"y", "", IF(ISBLANK(DATA!D110),"",IF(ISBLANK(DATA!K110),"NO DATA",DATA!K110)))</f>
        <v>USA</v>
      </c>
      <c r="B109" s="93" t="str">
        <f>IF($I$1&lt;&gt;"y", "",IF(ISBLANK(DATA!D110),"", IF(ISBLANK(DATA!L110),"NO DATA",DATA!L110)))</f>
        <v>Arizona</v>
      </c>
      <c r="C109" s="93" t="str">
        <f t="shared" si="5"/>
        <v>USA@Arizona</v>
      </c>
      <c r="D109" s="93" t="str">
        <f ca="1">IF($I$1&lt;&gt;"y", "", IF(C110="", "", IFERROR(LOOKUP(2,1/(COUNTIF($D$2:D108,mergednames)=0),mergednames), "")))</f>
        <v/>
      </c>
      <c r="E109" s="93" t="str">
        <f t="shared" ca="1" si="4"/>
        <v/>
      </c>
      <c r="F109" s="93" t="str">
        <f ca="1">IF($I$1&lt;&gt;"y", "", IF(A110="", "", IFERROR(LOOKUP(2,1/(COUNTIF($F$2:F108,get_country)=0),get_country), "")))</f>
        <v/>
      </c>
      <c r="G109" s="93" t="str">
        <f t="shared" ca="1" si="3"/>
        <v/>
      </c>
      <c r="H109" s="67" t="str">
        <f t="array" aca="1" ref="H109" ca="1">IF($I$1&lt;&gt;"y", "", IFERROR(INDEX(countrylistsize,MATCH(SMALL(NOT(countrylistsize="")*IF(ISNUMBER(countrylistsize),COUNTIF(countrylistsize,"&lt;="&amp;countrylistsize),COUNTIF(countrylistsize,"&lt;="&amp;countrylistsize)+SUM(ISNUMBER(countrylistsize))),ROWS(F$3:F109)+SUM(ISBLANK(countrylistsize))),NOT(countrylistsize="")*IF(ISNUMBER(countrylistsize),COUNTIF(countrylistsize,"&lt;="&amp;countrylistsize),COUNTIF(countrylistsize,"&lt;="&amp;countrylistsize)+SUM(ISNUMBER(countrylistsize))),0)), ""))</f>
        <v/>
      </c>
      <c r="I109" s="70"/>
      <c r="J109" s="67" t="str">
        <f t="array" aca="1" ref="J109" ca="1">IF($I$1&lt;&gt;"y", "", IFERROR(INDEX(admin1listsize,MATCH(SMALL(NOT(admin1listsize="")*IF(ISNUMBER(admin1listsize),COUNTIF(admin1listsize,"&lt;="&amp;admin1listsize),COUNTIF(admin1listsize,"&lt;="&amp;admin1listsize)+SUM(ISNUMBER(admin1listsize))),ROWS(D$3:D109)+SUM(ISBLANK(admin1listsize))),NOT(admin1listsize="")*IF(ISNUMBER(admin1listsize),COUNTIF(admin1listsize,"&lt;="&amp;admin1listsize),COUNTIF(admin1listsize,"&lt;="&amp;admin1listsize)+SUM(ISNUMBER(admin1listsize))),0)), ""))</f>
        <v/>
      </c>
      <c r="K109" s="71"/>
    </row>
    <row r="110" spans="1:11" s="1" customFormat="1" x14ac:dyDescent="0.25">
      <c r="A110" s="93" t="str">
        <f>IF($I$1&lt;&gt;"y", "", IF(ISBLANK(DATA!D111),"",IF(ISBLANK(DATA!K111),"NO DATA",DATA!K111)))</f>
        <v>USA</v>
      </c>
      <c r="B110" s="93" t="str">
        <f>IF($I$1&lt;&gt;"y", "",IF(ISBLANK(DATA!D111),"", IF(ISBLANK(DATA!L111),"NO DATA",DATA!L111)))</f>
        <v>Arizona</v>
      </c>
      <c r="C110" s="93" t="str">
        <f t="shared" si="5"/>
        <v>USA@Arizona</v>
      </c>
      <c r="D110" s="93" t="str">
        <f ca="1">IF($I$1&lt;&gt;"y", "", IF(C111="", "", IFERROR(LOOKUP(2,1/(COUNTIF($D$2:D109,mergednames)=0),mergednames), "")))</f>
        <v/>
      </c>
      <c r="E110" s="93" t="str">
        <f t="shared" ca="1" si="4"/>
        <v/>
      </c>
      <c r="F110" s="93" t="str">
        <f ca="1">IF($I$1&lt;&gt;"y", "", IF(A111="", "", IFERROR(LOOKUP(2,1/(COUNTIF($F$2:F109,get_country)=0),get_country), "")))</f>
        <v/>
      </c>
      <c r="G110" s="93" t="str">
        <f t="shared" ca="1" si="3"/>
        <v/>
      </c>
      <c r="H110" s="67" t="str">
        <f t="array" aca="1" ref="H110" ca="1">IF($I$1&lt;&gt;"y", "", IFERROR(INDEX(countrylistsize,MATCH(SMALL(NOT(countrylistsize="")*IF(ISNUMBER(countrylistsize),COUNTIF(countrylistsize,"&lt;="&amp;countrylistsize),COUNTIF(countrylistsize,"&lt;="&amp;countrylistsize)+SUM(ISNUMBER(countrylistsize))),ROWS(F$3:F110)+SUM(ISBLANK(countrylistsize))),NOT(countrylistsize="")*IF(ISNUMBER(countrylistsize),COUNTIF(countrylistsize,"&lt;="&amp;countrylistsize),COUNTIF(countrylistsize,"&lt;="&amp;countrylistsize)+SUM(ISNUMBER(countrylistsize))),0)), ""))</f>
        <v/>
      </c>
      <c r="I110" s="70"/>
      <c r="J110" s="67" t="str">
        <f t="array" aca="1" ref="J110" ca="1">IF($I$1&lt;&gt;"y", "", IFERROR(INDEX(admin1listsize,MATCH(SMALL(NOT(admin1listsize="")*IF(ISNUMBER(admin1listsize),COUNTIF(admin1listsize,"&lt;="&amp;admin1listsize),COUNTIF(admin1listsize,"&lt;="&amp;admin1listsize)+SUM(ISNUMBER(admin1listsize))),ROWS(D$3:D110)+SUM(ISBLANK(admin1listsize))),NOT(admin1listsize="")*IF(ISNUMBER(admin1listsize),COUNTIF(admin1listsize,"&lt;="&amp;admin1listsize),COUNTIF(admin1listsize,"&lt;="&amp;admin1listsize)+SUM(ISNUMBER(admin1listsize))),0)), ""))</f>
        <v/>
      </c>
      <c r="K110" s="71"/>
    </row>
    <row r="111" spans="1:11" s="1" customFormat="1" x14ac:dyDescent="0.25">
      <c r="A111" s="93" t="str">
        <f>IF($I$1&lt;&gt;"y", "", IF(ISBLANK(DATA!D112),"",IF(ISBLANK(DATA!K112),"NO DATA",DATA!K112)))</f>
        <v>USA</v>
      </c>
      <c r="B111" s="93" t="str">
        <f>IF($I$1&lt;&gt;"y", "",IF(ISBLANK(DATA!D112),"", IF(ISBLANK(DATA!L112),"NO DATA",DATA!L112)))</f>
        <v>Arizona</v>
      </c>
      <c r="C111" s="93" t="str">
        <f t="shared" si="5"/>
        <v>USA@Arizona</v>
      </c>
      <c r="D111" s="93" t="str">
        <f ca="1">IF($I$1&lt;&gt;"y", "", IF(C112="", "", IFERROR(LOOKUP(2,1/(COUNTIF($D$2:D110,mergednames)=0),mergednames), "")))</f>
        <v/>
      </c>
      <c r="E111" s="93" t="str">
        <f t="shared" ca="1" si="4"/>
        <v/>
      </c>
      <c r="F111" s="93" t="str">
        <f ca="1">IF($I$1&lt;&gt;"y", "", IF(A112="", "", IFERROR(LOOKUP(2,1/(COUNTIF($F$2:F110,get_country)=0),get_country), "")))</f>
        <v/>
      </c>
      <c r="G111" s="93" t="str">
        <f t="shared" ca="1" si="3"/>
        <v/>
      </c>
      <c r="H111" s="67" t="str">
        <f t="array" aca="1" ref="H111" ca="1">IF($I$1&lt;&gt;"y", "", IFERROR(INDEX(countrylistsize,MATCH(SMALL(NOT(countrylistsize="")*IF(ISNUMBER(countrylistsize),COUNTIF(countrylistsize,"&lt;="&amp;countrylistsize),COUNTIF(countrylistsize,"&lt;="&amp;countrylistsize)+SUM(ISNUMBER(countrylistsize))),ROWS(F$3:F111)+SUM(ISBLANK(countrylistsize))),NOT(countrylistsize="")*IF(ISNUMBER(countrylistsize),COUNTIF(countrylistsize,"&lt;="&amp;countrylistsize),COUNTIF(countrylistsize,"&lt;="&amp;countrylistsize)+SUM(ISNUMBER(countrylistsize))),0)), ""))</f>
        <v/>
      </c>
      <c r="I111" s="70"/>
      <c r="J111" s="67" t="str">
        <f t="array" aca="1" ref="J111" ca="1">IF($I$1&lt;&gt;"y", "", IFERROR(INDEX(admin1listsize,MATCH(SMALL(NOT(admin1listsize="")*IF(ISNUMBER(admin1listsize),COUNTIF(admin1listsize,"&lt;="&amp;admin1listsize),COUNTIF(admin1listsize,"&lt;="&amp;admin1listsize)+SUM(ISNUMBER(admin1listsize))),ROWS(D$3:D111)+SUM(ISBLANK(admin1listsize))),NOT(admin1listsize="")*IF(ISNUMBER(admin1listsize),COUNTIF(admin1listsize,"&lt;="&amp;admin1listsize),COUNTIF(admin1listsize,"&lt;="&amp;admin1listsize)+SUM(ISNUMBER(admin1listsize))),0)), ""))</f>
        <v/>
      </c>
      <c r="K111" s="71"/>
    </row>
    <row r="112" spans="1:11" s="1" customFormat="1" x14ac:dyDescent="0.25">
      <c r="A112" s="93" t="str">
        <f>IF($I$1&lt;&gt;"y", "", IF(ISBLANK(DATA!D113),"",IF(ISBLANK(DATA!K113),"NO DATA",DATA!K113)))</f>
        <v>USA</v>
      </c>
      <c r="B112" s="93" t="str">
        <f>IF($I$1&lt;&gt;"y", "",IF(ISBLANK(DATA!D113),"", IF(ISBLANK(DATA!L113),"NO DATA",DATA!L113)))</f>
        <v>Arizona</v>
      </c>
      <c r="C112" s="93" t="str">
        <f t="shared" si="5"/>
        <v>USA@Arizona</v>
      </c>
      <c r="D112" s="93" t="str">
        <f ca="1">IF($I$1&lt;&gt;"y", "", IF(C113="", "", IFERROR(LOOKUP(2,1/(COUNTIF($D$2:D111,mergednames)=0),mergednames), "")))</f>
        <v/>
      </c>
      <c r="E112" s="93" t="str">
        <f t="shared" ca="1" si="4"/>
        <v/>
      </c>
      <c r="F112" s="93" t="str">
        <f ca="1">IF($I$1&lt;&gt;"y", "", IF(A113="", "", IFERROR(LOOKUP(2,1/(COUNTIF($F$2:F111,get_country)=0),get_country), "")))</f>
        <v/>
      </c>
      <c r="G112" s="93" t="str">
        <f t="shared" ca="1" si="3"/>
        <v/>
      </c>
      <c r="H112" s="67" t="str">
        <f t="array" aca="1" ref="H112" ca="1">IF($I$1&lt;&gt;"y", "", IFERROR(INDEX(countrylistsize,MATCH(SMALL(NOT(countrylistsize="")*IF(ISNUMBER(countrylistsize),COUNTIF(countrylistsize,"&lt;="&amp;countrylistsize),COUNTIF(countrylistsize,"&lt;="&amp;countrylistsize)+SUM(ISNUMBER(countrylistsize))),ROWS(F$3:F112)+SUM(ISBLANK(countrylistsize))),NOT(countrylistsize="")*IF(ISNUMBER(countrylistsize),COUNTIF(countrylistsize,"&lt;="&amp;countrylistsize),COUNTIF(countrylistsize,"&lt;="&amp;countrylistsize)+SUM(ISNUMBER(countrylistsize))),0)), ""))</f>
        <v/>
      </c>
      <c r="I112" s="70"/>
      <c r="J112" s="67" t="str">
        <f t="array" aca="1" ref="J112" ca="1">IF($I$1&lt;&gt;"y", "", IFERROR(INDEX(admin1listsize,MATCH(SMALL(NOT(admin1listsize="")*IF(ISNUMBER(admin1listsize),COUNTIF(admin1listsize,"&lt;="&amp;admin1listsize),COUNTIF(admin1listsize,"&lt;="&amp;admin1listsize)+SUM(ISNUMBER(admin1listsize))),ROWS(D$3:D112)+SUM(ISBLANK(admin1listsize))),NOT(admin1listsize="")*IF(ISNUMBER(admin1listsize),COUNTIF(admin1listsize,"&lt;="&amp;admin1listsize),COUNTIF(admin1listsize,"&lt;="&amp;admin1listsize)+SUM(ISNUMBER(admin1listsize))),0)), ""))</f>
        <v/>
      </c>
      <c r="K112" s="71"/>
    </row>
    <row r="113" spans="1:11" s="1" customFormat="1" x14ac:dyDescent="0.25">
      <c r="A113" s="93" t="str">
        <f>IF($I$1&lt;&gt;"y", "", IF(ISBLANK(DATA!D114),"",IF(ISBLANK(DATA!K114),"NO DATA",DATA!K114)))</f>
        <v>USA</v>
      </c>
      <c r="B113" s="93" t="str">
        <f>IF($I$1&lt;&gt;"y", "",IF(ISBLANK(DATA!D114),"", IF(ISBLANK(DATA!L114),"NO DATA",DATA!L114)))</f>
        <v>Arizona</v>
      </c>
      <c r="C113" s="93" t="str">
        <f t="shared" si="5"/>
        <v>USA@Arizona</v>
      </c>
      <c r="D113" s="93" t="str">
        <f ca="1">IF($I$1&lt;&gt;"y", "", IF(C114="", "", IFERROR(LOOKUP(2,1/(COUNTIF($D$2:D112,mergednames)=0),mergednames), "")))</f>
        <v/>
      </c>
      <c r="E113" s="93" t="str">
        <f t="shared" ca="1" si="4"/>
        <v/>
      </c>
      <c r="F113" s="93" t="str">
        <f ca="1">IF($I$1&lt;&gt;"y", "", IF(A114="", "", IFERROR(LOOKUP(2,1/(COUNTIF($F$2:F112,get_country)=0),get_country), "")))</f>
        <v/>
      </c>
      <c r="G113" s="93" t="str">
        <f t="shared" ca="1" si="3"/>
        <v/>
      </c>
      <c r="H113" s="67" t="str">
        <f t="array" aca="1" ref="H113" ca="1">IF($I$1&lt;&gt;"y", "", IFERROR(INDEX(countrylistsize,MATCH(SMALL(NOT(countrylistsize="")*IF(ISNUMBER(countrylistsize),COUNTIF(countrylistsize,"&lt;="&amp;countrylistsize),COUNTIF(countrylistsize,"&lt;="&amp;countrylistsize)+SUM(ISNUMBER(countrylistsize))),ROWS(F$3:F113)+SUM(ISBLANK(countrylistsize))),NOT(countrylistsize="")*IF(ISNUMBER(countrylistsize),COUNTIF(countrylistsize,"&lt;="&amp;countrylistsize),COUNTIF(countrylistsize,"&lt;="&amp;countrylistsize)+SUM(ISNUMBER(countrylistsize))),0)), ""))</f>
        <v/>
      </c>
      <c r="I113" s="70"/>
      <c r="J113" s="67" t="str">
        <f t="array" aca="1" ref="J113" ca="1">IF($I$1&lt;&gt;"y", "", IFERROR(INDEX(admin1listsize,MATCH(SMALL(NOT(admin1listsize="")*IF(ISNUMBER(admin1listsize),COUNTIF(admin1listsize,"&lt;="&amp;admin1listsize),COUNTIF(admin1listsize,"&lt;="&amp;admin1listsize)+SUM(ISNUMBER(admin1listsize))),ROWS(D$3:D113)+SUM(ISBLANK(admin1listsize))),NOT(admin1listsize="")*IF(ISNUMBER(admin1listsize),COUNTIF(admin1listsize,"&lt;="&amp;admin1listsize),COUNTIF(admin1listsize,"&lt;="&amp;admin1listsize)+SUM(ISNUMBER(admin1listsize))),0)), ""))</f>
        <v/>
      </c>
      <c r="K113" s="71"/>
    </row>
    <row r="114" spans="1:11" s="1" customFormat="1" x14ac:dyDescent="0.25">
      <c r="A114" s="93" t="str">
        <f>IF($I$1&lt;&gt;"y", "", IF(ISBLANK(DATA!D115),"",IF(ISBLANK(DATA!K115),"NO DATA",DATA!K115)))</f>
        <v>USA</v>
      </c>
      <c r="B114" s="93" t="str">
        <f>IF($I$1&lt;&gt;"y", "",IF(ISBLANK(DATA!D115),"", IF(ISBLANK(DATA!L115),"NO DATA",DATA!L115)))</f>
        <v>Arizona</v>
      </c>
      <c r="C114" s="93" t="str">
        <f t="shared" si="5"/>
        <v>USA@Arizona</v>
      </c>
      <c r="D114" s="93" t="str">
        <f ca="1">IF($I$1&lt;&gt;"y", "", IF(C115="", "", IFERROR(LOOKUP(2,1/(COUNTIF($D$2:D113,mergednames)=0),mergednames), "")))</f>
        <v/>
      </c>
      <c r="E114" s="93" t="str">
        <f t="shared" ca="1" si="4"/>
        <v/>
      </c>
      <c r="F114" s="93" t="str">
        <f ca="1">IF($I$1&lt;&gt;"y", "", IF(A115="", "", IFERROR(LOOKUP(2,1/(COUNTIF($F$2:F113,get_country)=0),get_country), "")))</f>
        <v/>
      </c>
      <c r="G114" s="93" t="str">
        <f t="shared" ca="1" si="3"/>
        <v/>
      </c>
      <c r="H114" s="67" t="str">
        <f t="array" aca="1" ref="H114" ca="1">IF($I$1&lt;&gt;"y", "", IFERROR(INDEX(countrylistsize,MATCH(SMALL(NOT(countrylistsize="")*IF(ISNUMBER(countrylistsize),COUNTIF(countrylistsize,"&lt;="&amp;countrylistsize),COUNTIF(countrylistsize,"&lt;="&amp;countrylistsize)+SUM(ISNUMBER(countrylistsize))),ROWS(F$3:F114)+SUM(ISBLANK(countrylistsize))),NOT(countrylistsize="")*IF(ISNUMBER(countrylistsize),COUNTIF(countrylistsize,"&lt;="&amp;countrylistsize),COUNTIF(countrylistsize,"&lt;="&amp;countrylistsize)+SUM(ISNUMBER(countrylistsize))),0)), ""))</f>
        <v/>
      </c>
      <c r="I114" s="70"/>
      <c r="J114" s="67" t="str">
        <f t="array" aca="1" ref="J114" ca="1">IF($I$1&lt;&gt;"y", "", IFERROR(INDEX(admin1listsize,MATCH(SMALL(NOT(admin1listsize="")*IF(ISNUMBER(admin1listsize),COUNTIF(admin1listsize,"&lt;="&amp;admin1listsize),COUNTIF(admin1listsize,"&lt;="&amp;admin1listsize)+SUM(ISNUMBER(admin1listsize))),ROWS(D$3:D114)+SUM(ISBLANK(admin1listsize))),NOT(admin1listsize="")*IF(ISNUMBER(admin1listsize),COUNTIF(admin1listsize,"&lt;="&amp;admin1listsize),COUNTIF(admin1listsize,"&lt;="&amp;admin1listsize)+SUM(ISNUMBER(admin1listsize))),0)), ""))</f>
        <v/>
      </c>
      <c r="K114" s="71"/>
    </row>
    <row r="115" spans="1:11" s="1" customFormat="1" x14ac:dyDescent="0.25">
      <c r="A115" s="93" t="str">
        <f>IF($I$1&lt;&gt;"y", "", IF(ISBLANK(DATA!D116),"",IF(ISBLANK(DATA!K116),"NO DATA",DATA!K116)))</f>
        <v>USA</v>
      </c>
      <c r="B115" s="93" t="str">
        <f>IF($I$1&lt;&gt;"y", "",IF(ISBLANK(DATA!D116),"", IF(ISBLANK(DATA!L116),"NO DATA",DATA!L116)))</f>
        <v>Arizona</v>
      </c>
      <c r="C115" s="93" t="str">
        <f t="shared" si="5"/>
        <v>USA@Arizona</v>
      </c>
      <c r="D115" s="93" t="str">
        <f ca="1">IF($I$1&lt;&gt;"y", "", IF(C116="", "", IFERROR(LOOKUP(2,1/(COUNTIF($D$2:D114,mergednames)=0),mergednames), "")))</f>
        <v/>
      </c>
      <c r="E115" s="93" t="str">
        <f t="shared" ca="1" si="4"/>
        <v/>
      </c>
      <c r="F115" s="93" t="str">
        <f ca="1">IF($I$1&lt;&gt;"y", "", IF(A116="", "", IFERROR(LOOKUP(2,1/(COUNTIF($F$2:F114,get_country)=0),get_country), "")))</f>
        <v/>
      </c>
      <c r="G115" s="93" t="str">
        <f t="shared" ca="1" si="3"/>
        <v/>
      </c>
      <c r="H115" s="67" t="str">
        <f t="array" aca="1" ref="H115" ca="1">IF($I$1&lt;&gt;"y", "", IFERROR(INDEX(countrylistsize,MATCH(SMALL(NOT(countrylistsize="")*IF(ISNUMBER(countrylistsize),COUNTIF(countrylistsize,"&lt;="&amp;countrylistsize),COUNTIF(countrylistsize,"&lt;="&amp;countrylistsize)+SUM(ISNUMBER(countrylistsize))),ROWS(F$3:F115)+SUM(ISBLANK(countrylistsize))),NOT(countrylistsize="")*IF(ISNUMBER(countrylistsize),COUNTIF(countrylistsize,"&lt;="&amp;countrylistsize),COUNTIF(countrylistsize,"&lt;="&amp;countrylistsize)+SUM(ISNUMBER(countrylistsize))),0)), ""))</f>
        <v/>
      </c>
      <c r="I115" s="70"/>
      <c r="J115" s="67" t="str">
        <f t="array" aca="1" ref="J115" ca="1">IF($I$1&lt;&gt;"y", "", IFERROR(INDEX(admin1listsize,MATCH(SMALL(NOT(admin1listsize="")*IF(ISNUMBER(admin1listsize),COUNTIF(admin1listsize,"&lt;="&amp;admin1listsize),COUNTIF(admin1listsize,"&lt;="&amp;admin1listsize)+SUM(ISNUMBER(admin1listsize))),ROWS(D$3:D115)+SUM(ISBLANK(admin1listsize))),NOT(admin1listsize="")*IF(ISNUMBER(admin1listsize),COUNTIF(admin1listsize,"&lt;="&amp;admin1listsize),COUNTIF(admin1listsize,"&lt;="&amp;admin1listsize)+SUM(ISNUMBER(admin1listsize))),0)), ""))</f>
        <v/>
      </c>
      <c r="K115" s="71"/>
    </row>
    <row r="116" spans="1:11" s="1" customFormat="1" x14ac:dyDescent="0.25">
      <c r="A116" s="93" t="str">
        <f>IF($I$1&lt;&gt;"y", "", IF(ISBLANK(DATA!D117),"",IF(ISBLANK(DATA!K117),"NO DATA",DATA!K117)))</f>
        <v>USA</v>
      </c>
      <c r="B116" s="93" t="str">
        <f>IF($I$1&lt;&gt;"y", "",IF(ISBLANK(DATA!D117),"", IF(ISBLANK(DATA!L117),"NO DATA",DATA!L117)))</f>
        <v>Arizona</v>
      </c>
      <c r="C116" s="93" t="str">
        <f t="shared" si="5"/>
        <v>USA@Arizona</v>
      </c>
      <c r="D116" s="93" t="str">
        <f ca="1">IF($I$1&lt;&gt;"y", "", IF(C117="", "", IFERROR(LOOKUP(2,1/(COUNTIF($D$2:D115,mergednames)=0),mergednames), "")))</f>
        <v/>
      </c>
      <c r="E116" s="93" t="str">
        <f t="shared" ca="1" si="4"/>
        <v/>
      </c>
      <c r="F116" s="93" t="str">
        <f ca="1">IF($I$1&lt;&gt;"y", "", IF(A117="", "", IFERROR(LOOKUP(2,1/(COUNTIF($F$2:F115,get_country)=0),get_country), "")))</f>
        <v/>
      </c>
      <c r="G116" s="93" t="str">
        <f t="shared" ca="1" si="3"/>
        <v/>
      </c>
      <c r="H116" s="67" t="str">
        <f t="array" aca="1" ref="H116" ca="1">IF($I$1&lt;&gt;"y", "", IFERROR(INDEX(countrylistsize,MATCH(SMALL(NOT(countrylistsize="")*IF(ISNUMBER(countrylistsize),COUNTIF(countrylistsize,"&lt;="&amp;countrylistsize),COUNTIF(countrylistsize,"&lt;="&amp;countrylistsize)+SUM(ISNUMBER(countrylistsize))),ROWS(F$3:F116)+SUM(ISBLANK(countrylistsize))),NOT(countrylistsize="")*IF(ISNUMBER(countrylistsize),COUNTIF(countrylistsize,"&lt;="&amp;countrylistsize),COUNTIF(countrylistsize,"&lt;="&amp;countrylistsize)+SUM(ISNUMBER(countrylistsize))),0)), ""))</f>
        <v/>
      </c>
      <c r="I116" s="70"/>
      <c r="J116" s="67" t="str">
        <f t="array" aca="1" ref="J116" ca="1">IF($I$1&lt;&gt;"y", "", IFERROR(INDEX(admin1listsize,MATCH(SMALL(NOT(admin1listsize="")*IF(ISNUMBER(admin1listsize),COUNTIF(admin1listsize,"&lt;="&amp;admin1listsize),COUNTIF(admin1listsize,"&lt;="&amp;admin1listsize)+SUM(ISNUMBER(admin1listsize))),ROWS(D$3:D116)+SUM(ISBLANK(admin1listsize))),NOT(admin1listsize="")*IF(ISNUMBER(admin1listsize),COUNTIF(admin1listsize,"&lt;="&amp;admin1listsize),COUNTIF(admin1listsize,"&lt;="&amp;admin1listsize)+SUM(ISNUMBER(admin1listsize))),0)), ""))</f>
        <v/>
      </c>
      <c r="K116" s="71"/>
    </row>
    <row r="117" spans="1:11" s="1" customFormat="1" x14ac:dyDescent="0.25">
      <c r="A117" s="93" t="str">
        <f>IF($I$1&lt;&gt;"y", "", IF(ISBLANK(DATA!D118),"",IF(ISBLANK(DATA!K118),"NO DATA",DATA!K118)))</f>
        <v>USA</v>
      </c>
      <c r="B117" s="93" t="str">
        <f>IF($I$1&lt;&gt;"y", "",IF(ISBLANK(DATA!D118),"", IF(ISBLANK(DATA!L118),"NO DATA",DATA!L118)))</f>
        <v>Arizona</v>
      </c>
      <c r="C117" s="93" t="str">
        <f t="shared" si="5"/>
        <v>USA@Arizona</v>
      </c>
      <c r="D117" s="93" t="str">
        <f ca="1">IF($I$1&lt;&gt;"y", "", IF(C118="", "", IFERROR(LOOKUP(2,1/(COUNTIF($D$2:D116,mergednames)=0),mergednames), "")))</f>
        <v/>
      </c>
      <c r="E117" s="93" t="str">
        <f t="shared" ca="1" si="4"/>
        <v/>
      </c>
      <c r="F117" s="93" t="str">
        <f ca="1">IF($I$1&lt;&gt;"y", "", IF(A118="", "", IFERROR(LOOKUP(2,1/(COUNTIF($F$2:F116,get_country)=0),get_country), "")))</f>
        <v/>
      </c>
      <c r="G117" s="93" t="str">
        <f t="shared" ca="1" si="3"/>
        <v/>
      </c>
      <c r="H117" s="67" t="str">
        <f t="array" aca="1" ref="H117" ca="1">IF($I$1&lt;&gt;"y", "", IFERROR(INDEX(countrylistsize,MATCH(SMALL(NOT(countrylistsize="")*IF(ISNUMBER(countrylistsize),COUNTIF(countrylistsize,"&lt;="&amp;countrylistsize),COUNTIF(countrylistsize,"&lt;="&amp;countrylistsize)+SUM(ISNUMBER(countrylistsize))),ROWS(F$3:F117)+SUM(ISBLANK(countrylistsize))),NOT(countrylistsize="")*IF(ISNUMBER(countrylistsize),COUNTIF(countrylistsize,"&lt;="&amp;countrylistsize),COUNTIF(countrylistsize,"&lt;="&amp;countrylistsize)+SUM(ISNUMBER(countrylistsize))),0)), ""))</f>
        <v/>
      </c>
      <c r="I117" s="70"/>
      <c r="J117" s="67" t="str">
        <f t="array" aca="1" ref="J117" ca="1">IF($I$1&lt;&gt;"y", "", IFERROR(INDEX(admin1listsize,MATCH(SMALL(NOT(admin1listsize="")*IF(ISNUMBER(admin1listsize),COUNTIF(admin1listsize,"&lt;="&amp;admin1listsize),COUNTIF(admin1listsize,"&lt;="&amp;admin1listsize)+SUM(ISNUMBER(admin1listsize))),ROWS(D$3:D117)+SUM(ISBLANK(admin1listsize))),NOT(admin1listsize="")*IF(ISNUMBER(admin1listsize),COUNTIF(admin1listsize,"&lt;="&amp;admin1listsize),COUNTIF(admin1listsize,"&lt;="&amp;admin1listsize)+SUM(ISNUMBER(admin1listsize))),0)), ""))</f>
        <v/>
      </c>
      <c r="K117" s="71"/>
    </row>
    <row r="118" spans="1:11" s="1" customFormat="1" x14ac:dyDescent="0.25">
      <c r="A118" s="93" t="str">
        <f>IF($I$1&lt;&gt;"y", "", IF(ISBLANK(DATA!D119),"",IF(ISBLANK(DATA!K119),"NO DATA",DATA!K119)))</f>
        <v>USA</v>
      </c>
      <c r="B118" s="93" t="str">
        <f>IF($I$1&lt;&gt;"y", "",IF(ISBLANK(DATA!D119),"", IF(ISBLANK(DATA!L119),"NO DATA",DATA!L119)))</f>
        <v>Arizona</v>
      </c>
      <c r="C118" s="93" t="str">
        <f t="shared" si="5"/>
        <v>USA@Arizona</v>
      </c>
      <c r="D118" s="93" t="str">
        <f ca="1">IF($I$1&lt;&gt;"y", "", IF(C119="", "", IFERROR(LOOKUP(2,1/(COUNTIF($D$2:D117,mergednames)=0),mergednames), "")))</f>
        <v/>
      </c>
      <c r="E118" s="93" t="str">
        <f t="shared" ca="1" si="4"/>
        <v/>
      </c>
      <c r="F118" s="93" t="str">
        <f ca="1">IF($I$1&lt;&gt;"y", "", IF(A119="", "", IFERROR(LOOKUP(2,1/(COUNTIF($F$2:F117,get_country)=0),get_country), "")))</f>
        <v/>
      </c>
      <c r="G118" s="93" t="str">
        <f t="shared" ca="1" si="3"/>
        <v/>
      </c>
      <c r="H118" s="67" t="str">
        <f t="array" aca="1" ref="H118" ca="1">IF($I$1&lt;&gt;"y", "", IFERROR(INDEX(countrylistsize,MATCH(SMALL(NOT(countrylistsize="")*IF(ISNUMBER(countrylistsize),COUNTIF(countrylistsize,"&lt;="&amp;countrylistsize),COUNTIF(countrylistsize,"&lt;="&amp;countrylistsize)+SUM(ISNUMBER(countrylistsize))),ROWS(F$3:F118)+SUM(ISBLANK(countrylistsize))),NOT(countrylistsize="")*IF(ISNUMBER(countrylistsize),COUNTIF(countrylistsize,"&lt;="&amp;countrylistsize),COUNTIF(countrylistsize,"&lt;="&amp;countrylistsize)+SUM(ISNUMBER(countrylistsize))),0)), ""))</f>
        <v/>
      </c>
      <c r="I118" s="70"/>
      <c r="J118" s="67" t="str">
        <f t="array" aca="1" ref="J118" ca="1">IF($I$1&lt;&gt;"y", "", IFERROR(INDEX(admin1listsize,MATCH(SMALL(NOT(admin1listsize="")*IF(ISNUMBER(admin1listsize),COUNTIF(admin1listsize,"&lt;="&amp;admin1listsize),COUNTIF(admin1listsize,"&lt;="&amp;admin1listsize)+SUM(ISNUMBER(admin1listsize))),ROWS(D$3:D118)+SUM(ISBLANK(admin1listsize))),NOT(admin1listsize="")*IF(ISNUMBER(admin1listsize),COUNTIF(admin1listsize,"&lt;="&amp;admin1listsize),COUNTIF(admin1listsize,"&lt;="&amp;admin1listsize)+SUM(ISNUMBER(admin1listsize))),0)), ""))</f>
        <v/>
      </c>
      <c r="K118" s="71"/>
    </row>
    <row r="119" spans="1:11" s="1" customFormat="1" x14ac:dyDescent="0.25">
      <c r="A119" s="93" t="str">
        <f>IF($I$1&lt;&gt;"y", "", IF(ISBLANK(DATA!D120),"",IF(ISBLANK(DATA!K120),"NO DATA",DATA!K120)))</f>
        <v>USA</v>
      </c>
      <c r="B119" s="93" t="str">
        <f>IF($I$1&lt;&gt;"y", "",IF(ISBLANK(DATA!D120),"", IF(ISBLANK(DATA!L120),"NO DATA",DATA!L120)))</f>
        <v>Arizona</v>
      </c>
      <c r="C119" s="93" t="str">
        <f t="shared" si="5"/>
        <v>USA@Arizona</v>
      </c>
      <c r="D119" s="93" t="str">
        <f ca="1">IF($I$1&lt;&gt;"y", "", IF(C120="", "", IFERROR(LOOKUP(2,1/(COUNTIF($D$2:D118,mergednames)=0),mergednames), "")))</f>
        <v/>
      </c>
      <c r="E119" s="93" t="str">
        <f t="shared" ca="1" si="4"/>
        <v/>
      </c>
      <c r="F119" s="93" t="str">
        <f ca="1">IF($I$1&lt;&gt;"y", "", IF(A120="", "", IFERROR(LOOKUP(2,1/(COUNTIF($F$2:F118,get_country)=0),get_country), "")))</f>
        <v/>
      </c>
      <c r="G119" s="93" t="str">
        <f t="shared" ca="1" si="3"/>
        <v/>
      </c>
      <c r="H119" s="67" t="str">
        <f t="array" aca="1" ref="H119" ca="1">IF($I$1&lt;&gt;"y", "", IFERROR(INDEX(countrylistsize,MATCH(SMALL(NOT(countrylistsize="")*IF(ISNUMBER(countrylistsize),COUNTIF(countrylistsize,"&lt;="&amp;countrylistsize),COUNTIF(countrylistsize,"&lt;="&amp;countrylistsize)+SUM(ISNUMBER(countrylistsize))),ROWS(F$3:F119)+SUM(ISBLANK(countrylistsize))),NOT(countrylistsize="")*IF(ISNUMBER(countrylistsize),COUNTIF(countrylistsize,"&lt;="&amp;countrylistsize),COUNTIF(countrylistsize,"&lt;="&amp;countrylistsize)+SUM(ISNUMBER(countrylistsize))),0)), ""))</f>
        <v/>
      </c>
      <c r="I119" s="70"/>
      <c r="J119" s="67" t="str">
        <f t="array" aca="1" ref="J119" ca="1">IF($I$1&lt;&gt;"y", "", IFERROR(INDEX(admin1listsize,MATCH(SMALL(NOT(admin1listsize="")*IF(ISNUMBER(admin1listsize),COUNTIF(admin1listsize,"&lt;="&amp;admin1listsize),COUNTIF(admin1listsize,"&lt;="&amp;admin1listsize)+SUM(ISNUMBER(admin1listsize))),ROWS(D$3:D119)+SUM(ISBLANK(admin1listsize))),NOT(admin1listsize="")*IF(ISNUMBER(admin1listsize),COUNTIF(admin1listsize,"&lt;="&amp;admin1listsize),COUNTIF(admin1listsize,"&lt;="&amp;admin1listsize)+SUM(ISNUMBER(admin1listsize))),0)), ""))</f>
        <v/>
      </c>
      <c r="K119" s="71"/>
    </row>
    <row r="120" spans="1:11" s="1" customFormat="1" x14ac:dyDescent="0.25">
      <c r="A120" s="93" t="str">
        <f>IF($I$1&lt;&gt;"y", "", IF(ISBLANK(DATA!D121),"",IF(ISBLANK(DATA!K121),"NO DATA",DATA!K121)))</f>
        <v>USA</v>
      </c>
      <c r="B120" s="93" t="str">
        <f>IF($I$1&lt;&gt;"y", "",IF(ISBLANK(DATA!D121),"", IF(ISBLANK(DATA!L121),"NO DATA",DATA!L121)))</f>
        <v>Arizona</v>
      </c>
      <c r="C120" s="93" t="str">
        <f t="shared" si="5"/>
        <v>USA@Arizona</v>
      </c>
      <c r="D120" s="93" t="str">
        <f ca="1">IF($I$1&lt;&gt;"y", "", IF(C121="", "", IFERROR(LOOKUP(2,1/(COUNTIF($D$2:D119,mergednames)=0),mergednames), "")))</f>
        <v/>
      </c>
      <c r="E120" s="93" t="str">
        <f t="shared" ca="1" si="4"/>
        <v/>
      </c>
      <c r="F120" s="93" t="str">
        <f ca="1">IF($I$1&lt;&gt;"y", "", IF(A121="", "", IFERROR(LOOKUP(2,1/(COUNTIF($F$2:F119,get_country)=0),get_country), "")))</f>
        <v/>
      </c>
      <c r="G120" s="93" t="str">
        <f t="shared" ca="1" si="3"/>
        <v/>
      </c>
      <c r="H120" s="67" t="str">
        <f t="array" aca="1" ref="H120" ca="1">IF($I$1&lt;&gt;"y", "", IFERROR(INDEX(countrylistsize,MATCH(SMALL(NOT(countrylistsize="")*IF(ISNUMBER(countrylistsize),COUNTIF(countrylistsize,"&lt;="&amp;countrylistsize),COUNTIF(countrylistsize,"&lt;="&amp;countrylistsize)+SUM(ISNUMBER(countrylistsize))),ROWS(F$3:F120)+SUM(ISBLANK(countrylistsize))),NOT(countrylistsize="")*IF(ISNUMBER(countrylistsize),COUNTIF(countrylistsize,"&lt;="&amp;countrylistsize),COUNTIF(countrylistsize,"&lt;="&amp;countrylistsize)+SUM(ISNUMBER(countrylistsize))),0)), ""))</f>
        <v/>
      </c>
      <c r="I120" s="70"/>
      <c r="J120" s="67" t="str">
        <f t="array" aca="1" ref="J120" ca="1">IF($I$1&lt;&gt;"y", "", IFERROR(INDEX(admin1listsize,MATCH(SMALL(NOT(admin1listsize="")*IF(ISNUMBER(admin1listsize),COUNTIF(admin1listsize,"&lt;="&amp;admin1listsize),COUNTIF(admin1listsize,"&lt;="&amp;admin1listsize)+SUM(ISNUMBER(admin1listsize))),ROWS(D$3:D120)+SUM(ISBLANK(admin1listsize))),NOT(admin1listsize="")*IF(ISNUMBER(admin1listsize),COUNTIF(admin1listsize,"&lt;="&amp;admin1listsize),COUNTIF(admin1listsize,"&lt;="&amp;admin1listsize)+SUM(ISNUMBER(admin1listsize))),0)), ""))</f>
        <v/>
      </c>
      <c r="K120" s="71"/>
    </row>
    <row r="121" spans="1:11" s="1" customFormat="1" x14ac:dyDescent="0.25">
      <c r="A121" s="93" t="str">
        <f>IF($I$1&lt;&gt;"y", "", IF(ISBLANK(DATA!D122),"",IF(ISBLANK(DATA!K122),"NO DATA",DATA!K122)))</f>
        <v>USA</v>
      </c>
      <c r="B121" s="93" t="str">
        <f>IF($I$1&lt;&gt;"y", "",IF(ISBLANK(DATA!D122),"", IF(ISBLANK(DATA!L122),"NO DATA",DATA!L122)))</f>
        <v>Arizona</v>
      </c>
      <c r="C121" s="93" t="str">
        <f t="shared" si="5"/>
        <v>USA@Arizona</v>
      </c>
      <c r="D121" s="93" t="str">
        <f ca="1">IF($I$1&lt;&gt;"y", "", IF(C122="", "", IFERROR(LOOKUP(2,1/(COUNTIF($D$2:D120,mergednames)=0),mergednames), "")))</f>
        <v/>
      </c>
      <c r="E121" s="93" t="str">
        <f t="shared" ca="1" si="4"/>
        <v/>
      </c>
      <c r="F121" s="93" t="str">
        <f ca="1">IF($I$1&lt;&gt;"y", "", IF(A122="", "", IFERROR(LOOKUP(2,1/(COUNTIF($F$2:F120,get_country)=0),get_country), "")))</f>
        <v/>
      </c>
      <c r="G121" s="93" t="str">
        <f t="shared" ca="1" si="3"/>
        <v/>
      </c>
      <c r="H121" s="67" t="str">
        <f t="array" aca="1" ref="H121" ca="1">IF($I$1&lt;&gt;"y", "", IFERROR(INDEX(countrylistsize,MATCH(SMALL(NOT(countrylistsize="")*IF(ISNUMBER(countrylistsize),COUNTIF(countrylistsize,"&lt;="&amp;countrylistsize),COUNTIF(countrylistsize,"&lt;="&amp;countrylistsize)+SUM(ISNUMBER(countrylistsize))),ROWS(F$3:F121)+SUM(ISBLANK(countrylistsize))),NOT(countrylistsize="")*IF(ISNUMBER(countrylistsize),COUNTIF(countrylistsize,"&lt;="&amp;countrylistsize),COUNTIF(countrylistsize,"&lt;="&amp;countrylistsize)+SUM(ISNUMBER(countrylistsize))),0)), ""))</f>
        <v/>
      </c>
      <c r="I121" s="70"/>
      <c r="J121" s="67" t="str">
        <f t="array" aca="1" ref="J121" ca="1">IF($I$1&lt;&gt;"y", "", IFERROR(INDEX(admin1listsize,MATCH(SMALL(NOT(admin1listsize="")*IF(ISNUMBER(admin1listsize),COUNTIF(admin1listsize,"&lt;="&amp;admin1listsize),COUNTIF(admin1listsize,"&lt;="&amp;admin1listsize)+SUM(ISNUMBER(admin1listsize))),ROWS(D$3:D121)+SUM(ISBLANK(admin1listsize))),NOT(admin1listsize="")*IF(ISNUMBER(admin1listsize),COUNTIF(admin1listsize,"&lt;="&amp;admin1listsize),COUNTIF(admin1listsize,"&lt;="&amp;admin1listsize)+SUM(ISNUMBER(admin1listsize))),0)), ""))</f>
        <v/>
      </c>
      <c r="K121" s="71"/>
    </row>
    <row r="122" spans="1:11" s="1" customFormat="1" x14ac:dyDescent="0.25">
      <c r="A122" s="93" t="str">
        <f>IF($I$1&lt;&gt;"y", "", IF(ISBLANK(DATA!D123),"",IF(ISBLANK(DATA!K123),"NO DATA",DATA!K123)))</f>
        <v>USA</v>
      </c>
      <c r="B122" s="93" t="str">
        <f>IF($I$1&lt;&gt;"y", "",IF(ISBLANK(DATA!D123),"", IF(ISBLANK(DATA!L123),"NO DATA",DATA!L123)))</f>
        <v>Arizona</v>
      </c>
      <c r="C122" s="93" t="str">
        <f t="shared" si="5"/>
        <v>USA@Arizona</v>
      </c>
      <c r="D122" s="93" t="str">
        <f ca="1">IF($I$1&lt;&gt;"y", "", IF(C123="", "", IFERROR(LOOKUP(2,1/(COUNTIF($D$2:D121,mergednames)=0),mergednames), "")))</f>
        <v/>
      </c>
      <c r="E122" s="93" t="str">
        <f t="shared" ca="1" si="4"/>
        <v/>
      </c>
      <c r="F122" s="93" t="str">
        <f ca="1">IF($I$1&lt;&gt;"y", "", IF(A123="", "", IFERROR(LOOKUP(2,1/(COUNTIF($F$2:F121,get_country)=0),get_country), "")))</f>
        <v/>
      </c>
      <c r="G122" s="93" t="str">
        <f t="shared" ca="1" si="3"/>
        <v/>
      </c>
      <c r="H122" s="67" t="str">
        <f t="array" aca="1" ref="H122" ca="1">IF($I$1&lt;&gt;"y", "", IFERROR(INDEX(countrylistsize,MATCH(SMALL(NOT(countrylistsize="")*IF(ISNUMBER(countrylistsize),COUNTIF(countrylistsize,"&lt;="&amp;countrylistsize),COUNTIF(countrylistsize,"&lt;="&amp;countrylistsize)+SUM(ISNUMBER(countrylistsize))),ROWS(F$3:F122)+SUM(ISBLANK(countrylistsize))),NOT(countrylistsize="")*IF(ISNUMBER(countrylistsize),COUNTIF(countrylistsize,"&lt;="&amp;countrylistsize),COUNTIF(countrylistsize,"&lt;="&amp;countrylistsize)+SUM(ISNUMBER(countrylistsize))),0)), ""))</f>
        <v/>
      </c>
      <c r="I122" s="70"/>
      <c r="J122" s="67" t="str">
        <f t="array" aca="1" ref="J122" ca="1">IF($I$1&lt;&gt;"y", "", IFERROR(INDEX(admin1listsize,MATCH(SMALL(NOT(admin1listsize="")*IF(ISNUMBER(admin1listsize),COUNTIF(admin1listsize,"&lt;="&amp;admin1listsize),COUNTIF(admin1listsize,"&lt;="&amp;admin1listsize)+SUM(ISNUMBER(admin1listsize))),ROWS(D$3:D122)+SUM(ISBLANK(admin1listsize))),NOT(admin1listsize="")*IF(ISNUMBER(admin1listsize),COUNTIF(admin1listsize,"&lt;="&amp;admin1listsize),COUNTIF(admin1listsize,"&lt;="&amp;admin1listsize)+SUM(ISNUMBER(admin1listsize))),0)), ""))</f>
        <v/>
      </c>
      <c r="K122" s="71"/>
    </row>
    <row r="123" spans="1:11" s="1" customFormat="1" x14ac:dyDescent="0.25">
      <c r="A123" s="93" t="str">
        <f>IF($I$1&lt;&gt;"y", "", IF(ISBLANK(DATA!D124),"",IF(ISBLANK(DATA!K124),"NO DATA",DATA!K124)))</f>
        <v>USA</v>
      </c>
      <c r="B123" s="93" t="str">
        <f>IF($I$1&lt;&gt;"y", "",IF(ISBLANK(DATA!D124),"", IF(ISBLANK(DATA!L124),"NO DATA",DATA!L124)))</f>
        <v>Arizona</v>
      </c>
      <c r="C123" s="93" t="str">
        <f t="shared" si="5"/>
        <v>USA@Arizona</v>
      </c>
      <c r="D123" s="93" t="str">
        <f ca="1">IF($I$1&lt;&gt;"y", "", IF(C124="", "", IFERROR(LOOKUP(2,1/(COUNTIF($D$2:D122,mergednames)=0),mergednames), "")))</f>
        <v/>
      </c>
      <c r="E123" s="93" t="str">
        <f t="shared" ca="1" si="4"/>
        <v/>
      </c>
      <c r="F123" s="93" t="str">
        <f ca="1">IF($I$1&lt;&gt;"y", "", IF(A124="", "", IFERROR(LOOKUP(2,1/(COUNTIF($F$2:F122,get_country)=0),get_country), "")))</f>
        <v/>
      </c>
      <c r="G123" s="93" t="str">
        <f t="shared" ca="1" si="3"/>
        <v/>
      </c>
      <c r="H123" s="67" t="str">
        <f t="array" aca="1" ref="H123" ca="1">IF($I$1&lt;&gt;"y", "", IFERROR(INDEX(countrylistsize,MATCH(SMALL(NOT(countrylistsize="")*IF(ISNUMBER(countrylistsize),COUNTIF(countrylistsize,"&lt;="&amp;countrylistsize),COUNTIF(countrylistsize,"&lt;="&amp;countrylistsize)+SUM(ISNUMBER(countrylistsize))),ROWS(F$3:F123)+SUM(ISBLANK(countrylistsize))),NOT(countrylistsize="")*IF(ISNUMBER(countrylistsize),COUNTIF(countrylistsize,"&lt;="&amp;countrylistsize),COUNTIF(countrylistsize,"&lt;="&amp;countrylistsize)+SUM(ISNUMBER(countrylistsize))),0)), ""))</f>
        <v/>
      </c>
      <c r="I123" s="70"/>
      <c r="J123" s="67" t="str">
        <f t="array" aca="1" ref="J123" ca="1">IF($I$1&lt;&gt;"y", "", IFERROR(INDEX(admin1listsize,MATCH(SMALL(NOT(admin1listsize="")*IF(ISNUMBER(admin1listsize),COUNTIF(admin1listsize,"&lt;="&amp;admin1listsize),COUNTIF(admin1listsize,"&lt;="&amp;admin1listsize)+SUM(ISNUMBER(admin1listsize))),ROWS(D$3:D123)+SUM(ISBLANK(admin1listsize))),NOT(admin1listsize="")*IF(ISNUMBER(admin1listsize),COUNTIF(admin1listsize,"&lt;="&amp;admin1listsize),COUNTIF(admin1listsize,"&lt;="&amp;admin1listsize)+SUM(ISNUMBER(admin1listsize))),0)), ""))</f>
        <v/>
      </c>
      <c r="K123" s="71"/>
    </row>
    <row r="124" spans="1:11" s="1" customFormat="1" x14ac:dyDescent="0.25">
      <c r="A124" s="93" t="str">
        <f>IF($I$1&lt;&gt;"y", "", IF(ISBLANK(DATA!D125),"",IF(ISBLANK(DATA!K125),"NO DATA",DATA!K125)))</f>
        <v>USA</v>
      </c>
      <c r="B124" s="93" t="str">
        <f>IF($I$1&lt;&gt;"y", "",IF(ISBLANK(DATA!D125),"", IF(ISBLANK(DATA!L125),"NO DATA",DATA!L125)))</f>
        <v>Arizona</v>
      </c>
      <c r="C124" s="93" t="str">
        <f t="shared" si="5"/>
        <v>USA@Arizona</v>
      </c>
      <c r="D124" s="93" t="str">
        <f ca="1">IF($I$1&lt;&gt;"y", "", IF(C125="", "", IFERROR(LOOKUP(2,1/(COUNTIF($D$2:D123,mergednames)=0),mergednames), "")))</f>
        <v/>
      </c>
      <c r="E124" s="93" t="str">
        <f t="shared" ca="1" si="4"/>
        <v/>
      </c>
      <c r="F124" s="93" t="str">
        <f ca="1">IF($I$1&lt;&gt;"y", "", IF(A125="", "", IFERROR(LOOKUP(2,1/(COUNTIF($F$2:F123,get_country)=0),get_country), "")))</f>
        <v/>
      </c>
      <c r="G124" s="93" t="str">
        <f t="shared" ca="1" si="3"/>
        <v/>
      </c>
      <c r="H124" s="67" t="str">
        <f t="array" aca="1" ref="H124" ca="1">IF($I$1&lt;&gt;"y", "", IFERROR(INDEX(countrylistsize,MATCH(SMALL(NOT(countrylistsize="")*IF(ISNUMBER(countrylistsize),COUNTIF(countrylistsize,"&lt;="&amp;countrylistsize),COUNTIF(countrylistsize,"&lt;="&amp;countrylistsize)+SUM(ISNUMBER(countrylistsize))),ROWS(F$3:F124)+SUM(ISBLANK(countrylistsize))),NOT(countrylistsize="")*IF(ISNUMBER(countrylistsize),COUNTIF(countrylistsize,"&lt;="&amp;countrylistsize),COUNTIF(countrylistsize,"&lt;="&amp;countrylistsize)+SUM(ISNUMBER(countrylistsize))),0)), ""))</f>
        <v/>
      </c>
      <c r="I124" s="70"/>
      <c r="J124" s="67" t="str">
        <f t="array" aca="1" ref="J124" ca="1">IF($I$1&lt;&gt;"y", "", IFERROR(INDEX(admin1listsize,MATCH(SMALL(NOT(admin1listsize="")*IF(ISNUMBER(admin1listsize),COUNTIF(admin1listsize,"&lt;="&amp;admin1listsize),COUNTIF(admin1listsize,"&lt;="&amp;admin1listsize)+SUM(ISNUMBER(admin1listsize))),ROWS(D$3:D124)+SUM(ISBLANK(admin1listsize))),NOT(admin1listsize="")*IF(ISNUMBER(admin1listsize),COUNTIF(admin1listsize,"&lt;="&amp;admin1listsize),COUNTIF(admin1listsize,"&lt;="&amp;admin1listsize)+SUM(ISNUMBER(admin1listsize))),0)), ""))</f>
        <v/>
      </c>
      <c r="K124" s="71"/>
    </row>
    <row r="125" spans="1:11" s="1" customFormat="1" x14ac:dyDescent="0.25">
      <c r="A125" s="93" t="str">
        <f>IF($I$1&lt;&gt;"y", "", IF(ISBLANK(DATA!D126),"",IF(ISBLANK(DATA!K126),"NO DATA",DATA!K126)))</f>
        <v>USA</v>
      </c>
      <c r="B125" s="93" t="str">
        <f>IF($I$1&lt;&gt;"y", "",IF(ISBLANK(DATA!D126),"", IF(ISBLANK(DATA!L126),"NO DATA",DATA!L126)))</f>
        <v>Arizona</v>
      </c>
      <c r="C125" s="93" t="str">
        <f t="shared" si="5"/>
        <v>USA@Arizona</v>
      </c>
      <c r="D125" s="93" t="str">
        <f ca="1">IF($I$1&lt;&gt;"y", "", IF(C126="", "", IFERROR(LOOKUP(2,1/(COUNTIF($D$2:D124,mergednames)=0),mergednames), "")))</f>
        <v/>
      </c>
      <c r="E125" s="93" t="str">
        <f t="shared" ca="1" si="4"/>
        <v/>
      </c>
      <c r="F125" s="93" t="str">
        <f ca="1">IF($I$1&lt;&gt;"y", "", IF(A126="", "", IFERROR(LOOKUP(2,1/(COUNTIF($F$2:F124,get_country)=0),get_country), "")))</f>
        <v/>
      </c>
      <c r="G125" s="93" t="str">
        <f t="shared" ca="1" si="3"/>
        <v/>
      </c>
      <c r="H125" s="67" t="str">
        <f t="array" aca="1" ref="H125" ca="1">IF($I$1&lt;&gt;"y", "", IFERROR(INDEX(countrylistsize,MATCH(SMALL(NOT(countrylistsize="")*IF(ISNUMBER(countrylistsize),COUNTIF(countrylistsize,"&lt;="&amp;countrylistsize),COUNTIF(countrylistsize,"&lt;="&amp;countrylistsize)+SUM(ISNUMBER(countrylistsize))),ROWS(F$3:F125)+SUM(ISBLANK(countrylistsize))),NOT(countrylistsize="")*IF(ISNUMBER(countrylistsize),COUNTIF(countrylistsize,"&lt;="&amp;countrylistsize),COUNTIF(countrylistsize,"&lt;="&amp;countrylistsize)+SUM(ISNUMBER(countrylistsize))),0)), ""))</f>
        <v/>
      </c>
      <c r="I125" s="70"/>
      <c r="J125" s="67" t="str">
        <f t="array" aca="1" ref="J125" ca="1">IF($I$1&lt;&gt;"y", "", IFERROR(INDEX(admin1listsize,MATCH(SMALL(NOT(admin1listsize="")*IF(ISNUMBER(admin1listsize),COUNTIF(admin1listsize,"&lt;="&amp;admin1listsize),COUNTIF(admin1listsize,"&lt;="&amp;admin1listsize)+SUM(ISNUMBER(admin1listsize))),ROWS(D$3:D125)+SUM(ISBLANK(admin1listsize))),NOT(admin1listsize="")*IF(ISNUMBER(admin1listsize),COUNTIF(admin1listsize,"&lt;="&amp;admin1listsize),COUNTIF(admin1listsize,"&lt;="&amp;admin1listsize)+SUM(ISNUMBER(admin1listsize))),0)), ""))</f>
        <v/>
      </c>
      <c r="K125" s="71"/>
    </row>
    <row r="126" spans="1:11" s="1" customFormat="1" x14ac:dyDescent="0.25">
      <c r="A126" s="93" t="str">
        <f>IF($I$1&lt;&gt;"y", "", IF(ISBLANK(DATA!D127),"",IF(ISBLANK(DATA!K127),"NO DATA",DATA!K127)))</f>
        <v>USA</v>
      </c>
      <c r="B126" s="93" t="str">
        <f>IF($I$1&lt;&gt;"y", "",IF(ISBLANK(DATA!D127),"", IF(ISBLANK(DATA!L127),"NO DATA",DATA!L127)))</f>
        <v>Arizona</v>
      </c>
      <c r="C126" s="93" t="str">
        <f t="shared" si="5"/>
        <v>USA@Arizona</v>
      </c>
      <c r="D126" s="93" t="str">
        <f ca="1">IF($I$1&lt;&gt;"y", "", IF(C127="", "", IFERROR(LOOKUP(2,1/(COUNTIF($D$2:D125,mergednames)=0),mergednames), "")))</f>
        <v/>
      </c>
      <c r="E126" s="93" t="str">
        <f t="shared" ca="1" si="4"/>
        <v/>
      </c>
      <c r="F126" s="93" t="str">
        <f ca="1">IF($I$1&lt;&gt;"y", "", IF(A127="", "", IFERROR(LOOKUP(2,1/(COUNTIF($F$2:F125,get_country)=0),get_country), "")))</f>
        <v/>
      </c>
      <c r="G126" s="93" t="str">
        <f t="shared" ca="1" si="3"/>
        <v/>
      </c>
      <c r="H126" s="67" t="str">
        <f t="array" aca="1" ref="H126" ca="1">IF($I$1&lt;&gt;"y", "", IFERROR(INDEX(countrylistsize,MATCH(SMALL(NOT(countrylistsize="")*IF(ISNUMBER(countrylistsize),COUNTIF(countrylistsize,"&lt;="&amp;countrylistsize),COUNTIF(countrylistsize,"&lt;="&amp;countrylistsize)+SUM(ISNUMBER(countrylistsize))),ROWS(F$3:F126)+SUM(ISBLANK(countrylistsize))),NOT(countrylistsize="")*IF(ISNUMBER(countrylistsize),COUNTIF(countrylistsize,"&lt;="&amp;countrylistsize),COUNTIF(countrylistsize,"&lt;="&amp;countrylistsize)+SUM(ISNUMBER(countrylistsize))),0)), ""))</f>
        <v/>
      </c>
      <c r="I126" s="70"/>
      <c r="J126" s="67" t="str">
        <f t="array" aca="1" ref="J126" ca="1">IF($I$1&lt;&gt;"y", "", IFERROR(INDEX(admin1listsize,MATCH(SMALL(NOT(admin1listsize="")*IF(ISNUMBER(admin1listsize),COUNTIF(admin1listsize,"&lt;="&amp;admin1listsize),COUNTIF(admin1listsize,"&lt;="&amp;admin1listsize)+SUM(ISNUMBER(admin1listsize))),ROWS(D$3:D126)+SUM(ISBLANK(admin1listsize))),NOT(admin1listsize="")*IF(ISNUMBER(admin1listsize),COUNTIF(admin1listsize,"&lt;="&amp;admin1listsize),COUNTIF(admin1listsize,"&lt;="&amp;admin1listsize)+SUM(ISNUMBER(admin1listsize))),0)), ""))</f>
        <v/>
      </c>
      <c r="K126" s="71"/>
    </row>
    <row r="127" spans="1:11" s="1" customFormat="1" x14ac:dyDescent="0.25">
      <c r="A127" s="93" t="str">
        <f>IF($I$1&lt;&gt;"y", "", IF(ISBLANK(DATA!D128),"",IF(ISBLANK(DATA!K128),"NO DATA",DATA!K128)))</f>
        <v>USA</v>
      </c>
      <c r="B127" s="93" t="str">
        <f>IF($I$1&lt;&gt;"y", "",IF(ISBLANK(DATA!D128),"", IF(ISBLANK(DATA!L128),"NO DATA",DATA!L128)))</f>
        <v>Arizona</v>
      </c>
      <c r="C127" s="93" t="str">
        <f t="shared" si="5"/>
        <v>USA@Arizona</v>
      </c>
      <c r="D127" s="93" t="str">
        <f ca="1">IF($I$1&lt;&gt;"y", "", IF(C128="", "", IFERROR(LOOKUP(2,1/(COUNTIF($D$2:D126,mergednames)=0),mergednames), "")))</f>
        <v/>
      </c>
      <c r="E127" s="93" t="str">
        <f t="shared" ca="1" si="4"/>
        <v/>
      </c>
      <c r="F127" s="93" t="str">
        <f ca="1">IF($I$1&lt;&gt;"y", "", IF(A128="", "", IFERROR(LOOKUP(2,1/(COUNTIF($F$2:F126,get_country)=0),get_country), "")))</f>
        <v/>
      </c>
      <c r="G127" s="93" t="str">
        <f t="shared" ca="1" si="3"/>
        <v/>
      </c>
      <c r="H127" s="67" t="str">
        <f t="array" aca="1" ref="H127" ca="1">IF($I$1&lt;&gt;"y", "", IFERROR(INDEX(countrylistsize,MATCH(SMALL(NOT(countrylistsize="")*IF(ISNUMBER(countrylistsize),COUNTIF(countrylistsize,"&lt;="&amp;countrylistsize),COUNTIF(countrylistsize,"&lt;="&amp;countrylistsize)+SUM(ISNUMBER(countrylistsize))),ROWS(F$3:F127)+SUM(ISBLANK(countrylistsize))),NOT(countrylistsize="")*IF(ISNUMBER(countrylistsize),COUNTIF(countrylistsize,"&lt;="&amp;countrylistsize),COUNTIF(countrylistsize,"&lt;="&amp;countrylistsize)+SUM(ISNUMBER(countrylistsize))),0)), ""))</f>
        <v/>
      </c>
      <c r="I127" s="70"/>
      <c r="J127" s="67" t="str">
        <f t="array" aca="1" ref="J127" ca="1">IF($I$1&lt;&gt;"y", "", IFERROR(INDEX(admin1listsize,MATCH(SMALL(NOT(admin1listsize="")*IF(ISNUMBER(admin1listsize),COUNTIF(admin1listsize,"&lt;="&amp;admin1listsize),COUNTIF(admin1listsize,"&lt;="&amp;admin1listsize)+SUM(ISNUMBER(admin1listsize))),ROWS(D$3:D127)+SUM(ISBLANK(admin1listsize))),NOT(admin1listsize="")*IF(ISNUMBER(admin1listsize),COUNTIF(admin1listsize,"&lt;="&amp;admin1listsize),COUNTIF(admin1listsize,"&lt;="&amp;admin1listsize)+SUM(ISNUMBER(admin1listsize))),0)), ""))</f>
        <v/>
      </c>
      <c r="K127" s="71"/>
    </row>
    <row r="128" spans="1:11" s="1" customFormat="1" x14ac:dyDescent="0.25">
      <c r="A128" s="93" t="str">
        <f>IF($I$1&lt;&gt;"y", "", IF(ISBLANK(DATA!D129),"",IF(ISBLANK(DATA!K129),"NO DATA",DATA!K129)))</f>
        <v>USA</v>
      </c>
      <c r="B128" s="93" t="str">
        <f>IF($I$1&lt;&gt;"y", "",IF(ISBLANK(DATA!D129),"", IF(ISBLANK(DATA!L129),"NO DATA",DATA!L129)))</f>
        <v>Arizona</v>
      </c>
      <c r="C128" s="93" t="str">
        <f t="shared" si="5"/>
        <v>USA@Arizona</v>
      </c>
      <c r="D128" s="93" t="str">
        <f ca="1">IF($I$1&lt;&gt;"y", "", IF(C129="", "", IFERROR(LOOKUP(2,1/(COUNTIF($D$2:D127,mergednames)=0),mergednames), "")))</f>
        <v/>
      </c>
      <c r="E128" s="93" t="str">
        <f t="shared" ca="1" si="4"/>
        <v/>
      </c>
      <c r="F128" s="93" t="str">
        <f ca="1">IF($I$1&lt;&gt;"y", "", IF(A129="", "", IFERROR(LOOKUP(2,1/(COUNTIF($F$2:F127,get_country)=0),get_country), "")))</f>
        <v/>
      </c>
      <c r="G128" s="93" t="str">
        <f t="shared" ca="1" si="3"/>
        <v/>
      </c>
      <c r="H128" s="67" t="str">
        <f t="array" aca="1" ref="H128" ca="1">IF($I$1&lt;&gt;"y", "", IFERROR(INDEX(countrylistsize,MATCH(SMALL(NOT(countrylistsize="")*IF(ISNUMBER(countrylistsize),COUNTIF(countrylistsize,"&lt;="&amp;countrylistsize),COUNTIF(countrylistsize,"&lt;="&amp;countrylistsize)+SUM(ISNUMBER(countrylistsize))),ROWS(F$3:F128)+SUM(ISBLANK(countrylistsize))),NOT(countrylistsize="")*IF(ISNUMBER(countrylistsize),COUNTIF(countrylistsize,"&lt;="&amp;countrylistsize),COUNTIF(countrylistsize,"&lt;="&amp;countrylistsize)+SUM(ISNUMBER(countrylistsize))),0)), ""))</f>
        <v/>
      </c>
      <c r="I128" s="70"/>
      <c r="J128" s="67" t="str">
        <f t="array" aca="1" ref="J128" ca="1">IF($I$1&lt;&gt;"y", "", IFERROR(INDEX(admin1listsize,MATCH(SMALL(NOT(admin1listsize="")*IF(ISNUMBER(admin1listsize),COUNTIF(admin1listsize,"&lt;="&amp;admin1listsize),COUNTIF(admin1listsize,"&lt;="&amp;admin1listsize)+SUM(ISNUMBER(admin1listsize))),ROWS(D$3:D128)+SUM(ISBLANK(admin1listsize))),NOT(admin1listsize="")*IF(ISNUMBER(admin1listsize),COUNTIF(admin1listsize,"&lt;="&amp;admin1listsize),COUNTIF(admin1listsize,"&lt;="&amp;admin1listsize)+SUM(ISNUMBER(admin1listsize))),0)), ""))</f>
        <v/>
      </c>
      <c r="K128" s="71"/>
    </row>
    <row r="129" spans="1:11" s="1" customFormat="1" x14ac:dyDescent="0.25">
      <c r="A129" s="93" t="str">
        <f>IF($I$1&lt;&gt;"y", "", IF(ISBLANK(DATA!D130),"",IF(ISBLANK(DATA!K130),"NO DATA",DATA!K130)))</f>
        <v>USA</v>
      </c>
      <c r="B129" s="93" t="str">
        <f>IF($I$1&lt;&gt;"y", "",IF(ISBLANK(DATA!D130),"", IF(ISBLANK(DATA!L130),"NO DATA",DATA!L130)))</f>
        <v>Arizona</v>
      </c>
      <c r="C129" s="93" t="str">
        <f t="shared" si="5"/>
        <v>USA@Arizona</v>
      </c>
      <c r="D129" s="93" t="str">
        <f ca="1">IF($I$1&lt;&gt;"y", "", IF(C130="", "", IFERROR(LOOKUP(2,1/(COUNTIF($D$2:D128,mergednames)=0),mergednames), "")))</f>
        <v/>
      </c>
      <c r="E129" s="93" t="str">
        <f t="shared" ca="1" si="4"/>
        <v/>
      </c>
      <c r="F129" s="93" t="str">
        <f ca="1">IF($I$1&lt;&gt;"y", "", IF(A130="", "", IFERROR(LOOKUP(2,1/(COUNTIF($F$2:F128,get_country)=0),get_country), "")))</f>
        <v/>
      </c>
      <c r="G129" s="93" t="str">
        <f t="shared" ca="1" si="3"/>
        <v/>
      </c>
      <c r="H129" s="67" t="str">
        <f t="array" aca="1" ref="H129" ca="1">IF($I$1&lt;&gt;"y", "", IFERROR(INDEX(countrylistsize,MATCH(SMALL(NOT(countrylistsize="")*IF(ISNUMBER(countrylistsize),COUNTIF(countrylistsize,"&lt;="&amp;countrylistsize),COUNTIF(countrylistsize,"&lt;="&amp;countrylistsize)+SUM(ISNUMBER(countrylistsize))),ROWS(F$3:F129)+SUM(ISBLANK(countrylistsize))),NOT(countrylistsize="")*IF(ISNUMBER(countrylistsize),COUNTIF(countrylistsize,"&lt;="&amp;countrylistsize),COUNTIF(countrylistsize,"&lt;="&amp;countrylistsize)+SUM(ISNUMBER(countrylistsize))),0)), ""))</f>
        <v/>
      </c>
      <c r="I129" s="70"/>
      <c r="J129" s="67" t="str">
        <f t="array" aca="1" ref="J129" ca="1">IF($I$1&lt;&gt;"y", "", IFERROR(INDEX(admin1listsize,MATCH(SMALL(NOT(admin1listsize="")*IF(ISNUMBER(admin1listsize),COUNTIF(admin1listsize,"&lt;="&amp;admin1listsize),COUNTIF(admin1listsize,"&lt;="&amp;admin1listsize)+SUM(ISNUMBER(admin1listsize))),ROWS(D$3:D129)+SUM(ISBLANK(admin1listsize))),NOT(admin1listsize="")*IF(ISNUMBER(admin1listsize),COUNTIF(admin1listsize,"&lt;="&amp;admin1listsize),COUNTIF(admin1listsize,"&lt;="&amp;admin1listsize)+SUM(ISNUMBER(admin1listsize))),0)), ""))</f>
        <v/>
      </c>
      <c r="K129" s="71"/>
    </row>
    <row r="130" spans="1:11" s="1" customFormat="1" x14ac:dyDescent="0.25">
      <c r="A130" s="93" t="str">
        <f>IF($I$1&lt;&gt;"y", "", IF(ISBLANK(DATA!D131),"",IF(ISBLANK(DATA!K131),"NO DATA",DATA!K131)))</f>
        <v>USA</v>
      </c>
      <c r="B130" s="93" t="str">
        <f>IF($I$1&lt;&gt;"y", "",IF(ISBLANK(DATA!D131),"", IF(ISBLANK(DATA!L131),"NO DATA",DATA!L131)))</f>
        <v>Arizona</v>
      </c>
      <c r="C130" s="93" t="str">
        <f t="shared" si="5"/>
        <v>USA@Arizona</v>
      </c>
      <c r="D130" s="93" t="str">
        <f ca="1">IF($I$1&lt;&gt;"y", "", IF(C131="", "", IFERROR(LOOKUP(2,1/(COUNTIF($D$2:D129,mergednames)=0),mergednames), "")))</f>
        <v/>
      </c>
      <c r="E130" s="93" t="str">
        <f t="shared" ca="1" si="4"/>
        <v/>
      </c>
      <c r="F130" s="93" t="str">
        <f ca="1">IF($I$1&lt;&gt;"y", "", IF(A131="", "", IFERROR(LOOKUP(2,1/(COUNTIF($F$2:F129,get_country)=0),get_country), "")))</f>
        <v/>
      </c>
      <c r="G130" s="93" t="str">
        <f t="shared" ca="1" si="3"/>
        <v/>
      </c>
      <c r="H130" s="67" t="str">
        <f t="array" aca="1" ref="H130" ca="1">IF($I$1&lt;&gt;"y", "", IFERROR(INDEX(countrylistsize,MATCH(SMALL(NOT(countrylistsize="")*IF(ISNUMBER(countrylistsize),COUNTIF(countrylistsize,"&lt;="&amp;countrylistsize),COUNTIF(countrylistsize,"&lt;="&amp;countrylistsize)+SUM(ISNUMBER(countrylistsize))),ROWS(F$3:F130)+SUM(ISBLANK(countrylistsize))),NOT(countrylistsize="")*IF(ISNUMBER(countrylistsize),COUNTIF(countrylistsize,"&lt;="&amp;countrylistsize),COUNTIF(countrylistsize,"&lt;="&amp;countrylistsize)+SUM(ISNUMBER(countrylistsize))),0)), ""))</f>
        <v/>
      </c>
      <c r="I130" s="70"/>
      <c r="J130" s="67" t="str">
        <f t="array" aca="1" ref="J130" ca="1">IF($I$1&lt;&gt;"y", "", IFERROR(INDEX(admin1listsize,MATCH(SMALL(NOT(admin1listsize="")*IF(ISNUMBER(admin1listsize),COUNTIF(admin1listsize,"&lt;="&amp;admin1listsize),COUNTIF(admin1listsize,"&lt;="&amp;admin1listsize)+SUM(ISNUMBER(admin1listsize))),ROWS(D$3:D130)+SUM(ISBLANK(admin1listsize))),NOT(admin1listsize="")*IF(ISNUMBER(admin1listsize),COUNTIF(admin1listsize,"&lt;="&amp;admin1listsize),COUNTIF(admin1listsize,"&lt;="&amp;admin1listsize)+SUM(ISNUMBER(admin1listsize))),0)), ""))</f>
        <v/>
      </c>
      <c r="K130" s="71"/>
    </row>
    <row r="131" spans="1:11" s="1" customFormat="1" x14ac:dyDescent="0.25">
      <c r="A131" s="93" t="str">
        <f>IF($I$1&lt;&gt;"y", "", IF(ISBLANK(DATA!D132),"",IF(ISBLANK(DATA!K132),"NO DATA",DATA!K132)))</f>
        <v>USA</v>
      </c>
      <c r="B131" s="93" t="str">
        <f>IF($I$1&lt;&gt;"y", "",IF(ISBLANK(DATA!D132),"", IF(ISBLANK(DATA!L132),"NO DATA",DATA!L132)))</f>
        <v>Arizona</v>
      </c>
      <c r="C131" s="93" t="str">
        <f t="shared" si="5"/>
        <v>USA@Arizona</v>
      </c>
      <c r="D131" s="93" t="str">
        <f ca="1">IF($I$1&lt;&gt;"y", "", IF(C132="", "", IFERROR(LOOKUP(2,1/(COUNTIF($D$2:D130,mergednames)=0),mergednames), "")))</f>
        <v/>
      </c>
      <c r="E131" s="93" t="str">
        <f t="shared" ca="1" si="4"/>
        <v/>
      </c>
      <c r="F131" s="93" t="str">
        <f ca="1">IF($I$1&lt;&gt;"y", "", IF(A132="", "", IFERROR(LOOKUP(2,1/(COUNTIF($F$2:F130,get_country)=0),get_country), "")))</f>
        <v/>
      </c>
      <c r="G131" s="93" t="str">
        <f t="shared" ref="G131:G194" ca="1" si="6">IF($I$1&lt;&gt;"y", "", IF(F131="", "", G130+1))</f>
        <v/>
      </c>
      <c r="H131" s="67" t="str">
        <f t="array" aca="1" ref="H131" ca="1">IF($I$1&lt;&gt;"y", "", IFERROR(INDEX(countrylistsize,MATCH(SMALL(NOT(countrylistsize="")*IF(ISNUMBER(countrylistsize),COUNTIF(countrylistsize,"&lt;="&amp;countrylistsize),COUNTIF(countrylistsize,"&lt;="&amp;countrylistsize)+SUM(ISNUMBER(countrylistsize))),ROWS(F$3:F131)+SUM(ISBLANK(countrylistsize))),NOT(countrylistsize="")*IF(ISNUMBER(countrylistsize),COUNTIF(countrylistsize,"&lt;="&amp;countrylistsize),COUNTIF(countrylistsize,"&lt;="&amp;countrylistsize)+SUM(ISNUMBER(countrylistsize))),0)), ""))</f>
        <v/>
      </c>
      <c r="I131" s="70"/>
      <c r="J131" s="67" t="str">
        <f t="array" aca="1" ref="J131" ca="1">IF($I$1&lt;&gt;"y", "", IFERROR(INDEX(admin1listsize,MATCH(SMALL(NOT(admin1listsize="")*IF(ISNUMBER(admin1listsize),COUNTIF(admin1listsize,"&lt;="&amp;admin1listsize),COUNTIF(admin1listsize,"&lt;="&amp;admin1listsize)+SUM(ISNUMBER(admin1listsize))),ROWS(D$3:D131)+SUM(ISBLANK(admin1listsize))),NOT(admin1listsize="")*IF(ISNUMBER(admin1listsize),COUNTIF(admin1listsize,"&lt;="&amp;admin1listsize),COUNTIF(admin1listsize,"&lt;="&amp;admin1listsize)+SUM(ISNUMBER(admin1listsize))),0)), ""))</f>
        <v/>
      </c>
      <c r="K131" s="71"/>
    </row>
    <row r="132" spans="1:11" s="1" customFormat="1" x14ac:dyDescent="0.25">
      <c r="A132" s="93" t="str">
        <f>IF($I$1&lt;&gt;"y", "", IF(ISBLANK(DATA!D133),"",IF(ISBLANK(DATA!K133),"NO DATA",DATA!K133)))</f>
        <v>USA</v>
      </c>
      <c r="B132" s="93" t="str">
        <f>IF($I$1&lt;&gt;"y", "",IF(ISBLANK(DATA!D133),"", IF(ISBLANK(DATA!L133),"NO DATA",DATA!L133)))</f>
        <v>Arizona</v>
      </c>
      <c r="C132" s="93" t="str">
        <f t="shared" si="5"/>
        <v>USA@Arizona</v>
      </c>
      <c r="D132" s="93" t="str">
        <f ca="1">IF($I$1&lt;&gt;"y", "", IF(C133="", "", IFERROR(LOOKUP(2,1/(COUNTIF($D$2:D131,mergednames)=0),mergednames), "")))</f>
        <v/>
      </c>
      <c r="E132" s="93" t="str">
        <f t="shared" ref="E132:E195" ca="1" si="7">IF($I$1&lt;&gt;"y", "", IF(D132="", "", E131+1))</f>
        <v/>
      </c>
      <c r="F132" s="93" t="str">
        <f ca="1">IF($I$1&lt;&gt;"y", "", IF(A133="", "", IFERROR(LOOKUP(2,1/(COUNTIF($F$2:F131,get_country)=0),get_country), "")))</f>
        <v/>
      </c>
      <c r="G132" s="93" t="str">
        <f t="shared" ca="1" si="6"/>
        <v/>
      </c>
      <c r="H132" s="67" t="str">
        <f t="array" aca="1" ref="H132" ca="1">IF($I$1&lt;&gt;"y", "", IFERROR(INDEX(countrylistsize,MATCH(SMALL(NOT(countrylistsize="")*IF(ISNUMBER(countrylistsize),COUNTIF(countrylistsize,"&lt;="&amp;countrylistsize),COUNTIF(countrylistsize,"&lt;="&amp;countrylistsize)+SUM(ISNUMBER(countrylistsize))),ROWS(F$3:F132)+SUM(ISBLANK(countrylistsize))),NOT(countrylistsize="")*IF(ISNUMBER(countrylistsize),COUNTIF(countrylistsize,"&lt;="&amp;countrylistsize),COUNTIF(countrylistsize,"&lt;="&amp;countrylistsize)+SUM(ISNUMBER(countrylistsize))),0)), ""))</f>
        <v/>
      </c>
      <c r="I132" s="70"/>
      <c r="J132" s="67" t="str">
        <f t="array" aca="1" ref="J132" ca="1">IF($I$1&lt;&gt;"y", "", IFERROR(INDEX(admin1listsize,MATCH(SMALL(NOT(admin1listsize="")*IF(ISNUMBER(admin1listsize),COUNTIF(admin1listsize,"&lt;="&amp;admin1listsize),COUNTIF(admin1listsize,"&lt;="&amp;admin1listsize)+SUM(ISNUMBER(admin1listsize))),ROWS(D$3:D132)+SUM(ISBLANK(admin1listsize))),NOT(admin1listsize="")*IF(ISNUMBER(admin1listsize),COUNTIF(admin1listsize,"&lt;="&amp;admin1listsize),COUNTIF(admin1listsize,"&lt;="&amp;admin1listsize)+SUM(ISNUMBER(admin1listsize))),0)), ""))</f>
        <v/>
      </c>
      <c r="K132" s="71"/>
    </row>
    <row r="133" spans="1:11" s="1" customFormat="1" x14ac:dyDescent="0.25">
      <c r="A133" s="93" t="str">
        <f>IF($I$1&lt;&gt;"y", "", IF(ISBLANK(DATA!D134),"",IF(ISBLANK(DATA!K134),"NO DATA",DATA!K134)))</f>
        <v>USA</v>
      </c>
      <c r="B133" s="93" t="str">
        <f>IF($I$1&lt;&gt;"y", "",IF(ISBLANK(DATA!D134),"", IF(ISBLANK(DATA!L134),"NO DATA",DATA!L134)))</f>
        <v>Arizona</v>
      </c>
      <c r="C133" s="93" t="str">
        <f t="shared" ref="C133:C196" si="8">IF($I$1&lt;&gt;"y", "", IF(A133="", "", A133&amp;"@"&amp;B133))</f>
        <v>USA@Arizona</v>
      </c>
      <c r="D133" s="93" t="str">
        <f ca="1">IF($I$1&lt;&gt;"y", "", IF(C134="", "", IFERROR(LOOKUP(2,1/(COUNTIF($D$2:D132,mergednames)=0),mergednames), "")))</f>
        <v/>
      </c>
      <c r="E133" s="93" t="str">
        <f t="shared" ca="1" si="7"/>
        <v/>
      </c>
      <c r="F133" s="93" t="str">
        <f ca="1">IF($I$1&lt;&gt;"y", "", IF(A134="", "", IFERROR(LOOKUP(2,1/(COUNTIF($F$2:F132,get_country)=0),get_country), "")))</f>
        <v/>
      </c>
      <c r="G133" s="93" t="str">
        <f t="shared" ca="1" si="6"/>
        <v/>
      </c>
      <c r="H133" s="67" t="str">
        <f t="array" aca="1" ref="H133" ca="1">IF($I$1&lt;&gt;"y", "", IFERROR(INDEX(countrylistsize,MATCH(SMALL(NOT(countrylistsize="")*IF(ISNUMBER(countrylistsize),COUNTIF(countrylistsize,"&lt;="&amp;countrylistsize),COUNTIF(countrylistsize,"&lt;="&amp;countrylistsize)+SUM(ISNUMBER(countrylistsize))),ROWS(F$3:F133)+SUM(ISBLANK(countrylistsize))),NOT(countrylistsize="")*IF(ISNUMBER(countrylistsize),COUNTIF(countrylistsize,"&lt;="&amp;countrylistsize),COUNTIF(countrylistsize,"&lt;="&amp;countrylistsize)+SUM(ISNUMBER(countrylistsize))),0)), ""))</f>
        <v/>
      </c>
      <c r="I133" s="70"/>
      <c r="J133" s="67" t="str">
        <f t="array" aca="1" ref="J133" ca="1">IF($I$1&lt;&gt;"y", "", IFERROR(INDEX(admin1listsize,MATCH(SMALL(NOT(admin1listsize="")*IF(ISNUMBER(admin1listsize),COUNTIF(admin1listsize,"&lt;="&amp;admin1listsize),COUNTIF(admin1listsize,"&lt;="&amp;admin1listsize)+SUM(ISNUMBER(admin1listsize))),ROWS(D$3:D133)+SUM(ISBLANK(admin1listsize))),NOT(admin1listsize="")*IF(ISNUMBER(admin1listsize),COUNTIF(admin1listsize,"&lt;="&amp;admin1listsize),COUNTIF(admin1listsize,"&lt;="&amp;admin1listsize)+SUM(ISNUMBER(admin1listsize))),0)), ""))</f>
        <v/>
      </c>
      <c r="K133" s="71"/>
    </row>
    <row r="134" spans="1:11" s="1" customFormat="1" x14ac:dyDescent="0.25">
      <c r="A134" s="93" t="str">
        <f>IF($I$1&lt;&gt;"y", "", IF(ISBLANK(DATA!D135),"",IF(ISBLANK(DATA!K135),"NO DATA",DATA!K135)))</f>
        <v>USA</v>
      </c>
      <c r="B134" s="93" t="str">
        <f>IF($I$1&lt;&gt;"y", "",IF(ISBLANK(DATA!D135),"", IF(ISBLANK(DATA!L135),"NO DATA",DATA!L135)))</f>
        <v>Arizona</v>
      </c>
      <c r="C134" s="93" t="str">
        <f t="shared" si="8"/>
        <v>USA@Arizona</v>
      </c>
      <c r="D134" s="93" t="str">
        <f ca="1">IF($I$1&lt;&gt;"y", "", IF(C135="", "", IFERROR(LOOKUP(2,1/(COUNTIF($D$2:D133,mergednames)=0),mergednames), "")))</f>
        <v/>
      </c>
      <c r="E134" s="93" t="str">
        <f t="shared" ca="1" si="7"/>
        <v/>
      </c>
      <c r="F134" s="93" t="str">
        <f ca="1">IF($I$1&lt;&gt;"y", "", IF(A135="", "", IFERROR(LOOKUP(2,1/(COUNTIF($F$2:F133,get_country)=0),get_country), "")))</f>
        <v/>
      </c>
      <c r="G134" s="93" t="str">
        <f t="shared" ca="1" si="6"/>
        <v/>
      </c>
      <c r="H134" s="67" t="str">
        <f t="array" aca="1" ref="H134" ca="1">IF($I$1&lt;&gt;"y", "", IFERROR(INDEX(countrylistsize,MATCH(SMALL(NOT(countrylistsize="")*IF(ISNUMBER(countrylistsize),COUNTIF(countrylistsize,"&lt;="&amp;countrylistsize),COUNTIF(countrylistsize,"&lt;="&amp;countrylistsize)+SUM(ISNUMBER(countrylistsize))),ROWS(F$3:F134)+SUM(ISBLANK(countrylistsize))),NOT(countrylistsize="")*IF(ISNUMBER(countrylistsize),COUNTIF(countrylistsize,"&lt;="&amp;countrylistsize),COUNTIF(countrylistsize,"&lt;="&amp;countrylistsize)+SUM(ISNUMBER(countrylistsize))),0)), ""))</f>
        <v/>
      </c>
      <c r="I134" s="70"/>
      <c r="J134" s="67" t="str">
        <f t="array" aca="1" ref="J134" ca="1">IF($I$1&lt;&gt;"y", "", IFERROR(INDEX(admin1listsize,MATCH(SMALL(NOT(admin1listsize="")*IF(ISNUMBER(admin1listsize),COUNTIF(admin1listsize,"&lt;="&amp;admin1listsize),COUNTIF(admin1listsize,"&lt;="&amp;admin1listsize)+SUM(ISNUMBER(admin1listsize))),ROWS(D$3:D134)+SUM(ISBLANK(admin1listsize))),NOT(admin1listsize="")*IF(ISNUMBER(admin1listsize),COUNTIF(admin1listsize,"&lt;="&amp;admin1listsize),COUNTIF(admin1listsize,"&lt;="&amp;admin1listsize)+SUM(ISNUMBER(admin1listsize))),0)), ""))</f>
        <v/>
      </c>
      <c r="K134" s="71"/>
    </row>
    <row r="135" spans="1:11" s="1" customFormat="1" x14ac:dyDescent="0.25">
      <c r="A135" s="93" t="str">
        <f>IF($I$1&lt;&gt;"y", "", IF(ISBLANK(DATA!D136),"",IF(ISBLANK(DATA!K136),"NO DATA",DATA!K136)))</f>
        <v>USA</v>
      </c>
      <c r="B135" s="93" t="str">
        <f>IF($I$1&lt;&gt;"y", "",IF(ISBLANK(DATA!D136),"", IF(ISBLANK(DATA!L136),"NO DATA",DATA!L136)))</f>
        <v>Arizona</v>
      </c>
      <c r="C135" s="93" t="str">
        <f t="shared" si="8"/>
        <v>USA@Arizona</v>
      </c>
      <c r="D135" s="93" t="str">
        <f ca="1">IF($I$1&lt;&gt;"y", "", IF(C136="", "", IFERROR(LOOKUP(2,1/(COUNTIF($D$2:D134,mergednames)=0),mergednames), "")))</f>
        <v/>
      </c>
      <c r="E135" s="93" t="str">
        <f t="shared" ca="1" si="7"/>
        <v/>
      </c>
      <c r="F135" s="93" t="str">
        <f ca="1">IF($I$1&lt;&gt;"y", "", IF(A136="", "", IFERROR(LOOKUP(2,1/(COUNTIF($F$2:F134,get_country)=0),get_country), "")))</f>
        <v/>
      </c>
      <c r="G135" s="93" t="str">
        <f t="shared" ca="1" si="6"/>
        <v/>
      </c>
      <c r="H135" s="67" t="str">
        <f t="array" aca="1" ref="H135" ca="1">IF($I$1&lt;&gt;"y", "", IFERROR(INDEX(countrylistsize,MATCH(SMALL(NOT(countrylistsize="")*IF(ISNUMBER(countrylistsize),COUNTIF(countrylistsize,"&lt;="&amp;countrylistsize),COUNTIF(countrylistsize,"&lt;="&amp;countrylistsize)+SUM(ISNUMBER(countrylistsize))),ROWS(F$3:F135)+SUM(ISBLANK(countrylistsize))),NOT(countrylistsize="")*IF(ISNUMBER(countrylistsize),COUNTIF(countrylistsize,"&lt;="&amp;countrylistsize),COUNTIF(countrylistsize,"&lt;="&amp;countrylistsize)+SUM(ISNUMBER(countrylistsize))),0)), ""))</f>
        <v/>
      </c>
      <c r="I135" s="70"/>
      <c r="J135" s="67" t="str">
        <f t="array" aca="1" ref="J135" ca="1">IF($I$1&lt;&gt;"y", "", IFERROR(INDEX(admin1listsize,MATCH(SMALL(NOT(admin1listsize="")*IF(ISNUMBER(admin1listsize),COUNTIF(admin1listsize,"&lt;="&amp;admin1listsize),COUNTIF(admin1listsize,"&lt;="&amp;admin1listsize)+SUM(ISNUMBER(admin1listsize))),ROWS(D$3:D135)+SUM(ISBLANK(admin1listsize))),NOT(admin1listsize="")*IF(ISNUMBER(admin1listsize),COUNTIF(admin1listsize,"&lt;="&amp;admin1listsize),COUNTIF(admin1listsize,"&lt;="&amp;admin1listsize)+SUM(ISNUMBER(admin1listsize))),0)), ""))</f>
        <v/>
      </c>
      <c r="K135" s="71"/>
    </row>
    <row r="136" spans="1:11" s="1" customFormat="1" x14ac:dyDescent="0.25">
      <c r="A136" s="93" t="str">
        <f>IF($I$1&lt;&gt;"y", "", IF(ISBLANK(DATA!D137),"",IF(ISBLANK(DATA!K137),"NO DATA",DATA!K137)))</f>
        <v>USA</v>
      </c>
      <c r="B136" s="93" t="str">
        <f>IF($I$1&lt;&gt;"y", "",IF(ISBLANK(DATA!D137),"", IF(ISBLANK(DATA!L137),"NO DATA",DATA!L137)))</f>
        <v>Arizona</v>
      </c>
      <c r="C136" s="93" t="str">
        <f t="shared" si="8"/>
        <v>USA@Arizona</v>
      </c>
      <c r="D136" s="93" t="str">
        <f ca="1">IF($I$1&lt;&gt;"y", "", IF(C137="", "", IFERROR(LOOKUP(2,1/(COUNTIF($D$2:D135,mergednames)=0),mergednames), "")))</f>
        <v/>
      </c>
      <c r="E136" s="93" t="str">
        <f t="shared" ca="1" si="7"/>
        <v/>
      </c>
      <c r="F136" s="93" t="str">
        <f ca="1">IF($I$1&lt;&gt;"y", "", IF(A137="", "", IFERROR(LOOKUP(2,1/(COUNTIF($F$2:F135,get_country)=0),get_country), "")))</f>
        <v/>
      </c>
      <c r="G136" s="93" t="str">
        <f t="shared" ca="1" si="6"/>
        <v/>
      </c>
      <c r="H136" s="67" t="str">
        <f t="array" aca="1" ref="H136" ca="1">IF($I$1&lt;&gt;"y", "", IFERROR(INDEX(countrylistsize,MATCH(SMALL(NOT(countrylistsize="")*IF(ISNUMBER(countrylistsize),COUNTIF(countrylistsize,"&lt;="&amp;countrylistsize),COUNTIF(countrylistsize,"&lt;="&amp;countrylistsize)+SUM(ISNUMBER(countrylistsize))),ROWS(F$3:F136)+SUM(ISBLANK(countrylistsize))),NOT(countrylistsize="")*IF(ISNUMBER(countrylistsize),COUNTIF(countrylistsize,"&lt;="&amp;countrylistsize),COUNTIF(countrylistsize,"&lt;="&amp;countrylistsize)+SUM(ISNUMBER(countrylistsize))),0)), ""))</f>
        <v/>
      </c>
      <c r="I136" s="70"/>
      <c r="J136" s="67" t="str">
        <f t="array" aca="1" ref="J136" ca="1">IF($I$1&lt;&gt;"y", "", IFERROR(INDEX(admin1listsize,MATCH(SMALL(NOT(admin1listsize="")*IF(ISNUMBER(admin1listsize),COUNTIF(admin1listsize,"&lt;="&amp;admin1listsize),COUNTIF(admin1listsize,"&lt;="&amp;admin1listsize)+SUM(ISNUMBER(admin1listsize))),ROWS(D$3:D136)+SUM(ISBLANK(admin1listsize))),NOT(admin1listsize="")*IF(ISNUMBER(admin1listsize),COUNTIF(admin1listsize,"&lt;="&amp;admin1listsize),COUNTIF(admin1listsize,"&lt;="&amp;admin1listsize)+SUM(ISNUMBER(admin1listsize))),0)), ""))</f>
        <v/>
      </c>
      <c r="K136" s="71"/>
    </row>
    <row r="137" spans="1:11" s="1" customFormat="1" x14ac:dyDescent="0.25">
      <c r="A137" s="93" t="str">
        <f>IF($I$1&lt;&gt;"y", "", IF(ISBLANK(DATA!D138),"",IF(ISBLANK(DATA!K138),"NO DATA",DATA!K138)))</f>
        <v>USA</v>
      </c>
      <c r="B137" s="93" t="str">
        <f>IF($I$1&lt;&gt;"y", "",IF(ISBLANK(DATA!D138),"", IF(ISBLANK(DATA!L138),"NO DATA",DATA!L138)))</f>
        <v>Arizona</v>
      </c>
      <c r="C137" s="93" t="str">
        <f t="shared" si="8"/>
        <v>USA@Arizona</v>
      </c>
      <c r="D137" s="93" t="str">
        <f ca="1">IF($I$1&lt;&gt;"y", "", IF(C138="", "", IFERROR(LOOKUP(2,1/(COUNTIF($D$2:D136,mergednames)=0),mergednames), "")))</f>
        <v/>
      </c>
      <c r="E137" s="93" t="str">
        <f t="shared" ca="1" si="7"/>
        <v/>
      </c>
      <c r="F137" s="93" t="str">
        <f ca="1">IF($I$1&lt;&gt;"y", "", IF(A138="", "", IFERROR(LOOKUP(2,1/(COUNTIF($F$2:F136,get_country)=0),get_country), "")))</f>
        <v/>
      </c>
      <c r="G137" s="93" t="str">
        <f t="shared" ca="1" si="6"/>
        <v/>
      </c>
      <c r="H137" s="67" t="str">
        <f t="array" aca="1" ref="H137" ca="1">IF($I$1&lt;&gt;"y", "", IFERROR(INDEX(countrylistsize,MATCH(SMALL(NOT(countrylistsize="")*IF(ISNUMBER(countrylistsize),COUNTIF(countrylistsize,"&lt;="&amp;countrylistsize),COUNTIF(countrylistsize,"&lt;="&amp;countrylistsize)+SUM(ISNUMBER(countrylistsize))),ROWS(F$3:F137)+SUM(ISBLANK(countrylistsize))),NOT(countrylistsize="")*IF(ISNUMBER(countrylistsize),COUNTIF(countrylistsize,"&lt;="&amp;countrylistsize),COUNTIF(countrylistsize,"&lt;="&amp;countrylistsize)+SUM(ISNUMBER(countrylistsize))),0)), ""))</f>
        <v/>
      </c>
      <c r="I137" s="70"/>
      <c r="J137" s="67" t="str">
        <f t="array" aca="1" ref="J137" ca="1">IF($I$1&lt;&gt;"y", "", IFERROR(INDEX(admin1listsize,MATCH(SMALL(NOT(admin1listsize="")*IF(ISNUMBER(admin1listsize),COUNTIF(admin1listsize,"&lt;="&amp;admin1listsize),COUNTIF(admin1listsize,"&lt;="&amp;admin1listsize)+SUM(ISNUMBER(admin1listsize))),ROWS(D$3:D137)+SUM(ISBLANK(admin1listsize))),NOT(admin1listsize="")*IF(ISNUMBER(admin1listsize),COUNTIF(admin1listsize,"&lt;="&amp;admin1listsize),COUNTIF(admin1listsize,"&lt;="&amp;admin1listsize)+SUM(ISNUMBER(admin1listsize))),0)), ""))</f>
        <v/>
      </c>
      <c r="K137" s="71"/>
    </row>
    <row r="138" spans="1:11" s="1" customFormat="1" x14ac:dyDescent="0.25">
      <c r="A138" s="93" t="str">
        <f>IF($I$1&lt;&gt;"y", "", IF(ISBLANK(DATA!D139),"",IF(ISBLANK(DATA!K139),"NO DATA",DATA!K139)))</f>
        <v>USA</v>
      </c>
      <c r="B138" s="93" t="str">
        <f>IF($I$1&lt;&gt;"y", "",IF(ISBLANK(DATA!D139),"", IF(ISBLANK(DATA!L139),"NO DATA",DATA!L139)))</f>
        <v>Arizona</v>
      </c>
      <c r="C138" s="93" t="str">
        <f t="shared" si="8"/>
        <v>USA@Arizona</v>
      </c>
      <c r="D138" s="93" t="str">
        <f ca="1">IF($I$1&lt;&gt;"y", "", IF(C139="", "", IFERROR(LOOKUP(2,1/(COUNTIF($D$2:D137,mergednames)=0),mergednames), "")))</f>
        <v/>
      </c>
      <c r="E138" s="93" t="str">
        <f t="shared" ca="1" si="7"/>
        <v/>
      </c>
      <c r="F138" s="93" t="str">
        <f ca="1">IF($I$1&lt;&gt;"y", "", IF(A139="", "", IFERROR(LOOKUP(2,1/(COUNTIF($F$2:F137,get_country)=0),get_country), "")))</f>
        <v/>
      </c>
      <c r="G138" s="93" t="str">
        <f t="shared" ca="1" si="6"/>
        <v/>
      </c>
      <c r="H138" s="67" t="str">
        <f t="array" aca="1" ref="H138" ca="1">IF($I$1&lt;&gt;"y", "", IFERROR(INDEX(countrylistsize,MATCH(SMALL(NOT(countrylistsize="")*IF(ISNUMBER(countrylistsize),COUNTIF(countrylistsize,"&lt;="&amp;countrylistsize),COUNTIF(countrylistsize,"&lt;="&amp;countrylistsize)+SUM(ISNUMBER(countrylistsize))),ROWS(F$3:F138)+SUM(ISBLANK(countrylistsize))),NOT(countrylistsize="")*IF(ISNUMBER(countrylistsize),COUNTIF(countrylistsize,"&lt;="&amp;countrylistsize),COUNTIF(countrylistsize,"&lt;="&amp;countrylistsize)+SUM(ISNUMBER(countrylistsize))),0)), ""))</f>
        <v/>
      </c>
      <c r="I138" s="70"/>
      <c r="J138" s="67" t="str">
        <f t="array" aca="1" ref="J138" ca="1">IF($I$1&lt;&gt;"y", "", IFERROR(INDEX(admin1listsize,MATCH(SMALL(NOT(admin1listsize="")*IF(ISNUMBER(admin1listsize),COUNTIF(admin1listsize,"&lt;="&amp;admin1listsize),COUNTIF(admin1listsize,"&lt;="&amp;admin1listsize)+SUM(ISNUMBER(admin1listsize))),ROWS(D$3:D138)+SUM(ISBLANK(admin1listsize))),NOT(admin1listsize="")*IF(ISNUMBER(admin1listsize),COUNTIF(admin1listsize,"&lt;="&amp;admin1listsize),COUNTIF(admin1listsize,"&lt;="&amp;admin1listsize)+SUM(ISNUMBER(admin1listsize))),0)), ""))</f>
        <v/>
      </c>
      <c r="K138" s="71"/>
    </row>
    <row r="139" spans="1:11" s="1" customFormat="1" x14ac:dyDescent="0.25">
      <c r="A139" s="93" t="str">
        <f>IF($I$1&lt;&gt;"y", "", IF(ISBLANK(DATA!D140),"",IF(ISBLANK(DATA!K140),"NO DATA",DATA!K140)))</f>
        <v>USA</v>
      </c>
      <c r="B139" s="93" t="str">
        <f>IF($I$1&lt;&gt;"y", "",IF(ISBLANK(DATA!D140),"", IF(ISBLANK(DATA!L140),"NO DATA",DATA!L140)))</f>
        <v>Arizona</v>
      </c>
      <c r="C139" s="93" t="str">
        <f t="shared" si="8"/>
        <v>USA@Arizona</v>
      </c>
      <c r="D139" s="93" t="str">
        <f ca="1">IF($I$1&lt;&gt;"y", "", IF(C140="", "", IFERROR(LOOKUP(2,1/(COUNTIF($D$2:D138,mergednames)=0),mergednames), "")))</f>
        <v/>
      </c>
      <c r="E139" s="93" t="str">
        <f t="shared" ca="1" si="7"/>
        <v/>
      </c>
      <c r="F139" s="93" t="str">
        <f ca="1">IF($I$1&lt;&gt;"y", "", IF(A140="", "", IFERROR(LOOKUP(2,1/(COUNTIF($F$2:F138,get_country)=0),get_country), "")))</f>
        <v/>
      </c>
      <c r="G139" s="93" t="str">
        <f t="shared" ca="1" si="6"/>
        <v/>
      </c>
      <c r="H139" s="67" t="str">
        <f t="array" aca="1" ref="H139" ca="1">IF($I$1&lt;&gt;"y", "", IFERROR(INDEX(countrylistsize,MATCH(SMALL(NOT(countrylistsize="")*IF(ISNUMBER(countrylistsize),COUNTIF(countrylistsize,"&lt;="&amp;countrylistsize),COUNTIF(countrylistsize,"&lt;="&amp;countrylistsize)+SUM(ISNUMBER(countrylistsize))),ROWS(F$3:F139)+SUM(ISBLANK(countrylistsize))),NOT(countrylistsize="")*IF(ISNUMBER(countrylistsize),COUNTIF(countrylistsize,"&lt;="&amp;countrylistsize),COUNTIF(countrylistsize,"&lt;="&amp;countrylistsize)+SUM(ISNUMBER(countrylistsize))),0)), ""))</f>
        <v/>
      </c>
      <c r="I139" s="70"/>
      <c r="J139" s="67" t="str">
        <f t="array" aca="1" ref="J139" ca="1">IF($I$1&lt;&gt;"y", "", IFERROR(INDEX(admin1listsize,MATCH(SMALL(NOT(admin1listsize="")*IF(ISNUMBER(admin1listsize),COUNTIF(admin1listsize,"&lt;="&amp;admin1listsize),COUNTIF(admin1listsize,"&lt;="&amp;admin1listsize)+SUM(ISNUMBER(admin1listsize))),ROWS(D$3:D139)+SUM(ISBLANK(admin1listsize))),NOT(admin1listsize="")*IF(ISNUMBER(admin1listsize),COUNTIF(admin1listsize,"&lt;="&amp;admin1listsize),COUNTIF(admin1listsize,"&lt;="&amp;admin1listsize)+SUM(ISNUMBER(admin1listsize))),0)), ""))</f>
        <v/>
      </c>
      <c r="K139" s="71"/>
    </row>
    <row r="140" spans="1:11" s="1" customFormat="1" x14ac:dyDescent="0.25">
      <c r="A140" s="93" t="str">
        <f>IF($I$1&lt;&gt;"y", "", IF(ISBLANK(DATA!D141),"",IF(ISBLANK(DATA!K141),"NO DATA",DATA!K141)))</f>
        <v>USA</v>
      </c>
      <c r="B140" s="93" t="str">
        <f>IF($I$1&lt;&gt;"y", "",IF(ISBLANK(DATA!D141),"", IF(ISBLANK(DATA!L141),"NO DATA",DATA!L141)))</f>
        <v>Arizona</v>
      </c>
      <c r="C140" s="93" t="str">
        <f t="shared" si="8"/>
        <v>USA@Arizona</v>
      </c>
      <c r="D140" s="93" t="str">
        <f ca="1">IF($I$1&lt;&gt;"y", "", IF(C141="", "", IFERROR(LOOKUP(2,1/(COUNTIF($D$2:D139,mergednames)=0),mergednames), "")))</f>
        <v/>
      </c>
      <c r="E140" s="93" t="str">
        <f t="shared" ca="1" si="7"/>
        <v/>
      </c>
      <c r="F140" s="93" t="str">
        <f ca="1">IF($I$1&lt;&gt;"y", "", IF(A141="", "", IFERROR(LOOKUP(2,1/(COUNTIF($F$2:F139,get_country)=0),get_country), "")))</f>
        <v/>
      </c>
      <c r="G140" s="93" t="str">
        <f t="shared" ca="1" si="6"/>
        <v/>
      </c>
      <c r="H140" s="67" t="str">
        <f t="array" aca="1" ref="H140" ca="1">IF($I$1&lt;&gt;"y", "", IFERROR(INDEX(countrylistsize,MATCH(SMALL(NOT(countrylistsize="")*IF(ISNUMBER(countrylistsize),COUNTIF(countrylistsize,"&lt;="&amp;countrylistsize),COUNTIF(countrylistsize,"&lt;="&amp;countrylistsize)+SUM(ISNUMBER(countrylistsize))),ROWS(F$3:F140)+SUM(ISBLANK(countrylistsize))),NOT(countrylistsize="")*IF(ISNUMBER(countrylistsize),COUNTIF(countrylistsize,"&lt;="&amp;countrylistsize),COUNTIF(countrylistsize,"&lt;="&amp;countrylistsize)+SUM(ISNUMBER(countrylistsize))),0)), ""))</f>
        <v/>
      </c>
      <c r="I140" s="70"/>
      <c r="J140" s="67" t="str">
        <f t="array" aca="1" ref="J140" ca="1">IF($I$1&lt;&gt;"y", "", IFERROR(INDEX(admin1listsize,MATCH(SMALL(NOT(admin1listsize="")*IF(ISNUMBER(admin1listsize),COUNTIF(admin1listsize,"&lt;="&amp;admin1listsize),COUNTIF(admin1listsize,"&lt;="&amp;admin1listsize)+SUM(ISNUMBER(admin1listsize))),ROWS(D$3:D140)+SUM(ISBLANK(admin1listsize))),NOT(admin1listsize="")*IF(ISNUMBER(admin1listsize),COUNTIF(admin1listsize,"&lt;="&amp;admin1listsize),COUNTIF(admin1listsize,"&lt;="&amp;admin1listsize)+SUM(ISNUMBER(admin1listsize))),0)), ""))</f>
        <v/>
      </c>
      <c r="K140" s="71"/>
    </row>
    <row r="141" spans="1:11" s="1" customFormat="1" x14ac:dyDescent="0.25">
      <c r="A141" s="93" t="str">
        <f>IF($I$1&lt;&gt;"y", "", IF(ISBLANK(DATA!D142),"",IF(ISBLANK(DATA!K142),"NO DATA",DATA!K142)))</f>
        <v>USA</v>
      </c>
      <c r="B141" s="93" t="str">
        <f>IF($I$1&lt;&gt;"y", "",IF(ISBLANK(DATA!D142),"", IF(ISBLANK(DATA!L142),"NO DATA",DATA!L142)))</f>
        <v>Arizona</v>
      </c>
      <c r="C141" s="93" t="str">
        <f t="shared" si="8"/>
        <v>USA@Arizona</v>
      </c>
      <c r="D141" s="93" t="str">
        <f ca="1">IF($I$1&lt;&gt;"y", "", IF(C142="", "", IFERROR(LOOKUP(2,1/(COUNTIF($D$2:D140,mergednames)=0),mergednames), "")))</f>
        <v/>
      </c>
      <c r="E141" s="93" t="str">
        <f t="shared" ca="1" si="7"/>
        <v/>
      </c>
      <c r="F141" s="93" t="str">
        <f ca="1">IF($I$1&lt;&gt;"y", "", IF(A142="", "", IFERROR(LOOKUP(2,1/(COUNTIF($F$2:F140,get_country)=0),get_country), "")))</f>
        <v/>
      </c>
      <c r="G141" s="93" t="str">
        <f t="shared" ca="1" si="6"/>
        <v/>
      </c>
      <c r="H141" s="67" t="str">
        <f t="array" aca="1" ref="H141" ca="1">IF($I$1&lt;&gt;"y", "", IFERROR(INDEX(countrylistsize,MATCH(SMALL(NOT(countrylistsize="")*IF(ISNUMBER(countrylistsize),COUNTIF(countrylistsize,"&lt;="&amp;countrylistsize),COUNTIF(countrylistsize,"&lt;="&amp;countrylistsize)+SUM(ISNUMBER(countrylistsize))),ROWS(F$3:F141)+SUM(ISBLANK(countrylistsize))),NOT(countrylistsize="")*IF(ISNUMBER(countrylistsize),COUNTIF(countrylistsize,"&lt;="&amp;countrylistsize),COUNTIF(countrylistsize,"&lt;="&amp;countrylistsize)+SUM(ISNUMBER(countrylistsize))),0)), ""))</f>
        <v/>
      </c>
      <c r="I141" s="70"/>
      <c r="J141" s="67" t="str">
        <f t="array" aca="1" ref="J141" ca="1">IF($I$1&lt;&gt;"y", "", IFERROR(INDEX(admin1listsize,MATCH(SMALL(NOT(admin1listsize="")*IF(ISNUMBER(admin1listsize),COUNTIF(admin1listsize,"&lt;="&amp;admin1listsize),COUNTIF(admin1listsize,"&lt;="&amp;admin1listsize)+SUM(ISNUMBER(admin1listsize))),ROWS(D$3:D141)+SUM(ISBLANK(admin1listsize))),NOT(admin1listsize="")*IF(ISNUMBER(admin1listsize),COUNTIF(admin1listsize,"&lt;="&amp;admin1listsize),COUNTIF(admin1listsize,"&lt;="&amp;admin1listsize)+SUM(ISNUMBER(admin1listsize))),0)), ""))</f>
        <v/>
      </c>
      <c r="K141" s="71"/>
    </row>
    <row r="142" spans="1:11" s="1" customFormat="1" x14ac:dyDescent="0.25">
      <c r="A142" s="93" t="str">
        <f>IF($I$1&lt;&gt;"y", "", IF(ISBLANK(DATA!D143),"",IF(ISBLANK(DATA!K143),"NO DATA",DATA!K143)))</f>
        <v>USA</v>
      </c>
      <c r="B142" s="93" t="str">
        <f>IF($I$1&lt;&gt;"y", "",IF(ISBLANK(DATA!D143),"", IF(ISBLANK(DATA!L143),"NO DATA",DATA!L143)))</f>
        <v>Arizona</v>
      </c>
      <c r="C142" s="93" t="str">
        <f t="shared" si="8"/>
        <v>USA@Arizona</v>
      </c>
      <c r="D142" s="93" t="str">
        <f ca="1">IF($I$1&lt;&gt;"y", "", IF(C143="", "", IFERROR(LOOKUP(2,1/(COUNTIF($D$2:D141,mergednames)=0),mergednames), "")))</f>
        <v/>
      </c>
      <c r="E142" s="93" t="str">
        <f t="shared" ca="1" si="7"/>
        <v/>
      </c>
      <c r="F142" s="93" t="str">
        <f ca="1">IF($I$1&lt;&gt;"y", "", IF(A143="", "", IFERROR(LOOKUP(2,1/(COUNTIF($F$2:F141,get_country)=0),get_country), "")))</f>
        <v/>
      </c>
      <c r="G142" s="93" t="str">
        <f t="shared" ca="1" si="6"/>
        <v/>
      </c>
      <c r="H142" s="67" t="str">
        <f t="array" aca="1" ref="H142" ca="1">IF($I$1&lt;&gt;"y", "", IFERROR(INDEX(countrylistsize,MATCH(SMALL(NOT(countrylistsize="")*IF(ISNUMBER(countrylistsize),COUNTIF(countrylistsize,"&lt;="&amp;countrylistsize),COUNTIF(countrylistsize,"&lt;="&amp;countrylistsize)+SUM(ISNUMBER(countrylistsize))),ROWS(F$3:F142)+SUM(ISBLANK(countrylistsize))),NOT(countrylistsize="")*IF(ISNUMBER(countrylistsize),COUNTIF(countrylistsize,"&lt;="&amp;countrylistsize),COUNTIF(countrylistsize,"&lt;="&amp;countrylistsize)+SUM(ISNUMBER(countrylistsize))),0)), ""))</f>
        <v/>
      </c>
      <c r="I142" s="70"/>
      <c r="J142" s="67" t="str">
        <f t="array" aca="1" ref="J142" ca="1">IF($I$1&lt;&gt;"y", "", IFERROR(INDEX(admin1listsize,MATCH(SMALL(NOT(admin1listsize="")*IF(ISNUMBER(admin1listsize),COUNTIF(admin1listsize,"&lt;="&amp;admin1listsize),COUNTIF(admin1listsize,"&lt;="&amp;admin1listsize)+SUM(ISNUMBER(admin1listsize))),ROWS(D$3:D142)+SUM(ISBLANK(admin1listsize))),NOT(admin1listsize="")*IF(ISNUMBER(admin1listsize),COUNTIF(admin1listsize,"&lt;="&amp;admin1listsize),COUNTIF(admin1listsize,"&lt;="&amp;admin1listsize)+SUM(ISNUMBER(admin1listsize))),0)), ""))</f>
        <v/>
      </c>
      <c r="K142" s="71"/>
    </row>
    <row r="143" spans="1:11" s="1" customFormat="1" x14ac:dyDescent="0.25">
      <c r="A143" s="93" t="str">
        <f>IF($I$1&lt;&gt;"y", "", IF(ISBLANK(DATA!D144),"",IF(ISBLANK(DATA!K144),"NO DATA",DATA!K144)))</f>
        <v>USA</v>
      </c>
      <c r="B143" s="93" t="str">
        <f>IF($I$1&lt;&gt;"y", "",IF(ISBLANK(DATA!D144),"", IF(ISBLANK(DATA!L144),"NO DATA",DATA!L144)))</f>
        <v>Arizona</v>
      </c>
      <c r="C143" s="93" t="str">
        <f t="shared" si="8"/>
        <v>USA@Arizona</v>
      </c>
      <c r="D143" s="93" t="str">
        <f ca="1">IF($I$1&lt;&gt;"y", "", IF(C144="", "", IFERROR(LOOKUP(2,1/(COUNTIF($D$2:D142,mergednames)=0),mergednames), "")))</f>
        <v/>
      </c>
      <c r="E143" s="93" t="str">
        <f t="shared" ca="1" si="7"/>
        <v/>
      </c>
      <c r="F143" s="93" t="str">
        <f ca="1">IF($I$1&lt;&gt;"y", "", IF(A144="", "", IFERROR(LOOKUP(2,1/(COUNTIF($F$2:F142,get_country)=0),get_country), "")))</f>
        <v/>
      </c>
      <c r="G143" s="93" t="str">
        <f t="shared" ca="1" si="6"/>
        <v/>
      </c>
      <c r="H143" s="67" t="str">
        <f t="array" aca="1" ref="H143" ca="1">IF($I$1&lt;&gt;"y", "", IFERROR(INDEX(countrylistsize,MATCH(SMALL(NOT(countrylistsize="")*IF(ISNUMBER(countrylistsize),COUNTIF(countrylistsize,"&lt;="&amp;countrylistsize),COUNTIF(countrylistsize,"&lt;="&amp;countrylistsize)+SUM(ISNUMBER(countrylistsize))),ROWS(F$3:F143)+SUM(ISBLANK(countrylistsize))),NOT(countrylistsize="")*IF(ISNUMBER(countrylistsize),COUNTIF(countrylistsize,"&lt;="&amp;countrylistsize),COUNTIF(countrylistsize,"&lt;="&amp;countrylistsize)+SUM(ISNUMBER(countrylistsize))),0)), ""))</f>
        <v/>
      </c>
      <c r="I143" s="70"/>
      <c r="J143" s="67" t="str">
        <f t="array" aca="1" ref="J143" ca="1">IF($I$1&lt;&gt;"y", "", IFERROR(INDEX(admin1listsize,MATCH(SMALL(NOT(admin1listsize="")*IF(ISNUMBER(admin1listsize),COUNTIF(admin1listsize,"&lt;="&amp;admin1listsize),COUNTIF(admin1listsize,"&lt;="&amp;admin1listsize)+SUM(ISNUMBER(admin1listsize))),ROWS(D$3:D143)+SUM(ISBLANK(admin1listsize))),NOT(admin1listsize="")*IF(ISNUMBER(admin1listsize),COUNTIF(admin1listsize,"&lt;="&amp;admin1listsize),COUNTIF(admin1listsize,"&lt;="&amp;admin1listsize)+SUM(ISNUMBER(admin1listsize))),0)), ""))</f>
        <v/>
      </c>
      <c r="K143" s="71"/>
    </row>
    <row r="144" spans="1:11" s="1" customFormat="1" x14ac:dyDescent="0.25">
      <c r="A144" s="93" t="str">
        <f>IF($I$1&lt;&gt;"y", "", IF(ISBLANK(DATA!D145),"",IF(ISBLANK(DATA!K145),"NO DATA",DATA!K145)))</f>
        <v>USA</v>
      </c>
      <c r="B144" s="93" t="str">
        <f>IF($I$1&lt;&gt;"y", "",IF(ISBLANK(DATA!D145),"", IF(ISBLANK(DATA!L145),"NO DATA",DATA!L145)))</f>
        <v>Arizona</v>
      </c>
      <c r="C144" s="93" t="str">
        <f t="shared" si="8"/>
        <v>USA@Arizona</v>
      </c>
      <c r="D144" s="93" t="str">
        <f ca="1">IF($I$1&lt;&gt;"y", "", IF(C145="", "", IFERROR(LOOKUP(2,1/(COUNTIF($D$2:D143,mergednames)=0),mergednames), "")))</f>
        <v/>
      </c>
      <c r="E144" s="93" t="str">
        <f t="shared" ca="1" si="7"/>
        <v/>
      </c>
      <c r="F144" s="93" t="str">
        <f ca="1">IF($I$1&lt;&gt;"y", "", IF(A145="", "", IFERROR(LOOKUP(2,1/(COUNTIF($F$2:F143,get_country)=0),get_country), "")))</f>
        <v/>
      </c>
      <c r="G144" s="93" t="str">
        <f t="shared" ca="1" si="6"/>
        <v/>
      </c>
      <c r="H144" s="67" t="str">
        <f t="array" aca="1" ref="H144" ca="1">IF($I$1&lt;&gt;"y", "", IFERROR(INDEX(countrylistsize,MATCH(SMALL(NOT(countrylistsize="")*IF(ISNUMBER(countrylistsize),COUNTIF(countrylistsize,"&lt;="&amp;countrylistsize),COUNTIF(countrylistsize,"&lt;="&amp;countrylistsize)+SUM(ISNUMBER(countrylistsize))),ROWS(F$3:F144)+SUM(ISBLANK(countrylistsize))),NOT(countrylistsize="")*IF(ISNUMBER(countrylistsize),COUNTIF(countrylistsize,"&lt;="&amp;countrylistsize),COUNTIF(countrylistsize,"&lt;="&amp;countrylistsize)+SUM(ISNUMBER(countrylistsize))),0)), ""))</f>
        <v/>
      </c>
      <c r="I144" s="70"/>
      <c r="J144" s="67" t="str">
        <f t="array" aca="1" ref="J144" ca="1">IF($I$1&lt;&gt;"y", "", IFERROR(INDEX(admin1listsize,MATCH(SMALL(NOT(admin1listsize="")*IF(ISNUMBER(admin1listsize),COUNTIF(admin1listsize,"&lt;="&amp;admin1listsize),COUNTIF(admin1listsize,"&lt;="&amp;admin1listsize)+SUM(ISNUMBER(admin1listsize))),ROWS(D$3:D144)+SUM(ISBLANK(admin1listsize))),NOT(admin1listsize="")*IF(ISNUMBER(admin1listsize),COUNTIF(admin1listsize,"&lt;="&amp;admin1listsize),COUNTIF(admin1listsize,"&lt;="&amp;admin1listsize)+SUM(ISNUMBER(admin1listsize))),0)), ""))</f>
        <v/>
      </c>
      <c r="K144" s="71"/>
    </row>
    <row r="145" spans="1:11" s="1" customFormat="1" x14ac:dyDescent="0.25">
      <c r="A145" s="93" t="str">
        <f>IF($I$1&lt;&gt;"y", "", IF(ISBLANK(DATA!D146),"",IF(ISBLANK(DATA!K146),"NO DATA",DATA!K146)))</f>
        <v>USA</v>
      </c>
      <c r="B145" s="93" t="str">
        <f>IF($I$1&lt;&gt;"y", "",IF(ISBLANK(DATA!D146),"", IF(ISBLANK(DATA!L146),"NO DATA",DATA!L146)))</f>
        <v>Arizona</v>
      </c>
      <c r="C145" s="93" t="str">
        <f t="shared" si="8"/>
        <v>USA@Arizona</v>
      </c>
      <c r="D145" s="93" t="str">
        <f ca="1">IF($I$1&lt;&gt;"y", "", IF(C146="", "", IFERROR(LOOKUP(2,1/(COUNTIF($D$2:D144,mergednames)=0),mergednames), "")))</f>
        <v/>
      </c>
      <c r="E145" s="93" t="str">
        <f t="shared" ca="1" si="7"/>
        <v/>
      </c>
      <c r="F145" s="93" t="str">
        <f ca="1">IF($I$1&lt;&gt;"y", "", IF(A146="", "", IFERROR(LOOKUP(2,1/(COUNTIF($F$2:F144,get_country)=0),get_country), "")))</f>
        <v/>
      </c>
      <c r="G145" s="93" t="str">
        <f t="shared" ca="1" si="6"/>
        <v/>
      </c>
      <c r="H145" s="67" t="str">
        <f t="array" aca="1" ref="H145" ca="1">IF($I$1&lt;&gt;"y", "", IFERROR(INDEX(countrylistsize,MATCH(SMALL(NOT(countrylistsize="")*IF(ISNUMBER(countrylistsize),COUNTIF(countrylistsize,"&lt;="&amp;countrylistsize),COUNTIF(countrylistsize,"&lt;="&amp;countrylistsize)+SUM(ISNUMBER(countrylistsize))),ROWS(F$3:F145)+SUM(ISBLANK(countrylistsize))),NOT(countrylistsize="")*IF(ISNUMBER(countrylistsize),COUNTIF(countrylistsize,"&lt;="&amp;countrylistsize),COUNTIF(countrylistsize,"&lt;="&amp;countrylistsize)+SUM(ISNUMBER(countrylistsize))),0)), ""))</f>
        <v/>
      </c>
      <c r="I145" s="70"/>
      <c r="J145" s="67" t="str">
        <f t="array" aca="1" ref="J145" ca="1">IF($I$1&lt;&gt;"y", "", IFERROR(INDEX(admin1listsize,MATCH(SMALL(NOT(admin1listsize="")*IF(ISNUMBER(admin1listsize),COUNTIF(admin1listsize,"&lt;="&amp;admin1listsize),COUNTIF(admin1listsize,"&lt;="&amp;admin1listsize)+SUM(ISNUMBER(admin1listsize))),ROWS(D$3:D145)+SUM(ISBLANK(admin1listsize))),NOT(admin1listsize="")*IF(ISNUMBER(admin1listsize),COUNTIF(admin1listsize,"&lt;="&amp;admin1listsize),COUNTIF(admin1listsize,"&lt;="&amp;admin1listsize)+SUM(ISNUMBER(admin1listsize))),0)), ""))</f>
        <v/>
      </c>
      <c r="K145" s="71"/>
    </row>
    <row r="146" spans="1:11" s="1" customFormat="1" x14ac:dyDescent="0.25">
      <c r="A146" s="93" t="str">
        <f>IF($I$1&lt;&gt;"y", "", IF(ISBLANK(DATA!D147),"",IF(ISBLANK(DATA!K147),"NO DATA",DATA!K147)))</f>
        <v>USA</v>
      </c>
      <c r="B146" s="93" t="str">
        <f>IF($I$1&lt;&gt;"y", "",IF(ISBLANK(DATA!D147),"", IF(ISBLANK(DATA!L147),"NO DATA",DATA!L147)))</f>
        <v>Arizona</v>
      </c>
      <c r="C146" s="93" t="str">
        <f t="shared" si="8"/>
        <v>USA@Arizona</v>
      </c>
      <c r="D146" s="93" t="str">
        <f ca="1">IF($I$1&lt;&gt;"y", "", IF(C147="", "", IFERROR(LOOKUP(2,1/(COUNTIF($D$2:D145,mergednames)=0),mergednames), "")))</f>
        <v/>
      </c>
      <c r="E146" s="93" t="str">
        <f t="shared" ca="1" si="7"/>
        <v/>
      </c>
      <c r="F146" s="93" t="str">
        <f ca="1">IF($I$1&lt;&gt;"y", "", IF(A147="", "", IFERROR(LOOKUP(2,1/(COUNTIF($F$2:F145,get_country)=0),get_country), "")))</f>
        <v/>
      </c>
      <c r="G146" s="93" t="str">
        <f t="shared" ca="1" si="6"/>
        <v/>
      </c>
      <c r="H146" s="67" t="str">
        <f t="array" aca="1" ref="H146" ca="1">IF($I$1&lt;&gt;"y", "", IFERROR(INDEX(countrylistsize,MATCH(SMALL(NOT(countrylistsize="")*IF(ISNUMBER(countrylistsize),COUNTIF(countrylistsize,"&lt;="&amp;countrylistsize),COUNTIF(countrylistsize,"&lt;="&amp;countrylistsize)+SUM(ISNUMBER(countrylistsize))),ROWS(F$3:F146)+SUM(ISBLANK(countrylistsize))),NOT(countrylistsize="")*IF(ISNUMBER(countrylistsize),COUNTIF(countrylistsize,"&lt;="&amp;countrylistsize),COUNTIF(countrylistsize,"&lt;="&amp;countrylistsize)+SUM(ISNUMBER(countrylistsize))),0)), ""))</f>
        <v/>
      </c>
      <c r="I146" s="70"/>
      <c r="J146" s="67" t="str">
        <f t="array" aca="1" ref="J146" ca="1">IF($I$1&lt;&gt;"y", "", IFERROR(INDEX(admin1listsize,MATCH(SMALL(NOT(admin1listsize="")*IF(ISNUMBER(admin1listsize),COUNTIF(admin1listsize,"&lt;="&amp;admin1listsize),COUNTIF(admin1listsize,"&lt;="&amp;admin1listsize)+SUM(ISNUMBER(admin1listsize))),ROWS(D$3:D146)+SUM(ISBLANK(admin1listsize))),NOT(admin1listsize="")*IF(ISNUMBER(admin1listsize),COUNTIF(admin1listsize,"&lt;="&amp;admin1listsize),COUNTIF(admin1listsize,"&lt;="&amp;admin1listsize)+SUM(ISNUMBER(admin1listsize))),0)), ""))</f>
        <v/>
      </c>
      <c r="K146" s="71"/>
    </row>
    <row r="147" spans="1:11" s="1" customFormat="1" x14ac:dyDescent="0.25">
      <c r="A147" s="93" t="str">
        <f>IF($I$1&lt;&gt;"y", "", IF(ISBLANK(DATA!D148),"",IF(ISBLANK(DATA!K148),"NO DATA",DATA!K148)))</f>
        <v>USA</v>
      </c>
      <c r="B147" s="93" t="str">
        <f>IF($I$1&lt;&gt;"y", "",IF(ISBLANK(DATA!D148),"", IF(ISBLANK(DATA!L148),"NO DATA",DATA!L148)))</f>
        <v>Arizona</v>
      </c>
      <c r="C147" s="93" t="str">
        <f t="shared" si="8"/>
        <v>USA@Arizona</v>
      </c>
      <c r="D147" s="93" t="str">
        <f ca="1">IF($I$1&lt;&gt;"y", "", IF(C148="", "", IFERROR(LOOKUP(2,1/(COUNTIF($D$2:D146,mergednames)=0),mergednames), "")))</f>
        <v/>
      </c>
      <c r="E147" s="93" t="str">
        <f t="shared" ca="1" si="7"/>
        <v/>
      </c>
      <c r="F147" s="93" t="str">
        <f ca="1">IF($I$1&lt;&gt;"y", "", IF(A148="", "", IFERROR(LOOKUP(2,1/(COUNTIF($F$2:F146,get_country)=0),get_country), "")))</f>
        <v/>
      </c>
      <c r="G147" s="93" t="str">
        <f t="shared" ca="1" si="6"/>
        <v/>
      </c>
      <c r="H147" s="67" t="str">
        <f t="array" aca="1" ref="H147" ca="1">IF($I$1&lt;&gt;"y", "", IFERROR(INDEX(countrylistsize,MATCH(SMALL(NOT(countrylistsize="")*IF(ISNUMBER(countrylistsize),COUNTIF(countrylistsize,"&lt;="&amp;countrylistsize),COUNTIF(countrylistsize,"&lt;="&amp;countrylistsize)+SUM(ISNUMBER(countrylistsize))),ROWS(F$3:F147)+SUM(ISBLANK(countrylistsize))),NOT(countrylistsize="")*IF(ISNUMBER(countrylistsize),COUNTIF(countrylistsize,"&lt;="&amp;countrylistsize),COUNTIF(countrylistsize,"&lt;="&amp;countrylistsize)+SUM(ISNUMBER(countrylistsize))),0)), ""))</f>
        <v/>
      </c>
      <c r="I147" s="70"/>
      <c r="J147" s="67" t="str">
        <f t="array" aca="1" ref="J147" ca="1">IF($I$1&lt;&gt;"y", "", IFERROR(INDEX(admin1listsize,MATCH(SMALL(NOT(admin1listsize="")*IF(ISNUMBER(admin1listsize),COUNTIF(admin1listsize,"&lt;="&amp;admin1listsize),COUNTIF(admin1listsize,"&lt;="&amp;admin1listsize)+SUM(ISNUMBER(admin1listsize))),ROWS(D$3:D147)+SUM(ISBLANK(admin1listsize))),NOT(admin1listsize="")*IF(ISNUMBER(admin1listsize),COUNTIF(admin1listsize,"&lt;="&amp;admin1listsize),COUNTIF(admin1listsize,"&lt;="&amp;admin1listsize)+SUM(ISNUMBER(admin1listsize))),0)), ""))</f>
        <v/>
      </c>
      <c r="K147" s="71"/>
    </row>
    <row r="148" spans="1:11" s="1" customFormat="1" x14ac:dyDescent="0.25">
      <c r="A148" s="93" t="str">
        <f>IF($I$1&lt;&gt;"y", "", IF(ISBLANK(DATA!D149),"",IF(ISBLANK(DATA!K149),"NO DATA",DATA!K149)))</f>
        <v>USA</v>
      </c>
      <c r="B148" s="93" t="str">
        <f>IF($I$1&lt;&gt;"y", "",IF(ISBLANK(DATA!D149),"", IF(ISBLANK(DATA!L149),"NO DATA",DATA!L149)))</f>
        <v>Arizona</v>
      </c>
      <c r="C148" s="93" t="str">
        <f t="shared" si="8"/>
        <v>USA@Arizona</v>
      </c>
      <c r="D148" s="93" t="str">
        <f ca="1">IF($I$1&lt;&gt;"y", "", IF(C149="", "", IFERROR(LOOKUP(2,1/(COUNTIF($D$2:D147,mergednames)=0),mergednames), "")))</f>
        <v/>
      </c>
      <c r="E148" s="93" t="str">
        <f t="shared" ca="1" si="7"/>
        <v/>
      </c>
      <c r="F148" s="93" t="str">
        <f ca="1">IF($I$1&lt;&gt;"y", "", IF(A149="", "", IFERROR(LOOKUP(2,1/(COUNTIF($F$2:F147,get_country)=0),get_country), "")))</f>
        <v/>
      </c>
      <c r="G148" s="93" t="str">
        <f t="shared" ca="1" si="6"/>
        <v/>
      </c>
      <c r="H148" s="67" t="str">
        <f t="array" aca="1" ref="H148" ca="1">IF($I$1&lt;&gt;"y", "", IFERROR(INDEX(countrylistsize,MATCH(SMALL(NOT(countrylistsize="")*IF(ISNUMBER(countrylistsize),COUNTIF(countrylistsize,"&lt;="&amp;countrylistsize),COUNTIF(countrylistsize,"&lt;="&amp;countrylistsize)+SUM(ISNUMBER(countrylistsize))),ROWS(F$3:F148)+SUM(ISBLANK(countrylistsize))),NOT(countrylistsize="")*IF(ISNUMBER(countrylistsize),COUNTIF(countrylistsize,"&lt;="&amp;countrylistsize),COUNTIF(countrylistsize,"&lt;="&amp;countrylistsize)+SUM(ISNUMBER(countrylistsize))),0)), ""))</f>
        <v/>
      </c>
      <c r="I148" s="70"/>
      <c r="J148" s="67" t="str">
        <f t="array" aca="1" ref="J148" ca="1">IF($I$1&lt;&gt;"y", "", IFERROR(INDEX(admin1listsize,MATCH(SMALL(NOT(admin1listsize="")*IF(ISNUMBER(admin1listsize),COUNTIF(admin1listsize,"&lt;="&amp;admin1listsize),COUNTIF(admin1listsize,"&lt;="&amp;admin1listsize)+SUM(ISNUMBER(admin1listsize))),ROWS(D$3:D148)+SUM(ISBLANK(admin1listsize))),NOT(admin1listsize="")*IF(ISNUMBER(admin1listsize),COUNTIF(admin1listsize,"&lt;="&amp;admin1listsize),COUNTIF(admin1listsize,"&lt;="&amp;admin1listsize)+SUM(ISNUMBER(admin1listsize))),0)), ""))</f>
        <v/>
      </c>
      <c r="K148" s="71"/>
    </row>
    <row r="149" spans="1:11" s="1" customFormat="1" x14ac:dyDescent="0.25">
      <c r="A149" s="93" t="str">
        <f>IF($I$1&lt;&gt;"y", "", IF(ISBLANK(DATA!D150),"",IF(ISBLANK(DATA!K150),"NO DATA",DATA!K150)))</f>
        <v>USA</v>
      </c>
      <c r="B149" s="93" t="str">
        <f>IF($I$1&lt;&gt;"y", "",IF(ISBLANK(DATA!D150),"", IF(ISBLANK(DATA!L150),"NO DATA",DATA!L150)))</f>
        <v>Arizona</v>
      </c>
      <c r="C149" s="93" t="str">
        <f t="shared" si="8"/>
        <v>USA@Arizona</v>
      </c>
      <c r="D149" s="93" t="str">
        <f ca="1">IF($I$1&lt;&gt;"y", "", IF(C150="", "", IFERROR(LOOKUP(2,1/(COUNTIF($D$2:D148,mergednames)=0),mergednames), "")))</f>
        <v/>
      </c>
      <c r="E149" s="93" t="str">
        <f t="shared" ca="1" si="7"/>
        <v/>
      </c>
      <c r="F149" s="93" t="str">
        <f ca="1">IF($I$1&lt;&gt;"y", "", IF(A150="", "", IFERROR(LOOKUP(2,1/(COUNTIF($F$2:F148,get_country)=0),get_country), "")))</f>
        <v/>
      </c>
      <c r="G149" s="93" t="str">
        <f t="shared" ca="1" si="6"/>
        <v/>
      </c>
      <c r="H149" s="67" t="str">
        <f t="array" aca="1" ref="H149" ca="1">IF($I$1&lt;&gt;"y", "", IFERROR(INDEX(countrylistsize,MATCH(SMALL(NOT(countrylistsize="")*IF(ISNUMBER(countrylistsize),COUNTIF(countrylistsize,"&lt;="&amp;countrylistsize),COUNTIF(countrylistsize,"&lt;="&amp;countrylistsize)+SUM(ISNUMBER(countrylistsize))),ROWS(F$3:F149)+SUM(ISBLANK(countrylistsize))),NOT(countrylistsize="")*IF(ISNUMBER(countrylistsize),COUNTIF(countrylistsize,"&lt;="&amp;countrylistsize),COUNTIF(countrylistsize,"&lt;="&amp;countrylistsize)+SUM(ISNUMBER(countrylistsize))),0)), ""))</f>
        <v/>
      </c>
      <c r="I149" s="70"/>
      <c r="J149" s="67" t="str">
        <f t="array" aca="1" ref="J149" ca="1">IF($I$1&lt;&gt;"y", "", IFERROR(INDEX(admin1listsize,MATCH(SMALL(NOT(admin1listsize="")*IF(ISNUMBER(admin1listsize),COUNTIF(admin1listsize,"&lt;="&amp;admin1listsize),COUNTIF(admin1listsize,"&lt;="&amp;admin1listsize)+SUM(ISNUMBER(admin1listsize))),ROWS(D$3:D149)+SUM(ISBLANK(admin1listsize))),NOT(admin1listsize="")*IF(ISNUMBER(admin1listsize),COUNTIF(admin1listsize,"&lt;="&amp;admin1listsize),COUNTIF(admin1listsize,"&lt;="&amp;admin1listsize)+SUM(ISNUMBER(admin1listsize))),0)), ""))</f>
        <v/>
      </c>
      <c r="K149" s="71"/>
    </row>
    <row r="150" spans="1:11" s="1" customFormat="1" x14ac:dyDescent="0.25">
      <c r="A150" s="93" t="str">
        <f>IF($I$1&lt;&gt;"y", "", IF(ISBLANK(DATA!D151),"",IF(ISBLANK(DATA!K151),"NO DATA",DATA!K151)))</f>
        <v>USA</v>
      </c>
      <c r="B150" s="93" t="str">
        <f>IF($I$1&lt;&gt;"y", "",IF(ISBLANK(DATA!D151),"", IF(ISBLANK(DATA!L151),"NO DATA",DATA!L151)))</f>
        <v>Arizona</v>
      </c>
      <c r="C150" s="93" t="str">
        <f t="shared" si="8"/>
        <v>USA@Arizona</v>
      </c>
      <c r="D150" s="93" t="str">
        <f ca="1">IF($I$1&lt;&gt;"y", "", IF(C151="", "", IFERROR(LOOKUP(2,1/(COUNTIF($D$2:D149,mergednames)=0),mergednames), "")))</f>
        <v/>
      </c>
      <c r="E150" s="93" t="str">
        <f t="shared" ca="1" si="7"/>
        <v/>
      </c>
      <c r="F150" s="93" t="str">
        <f ca="1">IF($I$1&lt;&gt;"y", "", IF(A151="", "", IFERROR(LOOKUP(2,1/(COUNTIF($F$2:F149,get_country)=0),get_country), "")))</f>
        <v/>
      </c>
      <c r="G150" s="93" t="str">
        <f t="shared" ca="1" si="6"/>
        <v/>
      </c>
      <c r="H150" s="67" t="str">
        <f t="array" aca="1" ref="H150" ca="1">IF($I$1&lt;&gt;"y", "", IFERROR(INDEX(countrylistsize,MATCH(SMALL(NOT(countrylistsize="")*IF(ISNUMBER(countrylistsize),COUNTIF(countrylistsize,"&lt;="&amp;countrylistsize),COUNTIF(countrylistsize,"&lt;="&amp;countrylistsize)+SUM(ISNUMBER(countrylistsize))),ROWS(F$3:F150)+SUM(ISBLANK(countrylistsize))),NOT(countrylistsize="")*IF(ISNUMBER(countrylistsize),COUNTIF(countrylistsize,"&lt;="&amp;countrylistsize),COUNTIF(countrylistsize,"&lt;="&amp;countrylistsize)+SUM(ISNUMBER(countrylistsize))),0)), ""))</f>
        <v/>
      </c>
      <c r="I150" s="70"/>
      <c r="J150" s="67" t="str">
        <f t="array" aca="1" ref="J150" ca="1">IF($I$1&lt;&gt;"y", "", IFERROR(INDEX(admin1listsize,MATCH(SMALL(NOT(admin1listsize="")*IF(ISNUMBER(admin1listsize),COUNTIF(admin1listsize,"&lt;="&amp;admin1listsize),COUNTIF(admin1listsize,"&lt;="&amp;admin1listsize)+SUM(ISNUMBER(admin1listsize))),ROWS(D$3:D150)+SUM(ISBLANK(admin1listsize))),NOT(admin1listsize="")*IF(ISNUMBER(admin1listsize),COUNTIF(admin1listsize,"&lt;="&amp;admin1listsize),COUNTIF(admin1listsize,"&lt;="&amp;admin1listsize)+SUM(ISNUMBER(admin1listsize))),0)), ""))</f>
        <v/>
      </c>
      <c r="K150" s="71"/>
    </row>
    <row r="151" spans="1:11" s="1" customFormat="1" x14ac:dyDescent="0.25">
      <c r="A151" s="93" t="str">
        <f>IF($I$1&lt;&gt;"y", "", IF(ISBLANK(DATA!D152),"",IF(ISBLANK(DATA!K152),"NO DATA",DATA!K152)))</f>
        <v>USA</v>
      </c>
      <c r="B151" s="93" t="str">
        <f>IF($I$1&lt;&gt;"y", "",IF(ISBLANK(DATA!D152),"", IF(ISBLANK(DATA!L152),"NO DATA",DATA!L152)))</f>
        <v>Arizona</v>
      </c>
      <c r="C151" s="93" t="str">
        <f t="shared" si="8"/>
        <v>USA@Arizona</v>
      </c>
      <c r="D151" s="93" t="str">
        <f ca="1">IF($I$1&lt;&gt;"y", "", IF(C152="", "", IFERROR(LOOKUP(2,1/(COUNTIF($D$2:D150,mergednames)=0),mergednames), "")))</f>
        <v/>
      </c>
      <c r="E151" s="93" t="str">
        <f t="shared" ca="1" si="7"/>
        <v/>
      </c>
      <c r="F151" s="93" t="str">
        <f ca="1">IF($I$1&lt;&gt;"y", "", IF(A152="", "", IFERROR(LOOKUP(2,1/(COUNTIF($F$2:F150,get_country)=0),get_country), "")))</f>
        <v/>
      </c>
      <c r="G151" s="93" t="str">
        <f t="shared" ca="1" si="6"/>
        <v/>
      </c>
      <c r="H151" s="67" t="str">
        <f t="array" aca="1" ref="H151" ca="1">IF($I$1&lt;&gt;"y", "", IFERROR(INDEX(countrylistsize,MATCH(SMALL(NOT(countrylistsize="")*IF(ISNUMBER(countrylistsize),COUNTIF(countrylistsize,"&lt;="&amp;countrylistsize),COUNTIF(countrylistsize,"&lt;="&amp;countrylistsize)+SUM(ISNUMBER(countrylistsize))),ROWS(F$3:F151)+SUM(ISBLANK(countrylistsize))),NOT(countrylistsize="")*IF(ISNUMBER(countrylistsize),COUNTIF(countrylistsize,"&lt;="&amp;countrylistsize),COUNTIF(countrylistsize,"&lt;="&amp;countrylistsize)+SUM(ISNUMBER(countrylistsize))),0)), ""))</f>
        <v/>
      </c>
      <c r="I151" s="70"/>
      <c r="J151" s="67" t="str">
        <f t="array" aca="1" ref="J151" ca="1">IF($I$1&lt;&gt;"y", "", IFERROR(INDEX(admin1listsize,MATCH(SMALL(NOT(admin1listsize="")*IF(ISNUMBER(admin1listsize),COUNTIF(admin1listsize,"&lt;="&amp;admin1listsize),COUNTIF(admin1listsize,"&lt;="&amp;admin1listsize)+SUM(ISNUMBER(admin1listsize))),ROWS(D$3:D151)+SUM(ISBLANK(admin1listsize))),NOT(admin1listsize="")*IF(ISNUMBER(admin1listsize),COUNTIF(admin1listsize,"&lt;="&amp;admin1listsize),COUNTIF(admin1listsize,"&lt;="&amp;admin1listsize)+SUM(ISNUMBER(admin1listsize))),0)), ""))</f>
        <v/>
      </c>
      <c r="K151" s="71"/>
    </row>
    <row r="152" spans="1:11" s="1" customFormat="1" x14ac:dyDescent="0.25">
      <c r="A152" s="93" t="str">
        <f>IF($I$1&lt;&gt;"y", "", IF(ISBLANK(DATA!D153),"",IF(ISBLANK(DATA!K153),"NO DATA",DATA!K153)))</f>
        <v>USA</v>
      </c>
      <c r="B152" s="93" t="str">
        <f>IF($I$1&lt;&gt;"y", "",IF(ISBLANK(DATA!D153),"", IF(ISBLANK(DATA!L153),"NO DATA",DATA!L153)))</f>
        <v>Arizona</v>
      </c>
      <c r="C152" s="93" t="str">
        <f t="shared" si="8"/>
        <v>USA@Arizona</v>
      </c>
      <c r="D152" s="93" t="str">
        <f ca="1">IF($I$1&lt;&gt;"y", "", IF(C153="", "", IFERROR(LOOKUP(2,1/(COUNTIF($D$2:D151,mergednames)=0),mergednames), "")))</f>
        <v/>
      </c>
      <c r="E152" s="93" t="str">
        <f t="shared" ca="1" si="7"/>
        <v/>
      </c>
      <c r="F152" s="93" t="str">
        <f ca="1">IF($I$1&lt;&gt;"y", "", IF(A153="", "", IFERROR(LOOKUP(2,1/(COUNTIF($F$2:F151,get_country)=0),get_country), "")))</f>
        <v/>
      </c>
      <c r="G152" s="93" t="str">
        <f t="shared" ca="1" si="6"/>
        <v/>
      </c>
      <c r="H152" s="67" t="str">
        <f t="array" aca="1" ref="H152" ca="1">IF($I$1&lt;&gt;"y", "", IFERROR(INDEX(countrylistsize,MATCH(SMALL(NOT(countrylistsize="")*IF(ISNUMBER(countrylistsize),COUNTIF(countrylistsize,"&lt;="&amp;countrylistsize),COUNTIF(countrylistsize,"&lt;="&amp;countrylistsize)+SUM(ISNUMBER(countrylistsize))),ROWS(F$3:F152)+SUM(ISBLANK(countrylistsize))),NOT(countrylistsize="")*IF(ISNUMBER(countrylistsize),COUNTIF(countrylistsize,"&lt;="&amp;countrylistsize),COUNTIF(countrylistsize,"&lt;="&amp;countrylistsize)+SUM(ISNUMBER(countrylistsize))),0)), ""))</f>
        <v/>
      </c>
      <c r="I152" s="70"/>
      <c r="J152" s="67" t="str">
        <f t="array" aca="1" ref="J152" ca="1">IF($I$1&lt;&gt;"y", "", IFERROR(INDEX(admin1listsize,MATCH(SMALL(NOT(admin1listsize="")*IF(ISNUMBER(admin1listsize),COUNTIF(admin1listsize,"&lt;="&amp;admin1listsize),COUNTIF(admin1listsize,"&lt;="&amp;admin1listsize)+SUM(ISNUMBER(admin1listsize))),ROWS(D$3:D152)+SUM(ISBLANK(admin1listsize))),NOT(admin1listsize="")*IF(ISNUMBER(admin1listsize),COUNTIF(admin1listsize,"&lt;="&amp;admin1listsize),COUNTIF(admin1listsize,"&lt;="&amp;admin1listsize)+SUM(ISNUMBER(admin1listsize))),0)), ""))</f>
        <v/>
      </c>
      <c r="K152" s="71"/>
    </row>
    <row r="153" spans="1:11" s="1" customFormat="1" x14ac:dyDescent="0.25">
      <c r="A153" s="93" t="str">
        <f>IF($I$1&lt;&gt;"y", "", IF(ISBLANK(DATA!D154),"",IF(ISBLANK(DATA!K154),"NO DATA",DATA!K154)))</f>
        <v>USA</v>
      </c>
      <c r="B153" s="93" t="str">
        <f>IF($I$1&lt;&gt;"y", "",IF(ISBLANK(DATA!D154),"", IF(ISBLANK(DATA!L154),"NO DATA",DATA!L154)))</f>
        <v>Arizona</v>
      </c>
      <c r="C153" s="93" t="str">
        <f t="shared" si="8"/>
        <v>USA@Arizona</v>
      </c>
      <c r="D153" s="93" t="str">
        <f ca="1">IF($I$1&lt;&gt;"y", "", IF(C154="", "", IFERROR(LOOKUP(2,1/(COUNTIF($D$2:D152,mergednames)=0),mergednames), "")))</f>
        <v/>
      </c>
      <c r="E153" s="93" t="str">
        <f t="shared" ca="1" si="7"/>
        <v/>
      </c>
      <c r="F153" s="93" t="str">
        <f ca="1">IF($I$1&lt;&gt;"y", "", IF(A154="", "", IFERROR(LOOKUP(2,1/(COUNTIF($F$2:F152,get_country)=0),get_country), "")))</f>
        <v/>
      </c>
      <c r="G153" s="93" t="str">
        <f t="shared" ca="1" si="6"/>
        <v/>
      </c>
      <c r="H153" s="67" t="str">
        <f t="array" aca="1" ref="H153" ca="1">IF($I$1&lt;&gt;"y", "", IFERROR(INDEX(countrylistsize,MATCH(SMALL(NOT(countrylistsize="")*IF(ISNUMBER(countrylistsize),COUNTIF(countrylistsize,"&lt;="&amp;countrylistsize),COUNTIF(countrylistsize,"&lt;="&amp;countrylistsize)+SUM(ISNUMBER(countrylistsize))),ROWS(F$3:F153)+SUM(ISBLANK(countrylistsize))),NOT(countrylistsize="")*IF(ISNUMBER(countrylistsize),COUNTIF(countrylistsize,"&lt;="&amp;countrylistsize),COUNTIF(countrylistsize,"&lt;="&amp;countrylistsize)+SUM(ISNUMBER(countrylistsize))),0)), ""))</f>
        <v/>
      </c>
      <c r="I153" s="70"/>
      <c r="J153" s="67" t="str">
        <f t="array" aca="1" ref="J153" ca="1">IF($I$1&lt;&gt;"y", "", IFERROR(INDEX(admin1listsize,MATCH(SMALL(NOT(admin1listsize="")*IF(ISNUMBER(admin1listsize),COUNTIF(admin1listsize,"&lt;="&amp;admin1listsize),COUNTIF(admin1listsize,"&lt;="&amp;admin1listsize)+SUM(ISNUMBER(admin1listsize))),ROWS(D$3:D153)+SUM(ISBLANK(admin1listsize))),NOT(admin1listsize="")*IF(ISNUMBER(admin1listsize),COUNTIF(admin1listsize,"&lt;="&amp;admin1listsize),COUNTIF(admin1listsize,"&lt;="&amp;admin1listsize)+SUM(ISNUMBER(admin1listsize))),0)), ""))</f>
        <v/>
      </c>
      <c r="K153" s="71"/>
    </row>
    <row r="154" spans="1:11" s="1" customFormat="1" x14ac:dyDescent="0.25">
      <c r="A154" s="93" t="str">
        <f>IF($I$1&lt;&gt;"y", "", IF(ISBLANK(DATA!D155),"",IF(ISBLANK(DATA!K155),"NO DATA",DATA!K155)))</f>
        <v>USA</v>
      </c>
      <c r="B154" s="93" t="str">
        <f>IF($I$1&lt;&gt;"y", "",IF(ISBLANK(DATA!D155),"", IF(ISBLANK(DATA!L155),"NO DATA",DATA!L155)))</f>
        <v>Arizona</v>
      </c>
      <c r="C154" s="93" t="str">
        <f t="shared" si="8"/>
        <v>USA@Arizona</v>
      </c>
      <c r="D154" s="93" t="str">
        <f ca="1">IF($I$1&lt;&gt;"y", "", IF(C155="", "", IFERROR(LOOKUP(2,1/(COUNTIF($D$2:D153,mergednames)=0),mergednames), "")))</f>
        <v/>
      </c>
      <c r="E154" s="93" t="str">
        <f t="shared" ca="1" si="7"/>
        <v/>
      </c>
      <c r="F154" s="93" t="str">
        <f ca="1">IF($I$1&lt;&gt;"y", "", IF(A155="", "", IFERROR(LOOKUP(2,1/(COUNTIF($F$2:F153,get_country)=0),get_country), "")))</f>
        <v/>
      </c>
      <c r="G154" s="93" t="str">
        <f t="shared" ca="1" si="6"/>
        <v/>
      </c>
      <c r="H154" s="67" t="str">
        <f t="array" aca="1" ref="H154" ca="1">IF($I$1&lt;&gt;"y", "", IFERROR(INDEX(countrylistsize,MATCH(SMALL(NOT(countrylistsize="")*IF(ISNUMBER(countrylistsize),COUNTIF(countrylistsize,"&lt;="&amp;countrylistsize),COUNTIF(countrylistsize,"&lt;="&amp;countrylistsize)+SUM(ISNUMBER(countrylistsize))),ROWS(F$3:F154)+SUM(ISBLANK(countrylistsize))),NOT(countrylistsize="")*IF(ISNUMBER(countrylistsize),COUNTIF(countrylistsize,"&lt;="&amp;countrylistsize),COUNTIF(countrylistsize,"&lt;="&amp;countrylistsize)+SUM(ISNUMBER(countrylistsize))),0)), ""))</f>
        <v/>
      </c>
      <c r="I154" s="70"/>
      <c r="J154" s="67" t="str">
        <f t="array" aca="1" ref="J154" ca="1">IF($I$1&lt;&gt;"y", "", IFERROR(INDEX(admin1listsize,MATCH(SMALL(NOT(admin1listsize="")*IF(ISNUMBER(admin1listsize),COUNTIF(admin1listsize,"&lt;="&amp;admin1listsize),COUNTIF(admin1listsize,"&lt;="&amp;admin1listsize)+SUM(ISNUMBER(admin1listsize))),ROWS(D$3:D154)+SUM(ISBLANK(admin1listsize))),NOT(admin1listsize="")*IF(ISNUMBER(admin1listsize),COUNTIF(admin1listsize,"&lt;="&amp;admin1listsize),COUNTIF(admin1listsize,"&lt;="&amp;admin1listsize)+SUM(ISNUMBER(admin1listsize))),0)), ""))</f>
        <v/>
      </c>
      <c r="K154" s="71"/>
    </row>
    <row r="155" spans="1:11" s="1" customFormat="1" x14ac:dyDescent="0.25">
      <c r="A155" s="93" t="str">
        <f>IF($I$1&lt;&gt;"y", "", IF(ISBLANK(DATA!D156),"",IF(ISBLANK(DATA!K156),"NO DATA",DATA!K156)))</f>
        <v>USA</v>
      </c>
      <c r="B155" s="93" t="str">
        <f>IF($I$1&lt;&gt;"y", "",IF(ISBLANK(DATA!D156),"", IF(ISBLANK(DATA!L156),"NO DATA",DATA!L156)))</f>
        <v>Arizona</v>
      </c>
      <c r="C155" s="93" t="str">
        <f t="shared" si="8"/>
        <v>USA@Arizona</v>
      </c>
      <c r="D155" s="93" t="str">
        <f ca="1">IF($I$1&lt;&gt;"y", "", IF(C156="", "", IFERROR(LOOKUP(2,1/(COUNTIF($D$2:D154,mergednames)=0),mergednames), "")))</f>
        <v/>
      </c>
      <c r="E155" s="93" t="str">
        <f t="shared" ca="1" si="7"/>
        <v/>
      </c>
      <c r="F155" s="93" t="str">
        <f ca="1">IF($I$1&lt;&gt;"y", "", IF(A156="", "", IFERROR(LOOKUP(2,1/(COUNTIF($F$2:F154,get_country)=0),get_country), "")))</f>
        <v/>
      </c>
      <c r="G155" s="93" t="str">
        <f t="shared" ca="1" si="6"/>
        <v/>
      </c>
      <c r="H155" s="67" t="str">
        <f t="array" aca="1" ref="H155" ca="1">IF($I$1&lt;&gt;"y", "", IFERROR(INDEX(countrylistsize,MATCH(SMALL(NOT(countrylistsize="")*IF(ISNUMBER(countrylistsize),COUNTIF(countrylistsize,"&lt;="&amp;countrylistsize),COUNTIF(countrylistsize,"&lt;="&amp;countrylistsize)+SUM(ISNUMBER(countrylistsize))),ROWS(F$3:F155)+SUM(ISBLANK(countrylistsize))),NOT(countrylistsize="")*IF(ISNUMBER(countrylistsize),COUNTIF(countrylistsize,"&lt;="&amp;countrylistsize),COUNTIF(countrylistsize,"&lt;="&amp;countrylistsize)+SUM(ISNUMBER(countrylistsize))),0)), ""))</f>
        <v/>
      </c>
      <c r="I155" s="70"/>
      <c r="J155" s="67" t="str">
        <f t="array" aca="1" ref="J155" ca="1">IF($I$1&lt;&gt;"y", "", IFERROR(INDEX(admin1listsize,MATCH(SMALL(NOT(admin1listsize="")*IF(ISNUMBER(admin1listsize),COUNTIF(admin1listsize,"&lt;="&amp;admin1listsize),COUNTIF(admin1listsize,"&lt;="&amp;admin1listsize)+SUM(ISNUMBER(admin1listsize))),ROWS(D$3:D155)+SUM(ISBLANK(admin1listsize))),NOT(admin1listsize="")*IF(ISNUMBER(admin1listsize),COUNTIF(admin1listsize,"&lt;="&amp;admin1listsize),COUNTIF(admin1listsize,"&lt;="&amp;admin1listsize)+SUM(ISNUMBER(admin1listsize))),0)), ""))</f>
        <v/>
      </c>
      <c r="K155" s="71"/>
    </row>
    <row r="156" spans="1:11" s="1" customFormat="1" x14ac:dyDescent="0.25">
      <c r="A156" s="93" t="str">
        <f>IF($I$1&lt;&gt;"y", "", IF(ISBLANK(DATA!D157),"",IF(ISBLANK(DATA!K157),"NO DATA",DATA!K157)))</f>
        <v>USA</v>
      </c>
      <c r="B156" s="93" t="str">
        <f>IF($I$1&lt;&gt;"y", "",IF(ISBLANK(DATA!D157),"", IF(ISBLANK(DATA!L157),"NO DATA",DATA!L157)))</f>
        <v>Arizona</v>
      </c>
      <c r="C156" s="93" t="str">
        <f t="shared" si="8"/>
        <v>USA@Arizona</v>
      </c>
      <c r="D156" s="93" t="str">
        <f ca="1">IF($I$1&lt;&gt;"y", "", IF(C157="", "", IFERROR(LOOKUP(2,1/(COUNTIF($D$2:D155,mergednames)=0),mergednames), "")))</f>
        <v/>
      </c>
      <c r="E156" s="93" t="str">
        <f t="shared" ca="1" si="7"/>
        <v/>
      </c>
      <c r="F156" s="93" t="str">
        <f ca="1">IF($I$1&lt;&gt;"y", "", IF(A157="", "", IFERROR(LOOKUP(2,1/(COUNTIF($F$2:F155,get_country)=0),get_country), "")))</f>
        <v/>
      </c>
      <c r="G156" s="93" t="str">
        <f t="shared" ca="1" si="6"/>
        <v/>
      </c>
      <c r="H156" s="67" t="str">
        <f t="array" aca="1" ref="H156" ca="1">IF($I$1&lt;&gt;"y", "", IFERROR(INDEX(countrylistsize,MATCH(SMALL(NOT(countrylistsize="")*IF(ISNUMBER(countrylistsize),COUNTIF(countrylistsize,"&lt;="&amp;countrylistsize),COUNTIF(countrylistsize,"&lt;="&amp;countrylistsize)+SUM(ISNUMBER(countrylistsize))),ROWS(F$3:F156)+SUM(ISBLANK(countrylistsize))),NOT(countrylistsize="")*IF(ISNUMBER(countrylistsize),COUNTIF(countrylistsize,"&lt;="&amp;countrylistsize),COUNTIF(countrylistsize,"&lt;="&amp;countrylistsize)+SUM(ISNUMBER(countrylistsize))),0)), ""))</f>
        <v/>
      </c>
      <c r="I156" s="70"/>
      <c r="J156" s="67" t="str">
        <f t="array" aca="1" ref="J156" ca="1">IF($I$1&lt;&gt;"y", "", IFERROR(INDEX(admin1listsize,MATCH(SMALL(NOT(admin1listsize="")*IF(ISNUMBER(admin1listsize),COUNTIF(admin1listsize,"&lt;="&amp;admin1listsize),COUNTIF(admin1listsize,"&lt;="&amp;admin1listsize)+SUM(ISNUMBER(admin1listsize))),ROWS(D$3:D156)+SUM(ISBLANK(admin1listsize))),NOT(admin1listsize="")*IF(ISNUMBER(admin1listsize),COUNTIF(admin1listsize,"&lt;="&amp;admin1listsize),COUNTIF(admin1listsize,"&lt;="&amp;admin1listsize)+SUM(ISNUMBER(admin1listsize))),0)), ""))</f>
        <v/>
      </c>
      <c r="K156" s="71"/>
    </row>
    <row r="157" spans="1:11" s="1" customFormat="1" x14ac:dyDescent="0.25">
      <c r="A157" s="93" t="str">
        <f>IF($I$1&lt;&gt;"y", "", IF(ISBLANK(DATA!D158),"",IF(ISBLANK(DATA!K158),"NO DATA",DATA!K158)))</f>
        <v>USA</v>
      </c>
      <c r="B157" s="93" t="str">
        <f>IF($I$1&lt;&gt;"y", "",IF(ISBLANK(DATA!D158),"", IF(ISBLANK(DATA!L158),"NO DATA",DATA!L158)))</f>
        <v>Arizona</v>
      </c>
      <c r="C157" s="93" t="str">
        <f t="shared" si="8"/>
        <v>USA@Arizona</v>
      </c>
      <c r="D157" s="93" t="str">
        <f ca="1">IF($I$1&lt;&gt;"y", "", IF(C158="", "", IFERROR(LOOKUP(2,1/(COUNTIF($D$2:D156,mergednames)=0),mergednames), "")))</f>
        <v/>
      </c>
      <c r="E157" s="93" t="str">
        <f t="shared" ca="1" si="7"/>
        <v/>
      </c>
      <c r="F157" s="93" t="str">
        <f ca="1">IF($I$1&lt;&gt;"y", "", IF(A158="", "", IFERROR(LOOKUP(2,1/(COUNTIF($F$2:F156,get_country)=0),get_country), "")))</f>
        <v/>
      </c>
      <c r="G157" s="93" t="str">
        <f t="shared" ca="1" si="6"/>
        <v/>
      </c>
      <c r="H157" s="67" t="str">
        <f t="array" aca="1" ref="H157" ca="1">IF($I$1&lt;&gt;"y", "", IFERROR(INDEX(countrylistsize,MATCH(SMALL(NOT(countrylistsize="")*IF(ISNUMBER(countrylistsize),COUNTIF(countrylistsize,"&lt;="&amp;countrylistsize),COUNTIF(countrylistsize,"&lt;="&amp;countrylistsize)+SUM(ISNUMBER(countrylistsize))),ROWS(F$3:F157)+SUM(ISBLANK(countrylistsize))),NOT(countrylistsize="")*IF(ISNUMBER(countrylistsize),COUNTIF(countrylistsize,"&lt;="&amp;countrylistsize),COUNTIF(countrylistsize,"&lt;="&amp;countrylistsize)+SUM(ISNUMBER(countrylistsize))),0)), ""))</f>
        <v/>
      </c>
      <c r="I157" s="70"/>
      <c r="J157" s="67" t="str">
        <f t="array" aca="1" ref="J157" ca="1">IF($I$1&lt;&gt;"y", "", IFERROR(INDEX(admin1listsize,MATCH(SMALL(NOT(admin1listsize="")*IF(ISNUMBER(admin1listsize),COUNTIF(admin1listsize,"&lt;="&amp;admin1listsize),COUNTIF(admin1listsize,"&lt;="&amp;admin1listsize)+SUM(ISNUMBER(admin1listsize))),ROWS(D$3:D157)+SUM(ISBLANK(admin1listsize))),NOT(admin1listsize="")*IF(ISNUMBER(admin1listsize),COUNTIF(admin1listsize,"&lt;="&amp;admin1listsize),COUNTIF(admin1listsize,"&lt;="&amp;admin1listsize)+SUM(ISNUMBER(admin1listsize))),0)), ""))</f>
        <v/>
      </c>
      <c r="K157" s="71"/>
    </row>
    <row r="158" spans="1:11" s="1" customFormat="1" x14ac:dyDescent="0.25">
      <c r="A158" s="93" t="str">
        <f>IF($I$1&lt;&gt;"y", "", IF(ISBLANK(DATA!D159),"",IF(ISBLANK(DATA!K159),"NO DATA",DATA!K159)))</f>
        <v>USA</v>
      </c>
      <c r="B158" s="93" t="str">
        <f>IF($I$1&lt;&gt;"y", "",IF(ISBLANK(DATA!D159),"", IF(ISBLANK(DATA!L159),"NO DATA",DATA!L159)))</f>
        <v>Arizona</v>
      </c>
      <c r="C158" s="93" t="str">
        <f t="shared" si="8"/>
        <v>USA@Arizona</v>
      </c>
      <c r="D158" s="93" t="str">
        <f ca="1">IF($I$1&lt;&gt;"y", "", IF(C159="", "", IFERROR(LOOKUP(2,1/(COUNTIF($D$2:D157,mergednames)=0),mergednames), "")))</f>
        <v/>
      </c>
      <c r="E158" s="93" t="str">
        <f t="shared" ca="1" si="7"/>
        <v/>
      </c>
      <c r="F158" s="93" t="str">
        <f ca="1">IF($I$1&lt;&gt;"y", "", IF(A159="", "", IFERROR(LOOKUP(2,1/(COUNTIF($F$2:F157,get_country)=0),get_country), "")))</f>
        <v/>
      </c>
      <c r="G158" s="93" t="str">
        <f t="shared" ca="1" si="6"/>
        <v/>
      </c>
      <c r="H158" s="67" t="str">
        <f t="array" aca="1" ref="H158" ca="1">IF($I$1&lt;&gt;"y", "", IFERROR(INDEX(countrylistsize,MATCH(SMALL(NOT(countrylistsize="")*IF(ISNUMBER(countrylistsize),COUNTIF(countrylistsize,"&lt;="&amp;countrylistsize),COUNTIF(countrylistsize,"&lt;="&amp;countrylistsize)+SUM(ISNUMBER(countrylistsize))),ROWS(F$3:F158)+SUM(ISBLANK(countrylistsize))),NOT(countrylistsize="")*IF(ISNUMBER(countrylistsize),COUNTIF(countrylistsize,"&lt;="&amp;countrylistsize),COUNTIF(countrylistsize,"&lt;="&amp;countrylistsize)+SUM(ISNUMBER(countrylistsize))),0)), ""))</f>
        <v/>
      </c>
      <c r="I158" s="70"/>
      <c r="J158" s="67" t="str">
        <f t="array" aca="1" ref="J158" ca="1">IF($I$1&lt;&gt;"y", "", IFERROR(INDEX(admin1listsize,MATCH(SMALL(NOT(admin1listsize="")*IF(ISNUMBER(admin1listsize),COUNTIF(admin1listsize,"&lt;="&amp;admin1listsize),COUNTIF(admin1listsize,"&lt;="&amp;admin1listsize)+SUM(ISNUMBER(admin1listsize))),ROWS(D$3:D158)+SUM(ISBLANK(admin1listsize))),NOT(admin1listsize="")*IF(ISNUMBER(admin1listsize),COUNTIF(admin1listsize,"&lt;="&amp;admin1listsize),COUNTIF(admin1listsize,"&lt;="&amp;admin1listsize)+SUM(ISNUMBER(admin1listsize))),0)), ""))</f>
        <v/>
      </c>
      <c r="K158" s="71"/>
    </row>
    <row r="159" spans="1:11" s="1" customFormat="1" x14ac:dyDescent="0.25">
      <c r="A159" s="93" t="str">
        <f>IF($I$1&lt;&gt;"y", "", IF(ISBLANK(DATA!D160),"",IF(ISBLANK(DATA!K160),"NO DATA",DATA!K160)))</f>
        <v>USA</v>
      </c>
      <c r="B159" s="93" t="str">
        <f>IF($I$1&lt;&gt;"y", "",IF(ISBLANK(DATA!D160),"", IF(ISBLANK(DATA!L160),"NO DATA",DATA!L160)))</f>
        <v>Arizona</v>
      </c>
      <c r="C159" s="93" t="str">
        <f t="shared" si="8"/>
        <v>USA@Arizona</v>
      </c>
      <c r="D159" s="93" t="str">
        <f ca="1">IF($I$1&lt;&gt;"y", "", IF(C160="", "", IFERROR(LOOKUP(2,1/(COUNTIF($D$2:D158,mergednames)=0),mergednames), "")))</f>
        <v/>
      </c>
      <c r="E159" s="93" t="str">
        <f t="shared" ca="1" si="7"/>
        <v/>
      </c>
      <c r="F159" s="93" t="str">
        <f ca="1">IF($I$1&lt;&gt;"y", "", IF(A160="", "", IFERROR(LOOKUP(2,1/(COUNTIF($F$2:F158,get_country)=0),get_country), "")))</f>
        <v/>
      </c>
      <c r="G159" s="93" t="str">
        <f t="shared" ca="1" si="6"/>
        <v/>
      </c>
      <c r="H159" s="67" t="str">
        <f t="array" aca="1" ref="H159" ca="1">IF($I$1&lt;&gt;"y", "", IFERROR(INDEX(countrylistsize,MATCH(SMALL(NOT(countrylistsize="")*IF(ISNUMBER(countrylistsize),COUNTIF(countrylistsize,"&lt;="&amp;countrylistsize),COUNTIF(countrylistsize,"&lt;="&amp;countrylistsize)+SUM(ISNUMBER(countrylistsize))),ROWS(F$3:F159)+SUM(ISBLANK(countrylistsize))),NOT(countrylistsize="")*IF(ISNUMBER(countrylistsize),COUNTIF(countrylistsize,"&lt;="&amp;countrylistsize),COUNTIF(countrylistsize,"&lt;="&amp;countrylistsize)+SUM(ISNUMBER(countrylistsize))),0)), ""))</f>
        <v/>
      </c>
      <c r="I159" s="70"/>
      <c r="J159" s="67" t="str">
        <f t="array" aca="1" ref="J159" ca="1">IF($I$1&lt;&gt;"y", "", IFERROR(INDEX(admin1listsize,MATCH(SMALL(NOT(admin1listsize="")*IF(ISNUMBER(admin1listsize),COUNTIF(admin1listsize,"&lt;="&amp;admin1listsize),COUNTIF(admin1listsize,"&lt;="&amp;admin1listsize)+SUM(ISNUMBER(admin1listsize))),ROWS(D$3:D159)+SUM(ISBLANK(admin1listsize))),NOT(admin1listsize="")*IF(ISNUMBER(admin1listsize),COUNTIF(admin1listsize,"&lt;="&amp;admin1listsize),COUNTIF(admin1listsize,"&lt;="&amp;admin1listsize)+SUM(ISNUMBER(admin1listsize))),0)), ""))</f>
        <v/>
      </c>
      <c r="K159" s="71"/>
    </row>
    <row r="160" spans="1:11" s="1" customFormat="1" x14ac:dyDescent="0.25">
      <c r="A160" s="93" t="str">
        <f>IF($I$1&lt;&gt;"y", "", IF(ISBLANK(DATA!D161),"",IF(ISBLANK(DATA!K161),"NO DATA",DATA!K161)))</f>
        <v>USA</v>
      </c>
      <c r="B160" s="93" t="str">
        <f>IF($I$1&lt;&gt;"y", "",IF(ISBLANK(DATA!D161),"", IF(ISBLANK(DATA!L161),"NO DATA",DATA!L161)))</f>
        <v>California</v>
      </c>
      <c r="C160" s="93" t="str">
        <f t="shared" si="8"/>
        <v>USA@California</v>
      </c>
      <c r="D160" s="93" t="str">
        <f ca="1">IF($I$1&lt;&gt;"y", "", IF(C161="", "", IFERROR(LOOKUP(2,1/(COUNTIF($D$2:D159,mergednames)=0),mergednames), "")))</f>
        <v/>
      </c>
      <c r="E160" s="93" t="str">
        <f t="shared" ca="1" si="7"/>
        <v/>
      </c>
      <c r="F160" s="93" t="str">
        <f ca="1">IF($I$1&lt;&gt;"y", "", IF(A161="", "", IFERROR(LOOKUP(2,1/(COUNTIF($F$2:F159,get_country)=0),get_country), "")))</f>
        <v/>
      </c>
      <c r="G160" s="93" t="str">
        <f t="shared" ca="1" si="6"/>
        <v/>
      </c>
      <c r="H160" s="67" t="str">
        <f t="array" aca="1" ref="H160" ca="1">IF($I$1&lt;&gt;"y", "", IFERROR(INDEX(countrylistsize,MATCH(SMALL(NOT(countrylistsize="")*IF(ISNUMBER(countrylistsize),COUNTIF(countrylistsize,"&lt;="&amp;countrylistsize),COUNTIF(countrylistsize,"&lt;="&amp;countrylistsize)+SUM(ISNUMBER(countrylistsize))),ROWS(F$3:F160)+SUM(ISBLANK(countrylistsize))),NOT(countrylistsize="")*IF(ISNUMBER(countrylistsize),COUNTIF(countrylistsize,"&lt;="&amp;countrylistsize),COUNTIF(countrylistsize,"&lt;="&amp;countrylistsize)+SUM(ISNUMBER(countrylistsize))),0)), ""))</f>
        <v/>
      </c>
      <c r="I160" s="70"/>
      <c r="J160" s="67" t="str">
        <f t="array" aca="1" ref="J160" ca="1">IF($I$1&lt;&gt;"y", "", IFERROR(INDEX(admin1listsize,MATCH(SMALL(NOT(admin1listsize="")*IF(ISNUMBER(admin1listsize),COUNTIF(admin1listsize,"&lt;="&amp;admin1listsize),COUNTIF(admin1listsize,"&lt;="&amp;admin1listsize)+SUM(ISNUMBER(admin1listsize))),ROWS(D$3:D160)+SUM(ISBLANK(admin1listsize))),NOT(admin1listsize="")*IF(ISNUMBER(admin1listsize),COUNTIF(admin1listsize,"&lt;="&amp;admin1listsize),COUNTIF(admin1listsize,"&lt;="&amp;admin1listsize)+SUM(ISNUMBER(admin1listsize))),0)), ""))</f>
        <v/>
      </c>
      <c r="K160" s="71"/>
    </row>
    <row r="161" spans="1:11" s="1" customFormat="1" x14ac:dyDescent="0.25">
      <c r="A161" s="93" t="str">
        <f>IF($I$1&lt;&gt;"y", "", IF(ISBLANK(DATA!D162),"",IF(ISBLANK(DATA!K162),"NO DATA",DATA!K162)))</f>
        <v>USA</v>
      </c>
      <c r="B161" s="93" t="str">
        <f>IF($I$1&lt;&gt;"y", "",IF(ISBLANK(DATA!D162),"", IF(ISBLANK(DATA!L162),"NO DATA",DATA!L162)))</f>
        <v>California</v>
      </c>
      <c r="C161" s="93" t="str">
        <f t="shared" si="8"/>
        <v>USA@California</v>
      </c>
      <c r="D161" s="93" t="str">
        <f ca="1">IF($I$1&lt;&gt;"y", "", IF(C162="", "", IFERROR(LOOKUP(2,1/(COUNTIF($D$2:D160,mergednames)=0),mergednames), "")))</f>
        <v/>
      </c>
      <c r="E161" s="93" t="str">
        <f t="shared" ca="1" si="7"/>
        <v/>
      </c>
      <c r="F161" s="93" t="str">
        <f ca="1">IF($I$1&lt;&gt;"y", "", IF(A162="", "", IFERROR(LOOKUP(2,1/(COUNTIF($F$2:F160,get_country)=0),get_country), "")))</f>
        <v/>
      </c>
      <c r="G161" s="93" t="str">
        <f t="shared" ca="1" si="6"/>
        <v/>
      </c>
      <c r="H161" s="67" t="str">
        <f t="array" aca="1" ref="H161" ca="1">IF($I$1&lt;&gt;"y", "", IFERROR(INDEX(countrylistsize,MATCH(SMALL(NOT(countrylistsize="")*IF(ISNUMBER(countrylistsize),COUNTIF(countrylistsize,"&lt;="&amp;countrylistsize),COUNTIF(countrylistsize,"&lt;="&amp;countrylistsize)+SUM(ISNUMBER(countrylistsize))),ROWS(F$3:F161)+SUM(ISBLANK(countrylistsize))),NOT(countrylistsize="")*IF(ISNUMBER(countrylistsize),COUNTIF(countrylistsize,"&lt;="&amp;countrylistsize),COUNTIF(countrylistsize,"&lt;="&amp;countrylistsize)+SUM(ISNUMBER(countrylistsize))),0)), ""))</f>
        <v/>
      </c>
      <c r="I161" s="70"/>
      <c r="J161" s="67" t="str">
        <f t="array" aca="1" ref="J161" ca="1">IF($I$1&lt;&gt;"y", "", IFERROR(INDEX(admin1listsize,MATCH(SMALL(NOT(admin1listsize="")*IF(ISNUMBER(admin1listsize),COUNTIF(admin1listsize,"&lt;="&amp;admin1listsize),COUNTIF(admin1listsize,"&lt;="&amp;admin1listsize)+SUM(ISNUMBER(admin1listsize))),ROWS(D$3:D161)+SUM(ISBLANK(admin1listsize))),NOT(admin1listsize="")*IF(ISNUMBER(admin1listsize),COUNTIF(admin1listsize,"&lt;="&amp;admin1listsize),COUNTIF(admin1listsize,"&lt;="&amp;admin1listsize)+SUM(ISNUMBER(admin1listsize))),0)), ""))</f>
        <v/>
      </c>
      <c r="K161" s="71"/>
    </row>
    <row r="162" spans="1:11" s="1" customFormat="1" x14ac:dyDescent="0.25">
      <c r="A162" s="93" t="str">
        <f>IF($I$1&lt;&gt;"y", "", IF(ISBLANK(DATA!D163),"",IF(ISBLANK(DATA!K163),"NO DATA",DATA!K163)))</f>
        <v>USA</v>
      </c>
      <c r="B162" s="93" t="str">
        <f>IF($I$1&lt;&gt;"y", "",IF(ISBLANK(DATA!D163),"", IF(ISBLANK(DATA!L163),"NO DATA",DATA!L163)))</f>
        <v>California</v>
      </c>
      <c r="C162" s="93" t="str">
        <f t="shared" si="8"/>
        <v>USA@California</v>
      </c>
      <c r="D162" s="93" t="str">
        <f ca="1">IF($I$1&lt;&gt;"y", "", IF(C163="", "", IFERROR(LOOKUP(2,1/(COUNTIF($D$2:D161,mergednames)=0),mergednames), "")))</f>
        <v/>
      </c>
      <c r="E162" s="93" t="str">
        <f t="shared" ca="1" si="7"/>
        <v/>
      </c>
      <c r="F162" s="93" t="str">
        <f ca="1">IF($I$1&lt;&gt;"y", "", IF(A163="", "", IFERROR(LOOKUP(2,1/(COUNTIF($F$2:F161,get_country)=0),get_country), "")))</f>
        <v/>
      </c>
      <c r="G162" s="93" t="str">
        <f t="shared" ca="1" si="6"/>
        <v/>
      </c>
      <c r="H162" s="67" t="str">
        <f t="array" aca="1" ref="H162" ca="1">IF($I$1&lt;&gt;"y", "", IFERROR(INDEX(countrylistsize,MATCH(SMALL(NOT(countrylistsize="")*IF(ISNUMBER(countrylistsize),COUNTIF(countrylistsize,"&lt;="&amp;countrylistsize),COUNTIF(countrylistsize,"&lt;="&amp;countrylistsize)+SUM(ISNUMBER(countrylistsize))),ROWS(F$3:F162)+SUM(ISBLANK(countrylistsize))),NOT(countrylistsize="")*IF(ISNUMBER(countrylistsize),COUNTIF(countrylistsize,"&lt;="&amp;countrylistsize),COUNTIF(countrylistsize,"&lt;="&amp;countrylistsize)+SUM(ISNUMBER(countrylistsize))),0)), ""))</f>
        <v/>
      </c>
      <c r="I162" s="70"/>
      <c r="J162" s="67" t="str">
        <f t="array" aca="1" ref="J162" ca="1">IF($I$1&lt;&gt;"y", "", IFERROR(INDEX(admin1listsize,MATCH(SMALL(NOT(admin1listsize="")*IF(ISNUMBER(admin1listsize),COUNTIF(admin1listsize,"&lt;="&amp;admin1listsize),COUNTIF(admin1listsize,"&lt;="&amp;admin1listsize)+SUM(ISNUMBER(admin1listsize))),ROWS(D$3:D162)+SUM(ISBLANK(admin1listsize))),NOT(admin1listsize="")*IF(ISNUMBER(admin1listsize),COUNTIF(admin1listsize,"&lt;="&amp;admin1listsize),COUNTIF(admin1listsize,"&lt;="&amp;admin1listsize)+SUM(ISNUMBER(admin1listsize))),0)), ""))</f>
        <v/>
      </c>
      <c r="K162" s="71"/>
    </row>
    <row r="163" spans="1:11" s="1" customFormat="1" x14ac:dyDescent="0.25">
      <c r="A163" s="93" t="str">
        <f>IF($I$1&lt;&gt;"y", "", IF(ISBLANK(DATA!D164),"",IF(ISBLANK(DATA!K164),"NO DATA",DATA!K164)))</f>
        <v>USA</v>
      </c>
      <c r="B163" s="93" t="str">
        <f>IF($I$1&lt;&gt;"y", "",IF(ISBLANK(DATA!D164),"", IF(ISBLANK(DATA!L164),"NO DATA",DATA!L164)))</f>
        <v>California</v>
      </c>
      <c r="C163" s="93" t="str">
        <f t="shared" si="8"/>
        <v>USA@California</v>
      </c>
      <c r="D163" s="93" t="str">
        <f ca="1">IF($I$1&lt;&gt;"y", "", IF(C164="", "", IFERROR(LOOKUP(2,1/(COUNTIF($D$2:D162,mergednames)=0),mergednames), "")))</f>
        <v/>
      </c>
      <c r="E163" s="93" t="str">
        <f t="shared" ca="1" si="7"/>
        <v/>
      </c>
      <c r="F163" s="93" t="str">
        <f ca="1">IF($I$1&lt;&gt;"y", "", IF(A164="", "", IFERROR(LOOKUP(2,1/(COUNTIF($F$2:F162,get_country)=0),get_country), "")))</f>
        <v/>
      </c>
      <c r="G163" s="93" t="str">
        <f t="shared" ca="1" si="6"/>
        <v/>
      </c>
      <c r="H163" s="67" t="str">
        <f t="array" aca="1" ref="H163" ca="1">IF($I$1&lt;&gt;"y", "", IFERROR(INDEX(countrylistsize,MATCH(SMALL(NOT(countrylistsize="")*IF(ISNUMBER(countrylistsize),COUNTIF(countrylistsize,"&lt;="&amp;countrylistsize),COUNTIF(countrylistsize,"&lt;="&amp;countrylistsize)+SUM(ISNUMBER(countrylistsize))),ROWS(F$3:F163)+SUM(ISBLANK(countrylistsize))),NOT(countrylistsize="")*IF(ISNUMBER(countrylistsize),COUNTIF(countrylistsize,"&lt;="&amp;countrylistsize),COUNTIF(countrylistsize,"&lt;="&amp;countrylistsize)+SUM(ISNUMBER(countrylistsize))),0)), ""))</f>
        <v/>
      </c>
      <c r="I163" s="70"/>
      <c r="J163" s="67" t="str">
        <f t="array" aca="1" ref="J163" ca="1">IF($I$1&lt;&gt;"y", "", IFERROR(INDEX(admin1listsize,MATCH(SMALL(NOT(admin1listsize="")*IF(ISNUMBER(admin1listsize),COUNTIF(admin1listsize,"&lt;="&amp;admin1listsize),COUNTIF(admin1listsize,"&lt;="&amp;admin1listsize)+SUM(ISNUMBER(admin1listsize))),ROWS(D$3:D163)+SUM(ISBLANK(admin1listsize))),NOT(admin1listsize="")*IF(ISNUMBER(admin1listsize),COUNTIF(admin1listsize,"&lt;="&amp;admin1listsize),COUNTIF(admin1listsize,"&lt;="&amp;admin1listsize)+SUM(ISNUMBER(admin1listsize))),0)), ""))</f>
        <v/>
      </c>
      <c r="K163" s="71"/>
    </row>
    <row r="164" spans="1:11" s="1" customFormat="1" x14ac:dyDescent="0.25">
      <c r="A164" s="93" t="str">
        <f>IF($I$1&lt;&gt;"y", "", IF(ISBLANK(DATA!D165),"",IF(ISBLANK(DATA!K165),"NO DATA",DATA!K165)))</f>
        <v>USA</v>
      </c>
      <c r="B164" s="93" t="str">
        <f>IF($I$1&lt;&gt;"y", "",IF(ISBLANK(DATA!D165),"", IF(ISBLANK(DATA!L165),"NO DATA",DATA!L165)))</f>
        <v>California</v>
      </c>
      <c r="C164" s="93" t="str">
        <f t="shared" si="8"/>
        <v>USA@California</v>
      </c>
      <c r="D164" s="93" t="str">
        <f ca="1">IF($I$1&lt;&gt;"y", "", IF(C165="", "", IFERROR(LOOKUP(2,1/(COUNTIF($D$2:D163,mergednames)=0),mergednames), "")))</f>
        <v/>
      </c>
      <c r="E164" s="93" t="str">
        <f t="shared" ca="1" si="7"/>
        <v/>
      </c>
      <c r="F164" s="93" t="str">
        <f ca="1">IF($I$1&lt;&gt;"y", "", IF(A165="", "", IFERROR(LOOKUP(2,1/(COUNTIF($F$2:F163,get_country)=0),get_country), "")))</f>
        <v/>
      </c>
      <c r="G164" s="93" t="str">
        <f t="shared" ca="1" si="6"/>
        <v/>
      </c>
      <c r="H164" s="67" t="str">
        <f t="array" aca="1" ref="H164" ca="1">IF($I$1&lt;&gt;"y", "", IFERROR(INDEX(countrylistsize,MATCH(SMALL(NOT(countrylistsize="")*IF(ISNUMBER(countrylistsize),COUNTIF(countrylistsize,"&lt;="&amp;countrylistsize),COUNTIF(countrylistsize,"&lt;="&amp;countrylistsize)+SUM(ISNUMBER(countrylistsize))),ROWS(F$3:F164)+SUM(ISBLANK(countrylistsize))),NOT(countrylistsize="")*IF(ISNUMBER(countrylistsize),COUNTIF(countrylistsize,"&lt;="&amp;countrylistsize),COUNTIF(countrylistsize,"&lt;="&amp;countrylistsize)+SUM(ISNUMBER(countrylistsize))),0)), ""))</f>
        <v/>
      </c>
      <c r="I164" s="70"/>
      <c r="J164" s="67" t="str">
        <f t="array" aca="1" ref="J164" ca="1">IF($I$1&lt;&gt;"y", "", IFERROR(INDEX(admin1listsize,MATCH(SMALL(NOT(admin1listsize="")*IF(ISNUMBER(admin1listsize),COUNTIF(admin1listsize,"&lt;="&amp;admin1listsize),COUNTIF(admin1listsize,"&lt;="&amp;admin1listsize)+SUM(ISNUMBER(admin1listsize))),ROWS(D$3:D164)+SUM(ISBLANK(admin1listsize))),NOT(admin1listsize="")*IF(ISNUMBER(admin1listsize),COUNTIF(admin1listsize,"&lt;="&amp;admin1listsize),COUNTIF(admin1listsize,"&lt;="&amp;admin1listsize)+SUM(ISNUMBER(admin1listsize))),0)), ""))</f>
        <v/>
      </c>
      <c r="K164" s="71"/>
    </row>
    <row r="165" spans="1:11" s="1" customFormat="1" x14ac:dyDescent="0.25">
      <c r="A165" s="93" t="str">
        <f>IF($I$1&lt;&gt;"y", "", IF(ISBLANK(DATA!D166),"",IF(ISBLANK(DATA!K166),"NO DATA",DATA!K166)))</f>
        <v>USA</v>
      </c>
      <c r="B165" s="93" t="str">
        <f>IF($I$1&lt;&gt;"y", "",IF(ISBLANK(DATA!D166),"", IF(ISBLANK(DATA!L166),"NO DATA",DATA!L166)))</f>
        <v>California</v>
      </c>
      <c r="C165" s="93" t="str">
        <f t="shared" si="8"/>
        <v>USA@California</v>
      </c>
      <c r="D165" s="93" t="str">
        <f ca="1">IF($I$1&lt;&gt;"y", "", IF(C166="", "", IFERROR(LOOKUP(2,1/(COUNTIF($D$2:D164,mergednames)=0),mergednames), "")))</f>
        <v/>
      </c>
      <c r="E165" s="93" t="str">
        <f t="shared" ca="1" si="7"/>
        <v/>
      </c>
      <c r="F165" s="93" t="str">
        <f ca="1">IF($I$1&lt;&gt;"y", "", IF(A166="", "", IFERROR(LOOKUP(2,1/(COUNTIF($F$2:F164,get_country)=0),get_country), "")))</f>
        <v/>
      </c>
      <c r="G165" s="93" t="str">
        <f t="shared" ca="1" si="6"/>
        <v/>
      </c>
      <c r="H165" s="67" t="str">
        <f t="array" aca="1" ref="H165" ca="1">IF($I$1&lt;&gt;"y", "", IFERROR(INDEX(countrylistsize,MATCH(SMALL(NOT(countrylistsize="")*IF(ISNUMBER(countrylistsize),COUNTIF(countrylistsize,"&lt;="&amp;countrylistsize),COUNTIF(countrylistsize,"&lt;="&amp;countrylistsize)+SUM(ISNUMBER(countrylistsize))),ROWS(F$3:F165)+SUM(ISBLANK(countrylistsize))),NOT(countrylistsize="")*IF(ISNUMBER(countrylistsize),COUNTIF(countrylistsize,"&lt;="&amp;countrylistsize),COUNTIF(countrylistsize,"&lt;="&amp;countrylistsize)+SUM(ISNUMBER(countrylistsize))),0)), ""))</f>
        <v/>
      </c>
      <c r="I165" s="70"/>
      <c r="J165" s="67" t="str">
        <f t="array" aca="1" ref="J165" ca="1">IF($I$1&lt;&gt;"y", "", IFERROR(INDEX(admin1listsize,MATCH(SMALL(NOT(admin1listsize="")*IF(ISNUMBER(admin1listsize),COUNTIF(admin1listsize,"&lt;="&amp;admin1listsize),COUNTIF(admin1listsize,"&lt;="&amp;admin1listsize)+SUM(ISNUMBER(admin1listsize))),ROWS(D$3:D165)+SUM(ISBLANK(admin1listsize))),NOT(admin1listsize="")*IF(ISNUMBER(admin1listsize),COUNTIF(admin1listsize,"&lt;="&amp;admin1listsize),COUNTIF(admin1listsize,"&lt;="&amp;admin1listsize)+SUM(ISNUMBER(admin1listsize))),0)), ""))</f>
        <v/>
      </c>
      <c r="K165" s="71"/>
    </row>
    <row r="166" spans="1:11" s="1" customFormat="1" x14ac:dyDescent="0.25">
      <c r="A166" s="93" t="str">
        <f>IF($I$1&lt;&gt;"y", "", IF(ISBLANK(DATA!D167),"",IF(ISBLANK(DATA!K167),"NO DATA",DATA!K167)))</f>
        <v>USA</v>
      </c>
      <c r="B166" s="93" t="str">
        <f>IF($I$1&lt;&gt;"y", "",IF(ISBLANK(DATA!D167),"", IF(ISBLANK(DATA!L167),"NO DATA",DATA!L167)))</f>
        <v>California</v>
      </c>
      <c r="C166" s="93" t="str">
        <f t="shared" si="8"/>
        <v>USA@California</v>
      </c>
      <c r="D166" s="93" t="str">
        <f ca="1">IF($I$1&lt;&gt;"y", "", IF(C167="", "", IFERROR(LOOKUP(2,1/(COUNTIF($D$2:D165,mergednames)=0),mergednames), "")))</f>
        <v/>
      </c>
      <c r="E166" s="93" t="str">
        <f t="shared" ca="1" si="7"/>
        <v/>
      </c>
      <c r="F166" s="93" t="str">
        <f ca="1">IF($I$1&lt;&gt;"y", "", IF(A167="", "", IFERROR(LOOKUP(2,1/(COUNTIF($F$2:F165,get_country)=0),get_country), "")))</f>
        <v/>
      </c>
      <c r="G166" s="93" t="str">
        <f t="shared" ca="1" si="6"/>
        <v/>
      </c>
      <c r="H166" s="67" t="str">
        <f t="array" aca="1" ref="H166" ca="1">IF($I$1&lt;&gt;"y", "", IFERROR(INDEX(countrylistsize,MATCH(SMALL(NOT(countrylistsize="")*IF(ISNUMBER(countrylistsize),COUNTIF(countrylistsize,"&lt;="&amp;countrylistsize),COUNTIF(countrylistsize,"&lt;="&amp;countrylistsize)+SUM(ISNUMBER(countrylistsize))),ROWS(F$3:F166)+SUM(ISBLANK(countrylistsize))),NOT(countrylistsize="")*IF(ISNUMBER(countrylistsize),COUNTIF(countrylistsize,"&lt;="&amp;countrylistsize),COUNTIF(countrylistsize,"&lt;="&amp;countrylistsize)+SUM(ISNUMBER(countrylistsize))),0)), ""))</f>
        <v/>
      </c>
      <c r="I166" s="70"/>
      <c r="J166" s="67" t="str">
        <f t="array" aca="1" ref="J166" ca="1">IF($I$1&lt;&gt;"y", "", IFERROR(INDEX(admin1listsize,MATCH(SMALL(NOT(admin1listsize="")*IF(ISNUMBER(admin1listsize),COUNTIF(admin1listsize,"&lt;="&amp;admin1listsize),COUNTIF(admin1listsize,"&lt;="&amp;admin1listsize)+SUM(ISNUMBER(admin1listsize))),ROWS(D$3:D166)+SUM(ISBLANK(admin1listsize))),NOT(admin1listsize="")*IF(ISNUMBER(admin1listsize),COUNTIF(admin1listsize,"&lt;="&amp;admin1listsize),COUNTIF(admin1listsize,"&lt;="&amp;admin1listsize)+SUM(ISNUMBER(admin1listsize))),0)), ""))</f>
        <v/>
      </c>
      <c r="K166" s="71"/>
    </row>
    <row r="167" spans="1:11" s="1" customFormat="1" x14ac:dyDescent="0.25">
      <c r="A167" s="93" t="str">
        <f>IF($I$1&lt;&gt;"y", "", IF(ISBLANK(DATA!D168),"",IF(ISBLANK(DATA!K168),"NO DATA",DATA!K168)))</f>
        <v>USA</v>
      </c>
      <c r="B167" s="93" t="str">
        <f>IF($I$1&lt;&gt;"y", "",IF(ISBLANK(DATA!D168),"", IF(ISBLANK(DATA!L168),"NO DATA",DATA!L168)))</f>
        <v>Nevada</v>
      </c>
      <c r="C167" s="93" t="str">
        <f t="shared" si="8"/>
        <v>USA@Nevada</v>
      </c>
      <c r="D167" s="93" t="str">
        <f ca="1">IF($I$1&lt;&gt;"y", "", IF(C168="", "", IFERROR(LOOKUP(2,1/(COUNTIF($D$2:D166,mergednames)=0),mergednames), "")))</f>
        <v/>
      </c>
      <c r="E167" s="93" t="str">
        <f t="shared" ca="1" si="7"/>
        <v/>
      </c>
      <c r="F167" s="93" t="str">
        <f ca="1">IF($I$1&lt;&gt;"y", "", IF(A168="", "", IFERROR(LOOKUP(2,1/(COUNTIF($F$2:F166,get_country)=0),get_country), "")))</f>
        <v/>
      </c>
      <c r="G167" s="93" t="str">
        <f t="shared" ca="1" si="6"/>
        <v/>
      </c>
      <c r="H167" s="67" t="str">
        <f t="array" aca="1" ref="H167" ca="1">IF($I$1&lt;&gt;"y", "", IFERROR(INDEX(countrylistsize,MATCH(SMALL(NOT(countrylistsize="")*IF(ISNUMBER(countrylistsize),COUNTIF(countrylistsize,"&lt;="&amp;countrylistsize),COUNTIF(countrylistsize,"&lt;="&amp;countrylistsize)+SUM(ISNUMBER(countrylistsize))),ROWS(F$3:F167)+SUM(ISBLANK(countrylistsize))),NOT(countrylistsize="")*IF(ISNUMBER(countrylistsize),COUNTIF(countrylistsize,"&lt;="&amp;countrylistsize),COUNTIF(countrylistsize,"&lt;="&amp;countrylistsize)+SUM(ISNUMBER(countrylistsize))),0)), ""))</f>
        <v/>
      </c>
      <c r="I167" s="70"/>
      <c r="J167" s="67" t="str">
        <f t="array" aca="1" ref="J167" ca="1">IF($I$1&lt;&gt;"y", "", IFERROR(INDEX(admin1listsize,MATCH(SMALL(NOT(admin1listsize="")*IF(ISNUMBER(admin1listsize),COUNTIF(admin1listsize,"&lt;="&amp;admin1listsize),COUNTIF(admin1listsize,"&lt;="&amp;admin1listsize)+SUM(ISNUMBER(admin1listsize))),ROWS(D$3:D167)+SUM(ISBLANK(admin1listsize))),NOT(admin1listsize="")*IF(ISNUMBER(admin1listsize),COUNTIF(admin1listsize,"&lt;="&amp;admin1listsize),COUNTIF(admin1listsize,"&lt;="&amp;admin1listsize)+SUM(ISNUMBER(admin1listsize))),0)), ""))</f>
        <v/>
      </c>
      <c r="K167" s="71"/>
    </row>
    <row r="168" spans="1:11" s="1" customFormat="1" x14ac:dyDescent="0.25">
      <c r="A168" s="93" t="str">
        <f>IF($I$1&lt;&gt;"y", "", IF(ISBLANK(DATA!D169),"",IF(ISBLANK(DATA!K169),"NO DATA",DATA!K169)))</f>
        <v>USA</v>
      </c>
      <c r="B168" s="93" t="str">
        <f>IF($I$1&lt;&gt;"y", "",IF(ISBLANK(DATA!D169),"", IF(ISBLANK(DATA!L169),"NO DATA",DATA!L169)))</f>
        <v>Nevada</v>
      </c>
      <c r="C168" s="93" t="str">
        <f t="shared" si="8"/>
        <v>USA@Nevada</v>
      </c>
      <c r="D168" s="93" t="str">
        <f ca="1">IF($I$1&lt;&gt;"y", "", IF(C169="", "", IFERROR(LOOKUP(2,1/(COUNTIF($D$2:D167,mergednames)=0),mergednames), "")))</f>
        <v/>
      </c>
      <c r="E168" s="93" t="str">
        <f t="shared" ca="1" si="7"/>
        <v/>
      </c>
      <c r="F168" s="93" t="str">
        <f ca="1">IF($I$1&lt;&gt;"y", "", IF(A169="", "", IFERROR(LOOKUP(2,1/(COUNTIF($F$2:F167,get_country)=0),get_country), "")))</f>
        <v/>
      </c>
      <c r="G168" s="93" t="str">
        <f t="shared" ca="1" si="6"/>
        <v/>
      </c>
      <c r="H168" s="67" t="str">
        <f t="array" aca="1" ref="H168" ca="1">IF($I$1&lt;&gt;"y", "", IFERROR(INDEX(countrylistsize,MATCH(SMALL(NOT(countrylistsize="")*IF(ISNUMBER(countrylistsize),COUNTIF(countrylistsize,"&lt;="&amp;countrylistsize),COUNTIF(countrylistsize,"&lt;="&amp;countrylistsize)+SUM(ISNUMBER(countrylistsize))),ROWS(F$3:F168)+SUM(ISBLANK(countrylistsize))),NOT(countrylistsize="")*IF(ISNUMBER(countrylistsize),COUNTIF(countrylistsize,"&lt;="&amp;countrylistsize),COUNTIF(countrylistsize,"&lt;="&amp;countrylistsize)+SUM(ISNUMBER(countrylistsize))),0)), ""))</f>
        <v/>
      </c>
      <c r="I168" s="70"/>
      <c r="J168" s="67" t="str">
        <f t="array" aca="1" ref="J168" ca="1">IF($I$1&lt;&gt;"y", "", IFERROR(INDEX(admin1listsize,MATCH(SMALL(NOT(admin1listsize="")*IF(ISNUMBER(admin1listsize),COUNTIF(admin1listsize,"&lt;="&amp;admin1listsize),COUNTIF(admin1listsize,"&lt;="&amp;admin1listsize)+SUM(ISNUMBER(admin1listsize))),ROWS(D$3:D168)+SUM(ISBLANK(admin1listsize))),NOT(admin1listsize="")*IF(ISNUMBER(admin1listsize),COUNTIF(admin1listsize,"&lt;="&amp;admin1listsize),COUNTIF(admin1listsize,"&lt;="&amp;admin1listsize)+SUM(ISNUMBER(admin1listsize))),0)), ""))</f>
        <v/>
      </c>
      <c r="K168" s="71"/>
    </row>
    <row r="169" spans="1:11" s="1" customFormat="1" x14ac:dyDescent="0.25">
      <c r="A169" s="93" t="str">
        <f>IF($I$1&lt;&gt;"y", "", IF(ISBLANK(DATA!D170),"",IF(ISBLANK(DATA!K170),"NO DATA",DATA!K170)))</f>
        <v>USA</v>
      </c>
      <c r="B169" s="93" t="str">
        <f>IF($I$1&lt;&gt;"y", "",IF(ISBLANK(DATA!D170),"", IF(ISBLANK(DATA!L170),"NO DATA",DATA!L170)))</f>
        <v>New Mexico</v>
      </c>
      <c r="C169" s="93" t="str">
        <f t="shared" si="8"/>
        <v>USA@New Mexico</v>
      </c>
      <c r="D169" s="93" t="str">
        <f ca="1">IF($I$1&lt;&gt;"y", "", IF(C170="", "", IFERROR(LOOKUP(2,1/(COUNTIF($D$2:D168,mergednames)=0),mergednames), "")))</f>
        <v/>
      </c>
      <c r="E169" s="93" t="str">
        <f t="shared" ca="1" si="7"/>
        <v/>
      </c>
      <c r="F169" s="93" t="str">
        <f ca="1">IF($I$1&lt;&gt;"y", "", IF(A170="", "", IFERROR(LOOKUP(2,1/(COUNTIF($F$2:F168,get_country)=0),get_country), "")))</f>
        <v/>
      </c>
      <c r="G169" s="93" t="str">
        <f t="shared" ca="1" si="6"/>
        <v/>
      </c>
      <c r="H169" s="67" t="str">
        <f t="array" aca="1" ref="H169" ca="1">IF($I$1&lt;&gt;"y", "", IFERROR(INDEX(countrylistsize,MATCH(SMALL(NOT(countrylistsize="")*IF(ISNUMBER(countrylistsize),COUNTIF(countrylistsize,"&lt;="&amp;countrylistsize),COUNTIF(countrylistsize,"&lt;="&amp;countrylistsize)+SUM(ISNUMBER(countrylistsize))),ROWS(F$3:F169)+SUM(ISBLANK(countrylistsize))),NOT(countrylistsize="")*IF(ISNUMBER(countrylistsize),COUNTIF(countrylistsize,"&lt;="&amp;countrylistsize),COUNTIF(countrylistsize,"&lt;="&amp;countrylistsize)+SUM(ISNUMBER(countrylistsize))),0)), ""))</f>
        <v/>
      </c>
      <c r="I169" s="70"/>
      <c r="J169" s="67" t="str">
        <f t="array" aca="1" ref="J169" ca="1">IF($I$1&lt;&gt;"y", "", IFERROR(INDEX(admin1listsize,MATCH(SMALL(NOT(admin1listsize="")*IF(ISNUMBER(admin1listsize),COUNTIF(admin1listsize,"&lt;="&amp;admin1listsize),COUNTIF(admin1listsize,"&lt;="&amp;admin1listsize)+SUM(ISNUMBER(admin1listsize))),ROWS(D$3:D169)+SUM(ISBLANK(admin1listsize))),NOT(admin1listsize="")*IF(ISNUMBER(admin1listsize),COUNTIF(admin1listsize,"&lt;="&amp;admin1listsize),COUNTIF(admin1listsize,"&lt;="&amp;admin1listsize)+SUM(ISNUMBER(admin1listsize))),0)), ""))</f>
        <v/>
      </c>
      <c r="K169" s="71"/>
    </row>
    <row r="170" spans="1:11" s="1" customFormat="1" x14ac:dyDescent="0.25">
      <c r="A170" s="93" t="str">
        <f>IF($I$1&lt;&gt;"y", "", IF(ISBLANK(DATA!D171),"",IF(ISBLANK(DATA!K171),"NO DATA",DATA!K171)))</f>
        <v>USA</v>
      </c>
      <c r="B170" s="93" t="str">
        <f>IF($I$1&lt;&gt;"y", "",IF(ISBLANK(DATA!D171),"", IF(ISBLANK(DATA!L171),"NO DATA",DATA!L171)))</f>
        <v>New Mexico</v>
      </c>
      <c r="C170" s="93" t="str">
        <f t="shared" si="8"/>
        <v>USA@New Mexico</v>
      </c>
      <c r="D170" s="93" t="str">
        <f ca="1">IF($I$1&lt;&gt;"y", "", IF(C171="", "", IFERROR(LOOKUP(2,1/(COUNTIF($D$2:D169,mergednames)=0),mergednames), "")))</f>
        <v/>
      </c>
      <c r="E170" s="93" t="str">
        <f t="shared" ca="1" si="7"/>
        <v/>
      </c>
      <c r="F170" s="93" t="str">
        <f ca="1">IF($I$1&lt;&gt;"y", "", IF(A171="", "", IFERROR(LOOKUP(2,1/(COUNTIF($F$2:F169,get_country)=0),get_country), "")))</f>
        <v/>
      </c>
      <c r="G170" s="93" t="str">
        <f t="shared" ca="1" si="6"/>
        <v/>
      </c>
      <c r="H170" s="67" t="str">
        <f t="array" aca="1" ref="H170" ca="1">IF($I$1&lt;&gt;"y", "", IFERROR(INDEX(countrylistsize,MATCH(SMALL(NOT(countrylistsize="")*IF(ISNUMBER(countrylistsize),COUNTIF(countrylistsize,"&lt;="&amp;countrylistsize),COUNTIF(countrylistsize,"&lt;="&amp;countrylistsize)+SUM(ISNUMBER(countrylistsize))),ROWS(F$3:F170)+SUM(ISBLANK(countrylistsize))),NOT(countrylistsize="")*IF(ISNUMBER(countrylistsize),COUNTIF(countrylistsize,"&lt;="&amp;countrylistsize),COUNTIF(countrylistsize,"&lt;="&amp;countrylistsize)+SUM(ISNUMBER(countrylistsize))),0)), ""))</f>
        <v/>
      </c>
      <c r="I170" s="70"/>
      <c r="J170" s="67" t="str">
        <f t="array" aca="1" ref="J170" ca="1">IF($I$1&lt;&gt;"y", "", IFERROR(INDEX(admin1listsize,MATCH(SMALL(NOT(admin1listsize="")*IF(ISNUMBER(admin1listsize),COUNTIF(admin1listsize,"&lt;="&amp;admin1listsize),COUNTIF(admin1listsize,"&lt;="&amp;admin1listsize)+SUM(ISNUMBER(admin1listsize))),ROWS(D$3:D170)+SUM(ISBLANK(admin1listsize))),NOT(admin1listsize="")*IF(ISNUMBER(admin1listsize),COUNTIF(admin1listsize,"&lt;="&amp;admin1listsize),COUNTIF(admin1listsize,"&lt;="&amp;admin1listsize)+SUM(ISNUMBER(admin1listsize))),0)), ""))</f>
        <v/>
      </c>
      <c r="K170" s="71"/>
    </row>
    <row r="171" spans="1:11" s="1" customFormat="1" x14ac:dyDescent="0.25">
      <c r="A171" s="93" t="str">
        <f>IF($I$1&lt;&gt;"y", "", IF(ISBLANK(DATA!D172),"",IF(ISBLANK(DATA!K172),"NO DATA",DATA!K172)))</f>
        <v>USA</v>
      </c>
      <c r="B171" s="93" t="str">
        <f>IF($I$1&lt;&gt;"y", "",IF(ISBLANK(DATA!D172),"", IF(ISBLANK(DATA!L172),"NO DATA",DATA!L172)))</f>
        <v>New Mexico</v>
      </c>
      <c r="C171" s="93" t="str">
        <f t="shared" si="8"/>
        <v>USA@New Mexico</v>
      </c>
      <c r="D171" s="93" t="str">
        <f ca="1">IF($I$1&lt;&gt;"y", "", IF(C172="", "", IFERROR(LOOKUP(2,1/(COUNTIF($D$2:D170,mergednames)=0),mergednames), "")))</f>
        <v/>
      </c>
      <c r="E171" s="93" t="str">
        <f t="shared" ca="1" si="7"/>
        <v/>
      </c>
      <c r="F171" s="93" t="str">
        <f ca="1">IF($I$1&lt;&gt;"y", "", IF(A172="", "", IFERROR(LOOKUP(2,1/(COUNTIF($F$2:F170,get_country)=0),get_country), "")))</f>
        <v/>
      </c>
      <c r="G171" s="93" t="str">
        <f t="shared" ca="1" si="6"/>
        <v/>
      </c>
      <c r="H171" s="67" t="str">
        <f t="array" aca="1" ref="H171" ca="1">IF($I$1&lt;&gt;"y", "", IFERROR(INDEX(countrylistsize,MATCH(SMALL(NOT(countrylistsize="")*IF(ISNUMBER(countrylistsize),COUNTIF(countrylistsize,"&lt;="&amp;countrylistsize),COUNTIF(countrylistsize,"&lt;="&amp;countrylistsize)+SUM(ISNUMBER(countrylistsize))),ROWS(F$3:F171)+SUM(ISBLANK(countrylistsize))),NOT(countrylistsize="")*IF(ISNUMBER(countrylistsize),COUNTIF(countrylistsize,"&lt;="&amp;countrylistsize),COUNTIF(countrylistsize,"&lt;="&amp;countrylistsize)+SUM(ISNUMBER(countrylistsize))),0)), ""))</f>
        <v/>
      </c>
      <c r="I171" s="70"/>
      <c r="J171" s="67" t="str">
        <f t="array" aca="1" ref="J171" ca="1">IF($I$1&lt;&gt;"y", "", IFERROR(INDEX(admin1listsize,MATCH(SMALL(NOT(admin1listsize="")*IF(ISNUMBER(admin1listsize),COUNTIF(admin1listsize,"&lt;="&amp;admin1listsize),COUNTIF(admin1listsize,"&lt;="&amp;admin1listsize)+SUM(ISNUMBER(admin1listsize))),ROWS(D$3:D171)+SUM(ISBLANK(admin1listsize))),NOT(admin1listsize="")*IF(ISNUMBER(admin1listsize),COUNTIF(admin1listsize,"&lt;="&amp;admin1listsize),COUNTIF(admin1listsize,"&lt;="&amp;admin1listsize)+SUM(ISNUMBER(admin1listsize))),0)), ""))</f>
        <v/>
      </c>
      <c r="K171" s="71"/>
    </row>
    <row r="172" spans="1:11" s="1" customFormat="1" x14ac:dyDescent="0.25">
      <c r="A172" s="93" t="str">
        <f>IF($I$1&lt;&gt;"y", "", IF(ISBLANK(DATA!D173),"",IF(ISBLANK(DATA!K173),"NO DATA",DATA!K173)))</f>
        <v>USA</v>
      </c>
      <c r="B172" s="93" t="str">
        <f>IF($I$1&lt;&gt;"y", "",IF(ISBLANK(DATA!D173),"", IF(ISBLANK(DATA!L173),"NO DATA",DATA!L173)))</f>
        <v>New Mexico</v>
      </c>
      <c r="C172" s="93" t="str">
        <f t="shared" si="8"/>
        <v>USA@New Mexico</v>
      </c>
      <c r="D172" s="93" t="str">
        <f ca="1">IF($I$1&lt;&gt;"y", "", IF(C173="", "", IFERROR(LOOKUP(2,1/(COUNTIF($D$2:D171,mergednames)=0),mergednames), "")))</f>
        <v/>
      </c>
      <c r="E172" s="93" t="str">
        <f t="shared" ca="1" si="7"/>
        <v/>
      </c>
      <c r="F172" s="93" t="str">
        <f ca="1">IF($I$1&lt;&gt;"y", "", IF(A173="", "", IFERROR(LOOKUP(2,1/(COUNTIF($F$2:F171,get_country)=0),get_country), "")))</f>
        <v/>
      </c>
      <c r="G172" s="93" t="str">
        <f t="shared" ca="1" si="6"/>
        <v/>
      </c>
      <c r="H172" s="67" t="str">
        <f t="array" aca="1" ref="H172" ca="1">IF($I$1&lt;&gt;"y", "", IFERROR(INDEX(countrylistsize,MATCH(SMALL(NOT(countrylistsize="")*IF(ISNUMBER(countrylistsize),COUNTIF(countrylistsize,"&lt;="&amp;countrylistsize),COUNTIF(countrylistsize,"&lt;="&amp;countrylistsize)+SUM(ISNUMBER(countrylistsize))),ROWS(F$3:F172)+SUM(ISBLANK(countrylistsize))),NOT(countrylistsize="")*IF(ISNUMBER(countrylistsize),COUNTIF(countrylistsize,"&lt;="&amp;countrylistsize),COUNTIF(countrylistsize,"&lt;="&amp;countrylistsize)+SUM(ISNUMBER(countrylistsize))),0)), ""))</f>
        <v/>
      </c>
      <c r="I172" s="70"/>
      <c r="J172" s="67" t="str">
        <f t="array" aca="1" ref="J172" ca="1">IF($I$1&lt;&gt;"y", "", IFERROR(INDEX(admin1listsize,MATCH(SMALL(NOT(admin1listsize="")*IF(ISNUMBER(admin1listsize),COUNTIF(admin1listsize,"&lt;="&amp;admin1listsize),COUNTIF(admin1listsize,"&lt;="&amp;admin1listsize)+SUM(ISNUMBER(admin1listsize))),ROWS(D$3:D172)+SUM(ISBLANK(admin1listsize))),NOT(admin1listsize="")*IF(ISNUMBER(admin1listsize),COUNTIF(admin1listsize,"&lt;="&amp;admin1listsize),COUNTIF(admin1listsize,"&lt;="&amp;admin1listsize)+SUM(ISNUMBER(admin1listsize))),0)), ""))</f>
        <v/>
      </c>
      <c r="K172" s="71"/>
    </row>
    <row r="173" spans="1:11" s="1" customFormat="1" x14ac:dyDescent="0.25">
      <c r="A173" s="93" t="str">
        <f>IF($I$1&lt;&gt;"y", "", IF(ISBLANK(DATA!D174),"",IF(ISBLANK(DATA!K174),"NO DATA",DATA!K174)))</f>
        <v>USA</v>
      </c>
      <c r="B173" s="93" t="str">
        <f>IF($I$1&lt;&gt;"y", "",IF(ISBLANK(DATA!D174),"", IF(ISBLANK(DATA!L174),"NO DATA",DATA!L174)))</f>
        <v>New Mexico</v>
      </c>
      <c r="C173" s="93" t="str">
        <f t="shared" si="8"/>
        <v>USA@New Mexico</v>
      </c>
      <c r="D173" s="93" t="str">
        <f ca="1">IF($I$1&lt;&gt;"y", "", IF(C174="", "", IFERROR(LOOKUP(2,1/(COUNTIF($D$2:D172,mergednames)=0),mergednames), "")))</f>
        <v/>
      </c>
      <c r="E173" s="93" t="str">
        <f t="shared" ca="1" si="7"/>
        <v/>
      </c>
      <c r="F173" s="93" t="str">
        <f ca="1">IF($I$1&lt;&gt;"y", "", IF(A174="", "", IFERROR(LOOKUP(2,1/(COUNTIF($F$2:F172,get_country)=0),get_country), "")))</f>
        <v/>
      </c>
      <c r="G173" s="93" t="str">
        <f t="shared" ca="1" si="6"/>
        <v/>
      </c>
      <c r="H173" s="67" t="str">
        <f t="array" aca="1" ref="H173" ca="1">IF($I$1&lt;&gt;"y", "", IFERROR(INDEX(countrylistsize,MATCH(SMALL(NOT(countrylistsize="")*IF(ISNUMBER(countrylistsize),COUNTIF(countrylistsize,"&lt;="&amp;countrylistsize),COUNTIF(countrylistsize,"&lt;="&amp;countrylistsize)+SUM(ISNUMBER(countrylistsize))),ROWS(F$3:F173)+SUM(ISBLANK(countrylistsize))),NOT(countrylistsize="")*IF(ISNUMBER(countrylistsize),COUNTIF(countrylistsize,"&lt;="&amp;countrylistsize),COUNTIF(countrylistsize,"&lt;="&amp;countrylistsize)+SUM(ISNUMBER(countrylistsize))),0)), ""))</f>
        <v/>
      </c>
      <c r="I173" s="70"/>
      <c r="J173" s="67" t="str">
        <f t="array" aca="1" ref="J173" ca="1">IF($I$1&lt;&gt;"y", "", IFERROR(INDEX(admin1listsize,MATCH(SMALL(NOT(admin1listsize="")*IF(ISNUMBER(admin1listsize),COUNTIF(admin1listsize,"&lt;="&amp;admin1listsize),COUNTIF(admin1listsize,"&lt;="&amp;admin1listsize)+SUM(ISNUMBER(admin1listsize))),ROWS(D$3:D173)+SUM(ISBLANK(admin1listsize))),NOT(admin1listsize="")*IF(ISNUMBER(admin1listsize),COUNTIF(admin1listsize,"&lt;="&amp;admin1listsize),COUNTIF(admin1listsize,"&lt;="&amp;admin1listsize)+SUM(ISNUMBER(admin1listsize))),0)), ""))</f>
        <v/>
      </c>
      <c r="K173" s="71"/>
    </row>
    <row r="174" spans="1:11" s="1" customFormat="1" x14ac:dyDescent="0.25">
      <c r="A174" s="93" t="str">
        <f>IF($I$1&lt;&gt;"y", "", IF(ISBLANK(DATA!D175),"",IF(ISBLANK(DATA!K175),"NO DATA",DATA!K175)))</f>
        <v>USA</v>
      </c>
      <c r="B174" s="93" t="str">
        <f>IF($I$1&lt;&gt;"y", "",IF(ISBLANK(DATA!D175),"", IF(ISBLANK(DATA!L175),"NO DATA",DATA!L175)))</f>
        <v>New Mexico</v>
      </c>
      <c r="C174" s="93" t="str">
        <f t="shared" si="8"/>
        <v>USA@New Mexico</v>
      </c>
      <c r="D174" s="93" t="str">
        <f ca="1">IF($I$1&lt;&gt;"y", "", IF(C175="", "", IFERROR(LOOKUP(2,1/(COUNTIF($D$2:D173,mergednames)=0),mergednames), "")))</f>
        <v/>
      </c>
      <c r="E174" s="93" t="str">
        <f t="shared" ca="1" si="7"/>
        <v/>
      </c>
      <c r="F174" s="93" t="str">
        <f ca="1">IF($I$1&lt;&gt;"y", "", IF(A175="", "", IFERROR(LOOKUP(2,1/(COUNTIF($F$2:F173,get_country)=0),get_country), "")))</f>
        <v/>
      </c>
      <c r="G174" s="93" t="str">
        <f t="shared" ca="1" si="6"/>
        <v/>
      </c>
      <c r="H174" s="67" t="str">
        <f t="array" aca="1" ref="H174" ca="1">IF($I$1&lt;&gt;"y", "", IFERROR(INDEX(countrylistsize,MATCH(SMALL(NOT(countrylistsize="")*IF(ISNUMBER(countrylistsize),COUNTIF(countrylistsize,"&lt;="&amp;countrylistsize),COUNTIF(countrylistsize,"&lt;="&amp;countrylistsize)+SUM(ISNUMBER(countrylistsize))),ROWS(F$3:F174)+SUM(ISBLANK(countrylistsize))),NOT(countrylistsize="")*IF(ISNUMBER(countrylistsize),COUNTIF(countrylistsize,"&lt;="&amp;countrylistsize),COUNTIF(countrylistsize,"&lt;="&amp;countrylistsize)+SUM(ISNUMBER(countrylistsize))),0)), ""))</f>
        <v/>
      </c>
      <c r="I174" s="70"/>
      <c r="J174" s="67" t="str">
        <f t="array" aca="1" ref="J174" ca="1">IF($I$1&lt;&gt;"y", "", IFERROR(INDEX(admin1listsize,MATCH(SMALL(NOT(admin1listsize="")*IF(ISNUMBER(admin1listsize),COUNTIF(admin1listsize,"&lt;="&amp;admin1listsize),COUNTIF(admin1listsize,"&lt;="&amp;admin1listsize)+SUM(ISNUMBER(admin1listsize))),ROWS(D$3:D174)+SUM(ISBLANK(admin1listsize))),NOT(admin1listsize="")*IF(ISNUMBER(admin1listsize),COUNTIF(admin1listsize,"&lt;="&amp;admin1listsize),COUNTIF(admin1listsize,"&lt;="&amp;admin1listsize)+SUM(ISNUMBER(admin1listsize))),0)), ""))</f>
        <v/>
      </c>
      <c r="K174" s="71"/>
    </row>
    <row r="175" spans="1:11" s="1" customFormat="1" x14ac:dyDescent="0.25">
      <c r="A175" s="93" t="str">
        <f>IF($I$1&lt;&gt;"y", "", IF(ISBLANK(DATA!D176),"",IF(ISBLANK(DATA!K176),"NO DATA",DATA!K176)))</f>
        <v>USA</v>
      </c>
      <c r="B175" s="93" t="str">
        <f>IF($I$1&lt;&gt;"y", "",IF(ISBLANK(DATA!D176),"", IF(ISBLANK(DATA!L176),"NO DATA",DATA!L176)))</f>
        <v>New Mexico</v>
      </c>
      <c r="C175" s="93" t="str">
        <f t="shared" si="8"/>
        <v>USA@New Mexico</v>
      </c>
      <c r="D175" s="93" t="str">
        <f ca="1">IF($I$1&lt;&gt;"y", "", IF(C176="", "", IFERROR(LOOKUP(2,1/(COUNTIF($D$2:D174,mergednames)=0),mergednames), "")))</f>
        <v/>
      </c>
      <c r="E175" s="93" t="str">
        <f t="shared" ca="1" si="7"/>
        <v/>
      </c>
      <c r="F175" s="93" t="str">
        <f ca="1">IF($I$1&lt;&gt;"y", "", IF(A176="", "", IFERROR(LOOKUP(2,1/(COUNTIF($F$2:F174,get_country)=0),get_country), "")))</f>
        <v/>
      </c>
      <c r="G175" s="93" t="str">
        <f t="shared" ca="1" si="6"/>
        <v/>
      </c>
      <c r="H175" s="67" t="str">
        <f t="array" aca="1" ref="H175" ca="1">IF($I$1&lt;&gt;"y", "", IFERROR(INDEX(countrylistsize,MATCH(SMALL(NOT(countrylistsize="")*IF(ISNUMBER(countrylistsize),COUNTIF(countrylistsize,"&lt;="&amp;countrylistsize),COUNTIF(countrylistsize,"&lt;="&amp;countrylistsize)+SUM(ISNUMBER(countrylistsize))),ROWS(F$3:F175)+SUM(ISBLANK(countrylistsize))),NOT(countrylistsize="")*IF(ISNUMBER(countrylistsize),COUNTIF(countrylistsize,"&lt;="&amp;countrylistsize),COUNTIF(countrylistsize,"&lt;="&amp;countrylistsize)+SUM(ISNUMBER(countrylistsize))),0)), ""))</f>
        <v/>
      </c>
      <c r="I175" s="70"/>
      <c r="J175" s="67" t="str">
        <f t="array" aca="1" ref="J175" ca="1">IF($I$1&lt;&gt;"y", "", IFERROR(INDEX(admin1listsize,MATCH(SMALL(NOT(admin1listsize="")*IF(ISNUMBER(admin1listsize),COUNTIF(admin1listsize,"&lt;="&amp;admin1listsize),COUNTIF(admin1listsize,"&lt;="&amp;admin1listsize)+SUM(ISNUMBER(admin1listsize))),ROWS(D$3:D175)+SUM(ISBLANK(admin1listsize))),NOT(admin1listsize="")*IF(ISNUMBER(admin1listsize),COUNTIF(admin1listsize,"&lt;="&amp;admin1listsize),COUNTIF(admin1listsize,"&lt;="&amp;admin1listsize)+SUM(ISNUMBER(admin1listsize))),0)), ""))</f>
        <v/>
      </c>
      <c r="K175" s="71"/>
    </row>
    <row r="176" spans="1:11" s="1" customFormat="1" x14ac:dyDescent="0.25">
      <c r="A176" s="93" t="str">
        <f>IF($I$1&lt;&gt;"y", "", IF(ISBLANK(DATA!D177),"",IF(ISBLANK(DATA!K177),"NO DATA",DATA!K177)))</f>
        <v>USA</v>
      </c>
      <c r="B176" s="93" t="str">
        <f>IF($I$1&lt;&gt;"y", "",IF(ISBLANK(DATA!D177),"", IF(ISBLANK(DATA!L177),"NO DATA",DATA!L177)))</f>
        <v>New Mexico</v>
      </c>
      <c r="C176" s="93" t="str">
        <f t="shared" si="8"/>
        <v>USA@New Mexico</v>
      </c>
      <c r="D176" s="93" t="str">
        <f ca="1">IF($I$1&lt;&gt;"y", "", IF(C177="", "", IFERROR(LOOKUP(2,1/(COUNTIF($D$2:D175,mergednames)=0),mergednames), "")))</f>
        <v/>
      </c>
      <c r="E176" s="93" t="str">
        <f t="shared" ca="1" si="7"/>
        <v/>
      </c>
      <c r="F176" s="93" t="str">
        <f ca="1">IF($I$1&lt;&gt;"y", "", IF(A177="", "", IFERROR(LOOKUP(2,1/(COUNTIF($F$2:F175,get_country)=0),get_country), "")))</f>
        <v/>
      </c>
      <c r="G176" s="93" t="str">
        <f t="shared" ca="1" si="6"/>
        <v/>
      </c>
      <c r="H176" s="67" t="str">
        <f t="array" aca="1" ref="H176" ca="1">IF($I$1&lt;&gt;"y", "", IFERROR(INDEX(countrylistsize,MATCH(SMALL(NOT(countrylistsize="")*IF(ISNUMBER(countrylistsize),COUNTIF(countrylistsize,"&lt;="&amp;countrylistsize),COUNTIF(countrylistsize,"&lt;="&amp;countrylistsize)+SUM(ISNUMBER(countrylistsize))),ROWS(F$3:F176)+SUM(ISBLANK(countrylistsize))),NOT(countrylistsize="")*IF(ISNUMBER(countrylistsize),COUNTIF(countrylistsize,"&lt;="&amp;countrylistsize),COUNTIF(countrylistsize,"&lt;="&amp;countrylistsize)+SUM(ISNUMBER(countrylistsize))),0)), ""))</f>
        <v/>
      </c>
      <c r="I176" s="70"/>
      <c r="J176" s="67" t="str">
        <f t="array" aca="1" ref="J176" ca="1">IF($I$1&lt;&gt;"y", "", IFERROR(INDEX(admin1listsize,MATCH(SMALL(NOT(admin1listsize="")*IF(ISNUMBER(admin1listsize),COUNTIF(admin1listsize,"&lt;="&amp;admin1listsize),COUNTIF(admin1listsize,"&lt;="&amp;admin1listsize)+SUM(ISNUMBER(admin1listsize))),ROWS(D$3:D176)+SUM(ISBLANK(admin1listsize))),NOT(admin1listsize="")*IF(ISNUMBER(admin1listsize),COUNTIF(admin1listsize,"&lt;="&amp;admin1listsize),COUNTIF(admin1listsize,"&lt;="&amp;admin1listsize)+SUM(ISNUMBER(admin1listsize))),0)), ""))</f>
        <v/>
      </c>
      <c r="K176" s="71"/>
    </row>
    <row r="177" spans="1:11" s="1" customFormat="1" x14ac:dyDescent="0.25">
      <c r="A177" s="93" t="str">
        <f>IF($I$1&lt;&gt;"y", "", IF(ISBLANK(DATA!D178),"",IF(ISBLANK(DATA!K178),"NO DATA",DATA!K178)))</f>
        <v>USA</v>
      </c>
      <c r="B177" s="93" t="str">
        <f>IF($I$1&lt;&gt;"y", "",IF(ISBLANK(DATA!D178),"", IF(ISBLANK(DATA!L178),"NO DATA",DATA!L178)))</f>
        <v>New Mexico</v>
      </c>
      <c r="C177" s="93" t="str">
        <f t="shared" si="8"/>
        <v>USA@New Mexico</v>
      </c>
      <c r="D177" s="93" t="str">
        <f ca="1">IF($I$1&lt;&gt;"y", "", IF(C178="", "", IFERROR(LOOKUP(2,1/(COUNTIF($D$2:D176,mergednames)=0),mergednames), "")))</f>
        <v/>
      </c>
      <c r="E177" s="93" t="str">
        <f t="shared" ca="1" si="7"/>
        <v/>
      </c>
      <c r="F177" s="93" t="str">
        <f ca="1">IF($I$1&lt;&gt;"y", "", IF(A178="", "", IFERROR(LOOKUP(2,1/(COUNTIF($F$2:F176,get_country)=0),get_country), "")))</f>
        <v/>
      </c>
      <c r="G177" s="93" t="str">
        <f t="shared" ca="1" si="6"/>
        <v/>
      </c>
      <c r="H177" s="67" t="str">
        <f t="array" aca="1" ref="H177" ca="1">IF($I$1&lt;&gt;"y", "", IFERROR(INDEX(countrylistsize,MATCH(SMALL(NOT(countrylistsize="")*IF(ISNUMBER(countrylistsize),COUNTIF(countrylistsize,"&lt;="&amp;countrylistsize),COUNTIF(countrylistsize,"&lt;="&amp;countrylistsize)+SUM(ISNUMBER(countrylistsize))),ROWS(F$3:F177)+SUM(ISBLANK(countrylistsize))),NOT(countrylistsize="")*IF(ISNUMBER(countrylistsize),COUNTIF(countrylistsize,"&lt;="&amp;countrylistsize),COUNTIF(countrylistsize,"&lt;="&amp;countrylistsize)+SUM(ISNUMBER(countrylistsize))),0)), ""))</f>
        <v/>
      </c>
      <c r="I177" s="70"/>
      <c r="J177" s="67" t="str">
        <f t="array" aca="1" ref="J177" ca="1">IF($I$1&lt;&gt;"y", "", IFERROR(INDEX(admin1listsize,MATCH(SMALL(NOT(admin1listsize="")*IF(ISNUMBER(admin1listsize),COUNTIF(admin1listsize,"&lt;="&amp;admin1listsize),COUNTIF(admin1listsize,"&lt;="&amp;admin1listsize)+SUM(ISNUMBER(admin1listsize))),ROWS(D$3:D177)+SUM(ISBLANK(admin1listsize))),NOT(admin1listsize="")*IF(ISNUMBER(admin1listsize),COUNTIF(admin1listsize,"&lt;="&amp;admin1listsize),COUNTIF(admin1listsize,"&lt;="&amp;admin1listsize)+SUM(ISNUMBER(admin1listsize))),0)), ""))</f>
        <v/>
      </c>
      <c r="K177" s="71"/>
    </row>
    <row r="178" spans="1:11" s="1" customFormat="1" x14ac:dyDescent="0.25">
      <c r="A178" s="93" t="str">
        <f>IF($I$1&lt;&gt;"y", "", IF(ISBLANK(DATA!D179),"",IF(ISBLANK(DATA!K179),"NO DATA",DATA!K179)))</f>
        <v>USA</v>
      </c>
      <c r="B178" s="93" t="str">
        <f>IF($I$1&lt;&gt;"y", "",IF(ISBLANK(DATA!D179),"", IF(ISBLANK(DATA!L179),"NO DATA",DATA!L179)))</f>
        <v>New Mexico</v>
      </c>
      <c r="C178" s="93" t="str">
        <f t="shared" si="8"/>
        <v>USA@New Mexico</v>
      </c>
      <c r="D178" s="93" t="str">
        <f ca="1">IF($I$1&lt;&gt;"y", "", IF(C179="", "", IFERROR(LOOKUP(2,1/(COUNTIF($D$2:D177,mergednames)=0),mergednames), "")))</f>
        <v/>
      </c>
      <c r="E178" s="93" t="str">
        <f t="shared" ca="1" si="7"/>
        <v/>
      </c>
      <c r="F178" s="93" t="str">
        <f ca="1">IF($I$1&lt;&gt;"y", "", IF(A179="", "", IFERROR(LOOKUP(2,1/(COUNTIF($F$2:F177,get_country)=0),get_country), "")))</f>
        <v/>
      </c>
      <c r="G178" s="93" t="str">
        <f t="shared" ca="1" si="6"/>
        <v/>
      </c>
      <c r="H178" s="67" t="str">
        <f t="array" aca="1" ref="H178" ca="1">IF($I$1&lt;&gt;"y", "", IFERROR(INDEX(countrylistsize,MATCH(SMALL(NOT(countrylistsize="")*IF(ISNUMBER(countrylistsize),COUNTIF(countrylistsize,"&lt;="&amp;countrylistsize),COUNTIF(countrylistsize,"&lt;="&amp;countrylistsize)+SUM(ISNUMBER(countrylistsize))),ROWS(F$3:F178)+SUM(ISBLANK(countrylistsize))),NOT(countrylistsize="")*IF(ISNUMBER(countrylistsize),COUNTIF(countrylistsize,"&lt;="&amp;countrylistsize),COUNTIF(countrylistsize,"&lt;="&amp;countrylistsize)+SUM(ISNUMBER(countrylistsize))),0)), ""))</f>
        <v/>
      </c>
      <c r="I178" s="70"/>
      <c r="J178" s="67" t="str">
        <f t="array" aca="1" ref="J178" ca="1">IF($I$1&lt;&gt;"y", "", IFERROR(INDEX(admin1listsize,MATCH(SMALL(NOT(admin1listsize="")*IF(ISNUMBER(admin1listsize),COUNTIF(admin1listsize,"&lt;="&amp;admin1listsize),COUNTIF(admin1listsize,"&lt;="&amp;admin1listsize)+SUM(ISNUMBER(admin1listsize))),ROWS(D$3:D178)+SUM(ISBLANK(admin1listsize))),NOT(admin1listsize="")*IF(ISNUMBER(admin1listsize),COUNTIF(admin1listsize,"&lt;="&amp;admin1listsize),COUNTIF(admin1listsize,"&lt;="&amp;admin1listsize)+SUM(ISNUMBER(admin1listsize))),0)), ""))</f>
        <v/>
      </c>
      <c r="K178" s="71"/>
    </row>
    <row r="179" spans="1:11" s="1" customFormat="1" x14ac:dyDescent="0.25">
      <c r="A179" s="93" t="str">
        <f>IF($I$1&lt;&gt;"y", "", IF(ISBLANK(DATA!D180),"",IF(ISBLANK(DATA!K180),"NO DATA",DATA!K180)))</f>
        <v>USA</v>
      </c>
      <c r="B179" s="93" t="str">
        <f>IF($I$1&lt;&gt;"y", "",IF(ISBLANK(DATA!D180),"", IF(ISBLANK(DATA!L180),"NO DATA",DATA!L180)))</f>
        <v>New Mexico</v>
      </c>
      <c r="C179" s="93" t="str">
        <f t="shared" si="8"/>
        <v>USA@New Mexico</v>
      </c>
      <c r="D179" s="93" t="str">
        <f ca="1">IF($I$1&lt;&gt;"y", "", IF(C180="", "", IFERROR(LOOKUP(2,1/(COUNTIF($D$2:D178,mergednames)=0),mergednames), "")))</f>
        <v/>
      </c>
      <c r="E179" s="93" t="str">
        <f t="shared" ca="1" si="7"/>
        <v/>
      </c>
      <c r="F179" s="93" t="str">
        <f ca="1">IF($I$1&lt;&gt;"y", "", IF(A180="", "", IFERROR(LOOKUP(2,1/(COUNTIF($F$2:F178,get_country)=0),get_country), "")))</f>
        <v/>
      </c>
      <c r="G179" s="93" t="str">
        <f t="shared" ca="1" si="6"/>
        <v/>
      </c>
      <c r="H179" s="67" t="str">
        <f t="array" aca="1" ref="H179" ca="1">IF($I$1&lt;&gt;"y", "", IFERROR(INDEX(countrylistsize,MATCH(SMALL(NOT(countrylistsize="")*IF(ISNUMBER(countrylistsize),COUNTIF(countrylistsize,"&lt;="&amp;countrylistsize),COUNTIF(countrylistsize,"&lt;="&amp;countrylistsize)+SUM(ISNUMBER(countrylistsize))),ROWS(F$3:F179)+SUM(ISBLANK(countrylistsize))),NOT(countrylistsize="")*IF(ISNUMBER(countrylistsize),COUNTIF(countrylistsize,"&lt;="&amp;countrylistsize),COUNTIF(countrylistsize,"&lt;="&amp;countrylistsize)+SUM(ISNUMBER(countrylistsize))),0)), ""))</f>
        <v/>
      </c>
      <c r="I179" s="70"/>
      <c r="J179" s="67" t="str">
        <f t="array" aca="1" ref="J179" ca="1">IF($I$1&lt;&gt;"y", "", IFERROR(INDEX(admin1listsize,MATCH(SMALL(NOT(admin1listsize="")*IF(ISNUMBER(admin1listsize),COUNTIF(admin1listsize,"&lt;="&amp;admin1listsize),COUNTIF(admin1listsize,"&lt;="&amp;admin1listsize)+SUM(ISNUMBER(admin1listsize))),ROWS(D$3:D179)+SUM(ISBLANK(admin1listsize))),NOT(admin1listsize="")*IF(ISNUMBER(admin1listsize),COUNTIF(admin1listsize,"&lt;="&amp;admin1listsize),COUNTIF(admin1listsize,"&lt;="&amp;admin1listsize)+SUM(ISNUMBER(admin1listsize))),0)), ""))</f>
        <v/>
      </c>
      <c r="K179" s="71"/>
    </row>
    <row r="180" spans="1:11" s="1" customFormat="1" x14ac:dyDescent="0.25">
      <c r="A180" s="93" t="str">
        <f>IF($I$1&lt;&gt;"y", "", IF(ISBLANK(DATA!D181),"",IF(ISBLANK(DATA!K181),"NO DATA",DATA!K181)))</f>
        <v>USA</v>
      </c>
      <c r="B180" s="93" t="str">
        <f>IF($I$1&lt;&gt;"y", "",IF(ISBLANK(DATA!D181),"", IF(ISBLANK(DATA!L181),"NO DATA",DATA!L181)))</f>
        <v>New Mexico</v>
      </c>
      <c r="C180" s="93" t="str">
        <f t="shared" si="8"/>
        <v>USA@New Mexico</v>
      </c>
      <c r="D180" s="93" t="str">
        <f ca="1">IF($I$1&lt;&gt;"y", "", IF(C181="", "", IFERROR(LOOKUP(2,1/(COUNTIF($D$2:D179,mergednames)=0),mergednames), "")))</f>
        <v/>
      </c>
      <c r="E180" s="93" t="str">
        <f t="shared" ca="1" si="7"/>
        <v/>
      </c>
      <c r="F180" s="93" t="str">
        <f ca="1">IF($I$1&lt;&gt;"y", "", IF(A181="", "", IFERROR(LOOKUP(2,1/(COUNTIF($F$2:F179,get_country)=0),get_country), "")))</f>
        <v/>
      </c>
      <c r="G180" s="93" t="str">
        <f t="shared" ca="1" si="6"/>
        <v/>
      </c>
      <c r="H180" s="67" t="str">
        <f t="array" aca="1" ref="H180" ca="1">IF($I$1&lt;&gt;"y", "", IFERROR(INDEX(countrylistsize,MATCH(SMALL(NOT(countrylistsize="")*IF(ISNUMBER(countrylistsize),COUNTIF(countrylistsize,"&lt;="&amp;countrylistsize),COUNTIF(countrylistsize,"&lt;="&amp;countrylistsize)+SUM(ISNUMBER(countrylistsize))),ROWS(F$3:F180)+SUM(ISBLANK(countrylistsize))),NOT(countrylistsize="")*IF(ISNUMBER(countrylistsize),COUNTIF(countrylistsize,"&lt;="&amp;countrylistsize),COUNTIF(countrylistsize,"&lt;="&amp;countrylistsize)+SUM(ISNUMBER(countrylistsize))),0)), ""))</f>
        <v/>
      </c>
      <c r="I180" s="70"/>
      <c r="J180" s="67" t="str">
        <f t="array" aca="1" ref="J180" ca="1">IF($I$1&lt;&gt;"y", "", IFERROR(INDEX(admin1listsize,MATCH(SMALL(NOT(admin1listsize="")*IF(ISNUMBER(admin1listsize),COUNTIF(admin1listsize,"&lt;="&amp;admin1listsize),COUNTIF(admin1listsize,"&lt;="&amp;admin1listsize)+SUM(ISNUMBER(admin1listsize))),ROWS(D$3:D180)+SUM(ISBLANK(admin1listsize))),NOT(admin1listsize="")*IF(ISNUMBER(admin1listsize),COUNTIF(admin1listsize,"&lt;="&amp;admin1listsize),COUNTIF(admin1listsize,"&lt;="&amp;admin1listsize)+SUM(ISNUMBER(admin1listsize))),0)), ""))</f>
        <v/>
      </c>
      <c r="K180" s="71"/>
    </row>
    <row r="181" spans="1:11" s="1" customFormat="1" x14ac:dyDescent="0.25">
      <c r="A181" s="93" t="str">
        <f>IF($I$1&lt;&gt;"y", "", IF(ISBLANK(DATA!D182),"",IF(ISBLANK(DATA!K182),"NO DATA",DATA!K182)))</f>
        <v>USA</v>
      </c>
      <c r="B181" s="93" t="str">
        <f>IF($I$1&lt;&gt;"y", "",IF(ISBLANK(DATA!D182),"", IF(ISBLANK(DATA!L182),"NO DATA",DATA!L182)))</f>
        <v>New Mexico</v>
      </c>
      <c r="C181" s="93" t="str">
        <f t="shared" si="8"/>
        <v>USA@New Mexico</v>
      </c>
      <c r="D181" s="93" t="str">
        <f ca="1">IF($I$1&lt;&gt;"y", "", IF(C182="", "", IFERROR(LOOKUP(2,1/(COUNTIF($D$2:D180,mergednames)=0),mergednames), "")))</f>
        <v/>
      </c>
      <c r="E181" s="93" t="str">
        <f t="shared" ca="1" si="7"/>
        <v/>
      </c>
      <c r="F181" s="93" t="str">
        <f ca="1">IF($I$1&lt;&gt;"y", "", IF(A182="", "", IFERROR(LOOKUP(2,1/(COUNTIF($F$2:F180,get_country)=0),get_country), "")))</f>
        <v/>
      </c>
      <c r="G181" s="93" t="str">
        <f t="shared" ca="1" si="6"/>
        <v/>
      </c>
      <c r="H181" s="67" t="str">
        <f t="array" aca="1" ref="H181" ca="1">IF($I$1&lt;&gt;"y", "", IFERROR(INDEX(countrylistsize,MATCH(SMALL(NOT(countrylistsize="")*IF(ISNUMBER(countrylistsize),COUNTIF(countrylistsize,"&lt;="&amp;countrylistsize),COUNTIF(countrylistsize,"&lt;="&amp;countrylistsize)+SUM(ISNUMBER(countrylistsize))),ROWS(F$3:F181)+SUM(ISBLANK(countrylistsize))),NOT(countrylistsize="")*IF(ISNUMBER(countrylistsize),COUNTIF(countrylistsize,"&lt;="&amp;countrylistsize),COUNTIF(countrylistsize,"&lt;="&amp;countrylistsize)+SUM(ISNUMBER(countrylistsize))),0)), ""))</f>
        <v/>
      </c>
      <c r="I181" s="70"/>
      <c r="J181" s="67" t="str">
        <f t="array" aca="1" ref="J181" ca="1">IF($I$1&lt;&gt;"y", "", IFERROR(INDEX(admin1listsize,MATCH(SMALL(NOT(admin1listsize="")*IF(ISNUMBER(admin1listsize),COUNTIF(admin1listsize,"&lt;="&amp;admin1listsize),COUNTIF(admin1listsize,"&lt;="&amp;admin1listsize)+SUM(ISNUMBER(admin1listsize))),ROWS(D$3:D181)+SUM(ISBLANK(admin1listsize))),NOT(admin1listsize="")*IF(ISNUMBER(admin1listsize),COUNTIF(admin1listsize,"&lt;="&amp;admin1listsize),COUNTIF(admin1listsize,"&lt;="&amp;admin1listsize)+SUM(ISNUMBER(admin1listsize))),0)), ""))</f>
        <v/>
      </c>
      <c r="K181" s="71"/>
    </row>
    <row r="182" spans="1:11" s="1" customFormat="1" x14ac:dyDescent="0.25">
      <c r="A182" s="93" t="str">
        <f>IF($I$1&lt;&gt;"y", "", IF(ISBLANK(DATA!D183),"",IF(ISBLANK(DATA!K183),"NO DATA",DATA!K183)))</f>
        <v>USA</v>
      </c>
      <c r="B182" s="93" t="str">
        <f>IF($I$1&lt;&gt;"y", "",IF(ISBLANK(DATA!D183),"", IF(ISBLANK(DATA!L183),"NO DATA",DATA!L183)))</f>
        <v>New Mexico</v>
      </c>
      <c r="C182" s="93" t="str">
        <f t="shared" si="8"/>
        <v>USA@New Mexico</v>
      </c>
      <c r="D182" s="93" t="str">
        <f ca="1">IF($I$1&lt;&gt;"y", "", IF(C183="", "", IFERROR(LOOKUP(2,1/(COUNTIF($D$2:D181,mergednames)=0),mergednames), "")))</f>
        <v/>
      </c>
      <c r="E182" s="93" t="str">
        <f t="shared" ca="1" si="7"/>
        <v/>
      </c>
      <c r="F182" s="93" t="str">
        <f ca="1">IF($I$1&lt;&gt;"y", "", IF(A183="", "", IFERROR(LOOKUP(2,1/(COUNTIF($F$2:F181,get_country)=0),get_country), "")))</f>
        <v/>
      </c>
      <c r="G182" s="93" t="str">
        <f t="shared" ca="1" si="6"/>
        <v/>
      </c>
      <c r="H182" s="67" t="str">
        <f t="array" aca="1" ref="H182" ca="1">IF($I$1&lt;&gt;"y", "", IFERROR(INDEX(countrylistsize,MATCH(SMALL(NOT(countrylistsize="")*IF(ISNUMBER(countrylistsize),COUNTIF(countrylistsize,"&lt;="&amp;countrylistsize),COUNTIF(countrylistsize,"&lt;="&amp;countrylistsize)+SUM(ISNUMBER(countrylistsize))),ROWS(F$3:F182)+SUM(ISBLANK(countrylistsize))),NOT(countrylistsize="")*IF(ISNUMBER(countrylistsize),COUNTIF(countrylistsize,"&lt;="&amp;countrylistsize),COUNTIF(countrylistsize,"&lt;="&amp;countrylistsize)+SUM(ISNUMBER(countrylistsize))),0)), ""))</f>
        <v/>
      </c>
      <c r="I182" s="70"/>
      <c r="J182" s="67" t="str">
        <f t="array" aca="1" ref="J182" ca="1">IF($I$1&lt;&gt;"y", "", IFERROR(INDEX(admin1listsize,MATCH(SMALL(NOT(admin1listsize="")*IF(ISNUMBER(admin1listsize),COUNTIF(admin1listsize,"&lt;="&amp;admin1listsize),COUNTIF(admin1listsize,"&lt;="&amp;admin1listsize)+SUM(ISNUMBER(admin1listsize))),ROWS(D$3:D182)+SUM(ISBLANK(admin1listsize))),NOT(admin1listsize="")*IF(ISNUMBER(admin1listsize),COUNTIF(admin1listsize,"&lt;="&amp;admin1listsize),COUNTIF(admin1listsize,"&lt;="&amp;admin1listsize)+SUM(ISNUMBER(admin1listsize))),0)), ""))</f>
        <v/>
      </c>
      <c r="K182" s="71"/>
    </row>
    <row r="183" spans="1:11" s="1" customFormat="1" x14ac:dyDescent="0.25">
      <c r="A183" s="93" t="str">
        <f>IF($I$1&lt;&gt;"y", "", IF(ISBLANK(DATA!D184),"",IF(ISBLANK(DATA!K184),"NO DATA",DATA!K184)))</f>
        <v>USA</v>
      </c>
      <c r="B183" s="93" t="str">
        <f>IF($I$1&lt;&gt;"y", "",IF(ISBLANK(DATA!D184),"", IF(ISBLANK(DATA!L184),"NO DATA",DATA!L184)))</f>
        <v>New Mexico</v>
      </c>
      <c r="C183" s="93" t="str">
        <f t="shared" si="8"/>
        <v>USA@New Mexico</v>
      </c>
      <c r="D183" s="93" t="str">
        <f ca="1">IF($I$1&lt;&gt;"y", "", IF(C184="", "", IFERROR(LOOKUP(2,1/(COUNTIF($D$2:D182,mergednames)=0),mergednames), "")))</f>
        <v/>
      </c>
      <c r="E183" s="93" t="str">
        <f t="shared" ca="1" si="7"/>
        <v/>
      </c>
      <c r="F183" s="93" t="str">
        <f ca="1">IF($I$1&lt;&gt;"y", "", IF(A184="", "", IFERROR(LOOKUP(2,1/(COUNTIF($F$2:F182,get_country)=0),get_country), "")))</f>
        <v/>
      </c>
      <c r="G183" s="93" t="str">
        <f t="shared" ca="1" si="6"/>
        <v/>
      </c>
      <c r="H183" s="67" t="str">
        <f t="array" aca="1" ref="H183" ca="1">IF($I$1&lt;&gt;"y", "", IFERROR(INDEX(countrylistsize,MATCH(SMALL(NOT(countrylistsize="")*IF(ISNUMBER(countrylistsize),COUNTIF(countrylistsize,"&lt;="&amp;countrylistsize),COUNTIF(countrylistsize,"&lt;="&amp;countrylistsize)+SUM(ISNUMBER(countrylistsize))),ROWS(F$3:F183)+SUM(ISBLANK(countrylistsize))),NOT(countrylistsize="")*IF(ISNUMBER(countrylistsize),COUNTIF(countrylistsize,"&lt;="&amp;countrylistsize),COUNTIF(countrylistsize,"&lt;="&amp;countrylistsize)+SUM(ISNUMBER(countrylistsize))),0)), ""))</f>
        <v/>
      </c>
      <c r="I183" s="70"/>
      <c r="J183" s="67" t="str">
        <f t="array" aca="1" ref="J183" ca="1">IF($I$1&lt;&gt;"y", "", IFERROR(INDEX(admin1listsize,MATCH(SMALL(NOT(admin1listsize="")*IF(ISNUMBER(admin1listsize),COUNTIF(admin1listsize,"&lt;="&amp;admin1listsize),COUNTIF(admin1listsize,"&lt;="&amp;admin1listsize)+SUM(ISNUMBER(admin1listsize))),ROWS(D$3:D183)+SUM(ISBLANK(admin1listsize))),NOT(admin1listsize="")*IF(ISNUMBER(admin1listsize),COUNTIF(admin1listsize,"&lt;="&amp;admin1listsize),COUNTIF(admin1listsize,"&lt;="&amp;admin1listsize)+SUM(ISNUMBER(admin1listsize))),0)), ""))</f>
        <v/>
      </c>
      <c r="K183" s="71"/>
    </row>
    <row r="184" spans="1:11" s="1" customFormat="1" x14ac:dyDescent="0.25">
      <c r="A184" s="93" t="str">
        <f>IF($I$1&lt;&gt;"y", "", IF(ISBLANK(DATA!D185),"",IF(ISBLANK(DATA!K185),"NO DATA",DATA!K185)))</f>
        <v>USA</v>
      </c>
      <c r="B184" s="93" t="str">
        <f>IF($I$1&lt;&gt;"y", "",IF(ISBLANK(DATA!D185),"", IF(ISBLANK(DATA!L185),"NO DATA",DATA!L185)))</f>
        <v>New Mexico</v>
      </c>
      <c r="C184" s="93" t="str">
        <f t="shared" si="8"/>
        <v>USA@New Mexico</v>
      </c>
      <c r="D184" s="93" t="str">
        <f ca="1">IF($I$1&lt;&gt;"y", "", IF(C185="", "", IFERROR(LOOKUP(2,1/(COUNTIF($D$2:D183,mergednames)=0),mergednames), "")))</f>
        <v/>
      </c>
      <c r="E184" s="93" t="str">
        <f t="shared" ca="1" si="7"/>
        <v/>
      </c>
      <c r="F184" s="93" t="str">
        <f ca="1">IF($I$1&lt;&gt;"y", "", IF(A185="", "", IFERROR(LOOKUP(2,1/(COUNTIF($F$2:F183,get_country)=0),get_country), "")))</f>
        <v/>
      </c>
      <c r="G184" s="93" t="str">
        <f t="shared" ca="1" si="6"/>
        <v/>
      </c>
      <c r="H184" s="67" t="str">
        <f t="array" aca="1" ref="H184" ca="1">IF($I$1&lt;&gt;"y", "", IFERROR(INDEX(countrylistsize,MATCH(SMALL(NOT(countrylistsize="")*IF(ISNUMBER(countrylistsize),COUNTIF(countrylistsize,"&lt;="&amp;countrylistsize),COUNTIF(countrylistsize,"&lt;="&amp;countrylistsize)+SUM(ISNUMBER(countrylistsize))),ROWS(F$3:F184)+SUM(ISBLANK(countrylistsize))),NOT(countrylistsize="")*IF(ISNUMBER(countrylistsize),COUNTIF(countrylistsize,"&lt;="&amp;countrylistsize),COUNTIF(countrylistsize,"&lt;="&amp;countrylistsize)+SUM(ISNUMBER(countrylistsize))),0)), ""))</f>
        <v/>
      </c>
      <c r="I184" s="70"/>
      <c r="J184" s="67" t="str">
        <f t="array" aca="1" ref="J184" ca="1">IF($I$1&lt;&gt;"y", "", IFERROR(INDEX(admin1listsize,MATCH(SMALL(NOT(admin1listsize="")*IF(ISNUMBER(admin1listsize),COUNTIF(admin1listsize,"&lt;="&amp;admin1listsize),COUNTIF(admin1listsize,"&lt;="&amp;admin1listsize)+SUM(ISNUMBER(admin1listsize))),ROWS(D$3:D184)+SUM(ISBLANK(admin1listsize))),NOT(admin1listsize="")*IF(ISNUMBER(admin1listsize),COUNTIF(admin1listsize,"&lt;="&amp;admin1listsize),COUNTIF(admin1listsize,"&lt;="&amp;admin1listsize)+SUM(ISNUMBER(admin1listsize))),0)), ""))</f>
        <v/>
      </c>
      <c r="K184" s="71"/>
    </row>
    <row r="185" spans="1:11" s="1" customFormat="1" x14ac:dyDescent="0.25">
      <c r="A185" s="93" t="str">
        <f>IF($I$1&lt;&gt;"y", "", IF(ISBLANK(DATA!D186),"",IF(ISBLANK(DATA!K186),"NO DATA",DATA!K186)))</f>
        <v>USA</v>
      </c>
      <c r="B185" s="93" t="str">
        <f>IF($I$1&lt;&gt;"y", "",IF(ISBLANK(DATA!D186),"", IF(ISBLANK(DATA!L186),"NO DATA",DATA!L186)))</f>
        <v>no further locality</v>
      </c>
      <c r="C185" s="93" t="str">
        <f t="shared" si="8"/>
        <v>USA@no further locality</v>
      </c>
      <c r="D185" s="93" t="str">
        <f ca="1">IF($I$1&lt;&gt;"y", "", IF(C186="", "", IFERROR(LOOKUP(2,1/(COUNTIF($D$2:D184,mergednames)=0),mergednames), "")))</f>
        <v/>
      </c>
      <c r="E185" s="93" t="str">
        <f t="shared" ca="1" si="7"/>
        <v/>
      </c>
      <c r="F185" s="93" t="str">
        <f ca="1">IF($I$1&lt;&gt;"y", "", IF(A186="", "", IFERROR(LOOKUP(2,1/(COUNTIF($F$2:F184,get_country)=0),get_country), "")))</f>
        <v/>
      </c>
      <c r="G185" s="93" t="str">
        <f t="shared" ca="1" si="6"/>
        <v/>
      </c>
      <c r="H185" s="67" t="str">
        <f t="array" aca="1" ref="H185" ca="1">IF($I$1&lt;&gt;"y", "", IFERROR(INDEX(countrylistsize,MATCH(SMALL(NOT(countrylistsize="")*IF(ISNUMBER(countrylistsize),COUNTIF(countrylistsize,"&lt;="&amp;countrylistsize),COUNTIF(countrylistsize,"&lt;="&amp;countrylistsize)+SUM(ISNUMBER(countrylistsize))),ROWS(F$3:F185)+SUM(ISBLANK(countrylistsize))),NOT(countrylistsize="")*IF(ISNUMBER(countrylistsize),COUNTIF(countrylistsize,"&lt;="&amp;countrylistsize),COUNTIF(countrylistsize,"&lt;="&amp;countrylistsize)+SUM(ISNUMBER(countrylistsize))),0)), ""))</f>
        <v/>
      </c>
      <c r="I185" s="70"/>
      <c r="J185" s="67" t="str">
        <f t="array" aca="1" ref="J185" ca="1">IF($I$1&lt;&gt;"y", "", IFERROR(INDEX(admin1listsize,MATCH(SMALL(NOT(admin1listsize="")*IF(ISNUMBER(admin1listsize),COUNTIF(admin1listsize,"&lt;="&amp;admin1listsize),COUNTIF(admin1listsize,"&lt;="&amp;admin1listsize)+SUM(ISNUMBER(admin1listsize))),ROWS(D$3:D185)+SUM(ISBLANK(admin1listsize))),NOT(admin1listsize="")*IF(ISNUMBER(admin1listsize),COUNTIF(admin1listsize,"&lt;="&amp;admin1listsize),COUNTIF(admin1listsize,"&lt;="&amp;admin1listsize)+SUM(ISNUMBER(admin1listsize))),0)), ""))</f>
        <v/>
      </c>
      <c r="K185" s="71"/>
    </row>
    <row r="186" spans="1:11" s="1" customFormat="1" x14ac:dyDescent="0.25">
      <c r="A186" s="93" t="str">
        <f>IF($I$1&lt;&gt;"y", "", IF(ISBLANK(DATA!D187),"",IF(ISBLANK(DATA!K187),"NO DATA",DATA!K187)))</f>
        <v>USA</v>
      </c>
      <c r="B186" s="93" t="str">
        <f>IF($I$1&lt;&gt;"y", "",IF(ISBLANK(DATA!D187),"", IF(ISBLANK(DATA!L187),"NO DATA",DATA!L187)))</f>
        <v>Oklahoma</v>
      </c>
      <c r="C186" s="93" t="str">
        <f t="shared" si="8"/>
        <v>USA@Oklahoma</v>
      </c>
      <c r="D186" s="93" t="str">
        <f ca="1">IF($I$1&lt;&gt;"y", "", IF(C187="", "", IFERROR(LOOKUP(2,1/(COUNTIF($D$2:D185,mergednames)=0),mergednames), "")))</f>
        <v/>
      </c>
      <c r="E186" s="93" t="str">
        <f t="shared" ca="1" si="7"/>
        <v/>
      </c>
      <c r="F186" s="93" t="str">
        <f ca="1">IF($I$1&lt;&gt;"y", "", IF(A187="", "", IFERROR(LOOKUP(2,1/(COUNTIF($F$2:F185,get_country)=0),get_country), "")))</f>
        <v/>
      </c>
      <c r="G186" s="93" t="str">
        <f t="shared" ca="1" si="6"/>
        <v/>
      </c>
      <c r="H186" s="67" t="str">
        <f t="array" aca="1" ref="H186" ca="1">IF($I$1&lt;&gt;"y", "", IFERROR(INDEX(countrylistsize,MATCH(SMALL(NOT(countrylistsize="")*IF(ISNUMBER(countrylistsize),COUNTIF(countrylistsize,"&lt;="&amp;countrylistsize),COUNTIF(countrylistsize,"&lt;="&amp;countrylistsize)+SUM(ISNUMBER(countrylistsize))),ROWS(F$3:F186)+SUM(ISBLANK(countrylistsize))),NOT(countrylistsize="")*IF(ISNUMBER(countrylistsize),COUNTIF(countrylistsize,"&lt;="&amp;countrylistsize),COUNTIF(countrylistsize,"&lt;="&amp;countrylistsize)+SUM(ISNUMBER(countrylistsize))),0)), ""))</f>
        <v/>
      </c>
      <c r="I186" s="70"/>
      <c r="J186" s="67" t="str">
        <f t="array" aca="1" ref="J186" ca="1">IF($I$1&lt;&gt;"y", "", IFERROR(INDEX(admin1listsize,MATCH(SMALL(NOT(admin1listsize="")*IF(ISNUMBER(admin1listsize),COUNTIF(admin1listsize,"&lt;="&amp;admin1listsize),COUNTIF(admin1listsize,"&lt;="&amp;admin1listsize)+SUM(ISNUMBER(admin1listsize))),ROWS(D$3:D186)+SUM(ISBLANK(admin1listsize))),NOT(admin1listsize="")*IF(ISNUMBER(admin1listsize),COUNTIF(admin1listsize,"&lt;="&amp;admin1listsize),COUNTIF(admin1listsize,"&lt;="&amp;admin1listsize)+SUM(ISNUMBER(admin1listsize))),0)), ""))</f>
        <v/>
      </c>
      <c r="K186" s="71"/>
    </row>
    <row r="187" spans="1:11" s="1" customFormat="1" x14ac:dyDescent="0.25">
      <c r="A187" s="93" t="str">
        <f>IF($I$1&lt;&gt;"y", "", IF(ISBLANK(DATA!D188),"",IF(ISBLANK(DATA!K188),"NO DATA",DATA!K188)))</f>
        <v>USA</v>
      </c>
      <c r="B187" s="93" t="str">
        <f>IF($I$1&lt;&gt;"y", "",IF(ISBLANK(DATA!D188),"", IF(ISBLANK(DATA!L188),"NO DATA",DATA!L188)))</f>
        <v>Oklahoma</v>
      </c>
      <c r="C187" s="93" t="str">
        <f t="shared" si="8"/>
        <v>USA@Oklahoma</v>
      </c>
      <c r="D187" s="93" t="str">
        <f ca="1">IF($I$1&lt;&gt;"y", "", IF(C188="", "", IFERROR(LOOKUP(2,1/(COUNTIF($D$2:D186,mergednames)=0),mergednames), "")))</f>
        <v/>
      </c>
      <c r="E187" s="93" t="str">
        <f t="shared" ca="1" si="7"/>
        <v/>
      </c>
      <c r="F187" s="93" t="str">
        <f ca="1">IF($I$1&lt;&gt;"y", "", IF(A188="", "", IFERROR(LOOKUP(2,1/(COUNTIF($F$2:F186,get_country)=0),get_country), "")))</f>
        <v/>
      </c>
      <c r="G187" s="93" t="str">
        <f t="shared" ca="1" si="6"/>
        <v/>
      </c>
      <c r="H187" s="67" t="str">
        <f t="array" aca="1" ref="H187" ca="1">IF($I$1&lt;&gt;"y", "", IFERROR(INDEX(countrylistsize,MATCH(SMALL(NOT(countrylistsize="")*IF(ISNUMBER(countrylistsize),COUNTIF(countrylistsize,"&lt;="&amp;countrylistsize),COUNTIF(countrylistsize,"&lt;="&amp;countrylistsize)+SUM(ISNUMBER(countrylistsize))),ROWS(F$3:F187)+SUM(ISBLANK(countrylistsize))),NOT(countrylistsize="")*IF(ISNUMBER(countrylistsize),COUNTIF(countrylistsize,"&lt;="&amp;countrylistsize),COUNTIF(countrylistsize,"&lt;="&amp;countrylistsize)+SUM(ISNUMBER(countrylistsize))),0)), ""))</f>
        <v/>
      </c>
      <c r="I187" s="70"/>
      <c r="J187" s="67" t="str">
        <f t="array" aca="1" ref="J187" ca="1">IF($I$1&lt;&gt;"y", "", IFERROR(INDEX(admin1listsize,MATCH(SMALL(NOT(admin1listsize="")*IF(ISNUMBER(admin1listsize),COUNTIF(admin1listsize,"&lt;="&amp;admin1listsize),COUNTIF(admin1listsize,"&lt;="&amp;admin1listsize)+SUM(ISNUMBER(admin1listsize))),ROWS(D$3:D187)+SUM(ISBLANK(admin1listsize))),NOT(admin1listsize="")*IF(ISNUMBER(admin1listsize),COUNTIF(admin1listsize,"&lt;="&amp;admin1listsize),COUNTIF(admin1listsize,"&lt;="&amp;admin1listsize)+SUM(ISNUMBER(admin1listsize))),0)), ""))</f>
        <v/>
      </c>
      <c r="K187" s="71"/>
    </row>
    <row r="188" spans="1:11" s="1" customFormat="1" x14ac:dyDescent="0.25">
      <c r="A188" s="93" t="str">
        <f>IF($I$1&lt;&gt;"y", "", IF(ISBLANK(DATA!D189),"",IF(ISBLANK(DATA!K189),"NO DATA",DATA!K189)))</f>
        <v>USA</v>
      </c>
      <c r="B188" s="93" t="str">
        <f>IF($I$1&lt;&gt;"y", "",IF(ISBLANK(DATA!D189),"", IF(ISBLANK(DATA!L189),"NO DATA",DATA!L189)))</f>
        <v>Texas</v>
      </c>
      <c r="C188" s="93" t="str">
        <f t="shared" si="8"/>
        <v>USA@Texas</v>
      </c>
      <c r="D188" s="93" t="str">
        <f ca="1">IF($I$1&lt;&gt;"y", "", IF(C189="", "", IFERROR(LOOKUP(2,1/(COUNTIF($D$2:D187,mergednames)=0),mergednames), "")))</f>
        <v/>
      </c>
      <c r="E188" s="93" t="str">
        <f t="shared" ca="1" si="7"/>
        <v/>
      </c>
      <c r="F188" s="93" t="str">
        <f ca="1">IF($I$1&lt;&gt;"y", "", IF(A189="", "", IFERROR(LOOKUP(2,1/(COUNTIF($F$2:F187,get_country)=0),get_country), "")))</f>
        <v/>
      </c>
      <c r="G188" s="93" t="str">
        <f t="shared" ca="1" si="6"/>
        <v/>
      </c>
      <c r="H188" s="67" t="str">
        <f t="array" aca="1" ref="H188" ca="1">IF($I$1&lt;&gt;"y", "", IFERROR(INDEX(countrylistsize,MATCH(SMALL(NOT(countrylistsize="")*IF(ISNUMBER(countrylistsize),COUNTIF(countrylistsize,"&lt;="&amp;countrylistsize),COUNTIF(countrylistsize,"&lt;="&amp;countrylistsize)+SUM(ISNUMBER(countrylistsize))),ROWS(F$3:F188)+SUM(ISBLANK(countrylistsize))),NOT(countrylistsize="")*IF(ISNUMBER(countrylistsize),COUNTIF(countrylistsize,"&lt;="&amp;countrylistsize),COUNTIF(countrylistsize,"&lt;="&amp;countrylistsize)+SUM(ISNUMBER(countrylistsize))),0)), ""))</f>
        <v/>
      </c>
      <c r="I188" s="70"/>
      <c r="J188" s="67" t="str">
        <f t="array" aca="1" ref="J188" ca="1">IF($I$1&lt;&gt;"y", "", IFERROR(INDEX(admin1listsize,MATCH(SMALL(NOT(admin1listsize="")*IF(ISNUMBER(admin1listsize),COUNTIF(admin1listsize,"&lt;="&amp;admin1listsize),COUNTIF(admin1listsize,"&lt;="&amp;admin1listsize)+SUM(ISNUMBER(admin1listsize))),ROWS(D$3:D188)+SUM(ISBLANK(admin1listsize))),NOT(admin1listsize="")*IF(ISNUMBER(admin1listsize),COUNTIF(admin1listsize,"&lt;="&amp;admin1listsize),COUNTIF(admin1listsize,"&lt;="&amp;admin1listsize)+SUM(ISNUMBER(admin1listsize))),0)), ""))</f>
        <v/>
      </c>
      <c r="K188" s="71"/>
    </row>
    <row r="189" spans="1:11" s="1" customFormat="1" x14ac:dyDescent="0.25">
      <c r="A189" s="93" t="str">
        <f>IF($I$1&lt;&gt;"y", "", IF(ISBLANK(DATA!D190),"",IF(ISBLANK(DATA!K190),"NO DATA",DATA!K190)))</f>
        <v>USA</v>
      </c>
      <c r="B189" s="93" t="str">
        <f>IF($I$1&lt;&gt;"y", "",IF(ISBLANK(DATA!D190),"", IF(ISBLANK(DATA!L190),"NO DATA",DATA!L190)))</f>
        <v>Texas</v>
      </c>
      <c r="C189" s="93" t="str">
        <f t="shared" si="8"/>
        <v>USA@Texas</v>
      </c>
      <c r="D189" s="93" t="str">
        <f ca="1">IF($I$1&lt;&gt;"y", "", IF(C190="", "", IFERROR(LOOKUP(2,1/(COUNTIF($D$2:D188,mergednames)=0),mergednames), "")))</f>
        <v/>
      </c>
      <c r="E189" s="93" t="str">
        <f t="shared" ca="1" si="7"/>
        <v/>
      </c>
      <c r="F189" s="93" t="str">
        <f ca="1">IF($I$1&lt;&gt;"y", "", IF(A190="", "", IFERROR(LOOKUP(2,1/(COUNTIF($F$2:F188,get_country)=0),get_country), "")))</f>
        <v/>
      </c>
      <c r="G189" s="93" t="str">
        <f t="shared" ca="1" si="6"/>
        <v/>
      </c>
      <c r="H189" s="67" t="str">
        <f t="array" aca="1" ref="H189" ca="1">IF($I$1&lt;&gt;"y", "", IFERROR(INDEX(countrylistsize,MATCH(SMALL(NOT(countrylistsize="")*IF(ISNUMBER(countrylistsize),COUNTIF(countrylistsize,"&lt;="&amp;countrylistsize),COUNTIF(countrylistsize,"&lt;="&amp;countrylistsize)+SUM(ISNUMBER(countrylistsize))),ROWS(F$3:F189)+SUM(ISBLANK(countrylistsize))),NOT(countrylistsize="")*IF(ISNUMBER(countrylistsize),COUNTIF(countrylistsize,"&lt;="&amp;countrylistsize),COUNTIF(countrylistsize,"&lt;="&amp;countrylistsize)+SUM(ISNUMBER(countrylistsize))),0)), ""))</f>
        <v/>
      </c>
      <c r="I189" s="70"/>
      <c r="J189" s="67" t="str">
        <f t="array" aca="1" ref="J189" ca="1">IF($I$1&lt;&gt;"y", "", IFERROR(INDEX(admin1listsize,MATCH(SMALL(NOT(admin1listsize="")*IF(ISNUMBER(admin1listsize),COUNTIF(admin1listsize,"&lt;="&amp;admin1listsize),COUNTIF(admin1listsize,"&lt;="&amp;admin1listsize)+SUM(ISNUMBER(admin1listsize))),ROWS(D$3:D189)+SUM(ISBLANK(admin1listsize))),NOT(admin1listsize="")*IF(ISNUMBER(admin1listsize),COUNTIF(admin1listsize,"&lt;="&amp;admin1listsize),COUNTIF(admin1listsize,"&lt;="&amp;admin1listsize)+SUM(ISNUMBER(admin1listsize))),0)), ""))</f>
        <v/>
      </c>
      <c r="K189" s="71"/>
    </row>
    <row r="190" spans="1:11" s="1" customFormat="1" x14ac:dyDescent="0.25">
      <c r="A190" s="93" t="str">
        <f>IF($I$1&lt;&gt;"y", "", IF(ISBLANK(DATA!D191),"",IF(ISBLANK(DATA!K191),"NO DATA",DATA!K191)))</f>
        <v>USA</v>
      </c>
      <c r="B190" s="93" t="str">
        <f>IF($I$1&lt;&gt;"y", "",IF(ISBLANK(DATA!D191),"", IF(ISBLANK(DATA!L191),"NO DATA",DATA!L191)))</f>
        <v>Texas</v>
      </c>
      <c r="C190" s="93" t="str">
        <f t="shared" si="8"/>
        <v>USA@Texas</v>
      </c>
      <c r="D190" s="93" t="str">
        <f ca="1">IF($I$1&lt;&gt;"y", "", IF(C191="", "", IFERROR(LOOKUP(2,1/(COUNTIF($D$2:D189,mergednames)=0),mergednames), "")))</f>
        <v/>
      </c>
      <c r="E190" s="93" t="str">
        <f t="shared" ca="1" si="7"/>
        <v/>
      </c>
      <c r="F190" s="93" t="str">
        <f ca="1">IF($I$1&lt;&gt;"y", "", IF(A191="", "", IFERROR(LOOKUP(2,1/(COUNTIF($F$2:F189,get_country)=0),get_country), "")))</f>
        <v/>
      </c>
      <c r="G190" s="93" t="str">
        <f t="shared" ca="1" si="6"/>
        <v/>
      </c>
      <c r="H190" s="67" t="str">
        <f t="array" aca="1" ref="H190" ca="1">IF($I$1&lt;&gt;"y", "", IFERROR(INDEX(countrylistsize,MATCH(SMALL(NOT(countrylistsize="")*IF(ISNUMBER(countrylistsize),COUNTIF(countrylistsize,"&lt;="&amp;countrylistsize),COUNTIF(countrylistsize,"&lt;="&amp;countrylistsize)+SUM(ISNUMBER(countrylistsize))),ROWS(F$3:F190)+SUM(ISBLANK(countrylistsize))),NOT(countrylistsize="")*IF(ISNUMBER(countrylistsize),COUNTIF(countrylistsize,"&lt;="&amp;countrylistsize),COUNTIF(countrylistsize,"&lt;="&amp;countrylistsize)+SUM(ISNUMBER(countrylistsize))),0)), ""))</f>
        <v/>
      </c>
      <c r="I190" s="70"/>
      <c r="J190" s="67" t="str">
        <f t="array" aca="1" ref="J190" ca="1">IF($I$1&lt;&gt;"y", "", IFERROR(INDEX(admin1listsize,MATCH(SMALL(NOT(admin1listsize="")*IF(ISNUMBER(admin1listsize),COUNTIF(admin1listsize,"&lt;="&amp;admin1listsize),COUNTIF(admin1listsize,"&lt;="&amp;admin1listsize)+SUM(ISNUMBER(admin1listsize))),ROWS(D$3:D190)+SUM(ISBLANK(admin1listsize))),NOT(admin1listsize="")*IF(ISNUMBER(admin1listsize),COUNTIF(admin1listsize,"&lt;="&amp;admin1listsize),COUNTIF(admin1listsize,"&lt;="&amp;admin1listsize)+SUM(ISNUMBER(admin1listsize))),0)), ""))</f>
        <v/>
      </c>
      <c r="K190" s="71"/>
    </row>
    <row r="191" spans="1:11" s="1" customFormat="1" x14ac:dyDescent="0.25">
      <c r="A191" s="93" t="str">
        <f>IF($I$1&lt;&gt;"y", "", IF(ISBLANK(DATA!D192),"",IF(ISBLANK(DATA!K192),"NO DATA",DATA!K192)))</f>
        <v>USA</v>
      </c>
      <c r="B191" s="93" t="str">
        <f>IF($I$1&lt;&gt;"y", "",IF(ISBLANK(DATA!D192),"", IF(ISBLANK(DATA!L192),"NO DATA",DATA!L192)))</f>
        <v>Texas</v>
      </c>
      <c r="C191" s="93" t="str">
        <f t="shared" si="8"/>
        <v>USA@Texas</v>
      </c>
      <c r="D191" s="93" t="str">
        <f ca="1">IF($I$1&lt;&gt;"y", "", IF(C192="", "", IFERROR(LOOKUP(2,1/(COUNTIF($D$2:D190,mergednames)=0),mergednames), "")))</f>
        <v/>
      </c>
      <c r="E191" s="93" t="str">
        <f t="shared" ca="1" si="7"/>
        <v/>
      </c>
      <c r="F191" s="93" t="str">
        <f ca="1">IF($I$1&lt;&gt;"y", "", IF(A192="", "", IFERROR(LOOKUP(2,1/(COUNTIF($F$2:F190,get_country)=0),get_country), "")))</f>
        <v/>
      </c>
      <c r="G191" s="93" t="str">
        <f t="shared" ca="1" si="6"/>
        <v/>
      </c>
      <c r="H191" s="67" t="str">
        <f t="array" aca="1" ref="H191" ca="1">IF($I$1&lt;&gt;"y", "", IFERROR(INDEX(countrylistsize,MATCH(SMALL(NOT(countrylistsize="")*IF(ISNUMBER(countrylistsize),COUNTIF(countrylistsize,"&lt;="&amp;countrylistsize),COUNTIF(countrylistsize,"&lt;="&amp;countrylistsize)+SUM(ISNUMBER(countrylistsize))),ROWS(F$3:F191)+SUM(ISBLANK(countrylistsize))),NOT(countrylistsize="")*IF(ISNUMBER(countrylistsize),COUNTIF(countrylistsize,"&lt;="&amp;countrylistsize),COUNTIF(countrylistsize,"&lt;="&amp;countrylistsize)+SUM(ISNUMBER(countrylistsize))),0)), ""))</f>
        <v/>
      </c>
      <c r="I191" s="70"/>
      <c r="J191" s="67" t="str">
        <f t="array" aca="1" ref="J191" ca="1">IF($I$1&lt;&gt;"y", "", IFERROR(INDEX(admin1listsize,MATCH(SMALL(NOT(admin1listsize="")*IF(ISNUMBER(admin1listsize),COUNTIF(admin1listsize,"&lt;="&amp;admin1listsize),COUNTIF(admin1listsize,"&lt;="&amp;admin1listsize)+SUM(ISNUMBER(admin1listsize))),ROWS(D$3:D191)+SUM(ISBLANK(admin1listsize))),NOT(admin1listsize="")*IF(ISNUMBER(admin1listsize),COUNTIF(admin1listsize,"&lt;="&amp;admin1listsize),COUNTIF(admin1listsize,"&lt;="&amp;admin1listsize)+SUM(ISNUMBER(admin1listsize))),0)), ""))</f>
        <v/>
      </c>
      <c r="K191" s="71"/>
    </row>
    <row r="192" spans="1:11" s="1" customFormat="1" x14ac:dyDescent="0.25">
      <c r="A192" s="93" t="str">
        <f>IF($I$1&lt;&gt;"y", "", IF(ISBLANK(DATA!D193),"",IF(ISBLANK(DATA!K193),"NO DATA",DATA!K193)))</f>
        <v>USA</v>
      </c>
      <c r="B192" s="93" t="str">
        <f>IF($I$1&lt;&gt;"y", "",IF(ISBLANK(DATA!D193),"", IF(ISBLANK(DATA!L193),"NO DATA",DATA!L193)))</f>
        <v>Texas</v>
      </c>
      <c r="C192" s="93" t="str">
        <f t="shared" si="8"/>
        <v>USA@Texas</v>
      </c>
      <c r="D192" s="93" t="str">
        <f ca="1">IF($I$1&lt;&gt;"y", "", IF(C193="", "", IFERROR(LOOKUP(2,1/(COUNTIF($D$2:D191,mergednames)=0),mergednames), "")))</f>
        <v/>
      </c>
      <c r="E192" s="93" t="str">
        <f t="shared" ca="1" si="7"/>
        <v/>
      </c>
      <c r="F192" s="93" t="str">
        <f ca="1">IF($I$1&lt;&gt;"y", "", IF(A193="", "", IFERROR(LOOKUP(2,1/(COUNTIF($F$2:F191,get_country)=0),get_country), "")))</f>
        <v/>
      </c>
      <c r="G192" s="93" t="str">
        <f t="shared" ca="1" si="6"/>
        <v/>
      </c>
      <c r="H192" s="67" t="str">
        <f t="array" aca="1" ref="H192" ca="1">IF($I$1&lt;&gt;"y", "", IFERROR(INDEX(countrylistsize,MATCH(SMALL(NOT(countrylistsize="")*IF(ISNUMBER(countrylistsize),COUNTIF(countrylistsize,"&lt;="&amp;countrylistsize),COUNTIF(countrylistsize,"&lt;="&amp;countrylistsize)+SUM(ISNUMBER(countrylistsize))),ROWS(F$3:F192)+SUM(ISBLANK(countrylistsize))),NOT(countrylistsize="")*IF(ISNUMBER(countrylistsize),COUNTIF(countrylistsize,"&lt;="&amp;countrylistsize),COUNTIF(countrylistsize,"&lt;="&amp;countrylistsize)+SUM(ISNUMBER(countrylistsize))),0)), ""))</f>
        <v/>
      </c>
      <c r="I192" s="70"/>
      <c r="J192" s="67" t="str">
        <f t="array" aca="1" ref="J192" ca="1">IF($I$1&lt;&gt;"y", "", IFERROR(INDEX(admin1listsize,MATCH(SMALL(NOT(admin1listsize="")*IF(ISNUMBER(admin1listsize),COUNTIF(admin1listsize,"&lt;="&amp;admin1listsize),COUNTIF(admin1listsize,"&lt;="&amp;admin1listsize)+SUM(ISNUMBER(admin1listsize))),ROWS(D$3:D192)+SUM(ISBLANK(admin1listsize))),NOT(admin1listsize="")*IF(ISNUMBER(admin1listsize),COUNTIF(admin1listsize,"&lt;="&amp;admin1listsize),COUNTIF(admin1listsize,"&lt;="&amp;admin1listsize)+SUM(ISNUMBER(admin1listsize))),0)), ""))</f>
        <v/>
      </c>
      <c r="K192" s="71"/>
    </row>
    <row r="193" spans="1:11" s="1" customFormat="1" x14ac:dyDescent="0.25">
      <c r="A193" s="93" t="str">
        <f>IF($I$1&lt;&gt;"y", "", IF(ISBLANK(DATA!D194),"",IF(ISBLANK(DATA!K194),"NO DATA",DATA!K194)))</f>
        <v>USA</v>
      </c>
      <c r="B193" s="93" t="str">
        <f>IF($I$1&lt;&gt;"y", "",IF(ISBLANK(DATA!D194),"", IF(ISBLANK(DATA!L194),"NO DATA",DATA!L194)))</f>
        <v>Texas</v>
      </c>
      <c r="C193" s="93" t="str">
        <f t="shared" si="8"/>
        <v>USA@Texas</v>
      </c>
      <c r="D193" s="93" t="str">
        <f ca="1">IF($I$1&lt;&gt;"y", "", IF(C194="", "", IFERROR(LOOKUP(2,1/(COUNTIF($D$2:D192,mergednames)=0),mergednames), "")))</f>
        <v/>
      </c>
      <c r="E193" s="93" t="str">
        <f t="shared" ca="1" si="7"/>
        <v/>
      </c>
      <c r="F193" s="93" t="str">
        <f ca="1">IF($I$1&lt;&gt;"y", "", IF(A194="", "", IFERROR(LOOKUP(2,1/(COUNTIF($F$2:F192,get_country)=0),get_country), "")))</f>
        <v/>
      </c>
      <c r="G193" s="93" t="str">
        <f t="shared" ca="1" si="6"/>
        <v/>
      </c>
      <c r="H193" s="67" t="str">
        <f t="array" aca="1" ref="H193" ca="1">IF($I$1&lt;&gt;"y", "", IFERROR(INDEX(countrylistsize,MATCH(SMALL(NOT(countrylistsize="")*IF(ISNUMBER(countrylistsize),COUNTIF(countrylistsize,"&lt;="&amp;countrylistsize),COUNTIF(countrylistsize,"&lt;="&amp;countrylistsize)+SUM(ISNUMBER(countrylistsize))),ROWS(F$3:F193)+SUM(ISBLANK(countrylistsize))),NOT(countrylistsize="")*IF(ISNUMBER(countrylistsize),COUNTIF(countrylistsize,"&lt;="&amp;countrylistsize),COUNTIF(countrylistsize,"&lt;="&amp;countrylistsize)+SUM(ISNUMBER(countrylistsize))),0)), ""))</f>
        <v/>
      </c>
      <c r="I193" s="70"/>
      <c r="J193" s="67" t="str">
        <f t="array" aca="1" ref="J193" ca="1">IF($I$1&lt;&gt;"y", "", IFERROR(INDEX(admin1listsize,MATCH(SMALL(NOT(admin1listsize="")*IF(ISNUMBER(admin1listsize),COUNTIF(admin1listsize,"&lt;="&amp;admin1listsize),COUNTIF(admin1listsize,"&lt;="&amp;admin1listsize)+SUM(ISNUMBER(admin1listsize))),ROWS(D$3:D193)+SUM(ISBLANK(admin1listsize))),NOT(admin1listsize="")*IF(ISNUMBER(admin1listsize),COUNTIF(admin1listsize,"&lt;="&amp;admin1listsize),COUNTIF(admin1listsize,"&lt;="&amp;admin1listsize)+SUM(ISNUMBER(admin1listsize))),0)), ""))</f>
        <v/>
      </c>
      <c r="K193" s="71"/>
    </row>
    <row r="194" spans="1:11" s="1" customFormat="1" x14ac:dyDescent="0.25">
      <c r="A194" s="93" t="str">
        <f>IF($I$1&lt;&gt;"y", "", IF(ISBLANK(DATA!D195),"",IF(ISBLANK(DATA!K195),"NO DATA",DATA!K195)))</f>
        <v>USA</v>
      </c>
      <c r="B194" s="93" t="str">
        <f>IF($I$1&lt;&gt;"y", "",IF(ISBLANK(DATA!D195),"", IF(ISBLANK(DATA!L195),"NO DATA",DATA!L195)))</f>
        <v>Texas</v>
      </c>
      <c r="C194" s="93" t="str">
        <f t="shared" si="8"/>
        <v>USA@Texas</v>
      </c>
      <c r="D194" s="93" t="str">
        <f ca="1">IF($I$1&lt;&gt;"y", "", IF(C195="", "", IFERROR(LOOKUP(2,1/(COUNTIF($D$2:D193,mergednames)=0),mergednames), "")))</f>
        <v/>
      </c>
      <c r="E194" s="93" t="str">
        <f t="shared" ca="1" si="7"/>
        <v/>
      </c>
      <c r="F194" s="93" t="str">
        <f ca="1">IF($I$1&lt;&gt;"y", "", IF(A195="", "", IFERROR(LOOKUP(2,1/(COUNTIF($F$2:F193,get_country)=0),get_country), "")))</f>
        <v/>
      </c>
      <c r="G194" s="93" t="str">
        <f t="shared" ca="1" si="6"/>
        <v/>
      </c>
      <c r="H194" s="67" t="str">
        <f t="array" aca="1" ref="H194" ca="1">IF($I$1&lt;&gt;"y", "", IFERROR(INDEX(countrylistsize,MATCH(SMALL(NOT(countrylistsize="")*IF(ISNUMBER(countrylistsize),COUNTIF(countrylistsize,"&lt;="&amp;countrylistsize),COUNTIF(countrylistsize,"&lt;="&amp;countrylistsize)+SUM(ISNUMBER(countrylistsize))),ROWS(F$3:F194)+SUM(ISBLANK(countrylistsize))),NOT(countrylistsize="")*IF(ISNUMBER(countrylistsize),COUNTIF(countrylistsize,"&lt;="&amp;countrylistsize),COUNTIF(countrylistsize,"&lt;="&amp;countrylistsize)+SUM(ISNUMBER(countrylistsize))),0)), ""))</f>
        <v/>
      </c>
      <c r="I194" s="70"/>
      <c r="J194" s="67" t="str">
        <f t="array" aca="1" ref="J194" ca="1">IF($I$1&lt;&gt;"y", "", IFERROR(INDEX(admin1listsize,MATCH(SMALL(NOT(admin1listsize="")*IF(ISNUMBER(admin1listsize),COUNTIF(admin1listsize,"&lt;="&amp;admin1listsize),COUNTIF(admin1listsize,"&lt;="&amp;admin1listsize)+SUM(ISNUMBER(admin1listsize))),ROWS(D$3:D194)+SUM(ISBLANK(admin1listsize))),NOT(admin1listsize="")*IF(ISNUMBER(admin1listsize),COUNTIF(admin1listsize,"&lt;="&amp;admin1listsize),COUNTIF(admin1listsize,"&lt;="&amp;admin1listsize)+SUM(ISNUMBER(admin1listsize))),0)), ""))</f>
        <v/>
      </c>
      <c r="K194" s="71"/>
    </row>
    <row r="195" spans="1:11" s="1" customFormat="1" x14ac:dyDescent="0.25">
      <c r="A195" s="93" t="str">
        <f>IF($I$1&lt;&gt;"y", "", IF(ISBLANK(DATA!D196),"",IF(ISBLANK(DATA!K196),"NO DATA",DATA!K196)))</f>
        <v>USA</v>
      </c>
      <c r="B195" s="93" t="str">
        <f>IF($I$1&lt;&gt;"y", "",IF(ISBLANK(DATA!D196),"", IF(ISBLANK(DATA!L196),"NO DATA",DATA!L196)))</f>
        <v>Texas</v>
      </c>
      <c r="C195" s="93" t="str">
        <f t="shared" si="8"/>
        <v>USA@Texas</v>
      </c>
      <c r="D195" s="93" t="str">
        <f ca="1">IF($I$1&lt;&gt;"y", "", IF(C196="", "", IFERROR(LOOKUP(2,1/(COUNTIF($D$2:D194,mergednames)=0),mergednames), "")))</f>
        <v/>
      </c>
      <c r="E195" s="93" t="str">
        <f t="shared" ca="1" si="7"/>
        <v/>
      </c>
      <c r="F195" s="93" t="str">
        <f ca="1">IF($I$1&lt;&gt;"y", "", IF(A196="", "", IFERROR(LOOKUP(2,1/(COUNTIF($F$2:F194,get_country)=0),get_country), "")))</f>
        <v/>
      </c>
      <c r="G195" s="93" t="str">
        <f t="shared" ref="G195:G258" ca="1" si="9">IF($I$1&lt;&gt;"y", "", IF(F195="", "", G194+1))</f>
        <v/>
      </c>
      <c r="H195" s="67" t="str">
        <f t="array" aca="1" ref="H195" ca="1">IF($I$1&lt;&gt;"y", "", IFERROR(INDEX(countrylistsize,MATCH(SMALL(NOT(countrylistsize="")*IF(ISNUMBER(countrylistsize),COUNTIF(countrylistsize,"&lt;="&amp;countrylistsize),COUNTIF(countrylistsize,"&lt;="&amp;countrylistsize)+SUM(ISNUMBER(countrylistsize))),ROWS(F$3:F195)+SUM(ISBLANK(countrylistsize))),NOT(countrylistsize="")*IF(ISNUMBER(countrylistsize),COUNTIF(countrylistsize,"&lt;="&amp;countrylistsize),COUNTIF(countrylistsize,"&lt;="&amp;countrylistsize)+SUM(ISNUMBER(countrylistsize))),0)), ""))</f>
        <v/>
      </c>
      <c r="I195" s="70"/>
      <c r="J195" s="67" t="str">
        <f t="array" aca="1" ref="J195" ca="1">IF($I$1&lt;&gt;"y", "", IFERROR(INDEX(admin1listsize,MATCH(SMALL(NOT(admin1listsize="")*IF(ISNUMBER(admin1listsize),COUNTIF(admin1listsize,"&lt;="&amp;admin1listsize),COUNTIF(admin1listsize,"&lt;="&amp;admin1listsize)+SUM(ISNUMBER(admin1listsize))),ROWS(D$3:D195)+SUM(ISBLANK(admin1listsize))),NOT(admin1listsize="")*IF(ISNUMBER(admin1listsize),COUNTIF(admin1listsize,"&lt;="&amp;admin1listsize),COUNTIF(admin1listsize,"&lt;="&amp;admin1listsize)+SUM(ISNUMBER(admin1listsize))),0)), ""))</f>
        <v/>
      </c>
      <c r="K195" s="71"/>
    </row>
    <row r="196" spans="1:11" s="1" customFormat="1" x14ac:dyDescent="0.25">
      <c r="A196" s="93" t="str">
        <f>IF($I$1&lt;&gt;"y", "", IF(ISBLANK(DATA!D197),"",IF(ISBLANK(DATA!K197),"NO DATA",DATA!K197)))</f>
        <v>USA</v>
      </c>
      <c r="B196" s="93" t="str">
        <f>IF($I$1&lt;&gt;"y", "",IF(ISBLANK(DATA!D197),"", IF(ISBLANK(DATA!L197),"NO DATA",DATA!L197)))</f>
        <v>Texas</v>
      </c>
      <c r="C196" s="93" t="str">
        <f t="shared" si="8"/>
        <v>USA@Texas</v>
      </c>
      <c r="D196" s="93" t="str">
        <f ca="1">IF($I$1&lt;&gt;"y", "", IF(C197="", "", IFERROR(LOOKUP(2,1/(COUNTIF($D$2:D195,mergednames)=0),mergednames), "")))</f>
        <v/>
      </c>
      <c r="E196" s="93" t="str">
        <f t="shared" ref="E196:E259" ca="1" si="10">IF($I$1&lt;&gt;"y", "", IF(D196="", "", E195+1))</f>
        <v/>
      </c>
      <c r="F196" s="93" t="str">
        <f ca="1">IF($I$1&lt;&gt;"y", "", IF(A197="", "", IFERROR(LOOKUP(2,1/(COUNTIF($F$2:F195,get_country)=0),get_country), "")))</f>
        <v/>
      </c>
      <c r="G196" s="93" t="str">
        <f t="shared" ca="1" si="9"/>
        <v/>
      </c>
      <c r="H196" s="67" t="str">
        <f t="array" aca="1" ref="H196" ca="1">IF($I$1&lt;&gt;"y", "", IFERROR(INDEX(countrylistsize,MATCH(SMALL(NOT(countrylistsize="")*IF(ISNUMBER(countrylistsize),COUNTIF(countrylistsize,"&lt;="&amp;countrylistsize),COUNTIF(countrylistsize,"&lt;="&amp;countrylistsize)+SUM(ISNUMBER(countrylistsize))),ROWS(F$3:F196)+SUM(ISBLANK(countrylistsize))),NOT(countrylistsize="")*IF(ISNUMBER(countrylistsize),COUNTIF(countrylistsize,"&lt;="&amp;countrylistsize),COUNTIF(countrylistsize,"&lt;="&amp;countrylistsize)+SUM(ISNUMBER(countrylistsize))),0)), ""))</f>
        <v/>
      </c>
      <c r="I196" s="70"/>
      <c r="J196" s="67" t="str">
        <f t="array" aca="1" ref="J196" ca="1">IF($I$1&lt;&gt;"y", "", IFERROR(INDEX(admin1listsize,MATCH(SMALL(NOT(admin1listsize="")*IF(ISNUMBER(admin1listsize),COUNTIF(admin1listsize,"&lt;="&amp;admin1listsize),COUNTIF(admin1listsize,"&lt;="&amp;admin1listsize)+SUM(ISNUMBER(admin1listsize))),ROWS(D$3:D196)+SUM(ISBLANK(admin1listsize))),NOT(admin1listsize="")*IF(ISNUMBER(admin1listsize),COUNTIF(admin1listsize,"&lt;="&amp;admin1listsize),COUNTIF(admin1listsize,"&lt;="&amp;admin1listsize)+SUM(ISNUMBER(admin1listsize))),0)), ""))</f>
        <v/>
      </c>
      <c r="K196" s="71"/>
    </row>
    <row r="197" spans="1:11" s="1" customFormat="1" x14ac:dyDescent="0.25">
      <c r="A197" s="93" t="str">
        <f>IF($I$1&lt;&gt;"y", "", IF(ISBLANK(DATA!D198),"",IF(ISBLANK(DATA!K198),"NO DATA",DATA!K198)))</f>
        <v>USA</v>
      </c>
      <c r="B197" s="93" t="str">
        <f>IF($I$1&lt;&gt;"y", "",IF(ISBLANK(DATA!D198),"", IF(ISBLANK(DATA!L198),"NO DATA",DATA!L198)))</f>
        <v>Texas</v>
      </c>
      <c r="C197" s="93" t="str">
        <f t="shared" ref="C197:C260" si="11">IF($I$1&lt;&gt;"y", "", IF(A197="", "", A197&amp;"@"&amp;B197))</f>
        <v>USA@Texas</v>
      </c>
      <c r="D197" s="93" t="str">
        <f ca="1">IF($I$1&lt;&gt;"y", "", IF(C198="", "", IFERROR(LOOKUP(2,1/(COUNTIF($D$2:D196,mergednames)=0),mergednames), "")))</f>
        <v/>
      </c>
      <c r="E197" s="93" t="str">
        <f t="shared" ca="1" si="10"/>
        <v/>
      </c>
      <c r="F197" s="93" t="str">
        <f ca="1">IF($I$1&lt;&gt;"y", "", IF(A198="", "", IFERROR(LOOKUP(2,1/(COUNTIF($F$2:F196,get_country)=0),get_country), "")))</f>
        <v/>
      </c>
      <c r="G197" s="93" t="str">
        <f t="shared" ca="1" si="9"/>
        <v/>
      </c>
      <c r="H197" s="67" t="str">
        <f t="array" aca="1" ref="H197" ca="1">IF($I$1&lt;&gt;"y", "", IFERROR(INDEX(countrylistsize,MATCH(SMALL(NOT(countrylistsize="")*IF(ISNUMBER(countrylistsize),COUNTIF(countrylistsize,"&lt;="&amp;countrylistsize),COUNTIF(countrylistsize,"&lt;="&amp;countrylistsize)+SUM(ISNUMBER(countrylistsize))),ROWS(F$3:F197)+SUM(ISBLANK(countrylistsize))),NOT(countrylistsize="")*IF(ISNUMBER(countrylistsize),COUNTIF(countrylistsize,"&lt;="&amp;countrylistsize),COUNTIF(countrylistsize,"&lt;="&amp;countrylistsize)+SUM(ISNUMBER(countrylistsize))),0)), ""))</f>
        <v/>
      </c>
      <c r="I197" s="70"/>
      <c r="J197" s="67" t="str">
        <f t="array" aca="1" ref="J197" ca="1">IF($I$1&lt;&gt;"y", "", IFERROR(INDEX(admin1listsize,MATCH(SMALL(NOT(admin1listsize="")*IF(ISNUMBER(admin1listsize),COUNTIF(admin1listsize,"&lt;="&amp;admin1listsize),COUNTIF(admin1listsize,"&lt;="&amp;admin1listsize)+SUM(ISNUMBER(admin1listsize))),ROWS(D$3:D197)+SUM(ISBLANK(admin1listsize))),NOT(admin1listsize="")*IF(ISNUMBER(admin1listsize),COUNTIF(admin1listsize,"&lt;="&amp;admin1listsize),COUNTIF(admin1listsize,"&lt;="&amp;admin1listsize)+SUM(ISNUMBER(admin1listsize))),0)), ""))</f>
        <v/>
      </c>
      <c r="K197" s="71"/>
    </row>
    <row r="198" spans="1:11" s="1" customFormat="1" x14ac:dyDescent="0.25">
      <c r="A198" s="93" t="str">
        <f>IF($I$1&lt;&gt;"y", "", IF(ISBLANK(DATA!D199),"",IF(ISBLANK(DATA!K199),"NO DATA",DATA!K199)))</f>
        <v>USA</v>
      </c>
      <c r="B198" s="93" t="str">
        <f>IF($I$1&lt;&gt;"y", "",IF(ISBLANK(DATA!D199),"", IF(ISBLANK(DATA!L199),"NO DATA",DATA!L199)))</f>
        <v>Texas</v>
      </c>
      <c r="C198" s="93" t="str">
        <f t="shared" si="11"/>
        <v>USA@Texas</v>
      </c>
      <c r="D198" s="93" t="str">
        <f ca="1">IF($I$1&lt;&gt;"y", "", IF(C199="", "", IFERROR(LOOKUP(2,1/(COUNTIF($D$2:D197,mergednames)=0),mergednames), "")))</f>
        <v/>
      </c>
      <c r="E198" s="93" t="str">
        <f t="shared" ca="1" si="10"/>
        <v/>
      </c>
      <c r="F198" s="93" t="str">
        <f ca="1">IF($I$1&lt;&gt;"y", "", IF(A199="", "", IFERROR(LOOKUP(2,1/(COUNTIF($F$2:F197,get_country)=0),get_country), "")))</f>
        <v/>
      </c>
      <c r="G198" s="93" t="str">
        <f t="shared" ca="1" si="9"/>
        <v/>
      </c>
      <c r="H198" s="67" t="str">
        <f t="array" aca="1" ref="H198" ca="1">IF($I$1&lt;&gt;"y", "", IFERROR(INDEX(countrylistsize,MATCH(SMALL(NOT(countrylistsize="")*IF(ISNUMBER(countrylistsize),COUNTIF(countrylistsize,"&lt;="&amp;countrylistsize),COUNTIF(countrylistsize,"&lt;="&amp;countrylistsize)+SUM(ISNUMBER(countrylistsize))),ROWS(F$3:F198)+SUM(ISBLANK(countrylistsize))),NOT(countrylistsize="")*IF(ISNUMBER(countrylistsize),COUNTIF(countrylistsize,"&lt;="&amp;countrylistsize),COUNTIF(countrylistsize,"&lt;="&amp;countrylistsize)+SUM(ISNUMBER(countrylistsize))),0)), ""))</f>
        <v/>
      </c>
      <c r="I198" s="70"/>
      <c r="J198" s="67" t="str">
        <f t="array" aca="1" ref="J198" ca="1">IF($I$1&lt;&gt;"y", "", IFERROR(INDEX(admin1listsize,MATCH(SMALL(NOT(admin1listsize="")*IF(ISNUMBER(admin1listsize),COUNTIF(admin1listsize,"&lt;="&amp;admin1listsize),COUNTIF(admin1listsize,"&lt;="&amp;admin1listsize)+SUM(ISNUMBER(admin1listsize))),ROWS(D$3:D198)+SUM(ISBLANK(admin1listsize))),NOT(admin1listsize="")*IF(ISNUMBER(admin1listsize),COUNTIF(admin1listsize,"&lt;="&amp;admin1listsize),COUNTIF(admin1listsize,"&lt;="&amp;admin1listsize)+SUM(ISNUMBER(admin1listsize))),0)), ""))</f>
        <v/>
      </c>
      <c r="K198" s="71"/>
    </row>
    <row r="199" spans="1:11" s="1" customFormat="1" x14ac:dyDescent="0.25">
      <c r="A199" s="93" t="str">
        <f>IF($I$1&lt;&gt;"y", "", IF(ISBLANK(DATA!D200),"",IF(ISBLANK(DATA!K200),"NO DATA",DATA!K200)))</f>
        <v>USA</v>
      </c>
      <c r="B199" s="93" t="str">
        <f>IF($I$1&lt;&gt;"y", "",IF(ISBLANK(DATA!D200),"", IF(ISBLANK(DATA!L200),"NO DATA",DATA!L200)))</f>
        <v>Texas</v>
      </c>
      <c r="C199" s="93" t="str">
        <f t="shared" si="11"/>
        <v>USA@Texas</v>
      </c>
      <c r="D199" s="93" t="str">
        <f ca="1">IF($I$1&lt;&gt;"y", "", IF(C200="", "", IFERROR(LOOKUP(2,1/(COUNTIF($D$2:D198,mergednames)=0),mergednames), "")))</f>
        <v/>
      </c>
      <c r="E199" s="93" t="str">
        <f t="shared" ca="1" si="10"/>
        <v/>
      </c>
      <c r="F199" s="93" t="str">
        <f ca="1">IF($I$1&lt;&gt;"y", "", IF(A200="", "", IFERROR(LOOKUP(2,1/(COUNTIF($F$2:F198,get_country)=0),get_country), "")))</f>
        <v/>
      </c>
      <c r="G199" s="93" t="str">
        <f t="shared" ca="1" si="9"/>
        <v/>
      </c>
      <c r="H199" s="67" t="str">
        <f t="array" aca="1" ref="H199" ca="1">IF($I$1&lt;&gt;"y", "", IFERROR(INDEX(countrylistsize,MATCH(SMALL(NOT(countrylistsize="")*IF(ISNUMBER(countrylistsize),COUNTIF(countrylistsize,"&lt;="&amp;countrylistsize),COUNTIF(countrylistsize,"&lt;="&amp;countrylistsize)+SUM(ISNUMBER(countrylistsize))),ROWS(F$3:F199)+SUM(ISBLANK(countrylistsize))),NOT(countrylistsize="")*IF(ISNUMBER(countrylistsize),COUNTIF(countrylistsize,"&lt;="&amp;countrylistsize),COUNTIF(countrylistsize,"&lt;="&amp;countrylistsize)+SUM(ISNUMBER(countrylistsize))),0)), ""))</f>
        <v/>
      </c>
      <c r="I199" s="70"/>
      <c r="J199" s="67" t="str">
        <f t="array" aca="1" ref="J199" ca="1">IF($I$1&lt;&gt;"y", "", IFERROR(INDEX(admin1listsize,MATCH(SMALL(NOT(admin1listsize="")*IF(ISNUMBER(admin1listsize),COUNTIF(admin1listsize,"&lt;="&amp;admin1listsize),COUNTIF(admin1listsize,"&lt;="&amp;admin1listsize)+SUM(ISNUMBER(admin1listsize))),ROWS(D$3:D199)+SUM(ISBLANK(admin1listsize))),NOT(admin1listsize="")*IF(ISNUMBER(admin1listsize),COUNTIF(admin1listsize,"&lt;="&amp;admin1listsize),COUNTIF(admin1listsize,"&lt;="&amp;admin1listsize)+SUM(ISNUMBER(admin1listsize))),0)), ""))</f>
        <v/>
      </c>
      <c r="K199" s="71"/>
    </row>
    <row r="200" spans="1:11" s="1" customFormat="1" x14ac:dyDescent="0.25">
      <c r="A200" s="93" t="str">
        <f>IF($I$1&lt;&gt;"y", "", IF(ISBLANK(DATA!D201),"",IF(ISBLANK(DATA!K201),"NO DATA",DATA!K201)))</f>
        <v>USA</v>
      </c>
      <c r="B200" s="93" t="str">
        <f>IF($I$1&lt;&gt;"y", "",IF(ISBLANK(DATA!D201),"", IF(ISBLANK(DATA!L201),"NO DATA",DATA!L201)))</f>
        <v>Texas</v>
      </c>
      <c r="C200" s="93" t="str">
        <f t="shared" si="11"/>
        <v>USA@Texas</v>
      </c>
      <c r="D200" s="93" t="str">
        <f ca="1">IF($I$1&lt;&gt;"y", "", IF(C201="", "", IFERROR(LOOKUP(2,1/(COUNTIF($D$2:D199,mergednames)=0),mergednames), "")))</f>
        <v/>
      </c>
      <c r="E200" s="93" t="str">
        <f t="shared" ca="1" si="10"/>
        <v/>
      </c>
      <c r="F200" s="93" t="str">
        <f ca="1">IF($I$1&lt;&gt;"y", "", IF(A201="", "", IFERROR(LOOKUP(2,1/(COUNTIF($F$2:F199,get_country)=0),get_country), "")))</f>
        <v/>
      </c>
      <c r="G200" s="93" t="str">
        <f t="shared" ca="1" si="9"/>
        <v/>
      </c>
      <c r="H200" s="67" t="str">
        <f t="array" aca="1" ref="H200" ca="1">IF($I$1&lt;&gt;"y", "", IFERROR(INDEX(countrylistsize,MATCH(SMALL(NOT(countrylistsize="")*IF(ISNUMBER(countrylistsize),COUNTIF(countrylistsize,"&lt;="&amp;countrylistsize),COUNTIF(countrylistsize,"&lt;="&amp;countrylistsize)+SUM(ISNUMBER(countrylistsize))),ROWS(F$3:F200)+SUM(ISBLANK(countrylistsize))),NOT(countrylistsize="")*IF(ISNUMBER(countrylistsize),COUNTIF(countrylistsize,"&lt;="&amp;countrylistsize),COUNTIF(countrylistsize,"&lt;="&amp;countrylistsize)+SUM(ISNUMBER(countrylistsize))),0)), ""))</f>
        <v/>
      </c>
      <c r="I200" s="70"/>
      <c r="J200" s="67" t="str">
        <f t="array" aca="1" ref="J200" ca="1">IF($I$1&lt;&gt;"y", "", IFERROR(INDEX(admin1listsize,MATCH(SMALL(NOT(admin1listsize="")*IF(ISNUMBER(admin1listsize),COUNTIF(admin1listsize,"&lt;="&amp;admin1listsize),COUNTIF(admin1listsize,"&lt;="&amp;admin1listsize)+SUM(ISNUMBER(admin1listsize))),ROWS(D$3:D200)+SUM(ISBLANK(admin1listsize))),NOT(admin1listsize="")*IF(ISNUMBER(admin1listsize),COUNTIF(admin1listsize,"&lt;="&amp;admin1listsize),COUNTIF(admin1listsize,"&lt;="&amp;admin1listsize)+SUM(ISNUMBER(admin1listsize))),0)), ""))</f>
        <v/>
      </c>
      <c r="K200" s="71"/>
    </row>
    <row r="201" spans="1:11" s="1" customFormat="1" x14ac:dyDescent="0.25">
      <c r="A201" s="93" t="str">
        <f>IF($I$1&lt;&gt;"y", "", IF(ISBLANK(DATA!D202),"",IF(ISBLANK(DATA!K202),"NO DATA",DATA!K202)))</f>
        <v>USA</v>
      </c>
      <c r="B201" s="93" t="str">
        <f>IF($I$1&lt;&gt;"y", "",IF(ISBLANK(DATA!D202),"", IF(ISBLANK(DATA!L202),"NO DATA",DATA!L202)))</f>
        <v>Texas</v>
      </c>
      <c r="C201" s="93" t="str">
        <f t="shared" si="11"/>
        <v>USA@Texas</v>
      </c>
      <c r="D201" s="93" t="str">
        <f ca="1">IF($I$1&lt;&gt;"y", "", IF(C202="", "", IFERROR(LOOKUP(2,1/(COUNTIF($D$2:D200,mergednames)=0),mergednames), "")))</f>
        <v/>
      </c>
      <c r="E201" s="93" t="str">
        <f t="shared" ca="1" si="10"/>
        <v/>
      </c>
      <c r="F201" s="93" t="str">
        <f ca="1">IF($I$1&lt;&gt;"y", "", IF(A202="", "", IFERROR(LOOKUP(2,1/(COUNTIF($F$2:F200,get_country)=0),get_country), "")))</f>
        <v/>
      </c>
      <c r="G201" s="93" t="str">
        <f t="shared" ca="1" si="9"/>
        <v/>
      </c>
      <c r="H201" s="67" t="str">
        <f t="array" aca="1" ref="H201" ca="1">IF($I$1&lt;&gt;"y", "", IFERROR(INDEX(countrylistsize,MATCH(SMALL(NOT(countrylistsize="")*IF(ISNUMBER(countrylistsize),COUNTIF(countrylistsize,"&lt;="&amp;countrylistsize),COUNTIF(countrylistsize,"&lt;="&amp;countrylistsize)+SUM(ISNUMBER(countrylistsize))),ROWS(F$3:F201)+SUM(ISBLANK(countrylistsize))),NOT(countrylistsize="")*IF(ISNUMBER(countrylistsize),COUNTIF(countrylistsize,"&lt;="&amp;countrylistsize),COUNTIF(countrylistsize,"&lt;="&amp;countrylistsize)+SUM(ISNUMBER(countrylistsize))),0)), ""))</f>
        <v/>
      </c>
      <c r="I201" s="70"/>
      <c r="J201" s="67" t="str">
        <f t="array" aca="1" ref="J201" ca="1">IF($I$1&lt;&gt;"y", "", IFERROR(INDEX(admin1listsize,MATCH(SMALL(NOT(admin1listsize="")*IF(ISNUMBER(admin1listsize),COUNTIF(admin1listsize,"&lt;="&amp;admin1listsize),COUNTIF(admin1listsize,"&lt;="&amp;admin1listsize)+SUM(ISNUMBER(admin1listsize))),ROWS(D$3:D201)+SUM(ISBLANK(admin1listsize))),NOT(admin1listsize="")*IF(ISNUMBER(admin1listsize),COUNTIF(admin1listsize,"&lt;="&amp;admin1listsize),COUNTIF(admin1listsize,"&lt;="&amp;admin1listsize)+SUM(ISNUMBER(admin1listsize))),0)), ""))</f>
        <v/>
      </c>
      <c r="K201" s="71"/>
    </row>
    <row r="202" spans="1:11" s="1" customFormat="1" x14ac:dyDescent="0.25">
      <c r="A202" s="93" t="str">
        <f>IF($I$1&lt;&gt;"y", "", IF(ISBLANK(DATA!D203),"",IF(ISBLANK(DATA!K203),"NO DATA",DATA!K203)))</f>
        <v>USA</v>
      </c>
      <c r="B202" s="93" t="str">
        <f>IF($I$1&lt;&gt;"y", "",IF(ISBLANK(DATA!D203),"", IF(ISBLANK(DATA!L203),"NO DATA",DATA!L203)))</f>
        <v>Texas</v>
      </c>
      <c r="C202" s="93" t="str">
        <f t="shared" si="11"/>
        <v>USA@Texas</v>
      </c>
      <c r="D202" s="93" t="str">
        <f ca="1">IF($I$1&lt;&gt;"y", "", IF(C203="", "", IFERROR(LOOKUP(2,1/(COUNTIF($D$2:D201,mergednames)=0),mergednames), "")))</f>
        <v/>
      </c>
      <c r="E202" s="93" t="str">
        <f t="shared" ca="1" si="10"/>
        <v/>
      </c>
      <c r="F202" s="93" t="str">
        <f ca="1">IF($I$1&lt;&gt;"y", "", IF(A203="", "", IFERROR(LOOKUP(2,1/(COUNTIF($F$2:F201,get_country)=0),get_country), "")))</f>
        <v/>
      </c>
      <c r="G202" s="93" t="str">
        <f t="shared" ca="1" si="9"/>
        <v/>
      </c>
      <c r="H202" s="67" t="str">
        <f t="array" aca="1" ref="H202" ca="1">IF($I$1&lt;&gt;"y", "", IFERROR(INDEX(countrylistsize,MATCH(SMALL(NOT(countrylistsize="")*IF(ISNUMBER(countrylistsize),COUNTIF(countrylistsize,"&lt;="&amp;countrylistsize),COUNTIF(countrylistsize,"&lt;="&amp;countrylistsize)+SUM(ISNUMBER(countrylistsize))),ROWS(F$3:F202)+SUM(ISBLANK(countrylistsize))),NOT(countrylistsize="")*IF(ISNUMBER(countrylistsize),COUNTIF(countrylistsize,"&lt;="&amp;countrylistsize),COUNTIF(countrylistsize,"&lt;="&amp;countrylistsize)+SUM(ISNUMBER(countrylistsize))),0)), ""))</f>
        <v/>
      </c>
      <c r="I202" s="70"/>
      <c r="J202" s="67" t="str">
        <f t="array" aca="1" ref="J202" ca="1">IF($I$1&lt;&gt;"y", "", IFERROR(INDEX(admin1listsize,MATCH(SMALL(NOT(admin1listsize="")*IF(ISNUMBER(admin1listsize),COUNTIF(admin1listsize,"&lt;="&amp;admin1listsize),COUNTIF(admin1listsize,"&lt;="&amp;admin1listsize)+SUM(ISNUMBER(admin1listsize))),ROWS(D$3:D202)+SUM(ISBLANK(admin1listsize))),NOT(admin1listsize="")*IF(ISNUMBER(admin1listsize),COUNTIF(admin1listsize,"&lt;="&amp;admin1listsize),COUNTIF(admin1listsize,"&lt;="&amp;admin1listsize)+SUM(ISNUMBER(admin1listsize))),0)), ""))</f>
        <v/>
      </c>
      <c r="K202" s="71"/>
    </row>
    <row r="203" spans="1:11" s="1" customFormat="1" x14ac:dyDescent="0.25">
      <c r="A203" s="93" t="str">
        <f>IF($I$1&lt;&gt;"y", "", IF(ISBLANK(DATA!D204),"",IF(ISBLANK(DATA!K204),"NO DATA",DATA!K204)))</f>
        <v>USA</v>
      </c>
      <c r="B203" s="93" t="str">
        <f>IF($I$1&lt;&gt;"y", "",IF(ISBLANK(DATA!D204),"", IF(ISBLANK(DATA!L204),"NO DATA",DATA!L204)))</f>
        <v>Texas</v>
      </c>
      <c r="C203" s="93" t="str">
        <f t="shared" si="11"/>
        <v>USA@Texas</v>
      </c>
      <c r="D203" s="93" t="str">
        <f ca="1">IF($I$1&lt;&gt;"y", "", IF(C204="", "", IFERROR(LOOKUP(2,1/(COUNTIF($D$2:D202,mergednames)=0),mergednames), "")))</f>
        <v/>
      </c>
      <c r="E203" s="93" t="str">
        <f t="shared" ca="1" si="10"/>
        <v/>
      </c>
      <c r="F203" s="93" t="str">
        <f ca="1">IF($I$1&lt;&gt;"y", "", IF(A204="", "", IFERROR(LOOKUP(2,1/(COUNTIF($F$2:F202,get_country)=0),get_country), "")))</f>
        <v/>
      </c>
      <c r="G203" s="93" t="str">
        <f t="shared" ca="1" si="9"/>
        <v/>
      </c>
      <c r="H203" s="67" t="str">
        <f t="array" aca="1" ref="H203" ca="1">IF($I$1&lt;&gt;"y", "", IFERROR(INDEX(countrylistsize,MATCH(SMALL(NOT(countrylistsize="")*IF(ISNUMBER(countrylistsize),COUNTIF(countrylistsize,"&lt;="&amp;countrylistsize),COUNTIF(countrylistsize,"&lt;="&amp;countrylistsize)+SUM(ISNUMBER(countrylistsize))),ROWS(F$3:F203)+SUM(ISBLANK(countrylistsize))),NOT(countrylistsize="")*IF(ISNUMBER(countrylistsize),COUNTIF(countrylistsize,"&lt;="&amp;countrylistsize),COUNTIF(countrylistsize,"&lt;="&amp;countrylistsize)+SUM(ISNUMBER(countrylistsize))),0)), ""))</f>
        <v/>
      </c>
      <c r="I203" s="70"/>
      <c r="J203" s="67" t="str">
        <f t="array" aca="1" ref="J203" ca="1">IF($I$1&lt;&gt;"y", "", IFERROR(INDEX(admin1listsize,MATCH(SMALL(NOT(admin1listsize="")*IF(ISNUMBER(admin1listsize),COUNTIF(admin1listsize,"&lt;="&amp;admin1listsize),COUNTIF(admin1listsize,"&lt;="&amp;admin1listsize)+SUM(ISNUMBER(admin1listsize))),ROWS(D$3:D203)+SUM(ISBLANK(admin1listsize))),NOT(admin1listsize="")*IF(ISNUMBER(admin1listsize),COUNTIF(admin1listsize,"&lt;="&amp;admin1listsize),COUNTIF(admin1listsize,"&lt;="&amp;admin1listsize)+SUM(ISNUMBER(admin1listsize))),0)), ""))</f>
        <v/>
      </c>
      <c r="K203" s="71"/>
    </row>
    <row r="204" spans="1:11" s="1" customFormat="1" x14ac:dyDescent="0.25">
      <c r="A204" s="93" t="str">
        <f>IF($I$1&lt;&gt;"y", "", IF(ISBLANK(DATA!D205),"",IF(ISBLANK(DATA!K205),"NO DATA",DATA!K205)))</f>
        <v>USA</v>
      </c>
      <c r="B204" s="93" t="str">
        <f>IF($I$1&lt;&gt;"y", "",IF(ISBLANK(DATA!D205),"", IF(ISBLANK(DATA!L205),"NO DATA",DATA!L205)))</f>
        <v>Texas</v>
      </c>
      <c r="C204" s="93" t="str">
        <f t="shared" si="11"/>
        <v>USA@Texas</v>
      </c>
      <c r="D204" s="93" t="str">
        <f ca="1">IF($I$1&lt;&gt;"y", "", IF(C205="", "", IFERROR(LOOKUP(2,1/(COUNTIF($D$2:D203,mergednames)=0),mergednames), "")))</f>
        <v/>
      </c>
      <c r="E204" s="93" t="str">
        <f t="shared" ca="1" si="10"/>
        <v/>
      </c>
      <c r="F204" s="93" t="str">
        <f ca="1">IF($I$1&lt;&gt;"y", "", IF(A205="", "", IFERROR(LOOKUP(2,1/(COUNTIF($F$2:F203,get_country)=0),get_country), "")))</f>
        <v/>
      </c>
      <c r="G204" s="93" t="str">
        <f t="shared" ca="1" si="9"/>
        <v/>
      </c>
      <c r="H204" s="67" t="str">
        <f t="array" aca="1" ref="H204" ca="1">IF($I$1&lt;&gt;"y", "", IFERROR(INDEX(countrylistsize,MATCH(SMALL(NOT(countrylistsize="")*IF(ISNUMBER(countrylistsize),COUNTIF(countrylistsize,"&lt;="&amp;countrylistsize),COUNTIF(countrylistsize,"&lt;="&amp;countrylistsize)+SUM(ISNUMBER(countrylistsize))),ROWS(F$3:F204)+SUM(ISBLANK(countrylistsize))),NOT(countrylistsize="")*IF(ISNUMBER(countrylistsize),COUNTIF(countrylistsize,"&lt;="&amp;countrylistsize),COUNTIF(countrylistsize,"&lt;="&amp;countrylistsize)+SUM(ISNUMBER(countrylistsize))),0)), ""))</f>
        <v/>
      </c>
      <c r="I204" s="70"/>
      <c r="J204" s="67" t="str">
        <f t="array" aca="1" ref="J204" ca="1">IF($I$1&lt;&gt;"y", "", IFERROR(INDEX(admin1listsize,MATCH(SMALL(NOT(admin1listsize="")*IF(ISNUMBER(admin1listsize),COUNTIF(admin1listsize,"&lt;="&amp;admin1listsize),COUNTIF(admin1listsize,"&lt;="&amp;admin1listsize)+SUM(ISNUMBER(admin1listsize))),ROWS(D$3:D204)+SUM(ISBLANK(admin1listsize))),NOT(admin1listsize="")*IF(ISNUMBER(admin1listsize),COUNTIF(admin1listsize,"&lt;="&amp;admin1listsize),COUNTIF(admin1listsize,"&lt;="&amp;admin1listsize)+SUM(ISNUMBER(admin1listsize))),0)), ""))</f>
        <v/>
      </c>
      <c r="K204" s="71"/>
    </row>
    <row r="205" spans="1:11" s="1" customFormat="1" x14ac:dyDescent="0.25">
      <c r="A205" s="93" t="str">
        <f>IF($I$1&lt;&gt;"y", "", IF(ISBLANK(DATA!D206),"",IF(ISBLANK(DATA!K206),"NO DATA",DATA!K206)))</f>
        <v>USA</v>
      </c>
      <c r="B205" s="93" t="str">
        <f>IF($I$1&lt;&gt;"y", "",IF(ISBLANK(DATA!D206),"", IF(ISBLANK(DATA!L206),"NO DATA",DATA!L206)))</f>
        <v>Texas</v>
      </c>
      <c r="C205" s="93" t="str">
        <f t="shared" si="11"/>
        <v>USA@Texas</v>
      </c>
      <c r="D205" s="93" t="str">
        <f ca="1">IF($I$1&lt;&gt;"y", "", IF(C206="", "", IFERROR(LOOKUP(2,1/(COUNTIF($D$2:D204,mergednames)=0),mergednames), "")))</f>
        <v/>
      </c>
      <c r="E205" s="93" t="str">
        <f t="shared" ca="1" si="10"/>
        <v/>
      </c>
      <c r="F205" s="93" t="str">
        <f ca="1">IF($I$1&lt;&gt;"y", "", IF(A206="", "", IFERROR(LOOKUP(2,1/(COUNTIF($F$2:F204,get_country)=0),get_country), "")))</f>
        <v/>
      </c>
      <c r="G205" s="93" t="str">
        <f t="shared" ca="1" si="9"/>
        <v/>
      </c>
      <c r="H205" s="67" t="str">
        <f t="array" aca="1" ref="H205" ca="1">IF($I$1&lt;&gt;"y", "", IFERROR(INDEX(countrylistsize,MATCH(SMALL(NOT(countrylistsize="")*IF(ISNUMBER(countrylistsize),COUNTIF(countrylistsize,"&lt;="&amp;countrylistsize),COUNTIF(countrylistsize,"&lt;="&amp;countrylistsize)+SUM(ISNUMBER(countrylistsize))),ROWS(F$3:F205)+SUM(ISBLANK(countrylistsize))),NOT(countrylistsize="")*IF(ISNUMBER(countrylistsize),COUNTIF(countrylistsize,"&lt;="&amp;countrylistsize),COUNTIF(countrylistsize,"&lt;="&amp;countrylistsize)+SUM(ISNUMBER(countrylistsize))),0)), ""))</f>
        <v/>
      </c>
      <c r="I205" s="70"/>
      <c r="J205" s="67" t="str">
        <f t="array" aca="1" ref="J205" ca="1">IF($I$1&lt;&gt;"y", "", IFERROR(INDEX(admin1listsize,MATCH(SMALL(NOT(admin1listsize="")*IF(ISNUMBER(admin1listsize),COUNTIF(admin1listsize,"&lt;="&amp;admin1listsize),COUNTIF(admin1listsize,"&lt;="&amp;admin1listsize)+SUM(ISNUMBER(admin1listsize))),ROWS(D$3:D205)+SUM(ISBLANK(admin1listsize))),NOT(admin1listsize="")*IF(ISNUMBER(admin1listsize),COUNTIF(admin1listsize,"&lt;="&amp;admin1listsize),COUNTIF(admin1listsize,"&lt;="&amp;admin1listsize)+SUM(ISNUMBER(admin1listsize))),0)), ""))</f>
        <v/>
      </c>
      <c r="K205" s="71"/>
    </row>
    <row r="206" spans="1:11" s="1" customFormat="1" x14ac:dyDescent="0.25">
      <c r="A206" s="93" t="str">
        <f>IF($I$1&lt;&gt;"y", "", IF(ISBLANK(DATA!D207),"",IF(ISBLANK(DATA!K207),"NO DATA",DATA!K207)))</f>
        <v>USA</v>
      </c>
      <c r="B206" s="93" t="str">
        <f>IF($I$1&lt;&gt;"y", "",IF(ISBLANK(DATA!D207),"", IF(ISBLANK(DATA!L207),"NO DATA",DATA!L207)))</f>
        <v>Texas</v>
      </c>
      <c r="C206" s="93" t="str">
        <f t="shared" si="11"/>
        <v>USA@Texas</v>
      </c>
      <c r="D206" s="93" t="str">
        <f ca="1">IF($I$1&lt;&gt;"y", "", IF(C207="", "", IFERROR(LOOKUP(2,1/(COUNTIF($D$2:D205,mergednames)=0),mergednames), "")))</f>
        <v/>
      </c>
      <c r="E206" s="93" t="str">
        <f t="shared" ca="1" si="10"/>
        <v/>
      </c>
      <c r="F206" s="93" t="str">
        <f ca="1">IF($I$1&lt;&gt;"y", "", IF(A207="", "", IFERROR(LOOKUP(2,1/(COUNTIF($F$2:F205,get_country)=0),get_country), "")))</f>
        <v/>
      </c>
      <c r="G206" s="93" t="str">
        <f t="shared" ca="1" si="9"/>
        <v/>
      </c>
      <c r="H206" s="67" t="str">
        <f t="array" aca="1" ref="H206" ca="1">IF($I$1&lt;&gt;"y", "", IFERROR(INDEX(countrylistsize,MATCH(SMALL(NOT(countrylistsize="")*IF(ISNUMBER(countrylistsize),COUNTIF(countrylistsize,"&lt;="&amp;countrylistsize),COUNTIF(countrylistsize,"&lt;="&amp;countrylistsize)+SUM(ISNUMBER(countrylistsize))),ROWS(F$3:F206)+SUM(ISBLANK(countrylistsize))),NOT(countrylistsize="")*IF(ISNUMBER(countrylistsize),COUNTIF(countrylistsize,"&lt;="&amp;countrylistsize),COUNTIF(countrylistsize,"&lt;="&amp;countrylistsize)+SUM(ISNUMBER(countrylistsize))),0)), ""))</f>
        <v/>
      </c>
      <c r="I206" s="70"/>
      <c r="J206" s="67" t="str">
        <f t="array" aca="1" ref="J206" ca="1">IF($I$1&lt;&gt;"y", "", IFERROR(INDEX(admin1listsize,MATCH(SMALL(NOT(admin1listsize="")*IF(ISNUMBER(admin1listsize),COUNTIF(admin1listsize,"&lt;="&amp;admin1listsize),COUNTIF(admin1listsize,"&lt;="&amp;admin1listsize)+SUM(ISNUMBER(admin1listsize))),ROWS(D$3:D206)+SUM(ISBLANK(admin1listsize))),NOT(admin1listsize="")*IF(ISNUMBER(admin1listsize),COUNTIF(admin1listsize,"&lt;="&amp;admin1listsize),COUNTIF(admin1listsize,"&lt;="&amp;admin1listsize)+SUM(ISNUMBER(admin1listsize))),0)), ""))</f>
        <v/>
      </c>
      <c r="K206" s="71"/>
    </row>
    <row r="207" spans="1:11" s="1" customFormat="1" x14ac:dyDescent="0.25">
      <c r="A207" s="93" t="str">
        <f>IF($I$1&lt;&gt;"y", "", IF(ISBLANK(DATA!D208),"",IF(ISBLANK(DATA!K208),"NO DATA",DATA!K208)))</f>
        <v>USA</v>
      </c>
      <c r="B207" s="93" t="str">
        <f>IF($I$1&lt;&gt;"y", "",IF(ISBLANK(DATA!D208),"", IF(ISBLANK(DATA!L208),"NO DATA",DATA!L208)))</f>
        <v>Texas</v>
      </c>
      <c r="C207" s="93" t="str">
        <f t="shared" si="11"/>
        <v>USA@Texas</v>
      </c>
      <c r="D207" s="93" t="str">
        <f ca="1">IF($I$1&lt;&gt;"y", "", IF(C208="", "", IFERROR(LOOKUP(2,1/(COUNTIF($D$2:D206,mergednames)=0),mergednames), "")))</f>
        <v/>
      </c>
      <c r="E207" s="93" t="str">
        <f t="shared" ca="1" si="10"/>
        <v/>
      </c>
      <c r="F207" s="93" t="str">
        <f ca="1">IF($I$1&lt;&gt;"y", "", IF(A208="", "", IFERROR(LOOKUP(2,1/(COUNTIF($F$2:F206,get_country)=0),get_country), "")))</f>
        <v/>
      </c>
      <c r="G207" s="93" t="str">
        <f t="shared" ca="1" si="9"/>
        <v/>
      </c>
      <c r="H207" s="67" t="str">
        <f t="array" aca="1" ref="H207" ca="1">IF($I$1&lt;&gt;"y", "", IFERROR(INDEX(countrylistsize,MATCH(SMALL(NOT(countrylistsize="")*IF(ISNUMBER(countrylistsize),COUNTIF(countrylistsize,"&lt;="&amp;countrylistsize),COUNTIF(countrylistsize,"&lt;="&amp;countrylistsize)+SUM(ISNUMBER(countrylistsize))),ROWS(F$3:F207)+SUM(ISBLANK(countrylistsize))),NOT(countrylistsize="")*IF(ISNUMBER(countrylistsize),COUNTIF(countrylistsize,"&lt;="&amp;countrylistsize),COUNTIF(countrylistsize,"&lt;="&amp;countrylistsize)+SUM(ISNUMBER(countrylistsize))),0)), ""))</f>
        <v/>
      </c>
      <c r="I207" s="70"/>
      <c r="J207" s="67" t="str">
        <f t="array" aca="1" ref="J207" ca="1">IF($I$1&lt;&gt;"y", "", IFERROR(INDEX(admin1listsize,MATCH(SMALL(NOT(admin1listsize="")*IF(ISNUMBER(admin1listsize),COUNTIF(admin1listsize,"&lt;="&amp;admin1listsize),COUNTIF(admin1listsize,"&lt;="&amp;admin1listsize)+SUM(ISNUMBER(admin1listsize))),ROWS(D$3:D207)+SUM(ISBLANK(admin1listsize))),NOT(admin1listsize="")*IF(ISNUMBER(admin1listsize),COUNTIF(admin1listsize,"&lt;="&amp;admin1listsize),COUNTIF(admin1listsize,"&lt;="&amp;admin1listsize)+SUM(ISNUMBER(admin1listsize))),0)), ""))</f>
        <v/>
      </c>
      <c r="K207" s="71"/>
    </row>
    <row r="208" spans="1:11" s="1" customFormat="1" x14ac:dyDescent="0.25">
      <c r="A208" s="93" t="str">
        <f>IF($I$1&lt;&gt;"y", "", IF(ISBLANK(DATA!D209),"",IF(ISBLANK(DATA!K209),"NO DATA",DATA!K209)))</f>
        <v>USA</v>
      </c>
      <c r="B208" s="93" t="str">
        <f>IF($I$1&lt;&gt;"y", "",IF(ISBLANK(DATA!D209),"", IF(ISBLANK(DATA!L209),"NO DATA",DATA!L209)))</f>
        <v>Texas</v>
      </c>
      <c r="C208" s="93" t="str">
        <f t="shared" si="11"/>
        <v>USA@Texas</v>
      </c>
      <c r="D208" s="93" t="str">
        <f ca="1">IF($I$1&lt;&gt;"y", "", IF(C209="", "", IFERROR(LOOKUP(2,1/(COUNTIF($D$2:D207,mergednames)=0),mergednames), "")))</f>
        <v/>
      </c>
      <c r="E208" s="93" t="str">
        <f t="shared" ca="1" si="10"/>
        <v/>
      </c>
      <c r="F208" s="93" t="str">
        <f ca="1">IF($I$1&lt;&gt;"y", "", IF(A209="", "", IFERROR(LOOKUP(2,1/(COUNTIF($F$2:F207,get_country)=0),get_country), "")))</f>
        <v/>
      </c>
      <c r="G208" s="93" t="str">
        <f t="shared" ca="1" si="9"/>
        <v/>
      </c>
      <c r="H208" s="67" t="str">
        <f t="array" aca="1" ref="H208" ca="1">IF($I$1&lt;&gt;"y", "", IFERROR(INDEX(countrylistsize,MATCH(SMALL(NOT(countrylistsize="")*IF(ISNUMBER(countrylistsize),COUNTIF(countrylistsize,"&lt;="&amp;countrylistsize),COUNTIF(countrylistsize,"&lt;="&amp;countrylistsize)+SUM(ISNUMBER(countrylistsize))),ROWS(F$3:F208)+SUM(ISBLANK(countrylistsize))),NOT(countrylistsize="")*IF(ISNUMBER(countrylistsize),COUNTIF(countrylistsize,"&lt;="&amp;countrylistsize),COUNTIF(countrylistsize,"&lt;="&amp;countrylistsize)+SUM(ISNUMBER(countrylistsize))),0)), ""))</f>
        <v/>
      </c>
      <c r="I208" s="70"/>
      <c r="J208" s="67" t="str">
        <f t="array" aca="1" ref="J208" ca="1">IF($I$1&lt;&gt;"y", "", IFERROR(INDEX(admin1listsize,MATCH(SMALL(NOT(admin1listsize="")*IF(ISNUMBER(admin1listsize),COUNTIF(admin1listsize,"&lt;="&amp;admin1listsize),COUNTIF(admin1listsize,"&lt;="&amp;admin1listsize)+SUM(ISNUMBER(admin1listsize))),ROWS(D$3:D208)+SUM(ISBLANK(admin1listsize))),NOT(admin1listsize="")*IF(ISNUMBER(admin1listsize),COUNTIF(admin1listsize,"&lt;="&amp;admin1listsize),COUNTIF(admin1listsize,"&lt;="&amp;admin1listsize)+SUM(ISNUMBER(admin1listsize))),0)), ""))</f>
        <v/>
      </c>
      <c r="K208" s="71"/>
    </row>
    <row r="209" spans="1:11" s="1" customFormat="1" x14ac:dyDescent="0.25">
      <c r="A209" s="93" t="str">
        <f>IF($I$1&lt;&gt;"y", "", IF(ISBLANK(DATA!D210),"",IF(ISBLANK(DATA!K210),"NO DATA",DATA!K210)))</f>
        <v>USA</v>
      </c>
      <c r="B209" s="93" t="str">
        <f>IF($I$1&lt;&gt;"y", "",IF(ISBLANK(DATA!D210),"", IF(ISBLANK(DATA!L210),"NO DATA",DATA!L210)))</f>
        <v>Texas</v>
      </c>
      <c r="C209" s="93" t="str">
        <f t="shared" si="11"/>
        <v>USA@Texas</v>
      </c>
      <c r="D209" s="93" t="str">
        <f ca="1">IF($I$1&lt;&gt;"y", "", IF(C210="", "", IFERROR(LOOKUP(2,1/(COUNTIF($D$2:D208,mergednames)=0),mergednames), "")))</f>
        <v/>
      </c>
      <c r="E209" s="93" t="str">
        <f t="shared" ca="1" si="10"/>
        <v/>
      </c>
      <c r="F209" s="93" t="str">
        <f ca="1">IF($I$1&lt;&gt;"y", "", IF(A210="", "", IFERROR(LOOKUP(2,1/(COUNTIF($F$2:F208,get_country)=0),get_country), "")))</f>
        <v/>
      </c>
      <c r="G209" s="93" t="str">
        <f t="shared" ca="1" si="9"/>
        <v/>
      </c>
      <c r="H209" s="67" t="str">
        <f t="array" aca="1" ref="H209" ca="1">IF($I$1&lt;&gt;"y", "", IFERROR(INDEX(countrylistsize,MATCH(SMALL(NOT(countrylistsize="")*IF(ISNUMBER(countrylistsize),COUNTIF(countrylistsize,"&lt;="&amp;countrylistsize),COUNTIF(countrylistsize,"&lt;="&amp;countrylistsize)+SUM(ISNUMBER(countrylistsize))),ROWS(F$3:F209)+SUM(ISBLANK(countrylistsize))),NOT(countrylistsize="")*IF(ISNUMBER(countrylistsize),COUNTIF(countrylistsize,"&lt;="&amp;countrylistsize),COUNTIF(countrylistsize,"&lt;="&amp;countrylistsize)+SUM(ISNUMBER(countrylistsize))),0)), ""))</f>
        <v/>
      </c>
      <c r="I209" s="70"/>
      <c r="J209" s="67" t="str">
        <f t="array" aca="1" ref="J209" ca="1">IF($I$1&lt;&gt;"y", "", IFERROR(INDEX(admin1listsize,MATCH(SMALL(NOT(admin1listsize="")*IF(ISNUMBER(admin1listsize),COUNTIF(admin1listsize,"&lt;="&amp;admin1listsize),COUNTIF(admin1listsize,"&lt;="&amp;admin1listsize)+SUM(ISNUMBER(admin1listsize))),ROWS(D$3:D209)+SUM(ISBLANK(admin1listsize))),NOT(admin1listsize="")*IF(ISNUMBER(admin1listsize),COUNTIF(admin1listsize,"&lt;="&amp;admin1listsize),COUNTIF(admin1listsize,"&lt;="&amp;admin1listsize)+SUM(ISNUMBER(admin1listsize))),0)), ""))</f>
        <v/>
      </c>
      <c r="K209" s="71"/>
    </row>
    <row r="210" spans="1:11" s="1" customFormat="1" x14ac:dyDescent="0.25">
      <c r="A210" s="93" t="str">
        <f>IF($I$1&lt;&gt;"y", "", IF(ISBLANK(DATA!D211),"",IF(ISBLANK(DATA!K211),"NO DATA",DATA!K211)))</f>
        <v>USA</v>
      </c>
      <c r="B210" s="93" t="str">
        <f>IF($I$1&lt;&gt;"y", "",IF(ISBLANK(DATA!D211),"", IF(ISBLANK(DATA!L211),"NO DATA",DATA!L211)))</f>
        <v>Texas</v>
      </c>
      <c r="C210" s="93" t="str">
        <f t="shared" si="11"/>
        <v>USA@Texas</v>
      </c>
      <c r="D210" s="93" t="str">
        <f ca="1">IF($I$1&lt;&gt;"y", "", IF(C211="", "", IFERROR(LOOKUP(2,1/(COUNTIF($D$2:D209,mergednames)=0),mergednames), "")))</f>
        <v/>
      </c>
      <c r="E210" s="93" t="str">
        <f t="shared" ca="1" si="10"/>
        <v/>
      </c>
      <c r="F210" s="93" t="str">
        <f ca="1">IF($I$1&lt;&gt;"y", "", IF(A211="", "", IFERROR(LOOKUP(2,1/(COUNTIF($F$2:F209,get_country)=0),get_country), "")))</f>
        <v/>
      </c>
      <c r="G210" s="93" t="str">
        <f t="shared" ca="1" si="9"/>
        <v/>
      </c>
      <c r="H210" s="67" t="str">
        <f t="array" aca="1" ref="H210" ca="1">IF($I$1&lt;&gt;"y", "", IFERROR(INDEX(countrylistsize,MATCH(SMALL(NOT(countrylistsize="")*IF(ISNUMBER(countrylistsize),COUNTIF(countrylistsize,"&lt;="&amp;countrylistsize),COUNTIF(countrylistsize,"&lt;="&amp;countrylistsize)+SUM(ISNUMBER(countrylistsize))),ROWS(F$3:F210)+SUM(ISBLANK(countrylistsize))),NOT(countrylistsize="")*IF(ISNUMBER(countrylistsize),COUNTIF(countrylistsize,"&lt;="&amp;countrylistsize),COUNTIF(countrylistsize,"&lt;="&amp;countrylistsize)+SUM(ISNUMBER(countrylistsize))),0)), ""))</f>
        <v/>
      </c>
      <c r="I210" s="70"/>
      <c r="J210" s="67" t="str">
        <f t="array" aca="1" ref="J210" ca="1">IF($I$1&lt;&gt;"y", "", IFERROR(INDEX(admin1listsize,MATCH(SMALL(NOT(admin1listsize="")*IF(ISNUMBER(admin1listsize),COUNTIF(admin1listsize,"&lt;="&amp;admin1listsize),COUNTIF(admin1listsize,"&lt;="&amp;admin1listsize)+SUM(ISNUMBER(admin1listsize))),ROWS(D$3:D210)+SUM(ISBLANK(admin1listsize))),NOT(admin1listsize="")*IF(ISNUMBER(admin1listsize),COUNTIF(admin1listsize,"&lt;="&amp;admin1listsize),COUNTIF(admin1listsize,"&lt;="&amp;admin1listsize)+SUM(ISNUMBER(admin1listsize))),0)), ""))</f>
        <v/>
      </c>
      <c r="K210" s="71"/>
    </row>
    <row r="211" spans="1:11" s="1" customFormat="1" x14ac:dyDescent="0.25">
      <c r="A211" s="93" t="str">
        <f>IF($I$1&lt;&gt;"y", "", IF(ISBLANK(DATA!D212),"",IF(ISBLANK(DATA!K212),"NO DATA",DATA!K212)))</f>
        <v>USA</v>
      </c>
      <c r="B211" s="93" t="str">
        <f>IF($I$1&lt;&gt;"y", "",IF(ISBLANK(DATA!D212),"", IF(ISBLANK(DATA!L212),"NO DATA",DATA!L212)))</f>
        <v>Texas</v>
      </c>
      <c r="C211" s="93" t="str">
        <f t="shared" si="11"/>
        <v>USA@Texas</v>
      </c>
      <c r="D211" s="93" t="str">
        <f ca="1">IF($I$1&lt;&gt;"y", "", IF(C212="", "", IFERROR(LOOKUP(2,1/(COUNTIF($D$2:D210,mergednames)=0),mergednames), "")))</f>
        <v/>
      </c>
      <c r="E211" s="93" t="str">
        <f t="shared" ca="1" si="10"/>
        <v/>
      </c>
      <c r="F211" s="93" t="str">
        <f ca="1">IF($I$1&lt;&gt;"y", "", IF(A212="", "", IFERROR(LOOKUP(2,1/(COUNTIF($F$2:F210,get_country)=0),get_country), "")))</f>
        <v/>
      </c>
      <c r="G211" s="93" t="str">
        <f t="shared" ca="1" si="9"/>
        <v/>
      </c>
      <c r="H211" s="67" t="str">
        <f t="array" aca="1" ref="H211" ca="1">IF($I$1&lt;&gt;"y", "", IFERROR(INDEX(countrylistsize,MATCH(SMALL(NOT(countrylistsize="")*IF(ISNUMBER(countrylistsize),COUNTIF(countrylistsize,"&lt;="&amp;countrylistsize),COUNTIF(countrylistsize,"&lt;="&amp;countrylistsize)+SUM(ISNUMBER(countrylistsize))),ROWS(F$3:F211)+SUM(ISBLANK(countrylistsize))),NOT(countrylistsize="")*IF(ISNUMBER(countrylistsize),COUNTIF(countrylistsize,"&lt;="&amp;countrylistsize),COUNTIF(countrylistsize,"&lt;="&amp;countrylistsize)+SUM(ISNUMBER(countrylistsize))),0)), ""))</f>
        <v/>
      </c>
      <c r="I211" s="70"/>
      <c r="J211" s="67" t="str">
        <f t="array" aca="1" ref="J211" ca="1">IF($I$1&lt;&gt;"y", "", IFERROR(INDEX(admin1listsize,MATCH(SMALL(NOT(admin1listsize="")*IF(ISNUMBER(admin1listsize),COUNTIF(admin1listsize,"&lt;="&amp;admin1listsize),COUNTIF(admin1listsize,"&lt;="&amp;admin1listsize)+SUM(ISNUMBER(admin1listsize))),ROWS(D$3:D211)+SUM(ISBLANK(admin1listsize))),NOT(admin1listsize="")*IF(ISNUMBER(admin1listsize),COUNTIF(admin1listsize,"&lt;="&amp;admin1listsize),COUNTIF(admin1listsize,"&lt;="&amp;admin1listsize)+SUM(ISNUMBER(admin1listsize))),0)), ""))</f>
        <v/>
      </c>
      <c r="K211" s="71"/>
    </row>
    <row r="212" spans="1:11" s="1" customFormat="1" x14ac:dyDescent="0.25">
      <c r="A212" s="93" t="str">
        <f>IF($I$1&lt;&gt;"y", "", IF(ISBLANK(DATA!D213),"",IF(ISBLANK(DATA!K213),"NO DATA",DATA!K213)))</f>
        <v>USA</v>
      </c>
      <c r="B212" s="93" t="str">
        <f>IF($I$1&lt;&gt;"y", "",IF(ISBLANK(DATA!D213),"", IF(ISBLANK(DATA!L213),"NO DATA",DATA!L213)))</f>
        <v>Texas</v>
      </c>
      <c r="C212" s="93" t="str">
        <f t="shared" si="11"/>
        <v>USA@Texas</v>
      </c>
      <c r="D212" s="93" t="str">
        <f ca="1">IF($I$1&lt;&gt;"y", "", IF(C213="", "", IFERROR(LOOKUP(2,1/(COUNTIF($D$2:D211,mergednames)=0),mergednames), "")))</f>
        <v/>
      </c>
      <c r="E212" s="93" t="str">
        <f t="shared" ca="1" si="10"/>
        <v/>
      </c>
      <c r="F212" s="93" t="str">
        <f ca="1">IF($I$1&lt;&gt;"y", "", IF(A213="", "", IFERROR(LOOKUP(2,1/(COUNTIF($F$2:F211,get_country)=0),get_country), "")))</f>
        <v/>
      </c>
      <c r="G212" s="93" t="str">
        <f t="shared" ca="1" si="9"/>
        <v/>
      </c>
      <c r="H212" s="67" t="str">
        <f t="array" aca="1" ref="H212" ca="1">IF($I$1&lt;&gt;"y", "", IFERROR(INDEX(countrylistsize,MATCH(SMALL(NOT(countrylistsize="")*IF(ISNUMBER(countrylistsize),COUNTIF(countrylistsize,"&lt;="&amp;countrylistsize),COUNTIF(countrylistsize,"&lt;="&amp;countrylistsize)+SUM(ISNUMBER(countrylistsize))),ROWS(F$3:F212)+SUM(ISBLANK(countrylistsize))),NOT(countrylistsize="")*IF(ISNUMBER(countrylistsize),COUNTIF(countrylistsize,"&lt;="&amp;countrylistsize),COUNTIF(countrylistsize,"&lt;="&amp;countrylistsize)+SUM(ISNUMBER(countrylistsize))),0)), ""))</f>
        <v/>
      </c>
      <c r="I212" s="70"/>
      <c r="J212" s="67" t="str">
        <f t="array" aca="1" ref="J212" ca="1">IF($I$1&lt;&gt;"y", "", IFERROR(INDEX(admin1listsize,MATCH(SMALL(NOT(admin1listsize="")*IF(ISNUMBER(admin1listsize),COUNTIF(admin1listsize,"&lt;="&amp;admin1listsize),COUNTIF(admin1listsize,"&lt;="&amp;admin1listsize)+SUM(ISNUMBER(admin1listsize))),ROWS(D$3:D212)+SUM(ISBLANK(admin1listsize))),NOT(admin1listsize="")*IF(ISNUMBER(admin1listsize),COUNTIF(admin1listsize,"&lt;="&amp;admin1listsize),COUNTIF(admin1listsize,"&lt;="&amp;admin1listsize)+SUM(ISNUMBER(admin1listsize))),0)), ""))</f>
        <v/>
      </c>
      <c r="K212" s="71"/>
    </row>
    <row r="213" spans="1:11" s="1" customFormat="1" x14ac:dyDescent="0.25">
      <c r="A213" s="93" t="str">
        <f>IF($I$1&lt;&gt;"y", "", IF(ISBLANK(DATA!D214),"",IF(ISBLANK(DATA!K214),"NO DATA",DATA!K214)))</f>
        <v>USA</v>
      </c>
      <c r="B213" s="93" t="str">
        <f>IF($I$1&lt;&gt;"y", "",IF(ISBLANK(DATA!D214),"", IF(ISBLANK(DATA!L214),"NO DATA",DATA!L214)))</f>
        <v>Texas</v>
      </c>
      <c r="C213" s="93" t="str">
        <f t="shared" si="11"/>
        <v>USA@Texas</v>
      </c>
      <c r="D213" s="93" t="str">
        <f ca="1">IF($I$1&lt;&gt;"y", "", IF(C214="", "", IFERROR(LOOKUP(2,1/(COUNTIF($D$2:D212,mergednames)=0),mergednames), "")))</f>
        <v/>
      </c>
      <c r="E213" s="93" t="str">
        <f t="shared" ca="1" si="10"/>
        <v/>
      </c>
      <c r="F213" s="93" t="str">
        <f ca="1">IF($I$1&lt;&gt;"y", "", IF(A214="", "", IFERROR(LOOKUP(2,1/(COUNTIF($F$2:F212,get_country)=0),get_country), "")))</f>
        <v/>
      </c>
      <c r="G213" s="93" t="str">
        <f t="shared" ca="1" si="9"/>
        <v/>
      </c>
      <c r="H213" s="67" t="str">
        <f t="array" aca="1" ref="H213" ca="1">IF($I$1&lt;&gt;"y", "", IFERROR(INDEX(countrylistsize,MATCH(SMALL(NOT(countrylistsize="")*IF(ISNUMBER(countrylistsize),COUNTIF(countrylistsize,"&lt;="&amp;countrylistsize),COUNTIF(countrylistsize,"&lt;="&amp;countrylistsize)+SUM(ISNUMBER(countrylistsize))),ROWS(F$3:F213)+SUM(ISBLANK(countrylistsize))),NOT(countrylistsize="")*IF(ISNUMBER(countrylistsize),COUNTIF(countrylistsize,"&lt;="&amp;countrylistsize),COUNTIF(countrylistsize,"&lt;="&amp;countrylistsize)+SUM(ISNUMBER(countrylistsize))),0)), ""))</f>
        <v/>
      </c>
      <c r="I213" s="70"/>
      <c r="J213" s="67" t="str">
        <f t="array" aca="1" ref="J213" ca="1">IF($I$1&lt;&gt;"y", "", IFERROR(INDEX(admin1listsize,MATCH(SMALL(NOT(admin1listsize="")*IF(ISNUMBER(admin1listsize),COUNTIF(admin1listsize,"&lt;="&amp;admin1listsize),COUNTIF(admin1listsize,"&lt;="&amp;admin1listsize)+SUM(ISNUMBER(admin1listsize))),ROWS(D$3:D213)+SUM(ISBLANK(admin1listsize))),NOT(admin1listsize="")*IF(ISNUMBER(admin1listsize),COUNTIF(admin1listsize,"&lt;="&amp;admin1listsize),COUNTIF(admin1listsize,"&lt;="&amp;admin1listsize)+SUM(ISNUMBER(admin1listsize))),0)), ""))</f>
        <v/>
      </c>
      <c r="K213" s="71"/>
    </row>
    <row r="214" spans="1:11" s="1" customFormat="1" x14ac:dyDescent="0.25">
      <c r="A214" s="93" t="str">
        <f>IF($I$1&lt;&gt;"y", "", IF(ISBLANK(DATA!D215),"",IF(ISBLANK(DATA!K215),"NO DATA",DATA!K215)))</f>
        <v>USA</v>
      </c>
      <c r="B214" s="93" t="str">
        <f>IF($I$1&lt;&gt;"y", "",IF(ISBLANK(DATA!D215),"", IF(ISBLANK(DATA!L215),"NO DATA",DATA!L215)))</f>
        <v>Texas</v>
      </c>
      <c r="C214" s="93" t="str">
        <f t="shared" si="11"/>
        <v>USA@Texas</v>
      </c>
      <c r="D214" s="93" t="str">
        <f ca="1">IF($I$1&lt;&gt;"y", "", IF(C215="", "", IFERROR(LOOKUP(2,1/(COUNTIF($D$2:D213,mergednames)=0),mergednames), "")))</f>
        <v/>
      </c>
      <c r="E214" s="93" t="str">
        <f t="shared" ca="1" si="10"/>
        <v/>
      </c>
      <c r="F214" s="93" t="str">
        <f ca="1">IF($I$1&lt;&gt;"y", "", IF(A215="", "", IFERROR(LOOKUP(2,1/(COUNTIF($F$2:F213,get_country)=0),get_country), "")))</f>
        <v/>
      </c>
      <c r="G214" s="93" t="str">
        <f t="shared" ca="1" si="9"/>
        <v/>
      </c>
      <c r="H214" s="67" t="str">
        <f t="array" aca="1" ref="H214" ca="1">IF($I$1&lt;&gt;"y", "", IFERROR(INDEX(countrylistsize,MATCH(SMALL(NOT(countrylistsize="")*IF(ISNUMBER(countrylistsize),COUNTIF(countrylistsize,"&lt;="&amp;countrylistsize),COUNTIF(countrylistsize,"&lt;="&amp;countrylistsize)+SUM(ISNUMBER(countrylistsize))),ROWS(F$3:F214)+SUM(ISBLANK(countrylistsize))),NOT(countrylistsize="")*IF(ISNUMBER(countrylistsize),COUNTIF(countrylistsize,"&lt;="&amp;countrylistsize),COUNTIF(countrylistsize,"&lt;="&amp;countrylistsize)+SUM(ISNUMBER(countrylistsize))),0)), ""))</f>
        <v/>
      </c>
      <c r="I214" s="70"/>
      <c r="J214" s="67" t="str">
        <f t="array" aca="1" ref="J214" ca="1">IF($I$1&lt;&gt;"y", "", IFERROR(INDEX(admin1listsize,MATCH(SMALL(NOT(admin1listsize="")*IF(ISNUMBER(admin1listsize),COUNTIF(admin1listsize,"&lt;="&amp;admin1listsize),COUNTIF(admin1listsize,"&lt;="&amp;admin1listsize)+SUM(ISNUMBER(admin1listsize))),ROWS(D$3:D214)+SUM(ISBLANK(admin1listsize))),NOT(admin1listsize="")*IF(ISNUMBER(admin1listsize),COUNTIF(admin1listsize,"&lt;="&amp;admin1listsize),COUNTIF(admin1listsize,"&lt;="&amp;admin1listsize)+SUM(ISNUMBER(admin1listsize))),0)), ""))</f>
        <v/>
      </c>
      <c r="K214" s="71"/>
    </row>
    <row r="215" spans="1:11" s="1" customFormat="1" x14ac:dyDescent="0.25">
      <c r="A215" s="93" t="str">
        <f>IF($I$1&lt;&gt;"y", "", IF(ISBLANK(DATA!D216),"",IF(ISBLANK(DATA!K216),"NO DATA",DATA!K216)))</f>
        <v>USA</v>
      </c>
      <c r="B215" s="93" t="str">
        <f>IF($I$1&lt;&gt;"y", "",IF(ISBLANK(DATA!D216),"", IF(ISBLANK(DATA!L216),"NO DATA",DATA!L216)))</f>
        <v>Texas</v>
      </c>
      <c r="C215" s="93" t="str">
        <f t="shared" si="11"/>
        <v>USA@Texas</v>
      </c>
      <c r="D215" s="93" t="str">
        <f ca="1">IF($I$1&lt;&gt;"y", "", IF(C216="", "", IFERROR(LOOKUP(2,1/(COUNTIF($D$2:D214,mergednames)=0),mergednames), "")))</f>
        <v/>
      </c>
      <c r="E215" s="93" t="str">
        <f t="shared" ca="1" si="10"/>
        <v/>
      </c>
      <c r="F215" s="93" t="str">
        <f ca="1">IF($I$1&lt;&gt;"y", "", IF(A216="", "", IFERROR(LOOKUP(2,1/(COUNTIF($F$2:F214,get_country)=0),get_country), "")))</f>
        <v/>
      </c>
      <c r="G215" s="93" t="str">
        <f t="shared" ca="1" si="9"/>
        <v/>
      </c>
      <c r="H215" s="67" t="str">
        <f t="array" aca="1" ref="H215" ca="1">IF($I$1&lt;&gt;"y", "", IFERROR(INDEX(countrylistsize,MATCH(SMALL(NOT(countrylistsize="")*IF(ISNUMBER(countrylistsize),COUNTIF(countrylistsize,"&lt;="&amp;countrylistsize),COUNTIF(countrylistsize,"&lt;="&amp;countrylistsize)+SUM(ISNUMBER(countrylistsize))),ROWS(F$3:F215)+SUM(ISBLANK(countrylistsize))),NOT(countrylistsize="")*IF(ISNUMBER(countrylistsize),COUNTIF(countrylistsize,"&lt;="&amp;countrylistsize),COUNTIF(countrylistsize,"&lt;="&amp;countrylistsize)+SUM(ISNUMBER(countrylistsize))),0)), ""))</f>
        <v/>
      </c>
      <c r="I215" s="70"/>
      <c r="J215" s="67" t="str">
        <f t="array" aca="1" ref="J215" ca="1">IF($I$1&lt;&gt;"y", "", IFERROR(INDEX(admin1listsize,MATCH(SMALL(NOT(admin1listsize="")*IF(ISNUMBER(admin1listsize),COUNTIF(admin1listsize,"&lt;="&amp;admin1listsize),COUNTIF(admin1listsize,"&lt;="&amp;admin1listsize)+SUM(ISNUMBER(admin1listsize))),ROWS(D$3:D215)+SUM(ISBLANK(admin1listsize))),NOT(admin1listsize="")*IF(ISNUMBER(admin1listsize),COUNTIF(admin1listsize,"&lt;="&amp;admin1listsize),COUNTIF(admin1listsize,"&lt;="&amp;admin1listsize)+SUM(ISNUMBER(admin1listsize))),0)), ""))</f>
        <v/>
      </c>
      <c r="K215" s="71"/>
    </row>
    <row r="216" spans="1:11" s="1" customFormat="1" x14ac:dyDescent="0.25">
      <c r="A216" s="93" t="str">
        <f>IF($I$1&lt;&gt;"y", "", IF(ISBLANK(DATA!D217),"",IF(ISBLANK(DATA!K217),"NO DATA",DATA!K217)))</f>
        <v>USA</v>
      </c>
      <c r="B216" s="93" t="str">
        <f>IF($I$1&lt;&gt;"y", "",IF(ISBLANK(DATA!D217),"", IF(ISBLANK(DATA!L217),"NO DATA",DATA!L217)))</f>
        <v>Texas</v>
      </c>
      <c r="C216" s="93" t="str">
        <f t="shared" si="11"/>
        <v>USA@Texas</v>
      </c>
      <c r="D216" s="93" t="str">
        <f ca="1">IF($I$1&lt;&gt;"y", "", IF(C217="", "", IFERROR(LOOKUP(2,1/(COUNTIF($D$2:D215,mergednames)=0),mergednames), "")))</f>
        <v/>
      </c>
      <c r="E216" s="93" t="str">
        <f t="shared" ca="1" si="10"/>
        <v/>
      </c>
      <c r="F216" s="93" t="str">
        <f ca="1">IF($I$1&lt;&gt;"y", "", IF(A217="", "", IFERROR(LOOKUP(2,1/(COUNTIF($F$2:F215,get_country)=0),get_country), "")))</f>
        <v/>
      </c>
      <c r="G216" s="93" t="str">
        <f t="shared" ca="1" si="9"/>
        <v/>
      </c>
      <c r="H216" s="67" t="str">
        <f t="array" aca="1" ref="H216" ca="1">IF($I$1&lt;&gt;"y", "", IFERROR(INDEX(countrylistsize,MATCH(SMALL(NOT(countrylistsize="")*IF(ISNUMBER(countrylistsize),COUNTIF(countrylistsize,"&lt;="&amp;countrylistsize),COUNTIF(countrylistsize,"&lt;="&amp;countrylistsize)+SUM(ISNUMBER(countrylistsize))),ROWS(F$3:F216)+SUM(ISBLANK(countrylistsize))),NOT(countrylistsize="")*IF(ISNUMBER(countrylistsize),COUNTIF(countrylistsize,"&lt;="&amp;countrylistsize),COUNTIF(countrylistsize,"&lt;="&amp;countrylistsize)+SUM(ISNUMBER(countrylistsize))),0)), ""))</f>
        <v/>
      </c>
      <c r="I216" s="70"/>
      <c r="J216" s="67" t="str">
        <f t="array" aca="1" ref="J216" ca="1">IF($I$1&lt;&gt;"y", "", IFERROR(INDEX(admin1listsize,MATCH(SMALL(NOT(admin1listsize="")*IF(ISNUMBER(admin1listsize),COUNTIF(admin1listsize,"&lt;="&amp;admin1listsize),COUNTIF(admin1listsize,"&lt;="&amp;admin1listsize)+SUM(ISNUMBER(admin1listsize))),ROWS(D$3:D216)+SUM(ISBLANK(admin1listsize))),NOT(admin1listsize="")*IF(ISNUMBER(admin1listsize),COUNTIF(admin1listsize,"&lt;="&amp;admin1listsize),COUNTIF(admin1listsize,"&lt;="&amp;admin1listsize)+SUM(ISNUMBER(admin1listsize))),0)), ""))</f>
        <v/>
      </c>
      <c r="K216" s="71"/>
    </row>
    <row r="217" spans="1:11" s="1" customFormat="1" x14ac:dyDescent="0.25">
      <c r="A217" s="93" t="str">
        <f>IF($I$1&lt;&gt;"y", "", IF(ISBLANK(DATA!D218),"",IF(ISBLANK(DATA!K218),"NO DATA",DATA!K218)))</f>
        <v>USA</v>
      </c>
      <c r="B217" s="93" t="str">
        <f>IF($I$1&lt;&gt;"y", "",IF(ISBLANK(DATA!D218),"", IF(ISBLANK(DATA!L218),"NO DATA",DATA!L218)))</f>
        <v>Texas</v>
      </c>
      <c r="C217" s="93" t="str">
        <f t="shared" si="11"/>
        <v>USA@Texas</v>
      </c>
      <c r="D217" s="93" t="str">
        <f ca="1">IF($I$1&lt;&gt;"y", "", IF(C218="", "", IFERROR(LOOKUP(2,1/(COUNTIF($D$2:D216,mergednames)=0),mergednames), "")))</f>
        <v/>
      </c>
      <c r="E217" s="93" t="str">
        <f t="shared" ca="1" si="10"/>
        <v/>
      </c>
      <c r="F217" s="93" t="str">
        <f ca="1">IF($I$1&lt;&gt;"y", "", IF(A218="", "", IFERROR(LOOKUP(2,1/(COUNTIF($F$2:F216,get_country)=0),get_country), "")))</f>
        <v/>
      </c>
      <c r="G217" s="93" t="str">
        <f t="shared" ca="1" si="9"/>
        <v/>
      </c>
      <c r="H217" s="67" t="str">
        <f t="array" aca="1" ref="H217" ca="1">IF($I$1&lt;&gt;"y", "", IFERROR(INDEX(countrylistsize,MATCH(SMALL(NOT(countrylistsize="")*IF(ISNUMBER(countrylistsize),COUNTIF(countrylistsize,"&lt;="&amp;countrylistsize),COUNTIF(countrylistsize,"&lt;="&amp;countrylistsize)+SUM(ISNUMBER(countrylistsize))),ROWS(F$3:F217)+SUM(ISBLANK(countrylistsize))),NOT(countrylistsize="")*IF(ISNUMBER(countrylistsize),COUNTIF(countrylistsize,"&lt;="&amp;countrylistsize),COUNTIF(countrylistsize,"&lt;="&amp;countrylistsize)+SUM(ISNUMBER(countrylistsize))),0)), ""))</f>
        <v/>
      </c>
      <c r="I217" s="70"/>
      <c r="J217" s="67" t="str">
        <f t="array" aca="1" ref="J217" ca="1">IF($I$1&lt;&gt;"y", "", IFERROR(INDEX(admin1listsize,MATCH(SMALL(NOT(admin1listsize="")*IF(ISNUMBER(admin1listsize),COUNTIF(admin1listsize,"&lt;="&amp;admin1listsize),COUNTIF(admin1listsize,"&lt;="&amp;admin1listsize)+SUM(ISNUMBER(admin1listsize))),ROWS(D$3:D217)+SUM(ISBLANK(admin1listsize))),NOT(admin1listsize="")*IF(ISNUMBER(admin1listsize),COUNTIF(admin1listsize,"&lt;="&amp;admin1listsize),COUNTIF(admin1listsize,"&lt;="&amp;admin1listsize)+SUM(ISNUMBER(admin1listsize))),0)), ""))</f>
        <v/>
      </c>
      <c r="K217" s="71"/>
    </row>
    <row r="218" spans="1:11" s="1" customFormat="1" x14ac:dyDescent="0.25">
      <c r="A218" s="93" t="str">
        <f>IF($I$1&lt;&gt;"y", "", IF(ISBLANK(DATA!D219),"",IF(ISBLANK(DATA!K219),"NO DATA",DATA!K219)))</f>
        <v>USA</v>
      </c>
      <c r="B218" s="93" t="str">
        <f>IF($I$1&lt;&gt;"y", "",IF(ISBLANK(DATA!D219),"", IF(ISBLANK(DATA!L219),"NO DATA",DATA!L219)))</f>
        <v>Texas</v>
      </c>
      <c r="C218" s="93" t="str">
        <f t="shared" si="11"/>
        <v>USA@Texas</v>
      </c>
      <c r="D218" s="93" t="str">
        <f ca="1">IF($I$1&lt;&gt;"y", "", IF(C219="", "", IFERROR(LOOKUP(2,1/(COUNTIF($D$2:D217,mergednames)=0),mergednames), "")))</f>
        <v/>
      </c>
      <c r="E218" s="93" t="str">
        <f t="shared" ca="1" si="10"/>
        <v/>
      </c>
      <c r="F218" s="93" t="str">
        <f ca="1">IF($I$1&lt;&gt;"y", "", IF(A219="", "", IFERROR(LOOKUP(2,1/(COUNTIF($F$2:F217,get_country)=0),get_country), "")))</f>
        <v/>
      </c>
      <c r="G218" s="93" t="str">
        <f t="shared" ca="1" si="9"/>
        <v/>
      </c>
      <c r="H218" s="67" t="str">
        <f t="array" aca="1" ref="H218" ca="1">IF($I$1&lt;&gt;"y", "", IFERROR(INDEX(countrylistsize,MATCH(SMALL(NOT(countrylistsize="")*IF(ISNUMBER(countrylistsize),COUNTIF(countrylistsize,"&lt;="&amp;countrylistsize),COUNTIF(countrylistsize,"&lt;="&amp;countrylistsize)+SUM(ISNUMBER(countrylistsize))),ROWS(F$3:F218)+SUM(ISBLANK(countrylistsize))),NOT(countrylistsize="")*IF(ISNUMBER(countrylistsize),COUNTIF(countrylistsize,"&lt;="&amp;countrylistsize),COUNTIF(countrylistsize,"&lt;="&amp;countrylistsize)+SUM(ISNUMBER(countrylistsize))),0)), ""))</f>
        <v/>
      </c>
      <c r="I218" s="70"/>
      <c r="J218" s="67" t="str">
        <f t="array" aca="1" ref="J218" ca="1">IF($I$1&lt;&gt;"y", "", IFERROR(INDEX(admin1listsize,MATCH(SMALL(NOT(admin1listsize="")*IF(ISNUMBER(admin1listsize),COUNTIF(admin1listsize,"&lt;="&amp;admin1listsize),COUNTIF(admin1listsize,"&lt;="&amp;admin1listsize)+SUM(ISNUMBER(admin1listsize))),ROWS(D$3:D218)+SUM(ISBLANK(admin1listsize))),NOT(admin1listsize="")*IF(ISNUMBER(admin1listsize),COUNTIF(admin1listsize,"&lt;="&amp;admin1listsize),COUNTIF(admin1listsize,"&lt;="&amp;admin1listsize)+SUM(ISNUMBER(admin1listsize))),0)), ""))</f>
        <v/>
      </c>
      <c r="K218" s="71"/>
    </row>
    <row r="219" spans="1:11" s="1" customFormat="1" x14ac:dyDescent="0.25">
      <c r="A219" s="93" t="str">
        <f>IF($I$1&lt;&gt;"y", "", IF(ISBLANK(DATA!D220),"",IF(ISBLANK(DATA!K220),"NO DATA",DATA!K220)))</f>
        <v>USA</v>
      </c>
      <c r="B219" s="93" t="str">
        <f>IF($I$1&lt;&gt;"y", "",IF(ISBLANK(DATA!D220),"", IF(ISBLANK(DATA!L220),"NO DATA",DATA!L220)))</f>
        <v>Texas</v>
      </c>
      <c r="C219" s="93" t="str">
        <f t="shared" si="11"/>
        <v>USA@Texas</v>
      </c>
      <c r="D219" s="93" t="str">
        <f ca="1">IF($I$1&lt;&gt;"y", "", IF(C220="", "", IFERROR(LOOKUP(2,1/(COUNTIF($D$2:D218,mergednames)=0),mergednames), "")))</f>
        <v/>
      </c>
      <c r="E219" s="93" t="str">
        <f t="shared" ca="1" si="10"/>
        <v/>
      </c>
      <c r="F219" s="93" t="str">
        <f ca="1">IF($I$1&lt;&gt;"y", "", IF(A220="", "", IFERROR(LOOKUP(2,1/(COUNTIF($F$2:F218,get_country)=0),get_country), "")))</f>
        <v/>
      </c>
      <c r="G219" s="93" t="str">
        <f t="shared" ca="1" si="9"/>
        <v/>
      </c>
      <c r="H219" s="67" t="str">
        <f t="array" aca="1" ref="H219" ca="1">IF($I$1&lt;&gt;"y", "", IFERROR(INDEX(countrylistsize,MATCH(SMALL(NOT(countrylistsize="")*IF(ISNUMBER(countrylistsize),COUNTIF(countrylistsize,"&lt;="&amp;countrylistsize),COUNTIF(countrylistsize,"&lt;="&amp;countrylistsize)+SUM(ISNUMBER(countrylistsize))),ROWS(F$3:F219)+SUM(ISBLANK(countrylistsize))),NOT(countrylistsize="")*IF(ISNUMBER(countrylistsize),COUNTIF(countrylistsize,"&lt;="&amp;countrylistsize),COUNTIF(countrylistsize,"&lt;="&amp;countrylistsize)+SUM(ISNUMBER(countrylistsize))),0)), ""))</f>
        <v/>
      </c>
      <c r="I219" s="70"/>
      <c r="J219" s="67" t="str">
        <f t="array" aca="1" ref="J219" ca="1">IF($I$1&lt;&gt;"y", "", IFERROR(INDEX(admin1listsize,MATCH(SMALL(NOT(admin1listsize="")*IF(ISNUMBER(admin1listsize),COUNTIF(admin1listsize,"&lt;="&amp;admin1listsize),COUNTIF(admin1listsize,"&lt;="&amp;admin1listsize)+SUM(ISNUMBER(admin1listsize))),ROWS(D$3:D219)+SUM(ISBLANK(admin1listsize))),NOT(admin1listsize="")*IF(ISNUMBER(admin1listsize),COUNTIF(admin1listsize,"&lt;="&amp;admin1listsize),COUNTIF(admin1listsize,"&lt;="&amp;admin1listsize)+SUM(ISNUMBER(admin1listsize))),0)), ""))</f>
        <v/>
      </c>
      <c r="K219" s="71"/>
    </row>
    <row r="220" spans="1:11" s="1" customFormat="1" x14ac:dyDescent="0.25">
      <c r="A220" s="93" t="str">
        <f>IF($I$1&lt;&gt;"y", "", IF(ISBLANK(DATA!D221),"",IF(ISBLANK(DATA!K221),"NO DATA",DATA!K221)))</f>
        <v>USA</v>
      </c>
      <c r="B220" s="93" t="str">
        <f>IF($I$1&lt;&gt;"y", "",IF(ISBLANK(DATA!D221),"", IF(ISBLANK(DATA!L221),"NO DATA",DATA!L221)))</f>
        <v>Texas</v>
      </c>
      <c r="C220" s="93" t="str">
        <f t="shared" si="11"/>
        <v>USA@Texas</v>
      </c>
      <c r="D220" s="93" t="str">
        <f ca="1">IF($I$1&lt;&gt;"y", "", IF(C221="", "", IFERROR(LOOKUP(2,1/(COUNTIF($D$2:D219,mergednames)=0),mergednames), "")))</f>
        <v/>
      </c>
      <c r="E220" s="93" t="str">
        <f t="shared" ca="1" si="10"/>
        <v/>
      </c>
      <c r="F220" s="93" t="str">
        <f ca="1">IF($I$1&lt;&gt;"y", "", IF(A221="", "", IFERROR(LOOKUP(2,1/(COUNTIF($F$2:F219,get_country)=0),get_country), "")))</f>
        <v/>
      </c>
      <c r="G220" s="93" t="str">
        <f t="shared" ca="1" si="9"/>
        <v/>
      </c>
      <c r="H220" s="67" t="str">
        <f t="array" aca="1" ref="H220" ca="1">IF($I$1&lt;&gt;"y", "", IFERROR(INDEX(countrylistsize,MATCH(SMALL(NOT(countrylistsize="")*IF(ISNUMBER(countrylistsize),COUNTIF(countrylistsize,"&lt;="&amp;countrylistsize),COUNTIF(countrylistsize,"&lt;="&amp;countrylistsize)+SUM(ISNUMBER(countrylistsize))),ROWS(F$3:F220)+SUM(ISBLANK(countrylistsize))),NOT(countrylistsize="")*IF(ISNUMBER(countrylistsize),COUNTIF(countrylistsize,"&lt;="&amp;countrylistsize),COUNTIF(countrylistsize,"&lt;="&amp;countrylistsize)+SUM(ISNUMBER(countrylistsize))),0)), ""))</f>
        <v/>
      </c>
      <c r="I220" s="70"/>
      <c r="J220" s="67" t="str">
        <f t="array" aca="1" ref="J220" ca="1">IF($I$1&lt;&gt;"y", "", IFERROR(INDEX(admin1listsize,MATCH(SMALL(NOT(admin1listsize="")*IF(ISNUMBER(admin1listsize),COUNTIF(admin1listsize,"&lt;="&amp;admin1listsize),COUNTIF(admin1listsize,"&lt;="&amp;admin1listsize)+SUM(ISNUMBER(admin1listsize))),ROWS(D$3:D220)+SUM(ISBLANK(admin1listsize))),NOT(admin1listsize="")*IF(ISNUMBER(admin1listsize),COUNTIF(admin1listsize,"&lt;="&amp;admin1listsize),COUNTIF(admin1listsize,"&lt;="&amp;admin1listsize)+SUM(ISNUMBER(admin1listsize))),0)), ""))</f>
        <v/>
      </c>
      <c r="K220" s="71"/>
    </row>
    <row r="221" spans="1:11" s="1" customFormat="1" x14ac:dyDescent="0.25">
      <c r="A221" s="93" t="str">
        <f>IF($I$1&lt;&gt;"y", "", IF(ISBLANK(DATA!D222),"",IF(ISBLANK(DATA!K222),"NO DATA",DATA!K222)))</f>
        <v>USA</v>
      </c>
      <c r="B221" s="93" t="str">
        <f>IF($I$1&lt;&gt;"y", "",IF(ISBLANK(DATA!D222),"", IF(ISBLANK(DATA!L222),"NO DATA",DATA!L222)))</f>
        <v>Texas</v>
      </c>
      <c r="C221" s="93" t="str">
        <f t="shared" si="11"/>
        <v>USA@Texas</v>
      </c>
      <c r="D221" s="93" t="str">
        <f ca="1">IF($I$1&lt;&gt;"y", "", IF(C222="", "", IFERROR(LOOKUP(2,1/(COUNTIF($D$2:D220,mergednames)=0),mergednames), "")))</f>
        <v/>
      </c>
      <c r="E221" s="93" t="str">
        <f t="shared" ca="1" si="10"/>
        <v/>
      </c>
      <c r="F221" s="93" t="str">
        <f ca="1">IF($I$1&lt;&gt;"y", "", IF(A222="", "", IFERROR(LOOKUP(2,1/(COUNTIF($F$2:F220,get_country)=0),get_country), "")))</f>
        <v/>
      </c>
      <c r="G221" s="93" t="str">
        <f t="shared" ca="1" si="9"/>
        <v/>
      </c>
      <c r="H221" s="67" t="str">
        <f t="array" aca="1" ref="H221" ca="1">IF($I$1&lt;&gt;"y", "", IFERROR(INDEX(countrylistsize,MATCH(SMALL(NOT(countrylistsize="")*IF(ISNUMBER(countrylistsize),COUNTIF(countrylistsize,"&lt;="&amp;countrylistsize),COUNTIF(countrylistsize,"&lt;="&amp;countrylistsize)+SUM(ISNUMBER(countrylistsize))),ROWS(F$3:F221)+SUM(ISBLANK(countrylistsize))),NOT(countrylistsize="")*IF(ISNUMBER(countrylistsize),COUNTIF(countrylistsize,"&lt;="&amp;countrylistsize),COUNTIF(countrylistsize,"&lt;="&amp;countrylistsize)+SUM(ISNUMBER(countrylistsize))),0)), ""))</f>
        <v/>
      </c>
      <c r="I221" s="70"/>
      <c r="J221" s="67" t="str">
        <f t="array" aca="1" ref="J221" ca="1">IF($I$1&lt;&gt;"y", "", IFERROR(INDEX(admin1listsize,MATCH(SMALL(NOT(admin1listsize="")*IF(ISNUMBER(admin1listsize),COUNTIF(admin1listsize,"&lt;="&amp;admin1listsize),COUNTIF(admin1listsize,"&lt;="&amp;admin1listsize)+SUM(ISNUMBER(admin1listsize))),ROWS(D$3:D221)+SUM(ISBLANK(admin1listsize))),NOT(admin1listsize="")*IF(ISNUMBER(admin1listsize),COUNTIF(admin1listsize,"&lt;="&amp;admin1listsize),COUNTIF(admin1listsize,"&lt;="&amp;admin1listsize)+SUM(ISNUMBER(admin1listsize))),0)), ""))</f>
        <v/>
      </c>
      <c r="K221" s="71"/>
    </row>
    <row r="222" spans="1:11" s="1" customFormat="1" x14ac:dyDescent="0.25">
      <c r="A222" s="93" t="str">
        <f>IF($I$1&lt;&gt;"y", "", IF(ISBLANK(DATA!D223),"",IF(ISBLANK(DATA!K223),"NO DATA",DATA!K223)))</f>
        <v>USA</v>
      </c>
      <c r="B222" s="93" t="str">
        <f>IF($I$1&lt;&gt;"y", "",IF(ISBLANK(DATA!D223),"", IF(ISBLANK(DATA!L223),"NO DATA",DATA!L223)))</f>
        <v>Texas</v>
      </c>
      <c r="C222" s="93" t="str">
        <f t="shared" si="11"/>
        <v>USA@Texas</v>
      </c>
      <c r="D222" s="93" t="str">
        <f ca="1">IF($I$1&lt;&gt;"y", "", IF(C223="", "", IFERROR(LOOKUP(2,1/(COUNTIF($D$2:D221,mergednames)=0),mergednames), "")))</f>
        <v/>
      </c>
      <c r="E222" s="93" t="str">
        <f t="shared" ca="1" si="10"/>
        <v/>
      </c>
      <c r="F222" s="93" t="str">
        <f ca="1">IF($I$1&lt;&gt;"y", "", IF(A223="", "", IFERROR(LOOKUP(2,1/(COUNTIF($F$2:F221,get_country)=0),get_country), "")))</f>
        <v/>
      </c>
      <c r="G222" s="93" t="str">
        <f t="shared" ca="1" si="9"/>
        <v/>
      </c>
      <c r="H222" s="67" t="str">
        <f t="array" aca="1" ref="H222" ca="1">IF($I$1&lt;&gt;"y", "", IFERROR(INDEX(countrylistsize,MATCH(SMALL(NOT(countrylistsize="")*IF(ISNUMBER(countrylistsize),COUNTIF(countrylistsize,"&lt;="&amp;countrylistsize),COUNTIF(countrylistsize,"&lt;="&amp;countrylistsize)+SUM(ISNUMBER(countrylistsize))),ROWS(F$3:F222)+SUM(ISBLANK(countrylistsize))),NOT(countrylistsize="")*IF(ISNUMBER(countrylistsize),COUNTIF(countrylistsize,"&lt;="&amp;countrylistsize),COUNTIF(countrylistsize,"&lt;="&amp;countrylistsize)+SUM(ISNUMBER(countrylistsize))),0)), ""))</f>
        <v/>
      </c>
      <c r="I222" s="70"/>
      <c r="J222" s="67" t="str">
        <f t="array" aca="1" ref="J222" ca="1">IF($I$1&lt;&gt;"y", "", IFERROR(INDEX(admin1listsize,MATCH(SMALL(NOT(admin1listsize="")*IF(ISNUMBER(admin1listsize),COUNTIF(admin1listsize,"&lt;="&amp;admin1listsize),COUNTIF(admin1listsize,"&lt;="&amp;admin1listsize)+SUM(ISNUMBER(admin1listsize))),ROWS(D$3:D222)+SUM(ISBLANK(admin1listsize))),NOT(admin1listsize="")*IF(ISNUMBER(admin1listsize),COUNTIF(admin1listsize,"&lt;="&amp;admin1listsize),COUNTIF(admin1listsize,"&lt;="&amp;admin1listsize)+SUM(ISNUMBER(admin1listsize))),0)), ""))</f>
        <v/>
      </c>
      <c r="K222" s="71"/>
    </row>
    <row r="223" spans="1:11" s="1" customFormat="1" x14ac:dyDescent="0.25">
      <c r="A223" s="93" t="str">
        <f>IF($I$1&lt;&gt;"y", "", IF(ISBLANK(DATA!D224),"",IF(ISBLANK(DATA!K224),"NO DATA",DATA!K224)))</f>
        <v>USA</v>
      </c>
      <c r="B223" s="93" t="str">
        <f>IF($I$1&lt;&gt;"y", "",IF(ISBLANK(DATA!D224),"", IF(ISBLANK(DATA!L224),"NO DATA",DATA!L224)))</f>
        <v>Texas</v>
      </c>
      <c r="C223" s="93" t="str">
        <f t="shared" si="11"/>
        <v>USA@Texas</v>
      </c>
      <c r="D223" s="93" t="str">
        <f ca="1">IF($I$1&lt;&gt;"y", "", IF(C224="", "", IFERROR(LOOKUP(2,1/(COUNTIF($D$2:D222,mergednames)=0),mergednames), "")))</f>
        <v/>
      </c>
      <c r="E223" s="93" t="str">
        <f t="shared" ca="1" si="10"/>
        <v/>
      </c>
      <c r="F223" s="93" t="str">
        <f ca="1">IF($I$1&lt;&gt;"y", "", IF(A224="", "", IFERROR(LOOKUP(2,1/(COUNTIF($F$2:F222,get_country)=0),get_country), "")))</f>
        <v/>
      </c>
      <c r="G223" s="93" t="str">
        <f t="shared" ca="1" si="9"/>
        <v/>
      </c>
      <c r="H223" s="67" t="str">
        <f t="array" aca="1" ref="H223" ca="1">IF($I$1&lt;&gt;"y", "", IFERROR(INDEX(countrylistsize,MATCH(SMALL(NOT(countrylistsize="")*IF(ISNUMBER(countrylistsize),COUNTIF(countrylistsize,"&lt;="&amp;countrylistsize),COUNTIF(countrylistsize,"&lt;="&amp;countrylistsize)+SUM(ISNUMBER(countrylistsize))),ROWS(F$3:F223)+SUM(ISBLANK(countrylistsize))),NOT(countrylistsize="")*IF(ISNUMBER(countrylistsize),COUNTIF(countrylistsize,"&lt;="&amp;countrylistsize),COUNTIF(countrylistsize,"&lt;="&amp;countrylistsize)+SUM(ISNUMBER(countrylistsize))),0)), ""))</f>
        <v/>
      </c>
      <c r="I223" s="70"/>
      <c r="J223" s="67" t="str">
        <f t="array" aca="1" ref="J223" ca="1">IF($I$1&lt;&gt;"y", "", IFERROR(INDEX(admin1listsize,MATCH(SMALL(NOT(admin1listsize="")*IF(ISNUMBER(admin1listsize),COUNTIF(admin1listsize,"&lt;="&amp;admin1listsize),COUNTIF(admin1listsize,"&lt;="&amp;admin1listsize)+SUM(ISNUMBER(admin1listsize))),ROWS(D$3:D223)+SUM(ISBLANK(admin1listsize))),NOT(admin1listsize="")*IF(ISNUMBER(admin1listsize),COUNTIF(admin1listsize,"&lt;="&amp;admin1listsize),COUNTIF(admin1listsize,"&lt;="&amp;admin1listsize)+SUM(ISNUMBER(admin1listsize))),0)), ""))</f>
        <v/>
      </c>
      <c r="K223" s="71"/>
    </row>
    <row r="224" spans="1:11" s="1" customFormat="1" x14ac:dyDescent="0.25">
      <c r="A224" s="93" t="str">
        <f>IF($I$1&lt;&gt;"y", "", IF(ISBLANK(DATA!D225),"",IF(ISBLANK(DATA!K225),"NO DATA",DATA!K225)))</f>
        <v>USA</v>
      </c>
      <c r="B224" s="93" t="str">
        <f>IF($I$1&lt;&gt;"y", "",IF(ISBLANK(DATA!D225),"", IF(ISBLANK(DATA!L225),"NO DATA",DATA!L225)))</f>
        <v>Texas</v>
      </c>
      <c r="C224" s="93" t="str">
        <f t="shared" si="11"/>
        <v>USA@Texas</v>
      </c>
      <c r="D224" s="93" t="str">
        <f ca="1">IF($I$1&lt;&gt;"y", "", IF(C225="", "", IFERROR(LOOKUP(2,1/(COUNTIF($D$2:D223,mergednames)=0),mergednames), "")))</f>
        <v/>
      </c>
      <c r="E224" s="93" t="str">
        <f t="shared" ca="1" si="10"/>
        <v/>
      </c>
      <c r="F224" s="93" t="str">
        <f ca="1">IF($I$1&lt;&gt;"y", "", IF(A225="", "", IFERROR(LOOKUP(2,1/(COUNTIF($F$2:F223,get_country)=0),get_country), "")))</f>
        <v/>
      </c>
      <c r="G224" s="93" t="str">
        <f t="shared" ca="1" si="9"/>
        <v/>
      </c>
      <c r="H224" s="67" t="str">
        <f t="array" aca="1" ref="H224" ca="1">IF($I$1&lt;&gt;"y", "", IFERROR(INDEX(countrylistsize,MATCH(SMALL(NOT(countrylistsize="")*IF(ISNUMBER(countrylistsize),COUNTIF(countrylistsize,"&lt;="&amp;countrylistsize),COUNTIF(countrylistsize,"&lt;="&amp;countrylistsize)+SUM(ISNUMBER(countrylistsize))),ROWS(F$3:F224)+SUM(ISBLANK(countrylistsize))),NOT(countrylistsize="")*IF(ISNUMBER(countrylistsize),COUNTIF(countrylistsize,"&lt;="&amp;countrylistsize),COUNTIF(countrylistsize,"&lt;="&amp;countrylistsize)+SUM(ISNUMBER(countrylistsize))),0)), ""))</f>
        <v/>
      </c>
      <c r="I224" s="70"/>
      <c r="J224" s="67" t="str">
        <f t="array" aca="1" ref="J224" ca="1">IF($I$1&lt;&gt;"y", "", IFERROR(INDEX(admin1listsize,MATCH(SMALL(NOT(admin1listsize="")*IF(ISNUMBER(admin1listsize),COUNTIF(admin1listsize,"&lt;="&amp;admin1listsize),COUNTIF(admin1listsize,"&lt;="&amp;admin1listsize)+SUM(ISNUMBER(admin1listsize))),ROWS(D$3:D224)+SUM(ISBLANK(admin1listsize))),NOT(admin1listsize="")*IF(ISNUMBER(admin1listsize),COUNTIF(admin1listsize,"&lt;="&amp;admin1listsize),COUNTIF(admin1listsize,"&lt;="&amp;admin1listsize)+SUM(ISNUMBER(admin1listsize))),0)), ""))</f>
        <v/>
      </c>
      <c r="K224" s="71"/>
    </row>
    <row r="225" spans="1:11" s="1" customFormat="1" x14ac:dyDescent="0.25">
      <c r="A225" s="93" t="str">
        <f>IF($I$1&lt;&gt;"y", "", IF(ISBLANK(DATA!D226),"",IF(ISBLANK(DATA!K226),"NO DATA",DATA!K226)))</f>
        <v>USA</v>
      </c>
      <c r="B225" s="93" t="str">
        <f>IF($I$1&lt;&gt;"y", "",IF(ISBLANK(DATA!D226),"", IF(ISBLANK(DATA!L226),"NO DATA",DATA!L226)))</f>
        <v>Texas</v>
      </c>
      <c r="C225" s="93" t="str">
        <f t="shared" si="11"/>
        <v>USA@Texas</v>
      </c>
      <c r="D225" s="93" t="str">
        <f ca="1">IF($I$1&lt;&gt;"y", "", IF(C226="", "", IFERROR(LOOKUP(2,1/(COUNTIF($D$2:D224,mergednames)=0),mergednames), "")))</f>
        <v/>
      </c>
      <c r="E225" s="93" t="str">
        <f t="shared" ca="1" si="10"/>
        <v/>
      </c>
      <c r="F225" s="93" t="str">
        <f ca="1">IF($I$1&lt;&gt;"y", "", IF(A226="", "", IFERROR(LOOKUP(2,1/(COUNTIF($F$2:F224,get_country)=0),get_country), "")))</f>
        <v/>
      </c>
      <c r="G225" s="93" t="str">
        <f t="shared" ca="1" si="9"/>
        <v/>
      </c>
      <c r="H225" s="67" t="str">
        <f t="array" aca="1" ref="H225" ca="1">IF($I$1&lt;&gt;"y", "", IFERROR(INDEX(countrylistsize,MATCH(SMALL(NOT(countrylistsize="")*IF(ISNUMBER(countrylistsize),COUNTIF(countrylistsize,"&lt;="&amp;countrylistsize),COUNTIF(countrylistsize,"&lt;="&amp;countrylistsize)+SUM(ISNUMBER(countrylistsize))),ROWS(F$3:F225)+SUM(ISBLANK(countrylistsize))),NOT(countrylistsize="")*IF(ISNUMBER(countrylistsize),COUNTIF(countrylistsize,"&lt;="&amp;countrylistsize),COUNTIF(countrylistsize,"&lt;="&amp;countrylistsize)+SUM(ISNUMBER(countrylistsize))),0)), ""))</f>
        <v/>
      </c>
      <c r="I225" s="70"/>
      <c r="J225" s="67" t="str">
        <f t="array" aca="1" ref="J225" ca="1">IF($I$1&lt;&gt;"y", "", IFERROR(INDEX(admin1listsize,MATCH(SMALL(NOT(admin1listsize="")*IF(ISNUMBER(admin1listsize),COUNTIF(admin1listsize,"&lt;="&amp;admin1listsize),COUNTIF(admin1listsize,"&lt;="&amp;admin1listsize)+SUM(ISNUMBER(admin1listsize))),ROWS(D$3:D225)+SUM(ISBLANK(admin1listsize))),NOT(admin1listsize="")*IF(ISNUMBER(admin1listsize),COUNTIF(admin1listsize,"&lt;="&amp;admin1listsize),COUNTIF(admin1listsize,"&lt;="&amp;admin1listsize)+SUM(ISNUMBER(admin1listsize))),0)), ""))</f>
        <v/>
      </c>
      <c r="K225" s="71"/>
    </row>
    <row r="226" spans="1:11" s="1" customFormat="1" x14ac:dyDescent="0.25">
      <c r="A226" s="93" t="str">
        <f>IF($I$1&lt;&gt;"y", "", IF(ISBLANK(DATA!D227),"",IF(ISBLANK(DATA!K227),"NO DATA",DATA!K227)))</f>
        <v>USA</v>
      </c>
      <c r="B226" s="93" t="str">
        <f>IF($I$1&lt;&gt;"y", "",IF(ISBLANK(DATA!D227),"", IF(ISBLANK(DATA!L227),"NO DATA",DATA!L227)))</f>
        <v>Texas</v>
      </c>
      <c r="C226" s="93" t="str">
        <f t="shared" si="11"/>
        <v>USA@Texas</v>
      </c>
      <c r="D226" s="93" t="str">
        <f ca="1">IF($I$1&lt;&gt;"y", "", IF(C227="", "", IFERROR(LOOKUP(2,1/(COUNTIF($D$2:D225,mergednames)=0),mergednames), "")))</f>
        <v/>
      </c>
      <c r="E226" s="93" t="str">
        <f t="shared" ca="1" si="10"/>
        <v/>
      </c>
      <c r="F226" s="93" t="str">
        <f ca="1">IF($I$1&lt;&gt;"y", "", IF(A227="", "", IFERROR(LOOKUP(2,1/(COUNTIF($F$2:F225,get_country)=0),get_country), "")))</f>
        <v/>
      </c>
      <c r="G226" s="93" t="str">
        <f t="shared" ca="1" si="9"/>
        <v/>
      </c>
      <c r="H226" s="67" t="str">
        <f t="array" aca="1" ref="H226" ca="1">IF($I$1&lt;&gt;"y", "", IFERROR(INDEX(countrylistsize,MATCH(SMALL(NOT(countrylistsize="")*IF(ISNUMBER(countrylistsize),COUNTIF(countrylistsize,"&lt;="&amp;countrylistsize),COUNTIF(countrylistsize,"&lt;="&amp;countrylistsize)+SUM(ISNUMBER(countrylistsize))),ROWS(F$3:F226)+SUM(ISBLANK(countrylistsize))),NOT(countrylistsize="")*IF(ISNUMBER(countrylistsize),COUNTIF(countrylistsize,"&lt;="&amp;countrylistsize),COUNTIF(countrylistsize,"&lt;="&amp;countrylistsize)+SUM(ISNUMBER(countrylistsize))),0)), ""))</f>
        <v/>
      </c>
      <c r="I226" s="70"/>
      <c r="J226" s="67" t="str">
        <f t="array" aca="1" ref="J226" ca="1">IF($I$1&lt;&gt;"y", "", IFERROR(INDEX(admin1listsize,MATCH(SMALL(NOT(admin1listsize="")*IF(ISNUMBER(admin1listsize),COUNTIF(admin1listsize,"&lt;="&amp;admin1listsize),COUNTIF(admin1listsize,"&lt;="&amp;admin1listsize)+SUM(ISNUMBER(admin1listsize))),ROWS(D$3:D226)+SUM(ISBLANK(admin1listsize))),NOT(admin1listsize="")*IF(ISNUMBER(admin1listsize),COUNTIF(admin1listsize,"&lt;="&amp;admin1listsize),COUNTIF(admin1listsize,"&lt;="&amp;admin1listsize)+SUM(ISNUMBER(admin1listsize))),0)), ""))</f>
        <v/>
      </c>
      <c r="K226" s="71"/>
    </row>
    <row r="227" spans="1:11" s="1" customFormat="1" x14ac:dyDescent="0.25">
      <c r="A227" s="93" t="str">
        <f>IF($I$1&lt;&gt;"y", "", IF(ISBLANK(DATA!D228),"",IF(ISBLANK(DATA!K228),"NO DATA",DATA!K228)))</f>
        <v>USA</v>
      </c>
      <c r="B227" s="93" t="str">
        <f>IF($I$1&lt;&gt;"y", "",IF(ISBLANK(DATA!D228),"", IF(ISBLANK(DATA!L228),"NO DATA",DATA!L228)))</f>
        <v>Texas</v>
      </c>
      <c r="C227" s="93" t="str">
        <f t="shared" si="11"/>
        <v>USA@Texas</v>
      </c>
      <c r="D227" s="93" t="str">
        <f ca="1">IF($I$1&lt;&gt;"y", "", IF(C228="", "", IFERROR(LOOKUP(2,1/(COUNTIF($D$2:D226,mergednames)=0),mergednames), "")))</f>
        <v/>
      </c>
      <c r="E227" s="93" t="str">
        <f t="shared" ca="1" si="10"/>
        <v/>
      </c>
      <c r="F227" s="93" t="str">
        <f ca="1">IF($I$1&lt;&gt;"y", "", IF(A228="", "", IFERROR(LOOKUP(2,1/(COUNTIF($F$2:F226,get_country)=0),get_country), "")))</f>
        <v/>
      </c>
      <c r="G227" s="93" t="str">
        <f t="shared" ca="1" si="9"/>
        <v/>
      </c>
      <c r="H227" s="67" t="str">
        <f t="array" aca="1" ref="H227" ca="1">IF($I$1&lt;&gt;"y", "", IFERROR(INDEX(countrylistsize,MATCH(SMALL(NOT(countrylistsize="")*IF(ISNUMBER(countrylistsize),COUNTIF(countrylistsize,"&lt;="&amp;countrylistsize),COUNTIF(countrylistsize,"&lt;="&amp;countrylistsize)+SUM(ISNUMBER(countrylistsize))),ROWS(F$3:F227)+SUM(ISBLANK(countrylistsize))),NOT(countrylistsize="")*IF(ISNUMBER(countrylistsize),COUNTIF(countrylistsize,"&lt;="&amp;countrylistsize),COUNTIF(countrylistsize,"&lt;="&amp;countrylistsize)+SUM(ISNUMBER(countrylistsize))),0)), ""))</f>
        <v/>
      </c>
      <c r="I227" s="70"/>
      <c r="J227" s="67" t="str">
        <f t="array" aca="1" ref="J227" ca="1">IF($I$1&lt;&gt;"y", "", IFERROR(INDEX(admin1listsize,MATCH(SMALL(NOT(admin1listsize="")*IF(ISNUMBER(admin1listsize),COUNTIF(admin1listsize,"&lt;="&amp;admin1listsize),COUNTIF(admin1listsize,"&lt;="&amp;admin1listsize)+SUM(ISNUMBER(admin1listsize))),ROWS(D$3:D227)+SUM(ISBLANK(admin1listsize))),NOT(admin1listsize="")*IF(ISNUMBER(admin1listsize),COUNTIF(admin1listsize,"&lt;="&amp;admin1listsize),COUNTIF(admin1listsize,"&lt;="&amp;admin1listsize)+SUM(ISNUMBER(admin1listsize))),0)), ""))</f>
        <v/>
      </c>
      <c r="K227" s="71"/>
    </row>
    <row r="228" spans="1:11" s="1" customFormat="1" x14ac:dyDescent="0.25">
      <c r="A228" s="93" t="str">
        <f>IF($I$1&lt;&gt;"y", "", IF(ISBLANK(DATA!D229),"",IF(ISBLANK(DATA!K229),"NO DATA",DATA!K229)))</f>
        <v>USA</v>
      </c>
      <c r="B228" s="93" t="str">
        <f>IF($I$1&lt;&gt;"y", "",IF(ISBLANK(DATA!D229),"", IF(ISBLANK(DATA!L229),"NO DATA",DATA!L229)))</f>
        <v>Texas</v>
      </c>
      <c r="C228" s="93" t="str">
        <f t="shared" si="11"/>
        <v>USA@Texas</v>
      </c>
      <c r="D228" s="93" t="str">
        <f ca="1">IF($I$1&lt;&gt;"y", "", IF(C229="", "", IFERROR(LOOKUP(2,1/(COUNTIF($D$2:D227,mergednames)=0),mergednames), "")))</f>
        <v/>
      </c>
      <c r="E228" s="93" t="str">
        <f t="shared" ca="1" si="10"/>
        <v/>
      </c>
      <c r="F228" s="93" t="str">
        <f ca="1">IF($I$1&lt;&gt;"y", "", IF(A229="", "", IFERROR(LOOKUP(2,1/(COUNTIF($F$2:F227,get_country)=0),get_country), "")))</f>
        <v/>
      </c>
      <c r="G228" s="93" t="str">
        <f t="shared" ca="1" si="9"/>
        <v/>
      </c>
      <c r="H228" s="67" t="str">
        <f t="array" aca="1" ref="H228" ca="1">IF($I$1&lt;&gt;"y", "", IFERROR(INDEX(countrylistsize,MATCH(SMALL(NOT(countrylistsize="")*IF(ISNUMBER(countrylistsize),COUNTIF(countrylistsize,"&lt;="&amp;countrylistsize),COUNTIF(countrylistsize,"&lt;="&amp;countrylistsize)+SUM(ISNUMBER(countrylistsize))),ROWS(F$3:F228)+SUM(ISBLANK(countrylistsize))),NOT(countrylistsize="")*IF(ISNUMBER(countrylistsize),COUNTIF(countrylistsize,"&lt;="&amp;countrylistsize),COUNTIF(countrylistsize,"&lt;="&amp;countrylistsize)+SUM(ISNUMBER(countrylistsize))),0)), ""))</f>
        <v/>
      </c>
      <c r="I228" s="70"/>
      <c r="J228" s="67" t="str">
        <f t="array" aca="1" ref="J228" ca="1">IF($I$1&lt;&gt;"y", "", IFERROR(INDEX(admin1listsize,MATCH(SMALL(NOT(admin1listsize="")*IF(ISNUMBER(admin1listsize),COUNTIF(admin1listsize,"&lt;="&amp;admin1listsize),COUNTIF(admin1listsize,"&lt;="&amp;admin1listsize)+SUM(ISNUMBER(admin1listsize))),ROWS(D$3:D228)+SUM(ISBLANK(admin1listsize))),NOT(admin1listsize="")*IF(ISNUMBER(admin1listsize),COUNTIF(admin1listsize,"&lt;="&amp;admin1listsize),COUNTIF(admin1listsize,"&lt;="&amp;admin1listsize)+SUM(ISNUMBER(admin1listsize))),0)), ""))</f>
        <v/>
      </c>
      <c r="K228" s="71"/>
    </row>
    <row r="229" spans="1:11" s="1" customFormat="1" x14ac:dyDescent="0.25">
      <c r="A229" s="93" t="str">
        <f>IF($I$1&lt;&gt;"y", "", IF(ISBLANK(DATA!D230),"",IF(ISBLANK(DATA!K230),"NO DATA",DATA!K230)))</f>
        <v>USA</v>
      </c>
      <c r="B229" s="93" t="str">
        <f>IF($I$1&lt;&gt;"y", "",IF(ISBLANK(DATA!D230),"", IF(ISBLANK(DATA!L230),"NO DATA",DATA!L230)))</f>
        <v>Texas</v>
      </c>
      <c r="C229" s="93" t="str">
        <f t="shared" si="11"/>
        <v>USA@Texas</v>
      </c>
      <c r="D229" s="93" t="str">
        <f ca="1">IF($I$1&lt;&gt;"y", "", IF(C230="", "", IFERROR(LOOKUP(2,1/(COUNTIF($D$2:D228,mergednames)=0),mergednames), "")))</f>
        <v/>
      </c>
      <c r="E229" s="93" t="str">
        <f t="shared" ca="1" si="10"/>
        <v/>
      </c>
      <c r="F229" s="93" t="str">
        <f ca="1">IF($I$1&lt;&gt;"y", "", IF(A230="", "", IFERROR(LOOKUP(2,1/(COUNTIF($F$2:F228,get_country)=0),get_country), "")))</f>
        <v/>
      </c>
      <c r="G229" s="93" t="str">
        <f t="shared" ca="1" si="9"/>
        <v/>
      </c>
      <c r="H229" s="67" t="str">
        <f t="array" aca="1" ref="H229" ca="1">IF($I$1&lt;&gt;"y", "", IFERROR(INDEX(countrylistsize,MATCH(SMALL(NOT(countrylistsize="")*IF(ISNUMBER(countrylistsize),COUNTIF(countrylistsize,"&lt;="&amp;countrylistsize),COUNTIF(countrylistsize,"&lt;="&amp;countrylistsize)+SUM(ISNUMBER(countrylistsize))),ROWS(F$3:F229)+SUM(ISBLANK(countrylistsize))),NOT(countrylistsize="")*IF(ISNUMBER(countrylistsize),COUNTIF(countrylistsize,"&lt;="&amp;countrylistsize),COUNTIF(countrylistsize,"&lt;="&amp;countrylistsize)+SUM(ISNUMBER(countrylistsize))),0)), ""))</f>
        <v/>
      </c>
      <c r="I229" s="70"/>
      <c r="J229" s="67" t="str">
        <f t="array" aca="1" ref="J229" ca="1">IF($I$1&lt;&gt;"y", "", IFERROR(INDEX(admin1listsize,MATCH(SMALL(NOT(admin1listsize="")*IF(ISNUMBER(admin1listsize),COUNTIF(admin1listsize,"&lt;="&amp;admin1listsize),COUNTIF(admin1listsize,"&lt;="&amp;admin1listsize)+SUM(ISNUMBER(admin1listsize))),ROWS(D$3:D229)+SUM(ISBLANK(admin1listsize))),NOT(admin1listsize="")*IF(ISNUMBER(admin1listsize),COUNTIF(admin1listsize,"&lt;="&amp;admin1listsize),COUNTIF(admin1listsize,"&lt;="&amp;admin1listsize)+SUM(ISNUMBER(admin1listsize))),0)), ""))</f>
        <v/>
      </c>
      <c r="K229" s="71"/>
    </row>
    <row r="230" spans="1:11" s="1" customFormat="1" x14ac:dyDescent="0.25">
      <c r="A230" s="93" t="str">
        <f>IF($I$1&lt;&gt;"y", "", IF(ISBLANK(DATA!D231),"",IF(ISBLANK(DATA!K231),"NO DATA",DATA!K231)))</f>
        <v>USA</v>
      </c>
      <c r="B230" s="93" t="str">
        <f>IF($I$1&lt;&gt;"y", "",IF(ISBLANK(DATA!D231),"", IF(ISBLANK(DATA!L231),"NO DATA",DATA!L231)))</f>
        <v>Texas</v>
      </c>
      <c r="C230" s="93" t="str">
        <f t="shared" si="11"/>
        <v>USA@Texas</v>
      </c>
      <c r="D230" s="93" t="str">
        <f ca="1">IF($I$1&lt;&gt;"y", "", IF(C231="", "", IFERROR(LOOKUP(2,1/(COUNTIF($D$2:D229,mergednames)=0),mergednames), "")))</f>
        <v/>
      </c>
      <c r="E230" s="93" t="str">
        <f t="shared" ca="1" si="10"/>
        <v/>
      </c>
      <c r="F230" s="93" t="str">
        <f ca="1">IF($I$1&lt;&gt;"y", "", IF(A231="", "", IFERROR(LOOKUP(2,1/(COUNTIF($F$2:F229,get_country)=0),get_country), "")))</f>
        <v/>
      </c>
      <c r="G230" s="93" t="str">
        <f t="shared" ca="1" si="9"/>
        <v/>
      </c>
      <c r="H230" s="67" t="str">
        <f t="array" aca="1" ref="H230" ca="1">IF($I$1&lt;&gt;"y", "", IFERROR(INDEX(countrylistsize,MATCH(SMALL(NOT(countrylistsize="")*IF(ISNUMBER(countrylistsize),COUNTIF(countrylistsize,"&lt;="&amp;countrylistsize),COUNTIF(countrylistsize,"&lt;="&amp;countrylistsize)+SUM(ISNUMBER(countrylistsize))),ROWS(F$3:F230)+SUM(ISBLANK(countrylistsize))),NOT(countrylistsize="")*IF(ISNUMBER(countrylistsize),COUNTIF(countrylistsize,"&lt;="&amp;countrylistsize),COUNTIF(countrylistsize,"&lt;="&amp;countrylistsize)+SUM(ISNUMBER(countrylistsize))),0)), ""))</f>
        <v/>
      </c>
      <c r="I230" s="70"/>
      <c r="J230" s="67" t="str">
        <f t="array" aca="1" ref="J230" ca="1">IF($I$1&lt;&gt;"y", "", IFERROR(INDEX(admin1listsize,MATCH(SMALL(NOT(admin1listsize="")*IF(ISNUMBER(admin1listsize),COUNTIF(admin1listsize,"&lt;="&amp;admin1listsize),COUNTIF(admin1listsize,"&lt;="&amp;admin1listsize)+SUM(ISNUMBER(admin1listsize))),ROWS(D$3:D230)+SUM(ISBLANK(admin1listsize))),NOT(admin1listsize="")*IF(ISNUMBER(admin1listsize),COUNTIF(admin1listsize,"&lt;="&amp;admin1listsize),COUNTIF(admin1listsize,"&lt;="&amp;admin1listsize)+SUM(ISNUMBER(admin1listsize))),0)), ""))</f>
        <v/>
      </c>
      <c r="K230" s="71"/>
    </row>
    <row r="231" spans="1:11" s="1" customFormat="1" x14ac:dyDescent="0.25">
      <c r="A231" s="93" t="str">
        <f>IF($I$1&lt;&gt;"y", "", IF(ISBLANK(DATA!D232),"",IF(ISBLANK(DATA!K232),"NO DATA",DATA!K232)))</f>
        <v>USA</v>
      </c>
      <c r="B231" s="93" t="str">
        <f>IF($I$1&lt;&gt;"y", "",IF(ISBLANK(DATA!D232),"", IF(ISBLANK(DATA!L232),"NO DATA",DATA!L232)))</f>
        <v>Texas</v>
      </c>
      <c r="C231" s="93" t="str">
        <f t="shared" si="11"/>
        <v>USA@Texas</v>
      </c>
      <c r="D231" s="93" t="str">
        <f ca="1">IF($I$1&lt;&gt;"y", "", IF(C232="", "", IFERROR(LOOKUP(2,1/(COUNTIF($D$2:D230,mergednames)=0),mergednames), "")))</f>
        <v/>
      </c>
      <c r="E231" s="93" t="str">
        <f t="shared" ca="1" si="10"/>
        <v/>
      </c>
      <c r="F231" s="93" t="str">
        <f ca="1">IF($I$1&lt;&gt;"y", "", IF(A232="", "", IFERROR(LOOKUP(2,1/(COUNTIF($F$2:F230,get_country)=0),get_country), "")))</f>
        <v/>
      </c>
      <c r="G231" s="93" t="str">
        <f t="shared" ca="1" si="9"/>
        <v/>
      </c>
      <c r="H231" s="67" t="str">
        <f t="array" aca="1" ref="H231" ca="1">IF($I$1&lt;&gt;"y", "", IFERROR(INDEX(countrylistsize,MATCH(SMALL(NOT(countrylistsize="")*IF(ISNUMBER(countrylistsize),COUNTIF(countrylistsize,"&lt;="&amp;countrylistsize),COUNTIF(countrylistsize,"&lt;="&amp;countrylistsize)+SUM(ISNUMBER(countrylistsize))),ROWS(F$3:F231)+SUM(ISBLANK(countrylistsize))),NOT(countrylistsize="")*IF(ISNUMBER(countrylistsize),COUNTIF(countrylistsize,"&lt;="&amp;countrylistsize),COUNTIF(countrylistsize,"&lt;="&amp;countrylistsize)+SUM(ISNUMBER(countrylistsize))),0)), ""))</f>
        <v/>
      </c>
      <c r="I231" s="70"/>
      <c r="J231" s="67" t="str">
        <f t="array" aca="1" ref="J231" ca="1">IF($I$1&lt;&gt;"y", "", IFERROR(INDEX(admin1listsize,MATCH(SMALL(NOT(admin1listsize="")*IF(ISNUMBER(admin1listsize),COUNTIF(admin1listsize,"&lt;="&amp;admin1listsize),COUNTIF(admin1listsize,"&lt;="&amp;admin1listsize)+SUM(ISNUMBER(admin1listsize))),ROWS(D$3:D231)+SUM(ISBLANK(admin1listsize))),NOT(admin1listsize="")*IF(ISNUMBER(admin1listsize),COUNTIF(admin1listsize,"&lt;="&amp;admin1listsize),COUNTIF(admin1listsize,"&lt;="&amp;admin1listsize)+SUM(ISNUMBER(admin1listsize))),0)), ""))</f>
        <v/>
      </c>
      <c r="K231" s="71"/>
    </row>
    <row r="232" spans="1:11" s="1" customFormat="1" x14ac:dyDescent="0.25">
      <c r="A232" s="93" t="str">
        <f>IF($I$1&lt;&gt;"y", "", IF(ISBLANK(DATA!D233),"",IF(ISBLANK(DATA!K233),"NO DATA",DATA!K233)))</f>
        <v>USA</v>
      </c>
      <c r="B232" s="93" t="str">
        <f>IF($I$1&lt;&gt;"y", "",IF(ISBLANK(DATA!D233),"", IF(ISBLANK(DATA!L233),"NO DATA",DATA!L233)))</f>
        <v>Texas</v>
      </c>
      <c r="C232" s="93" t="str">
        <f t="shared" si="11"/>
        <v>USA@Texas</v>
      </c>
      <c r="D232" s="93" t="str">
        <f ca="1">IF($I$1&lt;&gt;"y", "", IF(C233="", "", IFERROR(LOOKUP(2,1/(COUNTIF($D$2:D231,mergednames)=0),mergednames), "")))</f>
        <v/>
      </c>
      <c r="E232" s="93" t="str">
        <f t="shared" ca="1" si="10"/>
        <v/>
      </c>
      <c r="F232" s="93" t="str">
        <f ca="1">IF($I$1&lt;&gt;"y", "", IF(A233="", "", IFERROR(LOOKUP(2,1/(COUNTIF($F$2:F231,get_country)=0),get_country), "")))</f>
        <v/>
      </c>
      <c r="G232" s="93" t="str">
        <f t="shared" ca="1" si="9"/>
        <v/>
      </c>
      <c r="H232" s="67" t="str">
        <f t="array" aca="1" ref="H232" ca="1">IF($I$1&lt;&gt;"y", "", IFERROR(INDEX(countrylistsize,MATCH(SMALL(NOT(countrylistsize="")*IF(ISNUMBER(countrylistsize),COUNTIF(countrylistsize,"&lt;="&amp;countrylistsize),COUNTIF(countrylistsize,"&lt;="&amp;countrylistsize)+SUM(ISNUMBER(countrylistsize))),ROWS(F$3:F232)+SUM(ISBLANK(countrylistsize))),NOT(countrylistsize="")*IF(ISNUMBER(countrylistsize),COUNTIF(countrylistsize,"&lt;="&amp;countrylistsize),COUNTIF(countrylistsize,"&lt;="&amp;countrylistsize)+SUM(ISNUMBER(countrylistsize))),0)), ""))</f>
        <v/>
      </c>
      <c r="I232" s="70"/>
      <c r="J232" s="67" t="str">
        <f t="array" aca="1" ref="J232" ca="1">IF($I$1&lt;&gt;"y", "", IFERROR(INDEX(admin1listsize,MATCH(SMALL(NOT(admin1listsize="")*IF(ISNUMBER(admin1listsize),COUNTIF(admin1listsize,"&lt;="&amp;admin1listsize),COUNTIF(admin1listsize,"&lt;="&amp;admin1listsize)+SUM(ISNUMBER(admin1listsize))),ROWS(D$3:D232)+SUM(ISBLANK(admin1listsize))),NOT(admin1listsize="")*IF(ISNUMBER(admin1listsize),COUNTIF(admin1listsize,"&lt;="&amp;admin1listsize),COUNTIF(admin1listsize,"&lt;="&amp;admin1listsize)+SUM(ISNUMBER(admin1listsize))),0)), ""))</f>
        <v/>
      </c>
      <c r="K232" s="71"/>
    </row>
    <row r="233" spans="1:11" s="1" customFormat="1" x14ac:dyDescent="0.25">
      <c r="A233" s="93" t="str">
        <f>IF($I$1&lt;&gt;"y", "", IF(ISBLANK(DATA!D234),"",IF(ISBLANK(DATA!K234),"NO DATA",DATA!K234)))</f>
        <v>USA</v>
      </c>
      <c r="B233" s="93" t="str">
        <f>IF($I$1&lt;&gt;"y", "",IF(ISBLANK(DATA!D234),"", IF(ISBLANK(DATA!L234),"NO DATA",DATA!L234)))</f>
        <v>Texas</v>
      </c>
      <c r="C233" s="93" t="str">
        <f t="shared" si="11"/>
        <v>USA@Texas</v>
      </c>
      <c r="D233" s="93" t="str">
        <f ca="1">IF($I$1&lt;&gt;"y", "", IF(C234="", "", IFERROR(LOOKUP(2,1/(COUNTIF($D$2:D232,mergednames)=0),mergednames), "")))</f>
        <v/>
      </c>
      <c r="E233" s="93" t="str">
        <f t="shared" ca="1" si="10"/>
        <v/>
      </c>
      <c r="F233" s="93" t="str">
        <f ca="1">IF($I$1&lt;&gt;"y", "", IF(A234="", "", IFERROR(LOOKUP(2,1/(COUNTIF($F$2:F232,get_country)=0),get_country), "")))</f>
        <v/>
      </c>
      <c r="G233" s="93" t="str">
        <f t="shared" ca="1" si="9"/>
        <v/>
      </c>
      <c r="H233" s="67" t="str">
        <f t="array" aca="1" ref="H233" ca="1">IF($I$1&lt;&gt;"y", "", IFERROR(INDEX(countrylistsize,MATCH(SMALL(NOT(countrylistsize="")*IF(ISNUMBER(countrylistsize),COUNTIF(countrylistsize,"&lt;="&amp;countrylistsize),COUNTIF(countrylistsize,"&lt;="&amp;countrylistsize)+SUM(ISNUMBER(countrylistsize))),ROWS(F$3:F233)+SUM(ISBLANK(countrylistsize))),NOT(countrylistsize="")*IF(ISNUMBER(countrylistsize),COUNTIF(countrylistsize,"&lt;="&amp;countrylistsize),COUNTIF(countrylistsize,"&lt;="&amp;countrylistsize)+SUM(ISNUMBER(countrylistsize))),0)), ""))</f>
        <v/>
      </c>
      <c r="I233" s="70"/>
      <c r="J233" s="67" t="str">
        <f t="array" aca="1" ref="J233" ca="1">IF($I$1&lt;&gt;"y", "", IFERROR(INDEX(admin1listsize,MATCH(SMALL(NOT(admin1listsize="")*IF(ISNUMBER(admin1listsize),COUNTIF(admin1listsize,"&lt;="&amp;admin1listsize),COUNTIF(admin1listsize,"&lt;="&amp;admin1listsize)+SUM(ISNUMBER(admin1listsize))),ROWS(D$3:D233)+SUM(ISBLANK(admin1listsize))),NOT(admin1listsize="")*IF(ISNUMBER(admin1listsize),COUNTIF(admin1listsize,"&lt;="&amp;admin1listsize),COUNTIF(admin1listsize,"&lt;="&amp;admin1listsize)+SUM(ISNUMBER(admin1listsize))),0)), ""))</f>
        <v/>
      </c>
      <c r="K233" s="71"/>
    </row>
    <row r="234" spans="1:11" s="1" customFormat="1" x14ac:dyDescent="0.25">
      <c r="A234" s="93" t="str">
        <f>IF($I$1&lt;&gt;"y", "", IF(ISBLANK(DATA!D235),"",IF(ISBLANK(DATA!K235),"NO DATA",DATA!K235)))</f>
        <v>USA</v>
      </c>
      <c r="B234" s="93" t="str">
        <f>IF($I$1&lt;&gt;"y", "",IF(ISBLANK(DATA!D235),"", IF(ISBLANK(DATA!L235),"NO DATA",DATA!L235)))</f>
        <v>Texas</v>
      </c>
      <c r="C234" s="93" t="str">
        <f t="shared" si="11"/>
        <v>USA@Texas</v>
      </c>
      <c r="D234" s="93" t="str">
        <f ca="1">IF($I$1&lt;&gt;"y", "", IF(C235="", "", IFERROR(LOOKUP(2,1/(COUNTIF($D$2:D233,mergednames)=0),mergednames), "")))</f>
        <v/>
      </c>
      <c r="E234" s="93" t="str">
        <f t="shared" ca="1" si="10"/>
        <v/>
      </c>
      <c r="F234" s="93" t="str">
        <f ca="1">IF($I$1&lt;&gt;"y", "", IF(A235="", "", IFERROR(LOOKUP(2,1/(COUNTIF($F$2:F233,get_country)=0),get_country), "")))</f>
        <v/>
      </c>
      <c r="G234" s="93" t="str">
        <f t="shared" ca="1" si="9"/>
        <v/>
      </c>
      <c r="H234" s="67" t="str">
        <f t="array" aca="1" ref="H234" ca="1">IF($I$1&lt;&gt;"y", "", IFERROR(INDEX(countrylistsize,MATCH(SMALL(NOT(countrylistsize="")*IF(ISNUMBER(countrylistsize),COUNTIF(countrylistsize,"&lt;="&amp;countrylistsize),COUNTIF(countrylistsize,"&lt;="&amp;countrylistsize)+SUM(ISNUMBER(countrylistsize))),ROWS(F$3:F234)+SUM(ISBLANK(countrylistsize))),NOT(countrylistsize="")*IF(ISNUMBER(countrylistsize),COUNTIF(countrylistsize,"&lt;="&amp;countrylistsize),COUNTIF(countrylistsize,"&lt;="&amp;countrylistsize)+SUM(ISNUMBER(countrylistsize))),0)), ""))</f>
        <v/>
      </c>
      <c r="I234" s="70"/>
      <c r="J234" s="67" t="str">
        <f t="array" aca="1" ref="J234" ca="1">IF($I$1&lt;&gt;"y", "", IFERROR(INDEX(admin1listsize,MATCH(SMALL(NOT(admin1listsize="")*IF(ISNUMBER(admin1listsize),COUNTIF(admin1listsize,"&lt;="&amp;admin1listsize),COUNTIF(admin1listsize,"&lt;="&amp;admin1listsize)+SUM(ISNUMBER(admin1listsize))),ROWS(D$3:D234)+SUM(ISBLANK(admin1listsize))),NOT(admin1listsize="")*IF(ISNUMBER(admin1listsize),COUNTIF(admin1listsize,"&lt;="&amp;admin1listsize),COUNTIF(admin1listsize,"&lt;="&amp;admin1listsize)+SUM(ISNUMBER(admin1listsize))),0)), ""))</f>
        <v/>
      </c>
      <c r="K234" s="71"/>
    </row>
    <row r="235" spans="1:11" s="1" customFormat="1" x14ac:dyDescent="0.25">
      <c r="A235" s="93" t="str">
        <f>IF($I$1&lt;&gt;"y", "", IF(ISBLANK(DATA!D236),"",IF(ISBLANK(DATA!K236),"NO DATA",DATA!K236)))</f>
        <v>USA</v>
      </c>
      <c r="B235" s="93" t="str">
        <f>IF($I$1&lt;&gt;"y", "",IF(ISBLANK(DATA!D236),"", IF(ISBLANK(DATA!L236),"NO DATA",DATA!L236)))</f>
        <v>Texas</v>
      </c>
      <c r="C235" s="93" t="str">
        <f t="shared" si="11"/>
        <v>USA@Texas</v>
      </c>
      <c r="D235" s="93" t="str">
        <f ca="1">IF($I$1&lt;&gt;"y", "", IF(C236="", "", IFERROR(LOOKUP(2,1/(COUNTIF($D$2:D234,mergednames)=0),mergednames), "")))</f>
        <v/>
      </c>
      <c r="E235" s="93" t="str">
        <f t="shared" ca="1" si="10"/>
        <v/>
      </c>
      <c r="F235" s="93" t="str">
        <f ca="1">IF($I$1&lt;&gt;"y", "", IF(A236="", "", IFERROR(LOOKUP(2,1/(COUNTIF($F$2:F234,get_country)=0),get_country), "")))</f>
        <v/>
      </c>
      <c r="G235" s="93" t="str">
        <f t="shared" ca="1" si="9"/>
        <v/>
      </c>
      <c r="H235" s="67" t="str">
        <f t="array" aca="1" ref="H235" ca="1">IF($I$1&lt;&gt;"y", "", IFERROR(INDEX(countrylistsize,MATCH(SMALL(NOT(countrylistsize="")*IF(ISNUMBER(countrylistsize),COUNTIF(countrylistsize,"&lt;="&amp;countrylistsize),COUNTIF(countrylistsize,"&lt;="&amp;countrylistsize)+SUM(ISNUMBER(countrylistsize))),ROWS(F$3:F235)+SUM(ISBLANK(countrylistsize))),NOT(countrylistsize="")*IF(ISNUMBER(countrylistsize),COUNTIF(countrylistsize,"&lt;="&amp;countrylistsize),COUNTIF(countrylistsize,"&lt;="&amp;countrylistsize)+SUM(ISNUMBER(countrylistsize))),0)), ""))</f>
        <v/>
      </c>
      <c r="I235" s="70"/>
      <c r="J235" s="67" t="str">
        <f t="array" aca="1" ref="J235" ca="1">IF($I$1&lt;&gt;"y", "", IFERROR(INDEX(admin1listsize,MATCH(SMALL(NOT(admin1listsize="")*IF(ISNUMBER(admin1listsize),COUNTIF(admin1listsize,"&lt;="&amp;admin1listsize),COUNTIF(admin1listsize,"&lt;="&amp;admin1listsize)+SUM(ISNUMBER(admin1listsize))),ROWS(D$3:D235)+SUM(ISBLANK(admin1listsize))),NOT(admin1listsize="")*IF(ISNUMBER(admin1listsize),COUNTIF(admin1listsize,"&lt;="&amp;admin1listsize),COUNTIF(admin1listsize,"&lt;="&amp;admin1listsize)+SUM(ISNUMBER(admin1listsize))),0)), ""))</f>
        <v/>
      </c>
      <c r="K235" s="71"/>
    </row>
    <row r="236" spans="1:11" s="1" customFormat="1" x14ac:dyDescent="0.25">
      <c r="A236" s="93" t="str">
        <f>IF($I$1&lt;&gt;"y", "", IF(ISBLANK(DATA!D237),"",IF(ISBLANK(DATA!K237),"NO DATA",DATA!K237)))</f>
        <v>USA</v>
      </c>
      <c r="B236" s="93" t="str">
        <f>IF($I$1&lt;&gt;"y", "",IF(ISBLANK(DATA!D237),"", IF(ISBLANK(DATA!L237),"NO DATA",DATA!L237)))</f>
        <v>Texas</v>
      </c>
      <c r="C236" s="93" t="str">
        <f t="shared" si="11"/>
        <v>USA@Texas</v>
      </c>
      <c r="D236" s="93" t="str">
        <f ca="1">IF($I$1&lt;&gt;"y", "", IF(C237="", "", IFERROR(LOOKUP(2,1/(COUNTIF($D$2:D235,mergednames)=0),mergednames), "")))</f>
        <v/>
      </c>
      <c r="E236" s="93" t="str">
        <f t="shared" ca="1" si="10"/>
        <v/>
      </c>
      <c r="F236" s="93" t="str">
        <f ca="1">IF($I$1&lt;&gt;"y", "", IF(A237="", "", IFERROR(LOOKUP(2,1/(COUNTIF($F$2:F235,get_country)=0),get_country), "")))</f>
        <v/>
      </c>
      <c r="G236" s="93" t="str">
        <f t="shared" ca="1" si="9"/>
        <v/>
      </c>
      <c r="H236" s="67" t="str">
        <f t="array" aca="1" ref="H236" ca="1">IF($I$1&lt;&gt;"y", "", IFERROR(INDEX(countrylistsize,MATCH(SMALL(NOT(countrylistsize="")*IF(ISNUMBER(countrylistsize),COUNTIF(countrylistsize,"&lt;="&amp;countrylistsize),COUNTIF(countrylistsize,"&lt;="&amp;countrylistsize)+SUM(ISNUMBER(countrylistsize))),ROWS(F$3:F236)+SUM(ISBLANK(countrylistsize))),NOT(countrylistsize="")*IF(ISNUMBER(countrylistsize),COUNTIF(countrylistsize,"&lt;="&amp;countrylistsize),COUNTIF(countrylistsize,"&lt;="&amp;countrylistsize)+SUM(ISNUMBER(countrylistsize))),0)), ""))</f>
        <v/>
      </c>
      <c r="I236" s="70"/>
      <c r="J236" s="67" t="str">
        <f t="array" aca="1" ref="J236" ca="1">IF($I$1&lt;&gt;"y", "", IFERROR(INDEX(admin1listsize,MATCH(SMALL(NOT(admin1listsize="")*IF(ISNUMBER(admin1listsize),COUNTIF(admin1listsize,"&lt;="&amp;admin1listsize),COUNTIF(admin1listsize,"&lt;="&amp;admin1listsize)+SUM(ISNUMBER(admin1listsize))),ROWS(D$3:D236)+SUM(ISBLANK(admin1listsize))),NOT(admin1listsize="")*IF(ISNUMBER(admin1listsize),COUNTIF(admin1listsize,"&lt;="&amp;admin1listsize),COUNTIF(admin1listsize,"&lt;="&amp;admin1listsize)+SUM(ISNUMBER(admin1listsize))),0)), ""))</f>
        <v/>
      </c>
      <c r="K236" s="71"/>
    </row>
    <row r="237" spans="1:11" s="1" customFormat="1" x14ac:dyDescent="0.25">
      <c r="A237" s="93" t="str">
        <f>IF($I$1&lt;&gt;"y", "", IF(ISBLANK(DATA!D238),"",IF(ISBLANK(DATA!K238),"NO DATA",DATA!K238)))</f>
        <v>USA</v>
      </c>
      <c r="B237" s="93" t="str">
        <f>IF($I$1&lt;&gt;"y", "",IF(ISBLANK(DATA!D238),"", IF(ISBLANK(DATA!L238),"NO DATA",DATA!L238)))</f>
        <v>Texas</v>
      </c>
      <c r="C237" s="93" t="str">
        <f t="shared" si="11"/>
        <v>USA@Texas</v>
      </c>
      <c r="D237" s="93" t="str">
        <f ca="1">IF($I$1&lt;&gt;"y", "", IF(C238="", "", IFERROR(LOOKUP(2,1/(COUNTIF($D$2:D236,mergednames)=0),mergednames), "")))</f>
        <v/>
      </c>
      <c r="E237" s="93" t="str">
        <f t="shared" ca="1" si="10"/>
        <v/>
      </c>
      <c r="F237" s="93" t="str">
        <f ca="1">IF($I$1&lt;&gt;"y", "", IF(A238="", "", IFERROR(LOOKUP(2,1/(COUNTIF($F$2:F236,get_country)=0),get_country), "")))</f>
        <v/>
      </c>
      <c r="G237" s="93" t="str">
        <f t="shared" ca="1" si="9"/>
        <v/>
      </c>
      <c r="H237" s="67" t="str">
        <f t="array" aca="1" ref="H237" ca="1">IF($I$1&lt;&gt;"y", "", IFERROR(INDEX(countrylistsize,MATCH(SMALL(NOT(countrylistsize="")*IF(ISNUMBER(countrylistsize),COUNTIF(countrylistsize,"&lt;="&amp;countrylistsize),COUNTIF(countrylistsize,"&lt;="&amp;countrylistsize)+SUM(ISNUMBER(countrylistsize))),ROWS(F$3:F237)+SUM(ISBLANK(countrylistsize))),NOT(countrylistsize="")*IF(ISNUMBER(countrylistsize),COUNTIF(countrylistsize,"&lt;="&amp;countrylistsize),COUNTIF(countrylistsize,"&lt;="&amp;countrylistsize)+SUM(ISNUMBER(countrylistsize))),0)), ""))</f>
        <v/>
      </c>
      <c r="I237" s="70"/>
      <c r="J237" s="67" t="str">
        <f t="array" aca="1" ref="J237" ca="1">IF($I$1&lt;&gt;"y", "", IFERROR(INDEX(admin1listsize,MATCH(SMALL(NOT(admin1listsize="")*IF(ISNUMBER(admin1listsize),COUNTIF(admin1listsize,"&lt;="&amp;admin1listsize),COUNTIF(admin1listsize,"&lt;="&amp;admin1listsize)+SUM(ISNUMBER(admin1listsize))),ROWS(D$3:D237)+SUM(ISBLANK(admin1listsize))),NOT(admin1listsize="")*IF(ISNUMBER(admin1listsize),COUNTIF(admin1listsize,"&lt;="&amp;admin1listsize),COUNTIF(admin1listsize,"&lt;="&amp;admin1listsize)+SUM(ISNUMBER(admin1listsize))),0)), ""))</f>
        <v/>
      </c>
      <c r="K237" s="71"/>
    </row>
    <row r="238" spans="1:11" s="1" customFormat="1" x14ac:dyDescent="0.25">
      <c r="A238" s="93" t="str">
        <f>IF($I$1&lt;&gt;"y", "", IF(ISBLANK(DATA!D239),"",IF(ISBLANK(DATA!K239),"NO DATA",DATA!K239)))</f>
        <v>USA</v>
      </c>
      <c r="B238" s="93" t="str">
        <f>IF($I$1&lt;&gt;"y", "",IF(ISBLANK(DATA!D239),"", IF(ISBLANK(DATA!L239),"NO DATA",DATA!L239)))</f>
        <v>Texas</v>
      </c>
      <c r="C238" s="93" t="str">
        <f t="shared" si="11"/>
        <v>USA@Texas</v>
      </c>
      <c r="D238" s="93" t="str">
        <f ca="1">IF($I$1&lt;&gt;"y", "", IF(C239="", "", IFERROR(LOOKUP(2,1/(COUNTIF($D$2:D237,mergednames)=0),mergednames), "")))</f>
        <v/>
      </c>
      <c r="E238" s="93" t="str">
        <f t="shared" ca="1" si="10"/>
        <v/>
      </c>
      <c r="F238" s="93" t="str">
        <f ca="1">IF($I$1&lt;&gt;"y", "", IF(A239="", "", IFERROR(LOOKUP(2,1/(COUNTIF($F$2:F237,get_country)=0),get_country), "")))</f>
        <v/>
      </c>
      <c r="G238" s="93" t="str">
        <f t="shared" ca="1" si="9"/>
        <v/>
      </c>
      <c r="H238" s="67" t="str">
        <f t="array" aca="1" ref="H238" ca="1">IF($I$1&lt;&gt;"y", "", IFERROR(INDEX(countrylistsize,MATCH(SMALL(NOT(countrylistsize="")*IF(ISNUMBER(countrylistsize),COUNTIF(countrylistsize,"&lt;="&amp;countrylistsize),COUNTIF(countrylistsize,"&lt;="&amp;countrylistsize)+SUM(ISNUMBER(countrylistsize))),ROWS(F$3:F238)+SUM(ISBLANK(countrylistsize))),NOT(countrylistsize="")*IF(ISNUMBER(countrylistsize),COUNTIF(countrylistsize,"&lt;="&amp;countrylistsize),COUNTIF(countrylistsize,"&lt;="&amp;countrylistsize)+SUM(ISNUMBER(countrylistsize))),0)), ""))</f>
        <v/>
      </c>
      <c r="I238" s="70"/>
      <c r="J238" s="67" t="str">
        <f t="array" aca="1" ref="J238" ca="1">IF($I$1&lt;&gt;"y", "", IFERROR(INDEX(admin1listsize,MATCH(SMALL(NOT(admin1listsize="")*IF(ISNUMBER(admin1listsize),COUNTIF(admin1listsize,"&lt;="&amp;admin1listsize),COUNTIF(admin1listsize,"&lt;="&amp;admin1listsize)+SUM(ISNUMBER(admin1listsize))),ROWS(D$3:D238)+SUM(ISBLANK(admin1listsize))),NOT(admin1listsize="")*IF(ISNUMBER(admin1listsize),COUNTIF(admin1listsize,"&lt;="&amp;admin1listsize),COUNTIF(admin1listsize,"&lt;="&amp;admin1listsize)+SUM(ISNUMBER(admin1listsize))),0)), ""))</f>
        <v/>
      </c>
      <c r="K238" s="71"/>
    </row>
    <row r="239" spans="1:11" s="1" customFormat="1" x14ac:dyDescent="0.25">
      <c r="A239" s="93" t="str">
        <f>IF($I$1&lt;&gt;"y", "", IF(ISBLANK(DATA!D240),"",IF(ISBLANK(DATA!K240),"NO DATA",DATA!K240)))</f>
        <v>USA</v>
      </c>
      <c r="B239" s="93" t="str">
        <f>IF($I$1&lt;&gt;"y", "",IF(ISBLANK(DATA!D240),"", IF(ISBLANK(DATA!L240),"NO DATA",DATA!L240)))</f>
        <v>Utah</v>
      </c>
      <c r="C239" s="93" t="str">
        <f t="shared" si="11"/>
        <v>USA@Utah</v>
      </c>
      <c r="D239" s="93" t="str">
        <f ca="1">IF($I$1&lt;&gt;"y", "", IF(C240="", "", IFERROR(LOOKUP(2,1/(COUNTIF($D$2:D238,mergednames)=0),mergednames), "")))</f>
        <v/>
      </c>
      <c r="E239" s="93" t="str">
        <f t="shared" ca="1" si="10"/>
        <v/>
      </c>
      <c r="F239" s="93" t="str">
        <f ca="1">IF($I$1&lt;&gt;"y", "", IF(A240="", "", IFERROR(LOOKUP(2,1/(COUNTIF($F$2:F238,get_country)=0),get_country), "")))</f>
        <v/>
      </c>
      <c r="G239" s="93" t="str">
        <f t="shared" ca="1" si="9"/>
        <v/>
      </c>
      <c r="H239" s="67" t="str">
        <f t="array" aca="1" ref="H239" ca="1">IF($I$1&lt;&gt;"y", "", IFERROR(INDEX(countrylistsize,MATCH(SMALL(NOT(countrylistsize="")*IF(ISNUMBER(countrylistsize),COUNTIF(countrylistsize,"&lt;="&amp;countrylistsize),COUNTIF(countrylistsize,"&lt;="&amp;countrylistsize)+SUM(ISNUMBER(countrylistsize))),ROWS(F$3:F239)+SUM(ISBLANK(countrylistsize))),NOT(countrylistsize="")*IF(ISNUMBER(countrylistsize),COUNTIF(countrylistsize,"&lt;="&amp;countrylistsize),COUNTIF(countrylistsize,"&lt;="&amp;countrylistsize)+SUM(ISNUMBER(countrylistsize))),0)), ""))</f>
        <v/>
      </c>
      <c r="I239" s="70"/>
      <c r="J239" s="67" t="str">
        <f t="array" aca="1" ref="J239" ca="1">IF($I$1&lt;&gt;"y", "", IFERROR(INDEX(admin1listsize,MATCH(SMALL(NOT(admin1listsize="")*IF(ISNUMBER(admin1listsize),COUNTIF(admin1listsize,"&lt;="&amp;admin1listsize),COUNTIF(admin1listsize,"&lt;="&amp;admin1listsize)+SUM(ISNUMBER(admin1listsize))),ROWS(D$3:D239)+SUM(ISBLANK(admin1listsize))),NOT(admin1listsize="")*IF(ISNUMBER(admin1listsize),COUNTIF(admin1listsize,"&lt;="&amp;admin1listsize),COUNTIF(admin1listsize,"&lt;="&amp;admin1listsize)+SUM(ISNUMBER(admin1listsize))),0)), ""))</f>
        <v/>
      </c>
      <c r="K239" s="71"/>
    </row>
    <row r="240" spans="1:11" s="1" customFormat="1" x14ac:dyDescent="0.25">
      <c r="A240" s="93" t="str">
        <f>IF($I$1&lt;&gt;"y", "", IF(ISBLANK(DATA!D241),"",IF(ISBLANK(DATA!K241),"NO DATA",DATA!K241)))</f>
        <v>Mexico</v>
      </c>
      <c r="B240" s="93" t="str">
        <f>IF($I$1&lt;&gt;"y", "",IF(ISBLANK(DATA!D241),"", IF(ISBLANK(DATA!L241),"NO DATA",DATA!L241)))</f>
        <v>Baja California Sur</v>
      </c>
      <c r="C240" s="93" t="str">
        <f t="shared" si="11"/>
        <v>Mexico@Baja California Sur</v>
      </c>
      <c r="D240" s="93" t="str">
        <f ca="1">IF($I$1&lt;&gt;"y", "", IF(C241="", "", IFERROR(LOOKUP(2,1/(COUNTIF($D$2:D239,mergednames)=0),mergednames), "")))</f>
        <v/>
      </c>
      <c r="E240" s="93" t="str">
        <f t="shared" ca="1" si="10"/>
        <v/>
      </c>
      <c r="F240" s="93" t="str">
        <f ca="1">IF($I$1&lt;&gt;"y", "", IF(A241="", "", IFERROR(LOOKUP(2,1/(COUNTIF($F$2:F239,get_country)=0),get_country), "")))</f>
        <v/>
      </c>
      <c r="G240" s="93" t="str">
        <f t="shared" ca="1" si="9"/>
        <v/>
      </c>
      <c r="H240" s="67" t="str">
        <f t="array" aca="1" ref="H240" ca="1">IF($I$1&lt;&gt;"y", "", IFERROR(INDEX(countrylistsize,MATCH(SMALL(NOT(countrylistsize="")*IF(ISNUMBER(countrylistsize),COUNTIF(countrylistsize,"&lt;="&amp;countrylistsize),COUNTIF(countrylistsize,"&lt;="&amp;countrylistsize)+SUM(ISNUMBER(countrylistsize))),ROWS(F$3:F240)+SUM(ISBLANK(countrylistsize))),NOT(countrylistsize="")*IF(ISNUMBER(countrylistsize),COUNTIF(countrylistsize,"&lt;="&amp;countrylistsize),COUNTIF(countrylistsize,"&lt;="&amp;countrylistsize)+SUM(ISNUMBER(countrylistsize))),0)), ""))</f>
        <v/>
      </c>
      <c r="I240" s="70"/>
      <c r="J240" s="67" t="str">
        <f t="array" aca="1" ref="J240" ca="1">IF($I$1&lt;&gt;"y", "", IFERROR(INDEX(admin1listsize,MATCH(SMALL(NOT(admin1listsize="")*IF(ISNUMBER(admin1listsize),COUNTIF(admin1listsize,"&lt;="&amp;admin1listsize),COUNTIF(admin1listsize,"&lt;="&amp;admin1listsize)+SUM(ISNUMBER(admin1listsize))),ROWS(D$3:D240)+SUM(ISBLANK(admin1listsize))),NOT(admin1listsize="")*IF(ISNUMBER(admin1listsize),COUNTIF(admin1listsize,"&lt;="&amp;admin1listsize),COUNTIF(admin1listsize,"&lt;="&amp;admin1listsize)+SUM(ISNUMBER(admin1listsize))),0)), ""))</f>
        <v/>
      </c>
      <c r="K240" s="71"/>
    </row>
    <row r="241" spans="1:11" s="1" customFormat="1" x14ac:dyDescent="0.25">
      <c r="A241" s="93" t="str">
        <f>IF($I$1&lt;&gt;"y", "", IF(ISBLANK(DATA!D242),"",IF(ISBLANK(DATA!K242),"NO DATA",DATA!K242)))</f>
        <v>Mexico</v>
      </c>
      <c r="B241" s="93" t="str">
        <f>IF($I$1&lt;&gt;"y", "",IF(ISBLANK(DATA!D242),"", IF(ISBLANK(DATA!L242),"NO DATA",DATA!L242)))</f>
        <v>Baja California Sur</v>
      </c>
      <c r="C241" s="93" t="str">
        <f t="shared" si="11"/>
        <v>Mexico@Baja California Sur</v>
      </c>
      <c r="D241" s="93" t="str">
        <f ca="1">IF($I$1&lt;&gt;"y", "", IF(C242="", "", IFERROR(LOOKUP(2,1/(COUNTIF($D$2:D240,mergednames)=0),mergednames), "")))</f>
        <v/>
      </c>
      <c r="E241" s="93" t="str">
        <f t="shared" ca="1" si="10"/>
        <v/>
      </c>
      <c r="F241" s="93" t="str">
        <f ca="1">IF($I$1&lt;&gt;"y", "", IF(A242="", "", IFERROR(LOOKUP(2,1/(COUNTIF($F$2:F240,get_country)=0),get_country), "")))</f>
        <v/>
      </c>
      <c r="G241" s="93" t="str">
        <f t="shared" ca="1" si="9"/>
        <v/>
      </c>
      <c r="H241" s="67" t="str">
        <f t="array" aca="1" ref="H241" ca="1">IF($I$1&lt;&gt;"y", "", IFERROR(INDEX(countrylistsize,MATCH(SMALL(NOT(countrylistsize="")*IF(ISNUMBER(countrylistsize),COUNTIF(countrylistsize,"&lt;="&amp;countrylistsize),COUNTIF(countrylistsize,"&lt;="&amp;countrylistsize)+SUM(ISNUMBER(countrylistsize))),ROWS(F$3:F241)+SUM(ISBLANK(countrylistsize))),NOT(countrylistsize="")*IF(ISNUMBER(countrylistsize),COUNTIF(countrylistsize,"&lt;="&amp;countrylistsize),COUNTIF(countrylistsize,"&lt;="&amp;countrylistsize)+SUM(ISNUMBER(countrylistsize))),0)), ""))</f>
        <v/>
      </c>
      <c r="I241" s="70"/>
      <c r="J241" s="67" t="str">
        <f t="array" aca="1" ref="J241" ca="1">IF($I$1&lt;&gt;"y", "", IFERROR(INDEX(admin1listsize,MATCH(SMALL(NOT(admin1listsize="")*IF(ISNUMBER(admin1listsize),COUNTIF(admin1listsize,"&lt;="&amp;admin1listsize),COUNTIF(admin1listsize,"&lt;="&amp;admin1listsize)+SUM(ISNUMBER(admin1listsize))),ROWS(D$3:D241)+SUM(ISBLANK(admin1listsize))),NOT(admin1listsize="")*IF(ISNUMBER(admin1listsize),COUNTIF(admin1listsize,"&lt;="&amp;admin1listsize),COUNTIF(admin1listsize,"&lt;="&amp;admin1listsize)+SUM(ISNUMBER(admin1listsize))),0)), ""))</f>
        <v/>
      </c>
      <c r="K241" s="71"/>
    </row>
    <row r="242" spans="1:11" s="1" customFormat="1" x14ac:dyDescent="0.25">
      <c r="A242" s="93" t="str">
        <f>IF($I$1&lt;&gt;"y", "", IF(ISBLANK(DATA!D243),"",IF(ISBLANK(DATA!K243),"NO DATA",DATA!K243)))</f>
        <v>Mexico</v>
      </c>
      <c r="B242" s="93" t="str">
        <f>IF($I$1&lt;&gt;"y", "",IF(ISBLANK(DATA!D243),"", IF(ISBLANK(DATA!L243),"NO DATA",DATA!L243)))</f>
        <v>Baja California</v>
      </c>
      <c r="C242" s="93" t="str">
        <f t="shared" si="11"/>
        <v>Mexico@Baja California</v>
      </c>
      <c r="D242" s="93" t="str">
        <f ca="1">IF($I$1&lt;&gt;"y", "", IF(C243="", "", IFERROR(LOOKUP(2,1/(COUNTIF($D$2:D241,mergednames)=0),mergednames), "")))</f>
        <v/>
      </c>
      <c r="E242" s="93" t="str">
        <f t="shared" ca="1" si="10"/>
        <v/>
      </c>
      <c r="F242" s="93" t="str">
        <f ca="1">IF($I$1&lt;&gt;"y", "", IF(A243="", "", IFERROR(LOOKUP(2,1/(COUNTIF($F$2:F241,get_country)=0),get_country), "")))</f>
        <v/>
      </c>
      <c r="G242" s="93" t="str">
        <f t="shared" ca="1" si="9"/>
        <v/>
      </c>
      <c r="H242" s="67" t="str">
        <f t="array" aca="1" ref="H242" ca="1">IF($I$1&lt;&gt;"y", "", IFERROR(INDEX(countrylistsize,MATCH(SMALL(NOT(countrylistsize="")*IF(ISNUMBER(countrylistsize),COUNTIF(countrylistsize,"&lt;="&amp;countrylistsize),COUNTIF(countrylistsize,"&lt;="&amp;countrylistsize)+SUM(ISNUMBER(countrylistsize))),ROWS(F$3:F242)+SUM(ISBLANK(countrylistsize))),NOT(countrylistsize="")*IF(ISNUMBER(countrylistsize),COUNTIF(countrylistsize,"&lt;="&amp;countrylistsize),COUNTIF(countrylistsize,"&lt;="&amp;countrylistsize)+SUM(ISNUMBER(countrylistsize))),0)), ""))</f>
        <v/>
      </c>
      <c r="I242" s="70"/>
      <c r="J242" s="67" t="str">
        <f t="array" aca="1" ref="J242" ca="1">IF($I$1&lt;&gt;"y", "", IFERROR(INDEX(admin1listsize,MATCH(SMALL(NOT(admin1listsize="")*IF(ISNUMBER(admin1listsize),COUNTIF(admin1listsize,"&lt;="&amp;admin1listsize),COUNTIF(admin1listsize,"&lt;="&amp;admin1listsize)+SUM(ISNUMBER(admin1listsize))),ROWS(D$3:D242)+SUM(ISBLANK(admin1listsize))),NOT(admin1listsize="")*IF(ISNUMBER(admin1listsize),COUNTIF(admin1listsize,"&lt;="&amp;admin1listsize),COUNTIF(admin1listsize,"&lt;="&amp;admin1listsize)+SUM(ISNUMBER(admin1listsize))),0)), ""))</f>
        <v/>
      </c>
      <c r="K242" s="71"/>
    </row>
    <row r="243" spans="1:11" s="1" customFormat="1" x14ac:dyDescent="0.25">
      <c r="A243" s="93" t="str">
        <f>IF($I$1&lt;&gt;"y", "", IF(ISBLANK(DATA!D244),"",IF(ISBLANK(DATA!K244),"NO DATA",DATA!K244)))</f>
        <v>Mexico</v>
      </c>
      <c r="B243" s="93" t="str">
        <f>IF($I$1&lt;&gt;"y", "",IF(ISBLANK(DATA!D244),"", IF(ISBLANK(DATA!L244),"NO DATA",DATA!L244)))</f>
        <v>Baja California</v>
      </c>
      <c r="C243" s="93" t="str">
        <f t="shared" si="11"/>
        <v>Mexico@Baja California</v>
      </c>
      <c r="D243" s="93" t="str">
        <f ca="1">IF($I$1&lt;&gt;"y", "", IF(C244="", "", IFERROR(LOOKUP(2,1/(COUNTIF($D$2:D242,mergednames)=0),mergednames), "")))</f>
        <v/>
      </c>
      <c r="E243" s="93" t="str">
        <f t="shared" ca="1" si="10"/>
        <v/>
      </c>
      <c r="F243" s="93" t="str">
        <f ca="1">IF($I$1&lt;&gt;"y", "", IF(A244="", "", IFERROR(LOOKUP(2,1/(COUNTIF($F$2:F242,get_country)=0),get_country), "")))</f>
        <v/>
      </c>
      <c r="G243" s="93" t="str">
        <f t="shared" ca="1" si="9"/>
        <v/>
      </c>
      <c r="H243" s="67" t="str">
        <f t="array" aca="1" ref="H243" ca="1">IF($I$1&lt;&gt;"y", "", IFERROR(INDEX(countrylistsize,MATCH(SMALL(NOT(countrylistsize="")*IF(ISNUMBER(countrylistsize),COUNTIF(countrylistsize,"&lt;="&amp;countrylistsize),COUNTIF(countrylistsize,"&lt;="&amp;countrylistsize)+SUM(ISNUMBER(countrylistsize))),ROWS(F$3:F243)+SUM(ISBLANK(countrylistsize))),NOT(countrylistsize="")*IF(ISNUMBER(countrylistsize),COUNTIF(countrylistsize,"&lt;="&amp;countrylistsize),COUNTIF(countrylistsize,"&lt;="&amp;countrylistsize)+SUM(ISNUMBER(countrylistsize))),0)), ""))</f>
        <v/>
      </c>
      <c r="I243" s="70"/>
      <c r="J243" s="67" t="str">
        <f t="array" aca="1" ref="J243" ca="1">IF($I$1&lt;&gt;"y", "", IFERROR(INDEX(admin1listsize,MATCH(SMALL(NOT(admin1listsize="")*IF(ISNUMBER(admin1listsize),COUNTIF(admin1listsize,"&lt;="&amp;admin1listsize),COUNTIF(admin1listsize,"&lt;="&amp;admin1listsize)+SUM(ISNUMBER(admin1listsize))),ROWS(D$3:D243)+SUM(ISBLANK(admin1listsize))),NOT(admin1listsize="")*IF(ISNUMBER(admin1listsize),COUNTIF(admin1listsize,"&lt;="&amp;admin1listsize),COUNTIF(admin1listsize,"&lt;="&amp;admin1listsize)+SUM(ISNUMBER(admin1listsize))),0)), ""))</f>
        <v/>
      </c>
      <c r="K243" s="71"/>
    </row>
    <row r="244" spans="1:11" s="1" customFormat="1" x14ac:dyDescent="0.25">
      <c r="A244" s="93" t="str">
        <f>IF($I$1&lt;&gt;"y", "", IF(ISBLANK(DATA!D245),"",IF(ISBLANK(DATA!K245),"NO DATA",DATA!K245)))</f>
        <v>Mexico</v>
      </c>
      <c r="B244" s="93" t="str">
        <f>IF($I$1&lt;&gt;"y", "",IF(ISBLANK(DATA!D245),"", IF(ISBLANK(DATA!L245),"NO DATA",DATA!L245)))</f>
        <v>Baja California</v>
      </c>
      <c r="C244" s="93" t="str">
        <f t="shared" si="11"/>
        <v>Mexico@Baja California</v>
      </c>
      <c r="D244" s="93" t="str">
        <f ca="1">IF($I$1&lt;&gt;"y", "", IF(C245="", "", IFERROR(LOOKUP(2,1/(COUNTIF($D$2:D243,mergednames)=0),mergednames), "")))</f>
        <v/>
      </c>
      <c r="E244" s="93" t="str">
        <f t="shared" ca="1" si="10"/>
        <v/>
      </c>
      <c r="F244" s="93" t="str">
        <f ca="1">IF($I$1&lt;&gt;"y", "", IF(A245="", "", IFERROR(LOOKUP(2,1/(COUNTIF($F$2:F243,get_country)=0),get_country), "")))</f>
        <v/>
      </c>
      <c r="G244" s="93" t="str">
        <f t="shared" ca="1" si="9"/>
        <v/>
      </c>
      <c r="H244" s="67" t="str">
        <f t="array" aca="1" ref="H244" ca="1">IF($I$1&lt;&gt;"y", "", IFERROR(INDEX(countrylistsize,MATCH(SMALL(NOT(countrylistsize="")*IF(ISNUMBER(countrylistsize),COUNTIF(countrylistsize,"&lt;="&amp;countrylistsize),COUNTIF(countrylistsize,"&lt;="&amp;countrylistsize)+SUM(ISNUMBER(countrylistsize))),ROWS(F$3:F244)+SUM(ISBLANK(countrylistsize))),NOT(countrylistsize="")*IF(ISNUMBER(countrylistsize),COUNTIF(countrylistsize,"&lt;="&amp;countrylistsize),COUNTIF(countrylistsize,"&lt;="&amp;countrylistsize)+SUM(ISNUMBER(countrylistsize))),0)), ""))</f>
        <v/>
      </c>
      <c r="I244" s="70"/>
      <c r="J244" s="67" t="str">
        <f t="array" aca="1" ref="J244" ca="1">IF($I$1&lt;&gt;"y", "", IFERROR(INDEX(admin1listsize,MATCH(SMALL(NOT(admin1listsize="")*IF(ISNUMBER(admin1listsize),COUNTIF(admin1listsize,"&lt;="&amp;admin1listsize),COUNTIF(admin1listsize,"&lt;="&amp;admin1listsize)+SUM(ISNUMBER(admin1listsize))),ROWS(D$3:D244)+SUM(ISBLANK(admin1listsize))),NOT(admin1listsize="")*IF(ISNUMBER(admin1listsize),COUNTIF(admin1listsize,"&lt;="&amp;admin1listsize),COUNTIF(admin1listsize,"&lt;="&amp;admin1listsize)+SUM(ISNUMBER(admin1listsize))),0)), ""))</f>
        <v/>
      </c>
      <c r="K244" s="71"/>
    </row>
    <row r="245" spans="1:11" s="1" customFormat="1" x14ac:dyDescent="0.25">
      <c r="A245" s="93" t="str">
        <f>IF($I$1&lt;&gt;"y", "", IF(ISBLANK(DATA!D246),"",IF(ISBLANK(DATA!K246),"NO DATA",DATA!K246)))</f>
        <v>Mexico</v>
      </c>
      <c r="B245" s="93" t="str">
        <f>IF($I$1&lt;&gt;"y", "",IF(ISBLANK(DATA!D246),"", IF(ISBLANK(DATA!L246),"NO DATA",DATA!L246)))</f>
        <v>Baja California Sur</v>
      </c>
      <c r="C245" s="93" t="str">
        <f t="shared" si="11"/>
        <v>Mexico@Baja California Sur</v>
      </c>
      <c r="D245" s="93" t="str">
        <f ca="1">IF($I$1&lt;&gt;"y", "", IF(C246="", "", IFERROR(LOOKUP(2,1/(COUNTIF($D$2:D244,mergednames)=0),mergednames), "")))</f>
        <v/>
      </c>
      <c r="E245" s="93" t="str">
        <f t="shared" ca="1" si="10"/>
        <v/>
      </c>
      <c r="F245" s="93" t="str">
        <f ca="1">IF($I$1&lt;&gt;"y", "", IF(A246="", "", IFERROR(LOOKUP(2,1/(COUNTIF($F$2:F244,get_country)=0),get_country), "")))</f>
        <v/>
      </c>
      <c r="G245" s="93" t="str">
        <f t="shared" ca="1" si="9"/>
        <v/>
      </c>
      <c r="H245" s="67" t="str">
        <f t="array" aca="1" ref="H245" ca="1">IF($I$1&lt;&gt;"y", "", IFERROR(INDEX(countrylistsize,MATCH(SMALL(NOT(countrylistsize="")*IF(ISNUMBER(countrylistsize),COUNTIF(countrylistsize,"&lt;="&amp;countrylistsize),COUNTIF(countrylistsize,"&lt;="&amp;countrylistsize)+SUM(ISNUMBER(countrylistsize))),ROWS(F$3:F245)+SUM(ISBLANK(countrylistsize))),NOT(countrylistsize="")*IF(ISNUMBER(countrylistsize),COUNTIF(countrylistsize,"&lt;="&amp;countrylistsize),COUNTIF(countrylistsize,"&lt;="&amp;countrylistsize)+SUM(ISNUMBER(countrylistsize))),0)), ""))</f>
        <v/>
      </c>
      <c r="I245" s="70"/>
      <c r="J245" s="67" t="str">
        <f t="array" aca="1" ref="J245" ca="1">IF($I$1&lt;&gt;"y", "", IFERROR(INDEX(admin1listsize,MATCH(SMALL(NOT(admin1listsize="")*IF(ISNUMBER(admin1listsize),COUNTIF(admin1listsize,"&lt;="&amp;admin1listsize),COUNTIF(admin1listsize,"&lt;="&amp;admin1listsize)+SUM(ISNUMBER(admin1listsize))),ROWS(D$3:D245)+SUM(ISBLANK(admin1listsize))),NOT(admin1listsize="")*IF(ISNUMBER(admin1listsize),COUNTIF(admin1listsize,"&lt;="&amp;admin1listsize),COUNTIF(admin1listsize,"&lt;="&amp;admin1listsize)+SUM(ISNUMBER(admin1listsize))),0)), ""))</f>
        <v/>
      </c>
      <c r="K245" s="71"/>
    </row>
    <row r="246" spans="1:11" s="1" customFormat="1" x14ac:dyDescent="0.25">
      <c r="A246" s="93" t="str">
        <f>IF($I$1&lt;&gt;"y", "", IF(ISBLANK(DATA!D247),"",IF(ISBLANK(DATA!K247),"NO DATA",DATA!K247)))</f>
        <v>Mexico</v>
      </c>
      <c r="B246" s="93" t="str">
        <f>IF($I$1&lt;&gt;"y", "",IF(ISBLANK(DATA!D247),"", IF(ISBLANK(DATA!L247),"NO DATA",DATA!L247)))</f>
        <v>Baja California Sur</v>
      </c>
      <c r="C246" s="93" t="str">
        <f t="shared" si="11"/>
        <v>Mexico@Baja California Sur</v>
      </c>
      <c r="D246" s="93" t="str">
        <f ca="1">IF($I$1&lt;&gt;"y", "", IF(C247="", "", IFERROR(LOOKUP(2,1/(COUNTIF($D$2:D245,mergednames)=0),mergednames), "")))</f>
        <v/>
      </c>
      <c r="E246" s="93" t="str">
        <f t="shared" ca="1" si="10"/>
        <v/>
      </c>
      <c r="F246" s="93" t="str">
        <f ca="1">IF($I$1&lt;&gt;"y", "", IF(A247="", "", IFERROR(LOOKUP(2,1/(COUNTIF($F$2:F245,get_country)=0),get_country), "")))</f>
        <v/>
      </c>
      <c r="G246" s="93" t="str">
        <f t="shared" ca="1" si="9"/>
        <v/>
      </c>
      <c r="H246" s="67" t="str">
        <f t="array" aca="1" ref="H246" ca="1">IF($I$1&lt;&gt;"y", "", IFERROR(INDEX(countrylistsize,MATCH(SMALL(NOT(countrylistsize="")*IF(ISNUMBER(countrylistsize),COUNTIF(countrylistsize,"&lt;="&amp;countrylistsize),COUNTIF(countrylistsize,"&lt;="&amp;countrylistsize)+SUM(ISNUMBER(countrylistsize))),ROWS(F$3:F246)+SUM(ISBLANK(countrylistsize))),NOT(countrylistsize="")*IF(ISNUMBER(countrylistsize),COUNTIF(countrylistsize,"&lt;="&amp;countrylistsize),COUNTIF(countrylistsize,"&lt;="&amp;countrylistsize)+SUM(ISNUMBER(countrylistsize))),0)), ""))</f>
        <v/>
      </c>
      <c r="I246" s="70"/>
      <c r="J246" s="67" t="str">
        <f t="array" aca="1" ref="J246" ca="1">IF($I$1&lt;&gt;"y", "", IFERROR(INDEX(admin1listsize,MATCH(SMALL(NOT(admin1listsize="")*IF(ISNUMBER(admin1listsize),COUNTIF(admin1listsize,"&lt;="&amp;admin1listsize),COUNTIF(admin1listsize,"&lt;="&amp;admin1listsize)+SUM(ISNUMBER(admin1listsize))),ROWS(D$3:D246)+SUM(ISBLANK(admin1listsize))),NOT(admin1listsize="")*IF(ISNUMBER(admin1listsize),COUNTIF(admin1listsize,"&lt;="&amp;admin1listsize),COUNTIF(admin1listsize,"&lt;="&amp;admin1listsize)+SUM(ISNUMBER(admin1listsize))),0)), ""))</f>
        <v/>
      </c>
      <c r="K246" s="71"/>
    </row>
    <row r="247" spans="1:11" s="1" customFormat="1" x14ac:dyDescent="0.25">
      <c r="A247" s="93" t="str">
        <f>IF($I$1&lt;&gt;"y", "", IF(ISBLANK(DATA!D248),"",IF(ISBLANK(DATA!K248),"NO DATA",DATA!K248)))</f>
        <v>Mexico</v>
      </c>
      <c r="B247" s="93" t="str">
        <f>IF($I$1&lt;&gt;"y", "",IF(ISBLANK(DATA!D248),"", IF(ISBLANK(DATA!L248),"NO DATA",DATA!L248)))</f>
        <v>Baja California Sur</v>
      </c>
      <c r="C247" s="93" t="str">
        <f t="shared" si="11"/>
        <v>Mexico@Baja California Sur</v>
      </c>
      <c r="D247" s="93" t="str">
        <f ca="1">IF($I$1&lt;&gt;"y", "", IF(C248="", "", IFERROR(LOOKUP(2,1/(COUNTIF($D$2:D246,mergednames)=0),mergednames), "")))</f>
        <v/>
      </c>
      <c r="E247" s="93" t="str">
        <f t="shared" ca="1" si="10"/>
        <v/>
      </c>
      <c r="F247" s="93" t="str">
        <f ca="1">IF($I$1&lt;&gt;"y", "", IF(A248="", "", IFERROR(LOOKUP(2,1/(COUNTIF($F$2:F246,get_country)=0),get_country), "")))</f>
        <v/>
      </c>
      <c r="G247" s="93" t="str">
        <f t="shared" ca="1" si="9"/>
        <v/>
      </c>
      <c r="H247" s="67" t="str">
        <f t="array" aca="1" ref="H247" ca="1">IF($I$1&lt;&gt;"y", "", IFERROR(INDEX(countrylistsize,MATCH(SMALL(NOT(countrylistsize="")*IF(ISNUMBER(countrylistsize),COUNTIF(countrylistsize,"&lt;="&amp;countrylistsize),COUNTIF(countrylistsize,"&lt;="&amp;countrylistsize)+SUM(ISNUMBER(countrylistsize))),ROWS(F$3:F247)+SUM(ISBLANK(countrylistsize))),NOT(countrylistsize="")*IF(ISNUMBER(countrylistsize),COUNTIF(countrylistsize,"&lt;="&amp;countrylistsize),COUNTIF(countrylistsize,"&lt;="&amp;countrylistsize)+SUM(ISNUMBER(countrylistsize))),0)), ""))</f>
        <v/>
      </c>
      <c r="I247" s="70"/>
      <c r="J247" s="67" t="str">
        <f t="array" aca="1" ref="J247" ca="1">IF($I$1&lt;&gt;"y", "", IFERROR(INDEX(admin1listsize,MATCH(SMALL(NOT(admin1listsize="")*IF(ISNUMBER(admin1listsize),COUNTIF(admin1listsize,"&lt;="&amp;admin1listsize),COUNTIF(admin1listsize,"&lt;="&amp;admin1listsize)+SUM(ISNUMBER(admin1listsize))),ROWS(D$3:D247)+SUM(ISBLANK(admin1listsize))),NOT(admin1listsize="")*IF(ISNUMBER(admin1listsize),COUNTIF(admin1listsize,"&lt;="&amp;admin1listsize),COUNTIF(admin1listsize,"&lt;="&amp;admin1listsize)+SUM(ISNUMBER(admin1listsize))),0)), ""))</f>
        <v/>
      </c>
      <c r="K247" s="71"/>
    </row>
    <row r="248" spans="1:11" s="1" customFormat="1" x14ac:dyDescent="0.25">
      <c r="A248" s="93" t="str">
        <f>IF($I$1&lt;&gt;"y", "", IF(ISBLANK(DATA!D249),"",IF(ISBLANK(DATA!K249),"NO DATA",DATA!K249)))</f>
        <v>Mexico</v>
      </c>
      <c r="B248" s="93" t="str">
        <f>IF($I$1&lt;&gt;"y", "",IF(ISBLANK(DATA!D249),"", IF(ISBLANK(DATA!L249),"NO DATA",DATA!L249)))</f>
        <v>Baja California Sur</v>
      </c>
      <c r="C248" s="93" t="str">
        <f t="shared" si="11"/>
        <v>Mexico@Baja California Sur</v>
      </c>
      <c r="D248" s="93" t="str">
        <f ca="1">IF($I$1&lt;&gt;"y", "", IF(C249="", "", IFERROR(LOOKUP(2,1/(COUNTIF($D$2:D247,mergednames)=0),mergednames), "")))</f>
        <v/>
      </c>
      <c r="E248" s="93" t="str">
        <f t="shared" ca="1" si="10"/>
        <v/>
      </c>
      <c r="F248" s="93" t="str">
        <f ca="1">IF($I$1&lt;&gt;"y", "", IF(A249="", "", IFERROR(LOOKUP(2,1/(COUNTIF($F$2:F247,get_country)=0),get_country), "")))</f>
        <v/>
      </c>
      <c r="G248" s="93" t="str">
        <f t="shared" ca="1" si="9"/>
        <v/>
      </c>
      <c r="H248" s="67" t="str">
        <f t="array" aca="1" ref="H248" ca="1">IF($I$1&lt;&gt;"y", "", IFERROR(INDEX(countrylistsize,MATCH(SMALL(NOT(countrylistsize="")*IF(ISNUMBER(countrylistsize),COUNTIF(countrylistsize,"&lt;="&amp;countrylistsize),COUNTIF(countrylistsize,"&lt;="&amp;countrylistsize)+SUM(ISNUMBER(countrylistsize))),ROWS(F$3:F248)+SUM(ISBLANK(countrylistsize))),NOT(countrylistsize="")*IF(ISNUMBER(countrylistsize),COUNTIF(countrylistsize,"&lt;="&amp;countrylistsize),COUNTIF(countrylistsize,"&lt;="&amp;countrylistsize)+SUM(ISNUMBER(countrylistsize))),0)), ""))</f>
        <v/>
      </c>
      <c r="I248" s="70"/>
      <c r="J248" s="67" t="str">
        <f t="array" aca="1" ref="J248" ca="1">IF($I$1&lt;&gt;"y", "", IFERROR(INDEX(admin1listsize,MATCH(SMALL(NOT(admin1listsize="")*IF(ISNUMBER(admin1listsize),COUNTIF(admin1listsize,"&lt;="&amp;admin1listsize),COUNTIF(admin1listsize,"&lt;="&amp;admin1listsize)+SUM(ISNUMBER(admin1listsize))),ROWS(D$3:D248)+SUM(ISBLANK(admin1listsize))),NOT(admin1listsize="")*IF(ISNUMBER(admin1listsize),COUNTIF(admin1listsize,"&lt;="&amp;admin1listsize),COUNTIF(admin1listsize,"&lt;="&amp;admin1listsize)+SUM(ISNUMBER(admin1listsize))),0)), ""))</f>
        <v/>
      </c>
      <c r="K248" s="71"/>
    </row>
    <row r="249" spans="1:11" s="1" customFormat="1" x14ac:dyDescent="0.25">
      <c r="A249" s="93" t="str">
        <f>IF($I$1&lt;&gt;"y", "", IF(ISBLANK(DATA!D250),"",IF(ISBLANK(DATA!K250),"NO DATA",DATA!K250)))</f>
        <v>Mexico</v>
      </c>
      <c r="B249" s="93" t="str">
        <f>IF($I$1&lt;&gt;"y", "",IF(ISBLANK(DATA!D250),"", IF(ISBLANK(DATA!L250),"NO DATA",DATA!L250)))</f>
        <v>Baja California Sur</v>
      </c>
      <c r="C249" s="93" t="str">
        <f t="shared" si="11"/>
        <v>Mexico@Baja California Sur</v>
      </c>
      <c r="D249" s="93" t="str">
        <f ca="1">IF($I$1&lt;&gt;"y", "", IF(C250="", "", IFERROR(LOOKUP(2,1/(COUNTIF($D$2:D248,mergednames)=0),mergednames), "")))</f>
        <v/>
      </c>
      <c r="E249" s="93" t="str">
        <f t="shared" ca="1" si="10"/>
        <v/>
      </c>
      <c r="F249" s="93" t="str">
        <f ca="1">IF($I$1&lt;&gt;"y", "", IF(A250="", "", IFERROR(LOOKUP(2,1/(COUNTIF($F$2:F248,get_country)=0),get_country), "")))</f>
        <v/>
      </c>
      <c r="G249" s="93" t="str">
        <f t="shared" ca="1" si="9"/>
        <v/>
      </c>
      <c r="H249" s="67" t="str">
        <f t="array" aca="1" ref="H249" ca="1">IF($I$1&lt;&gt;"y", "", IFERROR(INDEX(countrylistsize,MATCH(SMALL(NOT(countrylistsize="")*IF(ISNUMBER(countrylistsize),COUNTIF(countrylistsize,"&lt;="&amp;countrylistsize),COUNTIF(countrylistsize,"&lt;="&amp;countrylistsize)+SUM(ISNUMBER(countrylistsize))),ROWS(F$3:F249)+SUM(ISBLANK(countrylistsize))),NOT(countrylistsize="")*IF(ISNUMBER(countrylistsize),COUNTIF(countrylistsize,"&lt;="&amp;countrylistsize),COUNTIF(countrylistsize,"&lt;="&amp;countrylistsize)+SUM(ISNUMBER(countrylistsize))),0)), ""))</f>
        <v/>
      </c>
      <c r="I249" s="70"/>
      <c r="J249" s="67" t="str">
        <f t="array" aca="1" ref="J249" ca="1">IF($I$1&lt;&gt;"y", "", IFERROR(INDEX(admin1listsize,MATCH(SMALL(NOT(admin1listsize="")*IF(ISNUMBER(admin1listsize),COUNTIF(admin1listsize,"&lt;="&amp;admin1listsize),COUNTIF(admin1listsize,"&lt;="&amp;admin1listsize)+SUM(ISNUMBER(admin1listsize))),ROWS(D$3:D249)+SUM(ISBLANK(admin1listsize))),NOT(admin1listsize="")*IF(ISNUMBER(admin1listsize),COUNTIF(admin1listsize,"&lt;="&amp;admin1listsize),COUNTIF(admin1listsize,"&lt;="&amp;admin1listsize)+SUM(ISNUMBER(admin1listsize))),0)), ""))</f>
        <v/>
      </c>
      <c r="K249" s="71"/>
    </row>
    <row r="250" spans="1:11" s="1" customFormat="1" x14ac:dyDescent="0.25">
      <c r="A250" s="93" t="str">
        <f>IF($I$1&lt;&gt;"y", "", IF(ISBLANK(DATA!D251),"",IF(ISBLANK(DATA!K251),"NO DATA",DATA!K251)))</f>
        <v>Mexico</v>
      </c>
      <c r="B250" s="93" t="str">
        <f>IF($I$1&lt;&gt;"y", "",IF(ISBLANK(DATA!D251),"", IF(ISBLANK(DATA!L251),"NO DATA",DATA!L251)))</f>
        <v>Baja California Sur</v>
      </c>
      <c r="C250" s="93" t="str">
        <f t="shared" si="11"/>
        <v>Mexico@Baja California Sur</v>
      </c>
      <c r="D250" s="93" t="str">
        <f ca="1">IF($I$1&lt;&gt;"y", "", IF(C251="", "", IFERROR(LOOKUP(2,1/(COUNTIF($D$2:D249,mergednames)=0),mergednames), "")))</f>
        <v/>
      </c>
      <c r="E250" s="93" t="str">
        <f t="shared" ca="1" si="10"/>
        <v/>
      </c>
      <c r="F250" s="93" t="str">
        <f ca="1">IF($I$1&lt;&gt;"y", "", IF(A251="", "", IFERROR(LOOKUP(2,1/(COUNTIF($F$2:F249,get_country)=0),get_country), "")))</f>
        <v/>
      </c>
      <c r="G250" s="93" t="str">
        <f t="shared" ca="1" si="9"/>
        <v/>
      </c>
      <c r="H250" s="67" t="str">
        <f t="array" aca="1" ref="H250" ca="1">IF($I$1&lt;&gt;"y", "", IFERROR(INDEX(countrylistsize,MATCH(SMALL(NOT(countrylistsize="")*IF(ISNUMBER(countrylistsize),COUNTIF(countrylistsize,"&lt;="&amp;countrylistsize),COUNTIF(countrylistsize,"&lt;="&amp;countrylistsize)+SUM(ISNUMBER(countrylistsize))),ROWS(F$3:F250)+SUM(ISBLANK(countrylistsize))),NOT(countrylistsize="")*IF(ISNUMBER(countrylistsize),COUNTIF(countrylistsize,"&lt;="&amp;countrylistsize),COUNTIF(countrylistsize,"&lt;="&amp;countrylistsize)+SUM(ISNUMBER(countrylistsize))),0)), ""))</f>
        <v/>
      </c>
      <c r="I250" s="70"/>
      <c r="J250" s="67" t="str">
        <f t="array" aca="1" ref="J250" ca="1">IF($I$1&lt;&gt;"y", "", IFERROR(INDEX(admin1listsize,MATCH(SMALL(NOT(admin1listsize="")*IF(ISNUMBER(admin1listsize),COUNTIF(admin1listsize,"&lt;="&amp;admin1listsize),COUNTIF(admin1listsize,"&lt;="&amp;admin1listsize)+SUM(ISNUMBER(admin1listsize))),ROWS(D$3:D250)+SUM(ISBLANK(admin1listsize))),NOT(admin1listsize="")*IF(ISNUMBER(admin1listsize),COUNTIF(admin1listsize,"&lt;="&amp;admin1listsize),COUNTIF(admin1listsize,"&lt;="&amp;admin1listsize)+SUM(ISNUMBER(admin1listsize))),0)), ""))</f>
        <v/>
      </c>
      <c r="K250" s="71"/>
    </row>
    <row r="251" spans="1:11" s="1" customFormat="1" x14ac:dyDescent="0.25">
      <c r="A251" s="93" t="str">
        <f>IF($I$1&lt;&gt;"y", "", IF(ISBLANK(DATA!D252),"",IF(ISBLANK(DATA!K252),"NO DATA",DATA!K252)))</f>
        <v>Mexico</v>
      </c>
      <c r="B251" s="93" t="str">
        <f>IF($I$1&lt;&gt;"y", "",IF(ISBLANK(DATA!D252),"", IF(ISBLANK(DATA!L252),"NO DATA",DATA!L252)))</f>
        <v>Baja California Sur</v>
      </c>
      <c r="C251" s="93" t="str">
        <f t="shared" si="11"/>
        <v>Mexico@Baja California Sur</v>
      </c>
      <c r="D251" s="93" t="str">
        <f ca="1">IF($I$1&lt;&gt;"y", "", IF(C252="", "", IFERROR(LOOKUP(2,1/(COUNTIF($D$2:D250,mergednames)=0),mergednames), "")))</f>
        <v/>
      </c>
      <c r="E251" s="93" t="str">
        <f t="shared" ca="1" si="10"/>
        <v/>
      </c>
      <c r="F251" s="93" t="str">
        <f ca="1">IF($I$1&lt;&gt;"y", "", IF(A252="", "", IFERROR(LOOKUP(2,1/(COUNTIF($F$2:F250,get_country)=0),get_country), "")))</f>
        <v/>
      </c>
      <c r="G251" s="93" t="str">
        <f t="shared" ca="1" si="9"/>
        <v/>
      </c>
      <c r="H251" s="67" t="str">
        <f t="array" aca="1" ref="H251" ca="1">IF($I$1&lt;&gt;"y", "", IFERROR(INDEX(countrylistsize,MATCH(SMALL(NOT(countrylistsize="")*IF(ISNUMBER(countrylistsize),COUNTIF(countrylistsize,"&lt;="&amp;countrylistsize),COUNTIF(countrylistsize,"&lt;="&amp;countrylistsize)+SUM(ISNUMBER(countrylistsize))),ROWS(F$3:F251)+SUM(ISBLANK(countrylistsize))),NOT(countrylistsize="")*IF(ISNUMBER(countrylistsize),COUNTIF(countrylistsize,"&lt;="&amp;countrylistsize),COUNTIF(countrylistsize,"&lt;="&amp;countrylistsize)+SUM(ISNUMBER(countrylistsize))),0)), ""))</f>
        <v/>
      </c>
      <c r="I251" s="70"/>
      <c r="J251" s="67" t="str">
        <f t="array" aca="1" ref="J251" ca="1">IF($I$1&lt;&gt;"y", "", IFERROR(INDEX(admin1listsize,MATCH(SMALL(NOT(admin1listsize="")*IF(ISNUMBER(admin1listsize),COUNTIF(admin1listsize,"&lt;="&amp;admin1listsize),COUNTIF(admin1listsize,"&lt;="&amp;admin1listsize)+SUM(ISNUMBER(admin1listsize))),ROWS(D$3:D251)+SUM(ISBLANK(admin1listsize))),NOT(admin1listsize="")*IF(ISNUMBER(admin1listsize),COUNTIF(admin1listsize,"&lt;="&amp;admin1listsize),COUNTIF(admin1listsize,"&lt;="&amp;admin1listsize)+SUM(ISNUMBER(admin1listsize))),0)), ""))</f>
        <v/>
      </c>
      <c r="K251" s="71"/>
    </row>
    <row r="252" spans="1:11" s="1" customFormat="1" x14ac:dyDescent="0.25">
      <c r="A252" s="93" t="str">
        <f>IF($I$1&lt;&gt;"y", "", IF(ISBLANK(DATA!D253),"",IF(ISBLANK(DATA!K253),"NO DATA",DATA!K253)))</f>
        <v>Mexico</v>
      </c>
      <c r="B252" s="93" t="str">
        <f>IF($I$1&lt;&gt;"y", "",IF(ISBLANK(DATA!D253),"", IF(ISBLANK(DATA!L253),"NO DATA",DATA!L253)))</f>
        <v>Baja California Sur</v>
      </c>
      <c r="C252" s="93" t="str">
        <f t="shared" si="11"/>
        <v>Mexico@Baja California Sur</v>
      </c>
      <c r="D252" s="93" t="str">
        <f ca="1">IF($I$1&lt;&gt;"y", "", IF(C253="", "", IFERROR(LOOKUP(2,1/(COUNTIF($D$2:D251,mergednames)=0),mergednames), "")))</f>
        <v/>
      </c>
      <c r="E252" s="93" t="str">
        <f t="shared" ca="1" si="10"/>
        <v/>
      </c>
      <c r="F252" s="93" t="str">
        <f ca="1">IF($I$1&lt;&gt;"y", "", IF(A253="", "", IFERROR(LOOKUP(2,1/(COUNTIF($F$2:F251,get_country)=0),get_country), "")))</f>
        <v/>
      </c>
      <c r="G252" s="93" t="str">
        <f t="shared" ca="1" si="9"/>
        <v/>
      </c>
      <c r="H252" s="67" t="str">
        <f t="array" aca="1" ref="H252" ca="1">IF($I$1&lt;&gt;"y", "", IFERROR(INDEX(countrylistsize,MATCH(SMALL(NOT(countrylistsize="")*IF(ISNUMBER(countrylistsize),COUNTIF(countrylistsize,"&lt;="&amp;countrylistsize),COUNTIF(countrylistsize,"&lt;="&amp;countrylistsize)+SUM(ISNUMBER(countrylistsize))),ROWS(F$3:F252)+SUM(ISBLANK(countrylistsize))),NOT(countrylistsize="")*IF(ISNUMBER(countrylistsize),COUNTIF(countrylistsize,"&lt;="&amp;countrylistsize),COUNTIF(countrylistsize,"&lt;="&amp;countrylistsize)+SUM(ISNUMBER(countrylistsize))),0)), ""))</f>
        <v/>
      </c>
      <c r="I252" s="70"/>
      <c r="J252" s="67" t="str">
        <f t="array" aca="1" ref="J252" ca="1">IF($I$1&lt;&gt;"y", "", IFERROR(INDEX(admin1listsize,MATCH(SMALL(NOT(admin1listsize="")*IF(ISNUMBER(admin1listsize),COUNTIF(admin1listsize,"&lt;="&amp;admin1listsize),COUNTIF(admin1listsize,"&lt;="&amp;admin1listsize)+SUM(ISNUMBER(admin1listsize))),ROWS(D$3:D252)+SUM(ISBLANK(admin1listsize))),NOT(admin1listsize="")*IF(ISNUMBER(admin1listsize),COUNTIF(admin1listsize,"&lt;="&amp;admin1listsize),COUNTIF(admin1listsize,"&lt;="&amp;admin1listsize)+SUM(ISNUMBER(admin1listsize))),0)), ""))</f>
        <v/>
      </c>
      <c r="K252" s="71"/>
    </row>
    <row r="253" spans="1:11" s="1" customFormat="1" x14ac:dyDescent="0.25">
      <c r="A253" s="93" t="str">
        <f>IF($I$1&lt;&gt;"y", "", IF(ISBLANK(DATA!D254),"",IF(ISBLANK(DATA!K254),"NO DATA",DATA!K254)))</f>
        <v>Mexico</v>
      </c>
      <c r="B253" s="93" t="str">
        <f>IF($I$1&lt;&gt;"y", "",IF(ISBLANK(DATA!D254),"", IF(ISBLANK(DATA!L254),"NO DATA",DATA!L254)))</f>
        <v>Baja California Sur</v>
      </c>
      <c r="C253" s="93" t="str">
        <f t="shared" si="11"/>
        <v>Mexico@Baja California Sur</v>
      </c>
      <c r="D253" s="93" t="str">
        <f ca="1">IF($I$1&lt;&gt;"y", "", IF(C254="", "", IFERROR(LOOKUP(2,1/(COUNTIF($D$2:D252,mergednames)=0),mergednames), "")))</f>
        <v/>
      </c>
      <c r="E253" s="93" t="str">
        <f t="shared" ca="1" si="10"/>
        <v/>
      </c>
      <c r="F253" s="93" t="str">
        <f ca="1">IF($I$1&lt;&gt;"y", "", IF(A254="", "", IFERROR(LOOKUP(2,1/(COUNTIF($F$2:F252,get_country)=0),get_country), "")))</f>
        <v/>
      </c>
      <c r="G253" s="93" t="str">
        <f t="shared" ca="1" si="9"/>
        <v/>
      </c>
      <c r="H253" s="67" t="str">
        <f t="array" aca="1" ref="H253" ca="1">IF($I$1&lt;&gt;"y", "", IFERROR(INDEX(countrylistsize,MATCH(SMALL(NOT(countrylistsize="")*IF(ISNUMBER(countrylistsize),COUNTIF(countrylistsize,"&lt;="&amp;countrylistsize),COUNTIF(countrylistsize,"&lt;="&amp;countrylistsize)+SUM(ISNUMBER(countrylistsize))),ROWS(F$3:F253)+SUM(ISBLANK(countrylistsize))),NOT(countrylistsize="")*IF(ISNUMBER(countrylistsize),COUNTIF(countrylistsize,"&lt;="&amp;countrylistsize),COUNTIF(countrylistsize,"&lt;="&amp;countrylistsize)+SUM(ISNUMBER(countrylistsize))),0)), ""))</f>
        <v/>
      </c>
      <c r="I253" s="70"/>
      <c r="J253" s="67" t="str">
        <f t="array" aca="1" ref="J253" ca="1">IF($I$1&lt;&gt;"y", "", IFERROR(INDEX(admin1listsize,MATCH(SMALL(NOT(admin1listsize="")*IF(ISNUMBER(admin1listsize),COUNTIF(admin1listsize,"&lt;="&amp;admin1listsize),COUNTIF(admin1listsize,"&lt;="&amp;admin1listsize)+SUM(ISNUMBER(admin1listsize))),ROWS(D$3:D253)+SUM(ISBLANK(admin1listsize))),NOT(admin1listsize="")*IF(ISNUMBER(admin1listsize),COUNTIF(admin1listsize,"&lt;="&amp;admin1listsize),COUNTIF(admin1listsize,"&lt;="&amp;admin1listsize)+SUM(ISNUMBER(admin1listsize))),0)), ""))</f>
        <v/>
      </c>
      <c r="K253" s="71"/>
    </row>
    <row r="254" spans="1:11" s="1" customFormat="1" x14ac:dyDescent="0.25">
      <c r="A254" s="93" t="str">
        <f>IF($I$1&lt;&gt;"y", "", IF(ISBLANK(DATA!D255),"",IF(ISBLANK(DATA!K255),"NO DATA",DATA!K255)))</f>
        <v>Mexico</v>
      </c>
      <c r="B254" s="93" t="str">
        <f>IF($I$1&lt;&gt;"y", "",IF(ISBLANK(DATA!D255),"", IF(ISBLANK(DATA!L255),"NO DATA",DATA!L255)))</f>
        <v>Baja California Sur</v>
      </c>
      <c r="C254" s="93" t="str">
        <f t="shared" si="11"/>
        <v>Mexico@Baja California Sur</v>
      </c>
      <c r="D254" s="93" t="str">
        <f ca="1">IF($I$1&lt;&gt;"y", "", IF(C255="", "", IFERROR(LOOKUP(2,1/(COUNTIF($D$2:D253,mergednames)=0),mergednames), "")))</f>
        <v/>
      </c>
      <c r="E254" s="93" t="str">
        <f t="shared" ca="1" si="10"/>
        <v/>
      </c>
      <c r="F254" s="93" t="str">
        <f ca="1">IF($I$1&lt;&gt;"y", "", IF(A255="", "", IFERROR(LOOKUP(2,1/(COUNTIF($F$2:F253,get_country)=0),get_country), "")))</f>
        <v/>
      </c>
      <c r="G254" s="93" t="str">
        <f t="shared" ca="1" si="9"/>
        <v/>
      </c>
      <c r="H254" s="67" t="str">
        <f t="array" aca="1" ref="H254" ca="1">IF($I$1&lt;&gt;"y", "", IFERROR(INDEX(countrylistsize,MATCH(SMALL(NOT(countrylistsize="")*IF(ISNUMBER(countrylistsize),COUNTIF(countrylistsize,"&lt;="&amp;countrylistsize),COUNTIF(countrylistsize,"&lt;="&amp;countrylistsize)+SUM(ISNUMBER(countrylistsize))),ROWS(F$3:F254)+SUM(ISBLANK(countrylistsize))),NOT(countrylistsize="")*IF(ISNUMBER(countrylistsize),COUNTIF(countrylistsize,"&lt;="&amp;countrylistsize),COUNTIF(countrylistsize,"&lt;="&amp;countrylistsize)+SUM(ISNUMBER(countrylistsize))),0)), ""))</f>
        <v/>
      </c>
      <c r="I254" s="70"/>
      <c r="J254" s="67" t="str">
        <f t="array" aca="1" ref="J254" ca="1">IF($I$1&lt;&gt;"y", "", IFERROR(INDEX(admin1listsize,MATCH(SMALL(NOT(admin1listsize="")*IF(ISNUMBER(admin1listsize),COUNTIF(admin1listsize,"&lt;="&amp;admin1listsize),COUNTIF(admin1listsize,"&lt;="&amp;admin1listsize)+SUM(ISNUMBER(admin1listsize))),ROWS(D$3:D254)+SUM(ISBLANK(admin1listsize))),NOT(admin1listsize="")*IF(ISNUMBER(admin1listsize),COUNTIF(admin1listsize,"&lt;="&amp;admin1listsize),COUNTIF(admin1listsize,"&lt;="&amp;admin1listsize)+SUM(ISNUMBER(admin1listsize))),0)), ""))</f>
        <v/>
      </c>
      <c r="K254" s="71"/>
    </row>
    <row r="255" spans="1:11" s="1" customFormat="1" x14ac:dyDescent="0.25">
      <c r="A255" s="93" t="str">
        <f>IF($I$1&lt;&gt;"y", "", IF(ISBLANK(DATA!D256),"",IF(ISBLANK(DATA!K256),"NO DATA",DATA!K256)))</f>
        <v>Mexico</v>
      </c>
      <c r="B255" s="93" t="str">
        <f>IF($I$1&lt;&gt;"y", "",IF(ISBLANK(DATA!D256),"", IF(ISBLANK(DATA!L256),"NO DATA",DATA!L256)))</f>
        <v>Baja California Sur</v>
      </c>
      <c r="C255" s="93" t="str">
        <f t="shared" si="11"/>
        <v>Mexico@Baja California Sur</v>
      </c>
      <c r="D255" s="93" t="str">
        <f ca="1">IF($I$1&lt;&gt;"y", "", IF(C256="", "", IFERROR(LOOKUP(2,1/(COUNTIF($D$2:D254,mergednames)=0),mergednames), "")))</f>
        <v/>
      </c>
      <c r="E255" s="93" t="str">
        <f t="shared" ca="1" si="10"/>
        <v/>
      </c>
      <c r="F255" s="93" t="str">
        <f ca="1">IF($I$1&lt;&gt;"y", "", IF(A256="", "", IFERROR(LOOKUP(2,1/(COUNTIF($F$2:F254,get_country)=0),get_country), "")))</f>
        <v/>
      </c>
      <c r="G255" s="93" t="str">
        <f t="shared" ca="1" si="9"/>
        <v/>
      </c>
      <c r="H255" s="67" t="str">
        <f t="array" aca="1" ref="H255" ca="1">IF($I$1&lt;&gt;"y", "", IFERROR(INDEX(countrylistsize,MATCH(SMALL(NOT(countrylistsize="")*IF(ISNUMBER(countrylistsize),COUNTIF(countrylistsize,"&lt;="&amp;countrylistsize),COUNTIF(countrylistsize,"&lt;="&amp;countrylistsize)+SUM(ISNUMBER(countrylistsize))),ROWS(F$3:F255)+SUM(ISBLANK(countrylistsize))),NOT(countrylistsize="")*IF(ISNUMBER(countrylistsize),COUNTIF(countrylistsize,"&lt;="&amp;countrylistsize),COUNTIF(countrylistsize,"&lt;="&amp;countrylistsize)+SUM(ISNUMBER(countrylistsize))),0)), ""))</f>
        <v/>
      </c>
      <c r="I255" s="70"/>
      <c r="J255" s="67" t="str">
        <f t="array" aca="1" ref="J255" ca="1">IF($I$1&lt;&gt;"y", "", IFERROR(INDEX(admin1listsize,MATCH(SMALL(NOT(admin1listsize="")*IF(ISNUMBER(admin1listsize),COUNTIF(admin1listsize,"&lt;="&amp;admin1listsize),COUNTIF(admin1listsize,"&lt;="&amp;admin1listsize)+SUM(ISNUMBER(admin1listsize))),ROWS(D$3:D255)+SUM(ISBLANK(admin1listsize))),NOT(admin1listsize="")*IF(ISNUMBER(admin1listsize),COUNTIF(admin1listsize,"&lt;="&amp;admin1listsize),COUNTIF(admin1listsize,"&lt;="&amp;admin1listsize)+SUM(ISNUMBER(admin1listsize))),0)), ""))</f>
        <v/>
      </c>
      <c r="K255" s="71"/>
    </row>
    <row r="256" spans="1:11" s="1" customFormat="1" x14ac:dyDescent="0.25">
      <c r="A256" s="93" t="str">
        <f>IF($I$1&lt;&gt;"y", "", IF(ISBLANK(DATA!D257),"",IF(ISBLANK(DATA!K257),"NO DATA",DATA!K257)))</f>
        <v>Mexico</v>
      </c>
      <c r="B256" s="93" t="str">
        <f>IF($I$1&lt;&gt;"y", "",IF(ISBLANK(DATA!D257),"", IF(ISBLANK(DATA!L257),"NO DATA",DATA!L257)))</f>
        <v>Baja California Sur</v>
      </c>
      <c r="C256" s="93" t="str">
        <f t="shared" si="11"/>
        <v>Mexico@Baja California Sur</v>
      </c>
      <c r="D256" s="93" t="str">
        <f ca="1">IF($I$1&lt;&gt;"y", "", IF(C257="", "", IFERROR(LOOKUP(2,1/(COUNTIF($D$2:D255,mergednames)=0),mergednames), "")))</f>
        <v/>
      </c>
      <c r="E256" s="93" t="str">
        <f t="shared" ca="1" si="10"/>
        <v/>
      </c>
      <c r="F256" s="93" t="str">
        <f ca="1">IF($I$1&lt;&gt;"y", "", IF(A257="", "", IFERROR(LOOKUP(2,1/(COUNTIF($F$2:F255,get_country)=0),get_country), "")))</f>
        <v/>
      </c>
      <c r="G256" s="93" t="str">
        <f t="shared" ca="1" si="9"/>
        <v/>
      </c>
      <c r="H256" s="67" t="str">
        <f t="array" aca="1" ref="H256" ca="1">IF($I$1&lt;&gt;"y", "", IFERROR(INDEX(countrylistsize,MATCH(SMALL(NOT(countrylistsize="")*IF(ISNUMBER(countrylistsize),COUNTIF(countrylistsize,"&lt;="&amp;countrylistsize),COUNTIF(countrylistsize,"&lt;="&amp;countrylistsize)+SUM(ISNUMBER(countrylistsize))),ROWS(F$3:F256)+SUM(ISBLANK(countrylistsize))),NOT(countrylistsize="")*IF(ISNUMBER(countrylistsize),COUNTIF(countrylistsize,"&lt;="&amp;countrylistsize),COUNTIF(countrylistsize,"&lt;="&amp;countrylistsize)+SUM(ISNUMBER(countrylistsize))),0)), ""))</f>
        <v/>
      </c>
      <c r="I256" s="70"/>
      <c r="J256" s="67" t="str">
        <f t="array" aca="1" ref="J256" ca="1">IF($I$1&lt;&gt;"y", "", IFERROR(INDEX(admin1listsize,MATCH(SMALL(NOT(admin1listsize="")*IF(ISNUMBER(admin1listsize),COUNTIF(admin1listsize,"&lt;="&amp;admin1listsize),COUNTIF(admin1listsize,"&lt;="&amp;admin1listsize)+SUM(ISNUMBER(admin1listsize))),ROWS(D$3:D256)+SUM(ISBLANK(admin1listsize))),NOT(admin1listsize="")*IF(ISNUMBER(admin1listsize),COUNTIF(admin1listsize,"&lt;="&amp;admin1listsize),COUNTIF(admin1listsize,"&lt;="&amp;admin1listsize)+SUM(ISNUMBER(admin1listsize))),0)), ""))</f>
        <v/>
      </c>
      <c r="K256" s="71"/>
    </row>
    <row r="257" spans="1:11" s="1" customFormat="1" x14ac:dyDescent="0.25">
      <c r="A257" s="93" t="str">
        <f>IF($I$1&lt;&gt;"y", "", IF(ISBLANK(DATA!D258),"",IF(ISBLANK(DATA!K258),"NO DATA",DATA!K258)))</f>
        <v>Mexico</v>
      </c>
      <c r="B257" s="93" t="str">
        <f>IF($I$1&lt;&gt;"y", "",IF(ISBLANK(DATA!D258),"", IF(ISBLANK(DATA!L258),"NO DATA",DATA!L258)))</f>
        <v>Baja California Sur</v>
      </c>
      <c r="C257" s="93" t="str">
        <f t="shared" si="11"/>
        <v>Mexico@Baja California Sur</v>
      </c>
      <c r="D257" s="93" t="str">
        <f ca="1">IF($I$1&lt;&gt;"y", "", IF(C258="", "", IFERROR(LOOKUP(2,1/(COUNTIF($D$2:D256,mergednames)=0),mergednames), "")))</f>
        <v/>
      </c>
      <c r="E257" s="93" t="str">
        <f t="shared" ca="1" si="10"/>
        <v/>
      </c>
      <c r="F257" s="93" t="str">
        <f ca="1">IF($I$1&lt;&gt;"y", "", IF(A258="", "", IFERROR(LOOKUP(2,1/(COUNTIF($F$2:F256,get_country)=0),get_country), "")))</f>
        <v/>
      </c>
      <c r="G257" s="93" t="str">
        <f t="shared" ca="1" si="9"/>
        <v/>
      </c>
      <c r="H257" s="67" t="str">
        <f t="array" aca="1" ref="H257" ca="1">IF($I$1&lt;&gt;"y", "", IFERROR(INDEX(countrylistsize,MATCH(SMALL(NOT(countrylistsize="")*IF(ISNUMBER(countrylistsize),COUNTIF(countrylistsize,"&lt;="&amp;countrylistsize),COUNTIF(countrylistsize,"&lt;="&amp;countrylistsize)+SUM(ISNUMBER(countrylistsize))),ROWS(F$3:F257)+SUM(ISBLANK(countrylistsize))),NOT(countrylistsize="")*IF(ISNUMBER(countrylistsize),COUNTIF(countrylistsize,"&lt;="&amp;countrylistsize),COUNTIF(countrylistsize,"&lt;="&amp;countrylistsize)+SUM(ISNUMBER(countrylistsize))),0)), ""))</f>
        <v/>
      </c>
      <c r="I257" s="70"/>
      <c r="J257" s="67" t="str">
        <f t="array" aca="1" ref="J257" ca="1">IF($I$1&lt;&gt;"y", "", IFERROR(INDEX(admin1listsize,MATCH(SMALL(NOT(admin1listsize="")*IF(ISNUMBER(admin1listsize),COUNTIF(admin1listsize,"&lt;="&amp;admin1listsize),COUNTIF(admin1listsize,"&lt;="&amp;admin1listsize)+SUM(ISNUMBER(admin1listsize))),ROWS(D$3:D257)+SUM(ISBLANK(admin1listsize))),NOT(admin1listsize="")*IF(ISNUMBER(admin1listsize),COUNTIF(admin1listsize,"&lt;="&amp;admin1listsize),COUNTIF(admin1listsize,"&lt;="&amp;admin1listsize)+SUM(ISNUMBER(admin1listsize))),0)), ""))</f>
        <v/>
      </c>
      <c r="K257" s="71"/>
    </row>
    <row r="258" spans="1:11" s="1" customFormat="1" x14ac:dyDescent="0.25">
      <c r="A258" s="93" t="str">
        <f>IF($I$1&lt;&gt;"y", "", IF(ISBLANK(DATA!D259),"",IF(ISBLANK(DATA!K259),"NO DATA",DATA!K259)))</f>
        <v>Mexico</v>
      </c>
      <c r="B258" s="93" t="str">
        <f>IF($I$1&lt;&gt;"y", "",IF(ISBLANK(DATA!D259),"", IF(ISBLANK(DATA!L259),"NO DATA",DATA!L259)))</f>
        <v>Baja California Sur</v>
      </c>
      <c r="C258" s="93" t="str">
        <f t="shared" si="11"/>
        <v>Mexico@Baja California Sur</v>
      </c>
      <c r="D258" s="93" t="str">
        <f ca="1">IF($I$1&lt;&gt;"y", "", IF(C259="", "", IFERROR(LOOKUP(2,1/(COUNTIF($D$2:D257,mergednames)=0),mergednames), "")))</f>
        <v/>
      </c>
      <c r="E258" s="93" t="str">
        <f t="shared" ca="1" si="10"/>
        <v/>
      </c>
      <c r="F258" s="93" t="str">
        <f ca="1">IF($I$1&lt;&gt;"y", "", IF(A259="", "", IFERROR(LOOKUP(2,1/(COUNTIF($F$2:F257,get_country)=0),get_country), "")))</f>
        <v/>
      </c>
      <c r="G258" s="93" t="str">
        <f t="shared" ca="1" si="9"/>
        <v/>
      </c>
      <c r="H258" s="67" t="str">
        <f t="array" aca="1" ref="H258" ca="1">IF($I$1&lt;&gt;"y", "", IFERROR(INDEX(countrylistsize,MATCH(SMALL(NOT(countrylistsize="")*IF(ISNUMBER(countrylistsize),COUNTIF(countrylistsize,"&lt;="&amp;countrylistsize),COUNTIF(countrylistsize,"&lt;="&amp;countrylistsize)+SUM(ISNUMBER(countrylistsize))),ROWS(F$3:F258)+SUM(ISBLANK(countrylistsize))),NOT(countrylistsize="")*IF(ISNUMBER(countrylistsize),COUNTIF(countrylistsize,"&lt;="&amp;countrylistsize),COUNTIF(countrylistsize,"&lt;="&amp;countrylistsize)+SUM(ISNUMBER(countrylistsize))),0)), ""))</f>
        <v/>
      </c>
      <c r="I258" s="70"/>
      <c r="J258" s="67" t="str">
        <f t="array" aca="1" ref="J258" ca="1">IF($I$1&lt;&gt;"y", "", IFERROR(INDEX(admin1listsize,MATCH(SMALL(NOT(admin1listsize="")*IF(ISNUMBER(admin1listsize),COUNTIF(admin1listsize,"&lt;="&amp;admin1listsize),COUNTIF(admin1listsize,"&lt;="&amp;admin1listsize)+SUM(ISNUMBER(admin1listsize))),ROWS(D$3:D258)+SUM(ISBLANK(admin1listsize))),NOT(admin1listsize="")*IF(ISNUMBER(admin1listsize),COUNTIF(admin1listsize,"&lt;="&amp;admin1listsize),COUNTIF(admin1listsize,"&lt;="&amp;admin1listsize)+SUM(ISNUMBER(admin1listsize))),0)), ""))</f>
        <v/>
      </c>
      <c r="K258" s="71"/>
    </row>
    <row r="259" spans="1:11" s="1" customFormat="1" x14ac:dyDescent="0.25">
      <c r="A259" s="93" t="str">
        <f>IF($I$1&lt;&gt;"y", "", IF(ISBLANK(DATA!D260),"",IF(ISBLANK(DATA!K260),"NO DATA",DATA!K260)))</f>
        <v>Mexico</v>
      </c>
      <c r="B259" s="93" t="str">
        <f>IF($I$1&lt;&gt;"y", "",IF(ISBLANK(DATA!D260),"", IF(ISBLANK(DATA!L260),"NO DATA",DATA!L260)))</f>
        <v>Baja California Sur</v>
      </c>
      <c r="C259" s="93" t="str">
        <f t="shared" si="11"/>
        <v>Mexico@Baja California Sur</v>
      </c>
      <c r="D259" s="93" t="str">
        <f ca="1">IF($I$1&lt;&gt;"y", "", IF(C260="", "", IFERROR(LOOKUP(2,1/(COUNTIF($D$2:D258,mergednames)=0),mergednames), "")))</f>
        <v/>
      </c>
      <c r="E259" s="93" t="str">
        <f t="shared" ca="1" si="10"/>
        <v/>
      </c>
      <c r="F259" s="93" t="str">
        <f ca="1">IF($I$1&lt;&gt;"y", "", IF(A260="", "", IFERROR(LOOKUP(2,1/(COUNTIF($F$2:F258,get_country)=0),get_country), "")))</f>
        <v/>
      </c>
      <c r="G259" s="93" t="str">
        <f t="shared" ref="G259:G322" ca="1" si="12">IF($I$1&lt;&gt;"y", "", IF(F259="", "", G258+1))</f>
        <v/>
      </c>
      <c r="H259" s="67" t="str">
        <f t="array" aca="1" ref="H259" ca="1">IF($I$1&lt;&gt;"y", "", IFERROR(INDEX(countrylistsize,MATCH(SMALL(NOT(countrylistsize="")*IF(ISNUMBER(countrylistsize),COUNTIF(countrylistsize,"&lt;="&amp;countrylistsize),COUNTIF(countrylistsize,"&lt;="&amp;countrylistsize)+SUM(ISNUMBER(countrylistsize))),ROWS(F$3:F259)+SUM(ISBLANK(countrylistsize))),NOT(countrylistsize="")*IF(ISNUMBER(countrylistsize),COUNTIF(countrylistsize,"&lt;="&amp;countrylistsize),COUNTIF(countrylistsize,"&lt;="&amp;countrylistsize)+SUM(ISNUMBER(countrylistsize))),0)), ""))</f>
        <v/>
      </c>
      <c r="I259" s="70"/>
      <c r="J259" s="67" t="str">
        <f t="array" aca="1" ref="J259" ca="1">IF($I$1&lt;&gt;"y", "", IFERROR(INDEX(admin1listsize,MATCH(SMALL(NOT(admin1listsize="")*IF(ISNUMBER(admin1listsize),COUNTIF(admin1listsize,"&lt;="&amp;admin1listsize),COUNTIF(admin1listsize,"&lt;="&amp;admin1listsize)+SUM(ISNUMBER(admin1listsize))),ROWS(D$3:D259)+SUM(ISBLANK(admin1listsize))),NOT(admin1listsize="")*IF(ISNUMBER(admin1listsize),COUNTIF(admin1listsize,"&lt;="&amp;admin1listsize),COUNTIF(admin1listsize,"&lt;="&amp;admin1listsize)+SUM(ISNUMBER(admin1listsize))),0)), ""))</f>
        <v/>
      </c>
      <c r="K259" s="71"/>
    </row>
    <row r="260" spans="1:11" s="1" customFormat="1" x14ac:dyDescent="0.25">
      <c r="A260" s="93" t="str">
        <f>IF($I$1&lt;&gt;"y", "", IF(ISBLANK(DATA!D261),"",IF(ISBLANK(DATA!K261),"NO DATA",DATA!K261)))</f>
        <v>Mexico</v>
      </c>
      <c r="B260" s="93" t="str">
        <f>IF($I$1&lt;&gt;"y", "",IF(ISBLANK(DATA!D261),"", IF(ISBLANK(DATA!L261),"NO DATA",DATA!L261)))</f>
        <v>Baja California Sur</v>
      </c>
      <c r="C260" s="93" t="str">
        <f t="shared" si="11"/>
        <v>Mexico@Baja California Sur</v>
      </c>
      <c r="D260" s="93" t="str">
        <f ca="1">IF($I$1&lt;&gt;"y", "", IF(C261="", "", IFERROR(LOOKUP(2,1/(COUNTIF($D$2:D259,mergednames)=0),mergednames), "")))</f>
        <v/>
      </c>
      <c r="E260" s="93" t="str">
        <f t="shared" ref="E260:E323" ca="1" si="13">IF($I$1&lt;&gt;"y", "", IF(D260="", "", E259+1))</f>
        <v/>
      </c>
      <c r="F260" s="93" t="str">
        <f ca="1">IF($I$1&lt;&gt;"y", "", IF(A261="", "", IFERROR(LOOKUP(2,1/(COUNTIF($F$2:F259,get_country)=0),get_country), "")))</f>
        <v/>
      </c>
      <c r="G260" s="93" t="str">
        <f t="shared" ca="1" si="12"/>
        <v/>
      </c>
      <c r="H260" s="67" t="str">
        <f t="array" aca="1" ref="H260" ca="1">IF($I$1&lt;&gt;"y", "", IFERROR(INDEX(countrylistsize,MATCH(SMALL(NOT(countrylistsize="")*IF(ISNUMBER(countrylistsize),COUNTIF(countrylistsize,"&lt;="&amp;countrylistsize),COUNTIF(countrylistsize,"&lt;="&amp;countrylistsize)+SUM(ISNUMBER(countrylistsize))),ROWS(F$3:F260)+SUM(ISBLANK(countrylistsize))),NOT(countrylistsize="")*IF(ISNUMBER(countrylistsize),COUNTIF(countrylistsize,"&lt;="&amp;countrylistsize),COUNTIF(countrylistsize,"&lt;="&amp;countrylistsize)+SUM(ISNUMBER(countrylistsize))),0)), ""))</f>
        <v/>
      </c>
      <c r="I260" s="70"/>
      <c r="J260" s="67" t="str">
        <f t="array" aca="1" ref="J260" ca="1">IF($I$1&lt;&gt;"y", "", IFERROR(INDEX(admin1listsize,MATCH(SMALL(NOT(admin1listsize="")*IF(ISNUMBER(admin1listsize),COUNTIF(admin1listsize,"&lt;="&amp;admin1listsize),COUNTIF(admin1listsize,"&lt;="&amp;admin1listsize)+SUM(ISNUMBER(admin1listsize))),ROWS(D$3:D260)+SUM(ISBLANK(admin1listsize))),NOT(admin1listsize="")*IF(ISNUMBER(admin1listsize),COUNTIF(admin1listsize,"&lt;="&amp;admin1listsize),COUNTIF(admin1listsize,"&lt;="&amp;admin1listsize)+SUM(ISNUMBER(admin1listsize))),0)), ""))</f>
        <v/>
      </c>
      <c r="K260" s="71"/>
    </row>
    <row r="261" spans="1:11" s="1" customFormat="1" x14ac:dyDescent="0.25">
      <c r="A261" s="93" t="str">
        <f>IF($I$1&lt;&gt;"y", "", IF(ISBLANK(DATA!D262),"",IF(ISBLANK(DATA!K262),"NO DATA",DATA!K262)))</f>
        <v>Mexico</v>
      </c>
      <c r="B261" s="93" t="str">
        <f>IF($I$1&lt;&gt;"y", "",IF(ISBLANK(DATA!D262),"", IF(ISBLANK(DATA!L262),"NO DATA",DATA!L262)))</f>
        <v>Baja California Sur</v>
      </c>
      <c r="C261" s="93" t="str">
        <f t="shared" ref="C261:C324" si="14">IF($I$1&lt;&gt;"y", "", IF(A261="", "", A261&amp;"@"&amp;B261))</f>
        <v>Mexico@Baja California Sur</v>
      </c>
      <c r="D261" s="93" t="str">
        <f ca="1">IF($I$1&lt;&gt;"y", "", IF(C262="", "", IFERROR(LOOKUP(2,1/(COUNTIF($D$2:D260,mergednames)=0),mergednames), "")))</f>
        <v/>
      </c>
      <c r="E261" s="93" t="str">
        <f t="shared" ca="1" si="13"/>
        <v/>
      </c>
      <c r="F261" s="93" t="str">
        <f ca="1">IF($I$1&lt;&gt;"y", "", IF(A262="", "", IFERROR(LOOKUP(2,1/(COUNTIF($F$2:F260,get_country)=0),get_country), "")))</f>
        <v/>
      </c>
      <c r="G261" s="93" t="str">
        <f t="shared" ca="1" si="12"/>
        <v/>
      </c>
      <c r="H261" s="67" t="str">
        <f t="array" aca="1" ref="H261" ca="1">IF($I$1&lt;&gt;"y", "", IFERROR(INDEX(countrylistsize,MATCH(SMALL(NOT(countrylistsize="")*IF(ISNUMBER(countrylistsize),COUNTIF(countrylistsize,"&lt;="&amp;countrylistsize),COUNTIF(countrylistsize,"&lt;="&amp;countrylistsize)+SUM(ISNUMBER(countrylistsize))),ROWS(F$3:F261)+SUM(ISBLANK(countrylistsize))),NOT(countrylistsize="")*IF(ISNUMBER(countrylistsize),COUNTIF(countrylistsize,"&lt;="&amp;countrylistsize),COUNTIF(countrylistsize,"&lt;="&amp;countrylistsize)+SUM(ISNUMBER(countrylistsize))),0)), ""))</f>
        <v/>
      </c>
      <c r="I261" s="70"/>
      <c r="J261" s="67" t="str">
        <f t="array" aca="1" ref="J261" ca="1">IF($I$1&lt;&gt;"y", "", IFERROR(INDEX(admin1listsize,MATCH(SMALL(NOT(admin1listsize="")*IF(ISNUMBER(admin1listsize),COUNTIF(admin1listsize,"&lt;="&amp;admin1listsize),COUNTIF(admin1listsize,"&lt;="&amp;admin1listsize)+SUM(ISNUMBER(admin1listsize))),ROWS(D$3:D261)+SUM(ISBLANK(admin1listsize))),NOT(admin1listsize="")*IF(ISNUMBER(admin1listsize),COUNTIF(admin1listsize,"&lt;="&amp;admin1listsize),COUNTIF(admin1listsize,"&lt;="&amp;admin1listsize)+SUM(ISNUMBER(admin1listsize))),0)), ""))</f>
        <v/>
      </c>
      <c r="K261" s="71"/>
    </row>
    <row r="262" spans="1:11" s="1" customFormat="1" x14ac:dyDescent="0.25">
      <c r="A262" s="93" t="str">
        <f>IF($I$1&lt;&gt;"y", "", IF(ISBLANK(DATA!D263),"",IF(ISBLANK(DATA!K263),"NO DATA",DATA!K263)))</f>
        <v>Mexico</v>
      </c>
      <c r="B262" s="93" t="str">
        <f>IF($I$1&lt;&gt;"y", "",IF(ISBLANK(DATA!D263),"", IF(ISBLANK(DATA!L263),"NO DATA",DATA!L263)))</f>
        <v>Baja California Sur</v>
      </c>
      <c r="C262" s="93" t="str">
        <f t="shared" si="14"/>
        <v>Mexico@Baja California Sur</v>
      </c>
      <c r="D262" s="93" t="str">
        <f ca="1">IF($I$1&lt;&gt;"y", "", IF(C263="", "", IFERROR(LOOKUP(2,1/(COUNTIF($D$2:D261,mergednames)=0),mergednames), "")))</f>
        <v/>
      </c>
      <c r="E262" s="93" t="str">
        <f t="shared" ca="1" si="13"/>
        <v/>
      </c>
      <c r="F262" s="93" t="str">
        <f ca="1">IF($I$1&lt;&gt;"y", "", IF(A263="", "", IFERROR(LOOKUP(2,1/(COUNTIF($F$2:F261,get_country)=0),get_country), "")))</f>
        <v/>
      </c>
      <c r="G262" s="93" t="str">
        <f t="shared" ca="1" si="12"/>
        <v/>
      </c>
      <c r="H262" s="67" t="str">
        <f t="array" aca="1" ref="H262" ca="1">IF($I$1&lt;&gt;"y", "", IFERROR(INDEX(countrylistsize,MATCH(SMALL(NOT(countrylistsize="")*IF(ISNUMBER(countrylistsize),COUNTIF(countrylistsize,"&lt;="&amp;countrylistsize),COUNTIF(countrylistsize,"&lt;="&amp;countrylistsize)+SUM(ISNUMBER(countrylistsize))),ROWS(F$3:F262)+SUM(ISBLANK(countrylistsize))),NOT(countrylistsize="")*IF(ISNUMBER(countrylistsize),COUNTIF(countrylistsize,"&lt;="&amp;countrylistsize),COUNTIF(countrylistsize,"&lt;="&amp;countrylistsize)+SUM(ISNUMBER(countrylistsize))),0)), ""))</f>
        <v/>
      </c>
      <c r="I262" s="70"/>
      <c r="J262" s="67" t="str">
        <f t="array" aca="1" ref="J262" ca="1">IF($I$1&lt;&gt;"y", "", IFERROR(INDEX(admin1listsize,MATCH(SMALL(NOT(admin1listsize="")*IF(ISNUMBER(admin1listsize),COUNTIF(admin1listsize,"&lt;="&amp;admin1listsize),COUNTIF(admin1listsize,"&lt;="&amp;admin1listsize)+SUM(ISNUMBER(admin1listsize))),ROWS(D$3:D262)+SUM(ISBLANK(admin1listsize))),NOT(admin1listsize="")*IF(ISNUMBER(admin1listsize),COUNTIF(admin1listsize,"&lt;="&amp;admin1listsize),COUNTIF(admin1listsize,"&lt;="&amp;admin1listsize)+SUM(ISNUMBER(admin1listsize))),0)), ""))</f>
        <v/>
      </c>
      <c r="K262" s="71"/>
    </row>
    <row r="263" spans="1:11" s="1" customFormat="1" x14ac:dyDescent="0.25">
      <c r="A263" s="93" t="str">
        <f>IF($I$1&lt;&gt;"y", "", IF(ISBLANK(DATA!D264),"",IF(ISBLANK(DATA!K264),"NO DATA",DATA!K264)))</f>
        <v>Mexico</v>
      </c>
      <c r="B263" s="93" t="str">
        <f>IF($I$1&lt;&gt;"y", "",IF(ISBLANK(DATA!D264),"", IF(ISBLANK(DATA!L264),"NO DATA",DATA!L264)))</f>
        <v>Baja California Sur</v>
      </c>
      <c r="C263" s="93" t="str">
        <f t="shared" si="14"/>
        <v>Mexico@Baja California Sur</v>
      </c>
      <c r="D263" s="93" t="str">
        <f ca="1">IF($I$1&lt;&gt;"y", "", IF(C264="", "", IFERROR(LOOKUP(2,1/(COUNTIF($D$2:D262,mergednames)=0),mergednames), "")))</f>
        <v/>
      </c>
      <c r="E263" s="93" t="str">
        <f t="shared" ca="1" si="13"/>
        <v/>
      </c>
      <c r="F263" s="93" t="str">
        <f ca="1">IF($I$1&lt;&gt;"y", "", IF(A264="", "", IFERROR(LOOKUP(2,1/(COUNTIF($F$2:F262,get_country)=0),get_country), "")))</f>
        <v/>
      </c>
      <c r="G263" s="93" t="str">
        <f t="shared" ca="1" si="12"/>
        <v/>
      </c>
      <c r="H263" s="67" t="str">
        <f t="array" aca="1" ref="H263" ca="1">IF($I$1&lt;&gt;"y", "", IFERROR(INDEX(countrylistsize,MATCH(SMALL(NOT(countrylistsize="")*IF(ISNUMBER(countrylistsize),COUNTIF(countrylistsize,"&lt;="&amp;countrylistsize),COUNTIF(countrylistsize,"&lt;="&amp;countrylistsize)+SUM(ISNUMBER(countrylistsize))),ROWS(F$3:F263)+SUM(ISBLANK(countrylistsize))),NOT(countrylistsize="")*IF(ISNUMBER(countrylistsize),COUNTIF(countrylistsize,"&lt;="&amp;countrylistsize),COUNTIF(countrylistsize,"&lt;="&amp;countrylistsize)+SUM(ISNUMBER(countrylistsize))),0)), ""))</f>
        <v/>
      </c>
      <c r="I263" s="70"/>
      <c r="J263" s="67" t="str">
        <f t="array" aca="1" ref="J263" ca="1">IF($I$1&lt;&gt;"y", "", IFERROR(INDEX(admin1listsize,MATCH(SMALL(NOT(admin1listsize="")*IF(ISNUMBER(admin1listsize),COUNTIF(admin1listsize,"&lt;="&amp;admin1listsize),COUNTIF(admin1listsize,"&lt;="&amp;admin1listsize)+SUM(ISNUMBER(admin1listsize))),ROWS(D$3:D263)+SUM(ISBLANK(admin1listsize))),NOT(admin1listsize="")*IF(ISNUMBER(admin1listsize),COUNTIF(admin1listsize,"&lt;="&amp;admin1listsize),COUNTIF(admin1listsize,"&lt;="&amp;admin1listsize)+SUM(ISNUMBER(admin1listsize))),0)), ""))</f>
        <v/>
      </c>
      <c r="K263" s="71"/>
    </row>
    <row r="264" spans="1:11" s="1" customFormat="1" x14ac:dyDescent="0.25">
      <c r="A264" s="93" t="str">
        <f>IF($I$1&lt;&gt;"y", "", IF(ISBLANK(DATA!D265),"",IF(ISBLANK(DATA!K265),"NO DATA",DATA!K265)))</f>
        <v>Mexico</v>
      </c>
      <c r="B264" s="93" t="str">
        <f>IF($I$1&lt;&gt;"y", "",IF(ISBLANK(DATA!D265),"", IF(ISBLANK(DATA!L265),"NO DATA",DATA!L265)))</f>
        <v>Baja California Sur</v>
      </c>
      <c r="C264" s="93" t="str">
        <f t="shared" si="14"/>
        <v>Mexico@Baja California Sur</v>
      </c>
      <c r="D264" s="93" t="str">
        <f ca="1">IF($I$1&lt;&gt;"y", "", IF(C265="", "", IFERROR(LOOKUP(2,1/(COUNTIF($D$2:D263,mergednames)=0),mergednames), "")))</f>
        <v/>
      </c>
      <c r="E264" s="93" t="str">
        <f t="shared" ca="1" si="13"/>
        <v/>
      </c>
      <c r="F264" s="93" t="str">
        <f ca="1">IF($I$1&lt;&gt;"y", "", IF(A265="", "", IFERROR(LOOKUP(2,1/(COUNTIF($F$2:F263,get_country)=0),get_country), "")))</f>
        <v/>
      </c>
      <c r="G264" s="93" t="str">
        <f t="shared" ca="1" si="12"/>
        <v/>
      </c>
      <c r="H264" s="67" t="str">
        <f t="array" aca="1" ref="H264" ca="1">IF($I$1&lt;&gt;"y", "", IFERROR(INDEX(countrylistsize,MATCH(SMALL(NOT(countrylistsize="")*IF(ISNUMBER(countrylistsize),COUNTIF(countrylistsize,"&lt;="&amp;countrylistsize),COUNTIF(countrylistsize,"&lt;="&amp;countrylistsize)+SUM(ISNUMBER(countrylistsize))),ROWS(F$3:F264)+SUM(ISBLANK(countrylistsize))),NOT(countrylistsize="")*IF(ISNUMBER(countrylistsize),COUNTIF(countrylistsize,"&lt;="&amp;countrylistsize),COUNTIF(countrylistsize,"&lt;="&amp;countrylistsize)+SUM(ISNUMBER(countrylistsize))),0)), ""))</f>
        <v/>
      </c>
      <c r="I264" s="70"/>
      <c r="J264" s="67" t="str">
        <f t="array" aca="1" ref="J264" ca="1">IF($I$1&lt;&gt;"y", "", IFERROR(INDEX(admin1listsize,MATCH(SMALL(NOT(admin1listsize="")*IF(ISNUMBER(admin1listsize),COUNTIF(admin1listsize,"&lt;="&amp;admin1listsize),COUNTIF(admin1listsize,"&lt;="&amp;admin1listsize)+SUM(ISNUMBER(admin1listsize))),ROWS(D$3:D264)+SUM(ISBLANK(admin1listsize))),NOT(admin1listsize="")*IF(ISNUMBER(admin1listsize),COUNTIF(admin1listsize,"&lt;="&amp;admin1listsize),COUNTIF(admin1listsize,"&lt;="&amp;admin1listsize)+SUM(ISNUMBER(admin1listsize))),0)), ""))</f>
        <v/>
      </c>
      <c r="K264" s="71"/>
    </row>
    <row r="265" spans="1:11" s="1" customFormat="1" x14ac:dyDescent="0.25">
      <c r="A265" s="93" t="str">
        <f>IF($I$1&lt;&gt;"y", "", IF(ISBLANK(DATA!D266),"",IF(ISBLANK(DATA!K266),"NO DATA",DATA!K266)))</f>
        <v>Mexico</v>
      </c>
      <c r="B265" s="93" t="str">
        <f>IF($I$1&lt;&gt;"y", "",IF(ISBLANK(DATA!D266),"", IF(ISBLANK(DATA!L266),"NO DATA",DATA!L266)))</f>
        <v>Baja California Sur</v>
      </c>
      <c r="C265" s="93" t="str">
        <f t="shared" si="14"/>
        <v>Mexico@Baja California Sur</v>
      </c>
      <c r="D265" s="93" t="str">
        <f ca="1">IF($I$1&lt;&gt;"y", "", IF(C266="", "", IFERROR(LOOKUP(2,1/(COUNTIF($D$2:D264,mergednames)=0),mergednames), "")))</f>
        <v/>
      </c>
      <c r="E265" s="93" t="str">
        <f t="shared" ca="1" si="13"/>
        <v/>
      </c>
      <c r="F265" s="93" t="str">
        <f ca="1">IF($I$1&lt;&gt;"y", "", IF(A266="", "", IFERROR(LOOKUP(2,1/(COUNTIF($F$2:F264,get_country)=0),get_country), "")))</f>
        <v/>
      </c>
      <c r="G265" s="93" t="str">
        <f t="shared" ca="1" si="12"/>
        <v/>
      </c>
      <c r="H265" s="67" t="str">
        <f t="array" aca="1" ref="H265" ca="1">IF($I$1&lt;&gt;"y", "", IFERROR(INDEX(countrylistsize,MATCH(SMALL(NOT(countrylistsize="")*IF(ISNUMBER(countrylistsize),COUNTIF(countrylistsize,"&lt;="&amp;countrylistsize),COUNTIF(countrylistsize,"&lt;="&amp;countrylistsize)+SUM(ISNUMBER(countrylistsize))),ROWS(F$3:F265)+SUM(ISBLANK(countrylistsize))),NOT(countrylistsize="")*IF(ISNUMBER(countrylistsize),COUNTIF(countrylistsize,"&lt;="&amp;countrylistsize),COUNTIF(countrylistsize,"&lt;="&amp;countrylistsize)+SUM(ISNUMBER(countrylistsize))),0)), ""))</f>
        <v/>
      </c>
      <c r="I265" s="70"/>
      <c r="J265" s="67" t="str">
        <f t="array" aca="1" ref="J265" ca="1">IF($I$1&lt;&gt;"y", "", IFERROR(INDEX(admin1listsize,MATCH(SMALL(NOT(admin1listsize="")*IF(ISNUMBER(admin1listsize),COUNTIF(admin1listsize,"&lt;="&amp;admin1listsize),COUNTIF(admin1listsize,"&lt;="&amp;admin1listsize)+SUM(ISNUMBER(admin1listsize))),ROWS(D$3:D265)+SUM(ISBLANK(admin1listsize))),NOT(admin1listsize="")*IF(ISNUMBER(admin1listsize),COUNTIF(admin1listsize,"&lt;="&amp;admin1listsize),COUNTIF(admin1listsize,"&lt;="&amp;admin1listsize)+SUM(ISNUMBER(admin1listsize))),0)), ""))</f>
        <v/>
      </c>
      <c r="K265" s="71"/>
    </row>
    <row r="266" spans="1:11" s="1" customFormat="1" x14ac:dyDescent="0.25">
      <c r="A266" s="93" t="str">
        <f>IF($I$1&lt;&gt;"y", "", IF(ISBLANK(DATA!D267),"",IF(ISBLANK(DATA!K267),"NO DATA",DATA!K267)))</f>
        <v>Mexico</v>
      </c>
      <c r="B266" s="93" t="str">
        <f>IF($I$1&lt;&gt;"y", "",IF(ISBLANK(DATA!D267),"", IF(ISBLANK(DATA!L267),"NO DATA",DATA!L267)))</f>
        <v>Baja California Sur</v>
      </c>
      <c r="C266" s="93" t="str">
        <f t="shared" si="14"/>
        <v>Mexico@Baja California Sur</v>
      </c>
      <c r="D266" s="93" t="str">
        <f ca="1">IF($I$1&lt;&gt;"y", "", IF(C267="", "", IFERROR(LOOKUP(2,1/(COUNTIF($D$2:D265,mergednames)=0),mergednames), "")))</f>
        <v/>
      </c>
      <c r="E266" s="93" t="str">
        <f t="shared" ca="1" si="13"/>
        <v/>
      </c>
      <c r="F266" s="93" t="str">
        <f ca="1">IF($I$1&lt;&gt;"y", "", IF(A267="", "", IFERROR(LOOKUP(2,1/(COUNTIF($F$2:F265,get_country)=0),get_country), "")))</f>
        <v/>
      </c>
      <c r="G266" s="93" t="str">
        <f t="shared" ca="1" si="12"/>
        <v/>
      </c>
      <c r="H266" s="67" t="str">
        <f t="array" aca="1" ref="H266" ca="1">IF($I$1&lt;&gt;"y", "", IFERROR(INDEX(countrylistsize,MATCH(SMALL(NOT(countrylistsize="")*IF(ISNUMBER(countrylistsize),COUNTIF(countrylistsize,"&lt;="&amp;countrylistsize),COUNTIF(countrylistsize,"&lt;="&amp;countrylistsize)+SUM(ISNUMBER(countrylistsize))),ROWS(F$3:F266)+SUM(ISBLANK(countrylistsize))),NOT(countrylistsize="")*IF(ISNUMBER(countrylistsize),COUNTIF(countrylistsize,"&lt;="&amp;countrylistsize),COUNTIF(countrylistsize,"&lt;="&amp;countrylistsize)+SUM(ISNUMBER(countrylistsize))),0)), ""))</f>
        <v/>
      </c>
      <c r="I266" s="70"/>
      <c r="J266" s="67" t="str">
        <f t="array" aca="1" ref="J266" ca="1">IF($I$1&lt;&gt;"y", "", IFERROR(INDEX(admin1listsize,MATCH(SMALL(NOT(admin1listsize="")*IF(ISNUMBER(admin1listsize),COUNTIF(admin1listsize,"&lt;="&amp;admin1listsize),COUNTIF(admin1listsize,"&lt;="&amp;admin1listsize)+SUM(ISNUMBER(admin1listsize))),ROWS(D$3:D266)+SUM(ISBLANK(admin1listsize))),NOT(admin1listsize="")*IF(ISNUMBER(admin1listsize),COUNTIF(admin1listsize,"&lt;="&amp;admin1listsize),COUNTIF(admin1listsize,"&lt;="&amp;admin1listsize)+SUM(ISNUMBER(admin1listsize))),0)), ""))</f>
        <v/>
      </c>
      <c r="K266" s="71"/>
    </row>
    <row r="267" spans="1:11" s="1" customFormat="1" x14ac:dyDescent="0.25">
      <c r="A267" s="93" t="str">
        <f>IF($I$1&lt;&gt;"y", "", IF(ISBLANK(DATA!D268),"",IF(ISBLANK(DATA!K268),"NO DATA",DATA!K268)))</f>
        <v>Mexico</v>
      </c>
      <c r="B267" s="93" t="str">
        <f>IF($I$1&lt;&gt;"y", "",IF(ISBLANK(DATA!D268),"", IF(ISBLANK(DATA!L268),"NO DATA",DATA!L268)))</f>
        <v>Baja California Sur</v>
      </c>
      <c r="C267" s="93" t="str">
        <f t="shared" si="14"/>
        <v>Mexico@Baja California Sur</v>
      </c>
      <c r="D267" s="93" t="str">
        <f ca="1">IF($I$1&lt;&gt;"y", "", IF(C268="", "", IFERROR(LOOKUP(2,1/(COUNTIF($D$2:D266,mergednames)=0),mergednames), "")))</f>
        <v/>
      </c>
      <c r="E267" s="93" t="str">
        <f t="shared" ca="1" si="13"/>
        <v/>
      </c>
      <c r="F267" s="93" t="str">
        <f ca="1">IF($I$1&lt;&gt;"y", "", IF(A268="", "", IFERROR(LOOKUP(2,1/(COUNTIF($F$2:F266,get_country)=0),get_country), "")))</f>
        <v/>
      </c>
      <c r="G267" s="93" t="str">
        <f t="shared" ca="1" si="12"/>
        <v/>
      </c>
      <c r="H267" s="67" t="str">
        <f t="array" aca="1" ref="H267" ca="1">IF($I$1&lt;&gt;"y", "", IFERROR(INDEX(countrylistsize,MATCH(SMALL(NOT(countrylistsize="")*IF(ISNUMBER(countrylistsize),COUNTIF(countrylistsize,"&lt;="&amp;countrylistsize),COUNTIF(countrylistsize,"&lt;="&amp;countrylistsize)+SUM(ISNUMBER(countrylistsize))),ROWS(F$3:F267)+SUM(ISBLANK(countrylistsize))),NOT(countrylistsize="")*IF(ISNUMBER(countrylistsize),COUNTIF(countrylistsize,"&lt;="&amp;countrylistsize),COUNTIF(countrylistsize,"&lt;="&amp;countrylistsize)+SUM(ISNUMBER(countrylistsize))),0)), ""))</f>
        <v/>
      </c>
      <c r="I267" s="70"/>
      <c r="J267" s="67" t="str">
        <f t="array" aca="1" ref="J267" ca="1">IF($I$1&lt;&gt;"y", "", IFERROR(INDEX(admin1listsize,MATCH(SMALL(NOT(admin1listsize="")*IF(ISNUMBER(admin1listsize),COUNTIF(admin1listsize,"&lt;="&amp;admin1listsize),COUNTIF(admin1listsize,"&lt;="&amp;admin1listsize)+SUM(ISNUMBER(admin1listsize))),ROWS(D$3:D267)+SUM(ISBLANK(admin1listsize))),NOT(admin1listsize="")*IF(ISNUMBER(admin1listsize),COUNTIF(admin1listsize,"&lt;="&amp;admin1listsize),COUNTIF(admin1listsize,"&lt;="&amp;admin1listsize)+SUM(ISNUMBER(admin1listsize))),0)), ""))</f>
        <v/>
      </c>
      <c r="K267" s="71"/>
    </row>
    <row r="268" spans="1:11" s="1" customFormat="1" x14ac:dyDescent="0.25">
      <c r="A268" s="93" t="str">
        <f>IF($I$1&lt;&gt;"y", "", IF(ISBLANK(DATA!D269),"",IF(ISBLANK(DATA!K269),"NO DATA",DATA!K269)))</f>
        <v>Mexico</v>
      </c>
      <c r="B268" s="93" t="str">
        <f>IF($I$1&lt;&gt;"y", "",IF(ISBLANK(DATA!D269),"", IF(ISBLANK(DATA!L269),"NO DATA",DATA!L269)))</f>
        <v>Baja California Sur</v>
      </c>
      <c r="C268" s="93" t="str">
        <f t="shared" si="14"/>
        <v>Mexico@Baja California Sur</v>
      </c>
      <c r="D268" s="93" t="str">
        <f ca="1">IF($I$1&lt;&gt;"y", "", IF(C269="", "", IFERROR(LOOKUP(2,1/(COUNTIF($D$2:D267,mergednames)=0),mergednames), "")))</f>
        <v/>
      </c>
      <c r="E268" s="93" t="str">
        <f t="shared" ca="1" si="13"/>
        <v/>
      </c>
      <c r="F268" s="93" t="str">
        <f ca="1">IF($I$1&lt;&gt;"y", "", IF(A269="", "", IFERROR(LOOKUP(2,1/(COUNTIF($F$2:F267,get_country)=0),get_country), "")))</f>
        <v/>
      </c>
      <c r="G268" s="93" t="str">
        <f t="shared" ca="1" si="12"/>
        <v/>
      </c>
      <c r="H268" s="67" t="str">
        <f t="array" aca="1" ref="H268" ca="1">IF($I$1&lt;&gt;"y", "", IFERROR(INDEX(countrylistsize,MATCH(SMALL(NOT(countrylistsize="")*IF(ISNUMBER(countrylistsize),COUNTIF(countrylistsize,"&lt;="&amp;countrylistsize),COUNTIF(countrylistsize,"&lt;="&amp;countrylistsize)+SUM(ISNUMBER(countrylistsize))),ROWS(F$3:F268)+SUM(ISBLANK(countrylistsize))),NOT(countrylistsize="")*IF(ISNUMBER(countrylistsize),COUNTIF(countrylistsize,"&lt;="&amp;countrylistsize),COUNTIF(countrylistsize,"&lt;="&amp;countrylistsize)+SUM(ISNUMBER(countrylistsize))),0)), ""))</f>
        <v/>
      </c>
      <c r="I268" s="70"/>
      <c r="J268" s="67" t="str">
        <f t="array" aca="1" ref="J268" ca="1">IF($I$1&lt;&gt;"y", "", IFERROR(INDEX(admin1listsize,MATCH(SMALL(NOT(admin1listsize="")*IF(ISNUMBER(admin1listsize),COUNTIF(admin1listsize,"&lt;="&amp;admin1listsize),COUNTIF(admin1listsize,"&lt;="&amp;admin1listsize)+SUM(ISNUMBER(admin1listsize))),ROWS(D$3:D268)+SUM(ISBLANK(admin1listsize))),NOT(admin1listsize="")*IF(ISNUMBER(admin1listsize),COUNTIF(admin1listsize,"&lt;="&amp;admin1listsize),COUNTIF(admin1listsize,"&lt;="&amp;admin1listsize)+SUM(ISNUMBER(admin1listsize))),0)), ""))</f>
        <v/>
      </c>
      <c r="K268" s="71"/>
    </row>
    <row r="269" spans="1:11" s="1" customFormat="1" x14ac:dyDescent="0.25">
      <c r="A269" s="93" t="str">
        <f>IF($I$1&lt;&gt;"y", "", IF(ISBLANK(DATA!D270),"",IF(ISBLANK(DATA!K270),"NO DATA",DATA!K270)))</f>
        <v>Mexico</v>
      </c>
      <c r="B269" s="93" t="str">
        <f>IF($I$1&lt;&gt;"y", "",IF(ISBLANK(DATA!D270),"", IF(ISBLANK(DATA!L270),"NO DATA",DATA!L270)))</f>
        <v>Baja California Sur</v>
      </c>
      <c r="C269" s="93" t="str">
        <f t="shared" si="14"/>
        <v>Mexico@Baja California Sur</v>
      </c>
      <c r="D269" s="93" t="str">
        <f ca="1">IF($I$1&lt;&gt;"y", "", IF(C270="", "", IFERROR(LOOKUP(2,1/(COUNTIF($D$2:D268,mergednames)=0),mergednames), "")))</f>
        <v/>
      </c>
      <c r="E269" s="93" t="str">
        <f t="shared" ca="1" si="13"/>
        <v/>
      </c>
      <c r="F269" s="93" t="str">
        <f ca="1">IF($I$1&lt;&gt;"y", "", IF(A270="", "", IFERROR(LOOKUP(2,1/(COUNTIF($F$2:F268,get_country)=0),get_country), "")))</f>
        <v/>
      </c>
      <c r="G269" s="93" t="str">
        <f t="shared" ca="1" si="12"/>
        <v/>
      </c>
      <c r="H269" s="67" t="str">
        <f t="array" aca="1" ref="H269" ca="1">IF($I$1&lt;&gt;"y", "", IFERROR(INDEX(countrylistsize,MATCH(SMALL(NOT(countrylistsize="")*IF(ISNUMBER(countrylistsize),COUNTIF(countrylistsize,"&lt;="&amp;countrylistsize),COUNTIF(countrylistsize,"&lt;="&amp;countrylistsize)+SUM(ISNUMBER(countrylistsize))),ROWS(F$3:F269)+SUM(ISBLANK(countrylistsize))),NOT(countrylistsize="")*IF(ISNUMBER(countrylistsize),COUNTIF(countrylistsize,"&lt;="&amp;countrylistsize),COUNTIF(countrylistsize,"&lt;="&amp;countrylistsize)+SUM(ISNUMBER(countrylistsize))),0)), ""))</f>
        <v/>
      </c>
      <c r="I269" s="70"/>
      <c r="J269" s="67" t="str">
        <f t="array" aca="1" ref="J269" ca="1">IF($I$1&lt;&gt;"y", "", IFERROR(INDEX(admin1listsize,MATCH(SMALL(NOT(admin1listsize="")*IF(ISNUMBER(admin1listsize),COUNTIF(admin1listsize,"&lt;="&amp;admin1listsize),COUNTIF(admin1listsize,"&lt;="&amp;admin1listsize)+SUM(ISNUMBER(admin1listsize))),ROWS(D$3:D269)+SUM(ISBLANK(admin1listsize))),NOT(admin1listsize="")*IF(ISNUMBER(admin1listsize),COUNTIF(admin1listsize,"&lt;="&amp;admin1listsize),COUNTIF(admin1listsize,"&lt;="&amp;admin1listsize)+SUM(ISNUMBER(admin1listsize))),0)), ""))</f>
        <v/>
      </c>
      <c r="K269" s="71"/>
    </row>
    <row r="270" spans="1:11" s="1" customFormat="1" x14ac:dyDescent="0.25">
      <c r="A270" s="93" t="str">
        <f>IF($I$1&lt;&gt;"y", "", IF(ISBLANK(DATA!D271),"",IF(ISBLANK(DATA!K271),"NO DATA",DATA!K271)))</f>
        <v>Mexico</v>
      </c>
      <c r="B270" s="93" t="str">
        <f>IF($I$1&lt;&gt;"y", "",IF(ISBLANK(DATA!D271),"", IF(ISBLANK(DATA!L271),"NO DATA",DATA!L271)))</f>
        <v>Baja California Sur</v>
      </c>
      <c r="C270" s="93" t="str">
        <f t="shared" si="14"/>
        <v>Mexico@Baja California Sur</v>
      </c>
      <c r="D270" s="93" t="str">
        <f ca="1">IF($I$1&lt;&gt;"y", "", IF(C271="", "", IFERROR(LOOKUP(2,1/(COUNTIF($D$2:D269,mergednames)=0),mergednames), "")))</f>
        <v/>
      </c>
      <c r="E270" s="93" t="str">
        <f t="shared" ca="1" si="13"/>
        <v/>
      </c>
      <c r="F270" s="93" t="str">
        <f ca="1">IF($I$1&lt;&gt;"y", "", IF(A271="", "", IFERROR(LOOKUP(2,1/(COUNTIF($F$2:F269,get_country)=0),get_country), "")))</f>
        <v/>
      </c>
      <c r="G270" s="93" t="str">
        <f t="shared" ca="1" si="12"/>
        <v/>
      </c>
      <c r="H270" s="67" t="str">
        <f t="array" aca="1" ref="H270" ca="1">IF($I$1&lt;&gt;"y", "", IFERROR(INDEX(countrylistsize,MATCH(SMALL(NOT(countrylistsize="")*IF(ISNUMBER(countrylistsize),COUNTIF(countrylistsize,"&lt;="&amp;countrylistsize),COUNTIF(countrylistsize,"&lt;="&amp;countrylistsize)+SUM(ISNUMBER(countrylistsize))),ROWS(F$3:F270)+SUM(ISBLANK(countrylistsize))),NOT(countrylistsize="")*IF(ISNUMBER(countrylistsize),COUNTIF(countrylistsize,"&lt;="&amp;countrylistsize),COUNTIF(countrylistsize,"&lt;="&amp;countrylistsize)+SUM(ISNUMBER(countrylistsize))),0)), ""))</f>
        <v/>
      </c>
      <c r="I270" s="70"/>
      <c r="J270" s="67" t="str">
        <f t="array" aca="1" ref="J270" ca="1">IF($I$1&lt;&gt;"y", "", IFERROR(INDEX(admin1listsize,MATCH(SMALL(NOT(admin1listsize="")*IF(ISNUMBER(admin1listsize),COUNTIF(admin1listsize,"&lt;="&amp;admin1listsize),COUNTIF(admin1listsize,"&lt;="&amp;admin1listsize)+SUM(ISNUMBER(admin1listsize))),ROWS(D$3:D270)+SUM(ISBLANK(admin1listsize))),NOT(admin1listsize="")*IF(ISNUMBER(admin1listsize),COUNTIF(admin1listsize,"&lt;="&amp;admin1listsize),COUNTIF(admin1listsize,"&lt;="&amp;admin1listsize)+SUM(ISNUMBER(admin1listsize))),0)), ""))</f>
        <v/>
      </c>
      <c r="K270" s="71"/>
    </row>
    <row r="271" spans="1:11" s="1" customFormat="1" x14ac:dyDescent="0.25">
      <c r="A271" s="93" t="str">
        <f>IF($I$1&lt;&gt;"y", "", IF(ISBLANK(DATA!D272),"",IF(ISBLANK(DATA!K272),"NO DATA",DATA!K272)))</f>
        <v>Mexico</v>
      </c>
      <c r="B271" s="93" t="str">
        <f>IF($I$1&lt;&gt;"y", "",IF(ISBLANK(DATA!D272),"", IF(ISBLANK(DATA!L272),"NO DATA",DATA!L272)))</f>
        <v>Baja California Sur</v>
      </c>
      <c r="C271" s="93" t="str">
        <f t="shared" si="14"/>
        <v>Mexico@Baja California Sur</v>
      </c>
      <c r="D271" s="93" t="str">
        <f ca="1">IF($I$1&lt;&gt;"y", "", IF(C272="", "", IFERROR(LOOKUP(2,1/(COUNTIF($D$2:D270,mergednames)=0),mergednames), "")))</f>
        <v/>
      </c>
      <c r="E271" s="93" t="str">
        <f t="shared" ca="1" si="13"/>
        <v/>
      </c>
      <c r="F271" s="93" t="str">
        <f ca="1">IF($I$1&lt;&gt;"y", "", IF(A272="", "", IFERROR(LOOKUP(2,1/(COUNTIF($F$2:F270,get_country)=0),get_country), "")))</f>
        <v/>
      </c>
      <c r="G271" s="93" t="str">
        <f t="shared" ca="1" si="12"/>
        <v/>
      </c>
      <c r="H271" s="67" t="str">
        <f t="array" aca="1" ref="H271" ca="1">IF($I$1&lt;&gt;"y", "", IFERROR(INDEX(countrylistsize,MATCH(SMALL(NOT(countrylistsize="")*IF(ISNUMBER(countrylistsize),COUNTIF(countrylistsize,"&lt;="&amp;countrylistsize),COUNTIF(countrylistsize,"&lt;="&amp;countrylistsize)+SUM(ISNUMBER(countrylistsize))),ROWS(F$3:F271)+SUM(ISBLANK(countrylistsize))),NOT(countrylistsize="")*IF(ISNUMBER(countrylistsize),COUNTIF(countrylistsize,"&lt;="&amp;countrylistsize),COUNTIF(countrylistsize,"&lt;="&amp;countrylistsize)+SUM(ISNUMBER(countrylistsize))),0)), ""))</f>
        <v/>
      </c>
      <c r="I271" s="70"/>
      <c r="J271" s="67" t="str">
        <f t="array" aca="1" ref="J271" ca="1">IF($I$1&lt;&gt;"y", "", IFERROR(INDEX(admin1listsize,MATCH(SMALL(NOT(admin1listsize="")*IF(ISNUMBER(admin1listsize),COUNTIF(admin1listsize,"&lt;="&amp;admin1listsize),COUNTIF(admin1listsize,"&lt;="&amp;admin1listsize)+SUM(ISNUMBER(admin1listsize))),ROWS(D$3:D271)+SUM(ISBLANK(admin1listsize))),NOT(admin1listsize="")*IF(ISNUMBER(admin1listsize),COUNTIF(admin1listsize,"&lt;="&amp;admin1listsize),COUNTIF(admin1listsize,"&lt;="&amp;admin1listsize)+SUM(ISNUMBER(admin1listsize))),0)), ""))</f>
        <v/>
      </c>
      <c r="K271" s="71"/>
    </row>
    <row r="272" spans="1:11" s="1" customFormat="1" x14ac:dyDescent="0.25">
      <c r="A272" s="93" t="str">
        <f>IF($I$1&lt;&gt;"y", "", IF(ISBLANK(DATA!D273),"",IF(ISBLANK(DATA!K273),"NO DATA",DATA!K273)))</f>
        <v>Mexico</v>
      </c>
      <c r="B272" s="93" t="str">
        <f>IF($I$1&lt;&gt;"y", "",IF(ISBLANK(DATA!D273),"", IF(ISBLANK(DATA!L273),"NO DATA",DATA!L273)))</f>
        <v>Baja California Sur</v>
      </c>
      <c r="C272" s="93" t="str">
        <f t="shared" si="14"/>
        <v>Mexico@Baja California Sur</v>
      </c>
      <c r="D272" s="93" t="str">
        <f ca="1">IF($I$1&lt;&gt;"y", "", IF(C273="", "", IFERROR(LOOKUP(2,1/(COUNTIF($D$2:D271,mergednames)=0),mergednames), "")))</f>
        <v/>
      </c>
      <c r="E272" s="93" t="str">
        <f t="shared" ca="1" si="13"/>
        <v/>
      </c>
      <c r="F272" s="93" t="str">
        <f ca="1">IF($I$1&lt;&gt;"y", "", IF(A273="", "", IFERROR(LOOKUP(2,1/(COUNTIF($F$2:F271,get_country)=0),get_country), "")))</f>
        <v/>
      </c>
      <c r="G272" s="93" t="str">
        <f t="shared" ca="1" si="12"/>
        <v/>
      </c>
      <c r="H272" s="67" t="str">
        <f t="array" aca="1" ref="H272" ca="1">IF($I$1&lt;&gt;"y", "", IFERROR(INDEX(countrylistsize,MATCH(SMALL(NOT(countrylistsize="")*IF(ISNUMBER(countrylistsize),COUNTIF(countrylistsize,"&lt;="&amp;countrylistsize),COUNTIF(countrylistsize,"&lt;="&amp;countrylistsize)+SUM(ISNUMBER(countrylistsize))),ROWS(F$3:F272)+SUM(ISBLANK(countrylistsize))),NOT(countrylistsize="")*IF(ISNUMBER(countrylistsize),COUNTIF(countrylistsize,"&lt;="&amp;countrylistsize),COUNTIF(countrylistsize,"&lt;="&amp;countrylistsize)+SUM(ISNUMBER(countrylistsize))),0)), ""))</f>
        <v/>
      </c>
      <c r="I272" s="70"/>
      <c r="J272" s="67" t="str">
        <f t="array" aca="1" ref="J272" ca="1">IF($I$1&lt;&gt;"y", "", IFERROR(INDEX(admin1listsize,MATCH(SMALL(NOT(admin1listsize="")*IF(ISNUMBER(admin1listsize),COUNTIF(admin1listsize,"&lt;="&amp;admin1listsize),COUNTIF(admin1listsize,"&lt;="&amp;admin1listsize)+SUM(ISNUMBER(admin1listsize))),ROWS(D$3:D272)+SUM(ISBLANK(admin1listsize))),NOT(admin1listsize="")*IF(ISNUMBER(admin1listsize),COUNTIF(admin1listsize,"&lt;="&amp;admin1listsize),COUNTIF(admin1listsize,"&lt;="&amp;admin1listsize)+SUM(ISNUMBER(admin1listsize))),0)), ""))</f>
        <v/>
      </c>
      <c r="K272" s="71"/>
    </row>
    <row r="273" spans="1:11" s="1" customFormat="1" x14ac:dyDescent="0.25">
      <c r="A273" s="93" t="str">
        <f>IF($I$1&lt;&gt;"y", "", IF(ISBLANK(DATA!D274),"",IF(ISBLANK(DATA!K274),"NO DATA",DATA!K274)))</f>
        <v>Mexico</v>
      </c>
      <c r="B273" s="93" t="str">
        <f>IF($I$1&lt;&gt;"y", "",IF(ISBLANK(DATA!D274),"", IF(ISBLANK(DATA!L274),"NO DATA",DATA!L274)))</f>
        <v>Baja California Sur</v>
      </c>
      <c r="C273" s="93" t="str">
        <f t="shared" si="14"/>
        <v>Mexico@Baja California Sur</v>
      </c>
      <c r="D273" s="93" t="str">
        <f ca="1">IF($I$1&lt;&gt;"y", "", IF(C274="", "", IFERROR(LOOKUP(2,1/(COUNTIF($D$2:D272,mergednames)=0),mergednames), "")))</f>
        <v/>
      </c>
      <c r="E273" s="93" t="str">
        <f t="shared" ca="1" si="13"/>
        <v/>
      </c>
      <c r="F273" s="93" t="str">
        <f ca="1">IF($I$1&lt;&gt;"y", "", IF(A274="", "", IFERROR(LOOKUP(2,1/(COUNTIF($F$2:F272,get_country)=0),get_country), "")))</f>
        <v/>
      </c>
      <c r="G273" s="93" t="str">
        <f t="shared" ca="1" si="12"/>
        <v/>
      </c>
      <c r="H273" s="67" t="str">
        <f t="array" aca="1" ref="H273" ca="1">IF($I$1&lt;&gt;"y", "", IFERROR(INDEX(countrylistsize,MATCH(SMALL(NOT(countrylistsize="")*IF(ISNUMBER(countrylistsize),COUNTIF(countrylistsize,"&lt;="&amp;countrylistsize),COUNTIF(countrylistsize,"&lt;="&amp;countrylistsize)+SUM(ISNUMBER(countrylistsize))),ROWS(F$3:F273)+SUM(ISBLANK(countrylistsize))),NOT(countrylistsize="")*IF(ISNUMBER(countrylistsize),COUNTIF(countrylistsize,"&lt;="&amp;countrylistsize),COUNTIF(countrylistsize,"&lt;="&amp;countrylistsize)+SUM(ISNUMBER(countrylistsize))),0)), ""))</f>
        <v/>
      </c>
      <c r="I273" s="70"/>
      <c r="J273" s="67" t="str">
        <f t="array" aca="1" ref="J273" ca="1">IF($I$1&lt;&gt;"y", "", IFERROR(INDEX(admin1listsize,MATCH(SMALL(NOT(admin1listsize="")*IF(ISNUMBER(admin1listsize),COUNTIF(admin1listsize,"&lt;="&amp;admin1listsize),COUNTIF(admin1listsize,"&lt;="&amp;admin1listsize)+SUM(ISNUMBER(admin1listsize))),ROWS(D$3:D273)+SUM(ISBLANK(admin1listsize))),NOT(admin1listsize="")*IF(ISNUMBER(admin1listsize),COUNTIF(admin1listsize,"&lt;="&amp;admin1listsize),COUNTIF(admin1listsize,"&lt;="&amp;admin1listsize)+SUM(ISNUMBER(admin1listsize))),0)), ""))</f>
        <v/>
      </c>
      <c r="K273" s="71"/>
    </row>
    <row r="274" spans="1:11" s="1" customFormat="1" x14ac:dyDescent="0.25">
      <c r="A274" s="93" t="str">
        <f>IF($I$1&lt;&gt;"y", "", IF(ISBLANK(DATA!D275),"",IF(ISBLANK(DATA!K275),"NO DATA",DATA!K275)))</f>
        <v>Mexico</v>
      </c>
      <c r="B274" s="93" t="str">
        <f>IF($I$1&lt;&gt;"y", "",IF(ISBLANK(DATA!D275),"", IF(ISBLANK(DATA!L275),"NO DATA",DATA!L275)))</f>
        <v>Baja California Sur</v>
      </c>
      <c r="C274" s="93" t="str">
        <f t="shared" si="14"/>
        <v>Mexico@Baja California Sur</v>
      </c>
      <c r="D274" s="93" t="str">
        <f ca="1">IF($I$1&lt;&gt;"y", "", IF(C275="", "", IFERROR(LOOKUP(2,1/(COUNTIF($D$2:D273,mergednames)=0),mergednames), "")))</f>
        <v/>
      </c>
      <c r="E274" s="93" t="str">
        <f t="shared" ca="1" si="13"/>
        <v/>
      </c>
      <c r="F274" s="93" t="str">
        <f ca="1">IF($I$1&lt;&gt;"y", "", IF(A275="", "", IFERROR(LOOKUP(2,1/(COUNTIF($F$2:F273,get_country)=0),get_country), "")))</f>
        <v/>
      </c>
      <c r="G274" s="93" t="str">
        <f t="shared" ca="1" si="12"/>
        <v/>
      </c>
      <c r="H274" s="67" t="str">
        <f t="array" aca="1" ref="H274" ca="1">IF($I$1&lt;&gt;"y", "", IFERROR(INDEX(countrylistsize,MATCH(SMALL(NOT(countrylistsize="")*IF(ISNUMBER(countrylistsize),COUNTIF(countrylistsize,"&lt;="&amp;countrylistsize),COUNTIF(countrylistsize,"&lt;="&amp;countrylistsize)+SUM(ISNUMBER(countrylistsize))),ROWS(F$3:F274)+SUM(ISBLANK(countrylistsize))),NOT(countrylistsize="")*IF(ISNUMBER(countrylistsize),COUNTIF(countrylistsize,"&lt;="&amp;countrylistsize),COUNTIF(countrylistsize,"&lt;="&amp;countrylistsize)+SUM(ISNUMBER(countrylistsize))),0)), ""))</f>
        <v/>
      </c>
      <c r="I274" s="70"/>
      <c r="J274" s="67" t="str">
        <f t="array" aca="1" ref="J274" ca="1">IF($I$1&lt;&gt;"y", "", IFERROR(INDEX(admin1listsize,MATCH(SMALL(NOT(admin1listsize="")*IF(ISNUMBER(admin1listsize),COUNTIF(admin1listsize,"&lt;="&amp;admin1listsize),COUNTIF(admin1listsize,"&lt;="&amp;admin1listsize)+SUM(ISNUMBER(admin1listsize))),ROWS(D$3:D274)+SUM(ISBLANK(admin1listsize))),NOT(admin1listsize="")*IF(ISNUMBER(admin1listsize),COUNTIF(admin1listsize,"&lt;="&amp;admin1listsize),COUNTIF(admin1listsize,"&lt;="&amp;admin1listsize)+SUM(ISNUMBER(admin1listsize))),0)), ""))</f>
        <v/>
      </c>
      <c r="K274" s="71"/>
    </row>
    <row r="275" spans="1:11" s="1" customFormat="1" x14ac:dyDescent="0.25">
      <c r="A275" s="93" t="str">
        <f>IF($I$1&lt;&gt;"y", "", IF(ISBLANK(DATA!D276),"",IF(ISBLANK(DATA!K276),"NO DATA",DATA!K276)))</f>
        <v>Mexico</v>
      </c>
      <c r="B275" s="93" t="str">
        <f>IF($I$1&lt;&gt;"y", "",IF(ISBLANK(DATA!D276),"", IF(ISBLANK(DATA!L276),"NO DATA",DATA!L276)))</f>
        <v>Baja California Sur</v>
      </c>
      <c r="C275" s="93" t="str">
        <f t="shared" si="14"/>
        <v>Mexico@Baja California Sur</v>
      </c>
      <c r="D275" s="93" t="str">
        <f ca="1">IF($I$1&lt;&gt;"y", "", IF(C276="", "", IFERROR(LOOKUP(2,1/(COUNTIF($D$2:D274,mergednames)=0),mergednames), "")))</f>
        <v/>
      </c>
      <c r="E275" s="93" t="str">
        <f t="shared" ca="1" si="13"/>
        <v/>
      </c>
      <c r="F275" s="93" t="str">
        <f ca="1">IF($I$1&lt;&gt;"y", "", IF(A276="", "", IFERROR(LOOKUP(2,1/(COUNTIF($F$2:F274,get_country)=0),get_country), "")))</f>
        <v/>
      </c>
      <c r="G275" s="93" t="str">
        <f t="shared" ca="1" si="12"/>
        <v/>
      </c>
      <c r="H275" s="67" t="str">
        <f t="array" aca="1" ref="H275" ca="1">IF($I$1&lt;&gt;"y", "", IFERROR(INDEX(countrylistsize,MATCH(SMALL(NOT(countrylistsize="")*IF(ISNUMBER(countrylistsize),COUNTIF(countrylistsize,"&lt;="&amp;countrylistsize),COUNTIF(countrylistsize,"&lt;="&amp;countrylistsize)+SUM(ISNUMBER(countrylistsize))),ROWS(F$3:F275)+SUM(ISBLANK(countrylistsize))),NOT(countrylistsize="")*IF(ISNUMBER(countrylistsize),COUNTIF(countrylistsize,"&lt;="&amp;countrylistsize),COUNTIF(countrylistsize,"&lt;="&amp;countrylistsize)+SUM(ISNUMBER(countrylistsize))),0)), ""))</f>
        <v/>
      </c>
      <c r="I275" s="70"/>
      <c r="J275" s="67" t="str">
        <f t="array" aca="1" ref="J275" ca="1">IF($I$1&lt;&gt;"y", "", IFERROR(INDEX(admin1listsize,MATCH(SMALL(NOT(admin1listsize="")*IF(ISNUMBER(admin1listsize),COUNTIF(admin1listsize,"&lt;="&amp;admin1listsize),COUNTIF(admin1listsize,"&lt;="&amp;admin1listsize)+SUM(ISNUMBER(admin1listsize))),ROWS(D$3:D275)+SUM(ISBLANK(admin1listsize))),NOT(admin1listsize="")*IF(ISNUMBER(admin1listsize),COUNTIF(admin1listsize,"&lt;="&amp;admin1listsize),COUNTIF(admin1listsize,"&lt;="&amp;admin1listsize)+SUM(ISNUMBER(admin1listsize))),0)), ""))</f>
        <v/>
      </c>
      <c r="K275" s="71"/>
    </row>
    <row r="276" spans="1:11" s="1" customFormat="1" x14ac:dyDescent="0.25">
      <c r="A276" s="93" t="str">
        <f>IF($I$1&lt;&gt;"y", "", IF(ISBLANK(DATA!D277),"",IF(ISBLANK(DATA!K277),"NO DATA",DATA!K277)))</f>
        <v>Mexico</v>
      </c>
      <c r="B276" s="93" t="str">
        <f>IF($I$1&lt;&gt;"y", "",IF(ISBLANK(DATA!D277),"", IF(ISBLANK(DATA!L277),"NO DATA",DATA!L277)))</f>
        <v>Baja California Sur</v>
      </c>
      <c r="C276" s="93" t="str">
        <f t="shared" si="14"/>
        <v>Mexico@Baja California Sur</v>
      </c>
      <c r="D276" s="93" t="str">
        <f ca="1">IF($I$1&lt;&gt;"y", "", IF(C277="", "", IFERROR(LOOKUP(2,1/(COUNTIF($D$2:D275,mergednames)=0),mergednames), "")))</f>
        <v/>
      </c>
      <c r="E276" s="93" t="str">
        <f t="shared" ca="1" si="13"/>
        <v/>
      </c>
      <c r="F276" s="93" t="str">
        <f ca="1">IF($I$1&lt;&gt;"y", "", IF(A277="", "", IFERROR(LOOKUP(2,1/(COUNTIF($F$2:F275,get_country)=0),get_country), "")))</f>
        <v/>
      </c>
      <c r="G276" s="93" t="str">
        <f t="shared" ca="1" si="12"/>
        <v/>
      </c>
      <c r="H276" s="67" t="str">
        <f t="array" aca="1" ref="H276" ca="1">IF($I$1&lt;&gt;"y", "", IFERROR(INDEX(countrylistsize,MATCH(SMALL(NOT(countrylistsize="")*IF(ISNUMBER(countrylistsize),COUNTIF(countrylistsize,"&lt;="&amp;countrylistsize),COUNTIF(countrylistsize,"&lt;="&amp;countrylistsize)+SUM(ISNUMBER(countrylistsize))),ROWS(F$3:F276)+SUM(ISBLANK(countrylistsize))),NOT(countrylistsize="")*IF(ISNUMBER(countrylistsize),COUNTIF(countrylistsize,"&lt;="&amp;countrylistsize),COUNTIF(countrylistsize,"&lt;="&amp;countrylistsize)+SUM(ISNUMBER(countrylistsize))),0)), ""))</f>
        <v/>
      </c>
      <c r="I276" s="70"/>
      <c r="J276" s="67" t="str">
        <f t="array" aca="1" ref="J276" ca="1">IF($I$1&lt;&gt;"y", "", IFERROR(INDEX(admin1listsize,MATCH(SMALL(NOT(admin1listsize="")*IF(ISNUMBER(admin1listsize),COUNTIF(admin1listsize,"&lt;="&amp;admin1listsize),COUNTIF(admin1listsize,"&lt;="&amp;admin1listsize)+SUM(ISNUMBER(admin1listsize))),ROWS(D$3:D276)+SUM(ISBLANK(admin1listsize))),NOT(admin1listsize="")*IF(ISNUMBER(admin1listsize),COUNTIF(admin1listsize,"&lt;="&amp;admin1listsize),COUNTIF(admin1listsize,"&lt;="&amp;admin1listsize)+SUM(ISNUMBER(admin1listsize))),0)), ""))</f>
        <v/>
      </c>
      <c r="K276" s="71"/>
    </row>
    <row r="277" spans="1:11" s="1" customFormat="1" x14ac:dyDescent="0.25">
      <c r="A277" s="93" t="str">
        <f>IF($I$1&lt;&gt;"y", "", IF(ISBLANK(DATA!D278),"",IF(ISBLANK(DATA!K278),"NO DATA",DATA!K278)))</f>
        <v>USA</v>
      </c>
      <c r="B277" s="93" t="str">
        <f>IF($I$1&lt;&gt;"y", "",IF(ISBLANK(DATA!D278),"", IF(ISBLANK(DATA!L278),"NO DATA",DATA!L278)))</f>
        <v>Arizona</v>
      </c>
      <c r="C277" s="93" t="str">
        <f t="shared" si="14"/>
        <v>USA@Arizona</v>
      </c>
      <c r="D277" s="93" t="str">
        <f ca="1">IF($I$1&lt;&gt;"y", "", IF(C278="", "", IFERROR(LOOKUP(2,1/(COUNTIF($D$2:D276,mergednames)=0),mergednames), "")))</f>
        <v/>
      </c>
      <c r="E277" s="93" t="str">
        <f t="shared" ca="1" si="13"/>
        <v/>
      </c>
      <c r="F277" s="93" t="str">
        <f ca="1">IF($I$1&lt;&gt;"y", "", IF(A278="", "", IFERROR(LOOKUP(2,1/(COUNTIF($F$2:F276,get_country)=0),get_country), "")))</f>
        <v/>
      </c>
      <c r="G277" s="93" t="str">
        <f t="shared" ca="1" si="12"/>
        <v/>
      </c>
      <c r="H277" s="67" t="str">
        <f t="array" aca="1" ref="H277" ca="1">IF($I$1&lt;&gt;"y", "", IFERROR(INDEX(countrylistsize,MATCH(SMALL(NOT(countrylistsize="")*IF(ISNUMBER(countrylistsize),COUNTIF(countrylistsize,"&lt;="&amp;countrylistsize),COUNTIF(countrylistsize,"&lt;="&amp;countrylistsize)+SUM(ISNUMBER(countrylistsize))),ROWS(F$3:F277)+SUM(ISBLANK(countrylistsize))),NOT(countrylistsize="")*IF(ISNUMBER(countrylistsize),COUNTIF(countrylistsize,"&lt;="&amp;countrylistsize),COUNTIF(countrylistsize,"&lt;="&amp;countrylistsize)+SUM(ISNUMBER(countrylistsize))),0)), ""))</f>
        <v/>
      </c>
      <c r="I277" s="70"/>
      <c r="J277" s="67" t="str">
        <f t="array" aca="1" ref="J277" ca="1">IF($I$1&lt;&gt;"y", "", IFERROR(INDEX(admin1listsize,MATCH(SMALL(NOT(admin1listsize="")*IF(ISNUMBER(admin1listsize),COUNTIF(admin1listsize,"&lt;="&amp;admin1listsize),COUNTIF(admin1listsize,"&lt;="&amp;admin1listsize)+SUM(ISNUMBER(admin1listsize))),ROWS(D$3:D277)+SUM(ISBLANK(admin1listsize))),NOT(admin1listsize="")*IF(ISNUMBER(admin1listsize),COUNTIF(admin1listsize,"&lt;="&amp;admin1listsize),COUNTIF(admin1listsize,"&lt;="&amp;admin1listsize)+SUM(ISNUMBER(admin1listsize))),0)), ""))</f>
        <v/>
      </c>
      <c r="K277" s="71"/>
    </row>
    <row r="278" spans="1:11" s="1" customFormat="1" x14ac:dyDescent="0.25">
      <c r="A278" s="93" t="str">
        <f>IF($I$1&lt;&gt;"y", "", IF(ISBLANK(DATA!D279),"",IF(ISBLANK(DATA!K279),"NO DATA",DATA!K279)))</f>
        <v>Mexico</v>
      </c>
      <c r="B278" s="93" t="str">
        <f>IF($I$1&lt;&gt;"y", "",IF(ISBLANK(DATA!D279),"", IF(ISBLANK(DATA!L279),"NO DATA",DATA!L279)))</f>
        <v>Baja California</v>
      </c>
      <c r="C278" s="93" t="str">
        <f t="shared" si="14"/>
        <v>Mexico@Baja California</v>
      </c>
      <c r="D278" s="93" t="str">
        <f ca="1">IF($I$1&lt;&gt;"y", "", IF(C279="", "", IFERROR(LOOKUP(2,1/(COUNTIF($D$2:D277,mergednames)=0),mergednames), "")))</f>
        <v/>
      </c>
      <c r="E278" s="93" t="str">
        <f t="shared" ca="1" si="13"/>
        <v/>
      </c>
      <c r="F278" s="93" t="str">
        <f ca="1">IF($I$1&lt;&gt;"y", "", IF(A279="", "", IFERROR(LOOKUP(2,1/(COUNTIF($F$2:F277,get_country)=0),get_country), "")))</f>
        <v/>
      </c>
      <c r="G278" s="93" t="str">
        <f t="shared" ca="1" si="12"/>
        <v/>
      </c>
      <c r="H278" s="67" t="str">
        <f t="array" aca="1" ref="H278" ca="1">IF($I$1&lt;&gt;"y", "", IFERROR(INDEX(countrylistsize,MATCH(SMALL(NOT(countrylistsize="")*IF(ISNUMBER(countrylistsize),COUNTIF(countrylistsize,"&lt;="&amp;countrylistsize),COUNTIF(countrylistsize,"&lt;="&amp;countrylistsize)+SUM(ISNUMBER(countrylistsize))),ROWS(F$3:F278)+SUM(ISBLANK(countrylistsize))),NOT(countrylistsize="")*IF(ISNUMBER(countrylistsize),COUNTIF(countrylistsize,"&lt;="&amp;countrylistsize),COUNTIF(countrylistsize,"&lt;="&amp;countrylistsize)+SUM(ISNUMBER(countrylistsize))),0)), ""))</f>
        <v/>
      </c>
      <c r="I278" s="70"/>
      <c r="J278" s="67" t="str">
        <f t="array" aca="1" ref="J278" ca="1">IF($I$1&lt;&gt;"y", "", IFERROR(INDEX(admin1listsize,MATCH(SMALL(NOT(admin1listsize="")*IF(ISNUMBER(admin1listsize),COUNTIF(admin1listsize,"&lt;="&amp;admin1listsize),COUNTIF(admin1listsize,"&lt;="&amp;admin1listsize)+SUM(ISNUMBER(admin1listsize))),ROWS(D$3:D278)+SUM(ISBLANK(admin1listsize))),NOT(admin1listsize="")*IF(ISNUMBER(admin1listsize),COUNTIF(admin1listsize,"&lt;="&amp;admin1listsize),COUNTIF(admin1listsize,"&lt;="&amp;admin1listsize)+SUM(ISNUMBER(admin1listsize))),0)), ""))</f>
        <v/>
      </c>
      <c r="K278" s="71"/>
    </row>
    <row r="279" spans="1:11" s="1" customFormat="1" x14ac:dyDescent="0.25">
      <c r="A279" s="93" t="str">
        <f>IF($I$1&lt;&gt;"y", "", IF(ISBLANK(DATA!D280),"",IF(ISBLANK(DATA!K280),"NO DATA",DATA!K280)))</f>
        <v>Mexico</v>
      </c>
      <c r="B279" s="93" t="str">
        <f>IF($I$1&lt;&gt;"y", "",IF(ISBLANK(DATA!D280),"", IF(ISBLANK(DATA!L280),"NO DATA",DATA!L280)))</f>
        <v>Baja California</v>
      </c>
      <c r="C279" s="93" t="str">
        <f t="shared" si="14"/>
        <v>Mexico@Baja California</v>
      </c>
      <c r="D279" s="93" t="str">
        <f ca="1">IF($I$1&lt;&gt;"y", "", IF(C280="", "", IFERROR(LOOKUP(2,1/(COUNTIF($D$2:D278,mergednames)=0),mergednames), "")))</f>
        <v/>
      </c>
      <c r="E279" s="93" t="str">
        <f t="shared" ca="1" si="13"/>
        <v/>
      </c>
      <c r="F279" s="93" t="str">
        <f ca="1">IF($I$1&lt;&gt;"y", "", IF(A280="", "", IFERROR(LOOKUP(2,1/(COUNTIF($F$2:F278,get_country)=0),get_country), "")))</f>
        <v/>
      </c>
      <c r="G279" s="93" t="str">
        <f t="shared" ca="1" si="12"/>
        <v/>
      </c>
      <c r="H279" s="67" t="str">
        <f t="array" aca="1" ref="H279" ca="1">IF($I$1&lt;&gt;"y", "", IFERROR(INDEX(countrylistsize,MATCH(SMALL(NOT(countrylistsize="")*IF(ISNUMBER(countrylistsize),COUNTIF(countrylistsize,"&lt;="&amp;countrylistsize),COUNTIF(countrylistsize,"&lt;="&amp;countrylistsize)+SUM(ISNUMBER(countrylistsize))),ROWS(F$3:F279)+SUM(ISBLANK(countrylistsize))),NOT(countrylistsize="")*IF(ISNUMBER(countrylistsize),COUNTIF(countrylistsize,"&lt;="&amp;countrylistsize),COUNTIF(countrylistsize,"&lt;="&amp;countrylistsize)+SUM(ISNUMBER(countrylistsize))),0)), ""))</f>
        <v/>
      </c>
      <c r="I279" s="70"/>
      <c r="J279" s="67" t="str">
        <f t="array" aca="1" ref="J279" ca="1">IF($I$1&lt;&gt;"y", "", IFERROR(INDEX(admin1listsize,MATCH(SMALL(NOT(admin1listsize="")*IF(ISNUMBER(admin1listsize),COUNTIF(admin1listsize,"&lt;="&amp;admin1listsize),COUNTIF(admin1listsize,"&lt;="&amp;admin1listsize)+SUM(ISNUMBER(admin1listsize))),ROWS(D$3:D279)+SUM(ISBLANK(admin1listsize))),NOT(admin1listsize="")*IF(ISNUMBER(admin1listsize),COUNTIF(admin1listsize,"&lt;="&amp;admin1listsize),COUNTIF(admin1listsize,"&lt;="&amp;admin1listsize)+SUM(ISNUMBER(admin1listsize))),0)), ""))</f>
        <v/>
      </c>
      <c r="K279" s="71"/>
    </row>
    <row r="280" spans="1:11" s="1" customFormat="1" x14ac:dyDescent="0.25">
      <c r="A280" s="93" t="str">
        <f>IF($I$1&lt;&gt;"y", "", IF(ISBLANK(DATA!D281),"",IF(ISBLANK(DATA!K281),"NO DATA",DATA!K281)))</f>
        <v>Mexico</v>
      </c>
      <c r="B280" s="93" t="str">
        <f>IF($I$1&lt;&gt;"y", "",IF(ISBLANK(DATA!D281),"", IF(ISBLANK(DATA!L281),"NO DATA",DATA!L281)))</f>
        <v>Baja California</v>
      </c>
      <c r="C280" s="93" t="str">
        <f t="shared" si="14"/>
        <v>Mexico@Baja California</v>
      </c>
      <c r="D280" s="93" t="str">
        <f ca="1">IF($I$1&lt;&gt;"y", "", IF(C281="", "", IFERROR(LOOKUP(2,1/(COUNTIF($D$2:D279,mergednames)=0),mergednames), "")))</f>
        <v/>
      </c>
      <c r="E280" s="93" t="str">
        <f t="shared" ca="1" si="13"/>
        <v/>
      </c>
      <c r="F280" s="93" t="str">
        <f ca="1">IF($I$1&lt;&gt;"y", "", IF(A281="", "", IFERROR(LOOKUP(2,1/(COUNTIF($F$2:F279,get_country)=0),get_country), "")))</f>
        <v/>
      </c>
      <c r="G280" s="93" t="str">
        <f t="shared" ca="1" si="12"/>
        <v/>
      </c>
      <c r="H280" s="67" t="str">
        <f t="array" aca="1" ref="H280" ca="1">IF($I$1&lt;&gt;"y", "", IFERROR(INDEX(countrylistsize,MATCH(SMALL(NOT(countrylistsize="")*IF(ISNUMBER(countrylistsize),COUNTIF(countrylistsize,"&lt;="&amp;countrylistsize),COUNTIF(countrylistsize,"&lt;="&amp;countrylistsize)+SUM(ISNUMBER(countrylistsize))),ROWS(F$3:F280)+SUM(ISBLANK(countrylistsize))),NOT(countrylistsize="")*IF(ISNUMBER(countrylistsize),COUNTIF(countrylistsize,"&lt;="&amp;countrylistsize),COUNTIF(countrylistsize,"&lt;="&amp;countrylistsize)+SUM(ISNUMBER(countrylistsize))),0)), ""))</f>
        <v/>
      </c>
      <c r="I280" s="70"/>
      <c r="J280" s="67" t="str">
        <f t="array" aca="1" ref="J280" ca="1">IF($I$1&lt;&gt;"y", "", IFERROR(INDEX(admin1listsize,MATCH(SMALL(NOT(admin1listsize="")*IF(ISNUMBER(admin1listsize),COUNTIF(admin1listsize,"&lt;="&amp;admin1listsize),COUNTIF(admin1listsize,"&lt;="&amp;admin1listsize)+SUM(ISNUMBER(admin1listsize))),ROWS(D$3:D280)+SUM(ISBLANK(admin1listsize))),NOT(admin1listsize="")*IF(ISNUMBER(admin1listsize),COUNTIF(admin1listsize,"&lt;="&amp;admin1listsize),COUNTIF(admin1listsize,"&lt;="&amp;admin1listsize)+SUM(ISNUMBER(admin1listsize))),0)), ""))</f>
        <v/>
      </c>
      <c r="K280" s="71"/>
    </row>
    <row r="281" spans="1:11" s="1" customFormat="1" x14ac:dyDescent="0.25">
      <c r="A281" s="93" t="str">
        <f>IF($I$1&lt;&gt;"y", "", IF(ISBLANK(DATA!D282),"",IF(ISBLANK(DATA!K282),"NO DATA",DATA!K282)))</f>
        <v>Mexico</v>
      </c>
      <c r="B281" s="93" t="str">
        <f>IF($I$1&lt;&gt;"y", "",IF(ISBLANK(DATA!D282),"", IF(ISBLANK(DATA!L282),"NO DATA",DATA!L282)))</f>
        <v>Baja California</v>
      </c>
      <c r="C281" s="93" t="str">
        <f t="shared" si="14"/>
        <v>Mexico@Baja California</v>
      </c>
      <c r="D281" s="93" t="str">
        <f ca="1">IF($I$1&lt;&gt;"y", "", IF(C282="", "", IFERROR(LOOKUP(2,1/(COUNTIF($D$2:D280,mergednames)=0),mergednames), "")))</f>
        <v/>
      </c>
      <c r="E281" s="93" t="str">
        <f t="shared" ca="1" si="13"/>
        <v/>
      </c>
      <c r="F281" s="93" t="str">
        <f ca="1">IF($I$1&lt;&gt;"y", "", IF(A282="", "", IFERROR(LOOKUP(2,1/(COUNTIF($F$2:F280,get_country)=0),get_country), "")))</f>
        <v/>
      </c>
      <c r="G281" s="93" t="str">
        <f t="shared" ca="1" si="12"/>
        <v/>
      </c>
      <c r="H281" s="67" t="str">
        <f t="array" aca="1" ref="H281" ca="1">IF($I$1&lt;&gt;"y", "", IFERROR(INDEX(countrylistsize,MATCH(SMALL(NOT(countrylistsize="")*IF(ISNUMBER(countrylistsize),COUNTIF(countrylistsize,"&lt;="&amp;countrylistsize),COUNTIF(countrylistsize,"&lt;="&amp;countrylistsize)+SUM(ISNUMBER(countrylistsize))),ROWS(F$3:F281)+SUM(ISBLANK(countrylistsize))),NOT(countrylistsize="")*IF(ISNUMBER(countrylistsize),COUNTIF(countrylistsize,"&lt;="&amp;countrylistsize),COUNTIF(countrylistsize,"&lt;="&amp;countrylistsize)+SUM(ISNUMBER(countrylistsize))),0)), ""))</f>
        <v/>
      </c>
      <c r="I281" s="70"/>
      <c r="J281" s="67" t="str">
        <f t="array" aca="1" ref="J281" ca="1">IF($I$1&lt;&gt;"y", "", IFERROR(INDEX(admin1listsize,MATCH(SMALL(NOT(admin1listsize="")*IF(ISNUMBER(admin1listsize),COUNTIF(admin1listsize,"&lt;="&amp;admin1listsize),COUNTIF(admin1listsize,"&lt;="&amp;admin1listsize)+SUM(ISNUMBER(admin1listsize))),ROWS(D$3:D281)+SUM(ISBLANK(admin1listsize))),NOT(admin1listsize="")*IF(ISNUMBER(admin1listsize),COUNTIF(admin1listsize,"&lt;="&amp;admin1listsize),COUNTIF(admin1listsize,"&lt;="&amp;admin1listsize)+SUM(ISNUMBER(admin1listsize))),0)), ""))</f>
        <v/>
      </c>
      <c r="K281" s="71"/>
    </row>
    <row r="282" spans="1:11" s="1" customFormat="1" x14ac:dyDescent="0.25">
      <c r="A282" s="93" t="str">
        <f>IF($I$1&lt;&gt;"y", "", IF(ISBLANK(DATA!D283),"",IF(ISBLANK(DATA!K283),"NO DATA",DATA!K283)))</f>
        <v>Mexico</v>
      </c>
      <c r="B282" s="93" t="str">
        <f>IF($I$1&lt;&gt;"y", "",IF(ISBLANK(DATA!D283),"", IF(ISBLANK(DATA!L283),"NO DATA",DATA!L283)))</f>
        <v>Baja California</v>
      </c>
      <c r="C282" s="93" t="str">
        <f t="shared" si="14"/>
        <v>Mexico@Baja California</v>
      </c>
      <c r="D282" s="93" t="str">
        <f ca="1">IF($I$1&lt;&gt;"y", "", IF(C283="", "", IFERROR(LOOKUP(2,1/(COUNTIF($D$2:D281,mergednames)=0),mergednames), "")))</f>
        <v/>
      </c>
      <c r="E282" s="93" t="str">
        <f t="shared" ca="1" si="13"/>
        <v/>
      </c>
      <c r="F282" s="93" t="str">
        <f ca="1">IF($I$1&lt;&gt;"y", "", IF(A283="", "", IFERROR(LOOKUP(2,1/(COUNTIF($F$2:F281,get_country)=0),get_country), "")))</f>
        <v/>
      </c>
      <c r="G282" s="93" t="str">
        <f t="shared" ca="1" si="12"/>
        <v/>
      </c>
      <c r="H282" s="67" t="str">
        <f t="array" aca="1" ref="H282" ca="1">IF($I$1&lt;&gt;"y", "", IFERROR(INDEX(countrylistsize,MATCH(SMALL(NOT(countrylistsize="")*IF(ISNUMBER(countrylistsize),COUNTIF(countrylistsize,"&lt;="&amp;countrylistsize),COUNTIF(countrylistsize,"&lt;="&amp;countrylistsize)+SUM(ISNUMBER(countrylistsize))),ROWS(F$3:F282)+SUM(ISBLANK(countrylistsize))),NOT(countrylistsize="")*IF(ISNUMBER(countrylistsize),COUNTIF(countrylistsize,"&lt;="&amp;countrylistsize),COUNTIF(countrylistsize,"&lt;="&amp;countrylistsize)+SUM(ISNUMBER(countrylistsize))),0)), ""))</f>
        <v/>
      </c>
      <c r="I282" s="70"/>
      <c r="J282" s="67" t="str">
        <f t="array" aca="1" ref="J282" ca="1">IF($I$1&lt;&gt;"y", "", IFERROR(INDEX(admin1listsize,MATCH(SMALL(NOT(admin1listsize="")*IF(ISNUMBER(admin1listsize),COUNTIF(admin1listsize,"&lt;="&amp;admin1listsize),COUNTIF(admin1listsize,"&lt;="&amp;admin1listsize)+SUM(ISNUMBER(admin1listsize))),ROWS(D$3:D282)+SUM(ISBLANK(admin1listsize))),NOT(admin1listsize="")*IF(ISNUMBER(admin1listsize),COUNTIF(admin1listsize,"&lt;="&amp;admin1listsize),COUNTIF(admin1listsize,"&lt;="&amp;admin1listsize)+SUM(ISNUMBER(admin1listsize))),0)), ""))</f>
        <v/>
      </c>
      <c r="K282" s="71"/>
    </row>
    <row r="283" spans="1:11" s="1" customFormat="1" x14ac:dyDescent="0.25">
      <c r="A283" s="93" t="str">
        <f>IF($I$1&lt;&gt;"y", "", IF(ISBLANK(DATA!D284),"",IF(ISBLANK(DATA!K284),"NO DATA",DATA!K284)))</f>
        <v>Mexico</v>
      </c>
      <c r="B283" s="93" t="str">
        <f>IF($I$1&lt;&gt;"y", "",IF(ISBLANK(DATA!D284),"", IF(ISBLANK(DATA!L284),"NO DATA",DATA!L284)))</f>
        <v>Oaxaca</v>
      </c>
      <c r="C283" s="93" t="str">
        <f t="shared" si="14"/>
        <v>Mexico@Oaxaca</v>
      </c>
      <c r="D283" s="93" t="str">
        <f ca="1">IF($I$1&lt;&gt;"y", "", IF(C284="", "", IFERROR(LOOKUP(2,1/(COUNTIF($D$2:D282,mergednames)=0),mergednames), "")))</f>
        <v/>
      </c>
      <c r="E283" s="93" t="str">
        <f t="shared" ca="1" si="13"/>
        <v/>
      </c>
      <c r="F283" s="93" t="str">
        <f ca="1">IF($I$1&lt;&gt;"y", "", IF(A284="", "", IFERROR(LOOKUP(2,1/(COUNTIF($F$2:F282,get_country)=0),get_country), "")))</f>
        <v/>
      </c>
      <c r="G283" s="93" t="str">
        <f t="shared" ca="1" si="12"/>
        <v/>
      </c>
      <c r="H283" s="67" t="str">
        <f t="array" aca="1" ref="H283" ca="1">IF($I$1&lt;&gt;"y", "", IFERROR(INDEX(countrylistsize,MATCH(SMALL(NOT(countrylistsize="")*IF(ISNUMBER(countrylistsize),COUNTIF(countrylistsize,"&lt;="&amp;countrylistsize),COUNTIF(countrylistsize,"&lt;="&amp;countrylistsize)+SUM(ISNUMBER(countrylistsize))),ROWS(F$3:F283)+SUM(ISBLANK(countrylistsize))),NOT(countrylistsize="")*IF(ISNUMBER(countrylistsize),COUNTIF(countrylistsize,"&lt;="&amp;countrylistsize),COUNTIF(countrylistsize,"&lt;="&amp;countrylistsize)+SUM(ISNUMBER(countrylistsize))),0)), ""))</f>
        <v/>
      </c>
      <c r="I283" s="70"/>
      <c r="J283" s="67" t="str">
        <f t="array" aca="1" ref="J283" ca="1">IF($I$1&lt;&gt;"y", "", IFERROR(INDEX(admin1listsize,MATCH(SMALL(NOT(admin1listsize="")*IF(ISNUMBER(admin1listsize),COUNTIF(admin1listsize,"&lt;="&amp;admin1listsize),COUNTIF(admin1listsize,"&lt;="&amp;admin1listsize)+SUM(ISNUMBER(admin1listsize))),ROWS(D$3:D283)+SUM(ISBLANK(admin1listsize))),NOT(admin1listsize="")*IF(ISNUMBER(admin1listsize),COUNTIF(admin1listsize,"&lt;="&amp;admin1listsize),COUNTIF(admin1listsize,"&lt;="&amp;admin1listsize)+SUM(ISNUMBER(admin1listsize))),0)), ""))</f>
        <v/>
      </c>
      <c r="K283" s="71"/>
    </row>
    <row r="284" spans="1:11" s="1" customFormat="1" x14ac:dyDescent="0.25">
      <c r="A284" s="93" t="str">
        <f>IF($I$1&lt;&gt;"y", "", IF(ISBLANK(DATA!D285),"",IF(ISBLANK(DATA!K285),"NO DATA",DATA!K285)))</f>
        <v>Mexico</v>
      </c>
      <c r="B284" s="93" t="str">
        <f>IF($I$1&lt;&gt;"y", "",IF(ISBLANK(DATA!D285),"", IF(ISBLANK(DATA!L285),"NO DATA",DATA!L285)))</f>
        <v>Estado de México</v>
      </c>
      <c r="C284" s="93" t="str">
        <f t="shared" si="14"/>
        <v>Mexico@Estado de México</v>
      </c>
      <c r="D284" s="93" t="str">
        <f ca="1">IF($I$1&lt;&gt;"y", "", IF(C285="", "", IFERROR(LOOKUP(2,1/(COUNTIF($D$2:D283,mergednames)=0),mergednames), "")))</f>
        <v/>
      </c>
      <c r="E284" s="93" t="str">
        <f t="shared" ca="1" si="13"/>
        <v/>
      </c>
      <c r="F284" s="93" t="str">
        <f ca="1">IF($I$1&lt;&gt;"y", "", IF(A285="", "", IFERROR(LOOKUP(2,1/(COUNTIF($F$2:F283,get_country)=0),get_country), "")))</f>
        <v/>
      </c>
      <c r="G284" s="93" t="str">
        <f t="shared" ca="1" si="12"/>
        <v/>
      </c>
      <c r="H284" s="67" t="str">
        <f t="array" aca="1" ref="H284" ca="1">IF($I$1&lt;&gt;"y", "", IFERROR(INDEX(countrylistsize,MATCH(SMALL(NOT(countrylistsize="")*IF(ISNUMBER(countrylistsize),COUNTIF(countrylistsize,"&lt;="&amp;countrylistsize),COUNTIF(countrylistsize,"&lt;="&amp;countrylistsize)+SUM(ISNUMBER(countrylistsize))),ROWS(F$3:F284)+SUM(ISBLANK(countrylistsize))),NOT(countrylistsize="")*IF(ISNUMBER(countrylistsize),COUNTIF(countrylistsize,"&lt;="&amp;countrylistsize),COUNTIF(countrylistsize,"&lt;="&amp;countrylistsize)+SUM(ISNUMBER(countrylistsize))),0)), ""))</f>
        <v/>
      </c>
      <c r="I284" s="70"/>
      <c r="J284" s="67" t="str">
        <f t="array" aca="1" ref="J284" ca="1">IF($I$1&lt;&gt;"y", "", IFERROR(INDEX(admin1listsize,MATCH(SMALL(NOT(admin1listsize="")*IF(ISNUMBER(admin1listsize),COUNTIF(admin1listsize,"&lt;="&amp;admin1listsize),COUNTIF(admin1listsize,"&lt;="&amp;admin1listsize)+SUM(ISNUMBER(admin1listsize))),ROWS(D$3:D284)+SUM(ISBLANK(admin1listsize))),NOT(admin1listsize="")*IF(ISNUMBER(admin1listsize),COUNTIF(admin1listsize,"&lt;="&amp;admin1listsize),COUNTIF(admin1listsize,"&lt;="&amp;admin1listsize)+SUM(ISNUMBER(admin1listsize))),0)), ""))</f>
        <v/>
      </c>
      <c r="K284" s="71"/>
    </row>
    <row r="285" spans="1:11" s="1" customFormat="1" x14ac:dyDescent="0.25">
      <c r="A285" s="93" t="str">
        <f>IF($I$1&lt;&gt;"y", "", IF(ISBLANK(DATA!D286),"",IF(ISBLANK(DATA!K286),"NO DATA",DATA!K286)))</f>
        <v>Mexico</v>
      </c>
      <c r="B285" s="93" t="str">
        <f>IF($I$1&lt;&gt;"y", "",IF(ISBLANK(DATA!D286),"", IF(ISBLANK(DATA!L286),"NO DATA",DATA!L286)))</f>
        <v>Oaxaca</v>
      </c>
      <c r="C285" s="93" t="str">
        <f t="shared" si="14"/>
        <v>Mexico@Oaxaca</v>
      </c>
      <c r="D285" s="93" t="str">
        <f ca="1">IF($I$1&lt;&gt;"y", "", IF(C286="", "", IFERROR(LOOKUP(2,1/(COUNTIF($D$2:D284,mergednames)=0),mergednames), "")))</f>
        <v/>
      </c>
      <c r="E285" s="93" t="str">
        <f t="shared" ca="1" si="13"/>
        <v/>
      </c>
      <c r="F285" s="93" t="str">
        <f ca="1">IF($I$1&lt;&gt;"y", "", IF(A286="", "", IFERROR(LOOKUP(2,1/(COUNTIF($F$2:F284,get_country)=0),get_country), "")))</f>
        <v/>
      </c>
      <c r="G285" s="93" t="str">
        <f t="shared" ca="1" si="12"/>
        <v/>
      </c>
      <c r="H285" s="67" t="str">
        <f t="array" aca="1" ref="H285" ca="1">IF($I$1&lt;&gt;"y", "", IFERROR(INDEX(countrylistsize,MATCH(SMALL(NOT(countrylistsize="")*IF(ISNUMBER(countrylistsize),COUNTIF(countrylistsize,"&lt;="&amp;countrylistsize),COUNTIF(countrylistsize,"&lt;="&amp;countrylistsize)+SUM(ISNUMBER(countrylistsize))),ROWS(F$3:F285)+SUM(ISBLANK(countrylistsize))),NOT(countrylistsize="")*IF(ISNUMBER(countrylistsize),COUNTIF(countrylistsize,"&lt;="&amp;countrylistsize),COUNTIF(countrylistsize,"&lt;="&amp;countrylistsize)+SUM(ISNUMBER(countrylistsize))),0)), ""))</f>
        <v/>
      </c>
      <c r="I285" s="70"/>
      <c r="J285" s="67" t="str">
        <f t="array" aca="1" ref="J285" ca="1">IF($I$1&lt;&gt;"y", "", IFERROR(INDEX(admin1listsize,MATCH(SMALL(NOT(admin1listsize="")*IF(ISNUMBER(admin1listsize),COUNTIF(admin1listsize,"&lt;="&amp;admin1listsize),COUNTIF(admin1listsize,"&lt;="&amp;admin1listsize)+SUM(ISNUMBER(admin1listsize))),ROWS(D$3:D285)+SUM(ISBLANK(admin1listsize))),NOT(admin1listsize="")*IF(ISNUMBER(admin1listsize),COUNTIF(admin1listsize,"&lt;="&amp;admin1listsize),COUNTIF(admin1listsize,"&lt;="&amp;admin1listsize)+SUM(ISNUMBER(admin1listsize))),0)), ""))</f>
        <v/>
      </c>
      <c r="K285" s="71"/>
    </row>
    <row r="286" spans="1:11" s="1" customFormat="1" x14ac:dyDescent="0.25">
      <c r="A286" s="93" t="str">
        <f>IF($I$1&lt;&gt;"y", "", IF(ISBLANK(DATA!D287),"",IF(ISBLANK(DATA!K287),"NO DATA",DATA!K287)))</f>
        <v>Mexico</v>
      </c>
      <c r="B286" s="93" t="str">
        <f>IF($I$1&lt;&gt;"y", "",IF(ISBLANK(DATA!D287),"", IF(ISBLANK(DATA!L287),"NO DATA",DATA!L287)))</f>
        <v>Oaxaca</v>
      </c>
      <c r="C286" s="93" t="str">
        <f t="shared" si="14"/>
        <v>Mexico@Oaxaca</v>
      </c>
      <c r="D286" s="93" t="str">
        <f ca="1">IF($I$1&lt;&gt;"y", "", IF(C287="", "", IFERROR(LOOKUP(2,1/(COUNTIF($D$2:D285,mergednames)=0),mergednames), "")))</f>
        <v/>
      </c>
      <c r="E286" s="93" t="str">
        <f t="shared" ca="1" si="13"/>
        <v/>
      </c>
      <c r="F286" s="93" t="str">
        <f ca="1">IF($I$1&lt;&gt;"y", "", IF(A287="", "", IFERROR(LOOKUP(2,1/(COUNTIF($F$2:F285,get_country)=0),get_country), "")))</f>
        <v/>
      </c>
      <c r="G286" s="93" t="str">
        <f t="shared" ca="1" si="12"/>
        <v/>
      </c>
      <c r="H286" s="67" t="str">
        <f t="array" aca="1" ref="H286" ca="1">IF($I$1&lt;&gt;"y", "", IFERROR(INDEX(countrylistsize,MATCH(SMALL(NOT(countrylistsize="")*IF(ISNUMBER(countrylistsize),COUNTIF(countrylistsize,"&lt;="&amp;countrylistsize),COUNTIF(countrylistsize,"&lt;="&amp;countrylistsize)+SUM(ISNUMBER(countrylistsize))),ROWS(F$3:F286)+SUM(ISBLANK(countrylistsize))),NOT(countrylistsize="")*IF(ISNUMBER(countrylistsize),COUNTIF(countrylistsize,"&lt;="&amp;countrylistsize),COUNTIF(countrylistsize,"&lt;="&amp;countrylistsize)+SUM(ISNUMBER(countrylistsize))),0)), ""))</f>
        <v/>
      </c>
      <c r="I286" s="70"/>
      <c r="J286" s="67" t="str">
        <f t="array" aca="1" ref="J286" ca="1">IF($I$1&lt;&gt;"y", "", IFERROR(INDEX(admin1listsize,MATCH(SMALL(NOT(admin1listsize="")*IF(ISNUMBER(admin1listsize),COUNTIF(admin1listsize,"&lt;="&amp;admin1listsize),COUNTIF(admin1listsize,"&lt;="&amp;admin1listsize)+SUM(ISNUMBER(admin1listsize))),ROWS(D$3:D286)+SUM(ISBLANK(admin1listsize))),NOT(admin1listsize="")*IF(ISNUMBER(admin1listsize),COUNTIF(admin1listsize,"&lt;="&amp;admin1listsize),COUNTIF(admin1listsize,"&lt;="&amp;admin1listsize)+SUM(ISNUMBER(admin1listsize))),0)), ""))</f>
        <v/>
      </c>
      <c r="K286" s="71"/>
    </row>
    <row r="287" spans="1:11" s="1" customFormat="1" x14ac:dyDescent="0.25">
      <c r="A287" s="93" t="str">
        <f>IF($I$1&lt;&gt;"y", "", IF(ISBLANK(DATA!D288),"",IF(ISBLANK(DATA!K288),"NO DATA",DATA!K288)))</f>
        <v>Mexico</v>
      </c>
      <c r="B287" s="93" t="str">
        <f>IF($I$1&lt;&gt;"y", "",IF(ISBLANK(DATA!D288),"", IF(ISBLANK(DATA!L288),"NO DATA",DATA!L288)))</f>
        <v>Oaxaca</v>
      </c>
      <c r="C287" s="93" t="str">
        <f t="shared" si="14"/>
        <v>Mexico@Oaxaca</v>
      </c>
      <c r="D287" s="93" t="str">
        <f ca="1">IF($I$1&lt;&gt;"y", "", IF(C288="", "", IFERROR(LOOKUP(2,1/(COUNTIF($D$2:D286,mergednames)=0),mergednames), "")))</f>
        <v/>
      </c>
      <c r="E287" s="93" t="str">
        <f t="shared" ca="1" si="13"/>
        <v/>
      </c>
      <c r="F287" s="93" t="str">
        <f ca="1">IF($I$1&lt;&gt;"y", "", IF(A288="", "", IFERROR(LOOKUP(2,1/(COUNTIF($F$2:F286,get_country)=0),get_country), "")))</f>
        <v/>
      </c>
      <c r="G287" s="93" t="str">
        <f t="shared" ca="1" si="12"/>
        <v/>
      </c>
      <c r="H287" s="67" t="str">
        <f t="array" aca="1" ref="H287" ca="1">IF($I$1&lt;&gt;"y", "", IFERROR(INDEX(countrylistsize,MATCH(SMALL(NOT(countrylistsize="")*IF(ISNUMBER(countrylistsize),COUNTIF(countrylistsize,"&lt;="&amp;countrylistsize),COUNTIF(countrylistsize,"&lt;="&amp;countrylistsize)+SUM(ISNUMBER(countrylistsize))),ROWS(F$3:F287)+SUM(ISBLANK(countrylistsize))),NOT(countrylistsize="")*IF(ISNUMBER(countrylistsize),COUNTIF(countrylistsize,"&lt;="&amp;countrylistsize),COUNTIF(countrylistsize,"&lt;="&amp;countrylistsize)+SUM(ISNUMBER(countrylistsize))),0)), ""))</f>
        <v/>
      </c>
      <c r="I287" s="70"/>
      <c r="J287" s="67" t="str">
        <f t="array" aca="1" ref="J287" ca="1">IF($I$1&lt;&gt;"y", "", IFERROR(INDEX(admin1listsize,MATCH(SMALL(NOT(admin1listsize="")*IF(ISNUMBER(admin1listsize),COUNTIF(admin1listsize,"&lt;="&amp;admin1listsize),COUNTIF(admin1listsize,"&lt;="&amp;admin1listsize)+SUM(ISNUMBER(admin1listsize))),ROWS(D$3:D287)+SUM(ISBLANK(admin1listsize))),NOT(admin1listsize="")*IF(ISNUMBER(admin1listsize),COUNTIF(admin1listsize,"&lt;="&amp;admin1listsize),COUNTIF(admin1listsize,"&lt;="&amp;admin1listsize)+SUM(ISNUMBER(admin1listsize))),0)), ""))</f>
        <v/>
      </c>
      <c r="K287" s="71"/>
    </row>
    <row r="288" spans="1:11" s="1" customFormat="1" x14ac:dyDescent="0.25">
      <c r="A288" s="93" t="str">
        <f>IF($I$1&lt;&gt;"y", "", IF(ISBLANK(DATA!D289),"",IF(ISBLANK(DATA!K289),"NO DATA",DATA!K289)))</f>
        <v>Mexico</v>
      </c>
      <c r="B288" s="93" t="str">
        <f>IF($I$1&lt;&gt;"y", "",IF(ISBLANK(DATA!D289),"", IF(ISBLANK(DATA!L289),"NO DATA",DATA!L289)))</f>
        <v>Oaxaca</v>
      </c>
      <c r="C288" s="93" t="str">
        <f t="shared" si="14"/>
        <v>Mexico@Oaxaca</v>
      </c>
      <c r="D288" s="93" t="str">
        <f ca="1">IF($I$1&lt;&gt;"y", "", IF(C289="", "", IFERROR(LOOKUP(2,1/(COUNTIF($D$2:D287,mergednames)=0),mergednames), "")))</f>
        <v/>
      </c>
      <c r="E288" s="93" t="str">
        <f t="shared" ca="1" si="13"/>
        <v/>
      </c>
      <c r="F288" s="93" t="str">
        <f ca="1">IF($I$1&lt;&gt;"y", "", IF(A289="", "", IFERROR(LOOKUP(2,1/(COUNTIF($F$2:F287,get_country)=0),get_country), "")))</f>
        <v/>
      </c>
      <c r="G288" s="93" t="str">
        <f t="shared" ca="1" si="12"/>
        <v/>
      </c>
      <c r="H288" s="67" t="str">
        <f t="array" aca="1" ref="H288" ca="1">IF($I$1&lt;&gt;"y", "", IFERROR(INDEX(countrylistsize,MATCH(SMALL(NOT(countrylistsize="")*IF(ISNUMBER(countrylistsize),COUNTIF(countrylistsize,"&lt;="&amp;countrylistsize),COUNTIF(countrylistsize,"&lt;="&amp;countrylistsize)+SUM(ISNUMBER(countrylistsize))),ROWS(F$3:F288)+SUM(ISBLANK(countrylistsize))),NOT(countrylistsize="")*IF(ISNUMBER(countrylistsize),COUNTIF(countrylistsize,"&lt;="&amp;countrylistsize),COUNTIF(countrylistsize,"&lt;="&amp;countrylistsize)+SUM(ISNUMBER(countrylistsize))),0)), ""))</f>
        <v/>
      </c>
      <c r="I288" s="70"/>
      <c r="J288" s="67" t="str">
        <f t="array" aca="1" ref="J288" ca="1">IF($I$1&lt;&gt;"y", "", IFERROR(INDEX(admin1listsize,MATCH(SMALL(NOT(admin1listsize="")*IF(ISNUMBER(admin1listsize),COUNTIF(admin1listsize,"&lt;="&amp;admin1listsize),COUNTIF(admin1listsize,"&lt;="&amp;admin1listsize)+SUM(ISNUMBER(admin1listsize))),ROWS(D$3:D288)+SUM(ISBLANK(admin1listsize))),NOT(admin1listsize="")*IF(ISNUMBER(admin1listsize),COUNTIF(admin1listsize,"&lt;="&amp;admin1listsize),COUNTIF(admin1listsize,"&lt;="&amp;admin1listsize)+SUM(ISNUMBER(admin1listsize))),0)), ""))</f>
        <v/>
      </c>
      <c r="K288" s="71"/>
    </row>
    <row r="289" spans="1:11" s="1" customFormat="1" x14ac:dyDescent="0.25">
      <c r="A289" s="93" t="str">
        <f>IF($I$1&lt;&gt;"y", "", IF(ISBLANK(DATA!D290),"",IF(ISBLANK(DATA!K290),"NO DATA",DATA!K290)))</f>
        <v>Mexico</v>
      </c>
      <c r="B289" s="93" t="str">
        <f>IF($I$1&lt;&gt;"y", "",IF(ISBLANK(DATA!D290),"", IF(ISBLANK(DATA!L290),"NO DATA",DATA!L290)))</f>
        <v>Oaxaca</v>
      </c>
      <c r="C289" s="93" t="str">
        <f t="shared" si="14"/>
        <v>Mexico@Oaxaca</v>
      </c>
      <c r="D289" s="93" t="str">
        <f ca="1">IF($I$1&lt;&gt;"y", "", IF(C290="", "", IFERROR(LOOKUP(2,1/(COUNTIF($D$2:D288,mergednames)=0),mergednames), "")))</f>
        <v/>
      </c>
      <c r="E289" s="93" t="str">
        <f t="shared" ca="1" si="13"/>
        <v/>
      </c>
      <c r="F289" s="93" t="str">
        <f ca="1">IF($I$1&lt;&gt;"y", "", IF(A290="", "", IFERROR(LOOKUP(2,1/(COUNTIF($F$2:F288,get_country)=0),get_country), "")))</f>
        <v/>
      </c>
      <c r="G289" s="93" t="str">
        <f t="shared" ca="1" si="12"/>
        <v/>
      </c>
      <c r="H289" s="67" t="str">
        <f t="array" aca="1" ref="H289" ca="1">IF($I$1&lt;&gt;"y", "", IFERROR(INDEX(countrylistsize,MATCH(SMALL(NOT(countrylistsize="")*IF(ISNUMBER(countrylistsize),COUNTIF(countrylistsize,"&lt;="&amp;countrylistsize),COUNTIF(countrylistsize,"&lt;="&amp;countrylistsize)+SUM(ISNUMBER(countrylistsize))),ROWS(F$3:F289)+SUM(ISBLANK(countrylistsize))),NOT(countrylistsize="")*IF(ISNUMBER(countrylistsize),COUNTIF(countrylistsize,"&lt;="&amp;countrylistsize),COUNTIF(countrylistsize,"&lt;="&amp;countrylistsize)+SUM(ISNUMBER(countrylistsize))),0)), ""))</f>
        <v/>
      </c>
      <c r="I289" s="70"/>
      <c r="J289" s="67" t="str">
        <f t="array" aca="1" ref="J289" ca="1">IF($I$1&lt;&gt;"y", "", IFERROR(INDEX(admin1listsize,MATCH(SMALL(NOT(admin1listsize="")*IF(ISNUMBER(admin1listsize),COUNTIF(admin1listsize,"&lt;="&amp;admin1listsize),COUNTIF(admin1listsize,"&lt;="&amp;admin1listsize)+SUM(ISNUMBER(admin1listsize))),ROWS(D$3:D289)+SUM(ISBLANK(admin1listsize))),NOT(admin1listsize="")*IF(ISNUMBER(admin1listsize),COUNTIF(admin1listsize,"&lt;="&amp;admin1listsize),COUNTIF(admin1listsize,"&lt;="&amp;admin1listsize)+SUM(ISNUMBER(admin1listsize))),0)), ""))</f>
        <v/>
      </c>
      <c r="K289" s="71"/>
    </row>
    <row r="290" spans="1:11" s="1" customFormat="1" x14ac:dyDescent="0.25">
      <c r="A290" s="93" t="str">
        <f>IF($I$1&lt;&gt;"y", "", IF(ISBLANK(DATA!D291),"",IF(ISBLANK(DATA!K291),"NO DATA",DATA!K291)))</f>
        <v>Mexico</v>
      </c>
      <c r="B290" s="93" t="str">
        <f>IF($I$1&lt;&gt;"y", "",IF(ISBLANK(DATA!D291),"", IF(ISBLANK(DATA!L291),"NO DATA",DATA!L291)))</f>
        <v>Oaxaca</v>
      </c>
      <c r="C290" s="93" t="str">
        <f t="shared" si="14"/>
        <v>Mexico@Oaxaca</v>
      </c>
      <c r="D290" s="93" t="str">
        <f ca="1">IF($I$1&lt;&gt;"y", "", IF(C291="", "", IFERROR(LOOKUP(2,1/(COUNTIF($D$2:D289,mergednames)=0),mergednames), "")))</f>
        <v/>
      </c>
      <c r="E290" s="93" t="str">
        <f t="shared" ca="1" si="13"/>
        <v/>
      </c>
      <c r="F290" s="93" t="str">
        <f ca="1">IF($I$1&lt;&gt;"y", "", IF(A291="", "", IFERROR(LOOKUP(2,1/(COUNTIF($F$2:F289,get_country)=0),get_country), "")))</f>
        <v/>
      </c>
      <c r="G290" s="93" t="str">
        <f t="shared" ca="1" si="12"/>
        <v/>
      </c>
      <c r="H290" s="67" t="str">
        <f t="array" aca="1" ref="H290" ca="1">IF($I$1&lt;&gt;"y", "", IFERROR(INDEX(countrylistsize,MATCH(SMALL(NOT(countrylistsize="")*IF(ISNUMBER(countrylistsize),COUNTIF(countrylistsize,"&lt;="&amp;countrylistsize),COUNTIF(countrylistsize,"&lt;="&amp;countrylistsize)+SUM(ISNUMBER(countrylistsize))),ROWS(F$3:F290)+SUM(ISBLANK(countrylistsize))),NOT(countrylistsize="")*IF(ISNUMBER(countrylistsize),COUNTIF(countrylistsize,"&lt;="&amp;countrylistsize),COUNTIF(countrylistsize,"&lt;="&amp;countrylistsize)+SUM(ISNUMBER(countrylistsize))),0)), ""))</f>
        <v/>
      </c>
      <c r="I290" s="70"/>
      <c r="J290" s="67" t="str">
        <f t="array" aca="1" ref="J290" ca="1">IF($I$1&lt;&gt;"y", "", IFERROR(INDEX(admin1listsize,MATCH(SMALL(NOT(admin1listsize="")*IF(ISNUMBER(admin1listsize),COUNTIF(admin1listsize,"&lt;="&amp;admin1listsize),COUNTIF(admin1listsize,"&lt;="&amp;admin1listsize)+SUM(ISNUMBER(admin1listsize))),ROWS(D$3:D290)+SUM(ISBLANK(admin1listsize))),NOT(admin1listsize="")*IF(ISNUMBER(admin1listsize),COUNTIF(admin1listsize,"&lt;="&amp;admin1listsize),COUNTIF(admin1listsize,"&lt;="&amp;admin1listsize)+SUM(ISNUMBER(admin1listsize))),0)), ""))</f>
        <v/>
      </c>
      <c r="K290" s="71"/>
    </row>
    <row r="291" spans="1:11" s="1" customFormat="1" x14ac:dyDescent="0.25">
      <c r="A291" s="93" t="str">
        <f>IF($I$1&lt;&gt;"y", "", IF(ISBLANK(DATA!D292),"",IF(ISBLANK(DATA!K292),"NO DATA",DATA!K292)))</f>
        <v>Mexico</v>
      </c>
      <c r="B291" s="93" t="str">
        <f>IF($I$1&lt;&gt;"y", "",IF(ISBLANK(DATA!D292),"", IF(ISBLANK(DATA!L292),"NO DATA",DATA!L292)))</f>
        <v>Oaxaca</v>
      </c>
      <c r="C291" s="93" t="str">
        <f t="shared" si="14"/>
        <v>Mexico@Oaxaca</v>
      </c>
      <c r="D291" s="93" t="str">
        <f ca="1">IF($I$1&lt;&gt;"y", "", IF(C292="", "", IFERROR(LOOKUP(2,1/(COUNTIF($D$2:D290,mergednames)=0),mergednames), "")))</f>
        <v/>
      </c>
      <c r="E291" s="93" t="str">
        <f t="shared" ca="1" si="13"/>
        <v/>
      </c>
      <c r="F291" s="93" t="str">
        <f ca="1">IF($I$1&lt;&gt;"y", "", IF(A292="", "", IFERROR(LOOKUP(2,1/(COUNTIF($F$2:F290,get_country)=0),get_country), "")))</f>
        <v/>
      </c>
      <c r="G291" s="93" t="str">
        <f t="shared" ca="1" si="12"/>
        <v/>
      </c>
      <c r="H291" s="67" t="str">
        <f t="array" aca="1" ref="H291" ca="1">IF($I$1&lt;&gt;"y", "", IFERROR(INDEX(countrylistsize,MATCH(SMALL(NOT(countrylistsize="")*IF(ISNUMBER(countrylistsize),COUNTIF(countrylistsize,"&lt;="&amp;countrylistsize),COUNTIF(countrylistsize,"&lt;="&amp;countrylistsize)+SUM(ISNUMBER(countrylistsize))),ROWS(F$3:F291)+SUM(ISBLANK(countrylistsize))),NOT(countrylistsize="")*IF(ISNUMBER(countrylistsize),COUNTIF(countrylistsize,"&lt;="&amp;countrylistsize),COUNTIF(countrylistsize,"&lt;="&amp;countrylistsize)+SUM(ISNUMBER(countrylistsize))),0)), ""))</f>
        <v/>
      </c>
      <c r="I291" s="70"/>
      <c r="J291" s="67" t="str">
        <f t="array" aca="1" ref="J291" ca="1">IF($I$1&lt;&gt;"y", "", IFERROR(INDEX(admin1listsize,MATCH(SMALL(NOT(admin1listsize="")*IF(ISNUMBER(admin1listsize),COUNTIF(admin1listsize,"&lt;="&amp;admin1listsize),COUNTIF(admin1listsize,"&lt;="&amp;admin1listsize)+SUM(ISNUMBER(admin1listsize))),ROWS(D$3:D291)+SUM(ISBLANK(admin1listsize))),NOT(admin1listsize="")*IF(ISNUMBER(admin1listsize),COUNTIF(admin1listsize,"&lt;="&amp;admin1listsize),COUNTIF(admin1listsize,"&lt;="&amp;admin1listsize)+SUM(ISNUMBER(admin1listsize))),0)), ""))</f>
        <v/>
      </c>
      <c r="K291" s="71"/>
    </row>
    <row r="292" spans="1:11" s="1" customFormat="1" x14ac:dyDescent="0.25">
      <c r="A292" s="93" t="str">
        <f>IF($I$1&lt;&gt;"y", "", IF(ISBLANK(DATA!D293),"",IF(ISBLANK(DATA!K293),"NO DATA",DATA!K293)))</f>
        <v>Mexico</v>
      </c>
      <c r="B292" s="93" t="str">
        <f>IF($I$1&lt;&gt;"y", "",IF(ISBLANK(DATA!D293),"", IF(ISBLANK(DATA!L293),"NO DATA",DATA!L293)))</f>
        <v>Oaxaca</v>
      </c>
      <c r="C292" s="93" t="str">
        <f t="shared" si="14"/>
        <v>Mexico@Oaxaca</v>
      </c>
      <c r="D292" s="93" t="str">
        <f ca="1">IF($I$1&lt;&gt;"y", "", IF(C293="", "", IFERROR(LOOKUP(2,1/(COUNTIF($D$2:D291,mergednames)=0),mergednames), "")))</f>
        <v/>
      </c>
      <c r="E292" s="93" t="str">
        <f t="shared" ca="1" si="13"/>
        <v/>
      </c>
      <c r="F292" s="93" t="str">
        <f ca="1">IF($I$1&lt;&gt;"y", "", IF(A293="", "", IFERROR(LOOKUP(2,1/(COUNTIF($F$2:F291,get_country)=0),get_country), "")))</f>
        <v/>
      </c>
      <c r="G292" s="93" t="str">
        <f t="shared" ca="1" si="12"/>
        <v/>
      </c>
      <c r="H292" s="67" t="str">
        <f t="array" aca="1" ref="H292" ca="1">IF($I$1&lt;&gt;"y", "", IFERROR(INDEX(countrylistsize,MATCH(SMALL(NOT(countrylistsize="")*IF(ISNUMBER(countrylistsize),COUNTIF(countrylistsize,"&lt;="&amp;countrylistsize),COUNTIF(countrylistsize,"&lt;="&amp;countrylistsize)+SUM(ISNUMBER(countrylistsize))),ROWS(F$3:F292)+SUM(ISBLANK(countrylistsize))),NOT(countrylistsize="")*IF(ISNUMBER(countrylistsize),COUNTIF(countrylistsize,"&lt;="&amp;countrylistsize),COUNTIF(countrylistsize,"&lt;="&amp;countrylistsize)+SUM(ISNUMBER(countrylistsize))),0)), ""))</f>
        <v/>
      </c>
      <c r="I292" s="70"/>
      <c r="J292" s="67" t="str">
        <f t="array" aca="1" ref="J292" ca="1">IF($I$1&lt;&gt;"y", "", IFERROR(INDEX(admin1listsize,MATCH(SMALL(NOT(admin1listsize="")*IF(ISNUMBER(admin1listsize),COUNTIF(admin1listsize,"&lt;="&amp;admin1listsize),COUNTIF(admin1listsize,"&lt;="&amp;admin1listsize)+SUM(ISNUMBER(admin1listsize))),ROWS(D$3:D292)+SUM(ISBLANK(admin1listsize))),NOT(admin1listsize="")*IF(ISNUMBER(admin1listsize),COUNTIF(admin1listsize,"&lt;="&amp;admin1listsize),COUNTIF(admin1listsize,"&lt;="&amp;admin1listsize)+SUM(ISNUMBER(admin1listsize))),0)), ""))</f>
        <v/>
      </c>
      <c r="K292" s="71"/>
    </row>
    <row r="293" spans="1:11" s="1" customFormat="1" x14ac:dyDescent="0.25">
      <c r="A293" s="93" t="str">
        <f>IF($I$1&lt;&gt;"y", "", IF(ISBLANK(DATA!D294),"",IF(ISBLANK(DATA!K294),"NO DATA",DATA!K294)))</f>
        <v>Mexico</v>
      </c>
      <c r="B293" s="93" t="str">
        <f>IF($I$1&lt;&gt;"y", "",IF(ISBLANK(DATA!D294),"", IF(ISBLANK(DATA!L294),"NO DATA",DATA!L294)))</f>
        <v>Oaxaca</v>
      </c>
      <c r="C293" s="93" t="str">
        <f t="shared" si="14"/>
        <v>Mexico@Oaxaca</v>
      </c>
      <c r="D293" s="93" t="str">
        <f ca="1">IF($I$1&lt;&gt;"y", "", IF(C294="", "", IFERROR(LOOKUP(2,1/(COUNTIF($D$2:D292,mergednames)=0),mergednames), "")))</f>
        <v/>
      </c>
      <c r="E293" s="93" t="str">
        <f t="shared" ca="1" si="13"/>
        <v/>
      </c>
      <c r="F293" s="93" t="str">
        <f ca="1">IF($I$1&lt;&gt;"y", "", IF(A294="", "", IFERROR(LOOKUP(2,1/(COUNTIF($F$2:F292,get_country)=0),get_country), "")))</f>
        <v/>
      </c>
      <c r="G293" s="93" t="str">
        <f t="shared" ca="1" si="12"/>
        <v/>
      </c>
      <c r="H293" s="67" t="str">
        <f t="array" aca="1" ref="H293" ca="1">IF($I$1&lt;&gt;"y", "", IFERROR(INDEX(countrylistsize,MATCH(SMALL(NOT(countrylistsize="")*IF(ISNUMBER(countrylistsize),COUNTIF(countrylistsize,"&lt;="&amp;countrylistsize),COUNTIF(countrylistsize,"&lt;="&amp;countrylistsize)+SUM(ISNUMBER(countrylistsize))),ROWS(F$3:F293)+SUM(ISBLANK(countrylistsize))),NOT(countrylistsize="")*IF(ISNUMBER(countrylistsize),COUNTIF(countrylistsize,"&lt;="&amp;countrylistsize),COUNTIF(countrylistsize,"&lt;="&amp;countrylistsize)+SUM(ISNUMBER(countrylistsize))),0)), ""))</f>
        <v/>
      </c>
      <c r="I293" s="70"/>
      <c r="J293" s="67" t="str">
        <f t="array" aca="1" ref="J293" ca="1">IF($I$1&lt;&gt;"y", "", IFERROR(INDEX(admin1listsize,MATCH(SMALL(NOT(admin1listsize="")*IF(ISNUMBER(admin1listsize),COUNTIF(admin1listsize,"&lt;="&amp;admin1listsize),COUNTIF(admin1listsize,"&lt;="&amp;admin1listsize)+SUM(ISNUMBER(admin1listsize))),ROWS(D$3:D293)+SUM(ISBLANK(admin1listsize))),NOT(admin1listsize="")*IF(ISNUMBER(admin1listsize),COUNTIF(admin1listsize,"&lt;="&amp;admin1listsize),COUNTIF(admin1listsize,"&lt;="&amp;admin1listsize)+SUM(ISNUMBER(admin1listsize))),0)), ""))</f>
        <v/>
      </c>
      <c r="K293" s="71"/>
    </row>
    <row r="294" spans="1:11" s="1" customFormat="1" x14ac:dyDescent="0.25">
      <c r="A294" s="93" t="str">
        <f>IF($I$1&lt;&gt;"y", "", IF(ISBLANK(DATA!D295),"",IF(ISBLANK(DATA!K295),"NO DATA",DATA!K295)))</f>
        <v>Mexico</v>
      </c>
      <c r="B294" s="93" t="str">
        <f>IF($I$1&lt;&gt;"y", "",IF(ISBLANK(DATA!D295),"", IF(ISBLANK(DATA!L295),"NO DATA",DATA!L295)))</f>
        <v>Oaxaca</v>
      </c>
      <c r="C294" s="93" t="str">
        <f t="shared" si="14"/>
        <v>Mexico@Oaxaca</v>
      </c>
      <c r="D294" s="93" t="str">
        <f ca="1">IF($I$1&lt;&gt;"y", "", IF(C295="", "", IFERROR(LOOKUP(2,1/(COUNTIF($D$2:D293,mergednames)=0),mergednames), "")))</f>
        <v/>
      </c>
      <c r="E294" s="93" t="str">
        <f t="shared" ca="1" si="13"/>
        <v/>
      </c>
      <c r="F294" s="93" t="str">
        <f ca="1">IF($I$1&lt;&gt;"y", "", IF(A295="", "", IFERROR(LOOKUP(2,1/(COUNTIF($F$2:F293,get_country)=0),get_country), "")))</f>
        <v/>
      </c>
      <c r="G294" s="93" t="str">
        <f t="shared" ca="1" si="12"/>
        <v/>
      </c>
      <c r="H294" s="67" t="str">
        <f t="array" aca="1" ref="H294" ca="1">IF($I$1&lt;&gt;"y", "", IFERROR(INDEX(countrylistsize,MATCH(SMALL(NOT(countrylistsize="")*IF(ISNUMBER(countrylistsize),COUNTIF(countrylistsize,"&lt;="&amp;countrylistsize),COUNTIF(countrylistsize,"&lt;="&amp;countrylistsize)+SUM(ISNUMBER(countrylistsize))),ROWS(F$3:F294)+SUM(ISBLANK(countrylistsize))),NOT(countrylistsize="")*IF(ISNUMBER(countrylistsize),COUNTIF(countrylistsize,"&lt;="&amp;countrylistsize),COUNTIF(countrylistsize,"&lt;="&amp;countrylistsize)+SUM(ISNUMBER(countrylistsize))),0)), ""))</f>
        <v/>
      </c>
      <c r="I294" s="70"/>
      <c r="J294" s="67" t="str">
        <f t="array" aca="1" ref="J294" ca="1">IF($I$1&lt;&gt;"y", "", IFERROR(INDEX(admin1listsize,MATCH(SMALL(NOT(admin1listsize="")*IF(ISNUMBER(admin1listsize),COUNTIF(admin1listsize,"&lt;="&amp;admin1listsize),COUNTIF(admin1listsize,"&lt;="&amp;admin1listsize)+SUM(ISNUMBER(admin1listsize))),ROWS(D$3:D294)+SUM(ISBLANK(admin1listsize))),NOT(admin1listsize="")*IF(ISNUMBER(admin1listsize),COUNTIF(admin1listsize,"&lt;="&amp;admin1listsize),COUNTIF(admin1listsize,"&lt;="&amp;admin1listsize)+SUM(ISNUMBER(admin1listsize))),0)), ""))</f>
        <v/>
      </c>
      <c r="K294" s="71"/>
    </row>
    <row r="295" spans="1:11" s="1" customFormat="1" x14ac:dyDescent="0.25">
      <c r="A295" s="93" t="str">
        <f>IF($I$1&lt;&gt;"y", "", IF(ISBLANK(DATA!D296),"",IF(ISBLANK(DATA!K296),"NO DATA",DATA!K296)))</f>
        <v>Mexico</v>
      </c>
      <c r="B295" s="93" t="str">
        <f>IF($I$1&lt;&gt;"y", "",IF(ISBLANK(DATA!D296),"", IF(ISBLANK(DATA!L296),"NO DATA",DATA!L296)))</f>
        <v>Oaxaca</v>
      </c>
      <c r="C295" s="93" t="str">
        <f t="shared" si="14"/>
        <v>Mexico@Oaxaca</v>
      </c>
      <c r="D295" s="93" t="str">
        <f ca="1">IF($I$1&lt;&gt;"y", "", IF(C296="", "", IFERROR(LOOKUP(2,1/(COUNTIF($D$2:D294,mergednames)=0),mergednames), "")))</f>
        <v/>
      </c>
      <c r="E295" s="93" t="str">
        <f t="shared" ca="1" si="13"/>
        <v/>
      </c>
      <c r="F295" s="93" t="str">
        <f ca="1">IF($I$1&lt;&gt;"y", "", IF(A296="", "", IFERROR(LOOKUP(2,1/(COUNTIF($F$2:F294,get_country)=0),get_country), "")))</f>
        <v/>
      </c>
      <c r="G295" s="93" t="str">
        <f t="shared" ca="1" si="12"/>
        <v/>
      </c>
      <c r="H295" s="67" t="str">
        <f t="array" aca="1" ref="H295" ca="1">IF($I$1&lt;&gt;"y", "", IFERROR(INDEX(countrylistsize,MATCH(SMALL(NOT(countrylistsize="")*IF(ISNUMBER(countrylistsize),COUNTIF(countrylistsize,"&lt;="&amp;countrylistsize),COUNTIF(countrylistsize,"&lt;="&amp;countrylistsize)+SUM(ISNUMBER(countrylistsize))),ROWS(F$3:F295)+SUM(ISBLANK(countrylistsize))),NOT(countrylistsize="")*IF(ISNUMBER(countrylistsize),COUNTIF(countrylistsize,"&lt;="&amp;countrylistsize),COUNTIF(countrylistsize,"&lt;="&amp;countrylistsize)+SUM(ISNUMBER(countrylistsize))),0)), ""))</f>
        <v/>
      </c>
      <c r="I295" s="70"/>
      <c r="J295" s="67" t="str">
        <f t="array" aca="1" ref="J295" ca="1">IF($I$1&lt;&gt;"y", "", IFERROR(INDEX(admin1listsize,MATCH(SMALL(NOT(admin1listsize="")*IF(ISNUMBER(admin1listsize),COUNTIF(admin1listsize,"&lt;="&amp;admin1listsize),COUNTIF(admin1listsize,"&lt;="&amp;admin1listsize)+SUM(ISNUMBER(admin1listsize))),ROWS(D$3:D295)+SUM(ISBLANK(admin1listsize))),NOT(admin1listsize="")*IF(ISNUMBER(admin1listsize),COUNTIF(admin1listsize,"&lt;="&amp;admin1listsize),COUNTIF(admin1listsize,"&lt;="&amp;admin1listsize)+SUM(ISNUMBER(admin1listsize))),0)), ""))</f>
        <v/>
      </c>
      <c r="K295" s="71"/>
    </row>
    <row r="296" spans="1:11" s="1" customFormat="1" x14ac:dyDescent="0.25">
      <c r="A296" s="93" t="str">
        <f>IF($I$1&lt;&gt;"y", "", IF(ISBLANK(DATA!D297),"",IF(ISBLANK(DATA!K297),"NO DATA",DATA!K297)))</f>
        <v>Mexico</v>
      </c>
      <c r="B296" s="93" t="str">
        <f>IF($I$1&lt;&gt;"y", "",IF(ISBLANK(DATA!D297),"", IF(ISBLANK(DATA!L297),"NO DATA",DATA!L297)))</f>
        <v>Oaxaca</v>
      </c>
      <c r="C296" s="93" t="str">
        <f t="shared" si="14"/>
        <v>Mexico@Oaxaca</v>
      </c>
      <c r="D296" s="93" t="str">
        <f ca="1">IF($I$1&lt;&gt;"y", "", IF(C297="", "", IFERROR(LOOKUP(2,1/(COUNTIF($D$2:D295,mergednames)=0),mergednames), "")))</f>
        <v/>
      </c>
      <c r="E296" s="93" t="str">
        <f t="shared" ca="1" si="13"/>
        <v/>
      </c>
      <c r="F296" s="93" t="str">
        <f ca="1">IF($I$1&lt;&gt;"y", "", IF(A297="", "", IFERROR(LOOKUP(2,1/(COUNTIF($F$2:F295,get_country)=0),get_country), "")))</f>
        <v/>
      </c>
      <c r="G296" s="93" t="str">
        <f t="shared" ca="1" si="12"/>
        <v/>
      </c>
      <c r="H296" s="67" t="str">
        <f t="array" aca="1" ref="H296" ca="1">IF($I$1&lt;&gt;"y", "", IFERROR(INDEX(countrylistsize,MATCH(SMALL(NOT(countrylistsize="")*IF(ISNUMBER(countrylistsize),COUNTIF(countrylistsize,"&lt;="&amp;countrylistsize),COUNTIF(countrylistsize,"&lt;="&amp;countrylistsize)+SUM(ISNUMBER(countrylistsize))),ROWS(F$3:F296)+SUM(ISBLANK(countrylistsize))),NOT(countrylistsize="")*IF(ISNUMBER(countrylistsize),COUNTIF(countrylistsize,"&lt;="&amp;countrylistsize),COUNTIF(countrylistsize,"&lt;="&amp;countrylistsize)+SUM(ISNUMBER(countrylistsize))),0)), ""))</f>
        <v/>
      </c>
      <c r="I296" s="70"/>
      <c r="J296" s="67" t="str">
        <f t="array" aca="1" ref="J296" ca="1">IF($I$1&lt;&gt;"y", "", IFERROR(INDEX(admin1listsize,MATCH(SMALL(NOT(admin1listsize="")*IF(ISNUMBER(admin1listsize),COUNTIF(admin1listsize,"&lt;="&amp;admin1listsize),COUNTIF(admin1listsize,"&lt;="&amp;admin1listsize)+SUM(ISNUMBER(admin1listsize))),ROWS(D$3:D296)+SUM(ISBLANK(admin1listsize))),NOT(admin1listsize="")*IF(ISNUMBER(admin1listsize),COUNTIF(admin1listsize,"&lt;="&amp;admin1listsize),COUNTIF(admin1listsize,"&lt;="&amp;admin1listsize)+SUM(ISNUMBER(admin1listsize))),0)), ""))</f>
        <v/>
      </c>
      <c r="K296" s="71"/>
    </row>
    <row r="297" spans="1:11" s="1" customFormat="1" x14ac:dyDescent="0.25">
      <c r="A297" s="93" t="str">
        <f>IF($I$1&lt;&gt;"y", "", IF(ISBLANK(DATA!D298),"",IF(ISBLANK(DATA!K298),"NO DATA",DATA!K298)))</f>
        <v>Mexico</v>
      </c>
      <c r="B297" s="93" t="str">
        <f>IF($I$1&lt;&gt;"y", "",IF(ISBLANK(DATA!D298),"", IF(ISBLANK(DATA!L298),"NO DATA",DATA!L298)))</f>
        <v>Oaxaca</v>
      </c>
      <c r="C297" s="93" t="str">
        <f t="shared" si="14"/>
        <v>Mexico@Oaxaca</v>
      </c>
      <c r="D297" s="93" t="str">
        <f ca="1">IF($I$1&lt;&gt;"y", "", IF(C298="", "", IFERROR(LOOKUP(2,1/(COUNTIF($D$2:D296,mergednames)=0),mergednames), "")))</f>
        <v/>
      </c>
      <c r="E297" s="93" t="str">
        <f t="shared" ca="1" si="13"/>
        <v/>
      </c>
      <c r="F297" s="93" t="str">
        <f ca="1">IF($I$1&lt;&gt;"y", "", IF(A298="", "", IFERROR(LOOKUP(2,1/(COUNTIF($F$2:F296,get_country)=0),get_country), "")))</f>
        <v/>
      </c>
      <c r="G297" s="93" t="str">
        <f t="shared" ca="1" si="12"/>
        <v/>
      </c>
      <c r="H297" s="67" t="str">
        <f t="array" aca="1" ref="H297" ca="1">IF($I$1&lt;&gt;"y", "", IFERROR(INDEX(countrylistsize,MATCH(SMALL(NOT(countrylistsize="")*IF(ISNUMBER(countrylistsize),COUNTIF(countrylistsize,"&lt;="&amp;countrylistsize),COUNTIF(countrylistsize,"&lt;="&amp;countrylistsize)+SUM(ISNUMBER(countrylistsize))),ROWS(F$3:F297)+SUM(ISBLANK(countrylistsize))),NOT(countrylistsize="")*IF(ISNUMBER(countrylistsize),COUNTIF(countrylistsize,"&lt;="&amp;countrylistsize),COUNTIF(countrylistsize,"&lt;="&amp;countrylistsize)+SUM(ISNUMBER(countrylistsize))),0)), ""))</f>
        <v/>
      </c>
      <c r="I297" s="70"/>
      <c r="J297" s="67" t="str">
        <f t="array" aca="1" ref="J297" ca="1">IF($I$1&lt;&gt;"y", "", IFERROR(INDEX(admin1listsize,MATCH(SMALL(NOT(admin1listsize="")*IF(ISNUMBER(admin1listsize),COUNTIF(admin1listsize,"&lt;="&amp;admin1listsize),COUNTIF(admin1listsize,"&lt;="&amp;admin1listsize)+SUM(ISNUMBER(admin1listsize))),ROWS(D$3:D297)+SUM(ISBLANK(admin1listsize))),NOT(admin1listsize="")*IF(ISNUMBER(admin1listsize),COUNTIF(admin1listsize,"&lt;="&amp;admin1listsize),COUNTIF(admin1listsize,"&lt;="&amp;admin1listsize)+SUM(ISNUMBER(admin1listsize))),0)), ""))</f>
        <v/>
      </c>
      <c r="K297" s="71"/>
    </row>
    <row r="298" spans="1:11" s="1" customFormat="1" x14ac:dyDescent="0.25">
      <c r="A298" s="93" t="str">
        <f>IF($I$1&lt;&gt;"y", "", IF(ISBLANK(DATA!D299),"",IF(ISBLANK(DATA!K299),"NO DATA",DATA!K299)))</f>
        <v>Mexico</v>
      </c>
      <c r="B298" s="93" t="str">
        <f>IF($I$1&lt;&gt;"y", "",IF(ISBLANK(DATA!D299),"", IF(ISBLANK(DATA!L299),"NO DATA",DATA!L299)))</f>
        <v>Oaxaca</v>
      </c>
      <c r="C298" s="93" t="str">
        <f t="shared" si="14"/>
        <v>Mexico@Oaxaca</v>
      </c>
      <c r="D298" s="93" t="str">
        <f ca="1">IF($I$1&lt;&gt;"y", "", IF(C299="", "", IFERROR(LOOKUP(2,1/(COUNTIF($D$2:D297,mergednames)=0),mergednames), "")))</f>
        <v/>
      </c>
      <c r="E298" s="93" t="str">
        <f t="shared" ca="1" si="13"/>
        <v/>
      </c>
      <c r="F298" s="93" t="str">
        <f ca="1">IF($I$1&lt;&gt;"y", "", IF(A299="", "", IFERROR(LOOKUP(2,1/(COUNTIF($F$2:F297,get_country)=0),get_country), "")))</f>
        <v/>
      </c>
      <c r="G298" s="93" t="str">
        <f t="shared" ca="1" si="12"/>
        <v/>
      </c>
      <c r="H298" s="67" t="str">
        <f t="array" aca="1" ref="H298" ca="1">IF($I$1&lt;&gt;"y", "", IFERROR(INDEX(countrylistsize,MATCH(SMALL(NOT(countrylistsize="")*IF(ISNUMBER(countrylistsize),COUNTIF(countrylistsize,"&lt;="&amp;countrylistsize),COUNTIF(countrylistsize,"&lt;="&amp;countrylistsize)+SUM(ISNUMBER(countrylistsize))),ROWS(F$3:F298)+SUM(ISBLANK(countrylistsize))),NOT(countrylistsize="")*IF(ISNUMBER(countrylistsize),COUNTIF(countrylistsize,"&lt;="&amp;countrylistsize),COUNTIF(countrylistsize,"&lt;="&amp;countrylistsize)+SUM(ISNUMBER(countrylistsize))),0)), ""))</f>
        <v/>
      </c>
      <c r="I298" s="70"/>
      <c r="J298" s="67" t="str">
        <f t="array" aca="1" ref="J298" ca="1">IF($I$1&lt;&gt;"y", "", IFERROR(INDEX(admin1listsize,MATCH(SMALL(NOT(admin1listsize="")*IF(ISNUMBER(admin1listsize),COUNTIF(admin1listsize,"&lt;="&amp;admin1listsize),COUNTIF(admin1listsize,"&lt;="&amp;admin1listsize)+SUM(ISNUMBER(admin1listsize))),ROWS(D$3:D298)+SUM(ISBLANK(admin1listsize))),NOT(admin1listsize="")*IF(ISNUMBER(admin1listsize),COUNTIF(admin1listsize,"&lt;="&amp;admin1listsize),COUNTIF(admin1listsize,"&lt;="&amp;admin1listsize)+SUM(ISNUMBER(admin1listsize))),0)), ""))</f>
        <v/>
      </c>
      <c r="K298" s="71"/>
    </row>
    <row r="299" spans="1:11" s="1" customFormat="1" x14ac:dyDescent="0.25">
      <c r="A299" s="93" t="str">
        <f>IF($I$1&lt;&gt;"y", "", IF(ISBLANK(DATA!D300),"",IF(ISBLANK(DATA!K300),"NO DATA",DATA!K300)))</f>
        <v>Mexico</v>
      </c>
      <c r="B299" s="93" t="str">
        <f>IF($I$1&lt;&gt;"y", "",IF(ISBLANK(DATA!D300),"", IF(ISBLANK(DATA!L300),"NO DATA",DATA!L300)))</f>
        <v>Oaxaca</v>
      </c>
      <c r="C299" s="93" t="str">
        <f t="shared" si="14"/>
        <v>Mexico@Oaxaca</v>
      </c>
      <c r="D299" s="93" t="str">
        <f ca="1">IF($I$1&lt;&gt;"y", "", IF(C300="", "", IFERROR(LOOKUP(2,1/(COUNTIF($D$2:D298,mergednames)=0),mergednames), "")))</f>
        <v/>
      </c>
      <c r="E299" s="93" t="str">
        <f t="shared" ca="1" si="13"/>
        <v/>
      </c>
      <c r="F299" s="93" t="str">
        <f ca="1">IF($I$1&lt;&gt;"y", "", IF(A300="", "", IFERROR(LOOKUP(2,1/(COUNTIF($F$2:F298,get_country)=0),get_country), "")))</f>
        <v/>
      </c>
      <c r="G299" s="93" t="str">
        <f t="shared" ca="1" si="12"/>
        <v/>
      </c>
      <c r="H299" s="67" t="str">
        <f t="array" aca="1" ref="H299" ca="1">IF($I$1&lt;&gt;"y", "", IFERROR(INDEX(countrylistsize,MATCH(SMALL(NOT(countrylistsize="")*IF(ISNUMBER(countrylistsize),COUNTIF(countrylistsize,"&lt;="&amp;countrylistsize),COUNTIF(countrylistsize,"&lt;="&amp;countrylistsize)+SUM(ISNUMBER(countrylistsize))),ROWS(F$3:F299)+SUM(ISBLANK(countrylistsize))),NOT(countrylistsize="")*IF(ISNUMBER(countrylistsize),COUNTIF(countrylistsize,"&lt;="&amp;countrylistsize),COUNTIF(countrylistsize,"&lt;="&amp;countrylistsize)+SUM(ISNUMBER(countrylistsize))),0)), ""))</f>
        <v/>
      </c>
      <c r="I299" s="70"/>
      <c r="J299" s="67" t="str">
        <f t="array" aca="1" ref="J299" ca="1">IF($I$1&lt;&gt;"y", "", IFERROR(INDEX(admin1listsize,MATCH(SMALL(NOT(admin1listsize="")*IF(ISNUMBER(admin1listsize),COUNTIF(admin1listsize,"&lt;="&amp;admin1listsize),COUNTIF(admin1listsize,"&lt;="&amp;admin1listsize)+SUM(ISNUMBER(admin1listsize))),ROWS(D$3:D299)+SUM(ISBLANK(admin1listsize))),NOT(admin1listsize="")*IF(ISNUMBER(admin1listsize),COUNTIF(admin1listsize,"&lt;="&amp;admin1listsize),COUNTIF(admin1listsize,"&lt;="&amp;admin1listsize)+SUM(ISNUMBER(admin1listsize))),0)), ""))</f>
        <v/>
      </c>
      <c r="K299" s="71"/>
    </row>
    <row r="300" spans="1:11" s="1" customFormat="1" x14ac:dyDescent="0.25">
      <c r="A300" s="93" t="str">
        <f>IF($I$1&lt;&gt;"y", "", IF(ISBLANK(DATA!D301),"",IF(ISBLANK(DATA!K301),"NO DATA",DATA!K301)))</f>
        <v>Mexico</v>
      </c>
      <c r="B300" s="93" t="str">
        <f>IF($I$1&lt;&gt;"y", "",IF(ISBLANK(DATA!D301),"", IF(ISBLANK(DATA!L301),"NO DATA",DATA!L301)))</f>
        <v>Oaxaca</v>
      </c>
      <c r="C300" s="93" t="str">
        <f t="shared" si="14"/>
        <v>Mexico@Oaxaca</v>
      </c>
      <c r="D300" s="93" t="str">
        <f ca="1">IF($I$1&lt;&gt;"y", "", IF(C301="", "", IFERROR(LOOKUP(2,1/(COUNTIF($D$2:D299,mergednames)=0),mergednames), "")))</f>
        <v/>
      </c>
      <c r="E300" s="93" t="str">
        <f t="shared" ca="1" si="13"/>
        <v/>
      </c>
      <c r="F300" s="93" t="str">
        <f ca="1">IF($I$1&lt;&gt;"y", "", IF(A301="", "", IFERROR(LOOKUP(2,1/(COUNTIF($F$2:F299,get_country)=0),get_country), "")))</f>
        <v/>
      </c>
      <c r="G300" s="93" t="str">
        <f t="shared" ca="1" si="12"/>
        <v/>
      </c>
      <c r="H300" s="67" t="str">
        <f t="array" aca="1" ref="H300" ca="1">IF($I$1&lt;&gt;"y", "", IFERROR(INDEX(countrylistsize,MATCH(SMALL(NOT(countrylistsize="")*IF(ISNUMBER(countrylistsize),COUNTIF(countrylistsize,"&lt;="&amp;countrylistsize),COUNTIF(countrylistsize,"&lt;="&amp;countrylistsize)+SUM(ISNUMBER(countrylistsize))),ROWS(F$3:F300)+SUM(ISBLANK(countrylistsize))),NOT(countrylistsize="")*IF(ISNUMBER(countrylistsize),COUNTIF(countrylistsize,"&lt;="&amp;countrylistsize),COUNTIF(countrylistsize,"&lt;="&amp;countrylistsize)+SUM(ISNUMBER(countrylistsize))),0)), ""))</f>
        <v/>
      </c>
      <c r="I300" s="70"/>
      <c r="J300" s="67" t="str">
        <f t="array" aca="1" ref="J300" ca="1">IF($I$1&lt;&gt;"y", "", IFERROR(INDEX(admin1listsize,MATCH(SMALL(NOT(admin1listsize="")*IF(ISNUMBER(admin1listsize),COUNTIF(admin1listsize,"&lt;="&amp;admin1listsize),COUNTIF(admin1listsize,"&lt;="&amp;admin1listsize)+SUM(ISNUMBER(admin1listsize))),ROWS(D$3:D300)+SUM(ISBLANK(admin1listsize))),NOT(admin1listsize="")*IF(ISNUMBER(admin1listsize),COUNTIF(admin1listsize,"&lt;="&amp;admin1listsize),COUNTIF(admin1listsize,"&lt;="&amp;admin1listsize)+SUM(ISNUMBER(admin1listsize))),0)), ""))</f>
        <v/>
      </c>
      <c r="K300" s="71"/>
    </row>
    <row r="301" spans="1:11" s="1" customFormat="1" x14ac:dyDescent="0.25">
      <c r="A301" s="93" t="str">
        <f>IF($I$1&lt;&gt;"y", "", IF(ISBLANK(DATA!D302),"",IF(ISBLANK(DATA!K302),"NO DATA",DATA!K302)))</f>
        <v>Mexico</v>
      </c>
      <c r="B301" s="93" t="str">
        <f>IF($I$1&lt;&gt;"y", "",IF(ISBLANK(DATA!D302),"", IF(ISBLANK(DATA!L302),"NO DATA",DATA!L302)))</f>
        <v>Oaxaca</v>
      </c>
      <c r="C301" s="93" t="str">
        <f t="shared" si="14"/>
        <v>Mexico@Oaxaca</v>
      </c>
      <c r="D301" s="93" t="str">
        <f ca="1">IF($I$1&lt;&gt;"y", "", IF(C302="", "", IFERROR(LOOKUP(2,1/(COUNTIF($D$2:D300,mergednames)=0),mergednames), "")))</f>
        <v/>
      </c>
      <c r="E301" s="93" t="str">
        <f t="shared" ca="1" si="13"/>
        <v/>
      </c>
      <c r="F301" s="93" t="str">
        <f ca="1">IF($I$1&lt;&gt;"y", "", IF(A302="", "", IFERROR(LOOKUP(2,1/(COUNTIF($F$2:F300,get_country)=0),get_country), "")))</f>
        <v/>
      </c>
      <c r="G301" s="93" t="str">
        <f t="shared" ca="1" si="12"/>
        <v/>
      </c>
      <c r="H301" s="67" t="str">
        <f t="array" aca="1" ref="H301" ca="1">IF($I$1&lt;&gt;"y", "", IFERROR(INDEX(countrylistsize,MATCH(SMALL(NOT(countrylistsize="")*IF(ISNUMBER(countrylistsize),COUNTIF(countrylistsize,"&lt;="&amp;countrylistsize),COUNTIF(countrylistsize,"&lt;="&amp;countrylistsize)+SUM(ISNUMBER(countrylistsize))),ROWS(F$3:F301)+SUM(ISBLANK(countrylistsize))),NOT(countrylistsize="")*IF(ISNUMBER(countrylistsize),COUNTIF(countrylistsize,"&lt;="&amp;countrylistsize),COUNTIF(countrylistsize,"&lt;="&amp;countrylistsize)+SUM(ISNUMBER(countrylistsize))),0)), ""))</f>
        <v/>
      </c>
      <c r="I301" s="70"/>
      <c r="J301" s="67" t="str">
        <f t="array" aca="1" ref="J301" ca="1">IF($I$1&lt;&gt;"y", "", IFERROR(INDEX(admin1listsize,MATCH(SMALL(NOT(admin1listsize="")*IF(ISNUMBER(admin1listsize),COUNTIF(admin1listsize,"&lt;="&amp;admin1listsize),COUNTIF(admin1listsize,"&lt;="&amp;admin1listsize)+SUM(ISNUMBER(admin1listsize))),ROWS(D$3:D301)+SUM(ISBLANK(admin1listsize))),NOT(admin1listsize="")*IF(ISNUMBER(admin1listsize),COUNTIF(admin1listsize,"&lt;="&amp;admin1listsize),COUNTIF(admin1listsize,"&lt;="&amp;admin1listsize)+SUM(ISNUMBER(admin1listsize))),0)), ""))</f>
        <v/>
      </c>
      <c r="K301" s="71"/>
    </row>
    <row r="302" spans="1:11" s="1" customFormat="1" x14ac:dyDescent="0.25">
      <c r="A302" s="93" t="str">
        <f>IF($I$1&lt;&gt;"y", "", IF(ISBLANK(DATA!D303),"",IF(ISBLANK(DATA!K303),"NO DATA",DATA!K303)))</f>
        <v>Mexico</v>
      </c>
      <c r="B302" s="93" t="str">
        <f>IF($I$1&lt;&gt;"y", "",IF(ISBLANK(DATA!D303),"", IF(ISBLANK(DATA!L303),"NO DATA",DATA!L303)))</f>
        <v>Oaxaca</v>
      </c>
      <c r="C302" s="93" t="str">
        <f t="shared" si="14"/>
        <v>Mexico@Oaxaca</v>
      </c>
      <c r="D302" s="93" t="str">
        <f ca="1">IF($I$1&lt;&gt;"y", "", IF(C303="", "", IFERROR(LOOKUP(2,1/(COUNTIF($D$2:D301,mergednames)=0),mergednames), "")))</f>
        <v/>
      </c>
      <c r="E302" s="93" t="str">
        <f t="shared" ca="1" si="13"/>
        <v/>
      </c>
      <c r="F302" s="93" t="str">
        <f ca="1">IF($I$1&lt;&gt;"y", "", IF(A303="", "", IFERROR(LOOKUP(2,1/(COUNTIF($F$2:F301,get_country)=0),get_country), "")))</f>
        <v/>
      </c>
      <c r="G302" s="93" t="str">
        <f t="shared" ca="1" si="12"/>
        <v/>
      </c>
      <c r="H302" s="67" t="str">
        <f t="array" aca="1" ref="H302" ca="1">IF($I$1&lt;&gt;"y", "", IFERROR(INDEX(countrylistsize,MATCH(SMALL(NOT(countrylistsize="")*IF(ISNUMBER(countrylistsize),COUNTIF(countrylistsize,"&lt;="&amp;countrylistsize),COUNTIF(countrylistsize,"&lt;="&amp;countrylistsize)+SUM(ISNUMBER(countrylistsize))),ROWS(F$3:F302)+SUM(ISBLANK(countrylistsize))),NOT(countrylistsize="")*IF(ISNUMBER(countrylistsize),COUNTIF(countrylistsize,"&lt;="&amp;countrylistsize),COUNTIF(countrylistsize,"&lt;="&amp;countrylistsize)+SUM(ISNUMBER(countrylistsize))),0)), ""))</f>
        <v/>
      </c>
      <c r="I302" s="70"/>
      <c r="J302" s="67" t="str">
        <f t="array" aca="1" ref="J302" ca="1">IF($I$1&lt;&gt;"y", "", IFERROR(INDEX(admin1listsize,MATCH(SMALL(NOT(admin1listsize="")*IF(ISNUMBER(admin1listsize),COUNTIF(admin1listsize,"&lt;="&amp;admin1listsize),COUNTIF(admin1listsize,"&lt;="&amp;admin1listsize)+SUM(ISNUMBER(admin1listsize))),ROWS(D$3:D302)+SUM(ISBLANK(admin1listsize))),NOT(admin1listsize="")*IF(ISNUMBER(admin1listsize),COUNTIF(admin1listsize,"&lt;="&amp;admin1listsize),COUNTIF(admin1listsize,"&lt;="&amp;admin1listsize)+SUM(ISNUMBER(admin1listsize))),0)), ""))</f>
        <v/>
      </c>
      <c r="K302" s="71"/>
    </row>
    <row r="303" spans="1:11" s="1" customFormat="1" x14ac:dyDescent="0.25">
      <c r="A303" s="93" t="str">
        <f>IF($I$1&lt;&gt;"y", "", IF(ISBLANK(DATA!D304),"",IF(ISBLANK(DATA!K304),"NO DATA",DATA!K304)))</f>
        <v>Mexico</v>
      </c>
      <c r="B303" s="93" t="str">
        <f>IF($I$1&lt;&gt;"y", "",IF(ISBLANK(DATA!D304),"", IF(ISBLANK(DATA!L304),"NO DATA",DATA!L304)))</f>
        <v>Oaxaca</v>
      </c>
      <c r="C303" s="93" t="str">
        <f t="shared" si="14"/>
        <v>Mexico@Oaxaca</v>
      </c>
      <c r="D303" s="93" t="str">
        <f ca="1">IF($I$1&lt;&gt;"y", "", IF(C304="", "", IFERROR(LOOKUP(2,1/(COUNTIF($D$2:D302,mergednames)=0),mergednames), "")))</f>
        <v/>
      </c>
      <c r="E303" s="93" t="str">
        <f t="shared" ca="1" si="13"/>
        <v/>
      </c>
      <c r="F303" s="93" t="str">
        <f ca="1">IF($I$1&lt;&gt;"y", "", IF(A304="", "", IFERROR(LOOKUP(2,1/(COUNTIF($F$2:F302,get_country)=0),get_country), "")))</f>
        <v/>
      </c>
      <c r="G303" s="93" t="str">
        <f t="shared" ca="1" si="12"/>
        <v/>
      </c>
      <c r="H303" s="67" t="str">
        <f t="array" aca="1" ref="H303" ca="1">IF($I$1&lt;&gt;"y", "", IFERROR(INDEX(countrylistsize,MATCH(SMALL(NOT(countrylistsize="")*IF(ISNUMBER(countrylistsize),COUNTIF(countrylistsize,"&lt;="&amp;countrylistsize),COUNTIF(countrylistsize,"&lt;="&amp;countrylistsize)+SUM(ISNUMBER(countrylistsize))),ROWS(F$3:F303)+SUM(ISBLANK(countrylistsize))),NOT(countrylistsize="")*IF(ISNUMBER(countrylistsize),COUNTIF(countrylistsize,"&lt;="&amp;countrylistsize),COUNTIF(countrylistsize,"&lt;="&amp;countrylistsize)+SUM(ISNUMBER(countrylistsize))),0)), ""))</f>
        <v/>
      </c>
      <c r="I303" s="70"/>
      <c r="J303" s="67" t="str">
        <f t="array" aca="1" ref="J303" ca="1">IF($I$1&lt;&gt;"y", "", IFERROR(INDEX(admin1listsize,MATCH(SMALL(NOT(admin1listsize="")*IF(ISNUMBER(admin1listsize),COUNTIF(admin1listsize,"&lt;="&amp;admin1listsize),COUNTIF(admin1listsize,"&lt;="&amp;admin1listsize)+SUM(ISNUMBER(admin1listsize))),ROWS(D$3:D303)+SUM(ISBLANK(admin1listsize))),NOT(admin1listsize="")*IF(ISNUMBER(admin1listsize),COUNTIF(admin1listsize,"&lt;="&amp;admin1listsize),COUNTIF(admin1listsize,"&lt;="&amp;admin1listsize)+SUM(ISNUMBER(admin1listsize))),0)), ""))</f>
        <v/>
      </c>
      <c r="K303" s="71"/>
    </row>
    <row r="304" spans="1:11" s="1" customFormat="1" x14ac:dyDescent="0.25">
      <c r="A304" s="93" t="str">
        <f>IF($I$1&lt;&gt;"y", "", IF(ISBLANK(DATA!D305),"",IF(ISBLANK(DATA!K305),"NO DATA",DATA!K305)))</f>
        <v>Mexico</v>
      </c>
      <c r="B304" s="93" t="str">
        <f>IF($I$1&lt;&gt;"y", "",IF(ISBLANK(DATA!D305),"", IF(ISBLANK(DATA!L305),"NO DATA",DATA!L305)))</f>
        <v>Oaxaca</v>
      </c>
      <c r="C304" s="93" t="str">
        <f t="shared" si="14"/>
        <v>Mexico@Oaxaca</v>
      </c>
      <c r="D304" s="93" t="str">
        <f ca="1">IF($I$1&lt;&gt;"y", "", IF(C305="", "", IFERROR(LOOKUP(2,1/(COUNTIF($D$2:D303,mergednames)=0),mergednames), "")))</f>
        <v/>
      </c>
      <c r="E304" s="93" t="str">
        <f t="shared" ca="1" si="13"/>
        <v/>
      </c>
      <c r="F304" s="93" t="str">
        <f ca="1">IF($I$1&lt;&gt;"y", "", IF(A305="", "", IFERROR(LOOKUP(2,1/(COUNTIF($F$2:F303,get_country)=0),get_country), "")))</f>
        <v/>
      </c>
      <c r="G304" s="93" t="str">
        <f t="shared" ca="1" si="12"/>
        <v/>
      </c>
      <c r="H304" s="67" t="str">
        <f t="array" aca="1" ref="H304" ca="1">IF($I$1&lt;&gt;"y", "", IFERROR(INDEX(countrylistsize,MATCH(SMALL(NOT(countrylistsize="")*IF(ISNUMBER(countrylistsize),COUNTIF(countrylistsize,"&lt;="&amp;countrylistsize),COUNTIF(countrylistsize,"&lt;="&amp;countrylistsize)+SUM(ISNUMBER(countrylistsize))),ROWS(F$3:F304)+SUM(ISBLANK(countrylistsize))),NOT(countrylistsize="")*IF(ISNUMBER(countrylistsize),COUNTIF(countrylistsize,"&lt;="&amp;countrylistsize),COUNTIF(countrylistsize,"&lt;="&amp;countrylistsize)+SUM(ISNUMBER(countrylistsize))),0)), ""))</f>
        <v/>
      </c>
      <c r="I304" s="70"/>
      <c r="J304" s="67" t="str">
        <f t="array" aca="1" ref="J304" ca="1">IF($I$1&lt;&gt;"y", "", IFERROR(INDEX(admin1listsize,MATCH(SMALL(NOT(admin1listsize="")*IF(ISNUMBER(admin1listsize),COUNTIF(admin1listsize,"&lt;="&amp;admin1listsize),COUNTIF(admin1listsize,"&lt;="&amp;admin1listsize)+SUM(ISNUMBER(admin1listsize))),ROWS(D$3:D304)+SUM(ISBLANK(admin1listsize))),NOT(admin1listsize="")*IF(ISNUMBER(admin1listsize),COUNTIF(admin1listsize,"&lt;="&amp;admin1listsize),COUNTIF(admin1listsize,"&lt;="&amp;admin1listsize)+SUM(ISNUMBER(admin1listsize))),0)), ""))</f>
        <v/>
      </c>
      <c r="K304" s="71"/>
    </row>
    <row r="305" spans="1:11" s="1" customFormat="1" x14ac:dyDescent="0.25">
      <c r="A305" s="93" t="str">
        <f>IF($I$1&lt;&gt;"y", "", IF(ISBLANK(DATA!D306),"",IF(ISBLANK(DATA!K306),"NO DATA",DATA!K306)))</f>
        <v>Mexico</v>
      </c>
      <c r="B305" s="93" t="str">
        <f>IF($I$1&lt;&gt;"y", "",IF(ISBLANK(DATA!D306),"", IF(ISBLANK(DATA!L306),"NO DATA",DATA!L306)))</f>
        <v>Oaxaca</v>
      </c>
      <c r="C305" s="93" t="str">
        <f t="shared" si="14"/>
        <v>Mexico@Oaxaca</v>
      </c>
      <c r="D305" s="93" t="str">
        <f ca="1">IF($I$1&lt;&gt;"y", "", IF(C306="", "", IFERROR(LOOKUP(2,1/(COUNTIF($D$2:D304,mergednames)=0),mergednames), "")))</f>
        <v/>
      </c>
      <c r="E305" s="93" t="str">
        <f t="shared" ca="1" si="13"/>
        <v/>
      </c>
      <c r="F305" s="93" t="str">
        <f ca="1">IF($I$1&lt;&gt;"y", "", IF(A306="", "", IFERROR(LOOKUP(2,1/(COUNTIF($F$2:F304,get_country)=0),get_country), "")))</f>
        <v/>
      </c>
      <c r="G305" s="93" t="str">
        <f t="shared" ca="1" si="12"/>
        <v/>
      </c>
      <c r="H305" s="67" t="str">
        <f t="array" aca="1" ref="H305" ca="1">IF($I$1&lt;&gt;"y", "", IFERROR(INDEX(countrylistsize,MATCH(SMALL(NOT(countrylistsize="")*IF(ISNUMBER(countrylistsize),COUNTIF(countrylistsize,"&lt;="&amp;countrylistsize),COUNTIF(countrylistsize,"&lt;="&amp;countrylistsize)+SUM(ISNUMBER(countrylistsize))),ROWS(F$3:F305)+SUM(ISBLANK(countrylistsize))),NOT(countrylistsize="")*IF(ISNUMBER(countrylistsize),COUNTIF(countrylistsize,"&lt;="&amp;countrylistsize),COUNTIF(countrylistsize,"&lt;="&amp;countrylistsize)+SUM(ISNUMBER(countrylistsize))),0)), ""))</f>
        <v/>
      </c>
      <c r="I305" s="70"/>
      <c r="J305" s="67" t="str">
        <f t="array" aca="1" ref="J305" ca="1">IF($I$1&lt;&gt;"y", "", IFERROR(INDEX(admin1listsize,MATCH(SMALL(NOT(admin1listsize="")*IF(ISNUMBER(admin1listsize),COUNTIF(admin1listsize,"&lt;="&amp;admin1listsize),COUNTIF(admin1listsize,"&lt;="&amp;admin1listsize)+SUM(ISNUMBER(admin1listsize))),ROWS(D$3:D305)+SUM(ISBLANK(admin1listsize))),NOT(admin1listsize="")*IF(ISNUMBER(admin1listsize),COUNTIF(admin1listsize,"&lt;="&amp;admin1listsize),COUNTIF(admin1listsize,"&lt;="&amp;admin1listsize)+SUM(ISNUMBER(admin1listsize))),0)), ""))</f>
        <v/>
      </c>
      <c r="K305" s="71"/>
    </row>
    <row r="306" spans="1:11" s="1" customFormat="1" x14ac:dyDescent="0.25">
      <c r="A306" s="93" t="str">
        <f>IF($I$1&lt;&gt;"y", "", IF(ISBLANK(DATA!D307),"",IF(ISBLANK(DATA!K307),"NO DATA",DATA!K307)))</f>
        <v>Mexico</v>
      </c>
      <c r="B306" s="93" t="str">
        <f>IF($I$1&lt;&gt;"y", "",IF(ISBLANK(DATA!D307),"", IF(ISBLANK(DATA!L307),"NO DATA",DATA!L307)))</f>
        <v>Oaxaca</v>
      </c>
      <c r="C306" s="93" t="str">
        <f t="shared" si="14"/>
        <v>Mexico@Oaxaca</v>
      </c>
      <c r="D306" s="93" t="str">
        <f ca="1">IF($I$1&lt;&gt;"y", "", IF(C307="", "", IFERROR(LOOKUP(2,1/(COUNTIF($D$2:D305,mergednames)=0),mergednames), "")))</f>
        <v/>
      </c>
      <c r="E306" s="93" t="str">
        <f t="shared" ca="1" si="13"/>
        <v/>
      </c>
      <c r="F306" s="93" t="str">
        <f ca="1">IF($I$1&lt;&gt;"y", "", IF(A307="", "", IFERROR(LOOKUP(2,1/(COUNTIF($F$2:F305,get_country)=0),get_country), "")))</f>
        <v/>
      </c>
      <c r="G306" s="93" t="str">
        <f t="shared" ca="1" si="12"/>
        <v/>
      </c>
      <c r="H306" s="67" t="str">
        <f t="array" aca="1" ref="H306" ca="1">IF($I$1&lt;&gt;"y", "", IFERROR(INDEX(countrylistsize,MATCH(SMALL(NOT(countrylistsize="")*IF(ISNUMBER(countrylistsize),COUNTIF(countrylistsize,"&lt;="&amp;countrylistsize),COUNTIF(countrylistsize,"&lt;="&amp;countrylistsize)+SUM(ISNUMBER(countrylistsize))),ROWS(F$3:F306)+SUM(ISBLANK(countrylistsize))),NOT(countrylistsize="")*IF(ISNUMBER(countrylistsize),COUNTIF(countrylistsize,"&lt;="&amp;countrylistsize),COUNTIF(countrylistsize,"&lt;="&amp;countrylistsize)+SUM(ISNUMBER(countrylistsize))),0)), ""))</f>
        <v/>
      </c>
      <c r="I306" s="70"/>
      <c r="J306" s="67" t="str">
        <f t="array" aca="1" ref="J306" ca="1">IF($I$1&lt;&gt;"y", "", IFERROR(INDEX(admin1listsize,MATCH(SMALL(NOT(admin1listsize="")*IF(ISNUMBER(admin1listsize),COUNTIF(admin1listsize,"&lt;="&amp;admin1listsize),COUNTIF(admin1listsize,"&lt;="&amp;admin1listsize)+SUM(ISNUMBER(admin1listsize))),ROWS(D$3:D306)+SUM(ISBLANK(admin1listsize))),NOT(admin1listsize="")*IF(ISNUMBER(admin1listsize),COUNTIF(admin1listsize,"&lt;="&amp;admin1listsize),COUNTIF(admin1listsize,"&lt;="&amp;admin1listsize)+SUM(ISNUMBER(admin1listsize))),0)), ""))</f>
        <v/>
      </c>
      <c r="K306" s="71"/>
    </row>
    <row r="307" spans="1:11" s="1" customFormat="1" x14ac:dyDescent="0.25">
      <c r="A307" s="93" t="str">
        <f>IF($I$1&lt;&gt;"y", "", IF(ISBLANK(DATA!D308),"",IF(ISBLANK(DATA!K308),"NO DATA",DATA!K308)))</f>
        <v>Mexico</v>
      </c>
      <c r="B307" s="93" t="str">
        <f>IF($I$1&lt;&gt;"y", "",IF(ISBLANK(DATA!D308),"", IF(ISBLANK(DATA!L308),"NO DATA",DATA!L308)))</f>
        <v>Oaxaca</v>
      </c>
      <c r="C307" s="93" t="str">
        <f t="shared" si="14"/>
        <v>Mexico@Oaxaca</v>
      </c>
      <c r="D307" s="93" t="str">
        <f ca="1">IF($I$1&lt;&gt;"y", "", IF(C308="", "", IFERROR(LOOKUP(2,1/(COUNTIF($D$2:D306,mergednames)=0),mergednames), "")))</f>
        <v/>
      </c>
      <c r="E307" s="93" t="str">
        <f t="shared" ca="1" si="13"/>
        <v/>
      </c>
      <c r="F307" s="93" t="str">
        <f ca="1">IF($I$1&lt;&gt;"y", "", IF(A308="", "", IFERROR(LOOKUP(2,1/(COUNTIF($F$2:F306,get_country)=0),get_country), "")))</f>
        <v/>
      </c>
      <c r="G307" s="93" t="str">
        <f t="shared" ca="1" si="12"/>
        <v/>
      </c>
      <c r="H307" s="67" t="str">
        <f t="array" aca="1" ref="H307" ca="1">IF($I$1&lt;&gt;"y", "", IFERROR(INDEX(countrylistsize,MATCH(SMALL(NOT(countrylistsize="")*IF(ISNUMBER(countrylistsize),COUNTIF(countrylistsize,"&lt;="&amp;countrylistsize),COUNTIF(countrylistsize,"&lt;="&amp;countrylistsize)+SUM(ISNUMBER(countrylistsize))),ROWS(F$3:F307)+SUM(ISBLANK(countrylistsize))),NOT(countrylistsize="")*IF(ISNUMBER(countrylistsize),COUNTIF(countrylistsize,"&lt;="&amp;countrylistsize),COUNTIF(countrylistsize,"&lt;="&amp;countrylistsize)+SUM(ISNUMBER(countrylistsize))),0)), ""))</f>
        <v/>
      </c>
      <c r="I307" s="70"/>
      <c r="J307" s="67" t="str">
        <f t="array" aca="1" ref="J307" ca="1">IF($I$1&lt;&gt;"y", "", IFERROR(INDEX(admin1listsize,MATCH(SMALL(NOT(admin1listsize="")*IF(ISNUMBER(admin1listsize),COUNTIF(admin1listsize,"&lt;="&amp;admin1listsize),COUNTIF(admin1listsize,"&lt;="&amp;admin1listsize)+SUM(ISNUMBER(admin1listsize))),ROWS(D$3:D307)+SUM(ISBLANK(admin1listsize))),NOT(admin1listsize="")*IF(ISNUMBER(admin1listsize),COUNTIF(admin1listsize,"&lt;="&amp;admin1listsize),COUNTIF(admin1listsize,"&lt;="&amp;admin1listsize)+SUM(ISNUMBER(admin1listsize))),0)), ""))</f>
        <v/>
      </c>
      <c r="K307" s="71"/>
    </row>
    <row r="308" spans="1:11" s="1" customFormat="1" x14ac:dyDescent="0.25">
      <c r="A308" s="93" t="str">
        <f>IF($I$1&lt;&gt;"y", "", IF(ISBLANK(DATA!D309),"",IF(ISBLANK(DATA!K309),"NO DATA",DATA!K309)))</f>
        <v>Mexico</v>
      </c>
      <c r="B308" s="93" t="str">
        <f>IF($I$1&lt;&gt;"y", "",IF(ISBLANK(DATA!D309),"", IF(ISBLANK(DATA!L309),"NO DATA",DATA!L309)))</f>
        <v>Oaxaca</v>
      </c>
      <c r="C308" s="93" t="str">
        <f t="shared" si="14"/>
        <v>Mexico@Oaxaca</v>
      </c>
      <c r="D308" s="93" t="str">
        <f ca="1">IF($I$1&lt;&gt;"y", "", IF(C309="", "", IFERROR(LOOKUP(2,1/(COUNTIF($D$2:D307,mergednames)=0),mergednames), "")))</f>
        <v/>
      </c>
      <c r="E308" s="93" t="str">
        <f t="shared" ca="1" si="13"/>
        <v/>
      </c>
      <c r="F308" s="93" t="str">
        <f ca="1">IF($I$1&lt;&gt;"y", "", IF(A309="", "", IFERROR(LOOKUP(2,1/(COUNTIF($F$2:F307,get_country)=0),get_country), "")))</f>
        <v/>
      </c>
      <c r="G308" s="93" t="str">
        <f t="shared" ca="1" si="12"/>
        <v/>
      </c>
      <c r="H308" s="67" t="str">
        <f t="array" aca="1" ref="H308" ca="1">IF($I$1&lt;&gt;"y", "", IFERROR(INDEX(countrylistsize,MATCH(SMALL(NOT(countrylistsize="")*IF(ISNUMBER(countrylistsize),COUNTIF(countrylistsize,"&lt;="&amp;countrylistsize),COUNTIF(countrylistsize,"&lt;="&amp;countrylistsize)+SUM(ISNUMBER(countrylistsize))),ROWS(F$3:F308)+SUM(ISBLANK(countrylistsize))),NOT(countrylistsize="")*IF(ISNUMBER(countrylistsize),COUNTIF(countrylistsize,"&lt;="&amp;countrylistsize),COUNTIF(countrylistsize,"&lt;="&amp;countrylistsize)+SUM(ISNUMBER(countrylistsize))),0)), ""))</f>
        <v/>
      </c>
      <c r="I308" s="70"/>
      <c r="J308" s="67" t="str">
        <f t="array" aca="1" ref="J308" ca="1">IF($I$1&lt;&gt;"y", "", IFERROR(INDEX(admin1listsize,MATCH(SMALL(NOT(admin1listsize="")*IF(ISNUMBER(admin1listsize),COUNTIF(admin1listsize,"&lt;="&amp;admin1listsize),COUNTIF(admin1listsize,"&lt;="&amp;admin1listsize)+SUM(ISNUMBER(admin1listsize))),ROWS(D$3:D308)+SUM(ISBLANK(admin1listsize))),NOT(admin1listsize="")*IF(ISNUMBER(admin1listsize),COUNTIF(admin1listsize,"&lt;="&amp;admin1listsize),COUNTIF(admin1listsize,"&lt;="&amp;admin1listsize)+SUM(ISNUMBER(admin1listsize))),0)), ""))</f>
        <v/>
      </c>
      <c r="K308" s="71"/>
    </row>
    <row r="309" spans="1:11" s="1" customFormat="1" x14ac:dyDescent="0.25">
      <c r="A309" s="93" t="str">
        <f>IF($I$1&lt;&gt;"y", "", IF(ISBLANK(DATA!D310),"",IF(ISBLANK(DATA!K310),"NO DATA",DATA!K310)))</f>
        <v>Mexico</v>
      </c>
      <c r="B309" s="93" t="str">
        <f>IF($I$1&lt;&gt;"y", "",IF(ISBLANK(DATA!D310),"", IF(ISBLANK(DATA!L310),"NO DATA",DATA!L310)))</f>
        <v>Oaxaca</v>
      </c>
      <c r="C309" s="93" t="str">
        <f t="shared" si="14"/>
        <v>Mexico@Oaxaca</v>
      </c>
      <c r="D309" s="93" t="str">
        <f ca="1">IF($I$1&lt;&gt;"y", "", IF(C310="", "", IFERROR(LOOKUP(2,1/(COUNTIF($D$2:D308,mergednames)=0),mergednames), "")))</f>
        <v/>
      </c>
      <c r="E309" s="93" t="str">
        <f t="shared" ca="1" si="13"/>
        <v/>
      </c>
      <c r="F309" s="93" t="str">
        <f ca="1">IF($I$1&lt;&gt;"y", "", IF(A310="", "", IFERROR(LOOKUP(2,1/(COUNTIF($F$2:F308,get_country)=0),get_country), "")))</f>
        <v/>
      </c>
      <c r="G309" s="93" t="str">
        <f t="shared" ca="1" si="12"/>
        <v/>
      </c>
      <c r="H309" s="67" t="str">
        <f t="array" aca="1" ref="H309" ca="1">IF($I$1&lt;&gt;"y", "", IFERROR(INDEX(countrylistsize,MATCH(SMALL(NOT(countrylistsize="")*IF(ISNUMBER(countrylistsize),COUNTIF(countrylistsize,"&lt;="&amp;countrylistsize),COUNTIF(countrylistsize,"&lt;="&amp;countrylistsize)+SUM(ISNUMBER(countrylistsize))),ROWS(F$3:F309)+SUM(ISBLANK(countrylistsize))),NOT(countrylistsize="")*IF(ISNUMBER(countrylistsize),COUNTIF(countrylistsize,"&lt;="&amp;countrylistsize),COUNTIF(countrylistsize,"&lt;="&amp;countrylistsize)+SUM(ISNUMBER(countrylistsize))),0)), ""))</f>
        <v/>
      </c>
      <c r="I309" s="70"/>
      <c r="J309" s="67" t="str">
        <f t="array" aca="1" ref="J309" ca="1">IF($I$1&lt;&gt;"y", "", IFERROR(INDEX(admin1listsize,MATCH(SMALL(NOT(admin1listsize="")*IF(ISNUMBER(admin1listsize),COUNTIF(admin1listsize,"&lt;="&amp;admin1listsize),COUNTIF(admin1listsize,"&lt;="&amp;admin1listsize)+SUM(ISNUMBER(admin1listsize))),ROWS(D$3:D309)+SUM(ISBLANK(admin1listsize))),NOT(admin1listsize="")*IF(ISNUMBER(admin1listsize),COUNTIF(admin1listsize,"&lt;="&amp;admin1listsize),COUNTIF(admin1listsize,"&lt;="&amp;admin1listsize)+SUM(ISNUMBER(admin1listsize))),0)), ""))</f>
        <v/>
      </c>
      <c r="K309" s="71"/>
    </row>
    <row r="310" spans="1:11" s="1" customFormat="1" x14ac:dyDescent="0.25">
      <c r="A310" s="93" t="str">
        <f>IF($I$1&lt;&gt;"y", "", IF(ISBLANK(DATA!D311),"",IF(ISBLANK(DATA!K311),"NO DATA",DATA!K311)))</f>
        <v>Mexico</v>
      </c>
      <c r="B310" s="93" t="str">
        <f>IF($I$1&lt;&gt;"y", "",IF(ISBLANK(DATA!D311),"", IF(ISBLANK(DATA!L311),"NO DATA",DATA!L311)))</f>
        <v>Puebla</v>
      </c>
      <c r="C310" s="93" t="str">
        <f t="shared" si="14"/>
        <v>Mexico@Puebla</v>
      </c>
      <c r="D310" s="93" t="str">
        <f ca="1">IF($I$1&lt;&gt;"y", "", IF(C311="", "", IFERROR(LOOKUP(2,1/(COUNTIF($D$2:D309,mergednames)=0),mergednames), "")))</f>
        <v/>
      </c>
      <c r="E310" s="93" t="str">
        <f t="shared" ca="1" si="13"/>
        <v/>
      </c>
      <c r="F310" s="93" t="str">
        <f ca="1">IF($I$1&lt;&gt;"y", "", IF(A311="", "", IFERROR(LOOKUP(2,1/(COUNTIF($F$2:F309,get_country)=0),get_country), "")))</f>
        <v/>
      </c>
      <c r="G310" s="93" t="str">
        <f t="shared" ca="1" si="12"/>
        <v/>
      </c>
      <c r="H310" s="67" t="str">
        <f t="array" aca="1" ref="H310" ca="1">IF($I$1&lt;&gt;"y", "", IFERROR(INDEX(countrylistsize,MATCH(SMALL(NOT(countrylistsize="")*IF(ISNUMBER(countrylistsize),COUNTIF(countrylistsize,"&lt;="&amp;countrylistsize),COUNTIF(countrylistsize,"&lt;="&amp;countrylistsize)+SUM(ISNUMBER(countrylistsize))),ROWS(F$3:F310)+SUM(ISBLANK(countrylistsize))),NOT(countrylistsize="")*IF(ISNUMBER(countrylistsize),COUNTIF(countrylistsize,"&lt;="&amp;countrylistsize),COUNTIF(countrylistsize,"&lt;="&amp;countrylistsize)+SUM(ISNUMBER(countrylistsize))),0)), ""))</f>
        <v/>
      </c>
      <c r="I310" s="70"/>
      <c r="J310" s="67" t="str">
        <f t="array" aca="1" ref="J310" ca="1">IF($I$1&lt;&gt;"y", "", IFERROR(INDEX(admin1listsize,MATCH(SMALL(NOT(admin1listsize="")*IF(ISNUMBER(admin1listsize),COUNTIF(admin1listsize,"&lt;="&amp;admin1listsize),COUNTIF(admin1listsize,"&lt;="&amp;admin1listsize)+SUM(ISNUMBER(admin1listsize))),ROWS(D$3:D310)+SUM(ISBLANK(admin1listsize))),NOT(admin1listsize="")*IF(ISNUMBER(admin1listsize),COUNTIF(admin1listsize,"&lt;="&amp;admin1listsize),COUNTIF(admin1listsize,"&lt;="&amp;admin1listsize)+SUM(ISNUMBER(admin1listsize))),0)), ""))</f>
        <v/>
      </c>
      <c r="K310" s="71"/>
    </row>
    <row r="311" spans="1:11" s="1" customFormat="1" x14ac:dyDescent="0.25">
      <c r="A311" s="93" t="str">
        <f>IF($I$1&lt;&gt;"y", "", IF(ISBLANK(DATA!D312),"",IF(ISBLANK(DATA!K312),"NO DATA",DATA!K312)))</f>
        <v>Mexico</v>
      </c>
      <c r="B311" s="93" t="str">
        <f>IF($I$1&lt;&gt;"y", "",IF(ISBLANK(DATA!D312),"", IF(ISBLANK(DATA!L312),"NO DATA",DATA!L312)))</f>
        <v>Puebla</v>
      </c>
      <c r="C311" s="93" t="str">
        <f t="shared" si="14"/>
        <v>Mexico@Puebla</v>
      </c>
      <c r="D311" s="93" t="str">
        <f ca="1">IF($I$1&lt;&gt;"y", "", IF(C312="", "", IFERROR(LOOKUP(2,1/(COUNTIF($D$2:D310,mergednames)=0),mergednames), "")))</f>
        <v/>
      </c>
      <c r="E311" s="93" t="str">
        <f t="shared" ca="1" si="13"/>
        <v/>
      </c>
      <c r="F311" s="93" t="str">
        <f ca="1">IF($I$1&lt;&gt;"y", "", IF(A312="", "", IFERROR(LOOKUP(2,1/(COUNTIF($F$2:F310,get_country)=0),get_country), "")))</f>
        <v/>
      </c>
      <c r="G311" s="93" t="str">
        <f t="shared" ca="1" si="12"/>
        <v/>
      </c>
      <c r="H311" s="67" t="str">
        <f t="array" aca="1" ref="H311" ca="1">IF($I$1&lt;&gt;"y", "", IFERROR(INDEX(countrylistsize,MATCH(SMALL(NOT(countrylistsize="")*IF(ISNUMBER(countrylistsize),COUNTIF(countrylistsize,"&lt;="&amp;countrylistsize),COUNTIF(countrylistsize,"&lt;="&amp;countrylistsize)+SUM(ISNUMBER(countrylistsize))),ROWS(F$3:F311)+SUM(ISBLANK(countrylistsize))),NOT(countrylistsize="")*IF(ISNUMBER(countrylistsize),COUNTIF(countrylistsize,"&lt;="&amp;countrylistsize),COUNTIF(countrylistsize,"&lt;="&amp;countrylistsize)+SUM(ISNUMBER(countrylistsize))),0)), ""))</f>
        <v/>
      </c>
      <c r="I311" s="70"/>
      <c r="J311" s="67" t="str">
        <f t="array" aca="1" ref="J311" ca="1">IF($I$1&lt;&gt;"y", "", IFERROR(INDEX(admin1listsize,MATCH(SMALL(NOT(admin1listsize="")*IF(ISNUMBER(admin1listsize),COUNTIF(admin1listsize,"&lt;="&amp;admin1listsize),COUNTIF(admin1listsize,"&lt;="&amp;admin1listsize)+SUM(ISNUMBER(admin1listsize))),ROWS(D$3:D311)+SUM(ISBLANK(admin1listsize))),NOT(admin1listsize="")*IF(ISNUMBER(admin1listsize),COUNTIF(admin1listsize,"&lt;="&amp;admin1listsize),COUNTIF(admin1listsize,"&lt;="&amp;admin1listsize)+SUM(ISNUMBER(admin1listsize))),0)), ""))</f>
        <v/>
      </c>
      <c r="K311" s="71"/>
    </row>
    <row r="312" spans="1:11" s="1" customFormat="1" x14ac:dyDescent="0.25">
      <c r="A312" s="93" t="str">
        <f>IF($I$1&lt;&gt;"y", "", IF(ISBLANK(DATA!D313),"",IF(ISBLANK(DATA!K313),"NO DATA",DATA!K313)))</f>
        <v>Mexico</v>
      </c>
      <c r="B312" s="93" t="str">
        <f>IF($I$1&lt;&gt;"y", "",IF(ISBLANK(DATA!D313),"", IF(ISBLANK(DATA!L313),"NO DATA",DATA!L313)))</f>
        <v>Puebla</v>
      </c>
      <c r="C312" s="93" t="str">
        <f t="shared" si="14"/>
        <v>Mexico@Puebla</v>
      </c>
      <c r="D312" s="93" t="str">
        <f ca="1">IF($I$1&lt;&gt;"y", "", IF(C313="", "", IFERROR(LOOKUP(2,1/(COUNTIF($D$2:D311,mergednames)=0),mergednames), "")))</f>
        <v/>
      </c>
      <c r="E312" s="93" t="str">
        <f t="shared" ca="1" si="13"/>
        <v/>
      </c>
      <c r="F312" s="93" t="str">
        <f ca="1">IF($I$1&lt;&gt;"y", "", IF(A313="", "", IFERROR(LOOKUP(2,1/(COUNTIF($F$2:F311,get_country)=0),get_country), "")))</f>
        <v/>
      </c>
      <c r="G312" s="93" t="str">
        <f t="shared" ca="1" si="12"/>
        <v/>
      </c>
      <c r="H312" s="67" t="str">
        <f t="array" aca="1" ref="H312" ca="1">IF($I$1&lt;&gt;"y", "", IFERROR(INDEX(countrylistsize,MATCH(SMALL(NOT(countrylistsize="")*IF(ISNUMBER(countrylistsize),COUNTIF(countrylistsize,"&lt;="&amp;countrylistsize),COUNTIF(countrylistsize,"&lt;="&amp;countrylistsize)+SUM(ISNUMBER(countrylistsize))),ROWS(F$3:F312)+SUM(ISBLANK(countrylistsize))),NOT(countrylistsize="")*IF(ISNUMBER(countrylistsize),COUNTIF(countrylistsize,"&lt;="&amp;countrylistsize),COUNTIF(countrylistsize,"&lt;="&amp;countrylistsize)+SUM(ISNUMBER(countrylistsize))),0)), ""))</f>
        <v/>
      </c>
      <c r="I312" s="70"/>
      <c r="J312" s="67" t="str">
        <f t="array" aca="1" ref="J312" ca="1">IF($I$1&lt;&gt;"y", "", IFERROR(INDEX(admin1listsize,MATCH(SMALL(NOT(admin1listsize="")*IF(ISNUMBER(admin1listsize),COUNTIF(admin1listsize,"&lt;="&amp;admin1listsize),COUNTIF(admin1listsize,"&lt;="&amp;admin1listsize)+SUM(ISNUMBER(admin1listsize))),ROWS(D$3:D312)+SUM(ISBLANK(admin1listsize))),NOT(admin1listsize="")*IF(ISNUMBER(admin1listsize),COUNTIF(admin1listsize,"&lt;="&amp;admin1listsize),COUNTIF(admin1listsize,"&lt;="&amp;admin1listsize)+SUM(ISNUMBER(admin1listsize))),0)), ""))</f>
        <v/>
      </c>
      <c r="K312" s="71"/>
    </row>
    <row r="313" spans="1:11" s="1" customFormat="1" x14ac:dyDescent="0.25">
      <c r="A313" s="93" t="str">
        <f>IF($I$1&lt;&gt;"y", "", IF(ISBLANK(DATA!D314),"",IF(ISBLANK(DATA!K314),"NO DATA",DATA!K314)))</f>
        <v>Mexico</v>
      </c>
      <c r="B313" s="93" t="str">
        <f>IF($I$1&lt;&gt;"y", "",IF(ISBLANK(DATA!D314),"", IF(ISBLANK(DATA!L314),"NO DATA",DATA!L314)))</f>
        <v>Puebla</v>
      </c>
      <c r="C313" s="93" t="str">
        <f t="shared" si="14"/>
        <v>Mexico@Puebla</v>
      </c>
      <c r="D313" s="93" t="str">
        <f ca="1">IF($I$1&lt;&gt;"y", "", IF(C314="", "", IFERROR(LOOKUP(2,1/(COUNTIF($D$2:D312,mergednames)=0),mergednames), "")))</f>
        <v/>
      </c>
      <c r="E313" s="93" t="str">
        <f t="shared" ca="1" si="13"/>
        <v/>
      </c>
      <c r="F313" s="93" t="str">
        <f ca="1">IF($I$1&lt;&gt;"y", "", IF(A314="", "", IFERROR(LOOKUP(2,1/(COUNTIF($F$2:F312,get_country)=0),get_country), "")))</f>
        <v/>
      </c>
      <c r="G313" s="93" t="str">
        <f t="shared" ca="1" si="12"/>
        <v/>
      </c>
      <c r="H313" s="67" t="str">
        <f t="array" aca="1" ref="H313" ca="1">IF($I$1&lt;&gt;"y", "", IFERROR(INDEX(countrylistsize,MATCH(SMALL(NOT(countrylistsize="")*IF(ISNUMBER(countrylistsize),COUNTIF(countrylistsize,"&lt;="&amp;countrylistsize),COUNTIF(countrylistsize,"&lt;="&amp;countrylistsize)+SUM(ISNUMBER(countrylistsize))),ROWS(F$3:F313)+SUM(ISBLANK(countrylistsize))),NOT(countrylistsize="")*IF(ISNUMBER(countrylistsize),COUNTIF(countrylistsize,"&lt;="&amp;countrylistsize),COUNTIF(countrylistsize,"&lt;="&amp;countrylistsize)+SUM(ISNUMBER(countrylistsize))),0)), ""))</f>
        <v/>
      </c>
      <c r="I313" s="70"/>
      <c r="J313" s="67" t="str">
        <f t="array" aca="1" ref="J313" ca="1">IF($I$1&lt;&gt;"y", "", IFERROR(INDEX(admin1listsize,MATCH(SMALL(NOT(admin1listsize="")*IF(ISNUMBER(admin1listsize),COUNTIF(admin1listsize,"&lt;="&amp;admin1listsize),COUNTIF(admin1listsize,"&lt;="&amp;admin1listsize)+SUM(ISNUMBER(admin1listsize))),ROWS(D$3:D313)+SUM(ISBLANK(admin1listsize))),NOT(admin1listsize="")*IF(ISNUMBER(admin1listsize),COUNTIF(admin1listsize,"&lt;="&amp;admin1listsize),COUNTIF(admin1listsize,"&lt;="&amp;admin1listsize)+SUM(ISNUMBER(admin1listsize))),0)), ""))</f>
        <v/>
      </c>
      <c r="K313" s="71"/>
    </row>
    <row r="314" spans="1:11" s="1" customFormat="1" x14ac:dyDescent="0.25">
      <c r="A314" s="93" t="str">
        <f>IF($I$1&lt;&gt;"y", "", IF(ISBLANK(DATA!D315),"",IF(ISBLANK(DATA!K315),"NO DATA",DATA!K315)))</f>
        <v>Mexico</v>
      </c>
      <c r="B314" s="93" t="str">
        <f>IF($I$1&lt;&gt;"y", "",IF(ISBLANK(DATA!D315),"", IF(ISBLANK(DATA!L315),"NO DATA",DATA!L315)))</f>
        <v>Puebla</v>
      </c>
      <c r="C314" s="93" t="str">
        <f t="shared" si="14"/>
        <v>Mexico@Puebla</v>
      </c>
      <c r="D314" s="93" t="str">
        <f ca="1">IF($I$1&lt;&gt;"y", "", IF(C315="", "", IFERROR(LOOKUP(2,1/(COUNTIF($D$2:D313,mergednames)=0),mergednames), "")))</f>
        <v/>
      </c>
      <c r="E314" s="93" t="str">
        <f t="shared" ca="1" si="13"/>
        <v/>
      </c>
      <c r="F314" s="93" t="str">
        <f ca="1">IF($I$1&lt;&gt;"y", "", IF(A315="", "", IFERROR(LOOKUP(2,1/(COUNTIF($F$2:F313,get_country)=0),get_country), "")))</f>
        <v/>
      </c>
      <c r="G314" s="93" t="str">
        <f t="shared" ca="1" si="12"/>
        <v/>
      </c>
      <c r="H314" s="67" t="str">
        <f t="array" aca="1" ref="H314" ca="1">IF($I$1&lt;&gt;"y", "", IFERROR(INDEX(countrylistsize,MATCH(SMALL(NOT(countrylistsize="")*IF(ISNUMBER(countrylistsize),COUNTIF(countrylistsize,"&lt;="&amp;countrylistsize),COUNTIF(countrylistsize,"&lt;="&amp;countrylistsize)+SUM(ISNUMBER(countrylistsize))),ROWS(F$3:F314)+SUM(ISBLANK(countrylistsize))),NOT(countrylistsize="")*IF(ISNUMBER(countrylistsize),COUNTIF(countrylistsize,"&lt;="&amp;countrylistsize),COUNTIF(countrylistsize,"&lt;="&amp;countrylistsize)+SUM(ISNUMBER(countrylistsize))),0)), ""))</f>
        <v/>
      </c>
      <c r="I314" s="70"/>
      <c r="J314" s="67" t="str">
        <f t="array" aca="1" ref="J314" ca="1">IF($I$1&lt;&gt;"y", "", IFERROR(INDEX(admin1listsize,MATCH(SMALL(NOT(admin1listsize="")*IF(ISNUMBER(admin1listsize),COUNTIF(admin1listsize,"&lt;="&amp;admin1listsize),COUNTIF(admin1listsize,"&lt;="&amp;admin1listsize)+SUM(ISNUMBER(admin1listsize))),ROWS(D$3:D314)+SUM(ISBLANK(admin1listsize))),NOT(admin1listsize="")*IF(ISNUMBER(admin1listsize),COUNTIF(admin1listsize,"&lt;="&amp;admin1listsize),COUNTIF(admin1listsize,"&lt;="&amp;admin1listsize)+SUM(ISNUMBER(admin1listsize))),0)), ""))</f>
        <v/>
      </c>
      <c r="K314" s="71"/>
    </row>
    <row r="315" spans="1:11" s="1" customFormat="1" x14ac:dyDescent="0.25">
      <c r="A315" s="93" t="str">
        <f>IF($I$1&lt;&gt;"y", "", IF(ISBLANK(DATA!D316),"",IF(ISBLANK(DATA!K316),"NO DATA",DATA!K316)))</f>
        <v>Mexico</v>
      </c>
      <c r="B315" s="93" t="str">
        <f>IF($I$1&lt;&gt;"y", "",IF(ISBLANK(DATA!D316),"", IF(ISBLANK(DATA!L316),"NO DATA",DATA!L316)))</f>
        <v>Puebla</v>
      </c>
      <c r="C315" s="93" t="str">
        <f t="shared" si="14"/>
        <v>Mexico@Puebla</v>
      </c>
      <c r="D315" s="93" t="str">
        <f ca="1">IF($I$1&lt;&gt;"y", "", IF(C316="", "", IFERROR(LOOKUP(2,1/(COUNTIF($D$2:D314,mergednames)=0),mergednames), "")))</f>
        <v/>
      </c>
      <c r="E315" s="93" t="str">
        <f t="shared" ca="1" si="13"/>
        <v/>
      </c>
      <c r="F315" s="93" t="str">
        <f ca="1">IF($I$1&lt;&gt;"y", "", IF(A316="", "", IFERROR(LOOKUP(2,1/(COUNTIF($F$2:F314,get_country)=0),get_country), "")))</f>
        <v/>
      </c>
      <c r="G315" s="93" t="str">
        <f t="shared" ca="1" si="12"/>
        <v/>
      </c>
      <c r="H315" s="67" t="str">
        <f t="array" aca="1" ref="H315" ca="1">IF($I$1&lt;&gt;"y", "", IFERROR(INDEX(countrylistsize,MATCH(SMALL(NOT(countrylistsize="")*IF(ISNUMBER(countrylistsize),COUNTIF(countrylistsize,"&lt;="&amp;countrylistsize),COUNTIF(countrylistsize,"&lt;="&amp;countrylistsize)+SUM(ISNUMBER(countrylistsize))),ROWS(F$3:F315)+SUM(ISBLANK(countrylistsize))),NOT(countrylistsize="")*IF(ISNUMBER(countrylistsize),COUNTIF(countrylistsize,"&lt;="&amp;countrylistsize),COUNTIF(countrylistsize,"&lt;="&amp;countrylistsize)+SUM(ISNUMBER(countrylistsize))),0)), ""))</f>
        <v/>
      </c>
      <c r="I315" s="70"/>
      <c r="J315" s="67" t="str">
        <f t="array" aca="1" ref="J315" ca="1">IF($I$1&lt;&gt;"y", "", IFERROR(INDEX(admin1listsize,MATCH(SMALL(NOT(admin1listsize="")*IF(ISNUMBER(admin1listsize),COUNTIF(admin1listsize,"&lt;="&amp;admin1listsize),COUNTIF(admin1listsize,"&lt;="&amp;admin1listsize)+SUM(ISNUMBER(admin1listsize))),ROWS(D$3:D315)+SUM(ISBLANK(admin1listsize))),NOT(admin1listsize="")*IF(ISNUMBER(admin1listsize),COUNTIF(admin1listsize,"&lt;="&amp;admin1listsize),COUNTIF(admin1listsize,"&lt;="&amp;admin1listsize)+SUM(ISNUMBER(admin1listsize))),0)), ""))</f>
        <v/>
      </c>
      <c r="K315" s="71"/>
    </row>
    <row r="316" spans="1:11" s="1" customFormat="1" x14ac:dyDescent="0.25">
      <c r="A316" s="93" t="str">
        <f>IF($I$1&lt;&gt;"y", "", IF(ISBLANK(DATA!D317),"",IF(ISBLANK(DATA!K317),"NO DATA",DATA!K317)))</f>
        <v>Mexico</v>
      </c>
      <c r="B316" s="93" t="str">
        <f>IF($I$1&lt;&gt;"y", "",IF(ISBLANK(DATA!D317),"", IF(ISBLANK(DATA!L317),"NO DATA",DATA!L317)))</f>
        <v>Puebla</v>
      </c>
      <c r="C316" s="93" t="str">
        <f t="shared" si="14"/>
        <v>Mexico@Puebla</v>
      </c>
      <c r="D316" s="93" t="str">
        <f ca="1">IF($I$1&lt;&gt;"y", "", IF(C317="", "", IFERROR(LOOKUP(2,1/(COUNTIF($D$2:D315,mergednames)=0),mergednames), "")))</f>
        <v/>
      </c>
      <c r="E316" s="93" t="str">
        <f t="shared" ca="1" si="13"/>
        <v/>
      </c>
      <c r="F316" s="93" t="str">
        <f ca="1">IF($I$1&lt;&gt;"y", "", IF(A317="", "", IFERROR(LOOKUP(2,1/(COUNTIF($F$2:F315,get_country)=0),get_country), "")))</f>
        <v/>
      </c>
      <c r="G316" s="93" t="str">
        <f t="shared" ca="1" si="12"/>
        <v/>
      </c>
      <c r="H316" s="67" t="str">
        <f t="array" aca="1" ref="H316" ca="1">IF($I$1&lt;&gt;"y", "", IFERROR(INDEX(countrylistsize,MATCH(SMALL(NOT(countrylistsize="")*IF(ISNUMBER(countrylistsize),COUNTIF(countrylistsize,"&lt;="&amp;countrylistsize),COUNTIF(countrylistsize,"&lt;="&amp;countrylistsize)+SUM(ISNUMBER(countrylistsize))),ROWS(F$3:F316)+SUM(ISBLANK(countrylistsize))),NOT(countrylistsize="")*IF(ISNUMBER(countrylistsize),COUNTIF(countrylistsize,"&lt;="&amp;countrylistsize),COUNTIF(countrylistsize,"&lt;="&amp;countrylistsize)+SUM(ISNUMBER(countrylistsize))),0)), ""))</f>
        <v/>
      </c>
      <c r="I316" s="70"/>
      <c r="J316" s="67" t="str">
        <f t="array" aca="1" ref="J316" ca="1">IF($I$1&lt;&gt;"y", "", IFERROR(INDEX(admin1listsize,MATCH(SMALL(NOT(admin1listsize="")*IF(ISNUMBER(admin1listsize),COUNTIF(admin1listsize,"&lt;="&amp;admin1listsize),COUNTIF(admin1listsize,"&lt;="&amp;admin1listsize)+SUM(ISNUMBER(admin1listsize))),ROWS(D$3:D316)+SUM(ISBLANK(admin1listsize))),NOT(admin1listsize="")*IF(ISNUMBER(admin1listsize),COUNTIF(admin1listsize,"&lt;="&amp;admin1listsize),COUNTIF(admin1listsize,"&lt;="&amp;admin1listsize)+SUM(ISNUMBER(admin1listsize))),0)), ""))</f>
        <v/>
      </c>
      <c r="K316" s="71"/>
    </row>
    <row r="317" spans="1:11" s="1" customFormat="1" x14ac:dyDescent="0.25">
      <c r="A317" s="93" t="str">
        <f>IF($I$1&lt;&gt;"y", "", IF(ISBLANK(DATA!D318),"",IF(ISBLANK(DATA!K318),"NO DATA",DATA!K318)))</f>
        <v>Mexico</v>
      </c>
      <c r="B317" s="93" t="str">
        <f>IF($I$1&lt;&gt;"y", "",IF(ISBLANK(DATA!D318),"", IF(ISBLANK(DATA!L318),"NO DATA",DATA!L318)))</f>
        <v>Puebla</v>
      </c>
      <c r="C317" s="93" t="str">
        <f t="shared" si="14"/>
        <v>Mexico@Puebla</v>
      </c>
      <c r="D317" s="93" t="str">
        <f ca="1">IF($I$1&lt;&gt;"y", "", IF(C318="", "", IFERROR(LOOKUP(2,1/(COUNTIF($D$2:D316,mergednames)=0),mergednames), "")))</f>
        <v/>
      </c>
      <c r="E317" s="93" t="str">
        <f t="shared" ca="1" si="13"/>
        <v/>
      </c>
      <c r="F317" s="93" t="str">
        <f ca="1">IF($I$1&lt;&gt;"y", "", IF(A318="", "", IFERROR(LOOKUP(2,1/(COUNTIF($F$2:F316,get_country)=0),get_country), "")))</f>
        <v/>
      </c>
      <c r="G317" s="93" t="str">
        <f t="shared" ca="1" si="12"/>
        <v/>
      </c>
      <c r="H317" s="67" t="str">
        <f t="array" aca="1" ref="H317" ca="1">IF($I$1&lt;&gt;"y", "", IFERROR(INDEX(countrylistsize,MATCH(SMALL(NOT(countrylistsize="")*IF(ISNUMBER(countrylistsize),COUNTIF(countrylistsize,"&lt;="&amp;countrylistsize),COUNTIF(countrylistsize,"&lt;="&amp;countrylistsize)+SUM(ISNUMBER(countrylistsize))),ROWS(F$3:F317)+SUM(ISBLANK(countrylistsize))),NOT(countrylistsize="")*IF(ISNUMBER(countrylistsize),COUNTIF(countrylistsize,"&lt;="&amp;countrylistsize),COUNTIF(countrylistsize,"&lt;="&amp;countrylistsize)+SUM(ISNUMBER(countrylistsize))),0)), ""))</f>
        <v/>
      </c>
      <c r="I317" s="70"/>
      <c r="J317" s="67" t="str">
        <f t="array" aca="1" ref="J317" ca="1">IF($I$1&lt;&gt;"y", "", IFERROR(INDEX(admin1listsize,MATCH(SMALL(NOT(admin1listsize="")*IF(ISNUMBER(admin1listsize),COUNTIF(admin1listsize,"&lt;="&amp;admin1listsize),COUNTIF(admin1listsize,"&lt;="&amp;admin1listsize)+SUM(ISNUMBER(admin1listsize))),ROWS(D$3:D317)+SUM(ISBLANK(admin1listsize))),NOT(admin1listsize="")*IF(ISNUMBER(admin1listsize),COUNTIF(admin1listsize,"&lt;="&amp;admin1listsize),COUNTIF(admin1listsize,"&lt;="&amp;admin1listsize)+SUM(ISNUMBER(admin1listsize))),0)), ""))</f>
        <v/>
      </c>
      <c r="K317" s="71"/>
    </row>
    <row r="318" spans="1:11" s="1" customFormat="1" x14ac:dyDescent="0.25">
      <c r="A318" s="93" t="str">
        <f>IF($I$1&lt;&gt;"y", "", IF(ISBLANK(DATA!D319),"",IF(ISBLANK(DATA!K319),"NO DATA",DATA!K319)))</f>
        <v>Mexico</v>
      </c>
      <c r="B318" s="93" t="str">
        <f>IF($I$1&lt;&gt;"y", "",IF(ISBLANK(DATA!D319),"", IF(ISBLANK(DATA!L319),"NO DATA",DATA!L319)))</f>
        <v>Puebla</v>
      </c>
      <c r="C318" s="93" t="str">
        <f t="shared" si="14"/>
        <v>Mexico@Puebla</v>
      </c>
      <c r="D318" s="93" t="str">
        <f ca="1">IF($I$1&lt;&gt;"y", "", IF(C319="", "", IFERROR(LOOKUP(2,1/(COUNTIF($D$2:D317,mergednames)=0),mergednames), "")))</f>
        <v/>
      </c>
      <c r="E318" s="93" t="str">
        <f t="shared" ca="1" si="13"/>
        <v/>
      </c>
      <c r="F318" s="93" t="str">
        <f ca="1">IF($I$1&lt;&gt;"y", "", IF(A319="", "", IFERROR(LOOKUP(2,1/(COUNTIF($F$2:F317,get_country)=0),get_country), "")))</f>
        <v/>
      </c>
      <c r="G318" s="93" t="str">
        <f t="shared" ca="1" si="12"/>
        <v/>
      </c>
      <c r="H318" s="67" t="str">
        <f t="array" aca="1" ref="H318" ca="1">IF($I$1&lt;&gt;"y", "", IFERROR(INDEX(countrylistsize,MATCH(SMALL(NOT(countrylistsize="")*IF(ISNUMBER(countrylistsize),COUNTIF(countrylistsize,"&lt;="&amp;countrylistsize),COUNTIF(countrylistsize,"&lt;="&amp;countrylistsize)+SUM(ISNUMBER(countrylistsize))),ROWS(F$3:F318)+SUM(ISBLANK(countrylistsize))),NOT(countrylistsize="")*IF(ISNUMBER(countrylistsize),COUNTIF(countrylistsize,"&lt;="&amp;countrylistsize),COUNTIF(countrylistsize,"&lt;="&amp;countrylistsize)+SUM(ISNUMBER(countrylistsize))),0)), ""))</f>
        <v/>
      </c>
      <c r="I318" s="70"/>
      <c r="J318" s="67" t="str">
        <f t="array" aca="1" ref="J318" ca="1">IF($I$1&lt;&gt;"y", "", IFERROR(INDEX(admin1listsize,MATCH(SMALL(NOT(admin1listsize="")*IF(ISNUMBER(admin1listsize),COUNTIF(admin1listsize,"&lt;="&amp;admin1listsize),COUNTIF(admin1listsize,"&lt;="&amp;admin1listsize)+SUM(ISNUMBER(admin1listsize))),ROWS(D$3:D318)+SUM(ISBLANK(admin1listsize))),NOT(admin1listsize="")*IF(ISNUMBER(admin1listsize),COUNTIF(admin1listsize,"&lt;="&amp;admin1listsize),COUNTIF(admin1listsize,"&lt;="&amp;admin1listsize)+SUM(ISNUMBER(admin1listsize))),0)), ""))</f>
        <v/>
      </c>
      <c r="K318" s="71"/>
    </row>
    <row r="319" spans="1:11" s="1" customFormat="1" x14ac:dyDescent="0.25">
      <c r="A319" s="93" t="str">
        <f>IF($I$1&lt;&gt;"y", "", IF(ISBLANK(DATA!D320),"",IF(ISBLANK(DATA!K320),"NO DATA",DATA!K320)))</f>
        <v>Mexico</v>
      </c>
      <c r="B319" s="93" t="str">
        <f>IF($I$1&lt;&gt;"y", "",IF(ISBLANK(DATA!D320),"", IF(ISBLANK(DATA!L320),"NO DATA",DATA!L320)))</f>
        <v>Puebla</v>
      </c>
      <c r="C319" s="93" t="str">
        <f t="shared" si="14"/>
        <v>Mexico@Puebla</v>
      </c>
      <c r="D319" s="93" t="str">
        <f ca="1">IF($I$1&lt;&gt;"y", "", IF(C320="", "", IFERROR(LOOKUP(2,1/(COUNTIF($D$2:D318,mergednames)=0),mergednames), "")))</f>
        <v/>
      </c>
      <c r="E319" s="93" t="str">
        <f t="shared" ca="1" si="13"/>
        <v/>
      </c>
      <c r="F319" s="93" t="str">
        <f ca="1">IF($I$1&lt;&gt;"y", "", IF(A320="", "", IFERROR(LOOKUP(2,1/(COUNTIF($F$2:F318,get_country)=0),get_country), "")))</f>
        <v/>
      </c>
      <c r="G319" s="93" t="str">
        <f t="shared" ca="1" si="12"/>
        <v/>
      </c>
      <c r="H319" s="67" t="str">
        <f t="array" aca="1" ref="H319" ca="1">IF($I$1&lt;&gt;"y", "", IFERROR(INDEX(countrylistsize,MATCH(SMALL(NOT(countrylistsize="")*IF(ISNUMBER(countrylistsize),COUNTIF(countrylistsize,"&lt;="&amp;countrylistsize),COUNTIF(countrylistsize,"&lt;="&amp;countrylistsize)+SUM(ISNUMBER(countrylistsize))),ROWS(F$3:F319)+SUM(ISBLANK(countrylistsize))),NOT(countrylistsize="")*IF(ISNUMBER(countrylistsize),COUNTIF(countrylistsize,"&lt;="&amp;countrylistsize),COUNTIF(countrylistsize,"&lt;="&amp;countrylistsize)+SUM(ISNUMBER(countrylistsize))),0)), ""))</f>
        <v/>
      </c>
      <c r="I319" s="70"/>
      <c r="J319" s="67" t="str">
        <f t="array" aca="1" ref="J319" ca="1">IF($I$1&lt;&gt;"y", "", IFERROR(INDEX(admin1listsize,MATCH(SMALL(NOT(admin1listsize="")*IF(ISNUMBER(admin1listsize),COUNTIF(admin1listsize,"&lt;="&amp;admin1listsize),COUNTIF(admin1listsize,"&lt;="&amp;admin1listsize)+SUM(ISNUMBER(admin1listsize))),ROWS(D$3:D319)+SUM(ISBLANK(admin1listsize))),NOT(admin1listsize="")*IF(ISNUMBER(admin1listsize),COUNTIF(admin1listsize,"&lt;="&amp;admin1listsize),COUNTIF(admin1listsize,"&lt;="&amp;admin1listsize)+SUM(ISNUMBER(admin1listsize))),0)), ""))</f>
        <v/>
      </c>
      <c r="K319" s="71"/>
    </row>
    <row r="320" spans="1:11" s="1" customFormat="1" x14ac:dyDescent="0.25">
      <c r="A320" s="93" t="str">
        <f>IF($I$1&lt;&gt;"y", "", IF(ISBLANK(DATA!D321),"",IF(ISBLANK(DATA!K321),"NO DATA",DATA!K321)))</f>
        <v>Mexico</v>
      </c>
      <c r="B320" s="93" t="str">
        <f>IF($I$1&lt;&gt;"y", "",IF(ISBLANK(DATA!D321),"", IF(ISBLANK(DATA!L321),"NO DATA",DATA!L321)))</f>
        <v>uncertain locality</v>
      </c>
      <c r="C320" s="93" t="str">
        <f t="shared" si="14"/>
        <v>Mexico@uncertain locality</v>
      </c>
      <c r="D320" s="93" t="str">
        <f ca="1">IF($I$1&lt;&gt;"y", "", IF(C321="", "", IFERROR(LOOKUP(2,1/(COUNTIF($D$2:D319,mergednames)=0),mergednames), "")))</f>
        <v/>
      </c>
      <c r="E320" s="93" t="str">
        <f t="shared" ca="1" si="13"/>
        <v/>
      </c>
      <c r="F320" s="93" t="str">
        <f ca="1">IF($I$1&lt;&gt;"y", "", IF(A321="", "", IFERROR(LOOKUP(2,1/(COUNTIF($F$2:F319,get_country)=0),get_country), "")))</f>
        <v/>
      </c>
      <c r="G320" s="93" t="str">
        <f t="shared" ca="1" si="12"/>
        <v/>
      </c>
      <c r="H320" s="67" t="str">
        <f t="array" aca="1" ref="H320" ca="1">IF($I$1&lt;&gt;"y", "", IFERROR(INDEX(countrylistsize,MATCH(SMALL(NOT(countrylistsize="")*IF(ISNUMBER(countrylistsize),COUNTIF(countrylistsize,"&lt;="&amp;countrylistsize),COUNTIF(countrylistsize,"&lt;="&amp;countrylistsize)+SUM(ISNUMBER(countrylistsize))),ROWS(F$3:F320)+SUM(ISBLANK(countrylistsize))),NOT(countrylistsize="")*IF(ISNUMBER(countrylistsize),COUNTIF(countrylistsize,"&lt;="&amp;countrylistsize),COUNTIF(countrylistsize,"&lt;="&amp;countrylistsize)+SUM(ISNUMBER(countrylistsize))),0)), ""))</f>
        <v/>
      </c>
      <c r="I320" s="70"/>
      <c r="J320" s="67" t="str">
        <f t="array" aca="1" ref="J320" ca="1">IF($I$1&lt;&gt;"y", "", IFERROR(INDEX(admin1listsize,MATCH(SMALL(NOT(admin1listsize="")*IF(ISNUMBER(admin1listsize),COUNTIF(admin1listsize,"&lt;="&amp;admin1listsize),COUNTIF(admin1listsize,"&lt;="&amp;admin1listsize)+SUM(ISNUMBER(admin1listsize))),ROWS(D$3:D320)+SUM(ISBLANK(admin1listsize))),NOT(admin1listsize="")*IF(ISNUMBER(admin1listsize),COUNTIF(admin1listsize,"&lt;="&amp;admin1listsize),COUNTIF(admin1listsize,"&lt;="&amp;admin1listsize)+SUM(ISNUMBER(admin1listsize))),0)), ""))</f>
        <v/>
      </c>
      <c r="K320" s="71"/>
    </row>
    <row r="321" spans="1:11" s="1" customFormat="1" x14ac:dyDescent="0.25">
      <c r="A321" s="93" t="str">
        <f>IF($I$1&lt;&gt;"y", "", IF(ISBLANK(DATA!D322),"",IF(ISBLANK(DATA!K322),"NO DATA",DATA!K322)))</f>
        <v>Mexico</v>
      </c>
      <c r="B321" s="93" t="str">
        <f>IF($I$1&lt;&gt;"y", "",IF(ISBLANK(DATA!D322),"", IF(ISBLANK(DATA!L322),"NO DATA",DATA!L322)))</f>
        <v>Veracruz</v>
      </c>
      <c r="C321" s="93" t="str">
        <f t="shared" si="14"/>
        <v>Mexico@Veracruz</v>
      </c>
      <c r="D321" s="93" t="str">
        <f ca="1">IF($I$1&lt;&gt;"y", "", IF(C322="", "", IFERROR(LOOKUP(2,1/(COUNTIF($D$2:D320,mergednames)=0),mergednames), "")))</f>
        <v/>
      </c>
      <c r="E321" s="93" t="str">
        <f t="shared" ca="1" si="13"/>
        <v/>
      </c>
      <c r="F321" s="93" t="str">
        <f ca="1">IF($I$1&lt;&gt;"y", "", IF(A322="", "", IFERROR(LOOKUP(2,1/(COUNTIF($F$2:F320,get_country)=0),get_country), "")))</f>
        <v/>
      </c>
      <c r="G321" s="93" t="str">
        <f t="shared" ca="1" si="12"/>
        <v/>
      </c>
      <c r="H321" s="67" t="str">
        <f t="array" aca="1" ref="H321" ca="1">IF($I$1&lt;&gt;"y", "", IFERROR(INDEX(countrylistsize,MATCH(SMALL(NOT(countrylistsize="")*IF(ISNUMBER(countrylistsize),COUNTIF(countrylistsize,"&lt;="&amp;countrylistsize),COUNTIF(countrylistsize,"&lt;="&amp;countrylistsize)+SUM(ISNUMBER(countrylistsize))),ROWS(F$3:F321)+SUM(ISBLANK(countrylistsize))),NOT(countrylistsize="")*IF(ISNUMBER(countrylistsize),COUNTIF(countrylistsize,"&lt;="&amp;countrylistsize),COUNTIF(countrylistsize,"&lt;="&amp;countrylistsize)+SUM(ISNUMBER(countrylistsize))),0)), ""))</f>
        <v/>
      </c>
      <c r="I321" s="70"/>
      <c r="J321" s="67" t="str">
        <f t="array" aca="1" ref="J321" ca="1">IF($I$1&lt;&gt;"y", "", IFERROR(INDEX(admin1listsize,MATCH(SMALL(NOT(admin1listsize="")*IF(ISNUMBER(admin1listsize),COUNTIF(admin1listsize,"&lt;="&amp;admin1listsize),COUNTIF(admin1listsize,"&lt;="&amp;admin1listsize)+SUM(ISNUMBER(admin1listsize))),ROWS(D$3:D321)+SUM(ISBLANK(admin1listsize))),NOT(admin1listsize="")*IF(ISNUMBER(admin1listsize),COUNTIF(admin1listsize,"&lt;="&amp;admin1listsize),COUNTIF(admin1listsize,"&lt;="&amp;admin1listsize)+SUM(ISNUMBER(admin1listsize))),0)), ""))</f>
        <v/>
      </c>
      <c r="K321" s="71"/>
    </row>
    <row r="322" spans="1:11" s="1" customFormat="1" x14ac:dyDescent="0.25">
      <c r="A322" s="93" t="str">
        <f>IF($I$1&lt;&gt;"y", "", IF(ISBLANK(DATA!D323),"",IF(ISBLANK(DATA!K323),"NO DATA",DATA!K323)))</f>
        <v>Mexico</v>
      </c>
      <c r="B322" s="93" t="str">
        <f>IF($I$1&lt;&gt;"y", "",IF(ISBLANK(DATA!D323),"", IF(ISBLANK(DATA!L323),"NO DATA",DATA!L323)))</f>
        <v>Veracruz</v>
      </c>
      <c r="C322" s="93" t="str">
        <f t="shared" si="14"/>
        <v>Mexico@Veracruz</v>
      </c>
      <c r="D322" s="93" t="str">
        <f ca="1">IF($I$1&lt;&gt;"y", "", IF(C323="", "", IFERROR(LOOKUP(2,1/(COUNTIF($D$2:D321,mergednames)=0),mergednames), "")))</f>
        <v/>
      </c>
      <c r="E322" s="93" t="str">
        <f t="shared" ca="1" si="13"/>
        <v/>
      </c>
      <c r="F322" s="93" t="str">
        <f ca="1">IF($I$1&lt;&gt;"y", "", IF(A323="", "", IFERROR(LOOKUP(2,1/(COUNTIF($F$2:F321,get_country)=0),get_country), "")))</f>
        <v/>
      </c>
      <c r="G322" s="93" t="str">
        <f t="shared" ca="1" si="12"/>
        <v/>
      </c>
      <c r="H322" s="67" t="str">
        <f t="array" aca="1" ref="H322" ca="1">IF($I$1&lt;&gt;"y", "", IFERROR(INDEX(countrylistsize,MATCH(SMALL(NOT(countrylistsize="")*IF(ISNUMBER(countrylistsize),COUNTIF(countrylistsize,"&lt;="&amp;countrylistsize),COUNTIF(countrylistsize,"&lt;="&amp;countrylistsize)+SUM(ISNUMBER(countrylistsize))),ROWS(F$3:F322)+SUM(ISBLANK(countrylistsize))),NOT(countrylistsize="")*IF(ISNUMBER(countrylistsize),COUNTIF(countrylistsize,"&lt;="&amp;countrylistsize),COUNTIF(countrylistsize,"&lt;="&amp;countrylistsize)+SUM(ISNUMBER(countrylistsize))),0)), ""))</f>
        <v/>
      </c>
      <c r="I322" s="70"/>
      <c r="J322" s="67" t="str">
        <f t="array" aca="1" ref="J322" ca="1">IF($I$1&lt;&gt;"y", "", IFERROR(INDEX(admin1listsize,MATCH(SMALL(NOT(admin1listsize="")*IF(ISNUMBER(admin1listsize),COUNTIF(admin1listsize,"&lt;="&amp;admin1listsize),COUNTIF(admin1listsize,"&lt;="&amp;admin1listsize)+SUM(ISNUMBER(admin1listsize))),ROWS(D$3:D322)+SUM(ISBLANK(admin1listsize))),NOT(admin1listsize="")*IF(ISNUMBER(admin1listsize),COUNTIF(admin1listsize,"&lt;="&amp;admin1listsize),COUNTIF(admin1listsize,"&lt;="&amp;admin1listsize)+SUM(ISNUMBER(admin1listsize))),0)), ""))</f>
        <v/>
      </c>
      <c r="K322" s="71"/>
    </row>
    <row r="323" spans="1:11" s="1" customFormat="1" x14ac:dyDescent="0.25">
      <c r="A323" s="93" t="str">
        <f>IF($I$1&lt;&gt;"y", "", IF(ISBLANK(DATA!D324),"",IF(ISBLANK(DATA!K324),"NO DATA",DATA!K324)))</f>
        <v>Mexico</v>
      </c>
      <c r="B323" s="93" t="str">
        <f>IF($I$1&lt;&gt;"y", "",IF(ISBLANK(DATA!D324),"", IF(ISBLANK(DATA!L324),"NO DATA",DATA!L324)))</f>
        <v>Veracruz</v>
      </c>
      <c r="C323" s="93" t="str">
        <f t="shared" si="14"/>
        <v>Mexico@Veracruz</v>
      </c>
      <c r="D323" s="93" t="str">
        <f ca="1">IF($I$1&lt;&gt;"y", "", IF(C324="", "", IFERROR(LOOKUP(2,1/(COUNTIF($D$2:D322,mergednames)=0),mergednames), "")))</f>
        <v/>
      </c>
      <c r="E323" s="93" t="str">
        <f t="shared" ca="1" si="13"/>
        <v/>
      </c>
      <c r="F323" s="93" t="str">
        <f ca="1">IF($I$1&lt;&gt;"y", "", IF(A324="", "", IFERROR(LOOKUP(2,1/(COUNTIF($F$2:F322,get_country)=0),get_country), "")))</f>
        <v/>
      </c>
      <c r="G323" s="93" t="str">
        <f t="shared" ref="G323:G386" ca="1" si="15">IF($I$1&lt;&gt;"y", "", IF(F323="", "", G322+1))</f>
        <v/>
      </c>
      <c r="H323" s="67" t="str">
        <f t="array" aca="1" ref="H323" ca="1">IF($I$1&lt;&gt;"y", "", IFERROR(INDEX(countrylistsize,MATCH(SMALL(NOT(countrylistsize="")*IF(ISNUMBER(countrylistsize),COUNTIF(countrylistsize,"&lt;="&amp;countrylistsize),COUNTIF(countrylistsize,"&lt;="&amp;countrylistsize)+SUM(ISNUMBER(countrylistsize))),ROWS(F$3:F323)+SUM(ISBLANK(countrylistsize))),NOT(countrylistsize="")*IF(ISNUMBER(countrylistsize),COUNTIF(countrylistsize,"&lt;="&amp;countrylistsize),COUNTIF(countrylistsize,"&lt;="&amp;countrylistsize)+SUM(ISNUMBER(countrylistsize))),0)), ""))</f>
        <v/>
      </c>
      <c r="I323" s="70"/>
      <c r="J323" s="67" t="str">
        <f t="array" aca="1" ref="J323" ca="1">IF($I$1&lt;&gt;"y", "", IFERROR(INDEX(admin1listsize,MATCH(SMALL(NOT(admin1listsize="")*IF(ISNUMBER(admin1listsize),COUNTIF(admin1listsize,"&lt;="&amp;admin1listsize),COUNTIF(admin1listsize,"&lt;="&amp;admin1listsize)+SUM(ISNUMBER(admin1listsize))),ROWS(D$3:D323)+SUM(ISBLANK(admin1listsize))),NOT(admin1listsize="")*IF(ISNUMBER(admin1listsize),COUNTIF(admin1listsize,"&lt;="&amp;admin1listsize),COUNTIF(admin1listsize,"&lt;="&amp;admin1listsize)+SUM(ISNUMBER(admin1listsize))),0)), ""))</f>
        <v/>
      </c>
      <c r="K323" s="71"/>
    </row>
    <row r="324" spans="1:11" s="1" customFormat="1" x14ac:dyDescent="0.25">
      <c r="A324" s="93" t="str">
        <f>IF($I$1&lt;&gt;"y", "", IF(ISBLANK(DATA!D325),"",IF(ISBLANK(DATA!K325),"NO DATA",DATA!K325)))</f>
        <v>Mexico</v>
      </c>
      <c r="B324" s="93" t="str">
        <f>IF($I$1&lt;&gt;"y", "",IF(ISBLANK(DATA!D325),"", IF(ISBLANK(DATA!L325),"NO DATA",DATA!L325)))</f>
        <v>Michoacán</v>
      </c>
      <c r="C324" s="93" t="str">
        <f t="shared" si="14"/>
        <v>Mexico@Michoacán</v>
      </c>
      <c r="D324" s="93" t="str">
        <f ca="1">IF($I$1&lt;&gt;"y", "", IF(C325="", "", IFERROR(LOOKUP(2,1/(COUNTIF($D$2:D323,mergednames)=0),mergednames), "")))</f>
        <v/>
      </c>
      <c r="E324" s="93" t="str">
        <f t="shared" ref="E324:E387" ca="1" si="16">IF($I$1&lt;&gt;"y", "", IF(D324="", "", E323+1))</f>
        <v/>
      </c>
      <c r="F324" s="93" t="str">
        <f ca="1">IF($I$1&lt;&gt;"y", "", IF(A325="", "", IFERROR(LOOKUP(2,1/(COUNTIF($F$2:F323,get_country)=0),get_country), "")))</f>
        <v/>
      </c>
      <c r="G324" s="93" t="str">
        <f t="shared" ca="1" si="15"/>
        <v/>
      </c>
      <c r="H324" s="67" t="str">
        <f t="array" aca="1" ref="H324" ca="1">IF($I$1&lt;&gt;"y", "", IFERROR(INDEX(countrylistsize,MATCH(SMALL(NOT(countrylistsize="")*IF(ISNUMBER(countrylistsize),COUNTIF(countrylistsize,"&lt;="&amp;countrylistsize),COUNTIF(countrylistsize,"&lt;="&amp;countrylistsize)+SUM(ISNUMBER(countrylistsize))),ROWS(F$3:F324)+SUM(ISBLANK(countrylistsize))),NOT(countrylistsize="")*IF(ISNUMBER(countrylistsize),COUNTIF(countrylistsize,"&lt;="&amp;countrylistsize),COUNTIF(countrylistsize,"&lt;="&amp;countrylistsize)+SUM(ISNUMBER(countrylistsize))),0)), ""))</f>
        <v/>
      </c>
      <c r="I324" s="70"/>
      <c r="J324" s="67" t="str">
        <f t="array" aca="1" ref="J324" ca="1">IF($I$1&lt;&gt;"y", "", IFERROR(INDEX(admin1listsize,MATCH(SMALL(NOT(admin1listsize="")*IF(ISNUMBER(admin1listsize),COUNTIF(admin1listsize,"&lt;="&amp;admin1listsize),COUNTIF(admin1listsize,"&lt;="&amp;admin1listsize)+SUM(ISNUMBER(admin1listsize))),ROWS(D$3:D324)+SUM(ISBLANK(admin1listsize))),NOT(admin1listsize="")*IF(ISNUMBER(admin1listsize),COUNTIF(admin1listsize,"&lt;="&amp;admin1listsize),COUNTIF(admin1listsize,"&lt;="&amp;admin1listsize)+SUM(ISNUMBER(admin1listsize))),0)), ""))</f>
        <v/>
      </c>
      <c r="K324" s="71"/>
    </row>
    <row r="325" spans="1:11" s="1" customFormat="1" x14ac:dyDescent="0.25">
      <c r="A325" s="93" t="str">
        <f>IF($I$1&lt;&gt;"y", "", IF(ISBLANK(DATA!D326),"",IF(ISBLANK(DATA!K326),"NO DATA",DATA!K326)))</f>
        <v>Mexico</v>
      </c>
      <c r="B325" s="93" t="str">
        <f>IF($I$1&lt;&gt;"y", "",IF(ISBLANK(DATA!D326),"", IF(ISBLANK(DATA!L326),"NO DATA",DATA!L326)))</f>
        <v>Guerrero</v>
      </c>
      <c r="C325" s="93" t="str">
        <f t="shared" ref="C325:C388" si="17">IF($I$1&lt;&gt;"y", "", IF(A325="", "", A325&amp;"@"&amp;B325))</f>
        <v>Mexico@Guerrero</v>
      </c>
      <c r="D325" s="93" t="str">
        <f ca="1">IF($I$1&lt;&gt;"y", "", IF(C326="", "", IFERROR(LOOKUP(2,1/(COUNTIF($D$2:D324,mergednames)=0),mergednames), "")))</f>
        <v/>
      </c>
      <c r="E325" s="93" t="str">
        <f t="shared" ca="1" si="16"/>
        <v/>
      </c>
      <c r="F325" s="93" t="str">
        <f ca="1">IF($I$1&lt;&gt;"y", "", IF(A326="", "", IFERROR(LOOKUP(2,1/(COUNTIF($F$2:F324,get_country)=0),get_country), "")))</f>
        <v/>
      </c>
      <c r="G325" s="93" t="str">
        <f t="shared" ca="1" si="15"/>
        <v/>
      </c>
      <c r="H325" s="67" t="str">
        <f t="array" aca="1" ref="H325" ca="1">IF($I$1&lt;&gt;"y", "", IFERROR(INDEX(countrylistsize,MATCH(SMALL(NOT(countrylistsize="")*IF(ISNUMBER(countrylistsize),COUNTIF(countrylistsize,"&lt;="&amp;countrylistsize),COUNTIF(countrylistsize,"&lt;="&amp;countrylistsize)+SUM(ISNUMBER(countrylistsize))),ROWS(F$3:F325)+SUM(ISBLANK(countrylistsize))),NOT(countrylistsize="")*IF(ISNUMBER(countrylistsize),COUNTIF(countrylistsize,"&lt;="&amp;countrylistsize),COUNTIF(countrylistsize,"&lt;="&amp;countrylistsize)+SUM(ISNUMBER(countrylistsize))),0)), ""))</f>
        <v/>
      </c>
      <c r="I325" s="70"/>
      <c r="J325" s="67" t="str">
        <f t="array" aca="1" ref="J325" ca="1">IF($I$1&lt;&gt;"y", "", IFERROR(INDEX(admin1listsize,MATCH(SMALL(NOT(admin1listsize="")*IF(ISNUMBER(admin1listsize),COUNTIF(admin1listsize,"&lt;="&amp;admin1listsize),COUNTIF(admin1listsize,"&lt;="&amp;admin1listsize)+SUM(ISNUMBER(admin1listsize))),ROWS(D$3:D325)+SUM(ISBLANK(admin1listsize))),NOT(admin1listsize="")*IF(ISNUMBER(admin1listsize),COUNTIF(admin1listsize,"&lt;="&amp;admin1listsize),COUNTIF(admin1listsize,"&lt;="&amp;admin1listsize)+SUM(ISNUMBER(admin1listsize))),0)), ""))</f>
        <v/>
      </c>
      <c r="K325" s="71"/>
    </row>
    <row r="326" spans="1:11" s="1" customFormat="1" x14ac:dyDescent="0.25">
      <c r="A326" s="93" t="str">
        <f>IF($I$1&lt;&gt;"y", "", IF(ISBLANK(DATA!D327),"",IF(ISBLANK(DATA!K327),"NO DATA",DATA!K327)))</f>
        <v>Mexico</v>
      </c>
      <c r="B326" s="93" t="str">
        <f>IF($I$1&lt;&gt;"y", "",IF(ISBLANK(DATA!D327),"", IF(ISBLANK(DATA!L327),"NO DATA",DATA!L327)))</f>
        <v>Guerrero</v>
      </c>
      <c r="C326" s="93" t="str">
        <f t="shared" si="17"/>
        <v>Mexico@Guerrero</v>
      </c>
      <c r="D326" s="93" t="str">
        <f ca="1">IF($I$1&lt;&gt;"y", "", IF(C327="", "", IFERROR(LOOKUP(2,1/(COUNTIF($D$2:D325,mergednames)=0),mergednames), "")))</f>
        <v/>
      </c>
      <c r="E326" s="93" t="str">
        <f t="shared" ca="1" si="16"/>
        <v/>
      </c>
      <c r="F326" s="93" t="str">
        <f ca="1">IF($I$1&lt;&gt;"y", "", IF(A327="", "", IFERROR(LOOKUP(2,1/(COUNTIF($F$2:F325,get_country)=0),get_country), "")))</f>
        <v/>
      </c>
      <c r="G326" s="93" t="str">
        <f t="shared" ca="1" si="15"/>
        <v/>
      </c>
      <c r="H326" s="67" t="str">
        <f t="array" aca="1" ref="H326" ca="1">IF($I$1&lt;&gt;"y", "", IFERROR(INDEX(countrylistsize,MATCH(SMALL(NOT(countrylistsize="")*IF(ISNUMBER(countrylistsize),COUNTIF(countrylistsize,"&lt;="&amp;countrylistsize),COUNTIF(countrylistsize,"&lt;="&amp;countrylistsize)+SUM(ISNUMBER(countrylistsize))),ROWS(F$3:F326)+SUM(ISBLANK(countrylistsize))),NOT(countrylistsize="")*IF(ISNUMBER(countrylistsize),COUNTIF(countrylistsize,"&lt;="&amp;countrylistsize),COUNTIF(countrylistsize,"&lt;="&amp;countrylistsize)+SUM(ISNUMBER(countrylistsize))),0)), ""))</f>
        <v/>
      </c>
      <c r="I326" s="70"/>
      <c r="J326" s="67" t="str">
        <f t="array" aca="1" ref="J326" ca="1">IF($I$1&lt;&gt;"y", "", IFERROR(INDEX(admin1listsize,MATCH(SMALL(NOT(admin1listsize="")*IF(ISNUMBER(admin1listsize),COUNTIF(admin1listsize,"&lt;="&amp;admin1listsize),COUNTIF(admin1listsize,"&lt;="&amp;admin1listsize)+SUM(ISNUMBER(admin1listsize))),ROWS(D$3:D326)+SUM(ISBLANK(admin1listsize))),NOT(admin1listsize="")*IF(ISNUMBER(admin1listsize),COUNTIF(admin1listsize,"&lt;="&amp;admin1listsize),COUNTIF(admin1listsize,"&lt;="&amp;admin1listsize)+SUM(ISNUMBER(admin1listsize))),0)), ""))</f>
        <v/>
      </c>
      <c r="K326" s="71"/>
    </row>
    <row r="327" spans="1:11" s="1" customFormat="1" x14ac:dyDescent="0.25">
      <c r="A327" s="93" t="str">
        <f>IF($I$1&lt;&gt;"y", "", IF(ISBLANK(DATA!D328),"",IF(ISBLANK(DATA!K328),"NO DATA",DATA!K328)))</f>
        <v>Mexico</v>
      </c>
      <c r="B327" s="93" t="str">
        <f>IF($I$1&lt;&gt;"y", "",IF(ISBLANK(DATA!D328),"", IF(ISBLANK(DATA!L328),"NO DATA",DATA!L328)))</f>
        <v>Michoacán</v>
      </c>
      <c r="C327" s="93" t="str">
        <f t="shared" si="17"/>
        <v>Mexico@Michoacán</v>
      </c>
      <c r="D327" s="93" t="str">
        <f ca="1">IF($I$1&lt;&gt;"y", "", IF(C328="", "", IFERROR(LOOKUP(2,1/(COUNTIF($D$2:D326,mergednames)=0),mergednames), "")))</f>
        <v/>
      </c>
      <c r="E327" s="93" t="str">
        <f t="shared" ca="1" si="16"/>
        <v/>
      </c>
      <c r="F327" s="93" t="str">
        <f ca="1">IF($I$1&lt;&gt;"y", "", IF(A328="", "", IFERROR(LOOKUP(2,1/(COUNTIF($F$2:F326,get_country)=0),get_country), "")))</f>
        <v/>
      </c>
      <c r="G327" s="93" t="str">
        <f t="shared" ca="1" si="15"/>
        <v/>
      </c>
      <c r="H327" s="67" t="str">
        <f t="array" aca="1" ref="H327" ca="1">IF($I$1&lt;&gt;"y", "", IFERROR(INDEX(countrylistsize,MATCH(SMALL(NOT(countrylistsize="")*IF(ISNUMBER(countrylistsize),COUNTIF(countrylistsize,"&lt;="&amp;countrylistsize),COUNTIF(countrylistsize,"&lt;="&amp;countrylistsize)+SUM(ISNUMBER(countrylistsize))),ROWS(F$3:F327)+SUM(ISBLANK(countrylistsize))),NOT(countrylistsize="")*IF(ISNUMBER(countrylistsize),COUNTIF(countrylistsize,"&lt;="&amp;countrylistsize),COUNTIF(countrylistsize,"&lt;="&amp;countrylistsize)+SUM(ISNUMBER(countrylistsize))),0)), ""))</f>
        <v/>
      </c>
      <c r="I327" s="70"/>
      <c r="J327" s="67" t="str">
        <f t="array" aca="1" ref="J327" ca="1">IF($I$1&lt;&gt;"y", "", IFERROR(INDEX(admin1listsize,MATCH(SMALL(NOT(admin1listsize="")*IF(ISNUMBER(admin1listsize),COUNTIF(admin1listsize,"&lt;="&amp;admin1listsize),COUNTIF(admin1listsize,"&lt;="&amp;admin1listsize)+SUM(ISNUMBER(admin1listsize))),ROWS(D$3:D327)+SUM(ISBLANK(admin1listsize))),NOT(admin1listsize="")*IF(ISNUMBER(admin1listsize),COUNTIF(admin1listsize,"&lt;="&amp;admin1listsize),COUNTIF(admin1listsize,"&lt;="&amp;admin1listsize)+SUM(ISNUMBER(admin1listsize))),0)), ""))</f>
        <v/>
      </c>
      <c r="K327" s="71"/>
    </row>
    <row r="328" spans="1:11" s="1" customFormat="1" x14ac:dyDescent="0.25">
      <c r="A328" s="93" t="str">
        <f>IF($I$1&lt;&gt;"y", "", IF(ISBLANK(DATA!D329),"",IF(ISBLANK(DATA!K329),"NO DATA",DATA!K329)))</f>
        <v>Mexico</v>
      </c>
      <c r="B328" s="93" t="str">
        <f>IF($I$1&lt;&gt;"y", "",IF(ISBLANK(DATA!D329),"", IF(ISBLANK(DATA!L329),"NO DATA",DATA!L329)))</f>
        <v>Nayarit</v>
      </c>
      <c r="C328" s="93" t="str">
        <f t="shared" si="17"/>
        <v>Mexico@Nayarit</v>
      </c>
      <c r="D328" s="93" t="str">
        <f ca="1">IF($I$1&lt;&gt;"y", "", IF(C329="", "", IFERROR(LOOKUP(2,1/(COUNTIF($D$2:D327,mergednames)=0),mergednames), "")))</f>
        <v/>
      </c>
      <c r="E328" s="93" t="str">
        <f t="shared" ca="1" si="16"/>
        <v/>
      </c>
      <c r="F328" s="93" t="str">
        <f ca="1">IF($I$1&lt;&gt;"y", "", IF(A329="", "", IFERROR(LOOKUP(2,1/(COUNTIF($F$2:F327,get_country)=0),get_country), "")))</f>
        <v/>
      </c>
      <c r="G328" s="93" t="str">
        <f t="shared" ca="1" si="15"/>
        <v/>
      </c>
      <c r="H328" s="67" t="str">
        <f t="array" aca="1" ref="H328" ca="1">IF($I$1&lt;&gt;"y", "", IFERROR(INDEX(countrylistsize,MATCH(SMALL(NOT(countrylistsize="")*IF(ISNUMBER(countrylistsize),COUNTIF(countrylistsize,"&lt;="&amp;countrylistsize),COUNTIF(countrylistsize,"&lt;="&amp;countrylistsize)+SUM(ISNUMBER(countrylistsize))),ROWS(F$3:F328)+SUM(ISBLANK(countrylistsize))),NOT(countrylistsize="")*IF(ISNUMBER(countrylistsize),COUNTIF(countrylistsize,"&lt;="&amp;countrylistsize),COUNTIF(countrylistsize,"&lt;="&amp;countrylistsize)+SUM(ISNUMBER(countrylistsize))),0)), ""))</f>
        <v/>
      </c>
      <c r="I328" s="70"/>
      <c r="J328" s="67" t="str">
        <f t="array" aca="1" ref="J328" ca="1">IF($I$1&lt;&gt;"y", "", IFERROR(INDEX(admin1listsize,MATCH(SMALL(NOT(admin1listsize="")*IF(ISNUMBER(admin1listsize),COUNTIF(admin1listsize,"&lt;="&amp;admin1listsize),COUNTIF(admin1listsize,"&lt;="&amp;admin1listsize)+SUM(ISNUMBER(admin1listsize))),ROWS(D$3:D328)+SUM(ISBLANK(admin1listsize))),NOT(admin1listsize="")*IF(ISNUMBER(admin1listsize),COUNTIF(admin1listsize,"&lt;="&amp;admin1listsize),COUNTIF(admin1listsize,"&lt;="&amp;admin1listsize)+SUM(ISNUMBER(admin1listsize))),0)), ""))</f>
        <v/>
      </c>
      <c r="K328" s="71"/>
    </row>
    <row r="329" spans="1:11" s="1" customFormat="1" x14ac:dyDescent="0.25">
      <c r="A329" s="93" t="str">
        <f>IF($I$1&lt;&gt;"y", "", IF(ISBLANK(DATA!D330),"",IF(ISBLANK(DATA!K330),"NO DATA",DATA!K330)))</f>
        <v>Mexico</v>
      </c>
      <c r="B329" s="93" t="str">
        <f>IF($I$1&lt;&gt;"y", "",IF(ISBLANK(DATA!D330),"", IF(ISBLANK(DATA!L330),"NO DATA",DATA!L330)))</f>
        <v>Baja California</v>
      </c>
      <c r="C329" s="93" t="str">
        <f t="shared" si="17"/>
        <v>Mexico@Baja California</v>
      </c>
      <c r="D329" s="93" t="str">
        <f ca="1">IF($I$1&lt;&gt;"y", "", IF(C330="", "", IFERROR(LOOKUP(2,1/(COUNTIF($D$2:D328,mergednames)=0),mergednames), "")))</f>
        <v/>
      </c>
      <c r="E329" s="93" t="str">
        <f t="shared" ca="1" si="16"/>
        <v/>
      </c>
      <c r="F329" s="93" t="str">
        <f ca="1">IF($I$1&lt;&gt;"y", "", IF(A330="", "", IFERROR(LOOKUP(2,1/(COUNTIF($F$2:F328,get_country)=0),get_country), "")))</f>
        <v/>
      </c>
      <c r="G329" s="93" t="str">
        <f t="shared" ca="1" si="15"/>
        <v/>
      </c>
      <c r="H329" s="67" t="str">
        <f t="array" aca="1" ref="H329" ca="1">IF($I$1&lt;&gt;"y", "", IFERROR(INDEX(countrylistsize,MATCH(SMALL(NOT(countrylistsize="")*IF(ISNUMBER(countrylistsize),COUNTIF(countrylistsize,"&lt;="&amp;countrylistsize),COUNTIF(countrylistsize,"&lt;="&amp;countrylistsize)+SUM(ISNUMBER(countrylistsize))),ROWS(F$3:F329)+SUM(ISBLANK(countrylistsize))),NOT(countrylistsize="")*IF(ISNUMBER(countrylistsize),COUNTIF(countrylistsize,"&lt;="&amp;countrylistsize),COUNTIF(countrylistsize,"&lt;="&amp;countrylistsize)+SUM(ISNUMBER(countrylistsize))),0)), ""))</f>
        <v/>
      </c>
      <c r="I329" s="70"/>
      <c r="J329" s="67" t="str">
        <f t="array" aca="1" ref="J329" ca="1">IF($I$1&lt;&gt;"y", "", IFERROR(INDEX(admin1listsize,MATCH(SMALL(NOT(admin1listsize="")*IF(ISNUMBER(admin1listsize),COUNTIF(admin1listsize,"&lt;="&amp;admin1listsize),COUNTIF(admin1listsize,"&lt;="&amp;admin1listsize)+SUM(ISNUMBER(admin1listsize))),ROWS(D$3:D329)+SUM(ISBLANK(admin1listsize))),NOT(admin1listsize="")*IF(ISNUMBER(admin1listsize),COUNTIF(admin1listsize,"&lt;="&amp;admin1listsize),COUNTIF(admin1listsize,"&lt;="&amp;admin1listsize)+SUM(ISNUMBER(admin1listsize))),0)), ""))</f>
        <v/>
      </c>
      <c r="K329" s="71"/>
    </row>
    <row r="330" spans="1:11" s="1" customFormat="1" x14ac:dyDescent="0.25">
      <c r="A330" s="93" t="str">
        <f>IF($I$1&lt;&gt;"y", "", IF(ISBLANK(DATA!D331),"",IF(ISBLANK(DATA!K331),"NO DATA",DATA!K331)))</f>
        <v>Mexico</v>
      </c>
      <c r="B330" s="93" t="str">
        <f>IF($I$1&lt;&gt;"y", "",IF(ISBLANK(DATA!D331),"", IF(ISBLANK(DATA!L331),"NO DATA",DATA!L331)))</f>
        <v>Baja California Sur</v>
      </c>
      <c r="C330" s="93" t="str">
        <f t="shared" si="17"/>
        <v>Mexico@Baja California Sur</v>
      </c>
      <c r="D330" s="93" t="str">
        <f ca="1">IF($I$1&lt;&gt;"y", "", IF(C331="", "", IFERROR(LOOKUP(2,1/(COUNTIF($D$2:D329,mergednames)=0),mergednames), "")))</f>
        <v/>
      </c>
      <c r="E330" s="93" t="str">
        <f t="shared" ca="1" si="16"/>
        <v/>
      </c>
      <c r="F330" s="93" t="str">
        <f ca="1">IF($I$1&lt;&gt;"y", "", IF(A331="", "", IFERROR(LOOKUP(2,1/(COUNTIF($F$2:F329,get_country)=0),get_country), "")))</f>
        <v/>
      </c>
      <c r="G330" s="93" t="str">
        <f t="shared" ca="1" si="15"/>
        <v/>
      </c>
      <c r="H330" s="67" t="str">
        <f t="array" aca="1" ref="H330" ca="1">IF($I$1&lt;&gt;"y", "", IFERROR(INDEX(countrylistsize,MATCH(SMALL(NOT(countrylistsize="")*IF(ISNUMBER(countrylistsize),COUNTIF(countrylistsize,"&lt;="&amp;countrylistsize),COUNTIF(countrylistsize,"&lt;="&amp;countrylistsize)+SUM(ISNUMBER(countrylistsize))),ROWS(F$3:F330)+SUM(ISBLANK(countrylistsize))),NOT(countrylistsize="")*IF(ISNUMBER(countrylistsize),COUNTIF(countrylistsize,"&lt;="&amp;countrylistsize),COUNTIF(countrylistsize,"&lt;="&amp;countrylistsize)+SUM(ISNUMBER(countrylistsize))),0)), ""))</f>
        <v/>
      </c>
      <c r="I330" s="70"/>
      <c r="J330" s="67" t="str">
        <f t="array" aca="1" ref="J330" ca="1">IF($I$1&lt;&gt;"y", "", IFERROR(INDEX(admin1listsize,MATCH(SMALL(NOT(admin1listsize="")*IF(ISNUMBER(admin1listsize),COUNTIF(admin1listsize,"&lt;="&amp;admin1listsize),COUNTIF(admin1listsize,"&lt;="&amp;admin1listsize)+SUM(ISNUMBER(admin1listsize))),ROWS(D$3:D330)+SUM(ISBLANK(admin1listsize))),NOT(admin1listsize="")*IF(ISNUMBER(admin1listsize),COUNTIF(admin1listsize,"&lt;="&amp;admin1listsize),COUNTIF(admin1listsize,"&lt;="&amp;admin1listsize)+SUM(ISNUMBER(admin1listsize))),0)), ""))</f>
        <v/>
      </c>
      <c r="K330" s="71"/>
    </row>
    <row r="331" spans="1:11" s="1" customFormat="1" x14ac:dyDescent="0.25">
      <c r="A331" s="93" t="str">
        <f>IF($I$1&lt;&gt;"y", "", IF(ISBLANK(DATA!D332),"",IF(ISBLANK(DATA!K332),"NO DATA",DATA!K332)))</f>
        <v>Mexico</v>
      </c>
      <c r="B331" s="93" t="str">
        <f>IF($I$1&lt;&gt;"y", "",IF(ISBLANK(DATA!D332),"", IF(ISBLANK(DATA!L332),"NO DATA",DATA!L332)))</f>
        <v>Baja California Sur</v>
      </c>
      <c r="C331" s="93" t="str">
        <f t="shared" si="17"/>
        <v>Mexico@Baja California Sur</v>
      </c>
      <c r="D331" s="93" t="str">
        <f ca="1">IF($I$1&lt;&gt;"y", "", IF(C332="", "", IFERROR(LOOKUP(2,1/(COUNTIF($D$2:D330,mergednames)=0),mergednames), "")))</f>
        <v/>
      </c>
      <c r="E331" s="93" t="str">
        <f t="shared" ca="1" si="16"/>
        <v/>
      </c>
      <c r="F331" s="93" t="str">
        <f ca="1">IF($I$1&lt;&gt;"y", "", IF(A332="", "", IFERROR(LOOKUP(2,1/(COUNTIF($F$2:F330,get_country)=0),get_country), "")))</f>
        <v/>
      </c>
      <c r="G331" s="93" t="str">
        <f t="shared" ca="1" si="15"/>
        <v/>
      </c>
      <c r="H331" s="67" t="str">
        <f t="array" aca="1" ref="H331" ca="1">IF($I$1&lt;&gt;"y", "", IFERROR(INDEX(countrylistsize,MATCH(SMALL(NOT(countrylistsize="")*IF(ISNUMBER(countrylistsize),COUNTIF(countrylistsize,"&lt;="&amp;countrylistsize),COUNTIF(countrylistsize,"&lt;="&amp;countrylistsize)+SUM(ISNUMBER(countrylistsize))),ROWS(F$3:F331)+SUM(ISBLANK(countrylistsize))),NOT(countrylistsize="")*IF(ISNUMBER(countrylistsize),COUNTIF(countrylistsize,"&lt;="&amp;countrylistsize),COUNTIF(countrylistsize,"&lt;="&amp;countrylistsize)+SUM(ISNUMBER(countrylistsize))),0)), ""))</f>
        <v/>
      </c>
      <c r="I331" s="70"/>
      <c r="J331" s="67" t="str">
        <f t="array" aca="1" ref="J331" ca="1">IF($I$1&lt;&gt;"y", "", IFERROR(INDEX(admin1listsize,MATCH(SMALL(NOT(admin1listsize="")*IF(ISNUMBER(admin1listsize),COUNTIF(admin1listsize,"&lt;="&amp;admin1listsize),COUNTIF(admin1listsize,"&lt;="&amp;admin1listsize)+SUM(ISNUMBER(admin1listsize))),ROWS(D$3:D331)+SUM(ISBLANK(admin1listsize))),NOT(admin1listsize="")*IF(ISNUMBER(admin1listsize),COUNTIF(admin1listsize,"&lt;="&amp;admin1listsize),COUNTIF(admin1listsize,"&lt;="&amp;admin1listsize)+SUM(ISNUMBER(admin1listsize))),0)), ""))</f>
        <v/>
      </c>
      <c r="K331" s="71"/>
    </row>
    <row r="332" spans="1:11" s="1" customFormat="1" x14ac:dyDescent="0.25">
      <c r="A332" s="93" t="str">
        <f>IF($I$1&lt;&gt;"y", "", IF(ISBLANK(DATA!D333),"",IF(ISBLANK(DATA!K333),"NO DATA",DATA!K333)))</f>
        <v>Mexico</v>
      </c>
      <c r="B332" s="93" t="str">
        <f>IF($I$1&lt;&gt;"y", "",IF(ISBLANK(DATA!D333),"", IF(ISBLANK(DATA!L333),"NO DATA",DATA!L333)))</f>
        <v>Baja California Sur</v>
      </c>
      <c r="C332" s="93" t="str">
        <f t="shared" si="17"/>
        <v>Mexico@Baja California Sur</v>
      </c>
      <c r="D332" s="93" t="str">
        <f ca="1">IF($I$1&lt;&gt;"y", "", IF(C333="", "", IFERROR(LOOKUP(2,1/(COUNTIF($D$2:D331,mergednames)=0),mergednames), "")))</f>
        <v/>
      </c>
      <c r="E332" s="93" t="str">
        <f t="shared" ca="1" si="16"/>
        <v/>
      </c>
      <c r="F332" s="93" t="str">
        <f ca="1">IF($I$1&lt;&gt;"y", "", IF(A333="", "", IFERROR(LOOKUP(2,1/(COUNTIF($F$2:F331,get_country)=0),get_country), "")))</f>
        <v/>
      </c>
      <c r="G332" s="93" t="str">
        <f t="shared" ca="1" si="15"/>
        <v/>
      </c>
      <c r="H332" s="67" t="str">
        <f t="array" aca="1" ref="H332" ca="1">IF($I$1&lt;&gt;"y", "", IFERROR(INDEX(countrylistsize,MATCH(SMALL(NOT(countrylistsize="")*IF(ISNUMBER(countrylistsize),COUNTIF(countrylistsize,"&lt;="&amp;countrylistsize),COUNTIF(countrylistsize,"&lt;="&amp;countrylistsize)+SUM(ISNUMBER(countrylistsize))),ROWS(F$3:F332)+SUM(ISBLANK(countrylistsize))),NOT(countrylistsize="")*IF(ISNUMBER(countrylistsize),COUNTIF(countrylistsize,"&lt;="&amp;countrylistsize),COUNTIF(countrylistsize,"&lt;="&amp;countrylistsize)+SUM(ISNUMBER(countrylistsize))),0)), ""))</f>
        <v/>
      </c>
      <c r="I332" s="70"/>
      <c r="J332" s="67" t="str">
        <f t="array" aca="1" ref="J332" ca="1">IF($I$1&lt;&gt;"y", "", IFERROR(INDEX(admin1listsize,MATCH(SMALL(NOT(admin1listsize="")*IF(ISNUMBER(admin1listsize),COUNTIF(admin1listsize,"&lt;="&amp;admin1listsize),COUNTIF(admin1listsize,"&lt;="&amp;admin1listsize)+SUM(ISNUMBER(admin1listsize))),ROWS(D$3:D332)+SUM(ISBLANK(admin1listsize))),NOT(admin1listsize="")*IF(ISNUMBER(admin1listsize),COUNTIF(admin1listsize,"&lt;="&amp;admin1listsize),COUNTIF(admin1listsize,"&lt;="&amp;admin1listsize)+SUM(ISNUMBER(admin1listsize))),0)), ""))</f>
        <v/>
      </c>
      <c r="K332" s="71"/>
    </row>
    <row r="333" spans="1:11" s="1" customFormat="1" x14ac:dyDescent="0.25">
      <c r="A333" s="93" t="str">
        <f>IF($I$1&lt;&gt;"y", "", IF(ISBLANK(DATA!D334),"",IF(ISBLANK(DATA!K334),"NO DATA",DATA!K334)))</f>
        <v>Mexico</v>
      </c>
      <c r="B333" s="93" t="str">
        <f>IF($I$1&lt;&gt;"y", "",IF(ISBLANK(DATA!D334),"", IF(ISBLANK(DATA!L334),"NO DATA",DATA!L334)))</f>
        <v>Baja California Sur</v>
      </c>
      <c r="C333" s="93" t="str">
        <f t="shared" si="17"/>
        <v>Mexico@Baja California Sur</v>
      </c>
      <c r="D333" s="93" t="str">
        <f ca="1">IF($I$1&lt;&gt;"y", "", IF(C334="", "", IFERROR(LOOKUP(2,1/(COUNTIF($D$2:D332,mergednames)=0),mergednames), "")))</f>
        <v/>
      </c>
      <c r="E333" s="93" t="str">
        <f t="shared" ca="1" si="16"/>
        <v/>
      </c>
      <c r="F333" s="93" t="str">
        <f ca="1">IF($I$1&lt;&gt;"y", "", IF(A334="", "", IFERROR(LOOKUP(2,1/(COUNTIF($F$2:F332,get_country)=0),get_country), "")))</f>
        <v/>
      </c>
      <c r="G333" s="93" t="str">
        <f t="shared" ca="1" si="15"/>
        <v/>
      </c>
      <c r="H333" s="67" t="str">
        <f t="array" aca="1" ref="H333" ca="1">IF($I$1&lt;&gt;"y", "", IFERROR(INDEX(countrylistsize,MATCH(SMALL(NOT(countrylistsize="")*IF(ISNUMBER(countrylistsize),COUNTIF(countrylistsize,"&lt;="&amp;countrylistsize),COUNTIF(countrylistsize,"&lt;="&amp;countrylistsize)+SUM(ISNUMBER(countrylistsize))),ROWS(F$3:F333)+SUM(ISBLANK(countrylistsize))),NOT(countrylistsize="")*IF(ISNUMBER(countrylistsize),COUNTIF(countrylistsize,"&lt;="&amp;countrylistsize),COUNTIF(countrylistsize,"&lt;="&amp;countrylistsize)+SUM(ISNUMBER(countrylistsize))),0)), ""))</f>
        <v/>
      </c>
      <c r="I333" s="70"/>
      <c r="J333" s="67" t="str">
        <f t="array" aca="1" ref="J333" ca="1">IF($I$1&lt;&gt;"y", "", IFERROR(INDEX(admin1listsize,MATCH(SMALL(NOT(admin1listsize="")*IF(ISNUMBER(admin1listsize),COUNTIF(admin1listsize,"&lt;="&amp;admin1listsize),COUNTIF(admin1listsize,"&lt;="&amp;admin1listsize)+SUM(ISNUMBER(admin1listsize))),ROWS(D$3:D333)+SUM(ISBLANK(admin1listsize))),NOT(admin1listsize="")*IF(ISNUMBER(admin1listsize),COUNTIF(admin1listsize,"&lt;="&amp;admin1listsize),COUNTIF(admin1listsize,"&lt;="&amp;admin1listsize)+SUM(ISNUMBER(admin1listsize))),0)), ""))</f>
        <v/>
      </c>
      <c r="K333" s="71"/>
    </row>
    <row r="334" spans="1:11" s="1" customFormat="1" x14ac:dyDescent="0.25">
      <c r="A334" s="93" t="str">
        <f>IF($I$1&lt;&gt;"y", "", IF(ISBLANK(DATA!D335),"",IF(ISBLANK(DATA!K335),"NO DATA",DATA!K335)))</f>
        <v>Mexico</v>
      </c>
      <c r="B334" s="93" t="str">
        <f>IF($I$1&lt;&gt;"y", "",IF(ISBLANK(DATA!D335),"", IF(ISBLANK(DATA!L335),"NO DATA",DATA!L335)))</f>
        <v>Baja California Sur</v>
      </c>
      <c r="C334" s="93" t="str">
        <f t="shared" si="17"/>
        <v>Mexico@Baja California Sur</v>
      </c>
      <c r="D334" s="93" t="str">
        <f ca="1">IF($I$1&lt;&gt;"y", "", IF(C335="", "", IFERROR(LOOKUP(2,1/(COUNTIF($D$2:D333,mergednames)=0),mergednames), "")))</f>
        <v/>
      </c>
      <c r="E334" s="93" t="str">
        <f t="shared" ca="1" si="16"/>
        <v/>
      </c>
      <c r="F334" s="93" t="str">
        <f ca="1">IF($I$1&lt;&gt;"y", "", IF(A335="", "", IFERROR(LOOKUP(2,1/(COUNTIF($F$2:F333,get_country)=0),get_country), "")))</f>
        <v/>
      </c>
      <c r="G334" s="93" t="str">
        <f t="shared" ca="1" si="15"/>
        <v/>
      </c>
      <c r="H334" s="67" t="str">
        <f t="array" aca="1" ref="H334" ca="1">IF($I$1&lt;&gt;"y", "", IFERROR(INDEX(countrylistsize,MATCH(SMALL(NOT(countrylistsize="")*IF(ISNUMBER(countrylistsize),COUNTIF(countrylistsize,"&lt;="&amp;countrylistsize),COUNTIF(countrylistsize,"&lt;="&amp;countrylistsize)+SUM(ISNUMBER(countrylistsize))),ROWS(F$3:F334)+SUM(ISBLANK(countrylistsize))),NOT(countrylistsize="")*IF(ISNUMBER(countrylistsize),COUNTIF(countrylistsize,"&lt;="&amp;countrylistsize),COUNTIF(countrylistsize,"&lt;="&amp;countrylistsize)+SUM(ISNUMBER(countrylistsize))),0)), ""))</f>
        <v/>
      </c>
      <c r="I334" s="70"/>
      <c r="J334" s="67" t="str">
        <f t="array" aca="1" ref="J334" ca="1">IF($I$1&lt;&gt;"y", "", IFERROR(INDEX(admin1listsize,MATCH(SMALL(NOT(admin1listsize="")*IF(ISNUMBER(admin1listsize),COUNTIF(admin1listsize,"&lt;="&amp;admin1listsize),COUNTIF(admin1listsize,"&lt;="&amp;admin1listsize)+SUM(ISNUMBER(admin1listsize))),ROWS(D$3:D334)+SUM(ISBLANK(admin1listsize))),NOT(admin1listsize="")*IF(ISNUMBER(admin1listsize),COUNTIF(admin1listsize,"&lt;="&amp;admin1listsize),COUNTIF(admin1listsize,"&lt;="&amp;admin1listsize)+SUM(ISNUMBER(admin1listsize))),0)), ""))</f>
        <v/>
      </c>
      <c r="K334" s="71"/>
    </row>
    <row r="335" spans="1:11" s="1" customFormat="1" x14ac:dyDescent="0.25">
      <c r="A335" s="93" t="str">
        <f>IF($I$1&lt;&gt;"y", "", IF(ISBLANK(DATA!D336),"",IF(ISBLANK(DATA!K336),"NO DATA",DATA!K336)))</f>
        <v>Mexico</v>
      </c>
      <c r="B335" s="93" t="str">
        <f>IF($I$1&lt;&gt;"y", "",IF(ISBLANK(DATA!D336),"", IF(ISBLANK(DATA!L336),"NO DATA",DATA!L336)))</f>
        <v>Baja California</v>
      </c>
      <c r="C335" s="93" t="str">
        <f t="shared" si="17"/>
        <v>Mexico@Baja California</v>
      </c>
      <c r="D335" s="93" t="str">
        <f ca="1">IF($I$1&lt;&gt;"y", "", IF(C336="", "", IFERROR(LOOKUP(2,1/(COUNTIF($D$2:D334,mergednames)=0),mergednames), "")))</f>
        <v/>
      </c>
      <c r="E335" s="93" t="str">
        <f t="shared" ca="1" si="16"/>
        <v/>
      </c>
      <c r="F335" s="93" t="str">
        <f ca="1">IF($I$1&lt;&gt;"y", "", IF(A336="", "", IFERROR(LOOKUP(2,1/(COUNTIF($F$2:F334,get_country)=0),get_country), "")))</f>
        <v/>
      </c>
      <c r="G335" s="93" t="str">
        <f t="shared" ca="1" si="15"/>
        <v/>
      </c>
      <c r="H335" s="67" t="str">
        <f t="array" aca="1" ref="H335" ca="1">IF($I$1&lt;&gt;"y", "", IFERROR(INDEX(countrylistsize,MATCH(SMALL(NOT(countrylistsize="")*IF(ISNUMBER(countrylistsize),COUNTIF(countrylistsize,"&lt;="&amp;countrylistsize),COUNTIF(countrylistsize,"&lt;="&amp;countrylistsize)+SUM(ISNUMBER(countrylistsize))),ROWS(F$3:F335)+SUM(ISBLANK(countrylistsize))),NOT(countrylistsize="")*IF(ISNUMBER(countrylistsize),COUNTIF(countrylistsize,"&lt;="&amp;countrylistsize),COUNTIF(countrylistsize,"&lt;="&amp;countrylistsize)+SUM(ISNUMBER(countrylistsize))),0)), ""))</f>
        <v/>
      </c>
      <c r="I335" s="70"/>
      <c r="J335" s="67" t="str">
        <f t="array" aca="1" ref="J335" ca="1">IF($I$1&lt;&gt;"y", "", IFERROR(INDEX(admin1listsize,MATCH(SMALL(NOT(admin1listsize="")*IF(ISNUMBER(admin1listsize),COUNTIF(admin1listsize,"&lt;="&amp;admin1listsize),COUNTIF(admin1listsize,"&lt;="&amp;admin1listsize)+SUM(ISNUMBER(admin1listsize))),ROWS(D$3:D335)+SUM(ISBLANK(admin1listsize))),NOT(admin1listsize="")*IF(ISNUMBER(admin1listsize),COUNTIF(admin1listsize,"&lt;="&amp;admin1listsize),COUNTIF(admin1listsize,"&lt;="&amp;admin1listsize)+SUM(ISNUMBER(admin1listsize))),0)), ""))</f>
        <v/>
      </c>
      <c r="K335" s="71"/>
    </row>
    <row r="336" spans="1:11" s="1" customFormat="1" x14ac:dyDescent="0.25">
      <c r="A336" s="93" t="str">
        <f>IF($I$1&lt;&gt;"y", "", IF(ISBLANK(DATA!D337),"",IF(ISBLANK(DATA!K337),"NO DATA",DATA!K337)))</f>
        <v>Mexico</v>
      </c>
      <c r="B336" s="93" t="str">
        <f>IF($I$1&lt;&gt;"y", "",IF(ISBLANK(DATA!D337),"", IF(ISBLANK(DATA!L337),"NO DATA",DATA!L337)))</f>
        <v>Baja California Sur</v>
      </c>
      <c r="C336" s="93" t="str">
        <f t="shared" si="17"/>
        <v>Mexico@Baja California Sur</v>
      </c>
      <c r="D336" s="93" t="str">
        <f ca="1">IF($I$1&lt;&gt;"y", "", IF(C337="", "", IFERROR(LOOKUP(2,1/(COUNTIF($D$2:D335,mergednames)=0),mergednames), "")))</f>
        <v/>
      </c>
      <c r="E336" s="93" t="str">
        <f t="shared" ca="1" si="16"/>
        <v/>
      </c>
      <c r="F336" s="93" t="str">
        <f ca="1">IF($I$1&lt;&gt;"y", "", IF(A337="", "", IFERROR(LOOKUP(2,1/(COUNTIF($F$2:F335,get_country)=0),get_country), "")))</f>
        <v/>
      </c>
      <c r="G336" s="93" t="str">
        <f t="shared" ca="1" si="15"/>
        <v/>
      </c>
      <c r="H336" s="67" t="str">
        <f t="array" aca="1" ref="H336" ca="1">IF($I$1&lt;&gt;"y", "", IFERROR(INDEX(countrylistsize,MATCH(SMALL(NOT(countrylistsize="")*IF(ISNUMBER(countrylistsize),COUNTIF(countrylistsize,"&lt;="&amp;countrylistsize),COUNTIF(countrylistsize,"&lt;="&amp;countrylistsize)+SUM(ISNUMBER(countrylistsize))),ROWS(F$3:F336)+SUM(ISBLANK(countrylistsize))),NOT(countrylistsize="")*IF(ISNUMBER(countrylistsize),COUNTIF(countrylistsize,"&lt;="&amp;countrylistsize),COUNTIF(countrylistsize,"&lt;="&amp;countrylistsize)+SUM(ISNUMBER(countrylistsize))),0)), ""))</f>
        <v/>
      </c>
      <c r="I336" s="70"/>
      <c r="J336" s="67" t="str">
        <f t="array" aca="1" ref="J336" ca="1">IF($I$1&lt;&gt;"y", "", IFERROR(INDEX(admin1listsize,MATCH(SMALL(NOT(admin1listsize="")*IF(ISNUMBER(admin1listsize),COUNTIF(admin1listsize,"&lt;="&amp;admin1listsize),COUNTIF(admin1listsize,"&lt;="&amp;admin1listsize)+SUM(ISNUMBER(admin1listsize))),ROWS(D$3:D336)+SUM(ISBLANK(admin1listsize))),NOT(admin1listsize="")*IF(ISNUMBER(admin1listsize),COUNTIF(admin1listsize,"&lt;="&amp;admin1listsize),COUNTIF(admin1listsize,"&lt;="&amp;admin1listsize)+SUM(ISNUMBER(admin1listsize))),0)), ""))</f>
        <v/>
      </c>
      <c r="K336" s="71"/>
    </row>
    <row r="337" spans="1:11" s="1" customFormat="1" x14ac:dyDescent="0.25">
      <c r="A337" s="93" t="str">
        <f>IF($I$1&lt;&gt;"y", "", IF(ISBLANK(DATA!D338),"",IF(ISBLANK(DATA!K338),"NO DATA",DATA!K338)))</f>
        <v>Mexico</v>
      </c>
      <c r="B337" s="93" t="str">
        <f>IF($I$1&lt;&gt;"y", "",IF(ISBLANK(DATA!D338),"", IF(ISBLANK(DATA!L338),"NO DATA",DATA!L338)))</f>
        <v>Baja California Sur</v>
      </c>
      <c r="C337" s="93" t="str">
        <f t="shared" si="17"/>
        <v>Mexico@Baja California Sur</v>
      </c>
      <c r="D337" s="93" t="str">
        <f ca="1">IF($I$1&lt;&gt;"y", "", IF(C338="", "", IFERROR(LOOKUP(2,1/(COUNTIF($D$2:D336,mergednames)=0),mergednames), "")))</f>
        <v/>
      </c>
      <c r="E337" s="93" t="str">
        <f t="shared" ca="1" si="16"/>
        <v/>
      </c>
      <c r="F337" s="93" t="str">
        <f ca="1">IF($I$1&lt;&gt;"y", "", IF(A338="", "", IFERROR(LOOKUP(2,1/(COUNTIF($F$2:F336,get_country)=0),get_country), "")))</f>
        <v/>
      </c>
      <c r="G337" s="93" t="str">
        <f t="shared" ca="1" si="15"/>
        <v/>
      </c>
      <c r="H337" s="67" t="str">
        <f t="array" aca="1" ref="H337" ca="1">IF($I$1&lt;&gt;"y", "", IFERROR(INDEX(countrylistsize,MATCH(SMALL(NOT(countrylistsize="")*IF(ISNUMBER(countrylistsize),COUNTIF(countrylistsize,"&lt;="&amp;countrylistsize),COUNTIF(countrylistsize,"&lt;="&amp;countrylistsize)+SUM(ISNUMBER(countrylistsize))),ROWS(F$3:F337)+SUM(ISBLANK(countrylistsize))),NOT(countrylistsize="")*IF(ISNUMBER(countrylistsize),COUNTIF(countrylistsize,"&lt;="&amp;countrylistsize),COUNTIF(countrylistsize,"&lt;="&amp;countrylistsize)+SUM(ISNUMBER(countrylistsize))),0)), ""))</f>
        <v/>
      </c>
      <c r="I337" s="70"/>
      <c r="J337" s="67" t="str">
        <f t="array" aca="1" ref="J337" ca="1">IF($I$1&lt;&gt;"y", "", IFERROR(INDEX(admin1listsize,MATCH(SMALL(NOT(admin1listsize="")*IF(ISNUMBER(admin1listsize),COUNTIF(admin1listsize,"&lt;="&amp;admin1listsize),COUNTIF(admin1listsize,"&lt;="&amp;admin1listsize)+SUM(ISNUMBER(admin1listsize))),ROWS(D$3:D337)+SUM(ISBLANK(admin1listsize))),NOT(admin1listsize="")*IF(ISNUMBER(admin1listsize),COUNTIF(admin1listsize,"&lt;="&amp;admin1listsize),COUNTIF(admin1listsize,"&lt;="&amp;admin1listsize)+SUM(ISNUMBER(admin1listsize))),0)), ""))</f>
        <v/>
      </c>
      <c r="K337" s="71"/>
    </row>
    <row r="338" spans="1:11" s="1" customFormat="1" x14ac:dyDescent="0.25">
      <c r="A338" s="93" t="str">
        <f>IF($I$1&lt;&gt;"y", "", IF(ISBLANK(DATA!D339),"",IF(ISBLANK(DATA!K339),"NO DATA",DATA!K339)))</f>
        <v>Mexico</v>
      </c>
      <c r="B338" s="93" t="str">
        <f>IF($I$1&lt;&gt;"y", "",IF(ISBLANK(DATA!D339),"", IF(ISBLANK(DATA!L339),"NO DATA",DATA!L339)))</f>
        <v>Baja California Sur</v>
      </c>
      <c r="C338" s="93" t="str">
        <f t="shared" si="17"/>
        <v>Mexico@Baja California Sur</v>
      </c>
      <c r="D338" s="93" t="str">
        <f ca="1">IF($I$1&lt;&gt;"y", "", IF(C339="", "", IFERROR(LOOKUP(2,1/(COUNTIF($D$2:D337,mergednames)=0),mergednames), "")))</f>
        <v/>
      </c>
      <c r="E338" s="93" t="str">
        <f t="shared" ca="1" si="16"/>
        <v/>
      </c>
      <c r="F338" s="93" t="str">
        <f ca="1">IF($I$1&lt;&gt;"y", "", IF(A339="", "", IFERROR(LOOKUP(2,1/(COUNTIF($F$2:F337,get_country)=0),get_country), "")))</f>
        <v/>
      </c>
      <c r="G338" s="93" t="str">
        <f t="shared" ca="1" si="15"/>
        <v/>
      </c>
      <c r="H338" s="67" t="str">
        <f t="array" aca="1" ref="H338" ca="1">IF($I$1&lt;&gt;"y", "", IFERROR(INDEX(countrylistsize,MATCH(SMALL(NOT(countrylistsize="")*IF(ISNUMBER(countrylistsize),COUNTIF(countrylistsize,"&lt;="&amp;countrylistsize),COUNTIF(countrylistsize,"&lt;="&amp;countrylistsize)+SUM(ISNUMBER(countrylistsize))),ROWS(F$3:F338)+SUM(ISBLANK(countrylistsize))),NOT(countrylistsize="")*IF(ISNUMBER(countrylistsize),COUNTIF(countrylistsize,"&lt;="&amp;countrylistsize),COUNTIF(countrylistsize,"&lt;="&amp;countrylistsize)+SUM(ISNUMBER(countrylistsize))),0)), ""))</f>
        <v/>
      </c>
      <c r="I338" s="70"/>
      <c r="J338" s="67" t="str">
        <f t="array" aca="1" ref="J338" ca="1">IF($I$1&lt;&gt;"y", "", IFERROR(INDEX(admin1listsize,MATCH(SMALL(NOT(admin1listsize="")*IF(ISNUMBER(admin1listsize),COUNTIF(admin1listsize,"&lt;="&amp;admin1listsize),COUNTIF(admin1listsize,"&lt;="&amp;admin1listsize)+SUM(ISNUMBER(admin1listsize))),ROWS(D$3:D338)+SUM(ISBLANK(admin1listsize))),NOT(admin1listsize="")*IF(ISNUMBER(admin1listsize),COUNTIF(admin1listsize,"&lt;="&amp;admin1listsize),COUNTIF(admin1listsize,"&lt;="&amp;admin1listsize)+SUM(ISNUMBER(admin1listsize))),0)), ""))</f>
        <v/>
      </c>
      <c r="K338" s="71"/>
    </row>
    <row r="339" spans="1:11" s="1" customFormat="1" x14ac:dyDescent="0.25">
      <c r="A339" s="93" t="str">
        <f>IF($I$1&lt;&gt;"y", "", IF(ISBLANK(DATA!D340),"",IF(ISBLANK(DATA!K340),"NO DATA",DATA!K340)))</f>
        <v>Mexico</v>
      </c>
      <c r="B339" s="93" t="str">
        <f>IF($I$1&lt;&gt;"y", "",IF(ISBLANK(DATA!D340),"", IF(ISBLANK(DATA!L340),"NO DATA",DATA!L340)))</f>
        <v>Baja California Sur</v>
      </c>
      <c r="C339" s="93" t="str">
        <f t="shared" si="17"/>
        <v>Mexico@Baja California Sur</v>
      </c>
      <c r="D339" s="93" t="str">
        <f ca="1">IF($I$1&lt;&gt;"y", "", IF(C340="", "", IFERROR(LOOKUP(2,1/(COUNTIF($D$2:D338,mergednames)=0),mergednames), "")))</f>
        <v/>
      </c>
      <c r="E339" s="93" t="str">
        <f t="shared" ca="1" si="16"/>
        <v/>
      </c>
      <c r="F339" s="93" t="str">
        <f ca="1">IF($I$1&lt;&gt;"y", "", IF(A340="", "", IFERROR(LOOKUP(2,1/(COUNTIF($F$2:F338,get_country)=0),get_country), "")))</f>
        <v/>
      </c>
      <c r="G339" s="93" t="str">
        <f t="shared" ca="1" si="15"/>
        <v/>
      </c>
      <c r="H339" s="67" t="str">
        <f t="array" aca="1" ref="H339" ca="1">IF($I$1&lt;&gt;"y", "", IFERROR(INDEX(countrylistsize,MATCH(SMALL(NOT(countrylistsize="")*IF(ISNUMBER(countrylistsize),COUNTIF(countrylistsize,"&lt;="&amp;countrylistsize),COUNTIF(countrylistsize,"&lt;="&amp;countrylistsize)+SUM(ISNUMBER(countrylistsize))),ROWS(F$3:F339)+SUM(ISBLANK(countrylistsize))),NOT(countrylistsize="")*IF(ISNUMBER(countrylistsize),COUNTIF(countrylistsize,"&lt;="&amp;countrylistsize),COUNTIF(countrylistsize,"&lt;="&amp;countrylistsize)+SUM(ISNUMBER(countrylistsize))),0)), ""))</f>
        <v/>
      </c>
      <c r="I339" s="70"/>
      <c r="J339" s="67" t="str">
        <f t="array" aca="1" ref="J339" ca="1">IF($I$1&lt;&gt;"y", "", IFERROR(INDEX(admin1listsize,MATCH(SMALL(NOT(admin1listsize="")*IF(ISNUMBER(admin1listsize),COUNTIF(admin1listsize,"&lt;="&amp;admin1listsize),COUNTIF(admin1listsize,"&lt;="&amp;admin1listsize)+SUM(ISNUMBER(admin1listsize))),ROWS(D$3:D339)+SUM(ISBLANK(admin1listsize))),NOT(admin1listsize="")*IF(ISNUMBER(admin1listsize),COUNTIF(admin1listsize,"&lt;="&amp;admin1listsize),COUNTIF(admin1listsize,"&lt;="&amp;admin1listsize)+SUM(ISNUMBER(admin1listsize))),0)), ""))</f>
        <v/>
      </c>
      <c r="K339" s="71"/>
    </row>
    <row r="340" spans="1:11" s="1" customFormat="1" x14ac:dyDescent="0.25">
      <c r="A340" s="93" t="str">
        <f>IF($I$1&lt;&gt;"y", "", IF(ISBLANK(DATA!D341),"",IF(ISBLANK(DATA!K341),"NO DATA",DATA!K341)))</f>
        <v>Mexico</v>
      </c>
      <c r="B340" s="93" t="str">
        <f>IF($I$1&lt;&gt;"y", "",IF(ISBLANK(DATA!D341),"", IF(ISBLANK(DATA!L341),"NO DATA",DATA!L341)))</f>
        <v>Baja California Sur</v>
      </c>
      <c r="C340" s="93" t="str">
        <f t="shared" si="17"/>
        <v>Mexico@Baja California Sur</v>
      </c>
      <c r="D340" s="93" t="str">
        <f ca="1">IF($I$1&lt;&gt;"y", "", IF(C341="", "", IFERROR(LOOKUP(2,1/(COUNTIF($D$2:D339,mergednames)=0),mergednames), "")))</f>
        <v/>
      </c>
      <c r="E340" s="93" t="str">
        <f t="shared" ca="1" si="16"/>
        <v/>
      </c>
      <c r="F340" s="93" t="str">
        <f ca="1">IF($I$1&lt;&gt;"y", "", IF(A341="", "", IFERROR(LOOKUP(2,1/(COUNTIF($F$2:F339,get_country)=0),get_country), "")))</f>
        <v/>
      </c>
      <c r="G340" s="93" t="str">
        <f t="shared" ca="1" si="15"/>
        <v/>
      </c>
      <c r="H340" s="67" t="str">
        <f t="array" aca="1" ref="H340" ca="1">IF($I$1&lt;&gt;"y", "", IFERROR(INDEX(countrylistsize,MATCH(SMALL(NOT(countrylistsize="")*IF(ISNUMBER(countrylistsize),COUNTIF(countrylistsize,"&lt;="&amp;countrylistsize),COUNTIF(countrylistsize,"&lt;="&amp;countrylistsize)+SUM(ISNUMBER(countrylistsize))),ROWS(F$3:F340)+SUM(ISBLANK(countrylistsize))),NOT(countrylistsize="")*IF(ISNUMBER(countrylistsize),COUNTIF(countrylistsize,"&lt;="&amp;countrylistsize),COUNTIF(countrylistsize,"&lt;="&amp;countrylistsize)+SUM(ISNUMBER(countrylistsize))),0)), ""))</f>
        <v/>
      </c>
      <c r="I340" s="70"/>
      <c r="J340" s="67" t="str">
        <f t="array" aca="1" ref="J340" ca="1">IF($I$1&lt;&gt;"y", "", IFERROR(INDEX(admin1listsize,MATCH(SMALL(NOT(admin1listsize="")*IF(ISNUMBER(admin1listsize),COUNTIF(admin1listsize,"&lt;="&amp;admin1listsize),COUNTIF(admin1listsize,"&lt;="&amp;admin1listsize)+SUM(ISNUMBER(admin1listsize))),ROWS(D$3:D340)+SUM(ISBLANK(admin1listsize))),NOT(admin1listsize="")*IF(ISNUMBER(admin1listsize),COUNTIF(admin1listsize,"&lt;="&amp;admin1listsize),COUNTIF(admin1listsize,"&lt;="&amp;admin1listsize)+SUM(ISNUMBER(admin1listsize))),0)), ""))</f>
        <v/>
      </c>
      <c r="K340" s="71"/>
    </row>
    <row r="341" spans="1:11" s="1" customFormat="1" x14ac:dyDescent="0.25">
      <c r="A341" s="93" t="str">
        <f>IF($I$1&lt;&gt;"y", "", IF(ISBLANK(DATA!D342),"",IF(ISBLANK(DATA!K342),"NO DATA",DATA!K342)))</f>
        <v>Mexico</v>
      </c>
      <c r="B341" s="93" t="str">
        <f>IF($I$1&lt;&gt;"y", "",IF(ISBLANK(DATA!D342),"", IF(ISBLANK(DATA!L342),"NO DATA",DATA!L342)))</f>
        <v>Baja California Sur</v>
      </c>
      <c r="C341" s="93" t="str">
        <f t="shared" si="17"/>
        <v>Mexico@Baja California Sur</v>
      </c>
      <c r="D341" s="93" t="str">
        <f ca="1">IF($I$1&lt;&gt;"y", "", IF(C342="", "", IFERROR(LOOKUP(2,1/(COUNTIF($D$2:D340,mergednames)=0),mergednames), "")))</f>
        <v/>
      </c>
      <c r="E341" s="93" t="str">
        <f t="shared" ca="1" si="16"/>
        <v/>
      </c>
      <c r="F341" s="93" t="str">
        <f ca="1">IF($I$1&lt;&gt;"y", "", IF(A342="", "", IFERROR(LOOKUP(2,1/(COUNTIF($F$2:F340,get_country)=0),get_country), "")))</f>
        <v/>
      </c>
      <c r="G341" s="93" t="str">
        <f t="shared" ca="1" si="15"/>
        <v/>
      </c>
      <c r="H341" s="67" t="str">
        <f t="array" aca="1" ref="H341" ca="1">IF($I$1&lt;&gt;"y", "", IFERROR(INDEX(countrylistsize,MATCH(SMALL(NOT(countrylistsize="")*IF(ISNUMBER(countrylistsize),COUNTIF(countrylistsize,"&lt;="&amp;countrylistsize),COUNTIF(countrylistsize,"&lt;="&amp;countrylistsize)+SUM(ISNUMBER(countrylistsize))),ROWS(F$3:F341)+SUM(ISBLANK(countrylistsize))),NOT(countrylistsize="")*IF(ISNUMBER(countrylistsize),COUNTIF(countrylistsize,"&lt;="&amp;countrylistsize),COUNTIF(countrylistsize,"&lt;="&amp;countrylistsize)+SUM(ISNUMBER(countrylistsize))),0)), ""))</f>
        <v/>
      </c>
      <c r="I341" s="70"/>
      <c r="J341" s="67" t="str">
        <f t="array" aca="1" ref="J341" ca="1">IF($I$1&lt;&gt;"y", "", IFERROR(INDEX(admin1listsize,MATCH(SMALL(NOT(admin1listsize="")*IF(ISNUMBER(admin1listsize),COUNTIF(admin1listsize,"&lt;="&amp;admin1listsize),COUNTIF(admin1listsize,"&lt;="&amp;admin1listsize)+SUM(ISNUMBER(admin1listsize))),ROWS(D$3:D341)+SUM(ISBLANK(admin1listsize))),NOT(admin1listsize="")*IF(ISNUMBER(admin1listsize),COUNTIF(admin1listsize,"&lt;="&amp;admin1listsize),COUNTIF(admin1listsize,"&lt;="&amp;admin1listsize)+SUM(ISNUMBER(admin1listsize))),0)), ""))</f>
        <v/>
      </c>
      <c r="K341" s="71"/>
    </row>
    <row r="342" spans="1:11" s="1" customFormat="1" x14ac:dyDescent="0.25">
      <c r="A342" s="93" t="str">
        <f>IF($I$1&lt;&gt;"y", "", IF(ISBLANK(DATA!D343),"",IF(ISBLANK(DATA!K343),"NO DATA",DATA!K343)))</f>
        <v>Mexico</v>
      </c>
      <c r="B342" s="93" t="str">
        <f>IF($I$1&lt;&gt;"y", "",IF(ISBLANK(DATA!D343),"", IF(ISBLANK(DATA!L343),"NO DATA",DATA!L343)))</f>
        <v>Baja California Sur</v>
      </c>
      <c r="C342" s="93" t="str">
        <f t="shared" si="17"/>
        <v>Mexico@Baja California Sur</v>
      </c>
      <c r="D342" s="93" t="str">
        <f ca="1">IF($I$1&lt;&gt;"y", "", IF(C343="", "", IFERROR(LOOKUP(2,1/(COUNTIF($D$2:D341,mergednames)=0),mergednames), "")))</f>
        <v/>
      </c>
      <c r="E342" s="93" t="str">
        <f t="shared" ca="1" si="16"/>
        <v/>
      </c>
      <c r="F342" s="93" t="str">
        <f ca="1">IF($I$1&lt;&gt;"y", "", IF(A343="", "", IFERROR(LOOKUP(2,1/(COUNTIF($F$2:F341,get_country)=0),get_country), "")))</f>
        <v/>
      </c>
      <c r="G342" s="93" t="str">
        <f t="shared" ca="1" si="15"/>
        <v/>
      </c>
      <c r="H342" s="67" t="str">
        <f t="array" aca="1" ref="H342" ca="1">IF($I$1&lt;&gt;"y", "", IFERROR(INDEX(countrylistsize,MATCH(SMALL(NOT(countrylistsize="")*IF(ISNUMBER(countrylistsize),COUNTIF(countrylistsize,"&lt;="&amp;countrylistsize),COUNTIF(countrylistsize,"&lt;="&amp;countrylistsize)+SUM(ISNUMBER(countrylistsize))),ROWS(F$3:F342)+SUM(ISBLANK(countrylistsize))),NOT(countrylistsize="")*IF(ISNUMBER(countrylistsize),COUNTIF(countrylistsize,"&lt;="&amp;countrylistsize),COUNTIF(countrylistsize,"&lt;="&amp;countrylistsize)+SUM(ISNUMBER(countrylistsize))),0)), ""))</f>
        <v/>
      </c>
      <c r="I342" s="70"/>
      <c r="J342" s="67" t="str">
        <f t="array" aca="1" ref="J342" ca="1">IF($I$1&lt;&gt;"y", "", IFERROR(INDEX(admin1listsize,MATCH(SMALL(NOT(admin1listsize="")*IF(ISNUMBER(admin1listsize),COUNTIF(admin1listsize,"&lt;="&amp;admin1listsize),COUNTIF(admin1listsize,"&lt;="&amp;admin1listsize)+SUM(ISNUMBER(admin1listsize))),ROWS(D$3:D342)+SUM(ISBLANK(admin1listsize))),NOT(admin1listsize="")*IF(ISNUMBER(admin1listsize),COUNTIF(admin1listsize,"&lt;="&amp;admin1listsize),COUNTIF(admin1listsize,"&lt;="&amp;admin1listsize)+SUM(ISNUMBER(admin1listsize))),0)), ""))</f>
        <v/>
      </c>
      <c r="K342" s="71"/>
    </row>
    <row r="343" spans="1:11" s="1" customFormat="1" x14ac:dyDescent="0.25">
      <c r="A343" s="93" t="str">
        <f>IF($I$1&lt;&gt;"y", "", IF(ISBLANK(DATA!D344),"",IF(ISBLANK(DATA!K344),"NO DATA",DATA!K344)))</f>
        <v>Mexico</v>
      </c>
      <c r="B343" s="93" t="str">
        <f>IF($I$1&lt;&gt;"y", "",IF(ISBLANK(DATA!D344),"", IF(ISBLANK(DATA!L344),"NO DATA",DATA!L344)))</f>
        <v>Baja California Sur</v>
      </c>
      <c r="C343" s="93" t="str">
        <f t="shared" si="17"/>
        <v>Mexico@Baja California Sur</v>
      </c>
      <c r="D343" s="93" t="str">
        <f ca="1">IF($I$1&lt;&gt;"y", "", IF(C344="", "", IFERROR(LOOKUP(2,1/(COUNTIF($D$2:D342,mergednames)=0),mergednames), "")))</f>
        <v/>
      </c>
      <c r="E343" s="93" t="str">
        <f t="shared" ca="1" si="16"/>
        <v/>
      </c>
      <c r="F343" s="93" t="str">
        <f ca="1">IF($I$1&lt;&gt;"y", "", IF(A344="", "", IFERROR(LOOKUP(2,1/(COUNTIF($F$2:F342,get_country)=0),get_country), "")))</f>
        <v/>
      </c>
      <c r="G343" s="93" t="str">
        <f t="shared" ca="1" si="15"/>
        <v/>
      </c>
      <c r="H343" s="67" t="str">
        <f t="array" aca="1" ref="H343" ca="1">IF($I$1&lt;&gt;"y", "", IFERROR(INDEX(countrylistsize,MATCH(SMALL(NOT(countrylistsize="")*IF(ISNUMBER(countrylistsize),COUNTIF(countrylistsize,"&lt;="&amp;countrylistsize),COUNTIF(countrylistsize,"&lt;="&amp;countrylistsize)+SUM(ISNUMBER(countrylistsize))),ROWS(F$3:F343)+SUM(ISBLANK(countrylistsize))),NOT(countrylistsize="")*IF(ISNUMBER(countrylistsize),COUNTIF(countrylistsize,"&lt;="&amp;countrylistsize),COUNTIF(countrylistsize,"&lt;="&amp;countrylistsize)+SUM(ISNUMBER(countrylistsize))),0)), ""))</f>
        <v/>
      </c>
      <c r="I343" s="70"/>
      <c r="J343" s="67" t="str">
        <f t="array" aca="1" ref="J343" ca="1">IF($I$1&lt;&gt;"y", "", IFERROR(INDEX(admin1listsize,MATCH(SMALL(NOT(admin1listsize="")*IF(ISNUMBER(admin1listsize),COUNTIF(admin1listsize,"&lt;="&amp;admin1listsize),COUNTIF(admin1listsize,"&lt;="&amp;admin1listsize)+SUM(ISNUMBER(admin1listsize))),ROWS(D$3:D343)+SUM(ISBLANK(admin1listsize))),NOT(admin1listsize="")*IF(ISNUMBER(admin1listsize),COUNTIF(admin1listsize,"&lt;="&amp;admin1listsize),COUNTIF(admin1listsize,"&lt;="&amp;admin1listsize)+SUM(ISNUMBER(admin1listsize))),0)), ""))</f>
        <v/>
      </c>
      <c r="K343" s="71"/>
    </row>
    <row r="344" spans="1:11" s="1" customFormat="1" x14ac:dyDescent="0.25">
      <c r="A344" s="93" t="str">
        <f>IF($I$1&lt;&gt;"y", "", IF(ISBLANK(DATA!D345),"",IF(ISBLANK(DATA!K345),"NO DATA",DATA!K345)))</f>
        <v>Mexico</v>
      </c>
      <c r="B344" s="93" t="str">
        <f>IF($I$1&lt;&gt;"y", "",IF(ISBLANK(DATA!D345),"", IF(ISBLANK(DATA!L345),"NO DATA",DATA!L345)))</f>
        <v>Baja California Sur</v>
      </c>
      <c r="C344" s="93" t="str">
        <f t="shared" si="17"/>
        <v>Mexico@Baja California Sur</v>
      </c>
      <c r="D344" s="93" t="str">
        <f>IF($I$1&lt;&gt;"y", "", IF(C345="", "", IFERROR(LOOKUP(2,1/(COUNTIF($D$2:D343,mergednames)=0),mergednames), "")))</f>
        <v/>
      </c>
      <c r="E344" s="93" t="str">
        <f t="shared" si="16"/>
        <v/>
      </c>
      <c r="F344" s="93" t="str">
        <f>IF($I$1&lt;&gt;"y", "", IF(A345="", "", IFERROR(LOOKUP(2,1/(COUNTIF($F$2:F343,get_country)=0),get_country), "")))</f>
        <v/>
      </c>
      <c r="G344" s="93" t="str">
        <f t="shared" si="15"/>
        <v/>
      </c>
      <c r="H344" s="67" t="str">
        <f t="array" aca="1" ref="H344" ca="1">IF($I$1&lt;&gt;"y", "", IFERROR(INDEX(countrylistsize,MATCH(SMALL(NOT(countrylistsize="")*IF(ISNUMBER(countrylistsize),COUNTIF(countrylistsize,"&lt;="&amp;countrylistsize),COUNTIF(countrylistsize,"&lt;="&amp;countrylistsize)+SUM(ISNUMBER(countrylistsize))),ROWS(F$3:F344)+SUM(ISBLANK(countrylistsize))),NOT(countrylistsize="")*IF(ISNUMBER(countrylistsize),COUNTIF(countrylistsize,"&lt;="&amp;countrylistsize),COUNTIF(countrylistsize,"&lt;="&amp;countrylistsize)+SUM(ISNUMBER(countrylistsize))),0)), ""))</f>
        <v/>
      </c>
      <c r="I344" s="70"/>
      <c r="J344" s="67" t="str">
        <f t="array" aca="1" ref="J344" ca="1">IF($I$1&lt;&gt;"y", "", IFERROR(INDEX(admin1listsize,MATCH(SMALL(NOT(admin1listsize="")*IF(ISNUMBER(admin1listsize),COUNTIF(admin1listsize,"&lt;="&amp;admin1listsize),COUNTIF(admin1listsize,"&lt;="&amp;admin1listsize)+SUM(ISNUMBER(admin1listsize))),ROWS(D$3:D344)+SUM(ISBLANK(admin1listsize))),NOT(admin1listsize="")*IF(ISNUMBER(admin1listsize),COUNTIF(admin1listsize,"&lt;="&amp;admin1listsize),COUNTIF(admin1listsize,"&lt;="&amp;admin1listsize)+SUM(ISNUMBER(admin1listsize))),0)), ""))</f>
        <v/>
      </c>
      <c r="K344" s="71"/>
    </row>
    <row r="345" spans="1:11" s="1" customFormat="1" x14ac:dyDescent="0.25">
      <c r="A345" s="93" t="str">
        <f>IF($I$1&lt;&gt;"y", "", IF(ISBLANK(DATA!D346),"",IF(ISBLANK(DATA!K346),"NO DATA",DATA!K346)))</f>
        <v/>
      </c>
      <c r="B345" s="93" t="str">
        <f>IF($I$1&lt;&gt;"y", "",IF(ISBLANK(DATA!D346),"", IF(ISBLANK(DATA!L346),"NO DATA",DATA!L346)))</f>
        <v/>
      </c>
      <c r="C345" s="93" t="str">
        <f t="shared" si="17"/>
        <v/>
      </c>
      <c r="D345" s="93" t="str">
        <f>IF($I$1&lt;&gt;"y", "", IF(C346="", "", IFERROR(LOOKUP(2,1/(COUNTIF($D$2:D344,mergednames)=0),mergednames), "")))</f>
        <v/>
      </c>
      <c r="E345" s="93" t="str">
        <f t="shared" si="16"/>
        <v/>
      </c>
      <c r="F345" s="93" t="str">
        <f>IF($I$1&lt;&gt;"y", "", IF(A346="", "", IFERROR(LOOKUP(2,1/(COUNTIF($F$2:F344,get_country)=0),get_country), "")))</f>
        <v/>
      </c>
      <c r="G345" s="93" t="str">
        <f t="shared" si="15"/>
        <v/>
      </c>
      <c r="H345" s="67" t="str">
        <f t="array" aca="1" ref="H345" ca="1">IF($I$1&lt;&gt;"y", "", IFERROR(INDEX(countrylistsize,MATCH(SMALL(NOT(countrylistsize="")*IF(ISNUMBER(countrylistsize),COUNTIF(countrylistsize,"&lt;="&amp;countrylistsize),COUNTIF(countrylistsize,"&lt;="&amp;countrylistsize)+SUM(ISNUMBER(countrylistsize))),ROWS(F$3:F345)+SUM(ISBLANK(countrylistsize))),NOT(countrylistsize="")*IF(ISNUMBER(countrylistsize),COUNTIF(countrylistsize,"&lt;="&amp;countrylistsize),COUNTIF(countrylistsize,"&lt;="&amp;countrylistsize)+SUM(ISNUMBER(countrylistsize))),0)), ""))</f>
        <v/>
      </c>
      <c r="I345" s="70"/>
      <c r="J345" s="67" t="str">
        <f t="array" aca="1" ref="J345" ca="1">IF($I$1&lt;&gt;"y", "", IFERROR(INDEX(admin1listsize,MATCH(SMALL(NOT(admin1listsize="")*IF(ISNUMBER(admin1listsize),COUNTIF(admin1listsize,"&lt;="&amp;admin1listsize),COUNTIF(admin1listsize,"&lt;="&amp;admin1listsize)+SUM(ISNUMBER(admin1listsize))),ROWS(D$3:D345)+SUM(ISBLANK(admin1listsize))),NOT(admin1listsize="")*IF(ISNUMBER(admin1listsize),COUNTIF(admin1listsize,"&lt;="&amp;admin1listsize),COUNTIF(admin1listsize,"&lt;="&amp;admin1listsize)+SUM(ISNUMBER(admin1listsize))),0)), ""))</f>
        <v/>
      </c>
      <c r="K345" s="71"/>
    </row>
    <row r="346" spans="1:11" s="1" customFormat="1" x14ac:dyDescent="0.25">
      <c r="A346" s="93" t="str">
        <f>IF($I$1&lt;&gt;"y", "", IF(ISBLANK(DATA!D347),"",IF(ISBLANK(DATA!K347),"NO DATA",DATA!K347)))</f>
        <v/>
      </c>
      <c r="B346" s="93" t="str">
        <f>IF($I$1&lt;&gt;"y", "",IF(ISBLANK(DATA!D347),"", IF(ISBLANK(DATA!L347),"NO DATA",DATA!L347)))</f>
        <v/>
      </c>
      <c r="C346" s="93" t="str">
        <f t="shared" si="17"/>
        <v/>
      </c>
      <c r="D346" s="93" t="str">
        <f>IF($I$1&lt;&gt;"y", "", IF(C347="", "", IFERROR(LOOKUP(2,1/(COUNTIF($D$2:D345,mergednames)=0),mergednames), "")))</f>
        <v/>
      </c>
      <c r="E346" s="93" t="str">
        <f t="shared" si="16"/>
        <v/>
      </c>
      <c r="F346" s="93" t="str">
        <f>IF($I$1&lt;&gt;"y", "", IF(A347="", "", IFERROR(LOOKUP(2,1/(COUNTIF($F$2:F345,get_country)=0),get_country), "")))</f>
        <v/>
      </c>
      <c r="G346" s="93" t="str">
        <f t="shared" si="15"/>
        <v/>
      </c>
      <c r="H346" s="67" t="str">
        <f t="array" aca="1" ref="H346" ca="1">IF($I$1&lt;&gt;"y", "", IFERROR(INDEX(countrylistsize,MATCH(SMALL(NOT(countrylistsize="")*IF(ISNUMBER(countrylistsize),COUNTIF(countrylistsize,"&lt;="&amp;countrylistsize),COUNTIF(countrylistsize,"&lt;="&amp;countrylistsize)+SUM(ISNUMBER(countrylistsize))),ROWS(F$3:F346)+SUM(ISBLANK(countrylistsize))),NOT(countrylistsize="")*IF(ISNUMBER(countrylistsize),COUNTIF(countrylistsize,"&lt;="&amp;countrylistsize),COUNTIF(countrylistsize,"&lt;="&amp;countrylistsize)+SUM(ISNUMBER(countrylistsize))),0)), ""))</f>
        <v/>
      </c>
      <c r="I346" s="70"/>
      <c r="J346" s="67" t="str">
        <f t="array" aca="1" ref="J346" ca="1">IF($I$1&lt;&gt;"y", "", IFERROR(INDEX(admin1listsize,MATCH(SMALL(NOT(admin1listsize="")*IF(ISNUMBER(admin1listsize),COUNTIF(admin1listsize,"&lt;="&amp;admin1listsize),COUNTIF(admin1listsize,"&lt;="&amp;admin1listsize)+SUM(ISNUMBER(admin1listsize))),ROWS(D$3:D346)+SUM(ISBLANK(admin1listsize))),NOT(admin1listsize="")*IF(ISNUMBER(admin1listsize),COUNTIF(admin1listsize,"&lt;="&amp;admin1listsize),COUNTIF(admin1listsize,"&lt;="&amp;admin1listsize)+SUM(ISNUMBER(admin1listsize))),0)), ""))</f>
        <v/>
      </c>
      <c r="K346" s="71"/>
    </row>
    <row r="347" spans="1:11" s="1" customFormat="1" x14ac:dyDescent="0.25">
      <c r="A347" s="93" t="str">
        <f>IF($I$1&lt;&gt;"y", "", IF(ISBLANK(DATA!D348),"",IF(ISBLANK(DATA!K348),"NO DATA",DATA!K348)))</f>
        <v/>
      </c>
      <c r="B347" s="93" t="str">
        <f>IF($I$1&lt;&gt;"y", "",IF(ISBLANK(DATA!D348),"", IF(ISBLANK(DATA!L348),"NO DATA",DATA!L348)))</f>
        <v/>
      </c>
      <c r="C347" s="93" t="str">
        <f t="shared" si="17"/>
        <v/>
      </c>
      <c r="D347" s="93" t="str">
        <f>IF($I$1&lt;&gt;"y", "", IF(C348="", "", IFERROR(LOOKUP(2,1/(COUNTIF($D$2:D346,mergednames)=0),mergednames), "")))</f>
        <v/>
      </c>
      <c r="E347" s="93" t="str">
        <f t="shared" si="16"/>
        <v/>
      </c>
      <c r="F347" s="93" t="str">
        <f>IF($I$1&lt;&gt;"y", "", IF(A348="", "", IFERROR(LOOKUP(2,1/(COUNTIF($F$2:F346,get_country)=0),get_country), "")))</f>
        <v/>
      </c>
      <c r="G347" s="93" t="str">
        <f t="shared" si="15"/>
        <v/>
      </c>
      <c r="H347" s="67" t="str">
        <f t="array" aca="1" ref="H347" ca="1">IF($I$1&lt;&gt;"y", "", IFERROR(INDEX(countrylistsize,MATCH(SMALL(NOT(countrylistsize="")*IF(ISNUMBER(countrylistsize),COUNTIF(countrylistsize,"&lt;="&amp;countrylistsize),COUNTIF(countrylistsize,"&lt;="&amp;countrylistsize)+SUM(ISNUMBER(countrylistsize))),ROWS(F$3:F347)+SUM(ISBLANK(countrylistsize))),NOT(countrylistsize="")*IF(ISNUMBER(countrylistsize),COUNTIF(countrylistsize,"&lt;="&amp;countrylistsize),COUNTIF(countrylistsize,"&lt;="&amp;countrylistsize)+SUM(ISNUMBER(countrylistsize))),0)), ""))</f>
        <v/>
      </c>
      <c r="I347" s="70"/>
      <c r="J347" s="67" t="str">
        <f t="array" aca="1" ref="J347" ca="1">IF($I$1&lt;&gt;"y", "", IFERROR(INDEX(admin1listsize,MATCH(SMALL(NOT(admin1listsize="")*IF(ISNUMBER(admin1listsize),COUNTIF(admin1listsize,"&lt;="&amp;admin1listsize),COUNTIF(admin1listsize,"&lt;="&amp;admin1listsize)+SUM(ISNUMBER(admin1listsize))),ROWS(D$3:D347)+SUM(ISBLANK(admin1listsize))),NOT(admin1listsize="")*IF(ISNUMBER(admin1listsize),COUNTIF(admin1listsize,"&lt;="&amp;admin1listsize),COUNTIF(admin1listsize,"&lt;="&amp;admin1listsize)+SUM(ISNUMBER(admin1listsize))),0)), ""))</f>
        <v/>
      </c>
      <c r="K347" s="71"/>
    </row>
    <row r="348" spans="1:11" s="1" customFormat="1" x14ac:dyDescent="0.25">
      <c r="A348" s="93" t="str">
        <f>IF($I$1&lt;&gt;"y", "", IF(ISBLANK(DATA!D349),"",IF(ISBLANK(DATA!K349),"NO DATA",DATA!K349)))</f>
        <v/>
      </c>
      <c r="B348" s="93" t="str">
        <f>IF($I$1&lt;&gt;"y", "",IF(ISBLANK(DATA!D349),"", IF(ISBLANK(DATA!L349),"NO DATA",DATA!L349)))</f>
        <v/>
      </c>
      <c r="C348" s="93" t="str">
        <f t="shared" si="17"/>
        <v/>
      </c>
      <c r="D348" s="93" t="str">
        <f>IF($I$1&lt;&gt;"y", "", IF(C349="", "", IFERROR(LOOKUP(2,1/(COUNTIF($D$2:D347,mergednames)=0),mergednames), "")))</f>
        <v/>
      </c>
      <c r="E348" s="93" t="str">
        <f t="shared" si="16"/>
        <v/>
      </c>
      <c r="F348" s="93" t="str">
        <f>IF($I$1&lt;&gt;"y", "", IF(A349="", "", IFERROR(LOOKUP(2,1/(COUNTIF($F$2:F347,get_country)=0),get_country), "")))</f>
        <v/>
      </c>
      <c r="G348" s="93" t="str">
        <f t="shared" si="15"/>
        <v/>
      </c>
      <c r="H348" s="67" t="str">
        <f t="array" aca="1" ref="H348" ca="1">IF($I$1&lt;&gt;"y", "", IFERROR(INDEX(countrylistsize,MATCH(SMALL(NOT(countrylistsize="")*IF(ISNUMBER(countrylistsize),COUNTIF(countrylistsize,"&lt;="&amp;countrylistsize),COUNTIF(countrylistsize,"&lt;="&amp;countrylistsize)+SUM(ISNUMBER(countrylistsize))),ROWS(F$3:F348)+SUM(ISBLANK(countrylistsize))),NOT(countrylistsize="")*IF(ISNUMBER(countrylistsize),COUNTIF(countrylistsize,"&lt;="&amp;countrylistsize),COUNTIF(countrylistsize,"&lt;="&amp;countrylistsize)+SUM(ISNUMBER(countrylistsize))),0)), ""))</f>
        <v/>
      </c>
      <c r="I348" s="70"/>
      <c r="J348" s="67" t="str">
        <f t="array" aca="1" ref="J348" ca="1">IF($I$1&lt;&gt;"y", "", IFERROR(INDEX(admin1listsize,MATCH(SMALL(NOT(admin1listsize="")*IF(ISNUMBER(admin1listsize),COUNTIF(admin1listsize,"&lt;="&amp;admin1listsize),COUNTIF(admin1listsize,"&lt;="&amp;admin1listsize)+SUM(ISNUMBER(admin1listsize))),ROWS(D$3:D348)+SUM(ISBLANK(admin1listsize))),NOT(admin1listsize="")*IF(ISNUMBER(admin1listsize),COUNTIF(admin1listsize,"&lt;="&amp;admin1listsize),COUNTIF(admin1listsize,"&lt;="&amp;admin1listsize)+SUM(ISNUMBER(admin1listsize))),0)), ""))</f>
        <v/>
      </c>
      <c r="K348" s="71"/>
    </row>
    <row r="349" spans="1:11" s="1" customFormat="1" x14ac:dyDescent="0.25">
      <c r="A349" s="93" t="str">
        <f>IF($I$1&lt;&gt;"y", "", IF(ISBLANK(DATA!D350),"",IF(ISBLANK(DATA!K350),"NO DATA",DATA!K350)))</f>
        <v/>
      </c>
      <c r="B349" s="93" t="str">
        <f>IF($I$1&lt;&gt;"y", "",IF(ISBLANK(DATA!D350),"", IF(ISBLANK(DATA!L350),"NO DATA",DATA!L350)))</f>
        <v/>
      </c>
      <c r="C349" s="93" t="str">
        <f t="shared" si="17"/>
        <v/>
      </c>
      <c r="D349" s="93" t="str">
        <f>IF($I$1&lt;&gt;"y", "", IF(C350="", "", IFERROR(LOOKUP(2,1/(COUNTIF($D$2:D348,mergednames)=0),mergednames), "")))</f>
        <v/>
      </c>
      <c r="E349" s="93" t="str">
        <f t="shared" si="16"/>
        <v/>
      </c>
      <c r="F349" s="93" t="str">
        <f>IF($I$1&lt;&gt;"y", "", IF(A350="", "", IFERROR(LOOKUP(2,1/(COUNTIF($F$2:F348,get_country)=0),get_country), "")))</f>
        <v/>
      </c>
      <c r="G349" s="93" t="str">
        <f t="shared" si="15"/>
        <v/>
      </c>
      <c r="H349" s="67" t="str">
        <f t="array" aca="1" ref="H349" ca="1">IF($I$1&lt;&gt;"y", "", IFERROR(INDEX(countrylistsize,MATCH(SMALL(NOT(countrylistsize="")*IF(ISNUMBER(countrylistsize),COUNTIF(countrylistsize,"&lt;="&amp;countrylistsize),COUNTIF(countrylistsize,"&lt;="&amp;countrylistsize)+SUM(ISNUMBER(countrylistsize))),ROWS(F$3:F349)+SUM(ISBLANK(countrylistsize))),NOT(countrylistsize="")*IF(ISNUMBER(countrylistsize),COUNTIF(countrylistsize,"&lt;="&amp;countrylistsize),COUNTIF(countrylistsize,"&lt;="&amp;countrylistsize)+SUM(ISNUMBER(countrylistsize))),0)), ""))</f>
        <v/>
      </c>
      <c r="I349" s="70"/>
      <c r="J349" s="67" t="str">
        <f t="array" aca="1" ref="J349" ca="1">IF($I$1&lt;&gt;"y", "", IFERROR(INDEX(admin1listsize,MATCH(SMALL(NOT(admin1listsize="")*IF(ISNUMBER(admin1listsize),COUNTIF(admin1listsize,"&lt;="&amp;admin1listsize),COUNTIF(admin1listsize,"&lt;="&amp;admin1listsize)+SUM(ISNUMBER(admin1listsize))),ROWS(D$3:D349)+SUM(ISBLANK(admin1listsize))),NOT(admin1listsize="")*IF(ISNUMBER(admin1listsize),COUNTIF(admin1listsize,"&lt;="&amp;admin1listsize),COUNTIF(admin1listsize,"&lt;="&amp;admin1listsize)+SUM(ISNUMBER(admin1listsize))),0)), ""))</f>
        <v/>
      </c>
      <c r="K349" s="71"/>
    </row>
    <row r="350" spans="1:11" s="1" customFormat="1" x14ac:dyDescent="0.25">
      <c r="A350" s="93" t="str">
        <f>IF($I$1&lt;&gt;"y", "", IF(ISBLANK(DATA!D351),"",IF(ISBLANK(DATA!K351),"NO DATA",DATA!K351)))</f>
        <v/>
      </c>
      <c r="B350" s="93" t="str">
        <f>IF($I$1&lt;&gt;"y", "",IF(ISBLANK(DATA!D351),"", IF(ISBLANK(DATA!L351),"NO DATA",DATA!L351)))</f>
        <v/>
      </c>
      <c r="C350" s="93" t="str">
        <f t="shared" si="17"/>
        <v/>
      </c>
      <c r="D350" s="93" t="str">
        <f>IF($I$1&lt;&gt;"y", "", IF(C351="", "", IFERROR(LOOKUP(2,1/(COUNTIF($D$2:D349,mergednames)=0),mergednames), "")))</f>
        <v/>
      </c>
      <c r="E350" s="93" t="str">
        <f t="shared" si="16"/>
        <v/>
      </c>
      <c r="F350" s="93" t="str">
        <f>IF($I$1&lt;&gt;"y", "", IF(A351="", "", IFERROR(LOOKUP(2,1/(COUNTIF($F$2:F349,get_country)=0),get_country), "")))</f>
        <v/>
      </c>
      <c r="G350" s="93" t="str">
        <f t="shared" si="15"/>
        <v/>
      </c>
      <c r="H350" s="67" t="str">
        <f t="array" aca="1" ref="H350" ca="1">IF($I$1&lt;&gt;"y", "", IFERROR(INDEX(countrylistsize,MATCH(SMALL(NOT(countrylistsize="")*IF(ISNUMBER(countrylistsize),COUNTIF(countrylistsize,"&lt;="&amp;countrylistsize),COUNTIF(countrylistsize,"&lt;="&amp;countrylistsize)+SUM(ISNUMBER(countrylistsize))),ROWS(F$3:F350)+SUM(ISBLANK(countrylistsize))),NOT(countrylistsize="")*IF(ISNUMBER(countrylistsize),COUNTIF(countrylistsize,"&lt;="&amp;countrylistsize),COUNTIF(countrylistsize,"&lt;="&amp;countrylistsize)+SUM(ISNUMBER(countrylistsize))),0)), ""))</f>
        <v/>
      </c>
      <c r="I350" s="70"/>
      <c r="J350" s="67" t="str">
        <f t="array" aca="1" ref="J350" ca="1">IF($I$1&lt;&gt;"y", "", IFERROR(INDEX(admin1listsize,MATCH(SMALL(NOT(admin1listsize="")*IF(ISNUMBER(admin1listsize),COUNTIF(admin1listsize,"&lt;="&amp;admin1listsize),COUNTIF(admin1listsize,"&lt;="&amp;admin1listsize)+SUM(ISNUMBER(admin1listsize))),ROWS(D$3:D350)+SUM(ISBLANK(admin1listsize))),NOT(admin1listsize="")*IF(ISNUMBER(admin1listsize),COUNTIF(admin1listsize,"&lt;="&amp;admin1listsize),COUNTIF(admin1listsize,"&lt;="&amp;admin1listsize)+SUM(ISNUMBER(admin1listsize))),0)), ""))</f>
        <v/>
      </c>
      <c r="K350" s="71"/>
    </row>
    <row r="351" spans="1:11" s="1" customFormat="1" x14ac:dyDescent="0.25">
      <c r="A351" s="93" t="str">
        <f>IF($I$1&lt;&gt;"y", "", IF(ISBLANK(DATA!D352),"",IF(ISBLANK(DATA!K352),"NO DATA",DATA!K352)))</f>
        <v/>
      </c>
      <c r="B351" s="93" t="str">
        <f>IF($I$1&lt;&gt;"y", "",IF(ISBLANK(DATA!D352),"", IF(ISBLANK(DATA!L352),"NO DATA",DATA!L352)))</f>
        <v/>
      </c>
      <c r="C351" s="93" t="str">
        <f t="shared" si="17"/>
        <v/>
      </c>
      <c r="D351" s="93" t="str">
        <f>IF($I$1&lt;&gt;"y", "", IF(C352="", "", IFERROR(LOOKUP(2,1/(COUNTIF($D$2:D350,mergednames)=0),mergednames), "")))</f>
        <v/>
      </c>
      <c r="E351" s="93" t="str">
        <f t="shared" si="16"/>
        <v/>
      </c>
      <c r="F351" s="93" t="str">
        <f>IF($I$1&lt;&gt;"y", "", IF(A352="", "", IFERROR(LOOKUP(2,1/(COUNTIF($F$2:F350,get_country)=0),get_country), "")))</f>
        <v/>
      </c>
      <c r="G351" s="93" t="str">
        <f t="shared" si="15"/>
        <v/>
      </c>
      <c r="H351" s="67" t="str">
        <f t="array" aca="1" ref="H351" ca="1">IF($I$1&lt;&gt;"y", "", IFERROR(INDEX(countrylistsize,MATCH(SMALL(NOT(countrylistsize="")*IF(ISNUMBER(countrylistsize),COUNTIF(countrylistsize,"&lt;="&amp;countrylistsize),COUNTIF(countrylistsize,"&lt;="&amp;countrylistsize)+SUM(ISNUMBER(countrylistsize))),ROWS(F$3:F351)+SUM(ISBLANK(countrylistsize))),NOT(countrylistsize="")*IF(ISNUMBER(countrylistsize),COUNTIF(countrylistsize,"&lt;="&amp;countrylistsize),COUNTIF(countrylistsize,"&lt;="&amp;countrylistsize)+SUM(ISNUMBER(countrylistsize))),0)), ""))</f>
        <v/>
      </c>
      <c r="I351" s="70"/>
      <c r="J351" s="67" t="str">
        <f t="array" aca="1" ref="J351" ca="1">IF($I$1&lt;&gt;"y", "", IFERROR(INDEX(admin1listsize,MATCH(SMALL(NOT(admin1listsize="")*IF(ISNUMBER(admin1listsize),COUNTIF(admin1listsize,"&lt;="&amp;admin1listsize),COUNTIF(admin1listsize,"&lt;="&amp;admin1listsize)+SUM(ISNUMBER(admin1listsize))),ROWS(D$3:D351)+SUM(ISBLANK(admin1listsize))),NOT(admin1listsize="")*IF(ISNUMBER(admin1listsize),COUNTIF(admin1listsize,"&lt;="&amp;admin1listsize),COUNTIF(admin1listsize,"&lt;="&amp;admin1listsize)+SUM(ISNUMBER(admin1listsize))),0)), ""))</f>
        <v/>
      </c>
      <c r="K351" s="71"/>
    </row>
    <row r="352" spans="1:11" s="1" customFormat="1" x14ac:dyDescent="0.25">
      <c r="A352" s="93" t="str">
        <f>IF($I$1&lt;&gt;"y", "", IF(ISBLANK(DATA!D353),"",IF(ISBLANK(DATA!K353),"NO DATA",DATA!K353)))</f>
        <v/>
      </c>
      <c r="B352" s="93" t="str">
        <f>IF($I$1&lt;&gt;"y", "",IF(ISBLANK(DATA!D353),"", IF(ISBLANK(DATA!L353),"NO DATA",DATA!L353)))</f>
        <v/>
      </c>
      <c r="C352" s="93" t="str">
        <f t="shared" si="17"/>
        <v/>
      </c>
      <c r="D352" s="93" t="str">
        <f>IF($I$1&lt;&gt;"y", "", IF(C353="", "", IFERROR(LOOKUP(2,1/(COUNTIF($D$2:D351,mergednames)=0),mergednames), "")))</f>
        <v/>
      </c>
      <c r="E352" s="93" t="str">
        <f t="shared" si="16"/>
        <v/>
      </c>
      <c r="F352" s="93" t="str">
        <f>IF($I$1&lt;&gt;"y", "", IF(A353="", "", IFERROR(LOOKUP(2,1/(COUNTIF($F$2:F351,get_country)=0),get_country), "")))</f>
        <v/>
      </c>
      <c r="G352" s="93" t="str">
        <f t="shared" si="15"/>
        <v/>
      </c>
      <c r="H352" s="67" t="str">
        <f t="array" aca="1" ref="H352" ca="1">IF($I$1&lt;&gt;"y", "", IFERROR(INDEX(countrylistsize,MATCH(SMALL(NOT(countrylistsize="")*IF(ISNUMBER(countrylistsize),COUNTIF(countrylistsize,"&lt;="&amp;countrylistsize),COUNTIF(countrylistsize,"&lt;="&amp;countrylistsize)+SUM(ISNUMBER(countrylistsize))),ROWS(F$3:F352)+SUM(ISBLANK(countrylistsize))),NOT(countrylistsize="")*IF(ISNUMBER(countrylistsize),COUNTIF(countrylistsize,"&lt;="&amp;countrylistsize),COUNTIF(countrylistsize,"&lt;="&amp;countrylistsize)+SUM(ISNUMBER(countrylistsize))),0)), ""))</f>
        <v/>
      </c>
      <c r="I352" s="70"/>
      <c r="J352" s="67" t="str">
        <f t="array" aca="1" ref="J352" ca="1">IF($I$1&lt;&gt;"y", "", IFERROR(INDEX(admin1listsize,MATCH(SMALL(NOT(admin1listsize="")*IF(ISNUMBER(admin1listsize),COUNTIF(admin1listsize,"&lt;="&amp;admin1listsize),COUNTIF(admin1listsize,"&lt;="&amp;admin1listsize)+SUM(ISNUMBER(admin1listsize))),ROWS(D$3:D352)+SUM(ISBLANK(admin1listsize))),NOT(admin1listsize="")*IF(ISNUMBER(admin1listsize),COUNTIF(admin1listsize,"&lt;="&amp;admin1listsize),COUNTIF(admin1listsize,"&lt;="&amp;admin1listsize)+SUM(ISNUMBER(admin1listsize))),0)), ""))</f>
        <v/>
      </c>
      <c r="K352" s="71"/>
    </row>
    <row r="353" spans="1:11" s="1" customFormat="1" x14ac:dyDescent="0.25">
      <c r="A353" s="93" t="str">
        <f>IF($I$1&lt;&gt;"y", "", IF(ISBLANK(DATA!D354),"",IF(ISBLANK(DATA!K354),"NO DATA",DATA!K354)))</f>
        <v/>
      </c>
      <c r="B353" s="93" t="str">
        <f>IF($I$1&lt;&gt;"y", "",IF(ISBLANK(DATA!D354),"", IF(ISBLANK(DATA!L354),"NO DATA",DATA!L354)))</f>
        <v/>
      </c>
      <c r="C353" s="93" t="str">
        <f t="shared" si="17"/>
        <v/>
      </c>
      <c r="D353" s="93" t="str">
        <f>IF($I$1&lt;&gt;"y", "", IF(C354="", "", IFERROR(LOOKUP(2,1/(COUNTIF($D$2:D352,mergednames)=0),mergednames), "")))</f>
        <v/>
      </c>
      <c r="E353" s="93" t="str">
        <f t="shared" si="16"/>
        <v/>
      </c>
      <c r="F353" s="93" t="str">
        <f>IF($I$1&lt;&gt;"y", "", IF(A354="", "", IFERROR(LOOKUP(2,1/(COUNTIF($F$2:F352,get_country)=0),get_country), "")))</f>
        <v/>
      </c>
      <c r="G353" s="93" t="str">
        <f t="shared" si="15"/>
        <v/>
      </c>
      <c r="H353" s="67" t="str">
        <f t="array" aca="1" ref="H353" ca="1">IF($I$1&lt;&gt;"y", "", IFERROR(INDEX(countrylistsize,MATCH(SMALL(NOT(countrylistsize="")*IF(ISNUMBER(countrylistsize),COUNTIF(countrylistsize,"&lt;="&amp;countrylistsize),COUNTIF(countrylistsize,"&lt;="&amp;countrylistsize)+SUM(ISNUMBER(countrylistsize))),ROWS(F$3:F353)+SUM(ISBLANK(countrylistsize))),NOT(countrylistsize="")*IF(ISNUMBER(countrylistsize),COUNTIF(countrylistsize,"&lt;="&amp;countrylistsize),COUNTIF(countrylistsize,"&lt;="&amp;countrylistsize)+SUM(ISNUMBER(countrylistsize))),0)), ""))</f>
        <v/>
      </c>
      <c r="I353" s="70"/>
      <c r="J353" s="67" t="str">
        <f t="array" aca="1" ref="J353" ca="1">IF($I$1&lt;&gt;"y", "", IFERROR(INDEX(admin1listsize,MATCH(SMALL(NOT(admin1listsize="")*IF(ISNUMBER(admin1listsize),COUNTIF(admin1listsize,"&lt;="&amp;admin1listsize),COUNTIF(admin1listsize,"&lt;="&amp;admin1listsize)+SUM(ISNUMBER(admin1listsize))),ROWS(D$3:D353)+SUM(ISBLANK(admin1listsize))),NOT(admin1listsize="")*IF(ISNUMBER(admin1listsize),COUNTIF(admin1listsize,"&lt;="&amp;admin1listsize),COUNTIF(admin1listsize,"&lt;="&amp;admin1listsize)+SUM(ISNUMBER(admin1listsize))),0)), ""))</f>
        <v/>
      </c>
      <c r="K353" s="71"/>
    </row>
    <row r="354" spans="1:11" s="1" customFormat="1" x14ac:dyDescent="0.25">
      <c r="A354" s="93" t="str">
        <f>IF($I$1&lt;&gt;"y", "", IF(ISBLANK(DATA!D355),"",IF(ISBLANK(DATA!K355),"NO DATA",DATA!K355)))</f>
        <v/>
      </c>
      <c r="B354" s="93" t="str">
        <f>IF($I$1&lt;&gt;"y", "",IF(ISBLANK(DATA!D355),"", IF(ISBLANK(DATA!L355),"NO DATA",DATA!L355)))</f>
        <v/>
      </c>
      <c r="C354" s="93" t="str">
        <f t="shared" si="17"/>
        <v/>
      </c>
      <c r="D354" s="93" t="str">
        <f>IF($I$1&lt;&gt;"y", "", IF(C355="", "", IFERROR(LOOKUP(2,1/(COUNTIF($D$2:D353,mergednames)=0),mergednames), "")))</f>
        <v/>
      </c>
      <c r="E354" s="93" t="str">
        <f t="shared" si="16"/>
        <v/>
      </c>
      <c r="F354" s="93" t="str">
        <f>IF($I$1&lt;&gt;"y", "", IF(A355="", "", IFERROR(LOOKUP(2,1/(COUNTIF($F$2:F353,get_country)=0),get_country), "")))</f>
        <v/>
      </c>
      <c r="G354" s="93" t="str">
        <f t="shared" si="15"/>
        <v/>
      </c>
      <c r="H354" s="67" t="str">
        <f t="array" aca="1" ref="H354" ca="1">IF($I$1&lt;&gt;"y", "", IFERROR(INDEX(countrylistsize,MATCH(SMALL(NOT(countrylistsize="")*IF(ISNUMBER(countrylistsize),COUNTIF(countrylistsize,"&lt;="&amp;countrylistsize),COUNTIF(countrylistsize,"&lt;="&amp;countrylistsize)+SUM(ISNUMBER(countrylistsize))),ROWS(F$3:F354)+SUM(ISBLANK(countrylistsize))),NOT(countrylistsize="")*IF(ISNUMBER(countrylistsize),COUNTIF(countrylistsize,"&lt;="&amp;countrylistsize),COUNTIF(countrylistsize,"&lt;="&amp;countrylistsize)+SUM(ISNUMBER(countrylistsize))),0)), ""))</f>
        <v/>
      </c>
      <c r="I354" s="70"/>
      <c r="J354" s="67" t="str">
        <f t="array" aca="1" ref="J354" ca="1">IF($I$1&lt;&gt;"y", "", IFERROR(INDEX(admin1listsize,MATCH(SMALL(NOT(admin1listsize="")*IF(ISNUMBER(admin1listsize),COUNTIF(admin1listsize,"&lt;="&amp;admin1listsize),COUNTIF(admin1listsize,"&lt;="&amp;admin1listsize)+SUM(ISNUMBER(admin1listsize))),ROWS(D$3:D354)+SUM(ISBLANK(admin1listsize))),NOT(admin1listsize="")*IF(ISNUMBER(admin1listsize),COUNTIF(admin1listsize,"&lt;="&amp;admin1listsize),COUNTIF(admin1listsize,"&lt;="&amp;admin1listsize)+SUM(ISNUMBER(admin1listsize))),0)), ""))</f>
        <v/>
      </c>
      <c r="K354" s="71"/>
    </row>
    <row r="355" spans="1:11" s="1" customFormat="1" x14ac:dyDescent="0.25">
      <c r="A355" s="93" t="str">
        <f>IF($I$1&lt;&gt;"y", "", IF(ISBLANK(DATA!D356),"",IF(ISBLANK(DATA!K356),"NO DATA",DATA!K356)))</f>
        <v/>
      </c>
      <c r="B355" s="93" t="str">
        <f>IF($I$1&lt;&gt;"y", "",IF(ISBLANK(DATA!D356),"", IF(ISBLANK(DATA!L356),"NO DATA",DATA!L356)))</f>
        <v/>
      </c>
      <c r="C355" s="93" t="str">
        <f t="shared" si="17"/>
        <v/>
      </c>
      <c r="D355" s="93" t="str">
        <f>IF($I$1&lt;&gt;"y", "", IF(C356="", "", IFERROR(LOOKUP(2,1/(COUNTIF($D$2:D354,mergednames)=0),mergednames), "")))</f>
        <v/>
      </c>
      <c r="E355" s="93" t="str">
        <f t="shared" si="16"/>
        <v/>
      </c>
      <c r="F355" s="93" t="str">
        <f>IF($I$1&lt;&gt;"y", "", IF(A356="", "", IFERROR(LOOKUP(2,1/(COUNTIF($F$2:F354,get_country)=0),get_country), "")))</f>
        <v/>
      </c>
      <c r="G355" s="93" t="str">
        <f t="shared" si="15"/>
        <v/>
      </c>
      <c r="H355" s="67" t="str">
        <f t="array" aca="1" ref="H355" ca="1">IF($I$1&lt;&gt;"y", "", IFERROR(INDEX(countrylistsize,MATCH(SMALL(NOT(countrylistsize="")*IF(ISNUMBER(countrylistsize),COUNTIF(countrylistsize,"&lt;="&amp;countrylistsize),COUNTIF(countrylistsize,"&lt;="&amp;countrylistsize)+SUM(ISNUMBER(countrylistsize))),ROWS(F$3:F355)+SUM(ISBLANK(countrylistsize))),NOT(countrylistsize="")*IF(ISNUMBER(countrylistsize),COUNTIF(countrylistsize,"&lt;="&amp;countrylistsize),COUNTIF(countrylistsize,"&lt;="&amp;countrylistsize)+SUM(ISNUMBER(countrylistsize))),0)), ""))</f>
        <v/>
      </c>
      <c r="I355" s="70"/>
      <c r="J355" s="67" t="str">
        <f t="array" aca="1" ref="J355" ca="1">IF($I$1&lt;&gt;"y", "", IFERROR(INDEX(admin1listsize,MATCH(SMALL(NOT(admin1listsize="")*IF(ISNUMBER(admin1listsize),COUNTIF(admin1listsize,"&lt;="&amp;admin1listsize),COUNTIF(admin1listsize,"&lt;="&amp;admin1listsize)+SUM(ISNUMBER(admin1listsize))),ROWS(D$3:D355)+SUM(ISBLANK(admin1listsize))),NOT(admin1listsize="")*IF(ISNUMBER(admin1listsize),COUNTIF(admin1listsize,"&lt;="&amp;admin1listsize),COUNTIF(admin1listsize,"&lt;="&amp;admin1listsize)+SUM(ISNUMBER(admin1listsize))),0)), ""))</f>
        <v/>
      </c>
      <c r="K355" s="71"/>
    </row>
    <row r="356" spans="1:11" s="1" customFormat="1" x14ac:dyDescent="0.25">
      <c r="A356" s="93" t="str">
        <f>IF($I$1&lt;&gt;"y", "", IF(ISBLANK(DATA!D357),"",IF(ISBLANK(DATA!K357),"NO DATA",DATA!K357)))</f>
        <v/>
      </c>
      <c r="B356" s="93" t="str">
        <f>IF($I$1&lt;&gt;"y", "",IF(ISBLANK(DATA!D357),"", IF(ISBLANK(DATA!L357),"NO DATA",DATA!L357)))</f>
        <v/>
      </c>
      <c r="C356" s="93" t="str">
        <f t="shared" si="17"/>
        <v/>
      </c>
      <c r="D356" s="93" t="str">
        <f>IF($I$1&lt;&gt;"y", "", IF(C357="", "", IFERROR(LOOKUP(2,1/(COUNTIF($D$2:D355,mergednames)=0),mergednames), "")))</f>
        <v/>
      </c>
      <c r="E356" s="93" t="str">
        <f t="shared" si="16"/>
        <v/>
      </c>
      <c r="F356" s="93" t="str">
        <f>IF($I$1&lt;&gt;"y", "", IF(A357="", "", IFERROR(LOOKUP(2,1/(COUNTIF($F$2:F355,get_country)=0),get_country), "")))</f>
        <v/>
      </c>
      <c r="G356" s="93" t="str">
        <f t="shared" si="15"/>
        <v/>
      </c>
      <c r="H356" s="67" t="str">
        <f t="array" aca="1" ref="H356" ca="1">IF($I$1&lt;&gt;"y", "", IFERROR(INDEX(countrylistsize,MATCH(SMALL(NOT(countrylistsize="")*IF(ISNUMBER(countrylistsize),COUNTIF(countrylistsize,"&lt;="&amp;countrylistsize),COUNTIF(countrylistsize,"&lt;="&amp;countrylistsize)+SUM(ISNUMBER(countrylistsize))),ROWS(F$3:F356)+SUM(ISBLANK(countrylistsize))),NOT(countrylistsize="")*IF(ISNUMBER(countrylistsize),COUNTIF(countrylistsize,"&lt;="&amp;countrylistsize),COUNTIF(countrylistsize,"&lt;="&amp;countrylistsize)+SUM(ISNUMBER(countrylistsize))),0)), ""))</f>
        <v/>
      </c>
      <c r="I356" s="70"/>
      <c r="J356" s="67" t="str">
        <f t="array" aca="1" ref="J356" ca="1">IF($I$1&lt;&gt;"y", "", IFERROR(INDEX(admin1listsize,MATCH(SMALL(NOT(admin1listsize="")*IF(ISNUMBER(admin1listsize),COUNTIF(admin1listsize,"&lt;="&amp;admin1listsize),COUNTIF(admin1listsize,"&lt;="&amp;admin1listsize)+SUM(ISNUMBER(admin1listsize))),ROWS(D$3:D356)+SUM(ISBLANK(admin1listsize))),NOT(admin1listsize="")*IF(ISNUMBER(admin1listsize),COUNTIF(admin1listsize,"&lt;="&amp;admin1listsize),COUNTIF(admin1listsize,"&lt;="&amp;admin1listsize)+SUM(ISNUMBER(admin1listsize))),0)), ""))</f>
        <v/>
      </c>
      <c r="K356" s="71"/>
    </row>
    <row r="357" spans="1:11" s="1" customFormat="1" x14ac:dyDescent="0.25">
      <c r="A357" s="93" t="str">
        <f>IF($I$1&lt;&gt;"y", "", IF(ISBLANK(DATA!D358),"",IF(ISBLANK(DATA!K358),"NO DATA",DATA!K358)))</f>
        <v/>
      </c>
      <c r="B357" s="93" t="str">
        <f>IF($I$1&lt;&gt;"y", "",IF(ISBLANK(DATA!D358),"", IF(ISBLANK(DATA!L358),"NO DATA",DATA!L358)))</f>
        <v/>
      </c>
      <c r="C357" s="93" t="str">
        <f t="shared" si="17"/>
        <v/>
      </c>
      <c r="D357" s="93" t="str">
        <f>IF($I$1&lt;&gt;"y", "", IF(C358="", "", IFERROR(LOOKUP(2,1/(COUNTIF($D$2:D356,mergednames)=0),mergednames), "")))</f>
        <v/>
      </c>
      <c r="E357" s="93" t="str">
        <f t="shared" si="16"/>
        <v/>
      </c>
      <c r="F357" s="93" t="str">
        <f>IF($I$1&lt;&gt;"y", "", IF(A358="", "", IFERROR(LOOKUP(2,1/(COUNTIF($F$2:F356,get_country)=0),get_country), "")))</f>
        <v/>
      </c>
      <c r="G357" s="93" t="str">
        <f t="shared" si="15"/>
        <v/>
      </c>
      <c r="H357" s="67" t="str">
        <f t="array" aca="1" ref="H357" ca="1">IF($I$1&lt;&gt;"y", "", IFERROR(INDEX(countrylistsize,MATCH(SMALL(NOT(countrylistsize="")*IF(ISNUMBER(countrylistsize),COUNTIF(countrylistsize,"&lt;="&amp;countrylistsize),COUNTIF(countrylistsize,"&lt;="&amp;countrylistsize)+SUM(ISNUMBER(countrylistsize))),ROWS(F$3:F357)+SUM(ISBLANK(countrylistsize))),NOT(countrylistsize="")*IF(ISNUMBER(countrylistsize),COUNTIF(countrylistsize,"&lt;="&amp;countrylistsize),COUNTIF(countrylistsize,"&lt;="&amp;countrylistsize)+SUM(ISNUMBER(countrylistsize))),0)), ""))</f>
        <v/>
      </c>
      <c r="I357" s="70"/>
      <c r="J357" s="67" t="str">
        <f t="array" aca="1" ref="J357" ca="1">IF($I$1&lt;&gt;"y", "", IFERROR(INDEX(admin1listsize,MATCH(SMALL(NOT(admin1listsize="")*IF(ISNUMBER(admin1listsize),COUNTIF(admin1listsize,"&lt;="&amp;admin1listsize),COUNTIF(admin1listsize,"&lt;="&amp;admin1listsize)+SUM(ISNUMBER(admin1listsize))),ROWS(D$3:D357)+SUM(ISBLANK(admin1listsize))),NOT(admin1listsize="")*IF(ISNUMBER(admin1listsize),COUNTIF(admin1listsize,"&lt;="&amp;admin1listsize),COUNTIF(admin1listsize,"&lt;="&amp;admin1listsize)+SUM(ISNUMBER(admin1listsize))),0)), ""))</f>
        <v/>
      </c>
      <c r="K357" s="71"/>
    </row>
    <row r="358" spans="1:11" s="1" customFormat="1" x14ac:dyDescent="0.25">
      <c r="A358" s="93" t="str">
        <f>IF($I$1&lt;&gt;"y", "", IF(ISBLANK(DATA!D359),"",IF(ISBLANK(DATA!K359),"NO DATA",DATA!K359)))</f>
        <v/>
      </c>
      <c r="B358" s="93" t="str">
        <f>IF($I$1&lt;&gt;"y", "",IF(ISBLANK(DATA!D359),"", IF(ISBLANK(DATA!L359),"NO DATA",DATA!L359)))</f>
        <v/>
      </c>
      <c r="C358" s="93" t="str">
        <f t="shared" si="17"/>
        <v/>
      </c>
      <c r="D358" s="93" t="str">
        <f>IF($I$1&lt;&gt;"y", "", IF(C359="", "", IFERROR(LOOKUP(2,1/(COUNTIF($D$2:D357,mergednames)=0),mergednames), "")))</f>
        <v/>
      </c>
      <c r="E358" s="93" t="str">
        <f t="shared" si="16"/>
        <v/>
      </c>
      <c r="F358" s="93" t="str">
        <f>IF($I$1&lt;&gt;"y", "", IF(A359="", "", IFERROR(LOOKUP(2,1/(COUNTIF($F$2:F357,get_country)=0),get_country), "")))</f>
        <v/>
      </c>
      <c r="G358" s="93" t="str">
        <f t="shared" si="15"/>
        <v/>
      </c>
      <c r="H358" s="67" t="str">
        <f t="array" aca="1" ref="H358" ca="1">IF($I$1&lt;&gt;"y", "", IFERROR(INDEX(countrylistsize,MATCH(SMALL(NOT(countrylistsize="")*IF(ISNUMBER(countrylistsize),COUNTIF(countrylistsize,"&lt;="&amp;countrylistsize),COUNTIF(countrylistsize,"&lt;="&amp;countrylistsize)+SUM(ISNUMBER(countrylistsize))),ROWS(F$3:F358)+SUM(ISBLANK(countrylistsize))),NOT(countrylistsize="")*IF(ISNUMBER(countrylistsize),COUNTIF(countrylistsize,"&lt;="&amp;countrylistsize),COUNTIF(countrylistsize,"&lt;="&amp;countrylistsize)+SUM(ISNUMBER(countrylistsize))),0)), ""))</f>
        <v/>
      </c>
      <c r="I358" s="70"/>
      <c r="J358" s="67" t="str">
        <f t="array" aca="1" ref="J358" ca="1">IF($I$1&lt;&gt;"y", "", IFERROR(INDEX(admin1listsize,MATCH(SMALL(NOT(admin1listsize="")*IF(ISNUMBER(admin1listsize),COUNTIF(admin1listsize,"&lt;="&amp;admin1listsize),COUNTIF(admin1listsize,"&lt;="&amp;admin1listsize)+SUM(ISNUMBER(admin1listsize))),ROWS(D$3:D358)+SUM(ISBLANK(admin1listsize))),NOT(admin1listsize="")*IF(ISNUMBER(admin1listsize),COUNTIF(admin1listsize,"&lt;="&amp;admin1listsize),COUNTIF(admin1listsize,"&lt;="&amp;admin1listsize)+SUM(ISNUMBER(admin1listsize))),0)), ""))</f>
        <v/>
      </c>
      <c r="K358" s="71"/>
    </row>
    <row r="359" spans="1:11" s="1" customFormat="1" x14ac:dyDescent="0.25">
      <c r="A359" s="93" t="str">
        <f>IF($I$1&lt;&gt;"y", "", IF(ISBLANK(DATA!D360),"",IF(ISBLANK(DATA!K360),"NO DATA",DATA!K360)))</f>
        <v/>
      </c>
      <c r="B359" s="93" t="str">
        <f>IF($I$1&lt;&gt;"y", "",IF(ISBLANK(DATA!D360),"", IF(ISBLANK(DATA!L360),"NO DATA",DATA!L360)))</f>
        <v/>
      </c>
      <c r="C359" s="93" t="str">
        <f t="shared" si="17"/>
        <v/>
      </c>
      <c r="D359" s="93" t="str">
        <f>IF($I$1&lt;&gt;"y", "", IF(C360="", "", IFERROR(LOOKUP(2,1/(COUNTIF($D$2:D358,mergednames)=0),mergednames), "")))</f>
        <v/>
      </c>
      <c r="E359" s="93" t="str">
        <f t="shared" si="16"/>
        <v/>
      </c>
      <c r="F359" s="93" t="str">
        <f>IF($I$1&lt;&gt;"y", "", IF(A360="", "", IFERROR(LOOKUP(2,1/(COUNTIF($F$2:F358,get_country)=0),get_country), "")))</f>
        <v/>
      </c>
      <c r="G359" s="93" t="str">
        <f t="shared" si="15"/>
        <v/>
      </c>
      <c r="H359" s="67" t="str">
        <f t="array" aca="1" ref="H359" ca="1">IF($I$1&lt;&gt;"y", "", IFERROR(INDEX(countrylistsize,MATCH(SMALL(NOT(countrylistsize="")*IF(ISNUMBER(countrylistsize),COUNTIF(countrylistsize,"&lt;="&amp;countrylistsize),COUNTIF(countrylistsize,"&lt;="&amp;countrylistsize)+SUM(ISNUMBER(countrylistsize))),ROWS(F$3:F359)+SUM(ISBLANK(countrylistsize))),NOT(countrylistsize="")*IF(ISNUMBER(countrylistsize),COUNTIF(countrylistsize,"&lt;="&amp;countrylistsize),COUNTIF(countrylistsize,"&lt;="&amp;countrylistsize)+SUM(ISNUMBER(countrylistsize))),0)), ""))</f>
        <v/>
      </c>
      <c r="I359" s="70"/>
      <c r="J359" s="67" t="str">
        <f t="array" aca="1" ref="J359" ca="1">IF($I$1&lt;&gt;"y", "", IFERROR(INDEX(admin1listsize,MATCH(SMALL(NOT(admin1listsize="")*IF(ISNUMBER(admin1listsize),COUNTIF(admin1listsize,"&lt;="&amp;admin1listsize),COUNTIF(admin1listsize,"&lt;="&amp;admin1listsize)+SUM(ISNUMBER(admin1listsize))),ROWS(D$3:D359)+SUM(ISBLANK(admin1listsize))),NOT(admin1listsize="")*IF(ISNUMBER(admin1listsize),COUNTIF(admin1listsize,"&lt;="&amp;admin1listsize),COUNTIF(admin1listsize,"&lt;="&amp;admin1listsize)+SUM(ISNUMBER(admin1listsize))),0)), ""))</f>
        <v/>
      </c>
      <c r="K359" s="71"/>
    </row>
    <row r="360" spans="1:11" s="1" customFormat="1" x14ac:dyDescent="0.25">
      <c r="A360" s="93" t="str">
        <f>IF($I$1&lt;&gt;"y", "", IF(ISBLANK(DATA!D361),"",IF(ISBLANK(DATA!K361),"NO DATA",DATA!K361)))</f>
        <v/>
      </c>
      <c r="B360" s="93" t="str">
        <f>IF($I$1&lt;&gt;"y", "",IF(ISBLANK(DATA!D361),"", IF(ISBLANK(DATA!L361),"NO DATA",DATA!L361)))</f>
        <v/>
      </c>
      <c r="C360" s="93" t="str">
        <f t="shared" si="17"/>
        <v/>
      </c>
      <c r="D360" s="93" t="str">
        <f>IF($I$1&lt;&gt;"y", "", IF(C361="", "", IFERROR(LOOKUP(2,1/(COUNTIF($D$2:D359,mergednames)=0),mergednames), "")))</f>
        <v/>
      </c>
      <c r="E360" s="93" t="str">
        <f t="shared" si="16"/>
        <v/>
      </c>
      <c r="F360" s="93" t="str">
        <f>IF($I$1&lt;&gt;"y", "", IF(A361="", "", IFERROR(LOOKUP(2,1/(COUNTIF($F$2:F359,get_country)=0),get_country), "")))</f>
        <v/>
      </c>
      <c r="G360" s="93" t="str">
        <f t="shared" si="15"/>
        <v/>
      </c>
      <c r="H360" s="67" t="str">
        <f t="array" aca="1" ref="H360" ca="1">IF($I$1&lt;&gt;"y", "", IFERROR(INDEX(countrylistsize,MATCH(SMALL(NOT(countrylistsize="")*IF(ISNUMBER(countrylistsize),COUNTIF(countrylistsize,"&lt;="&amp;countrylistsize),COUNTIF(countrylistsize,"&lt;="&amp;countrylistsize)+SUM(ISNUMBER(countrylistsize))),ROWS(F$3:F360)+SUM(ISBLANK(countrylistsize))),NOT(countrylistsize="")*IF(ISNUMBER(countrylistsize),COUNTIF(countrylistsize,"&lt;="&amp;countrylistsize),COUNTIF(countrylistsize,"&lt;="&amp;countrylistsize)+SUM(ISNUMBER(countrylistsize))),0)), ""))</f>
        <v/>
      </c>
      <c r="I360" s="70"/>
      <c r="J360" s="67" t="str">
        <f t="array" aca="1" ref="J360" ca="1">IF($I$1&lt;&gt;"y", "", IFERROR(INDEX(admin1listsize,MATCH(SMALL(NOT(admin1listsize="")*IF(ISNUMBER(admin1listsize),COUNTIF(admin1listsize,"&lt;="&amp;admin1listsize),COUNTIF(admin1listsize,"&lt;="&amp;admin1listsize)+SUM(ISNUMBER(admin1listsize))),ROWS(D$3:D360)+SUM(ISBLANK(admin1listsize))),NOT(admin1listsize="")*IF(ISNUMBER(admin1listsize),COUNTIF(admin1listsize,"&lt;="&amp;admin1listsize),COUNTIF(admin1listsize,"&lt;="&amp;admin1listsize)+SUM(ISNUMBER(admin1listsize))),0)), ""))</f>
        <v/>
      </c>
      <c r="K360" s="71"/>
    </row>
    <row r="361" spans="1:11" s="1" customFormat="1" x14ac:dyDescent="0.25">
      <c r="A361" s="93" t="str">
        <f>IF($I$1&lt;&gt;"y", "", IF(ISBLANK(DATA!D362),"",IF(ISBLANK(DATA!K362),"NO DATA",DATA!K362)))</f>
        <v/>
      </c>
      <c r="B361" s="93" t="str">
        <f>IF($I$1&lt;&gt;"y", "",IF(ISBLANK(DATA!D362),"", IF(ISBLANK(DATA!L362),"NO DATA",DATA!L362)))</f>
        <v/>
      </c>
      <c r="C361" s="93" t="str">
        <f t="shared" si="17"/>
        <v/>
      </c>
      <c r="D361" s="93" t="str">
        <f>IF($I$1&lt;&gt;"y", "", IF(C362="", "", IFERROR(LOOKUP(2,1/(COUNTIF($D$2:D360,mergednames)=0),mergednames), "")))</f>
        <v/>
      </c>
      <c r="E361" s="93" t="str">
        <f t="shared" si="16"/>
        <v/>
      </c>
      <c r="F361" s="93" t="str">
        <f>IF($I$1&lt;&gt;"y", "", IF(A362="", "", IFERROR(LOOKUP(2,1/(COUNTIF($F$2:F360,get_country)=0),get_country), "")))</f>
        <v/>
      </c>
      <c r="G361" s="93" t="str">
        <f t="shared" si="15"/>
        <v/>
      </c>
      <c r="H361" s="67" t="str">
        <f t="array" aca="1" ref="H361" ca="1">IF($I$1&lt;&gt;"y", "", IFERROR(INDEX(countrylistsize,MATCH(SMALL(NOT(countrylistsize="")*IF(ISNUMBER(countrylistsize),COUNTIF(countrylistsize,"&lt;="&amp;countrylistsize),COUNTIF(countrylistsize,"&lt;="&amp;countrylistsize)+SUM(ISNUMBER(countrylistsize))),ROWS(F$3:F361)+SUM(ISBLANK(countrylistsize))),NOT(countrylistsize="")*IF(ISNUMBER(countrylistsize),COUNTIF(countrylistsize,"&lt;="&amp;countrylistsize),COUNTIF(countrylistsize,"&lt;="&amp;countrylistsize)+SUM(ISNUMBER(countrylistsize))),0)), ""))</f>
        <v/>
      </c>
      <c r="I361" s="70"/>
      <c r="J361" s="67" t="str">
        <f t="array" aca="1" ref="J361" ca="1">IF($I$1&lt;&gt;"y", "", IFERROR(INDEX(admin1listsize,MATCH(SMALL(NOT(admin1listsize="")*IF(ISNUMBER(admin1listsize),COUNTIF(admin1listsize,"&lt;="&amp;admin1listsize),COUNTIF(admin1listsize,"&lt;="&amp;admin1listsize)+SUM(ISNUMBER(admin1listsize))),ROWS(D$3:D361)+SUM(ISBLANK(admin1listsize))),NOT(admin1listsize="")*IF(ISNUMBER(admin1listsize),COUNTIF(admin1listsize,"&lt;="&amp;admin1listsize),COUNTIF(admin1listsize,"&lt;="&amp;admin1listsize)+SUM(ISNUMBER(admin1listsize))),0)), ""))</f>
        <v/>
      </c>
      <c r="K361" s="71"/>
    </row>
    <row r="362" spans="1:11" s="1" customFormat="1" x14ac:dyDescent="0.25">
      <c r="A362" s="93" t="str">
        <f>IF($I$1&lt;&gt;"y", "", IF(ISBLANK(DATA!D363),"",IF(ISBLANK(DATA!K363),"NO DATA",DATA!K363)))</f>
        <v/>
      </c>
      <c r="B362" s="93" t="str">
        <f>IF($I$1&lt;&gt;"y", "",IF(ISBLANK(DATA!D363),"", IF(ISBLANK(DATA!L363),"NO DATA",DATA!L363)))</f>
        <v/>
      </c>
      <c r="C362" s="93" t="str">
        <f t="shared" si="17"/>
        <v/>
      </c>
      <c r="D362" s="93" t="str">
        <f>IF($I$1&lt;&gt;"y", "", IF(C363="", "", IFERROR(LOOKUP(2,1/(COUNTIF($D$2:D361,mergednames)=0),mergednames), "")))</f>
        <v/>
      </c>
      <c r="E362" s="93" t="str">
        <f t="shared" si="16"/>
        <v/>
      </c>
      <c r="F362" s="93" t="str">
        <f>IF($I$1&lt;&gt;"y", "", IF(A363="", "", IFERROR(LOOKUP(2,1/(COUNTIF($F$2:F361,get_country)=0),get_country), "")))</f>
        <v/>
      </c>
      <c r="G362" s="93" t="str">
        <f t="shared" si="15"/>
        <v/>
      </c>
      <c r="H362" s="67" t="str">
        <f t="array" aca="1" ref="H362" ca="1">IF($I$1&lt;&gt;"y", "", IFERROR(INDEX(countrylistsize,MATCH(SMALL(NOT(countrylistsize="")*IF(ISNUMBER(countrylistsize),COUNTIF(countrylistsize,"&lt;="&amp;countrylistsize),COUNTIF(countrylistsize,"&lt;="&amp;countrylistsize)+SUM(ISNUMBER(countrylistsize))),ROWS(F$3:F362)+SUM(ISBLANK(countrylistsize))),NOT(countrylistsize="")*IF(ISNUMBER(countrylistsize),COUNTIF(countrylistsize,"&lt;="&amp;countrylistsize),COUNTIF(countrylistsize,"&lt;="&amp;countrylistsize)+SUM(ISNUMBER(countrylistsize))),0)), ""))</f>
        <v/>
      </c>
      <c r="I362" s="70"/>
      <c r="J362" s="67" t="str">
        <f t="array" aca="1" ref="J362" ca="1">IF($I$1&lt;&gt;"y", "", IFERROR(INDEX(admin1listsize,MATCH(SMALL(NOT(admin1listsize="")*IF(ISNUMBER(admin1listsize),COUNTIF(admin1listsize,"&lt;="&amp;admin1listsize),COUNTIF(admin1listsize,"&lt;="&amp;admin1listsize)+SUM(ISNUMBER(admin1listsize))),ROWS(D$3:D362)+SUM(ISBLANK(admin1listsize))),NOT(admin1listsize="")*IF(ISNUMBER(admin1listsize),COUNTIF(admin1listsize,"&lt;="&amp;admin1listsize),COUNTIF(admin1listsize,"&lt;="&amp;admin1listsize)+SUM(ISNUMBER(admin1listsize))),0)), ""))</f>
        <v/>
      </c>
      <c r="K362" s="71"/>
    </row>
    <row r="363" spans="1:11" s="1" customFormat="1" x14ac:dyDescent="0.25">
      <c r="A363" s="93" t="str">
        <f>IF($I$1&lt;&gt;"y", "", IF(ISBLANK(DATA!D364),"",IF(ISBLANK(DATA!K364),"NO DATA",DATA!K364)))</f>
        <v/>
      </c>
      <c r="B363" s="93" t="str">
        <f>IF($I$1&lt;&gt;"y", "",IF(ISBLANK(DATA!D364),"", IF(ISBLANK(DATA!L364),"NO DATA",DATA!L364)))</f>
        <v/>
      </c>
      <c r="C363" s="93" t="str">
        <f t="shared" si="17"/>
        <v/>
      </c>
      <c r="D363" s="93" t="str">
        <f>IF($I$1&lt;&gt;"y", "", IF(C364="", "", IFERROR(LOOKUP(2,1/(COUNTIF($D$2:D362,mergednames)=0),mergednames), "")))</f>
        <v/>
      </c>
      <c r="E363" s="93" t="str">
        <f t="shared" si="16"/>
        <v/>
      </c>
      <c r="F363" s="93" t="str">
        <f>IF($I$1&lt;&gt;"y", "", IF(A364="", "", IFERROR(LOOKUP(2,1/(COUNTIF($F$2:F362,get_country)=0),get_country), "")))</f>
        <v/>
      </c>
      <c r="G363" s="93" t="str">
        <f t="shared" si="15"/>
        <v/>
      </c>
      <c r="H363" s="67" t="str">
        <f t="array" aca="1" ref="H363" ca="1">IF($I$1&lt;&gt;"y", "", IFERROR(INDEX(countrylistsize,MATCH(SMALL(NOT(countrylistsize="")*IF(ISNUMBER(countrylistsize),COUNTIF(countrylistsize,"&lt;="&amp;countrylistsize),COUNTIF(countrylistsize,"&lt;="&amp;countrylistsize)+SUM(ISNUMBER(countrylistsize))),ROWS(F$3:F363)+SUM(ISBLANK(countrylistsize))),NOT(countrylistsize="")*IF(ISNUMBER(countrylistsize),COUNTIF(countrylistsize,"&lt;="&amp;countrylistsize),COUNTIF(countrylistsize,"&lt;="&amp;countrylistsize)+SUM(ISNUMBER(countrylistsize))),0)), ""))</f>
        <v/>
      </c>
      <c r="I363" s="70"/>
      <c r="J363" s="67" t="str">
        <f t="array" aca="1" ref="J363" ca="1">IF($I$1&lt;&gt;"y", "", IFERROR(INDEX(admin1listsize,MATCH(SMALL(NOT(admin1listsize="")*IF(ISNUMBER(admin1listsize),COUNTIF(admin1listsize,"&lt;="&amp;admin1listsize),COUNTIF(admin1listsize,"&lt;="&amp;admin1listsize)+SUM(ISNUMBER(admin1listsize))),ROWS(D$3:D363)+SUM(ISBLANK(admin1listsize))),NOT(admin1listsize="")*IF(ISNUMBER(admin1listsize),COUNTIF(admin1listsize,"&lt;="&amp;admin1listsize),COUNTIF(admin1listsize,"&lt;="&amp;admin1listsize)+SUM(ISNUMBER(admin1listsize))),0)), ""))</f>
        <v/>
      </c>
      <c r="K363" s="71"/>
    </row>
    <row r="364" spans="1:11" s="1" customFormat="1" x14ac:dyDescent="0.25">
      <c r="A364" s="93" t="str">
        <f>IF($I$1&lt;&gt;"y", "", IF(ISBLANK(DATA!D365),"",IF(ISBLANK(DATA!K365),"NO DATA",DATA!K365)))</f>
        <v/>
      </c>
      <c r="B364" s="93" t="str">
        <f>IF($I$1&lt;&gt;"y", "",IF(ISBLANK(DATA!D365),"", IF(ISBLANK(DATA!L365),"NO DATA",DATA!L365)))</f>
        <v/>
      </c>
      <c r="C364" s="93" t="str">
        <f t="shared" si="17"/>
        <v/>
      </c>
      <c r="D364" s="93" t="str">
        <f>IF($I$1&lt;&gt;"y", "", IF(C365="", "", IFERROR(LOOKUP(2,1/(COUNTIF($D$2:D363,mergednames)=0),mergednames), "")))</f>
        <v/>
      </c>
      <c r="E364" s="93" t="str">
        <f t="shared" si="16"/>
        <v/>
      </c>
      <c r="F364" s="93" t="str">
        <f>IF($I$1&lt;&gt;"y", "", IF(A365="", "", IFERROR(LOOKUP(2,1/(COUNTIF($F$2:F363,get_country)=0),get_country), "")))</f>
        <v/>
      </c>
      <c r="G364" s="93" t="str">
        <f t="shared" si="15"/>
        <v/>
      </c>
      <c r="H364" s="67" t="str">
        <f t="array" aca="1" ref="H364" ca="1">IF($I$1&lt;&gt;"y", "", IFERROR(INDEX(countrylistsize,MATCH(SMALL(NOT(countrylistsize="")*IF(ISNUMBER(countrylistsize),COUNTIF(countrylistsize,"&lt;="&amp;countrylistsize),COUNTIF(countrylistsize,"&lt;="&amp;countrylistsize)+SUM(ISNUMBER(countrylistsize))),ROWS(F$3:F364)+SUM(ISBLANK(countrylistsize))),NOT(countrylistsize="")*IF(ISNUMBER(countrylistsize),COUNTIF(countrylistsize,"&lt;="&amp;countrylistsize),COUNTIF(countrylistsize,"&lt;="&amp;countrylistsize)+SUM(ISNUMBER(countrylistsize))),0)), ""))</f>
        <v/>
      </c>
      <c r="I364" s="70"/>
      <c r="J364" s="67" t="str">
        <f t="array" aca="1" ref="J364" ca="1">IF($I$1&lt;&gt;"y", "", IFERROR(INDEX(admin1listsize,MATCH(SMALL(NOT(admin1listsize="")*IF(ISNUMBER(admin1listsize),COUNTIF(admin1listsize,"&lt;="&amp;admin1listsize),COUNTIF(admin1listsize,"&lt;="&amp;admin1listsize)+SUM(ISNUMBER(admin1listsize))),ROWS(D$3:D364)+SUM(ISBLANK(admin1listsize))),NOT(admin1listsize="")*IF(ISNUMBER(admin1listsize),COUNTIF(admin1listsize,"&lt;="&amp;admin1listsize),COUNTIF(admin1listsize,"&lt;="&amp;admin1listsize)+SUM(ISNUMBER(admin1listsize))),0)), ""))</f>
        <v/>
      </c>
      <c r="K364" s="71"/>
    </row>
    <row r="365" spans="1:11" s="1" customFormat="1" x14ac:dyDescent="0.25">
      <c r="A365" s="93" t="str">
        <f>IF($I$1&lt;&gt;"y", "", IF(ISBLANK(DATA!D366),"",IF(ISBLANK(DATA!K366),"NO DATA",DATA!K366)))</f>
        <v/>
      </c>
      <c r="B365" s="93" t="str">
        <f>IF($I$1&lt;&gt;"y", "",IF(ISBLANK(DATA!D366),"", IF(ISBLANK(DATA!L366),"NO DATA",DATA!L366)))</f>
        <v/>
      </c>
      <c r="C365" s="93" t="str">
        <f t="shared" si="17"/>
        <v/>
      </c>
      <c r="D365" s="93" t="str">
        <f>IF($I$1&lt;&gt;"y", "", IF(C366="", "", IFERROR(LOOKUP(2,1/(COUNTIF($D$2:D364,mergednames)=0),mergednames), "")))</f>
        <v/>
      </c>
      <c r="E365" s="93" t="str">
        <f t="shared" si="16"/>
        <v/>
      </c>
      <c r="F365" s="93" t="str">
        <f>IF($I$1&lt;&gt;"y", "", IF(A366="", "", IFERROR(LOOKUP(2,1/(COUNTIF($F$2:F364,get_country)=0),get_country), "")))</f>
        <v/>
      </c>
      <c r="G365" s="93" t="str">
        <f t="shared" si="15"/>
        <v/>
      </c>
      <c r="H365" s="67" t="str">
        <f t="array" aca="1" ref="H365" ca="1">IF($I$1&lt;&gt;"y", "", IFERROR(INDEX(countrylistsize,MATCH(SMALL(NOT(countrylistsize="")*IF(ISNUMBER(countrylistsize),COUNTIF(countrylistsize,"&lt;="&amp;countrylistsize),COUNTIF(countrylistsize,"&lt;="&amp;countrylistsize)+SUM(ISNUMBER(countrylistsize))),ROWS(F$3:F365)+SUM(ISBLANK(countrylistsize))),NOT(countrylistsize="")*IF(ISNUMBER(countrylistsize),COUNTIF(countrylistsize,"&lt;="&amp;countrylistsize),COUNTIF(countrylistsize,"&lt;="&amp;countrylistsize)+SUM(ISNUMBER(countrylistsize))),0)), ""))</f>
        <v/>
      </c>
      <c r="I365" s="70"/>
      <c r="J365" s="67" t="str">
        <f t="array" aca="1" ref="J365" ca="1">IF($I$1&lt;&gt;"y", "", IFERROR(INDEX(admin1listsize,MATCH(SMALL(NOT(admin1listsize="")*IF(ISNUMBER(admin1listsize),COUNTIF(admin1listsize,"&lt;="&amp;admin1listsize),COUNTIF(admin1listsize,"&lt;="&amp;admin1listsize)+SUM(ISNUMBER(admin1listsize))),ROWS(D$3:D365)+SUM(ISBLANK(admin1listsize))),NOT(admin1listsize="")*IF(ISNUMBER(admin1listsize),COUNTIF(admin1listsize,"&lt;="&amp;admin1listsize),COUNTIF(admin1listsize,"&lt;="&amp;admin1listsize)+SUM(ISNUMBER(admin1listsize))),0)), ""))</f>
        <v/>
      </c>
      <c r="K365" s="71"/>
    </row>
    <row r="366" spans="1:11" s="1" customFormat="1" x14ac:dyDescent="0.25">
      <c r="A366" s="93" t="str">
        <f>IF($I$1&lt;&gt;"y", "", IF(ISBLANK(DATA!D367),"",IF(ISBLANK(DATA!K367),"NO DATA",DATA!K367)))</f>
        <v/>
      </c>
      <c r="B366" s="93" t="str">
        <f>IF($I$1&lt;&gt;"y", "",IF(ISBLANK(DATA!D367),"", IF(ISBLANK(DATA!L367),"NO DATA",DATA!L367)))</f>
        <v/>
      </c>
      <c r="C366" s="93" t="str">
        <f t="shared" si="17"/>
        <v/>
      </c>
      <c r="D366" s="93" t="str">
        <f>IF($I$1&lt;&gt;"y", "", IF(C367="", "", IFERROR(LOOKUP(2,1/(COUNTIF($D$2:D365,mergednames)=0),mergednames), "")))</f>
        <v/>
      </c>
      <c r="E366" s="93" t="str">
        <f t="shared" si="16"/>
        <v/>
      </c>
      <c r="F366" s="93" t="str">
        <f>IF($I$1&lt;&gt;"y", "", IF(A367="", "", IFERROR(LOOKUP(2,1/(COUNTIF($F$2:F365,get_country)=0),get_country), "")))</f>
        <v/>
      </c>
      <c r="G366" s="93" t="str">
        <f t="shared" si="15"/>
        <v/>
      </c>
      <c r="H366" s="67" t="str">
        <f t="array" aca="1" ref="H366" ca="1">IF($I$1&lt;&gt;"y", "", IFERROR(INDEX(countrylistsize,MATCH(SMALL(NOT(countrylistsize="")*IF(ISNUMBER(countrylistsize),COUNTIF(countrylistsize,"&lt;="&amp;countrylistsize),COUNTIF(countrylistsize,"&lt;="&amp;countrylistsize)+SUM(ISNUMBER(countrylistsize))),ROWS(F$3:F366)+SUM(ISBLANK(countrylistsize))),NOT(countrylistsize="")*IF(ISNUMBER(countrylistsize),COUNTIF(countrylistsize,"&lt;="&amp;countrylistsize),COUNTIF(countrylistsize,"&lt;="&amp;countrylistsize)+SUM(ISNUMBER(countrylistsize))),0)), ""))</f>
        <v/>
      </c>
      <c r="I366" s="70"/>
      <c r="J366" s="67" t="str">
        <f t="array" aca="1" ref="J366" ca="1">IF($I$1&lt;&gt;"y", "", IFERROR(INDEX(admin1listsize,MATCH(SMALL(NOT(admin1listsize="")*IF(ISNUMBER(admin1listsize),COUNTIF(admin1listsize,"&lt;="&amp;admin1listsize),COUNTIF(admin1listsize,"&lt;="&amp;admin1listsize)+SUM(ISNUMBER(admin1listsize))),ROWS(D$3:D366)+SUM(ISBLANK(admin1listsize))),NOT(admin1listsize="")*IF(ISNUMBER(admin1listsize),COUNTIF(admin1listsize,"&lt;="&amp;admin1listsize),COUNTIF(admin1listsize,"&lt;="&amp;admin1listsize)+SUM(ISNUMBER(admin1listsize))),0)), ""))</f>
        <v/>
      </c>
      <c r="K366" s="71"/>
    </row>
    <row r="367" spans="1:11" s="1" customFormat="1" x14ac:dyDescent="0.25">
      <c r="A367" s="93" t="str">
        <f>IF($I$1&lt;&gt;"y", "", IF(ISBLANK(DATA!D368),"",IF(ISBLANK(DATA!K368),"NO DATA",DATA!K368)))</f>
        <v/>
      </c>
      <c r="B367" s="93" t="str">
        <f>IF($I$1&lt;&gt;"y", "",IF(ISBLANK(DATA!D368),"", IF(ISBLANK(DATA!L368),"NO DATA",DATA!L368)))</f>
        <v/>
      </c>
      <c r="C367" s="93" t="str">
        <f t="shared" si="17"/>
        <v/>
      </c>
      <c r="D367" s="93" t="str">
        <f>IF($I$1&lt;&gt;"y", "", IF(C368="", "", IFERROR(LOOKUP(2,1/(COUNTIF($D$2:D366,mergednames)=0),mergednames), "")))</f>
        <v/>
      </c>
      <c r="E367" s="93" t="str">
        <f t="shared" si="16"/>
        <v/>
      </c>
      <c r="F367" s="93" t="str">
        <f>IF($I$1&lt;&gt;"y", "", IF(A368="", "", IFERROR(LOOKUP(2,1/(COUNTIF($F$2:F366,get_country)=0),get_country), "")))</f>
        <v/>
      </c>
      <c r="G367" s="93" t="str">
        <f t="shared" si="15"/>
        <v/>
      </c>
      <c r="H367" s="67" t="str">
        <f t="array" aca="1" ref="H367" ca="1">IF($I$1&lt;&gt;"y", "", IFERROR(INDEX(countrylistsize,MATCH(SMALL(NOT(countrylistsize="")*IF(ISNUMBER(countrylistsize),COUNTIF(countrylistsize,"&lt;="&amp;countrylistsize),COUNTIF(countrylistsize,"&lt;="&amp;countrylistsize)+SUM(ISNUMBER(countrylistsize))),ROWS(F$3:F367)+SUM(ISBLANK(countrylistsize))),NOT(countrylistsize="")*IF(ISNUMBER(countrylistsize),COUNTIF(countrylistsize,"&lt;="&amp;countrylistsize),COUNTIF(countrylistsize,"&lt;="&amp;countrylistsize)+SUM(ISNUMBER(countrylistsize))),0)), ""))</f>
        <v/>
      </c>
      <c r="I367" s="70"/>
      <c r="J367" s="67" t="str">
        <f t="array" aca="1" ref="J367" ca="1">IF($I$1&lt;&gt;"y", "", IFERROR(INDEX(admin1listsize,MATCH(SMALL(NOT(admin1listsize="")*IF(ISNUMBER(admin1listsize),COUNTIF(admin1listsize,"&lt;="&amp;admin1listsize),COUNTIF(admin1listsize,"&lt;="&amp;admin1listsize)+SUM(ISNUMBER(admin1listsize))),ROWS(D$3:D367)+SUM(ISBLANK(admin1listsize))),NOT(admin1listsize="")*IF(ISNUMBER(admin1listsize),COUNTIF(admin1listsize,"&lt;="&amp;admin1listsize),COUNTIF(admin1listsize,"&lt;="&amp;admin1listsize)+SUM(ISNUMBER(admin1listsize))),0)), ""))</f>
        <v/>
      </c>
      <c r="K367" s="71"/>
    </row>
    <row r="368" spans="1:11" s="1" customFormat="1" x14ac:dyDescent="0.25">
      <c r="A368" s="93" t="str">
        <f>IF($I$1&lt;&gt;"y", "", IF(ISBLANK(DATA!D369),"",IF(ISBLANK(DATA!K369),"NO DATA",DATA!K369)))</f>
        <v/>
      </c>
      <c r="B368" s="93" t="str">
        <f>IF($I$1&lt;&gt;"y", "",IF(ISBLANK(DATA!D369),"", IF(ISBLANK(DATA!L369),"NO DATA",DATA!L369)))</f>
        <v/>
      </c>
      <c r="C368" s="93" t="str">
        <f t="shared" si="17"/>
        <v/>
      </c>
      <c r="D368" s="93" t="str">
        <f>IF($I$1&lt;&gt;"y", "", IF(C369="", "", IFERROR(LOOKUP(2,1/(COUNTIF($D$2:D367,mergednames)=0),mergednames), "")))</f>
        <v/>
      </c>
      <c r="E368" s="93" t="str">
        <f t="shared" si="16"/>
        <v/>
      </c>
      <c r="F368" s="93" t="str">
        <f>IF($I$1&lt;&gt;"y", "", IF(A369="", "", IFERROR(LOOKUP(2,1/(COUNTIF($F$2:F367,get_country)=0),get_country), "")))</f>
        <v/>
      </c>
      <c r="G368" s="93" t="str">
        <f t="shared" si="15"/>
        <v/>
      </c>
      <c r="H368" s="67" t="str">
        <f t="array" aca="1" ref="H368" ca="1">IF($I$1&lt;&gt;"y", "", IFERROR(INDEX(countrylistsize,MATCH(SMALL(NOT(countrylistsize="")*IF(ISNUMBER(countrylistsize),COUNTIF(countrylistsize,"&lt;="&amp;countrylistsize),COUNTIF(countrylistsize,"&lt;="&amp;countrylistsize)+SUM(ISNUMBER(countrylistsize))),ROWS(F$3:F368)+SUM(ISBLANK(countrylistsize))),NOT(countrylistsize="")*IF(ISNUMBER(countrylistsize),COUNTIF(countrylistsize,"&lt;="&amp;countrylistsize),COUNTIF(countrylistsize,"&lt;="&amp;countrylistsize)+SUM(ISNUMBER(countrylistsize))),0)), ""))</f>
        <v/>
      </c>
      <c r="I368" s="70"/>
      <c r="J368" s="67" t="str">
        <f t="array" aca="1" ref="J368" ca="1">IF($I$1&lt;&gt;"y", "", IFERROR(INDEX(admin1listsize,MATCH(SMALL(NOT(admin1listsize="")*IF(ISNUMBER(admin1listsize),COUNTIF(admin1listsize,"&lt;="&amp;admin1listsize),COUNTIF(admin1listsize,"&lt;="&amp;admin1listsize)+SUM(ISNUMBER(admin1listsize))),ROWS(D$3:D368)+SUM(ISBLANK(admin1listsize))),NOT(admin1listsize="")*IF(ISNUMBER(admin1listsize),COUNTIF(admin1listsize,"&lt;="&amp;admin1listsize),COUNTIF(admin1listsize,"&lt;="&amp;admin1listsize)+SUM(ISNUMBER(admin1listsize))),0)), ""))</f>
        <v/>
      </c>
      <c r="K368" s="71"/>
    </row>
    <row r="369" spans="1:11" s="1" customFormat="1" x14ac:dyDescent="0.25">
      <c r="A369" s="93" t="str">
        <f>IF($I$1&lt;&gt;"y", "", IF(ISBLANK(DATA!D370),"",IF(ISBLANK(DATA!K370),"NO DATA",DATA!K370)))</f>
        <v/>
      </c>
      <c r="B369" s="93" t="str">
        <f>IF($I$1&lt;&gt;"y", "",IF(ISBLANK(DATA!D370),"", IF(ISBLANK(DATA!L370),"NO DATA",DATA!L370)))</f>
        <v/>
      </c>
      <c r="C369" s="93" t="str">
        <f t="shared" si="17"/>
        <v/>
      </c>
      <c r="D369" s="93" t="str">
        <f>IF($I$1&lt;&gt;"y", "", IF(C370="", "", IFERROR(LOOKUP(2,1/(COUNTIF($D$2:D368,mergednames)=0),mergednames), "")))</f>
        <v/>
      </c>
      <c r="E369" s="93" t="str">
        <f t="shared" si="16"/>
        <v/>
      </c>
      <c r="F369" s="93" t="str">
        <f>IF($I$1&lt;&gt;"y", "", IF(A370="", "", IFERROR(LOOKUP(2,1/(COUNTIF($F$2:F368,get_country)=0),get_country), "")))</f>
        <v/>
      </c>
      <c r="G369" s="93" t="str">
        <f t="shared" si="15"/>
        <v/>
      </c>
      <c r="H369" s="67" t="str">
        <f t="array" aca="1" ref="H369" ca="1">IF($I$1&lt;&gt;"y", "", IFERROR(INDEX(countrylistsize,MATCH(SMALL(NOT(countrylistsize="")*IF(ISNUMBER(countrylistsize),COUNTIF(countrylistsize,"&lt;="&amp;countrylistsize),COUNTIF(countrylistsize,"&lt;="&amp;countrylistsize)+SUM(ISNUMBER(countrylistsize))),ROWS(F$3:F369)+SUM(ISBLANK(countrylistsize))),NOT(countrylistsize="")*IF(ISNUMBER(countrylistsize),COUNTIF(countrylistsize,"&lt;="&amp;countrylistsize),COUNTIF(countrylistsize,"&lt;="&amp;countrylistsize)+SUM(ISNUMBER(countrylistsize))),0)), ""))</f>
        <v/>
      </c>
      <c r="I369" s="70"/>
      <c r="J369" s="67" t="str">
        <f t="array" aca="1" ref="J369" ca="1">IF($I$1&lt;&gt;"y", "", IFERROR(INDEX(admin1listsize,MATCH(SMALL(NOT(admin1listsize="")*IF(ISNUMBER(admin1listsize),COUNTIF(admin1listsize,"&lt;="&amp;admin1listsize),COUNTIF(admin1listsize,"&lt;="&amp;admin1listsize)+SUM(ISNUMBER(admin1listsize))),ROWS(D$3:D369)+SUM(ISBLANK(admin1listsize))),NOT(admin1listsize="")*IF(ISNUMBER(admin1listsize),COUNTIF(admin1listsize,"&lt;="&amp;admin1listsize),COUNTIF(admin1listsize,"&lt;="&amp;admin1listsize)+SUM(ISNUMBER(admin1listsize))),0)), ""))</f>
        <v/>
      </c>
      <c r="K369" s="71"/>
    </row>
    <row r="370" spans="1:11" s="1" customFormat="1" x14ac:dyDescent="0.25">
      <c r="A370" s="93" t="str">
        <f>IF($I$1&lt;&gt;"y", "", IF(ISBLANK(DATA!D371),"",IF(ISBLANK(DATA!K371),"NO DATA",DATA!K371)))</f>
        <v/>
      </c>
      <c r="B370" s="93" t="str">
        <f>IF($I$1&lt;&gt;"y", "",IF(ISBLANK(DATA!D371),"", IF(ISBLANK(DATA!L371),"NO DATA",DATA!L371)))</f>
        <v/>
      </c>
      <c r="C370" s="93" t="str">
        <f t="shared" si="17"/>
        <v/>
      </c>
      <c r="D370" s="93" t="str">
        <f>IF($I$1&lt;&gt;"y", "", IF(C371="", "", IFERROR(LOOKUP(2,1/(COUNTIF($D$2:D369,mergednames)=0),mergednames), "")))</f>
        <v/>
      </c>
      <c r="E370" s="93" t="str">
        <f t="shared" si="16"/>
        <v/>
      </c>
      <c r="F370" s="93" t="str">
        <f>IF($I$1&lt;&gt;"y", "", IF(A371="", "", IFERROR(LOOKUP(2,1/(COUNTIF($F$2:F369,get_country)=0),get_country), "")))</f>
        <v/>
      </c>
      <c r="G370" s="93" t="str">
        <f t="shared" si="15"/>
        <v/>
      </c>
      <c r="H370" s="67" t="str">
        <f t="array" aca="1" ref="H370" ca="1">IF($I$1&lt;&gt;"y", "", IFERROR(INDEX(countrylistsize,MATCH(SMALL(NOT(countrylistsize="")*IF(ISNUMBER(countrylistsize),COUNTIF(countrylistsize,"&lt;="&amp;countrylistsize),COUNTIF(countrylistsize,"&lt;="&amp;countrylistsize)+SUM(ISNUMBER(countrylistsize))),ROWS(F$3:F370)+SUM(ISBLANK(countrylistsize))),NOT(countrylistsize="")*IF(ISNUMBER(countrylistsize),COUNTIF(countrylistsize,"&lt;="&amp;countrylistsize),COUNTIF(countrylistsize,"&lt;="&amp;countrylistsize)+SUM(ISNUMBER(countrylistsize))),0)), ""))</f>
        <v/>
      </c>
      <c r="I370" s="70"/>
      <c r="J370" s="67" t="str">
        <f t="array" aca="1" ref="J370" ca="1">IF($I$1&lt;&gt;"y", "", IFERROR(INDEX(admin1listsize,MATCH(SMALL(NOT(admin1listsize="")*IF(ISNUMBER(admin1listsize),COUNTIF(admin1listsize,"&lt;="&amp;admin1listsize),COUNTIF(admin1listsize,"&lt;="&amp;admin1listsize)+SUM(ISNUMBER(admin1listsize))),ROWS(D$3:D370)+SUM(ISBLANK(admin1listsize))),NOT(admin1listsize="")*IF(ISNUMBER(admin1listsize),COUNTIF(admin1listsize,"&lt;="&amp;admin1listsize),COUNTIF(admin1listsize,"&lt;="&amp;admin1listsize)+SUM(ISNUMBER(admin1listsize))),0)), ""))</f>
        <v/>
      </c>
      <c r="K370" s="71"/>
    </row>
    <row r="371" spans="1:11" s="1" customFormat="1" x14ac:dyDescent="0.25">
      <c r="A371" s="93" t="str">
        <f>IF($I$1&lt;&gt;"y", "", IF(ISBLANK(DATA!D372),"",IF(ISBLANK(DATA!K372),"NO DATA",DATA!K372)))</f>
        <v/>
      </c>
      <c r="B371" s="93" t="str">
        <f>IF($I$1&lt;&gt;"y", "",IF(ISBLANK(DATA!D372),"", IF(ISBLANK(DATA!L372),"NO DATA",DATA!L372)))</f>
        <v/>
      </c>
      <c r="C371" s="93" t="str">
        <f t="shared" si="17"/>
        <v/>
      </c>
      <c r="D371" s="93" t="str">
        <f>IF($I$1&lt;&gt;"y", "", IF(C372="", "", IFERROR(LOOKUP(2,1/(COUNTIF($D$2:D370,mergednames)=0),mergednames), "")))</f>
        <v/>
      </c>
      <c r="E371" s="93" t="str">
        <f t="shared" si="16"/>
        <v/>
      </c>
      <c r="F371" s="93" t="str">
        <f>IF($I$1&lt;&gt;"y", "", IF(A372="", "", IFERROR(LOOKUP(2,1/(COUNTIF($F$2:F370,get_country)=0),get_country), "")))</f>
        <v/>
      </c>
      <c r="G371" s="93" t="str">
        <f t="shared" si="15"/>
        <v/>
      </c>
      <c r="H371" s="67" t="str">
        <f t="array" aca="1" ref="H371" ca="1">IF($I$1&lt;&gt;"y", "", IFERROR(INDEX(countrylistsize,MATCH(SMALL(NOT(countrylistsize="")*IF(ISNUMBER(countrylistsize),COUNTIF(countrylistsize,"&lt;="&amp;countrylistsize),COUNTIF(countrylistsize,"&lt;="&amp;countrylistsize)+SUM(ISNUMBER(countrylistsize))),ROWS(F$3:F371)+SUM(ISBLANK(countrylistsize))),NOT(countrylistsize="")*IF(ISNUMBER(countrylistsize),COUNTIF(countrylistsize,"&lt;="&amp;countrylistsize),COUNTIF(countrylistsize,"&lt;="&amp;countrylistsize)+SUM(ISNUMBER(countrylistsize))),0)), ""))</f>
        <v/>
      </c>
      <c r="I371" s="70"/>
      <c r="J371" s="67" t="str">
        <f t="array" aca="1" ref="J371" ca="1">IF($I$1&lt;&gt;"y", "", IFERROR(INDEX(admin1listsize,MATCH(SMALL(NOT(admin1listsize="")*IF(ISNUMBER(admin1listsize),COUNTIF(admin1listsize,"&lt;="&amp;admin1listsize),COUNTIF(admin1listsize,"&lt;="&amp;admin1listsize)+SUM(ISNUMBER(admin1listsize))),ROWS(D$3:D371)+SUM(ISBLANK(admin1listsize))),NOT(admin1listsize="")*IF(ISNUMBER(admin1listsize),COUNTIF(admin1listsize,"&lt;="&amp;admin1listsize),COUNTIF(admin1listsize,"&lt;="&amp;admin1listsize)+SUM(ISNUMBER(admin1listsize))),0)), ""))</f>
        <v/>
      </c>
      <c r="K371" s="71"/>
    </row>
    <row r="372" spans="1:11" s="1" customFormat="1" x14ac:dyDescent="0.25">
      <c r="A372" s="93" t="str">
        <f>IF($I$1&lt;&gt;"y", "", IF(ISBLANK(DATA!D373),"",IF(ISBLANK(DATA!K373),"NO DATA",DATA!K373)))</f>
        <v/>
      </c>
      <c r="B372" s="93" t="str">
        <f>IF($I$1&lt;&gt;"y", "",IF(ISBLANK(DATA!D373),"", IF(ISBLANK(DATA!L373),"NO DATA",DATA!L373)))</f>
        <v/>
      </c>
      <c r="C372" s="93" t="str">
        <f t="shared" si="17"/>
        <v/>
      </c>
      <c r="D372" s="93" t="str">
        <f>IF($I$1&lt;&gt;"y", "", IF(C373="", "", IFERROR(LOOKUP(2,1/(COUNTIF($D$2:D371,mergednames)=0),mergednames), "")))</f>
        <v/>
      </c>
      <c r="E372" s="93" t="str">
        <f t="shared" si="16"/>
        <v/>
      </c>
      <c r="F372" s="93" t="str">
        <f>IF($I$1&lt;&gt;"y", "", IF(A373="", "", IFERROR(LOOKUP(2,1/(COUNTIF($F$2:F371,get_country)=0),get_country), "")))</f>
        <v/>
      </c>
      <c r="G372" s="93" t="str">
        <f t="shared" si="15"/>
        <v/>
      </c>
      <c r="H372" s="67" t="str">
        <f t="array" aca="1" ref="H372" ca="1">IF($I$1&lt;&gt;"y", "", IFERROR(INDEX(countrylistsize,MATCH(SMALL(NOT(countrylistsize="")*IF(ISNUMBER(countrylistsize),COUNTIF(countrylistsize,"&lt;="&amp;countrylistsize),COUNTIF(countrylistsize,"&lt;="&amp;countrylistsize)+SUM(ISNUMBER(countrylistsize))),ROWS(F$3:F372)+SUM(ISBLANK(countrylistsize))),NOT(countrylistsize="")*IF(ISNUMBER(countrylistsize),COUNTIF(countrylistsize,"&lt;="&amp;countrylistsize),COUNTIF(countrylistsize,"&lt;="&amp;countrylistsize)+SUM(ISNUMBER(countrylistsize))),0)), ""))</f>
        <v/>
      </c>
      <c r="I372" s="70"/>
      <c r="J372" s="67" t="str">
        <f t="array" aca="1" ref="J372" ca="1">IF($I$1&lt;&gt;"y", "", IFERROR(INDEX(admin1listsize,MATCH(SMALL(NOT(admin1listsize="")*IF(ISNUMBER(admin1listsize),COUNTIF(admin1listsize,"&lt;="&amp;admin1listsize),COUNTIF(admin1listsize,"&lt;="&amp;admin1listsize)+SUM(ISNUMBER(admin1listsize))),ROWS(D$3:D372)+SUM(ISBLANK(admin1listsize))),NOT(admin1listsize="")*IF(ISNUMBER(admin1listsize),COUNTIF(admin1listsize,"&lt;="&amp;admin1listsize),COUNTIF(admin1listsize,"&lt;="&amp;admin1listsize)+SUM(ISNUMBER(admin1listsize))),0)), ""))</f>
        <v/>
      </c>
      <c r="K372" s="71"/>
    </row>
    <row r="373" spans="1:11" s="1" customFormat="1" x14ac:dyDescent="0.25">
      <c r="A373" s="93" t="str">
        <f>IF($I$1&lt;&gt;"y", "", IF(ISBLANK(DATA!D374),"",IF(ISBLANK(DATA!K374),"NO DATA",DATA!K374)))</f>
        <v/>
      </c>
      <c r="B373" s="93" t="str">
        <f>IF($I$1&lt;&gt;"y", "",IF(ISBLANK(DATA!D374),"", IF(ISBLANK(DATA!L374),"NO DATA",DATA!L374)))</f>
        <v/>
      </c>
      <c r="C373" s="93" t="str">
        <f t="shared" si="17"/>
        <v/>
      </c>
      <c r="D373" s="93" t="str">
        <f>IF($I$1&lt;&gt;"y", "", IF(C374="", "", IFERROR(LOOKUP(2,1/(COUNTIF($D$2:D372,mergednames)=0),mergednames), "")))</f>
        <v/>
      </c>
      <c r="E373" s="93" t="str">
        <f t="shared" si="16"/>
        <v/>
      </c>
      <c r="F373" s="93" t="str">
        <f>IF($I$1&lt;&gt;"y", "", IF(A374="", "", IFERROR(LOOKUP(2,1/(COUNTIF($F$2:F372,get_country)=0),get_country), "")))</f>
        <v/>
      </c>
      <c r="G373" s="93" t="str">
        <f t="shared" si="15"/>
        <v/>
      </c>
      <c r="H373" s="67" t="str">
        <f t="array" aca="1" ref="H373" ca="1">IF($I$1&lt;&gt;"y", "", IFERROR(INDEX(countrylistsize,MATCH(SMALL(NOT(countrylistsize="")*IF(ISNUMBER(countrylistsize),COUNTIF(countrylistsize,"&lt;="&amp;countrylistsize),COUNTIF(countrylistsize,"&lt;="&amp;countrylistsize)+SUM(ISNUMBER(countrylistsize))),ROWS(F$3:F373)+SUM(ISBLANK(countrylistsize))),NOT(countrylistsize="")*IF(ISNUMBER(countrylistsize),COUNTIF(countrylistsize,"&lt;="&amp;countrylistsize),COUNTIF(countrylistsize,"&lt;="&amp;countrylistsize)+SUM(ISNUMBER(countrylistsize))),0)), ""))</f>
        <v/>
      </c>
      <c r="I373" s="70"/>
      <c r="J373" s="67" t="str">
        <f t="array" aca="1" ref="J373" ca="1">IF($I$1&lt;&gt;"y", "", IFERROR(INDEX(admin1listsize,MATCH(SMALL(NOT(admin1listsize="")*IF(ISNUMBER(admin1listsize),COUNTIF(admin1listsize,"&lt;="&amp;admin1listsize),COUNTIF(admin1listsize,"&lt;="&amp;admin1listsize)+SUM(ISNUMBER(admin1listsize))),ROWS(D$3:D373)+SUM(ISBLANK(admin1listsize))),NOT(admin1listsize="")*IF(ISNUMBER(admin1listsize),COUNTIF(admin1listsize,"&lt;="&amp;admin1listsize),COUNTIF(admin1listsize,"&lt;="&amp;admin1listsize)+SUM(ISNUMBER(admin1listsize))),0)), ""))</f>
        <v/>
      </c>
      <c r="K373" s="71"/>
    </row>
    <row r="374" spans="1:11" s="1" customFormat="1" x14ac:dyDescent="0.25">
      <c r="A374" s="93" t="str">
        <f>IF($I$1&lt;&gt;"y", "", IF(ISBLANK(DATA!D375),"",IF(ISBLANK(DATA!K375),"NO DATA",DATA!K375)))</f>
        <v/>
      </c>
      <c r="B374" s="93" t="str">
        <f>IF($I$1&lt;&gt;"y", "",IF(ISBLANK(DATA!D375),"", IF(ISBLANK(DATA!L375),"NO DATA",DATA!L375)))</f>
        <v/>
      </c>
      <c r="C374" s="93" t="str">
        <f t="shared" si="17"/>
        <v/>
      </c>
      <c r="D374" s="93" t="str">
        <f>IF($I$1&lt;&gt;"y", "", IF(C375="", "", IFERROR(LOOKUP(2,1/(COUNTIF($D$2:D373,mergednames)=0),mergednames), "")))</f>
        <v/>
      </c>
      <c r="E374" s="93" t="str">
        <f t="shared" si="16"/>
        <v/>
      </c>
      <c r="F374" s="93" t="str">
        <f>IF($I$1&lt;&gt;"y", "", IF(A375="", "", IFERROR(LOOKUP(2,1/(COUNTIF($F$2:F373,get_country)=0),get_country), "")))</f>
        <v/>
      </c>
      <c r="G374" s="93" t="str">
        <f t="shared" si="15"/>
        <v/>
      </c>
      <c r="H374" s="67" t="str">
        <f t="array" aca="1" ref="H374" ca="1">IF($I$1&lt;&gt;"y", "", IFERROR(INDEX(countrylistsize,MATCH(SMALL(NOT(countrylistsize="")*IF(ISNUMBER(countrylistsize),COUNTIF(countrylistsize,"&lt;="&amp;countrylistsize),COUNTIF(countrylistsize,"&lt;="&amp;countrylistsize)+SUM(ISNUMBER(countrylistsize))),ROWS(F$3:F374)+SUM(ISBLANK(countrylistsize))),NOT(countrylistsize="")*IF(ISNUMBER(countrylistsize),COUNTIF(countrylistsize,"&lt;="&amp;countrylistsize),COUNTIF(countrylistsize,"&lt;="&amp;countrylistsize)+SUM(ISNUMBER(countrylistsize))),0)), ""))</f>
        <v/>
      </c>
      <c r="I374" s="70"/>
      <c r="J374" s="67" t="str">
        <f t="array" aca="1" ref="J374" ca="1">IF($I$1&lt;&gt;"y", "", IFERROR(INDEX(admin1listsize,MATCH(SMALL(NOT(admin1listsize="")*IF(ISNUMBER(admin1listsize),COUNTIF(admin1listsize,"&lt;="&amp;admin1listsize),COUNTIF(admin1listsize,"&lt;="&amp;admin1listsize)+SUM(ISNUMBER(admin1listsize))),ROWS(D$3:D374)+SUM(ISBLANK(admin1listsize))),NOT(admin1listsize="")*IF(ISNUMBER(admin1listsize),COUNTIF(admin1listsize,"&lt;="&amp;admin1listsize),COUNTIF(admin1listsize,"&lt;="&amp;admin1listsize)+SUM(ISNUMBER(admin1listsize))),0)), ""))</f>
        <v/>
      </c>
      <c r="K374" s="71"/>
    </row>
    <row r="375" spans="1:11" s="1" customFormat="1" x14ac:dyDescent="0.25">
      <c r="A375" s="93" t="str">
        <f>IF($I$1&lt;&gt;"y", "", IF(ISBLANK(DATA!D376),"",IF(ISBLANK(DATA!K376),"NO DATA",DATA!K376)))</f>
        <v/>
      </c>
      <c r="B375" s="93" t="str">
        <f>IF($I$1&lt;&gt;"y", "",IF(ISBLANK(DATA!D376),"", IF(ISBLANK(DATA!L376),"NO DATA",DATA!L376)))</f>
        <v/>
      </c>
      <c r="C375" s="93" t="str">
        <f t="shared" si="17"/>
        <v/>
      </c>
      <c r="D375" s="93" t="str">
        <f>IF($I$1&lt;&gt;"y", "", IF(C376="", "", IFERROR(LOOKUP(2,1/(COUNTIF($D$2:D374,mergednames)=0),mergednames), "")))</f>
        <v/>
      </c>
      <c r="E375" s="93" t="str">
        <f t="shared" si="16"/>
        <v/>
      </c>
      <c r="F375" s="93" t="str">
        <f>IF($I$1&lt;&gt;"y", "", IF(A376="", "", IFERROR(LOOKUP(2,1/(COUNTIF($F$2:F374,get_country)=0),get_country), "")))</f>
        <v/>
      </c>
      <c r="G375" s="93" t="str">
        <f t="shared" si="15"/>
        <v/>
      </c>
      <c r="H375" s="67" t="str">
        <f t="array" aca="1" ref="H375" ca="1">IF($I$1&lt;&gt;"y", "", IFERROR(INDEX(countrylistsize,MATCH(SMALL(NOT(countrylistsize="")*IF(ISNUMBER(countrylistsize),COUNTIF(countrylistsize,"&lt;="&amp;countrylistsize),COUNTIF(countrylistsize,"&lt;="&amp;countrylistsize)+SUM(ISNUMBER(countrylistsize))),ROWS(F$3:F375)+SUM(ISBLANK(countrylistsize))),NOT(countrylistsize="")*IF(ISNUMBER(countrylistsize),COUNTIF(countrylistsize,"&lt;="&amp;countrylistsize),COUNTIF(countrylistsize,"&lt;="&amp;countrylistsize)+SUM(ISNUMBER(countrylistsize))),0)), ""))</f>
        <v/>
      </c>
      <c r="I375" s="70"/>
      <c r="J375" s="67" t="str">
        <f t="array" aca="1" ref="J375" ca="1">IF($I$1&lt;&gt;"y", "", IFERROR(INDEX(admin1listsize,MATCH(SMALL(NOT(admin1listsize="")*IF(ISNUMBER(admin1listsize),COUNTIF(admin1listsize,"&lt;="&amp;admin1listsize),COUNTIF(admin1listsize,"&lt;="&amp;admin1listsize)+SUM(ISNUMBER(admin1listsize))),ROWS(D$3:D375)+SUM(ISBLANK(admin1listsize))),NOT(admin1listsize="")*IF(ISNUMBER(admin1listsize),COUNTIF(admin1listsize,"&lt;="&amp;admin1listsize),COUNTIF(admin1listsize,"&lt;="&amp;admin1listsize)+SUM(ISNUMBER(admin1listsize))),0)), ""))</f>
        <v/>
      </c>
      <c r="K375" s="71"/>
    </row>
    <row r="376" spans="1:11" s="1" customFormat="1" x14ac:dyDescent="0.25">
      <c r="A376" s="93" t="str">
        <f>IF($I$1&lt;&gt;"y", "", IF(ISBLANK(DATA!D377),"",IF(ISBLANK(DATA!K377),"NO DATA",DATA!K377)))</f>
        <v/>
      </c>
      <c r="B376" s="93" t="str">
        <f>IF($I$1&lt;&gt;"y", "",IF(ISBLANK(DATA!D377),"", IF(ISBLANK(DATA!L377),"NO DATA",DATA!L377)))</f>
        <v/>
      </c>
      <c r="C376" s="93" t="str">
        <f t="shared" si="17"/>
        <v/>
      </c>
      <c r="D376" s="93" t="str">
        <f>IF($I$1&lt;&gt;"y", "", IF(C377="", "", IFERROR(LOOKUP(2,1/(COUNTIF($D$2:D375,mergednames)=0),mergednames), "")))</f>
        <v/>
      </c>
      <c r="E376" s="93" t="str">
        <f t="shared" si="16"/>
        <v/>
      </c>
      <c r="F376" s="93" t="str">
        <f>IF($I$1&lt;&gt;"y", "", IF(A377="", "", IFERROR(LOOKUP(2,1/(COUNTIF($F$2:F375,get_country)=0),get_country), "")))</f>
        <v/>
      </c>
      <c r="G376" s="93" t="str">
        <f t="shared" si="15"/>
        <v/>
      </c>
      <c r="H376" s="67" t="str">
        <f t="array" aca="1" ref="H376" ca="1">IF($I$1&lt;&gt;"y", "", IFERROR(INDEX(countrylistsize,MATCH(SMALL(NOT(countrylistsize="")*IF(ISNUMBER(countrylistsize),COUNTIF(countrylistsize,"&lt;="&amp;countrylistsize),COUNTIF(countrylistsize,"&lt;="&amp;countrylistsize)+SUM(ISNUMBER(countrylistsize))),ROWS(F$3:F376)+SUM(ISBLANK(countrylistsize))),NOT(countrylistsize="")*IF(ISNUMBER(countrylistsize),COUNTIF(countrylistsize,"&lt;="&amp;countrylistsize),COUNTIF(countrylistsize,"&lt;="&amp;countrylistsize)+SUM(ISNUMBER(countrylistsize))),0)), ""))</f>
        <v/>
      </c>
      <c r="I376" s="70"/>
      <c r="J376" s="67" t="str">
        <f t="array" aca="1" ref="J376" ca="1">IF($I$1&lt;&gt;"y", "", IFERROR(INDEX(admin1listsize,MATCH(SMALL(NOT(admin1listsize="")*IF(ISNUMBER(admin1listsize),COUNTIF(admin1listsize,"&lt;="&amp;admin1listsize),COUNTIF(admin1listsize,"&lt;="&amp;admin1listsize)+SUM(ISNUMBER(admin1listsize))),ROWS(D$3:D376)+SUM(ISBLANK(admin1listsize))),NOT(admin1listsize="")*IF(ISNUMBER(admin1listsize),COUNTIF(admin1listsize,"&lt;="&amp;admin1listsize),COUNTIF(admin1listsize,"&lt;="&amp;admin1listsize)+SUM(ISNUMBER(admin1listsize))),0)), ""))</f>
        <v/>
      </c>
      <c r="K376" s="71"/>
    </row>
    <row r="377" spans="1:11" s="1" customFormat="1" x14ac:dyDescent="0.25">
      <c r="A377" s="93" t="str">
        <f>IF($I$1&lt;&gt;"y", "", IF(ISBLANK(DATA!D378),"",IF(ISBLANK(DATA!K378),"NO DATA",DATA!K378)))</f>
        <v/>
      </c>
      <c r="B377" s="93" t="str">
        <f>IF($I$1&lt;&gt;"y", "",IF(ISBLANK(DATA!D378),"", IF(ISBLANK(DATA!L378),"NO DATA",DATA!L378)))</f>
        <v/>
      </c>
      <c r="C377" s="93" t="str">
        <f t="shared" si="17"/>
        <v/>
      </c>
      <c r="D377" s="93" t="str">
        <f>IF($I$1&lt;&gt;"y", "", IF(C378="", "", IFERROR(LOOKUP(2,1/(COUNTIF($D$2:D376,mergednames)=0),mergednames), "")))</f>
        <v/>
      </c>
      <c r="E377" s="93" t="str">
        <f t="shared" si="16"/>
        <v/>
      </c>
      <c r="F377" s="93" t="str">
        <f>IF($I$1&lt;&gt;"y", "", IF(A378="", "", IFERROR(LOOKUP(2,1/(COUNTIF($F$2:F376,get_country)=0),get_country), "")))</f>
        <v/>
      </c>
      <c r="G377" s="93" t="str">
        <f t="shared" si="15"/>
        <v/>
      </c>
      <c r="H377" s="67" t="str">
        <f t="array" aca="1" ref="H377" ca="1">IF($I$1&lt;&gt;"y", "", IFERROR(INDEX(countrylistsize,MATCH(SMALL(NOT(countrylistsize="")*IF(ISNUMBER(countrylistsize),COUNTIF(countrylistsize,"&lt;="&amp;countrylistsize),COUNTIF(countrylistsize,"&lt;="&amp;countrylistsize)+SUM(ISNUMBER(countrylistsize))),ROWS(F$3:F377)+SUM(ISBLANK(countrylistsize))),NOT(countrylistsize="")*IF(ISNUMBER(countrylistsize),COUNTIF(countrylistsize,"&lt;="&amp;countrylistsize),COUNTIF(countrylistsize,"&lt;="&amp;countrylistsize)+SUM(ISNUMBER(countrylistsize))),0)), ""))</f>
        <v/>
      </c>
      <c r="I377" s="70"/>
      <c r="J377" s="67" t="str">
        <f t="array" aca="1" ref="J377" ca="1">IF($I$1&lt;&gt;"y", "", IFERROR(INDEX(admin1listsize,MATCH(SMALL(NOT(admin1listsize="")*IF(ISNUMBER(admin1listsize),COUNTIF(admin1listsize,"&lt;="&amp;admin1listsize),COUNTIF(admin1listsize,"&lt;="&amp;admin1listsize)+SUM(ISNUMBER(admin1listsize))),ROWS(D$3:D377)+SUM(ISBLANK(admin1listsize))),NOT(admin1listsize="")*IF(ISNUMBER(admin1listsize),COUNTIF(admin1listsize,"&lt;="&amp;admin1listsize),COUNTIF(admin1listsize,"&lt;="&amp;admin1listsize)+SUM(ISNUMBER(admin1listsize))),0)), ""))</f>
        <v/>
      </c>
      <c r="K377" s="71"/>
    </row>
    <row r="378" spans="1:11" s="1" customFormat="1" x14ac:dyDescent="0.25">
      <c r="A378" s="93" t="str">
        <f>IF($I$1&lt;&gt;"y", "", IF(ISBLANK(DATA!D379),"",IF(ISBLANK(DATA!K379),"NO DATA",DATA!K379)))</f>
        <v/>
      </c>
      <c r="B378" s="93" t="str">
        <f>IF($I$1&lt;&gt;"y", "",IF(ISBLANK(DATA!D379),"", IF(ISBLANK(DATA!L379),"NO DATA",DATA!L379)))</f>
        <v/>
      </c>
      <c r="C378" s="93" t="str">
        <f t="shared" si="17"/>
        <v/>
      </c>
      <c r="D378" s="93" t="str">
        <f>IF($I$1&lt;&gt;"y", "", IF(C379="", "", IFERROR(LOOKUP(2,1/(COUNTIF($D$2:D377,mergednames)=0),mergednames), "")))</f>
        <v/>
      </c>
      <c r="E378" s="93" t="str">
        <f t="shared" si="16"/>
        <v/>
      </c>
      <c r="F378" s="93" t="str">
        <f>IF($I$1&lt;&gt;"y", "", IF(A379="", "", IFERROR(LOOKUP(2,1/(COUNTIF($F$2:F377,get_country)=0),get_country), "")))</f>
        <v/>
      </c>
      <c r="G378" s="93" t="str">
        <f t="shared" si="15"/>
        <v/>
      </c>
      <c r="H378" s="67" t="str">
        <f t="array" aca="1" ref="H378" ca="1">IF($I$1&lt;&gt;"y", "", IFERROR(INDEX(countrylistsize,MATCH(SMALL(NOT(countrylistsize="")*IF(ISNUMBER(countrylistsize),COUNTIF(countrylistsize,"&lt;="&amp;countrylistsize),COUNTIF(countrylistsize,"&lt;="&amp;countrylistsize)+SUM(ISNUMBER(countrylistsize))),ROWS(F$3:F378)+SUM(ISBLANK(countrylistsize))),NOT(countrylistsize="")*IF(ISNUMBER(countrylistsize),COUNTIF(countrylistsize,"&lt;="&amp;countrylistsize),COUNTIF(countrylistsize,"&lt;="&amp;countrylistsize)+SUM(ISNUMBER(countrylistsize))),0)), ""))</f>
        <v/>
      </c>
      <c r="I378" s="70"/>
      <c r="J378" s="67" t="str">
        <f t="array" aca="1" ref="J378" ca="1">IF($I$1&lt;&gt;"y", "", IFERROR(INDEX(admin1listsize,MATCH(SMALL(NOT(admin1listsize="")*IF(ISNUMBER(admin1listsize),COUNTIF(admin1listsize,"&lt;="&amp;admin1listsize),COUNTIF(admin1listsize,"&lt;="&amp;admin1listsize)+SUM(ISNUMBER(admin1listsize))),ROWS(D$3:D378)+SUM(ISBLANK(admin1listsize))),NOT(admin1listsize="")*IF(ISNUMBER(admin1listsize),COUNTIF(admin1listsize,"&lt;="&amp;admin1listsize),COUNTIF(admin1listsize,"&lt;="&amp;admin1listsize)+SUM(ISNUMBER(admin1listsize))),0)), ""))</f>
        <v/>
      </c>
      <c r="K378" s="71"/>
    </row>
    <row r="379" spans="1:11" s="1" customFormat="1" x14ac:dyDescent="0.25">
      <c r="A379" s="93" t="str">
        <f>IF($I$1&lt;&gt;"y", "", IF(ISBLANK(DATA!D380),"",IF(ISBLANK(DATA!K380),"NO DATA",DATA!K380)))</f>
        <v/>
      </c>
      <c r="B379" s="93" t="str">
        <f>IF($I$1&lt;&gt;"y", "",IF(ISBLANK(DATA!D380),"", IF(ISBLANK(DATA!L380),"NO DATA",DATA!L380)))</f>
        <v/>
      </c>
      <c r="C379" s="93" t="str">
        <f t="shared" si="17"/>
        <v/>
      </c>
      <c r="D379" s="93" t="str">
        <f>IF($I$1&lt;&gt;"y", "", IF(C380="", "", IFERROR(LOOKUP(2,1/(COUNTIF($D$2:D378,mergednames)=0),mergednames), "")))</f>
        <v/>
      </c>
      <c r="E379" s="93" t="str">
        <f t="shared" si="16"/>
        <v/>
      </c>
      <c r="F379" s="93" t="str">
        <f>IF($I$1&lt;&gt;"y", "", IF(A380="", "", IFERROR(LOOKUP(2,1/(COUNTIF($F$2:F378,get_country)=0),get_country), "")))</f>
        <v/>
      </c>
      <c r="G379" s="93" t="str">
        <f t="shared" si="15"/>
        <v/>
      </c>
      <c r="H379" s="67" t="str">
        <f t="array" aca="1" ref="H379" ca="1">IF($I$1&lt;&gt;"y", "", IFERROR(INDEX(countrylistsize,MATCH(SMALL(NOT(countrylistsize="")*IF(ISNUMBER(countrylistsize),COUNTIF(countrylistsize,"&lt;="&amp;countrylistsize),COUNTIF(countrylistsize,"&lt;="&amp;countrylistsize)+SUM(ISNUMBER(countrylistsize))),ROWS(F$3:F379)+SUM(ISBLANK(countrylistsize))),NOT(countrylistsize="")*IF(ISNUMBER(countrylistsize),COUNTIF(countrylistsize,"&lt;="&amp;countrylistsize),COUNTIF(countrylistsize,"&lt;="&amp;countrylistsize)+SUM(ISNUMBER(countrylistsize))),0)), ""))</f>
        <v/>
      </c>
      <c r="I379" s="70"/>
      <c r="J379" s="67" t="str">
        <f t="array" aca="1" ref="J379" ca="1">IF($I$1&lt;&gt;"y", "", IFERROR(INDEX(admin1listsize,MATCH(SMALL(NOT(admin1listsize="")*IF(ISNUMBER(admin1listsize),COUNTIF(admin1listsize,"&lt;="&amp;admin1listsize),COUNTIF(admin1listsize,"&lt;="&amp;admin1listsize)+SUM(ISNUMBER(admin1listsize))),ROWS(D$3:D379)+SUM(ISBLANK(admin1listsize))),NOT(admin1listsize="")*IF(ISNUMBER(admin1listsize),COUNTIF(admin1listsize,"&lt;="&amp;admin1listsize),COUNTIF(admin1listsize,"&lt;="&amp;admin1listsize)+SUM(ISNUMBER(admin1listsize))),0)), ""))</f>
        <v/>
      </c>
      <c r="K379" s="71"/>
    </row>
    <row r="380" spans="1:11" s="1" customFormat="1" x14ac:dyDescent="0.25">
      <c r="A380" s="93" t="str">
        <f>IF($I$1&lt;&gt;"y", "", IF(ISBLANK(DATA!D381),"",IF(ISBLANK(DATA!K381),"NO DATA",DATA!K381)))</f>
        <v/>
      </c>
      <c r="B380" s="93" t="str">
        <f>IF($I$1&lt;&gt;"y", "",IF(ISBLANK(DATA!D381),"", IF(ISBLANK(DATA!L381),"NO DATA",DATA!L381)))</f>
        <v/>
      </c>
      <c r="C380" s="93" t="str">
        <f t="shared" si="17"/>
        <v/>
      </c>
      <c r="D380" s="93" t="str">
        <f>IF($I$1&lt;&gt;"y", "", IF(C381="", "", IFERROR(LOOKUP(2,1/(COUNTIF($D$2:D379,mergednames)=0),mergednames), "")))</f>
        <v/>
      </c>
      <c r="E380" s="93" t="str">
        <f t="shared" si="16"/>
        <v/>
      </c>
      <c r="F380" s="93" t="str">
        <f>IF($I$1&lt;&gt;"y", "", IF(A381="", "", IFERROR(LOOKUP(2,1/(COUNTIF($F$2:F379,get_country)=0),get_country), "")))</f>
        <v/>
      </c>
      <c r="G380" s="93" t="str">
        <f t="shared" si="15"/>
        <v/>
      </c>
      <c r="H380" s="67" t="str">
        <f t="array" aca="1" ref="H380" ca="1">IF($I$1&lt;&gt;"y", "", IFERROR(INDEX(countrylistsize,MATCH(SMALL(NOT(countrylistsize="")*IF(ISNUMBER(countrylistsize),COUNTIF(countrylistsize,"&lt;="&amp;countrylistsize),COUNTIF(countrylistsize,"&lt;="&amp;countrylistsize)+SUM(ISNUMBER(countrylistsize))),ROWS(F$3:F380)+SUM(ISBLANK(countrylistsize))),NOT(countrylistsize="")*IF(ISNUMBER(countrylistsize),COUNTIF(countrylistsize,"&lt;="&amp;countrylistsize),COUNTIF(countrylistsize,"&lt;="&amp;countrylistsize)+SUM(ISNUMBER(countrylistsize))),0)), ""))</f>
        <v/>
      </c>
      <c r="I380" s="70"/>
      <c r="J380" s="67" t="str">
        <f t="array" aca="1" ref="J380" ca="1">IF($I$1&lt;&gt;"y", "", IFERROR(INDEX(admin1listsize,MATCH(SMALL(NOT(admin1listsize="")*IF(ISNUMBER(admin1listsize),COUNTIF(admin1listsize,"&lt;="&amp;admin1listsize),COUNTIF(admin1listsize,"&lt;="&amp;admin1listsize)+SUM(ISNUMBER(admin1listsize))),ROWS(D$3:D380)+SUM(ISBLANK(admin1listsize))),NOT(admin1listsize="")*IF(ISNUMBER(admin1listsize),COUNTIF(admin1listsize,"&lt;="&amp;admin1listsize),COUNTIF(admin1listsize,"&lt;="&amp;admin1listsize)+SUM(ISNUMBER(admin1listsize))),0)), ""))</f>
        <v/>
      </c>
      <c r="K380" s="71"/>
    </row>
    <row r="381" spans="1:11" s="1" customFormat="1" x14ac:dyDescent="0.25">
      <c r="A381" s="93" t="str">
        <f>IF($I$1&lt;&gt;"y", "", IF(ISBLANK(DATA!D382),"",IF(ISBLANK(DATA!K382),"NO DATA",DATA!K382)))</f>
        <v/>
      </c>
      <c r="B381" s="93" t="str">
        <f>IF($I$1&lt;&gt;"y", "",IF(ISBLANK(DATA!D382),"", IF(ISBLANK(DATA!L382),"NO DATA",DATA!L382)))</f>
        <v/>
      </c>
      <c r="C381" s="93" t="str">
        <f t="shared" si="17"/>
        <v/>
      </c>
      <c r="D381" s="93" t="str">
        <f>IF($I$1&lt;&gt;"y", "", IF(C382="", "", IFERROR(LOOKUP(2,1/(COUNTIF($D$2:D380,mergednames)=0),mergednames), "")))</f>
        <v/>
      </c>
      <c r="E381" s="93" t="str">
        <f t="shared" si="16"/>
        <v/>
      </c>
      <c r="F381" s="93" t="str">
        <f>IF($I$1&lt;&gt;"y", "", IF(A382="", "", IFERROR(LOOKUP(2,1/(COUNTIF($F$2:F380,get_country)=0),get_country), "")))</f>
        <v/>
      </c>
      <c r="G381" s="93" t="str">
        <f t="shared" si="15"/>
        <v/>
      </c>
      <c r="H381" s="67" t="str">
        <f t="array" aca="1" ref="H381" ca="1">IF($I$1&lt;&gt;"y", "", IFERROR(INDEX(countrylistsize,MATCH(SMALL(NOT(countrylistsize="")*IF(ISNUMBER(countrylistsize),COUNTIF(countrylistsize,"&lt;="&amp;countrylistsize),COUNTIF(countrylistsize,"&lt;="&amp;countrylistsize)+SUM(ISNUMBER(countrylistsize))),ROWS(F$3:F381)+SUM(ISBLANK(countrylistsize))),NOT(countrylistsize="")*IF(ISNUMBER(countrylistsize),COUNTIF(countrylistsize,"&lt;="&amp;countrylistsize),COUNTIF(countrylistsize,"&lt;="&amp;countrylistsize)+SUM(ISNUMBER(countrylistsize))),0)), ""))</f>
        <v/>
      </c>
      <c r="I381" s="70"/>
      <c r="J381" s="67" t="str">
        <f t="array" aca="1" ref="J381" ca="1">IF($I$1&lt;&gt;"y", "", IFERROR(INDEX(admin1listsize,MATCH(SMALL(NOT(admin1listsize="")*IF(ISNUMBER(admin1listsize),COUNTIF(admin1listsize,"&lt;="&amp;admin1listsize),COUNTIF(admin1listsize,"&lt;="&amp;admin1listsize)+SUM(ISNUMBER(admin1listsize))),ROWS(D$3:D381)+SUM(ISBLANK(admin1listsize))),NOT(admin1listsize="")*IF(ISNUMBER(admin1listsize),COUNTIF(admin1listsize,"&lt;="&amp;admin1listsize),COUNTIF(admin1listsize,"&lt;="&amp;admin1listsize)+SUM(ISNUMBER(admin1listsize))),0)), ""))</f>
        <v/>
      </c>
      <c r="K381" s="71"/>
    </row>
    <row r="382" spans="1:11" s="1" customFormat="1" x14ac:dyDescent="0.25">
      <c r="A382" s="93" t="str">
        <f>IF($I$1&lt;&gt;"y", "", IF(ISBLANK(DATA!D383),"",IF(ISBLANK(DATA!K383),"NO DATA",DATA!K383)))</f>
        <v/>
      </c>
      <c r="B382" s="93" t="str">
        <f>IF($I$1&lt;&gt;"y", "",IF(ISBLANK(DATA!D383),"", IF(ISBLANK(DATA!L383),"NO DATA",DATA!L383)))</f>
        <v/>
      </c>
      <c r="C382" s="93" t="str">
        <f t="shared" si="17"/>
        <v/>
      </c>
      <c r="D382" s="93" t="str">
        <f>IF($I$1&lt;&gt;"y", "", IF(C383="", "", IFERROR(LOOKUP(2,1/(COUNTIF($D$2:D381,mergednames)=0),mergednames), "")))</f>
        <v/>
      </c>
      <c r="E382" s="93" t="str">
        <f t="shared" si="16"/>
        <v/>
      </c>
      <c r="F382" s="93" t="str">
        <f>IF($I$1&lt;&gt;"y", "", IF(A383="", "", IFERROR(LOOKUP(2,1/(COUNTIF($F$2:F381,get_country)=0),get_country), "")))</f>
        <v/>
      </c>
      <c r="G382" s="93" t="str">
        <f t="shared" si="15"/>
        <v/>
      </c>
      <c r="H382" s="67" t="str">
        <f t="array" aca="1" ref="H382" ca="1">IF($I$1&lt;&gt;"y", "", IFERROR(INDEX(countrylistsize,MATCH(SMALL(NOT(countrylistsize="")*IF(ISNUMBER(countrylistsize),COUNTIF(countrylistsize,"&lt;="&amp;countrylistsize),COUNTIF(countrylistsize,"&lt;="&amp;countrylistsize)+SUM(ISNUMBER(countrylistsize))),ROWS(F$3:F382)+SUM(ISBLANK(countrylistsize))),NOT(countrylistsize="")*IF(ISNUMBER(countrylistsize),COUNTIF(countrylistsize,"&lt;="&amp;countrylistsize),COUNTIF(countrylistsize,"&lt;="&amp;countrylistsize)+SUM(ISNUMBER(countrylistsize))),0)), ""))</f>
        <v/>
      </c>
      <c r="I382" s="70"/>
      <c r="J382" s="67" t="str">
        <f t="array" aca="1" ref="J382" ca="1">IF($I$1&lt;&gt;"y", "", IFERROR(INDEX(admin1listsize,MATCH(SMALL(NOT(admin1listsize="")*IF(ISNUMBER(admin1listsize),COUNTIF(admin1listsize,"&lt;="&amp;admin1listsize),COUNTIF(admin1listsize,"&lt;="&amp;admin1listsize)+SUM(ISNUMBER(admin1listsize))),ROWS(D$3:D382)+SUM(ISBLANK(admin1listsize))),NOT(admin1listsize="")*IF(ISNUMBER(admin1listsize),COUNTIF(admin1listsize,"&lt;="&amp;admin1listsize),COUNTIF(admin1listsize,"&lt;="&amp;admin1listsize)+SUM(ISNUMBER(admin1listsize))),0)), ""))</f>
        <v/>
      </c>
      <c r="K382" s="71"/>
    </row>
    <row r="383" spans="1:11" s="1" customFormat="1" x14ac:dyDescent="0.25">
      <c r="A383" s="93" t="str">
        <f>IF($I$1&lt;&gt;"y", "", IF(ISBLANK(DATA!D384),"",IF(ISBLANK(DATA!K384),"NO DATA",DATA!K384)))</f>
        <v/>
      </c>
      <c r="B383" s="93" t="str">
        <f>IF($I$1&lt;&gt;"y", "",IF(ISBLANK(DATA!D384),"", IF(ISBLANK(DATA!L384),"NO DATA",DATA!L384)))</f>
        <v/>
      </c>
      <c r="C383" s="93" t="str">
        <f t="shared" si="17"/>
        <v/>
      </c>
      <c r="D383" s="93" t="str">
        <f>IF($I$1&lt;&gt;"y", "", IF(C384="", "", IFERROR(LOOKUP(2,1/(COUNTIF($D$2:D382,mergednames)=0),mergednames), "")))</f>
        <v/>
      </c>
      <c r="E383" s="93" t="str">
        <f t="shared" si="16"/>
        <v/>
      </c>
      <c r="F383" s="93" t="str">
        <f>IF($I$1&lt;&gt;"y", "", IF(A384="", "", IFERROR(LOOKUP(2,1/(COUNTIF($F$2:F382,get_country)=0),get_country), "")))</f>
        <v/>
      </c>
      <c r="G383" s="93" t="str">
        <f t="shared" si="15"/>
        <v/>
      </c>
      <c r="H383" s="67" t="str">
        <f t="array" aca="1" ref="H383" ca="1">IF($I$1&lt;&gt;"y", "", IFERROR(INDEX(countrylistsize,MATCH(SMALL(NOT(countrylistsize="")*IF(ISNUMBER(countrylistsize),COUNTIF(countrylistsize,"&lt;="&amp;countrylistsize),COUNTIF(countrylistsize,"&lt;="&amp;countrylistsize)+SUM(ISNUMBER(countrylistsize))),ROWS(F$3:F383)+SUM(ISBLANK(countrylistsize))),NOT(countrylistsize="")*IF(ISNUMBER(countrylistsize),COUNTIF(countrylistsize,"&lt;="&amp;countrylistsize),COUNTIF(countrylistsize,"&lt;="&amp;countrylistsize)+SUM(ISNUMBER(countrylistsize))),0)), ""))</f>
        <v/>
      </c>
      <c r="I383" s="70"/>
      <c r="J383" s="67" t="str">
        <f t="array" aca="1" ref="J383" ca="1">IF($I$1&lt;&gt;"y", "", IFERROR(INDEX(admin1listsize,MATCH(SMALL(NOT(admin1listsize="")*IF(ISNUMBER(admin1listsize),COUNTIF(admin1listsize,"&lt;="&amp;admin1listsize),COUNTIF(admin1listsize,"&lt;="&amp;admin1listsize)+SUM(ISNUMBER(admin1listsize))),ROWS(D$3:D383)+SUM(ISBLANK(admin1listsize))),NOT(admin1listsize="")*IF(ISNUMBER(admin1listsize),COUNTIF(admin1listsize,"&lt;="&amp;admin1listsize),COUNTIF(admin1listsize,"&lt;="&amp;admin1listsize)+SUM(ISNUMBER(admin1listsize))),0)), ""))</f>
        <v/>
      </c>
      <c r="K383" s="71"/>
    </row>
    <row r="384" spans="1:11" s="1" customFormat="1" x14ac:dyDescent="0.25">
      <c r="A384" s="93" t="str">
        <f>IF($I$1&lt;&gt;"y", "", IF(ISBLANK(DATA!D385),"",IF(ISBLANK(DATA!K385),"NO DATA",DATA!K385)))</f>
        <v/>
      </c>
      <c r="B384" s="93" t="str">
        <f>IF($I$1&lt;&gt;"y", "",IF(ISBLANK(DATA!D385),"", IF(ISBLANK(DATA!L385),"NO DATA",DATA!L385)))</f>
        <v/>
      </c>
      <c r="C384" s="93" t="str">
        <f t="shared" si="17"/>
        <v/>
      </c>
      <c r="D384" s="93" t="str">
        <f>IF($I$1&lt;&gt;"y", "", IF(C385="", "", IFERROR(LOOKUP(2,1/(COUNTIF($D$2:D383,mergednames)=0),mergednames), "")))</f>
        <v/>
      </c>
      <c r="E384" s="93" t="str">
        <f t="shared" si="16"/>
        <v/>
      </c>
      <c r="F384" s="93" t="str">
        <f>IF($I$1&lt;&gt;"y", "", IF(A385="", "", IFERROR(LOOKUP(2,1/(COUNTIF($F$2:F383,get_country)=0),get_country), "")))</f>
        <v/>
      </c>
      <c r="G384" s="93" t="str">
        <f t="shared" si="15"/>
        <v/>
      </c>
      <c r="H384" s="67" t="str">
        <f t="array" aca="1" ref="H384" ca="1">IF($I$1&lt;&gt;"y", "", IFERROR(INDEX(countrylistsize,MATCH(SMALL(NOT(countrylistsize="")*IF(ISNUMBER(countrylistsize),COUNTIF(countrylistsize,"&lt;="&amp;countrylistsize),COUNTIF(countrylistsize,"&lt;="&amp;countrylistsize)+SUM(ISNUMBER(countrylistsize))),ROWS(F$3:F384)+SUM(ISBLANK(countrylistsize))),NOT(countrylistsize="")*IF(ISNUMBER(countrylistsize),COUNTIF(countrylistsize,"&lt;="&amp;countrylistsize),COUNTIF(countrylistsize,"&lt;="&amp;countrylistsize)+SUM(ISNUMBER(countrylistsize))),0)), ""))</f>
        <v/>
      </c>
      <c r="I384" s="70"/>
      <c r="J384" s="67" t="str">
        <f t="array" aca="1" ref="J384" ca="1">IF($I$1&lt;&gt;"y", "", IFERROR(INDEX(admin1listsize,MATCH(SMALL(NOT(admin1listsize="")*IF(ISNUMBER(admin1listsize),COUNTIF(admin1listsize,"&lt;="&amp;admin1listsize),COUNTIF(admin1listsize,"&lt;="&amp;admin1listsize)+SUM(ISNUMBER(admin1listsize))),ROWS(D$3:D384)+SUM(ISBLANK(admin1listsize))),NOT(admin1listsize="")*IF(ISNUMBER(admin1listsize),COUNTIF(admin1listsize,"&lt;="&amp;admin1listsize),COUNTIF(admin1listsize,"&lt;="&amp;admin1listsize)+SUM(ISNUMBER(admin1listsize))),0)), ""))</f>
        <v/>
      </c>
      <c r="K384" s="71"/>
    </row>
    <row r="385" spans="1:11" s="1" customFormat="1" x14ac:dyDescent="0.25">
      <c r="A385" s="93" t="str">
        <f>IF($I$1&lt;&gt;"y", "", IF(ISBLANK(DATA!D386),"",IF(ISBLANK(DATA!K386),"NO DATA",DATA!K386)))</f>
        <v/>
      </c>
      <c r="B385" s="93" t="str">
        <f>IF($I$1&lt;&gt;"y", "",IF(ISBLANK(DATA!D386),"", IF(ISBLANK(DATA!L386),"NO DATA",DATA!L386)))</f>
        <v/>
      </c>
      <c r="C385" s="93" t="str">
        <f t="shared" si="17"/>
        <v/>
      </c>
      <c r="D385" s="93" t="str">
        <f>IF($I$1&lt;&gt;"y", "", IF(C386="", "", IFERROR(LOOKUP(2,1/(COUNTIF($D$2:D384,mergednames)=0),mergednames), "")))</f>
        <v/>
      </c>
      <c r="E385" s="93" t="str">
        <f t="shared" si="16"/>
        <v/>
      </c>
      <c r="F385" s="93" t="str">
        <f>IF($I$1&lt;&gt;"y", "", IF(A386="", "", IFERROR(LOOKUP(2,1/(COUNTIF($F$2:F384,get_country)=0),get_country), "")))</f>
        <v/>
      </c>
      <c r="G385" s="93" t="str">
        <f t="shared" si="15"/>
        <v/>
      </c>
      <c r="H385" s="67" t="str">
        <f t="array" aca="1" ref="H385" ca="1">IF($I$1&lt;&gt;"y", "", IFERROR(INDEX(countrylistsize,MATCH(SMALL(NOT(countrylistsize="")*IF(ISNUMBER(countrylistsize),COUNTIF(countrylistsize,"&lt;="&amp;countrylistsize),COUNTIF(countrylistsize,"&lt;="&amp;countrylistsize)+SUM(ISNUMBER(countrylistsize))),ROWS(F$3:F385)+SUM(ISBLANK(countrylistsize))),NOT(countrylistsize="")*IF(ISNUMBER(countrylistsize),COUNTIF(countrylistsize,"&lt;="&amp;countrylistsize),COUNTIF(countrylistsize,"&lt;="&amp;countrylistsize)+SUM(ISNUMBER(countrylistsize))),0)), ""))</f>
        <v/>
      </c>
      <c r="I385" s="70"/>
      <c r="J385" s="67" t="str">
        <f t="array" aca="1" ref="J385" ca="1">IF($I$1&lt;&gt;"y", "", IFERROR(INDEX(admin1listsize,MATCH(SMALL(NOT(admin1listsize="")*IF(ISNUMBER(admin1listsize),COUNTIF(admin1listsize,"&lt;="&amp;admin1listsize),COUNTIF(admin1listsize,"&lt;="&amp;admin1listsize)+SUM(ISNUMBER(admin1listsize))),ROWS(D$3:D385)+SUM(ISBLANK(admin1listsize))),NOT(admin1listsize="")*IF(ISNUMBER(admin1listsize),COUNTIF(admin1listsize,"&lt;="&amp;admin1listsize),COUNTIF(admin1listsize,"&lt;="&amp;admin1listsize)+SUM(ISNUMBER(admin1listsize))),0)), ""))</f>
        <v/>
      </c>
      <c r="K385" s="71"/>
    </row>
    <row r="386" spans="1:11" s="1" customFormat="1" x14ac:dyDescent="0.25">
      <c r="A386" s="93" t="str">
        <f>IF($I$1&lt;&gt;"y", "", IF(ISBLANK(DATA!D387),"",IF(ISBLANK(DATA!K387),"NO DATA",DATA!K387)))</f>
        <v/>
      </c>
      <c r="B386" s="93" t="str">
        <f>IF($I$1&lt;&gt;"y", "",IF(ISBLANK(DATA!D387),"", IF(ISBLANK(DATA!L387),"NO DATA",DATA!L387)))</f>
        <v/>
      </c>
      <c r="C386" s="93" t="str">
        <f t="shared" si="17"/>
        <v/>
      </c>
      <c r="D386" s="93" t="str">
        <f>IF($I$1&lt;&gt;"y", "", IF(C387="", "", IFERROR(LOOKUP(2,1/(COUNTIF($D$2:D385,mergednames)=0),mergednames), "")))</f>
        <v/>
      </c>
      <c r="E386" s="93" t="str">
        <f t="shared" si="16"/>
        <v/>
      </c>
      <c r="F386" s="93" t="str">
        <f>IF($I$1&lt;&gt;"y", "", IF(A387="", "", IFERROR(LOOKUP(2,1/(COUNTIF($F$2:F385,get_country)=0),get_country), "")))</f>
        <v/>
      </c>
      <c r="G386" s="93" t="str">
        <f t="shared" si="15"/>
        <v/>
      </c>
      <c r="H386" s="67" t="str">
        <f t="array" aca="1" ref="H386" ca="1">IF($I$1&lt;&gt;"y", "", IFERROR(INDEX(countrylistsize,MATCH(SMALL(NOT(countrylistsize="")*IF(ISNUMBER(countrylistsize),COUNTIF(countrylistsize,"&lt;="&amp;countrylistsize),COUNTIF(countrylistsize,"&lt;="&amp;countrylistsize)+SUM(ISNUMBER(countrylistsize))),ROWS(F$3:F386)+SUM(ISBLANK(countrylistsize))),NOT(countrylistsize="")*IF(ISNUMBER(countrylistsize),COUNTIF(countrylistsize,"&lt;="&amp;countrylistsize),COUNTIF(countrylistsize,"&lt;="&amp;countrylistsize)+SUM(ISNUMBER(countrylistsize))),0)), ""))</f>
        <v/>
      </c>
      <c r="I386" s="70"/>
      <c r="J386" s="67" t="str">
        <f t="array" aca="1" ref="J386" ca="1">IF($I$1&lt;&gt;"y", "", IFERROR(INDEX(admin1listsize,MATCH(SMALL(NOT(admin1listsize="")*IF(ISNUMBER(admin1listsize),COUNTIF(admin1listsize,"&lt;="&amp;admin1listsize),COUNTIF(admin1listsize,"&lt;="&amp;admin1listsize)+SUM(ISNUMBER(admin1listsize))),ROWS(D$3:D386)+SUM(ISBLANK(admin1listsize))),NOT(admin1listsize="")*IF(ISNUMBER(admin1listsize),COUNTIF(admin1listsize,"&lt;="&amp;admin1listsize),COUNTIF(admin1listsize,"&lt;="&amp;admin1listsize)+SUM(ISNUMBER(admin1listsize))),0)), ""))</f>
        <v/>
      </c>
      <c r="K386" s="71"/>
    </row>
    <row r="387" spans="1:11" s="1" customFormat="1" x14ac:dyDescent="0.25">
      <c r="A387" s="93" t="str">
        <f>IF($I$1&lt;&gt;"y", "", IF(ISBLANK(DATA!D388),"",IF(ISBLANK(DATA!K388),"NO DATA",DATA!K388)))</f>
        <v/>
      </c>
      <c r="B387" s="93" t="str">
        <f>IF($I$1&lt;&gt;"y", "",IF(ISBLANK(DATA!D388),"", IF(ISBLANK(DATA!L388),"NO DATA",DATA!L388)))</f>
        <v/>
      </c>
      <c r="C387" s="93" t="str">
        <f t="shared" si="17"/>
        <v/>
      </c>
      <c r="D387" s="93" t="str">
        <f>IF($I$1&lt;&gt;"y", "", IF(C388="", "", IFERROR(LOOKUP(2,1/(COUNTIF($D$2:D386,mergednames)=0),mergednames), "")))</f>
        <v/>
      </c>
      <c r="E387" s="93" t="str">
        <f t="shared" si="16"/>
        <v/>
      </c>
      <c r="F387" s="93" t="str">
        <f>IF($I$1&lt;&gt;"y", "", IF(A388="", "", IFERROR(LOOKUP(2,1/(COUNTIF($F$2:F386,get_country)=0),get_country), "")))</f>
        <v/>
      </c>
      <c r="G387" s="93" t="str">
        <f t="shared" ref="G387:G450" si="18">IF($I$1&lt;&gt;"y", "", IF(F387="", "", G386+1))</f>
        <v/>
      </c>
      <c r="H387" s="67" t="str">
        <f t="array" aca="1" ref="H387" ca="1">IF($I$1&lt;&gt;"y", "", IFERROR(INDEX(countrylistsize,MATCH(SMALL(NOT(countrylistsize="")*IF(ISNUMBER(countrylistsize),COUNTIF(countrylistsize,"&lt;="&amp;countrylistsize),COUNTIF(countrylistsize,"&lt;="&amp;countrylistsize)+SUM(ISNUMBER(countrylistsize))),ROWS(F$3:F387)+SUM(ISBLANK(countrylistsize))),NOT(countrylistsize="")*IF(ISNUMBER(countrylistsize),COUNTIF(countrylistsize,"&lt;="&amp;countrylistsize),COUNTIF(countrylistsize,"&lt;="&amp;countrylistsize)+SUM(ISNUMBER(countrylistsize))),0)), ""))</f>
        <v/>
      </c>
      <c r="I387" s="70"/>
      <c r="J387" s="67" t="str">
        <f t="array" aca="1" ref="J387" ca="1">IF($I$1&lt;&gt;"y", "", IFERROR(INDEX(admin1listsize,MATCH(SMALL(NOT(admin1listsize="")*IF(ISNUMBER(admin1listsize),COUNTIF(admin1listsize,"&lt;="&amp;admin1listsize),COUNTIF(admin1listsize,"&lt;="&amp;admin1listsize)+SUM(ISNUMBER(admin1listsize))),ROWS(D$3:D387)+SUM(ISBLANK(admin1listsize))),NOT(admin1listsize="")*IF(ISNUMBER(admin1listsize),COUNTIF(admin1listsize,"&lt;="&amp;admin1listsize),COUNTIF(admin1listsize,"&lt;="&amp;admin1listsize)+SUM(ISNUMBER(admin1listsize))),0)), ""))</f>
        <v/>
      </c>
      <c r="K387" s="71"/>
    </row>
    <row r="388" spans="1:11" s="1" customFormat="1" x14ac:dyDescent="0.25">
      <c r="A388" s="93" t="str">
        <f>IF($I$1&lt;&gt;"y", "", IF(ISBLANK(DATA!D389),"",IF(ISBLANK(DATA!K389),"NO DATA",DATA!K389)))</f>
        <v/>
      </c>
      <c r="B388" s="93" t="str">
        <f>IF($I$1&lt;&gt;"y", "",IF(ISBLANK(DATA!D389),"", IF(ISBLANK(DATA!L389),"NO DATA",DATA!L389)))</f>
        <v/>
      </c>
      <c r="C388" s="93" t="str">
        <f t="shared" si="17"/>
        <v/>
      </c>
      <c r="D388" s="93" t="str">
        <f>IF($I$1&lt;&gt;"y", "", IF(C389="", "", IFERROR(LOOKUP(2,1/(COUNTIF($D$2:D387,mergednames)=0),mergednames), "")))</f>
        <v/>
      </c>
      <c r="E388" s="93" t="str">
        <f t="shared" ref="E388:E451" si="19">IF($I$1&lt;&gt;"y", "", IF(D388="", "", E387+1))</f>
        <v/>
      </c>
      <c r="F388" s="93" t="str">
        <f>IF($I$1&lt;&gt;"y", "", IF(A389="", "", IFERROR(LOOKUP(2,1/(COUNTIF($F$2:F387,get_country)=0),get_country), "")))</f>
        <v/>
      </c>
      <c r="G388" s="93" t="str">
        <f t="shared" si="18"/>
        <v/>
      </c>
      <c r="H388" s="67" t="str">
        <f t="array" aca="1" ref="H388" ca="1">IF($I$1&lt;&gt;"y", "", IFERROR(INDEX(countrylistsize,MATCH(SMALL(NOT(countrylistsize="")*IF(ISNUMBER(countrylistsize),COUNTIF(countrylistsize,"&lt;="&amp;countrylistsize),COUNTIF(countrylistsize,"&lt;="&amp;countrylistsize)+SUM(ISNUMBER(countrylistsize))),ROWS(F$3:F388)+SUM(ISBLANK(countrylistsize))),NOT(countrylistsize="")*IF(ISNUMBER(countrylistsize),COUNTIF(countrylistsize,"&lt;="&amp;countrylistsize),COUNTIF(countrylistsize,"&lt;="&amp;countrylistsize)+SUM(ISNUMBER(countrylistsize))),0)), ""))</f>
        <v/>
      </c>
      <c r="I388" s="70"/>
      <c r="J388" s="67" t="str">
        <f t="array" aca="1" ref="J388" ca="1">IF($I$1&lt;&gt;"y", "", IFERROR(INDEX(admin1listsize,MATCH(SMALL(NOT(admin1listsize="")*IF(ISNUMBER(admin1listsize),COUNTIF(admin1listsize,"&lt;="&amp;admin1listsize),COUNTIF(admin1listsize,"&lt;="&amp;admin1listsize)+SUM(ISNUMBER(admin1listsize))),ROWS(D$3:D388)+SUM(ISBLANK(admin1listsize))),NOT(admin1listsize="")*IF(ISNUMBER(admin1listsize),COUNTIF(admin1listsize,"&lt;="&amp;admin1listsize),COUNTIF(admin1listsize,"&lt;="&amp;admin1listsize)+SUM(ISNUMBER(admin1listsize))),0)), ""))</f>
        <v/>
      </c>
      <c r="K388" s="71"/>
    </row>
    <row r="389" spans="1:11" s="1" customFormat="1" x14ac:dyDescent="0.25">
      <c r="A389" s="93" t="str">
        <f>IF($I$1&lt;&gt;"y", "", IF(ISBLANK(DATA!D390),"",IF(ISBLANK(DATA!K390),"NO DATA",DATA!K390)))</f>
        <v/>
      </c>
      <c r="B389" s="93" t="str">
        <f>IF($I$1&lt;&gt;"y", "",IF(ISBLANK(DATA!D390),"", IF(ISBLANK(DATA!L390),"NO DATA",DATA!L390)))</f>
        <v/>
      </c>
      <c r="C389" s="93" t="str">
        <f t="shared" ref="C389:C452" si="20">IF($I$1&lt;&gt;"y", "", IF(A389="", "", A389&amp;"@"&amp;B389))</f>
        <v/>
      </c>
      <c r="D389" s="93" t="str">
        <f>IF($I$1&lt;&gt;"y", "", IF(C390="", "", IFERROR(LOOKUP(2,1/(COUNTIF($D$2:D388,mergednames)=0),mergednames), "")))</f>
        <v/>
      </c>
      <c r="E389" s="93" t="str">
        <f t="shared" si="19"/>
        <v/>
      </c>
      <c r="F389" s="93" t="str">
        <f>IF($I$1&lt;&gt;"y", "", IF(A390="", "", IFERROR(LOOKUP(2,1/(COUNTIF($F$2:F388,get_country)=0),get_country), "")))</f>
        <v/>
      </c>
      <c r="G389" s="93" t="str">
        <f t="shared" si="18"/>
        <v/>
      </c>
      <c r="H389" s="67" t="str">
        <f t="array" aca="1" ref="H389" ca="1">IF($I$1&lt;&gt;"y", "", IFERROR(INDEX(countrylistsize,MATCH(SMALL(NOT(countrylistsize="")*IF(ISNUMBER(countrylistsize),COUNTIF(countrylistsize,"&lt;="&amp;countrylistsize),COUNTIF(countrylistsize,"&lt;="&amp;countrylistsize)+SUM(ISNUMBER(countrylistsize))),ROWS(F$3:F389)+SUM(ISBLANK(countrylistsize))),NOT(countrylistsize="")*IF(ISNUMBER(countrylistsize),COUNTIF(countrylistsize,"&lt;="&amp;countrylistsize),COUNTIF(countrylistsize,"&lt;="&amp;countrylistsize)+SUM(ISNUMBER(countrylistsize))),0)), ""))</f>
        <v/>
      </c>
      <c r="I389" s="70"/>
      <c r="J389" s="67" t="str">
        <f t="array" aca="1" ref="J389" ca="1">IF($I$1&lt;&gt;"y", "", IFERROR(INDEX(admin1listsize,MATCH(SMALL(NOT(admin1listsize="")*IF(ISNUMBER(admin1listsize),COUNTIF(admin1listsize,"&lt;="&amp;admin1listsize),COUNTIF(admin1listsize,"&lt;="&amp;admin1listsize)+SUM(ISNUMBER(admin1listsize))),ROWS(D$3:D389)+SUM(ISBLANK(admin1listsize))),NOT(admin1listsize="")*IF(ISNUMBER(admin1listsize),COUNTIF(admin1listsize,"&lt;="&amp;admin1listsize),COUNTIF(admin1listsize,"&lt;="&amp;admin1listsize)+SUM(ISNUMBER(admin1listsize))),0)), ""))</f>
        <v/>
      </c>
      <c r="K389" s="71"/>
    </row>
    <row r="390" spans="1:11" s="1" customFormat="1" x14ac:dyDescent="0.25">
      <c r="A390" s="93" t="str">
        <f>IF($I$1&lt;&gt;"y", "", IF(ISBLANK(DATA!D391),"",IF(ISBLANK(DATA!K391),"NO DATA",DATA!K391)))</f>
        <v/>
      </c>
      <c r="B390" s="93" t="str">
        <f>IF($I$1&lt;&gt;"y", "",IF(ISBLANK(DATA!D391),"", IF(ISBLANK(DATA!L391),"NO DATA",DATA!L391)))</f>
        <v/>
      </c>
      <c r="C390" s="93" t="str">
        <f t="shared" si="20"/>
        <v/>
      </c>
      <c r="D390" s="93" t="str">
        <f>IF($I$1&lt;&gt;"y", "", IF(C391="", "", IFERROR(LOOKUP(2,1/(COUNTIF($D$2:D389,mergednames)=0),mergednames), "")))</f>
        <v/>
      </c>
      <c r="E390" s="93" t="str">
        <f t="shared" si="19"/>
        <v/>
      </c>
      <c r="F390" s="93" t="str">
        <f>IF($I$1&lt;&gt;"y", "", IF(A391="", "", IFERROR(LOOKUP(2,1/(COUNTIF($F$2:F389,get_country)=0),get_country), "")))</f>
        <v/>
      </c>
      <c r="G390" s="93" t="str">
        <f t="shared" si="18"/>
        <v/>
      </c>
      <c r="H390" s="67" t="str">
        <f t="array" aca="1" ref="H390" ca="1">IF($I$1&lt;&gt;"y", "", IFERROR(INDEX(countrylistsize,MATCH(SMALL(NOT(countrylistsize="")*IF(ISNUMBER(countrylistsize),COUNTIF(countrylistsize,"&lt;="&amp;countrylistsize),COUNTIF(countrylistsize,"&lt;="&amp;countrylistsize)+SUM(ISNUMBER(countrylistsize))),ROWS(F$3:F390)+SUM(ISBLANK(countrylistsize))),NOT(countrylistsize="")*IF(ISNUMBER(countrylistsize),COUNTIF(countrylistsize,"&lt;="&amp;countrylistsize),COUNTIF(countrylistsize,"&lt;="&amp;countrylistsize)+SUM(ISNUMBER(countrylistsize))),0)), ""))</f>
        <v/>
      </c>
      <c r="I390" s="70"/>
      <c r="J390" s="67" t="str">
        <f t="array" aca="1" ref="J390" ca="1">IF($I$1&lt;&gt;"y", "", IFERROR(INDEX(admin1listsize,MATCH(SMALL(NOT(admin1listsize="")*IF(ISNUMBER(admin1listsize),COUNTIF(admin1listsize,"&lt;="&amp;admin1listsize),COUNTIF(admin1listsize,"&lt;="&amp;admin1listsize)+SUM(ISNUMBER(admin1listsize))),ROWS(D$3:D390)+SUM(ISBLANK(admin1listsize))),NOT(admin1listsize="")*IF(ISNUMBER(admin1listsize),COUNTIF(admin1listsize,"&lt;="&amp;admin1listsize),COUNTIF(admin1listsize,"&lt;="&amp;admin1listsize)+SUM(ISNUMBER(admin1listsize))),0)), ""))</f>
        <v/>
      </c>
      <c r="K390" s="71"/>
    </row>
    <row r="391" spans="1:11" s="1" customFormat="1" x14ac:dyDescent="0.25">
      <c r="A391" s="93" t="str">
        <f>IF($I$1&lt;&gt;"y", "", IF(ISBLANK(DATA!D392),"",IF(ISBLANK(DATA!K392),"NO DATA",DATA!K392)))</f>
        <v/>
      </c>
      <c r="B391" s="93" t="str">
        <f>IF($I$1&lt;&gt;"y", "",IF(ISBLANK(DATA!D392),"", IF(ISBLANK(DATA!L392),"NO DATA",DATA!L392)))</f>
        <v/>
      </c>
      <c r="C391" s="93" t="str">
        <f t="shared" si="20"/>
        <v/>
      </c>
      <c r="D391" s="93" t="str">
        <f>IF($I$1&lt;&gt;"y", "", IF(C392="", "", IFERROR(LOOKUP(2,1/(COUNTIF($D$2:D390,mergednames)=0),mergednames), "")))</f>
        <v/>
      </c>
      <c r="E391" s="93" t="str">
        <f t="shared" si="19"/>
        <v/>
      </c>
      <c r="F391" s="93" t="str">
        <f>IF($I$1&lt;&gt;"y", "", IF(A392="", "", IFERROR(LOOKUP(2,1/(COUNTIF($F$2:F390,get_country)=0),get_country), "")))</f>
        <v/>
      </c>
      <c r="G391" s="93" t="str">
        <f t="shared" si="18"/>
        <v/>
      </c>
      <c r="H391" s="67" t="str">
        <f t="array" aca="1" ref="H391" ca="1">IF($I$1&lt;&gt;"y", "", IFERROR(INDEX(countrylistsize,MATCH(SMALL(NOT(countrylistsize="")*IF(ISNUMBER(countrylistsize),COUNTIF(countrylistsize,"&lt;="&amp;countrylistsize),COUNTIF(countrylistsize,"&lt;="&amp;countrylistsize)+SUM(ISNUMBER(countrylistsize))),ROWS(F$3:F391)+SUM(ISBLANK(countrylistsize))),NOT(countrylistsize="")*IF(ISNUMBER(countrylistsize),COUNTIF(countrylistsize,"&lt;="&amp;countrylistsize),COUNTIF(countrylistsize,"&lt;="&amp;countrylistsize)+SUM(ISNUMBER(countrylistsize))),0)), ""))</f>
        <v/>
      </c>
      <c r="I391" s="70"/>
      <c r="J391" s="67" t="str">
        <f t="array" aca="1" ref="J391" ca="1">IF($I$1&lt;&gt;"y", "", IFERROR(INDEX(admin1listsize,MATCH(SMALL(NOT(admin1listsize="")*IF(ISNUMBER(admin1listsize),COUNTIF(admin1listsize,"&lt;="&amp;admin1listsize),COUNTIF(admin1listsize,"&lt;="&amp;admin1listsize)+SUM(ISNUMBER(admin1listsize))),ROWS(D$3:D391)+SUM(ISBLANK(admin1listsize))),NOT(admin1listsize="")*IF(ISNUMBER(admin1listsize),COUNTIF(admin1listsize,"&lt;="&amp;admin1listsize),COUNTIF(admin1listsize,"&lt;="&amp;admin1listsize)+SUM(ISNUMBER(admin1listsize))),0)), ""))</f>
        <v/>
      </c>
      <c r="K391" s="71"/>
    </row>
    <row r="392" spans="1:11" s="1" customFormat="1" x14ac:dyDescent="0.25">
      <c r="A392" s="93" t="str">
        <f>IF($I$1&lt;&gt;"y", "", IF(ISBLANK(DATA!D393),"",IF(ISBLANK(DATA!K393),"NO DATA",DATA!K393)))</f>
        <v/>
      </c>
      <c r="B392" s="93" t="str">
        <f>IF($I$1&lt;&gt;"y", "",IF(ISBLANK(DATA!D393),"", IF(ISBLANK(DATA!L393),"NO DATA",DATA!L393)))</f>
        <v/>
      </c>
      <c r="C392" s="93" t="str">
        <f t="shared" si="20"/>
        <v/>
      </c>
      <c r="D392" s="93" t="str">
        <f>IF($I$1&lt;&gt;"y", "", IF(C393="", "", IFERROR(LOOKUP(2,1/(COUNTIF($D$2:D391,mergednames)=0),mergednames), "")))</f>
        <v/>
      </c>
      <c r="E392" s="93" t="str">
        <f t="shared" si="19"/>
        <v/>
      </c>
      <c r="F392" s="93" t="str">
        <f>IF($I$1&lt;&gt;"y", "", IF(A393="", "", IFERROR(LOOKUP(2,1/(COUNTIF($F$2:F391,get_country)=0),get_country), "")))</f>
        <v/>
      </c>
      <c r="G392" s="93" t="str">
        <f t="shared" si="18"/>
        <v/>
      </c>
      <c r="H392" s="67" t="str">
        <f t="array" aca="1" ref="H392" ca="1">IF($I$1&lt;&gt;"y", "", IFERROR(INDEX(countrylistsize,MATCH(SMALL(NOT(countrylistsize="")*IF(ISNUMBER(countrylistsize),COUNTIF(countrylistsize,"&lt;="&amp;countrylistsize),COUNTIF(countrylistsize,"&lt;="&amp;countrylistsize)+SUM(ISNUMBER(countrylistsize))),ROWS(F$3:F392)+SUM(ISBLANK(countrylistsize))),NOT(countrylistsize="")*IF(ISNUMBER(countrylistsize),COUNTIF(countrylistsize,"&lt;="&amp;countrylistsize),COUNTIF(countrylistsize,"&lt;="&amp;countrylistsize)+SUM(ISNUMBER(countrylistsize))),0)), ""))</f>
        <v/>
      </c>
      <c r="I392" s="70"/>
      <c r="J392" s="67" t="str">
        <f t="array" aca="1" ref="J392" ca="1">IF($I$1&lt;&gt;"y", "", IFERROR(INDEX(admin1listsize,MATCH(SMALL(NOT(admin1listsize="")*IF(ISNUMBER(admin1listsize),COUNTIF(admin1listsize,"&lt;="&amp;admin1listsize),COUNTIF(admin1listsize,"&lt;="&amp;admin1listsize)+SUM(ISNUMBER(admin1listsize))),ROWS(D$3:D392)+SUM(ISBLANK(admin1listsize))),NOT(admin1listsize="")*IF(ISNUMBER(admin1listsize),COUNTIF(admin1listsize,"&lt;="&amp;admin1listsize),COUNTIF(admin1listsize,"&lt;="&amp;admin1listsize)+SUM(ISNUMBER(admin1listsize))),0)), ""))</f>
        <v/>
      </c>
      <c r="K392" s="71"/>
    </row>
    <row r="393" spans="1:11" s="1" customFormat="1" x14ac:dyDescent="0.25">
      <c r="A393" s="93" t="str">
        <f>IF($I$1&lt;&gt;"y", "", IF(ISBLANK(DATA!D394),"",IF(ISBLANK(DATA!K394),"NO DATA",DATA!K394)))</f>
        <v/>
      </c>
      <c r="B393" s="93" t="str">
        <f>IF($I$1&lt;&gt;"y", "",IF(ISBLANK(DATA!D394),"", IF(ISBLANK(DATA!L394),"NO DATA",DATA!L394)))</f>
        <v/>
      </c>
      <c r="C393" s="93" t="str">
        <f t="shared" si="20"/>
        <v/>
      </c>
      <c r="D393" s="93" t="str">
        <f>IF($I$1&lt;&gt;"y", "", IF(C394="", "", IFERROR(LOOKUP(2,1/(COUNTIF($D$2:D392,mergednames)=0),mergednames), "")))</f>
        <v/>
      </c>
      <c r="E393" s="93" t="str">
        <f t="shared" si="19"/>
        <v/>
      </c>
      <c r="F393" s="93" t="str">
        <f>IF($I$1&lt;&gt;"y", "", IF(A394="", "", IFERROR(LOOKUP(2,1/(COUNTIF($F$2:F392,get_country)=0),get_country), "")))</f>
        <v/>
      </c>
      <c r="G393" s="93" t="str">
        <f t="shared" si="18"/>
        <v/>
      </c>
      <c r="H393" s="67" t="str">
        <f t="array" aca="1" ref="H393" ca="1">IF($I$1&lt;&gt;"y", "", IFERROR(INDEX(countrylistsize,MATCH(SMALL(NOT(countrylistsize="")*IF(ISNUMBER(countrylistsize),COUNTIF(countrylistsize,"&lt;="&amp;countrylistsize),COUNTIF(countrylistsize,"&lt;="&amp;countrylistsize)+SUM(ISNUMBER(countrylistsize))),ROWS(F$3:F393)+SUM(ISBLANK(countrylistsize))),NOT(countrylistsize="")*IF(ISNUMBER(countrylistsize),COUNTIF(countrylistsize,"&lt;="&amp;countrylistsize),COUNTIF(countrylistsize,"&lt;="&amp;countrylistsize)+SUM(ISNUMBER(countrylistsize))),0)), ""))</f>
        <v/>
      </c>
      <c r="I393" s="70"/>
      <c r="J393" s="67" t="str">
        <f t="array" aca="1" ref="J393" ca="1">IF($I$1&lt;&gt;"y", "", IFERROR(INDEX(admin1listsize,MATCH(SMALL(NOT(admin1listsize="")*IF(ISNUMBER(admin1listsize),COUNTIF(admin1listsize,"&lt;="&amp;admin1listsize),COUNTIF(admin1listsize,"&lt;="&amp;admin1listsize)+SUM(ISNUMBER(admin1listsize))),ROWS(D$3:D393)+SUM(ISBLANK(admin1listsize))),NOT(admin1listsize="")*IF(ISNUMBER(admin1listsize),COUNTIF(admin1listsize,"&lt;="&amp;admin1listsize),COUNTIF(admin1listsize,"&lt;="&amp;admin1listsize)+SUM(ISNUMBER(admin1listsize))),0)), ""))</f>
        <v/>
      </c>
      <c r="K393" s="71"/>
    </row>
    <row r="394" spans="1:11" s="1" customFormat="1" x14ac:dyDescent="0.25">
      <c r="A394" s="93" t="str">
        <f>IF($I$1&lt;&gt;"y", "", IF(ISBLANK(DATA!D395),"",IF(ISBLANK(DATA!K395),"NO DATA",DATA!K395)))</f>
        <v/>
      </c>
      <c r="B394" s="93" t="str">
        <f>IF($I$1&lt;&gt;"y", "",IF(ISBLANK(DATA!D395),"", IF(ISBLANK(DATA!L395),"NO DATA",DATA!L395)))</f>
        <v/>
      </c>
      <c r="C394" s="93" t="str">
        <f t="shared" si="20"/>
        <v/>
      </c>
      <c r="D394" s="93" t="str">
        <f>IF($I$1&lt;&gt;"y", "", IF(C395="", "", IFERROR(LOOKUP(2,1/(COUNTIF($D$2:D393,mergednames)=0),mergednames), "")))</f>
        <v/>
      </c>
      <c r="E394" s="93" t="str">
        <f t="shared" si="19"/>
        <v/>
      </c>
      <c r="F394" s="93" t="str">
        <f>IF($I$1&lt;&gt;"y", "", IF(A395="", "", IFERROR(LOOKUP(2,1/(COUNTIF($F$2:F393,get_country)=0),get_country), "")))</f>
        <v/>
      </c>
      <c r="G394" s="93" t="str">
        <f t="shared" si="18"/>
        <v/>
      </c>
      <c r="H394" s="67" t="str">
        <f t="array" aca="1" ref="H394" ca="1">IF($I$1&lt;&gt;"y", "", IFERROR(INDEX(countrylistsize,MATCH(SMALL(NOT(countrylistsize="")*IF(ISNUMBER(countrylistsize),COUNTIF(countrylistsize,"&lt;="&amp;countrylistsize),COUNTIF(countrylistsize,"&lt;="&amp;countrylistsize)+SUM(ISNUMBER(countrylistsize))),ROWS(F$3:F394)+SUM(ISBLANK(countrylistsize))),NOT(countrylistsize="")*IF(ISNUMBER(countrylistsize),COUNTIF(countrylistsize,"&lt;="&amp;countrylistsize),COUNTIF(countrylistsize,"&lt;="&amp;countrylistsize)+SUM(ISNUMBER(countrylistsize))),0)), ""))</f>
        <v/>
      </c>
      <c r="I394" s="70"/>
      <c r="J394" s="67" t="str">
        <f t="array" aca="1" ref="J394" ca="1">IF($I$1&lt;&gt;"y", "", IFERROR(INDEX(admin1listsize,MATCH(SMALL(NOT(admin1listsize="")*IF(ISNUMBER(admin1listsize),COUNTIF(admin1listsize,"&lt;="&amp;admin1listsize),COUNTIF(admin1listsize,"&lt;="&amp;admin1listsize)+SUM(ISNUMBER(admin1listsize))),ROWS(D$3:D394)+SUM(ISBLANK(admin1listsize))),NOT(admin1listsize="")*IF(ISNUMBER(admin1listsize),COUNTIF(admin1listsize,"&lt;="&amp;admin1listsize),COUNTIF(admin1listsize,"&lt;="&amp;admin1listsize)+SUM(ISNUMBER(admin1listsize))),0)), ""))</f>
        <v/>
      </c>
      <c r="K394" s="71"/>
    </row>
    <row r="395" spans="1:11" s="1" customFormat="1" x14ac:dyDescent="0.25">
      <c r="A395" s="93" t="str">
        <f>IF($I$1&lt;&gt;"y", "", IF(ISBLANK(DATA!D396),"",IF(ISBLANK(DATA!K396),"NO DATA",DATA!K396)))</f>
        <v/>
      </c>
      <c r="B395" s="93" t="str">
        <f>IF($I$1&lt;&gt;"y", "",IF(ISBLANK(DATA!D396),"", IF(ISBLANK(DATA!L396),"NO DATA",DATA!L396)))</f>
        <v/>
      </c>
      <c r="C395" s="93" t="str">
        <f t="shared" si="20"/>
        <v/>
      </c>
      <c r="D395" s="93" t="str">
        <f>IF($I$1&lt;&gt;"y", "", IF(C396="", "", IFERROR(LOOKUP(2,1/(COUNTIF($D$2:D394,mergednames)=0),mergednames), "")))</f>
        <v/>
      </c>
      <c r="E395" s="93" t="str">
        <f t="shared" si="19"/>
        <v/>
      </c>
      <c r="F395" s="93" t="str">
        <f>IF($I$1&lt;&gt;"y", "", IF(A396="", "", IFERROR(LOOKUP(2,1/(COUNTIF($F$2:F394,get_country)=0),get_country), "")))</f>
        <v/>
      </c>
      <c r="G395" s="93" t="str">
        <f t="shared" si="18"/>
        <v/>
      </c>
      <c r="H395" s="67" t="str">
        <f t="array" aca="1" ref="H395" ca="1">IF($I$1&lt;&gt;"y", "", IFERROR(INDEX(countrylistsize,MATCH(SMALL(NOT(countrylistsize="")*IF(ISNUMBER(countrylistsize),COUNTIF(countrylistsize,"&lt;="&amp;countrylistsize),COUNTIF(countrylistsize,"&lt;="&amp;countrylistsize)+SUM(ISNUMBER(countrylistsize))),ROWS(F$3:F395)+SUM(ISBLANK(countrylistsize))),NOT(countrylistsize="")*IF(ISNUMBER(countrylistsize),COUNTIF(countrylistsize,"&lt;="&amp;countrylistsize),COUNTIF(countrylistsize,"&lt;="&amp;countrylistsize)+SUM(ISNUMBER(countrylistsize))),0)), ""))</f>
        <v/>
      </c>
      <c r="I395" s="70"/>
      <c r="J395" s="67" t="str">
        <f t="array" aca="1" ref="J395" ca="1">IF($I$1&lt;&gt;"y", "", IFERROR(INDEX(admin1listsize,MATCH(SMALL(NOT(admin1listsize="")*IF(ISNUMBER(admin1listsize),COUNTIF(admin1listsize,"&lt;="&amp;admin1listsize),COUNTIF(admin1listsize,"&lt;="&amp;admin1listsize)+SUM(ISNUMBER(admin1listsize))),ROWS(D$3:D395)+SUM(ISBLANK(admin1listsize))),NOT(admin1listsize="")*IF(ISNUMBER(admin1listsize),COUNTIF(admin1listsize,"&lt;="&amp;admin1listsize),COUNTIF(admin1listsize,"&lt;="&amp;admin1listsize)+SUM(ISNUMBER(admin1listsize))),0)), ""))</f>
        <v/>
      </c>
      <c r="K395" s="71"/>
    </row>
    <row r="396" spans="1:11" s="1" customFormat="1" x14ac:dyDescent="0.25">
      <c r="A396" s="93" t="str">
        <f>IF($I$1&lt;&gt;"y", "", IF(ISBLANK(DATA!D397),"",IF(ISBLANK(DATA!K397),"NO DATA",DATA!K397)))</f>
        <v/>
      </c>
      <c r="B396" s="93" t="str">
        <f>IF($I$1&lt;&gt;"y", "",IF(ISBLANK(DATA!D397),"", IF(ISBLANK(DATA!L397),"NO DATA",DATA!L397)))</f>
        <v/>
      </c>
      <c r="C396" s="93" t="str">
        <f t="shared" si="20"/>
        <v/>
      </c>
      <c r="D396" s="93" t="str">
        <f>IF($I$1&lt;&gt;"y", "", IF(C397="", "", IFERROR(LOOKUP(2,1/(COUNTIF($D$2:D395,mergednames)=0),mergednames), "")))</f>
        <v/>
      </c>
      <c r="E396" s="93" t="str">
        <f t="shared" si="19"/>
        <v/>
      </c>
      <c r="F396" s="93" t="str">
        <f>IF($I$1&lt;&gt;"y", "", IF(A397="", "", IFERROR(LOOKUP(2,1/(COUNTIF($F$2:F395,get_country)=0),get_country), "")))</f>
        <v/>
      </c>
      <c r="G396" s="93" t="str">
        <f t="shared" si="18"/>
        <v/>
      </c>
      <c r="H396" s="67" t="str">
        <f t="array" aca="1" ref="H396" ca="1">IF($I$1&lt;&gt;"y", "", IFERROR(INDEX(countrylistsize,MATCH(SMALL(NOT(countrylistsize="")*IF(ISNUMBER(countrylistsize),COUNTIF(countrylistsize,"&lt;="&amp;countrylistsize),COUNTIF(countrylistsize,"&lt;="&amp;countrylistsize)+SUM(ISNUMBER(countrylistsize))),ROWS(F$3:F396)+SUM(ISBLANK(countrylistsize))),NOT(countrylistsize="")*IF(ISNUMBER(countrylistsize),COUNTIF(countrylistsize,"&lt;="&amp;countrylistsize),COUNTIF(countrylistsize,"&lt;="&amp;countrylistsize)+SUM(ISNUMBER(countrylistsize))),0)), ""))</f>
        <v/>
      </c>
      <c r="I396" s="70"/>
      <c r="J396" s="67" t="str">
        <f t="array" aca="1" ref="J396" ca="1">IF($I$1&lt;&gt;"y", "", IFERROR(INDEX(admin1listsize,MATCH(SMALL(NOT(admin1listsize="")*IF(ISNUMBER(admin1listsize),COUNTIF(admin1listsize,"&lt;="&amp;admin1listsize),COUNTIF(admin1listsize,"&lt;="&amp;admin1listsize)+SUM(ISNUMBER(admin1listsize))),ROWS(D$3:D396)+SUM(ISBLANK(admin1listsize))),NOT(admin1listsize="")*IF(ISNUMBER(admin1listsize),COUNTIF(admin1listsize,"&lt;="&amp;admin1listsize),COUNTIF(admin1listsize,"&lt;="&amp;admin1listsize)+SUM(ISNUMBER(admin1listsize))),0)), ""))</f>
        <v/>
      </c>
      <c r="K396" s="71"/>
    </row>
    <row r="397" spans="1:11" s="1" customFormat="1" x14ac:dyDescent="0.25">
      <c r="A397" s="93" t="str">
        <f>IF($I$1&lt;&gt;"y", "", IF(ISBLANK(DATA!D398),"",IF(ISBLANK(DATA!K398),"NO DATA",DATA!K398)))</f>
        <v/>
      </c>
      <c r="B397" s="93" t="str">
        <f>IF($I$1&lt;&gt;"y", "",IF(ISBLANK(DATA!D398),"", IF(ISBLANK(DATA!L398),"NO DATA",DATA!L398)))</f>
        <v/>
      </c>
      <c r="C397" s="93" t="str">
        <f t="shared" si="20"/>
        <v/>
      </c>
      <c r="D397" s="93" t="str">
        <f>IF($I$1&lt;&gt;"y", "", IF(C398="", "", IFERROR(LOOKUP(2,1/(COUNTIF($D$2:D396,mergednames)=0),mergednames), "")))</f>
        <v/>
      </c>
      <c r="E397" s="93" t="str">
        <f t="shared" si="19"/>
        <v/>
      </c>
      <c r="F397" s="93" t="str">
        <f>IF($I$1&lt;&gt;"y", "", IF(A398="", "", IFERROR(LOOKUP(2,1/(COUNTIF($F$2:F396,get_country)=0),get_country), "")))</f>
        <v/>
      </c>
      <c r="G397" s="93" t="str">
        <f t="shared" si="18"/>
        <v/>
      </c>
      <c r="H397" s="67" t="str">
        <f t="array" aca="1" ref="H397" ca="1">IF($I$1&lt;&gt;"y", "", IFERROR(INDEX(countrylistsize,MATCH(SMALL(NOT(countrylistsize="")*IF(ISNUMBER(countrylistsize),COUNTIF(countrylistsize,"&lt;="&amp;countrylistsize),COUNTIF(countrylistsize,"&lt;="&amp;countrylistsize)+SUM(ISNUMBER(countrylistsize))),ROWS(F$3:F397)+SUM(ISBLANK(countrylistsize))),NOT(countrylistsize="")*IF(ISNUMBER(countrylistsize),COUNTIF(countrylistsize,"&lt;="&amp;countrylistsize),COUNTIF(countrylistsize,"&lt;="&amp;countrylistsize)+SUM(ISNUMBER(countrylistsize))),0)), ""))</f>
        <v/>
      </c>
      <c r="I397" s="70"/>
      <c r="J397" s="67" t="str">
        <f t="array" aca="1" ref="J397" ca="1">IF($I$1&lt;&gt;"y", "", IFERROR(INDEX(admin1listsize,MATCH(SMALL(NOT(admin1listsize="")*IF(ISNUMBER(admin1listsize),COUNTIF(admin1listsize,"&lt;="&amp;admin1listsize),COUNTIF(admin1listsize,"&lt;="&amp;admin1listsize)+SUM(ISNUMBER(admin1listsize))),ROWS(D$3:D397)+SUM(ISBLANK(admin1listsize))),NOT(admin1listsize="")*IF(ISNUMBER(admin1listsize),COUNTIF(admin1listsize,"&lt;="&amp;admin1listsize),COUNTIF(admin1listsize,"&lt;="&amp;admin1listsize)+SUM(ISNUMBER(admin1listsize))),0)), ""))</f>
        <v/>
      </c>
      <c r="K397" s="71"/>
    </row>
    <row r="398" spans="1:11" s="1" customFormat="1" x14ac:dyDescent="0.25">
      <c r="A398" s="93" t="str">
        <f>IF($I$1&lt;&gt;"y", "", IF(ISBLANK(DATA!D399),"",IF(ISBLANK(DATA!K399),"NO DATA",DATA!K399)))</f>
        <v/>
      </c>
      <c r="B398" s="93" t="str">
        <f>IF($I$1&lt;&gt;"y", "",IF(ISBLANK(DATA!D399),"", IF(ISBLANK(DATA!L399),"NO DATA",DATA!L399)))</f>
        <v/>
      </c>
      <c r="C398" s="93" t="str">
        <f t="shared" si="20"/>
        <v/>
      </c>
      <c r="D398" s="93" t="str">
        <f>IF($I$1&lt;&gt;"y", "", IF(C399="", "", IFERROR(LOOKUP(2,1/(COUNTIF($D$2:D397,mergednames)=0),mergednames), "")))</f>
        <v/>
      </c>
      <c r="E398" s="93" t="str">
        <f t="shared" si="19"/>
        <v/>
      </c>
      <c r="F398" s="93" t="str">
        <f>IF($I$1&lt;&gt;"y", "", IF(A399="", "", IFERROR(LOOKUP(2,1/(COUNTIF($F$2:F397,get_country)=0),get_country), "")))</f>
        <v/>
      </c>
      <c r="G398" s="93" t="str">
        <f t="shared" si="18"/>
        <v/>
      </c>
      <c r="H398" s="67" t="str">
        <f t="array" aca="1" ref="H398" ca="1">IF($I$1&lt;&gt;"y", "", IFERROR(INDEX(countrylistsize,MATCH(SMALL(NOT(countrylistsize="")*IF(ISNUMBER(countrylistsize),COUNTIF(countrylistsize,"&lt;="&amp;countrylistsize),COUNTIF(countrylistsize,"&lt;="&amp;countrylistsize)+SUM(ISNUMBER(countrylistsize))),ROWS(F$3:F398)+SUM(ISBLANK(countrylistsize))),NOT(countrylistsize="")*IF(ISNUMBER(countrylistsize),COUNTIF(countrylistsize,"&lt;="&amp;countrylistsize),COUNTIF(countrylistsize,"&lt;="&amp;countrylistsize)+SUM(ISNUMBER(countrylistsize))),0)), ""))</f>
        <v/>
      </c>
      <c r="I398" s="70"/>
      <c r="J398" s="67" t="str">
        <f t="array" aca="1" ref="J398" ca="1">IF($I$1&lt;&gt;"y", "", IFERROR(INDEX(admin1listsize,MATCH(SMALL(NOT(admin1listsize="")*IF(ISNUMBER(admin1listsize),COUNTIF(admin1listsize,"&lt;="&amp;admin1listsize),COUNTIF(admin1listsize,"&lt;="&amp;admin1listsize)+SUM(ISNUMBER(admin1listsize))),ROWS(D$3:D398)+SUM(ISBLANK(admin1listsize))),NOT(admin1listsize="")*IF(ISNUMBER(admin1listsize),COUNTIF(admin1listsize,"&lt;="&amp;admin1listsize),COUNTIF(admin1listsize,"&lt;="&amp;admin1listsize)+SUM(ISNUMBER(admin1listsize))),0)), ""))</f>
        <v/>
      </c>
      <c r="K398" s="71"/>
    </row>
    <row r="399" spans="1:11" s="1" customFormat="1" x14ac:dyDescent="0.25">
      <c r="A399" s="93" t="str">
        <f>IF($I$1&lt;&gt;"y", "", IF(ISBLANK(DATA!D400),"",IF(ISBLANK(DATA!K400),"NO DATA",DATA!K400)))</f>
        <v/>
      </c>
      <c r="B399" s="93" t="str">
        <f>IF($I$1&lt;&gt;"y", "",IF(ISBLANK(DATA!D400),"", IF(ISBLANK(DATA!L400),"NO DATA",DATA!L400)))</f>
        <v/>
      </c>
      <c r="C399" s="93" t="str">
        <f t="shared" si="20"/>
        <v/>
      </c>
      <c r="D399" s="93" t="str">
        <f>IF($I$1&lt;&gt;"y", "", IF(C400="", "", IFERROR(LOOKUP(2,1/(COUNTIF($D$2:D398,mergednames)=0),mergednames), "")))</f>
        <v/>
      </c>
      <c r="E399" s="93" t="str">
        <f t="shared" si="19"/>
        <v/>
      </c>
      <c r="F399" s="93" t="str">
        <f>IF($I$1&lt;&gt;"y", "", IF(A400="", "", IFERROR(LOOKUP(2,1/(COUNTIF($F$2:F398,get_country)=0),get_country), "")))</f>
        <v/>
      </c>
      <c r="G399" s="93" t="str">
        <f t="shared" si="18"/>
        <v/>
      </c>
      <c r="H399" s="67" t="str">
        <f t="array" aca="1" ref="H399" ca="1">IF($I$1&lt;&gt;"y", "", IFERROR(INDEX(countrylistsize,MATCH(SMALL(NOT(countrylistsize="")*IF(ISNUMBER(countrylistsize),COUNTIF(countrylistsize,"&lt;="&amp;countrylistsize),COUNTIF(countrylistsize,"&lt;="&amp;countrylistsize)+SUM(ISNUMBER(countrylistsize))),ROWS(F$3:F399)+SUM(ISBLANK(countrylistsize))),NOT(countrylistsize="")*IF(ISNUMBER(countrylistsize),COUNTIF(countrylistsize,"&lt;="&amp;countrylistsize),COUNTIF(countrylistsize,"&lt;="&amp;countrylistsize)+SUM(ISNUMBER(countrylistsize))),0)), ""))</f>
        <v/>
      </c>
      <c r="I399" s="70"/>
      <c r="J399" s="67" t="str">
        <f t="array" aca="1" ref="J399" ca="1">IF($I$1&lt;&gt;"y", "", IFERROR(INDEX(admin1listsize,MATCH(SMALL(NOT(admin1listsize="")*IF(ISNUMBER(admin1listsize),COUNTIF(admin1listsize,"&lt;="&amp;admin1listsize),COUNTIF(admin1listsize,"&lt;="&amp;admin1listsize)+SUM(ISNUMBER(admin1listsize))),ROWS(D$3:D399)+SUM(ISBLANK(admin1listsize))),NOT(admin1listsize="")*IF(ISNUMBER(admin1listsize),COUNTIF(admin1listsize,"&lt;="&amp;admin1listsize),COUNTIF(admin1listsize,"&lt;="&amp;admin1listsize)+SUM(ISNUMBER(admin1listsize))),0)), ""))</f>
        <v/>
      </c>
      <c r="K399" s="71"/>
    </row>
    <row r="400" spans="1:11" s="1" customFormat="1" x14ac:dyDescent="0.25">
      <c r="A400" s="93" t="str">
        <f>IF($I$1&lt;&gt;"y", "", IF(ISBLANK(DATA!D401),"",IF(ISBLANK(DATA!K401),"NO DATA",DATA!K401)))</f>
        <v/>
      </c>
      <c r="B400" s="93" t="str">
        <f>IF($I$1&lt;&gt;"y", "",IF(ISBLANK(DATA!D401),"", IF(ISBLANK(DATA!L401),"NO DATA",DATA!L401)))</f>
        <v/>
      </c>
      <c r="C400" s="93" t="str">
        <f t="shared" si="20"/>
        <v/>
      </c>
      <c r="D400" s="93" t="str">
        <f>IF($I$1&lt;&gt;"y", "", IF(C401="", "", IFERROR(LOOKUP(2,1/(COUNTIF($D$2:D399,mergednames)=0),mergednames), "")))</f>
        <v/>
      </c>
      <c r="E400" s="93" t="str">
        <f t="shared" si="19"/>
        <v/>
      </c>
      <c r="F400" s="93" t="str">
        <f>IF($I$1&lt;&gt;"y", "", IF(A401="", "", IFERROR(LOOKUP(2,1/(COUNTIF($F$2:F399,get_country)=0),get_country), "")))</f>
        <v/>
      </c>
      <c r="G400" s="93" t="str">
        <f t="shared" si="18"/>
        <v/>
      </c>
      <c r="H400" s="67" t="str">
        <f t="array" aca="1" ref="H400" ca="1">IF($I$1&lt;&gt;"y", "", IFERROR(INDEX(countrylistsize,MATCH(SMALL(NOT(countrylistsize="")*IF(ISNUMBER(countrylistsize),COUNTIF(countrylistsize,"&lt;="&amp;countrylistsize),COUNTIF(countrylistsize,"&lt;="&amp;countrylistsize)+SUM(ISNUMBER(countrylistsize))),ROWS(F$3:F400)+SUM(ISBLANK(countrylistsize))),NOT(countrylistsize="")*IF(ISNUMBER(countrylistsize),COUNTIF(countrylistsize,"&lt;="&amp;countrylistsize),COUNTIF(countrylistsize,"&lt;="&amp;countrylistsize)+SUM(ISNUMBER(countrylistsize))),0)), ""))</f>
        <v/>
      </c>
      <c r="I400" s="70"/>
      <c r="J400" s="67" t="str">
        <f t="array" aca="1" ref="J400" ca="1">IF($I$1&lt;&gt;"y", "", IFERROR(INDEX(admin1listsize,MATCH(SMALL(NOT(admin1listsize="")*IF(ISNUMBER(admin1listsize),COUNTIF(admin1listsize,"&lt;="&amp;admin1listsize),COUNTIF(admin1listsize,"&lt;="&amp;admin1listsize)+SUM(ISNUMBER(admin1listsize))),ROWS(D$3:D400)+SUM(ISBLANK(admin1listsize))),NOT(admin1listsize="")*IF(ISNUMBER(admin1listsize),COUNTIF(admin1listsize,"&lt;="&amp;admin1listsize),COUNTIF(admin1listsize,"&lt;="&amp;admin1listsize)+SUM(ISNUMBER(admin1listsize))),0)), ""))</f>
        <v/>
      </c>
      <c r="K400" s="71"/>
    </row>
    <row r="401" spans="1:11" s="1" customFormat="1" x14ac:dyDescent="0.25">
      <c r="A401" s="93" t="str">
        <f>IF($I$1&lt;&gt;"y", "", IF(ISBLANK(DATA!D402),"",IF(ISBLANK(DATA!K402),"NO DATA",DATA!K402)))</f>
        <v/>
      </c>
      <c r="B401" s="93" t="str">
        <f>IF($I$1&lt;&gt;"y", "",IF(ISBLANK(DATA!D402),"", IF(ISBLANK(DATA!L402),"NO DATA",DATA!L402)))</f>
        <v/>
      </c>
      <c r="C401" s="93" t="str">
        <f t="shared" si="20"/>
        <v/>
      </c>
      <c r="D401" s="93" t="str">
        <f>IF($I$1&lt;&gt;"y", "", IF(C402="", "", IFERROR(LOOKUP(2,1/(COUNTIF($D$2:D400,mergednames)=0),mergednames), "")))</f>
        <v/>
      </c>
      <c r="E401" s="93" t="str">
        <f t="shared" si="19"/>
        <v/>
      </c>
      <c r="F401" s="93" t="str">
        <f>IF($I$1&lt;&gt;"y", "", IF(A402="", "", IFERROR(LOOKUP(2,1/(COUNTIF($F$2:F400,get_country)=0),get_country), "")))</f>
        <v/>
      </c>
      <c r="G401" s="93" t="str">
        <f t="shared" si="18"/>
        <v/>
      </c>
      <c r="H401" s="67" t="str">
        <f t="array" aca="1" ref="H401" ca="1">IF($I$1&lt;&gt;"y", "", IFERROR(INDEX(countrylistsize,MATCH(SMALL(NOT(countrylistsize="")*IF(ISNUMBER(countrylistsize),COUNTIF(countrylistsize,"&lt;="&amp;countrylistsize),COUNTIF(countrylistsize,"&lt;="&amp;countrylistsize)+SUM(ISNUMBER(countrylistsize))),ROWS(F$3:F401)+SUM(ISBLANK(countrylistsize))),NOT(countrylistsize="")*IF(ISNUMBER(countrylistsize),COUNTIF(countrylistsize,"&lt;="&amp;countrylistsize),COUNTIF(countrylistsize,"&lt;="&amp;countrylistsize)+SUM(ISNUMBER(countrylistsize))),0)), ""))</f>
        <v/>
      </c>
      <c r="I401" s="70"/>
      <c r="J401" s="67" t="str">
        <f t="array" aca="1" ref="J401" ca="1">IF($I$1&lt;&gt;"y", "", IFERROR(INDEX(admin1listsize,MATCH(SMALL(NOT(admin1listsize="")*IF(ISNUMBER(admin1listsize),COUNTIF(admin1listsize,"&lt;="&amp;admin1listsize),COUNTIF(admin1listsize,"&lt;="&amp;admin1listsize)+SUM(ISNUMBER(admin1listsize))),ROWS(D$3:D401)+SUM(ISBLANK(admin1listsize))),NOT(admin1listsize="")*IF(ISNUMBER(admin1listsize),COUNTIF(admin1listsize,"&lt;="&amp;admin1listsize),COUNTIF(admin1listsize,"&lt;="&amp;admin1listsize)+SUM(ISNUMBER(admin1listsize))),0)), ""))</f>
        <v/>
      </c>
      <c r="K401" s="71"/>
    </row>
    <row r="402" spans="1:11" s="1" customFormat="1" x14ac:dyDescent="0.25">
      <c r="A402" s="93" t="str">
        <f>IF($I$1&lt;&gt;"y", "", IF(ISBLANK(DATA!D403),"",IF(ISBLANK(DATA!K403),"NO DATA",DATA!K403)))</f>
        <v/>
      </c>
      <c r="B402" s="93" t="str">
        <f>IF($I$1&lt;&gt;"y", "",IF(ISBLANK(DATA!D403),"", IF(ISBLANK(DATA!L403),"NO DATA",DATA!L403)))</f>
        <v/>
      </c>
      <c r="C402" s="93" t="str">
        <f t="shared" si="20"/>
        <v/>
      </c>
      <c r="D402" s="93" t="str">
        <f>IF($I$1&lt;&gt;"y", "", IF(C403="", "", IFERROR(LOOKUP(2,1/(COUNTIF($D$2:D401,mergednames)=0),mergednames), "")))</f>
        <v/>
      </c>
      <c r="E402" s="93" t="str">
        <f t="shared" si="19"/>
        <v/>
      </c>
      <c r="F402" s="93" t="str">
        <f>IF($I$1&lt;&gt;"y", "", IF(A403="", "", IFERROR(LOOKUP(2,1/(COUNTIF($F$2:F401,get_country)=0),get_country), "")))</f>
        <v/>
      </c>
      <c r="G402" s="93" t="str">
        <f t="shared" si="18"/>
        <v/>
      </c>
      <c r="H402" s="67" t="str">
        <f t="array" aca="1" ref="H402" ca="1">IF($I$1&lt;&gt;"y", "", IFERROR(INDEX(countrylistsize,MATCH(SMALL(NOT(countrylistsize="")*IF(ISNUMBER(countrylistsize),COUNTIF(countrylistsize,"&lt;="&amp;countrylistsize),COUNTIF(countrylistsize,"&lt;="&amp;countrylistsize)+SUM(ISNUMBER(countrylistsize))),ROWS(F$3:F402)+SUM(ISBLANK(countrylistsize))),NOT(countrylistsize="")*IF(ISNUMBER(countrylistsize),COUNTIF(countrylistsize,"&lt;="&amp;countrylistsize),COUNTIF(countrylistsize,"&lt;="&amp;countrylistsize)+SUM(ISNUMBER(countrylistsize))),0)), ""))</f>
        <v/>
      </c>
      <c r="I402" s="70"/>
      <c r="J402" s="67" t="str">
        <f t="array" aca="1" ref="J402" ca="1">IF($I$1&lt;&gt;"y", "", IFERROR(INDEX(admin1listsize,MATCH(SMALL(NOT(admin1listsize="")*IF(ISNUMBER(admin1listsize),COUNTIF(admin1listsize,"&lt;="&amp;admin1listsize),COUNTIF(admin1listsize,"&lt;="&amp;admin1listsize)+SUM(ISNUMBER(admin1listsize))),ROWS(D$3:D402)+SUM(ISBLANK(admin1listsize))),NOT(admin1listsize="")*IF(ISNUMBER(admin1listsize),COUNTIF(admin1listsize,"&lt;="&amp;admin1listsize),COUNTIF(admin1listsize,"&lt;="&amp;admin1listsize)+SUM(ISNUMBER(admin1listsize))),0)), ""))</f>
        <v/>
      </c>
      <c r="K402" s="71"/>
    </row>
    <row r="403" spans="1:11" s="1" customFormat="1" x14ac:dyDescent="0.25">
      <c r="A403" s="93" t="str">
        <f>IF($I$1&lt;&gt;"y", "", IF(ISBLANK(DATA!D404),"",IF(ISBLANK(DATA!K404),"NO DATA",DATA!K404)))</f>
        <v/>
      </c>
      <c r="B403" s="93" t="str">
        <f>IF($I$1&lt;&gt;"y", "",IF(ISBLANK(DATA!D404),"", IF(ISBLANK(DATA!L404),"NO DATA",DATA!L404)))</f>
        <v/>
      </c>
      <c r="C403" s="93" t="str">
        <f t="shared" si="20"/>
        <v/>
      </c>
      <c r="D403" s="93" t="str">
        <f>IF($I$1&lt;&gt;"y", "", IF(C404="", "", IFERROR(LOOKUP(2,1/(COUNTIF($D$2:D402,mergednames)=0),mergednames), "")))</f>
        <v/>
      </c>
      <c r="E403" s="93" t="str">
        <f t="shared" si="19"/>
        <v/>
      </c>
      <c r="F403" s="93" t="str">
        <f>IF($I$1&lt;&gt;"y", "", IF(A404="", "", IFERROR(LOOKUP(2,1/(COUNTIF($F$2:F402,get_country)=0),get_country), "")))</f>
        <v/>
      </c>
      <c r="G403" s="93" t="str">
        <f t="shared" si="18"/>
        <v/>
      </c>
      <c r="H403" s="67" t="str">
        <f t="array" aca="1" ref="H403" ca="1">IF($I$1&lt;&gt;"y", "", IFERROR(INDEX(countrylistsize,MATCH(SMALL(NOT(countrylistsize="")*IF(ISNUMBER(countrylistsize),COUNTIF(countrylistsize,"&lt;="&amp;countrylistsize),COUNTIF(countrylistsize,"&lt;="&amp;countrylistsize)+SUM(ISNUMBER(countrylistsize))),ROWS(F$3:F403)+SUM(ISBLANK(countrylistsize))),NOT(countrylistsize="")*IF(ISNUMBER(countrylistsize),COUNTIF(countrylistsize,"&lt;="&amp;countrylistsize),COUNTIF(countrylistsize,"&lt;="&amp;countrylistsize)+SUM(ISNUMBER(countrylistsize))),0)), ""))</f>
        <v/>
      </c>
      <c r="I403" s="70"/>
      <c r="J403" s="67" t="str">
        <f t="array" aca="1" ref="J403" ca="1">IF($I$1&lt;&gt;"y", "", IFERROR(INDEX(admin1listsize,MATCH(SMALL(NOT(admin1listsize="")*IF(ISNUMBER(admin1listsize),COUNTIF(admin1listsize,"&lt;="&amp;admin1listsize),COUNTIF(admin1listsize,"&lt;="&amp;admin1listsize)+SUM(ISNUMBER(admin1listsize))),ROWS(D$3:D403)+SUM(ISBLANK(admin1listsize))),NOT(admin1listsize="")*IF(ISNUMBER(admin1listsize),COUNTIF(admin1listsize,"&lt;="&amp;admin1listsize),COUNTIF(admin1listsize,"&lt;="&amp;admin1listsize)+SUM(ISNUMBER(admin1listsize))),0)), ""))</f>
        <v/>
      </c>
      <c r="K403" s="71"/>
    </row>
    <row r="404" spans="1:11" s="1" customFormat="1" x14ac:dyDescent="0.25">
      <c r="A404" s="93" t="str">
        <f>IF($I$1&lt;&gt;"y", "", IF(ISBLANK(DATA!D405),"",IF(ISBLANK(DATA!K405),"NO DATA",DATA!K405)))</f>
        <v/>
      </c>
      <c r="B404" s="93" t="str">
        <f>IF($I$1&lt;&gt;"y", "",IF(ISBLANK(DATA!D405),"", IF(ISBLANK(DATA!L405),"NO DATA",DATA!L405)))</f>
        <v/>
      </c>
      <c r="C404" s="93" t="str">
        <f t="shared" si="20"/>
        <v/>
      </c>
      <c r="D404" s="93" t="str">
        <f>IF($I$1&lt;&gt;"y", "", IF(C405="", "", IFERROR(LOOKUP(2,1/(COUNTIF($D$2:D403,mergednames)=0),mergednames), "")))</f>
        <v/>
      </c>
      <c r="E404" s="93" t="str">
        <f t="shared" si="19"/>
        <v/>
      </c>
      <c r="F404" s="93" t="str">
        <f>IF($I$1&lt;&gt;"y", "", IF(A405="", "", IFERROR(LOOKUP(2,1/(COUNTIF($F$2:F403,get_country)=0),get_country), "")))</f>
        <v/>
      </c>
      <c r="G404" s="93" t="str">
        <f t="shared" si="18"/>
        <v/>
      </c>
      <c r="H404" s="67" t="str">
        <f t="array" aca="1" ref="H404" ca="1">IF($I$1&lt;&gt;"y", "", IFERROR(INDEX(countrylistsize,MATCH(SMALL(NOT(countrylistsize="")*IF(ISNUMBER(countrylistsize),COUNTIF(countrylistsize,"&lt;="&amp;countrylistsize),COUNTIF(countrylistsize,"&lt;="&amp;countrylistsize)+SUM(ISNUMBER(countrylistsize))),ROWS(F$3:F404)+SUM(ISBLANK(countrylistsize))),NOT(countrylistsize="")*IF(ISNUMBER(countrylistsize),COUNTIF(countrylistsize,"&lt;="&amp;countrylistsize),COUNTIF(countrylistsize,"&lt;="&amp;countrylistsize)+SUM(ISNUMBER(countrylistsize))),0)), ""))</f>
        <v/>
      </c>
      <c r="I404" s="70"/>
      <c r="J404" s="67" t="str">
        <f t="array" aca="1" ref="J404" ca="1">IF($I$1&lt;&gt;"y", "", IFERROR(INDEX(admin1listsize,MATCH(SMALL(NOT(admin1listsize="")*IF(ISNUMBER(admin1listsize),COUNTIF(admin1listsize,"&lt;="&amp;admin1listsize),COUNTIF(admin1listsize,"&lt;="&amp;admin1listsize)+SUM(ISNUMBER(admin1listsize))),ROWS(D$3:D404)+SUM(ISBLANK(admin1listsize))),NOT(admin1listsize="")*IF(ISNUMBER(admin1listsize),COUNTIF(admin1listsize,"&lt;="&amp;admin1listsize),COUNTIF(admin1listsize,"&lt;="&amp;admin1listsize)+SUM(ISNUMBER(admin1listsize))),0)), ""))</f>
        <v/>
      </c>
      <c r="K404" s="71"/>
    </row>
    <row r="405" spans="1:11" s="1" customFormat="1" x14ac:dyDescent="0.25">
      <c r="A405" s="93" t="str">
        <f>IF($I$1&lt;&gt;"y", "", IF(ISBLANK(DATA!D406),"",IF(ISBLANK(DATA!K406),"NO DATA",DATA!K406)))</f>
        <v/>
      </c>
      <c r="B405" s="93" t="str">
        <f>IF($I$1&lt;&gt;"y", "",IF(ISBLANK(DATA!D406),"", IF(ISBLANK(DATA!L406),"NO DATA",DATA!L406)))</f>
        <v/>
      </c>
      <c r="C405" s="93" t="str">
        <f t="shared" si="20"/>
        <v/>
      </c>
      <c r="D405" s="93" t="str">
        <f>IF($I$1&lt;&gt;"y", "", IF(C406="", "", IFERROR(LOOKUP(2,1/(COUNTIF($D$2:D404,mergednames)=0),mergednames), "")))</f>
        <v/>
      </c>
      <c r="E405" s="93" t="str">
        <f t="shared" si="19"/>
        <v/>
      </c>
      <c r="F405" s="93" t="str">
        <f>IF($I$1&lt;&gt;"y", "", IF(A406="", "", IFERROR(LOOKUP(2,1/(COUNTIF($F$2:F404,get_country)=0),get_country), "")))</f>
        <v/>
      </c>
      <c r="G405" s="93" t="str">
        <f t="shared" si="18"/>
        <v/>
      </c>
      <c r="H405" s="67" t="str">
        <f t="array" aca="1" ref="H405" ca="1">IF($I$1&lt;&gt;"y", "", IFERROR(INDEX(countrylistsize,MATCH(SMALL(NOT(countrylistsize="")*IF(ISNUMBER(countrylistsize),COUNTIF(countrylistsize,"&lt;="&amp;countrylistsize),COUNTIF(countrylistsize,"&lt;="&amp;countrylistsize)+SUM(ISNUMBER(countrylistsize))),ROWS(F$3:F405)+SUM(ISBLANK(countrylistsize))),NOT(countrylistsize="")*IF(ISNUMBER(countrylistsize),COUNTIF(countrylistsize,"&lt;="&amp;countrylistsize),COUNTIF(countrylistsize,"&lt;="&amp;countrylistsize)+SUM(ISNUMBER(countrylistsize))),0)), ""))</f>
        <v/>
      </c>
      <c r="I405" s="70"/>
      <c r="J405" s="67" t="str">
        <f t="array" aca="1" ref="J405" ca="1">IF($I$1&lt;&gt;"y", "", IFERROR(INDEX(admin1listsize,MATCH(SMALL(NOT(admin1listsize="")*IF(ISNUMBER(admin1listsize),COUNTIF(admin1listsize,"&lt;="&amp;admin1listsize),COUNTIF(admin1listsize,"&lt;="&amp;admin1listsize)+SUM(ISNUMBER(admin1listsize))),ROWS(D$3:D405)+SUM(ISBLANK(admin1listsize))),NOT(admin1listsize="")*IF(ISNUMBER(admin1listsize),COUNTIF(admin1listsize,"&lt;="&amp;admin1listsize),COUNTIF(admin1listsize,"&lt;="&amp;admin1listsize)+SUM(ISNUMBER(admin1listsize))),0)), ""))</f>
        <v/>
      </c>
      <c r="K405" s="71"/>
    </row>
    <row r="406" spans="1:11" s="1" customFormat="1" x14ac:dyDescent="0.25">
      <c r="A406" s="93" t="str">
        <f>IF($I$1&lt;&gt;"y", "", IF(ISBLANK(DATA!D407),"",IF(ISBLANK(DATA!K407),"NO DATA",DATA!K407)))</f>
        <v/>
      </c>
      <c r="B406" s="93" t="str">
        <f>IF($I$1&lt;&gt;"y", "",IF(ISBLANK(DATA!D407),"", IF(ISBLANK(DATA!L407),"NO DATA",DATA!L407)))</f>
        <v/>
      </c>
      <c r="C406" s="93" t="str">
        <f t="shared" si="20"/>
        <v/>
      </c>
      <c r="D406" s="93" t="str">
        <f>IF($I$1&lt;&gt;"y", "", IF(C407="", "", IFERROR(LOOKUP(2,1/(COUNTIF($D$2:D405,mergednames)=0),mergednames), "")))</f>
        <v/>
      </c>
      <c r="E406" s="93" t="str">
        <f t="shared" si="19"/>
        <v/>
      </c>
      <c r="F406" s="93" t="str">
        <f>IF($I$1&lt;&gt;"y", "", IF(A407="", "", IFERROR(LOOKUP(2,1/(COUNTIF($F$2:F405,get_country)=0),get_country), "")))</f>
        <v/>
      </c>
      <c r="G406" s="93" t="str">
        <f t="shared" si="18"/>
        <v/>
      </c>
      <c r="H406" s="67" t="str">
        <f t="array" aca="1" ref="H406" ca="1">IF($I$1&lt;&gt;"y", "", IFERROR(INDEX(countrylistsize,MATCH(SMALL(NOT(countrylistsize="")*IF(ISNUMBER(countrylistsize),COUNTIF(countrylistsize,"&lt;="&amp;countrylistsize),COUNTIF(countrylistsize,"&lt;="&amp;countrylistsize)+SUM(ISNUMBER(countrylistsize))),ROWS(F$3:F406)+SUM(ISBLANK(countrylistsize))),NOT(countrylistsize="")*IF(ISNUMBER(countrylistsize),COUNTIF(countrylistsize,"&lt;="&amp;countrylistsize),COUNTIF(countrylistsize,"&lt;="&amp;countrylistsize)+SUM(ISNUMBER(countrylistsize))),0)), ""))</f>
        <v/>
      </c>
      <c r="I406" s="70"/>
      <c r="J406" s="67" t="str">
        <f t="array" aca="1" ref="J406" ca="1">IF($I$1&lt;&gt;"y", "", IFERROR(INDEX(admin1listsize,MATCH(SMALL(NOT(admin1listsize="")*IF(ISNUMBER(admin1listsize),COUNTIF(admin1listsize,"&lt;="&amp;admin1listsize),COUNTIF(admin1listsize,"&lt;="&amp;admin1listsize)+SUM(ISNUMBER(admin1listsize))),ROWS(D$3:D406)+SUM(ISBLANK(admin1listsize))),NOT(admin1listsize="")*IF(ISNUMBER(admin1listsize),COUNTIF(admin1listsize,"&lt;="&amp;admin1listsize),COUNTIF(admin1listsize,"&lt;="&amp;admin1listsize)+SUM(ISNUMBER(admin1listsize))),0)), ""))</f>
        <v/>
      </c>
      <c r="K406" s="71"/>
    </row>
    <row r="407" spans="1:11" s="1" customFormat="1" x14ac:dyDescent="0.25">
      <c r="A407" s="93" t="str">
        <f>IF($I$1&lt;&gt;"y", "", IF(ISBLANK(DATA!D408),"",IF(ISBLANK(DATA!K408),"NO DATA",DATA!K408)))</f>
        <v/>
      </c>
      <c r="B407" s="93" t="str">
        <f>IF($I$1&lt;&gt;"y", "",IF(ISBLANK(DATA!D408),"", IF(ISBLANK(DATA!L408),"NO DATA",DATA!L408)))</f>
        <v/>
      </c>
      <c r="C407" s="93" t="str">
        <f t="shared" si="20"/>
        <v/>
      </c>
      <c r="D407" s="93" t="str">
        <f>IF($I$1&lt;&gt;"y", "", IF(C408="", "", IFERROR(LOOKUP(2,1/(COUNTIF($D$2:D406,mergednames)=0),mergednames), "")))</f>
        <v/>
      </c>
      <c r="E407" s="93" t="str">
        <f t="shared" si="19"/>
        <v/>
      </c>
      <c r="F407" s="93" t="str">
        <f>IF($I$1&lt;&gt;"y", "", IF(A408="", "", IFERROR(LOOKUP(2,1/(COUNTIF($F$2:F406,get_country)=0),get_country), "")))</f>
        <v/>
      </c>
      <c r="G407" s="93" t="str">
        <f t="shared" si="18"/>
        <v/>
      </c>
      <c r="H407" s="67" t="str">
        <f t="array" aca="1" ref="H407" ca="1">IF($I$1&lt;&gt;"y", "", IFERROR(INDEX(countrylistsize,MATCH(SMALL(NOT(countrylistsize="")*IF(ISNUMBER(countrylistsize),COUNTIF(countrylistsize,"&lt;="&amp;countrylistsize),COUNTIF(countrylistsize,"&lt;="&amp;countrylistsize)+SUM(ISNUMBER(countrylistsize))),ROWS(F$3:F407)+SUM(ISBLANK(countrylistsize))),NOT(countrylistsize="")*IF(ISNUMBER(countrylistsize),COUNTIF(countrylistsize,"&lt;="&amp;countrylistsize),COUNTIF(countrylistsize,"&lt;="&amp;countrylistsize)+SUM(ISNUMBER(countrylistsize))),0)), ""))</f>
        <v/>
      </c>
      <c r="I407" s="70"/>
      <c r="J407" s="67" t="str">
        <f t="array" aca="1" ref="J407" ca="1">IF($I$1&lt;&gt;"y", "", IFERROR(INDEX(admin1listsize,MATCH(SMALL(NOT(admin1listsize="")*IF(ISNUMBER(admin1listsize),COUNTIF(admin1listsize,"&lt;="&amp;admin1listsize),COUNTIF(admin1listsize,"&lt;="&amp;admin1listsize)+SUM(ISNUMBER(admin1listsize))),ROWS(D$3:D407)+SUM(ISBLANK(admin1listsize))),NOT(admin1listsize="")*IF(ISNUMBER(admin1listsize),COUNTIF(admin1listsize,"&lt;="&amp;admin1listsize),COUNTIF(admin1listsize,"&lt;="&amp;admin1listsize)+SUM(ISNUMBER(admin1listsize))),0)), ""))</f>
        <v/>
      </c>
      <c r="K407" s="71"/>
    </row>
    <row r="408" spans="1:11" s="1" customFormat="1" x14ac:dyDescent="0.25">
      <c r="A408" s="93" t="str">
        <f>IF($I$1&lt;&gt;"y", "", IF(ISBLANK(DATA!D409),"",IF(ISBLANK(DATA!K409),"NO DATA",DATA!K409)))</f>
        <v/>
      </c>
      <c r="B408" s="93" t="str">
        <f>IF($I$1&lt;&gt;"y", "",IF(ISBLANK(DATA!D409),"", IF(ISBLANK(DATA!L409),"NO DATA",DATA!L409)))</f>
        <v/>
      </c>
      <c r="C408" s="93" t="str">
        <f t="shared" si="20"/>
        <v/>
      </c>
      <c r="D408" s="93" t="str">
        <f>IF($I$1&lt;&gt;"y", "", IF(C409="", "", IFERROR(LOOKUP(2,1/(COUNTIF($D$2:D407,mergednames)=0),mergednames), "")))</f>
        <v/>
      </c>
      <c r="E408" s="93" t="str">
        <f t="shared" si="19"/>
        <v/>
      </c>
      <c r="F408" s="93" t="str">
        <f>IF($I$1&lt;&gt;"y", "", IF(A409="", "", IFERROR(LOOKUP(2,1/(COUNTIF($F$2:F407,get_country)=0),get_country), "")))</f>
        <v/>
      </c>
      <c r="G408" s="93" t="str">
        <f t="shared" si="18"/>
        <v/>
      </c>
      <c r="H408" s="67" t="str">
        <f t="array" aca="1" ref="H408" ca="1">IF($I$1&lt;&gt;"y", "", IFERROR(INDEX(countrylistsize,MATCH(SMALL(NOT(countrylistsize="")*IF(ISNUMBER(countrylistsize),COUNTIF(countrylistsize,"&lt;="&amp;countrylistsize),COUNTIF(countrylistsize,"&lt;="&amp;countrylistsize)+SUM(ISNUMBER(countrylistsize))),ROWS(F$3:F408)+SUM(ISBLANK(countrylistsize))),NOT(countrylistsize="")*IF(ISNUMBER(countrylistsize),COUNTIF(countrylistsize,"&lt;="&amp;countrylistsize),COUNTIF(countrylistsize,"&lt;="&amp;countrylistsize)+SUM(ISNUMBER(countrylistsize))),0)), ""))</f>
        <v/>
      </c>
      <c r="I408" s="70"/>
      <c r="J408" s="67" t="str">
        <f t="array" aca="1" ref="J408" ca="1">IF($I$1&lt;&gt;"y", "", IFERROR(INDEX(admin1listsize,MATCH(SMALL(NOT(admin1listsize="")*IF(ISNUMBER(admin1listsize),COUNTIF(admin1listsize,"&lt;="&amp;admin1listsize),COUNTIF(admin1listsize,"&lt;="&amp;admin1listsize)+SUM(ISNUMBER(admin1listsize))),ROWS(D$3:D408)+SUM(ISBLANK(admin1listsize))),NOT(admin1listsize="")*IF(ISNUMBER(admin1listsize),COUNTIF(admin1listsize,"&lt;="&amp;admin1listsize),COUNTIF(admin1listsize,"&lt;="&amp;admin1listsize)+SUM(ISNUMBER(admin1listsize))),0)), ""))</f>
        <v/>
      </c>
      <c r="K408" s="71"/>
    </row>
    <row r="409" spans="1:11" s="1" customFormat="1" x14ac:dyDescent="0.25">
      <c r="A409" s="93" t="str">
        <f>IF($I$1&lt;&gt;"y", "", IF(ISBLANK(DATA!D410),"",IF(ISBLANK(DATA!K410),"NO DATA",DATA!K410)))</f>
        <v/>
      </c>
      <c r="B409" s="93" t="str">
        <f>IF($I$1&lt;&gt;"y", "",IF(ISBLANK(DATA!D410),"", IF(ISBLANK(DATA!L410),"NO DATA",DATA!L410)))</f>
        <v/>
      </c>
      <c r="C409" s="93" t="str">
        <f t="shared" si="20"/>
        <v/>
      </c>
      <c r="D409" s="93" t="str">
        <f>IF($I$1&lt;&gt;"y", "", IF(C410="", "", IFERROR(LOOKUP(2,1/(COUNTIF($D$2:D408,mergednames)=0),mergednames), "")))</f>
        <v/>
      </c>
      <c r="E409" s="93" t="str">
        <f t="shared" si="19"/>
        <v/>
      </c>
      <c r="F409" s="93" t="str">
        <f>IF($I$1&lt;&gt;"y", "", IF(A410="", "", IFERROR(LOOKUP(2,1/(COUNTIF($F$2:F408,get_country)=0),get_country), "")))</f>
        <v/>
      </c>
      <c r="G409" s="93" t="str">
        <f t="shared" si="18"/>
        <v/>
      </c>
      <c r="H409" s="67" t="str">
        <f t="array" aca="1" ref="H409" ca="1">IF($I$1&lt;&gt;"y", "", IFERROR(INDEX(countrylistsize,MATCH(SMALL(NOT(countrylistsize="")*IF(ISNUMBER(countrylistsize),COUNTIF(countrylistsize,"&lt;="&amp;countrylistsize),COUNTIF(countrylistsize,"&lt;="&amp;countrylistsize)+SUM(ISNUMBER(countrylistsize))),ROWS(F$3:F409)+SUM(ISBLANK(countrylistsize))),NOT(countrylistsize="")*IF(ISNUMBER(countrylistsize),COUNTIF(countrylistsize,"&lt;="&amp;countrylistsize),COUNTIF(countrylistsize,"&lt;="&amp;countrylistsize)+SUM(ISNUMBER(countrylistsize))),0)), ""))</f>
        <v/>
      </c>
      <c r="I409" s="70"/>
      <c r="J409" s="67" t="str">
        <f t="array" aca="1" ref="J409" ca="1">IF($I$1&lt;&gt;"y", "", IFERROR(INDEX(admin1listsize,MATCH(SMALL(NOT(admin1listsize="")*IF(ISNUMBER(admin1listsize),COUNTIF(admin1listsize,"&lt;="&amp;admin1listsize),COUNTIF(admin1listsize,"&lt;="&amp;admin1listsize)+SUM(ISNUMBER(admin1listsize))),ROWS(D$3:D409)+SUM(ISBLANK(admin1listsize))),NOT(admin1listsize="")*IF(ISNUMBER(admin1listsize),COUNTIF(admin1listsize,"&lt;="&amp;admin1listsize),COUNTIF(admin1listsize,"&lt;="&amp;admin1listsize)+SUM(ISNUMBER(admin1listsize))),0)), ""))</f>
        <v/>
      </c>
      <c r="K409" s="71"/>
    </row>
    <row r="410" spans="1:11" s="1" customFormat="1" x14ac:dyDescent="0.25">
      <c r="A410" s="93" t="str">
        <f>IF($I$1&lt;&gt;"y", "", IF(ISBLANK(DATA!D411),"",IF(ISBLANK(DATA!K411),"NO DATA",DATA!K411)))</f>
        <v/>
      </c>
      <c r="B410" s="93" t="str">
        <f>IF($I$1&lt;&gt;"y", "",IF(ISBLANK(DATA!D411),"", IF(ISBLANK(DATA!L411),"NO DATA",DATA!L411)))</f>
        <v/>
      </c>
      <c r="C410" s="93" t="str">
        <f t="shared" si="20"/>
        <v/>
      </c>
      <c r="D410" s="93" t="str">
        <f>IF($I$1&lt;&gt;"y", "", IF(C411="", "", IFERROR(LOOKUP(2,1/(COUNTIF($D$2:D409,mergednames)=0),mergednames), "")))</f>
        <v/>
      </c>
      <c r="E410" s="93" t="str">
        <f t="shared" si="19"/>
        <v/>
      </c>
      <c r="F410" s="93" t="str">
        <f>IF($I$1&lt;&gt;"y", "", IF(A411="", "", IFERROR(LOOKUP(2,1/(COUNTIF($F$2:F409,get_country)=0),get_country), "")))</f>
        <v/>
      </c>
      <c r="G410" s="93" t="str">
        <f t="shared" si="18"/>
        <v/>
      </c>
      <c r="H410" s="67" t="str">
        <f t="array" aca="1" ref="H410" ca="1">IF($I$1&lt;&gt;"y", "", IFERROR(INDEX(countrylistsize,MATCH(SMALL(NOT(countrylistsize="")*IF(ISNUMBER(countrylistsize),COUNTIF(countrylistsize,"&lt;="&amp;countrylistsize),COUNTIF(countrylistsize,"&lt;="&amp;countrylistsize)+SUM(ISNUMBER(countrylistsize))),ROWS(F$3:F410)+SUM(ISBLANK(countrylistsize))),NOT(countrylistsize="")*IF(ISNUMBER(countrylistsize),COUNTIF(countrylistsize,"&lt;="&amp;countrylistsize),COUNTIF(countrylistsize,"&lt;="&amp;countrylistsize)+SUM(ISNUMBER(countrylistsize))),0)), ""))</f>
        <v/>
      </c>
      <c r="I410" s="70"/>
      <c r="J410" s="67" t="str">
        <f t="array" aca="1" ref="J410" ca="1">IF($I$1&lt;&gt;"y", "", IFERROR(INDEX(admin1listsize,MATCH(SMALL(NOT(admin1listsize="")*IF(ISNUMBER(admin1listsize),COUNTIF(admin1listsize,"&lt;="&amp;admin1listsize),COUNTIF(admin1listsize,"&lt;="&amp;admin1listsize)+SUM(ISNUMBER(admin1listsize))),ROWS(D$3:D410)+SUM(ISBLANK(admin1listsize))),NOT(admin1listsize="")*IF(ISNUMBER(admin1listsize),COUNTIF(admin1listsize,"&lt;="&amp;admin1listsize),COUNTIF(admin1listsize,"&lt;="&amp;admin1listsize)+SUM(ISNUMBER(admin1listsize))),0)), ""))</f>
        <v/>
      </c>
      <c r="K410" s="71"/>
    </row>
    <row r="411" spans="1:11" s="1" customFormat="1" x14ac:dyDescent="0.25">
      <c r="A411" s="93" t="str">
        <f>IF($I$1&lt;&gt;"y", "", IF(ISBLANK(DATA!D412),"",IF(ISBLANK(DATA!K412),"NO DATA",DATA!K412)))</f>
        <v/>
      </c>
      <c r="B411" s="93" t="str">
        <f>IF($I$1&lt;&gt;"y", "",IF(ISBLANK(DATA!D412),"", IF(ISBLANK(DATA!L412),"NO DATA",DATA!L412)))</f>
        <v/>
      </c>
      <c r="C411" s="93" t="str">
        <f t="shared" si="20"/>
        <v/>
      </c>
      <c r="D411" s="93" t="str">
        <f>IF($I$1&lt;&gt;"y", "", IF(C412="", "", IFERROR(LOOKUP(2,1/(COUNTIF($D$2:D410,mergednames)=0),mergednames), "")))</f>
        <v/>
      </c>
      <c r="E411" s="93" t="str">
        <f t="shared" si="19"/>
        <v/>
      </c>
      <c r="F411" s="93" t="str">
        <f>IF($I$1&lt;&gt;"y", "", IF(A412="", "", IFERROR(LOOKUP(2,1/(COUNTIF($F$2:F410,get_country)=0),get_country), "")))</f>
        <v/>
      </c>
      <c r="G411" s="93" t="str">
        <f t="shared" si="18"/>
        <v/>
      </c>
      <c r="H411" s="67" t="str">
        <f t="array" aca="1" ref="H411" ca="1">IF($I$1&lt;&gt;"y", "", IFERROR(INDEX(countrylistsize,MATCH(SMALL(NOT(countrylistsize="")*IF(ISNUMBER(countrylistsize),COUNTIF(countrylistsize,"&lt;="&amp;countrylistsize),COUNTIF(countrylistsize,"&lt;="&amp;countrylistsize)+SUM(ISNUMBER(countrylistsize))),ROWS(F$3:F411)+SUM(ISBLANK(countrylistsize))),NOT(countrylistsize="")*IF(ISNUMBER(countrylistsize),COUNTIF(countrylistsize,"&lt;="&amp;countrylistsize),COUNTIF(countrylistsize,"&lt;="&amp;countrylistsize)+SUM(ISNUMBER(countrylistsize))),0)), ""))</f>
        <v/>
      </c>
      <c r="I411" s="70"/>
      <c r="J411" s="67" t="str">
        <f t="array" aca="1" ref="J411" ca="1">IF($I$1&lt;&gt;"y", "", IFERROR(INDEX(admin1listsize,MATCH(SMALL(NOT(admin1listsize="")*IF(ISNUMBER(admin1listsize),COUNTIF(admin1listsize,"&lt;="&amp;admin1listsize),COUNTIF(admin1listsize,"&lt;="&amp;admin1listsize)+SUM(ISNUMBER(admin1listsize))),ROWS(D$3:D411)+SUM(ISBLANK(admin1listsize))),NOT(admin1listsize="")*IF(ISNUMBER(admin1listsize),COUNTIF(admin1listsize,"&lt;="&amp;admin1listsize),COUNTIF(admin1listsize,"&lt;="&amp;admin1listsize)+SUM(ISNUMBER(admin1listsize))),0)), ""))</f>
        <v/>
      </c>
      <c r="K411" s="71"/>
    </row>
    <row r="412" spans="1:11" s="1" customFormat="1" x14ac:dyDescent="0.25">
      <c r="A412" s="93" t="str">
        <f>IF($I$1&lt;&gt;"y", "", IF(ISBLANK(DATA!D413),"",IF(ISBLANK(DATA!K413),"NO DATA",DATA!K413)))</f>
        <v/>
      </c>
      <c r="B412" s="93" t="str">
        <f>IF($I$1&lt;&gt;"y", "",IF(ISBLANK(DATA!D413),"", IF(ISBLANK(DATA!L413),"NO DATA",DATA!L413)))</f>
        <v/>
      </c>
      <c r="C412" s="93" t="str">
        <f t="shared" si="20"/>
        <v/>
      </c>
      <c r="D412" s="93" t="str">
        <f>IF($I$1&lt;&gt;"y", "", IF(C413="", "", IFERROR(LOOKUP(2,1/(COUNTIF($D$2:D411,mergednames)=0),mergednames), "")))</f>
        <v/>
      </c>
      <c r="E412" s="93" t="str">
        <f t="shared" si="19"/>
        <v/>
      </c>
      <c r="F412" s="93" t="str">
        <f>IF($I$1&lt;&gt;"y", "", IF(A413="", "", IFERROR(LOOKUP(2,1/(COUNTIF($F$2:F411,get_country)=0),get_country), "")))</f>
        <v/>
      </c>
      <c r="G412" s="93" t="str">
        <f t="shared" si="18"/>
        <v/>
      </c>
      <c r="H412" s="67" t="str">
        <f t="array" aca="1" ref="H412" ca="1">IF($I$1&lt;&gt;"y", "", IFERROR(INDEX(countrylistsize,MATCH(SMALL(NOT(countrylistsize="")*IF(ISNUMBER(countrylistsize),COUNTIF(countrylistsize,"&lt;="&amp;countrylistsize),COUNTIF(countrylistsize,"&lt;="&amp;countrylistsize)+SUM(ISNUMBER(countrylistsize))),ROWS(F$3:F412)+SUM(ISBLANK(countrylistsize))),NOT(countrylistsize="")*IF(ISNUMBER(countrylistsize),COUNTIF(countrylistsize,"&lt;="&amp;countrylistsize),COUNTIF(countrylistsize,"&lt;="&amp;countrylistsize)+SUM(ISNUMBER(countrylistsize))),0)), ""))</f>
        <v/>
      </c>
      <c r="I412" s="70"/>
      <c r="J412" s="67" t="str">
        <f t="array" aca="1" ref="J412" ca="1">IF($I$1&lt;&gt;"y", "", IFERROR(INDEX(admin1listsize,MATCH(SMALL(NOT(admin1listsize="")*IF(ISNUMBER(admin1listsize),COUNTIF(admin1listsize,"&lt;="&amp;admin1listsize),COUNTIF(admin1listsize,"&lt;="&amp;admin1listsize)+SUM(ISNUMBER(admin1listsize))),ROWS(D$3:D412)+SUM(ISBLANK(admin1listsize))),NOT(admin1listsize="")*IF(ISNUMBER(admin1listsize),COUNTIF(admin1listsize,"&lt;="&amp;admin1listsize),COUNTIF(admin1listsize,"&lt;="&amp;admin1listsize)+SUM(ISNUMBER(admin1listsize))),0)), ""))</f>
        <v/>
      </c>
      <c r="K412" s="71"/>
    </row>
    <row r="413" spans="1:11" s="1" customFormat="1" x14ac:dyDescent="0.25">
      <c r="A413" s="93" t="str">
        <f>IF($I$1&lt;&gt;"y", "", IF(ISBLANK(DATA!D414),"",IF(ISBLANK(DATA!K414),"NO DATA",DATA!K414)))</f>
        <v/>
      </c>
      <c r="B413" s="93" t="str">
        <f>IF($I$1&lt;&gt;"y", "",IF(ISBLANK(DATA!D414),"", IF(ISBLANK(DATA!L414),"NO DATA",DATA!L414)))</f>
        <v/>
      </c>
      <c r="C413" s="93" t="str">
        <f t="shared" si="20"/>
        <v/>
      </c>
      <c r="D413" s="93" t="str">
        <f>IF($I$1&lt;&gt;"y", "", IF(C414="", "", IFERROR(LOOKUP(2,1/(COUNTIF($D$2:D412,mergednames)=0),mergednames), "")))</f>
        <v/>
      </c>
      <c r="E413" s="93" t="str">
        <f t="shared" si="19"/>
        <v/>
      </c>
      <c r="F413" s="93" t="str">
        <f>IF($I$1&lt;&gt;"y", "", IF(A414="", "", IFERROR(LOOKUP(2,1/(COUNTIF($F$2:F412,get_country)=0),get_country), "")))</f>
        <v/>
      </c>
      <c r="G413" s="93" t="str">
        <f t="shared" si="18"/>
        <v/>
      </c>
      <c r="H413" s="67" t="str">
        <f t="array" aca="1" ref="H413" ca="1">IF($I$1&lt;&gt;"y", "", IFERROR(INDEX(countrylistsize,MATCH(SMALL(NOT(countrylistsize="")*IF(ISNUMBER(countrylistsize),COUNTIF(countrylistsize,"&lt;="&amp;countrylistsize),COUNTIF(countrylistsize,"&lt;="&amp;countrylistsize)+SUM(ISNUMBER(countrylistsize))),ROWS(F$3:F413)+SUM(ISBLANK(countrylistsize))),NOT(countrylistsize="")*IF(ISNUMBER(countrylistsize),COUNTIF(countrylistsize,"&lt;="&amp;countrylistsize),COUNTIF(countrylistsize,"&lt;="&amp;countrylistsize)+SUM(ISNUMBER(countrylistsize))),0)), ""))</f>
        <v/>
      </c>
      <c r="I413" s="70"/>
      <c r="J413" s="67" t="str">
        <f t="array" aca="1" ref="J413" ca="1">IF($I$1&lt;&gt;"y", "", IFERROR(INDEX(admin1listsize,MATCH(SMALL(NOT(admin1listsize="")*IF(ISNUMBER(admin1listsize),COUNTIF(admin1listsize,"&lt;="&amp;admin1listsize),COUNTIF(admin1listsize,"&lt;="&amp;admin1listsize)+SUM(ISNUMBER(admin1listsize))),ROWS(D$3:D413)+SUM(ISBLANK(admin1listsize))),NOT(admin1listsize="")*IF(ISNUMBER(admin1listsize),COUNTIF(admin1listsize,"&lt;="&amp;admin1listsize),COUNTIF(admin1listsize,"&lt;="&amp;admin1listsize)+SUM(ISNUMBER(admin1listsize))),0)), ""))</f>
        <v/>
      </c>
      <c r="K413" s="71"/>
    </row>
    <row r="414" spans="1:11" s="1" customFormat="1" x14ac:dyDescent="0.25">
      <c r="A414" s="93" t="str">
        <f>IF($I$1&lt;&gt;"y", "", IF(ISBLANK(DATA!D415),"",IF(ISBLANK(DATA!K415),"NO DATA",DATA!K415)))</f>
        <v/>
      </c>
      <c r="B414" s="93" t="str">
        <f>IF($I$1&lt;&gt;"y", "",IF(ISBLANK(DATA!D415),"", IF(ISBLANK(DATA!L415),"NO DATA",DATA!L415)))</f>
        <v/>
      </c>
      <c r="C414" s="93" t="str">
        <f t="shared" si="20"/>
        <v/>
      </c>
      <c r="D414" s="93" t="str">
        <f>IF($I$1&lt;&gt;"y", "", IF(C415="", "", IFERROR(LOOKUP(2,1/(COUNTIF($D$2:D413,mergednames)=0),mergednames), "")))</f>
        <v/>
      </c>
      <c r="E414" s="93" t="str">
        <f t="shared" si="19"/>
        <v/>
      </c>
      <c r="F414" s="93" t="str">
        <f>IF($I$1&lt;&gt;"y", "", IF(A415="", "", IFERROR(LOOKUP(2,1/(COUNTIF($F$2:F413,get_country)=0),get_country), "")))</f>
        <v/>
      </c>
      <c r="G414" s="93" t="str">
        <f t="shared" si="18"/>
        <v/>
      </c>
      <c r="H414" s="67" t="str">
        <f t="array" aca="1" ref="H414" ca="1">IF($I$1&lt;&gt;"y", "", IFERROR(INDEX(countrylistsize,MATCH(SMALL(NOT(countrylistsize="")*IF(ISNUMBER(countrylistsize),COUNTIF(countrylistsize,"&lt;="&amp;countrylistsize),COUNTIF(countrylistsize,"&lt;="&amp;countrylistsize)+SUM(ISNUMBER(countrylistsize))),ROWS(F$3:F414)+SUM(ISBLANK(countrylistsize))),NOT(countrylistsize="")*IF(ISNUMBER(countrylistsize),COUNTIF(countrylistsize,"&lt;="&amp;countrylistsize),COUNTIF(countrylistsize,"&lt;="&amp;countrylistsize)+SUM(ISNUMBER(countrylistsize))),0)), ""))</f>
        <v/>
      </c>
      <c r="I414" s="70"/>
      <c r="J414" s="67" t="str">
        <f t="array" aca="1" ref="J414" ca="1">IF($I$1&lt;&gt;"y", "", IFERROR(INDEX(admin1listsize,MATCH(SMALL(NOT(admin1listsize="")*IF(ISNUMBER(admin1listsize),COUNTIF(admin1listsize,"&lt;="&amp;admin1listsize),COUNTIF(admin1listsize,"&lt;="&amp;admin1listsize)+SUM(ISNUMBER(admin1listsize))),ROWS(D$3:D414)+SUM(ISBLANK(admin1listsize))),NOT(admin1listsize="")*IF(ISNUMBER(admin1listsize),COUNTIF(admin1listsize,"&lt;="&amp;admin1listsize),COUNTIF(admin1listsize,"&lt;="&amp;admin1listsize)+SUM(ISNUMBER(admin1listsize))),0)), ""))</f>
        <v/>
      </c>
      <c r="K414" s="71"/>
    </row>
    <row r="415" spans="1:11" s="1" customFormat="1" x14ac:dyDescent="0.25">
      <c r="A415" s="93" t="str">
        <f>IF($I$1&lt;&gt;"y", "", IF(ISBLANK(DATA!D416),"",IF(ISBLANK(DATA!K416),"NO DATA",DATA!K416)))</f>
        <v/>
      </c>
      <c r="B415" s="93" t="str">
        <f>IF($I$1&lt;&gt;"y", "",IF(ISBLANK(DATA!D416),"", IF(ISBLANK(DATA!L416),"NO DATA",DATA!L416)))</f>
        <v/>
      </c>
      <c r="C415" s="93" t="str">
        <f t="shared" si="20"/>
        <v/>
      </c>
      <c r="D415" s="93" t="str">
        <f>IF($I$1&lt;&gt;"y", "", IF(C416="", "", IFERROR(LOOKUP(2,1/(COUNTIF($D$2:D414,mergednames)=0),mergednames), "")))</f>
        <v/>
      </c>
      <c r="E415" s="93" t="str">
        <f t="shared" si="19"/>
        <v/>
      </c>
      <c r="F415" s="93" t="str">
        <f>IF($I$1&lt;&gt;"y", "", IF(A416="", "", IFERROR(LOOKUP(2,1/(COUNTIF($F$2:F414,get_country)=0),get_country), "")))</f>
        <v/>
      </c>
      <c r="G415" s="93" t="str">
        <f t="shared" si="18"/>
        <v/>
      </c>
      <c r="H415" s="67" t="str">
        <f t="array" aca="1" ref="H415" ca="1">IF($I$1&lt;&gt;"y", "", IFERROR(INDEX(countrylistsize,MATCH(SMALL(NOT(countrylistsize="")*IF(ISNUMBER(countrylistsize),COUNTIF(countrylistsize,"&lt;="&amp;countrylistsize),COUNTIF(countrylistsize,"&lt;="&amp;countrylistsize)+SUM(ISNUMBER(countrylistsize))),ROWS(F$3:F415)+SUM(ISBLANK(countrylistsize))),NOT(countrylistsize="")*IF(ISNUMBER(countrylistsize),COUNTIF(countrylistsize,"&lt;="&amp;countrylistsize),COUNTIF(countrylistsize,"&lt;="&amp;countrylistsize)+SUM(ISNUMBER(countrylistsize))),0)), ""))</f>
        <v/>
      </c>
      <c r="I415" s="70"/>
      <c r="J415" s="67" t="str">
        <f t="array" aca="1" ref="J415" ca="1">IF($I$1&lt;&gt;"y", "", IFERROR(INDEX(admin1listsize,MATCH(SMALL(NOT(admin1listsize="")*IF(ISNUMBER(admin1listsize),COUNTIF(admin1listsize,"&lt;="&amp;admin1listsize),COUNTIF(admin1listsize,"&lt;="&amp;admin1listsize)+SUM(ISNUMBER(admin1listsize))),ROWS(D$3:D415)+SUM(ISBLANK(admin1listsize))),NOT(admin1listsize="")*IF(ISNUMBER(admin1listsize),COUNTIF(admin1listsize,"&lt;="&amp;admin1listsize),COUNTIF(admin1listsize,"&lt;="&amp;admin1listsize)+SUM(ISNUMBER(admin1listsize))),0)), ""))</f>
        <v/>
      </c>
      <c r="K415" s="71"/>
    </row>
    <row r="416" spans="1:11" s="1" customFormat="1" x14ac:dyDescent="0.25">
      <c r="A416" s="93" t="str">
        <f>IF($I$1&lt;&gt;"y", "", IF(ISBLANK(DATA!D417),"",IF(ISBLANK(DATA!K417),"NO DATA",DATA!K417)))</f>
        <v/>
      </c>
      <c r="B416" s="93" t="str">
        <f>IF($I$1&lt;&gt;"y", "",IF(ISBLANK(DATA!D417),"", IF(ISBLANK(DATA!L417),"NO DATA",DATA!L417)))</f>
        <v/>
      </c>
      <c r="C416" s="93" t="str">
        <f t="shared" si="20"/>
        <v/>
      </c>
      <c r="D416" s="93" t="str">
        <f>IF($I$1&lt;&gt;"y", "", IF(C417="", "", IFERROR(LOOKUP(2,1/(COUNTIF($D$2:D415,mergednames)=0),mergednames), "")))</f>
        <v/>
      </c>
      <c r="E416" s="93" t="str">
        <f t="shared" si="19"/>
        <v/>
      </c>
      <c r="F416" s="93" t="str">
        <f>IF($I$1&lt;&gt;"y", "", IF(A417="", "", IFERROR(LOOKUP(2,1/(COUNTIF($F$2:F415,get_country)=0),get_country), "")))</f>
        <v/>
      </c>
      <c r="G416" s="93" t="str">
        <f t="shared" si="18"/>
        <v/>
      </c>
      <c r="H416" s="67" t="str">
        <f t="array" aca="1" ref="H416" ca="1">IF($I$1&lt;&gt;"y", "", IFERROR(INDEX(countrylistsize,MATCH(SMALL(NOT(countrylistsize="")*IF(ISNUMBER(countrylistsize),COUNTIF(countrylistsize,"&lt;="&amp;countrylistsize),COUNTIF(countrylistsize,"&lt;="&amp;countrylistsize)+SUM(ISNUMBER(countrylistsize))),ROWS(F$3:F416)+SUM(ISBLANK(countrylistsize))),NOT(countrylistsize="")*IF(ISNUMBER(countrylistsize),COUNTIF(countrylistsize,"&lt;="&amp;countrylistsize),COUNTIF(countrylistsize,"&lt;="&amp;countrylistsize)+SUM(ISNUMBER(countrylistsize))),0)), ""))</f>
        <v/>
      </c>
      <c r="I416" s="70"/>
      <c r="J416" s="67" t="str">
        <f t="array" aca="1" ref="J416" ca="1">IF($I$1&lt;&gt;"y", "", IFERROR(INDEX(admin1listsize,MATCH(SMALL(NOT(admin1listsize="")*IF(ISNUMBER(admin1listsize),COUNTIF(admin1listsize,"&lt;="&amp;admin1listsize),COUNTIF(admin1listsize,"&lt;="&amp;admin1listsize)+SUM(ISNUMBER(admin1listsize))),ROWS(D$3:D416)+SUM(ISBLANK(admin1listsize))),NOT(admin1listsize="")*IF(ISNUMBER(admin1listsize),COUNTIF(admin1listsize,"&lt;="&amp;admin1listsize),COUNTIF(admin1listsize,"&lt;="&amp;admin1listsize)+SUM(ISNUMBER(admin1listsize))),0)), ""))</f>
        <v/>
      </c>
      <c r="K416" s="71"/>
    </row>
    <row r="417" spans="1:11" s="1" customFormat="1" x14ac:dyDescent="0.25">
      <c r="A417" s="93" t="str">
        <f>IF($I$1&lt;&gt;"y", "", IF(ISBLANK(DATA!D418),"",IF(ISBLANK(DATA!K418),"NO DATA",DATA!K418)))</f>
        <v/>
      </c>
      <c r="B417" s="93" t="str">
        <f>IF($I$1&lt;&gt;"y", "",IF(ISBLANK(DATA!D418),"", IF(ISBLANK(DATA!L418),"NO DATA",DATA!L418)))</f>
        <v/>
      </c>
      <c r="C417" s="93" t="str">
        <f t="shared" si="20"/>
        <v/>
      </c>
      <c r="D417" s="93" t="str">
        <f>IF($I$1&lt;&gt;"y", "", IF(C418="", "", IFERROR(LOOKUP(2,1/(COUNTIF($D$2:D416,mergednames)=0),mergednames), "")))</f>
        <v/>
      </c>
      <c r="E417" s="93" t="str">
        <f t="shared" si="19"/>
        <v/>
      </c>
      <c r="F417" s="93" t="str">
        <f>IF($I$1&lt;&gt;"y", "", IF(A418="", "", IFERROR(LOOKUP(2,1/(COUNTIF($F$2:F416,get_country)=0),get_country), "")))</f>
        <v/>
      </c>
      <c r="G417" s="93" t="str">
        <f t="shared" si="18"/>
        <v/>
      </c>
      <c r="H417" s="67" t="str">
        <f t="array" aca="1" ref="H417" ca="1">IF($I$1&lt;&gt;"y", "", IFERROR(INDEX(countrylistsize,MATCH(SMALL(NOT(countrylistsize="")*IF(ISNUMBER(countrylistsize),COUNTIF(countrylistsize,"&lt;="&amp;countrylistsize),COUNTIF(countrylistsize,"&lt;="&amp;countrylistsize)+SUM(ISNUMBER(countrylistsize))),ROWS(F$3:F417)+SUM(ISBLANK(countrylistsize))),NOT(countrylistsize="")*IF(ISNUMBER(countrylistsize),COUNTIF(countrylistsize,"&lt;="&amp;countrylistsize),COUNTIF(countrylistsize,"&lt;="&amp;countrylistsize)+SUM(ISNUMBER(countrylistsize))),0)), ""))</f>
        <v/>
      </c>
      <c r="I417" s="70"/>
      <c r="J417" s="67" t="str">
        <f t="array" aca="1" ref="J417" ca="1">IF($I$1&lt;&gt;"y", "", IFERROR(INDEX(admin1listsize,MATCH(SMALL(NOT(admin1listsize="")*IF(ISNUMBER(admin1listsize),COUNTIF(admin1listsize,"&lt;="&amp;admin1listsize),COUNTIF(admin1listsize,"&lt;="&amp;admin1listsize)+SUM(ISNUMBER(admin1listsize))),ROWS(D$3:D417)+SUM(ISBLANK(admin1listsize))),NOT(admin1listsize="")*IF(ISNUMBER(admin1listsize),COUNTIF(admin1listsize,"&lt;="&amp;admin1listsize),COUNTIF(admin1listsize,"&lt;="&amp;admin1listsize)+SUM(ISNUMBER(admin1listsize))),0)), ""))</f>
        <v/>
      </c>
      <c r="K417" s="71"/>
    </row>
    <row r="418" spans="1:11" s="1" customFormat="1" x14ac:dyDescent="0.25">
      <c r="A418" s="93" t="str">
        <f>IF($I$1&lt;&gt;"y", "", IF(ISBLANK(DATA!D419),"",IF(ISBLANK(DATA!K419),"NO DATA",DATA!K419)))</f>
        <v/>
      </c>
      <c r="B418" s="93" t="str">
        <f>IF($I$1&lt;&gt;"y", "",IF(ISBLANK(DATA!D419),"", IF(ISBLANK(DATA!L419),"NO DATA",DATA!L419)))</f>
        <v/>
      </c>
      <c r="C418" s="93" t="str">
        <f t="shared" si="20"/>
        <v/>
      </c>
      <c r="D418" s="93" t="str">
        <f>IF($I$1&lt;&gt;"y", "", IF(C419="", "", IFERROR(LOOKUP(2,1/(COUNTIF($D$2:D417,mergednames)=0),mergednames), "")))</f>
        <v/>
      </c>
      <c r="E418" s="93" t="str">
        <f t="shared" si="19"/>
        <v/>
      </c>
      <c r="F418" s="93" t="str">
        <f>IF($I$1&lt;&gt;"y", "", IF(A419="", "", IFERROR(LOOKUP(2,1/(COUNTIF($F$2:F417,get_country)=0),get_country), "")))</f>
        <v/>
      </c>
      <c r="G418" s="93" t="str">
        <f t="shared" si="18"/>
        <v/>
      </c>
      <c r="H418" s="67" t="str">
        <f t="array" aca="1" ref="H418" ca="1">IF($I$1&lt;&gt;"y", "", IFERROR(INDEX(countrylistsize,MATCH(SMALL(NOT(countrylistsize="")*IF(ISNUMBER(countrylistsize),COUNTIF(countrylistsize,"&lt;="&amp;countrylistsize),COUNTIF(countrylistsize,"&lt;="&amp;countrylistsize)+SUM(ISNUMBER(countrylistsize))),ROWS(F$3:F418)+SUM(ISBLANK(countrylistsize))),NOT(countrylistsize="")*IF(ISNUMBER(countrylistsize),COUNTIF(countrylistsize,"&lt;="&amp;countrylistsize),COUNTIF(countrylistsize,"&lt;="&amp;countrylistsize)+SUM(ISNUMBER(countrylistsize))),0)), ""))</f>
        <v/>
      </c>
      <c r="I418" s="70"/>
      <c r="J418" s="67" t="str">
        <f t="array" aca="1" ref="J418" ca="1">IF($I$1&lt;&gt;"y", "", IFERROR(INDEX(admin1listsize,MATCH(SMALL(NOT(admin1listsize="")*IF(ISNUMBER(admin1listsize),COUNTIF(admin1listsize,"&lt;="&amp;admin1listsize),COUNTIF(admin1listsize,"&lt;="&amp;admin1listsize)+SUM(ISNUMBER(admin1listsize))),ROWS(D$3:D418)+SUM(ISBLANK(admin1listsize))),NOT(admin1listsize="")*IF(ISNUMBER(admin1listsize),COUNTIF(admin1listsize,"&lt;="&amp;admin1listsize),COUNTIF(admin1listsize,"&lt;="&amp;admin1listsize)+SUM(ISNUMBER(admin1listsize))),0)), ""))</f>
        <v/>
      </c>
      <c r="K418" s="71"/>
    </row>
    <row r="419" spans="1:11" s="1" customFormat="1" x14ac:dyDescent="0.25">
      <c r="A419" s="93" t="str">
        <f>IF($I$1&lt;&gt;"y", "", IF(ISBLANK(DATA!D420),"",IF(ISBLANK(DATA!K420),"NO DATA",DATA!K420)))</f>
        <v/>
      </c>
      <c r="B419" s="93" t="str">
        <f>IF($I$1&lt;&gt;"y", "",IF(ISBLANK(DATA!D420),"", IF(ISBLANK(DATA!L420),"NO DATA",DATA!L420)))</f>
        <v/>
      </c>
      <c r="C419" s="93" t="str">
        <f t="shared" si="20"/>
        <v/>
      </c>
      <c r="D419" s="93" t="str">
        <f>IF($I$1&lt;&gt;"y", "", IF(C420="", "", IFERROR(LOOKUP(2,1/(COUNTIF($D$2:D418,mergednames)=0),mergednames), "")))</f>
        <v/>
      </c>
      <c r="E419" s="93" t="str">
        <f t="shared" si="19"/>
        <v/>
      </c>
      <c r="F419" s="93" t="str">
        <f>IF($I$1&lt;&gt;"y", "", IF(A420="", "", IFERROR(LOOKUP(2,1/(COUNTIF($F$2:F418,get_country)=0),get_country), "")))</f>
        <v/>
      </c>
      <c r="G419" s="93" t="str">
        <f t="shared" si="18"/>
        <v/>
      </c>
      <c r="H419" s="67" t="str">
        <f t="array" aca="1" ref="H419" ca="1">IF($I$1&lt;&gt;"y", "", IFERROR(INDEX(countrylistsize,MATCH(SMALL(NOT(countrylistsize="")*IF(ISNUMBER(countrylistsize),COUNTIF(countrylistsize,"&lt;="&amp;countrylistsize),COUNTIF(countrylistsize,"&lt;="&amp;countrylistsize)+SUM(ISNUMBER(countrylistsize))),ROWS(F$3:F419)+SUM(ISBLANK(countrylistsize))),NOT(countrylistsize="")*IF(ISNUMBER(countrylistsize),COUNTIF(countrylistsize,"&lt;="&amp;countrylistsize),COUNTIF(countrylistsize,"&lt;="&amp;countrylistsize)+SUM(ISNUMBER(countrylistsize))),0)), ""))</f>
        <v/>
      </c>
      <c r="I419" s="70"/>
      <c r="J419" s="67" t="str">
        <f t="array" aca="1" ref="J419" ca="1">IF($I$1&lt;&gt;"y", "", IFERROR(INDEX(admin1listsize,MATCH(SMALL(NOT(admin1listsize="")*IF(ISNUMBER(admin1listsize),COUNTIF(admin1listsize,"&lt;="&amp;admin1listsize),COUNTIF(admin1listsize,"&lt;="&amp;admin1listsize)+SUM(ISNUMBER(admin1listsize))),ROWS(D$3:D419)+SUM(ISBLANK(admin1listsize))),NOT(admin1listsize="")*IF(ISNUMBER(admin1listsize),COUNTIF(admin1listsize,"&lt;="&amp;admin1listsize),COUNTIF(admin1listsize,"&lt;="&amp;admin1listsize)+SUM(ISNUMBER(admin1listsize))),0)), ""))</f>
        <v/>
      </c>
      <c r="K419" s="71"/>
    </row>
    <row r="420" spans="1:11" s="1" customFormat="1" x14ac:dyDescent="0.25">
      <c r="A420" s="93" t="str">
        <f>IF($I$1&lt;&gt;"y", "", IF(ISBLANK(DATA!D421),"",IF(ISBLANK(DATA!K421),"NO DATA",DATA!K421)))</f>
        <v/>
      </c>
      <c r="B420" s="93" t="str">
        <f>IF($I$1&lt;&gt;"y", "",IF(ISBLANK(DATA!D421),"", IF(ISBLANK(DATA!L421),"NO DATA",DATA!L421)))</f>
        <v/>
      </c>
      <c r="C420" s="93" t="str">
        <f t="shared" si="20"/>
        <v/>
      </c>
      <c r="D420" s="93" t="str">
        <f>IF($I$1&lt;&gt;"y", "", IF(C421="", "", IFERROR(LOOKUP(2,1/(COUNTIF($D$2:D419,mergednames)=0),mergednames), "")))</f>
        <v/>
      </c>
      <c r="E420" s="93" t="str">
        <f t="shared" si="19"/>
        <v/>
      </c>
      <c r="F420" s="93" t="str">
        <f>IF($I$1&lt;&gt;"y", "", IF(A421="", "", IFERROR(LOOKUP(2,1/(COUNTIF($F$2:F419,get_country)=0),get_country), "")))</f>
        <v/>
      </c>
      <c r="G420" s="93" t="str">
        <f t="shared" si="18"/>
        <v/>
      </c>
      <c r="H420" s="67" t="str">
        <f t="array" aca="1" ref="H420" ca="1">IF($I$1&lt;&gt;"y", "", IFERROR(INDEX(countrylistsize,MATCH(SMALL(NOT(countrylistsize="")*IF(ISNUMBER(countrylistsize),COUNTIF(countrylistsize,"&lt;="&amp;countrylistsize),COUNTIF(countrylistsize,"&lt;="&amp;countrylistsize)+SUM(ISNUMBER(countrylistsize))),ROWS(F$3:F420)+SUM(ISBLANK(countrylistsize))),NOT(countrylistsize="")*IF(ISNUMBER(countrylistsize),COUNTIF(countrylistsize,"&lt;="&amp;countrylistsize),COUNTIF(countrylistsize,"&lt;="&amp;countrylistsize)+SUM(ISNUMBER(countrylistsize))),0)), ""))</f>
        <v/>
      </c>
      <c r="I420" s="70"/>
      <c r="J420" s="67" t="str">
        <f t="array" aca="1" ref="J420" ca="1">IF($I$1&lt;&gt;"y", "", IFERROR(INDEX(admin1listsize,MATCH(SMALL(NOT(admin1listsize="")*IF(ISNUMBER(admin1listsize),COUNTIF(admin1listsize,"&lt;="&amp;admin1listsize),COUNTIF(admin1listsize,"&lt;="&amp;admin1listsize)+SUM(ISNUMBER(admin1listsize))),ROWS(D$3:D420)+SUM(ISBLANK(admin1listsize))),NOT(admin1listsize="")*IF(ISNUMBER(admin1listsize),COUNTIF(admin1listsize,"&lt;="&amp;admin1listsize),COUNTIF(admin1listsize,"&lt;="&amp;admin1listsize)+SUM(ISNUMBER(admin1listsize))),0)), ""))</f>
        <v/>
      </c>
      <c r="K420" s="71"/>
    </row>
    <row r="421" spans="1:11" s="1" customFormat="1" x14ac:dyDescent="0.25">
      <c r="A421" s="93" t="str">
        <f>IF($I$1&lt;&gt;"y", "", IF(ISBLANK(DATA!D422),"",IF(ISBLANK(DATA!K422),"NO DATA",DATA!K422)))</f>
        <v/>
      </c>
      <c r="B421" s="93" t="str">
        <f>IF($I$1&lt;&gt;"y", "",IF(ISBLANK(DATA!D422),"", IF(ISBLANK(DATA!L422),"NO DATA",DATA!L422)))</f>
        <v/>
      </c>
      <c r="C421" s="93" t="str">
        <f t="shared" si="20"/>
        <v/>
      </c>
      <c r="D421" s="93" t="str">
        <f>IF($I$1&lt;&gt;"y", "", IF(C422="", "", IFERROR(LOOKUP(2,1/(COUNTIF($D$2:D420,mergednames)=0),mergednames), "")))</f>
        <v/>
      </c>
      <c r="E421" s="93" t="str">
        <f t="shared" si="19"/>
        <v/>
      </c>
      <c r="F421" s="93" t="str">
        <f>IF($I$1&lt;&gt;"y", "", IF(A422="", "", IFERROR(LOOKUP(2,1/(COUNTIF($F$2:F420,get_country)=0),get_country), "")))</f>
        <v/>
      </c>
      <c r="G421" s="93" t="str">
        <f t="shared" si="18"/>
        <v/>
      </c>
      <c r="H421" s="67" t="str">
        <f t="array" aca="1" ref="H421" ca="1">IF($I$1&lt;&gt;"y", "", IFERROR(INDEX(countrylistsize,MATCH(SMALL(NOT(countrylistsize="")*IF(ISNUMBER(countrylistsize),COUNTIF(countrylistsize,"&lt;="&amp;countrylistsize),COUNTIF(countrylistsize,"&lt;="&amp;countrylistsize)+SUM(ISNUMBER(countrylistsize))),ROWS(F$3:F421)+SUM(ISBLANK(countrylistsize))),NOT(countrylistsize="")*IF(ISNUMBER(countrylistsize),COUNTIF(countrylistsize,"&lt;="&amp;countrylistsize),COUNTIF(countrylistsize,"&lt;="&amp;countrylistsize)+SUM(ISNUMBER(countrylistsize))),0)), ""))</f>
        <v/>
      </c>
      <c r="I421" s="70"/>
      <c r="J421" s="67" t="str">
        <f t="array" aca="1" ref="J421" ca="1">IF($I$1&lt;&gt;"y", "", IFERROR(INDEX(admin1listsize,MATCH(SMALL(NOT(admin1listsize="")*IF(ISNUMBER(admin1listsize),COUNTIF(admin1listsize,"&lt;="&amp;admin1listsize),COUNTIF(admin1listsize,"&lt;="&amp;admin1listsize)+SUM(ISNUMBER(admin1listsize))),ROWS(D$3:D421)+SUM(ISBLANK(admin1listsize))),NOT(admin1listsize="")*IF(ISNUMBER(admin1listsize),COUNTIF(admin1listsize,"&lt;="&amp;admin1listsize),COUNTIF(admin1listsize,"&lt;="&amp;admin1listsize)+SUM(ISNUMBER(admin1listsize))),0)), ""))</f>
        <v/>
      </c>
      <c r="K421" s="71"/>
    </row>
    <row r="422" spans="1:11" s="1" customFormat="1" x14ac:dyDescent="0.25">
      <c r="A422" s="93" t="str">
        <f>IF($I$1&lt;&gt;"y", "", IF(ISBLANK(DATA!D423),"",IF(ISBLANK(DATA!K423),"NO DATA",DATA!K423)))</f>
        <v/>
      </c>
      <c r="B422" s="93" t="str">
        <f>IF($I$1&lt;&gt;"y", "",IF(ISBLANK(DATA!D423),"", IF(ISBLANK(DATA!L423),"NO DATA",DATA!L423)))</f>
        <v/>
      </c>
      <c r="C422" s="93" t="str">
        <f t="shared" si="20"/>
        <v/>
      </c>
      <c r="D422" s="93" t="str">
        <f>IF($I$1&lt;&gt;"y", "", IF(C423="", "", IFERROR(LOOKUP(2,1/(COUNTIF($D$2:D421,mergednames)=0),mergednames), "")))</f>
        <v/>
      </c>
      <c r="E422" s="93" t="str">
        <f t="shared" si="19"/>
        <v/>
      </c>
      <c r="F422" s="93" t="str">
        <f>IF($I$1&lt;&gt;"y", "", IF(A423="", "", IFERROR(LOOKUP(2,1/(COUNTIF($F$2:F421,get_country)=0),get_country), "")))</f>
        <v/>
      </c>
      <c r="G422" s="93" t="str">
        <f t="shared" si="18"/>
        <v/>
      </c>
      <c r="H422" s="67" t="str">
        <f t="array" aca="1" ref="H422" ca="1">IF($I$1&lt;&gt;"y", "", IFERROR(INDEX(countrylistsize,MATCH(SMALL(NOT(countrylistsize="")*IF(ISNUMBER(countrylistsize),COUNTIF(countrylistsize,"&lt;="&amp;countrylistsize),COUNTIF(countrylistsize,"&lt;="&amp;countrylistsize)+SUM(ISNUMBER(countrylistsize))),ROWS(F$3:F422)+SUM(ISBLANK(countrylistsize))),NOT(countrylistsize="")*IF(ISNUMBER(countrylistsize),COUNTIF(countrylistsize,"&lt;="&amp;countrylistsize),COUNTIF(countrylistsize,"&lt;="&amp;countrylistsize)+SUM(ISNUMBER(countrylistsize))),0)), ""))</f>
        <v/>
      </c>
      <c r="I422" s="70"/>
      <c r="J422" s="67" t="str">
        <f t="array" aca="1" ref="J422" ca="1">IF($I$1&lt;&gt;"y", "", IFERROR(INDEX(admin1listsize,MATCH(SMALL(NOT(admin1listsize="")*IF(ISNUMBER(admin1listsize),COUNTIF(admin1listsize,"&lt;="&amp;admin1listsize),COUNTIF(admin1listsize,"&lt;="&amp;admin1listsize)+SUM(ISNUMBER(admin1listsize))),ROWS(D$3:D422)+SUM(ISBLANK(admin1listsize))),NOT(admin1listsize="")*IF(ISNUMBER(admin1listsize),COUNTIF(admin1listsize,"&lt;="&amp;admin1listsize),COUNTIF(admin1listsize,"&lt;="&amp;admin1listsize)+SUM(ISNUMBER(admin1listsize))),0)), ""))</f>
        <v/>
      </c>
      <c r="K422" s="71"/>
    </row>
    <row r="423" spans="1:11" s="1" customFormat="1" x14ac:dyDescent="0.25">
      <c r="A423" s="93" t="str">
        <f>IF($I$1&lt;&gt;"y", "", IF(ISBLANK(DATA!D424),"",IF(ISBLANK(DATA!K424),"NO DATA",DATA!K424)))</f>
        <v/>
      </c>
      <c r="B423" s="93" t="str">
        <f>IF($I$1&lt;&gt;"y", "",IF(ISBLANK(DATA!D424),"", IF(ISBLANK(DATA!L424),"NO DATA",DATA!L424)))</f>
        <v/>
      </c>
      <c r="C423" s="93" t="str">
        <f t="shared" si="20"/>
        <v/>
      </c>
      <c r="D423" s="93" t="str">
        <f>IF($I$1&lt;&gt;"y", "", IF(C424="", "", IFERROR(LOOKUP(2,1/(COUNTIF($D$2:D422,mergednames)=0),mergednames), "")))</f>
        <v/>
      </c>
      <c r="E423" s="93" t="str">
        <f t="shared" si="19"/>
        <v/>
      </c>
      <c r="F423" s="93" t="str">
        <f>IF($I$1&lt;&gt;"y", "", IF(A424="", "", IFERROR(LOOKUP(2,1/(COUNTIF($F$2:F422,get_country)=0),get_country), "")))</f>
        <v/>
      </c>
      <c r="G423" s="93" t="str">
        <f t="shared" si="18"/>
        <v/>
      </c>
      <c r="H423" s="67" t="str">
        <f t="array" aca="1" ref="H423" ca="1">IF($I$1&lt;&gt;"y", "", IFERROR(INDEX(countrylistsize,MATCH(SMALL(NOT(countrylistsize="")*IF(ISNUMBER(countrylistsize),COUNTIF(countrylistsize,"&lt;="&amp;countrylistsize),COUNTIF(countrylistsize,"&lt;="&amp;countrylistsize)+SUM(ISNUMBER(countrylistsize))),ROWS(F$3:F423)+SUM(ISBLANK(countrylistsize))),NOT(countrylistsize="")*IF(ISNUMBER(countrylistsize),COUNTIF(countrylistsize,"&lt;="&amp;countrylistsize),COUNTIF(countrylistsize,"&lt;="&amp;countrylistsize)+SUM(ISNUMBER(countrylistsize))),0)), ""))</f>
        <v/>
      </c>
      <c r="I423" s="70"/>
      <c r="J423" s="67" t="str">
        <f t="array" aca="1" ref="J423" ca="1">IF($I$1&lt;&gt;"y", "", IFERROR(INDEX(admin1listsize,MATCH(SMALL(NOT(admin1listsize="")*IF(ISNUMBER(admin1listsize),COUNTIF(admin1listsize,"&lt;="&amp;admin1listsize),COUNTIF(admin1listsize,"&lt;="&amp;admin1listsize)+SUM(ISNUMBER(admin1listsize))),ROWS(D$3:D423)+SUM(ISBLANK(admin1listsize))),NOT(admin1listsize="")*IF(ISNUMBER(admin1listsize),COUNTIF(admin1listsize,"&lt;="&amp;admin1listsize),COUNTIF(admin1listsize,"&lt;="&amp;admin1listsize)+SUM(ISNUMBER(admin1listsize))),0)), ""))</f>
        <v/>
      </c>
      <c r="K423" s="71"/>
    </row>
    <row r="424" spans="1:11" s="1" customFormat="1" x14ac:dyDescent="0.25">
      <c r="A424" s="93" t="str">
        <f>IF($I$1&lt;&gt;"y", "", IF(ISBLANK(DATA!D425),"",IF(ISBLANK(DATA!K425),"NO DATA",DATA!K425)))</f>
        <v/>
      </c>
      <c r="B424" s="93" t="str">
        <f>IF($I$1&lt;&gt;"y", "",IF(ISBLANK(DATA!D425),"", IF(ISBLANK(DATA!L425),"NO DATA",DATA!L425)))</f>
        <v/>
      </c>
      <c r="C424" s="93" t="str">
        <f t="shared" si="20"/>
        <v/>
      </c>
      <c r="D424" s="93" t="str">
        <f>IF($I$1&lt;&gt;"y", "", IF(C425="", "", IFERROR(LOOKUP(2,1/(COUNTIF($D$2:D423,mergednames)=0),mergednames), "")))</f>
        <v/>
      </c>
      <c r="E424" s="93" t="str">
        <f t="shared" si="19"/>
        <v/>
      </c>
      <c r="F424" s="93" t="str">
        <f>IF($I$1&lt;&gt;"y", "", IF(A425="", "", IFERROR(LOOKUP(2,1/(COUNTIF($F$2:F423,get_country)=0),get_country), "")))</f>
        <v/>
      </c>
      <c r="G424" s="93" t="str">
        <f t="shared" si="18"/>
        <v/>
      </c>
      <c r="H424" s="67" t="str">
        <f t="array" aca="1" ref="H424" ca="1">IF($I$1&lt;&gt;"y", "", IFERROR(INDEX(countrylistsize,MATCH(SMALL(NOT(countrylistsize="")*IF(ISNUMBER(countrylistsize),COUNTIF(countrylistsize,"&lt;="&amp;countrylistsize),COUNTIF(countrylistsize,"&lt;="&amp;countrylistsize)+SUM(ISNUMBER(countrylistsize))),ROWS(F$3:F424)+SUM(ISBLANK(countrylistsize))),NOT(countrylistsize="")*IF(ISNUMBER(countrylistsize),COUNTIF(countrylistsize,"&lt;="&amp;countrylistsize),COUNTIF(countrylistsize,"&lt;="&amp;countrylistsize)+SUM(ISNUMBER(countrylistsize))),0)), ""))</f>
        <v/>
      </c>
      <c r="I424" s="70"/>
      <c r="J424" s="67" t="str">
        <f t="array" aca="1" ref="J424" ca="1">IF($I$1&lt;&gt;"y", "", IFERROR(INDEX(admin1listsize,MATCH(SMALL(NOT(admin1listsize="")*IF(ISNUMBER(admin1listsize),COUNTIF(admin1listsize,"&lt;="&amp;admin1listsize),COUNTIF(admin1listsize,"&lt;="&amp;admin1listsize)+SUM(ISNUMBER(admin1listsize))),ROWS(D$3:D424)+SUM(ISBLANK(admin1listsize))),NOT(admin1listsize="")*IF(ISNUMBER(admin1listsize),COUNTIF(admin1listsize,"&lt;="&amp;admin1listsize),COUNTIF(admin1listsize,"&lt;="&amp;admin1listsize)+SUM(ISNUMBER(admin1listsize))),0)), ""))</f>
        <v/>
      </c>
      <c r="K424" s="71"/>
    </row>
    <row r="425" spans="1:11" s="1" customFormat="1" x14ac:dyDescent="0.25">
      <c r="A425" s="93" t="str">
        <f>IF($I$1&lt;&gt;"y", "", IF(ISBLANK(DATA!D426),"",IF(ISBLANK(DATA!K426),"NO DATA",DATA!K426)))</f>
        <v/>
      </c>
      <c r="B425" s="93" t="str">
        <f>IF($I$1&lt;&gt;"y", "",IF(ISBLANK(DATA!D426),"", IF(ISBLANK(DATA!L426),"NO DATA",DATA!L426)))</f>
        <v/>
      </c>
      <c r="C425" s="93" t="str">
        <f t="shared" si="20"/>
        <v/>
      </c>
      <c r="D425" s="93" t="str">
        <f>IF($I$1&lt;&gt;"y", "", IF(C426="", "", IFERROR(LOOKUP(2,1/(COUNTIF($D$2:D424,mergednames)=0),mergednames), "")))</f>
        <v/>
      </c>
      <c r="E425" s="93" t="str">
        <f t="shared" si="19"/>
        <v/>
      </c>
      <c r="F425" s="93" t="str">
        <f>IF($I$1&lt;&gt;"y", "", IF(A426="", "", IFERROR(LOOKUP(2,1/(COUNTIF($F$2:F424,get_country)=0),get_country), "")))</f>
        <v/>
      </c>
      <c r="G425" s="93" t="str">
        <f t="shared" si="18"/>
        <v/>
      </c>
      <c r="H425" s="67" t="str">
        <f t="array" aca="1" ref="H425" ca="1">IF($I$1&lt;&gt;"y", "", IFERROR(INDEX(countrylistsize,MATCH(SMALL(NOT(countrylistsize="")*IF(ISNUMBER(countrylistsize),COUNTIF(countrylistsize,"&lt;="&amp;countrylistsize),COUNTIF(countrylistsize,"&lt;="&amp;countrylistsize)+SUM(ISNUMBER(countrylistsize))),ROWS(F$3:F425)+SUM(ISBLANK(countrylistsize))),NOT(countrylistsize="")*IF(ISNUMBER(countrylistsize),COUNTIF(countrylistsize,"&lt;="&amp;countrylistsize),COUNTIF(countrylistsize,"&lt;="&amp;countrylistsize)+SUM(ISNUMBER(countrylistsize))),0)), ""))</f>
        <v/>
      </c>
      <c r="I425" s="70"/>
      <c r="J425" s="67" t="str">
        <f t="array" aca="1" ref="J425" ca="1">IF($I$1&lt;&gt;"y", "", IFERROR(INDEX(admin1listsize,MATCH(SMALL(NOT(admin1listsize="")*IF(ISNUMBER(admin1listsize),COUNTIF(admin1listsize,"&lt;="&amp;admin1listsize),COUNTIF(admin1listsize,"&lt;="&amp;admin1listsize)+SUM(ISNUMBER(admin1listsize))),ROWS(D$3:D425)+SUM(ISBLANK(admin1listsize))),NOT(admin1listsize="")*IF(ISNUMBER(admin1listsize),COUNTIF(admin1listsize,"&lt;="&amp;admin1listsize),COUNTIF(admin1listsize,"&lt;="&amp;admin1listsize)+SUM(ISNUMBER(admin1listsize))),0)), ""))</f>
        <v/>
      </c>
      <c r="K425" s="71"/>
    </row>
    <row r="426" spans="1:11" s="1" customFormat="1" x14ac:dyDescent="0.25">
      <c r="A426" s="93" t="str">
        <f>IF($I$1&lt;&gt;"y", "", IF(ISBLANK(DATA!D427),"",IF(ISBLANK(DATA!K427),"NO DATA",DATA!K427)))</f>
        <v/>
      </c>
      <c r="B426" s="93" t="str">
        <f>IF($I$1&lt;&gt;"y", "",IF(ISBLANK(DATA!D427),"", IF(ISBLANK(DATA!L427),"NO DATA",DATA!L427)))</f>
        <v/>
      </c>
      <c r="C426" s="93" t="str">
        <f t="shared" si="20"/>
        <v/>
      </c>
      <c r="D426" s="93" t="str">
        <f>IF($I$1&lt;&gt;"y", "", IF(C427="", "", IFERROR(LOOKUP(2,1/(COUNTIF($D$2:D425,mergednames)=0),mergednames), "")))</f>
        <v/>
      </c>
      <c r="E426" s="93" t="str">
        <f t="shared" si="19"/>
        <v/>
      </c>
      <c r="F426" s="93" t="str">
        <f>IF($I$1&lt;&gt;"y", "", IF(A427="", "", IFERROR(LOOKUP(2,1/(COUNTIF($F$2:F425,get_country)=0),get_country), "")))</f>
        <v/>
      </c>
      <c r="G426" s="93" t="str">
        <f t="shared" si="18"/>
        <v/>
      </c>
      <c r="H426" s="67" t="str">
        <f t="array" aca="1" ref="H426" ca="1">IF($I$1&lt;&gt;"y", "", IFERROR(INDEX(countrylistsize,MATCH(SMALL(NOT(countrylistsize="")*IF(ISNUMBER(countrylistsize),COUNTIF(countrylistsize,"&lt;="&amp;countrylistsize),COUNTIF(countrylistsize,"&lt;="&amp;countrylistsize)+SUM(ISNUMBER(countrylistsize))),ROWS(F$3:F426)+SUM(ISBLANK(countrylistsize))),NOT(countrylistsize="")*IF(ISNUMBER(countrylistsize),COUNTIF(countrylistsize,"&lt;="&amp;countrylistsize),COUNTIF(countrylistsize,"&lt;="&amp;countrylistsize)+SUM(ISNUMBER(countrylistsize))),0)), ""))</f>
        <v/>
      </c>
      <c r="I426" s="70"/>
      <c r="J426" s="67" t="str">
        <f t="array" aca="1" ref="J426" ca="1">IF($I$1&lt;&gt;"y", "", IFERROR(INDEX(admin1listsize,MATCH(SMALL(NOT(admin1listsize="")*IF(ISNUMBER(admin1listsize),COUNTIF(admin1listsize,"&lt;="&amp;admin1listsize),COUNTIF(admin1listsize,"&lt;="&amp;admin1listsize)+SUM(ISNUMBER(admin1listsize))),ROWS(D$3:D426)+SUM(ISBLANK(admin1listsize))),NOT(admin1listsize="")*IF(ISNUMBER(admin1listsize),COUNTIF(admin1listsize,"&lt;="&amp;admin1listsize),COUNTIF(admin1listsize,"&lt;="&amp;admin1listsize)+SUM(ISNUMBER(admin1listsize))),0)), ""))</f>
        <v/>
      </c>
      <c r="K426" s="71"/>
    </row>
    <row r="427" spans="1:11" s="1" customFormat="1" x14ac:dyDescent="0.25">
      <c r="A427" s="93" t="str">
        <f>IF($I$1&lt;&gt;"y", "", IF(ISBLANK(DATA!D428),"",IF(ISBLANK(DATA!K428),"NO DATA",DATA!K428)))</f>
        <v/>
      </c>
      <c r="B427" s="93" t="str">
        <f>IF($I$1&lt;&gt;"y", "",IF(ISBLANK(DATA!D428),"", IF(ISBLANK(DATA!L428),"NO DATA",DATA!L428)))</f>
        <v/>
      </c>
      <c r="C427" s="93" t="str">
        <f t="shared" si="20"/>
        <v/>
      </c>
      <c r="D427" s="93" t="str">
        <f>IF($I$1&lt;&gt;"y", "", IF(C428="", "", IFERROR(LOOKUP(2,1/(COUNTIF($D$2:D426,mergednames)=0),mergednames), "")))</f>
        <v/>
      </c>
      <c r="E427" s="93" t="str">
        <f t="shared" si="19"/>
        <v/>
      </c>
      <c r="F427" s="93" t="str">
        <f>IF($I$1&lt;&gt;"y", "", IF(A428="", "", IFERROR(LOOKUP(2,1/(COUNTIF($F$2:F426,get_country)=0),get_country), "")))</f>
        <v/>
      </c>
      <c r="G427" s="93" t="str">
        <f t="shared" si="18"/>
        <v/>
      </c>
      <c r="H427" s="67" t="str">
        <f t="array" aca="1" ref="H427" ca="1">IF($I$1&lt;&gt;"y", "", IFERROR(INDEX(countrylistsize,MATCH(SMALL(NOT(countrylistsize="")*IF(ISNUMBER(countrylistsize),COUNTIF(countrylistsize,"&lt;="&amp;countrylistsize),COUNTIF(countrylistsize,"&lt;="&amp;countrylistsize)+SUM(ISNUMBER(countrylistsize))),ROWS(F$3:F427)+SUM(ISBLANK(countrylistsize))),NOT(countrylistsize="")*IF(ISNUMBER(countrylistsize),COUNTIF(countrylistsize,"&lt;="&amp;countrylistsize),COUNTIF(countrylistsize,"&lt;="&amp;countrylistsize)+SUM(ISNUMBER(countrylistsize))),0)), ""))</f>
        <v/>
      </c>
      <c r="I427" s="70"/>
      <c r="J427" s="67" t="str">
        <f t="array" aca="1" ref="J427" ca="1">IF($I$1&lt;&gt;"y", "", IFERROR(INDEX(admin1listsize,MATCH(SMALL(NOT(admin1listsize="")*IF(ISNUMBER(admin1listsize),COUNTIF(admin1listsize,"&lt;="&amp;admin1listsize),COUNTIF(admin1listsize,"&lt;="&amp;admin1listsize)+SUM(ISNUMBER(admin1listsize))),ROWS(D$3:D427)+SUM(ISBLANK(admin1listsize))),NOT(admin1listsize="")*IF(ISNUMBER(admin1listsize),COUNTIF(admin1listsize,"&lt;="&amp;admin1listsize),COUNTIF(admin1listsize,"&lt;="&amp;admin1listsize)+SUM(ISNUMBER(admin1listsize))),0)), ""))</f>
        <v/>
      </c>
      <c r="K427" s="71"/>
    </row>
    <row r="428" spans="1:11" s="1" customFormat="1" x14ac:dyDescent="0.25">
      <c r="A428" s="93" t="str">
        <f>IF($I$1&lt;&gt;"y", "", IF(ISBLANK(DATA!D429),"",IF(ISBLANK(DATA!K429),"NO DATA",DATA!K429)))</f>
        <v/>
      </c>
      <c r="B428" s="93" t="str">
        <f>IF($I$1&lt;&gt;"y", "",IF(ISBLANK(DATA!D429),"", IF(ISBLANK(DATA!L429),"NO DATA",DATA!L429)))</f>
        <v/>
      </c>
      <c r="C428" s="93" t="str">
        <f t="shared" si="20"/>
        <v/>
      </c>
      <c r="D428" s="93" t="str">
        <f>IF($I$1&lt;&gt;"y", "", IF(C429="", "", IFERROR(LOOKUP(2,1/(COUNTIF($D$2:D427,mergednames)=0),mergednames), "")))</f>
        <v/>
      </c>
      <c r="E428" s="93" t="str">
        <f t="shared" si="19"/>
        <v/>
      </c>
      <c r="F428" s="93" t="str">
        <f>IF($I$1&lt;&gt;"y", "", IF(A429="", "", IFERROR(LOOKUP(2,1/(COUNTIF($F$2:F427,get_country)=0),get_country), "")))</f>
        <v/>
      </c>
      <c r="G428" s="93" t="str">
        <f t="shared" si="18"/>
        <v/>
      </c>
      <c r="H428" s="67" t="str">
        <f t="array" aca="1" ref="H428" ca="1">IF($I$1&lt;&gt;"y", "", IFERROR(INDEX(countrylistsize,MATCH(SMALL(NOT(countrylistsize="")*IF(ISNUMBER(countrylistsize),COUNTIF(countrylistsize,"&lt;="&amp;countrylistsize),COUNTIF(countrylistsize,"&lt;="&amp;countrylistsize)+SUM(ISNUMBER(countrylistsize))),ROWS(F$3:F428)+SUM(ISBLANK(countrylistsize))),NOT(countrylistsize="")*IF(ISNUMBER(countrylistsize),COUNTIF(countrylistsize,"&lt;="&amp;countrylistsize),COUNTIF(countrylistsize,"&lt;="&amp;countrylistsize)+SUM(ISNUMBER(countrylistsize))),0)), ""))</f>
        <v/>
      </c>
      <c r="I428" s="70"/>
      <c r="J428" s="67" t="str">
        <f t="array" aca="1" ref="J428" ca="1">IF($I$1&lt;&gt;"y", "", IFERROR(INDEX(admin1listsize,MATCH(SMALL(NOT(admin1listsize="")*IF(ISNUMBER(admin1listsize),COUNTIF(admin1listsize,"&lt;="&amp;admin1listsize),COUNTIF(admin1listsize,"&lt;="&amp;admin1listsize)+SUM(ISNUMBER(admin1listsize))),ROWS(D$3:D428)+SUM(ISBLANK(admin1listsize))),NOT(admin1listsize="")*IF(ISNUMBER(admin1listsize),COUNTIF(admin1listsize,"&lt;="&amp;admin1listsize),COUNTIF(admin1listsize,"&lt;="&amp;admin1listsize)+SUM(ISNUMBER(admin1listsize))),0)), ""))</f>
        <v/>
      </c>
      <c r="K428" s="71"/>
    </row>
    <row r="429" spans="1:11" s="1" customFormat="1" x14ac:dyDescent="0.25">
      <c r="A429" s="93" t="str">
        <f>IF($I$1&lt;&gt;"y", "", IF(ISBLANK(DATA!D430),"",IF(ISBLANK(DATA!K430),"NO DATA",DATA!K430)))</f>
        <v/>
      </c>
      <c r="B429" s="93" t="str">
        <f>IF($I$1&lt;&gt;"y", "",IF(ISBLANK(DATA!D430),"", IF(ISBLANK(DATA!L430),"NO DATA",DATA!L430)))</f>
        <v/>
      </c>
      <c r="C429" s="93" t="str">
        <f t="shared" si="20"/>
        <v/>
      </c>
      <c r="D429" s="93" t="str">
        <f>IF($I$1&lt;&gt;"y", "", IF(C430="", "", IFERROR(LOOKUP(2,1/(COUNTIF($D$2:D428,mergednames)=0),mergednames), "")))</f>
        <v/>
      </c>
      <c r="E429" s="93" t="str">
        <f t="shared" si="19"/>
        <v/>
      </c>
      <c r="F429" s="93" t="str">
        <f>IF($I$1&lt;&gt;"y", "", IF(A430="", "", IFERROR(LOOKUP(2,1/(COUNTIF($F$2:F428,get_country)=0),get_country), "")))</f>
        <v/>
      </c>
      <c r="G429" s="93" t="str">
        <f t="shared" si="18"/>
        <v/>
      </c>
      <c r="H429" s="67" t="str">
        <f t="array" aca="1" ref="H429" ca="1">IF($I$1&lt;&gt;"y", "", IFERROR(INDEX(countrylistsize,MATCH(SMALL(NOT(countrylistsize="")*IF(ISNUMBER(countrylistsize),COUNTIF(countrylistsize,"&lt;="&amp;countrylistsize),COUNTIF(countrylistsize,"&lt;="&amp;countrylistsize)+SUM(ISNUMBER(countrylistsize))),ROWS(F$3:F429)+SUM(ISBLANK(countrylistsize))),NOT(countrylistsize="")*IF(ISNUMBER(countrylistsize),COUNTIF(countrylistsize,"&lt;="&amp;countrylistsize),COUNTIF(countrylistsize,"&lt;="&amp;countrylistsize)+SUM(ISNUMBER(countrylistsize))),0)), ""))</f>
        <v/>
      </c>
      <c r="I429" s="70"/>
      <c r="J429" s="67" t="str">
        <f t="array" aca="1" ref="J429" ca="1">IF($I$1&lt;&gt;"y", "", IFERROR(INDEX(admin1listsize,MATCH(SMALL(NOT(admin1listsize="")*IF(ISNUMBER(admin1listsize),COUNTIF(admin1listsize,"&lt;="&amp;admin1listsize),COUNTIF(admin1listsize,"&lt;="&amp;admin1listsize)+SUM(ISNUMBER(admin1listsize))),ROWS(D$3:D429)+SUM(ISBLANK(admin1listsize))),NOT(admin1listsize="")*IF(ISNUMBER(admin1listsize),COUNTIF(admin1listsize,"&lt;="&amp;admin1listsize),COUNTIF(admin1listsize,"&lt;="&amp;admin1listsize)+SUM(ISNUMBER(admin1listsize))),0)), ""))</f>
        <v/>
      </c>
      <c r="K429" s="71"/>
    </row>
    <row r="430" spans="1:11" s="1" customFormat="1" x14ac:dyDescent="0.25">
      <c r="A430" s="93" t="str">
        <f>IF($I$1&lt;&gt;"y", "", IF(ISBLANK(DATA!D431),"",IF(ISBLANK(DATA!K431),"NO DATA",DATA!K431)))</f>
        <v/>
      </c>
      <c r="B430" s="93" t="str">
        <f>IF($I$1&lt;&gt;"y", "",IF(ISBLANK(DATA!D431),"", IF(ISBLANK(DATA!L431),"NO DATA",DATA!L431)))</f>
        <v/>
      </c>
      <c r="C430" s="93" t="str">
        <f t="shared" si="20"/>
        <v/>
      </c>
      <c r="D430" s="93" t="str">
        <f>IF($I$1&lt;&gt;"y", "", IF(C431="", "", IFERROR(LOOKUP(2,1/(COUNTIF($D$2:D429,mergednames)=0),mergednames), "")))</f>
        <v/>
      </c>
      <c r="E430" s="93" t="str">
        <f t="shared" si="19"/>
        <v/>
      </c>
      <c r="F430" s="93" t="str">
        <f>IF($I$1&lt;&gt;"y", "", IF(A431="", "", IFERROR(LOOKUP(2,1/(COUNTIF($F$2:F429,get_country)=0),get_country), "")))</f>
        <v/>
      </c>
      <c r="G430" s="93" t="str">
        <f t="shared" si="18"/>
        <v/>
      </c>
      <c r="H430" s="67" t="str">
        <f t="array" aca="1" ref="H430" ca="1">IF($I$1&lt;&gt;"y", "", IFERROR(INDEX(countrylistsize,MATCH(SMALL(NOT(countrylistsize="")*IF(ISNUMBER(countrylistsize),COUNTIF(countrylistsize,"&lt;="&amp;countrylistsize),COUNTIF(countrylistsize,"&lt;="&amp;countrylistsize)+SUM(ISNUMBER(countrylistsize))),ROWS(F$3:F430)+SUM(ISBLANK(countrylistsize))),NOT(countrylistsize="")*IF(ISNUMBER(countrylistsize),COUNTIF(countrylistsize,"&lt;="&amp;countrylistsize),COUNTIF(countrylistsize,"&lt;="&amp;countrylistsize)+SUM(ISNUMBER(countrylistsize))),0)), ""))</f>
        <v/>
      </c>
      <c r="I430" s="70"/>
      <c r="J430" s="67" t="str">
        <f t="array" aca="1" ref="J430" ca="1">IF($I$1&lt;&gt;"y", "", IFERROR(INDEX(admin1listsize,MATCH(SMALL(NOT(admin1listsize="")*IF(ISNUMBER(admin1listsize),COUNTIF(admin1listsize,"&lt;="&amp;admin1listsize),COUNTIF(admin1listsize,"&lt;="&amp;admin1listsize)+SUM(ISNUMBER(admin1listsize))),ROWS(D$3:D430)+SUM(ISBLANK(admin1listsize))),NOT(admin1listsize="")*IF(ISNUMBER(admin1listsize),COUNTIF(admin1listsize,"&lt;="&amp;admin1listsize),COUNTIF(admin1listsize,"&lt;="&amp;admin1listsize)+SUM(ISNUMBER(admin1listsize))),0)), ""))</f>
        <v/>
      </c>
      <c r="K430" s="71"/>
    </row>
    <row r="431" spans="1:11" s="1" customFormat="1" x14ac:dyDescent="0.25">
      <c r="A431" s="93" t="str">
        <f>IF($I$1&lt;&gt;"y", "", IF(ISBLANK(DATA!D432),"",IF(ISBLANK(DATA!K432),"NO DATA",DATA!K432)))</f>
        <v/>
      </c>
      <c r="B431" s="93" t="str">
        <f>IF($I$1&lt;&gt;"y", "",IF(ISBLANK(DATA!D432),"", IF(ISBLANK(DATA!L432),"NO DATA",DATA!L432)))</f>
        <v/>
      </c>
      <c r="C431" s="93" t="str">
        <f t="shared" si="20"/>
        <v/>
      </c>
      <c r="D431" s="93" t="str">
        <f>IF($I$1&lt;&gt;"y", "", IF(C432="", "", IFERROR(LOOKUP(2,1/(COUNTIF($D$2:D430,mergednames)=0),mergednames), "")))</f>
        <v/>
      </c>
      <c r="E431" s="93" t="str">
        <f t="shared" si="19"/>
        <v/>
      </c>
      <c r="F431" s="93" t="str">
        <f>IF($I$1&lt;&gt;"y", "", IF(A432="", "", IFERROR(LOOKUP(2,1/(COUNTIF($F$2:F430,get_country)=0),get_country), "")))</f>
        <v/>
      </c>
      <c r="G431" s="93" t="str">
        <f t="shared" si="18"/>
        <v/>
      </c>
      <c r="H431" s="67" t="str">
        <f t="array" aca="1" ref="H431" ca="1">IF($I$1&lt;&gt;"y", "", IFERROR(INDEX(countrylistsize,MATCH(SMALL(NOT(countrylistsize="")*IF(ISNUMBER(countrylistsize),COUNTIF(countrylistsize,"&lt;="&amp;countrylistsize),COUNTIF(countrylistsize,"&lt;="&amp;countrylistsize)+SUM(ISNUMBER(countrylistsize))),ROWS(F$3:F431)+SUM(ISBLANK(countrylistsize))),NOT(countrylistsize="")*IF(ISNUMBER(countrylistsize),COUNTIF(countrylistsize,"&lt;="&amp;countrylistsize),COUNTIF(countrylistsize,"&lt;="&amp;countrylistsize)+SUM(ISNUMBER(countrylistsize))),0)), ""))</f>
        <v/>
      </c>
      <c r="I431" s="70"/>
      <c r="J431" s="67" t="str">
        <f t="array" aca="1" ref="J431" ca="1">IF($I$1&lt;&gt;"y", "", IFERROR(INDEX(admin1listsize,MATCH(SMALL(NOT(admin1listsize="")*IF(ISNUMBER(admin1listsize),COUNTIF(admin1listsize,"&lt;="&amp;admin1listsize),COUNTIF(admin1listsize,"&lt;="&amp;admin1listsize)+SUM(ISNUMBER(admin1listsize))),ROWS(D$3:D431)+SUM(ISBLANK(admin1listsize))),NOT(admin1listsize="")*IF(ISNUMBER(admin1listsize),COUNTIF(admin1listsize,"&lt;="&amp;admin1listsize),COUNTIF(admin1listsize,"&lt;="&amp;admin1listsize)+SUM(ISNUMBER(admin1listsize))),0)), ""))</f>
        <v/>
      </c>
      <c r="K431" s="71"/>
    </row>
    <row r="432" spans="1:11" s="1" customFormat="1" x14ac:dyDescent="0.25">
      <c r="A432" s="93" t="str">
        <f>IF($I$1&lt;&gt;"y", "", IF(ISBLANK(DATA!D433),"",IF(ISBLANK(DATA!K433),"NO DATA",DATA!K433)))</f>
        <v/>
      </c>
      <c r="B432" s="93" t="str">
        <f>IF($I$1&lt;&gt;"y", "",IF(ISBLANK(DATA!D433),"", IF(ISBLANK(DATA!L433),"NO DATA",DATA!L433)))</f>
        <v/>
      </c>
      <c r="C432" s="93" t="str">
        <f t="shared" si="20"/>
        <v/>
      </c>
      <c r="D432" s="93" t="str">
        <f>IF($I$1&lt;&gt;"y", "", IF(C433="", "", IFERROR(LOOKUP(2,1/(COUNTIF($D$2:D431,mergednames)=0),mergednames), "")))</f>
        <v/>
      </c>
      <c r="E432" s="93" t="str">
        <f t="shared" si="19"/>
        <v/>
      </c>
      <c r="F432" s="93" t="str">
        <f>IF($I$1&lt;&gt;"y", "", IF(A433="", "", IFERROR(LOOKUP(2,1/(COUNTIF($F$2:F431,get_country)=0),get_country), "")))</f>
        <v/>
      </c>
      <c r="G432" s="93" t="str">
        <f t="shared" si="18"/>
        <v/>
      </c>
      <c r="H432" s="67" t="str">
        <f t="array" aca="1" ref="H432" ca="1">IF($I$1&lt;&gt;"y", "", IFERROR(INDEX(countrylistsize,MATCH(SMALL(NOT(countrylistsize="")*IF(ISNUMBER(countrylistsize),COUNTIF(countrylistsize,"&lt;="&amp;countrylistsize),COUNTIF(countrylistsize,"&lt;="&amp;countrylistsize)+SUM(ISNUMBER(countrylistsize))),ROWS(F$3:F432)+SUM(ISBLANK(countrylistsize))),NOT(countrylistsize="")*IF(ISNUMBER(countrylistsize),COUNTIF(countrylistsize,"&lt;="&amp;countrylistsize),COUNTIF(countrylistsize,"&lt;="&amp;countrylistsize)+SUM(ISNUMBER(countrylistsize))),0)), ""))</f>
        <v/>
      </c>
      <c r="I432" s="70"/>
      <c r="J432" s="67" t="str">
        <f t="array" aca="1" ref="J432" ca="1">IF($I$1&lt;&gt;"y", "", IFERROR(INDEX(admin1listsize,MATCH(SMALL(NOT(admin1listsize="")*IF(ISNUMBER(admin1listsize),COUNTIF(admin1listsize,"&lt;="&amp;admin1listsize),COUNTIF(admin1listsize,"&lt;="&amp;admin1listsize)+SUM(ISNUMBER(admin1listsize))),ROWS(D$3:D432)+SUM(ISBLANK(admin1listsize))),NOT(admin1listsize="")*IF(ISNUMBER(admin1listsize),COUNTIF(admin1listsize,"&lt;="&amp;admin1listsize),COUNTIF(admin1listsize,"&lt;="&amp;admin1listsize)+SUM(ISNUMBER(admin1listsize))),0)), ""))</f>
        <v/>
      </c>
      <c r="K432" s="71"/>
    </row>
    <row r="433" spans="1:11" s="1" customFormat="1" x14ac:dyDescent="0.25">
      <c r="A433" s="93" t="str">
        <f>IF($I$1&lt;&gt;"y", "", IF(ISBLANK(DATA!D434),"",IF(ISBLANK(DATA!K434),"NO DATA",DATA!K434)))</f>
        <v/>
      </c>
      <c r="B433" s="93" t="str">
        <f>IF($I$1&lt;&gt;"y", "",IF(ISBLANK(DATA!D434),"", IF(ISBLANK(DATA!L434),"NO DATA",DATA!L434)))</f>
        <v/>
      </c>
      <c r="C433" s="93" t="str">
        <f t="shared" si="20"/>
        <v/>
      </c>
      <c r="D433" s="93" t="str">
        <f>IF($I$1&lt;&gt;"y", "", IF(C434="", "", IFERROR(LOOKUP(2,1/(COUNTIF($D$2:D432,mergednames)=0),mergednames), "")))</f>
        <v/>
      </c>
      <c r="E433" s="93" t="str">
        <f t="shared" si="19"/>
        <v/>
      </c>
      <c r="F433" s="93" t="str">
        <f>IF($I$1&lt;&gt;"y", "", IF(A434="", "", IFERROR(LOOKUP(2,1/(COUNTIF($F$2:F432,get_country)=0),get_country), "")))</f>
        <v/>
      </c>
      <c r="G433" s="93" t="str">
        <f t="shared" si="18"/>
        <v/>
      </c>
      <c r="H433" s="67" t="str">
        <f t="array" aca="1" ref="H433" ca="1">IF($I$1&lt;&gt;"y", "", IFERROR(INDEX(countrylistsize,MATCH(SMALL(NOT(countrylistsize="")*IF(ISNUMBER(countrylistsize),COUNTIF(countrylistsize,"&lt;="&amp;countrylistsize),COUNTIF(countrylistsize,"&lt;="&amp;countrylistsize)+SUM(ISNUMBER(countrylistsize))),ROWS(F$3:F433)+SUM(ISBLANK(countrylistsize))),NOT(countrylistsize="")*IF(ISNUMBER(countrylistsize),COUNTIF(countrylistsize,"&lt;="&amp;countrylistsize),COUNTIF(countrylistsize,"&lt;="&amp;countrylistsize)+SUM(ISNUMBER(countrylistsize))),0)), ""))</f>
        <v/>
      </c>
      <c r="I433" s="70"/>
      <c r="J433" s="67" t="str">
        <f t="array" aca="1" ref="J433" ca="1">IF($I$1&lt;&gt;"y", "", IFERROR(INDEX(admin1listsize,MATCH(SMALL(NOT(admin1listsize="")*IF(ISNUMBER(admin1listsize),COUNTIF(admin1listsize,"&lt;="&amp;admin1listsize),COUNTIF(admin1listsize,"&lt;="&amp;admin1listsize)+SUM(ISNUMBER(admin1listsize))),ROWS(D$3:D433)+SUM(ISBLANK(admin1listsize))),NOT(admin1listsize="")*IF(ISNUMBER(admin1listsize),COUNTIF(admin1listsize,"&lt;="&amp;admin1listsize),COUNTIF(admin1listsize,"&lt;="&amp;admin1listsize)+SUM(ISNUMBER(admin1listsize))),0)), ""))</f>
        <v/>
      </c>
      <c r="K433" s="71"/>
    </row>
    <row r="434" spans="1:11" s="1" customFormat="1" x14ac:dyDescent="0.25">
      <c r="A434" s="93" t="str">
        <f>IF($I$1&lt;&gt;"y", "", IF(ISBLANK(DATA!D435),"",IF(ISBLANK(DATA!K435),"NO DATA",DATA!K435)))</f>
        <v/>
      </c>
      <c r="B434" s="93" t="str">
        <f>IF($I$1&lt;&gt;"y", "",IF(ISBLANK(DATA!D435),"", IF(ISBLANK(DATA!L435),"NO DATA",DATA!L435)))</f>
        <v/>
      </c>
      <c r="C434" s="93" t="str">
        <f t="shared" si="20"/>
        <v/>
      </c>
      <c r="D434" s="93" t="str">
        <f>IF($I$1&lt;&gt;"y", "", IF(C435="", "", IFERROR(LOOKUP(2,1/(COUNTIF($D$2:D433,mergednames)=0),mergednames), "")))</f>
        <v/>
      </c>
      <c r="E434" s="93" t="str">
        <f t="shared" si="19"/>
        <v/>
      </c>
      <c r="F434" s="93" t="str">
        <f>IF($I$1&lt;&gt;"y", "", IF(A435="", "", IFERROR(LOOKUP(2,1/(COUNTIF($F$2:F433,get_country)=0),get_country), "")))</f>
        <v/>
      </c>
      <c r="G434" s="93" t="str">
        <f t="shared" si="18"/>
        <v/>
      </c>
      <c r="H434" s="67" t="str">
        <f t="array" aca="1" ref="H434" ca="1">IF($I$1&lt;&gt;"y", "", IFERROR(INDEX(countrylistsize,MATCH(SMALL(NOT(countrylistsize="")*IF(ISNUMBER(countrylistsize),COUNTIF(countrylistsize,"&lt;="&amp;countrylistsize),COUNTIF(countrylistsize,"&lt;="&amp;countrylistsize)+SUM(ISNUMBER(countrylistsize))),ROWS(F$3:F434)+SUM(ISBLANK(countrylistsize))),NOT(countrylistsize="")*IF(ISNUMBER(countrylistsize),COUNTIF(countrylistsize,"&lt;="&amp;countrylistsize),COUNTIF(countrylistsize,"&lt;="&amp;countrylistsize)+SUM(ISNUMBER(countrylistsize))),0)), ""))</f>
        <v/>
      </c>
      <c r="I434" s="70"/>
      <c r="J434" s="67" t="str">
        <f t="array" aca="1" ref="J434" ca="1">IF($I$1&lt;&gt;"y", "", IFERROR(INDEX(admin1listsize,MATCH(SMALL(NOT(admin1listsize="")*IF(ISNUMBER(admin1listsize),COUNTIF(admin1listsize,"&lt;="&amp;admin1listsize),COUNTIF(admin1listsize,"&lt;="&amp;admin1listsize)+SUM(ISNUMBER(admin1listsize))),ROWS(D$3:D434)+SUM(ISBLANK(admin1listsize))),NOT(admin1listsize="")*IF(ISNUMBER(admin1listsize),COUNTIF(admin1listsize,"&lt;="&amp;admin1listsize),COUNTIF(admin1listsize,"&lt;="&amp;admin1listsize)+SUM(ISNUMBER(admin1listsize))),0)), ""))</f>
        <v/>
      </c>
      <c r="K434" s="71"/>
    </row>
    <row r="435" spans="1:11" s="1" customFormat="1" x14ac:dyDescent="0.25">
      <c r="A435" s="93" t="str">
        <f>IF($I$1&lt;&gt;"y", "", IF(ISBLANK(DATA!D436),"",IF(ISBLANK(DATA!K436),"NO DATA",DATA!K436)))</f>
        <v/>
      </c>
      <c r="B435" s="93" t="str">
        <f>IF($I$1&lt;&gt;"y", "",IF(ISBLANK(DATA!D436),"", IF(ISBLANK(DATA!L436),"NO DATA",DATA!L436)))</f>
        <v/>
      </c>
      <c r="C435" s="93" t="str">
        <f t="shared" si="20"/>
        <v/>
      </c>
      <c r="D435" s="93" t="str">
        <f>IF($I$1&lt;&gt;"y", "", IF(C436="", "", IFERROR(LOOKUP(2,1/(COUNTIF($D$2:D434,mergednames)=0),mergednames), "")))</f>
        <v/>
      </c>
      <c r="E435" s="93" t="str">
        <f t="shared" si="19"/>
        <v/>
      </c>
      <c r="F435" s="93" t="str">
        <f>IF($I$1&lt;&gt;"y", "", IF(A436="", "", IFERROR(LOOKUP(2,1/(COUNTIF($F$2:F434,get_country)=0),get_country), "")))</f>
        <v/>
      </c>
      <c r="G435" s="93" t="str">
        <f t="shared" si="18"/>
        <v/>
      </c>
      <c r="H435" s="67" t="str">
        <f t="array" aca="1" ref="H435" ca="1">IF($I$1&lt;&gt;"y", "", IFERROR(INDEX(countrylistsize,MATCH(SMALL(NOT(countrylistsize="")*IF(ISNUMBER(countrylistsize),COUNTIF(countrylistsize,"&lt;="&amp;countrylistsize),COUNTIF(countrylistsize,"&lt;="&amp;countrylistsize)+SUM(ISNUMBER(countrylistsize))),ROWS(F$3:F435)+SUM(ISBLANK(countrylistsize))),NOT(countrylistsize="")*IF(ISNUMBER(countrylistsize),COUNTIF(countrylistsize,"&lt;="&amp;countrylistsize),COUNTIF(countrylistsize,"&lt;="&amp;countrylistsize)+SUM(ISNUMBER(countrylistsize))),0)), ""))</f>
        <v/>
      </c>
      <c r="I435" s="70"/>
      <c r="J435" s="67" t="str">
        <f t="array" aca="1" ref="J435" ca="1">IF($I$1&lt;&gt;"y", "", IFERROR(INDEX(admin1listsize,MATCH(SMALL(NOT(admin1listsize="")*IF(ISNUMBER(admin1listsize),COUNTIF(admin1listsize,"&lt;="&amp;admin1listsize),COUNTIF(admin1listsize,"&lt;="&amp;admin1listsize)+SUM(ISNUMBER(admin1listsize))),ROWS(D$3:D435)+SUM(ISBLANK(admin1listsize))),NOT(admin1listsize="")*IF(ISNUMBER(admin1listsize),COUNTIF(admin1listsize,"&lt;="&amp;admin1listsize),COUNTIF(admin1listsize,"&lt;="&amp;admin1listsize)+SUM(ISNUMBER(admin1listsize))),0)), ""))</f>
        <v/>
      </c>
      <c r="K435" s="71"/>
    </row>
    <row r="436" spans="1:11" s="1" customFormat="1" x14ac:dyDescent="0.25">
      <c r="A436" s="93" t="str">
        <f>IF($I$1&lt;&gt;"y", "", IF(ISBLANK(DATA!D437),"",IF(ISBLANK(DATA!K437),"NO DATA",DATA!K437)))</f>
        <v/>
      </c>
      <c r="B436" s="93" t="str">
        <f>IF($I$1&lt;&gt;"y", "",IF(ISBLANK(DATA!D437),"", IF(ISBLANK(DATA!L437),"NO DATA",DATA!L437)))</f>
        <v/>
      </c>
      <c r="C436" s="93" t="str">
        <f t="shared" si="20"/>
        <v/>
      </c>
      <c r="D436" s="93" t="str">
        <f>IF($I$1&lt;&gt;"y", "", IF(C437="", "", IFERROR(LOOKUP(2,1/(COUNTIF($D$2:D435,mergednames)=0),mergednames), "")))</f>
        <v/>
      </c>
      <c r="E436" s="93" t="str">
        <f t="shared" si="19"/>
        <v/>
      </c>
      <c r="F436" s="93" t="str">
        <f>IF($I$1&lt;&gt;"y", "", IF(A437="", "", IFERROR(LOOKUP(2,1/(COUNTIF($F$2:F435,get_country)=0),get_country), "")))</f>
        <v/>
      </c>
      <c r="G436" s="93" t="str">
        <f t="shared" si="18"/>
        <v/>
      </c>
      <c r="H436" s="67" t="str">
        <f t="array" aca="1" ref="H436" ca="1">IF($I$1&lt;&gt;"y", "", IFERROR(INDEX(countrylistsize,MATCH(SMALL(NOT(countrylistsize="")*IF(ISNUMBER(countrylistsize),COUNTIF(countrylistsize,"&lt;="&amp;countrylistsize),COUNTIF(countrylistsize,"&lt;="&amp;countrylistsize)+SUM(ISNUMBER(countrylistsize))),ROWS(F$3:F436)+SUM(ISBLANK(countrylistsize))),NOT(countrylistsize="")*IF(ISNUMBER(countrylistsize),COUNTIF(countrylistsize,"&lt;="&amp;countrylistsize),COUNTIF(countrylistsize,"&lt;="&amp;countrylistsize)+SUM(ISNUMBER(countrylistsize))),0)), ""))</f>
        <v/>
      </c>
      <c r="I436" s="70"/>
      <c r="J436" s="67" t="str">
        <f t="array" aca="1" ref="J436" ca="1">IF($I$1&lt;&gt;"y", "", IFERROR(INDEX(admin1listsize,MATCH(SMALL(NOT(admin1listsize="")*IF(ISNUMBER(admin1listsize),COUNTIF(admin1listsize,"&lt;="&amp;admin1listsize),COUNTIF(admin1listsize,"&lt;="&amp;admin1listsize)+SUM(ISNUMBER(admin1listsize))),ROWS(D$3:D436)+SUM(ISBLANK(admin1listsize))),NOT(admin1listsize="")*IF(ISNUMBER(admin1listsize),COUNTIF(admin1listsize,"&lt;="&amp;admin1listsize),COUNTIF(admin1listsize,"&lt;="&amp;admin1listsize)+SUM(ISNUMBER(admin1listsize))),0)), ""))</f>
        <v/>
      </c>
      <c r="K436" s="71"/>
    </row>
    <row r="437" spans="1:11" s="1" customFormat="1" x14ac:dyDescent="0.25">
      <c r="A437" s="93" t="str">
        <f>IF($I$1&lt;&gt;"y", "", IF(ISBLANK(DATA!D438),"",IF(ISBLANK(DATA!K438),"NO DATA",DATA!K438)))</f>
        <v/>
      </c>
      <c r="B437" s="93" t="str">
        <f>IF($I$1&lt;&gt;"y", "",IF(ISBLANK(DATA!D438),"", IF(ISBLANK(DATA!L438),"NO DATA",DATA!L438)))</f>
        <v/>
      </c>
      <c r="C437" s="93" t="str">
        <f t="shared" si="20"/>
        <v/>
      </c>
      <c r="D437" s="93" t="str">
        <f>IF($I$1&lt;&gt;"y", "", IF(C438="", "", IFERROR(LOOKUP(2,1/(COUNTIF($D$2:D436,mergednames)=0),mergednames), "")))</f>
        <v/>
      </c>
      <c r="E437" s="93" t="str">
        <f t="shared" si="19"/>
        <v/>
      </c>
      <c r="F437" s="93" t="str">
        <f>IF($I$1&lt;&gt;"y", "", IF(A438="", "", IFERROR(LOOKUP(2,1/(COUNTIF($F$2:F436,get_country)=0),get_country), "")))</f>
        <v/>
      </c>
      <c r="G437" s="93" t="str">
        <f t="shared" si="18"/>
        <v/>
      </c>
      <c r="H437" s="67" t="str">
        <f t="array" aca="1" ref="H437" ca="1">IF($I$1&lt;&gt;"y", "", IFERROR(INDEX(countrylistsize,MATCH(SMALL(NOT(countrylistsize="")*IF(ISNUMBER(countrylistsize),COUNTIF(countrylistsize,"&lt;="&amp;countrylistsize),COUNTIF(countrylistsize,"&lt;="&amp;countrylistsize)+SUM(ISNUMBER(countrylistsize))),ROWS(F$3:F437)+SUM(ISBLANK(countrylistsize))),NOT(countrylistsize="")*IF(ISNUMBER(countrylistsize),COUNTIF(countrylistsize,"&lt;="&amp;countrylistsize),COUNTIF(countrylistsize,"&lt;="&amp;countrylistsize)+SUM(ISNUMBER(countrylistsize))),0)), ""))</f>
        <v/>
      </c>
      <c r="I437" s="70"/>
      <c r="J437" s="67" t="str">
        <f t="array" aca="1" ref="J437" ca="1">IF($I$1&lt;&gt;"y", "", IFERROR(INDEX(admin1listsize,MATCH(SMALL(NOT(admin1listsize="")*IF(ISNUMBER(admin1listsize),COUNTIF(admin1listsize,"&lt;="&amp;admin1listsize),COUNTIF(admin1listsize,"&lt;="&amp;admin1listsize)+SUM(ISNUMBER(admin1listsize))),ROWS(D$3:D437)+SUM(ISBLANK(admin1listsize))),NOT(admin1listsize="")*IF(ISNUMBER(admin1listsize),COUNTIF(admin1listsize,"&lt;="&amp;admin1listsize),COUNTIF(admin1listsize,"&lt;="&amp;admin1listsize)+SUM(ISNUMBER(admin1listsize))),0)), ""))</f>
        <v/>
      </c>
      <c r="K437" s="71"/>
    </row>
    <row r="438" spans="1:11" s="1" customFormat="1" x14ac:dyDescent="0.25">
      <c r="A438" s="93" t="str">
        <f>IF($I$1&lt;&gt;"y", "", IF(ISBLANK(DATA!D439),"",IF(ISBLANK(DATA!K439),"NO DATA",DATA!K439)))</f>
        <v/>
      </c>
      <c r="B438" s="93" t="str">
        <f>IF($I$1&lt;&gt;"y", "",IF(ISBLANK(DATA!D439),"", IF(ISBLANK(DATA!L439),"NO DATA",DATA!L439)))</f>
        <v/>
      </c>
      <c r="C438" s="93" t="str">
        <f t="shared" si="20"/>
        <v/>
      </c>
      <c r="D438" s="93" t="str">
        <f>IF($I$1&lt;&gt;"y", "", IF(C439="", "", IFERROR(LOOKUP(2,1/(COUNTIF($D$2:D437,mergednames)=0),mergednames), "")))</f>
        <v/>
      </c>
      <c r="E438" s="93" t="str">
        <f t="shared" si="19"/>
        <v/>
      </c>
      <c r="F438" s="93" t="str">
        <f>IF($I$1&lt;&gt;"y", "", IF(A439="", "", IFERROR(LOOKUP(2,1/(COUNTIF($F$2:F437,get_country)=0),get_country), "")))</f>
        <v/>
      </c>
      <c r="G438" s="93" t="str">
        <f t="shared" si="18"/>
        <v/>
      </c>
      <c r="H438" s="67" t="str">
        <f t="array" aca="1" ref="H438" ca="1">IF($I$1&lt;&gt;"y", "", IFERROR(INDEX(countrylistsize,MATCH(SMALL(NOT(countrylistsize="")*IF(ISNUMBER(countrylistsize),COUNTIF(countrylistsize,"&lt;="&amp;countrylistsize),COUNTIF(countrylistsize,"&lt;="&amp;countrylistsize)+SUM(ISNUMBER(countrylistsize))),ROWS(F$3:F438)+SUM(ISBLANK(countrylistsize))),NOT(countrylistsize="")*IF(ISNUMBER(countrylistsize),COUNTIF(countrylistsize,"&lt;="&amp;countrylistsize),COUNTIF(countrylistsize,"&lt;="&amp;countrylistsize)+SUM(ISNUMBER(countrylistsize))),0)), ""))</f>
        <v/>
      </c>
      <c r="I438" s="70"/>
      <c r="J438" s="67" t="str">
        <f t="array" aca="1" ref="J438" ca="1">IF($I$1&lt;&gt;"y", "", IFERROR(INDEX(admin1listsize,MATCH(SMALL(NOT(admin1listsize="")*IF(ISNUMBER(admin1listsize),COUNTIF(admin1listsize,"&lt;="&amp;admin1listsize),COUNTIF(admin1listsize,"&lt;="&amp;admin1listsize)+SUM(ISNUMBER(admin1listsize))),ROWS(D$3:D438)+SUM(ISBLANK(admin1listsize))),NOT(admin1listsize="")*IF(ISNUMBER(admin1listsize),COUNTIF(admin1listsize,"&lt;="&amp;admin1listsize),COUNTIF(admin1listsize,"&lt;="&amp;admin1listsize)+SUM(ISNUMBER(admin1listsize))),0)), ""))</f>
        <v/>
      </c>
      <c r="K438" s="71"/>
    </row>
    <row r="439" spans="1:11" s="1" customFormat="1" x14ac:dyDescent="0.25">
      <c r="A439" s="93" t="str">
        <f>IF($I$1&lt;&gt;"y", "", IF(ISBLANK(DATA!D440),"",IF(ISBLANK(DATA!K440),"NO DATA",DATA!K440)))</f>
        <v/>
      </c>
      <c r="B439" s="93" t="str">
        <f>IF($I$1&lt;&gt;"y", "",IF(ISBLANK(DATA!D440),"", IF(ISBLANK(DATA!L440),"NO DATA",DATA!L440)))</f>
        <v/>
      </c>
      <c r="C439" s="93" t="str">
        <f t="shared" si="20"/>
        <v/>
      </c>
      <c r="D439" s="93" t="str">
        <f>IF($I$1&lt;&gt;"y", "", IF(C440="", "", IFERROR(LOOKUP(2,1/(COUNTIF($D$2:D438,mergednames)=0),mergednames), "")))</f>
        <v/>
      </c>
      <c r="E439" s="93" t="str">
        <f t="shared" si="19"/>
        <v/>
      </c>
      <c r="F439" s="93" t="str">
        <f>IF($I$1&lt;&gt;"y", "", IF(A440="", "", IFERROR(LOOKUP(2,1/(COUNTIF($F$2:F438,get_country)=0),get_country), "")))</f>
        <v/>
      </c>
      <c r="G439" s="93" t="str">
        <f t="shared" si="18"/>
        <v/>
      </c>
      <c r="H439" s="67" t="str">
        <f t="array" aca="1" ref="H439" ca="1">IF($I$1&lt;&gt;"y", "", IFERROR(INDEX(countrylistsize,MATCH(SMALL(NOT(countrylistsize="")*IF(ISNUMBER(countrylistsize),COUNTIF(countrylistsize,"&lt;="&amp;countrylistsize),COUNTIF(countrylistsize,"&lt;="&amp;countrylistsize)+SUM(ISNUMBER(countrylistsize))),ROWS(F$3:F439)+SUM(ISBLANK(countrylistsize))),NOT(countrylistsize="")*IF(ISNUMBER(countrylistsize),COUNTIF(countrylistsize,"&lt;="&amp;countrylistsize),COUNTIF(countrylistsize,"&lt;="&amp;countrylistsize)+SUM(ISNUMBER(countrylistsize))),0)), ""))</f>
        <v/>
      </c>
      <c r="I439" s="70"/>
      <c r="J439" s="67" t="str">
        <f t="array" aca="1" ref="J439" ca="1">IF($I$1&lt;&gt;"y", "", IFERROR(INDEX(admin1listsize,MATCH(SMALL(NOT(admin1listsize="")*IF(ISNUMBER(admin1listsize),COUNTIF(admin1listsize,"&lt;="&amp;admin1listsize),COUNTIF(admin1listsize,"&lt;="&amp;admin1listsize)+SUM(ISNUMBER(admin1listsize))),ROWS(D$3:D439)+SUM(ISBLANK(admin1listsize))),NOT(admin1listsize="")*IF(ISNUMBER(admin1listsize),COUNTIF(admin1listsize,"&lt;="&amp;admin1listsize),COUNTIF(admin1listsize,"&lt;="&amp;admin1listsize)+SUM(ISNUMBER(admin1listsize))),0)), ""))</f>
        <v/>
      </c>
      <c r="K439" s="71"/>
    </row>
    <row r="440" spans="1:11" s="1" customFormat="1" x14ac:dyDescent="0.25">
      <c r="A440" s="93" t="str">
        <f>IF($I$1&lt;&gt;"y", "", IF(ISBLANK(DATA!D441),"",IF(ISBLANK(DATA!K441),"NO DATA",DATA!K441)))</f>
        <v/>
      </c>
      <c r="B440" s="93" t="str">
        <f>IF($I$1&lt;&gt;"y", "",IF(ISBLANK(DATA!D441),"", IF(ISBLANK(DATA!L441),"NO DATA",DATA!L441)))</f>
        <v/>
      </c>
      <c r="C440" s="93" t="str">
        <f t="shared" si="20"/>
        <v/>
      </c>
      <c r="D440" s="93" t="str">
        <f>IF($I$1&lt;&gt;"y", "", IF(C441="", "", IFERROR(LOOKUP(2,1/(COUNTIF($D$2:D439,mergednames)=0),mergednames), "")))</f>
        <v/>
      </c>
      <c r="E440" s="93" t="str">
        <f t="shared" si="19"/>
        <v/>
      </c>
      <c r="F440" s="93" t="str">
        <f>IF($I$1&lt;&gt;"y", "", IF(A441="", "", IFERROR(LOOKUP(2,1/(COUNTIF($F$2:F439,get_country)=0),get_country), "")))</f>
        <v/>
      </c>
      <c r="G440" s="93" t="str">
        <f t="shared" si="18"/>
        <v/>
      </c>
      <c r="H440" s="67" t="str">
        <f t="array" aca="1" ref="H440" ca="1">IF($I$1&lt;&gt;"y", "", IFERROR(INDEX(countrylistsize,MATCH(SMALL(NOT(countrylistsize="")*IF(ISNUMBER(countrylistsize),COUNTIF(countrylistsize,"&lt;="&amp;countrylistsize),COUNTIF(countrylistsize,"&lt;="&amp;countrylistsize)+SUM(ISNUMBER(countrylistsize))),ROWS(F$3:F440)+SUM(ISBLANK(countrylistsize))),NOT(countrylistsize="")*IF(ISNUMBER(countrylistsize),COUNTIF(countrylistsize,"&lt;="&amp;countrylistsize),COUNTIF(countrylistsize,"&lt;="&amp;countrylistsize)+SUM(ISNUMBER(countrylistsize))),0)), ""))</f>
        <v/>
      </c>
      <c r="I440" s="70"/>
      <c r="J440" s="67" t="str">
        <f t="array" aca="1" ref="J440" ca="1">IF($I$1&lt;&gt;"y", "", IFERROR(INDEX(admin1listsize,MATCH(SMALL(NOT(admin1listsize="")*IF(ISNUMBER(admin1listsize),COUNTIF(admin1listsize,"&lt;="&amp;admin1listsize),COUNTIF(admin1listsize,"&lt;="&amp;admin1listsize)+SUM(ISNUMBER(admin1listsize))),ROWS(D$3:D440)+SUM(ISBLANK(admin1listsize))),NOT(admin1listsize="")*IF(ISNUMBER(admin1listsize),COUNTIF(admin1listsize,"&lt;="&amp;admin1listsize),COUNTIF(admin1listsize,"&lt;="&amp;admin1listsize)+SUM(ISNUMBER(admin1listsize))),0)), ""))</f>
        <v/>
      </c>
      <c r="K440" s="71"/>
    </row>
    <row r="441" spans="1:11" s="1" customFormat="1" x14ac:dyDescent="0.25">
      <c r="A441" s="93" t="str">
        <f>IF($I$1&lt;&gt;"y", "", IF(ISBLANK(DATA!D442),"",IF(ISBLANK(DATA!K442),"NO DATA",DATA!K442)))</f>
        <v/>
      </c>
      <c r="B441" s="93" t="str">
        <f>IF($I$1&lt;&gt;"y", "",IF(ISBLANK(DATA!D442),"", IF(ISBLANK(DATA!L442),"NO DATA",DATA!L442)))</f>
        <v/>
      </c>
      <c r="C441" s="93" t="str">
        <f t="shared" si="20"/>
        <v/>
      </c>
      <c r="D441" s="93" t="str">
        <f>IF($I$1&lt;&gt;"y", "", IF(C442="", "", IFERROR(LOOKUP(2,1/(COUNTIF($D$2:D440,mergednames)=0),mergednames), "")))</f>
        <v/>
      </c>
      <c r="E441" s="93" t="str">
        <f t="shared" si="19"/>
        <v/>
      </c>
      <c r="F441" s="93" t="str">
        <f>IF($I$1&lt;&gt;"y", "", IF(A442="", "", IFERROR(LOOKUP(2,1/(COUNTIF($F$2:F440,get_country)=0),get_country), "")))</f>
        <v/>
      </c>
      <c r="G441" s="93" t="str">
        <f t="shared" si="18"/>
        <v/>
      </c>
      <c r="H441" s="67" t="str">
        <f t="array" aca="1" ref="H441" ca="1">IF($I$1&lt;&gt;"y", "", IFERROR(INDEX(countrylistsize,MATCH(SMALL(NOT(countrylistsize="")*IF(ISNUMBER(countrylistsize),COUNTIF(countrylistsize,"&lt;="&amp;countrylistsize),COUNTIF(countrylistsize,"&lt;="&amp;countrylistsize)+SUM(ISNUMBER(countrylistsize))),ROWS(F$3:F441)+SUM(ISBLANK(countrylistsize))),NOT(countrylistsize="")*IF(ISNUMBER(countrylistsize),COUNTIF(countrylistsize,"&lt;="&amp;countrylistsize),COUNTIF(countrylistsize,"&lt;="&amp;countrylistsize)+SUM(ISNUMBER(countrylistsize))),0)), ""))</f>
        <v/>
      </c>
      <c r="I441" s="70"/>
      <c r="J441" s="67" t="str">
        <f t="array" aca="1" ref="J441" ca="1">IF($I$1&lt;&gt;"y", "", IFERROR(INDEX(admin1listsize,MATCH(SMALL(NOT(admin1listsize="")*IF(ISNUMBER(admin1listsize),COUNTIF(admin1listsize,"&lt;="&amp;admin1listsize),COUNTIF(admin1listsize,"&lt;="&amp;admin1listsize)+SUM(ISNUMBER(admin1listsize))),ROWS(D$3:D441)+SUM(ISBLANK(admin1listsize))),NOT(admin1listsize="")*IF(ISNUMBER(admin1listsize),COUNTIF(admin1listsize,"&lt;="&amp;admin1listsize),COUNTIF(admin1listsize,"&lt;="&amp;admin1listsize)+SUM(ISNUMBER(admin1listsize))),0)), ""))</f>
        <v/>
      </c>
      <c r="K441" s="71"/>
    </row>
    <row r="442" spans="1:11" s="1" customFormat="1" x14ac:dyDescent="0.25">
      <c r="A442" s="93" t="str">
        <f>IF($I$1&lt;&gt;"y", "", IF(ISBLANK(DATA!D443),"",IF(ISBLANK(DATA!K443),"NO DATA",DATA!K443)))</f>
        <v/>
      </c>
      <c r="B442" s="93" t="str">
        <f>IF($I$1&lt;&gt;"y", "",IF(ISBLANK(DATA!D443),"", IF(ISBLANK(DATA!L443),"NO DATA",DATA!L443)))</f>
        <v/>
      </c>
      <c r="C442" s="93" t="str">
        <f t="shared" si="20"/>
        <v/>
      </c>
      <c r="D442" s="93" t="str">
        <f>IF($I$1&lt;&gt;"y", "", IF(C443="", "", IFERROR(LOOKUP(2,1/(COUNTIF($D$2:D441,mergednames)=0),mergednames), "")))</f>
        <v/>
      </c>
      <c r="E442" s="93" t="str">
        <f t="shared" si="19"/>
        <v/>
      </c>
      <c r="F442" s="93" t="str">
        <f>IF($I$1&lt;&gt;"y", "", IF(A443="", "", IFERROR(LOOKUP(2,1/(COUNTIF($F$2:F441,get_country)=0),get_country), "")))</f>
        <v/>
      </c>
      <c r="G442" s="93" t="str">
        <f t="shared" si="18"/>
        <v/>
      </c>
      <c r="H442" s="67" t="str">
        <f t="array" aca="1" ref="H442" ca="1">IF($I$1&lt;&gt;"y", "", IFERROR(INDEX(countrylistsize,MATCH(SMALL(NOT(countrylistsize="")*IF(ISNUMBER(countrylistsize),COUNTIF(countrylistsize,"&lt;="&amp;countrylistsize),COUNTIF(countrylistsize,"&lt;="&amp;countrylistsize)+SUM(ISNUMBER(countrylistsize))),ROWS(F$3:F442)+SUM(ISBLANK(countrylistsize))),NOT(countrylistsize="")*IF(ISNUMBER(countrylistsize),COUNTIF(countrylistsize,"&lt;="&amp;countrylistsize),COUNTIF(countrylistsize,"&lt;="&amp;countrylistsize)+SUM(ISNUMBER(countrylistsize))),0)), ""))</f>
        <v/>
      </c>
      <c r="I442" s="70"/>
      <c r="J442" s="67" t="str">
        <f t="array" aca="1" ref="J442" ca="1">IF($I$1&lt;&gt;"y", "", IFERROR(INDEX(admin1listsize,MATCH(SMALL(NOT(admin1listsize="")*IF(ISNUMBER(admin1listsize),COUNTIF(admin1listsize,"&lt;="&amp;admin1listsize),COUNTIF(admin1listsize,"&lt;="&amp;admin1listsize)+SUM(ISNUMBER(admin1listsize))),ROWS(D$3:D442)+SUM(ISBLANK(admin1listsize))),NOT(admin1listsize="")*IF(ISNUMBER(admin1listsize),COUNTIF(admin1listsize,"&lt;="&amp;admin1listsize),COUNTIF(admin1listsize,"&lt;="&amp;admin1listsize)+SUM(ISNUMBER(admin1listsize))),0)), ""))</f>
        <v/>
      </c>
      <c r="K442" s="71"/>
    </row>
    <row r="443" spans="1:11" s="1" customFormat="1" x14ac:dyDescent="0.25">
      <c r="A443" s="93" t="str">
        <f>IF($I$1&lt;&gt;"y", "", IF(ISBLANK(DATA!D444),"",IF(ISBLANK(DATA!K444),"NO DATA",DATA!K444)))</f>
        <v/>
      </c>
      <c r="B443" s="93" t="str">
        <f>IF($I$1&lt;&gt;"y", "",IF(ISBLANK(DATA!D444),"", IF(ISBLANK(DATA!L444),"NO DATA",DATA!L444)))</f>
        <v/>
      </c>
      <c r="C443" s="93" t="str">
        <f t="shared" si="20"/>
        <v/>
      </c>
      <c r="D443" s="93" t="str">
        <f>IF($I$1&lt;&gt;"y", "", IF(C444="", "", IFERROR(LOOKUP(2,1/(COUNTIF($D$2:D442,mergednames)=0),mergednames), "")))</f>
        <v/>
      </c>
      <c r="E443" s="93" t="str">
        <f t="shared" si="19"/>
        <v/>
      </c>
      <c r="F443" s="93" t="str">
        <f>IF($I$1&lt;&gt;"y", "", IF(A444="", "", IFERROR(LOOKUP(2,1/(COUNTIF($F$2:F442,get_country)=0),get_country), "")))</f>
        <v/>
      </c>
      <c r="G443" s="93" t="str">
        <f t="shared" si="18"/>
        <v/>
      </c>
      <c r="H443" s="67" t="str">
        <f t="array" aca="1" ref="H443" ca="1">IF($I$1&lt;&gt;"y", "", IFERROR(INDEX(countrylistsize,MATCH(SMALL(NOT(countrylistsize="")*IF(ISNUMBER(countrylistsize),COUNTIF(countrylistsize,"&lt;="&amp;countrylistsize),COUNTIF(countrylistsize,"&lt;="&amp;countrylistsize)+SUM(ISNUMBER(countrylistsize))),ROWS(F$3:F443)+SUM(ISBLANK(countrylistsize))),NOT(countrylistsize="")*IF(ISNUMBER(countrylistsize),COUNTIF(countrylistsize,"&lt;="&amp;countrylistsize),COUNTIF(countrylistsize,"&lt;="&amp;countrylistsize)+SUM(ISNUMBER(countrylistsize))),0)), ""))</f>
        <v/>
      </c>
      <c r="I443" s="70"/>
      <c r="J443" s="67" t="str">
        <f t="array" aca="1" ref="J443" ca="1">IF($I$1&lt;&gt;"y", "", IFERROR(INDEX(admin1listsize,MATCH(SMALL(NOT(admin1listsize="")*IF(ISNUMBER(admin1listsize),COUNTIF(admin1listsize,"&lt;="&amp;admin1listsize),COUNTIF(admin1listsize,"&lt;="&amp;admin1listsize)+SUM(ISNUMBER(admin1listsize))),ROWS(D$3:D443)+SUM(ISBLANK(admin1listsize))),NOT(admin1listsize="")*IF(ISNUMBER(admin1listsize),COUNTIF(admin1listsize,"&lt;="&amp;admin1listsize),COUNTIF(admin1listsize,"&lt;="&amp;admin1listsize)+SUM(ISNUMBER(admin1listsize))),0)), ""))</f>
        <v/>
      </c>
      <c r="K443" s="71"/>
    </row>
    <row r="444" spans="1:11" s="1" customFormat="1" x14ac:dyDescent="0.25">
      <c r="A444" s="93" t="str">
        <f>IF($I$1&lt;&gt;"y", "", IF(ISBLANK(DATA!D445),"",IF(ISBLANK(DATA!K445),"NO DATA",DATA!K445)))</f>
        <v/>
      </c>
      <c r="B444" s="93" t="str">
        <f>IF($I$1&lt;&gt;"y", "",IF(ISBLANK(DATA!D445),"", IF(ISBLANK(DATA!L445),"NO DATA",DATA!L445)))</f>
        <v/>
      </c>
      <c r="C444" s="93" t="str">
        <f t="shared" si="20"/>
        <v/>
      </c>
      <c r="D444" s="93" t="str">
        <f>IF($I$1&lt;&gt;"y", "", IF(C445="", "", IFERROR(LOOKUP(2,1/(COUNTIF($D$2:D443,mergednames)=0),mergednames), "")))</f>
        <v/>
      </c>
      <c r="E444" s="93" t="str">
        <f t="shared" si="19"/>
        <v/>
      </c>
      <c r="F444" s="93" t="str">
        <f>IF($I$1&lt;&gt;"y", "", IF(A445="", "", IFERROR(LOOKUP(2,1/(COUNTIF($F$2:F443,get_country)=0),get_country), "")))</f>
        <v/>
      </c>
      <c r="G444" s="93" t="str">
        <f t="shared" si="18"/>
        <v/>
      </c>
      <c r="H444" s="67" t="str">
        <f t="array" aca="1" ref="H444" ca="1">IF($I$1&lt;&gt;"y", "", IFERROR(INDEX(countrylistsize,MATCH(SMALL(NOT(countrylistsize="")*IF(ISNUMBER(countrylistsize),COUNTIF(countrylistsize,"&lt;="&amp;countrylistsize),COUNTIF(countrylistsize,"&lt;="&amp;countrylistsize)+SUM(ISNUMBER(countrylistsize))),ROWS(F$3:F444)+SUM(ISBLANK(countrylistsize))),NOT(countrylistsize="")*IF(ISNUMBER(countrylistsize),COUNTIF(countrylistsize,"&lt;="&amp;countrylistsize),COUNTIF(countrylistsize,"&lt;="&amp;countrylistsize)+SUM(ISNUMBER(countrylistsize))),0)), ""))</f>
        <v/>
      </c>
      <c r="I444" s="70"/>
      <c r="J444" s="67" t="str">
        <f t="array" aca="1" ref="J444" ca="1">IF($I$1&lt;&gt;"y", "", IFERROR(INDEX(admin1listsize,MATCH(SMALL(NOT(admin1listsize="")*IF(ISNUMBER(admin1listsize),COUNTIF(admin1listsize,"&lt;="&amp;admin1listsize),COUNTIF(admin1listsize,"&lt;="&amp;admin1listsize)+SUM(ISNUMBER(admin1listsize))),ROWS(D$3:D444)+SUM(ISBLANK(admin1listsize))),NOT(admin1listsize="")*IF(ISNUMBER(admin1listsize),COUNTIF(admin1listsize,"&lt;="&amp;admin1listsize),COUNTIF(admin1listsize,"&lt;="&amp;admin1listsize)+SUM(ISNUMBER(admin1listsize))),0)), ""))</f>
        <v/>
      </c>
      <c r="K444" s="71"/>
    </row>
    <row r="445" spans="1:11" s="1" customFormat="1" x14ac:dyDescent="0.25">
      <c r="A445" s="93" t="str">
        <f>IF($I$1&lt;&gt;"y", "", IF(ISBLANK(DATA!D446),"",IF(ISBLANK(DATA!K446),"NO DATA",DATA!K446)))</f>
        <v/>
      </c>
      <c r="B445" s="93" t="str">
        <f>IF($I$1&lt;&gt;"y", "",IF(ISBLANK(DATA!D446),"", IF(ISBLANK(DATA!L446),"NO DATA",DATA!L446)))</f>
        <v/>
      </c>
      <c r="C445" s="93" t="str">
        <f t="shared" si="20"/>
        <v/>
      </c>
      <c r="D445" s="93" t="str">
        <f>IF($I$1&lt;&gt;"y", "", IF(C446="", "", IFERROR(LOOKUP(2,1/(COUNTIF($D$2:D444,mergednames)=0),mergednames), "")))</f>
        <v/>
      </c>
      <c r="E445" s="93" t="str">
        <f t="shared" si="19"/>
        <v/>
      </c>
      <c r="F445" s="93" t="str">
        <f>IF($I$1&lt;&gt;"y", "", IF(A446="", "", IFERROR(LOOKUP(2,1/(COUNTIF($F$2:F444,get_country)=0),get_country), "")))</f>
        <v/>
      </c>
      <c r="G445" s="93" t="str">
        <f t="shared" si="18"/>
        <v/>
      </c>
      <c r="H445" s="67" t="str">
        <f t="array" aca="1" ref="H445" ca="1">IF($I$1&lt;&gt;"y", "", IFERROR(INDEX(countrylistsize,MATCH(SMALL(NOT(countrylistsize="")*IF(ISNUMBER(countrylistsize),COUNTIF(countrylistsize,"&lt;="&amp;countrylistsize),COUNTIF(countrylistsize,"&lt;="&amp;countrylistsize)+SUM(ISNUMBER(countrylistsize))),ROWS(F$3:F445)+SUM(ISBLANK(countrylistsize))),NOT(countrylistsize="")*IF(ISNUMBER(countrylistsize),COUNTIF(countrylistsize,"&lt;="&amp;countrylistsize),COUNTIF(countrylistsize,"&lt;="&amp;countrylistsize)+SUM(ISNUMBER(countrylistsize))),0)), ""))</f>
        <v/>
      </c>
      <c r="I445" s="70"/>
      <c r="J445" s="67" t="str">
        <f t="array" aca="1" ref="J445" ca="1">IF($I$1&lt;&gt;"y", "", IFERROR(INDEX(admin1listsize,MATCH(SMALL(NOT(admin1listsize="")*IF(ISNUMBER(admin1listsize),COUNTIF(admin1listsize,"&lt;="&amp;admin1listsize),COUNTIF(admin1listsize,"&lt;="&amp;admin1listsize)+SUM(ISNUMBER(admin1listsize))),ROWS(D$3:D445)+SUM(ISBLANK(admin1listsize))),NOT(admin1listsize="")*IF(ISNUMBER(admin1listsize),COUNTIF(admin1listsize,"&lt;="&amp;admin1listsize),COUNTIF(admin1listsize,"&lt;="&amp;admin1listsize)+SUM(ISNUMBER(admin1listsize))),0)), ""))</f>
        <v/>
      </c>
      <c r="K445" s="71"/>
    </row>
    <row r="446" spans="1:11" s="1" customFormat="1" x14ac:dyDescent="0.25">
      <c r="A446" s="93" t="str">
        <f>IF($I$1&lt;&gt;"y", "", IF(ISBLANK(DATA!D447),"",IF(ISBLANK(DATA!K447),"NO DATA",DATA!K447)))</f>
        <v/>
      </c>
      <c r="B446" s="93" t="str">
        <f>IF($I$1&lt;&gt;"y", "",IF(ISBLANK(DATA!D447),"", IF(ISBLANK(DATA!L447),"NO DATA",DATA!L447)))</f>
        <v/>
      </c>
      <c r="C446" s="93" t="str">
        <f t="shared" si="20"/>
        <v/>
      </c>
      <c r="D446" s="93" t="str">
        <f>IF($I$1&lt;&gt;"y", "", IF(C447="", "", IFERROR(LOOKUP(2,1/(COUNTIF($D$2:D445,mergednames)=0),mergednames), "")))</f>
        <v/>
      </c>
      <c r="E446" s="93" t="str">
        <f t="shared" si="19"/>
        <v/>
      </c>
      <c r="F446" s="93" t="str">
        <f>IF($I$1&lt;&gt;"y", "", IF(A447="", "", IFERROR(LOOKUP(2,1/(COUNTIF($F$2:F445,get_country)=0),get_country), "")))</f>
        <v/>
      </c>
      <c r="G446" s="93" t="str">
        <f t="shared" si="18"/>
        <v/>
      </c>
      <c r="H446" s="67" t="str">
        <f t="array" aca="1" ref="H446" ca="1">IF($I$1&lt;&gt;"y", "", IFERROR(INDEX(countrylistsize,MATCH(SMALL(NOT(countrylistsize="")*IF(ISNUMBER(countrylistsize),COUNTIF(countrylistsize,"&lt;="&amp;countrylistsize),COUNTIF(countrylistsize,"&lt;="&amp;countrylistsize)+SUM(ISNUMBER(countrylistsize))),ROWS(F$3:F446)+SUM(ISBLANK(countrylistsize))),NOT(countrylistsize="")*IF(ISNUMBER(countrylistsize),COUNTIF(countrylistsize,"&lt;="&amp;countrylistsize),COUNTIF(countrylistsize,"&lt;="&amp;countrylistsize)+SUM(ISNUMBER(countrylistsize))),0)), ""))</f>
        <v/>
      </c>
      <c r="I446" s="70"/>
      <c r="J446" s="67" t="str">
        <f t="array" aca="1" ref="J446" ca="1">IF($I$1&lt;&gt;"y", "", IFERROR(INDEX(admin1listsize,MATCH(SMALL(NOT(admin1listsize="")*IF(ISNUMBER(admin1listsize),COUNTIF(admin1listsize,"&lt;="&amp;admin1listsize),COUNTIF(admin1listsize,"&lt;="&amp;admin1listsize)+SUM(ISNUMBER(admin1listsize))),ROWS(D$3:D446)+SUM(ISBLANK(admin1listsize))),NOT(admin1listsize="")*IF(ISNUMBER(admin1listsize),COUNTIF(admin1listsize,"&lt;="&amp;admin1listsize),COUNTIF(admin1listsize,"&lt;="&amp;admin1listsize)+SUM(ISNUMBER(admin1listsize))),0)), ""))</f>
        <v/>
      </c>
      <c r="K446" s="71"/>
    </row>
    <row r="447" spans="1:11" s="1" customFormat="1" x14ac:dyDescent="0.25">
      <c r="A447" s="93" t="str">
        <f>IF($I$1&lt;&gt;"y", "", IF(ISBLANK(DATA!D448),"",IF(ISBLANK(DATA!K448),"NO DATA",DATA!K448)))</f>
        <v/>
      </c>
      <c r="B447" s="93" t="str">
        <f>IF($I$1&lt;&gt;"y", "",IF(ISBLANK(DATA!D448),"", IF(ISBLANK(DATA!L448),"NO DATA",DATA!L448)))</f>
        <v/>
      </c>
      <c r="C447" s="93" t="str">
        <f t="shared" si="20"/>
        <v/>
      </c>
      <c r="D447" s="93" t="str">
        <f>IF($I$1&lt;&gt;"y", "", IF(C448="", "", IFERROR(LOOKUP(2,1/(COUNTIF($D$2:D446,mergednames)=0),mergednames), "")))</f>
        <v/>
      </c>
      <c r="E447" s="93" t="str">
        <f t="shared" si="19"/>
        <v/>
      </c>
      <c r="F447" s="93" t="str">
        <f>IF($I$1&lt;&gt;"y", "", IF(A448="", "", IFERROR(LOOKUP(2,1/(COUNTIF($F$2:F446,get_country)=0),get_country), "")))</f>
        <v/>
      </c>
      <c r="G447" s="93" t="str">
        <f t="shared" si="18"/>
        <v/>
      </c>
      <c r="H447" s="67" t="str">
        <f t="array" aca="1" ref="H447" ca="1">IF($I$1&lt;&gt;"y", "", IFERROR(INDEX(countrylistsize,MATCH(SMALL(NOT(countrylistsize="")*IF(ISNUMBER(countrylistsize),COUNTIF(countrylistsize,"&lt;="&amp;countrylistsize),COUNTIF(countrylistsize,"&lt;="&amp;countrylistsize)+SUM(ISNUMBER(countrylistsize))),ROWS(F$3:F447)+SUM(ISBLANK(countrylistsize))),NOT(countrylistsize="")*IF(ISNUMBER(countrylistsize),COUNTIF(countrylistsize,"&lt;="&amp;countrylistsize),COUNTIF(countrylistsize,"&lt;="&amp;countrylistsize)+SUM(ISNUMBER(countrylistsize))),0)), ""))</f>
        <v/>
      </c>
      <c r="I447" s="70"/>
      <c r="J447" s="67" t="str">
        <f t="array" aca="1" ref="J447" ca="1">IF($I$1&lt;&gt;"y", "", IFERROR(INDEX(admin1listsize,MATCH(SMALL(NOT(admin1listsize="")*IF(ISNUMBER(admin1listsize),COUNTIF(admin1listsize,"&lt;="&amp;admin1listsize),COUNTIF(admin1listsize,"&lt;="&amp;admin1listsize)+SUM(ISNUMBER(admin1listsize))),ROWS(D$3:D447)+SUM(ISBLANK(admin1listsize))),NOT(admin1listsize="")*IF(ISNUMBER(admin1listsize),COUNTIF(admin1listsize,"&lt;="&amp;admin1listsize),COUNTIF(admin1listsize,"&lt;="&amp;admin1listsize)+SUM(ISNUMBER(admin1listsize))),0)), ""))</f>
        <v/>
      </c>
      <c r="K447" s="71"/>
    </row>
    <row r="448" spans="1:11" s="1" customFormat="1" x14ac:dyDescent="0.25">
      <c r="A448" s="93" t="str">
        <f>IF($I$1&lt;&gt;"y", "", IF(ISBLANK(DATA!D449),"",IF(ISBLANK(DATA!K449),"NO DATA",DATA!K449)))</f>
        <v/>
      </c>
      <c r="B448" s="93" t="str">
        <f>IF($I$1&lt;&gt;"y", "",IF(ISBLANK(DATA!D449),"", IF(ISBLANK(DATA!L449),"NO DATA",DATA!L449)))</f>
        <v/>
      </c>
      <c r="C448" s="93" t="str">
        <f t="shared" si="20"/>
        <v/>
      </c>
      <c r="D448" s="93" t="str">
        <f>IF($I$1&lt;&gt;"y", "", IF(C449="", "", IFERROR(LOOKUP(2,1/(COUNTIF($D$2:D447,mergednames)=0),mergednames), "")))</f>
        <v/>
      </c>
      <c r="E448" s="93" t="str">
        <f t="shared" si="19"/>
        <v/>
      </c>
      <c r="F448" s="93" t="str">
        <f>IF($I$1&lt;&gt;"y", "", IF(A449="", "", IFERROR(LOOKUP(2,1/(COUNTIF($F$2:F447,get_country)=0),get_country), "")))</f>
        <v/>
      </c>
      <c r="G448" s="93" t="str">
        <f t="shared" si="18"/>
        <v/>
      </c>
      <c r="H448" s="67" t="str">
        <f t="array" aca="1" ref="H448" ca="1">IF($I$1&lt;&gt;"y", "", IFERROR(INDEX(countrylistsize,MATCH(SMALL(NOT(countrylistsize="")*IF(ISNUMBER(countrylistsize),COUNTIF(countrylistsize,"&lt;="&amp;countrylistsize),COUNTIF(countrylistsize,"&lt;="&amp;countrylistsize)+SUM(ISNUMBER(countrylistsize))),ROWS(F$3:F448)+SUM(ISBLANK(countrylistsize))),NOT(countrylistsize="")*IF(ISNUMBER(countrylistsize),COUNTIF(countrylistsize,"&lt;="&amp;countrylistsize),COUNTIF(countrylistsize,"&lt;="&amp;countrylistsize)+SUM(ISNUMBER(countrylistsize))),0)), ""))</f>
        <v/>
      </c>
      <c r="I448" s="70"/>
      <c r="J448" s="67" t="str">
        <f t="array" aca="1" ref="J448" ca="1">IF($I$1&lt;&gt;"y", "", IFERROR(INDEX(admin1listsize,MATCH(SMALL(NOT(admin1listsize="")*IF(ISNUMBER(admin1listsize),COUNTIF(admin1listsize,"&lt;="&amp;admin1listsize),COUNTIF(admin1listsize,"&lt;="&amp;admin1listsize)+SUM(ISNUMBER(admin1listsize))),ROWS(D$3:D448)+SUM(ISBLANK(admin1listsize))),NOT(admin1listsize="")*IF(ISNUMBER(admin1listsize),COUNTIF(admin1listsize,"&lt;="&amp;admin1listsize),COUNTIF(admin1listsize,"&lt;="&amp;admin1listsize)+SUM(ISNUMBER(admin1listsize))),0)), ""))</f>
        <v/>
      </c>
      <c r="K448" s="71"/>
    </row>
    <row r="449" spans="1:11" s="1" customFormat="1" x14ac:dyDescent="0.25">
      <c r="A449" s="93" t="str">
        <f>IF($I$1&lt;&gt;"y", "", IF(ISBLANK(DATA!D450),"",IF(ISBLANK(DATA!K450),"NO DATA",DATA!K450)))</f>
        <v/>
      </c>
      <c r="B449" s="93" t="str">
        <f>IF($I$1&lt;&gt;"y", "",IF(ISBLANK(DATA!D450),"", IF(ISBLANK(DATA!L450),"NO DATA",DATA!L450)))</f>
        <v/>
      </c>
      <c r="C449" s="93" t="str">
        <f t="shared" si="20"/>
        <v/>
      </c>
      <c r="D449" s="93" t="str">
        <f>IF($I$1&lt;&gt;"y", "", IF(C450="", "", IFERROR(LOOKUP(2,1/(COUNTIF($D$2:D448,mergednames)=0),mergednames), "")))</f>
        <v/>
      </c>
      <c r="E449" s="93" t="str">
        <f t="shared" si="19"/>
        <v/>
      </c>
      <c r="F449" s="93" t="str">
        <f>IF($I$1&lt;&gt;"y", "", IF(A450="", "", IFERROR(LOOKUP(2,1/(COUNTIF($F$2:F448,get_country)=0),get_country), "")))</f>
        <v/>
      </c>
      <c r="G449" s="93" t="str">
        <f t="shared" si="18"/>
        <v/>
      </c>
      <c r="H449" s="67" t="str">
        <f t="array" aca="1" ref="H449" ca="1">IF($I$1&lt;&gt;"y", "", IFERROR(INDEX(countrylistsize,MATCH(SMALL(NOT(countrylistsize="")*IF(ISNUMBER(countrylistsize),COUNTIF(countrylistsize,"&lt;="&amp;countrylistsize),COUNTIF(countrylistsize,"&lt;="&amp;countrylistsize)+SUM(ISNUMBER(countrylistsize))),ROWS(F$3:F449)+SUM(ISBLANK(countrylistsize))),NOT(countrylistsize="")*IF(ISNUMBER(countrylistsize),COUNTIF(countrylistsize,"&lt;="&amp;countrylistsize),COUNTIF(countrylistsize,"&lt;="&amp;countrylistsize)+SUM(ISNUMBER(countrylistsize))),0)), ""))</f>
        <v/>
      </c>
      <c r="I449" s="70"/>
      <c r="J449" s="67" t="str">
        <f t="array" aca="1" ref="J449" ca="1">IF($I$1&lt;&gt;"y", "", IFERROR(INDEX(admin1listsize,MATCH(SMALL(NOT(admin1listsize="")*IF(ISNUMBER(admin1listsize),COUNTIF(admin1listsize,"&lt;="&amp;admin1listsize),COUNTIF(admin1listsize,"&lt;="&amp;admin1listsize)+SUM(ISNUMBER(admin1listsize))),ROWS(D$3:D449)+SUM(ISBLANK(admin1listsize))),NOT(admin1listsize="")*IF(ISNUMBER(admin1listsize),COUNTIF(admin1listsize,"&lt;="&amp;admin1listsize),COUNTIF(admin1listsize,"&lt;="&amp;admin1listsize)+SUM(ISNUMBER(admin1listsize))),0)), ""))</f>
        <v/>
      </c>
      <c r="K449" s="71"/>
    </row>
    <row r="450" spans="1:11" s="1" customFormat="1" x14ac:dyDescent="0.25">
      <c r="A450" s="93" t="str">
        <f>IF($I$1&lt;&gt;"y", "", IF(ISBLANK(DATA!D451),"",IF(ISBLANK(DATA!K451),"NO DATA",DATA!K451)))</f>
        <v/>
      </c>
      <c r="B450" s="93" t="str">
        <f>IF($I$1&lt;&gt;"y", "",IF(ISBLANK(DATA!D451),"", IF(ISBLANK(DATA!L451),"NO DATA",DATA!L451)))</f>
        <v/>
      </c>
      <c r="C450" s="93" t="str">
        <f t="shared" si="20"/>
        <v/>
      </c>
      <c r="D450" s="93" t="str">
        <f>IF($I$1&lt;&gt;"y", "", IF(C451="", "", IFERROR(LOOKUP(2,1/(COUNTIF($D$2:D449,mergednames)=0),mergednames), "")))</f>
        <v/>
      </c>
      <c r="E450" s="93" t="str">
        <f t="shared" si="19"/>
        <v/>
      </c>
      <c r="F450" s="93" t="str">
        <f>IF($I$1&lt;&gt;"y", "", IF(A451="", "", IFERROR(LOOKUP(2,1/(COUNTIF($F$2:F449,get_country)=0),get_country), "")))</f>
        <v/>
      </c>
      <c r="G450" s="93" t="str">
        <f t="shared" si="18"/>
        <v/>
      </c>
      <c r="H450" s="67" t="str">
        <f t="array" aca="1" ref="H450" ca="1">IF($I$1&lt;&gt;"y", "", IFERROR(INDEX(countrylistsize,MATCH(SMALL(NOT(countrylistsize="")*IF(ISNUMBER(countrylistsize),COUNTIF(countrylistsize,"&lt;="&amp;countrylistsize),COUNTIF(countrylistsize,"&lt;="&amp;countrylistsize)+SUM(ISNUMBER(countrylistsize))),ROWS(F$3:F450)+SUM(ISBLANK(countrylistsize))),NOT(countrylistsize="")*IF(ISNUMBER(countrylistsize),COUNTIF(countrylistsize,"&lt;="&amp;countrylistsize),COUNTIF(countrylistsize,"&lt;="&amp;countrylistsize)+SUM(ISNUMBER(countrylistsize))),0)), ""))</f>
        <v/>
      </c>
      <c r="I450" s="70"/>
      <c r="J450" s="67" t="str">
        <f t="array" aca="1" ref="J450" ca="1">IF($I$1&lt;&gt;"y", "", IFERROR(INDEX(admin1listsize,MATCH(SMALL(NOT(admin1listsize="")*IF(ISNUMBER(admin1listsize),COUNTIF(admin1listsize,"&lt;="&amp;admin1listsize),COUNTIF(admin1listsize,"&lt;="&amp;admin1listsize)+SUM(ISNUMBER(admin1listsize))),ROWS(D$3:D450)+SUM(ISBLANK(admin1listsize))),NOT(admin1listsize="")*IF(ISNUMBER(admin1listsize),COUNTIF(admin1listsize,"&lt;="&amp;admin1listsize),COUNTIF(admin1listsize,"&lt;="&amp;admin1listsize)+SUM(ISNUMBER(admin1listsize))),0)), ""))</f>
        <v/>
      </c>
      <c r="K450" s="71"/>
    </row>
    <row r="451" spans="1:11" s="1" customFormat="1" x14ac:dyDescent="0.25">
      <c r="A451" s="93" t="str">
        <f>IF($I$1&lt;&gt;"y", "", IF(ISBLANK(DATA!D452),"",IF(ISBLANK(DATA!K452),"NO DATA",DATA!K452)))</f>
        <v/>
      </c>
      <c r="B451" s="93" t="str">
        <f>IF($I$1&lt;&gt;"y", "",IF(ISBLANK(DATA!D452),"", IF(ISBLANK(DATA!L452),"NO DATA",DATA!L452)))</f>
        <v/>
      </c>
      <c r="C451" s="93" t="str">
        <f t="shared" si="20"/>
        <v/>
      </c>
      <c r="D451" s="93" t="str">
        <f>IF($I$1&lt;&gt;"y", "", IF(C452="", "", IFERROR(LOOKUP(2,1/(COUNTIF($D$2:D450,mergednames)=0),mergednames), "")))</f>
        <v/>
      </c>
      <c r="E451" s="93" t="str">
        <f t="shared" si="19"/>
        <v/>
      </c>
      <c r="F451" s="93" t="str">
        <f>IF($I$1&lt;&gt;"y", "", IF(A452="", "", IFERROR(LOOKUP(2,1/(COUNTIF($F$2:F450,get_country)=0),get_country), "")))</f>
        <v/>
      </c>
      <c r="G451" s="93" t="str">
        <f t="shared" ref="G451:G514" si="21">IF($I$1&lt;&gt;"y", "", IF(F451="", "", G450+1))</f>
        <v/>
      </c>
      <c r="H451" s="67" t="str">
        <f t="array" aca="1" ref="H451" ca="1">IF($I$1&lt;&gt;"y", "", IFERROR(INDEX(countrylistsize,MATCH(SMALL(NOT(countrylistsize="")*IF(ISNUMBER(countrylistsize),COUNTIF(countrylistsize,"&lt;="&amp;countrylistsize),COUNTIF(countrylistsize,"&lt;="&amp;countrylistsize)+SUM(ISNUMBER(countrylistsize))),ROWS(F$3:F451)+SUM(ISBLANK(countrylistsize))),NOT(countrylistsize="")*IF(ISNUMBER(countrylistsize),COUNTIF(countrylistsize,"&lt;="&amp;countrylistsize),COUNTIF(countrylistsize,"&lt;="&amp;countrylistsize)+SUM(ISNUMBER(countrylistsize))),0)), ""))</f>
        <v/>
      </c>
      <c r="I451" s="70"/>
      <c r="J451" s="67" t="str">
        <f t="array" aca="1" ref="J451" ca="1">IF($I$1&lt;&gt;"y", "", IFERROR(INDEX(admin1listsize,MATCH(SMALL(NOT(admin1listsize="")*IF(ISNUMBER(admin1listsize),COUNTIF(admin1listsize,"&lt;="&amp;admin1listsize),COUNTIF(admin1listsize,"&lt;="&amp;admin1listsize)+SUM(ISNUMBER(admin1listsize))),ROWS(D$3:D451)+SUM(ISBLANK(admin1listsize))),NOT(admin1listsize="")*IF(ISNUMBER(admin1listsize),COUNTIF(admin1listsize,"&lt;="&amp;admin1listsize),COUNTIF(admin1listsize,"&lt;="&amp;admin1listsize)+SUM(ISNUMBER(admin1listsize))),0)), ""))</f>
        <v/>
      </c>
      <c r="K451" s="71"/>
    </row>
    <row r="452" spans="1:11" s="1" customFormat="1" x14ac:dyDescent="0.25">
      <c r="A452" s="93" t="str">
        <f>IF($I$1&lt;&gt;"y", "", IF(ISBLANK(DATA!D453),"",IF(ISBLANK(DATA!K453),"NO DATA",DATA!K453)))</f>
        <v/>
      </c>
      <c r="B452" s="93" t="str">
        <f>IF($I$1&lt;&gt;"y", "",IF(ISBLANK(DATA!D453),"", IF(ISBLANK(DATA!L453),"NO DATA",DATA!L453)))</f>
        <v/>
      </c>
      <c r="C452" s="93" t="str">
        <f t="shared" si="20"/>
        <v/>
      </c>
      <c r="D452" s="93" t="str">
        <f>IF($I$1&lt;&gt;"y", "", IF(C453="", "", IFERROR(LOOKUP(2,1/(COUNTIF($D$2:D451,mergednames)=0),mergednames), "")))</f>
        <v/>
      </c>
      <c r="E452" s="93" t="str">
        <f t="shared" ref="E452:E515" si="22">IF($I$1&lt;&gt;"y", "", IF(D452="", "", E451+1))</f>
        <v/>
      </c>
      <c r="F452" s="93" t="str">
        <f>IF($I$1&lt;&gt;"y", "", IF(A453="", "", IFERROR(LOOKUP(2,1/(COUNTIF($F$2:F451,get_country)=0),get_country), "")))</f>
        <v/>
      </c>
      <c r="G452" s="93" t="str">
        <f t="shared" si="21"/>
        <v/>
      </c>
      <c r="H452" s="67" t="str">
        <f t="array" aca="1" ref="H452" ca="1">IF($I$1&lt;&gt;"y", "", IFERROR(INDEX(countrylistsize,MATCH(SMALL(NOT(countrylistsize="")*IF(ISNUMBER(countrylistsize),COUNTIF(countrylistsize,"&lt;="&amp;countrylistsize),COUNTIF(countrylistsize,"&lt;="&amp;countrylistsize)+SUM(ISNUMBER(countrylistsize))),ROWS(F$3:F452)+SUM(ISBLANK(countrylistsize))),NOT(countrylistsize="")*IF(ISNUMBER(countrylistsize),COUNTIF(countrylistsize,"&lt;="&amp;countrylistsize),COUNTIF(countrylistsize,"&lt;="&amp;countrylistsize)+SUM(ISNUMBER(countrylistsize))),0)), ""))</f>
        <v/>
      </c>
      <c r="I452" s="70"/>
      <c r="J452" s="67" t="str">
        <f t="array" aca="1" ref="J452" ca="1">IF($I$1&lt;&gt;"y", "", IFERROR(INDEX(admin1listsize,MATCH(SMALL(NOT(admin1listsize="")*IF(ISNUMBER(admin1listsize),COUNTIF(admin1listsize,"&lt;="&amp;admin1listsize),COUNTIF(admin1listsize,"&lt;="&amp;admin1listsize)+SUM(ISNUMBER(admin1listsize))),ROWS(D$3:D452)+SUM(ISBLANK(admin1listsize))),NOT(admin1listsize="")*IF(ISNUMBER(admin1listsize),COUNTIF(admin1listsize,"&lt;="&amp;admin1listsize),COUNTIF(admin1listsize,"&lt;="&amp;admin1listsize)+SUM(ISNUMBER(admin1listsize))),0)), ""))</f>
        <v/>
      </c>
      <c r="K452" s="71"/>
    </row>
    <row r="453" spans="1:11" s="1" customFormat="1" x14ac:dyDescent="0.25">
      <c r="A453" s="93" t="str">
        <f>IF($I$1&lt;&gt;"y", "", IF(ISBLANK(DATA!D454),"",IF(ISBLANK(DATA!K454),"NO DATA",DATA!K454)))</f>
        <v/>
      </c>
      <c r="B453" s="93" t="str">
        <f>IF($I$1&lt;&gt;"y", "",IF(ISBLANK(DATA!D454),"", IF(ISBLANK(DATA!L454),"NO DATA",DATA!L454)))</f>
        <v/>
      </c>
      <c r="C453" s="93" t="str">
        <f t="shared" ref="C453:C516" si="23">IF($I$1&lt;&gt;"y", "", IF(A453="", "", A453&amp;"@"&amp;B453))</f>
        <v/>
      </c>
      <c r="D453" s="93" t="str">
        <f>IF($I$1&lt;&gt;"y", "", IF(C454="", "", IFERROR(LOOKUP(2,1/(COUNTIF($D$2:D452,mergednames)=0),mergednames), "")))</f>
        <v/>
      </c>
      <c r="E453" s="93" t="str">
        <f t="shared" si="22"/>
        <v/>
      </c>
      <c r="F453" s="93" t="str">
        <f>IF($I$1&lt;&gt;"y", "", IF(A454="", "", IFERROR(LOOKUP(2,1/(COUNTIF($F$2:F452,get_country)=0),get_country), "")))</f>
        <v/>
      </c>
      <c r="G453" s="93" t="str">
        <f t="shared" si="21"/>
        <v/>
      </c>
      <c r="H453" s="67" t="str">
        <f t="array" aca="1" ref="H453" ca="1">IF($I$1&lt;&gt;"y", "", IFERROR(INDEX(countrylistsize,MATCH(SMALL(NOT(countrylistsize="")*IF(ISNUMBER(countrylistsize),COUNTIF(countrylistsize,"&lt;="&amp;countrylistsize),COUNTIF(countrylistsize,"&lt;="&amp;countrylistsize)+SUM(ISNUMBER(countrylistsize))),ROWS(F$3:F453)+SUM(ISBLANK(countrylistsize))),NOT(countrylistsize="")*IF(ISNUMBER(countrylistsize),COUNTIF(countrylistsize,"&lt;="&amp;countrylistsize),COUNTIF(countrylistsize,"&lt;="&amp;countrylistsize)+SUM(ISNUMBER(countrylistsize))),0)), ""))</f>
        <v/>
      </c>
      <c r="I453" s="70"/>
      <c r="J453" s="67" t="str">
        <f t="array" aca="1" ref="J453" ca="1">IF($I$1&lt;&gt;"y", "", IFERROR(INDEX(admin1listsize,MATCH(SMALL(NOT(admin1listsize="")*IF(ISNUMBER(admin1listsize),COUNTIF(admin1listsize,"&lt;="&amp;admin1listsize),COUNTIF(admin1listsize,"&lt;="&amp;admin1listsize)+SUM(ISNUMBER(admin1listsize))),ROWS(D$3:D453)+SUM(ISBLANK(admin1listsize))),NOT(admin1listsize="")*IF(ISNUMBER(admin1listsize),COUNTIF(admin1listsize,"&lt;="&amp;admin1listsize),COUNTIF(admin1listsize,"&lt;="&amp;admin1listsize)+SUM(ISNUMBER(admin1listsize))),0)), ""))</f>
        <v/>
      </c>
      <c r="K453" s="71"/>
    </row>
    <row r="454" spans="1:11" s="1" customFormat="1" x14ac:dyDescent="0.25">
      <c r="A454" s="93" t="str">
        <f>IF($I$1&lt;&gt;"y", "", IF(ISBLANK(DATA!D455),"",IF(ISBLANK(DATA!K455),"NO DATA",DATA!K455)))</f>
        <v/>
      </c>
      <c r="B454" s="93" t="str">
        <f>IF($I$1&lt;&gt;"y", "",IF(ISBLANK(DATA!D455),"", IF(ISBLANK(DATA!L455),"NO DATA",DATA!L455)))</f>
        <v/>
      </c>
      <c r="C454" s="93" t="str">
        <f t="shared" si="23"/>
        <v/>
      </c>
      <c r="D454" s="93" t="str">
        <f>IF($I$1&lt;&gt;"y", "", IF(C455="", "", IFERROR(LOOKUP(2,1/(COUNTIF($D$2:D453,mergednames)=0),mergednames), "")))</f>
        <v/>
      </c>
      <c r="E454" s="93" t="str">
        <f t="shared" si="22"/>
        <v/>
      </c>
      <c r="F454" s="93" t="str">
        <f>IF($I$1&lt;&gt;"y", "", IF(A455="", "", IFERROR(LOOKUP(2,1/(COUNTIF($F$2:F453,get_country)=0),get_country), "")))</f>
        <v/>
      </c>
      <c r="G454" s="93" t="str">
        <f t="shared" si="21"/>
        <v/>
      </c>
      <c r="H454" s="67" t="str">
        <f t="array" aca="1" ref="H454" ca="1">IF($I$1&lt;&gt;"y", "", IFERROR(INDEX(countrylistsize,MATCH(SMALL(NOT(countrylistsize="")*IF(ISNUMBER(countrylistsize),COUNTIF(countrylistsize,"&lt;="&amp;countrylistsize),COUNTIF(countrylistsize,"&lt;="&amp;countrylistsize)+SUM(ISNUMBER(countrylistsize))),ROWS(F$3:F454)+SUM(ISBLANK(countrylistsize))),NOT(countrylistsize="")*IF(ISNUMBER(countrylistsize),COUNTIF(countrylistsize,"&lt;="&amp;countrylistsize),COUNTIF(countrylistsize,"&lt;="&amp;countrylistsize)+SUM(ISNUMBER(countrylistsize))),0)), ""))</f>
        <v/>
      </c>
      <c r="I454" s="70"/>
      <c r="J454" s="67" t="str">
        <f t="array" aca="1" ref="J454" ca="1">IF($I$1&lt;&gt;"y", "", IFERROR(INDEX(admin1listsize,MATCH(SMALL(NOT(admin1listsize="")*IF(ISNUMBER(admin1listsize),COUNTIF(admin1listsize,"&lt;="&amp;admin1listsize),COUNTIF(admin1listsize,"&lt;="&amp;admin1listsize)+SUM(ISNUMBER(admin1listsize))),ROWS(D$3:D454)+SUM(ISBLANK(admin1listsize))),NOT(admin1listsize="")*IF(ISNUMBER(admin1listsize),COUNTIF(admin1listsize,"&lt;="&amp;admin1listsize),COUNTIF(admin1listsize,"&lt;="&amp;admin1listsize)+SUM(ISNUMBER(admin1listsize))),0)), ""))</f>
        <v/>
      </c>
      <c r="K454" s="71"/>
    </row>
    <row r="455" spans="1:11" s="1" customFormat="1" x14ac:dyDescent="0.25">
      <c r="A455" s="93" t="str">
        <f>IF($I$1&lt;&gt;"y", "", IF(ISBLANK(DATA!D456),"",IF(ISBLANK(DATA!K456),"NO DATA",DATA!K456)))</f>
        <v/>
      </c>
      <c r="B455" s="93" t="str">
        <f>IF($I$1&lt;&gt;"y", "",IF(ISBLANK(DATA!D456),"", IF(ISBLANK(DATA!L456),"NO DATA",DATA!L456)))</f>
        <v/>
      </c>
      <c r="C455" s="93" t="str">
        <f t="shared" si="23"/>
        <v/>
      </c>
      <c r="D455" s="93" t="str">
        <f>IF($I$1&lt;&gt;"y", "", IF(C456="", "", IFERROR(LOOKUP(2,1/(COUNTIF($D$2:D454,mergednames)=0),mergednames), "")))</f>
        <v/>
      </c>
      <c r="E455" s="93" t="str">
        <f t="shared" si="22"/>
        <v/>
      </c>
      <c r="F455" s="93" t="str">
        <f>IF($I$1&lt;&gt;"y", "", IF(A456="", "", IFERROR(LOOKUP(2,1/(COUNTIF($F$2:F454,get_country)=0),get_country), "")))</f>
        <v/>
      </c>
      <c r="G455" s="93" t="str">
        <f t="shared" si="21"/>
        <v/>
      </c>
      <c r="H455" s="67" t="str">
        <f t="array" aca="1" ref="H455" ca="1">IF($I$1&lt;&gt;"y", "", IFERROR(INDEX(countrylistsize,MATCH(SMALL(NOT(countrylistsize="")*IF(ISNUMBER(countrylistsize),COUNTIF(countrylistsize,"&lt;="&amp;countrylistsize),COUNTIF(countrylistsize,"&lt;="&amp;countrylistsize)+SUM(ISNUMBER(countrylistsize))),ROWS(F$3:F455)+SUM(ISBLANK(countrylistsize))),NOT(countrylistsize="")*IF(ISNUMBER(countrylistsize),COUNTIF(countrylistsize,"&lt;="&amp;countrylistsize),COUNTIF(countrylistsize,"&lt;="&amp;countrylistsize)+SUM(ISNUMBER(countrylistsize))),0)), ""))</f>
        <v/>
      </c>
      <c r="I455" s="70"/>
      <c r="J455" s="67" t="str">
        <f t="array" aca="1" ref="J455" ca="1">IF($I$1&lt;&gt;"y", "", IFERROR(INDEX(admin1listsize,MATCH(SMALL(NOT(admin1listsize="")*IF(ISNUMBER(admin1listsize),COUNTIF(admin1listsize,"&lt;="&amp;admin1listsize),COUNTIF(admin1listsize,"&lt;="&amp;admin1listsize)+SUM(ISNUMBER(admin1listsize))),ROWS(D$3:D455)+SUM(ISBLANK(admin1listsize))),NOT(admin1listsize="")*IF(ISNUMBER(admin1listsize),COUNTIF(admin1listsize,"&lt;="&amp;admin1listsize),COUNTIF(admin1listsize,"&lt;="&amp;admin1listsize)+SUM(ISNUMBER(admin1listsize))),0)), ""))</f>
        <v/>
      </c>
      <c r="K455" s="71"/>
    </row>
    <row r="456" spans="1:11" s="1" customFormat="1" x14ac:dyDescent="0.25">
      <c r="A456" s="93" t="str">
        <f>IF($I$1&lt;&gt;"y", "", IF(ISBLANK(DATA!D457),"",IF(ISBLANK(DATA!K457),"NO DATA",DATA!K457)))</f>
        <v/>
      </c>
      <c r="B456" s="93" t="str">
        <f>IF($I$1&lt;&gt;"y", "",IF(ISBLANK(DATA!D457),"", IF(ISBLANK(DATA!L457),"NO DATA",DATA!L457)))</f>
        <v/>
      </c>
      <c r="C456" s="93" t="str">
        <f t="shared" si="23"/>
        <v/>
      </c>
      <c r="D456" s="93" t="str">
        <f>IF($I$1&lt;&gt;"y", "", IF(C457="", "", IFERROR(LOOKUP(2,1/(COUNTIF($D$2:D455,mergednames)=0),mergednames), "")))</f>
        <v/>
      </c>
      <c r="E456" s="93" t="str">
        <f t="shared" si="22"/>
        <v/>
      </c>
      <c r="F456" s="93" t="str">
        <f>IF($I$1&lt;&gt;"y", "", IF(A457="", "", IFERROR(LOOKUP(2,1/(COUNTIF($F$2:F455,get_country)=0),get_country), "")))</f>
        <v/>
      </c>
      <c r="G456" s="93" t="str">
        <f t="shared" si="21"/>
        <v/>
      </c>
      <c r="H456" s="67" t="str">
        <f t="array" aca="1" ref="H456" ca="1">IF($I$1&lt;&gt;"y", "", IFERROR(INDEX(countrylistsize,MATCH(SMALL(NOT(countrylistsize="")*IF(ISNUMBER(countrylistsize),COUNTIF(countrylistsize,"&lt;="&amp;countrylistsize),COUNTIF(countrylistsize,"&lt;="&amp;countrylistsize)+SUM(ISNUMBER(countrylistsize))),ROWS(F$3:F456)+SUM(ISBLANK(countrylistsize))),NOT(countrylistsize="")*IF(ISNUMBER(countrylistsize),COUNTIF(countrylistsize,"&lt;="&amp;countrylistsize),COUNTIF(countrylistsize,"&lt;="&amp;countrylistsize)+SUM(ISNUMBER(countrylistsize))),0)), ""))</f>
        <v/>
      </c>
      <c r="I456" s="70"/>
      <c r="J456" s="67" t="str">
        <f t="array" aca="1" ref="J456" ca="1">IF($I$1&lt;&gt;"y", "", IFERROR(INDEX(admin1listsize,MATCH(SMALL(NOT(admin1listsize="")*IF(ISNUMBER(admin1listsize),COUNTIF(admin1listsize,"&lt;="&amp;admin1listsize),COUNTIF(admin1listsize,"&lt;="&amp;admin1listsize)+SUM(ISNUMBER(admin1listsize))),ROWS(D$3:D456)+SUM(ISBLANK(admin1listsize))),NOT(admin1listsize="")*IF(ISNUMBER(admin1listsize),COUNTIF(admin1listsize,"&lt;="&amp;admin1listsize),COUNTIF(admin1listsize,"&lt;="&amp;admin1listsize)+SUM(ISNUMBER(admin1listsize))),0)), ""))</f>
        <v/>
      </c>
      <c r="K456" s="71"/>
    </row>
    <row r="457" spans="1:11" s="1" customFormat="1" x14ac:dyDescent="0.25">
      <c r="A457" s="93" t="str">
        <f>IF($I$1&lt;&gt;"y", "", IF(ISBLANK(DATA!D458),"",IF(ISBLANK(DATA!K458),"NO DATA",DATA!K458)))</f>
        <v/>
      </c>
      <c r="B457" s="93" t="str">
        <f>IF($I$1&lt;&gt;"y", "",IF(ISBLANK(DATA!D458),"", IF(ISBLANK(DATA!L458),"NO DATA",DATA!L458)))</f>
        <v/>
      </c>
      <c r="C457" s="93" t="str">
        <f t="shared" si="23"/>
        <v/>
      </c>
      <c r="D457" s="93" t="str">
        <f>IF($I$1&lt;&gt;"y", "", IF(C458="", "", IFERROR(LOOKUP(2,1/(COUNTIF($D$2:D456,mergednames)=0),mergednames), "")))</f>
        <v/>
      </c>
      <c r="E457" s="93" t="str">
        <f t="shared" si="22"/>
        <v/>
      </c>
      <c r="F457" s="93" t="str">
        <f>IF($I$1&lt;&gt;"y", "", IF(A458="", "", IFERROR(LOOKUP(2,1/(COUNTIF($F$2:F456,get_country)=0),get_country), "")))</f>
        <v/>
      </c>
      <c r="G457" s="93" t="str">
        <f t="shared" si="21"/>
        <v/>
      </c>
      <c r="H457" s="67" t="str">
        <f t="array" aca="1" ref="H457" ca="1">IF($I$1&lt;&gt;"y", "", IFERROR(INDEX(countrylistsize,MATCH(SMALL(NOT(countrylistsize="")*IF(ISNUMBER(countrylistsize),COUNTIF(countrylistsize,"&lt;="&amp;countrylistsize),COUNTIF(countrylistsize,"&lt;="&amp;countrylistsize)+SUM(ISNUMBER(countrylistsize))),ROWS(F$3:F457)+SUM(ISBLANK(countrylistsize))),NOT(countrylistsize="")*IF(ISNUMBER(countrylistsize),COUNTIF(countrylistsize,"&lt;="&amp;countrylistsize),COUNTIF(countrylistsize,"&lt;="&amp;countrylistsize)+SUM(ISNUMBER(countrylistsize))),0)), ""))</f>
        <v/>
      </c>
      <c r="I457" s="70"/>
      <c r="J457" s="67" t="str">
        <f t="array" aca="1" ref="J457" ca="1">IF($I$1&lt;&gt;"y", "", IFERROR(INDEX(admin1listsize,MATCH(SMALL(NOT(admin1listsize="")*IF(ISNUMBER(admin1listsize),COUNTIF(admin1listsize,"&lt;="&amp;admin1listsize),COUNTIF(admin1listsize,"&lt;="&amp;admin1listsize)+SUM(ISNUMBER(admin1listsize))),ROWS(D$3:D457)+SUM(ISBLANK(admin1listsize))),NOT(admin1listsize="")*IF(ISNUMBER(admin1listsize),COUNTIF(admin1listsize,"&lt;="&amp;admin1listsize),COUNTIF(admin1listsize,"&lt;="&amp;admin1listsize)+SUM(ISNUMBER(admin1listsize))),0)), ""))</f>
        <v/>
      </c>
      <c r="K457" s="71"/>
    </row>
    <row r="458" spans="1:11" s="1" customFormat="1" x14ac:dyDescent="0.25">
      <c r="A458" s="93" t="str">
        <f>IF($I$1&lt;&gt;"y", "", IF(ISBLANK(DATA!D459),"",IF(ISBLANK(DATA!K459),"NO DATA",DATA!K459)))</f>
        <v/>
      </c>
      <c r="B458" s="93" t="str">
        <f>IF($I$1&lt;&gt;"y", "",IF(ISBLANK(DATA!D459),"", IF(ISBLANK(DATA!L459),"NO DATA",DATA!L459)))</f>
        <v/>
      </c>
      <c r="C458" s="93" t="str">
        <f t="shared" si="23"/>
        <v/>
      </c>
      <c r="D458" s="93" t="str">
        <f>IF($I$1&lt;&gt;"y", "", IF(C459="", "", IFERROR(LOOKUP(2,1/(COUNTIF($D$2:D457,mergednames)=0),mergednames), "")))</f>
        <v/>
      </c>
      <c r="E458" s="93" t="str">
        <f t="shared" si="22"/>
        <v/>
      </c>
      <c r="F458" s="93" t="str">
        <f>IF($I$1&lt;&gt;"y", "", IF(A459="", "", IFERROR(LOOKUP(2,1/(COUNTIF($F$2:F457,get_country)=0),get_country), "")))</f>
        <v/>
      </c>
      <c r="G458" s="93" t="str">
        <f t="shared" si="21"/>
        <v/>
      </c>
      <c r="H458" s="67" t="str">
        <f t="array" aca="1" ref="H458" ca="1">IF($I$1&lt;&gt;"y", "", IFERROR(INDEX(countrylistsize,MATCH(SMALL(NOT(countrylistsize="")*IF(ISNUMBER(countrylistsize),COUNTIF(countrylistsize,"&lt;="&amp;countrylistsize),COUNTIF(countrylistsize,"&lt;="&amp;countrylistsize)+SUM(ISNUMBER(countrylistsize))),ROWS(F$3:F458)+SUM(ISBLANK(countrylistsize))),NOT(countrylistsize="")*IF(ISNUMBER(countrylistsize),COUNTIF(countrylistsize,"&lt;="&amp;countrylistsize),COUNTIF(countrylistsize,"&lt;="&amp;countrylistsize)+SUM(ISNUMBER(countrylistsize))),0)), ""))</f>
        <v/>
      </c>
      <c r="I458" s="70"/>
      <c r="J458" s="67" t="str">
        <f t="array" aca="1" ref="J458" ca="1">IF($I$1&lt;&gt;"y", "", IFERROR(INDEX(admin1listsize,MATCH(SMALL(NOT(admin1listsize="")*IF(ISNUMBER(admin1listsize),COUNTIF(admin1listsize,"&lt;="&amp;admin1listsize),COUNTIF(admin1listsize,"&lt;="&amp;admin1listsize)+SUM(ISNUMBER(admin1listsize))),ROWS(D$3:D458)+SUM(ISBLANK(admin1listsize))),NOT(admin1listsize="")*IF(ISNUMBER(admin1listsize),COUNTIF(admin1listsize,"&lt;="&amp;admin1listsize),COUNTIF(admin1listsize,"&lt;="&amp;admin1listsize)+SUM(ISNUMBER(admin1listsize))),0)), ""))</f>
        <v/>
      </c>
      <c r="K458" s="71"/>
    </row>
    <row r="459" spans="1:11" s="1" customFormat="1" x14ac:dyDescent="0.25">
      <c r="A459" s="93" t="str">
        <f>IF($I$1&lt;&gt;"y", "", IF(ISBLANK(DATA!D460),"",IF(ISBLANK(DATA!K460),"NO DATA",DATA!K460)))</f>
        <v/>
      </c>
      <c r="B459" s="93" t="str">
        <f>IF($I$1&lt;&gt;"y", "",IF(ISBLANK(DATA!D460),"", IF(ISBLANK(DATA!L460),"NO DATA",DATA!L460)))</f>
        <v/>
      </c>
      <c r="C459" s="93" t="str">
        <f t="shared" si="23"/>
        <v/>
      </c>
      <c r="D459" s="93" t="str">
        <f>IF($I$1&lt;&gt;"y", "", IF(C460="", "", IFERROR(LOOKUP(2,1/(COUNTIF($D$2:D458,mergednames)=0),mergednames), "")))</f>
        <v/>
      </c>
      <c r="E459" s="93" t="str">
        <f t="shared" si="22"/>
        <v/>
      </c>
      <c r="F459" s="93" t="str">
        <f>IF($I$1&lt;&gt;"y", "", IF(A460="", "", IFERROR(LOOKUP(2,1/(COUNTIF($F$2:F458,get_country)=0),get_country), "")))</f>
        <v/>
      </c>
      <c r="G459" s="93" t="str">
        <f t="shared" si="21"/>
        <v/>
      </c>
      <c r="H459" s="67" t="str">
        <f t="array" aca="1" ref="H459" ca="1">IF($I$1&lt;&gt;"y", "", IFERROR(INDEX(countrylistsize,MATCH(SMALL(NOT(countrylistsize="")*IF(ISNUMBER(countrylistsize),COUNTIF(countrylistsize,"&lt;="&amp;countrylistsize),COUNTIF(countrylistsize,"&lt;="&amp;countrylistsize)+SUM(ISNUMBER(countrylistsize))),ROWS(F$3:F459)+SUM(ISBLANK(countrylistsize))),NOT(countrylistsize="")*IF(ISNUMBER(countrylistsize),COUNTIF(countrylistsize,"&lt;="&amp;countrylistsize),COUNTIF(countrylistsize,"&lt;="&amp;countrylistsize)+SUM(ISNUMBER(countrylistsize))),0)), ""))</f>
        <v/>
      </c>
      <c r="I459" s="70"/>
      <c r="J459" s="67" t="str">
        <f t="array" aca="1" ref="J459" ca="1">IF($I$1&lt;&gt;"y", "", IFERROR(INDEX(admin1listsize,MATCH(SMALL(NOT(admin1listsize="")*IF(ISNUMBER(admin1listsize),COUNTIF(admin1listsize,"&lt;="&amp;admin1listsize),COUNTIF(admin1listsize,"&lt;="&amp;admin1listsize)+SUM(ISNUMBER(admin1listsize))),ROWS(D$3:D459)+SUM(ISBLANK(admin1listsize))),NOT(admin1listsize="")*IF(ISNUMBER(admin1listsize),COUNTIF(admin1listsize,"&lt;="&amp;admin1listsize),COUNTIF(admin1listsize,"&lt;="&amp;admin1listsize)+SUM(ISNUMBER(admin1listsize))),0)), ""))</f>
        <v/>
      </c>
      <c r="K459" s="71"/>
    </row>
    <row r="460" spans="1:11" s="1" customFormat="1" x14ac:dyDescent="0.25">
      <c r="A460" s="93" t="str">
        <f>IF($I$1&lt;&gt;"y", "", IF(ISBLANK(DATA!D461),"",IF(ISBLANK(DATA!K461),"NO DATA",DATA!K461)))</f>
        <v/>
      </c>
      <c r="B460" s="93" t="str">
        <f>IF($I$1&lt;&gt;"y", "",IF(ISBLANK(DATA!D461),"", IF(ISBLANK(DATA!L461),"NO DATA",DATA!L461)))</f>
        <v/>
      </c>
      <c r="C460" s="93" t="str">
        <f t="shared" si="23"/>
        <v/>
      </c>
      <c r="D460" s="93" t="str">
        <f>IF($I$1&lt;&gt;"y", "", IF(C461="", "", IFERROR(LOOKUP(2,1/(COUNTIF($D$2:D459,mergednames)=0),mergednames), "")))</f>
        <v/>
      </c>
      <c r="E460" s="93" t="str">
        <f t="shared" si="22"/>
        <v/>
      </c>
      <c r="F460" s="93" t="str">
        <f>IF($I$1&lt;&gt;"y", "", IF(A461="", "", IFERROR(LOOKUP(2,1/(COUNTIF($F$2:F459,get_country)=0),get_country), "")))</f>
        <v/>
      </c>
      <c r="G460" s="93" t="str">
        <f t="shared" si="21"/>
        <v/>
      </c>
      <c r="H460" s="67" t="str">
        <f t="array" aca="1" ref="H460" ca="1">IF($I$1&lt;&gt;"y", "", IFERROR(INDEX(countrylistsize,MATCH(SMALL(NOT(countrylistsize="")*IF(ISNUMBER(countrylistsize),COUNTIF(countrylistsize,"&lt;="&amp;countrylistsize),COUNTIF(countrylistsize,"&lt;="&amp;countrylistsize)+SUM(ISNUMBER(countrylistsize))),ROWS(F$3:F460)+SUM(ISBLANK(countrylistsize))),NOT(countrylistsize="")*IF(ISNUMBER(countrylistsize),COUNTIF(countrylistsize,"&lt;="&amp;countrylistsize),COUNTIF(countrylistsize,"&lt;="&amp;countrylistsize)+SUM(ISNUMBER(countrylistsize))),0)), ""))</f>
        <v/>
      </c>
      <c r="I460" s="70"/>
      <c r="J460" s="67" t="str">
        <f t="array" aca="1" ref="J460" ca="1">IF($I$1&lt;&gt;"y", "", IFERROR(INDEX(admin1listsize,MATCH(SMALL(NOT(admin1listsize="")*IF(ISNUMBER(admin1listsize),COUNTIF(admin1listsize,"&lt;="&amp;admin1listsize),COUNTIF(admin1listsize,"&lt;="&amp;admin1listsize)+SUM(ISNUMBER(admin1listsize))),ROWS(D$3:D460)+SUM(ISBLANK(admin1listsize))),NOT(admin1listsize="")*IF(ISNUMBER(admin1listsize),COUNTIF(admin1listsize,"&lt;="&amp;admin1listsize),COUNTIF(admin1listsize,"&lt;="&amp;admin1listsize)+SUM(ISNUMBER(admin1listsize))),0)), ""))</f>
        <v/>
      </c>
      <c r="K460" s="71"/>
    </row>
    <row r="461" spans="1:11" s="1" customFormat="1" x14ac:dyDescent="0.25">
      <c r="A461" s="93" t="str">
        <f>IF($I$1&lt;&gt;"y", "", IF(ISBLANK(DATA!D462),"",IF(ISBLANK(DATA!K462),"NO DATA",DATA!K462)))</f>
        <v/>
      </c>
      <c r="B461" s="93" t="str">
        <f>IF($I$1&lt;&gt;"y", "",IF(ISBLANK(DATA!D462),"", IF(ISBLANK(DATA!L462),"NO DATA",DATA!L462)))</f>
        <v/>
      </c>
      <c r="C461" s="93" t="str">
        <f t="shared" si="23"/>
        <v/>
      </c>
      <c r="D461" s="93" t="str">
        <f>IF($I$1&lt;&gt;"y", "", IF(C462="", "", IFERROR(LOOKUP(2,1/(COUNTIF($D$2:D460,mergednames)=0),mergednames), "")))</f>
        <v/>
      </c>
      <c r="E461" s="93" t="str">
        <f t="shared" si="22"/>
        <v/>
      </c>
      <c r="F461" s="93" t="str">
        <f>IF($I$1&lt;&gt;"y", "", IF(A462="", "", IFERROR(LOOKUP(2,1/(COUNTIF($F$2:F460,get_country)=0),get_country), "")))</f>
        <v/>
      </c>
      <c r="G461" s="93" t="str">
        <f t="shared" si="21"/>
        <v/>
      </c>
      <c r="H461" s="67" t="str">
        <f t="array" aca="1" ref="H461" ca="1">IF($I$1&lt;&gt;"y", "", IFERROR(INDEX(countrylistsize,MATCH(SMALL(NOT(countrylistsize="")*IF(ISNUMBER(countrylistsize),COUNTIF(countrylistsize,"&lt;="&amp;countrylistsize),COUNTIF(countrylistsize,"&lt;="&amp;countrylistsize)+SUM(ISNUMBER(countrylistsize))),ROWS(F$3:F461)+SUM(ISBLANK(countrylistsize))),NOT(countrylistsize="")*IF(ISNUMBER(countrylistsize),COUNTIF(countrylistsize,"&lt;="&amp;countrylistsize),COUNTIF(countrylistsize,"&lt;="&amp;countrylistsize)+SUM(ISNUMBER(countrylistsize))),0)), ""))</f>
        <v/>
      </c>
      <c r="I461" s="70"/>
      <c r="J461" s="67" t="str">
        <f t="array" aca="1" ref="J461" ca="1">IF($I$1&lt;&gt;"y", "", IFERROR(INDEX(admin1listsize,MATCH(SMALL(NOT(admin1listsize="")*IF(ISNUMBER(admin1listsize),COUNTIF(admin1listsize,"&lt;="&amp;admin1listsize),COUNTIF(admin1listsize,"&lt;="&amp;admin1listsize)+SUM(ISNUMBER(admin1listsize))),ROWS(D$3:D461)+SUM(ISBLANK(admin1listsize))),NOT(admin1listsize="")*IF(ISNUMBER(admin1listsize),COUNTIF(admin1listsize,"&lt;="&amp;admin1listsize),COUNTIF(admin1listsize,"&lt;="&amp;admin1listsize)+SUM(ISNUMBER(admin1listsize))),0)), ""))</f>
        <v/>
      </c>
      <c r="K461" s="71"/>
    </row>
    <row r="462" spans="1:11" s="1" customFormat="1" x14ac:dyDescent="0.25">
      <c r="A462" s="93" t="str">
        <f>IF($I$1&lt;&gt;"y", "", IF(ISBLANK(DATA!D463),"",IF(ISBLANK(DATA!K463),"NO DATA",DATA!K463)))</f>
        <v/>
      </c>
      <c r="B462" s="93" t="str">
        <f>IF($I$1&lt;&gt;"y", "",IF(ISBLANK(DATA!D463),"", IF(ISBLANK(DATA!L463),"NO DATA",DATA!L463)))</f>
        <v/>
      </c>
      <c r="C462" s="93" t="str">
        <f t="shared" si="23"/>
        <v/>
      </c>
      <c r="D462" s="93" t="str">
        <f>IF($I$1&lt;&gt;"y", "", IF(C463="", "", IFERROR(LOOKUP(2,1/(COUNTIF($D$2:D461,mergednames)=0),mergednames), "")))</f>
        <v/>
      </c>
      <c r="E462" s="93" t="str">
        <f t="shared" si="22"/>
        <v/>
      </c>
      <c r="F462" s="93" t="str">
        <f>IF($I$1&lt;&gt;"y", "", IF(A463="", "", IFERROR(LOOKUP(2,1/(COUNTIF($F$2:F461,get_country)=0),get_country), "")))</f>
        <v/>
      </c>
      <c r="G462" s="93" t="str">
        <f t="shared" si="21"/>
        <v/>
      </c>
      <c r="H462" s="67" t="str">
        <f t="array" aca="1" ref="H462" ca="1">IF($I$1&lt;&gt;"y", "", IFERROR(INDEX(countrylistsize,MATCH(SMALL(NOT(countrylistsize="")*IF(ISNUMBER(countrylistsize),COUNTIF(countrylistsize,"&lt;="&amp;countrylistsize),COUNTIF(countrylistsize,"&lt;="&amp;countrylistsize)+SUM(ISNUMBER(countrylistsize))),ROWS(F$3:F462)+SUM(ISBLANK(countrylistsize))),NOT(countrylistsize="")*IF(ISNUMBER(countrylistsize),COUNTIF(countrylistsize,"&lt;="&amp;countrylistsize),COUNTIF(countrylistsize,"&lt;="&amp;countrylistsize)+SUM(ISNUMBER(countrylistsize))),0)), ""))</f>
        <v/>
      </c>
      <c r="I462" s="70"/>
      <c r="J462" s="67" t="str">
        <f t="array" aca="1" ref="J462" ca="1">IF($I$1&lt;&gt;"y", "", IFERROR(INDEX(admin1listsize,MATCH(SMALL(NOT(admin1listsize="")*IF(ISNUMBER(admin1listsize),COUNTIF(admin1listsize,"&lt;="&amp;admin1listsize),COUNTIF(admin1listsize,"&lt;="&amp;admin1listsize)+SUM(ISNUMBER(admin1listsize))),ROWS(D$3:D462)+SUM(ISBLANK(admin1listsize))),NOT(admin1listsize="")*IF(ISNUMBER(admin1listsize),COUNTIF(admin1listsize,"&lt;="&amp;admin1listsize),COUNTIF(admin1listsize,"&lt;="&amp;admin1listsize)+SUM(ISNUMBER(admin1listsize))),0)), ""))</f>
        <v/>
      </c>
      <c r="K462" s="71"/>
    </row>
    <row r="463" spans="1:11" s="1" customFormat="1" x14ac:dyDescent="0.25">
      <c r="A463" s="93" t="str">
        <f>IF($I$1&lt;&gt;"y", "", IF(ISBLANK(DATA!D464),"",IF(ISBLANK(DATA!K464),"NO DATA",DATA!K464)))</f>
        <v/>
      </c>
      <c r="B463" s="93" t="str">
        <f>IF($I$1&lt;&gt;"y", "",IF(ISBLANK(DATA!D464),"", IF(ISBLANK(DATA!L464),"NO DATA",DATA!L464)))</f>
        <v/>
      </c>
      <c r="C463" s="93" t="str">
        <f t="shared" si="23"/>
        <v/>
      </c>
      <c r="D463" s="93" t="str">
        <f>IF($I$1&lt;&gt;"y", "", IF(C464="", "", IFERROR(LOOKUP(2,1/(COUNTIF($D$2:D462,mergednames)=0),mergednames), "")))</f>
        <v/>
      </c>
      <c r="E463" s="93" t="str">
        <f t="shared" si="22"/>
        <v/>
      </c>
      <c r="F463" s="93" t="str">
        <f>IF($I$1&lt;&gt;"y", "", IF(A464="", "", IFERROR(LOOKUP(2,1/(COUNTIF($F$2:F462,get_country)=0),get_country), "")))</f>
        <v/>
      </c>
      <c r="G463" s="93" t="str">
        <f t="shared" si="21"/>
        <v/>
      </c>
      <c r="H463" s="67" t="str">
        <f t="array" aca="1" ref="H463" ca="1">IF($I$1&lt;&gt;"y", "", IFERROR(INDEX(countrylistsize,MATCH(SMALL(NOT(countrylistsize="")*IF(ISNUMBER(countrylistsize),COUNTIF(countrylistsize,"&lt;="&amp;countrylistsize),COUNTIF(countrylistsize,"&lt;="&amp;countrylistsize)+SUM(ISNUMBER(countrylistsize))),ROWS(F$3:F463)+SUM(ISBLANK(countrylistsize))),NOT(countrylistsize="")*IF(ISNUMBER(countrylistsize),COUNTIF(countrylistsize,"&lt;="&amp;countrylistsize),COUNTIF(countrylistsize,"&lt;="&amp;countrylistsize)+SUM(ISNUMBER(countrylistsize))),0)), ""))</f>
        <v/>
      </c>
      <c r="I463" s="70"/>
      <c r="J463" s="67" t="str">
        <f t="array" aca="1" ref="J463" ca="1">IF($I$1&lt;&gt;"y", "", IFERROR(INDEX(admin1listsize,MATCH(SMALL(NOT(admin1listsize="")*IF(ISNUMBER(admin1listsize),COUNTIF(admin1listsize,"&lt;="&amp;admin1listsize),COUNTIF(admin1listsize,"&lt;="&amp;admin1listsize)+SUM(ISNUMBER(admin1listsize))),ROWS(D$3:D463)+SUM(ISBLANK(admin1listsize))),NOT(admin1listsize="")*IF(ISNUMBER(admin1listsize),COUNTIF(admin1listsize,"&lt;="&amp;admin1listsize),COUNTIF(admin1listsize,"&lt;="&amp;admin1listsize)+SUM(ISNUMBER(admin1listsize))),0)), ""))</f>
        <v/>
      </c>
      <c r="K463" s="71"/>
    </row>
    <row r="464" spans="1:11" s="1" customFormat="1" x14ac:dyDescent="0.25">
      <c r="A464" s="93" t="str">
        <f>IF($I$1&lt;&gt;"y", "", IF(ISBLANK(DATA!D465),"",IF(ISBLANK(DATA!K465),"NO DATA",DATA!K465)))</f>
        <v/>
      </c>
      <c r="B464" s="93" t="str">
        <f>IF($I$1&lt;&gt;"y", "",IF(ISBLANK(DATA!D465),"", IF(ISBLANK(DATA!L465),"NO DATA",DATA!L465)))</f>
        <v/>
      </c>
      <c r="C464" s="93" t="str">
        <f t="shared" si="23"/>
        <v/>
      </c>
      <c r="D464" s="93" t="str">
        <f>IF($I$1&lt;&gt;"y", "", IF(C465="", "", IFERROR(LOOKUP(2,1/(COUNTIF($D$2:D463,mergednames)=0),mergednames), "")))</f>
        <v/>
      </c>
      <c r="E464" s="93" t="str">
        <f t="shared" si="22"/>
        <v/>
      </c>
      <c r="F464" s="93" t="str">
        <f>IF($I$1&lt;&gt;"y", "", IF(A465="", "", IFERROR(LOOKUP(2,1/(COUNTIF($F$2:F463,get_country)=0),get_country), "")))</f>
        <v/>
      </c>
      <c r="G464" s="93" t="str">
        <f t="shared" si="21"/>
        <v/>
      </c>
      <c r="H464" s="67" t="str">
        <f t="array" aca="1" ref="H464" ca="1">IF($I$1&lt;&gt;"y", "", IFERROR(INDEX(countrylistsize,MATCH(SMALL(NOT(countrylistsize="")*IF(ISNUMBER(countrylistsize),COUNTIF(countrylistsize,"&lt;="&amp;countrylistsize),COUNTIF(countrylistsize,"&lt;="&amp;countrylistsize)+SUM(ISNUMBER(countrylistsize))),ROWS(F$3:F464)+SUM(ISBLANK(countrylistsize))),NOT(countrylistsize="")*IF(ISNUMBER(countrylistsize),COUNTIF(countrylistsize,"&lt;="&amp;countrylistsize),COUNTIF(countrylistsize,"&lt;="&amp;countrylistsize)+SUM(ISNUMBER(countrylistsize))),0)), ""))</f>
        <v/>
      </c>
      <c r="I464" s="70"/>
      <c r="J464" s="67" t="str">
        <f t="array" aca="1" ref="J464" ca="1">IF($I$1&lt;&gt;"y", "", IFERROR(INDEX(admin1listsize,MATCH(SMALL(NOT(admin1listsize="")*IF(ISNUMBER(admin1listsize),COUNTIF(admin1listsize,"&lt;="&amp;admin1listsize),COUNTIF(admin1listsize,"&lt;="&amp;admin1listsize)+SUM(ISNUMBER(admin1listsize))),ROWS(D$3:D464)+SUM(ISBLANK(admin1listsize))),NOT(admin1listsize="")*IF(ISNUMBER(admin1listsize),COUNTIF(admin1listsize,"&lt;="&amp;admin1listsize),COUNTIF(admin1listsize,"&lt;="&amp;admin1listsize)+SUM(ISNUMBER(admin1listsize))),0)), ""))</f>
        <v/>
      </c>
      <c r="K464" s="71"/>
    </row>
    <row r="465" spans="1:11" s="1" customFormat="1" x14ac:dyDescent="0.25">
      <c r="A465" s="93" t="str">
        <f>IF($I$1&lt;&gt;"y", "", IF(ISBLANK(DATA!D466),"",IF(ISBLANK(DATA!K466),"NO DATA",DATA!K466)))</f>
        <v/>
      </c>
      <c r="B465" s="93" t="str">
        <f>IF($I$1&lt;&gt;"y", "",IF(ISBLANK(DATA!D466),"", IF(ISBLANK(DATA!L466),"NO DATA",DATA!L466)))</f>
        <v/>
      </c>
      <c r="C465" s="93" t="str">
        <f t="shared" si="23"/>
        <v/>
      </c>
      <c r="D465" s="93" t="str">
        <f>IF($I$1&lt;&gt;"y", "", IF(C466="", "", IFERROR(LOOKUP(2,1/(COUNTIF($D$2:D464,mergednames)=0),mergednames), "")))</f>
        <v/>
      </c>
      <c r="E465" s="93" t="str">
        <f t="shared" si="22"/>
        <v/>
      </c>
      <c r="F465" s="93" t="str">
        <f>IF($I$1&lt;&gt;"y", "", IF(A466="", "", IFERROR(LOOKUP(2,1/(COUNTIF($F$2:F464,get_country)=0),get_country), "")))</f>
        <v/>
      </c>
      <c r="G465" s="93" t="str">
        <f t="shared" si="21"/>
        <v/>
      </c>
      <c r="H465" s="67" t="str">
        <f t="array" aca="1" ref="H465" ca="1">IF($I$1&lt;&gt;"y", "", IFERROR(INDEX(countrylistsize,MATCH(SMALL(NOT(countrylistsize="")*IF(ISNUMBER(countrylistsize),COUNTIF(countrylistsize,"&lt;="&amp;countrylistsize),COUNTIF(countrylistsize,"&lt;="&amp;countrylistsize)+SUM(ISNUMBER(countrylistsize))),ROWS(F$3:F465)+SUM(ISBLANK(countrylistsize))),NOT(countrylistsize="")*IF(ISNUMBER(countrylistsize),COUNTIF(countrylistsize,"&lt;="&amp;countrylistsize),COUNTIF(countrylistsize,"&lt;="&amp;countrylistsize)+SUM(ISNUMBER(countrylistsize))),0)), ""))</f>
        <v/>
      </c>
      <c r="I465" s="70"/>
      <c r="J465" s="67" t="str">
        <f t="array" aca="1" ref="J465" ca="1">IF($I$1&lt;&gt;"y", "", IFERROR(INDEX(admin1listsize,MATCH(SMALL(NOT(admin1listsize="")*IF(ISNUMBER(admin1listsize),COUNTIF(admin1listsize,"&lt;="&amp;admin1listsize),COUNTIF(admin1listsize,"&lt;="&amp;admin1listsize)+SUM(ISNUMBER(admin1listsize))),ROWS(D$3:D465)+SUM(ISBLANK(admin1listsize))),NOT(admin1listsize="")*IF(ISNUMBER(admin1listsize),COUNTIF(admin1listsize,"&lt;="&amp;admin1listsize),COUNTIF(admin1listsize,"&lt;="&amp;admin1listsize)+SUM(ISNUMBER(admin1listsize))),0)), ""))</f>
        <v/>
      </c>
      <c r="K465" s="71"/>
    </row>
    <row r="466" spans="1:11" s="1" customFormat="1" x14ac:dyDescent="0.25">
      <c r="A466" s="93" t="str">
        <f>IF($I$1&lt;&gt;"y", "", IF(ISBLANK(DATA!D467),"",IF(ISBLANK(DATA!K467),"NO DATA",DATA!K467)))</f>
        <v/>
      </c>
      <c r="B466" s="93" t="str">
        <f>IF($I$1&lt;&gt;"y", "",IF(ISBLANK(DATA!D467),"", IF(ISBLANK(DATA!L467),"NO DATA",DATA!L467)))</f>
        <v/>
      </c>
      <c r="C466" s="93" t="str">
        <f t="shared" si="23"/>
        <v/>
      </c>
      <c r="D466" s="93" t="str">
        <f>IF($I$1&lt;&gt;"y", "", IF(C467="", "", IFERROR(LOOKUP(2,1/(COUNTIF($D$2:D465,mergednames)=0),mergednames), "")))</f>
        <v/>
      </c>
      <c r="E466" s="93" t="str">
        <f t="shared" si="22"/>
        <v/>
      </c>
      <c r="F466" s="93" t="str">
        <f>IF($I$1&lt;&gt;"y", "", IF(A467="", "", IFERROR(LOOKUP(2,1/(COUNTIF($F$2:F465,get_country)=0),get_country), "")))</f>
        <v/>
      </c>
      <c r="G466" s="93" t="str">
        <f t="shared" si="21"/>
        <v/>
      </c>
      <c r="H466" s="67" t="str">
        <f t="array" aca="1" ref="H466" ca="1">IF($I$1&lt;&gt;"y", "", IFERROR(INDEX(countrylistsize,MATCH(SMALL(NOT(countrylistsize="")*IF(ISNUMBER(countrylistsize),COUNTIF(countrylistsize,"&lt;="&amp;countrylistsize),COUNTIF(countrylistsize,"&lt;="&amp;countrylistsize)+SUM(ISNUMBER(countrylistsize))),ROWS(F$3:F466)+SUM(ISBLANK(countrylistsize))),NOT(countrylistsize="")*IF(ISNUMBER(countrylistsize),COUNTIF(countrylistsize,"&lt;="&amp;countrylistsize),COUNTIF(countrylistsize,"&lt;="&amp;countrylistsize)+SUM(ISNUMBER(countrylistsize))),0)), ""))</f>
        <v/>
      </c>
      <c r="I466" s="70"/>
      <c r="J466" s="67" t="str">
        <f t="array" aca="1" ref="J466" ca="1">IF($I$1&lt;&gt;"y", "", IFERROR(INDEX(admin1listsize,MATCH(SMALL(NOT(admin1listsize="")*IF(ISNUMBER(admin1listsize),COUNTIF(admin1listsize,"&lt;="&amp;admin1listsize),COUNTIF(admin1listsize,"&lt;="&amp;admin1listsize)+SUM(ISNUMBER(admin1listsize))),ROWS(D$3:D466)+SUM(ISBLANK(admin1listsize))),NOT(admin1listsize="")*IF(ISNUMBER(admin1listsize),COUNTIF(admin1listsize,"&lt;="&amp;admin1listsize),COUNTIF(admin1listsize,"&lt;="&amp;admin1listsize)+SUM(ISNUMBER(admin1listsize))),0)), ""))</f>
        <v/>
      </c>
      <c r="K466" s="71"/>
    </row>
    <row r="467" spans="1:11" s="1" customFormat="1" x14ac:dyDescent="0.25">
      <c r="A467" s="93" t="str">
        <f>IF($I$1&lt;&gt;"y", "", IF(ISBLANK(DATA!D468),"",IF(ISBLANK(DATA!K468),"NO DATA",DATA!K468)))</f>
        <v/>
      </c>
      <c r="B467" s="93" t="str">
        <f>IF($I$1&lt;&gt;"y", "",IF(ISBLANK(DATA!D468),"", IF(ISBLANK(DATA!L468),"NO DATA",DATA!L468)))</f>
        <v/>
      </c>
      <c r="C467" s="93" t="str">
        <f t="shared" si="23"/>
        <v/>
      </c>
      <c r="D467" s="93" t="str">
        <f>IF($I$1&lt;&gt;"y", "", IF(C468="", "", IFERROR(LOOKUP(2,1/(COUNTIF($D$2:D466,mergednames)=0),mergednames), "")))</f>
        <v/>
      </c>
      <c r="E467" s="93" t="str">
        <f t="shared" si="22"/>
        <v/>
      </c>
      <c r="F467" s="93" t="str">
        <f>IF($I$1&lt;&gt;"y", "", IF(A468="", "", IFERROR(LOOKUP(2,1/(COUNTIF($F$2:F466,get_country)=0),get_country), "")))</f>
        <v/>
      </c>
      <c r="G467" s="93" t="str">
        <f t="shared" si="21"/>
        <v/>
      </c>
      <c r="H467" s="67" t="str">
        <f t="array" aca="1" ref="H467" ca="1">IF($I$1&lt;&gt;"y", "", IFERROR(INDEX(countrylistsize,MATCH(SMALL(NOT(countrylistsize="")*IF(ISNUMBER(countrylistsize),COUNTIF(countrylistsize,"&lt;="&amp;countrylistsize),COUNTIF(countrylistsize,"&lt;="&amp;countrylistsize)+SUM(ISNUMBER(countrylistsize))),ROWS(F$3:F467)+SUM(ISBLANK(countrylistsize))),NOT(countrylistsize="")*IF(ISNUMBER(countrylistsize),COUNTIF(countrylistsize,"&lt;="&amp;countrylistsize),COUNTIF(countrylistsize,"&lt;="&amp;countrylistsize)+SUM(ISNUMBER(countrylistsize))),0)), ""))</f>
        <v/>
      </c>
      <c r="I467" s="70"/>
      <c r="J467" s="67" t="str">
        <f t="array" aca="1" ref="J467" ca="1">IF($I$1&lt;&gt;"y", "", IFERROR(INDEX(admin1listsize,MATCH(SMALL(NOT(admin1listsize="")*IF(ISNUMBER(admin1listsize),COUNTIF(admin1listsize,"&lt;="&amp;admin1listsize),COUNTIF(admin1listsize,"&lt;="&amp;admin1listsize)+SUM(ISNUMBER(admin1listsize))),ROWS(D$3:D467)+SUM(ISBLANK(admin1listsize))),NOT(admin1listsize="")*IF(ISNUMBER(admin1listsize),COUNTIF(admin1listsize,"&lt;="&amp;admin1listsize),COUNTIF(admin1listsize,"&lt;="&amp;admin1listsize)+SUM(ISNUMBER(admin1listsize))),0)), ""))</f>
        <v/>
      </c>
      <c r="K467" s="71"/>
    </row>
    <row r="468" spans="1:11" s="1" customFormat="1" x14ac:dyDescent="0.25">
      <c r="A468" s="93" t="str">
        <f>IF($I$1&lt;&gt;"y", "", IF(ISBLANK(DATA!D469),"",IF(ISBLANK(DATA!K469),"NO DATA",DATA!K469)))</f>
        <v/>
      </c>
      <c r="B468" s="93" t="str">
        <f>IF($I$1&lt;&gt;"y", "",IF(ISBLANK(DATA!D469),"", IF(ISBLANK(DATA!L469),"NO DATA",DATA!L469)))</f>
        <v/>
      </c>
      <c r="C468" s="93" t="str">
        <f t="shared" si="23"/>
        <v/>
      </c>
      <c r="D468" s="93" t="str">
        <f>IF($I$1&lt;&gt;"y", "", IF(C469="", "", IFERROR(LOOKUP(2,1/(COUNTIF($D$2:D467,mergednames)=0),mergednames), "")))</f>
        <v/>
      </c>
      <c r="E468" s="93" t="str">
        <f t="shared" si="22"/>
        <v/>
      </c>
      <c r="F468" s="93" t="str">
        <f>IF($I$1&lt;&gt;"y", "", IF(A469="", "", IFERROR(LOOKUP(2,1/(COUNTIF($F$2:F467,get_country)=0),get_country), "")))</f>
        <v/>
      </c>
      <c r="G468" s="93" t="str">
        <f t="shared" si="21"/>
        <v/>
      </c>
      <c r="H468" s="67" t="str">
        <f t="array" aca="1" ref="H468" ca="1">IF($I$1&lt;&gt;"y", "", IFERROR(INDEX(countrylistsize,MATCH(SMALL(NOT(countrylistsize="")*IF(ISNUMBER(countrylistsize),COUNTIF(countrylistsize,"&lt;="&amp;countrylistsize),COUNTIF(countrylistsize,"&lt;="&amp;countrylistsize)+SUM(ISNUMBER(countrylistsize))),ROWS(F$3:F468)+SUM(ISBLANK(countrylistsize))),NOT(countrylistsize="")*IF(ISNUMBER(countrylistsize),COUNTIF(countrylistsize,"&lt;="&amp;countrylistsize),COUNTIF(countrylistsize,"&lt;="&amp;countrylistsize)+SUM(ISNUMBER(countrylistsize))),0)), ""))</f>
        <v/>
      </c>
      <c r="I468" s="70"/>
      <c r="J468" s="67" t="str">
        <f t="array" aca="1" ref="J468" ca="1">IF($I$1&lt;&gt;"y", "", IFERROR(INDEX(admin1listsize,MATCH(SMALL(NOT(admin1listsize="")*IF(ISNUMBER(admin1listsize),COUNTIF(admin1listsize,"&lt;="&amp;admin1listsize),COUNTIF(admin1listsize,"&lt;="&amp;admin1listsize)+SUM(ISNUMBER(admin1listsize))),ROWS(D$3:D468)+SUM(ISBLANK(admin1listsize))),NOT(admin1listsize="")*IF(ISNUMBER(admin1listsize),COUNTIF(admin1listsize,"&lt;="&amp;admin1listsize),COUNTIF(admin1listsize,"&lt;="&amp;admin1listsize)+SUM(ISNUMBER(admin1listsize))),0)), ""))</f>
        <v/>
      </c>
      <c r="K468" s="71"/>
    </row>
    <row r="469" spans="1:11" s="1" customFormat="1" x14ac:dyDescent="0.25">
      <c r="A469" s="93" t="str">
        <f>IF($I$1&lt;&gt;"y", "", IF(ISBLANK(DATA!D470),"",IF(ISBLANK(DATA!K470),"NO DATA",DATA!K470)))</f>
        <v/>
      </c>
      <c r="B469" s="93" t="str">
        <f>IF($I$1&lt;&gt;"y", "",IF(ISBLANK(DATA!D470),"", IF(ISBLANK(DATA!L470),"NO DATA",DATA!L470)))</f>
        <v/>
      </c>
      <c r="C469" s="93" t="str">
        <f t="shared" si="23"/>
        <v/>
      </c>
      <c r="D469" s="93" t="str">
        <f>IF($I$1&lt;&gt;"y", "", IF(C470="", "", IFERROR(LOOKUP(2,1/(COUNTIF($D$2:D468,mergednames)=0),mergednames), "")))</f>
        <v/>
      </c>
      <c r="E469" s="93" t="str">
        <f t="shared" si="22"/>
        <v/>
      </c>
      <c r="F469" s="93" t="str">
        <f>IF($I$1&lt;&gt;"y", "", IF(A470="", "", IFERROR(LOOKUP(2,1/(COUNTIF($F$2:F468,get_country)=0),get_country), "")))</f>
        <v/>
      </c>
      <c r="G469" s="93" t="str">
        <f t="shared" si="21"/>
        <v/>
      </c>
      <c r="H469" s="67" t="str">
        <f t="array" aca="1" ref="H469" ca="1">IF($I$1&lt;&gt;"y", "", IFERROR(INDEX(countrylistsize,MATCH(SMALL(NOT(countrylistsize="")*IF(ISNUMBER(countrylistsize),COUNTIF(countrylistsize,"&lt;="&amp;countrylistsize),COUNTIF(countrylistsize,"&lt;="&amp;countrylistsize)+SUM(ISNUMBER(countrylistsize))),ROWS(F$3:F469)+SUM(ISBLANK(countrylistsize))),NOT(countrylistsize="")*IF(ISNUMBER(countrylistsize),COUNTIF(countrylistsize,"&lt;="&amp;countrylistsize),COUNTIF(countrylistsize,"&lt;="&amp;countrylistsize)+SUM(ISNUMBER(countrylistsize))),0)), ""))</f>
        <v/>
      </c>
      <c r="I469" s="70"/>
      <c r="J469" s="67" t="str">
        <f t="array" aca="1" ref="J469" ca="1">IF($I$1&lt;&gt;"y", "", IFERROR(INDEX(admin1listsize,MATCH(SMALL(NOT(admin1listsize="")*IF(ISNUMBER(admin1listsize),COUNTIF(admin1listsize,"&lt;="&amp;admin1listsize),COUNTIF(admin1listsize,"&lt;="&amp;admin1listsize)+SUM(ISNUMBER(admin1listsize))),ROWS(D$3:D469)+SUM(ISBLANK(admin1listsize))),NOT(admin1listsize="")*IF(ISNUMBER(admin1listsize),COUNTIF(admin1listsize,"&lt;="&amp;admin1listsize),COUNTIF(admin1listsize,"&lt;="&amp;admin1listsize)+SUM(ISNUMBER(admin1listsize))),0)), ""))</f>
        <v/>
      </c>
      <c r="K469" s="71"/>
    </row>
    <row r="470" spans="1:11" s="1" customFormat="1" x14ac:dyDescent="0.25">
      <c r="A470" s="93" t="str">
        <f>IF($I$1&lt;&gt;"y", "", IF(ISBLANK(DATA!D471),"",IF(ISBLANK(DATA!K471),"NO DATA",DATA!K471)))</f>
        <v/>
      </c>
      <c r="B470" s="93" t="str">
        <f>IF($I$1&lt;&gt;"y", "",IF(ISBLANK(DATA!D471),"", IF(ISBLANK(DATA!L471),"NO DATA",DATA!L471)))</f>
        <v/>
      </c>
      <c r="C470" s="93" t="str">
        <f t="shared" si="23"/>
        <v/>
      </c>
      <c r="D470" s="93" t="str">
        <f>IF($I$1&lt;&gt;"y", "", IF(C471="", "", IFERROR(LOOKUP(2,1/(COUNTIF($D$2:D469,mergednames)=0),mergednames), "")))</f>
        <v/>
      </c>
      <c r="E470" s="93" t="str">
        <f t="shared" si="22"/>
        <v/>
      </c>
      <c r="F470" s="93" t="str">
        <f>IF($I$1&lt;&gt;"y", "", IF(A471="", "", IFERROR(LOOKUP(2,1/(COUNTIF($F$2:F469,get_country)=0),get_country), "")))</f>
        <v/>
      </c>
      <c r="G470" s="93" t="str">
        <f t="shared" si="21"/>
        <v/>
      </c>
      <c r="H470" s="67" t="str">
        <f t="array" aca="1" ref="H470" ca="1">IF($I$1&lt;&gt;"y", "", IFERROR(INDEX(countrylistsize,MATCH(SMALL(NOT(countrylistsize="")*IF(ISNUMBER(countrylistsize),COUNTIF(countrylistsize,"&lt;="&amp;countrylistsize),COUNTIF(countrylistsize,"&lt;="&amp;countrylistsize)+SUM(ISNUMBER(countrylistsize))),ROWS(F$3:F470)+SUM(ISBLANK(countrylistsize))),NOT(countrylistsize="")*IF(ISNUMBER(countrylistsize),COUNTIF(countrylistsize,"&lt;="&amp;countrylistsize),COUNTIF(countrylistsize,"&lt;="&amp;countrylistsize)+SUM(ISNUMBER(countrylistsize))),0)), ""))</f>
        <v/>
      </c>
      <c r="I470" s="70"/>
      <c r="J470" s="67" t="str">
        <f t="array" aca="1" ref="J470" ca="1">IF($I$1&lt;&gt;"y", "", IFERROR(INDEX(admin1listsize,MATCH(SMALL(NOT(admin1listsize="")*IF(ISNUMBER(admin1listsize),COUNTIF(admin1listsize,"&lt;="&amp;admin1listsize),COUNTIF(admin1listsize,"&lt;="&amp;admin1listsize)+SUM(ISNUMBER(admin1listsize))),ROWS(D$3:D470)+SUM(ISBLANK(admin1listsize))),NOT(admin1listsize="")*IF(ISNUMBER(admin1listsize),COUNTIF(admin1listsize,"&lt;="&amp;admin1listsize),COUNTIF(admin1listsize,"&lt;="&amp;admin1listsize)+SUM(ISNUMBER(admin1listsize))),0)), ""))</f>
        <v/>
      </c>
      <c r="K470" s="71"/>
    </row>
    <row r="471" spans="1:11" s="1" customFormat="1" x14ac:dyDescent="0.25">
      <c r="A471" s="93" t="str">
        <f>IF($I$1&lt;&gt;"y", "", IF(ISBLANK(DATA!D472),"",IF(ISBLANK(DATA!K472),"NO DATA",DATA!K472)))</f>
        <v/>
      </c>
      <c r="B471" s="93" t="str">
        <f>IF($I$1&lt;&gt;"y", "",IF(ISBLANK(DATA!D472),"", IF(ISBLANK(DATA!L472),"NO DATA",DATA!L472)))</f>
        <v/>
      </c>
      <c r="C471" s="93" t="str">
        <f t="shared" si="23"/>
        <v/>
      </c>
      <c r="D471" s="93" t="str">
        <f>IF($I$1&lt;&gt;"y", "", IF(C472="", "", IFERROR(LOOKUP(2,1/(COUNTIF($D$2:D470,mergednames)=0),mergednames), "")))</f>
        <v/>
      </c>
      <c r="E471" s="93" t="str">
        <f t="shared" si="22"/>
        <v/>
      </c>
      <c r="F471" s="93" t="str">
        <f>IF($I$1&lt;&gt;"y", "", IF(A472="", "", IFERROR(LOOKUP(2,1/(COUNTIF($F$2:F470,get_country)=0),get_country), "")))</f>
        <v/>
      </c>
      <c r="G471" s="93" t="str">
        <f t="shared" si="21"/>
        <v/>
      </c>
      <c r="H471" s="67" t="str">
        <f t="array" aca="1" ref="H471" ca="1">IF($I$1&lt;&gt;"y", "", IFERROR(INDEX(countrylistsize,MATCH(SMALL(NOT(countrylistsize="")*IF(ISNUMBER(countrylistsize),COUNTIF(countrylistsize,"&lt;="&amp;countrylistsize),COUNTIF(countrylistsize,"&lt;="&amp;countrylistsize)+SUM(ISNUMBER(countrylistsize))),ROWS(F$3:F471)+SUM(ISBLANK(countrylistsize))),NOT(countrylistsize="")*IF(ISNUMBER(countrylistsize),COUNTIF(countrylistsize,"&lt;="&amp;countrylistsize),COUNTIF(countrylistsize,"&lt;="&amp;countrylistsize)+SUM(ISNUMBER(countrylistsize))),0)), ""))</f>
        <v/>
      </c>
      <c r="I471" s="70"/>
      <c r="J471" s="67" t="str">
        <f t="array" aca="1" ref="J471" ca="1">IF($I$1&lt;&gt;"y", "", IFERROR(INDEX(admin1listsize,MATCH(SMALL(NOT(admin1listsize="")*IF(ISNUMBER(admin1listsize),COUNTIF(admin1listsize,"&lt;="&amp;admin1listsize),COUNTIF(admin1listsize,"&lt;="&amp;admin1listsize)+SUM(ISNUMBER(admin1listsize))),ROWS(D$3:D471)+SUM(ISBLANK(admin1listsize))),NOT(admin1listsize="")*IF(ISNUMBER(admin1listsize),COUNTIF(admin1listsize,"&lt;="&amp;admin1listsize),COUNTIF(admin1listsize,"&lt;="&amp;admin1listsize)+SUM(ISNUMBER(admin1listsize))),0)), ""))</f>
        <v/>
      </c>
      <c r="K471" s="71"/>
    </row>
    <row r="472" spans="1:11" s="1" customFormat="1" x14ac:dyDescent="0.25">
      <c r="A472" s="93" t="str">
        <f>IF($I$1&lt;&gt;"y", "", IF(ISBLANK(DATA!D473),"",IF(ISBLANK(DATA!K473),"NO DATA",DATA!K473)))</f>
        <v/>
      </c>
      <c r="B472" s="93" t="str">
        <f>IF($I$1&lt;&gt;"y", "",IF(ISBLANK(DATA!D473),"", IF(ISBLANK(DATA!L473),"NO DATA",DATA!L473)))</f>
        <v/>
      </c>
      <c r="C472" s="93" t="str">
        <f t="shared" si="23"/>
        <v/>
      </c>
      <c r="D472" s="93" t="str">
        <f>IF($I$1&lt;&gt;"y", "", IF(C473="", "", IFERROR(LOOKUP(2,1/(COUNTIF($D$2:D471,mergednames)=0),mergednames), "")))</f>
        <v/>
      </c>
      <c r="E472" s="93" t="str">
        <f t="shared" si="22"/>
        <v/>
      </c>
      <c r="F472" s="93" t="str">
        <f>IF($I$1&lt;&gt;"y", "", IF(A473="", "", IFERROR(LOOKUP(2,1/(COUNTIF($F$2:F471,get_country)=0),get_country), "")))</f>
        <v/>
      </c>
      <c r="G472" s="93" t="str">
        <f t="shared" si="21"/>
        <v/>
      </c>
      <c r="H472" s="67" t="str">
        <f t="array" aca="1" ref="H472" ca="1">IF($I$1&lt;&gt;"y", "", IFERROR(INDEX(countrylistsize,MATCH(SMALL(NOT(countrylistsize="")*IF(ISNUMBER(countrylistsize),COUNTIF(countrylistsize,"&lt;="&amp;countrylistsize),COUNTIF(countrylistsize,"&lt;="&amp;countrylistsize)+SUM(ISNUMBER(countrylistsize))),ROWS(F$3:F472)+SUM(ISBLANK(countrylistsize))),NOT(countrylistsize="")*IF(ISNUMBER(countrylistsize),COUNTIF(countrylistsize,"&lt;="&amp;countrylistsize),COUNTIF(countrylistsize,"&lt;="&amp;countrylistsize)+SUM(ISNUMBER(countrylistsize))),0)), ""))</f>
        <v/>
      </c>
      <c r="I472" s="70"/>
      <c r="J472" s="67" t="str">
        <f t="array" aca="1" ref="J472" ca="1">IF($I$1&lt;&gt;"y", "", IFERROR(INDEX(admin1listsize,MATCH(SMALL(NOT(admin1listsize="")*IF(ISNUMBER(admin1listsize),COUNTIF(admin1listsize,"&lt;="&amp;admin1listsize),COUNTIF(admin1listsize,"&lt;="&amp;admin1listsize)+SUM(ISNUMBER(admin1listsize))),ROWS(D$3:D472)+SUM(ISBLANK(admin1listsize))),NOT(admin1listsize="")*IF(ISNUMBER(admin1listsize),COUNTIF(admin1listsize,"&lt;="&amp;admin1listsize),COUNTIF(admin1listsize,"&lt;="&amp;admin1listsize)+SUM(ISNUMBER(admin1listsize))),0)), ""))</f>
        <v/>
      </c>
      <c r="K472" s="71"/>
    </row>
    <row r="473" spans="1:11" s="1" customFormat="1" x14ac:dyDescent="0.25">
      <c r="A473" s="93" t="str">
        <f>IF($I$1&lt;&gt;"y", "", IF(ISBLANK(DATA!D474),"",IF(ISBLANK(DATA!K474),"NO DATA",DATA!K474)))</f>
        <v/>
      </c>
      <c r="B473" s="93" t="str">
        <f>IF($I$1&lt;&gt;"y", "",IF(ISBLANK(DATA!D474),"", IF(ISBLANK(DATA!L474),"NO DATA",DATA!L474)))</f>
        <v/>
      </c>
      <c r="C473" s="93" t="str">
        <f t="shared" si="23"/>
        <v/>
      </c>
      <c r="D473" s="93" t="str">
        <f>IF($I$1&lt;&gt;"y", "", IF(C474="", "", IFERROR(LOOKUP(2,1/(COUNTIF($D$2:D472,mergednames)=0),mergednames), "")))</f>
        <v/>
      </c>
      <c r="E473" s="93" t="str">
        <f t="shared" si="22"/>
        <v/>
      </c>
      <c r="F473" s="93" t="str">
        <f>IF($I$1&lt;&gt;"y", "", IF(A474="", "", IFERROR(LOOKUP(2,1/(COUNTIF($F$2:F472,get_country)=0),get_country), "")))</f>
        <v/>
      </c>
      <c r="G473" s="93" t="str">
        <f t="shared" si="21"/>
        <v/>
      </c>
      <c r="H473" s="67" t="str">
        <f t="array" aca="1" ref="H473" ca="1">IF($I$1&lt;&gt;"y", "", IFERROR(INDEX(countrylistsize,MATCH(SMALL(NOT(countrylistsize="")*IF(ISNUMBER(countrylistsize),COUNTIF(countrylistsize,"&lt;="&amp;countrylistsize),COUNTIF(countrylistsize,"&lt;="&amp;countrylistsize)+SUM(ISNUMBER(countrylistsize))),ROWS(F$3:F473)+SUM(ISBLANK(countrylistsize))),NOT(countrylistsize="")*IF(ISNUMBER(countrylistsize),COUNTIF(countrylistsize,"&lt;="&amp;countrylistsize),COUNTIF(countrylistsize,"&lt;="&amp;countrylistsize)+SUM(ISNUMBER(countrylistsize))),0)), ""))</f>
        <v/>
      </c>
      <c r="I473" s="70"/>
      <c r="J473" s="67" t="str">
        <f t="array" aca="1" ref="J473" ca="1">IF($I$1&lt;&gt;"y", "", IFERROR(INDEX(admin1listsize,MATCH(SMALL(NOT(admin1listsize="")*IF(ISNUMBER(admin1listsize),COUNTIF(admin1listsize,"&lt;="&amp;admin1listsize),COUNTIF(admin1listsize,"&lt;="&amp;admin1listsize)+SUM(ISNUMBER(admin1listsize))),ROWS(D$3:D473)+SUM(ISBLANK(admin1listsize))),NOT(admin1listsize="")*IF(ISNUMBER(admin1listsize),COUNTIF(admin1listsize,"&lt;="&amp;admin1listsize),COUNTIF(admin1listsize,"&lt;="&amp;admin1listsize)+SUM(ISNUMBER(admin1listsize))),0)), ""))</f>
        <v/>
      </c>
      <c r="K473" s="71"/>
    </row>
    <row r="474" spans="1:11" s="1" customFormat="1" x14ac:dyDescent="0.25">
      <c r="A474" s="93" t="str">
        <f>IF($I$1&lt;&gt;"y", "", IF(ISBLANK(DATA!D475),"",IF(ISBLANK(DATA!K475),"NO DATA",DATA!K475)))</f>
        <v/>
      </c>
      <c r="B474" s="93" t="str">
        <f>IF($I$1&lt;&gt;"y", "",IF(ISBLANK(DATA!D475),"", IF(ISBLANK(DATA!L475),"NO DATA",DATA!L475)))</f>
        <v/>
      </c>
      <c r="C474" s="93" t="str">
        <f t="shared" si="23"/>
        <v/>
      </c>
      <c r="D474" s="93" t="str">
        <f>IF($I$1&lt;&gt;"y", "", IF(C475="", "", IFERROR(LOOKUP(2,1/(COUNTIF($D$2:D473,mergednames)=0),mergednames), "")))</f>
        <v/>
      </c>
      <c r="E474" s="93" t="str">
        <f t="shared" si="22"/>
        <v/>
      </c>
      <c r="F474" s="93" t="str">
        <f>IF($I$1&lt;&gt;"y", "", IF(A475="", "", IFERROR(LOOKUP(2,1/(COUNTIF($F$2:F473,get_country)=0),get_country), "")))</f>
        <v/>
      </c>
      <c r="G474" s="93" t="str">
        <f t="shared" si="21"/>
        <v/>
      </c>
      <c r="H474" s="67" t="str">
        <f t="array" aca="1" ref="H474" ca="1">IF($I$1&lt;&gt;"y", "", IFERROR(INDEX(countrylistsize,MATCH(SMALL(NOT(countrylistsize="")*IF(ISNUMBER(countrylistsize),COUNTIF(countrylistsize,"&lt;="&amp;countrylistsize),COUNTIF(countrylistsize,"&lt;="&amp;countrylistsize)+SUM(ISNUMBER(countrylistsize))),ROWS(F$3:F474)+SUM(ISBLANK(countrylistsize))),NOT(countrylistsize="")*IF(ISNUMBER(countrylistsize),COUNTIF(countrylistsize,"&lt;="&amp;countrylistsize),COUNTIF(countrylistsize,"&lt;="&amp;countrylistsize)+SUM(ISNUMBER(countrylistsize))),0)), ""))</f>
        <v/>
      </c>
      <c r="I474" s="70"/>
      <c r="J474" s="67" t="str">
        <f t="array" aca="1" ref="J474" ca="1">IF($I$1&lt;&gt;"y", "", IFERROR(INDEX(admin1listsize,MATCH(SMALL(NOT(admin1listsize="")*IF(ISNUMBER(admin1listsize),COUNTIF(admin1listsize,"&lt;="&amp;admin1listsize),COUNTIF(admin1listsize,"&lt;="&amp;admin1listsize)+SUM(ISNUMBER(admin1listsize))),ROWS(D$3:D474)+SUM(ISBLANK(admin1listsize))),NOT(admin1listsize="")*IF(ISNUMBER(admin1listsize),COUNTIF(admin1listsize,"&lt;="&amp;admin1listsize),COUNTIF(admin1listsize,"&lt;="&amp;admin1listsize)+SUM(ISNUMBER(admin1listsize))),0)), ""))</f>
        <v/>
      </c>
      <c r="K474" s="71"/>
    </row>
    <row r="475" spans="1:11" s="1" customFormat="1" x14ac:dyDescent="0.25">
      <c r="A475" s="93" t="str">
        <f>IF($I$1&lt;&gt;"y", "", IF(ISBLANK(DATA!D476),"",IF(ISBLANK(DATA!K476),"NO DATA",DATA!K476)))</f>
        <v/>
      </c>
      <c r="B475" s="93" t="str">
        <f>IF($I$1&lt;&gt;"y", "",IF(ISBLANK(DATA!D476),"", IF(ISBLANK(DATA!L476),"NO DATA",DATA!L476)))</f>
        <v/>
      </c>
      <c r="C475" s="93" t="str">
        <f t="shared" si="23"/>
        <v/>
      </c>
      <c r="D475" s="93" t="str">
        <f>IF($I$1&lt;&gt;"y", "", IF(C476="", "", IFERROR(LOOKUP(2,1/(COUNTIF($D$2:D474,mergednames)=0),mergednames), "")))</f>
        <v/>
      </c>
      <c r="E475" s="93" t="str">
        <f t="shared" si="22"/>
        <v/>
      </c>
      <c r="F475" s="93" t="str">
        <f>IF($I$1&lt;&gt;"y", "", IF(A476="", "", IFERROR(LOOKUP(2,1/(COUNTIF($F$2:F474,get_country)=0),get_country), "")))</f>
        <v/>
      </c>
      <c r="G475" s="93" t="str">
        <f t="shared" si="21"/>
        <v/>
      </c>
      <c r="H475" s="67" t="str">
        <f t="array" aca="1" ref="H475" ca="1">IF($I$1&lt;&gt;"y", "", IFERROR(INDEX(countrylistsize,MATCH(SMALL(NOT(countrylistsize="")*IF(ISNUMBER(countrylistsize),COUNTIF(countrylistsize,"&lt;="&amp;countrylistsize),COUNTIF(countrylistsize,"&lt;="&amp;countrylistsize)+SUM(ISNUMBER(countrylistsize))),ROWS(F$3:F475)+SUM(ISBLANK(countrylistsize))),NOT(countrylistsize="")*IF(ISNUMBER(countrylistsize),COUNTIF(countrylistsize,"&lt;="&amp;countrylistsize),COUNTIF(countrylistsize,"&lt;="&amp;countrylistsize)+SUM(ISNUMBER(countrylistsize))),0)), ""))</f>
        <v/>
      </c>
      <c r="I475" s="70"/>
      <c r="J475" s="67" t="str">
        <f t="array" aca="1" ref="J475" ca="1">IF($I$1&lt;&gt;"y", "", IFERROR(INDEX(admin1listsize,MATCH(SMALL(NOT(admin1listsize="")*IF(ISNUMBER(admin1listsize),COUNTIF(admin1listsize,"&lt;="&amp;admin1listsize),COUNTIF(admin1listsize,"&lt;="&amp;admin1listsize)+SUM(ISNUMBER(admin1listsize))),ROWS(D$3:D475)+SUM(ISBLANK(admin1listsize))),NOT(admin1listsize="")*IF(ISNUMBER(admin1listsize),COUNTIF(admin1listsize,"&lt;="&amp;admin1listsize),COUNTIF(admin1listsize,"&lt;="&amp;admin1listsize)+SUM(ISNUMBER(admin1listsize))),0)), ""))</f>
        <v/>
      </c>
      <c r="K475" s="71"/>
    </row>
    <row r="476" spans="1:11" s="1" customFormat="1" x14ac:dyDescent="0.25">
      <c r="A476" s="93" t="str">
        <f>IF($I$1&lt;&gt;"y", "", IF(ISBLANK(DATA!D477),"",IF(ISBLANK(DATA!K477),"NO DATA",DATA!K477)))</f>
        <v/>
      </c>
      <c r="B476" s="93" t="str">
        <f>IF($I$1&lt;&gt;"y", "",IF(ISBLANK(DATA!D477),"", IF(ISBLANK(DATA!L477),"NO DATA",DATA!L477)))</f>
        <v/>
      </c>
      <c r="C476" s="93" t="str">
        <f t="shared" si="23"/>
        <v/>
      </c>
      <c r="D476" s="93" t="str">
        <f>IF($I$1&lt;&gt;"y", "", IF(C477="", "", IFERROR(LOOKUP(2,1/(COUNTIF($D$2:D475,mergednames)=0),mergednames), "")))</f>
        <v/>
      </c>
      <c r="E476" s="93" t="str">
        <f t="shared" si="22"/>
        <v/>
      </c>
      <c r="F476" s="93" t="str">
        <f>IF($I$1&lt;&gt;"y", "", IF(A477="", "", IFERROR(LOOKUP(2,1/(COUNTIF($F$2:F475,get_country)=0),get_country), "")))</f>
        <v/>
      </c>
      <c r="G476" s="93" t="str">
        <f t="shared" si="21"/>
        <v/>
      </c>
      <c r="H476" s="67" t="str">
        <f t="array" aca="1" ref="H476" ca="1">IF($I$1&lt;&gt;"y", "", IFERROR(INDEX(countrylistsize,MATCH(SMALL(NOT(countrylistsize="")*IF(ISNUMBER(countrylistsize),COUNTIF(countrylistsize,"&lt;="&amp;countrylistsize),COUNTIF(countrylistsize,"&lt;="&amp;countrylistsize)+SUM(ISNUMBER(countrylistsize))),ROWS(F$3:F476)+SUM(ISBLANK(countrylistsize))),NOT(countrylistsize="")*IF(ISNUMBER(countrylistsize),COUNTIF(countrylistsize,"&lt;="&amp;countrylistsize),COUNTIF(countrylistsize,"&lt;="&amp;countrylistsize)+SUM(ISNUMBER(countrylistsize))),0)), ""))</f>
        <v/>
      </c>
      <c r="I476" s="70"/>
      <c r="J476" s="67" t="str">
        <f t="array" aca="1" ref="J476" ca="1">IF($I$1&lt;&gt;"y", "", IFERROR(INDEX(admin1listsize,MATCH(SMALL(NOT(admin1listsize="")*IF(ISNUMBER(admin1listsize),COUNTIF(admin1listsize,"&lt;="&amp;admin1listsize),COUNTIF(admin1listsize,"&lt;="&amp;admin1listsize)+SUM(ISNUMBER(admin1listsize))),ROWS(D$3:D476)+SUM(ISBLANK(admin1listsize))),NOT(admin1listsize="")*IF(ISNUMBER(admin1listsize),COUNTIF(admin1listsize,"&lt;="&amp;admin1listsize),COUNTIF(admin1listsize,"&lt;="&amp;admin1listsize)+SUM(ISNUMBER(admin1listsize))),0)), ""))</f>
        <v/>
      </c>
      <c r="K476" s="71"/>
    </row>
    <row r="477" spans="1:11" s="1" customFormat="1" x14ac:dyDescent="0.25">
      <c r="A477" s="93" t="str">
        <f>IF($I$1&lt;&gt;"y", "", IF(ISBLANK(DATA!D478),"",IF(ISBLANK(DATA!K478),"NO DATA",DATA!K478)))</f>
        <v/>
      </c>
      <c r="B477" s="93" t="str">
        <f>IF($I$1&lt;&gt;"y", "",IF(ISBLANK(DATA!D478),"", IF(ISBLANK(DATA!L478),"NO DATA",DATA!L478)))</f>
        <v/>
      </c>
      <c r="C477" s="93" t="str">
        <f t="shared" si="23"/>
        <v/>
      </c>
      <c r="D477" s="93" t="str">
        <f>IF($I$1&lt;&gt;"y", "", IF(C478="", "", IFERROR(LOOKUP(2,1/(COUNTIF($D$2:D476,mergednames)=0),mergednames), "")))</f>
        <v/>
      </c>
      <c r="E477" s="93" t="str">
        <f t="shared" si="22"/>
        <v/>
      </c>
      <c r="F477" s="93" t="str">
        <f>IF($I$1&lt;&gt;"y", "", IF(A478="", "", IFERROR(LOOKUP(2,1/(COUNTIF($F$2:F476,get_country)=0),get_country), "")))</f>
        <v/>
      </c>
      <c r="G477" s="93" t="str">
        <f t="shared" si="21"/>
        <v/>
      </c>
      <c r="H477" s="67" t="str">
        <f t="array" aca="1" ref="H477" ca="1">IF($I$1&lt;&gt;"y", "", IFERROR(INDEX(countrylistsize,MATCH(SMALL(NOT(countrylistsize="")*IF(ISNUMBER(countrylistsize),COUNTIF(countrylistsize,"&lt;="&amp;countrylistsize),COUNTIF(countrylistsize,"&lt;="&amp;countrylistsize)+SUM(ISNUMBER(countrylistsize))),ROWS(F$3:F477)+SUM(ISBLANK(countrylistsize))),NOT(countrylistsize="")*IF(ISNUMBER(countrylistsize),COUNTIF(countrylistsize,"&lt;="&amp;countrylistsize),COUNTIF(countrylistsize,"&lt;="&amp;countrylistsize)+SUM(ISNUMBER(countrylistsize))),0)), ""))</f>
        <v/>
      </c>
      <c r="I477" s="70"/>
      <c r="J477" s="67" t="str">
        <f t="array" aca="1" ref="J477" ca="1">IF($I$1&lt;&gt;"y", "", IFERROR(INDEX(admin1listsize,MATCH(SMALL(NOT(admin1listsize="")*IF(ISNUMBER(admin1listsize),COUNTIF(admin1listsize,"&lt;="&amp;admin1listsize),COUNTIF(admin1listsize,"&lt;="&amp;admin1listsize)+SUM(ISNUMBER(admin1listsize))),ROWS(D$3:D477)+SUM(ISBLANK(admin1listsize))),NOT(admin1listsize="")*IF(ISNUMBER(admin1listsize),COUNTIF(admin1listsize,"&lt;="&amp;admin1listsize),COUNTIF(admin1listsize,"&lt;="&amp;admin1listsize)+SUM(ISNUMBER(admin1listsize))),0)), ""))</f>
        <v/>
      </c>
      <c r="K477" s="71"/>
    </row>
    <row r="478" spans="1:11" s="1" customFormat="1" x14ac:dyDescent="0.25">
      <c r="A478" s="93" t="str">
        <f>IF($I$1&lt;&gt;"y", "", IF(ISBLANK(DATA!D479),"",IF(ISBLANK(DATA!K479),"NO DATA",DATA!K479)))</f>
        <v/>
      </c>
      <c r="B478" s="93" t="str">
        <f>IF($I$1&lt;&gt;"y", "",IF(ISBLANK(DATA!D479),"", IF(ISBLANK(DATA!L479),"NO DATA",DATA!L479)))</f>
        <v/>
      </c>
      <c r="C478" s="93" t="str">
        <f t="shared" si="23"/>
        <v/>
      </c>
      <c r="D478" s="93" t="str">
        <f>IF($I$1&lt;&gt;"y", "", IF(C479="", "", IFERROR(LOOKUP(2,1/(COUNTIF($D$2:D477,mergednames)=0),mergednames), "")))</f>
        <v/>
      </c>
      <c r="E478" s="93" t="str">
        <f t="shared" si="22"/>
        <v/>
      </c>
      <c r="F478" s="93" t="str">
        <f>IF($I$1&lt;&gt;"y", "", IF(A479="", "", IFERROR(LOOKUP(2,1/(COUNTIF($F$2:F477,get_country)=0),get_country), "")))</f>
        <v/>
      </c>
      <c r="G478" s="93" t="str">
        <f t="shared" si="21"/>
        <v/>
      </c>
      <c r="H478" s="67" t="str">
        <f t="array" aca="1" ref="H478" ca="1">IF($I$1&lt;&gt;"y", "", IFERROR(INDEX(countrylistsize,MATCH(SMALL(NOT(countrylistsize="")*IF(ISNUMBER(countrylistsize),COUNTIF(countrylistsize,"&lt;="&amp;countrylistsize),COUNTIF(countrylistsize,"&lt;="&amp;countrylistsize)+SUM(ISNUMBER(countrylistsize))),ROWS(F$3:F478)+SUM(ISBLANK(countrylistsize))),NOT(countrylistsize="")*IF(ISNUMBER(countrylistsize),COUNTIF(countrylistsize,"&lt;="&amp;countrylistsize),COUNTIF(countrylistsize,"&lt;="&amp;countrylistsize)+SUM(ISNUMBER(countrylistsize))),0)), ""))</f>
        <v/>
      </c>
      <c r="I478" s="70"/>
      <c r="J478" s="67" t="str">
        <f t="array" aca="1" ref="J478" ca="1">IF($I$1&lt;&gt;"y", "", IFERROR(INDEX(admin1listsize,MATCH(SMALL(NOT(admin1listsize="")*IF(ISNUMBER(admin1listsize),COUNTIF(admin1listsize,"&lt;="&amp;admin1listsize),COUNTIF(admin1listsize,"&lt;="&amp;admin1listsize)+SUM(ISNUMBER(admin1listsize))),ROWS(D$3:D478)+SUM(ISBLANK(admin1listsize))),NOT(admin1listsize="")*IF(ISNUMBER(admin1listsize),COUNTIF(admin1listsize,"&lt;="&amp;admin1listsize),COUNTIF(admin1listsize,"&lt;="&amp;admin1listsize)+SUM(ISNUMBER(admin1listsize))),0)), ""))</f>
        <v/>
      </c>
      <c r="K478" s="71"/>
    </row>
    <row r="479" spans="1:11" s="1" customFormat="1" x14ac:dyDescent="0.25">
      <c r="A479" s="93" t="str">
        <f>IF($I$1&lt;&gt;"y", "", IF(ISBLANK(DATA!D480),"",IF(ISBLANK(DATA!K480),"NO DATA",DATA!K480)))</f>
        <v/>
      </c>
      <c r="B479" s="93" t="str">
        <f>IF($I$1&lt;&gt;"y", "",IF(ISBLANK(DATA!D480),"", IF(ISBLANK(DATA!L480),"NO DATA",DATA!L480)))</f>
        <v/>
      </c>
      <c r="C479" s="93" t="str">
        <f t="shared" si="23"/>
        <v/>
      </c>
      <c r="D479" s="93" t="str">
        <f>IF($I$1&lt;&gt;"y", "", IF(C480="", "", IFERROR(LOOKUP(2,1/(COUNTIF($D$2:D478,mergednames)=0),mergednames), "")))</f>
        <v/>
      </c>
      <c r="E479" s="93" t="str">
        <f t="shared" si="22"/>
        <v/>
      </c>
      <c r="F479" s="93" t="str">
        <f>IF($I$1&lt;&gt;"y", "", IF(A480="", "", IFERROR(LOOKUP(2,1/(COUNTIF($F$2:F478,get_country)=0),get_country), "")))</f>
        <v/>
      </c>
      <c r="G479" s="93" t="str">
        <f t="shared" si="21"/>
        <v/>
      </c>
      <c r="H479" s="67" t="str">
        <f t="array" aca="1" ref="H479" ca="1">IF($I$1&lt;&gt;"y", "", IFERROR(INDEX(countrylistsize,MATCH(SMALL(NOT(countrylistsize="")*IF(ISNUMBER(countrylistsize),COUNTIF(countrylistsize,"&lt;="&amp;countrylistsize),COUNTIF(countrylistsize,"&lt;="&amp;countrylistsize)+SUM(ISNUMBER(countrylistsize))),ROWS(F$3:F479)+SUM(ISBLANK(countrylistsize))),NOT(countrylistsize="")*IF(ISNUMBER(countrylistsize),COUNTIF(countrylistsize,"&lt;="&amp;countrylistsize),COUNTIF(countrylistsize,"&lt;="&amp;countrylistsize)+SUM(ISNUMBER(countrylistsize))),0)), ""))</f>
        <v/>
      </c>
      <c r="I479" s="70"/>
      <c r="J479" s="67" t="str">
        <f t="array" aca="1" ref="J479" ca="1">IF($I$1&lt;&gt;"y", "", IFERROR(INDEX(admin1listsize,MATCH(SMALL(NOT(admin1listsize="")*IF(ISNUMBER(admin1listsize),COUNTIF(admin1listsize,"&lt;="&amp;admin1listsize),COUNTIF(admin1listsize,"&lt;="&amp;admin1listsize)+SUM(ISNUMBER(admin1listsize))),ROWS(D$3:D479)+SUM(ISBLANK(admin1listsize))),NOT(admin1listsize="")*IF(ISNUMBER(admin1listsize),COUNTIF(admin1listsize,"&lt;="&amp;admin1listsize),COUNTIF(admin1listsize,"&lt;="&amp;admin1listsize)+SUM(ISNUMBER(admin1listsize))),0)), ""))</f>
        <v/>
      </c>
      <c r="K479" s="71"/>
    </row>
    <row r="480" spans="1:11" s="1" customFormat="1" x14ac:dyDescent="0.25">
      <c r="A480" s="93" t="str">
        <f>IF($I$1&lt;&gt;"y", "", IF(ISBLANK(DATA!D481),"",IF(ISBLANK(DATA!K481),"NO DATA",DATA!K481)))</f>
        <v/>
      </c>
      <c r="B480" s="93" t="str">
        <f>IF($I$1&lt;&gt;"y", "",IF(ISBLANK(DATA!D481),"", IF(ISBLANK(DATA!L481),"NO DATA",DATA!L481)))</f>
        <v/>
      </c>
      <c r="C480" s="93" t="str">
        <f t="shared" si="23"/>
        <v/>
      </c>
      <c r="D480" s="93" t="str">
        <f>IF($I$1&lt;&gt;"y", "", IF(C481="", "", IFERROR(LOOKUP(2,1/(COUNTIF($D$2:D479,mergednames)=0),mergednames), "")))</f>
        <v/>
      </c>
      <c r="E480" s="93" t="str">
        <f t="shared" si="22"/>
        <v/>
      </c>
      <c r="F480" s="93" t="str">
        <f>IF($I$1&lt;&gt;"y", "", IF(A481="", "", IFERROR(LOOKUP(2,1/(COUNTIF($F$2:F479,get_country)=0),get_country), "")))</f>
        <v/>
      </c>
      <c r="G480" s="93" t="str">
        <f t="shared" si="21"/>
        <v/>
      </c>
      <c r="H480" s="67" t="str">
        <f t="array" aca="1" ref="H480" ca="1">IF($I$1&lt;&gt;"y", "", IFERROR(INDEX(countrylistsize,MATCH(SMALL(NOT(countrylistsize="")*IF(ISNUMBER(countrylistsize),COUNTIF(countrylistsize,"&lt;="&amp;countrylistsize),COUNTIF(countrylistsize,"&lt;="&amp;countrylistsize)+SUM(ISNUMBER(countrylistsize))),ROWS(F$3:F480)+SUM(ISBLANK(countrylistsize))),NOT(countrylistsize="")*IF(ISNUMBER(countrylistsize),COUNTIF(countrylistsize,"&lt;="&amp;countrylistsize),COUNTIF(countrylistsize,"&lt;="&amp;countrylistsize)+SUM(ISNUMBER(countrylistsize))),0)), ""))</f>
        <v/>
      </c>
      <c r="I480" s="70"/>
      <c r="J480" s="67" t="str">
        <f t="array" aca="1" ref="J480" ca="1">IF($I$1&lt;&gt;"y", "", IFERROR(INDEX(admin1listsize,MATCH(SMALL(NOT(admin1listsize="")*IF(ISNUMBER(admin1listsize),COUNTIF(admin1listsize,"&lt;="&amp;admin1listsize),COUNTIF(admin1listsize,"&lt;="&amp;admin1listsize)+SUM(ISNUMBER(admin1listsize))),ROWS(D$3:D480)+SUM(ISBLANK(admin1listsize))),NOT(admin1listsize="")*IF(ISNUMBER(admin1listsize),COUNTIF(admin1listsize,"&lt;="&amp;admin1listsize),COUNTIF(admin1listsize,"&lt;="&amp;admin1listsize)+SUM(ISNUMBER(admin1listsize))),0)), ""))</f>
        <v/>
      </c>
      <c r="K480" s="71"/>
    </row>
    <row r="481" spans="1:11" s="1" customFormat="1" x14ac:dyDescent="0.25">
      <c r="A481" s="93" t="str">
        <f>IF($I$1&lt;&gt;"y", "", IF(ISBLANK(DATA!D482),"",IF(ISBLANK(DATA!K482),"NO DATA",DATA!K482)))</f>
        <v/>
      </c>
      <c r="B481" s="93" t="str">
        <f>IF($I$1&lt;&gt;"y", "",IF(ISBLANK(DATA!D482),"", IF(ISBLANK(DATA!L482),"NO DATA",DATA!L482)))</f>
        <v/>
      </c>
      <c r="C481" s="93" t="str">
        <f t="shared" si="23"/>
        <v/>
      </c>
      <c r="D481" s="93" t="str">
        <f>IF($I$1&lt;&gt;"y", "", IF(C482="", "", IFERROR(LOOKUP(2,1/(COUNTIF($D$2:D480,mergednames)=0),mergednames), "")))</f>
        <v/>
      </c>
      <c r="E481" s="93" t="str">
        <f t="shared" si="22"/>
        <v/>
      </c>
      <c r="F481" s="93" t="str">
        <f>IF($I$1&lt;&gt;"y", "", IF(A482="", "", IFERROR(LOOKUP(2,1/(COUNTIF($F$2:F480,get_country)=0),get_country), "")))</f>
        <v/>
      </c>
      <c r="G481" s="93" t="str">
        <f t="shared" si="21"/>
        <v/>
      </c>
      <c r="H481" s="67" t="str">
        <f t="array" aca="1" ref="H481" ca="1">IF($I$1&lt;&gt;"y", "", IFERROR(INDEX(countrylistsize,MATCH(SMALL(NOT(countrylistsize="")*IF(ISNUMBER(countrylistsize),COUNTIF(countrylistsize,"&lt;="&amp;countrylistsize),COUNTIF(countrylistsize,"&lt;="&amp;countrylistsize)+SUM(ISNUMBER(countrylistsize))),ROWS(F$3:F481)+SUM(ISBLANK(countrylistsize))),NOT(countrylistsize="")*IF(ISNUMBER(countrylistsize),COUNTIF(countrylistsize,"&lt;="&amp;countrylistsize),COUNTIF(countrylistsize,"&lt;="&amp;countrylistsize)+SUM(ISNUMBER(countrylistsize))),0)), ""))</f>
        <v/>
      </c>
      <c r="I481" s="70"/>
      <c r="J481" s="67" t="str">
        <f t="array" aca="1" ref="J481" ca="1">IF($I$1&lt;&gt;"y", "", IFERROR(INDEX(admin1listsize,MATCH(SMALL(NOT(admin1listsize="")*IF(ISNUMBER(admin1listsize),COUNTIF(admin1listsize,"&lt;="&amp;admin1listsize),COUNTIF(admin1listsize,"&lt;="&amp;admin1listsize)+SUM(ISNUMBER(admin1listsize))),ROWS(D$3:D481)+SUM(ISBLANK(admin1listsize))),NOT(admin1listsize="")*IF(ISNUMBER(admin1listsize),COUNTIF(admin1listsize,"&lt;="&amp;admin1listsize),COUNTIF(admin1listsize,"&lt;="&amp;admin1listsize)+SUM(ISNUMBER(admin1listsize))),0)), ""))</f>
        <v/>
      </c>
      <c r="K481" s="71"/>
    </row>
    <row r="482" spans="1:11" s="1" customFormat="1" x14ac:dyDescent="0.25">
      <c r="A482" s="93" t="str">
        <f>IF($I$1&lt;&gt;"y", "", IF(ISBLANK(DATA!D483),"",IF(ISBLANK(DATA!K483),"NO DATA",DATA!K483)))</f>
        <v/>
      </c>
      <c r="B482" s="93" t="str">
        <f>IF($I$1&lt;&gt;"y", "",IF(ISBLANK(DATA!D483),"", IF(ISBLANK(DATA!L483),"NO DATA",DATA!L483)))</f>
        <v/>
      </c>
      <c r="C482" s="93" t="str">
        <f t="shared" si="23"/>
        <v/>
      </c>
      <c r="D482" s="93" t="str">
        <f>IF($I$1&lt;&gt;"y", "", IF(C483="", "", IFERROR(LOOKUP(2,1/(COUNTIF($D$2:D481,mergednames)=0),mergednames), "")))</f>
        <v/>
      </c>
      <c r="E482" s="93" t="str">
        <f t="shared" si="22"/>
        <v/>
      </c>
      <c r="F482" s="93" t="str">
        <f>IF($I$1&lt;&gt;"y", "", IF(A483="", "", IFERROR(LOOKUP(2,1/(COUNTIF($F$2:F481,get_country)=0),get_country), "")))</f>
        <v/>
      </c>
      <c r="G482" s="93" t="str">
        <f t="shared" si="21"/>
        <v/>
      </c>
      <c r="H482" s="67" t="str">
        <f t="array" aca="1" ref="H482" ca="1">IF($I$1&lt;&gt;"y", "", IFERROR(INDEX(countrylistsize,MATCH(SMALL(NOT(countrylistsize="")*IF(ISNUMBER(countrylistsize),COUNTIF(countrylistsize,"&lt;="&amp;countrylistsize),COUNTIF(countrylistsize,"&lt;="&amp;countrylistsize)+SUM(ISNUMBER(countrylistsize))),ROWS(F$3:F482)+SUM(ISBLANK(countrylistsize))),NOT(countrylistsize="")*IF(ISNUMBER(countrylistsize),COUNTIF(countrylistsize,"&lt;="&amp;countrylistsize),COUNTIF(countrylistsize,"&lt;="&amp;countrylistsize)+SUM(ISNUMBER(countrylistsize))),0)), ""))</f>
        <v/>
      </c>
      <c r="I482" s="70"/>
      <c r="J482" s="67" t="str">
        <f t="array" aca="1" ref="J482" ca="1">IF($I$1&lt;&gt;"y", "", IFERROR(INDEX(admin1listsize,MATCH(SMALL(NOT(admin1listsize="")*IF(ISNUMBER(admin1listsize),COUNTIF(admin1listsize,"&lt;="&amp;admin1listsize),COUNTIF(admin1listsize,"&lt;="&amp;admin1listsize)+SUM(ISNUMBER(admin1listsize))),ROWS(D$3:D482)+SUM(ISBLANK(admin1listsize))),NOT(admin1listsize="")*IF(ISNUMBER(admin1listsize),COUNTIF(admin1listsize,"&lt;="&amp;admin1listsize),COUNTIF(admin1listsize,"&lt;="&amp;admin1listsize)+SUM(ISNUMBER(admin1listsize))),0)), ""))</f>
        <v/>
      </c>
      <c r="K482" s="71"/>
    </row>
    <row r="483" spans="1:11" s="1" customFormat="1" x14ac:dyDescent="0.25">
      <c r="A483" s="93" t="str">
        <f>IF($I$1&lt;&gt;"y", "", IF(ISBLANK(DATA!D484),"",IF(ISBLANK(DATA!K484),"NO DATA",DATA!K484)))</f>
        <v/>
      </c>
      <c r="B483" s="93" t="str">
        <f>IF($I$1&lt;&gt;"y", "",IF(ISBLANK(DATA!D484),"", IF(ISBLANK(DATA!L484),"NO DATA",DATA!L484)))</f>
        <v/>
      </c>
      <c r="C483" s="93" t="str">
        <f t="shared" si="23"/>
        <v/>
      </c>
      <c r="D483" s="93" t="str">
        <f>IF($I$1&lt;&gt;"y", "", IF(C484="", "", IFERROR(LOOKUP(2,1/(COUNTIF($D$2:D482,mergednames)=0),mergednames), "")))</f>
        <v/>
      </c>
      <c r="E483" s="93" t="str">
        <f t="shared" si="22"/>
        <v/>
      </c>
      <c r="F483" s="93" t="str">
        <f>IF($I$1&lt;&gt;"y", "", IF(A484="", "", IFERROR(LOOKUP(2,1/(COUNTIF($F$2:F482,get_country)=0),get_country), "")))</f>
        <v/>
      </c>
      <c r="G483" s="93" t="str">
        <f t="shared" si="21"/>
        <v/>
      </c>
      <c r="H483" s="67" t="str">
        <f t="array" aca="1" ref="H483" ca="1">IF($I$1&lt;&gt;"y", "", IFERROR(INDEX(countrylistsize,MATCH(SMALL(NOT(countrylistsize="")*IF(ISNUMBER(countrylistsize),COUNTIF(countrylistsize,"&lt;="&amp;countrylistsize),COUNTIF(countrylistsize,"&lt;="&amp;countrylistsize)+SUM(ISNUMBER(countrylistsize))),ROWS(F$3:F483)+SUM(ISBLANK(countrylistsize))),NOT(countrylistsize="")*IF(ISNUMBER(countrylistsize),COUNTIF(countrylistsize,"&lt;="&amp;countrylistsize),COUNTIF(countrylistsize,"&lt;="&amp;countrylistsize)+SUM(ISNUMBER(countrylistsize))),0)), ""))</f>
        <v/>
      </c>
      <c r="I483" s="70"/>
      <c r="J483" s="67" t="str">
        <f t="array" aca="1" ref="J483" ca="1">IF($I$1&lt;&gt;"y", "", IFERROR(INDEX(admin1listsize,MATCH(SMALL(NOT(admin1listsize="")*IF(ISNUMBER(admin1listsize),COUNTIF(admin1listsize,"&lt;="&amp;admin1listsize),COUNTIF(admin1listsize,"&lt;="&amp;admin1listsize)+SUM(ISNUMBER(admin1listsize))),ROWS(D$3:D483)+SUM(ISBLANK(admin1listsize))),NOT(admin1listsize="")*IF(ISNUMBER(admin1listsize),COUNTIF(admin1listsize,"&lt;="&amp;admin1listsize),COUNTIF(admin1listsize,"&lt;="&amp;admin1listsize)+SUM(ISNUMBER(admin1listsize))),0)), ""))</f>
        <v/>
      </c>
      <c r="K483" s="71"/>
    </row>
    <row r="484" spans="1:11" s="1" customFormat="1" x14ac:dyDescent="0.25">
      <c r="A484" s="93" t="str">
        <f>IF($I$1&lt;&gt;"y", "", IF(ISBLANK(DATA!D485),"",IF(ISBLANK(DATA!K485),"NO DATA",DATA!K485)))</f>
        <v/>
      </c>
      <c r="B484" s="93" t="str">
        <f>IF($I$1&lt;&gt;"y", "",IF(ISBLANK(DATA!D485),"", IF(ISBLANK(DATA!L485),"NO DATA",DATA!L485)))</f>
        <v/>
      </c>
      <c r="C484" s="93" t="str">
        <f t="shared" si="23"/>
        <v/>
      </c>
      <c r="D484" s="93" t="str">
        <f>IF($I$1&lt;&gt;"y", "", IF(C485="", "", IFERROR(LOOKUP(2,1/(COUNTIF($D$2:D483,mergednames)=0),mergednames), "")))</f>
        <v/>
      </c>
      <c r="E484" s="93" t="str">
        <f t="shared" si="22"/>
        <v/>
      </c>
      <c r="F484" s="93" t="str">
        <f>IF($I$1&lt;&gt;"y", "", IF(A485="", "", IFERROR(LOOKUP(2,1/(COUNTIF($F$2:F483,get_country)=0),get_country), "")))</f>
        <v/>
      </c>
      <c r="G484" s="93" t="str">
        <f t="shared" si="21"/>
        <v/>
      </c>
      <c r="H484" s="67" t="str">
        <f t="array" aca="1" ref="H484" ca="1">IF($I$1&lt;&gt;"y", "", IFERROR(INDEX(countrylistsize,MATCH(SMALL(NOT(countrylistsize="")*IF(ISNUMBER(countrylistsize),COUNTIF(countrylistsize,"&lt;="&amp;countrylistsize),COUNTIF(countrylistsize,"&lt;="&amp;countrylistsize)+SUM(ISNUMBER(countrylistsize))),ROWS(F$3:F484)+SUM(ISBLANK(countrylistsize))),NOT(countrylistsize="")*IF(ISNUMBER(countrylistsize),COUNTIF(countrylistsize,"&lt;="&amp;countrylistsize),COUNTIF(countrylistsize,"&lt;="&amp;countrylistsize)+SUM(ISNUMBER(countrylistsize))),0)), ""))</f>
        <v/>
      </c>
      <c r="I484" s="70"/>
      <c r="J484" s="67" t="str">
        <f t="array" aca="1" ref="J484" ca="1">IF($I$1&lt;&gt;"y", "", IFERROR(INDEX(admin1listsize,MATCH(SMALL(NOT(admin1listsize="")*IF(ISNUMBER(admin1listsize),COUNTIF(admin1listsize,"&lt;="&amp;admin1listsize),COUNTIF(admin1listsize,"&lt;="&amp;admin1listsize)+SUM(ISNUMBER(admin1listsize))),ROWS(D$3:D484)+SUM(ISBLANK(admin1listsize))),NOT(admin1listsize="")*IF(ISNUMBER(admin1listsize),COUNTIF(admin1listsize,"&lt;="&amp;admin1listsize),COUNTIF(admin1listsize,"&lt;="&amp;admin1listsize)+SUM(ISNUMBER(admin1listsize))),0)), ""))</f>
        <v/>
      </c>
      <c r="K484" s="71"/>
    </row>
    <row r="485" spans="1:11" s="1" customFormat="1" x14ac:dyDescent="0.25">
      <c r="A485" s="93" t="str">
        <f>IF($I$1&lt;&gt;"y", "", IF(ISBLANK(DATA!D486),"",IF(ISBLANK(DATA!K486),"NO DATA",DATA!K486)))</f>
        <v/>
      </c>
      <c r="B485" s="93" t="str">
        <f>IF($I$1&lt;&gt;"y", "",IF(ISBLANK(DATA!D486),"", IF(ISBLANK(DATA!L486),"NO DATA",DATA!L486)))</f>
        <v/>
      </c>
      <c r="C485" s="93" t="str">
        <f t="shared" si="23"/>
        <v/>
      </c>
      <c r="D485" s="93" t="str">
        <f>IF($I$1&lt;&gt;"y", "", IF(C486="", "", IFERROR(LOOKUP(2,1/(COUNTIF($D$2:D484,mergednames)=0),mergednames), "")))</f>
        <v/>
      </c>
      <c r="E485" s="93" t="str">
        <f t="shared" si="22"/>
        <v/>
      </c>
      <c r="F485" s="93" t="str">
        <f>IF($I$1&lt;&gt;"y", "", IF(A486="", "", IFERROR(LOOKUP(2,1/(COUNTIF($F$2:F484,get_country)=0),get_country), "")))</f>
        <v/>
      </c>
      <c r="G485" s="93" t="str">
        <f t="shared" si="21"/>
        <v/>
      </c>
      <c r="H485" s="67" t="str">
        <f t="array" aca="1" ref="H485" ca="1">IF($I$1&lt;&gt;"y", "", IFERROR(INDEX(countrylistsize,MATCH(SMALL(NOT(countrylistsize="")*IF(ISNUMBER(countrylistsize),COUNTIF(countrylistsize,"&lt;="&amp;countrylistsize),COUNTIF(countrylistsize,"&lt;="&amp;countrylistsize)+SUM(ISNUMBER(countrylistsize))),ROWS(F$3:F485)+SUM(ISBLANK(countrylistsize))),NOT(countrylistsize="")*IF(ISNUMBER(countrylistsize),COUNTIF(countrylistsize,"&lt;="&amp;countrylistsize),COUNTIF(countrylistsize,"&lt;="&amp;countrylistsize)+SUM(ISNUMBER(countrylistsize))),0)), ""))</f>
        <v/>
      </c>
      <c r="I485" s="70"/>
      <c r="J485" s="67" t="str">
        <f t="array" aca="1" ref="J485" ca="1">IF($I$1&lt;&gt;"y", "", IFERROR(INDEX(admin1listsize,MATCH(SMALL(NOT(admin1listsize="")*IF(ISNUMBER(admin1listsize),COUNTIF(admin1listsize,"&lt;="&amp;admin1listsize),COUNTIF(admin1listsize,"&lt;="&amp;admin1listsize)+SUM(ISNUMBER(admin1listsize))),ROWS(D$3:D485)+SUM(ISBLANK(admin1listsize))),NOT(admin1listsize="")*IF(ISNUMBER(admin1listsize),COUNTIF(admin1listsize,"&lt;="&amp;admin1listsize),COUNTIF(admin1listsize,"&lt;="&amp;admin1listsize)+SUM(ISNUMBER(admin1listsize))),0)), ""))</f>
        <v/>
      </c>
      <c r="K485" s="71"/>
    </row>
    <row r="486" spans="1:11" s="1" customFormat="1" x14ac:dyDescent="0.25">
      <c r="A486" s="93" t="str">
        <f>IF($I$1&lt;&gt;"y", "", IF(ISBLANK(DATA!D487),"",IF(ISBLANK(DATA!K487),"NO DATA",DATA!K487)))</f>
        <v/>
      </c>
      <c r="B486" s="93" t="str">
        <f>IF($I$1&lt;&gt;"y", "",IF(ISBLANK(DATA!D487),"", IF(ISBLANK(DATA!L487),"NO DATA",DATA!L487)))</f>
        <v/>
      </c>
      <c r="C486" s="93" t="str">
        <f t="shared" si="23"/>
        <v/>
      </c>
      <c r="D486" s="93" t="str">
        <f>IF($I$1&lt;&gt;"y", "", IF(C487="", "", IFERROR(LOOKUP(2,1/(COUNTIF($D$2:D485,mergednames)=0),mergednames), "")))</f>
        <v/>
      </c>
      <c r="E486" s="93" t="str">
        <f t="shared" si="22"/>
        <v/>
      </c>
      <c r="F486" s="93" t="str">
        <f>IF($I$1&lt;&gt;"y", "", IF(A487="", "", IFERROR(LOOKUP(2,1/(COUNTIF($F$2:F485,get_country)=0),get_country), "")))</f>
        <v/>
      </c>
      <c r="G486" s="93" t="str">
        <f t="shared" si="21"/>
        <v/>
      </c>
      <c r="H486" s="67" t="str">
        <f t="array" aca="1" ref="H486" ca="1">IF($I$1&lt;&gt;"y", "", IFERROR(INDEX(countrylistsize,MATCH(SMALL(NOT(countrylistsize="")*IF(ISNUMBER(countrylistsize),COUNTIF(countrylistsize,"&lt;="&amp;countrylistsize),COUNTIF(countrylistsize,"&lt;="&amp;countrylistsize)+SUM(ISNUMBER(countrylistsize))),ROWS(F$3:F486)+SUM(ISBLANK(countrylistsize))),NOT(countrylistsize="")*IF(ISNUMBER(countrylistsize),COUNTIF(countrylistsize,"&lt;="&amp;countrylistsize),COUNTIF(countrylistsize,"&lt;="&amp;countrylistsize)+SUM(ISNUMBER(countrylistsize))),0)), ""))</f>
        <v/>
      </c>
      <c r="I486" s="70"/>
      <c r="J486" s="67" t="str">
        <f t="array" aca="1" ref="J486" ca="1">IF($I$1&lt;&gt;"y", "", IFERROR(INDEX(admin1listsize,MATCH(SMALL(NOT(admin1listsize="")*IF(ISNUMBER(admin1listsize),COUNTIF(admin1listsize,"&lt;="&amp;admin1listsize),COUNTIF(admin1listsize,"&lt;="&amp;admin1listsize)+SUM(ISNUMBER(admin1listsize))),ROWS(D$3:D486)+SUM(ISBLANK(admin1listsize))),NOT(admin1listsize="")*IF(ISNUMBER(admin1listsize),COUNTIF(admin1listsize,"&lt;="&amp;admin1listsize),COUNTIF(admin1listsize,"&lt;="&amp;admin1listsize)+SUM(ISNUMBER(admin1listsize))),0)), ""))</f>
        <v/>
      </c>
      <c r="K486" s="71"/>
    </row>
    <row r="487" spans="1:11" s="1" customFormat="1" x14ac:dyDescent="0.25">
      <c r="A487" s="93" t="str">
        <f>IF($I$1&lt;&gt;"y", "", IF(ISBLANK(DATA!D488),"",IF(ISBLANK(DATA!K488),"NO DATA",DATA!K488)))</f>
        <v/>
      </c>
      <c r="B487" s="93" t="str">
        <f>IF($I$1&lt;&gt;"y", "",IF(ISBLANK(DATA!D488),"", IF(ISBLANK(DATA!L488),"NO DATA",DATA!L488)))</f>
        <v/>
      </c>
      <c r="C487" s="93" t="str">
        <f t="shared" si="23"/>
        <v/>
      </c>
      <c r="D487" s="93" t="str">
        <f>IF($I$1&lt;&gt;"y", "", IF(C488="", "", IFERROR(LOOKUP(2,1/(COUNTIF($D$2:D486,mergednames)=0),mergednames), "")))</f>
        <v/>
      </c>
      <c r="E487" s="93" t="str">
        <f t="shared" si="22"/>
        <v/>
      </c>
      <c r="F487" s="93" t="str">
        <f>IF($I$1&lt;&gt;"y", "", IF(A488="", "", IFERROR(LOOKUP(2,1/(COUNTIF($F$2:F486,get_country)=0),get_country), "")))</f>
        <v/>
      </c>
      <c r="G487" s="93" t="str">
        <f t="shared" si="21"/>
        <v/>
      </c>
      <c r="H487" s="67" t="str">
        <f t="array" aca="1" ref="H487" ca="1">IF($I$1&lt;&gt;"y", "", IFERROR(INDEX(countrylistsize,MATCH(SMALL(NOT(countrylistsize="")*IF(ISNUMBER(countrylistsize),COUNTIF(countrylistsize,"&lt;="&amp;countrylistsize),COUNTIF(countrylistsize,"&lt;="&amp;countrylistsize)+SUM(ISNUMBER(countrylistsize))),ROWS(F$3:F487)+SUM(ISBLANK(countrylistsize))),NOT(countrylistsize="")*IF(ISNUMBER(countrylistsize),COUNTIF(countrylistsize,"&lt;="&amp;countrylistsize),COUNTIF(countrylistsize,"&lt;="&amp;countrylistsize)+SUM(ISNUMBER(countrylistsize))),0)), ""))</f>
        <v/>
      </c>
      <c r="I487" s="70"/>
      <c r="J487" s="67" t="str">
        <f t="array" aca="1" ref="J487" ca="1">IF($I$1&lt;&gt;"y", "", IFERROR(INDEX(admin1listsize,MATCH(SMALL(NOT(admin1listsize="")*IF(ISNUMBER(admin1listsize),COUNTIF(admin1listsize,"&lt;="&amp;admin1listsize),COUNTIF(admin1listsize,"&lt;="&amp;admin1listsize)+SUM(ISNUMBER(admin1listsize))),ROWS(D$3:D487)+SUM(ISBLANK(admin1listsize))),NOT(admin1listsize="")*IF(ISNUMBER(admin1listsize),COUNTIF(admin1listsize,"&lt;="&amp;admin1listsize),COUNTIF(admin1listsize,"&lt;="&amp;admin1listsize)+SUM(ISNUMBER(admin1listsize))),0)), ""))</f>
        <v/>
      </c>
      <c r="K487" s="71"/>
    </row>
    <row r="488" spans="1:11" s="1" customFormat="1" x14ac:dyDescent="0.25">
      <c r="A488" s="93" t="str">
        <f>IF($I$1&lt;&gt;"y", "", IF(ISBLANK(DATA!D489),"",IF(ISBLANK(DATA!K489),"NO DATA",DATA!K489)))</f>
        <v/>
      </c>
      <c r="B488" s="93" t="str">
        <f>IF($I$1&lt;&gt;"y", "",IF(ISBLANK(DATA!D489),"", IF(ISBLANK(DATA!L489),"NO DATA",DATA!L489)))</f>
        <v/>
      </c>
      <c r="C488" s="93" t="str">
        <f t="shared" si="23"/>
        <v/>
      </c>
      <c r="D488" s="93" t="str">
        <f>IF($I$1&lt;&gt;"y", "", IF(C489="", "", IFERROR(LOOKUP(2,1/(COUNTIF($D$2:D487,mergednames)=0),mergednames), "")))</f>
        <v/>
      </c>
      <c r="E488" s="93" t="str">
        <f t="shared" si="22"/>
        <v/>
      </c>
      <c r="F488" s="93" t="str">
        <f>IF($I$1&lt;&gt;"y", "", IF(A489="", "", IFERROR(LOOKUP(2,1/(COUNTIF($F$2:F487,get_country)=0),get_country), "")))</f>
        <v/>
      </c>
      <c r="G488" s="93" t="str">
        <f t="shared" si="21"/>
        <v/>
      </c>
      <c r="H488" s="67" t="str">
        <f t="array" aca="1" ref="H488" ca="1">IF($I$1&lt;&gt;"y", "", IFERROR(INDEX(countrylistsize,MATCH(SMALL(NOT(countrylistsize="")*IF(ISNUMBER(countrylistsize),COUNTIF(countrylistsize,"&lt;="&amp;countrylistsize),COUNTIF(countrylistsize,"&lt;="&amp;countrylistsize)+SUM(ISNUMBER(countrylistsize))),ROWS(F$3:F488)+SUM(ISBLANK(countrylistsize))),NOT(countrylistsize="")*IF(ISNUMBER(countrylistsize),COUNTIF(countrylistsize,"&lt;="&amp;countrylistsize),COUNTIF(countrylistsize,"&lt;="&amp;countrylistsize)+SUM(ISNUMBER(countrylistsize))),0)), ""))</f>
        <v/>
      </c>
      <c r="I488" s="70"/>
      <c r="J488" s="67" t="str">
        <f t="array" aca="1" ref="J488" ca="1">IF($I$1&lt;&gt;"y", "", IFERROR(INDEX(admin1listsize,MATCH(SMALL(NOT(admin1listsize="")*IF(ISNUMBER(admin1listsize),COUNTIF(admin1listsize,"&lt;="&amp;admin1listsize),COUNTIF(admin1listsize,"&lt;="&amp;admin1listsize)+SUM(ISNUMBER(admin1listsize))),ROWS(D$3:D488)+SUM(ISBLANK(admin1listsize))),NOT(admin1listsize="")*IF(ISNUMBER(admin1listsize),COUNTIF(admin1listsize,"&lt;="&amp;admin1listsize),COUNTIF(admin1listsize,"&lt;="&amp;admin1listsize)+SUM(ISNUMBER(admin1listsize))),0)), ""))</f>
        <v/>
      </c>
      <c r="K488" s="71"/>
    </row>
    <row r="489" spans="1:11" s="1" customFormat="1" x14ac:dyDescent="0.25">
      <c r="A489" s="93" t="str">
        <f>IF($I$1&lt;&gt;"y", "", IF(ISBLANK(DATA!D490),"",IF(ISBLANK(DATA!K490),"NO DATA",DATA!K490)))</f>
        <v/>
      </c>
      <c r="B489" s="93" t="str">
        <f>IF($I$1&lt;&gt;"y", "",IF(ISBLANK(DATA!D490),"", IF(ISBLANK(DATA!L490),"NO DATA",DATA!L490)))</f>
        <v/>
      </c>
      <c r="C489" s="93" t="str">
        <f t="shared" si="23"/>
        <v/>
      </c>
      <c r="D489" s="93" t="str">
        <f>IF($I$1&lt;&gt;"y", "", IF(C490="", "", IFERROR(LOOKUP(2,1/(COUNTIF($D$2:D488,mergednames)=0),mergednames), "")))</f>
        <v/>
      </c>
      <c r="E489" s="93" t="str">
        <f t="shared" si="22"/>
        <v/>
      </c>
      <c r="F489" s="93" t="str">
        <f>IF($I$1&lt;&gt;"y", "", IF(A490="", "", IFERROR(LOOKUP(2,1/(COUNTIF($F$2:F488,get_country)=0),get_country), "")))</f>
        <v/>
      </c>
      <c r="G489" s="93" t="str">
        <f t="shared" si="21"/>
        <v/>
      </c>
      <c r="H489" s="67" t="str">
        <f t="array" aca="1" ref="H489" ca="1">IF($I$1&lt;&gt;"y", "", IFERROR(INDEX(countrylistsize,MATCH(SMALL(NOT(countrylistsize="")*IF(ISNUMBER(countrylistsize),COUNTIF(countrylistsize,"&lt;="&amp;countrylistsize),COUNTIF(countrylistsize,"&lt;="&amp;countrylistsize)+SUM(ISNUMBER(countrylistsize))),ROWS(F$3:F489)+SUM(ISBLANK(countrylistsize))),NOT(countrylistsize="")*IF(ISNUMBER(countrylistsize),COUNTIF(countrylistsize,"&lt;="&amp;countrylistsize),COUNTIF(countrylistsize,"&lt;="&amp;countrylistsize)+SUM(ISNUMBER(countrylistsize))),0)), ""))</f>
        <v/>
      </c>
      <c r="I489" s="70"/>
      <c r="J489" s="67" t="str">
        <f t="array" aca="1" ref="J489" ca="1">IF($I$1&lt;&gt;"y", "", IFERROR(INDEX(admin1listsize,MATCH(SMALL(NOT(admin1listsize="")*IF(ISNUMBER(admin1listsize),COUNTIF(admin1listsize,"&lt;="&amp;admin1listsize),COUNTIF(admin1listsize,"&lt;="&amp;admin1listsize)+SUM(ISNUMBER(admin1listsize))),ROWS(D$3:D489)+SUM(ISBLANK(admin1listsize))),NOT(admin1listsize="")*IF(ISNUMBER(admin1listsize),COUNTIF(admin1listsize,"&lt;="&amp;admin1listsize),COUNTIF(admin1listsize,"&lt;="&amp;admin1listsize)+SUM(ISNUMBER(admin1listsize))),0)), ""))</f>
        <v/>
      </c>
      <c r="K489" s="71"/>
    </row>
    <row r="490" spans="1:11" s="1" customFormat="1" x14ac:dyDescent="0.25">
      <c r="A490" s="93" t="str">
        <f>IF($I$1&lt;&gt;"y", "", IF(ISBLANK(DATA!D491),"",IF(ISBLANK(DATA!K491),"NO DATA",DATA!K491)))</f>
        <v/>
      </c>
      <c r="B490" s="93" t="str">
        <f>IF($I$1&lt;&gt;"y", "",IF(ISBLANK(DATA!D491),"", IF(ISBLANK(DATA!L491),"NO DATA",DATA!L491)))</f>
        <v/>
      </c>
      <c r="C490" s="93" t="str">
        <f t="shared" si="23"/>
        <v/>
      </c>
      <c r="D490" s="93" t="str">
        <f>IF($I$1&lt;&gt;"y", "", IF(C491="", "", IFERROR(LOOKUP(2,1/(COUNTIF($D$2:D489,mergednames)=0),mergednames), "")))</f>
        <v/>
      </c>
      <c r="E490" s="93" t="str">
        <f t="shared" si="22"/>
        <v/>
      </c>
      <c r="F490" s="93" t="str">
        <f>IF($I$1&lt;&gt;"y", "", IF(A491="", "", IFERROR(LOOKUP(2,1/(COUNTIF($F$2:F489,get_country)=0),get_country), "")))</f>
        <v/>
      </c>
      <c r="G490" s="93" t="str">
        <f t="shared" si="21"/>
        <v/>
      </c>
      <c r="H490" s="67" t="str">
        <f t="array" aca="1" ref="H490" ca="1">IF($I$1&lt;&gt;"y", "", IFERROR(INDEX(countrylistsize,MATCH(SMALL(NOT(countrylistsize="")*IF(ISNUMBER(countrylistsize),COUNTIF(countrylistsize,"&lt;="&amp;countrylistsize),COUNTIF(countrylistsize,"&lt;="&amp;countrylistsize)+SUM(ISNUMBER(countrylistsize))),ROWS(F$3:F490)+SUM(ISBLANK(countrylistsize))),NOT(countrylistsize="")*IF(ISNUMBER(countrylistsize),COUNTIF(countrylistsize,"&lt;="&amp;countrylistsize),COUNTIF(countrylistsize,"&lt;="&amp;countrylistsize)+SUM(ISNUMBER(countrylistsize))),0)), ""))</f>
        <v/>
      </c>
      <c r="I490" s="70"/>
      <c r="J490" s="67" t="str">
        <f t="array" aca="1" ref="J490" ca="1">IF($I$1&lt;&gt;"y", "", IFERROR(INDEX(admin1listsize,MATCH(SMALL(NOT(admin1listsize="")*IF(ISNUMBER(admin1listsize),COUNTIF(admin1listsize,"&lt;="&amp;admin1listsize),COUNTIF(admin1listsize,"&lt;="&amp;admin1listsize)+SUM(ISNUMBER(admin1listsize))),ROWS(D$3:D490)+SUM(ISBLANK(admin1listsize))),NOT(admin1listsize="")*IF(ISNUMBER(admin1listsize),COUNTIF(admin1listsize,"&lt;="&amp;admin1listsize),COUNTIF(admin1listsize,"&lt;="&amp;admin1listsize)+SUM(ISNUMBER(admin1listsize))),0)), ""))</f>
        <v/>
      </c>
      <c r="K490" s="71"/>
    </row>
    <row r="491" spans="1:11" s="1" customFormat="1" x14ac:dyDescent="0.25">
      <c r="A491" s="93" t="str">
        <f>IF($I$1&lt;&gt;"y", "", IF(ISBLANK(DATA!D492),"",IF(ISBLANK(DATA!K492),"NO DATA",DATA!K492)))</f>
        <v/>
      </c>
      <c r="B491" s="93" t="str">
        <f>IF($I$1&lt;&gt;"y", "",IF(ISBLANK(DATA!D492),"", IF(ISBLANK(DATA!L492),"NO DATA",DATA!L492)))</f>
        <v/>
      </c>
      <c r="C491" s="93" t="str">
        <f t="shared" si="23"/>
        <v/>
      </c>
      <c r="D491" s="93" t="str">
        <f>IF($I$1&lt;&gt;"y", "", IF(C492="", "", IFERROR(LOOKUP(2,1/(COUNTIF($D$2:D490,mergednames)=0),mergednames), "")))</f>
        <v/>
      </c>
      <c r="E491" s="93" t="str">
        <f t="shared" si="22"/>
        <v/>
      </c>
      <c r="F491" s="93" t="str">
        <f>IF($I$1&lt;&gt;"y", "", IF(A492="", "", IFERROR(LOOKUP(2,1/(COUNTIF($F$2:F490,get_country)=0),get_country), "")))</f>
        <v/>
      </c>
      <c r="G491" s="93" t="str">
        <f t="shared" si="21"/>
        <v/>
      </c>
      <c r="H491" s="67" t="str">
        <f t="array" aca="1" ref="H491" ca="1">IF($I$1&lt;&gt;"y", "", IFERROR(INDEX(countrylistsize,MATCH(SMALL(NOT(countrylistsize="")*IF(ISNUMBER(countrylistsize),COUNTIF(countrylistsize,"&lt;="&amp;countrylistsize),COUNTIF(countrylistsize,"&lt;="&amp;countrylistsize)+SUM(ISNUMBER(countrylistsize))),ROWS(F$3:F491)+SUM(ISBLANK(countrylistsize))),NOT(countrylistsize="")*IF(ISNUMBER(countrylistsize),COUNTIF(countrylistsize,"&lt;="&amp;countrylistsize),COUNTIF(countrylistsize,"&lt;="&amp;countrylistsize)+SUM(ISNUMBER(countrylistsize))),0)), ""))</f>
        <v/>
      </c>
      <c r="I491" s="70"/>
      <c r="J491" s="67" t="str">
        <f t="array" aca="1" ref="J491" ca="1">IF($I$1&lt;&gt;"y", "", IFERROR(INDEX(admin1listsize,MATCH(SMALL(NOT(admin1listsize="")*IF(ISNUMBER(admin1listsize),COUNTIF(admin1listsize,"&lt;="&amp;admin1listsize),COUNTIF(admin1listsize,"&lt;="&amp;admin1listsize)+SUM(ISNUMBER(admin1listsize))),ROWS(D$3:D491)+SUM(ISBLANK(admin1listsize))),NOT(admin1listsize="")*IF(ISNUMBER(admin1listsize),COUNTIF(admin1listsize,"&lt;="&amp;admin1listsize),COUNTIF(admin1listsize,"&lt;="&amp;admin1listsize)+SUM(ISNUMBER(admin1listsize))),0)), ""))</f>
        <v/>
      </c>
      <c r="K491" s="71"/>
    </row>
    <row r="492" spans="1:11" s="1" customFormat="1" x14ac:dyDescent="0.25">
      <c r="A492" s="93" t="str">
        <f>IF($I$1&lt;&gt;"y", "", IF(ISBLANK(DATA!D493),"",IF(ISBLANK(DATA!K493),"NO DATA",DATA!K493)))</f>
        <v/>
      </c>
      <c r="B492" s="93" t="str">
        <f>IF($I$1&lt;&gt;"y", "",IF(ISBLANK(DATA!D493),"", IF(ISBLANK(DATA!L493),"NO DATA",DATA!L493)))</f>
        <v/>
      </c>
      <c r="C492" s="93" t="str">
        <f t="shared" si="23"/>
        <v/>
      </c>
      <c r="D492" s="93" t="str">
        <f>IF($I$1&lt;&gt;"y", "", IF(C493="", "", IFERROR(LOOKUP(2,1/(COUNTIF($D$2:D491,mergednames)=0),mergednames), "")))</f>
        <v/>
      </c>
      <c r="E492" s="93" t="str">
        <f t="shared" si="22"/>
        <v/>
      </c>
      <c r="F492" s="93" t="str">
        <f>IF($I$1&lt;&gt;"y", "", IF(A493="", "", IFERROR(LOOKUP(2,1/(COUNTIF($F$2:F491,get_country)=0),get_country), "")))</f>
        <v/>
      </c>
      <c r="G492" s="93" t="str">
        <f t="shared" si="21"/>
        <v/>
      </c>
      <c r="H492" s="67" t="str">
        <f t="array" aca="1" ref="H492" ca="1">IF($I$1&lt;&gt;"y", "", IFERROR(INDEX(countrylistsize,MATCH(SMALL(NOT(countrylistsize="")*IF(ISNUMBER(countrylistsize),COUNTIF(countrylistsize,"&lt;="&amp;countrylistsize),COUNTIF(countrylistsize,"&lt;="&amp;countrylistsize)+SUM(ISNUMBER(countrylistsize))),ROWS(F$3:F492)+SUM(ISBLANK(countrylistsize))),NOT(countrylistsize="")*IF(ISNUMBER(countrylistsize),COUNTIF(countrylistsize,"&lt;="&amp;countrylistsize),COUNTIF(countrylistsize,"&lt;="&amp;countrylistsize)+SUM(ISNUMBER(countrylistsize))),0)), ""))</f>
        <v/>
      </c>
      <c r="I492" s="70"/>
      <c r="J492" s="67" t="str">
        <f t="array" aca="1" ref="J492" ca="1">IF($I$1&lt;&gt;"y", "", IFERROR(INDEX(admin1listsize,MATCH(SMALL(NOT(admin1listsize="")*IF(ISNUMBER(admin1listsize),COUNTIF(admin1listsize,"&lt;="&amp;admin1listsize),COUNTIF(admin1listsize,"&lt;="&amp;admin1listsize)+SUM(ISNUMBER(admin1listsize))),ROWS(D$3:D492)+SUM(ISBLANK(admin1listsize))),NOT(admin1listsize="")*IF(ISNUMBER(admin1listsize),COUNTIF(admin1listsize,"&lt;="&amp;admin1listsize),COUNTIF(admin1listsize,"&lt;="&amp;admin1listsize)+SUM(ISNUMBER(admin1listsize))),0)), ""))</f>
        <v/>
      </c>
      <c r="K492" s="71"/>
    </row>
    <row r="493" spans="1:11" s="1" customFormat="1" x14ac:dyDescent="0.25">
      <c r="A493" s="93" t="str">
        <f>IF($I$1&lt;&gt;"y", "", IF(ISBLANK(DATA!D494),"",IF(ISBLANK(DATA!K494),"NO DATA",DATA!K494)))</f>
        <v/>
      </c>
      <c r="B493" s="93" t="str">
        <f>IF($I$1&lt;&gt;"y", "",IF(ISBLANK(DATA!D494),"", IF(ISBLANK(DATA!L494),"NO DATA",DATA!L494)))</f>
        <v/>
      </c>
      <c r="C493" s="93" t="str">
        <f t="shared" si="23"/>
        <v/>
      </c>
      <c r="D493" s="93" t="str">
        <f>IF($I$1&lt;&gt;"y", "", IF(C494="", "", IFERROR(LOOKUP(2,1/(COUNTIF($D$2:D492,mergednames)=0),mergednames), "")))</f>
        <v/>
      </c>
      <c r="E493" s="93" t="str">
        <f t="shared" si="22"/>
        <v/>
      </c>
      <c r="F493" s="93" t="str">
        <f>IF($I$1&lt;&gt;"y", "", IF(A494="", "", IFERROR(LOOKUP(2,1/(COUNTIF($F$2:F492,get_country)=0),get_country), "")))</f>
        <v/>
      </c>
      <c r="G493" s="93" t="str">
        <f t="shared" si="21"/>
        <v/>
      </c>
      <c r="H493" s="67" t="str">
        <f t="array" aca="1" ref="H493" ca="1">IF($I$1&lt;&gt;"y", "", IFERROR(INDEX(countrylistsize,MATCH(SMALL(NOT(countrylistsize="")*IF(ISNUMBER(countrylistsize),COUNTIF(countrylistsize,"&lt;="&amp;countrylistsize),COUNTIF(countrylistsize,"&lt;="&amp;countrylistsize)+SUM(ISNUMBER(countrylistsize))),ROWS(F$3:F493)+SUM(ISBLANK(countrylistsize))),NOT(countrylistsize="")*IF(ISNUMBER(countrylistsize),COUNTIF(countrylistsize,"&lt;="&amp;countrylistsize),COUNTIF(countrylistsize,"&lt;="&amp;countrylistsize)+SUM(ISNUMBER(countrylistsize))),0)), ""))</f>
        <v/>
      </c>
      <c r="I493" s="70"/>
      <c r="J493" s="67" t="str">
        <f t="array" aca="1" ref="J493" ca="1">IF($I$1&lt;&gt;"y", "", IFERROR(INDEX(admin1listsize,MATCH(SMALL(NOT(admin1listsize="")*IF(ISNUMBER(admin1listsize),COUNTIF(admin1listsize,"&lt;="&amp;admin1listsize),COUNTIF(admin1listsize,"&lt;="&amp;admin1listsize)+SUM(ISNUMBER(admin1listsize))),ROWS(D$3:D493)+SUM(ISBLANK(admin1listsize))),NOT(admin1listsize="")*IF(ISNUMBER(admin1listsize),COUNTIF(admin1listsize,"&lt;="&amp;admin1listsize),COUNTIF(admin1listsize,"&lt;="&amp;admin1listsize)+SUM(ISNUMBER(admin1listsize))),0)), ""))</f>
        <v/>
      </c>
      <c r="K493" s="71"/>
    </row>
    <row r="494" spans="1:11" s="1" customFormat="1" x14ac:dyDescent="0.25">
      <c r="A494" s="93" t="str">
        <f>IF($I$1&lt;&gt;"y", "", IF(ISBLANK(DATA!D495),"",IF(ISBLANK(DATA!K495),"NO DATA",DATA!K495)))</f>
        <v/>
      </c>
      <c r="B494" s="93" t="str">
        <f>IF($I$1&lt;&gt;"y", "",IF(ISBLANK(DATA!D495),"", IF(ISBLANK(DATA!L495),"NO DATA",DATA!L495)))</f>
        <v/>
      </c>
      <c r="C494" s="93" t="str">
        <f t="shared" si="23"/>
        <v/>
      </c>
      <c r="D494" s="93" t="str">
        <f>IF($I$1&lt;&gt;"y", "", IF(C495="", "", IFERROR(LOOKUP(2,1/(COUNTIF($D$2:D493,mergednames)=0),mergednames), "")))</f>
        <v/>
      </c>
      <c r="E494" s="93" t="str">
        <f t="shared" si="22"/>
        <v/>
      </c>
      <c r="F494" s="93" t="str">
        <f>IF($I$1&lt;&gt;"y", "", IF(A495="", "", IFERROR(LOOKUP(2,1/(COUNTIF($F$2:F493,get_country)=0),get_country), "")))</f>
        <v/>
      </c>
      <c r="G494" s="93" t="str">
        <f t="shared" si="21"/>
        <v/>
      </c>
      <c r="H494" s="67" t="str">
        <f t="array" aca="1" ref="H494" ca="1">IF($I$1&lt;&gt;"y", "", IFERROR(INDEX(countrylistsize,MATCH(SMALL(NOT(countrylistsize="")*IF(ISNUMBER(countrylistsize),COUNTIF(countrylistsize,"&lt;="&amp;countrylistsize),COUNTIF(countrylistsize,"&lt;="&amp;countrylistsize)+SUM(ISNUMBER(countrylistsize))),ROWS(F$3:F494)+SUM(ISBLANK(countrylistsize))),NOT(countrylistsize="")*IF(ISNUMBER(countrylistsize),COUNTIF(countrylistsize,"&lt;="&amp;countrylistsize),COUNTIF(countrylistsize,"&lt;="&amp;countrylistsize)+SUM(ISNUMBER(countrylistsize))),0)), ""))</f>
        <v/>
      </c>
      <c r="I494" s="70"/>
      <c r="J494" s="67" t="str">
        <f t="array" aca="1" ref="J494" ca="1">IF($I$1&lt;&gt;"y", "", IFERROR(INDEX(admin1listsize,MATCH(SMALL(NOT(admin1listsize="")*IF(ISNUMBER(admin1listsize),COUNTIF(admin1listsize,"&lt;="&amp;admin1listsize),COUNTIF(admin1listsize,"&lt;="&amp;admin1listsize)+SUM(ISNUMBER(admin1listsize))),ROWS(D$3:D494)+SUM(ISBLANK(admin1listsize))),NOT(admin1listsize="")*IF(ISNUMBER(admin1listsize),COUNTIF(admin1listsize,"&lt;="&amp;admin1listsize),COUNTIF(admin1listsize,"&lt;="&amp;admin1listsize)+SUM(ISNUMBER(admin1listsize))),0)), ""))</f>
        <v/>
      </c>
      <c r="K494" s="71"/>
    </row>
    <row r="495" spans="1:11" s="1" customFormat="1" x14ac:dyDescent="0.25">
      <c r="A495" s="93" t="str">
        <f>IF($I$1&lt;&gt;"y", "", IF(ISBLANK(DATA!D496),"",IF(ISBLANK(DATA!K496),"NO DATA",DATA!K496)))</f>
        <v/>
      </c>
      <c r="B495" s="93" t="str">
        <f>IF($I$1&lt;&gt;"y", "",IF(ISBLANK(DATA!D496),"", IF(ISBLANK(DATA!L496),"NO DATA",DATA!L496)))</f>
        <v/>
      </c>
      <c r="C495" s="93" t="str">
        <f t="shared" si="23"/>
        <v/>
      </c>
      <c r="D495" s="93" t="str">
        <f>IF($I$1&lt;&gt;"y", "", IF(C496="", "", IFERROR(LOOKUP(2,1/(COUNTIF($D$2:D494,mergednames)=0),mergednames), "")))</f>
        <v/>
      </c>
      <c r="E495" s="93" t="str">
        <f t="shared" si="22"/>
        <v/>
      </c>
      <c r="F495" s="93" t="str">
        <f>IF($I$1&lt;&gt;"y", "", IF(A496="", "", IFERROR(LOOKUP(2,1/(COUNTIF($F$2:F494,get_country)=0),get_country), "")))</f>
        <v/>
      </c>
      <c r="G495" s="93" t="str">
        <f t="shared" si="21"/>
        <v/>
      </c>
      <c r="H495" s="67" t="str">
        <f t="array" aca="1" ref="H495" ca="1">IF($I$1&lt;&gt;"y", "", IFERROR(INDEX(countrylistsize,MATCH(SMALL(NOT(countrylistsize="")*IF(ISNUMBER(countrylistsize),COUNTIF(countrylistsize,"&lt;="&amp;countrylistsize),COUNTIF(countrylistsize,"&lt;="&amp;countrylistsize)+SUM(ISNUMBER(countrylistsize))),ROWS(F$3:F495)+SUM(ISBLANK(countrylistsize))),NOT(countrylistsize="")*IF(ISNUMBER(countrylistsize),COUNTIF(countrylistsize,"&lt;="&amp;countrylistsize),COUNTIF(countrylistsize,"&lt;="&amp;countrylistsize)+SUM(ISNUMBER(countrylistsize))),0)), ""))</f>
        <v/>
      </c>
      <c r="I495" s="70"/>
      <c r="J495" s="67" t="str">
        <f t="array" aca="1" ref="J495" ca="1">IF($I$1&lt;&gt;"y", "", IFERROR(INDEX(admin1listsize,MATCH(SMALL(NOT(admin1listsize="")*IF(ISNUMBER(admin1listsize),COUNTIF(admin1listsize,"&lt;="&amp;admin1listsize),COUNTIF(admin1listsize,"&lt;="&amp;admin1listsize)+SUM(ISNUMBER(admin1listsize))),ROWS(D$3:D495)+SUM(ISBLANK(admin1listsize))),NOT(admin1listsize="")*IF(ISNUMBER(admin1listsize),COUNTIF(admin1listsize,"&lt;="&amp;admin1listsize),COUNTIF(admin1listsize,"&lt;="&amp;admin1listsize)+SUM(ISNUMBER(admin1listsize))),0)), ""))</f>
        <v/>
      </c>
      <c r="K495" s="71"/>
    </row>
    <row r="496" spans="1:11" s="1" customFormat="1" x14ac:dyDescent="0.25">
      <c r="A496" s="93" t="str">
        <f>IF($I$1&lt;&gt;"y", "", IF(ISBLANK(DATA!D497),"",IF(ISBLANK(DATA!K497),"NO DATA",DATA!K497)))</f>
        <v/>
      </c>
      <c r="B496" s="93" t="str">
        <f>IF($I$1&lt;&gt;"y", "",IF(ISBLANK(DATA!D497),"", IF(ISBLANK(DATA!L497),"NO DATA",DATA!L497)))</f>
        <v/>
      </c>
      <c r="C496" s="93" t="str">
        <f t="shared" si="23"/>
        <v/>
      </c>
      <c r="D496" s="93" t="str">
        <f>IF($I$1&lt;&gt;"y", "", IF(C497="", "", IFERROR(LOOKUP(2,1/(COUNTIF($D$2:D495,mergednames)=0),mergednames), "")))</f>
        <v/>
      </c>
      <c r="E496" s="93" t="str">
        <f t="shared" si="22"/>
        <v/>
      </c>
      <c r="F496" s="93" t="str">
        <f>IF($I$1&lt;&gt;"y", "", IF(A497="", "", IFERROR(LOOKUP(2,1/(COUNTIF($F$2:F495,get_country)=0),get_country), "")))</f>
        <v/>
      </c>
      <c r="G496" s="93" t="str">
        <f t="shared" si="21"/>
        <v/>
      </c>
      <c r="H496" s="67" t="str">
        <f t="array" aca="1" ref="H496" ca="1">IF($I$1&lt;&gt;"y", "", IFERROR(INDEX(countrylistsize,MATCH(SMALL(NOT(countrylistsize="")*IF(ISNUMBER(countrylistsize),COUNTIF(countrylistsize,"&lt;="&amp;countrylistsize),COUNTIF(countrylistsize,"&lt;="&amp;countrylistsize)+SUM(ISNUMBER(countrylistsize))),ROWS(F$3:F496)+SUM(ISBLANK(countrylistsize))),NOT(countrylistsize="")*IF(ISNUMBER(countrylistsize),COUNTIF(countrylistsize,"&lt;="&amp;countrylistsize),COUNTIF(countrylistsize,"&lt;="&amp;countrylistsize)+SUM(ISNUMBER(countrylistsize))),0)), ""))</f>
        <v/>
      </c>
      <c r="I496" s="70"/>
      <c r="J496" s="67" t="str">
        <f t="array" aca="1" ref="J496" ca="1">IF($I$1&lt;&gt;"y", "", IFERROR(INDEX(admin1listsize,MATCH(SMALL(NOT(admin1listsize="")*IF(ISNUMBER(admin1listsize),COUNTIF(admin1listsize,"&lt;="&amp;admin1listsize),COUNTIF(admin1listsize,"&lt;="&amp;admin1listsize)+SUM(ISNUMBER(admin1listsize))),ROWS(D$3:D496)+SUM(ISBLANK(admin1listsize))),NOT(admin1listsize="")*IF(ISNUMBER(admin1listsize),COUNTIF(admin1listsize,"&lt;="&amp;admin1listsize),COUNTIF(admin1listsize,"&lt;="&amp;admin1listsize)+SUM(ISNUMBER(admin1listsize))),0)), ""))</f>
        <v/>
      </c>
      <c r="K496" s="71"/>
    </row>
    <row r="497" spans="1:11" s="1" customFormat="1" x14ac:dyDescent="0.25">
      <c r="A497" s="93" t="str">
        <f>IF($I$1&lt;&gt;"y", "", IF(ISBLANK(DATA!D498),"",IF(ISBLANK(DATA!K498),"NO DATA",DATA!K498)))</f>
        <v/>
      </c>
      <c r="B497" s="93" t="str">
        <f>IF($I$1&lt;&gt;"y", "",IF(ISBLANK(DATA!D498),"", IF(ISBLANK(DATA!L498),"NO DATA",DATA!L498)))</f>
        <v/>
      </c>
      <c r="C497" s="93" t="str">
        <f t="shared" si="23"/>
        <v/>
      </c>
      <c r="D497" s="93" t="str">
        <f>IF($I$1&lt;&gt;"y", "", IF(C498="", "", IFERROR(LOOKUP(2,1/(COUNTIF($D$2:D496,mergednames)=0),mergednames), "")))</f>
        <v/>
      </c>
      <c r="E497" s="93" t="str">
        <f t="shared" si="22"/>
        <v/>
      </c>
      <c r="F497" s="93" t="str">
        <f>IF($I$1&lt;&gt;"y", "", IF(A498="", "", IFERROR(LOOKUP(2,1/(COUNTIF($F$2:F496,get_country)=0),get_country), "")))</f>
        <v/>
      </c>
      <c r="G497" s="93" t="str">
        <f t="shared" si="21"/>
        <v/>
      </c>
      <c r="H497" s="67" t="str">
        <f t="array" aca="1" ref="H497" ca="1">IF($I$1&lt;&gt;"y", "", IFERROR(INDEX(countrylistsize,MATCH(SMALL(NOT(countrylistsize="")*IF(ISNUMBER(countrylistsize),COUNTIF(countrylistsize,"&lt;="&amp;countrylistsize),COUNTIF(countrylistsize,"&lt;="&amp;countrylistsize)+SUM(ISNUMBER(countrylistsize))),ROWS(F$3:F497)+SUM(ISBLANK(countrylistsize))),NOT(countrylistsize="")*IF(ISNUMBER(countrylistsize),COUNTIF(countrylistsize,"&lt;="&amp;countrylistsize),COUNTIF(countrylistsize,"&lt;="&amp;countrylistsize)+SUM(ISNUMBER(countrylistsize))),0)), ""))</f>
        <v/>
      </c>
      <c r="I497" s="70"/>
      <c r="J497" s="67" t="str">
        <f t="array" aca="1" ref="J497" ca="1">IF($I$1&lt;&gt;"y", "", IFERROR(INDEX(admin1listsize,MATCH(SMALL(NOT(admin1listsize="")*IF(ISNUMBER(admin1listsize),COUNTIF(admin1listsize,"&lt;="&amp;admin1listsize),COUNTIF(admin1listsize,"&lt;="&amp;admin1listsize)+SUM(ISNUMBER(admin1listsize))),ROWS(D$3:D497)+SUM(ISBLANK(admin1listsize))),NOT(admin1listsize="")*IF(ISNUMBER(admin1listsize),COUNTIF(admin1listsize,"&lt;="&amp;admin1listsize),COUNTIF(admin1listsize,"&lt;="&amp;admin1listsize)+SUM(ISNUMBER(admin1listsize))),0)), ""))</f>
        <v/>
      </c>
      <c r="K497" s="71"/>
    </row>
    <row r="498" spans="1:11" s="1" customFormat="1" x14ac:dyDescent="0.25">
      <c r="A498" s="93" t="str">
        <f>IF($I$1&lt;&gt;"y", "", IF(ISBLANK(DATA!D499),"",IF(ISBLANK(DATA!K499),"NO DATA",DATA!K499)))</f>
        <v/>
      </c>
      <c r="B498" s="93" t="str">
        <f>IF($I$1&lt;&gt;"y", "",IF(ISBLANK(DATA!D499),"", IF(ISBLANK(DATA!L499),"NO DATA",DATA!L499)))</f>
        <v/>
      </c>
      <c r="C498" s="93" t="str">
        <f t="shared" si="23"/>
        <v/>
      </c>
      <c r="D498" s="93" t="str">
        <f>IF($I$1&lt;&gt;"y", "", IF(C499="", "", IFERROR(LOOKUP(2,1/(COUNTIF($D$2:D497,mergednames)=0),mergednames), "")))</f>
        <v/>
      </c>
      <c r="E498" s="93" t="str">
        <f t="shared" si="22"/>
        <v/>
      </c>
      <c r="F498" s="93" t="str">
        <f>IF($I$1&lt;&gt;"y", "", IF(A499="", "", IFERROR(LOOKUP(2,1/(COUNTIF($F$2:F497,get_country)=0),get_country), "")))</f>
        <v/>
      </c>
      <c r="G498" s="93" t="str">
        <f t="shared" si="21"/>
        <v/>
      </c>
      <c r="H498" s="67" t="str">
        <f t="array" aca="1" ref="H498" ca="1">IF($I$1&lt;&gt;"y", "", IFERROR(INDEX(countrylistsize,MATCH(SMALL(NOT(countrylistsize="")*IF(ISNUMBER(countrylistsize),COUNTIF(countrylistsize,"&lt;="&amp;countrylistsize),COUNTIF(countrylistsize,"&lt;="&amp;countrylistsize)+SUM(ISNUMBER(countrylistsize))),ROWS(F$3:F498)+SUM(ISBLANK(countrylistsize))),NOT(countrylistsize="")*IF(ISNUMBER(countrylistsize),COUNTIF(countrylistsize,"&lt;="&amp;countrylistsize),COUNTIF(countrylistsize,"&lt;="&amp;countrylistsize)+SUM(ISNUMBER(countrylistsize))),0)), ""))</f>
        <v/>
      </c>
      <c r="I498" s="70"/>
      <c r="J498" s="67" t="str">
        <f t="array" aca="1" ref="J498" ca="1">IF($I$1&lt;&gt;"y", "", IFERROR(INDEX(admin1listsize,MATCH(SMALL(NOT(admin1listsize="")*IF(ISNUMBER(admin1listsize),COUNTIF(admin1listsize,"&lt;="&amp;admin1listsize),COUNTIF(admin1listsize,"&lt;="&amp;admin1listsize)+SUM(ISNUMBER(admin1listsize))),ROWS(D$3:D498)+SUM(ISBLANK(admin1listsize))),NOT(admin1listsize="")*IF(ISNUMBER(admin1listsize),COUNTIF(admin1listsize,"&lt;="&amp;admin1listsize),COUNTIF(admin1listsize,"&lt;="&amp;admin1listsize)+SUM(ISNUMBER(admin1listsize))),0)), ""))</f>
        <v/>
      </c>
      <c r="K498" s="71"/>
    </row>
    <row r="499" spans="1:11" s="1" customFormat="1" x14ac:dyDescent="0.25">
      <c r="A499" s="93" t="str">
        <f>IF($I$1&lt;&gt;"y", "", IF(ISBLANK(DATA!D500),"",IF(ISBLANK(DATA!K500),"NO DATA",DATA!K500)))</f>
        <v/>
      </c>
      <c r="B499" s="93" t="str">
        <f>IF($I$1&lt;&gt;"y", "",IF(ISBLANK(DATA!D500),"", IF(ISBLANK(DATA!L500),"NO DATA",DATA!L500)))</f>
        <v/>
      </c>
      <c r="C499" s="93" t="str">
        <f t="shared" si="23"/>
        <v/>
      </c>
      <c r="D499" s="93" t="str">
        <f>IF($I$1&lt;&gt;"y", "", IF(C500="", "", IFERROR(LOOKUP(2,1/(COUNTIF($D$2:D498,mergednames)=0),mergednames), "")))</f>
        <v/>
      </c>
      <c r="E499" s="93" t="str">
        <f t="shared" si="22"/>
        <v/>
      </c>
      <c r="F499" s="93" t="str">
        <f>IF($I$1&lt;&gt;"y", "", IF(A500="", "", IFERROR(LOOKUP(2,1/(COUNTIF($F$2:F498,get_country)=0),get_country), "")))</f>
        <v/>
      </c>
      <c r="G499" s="93" t="str">
        <f t="shared" si="21"/>
        <v/>
      </c>
      <c r="H499" s="67" t="str">
        <f t="array" aca="1" ref="H499" ca="1">IF($I$1&lt;&gt;"y", "", IFERROR(INDEX(countrylistsize,MATCH(SMALL(NOT(countrylistsize="")*IF(ISNUMBER(countrylistsize),COUNTIF(countrylistsize,"&lt;="&amp;countrylistsize),COUNTIF(countrylistsize,"&lt;="&amp;countrylistsize)+SUM(ISNUMBER(countrylistsize))),ROWS(F$3:F499)+SUM(ISBLANK(countrylistsize))),NOT(countrylistsize="")*IF(ISNUMBER(countrylistsize),COUNTIF(countrylistsize,"&lt;="&amp;countrylistsize),COUNTIF(countrylistsize,"&lt;="&amp;countrylistsize)+SUM(ISNUMBER(countrylistsize))),0)), ""))</f>
        <v/>
      </c>
      <c r="I499" s="70"/>
      <c r="J499" s="67" t="str">
        <f t="array" aca="1" ref="J499" ca="1">IF($I$1&lt;&gt;"y", "", IFERROR(INDEX(admin1listsize,MATCH(SMALL(NOT(admin1listsize="")*IF(ISNUMBER(admin1listsize),COUNTIF(admin1listsize,"&lt;="&amp;admin1listsize),COUNTIF(admin1listsize,"&lt;="&amp;admin1listsize)+SUM(ISNUMBER(admin1listsize))),ROWS(D$3:D499)+SUM(ISBLANK(admin1listsize))),NOT(admin1listsize="")*IF(ISNUMBER(admin1listsize),COUNTIF(admin1listsize,"&lt;="&amp;admin1listsize),COUNTIF(admin1listsize,"&lt;="&amp;admin1listsize)+SUM(ISNUMBER(admin1listsize))),0)), ""))</f>
        <v/>
      </c>
      <c r="K499" s="71"/>
    </row>
    <row r="500" spans="1:11" s="1" customFormat="1" x14ac:dyDescent="0.25">
      <c r="A500" s="93" t="str">
        <f>IF($I$1&lt;&gt;"y", "", IF(ISBLANK(DATA!D501),"",IF(ISBLANK(DATA!K501),"NO DATA",DATA!K501)))</f>
        <v/>
      </c>
      <c r="B500" s="93" t="str">
        <f>IF($I$1&lt;&gt;"y", "",IF(ISBLANK(DATA!D501),"", IF(ISBLANK(DATA!L501),"NO DATA",DATA!L501)))</f>
        <v/>
      </c>
      <c r="C500" s="93" t="str">
        <f t="shared" si="23"/>
        <v/>
      </c>
      <c r="D500" s="93" t="str">
        <f>IF($I$1&lt;&gt;"y", "", IF(C501="", "", IFERROR(LOOKUP(2,1/(COUNTIF($D$2:D499,mergednames)=0),mergednames), "")))</f>
        <v/>
      </c>
      <c r="E500" s="93" t="str">
        <f t="shared" si="22"/>
        <v/>
      </c>
      <c r="F500" s="93" t="str">
        <f>IF($I$1&lt;&gt;"y", "", IF(A501="", "", IFERROR(LOOKUP(2,1/(COUNTIF($F$2:F499,get_country)=0),get_country), "")))</f>
        <v/>
      </c>
      <c r="G500" s="93" t="str">
        <f t="shared" si="21"/>
        <v/>
      </c>
      <c r="H500" s="67" t="str">
        <f t="array" aca="1" ref="H500" ca="1">IF($I$1&lt;&gt;"y", "", IFERROR(INDEX(countrylistsize,MATCH(SMALL(NOT(countrylistsize="")*IF(ISNUMBER(countrylistsize),COUNTIF(countrylistsize,"&lt;="&amp;countrylistsize),COUNTIF(countrylistsize,"&lt;="&amp;countrylistsize)+SUM(ISNUMBER(countrylistsize))),ROWS(F$3:F500)+SUM(ISBLANK(countrylistsize))),NOT(countrylistsize="")*IF(ISNUMBER(countrylistsize),COUNTIF(countrylistsize,"&lt;="&amp;countrylistsize),COUNTIF(countrylistsize,"&lt;="&amp;countrylistsize)+SUM(ISNUMBER(countrylistsize))),0)), ""))</f>
        <v/>
      </c>
      <c r="I500" s="70"/>
      <c r="J500" s="67" t="str">
        <f t="array" aca="1" ref="J500" ca="1">IF($I$1&lt;&gt;"y", "", IFERROR(INDEX(admin1listsize,MATCH(SMALL(NOT(admin1listsize="")*IF(ISNUMBER(admin1listsize),COUNTIF(admin1listsize,"&lt;="&amp;admin1listsize),COUNTIF(admin1listsize,"&lt;="&amp;admin1listsize)+SUM(ISNUMBER(admin1listsize))),ROWS(D$3:D500)+SUM(ISBLANK(admin1listsize))),NOT(admin1listsize="")*IF(ISNUMBER(admin1listsize),COUNTIF(admin1listsize,"&lt;="&amp;admin1listsize),COUNTIF(admin1listsize,"&lt;="&amp;admin1listsize)+SUM(ISNUMBER(admin1listsize))),0)), ""))</f>
        <v/>
      </c>
      <c r="K500" s="71"/>
    </row>
    <row r="501" spans="1:11" s="1" customFormat="1" x14ac:dyDescent="0.25">
      <c r="A501" s="93" t="str">
        <f>IF($I$1&lt;&gt;"y", "", IF(ISBLANK(DATA!D502),"",IF(ISBLANK(DATA!K502),"NO DATA",DATA!K502)))</f>
        <v/>
      </c>
      <c r="B501" s="93" t="str">
        <f>IF($I$1&lt;&gt;"y", "",IF(ISBLANK(DATA!D502),"", IF(ISBLANK(DATA!L502),"NO DATA",DATA!L502)))</f>
        <v/>
      </c>
      <c r="C501" s="93" t="str">
        <f t="shared" si="23"/>
        <v/>
      </c>
      <c r="D501" s="93" t="str">
        <f>IF($I$1&lt;&gt;"y", "", IF(C502="", "", IFERROR(LOOKUP(2,1/(COUNTIF($D$2:D500,mergednames)=0),mergednames), "")))</f>
        <v/>
      </c>
      <c r="E501" s="93" t="str">
        <f t="shared" si="22"/>
        <v/>
      </c>
      <c r="F501" s="93" t="str">
        <f>IF($I$1&lt;&gt;"y", "", IF(A502="", "", IFERROR(LOOKUP(2,1/(COUNTIF($F$2:F500,get_country)=0),get_country), "")))</f>
        <v/>
      </c>
      <c r="G501" s="93" t="str">
        <f t="shared" si="21"/>
        <v/>
      </c>
      <c r="H501" s="67" t="str">
        <f t="array" aca="1" ref="H501" ca="1">IF($I$1&lt;&gt;"y", "", IFERROR(INDEX(countrylistsize,MATCH(SMALL(NOT(countrylistsize="")*IF(ISNUMBER(countrylistsize),COUNTIF(countrylistsize,"&lt;="&amp;countrylistsize),COUNTIF(countrylistsize,"&lt;="&amp;countrylistsize)+SUM(ISNUMBER(countrylistsize))),ROWS(F$3:F501)+SUM(ISBLANK(countrylistsize))),NOT(countrylistsize="")*IF(ISNUMBER(countrylistsize),COUNTIF(countrylistsize,"&lt;="&amp;countrylistsize),COUNTIF(countrylistsize,"&lt;="&amp;countrylistsize)+SUM(ISNUMBER(countrylistsize))),0)), ""))</f>
        <v/>
      </c>
      <c r="I501" s="70"/>
      <c r="J501" s="67" t="str">
        <f t="array" aca="1" ref="J501" ca="1">IF($I$1&lt;&gt;"y", "", IFERROR(INDEX(admin1listsize,MATCH(SMALL(NOT(admin1listsize="")*IF(ISNUMBER(admin1listsize),COUNTIF(admin1listsize,"&lt;="&amp;admin1listsize),COUNTIF(admin1listsize,"&lt;="&amp;admin1listsize)+SUM(ISNUMBER(admin1listsize))),ROWS(D$3:D501)+SUM(ISBLANK(admin1listsize))),NOT(admin1listsize="")*IF(ISNUMBER(admin1listsize),COUNTIF(admin1listsize,"&lt;="&amp;admin1listsize),COUNTIF(admin1listsize,"&lt;="&amp;admin1listsize)+SUM(ISNUMBER(admin1listsize))),0)), ""))</f>
        <v/>
      </c>
      <c r="K501" s="71"/>
    </row>
    <row r="502" spans="1:11" s="1" customFormat="1" x14ac:dyDescent="0.25">
      <c r="A502" s="93" t="str">
        <f>IF($I$1&lt;&gt;"y", "", IF(ISBLANK(DATA!D503),"",IF(ISBLANK(DATA!K503),"NO DATA",DATA!K503)))</f>
        <v/>
      </c>
      <c r="B502" s="93" t="str">
        <f>IF($I$1&lt;&gt;"y", "",IF(ISBLANK(DATA!D503),"", IF(ISBLANK(DATA!L503),"NO DATA",DATA!L503)))</f>
        <v/>
      </c>
      <c r="C502" s="93" t="str">
        <f t="shared" si="23"/>
        <v/>
      </c>
      <c r="D502" s="93" t="str">
        <f>IF($I$1&lt;&gt;"y", "", IF(C503="", "", IFERROR(LOOKUP(2,1/(COUNTIF($D$2:D501,mergednames)=0),mergednames), "")))</f>
        <v/>
      </c>
      <c r="E502" s="93" t="str">
        <f t="shared" si="22"/>
        <v/>
      </c>
      <c r="F502" s="93" t="str">
        <f>IF($I$1&lt;&gt;"y", "", IF(A503="", "", IFERROR(LOOKUP(2,1/(COUNTIF($F$2:F501,get_country)=0),get_country), "")))</f>
        <v/>
      </c>
      <c r="G502" s="93" t="str">
        <f t="shared" si="21"/>
        <v/>
      </c>
      <c r="H502" s="67" t="str">
        <f t="array" aca="1" ref="H502" ca="1">IF($I$1&lt;&gt;"y", "", IFERROR(INDEX(countrylistsize,MATCH(SMALL(NOT(countrylistsize="")*IF(ISNUMBER(countrylistsize),COUNTIF(countrylistsize,"&lt;="&amp;countrylistsize),COUNTIF(countrylistsize,"&lt;="&amp;countrylistsize)+SUM(ISNUMBER(countrylistsize))),ROWS(F$3:F502)+SUM(ISBLANK(countrylistsize))),NOT(countrylistsize="")*IF(ISNUMBER(countrylistsize),COUNTIF(countrylistsize,"&lt;="&amp;countrylistsize),COUNTIF(countrylistsize,"&lt;="&amp;countrylistsize)+SUM(ISNUMBER(countrylistsize))),0)), ""))</f>
        <v/>
      </c>
      <c r="I502" s="70"/>
      <c r="J502" s="67" t="str">
        <f t="array" aca="1" ref="J502" ca="1">IF($I$1&lt;&gt;"y", "", IFERROR(INDEX(admin1listsize,MATCH(SMALL(NOT(admin1listsize="")*IF(ISNUMBER(admin1listsize),COUNTIF(admin1listsize,"&lt;="&amp;admin1listsize),COUNTIF(admin1listsize,"&lt;="&amp;admin1listsize)+SUM(ISNUMBER(admin1listsize))),ROWS(D$3:D502)+SUM(ISBLANK(admin1listsize))),NOT(admin1listsize="")*IF(ISNUMBER(admin1listsize),COUNTIF(admin1listsize,"&lt;="&amp;admin1listsize),COUNTIF(admin1listsize,"&lt;="&amp;admin1listsize)+SUM(ISNUMBER(admin1listsize))),0)), ""))</f>
        <v/>
      </c>
      <c r="K502" s="71"/>
    </row>
    <row r="503" spans="1:11" s="1" customFormat="1" x14ac:dyDescent="0.25">
      <c r="A503" s="93" t="str">
        <f>IF($I$1&lt;&gt;"y", "", IF(ISBLANK(DATA!D504),"",IF(ISBLANK(DATA!K504),"NO DATA",DATA!K504)))</f>
        <v/>
      </c>
      <c r="B503" s="93" t="str">
        <f>IF($I$1&lt;&gt;"y", "",IF(ISBLANK(DATA!D504),"", IF(ISBLANK(DATA!L504),"NO DATA",DATA!L504)))</f>
        <v/>
      </c>
      <c r="C503" s="93" t="str">
        <f t="shared" si="23"/>
        <v/>
      </c>
      <c r="D503" s="93" t="str">
        <f>IF($I$1&lt;&gt;"y", "", IF(C504="", "", IFERROR(LOOKUP(2,1/(COUNTIF($D$2:D502,mergednames)=0),mergednames), "")))</f>
        <v/>
      </c>
      <c r="E503" s="93" t="str">
        <f t="shared" si="22"/>
        <v/>
      </c>
      <c r="F503" s="93" t="str">
        <f>IF($I$1&lt;&gt;"y", "", IF(A504="", "", IFERROR(LOOKUP(2,1/(COUNTIF($F$2:F502,get_country)=0),get_country), "")))</f>
        <v/>
      </c>
      <c r="G503" s="93" t="str">
        <f t="shared" si="21"/>
        <v/>
      </c>
      <c r="H503" s="67" t="str">
        <f t="array" aca="1" ref="H503" ca="1">IF($I$1&lt;&gt;"y", "", IFERROR(INDEX(countrylistsize,MATCH(SMALL(NOT(countrylistsize="")*IF(ISNUMBER(countrylistsize),COUNTIF(countrylistsize,"&lt;="&amp;countrylistsize),COUNTIF(countrylistsize,"&lt;="&amp;countrylistsize)+SUM(ISNUMBER(countrylistsize))),ROWS(F$3:F503)+SUM(ISBLANK(countrylistsize))),NOT(countrylistsize="")*IF(ISNUMBER(countrylistsize),COUNTIF(countrylistsize,"&lt;="&amp;countrylistsize),COUNTIF(countrylistsize,"&lt;="&amp;countrylistsize)+SUM(ISNUMBER(countrylistsize))),0)), ""))</f>
        <v/>
      </c>
      <c r="I503" s="70"/>
      <c r="J503" s="67" t="str">
        <f t="array" aca="1" ref="J503" ca="1">IF($I$1&lt;&gt;"y", "", IFERROR(INDEX(admin1listsize,MATCH(SMALL(NOT(admin1listsize="")*IF(ISNUMBER(admin1listsize),COUNTIF(admin1listsize,"&lt;="&amp;admin1listsize),COUNTIF(admin1listsize,"&lt;="&amp;admin1listsize)+SUM(ISNUMBER(admin1listsize))),ROWS(D$3:D503)+SUM(ISBLANK(admin1listsize))),NOT(admin1listsize="")*IF(ISNUMBER(admin1listsize),COUNTIF(admin1listsize,"&lt;="&amp;admin1listsize),COUNTIF(admin1listsize,"&lt;="&amp;admin1listsize)+SUM(ISNUMBER(admin1listsize))),0)), ""))</f>
        <v/>
      </c>
      <c r="K503" s="71"/>
    </row>
    <row r="504" spans="1:11" s="1" customFormat="1" x14ac:dyDescent="0.25">
      <c r="A504" s="93" t="str">
        <f>IF($I$1&lt;&gt;"y", "", IF(ISBLANK(DATA!D505),"",IF(ISBLANK(DATA!K505),"NO DATA",DATA!K505)))</f>
        <v/>
      </c>
      <c r="B504" s="93" t="str">
        <f>IF($I$1&lt;&gt;"y", "",IF(ISBLANK(DATA!D505),"", IF(ISBLANK(DATA!L505),"NO DATA",DATA!L505)))</f>
        <v/>
      </c>
      <c r="C504" s="93" t="str">
        <f t="shared" si="23"/>
        <v/>
      </c>
      <c r="D504" s="93" t="str">
        <f>IF($I$1&lt;&gt;"y", "", IF(C505="", "", IFERROR(LOOKUP(2,1/(COUNTIF($D$2:D503,mergednames)=0),mergednames), "")))</f>
        <v/>
      </c>
      <c r="E504" s="93" t="str">
        <f t="shared" si="22"/>
        <v/>
      </c>
      <c r="F504" s="93" t="str">
        <f>IF($I$1&lt;&gt;"y", "", IF(A505="", "", IFERROR(LOOKUP(2,1/(COUNTIF($F$2:F503,get_country)=0),get_country), "")))</f>
        <v/>
      </c>
      <c r="G504" s="93" t="str">
        <f t="shared" si="21"/>
        <v/>
      </c>
      <c r="H504" s="67" t="str">
        <f t="array" aca="1" ref="H504" ca="1">IF($I$1&lt;&gt;"y", "", IFERROR(INDEX(countrylistsize,MATCH(SMALL(NOT(countrylistsize="")*IF(ISNUMBER(countrylistsize),COUNTIF(countrylistsize,"&lt;="&amp;countrylistsize),COUNTIF(countrylistsize,"&lt;="&amp;countrylistsize)+SUM(ISNUMBER(countrylistsize))),ROWS(F$3:F504)+SUM(ISBLANK(countrylistsize))),NOT(countrylistsize="")*IF(ISNUMBER(countrylistsize),COUNTIF(countrylistsize,"&lt;="&amp;countrylistsize),COUNTIF(countrylistsize,"&lt;="&amp;countrylistsize)+SUM(ISNUMBER(countrylistsize))),0)), ""))</f>
        <v/>
      </c>
      <c r="I504" s="70"/>
      <c r="J504" s="67" t="str">
        <f t="array" aca="1" ref="J504" ca="1">IF($I$1&lt;&gt;"y", "", IFERROR(INDEX(admin1listsize,MATCH(SMALL(NOT(admin1listsize="")*IF(ISNUMBER(admin1listsize),COUNTIF(admin1listsize,"&lt;="&amp;admin1listsize),COUNTIF(admin1listsize,"&lt;="&amp;admin1listsize)+SUM(ISNUMBER(admin1listsize))),ROWS(D$3:D504)+SUM(ISBLANK(admin1listsize))),NOT(admin1listsize="")*IF(ISNUMBER(admin1listsize),COUNTIF(admin1listsize,"&lt;="&amp;admin1listsize),COUNTIF(admin1listsize,"&lt;="&amp;admin1listsize)+SUM(ISNUMBER(admin1listsize))),0)), ""))</f>
        <v/>
      </c>
      <c r="K504" s="71"/>
    </row>
    <row r="505" spans="1:11" s="1" customFormat="1" x14ac:dyDescent="0.25">
      <c r="A505" s="93" t="str">
        <f>IF($I$1&lt;&gt;"y", "", IF(ISBLANK(DATA!D506),"",IF(ISBLANK(DATA!K506),"NO DATA",DATA!K506)))</f>
        <v/>
      </c>
      <c r="B505" s="93" t="str">
        <f>IF($I$1&lt;&gt;"y", "",IF(ISBLANK(DATA!D506),"", IF(ISBLANK(DATA!L506),"NO DATA",DATA!L506)))</f>
        <v/>
      </c>
      <c r="C505" s="93" t="str">
        <f t="shared" si="23"/>
        <v/>
      </c>
      <c r="D505" s="93" t="str">
        <f>IF($I$1&lt;&gt;"y", "", IF(C506="", "", IFERROR(LOOKUP(2,1/(COUNTIF($D$2:D504,mergednames)=0),mergednames), "")))</f>
        <v/>
      </c>
      <c r="E505" s="93" t="str">
        <f t="shared" si="22"/>
        <v/>
      </c>
      <c r="F505" s="93" t="str">
        <f>IF($I$1&lt;&gt;"y", "", IF(A506="", "", IFERROR(LOOKUP(2,1/(COUNTIF($F$2:F504,get_country)=0),get_country), "")))</f>
        <v/>
      </c>
      <c r="G505" s="93" t="str">
        <f t="shared" si="21"/>
        <v/>
      </c>
      <c r="H505" s="67" t="str">
        <f t="array" aca="1" ref="H505" ca="1">IF($I$1&lt;&gt;"y", "", IFERROR(INDEX(countrylistsize,MATCH(SMALL(NOT(countrylistsize="")*IF(ISNUMBER(countrylistsize),COUNTIF(countrylistsize,"&lt;="&amp;countrylistsize),COUNTIF(countrylistsize,"&lt;="&amp;countrylistsize)+SUM(ISNUMBER(countrylistsize))),ROWS(F$3:F505)+SUM(ISBLANK(countrylistsize))),NOT(countrylistsize="")*IF(ISNUMBER(countrylistsize),COUNTIF(countrylistsize,"&lt;="&amp;countrylistsize),COUNTIF(countrylistsize,"&lt;="&amp;countrylistsize)+SUM(ISNUMBER(countrylistsize))),0)), ""))</f>
        <v/>
      </c>
      <c r="I505" s="70"/>
      <c r="J505" s="67" t="str">
        <f t="array" aca="1" ref="J505" ca="1">IF($I$1&lt;&gt;"y", "", IFERROR(INDEX(admin1listsize,MATCH(SMALL(NOT(admin1listsize="")*IF(ISNUMBER(admin1listsize),COUNTIF(admin1listsize,"&lt;="&amp;admin1listsize),COUNTIF(admin1listsize,"&lt;="&amp;admin1listsize)+SUM(ISNUMBER(admin1listsize))),ROWS(D$3:D505)+SUM(ISBLANK(admin1listsize))),NOT(admin1listsize="")*IF(ISNUMBER(admin1listsize),COUNTIF(admin1listsize,"&lt;="&amp;admin1listsize),COUNTIF(admin1listsize,"&lt;="&amp;admin1listsize)+SUM(ISNUMBER(admin1listsize))),0)), ""))</f>
        <v/>
      </c>
      <c r="K505" s="71"/>
    </row>
    <row r="506" spans="1:11" s="1" customFormat="1" x14ac:dyDescent="0.25">
      <c r="A506" s="93" t="str">
        <f>IF($I$1&lt;&gt;"y", "", IF(ISBLANK(DATA!D507),"",IF(ISBLANK(DATA!K507),"NO DATA",DATA!K507)))</f>
        <v/>
      </c>
      <c r="B506" s="93" t="str">
        <f>IF($I$1&lt;&gt;"y", "",IF(ISBLANK(DATA!D507),"", IF(ISBLANK(DATA!L507),"NO DATA",DATA!L507)))</f>
        <v/>
      </c>
      <c r="C506" s="93" t="str">
        <f t="shared" si="23"/>
        <v/>
      </c>
      <c r="D506" s="93" t="str">
        <f>IF($I$1&lt;&gt;"y", "", IF(C507="", "", IFERROR(LOOKUP(2,1/(COUNTIF($D$2:D505,mergednames)=0),mergednames), "")))</f>
        <v/>
      </c>
      <c r="E506" s="93" t="str">
        <f t="shared" si="22"/>
        <v/>
      </c>
      <c r="F506" s="93" t="str">
        <f>IF($I$1&lt;&gt;"y", "", IF(A507="", "", IFERROR(LOOKUP(2,1/(COUNTIF($F$2:F505,get_country)=0),get_country), "")))</f>
        <v/>
      </c>
      <c r="G506" s="93" t="str">
        <f t="shared" si="21"/>
        <v/>
      </c>
      <c r="H506" s="67" t="str">
        <f t="array" aca="1" ref="H506" ca="1">IF($I$1&lt;&gt;"y", "", IFERROR(INDEX(countrylistsize,MATCH(SMALL(NOT(countrylistsize="")*IF(ISNUMBER(countrylistsize),COUNTIF(countrylistsize,"&lt;="&amp;countrylistsize),COUNTIF(countrylistsize,"&lt;="&amp;countrylistsize)+SUM(ISNUMBER(countrylistsize))),ROWS(F$3:F506)+SUM(ISBLANK(countrylistsize))),NOT(countrylistsize="")*IF(ISNUMBER(countrylistsize),COUNTIF(countrylistsize,"&lt;="&amp;countrylistsize),COUNTIF(countrylistsize,"&lt;="&amp;countrylistsize)+SUM(ISNUMBER(countrylistsize))),0)), ""))</f>
        <v/>
      </c>
      <c r="I506" s="70"/>
      <c r="J506" s="67" t="str">
        <f t="array" aca="1" ref="J506" ca="1">IF($I$1&lt;&gt;"y", "", IFERROR(INDEX(admin1listsize,MATCH(SMALL(NOT(admin1listsize="")*IF(ISNUMBER(admin1listsize),COUNTIF(admin1listsize,"&lt;="&amp;admin1listsize),COUNTIF(admin1listsize,"&lt;="&amp;admin1listsize)+SUM(ISNUMBER(admin1listsize))),ROWS(D$3:D506)+SUM(ISBLANK(admin1listsize))),NOT(admin1listsize="")*IF(ISNUMBER(admin1listsize),COUNTIF(admin1listsize,"&lt;="&amp;admin1listsize),COUNTIF(admin1listsize,"&lt;="&amp;admin1listsize)+SUM(ISNUMBER(admin1listsize))),0)), ""))</f>
        <v/>
      </c>
      <c r="K506" s="71"/>
    </row>
    <row r="507" spans="1:11" s="1" customFormat="1" x14ac:dyDescent="0.25">
      <c r="A507" s="93" t="str">
        <f>IF($I$1&lt;&gt;"y", "", IF(ISBLANK(DATA!D508),"",IF(ISBLANK(DATA!K508),"NO DATA",DATA!K508)))</f>
        <v/>
      </c>
      <c r="B507" s="93" t="str">
        <f>IF($I$1&lt;&gt;"y", "",IF(ISBLANK(DATA!D508),"", IF(ISBLANK(DATA!L508),"NO DATA",DATA!L508)))</f>
        <v/>
      </c>
      <c r="C507" s="93" t="str">
        <f t="shared" si="23"/>
        <v/>
      </c>
      <c r="D507" s="93" t="str">
        <f>IF($I$1&lt;&gt;"y", "", IF(C508="", "", IFERROR(LOOKUP(2,1/(COUNTIF($D$2:D506,mergednames)=0),mergednames), "")))</f>
        <v/>
      </c>
      <c r="E507" s="93" t="str">
        <f t="shared" si="22"/>
        <v/>
      </c>
      <c r="F507" s="93" t="str">
        <f>IF($I$1&lt;&gt;"y", "", IF(A508="", "", IFERROR(LOOKUP(2,1/(COUNTIF($F$2:F506,get_country)=0),get_country), "")))</f>
        <v/>
      </c>
      <c r="G507" s="93" t="str">
        <f t="shared" si="21"/>
        <v/>
      </c>
      <c r="H507" s="67" t="str">
        <f t="array" aca="1" ref="H507" ca="1">IF($I$1&lt;&gt;"y", "", IFERROR(INDEX(countrylistsize,MATCH(SMALL(NOT(countrylistsize="")*IF(ISNUMBER(countrylistsize),COUNTIF(countrylistsize,"&lt;="&amp;countrylistsize),COUNTIF(countrylistsize,"&lt;="&amp;countrylistsize)+SUM(ISNUMBER(countrylistsize))),ROWS(F$3:F507)+SUM(ISBLANK(countrylistsize))),NOT(countrylistsize="")*IF(ISNUMBER(countrylistsize),COUNTIF(countrylistsize,"&lt;="&amp;countrylistsize),COUNTIF(countrylistsize,"&lt;="&amp;countrylistsize)+SUM(ISNUMBER(countrylistsize))),0)), ""))</f>
        <v/>
      </c>
      <c r="I507" s="70"/>
      <c r="J507" s="67" t="str">
        <f t="array" aca="1" ref="J507" ca="1">IF($I$1&lt;&gt;"y", "", IFERROR(INDEX(admin1listsize,MATCH(SMALL(NOT(admin1listsize="")*IF(ISNUMBER(admin1listsize),COUNTIF(admin1listsize,"&lt;="&amp;admin1listsize),COUNTIF(admin1listsize,"&lt;="&amp;admin1listsize)+SUM(ISNUMBER(admin1listsize))),ROWS(D$3:D507)+SUM(ISBLANK(admin1listsize))),NOT(admin1listsize="")*IF(ISNUMBER(admin1listsize),COUNTIF(admin1listsize,"&lt;="&amp;admin1listsize),COUNTIF(admin1listsize,"&lt;="&amp;admin1listsize)+SUM(ISNUMBER(admin1listsize))),0)), ""))</f>
        <v/>
      </c>
      <c r="K507" s="71"/>
    </row>
    <row r="508" spans="1:11" s="1" customFormat="1" x14ac:dyDescent="0.25">
      <c r="A508" s="93" t="str">
        <f>IF($I$1&lt;&gt;"y", "", IF(ISBLANK(DATA!D509),"",IF(ISBLANK(DATA!K509),"NO DATA",DATA!K509)))</f>
        <v/>
      </c>
      <c r="B508" s="93" t="str">
        <f>IF($I$1&lt;&gt;"y", "",IF(ISBLANK(DATA!D509),"", IF(ISBLANK(DATA!L509),"NO DATA",DATA!L509)))</f>
        <v/>
      </c>
      <c r="C508" s="93" t="str">
        <f t="shared" si="23"/>
        <v/>
      </c>
      <c r="D508" s="93" t="str">
        <f>IF($I$1&lt;&gt;"y", "", IF(C509="", "", IFERROR(LOOKUP(2,1/(COUNTIF($D$2:D507,mergednames)=0),mergednames), "")))</f>
        <v/>
      </c>
      <c r="E508" s="93" t="str">
        <f t="shared" si="22"/>
        <v/>
      </c>
      <c r="F508" s="93" t="str">
        <f>IF($I$1&lt;&gt;"y", "", IF(A509="", "", IFERROR(LOOKUP(2,1/(COUNTIF($F$2:F507,get_country)=0),get_country), "")))</f>
        <v/>
      </c>
      <c r="G508" s="93" t="str">
        <f t="shared" si="21"/>
        <v/>
      </c>
      <c r="H508" s="67" t="str">
        <f t="array" aca="1" ref="H508" ca="1">IF($I$1&lt;&gt;"y", "", IFERROR(INDEX(countrylistsize,MATCH(SMALL(NOT(countrylistsize="")*IF(ISNUMBER(countrylistsize),COUNTIF(countrylistsize,"&lt;="&amp;countrylistsize),COUNTIF(countrylistsize,"&lt;="&amp;countrylistsize)+SUM(ISNUMBER(countrylistsize))),ROWS(F$3:F508)+SUM(ISBLANK(countrylistsize))),NOT(countrylistsize="")*IF(ISNUMBER(countrylistsize),COUNTIF(countrylistsize,"&lt;="&amp;countrylistsize),COUNTIF(countrylistsize,"&lt;="&amp;countrylistsize)+SUM(ISNUMBER(countrylistsize))),0)), ""))</f>
        <v/>
      </c>
      <c r="I508" s="70"/>
      <c r="J508" s="67" t="str">
        <f t="array" aca="1" ref="J508" ca="1">IF($I$1&lt;&gt;"y", "", IFERROR(INDEX(admin1listsize,MATCH(SMALL(NOT(admin1listsize="")*IF(ISNUMBER(admin1listsize),COUNTIF(admin1listsize,"&lt;="&amp;admin1listsize),COUNTIF(admin1listsize,"&lt;="&amp;admin1listsize)+SUM(ISNUMBER(admin1listsize))),ROWS(D$3:D508)+SUM(ISBLANK(admin1listsize))),NOT(admin1listsize="")*IF(ISNUMBER(admin1listsize),COUNTIF(admin1listsize,"&lt;="&amp;admin1listsize),COUNTIF(admin1listsize,"&lt;="&amp;admin1listsize)+SUM(ISNUMBER(admin1listsize))),0)), ""))</f>
        <v/>
      </c>
      <c r="K508" s="71"/>
    </row>
    <row r="509" spans="1:11" s="1" customFormat="1" x14ac:dyDescent="0.25">
      <c r="A509" s="93" t="str">
        <f>IF($I$1&lt;&gt;"y", "", IF(ISBLANK(DATA!D510),"",IF(ISBLANK(DATA!K510),"NO DATA",DATA!K510)))</f>
        <v/>
      </c>
      <c r="B509" s="93" t="str">
        <f>IF($I$1&lt;&gt;"y", "",IF(ISBLANK(DATA!D510),"", IF(ISBLANK(DATA!L510),"NO DATA",DATA!L510)))</f>
        <v/>
      </c>
      <c r="C509" s="93" t="str">
        <f t="shared" si="23"/>
        <v/>
      </c>
      <c r="D509" s="93" t="str">
        <f>IF($I$1&lt;&gt;"y", "", IF(C510="", "", IFERROR(LOOKUP(2,1/(COUNTIF($D$2:D508,mergednames)=0),mergednames), "")))</f>
        <v/>
      </c>
      <c r="E509" s="93" t="str">
        <f t="shared" si="22"/>
        <v/>
      </c>
      <c r="F509" s="93" t="str">
        <f>IF($I$1&lt;&gt;"y", "", IF(A510="", "", IFERROR(LOOKUP(2,1/(COUNTIF($F$2:F508,get_country)=0),get_country), "")))</f>
        <v/>
      </c>
      <c r="G509" s="93" t="str">
        <f t="shared" si="21"/>
        <v/>
      </c>
      <c r="H509" s="67" t="str">
        <f t="array" aca="1" ref="H509" ca="1">IF($I$1&lt;&gt;"y", "", IFERROR(INDEX(countrylistsize,MATCH(SMALL(NOT(countrylistsize="")*IF(ISNUMBER(countrylistsize),COUNTIF(countrylistsize,"&lt;="&amp;countrylistsize),COUNTIF(countrylistsize,"&lt;="&amp;countrylistsize)+SUM(ISNUMBER(countrylistsize))),ROWS(F$3:F509)+SUM(ISBLANK(countrylistsize))),NOT(countrylistsize="")*IF(ISNUMBER(countrylistsize),COUNTIF(countrylistsize,"&lt;="&amp;countrylistsize),COUNTIF(countrylistsize,"&lt;="&amp;countrylistsize)+SUM(ISNUMBER(countrylistsize))),0)), ""))</f>
        <v/>
      </c>
      <c r="I509" s="70"/>
      <c r="J509" s="67" t="str">
        <f t="array" aca="1" ref="J509" ca="1">IF($I$1&lt;&gt;"y", "", IFERROR(INDEX(admin1listsize,MATCH(SMALL(NOT(admin1listsize="")*IF(ISNUMBER(admin1listsize),COUNTIF(admin1listsize,"&lt;="&amp;admin1listsize),COUNTIF(admin1listsize,"&lt;="&amp;admin1listsize)+SUM(ISNUMBER(admin1listsize))),ROWS(D$3:D509)+SUM(ISBLANK(admin1listsize))),NOT(admin1listsize="")*IF(ISNUMBER(admin1listsize),COUNTIF(admin1listsize,"&lt;="&amp;admin1listsize),COUNTIF(admin1listsize,"&lt;="&amp;admin1listsize)+SUM(ISNUMBER(admin1listsize))),0)), ""))</f>
        <v/>
      </c>
      <c r="K509" s="71"/>
    </row>
    <row r="510" spans="1:11" s="1" customFormat="1" x14ac:dyDescent="0.25">
      <c r="A510" s="93" t="str">
        <f>IF($I$1&lt;&gt;"y", "", IF(ISBLANK(DATA!D511),"",IF(ISBLANK(DATA!K511),"NO DATA",DATA!K511)))</f>
        <v/>
      </c>
      <c r="B510" s="93" t="str">
        <f>IF($I$1&lt;&gt;"y", "",IF(ISBLANK(DATA!D511),"", IF(ISBLANK(DATA!L511),"NO DATA",DATA!L511)))</f>
        <v/>
      </c>
      <c r="C510" s="93" t="str">
        <f t="shared" si="23"/>
        <v/>
      </c>
      <c r="D510" s="93" t="str">
        <f>IF($I$1&lt;&gt;"y", "", IF(C511="", "", IFERROR(LOOKUP(2,1/(COUNTIF($D$2:D509,mergednames)=0),mergednames), "")))</f>
        <v/>
      </c>
      <c r="E510" s="93" t="str">
        <f t="shared" si="22"/>
        <v/>
      </c>
      <c r="F510" s="93" t="str">
        <f>IF($I$1&lt;&gt;"y", "", IF(A511="", "", IFERROR(LOOKUP(2,1/(COUNTIF($F$2:F509,get_country)=0),get_country), "")))</f>
        <v/>
      </c>
      <c r="G510" s="93" t="str">
        <f t="shared" si="21"/>
        <v/>
      </c>
      <c r="H510" s="67" t="str">
        <f t="array" aca="1" ref="H510" ca="1">IF($I$1&lt;&gt;"y", "", IFERROR(INDEX(countrylistsize,MATCH(SMALL(NOT(countrylistsize="")*IF(ISNUMBER(countrylistsize),COUNTIF(countrylistsize,"&lt;="&amp;countrylistsize),COUNTIF(countrylistsize,"&lt;="&amp;countrylistsize)+SUM(ISNUMBER(countrylistsize))),ROWS(F$3:F510)+SUM(ISBLANK(countrylistsize))),NOT(countrylistsize="")*IF(ISNUMBER(countrylistsize),COUNTIF(countrylistsize,"&lt;="&amp;countrylistsize),COUNTIF(countrylistsize,"&lt;="&amp;countrylistsize)+SUM(ISNUMBER(countrylistsize))),0)), ""))</f>
        <v/>
      </c>
      <c r="I510" s="70"/>
      <c r="J510" s="67" t="str">
        <f t="array" aca="1" ref="J510" ca="1">IF($I$1&lt;&gt;"y", "", IFERROR(INDEX(admin1listsize,MATCH(SMALL(NOT(admin1listsize="")*IF(ISNUMBER(admin1listsize),COUNTIF(admin1listsize,"&lt;="&amp;admin1listsize),COUNTIF(admin1listsize,"&lt;="&amp;admin1listsize)+SUM(ISNUMBER(admin1listsize))),ROWS(D$3:D510)+SUM(ISBLANK(admin1listsize))),NOT(admin1listsize="")*IF(ISNUMBER(admin1listsize),COUNTIF(admin1listsize,"&lt;="&amp;admin1listsize),COUNTIF(admin1listsize,"&lt;="&amp;admin1listsize)+SUM(ISNUMBER(admin1listsize))),0)), ""))</f>
        <v/>
      </c>
      <c r="K510" s="71"/>
    </row>
    <row r="511" spans="1:11" s="1" customFormat="1" x14ac:dyDescent="0.25">
      <c r="A511" s="93" t="str">
        <f>IF($I$1&lt;&gt;"y", "", IF(ISBLANK(DATA!D512),"",IF(ISBLANK(DATA!K512),"NO DATA",DATA!K512)))</f>
        <v/>
      </c>
      <c r="B511" s="93" t="str">
        <f>IF($I$1&lt;&gt;"y", "",IF(ISBLANK(DATA!D512),"", IF(ISBLANK(DATA!L512),"NO DATA",DATA!L512)))</f>
        <v/>
      </c>
      <c r="C511" s="93" t="str">
        <f t="shared" si="23"/>
        <v/>
      </c>
      <c r="D511" s="93" t="str">
        <f>IF($I$1&lt;&gt;"y", "", IF(C512="", "", IFERROR(LOOKUP(2,1/(COUNTIF($D$2:D510,mergednames)=0),mergednames), "")))</f>
        <v/>
      </c>
      <c r="E511" s="93" t="str">
        <f t="shared" si="22"/>
        <v/>
      </c>
      <c r="F511" s="93" t="str">
        <f>IF($I$1&lt;&gt;"y", "", IF(A512="", "", IFERROR(LOOKUP(2,1/(COUNTIF($F$2:F510,get_country)=0),get_country), "")))</f>
        <v/>
      </c>
      <c r="G511" s="93" t="str">
        <f t="shared" si="21"/>
        <v/>
      </c>
      <c r="H511" s="67" t="str">
        <f t="array" aca="1" ref="H511" ca="1">IF($I$1&lt;&gt;"y", "", IFERROR(INDEX(countrylistsize,MATCH(SMALL(NOT(countrylistsize="")*IF(ISNUMBER(countrylistsize),COUNTIF(countrylistsize,"&lt;="&amp;countrylistsize),COUNTIF(countrylistsize,"&lt;="&amp;countrylistsize)+SUM(ISNUMBER(countrylistsize))),ROWS(F$3:F511)+SUM(ISBLANK(countrylistsize))),NOT(countrylistsize="")*IF(ISNUMBER(countrylistsize),COUNTIF(countrylistsize,"&lt;="&amp;countrylistsize),COUNTIF(countrylistsize,"&lt;="&amp;countrylistsize)+SUM(ISNUMBER(countrylistsize))),0)), ""))</f>
        <v/>
      </c>
      <c r="I511" s="70"/>
      <c r="J511" s="67" t="str">
        <f t="array" aca="1" ref="J511" ca="1">IF($I$1&lt;&gt;"y", "", IFERROR(INDEX(admin1listsize,MATCH(SMALL(NOT(admin1listsize="")*IF(ISNUMBER(admin1listsize),COUNTIF(admin1listsize,"&lt;="&amp;admin1listsize),COUNTIF(admin1listsize,"&lt;="&amp;admin1listsize)+SUM(ISNUMBER(admin1listsize))),ROWS(D$3:D511)+SUM(ISBLANK(admin1listsize))),NOT(admin1listsize="")*IF(ISNUMBER(admin1listsize),COUNTIF(admin1listsize,"&lt;="&amp;admin1listsize),COUNTIF(admin1listsize,"&lt;="&amp;admin1listsize)+SUM(ISNUMBER(admin1listsize))),0)), ""))</f>
        <v/>
      </c>
      <c r="K511" s="71"/>
    </row>
    <row r="512" spans="1:11" s="1" customFormat="1" x14ac:dyDescent="0.25">
      <c r="A512" s="93" t="str">
        <f>IF($I$1&lt;&gt;"y", "", IF(ISBLANK(DATA!D513),"",IF(ISBLANK(DATA!K513),"NO DATA",DATA!K513)))</f>
        <v/>
      </c>
      <c r="B512" s="93" t="str">
        <f>IF($I$1&lt;&gt;"y", "",IF(ISBLANK(DATA!D513),"", IF(ISBLANK(DATA!L513),"NO DATA",DATA!L513)))</f>
        <v/>
      </c>
      <c r="C512" s="93" t="str">
        <f t="shared" si="23"/>
        <v/>
      </c>
      <c r="D512" s="93" t="str">
        <f>IF($I$1&lt;&gt;"y", "", IF(C513="", "", IFERROR(LOOKUP(2,1/(COUNTIF($D$2:D511,mergednames)=0),mergednames), "")))</f>
        <v/>
      </c>
      <c r="E512" s="93" t="str">
        <f t="shared" si="22"/>
        <v/>
      </c>
      <c r="F512" s="93" t="str">
        <f>IF($I$1&lt;&gt;"y", "", IF(A513="", "", IFERROR(LOOKUP(2,1/(COUNTIF($F$2:F511,get_country)=0),get_country), "")))</f>
        <v/>
      </c>
      <c r="G512" s="93" t="str">
        <f t="shared" si="21"/>
        <v/>
      </c>
      <c r="H512" s="67" t="str">
        <f t="array" aca="1" ref="H512" ca="1">IF($I$1&lt;&gt;"y", "", IFERROR(INDEX(countrylistsize,MATCH(SMALL(NOT(countrylistsize="")*IF(ISNUMBER(countrylistsize),COUNTIF(countrylistsize,"&lt;="&amp;countrylistsize),COUNTIF(countrylistsize,"&lt;="&amp;countrylistsize)+SUM(ISNUMBER(countrylistsize))),ROWS(F$3:F512)+SUM(ISBLANK(countrylistsize))),NOT(countrylistsize="")*IF(ISNUMBER(countrylistsize),COUNTIF(countrylistsize,"&lt;="&amp;countrylistsize),COUNTIF(countrylistsize,"&lt;="&amp;countrylistsize)+SUM(ISNUMBER(countrylistsize))),0)), ""))</f>
        <v/>
      </c>
      <c r="I512" s="70"/>
      <c r="J512" s="67" t="str">
        <f t="array" aca="1" ref="J512" ca="1">IF($I$1&lt;&gt;"y", "", IFERROR(INDEX(admin1listsize,MATCH(SMALL(NOT(admin1listsize="")*IF(ISNUMBER(admin1listsize),COUNTIF(admin1listsize,"&lt;="&amp;admin1listsize),COUNTIF(admin1listsize,"&lt;="&amp;admin1listsize)+SUM(ISNUMBER(admin1listsize))),ROWS(D$3:D512)+SUM(ISBLANK(admin1listsize))),NOT(admin1listsize="")*IF(ISNUMBER(admin1listsize),COUNTIF(admin1listsize,"&lt;="&amp;admin1listsize),COUNTIF(admin1listsize,"&lt;="&amp;admin1listsize)+SUM(ISNUMBER(admin1listsize))),0)), ""))</f>
        <v/>
      </c>
      <c r="K512" s="71"/>
    </row>
    <row r="513" spans="1:11" s="1" customFormat="1" x14ac:dyDescent="0.25">
      <c r="A513" s="93" t="str">
        <f>IF($I$1&lt;&gt;"y", "", IF(ISBLANK(DATA!D514),"",IF(ISBLANK(DATA!K514),"NO DATA",DATA!K514)))</f>
        <v/>
      </c>
      <c r="B513" s="93" t="str">
        <f>IF($I$1&lt;&gt;"y", "",IF(ISBLANK(DATA!D514),"", IF(ISBLANK(DATA!L514),"NO DATA",DATA!L514)))</f>
        <v/>
      </c>
      <c r="C513" s="93" t="str">
        <f t="shared" si="23"/>
        <v/>
      </c>
      <c r="D513" s="93" t="str">
        <f>IF($I$1&lt;&gt;"y", "", IF(C514="", "", IFERROR(LOOKUP(2,1/(COUNTIF($D$2:D512,mergednames)=0),mergednames), "")))</f>
        <v/>
      </c>
      <c r="E513" s="93" t="str">
        <f t="shared" si="22"/>
        <v/>
      </c>
      <c r="F513" s="93" t="str">
        <f>IF($I$1&lt;&gt;"y", "", IF(A514="", "", IFERROR(LOOKUP(2,1/(COUNTIF($F$2:F512,get_country)=0),get_country), "")))</f>
        <v/>
      </c>
      <c r="G513" s="93" t="str">
        <f t="shared" si="21"/>
        <v/>
      </c>
      <c r="H513" s="67" t="str">
        <f t="array" aca="1" ref="H513" ca="1">IF($I$1&lt;&gt;"y", "", IFERROR(INDEX(countrylistsize,MATCH(SMALL(NOT(countrylistsize="")*IF(ISNUMBER(countrylistsize),COUNTIF(countrylistsize,"&lt;="&amp;countrylistsize),COUNTIF(countrylistsize,"&lt;="&amp;countrylistsize)+SUM(ISNUMBER(countrylistsize))),ROWS(F$3:F513)+SUM(ISBLANK(countrylistsize))),NOT(countrylistsize="")*IF(ISNUMBER(countrylistsize),COUNTIF(countrylistsize,"&lt;="&amp;countrylistsize),COUNTIF(countrylistsize,"&lt;="&amp;countrylistsize)+SUM(ISNUMBER(countrylistsize))),0)), ""))</f>
        <v/>
      </c>
      <c r="I513" s="70"/>
      <c r="J513" s="67" t="str">
        <f t="array" aca="1" ref="J513" ca="1">IF($I$1&lt;&gt;"y", "", IFERROR(INDEX(admin1listsize,MATCH(SMALL(NOT(admin1listsize="")*IF(ISNUMBER(admin1listsize),COUNTIF(admin1listsize,"&lt;="&amp;admin1listsize),COUNTIF(admin1listsize,"&lt;="&amp;admin1listsize)+SUM(ISNUMBER(admin1listsize))),ROWS(D$3:D513)+SUM(ISBLANK(admin1listsize))),NOT(admin1listsize="")*IF(ISNUMBER(admin1listsize),COUNTIF(admin1listsize,"&lt;="&amp;admin1listsize),COUNTIF(admin1listsize,"&lt;="&amp;admin1listsize)+SUM(ISNUMBER(admin1listsize))),0)), ""))</f>
        <v/>
      </c>
      <c r="K513" s="71"/>
    </row>
    <row r="514" spans="1:11" s="1" customFormat="1" x14ac:dyDescent="0.25">
      <c r="A514" s="93" t="str">
        <f>IF($I$1&lt;&gt;"y", "", IF(ISBLANK(DATA!D515),"",IF(ISBLANK(DATA!K515),"NO DATA",DATA!K515)))</f>
        <v/>
      </c>
      <c r="B514" s="93" t="str">
        <f>IF($I$1&lt;&gt;"y", "",IF(ISBLANK(DATA!D515),"", IF(ISBLANK(DATA!L515),"NO DATA",DATA!L515)))</f>
        <v/>
      </c>
      <c r="C514" s="93" t="str">
        <f t="shared" si="23"/>
        <v/>
      </c>
      <c r="D514" s="93" t="str">
        <f>IF($I$1&lt;&gt;"y", "", IF(C515="", "", IFERROR(LOOKUP(2,1/(COUNTIF($D$2:D513,mergednames)=0),mergednames), "")))</f>
        <v/>
      </c>
      <c r="E514" s="93" t="str">
        <f t="shared" si="22"/>
        <v/>
      </c>
      <c r="F514" s="93" t="str">
        <f>IF($I$1&lt;&gt;"y", "", IF(A515="", "", IFERROR(LOOKUP(2,1/(COUNTIF($F$2:F513,get_country)=0),get_country), "")))</f>
        <v/>
      </c>
      <c r="G514" s="93" t="str">
        <f t="shared" si="21"/>
        <v/>
      </c>
      <c r="H514" s="67" t="str">
        <f t="array" aca="1" ref="H514" ca="1">IF($I$1&lt;&gt;"y", "", IFERROR(INDEX(countrylistsize,MATCH(SMALL(NOT(countrylistsize="")*IF(ISNUMBER(countrylistsize),COUNTIF(countrylistsize,"&lt;="&amp;countrylistsize),COUNTIF(countrylistsize,"&lt;="&amp;countrylistsize)+SUM(ISNUMBER(countrylistsize))),ROWS(F$3:F514)+SUM(ISBLANK(countrylistsize))),NOT(countrylistsize="")*IF(ISNUMBER(countrylistsize),COUNTIF(countrylistsize,"&lt;="&amp;countrylistsize),COUNTIF(countrylistsize,"&lt;="&amp;countrylistsize)+SUM(ISNUMBER(countrylistsize))),0)), ""))</f>
        <v/>
      </c>
      <c r="I514" s="70"/>
      <c r="J514" s="67" t="str">
        <f t="array" aca="1" ref="J514" ca="1">IF($I$1&lt;&gt;"y", "", IFERROR(INDEX(admin1listsize,MATCH(SMALL(NOT(admin1listsize="")*IF(ISNUMBER(admin1listsize),COUNTIF(admin1listsize,"&lt;="&amp;admin1listsize),COUNTIF(admin1listsize,"&lt;="&amp;admin1listsize)+SUM(ISNUMBER(admin1listsize))),ROWS(D$3:D514)+SUM(ISBLANK(admin1listsize))),NOT(admin1listsize="")*IF(ISNUMBER(admin1listsize),COUNTIF(admin1listsize,"&lt;="&amp;admin1listsize),COUNTIF(admin1listsize,"&lt;="&amp;admin1listsize)+SUM(ISNUMBER(admin1listsize))),0)), ""))</f>
        <v/>
      </c>
      <c r="K514" s="71"/>
    </row>
    <row r="515" spans="1:11" s="1" customFormat="1" x14ac:dyDescent="0.25">
      <c r="A515" s="93" t="str">
        <f>IF($I$1&lt;&gt;"y", "", IF(ISBLANK(DATA!D516),"",IF(ISBLANK(DATA!K516),"NO DATA",DATA!K516)))</f>
        <v/>
      </c>
      <c r="B515" s="93" t="str">
        <f>IF($I$1&lt;&gt;"y", "",IF(ISBLANK(DATA!D516),"", IF(ISBLANK(DATA!L516),"NO DATA",DATA!L516)))</f>
        <v/>
      </c>
      <c r="C515" s="93" t="str">
        <f t="shared" si="23"/>
        <v/>
      </c>
      <c r="D515" s="93" t="str">
        <f>IF($I$1&lt;&gt;"y", "", IF(C516="", "", IFERROR(LOOKUP(2,1/(COUNTIF($D$2:D514,mergednames)=0),mergednames), "")))</f>
        <v/>
      </c>
      <c r="E515" s="93" t="str">
        <f t="shared" si="22"/>
        <v/>
      </c>
      <c r="F515" s="93" t="str">
        <f>IF($I$1&lt;&gt;"y", "", IF(A516="", "", IFERROR(LOOKUP(2,1/(COUNTIF($F$2:F514,get_country)=0),get_country), "")))</f>
        <v/>
      </c>
      <c r="G515" s="93" t="str">
        <f t="shared" ref="G515:G578" si="24">IF($I$1&lt;&gt;"y", "", IF(F515="", "", G514+1))</f>
        <v/>
      </c>
      <c r="H515" s="67" t="str">
        <f t="array" aca="1" ref="H515" ca="1">IF($I$1&lt;&gt;"y", "", IFERROR(INDEX(countrylistsize,MATCH(SMALL(NOT(countrylistsize="")*IF(ISNUMBER(countrylistsize),COUNTIF(countrylistsize,"&lt;="&amp;countrylistsize),COUNTIF(countrylistsize,"&lt;="&amp;countrylistsize)+SUM(ISNUMBER(countrylistsize))),ROWS(F$3:F515)+SUM(ISBLANK(countrylistsize))),NOT(countrylistsize="")*IF(ISNUMBER(countrylistsize),COUNTIF(countrylistsize,"&lt;="&amp;countrylistsize),COUNTIF(countrylistsize,"&lt;="&amp;countrylistsize)+SUM(ISNUMBER(countrylistsize))),0)), ""))</f>
        <v/>
      </c>
      <c r="I515" s="70"/>
      <c r="J515" s="67" t="str">
        <f t="array" aca="1" ref="J515" ca="1">IF($I$1&lt;&gt;"y", "", IFERROR(INDEX(admin1listsize,MATCH(SMALL(NOT(admin1listsize="")*IF(ISNUMBER(admin1listsize),COUNTIF(admin1listsize,"&lt;="&amp;admin1listsize),COUNTIF(admin1listsize,"&lt;="&amp;admin1listsize)+SUM(ISNUMBER(admin1listsize))),ROWS(D$3:D515)+SUM(ISBLANK(admin1listsize))),NOT(admin1listsize="")*IF(ISNUMBER(admin1listsize),COUNTIF(admin1listsize,"&lt;="&amp;admin1listsize),COUNTIF(admin1listsize,"&lt;="&amp;admin1listsize)+SUM(ISNUMBER(admin1listsize))),0)), ""))</f>
        <v/>
      </c>
      <c r="K515" s="71"/>
    </row>
    <row r="516" spans="1:11" s="1" customFormat="1" x14ac:dyDescent="0.25">
      <c r="A516" s="93" t="str">
        <f>IF($I$1&lt;&gt;"y", "", IF(ISBLANK(DATA!D517),"",IF(ISBLANK(DATA!K517),"NO DATA",DATA!K517)))</f>
        <v/>
      </c>
      <c r="B516" s="93" t="str">
        <f>IF($I$1&lt;&gt;"y", "",IF(ISBLANK(DATA!D517),"", IF(ISBLANK(DATA!L517),"NO DATA",DATA!L517)))</f>
        <v/>
      </c>
      <c r="C516" s="93" t="str">
        <f t="shared" si="23"/>
        <v/>
      </c>
      <c r="D516" s="93" t="str">
        <f>IF($I$1&lt;&gt;"y", "", IF(C517="", "", IFERROR(LOOKUP(2,1/(COUNTIF($D$2:D515,mergednames)=0),mergednames), "")))</f>
        <v/>
      </c>
      <c r="E516" s="93" t="str">
        <f t="shared" ref="E516:E579" si="25">IF($I$1&lt;&gt;"y", "", IF(D516="", "", E515+1))</f>
        <v/>
      </c>
      <c r="F516" s="93" t="str">
        <f>IF($I$1&lt;&gt;"y", "", IF(A517="", "", IFERROR(LOOKUP(2,1/(COUNTIF($F$2:F515,get_country)=0),get_country), "")))</f>
        <v/>
      </c>
      <c r="G516" s="93" t="str">
        <f t="shared" si="24"/>
        <v/>
      </c>
      <c r="H516" s="67" t="str">
        <f t="array" aca="1" ref="H516" ca="1">IF($I$1&lt;&gt;"y", "", IFERROR(INDEX(countrylistsize,MATCH(SMALL(NOT(countrylistsize="")*IF(ISNUMBER(countrylistsize),COUNTIF(countrylistsize,"&lt;="&amp;countrylistsize),COUNTIF(countrylistsize,"&lt;="&amp;countrylistsize)+SUM(ISNUMBER(countrylistsize))),ROWS(F$3:F516)+SUM(ISBLANK(countrylistsize))),NOT(countrylistsize="")*IF(ISNUMBER(countrylistsize),COUNTIF(countrylistsize,"&lt;="&amp;countrylistsize),COUNTIF(countrylistsize,"&lt;="&amp;countrylistsize)+SUM(ISNUMBER(countrylistsize))),0)), ""))</f>
        <v/>
      </c>
      <c r="I516" s="70"/>
      <c r="J516" s="67" t="str">
        <f t="array" aca="1" ref="J516" ca="1">IF($I$1&lt;&gt;"y", "", IFERROR(INDEX(admin1listsize,MATCH(SMALL(NOT(admin1listsize="")*IF(ISNUMBER(admin1listsize),COUNTIF(admin1listsize,"&lt;="&amp;admin1listsize),COUNTIF(admin1listsize,"&lt;="&amp;admin1listsize)+SUM(ISNUMBER(admin1listsize))),ROWS(D$3:D516)+SUM(ISBLANK(admin1listsize))),NOT(admin1listsize="")*IF(ISNUMBER(admin1listsize),COUNTIF(admin1listsize,"&lt;="&amp;admin1listsize),COUNTIF(admin1listsize,"&lt;="&amp;admin1listsize)+SUM(ISNUMBER(admin1listsize))),0)), ""))</f>
        <v/>
      </c>
      <c r="K516" s="71"/>
    </row>
    <row r="517" spans="1:11" s="1" customFormat="1" x14ac:dyDescent="0.25">
      <c r="A517" s="93" t="str">
        <f>IF($I$1&lt;&gt;"y", "", IF(ISBLANK(DATA!D518),"",IF(ISBLANK(DATA!K518),"NO DATA",DATA!K518)))</f>
        <v/>
      </c>
      <c r="B517" s="93" t="str">
        <f>IF($I$1&lt;&gt;"y", "",IF(ISBLANK(DATA!D518),"", IF(ISBLANK(DATA!L518),"NO DATA",DATA!L518)))</f>
        <v/>
      </c>
      <c r="C517" s="93" t="str">
        <f t="shared" ref="C517:C580" si="26">IF($I$1&lt;&gt;"y", "", IF(A517="", "", A517&amp;"@"&amp;B517))</f>
        <v/>
      </c>
      <c r="D517" s="93" t="str">
        <f>IF($I$1&lt;&gt;"y", "", IF(C518="", "", IFERROR(LOOKUP(2,1/(COUNTIF($D$2:D516,mergednames)=0),mergednames), "")))</f>
        <v/>
      </c>
      <c r="E517" s="93" t="str">
        <f t="shared" si="25"/>
        <v/>
      </c>
      <c r="F517" s="93" t="str">
        <f>IF($I$1&lt;&gt;"y", "", IF(A518="", "", IFERROR(LOOKUP(2,1/(COUNTIF($F$2:F516,get_country)=0),get_country), "")))</f>
        <v/>
      </c>
      <c r="G517" s="93" t="str">
        <f t="shared" si="24"/>
        <v/>
      </c>
      <c r="H517" s="67" t="str">
        <f t="array" aca="1" ref="H517" ca="1">IF($I$1&lt;&gt;"y", "", IFERROR(INDEX(countrylistsize,MATCH(SMALL(NOT(countrylistsize="")*IF(ISNUMBER(countrylistsize),COUNTIF(countrylistsize,"&lt;="&amp;countrylistsize),COUNTIF(countrylistsize,"&lt;="&amp;countrylistsize)+SUM(ISNUMBER(countrylistsize))),ROWS(F$3:F517)+SUM(ISBLANK(countrylistsize))),NOT(countrylistsize="")*IF(ISNUMBER(countrylistsize),COUNTIF(countrylistsize,"&lt;="&amp;countrylistsize),COUNTIF(countrylistsize,"&lt;="&amp;countrylistsize)+SUM(ISNUMBER(countrylistsize))),0)), ""))</f>
        <v/>
      </c>
      <c r="I517" s="70"/>
      <c r="J517" s="67" t="str">
        <f t="array" aca="1" ref="J517" ca="1">IF($I$1&lt;&gt;"y", "", IFERROR(INDEX(admin1listsize,MATCH(SMALL(NOT(admin1listsize="")*IF(ISNUMBER(admin1listsize),COUNTIF(admin1listsize,"&lt;="&amp;admin1listsize),COUNTIF(admin1listsize,"&lt;="&amp;admin1listsize)+SUM(ISNUMBER(admin1listsize))),ROWS(D$3:D517)+SUM(ISBLANK(admin1listsize))),NOT(admin1listsize="")*IF(ISNUMBER(admin1listsize),COUNTIF(admin1listsize,"&lt;="&amp;admin1listsize),COUNTIF(admin1listsize,"&lt;="&amp;admin1listsize)+SUM(ISNUMBER(admin1listsize))),0)), ""))</f>
        <v/>
      </c>
      <c r="K517" s="71"/>
    </row>
    <row r="518" spans="1:11" s="1" customFormat="1" x14ac:dyDescent="0.25">
      <c r="A518" s="93" t="str">
        <f>IF($I$1&lt;&gt;"y", "", IF(ISBLANK(DATA!D519),"",IF(ISBLANK(DATA!K519),"NO DATA",DATA!K519)))</f>
        <v/>
      </c>
      <c r="B518" s="93" t="str">
        <f>IF($I$1&lt;&gt;"y", "",IF(ISBLANK(DATA!D519),"", IF(ISBLANK(DATA!L519),"NO DATA",DATA!L519)))</f>
        <v/>
      </c>
      <c r="C518" s="93" t="str">
        <f t="shared" si="26"/>
        <v/>
      </c>
      <c r="D518" s="93" t="str">
        <f>IF($I$1&lt;&gt;"y", "", IF(C519="", "", IFERROR(LOOKUP(2,1/(COUNTIF($D$2:D517,mergednames)=0),mergednames), "")))</f>
        <v/>
      </c>
      <c r="E518" s="93" t="str">
        <f t="shared" si="25"/>
        <v/>
      </c>
      <c r="F518" s="93" t="str">
        <f>IF($I$1&lt;&gt;"y", "", IF(A519="", "", IFERROR(LOOKUP(2,1/(COUNTIF($F$2:F517,get_country)=0),get_country), "")))</f>
        <v/>
      </c>
      <c r="G518" s="93" t="str">
        <f t="shared" si="24"/>
        <v/>
      </c>
      <c r="H518" s="67" t="str">
        <f t="array" aca="1" ref="H518" ca="1">IF($I$1&lt;&gt;"y", "", IFERROR(INDEX(countrylistsize,MATCH(SMALL(NOT(countrylistsize="")*IF(ISNUMBER(countrylistsize),COUNTIF(countrylistsize,"&lt;="&amp;countrylistsize),COUNTIF(countrylistsize,"&lt;="&amp;countrylistsize)+SUM(ISNUMBER(countrylistsize))),ROWS(F$3:F518)+SUM(ISBLANK(countrylistsize))),NOT(countrylistsize="")*IF(ISNUMBER(countrylistsize),COUNTIF(countrylistsize,"&lt;="&amp;countrylistsize),COUNTIF(countrylistsize,"&lt;="&amp;countrylistsize)+SUM(ISNUMBER(countrylistsize))),0)), ""))</f>
        <v/>
      </c>
      <c r="I518" s="70"/>
      <c r="J518" s="67" t="str">
        <f t="array" aca="1" ref="J518" ca="1">IF($I$1&lt;&gt;"y", "", IFERROR(INDEX(admin1listsize,MATCH(SMALL(NOT(admin1listsize="")*IF(ISNUMBER(admin1listsize),COUNTIF(admin1listsize,"&lt;="&amp;admin1listsize),COUNTIF(admin1listsize,"&lt;="&amp;admin1listsize)+SUM(ISNUMBER(admin1listsize))),ROWS(D$3:D518)+SUM(ISBLANK(admin1listsize))),NOT(admin1listsize="")*IF(ISNUMBER(admin1listsize),COUNTIF(admin1listsize,"&lt;="&amp;admin1listsize),COUNTIF(admin1listsize,"&lt;="&amp;admin1listsize)+SUM(ISNUMBER(admin1listsize))),0)), ""))</f>
        <v/>
      </c>
      <c r="K518" s="71"/>
    </row>
    <row r="519" spans="1:11" s="1" customFormat="1" x14ac:dyDescent="0.25">
      <c r="A519" s="93" t="str">
        <f>IF($I$1&lt;&gt;"y", "", IF(ISBLANK(DATA!D520),"",IF(ISBLANK(DATA!K520),"NO DATA",DATA!K520)))</f>
        <v/>
      </c>
      <c r="B519" s="93" t="str">
        <f>IF($I$1&lt;&gt;"y", "",IF(ISBLANK(DATA!D520),"", IF(ISBLANK(DATA!L520),"NO DATA",DATA!L520)))</f>
        <v/>
      </c>
      <c r="C519" s="93" t="str">
        <f t="shared" si="26"/>
        <v/>
      </c>
      <c r="D519" s="93" t="str">
        <f>IF($I$1&lt;&gt;"y", "", IF(C520="", "", IFERROR(LOOKUP(2,1/(COUNTIF($D$2:D518,mergednames)=0),mergednames), "")))</f>
        <v/>
      </c>
      <c r="E519" s="93" t="str">
        <f t="shared" si="25"/>
        <v/>
      </c>
      <c r="F519" s="93" t="str">
        <f>IF($I$1&lt;&gt;"y", "", IF(A520="", "", IFERROR(LOOKUP(2,1/(COUNTIF($F$2:F518,get_country)=0),get_country), "")))</f>
        <v/>
      </c>
      <c r="G519" s="93" t="str">
        <f t="shared" si="24"/>
        <v/>
      </c>
      <c r="H519" s="67" t="str">
        <f t="array" aca="1" ref="H519" ca="1">IF($I$1&lt;&gt;"y", "", IFERROR(INDEX(countrylistsize,MATCH(SMALL(NOT(countrylistsize="")*IF(ISNUMBER(countrylistsize),COUNTIF(countrylistsize,"&lt;="&amp;countrylistsize),COUNTIF(countrylistsize,"&lt;="&amp;countrylistsize)+SUM(ISNUMBER(countrylistsize))),ROWS(F$3:F519)+SUM(ISBLANK(countrylistsize))),NOT(countrylistsize="")*IF(ISNUMBER(countrylistsize),COUNTIF(countrylistsize,"&lt;="&amp;countrylistsize),COUNTIF(countrylistsize,"&lt;="&amp;countrylistsize)+SUM(ISNUMBER(countrylistsize))),0)), ""))</f>
        <v/>
      </c>
      <c r="I519" s="70"/>
      <c r="J519" s="67" t="str">
        <f t="array" aca="1" ref="J519" ca="1">IF($I$1&lt;&gt;"y", "", IFERROR(INDEX(admin1listsize,MATCH(SMALL(NOT(admin1listsize="")*IF(ISNUMBER(admin1listsize),COUNTIF(admin1listsize,"&lt;="&amp;admin1listsize),COUNTIF(admin1listsize,"&lt;="&amp;admin1listsize)+SUM(ISNUMBER(admin1listsize))),ROWS(D$3:D519)+SUM(ISBLANK(admin1listsize))),NOT(admin1listsize="")*IF(ISNUMBER(admin1listsize),COUNTIF(admin1listsize,"&lt;="&amp;admin1listsize),COUNTIF(admin1listsize,"&lt;="&amp;admin1listsize)+SUM(ISNUMBER(admin1listsize))),0)), ""))</f>
        <v/>
      </c>
      <c r="K519" s="71"/>
    </row>
    <row r="520" spans="1:11" s="1" customFormat="1" x14ac:dyDescent="0.25">
      <c r="A520" s="93" t="str">
        <f>IF($I$1&lt;&gt;"y", "", IF(ISBLANK(DATA!D521),"",IF(ISBLANK(DATA!K521),"NO DATA",DATA!K521)))</f>
        <v/>
      </c>
      <c r="B520" s="93" t="str">
        <f>IF($I$1&lt;&gt;"y", "",IF(ISBLANK(DATA!D521),"", IF(ISBLANK(DATA!L521),"NO DATA",DATA!L521)))</f>
        <v/>
      </c>
      <c r="C520" s="93" t="str">
        <f t="shared" si="26"/>
        <v/>
      </c>
      <c r="D520" s="93" t="str">
        <f>IF($I$1&lt;&gt;"y", "", IF(C521="", "", IFERROR(LOOKUP(2,1/(COUNTIF($D$2:D519,mergednames)=0),mergednames), "")))</f>
        <v/>
      </c>
      <c r="E520" s="93" t="str">
        <f t="shared" si="25"/>
        <v/>
      </c>
      <c r="F520" s="93" t="str">
        <f>IF($I$1&lt;&gt;"y", "", IF(A521="", "", IFERROR(LOOKUP(2,1/(COUNTIF($F$2:F519,get_country)=0),get_country), "")))</f>
        <v/>
      </c>
      <c r="G520" s="93" t="str">
        <f t="shared" si="24"/>
        <v/>
      </c>
      <c r="H520" s="67" t="str">
        <f t="array" aca="1" ref="H520" ca="1">IF($I$1&lt;&gt;"y", "", IFERROR(INDEX(countrylistsize,MATCH(SMALL(NOT(countrylistsize="")*IF(ISNUMBER(countrylistsize),COUNTIF(countrylistsize,"&lt;="&amp;countrylistsize),COUNTIF(countrylistsize,"&lt;="&amp;countrylistsize)+SUM(ISNUMBER(countrylistsize))),ROWS(F$3:F520)+SUM(ISBLANK(countrylistsize))),NOT(countrylistsize="")*IF(ISNUMBER(countrylistsize),COUNTIF(countrylistsize,"&lt;="&amp;countrylistsize),COUNTIF(countrylistsize,"&lt;="&amp;countrylistsize)+SUM(ISNUMBER(countrylistsize))),0)), ""))</f>
        <v/>
      </c>
      <c r="I520" s="70"/>
      <c r="J520" s="67" t="str">
        <f t="array" aca="1" ref="J520" ca="1">IF($I$1&lt;&gt;"y", "", IFERROR(INDEX(admin1listsize,MATCH(SMALL(NOT(admin1listsize="")*IF(ISNUMBER(admin1listsize),COUNTIF(admin1listsize,"&lt;="&amp;admin1listsize),COUNTIF(admin1listsize,"&lt;="&amp;admin1listsize)+SUM(ISNUMBER(admin1listsize))),ROWS(D$3:D520)+SUM(ISBLANK(admin1listsize))),NOT(admin1listsize="")*IF(ISNUMBER(admin1listsize),COUNTIF(admin1listsize,"&lt;="&amp;admin1listsize),COUNTIF(admin1listsize,"&lt;="&amp;admin1listsize)+SUM(ISNUMBER(admin1listsize))),0)), ""))</f>
        <v/>
      </c>
      <c r="K520" s="71"/>
    </row>
    <row r="521" spans="1:11" s="1" customFormat="1" x14ac:dyDescent="0.25">
      <c r="A521" s="93" t="str">
        <f>IF($I$1&lt;&gt;"y", "", IF(ISBLANK(DATA!D522),"",IF(ISBLANK(DATA!K522),"NO DATA",DATA!K522)))</f>
        <v/>
      </c>
      <c r="B521" s="93" t="str">
        <f>IF($I$1&lt;&gt;"y", "",IF(ISBLANK(DATA!D522),"", IF(ISBLANK(DATA!L522),"NO DATA",DATA!L522)))</f>
        <v/>
      </c>
      <c r="C521" s="93" t="str">
        <f t="shared" si="26"/>
        <v/>
      </c>
      <c r="D521" s="93" t="str">
        <f>IF($I$1&lt;&gt;"y", "", IF(C522="", "", IFERROR(LOOKUP(2,1/(COUNTIF($D$2:D520,mergednames)=0),mergednames), "")))</f>
        <v/>
      </c>
      <c r="E521" s="93" t="str">
        <f t="shared" si="25"/>
        <v/>
      </c>
      <c r="F521" s="93" t="str">
        <f>IF($I$1&lt;&gt;"y", "", IF(A522="", "", IFERROR(LOOKUP(2,1/(COUNTIF($F$2:F520,get_country)=0),get_country), "")))</f>
        <v/>
      </c>
      <c r="G521" s="93" t="str">
        <f t="shared" si="24"/>
        <v/>
      </c>
      <c r="H521" s="67" t="str">
        <f t="array" aca="1" ref="H521" ca="1">IF($I$1&lt;&gt;"y", "", IFERROR(INDEX(countrylistsize,MATCH(SMALL(NOT(countrylistsize="")*IF(ISNUMBER(countrylistsize),COUNTIF(countrylistsize,"&lt;="&amp;countrylistsize),COUNTIF(countrylistsize,"&lt;="&amp;countrylistsize)+SUM(ISNUMBER(countrylistsize))),ROWS(F$3:F521)+SUM(ISBLANK(countrylistsize))),NOT(countrylistsize="")*IF(ISNUMBER(countrylistsize),COUNTIF(countrylistsize,"&lt;="&amp;countrylistsize),COUNTIF(countrylistsize,"&lt;="&amp;countrylistsize)+SUM(ISNUMBER(countrylistsize))),0)), ""))</f>
        <v/>
      </c>
      <c r="I521" s="70"/>
      <c r="J521" s="67" t="str">
        <f t="array" aca="1" ref="J521" ca="1">IF($I$1&lt;&gt;"y", "", IFERROR(INDEX(admin1listsize,MATCH(SMALL(NOT(admin1listsize="")*IF(ISNUMBER(admin1listsize),COUNTIF(admin1listsize,"&lt;="&amp;admin1listsize),COUNTIF(admin1listsize,"&lt;="&amp;admin1listsize)+SUM(ISNUMBER(admin1listsize))),ROWS(D$3:D521)+SUM(ISBLANK(admin1listsize))),NOT(admin1listsize="")*IF(ISNUMBER(admin1listsize),COUNTIF(admin1listsize,"&lt;="&amp;admin1listsize),COUNTIF(admin1listsize,"&lt;="&amp;admin1listsize)+SUM(ISNUMBER(admin1listsize))),0)), ""))</f>
        <v/>
      </c>
      <c r="K521" s="71"/>
    </row>
    <row r="522" spans="1:11" s="1" customFormat="1" x14ac:dyDescent="0.25">
      <c r="A522" s="93" t="str">
        <f>IF($I$1&lt;&gt;"y", "", IF(ISBLANK(DATA!D523),"",IF(ISBLANK(DATA!K523),"NO DATA",DATA!K523)))</f>
        <v/>
      </c>
      <c r="B522" s="93" t="str">
        <f>IF($I$1&lt;&gt;"y", "",IF(ISBLANK(DATA!D523),"", IF(ISBLANK(DATA!L523),"NO DATA",DATA!L523)))</f>
        <v/>
      </c>
      <c r="C522" s="93" t="str">
        <f t="shared" si="26"/>
        <v/>
      </c>
      <c r="D522" s="93" t="str">
        <f>IF($I$1&lt;&gt;"y", "", IF(C523="", "", IFERROR(LOOKUP(2,1/(COUNTIF($D$2:D521,mergednames)=0),mergednames), "")))</f>
        <v/>
      </c>
      <c r="E522" s="93" t="str">
        <f t="shared" si="25"/>
        <v/>
      </c>
      <c r="F522" s="93" t="str">
        <f>IF($I$1&lt;&gt;"y", "", IF(A523="", "", IFERROR(LOOKUP(2,1/(COUNTIF($F$2:F521,get_country)=0),get_country), "")))</f>
        <v/>
      </c>
      <c r="G522" s="93" t="str">
        <f t="shared" si="24"/>
        <v/>
      </c>
      <c r="H522" s="67" t="str">
        <f t="array" aca="1" ref="H522" ca="1">IF($I$1&lt;&gt;"y", "", IFERROR(INDEX(countrylistsize,MATCH(SMALL(NOT(countrylistsize="")*IF(ISNUMBER(countrylistsize),COUNTIF(countrylistsize,"&lt;="&amp;countrylistsize),COUNTIF(countrylistsize,"&lt;="&amp;countrylistsize)+SUM(ISNUMBER(countrylistsize))),ROWS(F$3:F522)+SUM(ISBLANK(countrylistsize))),NOT(countrylistsize="")*IF(ISNUMBER(countrylistsize),COUNTIF(countrylistsize,"&lt;="&amp;countrylistsize),COUNTIF(countrylistsize,"&lt;="&amp;countrylistsize)+SUM(ISNUMBER(countrylistsize))),0)), ""))</f>
        <v/>
      </c>
      <c r="I522" s="70"/>
      <c r="J522" s="67" t="str">
        <f t="array" aca="1" ref="J522" ca="1">IF($I$1&lt;&gt;"y", "", IFERROR(INDEX(admin1listsize,MATCH(SMALL(NOT(admin1listsize="")*IF(ISNUMBER(admin1listsize),COUNTIF(admin1listsize,"&lt;="&amp;admin1listsize),COUNTIF(admin1listsize,"&lt;="&amp;admin1listsize)+SUM(ISNUMBER(admin1listsize))),ROWS(D$3:D522)+SUM(ISBLANK(admin1listsize))),NOT(admin1listsize="")*IF(ISNUMBER(admin1listsize),COUNTIF(admin1listsize,"&lt;="&amp;admin1listsize),COUNTIF(admin1listsize,"&lt;="&amp;admin1listsize)+SUM(ISNUMBER(admin1listsize))),0)), ""))</f>
        <v/>
      </c>
      <c r="K522" s="71"/>
    </row>
    <row r="523" spans="1:11" s="1" customFormat="1" x14ac:dyDescent="0.25">
      <c r="A523" s="93" t="str">
        <f>IF($I$1&lt;&gt;"y", "", IF(ISBLANK(DATA!D524),"",IF(ISBLANK(DATA!K524),"NO DATA",DATA!K524)))</f>
        <v/>
      </c>
      <c r="B523" s="93" t="str">
        <f>IF($I$1&lt;&gt;"y", "",IF(ISBLANK(DATA!D524),"", IF(ISBLANK(DATA!L524),"NO DATA",DATA!L524)))</f>
        <v/>
      </c>
      <c r="C523" s="93" t="str">
        <f t="shared" si="26"/>
        <v/>
      </c>
      <c r="D523" s="93" t="str">
        <f>IF($I$1&lt;&gt;"y", "", IF(C524="", "", IFERROR(LOOKUP(2,1/(COUNTIF($D$2:D522,mergednames)=0),mergednames), "")))</f>
        <v/>
      </c>
      <c r="E523" s="93" t="str">
        <f t="shared" si="25"/>
        <v/>
      </c>
      <c r="F523" s="93" t="str">
        <f>IF($I$1&lt;&gt;"y", "", IF(A524="", "", IFERROR(LOOKUP(2,1/(COUNTIF($F$2:F522,get_country)=0),get_country), "")))</f>
        <v/>
      </c>
      <c r="G523" s="93" t="str">
        <f t="shared" si="24"/>
        <v/>
      </c>
      <c r="H523" s="67" t="str">
        <f t="array" aca="1" ref="H523" ca="1">IF($I$1&lt;&gt;"y", "", IFERROR(INDEX(countrylistsize,MATCH(SMALL(NOT(countrylistsize="")*IF(ISNUMBER(countrylistsize),COUNTIF(countrylistsize,"&lt;="&amp;countrylistsize),COUNTIF(countrylistsize,"&lt;="&amp;countrylistsize)+SUM(ISNUMBER(countrylistsize))),ROWS(F$3:F523)+SUM(ISBLANK(countrylistsize))),NOT(countrylistsize="")*IF(ISNUMBER(countrylistsize),COUNTIF(countrylistsize,"&lt;="&amp;countrylistsize),COUNTIF(countrylistsize,"&lt;="&amp;countrylistsize)+SUM(ISNUMBER(countrylistsize))),0)), ""))</f>
        <v/>
      </c>
      <c r="I523" s="70"/>
      <c r="J523" s="67" t="str">
        <f t="array" aca="1" ref="J523" ca="1">IF($I$1&lt;&gt;"y", "", IFERROR(INDEX(admin1listsize,MATCH(SMALL(NOT(admin1listsize="")*IF(ISNUMBER(admin1listsize),COUNTIF(admin1listsize,"&lt;="&amp;admin1listsize),COUNTIF(admin1listsize,"&lt;="&amp;admin1listsize)+SUM(ISNUMBER(admin1listsize))),ROWS(D$3:D523)+SUM(ISBLANK(admin1listsize))),NOT(admin1listsize="")*IF(ISNUMBER(admin1listsize),COUNTIF(admin1listsize,"&lt;="&amp;admin1listsize),COUNTIF(admin1listsize,"&lt;="&amp;admin1listsize)+SUM(ISNUMBER(admin1listsize))),0)), ""))</f>
        <v/>
      </c>
      <c r="K523" s="71"/>
    </row>
    <row r="524" spans="1:11" s="1" customFormat="1" x14ac:dyDescent="0.25">
      <c r="A524" s="93" t="str">
        <f>IF($I$1&lt;&gt;"y", "", IF(ISBLANK(DATA!D525),"",IF(ISBLANK(DATA!K525),"NO DATA",DATA!K525)))</f>
        <v/>
      </c>
      <c r="B524" s="93" t="str">
        <f>IF($I$1&lt;&gt;"y", "",IF(ISBLANK(DATA!D525),"", IF(ISBLANK(DATA!L525),"NO DATA",DATA!L525)))</f>
        <v/>
      </c>
      <c r="C524" s="93" t="str">
        <f t="shared" si="26"/>
        <v/>
      </c>
      <c r="D524" s="93" t="str">
        <f>IF($I$1&lt;&gt;"y", "", IF(C525="", "", IFERROR(LOOKUP(2,1/(COUNTIF($D$2:D523,mergednames)=0),mergednames), "")))</f>
        <v/>
      </c>
      <c r="E524" s="93" t="str">
        <f t="shared" si="25"/>
        <v/>
      </c>
      <c r="F524" s="93" t="str">
        <f>IF($I$1&lt;&gt;"y", "", IF(A525="", "", IFERROR(LOOKUP(2,1/(COUNTIF($F$2:F523,get_country)=0),get_country), "")))</f>
        <v/>
      </c>
      <c r="G524" s="93" t="str">
        <f t="shared" si="24"/>
        <v/>
      </c>
      <c r="H524" s="67" t="str">
        <f t="array" aca="1" ref="H524" ca="1">IF($I$1&lt;&gt;"y", "", IFERROR(INDEX(countrylistsize,MATCH(SMALL(NOT(countrylistsize="")*IF(ISNUMBER(countrylistsize),COUNTIF(countrylistsize,"&lt;="&amp;countrylistsize),COUNTIF(countrylistsize,"&lt;="&amp;countrylistsize)+SUM(ISNUMBER(countrylistsize))),ROWS(F$3:F524)+SUM(ISBLANK(countrylistsize))),NOT(countrylistsize="")*IF(ISNUMBER(countrylistsize),COUNTIF(countrylistsize,"&lt;="&amp;countrylistsize),COUNTIF(countrylistsize,"&lt;="&amp;countrylistsize)+SUM(ISNUMBER(countrylistsize))),0)), ""))</f>
        <v/>
      </c>
      <c r="I524" s="70"/>
      <c r="J524" s="67" t="str">
        <f t="array" aca="1" ref="J524" ca="1">IF($I$1&lt;&gt;"y", "", IFERROR(INDEX(admin1listsize,MATCH(SMALL(NOT(admin1listsize="")*IF(ISNUMBER(admin1listsize),COUNTIF(admin1listsize,"&lt;="&amp;admin1listsize),COUNTIF(admin1listsize,"&lt;="&amp;admin1listsize)+SUM(ISNUMBER(admin1listsize))),ROWS(D$3:D524)+SUM(ISBLANK(admin1listsize))),NOT(admin1listsize="")*IF(ISNUMBER(admin1listsize),COUNTIF(admin1listsize,"&lt;="&amp;admin1listsize),COUNTIF(admin1listsize,"&lt;="&amp;admin1listsize)+SUM(ISNUMBER(admin1listsize))),0)), ""))</f>
        <v/>
      </c>
      <c r="K524" s="71"/>
    </row>
    <row r="525" spans="1:11" s="1" customFormat="1" x14ac:dyDescent="0.25">
      <c r="A525" s="93" t="str">
        <f>IF($I$1&lt;&gt;"y", "", IF(ISBLANK(DATA!D526),"",IF(ISBLANK(DATA!K526),"NO DATA",DATA!K526)))</f>
        <v/>
      </c>
      <c r="B525" s="93" t="str">
        <f>IF($I$1&lt;&gt;"y", "",IF(ISBLANK(DATA!D526),"", IF(ISBLANK(DATA!L526),"NO DATA",DATA!L526)))</f>
        <v/>
      </c>
      <c r="C525" s="93" t="str">
        <f t="shared" si="26"/>
        <v/>
      </c>
      <c r="D525" s="93" t="str">
        <f>IF($I$1&lt;&gt;"y", "", IF(C526="", "", IFERROR(LOOKUP(2,1/(COUNTIF($D$2:D524,mergednames)=0),mergednames), "")))</f>
        <v/>
      </c>
      <c r="E525" s="93" t="str">
        <f t="shared" si="25"/>
        <v/>
      </c>
      <c r="F525" s="93" t="str">
        <f>IF($I$1&lt;&gt;"y", "", IF(A526="", "", IFERROR(LOOKUP(2,1/(COUNTIF($F$2:F524,get_country)=0),get_country), "")))</f>
        <v/>
      </c>
      <c r="G525" s="93" t="str">
        <f t="shared" si="24"/>
        <v/>
      </c>
      <c r="H525" s="67" t="str">
        <f t="array" aca="1" ref="H525" ca="1">IF($I$1&lt;&gt;"y", "", IFERROR(INDEX(countrylistsize,MATCH(SMALL(NOT(countrylistsize="")*IF(ISNUMBER(countrylistsize),COUNTIF(countrylistsize,"&lt;="&amp;countrylistsize),COUNTIF(countrylistsize,"&lt;="&amp;countrylistsize)+SUM(ISNUMBER(countrylistsize))),ROWS(F$3:F525)+SUM(ISBLANK(countrylistsize))),NOT(countrylistsize="")*IF(ISNUMBER(countrylistsize),COUNTIF(countrylistsize,"&lt;="&amp;countrylistsize),COUNTIF(countrylistsize,"&lt;="&amp;countrylistsize)+SUM(ISNUMBER(countrylistsize))),0)), ""))</f>
        <v/>
      </c>
      <c r="I525" s="70"/>
      <c r="J525" s="67" t="str">
        <f t="array" aca="1" ref="J525" ca="1">IF($I$1&lt;&gt;"y", "", IFERROR(INDEX(admin1listsize,MATCH(SMALL(NOT(admin1listsize="")*IF(ISNUMBER(admin1listsize),COUNTIF(admin1listsize,"&lt;="&amp;admin1listsize),COUNTIF(admin1listsize,"&lt;="&amp;admin1listsize)+SUM(ISNUMBER(admin1listsize))),ROWS(D$3:D525)+SUM(ISBLANK(admin1listsize))),NOT(admin1listsize="")*IF(ISNUMBER(admin1listsize),COUNTIF(admin1listsize,"&lt;="&amp;admin1listsize),COUNTIF(admin1listsize,"&lt;="&amp;admin1listsize)+SUM(ISNUMBER(admin1listsize))),0)), ""))</f>
        <v/>
      </c>
      <c r="K525" s="71"/>
    </row>
    <row r="526" spans="1:11" s="1" customFormat="1" x14ac:dyDescent="0.25">
      <c r="A526" s="93" t="str">
        <f>IF($I$1&lt;&gt;"y", "", IF(ISBLANK(DATA!D527),"",IF(ISBLANK(DATA!K527),"NO DATA",DATA!K527)))</f>
        <v/>
      </c>
      <c r="B526" s="93" t="str">
        <f>IF($I$1&lt;&gt;"y", "",IF(ISBLANK(DATA!D527),"", IF(ISBLANK(DATA!L527),"NO DATA",DATA!L527)))</f>
        <v/>
      </c>
      <c r="C526" s="93" t="str">
        <f t="shared" si="26"/>
        <v/>
      </c>
      <c r="D526" s="93" t="str">
        <f>IF($I$1&lt;&gt;"y", "", IF(C527="", "", IFERROR(LOOKUP(2,1/(COUNTIF($D$2:D525,mergednames)=0),mergednames), "")))</f>
        <v/>
      </c>
      <c r="E526" s="93" t="str">
        <f t="shared" si="25"/>
        <v/>
      </c>
      <c r="F526" s="93" t="str">
        <f>IF($I$1&lt;&gt;"y", "", IF(A527="", "", IFERROR(LOOKUP(2,1/(COUNTIF($F$2:F525,get_country)=0),get_country), "")))</f>
        <v/>
      </c>
      <c r="G526" s="93" t="str">
        <f t="shared" si="24"/>
        <v/>
      </c>
      <c r="H526" s="67" t="str">
        <f t="array" aca="1" ref="H526" ca="1">IF($I$1&lt;&gt;"y", "", IFERROR(INDEX(countrylistsize,MATCH(SMALL(NOT(countrylistsize="")*IF(ISNUMBER(countrylistsize),COUNTIF(countrylistsize,"&lt;="&amp;countrylistsize),COUNTIF(countrylistsize,"&lt;="&amp;countrylistsize)+SUM(ISNUMBER(countrylistsize))),ROWS(F$3:F526)+SUM(ISBLANK(countrylistsize))),NOT(countrylistsize="")*IF(ISNUMBER(countrylistsize),COUNTIF(countrylistsize,"&lt;="&amp;countrylistsize),COUNTIF(countrylistsize,"&lt;="&amp;countrylistsize)+SUM(ISNUMBER(countrylistsize))),0)), ""))</f>
        <v/>
      </c>
      <c r="I526" s="70"/>
      <c r="J526" s="67" t="str">
        <f t="array" aca="1" ref="J526" ca="1">IF($I$1&lt;&gt;"y", "", IFERROR(INDEX(admin1listsize,MATCH(SMALL(NOT(admin1listsize="")*IF(ISNUMBER(admin1listsize),COUNTIF(admin1listsize,"&lt;="&amp;admin1listsize),COUNTIF(admin1listsize,"&lt;="&amp;admin1listsize)+SUM(ISNUMBER(admin1listsize))),ROWS(D$3:D526)+SUM(ISBLANK(admin1listsize))),NOT(admin1listsize="")*IF(ISNUMBER(admin1listsize),COUNTIF(admin1listsize,"&lt;="&amp;admin1listsize),COUNTIF(admin1listsize,"&lt;="&amp;admin1listsize)+SUM(ISNUMBER(admin1listsize))),0)), ""))</f>
        <v/>
      </c>
      <c r="K526" s="71"/>
    </row>
    <row r="527" spans="1:11" s="1" customFormat="1" x14ac:dyDescent="0.25">
      <c r="A527" s="93" t="str">
        <f>IF($I$1&lt;&gt;"y", "", IF(ISBLANK(DATA!D528),"",IF(ISBLANK(DATA!K528),"NO DATA",DATA!K528)))</f>
        <v/>
      </c>
      <c r="B527" s="93" t="str">
        <f>IF($I$1&lt;&gt;"y", "",IF(ISBLANK(DATA!D528),"", IF(ISBLANK(DATA!L528),"NO DATA",DATA!L528)))</f>
        <v/>
      </c>
      <c r="C527" s="93" t="str">
        <f t="shared" si="26"/>
        <v/>
      </c>
      <c r="D527" s="93" t="str">
        <f>IF($I$1&lt;&gt;"y", "", IF(C528="", "", IFERROR(LOOKUP(2,1/(COUNTIF($D$2:D526,mergednames)=0),mergednames), "")))</f>
        <v/>
      </c>
      <c r="E527" s="93" t="str">
        <f t="shared" si="25"/>
        <v/>
      </c>
      <c r="F527" s="93" t="str">
        <f>IF($I$1&lt;&gt;"y", "", IF(A528="", "", IFERROR(LOOKUP(2,1/(COUNTIF($F$2:F526,get_country)=0),get_country), "")))</f>
        <v/>
      </c>
      <c r="G527" s="93" t="str">
        <f t="shared" si="24"/>
        <v/>
      </c>
      <c r="H527" s="67" t="str">
        <f t="array" aca="1" ref="H527" ca="1">IF($I$1&lt;&gt;"y", "", IFERROR(INDEX(countrylistsize,MATCH(SMALL(NOT(countrylistsize="")*IF(ISNUMBER(countrylistsize),COUNTIF(countrylistsize,"&lt;="&amp;countrylistsize),COUNTIF(countrylistsize,"&lt;="&amp;countrylistsize)+SUM(ISNUMBER(countrylistsize))),ROWS(F$3:F527)+SUM(ISBLANK(countrylistsize))),NOT(countrylistsize="")*IF(ISNUMBER(countrylistsize),COUNTIF(countrylistsize,"&lt;="&amp;countrylistsize),COUNTIF(countrylistsize,"&lt;="&amp;countrylistsize)+SUM(ISNUMBER(countrylistsize))),0)), ""))</f>
        <v/>
      </c>
      <c r="I527" s="70"/>
      <c r="J527" s="67" t="str">
        <f t="array" aca="1" ref="J527" ca="1">IF($I$1&lt;&gt;"y", "", IFERROR(INDEX(admin1listsize,MATCH(SMALL(NOT(admin1listsize="")*IF(ISNUMBER(admin1listsize),COUNTIF(admin1listsize,"&lt;="&amp;admin1listsize),COUNTIF(admin1listsize,"&lt;="&amp;admin1listsize)+SUM(ISNUMBER(admin1listsize))),ROWS(D$3:D527)+SUM(ISBLANK(admin1listsize))),NOT(admin1listsize="")*IF(ISNUMBER(admin1listsize),COUNTIF(admin1listsize,"&lt;="&amp;admin1listsize),COUNTIF(admin1listsize,"&lt;="&amp;admin1listsize)+SUM(ISNUMBER(admin1listsize))),0)), ""))</f>
        <v/>
      </c>
      <c r="K527" s="71"/>
    </row>
    <row r="528" spans="1:11" s="1" customFormat="1" x14ac:dyDescent="0.25">
      <c r="A528" s="93" t="str">
        <f>IF($I$1&lt;&gt;"y", "", IF(ISBLANK(DATA!D529),"",IF(ISBLANK(DATA!K529),"NO DATA",DATA!K529)))</f>
        <v/>
      </c>
      <c r="B528" s="93" t="str">
        <f>IF($I$1&lt;&gt;"y", "",IF(ISBLANK(DATA!D529),"", IF(ISBLANK(DATA!L529),"NO DATA",DATA!L529)))</f>
        <v/>
      </c>
      <c r="C528" s="93" t="str">
        <f t="shared" si="26"/>
        <v/>
      </c>
      <c r="D528" s="93" t="str">
        <f>IF($I$1&lt;&gt;"y", "", IF(C529="", "", IFERROR(LOOKUP(2,1/(COUNTIF($D$2:D527,mergednames)=0),mergednames), "")))</f>
        <v/>
      </c>
      <c r="E528" s="93" t="str">
        <f t="shared" si="25"/>
        <v/>
      </c>
      <c r="F528" s="93" t="str">
        <f>IF($I$1&lt;&gt;"y", "", IF(A529="", "", IFERROR(LOOKUP(2,1/(COUNTIF($F$2:F527,get_country)=0),get_country), "")))</f>
        <v/>
      </c>
      <c r="G528" s="93" t="str">
        <f t="shared" si="24"/>
        <v/>
      </c>
      <c r="H528" s="67" t="str">
        <f t="array" aca="1" ref="H528" ca="1">IF($I$1&lt;&gt;"y", "", IFERROR(INDEX(countrylistsize,MATCH(SMALL(NOT(countrylistsize="")*IF(ISNUMBER(countrylistsize),COUNTIF(countrylistsize,"&lt;="&amp;countrylistsize),COUNTIF(countrylistsize,"&lt;="&amp;countrylistsize)+SUM(ISNUMBER(countrylistsize))),ROWS(F$3:F528)+SUM(ISBLANK(countrylistsize))),NOT(countrylistsize="")*IF(ISNUMBER(countrylistsize),COUNTIF(countrylistsize,"&lt;="&amp;countrylistsize),COUNTIF(countrylistsize,"&lt;="&amp;countrylistsize)+SUM(ISNUMBER(countrylistsize))),0)), ""))</f>
        <v/>
      </c>
      <c r="I528" s="70"/>
      <c r="J528" s="67" t="str">
        <f t="array" aca="1" ref="J528" ca="1">IF($I$1&lt;&gt;"y", "", IFERROR(INDEX(admin1listsize,MATCH(SMALL(NOT(admin1listsize="")*IF(ISNUMBER(admin1listsize),COUNTIF(admin1listsize,"&lt;="&amp;admin1listsize),COUNTIF(admin1listsize,"&lt;="&amp;admin1listsize)+SUM(ISNUMBER(admin1listsize))),ROWS(D$3:D528)+SUM(ISBLANK(admin1listsize))),NOT(admin1listsize="")*IF(ISNUMBER(admin1listsize),COUNTIF(admin1listsize,"&lt;="&amp;admin1listsize),COUNTIF(admin1listsize,"&lt;="&amp;admin1listsize)+SUM(ISNUMBER(admin1listsize))),0)), ""))</f>
        <v/>
      </c>
      <c r="K528" s="71"/>
    </row>
    <row r="529" spans="1:11" s="1" customFormat="1" x14ac:dyDescent="0.25">
      <c r="A529" s="93" t="str">
        <f>IF($I$1&lt;&gt;"y", "", IF(ISBLANK(DATA!D530),"",IF(ISBLANK(DATA!K530),"NO DATA",DATA!K530)))</f>
        <v/>
      </c>
      <c r="B529" s="93" t="str">
        <f>IF($I$1&lt;&gt;"y", "",IF(ISBLANK(DATA!D530),"", IF(ISBLANK(DATA!L530),"NO DATA",DATA!L530)))</f>
        <v/>
      </c>
      <c r="C529" s="93" t="str">
        <f t="shared" si="26"/>
        <v/>
      </c>
      <c r="D529" s="93" t="str">
        <f>IF($I$1&lt;&gt;"y", "", IF(C530="", "", IFERROR(LOOKUP(2,1/(COUNTIF($D$2:D528,mergednames)=0),mergednames), "")))</f>
        <v/>
      </c>
      <c r="E529" s="93" t="str">
        <f t="shared" si="25"/>
        <v/>
      </c>
      <c r="F529" s="93" t="str">
        <f>IF($I$1&lt;&gt;"y", "", IF(A530="", "", IFERROR(LOOKUP(2,1/(COUNTIF($F$2:F528,get_country)=0),get_country), "")))</f>
        <v/>
      </c>
      <c r="G529" s="93" t="str">
        <f t="shared" si="24"/>
        <v/>
      </c>
      <c r="H529" s="67" t="str">
        <f t="array" aca="1" ref="H529" ca="1">IF($I$1&lt;&gt;"y", "", IFERROR(INDEX(countrylistsize,MATCH(SMALL(NOT(countrylistsize="")*IF(ISNUMBER(countrylistsize),COUNTIF(countrylistsize,"&lt;="&amp;countrylistsize),COUNTIF(countrylistsize,"&lt;="&amp;countrylistsize)+SUM(ISNUMBER(countrylistsize))),ROWS(F$3:F529)+SUM(ISBLANK(countrylistsize))),NOT(countrylistsize="")*IF(ISNUMBER(countrylistsize),COUNTIF(countrylistsize,"&lt;="&amp;countrylistsize),COUNTIF(countrylistsize,"&lt;="&amp;countrylistsize)+SUM(ISNUMBER(countrylistsize))),0)), ""))</f>
        <v/>
      </c>
      <c r="I529" s="70"/>
      <c r="J529" s="67" t="str">
        <f t="array" aca="1" ref="J529" ca="1">IF($I$1&lt;&gt;"y", "", IFERROR(INDEX(admin1listsize,MATCH(SMALL(NOT(admin1listsize="")*IF(ISNUMBER(admin1listsize),COUNTIF(admin1listsize,"&lt;="&amp;admin1listsize),COUNTIF(admin1listsize,"&lt;="&amp;admin1listsize)+SUM(ISNUMBER(admin1listsize))),ROWS(D$3:D529)+SUM(ISBLANK(admin1listsize))),NOT(admin1listsize="")*IF(ISNUMBER(admin1listsize),COUNTIF(admin1listsize,"&lt;="&amp;admin1listsize),COUNTIF(admin1listsize,"&lt;="&amp;admin1listsize)+SUM(ISNUMBER(admin1listsize))),0)), ""))</f>
        <v/>
      </c>
      <c r="K529" s="71"/>
    </row>
    <row r="530" spans="1:11" s="1" customFormat="1" x14ac:dyDescent="0.25">
      <c r="A530" s="93" t="str">
        <f>IF($I$1&lt;&gt;"y", "", IF(ISBLANK(DATA!D531),"",IF(ISBLANK(DATA!K531),"NO DATA",DATA!K531)))</f>
        <v/>
      </c>
      <c r="B530" s="93" t="str">
        <f>IF($I$1&lt;&gt;"y", "",IF(ISBLANK(DATA!D531),"", IF(ISBLANK(DATA!L531),"NO DATA",DATA!L531)))</f>
        <v/>
      </c>
      <c r="C530" s="93" t="str">
        <f t="shared" si="26"/>
        <v/>
      </c>
      <c r="D530" s="93" t="str">
        <f>IF($I$1&lt;&gt;"y", "", IF(C531="", "", IFERROR(LOOKUP(2,1/(COUNTIF($D$2:D529,mergednames)=0),mergednames), "")))</f>
        <v/>
      </c>
      <c r="E530" s="93" t="str">
        <f t="shared" si="25"/>
        <v/>
      </c>
      <c r="F530" s="93" t="str">
        <f>IF($I$1&lt;&gt;"y", "", IF(A531="", "", IFERROR(LOOKUP(2,1/(COUNTIF($F$2:F529,get_country)=0),get_country), "")))</f>
        <v/>
      </c>
      <c r="G530" s="93" t="str">
        <f t="shared" si="24"/>
        <v/>
      </c>
      <c r="H530" s="67" t="str">
        <f t="array" aca="1" ref="H530" ca="1">IF($I$1&lt;&gt;"y", "", IFERROR(INDEX(countrylistsize,MATCH(SMALL(NOT(countrylistsize="")*IF(ISNUMBER(countrylistsize),COUNTIF(countrylistsize,"&lt;="&amp;countrylistsize),COUNTIF(countrylistsize,"&lt;="&amp;countrylistsize)+SUM(ISNUMBER(countrylistsize))),ROWS(F$3:F530)+SUM(ISBLANK(countrylistsize))),NOT(countrylistsize="")*IF(ISNUMBER(countrylistsize),COUNTIF(countrylistsize,"&lt;="&amp;countrylistsize),COUNTIF(countrylistsize,"&lt;="&amp;countrylistsize)+SUM(ISNUMBER(countrylistsize))),0)), ""))</f>
        <v/>
      </c>
      <c r="I530" s="70"/>
      <c r="J530" s="67" t="str">
        <f t="array" aca="1" ref="J530" ca="1">IF($I$1&lt;&gt;"y", "", IFERROR(INDEX(admin1listsize,MATCH(SMALL(NOT(admin1listsize="")*IF(ISNUMBER(admin1listsize),COUNTIF(admin1listsize,"&lt;="&amp;admin1listsize),COUNTIF(admin1listsize,"&lt;="&amp;admin1listsize)+SUM(ISNUMBER(admin1listsize))),ROWS(D$3:D530)+SUM(ISBLANK(admin1listsize))),NOT(admin1listsize="")*IF(ISNUMBER(admin1listsize),COUNTIF(admin1listsize,"&lt;="&amp;admin1listsize),COUNTIF(admin1listsize,"&lt;="&amp;admin1listsize)+SUM(ISNUMBER(admin1listsize))),0)), ""))</f>
        <v/>
      </c>
      <c r="K530" s="71"/>
    </row>
    <row r="531" spans="1:11" s="1" customFormat="1" x14ac:dyDescent="0.25">
      <c r="A531" s="93" t="str">
        <f>IF($I$1&lt;&gt;"y", "", IF(ISBLANK(DATA!D532),"",IF(ISBLANK(DATA!K532),"NO DATA",DATA!K532)))</f>
        <v/>
      </c>
      <c r="B531" s="93" t="str">
        <f>IF($I$1&lt;&gt;"y", "",IF(ISBLANK(DATA!D532),"", IF(ISBLANK(DATA!L532),"NO DATA",DATA!L532)))</f>
        <v/>
      </c>
      <c r="C531" s="93" t="str">
        <f t="shared" si="26"/>
        <v/>
      </c>
      <c r="D531" s="93" t="str">
        <f>IF($I$1&lt;&gt;"y", "", IF(C532="", "", IFERROR(LOOKUP(2,1/(COUNTIF($D$2:D530,mergednames)=0),mergednames), "")))</f>
        <v/>
      </c>
      <c r="E531" s="93" t="str">
        <f t="shared" si="25"/>
        <v/>
      </c>
      <c r="F531" s="93" t="str">
        <f>IF($I$1&lt;&gt;"y", "", IF(A532="", "", IFERROR(LOOKUP(2,1/(COUNTIF($F$2:F530,get_country)=0),get_country), "")))</f>
        <v/>
      </c>
      <c r="G531" s="93" t="str">
        <f t="shared" si="24"/>
        <v/>
      </c>
      <c r="H531" s="67" t="str">
        <f t="array" aca="1" ref="H531" ca="1">IF($I$1&lt;&gt;"y", "", IFERROR(INDEX(countrylistsize,MATCH(SMALL(NOT(countrylistsize="")*IF(ISNUMBER(countrylistsize),COUNTIF(countrylistsize,"&lt;="&amp;countrylistsize),COUNTIF(countrylistsize,"&lt;="&amp;countrylistsize)+SUM(ISNUMBER(countrylistsize))),ROWS(F$3:F531)+SUM(ISBLANK(countrylistsize))),NOT(countrylistsize="")*IF(ISNUMBER(countrylistsize),COUNTIF(countrylistsize,"&lt;="&amp;countrylistsize),COUNTIF(countrylistsize,"&lt;="&amp;countrylistsize)+SUM(ISNUMBER(countrylistsize))),0)), ""))</f>
        <v/>
      </c>
      <c r="I531" s="70"/>
      <c r="J531" s="67" t="str">
        <f t="array" aca="1" ref="J531" ca="1">IF($I$1&lt;&gt;"y", "", IFERROR(INDEX(admin1listsize,MATCH(SMALL(NOT(admin1listsize="")*IF(ISNUMBER(admin1listsize),COUNTIF(admin1listsize,"&lt;="&amp;admin1listsize),COUNTIF(admin1listsize,"&lt;="&amp;admin1listsize)+SUM(ISNUMBER(admin1listsize))),ROWS(D$3:D531)+SUM(ISBLANK(admin1listsize))),NOT(admin1listsize="")*IF(ISNUMBER(admin1listsize),COUNTIF(admin1listsize,"&lt;="&amp;admin1listsize),COUNTIF(admin1listsize,"&lt;="&amp;admin1listsize)+SUM(ISNUMBER(admin1listsize))),0)), ""))</f>
        <v/>
      </c>
      <c r="K531" s="71"/>
    </row>
    <row r="532" spans="1:11" s="1" customFormat="1" x14ac:dyDescent="0.25">
      <c r="A532" s="93" t="str">
        <f>IF($I$1&lt;&gt;"y", "", IF(ISBLANK(DATA!D533),"",IF(ISBLANK(DATA!K533),"NO DATA",DATA!K533)))</f>
        <v/>
      </c>
      <c r="B532" s="93" t="str">
        <f>IF($I$1&lt;&gt;"y", "",IF(ISBLANK(DATA!D533),"", IF(ISBLANK(DATA!L533),"NO DATA",DATA!L533)))</f>
        <v/>
      </c>
      <c r="C532" s="93" t="str">
        <f t="shared" si="26"/>
        <v/>
      </c>
      <c r="D532" s="93" t="str">
        <f>IF($I$1&lt;&gt;"y", "", IF(C533="", "", IFERROR(LOOKUP(2,1/(COUNTIF($D$2:D531,mergednames)=0),mergednames), "")))</f>
        <v/>
      </c>
      <c r="E532" s="93" t="str">
        <f t="shared" si="25"/>
        <v/>
      </c>
      <c r="F532" s="93" t="str">
        <f>IF($I$1&lt;&gt;"y", "", IF(A533="", "", IFERROR(LOOKUP(2,1/(COUNTIF($F$2:F531,get_country)=0),get_country), "")))</f>
        <v/>
      </c>
      <c r="G532" s="93" t="str">
        <f t="shared" si="24"/>
        <v/>
      </c>
      <c r="H532" s="67" t="str">
        <f t="array" aca="1" ref="H532" ca="1">IF($I$1&lt;&gt;"y", "", IFERROR(INDEX(countrylistsize,MATCH(SMALL(NOT(countrylistsize="")*IF(ISNUMBER(countrylistsize),COUNTIF(countrylistsize,"&lt;="&amp;countrylistsize),COUNTIF(countrylistsize,"&lt;="&amp;countrylistsize)+SUM(ISNUMBER(countrylistsize))),ROWS(F$3:F532)+SUM(ISBLANK(countrylistsize))),NOT(countrylistsize="")*IF(ISNUMBER(countrylistsize),COUNTIF(countrylistsize,"&lt;="&amp;countrylistsize),COUNTIF(countrylistsize,"&lt;="&amp;countrylistsize)+SUM(ISNUMBER(countrylistsize))),0)), ""))</f>
        <v/>
      </c>
      <c r="I532" s="70"/>
      <c r="J532" s="67" t="str">
        <f t="array" aca="1" ref="J532" ca="1">IF($I$1&lt;&gt;"y", "", IFERROR(INDEX(admin1listsize,MATCH(SMALL(NOT(admin1listsize="")*IF(ISNUMBER(admin1listsize),COUNTIF(admin1listsize,"&lt;="&amp;admin1listsize),COUNTIF(admin1listsize,"&lt;="&amp;admin1listsize)+SUM(ISNUMBER(admin1listsize))),ROWS(D$3:D532)+SUM(ISBLANK(admin1listsize))),NOT(admin1listsize="")*IF(ISNUMBER(admin1listsize),COUNTIF(admin1listsize,"&lt;="&amp;admin1listsize),COUNTIF(admin1listsize,"&lt;="&amp;admin1listsize)+SUM(ISNUMBER(admin1listsize))),0)), ""))</f>
        <v/>
      </c>
      <c r="K532" s="71"/>
    </row>
    <row r="533" spans="1:11" s="1" customFormat="1" x14ac:dyDescent="0.25">
      <c r="A533" s="93" t="str">
        <f>IF($I$1&lt;&gt;"y", "", IF(ISBLANK(DATA!D534),"",IF(ISBLANK(DATA!K534),"NO DATA",DATA!K534)))</f>
        <v/>
      </c>
      <c r="B533" s="93" t="str">
        <f>IF($I$1&lt;&gt;"y", "",IF(ISBLANK(DATA!D534),"", IF(ISBLANK(DATA!L534),"NO DATA",DATA!L534)))</f>
        <v/>
      </c>
      <c r="C533" s="93" t="str">
        <f t="shared" si="26"/>
        <v/>
      </c>
      <c r="D533" s="93" t="str">
        <f>IF($I$1&lt;&gt;"y", "", IF(C534="", "", IFERROR(LOOKUP(2,1/(COUNTIF($D$2:D532,mergednames)=0),mergednames), "")))</f>
        <v/>
      </c>
      <c r="E533" s="93" t="str">
        <f t="shared" si="25"/>
        <v/>
      </c>
      <c r="F533" s="93" t="str">
        <f>IF($I$1&lt;&gt;"y", "", IF(A534="", "", IFERROR(LOOKUP(2,1/(COUNTIF($F$2:F532,get_country)=0),get_country), "")))</f>
        <v/>
      </c>
      <c r="G533" s="93" t="str">
        <f t="shared" si="24"/>
        <v/>
      </c>
      <c r="H533" s="67" t="str">
        <f t="array" aca="1" ref="H533" ca="1">IF($I$1&lt;&gt;"y", "", IFERROR(INDEX(countrylistsize,MATCH(SMALL(NOT(countrylistsize="")*IF(ISNUMBER(countrylistsize),COUNTIF(countrylistsize,"&lt;="&amp;countrylistsize),COUNTIF(countrylistsize,"&lt;="&amp;countrylistsize)+SUM(ISNUMBER(countrylistsize))),ROWS(F$3:F533)+SUM(ISBLANK(countrylistsize))),NOT(countrylistsize="")*IF(ISNUMBER(countrylistsize),COUNTIF(countrylistsize,"&lt;="&amp;countrylistsize),COUNTIF(countrylistsize,"&lt;="&amp;countrylistsize)+SUM(ISNUMBER(countrylistsize))),0)), ""))</f>
        <v/>
      </c>
      <c r="I533" s="70"/>
      <c r="J533" s="67" t="str">
        <f t="array" aca="1" ref="J533" ca="1">IF($I$1&lt;&gt;"y", "", IFERROR(INDEX(admin1listsize,MATCH(SMALL(NOT(admin1listsize="")*IF(ISNUMBER(admin1listsize),COUNTIF(admin1listsize,"&lt;="&amp;admin1listsize),COUNTIF(admin1listsize,"&lt;="&amp;admin1listsize)+SUM(ISNUMBER(admin1listsize))),ROWS(D$3:D533)+SUM(ISBLANK(admin1listsize))),NOT(admin1listsize="")*IF(ISNUMBER(admin1listsize),COUNTIF(admin1listsize,"&lt;="&amp;admin1listsize),COUNTIF(admin1listsize,"&lt;="&amp;admin1listsize)+SUM(ISNUMBER(admin1listsize))),0)), ""))</f>
        <v/>
      </c>
      <c r="K533" s="71"/>
    </row>
    <row r="534" spans="1:11" s="1" customFormat="1" x14ac:dyDescent="0.25">
      <c r="A534" s="93" t="str">
        <f>IF($I$1&lt;&gt;"y", "", IF(ISBLANK(DATA!D535),"",IF(ISBLANK(DATA!K535),"NO DATA",DATA!K535)))</f>
        <v/>
      </c>
      <c r="B534" s="93" t="str">
        <f>IF($I$1&lt;&gt;"y", "",IF(ISBLANK(DATA!D535),"", IF(ISBLANK(DATA!L535),"NO DATA",DATA!L535)))</f>
        <v/>
      </c>
      <c r="C534" s="93" t="str">
        <f t="shared" si="26"/>
        <v/>
      </c>
      <c r="D534" s="93" t="str">
        <f>IF($I$1&lt;&gt;"y", "", IF(C535="", "", IFERROR(LOOKUP(2,1/(COUNTIF($D$2:D533,mergednames)=0),mergednames), "")))</f>
        <v/>
      </c>
      <c r="E534" s="93" t="str">
        <f t="shared" si="25"/>
        <v/>
      </c>
      <c r="F534" s="93" t="str">
        <f>IF($I$1&lt;&gt;"y", "", IF(A535="", "", IFERROR(LOOKUP(2,1/(COUNTIF($F$2:F533,get_country)=0),get_country), "")))</f>
        <v/>
      </c>
      <c r="G534" s="93" t="str">
        <f t="shared" si="24"/>
        <v/>
      </c>
      <c r="H534" s="67" t="str">
        <f t="array" aca="1" ref="H534" ca="1">IF($I$1&lt;&gt;"y", "", IFERROR(INDEX(countrylistsize,MATCH(SMALL(NOT(countrylistsize="")*IF(ISNUMBER(countrylistsize),COUNTIF(countrylistsize,"&lt;="&amp;countrylistsize),COUNTIF(countrylistsize,"&lt;="&amp;countrylistsize)+SUM(ISNUMBER(countrylistsize))),ROWS(F$3:F534)+SUM(ISBLANK(countrylistsize))),NOT(countrylistsize="")*IF(ISNUMBER(countrylistsize),COUNTIF(countrylistsize,"&lt;="&amp;countrylistsize),COUNTIF(countrylistsize,"&lt;="&amp;countrylistsize)+SUM(ISNUMBER(countrylistsize))),0)), ""))</f>
        <v/>
      </c>
      <c r="I534" s="70"/>
      <c r="J534" s="67" t="str">
        <f t="array" aca="1" ref="J534" ca="1">IF($I$1&lt;&gt;"y", "", IFERROR(INDEX(admin1listsize,MATCH(SMALL(NOT(admin1listsize="")*IF(ISNUMBER(admin1listsize),COUNTIF(admin1listsize,"&lt;="&amp;admin1listsize),COUNTIF(admin1listsize,"&lt;="&amp;admin1listsize)+SUM(ISNUMBER(admin1listsize))),ROWS(D$3:D534)+SUM(ISBLANK(admin1listsize))),NOT(admin1listsize="")*IF(ISNUMBER(admin1listsize),COUNTIF(admin1listsize,"&lt;="&amp;admin1listsize),COUNTIF(admin1listsize,"&lt;="&amp;admin1listsize)+SUM(ISNUMBER(admin1listsize))),0)), ""))</f>
        <v/>
      </c>
      <c r="K534" s="71"/>
    </row>
    <row r="535" spans="1:11" s="1" customFormat="1" x14ac:dyDescent="0.25">
      <c r="A535" s="93" t="str">
        <f>IF($I$1&lt;&gt;"y", "", IF(ISBLANK(DATA!D536),"",IF(ISBLANK(DATA!K536),"NO DATA",DATA!K536)))</f>
        <v/>
      </c>
      <c r="B535" s="93" t="str">
        <f>IF($I$1&lt;&gt;"y", "",IF(ISBLANK(DATA!D536),"", IF(ISBLANK(DATA!L536),"NO DATA",DATA!L536)))</f>
        <v/>
      </c>
      <c r="C535" s="93" t="str">
        <f t="shared" si="26"/>
        <v/>
      </c>
      <c r="D535" s="93" t="str">
        <f>IF($I$1&lt;&gt;"y", "", IF(C536="", "", IFERROR(LOOKUP(2,1/(COUNTIF($D$2:D534,mergednames)=0),mergednames), "")))</f>
        <v/>
      </c>
      <c r="E535" s="93" t="str">
        <f t="shared" si="25"/>
        <v/>
      </c>
      <c r="F535" s="93" t="str">
        <f>IF($I$1&lt;&gt;"y", "", IF(A536="", "", IFERROR(LOOKUP(2,1/(COUNTIF($F$2:F534,get_country)=0),get_country), "")))</f>
        <v/>
      </c>
      <c r="G535" s="93" t="str">
        <f t="shared" si="24"/>
        <v/>
      </c>
      <c r="H535" s="67" t="str">
        <f t="array" aca="1" ref="H535" ca="1">IF($I$1&lt;&gt;"y", "", IFERROR(INDEX(countrylistsize,MATCH(SMALL(NOT(countrylistsize="")*IF(ISNUMBER(countrylistsize),COUNTIF(countrylistsize,"&lt;="&amp;countrylistsize),COUNTIF(countrylistsize,"&lt;="&amp;countrylistsize)+SUM(ISNUMBER(countrylistsize))),ROWS(F$3:F535)+SUM(ISBLANK(countrylistsize))),NOT(countrylistsize="")*IF(ISNUMBER(countrylistsize),COUNTIF(countrylistsize,"&lt;="&amp;countrylistsize),COUNTIF(countrylistsize,"&lt;="&amp;countrylistsize)+SUM(ISNUMBER(countrylistsize))),0)), ""))</f>
        <v/>
      </c>
      <c r="I535" s="70"/>
      <c r="J535" s="67" t="str">
        <f t="array" aca="1" ref="J535" ca="1">IF($I$1&lt;&gt;"y", "", IFERROR(INDEX(admin1listsize,MATCH(SMALL(NOT(admin1listsize="")*IF(ISNUMBER(admin1listsize),COUNTIF(admin1listsize,"&lt;="&amp;admin1listsize),COUNTIF(admin1listsize,"&lt;="&amp;admin1listsize)+SUM(ISNUMBER(admin1listsize))),ROWS(D$3:D535)+SUM(ISBLANK(admin1listsize))),NOT(admin1listsize="")*IF(ISNUMBER(admin1listsize),COUNTIF(admin1listsize,"&lt;="&amp;admin1listsize),COUNTIF(admin1listsize,"&lt;="&amp;admin1listsize)+SUM(ISNUMBER(admin1listsize))),0)), ""))</f>
        <v/>
      </c>
      <c r="K535" s="71"/>
    </row>
    <row r="536" spans="1:11" s="1" customFormat="1" x14ac:dyDescent="0.25">
      <c r="A536" s="93" t="str">
        <f>IF($I$1&lt;&gt;"y", "", IF(ISBLANK(DATA!D537),"",IF(ISBLANK(DATA!K537),"NO DATA",DATA!K537)))</f>
        <v/>
      </c>
      <c r="B536" s="93" t="str">
        <f>IF($I$1&lt;&gt;"y", "",IF(ISBLANK(DATA!D537),"", IF(ISBLANK(DATA!L537),"NO DATA",DATA!L537)))</f>
        <v/>
      </c>
      <c r="C536" s="93" t="str">
        <f t="shared" si="26"/>
        <v/>
      </c>
      <c r="D536" s="93" t="str">
        <f>IF($I$1&lt;&gt;"y", "", IF(C537="", "", IFERROR(LOOKUP(2,1/(COUNTIF($D$2:D535,mergednames)=0),mergednames), "")))</f>
        <v/>
      </c>
      <c r="E536" s="93" t="str">
        <f t="shared" si="25"/>
        <v/>
      </c>
      <c r="F536" s="93" t="str">
        <f>IF($I$1&lt;&gt;"y", "", IF(A537="", "", IFERROR(LOOKUP(2,1/(COUNTIF($F$2:F535,get_country)=0),get_country), "")))</f>
        <v/>
      </c>
      <c r="G536" s="93" t="str">
        <f t="shared" si="24"/>
        <v/>
      </c>
      <c r="H536" s="67" t="str">
        <f t="array" aca="1" ref="H536" ca="1">IF($I$1&lt;&gt;"y", "", IFERROR(INDEX(countrylistsize,MATCH(SMALL(NOT(countrylistsize="")*IF(ISNUMBER(countrylistsize),COUNTIF(countrylistsize,"&lt;="&amp;countrylistsize),COUNTIF(countrylistsize,"&lt;="&amp;countrylistsize)+SUM(ISNUMBER(countrylistsize))),ROWS(F$3:F536)+SUM(ISBLANK(countrylistsize))),NOT(countrylistsize="")*IF(ISNUMBER(countrylistsize),COUNTIF(countrylistsize,"&lt;="&amp;countrylistsize),COUNTIF(countrylistsize,"&lt;="&amp;countrylistsize)+SUM(ISNUMBER(countrylistsize))),0)), ""))</f>
        <v/>
      </c>
      <c r="I536" s="70"/>
      <c r="J536" s="67" t="str">
        <f t="array" aca="1" ref="J536" ca="1">IF($I$1&lt;&gt;"y", "", IFERROR(INDEX(admin1listsize,MATCH(SMALL(NOT(admin1listsize="")*IF(ISNUMBER(admin1listsize),COUNTIF(admin1listsize,"&lt;="&amp;admin1listsize),COUNTIF(admin1listsize,"&lt;="&amp;admin1listsize)+SUM(ISNUMBER(admin1listsize))),ROWS(D$3:D536)+SUM(ISBLANK(admin1listsize))),NOT(admin1listsize="")*IF(ISNUMBER(admin1listsize),COUNTIF(admin1listsize,"&lt;="&amp;admin1listsize),COUNTIF(admin1listsize,"&lt;="&amp;admin1listsize)+SUM(ISNUMBER(admin1listsize))),0)), ""))</f>
        <v/>
      </c>
      <c r="K536" s="71"/>
    </row>
    <row r="537" spans="1:11" s="1" customFormat="1" x14ac:dyDescent="0.25">
      <c r="A537" s="93" t="str">
        <f>IF($I$1&lt;&gt;"y", "", IF(ISBLANK(DATA!D538),"",IF(ISBLANK(DATA!K538),"NO DATA",DATA!K538)))</f>
        <v/>
      </c>
      <c r="B537" s="93" t="str">
        <f>IF($I$1&lt;&gt;"y", "",IF(ISBLANK(DATA!D538),"", IF(ISBLANK(DATA!L538),"NO DATA",DATA!L538)))</f>
        <v/>
      </c>
      <c r="C537" s="93" t="str">
        <f t="shared" si="26"/>
        <v/>
      </c>
      <c r="D537" s="93" t="str">
        <f>IF($I$1&lt;&gt;"y", "", IF(C538="", "", IFERROR(LOOKUP(2,1/(COUNTIF($D$2:D536,mergednames)=0),mergednames), "")))</f>
        <v/>
      </c>
      <c r="E537" s="93" t="str">
        <f t="shared" si="25"/>
        <v/>
      </c>
      <c r="F537" s="93" t="str">
        <f>IF($I$1&lt;&gt;"y", "", IF(A538="", "", IFERROR(LOOKUP(2,1/(COUNTIF($F$2:F536,get_country)=0),get_country), "")))</f>
        <v/>
      </c>
      <c r="G537" s="93" t="str">
        <f t="shared" si="24"/>
        <v/>
      </c>
      <c r="H537" s="67" t="str">
        <f t="array" aca="1" ref="H537" ca="1">IF($I$1&lt;&gt;"y", "", IFERROR(INDEX(countrylistsize,MATCH(SMALL(NOT(countrylistsize="")*IF(ISNUMBER(countrylistsize),COUNTIF(countrylistsize,"&lt;="&amp;countrylistsize),COUNTIF(countrylistsize,"&lt;="&amp;countrylistsize)+SUM(ISNUMBER(countrylistsize))),ROWS(F$3:F537)+SUM(ISBLANK(countrylistsize))),NOT(countrylistsize="")*IF(ISNUMBER(countrylistsize),COUNTIF(countrylistsize,"&lt;="&amp;countrylistsize),COUNTIF(countrylistsize,"&lt;="&amp;countrylistsize)+SUM(ISNUMBER(countrylistsize))),0)), ""))</f>
        <v/>
      </c>
      <c r="I537" s="70"/>
      <c r="J537" s="67" t="str">
        <f t="array" aca="1" ref="J537" ca="1">IF($I$1&lt;&gt;"y", "", IFERROR(INDEX(admin1listsize,MATCH(SMALL(NOT(admin1listsize="")*IF(ISNUMBER(admin1listsize),COUNTIF(admin1listsize,"&lt;="&amp;admin1listsize),COUNTIF(admin1listsize,"&lt;="&amp;admin1listsize)+SUM(ISNUMBER(admin1listsize))),ROWS(D$3:D537)+SUM(ISBLANK(admin1listsize))),NOT(admin1listsize="")*IF(ISNUMBER(admin1listsize),COUNTIF(admin1listsize,"&lt;="&amp;admin1listsize),COUNTIF(admin1listsize,"&lt;="&amp;admin1listsize)+SUM(ISNUMBER(admin1listsize))),0)), ""))</f>
        <v/>
      </c>
      <c r="K537" s="71"/>
    </row>
    <row r="538" spans="1:11" s="1" customFormat="1" x14ac:dyDescent="0.25">
      <c r="A538" s="93" t="str">
        <f>IF($I$1&lt;&gt;"y", "", IF(ISBLANK(DATA!D539),"",IF(ISBLANK(DATA!K539),"NO DATA",DATA!K539)))</f>
        <v/>
      </c>
      <c r="B538" s="93" t="str">
        <f>IF($I$1&lt;&gt;"y", "",IF(ISBLANK(DATA!D539),"", IF(ISBLANK(DATA!L539),"NO DATA",DATA!L539)))</f>
        <v/>
      </c>
      <c r="C538" s="93" t="str">
        <f t="shared" si="26"/>
        <v/>
      </c>
      <c r="D538" s="93" t="str">
        <f>IF($I$1&lt;&gt;"y", "", IF(C539="", "", IFERROR(LOOKUP(2,1/(COUNTIF($D$2:D537,mergednames)=0),mergednames), "")))</f>
        <v/>
      </c>
      <c r="E538" s="93" t="str">
        <f t="shared" si="25"/>
        <v/>
      </c>
      <c r="F538" s="93" t="str">
        <f>IF($I$1&lt;&gt;"y", "", IF(A539="", "", IFERROR(LOOKUP(2,1/(COUNTIF($F$2:F537,get_country)=0),get_country), "")))</f>
        <v/>
      </c>
      <c r="G538" s="93" t="str">
        <f t="shared" si="24"/>
        <v/>
      </c>
      <c r="H538" s="67" t="str">
        <f t="array" aca="1" ref="H538" ca="1">IF($I$1&lt;&gt;"y", "", IFERROR(INDEX(countrylistsize,MATCH(SMALL(NOT(countrylistsize="")*IF(ISNUMBER(countrylistsize),COUNTIF(countrylistsize,"&lt;="&amp;countrylistsize),COUNTIF(countrylistsize,"&lt;="&amp;countrylistsize)+SUM(ISNUMBER(countrylistsize))),ROWS(F$3:F538)+SUM(ISBLANK(countrylistsize))),NOT(countrylistsize="")*IF(ISNUMBER(countrylistsize),COUNTIF(countrylistsize,"&lt;="&amp;countrylistsize),COUNTIF(countrylistsize,"&lt;="&amp;countrylistsize)+SUM(ISNUMBER(countrylistsize))),0)), ""))</f>
        <v/>
      </c>
      <c r="I538" s="70"/>
      <c r="J538" s="67" t="str">
        <f t="array" aca="1" ref="J538" ca="1">IF($I$1&lt;&gt;"y", "", IFERROR(INDEX(admin1listsize,MATCH(SMALL(NOT(admin1listsize="")*IF(ISNUMBER(admin1listsize),COUNTIF(admin1listsize,"&lt;="&amp;admin1listsize),COUNTIF(admin1listsize,"&lt;="&amp;admin1listsize)+SUM(ISNUMBER(admin1listsize))),ROWS(D$3:D538)+SUM(ISBLANK(admin1listsize))),NOT(admin1listsize="")*IF(ISNUMBER(admin1listsize),COUNTIF(admin1listsize,"&lt;="&amp;admin1listsize),COUNTIF(admin1listsize,"&lt;="&amp;admin1listsize)+SUM(ISNUMBER(admin1listsize))),0)), ""))</f>
        <v/>
      </c>
      <c r="K538" s="71"/>
    </row>
    <row r="539" spans="1:11" s="1" customFormat="1" x14ac:dyDescent="0.25">
      <c r="A539" s="93" t="str">
        <f>IF($I$1&lt;&gt;"y", "", IF(ISBLANK(DATA!D540),"",IF(ISBLANK(DATA!K540),"NO DATA",DATA!K540)))</f>
        <v/>
      </c>
      <c r="B539" s="93" t="str">
        <f>IF($I$1&lt;&gt;"y", "",IF(ISBLANK(DATA!D540),"", IF(ISBLANK(DATA!L540),"NO DATA",DATA!L540)))</f>
        <v/>
      </c>
      <c r="C539" s="93" t="str">
        <f t="shared" si="26"/>
        <v/>
      </c>
      <c r="D539" s="93" t="str">
        <f>IF($I$1&lt;&gt;"y", "", IF(C540="", "", IFERROR(LOOKUP(2,1/(COUNTIF($D$2:D538,mergednames)=0),mergednames), "")))</f>
        <v/>
      </c>
      <c r="E539" s="93" t="str">
        <f t="shared" si="25"/>
        <v/>
      </c>
      <c r="F539" s="93" t="str">
        <f>IF($I$1&lt;&gt;"y", "", IF(A540="", "", IFERROR(LOOKUP(2,1/(COUNTIF($F$2:F538,get_country)=0),get_country), "")))</f>
        <v/>
      </c>
      <c r="G539" s="93" t="str">
        <f t="shared" si="24"/>
        <v/>
      </c>
      <c r="H539" s="67" t="str">
        <f t="array" aca="1" ref="H539" ca="1">IF($I$1&lt;&gt;"y", "", IFERROR(INDEX(countrylistsize,MATCH(SMALL(NOT(countrylistsize="")*IF(ISNUMBER(countrylistsize),COUNTIF(countrylistsize,"&lt;="&amp;countrylistsize),COUNTIF(countrylistsize,"&lt;="&amp;countrylistsize)+SUM(ISNUMBER(countrylistsize))),ROWS(F$3:F539)+SUM(ISBLANK(countrylistsize))),NOT(countrylistsize="")*IF(ISNUMBER(countrylistsize),COUNTIF(countrylistsize,"&lt;="&amp;countrylistsize),COUNTIF(countrylistsize,"&lt;="&amp;countrylistsize)+SUM(ISNUMBER(countrylistsize))),0)), ""))</f>
        <v/>
      </c>
      <c r="I539" s="70"/>
      <c r="J539" s="67" t="str">
        <f t="array" aca="1" ref="J539" ca="1">IF($I$1&lt;&gt;"y", "", IFERROR(INDEX(admin1listsize,MATCH(SMALL(NOT(admin1listsize="")*IF(ISNUMBER(admin1listsize),COUNTIF(admin1listsize,"&lt;="&amp;admin1listsize),COUNTIF(admin1listsize,"&lt;="&amp;admin1listsize)+SUM(ISNUMBER(admin1listsize))),ROWS(D$3:D539)+SUM(ISBLANK(admin1listsize))),NOT(admin1listsize="")*IF(ISNUMBER(admin1listsize),COUNTIF(admin1listsize,"&lt;="&amp;admin1listsize),COUNTIF(admin1listsize,"&lt;="&amp;admin1listsize)+SUM(ISNUMBER(admin1listsize))),0)), ""))</f>
        <v/>
      </c>
      <c r="K539" s="71"/>
    </row>
    <row r="540" spans="1:11" s="1" customFormat="1" x14ac:dyDescent="0.25">
      <c r="A540" s="93" t="str">
        <f>IF($I$1&lt;&gt;"y", "", IF(ISBLANK(DATA!D541),"",IF(ISBLANK(DATA!K541),"NO DATA",DATA!K541)))</f>
        <v/>
      </c>
      <c r="B540" s="93" t="str">
        <f>IF($I$1&lt;&gt;"y", "",IF(ISBLANK(DATA!D541),"", IF(ISBLANK(DATA!L541),"NO DATA",DATA!L541)))</f>
        <v/>
      </c>
      <c r="C540" s="93" t="str">
        <f t="shared" si="26"/>
        <v/>
      </c>
      <c r="D540" s="93" t="str">
        <f>IF($I$1&lt;&gt;"y", "", IF(C541="", "", IFERROR(LOOKUP(2,1/(COUNTIF($D$2:D539,mergednames)=0),mergednames), "")))</f>
        <v/>
      </c>
      <c r="E540" s="93" t="str">
        <f t="shared" si="25"/>
        <v/>
      </c>
      <c r="F540" s="93" t="str">
        <f>IF($I$1&lt;&gt;"y", "", IF(A541="", "", IFERROR(LOOKUP(2,1/(COUNTIF($F$2:F539,get_country)=0),get_country), "")))</f>
        <v/>
      </c>
      <c r="G540" s="93" t="str">
        <f t="shared" si="24"/>
        <v/>
      </c>
      <c r="H540" s="67" t="str">
        <f t="array" aca="1" ref="H540" ca="1">IF($I$1&lt;&gt;"y", "", IFERROR(INDEX(countrylistsize,MATCH(SMALL(NOT(countrylistsize="")*IF(ISNUMBER(countrylistsize),COUNTIF(countrylistsize,"&lt;="&amp;countrylistsize),COUNTIF(countrylistsize,"&lt;="&amp;countrylistsize)+SUM(ISNUMBER(countrylistsize))),ROWS(F$3:F540)+SUM(ISBLANK(countrylistsize))),NOT(countrylistsize="")*IF(ISNUMBER(countrylistsize),COUNTIF(countrylistsize,"&lt;="&amp;countrylistsize),COUNTIF(countrylistsize,"&lt;="&amp;countrylistsize)+SUM(ISNUMBER(countrylistsize))),0)), ""))</f>
        <v/>
      </c>
      <c r="I540" s="70"/>
      <c r="J540" s="67" t="str">
        <f t="array" aca="1" ref="J540" ca="1">IF($I$1&lt;&gt;"y", "", IFERROR(INDEX(admin1listsize,MATCH(SMALL(NOT(admin1listsize="")*IF(ISNUMBER(admin1listsize),COUNTIF(admin1listsize,"&lt;="&amp;admin1listsize),COUNTIF(admin1listsize,"&lt;="&amp;admin1listsize)+SUM(ISNUMBER(admin1listsize))),ROWS(D$3:D540)+SUM(ISBLANK(admin1listsize))),NOT(admin1listsize="")*IF(ISNUMBER(admin1listsize),COUNTIF(admin1listsize,"&lt;="&amp;admin1listsize),COUNTIF(admin1listsize,"&lt;="&amp;admin1listsize)+SUM(ISNUMBER(admin1listsize))),0)), ""))</f>
        <v/>
      </c>
      <c r="K540" s="71"/>
    </row>
    <row r="541" spans="1:11" s="1" customFormat="1" x14ac:dyDescent="0.25">
      <c r="A541" s="93" t="str">
        <f>IF($I$1&lt;&gt;"y", "", IF(ISBLANK(DATA!D542),"",IF(ISBLANK(DATA!K542),"NO DATA",DATA!K542)))</f>
        <v/>
      </c>
      <c r="B541" s="93" t="str">
        <f>IF($I$1&lt;&gt;"y", "",IF(ISBLANK(DATA!D542),"", IF(ISBLANK(DATA!L542),"NO DATA",DATA!L542)))</f>
        <v/>
      </c>
      <c r="C541" s="93" t="str">
        <f t="shared" si="26"/>
        <v/>
      </c>
      <c r="D541" s="93" t="str">
        <f>IF($I$1&lt;&gt;"y", "", IF(C542="", "", IFERROR(LOOKUP(2,1/(COUNTIF($D$2:D540,mergednames)=0),mergednames), "")))</f>
        <v/>
      </c>
      <c r="E541" s="93" t="str">
        <f t="shared" si="25"/>
        <v/>
      </c>
      <c r="F541" s="93" t="str">
        <f>IF($I$1&lt;&gt;"y", "", IF(A542="", "", IFERROR(LOOKUP(2,1/(COUNTIF($F$2:F540,get_country)=0),get_country), "")))</f>
        <v/>
      </c>
      <c r="G541" s="93" t="str">
        <f t="shared" si="24"/>
        <v/>
      </c>
      <c r="H541" s="67" t="str">
        <f t="array" aca="1" ref="H541" ca="1">IF($I$1&lt;&gt;"y", "", IFERROR(INDEX(countrylistsize,MATCH(SMALL(NOT(countrylistsize="")*IF(ISNUMBER(countrylistsize),COUNTIF(countrylistsize,"&lt;="&amp;countrylistsize),COUNTIF(countrylistsize,"&lt;="&amp;countrylistsize)+SUM(ISNUMBER(countrylistsize))),ROWS(F$3:F541)+SUM(ISBLANK(countrylistsize))),NOT(countrylistsize="")*IF(ISNUMBER(countrylistsize),COUNTIF(countrylistsize,"&lt;="&amp;countrylistsize),COUNTIF(countrylistsize,"&lt;="&amp;countrylistsize)+SUM(ISNUMBER(countrylistsize))),0)), ""))</f>
        <v/>
      </c>
      <c r="I541" s="70"/>
      <c r="J541" s="67" t="str">
        <f t="array" aca="1" ref="J541" ca="1">IF($I$1&lt;&gt;"y", "", IFERROR(INDEX(admin1listsize,MATCH(SMALL(NOT(admin1listsize="")*IF(ISNUMBER(admin1listsize),COUNTIF(admin1listsize,"&lt;="&amp;admin1listsize),COUNTIF(admin1listsize,"&lt;="&amp;admin1listsize)+SUM(ISNUMBER(admin1listsize))),ROWS(D$3:D541)+SUM(ISBLANK(admin1listsize))),NOT(admin1listsize="")*IF(ISNUMBER(admin1listsize),COUNTIF(admin1listsize,"&lt;="&amp;admin1listsize),COUNTIF(admin1listsize,"&lt;="&amp;admin1listsize)+SUM(ISNUMBER(admin1listsize))),0)), ""))</f>
        <v/>
      </c>
      <c r="K541" s="71"/>
    </row>
    <row r="542" spans="1:11" s="1" customFormat="1" x14ac:dyDescent="0.25">
      <c r="A542" s="93" t="str">
        <f>IF($I$1&lt;&gt;"y", "", IF(ISBLANK(DATA!D543),"",IF(ISBLANK(DATA!K543),"NO DATA",DATA!K543)))</f>
        <v/>
      </c>
      <c r="B542" s="93" t="str">
        <f>IF($I$1&lt;&gt;"y", "",IF(ISBLANK(DATA!D543),"", IF(ISBLANK(DATA!L543),"NO DATA",DATA!L543)))</f>
        <v/>
      </c>
      <c r="C542" s="93" t="str">
        <f t="shared" si="26"/>
        <v/>
      </c>
      <c r="D542" s="93" t="str">
        <f>IF($I$1&lt;&gt;"y", "", IF(C543="", "", IFERROR(LOOKUP(2,1/(COUNTIF($D$2:D541,mergednames)=0),mergednames), "")))</f>
        <v/>
      </c>
      <c r="E542" s="93" t="str">
        <f t="shared" si="25"/>
        <v/>
      </c>
      <c r="F542" s="93" t="str">
        <f>IF($I$1&lt;&gt;"y", "", IF(A543="", "", IFERROR(LOOKUP(2,1/(COUNTIF($F$2:F541,get_country)=0),get_country), "")))</f>
        <v/>
      </c>
      <c r="G542" s="93" t="str">
        <f t="shared" si="24"/>
        <v/>
      </c>
      <c r="H542" s="67" t="str">
        <f t="array" aca="1" ref="H542" ca="1">IF($I$1&lt;&gt;"y", "", IFERROR(INDEX(countrylistsize,MATCH(SMALL(NOT(countrylistsize="")*IF(ISNUMBER(countrylistsize),COUNTIF(countrylistsize,"&lt;="&amp;countrylistsize),COUNTIF(countrylistsize,"&lt;="&amp;countrylistsize)+SUM(ISNUMBER(countrylistsize))),ROWS(F$3:F542)+SUM(ISBLANK(countrylistsize))),NOT(countrylistsize="")*IF(ISNUMBER(countrylistsize),COUNTIF(countrylistsize,"&lt;="&amp;countrylistsize),COUNTIF(countrylistsize,"&lt;="&amp;countrylistsize)+SUM(ISNUMBER(countrylistsize))),0)), ""))</f>
        <v/>
      </c>
      <c r="I542" s="70"/>
      <c r="J542" s="67" t="str">
        <f t="array" aca="1" ref="J542" ca="1">IF($I$1&lt;&gt;"y", "", IFERROR(INDEX(admin1listsize,MATCH(SMALL(NOT(admin1listsize="")*IF(ISNUMBER(admin1listsize),COUNTIF(admin1listsize,"&lt;="&amp;admin1listsize),COUNTIF(admin1listsize,"&lt;="&amp;admin1listsize)+SUM(ISNUMBER(admin1listsize))),ROWS(D$3:D542)+SUM(ISBLANK(admin1listsize))),NOT(admin1listsize="")*IF(ISNUMBER(admin1listsize),COUNTIF(admin1listsize,"&lt;="&amp;admin1listsize),COUNTIF(admin1listsize,"&lt;="&amp;admin1listsize)+SUM(ISNUMBER(admin1listsize))),0)), ""))</f>
        <v/>
      </c>
      <c r="K542" s="71"/>
    </row>
    <row r="543" spans="1:11" s="1" customFormat="1" x14ac:dyDescent="0.25">
      <c r="A543" s="93" t="str">
        <f>IF($I$1&lt;&gt;"y", "", IF(ISBLANK(DATA!D544),"",IF(ISBLANK(DATA!K544),"NO DATA",DATA!K544)))</f>
        <v/>
      </c>
      <c r="B543" s="93" t="str">
        <f>IF($I$1&lt;&gt;"y", "",IF(ISBLANK(DATA!D544),"", IF(ISBLANK(DATA!L544),"NO DATA",DATA!L544)))</f>
        <v/>
      </c>
      <c r="C543" s="93" t="str">
        <f t="shared" si="26"/>
        <v/>
      </c>
      <c r="D543" s="93" t="str">
        <f>IF($I$1&lt;&gt;"y", "", IF(C544="", "", IFERROR(LOOKUP(2,1/(COUNTIF($D$2:D542,mergednames)=0),mergednames), "")))</f>
        <v/>
      </c>
      <c r="E543" s="93" t="str">
        <f t="shared" si="25"/>
        <v/>
      </c>
      <c r="F543" s="93" t="str">
        <f>IF($I$1&lt;&gt;"y", "", IF(A544="", "", IFERROR(LOOKUP(2,1/(COUNTIF($F$2:F542,get_country)=0),get_country), "")))</f>
        <v/>
      </c>
      <c r="G543" s="93" t="str">
        <f t="shared" si="24"/>
        <v/>
      </c>
      <c r="H543" s="67" t="str">
        <f t="array" aca="1" ref="H543" ca="1">IF($I$1&lt;&gt;"y", "", IFERROR(INDEX(countrylistsize,MATCH(SMALL(NOT(countrylistsize="")*IF(ISNUMBER(countrylistsize),COUNTIF(countrylistsize,"&lt;="&amp;countrylistsize),COUNTIF(countrylistsize,"&lt;="&amp;countrylistsize)+SUM(ISNUMBER(countrylistsize))),ROWS(F$3:F543)+SUM(ISBLANK(countrylistsize))),NOT(countrylistsize="")*IF(ISNUMBER(countrylistsize),COUNTIF(countrylistsize,"&lt;="&amp;countrylistsize),COUNTIF(countrylistsize,"&lt;="&amp;countrylistsize)+SUM(ISNUMBER(countrylistsize))),0)), ""))</f>
        <v/>
      </c>
      <c r="I543" s="70"/>
      <c r="J543" s="67" t="str">
        <f t="array" aca="1" ref="J543" ca="1">IF($I$1&lt;&gt;"y", "", IFERROR(INDEX(admin1listsize,MATCH(SMALL(NOT(admin1listsize="")*IF(ISNUMBER(admin1listsize),COUNTIF(admin1listsize,"&lt;="&amp;admin1listsize),COUNTIF(admin1listsize,"&lt;="&amp;admin1listsize)+SUM(ISNUMBER(admin1listsize))),ROWS(D$3:D543)+SUM(ISBLANK(admin1listsize))),NOT(admin1listsize="")*IF(ISNUMBER(admin1listsize),COUNTIF(admin1listsize,"&lt;="&amp;admin1listsize),COUNTIF(admin1listsize,"&lt;="&amp;admin1listsize)+SUM(ISNUMBER(admin1listsize))),0)), ""))</f>
        <v/>
      </c>
      <c r="K543" s="71"/>
    </row>
    <row r="544" spans="1:11" s="1" customFormat="1" x14ac:dyDescent="0.25">
      <c r="A544" s="93" t="str">
        <f>IF($I$1&lt;&gt;"y", "", IF(ISBLANK(DATA!D545),"",IF(ISBLANK(DATA!K545),"NO DATA",DATA!K545)))</f>
        <v/>
      </c>
      <c r="B544" s="93" t="str">
        <f>IF($I$1&lt;&gt;"y", "",IF(ISBLANK(DATA!D545),"", IF(ISBLANK(DATA!L545),"NO DATA",DATA!L545)))</f>
        <v/>
      </c>
      <c r="C544" s="93" t="str">
        <f t="shared" si="26"/>
        <v/>
      </c>
      <c r="D544" s="93" t="str">
        <f>IF($I$1&lt;&gt;"y", "", IF(C545="", "", IFERROR(LOOKUP(2,1/(COUNTIF($D$2:D543,mergednames)=0),mergednames), "")))</f>
        <v/>
      </c>
      <c r="E544" s="93" t="str">
        <f t="shared" si="25"/>
        <v/>
      </c>
      <c r="F544" s="93" t="str">
        <f>IF($I$1&lt;&gt;"y", "", IF(A545="", "", IFERROR(LOOKUP(2,1/(COUNTIF($F$2:F543,get_country)=0),get_country), "")))</f>
        <v/>
      </c>
      <c r="G544" s="93" t="str">
        <f t="shared" si="24"/>
        <v/>
      </c>
      <c r="H544" s="67" t="str">
        <f t="array" aca="1" ref="H544" ca="1">IF($I$1&lt;&gt;"y", "", IFERROR(INDEX(countrylistsize,MATCH(SMALL(NOT(countrylistsize="")*IF(ISNUMBER(countrylistsize),COUNTIF(countrylistsize,"&lt;="&amp;countrylistsize),COUNTIF(countrylistsize,"&lt;="&amp;countrylistsize)+SUM(ISNUMBER(countrylistsize))),ROWS(F$3:F544)+SUM(ISBLANK(countrylistsize))),NOT(countrylistsize="")*IF(ISNUMBER(countrylistsize),COUNTIF(countrylistsize,"&lt;="&amp;countrylistsize),COUNTIF(countrylistsize,"&lt;="&amp;countrylistsize)+SUM(ISNUMBER(countrylistsize))),0)), ""))</f>
        <v/>
      </c>
      <c r="I544" s="70"/>
      <c r="J544" s="67" t="str">
        <f t="array" aca="1" ref="J544" ca="1">IF($I$1&lt;&gt;"y", "", IFERROR(INDEX(admin1listsize,MATCH(SMALL(NOT(admin1listsize="")*IF(ISNUMBER(admin1listsize),COUNTIF(admin1listsize,"&lt;="&amp;admin1listsize),COUNTIF(admin1listsize,"&lt;="&amp;admin1listsize)+SUM(ISNUMBER(admin1listsize))),ROWS(D$3:D544)+SUM(ISBLANK(admin1listsize))),NOT(admin1listsize="")*IF(ISNUMBER(admin1listsize),COUNTIF(admin1listsize,"&lt;="&amp;admin1listsize),COUNTIF(admin1listsize,"&lt;="&amp;admin1listsize)+SUM(ISNUMBER(admin1listsize))),0)), ""))</f>
        <v/>
      </c>
      <c r="K544" s="71"/>
    </row>
    <row r="545" spans="1:11" s="1" customFormat="1" x14ac:dyDescent="0.25">
      <c r="A545" s="93" t="str">
        <f>IF($I$1&lt;&gt;"y", "", IF(ISBLANK(DATA!D546),"",IF(ISBLANK(DATA!K546),"NO DATA",DATA!K546)))</f>
        <v/>
      </c>
      <c r="B545" s="93" t="str">
        <f>IF($I$1&lt;&gt;"y", "",IF(ISBLANK(DATA!D546),"", IF(ISBLANK(DATA!L546),"NO DATA",DATA!L546)))</f>
        <v/>
      </c>
      <c r="C545" s="93" t="str">
        <f t="shared" si="26"/>
        <v/>
      </c>
      <c r="D545" s="93" t="str">
        <f>IF($I$1&lt;&gt;"y", "", IF(C546="", "", IFERROR(LOOKUP(2,1/(COUNTIF($D$2:D544,mergednames)=0),mergednames), "")))</f>
        <v/>
      </c>
      <c r="E545" s="93" t="str">
        <f t="shared" si="25"/>
        <v/>
      </c>
      <c r="F545" s="93" t="str">
        <f>IF($I$1&lt;&gt;"y", "", IF(A546="", "", IFERROR(LOOKUP(2,1/(COUNTIF($F$2:F544,get_country)=0),get_country), "")))</f>
        <v/>
      </c>
      <c r="G545" s="93" t="str">
        <f t="shared" si="24"/>
        <v/>
      </c>
      <c r="H545" s="67" t="str">
        <f t="array" aca="1" ref="H545" ca="1">IF($I$1&lt;&gt;"y", "", IFERROR(INDEX(countrylistsize,MATCH(SMALL(NOT(countrylistsize="")*IF(ISNUMBER(countrylistsize),COUNTIF(countrylistsize,"&lt;="&amp;countrylistsize),COUNTIF(countrylistsize,"&lt;="&amp;countrylistsize)+SUM(ISNUMBER(countrylistsize))),ROWS(F$3:F545)+SUM(ISBLANK(countrylistsize))),NOT(countrylistsize="")*IF(ISNUMBER(countrylistsize),COUNTIF(countrylistsize,"&lt;="&amp;countrylistsize),COUNTIF(countrylistsize,"&lt;="&amp;countrylistsize)+SUM(ISNUMBER(countrylistsize))),0)), ""))</f>
        <v/>
      </c>
      <c r="I545" s="70"/>
      <c r="J545" s="67" t="str">
        <f t="array" aca="1" ref="J545" ca="1">IF($I$1&lt;&gt;"y", "", IFERROR(INDEX(admin1listsize,MATCH(SMALL(NOT(admin1listsize="")*IF(ISNUMBER(admin1listsize),COUNTIF(admin1listsize,"&lt;="&amp;admin1listsize),COUNTIF(admin1listsize,"&lt;="&amp;admin1listsize)+SUM(ISNUMBER(admin1listsize))),ROWS(D$3:D545)+SUM(ISBLANK(admin1listsize))),NOT(admin1listsize="")*IF(ISNUMBER(admin1listsize),COUNTIF(admin1listsize,"&lt;="&amp;admin1listsize),COUNTIF(admin1listsize,"&lt;="&amp;admin1listsize)+SUM(ISNUMBER(admin1listsize))),0)), ""))</f>
        <v/>
      </c>
      <c r="K545" s="71"/>
    </row>
    <row r="546" spans="1:11" s="1" customFormat="1" x14ac:dyDescent="0.25">
      <c r="A546" s="93" t="str">
        <f>IF($I$1&lt;&gt;"y", "", IF(ISBLANK(DATA!D547),"",IF(ISBLANK(DATA!K547),"NO DATA",DATA!K547)))</f>
        <v/>
      </c>
      <c r="B546" s="93" t="str">
        <f>IF($I$1&lt;&gt;"y", "",IF(ISBLANK(DATA!D547),"", IF(ISBLANK(DATA!L547),"NO DATA",DATA!L547)))</f>
        <v/>
      </c>
      <c r="C546" s="93" t="str">
        <f t="shared" si="26"/>
        <v/>
      </c>
      <c r="D546" s="93" t="str">
        <f>IF($I$1&lt;&gt;"y", "", IF(C547="", "", IFERROR(LOOKUP(2,1/(COUNTIF($D$2:D545,mergednames)=0),mergednames), "")))</f>
        <v/>
      </c>
      <c r="E546" s="93" t="str">
        <f t="shared" si="25"/>
        <v/>
      </c>
      <c r="F546" s="93" t="str">
        <f>IF($I$1&lt;&gt;"y", "", IF(A547="", "", IFERROR(LOOKUP(2,1/(COUNTIF($F$2:F545,get_country)=0),get_country), "")))</f>
        <v/>
      </c>
      <c r="G546" s="93" t="str">
        <f t="shared" si="24"/>
        <v/>
      </c>
      <c r="H546" s="67" t="str">
        <f t="array" aca="1" ref="H546" ca="1">IF($I$1&lt;&gt;"y", "", IFERROR(INDEX(countrylistsize,MATCH(SMALL(NOT(countrylistsize="")*IF(ISNUMBER(countrylistsize),COUNTIF(countrylistsize,"&lt;="&amp;countrylistsize),COUNTIF(countrylistsize,"&lt;="&amp;countrylistsize)+SUM(ISNUMBER(countrylistsize))),ROWS(F$3:F546)+SUM(ISBLANK(countrylistsize))),NOT(countrylistsize="")*IF(ISNUMBER(countrylistsize),COUNTIF(countrylistsize,"&lt;="&amp;countrylistsize),COUNTIF(countrylistsize,"&lt;="&amp;countrylistsize)+SUM(ISNUMBER(countrylistsize))),0)), ""))</f>
        <v/>
      </c>
      <c r="I546" s="70"/>
      <c r="J546" s="67" t="str">
        <f t="array" aca="1" ref="J546" ca="1">IF($I$1&lt;&gt;"y", "", IFERROR(INDEX(admin1listsize,MATCH(SMALL(NOT(admin1listsize="")*IF(ISNUMBER(admin1listsize),COUNTIF(admin1listsize,"&lt;="&amp;admin1listsize),COUNTIF(admin1listsize,"&lt;="&amp;admin1listsize)+SUM(ISNUMBER(admin1listsize))),ROWS(D$3:D546)+SUM(ISBLANK(admin1listsize))),NOT(admin1listsize="")*IF(ISNUMBER(admin1listsize),COUNTIF(admin1listsize,"&lt;="&amp;admin1listsize),COUNTIF(admin1listsize,"&lt;="&amp;admin1listsize)+SUM(ISNUMBER(admin1listsize))),0)), ""))</f>
        <v/>
      </c>
      <c r="K546" s="71"/>
    </row>
    <row r="547" spans="1:11" s="1" customFormat="1" x14ac:dyDescent="0.25">
      <c r="A547" s="93" t="str">
        <f>IF($I$1&lt;&gt;"y", "", IF(ISBLANK(DATA!D548),"",IF(ISBLANK(DATA!K548),"NO DATA",DATA!K548)))</f>
        <v/>
      </c>
      <c r="B547" s="93" t="str">
        <f>IF($I$1&lt;&gt;"y", "",IF(ISBLANK(DATA!D548),"", IF(ISBLANK(DATA!L548),"NO DATA",DATA!L548)))</f>
        <v/>
      </c>
      <c r="C547" s="93" t="str">
        <f t="shared" si="26"/>
        <v/>
      </c>
      <c r="D547" s="93" t="str">
        <f>IF($I$1&lt;&gt;"y", "", IF(C548="", "", IFERROR(LOOKUP(2,1/(COUNTIF($D$2:D546,mergednames)=0),mergednames), "")))</f>
        <v/>
      </c>
      <c r="E547" s="93" t="str">
        <f t="shared" si="25"/>
        <v/>
      </c>
      <c r="F547" s="93" t="str">
        <f>IF($I$1&lt;&gt;"y", "", IF(A548="", "", IFERROR(LOOKUP(2,1/(COUNTIF($F$2:F546,get_country)=0),get_country), "")))</f>
        <v/>
      </c>
      <c r="G547" s="93" t="str">
        <f t="shared" si="24"/>
        <v/>
      </c>
      <c r="H547" s="67" t="str">
        <f t="array" aca="1" ref="H547" ca="1">IF($I$1&lt;&gt;"y", "", IFERROR(INDEX(countrylistsize,MATCH(SMALL(NOT(countrylistsize="")*IF(ISNUMBER(countrylistsize),COUNTIF(countrylistsize,"&lt;="&amp;countrylistsize),COUNTIF(countrylistsize,"&lt;="&amp;countrylistsize)+SUM(ISNUMBER(countrylistsize))),ROWS(F$3:F547)+SUM(ISBLANK(countrylistsize))),NOT(countrylistsize="")*IF(ISNUMBER(countrylistsize),COUNTIF(countrylistsize,"&lt;="&amp;countrylistsize),COUNTIF(countrylistsize,"&lt;="&amp;countrylistsize)+SUM(ISNUMBER(countrylistsize))),0)), ""))</f>
        <v/>
      </c>
      <c r="I547" s="70"/>
      <c r="J547" s="67" t="str">
        <f t="array" aca="1" ref="J547" ca="1">IF($I$1&lt;&gt;"y", "", IFERROR(INDEX(admin1listsize,MATCH(SMALL(NOT(admin1listsize="")*IF(ISNUMBER(admin1listsize),COUNTIF(admin1listsize,"&lt;="&amp;admin1listsize),COUNTIF(admin1listsize,"&lt;="&amp;admin1listsize)+SUM(ISNUMBER(admin1listsize))),ROWS(D$3:D547)+SUM(ISBLANK(admin1listsize))),NOT(admin1listsize="")*IF(ISNUMBER(admin1listsize),COUNTIF(admin1listsize,"&lt;="&amp;admin1listsize),COUNTIF(admin1listsize,"&lt;="&amp;admin1listsize)+SUM(ISNUMBER(admin1listsize))),0)), ""))</f>
        <v/>
      </c>
      <c r="K547" s="71"/>
    </row>
    <row r="548" spans="1:11" s="1" customFormat="1" x14ac:dyDescent="0.25">
      <c r="A548" s="93" t="str">
        <f>IF($I$1&lt;&gt;"y", "", IF(ISBLANK(DATA!D549),"",IF(ISBLANK(DATA!K549),"NO DATA",DATA!K549)))</f>
        <v/>
      </c>
      <c r="B548" s="93" t="str">
        <f>IF($I$1&lt;&gt;"y", "",IF(ISBLANK(DATA!D549),"", IF(ISBLANK(DATA!L549),"NO DATA",DATA!L549)))</f>
        <v/>
      </c>
      <c r="C548" s="93" t="str">
        <f t="shared" si="26"/>
        <v/>
      </c>
      <c r="D548" s="93" t="str">
        <f>IF($I$1&lt;&gt;"y", "", IF(C549="", "", IFERROR(LOOKUP(2,1/(COUNTIF($D$2:D547,mergednames)=0),mergednames), "")))</f>
        <v/>
      </c>
      <c r="E548" s="93" t="str">
        <f t="shared" si="25"/>
        <v/>
      </c>
      <c r="F548" s="93" t="str">
        <f>IF($I$1&lt;&gt;"y", "", IF(A549="", "", IFERROR(LOOKUP(2,1/(COUNTIF($F$2:F547,get_country)=0),get_country), "")))</f>
        <v/>
      </c>
      <c r="G548" s="93" t="str">
        <f t="shared" si="24"/>
        <v/>
      </c>
      <c r="H548" s="67" t="str">
        <f t="array" aca="1" ref="H548" ca="1">IF($I$1&lt;&gt;"y", "", IFERROR(INDEX(countrylistsize,MATCH(SMALL(NOT(countrylistsize="")*IF(ISNUMBER(countrylistsize),COUNTIF(countrylistsize,"&lt;="&amp;countrylistsize),COUNTIF(countrylistsize,"&lt;="&amp;countrylistsize)+SUM(ISNUMBER(countrylistsize))),ROWS(F$3:F548)+SUM(ISBLANK(countrylistsize))),NOT(countrylistsize="")*IF(ISNUMBER(countrylistsize),COUNTIF(countrylistsize,"&lt;="&amp;countrylistsize),COUNTIF(countrylistsize,"&lt;="&amp;countrylistsize)+SUM(ISNUMBER(countrylistsize))),0)), ""))</f>
        <v/>
      </c>
      <c r="I548" s="70"/>
      <c r="J548" s="67" t="str">
        <f t="array" aca="1" ref="J548" ca="1">IF($I$1&lt;&gt;"y", "", IFERROR(INDEX(admin1listsize,MATCH(SMALL(NOT(admin1listsize="")*IF(ISNUMBER(admin1listsize),COUNTIF(admin1listsize,"&lt;="&amp;admin1listsize),COUNTIF(admin1listsize,"&lt;="&amp;admin1listsize)+SUM(ISNUMBER(admin1listsize))),ROWS(D$3:D548)+SUM(ISBLANK(admin1listsize))),NOT(admin1listsize="")*IF(ISNUMBER(admin1listsize),COUNTIF(admin1listsize,"&lt;="&amp;admin1listsize),COUNTIF(admin1listsize,"&lt;="&amp;admin1listsize)+SUM(ISNUMBER(admin1listsize))),0)), ""))</f>
        <v/>
      </c>
      <c r="K548" s="71"/>
    </row>
    <row r="549" spans="1:11" s="1" customFormat="1" x14ac:dyDescent="0.25">
      <c r="A549" s="93" t="str">
        <f>IF($I$1&lt;&gt;"y", "", IF(ISBLANK(DATA!D550),"",IF(ISBLANK(DATA!K550),"NO DATA",DATA!K550)))</f>
        <v/>
      </c>
      <c r="B549" s="93" t="str">
        <f>IF($I$1&lt;&gt;"y", "",IF(ISBLANK(DATA!D550),"", IF(ISBLANK(DATA!L550),"NO DATA",DATA!L550)))</f>
        <v/>
      </c>
      <c r="C549" s="93" t="str">
        <f t="shared" si="26"/>
        <v/>
      </c>
      <c r="D549" s="93" t="str">
        <f>IF($I$1&lt;&gt;"y", "", IF(C550="", "", IFERROR(LOOKUP(2,1/(COUNTIF($D$2:D548,mergednames)=0),mergednames), "")))</f>
        <v/>
      </c>
      <c r="E549" s="93" t="str">
        <f t="shared" si="25"/>
        <v/>
      </c>
      <c r="F549" s="93" t="str">
        <f>IF($I$1&lt;&gt;"y", "", IF(A550="", "", IFERROR(LOOKUP(2,1/(COUNTIF($F$2:F548,get_country)=0),get_country), "")))</f>
        <v/>
      </c>
      <c r="G549" s="93" t="str">
        <f t="shared" si="24"/>
        <v/>
      </c>
      <c r="H549" s="67" t="str">
        <f t="array" aca="1" ref="H549" ca="1">IF($I$1&lt;&gt;"y", "", IFERROR(INDEX(countrylistsize,MATCH(SMALL(NOT(countrylistsize="")*IF(ISNUMBER(countrylistsize),COUNTIF(countrylistsize,"&lt;="&amp;countrylistsize),COUNTIF(countrylistsize,"&lt;="&amp;countrylistsize)+SUM(ISNUMBER(countrylistsize))),ROWS(F$3:F549)+SUM(ISBLANK(countrylistsize))),NOT(countrylistsize="")*IF(ISNUMBER(countrylistsize),COUNTIF(countrylistsize,"&lt;="&amp;countrylistsize),COUNTIF(countrylistsize,"&lt;="&amp;countrylistsize)+SUM(ISNUMBER(countrylistsize))),0)), ""))</f>
        <v/>
      </c>
      <c r="I549" s="70"/>
      <c r="J549" s="67" t="str">
        <f t="array" aca="1" ref="J549" ca="1">IF($I$1&lt;&gt;"y", "", IFERROR(INDEX(admin1listsize,MATCH(SMALL(NOT(admin1listsize="")*IF(ISNUMBER(admin1listsize),COUNTIF(admin1listsize,"&lt;="&amp;admin1listsize),COUNTIF(admin1listsize,"&lt;="&amp;admin1listsize)+SUM(ISNUMBER(admin1listsize))),ROWS(D$3:D549)+SUM(ISBLANK(admin1listsize))),NOT(admin1listsize="")*IF(ISNUMBER(admin1listsize),COUNTIF(admin1listsize,"&lt;="&amp;admin1listsize),COUNTIF(admin1listsize,"&lt;="&amp;admin1listsize)+SUM(ISNUMBER(admin1listsize))),0)), ""))</f>
        <v/>
      </c>
      <c r="K549" s="71"/>
    </row>
    <row r="550" spans="1:11" s="1" customFormat="1" x14ac:dyDescent="0.25">
      <c r="A550" s="93" t="str">
        <f>IF($I$1&lt;&gt;"y", "", IF(ISBLANK(DATA!D551),"",IF(ISBLANK(DATA!K551),"NO DATA",DATA!K551)))</f>
        <v/>
      </c>
      <c r="B550" s="93" t="str">
        <f>IF($I$1&lt;&gt;"y", "",IF(ISBLANK(DATA!D551),"", IF(ISBLANK(DATA!L551),"NO DATA",DATA!L551)))</f>
        <v/>
      </c>
      <c r="C550" s="93" t="str">
        <f t="shared" si="26"/>
        <v/>
      </c>
      <c r="D550" s="93" t="str">
        <f>IF($I$1&lt;&gt;"y", "", IF(C551="", "", IFERROR(LOOKUP(2,1/(COUNTIF($D$2:D549,mergednames)=0),mergednames), "")))</f>
        <v/>
      </c>
      <c r="E550" s="93" t="str">
        <f t="shared" si="25"/>
        <v/>
      </c>
      <c r="F550" s="93" t="str">
        <f>IF($I$1&lt;&gt;"y", "", IF(A551="", "", IFERROR(LOOKUP(2,1/(COUNTIF($F$2:F549,get_country)=0),get_country), "")))</f>
        <v/>
      </c>
      <c r="G550" s="93" t="str">
        <f t="shared" si="24"/>
        <v/>
      </c>
      <c r="H550" s="67" t="str">
        <f t="array" aca="1" ref="H550" ca="1">IF($I$1&lt;&gt;"y", "", IFERROR(INDEX(countrylistsize,MATCH(SMALL(NOT(countrylistsize="")*IF(ISNUMBER(countrylistsize),COUNTIF(countrylistsize,"&lt;="&amp;countrylistsize),COUNTIF(countrylistsize,"&lt;="&amp;countrylistsize)+SUM(ISNUMBER(countrylistsize))),ROWS(F$3:F550)+SUM(ISBLANK(countrylistsize))),NOT(countrylistsize="")*IF(ISNUMBER(countrylistsize),COUNTIF(countrylistsize,"&lt;="&amp;countrylistsize),COUNTIF(countrylistsize,"&lt;="&amp;countrylistsize)+SUM(ISNUMBER(countrylistsize))),0)), ""))</f>
        <v/>
      </c>
      <c r="I550" s="70"/>
      <c r="J550" s="67" t="str">
        <f t="array" aca="1" ref="J550" ca="1">IF($I$1&lt;&gt;"y", "", IFERROR(INDEX(admin1listsize,MATCH(SMALL(NOT(admin1listsize="")*IF(ISNUMBER(admin1listsize),COUNTIF(admin1listsize,"&lt;="&amp;admin1listsize),COUNTIF(admin1listsize,"&lt;="&amp;admin1listsize)+SUM(ISNUMBER(admin1listsize))),ROWS(D$3:D550)+SUM(ISBLANK(admin1listsize))),NOT(admin1listsize="")*IF(ISNUMBER(admin1listsize),COUNTIF(admin1listsize,"&lt;="&amp;admin1listsize),COUNTIF(admin1listsize,"&lt;="&amp;admin1listsize)+SUM(ISNUMBER(admin1listsize))),0)), ""))</f>
        <v/>
      </c>
      <c r="K550" s="71"/>
    </row>
    <row r="551" spans="1:11" s="1" customFormat="1" x14ac:dyDescent="0.25">
      <c r="A551" s="93" t="str">
        <f>IF($I$1&lt;&gt;"y", "", IF(ISBLANK(DATA!D552),"",IF(ISBLANK(DATA!K552),"NO DATA",DATA!K552)))</f>
        <v/>
      </c>
      <c r="B551" s="93" t="str">
        <f>IF($I$1&lt;&gt;"y", "",IF(ISBLANK(DATA!D552),"", IF(ISBLANK(DATA!L552),"NO DATA",DATA!L552)))</f>
        <v/>
      </c>
      <c r="C551" s="93" t="str">
        <f t="shared" si="26"/>
        <v/>
      </c>
      <c r="D551" s="93" t="str">
        <f>IF($I$1&lt;&gt;"y", "", IF(C552="", "", IFERROR(LOOKUP(2,1/(COUNTIF($D$2:D550,mergednames)=0),mergednames), "")))</f>
        <v/>
      </c>
      <c r="E551" s="93" t="str">
        <f t="shared" si="25"/>
        <v/>
      </c>
      <c r="F551" s="93" t="str">
        <f>IF($I$1&lt;&gt;"y", "", IF(A552="", "", IFERROR(LOOKUP(2,1/(COUNTIF($F$2:F550,get_country)=0),get_country), "")))</f>
        <v/>
      </c>
      <c r="G551" s="93" t="str">
        <f t="shared" si="24"/>
        <v/>
      </c>
      <c r="H551" s="67" t="str">
        <f t="array" aca="1" ref="H551" ca="1">IF($I$1&lt;&gt;"y", "", IFERROR(INDEX(countrylistsize,MATCH(SMALL(NOT(countrylistsize="")*IF(ISNUMBER(countrylistsize),COUNTIF(countrylistsize,"&lt;="&amp;countrylistsize),COUNTIF(countrylistsize,"&lt;="&amp;countrylistsize)+SUM(ISNUMBER(countrylistsize))),ROWS(F$3:F551)+SUM(ISBLANK(countrylistsize))),NOT(countrylistsize="")*IF(ISNUMBER(countrylistsize),COUNTIF(countrylistsize,"&lt;="&amp;countrylistsize),COUNTIF(countrylistsize,"&lt;="&amp;countrylistsize)+SUM(ISNUMBER(countrylistsize))),0)), ""))</f>
        <v/>
      </c>
      <c r="I551" s="70"/>
      <c r="J551" s="67" t="str">
        <f t="array" aca="1" ref="J551" ca="1">IF($I$1&lt;&gt;"y", "", IFERROR(INDEX(admin1listsize,MATCH(SMALL(NOT(admin1listsize="")*IF(ISNUMBER(admin1listsize),COUNTIF(admin1listsize,"&lt;="&amp;admin1listsize),COUNTIF(admin1listsize,"&lt;="&amp;admin1listsize)+SUM(ISNUMBER(admin1listsize))),ROWS(D$3:D551)+SUM(ISBLANK(admin1listsize))),NOT(admin1listsize="")*IF(ISNUMBER(admin1listsize),COUNTIF(admin1listsize,"&lt;="&amp;admin1listsize),COUNTIF(admin1listsize,"&lt;="&amp;admin1listsize)+SUM(ISNUMBER(admin1listsize))),0)), ""))</f>
        <v/>
      </c>
      <c r="K551" s="71"/>
    </row>
    <row r="552" spans="1:11" s="1" customFormat="1" x14ac:dyDescent="0.25">
      <c r="A552" s="93" t="str">
        <f>IF($I$1&lt;&gt;"y", "", IF(ISBLANK(DATA!D553),"",IF(ISBLANK(DATA!K553),"NO DATA",DATA!K553)))</f>
        <v/>
      </c>
      <c r="B552" s="93" t="str">
        <f>IF($I$1&lt;&gt;"y", "",IF(ISBLANK(DATA!D553),"", IF(ISBLANK(DATA!L553),"NO DATA",DATA!L553)))</f>
        <v/>
      </c>
      <c r="C552" s="93" t="str">
        <f t="shared" si="26"/>
        <v/>
      </c>
      <c r="D552" s="93" t="str">
        <f>IF($I$1&lt;&gt;"y", "", IF(C553="", "", IFERROR(LOOKUP(2,1/(COUNTIF($D$2:D551,mergednames)=0),mergednames), "")))</f>
        <v/>
      </c>
      <c r="E552" s="93" t="str">
        <f t="shared" si="25"/>
        <v/>
      </c>
      <c r="F552" s="93" t="str">
        <f>IF($I$1&lt;&gt;"y", "", IF(A553="", "", IFERROR(LOOKUP(2,1/(COUNTIF($F$2:F551,get_country)=0),get_country), "")))</f>
        <v/>
      </c>
      <c r="G552" s="93" t="str">
        <f t="shared" si="24"/>
        <v/>
      </c>
      <c r="H552" s="67" t="str">
        <f t="array" aca="1" ref="H552" ca="1">IF($I$1&lt;&gt;"y", "", IFERROR(INDEX(countrylistsize,MATCH(SMALL(NOT(countrylistsize="")*IF(ISNUMBER(countrylistsize),COUNTIF(countrylistsize,"&lt;="&amp;countrylistsize),COUNTIF(countrylistsize,"&lt;="&amp;countrylistsize)+SUM(ISNUMBER(countrylistsize))),ROWS(F$3:F552)+SUM(ISBLANK(countrylistsize))),NOT(countrylistsize="")*IF(ISNUMBER(countrylistsize),COUNTIF(countrylistsize,"&lt;="&amp;countrylistsize),COUNTIF(countrylistsize,"&lt;="&amp;countrylistsize)+SUM(ISNUMBER(countrylistsize))),0)), ""))</f>
        <v/>
      </c>
      <c r="I552" s="70"/>
      <c r="J552" s="67" t="str">
        <f t="array" aca="1" ref="J552" ca="1">IF($I$1&lt;&gt;"y", "", IFERROR(INDEX(admin1listsize,MATCH(SMALL(NOT(admin1listsize="")*IF(ISNUMBER(admin1listsize),COUNTIF(admin1listsize,"&lt;="&amp;admin1listsize),COUNTIF(admin1listsize,"&lt;="&amp;admin1listsize)+SUM(ISNUMBER(admin1listsize))),ROWS(D$3:D552)+SUM(ISBLANK(admin1listsize))),NOT(admin1listsize="")*IF(ISNUMBER(admin1listsize),COUNTIF(admin1listsize,"&lt;="&amp;admin1listsize),COUNTIF(admin1listsize,"&lt;="&amp;admin1listsize)+SUM(ISNUMBER(admin1listsize))),0)), ""))</f>
        <v/>
      </c>
      <c r="K552" s="71"/>
    </row>
    <row r="553" spans="1:11" s="1" customFormat="1" x14ac:dyDescent="0.25">
      <c r="A553" s="93" t="str">
        <f>IF($I$1&lt;&gt;"y", "", IF(ISBLANK(DATA!D554),"",IF(ISBLANK(DATA!K554),"NO DATA",DATA!K554)))</f>
        <v/>
      </c>
      <c r="B553" s="93" t="str">
        <f>IF($I$1&lt;&gt;"y", "",IF(ISBLANK(DATA!D554),"", IF(ISBLANK(DATA!L554),"NO DATA",DATA!L554)))</f>
        <v/>
      </c>
      <c r="C553" s="93" t="str">
        <f t="shared" si="26"/>
        <v/>
      </c>
      <c r="D553" s="93" t="str">
        <f>IF($I$1&lt;&gt;"y", "", IF(C554="", "", IFERROR(LOOKUP(2,1/(COUNTIF($D$2:D552,mergednames)=0),mergednames), "")))</f>
        <v/>
      </c>
      <c r="E553" s="93" t="str">
        <f t="shared" si="25"/>
        <v/>
      </c>
      <c r="F553" s="93" t="str">
        <f>IF($I$1&lt;&gt;"y", "", IF(A554="", "", IFERROR(LOOKUP(2,1/(COUNTIF($F$2:F552,get_country)=0),get_country), "")))</f>
        <v/>
      </c>
      <c r="G553" s="93" t="str">
        <f t="shared" si="24"/>
        <v/>
      </c>
      <c r="H553" s="67" t="str">
        <f t="array" aca="1" ref="H553" ca="1">IF($I$1&lt;&gt;"y", "", IFERROR(INDEX(countrylistsize,MATCH(SMALL(NOT(countrylistsize="")*IF(ISNUMBER(countrylistsize),COUNTIF(countrylistsize,"&lt;="&amp;countrylistsize),COUNTIF(countrylistsize,"&lt;="&amp;countrylistsize)+SUM(ISNUMBER(countrylistsize))),ROWS(F$3:F553)+SUM(ISBLANK(countrylistsize))),NOT(countrylistsize="")*IF(ISNUMBER(countrylistsize),COUNTIF(countrylistsize,"&lt;="&amp;countrylistsize),COUNTIF(countrylistsize,"&lt;="&amp;countrylistsize)+SUM(ISNUMBER(countrylistsize))),0)), ""))</f>
        <v/>
      </c>
      <c r="I553" s="70"/>
      <c r="J553" s="67" t="str">
        <f t="array" aca="1" ref="J553" ca="1">IF($I$1&lt;&gt;"y", "", IFERROR(INDEX(admin1listsize,MATCH(SMALL(NOT(admin1listsize="")*IF(ISNUMBER(admin1listsize),COUNTIF(admin1listsize,"&lt;="&amp;admin1listsize),COUNTIF(admin1listsize,"&lt;="&amp;admin1listsize)+SUM(ISNUMBER(admin1listsize))),ROWS(D$3:D553)+SUM(ISBLANK(admin1listsize))),NOT(admin1listsize="")*IF(ISNUMBER(admin1listsize),COUNTIF(admin1listsize,"&lt;="&amp;admin1listsize),COUNTIF(admin1listsize,"&lt;="&amp;admin1listsize)+SUM(ISNUMBER(admin1listsize))),0)), ""))</f>
        <v/>
      </c>
      <c r="K553" s="71"/>
    </row>
    <row r="554" spans="1:11" s="1" customFormat="1" x14ac:dyDescent="0.25">
      <c r="A554" s="93" t="str">
        <f>IF($I$1&lt;&gt;"y", "", IF(ISBLANK(DATA!D555),"",IF(ISBLANK(DATA!K555),"NO DATA",DATA!K555)))</f>
        <v/>
      </c>
      <c r="B554" s="93" t="str">
        <f>IF($I$1&lt;&gt;"y", "",IF(ISBLANK(DATA!D555),"", IF(ISBLANK(DATA!L555),"NO DATA",DATA!L555)))</f>
        <v/>
      </c>
      <c r="C554" s="93" t="str">
        <f t="shared" si="26"/>
        <v/>
      </c>
      <c r="D554" s="93" t="str">
        <f>IF($I$1&lt;&gt;"y", "", IF(C555="", "", IFERROR(LOOKUP(2,1/(COUNTIF($D$2:D553,mergednames)=0),mergednames), "")))</f>
        <v/>
      </c>
      <c r="E554" s="93" t="str">
        <f t="shared" si="25"/>
        <v/>
      </c>
      <c r="F554" s="93" t="str">
        <f>IF($I$1&lt;&gt;"y", "", IF(A555="", "", IFERROR(LOOKUP(2,1/(COUNTIF($F$2:F553,get_country)=0),get_country), "")))</f>
        <v/>
      </c>
      <c r="G554" s="93" t="str">
        <f t="shared" si="24"/>
        <v/>
      </c>
      <c r="H554" s="67" t="str">
        <f t="array" aca="1" ref="H554" ca="1">IF($I$1&lt;&gt;"y", "", IFERROR(INDEX(countrylistsize,MATCH(SMALL(NOT(countrylistsize="")*IF(ISNUMBER(countrylistsize),COUNTIF(countrylistsize,"&lt;="&amp;countrylistsize),COUNTIF(countrylistsize,"&lt;="&amp;countrylistsize)+SUM(ISNUMBER(countrylistsize))),ROWS(F$3:F554)+SUM(ISBLANK(countrylistsize))),NOT(countrylistsize="")*IF(ISNUMBER(countrylistsize),COUNTIF(countrylistsize,"&lt;="&amp;countrylistsize),COUNTIF(countrylistsize,"&lt;="&amp;countrylistsize)+SUM(ISNUMBER(countrylistsize))),0)), ""))</f>
        <v/>
      </c>
      <c r="I554" s="70"/>
      <c r="J554" s="67" t="str">
        <f t="array" aca="1" ref="J554" ca="1">IF($I$1&lt;&gt;"y", "", IFERROR(INDEX(admin1listsize,MATCH(SMALL(NOT(admin1listsize="")*IF(ISNUMBER(admin1listsize),COUNTIF(admin1listsize,"&lt;="&amp;admin1listsize),COUNTIF(admin1listsize,"&lt;="&amp;admin1listsize)+SUM(ISNUMBER(admin1listsize))),ROWS(D$3:D554)+SUM(ISBLANK(admin1listsize))),NOT(admin1listsize="")*IF(ISNUMBER(admin1listsize),COUNTIF(admin1listsize,"&lt;="&amp;admin1listsize),COUNTIF(admin1listsize,"&lt;="&amp;admin1listsize)+SUM(ISNUMBER(admin1listsize))),0)), ""))</f>
        <v/>
      </c>
      <c r="K554" s="71"/>
    </row>
    <row r="555" spans="1:11" s="1" customFormat="1" x14ac:dyDescent="0.25">
      <c r="A555" s="93" t="str">
        <f>IF($I$1&lt;&gt;"y", "", IF(ISBLANK(DATA!D556),"",IF(ISBLANK(DATA!K556),"NO DATA",DATA!K556)))</f>
        <v/>
      </c>
      <c r="B555" s="93" t="str">
        <f>IF($I$1&lt;&gt;"y", "",IF(ISBLANK(DATA!D556),"", IF(ISBLANK(DATA!L556),"NO DATA",DATA!L556)))</f>
        <v/>
      </c>
      <c r="C555" s="93" t="str">
        <f t="shared" si="26"/>
        <v/>
      </c>
      <c r="D555" s="93" t="str">
        <f>IF($I$1&lt;&gt;"y", "", IF(C556="", "", IFERROR(LOOKUP(2,1/(COUNTIF($D$2:D554,mergednames)=0),mergednames), "")))</f>
        <v/>
      </c>
      <c r="E555" s="93" t="str">
        <f t="shared" si="25"/>
        <v/>
      </c>
      <c r="F555" s="93" t="str">
        <f>IF($I$1&lt;&gt;"y", "", IF(A556="", "", IFERROR(LOOKUP(2,1/(COUNTIF($F$2:F554,get_country)=0),get_country), "")))</f>
        <v/>
      </c>
      <c r="G555" s="93" t="str">
        <f t="shared" si="24"/>
        <v/>
      </c>
      <c r="H555" s="67" t="str">
        <f t="array" aca="1" ref="H555" ca="1">IF($I$1&lt;&gt;"y", "", IFERROR(INDEX(countrylistsize,MATCH(SMALL(NOT(countrylistsize="")*IF(ISNUMBER(countrylistsize),COUNTIF(countrylistsize,"&lt;="&amp;countrylistsize),COUNTIF(countrylistsize,"&lt;="&amp;countrylistsize)+SUM(ISNUMBER(countrylistsize))),ROWS(F$3:F555)+SUM(ISBLANK(countrylistsize))),NOT(countrylistsize="")*IF(ISNUMBER(countrylistsize),COUNTIF(countrylistsize,"&lt;="&amp;countrylistsize),COUNTIF(countrylistsize,"&lt;="&amp;countrylistsize)+SUM(ISNUMBER(countrylistsize))),0)), ""))</f>
        <v/>
      </c>
      <c r="I555" s="70"/>
      <c r="J555" s="67" t="str">
        <f t="array" aca="1" ref="J555" ca="1">IF($I$1&lt;&gt;"y", "", IFERROR(INDEX(admin1listsize,MATCH(SMALL(NOT(admin1listsize="")*IF(ISNUMBER(admin1listsize),COUNTIF(admin1listsize,"&lt;="&amp;admin1listsize),COUNTIF(admin1listsize,"&lt;="&amp;admin1listsize)+SUM(ISNUMBER(admin1listsize))),ROWS(D$3:D555)+SUM(ISBLANK(admin1listsize))),NOT(admin1listsize="")*IF(ISNUMBER(admin1listsize),COUNTIF(admin1listsize,"&lt;="&amp;admin1listsize),COUNTIF(admin1listsize,"&lt;="&amp;admin1listsize)+SUM(ISNUMBER(admin1listsize))),0)), ""))</f>
        <v/>
      </c>
      <c r="K555" s="71"/>
    </row>
    <row r="556" spans="1:11" s="1" customFormat="1" x14ac:dyDescent="0.25">
      <c r="A556" s="93" t="str">
        <f>IF($I$1&lt;&gt;"y", "", IF(ISBLANK(DATA!D557),"",IF(ISBLANK(DATA!K557),"NO DATA",DATA!K557)))</f>
        <v/>
      </c>
      <c r="B556" s="93" t="str">
        <f>IF($I$1&lt;&gt;"y", "",IF(ISBLANK(DATA!D557),"", IF(ISBLANK(DATA!L557),"NO DATA",DATA!L557)))</f>
        <v/>
      </c>
      <c r="C556" s="93" t="str">
        <f t="shared" si="26"/>
        <v/>
      </c>
      <c r="D556" s="93" t="str">
        <f>IF($I$1&lt;&gt;"y", "", IF(C557="", "", IFERROR(LOOKUP(2,1/(COUNTIF($D$2:D555,mergednames)=0),mergednames), "")))</f>
        <v/>
      </c>
      <c r="E556" s="93" t="str">
        <f t="shared" si="25"/>
        <v/>
      </c>
      <c r="F556" s="93" t="str">
        <f>IF($I$1&lt;&gt;"y", "", IF(A557="", "", IFERROR(LOOKUP(2,1/(COUNTIF($F$2:F555,get_country)=0),get_country), "")))</f>
        <v/>
      </c>
      <c r="G556" s="93" t="str">
        <f t="shared" si="24"/>
        <v/>
      </c>
      <c r="H556" s="67" t="str">
        <f t="array" aca="1" ref="H556" ca="1">IF($I$1&lt;&gt;"y", "", IFERROR(INDEX(countrylistsize,MATCH(SMALL(NOT(countrylistsize="")*IF(ISNUMBER(countrylistsize),COUNTIF(countrylistsize,"&lt;="&amp;countrylistsize),COUNTIF(countrylistsize,"&lt;="&amp;countrylistsize)+SUM(ISNUMBER(countrylistsize))),ROWS(F$3:F556)+SUM(ISBLANK(countrylistsize))),NOT(countrylistsize="")*IF(ISNUMBER(countrylistsize),COUNTIF(countrylistsize,"&lt;="&amp;countrylistsize),COUNTIF(countrylistsize,"&lt;="&amp;countrylistsize)+SUM(ISNUMBER(countrylistsize))),0)), ""))</f>
        <v/>
      </c>
      <c r="I556" s="70"/>
      <c r="J556" s="67" t="str">
        <f t="array" aca="1" ref="J556" ca="1">IF($I$1&lt;&gt;"y", "", IFERROR(INDEX(admin1listsize,MATCH(SMALL(NOT(admin1listsize="")*IF(ISNUMBER(admin1listsize),COUNTIF(admin1listsize,"&lt;="&amp;admin1listsize),COUNTIF(admin1listsize,"&lt;="&amp;admin1listsize)+SUM(ISNUMBER(admin1listsize))),ROWS(D$3:D556)+SUM(ISBLANK(admin1listsize))),NOT(admin1listsize="")*IF(ISNUMBER(admin1listsize),COUNTIF(admin1listsize,"&lt;="&amp;admin1listsize),COUNTIF(admin1listsize,"&lt;="&amp;admin1listsize)+SUM(ISNUMBER(admin1listsize))),0)), ""))</f>
        <v/>
      </c>
      <c r="K556" s="71"/>
    </row>
    <row r="557" spans="1:11" s="1" customFormat="1" x14ac:dyDescent="0.25">
      <c r="A557" s="93" t="str">
        <f>IF($I$1&lt;&gt;"y", "", IF(ISBLANK(DATA!D558),"",IF(ISBLANK(DATA!K558),"NO DATA",DATA!K558)))</f>
        <v/>
      </c>
      <c r="B557" s="93" t="str">
        <f>IF($I$1&lt;&gt;"y", "",IF(ISBLANK(DATA!D558),"", IF(ISBLANK(DATA!L558),"NO DATA",DATA!L558)))</f>
        <v/>
      </c>
      <c r="C557" s="93" t="str">
        <f t="shared" si="26"/>
        <v/>
      </c>
      <c r="D557" s="93" t="str">
        <f>IF($I$1&lt;&gt;"y", "", IF(C558="", "", IFERROR(LOOKUP(2,1/(COUNTIF($D$2:D556,mergednames)=0),mergednames), "")))</f>
        <v/>
      </c>
      <c r="E557" s="93" t="str">
        <f t="shared" si="25"/>
        <v/>
      </c>
      <c r="F557" s="93" t="str">
        <f>IF($I$1&lt;&gt;"y", "", IF(A558="", "", IFERROR(LOOKUP(2,1/(COUNTIF($F$2:F556,get_country)=0),get_country), "")))</f>
        <v/>
      </c>
      <c r="G557" s="93" t="str">
        <f t="shared" si="24"/>
        <v/>
      </c>
      <c r="H557" s="67" t="str">
        <f t="array" aca="1" ref="H557" ca="1">IF($I$1&lt;&gt;"y", "", IFERROR(INDEX(countrylistsize,MATCH(SMALL(NOT(countrylistsize="")*IF(ISNUMBER(countrylistsize),COUNTIF(countrylistsize,"&lt;="&amp;countrylistsize),COUNTIF(countrylistsize,"&lt;="&amp;countrylistsize)+SUM(ISNUMBER(countrylistsize))),ROWS(F$3:F557)+SUM(ISBLANK(countrylistsize))),NOT(countrylistsize="")*IF(ISNUMBER(countrylistsize),COUNTIF(countrylistsize,"&lt;="&amp;countrylistsize),COUNTIF(countrylistsize,"&lt;="&amp;countrylistsize)+SUM(ISNUMBER(countrylistsize))),0)), ""))</f>
        <v/>
      </c>
      <c r="I557" s="70"/>
      <c r="J557" s="67" t="str">
        <f t="array" aca="1" ref="J557" ca="1">IF($I$1&lt;&gt;"y", "", IFERROR(INDEX(admin1listsize,MATCH(SMALL(NOT(admin1listsize="")*IF(ISNUMBER(admin1listsize),COUNTIF(admin1listsize,"&lt;="&amp;admin1listsize),COUNTIF(admin1listsize,"&lt;="&amp;admin1listsize)+SUM(ISNUMBER(admin1listsize))),ROWS(D$3:D557)+SUM(ISBLANK(admin1listsize))),NOT(admin1listsize="")*IF(ISNUMBER(admin1listsize),COUNTIF(admin1listsize,"&lt;="&amp;admin1listsize),COUNTIF(admin1listsize,"&lt;="&amp;admin1listsize)+SUM(ISNUMBER(admin1listsize))),0)), ""))</f>
        <v/>
      </c>
      <c r="K557" s="71"/>
    </row>
    <row r="558" spans="1:11" s="1" customFormat="1" x14ac:dyDescent="0.25">
      <c r="A558" s="93" t="str">
        <f>IF($I$1&lt;&gt;"y", "", IF(ISBLANK(DATA!D559),"",IF(ISBLANK(DATA!K559),"NO DATA",DATA!K559)))</f>
        <v/>
      </c>
      <c r="B558" s="93" t="str">
        <f>IF($I$1&lt;&gt;"y", "",IF(ISBLANK(DATA!D559),"", IF(ISBLANK(DATA!L559),"NO DATA",DATA!L559)))</f>
        <v/>
      </c>
      <c r="C558" s="93" t="str">
        <f t="shared" si="26"/>
        <v/>
      </c>
      <c r="D558" s="93" t="str">
        <f>IF($I$1&lt;&gt;"y", "", IF(C559="", "", IFERROR(LOOKUP(2,1/(COUNTIF($D$2:D557,mergednames)=0),mergednames), "")))</f>
        <v/>
      </c>
      <c r="E558" s="93" t="str">
        <f t="shared" si="25"/>
        <v/>
      </c>
      <c r="F558" s="93" t="str">
        <f>IF($I$1&lt;&gt;"y", "", IF(A559="", "", IFERROR(LOOKUP(2,1/(COUNTIF($F$2:F557,get_country)=0),get_country), "")))</f>
        <v/>
      </c>
      <c r="G558" s="93" t="str">
        <f t="shared" si="24"/>
        <v/>
      </c>
      <c r="H558" s="67" t="str">
        <f t="array" aca="1" ref="H558" ca="1">IF($I$1&lt;&gt;"y", "", IFERROR(INDEX(countrylistsize,MATCH(SMALL(NOT(countrylistsize="")*IF(ISNUMBER(countrylistsize),COUNTIF(countrylistsize,"&lt;="&amp;countrylistsize),COUNTIF(countrylistsize,"&lt;="&amp;countrylistsize)+SUM(ISNUMBER(countrylistsize))),ROWS(F$3:F558)+SUM(ISBLANK(countrylistsize))),NOT(countrylistsize="")*IF(ISNUMBER(countrylistsize),COUNTIF(countrylistsize,"&lt;="&amp;countrylistsize),COUNTIF(countrylistsize,"&lt;="&amp;countrylistsize)+SUM(ISNUMBER(countrylistsize))),0)), ""))</f>
        <v/>
      </c>
      <c r="I558" s="70"/>
      <c r="J558" s="67" t="str">
        <f t="array" aca="1" ref="J558" ca="1">IF($I$1&lt;&gt;"y", "", IFERROR(INDEX(admin1listsize,MATCH(SMALL(NOT(admin1listsize="")*IF(ISNUMBER(admin1listsize),COUNTIF(admin1listsize,"&lt;="&amp;admin1listsize),COUNTIF(admin1listsize,"&lt;="&amp;admin1listsize)+SUM(ISNUMBER(admin1listsize))),ROWS(D$3:D558)+SUM(ISBLANK(admin1listsize))),NOT(admin1listsize="")*IF(ISNUMBER(admin1listsize),COUNTIF(admin1listsize,"&lt;="&amp;admin1listsize),COUNTIF(admin1listsize,"&lt;="&amp;admin1listsize)+SUM(ISNUMBER(admin1listsize))),0)), ""))</f>
        <v/>
      </c>
      <c r="K558" s="71"/>
    </row>
    <row r="559" spans="1:11" s="1" customFormat="1" x14ac:dyDescent="0.25">
      <c r="A559" s="93" t="str">
        <f>IF($I$1&lt;&gt;"y", "", IF(ISBLANK(DATA!D560),"",IF(ISBLANK(DATA!K560),"NO DATA",DATA!K560)))</f>
        <v/>
      </c>
      <c r="B559" s="93" t="str">
        <f>IF($I$1&lt;&gt;"y", "",IF(ISBLANK(DATA!D560),"", IF(ISBLANK(DATA!L560),"NO DATA",DATA!L560)))</f>
        <v/>
      </c>
      <c r="C559" s="93" t="str">
        <f t="shared" si="26"/>
        <v/>
      </c>
      <c r="D559" s="93" t="str">
        <f>IF($I$1&lt;&gt;"y", "", IF(C560="", "", IFERROR(LOOKUP(2,1/(COUNTIF($D$2:D558,mergednames)=0),mergednames), "")))</f>
        <v/>
      </c>
      <c r="E559" s="93" t="str">
        <f t="shared" si="25"/>
        <v/>
      </c>
      <c r="F559" s="93" t="str">
        <f>IF($I$1&lt;&gt;"y", "", IF(A560="", "", IFERROR(LOOKUP(2,1/(COUNTIF($F$2:F558,get_country)=0),get_country), "")))</f>
        <v/>
      </c>
      <c r="G559" s="93" t="str">
        <f t="shared" si="24"/>
        <v/>
      </c>
      <c r="H559" s="67" t="str">
        <f t="array" aca="1" ref="H559" ca="1">IF($I$1&lt;&gt;"y", "", IFERROR(INDEX(countrylistsize,MATCH(SMALL(NOT(countrylistsize="")*IF(ISNUMBER(countrylistsize),COUNTIF(countrylistsize,"&lt;="&amp;countrylistsize),COUNTIF(countrylistsize,"&lt;="&amp;countrylistsize)+SUM(ISNUMBER(countrylistsize))),ROWS(F$3:F559)+SUM(ISBLANK(countrylistsize))),NOT(countrylistsize="")*IF(ISNUMBER(countrylistsize),COUNTIF(countrylistsize,"&lt;="&amp;countrylistsize),COUNTIF(countrylistsize,"&lt;="&amp;countrylistsize)+SUM(ISNUMBER(countrylistsize))),0)), ""))</f>
        <v/>
      </c>
      <c r="I559" s="70"/>
      <c r="J559" s="67" t="str">
        <f t="array" aca="1" ref="J559" ca="1">IF($I$1&lt;&gt;"y", "", IFERROR(INDEX(admin1listsize,MATCH(SMALL(NOT(admin1listsize="")*IF(ISNUMBER(admin1listsize),COUNTIF(admin1listsize,"&lt;="&amp;admin1listsize),COUNTIF(admin1listsize,"&lt;="&amp;admin1listsize)+SUM(ISNUMBER(admin1listsize))),ROWS(D$3:D559)+SUM(ISBLANK(admin1listsize))),NOT(admin1listsize="")*IF(ISNUMBER(admin1listsize),COUNTIF(admin1listsize,"&lt;="&amp;admin1listsize),COUNTIF(admin1listsize,"&lt;="&amp;admin1listsize)+SUM(ISNUMBER(admin1listsize))),0)), ""))</f>
        <v/>
      </c>
      <c r="K559" s="71"/>
    </row>
    <row r="560" spans="1:11" s="1" customFormat="1" x14ac:dyDescent="0.25">
      <c r="A560" s="93" t="str">
        <f>IF($I$1&lt;&gt;"y", "", IF(ISBLANK(DATA!D561),"",IF(ISBLANK(DATA!K561),"NO DATA",DATA!K561)))</f>
        <v/>
      </c>
      <c r="B560" s="93" t="str">
        <f>IF($I$1&lt;&gt;"y", "",IF(ISBLANK(DATA!D561),"", IF(ISBLANK(DATA!L561),"NO DATA",DATA!L561)))</f>
        <v/>
      </c>
      <c r="C560" s="93" t="str">
        <f t="shared" si="26"/>
        <v/>
      </c>
      <c r="D560" s="93" t="str">
        <f>IF($I$1&lt;&gt;"y", "", IF(C561="", "", IFERROR(LOOKUP(2,1/(COUNTIF($D$2:D559,mergednames)=0),mergednames), "")))</f>
        <v/>
      </c>
      <c r="E560" s="93" t="str">
        <f t="shared" si="25"/>
        <v/>
      </c>
      <c r="F560" s="93" t="str">
        <f>IF($I$1&lt;&gt;"y", "", IF(A561="", "", IFERROR(LOOKUP(2,1/(COUNTIF($F$2:F559,get_country)=0),get_country), "")))</f>
        <v/>
      </c>
      <c r="G560" s="93" t="str">
        <f t="shared" si="24"/>
        <v/>
      </c>
      <c r="H560" s="67" t="str">
        <f t="array" aca="1" ref="H560" ca="1">IF($I$1&lt;&gt;"y", "", IFERROR(INDEX(countrylistsize,MATCH(SMALL(NOT(countrylistsize="")*IF(ISNUMBER(countrylistsize),COUNTIF(countrylistsize,"&lt;="&amp;countrylistsize),COUNTIF(countrylistsize,"&lt;="&amp;countrylistsize)+SUM(ISNUMBER(countrylistsize))),ROWS(F$3:F560)+SUM(ISBLANK(countrylistsize))),NOT(countrylistsize="")*IF(ISNUMBER(countrylistsize),COUNTIF(countrylistsize,"&lt;="&amp;countrylistsize),COUNTIF(countrylistsize,"&lt;="&amp;countrylistsize)+SUM(ISNUMBER(countrylistsize))),0)), ""))</f>
        <v/>
      </c>
      <c r="I560" s="70"/>
      <c r="J560" s="67" t="str">
        <f t="array" aca="1" ref="J560" ca="1">IF($I$1&lt;&gt;"y", "", IFERROR(INDEX(admin1listsize,MATCH(SMALL(NOT(admin1listsize="")*IF(ISNUMBER(admin1listsize),COUNTIF(admin1listsize,"&lt;="&amp;admin1listsize),COUNTIF(admin1listsize,"&lt;="&amp;admin1listsize)+SUM(ISNUMBER(admin1listsize))),ROWS(D$3:D560)+SUM(ISBLANK(admin1listsize))),NOT(admin1listsize="")*IF(ISNUMBER(admin1listsize),COUNTIF(admin1listsize,"&lt;="&amp;admin1listsize),COUNTIF(admin1listsize,"&lt;="&amp;admin1listsize)+SUM(ISNUMBER(admin1listsize))),0)), ""))</f>
        <v/>
      </c>
      <c r="K560" s="71"/>
    </row>
    <row r="561" spans="1:11" s="1" customFormat="1" x14ac:dyDescent="0.25">
      <c r="A561" s="93" t="str">
        <f>IF($I$1&lt;&gt;"y", "", IF(ISBLANK(DATA!D562),"",IF(ISBLANK(DATA!K562),"NO DATA",DATA!K562)))</f>
        <v/>
      </c>
      <c r="B561" s="93" t="str">
        <f>IF($I$1&lt;&gt;"y", "",IF(ISBLANK(DATA!D562),"", IF(ISBLANK(DATA!L562),"NO DATA",DATA!L562)))</f>
        <v/>
      </c>
      <c r="C561" s="93" t="str">
        <f t="shared" si="26"/>
        <v/>
      </c>
      <c r="D561" s="93" t="str">
        <f>IF($I$1&lt;&gt;"y", "", IF(C562="", "", IFERROR(LOOKUP(2,1/(COUNTIF($D$2:D560,mergednames)=0),mergednames), "")))</f>
        <v/>
      </c>
      <c r="E561" s="93" t="str">
        <f t="shared" si="25"/>
        <v/>
      </c>
      <c r="F561" s="93" t="str">
        <f>IF($I$1&lt;&gt;"y", "", IF(A562="", "", IFERROR(LOOKUP(2,1/(COUNTIF($F$2:F560,get_country)=0),get_country), "")))</f>
        <v/>
      </c>
      <c r="G561" s="93" t="str">
        <f t="shared" si="24"/>
        <v/>
      </c>
      <c r="H561" s="67" t="str">
        <f t="array" aca="1" ref="H561" ca="1">IF($I$1&lt;&gt;"y", "", IFERROR(INDEX(countrylistsize,MATCH(SMALL(NOT(countrylistsize="")*IF(ISNUMBER(countrylistsize),COUNTIF(countrylistsize,"&lt;="&amp;countrylistsize),COUNTIF(countrylistsize,"&lt;="&amp;countrylistsize)+SUM(ISNUMBER(countrylistsize))),ROWS(F$3:F561)+SUM(ISBLANK(countrylistsize))),NOT(countrylistsize="")*IF(ISNUMBER(countrylistsize),COUNTIF(countrylistsize,"&lt;="&amp;countrylistsize),COUNTIF(countrylistsize,"&lt;="&amp;countrylistsize)+SUM(ISNUMBER(countrylistsize))),0)), ""))</f>
        <v/>
      </c>
      <c r="I561" s="70"/>
      <c r="J561" s="67" t="str">
        <f t="array" aca="1" ref="J561" ca="1">IF($I$1&lt;&gt;"y", "", IFERROR(INDEX(admin1listsize,MATCH(SMALL(NOT(admin1listsize="")*IF(ISNUMBER(admin1listsize),COUNTIF(admin1listsize,"&lt;="&amp;admin1listsize),COUNTIF(admin1listsize,"&lt;="&amp;admin1listsize)+SUM(ISNUMBER(admin1listsize))),ROWS(D$3:D561)+SUM(ISBLANK(admin1listsize))),NOT(admin1listsize="")*IF(ISNUMBER(admin1listsize),COUNTIF(admin1listsize,"&lt;="&amp;admin1listsize),COUNTIF(admin1listsize,"&lt;="&amp;admin1listsize)+SUM(ISNUMBER(admin1listsize))),0)), ""))</f>
        <v/>
      </c>
      <c r="K561" s="71"/>
    </row>
    <row r="562" spans="1:11" s="1" customFormat="1" x14ac:dyDescent="0.25">
      <c r="A562" s="93" t="str">
        <f>IF($I$1&lt;&gt;"y", "", IF(ISBLANK(DATA!D563),"",IF(ISBLANK(DATA!K563),"NO DATA",DATA!K563)))</f>
        <v/>
      </c>
      <c r="B562" s="93" t="str">
        <f>IF($I$1&lt;&gt;"y", "",IF(ISBLANK(DATA!D563),"", IF(ISBLANK(DATA!L563),"NO DATA",DATA!L563)))</f>
        <v/>
      </c>
      <c r="C562" s="93" t="str">
        <f t="shared" si="26"/>
        <v/>
      </c>
      <c r="D562" s="93" t="str">
        <f>IF($I$1&lt;&gt;"y", "", IF(C563="", "", IFERROR(LOOKUP(2,1/(COUNTIF($D$2:D561,mergednames)=0),mergednames), "")))</f>
        <v/>
      </c>
      <c r="E562" s="93" t="str">
        <f t="shared" si="25"/>
        <v/>
      </c>
      <c r="F562" s="93" t="str">
        <f>IF($I$1&lt;&gt;"y", "", IF(A563="", "", IFERROR(LOOKUP(2,1/(COUNTIF($F$2:F561,get_country)=0),get_country), "")))</f>
        <v/>
      </c>
      <c r="G562" s="93" t="str">
        <f t="shared" si="24"/>
        <v/>
      </c>
      <c r="H562" s="67" t="str">
        <f t="array" aca="1" ref="H562" ca="1">IF($I$1&lt;&gt;"y", "", IFERROR(INDEX(countrylistsize,MATCH(SMALL(NOT(countrylistsize="")*IF(ISNUMBER(countrylistsize),COUNTIF(countrylistsize,"&lt;="&amp;countrylistsize),COUNTIF(countrylistsize,"&lt;="&amp;countrylistsize)+SUM(ISNUMBER(countrylistsize))),ROWS(F$3:F562)+SUM(ISBLANK(countrylistsize))),NOT(countrylistsize="")*IF(ISNUMBER(countrylistsize),COUNTIF(countrylistsize,"&lt;="&amp;countrylistsize),COUNTIF(countrylistsize,"&lt;="&amp;countrylistsize)+SUM(ISNUMBER(countrylistsize))),0)), ""))</f>
        <v/>
      </c>
      <c r="I562" s="70"/>
      <c r="J562" s="67" t="str">
        <f t="array" aca="1" ref="J562" ca="1">IF($I$1&lt;&gt;"y", "", IFERROR(INDEX(admin1listsize,MATCH(SMALL(NOT(admin1listsize="")*IF(ISNUMBER(admin1listsize),COUNTIF(admin1listsize,"&lt;="&amp;admin1listsize),COUNTIF(admin1listsize,"&lt;="&amp;admin1listsize)+SUM(ISNUMBER(admin1listsize))),ROWS(D$3:D562)+SUM(ISBLANK(admin1listsize))),NOT(admin1listsize="")*IF(ISNUMBER(admin1listsize),COUNTIF(admin1listsize,"&lt;="&amp;admin1listsize),COUNTIF(admin1listsize,"&lt;="&amp;admin1listsize)+SUM(ISNUMBER(admin1listsize))),0)), ""))</f>
        <v/>
      </c>
      <c r="K562" s="71"/>
    </row>
    <row r="563" spans="1:11" s="1" customFormat="1" x14ac:dyDescent="0.25">
      <c r="A563" s="93" t="str">
        <f>IF($I$1&lt;&gt;"y", "", IF(ISBLANK(DATA!D564),"",IF(ISBLANK(DATA!K564),"NO DATA",DATA!K564)))</f>
        <v/>
      </c>
      <c r="B563" s="93" t="str">
        <f>IF($I$1&lt;&gt;"y", "",IF(ISBLANK(DATA!D564),"", IF(ISBLANK(DATA!L564),"NO DATA",DATA!L564)))</f>
        <v/>
      </c>
      <c r="C563" s="93" t="str">
        <f t="shared" si="26"/>
        <v/>
      </c>
      <c r="D563" s="93" t="str">
        <f>IF($I$1&lt;&gt;"y", "", IF(C564="", "", IFERROR(LOOKUP(2,1/(COUNTIF($D$2:D562,mergednames)=0),mergednames), "")))</f>
        <v/>
      </c>
      <c r="E563" s="93" t="str">
        <f t="shared" si="25"/>
        <v/>
      </c>
      <c r="F563" s="93" t="str">
        <f>IF($I$1&lt;&gt;"y", "", IF(A564="", "", IFERROR(LOOKUP(2,1/(COUNTIF($F$2:F562,get_country)=0),get_country), "")))</f>
        <v/>
      </c>
      <c r="G563" s="93" t="str">
        <f t="shared" si="24"/>
        <v/>
      </c>
      <c r="H563" s="67" t="str">
        <f t="array" aca="1" ref="H563" ca="1">IF($I$1&lt;&gt;"y", "", IFERROR(INDEX(countrylistsize,MATCH(SMALL(NOT(countrylistsize="")*IF(ISNUMBER(countrylistsize),COUNTIF(countrylistsize,"&lt;="&amp;countrylistsize),COUNTIF(countrylistsize,"&lt;="&amp;countrylistsize)+SUM(ISNUMBER(countrylistsize))),ROWS(F$3:F563)+SUM(ISBLANK(countrylistsize))),NOT(countrylistsize="")*IF(ISNUMBER(countrylistsize),COUNTIF(countrylistsize,"&lt;="&amp;countrylistsize),COUNTIF(countrylistsize,"&lt;="&amp;countrylistsize)+SUM(ISNUMBER(countrylistsize))),0)), ""))</f>
        <v/>
      </c>
      <c r="I563" s="70"/>
      <c r="J563" s="67" t="str">
        <f t="array" aca="1" ref="J563" ca="1">IF($I$1&lt;&gt;"y", "", IFERROR(INDEX(admin1listsize,MATCH(SMALL(NOT(admin1listsize="")*IF(ISNUMBER(admin1listsize),COUNTIF(admin1listsize,"&lt;="&amp;admin1listsize),COUNTIF(admin1listsize,"&lt;="&amp;admin1listsize)+SUM(ISNUMBER(admin1listsize))),ROWS(D$3:D563)+SUM(ISBLANK(admin1listsize))),NOT(admin1listsize="")*IF(ISNUMBER(admin1listsize),COUNTIF(admin1listsize,"&lt;="&amp;admin1listsize),COUNTIF(admin1listsize,"&lt;="&amp;admin1listsize)+SUM(ISNUMBER(admin1listsize))),0)), ""))</f>
        <v/>
      </c>
      <c r="K563" s="71"/>
    </row>
    <row r="564" spans="1:11" s="1" customFormat="1" x14ac:dyDescent="0.25">
      <c r="A564" s="93" t="str">
        <f>IF($I$1&lt;&gt;"y", "", IF(ISBLANK(DATA!D565),"",IF(ISBLANK(DATA!K565),"NO DATA",DATA!K565)))</f>
        <v/>
      </c>
      <c r="B564" s="93" t="str">
        <f>IF($I$1&lt;&gt;"y", "",IF(ISBLANK(DATA!D565),"", IF(ISBLANK(DATA!L565),"NO DATA",DATA!L565)))</f>
        <v/>
      </c>
      <c r="C564" s="93" t="str">
        <f t="shared" si="26"/>
        <v/>
      </c>
      <c r="D564" s="93" t="str">
        <f>IF($I$1&lt;&gt;"y", "", IF(C565="", "", IFERROR(LOOKUP(2,1/(COUNTIF($D$2:D563,mergednames)=0),mergednames), "")))</f>
        <v/>
      </c>
      <c r="E564" s="93" t="str">
        <f t="shared" si="25"/>
        <v/>
      </c>
      <c r="F564" s="93" t="str">
        <f>IF($I$1&lt;&gt;"y", "", IF(A565="", "", IFERROR(LOOKUP(2,1/(COUNTIF($F$2:F563,get_country)=0),get_country), "")))</f>
        <v/>
      </c>
      <c r="G564" s="93" t="str">
        <f t="shared" si="24"/>
        <v/>
      </c>
      <c r="H564" s="67" t="str">
        <f t="array" aca="1" ref="H564" ca="1">IF($I$1&lt;&gt;"y", "", IFERROR(INDEX(countrylistsize,MATCH(SMALL(NOT(countrylistsize="")*IF(ISNUMBER(countrylistsize),COUNTIF(countrylistsize,"&lt;="&amp;countrylistsize),COUNTIF(countrylistsize,"&lt;="&amp;countrylistsize)+SUM(ISNUMBER(countrylistsize))),ROWS(F$3:F564)+SUM(ISBLANK(countrylistsize))),NOT(countrylistsize="")*IF(ISNUMBER(countrylistsize),COUNTIF(countrylistsize,"&lt;="&amp;countrylistsize),COUNTIF(countrylistsize,"&lt;="&amp;countrylistsize)+SUM(ISNUMBER(countrylistsize))),0)), ""))</f>
        <v/>
      </c>
      <c r="I564" s="70"/>
      <c r="J564" s="67" t="str">
        <f t="array" aca="1" ref="J564" ca="1">IF($I$1&lt;&gt;"y", "", IFERROR(INDEX(admin1listsize,MATCH(SMALL(NOT(admin1listsize="")*IF(ISNUMBER(admin1listsize),COUNTIF(admin1listsize,"&lt;="&amp;admin1listsize),COUNTIF(admin1listsize,"&lt;="&amp;admin1listsize)+SUM(ISNUMBER(admin1listsize))),ROWS(D$3:D564)+SUM(ISBLANK(admin1listsize))),NOT(admin1listsize="")*IF(ISNUMBER(admin1listsize),COUNTIF(admin1listsize,"&lt;="&amp;admin1listsize),COUNTIF(admin1listsize,"&lt;="&amp;admin1listsize)+SUM(ISNUMBER(admin1listsize))),0)), ""))</f>
        <v/>
      </c>
      <c r="K564" s="71"/>
    </row>
    <row r="565" spans="1:11" s="1" customFormat="1" x14ac:dyDescent="0.25">
      <c r="A565" s="93" t="str">
        <f>IF($I$1&lt;&gt;"y", "", IF(ISBLANK(DATA!D566),"",IF(ISBLANK(DATA!K566),"NO DATA",DATA!K566)))</f>
        <v/>
      </c>
      <c r="B565" s="93" t="str">
        <f>IF($I$1&lt;&gt;"y", "",IF(ISBLANK(DATA!D566),"", IF(ISBLANK(DATA!L566),"NO DATA",DATA!L566)))</f>
        <v/>
      </c>
      <c r="C565" s="93" t="str">
        <f t="shared" si="26"/>
        <v/>
      </c>
      <c r="D565" s="93" t="str">
        <f>IF($I$1&lt;&gt;"y", "", IF(C566="", "", IFERROR(LOOKUP(2,1/(COUNTIF($D$2:D564,mergednames)=0),mergednames), "")))</f>
        <v/>
      </c>
      <c r="E565" s="93" t="str">
        <f t="shared" si="25"/>
        <v/>
      </c>
      <c r="F565" s="93" t="str">
        <f>IF($I$1&lt;&gt;"y", "", IF(A566="", "", IFERROR(LOOKUP(2,1/(COUNTIF($F$2:F564,get_country)=0),get_country), "")))</f>
        <v/>
      </c>
      <c r="G565" s="93" t="str">
        <f t="shared" si="24"/>
        <v/>
      </c>
      <c r="H565" s="67" t="str">
        <f t="array" aca="1" ref="H565" ca="1">IF($I$1&lt;&gt;"y", "", IFERROR(INDEX(countrylistsize,MATCH(SMALL(NOT(countrylistsize="")*IF(ISNUMBER(countrylistsize),COUNTIF(countrylistsize,"&lt;="&amp;countrylistsize),COUNTIF(countrylistsize,"&lt;="&amp;countrylistsize)+SUM(ISNUMBER(countrylistsize))),ROWS(F$3:F565)+SUM(ISBLANK(countrylistsize))),NOT(countrylistsize="")*IF(ISNUMBER(countrylistsize),COUNTIF(countrylistsize,"&lt;="&amp;countrylistsize),COUNTIF(countrylistsize,"&lt;="&amp;countrylistsize)+SUM(ISNUMBER(countrylistsize))),0)), ""))</f>
        <v/>
      </c>
      <c r="I565" s="70"/>
      <c r="J565" s="67" t="str">
        <f t="array" aca="1" ref="J565" ca="1">IF($I$1&lt;&gt;"y", "", IFERROR(INDEX(admin1listsize,MATCH(SMALL(NOT(admin1listsize="")*IF(ISNUMBER(admin1listsize),COUNTIF(admin1listsize,"&lt;="&amp;admin1listsize),COUNTIF(admin1listsize,"&lt;="&amp;admin1listsize)+SUM(ISNUMBER(admin1listsize))),ROWS(D$3:D565)+SUM(ISBLANK(admin1listsize))),NOT(admin1listsize="")*IF(ISNUMBER(admin1listsize),COUNTIF(admin1listsize,"&lt;="&amp;admin1listsize),COUNTIF(admin1listsize,"&lt;="&amp;admin1listsize)+SUM(ISNUMBER(admin1listsize))),0)), ""))</f>
        <v/>
      </c>
      <c r="K565" s="71"/>
    </row>
    <row r="566" spans="1:11" s="1" customFormat="1" x14ac:dyDescent="0.25">
      <c r="A566" s="93" t="str">
        <f>IF($I$1&lt;&gt;"y", "", IF(ISBLANK(DATA!D567),"",IF(ISBLANK(DATA!K567),"NO DATA",DATA!K567)))</f>
        <v/>
      </c>
      <c r="B566" s="93" t="str">
        <f>IF($I$1&lt;&gt;"y", "",IF(ISBLANK(DATA!D567),"", IF(ISBLANK(DATA!L567),"NO DATA",DATA!L567)))</f>
        <v/>
      </c>
      <c r="C566" s="93" t="str">
        <f t="shared" si="26"/>
        <v/>
      </c>
      <c r="D566" s="93" t="str">
        <f>IF($I$1&lt;&gt;"y", "", IF(C567="", "", IFERROR(LOOKUP(2,1/(COUNTIF($D$2:D565,mergednames)=0),mergednames), "")))</f>
        <v/>
      </c>
      <c r="E566" s="93" t="str">
        <f t="shared" si="25"/>
        <v/>
      </c>
      <c r="F566" s="93" t="str">
        <f>IF($I$1&lt;&gt;"y", "", IF(A567="", "", IFERROR(LOOKUP(2,1/(COUNTIF($F$2:F565,get_country)=0),get_country), "")))</f>
        <v/>
      </c>
      <c r="G566" s="93" t="str">
        <f t="shared" si="24"/>
        <v/>
      </c>
      <c r="H566" s="67" t="str">
        <f t="array" aca="1" ref="H566" ca="1">IF($I$1&lt;&gt;"y", "", IFERROR(INDEX(countrylistsize,MATCH(SMALL(NOT(countrylistsize="")*IF(ISNUMBER(countrylistsize),COUNTIF(countrylistsize,"&lt;="&amp;countrylistsize),COUNTIF(countrylistsize,"&lt;="&amp;countrylistsize)+SUM(ISNUMBER(countrylistsize))),ROWS(F$3:F566)+SUM(ISBLANK(countrylistsize))),NOT(countrylistsize="")*IF(ISNUMBER(countrylistsize),COUNTIF(countrylistsize,"&lt;="&amp;countrylistsize),COUNTIF(countrylistsize,"&lt;="&amp;countrylistsize)+SUM(ISNUMBER(countrylistsize))),0)), ""))</f>
        <v/>
      </c>
      <c r="I566" s="70"/>
      <c r="J566" s="67" t="str">
        <f t="array" aca="1" ref="J566" ca="1">IF($I$1&lt;&gt;"y", "", IFERROR(INDEX(admin1listsize,MATCH(SMALL(NOT(admin1listsize="")*IF(ISNUMBER(admin1listsize),COUNTIF(admin1listsize,"&lt;="&amp;admin1listsize),COUNTIF(admin1listsize,"&lt;="&amp;admin1listsize)+SUM(ISNUMBER(admin1listsize))),ROWS(D$3:D566)+SUM(ISBLANK(admin1listsize))),NOT(admin1listsize="")*IF(ISNUMBER(admin1listsize),COUNTIF(admin1listsize,"&lt;="&amp;admin1listsize),COUNTIF(admin1listsize,"&lt;="&amp;admin1listsize)+SUM(ISNUMBER(admin1listsize))),0)), ""))</f>
        <v/>
      </c>
      <c r="K566" s="71"/>
    </row>
    <row r="567" spans="1:11" s="1" customFormat="1" x14ac:dyDescent="0.25">
      <c r="A567" s="93" t="str">
        <f>IF($I$1&lt;&gt;"y", "", IF(ISBLANK(DATA!D568),"",IF(ISBLANK(DATA!K568),"NO DATA",DATA!K568)))</f>
        <v/>
      </c>
      <c r="B567" s="93" t="str">
        <f>IF($I$1&lt;&gt;"y", "",IF(ISBLANK(DATA!D568),"", IF(ISBLANK(DATA!L568),"NO DATA",DATA!L568)))</f>
        <v/>
      </c>
      <c r="C567" s="93" t="str">
        <f t="shared" si="26"/>
        <v/>
      </c>
      <c r="D567" s="93" t="str">
        <f>IF($I$1&lt;&gt;"y", "", IF(C568="", "", IFERROR(LOOKUP(2,1/(COUNTIF($D$2:D566,mergednames)=0),mergednames), "")))</f>
        <v/>
      </c>
      <c r="E567" s="93" t="str">
        <f t="shared" si="25"/>
        <v/>
      </c>
      <c r="F567" s="93" t="str">
        <f>IF($I$1&lt;&gt;"y", "", IF(A568="", "", IFERROR(LOOKUP(2,1/(COUNTIF($F$2:F566,get_country)=0),get_country), "")))</f>
        <v/>
      </c>
      <c r="G567" s="93" t="str">
        <f t="shared" si="24"/>
        <v/>
      </c>
      <c r="H567" s="67" t="str">
        <f t="array" aca="1" ref="H567" ca="1">IF($I$1&lt;&gt;"y", "", IFERROR(INDEX(countrylistsize,MATCH(SMALL(NOT(countrylistsize="")*IF(ISNUMBER(countrylistsize),COUNTIF(countrylistsize,"&lt;="&amp;countrylistsize),COUNTIF(countrylistsize,"&lt;="&amp;countrylistsize)+SUM(ISNUMBER(countrylistsize))),ROWS(F$3:F567)+SUM(ISBLANK(countrylistsize))),NOT(countrylistsize="")*IF(ISNUMBER(countrylistsize),COUNTIF(countrylistsize,"&lt;="&amp;countrylistsize),COUNTIF(countrylistsize,"&lt;="&amp;countrylistsize)+SUM(ISNUMBER(countrylistsize))),0)), ""))</f>
        <v/>
      </c>
      <c r="I567" s="70"/>
      <c r="J567" s="67" t="str">
        <f t="array" aca="1" ref="J567" ca="1">IF($I$1&lt;&gt;"y", "", IFERROR(INDEX(admin1listsize,MATCH(SMALL(NOT(admin1listsize="")*IF(ISNUMBER(admin1listsize),COUNTIF(admin1listsize,"&lt;="&amp;admin1listsize),COUNTIF(admin1listsize,"&lt;="&amp;admin1listsize)+SUM(ISNUMBER(admin1listsize))),ROWS(D$3:D567)+SUM(ISBLANK(admin1listsize))),NOT(admin1listsize="")*IF(ISNUMBER(admin1listsize),COUNTIF(admin1listsize,"&lt;="&amp;admin1listsize),COUNTIF(admin1listsize,"&lt;="&amp;admin1listsize)+SUM(ISNUMBER(admin1listsize))),0)), ""))</f>
        <v/>
      </c>
      <c r="K567" s="71"/>
    </row>
    <row r="568" spans="1:11" s="1" customFormat="1" x14ac:dyDescent="0.25">
      <c r="A568" s="93" t="str">
        <f>IF($I$1&lt;&gt;"y", "", IF(ISBLANK(DATA!D569),"",IF(ISBLANK(DATA!K569),"NO DATA",DATA!K569)))</f>
        <v/>
      </c>
      <c r="B568" s="93" t="str">
        <f>IF($I$1&lt;&gt;"y", "",IF(ISBLANK(DATA!D569),"", IF(ISBLANK(DATA!L569),"NO DATA",DATA!L569)))</f>
        <v/>
      </c>
      <c r="C568" s="93" t="str">
        <f t="shared" si="26"/>
        <v/>
      </c>
      <c r="D568" s="93" t="str">
        <f>IF($I$1&lt;&gt;"y", "", IF(C569="", "", IFERROR(LOOKUP(2,1/(COUNTIF($D$2:D567,mergednames)=0),mergednames), "")))</f>
        <v/>
      </c>
      <c r="E568" s="93" t="str">
        <f t="shared" si="25"/>
        <v/>
      </c>
      <c r="F568" s="93" t="str">
        <f>IF($I$1&lt;&gt;"y", "", IF(A569="", "", IFERROR(LOOKUP(2,1/(COUNTIF($F$2:F567,get_country)=0),get_country), "")))</f>
        <v/>
      </c>
      <c r="G568" s="93" t="str">
        <f t="shared" si="24"/>
        <v/>
      </c>
      <c r="H568" s="67" t="str">
        <f t="array" aca="1" ref="H568" ca="1">IF($I$1&lt;&gt;"y", "", IFERROR(INDEX(countrylistsize,MATCH(SMALL(NOT(countrylistsize="")*IF(ISNUMBER(countrylistsize),COUNTIF(countrylistsize,"&lt;="&amp;countrylistsize),COUNTIF(countrylistsize,"&lt;="&amp;countrylistsize)+SUM(ISNUMBER(countrylistsize))),ROWS(F$3:F568)+SUM(ISBLANK(countrylistsize))),NOT(countrylistsize="")*IF(ISNUMBER(countrylistsize),COUNTIF(countrylistsize,"&lt;="&amp;countrylistsize),COUNTIF(countrylistsize,"&lt;="&amp;countrylistsize)+SUM(ISNUMBER(countrylistsize))),0)), ""))</f>
        <v/>
      </c>
      <c r="I568" s="70"/>
      <c r="J568" s="67" t="str">
        <f t="array" aca="1" ref="J568" ca="1">IF($I$1&lt;&gt;"y", "", IFERROR(INDEX(admin1listsize,MATCH(SMALL(NOT(admin1listsize="")*IF(ISNUMBER(admin1listsize),COUNTIF(admin1listsize,"&lt;="&amp;admin1listsize),COUNTIF(admin1listsize,"&lt;="&amp;admin1listsize)+SUM(ISNUMBER(admin1listsize))),ROWS(D$3:D568)+SUM(ISBLANK(admin1listsize))),NOT(admin1listsize="")*IF(ISNUMBER(admin1listsize),COUNTIF(admin1listsize,"&lt;="&amp;admin1listsize),COUNTIF(admin1listsize,"&lt;="&amp;admin1listsize)+SUM(ISNUMBER(admin1listsize))),0)), ""))</f>
        <v/>
      </c>
      <c r="K568" s="71"/>
    </row>
    <row r="569" spans="1:11" s="1" customFormat="1" x14ac:dyDescent="0.25">
      <c r="A569" s="93" t="str">
        <f>IF($I$1&lt;&gt;"y", "", IF(ISBLANK(DATA!D570),"",IF(ISBLANK(DATA!K570),"NO DATA",DATA!K570)))</f>
        <v/>
      </c>
      <c r="B569" s="93" t="str">
        <f>IF($I$1&lt;&gt;"y", "",IF(ISBLANK(DATA!D570),"", IF(ISBLANK(DATA!L570),"NO DATA",DATA!L570)))</f>
        <v/>
      </c>
      <c r="C569" s="93" t="str">
        <f t="shared" si="26"/>
        <v/>
      </c>
      <c r="D569" s="93" t="str">
        <f>IF($I$1&lt;&gt;"y", "", IF(C570="", "", IFERROR(LOOKUP(2,1/(COUNTIF($D$2:D568,mergednames)=0),mergednames), "")))</f>
        <v/>
      </c>
      <c r="E569" s="93" t="str">
        <f t="shared" si="25"/>
        <v/>
      </c>
      <c r="F569" s="93" t="str">
        <f>IF($I$1&lt;&gt;"y", "", IF(A570="", "", IFERROR(LOOKUP(2,1/(COUNTIF($F$2:F568,get_country)=0),get_country), "")))</f>
        <v/>
      </c>
      <c r="G569" s="93" t="str">
        <f t="shared" si="24"/>
        <v/>
      </c>
      <c r="H569" s="67" t="str">
        <f t="array" aca="1" ref="H569" ca="1">IF($I$1&lt;&gt;"y", "", IFERROR(INDEX(countrylistsize,MATCH(SMALL(NOT(countrylistsize="")*IF(ISNUMBER(countrylistsize),COUNTIF(countrylistsize,"&lt;="&amp;countrylistsize),COUNTIF(countrylistsize,"&lt;="&amp;countrylistsize)+SUM(ISNUMBER(countrylistsize))),ROWS(F$3:F569)+SUM(ISBLANK(countrylistsize))),NOT(countrylistsize="")*IF(ISNUMBER(countrylistsize),COUNTIF(countrylistsize,"&lt;="&amp;countrylistsize),COUNTIF(countrylistsize,"&lt;="&amp;countrylistsize)+SUM(ISNUMBER(countrylistsize))),0)), ""))</f>
        <v/>
      </c>
      <c r="I569" s="70"/>
      <c r="J569" s="67" t="str">
        <f t="array" aca="1" ref="J569" ca="1">IF($I$1&lt;&gt;"y", "", IFERROR(INDEX(admin1listsize,MATCH(SMALL(NOT(admin1listsize="")*IF(ISNUMBER(admin1listsize),COUNTIF(admin1listsize,"&lt;="&amp;admin1listsize),COUNTIF(admin1listsize,"&lt;="&amp;admin1listsize)+SUM(ISNUMBER(admin1listsize))),ROWS(D$3:D569)+SUM(ISBLANK(admin1listsize))),NOT(admin1listsize="")*IF(ISNUMBER(admin1listsize),COUNTIF(admin1listsize,"&lt;="&amp;admin1listsize),COUNTIF(admin1listsize,"&lt;="&amp;admin1listsize)+SUM(ISNUMBER(admin1listsize))),0)), ""))</f>
        <v/>
      </c>
      <c r="K569" s="71"/>
    </row>
    <row r="570" spans="1:11" s="1" customFormat="1" x14ac:dyDescent="0.25">
      <c r="A570" s="93" t="str">
        <f>IF($I$1&lt;&gt;"y", "", IF(ISBLANK(DATA!D571),"",IF(ISBLANK(DATA!K571),"NO DATA",DATA!K571)))</f>
        <v/>
      </c>
      <c r="B570" s="93" t="str">
        <f>IF($I$1&lt;&gt;"y", "",IF(ISBLANK(DATA!D571),"", IF(ISBLANK(DATA!L571),"NO DATA",DATA!L571)))</f>
        <v/>
      </c>
      <c r="C570" s="93" t="str">
        <f t="shared" si="26"/>
        <v/>
      </c>
      <c r="D570" s="93" t="str">
        <f>IF($I$1&lt;&gt;"y", "", IF(C571="", "", IFERROR(LOOKUP(2,1/(COUNTIF($D$2:D569,mergednames)=0),mergednames), "")))</f>
        <v/>
      </c>
      <c r="E570" s="93" t="str">
        <f t="shared" si="25"/>
        <v/>
      </c>
      <c r="F570" s="93" t="str">
        <f>IF($I$1&lt;&gt;"y", "", IF(A571="", "", IFERROR(LOOKUP(2,1/(COUNTIF($F$2:F569,get_country)=0),get_country), "")))</f>
        <v/>
      </c>
      <c r="G570" s="93" t="str">
        <f t="shared" si="24"/>
        <v/>
      </c>
      <c r="H570" s="67" t="str">
        <f t="array" aca="1" ref="H570" ca="1">IF($I$1&lt;&gt;"y", "", IFERROR(INDEX(countrylistsize,MATCH(SMALL(NOT(countrylistsize="")*IF(ISNUMBER(countrylistsize),COUNTIF(countrylistsize,"&lt;="&amp;countrylistsize),COUNTIF(countrylistsize,"&lt;="&amp;countrylistsize)+SUM(ISNUMBER(countrylistsize))),ROWS(F$3:F570)+SUM(ISBLANK(countrylistsize))),NOT(countrylistsize="")*IF(ISNUMBER(countrylistsize),COUNTIF(countrylistsize,"&lt;="&amp;countrylistsize),COUNTIF(countrylistsize,"&lt;="&amp;countrylistsize)+SUM(ISNUMBER(countrylistsize))),0)), ""))</f>
        <v/>
      </c>
      <c r="I570" s="70"/>
      <c r="J570" s="67" t="str">
        <f t="array" aca="1" ref="J570" ca="1">IF($I$1&lt;&gt;"y", "", IFERROR(INDEX(admin1listsize,MATCH(SMALL(NOT(admin1listsize="")*IF(ISNUMBER(admin1listsize),COUNTIF(admin1listsize,"&lt;="&amp;admin1listsize),COUNTIF(admin1listsize,"&lt;="&amp;admin1listsize)+SUM(ISNUMBER(admin1listsize))),ROWS(D$3:D570)+SUM(ISBLANK(admin1listsize))),NOT(admin1listsize="")*IF(ISNUMBER(admin1listsize),COUNTIF(admin1listsize,"&lt;="&amp;admin1listsize),COUNTIF(admin1listsize,"&lt;="&amp;admin1listsize)+SUM(ISNUMBER(admin1listsize))),0)), ""))</f>
        <v/>
      </c>
      <c r="K570" s="71"/>
    </row>
    <row r="571" spans="1:11" s="1" customFormat="1" x14ac:dyDescent="0.25">
      <c r="A571" s="93" t="str">
        <f>IF($I$1&lt;&gt;"y", "", IF(ISBLANK(DATA!D572),"",IF(ISBLANK(DATA!K572),"NO DATA",DATA!K572)))</f>
        <v/>
      </c>
      <c r="B571" s="93" t="str">
        <f>IF($I$1&lt;&gt;"y", "",IF(ISBLANK(DATA!D572),"", IF(ISBLANK(DATA!L572),"NO DATA",DATA!L572)))</f>
        <v/>
      </c>
      <c r="C571" s="93" t="str">
        <f t="shared" si="26"/>
        <v/>
      </c>
      <c r="D571" s="93" t="str">
        <f>IF($I$1&lt;&gt;"y", "", IF(C572="", "", IFERROR(LOOKUP(2,1/(COUNTIF($D$2:D570,mergednames)=0),mergednames), "")))</f>
        <v/>
      </c>
      <c r="E571" s="93" t="str">
        <f t="shared" si="25"/>
        <v/>
      </c>
      <c r="F571" s="93" t="str">
        <f>IF($I$1&lt;&gt;"y", "", IF(A572="", "", IFERROR(LOOKUP(2,1/(COUNTIF($F$2:F570,get_country)=0),get_country), "")))</f>
        <v/>
      </c>
      <c r="G571" s="93" t="str">
        <f t="shared" si="24"/>
        <v/>
      </c>
      <c r="H571" s="67" t="str">
        <f t="array" aca="1" ref="H571" ca="1">IF($I$1&lt;&gt;"y", "", IFERROR(INDEX(countrylistsize,MATCH(SMALL(NOT(countrylistsize="")*IF(ISNUMBER(countrylistsize),COUNTIF(countrylistsize,"&lt;="&amp;countrylistsize),COUNTIF(countrylistsize,"&lt;="&amp;countrylistsize)+SUM(ISNUMBER(countrylistsize))),ROWS(F$3:F571)+SUM(ISBLANK(countrylistsize))),NOT(countrylistsize="")*IF(ISNUMBER(countrylistsize),COUNTIF(countrylistsize,"&lt;="&amp;countrylistsize),COUNTIF(countrylistsize,"&lt;="&amp;countrylistsize)+SUM(ISNUMBER(countrylistsize))),0)), ""))</f>
        <v/>
      </c>
      <c r="I571" s="70"/>
      <c r="J571" s="67" t="str">
        <f t="array" aca="1" ref="J571" ca="1">IF($I$1&lt;&gt;"y", "", IFERROR(INDEX(admin1listsize,MATCH(SMALL(NOT(admin1listsize="")*IF(ISNUMBER(admin1listsize),COUNTIF(admin1listsize,"&lt;="&amp;admin1listsize),COUNTIF(admin1listsize,"&lt;="&amp;admin1listsize)+SUM(ISNUMBER(admin1listsize))),ROWS(D$3:D571)+SUM(ISBLANK(admin1listsize))),NOT(admin1listsize="")*IF(ISNUMBER(admin1listsize),COUNTIF(admin1listsize,"&lt;="&amp;admin1listsize),COUNTIF(admin1listsize,"&lt;="&amp;admin1listsize)+SUM(ISNUMBER(admin1listsize))),0)), ""))</f>
        <v/>
      </c>
      <c r="K571" s="71"/>
    </row>
    <row r="572" spans="1:11" s="1" customFormat="1" x14ac:dyDescent="0.25">
      <c r="A572" s="93" t="str">
        <f>IF($I$1&lt;&gt;"y", "", IF(ISBLANK(DATA!D573),"",IF(ISBLANK(DATA!K573),"NO DATA",DATA!K573)))</f>
        <v/>
      </c>
      <c r="B572" s="93" t="str">
        <f>IF($I$1&lt;&gt;"y", "",IF(ISBLANK(DATA!D573),"", IF(ISBLANK(DATA!L573),"NO DATA",DATA!L573)))</f>
        <v/>
      </c>
      <c r="C572" s="93" t="str">
        <f t="shared" si="26"/>
        <v/>
      </c>
      <c r="D572" s="93" t="str">
        <f>IF($I$1&lt;&gt;"y", "", IF(C573="", "", IFERROR(LOOKUP(2,1/(COUNTIF($D$2:D571,mergednames)=0),mergednames), "")))</f>
        <v/>
      </c>
      <c r="E572" s="93" t="str">
        <f t="shared" si="25"/>
        <v/>
      </c>
      <c r="F572" s="93" t="str">
        <f>IF($I$1&lt;&gt;"y", "", IF(A573="", "", IFERROR(LOOKUP(2,1/(COUNTIF($F$2:F571,get_country)=0),get_country), "")))</f>
        <v/>
      </c>
      <c r="G572" s="93" t="str">
        <f t="shared" si="24"/>
        <v/>
      </c>
      <c r="H572" s="67" t="str">
        <f t="array" aca="1" ref="H572" ca="1">IF($I$1&lt;&gt;"y", "", IFERROR(INDEX(countrylistsize,MATCH(SMALL(NOT(countrylistsize="")*IF(ISNUMBER(countrylistsize),COUNTIF(countrylistsize,"&lt;="&amp;countrylistsize),COUNTIF(countrylistsize,"&lt;="&amp;countrylistsize)+SUM(ISNUMBER(countrylistsize))),ROWS(F$3:F572)+SUM(ISBLANK(countrylistsize))),NOT(countrylistsize="")*IF(ISNUMBER(countrylistsize),COUNTIF(countrylistsize,"&lt;="&amp;countrylistsize),COUNTIF(countrylistsize,"&lt;="&amp;countrylistsize)+SUM(ISNUMBER(countrylistsize))),0)), ""))</f>
        <v/>
      </c>
      <c r="I572" s="70"/>
      <c r="J572" s="67" t="str">
        <f t="array" aca="1" ref="J572" ca="1">IF($I$1&lt;&gt;"y", "", IFERROR(INDEX(admin1listsize,MATCH(SMALL(NOT(admin1listsize="")*IF(ISNUMBER(admin1listsize),COUNTIF(admin1listsize,"&lt;="&amp;admin1listsize),COUNTIF(admin1listsize,"&lt;="&amp;admin1listsize)+SUM(ISNUMBER(admin1listsize))),ROWS(D$3:D572)+SUM(ISBLANK(admin1listsize))),NOT(admin1listsize="")*IF(ISNUMBER(admin1listsize),COUNTIF(admin1listsize,"&lt;="&amp;admin1listsize),COUNTIF(admin1listsize,"&lt;="&amp;admin1listsize)+SUM(ISNUMBER(admin1listsize))),0)), ""))</f>
        <v/>
      </c>
      <c r="K572" s="71"/>
    </row>
    <row r="573" spans="1:11" s="1" customFormat="1" x14ac:dyDescent="0.25">
      <c r="A573" s="93" t="str">
        <f>IF($I$1&lt;&gt;"y", "", IF(ISBLANK(DATA!D574),"",IF(ISBLANK(DATA!K574),"NO DATA",DATA!K574)))</f>
        <v/>
      </c>
      <c r="B573" s="93" t="str">
        <f>IF($I$1&lt;&gt;"y", "",IF(ISBLANK(DATA!D574),"", IF(ISBLANK(DATA!L574),"NO DATA",DATA!L574)))</f>
        <v/>
      </c>
      <c r="C573" s="93" t="str">
        <f t="shared" si="26"/>
        <v/>
      </c>
      <c r="D573" s="93" t="str">
        <f>IF($I$1&lt;&gt;"y", "", IF(C574="", "", IFERROR(LOOKUP(2,1/(COUNTIF($D$2:D572,mergednames)=0),mergednames), "")))</f>
        <v/>
      </c>
      <c r="E573" s="93" t="str">
        <f t="shared" si="25"/>
        <v/>
      </c>
      <c r="F573" s="93" t="str">
        <f>IF($I$1&lt;&gt;"y", "", IF(A574="", "", IFERROR(LOOKUP(2,1/(COUNTIF($F$2:F572,get_country)=0),get_country), "")))</f>
        <v/>
      </c>
      <c r="G573" s="93" t="str">
        <f t="shared" si="24"/>
        <v/>
      </c>
      <c r="H573" s="67" t="str">
        <f t="array" aca="1" ref="H573" ca="1">IF($I$1&lt;&gt;"y", "", IFERROR(INDEX(countrylistsize,MATCH(SMALL(NOT(countrylistsize="")*IF(ISNUMBER(countrylistsize),COUNTIF(countrylistsize,"&lt;="&amp;countrylistsize),COUNTIF(countrylistsize,"&lt;="&amp;countrylistsize)+SUM(ISNUMBER(countrylistsize))),ROWS(F$3:F573)+SUM(ISBLANK(countrylistsize))),NOT(countrylistsize="")*IF(ISNUMBER(countrylistsize),COUNTIF(countrylistsize,"&lt;="&amp;countrylistsize),COUNTIF(countrylistsize,"&lt;="&amp;countrylistsize)+SUM(ISNUMBER(countrylistsize))),0)), ""))</f>
        <v/>
      </c>
      <c r="I573" s="70"/>
      <c r="J573" s="67" t="str">
        <f t="array" aca="1" ref="J573" ca="1">IF($I$1&lt;&gt;"y", "", IFERROR(INDEX(admin1listsize,MATCH(SMALL(NOT(admin1listsize="")*IF(ISNUMBER(admin1listsize),COUNTIF(admin1listsize,"&lt;="&amp;admin1listsize),COUNTIF(admin1listsize,"&lt;="&amp;admin1listsize)+SUM(ISNUMBER(admin1listsize))),ROWS(D$3:D573)+SUM(ISBLANK(admin1listsize))),NOT(admin1listsize="")*IF(ISNUMBER(admin1listsize),COUNTIF(admin1listsize,"&lt;="&amp;admin1listsize),COUNTIF(admin1listsize,"&lt;="&amp;admin1listsize)+SUM(ISNUMBER(admin1listsize))),0)), ""))</f>
        <v/>
      </c>
      <c r="K573" s="71"/>
    </row>
    <row r="574" spans="1:11" s="1" customFormat="1" x14ac:dyDescent="0.25">
      <c r="A574" s="93" t="str">
        <f>IF($I$1&lt;&gt;"y", "", IF(ISBLANK(DATA!D575),"",IF(ISBLANK(DATA!K575),"NO DATA",DATA!K575)))</f>
        <v/>
      </c>
      <c r="B574" s="93" t="str">
        <f>IF($I$1&lt;&gt;"y", "",IF(ISBLANK(DATA!D575),"", IF(ISBLANK(DATA!L575),"NO DATA",DATA!L575)))</f>
        <v/>
      </c>
      <c r="C574" s="93" t="str">
        <f t="shared" si="26"/>
        <v/>
      </c>
      <c r="D574" s="93" t="str">
        <f>IF($I$1&lt;&gt;"y", "", IF(C575="", "", IFERROR(LOOKUP(2,1/(COUNTIF($D$2:D573,mergednames)=0),mergednames), "")))</f>
        <v/>
      </c>
      <c r="E574" s="93" t="str">
        <f t="shared" si="25"/>
        <v/>
      </c>
      <c r="F574" s="93" t="str">
        <f>IF($I$1&lt;&gt;"y", "", IF(A575="", "", IFERROR(LOOKUP(2,1/(COUNTIF($F$2:F573,get_country)=0),get_country), "")))</f>
        <v/>
      </c>
      <c r="G574" s="93" t="str">
        <f t="shared" si="24"/>
        <v/>
      </c>
      <c r="H574" s="67" t="str">
        <f t="array" aca="1" ref="H574" ca="1">IF($I$1&lt;&gt;"y", "", IFERROR(INDEX(countrylistsize,MATCH(SMALL(NOT(countrylistsize="")*IF(ISNUMBER(countrylistsize),COUNTIF(countrylistsize,"&lt;="&amp;countrylistsize),COUNTIF(countrylistsize,"&lt;="&amp;countrylistsize)+SUM(ISNUMBER(countrylistsize))),ROWS(F$3:F574)+SUM(ISBLANK(countrylistsize))),NOT(countrylistsize="")*IF(ISNUMBER(countrylistsize),COUNTIF(countrylistsize,"&lt;="&amp;countrylistsize),COUNTIF(countrylistsize,"&lt;="&amp;countrylistsize)+SUM(ISNUMBER(countrylistsize))),0)), ""))</f>
        <v/>
      </c>
      <c r="I574" s="70"/>
      <c r="J574" s="67" t="str">
        <f t="array" aca="1" ref="J574" ca="1">IF($I$1&lt;&gt;"y", "", IFERROR(INDEX(admin1listsize,MATCH(SMALL(NOT(admin1listsize="")*IF(ISNUMBER(admin1listsize),COUNTIF(admin1listsize,"&lt;="&amp;admin1listsize),COUNTIF(admin1listsize,"&lt;="&amp;admin1listsize)+SUM(ISNUMBER(admin1listsize))),ROWS(D$3:D574)+SUM(ISBLANK(admin1listsize))),NOT(admin1listsize="")*IF(ISNUMBER(admin1listsize),COUNTIF(admin1listsize,"&lt;="&amp;admin1listsize),COUNTIF(admin1listsize,"&lt;="&amp;admin1listsize)+SUM(ISNUMBER(admin1listsize))),0)), ""))</f>
        <v/>
      </c>
      <c r="K574" s="71"/>
    </row>
    <row r="575" spans="1:11" s="1" customFormat="1" x14ac:dyDescent="0.25">
      <c r="A575" s="93" t="str">
        <f>IF($I$1&lt;&gt;"y", "", IF(ISBLANK(DATA!D576),"",IF(ISBLANK(DATA!K576),"NO DATA",DATA!K576)))</f>
        <v/>
      </c>
      <c r="B575" s="93" t="str">
        <f>IF($I$1&lt;&gt;"y", "",IF(ISBLANK(DATA!D576),"", IF(ISBLANK(DATA!L576),"NO DATA",DATA!L576)))</f>
        <v/>
      </c>
      <c r="C575" s="93" t="str">
        <f t="shared" si="26"/>
        <v/>
      </c>
      <c r="D575" s="93" t="str">
        <f>IF($I$1&lt;&gt;"y", "", IF(C576="", "", IFERROR(LOOKUP(2,1/(COUNTIF($D$2:D574,mergednames)=0),mergednames), "")))</f>
        <v/>
      </c>
      <c r="E575" s="93" t="str">
        <f t="shared" si="25"/>
        <v/>
      </c>
      <c r="F575" s="93" t="str">
        <f>IF($I$1&lt;&gt;"y", "", IF(A576="", "", IFERROR(LOOKUP(2,1/(COUNTIF($F$2:F574,get_country)=0),get_country), "")))</f>
        <v/>
      </c>
      <c r="G575" s="93" t="str">
        <f t="shared" si="24"/>
        <v/>
      </c>
      <c r="H575" s="67" t="str">
        <f t="array" aca="1" ref="H575" ca="1">IF($I$1&lt;&gt;"y", "", IFERROR(INDEX(countrylistsize,MATCH(SMALL(NOT(countrylistsize="")*IF(ISNUMBER(countrylistsize),COUNTIF(countrylistsize,"&lt;="&amp;countrylistsize),COUNTIF(countrylistsize,"&lt;="&amp;countrylistsize)+SUM(ISNUMBER(countrylistsize))),ROWS(F$3:F575)+SUM(ISBLANK(countrylistsize))),NOT(countrylistsize="")*IF(ISNUMBER(countrylistsize),COUNTIF(countrylistsize,"&lt;="&amp;countrylistsize),COUNTIF(countrylistsize,"&lt;="&amp;countrylistsize)+SUM(ISNUMBER(countrylistsize))),0)), ""))</f>
        <v/>
      </c>
      <c r="I575" s="70"/>
      <c r="J575" s="67" t="str">
        <f t="array" aca="1" ref="J575" ca="1">IF($I$1&lt;&gt;"y", "", IFERROR(INDEX(admin1listsize,MATCH(SMALL(NOT(admin1listsize="")*IF(ISNUMBER(admin1listsize),COUNTIF(admin1listsize,"&lt;="&amp;admin1listsize),COUNTIF(admin1listsize,"&lt;="&amp;admin1listsize)+SUM(ISNUMBER(admin1listsize))),ROWS(D$3:D575)+SUM(ISBLANK(admin1listsize))),NOT(admin1listsize="")*IF(ISNUMBER(admin1listsize),COUNTIF(admin1listsize,"&lt;="&amp;admin1listsize),COUNTIF(admin1listsize,"&lt;="&amp;admin1listsize)+SUM(ISNUMBER(admin1listsize))),0)), ""))</f>
        <v/>
      </c>
      <c r="K575" s="71"/>
    </row>
    <row r="576" spans="1:11" s="1" customFormat="1" x14ac:dyDescent="0.25">
      <c r="A576" s="93" t="str">
        <f>IF($I$1&lt;&gt;"y", "", IF(ISBLANK(DATA!D577),"",IF(ISBLANK(DATA!K577),"NO DATA",DATA!K577)))</f>
        <v/>
      </c>
      <c r="B576" s="93" t="str">
        <f>IF($I$1&lt;&gt;"y", "",IF(ISBLANK(DATA!D577),"", IF(ISBLANK(DATA!L577),"NO DATA",DATA!L577)))</f>
        <v/>
      </c>
      <c r="C576" s="93" t="str">
        <f t="shared" si="26"/>
        <v/>
      </c>
      <c r="D576" s="93" t="str">
        <f>IF($I$1&lt;&gt;"y", "", IF(C577="", "", IFERROR(LOOKUP(2,1/(COUNTIF($D$2:D575,mergednames)=0),mergednames), "")))</f>
        <v/>
      </c>
      <c r="E576" s="93" t="str">
        <f t="shared" si="25"/>
        <v/>
      </c>
      <c r="F576" s="93" t="str">
        <f>IF($I$1&lt;&gt;"y", "", IF(A577="", "", IFERROR(LOOKUP(2,1/(COUNTIF($F$2:F575,get_country)=0),get_country), "")))</f>
        <v/>
      </c>
      <c r="G576" s="93" t="str">
        <f t="shared" si="24"/>
        <v/>
      </c>
      <c r="H576" s="67" t="str">
        <f t="array" aca="1" ref="H576" ca="1">IF($I$1&lt;&gt;"y", "", IFERROR(INDEX(countrylistsize,MATCH(SMALL(NOT(countrylistsize="")*IF(ISNUMBER(countrylistsize),COUNTIF(countrylistsize,"&lt;="&amp;countrylistsize),COUNTIF(countrylistsize,"&lt;="&amp;countrylistsize)+SUM(ISNUMBER(countrylistsize))),ROWS(F$3:F576)+SUM(ISBLANK(countrylistsize))),NOT(countrylistsize="")*IF(ISNUMBER(countrylistsize),COUNTIF(countrylistsize,"&lt;="&amp;countrylistsize),COUNTIF(countrylistsize,"&lt;="&amp;countrylistsize)+SUM(ISNUMBER(countrylistsize))),0)), ""))</f>
        <v/>
      </c>
      <c r="I576" s="70"/>
      <c r="J576" s="67" t="str">
        <f t="array" aca="1" ref="J576" ca="1">IF($I$1&lt;&gt;"y", "", IFERROR(INDEX(admin1listsize,MATCH(SMALL(NOT(admin1listsize="")*IF(ISNUMBER(admin1listsize),COUNTIF(admin1listsize,"&lt;="&amp;admin1listsize),COUNTIF(admin1listsize,"&lt;="&amp;admin1listsize)+SUM(ISNUMBER(admin1listsize))),ROWS(D$3:D576)+SUM(ISBLANK(admin1listsize))),NOT(admin1listsize="")*IF(ISNUMBER(admin1listsize),COUNTIF(admin1listsize,"&lt;="&amp;admin1listsize),COUNTIF(admin1listsize,"&lt;="&amp;admin1listsize)+SUM(ISNUMBER(admin1listsize))),0)), ""))</f>
        <v/>
      </c>
      <c r="K576" s="71"/>
    </row>
    <row r="577" spans="1:11" s="1" customFormat="1" x14ac:dyDescent="0.25">
      <c r="A577" s="93" t="str">
        <f>IF($I$1&lt;&gt;"y", "", IF(ISBLANK(DATA!D578),"",IF(ISBLANK(DATA!K578),"NO DATA",DATA!K578)))</f>
        <v/>
      </c>
      <c r="B577" s="93" t="str">
        <f>IF($I$1&lt;&gt;"y", "",IF(ISBLANK(DATA!D578),"", IF(ISBLANK(DATA!L578),"NO DATA",DATA!L578)))</f>
        <v/>
      </c>
      <c r="C577" s="93" t="str">
        <f t="shared" si="26"/>
        <v/>
      </c>
      <c r="D577" s="93" t="str">
        <f>IF($I$1&lt;&gt;"y", "", IF(C578="", "", IFERROR(LOOKUP(2,1/(COUNTIF($D$2:D576,mergednames)=0),mergednames), "")))</f>
        <v/>
      </c>
      <c r="E577" s="93" t="str">
        <f t="shared" si="25"/>
        <v/>
      </c>
      <c r="F577" s="93" t="str">
        <f>IF($I$1&lt;&gt;"y", "", IF(A578="", "", IFERROR(LOOKUP(2,1/(COUNTIF($F$2:F576,get_country)=0),get_country), "")))</f>
        <v/>
      </c>
      <c r="G577" s="93" t="str">
        <f t="shared" si="24"/>
        <v/>
      </c>
      <c r="H577" s="67" t="str">
        <f t="array" aca="1" ref="H577" ca="1">IF($I$1&lt;&gt;"y", "", IFERROR(INDEX(countrylistsize,MATCH(SMALL(NOT(countrylistsize="")*IF(ISNUMBER(countrylistsize),COUNTIF(countrylistsize,"&lt;="&amp;countrylistsize),COUNTIF(countrylistsize,"&lt;="&amp;countrylistsize)+SUM(ISNUMBER(countrylistsize))),ROWS(F$3:F577)+SUM(ISBLANK(countrylistsize))),NOT(countrylistsize="")*IF(ISNUMBER(countrylistsize),COUNTIF(countrylistsize,"&lt;="&amp;countrylistsize),COUNTIF(countrylistsize,"&lt;="&amp;countrylistsize)+SUM(ISNUMBER(countrylistsize))),0)), ""))</f>
        <v/>
      </c>
      <c r="I577" s="70"/>
      <c r="J577" s="67" t="str">
        <f t="array" aca="1" ref="J577" ca="1">IF($I$1&lt;&gt;"y", "", IFERROR(INDEX(admin1listsize,MATCH(SMALL(NOT(admin1listsize="")*IF(ISNUMBER(admin1listsize),COUNTIF(admin1listsize,"&lt;="&amp;admin1listsize),COUNTIF(admin1listsize,"&lt;="&amp;admin1listsize)+SUM(ISNUMBER(admin1listsize))),ROWS(D$3:D577)+SUM(ISBLANK(admin1listsize))),NOT(admin1listsize="")*IF(ISNUMBER(admin1listsize),COUNTIF(admin1listsize,"&lt;="&amp;admin1listsize),COUNTIF(admin1listsize,"&lt;="&amp;admin1listsize)+SUM(ISNUMBER(admin1listsize))),0)), ""))</f>
        <v/>
      </c>
      <c r="K577" s="71"/>
    </row>
    <row r="578" spans="1:11" s="1" customFormat="1" x14ac:dyDescent="0.25">
      <c r="A578" s="93" t="str">
        <f>IF($I$1&lt;&gt;"y", "", IF(ISBLANK(DATA!D579),"",IF(ISBLANK(DATA!K579),"NO DATA",DATA!K579)))</f>
        <v/>
      </c>
      <c r="B578" s="93" t="str">
        <f>IF($I$1&lt;&gt;"y", "",IF(ISBLANK(DATA!D579),"", IF(ISBLANK(DATA!L579),"NO DATA",DATA!L579)))</f>
        <v/>
      </c>
      <c r="C578" s="93" t="str">
        <f t="shared" si="26"/>
        <v/>
      </c>
      <c r="D578" s="93" t="str">
        <f>IF($I$1&lt;&gt;"y", "", IF(C579="", "", IFERROR(LOOKUP(2,1/(COUNTIF($D$2:D577,mergednames)=0),mergednames), "")))</f>
        <v/>
      </c>
      <c r="E578" s="93" t="str">
        <f t="shared" si="25"/>
        <v/>
      </c>
      <c r="F578" s="93" t="str">
        <f>IF($I$1&lt;&gt;"y", "", IF(A579="", "", IFERROR(LOOKUP(2,1/(COUNTIF($F$2:F577,get_country)=0),get_country), "")))</f>
        <v/>
      </c>
      <c r="G578" s="93" t="str">
        <f t="shared" si="24"/>
        <v/>
      </c>
      <c r="H578" s="67" t="str">
        <f t="array" aca="1" ref="H578" ca="1">IF($I$1&lt;&gt;"y", "", IFERROR(INDEX(countrylistsize,MATCH(SMALL(NOT(countrylistsize="")*IF(ISNUMBER(countrylistsize),COUNTIF(countrylistsize,"&lt;="&amp;countrylistsize),COUNTIF(countrylistsize,"&lt;="&amp;countrylistsize)+SUM(ISNUMBER(countrylistsize))),ROWS(F$3:F578)+SUM(ISBLANK(countrylistsize))),NOT(countrylistsize="")*IF(ISNUMBER(countrylistsize),COUNTIF(countrylistsize,"&lt;="&amp;countrylistsize),COUNTIF(countrylistsize,"&lt;="&amp;countrylistsize)+SUM(ISNUMBER(countrylistsize))),0)), ""))</f>
        <v/>
      </c>
      <c r="I578" s="70"/>
      <c r="J578" s="67" t="str">
        <f t="array" aca="1" ref="J578" ca="1">IF($I$1&lt;&gt;"y", "", IFERROR(INDEX(admin1listsize,MATCH(SMALL(NOT(admin1listsize="")*IF(ISNUMBER(admin1listsize),COUNTIF(admin1listsize,"&lt;="&amp;admin1listsize),COUNTIF(admin1listsize,"&lt;="&amp;admin1listsize)+SUM(ISNUMBER(admin1listsize))),ROWS(D$3:D578)+SUM(ISBLANK(admin1listsize))),NOT(admin1listsize="")*IF(ISNUMBER(admin1listsize),COUNTIF(admin1listsize,"&lt;="&amp;admin1listsize),COUNTIF(admin1listsize,"&lt;="&amp;admin1listsize)+SUM(ISNUMBER(admin1listsize))),0)), ""))</f>
        <v/>
      </c>
      <c r="K578" s="71"/>
    </row>
    <row r="579" spans="1:11" s="1" customFormat="1" x14ac:dyDescent="0.25">
      <c r="A579" s="93" t="str">
        <f>IF($I$1&lt;&gt;"y", "", IF(ISBLANK(DATA!D580),"",IF(ISBLANK(DATA!K580),"NO DATA",DATA!K580)))</f>
        <v/>
      </c>
      <c r="B579" s="93" t="str">
        <f>IF($I$1&lt;&gt;"y", "",IF(ISBLANK(DATA!D580),"", IF(ISBLANK(DATA!L580),"NO DATA",DATA!L580)))</f>
        <v/>
      </c>
      <c r="C579" s="93" t="str">
        <f t="shared" si="26"/>
        <v/>
      </c>
      <c r="D579" s="93" t="str">
        <f>IF($I$1&lt;&gt;"y", "", IF(C580="", "", IFERROR(LOOKUP(2,1/(COUNTIF($D$2:D578,mergednames)=0),mergednames), "")))</f>
        <v/>
      </c>
      <c r="E579" s="93" t="str">
        <f t="shared" si="25"/>
        <v/>
      </c>
      <c r="F579" s="93" t="str">
        <f>IF($I$1&lt;&gt;"y", "", IF(A580="", "", IFERROR(LOOKUP(2,1/(COUNTIF($F$2:F578,get_country)=0),get_country), "")))</f>
        <v/>
      </c>
      <c r="G579" s="93" t="str">
        <f t="shared" ref="G579:G642" si="27">IF($I$1&lt;&gt;"y", "", IF(F579="", "", G578+1))</f>
        <v/>
      </c>
      <c r="H579" s="67" t="str">
        <f t="array" aca="1" ref="H579" ca="1">IF($I$1&lt;&gt;"y", "", IFERROR(INDEX(countrylistsize,MATCH(SMALL(NOT(countrylistsize="")*IF(ISNUMBER(countrylistsize),COUNTIF(countrylistsize,"&lt;="&amp;countrylistsize),COUNTIF(countrylistsize,"&lt;="&amp;countrylistsize)+SUM(ISNUMBER(countrylistsize))),ROWS(F$3:F579)+SUM(ISBLANK(countrylistsize))),NOT(countrylistsize="")*IF(ISNUMBER(countrylistsize),COUNTIF(countrylistsize,"&lt;="&amp;countrylistsize),COUNTIF(countrylistsize,"&lt;="&amp;countrylistsize)+SUM(ISNUMBER(countrylistsize))),0)), ""))</f>
        <v/>
      </c>
      <c r="I579" s="70"/>
      <c r="J579" s="67" t="str">
        <f t="array" aca="1" ref="J579" ca="1">IF($I$1&lt;&gt;"y", "", IFERROR(INDEX(admin1listsize,MATCH(SMALL(NOT(admin1listsize="")*IF(ISNUMBER(admin1listsize),COUNTIF(admin1listsize,"&lt;="&amp;admin1listsize),COUNTIF(admin1listsize,"&lt;="&amp;admin1listsize)+SUM(ISNUMBER(admin1listsize))),ROWS(D$3:D579)+SUM(ISBLANK(admin1listsize))),NOT(admin1listsize="")*IF(ISNUMBER(admin1listsize),COUNTIF(admin1listsize,"&lt;="&amp;admin1listsize),COUNTIF(admin1listsize,"&lt;="&amp;admin1listsize)+SUM(ISNUMBER(admin1listsize))),0)), ""))</f>
        <v/>
      </c>
      <c r="K579" s="71"/>
    </row>
    <row r="580" spans="1:11" s="1" customFormat="1" x14ac:dyDescent="0.25">
      <c r="A580" s="93" t="str">
        <f>IF($I$1&lt;&gt;"y", "", IF(ISBLANK(DATA!D581),"",IF(ISBLANK(DATA!K581),"NO DATA",DATA!K581)))</f>
        <v/>
      </c>
      <c r="B580" s="93" t="str">
        <f>IF($I$1&lt;&gt;"y", "",IF(ISBLANK(DATA!D581),"", IF(ISBLANK(DATA!L581),"NO DATA",DATA!L581)))</f>
        <v/>
      </c>
      <c r="C580" s="93" t="str">
        <f t="shared" si="26"/>
        <v/>
      </c>
      <c r="D580" s="93" t="str">
        <f>IF($I$1&lt;&gt;"y", "", IF(C581="", "", IFERROR(LOOKUP(2,1/(COUNTIF($D$2:D579,mergednames)=0),mergednames), "")))</f>
        <v/>
      </c>
      <c r="E580" s="93" t="str">
        <f t="shared" ref="E580:E643" si="28">IF($I$1&lt;&gt;"y", "", IF(D580="", "", E579+1))</f>
        <v/>
      </c>
      <c r="F580" s="93" t="str">
        <f>IF($I$1&lt;&gt;"y", "", IF(A581="", "", IFERROR(LOOKUP(2,1/(COUNTIF($F$2:F579,get_country)=0),get_country), "")))</f>
        <v/>
      </c>
      <c r="G580" s="93" t="str">
        <f t="shared" si="27"/>
        <v/>
      </c>
      <c r="H580" s="67" t="str">
        <f t="array" aca="1" ref="H580" ca="1">IF($I$1&lt;&gt;"y", "", IFERROR(INDEX(countrylistsize,MATCH(SMALL(NOT(countrylistsize="")*IF(ISNUMBER(countrylistsize),COUNTIF(countrylistsize,"&lt;="&amp;countrylistsize),COUNTIF(countrylistsize,"&lt;="&amp;countrylistsize)+SUM(ISNUMBER(countrylistsize))),ROWS(F$3:F580)+SUM(ISBLANK(countrylistsize))),NOT(countrylistsize="")*IF(ISNUMBER(countrylistsize),COUNTIF(countrylistsize,"&lt;="&amp;countrylistsize),COUNTIF(countrylistsize,"&lt;="&amp;countrylistsize)+SUM(ISNUMBER(countrylistsize))),0)), ""))</f>
        <v/>
      </c>
      <c r="I580" s="70"/>
      <c r="J580" s="67" t="str">
        <f t="array" aca="1" ref="J580" ca="1">IF($I$1&lt;&gt;"y", "", IFERROR(INDEX(admin1listsize,MATCH(SMALL(NOT(admin1listsize="")*IF(ISNUMBER(admin1listsize),COUNTIF(admin1listsize,"&lt;="&amp;admin1listsize),COUNTIF(admin1listsize,"&lt;="&amp;admin1listsize)+SUM(ISNUMBER(admin1listsize))),ROWS(D$3:D580)+SUM(ISBLANK(admin1listsize))),NOT(admin1listsize="")*IF(ISNUMBER(admin1listsize),COUNTIF(admin1listsize,"&lt;="&amp;admin1listsize),COUNTIF(admin1listsize,"&lt;="&amp;admin1listsize)+SUM(ISNUMBER(admin1listsize))),0)), ""))</f>
        <v/>
      </c>
      <c r="K580" s="71"/>
    </row>
    <row r="581" spans="1:11" s="1" customFormat="1" x14ac:dyDescent="0.25">
      <c r="A581" s="93" t="str">
        <f>IF($I$1&lt;&gt;"y", "", IF(ISBLANK(DATA!D582),"",IF(ISBLANK(DATA!K582),"NO DATA",DATA!K582)))</f>
        <v/>
      </c>
      <c r="B581" s="93" t="str">
        <f>IF($I$1&lt;&gt;"y", "",IF(ISBLANK(DATA!D582),"", IF(ISBLANK(DATA!L582),"NO DATA",DATA!L582)))</f>
        <v/>
      </c>
      <c r="C581" s="93" t="str">
        <f t="shared" ref="C581:C644" si="29">IF($I$1&lt;&gt;"y", "", IF(A581="", "", A581&amp;"@"&amp;B581))</f>
        <v/>
      </c>
      <c r="D581" s="93" t="str">
        <f>IF($I$1&lt;&gt;"y", "", IF(C582="", "", IFERROR(LOOKUP(2,1/(COUNTIF($D$2:D580,mergednames)=0),mergednames), "")))</f>
        <v/>
      </c>
      <c r="E581" s="93" t="str">
        <f t="shared" si="28"/>
        <v/>
      </c>
      <c r="F581" s="93" t="str">
        <f>IF($I$1&lt;&gt;"y", "", IF(A582="", "", IFERROR(LOOKUP(2,1/(COUNTIF($F$2:F580,get_country)=0),get_country), "")))</f>
        <v/>
      </c>
      <c r="G581" s="93" t="str">
        <f t="shared" si="27"/>
        <v/>
      </c>
      <c r="H581" s="67" t="str">
        <f t="array" aca="1" ref="H581" ca="1">IF($I$1&lt;&gt;"y", "", IFERROR(INDEX(countrylistsize,MATCH(SMALL(NOT(countrylistsize="")*IF(ISNUMBER(countrylistsize),COUNTIF(countrylistsize,"&lt;="&amp;countrylistsize),COUNTIF(countrylistsize,"&lt;="&amp;countrylistsize)+SUM(ISNUMBER(countrylistsize))),ROWS(F$3:F581)+SUM(ISBLANK(countrylistsize))),NOT(countrylistsize="")*IF(ISNUMBER(countrylistsize),COUNTIF(countrylistsize,"&lt;="&amp;countrylistsize),COUNTIF(countrylistsize,"&lt;="&amp;countrylistsize)+SUM(ISNUMBER(countrylistsize))),0)), ""))</f>
        <v/>
      </c>
      <c r="I581" s="70"/>
      <c r="J581" s="67" t="str">
        <f t="array" aca="1" ref="J581" ca="1">IF($I$1&lt;&gt;"y", "", IFERROR(INDEX(admin1listsize,MATCH(SMALL(NOT(admin1listsize="")*IF(ISNUMBER(admin1listsize),COUNTIF(admin1listsize,"&lt;="&amp;admin1listsize),COUNTIF(admin1listsize,"&lt;="&amp;admin1listsize)+SUM(ISNUMBER(admin1listsize))),ROWS(D$3:D581)+SUM(ISBLANK(admin1listsize))),NOT(admin1listsize="")*IF(ISNUMBER(admin1listsize),COUNTIF(admin1listsize,"&lt;="&amp;admin1listsize),COUNTIF(admin1listsize,"&lt;="&amp;admin1listsize)+SUM(ISNUMBER(admin1listsize))),0)), ""))</f>
        <v/>
      </c>
      <c r="K581" s="71"/>
    </row>
    <row r="582" spans="1:11" s="1" customFormat="1" x14ac:dyDescent="0.25">
      <c r="A582" s="93" t="str">
        <f>IF($I$1&lt;&gt;"y", "", IF(ISBLANK(DATA!D583),"",IF(ISBLANK(DATA!K583),"NO DATA",DATA!K583)))</f>
        <v/>
      </c>
      <c r="B582" s="93" t="str">
        <f>IF($I$1&lt;&gt;"y", "",IF(ISBLANK(DATA!D583),"", IF(ISBLANK(DATA!L583),"NO DATA",DATA!L583)))</f>
        <v/>
      </c>
      <c r="C582" s="93" t="str">
        <f t="shared" si="29"/>
        <v/>
      </c>
      <c r="D582" s="93" t="str">
        <f>IF($I$1&lt;&gt;"y", "", IF(C583="", "", IFERROR(LOOKUP(2,1/(COUNTIF($D$2:D581,mergednames)=0),mergednames), "")))</f>
        <v/>
      </c>
      <c r="E582" s="93" t="str">
        <f t="shared" si="28"/>
        <v/>
      </c>
      <c r="F582" s="93" t="str">
        <f>IF($I$1&lt;&gt;"y", "", IF(A583="", "", IFERROR(LOOKUP(2,1/(COUNTIF($F$2:F581,get_country)=0),get_country), "")))</f>
        <v/>
      </c>
      <c r="G582" s="93" t="str">
        <f t="shared" si="27"/>
        <v/>
      </c>
      <c r="H582" s="67" t="str">
        <f t="array" aca="1" ref="H582" ca="1">IF($I$1&lt;&gt;"y", "", IFERROR(INDEX(countrylistsize,MATCH(SMALL(NOT(countrylistsize="")*IF(ISNUMBER(countrylistsize),COUNTIF(countrylistsize,"&lt;="&amp;countrylistsize),COUNTIF(countrylistsize,"&lt;="&amp;countrylistsize)+SUM(ISNUMBER(countrylistsize))),ROWS(F$3:F582)+SUM(ISBLANK(countrylistsize))),NOT(countrylistsize="")*IF(ISNUMBER(countrylistsize),COUNTIF(countrylistsize,"&lt;="&amp;countrylistsize),COUNTIF(countrylistsize,"&lt;="&amp;countrylistsize)+SUM(ISNUMBER(countrylistsize))),0)), ""))</f>
        <v/>
      </c>
      <c r="I582" s="70"/>
      <c r="J582" s="67" t="str">
        <f t="array" aca="1" ref="J582" ca="1">IF($I$1&lt;&gt;"y", "", IFERROR(INDEX(admin1listsize,MATCH(SMALL(NOT(admin1listsize="")*IF(ISNUMBER(admin1listsize),COUNTIF(admin1listsize,"&lt;="&amp;admin1listsize),COUNTIF(admin1listsize,"&lt;="&amp;admin1listsize)+SUM(ISNUMBER(admin1listsize))),ROWS(D$3:D582)+SUM(ISBLANK(admin1listsize))),NOT(admin1listsize="")*IF(ISNUMBER(admin1listsize),COUNTIF(admin1listsize,"&lt;="&amp;admin1listsize),COUNTIF(admin1listsize,"&lt;="&amp;admin1listsize)+SUM(ISNUMBER(admin1listsize))),0)), ""))</f>
        <v/>
      </c>
      <c r="K582" s="71"/>
    </row>
    <row r="583" spans="1:11" s="1" customFormat="1" x14ac:dyDescent="0.25">
      <c r="A583" s="93" t="str">
        <f>IF($I$1&lt;&gt;"y", "", IF(ISBLANK(DATA!D584),"",IF(ISBLANK(DATA!K584),"NO DATA",DATA!K584)))</f>
        <v/>
      </c>
      <c r="B583" s="93" t="str">
        <f>IF($I$1&lt;&gt;"y", "",IF(ISBLANK(DATA!D584),"", IF(ISBLANK(DATA!L584),"NO DATA",DATA!L584)))</f>
        <v/>
      </c>
      <c r="C583" s="93" t="str">
        <f t="shared" si="29"/>
        <v/>
      </c>
      <c r="D583" s="93" t="str">
        <f>IF($I$1&lt;&gt;"y", "", IF(C584="", "", IFERROR(LOOKUP(2,1/(COUNTIF($D$2:D582,mergednames)=0),mergednames), "")))</f>
        <v/>
      </c>
      <c r="E583" s="93" t="str">
        <f t="shared" si="28"/>
        <v/>
      </c>
      <c r="F583" s="93" t="str">
        <f>IF($I$1&lt;&gt;"y", "", IF(A584="", "", IFERROR(LOOKUP(2,1/(COUNTIF($F$2:F582,get_country)=0),get_country), "")))</f>
        <v/>
      </c>
      <c r="G583" s="93" t="str">
        <f t="shared" si="27"/>
        <v/>
      </c>
      <c r="H583" s="67" t="str">
        <f t="array" aca="1" ref="H583" ca="1">IF($I$1&lt;&gt;"y", "", IFERROR(INDEX(countrylistsize,MATCH(SMALL(NOT(countrylistsize="")*IF(ISNUMBER(countrylistsize),COUNTIF(countrylistsize,"&lt;="&amp;countrylistsize),COUNTIF(countrylistsize,"&lt;="&amp;countrylistsize)+SUM(ISNUMBER(countrylistsize))),ROWS(F$3:F583)+SUM(ISBLANK(countrylistsize))),NOT(countrylistsize="")*IF(ISNUMBER(countrylistsize),COUNTIF(countrylistsize,"&lt;="&amp;countrylistsize),COUNTIF(countrylistsize,"&lt;="&amp;countrylistsize)+SUM(ISNUMBER(countrylistsize))),0)), ""))</f>
        <v/>
      </c>
      <c r="I583" s="70"/>
      <c r="J583" s="67" t="str">
        <f t="array" aca="1" ref="J583" ca="1">IF($I$1&lt;&gt;"y", "", IFERROR(INDEX(admin1listsize,MATCH(SMALL(NOT(admin1listsize="")*IF(ISNUMBER(admin1listsize),COUNTIF(admin1listsize,"&lt;="&amp;admin1listsize),COUNTIF(admin1listsize,"&lt;="&amp;admin1listsize)+SUM(ISNUMBER(admin1listsize))),ROWS(D$3:D583)+SUM(ISBLANK(admin1listsize))),NOT(admin1listsize="")*IF(ISNUMBER(admin1listsize),COUNTIF(admin1listsize,"&lt;="&amp;admin1listsize),COUNTIF(admin1listsize,"&lt;="&amp;admin1listsize)+SUM(ISNUMBER(admin1listsize))),0)), ""))</f>
        <v/>
      </c>
      <c r="K583" s="71"/>
    </row>
    <row r="584" spans="1:11" s="1" customFormat="1" x14ac:dyDescent="0.25">
      <c r="A584" s="93" t="str">
        <f>IF($I$1&lt;&gt;"y", "", IF(ISBLANK(DATA!D585),"",IF(ISBLANK(DATA!K585),"NO DATA",DATA!K585)))</f>
        <v/>
      </c>
      <c r="B584" s="93" t="str">
        <f>IF($I$1&lt;&gt;"y", "",IF(ISBLANK(DATA!D585),"", IF(ISBLANK(DATA!L585),"NO DATA",DATA!L585)))</f>
        <v/>
      </c>
      <c r="C584" s="93" t="str">
        <f t="shared" si="29"/>
        <v/>
      </c>
      <c r="D584" s="93" t="str">
        <f>IF($I$1&lt;&gt;"y", "", IF(C585="", "", IFERROR(LOOKUP(2,1/(COUNTIF($D$2:D583,mergednames)=0),mergednames), "")))</f>
        <v/>
      </c>
      <c r="E584" s="93" t="str">
        <f t="shared" si="28"/>
        <v/>
      </c>
      <c r="F584" s="93" t="str">
        <f>IF($I$1&lt;&gt;"y", "", IF(A585="", "", IFERROR(LOOKUP(2,1/(COUNTIF($F$2:F583,get_country)=0),get_country), "")))</f>
        <v/>
      </c>
      <c r="G584" s="93" t="str">
        <f t="shared" si="27"/>
        <v/>
      </c>
      <c r="H584" s="67" t="str">
        <f t="array" aca="1" ref="H584" ca="1">IF($I$1&lt;&gt;"y", "", IFERROR(INDEX(countrylistsize,MATCH(SMALL(NOT(countrylistsize="")*IF(ISNUMBER(countrylistsize),COUNTIF(countrylistsize,"&lt;="&amp;countrylistsize),COUNTIF(countrylistsize,"&lt;="&amp;countrylistsize)+SUM(ISNUMBER(countrylistsize))),ROWS(F$3:F584)+SUM(ISBLANK(countrylistsize))),NOT(countrylistsize="")*IF(ISNUMBER(countrylistsize),COUNTIF(countrylistsize,"&lt;="&amp;countrylistsize),COUNTIF(countrylistsize,"&lt;="&amp;countrylistsize)+SUM(ISNUMBER(countrylistsize))),0)), ""))</f>
        <v/>
      </c>
      <c r="I584" s="70"/>
      <c r="J584" s="67" t="str">
        <f t="array" aca="1" ref="J584" ca="1">IF($I$1&lt;&gt;"y", "", IFERROR(INDEX(admin1listsize,MATCH(SMALL(NOT(admin1listsize="")*IF(ISNUMBER(admin1listsize),COUNTIF(admin1listsize,"&lt;="&amp;admin1listsize),COUNTIF(admin1listsize,"&lt;="&amp;admin1listsize)+SUM(ISNUMBER(admin1listsize))),ROWS(D$3:D584)+SUM(ISBLANK(admin1listsize))),NOT(admin1listsize="")*IF(ISNUMBER(admin1listsize),COUNTIF(admin1listsize,"&lt;="&amp;admin1listsize),COUNTIF(admin1listsize,"&lt;="&amp;admin1listsize)+SUM(ISNUMBER(admin1listsize))),0)), ""))</f>
        <v/>
      </c>
      <c r="K584" s="71"/>
    </row>
    <row r="585" spans="1:11" s="1" customFormat="1" x14ac:dyDescent="0.25">
      <c r="A585" s="93" t="str">
        <f>IF($I$1&lt;&gt;"y", "", IF(ISBLANK(DATA!D586),"",IF(ISBLANK(DATA!K586),"NO DATA",DATA!K586)))</f>
        <v/>
      </c>
      <c r="B585" s="93" t="str">
        <f>IF($I$1&lt;&gt;"y", "",IF(ISBLANK(DATA!D586),"", IF(ISBLANK(DATA!L586),"NO DATA",DATA!L586)))</f>
        <v/>
      </c>
      <c r="C585" s="93" t="str">
        <f t="shared" si="29"/>
        <v/>
      </c>
      <c r="D585" s="93" t="str">
        <f>IF($I$1&lt;&gt;"y", "", IF(C586="", "", IFERROR(LOOKUP(2,1/(COUNTIF($D$2:D584,mergednames)=0),mergednames), "")))</f>
        <v/>
      </c>
      <c r="E585" s="93" t="str">
        <f t="shared" si="28"/>
        <v/>
      </c>
      <c r="F585" s="93" t="str">
        <f>IF($I$1&lt;&gt;"y", "", IF(A586="", "", IFERROR(LOOKUP(2,1/(COUNTIF($F$2:F584,get_country)=0),get_country), "")))</f>
        <v/>
      </c>
      <c r="G585" s="93" t="str">
        <f t="shared" si="27"/>
        <v/>
      </c>
      <c r="H585" s="67" t="str">
        <f t="array" aca="1" ref="H585" ca="1">IF($I$1&lt;&gt;"y", "", IFERROR(INDEX(countrylistsize,MATCH(SMALL(NOT(countrylistsize="")*IF(ISNUMBER(countrylistsize),COUNTIF(countrylistsize,"&lt;="&amp;countrylistsize),COUNTIF(countrylistsize,"&lt;="&amp;countrylistsize)+SUM(ISNUMBER(countrylistsize))),ROWS(F$3:F585)+SUM(ISBLANK(countrylistsize))),NOT(countrylistsize="")*IF(ISNUMBER(countrylistsize),COUNTIF(countrylistsize,"&lt;="&amp;countrylistsize),COUNTIF(countrylistsize,"&lt;="&amp;countrylistsize)+SUM(ISNUMBER(countrylistsize))),0)), ""))</f>
        <v/>
      </c>
      <c r="I585" s="70"/>
      <c r="J585" s="67" t="str">
        <f t="array" aca="1" ref="J585" ca="1">IF($I$1&lt;&gt;"y", "", IFERROR(INDEX(admin1listsize,MATCH(SMALL(NOT(admin1listsize="")*IF(ISNUMBER(admin1listsize),COUNTIF(admin1listsize,"&lt;="&amp;admin1listsize),COUNTIF(admin1listsize,"&lt;="&amp;admin1listsize)+SUM(ISNUMBER(admin1listsize))),ROWS(D$3:D585)+SUM(ISBLANK(admin1listsize))),NOT(admin1listsize="")*IF(ISNUMBER(admin1listsize),COUNTIF(admin1listsize,"&lt;="&amp;admin1listsize),COUNTIF(admin1listsize,"&lt;="&amp;admin1listsize)+SUM(ISNUMBER(admin1listsize))),0)), ""))</f>
        <v/>
      </c>
      <c r="K585" s="71"/>
    </row>
    <row r="586" spans="1:11" s="1" customFormat="1" x14ac:dyDescent="0.25">
      <c r="A586" s="93" t="str">
        <f>IF($I$1&lt;&gt;"y", "", IF(ISBLANK(DATA!D587),"",IF(ISBLANK(DATA!K587),"NO DATA",DATA!K587)))</f>
        <v/>
      </c>
      <c r="B586" s="93" t="str">
        <f>IF($I$1&lt;&gt;"y", "",IF(ISBLANK(DATA!D587),"", IF(ISBLANK(DATA!L587),"NO DATA",DATA!L587)))</f>
        <v/>
      </c>
      <c r="C586" s="93" t="str">
        <f t="shared" si="29"/>
        <v/>
      </c>
      <c r="D586" s="93" t="str">
        <f>IF($I$1&lt;&gt;"y", "", IF(C587="", "", IFERROR(LOOKUP(2,1/(COUNTIF($D$2:D585,mergednames)=0),mergednames), "")))</f>
        <v/>
      </c>
      <c r="E586" s="93" t="str">
        <f t="shared" si="28"/>
        <v/>
      </c>
      <c r="F586" s="93" t="str">
        <f>IF($I$1&lt;&gt;"y", "", IF(A587="", "", IFERROR(LOOKUP(2,1/(COUNTIF($F$2:F585,get_country)=0),get_country), "")))</f>
        <v/>
      </c>
      <c r="G586" s="93" t="str">
        <f t="shared" si="27"/>
        <v/>
      </c>
      <c r="H586" s="67" t="str">
        <f t="array" aca="1" ref="H586" ca="1">IF($I$1&lt;&gt;"y", "", IFERROR(INDEX(countrylistsize,MATCH(SMALL(NOT(countrylistsize="")*IF(ISNUMBER(countrylistsize),COUNTIF(countrylistsize,"&lt;="&amp;countrylistsize),COUNTIF(countrylistsize,"&lt;="&amp;countrylistsize)+SUM(ISNUMBER(countrylistsize))),ROWS(F$3:F586)+SUM(ISBLANK(countrylistsize))),NOT(countrylistsize="")*IF(ISNUMBER(countrylistsize),COUNTIF(countrylistsize,"&lt;="&amp;countrylistsize),COUNTIF(countrylistsize,"&lt;="&amp;countrylistsize)+SUM(ISNUMBER(countrylistsize))),0)), ""))</f>
        <v/>
      </c>
      <c r="I586" s="70"/>
      <c r="J586" s="67" t="str">
        <f t="array" aca="1" ref="J586" ca="1">IF($I$1&lt;&gt;"y", "", IFERROR(INDEX(admin1listsize,MATCH(SMALL(NOT(admin1listsize="")*IF(ISNUMBER(admin1listsize),COUNTIF(admin1listsize,"&lt;="&amp;admin1listsize),COUNTIF(admin1listsize,"&lt;="&amp;admin1listsize)+SUM(ISNUMBER(admin1listsize))),ROWS(D$3:D586)+SUM(ISBLANK(admin1listsize))),NOT(admin1listsize="")*IF(ISNUMBER(admin1listsize),COUNTIF(admin1listsize,"&lt;="&amp;admin1listsize),COUNTIF(admin1listsize,"&lt;="&amp;admin1listsize)+SUM(ISNUMBER(admin1listsize))),0)), ""))</f>
        <v/>
      </c>
      <c r="K586" s="71"/>
    </row>
    <row r="587" spans="1:11" s="1" customFormat="1" x14ac:dyDescent="0.25">
      <c r="A587" s="93" t="str">
        <f>IF($I$1&lt;&gt;"y", "", IF(ISBLANK(DATA!D588),"",IF(ISBLANK(DATA!K588),"NO DATA",DATA!K588)))</f>
        <v/>
      </c>
      <c r="B587" s="93" t="str">
        <f>IF($I$1&lt;&gt;"y", "",IF(ISBLANK(DATA!D588),"", IF(ISBLANK(DATA!L588),"NO DATA",DATA!L588)))</f>
        <v/>
      </c>
      <c r="C587" s="93" t="str">
        <f t="shared" si="29"/>
        <v/>
      </c>
      <c r="D587" s="93" t="str">
        <f>IF($I$1&lt;&gt;"y", "", IF(C588="", "", IFERROR(LOOKUP(2,1/(COUNTIF($D$2:D586,mergednames)=0),mergednames), "")))</f>
        <v/>
      </c>
      <c r="E587" s="93" t="str">
        <f t="shared" si="28"/>
        <v/>
      </c>
      <c r="F587" s="93" t="str">
        <f>IF($I$1&lt;&gt;"y", "", IF(A588="", "", IFERROR(LOOKUP(2,1/(COUNTIF($F$2:F586,get_country)=0),get_country), "")))</f>
        <v/>
      </c>
      <c r="G587" s="93" t="str">
        <f t="shared" si="27"/>
        <v/>
      </c>
      <c r="H587" s="67" t="str">
        <f t="array" aca="1" ref="H587" ca="1">IF($I$1&lt;&gt;"y", "", IFERROR(INDEX(countrylistsize,MATCH(SMALL(NOT(countrylistsize="")*IF(ISNUMBER(countrylistsize),COUNTIF(countrylistsize,"&lt;="&amp;countrylistsize),COUNTIF(countrylistsize,"&lt;="&amp;countrylistsize)+SUM(ISNUMBER(countrylistsize))),ROWS(F$3:F587)+SUM(ISBLANK(countrylistsize))),NOT(countrylistsize="")*IF(ISNUMBER(countrylistsize),COUNTIF(countrylistsize,"&lt;="&amp;countrylistsize),COUNTIF(countrylistsize,"&lt;="&amp;countrylistsize)+SUM(ISNUMBER(countrylistsize))),0)), ""))</f>
        <v/>
      </c>
      <c r="I587" s="70"/>
      <c r="J587" s="67" t="str">
        <f t="array" aca="1" ref="J587" ca="1">IF($I$1&lt;&gt;"y", "", IFERROR(INDEX(admin1listsize,MATCH(SMALL(NOT(admin1listsize="")*IF(ISNUMBER(admin1listsize),COUNTIF(admin1listsize,"&lt;="&amp;admin1listsize),COUNTIF(admin1listsize,"&lt;="&amp;admin1listsize)+SUM(ISNUMBER(admin1listsize))),ROWS(D$3:D587)+SUM(ISBLANK(admin1listsize))),NOT(admin1listsize="")*IF(ISNUMBER(admin1listsize),COUNTIF(admin1listsize,"&lt;="&amp;admin1listsize),COUNTIF(admin1listsize,"&lt;="&amp;admin1listsize)+SUM(ISNUMBER(admin1listsize))),0)), ""))</f>
        <v/>
      </c>
      <c r="K587" s="71"/>
    </row>
    <row r="588" spans="1:11" s="1" customFormat="1" x14ac:dyDescent="0.25">
      <c r="A588" s="93" t="str">
        <f>IF($I$1&lt;&gt;"y", "", IF(ISBLANK(DATA!D589),"",IF(ISBLANK(DATA!K589),"NO DATA",DATA!K589)))</f>
        <v/>
      </c>
      <c r="B588" s="93" t="str">
        <f>IF($I$1&lt;&gt;"y", "",IF(ISBLANK(DATA!D589),"", IF(ISBLANK(DATA!L589),"NO DATA",DATA!L589)))</f>
        <v/>
      </c>
      <c r="C588" s="93" t="str">
        <f t="shared" si="29"/>
        <v/>
      </c>
      <c r="D588" s="93" t="str">
        <f>IF($I$1&lt;&gt;"y", "", IF(C589="", "", IFERROR(LOOKUP(2,1/(COUNTIF($D$2:D587,mergednames)=0),mergednames), "")))</f>
        <v/>
      </c>
      <c r="E588" s="93" t="str">
        <f t="shared" si="28"/>
        <v/>
      </c>
      <c r="F588" s="93" t="str">
        <f>IF($I$1&lt;&gt;"y", "", IF(A589="", "", IFERROR(LOOKUP(2,1/(COUNTIF($F$2:F587,get_country)=0),get_country), "")))</f>
        <v/>
      </c>
      <c r="G588" s="93" t="str">
        <f t="shared" si="27"/>
        <v/>
      </c>
      <c r="H588" s="67" t="str">
        <f t="array" aca="1" ref="H588" ca="1">IF($I$1&lt;&gt;"y", "", IFERROR(INDEX(countrylistsize,MATCH(SMALL(NOT(countrylistsize="")*IF(ISNUMBER(countrylistsize),COUNTIF(countrylistsize,"&lt;="&amp;countrylistsize),COUNTIF(countrylistsize,"&lt;="&amp;countrylistsize)+SUM(ISNUMBER(countrylistsize))),ROWS(F$3:F588)+SUM(ISBLANK(countrylistsize))),NOT(countrylistsize="")*IF(ISNUMBER(countrylistsize),COUNTIF(countrylistsize,"&lt;="&amp;countrylistsize),COUNTIF(countrylistsize,"&lt;="&amp;countrylistsize)+SUM(ISNUMBER(countrylistsize))),0)), ""))</f>
        <v/>
      </c>
      <c r="I588" s="70"/>
      <c r="J588" s="67" t="str">
        <f t="array" aca="1" ref="J588" ca="1">IF($I$1&lt;&gt;"y", "", IFERROR(INDEX(admin1listsize,MATCH(SMALL(NOT(admin1listsize="")*IF(ISNUMBER(admin1listsize),COUNTIF(admin1listsize,"&lt;="&amp;admin1listsize),COUNTIF(admin1listsize,"&lt;="&amp;admin1listsize)+SUM(ISNUMBER(admin1listsize))),ROWS(D$3:D588)+SUM(ISBLANK(admin1listsize))),NOT(admin1listsize="")*IF(ISNUMBER(admin1listsize),COUNTIF(admin1listsize,"&lt;="&amp;admin1listsize),COUNTIF(admin1listsize,"&lt;="&amp;admin1listsize)+SUM(ISNUMBER(admin1listsize))),0)), ""))</f>
        <v/>
      </c>
      <c r="K588" s="71"/>
    </row>
    <row r="589" spans="1:11" s="1" customFormat="1" x14ac:dyDescent="0.25">
      <c r="A589" s="93" t="str">
        <f>IF($I$1&lt;&gt;"y", "", IF(ISBLANK(DATA!D590),"",IF(ISBLANK(DATA!K590),"NO DATA",DATA!K590)))</f>
        <v/>
      </c>
      <c r="B589" s="93" t="str">
        <f>IF($I$1&lt;&gt;"y", "",IF(ISBLANK(DATA!D590),"", IF(ISBLANK(DATA!L590),"NO DATA",DATA!L590)))</f>
        <v/>
      </c>
      <c r="C589" s="93" t="str">
        <f t="shared" si="29"/>
        <v/>
      </c>
      <c r="D589" s="93" t="str">
        <f>IF($I$1&lt;&gt;"y", "", IF(C590="", "", IFERROR(LOOKUP(2,1/(COUNTIF($D$2:D588,mergednames)=0),mergednames), "")))</f>
        <v/>
      </c>
      <c r="E589" s="93" t="str">
        <f t="shared" si="28"/>
        <v/>
      </c>
      <c r="F589" s="93" t="str">
        <f>IF($I$1&lt;&gt;"y", "", IF(A590="", "", IFERROR(LOOKUP(2,1/(COUNTIF($F$2:F588,get_country)=0),get_country), "")))</f>
        <v/>
      </c>
      <c r="G589" s="93" t="str">
        <f t="shared" si="27"/>
        <v/>
      </c>
      <c r="H589" s="67" t="str">
        <f t="array" aca="1" ref="H589" ca="1">IF($I$1&lt;&gt;"y", "", IFERROR(INDEX(countrylistsize,MATCH(SMALL(NOT(countrylistsize="")*IF(ISNUMBER(countrylistsize),COUNTIF(countrylistsize,"&lt;="&amp;countrylistsize),COUNTIF(countrylistsize,"&lt;="&amp;countrylistsize)+SUM(ISNUMBER(countrylistsize))),ROWS(F$3:F589)+SUM(ISBLANK(countrylistsize))),NOT(countrylistsize="")*IF(ISNUMBER(countrylistsize),COUNTIF(countrylistsize,"&lt;="&amp;countrylistsize),COUNTIF(countrylistsize,"&lt;="&amp;countrylistsize)+SUM(ISNUMBER(countrylistsize))),0)), ""))</f>
        <v/>
      </c>
      <c r="I589" s="70"/>
      <c r="J589" s="67" t="str">
        <f t="array" aca="1" ref="J589" ca="1">IF($I$1&lt;&gt;"y", "", IFERROR(INDEX(admin1listsize,MATCH(SMALL(NOT(admin1listsize="")*IF(ISNUMBER(admin1listsize),COUNTIF(admin1listsize,"&lt;="&amp;admin1listsize),COUNTIF(admin1listsize,"&lt;="&amp;admin1listsize)+SUM(ISNUMBER(admin1listsize))),ROWS(D$3:D589)+SUM(ISBLANK(admin1listsize))),NOT(admin1listsize="")*IF(ISNUMBER(admin1listsize),COUNTIF(admin1listsize,"&lt;="&amp;admin1listsize),COUNTIF(admin1listsize,"&lt;="&amp;admin1listsize)+SUM(ISNUMBER(admin1listsize))),0)), ""))</f>
        <v/>
      </c>
      <c r="K589" s="71"/>
    </row>
    <row r="590" spans="1:11" s="1" customFormat="1" x14ac:dyDescent="0.25">
      <c r="A590" s="93" t="str">
        <f>IF($I$1&lt;&gt;"y", "", IF(ISBLANK(DATA!D591),"",IF(ISBLANK(DATA!K591),"NO DATA",DATA!K591)))</f>
        <v/>
      </c>
      <c r="B590" s="93" t="str">
        <f>IF($I$1&lt;&gt;"y", "",IF(ISBLANK(DATA!D591),"", IF(ISBLANK(DATA!L591),"NO DATA",DATA!L591)))</f>
        <v/>
      </c>
      <c r="C590" s="93" t="str">
        <f t="shared" si="29"/>
        <v/>
      </c>
      <c r="D590" s="93" t="str">
        <f>IF($I$1&lt;&gt;"y", "", IF(C591="", "", IFERROR(LOOKUP(2,1/(COUNTIF($D$2:D589,mergednames)=0),mergednames), "")))</f>
        <v/>
      </c>
      <c r="E590" s="93" t="str">
        <f t="shared" si="28"/>
        <v/>
      </c>
      <c r="F590" s="93" t="str">
        <f>IF($I$1&lt;&gt;"y", "", IF(A591="", "", IFERROR(LOOKUP(2,1/(COUNTIF($F$2:F589,get_country)=0),get_country), "")))</f>
        <v/>
      </c>
      <c r="G590" s="93" t="str">
        <f t="shared" si="27"/>
        <v/>
      </c>
      <c r="H590" s="67" t="str">
        <f t="array" aca="1" ref="H590" ca="1">IF($I$1&lt;&gt;"y", "", IFERROR(INDEX(countrylistsize,MATCH(SMALL(NOT(countrylistsize="")*IF(ISNUMBER(countrylistsize),COUNTIF(countrylistsize,"&lt;="&amp;countrylistsize),COUNTIF(countrylistsize,"&lt;="&amp;countrylistsize)+SUM(ISNUMBER(countrylistsize))),ROWS(F$3:F590)+SUM(ISBLANK(countrylistsize))),NOT(countrylistsize="")*IF(ISNUMBER(countrylistsize),COUNTIF(countrylistsize,"&lt;="&amp;countrylistsize),COUNTIF(countrylistsize,"&lt;="&amp;countrylistsize)+SUM(ISNUMBER(countrylistsize))),0)), ""))</f>
        <v/>
      </c>
      <c r="I590" s="70"/>
      <c r="J590" s="67" t="str">
        <f t="array" aca="1" ref="J590" ca="1">IF($I$1&lt;&gt;"y", "", IFERROR(INDEX(admin1listsize,MATCH(SMALL(NOT(admin1listsize="")*IF(ISNUMBER(admin1listsize),COUNTIF(admin1listsize,"&lt;="&amp;admin1listsize),COUNTIF(admin1listsize,"&lt;="&amp;admin1listsize)+SUM(ISNUMBER(admin1listsize))),ROWS(D$3:D590)+SUM(ISBLANK(admin1listsize))),NOT(admin1listsize="")*IF(ISNUMBER(admin1listsize),COUNTIF(admin1listsize,"&lt;="&amp;admin1listsize),COUNTIF(admin1listsize,"&lt;="&amp;admin1listsize)+SUM(ISNUMBER(admin1listsize))),0)), ""))</f>
        <v/>
      </c>
      <c r="K590" s="71"/>
    </row>
    <row r="591" spans="1:11" s="1" customFormat="1" x14ac:dyDescent="0.25">
      <c r="A591" s="93" t="str">
        <f>IF($I$1&lt;&gt;"y", "", IF(ISBLANK(DATA!D592),"",IF(ISBLANK(DATA!K592),"NO DATA",DATA!K592)))</f>
        <v/>
      </c>
      <c r="B591" s="93" t="str">
        <f>IF($I$1&lt;&gt;"y", "",IF(ISBLANK(DATA!D592),"", IF(ISBLANK(DATA!L592),"NO DATA",DATA!L592)))</f>
        <v/>
      </c>
      <c r="C591" s="93" t="str">
        <f t="shared" si="29"/>
        <v/>
      </c>
      <c r="D591" s="93" t="str">
        <f>IF($I$1&lt;&gt;"y", "", IF(C592="", "", IFERROR(LOOKUP(2,1/(COUNTIF($D$2:D590,mergednames)=0),mergednames), "")))</f>
        <v/>
      </c>
      <c r="E591" s="93" t="str">
        <f t="shared" si="28"/>
        <v/>
      </c>
      <c r="F591" s="93" t="str">
        <f>IF($I$1&lt;&gt;"y", "", IF(A592="", "", IFERROR(LOOKUP(2,1/(COUNTIF($F$2:F590,get_country)=0),get_country), "")))</f>
        <v/>
      </c>
      <c r="G591" s="93" t="str">
        <f t="shared" si="27"/>
        <v/>
      </c>
      <c r="H591" s="67" t="str">
        <f t="array" aca="1" ref="H591" ca="1">IF($I$1&lt;&gt;"y", "", IFERROR(INDEX(countrylistsize,MATCH(SMALL(NOT(countrylistsize="")*IF(ISNUMBER(countrylistsize),COUNTIF(countrylistsize,"&lt;="&amp;countrylistsize),COUNTIF(countrylistsize,"&lt;="&amp;countrylistsize)+SUM(ISNUMBER(countrylistsize))),ROWS(F$3:F591)+SUM(ISBLANK(countrylistsize))),NOT(countrylistsize="")*IF(ISNUMBER(countrylistsize),COUNTIF(countrylistsize,"&lt;="&amp;countrylistsize),COUNTIF(countrylistsize,"&lt;="&amp;countrylistsize)+SUM(ISNUMBER(countrylistsize))),0)), ""))</f>
        <v/>
      </c>
      <c r="I591" s="70"/>
      <c r="J591" s="67" t="str">
        <f t="array" aca="1" ref="J591" ca="1">IF($I$1&lt;&gt;"y", "", IFERROR(INDEX(admin1listsize,MATCH(SMALL(NOT(admin1listsize="")*IF(ISNUMBER(admin1listsize),COUNTIF(admin1listsize,"&lt;="&amp;admin1listsize),COUNTIF(admin1listsize,"&lt;="&amp;admin1listsize)+SUM(ISNUMBER(admin1listsize))),ROWS(D$3:D591)+SUM(ISBLANK(admin1listsize))),NOT(admin1listsize="")*IF(ISNUMBER(admin1listsize),COUNTIF(admin1listsize,"&lt;="&amp;admin1listsize),COUNTIF(admin1listsize,"&lt;="&amp;admin1listsize)+SUM(ISNUMBER(admin1listsize))),0)), ""))</f>
        <v/>
      </c>
      <c r="K591" s="71"/>
    </row>
    <row r="592" spans="1:11" s="1" customFormat="1" x14ac:dyDescent="0.25">
      <c r="A592" s="93" t="str">
        <f>IF($I$1&lt;&gt;"y", "", IF(ISBLANK(DATA!D593),"",IF(ISBLANK(DATA!K593),"NO DATA",DATA!K593)))</f>
        <v/>
      </c>
      <c r="B592" s="93" t="str">
        <f>IF($I$1&lt;&gt;"y", "",IF(ISBLANK(DATA!D593),"", IF(ISBLANK(DATA!L593),"NO DATA",DATA!L593)))</f>
        <v/>
      </c>
      <c r="C592" s="93" t="str">
        <f t="shared" si="29"/>
        <v/>
      </c>
      <c r="D592" s="93" t="str">
        <f>IF($I$1&lt;&gt;"y", "", IF(C593="", "", IFERROR(LOOKUP(2,1/(COUNTIF($D$2:D591,mergednames)=0),mergednames), "")))</f>
        <v/>
      </c>
      <c r="E592" s="93" t="str">
        <f t="shared" si="28"/>
        <v/>
      </c>
      <c r="F592" s="93" t="str">
        <f>IF($I$1&lt;&gt;"y", "", IF(A593="", "", IFERROR(LOOKUP(2,1/(COUNTIF($F$2:F591,get_country)=0),get_country), "")))</f>
        <v/>
      </c>
      <c r="G592" s="93" t="str">
        <f t="shared" si="27"/>
        <v/>
      </c>
      <c r="H592" s="67" t="str">
        <f t="array" aca="1" ref="H592" ca="1">IF($I$1&lt;&gt;"y", "", IFERROR(INDEX(countrylistsize,MATCH(SMALL(NOT(countrylistsize="")*IF(ISNUMBER(countrylistsize),COUNTIF(countrylistsize,"&lt;="&amp;countrylistsize),COUNTIF(countrylistsize,"&lt;="&amp;countrylistsize)+SUM(ISNUMBER(countrylistsize))),ROWS(F$3:F592)+SUM(ISBLANK(countrylistsize))),NOT(countrylistsize="")*IF(ISNUMBER(countrylistsize),COUNTIF(countrylistsize,"&lt;="&amp;countrylistsize),COUNTIF(countrylistsize,"&lt;="&amp;countrylistsize)+SUM(ISNUMBER(countrylistsize))),0)), ""))</f>
        <v/>
      </c>
      <c r="I592" s="70"/>
      <c r="J592" s="67" t="str">
        <f t="array" aca="1" ref="J592" ca="1">IF($I$1&lt;&gt;"y", "", IFERROR(INDEX(admin1listsize,MATCH(SMALL(NOT(admin1listsize="")*IF(ISNUMBER(admin1listsize),COUNTIF(admin1listsize,"&lt;="&amp;admin1listsize),COUNTIF(admin1listsize,"&lt;="&amp;admin1listsize)+SUM(ISNUMBER(admin1listsize))),ROWS(D$3:D592)+SUM(ISBLANK(admin1listsize))),NOT(admin1listsize="")*IF(ISNUMBER(admin1listsize),COUNTIF(admin1listsize,"&lt;="&amp;admin1listsize),COUNTIF(admin1listsize,"&lt;="&amp;admin1listsize)+SUM(ISNUMBER(admin1listsize))),0)), ""))</f>
        <v/>
      </c>
      <c r="K592" s="71"/>
    </row>
    <row r="593" spans="1:11" s="1" customFormat="1" x14ac:dyDescent="0.25">
      <c r="A593" s="93" t="str">
        <f>IF($I$1&lt;&gt;"y", "", IF(ISBLANK(DATA!D594),"",IF(ISBLANK(DATA!K594),"NO DATA",DATA!K594)))</f>
        <v/>
      </c>
      <c r="B593" s="93" t="str">
        <f>IF($I$1&lt;&gt;"y", "",IF(ISBLANK(DATA!D594),"", IF(ISBLANK(DATA!L594),"NO DATA",DATA!L594)))</f>
        <v/>
      </c>
      <c r="C593" s="93" t="str">
        <f t="shared" si="29"/>
        <v/>
      </c>
      <c r="D593" s="93" t="str">
        <f>IF($I$1&lt;&gt;"y", "", IF(C594="", "", IFERROR(LOOKUP(2,1/(COUNTIF($D$2:D592,mergednames)=0),mergednames), "")))</f>
        <v/>
      </c>
      <c r="E593" s="93" t="str">
        <f t="shared" si="28"/>
        <v/>
      </c>
      <c r="F593" s="93" t="str">
        <f>IF($I$1&lt;&gt;"y", "", IF(A594="", "", IFERROR(LOOKUP(2,1/(COUNTIF($F$2:F592,get_country)=0),get_country), "")))</f>
        <v/>
      </c>
      <c r="G593" s="93" t="str">
        <f t="shared" si="27"/>
        <v/>
      </c>
      <c r="H593" s="67" t="str">
        <f t="array" aca="1" ref="H593" ca="1">IF($I$1&lt;&gt;"y", "", IFERROR(INDEX(countrylistsize,MATCH(SMALL(NOT(countrylistsize="")*IF(ISNUMBER(countrylistsize),COUNTIF(countrylistsize,"&lt;="&amp;countrylistsize),COUNTIF(countrylistsize,"&lt;="&amp;countrylistsize)+SUM(ISNUMBER(countrylistsize))),ROWS(F$3:F593)+SUM(ISBLANK(countrylistsize))),NOT(countrylistsize="")*IF(ISNUMBER(countrylistsize),COUNTIF(countrylistsize,"&lt;="&amp;countrylistsize),COUNTIF(countrylistsize,"&lt;="&amp;countrylistsize)+SUM(ISNUMBER(countrylistsize))),0)), ""))</f>
        <v/>
      </c>
      <c r="I593" s="70"/>
      <c r="J593" s="67" t="str">
        <f t="array" aca="1" ref="J593" ca="1">IF($I$1&lt;&gt;"y", "", IFERROR(INDEX(admin1listsize,MATCH(SMALL(NOT(admin1listsize="")*IF(ISNUMBER(admin1listsize),COUNTIF(admin1listsize,"&lt;="&amp;admin1listsize),COUNTIF(admin1listsize,"&lt;="&amp;admin1listsize)+SUM(ISNUMBER(admin1listsize))),ROWS(D$3:D593)+SUM(ISBLANK(admin1listsize))),NOT(admin1listsize="")*IF(ISNUMBER(admin1listsize),COUNTIF(admin1listsize,"&lt;="&amp;admin1listsize),COUNTIF(admin1listsize,"&lt;="&amp;admin1listsize)+SUM(ISNUMBER(admin1listsize))),0)), ""))</f>
        <v/>
      </c>
      <c r="K593" s="71"/>
    </row>
    <row r="594" spans="1:11" s="1" customFormat="1" x14ac:dyDescent="0.25">
      <c r="A594" s="93" t="str">
        <f>IF($I$1&lt;&gt;"y", "", IF(ISBLANK(DATA!D595),"",IF(ISBLANK(DATA!K595),"NO DATA",DATA!K595)))</f>
        <v/>
      </c>
      <c r="B594" s="93" t="str">
        <f>IF($I$1&lt;&gt;"y", "",IF(ISBLANK(DATA!D595),"", IF(ISBLANK(DATA!L595),"NO DATA",DATA!L595)))</f>
        <v/>
      </c>
      <c r="C594" s="93" t="str">
        <f t="shared" si="29"/>
        <v/>
      </c>
      <c r="D594" s="93" t="str">
        <f>IF($I$1&lt;&gt;"y", "", IF(C595="", "", IFERROR(LOOKUP(2,1/(COUNTIF($D$2:D593,mergednames)=0),mergednames), "")))</f>
        <v/>
      </c>
      <c r="E594" s="93" t="str">
        <f t="shared" si="28"/>
        <v/>
      </c>
      <c r="F594" s="93" t="str">
        <f>IF($I$1&lt;&gt;"y", "", IF(A595="", "", IFERROR(LOOKUP(2,1/(COUNTIF($F$2:F593,get_country)=0),get_country), "")))</f>
        <v/>
      </c>
      <c r="G594" s="93" t="str">
        <f t="shared" si="27"/>
        <v/>
      </c>
      <c r="H594" s="67" t="str">
        <f t="array" aca="1" ref="H594" ca="1">IF($I$1&lt;&gt;"y", "", IFERROR(INDEX(countrylistsize,MATCH(SMALL(NOT(countrylistsize="")*IF(ISNUMBER(countrylistsize),COUNTIF(countrylistsize,"&lt;="&amp;countrylistsize),COUNTIF(countrylistsize,"&lt;="&amp;countrylistsize)+SUM(ISNUMBER(countrylistsize))),ROWS(F$3:F594)+SUM(ISBLANK(countrylistsize))),NOT(countrylistsize="")*IF(ISNUMBER(countrylistsize),COUNTIF(countrylistsize,"&lt;="&amp;countrylistsize),COUNTIF(countrylistsize,"&lt;="&amp;countrylistsize)+SUM(ISNUMBER(countrylistsize))),0)), ""))</f>
        <v/>
      </c>
      <c r="I594" s="70"/>
      <c r="J594" s="67" t="str">
        <f t="array" aca="1" ref="J594" ca="1">IF($I$1&lt;&gt;"y", "", IFERROR(INDEX(admin1listsize,MATCH(SMALL(NOT(admin1listsize="")*IF(ISNUMBER(admin1listsize),COUNTIF(admin1listsize,"&lt;="&amp;admin1listsize),COUNTIF(admin1listsize,"&lt;="&amp;admin1listsize)+SUM(ISNUMBER(admin1listsize))),ROWS(D$3:D594)+SUM(ISBLANK(admin1listsize))),NOT(admin1listsize="")*IF(ISNUMBER(admin1listsize),COUNTIF(admin1listsize,"&lt;="&amp;admin1listsize),COUNTIF(admin1listsize,"&lt;="&amp;admin1listsize)+SUM(ISNUMBER(admin1listsize))),0)), ""))</f>
        <v/>
      </c>
      <c r="K594" s="71"/>
    </row>
    <row r="595" spans="1:11" s="1" customFormat="1" x14ac:dyDescent="0.25">
      <c r="A595" s="93" t="str">
        <f>IF($I$1&lt;&gt;"y", "", IF(ISBLANK(DATA!D596),"",IF(ISBLANK(DATA!K596),"NO DATA",DATA!K596)))</f>
        <v/>
      </c>
      <c r="B595" s="93" t="str">
        <f>IF($I$1&lt;&gt;"y", "",IF(ISBLANK(DATA!D596),"", IF(ISBLANK(DATA!L596),"NO DATA",DATA!L596)))</f>
        <v/>
      </c>
      <c r="C595" s="93" t="str">
        <f t="shared" si="29"/>
        <v/>
      </c>
      <c r="D595" s="93" t="str">
        <f>IF($I$1&lt;&gt;"y", "", IF(C596="", "", IFERROR(LOOKUP(2,1/(COUNTIF($D$2:D594,mergednames)=0),mergednames), "")))</f>
        <v/>
      </c>
      <c r="E595" s="93" t="str">
        <f t="shared" si="28"/>
        <v/>
      </c>
      <c r="F595" s="93" t="str">
        <f>IF($I$1&lt;&gt;"y", "", IF(A596="", "", IFERROR(LOOKUP(2,1/(COUNTIF($F$2:F594,get_country)=0),get_country), "")))</f>
        <v/>
      </c>
      <c r="G595" s="93" t="str">
        <f t="shared" si="27"/>
        <v/>
      </c>
      <c r="H595" s="67" t="str">
        <f t="array" aca="1" ref="H595" ca="1">IF($I$1&lt;&gt;"y", "", IFERROR(INDEX(countrylistsize,MATCH(SMALL(NOT(countrylistsize="")*IF(ISNUMBER(countrylistsize),COUNTIF(countrylistsize,"&lt;="&amp;countrylistsize),COUNTIF(countrylistsize,"&lt;="&amp;countrylistsize)+SUM(ISNUMBER(countrylistsize))),ROWS(F$3:F595)+SUM(ISBLANK(countrylistsize))),NOT(countrylistsize="")*IF(ISNUMBER(countrylistsize),COUNTIF(countrylistsize,"&lt;="&amp;countrylistsize),COUNTIF(countrylistsize,"&lt;="&amp;countrylistsize)+SUM(ISNUMBER(countrylistsize))),0)), ""))</f>
        <v/>
      </c>
      <c r="I595" s="70"/>
      <c r="J595" s="67" t="str">
        <f t="array" aca="1" ref="J595" ca="1">IF($I$1&lt;&gt;"y", "", IFERROR(INDEX(admin1listsize,MATCH(SMALL(NOT(admin1listsize="")*IF(ISNUMBER(admin1listsize),COUNTIF(admin1listsize,"&lt;="&amp;admin1listsize),COUNTIF(admin1listsize,"&lt;="&amp;admin1listsize)+SUM(ISNUMBER(admin1listsize))),ROWS(D$3:D595)+SUM(ISBLANK(admin1listsize))),NOT(admin1listsize="")*IF(ISNUMBER(admin1listsize),COUNTIF(admin1listsize,"&lt;="&amp;admin1listsize),COUNTIF(admin1listsize,"&lt;="&amp;admin1listsize)+SUM(ISNUMBER(admin1listsize))),0)), ""))</f>
        <v/>
      </c>
      <c r="K595" s="71"/>
    </row>
    <row r="596" spans="1:11" s="1" customFormat="1" x14ac:dyDescent="0.25">
      <c r="A596" s="93" t="str">
        <f>IF($I$1&lt;&gt;"y", "", IF(ISBLANK(DATA!D597),"",IF(ISBLANK(DATA!K597),"NO DATA",DATA!K597)))</f>
        <v/>
      </c>
      <c r="B596" s="93" t="str">
        <f>IF($I$1&lt;&gt;"y", "",IF(ISBLANK(DATA!D597),"", IF(ISBLANK(DATA!L597),"NO DATA",DATA!L597)))</f>
        <v/>
      </c>
      <c r="C596" s="93" t="str">
        <f t="shared" si="29"/>
        <v/>
      </c>
      <c r="D596" s="93" t="str">
        <f>IF($I$1&lt;&gt;"y", "", IF(C597="", "", IFERROR(LOOKUP(2,1/(COUNTIF($D$2:D595,mergednames)=0),mergednames), "")))</f>
        <v/>
      </c>
      <c r="E596" s="93" t="str">
        <f t="shared" si="28"/>
        <v/>
      </c>
      <c r="F596" s="93" t="str">
        <f>IF($I$1&lt;&gt;"y", "", IF(A597="", "", IFERROR(LOOKUP(2,1/(COUNTIF($F$2:F595,get_country)=0),get_country), "")))</f>
        <v/>
      </c>
      <c r="G596" s="93" t="str">
        <f t="shared" si="27"/>
        <v/>
      </c>
      <c r="H596" s="67" t="str">
        <f t="array" aca="1" ref="H596" ca="1">IF($I$1&lt;&gt;"y", "", IFERROR(INDEX(countrylistsize,MATCH(SMALL(NOT(countrylistsize="")*IF(ISNUMBER(countrylistsize),COUNTIF(countrylistsize,"&lt;="&amp;countrylistsize),COUNTIF(countrylistsize,"&lt;="&amp;countrylistsize)+SUM(ISNUMBER(countrylistsize))),ROWS(F$3:F596)+SUM(ISBLANK(countrylistsize))),NOT(countrylistsize="")*IF(ISNUMBER(countrylistsize),COUNTIF(countrylistsize,"&lt;="&amp;countrylistsize),COUNTIF(countrylistsize,"&lt;="&amp;countrylistsize)+SUM(ISNUMBER(countrylistsize))),0)), ""))</f>
        <v/>
      </c>
      <c r="I596" s="70"/>
      <c r="J596" s="67" t="str">
        <f t="array" aca="1" ref="J596" ca="1">IF($I$1&lt;&gt;"y", "", IFERROR(INDEX(admin1listsize,MATCH(SMALL(NOT(admin1listsize="")*IF(ISNUMBER(admin1listsize),COUNTIF(admin1listsize,"&lt;="&amp;admin1listsize),COUNTIF(admin1listsize,"&lt;="&amp;admin1listsize)+SUM(ISNUMBER(admin1listsize))),ROWS(D$3:D596)+SUM(ISBLANK(admin1listsize))),NOT(admin1listsize="")*IF(ISNUMBER(admin1listsize),COUNTIF(admin1listsize,"&lt;="&amp;admin1listsize),COUNTIF(admin1listsize,"&lt;="&amp;admin1listsize)+SUM(ISNUMBER(admin1listsize))),0)), ""))</f>
        <v/>
      </c>
      <c r="K596" s="71"/>
    </row>
    <row r="597" spans="1:11" s="1" customFormat="1" x14ac:dyDescent="0.25">
      <c r="A597" s="93" t="str">
        <f>IF($I$1&lt;&gt;"y", "", IF(ISBLANK(DATA!D598),"",IF(ISBLANK(DATA!K598),"NO DATA",DATA!K598)))</f>
        <v/>
      </c>
      <c r="B597" s="93" t="str">
        <f>IF($I$1&lt;&gt;"y", "",IF(ISBLANK(DATA!D598),"", IF(ISBLANK(DATA!L598),"NO DATA",DATA!L598)))</f>
        <v/>
      </c>
      <c r="C597" s="93" t="str">
        <f t="shared" si="29"/>
        <v/>
      </c>
      <c r="D597" s="93" t="str">
        <f>IF($I$1&lt;&gt;"y", "", IF(C598="", "", IFERROR(LOOKUP(2,1/(COUNTIF($D$2:D596,mergednames)=0),mergednames), "")))</f>
        <v/>
      </c>
      <c r="E597" s="93" t="str">
        <f t="shared" si="28"/>
        <v/>
      </c>
      <c r="F597" s="93" t="str">
        <f>IF($I$1&lt;&gt;"y", "", IF(A598="", "", IFERROR(LOOKUP(2,1/(COUNTIF($F$2:F596,get_country)=0),get_country), "")))</f>
        <v/>
      </c>
      <c r="G597" s="93" t="str">
        <f t="shared" si="27"/>
        <v/>
      </c>
      <c r="H597" s="67" t="str">
        <f t="array" aca="1" ref="H597" ca="1">IF($I$1&lt;&gt;"y", "", IFERROR(INDEX(countrylistsize,MATCH(SMALL(NOT(countrylistsize="")*IF(ISNUMBER(countrylistsize),COUNTIF(countrylistsize,"&lt;="&amp;countrylistsize),COUNTIF(countrylistsize,"&lt;="&amp;countrylistsize)+SUM(ISNUMBER(countrylistsize))),ROWS(F$3:F597)+SUM(ISBLANK(countrylistsize))),NOT(countrylistsize="")*IF(ISNUMBER(countrylistsize),COUNTIF(countrylistsize,"&lt;="&amp;countrylistsize),COUNTIF(countrylistsize,"&lt;="&amp;countrylistsize)+SUM(ISNUMBER(countrylistsize))),0)), ""))</f>
        <v/>
      </c>
      <c r="I597" s="70"/>
      <c r="J597" s="67" t="str">
        <f t="array" aca="1" ref="J597" ca="1">IF($I$1&lt;&gt;"y", "", IFERROR(INDEX(admin1listsize,MATCH(SMALL(NOT(admin1listsize="")*IF(ISNUMBER(admin1listsize),COUNTIF(admin1listsize,"&lt;="&amp;admin1listsize),COUNTIF(admin1listsize,"&lt;="&amp;admin1listsize)+SUM(ISNUMBER(admin1listsize))),ROWS(D$3:D597)+SUM(ISBLANK(admin1listsize))),NOT(admin1listsize="")*IF(ISNUMBER(admin1listsize),COUNTIF(admin1listsize,"&lt;="&amp;admin1listsize),COUNTIF(admin1listsize,"&lt;="&amp;admin1listsize)+SUM(ISNUMBER(admin1listsize))),0)), ""))</f>
        <v/>
      </c>
      <c r="K597" s="71"/>
    </row>
    <row r="598" spans="1:11" s="1" customFormat="1" x14ac:dyDescent="0.25">
      <c r="A598" s="93" t="str">
        <f>IF($I$1&lt;&gt;"y", "", IF(ISBLANK(DATA!D599),"",IF(ISBLANK(DATA!K599),"NO DATA",DATA!K599)))</f>
        <v/>
      </c>
      <c r="B598" s="93" t="str">
        <f>IF($I$1&lt;&gt;"y", "",IF(ISBLANK(DATA!D599),"", IF(ISBLANK(DATA!L599),"NO DATA",DATA!L599)))</f>
        <v/>
      </c>
      <c r="C598" s="93" t="str">
        <f t="shared" si="29"/>
        <v/>
      </c>
      <c r="D598" s="93" t="str">
        <f>IF($I$1&lt;&gt;"y", "", IF(C599="", "", IFERROR(LOOKUP(2,1/(COUNTIF($D$2:D597,mergednames)=0),mergednames), "")))</f>
        <v/>
      </c>
      <c r="E598" s="93" t="str">
        <f t="shared" si="28"/>
        <v/>
      </c>
      <c r="F598" s="93" t="str">
        <f>IF($I$1&lt;&gt;"y", "", IF(A599="", "", IFERROR(LOOKUP(2,1/(COUNTIF($F$2:F597,get_country)=0),get_country), "")))</f>
        <v/>
      </c>
      <c r="G598" s="93" t="str">
        <f t="shared" si="27"/>
        <v/>
      </c>
      <c r="H598" s="67" t="str">
        <f t="array" aca="1" ref="H598" ca="1">IF($I$1&lt;&gt;"y", "", IFERROR(INDEX(countrylistsize,MATCH(SMALL(NOT(countrylistsize="")*IF(ISNUMBER(countrylistsize),COUNTIF(countrylistsize,"&lt;="&amp;countrylistsize),COUNTIF(countrylistsize,"&lt;="&amp;countrylistsize)+SUM(ISNUMBER(countrylistsize))),ROWS(F$3:F598)+SUM(ISBLANK(countrylistsize))),NOT(countrylistsize="")*IF(ISNUMBER(countrylistsize),COUNTIF(countrylistsize,"&lt;="&amp;countrylistsize),COUNTIF(countrylistsize,"&lt;="&amp;countrylistsize)+SUM(ISNUMBER(countrylistsize))),0)), ""))</f>
        <v/>
      </c>
      <c r="I598" s="70"/>
      <c r="J598" s="67" t="str">
        <f t="array" aca="1" ref="J598" ca="1">IF($I$1&lt;&gt;"y", "", IFERROR(INDEX(admin1listsize,MATCH(SMALL(NOT(admin1listsize="")*IF(ISNUMBER(admin1listsize),COUNTIF(admin1listsize,"&lt;="&amp;admin1listsize),COUNTIF(admin1listsize,"&lt;="&amp;admin1listsize)+SUM(ISNUMBER(admin1listsize))),ROWS(D$3:D598)+SUM(ISBLANK(admin1listsize))),NOT(admin1listsize="")*IF(ISNUMBER(admin1listsize),COUNTIF(admin1listsize,"&lt;="&amp;admin1listsize),COUNTIF(admin1listsize,"&lt;="&amp;admin1listsize)+SUM(ISNUMBER(admin1listsize))),0)), ""))</f>
        <v/>
      </c>
      <c r="K598" s="71"/>
    </row>
    <row r="599" spans="1:11" s="1" customFormat="1" x14ac:dyDescent="0.25">
      <c r="A599" s="93" t="str">
        <f>IF($I$1&lt;&gt;"y", "", IF(ISBLANK(DATA!D600),"",IF(ISBLANK(DATA!K600),"NO DATA",DATA!K600)))</f>
        <v/>
      </c>
      <c r="B599" s="93" t="str">
        <f>IF($I$1&lt;&gt;"y", "",IF(ISBLANK(DATA!D600),"", IF(ISBLANK(DATA!L600),"NO DATA",DATA!L600)))</f>
        <v/>
      </c>
      <c r="C599" s="93" t="str">
        <f t="shared" si="29"/>
        <v/>
      </c>
      <c r="D599" s="93" t="str">
        <f>IF($I$1&lt;&gt;"y", "", IF(C600="", "", IFERROR(LOOKUP(2,1/(COUNTIF($D$2:D598,mergednames)=0),mergednames), "")))</f>
        <v/>
      </c>
      <c r="E599" s="93" t="str">
        <f t="shared" si="28"/>
        <v/>
      </c>
      <c r="F599" s="93" t="str">
        <f>IF($I$1&lt;&gt;"y", "", IF(A600="", "", IFERROR(LOOKUP(2,1/(COUNTIF($F$2:F598,get_country)=0),get_country), "")))</f>
        <v/>
      </c>
      <c r="G599" s="93" t="str">
        <f t="shared" si="27"/>
        <v/>
      </c>
      <c r="H599" s="67" t="str">
        <f t="array" aca="1" ref="H599" ca="1">IF($I$1&lt;&gt;"y", "", IFERROR(INDEX(countrylistsize,MATCH(SMALL(NOT(countrylistsize="")*IF(ISNUMBER(countrylistsize),COUNTIF(countrylistsize,"&lt;="&amp;countrylistsize),COUNTIF(countrylistsize,"&lt;="&amp;countrylistsize)+SUM(ISNUMBER(countrylistsize))),ROWS(F$3:F599)+SUM(ISBLANK(countrylistsize))),NOT(countrylistsize="")*IF(ISNUMBER(countrylistsize),COUNTIF(countrylistsize,"&lt;="&amp;countrylistsize),COUNTIF(countrylistsize,"&lt;="&amp;countrylistsize)+SUM(ISNUMBER(countrylistsize))),0)), ""))</f>
        <v/>
      </c>
      <c r="I599" s="70"/>
      <c r="J599" s="67" t="str">
        <f t="array" aca="1" ref="J599" ca="1">IF($I$1&lt;&gt;"y", "", IFERROR(INDEX(admin1listsize,MATCH(SMALL(NOT(admin1listsize="")*IF(ISNUMBER(admin1listsize),COUNTIF(admin1listsize,"&lt;="&amp;admin1listsize),COUNTIF(admin1listsize,"&lt;="&amp;admin1listsize)+SUM(ISNUMBER(admin1listsize))),ROWS(D$3:D599)+SUM(ISBLANK(admin1listsize))),NOT(admin1listsize="")*IF(ISNUMBER(admin1listsize),COUNTIF(admin1listsize,"&lt;="&amp;admin1listsize),COUNTIF(admin1listsize,"&lt;="&amp;admin1listsize)+SUM(ISNUMBER(admin1listsize))),0)), ""))</f>
        <v/>
      </c>
      <c r="K599" s="71"/>
    </row>
    <row r="600" spans="1:11" s="1" customFormat="1" x14ac:dyDescent="0.25">
      <c r="A600" s="93" t="str">
        <f>IF($I$1&lt;&gt;"y", "", IF(ISBLANK(DATA!D601),"",IF(ISBLANK(DATA!K601),"NO DATA",DATA!K601)))</f>
        <v/>
      </c>
      <c r="B600" s="93" t="str">
        <f>IF($I$1&lt;&gt;"y", "",IF(ISBLANK(DATA!D601),"", IF(ISBLANK(DATA!L601),"NO DATA",DATA!L601)))</f>
        <v/>
      </c>
      <c r="C600" s="93" t="str">
        <f t="shared" si="29"/>
        <v/>
      </c>
      <c r="D600" s="93" t="str">
        <f>IF($I$1&lt;&gt;"y", "", IF(C601="", "", IFERROR(LOOKUP(2,1/(COUNTIF($D$2:D599,mergednames)=0),mergednames), "")))</f>
        <v/>
      </c>
      <c r="E600" s="93" t="str">
        <f t="shared" si="28"/>
        <v/>
      </c>
      <c r="F600" s="93" t="str">
        <f>IF($I$1&lt;&gt;"y", "", IF(A601="", "", IFERROR(LOOKUP(2,1/(COUNTIF($F$2:F599,get_country)=0),get_country), "")))</f>
        <v/>
      </c>
      <c r="G600" s="93" t="str">
        <f t="shared" si="27"/>
        <v/>
      </c>
      <c r="H600" s="67" t="str">
        <f t="array" aca="1" ref="H600" ca="1">IF($I$1&lt;&gt;"y", "", IFERROR(INDEX(countrylistsize,MATCH(SMALL(NOT(countrylistsize="")*IF(ISNUMBER(countrylistsize),COUNTIF(countrylistsize,"&lt;="&amp;countrylistsize),COUNTIF(countrylistsize,"&lt;="&amp;countrylistsize)+SUM(ISNUMBER(countrylistsize))),ROWS(F$3:F600)+SUM(ISBLANK(countrylistsize))),NOT(countrylistsize="")*IF(ISNUMBER(countrylistsize),COUNTIF(countrylistsize,"&lt;="&amp;countrylistsize),COUNTIF(countrylistsize,"&lt;="&amp;countrylistsize)+SUM(ISNUMBER(countrylistsize))),0)), ""))</f>
        <v/>
      </c>
      <c r="I600" s="70"/>
      <c r="J600" s="67" t="str">
        <f t="array" aca="1" ref="J600" ca="1">IF($I$1&lt;&gt;"y", "", IFERROR(INDEX(admin1listsize,MATCH(SMALL(NOT(admin1listsize="")*IF(ISNUMBER(admin1listsize),COUNTIF(admin1listsize,"&lt;="&amp;admin1listsize),COUNTIF(admin1listsize,"&lt;="&amp;admin1listsize)+SUM(ISNUMBER(admin1listsize))),ROWS(D$3:D600)+SUM(ISBLANK(admin1listsize))),NOT(admin1listsize="")*IF(ISNUMBER(admin1listsize),COUNTIF(admin1listsize,"&lt;="&amp;admin1listsize),COUNTIF(admin1listsize,"&lt;="&amp;admin1listsize)+SUM(ISNUMBER(admin1listsize))),0)), ""))</f>
        <v/>
      </c>
      <c r="K600" s="71"/>
    </row>
    <row r="601" spans="1:11" s="1" customFormat="1" x14ac:dyDescent="0.25">
      <c r="A601" s="93" t="str">
        <f>IF($I$1&lt;&gt;"y", "", IF(ISBLANK(DATA!D602),"",IF(ISBLANK(DATA!K602),"NO DATA",DATA!K602)))</f>
        <v/>
      </c>
      <c r="B601" s="93" t="str">
        <f>IF($I$1&lt;&gt;"y", "",IF(ISBLANK(DATA!D602),"", IF(ISBLANK(DATA!L602),"NO DATA",DATA!L602)))</f>
        <v/>
      </c>
      <c r="C601" s="93" t="str">
        <f t="shared" si="29"/>
        <v/>
      </c>
      <c r="D601" s="93" t="str">
        <f>IF($I$1&lt;&gt;"y", "", IF(C602="", "", IFERROR(LOOKUP(2,1/(COUNTIF($D$2:D600,mergednames)=0),mergednames), "")))</f>
        <v/>
      </c>
      <c r="E601" s="93" t="str">
        <f t="shared" si="28"/>
        <v/>
      </c>
      <c r="F601" s="93" t="str">
        <f>IF($I$1&lt;&gt;"y", "", IF(A602="", "", IFERROR(LOOKUP(2,1/(COUNTIF($F$2:F600,get_country)=0),get_country), "")))</f>
        <v/>
      </c>
      <c r="G601" s="93" t="str">
        <f t="shared" si="27"/>
        <v/>
      </c>
      <c r="H601" s="67" t="str">
        <f t="array" aca="1" ref="H601" ca="1">IF($I$1&lt;&gt;"y", "", IFERROR(INDEX(countrylistsize,MATCH(SMALL(NOT(countrylistsize="")*IF(ISNUMBER(countrylistsize),COUNTIF(countrylistsize,"&lt;="&amp;countrylistsize),COUNTIF(countrylistsize,"&lt;="&amp;countrylistsize)+SUM(ISNUMBER(countrylistsize))),ROWS(F$3:F601)+SUM(ISBLANK(countrylistsize))),NOT(countrylistsize="")*IF(ISNUMBER(countrylistsize),COUNTIF(countrylistsize,"&lt;="&amp;countrylistsize),COUNTIF(countrylistsize,"&lt;="&amp;countrylistsize)+SUM(ISNUMBER(countrylistsize))),0)), ""))</f>
        <v/>
      </c>
      <c r="I601" s="70"/>
      <c r="J601" s="67" t="str">
        <f t="array" aca="1" ref="J601" ca="1">IF($I$1&lt;&gt;"y", "", IFERROR(INDEX(admin1listsize,MATCH(SMALL(NOT(admin1listsize="")*IF(ISNUMBER(admin1listsize),COUNTIF(admin1listsize,"&lt;="&amp;admin1listsize),COUNTIF(admin1listsize,"&lt;="&amp;admin1listsize)+SUM(ISNUMBER(admin1listsize))),ROWS(D$3:D601)+SUM(ISBLANK(admin1listsize))),NOT(admin1listsize="")*IF(ISNUMBER(admin1listsize),COUNTIF(admin1listsize,"&lt;="&amp;admin1listsize),COUNTIF(admin1listsize,"&lt;="&amp;admin1listsize)+SUM(ISNUMBER(admin1listsize))),0)), ""))</f>
        <v/>
      </c>
      <c r="K601" s="71"/>
    </row>
    <row r="602" spans="1:11" s="1" customFormat="1" x14ac:dyDescent="0.25">
      <c r="A602" s="93" t="str">
        <f>IF($I$1&lt;&gt;"y", "", IF(ISBLANK(DATA!D603),"",IF(ISBLANK(DATA!K603),"NO DATA",DATA!K603)))</f>
        <v/>
      </c>
      <c r="B602" s="93" t="str">
        <f>IF($I$1&lt;&gt;"y", "",IF(ISBLANK(DATA!D603),"", IF(ISBLANK(DATA!L603),"NO DATA",DATA!L603)))</f>
        <v/>
      </c>
      <c r="C602" s="93" t="str">
        <f t="shared" si="29"/>
        <v/>
      </c>
      <c r="D602" s="93" t="str">
        <f>IF($I$1&lt;&gt;"y", "", IF(C603="", "", IFERROR(LOOKUP(2,1/(COUNTIF($D$2:D601,mergednames)=0),mergednames), "")))</f>
        <v/>
      </c>
      <c r="E602" s="93" t="str">
        <f t="shared" si="28"/>
        <v/>
      </c>
      <c r="F602" s="93" t="str">
        <f>IF($I$1&lt;&gt;"y", "", IF(A603="", "", IFERROR(LOOKUP(2,1/(COUNTIF($F$2:F601,get_country)=0),get_country), "")))</f>
        <v/>
      </c>
      <c r="G602" s="93" t="str">
        <f t="shared" si="27"/>
        <v/>
      </c>
      <c r="H602" s="67" t="str">
        <f t="array" aca="1" ref="H602" ca="1">IF($I$1&lt;&gt;"y", "", IFERROR(INDEX(countrylistsize,MATCH(SMALL(NOT(countrylistsize="")*IF(ISNUMBER(countrylistsize),COUNTIF(countrylistsize,"&lt;="&amp;countrylistsize),COUNTIF(countrylistsize,"&lt;="&amp;countrylistsize)+SUM(ISNUMBER(countrylistsize))),ROWS(F$3:F602)+SUM(ISBLANK(countrylistsize))),NOT(countrylistsize="")*IF(ISNUMBER(countrylistsize),COUNTIF(countrylistsize,"&lt;="&amp;countrylistsize),COUNTIF(countrylistsize,"&lt;="&amp;countrylistsize)+SUM(ISNUMBER(countrylistsize))),0)), ""))</f>
        <v/>
      </c>
      <c r="I602" s="70"/>
      <c r="J602" s="67" t="str">
        <f t="array" aca="1" ref="J602" ca="1">IF($I$1&lt;&gt;"y", "", IFERROR(INDEX(admin1listsize,MATCH(SMALL(NOT(admin1listsize="")*IF(ISNUMBER(admin1listsize),COUNTIF(admin1listsize,"&lt;="&amp;admin1listsize),COUNTIF(admin1listsize,"&lt;="&amp;admin1listsize)+SUM(ISNUMBER(admin1listsize))),ROWS(D$3:D602)+SUM(ISBLANK(admin1listsize))),NOT(admin1listsize="")*IF(ISNUMBER(admin1listsize),COUNTIF(admin1listsize,"&lt;="&amp;admin1listsize),COUNTIF(admin1listsize,"&lt;="&amp;admin1listsize)+SUM(ISNUMBER(admin1listsize))),0)), ""))</f>
        <v/>
      </c>
      <c r="K602" s="71"/>
    </row>
    <row r="603" spans="1:11" s="1" customFormat="1" x14ac:dyDescent="0.25">
      <c r="A603" s="93" t="str">
        <f>IF($I$1&lt;&gt;"y", "", IF(ISBLANK(DATA!D604),"",IF(ISBLANK(DATA!K604),"NO DATA",DATA!K604)))</f>
        <v/>
      </c>
      <c r="B603" s="93" t="str">
        <f>IF($I$1&lt;&gt;"y", "",IF(ISBLANK(DATA!D604),"", IF(ISBLANK(DATA!L604),"NO DATA",DATA!L604)))</f>
        <v/>
      </c>
      <c r="C603" s="93" t="str">
        <f t="shared" si="29"/>
        <v/>
      </c>
      <c r="D603" s="93" t="str">
        <f>IF($I$1&lt;&gt;"y", "", IF(C604="", "", IFERROR(LOOKUP(2,1/(COUNTIF($D$2:D602,mergednames)=0),mergednames), "")))</f>
        <v/>
      </c>
      <c r="E603" s="93" t="str">
        <f t="shared" si="28"/>
        <v/>
      </c>
      <c r="F603" s="93" t="str">
        <f>IF($I$1&lt;&gt;"y", "", IF(A604="", "", IFERROR(LOOKUP(2,1/(COUNTIF($F$2:F602,get_country)=0),get_country), "")))</f>
        <v/>
      </c>
      <c r="G603" s="93" t="str">
        <f t="shared" si="27"/>
        <v/>
      </c>
      <c r="H603" s="67" t="str">
        <f t="array" aca="1" ref="H603" ca="1">IF($I$1&lt;&gt;"y", "", IFERROR(INDEX(countrylistsize,MATCH(SMALL(NOT(countrylistsize="")*IF(ISNUMBER(countrylistsize),COUNTIF(countrylistsize,"&lt;="&amp;countrylistsize),COUNTIF(countrylistsize,"&lt;="&amp;countrylistsize)+SUM(ISNUMBER(countrylistsize))),ROWS(F$3:F603)+SUM(ISBLANK(countrylistsize))),NOT(countrylistsize="")*IF(ISNUMBER(countrylistsize),COUNTIF(countrylistsize,"&lt;="&amp;countrylistsize),COUNTIF(countrylistsize,"&lt;="&amp;countrylistsize)+SUM(ISNUMBER(countrylistsize))),0)), ""))</f>
        <v/>
      </c>
      <c r="I603" s="70"/>
      <c r="J603" s="67" t="str">
        <f t="array" aca="1" ref="J603" ca="1">IF($I$1&lt;&gt;"y", "", IFERROR(INDEX(admin1listsize,MATCH(SMALL(NOT(admin1listsize="")*IF(ISNUMBER(admin1listsize),COUNTIF(admin1listsize,"&lt;="&amp;admin1listsize),COUNTIF(admin1listsize,"&lt;="&amp;admin1listsize)+SUM(ISNUMBER(admin1listsize))),ROWS(D$3:D603)+SUM(ISBLANK(admin1listsize))),NOT(admin1listsize="")*IF(ISNUMBER(admin1listsize),COUNTIF(admin1listsize,"&lt;="&amp;admin1listsize),COUNTIF(admin1listsize,"&lt;="&amp;admin1listsize)+SUM(ISNUMBER(admin1listsize))),0)), ""))</f>
        <v/>
      </c>
      <c r="K603" s="71"/>
    </row>
    <row r="604" spans="1:11" s="1" customFormat="1" x14ac:dyDescent="0.25">
      <c r="A604" s="93" t="str">
        <f>IF($I$1&lt;&gt;"y", "", IF(ISBLANK(DATA!D605),"",IF(ISBLANK(DATA!K605),"NO DATA",DATA!K605)))</f>
        <v/>
      </c>
      <c r="B604" s="93" t="str">
        <f>IF($I$1&lt;&gt;"y", "",IF(ISBLANK(DATA!D605),"", IF(ISBLANK(DATA!L605),"NO DATA",DATA!L605)))</f>
        <v/>
      </c>
      <c r="C604" s="93" t="str">
        <f t="shared" si="29"/>
        <v/>
      </c>
      <c r="D604" s="93" t="str">
        <f>IF($I$1&lt;&gt;"y", "", IF(C605="", "", IFERROR(LOOKUP(2,1/(COUNTIF($D$2:D603,mergednames)=0),mergednames), "")))</f>
        <v/>
      </c>
      <c r="E604" s="93" t="str">
        <f t="shared" si="28"/>
        <v/>
      </c>
      <c r="F604" s="93" t="str">
        <f>IF($I$1&lt;&gt;"y", "", IF(A605="", "", IFERROR(LOOKUP(2,1/(COUNTIF($F$2:F603,get_country)=0),get_country), "")))</f>
        <v/>
      </c>
      <c r="G604" s="93" t="str">
        <f t="shared" si="27"/>
        <v/>
      </c>
      <c r="H604" s="67" t="str">
        <f t="array" aca="1" ref="H604" ca="1">IF($I$1&lt;&gt;"y", "", IFERROR(INDEX(countrylistsize,MATCH(SMALL(NOT(countrylistsize="")*IF(ISNUMBER(countrylistsize),COUNTIF(countrylistsize,"&lt;="&amp;countrylistsize),COUNTIF(countrylistsize,"&lt;="&amp;countrylistsize)+SUM(ISNUMBER(countrylistsize))),ROWS(F$3:F604)+SUM(ISBLANK(countrylistsize))),NOT(countrylistsize="")*IF(ISNUMBER(countrylistsize),COUNTIF(countrylistsize,"&lt;="&amp;countrylistsize),COUNTIF(countrylistsize,"&lt;="&amp;countrylistsize)+SUM(ISNUMBER(countrylistsize))),0)), ""))</f>
        <v/>
      </c>
      <c r="I604" s="70"/>
      <c r="J604" s="67" t="str">
        <f t="array" aca="1" ref="J604" ca="1">IF($I$1&lt;&gt;"y", "", IFERROR(INDEX(admin1listsize,MATCH(SMALL(NOT(admin1listsize="")*IF(ISNUMBER(admin1listsize),COUNTIF(admin1listsize,"&lt;="&amp;admin1listsize),COUNTIF(admin1listsize,"&lt;="&amp;admin1listsize)+SUM(ISNUMBER(admin1listsize))),ROWS(D$3:D604)+SUM(ISBLANK(admin1listsize))),NOT(admin1listsize="")*IF(ISNUMBER(admin1listsize),COUNTIF(admin1listsize,"&lt;="&amp;admin1listsize),COUNTIF(admin1listsize,"&lt;="&amp;admin1listsize)+SUM(ISNUMBER(admin1listsize))),0)), ""))</f>
        <v/>
      </c>
      <c r="K604" s="71"/>
    </row>
    <row r="605" spans="1:11" s="1" customFormat="1" x14ac:dyDescent="0.25">
      <c r="A605" s="93" t="str">
        <f>IF($I$1&lt;&gt;"y", "", IF(ISBLANK(DATA!D606),"",IF(ISBLANK(DATA!K606),"NO DATA",DATA!K606)))</f>
        <v/>
      </c>
      <c r="B605" s="93" t="str">
        <f>IF($I$1&lt;&gt;"y", "",IF(ISBLANK(DATA!D606),"", IF(ISBLANK(DATA!L606),"NO DATA",DATA!L606)))</f>
        <v/>
      </c>
      <c r="C605" s="93" t="str">
        <f t="shared" si="29"/>
        <v/>
      </c>
      <c r="D605" s="93" t="str">
        <f>IF($I$1&lt;&gt;"y", "", IF(C606="", "", IFERROR(LOOKUP(2,1/(COUNTIF($D$2:D604,mergednames)=0),mergednames), "")))</f>
        <v/>
      </c>
      <c r="E605" s="93" t="str">
        <f t="shared" si="28"/>
        <v/>
      </c>
      <c r="F605" s="93" t="str">
        <f>IF($I$1&lt;&gt;"y", "", IF(A606="", "", IFERROR(LOOKUP(2,1/(COUNTIF($F$2:F604,get_country)=0),get_country), "")))</f>
        <v/>
      </c>
      <c r="G605" s="93" t="str">
        <f t="shared" si="27"/>
        <v/>
      </c>
      <c r="H605" s="67" t="str">
        <f t="array" aca="1" ref="H605" ca="1">IF($I$1&lt;&gt;"y", "", IFERROR(INDEX(countrylistsize,MATCH(SMALL(NOT(countrylistsize="")*IF(ISNUMBER(countrylistsize),COUNTIF(countrylistsize,"&lt;="&amp;countrylistsize),COUNTIF(countrylistsize,"&lt;="&amp;countrylistsize)+SUM(ISNUMBER(countrylistsize))),ROWS(F$3:F605)+SUM(ISBLANK(countrylistsize))),NOT(countrylistsize="")*IF(ISNUMBER(countrylistsize),COUNTIF(countrylistsize,"&lt;="&amp;countrylistsize),COUNTIF(countrylistsize,"&lt;="&amp;countrylistsize)+SUM(ISNUMBER(countrylistsize))),0)), ""))</f>
        <v/>
      </c>
      <c r="I605" s="70"/>
      <c r="J605" s="67" t="str">
        <f t="array" aca="1" ref="J605" ca="1">IF($I$1&lt;&gt;"y", "", IFERROR(INDEX(admin1listsize,MATCH(SMALL(NOT(admin1listsize="")*IF(ISNUMBER(admin1listsize),COUNTIF(admin1listsize,"&lt;="&amp;admin1listsize),COUNTIF(admin1listsize,"&lt;="&amp;admin1listsize)+SUM(ISNUMBER(admin1listsize))),ROWS(D$3:D605)+SUM(ISBLANK(admin1listsize))),NOT(admin1listsize="")*IF(ISNUMBER(admin1listsize),COUNTIF(admin1listsize,"&lt;="&amp;admin1listsize),COUNTIF(admin1listsize,"&lt;="&amp;admin1listsize)+SUM(ISNUMBER(admin1listsize))),0)), ""))</f>
        <v/>
      </c>
      <c r="K605" s="71"/>
    </row>
    <row r="606" spans="1:11" s="1" customFormat="1" x14ac:dyDescent="0.25">
      <c r="A606" s="93" t="str">
        <f>IF($I$1&lt;&gt;"y", "", IF(ISBLANK(DATA!D607),"",IF(ISBLANK(DATA!K607),"NO DATA",DATA!K607)))</f>
        <v/>
      </c>
      <c r="B606" s="93" t="str">
        <f>IF($I$1&lt;&gt;"y", "",IF(ISBLANK(DATA!D607),"", IF(ISBLANK(DATA!L607),"NO DATA",DATA!L607)))</f>
        <v/>
      </c>
      <c r="C606" s="93" t="str">
        <f t="shared" si="29"/>
        <v/>
      </c>
      <c r="D606" s="93" t="str">
        <f>IF($I$1&lt;&gt;"y", "", IF(C607="", "", IFERROR(LOOKUP(2,1/(COUNTIF($D$2:D605,mergednames)=0),mergednames), "")))</f>
        <v/>
      </c>
      <c r="E606" s="93" t="str">
        <f t="shared" si="28"/>
        <v/>
      </c>
      <c r="F606" s="93" t="str">
        <f>IF($I$1&lt;&gt;"y", "", IF(A607="", "", IFERROR(LOOKUP(2,1/(COUNTIF($F$2:F605,get_country)=0),get_country), "")))</f>
        <v/>
      </c>
      <c r="G606" s="93" t="str">
        <f t="shared" si="27"/>
        <v/>
      </c>
      <c r="H606" s="67" t="str">
        <f t="array" aca="1" ref="H606" ca="1">IF($I$1&lt;&gt;"y", "", IFERROR(INDEX(countrylistsize,MATCH(SMALL(NOT(countrylistsize="")*IF(ISNUMBER(countrylistsize),COUNTIF(countrylistsize,"&lt;="&amp;countrylistsize),COUNTIF(countrylistsize,"&lt;="&amp;countrylistsize)+SUM(ISNUMBER(countrylistsize))),ROWS(F$3:F606)+SUM(ISBLANK(countrylistsize))),NOT(countrylistsize="")*IF(ISNUMBER(countrylistsize),COUNTIF(countrylistsize,"&lt;="&amp;countrylistsize),COUNTIF(countrylistsize,"&lt;="&amp;countrylistsize)+SUM(ISNUMBER(countrylistsize))),0)), ""))</f>
        <v/>
      </c>
      <c r="I606" s="70"/>
      <c r="J606" s="67" t="str">
        <f t="array" aca="1" ref="J606" ca="1">IF($I$1&lt;&gt;"y", "", IFERROR(INDEX(admin1listsize,MATCH(SMALL(NOT(admin1listsize="")*IF(ISNUMBER(admin1listsize),COUNTIF(admin1listsize,"&lt;="&amp;admin1listsize),COUNTIF(admin1listsize,"&lt;="&amp;admin1listsize)+SUM(ISNUMBER(admin1listsize))),ROWS(D$3:D606)+SUM(ISBLANK(admin1listsize))),NOT(admin1listsize="")*IF(ISNUMBER(admin1listsize),COUNTIF(admin1listsize,"&lt;="&amp;admin1listsize),COUNTIF(admin1listsize,"&lt;="&amp;admin1listsize)+SUM(ISNUMBER(admin1listsize))),0)), ""))</f>
        <v/>
      </c>
      <c r="K606" s="71"/>
    </row>
    <row r="607" spans="1:11" s="1" customFormat="1" x14ac:dyDescent="0.25">
      <c r="A607" s="93" t="str">
        <f>IF($I$1&lt;&gt;"y", "", IF(ISBLANK(DATA!D608),"",IF(ISBLANK(DATA!K608),"NO DATA",DATA!K608)))</f>
        <v/>
      </c>
      <c r="B607" s="93" t="str">
        <f>IF($I$1&lt;&gt;"y", "",IF(ISBLANK(DATA!D608),"", IF(ISBLANK(DATA!L608),"NO DATA",DATA!L608)))</f>
        <v/>
      </c>
      <c r="C607" s="93" t="str">
        <f t="shared" si="29"/>
        <v/>
      </c>
      <c r="D607" s="93" t="str">
        <f>IF($I$1&lt;&gt;"y", "", IF(C608="", "", IFERROR(LOOKUP(2,1/(COUNTIF($D$2:D606,mergednames)=0),mergednames), "")))</f>
        <v/>
      </c>
      <c r="E607" s="93" t="str">
        <f t="shared" si="28"/>
        <v/>
      </c>
      <c r="F607" s="93" t="str">
        <f>IF($I$1&lt;&gt;"y", "", IF(A608="", "", IFERROR(LOOKUP(2,1/(COUNTIF($F$2:F606,get_country)=0),get_country), "")))</f>
        <v/>
      </c>
      <c r="G607" s="93" t="str">
        <f t="shared" si="27"/>
        <v/>
      </c>
      <c r="H607" s="67" t="str">
        <f t="array" aca="1" ref="H607" ca="1">IF($I$1&lt;&gt;"y", "", IFERROR(INDEX(countrylistsize,MATCH(SMALL(NOT(countrylistsize="")*IF(ISNUMBER(countrylistsize),COUNTIF(countrylistsize,"&lt;="&amp;countrylistsize),COUNTIF(countrylistsize,"&lt;="&amp;countrylistsize)+SUM(ISNUMBER(countrylistsize))),ROWS(F$3:F607)+SUM(ISBLANK(countrylistsize))),NOT(countrylistsize="")*IF(ISNUMBER(countrylistsize),COUNTIF(countrylistsize,"&lt;="&amp;countrylistsize),COUNTIF(countrylistsize,"&lt;="&amp;countrylistsize)+SUM(ISNUMBER(countrylistsize))),0)), ""))</f>
        <v/>
      </c>
      <c r="I607" s="70"/>
      <c r="J607" s="67" t="str">
        <f t="array" aca="1" ref="J607" ca="1">IF($I$1&lt;&gt;"y", "", IFERROR(INDEX(admin1listsize,MATCH(SMALL(NOT(admin1listsize="")*IF(ISNUMBER(admin1listsize),COUNTIF(admin1listsize,"&lt;="&amp;admin1listsize),COUNTIF(admin1listsize,"&lt;="&amp;admin1listsize)+SUM(ISNUMBER(admin1listsize))),ROWS(D$3:D607)+SUM(ISBLANK(admin1listsize))),NOT(admin1listsize="")*IF(ISNUMBER(admin1listsize),COUNTIF(admin1listsize,"&lt;="&amp;admin1listsize),COUNTIF(admin1listsize,"&lt;="&amp;admin1listsize)+SUM(ISNUMBER(admin1listsize))),0)), ""))</f>
        <v/>
      </c>
      <c r="K607" s="71"/>
    </row>
    <row r="608" spans="1:11" s="1" customFormat="1" x14ac:dyDescent="0.25">
      <c r="A608" s="93" t="str">
        <f>IF($I$1&lt;&gt;"y", "", IF(ISBLANK(DATA!D609),"",IF(ISBLANK(DATA!K609),"NO DATA",DATA!K609)))</f>
        <v/>
      </c>
      <c r="B608" s="93" t="str">
        <f>IF($I$1&lt;&gt;"y", "",IF(ISBLANK(DATA!D609),"", IF(ISBLANK(DATA!L609),"NO DATA",DATA!L609)))</f>
        <v/>
      </c>
      <c r="C608" s="93" t="str">
        <f t="shared" si="29"/>
        <v/>
      </c>
      <c r="D608" s="93" t="str">
        <f>IF($I$1&lt;&gt;"y", "", IF(C609="", "", IFERROR(LOOKUP(2,1/(COUNTIF($D$2:D607,mergednames)=0),mergednames), "")))</f>
        <v/>
      </c>
      <c r="E608" s="93" t="str">
        <f t="shared" si="28"/>
        <v/>
      </c>
      <c r="F608" s="93" t="str">
        <f>IF($I$1&lt;&gt;"y", "", IF(A609="", "", IFERROR(LOOKUP(2,1/(COUNTIF($F$2:F607,get_country)=0),get_country), "")))</f>
        <v/>
      </c>
      <c r="G608" s="93" t="str">
        <f t="shared" si="27"/>
        <v/>
      </c>
      <c r="H608" s="67" t="str">
        <f t="array" aca="1" ref="H608" ca="1">IF($I$1&lt;&gt;"y", "", IFERROR(INDEX(countrylistsize,MATCH(SMALL(NOT(countrylistsize="")*IF(ISNUMBER(countrylistsize),COUNTIF(countrylistsize,"&lt;="&amp;countrylistsize),COUNTIF(countrylistsize,"&lt;="&amp;countrylistsize)+SUM(ISNUMBER(countrylistsize))),ROWS(F$3:F608)+SUM(ISBLANK(countrylistsize))),NOT(countrylistsize="")*IF(ISNUMBER(countrylistsize),COUNTIF(countrylistsize,"&lt;="&amp;countrylistsize),COUNTIF(countrylistsize,"&lt;="&amp;countrylistsize)+SUM(ISNUMBER(countrylistsize))),0)), ""))</f>
        <v/>
      </c>
      <c r="I608" s="70"/>
      <c r="J608" s="67" t="str">
        <f t="array" aca="1" ref="J608" ca="1">IF($I$1&lt;&gt;"y", "", IFERROR(INDEX(admin1listsize,MATCH(SMALL(NOT(admin1listsize="")*IF(ISNUMBER(admin1listsize),COUNTIF(admin1listsize,"&lt;="&amp;admin1listsize),COUNTIF(admin1listsize,"&lt;="&amp;admin1listsize)+SUM(ISNUMBER(admin1listsize))),ROWS(D$3:D608)+SUM(ISBLANK(admin1listsize))),NOT(admin1listsize="")*IF(ISNUMBER(admin1listsize),COUNTIF(admin1listsize,"&lt;="&amp;admin1listsize),COUNTIF(admin1listsize,"&lt;="&amp;admin1listsize)+SUM(ISNUMBER(admin1listsize))),0)), ""))</f>
        <v/>
      </c>
      <c r="K608" s="71"/>
    </row>
    <row r="609" spans="1:11" s="1" customFormat="1" x14ac:dyDescent="0.25">
      <c r="A609" s="93" t="str">
        <f>IF($I$1&lt;&gt;"y", "", IF(ISBLANK(DATA!D610),"",IF(ISBLANK(DATA!K610),"NO DATA",DATA!K610)))</f>
        <v/>
      </c>
      <c r="B609" s="93" t="str">
        <f>IF($I$1&lt;&gt;"y", "",IF(ISBLANK(DATA!D610),"", IF(ISBLANK(DATA!L610),"NO DATA",DATA!L610)))</f>
        <v/>
      </c>
      <c r="C609" s="93" t="str">
        <f t="shared" si="29"/>
        <v/>
      </c>
      <c r="D609" s="93" t="str">
        <f>IF($I$1&lt;&gt;"y", "", IF(C610="", "", IFERROR(LOOKUP(2,1/(COUNTIF($D$2:D608,mergednames)=0),mergednames), "")))</f>
        <v/>
      </c>
      <c r="E609" s="93" t="str">
        <f t="shared" si="28"/>
        <v/>
      </c>
      <c r="F609" s="93" t="str">
        <f>IF($I$1&lt;&gt;"y", "", IF(A610="", "", IFERROR(LOOKUP(2,1/(COUNTIF($F$2:F608,get_country)=0),get_country), "")))</f>
        <v/>
      </c>
      <c r="G609" s="93" t="str">
        <f t="shared" si="27"/>
        <v/>
      </c>
      <c r="H609" s="67" t="str">
        <f t="array" aca="1" ref="H609" ca="1">IF($I$1&lt;&gt;"y", "", IFERROR(INDEX(countrylistsize,MATCH(SMALL(NOT(countrylistsize="")*IF(ISNUMBER(countrylistsize),COUNTIF(countrylistsize,"&lt;="&amp;countrylistsize),COUNTIF(countrylistsize,"&lt;="&amp;countrylistsize)+SUM(ISNUMBER(countrylistsize))),ROWS(F$3:F609)+SUM(ISBLANK(countrylistsize))),NOT(countrylistsize="")*IF(ISNUMBER(countrylistsize),COUNTIF(countrylistsize,"&lt;="&amp;countrylistsize),COUNTIF(countrylistsize,"&lt;="&amp;countrylistsize)+SUM(ISNUMBER(countrylistsize))),0)), ""))</f>
        <v/>
      </c>
      <c r="I609" s="70"/>
      <c r="J609" s="67" t="str">
        <f t="array" aca="1" ref="J609" ca="1">IF($I$1&lt;&gt;"y", "", IFERROR(INDEX(admin1listsize,MATCH(SMALL(NOT(admin1listsize="")*IF(ISNUMBER(admin1listsize),COUNTIF(admin1listsize,"&lt;="&amp;admin1listsize),COUNTIF(admin1listsize,"&lt;="&amp;admin1listsize)+SUM(ISNUMBER(admin1listsize))),ROWS(D$3:D609)+SUM(ISBLANK(admin1listsize))),NOT(admin1listsize="")*IF(ISNUMBER(admin1listsize),COUNTIF(admin1listsize,"&lt;="&amp;admin1listsize),COUNTIF(admin1listsize,"&lt;="&amp;admin1listsize)+SUM(ISNUMBER(admin1listsize))),0)), ""))</f>
        <v/>
      </c>
      <c r="K609" s="71"/>
    </row>
    <row r="610" spans="1:11" s="1" customFormat="1" x14ac:dyDescent="0.25">
      <c r="A610" s="93" t="str">
        <f>IF($I$1&lt;&gt;"y", "", IF(ISBLANK(DATA!D611),"",IF(ISBLANK(DATA!K611),"NO DATA",DATA!K611)))</f>
        <v/>
      </c>
      <c r="B610" s="93" t="str">
        <f>IF($I$1&lt;&gt;"y", "",IF(ISBLANK(DATA!D611),"", IF(ISBLANK(DATA!L611),"NO DATA",DATA!L611)))</f>
        <v/>
      </c>
      <c r="C610" s="93" t="str">
        <f t="shared" si="29"/>
        <v/>
      </c>
      <c r="D610" s="93" t="str">
        <f>IF($I$1&lt;&gt;"y", "", IF(C611="", "", IFERROR(LOOKUP(2,1/(COUNTIF($D$2:D609,mergednames)=0),mergednames), "")))</f>
        <v/>
      </c>
      <c r="E610" s="93" t="str">
        <f t="shared" si="28"/>
        <v/>
      </c>
      <c r="F610" s="93" t="str">
        <f>IF($I$1&lt;&gt;"y", "", IF(A611="", "", IFERROR(LOOKUP(2,1/(COUNTIF($F$2:F609,get_country)=0),get_country), "")))</f>
        <v/>
      </c>
      <c r="G610" s="93" t="str">
        <f t="shared" si="27"/>
        <v/>
      </c>
      <c r="H610" s="67" t="str">
        <f t="array" aca="1" ref="H610" ca="1">IF($I$1&lt;&gt;"y", "", IFERROR(INDEX(countrylistsize,MATCH(SMALL(NOT(countrylistsize="")*IF(ISNUMBER(countrylistsize),COUNTIF(countrylistsize,"&lt;="&amp;countrylistsize),COUNTIF(countrylistsize,"&lt;="&amp;countrylistsize)+SUM(ISNUMBER(countrylistsize))),ROWS(F$3:F610)+SUM(ISBLANK(countrylistsize))),NOT(countrylistsize="")*IF(ISNUMBER(countrylistsize),COUNTIF(countrylistsize,"&lt;="&amp;countrylistsize),COUNTIF(countrylistsize,"&lt;="&amp;countrylistsize)+SUM(ISNUMBER(countrylistsize))),0)), ""))</f>
        <v/>
      </c>
      <c r="I610" s="70"/>
      <c r="J610" s="67" t="str">
        <f t="array" aca="1" ref="J610" ca="1">IF($I$1&lt;&gt;"y", "", IFERROR(INDEX(admin1listsize,MATCH(SMALL(NOT(admin1listsize="")*IF(ISNUMBER(admin1listsize),COUNTIF(admin1listsize,"&lt;="&amp;admin1listsize),COUNTIF(admin1listsize,"&lt;="&amp;admin1listsize)+SUM(ISNUMBER(admin1listsize))),ROWS(D$3:D610)+SUM(ISBLANK(admin1listsize))),NOT(admin1listsize="")*IF(ISNUMBER(admin1listsize),COUNTIF(admin1listsize,"&lt;="&amp;admin1listsize),COUNTIF(admin1listsize,"&lt;="&amp;admin1listsize)+SUM(ISNUMBER(admin1listsize))),0)), ""))</f>
        <v/>
      </c>
      <c r="K610" s="71"/>
    </row>
    <row r="611" spans="1:11" s="1" customFormat="1" x14ac:dyDescent="0.25">
      <c r="A611" s="93" t="str">
        <f>IF($I$1&lt;&gt;"y", "", IF(ISBLANK(DATA!D612),"",IF(ISBLANK(DATA!K612),"NO DATA",DATA!K612)))</f>
        <v/>
      </c>
      <c r="B611" s="93" t="str">
        <f>IF($I$1&lt;&gt;"y", "",IF(ISBLANK(DATA!D612),"", IF(ISBLANK(DATA!L612),"NO DATA",DATA!L612)))</f>
        <v/>
      </c>
      <c r="C611" s="93" t="str">
        <f t="shared" si="29"/>
        <v/>
      </c>
      <c r="D611" s="93" t="str">
        <f>IF($I$1&lt;&gt;"y", "", IF(C612="", "", IFERROR(LOOKUP(2,1/(COUNTIF($D$2:D610,mergednames)=0),mergednames), "")))</f>
        <v/>
      </c>
      <c r="E611" s="93" t="str">
        <f t="shared" si="28"/>
        <v/>
      </c>
      <c r="F611" s="93" t="str">
        <f>IF($I$1&lt;&gt;"y", "", IF(A612="", "", IFERROR(LOOKUP(2,1/(COUNTIF($F$2:F610,get_country)=0),get_country), "")))</f>
        <v/>
      </c>
      <c r="G611" s="93" t="str">
        <f t="shared" si="27"/>
        <v/>
      </c>
      <c r="H611" s="67" t="str">
        <f t="array" aca="1" ref="H611" ca="1">IF($I$1&lt;&gt;"y", "", IFERROR(INDEX(countrylistsize,MATCH(SMALL(NOT(countrylistsize="")*IF(ISNUMBER(countrylistsize),COUNTIF(countrylistsize,"&lt;="&amp;countrylistsize),COUNTIF(countrylistsize,"&lt;="&amp;countrylistsize)+SUM(ISNUMBER(countrylistsize))),ROWS(F$3:F611)+SUM(ISBLANK(countrylistsize))),NOT(countrylistsize="")*IF(ISNUMBER(countrylistsize),COUNTIF(countrylistsize,"&lt;="&amp;countrylistsize),COUNTIF(countrylistsize,"&lt;="&amp;countrylistsize)+SUM(ISNUMBER(countrylistsize))),0)), ""))</f>
        <v/>
      </c>
      <c r="I611" s="70"/>
      <c r="J611" s="67" t="str">
        <f t="array" aca="1" ref="J611" ca="1">IF($I$1&lt;&gt;"y", "", IFERROR(INDEX(admin1listsize,MATCH(SMALL(NOT(admin1listsize="")*IF(ISNUMBER(admin1listsize),COUNTIF(admin1listsize,"&lt;="&amp;admin1listsize),COUNTIF(admin1listsize,"&lt;="&amp;admin1listsize)+SUM(ISNUMBER(admin1listsize))),ROWS(D$3:D611)+SUM(ISBLANK(admin1listsize))),NOT(admin1listsize="")*IF(ISNUMBER(admin1listsize),COUNTIF(admin1listsize,"&lt;="&amp;admin1listsize),COUNTIF(admin1listsize,"&lt;="&amp;admin1listsize)+SUM(ISNUMBER(admin1listsize))),0)), ""))</f>
        <v/>
      </c>
      <c r="K611" s="71"/>
    </row>
    <row r="612" spans="1:11" s="1" customFormat="1" x14ac:dyDescent="0.25">
      <c r="A612" s="93" t="str">
        <f>IF($I$1&lt;&gt;"y", "", IF(ISBLANK(DATA!D613),"",IF(ISBLANK(DATA!K613),"NO DATA",DATA!K613)))</f>
        <v/>
      </c>
      <c r="B612" s="93" t="str">
        <f>IF($I$1&lt;&gt;"y", "",IF(ISBLANK(DATA!D613),"", IF(ISBLANK(DATA!L613),"NO DATA",DATA!L613)))</f>
        <v/>
      </c>
      <c r="C612" s="93" t="str">
        <f t="shared" si="29"/>
        <v/>
      </c>
      <c r="D612" s="93" t="str">
        <f>IF($I$1&lt;&gt;"y", "", IF(C613="", "", IFERROR(LOOKUP(2,1/(COUNTIF($D$2:D611,mergednames)=0),mergednames), "")))</f>
        <v/>
      </c>
      <c r="E612" s="93" t="str">
        <f t="shared" si="28"/>
        <v/>
      </c>
      <c r="F612" s="93" t="str">
        <f>IF($I$1&lt;&gt;"y", "", IF(A613="", "", IFERROR(LOOKUP(2,1/(COUNTIF($F$2:F611,get_country)=0),get_country), "")))</f>
        <v/>
      </c>
      <c r="G612" s="93" t="str">
        <f t="shared" si="27"/>
        <v/>
      </c>
      <c r="H612" s="67" t="str">
        <f t="array" aca="1" ref="H612" ca="1">IF($I$1&lt;&gt;"y", "", IFERROR(INDEX(countrylistsize,MATCH(SMALL(NOT(countrylistsize="")*IF(ISNUMBER(countrylistsize),COUNTIF(countrylistsize,"&lt;="&amp;countrylistsize),COUNTIF(countrylistsize,"&lt;="&amp;countrylistsize)+SUM(ISNUMBER(countrylistsize))),ROWS(F$3:F612)+SUM(ISBLANK(countrylistsize))),NOT(countrylistsize="")*IF(ISNUMBER(countrylistsize),COUNTIF(countrylistsize,"&lt;="&amp;countrylistsize),COUNTIF(countrylistsize,"&lt;="&amp;countrylistsize)+SUM(ISNUMBER(countrylistsize))),0)), ""))</f>
        <v/>
      </c>
      <c r="I612" s="70"/>
      <c r="J612" s="67" t="str">
        <f t="array" aca="1" ref="J612" ca="1">IF($I$1&lt;&gt;"y", "", IFERROR(INDEX(admin1listsize,MATCH(SMALL(NOT(admin1listsize="")*IF(ISNUMBER(admin1listsize),COUNTIF(admin1listsize,"&lt;="&amp;admin1listsize),COUNTIF(admin1listsize,"&lt;="&amp;admin1listsize)+SUM(ISNUMBER(admin1listsize))),ROWS(D$3:D612)+SUM(ISBLANK(admin1listsize))),NOT(admin1listsize="")*IF(ISNUMBER(admin1listsize),COUNTIF(admin1listsize,"&lt;="&amp;admin1listsize),COUNTIF(admin1listsize,"&lt;="&amp;admin1listsize)+SUM(ISNUMBER(admin1listsize))),0)), ""))</f>
        <v/>
      </c>
      <c r="K612" s="71"/>
    </row>
    <row r="613" spans="1:11" s="1" customFormat="1" x14ac:dyDescent="0.25">
      <c r="A613" s="93" t="str">
        <f>IF($I$1&lt;&gt;"y", "", IF(ISBLANK(DATA!D614),"",IF(ISBLANK(DATA!K614),"NO DATA",DATA!K614)))</f>
        <v/>
      </c>
      <c r="B613" s="93" t="str">
        <f>IF($I$1&lt;&gt;"y", "",IF(ISBLANK(DATA!D614),"", IF(ISBLANK(DATA!L614),"NO DATA",DATA!L614)))</f>
        <v/>
      </c>
      <c r="C613" s="93" t="str">
        <f t="shared" si="29"/>
        <v/>
      </c>
      <c r="D613" s="93" t="str">
        <f>IF($I$1&lt;&gt;"y", "", IF(C614="", "", IFERROR(LOOKUP(2,1/(COUNTIF($D$2:D612,mergednames)=0),mergednames), "")))</f>
        <v/>
      </c>
      <c r="E613" s="93" t="str">
        <f t="shared" si="28"/>
        <v/>
      </c>
      <c r="F613" s="93" t="str">
        <f>IF($I$1&lt;&gt;"y", "", IF(A614="", "", IFERROR(LOOKUP(2,1/(COUNTIF($F$2:F612,get_country)=0),get_country), "")))</f>
        <v/>
      </c>
      <c r="G613" s="93" t="str">
        <f t="shared" si="27"/>
        <v/>
      </c>
      <c r="H613" s="67" t="str">
        <f t="array" aca="1" ref="H613" ca="1">IF($I$1&lt;&gt;"y", "", IFERROR(INDEX(countrylistsize,MATCH(SMALL(NOT(countrylistsize="")*IF(ISNUMBER(countrylistsize),COUNTIF(countrylistsize,"&lt;="&amp;countrylistsize),COUNTIF(countrylistsize,"&lt;="&amp;countrylistsize)+SUM(ISNUMBER(countrylistsize))),ROWS(F$3:F613)+SUM(ISBLANK(countrylistsize))),NOT(countrylistsize="")*IF(ISNUMBER(countrylistsize),COUNTIF(countrylistsize,"&lt;="&amp;countrylistsize),COUNTIF(countrylistsize,"&lt;="&amp;countrylistsize)+SUM(ISNUMBER(countrylistsize))),0)), ""))</f>
        <v/>
      </c>
      <c r="I613" s="70"/>
      <c r="J613" s="67" t="str">
        <f t="array" aca="1" ref="J613" ca="1">IF($I$1&lt;&gt;"y", "", IFERROR(INDEX(admin1listsize,MATCH(SMALL(NOT(admin1listsize="")*IF(ISNUMBER(admin1listsize),COUNTIF(admin1listsize,"&lt;="&amp;admin1listsize),COUNTIF(admin1listsize,"&lt;="&amp;admin1listsize)+SUM(ISNUMBER(admin1listsize))),ROWS(D$3:D613)+SUM(ISBLANK(admin1listsize))),NOT(admin1listsize="")*IF(ISNUMBER(admin1listsize),COUNTIF(admin1listsize,"&lt;="&amp;admin1listsize),COUNTIF(admin1listsize,"&lt;="&amp;admin1listsize)+SUM(ISNUMBER(admin1listsize))),0)), ""))</f>
        <v/>
      </c>
      <c r="K613" s="71"/>
    </row>
    <row r="614" spans="1:11" s="1" customFormat="1" x14ac:dyDescent="0.25">
      <c r="A614" s="93" t="str">
        <f>IF($I$1&lt;&gt;"y", "", IF(ISBLANK(DATA!D615),"",IF(ISBLANK(DATA!K615),"NO DATA",DATA!K615)))</f>
        <v/>
      </c>
      <c r="B614" s="93" t="str">
        <f>IF($I$1&lt;&gt;"y", "",IF(ISBLANK(DATA!D615),"", IF(ISBLANK(DATA!L615),"NO DATA",DATA!L615)))</f>
        <v/>
      </c>
      <c r="C614" s="93" t="str">
        <f t="shared" si="29"/>
        <v/>
      </c>
      <c r="D614" s="93" t="str">
        <f>IF($I$1&lt;&gt;"y", "", IF(C615="", "", IFERROR(LOOKUP(2,1/(COUNTIF($D$2:D613,mergednames)=0),mergednames), "")))</f>
        <v/>
      </c>
      <c r="E614" s="93" t="str">
        <f t="shared" si="28"/>
        <v/>
      </c>
      <c r="F614" s="93" t="str">
        <f>IF($I$1&lt;&gt;"y", "", IF(A615="", "", IFERROR(LOOKUP(2,1/(COUNTIF($F$2:F613,get_country)=0),get_country), "")))</f>
        <v/>
      </c>
      <c r="G614" s="93" t="str">
        <f t="shared" si="27"/>
        <v/>
      </c>
      <c r="H614" s="67" t="str">
        <f t="array" aca="1" ref="H614" ca="1">IF($I$1&lt;&gt;"y", "", IFERROR(INDEX(countrylistsize,MATCH(SMALL(NOT(countrylistsize="")*IF(ISNUMBER(countrylistsize),COUNTIF(countrylistsize,"&lt;="&amp;countrylistsize),COUNTIF(countrylistsize,"&lt;="&amp;countrylistsize)+SUM(ISNUMBER(countrylistsize))),ROWS(F$3:F614)+SUM(ISBLANK(countrylistsize))),NOT(countrylistsize="")*IF(ISNUMBER(countrylistsize),COUNTIF(countrylistsize,"&lt;="&amp;countrylistsize),COUNTIF(countrylistsize,"&lt;="&amp;countrylistsize)+SUM(ISNUMBER(countrylistsize))),0)), ""))</f>
        <v/>
      </c>
      <c r="I614" s="70"/>
      <c r="J614" s="67" t="str">
        <f t="array" aca="1" ref="J614" ca="1">IF($I$1&lt;&gt;"y", "", IFERROR(INDEX(admin1listsize,MATCH(SMALL(NOT(admin1listsize="")*IF(ISNUMBER(admin1listsize),COUNTIF(admin1listsize,"&lt;="&amp;admin1listsize),COUNTIF(admin1listsize,"&lt;="&amp;admin1listsize)+SUM(ISNUMBER(admin1listsize))),ROWS(D$3:D614)+SUM(ISBLANK(admin1listsize))),NOT(admin1listsize="")*IF(ISNUMBER(admin1listsize),COUNTIF(admin1listsize,"&lt;="&amp;admin1listsize),COUNTIF(admin1listsize,"&lt;="&amp;admin1listsize)+SUM(ISNUMBER(admin1listsize))),0)), ""))</f>
        <v/>
      </c>
      <c r="K614" s="71"/>
    </row>
    <row r="615" spans="1:11" s="1" customFormat="1" x14ac:dyDescent="0.25">
      <c r="A615" s="93" t="str">
        <f>IF($I$1&lt;&gt;"y", "", IF(ISBLANK(DATA!D616),"",IF(ISBLANK(DATA!K616),"NO DATA",DATA!K616)))</f>
        <v/>
      </c>
      <c r="B615" s="93" t="str">
        <f>IF($I$1&lt;&gt;"y", "",IF(ISBLANK(DATA!D616),"", IF(ISBLANK(DATA!L616),"NO DATA",DATA!L616)))</f>
        <v/>
      </c>
      <c r="C615" s="93" t="str">
        <f t="shared" si="29"/>
        <v/>
      </c>
      <c r="D615" s="93" t="str">
        <f>IF($I$1&lt;&gt;"y", "", IF(C616="", "", IFERROR(LOOKUP(2,1/(COUNTIF($D$2:D614,mergednames)=0),mergednames), "")))</f>
        <v/>
      </c>
      <c r="E615" s="93" t="str">
        <f t="shared" si="28"/>
        <v/>
      </c>
      <c r="F615" s="93" t="str">
        <f>IF($I$1&lt;&gt;"y", "", IF(A616="", "", IFERROR(LOOKUP(2,1/(COUNTIF($F$2:F614,get_country)=0),get_country), "")))</f>
        <v/>
      </c>
      <c r="G615" s="93" t="str">
        <f t="shared" si="27"/>
        <v/>
      </c>
      <c r="H615" s="67" t="str">
        <f t="array" aca="1" ref="H615" ca="1">IF($I$1&lt;&gt;"y", "", IFERROR(INDEX(countrylistsize,MATCH(SMALL(NOT(countrylistsize="")*IF(ISNUMBER(countrylistsize),COUNTIF(countrylistsize,"&lt;="&amp;countrylistsize),COUNTIF(countrylistsize,"&lt;="&amp;countrylistsize)+SUM(ISNUMBER(countrylistsize))),ROWS(F$3:F615)+SUM(ISBLANK(countrylistsize))),NOT(countrylistsize="")*IF(ISNUMBER(countrylistsize),COUNTIF(countrylistsize,"&lt;="&amp;countrylistsize),COUNTIF(countrylistsize,"&lt;="&amp;countrylistsize)+SUM(ISNUMBER(countrylistsize))),0)), ""))</f>
        <v/>
      </c>
      <c r="I615" s="70"/>
      <c r="J615" s="67" t="str">
        <f t="array" aca="1" ref="J615" ca="1">IF($I$1&lt;&gt;"y", "", IFERROR(INDEX(admin1listsize,MATCH(SMALL(NOT(admin1listsize="")*IF(ISNUMBER(admin1listsize),COUNTIF(admin1listsize,"&lt;="&amp;admin1listsize),COUNTIF(admin1listsize,"&lt;="&amp;admin1listsize)+SUM(ISNUMBER(admin1listsize))),ROWS(D$3:D615)+SUM(ISBLANK(admin1listsize))),NOT(admin1listsize="")*IF(ISNUMBER(admin1listsize),COUNTIF(admin1listsize,"&lt;="&amp;admin1listsize),COUNTIF(admin1listsize,"&lt;="&amp;admin1listsize)+SUM(ISNUMBER(admin1listsize))),0)), ""))</f>
        <v/>
      </c>
      <c r="K615" s="71"/>
    </row>
    <row r="616" spans="1:11" s="1" customFormat="1" x14ac:dyDescent="0.25">
      <c r="A616" s="93" t="str">
        <f>IF($I$1&lt;&gt;"y", "", IF(ISBLANK(DATA!D617),"",IF(ISBLANK(DATA!K617),"NO DATA",DATA!K617)))</f>
        <v/>
      </c>
      <c r="B616" s="93" t="str">
        <f>IF($I$1&lt;&gt;"y", "",IF(ISBLANK(DATA!D617),"", IF(ISBLANK(DATA!L617),"NO DATA",DATA!L617)))</f>
        <v/>
      </c>
      <c r="C616" s="93" t="str">
        <f t="shared" si="29"/>
        <v/>
      </c>
      <c r="D616" s="93" t="str">
        <f>IF($I$1&lt;&gt;"y", "", IF(C617="", "", IFERROR(LOOKUP(2,1/(COUNTIF($D$2:D615,mergednames)=0),mergednames), "")))</f>
        <v/>
      </c>
      <c r="E616" s="93" t="str">
        <f t="shared" si="28"/>
        <v/>
      </c>
      <c r="F616" s="93" t="str">
        <f>IF($I$1&lt;&gt;"y", "", IF(A617="", "", IFERROR(LOOKUP(2,1/(COUNTIF($F$2:F615,get_country)=0),get_country), "")))</f>
        <v/>
      </c>
      <c r="G616" s="93" t="str">
        <f t="shared" si="27"/>
        <v/>
      </c>
      <c r="H616" s="67" t="str">
        <f t="array" aca="1" ref="H616" ca="1">IF($I$1&lt;&gt;"y", "", IFERROR(INDEX(countrylistsize,MATCH(SMALL(NOT(countrylistsize="")*IF(ISNUMBER(countrylistsize),COUNTIF(countrylistsize,"&lt;="&amp;countrylistsize),COUNTIF(countrylistsize,"&lt;="&amp;countrylistsize)+SUM(ISNUMBER(countrylistsize))),ROWS(F$3:F616)+SUM(ISBLANK(countrylistsize))),NOT(countrylistsize="")*IF(ISNUMBER(countrylistsize),COUNTIF(countrylistsize,"&lt;="&amp;countrylistsize),COUNTIF(countrylistsize,"&lt;="&amp;countrylistsize)+SUM(ISNUMBER(countrylistsize))),0)), ""))</f>
        <v/>
      </c>
      <c r="I616" s="70"/>
      <c r="J616" s="67" t="str">
        <f t="array" aca="1" ref="J616" ca="1">IF($I$1&lt;&gt;"y", "", IFERROR(INDEX(admin1listsize,MATCH(SMALL(NOT(admin1listsize="")*IF(ISNUMBER(admin1listsize),COUNTIF(admin1listsize,"&lt;="&amp;admin1listsize),COUNTIF(admin1listsize,"&lt;="&amp;admin1listsize)+SUM(ISNUMBER(admin1listsize))),ROWS(D$3:D616)+SUM(ISBLANK(admin1listsize))),NOT(admin1listsize="")*IF(ISNUMBER(admin1listsize),COUNTIF(admin1listsize,"&lt;="&amp;admin1listsize),COUNTIF(admin1listsize,"&lt;="&amp;admin1listsize)+SUM(ISNUMBER(admin1listsize))),0)), ""))</f>
        <v/>
      </c>
      <c r="K616" s="71"/>
    </row>
    <row r="617" spans="1:11" s="1" customFormat="1" x14ac:dyDescent="0.25">
      <c r="A617" s="93" t="str">
        <f>IF($I$1&lt;&gt;"y", "", IF(ISBLANK(DATA!D618),"",IF(ISBLANK(DATA!K618),"NO DATA",DATA!K618)))</f>
        <v/>
      </c>
      <c r="B617" s="93" t="str">
        <f>IF($I$1&lt;&gt;"y", "",IF(ISBLANK(DATA!D618),"", IF(ISBLANK(DATA!L618),"NO DATA",DATA!L618)))</f>
        <v/>
      </c>
      <c r="C617" s="93" t="str">
        <f t="shared" si="29"/>
        <v/>
      </c>
      <c r="D617" s="93" t="str">
        <f>IF($I$1&lt;&gt;"y", "", IF(C618="", "", IFERROR(LOOKUP(2,1/(COUNTIF($D$2:D616,mergednames)=0),mergednames), "")))</f>
        <v/>
      </c>
      <c r="E617" s="93" t="str">
        <f t="shared" si="28"/>
        <v/>
      </c>
      <c r="F617" s="93" t="str">
        <f>IF($I$1&lt;&gt;"y", "", IF(A618="", "", IFERROR(LOOKUP(2,1/(COUNTIF($F$2:F616,get_country)=0),get_country), "")))</f>
        <v/>
      </c>
      <c r="G617" s="93" t="str">
        <f t="shared" si="27"/>
        <v/>
      </c>
      <c r="H617" s="67" t="str">
        <f t="array" aca="1" ref="H617" ca="1">IF($I$1&lt;&gt;"y", "", IFERROR(INDEX(countrylistsize,MATCH(SMALL(NOT(countrylistsize="")*IF(ISNUMBER(countrylistsize),COUNTIF(countrylistsize,"&lt;="&amp;countrylistsize),COUNTIF(countrylistsize,"&lt;="&amp;countrylistsize)+SUM(ISNUMBER(countrylistsize))),ROWS(F$3:F617)+SUM(ISBLANK(countrylistsize))),NOT(countrylistsize="")*IF(ISNUMBER(countrylistsize),COUNTIF(countrylistsize,"&lt;="&amp;countrylistsize),COUNTIF(countrylistsize,"&lt;="&amp;countrylistsize)+SUM(ISNUMBER(countrylistsize))),0)), ""))</f>
        <v/>
      </c>
      <c r="I617" s="70"/>
      <c r="J617" s="67" t="str">
        <f t="array" aca="1" ref="J617" ca="1">IF($I$1&lt;&gt;"y", "", IFERROR(INDEX(admin1listsize,MATCH(SMALL(NOT(admin1listsize="")*IF(ISNUMBER(admin1listsize),COUNTIF(admin1listsize,"&lt;="&amp;admin1listsize),COUNTIF(admin1listsize,"&lt;="&amp;admin1listsize)+SUM(ISNUMBER(admin1listsize))),ROWS(D$3:D617)+SUM(ISBLANK(admin1listsize))),NOT(admin1listsize="")*IF(ISNUMBER(admin1listsize),COUNTIF(admin1listsize,"&lt;="&amp;admin1listsize),COUNTIF(admin1listsize,"&lt;="&amp;admin1listsize)+SUM(ISNUMBER(admin1listsize))),0)), ""))</f>
        <v/>
      </c>
      <c r="K617" s="71"/>
    </row>
    <row r="618" spans="1:11" s="1" customFormat="1" x14ac:dyDescent="0.25">
      <c r="A618" s="93" t="str">
        <f>IF($I$1&lt;&gt;"y", "", IF(ISBLANK(DATA!D619),"",IF(ISBLANK(DATA!K619),"NO DATA",DATA!K619)))</f>
        <v/>
      </c>
      <c r="B618" s="93" t="str">
        <f>IF($I$1&lt;&gt;"y", "",IF(ISBLANK(DATA!D619),"", IF(ISBLANK(DATA!L619),"NO DATA",DATA!L619)))</f>
        <v/>
      </c>
      <c r="C618" s="93" t="str">
        <f t="shared" si="29"/>
        <v/>
      </c>
      <c r="D618" s="93" t="str">
        <f>IF($I$1&lt;&gt;"y", "", IF(C619="", "", IFERROR(LOOKUP(2,1/(COUNTIF($D$2:D617,mergednames)=0),mergednames), "")))</f>
        <v/>
      </c>
      <c r="E618" s="93" t="str">
        <f t="shared" si="28"/>
        <v/>
      </c>
      <c r="F618" s="93" t="str">
        <f>IF($I$1&lt;&gt;"y", "", IF(A619="", "", IFERROR(LOOKUP(2,1/(COUNTIF($F$2:F617,get_country)=0),get_country), "")))</f>
        <v/>
      </c>
      <c r="G618" s="93" t="str">
        <f t="shared" si="27"/>
        <v/>
      </c>
      <c r="H618" s="67" t="str">
        <f t="array" aca="1" ref="H618" ca="1">IF($I$1&lt;&gt;"y", "", IFERROR(INDEX(countrylistsize,MATCH(SMALL(NOT(countrylistsize="")*IF(ISNUMBER(countrylistsize),COUNTIF(countrylistsize,"&lt;="&amp;countrylistsize),COUNTIF(countrylistsize,"&lt;="&amp;countrylistsize)+SUM(ISNUMBER(countrylistsize))),ROWS(F$3:F618)+SUM(ISBLANK(countrylistsize))),NOT(countrylistsize="")*IF(ISNUMBER(countrylistsize),COUNTIF(countrylistsize,"&lt;="&amp;countrylistsize),COUNTIF(countrylistsize,"&lt;="&amp;countrylistsize)+SUM(ISNUMBER(countrylistsize))),0)), ""))</f>
        <v/>
      </c>
      <c r="I618" s="70"/>
      <c r="J618" s="67" t="str">
        <f t="array" aca="1" ref="J618" ca="1">IF($I$1&lt;&gt;"y", "", IFERROR(INDEX(admin1listsize,MATCH(SMALL(NOT(admin1listsize="")*IF(ISNUMBER(admin1listsize),COUNTIF(admin1listsize,"&lt;="&amp;admin1listsize),COUNTIF(admin1listsize,"&lt;="&amp;admin1listsize)+SUM(ISNUMBER(admin1listsize))),ROWS(D$3:D618)+SUM(ISBLANK(admin1listsize))),NOT(admin1listsize="")*IF(ISNUMBER(admin1listsize),COUNTIF(admin1listsize,"&lt;="&amp;admin1listsize),COUNTIF(admin1listsize,"&lt;="&amp;admin1listsize)+SUM(ISNUMBER(admin1listsize))),0)), ""))</f>
        <v/>
      </c>
      <c r="K618" s="71"/>
    </row>
    <row r="619" spans="1:11" s="1" customFormat="1" x14ac:dyDescent="0.25">
      <c r="A619" s="93" t="str">
        <f>IF($I$1&lt;&gt;"y", "", IF(ISBLANK(DATA!D620),"",IF(ISBLANK(DATA!K620),"NO DATA",DATA!K620)))</f>
        <v/>
      </c>
      <c r="B619" s="93" t="str">
        <f>IF($I$1&lt;&gt;"y", "",IF(ISBLANK(DATA!D620),"", IF(ISBLANK(DATA!L620),"NO DATA",DATA!L620)))</f>
        <v/>
      </c>
      <c r="C619" s="93" t="str">
        <f t="shared" si="29"/>
        <v/>
      </c>
      <c r="D619" s="93" t="str">
        <f>IF($I$1&lt;&gt;"y", "", IF(C620="", "", IFERROR(LOOKUP(2,1/(COUNTIF($D$2:D618,mergednames)=0),mergednames), "")))</f>
        <v/>
      </c>
      <c r="E619" s="93" t="str">
        <f t="shared" si="28"/>
        <v/>
      </c>
      <c r="F619" s="93" t="str">
        <f>IF($I$1&lt;&gt;"y", "", IF(A620="", "", IFERROR(LOOKUP(2,1/(COUNTIF($F$2:F618,get_country)=0),get_country), "")))</f>
        <v/>
      </c>
      <c r="G619" s="93" t="str">
        <f t="shared" si="27"/>
        <v/>
      </c>
      <c r="H619" s="67" t="str">
        <f t="array" aca="1" ref="H619" ca="1">IF($I$1&lt;&gt;"y", "", IFERROR(INDEX(countrylistsize,MATCH(SMALL(NOT(countrylistsize="")*IF(ISNUMBER(countrylistsize),COUNTIF(countrylistsize,"&lt;="&amp;countrylistsize),COUNTIF(countrylistsize,"&lt;="&amp;countrylistsize)+SUM(ISNUMBER(countrylistsize))),ROWS(F$3:F619)+SUM(ISBLANK(countrylistsize))),NOT(countrylistsize="")*IF(ISNUMBER(countrylistsize),COUNTIF(countrylistsize,"&lt;="&amp;countrylistsize),COUNTIF(countrylistsize,"&lt;="&amp;countrylistsize)+SUM(ISNUMBER(countrylistsize))),0)), ""))</f>
        <v/>
      </c>
      <c r="I619" s="70"/>
      <c r="J619" s="67" t="str">
        <f t="array" aca="1" ref="J619" ca="1">IF($I$1&lt;&gt;"y", "", IFERROR(INDEX(admin1listsize,MATCH(SMALL(NOT(admin1listsize="")*IF(ISNUMBER(admin1listsize),COUNTIF(admin1listsize,"&lt;="&amp;admin1listsize),COUNTIF(admin1listsize,"&lt;="&amp;admin1listsize)+SUM(ISNUMBER(admin1listsize))),ROWS(D$3:D619)+SUM(ISBLANK(admin1listsize))),NOT(admin1listsize="")*IF(ISNUMBER(admin1listsize),COUNTIF(admin1listsize,"&lt;="&amp;admin1listsize),COUNTIF(admin1listsize,"&lt;="&amp;admin1listsize)+SUM(ISNUMBER(admin1listsize))),0)), ""))</f>
        <v/>
      </c>
      <c r="K619" s="71"/>
    </row>
    <row r="620" spans="1:11" s="1" customFormat="1" x14ac:dyDescent="0.25">
      <c r="A620" s="93" t="str">
        <f>IF($I$1&lt;&gt;"y", "", IF(ISBLANK(DATA!D621),"",IF(ISBLANK(DATA!K621),"NO DATA",DATA!K621)))</f>
        <v/>
      </c>
      <c r="B620" s="93" t="str">
        <f>IF($I$1&lt;&gt;"y", "",IF(ISBLANK(DATA!D621),"", IF(ISBLANK(DATA!L621),"NO DATA",DATA!L621)))</f>
        <v/>
      </c>
      <c r="C620" s="93" t="str">
        <f t="shared" si="29"/>
        <v/>
      </c>
      <c r="D620" s="93" t="str">
        <f>IF($I$1&lt;&gt;"y", "", IF(C621="", "", IFERROR(LOOKUP(2,1/(COUNTIF($D$2:D619,mergednames)=0),mergednames), "")))</f>
        <v/>
      </c>
      <c r="E620" s="93" t="str">
        <f t="shared" si="28"/>
        <v/>
      </c>
      <c r="F620" s="93" t="str">
        <f>IF($I$1&lt;&gt;"y", "", IF(A621="", "", IFERROR(LOOKUP(2,1/(COUNTIF($F$2:F619,get_country)=0),get_country), "")))</f>
        <v/>
      </c>
      <c r="G620" s="93" t="str">
        <f t="shared" si="27"/>
        <v/>
      </c>
      <c r="H620" s="67" t="str">
        <f t="array" aca="1" ref="H620" ca="1">IF($I$1&lt;&gt;"y", "", IFERROR(INDEX(countrylistsize,MATCH(SMALL(NOT(countrylistsize="")*IF(ISNUMBER(countrylistsize),COUNTIF(countrylistsize,"&lt;="&amp;countrylistsize),COUNTIF(countrylistsize,"&lt;="&amp;countrylistsize)+SUM(ISNUMBER(countrylistsize))),ROWS(F$3:F620)+SUM(ISBLANK(countrylistsize))),NOT(countrylistsize="")*IF(ISNUMBER(countrylistsize),COUNTIF(countrylistsize,"&lt;="&amp;countrylistsize),COUNTIF(countrylistsize,"&lt;="&amp;countrylistsize)+SUM(ISNUMBER(countrylistsize))),0)), ""))</f>
        <v/>
      </c>
      <c r="I620" s="70"/>
      <c r="J620" s="67" t="str">
        <f t="array" aca="1" ref="J620" ca="1">IF($I$1&lt;&gt;"y", "", IFERROR(INDEX(admin1listsize,MATCH(SMALL(NOT(admin1listsize="")*IF(ISNUMBER(admin1listsize),COUNTIF(admin1listsize,"&lt;="&amp;admin1listsize),COUNTIF(admin1listsize,"&lt;="&amp;admin1listsize)+SUM(ISNUMBER(admin1listsize))),ROWS(D$3:D620)+SUM(ISBLANK(admin1listsize))),NOT(admin1listsize="")*IF(ISNUMBER(admin1listsize),COUNTIF(admin1listsize,"&lt;="&amp;admin1listsize),COUNTIF(admin1listsize,"&lt;="&amp;admin1listsize)+SUM(ISNUMBER(admin1listsize))),0)), ""))</f>
        <v/>
      </c>
      <c r="K620" s="71"/>
    </row>
    <row r="621" spans="1:11" s="1" customFormat="1" x14ac:dyDescent="0.25">
      <c r="A621" s="93" t="str">
        <f>IF($I$1&lt;&gt;"y", "", IF(ISBLANK(DATA!D622),"",IF(ISBLANK(DATA!K622),"NO DATA",DATA!K622)))</f>
        <v/>
      </c>
      <c r="B621" s="93" t="str">
        <f>IF($I$1&lt;&gt;"y", "",IF(ISBLANK(DATA!D622),"", IF(ISBLANK(DATA!L622),"NO DATA",DATA!L622)))</f>
        <v/>
      </c>
      <c r="C621" s="93" t="str">
        <f t="shared" si="29"/>
        <v/>
      </c>
      <c r="D621" s="93" t="str">
        <f>IF($I$1&lt;&gt;"y", "", IF(C622="", "", IFERROR(LOOKUP(2,1/(COUNTIF($D$2:D620,mergednames)=0),mergednames), "")))</f>
        <v/>
      </c>
      <c r="E621" s="93" t="str">
        <f t="shared" si="28"/>
        <v/>
      </c>
      <c r="F621" s="93" t="str">
        <f>IF($I$1&lt;&gt;"y", "", IF(A622="", "", IFERROR(LOOKUP(2,1/(COUNTIF($F$2:F620,get_country)=0),get_country), "")))</f>
        <v/>
      </c>
      <c r="G621" s="93" t="str">
        <f t="shared" si="27"/>
        <v/>
      </c>
      <c r="H621" s="67" t="str">
        <f t="array" aca="1" ref="H621" ca="1">IF($I$1&lt;&gt;"y", "", IFERROR(INDEX(countrylistsize,MATCH(SMALL(NOT(countrylistsize="")*IF(ISNUMBER(countrylistsize),COUNTIF(countrylistsize,"&lt;="&amp;countrylistsize),COUNTIF(countrylistsize,"&lt;="&amp;countrylistsize)+SUM(ISNUMBER(countrylistsize))),ROWS(F$3:F621)+SUM(ISBLANK(countrylistsize))),NOT(countrylistsize="")*IF(ISNUMBER(countrylistsize),COUNTIF(countrylistsize,"&lt;="&amp;countrylistsize),COUNTIF(countrylistsize,"&lt;="&amp;countrylistsize)+SUM(ISNUMBER(countrylistsize))),0)), ""))</f>
        <v/>
      </c>
      <c r="I621" s="70"/>
      <c r="J621" s="67" t="str">
        <f t="array" aca="1" ref="J621" ca="1">IF($I$1&lt;&gt;"y", "", IFERROR(INDEX(admin1listsize,MATCH(SMALL(NOT(admin1listsize="")*IF(ISNUMBER(admin1listsize),COUNTIF(admin1listsize,"&lt;="&amp;admin1listsize),COUNTIF(admin1listsize,"&lt;="&amp;admin1listsize)+SUM(ISNUMBER(admin1listsize))),ROWS(D$3:D621)+SUM(ISBLANK(admin1listsize))),NOT(admin1listsize="")*IF(ISNUMBER(admin1listsize),COUNTIF(admin1listsize,"&lt;="&amp;admin1listsize),COUNTIF(admin1listsize,"&lt;="&amp;admin1listsize)+SUM(ISNUMBER(admin1listsize))),0)), ""))</f>
        <v/>
      </c>
      <c r="K621" s="71"/>
    </row>
    <row r="622" spans="1:11" s="1" customFormat="1" x14ac:dyDescent="0.25">
      <c r="A622" s="93" t="str">
        <f>IF($I$1&lt;&gt;"y", "", IF(ISBLANK(DATA!D623),"",IF(ISBLANK(DATA!K623),"NO DATA",DATA!K623)))</f>
        <v/>
      </c>
      <c r="B622" s="93" t="str">
        <f>IF($I$1&lt;&gt;"y", "",IF(ISBLANK(DATA!D623),"", IF(ISBLANK(DATA!L623),"NO DATA",DATA!L623)))</f>
        <v/>
      </c>
      <c r="C622" s="93" t="str">
        <f t="shared" si="29"/>
        <v/>
      </c>
      <c r="D622" s="93" t="str">
        <f>IF($I$1&lt;&gt;"y", "", IF(C623="", "", IFERROR(LOOKUP(2,1/(COUNTIF($D$2:D621,mergednames)=0),mergednames), "")))</f>
        <v/>
      </c>
      <c r="E622" s="93" t="str">
        <f t="shared" si="28"/>
        <v/>
      </c>
      <c r="F622" s="93" t="str">
        <f>IF($I$1&lt;&gt;"y", "", IF(A623="", "", IFERROR(LOOKUP(2,1/(COUNTIF($F$2:F621,get_country)=0),get_country), "")))</f>
        <v/>
      </c>
      <c r="G622" s="93" t="str">
        <f t="shared" si="27"/>
        <v/>
      </c>
      <c r="H622" s="67" t="str">
        <f t="array" aca="1" ref="H622" ca="1">IF($I$1&lt;&gt;"y", "", IFERROR(INDEX(countrylistsize,MATCH(SMALL(NOT(countrylistsize="")*IF(ISNUMBER(countrylistsize),COUNTIF(countrylistsize,"&lt;="&amp;countrylistsize),COUNTIF(countrylistsize,"&lt;="&amp;countrylistsize)+SUM(ISNUMBER(countrylistsize))),ROWS(F$3:F622)+SUM(ISBLANK(countrylistsize))),NOT(countrylistsize="")*IF(ISNUMBER(countrylistsize),COUNTIF(countrylistsize,"&lt;="&amp;countrylistsize),COUNTIF(countrylistsize,"&lt;="&amp;countrylistsize)+SUM(ISNUMBER(countrylistsize))),0)), ""))</f>
        <v/>
      </c>
      <c r="I622" s="70"/>
      <c r="J622" s="67" t="str">
        <f t="array" aca="1" ref="J622" ca="1">IF($I$1&lt;&gt;"y", "", IFERROR(INDEX(admin1listsize,MATCH(SMALL(NOT(admin1listsize="")*IF(ISNUMBER(admin1listsize),COUNTIF(admin1listsize,"&lt;="&amp;admin1listsize),COUNTIF(admin1listsize,"&lt;="&amp;admin1listsize)+SUM(ISNUMBER(admin1listsize))),ROWS(D$3:D622)+SUM(ISBLANK(admin1listsize))),NOT(admin1listsize="")*IF(ISNUMBER(admin1listsize),COUNTIF(admin1listsize,"&lt;="&amp;admin1listsize),COUNTIF(admin1listsize,"&lt;="&amp;admin1listsize)+SUM(ISNUMBER(admin1listsize))),0)), ""))</f>
        <v/>
      </c>
      <c r="K622" s="71"/>
    </row>
    <row r="623" spans="1:11" s="1" customFormat="1" x14ac:dyDescent="0.25">
      <c r="A623" s="93" t="str">
        <f>IF($I$1&lt;&gt;"y", "", IF(ISBLANK(DATA!D624),"",IF(ISBLANK(DATA!K624),"NO DATA",DATA!K624)))</f>
        <v/>
      </c>
      <c r="B623" s="93" t="str">
        <f>IF($I$1&lt;&gt;"y", "",IF(ISBLANK(DATA!D624),"", IF(ISBLANK(DATA!L624),"NO DATA",DATA!L624)))</f>
        <v/>
      </c>
      <c r="C623" s="93" t="str">
        <f t="shared" si="29"/>
        <v/>
      </c>
      <c r="D623" s="93" t="str">
        <f>IF($I$1&lt;&gt;"y", "", IF(C624="", "", IFERROR(LOOKUP(2,1/(COUNTIF($D$2:D622,mergednames)=0),mergednames), "")))</f>
        <v/>
      </c>
      <c r="E623" s="93" t="str">
        <f t="shared" si="28"/>
        <v/>
      </c>
      <c r="F623" s="93" t="str">
        <f>IF($I$1&lt;&gt;"y", "", IF(A624="", "", IFERROR(LOOKUP(2,1/(COUNTIF($F$2:F622,get_country)=0),get_country), "")))</f>
        <v/>
      </c>
      <c r="G623" s="93" t="str">
        <f t="shared" si="27"/>
        <v/>
      </c>
      <c r="H623" s="67" t="str">
        <f t="array" aca="1" ref="H623" ca="1">IF($I$1&lt;&gt;"y", "", IFERROR(INDEX(countrylistsize,MATCH(SMALL(NOT(countrylistsize="")*IF(ISNUMBER(countrylistsize),COUNTIF(countrylistsize,"&lt;="&amp;countrylistsize),COUNTIF(countrylistsize,"&lt;="&amp;countrylistsize)+SUM(ISNUMBER(countrylistsize))),ROWS(F$3:F623)+SUM(ISBLANK(countrylistsize))),NOT(countrylistsize="")*IF(ISNUMBER(countrylistsize),COUNTIF(countrylistsize,"&lt;="&amp;countrylistsize),COUNTIF(countrylistsize,"&lt;="&amp;countrylistsize)+SUM(ISNUMBER(countrylistsize))),0)), ""))</f>
        <v/>
      </c>
      <c r="I623" s="70"/>
      <c r="J623" s="67" t="str">
        <f t="array" aca="1" ref="J623" ca="1">IF($I$1&lt;&gt;"y", "", IFERROR(INDEX(admin1listsize,MATCH(SMALL(NOT(admin1listsize="")*IF(ISNUMBER(admin1listsize),COUNTIF(admin1listsize,"&lt;="&amp;admin1listsize),COUNTIF(admin1listsize,"&lt;="&amp;admin1listsize)+SUM(ISNUMBER(admin1listsize))),ROWS(D$3:D623)+SUM(ISBLANK(admin1listsize))),NOT(admin1listsize="")*IF(ISNUMBER(admin1listsize),COUNTIF(admin1listsize,"&lt;="&amp;admin1listsize),COUNTIF(admin1listsize,"&lt;="&amp;admin1listsize)+SUM(ISNUMBER(admin1listsize))),0)), ""))</f>
        <v/>
      </c>
      <c r="K623" s="71"/>
    </row>
    <row r="624" spans="1:11" s="1" customFormat="1" x14ac:dyDescent="0.25">
      <c r="A624" s="93" t="str">
        <f>IF($I$1&lt;&gt;"y", "", IF(ISBLANK(DATA!D625),"",IF(ISBLANK(DATA!K625),"NO DATA",DATA!K625)))</f>
        <v/>
      </c>
      <c r="B624" s="93" t="str">
        <f>IF($I$1&lt;&gt;"y", "",IF(ISBLANK(DATA!D625),"", IF(ISBLANK(DATA!L625),"NO DATA",DATA!L625)))</f>
        <v/>
      </c>
      <c r="C624" s="93" t="str">
        <f t="shared" si="29"/>
        <v/>
      </c>
      <c r="D624" s="93" t="str">
        <f>IF($I$1&lt;&gt;"y", "", IF(C625="", "", IFERROR(LOOKUP(2,1/(COUNTIF($D$2:D623,mergednames)=0),mergednames), "")))</f>
        <v/>
      </c>
      <c r="E624" s="93" t="str">
        <f t="shared" si="28"/>
        <v/>
      </c>
      <c r="F624" s="93" t="str">
        <f>IF($I$1&lt;&gt;"y", "", IF(A625="", "", IFERROR(LOOKUP(2,1/(COUNTIF($F$2:F623,get_country)=0),get_country), "")))</f>
        <v/>
      </c>
      <c r="G624" s="93" t="str">
        <f t="shared" si="27"/>
        <v/>
      </c>
      <c r="H624" s="67" t="str">
        <f t="array" aca="1" ref="H624" ca="1">IF($I$1&lt;&gt;"y", "", IFERROR(INDEX(countrylistsize,MATCH(SMALL(NOT(countrylistsize="")*IF(ISNUMBER(countrylistsize),COUNTIF(countrylistsize,"&lt;="&amp;countrylistsize),COUNTIF(countrylistsize,"&lt;="&amp;countrylistsize)+SUM(ISNUMBER(countrylistsize))),ROWS(F$3:F624)+SUM(ISBLANK(countrylistsize))),NOT(countrylistsize="")*IF(ISNUMBER(countrylistsize),COUNTIF(countrylistsize,"&lt;="&amp;countrylistsize),COUNTIF(countrylistsize,"&lt;="&amp;countrylistsize)+SUM(ISNUMBER(countrylistsize))),0)), ""))</f>
        <v/>
      </c>
      <c r="I624" s="70"/>
      <c r="J624" s="67" t="str">
        <f t="array" aca="1" ref="J624" ca="1">IF($I$1&lt;&gt;"y", "", IFERROR(INDEX(admin1listsize,MATCH(SMALL(NOT(admin1listsize="")*IF(ISNUMBER(admin1listsize),COUNTIF(admin1listsize,"&lt;="&amp;admin1listsize),COUNTIF(admin1listsize,"&lt;="&amp;admin1listsize)+SUM(ISNUMBER(admin1listsize))),ROWS(D$3:D624)+SUM(ISBLANK(admin1listsize))),NOT(admin1listsize="")*IF(ISNUMBER(admin1listsize),COUNTIF(admin1listsize,"&lt;="&amp;admin1listsize),COUNTIF(admin1listsize,"&lt;="&amp;admin1listsize)+SUM(ISNUMBER(admin1listsize))),0)), ""))</f>
        <v/>
      </c>
      <c r="K624" s="71"/>
    </row>
    <row r="625" spans="1:11" s="1" customFormat="1" x14ac:dyDescent="0.25">
      <c r="A625" s="93" t="str">
        <f>IF($I$1&lt;&gt;"y", "", IF(ISBLANK(DATA!D626),"",IF(ISBLANK(DATA!K626),"NO DATA",DATA!K626)))</f>
        <v/>
      </c>
      <c r="B625" s="93" t="str">
        <f>IF($I$1&lt;&gt;"y", "",IF(ISBLANK(DATA!D626),"", IF(ISBLANK(DATA!L626),"NO DATA",DATA!L626)))</f>
        <v/>
      </c>
      <c r="C625" s="93" t="str">
        <f t="shared" si="29"/>
        <v/>
      </c>
      <c r="D625" s="93" t="str">
        <f>IF($I$1&lt;&gt;"y", "", IF(C626="", "", IFERROR(LOOKUP(2,1/(COUNTIF($D$2:D624,mergednames)=0),mergednames), "")))</f>
        <v/>
      </c>
      <c r="E625" s="93" t="str">
        <f t="shared" si="28"/>
        <v/>
      </c>
      <c r="F625" s="93" t="str">
        <f>IF($I$1&lt;&gt;"y", "", IF(A626="", "", IFERROR(LOOKUP(2,1/(COUNTIF($F$2:F624,get_country)=0),get_country), "")))</f>
        <v/>
      </c>
      <c r="G625" s="93" t="str">
        <f t="shared" si="27"/>
        <v/>
      </c>
      <c r="H625" s="67" t="str">
        <f t="array" aca="1" ref="H625" ca="1">IF($I$1&lt;&gt;"y", "", IFERROR(INDEX(countrylistsize,MATCH(SMALL(NOT(countrylistsize="")*IF(ISNUMBER(countrylistsize),COUNTIF(countrylistsize,"&lt;="&amp;countrylistsize),COUNTIF(countrylistsize,"&lt;="&amp;countrylistsize)+SUM(ISNUMBER(countrylistsize))),ROWS(F$3:F625)+SUM(ISBLANK(countrylistsize))),NOT(countrylistsize="")*IF(ISNUMBER(countrylistsize),COUNTIF(countrylistsize,"&lt;="&amp;countrylistsize),COUNTIF(countrylistsize,"&lt;="&amp;countrylistsize)+SUM(ISNUMBER(countrylistsize))),0)), ""))</f>
        <v/>
      </c>
      <c r="I625" s="70"/>
      <c r="J625" s="67" t="str">
        <f t="array" aca="1" ref="J625" ca="1">IF($I$1&lt;&gt;"y", "", IFERROR(INDEX(admin1listsize,MATCH(SMALL(NOT(admin1listsize="")*IF(ISNUMBER(admin1listsize),COUNTIF(admin1listsize,"&lt;="&amp;admin1listsize),COUNTIF(admin1listsize,"&lt;="&amp;admin1listsize)+SUM(ISNUMBER(admin1listsize))),ROWS(D$3:D625)+SUM(ISBLANK(admin1listsize))),NOT(admin1listsize="")*IF(ISNUMBER(admin1listsize),COUNTIF(admin1listsize,"&lt;="&amp;admin1listsize),COUNTIF(admin1listsize,"&lt;="&amp;admin1listsize)+SUM(ISNUMBER(admin1listsize))),0)), ""))</f>
        <v/>
      </c>
      <c r="K625" s="71"/>
    </row>
    <row r="626" spans="1:11" s="1" customFormat="1" x14ac:dyDescent="0.25">
      <c r="A626" s="93" t="str">
        <f>IF($I$1&lt;&gt;"y", "", IF(ISBLANK(DATA!D627),"",IF(ISBLANK(DATA!K627),"NO DATA",DATA!K627)))</f>
        <v/>
      </c>
      <c r="B626" s="93" t="str">
        <f>IF($I$1&lt;&gt;"y", "",IF(ISBLANK(DATA!D627),"", IF(ISBLANK(DATA!L627),"NO DATA",DATA!L627)))</f>
        <v/>
      </c>
      <c r="C626" s="93" t="str">
        <f t="shared" si="29"/>
        <v/>
      </c>
      <c r="D626" s="93" t="str">
        <f>IF($I$1&lt;&gt;"y", "", IF(C627="", "", IFERROR(LOOKUP(2,1/(COUNTIF($D$2:D625,mergednames)=0),mergednames), "")))</f>
        <v/>
      </c>
      <c r="E626" s="93" t="str">
        <f t="shared" si="28"/>
        <v/>
      </c>
      <c r="F626" s="93" t="str">
        <f>IF($I$1&lt;&gt;"y", "", IF(A627="", "", IFERROR(LOOKUP(2,1/(COUNTIF($F$2:F625,get_country)=0),get_country), "")))</f>
        <v/>
      </c>
      <c r="G626" s="93" t="str">
        <f t="shared" si="27"/>
        <v/>
      </c>
      <c r="H626" s="67" t="str">
        <f t="array" aca="1" ref="H626" ca="1">IF($I$1&lt;&gt;"y", "", IFERROR(INDEX(countrylistsize,MATCH(SMALL(NOT(countrylistsize="")*IF(ISNUMBER(countrylistsize),COUNTIF(countrylistsize,"&lt;="&amp;countrylistsize),COUNTIF(countrylistsize,"&lt;="&amp;countrylistsize)+SUM(ISNUMBER(countrylistsize))),ROWS(F$3:F626)+SUM(ISBLANK(countrylistsize))),NOT(countrylistsize="")*IF(ISNUMBER(countrylistsize),COUNTIF(countrylistsize,"&lt;="&amp;countrylistsize),COUNTIF(countrylistsize,"&lt;="&amp;countrylistsize)+SUM(ISNUMBER(countrylistsize))),0)), ""))</f>
        <v/>
      </c>
      <c r="I626" s="70"/>
      <c r="J626" s="67" t="str">
        <f t="array" aca="1" ref="J626" ca="1">IF($I$1&lt;&gt;"y", "", IFERROR(INDEX(admin1listsize,MATCH(SMALL(NOT(admin1listsize="")*IF(ISNUMBER(admin1listsize),COUNTIF(admin1listsize,"&lt;="&amp;admin1listsize),COUNTIF(admin1listsize,"&lt;="&amp;admin1listsize)+SUM(ISNUMBER(admin1listsize))),ROWS(D$3:D626)+SUM(ISBLANK(admin1listsize))),NOT(admin1listsize="")*IF(ISNUMBER(admin1listsize),COUNTIF(admin1listsize,"&lt;="&amp;admin1listsize),COUNTIF(admin1listsize,"&lt;="&amp;admin1listsize)+SUM(ISNUMBER(admin1listsize))),0)), ""))</f>
        <v/>
      </c>
      <c r="K626" s="71"/>
    </row>
    <row r="627" spans="1:11" s="1" customFormat="1" x14ac:dyDescent="0.25">
      <c r="A627" s="93" t="str">
        <f>IF($I$1&lt;&gt;"y", "", IF(ISBLANK(DATA!D628),"",IF(ISBLANK(DATA!K628),"NO DATA",DATA!K628)))</f>
        <v/>
      </c>
      <c r="B627" s="93" t="str">
        <f>IF($I$1&lt;&gt;"y", "",IF(ISBLANK(DATA!D628),"", IF(ISBLANK(DATA!L628),"NO DATA",DATA!L628)))</f>
        <v/>
      </c>
      <c r="C627" s="93" t="str">
        <f t="shared" si="29"/>
        <v/>
      </c>
      <c r="D627" s="93" t="str">
        <f>IF($I$1&lt;&gt;"y", "", IF(C628="", "", IFERROR(LOOKUP(2,1/(COUNTIF($D$2:D626,mergednames)=0),mergednames), "")))</f>
        <v/>
      </c>
      <c r="E627" s="93" t="str">
        <f t="shared" si="28"/>
        <v/>
      </c>
      <c r="F627" s="93" t="str">
        <f>IF($I$1&lt;&gt;"y", "", IF(A628="", "", IFERROR(LOOKUP(2,1/(COUNTIF($F$2:F626,get_country)=0),get_country), "")))</f>
        <v/>
      </c>
      <c r="G627" s="93" t="str">
        <f t="shared" si="27"/>
        <v/>
      </c>
      <c r="H627" s="67" t="str">
        <f t="array" aca="1" ref="H627" ca="1">IF($I$1&lt;&gt;"y", "", IFERROR(INDEX(countrylistsize,MATCH(SMALL(NOT(countrylistsize="")*IF(ISNUMBER(countrylistsize),COUNTIF(countrylistsize,"&lt;="&amp;countrylistsize),COUNTIF(countrylistsize,"&lt;="&amp;countrylistsize)+SUM(ISNUMBER(countrylistsize))),ROWS(F$3:F627)+SUM(ISBLANK(countrylistsize))),NOT(countrylistsize="")*IF(ISNUMBER(countrylistsize),COUNTIF(countrylistsize,"&lt;="&amp;countrylistsize),COUNTIF(countrylistsize,"&lt;="&amp;countrylistsize)+SUM(ISNUMBER(countrylistsize))),0)), ""))</f>
        <v/>
      </c>
      <c r="I627" s="70"/>
      <c r="J627" s="67" t="str">
        <f t="array" aca="1" ref="J627" ca="1">IF($I$1&lt;&gt;"y", "", IFERROR(INDEX(admin1listsize,MATCH(SMALL(NOT(admin1listsize="")*IF(ISNUMBER(admin1listsize),COUNTIF(admin1listsize,"&lt;="&amp;admin1listsize),COUNTIF(admin1listsize,"&lt;="&amp;admin1listsize)+SUM(ISNUMBER(admin1listsize))),ROWS(D$3:D627)+SUM(ISBLANK(admin1listsize))),NOT(admin1listsize="")*IF(ISNUMBER(admin1listsize),COUNTIF(admin1listsize,"&lt;="&amp;admin1listsize),COUNTIF(admin1listsize,"&lt;="&amp;admin1listsize)+SUM(ISNUMBER(admin1listsize))),0)), ""))</f>
        <v/>
      </c>
      <c r="K627" s="71"/>
    </row>
    <row r="628" spans="1:11" s="1" customFormat="1" x14ac:dyDescent="0.25">
      <c r="A628" s="93" t="str">
        <f>IF($I$1&lt;&gt;"y", "", IF(ISBLANK(DATA!D629),"",IF(ISBLANK(DATA!K629),"NO DATA",DATA!K629)))</f>
        <v/>
      </c>
      <c r="B628" s="93" t="str">
        <f>IF($I$1&lt;&gt;"y", "",IF(ISBLANK(DATA!D629),"", IF(ISBLANK(DATA!L629),"NO DATA",DATA!L629)))</f>
        <v/>
      </c>
      <c r="C628" s="93" t="str">
        <f t="shared" si="29"/>
        <v/>
      </c>
      <c r="D628" s="93" t="str">
        <f>IF($I$1&lt;&gt;"y", "", IF(C629="", "", IFERROR(LOOKUP(2,1/(COUNTIF($D$2:D627,mergednames)=0),mergednames), "")))</f>
        <v/>
      </c>
      <c r="E628" s="93" t="str">
        <f t="shared" si="28"/>
        <v/>
      </c>
      <c r="F628" s="93" t="str">
        <f>IF($I$1&lt;&gt;"y", "", IF(A629="", "", IFERROR(LOOKUP(2,1/(COUNTIF($F$2:F627,get_country)=0),get_country), "")))</f>
        <v/>
      </c>
      <c r="G628" s="93" t="str">
        <f t="shared" si="27"/>
        <v/>
      </c>
      <c r="H628" s="67" t="str">
        <f t="array" aca="1" ref="H628" ca="1">IF($I$1&lt;&gt;"y", "", IFERROR(INDEX(countrylistsize,MATCH(SMALL(NOT(countrylistsize="")*IF(ISNUMBER(countrylistsize),COUNTIF(countrylistsize,"&lt;="&amp;countrylistsize),COUNTIF(countrylistsize,"&lt;="&amp;countrylistsize)+SUM(ISNUMBER(countrylistsize))),ROWS(F$3:F628)+SUM(ISBLANK(countrylistsize))),NOT(countrylistsize="")*IF(ISNUMBER(countrylistsize),COUNTIF(countrylistsize,"&lt;="&amp;countrylistsize),COUNTIF(countrylistsize,"&lt;="&amp;countrylistsize)+SUM(ISNUMBER(countrylistsize))),0)), ""))</f>
        <v/>
      </c>
      <c r="I628" s="70"/>
      <c r="J628" s="67" t="str">
        <f t="array" aca="1" ref="J628" ca="1">IF($I$1&lt;&gt;"y", "", IFERROR(INDEX(admin1listsize,MATCH(SMALL(NOT(admin1listsize="")*IF(ISNUMBER(admin1listsize),COUNTIF(admin1listsize,"&lt;="&amp;admin1listsize),COUNTIF(admin1listsize,"&lt;="&amp;admin1listsize)+SUM(ISNUMBER(admin1listsize))),ROWS(D$3:D628)+SUM(ISBLANK(admin1listsize))),NOT(admin1listsize="")*IF(ISNUMBER(admin1listsize),COUNTIF(admin1listsize,"&lt;="&amp;admin1listsize),COUNTIF(admin1listsize,"&lt;="&amp;admin1listsize)+SUM(ISNUMBER(admin1listsize))),0)), ""))</f>
        <v/>
      </c>
      <c r="K628" s="71"/>
    </row>
    <row r="629" spans="1:11" s="1" customFormat="1" x14ac:dyDescent="0.25">
      <c r="A629" s="93" t="str">
        <f>IF($I$1&lt;&gt;"y", "", IF(ISBLANK(DATA!D630),"",IF(ISBLANK(DATA!K630),"NO DATA",DATA!K630)))</f>
        <v/>
      </c>
      <c r="B629" s="93" t="str">
        <f>IF($I$1&lt;&gt;"y", "",IF(ISBLANK(DATA!D630),"", IF(ISBLANK(DATA!L630),"NO DATA",DATA!L630)))</f>
        <v/>
      </c>
      <c r="C629" s="93" t="str">
        <f t="shared" si="29"/>
        <v/>
      </c>
      <c r="D629" s="93" t="str">
        <f>IF($I$1&lt;&gt;"y", "", IF(C630="", "", IFERROR(LOOKUP(2,1/(COUNTIF($D$2:D628,mergednames)=0),mergednames), "")))</f>
        <v/>
      </c>
      <c r="E629" s="93" t="str">
        <f t="shared" si="28"/>
        <v/>
      </c>
      <c r="F629" s="93" t="str">
        <f>IF($I$1&lt;&gt;"y", "", IF(A630="", "", IFERROR(LOOKUP(2,1/(COUNTIF($F$2:F628,get_country)=0),get_country), "")))</f>
        <v/>
      </c>
      <c r="G629" s="93" t="str">
        <f t="shared" si="27"/>
        <v/>
      </c>
      <c r="H629" s="67" t="str">
        <f t="array" aca="1" ref="H629" ca="1">IF($I$1&lt;&gt;"y", "", IFERROR(INDEX(countrylistsize,MATCH(SMALL(NOT(countrylistsize="")*IF(ISNUMBER(countrylistsize),COUNTIF(countrylistsize,"&lt;="&amp;countrylistsize),COUNTIF(countrylistsize,"&lt;="&amp;countrylistsize)+SUM(ISNUMBER(countrylistsize))),ROWS(F$3:F629)+SUM(ISBLANK(countrylistsize))),NOT(countrylistsize="")*IF(ISNUMBER(countrylistsize),COUNTIF(countrylistsize,"&lt;="&amp;countrylistsize),COUNTIF(countrylistsize,"&lt;="&amp;countrylistsize)+SUM(ISNUMBER(countrylistsize))),0)), ""))</f>
        <v/>
      </c>
      <c r="I629" s="70"/>
      <c r="J629" s="67" t="str">
        <f t="array" aca="1" ref="J629" ca="1">IF($I$1&lt;&gt;"y", "", IFERROR(INDEX(admin1listsize,MATCH(SMALL(NOT(admin1listsize="")*IF(ISNUMBER(admin1listsize),COUNTIF(admin1listsize,"&lt;="&amp;admin1listsize),COUNTIF(admin1listsize,"&lt;="&amp;admin1listsize)+SUM(ISNUMBER(admin1listsize))),ROWS(D$3:D629)+SUM(ISBLANK(admin1listsize))),NOT(admin1listsize="")*IF(ISNUMBER(admin1listsize),COUNTIF(admin1listsize,"&lt;="&amp;admin1listsize),COUNTIF(admin1listsize,"&lt;="&amp;admin1listsize)+SUM(ISNUMBER(admin1listsize))),0)), ""))</f>
        <v/>
      </c>
      <c r="K629" s="71"/>
    </row>
    <row r="630" spans="1:11" s="1" customFormat="1" x14ac:dyDescent="0.25">
      <c r="A630" s="93" t="str">
        <f>IF($I$1&lt;&gt;"y", "", IF(ISBLANK(DATA!D631),"",IF(ISBLANK(DATA!K631),"NO DATA",DATA!K631)))</f>
        <v/>
      </c>
      <c r="B630" s="93" t="str">
        <f>IF($I$1&lt;&gt;"y", "",IF(ISBLANK(DATA!D631),"", IF(ISBLANK(DATA!L631),"NO DATA",DATA!L631)))</f>
        <v/>
      </c>
      <c r="C630" s="93" t="str">
        <f t="shared" si="29"/>
        <v/>
      </c>
      <c r="D630" s="93" t="str">
        <f>IF($I$1&lt;&gt;"y", "", IF(C631="", "", IFERROR(LOOKUP(2,1/(COUNTIF($D$2:D629,mergednames)=0),mergednames), "")))</f>
        <v/>
      </c>
      <c r="E630" s="93" t="str">
        <f t="shared" si="28"/>
        <v/>
      </c>
      <c r="F630" s="93" t="str">
        <f>IF($I$1&lt;&gt;"y", "", IF(A631="", "", IFERROR(LOOKUP(2,1/(COUNTIF($F$2:F629,get_country)=0),get_country), "")))</f>
        <v/>
      </c>
      <c r="G630" s="93" t="str">
        <f t="shared" si="27"/>
        <v/>
      </c>
      <c r="H630" s="67" t="str">
        <f t="array" aca="1" ref="H630" ca="1">IF($I$1&lt;&gt;"y", "", IFERROR(INDEX(countrylistsize,MATCH(SMALL(NOT(countrylistsize="")*IF(ISNUMBER(countrylistsize),COUNTIF(countrylistsize,"&lt;="&amp;countrylistsize),COUNTIF(countrylistsize,"&lt;="&amp;countrylistsize)+SUM(ISNUMBER(countrylistsize))),ROWS(F$3:F630)+SUM(ISBLANK(countrylistsize))),NOT(countrylistsize="")*IF(ISNUMBER(countrylistsize),COUNTIF(countrylistsize,"&lt;="&amp;countrylistsize),COUNTIF(countrylistsize,"&lt;="&amp;countrylistsize)+SUM(ISNUMBER(countrylistsize))),0)), ""))</f>
        <v/>
      </c>
      <c r="I630" s="70"/>
      <c r="J630" s="67" t="str">
        <f t="array" aca="1" ref="J630" ca="1">IF($I$1&lt;&gt;"y", "", IFERROR(INDEX(admin1listsize,MATCH(SMALL(NOT(admin1listsize="")*IF(ISNUMBER(admin1listsize),COUNTIF(admin1listsize,"&lt;="&amp;admin1listsize),COUNTIF(admin1listsize,"&lt;="&amp;admin1listsize)+SUM(ISNUMBER(admin1listsize))),ROWS(D$3:D630)+SUM(ISBLANK(admin1listsize))),NOT(admin1listsize="")*IF(ISNUMBER(admin1listsize),COUNTIF(admin1listsize,"&lt;="&amp;admin1listsize),COUNTIF(admin1listsize,"&lt;="&amp;admin1listsize)+SUM(ISNUMBER(admin1listsize))),0)), ""))</f>
        <v/>
      </c>
      <c r="K630" s="71"/>
    </row>
    <row r="631" spans="1:11" s="1" customFormat="1" x14ac:dyDescent="0.25">
      <c r="A631" s="93" t="str">
        <f>IF($I$1&lt;&gt;"y", "", IF(ISBLANK(DATA!D632),"",IF(ISBLANK(DATA!K632),"NO DATA",DATA!K632)))</f>
        <v/>
      </c>
      <c r="B631" s="93" t="str">
        <f>IF($I$1&lt;&gt;"y", "",IF(ISBLANK(DATA!D632),"", IF(ISBLANK(DATA!L632),"NO DATA",DATA!L632)))</f>
        <v/>
      </c>
      <c r="C631" s="93" t="str">
        <f t="shared" si="29"/>
        <v/>
      </c>
      <c r="D631" s="93" t="str">
        <f>IF($I$1&lt;&gt;"y", "", IF(C632="", "", IFERROR(LOOKUP(2,1/(COUNTIF($D$2:D630,mergednames)=0),mergednames), "")))</f>
        <v/>
      </c>
      <c r="E631" s="93" t="str">
        <f t="shared" si="28"/>
        <v/>
      </c>
      <c r="F631" s="93" t="str">
        <f>IF($I$1&lt;&gt;"y", "", IF(A632="", "", IFERROR(LOOKUP(2,1/(COUNTIF($F$2:F630,get_country)=0),get_country), "")))</f>
        <v/>
      </c>
      <c r="G631" s="93" t="str">
        <f t="shared" si="27"/>
        <v/>
      </c>
      <c r="H631" s="67" t="str">
        <f t="array" aca="1" ref="H631" ca="1">IF($I$1&lt;&gt;"y", "", IFERROR(INDEX(countrylistsize,MATCH(SMALL(NOT(countrylistsize="")*IF(ISNUMBER(countrylistsize),COUNTIF(countrylistsize,"&lt;="&amp;countrylistsize),COUNTIF(countrylistsize,"&lt;="&amp;countrylistsize)+SUM(ISNUMBER(countrylistsize))),ROWS(F$3:F631)+SUM(ISBLANK(countrylistsize))),NOT(countrylistsize="")*IF(ISNUMBER(countrylistsize),COUNTIF(countrylistsize,"&lt;="&amp;countrylistsize),COUNTIF(countrylistsize,"&lt;="&amp;countrylistsize)+SUM(ISNUMBER(countrylistsize))),0)), ""))</f>
        <v/>
      </c>
      <c r="I631" s="70"/>
      <c r="J631" s="67" t="str">
        <f t="array" aca="1" ref="J631" ca="1">IF($I$1&lt;&gt;"y", "", IFERROR(INDEX(admin1listsize,MATCH(SMALL(NOT(admin1listsize="")*IF(ISNUMBER(admin1listsize),COUNTIF(admin1listsize,"&lt;="&amp;admin1listsize),COUNTIF(admin1listsize,"&lt;="&amp;admin1listsize)+SUM(ISNUMBER(admin1listsize))),ROWS(D$3:D631)+SUM(ISBLANK(admin1listsize))),NOT(admin1listsize="")*IF(ISNUMBER(admin1listsize),COUNTIF(admin1listsize,"&lt;="&amp;admin1listsize),COUNTIF(admin1listsize,"&lt;="&amp;admin1listsize)+SUM(ISNUMBER(admin1listsize))),0)), ""))</f>
        <v/>
      </c>
      <c r="K631" s="71"/>
    </row>
    <row r="632" spans="1:11" s="1" customFormat="1" x14ac:dyDescent="0.25">
      <c r="A632" s="93" t="str">
        <f>IF($I$1&lt;&gt;"y", "", IF(ISBLANK(DATA!D633),"",IF(ISBLANK(DATA!K633),"NO DATA",DATA!K633)))</f>
        <v/>
      </c>
      <c r="B632" s="93" t="str">
        <f>IF($I$1&lt;&gt;"y", "",IF(ISBLANK(DATA!D633),"", IF(ISBLANK(DATA!L633),"NO DATA",DATA!L633)))</f>
        <v/>
      </c>
      <c r="C632" s="93" t="str">
        <f t="shared" si="29"/>
        <v/>
      </c>
      <c r="D632" s="93" t="str">
        <f>IF($I$1&lt;&gt;"y", "", IF(C633="", "", IFERROR(LOOKUP(2,1/(COUNTIF($D$2:D631,mergednames)=0),mergednames), "")))</f>
        <v/>
      </c>
      <c r="E632" s="93" t="str">
        <f t="shared" si="28"/>
        <v/>
      </c>
      <c r="F632" s="93" t="str">
        <f>IF($I$1&lt;&gt;"y", "", IF(A633="", "", IFERROR(LOOKUP(2,1/(COUNTIF($F$2:F631,get_country)=0),get_country), "")))</f>
        <v/>
      </c>
      <c r="G632" s="93" t="str">
        <f t="shared" si="27"/>
        <v/>
      </c>
      <c r="H632" s="67" t="str">
        <f t="array" aca="1" ref="H632" ca="1">IF($I$1&lt;&gt;"y", "", IFERROR(INDEX(countrylistsize,MATCH(SMALL(NOT(countrylistsize="")*IF(ISNUMBER(countrylistsize),COUNTIF(countrylistsize,"&lt;="&amp;countrylistsize),COUNTIF(countrylistsize,"&lt;="&amp;countrylistsize)+SUM(ISNUMBER(countrylistsize))),ROWS(F$3:F632)+SUM(ISBLANK(countrylistsize))),NOT(countrylistsize="")*IF(ISNUMBER(countrylistsize),COUNTIF(countrylistsize,"&lt;="&amp;countrylistsize),COUNTIF(countrylistsize,"&lt;="&amp;countrylistsize)+SUM(ISNUMBER(countrylistsize))),0)), ""))</f>
        <v/>
      </c>
      <c r="I632" s="70"/>
      <c r="J632" s="67" t="str">
        <f t="array" aca="1" ref="J632" ca="1">IF($I$1&lt;&gt;"y", "", IFERROR(INDEX(admin1listsize,MATCH(SMALL(NOT(admin1listsize="")*IF(ISNUMBER(admin1listsize),COUNTIF(admin1listsize,"&lt;="&amp;admin1listsize),COUNTIF(admin1listsize,"&lt;="&amp;admin1listsize)+SUM(ISNUMBER(admin1listsize))),ROWS(D$3:D632)+SUM(ISBLANK(admin1listsize))),NOT(admin1listsize="")*IF(ISNUMBER(admin1listsize),COUNTIF(admin1listsize,"&lt;="&amp;admin1listsize),COUNTIF(admin1listsize,"&lt;="&amp;admin1listsize)+SUM(ISNUMBER(admin1listsize))),0)), ""))</f>
        <v/>
      </c>
      <c r="K632" s="71"/>
    </row>
    <row r="633" spans="1:11" s="1" customFormat="1" x14ac:dyDescent="0.25">
      <c r="A633" s="93" t="str">
        <f>IF($I$1&lt;&gt;"y", "", IF(ISBLANK(DATA!D634),"",IF(ISBLANK(DATA!K634),"NO DATA",DATA!K634)))</f>
        <v/>
      </c>
      <c r="B633" s="93" t="str">
        <f>IF($I$1&lt;&gt;"y", "",IF(ISBLANK(DATA!D634),"", IF(ISBLANK(DATA!L634),"NO DATA",DATA!L634)))</f>
        <v/>
      </c>
      <c r="C633" s="93" t="str">
        <f t="shared" si="29"/>
        <v/>
      </c>
      <c r="D633" s="93" t="str">
        <f>IF($I$1&lt;&gt;"y", "", IF(C634="", "", IFERROR(LOOKUP(2,1/(COUNTIF($D$2:D632,mergednames)=0),mergednames), "")))</f>
        <v/>
      </c>
      <c r="E633" s="93" t="str">
        <f t="shared" si="28"/>
        <v/>
      </c>
      <c r="F633" s="93" t="str">
        <f>IF($I$1&lt;&gt;"y", "", IF(A634="", "", IFERROR(LOOKUP(2,1/(COUNTIF($F$2:F632,get_country)=0),get_country), "")))</f>
        <v/>
      </c>
      <c r="G633" s="93" t="str">
        <f t="shared" si="27"/>
        <v/>
      </c>
      <c r="H633" s="67" t="str">
        <f t="array" aca="1" ref="H633" ca="1">IF($I$1&lt;&gt;"y", "", IFERROR(INDEX(countrylistsize,MATCH(SMALL(NOT(countrylistsize="")*IF(ISNUMBER(countrylistsize),COUNTIF(countrylistsize,"&lt;="&amp;countrylistsize),COUNTIF(countrylistsize,"&lt;="&amp;countrylistsize)+SUM(ISNUMBER(countrylistsize))),ROWS(F$3:F633)+SUM(ISBLANK(countrylistsize))),NOT(countrylistsize="")*IF(ISNUMBER(countrylistsize),COUNTIF(countrylistsize,"&lt;="&amp;countrylistsize),COUNTIF(countrylistsize,"&lt;="&amp;countrylistsize)+SUM(ISNUMBER(countrylistsize))),0)), ""))</f>
        <v/>
      </c>
      <c r="I633" s="70"/>
      <c r="J633" s="67" t="str">
        <f t="array" aca="1" ref="J633" ca="1">IF($I$1&lt;&gt;"y", "", IFERROR(INDEX(admin1listsize,MATCH(SMALL(NOT(admin1listsize="")*IF(ISNUMBER(admin1listsize),COUNTIF(admin1listsize,"&lt;="&amp;admin1listsize),COUNTIF(admin1listsize,"&lt;="&amp;admin1listsize)+SUM(ISNUMBER(admin1listsize))),ROWS(D$3:D633)+SUM(ISBLANK(admin1listsize))),NOT(admin1listsize="")*IF(ISNUMBER(admin1listsize),COUNTIF(admin1listsize,"&lt;="&amp;admin1listsize),COUNTIF(admin1listsize,"&lt;="&amp;admin1listsize)+SUM(ISNUMBER(admin1listsize))),0)), ""))</f>
        <v/>
      </c>
      <c r="K633" s="71"/>
    </row>
    <row r="634" spans="1:11" s="1" customFormat="1" x14ac:dyDescent="0.25">
      <c r="A634" s="93" t="str">
        <f>IF($I$1&lt;&gt;"y", "", IF(ISBLANK(DATA!D635),"",IF(ISBLANK(DATA!K635),"NO DATA",DATA!K635)))</f>
        <v/>
      </c>
      <c r="B634" s="93" t="str">
        <f>IF($I$1&lt;&gt;"y", "",IF(ISBLANK(DATA!D635),"", IF(ISBLANK(DATA!L635),"NO DATA",DATA!L635)))</f>
        <v/>
      </c>
      <c r="C634" s="93" t="str">
        <f t="shared" si="29"/>
        <v/>
      </c>
      <c r="D634" s="93" t="str">
        <f>IF($I$1&lt;&gt;"y", "", IF(C635="", "", IFERROR(LOOKUP(2,1/(COUNTIF($D$2:D633,mergednames)=0),mergednames), "")))</f>
        <v/>
      </c>
      <c r="E634" s="93" t="str">
        <f t="shared" si="28"/>
        <v/>
      </c>
      <c r="F634" s="93" t="str">
        <f>IF($I$1&lt;&gt;"y", "", IF(A635="", "", IFERROR(LOOKUP(2,1/(COUNTIF($F$2:F633,get_country)=0),get_country), "")))</f>
        <v/>
      </c>
      <c r="G634" s="93" t="str">
        <f t="shared" si="27"/>
        <v/>
      </c>
      <c r="H634" s="67" t="str">
        <f t="array" aca="1" ref="H634" ca="1">IF($I$1&lt;&gt;"y", "", IFERROR(INDEX(countrylistsize,MATCH(SMALL(NOT(countrylistsize="")*IF(ISNUMBER(countrylistsize),COUNTIF(countrylistsize,"&lt;="&amp;countrylistsize),COUNTIF(countrylistsize,"&lt;="&amp;countrylistsize)+SUM(ISNUMBER(countrylistsize))),ROWS(F$3:F634)+SUM(ISBLANK(countrylistsize))),NOT(countrylistsize="")*IF(ISNUMBER(countrylistsize),COUNTIF(countrylistsize,"&lt;="&amp;countrylistsize),COUNTIF(countrylistsize,"&lt;="&amp;countrylistsize)+SUM(ISNUMBER(countrylistsize))),0)), ""))</f>
        <v/>
      </c>
      <c r="I634" s="70"/>
      <c r="J634" s="67" t="str">
        <f t="array" aca="1" ref="J634" ca="1">IF($I$1&lt;&gt;"y", "", IFERROR(INDEX(admin1listsize,MATCH(SMALL(NOT(admin1listsize="")*IF(ISNUMBER(admin1listsize),COUNTIF(admin1listsize,"&lt;="&amp;admin1listsize),COUNTIF(admin1listsize,"&lt;="&amp;admin1listsize)+SUM(ISNUMBER(admin1listsize))),ROWS(D$3:D634)+SUM(ISBLANK(admin1listsize))),NOT(admin1listsize="")*IF(ISNUMBER(admin1listsize),COUNTIF(admin1listsize,"&lt;="&amp;admin1listsize),COUNTIF(admin1listsize,"&lt;="&amp;admin1listsize)+SUM(ISNUMBER(admin1listsize))),0)), ""))</f>
        <v/>
      </c>
      <c r="K634" s="71"/>
    </row>
    <row r="635" spans="1:11" s="1" customFormat="1" x14ac:dyDescent="0.25">
      <c r="A635" s="93" t="str">
        <f>IF($I$1&lt;&gt;"y", "", IF(ISBLANK(DATA!D636),"",IF(ISBLANK(DATA!K636),"NO DATA",DATA!K636)))</f>
        <v/>
      </c>
      <c r="B635" s="93" t="str">
        <f>IF($I$1&lt;&gt;"y", "",IF(ISBLANK(DATA!D636),"", IF(ISBLANK(DATA!L636),"NO DATA",DATA!L636)))</f>
        <v/>
      </c>
      <c r="C635" s="93" t="str">
        <f t="shared" si="29"/>
        <v/>
      </c>
      <c r="D635" s="93" t="str">
        <f>IF($I$1&lt;&gt;"y", "", IF(C636="", "", IFERROR(LOOKUP(2,1/(COUNTIF($D$2:D634,mergednames)=0),mergednames), "")))</f>
        <v/>
      </c>
      <c r="E635" s="93" t="str">
        <f t="shared" si="28"/>
        <v/>
      </c>
      <c r="F635" s="93" t="str">
        <f>IF($I$1&lt;&gt;"y", "", IF(A636="", "", IFERROR(LOOKUP(2,1/(COUNTIF($F$2:F634,get_country)=0),get_country), "")))</f>
        <v/>
      </c>
      <c r="G635" s="93" t="str">
        <f t="shared" si="27"/>
        <v/>
      </c>
      <c r="H635" s="67" t="str">
        <f t="array" aca="1" ref="H635" ca="1">IF($I$1&lt;&gt;"y", "", IFERROR(INDEX(countrylistsize,MATCH(SMALL(NOT(countrylistsize="")*IF(ISNUMBER(countrylistsize),COUNTIF(countrylistsize,"&lt;="&amp;countrylistsize),COUNTIF(countrylistsize,"&lt;="&amp;countrylistsize)+SUM(ISNUMBER(countrylistsize))),ROWS(F$3:F635)+SUM(ISBLANK(countrylistsize))),NOT(countrylistsize="")*IF(ISNUMBER(countrylistsize),COUNTIF(countrylistsize,"&lt;="&amp;countrylistsize),COUNTIF(countrylistsize,"&lt;="&amp;countrylistsize)+SUM(ISNUMBER(countrylistsize))),0)), ""))</f>
        <v/>
      </c>
      <c r="I635" s="70"/>
      <c r="J635" s="67" t="str">
        <f t="array" aca="1" ref="J635" ca="1">IF($I$1&lt;&gt;"y", "", IFERROR(INDEX(admin1listsize,MATCH(SMALL(NOT(admin1listsize="")*IF(ISNUMBER(admin1listsize),COUNTIF(admin1listsize,"&lt;="&amp;admin1listsize),COUNTIF(admin1listsize,"&lt;="&amp;admin1listsize)+SUM(ISNUMBER(admin1listsize))),ROWS(D$3:D635)+SUM(ISBLANK(admin1listsize))),NOT(admin1listsize="")*IF(ISNUMBER(admin1listsize),COUNTIF(admin1listsize,"&lt;="&amp;admin1listsize),COUNTIF(admin1listsize,"&lt;="&amp;admin1listsize)+SUM(ISNUMBER(admin1listsize))),0)), ""))</f>
        <v/>
      </c>
      <c r="K635" s="71"/>
    </row>
    <row r="636" spans="1:11" s="1" customFormat="1" x14ac:dyDescent="0.25">
      <c r="A636" s="93" t="str">
        <f>IF($I$1&lt;&gt;"y", "", IF(ISBLANK(DATA!D637),"",IF(ISBLANK(DATA!K637),"NO DATA",DATA!K637)))</f>
        <v/>
      </c>
      <c r="B636" s="93" t="str">
        <f>IF($I$1&lt;&gt;"y", "",IF(ISBLANK(DATA!D637),"", IF(ISBLANK(DATA!L637),"NO DATA",DATA!L637)))</f>
        <v/>
      </c>
      <c r="C636" s="93" t="str">
        <f t="shared" si="29"/>
        <v/>
      </c>
      <c r="D636" s="93" t="str">
        <f>IF($I$1&lt;&gt;"y", "", IF(C637="", "", IFERROR(LOOKUP(2,1/(COUNTIF($D$2:D635,mergednames)=0),mergednames), "")))</f>
        <v/>
      </c>
      <c r="E636" s="93" t="str">
        <f t="shared" si="28"/>
        <v/>
      </c>
      <c r="F636" s="93" t="str">
        <f>IF($I$1&lt;&gt;"y", "", IF(A637="", "", IFERROR(LOOKUP(2,1/(COUNTIF($F$2:F635,get_country)=0),get_country), "")))</f>
        <v/>
      </c>
      <c r="G636" s="93" t="str">
        <f t="shared" si="27"/>
        <v/>
      </c>
      <c r="H636" s="67" t="str">
        <f t="array" aca="1" ref="H636" ca="1">IF($I$1&lt;&gt;"y", "", IFERROR(INDEX(countrylistsize,MATCH(SMALL(NOT(countrylistsize="")*IF(ISNUMBER(countrylistsize),COUNTIF(countrylistsize,"&lt;="&amp;countrylistsize),COUNTIF(countrylistsize,"&lt;="&amp;countrylistsize)+SUM(ISNUMBER(countrylistsize))),ROWS(F$3:F636)+SUM(ISBLANK(countrylistsize))),NOT(countrylistsize="")*IF(ISNUMBER(countrylistsize),COUNTIF(countrylistsize,"&lt;="&amp;countrylistsize),COUNTIF(countrylistsize,"&lt;="&amp;countrylistsize)+SUM(ISNUMBER(countrylistsize))),0)), ""))</f>
        <v/>
      </c>
      <c r="I636" s="70"/>
      <c r="J636" s="67" t="str">
        <f t="array" aca="1" ref="J636" ca="1">IF($I$1&lt;&gt;"y", "", IFERROR(INDEX(admin1listsize,MATCH(SMALL(NOT(admin1listsize="")*IF(ISNUMBER(admin1listsize),COUNTIF(admin1listsize,"&lt;="&amp;admin1listsize),COUNTIF(admin1listsize,"&lt;="&amp;admin1listsize)+SUM(ISNUMBER(admin1listsize))),ROWS(D$3:D636)+SUM(ISBLANK(admin1listsize))),NOT(admin1listsize="")*IF(ISNUMBER(admin1listsize),COUNTIF(admin1listsize,"&lt;="&amp;admin1listsize),COUNTIF(admin1listsize,"&lt;="&amp;admin1listsize)+SUM(ISNUMBER(admin1listsize))),0)), ""))</f>
        <v/>
      </c>
      <c r="K636" s="71"/>
    </row>
    <row r="637" spans="1:11" s="1" customFormat="1" x14ac:dyDescent="0.25">
      <c r="A637" s="93" t="str">
        <f>IF($I$1&lt;&gt;"y", "", IF(ISBLANK(DATA!D638),"",IF(ISBLANK(DATA!K638),"NO DATA",DATA!K638)))</f>
        <v/>
      </c>
      <c r="B637" s="93" t="str">
        <f>IF($I$1&lt;&gt;"y", "",IF(ISBLANK(DATA!D638),"", IF(ISBLANK(DATA!L638),"NO DATA",DATA!L638)))</f>
        <v/>
      </c>
      <c r="C637" s="93" t="str">
        <f t="shared" si="29"/>
        <v/>
      </c>
      <c r="D637" s="93" t="str">
        <f>IF($I$1&lt;&gt;"y", "", IF(C638="", "", IFERROR(LOOKUP(2,1/(COUNTIF($D$2:D636,mergednames)=0),mergednames), "")))</f>
        <v/>
      </c>
      <c r="E637" s="93" t="str">
        <f t="shared" si="28"/>
        <v/>
      </c>
      <c r="F637" s="93" t="str">
        <f>IF($I$1&lt;&gt;"y", "", IF(A638="", "", IFERROR(LOOKUP(2,1/(COUNTIF($F$2:F636,get_country)=0),get_country), "")))</f>
        <v/>
      </c>
      <c r="G637" s="93" t="str">
        <f t="shared" si="27"/>
        <v/>
      </c>
      <c r="H637" s="67" t="str">
        <f t="array" aca="1" ref="H637" ca="1">IF($I$1&lt;&gt;"y", "", IFERROR(INDEX(countrylistsize,MATCH(SMALL(NOT(countrylistsize="")*IF(ISNUMBER(countrylistsize),COUNTIF(countrylistsize,"&lt;="&amp;countrylistsize),COUNTIF(countrylistsize,"&lt;="&amp;countrylistsize)+SUM(ISNUMBER(countrylistsize))),ROWS(F$3:F637)+SUM(ISBLANK(countrylistsize))),NOT(countrylistsize="")*IF(ISNUMBER(countrylistsize),COUNTIF(countrylistsize,"&lt;="&amp;countrylistsize),COUNTIF(countrylistsize,"&lt;="&amp;countrylistsize)+SUM(ISNUMBER(countrylistsize))),0)), ""))</f>
        <v/>
      </c>
      <c r="I637" s="70"/>
      <c r="J637" s="67" t="str">
        <f t="array" aca="1" ref="J637" ca="1">IF($I$1&lt;&gt;"y", "", IFERROR(INDEX(admin1listsize,MATCH(SMALL(NOT(admin1listsize="")*IF(ISNUMBER(admin1listsize),COUNTIF(admin1listsize,"&lt;="&amp;admin1listsize),COUNTIF(admin1listsize,"&lt;="&amp;admin1listsize)+SUM(ISNUMBER(admin1listsize))),ROWS(D$3:D637)+SUM(ISBLANK(admin1listsize))),NOT(admin1listsize="")*IF(ISNUMBER(admin1listsize),COUNTIF(admin1listsize,"&lt;="&amp;admin1listsize),COUNTIF(admin1listsize,"&lt;="&amp;admin1listsize)+SUM(ISNUMBER(admin1listsize))),0)), ""))</f>
        <v/>
      </c>
      <c r="K637" s="71"/>
    </row>
    <row r="638" spans="1:11" s="1" customFormat="1" x14ac:dyDescent="0.25">
      <c r="A638" s="93" t="str">
        <f>IF($I$1&lt;&gt;"y", "", IF(ISBLANK(DATA!D639),"",IF(ISBLANK(DATA!K639),"NO DATA",DATA!K639)))</f>
        <v/>
      </c>
      <c r="B638" s="93" t="str">
        <f>IF($I$1&lt;&gt;"y", "",IF(ISBLANK(DATA!D639),"", IF(ISBLANK(DATA!L639),"NO DATA",DATA!L639)))</f>
        <v/>
      </c>
      <c r="C638" s="93" t="str">
        <f t="shared" si="29"/>
        <v/>
      </c>
      <c r="D638" s="93" t="str">
        <f>IF($I$1&lt;&gt;"y", "", IF(C639="", "", IFERROR(LOOKUP(2,1/(COUNTIF($D$2:D637,mergednames)=0),mergednames), "")))</f>
        <v/>
      </c>
      <c r="E638" s="93" t="str">
        <f t="shared" si="28"/>
        <v/>
      </c>
      <c r="F638" s="93" t="str">
        <f>IF($I$1&lt;&gt;"y", "", IF(A639="", "", IFERROR(LOOKUP(2,1/(COUNTIF($F$2:F637,get_country)=0),get_country), "")))</f>
        <v/>
      </c>
      <c r="G638" s="93" t="str">
        <f t="shared" si="27"/>
        <v/>
      </c>
      <c r="H638" s="67" t="str">
        <f t="array" aca="1" ref="H638" ca="1">IF($I$1&lt;&gt;"y", "", IFERROR(INDEX(countrylistsize,MATCH(SMALL(NOT(countrylistsize="")*IF(ISNUMBER(countrylistsize),COUNTIF(countrylistsize,"&lt;="&amp;countrylistsize),COUNTIF(countrylistsize,"&lt;="&amp;countrylistsize)+SUM(ISNUMBER(countrylistsize))),ROWS(F$3:F638)+SUM(ISBLANK(countrylistsize))),NOT(countrylistsize="")*IF(ISNUMBER(countrylistsize),COUNTIF(countrylistsize,"&lt;="&amp;countrylistsize),COUNTIF(countrylistsize,"&lt;="&amp;countrylistsize)+SUM(ISNUMBER(countrylistsize))),0)), ""))</f>
        <v/>
      </c>
      <c r="I638" s="70"/>
      <c r="J638" s="67" t="str">
        <f t="array" aca="1" ref="J638" ca="1">IF($I$1&lt;&gt;"y", "", IFERROR(INDEX(admin1listsize,MATCH(SMALL(NOT(admin1listsize="")*IF(ISNUMBER(admin1listsize),COUNTIF(admin1listsize,"&lt;="&amp;admin1listsize),COUNTIF(admin1listsize,"&lt;="&amp;admin1listsize)+SUM(ISNUMBER(admin1listsize))),ROWS(D$3:D638)+SUM(ISBLANK(admin1listsize))),NOT(admin1listsize="")*IF(ISNUMBER(admin1listsize),COUNTIF(admin1listsize,"&lt;="&amp;admin1listsize),COUNTIF(admin1listsize,"&lt;="&amp;admin1listsize)+SUM(ISNUMBER(admin1listsize))),0)), ""))</f>
        <v/>
      </c>
      <c r="K638" s="71"/>
    </row>
    <row r="639" spans="1:11" s="1" customFormat="1" x14ac:dyDescent="0.25">
      <c r="A639" s="93" t="str">
        <f>IF($I$1&lt;&gt;"y", "", IF(ISBLANK(DATA!D640),"",IF(ISBLANK(DATA!K640),"NO DATA",DATA!K640)))</f>
        <v/>
      </c>
      <c r="B639" s="93" t="str">
        <f>IF($I$1&lt;&gt;"y", "",IF(ISBLANK(DATA!D640),"", IF(ISBLANK(DATA!L640),"NO DATA",DATA!L640)))</f>
        <v/>
      </c>
      <c r="C639" s="93" t="str">
        <f t="shared" si="29"/>
        <v/>
      </c>
      <c r="D639" s="93" t="str">
        <f>IF($I$1&lt;&gt;"y", "", IF(C640="", "", IFERROR(LOOKUP(2,1/(COUNTIF($D$2:D638,mergednames)=0),mergednames), "")))</f>
        <v/>
      </c>
      <c r="E639" s="93" t="str">
        <f t="shared" si="28"/>
        <v/>
      </c>
      <c r="F639" s="93" t="str">
        <f>IF($I$1&lt;&gt;"y", "", IF(A640="", "", IFERROR(LOOKUP(2,1/(COUNTIF($F$2:F638,get_country)=0),get_country), "")))</f>
        <v/>
      </c>
      <c r="G639" s="93" t="str">
        <f t="shared" si="27"/>
        <v/>
      </c>
      <c r="H639" s="67" t="str">
        <f t="array" aca="1" ref="H639" ca="1">IF($I$1&lt;&gt;"y", "", IFERROR(INDEX(countrylistsize,MATCH(SMALL(NOT(countrylistsize="")*IF(ISNUMBER(countrylistsize),COUNTIF(countrylistsize,"&lt;="&amp;countrylistsize),COUNTIF(countrylistsize,"&lt;="&amp;countrylistsize)+SUM(ISNUMBER(countrylistsize))),ROWS(F$3:F639)+SUM(ISBLANK(countrylistsize))),NOT(countrylistsize="")*IF(ISNUMBER(countrylistsize),COUNTIF(countrylistsize,"&lt;="&amp;countrylistsize),COUNTIF(countrylistsize,"&lt;="&amp;countrylistsize)+SUM(ISNUMBER(countrylistsize))),0)), ""))</f>
        <v/>
      </c>
      <c r="I639" s="70"/>
      <c r="J639" s="67" t="str">
        <f t="array" aca="1" ref="J639" ca="1">IF($I$1&lt;&gt;"y", "", IFERROR(INDEX(admin1listsize,MATCH(SMALL(NOT(admin1listsize="")*IF(ISNUMBER(admin1listsize),COUNTIF(admin1listsize,"&lt;="&amp;admin1listsize),COUNTIF(admin1listsize,"&lt;="&amp;admin1listsize)+SUM(ISNUMBER(admin1listsize))),ROWS(D$3:D639)+SUM(ISBLANK(admin1listsize))),NOT(admin1listsize="")*IF(ISNUMBER(admin1listsize),COUNTIF(admin1listsize,"&lt;="&amp;admin1listsize),COUNTIF(admin1listsize,"&lt;="&amp;admin1listsize)+SUM(ISNUMBER(admin1listsize))),0)), ""))</f>
        <v/>
      </c>
      <c r="K639" s="71"/>
    </row>
    <row r="640" spans="1:11" s="1" customFormat="1" x14ac:dyDescent="0.25">
      <c r="A640" s="93" t="str">
        <f>IF($I$1&lt;&gt;"y", "", IF(ISBLANK(DATA!D641),"",IF(ISBLANK(DATA!K641),"NO DATA",DATA!K641)))</f>
        <v/>
      </c>
      <c r="B640" s="93" t="str">
        <f>IF($I$1&lt;&gt;"y", "",IF(ISBLANK(DATA!D641),"", IF(ISBLANK(DATA!L641),"NO DATA",DATA!L641)))</f>
        <v/>
      </c>
      <c r="C640" s="93" t="str">
        <f t="shared" si="29"/>
        <v/>
      </c>
      <c r="D640" s="93" t="str">
        <f>IF($I$1&lt;&gt;"y", "", IF(C641="", "", IFERROR(LOOKUP(2,1/(COUNTIF($D$2:D639,mergednames)=0),mergednames), "")))</f>
        <v/>
      </c>
      <c r="E640" s="93" t="str">
        <f t="shared" si="28"/>
        <v/>
      </c>
      <c r="F640" s="93" t="str">
        <f>IF($I$1&lt;&gt;"y", "", IF(A641="", "", IFERROR(LOOKUP(2,1/(COUNTIF($F$2:F639,get_country)=0),get_country), "")))</f>
        <v/>
      </c>
      <c r="G640" s="93" t="str">
        <f t="shared" si="27"/>
        <v/>
      </c>
      <c r="H640" s="67" t="str">
        <f t="array" aca="1" ref="H640" ca="1">IF($I$1&lt;&gt;"y", "", IFERROR(INDEX(countrylistsize,MATCH(SMALL(NOT(countrylistsize="")*IF(ISNUMBER(countrylistsize),COUNTIF(countrylistsize,"&lt;="&amp;countrylistsize),COUNTIF(countrylistsize,"&lt;="&amp;countrylistsize)+SUM(ISNUMBER(countrylistsize))),ROWS(F$3:F640)+SUM(ISBLANK(countrylistsize))),NOT(countrylistsize="")*IF(ISNUMBER(countrylistsize),COUNTIF(countrylistsize,"&lt;="&amp;countrylistsize),COUNTIF(countrylistsize,"&lt;="&amp;countrylistsize)+SUM(ISNUMBER(countrylistsize))),0)), ""))</f>
        <v/>
      </c>
      <c r="I640" s="70"/>
      <c r="J640" s="67" t="str">
        <f t="array" aca="1" ref="J640" ca="1">IF($I$1&lt;&gt;"y", "", IFERROR(INDEX(admin1listsize,MATCH(SMALL(NOT(admin1listsize="")*IF(ISNUMBER(admin1listsize),COUNTIF(admin1listsize,"&lt;="&amp;admin1listsize),COUNTIF(admin1listsize,"&lt;="&amp;admin1listsize)+SUM(ISNUMBER(admin1listsize))),ROWS(D$3:D640)+SUM(ISBLANK(admin1listsize))),NOT(admin1listsize="")*IF(ISNUMBER(admin1listsize),COUNTIF(admin1listsize,"&lt;="&amp;admin1listsize),COUNTIF(admin1listsize,"&lt;="&amp;admin1listsize)+SUM(ISNUMBER(admin1listsize))),0)), ""))</f>
        <v/>
      </c>
      <c r="K640" s="71"/>
    </row>
    <row r="641" spans="1:11" s="1" customFormat="1" x14ac:dyDescent="0.25">
      <c r="A641" s="93" t="str">
        <f>IF($I$1&lt;&gt;"y", "", IF(ISBLANK(DATA!D642),"",IF(ISBLANK(DATA!K642),"NO DATA",DATA!K642)))</f>
        <v/>
      </c>
      <c r="B641" s="93" t="str">
        <f>IF($I$1&lt;&gt;"y", "",IF(ISBLANK(DATA!D642),"", IF(ISBLANK(DATA!L642),"NO DATA",DATA!L642)))</f>
        <v/>
      </c>
      <c r="C641" s="93" t="str">
        <f t="shared" si="29"/>
        <v/>
      </c>
      <c r="D641" s="93" t="str">
        <f>IF($I$1&lt;&gt;"y", "", IF(C642="", "", IFERROR(LOOKUP(2,1/(COUNTIF($D$2:D640,mergednames)=0),mergednames), "")))</f>
        <v/>
      </c>
      <c r="E641" s="93" t="str">
        <f t="shared" si="28"/>
        <v/>
      </c>
      <c r="F641" s="93" t="str">
        <f>IF($I$1&lt;&gt;"y", "", IF(A642="", "", IFERROR(LOOKUP(2,1/(COUNTIF($F$2:F640,get_country)=0),get_country), "")))</f>
        <v/>
      </c>
      <c r="G641" s="93" t="str">
        <f t="shared" si="27"/>
        <v/>
      </c>
      <c r="H641" s="67" t="str">
        <f t="array" aca="1" ref="H641" ca="1">IF($I$1&lt;&gt;"y", "", IFERROR(INDEX(countrylistsize,MATCH(SMALL(NOT(countrylistsize="")*IF(ISNUMBER(countrylistsize),COUNTIF(countrylistsize,"&lt;="&amp;countrylistsize),COUNTIF(countrylistsize,"&lt;="&amp;countrylistsize)+SUM(ISNUMBER(countrylistsize))),ROWS(F$3:F641)+SUM(ISBLANK(countrylistsize))),NOT(countrylistsize="")*IF(ISNUMBER(countrylistsize),COUNTIF(countrylistsize,"&lt;="&amp;countrylistsize),COUNTIF(countrylistsize,"&lt;="&amp;countrylistsize)+SUM(ISNUMBER(countrylistsize))),0)), ""))</f>
        <v/>
      </c>
      <c r="I641" s="70"/>
      <c r="J641" s="67" t="str">
        <f t="array" aca="1" ref="J641" ca="1">IF($I$1&lt;&gt;"y", "", IFERROR(INDEX(admin1listsize,MATCH(SMALL(NOT(admin1listsize="")*IF(ISNUMBER(admin1listsize),COUNTIF(admin1listsize,"&lt;="&amp;admin1listsize),COUNTIF(admin1listsize,"&lt;="&amp;admin1listsize)+SUM(ISNUMBER(admin1listsize))),ROWS(D$3:D641)+SUM(ISBLANK(admin1listsize))),NOT(admin1listsize="")*IF(ISNUMBER(admin1listsize),COUNTIF(admin1listsize,"&lt;="&amp;admin1listsize),COUNTIF(admin1listsize,"&lt;="&amp;admin1listsize)+SUM(ISNUMBER(admin1listsize))),0)), ""))</f>
        <v/>
      </c>
      <c r="K641" s="71"/>
    </row>
    <row r="642" spans="1:11" s="1" customFormat="1" x14ac:dyDescent="0.25">
      <c r="A642" s="93" t="str">
        <f>IF($I$1&lt;&gt;"y", "", IF(ISBLANK(DATA!D643),"",IF(ISBLANK(DATA!K643),"NO DATA",DATA!K643)))</f>
        <v/>
      </c>
      <c r="B642" s="93" t="str">
        <f>IF($I$1&lt;&gt;"y", "",IF(ISBLANK(DATA!D643),"", IF(ISBLANK(DATA!L643),"NO DATA",DATA!L643)))</f>
        <v/>
      </c>
      <c r="C642" s="93" t="str">
        <f t="shared" si="29"/>
        <v/>
      </c>
      <c r="D642" s="93" t="str">
        <f>IF($I$1&lt;&gt;"y", "", IF(C643="", "", IFERROR(LOOKUP(2,1/(COUNTIF($D$2:D641,mergednames)=0),mergednames), "")))</f>
        <v/>
      </c>
      <c r="E642" s="93" t="str">
        <f t="shared" si="28"/>
        <v/>
      </c>
      <c r="F642" s="93" t="str">
        <f>IF($I$1&lt;&gt;"y", "", IF(A643="", "", IFERROR(LOOKUP(2,1/(COUNTIF($F$2:F641,get_country)=0),get_country), "")))</f>
        <v/>
      </c>
      <c r="G642" s="93" t="str">
        <f t="shared" si="27"/>
        <v/>
      </c>
      <c r="H642" s="67" t="str">
        <f t="array" aca="1" ref="H642" ca="1">IF($I$1&lt;&gt;"y", "", IFERROR(INDEX(countrylistsize,MATCH(SMALL(NOT(countrylistsize="")*IF(ISNUMBER(countrylistsize),COUNTIF(countrylistsize,"&lt;="&amp;countrylistsize),COUNTIF(countrylistsize,"&lt;="&amp;countrylistsize)+SUM(ISNUMBER(countrylistsize))),ROWS(F$3:F642)+SUM(ISBLANK(countrylistsize))),NOT(countrylistsize="")*IF(ISNUMBER(countrylistsize),COUNTIF(countrylistsize,"&lt;="&amp;countrylistsize),COUNTIF(countrylistsize,"&lt;="&amp;countrylistsize)+SUM(ISNUMBER(countrylistsize))),0)), ""))</f>
        <v/>
      </c>
      <c r="I642" s="70"/>
      <c r="J642" s="67" t="str">
        <f t="array" aca="1" ref="J642" ca="1">IF($I$1&lt;&gt;"y", "", IFERROR(INDEX(admin1listsize,MATCH(SMALL(NOT(admin1listsize="")*IF(ISNUMBER(admin1listsize),COUNTIF(admin1listsize,"&lt;="&amp;admin1listsize),COUNTIF(admin1listsize,"&lt;="&amp;admin1listsize)+SUM(ISNUMBER(admin1listsize))),ROWS(D$3:D642)+SUM(ISBLANK(admin1listsize))),NOT(admin1listsize="")*IF(ISNUMBER(admin1listsize),COUNTIF(admin1listsize,"&lt;="&amp;admin1listsize),COUNTIF(admin1listsize,"&lt;="&amp;admin1listsize)+SUM(ISNUMBER(admin1listsize))),0)), ""))</f>
        <v/>
      </c>
      <c r="K642" s="71"/>
    </row>
    <row r="643" spans="1:11" s="1" customFormat="1" x14ac:dyDescent="0.25">
      <c r="A643" s="93" t="str">
        <f>IF($I$1&lt;&gt;"y", "", IF(ISBLANK(DATA!D644),"",IF(ISBLANK(DATA!K644),"NO DATA",DATA!K644)))</f>
        <v/>
      </c>
      <c r="B643" s="93" t="str">
        <f>IF($I$1&lt;&gt;"y", "",IF(ISBLANK(DATA!D644),"", IF(ISBLANK(DATA!L644),"NO DATA",DATA!L644)))</f>
        <v/>
      </c>
      <c r="C643" s="93" t="str">
        <f t="shared" si="29"/>
        <v/>
      </c>
      <c r="D643" s="93" t="str">
        <f>IF($I$1&lt;&gt;"y", "", IF(C644="", "", IFERROR(LOOKUP(2,1/(COUNTIF($D$2:D642,mergednames)=0),mergednames), "")))</f>
        <v/>
      </c>
      <c r="E643" s="93" t="str">
        <f t="shared" si="28"/>
        <v/>
      </c>
      <c r="F643" s="93" t="str">
        <f>IF($I$1&lt;&gt;"y", "", IF(A644="", "", IFERROR(LOOKUP(2,1/(COUNTIF($F$2:F642,get_country)=0),get_country), "")))</f>
        <v/>
      </c>
      <c r="G643" s="93" t="str">
        <f t="shared" ref="G643:G706" si="30">IF($I$1&lt;&gt;"y", "", IF(F643="", "", G642+1))</f>
        <v/>
      </c>
      <c r="H643" s="67" t="str">
        <f t="array" aca="1" ref="H643" ca="1">IF($I$1&lt;&gt;"y", "", IFERROR(INDEX(countrylistsize,MATCH(SMALL(NOT(countrylistsize="")*IF(ISNUMBER(countrylistsize),COUNTIF(countrylistsize,"&lt;="&amp;countrylistsize),COUNTIF(countrylistsize,"&lt;="&amp;countrylistsize)+SUM(ISNUMBER(countrylistsize))),ROWS(F$3:F643)+SUM(ISBLANK(countrylistsize))),NOT(countrylistsize="")*IF(ISNUMBER(countrylistsize),COUNTIF(countrylistsize,"&lt;="&amp;countrylistsize),COUNTIF(countrylistsize,"&lt;="&amp;countrylistsize)+SUM(ISNUMBER(countrylistsize))),0)), ""))</f>
        <v/>
      </c>
      <c r="I643" s="70"/>
      <c r="J643" s="67" t="str">
        <f t="array" aca="1" ref="J643" ca="1">IF($I$1&lt;&gt;"y", "", IFERROR(INDEX(admin1listsize,MATCH(SMALL(NOT(admin1listsize="")*IF(ISNUMBER(admin1listsize),COUNTIF(admin1listsize,"&lt;="&amp;admin1listsize),COUNTIF(admin1listsize,"&lt;="&amp;admin1listsize)+SUM(ISNUMBER(admin1listsize))),ROWS(D$3:D643)+SUM(ISBLANK(admin1listsize))),NOT(admin1listsize="")*IF(ISNUMBER(admin1listsize),COUNTIF(admin1listsize,"&lt;="&amp;admin1listsize),COUNTIF(admin1listsize,"&lt;="&amp;admin1listsize)+SUM(ISNUMBER(admin1listsize))),0)), ""))</f>
        <v/>
      </c>
      <c r="K643" s="71"/>
    </row>
    <row r="644" spans="1:11" s="1" customFormat="1" x14ac:dyDescent="0.25">
      <c r="A644" s="93" t="str">
        <f>IF($I$1&lt;&gt;"y", "", IF(ISBLANK(DATA!D645),"",IF(ISBLANK(DATA!K645),"NO DATA",DATA!K645)))</f>
        <v/>
      </c>
      <c r="B644" s="93" t="str">
        <f>IF($I$1&lt;&gt;"y", "",IF(ISBLANK(DATA!D645),"", IF(ISBLANK(DATA!L645),"NO DATA",DATA!L645)))</f>
        <v/>
      </c>
      <c r="C644" s="93" t="str">
        <f t="shared" si="29"/>
        <v/>
      </c>
      <c r="D644" s="93" t="str">
        <f>IF($I$1&lt;&gt;"y", "", IF(C645="", "", IFERROR(LOOKUP(2,1/(COUNTIF($D$2:D643,mergednames)=0),mergednames), "")))</f>
        <v/>
      </c>
      <c r="E644" s="93" t="str">
        <f t="shared" ref="E644:E707" si="31">IF($I$1&lt;&gt;"y", "", IF(D644="", "", E643+1))</f>
        <v/>
      </c>
      <c r="F644" s="93" t="str">
        <f>IF($I$1&lt;&gt;"y", "", IF(A645="", "", IFERROR(LOOKUP(2,1/(COUNTIF($F$2:F643,get_country)=0),get_country), "")))</f>
        <v/>
      </c>
      <c r="G644" s="93" t="str">
        <f t="shared" si="30"/>
        <v/>
      </c>
      <c r="H644" s="67" t="str">
        <f t="array" aca="1" ref="H644" ca="1">IF($I$1&lt;&gt;"y", "", IFERROR(INDEX(countrylistsize,MATCH(SMALL(NOT(countrylistsize="")*IF(ISNUMBER(countrylistsize),COUNTIF(countrylistsize,"&lt;="&amp;countrylistsize),COUNTIF(countrylistsize,"&lt;="&amp;countrylistsize)+SUM(ISNUMBER(countrylistsize))),ROWS(F$3:F644)+SUM(ISBLANK(countrylistsize))),NOT(countrylistsize="")*IF(ISNUMBER(countrylistsize),COUNTIF(countrylistsize,"&lt;="&amp;countrylistsize),COUNTIF(countrylistsize,"&lt;="&amp;countrylistsize)+SUM(ISNUMBER(countrylistsize))),0)), ""))</f>
        <v/>
      </c>
      <c r="I644" s="70"/>
      <c r="J644" s="67" t="str">
        <f t="array" aca="1" ref="J644" ca="1">IF($I$1&lt;&gt;"y", "", IFERROR(INDEX(admin1listsize,MATCH(SMALL(NOT(admin1listsize="")*IF(ISNUMBER(admin1listsize),COUNTIF(admin1listsize,"&lt;="&amp;admin1listsize),COUNTIF(admin1listsize,"&lt;="&amp;admin1listsize)+SUM(ISNUMBER(admin1listsize))),ROWS(D$3:D644)+SUM(ISBLANK(admin1listsize))),NOT(admin1listsize="")*IF(ISNUMBER(admin1listsize),COUNTIF(admin1listsize,"&lt;="&amp;admin1listsize),COUNTIF(admin1listsize,"&lt;="&amp;admin1listsize)+SUM(ISNUMBER(admin1listsize))),0)), ""))</f>
        <v/>
      </c>
      <c r="K644" s="71"/>
    </row>
    <row r="645" spans="1:11" s="1" customFormat="1" x14ac:dyDescent="0.25">
      <c r="A645" s="93" t="str">
        <f>IF($I$1&lt;&gt;"y", "", IF(ISBLANK(DATA!D646),"",IF(ISBLANK(DATA!K646),"NO DATA",DATA!K646)))</f>
        <v/>
      </c>
      <c r="B645" s="93" t="str">
        <f>IF($I$1&lt;&gt;"y", "",IF(ISBLANK(DATA!D646),"", IF(ISBLANK(DATA!L646),"NO DATA",DATA!L646)))</f>
        <v/>
      </c>
      <c r="C645" s="93" t="str">
        <f t="shared" ref="C645:C708" si="32">IF($I$1&lt;&gt;"y", "", IF(A645="", "", A645&amp;"@"&amp;B645))</f>
        <v/>
      </c>
      <c r="D645" s="93" t="str">
        <f>IF($I$1&lt;&gt;"y", "", IF(C646="", "", IFERROR(LOOKUP(2,1/(COUNTIF($D$2:D644,mergednames)=0),mergednames), "")))</f>
        <v/>
      </c>
      <c r="E645" s="93" t="str">
        <f t="shared" si="31"/>
        <v/>
      </c>
      <c r="F645" s="93" t="str">
        <f>IF($I$1&lt;&gt;"y", "", IF(A646="", "", IFERROR(LOOKUP(2,1/(COUNTIF($F$2:F644,get_country)=0),get_country), "")))</f>
        <v/>
      </c>
      <c r="G645" s="93" t="str">
        <f t="shared" si="30"/>
        <v/>
      </c>
      <c r="H645" s="67" t="str">
        <f t="array" aca="1" ref="H645" ca="1">IF($I$1&lt;&gt;"y", "", IFERROR(INDEX(countrylistsize,MATCH(SMALL(NOT(countrylistsize="")*IF(ISNUMBER(countrylistsize),COUNTIF(countrylistsize,"&lt;="&amp;countrylistsize),COUNTIF(countrylistsize,"&lt;="&amp;countrylistsize)+SUM(ISNUMBER(countrylistsize))),ROWS(F$3:F645)+SUM(ISBLANK(countrylistsize))),NOT(countrylistsize="")*IF(ISNUMBER(countrylistsize),COUNTIF(countrylistsize,"&lt;="&amp;countrylistsize),COUNTIF(countrylistsize,"&lt;="&amp;countrylistsize)+SUM(ISNUMBER(countrylistsize))),0)), ""))</f>
        <v/>
      </c>
      <c r="I645" s="70"/>
      <c r="J645" s="67" t="str">
        <f t="array" aca="1" ref="J645" ca="1">IF($I$1&lt;&gt;"y", "", IFERROR(INDEX(admin1listsize,MATCH(SMALL(NOT(admin1listsize="")*IF(ISNUMBER(admin1listsize),COUNTIF(admin1listsize,"&lt;="&amp;admin1listsize),COUNTIF(admin1listsize,"&lt;="&amp;admin1listsize)+SUM(ISNUMBER(admin1listsize))),ROWS(D$3:D645)+SUM(ISBLANK(admin1listsize))),NOT(admin1listsize="")*IF(ISNUMBER(admin1listsize),COUNTIF(admin1listsize,"&lt;="&amp;admin1listsize),COUNTIF(admin1listsize,"&lt;="&amp;admin1listsize)+SUM(ISNUMBER(admin1listsize))),0)), ""))</f>
        <v/>
      </c>
      <c r="K645" s="71"/>
    </row>
    <row r="646" spans="1:11" s="1" customFormat="1" x14ac:dyDescent="0.25">
      <c r="A646" s="93" t="str">
        <f>IF($I$1&lt;&gt;"y", "", IF(ISBLANK(DATA!D647),"",IF(ISBLANK(DATA!K647),"NO DATA",DATA!K647)))</f>
        <v/>
      </c>
      <c r="B646" s="93" t="str">
        <f>IF($I$1&lt;&gt;"y", "",IF(ISBLANK(DATA!D647),"", IF(ISBLANK(DATA!L647),"NO DATA",DATA!L647)))</f>
        <v/>
      </c>
      <c r="C646" s="93" t="str">
        <f t="shared" si="32"/>
        <v/>
      </c>
      <c r="D646" s="93" t="str">
        <f>IF($I$1&lt;&gt;"y", "", IF(C647="", "", IFERROR(LOOKUP(2,1/(COUNTIF($D$2:D645,mergednames)=0),mergednames), "")))</f>
        <v/>
      </c>
      <c r="E646" s="93" t="str">
        <f t="shared" si="31"/>
        <v/>
      </c>
      <c r="F646" s="93" t="str">
        <f>IF($I$1&lt;&gt;"y", "", IF(A647="", "", IFERROR(LOOKUP(2,1/(COUNTIF($F$2:F645,get_country)=0),get_country), "")))</f>
        <v/>
      </c>
      <c r="G646" s="93" t="str">
        <f t="shared" si="30"/>
        <v/>
      </c>
      <c r="H646" s="67" t="str">
        <f t="array" aca="1" ref="H646" ca="1">IF($I$1&lt;&gt;"y", "", IFERROR(INDEX(countrylistsize,MATCH(SMALL(NOT(countrylistsize="")*IF(ISNUMBER(countrylistsize),COUNTIF(countrylistsize,"&lt;="&amp;countrylistsize),COUNTIF(countrylistsize,"&lt;="&amp;countrylistsize)+SUM(ISNUMBER(countrylistsize))),ROWS(F$3:F646)+SUM(ISBLANK(countrylistsize))),NOT(countrylistsize="")*IF(ISNUMBER(countrylistsize),COUNTIF(countrylistsize,"&lt;="&amp;countrylistsize),COUNTIF(countrylistsize,"&lt;="&amp;countrylistsize)+SUM(ISNUMBER(countrylistsize))),0)), ""))</f>
        <v/>
      </c>
      <c r="I646" s="70"/>
      <c r="J646" s="67" t="str">
        <f t="array" aca="1" ref="J646" ca="1">IF($I$1&lt;&gt;"y", "", IFERROR(INDEX(admin1listsize,MATCH(SMALL(NOT(admin1listsize="")*IF(ISNUMBER(admin1listsize),COUNTIF(admin1listsize,"&lt;="&amp;admin1listsize),COUNTIF(admin1listsize,"&lt;="&amp;admin1listsize)+SUM(ISNUMBER(admin1listsize))),ROWS(D$3:D646)+SUM(ISBLANK(admin1listsize))),NOT(admin1listsize="")*IF(ISNUMBER(admin1listsize),COUNTIF(admin1listsize,"&lt;="&amp;admin1listsize),COUNTIF(admin1listsize,"&lt;="&amp;admin1listsize)+SUM(ISNUMBER(admin1listsize))),0)), ""))</f>
        <v/>
      </c>
      <c r="K646" s="71"/>
    </row>
    <row r="647" spans="1:11" s="1" customFormat="1" x14ac:dyDescent="0.25">
      <c r="A647" s="93" t="str">
        <f>IF($I$1&lt;&gt;"y", "", IF(ISBLANK(DATA!D648),"",IF(ISBLANK(DATA!K648),"NO DATA",DATA!K648)))</f>
        <v/>
      </c>
      <c r="B647" s="93" t="str">
        <f>IF($I$1&lt;&gt;"y", "",IF(ISBLANK(DATA!D648),"", IF(ISBLANK(DATA!L648),"NO DATA",DATA!L648)))</f>
        <v/>
      </c>
      <c r="C647" s="93" t="str">
        <f t="shared" si="32"/>
        <v/>
      </c>
      <c r="D647" s="93" t="str">
        <f>IF($I$1&lt;&gt;"y", "", IF(C648="", "", IFERROR(LOOKUP(2,1/(COUNTIF($D$2:D646,mergednames)=0),mergednames), "")))</f>
        <v/>
      </c>
      <c r="E647" s="93" t="str">
        <f t="shared" si="31"/>
        <v/>
      </c>
      <c r="F647" s="93" t="str">
        <f>IF($I$1&lt;&gt;"y", "", IF(A648="", "", IFERROR(LOOKUP(2,1/(COUNTIF($F$2:F646,get_country)=0),get_country), "")))</f>
        <v/>
      </c>
      <c r="G647" s="93" t="str">
        <f t="shared" si="30"/>
        <v/>
      </c>
      <c r="H647" s="67" t="str">
        <f t="array" aca="1" ref="H647" ca="1">IF($I$1&lt;&gt;"y", "", IFERROR(INDEX(countrylistsize,MATCH(SMALL(NOT(countrylistsize="")*IF(ISNUMBER(countrylistsize),COUNTIF(countrylistsize,"&lt;="&amp;countrylistsize),COUNTIF(countrylistsize,"&lt;="&amp;countrylistsize)+SUM(ISNUMBER(countrylistsize))),ROWS(F$3:F647)+SUM(ISBLANK(countrylistsize))),NOT(countrylistsize="")*IF(ISNUMBER(countrylistsize),COUNTIF(countrylistsize,"&lt;="&amp;countrylistsize),COUNTIF(countrylistsize,"&lt;="&amp;countrylistsize)+SUM(ISNUMBER(countrylistsize))),0)), ""))</f>
        <v/>
      </c>
      <c r="I647" s="70"/>
      <c r="J647" s="67" t="str">
        <f t="array" aca="1" ref="J647" ca="1">IF($I$1&lt;&gt;"y", "", IFERROR(INDEX(admin1listsize,MATCH(SMALL(NOT(admin1listsize="")*IF(ISNUMBER(admin1listsize),COUNTIF(admin1listsize,"&lt;="&amp;admin1listsize),COUNTIF(admin1listsize,"&lt;="&amp;admin1listsize)+SUM(ISNUMBER(admin1listsize))),ROWS(D$3:D647)+SUM(ISBLANK(admin1listsize))),NOT(admin1listsize="")*IF(ISNUMBER(admin1listsize),COUNTIF(admin1listsize,"&lt;="&amp;admin1listsize),COUNTIF(admin1listsize,"&lt;="&amp;admin1listsize)+SUM(ISNUMBER(admin1listsize))),0)), ""))</f>
        <v/>
      </c>
      <c r="K647" s="71"/>
    </row>
    <row r="648" spans="1:11" s="1" customFormat="1" x14ac:dyDescent="0.25">
      <c r="A648" s="93" t="str">
        <f>IF($I$1&lt;&gt;"y", "", IF(ISBLANK(DATA!D649),"",IF(ISBLANK(DATA!K649),"NO DATA",DATA!K649)))</f>
        <v/>
      </c>
      <c r="B648" s="93" t="str">
        <f>IF($I$1&lt;&gt;"y", "",IF(ISBLANK(DATA!D649),"", IF(ISBLANK(DATA!L649),"NO DATA",DATA!L649)))</f>
        <v/>
      </c>
      <c r="C648" s="93" t="str">
        <f t="shared" si="32"/>
        <v/>
      </c>
      <c r="D648" s="93" t="str">
        <f>IF($I$1&lt;&gt;"y", "", IF(C649="", "", IFERROR(LOOKUP(2,1/(COUNTIF($D$2:D647,mergednames)=0),mergednames), "")))</f>
        <v/>
      </c>
      <c r="E648" s="93" t="str">
        <f t="shared" si="31"/>
        <v/>
      </c>
      <c r="F648" s="93" t="str">
        <f>IF($I$1&lt;&gt;"y", "", IF(A649="", "", IFERROR(LOOKUP(2,1/(COUNTIF($F$2:F647,get_country)=0),get_country), "")))</f>
        <v/>
      </c>
      <c r="G648" s="93" t="str">
        <f t="shared" si="30"/>
        <v/>
      </c>
      <c r="H648" s="67" t="str">
        <f t="array" aca="1" ref="H648" ca="1">IF($I$1&lt;&gt;"y", "", IFERROR(INDEX(countrylistsize,MATCH(SMALL(NOT(countrylistsize="")*IF(ISNUMBER(countrylistsize),COUNTIF(countrylistsize,"&lt;="&amp;countrylistsize),COUNTIF(countrylistsize,"&lt;="&amp;countrylistsize)+SUM(ISNUMBER(countrylistsize))),ROWS(F$3:F648)+SUM(ISBLANK(countrylistsize))),NOT(countrylistsize="")*IF(ISNUMBER(countrylistsize),COUNTIF(countrylistsize,"&lt;="&amp;countrylistsize),COUNTIF(countrylistsize,"&lt;="&amp;countrylistsize)+SUM(ISNUMBER(countrylistsize))),0)), ""))</f>
        <v/>
      </c>
      <c r="I648" s="70"/>
      <c r="J648" s="67" t="str">
        <f t="array" aca="1" ref="J648" ca="1">IF($I$1&lt;&gt;"y", "", IFERROR(INDEX(admin1listsize,MATCH(SMALL(NOT(admin1listsize="")*IF(ISNUMBER(admin1listsize),COUNTIF(admin1listsize,"&lt;="&amp;admin1listsize),COUNTIF(admin1listsize,"&lt;="&amp;admin1listsize)+SUM(ISNUMBER(admin1listsize))),ROWS(D$3:D648)+SUM(ISBLANK(admin1listsize))),NOT(admin1listsize="")*IF(ISNUMBER(admin1listsize),COUNTIF(admin1listsize,"&lt;="&amp;admin1listsize),COUNTIF(admin1listsize,"&lt;="&amp;admin1listsize)+SUM(ISNUMBER(admin1listsize))),0)), ""))</f>
        <v/>
      </c>
      <c r="K648" s="71"/>
    </row>
    <row r="649" spans="1:11" s="1" customFormat="1" x14ac:dyDescent="0.25">
      <c r="A649" s="93" t="str">
        <f>IF($I$1&lt;&gt;"y", "", IF(ISBLANK(DATA!D650),"",IF(ISBLANK(DATA!K650),"NO DATA",DATA!K650)))</f>
        <v/>
      </c>
      <c r="B649" s="93" t="str">
        <f>IF($I$1&lt;&gt;"y", "",IF(ISBLANK(DATA!D650),"", IF(ISBLANK(DATA!L650),"NO DATA",DATA!L650)))</f>
        <v/>
      </c>
      <c r="C649" s="93" t="str">
        <f t="shared" si="32"/>
        <v/>
      </c>
      <c r="D649" s="93" t="str">
        <f>IF($I$1&lt;&gt;"y", "", IF(C650="", "", IFERROR(LOOKUP(2,1/(COUNTIF($D$2:D648,mergednames)=0),mergednames), "")))</f>
        <v/>
      </c>
      <c r="E649" s="93" t="str">
        <f t="shared" si="31"/>
        <v/>
      </c>
      <c r="F649" s="93" t="str">
        <f>IF($I$1&lt;&gt;"y", "", IF(A650="", "", IFERROR(LOOKUP(2,1/(COUNTIF($F$2:F648,get_country)=0),get_country), "")))</f>
        <v/>
      </c>
      <c r="G649" s="93" t="str">
        <f t="shared" si="30"/>
        <v/>
      </c>
      <c r="H649" s="67" t="str">
        <f t="array" aca="1" ref="H649" ca="1">IF($I$1&lt;&gt;"y", "", IFERROR(INDEX(countrylistsize,MATCH(SMALL(NOT(countrylistsize="")*IF(ISNUMBER(countrylistsize),COUNTIF(countrylistsize,"&lt;="&amp;countrylistsize),COUNTIF(countrylistsize,"&lt;="&amp;countrylistsize)+SUM(ISNUMBER(countrylistsize))),ROWS(F$3:F649)+SUM(ISBLANK(countrylistsize))),NOT(countrylistsize="")*IF(ISNUMBER(countrylistsize),COUNTIF(countrylistsize,"&lt;="&amp;countrylistsize),COUNTIF(countrylistsize,"&lt;="&amp;countrylistsize)+SUM(ISNUMBER(countrylistsize))),0)), ""))</f>
        <v/>
      </c>
      <c r="I649" s="70"/>
      <c r="J649" s="67" t="str">
        <f t="array" aca="1" ref="J649" ca="1">IF($I$1&lt;&gt;"y", "", IFERROR(INDEX(admin1listsize,MATCH(SMALL(NOT(admin1listsize="")*IF(ISNUMBER(admin1listsize),COUNTIF(admin1listsize,"&lt;="&amp;admin1listsize),COUNTIF(admin1listsize,"&lt;="&amp;admin1listsize)+SUM(ISNUMBER(admin1listsize))),ROWS(D$3:D649)+SUM(ISBLANK(admin1listsize))),NOT(admin1listsize="")*IF(ISNUMBER(admin1listsize),COUNTIF(admin1listsize,"&lt;="&amp;admin1listsize),COUNTIF(admin1listsize,"&lt;="&amp;admin1listsize)+SUM(ISNUMBER(admin1listsize))),0)), ""))</f>
        <v/>
      </c>
      <c r="K649" s="71"/>
    </row>
    <row r="650" spans="1:11" s="1" customFormat="1" x14ac:dyDescent="0.25">
      <c r="A650" s="93" t="str">
        <f>IF($I$1&lt;&gt;"y", "", IF(ISBLANK(DATA!D651),"",IF(ISBLANK(DATA!K651),"NO DATA",DATA!K651)))</f>
        <v/>
      </c>
      <c r="B650" s="93" t="str">
        <f>IF($I$1&lt;&gt;"y", "",IF(ISBLANK(DATA!D651),"", IF(ISBLANK(DATA!L651),"NO DATA",DATA!L651)))</f>
        <v/>
      </c>
      <c r="C650" s="93" t="str">
        <f t="shared" si="32"/>
        <v/>
      </c>
      <c r="D650" s="93" t="str">
        <f>IF($I$1&lt;&gt;"y", "", IF(C651="", "", IFERROR(LOOKUP(2,1/(COUNTIF($D$2:D649,mergednames)=0),mergednames), "")))</f>
        <v/>
      </c>
      <c r="E650" s="93" t="str">
        <f t="shared" si="31"/>
        <v/>
      </c>
      <c r="F650" s="93" t="str">
        <f>IF($I$1&lt;&gt;"y", "", IF(A651="", "", IFERROR(LOOKUP(2,1/(COUNTIF($F$2:F649,get_country)=0),get_country), "")))</f>
        <v/>
      </c>
      <c r="G650" s="93" t="str">
        <f t="shared" si="30"/>
        <v/>
      </c>
      <c r="H650" s="67" t="str">
        <f t="array" aca="1" ref="H650" ca="1">IF($I$1&lt;&gt;"y", "", IFERROR(INDEX(countrylistsize,MATCH(SMALL(NOT(countrylistsize="")*IF(ISNUMBER(countrylistsize),COUNTIF(countrylistsize,"&lt;="&amp;countrylistsize),COUNTIF(countrylistsize,"&lt;="&amp;countrylistsize)+SUM(ISNUMBER(countrylistsize))),ROWS(F$3:F650)+SUM(ISBLANK(countrylistsize))),NOT(countrylistsize="")*IF(ISNUMBER(countrylistsize),COUNTIF(countrylistsize,"&lt;="&amp;countrylistsize),COUNTIF(countrylistsize,"&lt;="&amp;countrylistsize)+SUM(ISNUMBER(countrylistsize))),0)), ""))</f>
        <v/>
      </c>
      <c r="I650" s="70"/>
      <c r="J650" s="67" t="str">
        <f t="array" aca="1" ref="J650" ca="1">IF($I$1&lt;&gt;"y", "", IFERROR(INDEX(admin1listsize,MATCH(SMALL(NOT(admin1listsize="")*IF(ISNUMBER(admin1listsize),COUNTIF(admin1listsize,"&lt;="&amp;admin1listsize),COUNTIF(admin1listsize,"&lt;="&amp;admin1listsize)+SUM(ISNUMBER(admin1listsize))),ROWS(D$3:D650)+SUM(ISBLANK(admin1listsize))),NOT(admin1listsize="")*IF(ISNUMBER(admin1listsize),COUNTIF(admin1listsize,"&lt;="&amp;admin1listsize),COUNTIF(admin1listsize,"&lt;="&amp;admin1listsize)+SUM(ISNUMBER(admin1listsize))),0)), ""))</f>
        <v/>
      </c>
      <c r="K650" s="71"/>
    </row>
    <row r="651" spans="1:11" s="1" customFormat="1" x14ac:dyDescent="0.25">
      <c r="A651" s="93" t="str">
        <f>IF($I$1&lt;&gt;"y", "", IF(ISBLANK(DATA!D652),"",IF(ISBLANK(DATA!K652),"NO DATA",DATA!K652)))</f>
        <v/>
      </c>
      <c r="B651" s="93" t="str">
        <f>IF($I$1&lt;&gt;"y", "",IF(ISBLANK(DATA!D652),"", IF(ISBLANK(DATA!L652),"NO DATA",DATA!L652)))</f>
        <v/>
      </c>
      <c r="C651" s="93" t="str">
        <f t="shared" si="32"/>
        <v/>
      </c>
      <c r="D651" s="93" t="str">
        <f>IF($I$1&lt;&gt;"y", "", IF(C652="", "", IFERROR(LOOKUP(2,1/(COUNTIF($D$2:D650,mergednames)=0),mergednames), "")))</f>
        <v/>
      </c>
      <c r="E651" s="93" t="str">
        <f t="shared" si="31"/>
        <v/>
      </c>
      <c r="F651" s="93" t="str">
        <f>IF($I$1&lt;&gt;"y", "", IF(A652="", "", IFERROR(LOOKUP(2,1/(COUNTIF($F$2:F650,get_country)=0),get_country), "")))</f>
        <v/>
      </c>
      <c r="G651" s="93" t="str">
        <f t="shared" si="30"/>
        <v/>
      </c>
      <c r="H651" s="67" t="str">
        <f t="array" aca="1" ref="H651" ca="1">IF($I$1&lt;&gt;"y", "", IFERROR(INDEX(countrylistsize,MATCH(SMALL(NOT(countrylistsize="")*IF(ISNUMBER(countrylistsize),COUNTIF(countrylistsize,"&lt;="&amp;countrylistsize),COUNTIF(countrylistsize,"&lt;="&amp;countrylistsize)+SUM(ISNUMBER(countrylistsize))),ROWS(F$3:F651)+SUM(ISBLANK(countrylistsize))),NOT(countrylistsize="")*IF(ISNUMBER(countrylistsize),COUNTIF(countrylistsize,"&lt;="&amp;countrylistsize),COUNTIF(countrylistsize,"&lt;="&amp;countrylistsize)+SUM(ISNUMBER(countrylistsize))),0)), ""))</f>
        <v/>
      </c>
      <c r="I651" s="70"/>
      <c r="J651" s="67" t="str">
        <f t="array" aca="1" ref="J651" ca="1">IF($I$1&lt;&gt;"y", "", IFERROR(INDEX(admin1listsize,MATCH(SMALL(NOT(admin1listsize="")*IF(ISNUMBER(admin1listsize),COUNTIF(admin1listsize,"&lt;="&amp;admin1listsize),COUNTIF(admin1listsize,"&lt;="&amp;admin1listsize)+SUM(ISNUMBER(admin1listsize))),ROWS(D$3:D651)+SUM(ISBLANK(admin1listsize))),NOT(admin1listsize="")*IF(ISNUMBER(admin1listsize),COUNTIF(admin1listsize,"&lt;="&amp;admin1listsize),COUNTIF(admin1listsize,"&lt;="&amp;admin1listsize)+SUM(ISNUMBER(admin1listsize))),0)), ""))</f>
        <v/>
      </c>
      <c r="K651" s="71"/>
    </row>
    <row r="652" spans="1:11" s="1" customFormat="1" x14ac:dyDescent="0.25">
      <c r="A652" s="93" t="str">
        <f>IF($I$1&lt;&gt;"y", "", IF(ISBLANK(DATA!D653),"",IF(ISBLANK(DATA!K653),"NO DATA",DATA!K653)))</f>
        <v/>
      </c>
      <c r="B652" s="93" t="str">
        <f>IF($I$1&lt;&gt;"y", "",IF(ISBLANK(DATA!D653),"", IF(ISBLANK(DATA!L653),"NO DATA",DATA!L653)))</f>
        <v/>
      </c>
      <c r="C652" s="93" t="str">
        <f t="shared" si="32"/>
        <v/>
      </c>
      <c r="D652" s="93" t="str">
        <f>IF($I$1&lt;&gt;"y", "", IF(C653="", "", IFERROR(LOOKUP(2,1/(COUNTIF($D$2:D651,mergednames)=0),mergednames), "")))</f>
        <v/>
      </c>
      <c r="E652" s="93" t="str">
        <f t="shared" si="31"/>
        <v/>
      </c>
      <c r="F652" s="93" t="str">
        <f>IF($I$1&lt;&gt;"y", "", IF(A653="", "", IFERROR(LOOKUP(2,1/(COUNTIF($F$2:F651,get_country)=0),get_country), "")))</f>
        <v/>
      </c>
      <c r="G652" s="93" t="str">
        <f t="shared" si="30"/>
        <v/>
      </c>
      <c r="H652" s="67" t="str">
        <f t="array" aca="1" ref="H652" ca="1">IF($I$1&lt;&gt;"y", "", IFERROR(INDEX(countrylistsize,MATCH(SMALL(NOT(countrylistsize="")*IF(ISNUMBER(countrylistsize),COUNTIF(countrylistsize,"&lt;="&amp;countrylistsize),COUNTIF(countrylistsize,"&lt;="&amp;countrylistsize)+SUM(ISNUMBER(countrylistsize))),ROWS(F$3:F652)+SUM(ISBLANK(countrylistsize))),NOT(countrylistsize="")*IF(ISNUMBER(countrylistsize),COUNTIF(countrylistsize,"&lt;="&amp;countrylistsize),COUNTIF(countrylistsize,"&lt;="&amp;countrylistsize)+SUM(ISNUMBER(countrylistsize))),0)), ""))</f>
        <v/>
      </c>
      <c r="I652" s="70"/>
      <c r="J652" s="67" t="str">
        <f t="array" aca="1" ref="J652" ca="1">IF($I$1&lt;&gt;"y", "", IFERROR(INDEX(admin1listsize,MATCH(SMALL(NOT(admin1listsize="")*IF(ISNUMBER(admin1listsize),COUNTIF(admin1listsize,"&lt;="&amp;admin1listsize),COUNTIF(admin1listsize,"&lt;="&amp;admin1listsize)+SUM(ISNUMBER(admin1listsize))),ROWS(D$3:D652)+SUM(ISBLANK(admin1listsize))),NOT(admin1listsize="")*IF(ISNUMBER(admin1listsize),COUNTIF(admin1listsize,"&lt;="&amp;admin1listsize),COUNTIF(admin1listsize,"&lt;="&amp;admin1listsize)+SUM(ISNUMBER(admin1listsize))),0)), ""))</f>
        <v/>
      </c>
      <c r="K652" s="71"/>
    </row>
    <row r="653" spans="1:11" s="1" customFormat="1" x14ac:dyDescent="0.25">
      <c r="A653" s="93" t="str">
        <f>IF($I$1&lt;&gt;"y", "", IF(ISBLANK(DATA!D654),"",IF(ISBLANK(DATA!K654),"NO DATA",DATA!K654)))</f>
        <v/>
      </c>
      <c r="B653" s="93" t="str">
        <f>IF($I$1&lt;&gt;"y", "",IF(ISBLANK(DATA!D654),"", IF(ISBLANK(DATA!L654),"NO DATA",DATA!L654)))</f>
        <v/>
      </c>
      <c r="C653" s="93" t="str">
        <f t="shared" si="32"/>
        <v/>
      </c>
      <c r="D653" s="93" t="str">
        <f>IF($I$1&lt;&gt;"y", "", IF(C654="", "", IFERROR(LOOKUP(2,1/(COUNTIF($D$2:D652,mergednames)=0),mergednames), "")))</f>
        <v/>
      </c>
      <c r="E653" s="93" t="str">
        <f t="shared" si="31"/>
        <v/>
      </c>
      <c r="F653" s="93" t="str">
        <f>IF($I$1&lt;&gt;"y", "", IF(A654="", "", IFERROR(LOOKUP(2,1/(COUNTIF($F$2:F652,get_country)=0),get_country), "")))</f>
        <v/>
      </c>
      <c r="G653" s="93" t="str">
        <f t="shared" si="30"/>
        <v/>
      </c>
      <c r="H653" s="67" t="str">
        <f t="array" aca="1" ref="H653" ca="1">IF($I$1&lt;&gt;"y", "", IFERROR(INDEX(countrylistsize,MATCH(SMALL(NOT(countrylistsize="")*IF(ISNUMBER(countrylistsize),COUNTIF(countrylistsize,"&lt;="&amp;countrylistsize),COUNTIF(countrylistsize,"&lt;="&amp;countrylistsize)+SUM(ISNUMBER(countrylistsize))),ROWS(F$3:F653)+SUM(ISBLANK(countrylistsize))),NOT(countrylistsize="")*IF(ISNUMBER(countrylistsize),COUNTIF(countrylistsize,"&lt;="&amp;countrylistsize),COUNTIF(countrylistsize,"&lt;="&amp;countrylistsize)+SUM(ISNUMBER(countrylistsize))),0)), ""))</f>
        <v/>
      </c>
      <c r="I653" s="70"/>
      <c r="J653" s="67" t="str">
        <f t="array" aca="1" ref="J653" ca="1">IF($I$1&lt;&gt;"y", "", IFERROR(INDEX(admin1listsize,MATCH(SMALL(NOT(admin1listsize="")*IF(ISNUMBER(admin1listsize),COUNTIF(admin1listsize,"&lt;="&amp;admin1listsize),COUNTIF(admin1listsize,"&lt;="&amp;admin1listsize)+SUM(ISNUMBER(admin1listsize))),ROWS(D$3:D653)+SUM(ISBLANK(admin1listsize))),NOT(admin1listsize="")*IF(ISNUMBER(admin1listsize),COUNTIF(admin1listsize,"&lt;="&amp;admin1listsize),COUNTIF(admin1listsize,"&lt;="&amp;admin1listsize)+SUM(ISNUMBER(admin1listsize))),0)), ""))</f>
        <v/>
      </c>
      <c r="K653" s="71"/>
    </row>
    <row r="654" spans="1:11" s="1" customFormat="1" x14ac:dyDescent="0.25">
      <c r="A654" s="93" t="str">
        <f>IF($I$1&lt;&gt;"y", "", IF(ISBLANK(DATA!D655),"",IF(ISBLANK(DATA!K655),"NO DATA",DATA!K655)))</f>
        <v/>
      </c>
      <c r="B654" s="93" t="str">
        <f>IF($I$1&lt;&gt;"y", "",IF(ISBLANK(DATA!D655),"", IF(ISBLANK(DATA!L655),"NO DATA",DATA!L655)))</f>
        <v/>
      </c>
      <c r="C654" s="93" t="str">
        <f t="shared" si="32"/>
        <v/>
      </c>
      <c r="D654" s="93" t="str">
        <f>IF($I$1&lt;&gt;"y", "", IF(C655="", "", IFERROR(LOOKUP(2,1/(COUNTIF($D$2:D653,mergednames)=0),mergednames), "")))</f>
        <v/>
      </c>
      <c r="E654" s="93" t="str">
        <f t="shared" si="31"/>
        <v/>
      </c>
      <c r="F654" s="93" t="str">
        <f>IF($I$1&lt;&gt;"y", "", IF(A655="", "", IFERROR(LOOKUP(2,1/(COUNTIF($F$2:F653,get_country)=0),get_country), "")))</f>
        <v/>
      </c>
      <c r="G654" s="93" t="str">
        <f t="shared" si="30"/>
        <v/>
      </c>
      <c r="H654" s="67" t="str">
        <f t="array" aca="1" ref="H654" ca="1">IF($I$1&lt;&gt;"y", "", IFERROR(INDEX(countrylistsize,MATCH(SMALL(NOT(countrylistsize="")*IF(ISNUMBER(countrylistsize),COUNTIF(countrylistsize,"&lt;="&amp;countrylistsize),COUNTIF(countrylistsize,"&lt;="&amp;countrylistsize)+SUM(ISNUMBER(countrylistsize))),ROWS(F$3:F654)+SUM(ISBLANK(countrylistsize))),NOT(countrylistsize="")*IF(ISNUMBER(countrylistsize),COUNTIF(countrylistsize,"&lt;="&amp;countrylistsize),COUNTIF(countrylistsize,"&lt;="&amp;countrylistsize)+SUM(ISNUMBER(countrylistsize))),0)), ""))</f>
        <v/>
      </c>
      <c r="I654" s="70"/>
      <c r="J654" s="67" t="str">
        <f t="array" aca="1" ref="J654" ca="1">IF($I$1&lt;&gt;"y", "", IFERROR(INDEX(admin1listsize,MATCH(SMALL(NOT(admin1listsize="")*IF(ISNUMBER(admin1listsize),COUNTIF(admin1listsize,"&lt;="&amp;admin1listsize),COUNTIF(admin1listsize,"&lt;="&amp;admin1listsize)+SUM(ISNUMBER(admin1listsize))),ROWS(D$3:D654)+SUM(ISBLANK(admin1listsize))),NOT(admin1listsize="")*IF(ISNUMBER(admin1listsize),COUNTIF(admin1listsize,"&lt;="&amp;admin1listsize),COUNTIF(admin1listsize,"&lt;="&amp;admin1listsize)+SUM(ISNUMBER(admin1listsize))),0)), ""))</f>
        <v/>
      </c>
      <c r="K654" s="71"/>
    </row>
    <row r="655" spans="1:11" s="1" customFormat="1" x14ac:dyDescent="0.25">
      <c r="A655" s="93" t="str">
        <f>IF($I$1&lt;&gt;"y", "", IF(ISBLANK(DATA!D656),"",IF(ISBLANK(DATA!K656),"NO DATA",DATA!K656)))</f>
        <v/>
      </c>
      <c r="B655" s="93" t="str">
        <f>IF($I$1&lt;&gt;"y", "",IF(ISBLANK(DATA!D656),"", IF(ISBLANK(DATA!L656),"NO DATA",DATA!L656)))</f>
        <v/>
      </c>
      <c r="C655" s="93" t="str">
        <f t="shared" si="32"/>
        <v/>
      </c>
      <c r="D655" s="93" t="str">
        <f>IF($I$1&lt;&gt;"y", "", IF(C656="", "", IFERROR(LOOKUP(2,1/(COUNTIF($D$2:D654,mergednames)=0),mergednames), "")))</f>
        <v/>
      </c>
      <c r="E655" s="93" t="str">
        <f t="shared" si="31"/>
        <v/>
      </c>
      <c r="F655" s="93" t="str">
        <f>IF($I$1&lt;&gt;"y", "", IF(A656="", "", IFERROR(LOOKUP(2,1/(COUNTIF($F$2:F654,get_country)=0),get_country), "")))</f>
        <v/>
      </c>
      <c r="G655" s="93" t="str">
        <f t="shared" si="30"/>
        <v/>
      </c>
      <c r="H655" s="67" t="str">
        <f t="array" aca="1" ref="H655" ca="1">IF($I$1&lt;&gt;"y", "", IFERROR(INDEX(countrylistsize,MATCH(SMALL(NOT(countrylistsize="")*IF(ISNUMBER(countrylistsize),COUNTIF(countrylistsize,"&lt;="&amp;countrylistsize),COUNTIF(countrylistsize,"&lt;="&amp;countrylistsize)+SUM(ISNUMBER(countrylistsize))),ROWS(F$3:F655)+SUM(ISBLANK(countrylistsize))),NOT(countrylistsize="")*IF(ISNUMBER(countrylistsize),COUNTIF(countrylistsize,"&lt;="&amp;countrylistsize),COUNTIF(countrylistsize,"&lt;="&amp;countrylistsize)+SUM(ISNUMBER(countrylistsize))),0)), ""))</f>
        <v/>
      </c>
      <c r="I655" s="70"/>
      <c r="J655" s="67" t="str">
        <f t="array" aca="1" ref="J655" ca="1">IF($I$1&lt;&gt;"y", "", IFERROR(INDEX(admin1listsize,MATCH(SMALL(NOT(admin1listsize="")*IF(ISNUMBER(admin1listsize),COUNTIF(admin1listsize,"&lt;="&amp;admin1listsize),COUNTIF(admin1listsize,"&lt;="&amp;admin1listsize)+SUM(ISNUMBER(admin1listsize))),ROWS(D$3:D655)+SUM(ISBLANK(admin1listsize))),NOT(admin1listsize="")*IF(ISNUMBER(admin1listsize),COUNTIF(admin1listsize,"&lt;="&amp;admin1listsize),COUNTIF(admin1listsize,"&lt;="&amp;admin1listsize)+SUM(ISNUMBER(admin1listsize))),0)), ""))</f>
        <v/>
      </c>
      <c r="K655" s="71"/>
    </row>
    <row r="656" spans="1:11" s="1" customFormat="1" x14ac:dyDescent="0.25">
      <c r="A656" s="93" t="str">
        <f>IF($I$1&lt;&gt;"y", "", IF(ISBLANK(DATA!D657),"",IF(ISBLANK(DATA!K657),"NO DATA",DATA!K657)))</f>
        <v/>
      </c>
      <c r="B656" s="93" t="str">
        <f>IF($I$1&lt;&gt;"y", "",IF(ISBLANK(DATA!D657),"", IF(ISBLANK(DATA!L657),"NO DATA",DATA!L657)))</f>
        <v/>
      </c>
      <c r="C656" s="93" t="str">
        <f t="shared" si="32"/>
        <v/>
      </c>
      <c r="D656" s="93" t="str">
        <f>IF($I$1&lt;&gt;"y", "", IF(C657="", "", IFERROR(LOOKUP(2,1/(COUNTIF($D$2:D655,mergednames)=0),mergednames), "")))</f>
        <v/>
      </c>
      <c r="E656" s="93" t="str">
        <f t="shared" si="31"/>
        <v/>
      </c>
      <c r="F656" s="93" t="str">
        <f>IF($I$1&lt;&gt;"y", "", IF(A657="", "", IFERROR(LOOKUP(2,1/(COUNTIF($F$2:F655,get_country)=0),get_country), "")))</f>
        <v/>
      </c>
      <c r="G656" s="93" t="str">
        <f t="shared" si="30"/>
        <v/>
      </c>
      <c r="H656" s="67" t="str">
        <f t="array" aca="1" ref="H656" ca="1">IF($I$1&lt;&gt;"y", "", IFERROR(INDEX(countrylistsize,MATCH(SMALL(NOT(countrylistsize="")*IF(ISNUMBER(countrylistsize),COUNTIF(countrylistsize,"&lt;="&amp;countrylistsize),COUNTIF(countrylistsize,"&lt;="&amp;countrylistsize)+SUM(ISNUMBER(countrylistsize))),ROWS(F$3:F656)+SUM(ISBLANK(countrylistsize))),NOT(countrylistsize="")*IF(ISNUMBER(countrylistsize),COUNTIF(countrylistsize,"&lt;="&amp;countrylistsize),COUNTIF(countrylistsize,"&lt;="&amp;countrylistsize)+SUM(ISNUMBER(countrylistsize))),0)), ""))</f>
        <v/>
      </c>
      <c r="I656" s="70"/>
      <c r="J656" s="67" t="str">
        <f t="array" aca="1" ref="J656" ca="1">IF($I$1&lt;&gt;"y", "", IFERROR(INDEX(admin1listsize,MATCH(SMALL(NOT(admin1listsize="")*IF(ISNUMBER(admin1listsize),COUNTIF(admin1listsize,"&lt;="&amp;admin1listsize),COUNTIF(admin1listsize,"&lt;="&amp;admin1listsize)+SUM(ISNUMBER(admin1listsize))),ROWS(D$3:D656)+SUM(ISBLANK(admin1listsize))),NOT(admin1listsize="")*IF(ISNUMBER(admin1listsize),COUNTIF(admin1listsize,"&lt;="&amp;admin1listsize),COUNTIF(admin1listsize,"&lt;="&amp;admin1listsize)+SUM(ISNUMBER(admin1listsize))),0)), ""))</f>
        <v/>
      </c>
      <c r="K656" s="71"/>
    </row>
    <row r="657" spans="1:11" s="1" customFormat="1" x14ac:dyDescent="0.25">
      <c r="A657" s="93" t="str">
        <f>IF($I$1&lt;&gt;"y", "", IF(ISBLANK(DATA!D658),"",IF(ISBLANK(DATA!K658),"NO DATA",DATA!K658)))</f>
        <v/>
      </c>
      <c r="B657" s="93" t="str">
        <f>IF($I$1&lt;&gt;"y", "",IF(ISBLANK(DATA!D658),"", IF(ISBLANK(DATA!L658),"NO DATA",DATA!L658)))</f>
        <v/>
      </c>
      <c r="C657" s="93" t="str">
        <f t="shared" si="32"/>
        <v/>
      </c>
      <c r="D657" s="93" t="str">
        <f>IF($I$1&lt;&gt;"y", "", IF(C658="", "", IFERROR(LOOKUP(2,1/(COUNTIF($D$2:D656,mergednames)=0),mergednames), "")))</f>
        <v/>
      </c>
      <c r="E657" s="93" t="str">
        <f t="shared" si="31"/>
        <v/>
      </c>
      <c r="F657" s="93" t="str">
        <f>IF($I$1&lt;&gt;"y", "", IF(A658="", "", IFERROR(LOOKUP(2,1/(COUNTIF($F$2:F656,get_country)=0),get_country), "")))</f>
        <v/>
      </c>
      <c r="G657" s="93" t="str">
        <f t="shared" si="30"/>
        <v/>
      </c>
      <c r="H657" s="67" t="str">
        <f t="array" aca="1" ref="H657" ca="1">IF($I$1&lt;&gt;"y", "", IFERROR(INDEX(countrylistsize,MATCH(SMALL(NOT(countrylistsize="")*IF(ISNUMBER(countrylistsize),COUNTIF(countrylistsize,"&lt;="&amp;countrylistsize),COUNTIF(countrylistsize,"&lt;="&amp;countrylistsize)+SUM(ISNUMBER(countrylistsize))),ROWS(F$3:F657)+SUM(ISBLANK(countrylistsize))),NOT(countrylistsize="")*IF(ISNUMBER(countrylistsize),COUNTIF(countrylistsize,"&lt;="&amp;countrylistsize),COUNTIF(countrylistsize,"&lt;="&amp;countrylistsize)+SUM(ISNUMBER(countrylistsize))),0)), ""))</f>
        <v/>
      </c>
      <c r="I657" s="70"/>
      <c r="J657" s="67" t="str">
        <f t="array" aca="1" ref="J657" ca="1">IF($I$1&lt;&gt;"y", "", IFERROR(INDEX(admin1listsize,MATCH(SMALL(NOT(admin1listsize="")*IF(ISNUMBER(admin1listsize),COUNTIF(admin1listsize,"&lt;="&amp;admin1listsize),COUNTIF(admin1listsize,"&lt;="&amp;admin1listsize)+SUM(ISNUMBER(admin1listsize))),ROWS(D$3:D657)+SUM(ISBLANK(admin1listsize))),NOT(admin1listsize="")*IF(ISNUMBER(admin1listsize),COUNTIF(admin1listsize,"&lt;="&amp;admin1listsize),COUNTIF(admin1listsize,"&lt;="&amp;admin1listsize)+SUM(ISNUMBER(admin1listsize))),0)), ""))</f>
        <v/>
      </c>
      <c r="K657" s="71"/>
    </row>
    <row r="658" spans="1:11" s="1" customFormat="1" x14ac:dyDescent="0.25">
      <c r="A658" s="93" t="str">
        <f>IF($I$1&lt;&gt;"y", "", IF(ISBLANK(DATA!D659),"",IF(ISBLANK(DATA!K659),"NO DATA",DATA!K659)))</f>
        <v/>
      </c>
      <c r="B658" s="93" t="str">
        <f>IF($I$1&lt;&gt;"y", "",IF(ISBLANK(DATA!D659),"", IF(ISBLANK(DATA!L659),"NO DATA",DATA!L659)))</f>
        <v/>
      </c>
      <c r="C658" s="93" t="str">
        <f t="shared" si="32"/>
        <v/>
      </c>
      <c r="D658" s="93" t="str">
        <f>IF($I$1&lt;&gt;"y", "", IF(C659="", "", IFERROR(LOOKUP(2,1/(COUNTIF($D$2:D657,mergednames)=0),mergednames), "")))</f>
        <v/>
      </c>
      <c r="E658" s="93" t="str">
        <f t="shared" si="31"/>
        <v/>
      </c>
      <c r="F658" s="93" t="str">
        <f>IF($I$1&lt;&gt;"y", "", IF(A659="", "", IFERROR(LOOKUP(2,1/(COUNTIF($F$2:F657,get_country)=0),get_country), "")))</f>
        <v/>
      </c>
      <c r="G658" s="93" t="str">
        <f t="shared" si="30"/>
        <v/>
      </c>
      <c r="H658" s="67" t="str">
        <f t="array" aca="1" ref="H658" ca="1">IF($I$1&lt;&gt;"y", "", IFERROR(INDEX(countrylistsize,MATCH(SMALL(NOT(countrylistsize="")*IF(ISNUMBER(countrylistsize),COUNTIF(countrylistsize,"&lt;="&amp;countrylistsize),COUNTIF(countrylistsize,"&lt;="&amp;countrylistsize)+SUM(ISNUMBER(countrylistsize))),ROWS(F$3:F658)+SUM(ISBLANK(countrylistsize))),NOT(countrylistsize="")*IF(ISNUMBER(countrylistsize),COUNTIF(countrylistsize,"&lt;="&amp;countrylistsize),COUNTIF(countrylistsize,"&lt;="&amp;countrylistsize)+SUM(ISNUMBER(countrylistsize))),0)), ""))</f>
        <v/>
      </c>
      <c r="I658" s="70"/>
      <c r="J658" s="67" t="str">
        <f t="array" aca="1" ref="J658" ca="1">IF($I$1&lt;&gt;"y", "", IFERROR(INDEX(admin1listsize,MATCH(SMALL(NOT(admin1listsize="")*IF(ISNUMBER(admin1listsize),COUNTIF(admin1listsize,"&lt;="&amp;admin1listsize),COUNTIF(admin1listsize,"&lt;="&amp;admin1listsize)+SUM(ISNUMBER(admin1listsize))),ROWS(D$3:D658)+SUM(ISBLANK(admin1listsize))),NOT(admin1listsize="")*IF(ISNUMBER(admin1listsize),COUNTIF(admin1listsize,"&lt;="&amp;admin1listsize),COUNTIF(admin1listsize,"&lt;="&amp;admin1listsize)+SUM(ISNUMBER(admin1listsize))),0)), ""))</f>
        <v/>
      </c>
      <c r="K658" s="71"/>
    </row>
    <row r="659" spans="1:11" s="1" customFormat="1" x14ac:dyDescent="0.25">
      <c r="A659" s="93" t="str">
        <f>IF($I$1&lt;&gt;"y", "", IF(ISBLANK(DATA!D660),"",IF(ISBLANK(DATA!K660),"NO DATA",DATA!K660)))</f>
        <v/>
      </c>
      <c r="B659" s="93" t="str">
        <f>IF($I$1&lt;&gt;"y", "",IF(ISBLANK(DATA!D660),"", IF(ISBLANK(DATA!L660),"NO DATA",DATA!L660)))</f>
        <v/>
      </c>
      <c r="C659" s="93" t="str">
        <f t="shared" si="32"/>
        <v/>
      </c>
      <c r="D659" s="93" t="str">
        <f>IF($I$1&lt;&gt;"y", "", IF(C660="", "", IFERROR(LOOKUP(2,1/(COUNTIF($D$2:D658,mergednames)=0),mergednames), "")))</f>
        <v/>
      </c>
      <c r="E659" s="93" t="str">
        <f t="shared" si="31"/>
        <v/>
      </c>
      <c r="F659" s="93" t="str">
        <f>IF($I$1&lt;&gt;"y", "", IF(A660="", "", IFERROR(LOOKUP(2,1/(COUNTIF($F$2:F658,get_country)=0),get_country), "")))</f>
        <v/>
      </c>
      <c r="G659" s="93" t="str">
        <f t="shared" si="30"/>
        <v/>
      </c>
      <c r="H659" s="67" t="str">
        <f t="array" aca="1" ref="H659" ca="1">IF($I$1&lt;&gt;"y", "", IFERROR(INDEX(countrylistsize,MATCH(SMALL(NOT(countrylistsize="")*IF(ISNUMBER(countrylistsize),COUNTIF(countrylistsize,"&lt;="&amp;countrylistsize),COUNTIF(countrylistsize,"&lt;="&amp;countrylistsize)+SUM(ISNUMBER(countrylistsize))),ROWS(F$3:F659)+SUM(ISBLANK(countrylistsize))),NOT(countrylistsize="")*IF(ISNUMBER(countrylistsize),COUNTIF(countrylistsize,"&lt;="&amp;countrylistsize),COUNTIF(countrylistsize,"&lt;="&amp;countrylistsize)+SUM(ISNUMBER(countrylistsize))),0)), ""))</f>
        <v/>
      </c>
      <c r="I659" s="70"/>
      <c r="J659" s="67" t="str">
        <f t="array" aca="1" ref="J659" ca="1">IF($I$1&lt;&gt;"y", "", IFERROR(INDEX(admin1listsize,MATCH(SMALL(NOT(admin1listsize="")*IF(ISNUMBER(admin1listsize),COUNTIF(admin1listsize,"&lt;="&amp;admin1listsize),COUNTIF(admin1listsize,"&lt;="&amp;admin1listsize)+SUM(ISNUMBER(admin1listsize))),ROWS(D$3:D659)+SUM(ISBLANK(admin1listsize))),NOT(admin1listsize="")*IF(ISNUMBER(admin1listsize),COUNTIF(admin1listsize,"&lt;="&amp;admin1listsize),COUNTIF(admin1listsize,"&lt;="&amp;admin1listsize)+SUM(ISNUMBER(admin1listsize))),0)), ""))</f>
        <v/>
      </c>
      <c r="K659" s="71"/>
    </row>
    <row r="660" spans="1:11" s="1" customFormat="1" x14ac:dyDescent="0.25">
      <c r="A660" s="93" t="str">
        <f>IF($I$1&lt;&gt;"y", "", IF(ISBLANK(DATA!D661),"",IF(ISBLANK(DATA!K661),"NO DATA",DATA!K661)))</f>
        <v/>
      </c>
      <c r="B660" s="93" t="str">
        <f>IF($I$1&lt;&gt;"y", "",IF(ISBLANK(DATA!D661),"", IF(ISBLANK(DATA!L661),"NO DATA",DATA!L661)))</f>
        <v/>
      </c>
      <c r="C660" s="93" t="str">
        <f t="shared" si="32"/>
        <v/>
      </c>
      <c r="D660" s="93" t="str">
        <f>IF($I$1&lt;&gt;"y", "", IF(C661="", "", IFERROR(LOOKUP(2,1/(COUNTIF($D$2:D659,mergednames)=0),mergednames), "")))</f>
        <v/>
      </c>
      <c r="E660" s="93" t="str">
        <f t="shared" si="31"/>
        <v/>
      </c>
      <c r="F660" s="93" t="str">
        <f>IF($I$1&lt;&gt;"y", "", IF(A661="", "", IFERROR(LOOKUP(2,1/(COUNTIF($F$2:F659,get_country)=0),get_country), "")))</f>
        <v/>
      </c>
      <c r="G660" s="93" t="str">
        <f t="shared" si="30"/>
        <v/>
      </c>
      <c r="H660" s="67" t="str">
        <f t="array" aca="1" ref="H660" ca="1">IF($I$1&lt;&gt;"y", "", IFERROR(INDEX(countrylistsize,MATCH(SMALL(NOT(countrylistsize="")*IF(ISNUMBER(countrylistsize),COUNTIF(countrylistsize,"&lt;="&amp;countrylistsize),COUNTIF(countrylistsize,"&lt;="&amp;countrylistsize)+SUM(ISNUMBER(countrylistsize))),ROWS(F$3:F660)+SUM(ISBLANK(countrylistsize))),NOT(countrylistsize="")*IF(ISNUMBER(countrylistsize),COUNTIF(countrylistsize,"&lt;="&amp;countrylistsize),COUNTIF(countrylistsize,"&lt;="&amp;countrylistsize)+SUM(ISNUMBER(countrylistsize))),0)), ""))</f>
        <v/>
      </c>
      <c r="I660" s="70"/>
      <c r="J660" s="67" t="str">
        <f t="array" aca="1" ref="J660" ca="1">IF($I$1&lt;&gt;"y", "", IFERROR(INDEX(admin1listsize,MATCH(SMALL(NOT(admin1listsize="")*IF(ISNUMBER(admin1listsize),COUNTIF(admin1listsize,"&lt;="&amp;admin1listsize),COUNTIF(admin1listsize,"&lt;="&amp;admin1listsize)+SUM(ISNUMBER(admin1listsize))),ROWS(D$3:D660)+SUM(ISBLANK(admin1listsize))),NOT(admin1listsize="")*IF(ISNUMBER(admin1listsize),COUNTIF(admin1listsize,"&lt;="&amp;admin1listsize),COUNTIF(admin1listsize,"&lt;="&amp;admin1listsize)+SUM(ISNUMBER(admin1listsize))),0)), ""))</f>
        <v/>
      </c>
      <c r="K660" s="71"/>
    </row>
    <row r="661" spans="1:11" s="1" customFormat="1" x14ac:dyDescent="0.25">
      <c r="A661" s="93" t="str">
        <f>IF($I$1&lt;&gt;"y", "", IF(ISBLANK(DATA!D662),"",IF(ISBLANK(DATA!K662),"NO DATA",DATA!K662)))</f>
        <v/>
      </c>
      <c r="B661" s="93" t="str">
        <f>IF($I$1&lt;&gt;"y", "",IF(ISBLANK(DATA!D662),"", IF(ISBLANK(DATA!L662),"NO DATA",DATA!L662)))</f>
        <v/>
      </c>
      <c r="C661" s="93" t="str">
        <f t="shared" si="32"/>
        <v/>
      </c>
      <c r="D661" s="93" t="str">
        <f>IF($I$1&lt;&gt;"y", "", IF(C662="", "", IFERROR(LOOKUP(2,1/(COUNTIF($D$2:D660,mergednames)=0),mergednames), "")))</f>
        <v/>
      </c>
      <c r="E661" s="93" t="str">
        <f t="shared" si="31"/>
        <v/>
      </c>
      <c r="F661" s="93" t="str">
        <f>IF($I$1&lt;&gt;"y", "", IF(A662="", "", IFERROR(LOOKUP(2,1/(COUNTIF($F$2:F660,get_country)=0),get_country), "")))</f>
        <v/>
      </c>
      <c r="G661" s="93" t="str">
        <f t="shared" si="30"/>
        <v/>
      </c>
      <c r="H661" s="67" t="str">
        <f t="array" aca="1" ref="H661" ca="1">IF($I$1&lt;&gt;"y", "", IFERROR(INDEX(countrylistsize,MATCH(SMALL(NOT(countrylistsize="")*IF(ISNUMBER(countrylistsize),COUNTIF(countrylistsize,"&lt;="&amp;countrylistsize),COUNTIF(countrylistsize,"&lt;="&amp;countrylistsize)+SUM(ISNUMBER(countrylistsize))),ROWS(F$3:F661)+SUM(ISBLANK(countrylistsize))),NOT(countrylistsize="")*IF(ISNUMBER(countrylistsize),COUNTIF(countrylistsize,"&lt;="&amp;countrylistsize),COUNTIF(countrylistsize,"&lt;="&amp;countrylistsize)+SUM(ISNUMBER(countrylistsize))),0)), ""))</f>
        <v/>
      </c>
      <c r="I661" s="70"/>
      <c r="J661" s="67" t="str">
        <f t="array" aca="1" ref="J661" ca="1">IF($I$1&lt;&gt;"y", "", IFERROR(INDEX(admin1listsize,MATCH(SMALL(NOT(admin1listsize="")*IF(ISNUMBER(admin1listsize),COUNTIF(admin1listsize,"&lt;="&amp;admin1listsize),COUNTIF(admin1listsize,"&lt;="&amp;admin1listsize)+SUM(ISNUMBER(admin1listsize))),ROWS(D$3:D661)+SUM(ISBLANK(admin1listsize))),NOT(admin1listsize="")*IF(ISNUMBER(admin1listsize),COUNTIF(admin1listsize,"&lt;="&amp;admin1listsize),COUNTIF(admin1listsize,"&lt;="&amp;admin1listsize)+SUM(ISNUMBER(admin1listsize))),0)), ""))</f>
        <v/>
      </c>
      <c r="K661" s="71"/>
    </row>
    <row r="662" spans="1:11" s="1" customFormat="1" x14ac:dyDescent="0.25">
      <c r="A662" s="93" t="str">
        <f>IF($I$1&lt;&gt;"y", "", IF(ISBLANK(DATA!D663),"",IF(ISBLANK(DATA!K663),"NO DATA",DATA!K663)))</f>
        <v/>
      </c>
      <c r="B662" s="93" t="str">
        <f>IF($I$1&lt;&gt;"y", "",IF(ISBLANK(DATA!D663),"", IF(ISBLANK(DATA!L663),"NO DATA",DATA!L663)))</f>
        <v/>
      </c>
      <c r="C662" s="93" t="str">
        <f t="shared" si="32"/>
        <v/>
      </c>
      <c r="D662" s="93" t="str">
        <f>IF($I$1&lt;&gt;"y", "", IF(C663="", "", IFERROR(LOOKUP(2,1/(COUNTIF($D$2:D661,mergednames)=0),mergednames), "")))</f>
        <v/>
      </c>
      <c r="E662" s="93" t="str">
        <f t="shared" si="31"/>
        <v/>
      </c>
      <c r="F662" s="93" t="str">
        <f>IF($I$1&lt;&gt;"y", "", IF(A663="", "", IFERROR(LOOKUP(2,1/(COUNTIF($F$2:F661,get_country)=0),get_country), "")))</f>
        <v/>
      </c>
      <c r="G662" s="93" t="str">
        <f t="shared" si="30"/>
        <v/>
      </c>
      <c r="H662" s="67" t="str">
        <f t="array" aca="1" ref="H662" ca="1">IF($I$1&lt;&gt;"y", "", IFERROR(INDEX(countrylistsize,MATCH(SMALL(NOT(countrylistsize="")*IF(ISNUMBER(countrylistsize),COUNTIF(countrylistsize,"&lt;="&amp;countrylistsize),COUNTIF(countrylistsize,"&lt;="&amp;countrylistsize)+SUM(ISNUMBER(countrylistsize))),ROWS(F$3:F662)+SUM(ISBLANK(countrylistsize))),NOT(countrylistsize="")*IF(ISNUMBER(countrylistsize),COUNTIF(countrylistsize,"&lt;="&amp;countrylistsize),COUNTIF(countrylistsize,"&lt;="&amp;countrylistsize)+SUM(ISNUMBER(countrylistsize))),0)), ""))</f>
        <v/>
      </c>
      <c r="I662" s="70"/>
      <c r="J662" s="67" t="str">
        <f t="array" aca="1" ref="J662" ca="1">IF($I$1&lt;&gt;"y", "", IFERROR(INDEX(admin1listsize,MATCH(SMALL(NOT(admin1listsize="")*IF(ISNUMBER(admin1listsize),COUNTIF(admin1listsize,"&lt;="&amp;admin1listsize),COUNTIF(admin1listsize,"&lt;="&amp;admin1listsize)+SUM(ISNUMBER(admin1listsize))),ROWS(D$3:D662)+SUM(ISBLANK(admin1listsize))),NOT(admin1listsize="")*IF(ISNUMBER(admin1listsize),COUNTIF(admin1listsize,"&lt;="&amp;admin1listsize),COUNTIF(admin1listsize,"&lt;="&amp;admin1listsize)+SUM(ISNUMBER(admin1listsize))),0)), ""))</f>
        <v/>
      </c>
      <c r="K662" s="71"/>
    </row>
    <row r="663" spans="1:11" s="1" customFormat="1" x14ac:dyDescent="0.25">
      <c r="A663" s="93" t="str">
        <f>IF($I$1&lt;&gt;"y", "", IF(ISBLANK(DATA!D664),"",IF(ISBLANK(DATA!K664),"NO DATA",DATA!K664)))</f>
        <v/>
      </c>
      <c r="B663" s="93" t="str">
        <f>IF($I$1&lt;&gt;"y", "",IF(ISBLANK(DATA!D664),"", IF(ISBLANK(DATA!L664),"NO DATA",DATA!L664)))</f>
        <v/>
      </c>
      <c r="C663" s="93" t="str">
        <f t="shared" si="32"/>
        <v/>
      </c>
      <c r="D663" s="93" t="str">
        <f>IF($I$1&lt;&gt;"y", "", IF(C664="", "", IFERROR(LOOKUP(2,1/(COUNTIF($D$2:D662,mergednames)=0),mergednames), "")))</f>
        <v/>
      </c>
      <c r="E663" s="93" t="str">
        <f t="shared" si="31"/>
        <v/>
      </c>
      <c r="F663" s="93" t="str">
        <f>IF($I$1&lt;&gt;"y", "", IF(A664="", "", IFERROR(LOOKUP(2,1/(COUNTIF($F$2:F662,get_country)=0),get_country), "")))</f>
        <v/>
      </c>
      <c r="G663" s="93" t="str">
        <f t="shared" si="30"/>
        <v/>
      </c>
      <c r="H663" s="67" t="str">
        <f t="array" aca="1" ref="H663" ca="1">IF($I$1&lt;&gt;"y", "", IFERROR(INDEX(countrylistsize,MATCH(SMALL(NOT(countrylistsize="")*IF(ISNUMBER(countrylistsize),COUNTIF(countrylistsize,"&lt;="&amp;countrylistsize),COUNTIF(countrylistsize,"&lt;="&amp;countrylistsize)+SUM(ISNUMBER(countrylistsize))),ROWS(F$3:F663)+SUM(ISBLANK(countrylistsize))),NOT(countrylistsize="")*IF(ISNUMBER(countrylistsize),COUNTIF(countrylistsize,"&lt;="&amp;countrylistsize),COUNTIF(countrylistsize,"&lt;="&amp;countrylistsize)+SUM(ISNUMBER(countrylistsize))),0)), ""))</f>
        <v/>
      </c>
      <c r="I663" s="70"/>
      <c r="J663" s="67" t="str">
        <f t="array" aca="1" ref="J663" ca="1">IF($I$1&lt;&gt;"y", "", IFERROR(INDEX(admin1listsize,MATCH(SMALL(NOT(admin1listsize="")*IF(ISNUMBER(admin1listsize),COUNTIF(admin1listsize,"&lt;="&amp;admin1listsize),COUNTIF(admin1listsize,"&lt;="&amp;admin1listsize)+SUM(ISNUMBER(admin1listsize))),ROWS(D$3:D663)+SUM(ISBLANK(admin1listsize))),NOT(admin1listsize="")*IF(ISNUMBER(admin1listsize),COUNTIF(admin1listsize,"&lt;="&amp;admin1listsize),COUNTIF(admin1listsize,"&lt;="&amp;admin1listsize)+SUM(ISNUMBER(admin1listsize))),0)), ""))</f>
        <v/>
      </c>
      <c r="K663" s="71"/>
    </row>
    <row r="664" spans="1:11" s="1" customFormat="1" x14ac:dyDescent="0.25">
      <c r="A664" s="93" t="str">
        <f>IF($I$1&lt;&gt;"y", "", IF(ISBLANK(DATA!D665),"",IF(ISBLANK(DATA!K665),"NO DATA",DATA!K665)))</f>
        <v/>
      </c>
      <c r="B664" s="93" t="str">
        <f>IF($I$1&lt;&gt;"y", "",IF(ISBLANK(DATA!D665),"", IF(ISBLANK(DATA!L665),"NO DATA",DATA!L665)))</f>
        <v/>
      </c>
      <c r="C664" s="93" t="str">
        <f t="shared" si="32"/>
        <v/>
      </c>
      <c r="D664" s="93" t="str">
        <f>IF($I$1&lt;&gt;"y", "", IF(C665="", "", IFERROR(LOOKUP(2,1/(COUNTIF($D$2:D663,mergednames)=0),mergednames), "")))</f>
        <v/>
      </c>
      <c r="E664" s="93" t="str">
        <f t="shared" si="31"/>
        <v/>
      </c>
      <c r="F664" s="93" t="str">
        <f>IF($I$1&lt;&gt;"y", "", IF(A665="", "", IFERROR(LOOKUP(2,1/(COUNTIF($F$2:F663,get_country)=0),get_country), "")))</f>
        <v/>
      </c>
      <c r="G664" s="93" t="str">
        <f t="shared" si="30"/>
        <v/>
      </c>
      <c r="H664" s="67" t="str">
        <f t="array" aca="1" ref="H664" ca="1">IF($I$1&lt;&gt;"y", "", IFERROR(INDEX(countrylistsize,MATCH(SMALL(NOT(countrylistsize="")*IF(ISNUMBER(countrylistsize),COUNTIF(countrylistsize,"&lt;="&amp;countrylistsize),COUNTIF(countrylistsize,"&lt;="&amp;countrylistsize)+SUM(ISNUMBER(countrylistsize))),ROWS(F$3:F664)+SUM(ISBLANK(countrylistsize))),NOT(countrylistsize="")*IF(ISNUMBER(countrylistsize),COUNTIF(countrylistsize,"&lt;="&amp;countrylistsize),COUNTIF(countrylistsize,"&lt;="&amp;countrylistsize)+SUM(ISNUMBER(countrylistsize))),0)), ""))</f>
        <v/>
      </c>
      <c r="I664" s="70"/>
      <c r="J664" s="67" t="str">
        <f t="array" aca="1" ref="J664" ca="1">IF($I$1&lt;&gt;"y", "", IFERROR(INDEX(admin1listsize,MATCH(SMALL(NOT(admin1listsize="")*IF(ISNUMBER(admin1listsize),COUNTIF(admin1listsize,"&lt;="&amp;admin1listsize),COUNTIF(admin1listsize,"&lt;="&amp;admin1listsize)+SUM(ISNUMBER(admin1listsize))),ROWS(D$3:D664)+SUM(ISBLANK(admin1listsize))),NOT(admin1listsize="")*IF(ISNUMBER(admin1listsize),COUNTIF(admin1listsize,"&lt;="&amp;admin1listsize),COUNTIF(admin1listsize,"&lt;="&amp;admin1listsize)+SUM(ISNUMBER(admin1listsize))),0)), ""))</f>
        <v/>
      </c>
      <c r="K664" s="71"/>
    </row>
    <row r="665" spans="1:11" s="1" customFormat="1" x14ac:dyDescent="0.25">
      <c r="A665" s="93" t="str">
        <f>IF($I$1&lt;&gt;"y", "", IF(ISBLANK(DATA!D666),"",IF(ISBLANK(DATA!K666),"NO DATA",DATA!K666)))</f>
        <v/>
      </c>
      <c r="B665" s="93" t="str">
        <f>IF($I$1&lt;&gt;"y", "",IF(ISBLANK(DATA!D666),"", IF(ISBLANK(DATA!L666),"NO DATA",DATA!L666)))</f>
        <v/>
      </c>
      <c r="C665" s="93" t="str">
        <f t="shared" si="32"/>
        <v/>
      </c>
      <c r="D665" s="93" t="str">
        <f>IF($I$1&lt;&gt;"y", "", IF(C666="", "", IFERROR(LOOKUP(2,1/(COUNTIF($D$2:D664,mergednames)=0),mergednames), "")))</f>
        <v/>
      </c>
      <c r="E665" s="93" t="str">
        <f t="shared" si="31"/>
        <v/>
      </c>
      <c r="F665" s="93" t="str">
        <f>IF($I$1&lt;&gt;"y", "", IF(A666="", "", IFERROR(LOOKUP(2,1/(COUNTIF($F$2:F664,get_country)=0),get_country), "")))</f>
        <v/>
      </c>
      <c r="G665" s="93" t="str">
        <f t="shared" si="30"/>
        <v/>
      </c>
      <c r="H665" s="67" t="str">
        <f t="array" aca="1" ref="H665" ca="1">IF($I$1&lt;&gt;"y", "", IFERROR(INDEX(countrylistsize,MATCH(SMALL(NOT(countrylistsize="")*IF(ISNUMBER(countrylistsize),COUNTIF(countrylistsize,"&lt;="&amp;countrylistsize),COUNTIF(countrylistsize,"&lt;="&amp;countrylistsize)+SUM(ISNUMBER(countrylistsize))),ROWS(F$3:F665)+SUM(ISBLANK(countrylistsize))),NOT(countrylistsize="")*IF(ISNUMBER(countrylistsize),COUNTIF(countrylistsize,"&lt;="&amp;countrylistsize),COUNTIF(countrylistsize,"&lt;="&amp;countrylistsize)+SUM(ISNUMBER(countrylistsize))),0)), ""))</f>
        <v/>
      </c>
      <c r="I665" s="70"/>
      <c r="J665" s="67" t="str">
        <f t="array" aca="1" ref="J665" ca="1">IF($I$1&lt;&gt;"y", "", IFERROR(INDEX(admin1listsize,MATCH(SMALL(NOT(admin1listsize="")*IF(ISNUMBER(admin1listsize),COUNTIF(admin1listsize,"&lt;="&amp;admin1listsize),COUNTIF(admin1listsize,"&lt;="&amp;admin1listsize)+SUM(ISNUMBER(admin1listsize))),ROWS(D$3:D665)+SUM(ISBLANK(admin1listsize))),NOT(admin1listsize="")*IF(ISNUMBER(admin1listsize),COUNTIF(admin1listsize,"&lt;="&amp;admin1listsize),COUNTIF(admin1listsize,"&lt;="&amp;admin1listsize)+SUM(ISNUMBER(admin1listsize))),0)), ""))</f>
        <v/>
      </c>
      <c r="K665" s="71"/>
    </row>
    <row r="666" spans="1:11" s="1" customFormat="1" x14ac:dyDescent="0.25">
      <c r="A666" s="93" t="str">
        <f>IF($I$1&lt;&gt;"y", "", IF(ISBLANK(DATA!D667),"",IF(ISBLANK(DATA!K667),"NO DATA",DATA!K667)))</f>
        <v/>
      </c>
      <c r="B666" s="93" t="str">
        <f>IF($I$1&lt;&gt;"y", "",IF(ISBLANK(DATA!D667),"", IF(ISBLANK(DATA!L667),"NO DATA",DATA!L667)))</f>
        <v/>
      </c>
      <c r="C666" s="93" t="str">
        <f t="shared" si="32"/>
        <v/>
      </c>
      <c r="D666" s="93" t="str">
        <f>IF($I$1&lt;&gt;"y", "", IF(C667="", "", IFERROR(LOOKUP(2,1/(COUNTIF($D$2:D665,mergednames)=0),mergednames), "")))</f>
        <v/>
      </c>
      <c r="E666" s="93" t="str">
        <f t="shared" si="31"/>
        <v/>
      </c>
      <c r="F666" s="93" t="str">
        <f>IF($I$1&lt;&gt;"y", "", IF(A667="", "", IFERROR(LOOKUP(2,1/(COUNTIF($F$2:F665,get_country)=0),get_country), "")))</f>
        <v/>
      </c>
      <c r="G666" s="93" t="str">
        <f t="shared" si="30"/>
        <v/>
      </c>
      <c r="H666" s="67" t="str">
        <f t="array" aca="1" ref="H666" ca="1">IF($I$1&lt;&gt;"y", "", IFERROR(INDEX(countrylistsize,MATCH(SMALL(NOT(countrylistsize="")*IF(ISNUMBER(countrylistsize),COUNTIF(countrylistsize,"&lt;="&amp;countrylistsize),COUNTIF(countrylistsize,"&lt;="&amp;countrylistsize)+SUM(ISNUMBER(countrylistsize))),ROWS(F$3:F666)+SUM(ISBLANK(countrylistsize))),NOT(countrylistsize="")*IF(ISNUMBER(countrylistsize),COUNTIF(countrylistsize,"&lt;="&amp;countrylistsize),COUNTIF(countrylistsize,"&lt;="&amp;countrylistsize)+SUM(ISNUMBER(countrylistsize))),0)), ""))</f>
        <v/>
      </c>
      <c r="I666" s="70"/>
      <c r="J666" s="67" t="str">
        <f t="array" aca="1" ref="J666" ca="1">IF($I$1&lt;&gt;"y", "", IFERROR(INDEX(admin1listsize,MATCH(SMALL(NOT(admin1listsize="")*IF(ISNUMBER(admin1listsize),COUNTIF(admin1listsize,"&lt;="&amp;admin1listsize),COUNTIF(admin1listsize,"&lt;="&amp;admin1listsize)+SUM(ISNUMBER(admin1listsize))),ROWS(D$3:D666)+SUM(ISBLANK(admin1listsize))),NOT(admin1listsize="")*IF(ISNUMBER(admin1listsize),COUNTIF(admin1listsize,"&lt;="&amp;admin1listsize),COUNTIF(admin1listsize,"&lt;="&amp;admin1listsize)+SUM(ISNUMBER(admin1listsize))),0)), ""))</f>
        <v/>
      </c>
      <c r="K666" s="71"/>
    </row>
    <row r="667" spans="1:11" s="1" customFormat="1" x14ac:dyDescent="0.25">
      <c r="A667" s="93" t="str">
        <f>IF($I$1&lt;&gt;"y", "", IF(ISBLANK(DATA!D668),"",IF(ISBLANK(DATA!K668),"NO DATA",DATA!K668)))</f>
        <v/>
      </c>
      <c r="B667" s="93" t="str">
        <f>IF($I$1&lt;&gt;"y", "",IF(ISBLANK(DATA!D668),"", IF(ISBLANK(DATA!L668),"NO DATA",DATA!L668)))</f>
        <v/>
      </c>
      <c r="C667" s="93" t="str">
        <f t="shared" si="32"/>
        <v/>
      </c>
      <c r="D667" s="93" t="str">
        <f>IF($I$1&lt;&gt;"y", "", IF(C668="", "", IFERROR(LOOKUP(2,1/(COUNTIF($D$2:D666,mergednames)=0),mergednames), "")))</f>
        <v/>
      </c>
      <c r="E667" s="93" t="str">
        <f t="shared" si="31"/>
        <v/>
      </c>
      <c r="F667" s="93" t="str">
        <f>IF($I$1&lt;&gt;"y", "", IF(A668="", "", IFERROR(LOOKUP(2,1/(COUNTIF($F$2:F666,get_country)=0),get_country), "")))</f>
        <v/>
      </c>
      <c r="G667" s="93" t="str">
        <f t="shared" si="30"/>
        <v/>
      </c>
      <c r="H667" s="67" t="str">
        <f t="array" aca="1" ref="H667" ca="1">IF($I$1&lt;&gt;"y", "", IFERROR(INDEX(countrylistsize,MATCH(SMALL(NOT(countrylistsize="")*IF(ISNUMBER(countrylistsize),COUNTIF(countrylistsize,"&lt;="&amp;countrylistsize),COUNTIF(countrylistsize,"&lt;="&amp;countrylistsize)+SUM(ISNUMBER(countrylistsize))),ROWS(F$3:F667)+SUM(ISBLANK(countrylistsize))),NOT(countrylistsize="")*IF(ISNUMBER(countrylistsize),COUNTIF(countrylistsize,"&lt;="&amp;countrylistsize),COUNTIF(countrylistsize,"&lt;="&amp;countrylistsize)+SUM(ISNUMBER(countrylistsize))),0)), ""))</f>
        <v/>
      </c>
      <c r="I667" s="70"/>
      <c r="J667" s="67" t="str">
        <f t="array" aca="1" ref="J667" ca="1">IF($I$1&lt;&gt;"y", "", IFERROR(INDEX(admin1listsize,MATCH(SMALL(NOT(admin1listsize="")*IF(ISNUMBER(admin1listsize),COUNTIF(admin1listsize,"&lt;="&amp;admin1listsize),COUNTIF(admin1listsize,"&lt;="&amp;admin1listsize)+SUM(ISNUMBER(admin1listsize))),ROWS(D$3:D667)+SUM(ISBLANK(admin1listsize))),NOT(admin1listsize="")*IF(ISNUMBER(admin1listsize),COUNTIF(admin1listsize,"&lt;="&amp;admin1listsize),COUNTIF(admin1listsize,"&lt;="&amp;admin1listsize)+SUM(ISNUMBER(admin1listsize))),0)), ""))</f>
        <v/>
      </c>
      <c r="K667" s="71"/>
    </row>
    <row r="668" spans="1:11" s="1" customFormat="1" x14ac:dyDescent="0.25">
      <c r="A668" s="93" t="str">
        <f>IF($I$1&lt;&gt;"y", "", IF(ISBLANK(DATA!D669),"",IF(ISBLANK(DATA!K669),"NO DATA",DATA!K669)))</f>
        <v/>
      </c>
      <c r="B668" s="93" t="str">
        <f>IF($I$1&lt;&gt;"y", "",IF(ISBLANK(DATA!D669),"", IF(ISBLANK(DATA!L669),"NO DATA",DATA!L669)))</f>
        <v/>
      </c>
      <c r="C668" s="93" t="str">
        <f t="shared" si="32"/>
        <v/>
      </c>
      <c r="D668" s="93" t="str">
        <f>IF($I$1&lt;&gt;"y", "", IF(C669="", "", IFERROR(LOOKUP(2,1/(COUNTIF($D$2:D667,mergednames)=0),mergednames), "")))</f>
        <v/>
      </c>
      <c r="E668" s="93" t="str">
        <f t="shared" si="31"/>
        <v/>
      </c>
      <c r="F668" s="93" t="str">
        <f>IF($I$1&lt;&gt;"y", "", IF(A669="", "", IFERROR(LOOKUP(2,1/(COUNTIF($F$2:F667,get_country)=0),get_country), "")))</f>
        <v/>
      </c>
      <c r="G668" s="93" t="str">
        <f t="shared" si="30"/>
        <v/>
      </c>
      <c r="H668" s="67" t="str">
        <f t="array" aca="1" ref="H668" ca="1">IF($I$1&lt;&gt;"y", "", IFERROR(INDEX(countrylistsize,MATCH(SMALL(NOT(countrylistsize="")*IF(ISNUMBER(countrylistsize),COUNTIF(countrylistsize,"&lt;="&amp;countrylistsize),COUNTIF(countrylistsize,"&lt;="&amp;countrylistsize)+SUM(ISNUMBER(countrylistsize))),ROWS(F$3:F668)+SUM(ISBLANK(countrylistsize))),NOT(countrylistsize="")*IF(ISNUMBER(countrylistsize),COUNTIF(countrylistsize,"&lt;="&amp;countrylistsize),COUNTIF(countrylistsize,"&lt;="&amp;countrylistsize)+SUM(ISNUMBER(countrylistsize))),0)), ""))</f>
        <v/>
      </c>
      <c r="I668" s="70"/>
      <c r="J668" s="67" t="str">
        <f t="array" aca="1" ref="J668" ca="1">IF($I$1&lt;&gt;"y", "", IFERROR(INDEX(admin1listsize,MATCH(SMALL(NOT(admin1listsize="")*IF(ISNUMBER(admin1listsize),COUNTIF(admin1listsize,"&lt;="&amp;admin1listsize),COUNTIF(admin1listsize,"&lt;="&amp;admin1listsize)+SUM(ISNUMBER(admin1listsize))),ROWS(D$3:D668)+SUM(ISBLANK(admin1listsize))),NOT(admin1listsize="")*IF(ISNUMBER(admin1listsize),COUNTIF(admin1listsize,"&lt;="&amp;admin1listsize),COUNTIF(admin1listsize,"&lt;="&amp;admin1listsize)+SUM(ISNUMBER(admin1listsize))),0)), ""))</f>
        <v/>
      </c>
      <c r="K668" s="71"/>
    </row>
    <row r="669" spans="1:11" s="1" customFormat="1" x14ac:dyDescent="0.25">
      <c r="A669" s="93" t="str">
        <f>IF($I$1&lt;&gt;"y", "", IF(ISBLANK(DATA!D670),"",IF(ISBLANK(DATA!K670),"NO DATA",DATA!K670)))</f>
        <v/>
      </c>
      <c r="B669" s="93" t="str">
        <f>IF($I$1&lt;&gt;"y", "",IF(ISBLANK(DATA!D670),"", IF(ISBLANK(DATA!L670),"NO DATA",DATA!L670)))</f>
        <v/>
      </c>
      <c r="C669" s="93" t="str">
        <f t="shared" si="32"/>
        <v/>
      </c>
      <c r="D669" s="93" t="str">
        <f>IF($I$1&lt;&gt;"y", "", IF(C670="", "", IFERROR(LOOKUP(2,1/(COUNTIF($D$2:D668,mergednames)=0),mergednames), "")))</f>
        <v/>
      </c>
      <c r="E669" s="93" t="str">
        <f t="shared" si="31"/>
        <v/>
      </c>
      <c r="F669" s="93" t="str">
        <f>IF($I$1&lt;&gt;"y", "", IF(A670="", "", IFERROR(LOOKUP(2,1/(COUNTIF($F$2:F668,get_country)=0),get_country), "")))</f>
        <v/>
      </c>
      <c r="G669" s="93" t="str">
        <f t="shared" si="30"/>
        <v/>
      </c>
      <c r="H669" s="67" t="str">
        <f t="array" aca="1" ref="H669" ca="1">IF($I$1&lt;&gt;"y", "", IFERROR(INDEX(countrylistsize,MATCH(SMALL(NOT(countrylistsize="")*IF(ISNUMBER(countrylistsize),COUNTIF(countrylistsize,"&lt;="&amp;countrylistsize),COUNTIF(countrylistsize,"&lt;="&amp;countrylistsize)+SUM(ISNUMBER(countrylistsize))),ROWS(F$3:F669)+SUM(ISBLANK(countrylistsize))),NOT(countrylistsize="")*IF(ISNUMBER(countrylistsize),COUNTIF(countrylistsize,"&lt;="&amp;countrylistsize),COUNTIF(countrylistsize,"&lt;="&amp;countrylistsize)+SUM(ISNUMBER(countrylistsize))),0)), ""))</f>
        <v/>
      </c>
      <c r="I669" s="70"/>
      <c r="J669" s="67" t="str">
        <f t="array" aca="1" ref="J669" ca="1">IF($I$1&lt;&gt;"y", "", IFERROR(INDEX(admin1listsize,MATCH(SMALL(NOT(admin1listsize="")*IF(ISNUMBER(admin1listsize),COUNTIF(admin1listsize,"&lt;="&amp;admin1listsize),COUNTIF(admin1listsize,"&lt;="&amp;admin1listsize)+SUM(ISNUMBER(admin1listsize))),ROWS(D$3:D669)+SUM(ISBLANK(admin1listsize))),NOT(admin1listsize="")*IF(ISNUMBER(admin1listsize),COUNTIF(admin1listsize,"&lt;="&amp;admin1listsize),COUNTIF(admin1listsize,"&lt;="&amp;admin1listsize)+SUM(ISNUMBER(admin1listsize))),0)), ""))</f>
        <v/>
      </c>
      <c r="K669" s="71"/>
    </row>
    <row r="670" spans="1:11" s="1" customFormat="1" x14ac:dyDescent="0.25">
      <c r="A670" s="93" t="str">
        <f>IF($I$1&lt;&gt;"y", "", IF(ISBLANK(DATA!D671),"",IF(ISBLANK(DATA!K671),"NO DATA",DATA!K671)))</f>
        <v/>
      </c>
      <c r="B670" s="93" t="str">
        <f>IF($I$1&lt;&gt;"y", "",IF(ISBLANK(DATA!D671),"", IF(ISBLANK(DATA!L671),"NO DATA",DATA!L671)))</f>
        <v/>
      </c>
      <c r="C670" s="93" t="str">
        <f t="shared" si="32"/>
        <v/>
      </c>
      <c r="D670" s="93" t="str">
        <f>IF($I$1&lt;&gt;"y", "", IF(C671="", "", IFERROR(LOOKUP(2,1/(COUNTIF($D$2:D669,mergednames)=0),mergednames), "")))</f>
        <v/>
      </c>
      <c r="E670" s="93" t="str">
        <f t="shared" si="31"/>
        <v/>
      </c>
      <c r="F670" s="93" t="str">
        <f>IF($I$1&lt;&gt;"y", "", IF(A671="", "", IFERROR(LOOKUP(2,1/(COUNTIF($F$2:F669,get_country)=0),get_country), "")))</f>
        <v/>
      </c>
      <c r="G670" s="93" t="str">
        <f t="shared" si="30"/>
        <v/>
      </c>
      <c r="H670" s="67" t="str">
        <f t="array" aca="1" ref="H670" ca="1">IF($I$1&lt;&gt;"y", "", IFERROR(INDEX(countrylistsize,MATCH(SMALL(NOT(countrylistsize="")*IF(ISNUMBER(countrylistsize),COUNTIF(countrylistsize,"&lt;="&amp;countrylistsize),COUNTIF(countrylistsize,"&lt;="&amp;countrylistsize)+SUM(ISNUMBER(countrylistsize))),ROWS(F$3:F670)+SUM(ISBLANK(countrylistsize))),NOT(countrylistsize="")*IF(ISNUMBER(countrylistsize),COUNTIF(countrylistsize,"&lt;="&amp;countrylistsize),COUNTIF(countrylistsize,"&lt;="&amp;countrylistsize)+SUM(ISNUMBER(countrylistsize))),0)), ""))</f>
        <v/>
      </c>
      <c r="I670" s="70"/>
      <c r="J670" s="67" t="str">
        <f t="array" aca="1" ref="J670" ca="1">IF($I$1&lt;&gt;"y", "", IFERROR(INDEX(admin1listsize,MATCH(SMALL(NOT(admin1listsize="")*IF(ISNUMBER(admin1listsize),COUNTIF(admin1listsize,"&lt;="&amp;admin1listsize),COUNTIF(admin1listsize,"&lt;="&amp;admin1listsize)+SUM(ISNUMBER(admin1listsize))),ROWS(D$3:D670)+SUM(ISBLANK(admin1listsize))),NOT(admin1listsize="")*IF(ISNUMBER(admin1listsize),COUNTIF(admin1listsize,"&lt;="&amp;admin1listsize),COUNTIF(admin1listsize,"&lt;="&amp;admin1listsize)+SUM(ISNUMBER(admin1listsize))),0)), ""))</f>
        <v/>
      </c>
      <c r="K670" s="71"/>
    </row>
    <row r="671" spans="1:11" s="1" customFormat="1" x14ac:dyDescent="0.25">
      <c r="A671" s="93" t="str">
        <f>IF($I$1&lt;&gt;"y", "", IF(ISBLANK(DATA!D672),"",IF(ISBLANK(DATA!K672),"NO DATA",DATA!K672)))</f>
        <v/>
      </c>
      <c r="B671" s="93" t="str">
        <f>IF($I$1&lt;&gt;"y", "",IF(ISBLANK(DATA!D672),"", IF(ISBLANK(DATA!L672),"NO DATA",DATA!L672)))</f>
        <v/>
      </c>
      <c r="C671" s="93" t="str">
        <f t="shared" si="32"/>
        <v/>
      </c>
      <c r="D671" s="93" t="str">
        <f>IF($I$1&lt;&gt;"y", "", IF(C672="", "", IFERROR(LOOKUP(2,1/(COUNTIF($D$2:D670,mergednames)=0),mergednames), "")))</f>
        <v/>
      </c>
      <c r="E671" s="93" t="str">
        <f t="shared" si="31"/>
        <v/>
      </c>
      <c r="F671" s="93" t="str">
        <f>IF($I$1&lt;&gt;"y", "", IF(A672="", "", IFERROR(LOOKUP(2,1/(COUNTIF($F$2:F670,get_country)=0),get_country), "")))</f>
        <v/>
      </c>
      <c r="G671" s="93" t="str">
        <f t="shared" si="30"/>
        <v/>
      </c>
      <c r="H671" s="67" t="str">
        <f t="array" aca="1" ref="H671" ca="1">IF($I$1&lt;&gt;"y", "", IFERROR(INDEX(countrylistsize,MATCH(SMALL(NOT(countrylistsize="")*IF(ISNUMBER(countrylistsize),COUNTIF(countrylistsize,"&lt;="&amp;countrylistsize),COUNTIF(countrylistsize,"&lt;="&amp;countrylistsize)+SUM(ISNUMBER(countrylistsize))),ROWS(F$3:F671)+SUM(ISBLANK(countrylistsize))),NOT(countrylistsize="")*IF(ISNUMBER(countrylistsize),COUNTIF(countrylistsize,"&lt;="&amp;countrylistsize),COUNTIF(countrylistsize,"&lt;="&amp;countrylistsize)+SUM(ISNUMBER(countrylistsize))),0)), ""))</f>
        <v/>
      </c>
      <c r="I671" s="70"/>
      <c r="J671" s="67" t="str">
        <f t="array" aca="1" ref="J671" ca="1">IF($I$1&lt;&gt;"y", "", IFERROR(INDEX(admin1listsize,MATCH(SMALL(NOT(admin1listsize="")*IF(ISNUMBER(admin1listsize),COUNTIF(admin1listsize,"&lt;="&amp;admin1listsize),COUNTIF(admin1listsize,"&lt;="&amp;admin1listsize)+SUM(ISNUMBER(admin1listsize))),ROWS(D$3:D671)+SUM(ISBLANK(admin1listsize))),NOT(admin1listsize="")*IF(ISNUMBER(admin1listsize),COUNTIF(admin1listsize,"&lt;="&amp;admin1listsize),COUNTIF(admin1listsize,"&lt;="&amp;admin1listsize)+SUM(ISNUMBER(admin1listsize))),0)), ""))</f>
        <v/>
      </c>
      <c r="K671" s="71"/>
    </row>
    <row r="672" spans="1:11" s="1" customFormat="1" x14ac:dyDescent="0.25">
      <c r="A672" s="93" t="str">
        <f>IF($I$1&lt;&gt;"y", "", IF(ISBLANK(DATA!D673),"",IF(ISBLANK(DATA!K673),"NO DATA",DATA!K673)))</f>
        <v/>
      </c>
      <c r="B672" s="93" t="str">
        <f>IF($I$1&lt;&gt;"y", "",IF(ISBLANK(DATA!D673),"", IF(ISBLANK(DATA!L673),"NO DATA",DATA!L673)))</f>
        <v/>
      </c>
      <c r="C672" s="93" t="str">
        <f t="shared" si="32"/>
        <v/>
      </c>
      <c r="D672" s="93" t="str">
        <f>IF($I$1&lt;&gt;"y", "", IF(C673="", "", IFERROR(LOOKUP(2,1/(COUNTIF($D$2:D671,mergednames)=0),mergednames), "")))</f>
        <v/>
      </c>
      <c r="E672" s="93" t="str">
        <f t="shared" si="31"/>
        <v/>
      </c>
      <c r="F672" s="93" t="str">
        <f>IF($I$1&lt;&gt;"y", "", IF(A673="", "", IFERROR(LOOKUP(2,1/(COUNTIF($F$2:F671,get_country)=0),get_country), "")))</f>
        <v/>
      </c>
      <c r="G672" s="93" t="str">
        <f t="shared" si="30"/>
        <v/>
      </c>
      <c r="H672" s="67" t="str">
        <f t="array" aca="1" ref="H672" ca="1">IF($I$1&lt;&gt;"y", "", IFERROR(INDEX(countrylistsize,MATCH(SMALL(NOT(countrylistsize="")*IF(ISNUMBER(countrylistsize),COUNTIF(countrylistsize,"&lt;="&amp;countrylistsize),COUNTIF(countrylistsize,"&lt;="&amp;countrylistsize)+SUM(ISNUMBER(countrylistsize))),ROWS(F$3:F672)+SUM(ISBLANK(countrylistsize))),NOT(countrylistsize="")*IF(ISNUMBER(countrylistsize),COUNTIF(countrylistsize,"&lt;="&amp;countrylistsize),COUNTIF(countrylistsize,"&lt;="&amp;countrylistsize)+SUM(ISNUMBER(countrylistsize))),0)), ""))</f>
        <v/>
      </c>
      <c r="I672" s="70"/>
      <c r="J672" s="67" t="str">
        <f t="array" aca="1" ref="J672" ca="1">IF($I$1&lt;&gt;"y", "", IFERROR(INDEX(admin1listsize,MATCH(SMALL(NOT(admin1listsize="")*IF(ISNUMBER(admin1listsize),COUNTIF(admin1listsize,"&lt;="&amp;admin1listsize),COUNTIF(admin1listsize,"&lt;="&amp;admin1listsize)+SUM(ISNUMBER(admin1listsize))),ROWS(D$3:D672)+SUM(ISBLANK(admin1listsize))),NOT(admin1listsize="")*IF(ISNUMBER(admin1listsize),COUNTIF(admin1listsize,"&lt;="&amp;admin1listsize),COUNTIF(admin1listsize,"&lt;="&amp;admin1listsize)+SUM(ISNUMBER(admin1listsize))),0)), ""))</f>
        <v/>
      </c>
      <c r="K672" s="71"/>
    </row>
    <row r="673" spans="1:11" s="1" customFormat="1" x14ac:dyDescent="0.25">
      <c r="A673" s="93" t="str">
        <f>IF($I$1&lt;&gt;"y", "", IF(ISBLANK(DATA!D674),"",IF(ISBLANK(DATA!K674),"NO DATA",DATA!K674)))</f>
        <v/>
      </c>
      <c r="B673" s="93" t="str">
        <f>IF($I$1&lt;&gt;"y", "",IF(ISBLANK(DATA!D674),"", IF(ISBLANK(DATA!L674),"NO DATA",DATA!L674)))</f>
        <v/>
      </c>
      <c r="C673" s="93" t="str">
        <f t="shared" si="32"/>
        <v/>
      </c>
      <c r="D673" s="93" t="str">
        <f>IF($I$1&lt;&gt;"y", "", IF(C674="", "", IFERROR(LOOKUP(2,1/(COUNTIF($D$2:D672,mergednames)=0),mergednames), "")))</f>
        <v/>
      </c>
      <c r="E673" s="93" t="str">
        <f t="shared" si="31"/>
        <v/>
      </c>
      <c r="F673" s="93" t="str">
        <f>IF($I$1&lt;&gt;"y", "", IF(A674="", "", IFERROR(LOOKUP(2,1/(COUNTIF($F$2:F672,get_country)=0),get_country), "")))</f>
        <v/>
      </c>
      <c r="G673" s="93" t="str">
        <f t="shared" si="30"/>
        <v/>
      </c>
      <c r="H673" s="67" t="str">
        <f t="array" aca="1" ref="H673" ca="1">IF($I$1&lt;&gt;"y", "", IFERROR(INDEX(countrylistsize,MATCH(SMALL(NOT(countrylistsize="")*IF(ISNUMBER(countrylistsize),COUNTIF(countrylistsize,"&lt;="&amp;countrylistsize),COUNTIF(countrylistsize,"&lt;="&amp;countrylistsize)+SUM(ISNUMBER(countrylistsize))),ROWS(F$3:F673)+SUM(ISBLANK(countrylistsize))),NOT(countrylistsize="")*IF(ISNUMBER(countrylistsize),COUNTIF(countrylistsize,"&lt;="&amp;countrylistsize),COUNTIF(countrylistsize,"&lt;="&amp;countrylistsize)+SUM(ISNUMBER(countrylistsize))),0)), ""))</f>
        <v/>
      </c>
      <c r="I673" s="70"/>
      <c r="J673" s="67" t="str">
        <f t="array" aca="1" ref="J673" ca="1">IF($I$1&lt;&gt;"y", "", IFERROR(INDEX(admin1listsize,MATCH(SMALL(NOT(admin1listsize="")*IF(ISNUMBER(admin1listsize),COUNTIF(admin1listsize,"&lt;="&amp;admin1listsize),COUNTIF(admin1listsize,"&lt;="&amp;admin1listsize)+SUM(ISNUMBER(admin1listsize))),ROWS(D$3:D673)+SUM(ISBLANK(admin1listsize))),NOT(admin1listsize="")*IF(ISNUMBER(admin1listsize),COUNTIF(admin1listsize,"&lt;="&amp;admin1listsize),COUNTIF(admin1listsize,"&lt;="&amp;admin1listsize)+SUM(ISNUMBER(admin1listsize))),0)), ""))</f>
        <v/>
      </c>
      <c r="K673" s="71"/>
    </row>
    <row r="674" spans="1:11" s="1" customFormat="1" x14ac:dyDescent="0.25">
      <c r="A674" s="93" t="str">
        <f>IF($I$1&lt;&gt;"y", "", IF(ISBLANK(DATA!D675),"",IF(ISBLANK(DATA!K675),"NO DATA",DATA!K675)))</f>
        <v/>
      </c>
      <c r="B674" s="93" t="str">
        <f>IF($I$1&lt;&gt;"y", "",IF(ISBLANK(DATA!D675),"", IF(ISBLANK(DATA!L675),"NO DATA",DATA!L675)))</f>
        <v/>
      </c>
      <c r="C674" s="93" t="str">
        <f t="shared" si="32"/>
        <v/>
      </c>
      <c r="D674" s="93" t="str">
        <f>IF($I$1&lt;&gt;"y", "", IF(C675="", "", IFERROR(LOOKUP(2,1/(COUNTIF($D$2:D673,mergednames)=0),mergednames), "")))</f>
        <v/>
      </c>
      <c r="E674" s="93" t="str">
        <f t="shared" si="31"/>
        <v/>
      </c>
      <c r="F674" s="93" t="str">
        <f>IF($I$1&lt;&gt;"y", "", IF(A675="", "", IFERROR(LOOKUP(2,1/(COUNTIF($F$2:F673,get_country)=0),get_country), "")))</f>
        <v/>
      </c>
      <c r="G674" s="93" t="str">
        <f t="shared" si="30"/>
        <v/>
      </c>
      <c r="H674" s="67" t="str">
        <f t="array" aca="1" ref="H674" ca="1">IF($I$1&lt;&gt;"y", "", IFERROR(INDEX(countrylistsize,MATCH(SMALL(NOT(countrylistsize="")*IF(ISNUMBER(countrylistsize),COUNTIF(countrylistsize,"&lt;="&amp;countrylistsize),COUNTIF(countrylistsize,"&lt;="&amp;countrylistsize)+SUM(ISNUMBER(countrylistsize))),ROWS(F$3:F674)+SUM(ISBLANK(countrylistsize))),NOT(countrylistsize="")*IF(ISNUMBER(countrylistsize),COUNTIF(countrylistsize,"&lt;="&amp;countrylistsize),COUNTIF(countrylistsize,"&lt;="&amp;countrylistsize)+SUM(ISNUMBER(countrylistsize))),0)), ""))</f>
        <v/>
      </c>
      <c r="I674" s="70"/>
      <c r="J674" s="67" t="str">
        <f t="array" aca="1" ref="J674" ca="1">IF($I$1&lt;&gt;"y", "", IFERROR(INDEX(admin1listsize,MATCH(SMALL(NOT(admin1listsize="")*IF(ISNUMBER(admin1listsize),COUNTIF(admin1listsize,"&lt;="&amp;admin1listsize),COUNTIF(admin1listsize,"&lt;="&amp;admin1listsize)+SUM(ISNUMBER(admin1listsize))),ROWS(D$3:D674)+SUM(ISBLANK(admin1listsize))),NOT(admin1listsize="")*IF(ISNUMBER(admin1listsize),COUNTIF(admin1listsize,"&lt;="&amp;admin1listsize),COUNTIF(admin1listsize,"&lt;="&amp;admin1listsize)+SUM(ISNUMBER(admin1listsize))),0)), ""))</f>
        <v/>
      </c>
      <c r="K674" s="71"/>
    </row>
    <row r="675" spans="1:11" s="1" customFormat="1" x14ac:dyDescent="0.25">
      <c r="A675" s="93" t="str">
        <f>IF($I$1&lt;&gt;"y", "", IF(ISBLANK(DATA!D676),"",IF(ISBLANK(DATA!K676),"NO DATA",DATA!K676)))</f>
        <v/>
      </c>
      <c r="B675" s="93" t="str">
        <f>IF($I$1&lt;&gt;"y", "",IF(ISBLANK(DATA!D676),"", IF(ISBLANK(DATA!L676),"NO DATA",DATA!L676)))</f>
        <v/>
      </c>
      <c r="C675" s="93" t="str">
        <f t="shared" si="32"/>
        <v/>
      </c>
      <c r="D675" s="93" t="str">
        <f>IF($I$1&lt;&gt;"y", "", IF(C676="", "", IFERROR(LOOKUP(2,1/(COUNTIF($D$2:D674,mergednames)=0),mergednames), "")))</f>
        <v/>
      </c>
      <c r="E675" s="93" t="str">
        <f t="shared" si="31"/>
        <v/>
      </c>
      <c r="F675" s="93" t="str">
        <f>IF($I$1&lt;&gt;"y", "", IF(A676="", "", IFERROR(LOOKUP(2,1/(COUNTIF($F$2:F674,get_country)=0),get_country), "")))</f>
        <v/>
      </c>
      <c r="G675" s="93" t="str">
        <f t="shared" si="30"/>
        <v/>
      </c>
      <c r="H675" s="67" t="str">
        <f t="array" aca="1" ref="H675" ca="1">IF($I$1&lt;&gt;"y", "", IFERROR(INDEX(countrylistsize,MATCH(SMALL(NOT(countrylistsize="")*IF(ISNUMBER(countrylistsize),COUNTIF(countrylistsize,"&lt;="&amp;countrylistsize),COUNTIF(countrylistsize,"&lt;="&amp;countrylistsize)+SUM(ISNUMBER(countrylistsize))),ROWS(F$3:F675)+SUM(ISBLANK(countrylistsize))),NOT(countrylistsize="")*IF(ISNUMBER(countrylistsize),COUNTIF(countrylistsize,"&lt;="&amp;countrylistsize),COUNTIF(countrylistsize,"&lt;="&amp;countrylistsize)+SUM(ISNUMBER(countrylistsize))),0)), ""))</f>
        <v/>
      </c>
      <c r="I675" s="70"/>
      <c r="J675" s="67" t="str">
        <f t="array" aca="1" ref="J675" ca="1">IF($I$1&lt;&gt;"y", "", IFERROR(INDEX(admin1listsize,MATCH(SMALL(NOT(admin1listsize="")*IF(ISNUMBER(admin1listsize),COUNTIF(admin1listsize,"&lt;="&amp;admin1listsize),COUNTIF(admin1listsize,"&lt;="&amp;admin1listsize)+SUM(ISNUMBER(admin1listsize))),ROWS(D$3:D675)+SUM(ISBLANK(admin1listsize))),NOT(admin1listsize="")*IF(ISNUMBER(admin1listsize),COUNTIF(admin1listsize,"&lt;="&amp;admin1listsize),COUNTIF(admin1listsize,"&lt;="&amp;admin1listsize)+SUM(ISNUMBER(admin1listsize))),0)), ""))</f>
        <v/>
      </c>
      <c r="K675" s="71"/>
    </row>
    <row r="676" spans="1:11" s="1" customFormat="1" x14ac:dyDescent="0.25">
      <c r="A676" s="93" t="str">
        <f>IF($I$1&lt;&gt;"y", "", IF(ISBLANK(DATA!D677),"",IF(ISBLANK(DATA!K677),"NO DATA",DATA!K677)))</f>
        <v/>
      </c>
      <c r="B676" s="93" t="str">
        <f>IF($I$1&lt;&gt;"y", "",IF(ISBLANK(DATA!D677),"", IF(ISBLANK(DATA!L677),"NO DATA",DATA!L677)))</f>
        <v/>
      </c>
      <c r="C676" s="93" t="str">
        <f t="shared" si="32"/>
        <v/>
      </c>
      <c r="D676" s="93" t="str">
        <f>IF($I$1&lt;&gt;"y", "", IF(C677="", "", IFERROR(LOOKUP(2,1/(COUNTIF($D$2:D675,mergednames)=0),mergednames), "")))</f>
        <v/>
      </c>
      <c r="E676" s="93" t="str">
        <f t="shared" si="31"/>
        <v/>
      </c>
      <c r="F676" s="93" t="str">
        <f>IF($I$1&lt;&gt;"y", "", IF(A677="", "", IFERROR(LOOKUP(2,1/(COUNTIF($F$2:F675,get_country)=0),get_country), "")))</f>
        <v/>
      </c>
      <c r="G676" s="93" t="str">
        <f t="shared" si="30"/>
        <v/>
      </c>
      <c r="H676" s="67" t="str">
        <f t="array" aca="1" ref="H676" ca="1">IF($I$1&lt;&gt;"y", "", IFERROR(INDEX(countrylistsize,MATCH(SMALL(NOT(countrylistsize="")*IF(ISNUMBER(countrylistsize),COUNTIF(countrylistsize,"&lt;="&amp;countrylistsize),COUNTIF(countrylistsize,"&lt;="&amp;countrylistsize)+SUM(ISNUMBER(countrylistsize))),ROWS(F$3:F676)+SUM(ISBLANK(countrylistsize))),NOT(countrylistsize="")*IF(ISNUMBER(countrylistsize),COUNTIF(countrylistsize,"&lt;="&amp;countrylistsize),COUNTIF(countrylistsize,"&lt;="&amp;countrylistsize)+SUM(ISNUMBER(countrylistsize))),0)), ""))</f>
        <v/>
      </c>
      <c r="I676" s="70"/>
      <c r="J676" s="67" t="str">
        <f t="array" aca="1" ref="J676" ca="1">IF($I$1&lt;&gt;"y", "", IFERROR(INDEX(admin1listsize,MATCH(SMALL(NOT(admin1listsize="")*IF(ISNUMBER(admin1listsize),COUNTIF(admin1listsize,"&lt;="&amp;admin1listsize),COUNTIF(admin1listsize,"&lt;="&amp;admin1listsize)+SUM(ISNUMBER(admin1listsize))),ROWS(D$3:D676)+SUM(ISBLANK(admin1listsize))),NOT(admin1listsize="")*IF(ISNUMBER(admin1listsize),COUNTIF(admin1listsize,"&lt;="&amp;admin1listsize),COUNTIF(admin1listsize,"&lt;="&amp;admin1listsize)+SUM(ISNUMBER(admin1listsize))),0)), ""))</f>
        <v/>
      </c>
      <c r="K676" s="71"/>
    </row>
    <row r="677" spans="1:11" s="1" customFormat="1" x14ac:dyDescent="0.25">
      <c r="A677" s="93" t="str">
        <f>IF($I$1&lt;&gt;"y", "", IF(ISBLANK(DATA!D678),"",IF(ISBLANK(DATA!K678),"NO DATA",DATA!K678)))</f>
        <v/>
      </c>
      <c r="B677" s="93" t="str">
        <f>IF($I$1&lt;&gt;"y", "",IF(ISBLANK(DATA!D678),"", IF(ISBLANK(DATA!L678),"NO DATA",DATA!L678)))</f>
        <v/>
      </c>
      <c r="C677" s="93" t="str">
        <f t="shared" si="32"/>
        <v/>
      </c>
      <c r="D677" s="93" t="str">
        <f>IF($I$1&lt;&gt;"y", "", IF(C678="", "", IFERROR(LOOKUP(2,1/(COUNTIF($D$2:D676,mergednames)=0),mergednames), "")))</f>
        <v/>
      </c>
      <c r="E677" s="93" t="str">
        <f t="shared" si="31"/>
        <v/>
      </c>
      <c r="F677" s="93" t="str">
        <f>IF($I$1&lt;&gt;"y", "", IF(A678="", "", IFERROR(LOOKUP(2,1/(COUNTIF($F$2:F676,get_country)=0),get_country), "")))</f>
        <v/>
      </c>
      <c r="G677" s="93" t="str">
        <f t="shared" si="30"/>
        <v/>
      </c>
      <c r="H677" s="67" t="str">
        <f t="array" aca="1" ref="H677" ca="1">IF($I$1&lt;&gt;"y", "", IFERROR(INDEX(countrylistsize,MATCH(SMALL(NOT(countrylistsize="")*IF(ISNUMBER(countrylistsize),COUNTIF(countrylistsize,"&lt;="&amp;countrylistsize),COUNTIF(countrylistsize,"&lt;="&amp;countrylistsize)+SUM(ISNUMBER(countrylistsize))),ROWS(F$3:F677)+SUM(ISBLANK(countrylistsize))),NOT(countrylistsize="")*IF(ISNUMBER(countrylistsize),COUNTIF(countrylistsize,"&lt;="&amp;countrylistsize),COUNTIF(countrylistsize,"&lt;="&amp;countrylistsize)+SUM(ISNUMBER(countrylistsize))),0)), ""))</f>
        <v/>
      </c>
      <c r="I677" s="70"/>
      <c r="J677" s="67" t="str">
        <f t="array" aca="1" ref="J677" ca="1">IF($I$1&lt;&gt;"y", "", IFERROR(INDEX(admin1listsize,MATCH(SMALL(NOT(admin1listsize="")*IF(ISNUMBER(admin1listsize),COUNTIF(admin1listsize,"&lt;="&amp;admin1listsize),COUNTIF(admin1listsize,"&lt;="&amp;admin1listsize)+SUM(ISNUMBER(admin1listsize))),ROWS(D$3:D677)+SUM(ISBLANK(admin1listsize))),NOT(admin1listsize="")*IF(ISNUMBER(admin1listsize),COUNTIF(admin1listsize,"&lt;="&amp;admin1listsize),COUNTIF(admin1listsize,"&lt;="&amp;admin1listsize)+SUM(ISNUMBER(admin1listsize))),0)), ""))</f>
        <v/>
      </c>
      <c r="K677" s="71"/>
    </row>
    <row r="678" spans="1:11" s="1" customFormat="1" x14ac:dyDescent="0.25">
      <c r="A678" s="93" t="str">
        <f>IF($I$1&lt;&gt;"y", "", IF(ISBLANK(DATA!D679),"",IF(ISBLANK(DATA!K679),"NO DATA",DATA!K679)))</f>
        <v/>
      </c>
      <c r="B678" s="93" t="str">
        <f>IF($I$1&lt;&gt;"y", "",IF(ISBLANK(DATA!D679),"", IF(ISBLANK(DATA!L679),"NO DATA",DATA!L679)))</f>
        <v/>
      </c>
      <c r="C678" s="93" t="str">
        <f t="shared" si="32"/>
        <v/>
      </c>
      <c r="D678" s="93" t="str">
        <f>IF($I$1&lt;&gt;"y", "", IF(C679="", "", IFERROR(LOOKUP(2,1/(COUNTIF($D$2:D677,mergednames)=0),mergednames), "")))</f>
        <v/>
      </c>
      <c r="E678" s="93" t="str">
        <f t="shared" si="31"/>
        <v/>
      </c>
      <c r="F678" s="93" t="str">
        <f>IF($I$1&lt;&gt;"y", "", IF(A679="", "", IFERROR(LOOKUP(2,1/(COUNTIF($F$2:F677,get_country)=0),get_country), "")))</f>
        <v/>
      </c>
      <c r="G678" s="93" t="str">
        <f t="shared" si="30"/>
        <v/>
      </c>
      <c r="H678" s="67" t="str">
        <f t="array" aca="1" ref="H678" ca="1">IF($I$1&lt;&gt;"y", "", IFERROR(INDEX(countrylistsize,MATCH(SMALL(NOT(countrylistsize="")*IF(ISNUMBER(countrylistsize),COUNTIF(countrylistsize,"&lt;="&amp;countrylistsize),COUNTIF(countrylistsize,"&lt;="&amp;countrylistsize)+SUM(ISNUMBER(countrylistsize))),ROWS(F$3:F678)+SUM(ISBLANK(countrylistsize))),NOT(countrylistsize="")*IF(ISNUMBER(countrylistsize),COUNTIF(countrylistsize,"&lt;="&amp;countrylistsize),COUNTIF(countrylistsize,"&lt;="&amp;countrylistsize)+SUM(ISNUMBER(countrylistsize))),0)), ""))</f>
        <v/>
      </c>
      <c r="I678" s="70"/>
      <c r="J678" s="67" t="str">
        <f t="array" aca="1" ref="J678" ca="1">IF($I$1&lt;&gt;"y", "", IFERROR(INDEX(admin1listsize,MATCH(SMALL(NOT(admin1listsize="")*IF(ISNUMBER(admin1listsize),COUNTIF(admin1listsize,"&lt;="&amp;admin1listsize),COUNTIF(admin1listsize,"&lt;="&amp;admin1listsize)+SUM(ISNUMBER(admin1listsize))),ROWS(D$3:D678)+SUM(ISBLANK(admin1listsize))),NOT(admin1listsize="")*IF(ISNUMBER(admin1listsize),COUNTIF(admin1listsize,"&lt;="&amp;admin1listsize),COUNTIF(admin1listsize,"&lt;="&amp;admin1listsize)+SUM(ISNUMBER(admin1listsize))),0)), ""))</f>
        <v/>
      </c>
      <c r="K678" s="71"/>
    </row>
    <row r="679" spans="1:11" s="1" customFormat="1" x14ac:dyDescent="0.25">
      <c r="A679" s="93" t="str">
        <f>IF($I$1&lt;&gt;"y", "", IF(ISBLANK(DATA!D680),"",IF(ISBLANK(DATA!K680),"NO DATA",DATA!K680)))</f>
        <v/>
      </c>
      <c r="B679" s="93" t="str">
        <f>IF($I$1&lt;&gt;"y", "",IF(ISBLANK(DATA!D680),"", IF(ISBLANK(DATA!L680),"NO DATA",DATA!L680)))</f>
        <v/>
      </c>
      <c r="C679" s="93" t="str">
        <f t="shared" si="32"/>
        <v/>
      </c>
      <c r="D679" s="93" t="str">
        <f>IF($I$1&lt;&gt;"y", "", IF(C680="", "", IFERROR(LOOKUP(2,1/(COUNTIF($D$2:D678,mergednames)=0),mergednames), "")))</f>
        <v/>
      </c>
      <c r="E679" s="93" t="str">
        <f t="shared" si="31"/>
        <v/>
      </c>
      <c r="F679" s="93" t="str">
        <f>IF($I$1&lt;&gt;"y", "", IF(A680="", "", IFERROR(LOOKUP(2,1/(COUNTIF($F$2:F678,get_country)=0),get_country), "")))</f>
        <v/>
      </c>
      <c r="G679" s="93" t="str">
        <f t="shared" si="30"/>
        <v/>
      </c>
      <c r="H679" s="67" t="str">
        <f t="array" aca="1" ref="H679" ca="1">IF($I$1&lt;&gt;"y", "", IFERROR(INDEX(countrylistsize,MATCH(SMALL(NOT(countrylistsize="")*IF(ISNUMBER(countrylistsize),COUNTIF(countrylistsize,"&lt;="&amp;countrylistsize),COUNTIF(countrylistsize,"&lt;="&amp;countrylistsize)+SUM(ISNUMBER(countrylistsize))),ROWS(F$3:F679)+SUM(ISBLANK(countrylistsize))),NOT(countrylistsize="")*IF(ISNUMBER(countrylistsize),COUNTIF(countrylistsize,"&lt;="&amp;countrylistsize),COUNTIF(countrylistsize,"&lt;="&amp;countrylistsize)+SUM(ISNUMBER(countrylistsize))),0)), ""))</f>
        <v/>
      </c>
      <c r="I679" s="70"/>
      <c r="J679" s="67" t="str">
        <f t="array" aca="1" ref="J679" ca="1">IF($I$1&lt;&gt;"y", "", IFERROR(INDEX(admin1listsize,MATCH(SMALL(NOT(admin1listsize="")*IF(ISNUMBER(admin1listsize),COUNTIF(admin1listsize,"&lt;="&amp;admin1listsize),COUNTIF(admin1listsize,"&lt;="&amp;admin1listsize)+SUM(ISNUMBER(admin1listsize))),ROWS(D$3:D679)+SUM(ISBLANK(admin1listsize))),NOT(admin1listsize="")*IF(ISNUMBER(admin1listsize),COUNTIF(admin1listsize,"&lt;="&amp;admin1listsize),COUNTIF(admin1listsize,"&lt;="&amp;admin1listsize)+SUM(ISNUMBER(admin1listsize))),0)), ""))</f>
        <v/>
      </c>
      <c r="K679" s="71"/>
    </row>
    <row r="680" spans="1:11" s="1" customFormat="1" x14ac:dyDescent="0.25">
      <c r="A680" s="93" t="str">
        <f>IF($I$1&lt;&gt;"y", "", IF(ISBLANK(DATA!D681),"",IF(ISBLANK(DATA!K681),"NO DATA",DATA!K681)))</f>
        <v/>
      </c>
      <c r="B680" s="93" t="str">
        <f>IF($I$1&lt;&gt;"y", "",IF(ISBLANK(DATA!D681),"", IF(ISBLANK(DATA!L681),"NO DATA",DATA!L681)))</f>
        <v/>
      </c>
      <c r="C680" s="93" t="str">
        <f t="shared" si="32"/>
        <v/>
      </c>
      <c r="D680" s="93" t="str">
        <f>IF($I$1&lt;&gt;"y", "", IF(C681="", "", IFERROR(LOOKUP(2,1/(COUNTIF($D$2:D679,mergednames)=0),mergednames), "")))</f>
        <v/>
      </c>
      <c r="E680" s="93" t="str">
        <f t="shared" si="31"/>
        <v/>
      </c>
      <c r="F680" s="93" t="str">
        <f>IF($I$1&lt;&gt;"y", "", IF(A681="", "", IFERROR(LOOKUP(2,1/(COUNTIF($F$2:F679,get_country)=0),get_country), "")))</f>
        <v/>
      </c>
      <c r="G680" s="93" t="str">
        <f t="shared" si="30"/>
        <v/>
      </c>
      <c r="H680" s="67" t="str">
        <f t="array" aca="1" ref="H680" ca="1">IF($I$1&lt;&gt;"y", "", IFERROR(INDEX(countrylistsize,MATCH(SMALL(NOT(countrylistsize="")*IF(ISNUMBER(countrylistsize),COUNTIF(countrylistsize,"&lt;="&amp;countrylistsize),COUNTIF(countrylistsize,"&lt;="&amp;countrylistsize)+SUM(ISNUMBER(countrylistsize))),ROWS(F$3:F680)+SUM(ISBLANK(countrylistsize))),NOT(countrylistsize="")*IF(ISNUMBER(countrylistsize),COUNTIF(countrylistsize,"&lt;="&amp;countrylistsize),COUNTIF(countrylistsize,"&lt;="&amp;countrylistsize)+SUM(ISNUMBER(countrylistsize))),0)), ""))</f>
        <v/>
      </c>
      <c r="I680" s="70"/>
      <c r="J680" s="67" t="str">
        <f t="array" aca="1" ref="J680" ca="1">IF($I$1&lt;&gt;"y", "", IFERROR(INDEX(admin1listsize,MATCH(SMALL(NOT(admin1listsize="")*IF(ISNUMBER(admin1listsize),COUNTIF(admin1listsize,"&lt;="&amp;admin1listsize),COUNTIF(admin1listsize,"&lt;="&amp;admin1listsize)+SUM(ISNUMBER(admin1listsize))),ROWS(D$3:D680)+SUM(ISBLANK(admin1listsize))),NOT(admin1listsize="")*IF(ISNUMBER(admin1listsize),COUNTIF(admin1listsize,"&lt;="&amp;admin1listsize),COUNTIF(admin1listsize,"&lt;="&amp;admin1listsize)+SUM(ISNUMBER(admin1listsize))),0)), ""))</f>
        <v/>
      </c>
      <c r="K680" s="71"/>
    </row>
    <row r="681" spans="1:11" s="1" customFormat="1" x14ac:dyDescent="0.25">
      <c r="A681" s="93" t="str">
        <f>IF($I$1&lt;&gt;"y", "", IF(ISBLANK(DATA!D682),"",IF(ISBLANK(DATA!K682),"NO DATA",DATA!K682)))</f>
        <v/>
      </c>
      <c r="B681" s="93" t="str">
        <f>IF($I$1&lt;&gt;"y", "",IF(ISBLANK(DATA!D682),"", IF(ISBLANK(DATA!L682),"NO DATA",DATA!L682)))</f>
        <v/>
      </c>
      <c r="C681" s="93" t="str">
        <f t="shared" si="32"/>
        <v/>
      </c>
      <c r="D681" s="93" t="str">
        <f>IF($I$1&lt;&gt;"y", "", IF(C682="", "", IFERROR(LOOKUP(2,1/(COUNTIF($D$2:D680,mergednames)=0),mergednames), "")))</f>
        <v/>
      </c>
      <c r="E681" s="93" t="str">
        <f t="shared" si="31"/>
        <v/>
      </c>
      <c r="F681" s="93" t="str">
        <f>IF($I$1&lt;&gt;"y", "", IF(A682="", "", IFERROR(LOOKUP(2,1/(COUNTIF($F$2:F680,get_country)=0),get_country), "")))</f>
        <v/>
      </c>
      <c r="G681" s="93" t="str">
        <f t="shared" si="30"/>
        <v/>
      </c>
      <c r="H681" s="67" t="str">
        <f t="array" aca="1" ref="H681" ca="1">IF($I$1&lt;&gt;"y", "", IFERROR(INDEX(countrylistsize,MATCH(SMALL(NOT(countrylistsize="")*IF(ISNUMBER(countrylistsize),COUNTIF(countrylistsize,"&lt;="&amp;countrylistsize),COUNTIF(countrylistsize,"&lt;="&amp;countrylistsize)+SUM(ISNUMBER(countrylistsize))),ROWS(F$3:F681)+SUM(ISBLANK(countrylistsize))),NOT(countrylistsize="")*IF(ISNUMBER(countrylistsize),COUNTIF(countrylistsize,"&lt;="&amp;countrylistsize),COUNTIF(countrylistsize,"&lt;="&amp;countrylistsize)+SUM(ISNUMBER(countrylistsize))),0)), ""))</f>
        <v/>
      </c>
      <c r="I681" s="70"/>
      <c r="J681" s="67" t="str">
        <f t="array" aca="1" ref="J681" ca="1">IF($I$1&lt;&gt;"y", "", IFERROR(INDEX(admin1listsize,MATCH(SMALL(NOT(admin1listsize="")*IF(ISNUMBER(admin1listsize),COUNTIF(admin1listsize,"&lt;="&amp;admin1listsize),COUNTIF(admin1listsize,"&lt;="&amp;admin1listsize)+SUM(ISNUMBER(admin1listsize))),ROWS(D$3:D681)+SUM(ISBLANK(admin1listsize))),NOT(admin1listsize="")*IF(ISNUMBER(admin1listsize),COUNTIF(admin1listsize,"&lt;="&amp;admin1listsize),COUNTIF(admin1listsize,"&lt;="&amp;admin1listsize)+SUM(ISNUMBER(admin1listsize))),0)), ""))</f>
        <v/>
      </c>
      <c r="K681" s="71"/>
    </row>
    <row r="682" spans="1:11" s="1" customFormat="1" x14ac:dyDescent="0.25">
      <c r="A682" s="93" t="str">
        <f>IF($I$1&lt;&gt;"y", "", IF(ISBLANK(DATA!D683),"",IF(ISBLANK(DATA!K683),"NO DATA",DATA!K683)))</f>
        <v/>
      </c>
      <c r="B682" s="93" t="str">
        <f>IF($I$1&lt;&gt;"y", "",IF(ISBLANK(DATA!D683),"", IF(ISBLANK(DATA!L683),"NO DATA",DATA!L683)))</f>
        <v/>
      </c>
      <c r="C682" s="93" t="str">
        <f t="shared" si="32"/>
        <v/>
      </c>
      <c r="D682" s="93" t="str">
        <f>IF($I$1&lt;&gt;"y", "", IF(C683="", "", IFERROR(LOOKUP(2,1/(COUNTIF($D$2:D681,mergednames)=0),mergednames), "")))</f>
        <v/>
      </c>
      <c r="E682" s="93" t="str">
        <f t="shared" si="31"/>
        <v/>
      </c>
      <c r="F682" s="93" t="str">
        <f>IF($I$1&lt;&gt;"y", "", IF(A683="", "", IFERROR(LOOKUP(2,1/(COUNTIF($F$2:F681,get_country)=0),get_country), "")))</f>
        <v/>
      </c>
      <c r="G682" s="93" t="str">
        <f t="shared" si="30"/>
        <v/>
      </c>
      <c r="H682" s="67" t="str">
        <f t="array" aca="1" ref="H682" ca="1">IF($I$1&lt;&gt;"y", "", IFERROR(INDEX(countrylistsize,MATCH(SMALL(NOT(countrylistsize="")*IF(ISNUMBER(countrylistsize),COUNTIF(countrylistsize,"&lt;="&amp;countrylistsize),COUNTIF(countrylistsize,"&lt;="&amp;countrylistsize)+SUM(ISNUMBER(countrylistsize))),ROWS(F$3:F682)+SUM(ISBLANK(countrylistsize))),NOT(countrylistsize="")*IF(ISNUMBER(countrylistsize),COUNTIF(countrylistsize,"&lt;="&amp;countrylistsize),COUNTIF(countrylistsize,"&lt;="&amp;countrylistsize)+SUM(ISNUMBER(countrylistsize))),0)), ""))</f>
        <v/>
      </c>
      <c r="I682" s="70"/>
      <c r="J682" s="67" t="str">
        <f t="array" aca="1" ref="J682" ca="1">IF($I$1&lt;&gt;"y", "", IFERROR(INDEX(admin1listsize,MATCH(SMALL(NOT(admin1listsize="")*IF(ISNUMBER(admin1listsize),COUNTIF(admin1listsize,"&lt;="&amp;admin1listsize),COUNTIF(admin1listsize,"&lt;="&amp;admin1listsize)+SUM(ISNUMBER(admin1listsize))),ROWS(D$3:D682)+SUM(ISBLANK(admin1listsize))),NOT(admin1listsize="")*IF(ISNUMBER(admin1listsize),COUNTIF(admin1listsize,"&lt;="&amp;admin1listsize),COUNTIF(admin1listsize,"&lt;="&amp;admin1listsize)+SUM(ISNUMBER(admin1listsize))),0)), ""))</f>
        <v/>
      </c>
      <c r="K682" s="71"/>
    </row>
    <row r="683" spans="1:11" s="1" customFormat="1" x14ac:dyDescent="0.25">
      <c r="A683" s="93" t="str">
        <f>IF($I$1&lt;&gt;"y", "", IF(ISBLANK(DATA!D684),"",IF(ISBLANK(DATA!K684),"NO DATA",DATA!K684)))</f>
        <v/>
      </c>
      <c r="B683" s="93" t="str">
        <f>IF($I$1&lt;&gt;"y", "",IF(ISBLANK(DATA!D684),"", IF(ISBLANK(DATA!L684),"NO DATA",DATA!L684)))</f>
        <v/>
      </c>
      <c r="C683" s="93" t="str">
        <f t="shared" si="32"/>
        <v/>
      </c>
      <c r="D683" s="93" t="str">
        <f>IF($I$1&lt;&gt;"y", "", IF(C684="", "", IFERROR(LOOKUP(2,1/(COUNTIF($D$2:D682,mergednames)=0),mergednames), "")))</f>
        <v/>
      </c>
      <c r="E683" s="93" t="str">
        <f t="shared" si="31"/>
        <v/>
      </c>
      <c r="F683" s="93" t="str">
        <f>IF($I$1&lt;&gt;"y", "", IF(A684="", "", IFERROR(LOOKUP(2,1/(COUNTIF($F$2:F682,get_country)=0),get_country), "")))</f>
        <v/>
      </c>
      <c r="G683" s="93" t="str">
        <f t="shared" si="30"/>
        <v/>
      </c>
      <c r="H683" s="67" t="str">
        <f t="array" aca="1" ref="H683" ca="1">IF($I$1&lt;&gt;"y", "", IFERROR(INDEX(countrylistsize,MATCH(SMALL(NOT(countrylistsize="")*IF(ISNUMBER(countrylistsize),COUNTIF(countrylistsize,"&lt;="&amp;countrylistsize),COUNTIF(countrylistsize,"&lt;="&amp;countrylistsize)+SUM(ISNUMBER(countrylistsize))),ROWS(F$3:F683)+SUM(ISBLANK(countrylistsize))),NOT(countrylistsize="")*IF(ISNUMBER(countrylistsize),COUNTIF(countrylistsize,"&lt;="&amp;countrylistsize),COUNTIF(countrylistsize,"&lt;="&amp;countrylistsize)+SUM(ISNUMBER(countrylistsize))),0)), ""))</f>
        <v/>
      </c>
      <c r="I683" s="70"/>
      <c r="J683" s="67" t="str">
        <f t="array" aca="1" ref="J683" ca="1">IF($I$1&lt;&gt;"y", "", IFERROR(INDEX(admin1listsize,MATCH(SMALL(NOT(admin1listsize="")*IF(ISNUMBER(admin1listsize),COUNTIF(admin1listsize,"&lt;="&amp;admin1listsize),COUNTIF(admin1listsize,"&lt;="&amp;admin1listsize)+SUM(ISNUMBER(admin1listsize))),ROWS(D$3:D683)+SUM(ISBLANK(admin1listsize))),NOT(admin1listsize="")*IF(ISNUMBER(admin1listsize),COUNTIF(admin1listsize,"&lt;="&amp;admin1listsize),COUNTIF(admin1listsize,"&lt;="&amp;admin1listsize)+SUM(ISNUMBER(admin1listsize))),0)), ""))</f>
        <v/>
      </c>
      <c r="K683" s="71"/>
    </row>
    <row r="684" spans="1:11" s="1" customFormat="1" x14ac:dyDescent="0.25">
      <c r="A684" s="93" t="str">
        <f>IF($I$1&lt;&gt;"y", "", IF(ISBLANK(DATA!D685),"",IF(ISBLANK(DATA!K685),"NO DATA",DATA!K685)))</f>
        <v/>
      </c>
      <c r="B684" s="93" t="str">
        <f>IF($I$1&lt;&gt;"y", "",IF(ISBLANK(DATA!D685),"", IF(ISBLANK(DATA!L685),"NO DATA",DATA!L685)))</f>
        <v/>
      </c>
      <c r="C684" s="93" t="str">
        <f t="shared" si="32"/>
        <v/>
      </c>
      <c r="D684" s="93" t="str">
        <f>IF($I$1&lt;&gt;"y", "", IF(C685="", "", IFERROR(LOOKUP(2,1/(COUNTIF($D$2:D683,mergednames)=0),mergednames), "")))</f>
        <v/>
      </c>
      <c r="E684" s="93" t="str">
        <f t="shared" si="31"/>
        <v/>
      </c>
      <c r="F684" s="93" t="str">
        <f>IF($I$1&lt;&gt;"y", "", IF(A685="", "", IFERROR(LOOKUP(2,1/(COUNTIF($F$2:F683,get_country)=0),get_country), "")))</f>
        <v/>
      </c>
      <c r="G684" s="93" t="str">
        <f t="shared" si="30"/>
        <v/>
      </c>
      <c r="H684" s="67" t="str">
        <f t="array" aca="1" ref="H684" ca="1">IF($I$1&lt;&gt;"y", "", IFERROR(INDEX(countrylistsize,MATCH(SMALL(NOT(countrylistsize="")*IF(ISNUMBER(countrylistsize),COUNTIF(countrylistsize,"&lt;="&amp;countrylistsize),COUNTIF(countrylistsize,"&lt;="&amp;countrylistsize)+SUM(ISNUMBER(countrylistsize))),ROWS(F$3:F684)+SUM(ISBLANK(countrylistsize))),NOT(countrylistsize="")*IF(ISNUMBER(countrylistsize),COUNTIF(countrylistsize,"&lt;="&amp;countrylistsize),COUNTIF(countrylistsize,"&lt;="&amp;countrylistsize)+SUM(ISNUMBER(countrylistsize))),0)), ""))</f>
        <v/>
      </c>
      <c r="I684" s="70"/>
      <c r="J684" s="67" t="str">
        <f t="array" aca="1" ref="J684" ca="1">IF($I$1&lt;&gt;"y", "", IFERROR(INDEX(admin1listsize,MATCH(SMALL(NOT(admin1listsize="")*IF(ISNUMBER(admin1listsize),COUNTIF(admin1listsize,"&lt;="&amp;admin1listsize),COUNTIF(admin1listsize,"&lt;="&amp;admin1listsize)+SUM(ISNUMBER(admin1listsize))),ROWS(D$3:D684)+SUM(ISBLANK(admin1listsize))),NOT(admin1listsize="")*IF(ISNUMBER(admin1listsize),COUNTIF(admin1listsize,"&lt;="&amp;admin1listsize),COUNTIF(admin1listsize,"&lt;="&amp;admin1listsize)+SUM(ISNUMBER(admin1listsize))),0)), ""))</f>
        <v/>
      </c>
      <c r="K684" s="71"/>
    </row>
    <row r="685" spans="1:11" s="1" customFormat="1" x14ac:dyDescent="0.25">
      <c r="A685" s="93" t="str">
        <f>IF($I$1&lt;&gt;"y", "", IF(ISBLANK(DATA!D686),"",IF(ISBLANK(DATA!K686),"NO DATA",DATA!K686)))</f>
        <v/>
      </c>
      <c r="B685" s="93" t="str">
        <f>IF($I$1&lt;&gt;"y", "",IF(ISBLANK(DATA!D686),"", IF(ISBLANK(DATA!L686),"NO DATA",DATA!L686)))</f>
        <v/>
      </c>
      <c r="C685" s="93" t="str">
        <f t="shared" si="32"/>
        <v/>
      </c>
      <c r="D685" s="93" t="str">
        <f>IF($I$1&lt;&gt;"y", "", IF(C686="", "", IFERROR(LOOKUP(2,1/(COUNTIF($D$2:D684,mergednames)=0),mergednames), "")))</f>
        <v/>
      </c>
      <c r="E685" s="93" t="str">
        <f t="shared" si="31"/>
        <v/>
      </c>
      <c r="F685" s="93" t="str">
        <f>IF($I$1&lt;&gt;"y", "", IF(A686="", "", IFERROR(LOOKUP(2,1/(COUNTIF($F$2:F684,get_country)=0),get_country), "")))</f>
        <v/>
      </c>
      <c r="G685" s="93" t="str">
        <f t="shared" si="30"/>
        <v/>
      </c>
      <c r="H685" s="67" t="str">
        <f t="array" aca="1" ref="H685" ca="1">IF($I$1&lt;&gt;"y", "", IFERROR(INDEX(countrylistsize,MATCH(SMALL(NOT(countrylistsize="")*IF(ISNUMBER(countrylistsize),COUNTIF(countrylistsize,"&lt;="&amp;countrylistsize),COUNTIF(countrylistsize,"&lt;="&amp;countrylistsize)+SUM(ISNUMBER(countrylistsize))),ROWS(F$3:F685)+SUM(ISBLANK(countrylistsize))),NOT(countrylistsize="")*IF(ISNUMBER(countrylistsize),COUNTIF(countrylistsize,"&lt;="&amp;countrylistsize),COUNTIF(countrylistsize,"&lt;="&amp;countrylistsize)+SUM(ISNUMBER(countrylistsize))),0)), ""))</f>
        <v/>
      </c>
      <c r="I685" s="70"/>
      <c r="J685" s="67" t="str">
        <f t="array" aca="1" ref="J685" ca="1">IF($I$1&lt;&gt;"y", "", IFERROR(INDEX(admin1listsize,MATCH(SMALL(NOT(admin1listsize="")*IF(ISNUMBER(admin1listsize),COUNTIF(admin1listsize,"&lt;="&amp;admin1listsize),COUNTIF(admin1listsize,"&lt;="&amp;admin1listsize)+SUM(ISNUMBER(admin1listsize))),ROWS(D$3:D685)+SUM(ISBLANK(admin1listsize))),NOT(admin1listsize="")*IF(ISNUMBER(admin1listsize),COUNTIF(admin1listsize,"&lt;="&amp;admin1listsize),COUNTIF(admin1listsize,"&lt;="&amp;admin1listsize)+SUM(ISNUMBER(admin1listsize))),0)), ""))</f>
        <v/>
      </c>
      <c r="K685" s="71"/>
    </row>
    <row r="686" spans="1:11" s="1" customFormat="1" x14ac:dyDescent="0.25">
      <c r="A686" s="93" t="str">
        <f>IF($I$1&lt;&gt;"y", "", IF(ISBLANK(DATA!D687),"",IF(ISBLANK(DATA!K687),"NO DATA",DATA!K687)))</f>
        <v/>
      </c>
      <c r="B686" s="93" t="str">
        <f>IF($I$1&lt;&gt;"y", "",IF(ISBLANK(DATA!D687),"", IF(ISBLANK(DATA!L687),"NO DATA",DATA!L687)))</f>
        <v/>
      </c>
      <c r="C686" s="93" t="str">
        <f t="shared" si="32"/>
        <v/>
      </c>
      <c r="D686" s="93" t="str">
        <f>IF($I$1&lt;&gt;"y", "", IF(C687="", "", IFERROR(LOOKUP(2,1/(COUNTIF($D$2:D685,mergednames)=0),mergednames), "")))</f>
        <v/>
      </c>
      <c r="E686" s="93" t="str">
        <f t="shared" si="31"/>
        <v/>
      </c>
      <c r="F686" s="93" t="str">
        <f>IF($I$1&lt;&gt;"y", "", IF(A687="", "", IFERROR(LOOKUP(2,1/(COUNTIF($F$2:F685,get_country)=0),get_country), "")))</f>
        <v/>
      </c>
      <c r="G686" s="93" t="str">
        <f t="shared" si="30"/>
        <v/>
      </c>
      <c r="H686" s="67" t="str">
        <f t="array" aca="1" ref="H686" ca="1">IF($I$1&lt;&gt;"y", "", IFERROR(INDEX(countrylistsize,MATCH(SMALL(NOT(countrylistsize="")*IF(ISNUMBER(countrylistsize),COUNTIF(countrylistsize,"&lt;="&amp;countrylistsize),COUNTIF(countrylistsize,"&lt;="&amp;countrylistsize)+SUM(ISNUMBER(countrylistsize))),ROWS(F$3:F686)+SUM(ISBLANK(countrylistsize))),NOT(countrylistsize="")*IF(ISNUMBER(countrylistsize),COUNTIF(countrylistsize,"&lt;="&amp;countrylistsize),COUNTIF(countrylistsize,"&lt;="&amp;countrylistsize)+SUM(ISNUMBER(countrylistsize))),0)), ""))</f>
        <v/>
      </c>
      <c r="I686" s="70"/>
      <c r="J686" s="67" t="str">
        <f t="array" aca="1" ref="J686" ca="1">IF($I$1&lt;&gt;"y", "", IFERROR(INDEX(admin1listsize,MATCH(SMALL(NOT(admin1listsize="")*IF(ISNUMBER(admin1listsize),COUNTIF(admin1listsize,"&lt;="&amp;admin1listsize),COUNTIF(admin1listsize,"&lt;="&amp;admin1listsize)+SUM(ISNUMBER(admin1listsize))),ROWS(D$3:D686)+SUM(ISBLANK(admin1listsize))),NOT(admin1listsize="")*IF(ISNUMBER(admin1listsize),COUNTIF(admin1listsize,"&lt;="&amp;admin1listsize),COUNTIF(admin1listsize,"&lt;="&amp;admin1listsize)+SUM(ISNUMBER(admin1listsize))),0)), ""))</f>
        <v/>
      </c>
      <c r="K686" s="71"/>
    </row>
    <row r="687" spans="1:11" s="1" customFormat="1" x14ac:dyDescent="0.25">
      <c r="A687" s="93" t="str">
        <f>IF($I$1&lt;&gt;"y", "", IF(ISBLANK(DATA!D688),"",IF(ISBLANK(DATA!K688),"NO DATA",DATA!K688)))</f>
        <v/>
      </c>
      <c r="B687" s="93" t="str">
        <f>IF($I$1&lt;&gt;"y", "",IF(ISBLANK(DATA!D688),"", IF(ISBLANK(DATA!L688),"NO DATA",DATA!L688)))</f>
        <v/>
      </c>
      <c r="C687" s="93" t="str">
        <f t="shared" si="32"/>
        <v/>
      </c>
      <c r="D687" s="93" t="str">
        <f>IF($I$1&lt;&gt;"y", "", IF(C688="", "", IFERROR(LOOKUP(2,1/(COUNTIF($D$2:D686,mergednames)=0),mergednames), "")))</f>
        <v/>
      </c>
      <c r="E687" s="93" t="str">
        <f t="shared" si="31"/>
        <v/>
      </c>
      <c r="F687" s="93" t="str">
        <f>IF($I$1&lt;&gt;"y", "", IF(A688="", "", IFERROR(LOOKUP(2,1/(COUNTIF($F$2:F686,get_country)=0),get_country), "")))</f>
        <v/>
      </c>
      <c r="G687" s="93" t="str">
        <f t="shared" si="30"/>
        <v/>
      </c>
      <c r="H687" s="67" t="str">
        <f t="array" aca="1" ref="H687" ca="1">IF($I$1&lt;&gt;"y", "", IFERROR(INDEX(countrylistsize,MATCH(SMALL(NOT(countrylistsize="")*IF(ISNUMBER(countrylistsize),COUNTIF(countrylistsize,"&lt;="&amp;countrylistsize),COUNTIF(countrylistsize,"&lt;="&amp;countrylistsize)+SUM(ISNUMBER(countrylistsize))),ROWS(F$3:F687)+SUM(ISBLANK(countrylistsize))),NOT(countrylistsize="")*IF(ISNUMBER(countrylistsize),COUNTIF(countrylistsize,"&lt;="&amp;countrylistsize),COUNTIF(countrylistsize,"&lt;="&amp;countrylistsize)+SUM(ISNUMBER(countrylistsize))),0)), ""))</f>
        <v/>
      </c>
      <c r="I687" s="70"/>
      <c r="J687" s="67" t="str">
        <f t="array" aca="1" ref="J687" ca="1">IF($I$1&lt;&gt;"y", "", IFERROR(INDEX(admin1listsize,MATCH(SMALL(NOT(admin1listsize="")*IF(ISNUMBER(admin1listsize),COUNTIF(admin1listsize,"&lt;="&amp;admin1listsize),COUNTIF(admin1listsize,"&lt;="&amp;admin1listsize)+SUM(ISNUMBER(admin1listsize))),ROWS(D$3:D687)+SUM(ISBLANK(admin1listsize))),NOT(admin1listsize="")*IF(ISNUMBER(admin1listsize),COUNTIF(admin1listsize,"&lt;="&amp;admin1listsize),COUNTIF(admin1listsize,"&lt;="&amp;admin1listsize)+SUM(ISNUMBER(admin1listsize))),0)), ""))</f>
        <v/>
      </c>
      <c r="K687" s="71"/>
    </row>
    <row r="688" spans="1:11" s="1" customFormat="1" x14ac:dyDescent="0.25">
      <c r="A688" s="93" t="str">
        <f>IF($I$1&lt;&gt;"y", "", IF(ISBLANK(DATA!D689),"",IF(ISBLANK(DATA!K689),"NO DATA",DATA!K689)))</f>
        <v/>
      </c>
      <c r="B688" s="93" t="str">
        <f>IF($I$1&lt;&gt;"y", "",IF(ISBLANK(DATA!D689),"", IF(ISBLANK(DATA!L689),"NO DATA",DATA!L689)))</f>
        <v/>
      </c>
      <c r="C688" s="93" t="str">
        <f t="shared" si="32"/>
        <v/>
      </c>
      <c r="D688" s="93" t="str">
        <f>IF($I$1&lt;&gt;"y", "", IF(C689="", "", IFERROR(LOOKUP(2,1/(COUNTIF($D$2:D687,mergednames)=0),mergednames), "")))</f>
        <v/>
      </c>
      <c r="E688" s="93" t="str">
        <f t="shared" si="31"/>
        <v/>
      </c>
      <c r="F688" s="93" t="str">
        <f>IF($I$1&lt;&gt;"y", "", IF(A689="", "", IFERROR(LOOKUP(2,1/(COUNTIF($F$2:F687,get_country)=0),get_country), "")))</f>
        <v/>
      </c>
      <c r="G688" s="93" t="str">
        <f t="shared" si="30"/>
        <v/>
      </c>
      <c r="H688" s="67" t="str">
        <f t="array" aca="1" ref="H688" ca="1">IF($I$1&lt;&gt;"y", "", IFERROR(INDEX(countrylistsize,MATCH(SMALL(NOT(countrylistsize="")*IF(ISNUMBER(countrylistsize),COUNTIF(countrylistsize,"&lt;="&amp;countrylistsize),COUNTIF(countrylistsize,"&lt;="&amp;countrylistsize)+SUM(ISNUMBER(countrylistsize))),ROWS(F$3:F688)+SUM(ISBLANK(countrylistsize))),NOT(countrylistsize="")*IF(ISNUMBER(countrylistsize),COUNTIF(countrylistsize,"&lt;="&amp;countrylistsize),COUNTIF(countrylistsize,"&lt;="&amp;countrylistsize)+SUM(ISNUMBER(countrylistsize))),0)), ""))</f>
        <v/>
      </c>
      <c r="I688" s="70"/>
      <c r="J688" s="67" t="str">
        <f t="array" aca="1" ref="J688" ca="1">IF($I$1&lt;&gt;"y", "", IFERROR(INDEX(admin1listsize,MATCH(SMALL(NOT(admin1listsize="")*IF(ISNUMBER(admin1listsize),COUNTIF(admin1listsize,"&lt;="&amp;admin1listsize),COUNTIF(admin1listsize,"&lt;="&amp;admin1listsize)+SUM(ISNUMBER(admin1listsize))),ROWS(D$3:D688)+SUM(ISBLANK(admin1listsize))),NOT(admin1listsize="")*IF(ISNUMBER(admin1listsize),COUNTIF(admin1listsize,"&lt;="&amp;admin1listsize),COUNTIF(admin1listsize,"&lt;="&amp;admin1listsize)+SUM(ISNUMBER(admin1listsize))),0)), ""))</f>
        <v/>
      </c>
      <c r="K688" s="71"/>
    </row>
    <row r="689" spans="1:11" s="1" customFormat="1" x14ac:dyDescent="0.25">
      <c r="A689" s="93" t="str">
        <f>IF($I$1&lt;&gt;"y", "", IF(ISBLANK(DATA!D690),"",IF(ISBLANK(DATA!K690),"NO DATA",DATA!K690)))</f>
        <v/>
      </c>
      <c r="B689" s="93" t="str">
        <f>IF($I$1&lt;&gt;"y", "",IF(ISBLANK(DATA!D690),"", IF(ISBLANK(DATA!L690),"NO DATA",DATA!L690)))</f>
        <v/>
      </c>
      <c r="C689" s="93" t="str">
        <f t="shared" si="32"/>
        <v/>
      </c>
      <c r="D689" s="93" t="str">
        <f>IF($I$1&lt;&gt;"y", "", IF(C690="", "", IFERROR(LOOKUP(2,1/(COUNTIF($D$2:D688,mergednames)=0),mergednames), "")))</f>
        <v/>
      </c>
      <c r="E689" s="93" t="str">
        <f t="shared" si="31"/>
        <v/>
      </c>
      <c r="F689" s="93" t="str">
        <f>IF($I$1&lt;&gt;"y", "", IF(A690="", "", IFERROR(LOOKUP(2,1/(COUNTIF($F$2:F688,get_country)=0),get_country), "")))</f>
        <v/>
      </c>
      <c r="G689" s="93" t="str">
        <f t="shared" si="30"/>
        <v/>
      </c>
      <c r="H689" s="67" t="str">
        <f t="array" aca="1" ref="H689" ca="1">IF($I$1&lt;&gt;"y", "", IFERROR(INDEX(countrylistsize,MATCH(SMALL(NOT(countrylistsize="")*IF(ISNUMBER(countrylistsize),COUNTIF(countrylistsize,"&lt;="&amp;countrylistsize),COUNTIF(countrylistsize,"&lt;="&amp;countrylistsize)+SUM(ISNUMBER(countrylistsize))),ROWS(F$3:F689)+SUM(ISBLANK(countrylistsize))),NOT(countrylistsize="")*IF(ISNUMBER(countrylistsize),COUNTIF(countrylistsize,"&lt;="&amp;countrylistsize),COUNTIF(countrylistsize,"&lt;="&amp;countrylistsize)+SUM(ISNUMBER(countrylistsize))),0)), ""))</f>
        <v/>
      </c>
      <c r="I689" s="70"/>
      <c r="J689" s="67" t="str">
        <f t="array" aca="1" ref="J689" ca="1">IF($I$1&lt;&gt;"y", "", IFERROR(INDEX(admin1listsize,MATCH(SMALL(NOT(admin1listsize="")*IF(ISNUMBER(admin1listsize),COUNTIF(admin1listsize,"&lt;="&amp;admin1listsize),COUNTIF(admin1listsize,"&lt;="&amp;admin1listsize)+SUM(ISNUMBER(admin1listsize))),ROWS(D$3:D689)+SUM(ISBLANK(admin1listsize))),NOT(admin1listsize="")*IF(ISNUMBER(admin1listsize),COUNTIF(admin1listsize,"&lt;="&amp;admin1listsize),COUNTIF(admin1listsize,"&lt;="&amp;admin1listsize)+SUM(ISNUMBER(admin1listsize))),0)), ""))</f>
        <v/>
      </c>
      <c r="K689" s="71"/>
    </row>
    <row r="690" spans="1:11" s="1" customFormat="1" x14ac:dyDescent="0.25">
      <c r="A690" s="93" t="str">
        <f>IF($I$1&lt;&gt;"y", "", IF(ISBLANK(DATA!D691),"",IF(ISBLANK(DATA!K691),"NO DATA",DATA!K691)))</f>
        <v/>
      </c>
      <c r="B690" s="93" t="str">
        <f>IF($I$1&lt;&gt;"y", "",IF(ISBLANK(DATA!D691),"", IF(ISBLANK(DATA!L691),"NO DATA",DATA!L691)))</f>
        <v/>
      </c>
      <c r="C690" s="93" t="str">
        <f t="shared" si="32"/>
        <v/>
      </c>
      <c r="D690" s="93" t="str">
        <f>IF($I$1&lt;&gt;"y", "", IF(C691="", "", IFERROR(LOOKUP(2,1/(COUNTIF($D$2:D689,mergednames)=0),mergednames), "")))</f>
        <v/>
      </c>
      <c r="E690" s="93" t="str">
        <f t="shared" si="31"/>
        <v/>
      </c>
      <c r="F690" s="93" t="str">
        <f>IF($I$1&lt;&gt;"y", "", IF(A691="", "", IFERROR(LOOKUP(2,1/(COUNTIF($F$2:F689,get_country)=0),get_country), "")))</f>
        <v/>
      </c>
      <c r="G690" s="93" t="str">
        <f t="shared" si="30"/>
        <v/>
      </c>
      <c r="H690" s="67" t="str">
        <f t="array" aca="1" ref="H690" ca="1">IF($I$1&lt;&gt;"y", "", IFERROR(INDEX(countrylistsize,MATCH(SMALL(NOT(countrylistsize="")*IF(ISNUMBER(countrylistsize),COUNTIF(countrylistsize,"&lt;="&amp;countrylistsize),COUNTIF(countrylistsize,"&lt;="&amp;countrylistsize)+SUM(ISNUMBER(countrylistsize))),ROWS(F$3:F690)+SUM(ISBLANK(countrylistsize))),NOT(countrylistsize="")*IF(ISNUMBER(countrylistsize),COUNTIF(countrylistsize,"&lt;="&amp;countrylistsize),COUNTIF(countrylistsize,"&lt;="&amp;countrylistsize)+SUM(ISNUMBER(countrylistsize))),0)), ""))</f>
        <v/>
      </c>
      <c r="I690" s="70"/>
      <c r="J690" s="67" t="str">
        <f t="array" aca="1" ref="J690" ca="1">IF($I$1&lt;&gt;"y", "", IFERROR(INDEX(admin1listsize,MATCH(SMALL(NOT(admin1listsize="")*IF(ISNUMBER(admin1listsize),COUNTIF(admin1listsize,"&lt;="&amp;admin1listsize),COUNTIF(admin1listsize,"&lt;="&amp;admin1listsize)+SUM(ISNUMBER(admin1listsize))),ROWS(D$3:D690)+SUM(ISBLANK(admin1listsize))),NOT(admin1listsize="")*IF(ISNUMBER(admin1listsize),COUNTIF(admin1listsize,"&lt;="&amp;admin1listsize),COUNTIF(admin1listsize,"&lt;="&amp;admin1listsize)+SUM(ISNUMBER(admin1listsize))),0)), ""))</f>
        <v/>
      </c>
      <c r="K690" s="71"/>
    </row>
    <row r="691" spans="1:11" s="1" customFormat="1" x14ac:dyDescent="0.25">
      <c r="A691" s="93" t="str">
        <f>IF($I$1&lt;&gt;"y", "", IF(ISBLANK(DATA!D692),"",IF(ISBLANK(DATA!K692),"NO DATA",DATA!K692)))</f>
        <v/>
      </c>
      <c r="B691" s="93" t="str">
        <f>IF($I$1&lt;&gt;"y", "",IF(ISBLANK(DATA!D692),"", IF(ISBLANK(DATA!L692),"NO DATA",DATA!L692)))</f>
        <v/>
      </c>
      <c r="C691" s="93" t="str">
        <f t="shared" si="32"/>
        <v/>
      </c>
      <c r="D691" s="93" t="str">
        <f>IF($I$1&lt;&gt;"y", "", IF(C692="", "", IFERROR(LOOKUP(2,1/(COUNTIF($D$2:D690,mergednames)=0),mergednames), "")))</f>
        <v/>
      </c>
      <c r="E691" s="93" t="str">
        <f t="shared" si="31"/>
        <v/>
      </c>
      <c r="F691" s="93" t="str">
        <f>IF($I$1&lt;&gt;"y", "", IF(A692="", "", IFERROR(LOOKUP(2,1/(COUNTIF($F$2:F690,get_country)=0),get_country), "")))</f>
        <v/>
      </c>
      <c r="G691" s="93" t="str">
        <f t="shared" si="30"/>
        <v/>
      </c>
      <c r="H691" s="67" t="str">
        <f t="array" aca="1" ref="H691" ca="1">IF($I$1&lt;&gt;"y", "", IFERROR(INDEX(countrylistsize,MATCH(SMALL(NOT(countrylistsize="")*IF(ISNUMBER(countrylistsize),COUNTIF(countrylistsize,"&lt;="&amp;countrylistsize),COUNTIF(countrylistsize,"&lt;="&amp;countrylistsize)+SUM(ISNUMBER(countrylistsize))),ROWS(F$3:F691)+SUM(ISBLANK(countrylistsize))),NOT(countrylistsize="")*IF(ISNUMBER(countrylistsize),COUNTIF(countrylistsize,"&lt;="&amp;countrylistsize),COUNTIF(countrylistsize,"&lt;="&amp;countrylistsize)+SUM(ISNUMBER(countrylistsize))),0)), ""))</f>
        <v/>
      </c>
      <c r="I691" s="70"/>
      <c r="J691" s="67" t="str">
        <f t="array" aca="1" ref="J691" ca="1">IF($I$1&lt;&gt;"y", "", IFERROR(INDEX(admin1listsize,MATCH(SMALL(NOT(admin1listsize="")*IF(ISNUMBER(admin1listsize),COUNTIF(admin1listsize,"&lt;="&amp;admin1listsize),COUNTIF(admin1listsize,"&lt;="&amp;admin1listsize)+SUM(ISNUMBER(admin1listsize))),ROWS(D$3:D691)+SUM(ISBLANK(admin1listsize))),NOT(admin1listsize="")*IF(ISNUMBER(admin1listsize),COUNTIF(admin1listsize,"&lt;="&amp;admin1listsize),COUNTIF(admin1listsize,"&lt;="&amp;admin1listsize)+SUM(ISNUMBER(admin1listsize))),0)), ""))</f>
        <v/>
      </c>
      <c r="K691" s="71"/>
    </row>
    <row r="692" spans="1:11" s="1" customFormat="1" x14ac:dyDescent="0.25">
      <c r="A692" s="93" t="str">
        <f>IF($I$1&lt;&gt;"y", "", IF(ISBLANK(DATA!D693),"",IF(ISBLANK(DATA!K693),"NO DATA",DATA!K693)))</f>
        <v/>
      </c>
      <c r="B692" s="93" t="str">
        <f>IF($I$1&lt;&gt;"y", "",IF(ISBLANK(DATA!D693),"", IF(ISBLANK(DATA!L693),"NO DATA",DATA!L693)))</f>
        <v/>
      </c>
      <c r="C692" s="93" t="str">
        <f t="shared" si="32"/>
        <v/>
      </c>
      <c r="D692" s="93" t="str">
        <f>IF($I$1&lt;&gt;"y", "", IF(C693="", "", IFERROR(LOOKUP(2,1/(COUNTIF($D$2:D691,mergednames)=0),mergednames), "")))</f>
        <v/>
      </c>
      <c r="E692" s="93" t="str">
        <f t="shared" si="31"/>
        <v/>
      </c>
      <c r="F692" s="93" t="str">
        <f>IF($I$1&lt;&gt;"y", "", IF(A693="", "", IFERROR(LOOKUP(2,1/(COUNTIF($F$2:F691,get_country)=0),get_country), "")))</f>
        <v/>
      </c>
      <c r="G692" s="93" t="str">
        <f t="shared" si="30"/>
        <v/>
      </c>
      <c r="H692" s="67" t="str">
        <f t="array" aca="1" ref="H692" ca="1">IF($I$1&lt;&gt;"y", "", IFERROR(INDEX(countrylistsize,MATCH(SMALL(NOT(countrylistsize="")*IF(ISNUMBER(countrylistsize),COUNTIF(countrylistsize,"&lt;="&amp;countrylistsize),COUNTIF(countrylistsize,"&lt;="&amp;countrylistsize)+SUM(ISNUMBER(countrylistsize))),ROWS(F$3:F692)+SUM(ISBLANK(countrylistsize))),NOT(countrylistsize="")*IF(ISNUMBER(countrylistsize),COUNTIF(countrylistsize,"&lt;="&amp;countrylistsize),COUNTIF(countrylistsize,"&lt;="&amp;countrylistsize)+SUM(ISNUMBER(countrylistsize))),0)), ""))</f>
        <v/>
      </c>
      <c r="I692" s="70"/>
      <c r="J692" s="67" t="str">
        <f t="array" aca="1" ref="J692" ca="1">IF($I$1&lt;&gt;"y", "", IFERROR(INDEX(admin1listsize,MATCH(SMALL(NOT(admin1listsize="")*IF(ISNUMBER(admin1listsize),COUNTIF(admin1listsize,"&lt;="&amp;admin1listsize),COUNTIF(admin1listsize,"&lt;="&amp;admin1listsize)+SUM(ISNUMBER(admin1listsize))),ROWS(D$3:D692)+SUM(ISBLANK(admin1listsize))),NOT(admin1listsize="")*IF(ISNUMBER(admin1listsize),COUNTIF(admin1listsize,"&lt;="&amp;admin1listsize),COUNTIF(admin1listsize,"&lt;="&amp;admin1listsize)+SUM(ISNUMBER(admin1listsize))),0)), ""))</f>
        <v/>
      </c>
      <c r="K692" s="71"/>
    </row>
    <row r="693" spans="1:11" s="1" customFormat="1" x14ac:dyDescent="0.25">
      <c r="A693" s="93" t="str">
        <f>IF($I$1&lt;&gt;"y", "", IF(ISBLANK(DATA!D694),"",IF(ISBLANK(DATA!K694),"NO DATA",DATA!K694)))</f>
        <v/>
      </c>
      <c r="B693" s="93" t="str">
        <f>IF($I$1&lt;&gt;"y", "",IF(ISBLANK(DATA!D694),"", IF(ISBLANK(DATA!L694),"NO DATA",DATA!L694)))</f>
        <v/>
      </c>
      <c r="C693" s="93" t="str">
        <f t="shared" si="32"/>
        <v/>
      </c>
      <c r="D693" s="93" t="str">
        <f>IF($I$1&lt;&gt;"y", "", IF(C694="", "", IFERROR(LOOKUP(2,1/(COUNTIF($D$2:D692,mergednames)=0),mergednames), "")))</f>
        <v/>
      </c>
      <c r="E693" s="93" t="str">
        <f t="shared" si="31"/>
        <v/>
      </c>
      <c r="F693" s="93" t="str">
        <f>IF($I$1&lt;&gt;"y", "", IF(A694="", "", IFERROR(LOOKUP(2,1/(COUNTIF($F$2:F692,get_country)=0),get_country), "")))</f>
        <v/>
      </c>
      <c r="G693" s="93" t="str">
        <f t="shared" si="30"/>
        <v/>
      </c>
      <c r="H693" s="67" t="str">
        <f t="array" aca="1" ref="H693" ca="1">IF($I$1&lt;&gt;"y", "", IFERROR(INDEX(countrylistsize,MATCH(SMALL(NOT(countrylistsize="")*IF(ISNUMBER(countrylistsize),COUNTIF(countrylistsize,"&lt;="&amp;countrylistsize),COUNTIF(countrylistsize,"&lt;="&amp;countrylistsize)+SUM(ISNUMBER(countrylistsize))),ROWS(F$3:F693)+SUM(ISBLANK(countrylistsize))),NOT(countrylistsize="")*IF(ISNUMBER(countrylistsize),COUNTIF(countrylistsize,"&lt;="&amp;countrylistsize),COUNTIF(countrylistsize,"&lt;="&amp;countrylistsize)+SUM(ISNUMBER(countrylistsize))),0)), ""))</f>
        <v/>
      </c>
      <c r="I693" s="70"/>
      <c r="J693" s="67" t="str">
        <f t="array" aca="1" ref="J693" ca="1">IF($I$1&lt;&gt;"y", "", IFERROR(INDEX(admin1listsize,MATCH(SMALL(NOT(admin1listsize="")*IF(ISNUMBER(admin1listsize),COUNTIF(admin1listsize,"&lt;="&amp;admin1listsize),COUNTIF(admin1listsize,"&lt;="&amp;admin1listsize)+SUM(ISNUMBER(admin1listsize))),ROWS(D$3:D693)+SUM(ISBLANK(admin1listsize))),NOT(admin1listsize="")*IF(ISNUMBER(admin1listsize),COUNTIF(admin1listsize,"&lt;="&amp;admin1listsize),COUNTIF(admin1listsize,"&lt;="&amp;admin1listsize)+SUM(ISNUMBER(admin1listsize))),0)), ""))</f>
        <v/>
      </c>
      <c r="K693" s="71"/>
    </row>
    <row r="694" spans="1:11" s="1" customFormat="1" x14ac:dyDescent="0.25">
      <c r="A694" s="93" t="str">
        <f>IF($I$1&lt;&gt;"y", "", IF(ISBLANK(DATA!D695),"",IF(ISBLANK(DATA!K695),"NO DATA",DATA!K695)))</f>
        <v/>
      </c>
      <c r="B694" s="93" t="str">
        <f>IF($I$1&lt;&gt;"y", "",IF(ISBLANK(DATA!D695),"", IF(ISBLANK(DATA!L695),"NO DATA",DATA!L695)))</f>
        <v/>
      </c>
      <c r="C694" s="93" t="str">
        <f t="shared" si="32"/>
        <v/>
      </c>
      <c r="D694" s="93" t="str">
        <f>IF($I$1&lt;&gt;"y", "", IF(C695="", "", IFERROR(LOOKUP(2,1/(COUNTIF($D$2:D693,mergednames)=0),mergednames), "")))</f>
        <v/>
      </c>
      <c r="E694" s="93" t="str">
        <f t="shared" si="31"/>
        <v/>
      </c>
      <c r="F694" s="93" t="str">
        <f>IF($I$1&lt;&gt;"y", "", IF(A695="", "", IFERROR(LOOKUP(2,1/(COUNTIF($F$2:F693,get_country)=0),get_country), "")))</f>
        <v/>
      </c>
      <c r="G694" s="93" t="str">
        <f t="shared" si="30"/>
        <v/>
      </c>
      <c r="H694" s="67" t="str">
        <f t="array" aca="1" ref="H694" ca="1">IF($I$1&lt;&gt;"y", "", IFERROR(INDEX(countrylistsize,MATCH(SMALL(NOT(countrylistsize="")*IF(ISNUMBER(countrylistsize),COUNTIF(countrylistsize,"&lt;="&amp;countrylistsize),COUNTIF(countrylistsize,"&lt;="&amp;countrylistsize)+SUM(ISNUMBER(countrylistsize))),ROWS(F$3:F694)+SUM(ISBLANK(countrylistsize))),NOT(countrylistsize="")*IF(ISNUMBER(countrylistsize),COUNTIF(countrylistsize,"&lt;="&amp;countrylistsize),COUNTIF(countrylistsize,"&lt;="&amp;countrylistsize)+SUM(ISNUMBER(countrylistsize))),0)), ""))</f>
        <v/>
      </c>
      <c r="I694" s="70"/>
      <c r="J694" s="67" t="str">
        <f t="array" aca="1" ref="J694" ca="1">IF($I$1&lt;&gt;"y", "", IFERROR(INDEX(admin1listsize,MATCH(SMALL(NOT(admin1listsize="")*IF(ISNUMBER(admin1listsize),COUNTIF(admin1listsize,"&lt;="&amp;admin1listsize),COUNTIF(admin1listsize,"&lt;="&amp;admin1listsize)+SUM(ISNUMBER(admin1listsize))),ROWS(D$3:D694)+SUM(ISBLANK(admin1listsize))),NOT(admin1listsize="")*IF(ISNUMBER(admin1listsize),COUNTIF(admin1listsize,"&lt;="&amp;admin1listsize),COUNTIF(admin1listsize,"&lt;="&amp;admin1listsize)+SUM(ISNUMBER(admin1listsize))),0)), ""))</f>
        <v/>
      </c>
      <c r="K694" s="71"/>
    </row>
    <row r="695" spans="1:11" s="1" customFormat="1" x14ac:dyDescent="0.25">
      <c r="A695" s="93" t="str">
        <f>IF($I$1&lt;&gt;"y", "", IF(ISBLANK(DATA!D696),"",IF(ISBLANK(DATA!K696),"NO DATA",DATA!K696)))</f>
        <v/>
      </c>
      <c r="B695" s="93" t="str">
        <f>IF($I$1&lt;&gt;"y", "",IF(ISBLANK(DATA!D696),"", IF(ISBLANK(DATA!L696),"NO DATA",DATA!L696)))</f>
        <v/>
      </c>
      <c r="C695" s="93" t="str">
        <f t="shared" si="32"/>
        <v/>
      </c>
      <c r="D695" s="93" t="str">
        <f>IF($I$1&lt;&gt;"y", "", IF(C696="", "", IFERROR(LOOKUP(2,1/(COUNTIF($D$2:D694,mergednames)=0),mergednames), "")))</f>
        <v/>
      </c>
      <c r="E695" s="93" t="str">
        <f t="shared" si="31"/>
        <v/>
      </c>
      <c r="F695" s="93" t="str">
        <f>IF($I$1&lt;&gt;"y", "", IF(A696="", "", IFERROR(LOOKUP(2,1/(COUNTIF($F$2:F694,get_country)=0),get_country), "")))</f>
        <v/>
      </c>
      <c r="G695" s="93" t="str">
        <f t="shared" si="30"/>
        <v/>
      </c>
      <c r="H695" s="67" t="str">
        <f t="array" aca="1" ref="H695" ca="1">IF($I$1&lt;&gt;"y", "", IFERROR(INDEX(countrylistsize,MATCH(SMALL(NOT(countrylistsize="")*IF(ISNUMBER(countrylistsize),COUNTIF(countrylistsize,"&lt;="&amp;countrylistsize),COUNTIF(countrylistsize,"&lt;="&amp;countrylistsize)+SUM(ISNUMBER(countrylistsize))),ROWS(F$3:F695)+SUM(ISBLANK(countrylistsize))),NOT(countrylistsize="")*IF(ISNUMBER(countrylistsize),COUNTIF(countrylistsize,"&lt;="&amp;countrylistsize),COUNTIF(countrylistsize,"&lt;="&amp;countrylistsize)+SUM(ISNUMBER(countrylistsize))),0)), ""))</f>
        <v/>
      </c>
      <c r="I695" s="70"/>
      <c r="J695" s="67" t="str">
        <f t="array" aca="1" ref="J695" ca="1">IF($I$1&lt;&gt;"y", "", IFERROR(INDEX(admin1listsize,MATCH(SMALL(NOT(admin1listsize="")*IF(ISNUMBER(admin1listsize),COUNTIF(admin1listsize,"&lt;="&amp;admin1listsize),COUNTIF(admin1listsize,"&lt;="&amp;admin1listsize)+SUM(ISNUMBER(admin1listsize))),ROWS(D$3:D695)+SUM(ISBLANK(admin1listsize))),NOT(admin1listsize="")*IF(ISNUMBER(admin1listsize),COUNTIF(admin1listsize,"&lt;="&amp;admin1listsize),COUNTIF(admin1listsize,"&lt;="&amp;admin1listsize)+SUM(ISNUMBER(admin1listsize))),0)), ""))</f>
        <v/>
      </c>
      <c r="K695" s="71"/>
    </row>
    <row r="696" spans="1:11" s="1" customFormat="1" x14ac:dyDescent="0.25">
      <c r="A696" s="93" t="str">
        <f>IF($I$1&lt;&gt;"y", "", IF(ISBLANK(DATA!D697),"",IF(ISBLANK(DATA!K697),"NO DATA",DATA!K697)))</f>
        <v/>
      </c>
      <c r="B696" s="93" t="str">
        <f>IF($I$1&lt;&gt;"y", "",IF(ISBLANK(DATA!D697),"", IF(ISBLANK(DATA!L697),"NO DATA",DATA!L697)))</f>
        <v/>
      </c>
      <c r="C696" s="93" t="str">
        <f t="shared" si="32"/>
        <v/>
      </c>
      <c r="D696" s="93" t="str">
        <f>IF($I$1&lt;&gt;"y", "", IF(C697="", "", IFERROR(LOOKUP(2,1/(COUNTIF($D$2:D695,mergednames)=0),mergednames), "")))</f>
        <v/>
      </c>
      <c r="E696" s="93" t="str">
        <f t="shared" si="31"/>
        <v/>
      </c>
      <c r="F696" s="93" t="str">
        <f>IF($I$1&lt;&gt;"y", "", IF(A697="", "", IFERROR(LOOKUP(2,1/(COUNTIF($F$2:F695,get_country)=0),get_country), "")))</f>
        <v/>
      </c>
      <c r="G696" s="93" t="str">
        <f t="shared" si="30"/>
        <v/>
      </c>
      <c r="H696" s="67" t="str">
        <f t="array" aca="1" ref="H696" ca="1">IF($I$1&lt;&gt;"y", "", IFERROR(INDEX(countrylistsize,MATCH(SMALL(NOT(countrylistsize="")*IF(ISNUMBER(countrylistsize),COUNTIF(countrylistsize,"&lt;="&amp;countrylistsize),COUNTIF(countrylistsize,"&lt;="&amp;countrylistsize)+SUM(ISNUMBER(countrylistsize))),ROWS(F$3:F696)+SUM(ISBLANK(countrylistsize))),NOT(countrylistsize="")*IF(ISNUMBER(countrylistsize),COUNTIF(countrylistsize,"&lt;="&amp;countrylistsize),COUNTIF(countrylistsize,"&lt;="&amp;countrylistsize)+SUM(ISNUMBER(countrylistsize))),0)), ""))</f>
        <v/>
      </c>
      <c r="I696" s="70"/>
      <c r="J696" s="67" t="str">
        <f t="array" aca="1" ref="J696" ca="1">IF($I$1&lt;&gt;"y", "", IFERROR(INDEX(admin1listsize,MATCH(SMALL(NOT(admin1listsize="")*IF(ISNUMBER(admin1listsize),COUNTIF(admin1listsize,"&lt;="&amp;admin1listsize),COUNTIF(admin1listsize,"&lt;="&amp;admin1listsize)+SUM(ISNUMBER(admin1listsize))),ROWS(D$3:D696)+SUM(ISBLANK(admin1listsize))),NOT(admin1listsize="")*IF(ISNUMBER(admin1listsize),COUNTIF(admin1listsize,"&lt;="&amp;admin1listsize),COUNTIF(admin1listsize,"&lt;="&amp;admin1listsize)+SUM(ISNUMBER(admin1listsize))),0)), ""))</f>
        <v/>
      </c>
      <c r="K696" s="71"/>
    </row>
    <row r="697" spans="1:11" s="1" customFormat="1" x14ac:dyDescent="0.25">
      <c r="A697" s="93" t="str">
        <f>IF($I$1&lt;&gt;"y", "", IF(ISBLANK(DATA!D698),"",IF(ISBLANK(DATA!K698),"NO DATA",DATA!K698)))</f>
        <v/>
      </c>
      <c r="B697" s="93" t="str">
        <f>IF($I$1&lt;&gt;"y", "",IF(ISBLANK(DATA!D698),"", IF(ISBLANK(DATA!L698),"NO DATA",DATA!L698)))</f>
        <v/>
      </c>
      <c r="C697" s="93" t="str">
        <f t="shared" si="32"/>
        <v/>
      </c>
      <c r="D697" s="93" t="str">
        <f>IF($I$1&lt;&gt;"y", "", IF(C698="", "", IFERROR(LOOKUP(2,1/(COUNTIF($D$2:D696,mergednames)=0),mergednames), "")))</f>
        <v/>
      </c>
      <c r="E697" s="93" t="str">
        <f t="shared" si="31"/>
        <v/>
      </c>
      <c r="F697" s="93" t="str">
        <f>IF($I$1&lt;&gt;"y", "", IF(A698="", "", IFERROR(LOOKUP(2,1/(COUNTIF($F$2:F696,get_country)=0),get_country), "")))</f>
        <v/>
      </c>
      <c r="G697" s="93" t="str">
        <f t="shared" si="30"/>
        <v/>
      </c>
      <c r="H697" s="67" t="str">
        <f t="array" aca="1" ref="H697" ca="1">IF($I$1&lt;&gt;"y", "", IFERROR(INDEX(countrylistsize,MATCH(SMALL(NOT(countrylistsize="")*IF(ISNUMBER(countrylistsize),COUNTIF(countrylistsize,"&lt;="&amp;countrylistsize),COUNTIF(countrylistsize,"&lt;="&amp;countrylistsize)+SUM(ISNUMBER(countrylistsize))),ROWS(F$3:F697)+SUM(ISBLANK(countrylistsize))),NOT(countrylistsize="")*IF(ISNUMBER(countrylistsize),COUNTIF(countrylistsize,"&lt;="&amp;countrylistsize),COUNTIF(countrylistsize,"&lt;="&amp;countrylistsize)+SUM(ISNUMBER(countrylistsize))),0)), ""))</f>
        <v/>
      </c>
      <c r="I697" s="70"/>
      <c r="J697" s="67" t="str">
        <f t="array" aca="1" ref="J697" ca="1">IF($I$1&lt;&gt;"y", "", IFERROR(INDEX(admin1listsize,MATCH(SMALL(NOT(admin1listsize="")*IF(ISNUMBER(admin1listsize),COUNTIF(admin1listsize,"&lt;="&amp;admin1listsize),COUNTIF(admin1listsize,"&lt;="&amp;admin1listsize)+SUM(ISNUMBER(admin1listsize))),ROWS(D$3:D697)+SUM(ISBLANK(admin1listsize))),NOT(admin1listsize="")*IF(ISNUMBER(admin1listsize),COUNTIF(admin1listsize,"&lt;="&amp;admin1listsize),COUNTIF(admin1listsize,"&lt;="&amp;admin1listsize)+SUM(ISNUMBER(admin1listsize))),0)), ""))</f>
        <v/>
      </c>
      <c r="K697" s="71"/>
    </row>
    <row r="698" spans="1:11" s="1" customFormat="1" x14ac:dyDescent="0.25">
      <c r="A698" s="93" t="str">
        <f>IF($I$1&lt;&gt;"y", "", IF(ISBLANK(DATA!D699),"",IF(ISBLANK(DATA!K699),"NO DATA",DATA!K699)))</f>
        <v/>
      </c>
      <c r="B698" s="93" t="str">
        <f>IF($I$1&lt;&gt;"y", "",IF(ISBLANK(DATA!D699),"", IF(ISBLANK(DATA!L699),"NO DATA",DATA!L699)))</f>
        <v/>
      </c>
      <c r="C698" s="93" t="str">
        <f t="shared" si="32"/>
        <v/>
      </c>
      <c r="D698" s="93" t="str">
        <f>IF($I$1&lt;&gt;"y", "", IF(C699="", "", IFERROR(LOOKUP(2,1/(COUNTIF($D$2:D697,mergednames)=0),mergednames), "")))</f>
        <v/>
      </c>
      <c r="E698" s="93" t="str">
        <f t="shared" si="31"/>
        <v/>
      </c>
      <c r="F698" s="93" t="str">
        <f>IF($I$1&lt;&gt;"y", "", IF(A699="", "", IFERROR(LOOKUP(2,1/(COUNTIF($F$2:F697,get_country)=0),get_country), "")))</f>
        <v/>
      </c>
      <c r="G698" s="93" t="str">
        <f t="shared" si="30"/>
        <v/>
      </c>
      <c r="H698" s="67" t="str">
        <f t="array" aca="1" ref="H698" ca="1">IF($I$1&lt;&gt;"y", "", IFERROR(INDEX(countrylistsize,MATCH(SMALL(NOT(countrylistsize="")*IF(ISNUMBER(countrylistsize),COUNTIF(countrylistsize,"&lt;="&amp;countrylistsize),COUNTIF(countrylistsize,"&lt;="&amp;countrylistsize)+SUM(ISNUMBER(countrylistsize))),ROWS(F$3:F698)+SUM(ISBLANK(countrylistsize))),NOT(countrylistsize="")*IF(ISNUMBER(countrylistsize),COUNTIF(countrylistsize,"&lt;="&amp;countrylistsize),COUNTIF(countrylistsize,"&lt;="&amp;countrylistsize)+SUM(ISNUMBER(countrylistsize))),0)), ""))</f>
        <v/>
      </c>
      <c r="I698" s="70"/>
      <c r="J698" s="67" t="str">
        <f t="array" aca="1" ref="J698" ca="1">IF($I$1&lt;&gt;"y", "", IFERROR(INDEX(admin1listsize,MATCH(SMALL(NOT(admin1listsize="")*IF(ISNUMBER(admin1listsize),COUNTIF(admin1listsize,"&lt;="&amp;admin1listsize),COUNTIF(admin1listsize,"&lt;="&amp;admin1listsize)+SUM(ISNUMBER(admin1listsize))),ROWS(D$3:D698)+SUM(ISBLANK(admin1listsize))),NOT(admin1listsize="")*IF(ISNUMBER(admin1listsize),COUNTIF(admin1listsize,"&lt;="&amp;admin1listsize),COUNTIF(admin1listsize,"&lt;="&amp;admin1listsize)+SUM(ISNUMBER(admin1listsize))),0)), ""))</f>
        <v/>
      </c>
      <c r="K698" s="71"/>
    </row>
    <row r="699" spans="1:11" s="1" customFormat="1" x14ac:dyDescent="0.25">
      <c r="A699" s="93" t="str">
        <f>IF($I$1&lt;&gt;"y", "", IF(ISBLANK(DATA!D700),"",IF(ISBLANK(DATA!K700),"NO DATA",DATA!K700)))</f>
        <v/>
      </c>
      <c r="B699" s="93" t="str">
        <f>IF($I$1&lt;&gt;"y", "",IF(ISBLANK(DATA!D700),"", IF(ISBLANK(DATA!L700),"NO DATA",DATA!L700)))</f>
        <v/>
      </c>
      <c r="C699" s="93" t="str">
        <f t="shared" si="32"/>
        <v/>
      </c>
      <c r="D699" s="93" t="str">
        <f>IF($I$1&lt;&gt;"y", "", IF(C700="", "", IFERROR(LOOKUP(2,1/(COUNTIF($D$2:D698,mergednames)=0),mergednames), "")))</f>
        <v/>
      </c>
      <c r="E699" s="93" t="str">
        <f t="shared" si="31"/>
        <v/>
      </c>
      <c r="F699" s="93" t="str">
        <f>IF($I$1&lt;&gt;"y", "", IF(A700="", "", IFERROR(LOOKUP(2,1/(COUNTIF($F$2:F698,get_country)=0),get_country), "")))</f>
        <v/>
      </c>
      <c r="G699" s="93" t="str">
        <f t="shared" si="30"/>
        <v/>
      </c>
      <c r="H699" s="67" t="str">
        <f t="array" aca="1" ref="H699" ca="1">IF($I$1&lt;&gt;"y", "", IFERROR(INDEX(countrylistsize,MATCH(SMALL(NOT(countrylistsize="")*IF(ISNUMBER(countrylistsize),COUNTIF(countrylistsize,"&lt;="&amp;countrylistsize),COUNTIF(countrylistsize,"&lt;="&amp;countrylistsize)+SUM(ISNUMBER(countrylistsize))),ROWS(F$3:F699)+SUM(ISBLANK(countrylistsize))),NOT(countrylistsize="")*IF(ISNUMBER(countrylistsize),COUNTIF(countrylistsize,"&lt;="&amp;countrylistsize),COUNTIF(countrylistsize,"&lt;="&amp;countrylistsize)+SUM(ISNUMBER(countrylistsize))),0)), ""))</f>
        <v/>
      </c>
      <c r="I699" s="70"/>
      <c r="J699" s="67" t="str">
        <f t="array" aca="1" ref="J699" ca="1">IF($I$1&lt;&gt;"y", "", IFERROR(INDEX(admin1listsize,MATCH(SMALL(NOT(admin1listsize="")*IF(ISNUMBER(admin1listsize),COUNTIF(admin1listsize,"&lt;="&amp;admin1listsize),COUNTIF(admin1listsize,"&lt;="&amp;admin1listsize)+SUM(ISNUMBER(admin1listsize))),ROWS(D$3:D699)+SUM(ISBLANK(admin1listsize))),NOT(admin1listsize="")*IF(ISNUMBER(admin1listsize),COUNTIF(admin1listsize,"&lt;="&amp;admin1listsize),COUNTIF(admin1listsize,"&lt;="&amp;admin1listsize)+SUM(ISNUMBER(admin1listsize))),0)), ""))</f>
        <v/>
      </c>
      <c r="K699" s="71"/>
    </row>
    <row r="700" spans="1:11" s="1" customFormat="1" x14ac:dyDescent="0.25">
      <c r="A700" s="93" t="str">
        <f>IF($I$1&lt;&gt;"y", "", IF(ISBLANK(DATA!D701),"",IF(ISBLANK(DATA!K701),"NO DATA",DATA!K701)))</f>
        <v/>
      </c>
      <c r="B700" s="93" t="str">
        <f>IF($I$1&lt;&gt;"y", "",IF(ISBLANK(DATA!D701),"", IF(ISBLANK(DATA!L701),"NO DATA",DATA!L701)))</f>
        <v/>
      </c>
      <c r="C700" s="93" t="str">
        <f t="shared" si="32"/>
        <v/>
      </c>
      <c r="D700" s="93" t="str">
        <f>IF($I$1&lt;&gt;"y", "", IF(C701="", "", IFERROR(LOOKUP(2,1/(COUNTIF($D$2:D699,mergednames)=0),mergednames), "")))</f>
        <v/>
      </c>
      <c r="E700" s="93" t="str">
        <f t="shared" si="31"/>
        <v/>
      </c>
      <c r="F700" s="93" t="str">
        <f>IF($I$1&lt;&gt;"y", "", IF(A701="", "", IFERROR(LOOKUP(2,1/(COUNTIF($F$2:F699,get_country)=0),get_country), "")))</f>
        <v/>
      </c>
      <c r="G700" s="93" t="str">
        <f t="shared" si="30"/>
        <v/>
      </c>
      <c r="H700" s="67" t="str">
        <f t="array" aca="1" ref="H700" ca="1">IF($I$1&lt;&gt;"y", "", IFERROR(INDEX(countrylistsize,MATCH(SMALL(NOT(countrylistsize="")*IF(ISNUMBER(countrylistsize),COUNTIF(countrylistsize,"&lt;="&amp;countrylistsize),COUNTIF(countrylistsize,"&lt;="&amp;countrylistsize)+SUM(ISNUMBER(countrylistsize))),ROWS(F$3:F700)+SUM(ISBLANK(countrylistsize))),NOT(countrylistsize="")*IF(ISNUMBER(countrylistsize),COUNTIF(countrylistsize,"&lt;="&amp;countrylistsize),COUNTIF(countrylistsize,"&lt;="&amp;countrylistsize)+SUM(ISNUMBER(countrylistsize))),0)), ""))</f>
        <v/>
      </c>
      <c r="I700" s="70"/>
      <c r="J700" s="67" t="str">
        <f t="array" aca="1" ref="J700" ca="1">IF($I$1&lt;&gt;"y", "", IFERROR(INDEX(admin1listsize,MATCH(SMALL(NOT(admin1listsize="")*IF(ISNUMBER(admin1listsize),COUNTIF(admin1listsize,"&lt;="&amp;admin1listsize),COUNTIF(admin1listsize,"&lt;="&amp;admin1listsize)+SUM(ISNUMBER(admin1listsize))),ROWS(D$3:D700)+SUM(ISBLANK(admin1listsize))),NOT(admin1listsize="")*IF(ISNUMBER(admin1listsize),COUNTIF(admin1listsize,"&lt;="&amp;admin1listsize),COUNTIF(admin1listsize,"&lt;="&amp;admin1listsize)+SUM(ISNUMBER(admin1listsize))),0)), ""))</f>
        <v/>
      </c>
      <c r="K700" s="71"/>
    </row>
    <row r="701" spans="1:11" s="1" customFormat="1" x14ac:dyDescent="0.25">
      <c r="A701" s="93" t="str">
        <f>IF($I$1&lt;&gt;"y", "", IF(ISBLANK(DATA!D702),"",IF(ISBLANK(DATA!K702),"NO DATA",DATA!K702)))</f>
        <v/>
      </c>
      <c r="B701" s="93" t="str">
        <f>IF($I$1&lt;&gt;"y", "",IF(ISBLANK(DATA!D702),"", IF(ISBLANK(DATA!L702),"NO DATA",DATA!L702)))</f>
        <v/>
      </c>
      <c r="C701" s="93" t="str">
        <f t="shared" si="32"/>
        <v/>
      </c>
      <c r="D701" s="93" t="str">
        <f>IF($I$1&lt;&gt;"y", "", IF(C702="", "", IFERROR(LOOKUP(2,1/(COUNTIF($D$2:D700,mergednames)=0),mergednames), "")))</f>
        <v/>
      </c>
      <c r="E701" s="93" t="str">
        <f t="shared" si="31"/>
        <v/>
      </c>
      <c r="F701" s="93" t="str">
        <f>IF($I$1&lt;&gt;"y", "", IF(A702="", "", IFERROR(LOOKUP(2,1/(COUNTIF($F$2:F700,get_country)=0),get_country), "")))</f>
        <v/>
      </c>
      <c r="G701" s="93" t="str">
        <f t="shared" si="30"/>
        <v/>
      </c>
      <c r="H701" s="67" t="str">
        <f t="array" aca="1" ref="H701" ca="1">IF($I$1&lt;&gt;"y", "", IFERROR(INDEX(countrylistsize,MATCH(SMALL(NOT(countrylistsize="")*IF(ISNUMBER(countrylistsize),COUNTIF(countrylistsize,"&lt;="&amp;countrylistsize),COUNTIF(countrylistsize,"&lt;="&amp;countrylistsize)+SUM(ISNUMBER(countrylistsize))),ROWS(F$3:F701)+SUM(ISBLANK(countrylistsize))),NOT(countrylistsize="")*IF(ISNUMBER(countrylistsize),COUNTIF(countrylistsize,"&lt;="&amp;countrylistsize),COUNTIF(countrylistsize,"&lt;="&amp;countrylistsize)+SUM(ISNUMBER(countrylistsize))),0)), ""))</f>
        <v/>
      </c>
      <c r="I701" s="70"/>
      <c r="J701" s="67" t="str">
        <f t="array" aca="1" ref="J701" ca="1">IF($I$1&lt;&gt;"y", "", IFERROR(INDEX(admin1listsize,MATCH(SMALL(NOT(admin1listsize="")*IF(ISNUMBER(admin1listsize),COUNTIF(admin1listsize,"&lt;="&amp;admin1listsize),COUNTIF(admin1listsize,"&lt;="&amp;admin1listsize)+SUM(ISNUMBER(admin1listsize))),ROWS(D$3:D701)+SUM(ISBLANK(admin1listsize))),NOT(admin1listsize="")*IF(ISNUMBER(admin1listsize),COUNTIF(admin1listsize,"&lt;="&amp;admin1listsize),COUNTIF(admin1listsize,"&lt;="&amp;admin1listsize)+SUM(ISNUMBER(admin1listsize))),0)), ""))</f>
        <v/>
      </c>
      <c r="K701" s="71"/>
    </row>
    <row r="702" spans="1:11" s="1" customFormat="1" x14ac:dyDescent="0.25">
      <c r="A702" s="93" t="str">
        <f>IF($I$1&lt;&gt;"y", "", IF(ISBLANK(DATA!D703),"",IF(ISBLANK(DATA!K703),"NO DATA",DATA!K703)))</f>
        <v/>
      </c>
      <c r="B702" s="93" t="str">
        <f>IF($I$1&lt;&gt;"y", "",IF(ISBLANK(DATA!D703),"", IF(ISBLANK(DATA!L703),"NO DATA",DATA!L703)))</f>
        <v/>
      </c>
      <c r="C702" s="93" t="str">
        <f t="shared" si="32"/>
        <v/>
      </c>
      <c r="D702" s="93" t="str">
        <f>IF($I$1&lt;&gt;"y", "", IF(C703="", "", IFERROR(LOOKUP(2,1/(COUNTIF($D$2:D701,mergednames)=0),mergednames), "")))</f>
        <v/>
      </c>
      <c r="E702" s="93" t="str">
        <f t="shared" si="31"/>
        <v/>
      </c>
      <c r="F702" s="93" t="str">
        <f>IF($I$1&lt;&gt;"y", "", IF(A703="", "", IFERROR(LOOKUP(2,1/(COUNTIF($F$2:F701,get_country)=0),get_country), "")))</f>
        <v/>
      </c>
      <c r="G702" s="93" t="str">
        <f t="shared" si="30"/>
        <v/>
      </c>
      <c r="H702" s="67" t="str">
        <f t="array" aca="1" ref="H702" ca="1">IF($I$1&lt;&gt;"y", "", IFERROR(INDEX(countrylistsize,MATCH(SMALL(NOT(countrylistsize="")*IF(ISNUMBER(countrylistsize),COUNTIF(countrylistsize,"&lt;="&amp;countrylistsize),COUNTIF(countrylistsize,"&lt;="&amp;countrylistsize)+SUM(ISNUMBER(countrylistsize))),ROWS(F$3:F702)+SUM(ISBLANK(countrylistsize))),NOT(countrylistsize="")*IF(ISNUMBER(countrylistsize),COUNTIF(countrylistsize,"&lt;="&amp;countrylistsize),COUNTIF(countrylistsize,"&lt;="&amp;countrylistsize)+SUM(ISNUMBER(countrylistsize))),0)), ""))</f>
        <v/>
      </c>
      <c r="I702" s="70"/>
      <c r="J702" s="67" t="str">
        <f t="array" aca="1" ref="J702" ca="1">IF($I$1&lt;&gt;"y", "", IFERROR(INDEX(admin1listsize,MATCH(SMALL(NOT(admin1listsize="")*IF(ISNUMBER(admin1listsize),COUNTIF(admin1listsize,"&lt;="&amp;admin1listsize),COUNTIF(admin1listsize,"&lt;="&amp;admin1listsize)+SUM(ISNUMBER(admin1listsize))),ROWS(D$3:D702)+SUM(ISBLANK(admin1listsize))),NOT(admin1listsize="")*IF(ISNUMBER(admin1listsize),COUNTIF(admin1listsize,"&lt;="&amp;admin1listsize),COUNTIF(admin1listsize,"&lt;="&amp;admin1listsize)+SUM(ISNUMBER(admin1listsize))),0)), ""))</f>
        <v/>
      </c>
      <c r="K702" s="71"/>
    </row>
    <row r="703" spans="1:11" s="1" customFormat="1" x14ac:dyDescent="0.25">
      <c r="A703" s="93" t="str">
        <f>IF($I$1&lt;&gt;"y", "", IF(ISBLANK(DATA!D704),"",IF(ISBLANK(DATA!K704),"NO DATA",DATA!K704)))</f>
        <v/>
      </c>
      <c r="B703" s="93" t="str">
        <f>IF($I$1&lt;&gt;"y", "",IF(ISBLANK(DATA!D704),"", IF(ISBLANK(DATA!L704),"NO DATA",DATA!L704)))</f>
        <v/>
      </c>
      <c r="C703" s="93" t="str">
        <f t="shared" si="32"/>
        <v/>
      </c>
      <c r="D703" s="93" t="str">
        <f>IF($I$1&lt;&gt;"y", "", IF(C704="", "", IFERROR(LOOKUP(2,1/(COUNTIF($D$2:D702,mergednames)=0),mergednames), "")))</f>
        <v/>
      </c>
      <c r="E703" s="93" t="str">
        <f t="shared" si="31"/>
        <v/>
      </c>
      <c r="F703" s="93" t="str">
        <f>IF($I$1&lt;&gt;"y", "", IF(A704="", "", IFERROR(LOOKUP(2,1/(COUNTIF($F$2:F702,get_country)=0),get_country), "")))</f>
        <v/>
      </c>
      <c r="G703" s="93" t="str">
        <f t="shared" si="30"/>
        <v/>
      </c>
      <c r="H703" s="67" t="str">
        <f t="array" aca="1" ref="H703" ca="1">IF($I$1&lt;&gt;"y", "", IFERROR(INDEX(countrylistsize,MATCH(SMALL(NOT(countrylistsize="")*IF(ISNUMBER(countrylistsize),COUNTIF(countrylistsize,"&lt;="&amp;countrylistsize),COUNTIF(countrylistsize,"&lt;="&amp;countrylistsize)+SUM(ISNUMBER(countrylistsize))),ROWS(F$3:F703)+SUM(ISBLANK(countrylistsize))),NOT(countrylistsize="")*IF(ISNUMBER(countrylistsize),COUNTIF(countrylistsize,"&lt;="&amp;countrylistsize),COUNTIF(countrylistsize,"&lt;="&amp;countrylistsize)+SUM(ISNUMBER(countrylistsize))),0)), ""))</f>
        <v/>
      </c>
      <c r="I703" s="70"/>
      <c r="J703" s="67" t="str">
        <f t="array" aca="1" ref="J703" ca="1">IF($I$1&lt;&gt;"y", "", IFERROR(INDEX(admin1listsize,MATCH(SMALL(NOT(admin1listsize="")*IF(ISNUMBER(admin1listsize),COUNTIF(admin1listsize,"&lt;="&amp;admin1listsize),COUNTIF(admin1listsize,"&lt;="&amp;admin1listsize)+SUM(ISNUMBER(admin1listsize))),ROWS(D$3:D703)+SUM(ISBLANK(admin1listsize))),NOT(admin1listsize="")*IF(ISNUMBER(admin1listsize),COUNTIF(admin1listsize,"&lt;="&amp;admin1listsize),COUNTIF(admin1listsize,"&lt;="&amp;admin1listsize)+SUM(ISNUMBER(admin1listsize))),0)), ""))</f>
        <v/>
      </c>
      <c r="K703" s="71"/>
    </row>
    <row r="704" spans="1:11" s="1" customFormat="1" x14ac:dyDescent="0.25">
      <c r="A704" s="93" t="str">
        <f>IF($I$1&lt;&gt;"y", "", IF(ISBLANK(DATA!D705),"",IF(ISBLANK(DATA!K705),"NO DATA",DATA!K705)))</f>
        <v/>
      </c>
      <c r="B704" s="93" t="str">
        <f>IF($I$1&lt;&gt;"y", "",IF(ISBLANK(DATA!D705),"", IF(ISBLANK(DATA!L705),"NO DATA",DATA!L705)))</f>
        <v/>
      </c>
      <c r="C704" s="93" t="str">
        <f t="shared" si="32"/>
        <v/>
      </c>
      <c r="D704" s="93" t="str">
        <f>IF($I$1&lt;&gt;"y", "", IF(C705="", "", IFERROR(LOOKUP(2,1/(COUNTIF($D$2:D703,mergednames)=0),mergednames), "")))</f>
        <v/>
      </c>
      <c r="E704" s="93" t="str">
        <f t="shared" si="31"/>
        <v/>
      </c>
      <c r="F704" s="93" t="str">
        <f>IF($I$1&lt;&gt;"y", "", IF(A705="", "", IFERROR(LOOKUP(2,1/(COUNTIF($F$2:F703,get_country)=0),get_country), "")))</f>
        <v/>
      </c>
      <c r="G704" s="93" t="str">
        <f t="shared" si="30"/>
        <v/>
      </c>
      <c r="H704" s="67" t="str">
        <f t="array" aca="1" ref="H704" ca="1">IF($I$1&lt;&gt;"y", "", IFERROR(INDEX(countrylistsize,MATCH(SMALL(NOT(countrylistsize="")*IF(ISNUMBER(countrylistsize),COUNTIF(countrylistsize,"&lt;="&amp;countrylistsize),COUNTIF(countrylistsize,"&lt;="&amp;countrylistsize)+SUM(ISNUMBER(countrylistsize))),ROWS(F$3:F704)+SUM(ISBLANK(countrylistsize))),NOT(countrylistsize="")*IF(ISNUMBER(countrylistsize),COUNTIF(countrylistsize,"&lt;="&amp;countrylistsize),COUNTIF(countrylistsize,"&lt;="&amp;countrylistsize)+SUM(ISNUMBER(countrylistsize))),0)), ""))</f>
        <v/>
      </c>
      <c r="I704" s="70"/>
      <c r="J704" s="67" t="str">
        <f t="array" aca="1" ref="J704" ca="1">IF($I$1&lt;&gt;"y", "", IFERROR(INDEX(admin1listsize,MATCH(SMALL(NOT(admin1listsize="")*IF(ISNUMBER(admin1listsize),COUNTIF(admin1listsize,"&lt;="&amp;admin1listsize),COUNTIF(admin1listsize,"&lt;="&amp;admin1listsize)+SUM(ISNUMBER(admin1listsize))),ROWS(D$3:D704)+SUM(ISBLANK(admin1listsize))),NOT(admin1listsize="")*IF(ISNUMBER(admin1listsize),COUNTIF(admin1listsize,"&lt;="&amp;admin1listsize),COUNTIF(admin1listsize,"&lt;="&amp;admin1listsize)+SUM(ISNUMBER(admin1listsize))),0)), ""))</f>
        <v/>
      </c>
      <c r="K704" s="71"/>
    </row>
    <row r="705" spans="1:11" s="1" customFormat="1" x14ac:dyDescent="0.25">
      <c r="A705" s="93" t="str">
        <f>IF($I$1&lt;&gt;"y", "", IF(ISBLANK(DATA!D706),"",IF(ISBLANK(DATA!K706),"NO DATA",DATA!K706)))</f>
        <v/>
      </c>
      <c r="B705" s="93" t="str">
        <f>IF($I$1&lt;&gt;"y", "",IF(ISBLANK(DATA!D706),"", IF(ISBLANK(DATA!L706),"NO DATA",DATA!L706)))</f>
        <v/>
      </c>
      <c r="C705" s="93" t="str">
        <f t="shared" si="32"/>
        <v/>
      </c>
      <c r="D705" s="93" t="str">
        <f>IF($I$1&lt;&gt;"y", "", IF(C706="", "", IFERROR(LOOKUP(2,1/(COUNTIF($D$2:D704,mergednames)=0),mergednames), "")))</f>
        <v/>
      </c>
      <c r="E705" s="93" t="str">
        <f t="shared" si="31"/>
        <v/>
      </c>
      <c r="F705" s="93" t="str">
        <f>IF($I$1&lt;&gt;"y", "", IF(A706="", "", IFERROR(LOOKUP(2,1/(COUNTIF($F$2:F704,get_country)=0),get_country), "")))</f>
        <v/>
      </c>
      <c r="G705" s="93" t="str">
        <f t="shared" si="30"/>
        <v/>
      </c>
      <c r="H705" s="67" t="str">
        <f t="array" aca="1" ref="H705" ca="1">IF($I$1&lt;&gt;"y", "", IFERROR(INDEX(countrylistsize,MATCH(SMALL(NOT(countrylistsize="")*IF(ISNUMBER(countrylistsize),COUNTIF(countrylistsize,"&lt;="&amp;countrylistsize),COUNTIF(countrylistsize,"&lt;="&amp;countrylistsize)+SUM(ISNUMBER(countrylistsize))),ROWS(F$3:F705)+SUM(ISBLANK(countrylistsize))),NOT(countrylistsize="")*IF(ISNUMBER(countrylistsize),COUNTIF(countrylistsize,"&lt;="&amp;countrylistsize),COUNTIF(countrylistsize,"&lt;="&amp;countrylistsize)+SUM(ISNUMBER(countrylistsize))),0)), ""))</f>
        <v/>
      </c>
      <c r="I705" s="70"/>
      <c r="J705" s="67" t="str">
        <f t="array" aca="1" ref="J705" ca="1">IF($I$1&lt;&gt;"y", "", IFERROR(INDEX(admin1listsize,MATCH(SMALL(NOT(admin1listsize="")*IF(ISNUMBER(admin1listsize),COUNTIF(admin1listsize,"&lt;="&amp;admin1listsize),COUNTIF(admin1listsize,"&lt;="&amp;admin1listsize)+SUM(ISNUMBER(admin1listsize))),ROWS(D$3:D705)+SUM(ISBLANK(admin1listsize))),NOT(admin1listsize="")*IF(ISNUMBER(admin1listsize),COUNTIF(admin1listsize,"&lt;="&amp;admin1listsize),COUNTIF(admin1listsize,"&lt;="&amp;admin1listsize)+SUM(ISNUMBER(admin1listsize))),0)), ""))</f>
        <v/>
      </c>
      <c r="K705" s="71"/>
    </row>
    <row r="706" spans="1:11" s="1" customFormat="1" x14ac:dyDescent="0.25">
      <c r="A706" s="93" t="str">
        <f>IF($I$1&lt;&gt;"y", "", IF(ISBLANK(DATA!D707),"",IF(ISBLANK(DATA!K707),"NO DATA",DATA!K707)))</f>
        <v/>
      </c>
      <c r="B706" s="93" t="str">
        <f>IF($I$1&lt;&gt;"y", "",IF(ISBLANK(DATA!D707),"", IF(ISBLANK(DATA!L707),"NO DATA",DATA!L707)))</f>
        <v/>
      </c>
      <c r="C706" s="93" t="str">
        <f t="shared" si="32"/>
        <v/>
      </c>
      <c r="D706" s="93" t="str">
        <f>IF($I$1&lt;&gt;"y", "", IF(C707="", "", IFERROR(LOOKUP(2,1/(COUNTIF($D$2:D705,mergednames)=0),mergednames), "")))</f>
        <v/>
      </c>
      <c r="E706" s="93" t="str">
        <f t="shared" si="31"/>
        <v/>
      </c>
      <c r="F706" s="93" t="str">
        <f>IF($I$1&lt;&gt;"y", "", IF(A707="", "", IFERROR(LOOKUP(2,1/(COUNTIF($F$2:F705,get_country)=0),get_country), "")))</f>
        <v/>
      </c>
      <c r="G706" s="93" t="str">
        <f t="shared" si="30"/>
        <v/>
      </c>
      <c r="H706" s="67" t="str">
        <f t="array" aca="1" ref="H706" ca="1">IF($I$1&lt;&gt;"y", "", IFERROR(INDEX(countrylistsize,MATCH(SMALL(NOT(countrylistsize="")*IF(ISNUMBER(countrylistsize),COUNTIF(countrylistsize,"&lt;="&amp;countrylistsize),COUNTIF(countrylistsize,"&lt;="&amp;countrylistsize)+SUM(ISNUMBER(countrylistsize))),ROWS(F$3:F706)+SUM(ISBLANK(countrylistsize))),NOT(countrylistsize="")*IF(ISNUMBER(countrylistsize),COUNTIF(countrylistsize,"&lt;="&amp;countrylistsize),COUNTIF(countrylistsize,"&lt;="&amp;countrylistsize)+SUM(ISNUMBER(countrylistsize))),0)), ""))</f>
        <v/>
      </c>
      <c r="I706" s="70"/>
      <c r="J706" s="67" t="str">
        <f t="array" aca="1" ref="J706" ca="1">IF($I$1&lt;&gt;"y", "", IFERROR(INDEX(admin1listsize,MATCH(SMALL(NOT(admin1listsize="")*IF(ISNUMBER(admin1listsize),COUNTIF(admin1listsize,"&lt;="&amp;admin1listsize),COUNTIF(admin1listsize,"&lt;="&amp;admin1listsize)+SUM(ISNUMBER(admin1listsize))),ROWS(D$3:D706)+SUM(ISBLANK(admin1listsize))),NOT(admin1listsize="")*IF(ISNUMBER(admin1listsize),COUNTIF(admin1listsize,"&lt;="&amp;admin1listsize),COUNTIF(admin1listsize,"&lt;="&amp;admin1listsize)+SUM(ISNUMBER(admin1listsize))),0)), ""))</f>
        <v/>
      </c>
      <c r="K706" s="71"/>
    </row>
    <row r="707" spans="1:11" s="1" customFormat="1" x14ac:dyDescent="0.25">
      <c r="A707" s="93" t="str">
        <f>IF($I$1&lt;&gt;"y", "", IF(ISBLANK(DATA!D708),"",IF(ISBLANK(DATA!K708),"NO DATA",DATA!K708)))</f>
        <v/>
      </c>
      <c r="B707" s="93" t="str">
        <f>IF($I$1&lt;&gt;"y", "",IF(ISBLANK(DATA!D708),"", IF(ISBLANK(DATA!L708),"NO DATA",DATA!L708)))</f>
        <v/>
      </c>
      <c r="C707" s="93" t="str">
        <f t="shared" si="32"/>
        <v/>
      </c>
      <c r="D707" s="93" t="str">
        <f>IF($I$1&lt;&gt;"y", "", IF(C708="", "", IFERROR(LOOKUP(2,1/(COUNTIF($D$2:D706,mergednames)=0),mergednames), "")))</f>
        <v/>
      </c>
      <c r="E707" s="93" t="str">
        <f t="shared" si="31"/>
        <v/>
      </c>
      <c r="F707" s="93" t="str">
        <f>IF($I$1&lt;&gt;"y", "", IF(A708="", "", IFERROR(LOOKUP(2,1/(COUNTIF($F$2:F706,get_country)=0),get_country), "")))</f>
        <v/>
      </c>
      <c r="G707" s="93" t="str">
        <f t="shared" ref="G707:G770" si="33">IF($I$1&lt;&gt;"y", "", IF(F707="", "", G706+1))</f>
        <v/>
      </c>
      <c r="H707" s="67" t="str">
        <f t="array" aca="1" ref="H707" ca="1">IF($I$1&lt;&gt;"y", "", IFERROR(INDEX(countrylistsize,MATCH(SMALL(NOT(countrylistsize="")*IF(ISNUMBER(countrylistsize),COUNTIF(countrylistsize,"&lt;="&amp;countrylistsize),COUNTIF(countrylistsize,"&lt;="&amp;countrylistsize)+SUM(ISNUMBER(countrylistsize))),ROWS(F$3:F707)+SUM(ISBLANK(countrylistsize))),NOT(countrylistsize="")*IF(ISNUMBER(countrylistsize),COUNTIF(countrylistsize,"&lt;="&amp;countrylistsize),COUNTIF(countrylistsize,"&lt;="&amp;countrylistsize)+SUM(ISNUMBER(countrylistsize))),0)), ""))</f>
        <v/>
      </c>
      <c r="I707" s="70"/>
      <c r="J707" s="67" t="str">
        <f t="array" aca="1" ref="J707" ca="1">IF($I$1&lt;&gt;"y", "", IFERROR(INDEX(admin1listsize,MATCH(SMALL(NOT(admin1listsize="")*IF(ISNUMBER(admin1listsize),COUNTIF(admin1listsize,"&lt;="&amp;admin1listsize),COUNTIF(admin1listsize,"&lt;="&amp;admin1listsize)+SUM(ISNUMBER(admin1listsize))),ROWS(D$3:D707)+SUM(ISBLANK(admin1listsize))),NOT(admin1listsize="")*IF(ISNUMBER(admin1listsize),COUNTIF(admin1listsize,"&lt;="&amp;admin1listsize),COUNTIF(admin1listsize,"&lt;="&amp;admin1listsize)+SUM(ISNUMBER(admin1listsize))),0)), ""))</f>
        <v/>
      </c>
      <c r="K707" s="71"/>
    </row>
    <row r="708" spans="1:11" s="1" customFormat="1" x14ac:dyDescent="0.25">
      <c r="A708" s="93" t="str">
        <f>IF($I$1&lt;&gt;"y", "", IF(ISBLANK(DATA!D709),"",IF(ISBLANK(DATA!K709),"NO DATA",DATA!K709)))</f>
        <v/>
      </c>
      <c r="B708" s="93" t="str">
        <f>IF($I$1&lt;&gt;"y", "",IF(ISBLANK(DATA!D709),"", IF(ISBLANK(DATA!L709),"NO DATA",DATA!L709)))</f>
        <v/>
      </c>
      <c r="C708" s="93" t="str">
        <f t="shared" si="32"/>
        <v/>
      </c>
      <c r="D708" s="93" t="str">
        <f>IF($I$1&lt;&gt;"y", "", IF(C709="", "", IFERROR(LOOKUP(2,1/(COUNTIF($D$2:D707,mergednames)=0),mergednames), "")))</f>
        <v/>
      </c>
      <c r="E708" s="93" t="str">
        <f t="shared" ref="E708:E771" si="34">IF($I$1&lt;&gt;"y", "", IF(D708="", "", E707+1))</f>
        <v/>
      </c>
      <c r="F708" s="93" t="str">
        <f>IF($I$1&lt;&gt;"y", "", IF(A709="", "", IFERROR(LOOKUP(2,1/(COUNTIF($F$2:F707,get_country)=0),get_country), "")))</f>
        <v/>
      </c>
      <c r="G708" s="93" t="str">
        <f t="shared" si="33"/>
        <v/>
      </c>
      <c r="H708" s="67" t="str">
        <f t="array" aca="1" ref="H708" ca="1">IF($I$1&lt;&gt;"y", "", IFERROR(INDEX(countrylistsize,MATCH(SMALL(NOT(countrylistsize="")*IF(ISNUMBER(countrylistsize),COUNTIF(countrylistsize,"&lt;="&amp;countrylistsize),COUNTIF(countrylistsize,"&lt;="&amp;countrylistsize)+SUM(ISNUMBER(countrylistsize))),ROWS(F$3:F708)+SUM(ISBLANK(countrylistsize))),NOT(countrylistsize="")*IF(ISNUMBER(countrylistsize),COUNTIF(countrylistsize,"&lt;="&amp;countrylistsize),COUNTIF(countrylistsize,"&lt;="&amp;countrylistsize)+SUM(ISNUMBER(countrylistsize))),0)), ""))</f>
        <v/>
      </c>
      <c r="I708" s="70"/>
      <c r="J708" s="67" t="str">
        <f t="array" aca="1" ref="J708" ca="1">IF($I$1&lt;&gt;"y", "", IFERROR(INDEX(admin1listsize,MATCH(SMALL(NOT(admin1listsize="")*IF(ISNUMBER(admin1listsize),COUNTIF(admin1listsize,"&lt;="&amp;admin1listsize),COUNTIF(admin1listsize,"&lt;="&amp;admin1listsize)+SUM(ISNUMBER(admin1listsize))),ROWS(D$3:D708)+SUM(ISBLANK(admin1listsize))),NOT(admin1listsize="")*IF(ISNUMBER(admin1listsize),COUNTIF(admin1listsize,"&lt;="&amp;admin1listsize),COUNTIF(admin1listsize,"&lt;="&amp;admin1listsize)+SUM(ISNUMBER(admin1listsize))),0)), ""))</f>
        <v/>
      </c>
      <c r="K708" s="71"/>
    </row>
    <row r="709" spans="1:11" s="1" customFormat="1" x14ac:dyDescent="0.25">
      <c r="A709" s="93" t="str">
        <f>IF($I$1&lt;&gt;"y", "", IF(ISBLANK(DATA!D710),"",IF(ISBLANK(DATA!K710),"NO DATA",DATA!K710)))</f>
        <v/>
      </c>
      <c r="B709" s="93" t="str">
        <f>IF($I$1&lt;&gt;"y", "",IF(ISBLANK(DATA!D710),"", IF(ISBLANK(DATA!L710),"NO DATA",DATA!L710)))</f>
        <v/>
      </c>
      <c r="C709" s="93" t="str">
        <f t="shared" ref="C709:C772" si="35">IF($I$1&lt;&gt;"y", "", IF(A709="", "", A709&amp;"@"&amp;B709))</f>
        <v/>
      </c>
      <c r="D709" s="93" t="str">
        <f>IF($I$1&lt;&gt;"y", "", IF(C710="", "", IFERROR(LOOKUP(2,1/(COUNTIF($D$2:D708,mergednames)=0),mergednames), "")))</f>
        <v/>
      </c>
      <c r="E709" s="93" t="str">
        <f t="shared" si="34"/>
        <v/>
      </c>
      <c r="F709" s="93" t="str">
        <f>IF($I$1&lt;&gt;"y", "", IF(A710="", "", IFERROR(LOOKUP(2,1/(COUNTIF($F$2:F708,get_country)=0),get_country), "")))</f>
        <v/>
      </c>
      <c r="G709" s="93" t="str">
        <f t="shared" si="33"/>
        <v/>
      </c>
      <c r="H709" s="67" t="str">
        <f t="array" aca="1" ref="H709" ca="1">IF($I$1&lt;&gt;"y", "", IFERROR(INDEX(countrylistsize,MATCH(SMALL(NOT(countrylistsize="")*IF(ISNUMBER(countrylistsize),COUNTIF(countrylistsize,"&lt;="&amp;countrylistsize),COUNTIF(countrylistsize,"&lt;="&amp;countrylistsize)+SUM(ISNUMBER(countrylistsize))),ROWS(F$3:F709)+SUM(ISBLANK(countrylistsize))),NOT(countrylistsize="")*IF(ISNUMBER(countrylistsize),COUNTIF(countrylistsize,"&lt;="&amp;countrylistsize),COUNTIF(countrylistsize,"&lt;="&amp;countrylistsize)+SUM(ISNUMBER(countrylistsize))),0)), ""))</f>
        <v/>
      </c>
      <c r="I709" s="70"/>
      <c r="J709" s="67" t="str">
        <f t="array" aca="1" ref="J709" ca="1">IF($I$1&lt;&gt;"y", "", IFERROR(INDEX(admin1listsize,MATCH(SMALL(NOT(admin1listsize="")*IF(ISNUMBER(admin1listsize),COUNTIF(admin1listsize,"&lt;="&amp;admin1listsize),COUNTIF(admin1listsize,"&lt;="&amp;admin1listsize)+SUM(ISNUMBER(admin1listsize))),ROWS(D$3:D709)+SUM(ISBLANK(admin1listsize))),NOT(admin1listsize="")*IF(ISNUMBER(admin1listsize),COUNTIF(admin1listsize,"&lt;="&amp;admin1listsize),COUNTIF(admin1listsize,"&lt;="&amp;admin1listsize)+SUM(ISNUMBER(admin1listsize))),0)), ""))</f>
        <v/>
      </c>
      <c r="K709" s="71"/>
    </row>
    <row r="710" spans="1:11" s="1" customFormat="1" x14ac:dyDescent="0.25">
      <c r="A710" s="93" t="str">
        <f>IF($I$1&lt;&gt;"y", "", IF(ISBLANK(DATA!D711),"",IF(ISBLANK(DATA!K711),"NO DATA",DATA!K711)))</f>
        <v/>
      </c>
      <c r="B710" s="93" t="str">
        <f>IF($I$1&lt;&gt;"y", "",IF(ISBLANK(DATA!D711),"", IF(ISBLANK(DATA!L711),"NO DATA",DATA!L711)))</f>
        <v/>
      </c>
      <c r="C710" s="93" t="str">
        <f t="shared" si="35"/>
        <v/>
      </c>
      <c r="D710" s="93" t="str">
        <f>IF($I$1&lt;&gt;"y", "", IF(C711="", "", IFERROR(LOOKUP(2,1/(COUNTIF($D$2:D709,mergednames)=0),mergednames), "")))</f>
        <v/>
      </c>
      <c r="E710" s="93" t="str">
        <f t="shared" si="34"/>
        <v/>
      </c>
      <c r="F710" s="93" t="str">
        <f>IF($I$1&lt;&gt;"y", "", IF(A711="", "", IFERROR(LOOKUP(2,1/(COUNTIF($F$2:F709,get_country)=0),get_country), "")))</f>
        <v/>
      </c>
      <c r="G710" s="93" t="str">
        <f t="shared" si="33"/>
        <v/>
      </c>
      <c r="H710" s="67" t="str">
        <f t="array" aca="1" ref="H710" ca="1">IF($I$1&lt;&gt;"y", "", IFERROR(INDEX(countrylistsize,MATCH(SMALL(NOT(countrylistsize="")*IF(ISNUMBER(countrylistsize),COUNTIF(countrylistsize,"&lt;="&amp;countrylistsize),COUNTIF(countrylistsize,"&lt;="&amp;countrylistsize)+SUM(ISNUMBER(countrylistsize))),ROWS(F$3:F710)+SUM(ISBLANK(countrylistsize))),NOT(countrylistsize="")*IF(ISNUMBER(countrylistsize),COUNTIF(countrylistsize,"&lt;="&amp;countrylistsize),COUNTIF(countrylistsize,"&lt;="&amp;countrylistsize)+SUM(ISNUMBER(countrylistsize))),0)), ""))</f>
        <v/>
      </c>
      <c r="I710" s="70"/>
      <c r="J710" s="67" t="str">
        <f t="array" aca="1" ref="J710" ca="1">IF($I$1&lt;&gt;"y", "", IFERROR(INDEX(admin1listsize,MATCH(SMALL(NOT(admin1listsize="")*IF(ISNUMBER(admin1listsize),COUNTIF(admin1listsize,"&lt;="&amp;admin1listsize),COUNTIF(admin1listsize,"&lt;="&amp;admin1listsize)+SUM(ISNUMBER(admin1listsize))),ROWS(D$3:D710)+SUM(ISBLANK(admin1listsize))),NOT(admin1listsize="")*IF(ISNUMBER(admin1listsize),COUNTIF(admin1listsize,"&lt;="&amp;admin1listsize),COUNTIF(admin1listsize,"&lt;="&amp;admin1listsize)+SUM(ISNUMBER(admin1listsize))),0)), ""))</f>
        <v/>
      </c>
      <c r="K710" s="71"/>
    </row>
    <row r="711" spans="1:11" s="1" customFormat="1" x14ac:dyDescent="0.25">
      <c r="A711" s="93" t="str">
        <f>IF($I$1&lt;&gt;"y", "", IF(ISBLANK(DATA!D712),"",IF(ISBLANK(DATA!K712),"NO DATA",DATA!K712)))</f>
        <v/>
      </c>
      <c r="B711" s="93" t="str">
        <f>IF($I$1&lt;&gt;"y", "",IF(ISBLANK(DATA!D712),"", IF(ISBLANK(DATA!L712),"NO DATA",DATA!L712)))</f>
        <v/>
      </c>
      <c r="C711" s="93" t="str">
        <f t="shared" si="35"/>
        <v/>
      </c>
      <c r="D711" s="93" t="str">
        <f>IF($I$1&lt;&gt;"y", "", IF(C712="", "", IFERROR(LOOKUP(2,1/(COUNTIF($D$2:D710,mergednames)=0),mergednames), "")))</f>
        <v/>
      </c>
      <c r="E711" s="93" t="str">
        <f t="shared" si="34"/>
        <v/>
      </c>
      <c r="F711" s="93" t="str">
        <f>IF($I$1&lt;&gt;"y", "", IF(A712="", "", IFERROR(LOOKUP(2,1/(COUNTIF($F$2:F710,get_country)=0),get_country), "")))</f>
        <v/>
      </c>
      <c r="G711" s="93" t="str">
        <f t="shared" si="33"/>
        <v/>
      </c>
      <c r="H711" s="67" t="str">
        <f t="array" aca="1" ref="H711" ca="1">IF($I$1&lt;&gt;"y", "", IFERROR(INDEX(countrylistsize,MATCH(SMALL(NOT(countrylistsize="")*IF(ISNUMBER(countrylistsize),COUNTIF(countrylistsize,"&lt;="&amp;countrylistsize),COUNTIF(countrylistsize,"&lt;="&amp;countrylistsize)+SUM(ISNUMBER(countrylistsize))),ROWS(F$3:F711)+SUM(ISBLANK(countrylistsize))),NOT(countrylistsize="")*IF(ISNUMBER(countrylistsize),COUNTIF(countrylistsize,"&lt;="&amp;countrylistsize),COUNTIF(countrylistsize,"&lt;="&amp;countrylistsize)+SUM(ISNUMBER(countrylistsize))),0)), ""))</f>
        <v/>
      </c>
      <c r="I711" s="70"/>
      <c r="J711" s="67" t="str">
        <f t="array" aca="1" ref="J711" ca="1">IF($I$1&lt;&gt;"y", "", IFERROR(INDEX(admin1listsize,MATCH(SMALL(NOT(admin1listsize="")*IF(ISNUMBER(admin1listsize),COUNTIF(admin1listsize,"&lt;="&amp;admin1listsize),COUNTIF(admin1listsize,"&lt;="&amp;admin1listsize)+SUM(ISNUMBER(admin1listsize))),ROWS(D$3:D711)+SUM(ISBLANK(admin1listsize))),NOT(admin1listsize="")*IF(ISNUMBER(admin1listsize),COUNTIF(admin1listsize,"&lt;="&amp;admin1listsize),COUNTIF(admin1listsize,"&lt;="&amp;admin1listsize)+SUM(ISNUMBER(admin1listsize))),0)), ""))</f>
        <v/>
      </c>
      <c r="K711" s="71"/>
    </row>
    <row r="712" spans="1:11" s="1" customFormat="1" x14ac:dyDescent="0.25">
      <c r="A712" s="93" t="str">
        <f>IF($I$1&lt;&gt;"y", "", IF(ISBLANK(DATA!D713),"",IF(ISBLANK(DATA!K713),"NO DATA",DATA!K713)))</f>
        <v/>
      </c>
      <c r="B712" s="93" t="str">
        <f>IF($I$1&lt;&gt;"y", "",IF(ISBLANK(DATA!D713),"", IF(ISBLANK(DATA!L713),"NO DATA",DATA!L713)))</f>
        <v/>
      </c>
      <c r="C712" s="93" t="str">
        <f t="shared" si="35"/>
        <v/>
      </c>
      <c r="D712" s="93" t="str">
        <f>IF($I$1&lt;&gt;"y", "", IF(C713="", "", IFERROR(LOOKUP(2,1/(COUNTIF($D$2:D711,mergednames)=0),mergednames), "")))</f>
        <v/>
      </c>
      <c r="E712" s="93" t="str">
        <f t="shared" si="34"/>
        <v/>
      </c>
      <c r="F712" s="93" t="str">
        <f>IF($I$1&lt;&gt;"y", "", IF(A713="", "", IFERROR(LOOKUP(2,1/(COUNTIF($F$2:F711,get_country)=0),get_country), "")))</f>
        <v/>
      </c>
      <c r="G712" s="93" t="str">
        <f t="shared" si="33"/>
        <v/>
      </c>
      <c r="H712" s="67" t="str">
        <f t="array" aca="1" ref="H712" ca="1">IF($I$1&lt;&gt;"y", "", IFERROR(INDEX(countrylistsize,MATCH(SMALL(NOT(countrylistsize="")*IF(ISNUMBER(countrylistsize),COUNTIF(countrylistsize,"&lt;="&amp;countrylistsize),COUNTIF(countrylistsize,"&lt;="&amp;countrylistsize)+SUM(ISNUMBER(countrylistsize))),ROWS(F$3:F712)+SUM(ISBLANK(countrylistsize))),NOT(countrylistsize="")*IF(ISNUMBER(countrylistsize),COUNTIF(countrylistsize,"&lt;="&amp;countrylistsize),COUNTIF(countrylistsize,"&lt;="&amp;countrylistsize)+SUM(ISNUMBER(countrylistsize))),0)), ""))</f>
        <v/>
      </c>
      <c r="I712" s="70"/>
      <c r="J712" s="67" t="str">
        <f t="array" aca="1" ref="J712" ca="1">IF($I$1&lt;&gt;"y", "", IFERROR(INDEX(admin1listsize,MATCH(SMALL(NOT(admin1listsize="")*IF(ISNUMBER(admin1listsize),COUNTIF(admin1listsize,"&lt;="&amp;admin1listsize),COUNTIF(admin1listsize,"&lt;="&amp;admin1listsize)+SUM(ISNUMBER(admin1listsize))),ROWS(D$3:D712)+SUM(ISBLANK(admin1listsize))),NOT(admin1listsize="")*IF(ISNUMBER(admin1listsize),COUNTIF(admin1listsize,"&lt;="&amp;admin1listsize),COUNTIF(admin1listsize,"&lt;="&amp;admin1listsize)+SUM(ISNUMBER(admin1listsize))),0)), ""))</f>
        <v/>
      </c>
      <c r="K712" s="71"/>
    </row>
    <row r="713" spans="1:11" s="1" customFormat="1" x14ac:dyDescent="0.25">
      <c r="A713" s="93" t="str">
        <f>IF($I$1&lt;&gt;"y", "", IF(ISBLANK(DATA!D714),"",IF(ISBLANK(DATA!K714),"NO DATA",DATA!K714)))</f>
        <v/>
      </c>
      <c r="B713" s="93" t="str">
        <f>IF($I$1&lt;&gt;"y", "",IF(ISBLANK(DATA!D714),"", IF(ISBLANK(DATA!L714),"NO DATA",DATA!L714)))</f>
        <v/>
      </c>
      <c r="C713" s="93" t="str">
        <f t="shared" si="35"/>
        <v/>
      </c>
      <c r="D713" s="93" t="str">
        <f>IF($I$1&lt;&gt;"y", "", IF(C714="", "", IFERROR(LOOKUP(2,1/(COUNTIF($D$2:D712,mergednames)=0),mergednames), "")))</f>
        <v/>
      </c>
      <c r="E713" s="93" t="str">
        <f t="shared" si="34"/>
        <v/>
      </c>
      <c r="F713" s="93" t="str">
        <f>IF($I$1&lt;&gt;"y", "", IF(A714="", "", IFERROR(LOOKUP(2,1/(COUNTIF($F$2:F712,get_country)=0),get_country), "")))</f>
        <v/>
      </c>
      <c r="G713" s="93" t="str">
        <f t="shared" si="33"/>
        <v/>
      </c>
      <c r="H713" s="67" t="str">
        <f t="array" aca="1" ref="H713" ca="1">IF($I$1&lt;&gt;"y", "", IFERROR(INDEX(countrylistsize,MATCH(SMALL(NOT(countrylistsize="")*IF(ISNUMBER(countrylistsize),COUNTIF(countrylistsize,"&lt;="&amp;countrylistsize),COUNTIF(countrylistsize,"&lt;="&amp;countrylistsize)+SUM(ISNUMBER(countrylistsize))),ROWS(F$3:F713)+SUM(ISBLANK(countrylistsize))),NOT(countrylistsize="")*IF(ISNUMBER(countrylistsize),COUNTIF(countrylistsize,"&lt;="&amp;countrylistsize),COUNTIF(countrylistsize,"&lt;="&amp;countrylistsize)+SUM(ISNUMBER(countrylistsize))),0)), ""))</f>
        <v/>
      </c>
      <c r="I713" s="70"/>
      <c r="J713" s="67" t="str">
        <f t="array" aca="1" ref="J713" ca="1">IF($I$1&lt;&gt;"y", "", IFERROR(INDEX(admin1listsize,MATCH(SMALL(NOT(admin1listsize="")*IF(ISNUMBER(admin1listsize),COUNTIF(admin1listsize,"&lt;="&amp;admin1listsize),COUNTIF(admin1listsize,"&lt;="&amp;admin1listsize)+SUM(ISNUMBER(admin1listsize))),ROWS(D$3:D713)+SUM(ISBLANK(admin1listsize))),NOT(admin1listsize="")*IF(ISNUMBER(admin1listsize),COUNTIF(admin1listsize,"&lt;="&amp;admin1listsize),COUNTIF(admin1listsize,"&lt;="&amp;admin1listsize)+SUM(ISNUMBER(admin1listsize))),0)), ""))</f>
        <v/>
      </c>
      <c r="K713" s="71"/>
    </row>
    <row r="714" spans="1:11" s="1" customFormat="1" x14ac:dyDescent="0.25">
      <c r="A714" s="93" t="str">
        <f>IF($I$1&lt;&gt;"y", "", IF(ISBLANK(DATA!D715),"",IF(ISBLANK(DATA!K715),"NO DATA",DATA!K715)))</f>
        <v/>
      </c>
      <c r="B714" s="93" t="str">
        <f>IF($I$1&lt;&gt;"y", "",IF(ISBLANK(DATA!D715),"", IF(ISBLANK(DATA!L715),"NO DATA",DATA!L715)))</f>
        <v/>
      </c>
      <c r="C714" s="93" t="str">
        <f t="shared" si="35"/>
        <v/>
      </c>
      <c r="D714" s="93" t="str">
        <f>IF($I$1&lt;&gt;"y", "", IF(C715="", "", IFERROR(LOOKUP(2,1/(COUNTIF($D$2:D713,mergednames)=0),mergednames), "")))</f>
        <v/>
      </c>
      <c r="E714" s="93" t="str">
        <f t="shared" si="34"/>
        <v/>
      </c>
      <c r="F714" s="93" t="str">
        <f>IF($I$1&lt;&gt;"y", "", IF(A715="", "", IFERROR(LOOKUP(2,1/(COUNTIF($F$2:F713,get_country)=0),get_country), "")))</f>
        <v/>
      </c>
      <c r="G714" s="93" t="str">
        <f t="shared" si="33"/>
        <v/>
      </c>
      <c r="H714" s="67" t="str">
        <f t="array" aca="1" ref="H714" ca="1">IF($I$1&lt;&gt;"y", "", IFERROR(INDEX(countrylistsize,MATCH(SMALL(NOT(countrylistsize="")*IF(ISNUMBER(countrylistsize),COUNTIF(countrylistsize,"&lt;="&amp;countrylistsize),COUNTIF(countrylistsize,"&lt;="&amp;countrylistsize)+SUM(ISNUMBER(countrylistsize))),ROWS(F$3:F714)+SUM(ISBLANK(countrylistsize))),NOT(countrylistsize="")*IF(ISNUMBER(countrylistsize),COUNTIF(countrylistsize,"&lt;="&amp;countrylistsize),COUNTIF(countrylistsize,"&lt;="&amp;countrylistsize)+SUM(ISNUMBER(countrylistsize))),0)), ""))</f>
        <v/>
      </c>
      <c r="I714" s="70"/>
      <c r="J714" s="67" t="str">
        <f t="array" aca="1" ref="J714" ca="1">IF($I$1&lt;&gt;"y", "", IFERROR(INDEX(admin1listsize,MATCH(SMALL(NOT(admin1listsize="")*IF(ISNUMBER(admin1listsize),COUNTIF(admin1listsize,"&lt;="&amp;admin1listsize),COUNTIF(admin1listsize,"&lt;="&amp;admin1listsize)+SUM(ISNUMBER(admin1listsize))),ROWS(D$3:D714)+SUM(ISBLANK(admin1listsize))),NOT(admin1listsize="")*IF(ISNUMBER(admin1listsize),COUNTIF(admin1listsize,"&lt;="&amp;admin1listsize),COUNTIF(admin1listsize,"&lt;="&amp;admin1listsize)+SUM(ISNUMBER(admin1listsize))),0)), ""))</f>
        <v/>
      </c>
      <c r="K714" s="71"/>
    </row>
    <row r="715" spans="1:11" s="1" customFormat="1" x14ac:dyDescent="0.25">
      <c r="A715" s="93" t="str">
        <f>IF($I$1&lt;&gt;"y", "", IF(ISBLANK(DATA!D716),"",IF(ISBLANK(DATA!K716),"NO DATA",DATA!K716)))</f>
        <v/>
      </c>
      <c r="B715" s="93" t="str">
        <f>IF($I$1&lt;&gt;"y", "",IF(ISBLANK(DATA!D716),"", IF(ISBLANK(DATA!L716),"NO DATA",DATA!L716)))</f>
        <v/>
      </c>
      <c r="C715" s="93" t="str">
        <f t="shared" si="35"/>
        <v/>
      </c>
      <c r="D715" s="93" t="str">
        <f>IF($I$1&lt;&gt;"y", "", IF(C716="", "", IFERROR(LOOKUP(2,1/(COUNTIF($D$2:D714,mergednames)=0),mergednames), "")))</f>
        <v/>
      </c>
      <c r="E715" s="93" t="str">
        <f t="shared" si="34"/>
        <v/>
      </c>
      <c r="F715" s="93" t="str">
        <f>IF($I$1&lt;&gt;"y", "", IF(A716="", "", IFERROR(LOOKUP(2,1/(COUNTIF($F$2:F714,get_country)=0),get_country), "")))</f>
        <v/>
      </c>
      <c r="G715" s="93" t="str">
        <f t="shared" si="33"/>
        <v/>
      </c>
      <c r="H715" s="67" t="str">
        <f t="array" aca="1" ref="H715" ca="1">IF($I$1&lt;&gt;"y", "", IFERROR(INDEX(countrylistsize,MATCH(SMALL(NOT(countrylistsize="")*IF(ISNUMBER(countrylistsize),COUNTIF(countrylistsize,"&lt;="&amp;countrylistsize),COUNTIF(countrylistsize,"&lt;="&amp;countrylistsize)+SUM(ISNUMBER(countrylistsize))),ROWS(F$3:F715)+SUM(ISBLANK(countrylistsize))),NOT(countrylistsize="")*IF(ISNUMBER(countrylistsize),COUNTIF(countrylistsize,"&lt;="&amp;countrylistsize),COUNTIF(countrylistsize,"&lt;="&amp;countrylistsize)+SUM(ISNUMBER(countrylistsize))),0)), ""))</f>
        <v/>
      </c>
      <c r="I715" s="70"/>
      <c r="J715" s="67" t="str">
        <f t="array" aca="1" ref="J715" ca="1">IF($I$1&lt;&gt;"y", "", IFERROR(INDEX(admin1listsize,MATCH(SMALL(NOT(admin1listsize="")*IF(ISNUMBER(admin1listsize),COUNTIF(admin1listsize,"&lt;="&amp;admin1listsize),COUNTIF(admin1listsize,"&lt;="&amp;admin1listsize)+SUM(ISNUMBER(admin1listsize))),ROWS(D$3:D715)+SUM(ISBLANK(admin1listsize))),NOT(admin1listsize="")*IF(ISNUMBER(admin1listsize),COUNTIF(admin1listsize,"&lt;="&amp;admin1listsize),COUNTIF(admin1listsize,"&lt;="&amp;admin1listsize)+SUM(ISNUMBER(admin1listsize))),0)), ""))</f>
        <v/>
      </c>
      <c r="K715" s="71"/>
    </row>
    <row r="716" spans="1:11" s="1" customFormat="1" x14ac:dyDescent="0.25">
      <c r="A716" s="93" t="str">
        <f>IF($I$1&lt;&gt;"y", "", IF(ISBLANK(DATA!D717),"",IF(ISBLANK(DATA!K717),"NO DATA",DATA!K717)))</f>
        <v/>
      </c>
      <c r="B716" s="93" t="str">
        <f>IF($I$1&lt;&gt;"y", "",IF(ISBLANK(DATA!D717),"", IF(ISBLANK(DATA!L717),"NO DATA",DATA!L717)))</f>
        <v/>
      </c>
      <c r="C716" s="93" t="str">
        <f t="shared" si="35"/>
        <v/>
      </c>
      <c r="D716" s="93" t="str">
        <f>IF($I$1&lt;&gt;"y", "", IF(C717="", "", IFERROR(LOOKUP(2,1/(COUNTIF($D$2:D715,mergednames)=0),mergednames), "")))</f>
        <v/>
      </c>
      <c r="E716" s="93" t="str">
        <f t="shared" si="34"/>
        <v/>
      </c>
      <c r="F716" s="93" t="str">
        <f>IF($I$1&lt;&gt;"y", "", IF(A717="", "", IFERROR(LOOKUP(2,1/(COUNTIF($F$2:F715,get_country)=0),get_country), "")))</f>
        <v/>
      </c>
      <c r="G716" s="93" t="str">
        <f t="shared" si="33"/>
        <v/>
      </c>
      <c r="H716" s="67" t="str">
        <f t="array" aca="1" ref="H716" ca="1">IF($I$1&lt;&gt;"y", "", IFERROR(INDEX(countrylistsize,MATCH(SMALL(NOT(countrylistsize="")*IF(ISNUMBER(countrylistsize),COUNTIF(countrylistsize,"&lt;="&amp;countrylistsize),COUNTIF(countrylistsize,"&lt;="&amp;countrylistsize)+SUM(ISNUMBER(countrylistsize))),ROWS(F$3:F716)+SUM(ISBLANK(countrylistsize))),NOT(countrylistsize="")*IF(ISNUMBER(countrylistsize),COUNTIF(countrylistsize,"&lt;="&amp;countrylistsize),COUNTIF(countrylistsize,"&lt;="&amp;countrylistsize)+SUM(ISNUMBER(countrylistsize))),0)), ""))</f>
        <v/>
      </c>
      <c r="I716" s="70"/>
      <c r="J716" s="67" t="str">
        <f t="array" aca="1" ref="J716" ca="1">IF($I$1&lt;&gt;"y", "", IFERROR(INDEX(admin1listsize,MATCH(SMALL(NOT(admin1listsize="")*IF(ISNUMBER(admin1listsize),COUNTIF(admin1listsize,"&lt;="&amp;admin1listsize),COUNTIF(admin1listsize,"&lt;="&amp;admin1listsize)+SUM(ISNUMBER(admin1listsize))),ROWS(D$3:D716)+SUM(ISBLANK(admin1listsize))),NOT(admin1listsize="")*IF(ISNUMBER(admin1listsize),COUNTIF(admin1listsize,"&lt;="&amp;admin1listsize),COUNTIF(admin1listsize,"&lt;="&amp;admin1listsize)+SUM(ISNUMBER(admin1listsize))),0)), ""))</f>
        <v/>
      </c>
      <c r="K716" s="71"/>
    </row>
    <row r="717" spans="1:11" s="1" customFormat="1" x14ac:dyDescent="0.25">
      <c r="A717" s="93" t="str">
        <f>IF($I$1&lt;&gt;"y", "", IF(ISBLANK(DATA!D718),"",IF(ISBLANK(DATA!K718),"NO DATA",DATA!K718)))</f>
        <v/>
      </c>
      <c r="B717" s="93" t="str">
        <f>IF($I$1&lt;&gt;"y", "",IF(ISBLANK(DATA!D718),"", IF(ISBLANK(DATA!L718),"NO DATA",DATA!L718)))</f>
        <v/>
      </c>
      <c r="C717" s="93" t="str">
        <f t="shared" si="35"/>
        <v/>
      </c>
      <c r="D717" s="93" t="str">
        <f>IF($I$1&lt;&gt;"y", "", IF(C718="", "", IFERROR(LOOKUP(2,1/(COUNTIF($D$2:D716,mergednames)=0),mergednames), "")))</f>
        <v/>
      </c>
      <c r="E717" s="93" t="str">
        <f t="shared" si="34"/>
        <v/>
      </c>
      <c r="F717" s="93" t="str">
        <f>IF($I$1&lt;&gt;"y", "", IF(A718="", "", IFERROR(LOOKUP(2,1/(COUNTIF($F$2:F716,get_country)=0),get_country), "")))</f>
        <v/>
      </c>
      <c r="G717" s="93" t="str">
        <f t="shared" si="33"/>
        <v/>
      </c>
      <c r="H717" s="67" t="str">
        <f t="array" aca="1" ref="H717" ca="1">IF($I$1&lt;&gt;"y", "", IFERROR(INDEX(countrylistsize,MATCH(SMALL(NOT(countrylistsize="")*IF(ISNUMBER(countrylistsize),COUNTIF(countrylistsize,"&lt;="&amp;countrylistsize),COUNTIF(countrylistsize,"&lt;="&amp;countrylistsize)+SUM(ISNUMBER(countrylistsize))),ROWS(F$3:F717)+SUM(ISBLANK(countrylistsize))),NOT(countrylistsize="")*IF(ISNUMBER(countrylistsize),COUNTIF(countrylistsize,"&lt;="&amp;countrylistsize),COUNTIF(countrylistsize,"&lt;="&amp;countrylistsize)+SUM(ISNUMBER(countrylistsize))),0)), ""))</f>
        <v/>
      </c>
      <c r="I717" s="70"/>
      <c r="J717" s="67" t="str">
        <f t="array" aca="1" ref="J717" ca="1">IF($I$1&lt;&gt;"y", "", IFERROR(INDEX(admin1listsize,MATCH(SMALL(NOT(admin1listsize="")*IF(ISNUMBER(admin1listsize),COUNTIF(admin1listsize,"&lt;="&amp;admin1listsize),COUNTIF(admin1listsize,"&lt;="&amp;admin1listsize)+SUM(ISNUMBER(admin1listsize))),ROWS(D$3:D717)+SUM(ISBLANK(admin1listsize))),NOT(admin1listsize="")*IF(ISNUMBER(admin1listsize),COUNTIF(admin1listsize,"&lt;="&amp;admin1listsize),COUNTIF(admin1listsize,"&lt;="&amp;admin1listsize)+SUM(ISNUMBER(admin1listsize))),0)), ""))</f>
        <v/>
      </c>
      <c r="K717" s="71"/>
    </row>
    <row r="718" spans="1:11" s="1" customFormat="1" x14ac:dyDescent="0.25">
      <c r="A718" s="93" t="str">
        <f>IF($I$1&lt;&gt;"y", "", IF(ISBLANK(DATA!D719),"",IF(ISBLANK(DATA!K719),"NO DATA",DATA!K719)))</f>
        <v/>
      </c>
      <c r="B718" s="93" t="str">
        <f>IF($I$1&lt;&gt;"y", "",IF(ISBLANK(DATA!D719),"", IF(ISBLANK(DATA!L719),"NO DATA",DATA!L719)))</f>
        <v/>
      </c>
      <c r="C718" s="93" t="str">
        <f t="shared" si="35"/>
        <v/>
      </c>
      <c r="D718" s="93" t="str">
        <f>IF($I$1&lt;&gt;"y", "", IF(C719="", "", IFERROR(LOOKUP(2,1/(COUNTIF($D$2:D717,mergednames)=0),mergednames), "")))</f>
        <v/>
      </c>
      <c r="E718" s="93" t="str">
        <f t="shared" si="34"/>
        <v/>
      </c>
      <c r="F718" s="93" t="str">
        <f>IF($I$1&lt;&gt;"y", "", IF(A719="", "", IFERROR(LOOKUP(2,1/(COUNTIF($F$2:F717,get_country)=0),get_country), "")))</f>
        <v/>
      </c>
      <c r="G718" s="93" t="str">
        <f t="shared" si="33"/>
        <v/>
      </c>
      <c r="H718" s="67" t="str">
        <f t="array" aca="1" ref="H718" ca="1">IF($I$1&lt;&gt;"y", "", IFERROR(INDEX(countrylistsize,MATCH(SMALL(NOT(countrylistsize="")*IF(ISNUMBER(countrylistsize),COUNTIF(countrylistsize,"&lt;="&amp;countrylistsize),COUNTIF(countrylistsize,"&lt;="&amp;countrylistsize)+SUM(ISNUMBER(countrylistsize))),ROWS(F$3:F718)+SUM(ISBLANK(countrylistsize))),NOT(countrylistsize="")*IF(ISNUMBER(countrylistsize),COUNTIF(countrylistsize,"&lt;="&amp;countrylistsize),COUNTIF(countrylistsize,"&lt;="&amp;countrylistsize)+SUM(ISNUMBER(countrylistsize))),0)), ""))</f>
        <v/>
      </c>
      <c r="I718" s="70"/>
      <c r="J718" s="67" t="str">
        <f t="array" aca="1" ref="J718" ca="1">IF($I$1&lt;&gt;"y", "", IFERROR(INDEX(admin1listsize,MATCH(SMALL(NOT(admin1listsize="")*IF(ISNUMBER(admin1listsize),COUNTIF(admin1listsize,"&lt;="&amp;admin1listsize),COUNTIF(admin1listsize,"&lt;="&amp;admin1listsize)+SUM(ISNUMBER(admin1listsize))),ROWS(D$3:D718)+SUM(ISBLANK(admin1listsize))),NOT(admin1listsize="")*IF(ISNUMBER(admin1listsize),COUNTIF(admin1listsize,"&lt;="&amp;admin1listsize),COUNTIF(admin1listsize,"&lt;="&amp;admin1listsize)+SUM(ISNUMBER(admin1listsize))),0)), ""))</f>
        <v/>
      </c>
      <c r="K718" s="71"/>
    </row>
    <row r="719" spans="1:11" s="1" customFormat="1" x14ac:dyDescent="0.25">
      <c r="A719" s="93" t="str">
        <f>IF($I$1&lt;&gt;"y", "", IF(ISBLANK(DATA!D720),"",IF(ISBLANK(DATA!K720),"NO DATA",DATA!K720)))</f>
        <v/>
      </c>
      <c r="B719" s="93" t="str">
        <f>IF($I$1&lt;&gt;"y", "",IF(ISBLANK(DATA!D720),"", IF(ISBLANK(DATA!L720),"NO DATA",DATA!L720)))</f>
        <v/>
      </c>
      <c r="C719" s="93" t="str">
        <f t="shared" si="35"/>
        <v/>
      </c>
      <c r="D719" s="93" t="str">
        <f>IF($I$1&lt;&gt;"y", "", IF(C720="", "", IFERROR(LOOKUP(2,1/(COUNTIF($D$2:D718,mergednames)=0),mergednames), "")))</f>
        <v/>
      </c>
      <c r="E719" s="93" t="str">
        <f t="shared" si="34"/>
        <v/>
      </c>
      <c r="F719" s="93" t="str">
        <f>IF($I$1&lt;&gt;"y", "", IF(A720="", "", IFERROR(LOOKUP(2,1/(COUNTIF($F$2:F718,get_country)=0),get_country), "")))</f>
        <v/>
      </c>
      <c r="G719" s="93" t="str">
        <f t="shared" si="33"/>
        <v/>
      </c>
      <c r="H719" s="67" t="str">
        <f t="array" aca="1" ref="H719" ca="1">IF($I$1&lt;&gt;"y", "", IFERROR(INDEX(countrylistsize,MATCH(SMALL(NOT(countrylistsize="")*IF(ISNUMBER(countrylistsize),COUNTIF(countrylistsize,"&lt;="&amp;countrylistsize),COUNTIF(countrylistsize,"&lt;="&amp;countrylistsize)+SUM(ISNUMBER(countrylistsize))),ROWS(F$3:F719)+SUM(ISBLANK(countrylistsize))),NOT(countrylistsize="")*IF(ISNUMBER(countrylistsize),COUNTIF(countrylistsize,"&lt;="&amp;countrylistsize),COUNTIF(countrylistsize,"&lt;="&amp;countrylistsize)+SUM(ISNUMBER(countrylistsize))),0)), ""))</f>
        <v/>
      </c>
      <c r="I719" s="70"/>
      <c r="J719" s="67" t="str">
        <f t="array" aca="1" ref="J719" ca="1">IF($I$1&lt;&gt;"y", "", IFERROR(INDEX(admin1listsize,MATCH(SMALL(NOT(admin1listsize="")*IF(ISNUMBER(admin1listsize),COUNTIF(admin1listsize,"&lt;="&amp;admin1listsize),COUNTIF(admin1listsize,"&lt;="&amp;admin1listsize)+SUM(ISNUMBER(admin1listsize))),ROWS(D$3:D719)+SUM(ISBLANK(admin1listsize))),NOT(admin1listsize="")*IF(ISNUMBER(admin1listsize),COUNTIF(admin1listsize,"&lt;="&amp;admin1listsize),COUNTIF(admin1listsize,"&lt;="&amp;admin1listsize)+SUM(ISNUMBER(admin1listsize))),0)), ""))</f>
        <v/>
      </c>
      <c r="K719" s="71"/>
    </row>
    <row r="720" spans="1:11" s="1" customFormat="1" x14ac:dyDescent="0.25">
      <c r="A720" s="93" t="str">
        <f>IF($I$1&lt;&gt;"y", "", IF(ISBLANK(DATA!D721),"",IF(ISBLANK(DATA!K721),"NO DATA",DATA!K721)))</f>
        <v/>
      </c>
      <c r="B720" s="93" t="str">
        <f>IF($I$1&lt;&gt;"y", "",IF(ISBLANK(DATA!D721),"", IF(ISBLANK(DATA!L721),"NO DATA",DATA!L721)))</f>
        <v/>
      </c>
      <c r="C720" s="93" t="str">
        <f t="shared" si="35"/>
        <v/>
      </c>
      <c r="D720" s="93" t="str">
        <f>IF($I$1&lt;&gt;"y", "", IF(C721="", "", IFERROR(LOOKUP(2,1/(COUNTIF($D$2:D719,mergednames)=0),mergednames), "")))</f>
        <v/>
      </c>
      <c r="E720" s="93" t="str">
        <f t="shared" si="34"/>
        <v/>
      </c>
      <c r="F720" s="93" t="str">
        <f>IF($I$1&lt;&gt;"y", "", IF(A721="", "", IFERROR(LOOKUP(2,1/(COUNTIF($F$2:F719,get_country)=0),get_country), "")))</f>
        <v/>
      </c>
      <c r="G720" s="93" t="str">
        <f t="shared" si="33"/>
        <v/>
      </c>
      <c r="H720" s="67" t="str">
        <f t="array" aca="1" ref="H720" ca="1">IF($I$1&lt;&gt;"y", "", IFERROR(INDEX(countrylistsize,MATCH(SMALL(NOT(countrylistsize="")*IF(ISNUMBER(countrylistsize),COUNTIF(countrylistsize,"&lt;="&amp;countrylistsize),COUNTIF(countrylistsize,"&lt;="&amp;countrylistsize)+SUM(ISNUMBER(countrylistsize))),ROWS(F$3:F720)+SUM(ISBLANK(countrylistsize))),NOT(countrylistsize="")*IF(ISNUMBER(countrylistsize),COUNTIF(countrylistsize,"&lt;="&amp;countrylistsize),COUNTIF(countrylistsize,"&lt;="&amp;countrylistsize)+SUM(ISNUMBER(countrylistsize))),0)), ""))</f>
        <v/>
      </c>
      <c r="I720" s="70"/>
      <c r="J720" s="67" t="str">
        <f t="array" aca="1" ref="J720" ca="1">IF($I$1&lt;&gt;"y", "", IFERROR(INDEX(admin1listsize,MATCH(SMALL(NOT(admin1listsize="")*IF(ISNUMBER(admin1listsize),COUNTIF(admin1listsize,"&lt;="&amp;admin1listsize),COUNTIF(admin1listsize,"&lt;="&amp;admin1listsize)+SUM(ISNUMBER(admin1listsize))),ROWS(D$3:D720)+SUM(ISBLANK(admin1listsize))),NOT(admin1listsize="")*IF(ISNUMBER(admin1listsize),COUNTIF(admin1listsize,"&lt;="&amp;admin1listsize),COUNTIF(admin1listsize,"&lt;="&amp;admin1listsize)+SUM(ISNUMBER(admin1listsize))),0)), ""))</f>
        <v/>
      </c>
      <c r="K720" s="71"/>
    </row>
    <row r="721" spans="1:11" s="1" customFormat="1" x14ac:dyDescent="0.25">
      <c r="A721" s="93" t="str">
        <f>IF($I$1&lt;&gt;"y", "", IF(ISBLANK(DATA!D722),"",IF(ISBLANK(DATA!K722),"NO DATA",DATA!K722)))</f>
        <v/>
      </c>
      <c r="B721" s="93" t="str">
        <f>IF($I$1&lt;&gt;"y", "",IF(ISBLANK(DATA!D722),"", IF(ISBLANK(DATA!L722),"NO DATA",DATA!L722)))</f>
        <v/>
      </c>
      <c r="C721" s="93" t="str">
        <f t="shared" si="35"/>
        <v/>
      </c>
      <c r="D721" s="93" t="str">
        <f>IF($I$1&lt;&gt;"y", "", IF(C722="", "", IFERROR(LOOKUP(2,1/(COUNTIF($D$2:D720,mergednames)=0),mergednames), "")))</f>
        <v/>
      </c>
      <c r="E721" s="93" t="str">
        <f t="shared" si="34"/>
        <v/>
      </c>
      <c r="F721" s="93" t="str">
        <f>IF($I$1&lt;&gt;"y", "", IF(A722="", "", IFERROR(LOOKUP(2,1/(COUNTIF($F$2:F720,get_country)=0),get_country), "")))</f>
        <v/>
      </c>
      <c r="G721" s="93" t="str">
        <f t="shared" si="33"/>
        <v/>
      </c>
      <c r="H721" s="67" t="str">
        <f t="array" aca="1" ref="H721" ca="1">IF($I$1&lt;&gt;"y", "", IFERROR(INDEX(countrylistsize,MATCH(SMALL(NOT(countrylistsize="")*IF(ISNUMBER(countrylistsize),COUNTIF(countrylistsize,"&lt;="&amp;countrylistsize),COUNTIF(countrylistsize,"&lt;="&amp;countrylistsize)+SUM(ISNUMBER(countrylistsize))),ROWS(F$3:F721)+SUM(ISBLANK(countrylistsize))),NOT(countrylistsize="")*IF(ISNUMBER(countrylistsize),COUNTIF(countrylistsize,"&lt;="&amp;countrylistsize),COUNTIF(countrylistsize,"&lt;="&amp;countrylistsize)+SUM(ISNUMBER(countrylistsize))),0)), ""))</f>
        <v/>
      </c>
      <c r="I721" s="70"/>
      <c r="J721" s="67" t="str">
        <f t="array" aca="1" ref="J721" ca="1">IF($I$1&lt;&gt;"y", "", IFERROR(INDEX(admin1listsize,MATCH(SMALL(NOT(admin1listsize="")*IF(ISNUMBER(admin1listsize),COUNTIF(admin1listsize,"&lt;="&amp;admin1listsize),COUNTIF(admin1listsize,"&lt;="&amp;admin1listsize)+SUM(ISNUMBER(admin1listsize))),ROWS(D$3:D721)+SUM(ISBLANK(admin1listsize))),NOT(admin1listsize="")*IF(ISNUMBER(admin1listsize),COUNTIF(admin1listsize,"&lt;="&amp;admin1listsize),COUNTIF(admin1listsize,"&lt;="&amp;admin1listsize)+SUM(ISNUMBER(admin1listsize))),0)), ""))</f>
        <v/>
      </c>
      <c r="K721" s="71"/>
    </row>
    <row r="722" spans="1:11" s="1" customFormat="1" x14ac:dyDescent="0.25">
      <c r="A722" s="93" t="str">
        <f>IF($I$1&lt;&gt;"y", "", IF(ISBLANK(DATA!D723),"",IF(ISBLANK(DATA!K723),"NO DATA",DATA!K723)))</f>
        <v/>
      </c>
      <c r="B722" s="93" t="str">
        <f>IF($I$1&lt;&gt;"y", "",IF(ISBLANK(DATA!D723),"", IF(ISBLANK(DATA!L723),"NO DATA",DATA!L723)))</f>
        <v/>
      </c>
      <c r="C722" s="93" t="str">
        <f t="shared" si="35"/>
        <v/>
      </c>
      <c r="D722" s="93" t="str">
        <f>IF($I$1&lt;&gt;"y", "", IF(C723="", "", IFERROR(LOOKUP(2,1/(COUNTIF($D$2:D721,mergednames)=0),mergednames), "")))</f>
        <v/>
      </c>
      <c r="E722" s="93" t="str">
        <f t="shared" si="34"/>
        <v/>
      </c>
      <c r="F722" s="93" t="str">
        <f>IF($I$1&lt;&gt;"y", "", IF(A723="", "", IFERROR(LOOKUP(2,1/(COUNTIF($F$2:F721,get_country)=0),get_country), "")))</f>
        <v/>
      </c>
      <c r="G722" s="93" t="str">
        <f t="shared" si="33"/>
        <v/>
      </c>
      <c r="H722" s="67" t="str">
        <f t="array" aca="1" ref="H722" ca="1">IF($I$1&lt;&gt;"y", "", IFERROR(INDEX(countrylistsize,MATCH(SMALL(NOT(countrylistsize="")*IF(ISNUMBER(countrylistsize),COUNTIF(countrylistsize,"&lt;="&amp;countrylistsize),COUNTIF(countrylistsize,"&lt;="&amp;countrylistsize)+SUM(ISNUMBER(countrylistsize))),ROWS(F$3:F722)+SUM(ISBLANK(countrylistsize))),NOT(countrylistsize="")*IF(ISNUMBER(countrylistsize),COUNTIF(countrylistsize,"&lt;="&amp;countrylistsize),COUNTIF(countrylistsize,"&lt;="&amp;countrylistsize)+SUM(ISNUMBER(countrylistsize))),0)), ""))</f>
        <v/>
      </c>
      <c r="I722" s="70"/>
      <c r="J722" s="67" t="str">
        <f t="array" aca="1" ref="J722" ca="1">IF($I$1&lt;&gt;"y", "", IFERROR(INDEX(admin1listsize,MATCH(SMALL(NOT(admin1listsize="")*IF(ISNUMBER(admin1listsize),COUNTIF(admin1listsize,"&lt;="&amp;admin1listsize),COUNTIF(admin1listsize,"&lt;="&amp;admin1listsize)+SUM(ISNUMBER(admin1listsize))),ROWS(D$3:D722)+SUM(ISBLANK(admin1listsize))),NOT(admin1listsize="")*IF(ISNUMBER(admin1listsize),COUNTIF(admin1listsize,"&lt;="&amp;admin1listsize),COUNTIF(admin1listsize,"&lt;="&amp;admin1listsize)+SUM(ISNUMBER(admin1listsize))),0)), ""))</f>
        <v/>
      </c>
      <c r="K722" s="71"/>
    </row>
    <row r="723" spans="1:11" s="1" customFormat="1" x14ac:dyDescent="0.25">
      <c r="A723" s="93" t="str">
        <f>IF($I$1&lt;&gt;"y", "", IF(ISBLANK(DATA!D724),"",IF(ISBLANK(DATA!K724),"NO DATA",DATA!K724)))</f>
        <v/>
      </c>
      <c r="B723" s="93" t="str">
        <f>IF($I$1&lt;&gt;"y", "",IF(ISBLANK(DATA!D724),"", IF(ISBLANK(DATA!L724),"NO DATA",DATA!L724)))</f>
        <v/>
      </c>
      <c r="C723" s="93" t="str">
        <f t="shared" si="35"/>
        <v/>
      </c>
      <c r="D723" s="93" t="str">
        <f>IF($I$1&lt;&gt;"y", "", IF(C724="", "", IFERROR(LOOKUP(2,1/(COUNTIF($D$2:D722,mergednames)=0),mergednames), "")))</f>
        <v/>
      </c>
      <c r="E723" s="93" t="str">
        <f t="shared" si="34"/>
        <v/>
      </c>
      <c r="F723" s="93" t="str">
        <f>IF($I$1&lt;&gt;"y", "", IF(A724="", "", IFERROR(LOOKUP(2,1/(COUNTIF($F$2:F722,get_country)=0),get_country), "")))</f>
        <v/>
      </c>
      <c r="G723" s="93" t="str">
        <f t="shared" si="33"/>
        <v/>
      </c>
      <c r="H723" s="67" t="str">
        <f t="array" aca="1" ref="H723" ca="1">IF($I$1&lt;&gt;"y", "", IFERROR(INDEX(countrylistsize,MATCH(SMALL(NOT(countrylistsize="")*IF(ISNUMBER(countrylistsize),COUNTIF(countrylistsize,"&lt;="&amp;countrylistsize),COUNTIF(countrylistsize,"&lt;="&amp;countrylistsize)+SUM(ISNUMBER(countrylistsize))),ROWS(F$3:F723)+SUM(ISBLANK(countrylistsize))),NOT(countrylistsize="")*IF(ISNUMBER(countrylistsize),COUNTIF(countrylistsize,"&lt;="&amp;countrylistsize),COUNTIF(countrylistsize,"&lt;="&amp;countrylistsize)+SUM(ISNUMBER(countrylistsize))),0)), ""))</f>
        <v/>
      </c>
      <c r="I723" s="70"/>
      <c r="J723" s="67" t="str">
        <f t="array" aca="1" ref="J723" ca="1">IF($I$1&lt;&gt;"y", "", IFERROR(INDEX(admin1listsize,MATCH(SMALL(NOT(admin1listsize="")*IF(ISNUMBER(admin1listsize),COUNTIF(admin1listsize,"&lt;="&amp;admin1listsize),COUNTIF(admin1listsize,"&lt;="&amp;admin1listsize)+SUM(ISNUMBER(admin1listsize))),ROWS(D$3:D723)+SUM(ISBLANK(admin1listsize))),NOT(admin1listsize="")*IF(ISNUMBER(admin1listsize),COUNTIF(admin1listsize,"&lt;="&amp;admin1listsize),COUNTIF(admin1listsize,"&lt;="&amp;admin1listsize)+SUM(ISNUMBER(admin1listsize))),0)), ""))</f>
        <v/>
      </c>
      <c r="K723" s="71"/>
    </row>
    <row r="724" spans="1:11" s="1" customFormat="1" x14ac:dyDescent="0.25">
      <c r="A724" s="93" t="str">
        <f>IF($I$1&lt;&gt;"y", "", IF(ISBLANK(DATA!D725),"",IF(ISBLANK(DATA!K725),"NO DATA",DATA!K725)))</f>
        <v/>
      </c>
      <c r="B724" s="93" t="str">
        <f>IF($I$1&lt;&gt;"y", "",IF(ISBLANK(DATA!D725),"", IF(ISBLANK(DATA!L725),"NO DATA",DATA!L725)))</f>
        <v/>
      </c>
      <c r="C724" s="93" t="str">
        <f t="shared" si="35"/>
        <v/>
      </c>
      <c r="D724" s="93" t="str">
        <f>IF($I$1&lt;&gt;"y", "", IF(C725="", "", IFERROR(LOOKUP(2,1/(COUNTIF($D$2:D723,mergednames)=0),mergednames), "")))</f>
        <v/>
      </c>
      <c r="E724" s="93" t="str">
        <f t="shared" si="34"/>
        <v/>
      </c>
      <c r="F724" s="93" t="str">
        <f>IF($I$1&lt;&gt;"y", "", IF(A725="", "", IFERROR(LOOKUP(2,1/(COUNTIF($F$2:F723,get_country)=0),get_country), "")))</f>
        <v/>
      </c>
      <c r="G724" s="93" t="str">
        <f t="shared" si="33"/>
        <v/>
      </c>
      <c r="H724" s="67" t="str">
        <f t="array" aca="1" ref="H724" ca="1">IF($I$1&lt;&gt;"y", "", IFERROR(INDEX(countrylistsize,MATCH(SMALL(NOT(countrylistsize="")*IF(ISNUMBER(countrylistsize),COUNTIF(countrylistsize,"&lt;="&amp;countrylistsize),COUNTIF(countrylistsize,"&lt;="&amp;countrylistsize)+SUM(ISNUMBER(countrylistsize))),ROWS(F$3:F724)+SUM(ISBLANK(countrylistsize))),NOT(countrylistsize="")*IF(ISNUMBER(countrylistsize),COUNTIF(countrylistsize,"&lt;="&amp;countrylistsize),COUNTIF(countrylistsize,"&lt;="&amp;countrylistsize)+SUM(ISNUMBER(countrylistsize))),0)), ""))</f>
        <v/>
      </c>
      <c r="I724" s="70"/>
      <c r="J724" s="67" t="str">
        <f t="array" aca="1" ref="J724" ca="1">IF($I$1&lt;&gt;"y", "", IFERROR(INDEX(admin1listsize,MATCH(SMALL(NOT(admin1listsize="")*IF(ISNUMBER(admin1listsize),COUNTIF(admin1listsize,"&lt;="&amp;admin1listsize),COUNTIF(admin1listsize,"&lt;="&amp;admin1listsize)+SUM(ISNUMBER(admin1listsize))),ROWS(D$3:D724)+SUM(ISBLANK(admin1listsize))),NOT(admin1listsize="")*IF(ISNUMBER(admin1listsize),COUNTIF(admin1listsize,"&lt;="&amp;admin1listsize),COUNTIF(admin1listsize,"&lt;="&amp;admin1listsize)+SUM(ISNUMBER(admin1listsize))),0)), ""))</f>
        <v/>
      </c>
      <c r="K724" s="71"/>
    </row>
    <row r="725" spans="1:11" s="1" customFormat="1" x14ac:dyDescent="0.25">
      <c r="A725" s="93" t="str">
        <f>IF($I$1&lt;&gt;"y", "", IF(ISBLANK(DATA!D726),"",IF(ISBLANK(DATA!K726),"NO DATA",DATA!K726)))</f>
        <v/>
      </c>
      <c r="B725" s="93" t="str">
        <f>IF($I$1&lt;&gt;"y", "",IF(ISBLANK(DATA!D726),"", IF(ISBLANK(DATA!L726),"NO DATA",DATA!L726)))</f>
        <v/>
      </c>
      <c r="C725" s="93" t="str">
        <f t="shared" si="35"/>
        <v/>
      </c>
      <c r="D725" s="93" t="str">
        <f>IF($I$1&lt;&gt;"y", "", IF(C726="", "", IFERROR(LOOKUP(2,1/(COUNTIF($D$2:D724,mergednames)=0),mergednames), "")))</f>
        <v/>
      </c>
      <c r="E725" s="93" t="str">
        <f t="shared" si="34"/>
        <v/>
      </c>
      <c r="F725" s="93" t="str">
        <f>IF($I$1&lt;&gt;"y", "", IF(A726="", "", IFERROR(LOOKUP(2,1/(COUNTIF($F$2:F724,get_country)=0),get_country), "")))</f>
        <v/>
      </c>
      <c r="G725" s="93" t="str">
        <f t="shared" si="33"/>
        <v/>
      </c>
      <c r="H725" s="67" t="str">
        <f t="array" aca="1" ref="H725" ca="1">IF($I$1&lt;&gt;"y", "", IFERROR(INDEX(countrylistsize,MATCH(SMALL(NOT(countrylistsize="")*IF(ISNUMBER(countrylistsize),COUNTIF(countrylistsize,"&lt;="&amp;countrylistsize),COUNTIF(countrylistsize,"&lt;="&amp;countrylistsize)+SUM(ISNUMBER(countrylistsize))),ROWS(F$3:F725)+SUM(ISBLANK(countrylistsize))),NOT(countrylistsize="")*IF(ISNUMBER(countrylistsize),COUNTIF(countrylistsize,"&lt;="&amp;countrylistsize),COUNTIF(countrylistsize,"&lt;="&amp;countrylistsize)+SUM(ISNUMBER(countrylistsize))),0)), ""))</f>
        <v/>
      </c>
      <c r="I725" s="70"/>
      <c r="J725" s="67" t="str">
        <f t="array" aca="1" ref="J725" ca="1">IF($I$1&lt;&gt;"y", "", IFERROR(INDEX(admin1listsize,MATCH(SMALL(NOT(admin1listsize="")*IF(ISNUMBER(admin1listsize),COUNTIF(admin1listsize,"&lt;="&amp;admin1listsize),COUNTIF(admin1listsize,"&lt;="&amp;admin1listsize)+SUM(ISNUMBER(admin1listsize))),ROWS(D$3:D725)+SUM(ISBLANK(admin1listsize))),NOT(admin1listsize="")*IF(ISNUMBER(admin1listsize),COUNTIF(admin1listsize,"&lt;="&amp;admin1listsize),COUNTIF(admin1listsize,"&lt;="&amp;admin1listsize)+SUM(ISNUMBER(admin1listsize))),0)), ""))</f>
        <v/>
      </c>
      <c r="K725" s="71"/>
    </row>
    <row r="726" spans="1:11" s="1" customFormat="1" x14ac:dyDescent="0.25">
      <c r="A726" s="93" t="str">
        <f>IF($I$1&lt;&gt;"y", "", IF(ISBLANK(DATA!D727),"",IF(ISBLANK(DATA!K727),"NO DATA",DATA!K727)))</f>
        <v/>
      </c>
      <c r="B726" s="93" t="str">
        <f>IF($I$1&lt;&gt;"y", "",IF(ISBLANK(DATA!D727),"", IF(ISBLANK(DATA!L727),"NO DATA",DATA!L727)))</f>
        <v/>
      </c>
      <c r="C726" s="93" t="str">
        <f t="shared" si="35"/>
        <v/>
      </c>
      <c r="D726" s="93" t="str">
        <f>IF($I$1&lt;&gt;"y", "", IF(C727="", "", IFERROR(LOOKUP(2,1/(COUNTIF($D$2:D725,mergednames)=0),mergednames), "")))</f>
        <v/>
      </c>
      <c r="E726" s="93" t="str">
        <f t="shared" si="34"/>
        <v/>
      </c>
      <c r="F726" s="93" t="str">
        <f>IF($I$1&lt;&gt;"y", "", IF(A727="", "", IFERROR(LOOKUP(2,1/(COUNTIF($F$2:F725,get_country)=0),get_country), "")))</f>
        <v/>
      </c>
      <c r="G726" s="93" t="str">
        <f t="shared" si="33"/>
        <v/>
      </c>
      <c r="H726" s="67" t="str">
        <f t="array" aca="1" ref="H726" ca="1">IF($I$1&lt;&gt;"y", "", IFERROR(INDEX(countrylistsize,MATCH(SMALL(NOT(countrylistsize="")*IF(ISNUMBER(countrylistsize),COUNTIF(countrylistsize,"&lt;="&amp;countrylistsize),COUNTIF(countrylistsize,"&lt;="&amp;countrylistsize)+SUM(ISNUMBER(countrylistsize))),ROWS(F$3:F726)+SUM(ISBLANK(countrylistsize))),NOT(countrylistsize="")*IF(ISNUMBER(countrylistsize),COUNTIF(countrylistsize,"&lt;="&amp;countrylistsize),COUNTIF(countrylistsize,"&lt;="&amp;countrylistsize)+SUM(ISNUMBER(countrylistsize))),0)), ""))</f>
        <v/>
      </c>
      <c r="I726" s="70"/>
      <c r="J726" s="67" t="str">
        <f t="array" aca="1" ref="J726" ca="1">IF($I$1&lt;&gt;"y", "", IFERROR(INDEX(admin1listsize,MATCH(SMALL(NOT(admin1listsize="")*IF(ISNUMBER(admin1listsize),COUNTIF(admin1listsize,"&lt;="&amp;admin1listsize),COUNTIF(admin1listsize,"&lt;="&amp;admin1listsize)+SUM(ISNUMBER(admin1listsize))),ROWS(D$3:D726)+SUM(ISBLANK(admin1listsize))),NOT(admin1listsize="")*IF(ISNUMBER(admin1listsize),COUNTIF(admin1listsize,"&lt;="&amp;admin1listsize),COUNTIF(admin1listsize,"&lt;="&amp;admin1listsize)+SUM(ISNUMBER(admin1listsize))),0)), ""))</f>
        <v/>
      </c>
      <c r="K726" s="71"/>
    </row>
    <row r="727" spans="1:11" s="1" customFormat="1" x14ac:dyDescent="0.25">
      <c r="A727" s="93" t="str">
        <f>IF($I$1&lt;&gt;"y", "", IF(ISBLANK(DATA!D728),"",IF(ISBLANK(DATA!K728),"NO DATA",DATA!K728)))</f>
        <v/>
      </c>
      <c r="B727" s="93" t="str">
        <f>IF($I$1&lt;&gt;"y", "",IF(ISBLANK(DATA!D728),"", IF(ISBLANK(DATA!L728),"NO DATA",DATA!L728)))</f>
        <v/>
      </c>
      <c r="C727" s="93" t="str">
        <f t="shared" si="35"/>
        <v/>
      </c>
      <c r="D727" s="93" t="str">
        <f>IF($I$1&lt;&gt;"y", "", IF(C728="", "", IFERROR(LOOKUP(2,1/(COUNTIF($D$2:D726,mergednames)=0),mergednames), "")))</f>
        <v/>
      </c>
      <c r="E727" s="93" t="str">
        <f t="shared" si="34"/>
        <v/>
      </c>
      <c r="F727" s="93" t="str">
        <f>IF($I$1&lt;&gt;"y", "", IF(A728="", "", IFERROR(LOOKUP(2,1/(COUNTIF($F$2:F726,get_country)=0),get_country), "")))</f>
        <v/>
      </c>
      <c r="G727" s="93" t="str">
        <f t="shared" si="33"/>
        <v/>
      </c>
      <c r="H727" s="67" t="str">
        <f t="array" aca="1" ref="H727" ca="1">IF($I$1&lt;&gt;"y", "", IFERROR(INDEX(countrylistsize,MATCH(SMALL(NOT(countrylistsize="")*IF(ISNUMBER(countrylistsize),COUNTIF(countrylistsize,"&lt;="&amp;countrylistsize),COUNTIF(countrylistsize,"&lt;="&amp;countrylistsize)+SUM(ISNUMBER(countrylistsize))),ROWS(F$3:F727)+SUM(ISBLANK(countrylistsize))),NOT(countrylistsize="")*IF(ISNUMBER(countrylistsize),COUNTIF(countrylistsize,"&lt;="&amp;countrylistsize),COUNTIF(countrylistsize,"&lt;="&amp;countrylistsize)+SUM(ISNUMBER(countrylistsize))),0)), ""))</f>
        <v/>
      </c>
      <c r="I727" s="70"/>
      <c r="J727" s="67" t="str">
        <f t="array" aca="1" ref="J727" ca="1">IF($I$1&lt;&gt;"y", "", IFERROR(INDEX(admin1listsize,MATCH(SMALL(NOT(admin1listsize="")*IF(ISNUMBER(admin1listsize),COUNTIF(admin1listsize,"&lt;="&amp;admin1listsize),COUNTIF(admin1listsize,"&lt;="&amp;admin1listsize)+SUM(ISNUMBER(admin1listsize))),ROWS(D$3:D727)+SUM(ISBLANK(admin1listsize))),NOT(admin1listsize="")*IF(ISNUMBER(admin1listsize),COUNTIF(admin1listsize,"&lt;="&amp;admin1listsize),COUNTIF(admin1listsize,"&lt;="&amp;admin1listsize)+SUM(ISNUMBER(admin1listsize))),0)), ""))</f>
        <v/>
      </c>
      <c r="K727" s="71"/>
    </row>
    <row r="728" spans="1:11" s="1" customFormat="1" x14ac:dyDescent="0.25">
      <c r="A728" s="93" t="str">
        <f>IF($I$1&lt;&gt;"y", "", IF(ISBLANK(DATA!D729),"",IF(ISBLANK(DATA!K729),"NO DATA",DATA!K729)))</f>
        <v/>
      </c>
      <c r="B728" s="93" t="str">
        <f>IF($I$1&lt;&gt;"y", "",IF(ISBLANK(DATA!D729),"", IF(ISBLANK(DATA!L729),"NO DATA",DATA!L729)))</f>
        <v/>
      </c>
      <c r="C728" s="93" t="str">
        <f t="shared" si="35"/>
        <v/>
      </c>
      <c r="D728" s="93" t="str">
        <f>IF($I$1&lt;&gt;"y", "", IF(C729="", "", IFERROR(LOOKUP(2,1/(COUNTIF($D$2:D727,mergednames)=0),mergednames), "")))</f>
        <v/>
      </c>
      <c r="E728" s="93" t="str">
        <f t="shared" si="34"/>
        <v/>
      </c>
      <c r="F728" s="93" t="str">
        <f>IF($I$1&lt;&gt;"y", "", IF(A729="", "", IFERROR(LOOKUP(2,1/(COUNTIF($F$2:F727,get_country)=0),get_country), "")))</f>
        <v/>
      </c>
      <c r="G728" s="93" t="str">
        <f t="shared" si="33"/>
        <v/>
      </c>
      <c r="H728" s="67" t="str">
        <f t="array" aca="1" ref="H728" ca="1">IF($I$1&lt;&gt;"y", "", IFERROR(INDEX(countrylistsize,MATCH(SMALL(NOT(countrylistsize="")*IF(ISNUMBER(countrylistsize),COUNTIF(countrylistsize,"&lt;="&amp;countrylistsize),COUNTIF(countrylistsize,"&lt;="&amp;countrylistsize)+SUM(ISNUMBER(countrylistsize))),ROWS(F$3:F728)+SUM(ISBLANK(countrylistsize))),NOT(countrylistsize="")*IF(ISNUMBER(countrylistsize),COUNTIF(countrylistsize,"&lt;="&amp;countrylistsize),COUNTIF(countrylistsize,"&lt;="&amp;countrylistsize)+SUM(ISNUMBER(countrylistsize))),0)), ""))</f>
        <v/>
      </c>
      <c r="I728" s="70"/>
      <c r="J728" s="67" t="str">
        <f t="array" aca="1" ref="J728" ca="1">IF($I$1&lt;&gt;"y", "", IFERROR(INDEX(admin1listsize,MATCH(SMALL(NOT(admin1listsize="")*IF(ISNUMBER(admin1listsize),COUNTIF(admin1listsize,"&lt;="&amp;admin1listsize),COUNTIF(admin1listsize,"&lt;="&amp;admin1listsize)+SUM(ISNUMBER(admin1listsize))),ROWS(D$3:D728)+SUM(ISBLANK(admin1listsize))),NOT(admin1listsize="")*IF(ISNUMBER(admin1listsize),COUNTIF(admin1listsize,"&lt;="&amp;admin1listsize),COUNTIF(admin1listsize,"&lt;="&amp;admin1listsize)+SUM(ISNUMBER(admin1listsize))),0)), ""))</f>
        <v/>
      </c>
      <c r="K728" s="71"/>
    </row>
    <row r="729" spans="1:11" s="1" customFormat="1" x14ac:dyDescent="0.25">
      <c r="A729" s="93" t="str">
        <f>IF($I$1&lt;&gt;"y", "", IF(ISBLANK(DATA!D730),"",IF(ISBLANK(DATA!K730),"NO DATA",DATA!K730)))</f>
        <v/>
      </c>
      <c r="B729" s="93" t="str">
        <f>IF($I$1&lt;&gt;"y", "",IF(ISBLANK(DATA!D730),"", IF(ISBLANK(DATA!L730),"NO DATA",DATA!L730)))</f>
        <v/>
      </c>
      <c r="C729" s="93" t="str">
        <f t="shared" si="35"/>
        <v/>
      </c>
      <c r="D729" s="93" t="str">
        <f>IF($I$1&lt;&gt;"y", "", IF(C730="", "", IFERROR(LOOKUP(2,1/(COUNTIF($D$2:D728,mergednames)=0),mergednames), "")))</f>
        <v/>
      </c>
      <c r="E729" s="93" t="str">
        <f t="shared" si="34"/>
        <v/>
      </c>
      <c r="F729" s="93" t="str">
        <f>IF($I$1&lt;&gt;"y", "", IF(A730="", "", IFERROR(LOOKUP(2,1/(COUNTIF($F$2:F728,get_country)=0),get_country), "")))</f>
        <v/>
      </c>
      <c r="G729" s="93" t="str">
        <f t="shared" si="33"/>
        <v/>
      </c>
      <c r="H729" s="67" t="str">
        <f t="array" aca="1" ref="H729" ca="1">IF($I$1&lt;&gt;"y", "", IFERROR(INDEX(countrylistsize,MATCH(SMALL(NOT(countrylistsize="")*IF(ISNUMBER(countrylistsize),COUNTIF(countrylistsize,"&lt;="&amp;countrylistsize),COUNTIF(countrylistsize,"&lt;="&amp;countrylistsize)+SUM(ISNUMBER(countrylistsize))),ROWS(F$3:F729)+SUM(ISBLANK(countrylistsize))),NOT(countrylistsize="")*IF(ISNUMBER(countrylistsize),COUNTIF(countrylistsize,"&lt;="&amp;countrylistsize),COUNTIF(countrylistsize,"&lt;="&amp;countrylistsize)+SUM(ISNUMBER(countrylistsize))),0)), ""))</f>
        <v/>
      </c>
      <c r="I729" s="70"/>
      <c r="J729" s="67" t="str">
        <f t="array" aca="1" ref="J729" ca="1">IF($I$1&lt;&gt;"y", "", IFERROR(INDEX(admin1listsize,MATCH(SMALL(NOT(admin1listsize="")*IF(ISNUMBER(admin1listsize),COUNTIF(admin1listsize,"&lt;="&amp;admin1listsize),COUNTIF(admin1listsize,"&lt;="&amp;admin1listsize)+SUM(ISNUMBER(admin1listsize))),ROWS(D$3:D729)+SUM(ISBLANK(admin1listsize))),NOT(admin1listsize="")*IF(ISNUMBER(admin1listsize),COUNTIF(admin1listsize,"&lt;="&amp;admin1listsize),COUNTIF(admin1listsize,"&lt;="&amp;admin1listsize)+SUM(ISNUMBER(admin1listsize))),0)), ""))</f>
        <v/>
      </c>
      <c r="K729" s="71"/>
    </row>
    <row r="730" spans="1:11" s="1" customFormat="1" x14ac:dyDescent="0.25">
      <c r="A730" s="93" t="str">
        <f>IF($I$1&lt;&gt;"y", "", IF(ISBLANK(DATA!D731),"",IF(ISBLANK(DATA!K731),"NO DATA",DATA!K731)))</f>
        <v/>
      </c>
      <c r="B730" s="93" t="str">
        <f>IF($I$1&lt;&gt;"y", "",IF(ISBLANK(DATA!D731),"", IF(ISBLANK(DATA!L731),"NO DATA",DATA!L731)))</f>
        <v/>
      </c>
      <c r="C730" s="93" t="str">
        <f t="shared" si="35"/>
        <v/>
      </c>
      <c r="D730" s="93" t="str">
        <f>IF($I$1&lt;&gt;"y", "", IF(C731="", "", IFERROR(LOOKUP(2,1/(COUNTIF($D$2:D729,mergednames)=0),mergednames), "")))</f>
        <v/>
      </c>
      <c r="E730" s="93" t="str">
        <f t="shared" si="34"/>
        <v/>
      </c>
      <c r="F730" s="93" t="str">
        <f>IF($I$1&lt;&gt;"y", "", IF(A731="", "", IFERROR(LOOKUP(2,1/(COUNTIF($F$2:F729,get_country)=0),get_country), "")))</f>
        <v/>
      </c>
      <c r="G730" s="93" t="str">
        <f t="shared" si="33"/>
        <v/>
      </c>
      <c r="H730" s="67" t="str">
        <f t="array" aca="1" ref="H730" ca="1">IF($I$1&lt;&gt;"y", "", IFERROR(INDEX(countrylistsize,MATCH(SMALL(NOT(countrylistsize="")*IF(ISNUMBER(countrylistsize),COUNTIF(countrylistsize,"&lt;="&amp;countrylistsize),COUNTIF(countrylistsize,"&lt;="&amp;countrylistsize)+SUM(ISNUMBER(countrylistsize))),ROWS(F$3:F730)+SUM(ISBLANK(countrylistsize))),NOT(countrylistsize="")*IF(ISNUMBER(countrylistsize),COUNTIF(countrylistsize,"&lt;="&amp;countrylistsize),COUNTIF(countrylistsize,"&lt;="&amp;countrylistsize)+SUM(ISNUMBER(countrylistsize))),0)), ""))</f>
        <v/>
      </c>
      <c r="I730" s="70"/>
      <c r="J730" s="67" t="str">
        <f t="array" aca="1" ref="J730" ca="1">IF($I$1&lt;&gt;"y", "", IFERROR(INDEX(admin1listsize,MATCH(SMALL(NOT(admin1listsize="")*IF(ISNUMBER(admin1listsize),COUNTIF(admin1listsize,"&lt;="&amp;admin1listsize),COUNTIF(admin1listsize,"&lt;="&amp;admin1listsize)+SUM(ISNUMBER(admin1listsize))),ROWS(D$3:D730)+SUM(ISBLANK(admin1listsize))),NOT(admin1listsize="")*IF(ISNUMBER(admin1listsize),COUNTIF(admin1listsize,"&lt;="&amp;admin1listsize),COUNTIF(admin1listsize,"&lt;="&amp;admin1listsize)+SUM(ISNUMBER(admin1listsize))),0)), ""))</f>
        <v/>
      </c>
      <c r="K730" s="71"/>
    </row>
    <row r="731" spans="1:11" s="1" customFormat="1" x14ac:dyDescent="0.25">
      <c r="A731" s="93" t="str">
        <f>IF($I$1&lt;&gt;"y", "", IF(ISBLANK(DATA!D732),"",IF(ISBLANK(DATA!K732),"NO DATA",DATA!K732)))</f>
        <v/>
      </c>
      <c r="B731" s="93" t="str">
        <f>IF($I$1&lt;&gt;"y", "",IF(ISBLANK(DATA!D732),"", IF(ISBLANK(DATA!L732),"NO DATA",DATA!L732)))</f>
        <v/>
      </c>
      <c r="C731" s="93" t="str">
        <f t="shared" si="35"/>
        <v/>
      </c>
      <c r="D731" s="93" t="str">
        <f>IF($I$1&lt;&gt;"y", "", IF(C732="", "", IFERROR(LOOKUP(2,1/(COUNTIF($D$2:D730,mergednames)=0),mergednames), "")))</f>
        <v/>
      </c>
      <c r="E731" s="93" t="str">
        <f t="shared" si="34"/>
        <v/>
      </c>
      <c r="F731" s="93" t="str">
        <f>IF($I$1&lt;&gt;"y", "", IF(A732="", "", IFERROR(LOOKUP(2,1/(COUNTIF($F$2:F730,get_country)=0),get_country), "")))</f>
        <v/>
      </c>
      <c r="G731" s="93" t="str">
        <f t="shared" si="33"/>
        <v/>
      </c>
      <c r="H731" s="67" t="str">
        <f t="array" aca="1" ref="H731" ca="1">IF($I$1&lt;&gt;"y", "", IFERROR(INDEX(countrylistsize,MATCH(SMALL(NOT(countrylistsize="")*IF(ISNUMBER(countrylistsize),COUNTIF(countrylistsize,"&lt;="&amp;countrylistsize),COUNTIF(countrylistsize,"&lt;="&amp;countrylistsize)+SUM(ISNUMBER(countrylistsize))),ROWS(F$3:F731)+SUM(ISBLANK(countrylistsize))),NOT(countrylistsize="")*IF(ISNUMBER(countrylistsize),COUNTIF(countrylistsize,"&lt;="&amp;countrylistsize),COUNTIF(countrylistsize,"&lt;="&amp;countrylistsize)+SUM(ISNUMBER(countrylistsize))),0)), ""))</f>
        <v/>
      </c>
      <c r="I731" s="70"/>
      <c r="J731" s="67" t="str">
        <f t="array" aca="1" ref="J731" ca="1">IF($I$1&lt;&gt;"y", "", IFERROR(INDEX(admin1listsize,MATCH(SMALL(NOT(admin1listsize="")*IF(ISNUMBER(admin1listsize),COUNTIF(admin1listsize,"&lt;="&amp;admin1listsize),COUNTIF(admin1listsize,"&lt;="&amp;admin1listsize)+SUM(ISNUMBER(admin1listsize))),ROWS(D$3:D731)+SUM(ISBLANK(admin1listsize))),NOT(admin1listsize="")*IF(ISNUMBER(admin1listsize),COUNTIF(admin1listsize,"&lt;="&amp;admin1listsize),COUNTIF(admin1listsize,"&lt;="&amp;admin1listsize)+SUM(ISNUMBER(admin1listsize))),0)), ""))</f>
        <v/>
      </c>
      <c r="K731" s="71"/>
    </row>
    <row r="732" spans="1:11" s="1" customFormat="1" x14ac:dyDescent="0.25">
      <c r="A732" s="93" t="str">
        <f>IF($I$1&lt;&gt;"y", "", IF(ISBLANK(DATA!D733),"",IF(ISBLANK(DATA!K733),"NO DATA",DATA!K733)))</f>
        <v/>
      </c>
      <c r="B732" s="93" t="str">
        <f>IF($I$1&lt;&gt;"y", "",IF(ISBLANK(DATA!D733),"", IF(ISBLANK(DATA!L733),"NO DATA",DATA!L733)))</f>
        <v/>
      </c>
      <c r="C732" s="93" t="str">
        <f t="shared" si="35"/>
        <v/>
      </c>
      <c r="D732" s="93" t="str">
        <f>IF($I$1&lt;&gt;"y", "", IF(C733="", "", IFERROR(LOOKUP(2,1/(COUNTIF($D$2:D731,mergednames)=0),mergednames), "")))</f>
        <v/>
      </c>
      <c r="E732" s="93" t="str">
        <f t="shared" si="34"/>
        <v/>
      </c>
      <c r="F732" s="93" t="str">
        <f>IF($I$1&lt;&gt;"y", "", IF(A733="", "", IFERROR(LOOKUP(2,1/(COUNTIF($F$2:F731,get_country)=0),get_country), "")))</f>
        <v/>
      </c>
      <c r="G732" s="93" t="str">
        <f t="shared" si="33"/>
        <v/>
      </c>
      <c r="H732" s="67" t="str">
        <f t="array" aca="1" ref="H732" ca="1">IF($I$1&lt;&gt;"y", "", IFERROR(INDEX(countrylistsize,MATCH(SMALL(NOT(countrylistsize="")*IF(ISNUMBER(countrylistsize),COUNTIF(countrylistsize,"&lt;="&amp;countrylistsize),COUNTIF(countrylistsize,"&lt;="&amp;countrylistsize)+SUM(ISNUMBER(countrylistsize))),ROWS(F$3:F732)+SUM(ISBLANK(countrylistsize))),NOT(countrylistsize="")*IF(ISNUMBER(countrylistsize),COUNTIF(countrylistsize,"&lt;="&amp;countrylistsize),COUNTIF(countrylistsize,"&lt;="&amp;countrylistsize)+SUM(ISNUMBER(countrylistsize))),0)), ""))</f>
        <v/>
      </c>
      <c r="I732" s="70"/>
      <c r="J732" s="67" t="str">
        <f t="array" aca="1" ref="J732" ca="1">IF($I$1&lt;&gt;"y", "", IFERROR(INDEX(admin1listsize,MATCH(SMALL(NOT(admin1listsize="")*IF(ISNUMBER(admin1listsize),COUNTIF(admin1listsize,"&lt;="&amp;admin1listsize),COUNTIF(admin1listsize,"&lt;="&amp;admin1listsize)+SUM(ISNUMBER(admin1listsize))),ROWS(D$3:D732)+SUM(ISBLANK(admin1listsize))),NOT(admin1listsize="")*IF(ISNUMBER(admin1listsize),COUNTIF(admin1listsize,"&lt;="&amp;admin1listsize),COUNTIF(admin1listsize,"&lt;="&amp;admin1listsize)+SUM(ISNUMBER(admin1listsize))),0)), ""))</f>
        <v/>
      </c>
      <c r="K732" s="71"/>
    </row>
    <row r="733" spans="1:11" s="1" customFormat="1" x14ac:dyDescent="0.25">
      <c r="A733" s="93" t="str">
        <f>IF($I$1&lt;&gt;"y", "", IF(ISBLANK(DATA!D734),"",IF(ISBLANK(DATA!K734),"NO DATA",DATA!K734)))</f>
        <v/>
      </c>
      <c r="B733" s="93" t="str">
        <f>IF($I$1&lt;&gt;"y", "",IF(ISBLANK(DATA!D734),"", IF(ISBLANK(DATA!L734),"NO DATA",DATA!L734)))</f>
        <v/>
      </c>
      <c r="C733" s="93" t="str">
        <f t="shared" si="35"/>
        <v/>
      </c>
      <c r="D733" s="93" t="str">
        <f>IF($I$1&lt;&gt;"y", "", IF(C734="", "", IFERROR(LOOKUP(2,1/(COUNTIF($D$2:D732,mergednames)=0),mergednames), "")))</f>
        <v/>
      </c>
      <c r="E733" s="93" t="str">
        <f t="shared" si="34"/>
        <v/>
      </c>
      <c r="F733" s="93" t="str">
        <f>IF($I$1&lt;&gt;"y", "", IF(A734="", "", IFERROR(LOOKUP(2,1/(COUNTIF($F$2:F732,get_country)=0),get_country), "")))</f>
        <v/>
      </c>
      <c r="G733" s="93" t="str">
        <f t="shared" si="33"/>
        <v/>
      </c>
      <c r="H733" s="67" t="str">
        <f t="array" aca="1" ref="H733" ca="1">IF($I$1&lt;&gt;"y", "", IFERROR(INDEX(countrylistsize,MATCH(SMALL(NOT(countrylistsize="")*IF(ISNUMBER(countrylistsize),COUNTIF(countrylistsize,"&lt;="&amp;countrylistsize),COUNTIF(countrylistsize,"&lt;="&amp;countrylistsize)+SUM(ISNUMBER(countrylistsize))),ROWS(F$3:F733)+SUM(ISBLANK(countrylistsize))),NOT(countrylistsize="")*IF(ISNUMBER(countrylistsize),COUNTIF(countrylistsize,"&lt;="&amp;countrylistsize),COUNTIF(countrylistsize,"&lt;="&amp;countrylistsize)+SUM(ISNUMBER(countrylistsize))),0)), ""))</f>
        <v/>
      </c>
      <c r="I733" s="70"/>
      <c r="J733" s="67" t="str">
        <f t="array" aca="1" ref="J733" ca="1">IF($I$1&lt;&gt;"y", "", IFERROR(INDEX(admin1listsize,MATCH(SMALL(NOT(admin1listsize="")*IF(ISNUMBER(admin1listsize),COUNTIF(admin1listsize,"&lt;="&amp;admin1listsize),COUNTIF(admin1listsize,"&lt;="&amp;admin1listsize)+SUM(ISNUMBER(admin1listsize))),ROWS(D$3:D733)+SUM(ISBLANK(admin1listsize))),NOT(admin1listsize="")*IF(ISNUMBER(admin1listsize),COUNTIF(admin1listsize,"&lt;="&amp;admin1listsize),COUNTIF(admin1listsize,"&lt;="&amp;admin1listsize)+SUM(ISNUMBER(admin1listsize))),0)), ""))</f>
        <v/>
      </c>
      <c r="K733" s="71"/>
    </row>
    <row r="734" spans="1:11" s="1" customFormat="1" x14ac:dyDescent="0.25">
      <c r="A734" s="93" t="str">
        <f>IF($I$1&lt;&gt;"y", "", IF(ISBLANK(DATA!D735),"",IF(ISBLANK(DATA!K735),"NO DATA",DATA!K735)))</f>
        <v/>
      </c>
      <c r="B734" s="93" t="str">
        <f>IF($I$1&lt;&gt;"y", "",IF(ISBLANK(DATA!D735),"", IF(ISBLANK(DATA!L735),"NO DATA",DATA!L735)))</f>
        <v/>
      </c>
      <c r="C734" s="93" t="str">
        <f t="shared" si="35"/>
        <v/>
      </c>
      <c r="D734" s="93" t="str">
        <f>IF($I$1&lt;&gt;"y", "", IF(C735="", "", IFERROR(LOOKUP(2,1/(COUNTIF($D$2:D733,mergednames)=0),mergednames), "")))</f>
        <v/>
      </c>
      <c r="E734" s="93" t="str">
        <f t="shared" si="34"/>
        <v/>
      </c>
      <c r="F734" s="93" t="str">
        <f>IF($I$1&lt;&gt;"y", "", IF(A735="", "", IFERROR(LOOKUP(2,1/(COUNTIF($F$2:F733,get_country)=0),get_country), "")))</f>
        <v/>
      </c>
      <c r="G734" s="93" t="str">
        <f t="shared" si="33"/>
        <v/>
      </c>
      <c r="H734" s="67" t="str">
        <f t="array" aca="1" ref="H734" ca="1">IF($I$1&lt;&gt;"y", "", IFERROR(INDEX(countrylistsize,MATCH(SMALL(NOT(countrylistsize="")*IF(ISNUMBER(countrylistsize),COUNTIF(countrylistsize,"&lt;="&amp;countrylistsize),COUNTIF(countrylistsize,"&lt;="&amp;countrylistsize)+SUM(ISNUMBER(countrylistsize))),ROWS(F$3:F734)+SUM(ISBLANK(countrylistsize))),NOT(countrylistsize="")*IF(ISNUMBER(countrylistsize),COUNTIF(countrylistsize,"&lt;="&amp;countrylistsize),COUNTIF(countrylistsize,"&lt;="&amp;countrylistsize)+SUM(ISNUMBER(countrylistsize))),0)), ""))</f>
        <v/>
      </c>
      <c r="I734" s="70"/>
      <c r="J734" s="67" t="str">
        <f t="array" aca="1" ref="J734" ca="1">IF($I$1&lt;&gt;"y", "", IFERROR(INDEX(admin1listsize,MATCH(SMALL(NOT(admin1listsize="")*IF(ISNUMBER(admin1listsize),COUNTIF(admin1listsize,"&lt;="&amp;admin1listsize),COUNTIF(admin1listsize,"&lt;="&amp;admin1listsize)+SUM(ISNUMBER(admin1listsize))),ROWS(D$3:D734)+SUM(ISBLANK(admin1listsize))),NOT(admin1listsize="")*IF(ISNUMBER(admin1listsize),COUNTIF(admin1listsize,"&lt;="&amp;admin1listsize),COUNTIF(admin1listsize,"&lt;="&amp;admin1listsize)+SUM(ISNUMBER(admin1listsize))),0)), ""))</f>
        <v/>
      </c>
      <c r="K734" s="71"/>
    </row>
    <row r="735" spans="1:11" s="1" customFormat="1" x14ac:dyDescent="0.25">
      <c r="A735" s="93" t="str">
        <f>IF($I$1&lt;&gt;"y", "", IF(ISBLANK(DATA!D736),"",IF(ISBLANK(DATA!K736),"NO DATA",DATA!K736)))</f>
        <v/>
      </c>
      <c r="B735" s="93" t="str">
        <f>IF($I$1&lt;&gt;"y", "",IF(ISBLANK(DATA!D736),"", IF(ISBLANK(DATA!L736),"NO DATA",DATA!L736)))</f>
        <v/>
      </c>
      <c r="C735" s="93" t="str">
        <f t="shared" si="35"/>
        <v/>
      </c>
      <c r="D735" s="93" t="str">
        <f>IF($I$1&lt;&gt;"y", "", IF(C736="", "", IFERROR(LOOKUP(2,1/(COUNTIF($D$2:D734,mergednames)=0),mergednames), "")))</f>
        <v/>
      </c>
      <c r="E735" s="93" t="str">
        <f t="shared" si="34"/>
        <v/>
      </c>
      <c r="F735" s="93" t="str">
        <f>IF($I$1&lt;&gt;"y", "", IF(A736="", "", IFERROR(LOOKUP(2,1/(COUNTIF($F$2:F734,get_country)=0),get_country), "")))</f>
        <v/>
      </c>
      <c r="G735" s="93" t="str">
        <f t="shared" si="33"/>
        <v/>
      </c>
      <c r="H735" s="67" t="str">
        <f t="array" aca="1" ref="H735" ca="1">IF($I$1&lt;&gt;"y", "", IFERROR(INDEX(countrylistsize,MATCH(SMALL(NOT(countrylistsize="")*IF(ISNUMBER(countrylistsize),COUNTIF(countrylistsize,"&lt;="&amp;countrylistsize),COUNTIF(countrylistsize,"&lt;="&amp;countrylistsize)+SUM(ISNUMBER(countrylistsize))),ROWS(F$3:F735)+SUM(ISBLANK(countrylistsize))),NOT(countrylistsize="")*IF(ISNUMBER(countrylistsize),COUNTIF(countrylistsize,"&lt;="&amp;countrylistsize),COUNTIF(countrylistsize,"&lt;="&amp;countrylistsize)+SUM(ISNUMBER(countrylistsize))),0)), ""))</f>
        <v/>
      </c>
      <c r="I735" s="70"/>
      <c r="J735" s="67" t="str">
        <f t="array" aca="1" ref="J735" ca="1">IF($I$1&lt;&gt;"y", "", IFERROR(INDEX(admin1listsize,MATCH(SMALL(NOT(admin1listsize="")*IF(ISNUMBER(admin1listsize),COUNTIF(admin1listsize,"&lt;="&amp;admin1listsize),COUNTIF(admin1listsize,"&lt;="&amp;admin1listsize)+SUM(ISNUMBER(admin1listsize))),ROWS(D$3:D735)+SUM(ISBLANK(admin1listsize))),NOT(admin1listsize="")*IF(ISNUMBER(admin1listsize),COUNTIF(admin1listsize,"&lt;="&amp;admin1listsize),COUNTIF(admin1listsize,"&lt;="&amp;admin1listsize)+SUM(ISNUMBER(admin1listsize))),0)), ""))</f>
        <v/>
      </c>
      <c r="K735" s="71"/>
    </row>
    <row r="736" spans="1:11" s="1" customFormat="1" x14ac:dyDescent="0.25">
      <c r="A736" s="93" t="str">
        <f>IF($I$1&lt;&gt;"y", "", IF(ISBLANK(DATA!D737),"",IF(ISBLANK(DATA!K737),"NO DATA",DATA!K737)))</f>
        <v/>
      </c>
      <c r="B736" s="93" t="str">
        <f>IF($I$1&lt;&gt;"y", "",IF(ISBLANK(DATA!D737),"", IF(ISBLANK(DATA!L737),"NO DATA",DATA!L737)))</f>
        <v/>
      </c>
      <c r="C736" s="93" t="str">
        <f t="shared" si="35"/>
        <v/>
      </c>
      <c r="D736" s="93" t="str">
        <f>IF($I$1&lt;&gt;"y", "", IF(C737="", "", IFERROR(LOOKUP(2,1/(COUNTIF($D$2:D735,mergednames)=0),mergednames), "")))</f>
        <v/>
      </c>
      <c r="E736" s="93" t="str">
        <f t="shared" si="34"/>
        <v/>
      </c>
      <c r="F736" s="93" t="str">
        <f>IF($I$1&lt;&gt;"y", "", IF(A737="", "", IFERROR(LOOKUP(2,1/(COUNTIF($F$2:F735,get_country)=0),get_country), "")))</f>
        <v/>
      </c>
      <c r="G736" s="93" t="str">
        <f t="shared" si="33"/>
        <v/>
      </c>
      <c r="H736" s="67" t="str">
        <f t="array" aca="1" ref="H736" ca="1">IF($I$1&lt;&gt;"y", "", IFERROR(INDEX(countrylistsize,MATCH(SMALL(NOT(countrylistsize="")*IF(ISNUMBER(countrylistsize),COUNTIF(countrylistsize,"&lt;="&amp;countrylistsize),COUNTIF(countrylistsize,"&lt;="&amp;countrylistsize)+SUM(ISNUMBER(countrylistsize))),ROWS(F$3:F736)+SUM(ISBLANK(countrylistsize))),NOT(countrylistsize="")*IF(ISNUMBER(countrylistsize),COUNTIF(countrylistsize,"&lt;="&amp;countrylistsize),COUNTIF(countrylistsize,"&lt;="&amp;countrylistsize)+SUM(ISNUMBER(countrylistsize))),0)), ""))</f>
        <v/>
      </c>
      <c r="I736" s="70"/>
      <c r="J736" s="67" t="str">
        <f t="array" aca="1" ref="J736" ca="1">IF($I$1&lt;&gt;"y", "", IFERROR(INDEX(admin1listsize,MATCH(SMALL(NOT(admin1listsize="")*IF(ISNUMBER(admin1listsize),COUNTIF(admin1listsize,"&lt;="&amp;admin1listsize),COUNTIF(admin1listsize,"&lt;="&amp;admin1listsize)+SUM(ISNUMBER(admin1listsize))),ROWS(D$3:D736)+SUM(ISBLANK(admin1listsize))),NOT(admin1listsize="")*IF(ISNUMBER(admin1listsize),COUNTIF(admin1listsize,"&lt;="&amp;admin1listsize),COUNTIF(admin1listsize,"&lt;="&amp;admin1listsize)+SUM(ISNUMBER(admin1listsize))),0)), ""))</f>
        <v/>
      </c>
      <c r="K736" s="71"/>
    </row>
    <row r="737" spans="1:11" s="1" customFormat="1" x14ac:dyDescent="0.25">
      <c r="A737" s="93" t="str">
        <f>IF($I$1&lt;&gt;"y", "", IF(ISBLANK(DATA!D738),"",IF(ISBLANK(DATA!K738),"NO DATA",DATA!K738)))</f>
        <v/>
      </c>
      <c r="B737" s="93" t="str">
        <f>IF($I$1&lt;&gt;"y", "",IF(ISBLANK(DATA!D738),"", IF(ISBLANK(DATA!L738),"NO DATA",DATA!L738)))</f>
        <v/>
      </c>
      <c r="C737" s="93" t="str">
        <f t="shared" si="35"/>
        <v/>
      </c>
      <c r="D737" s="93" t="str">
        <f>IF($I$1&lt;&gt;"y", "", IF(C738="", "", IFERROR(LOOKUP(2,1/(COUNTIF($D$2:D736,mergednames)=0),mergednames), "")))</f>
        <v/>
      </c>
      <c r="E737" s="93" t="str">
        <f t="shared" si="34"/>
        <v/>
      </c>
      <c r="F737" s="93" t="str">
        <f>IF($I$1&lt;&gt;"y", "", IF(A738="", "", IFERROR(LOOKUP(2,1/(COUNTIF($F$2:F736,get_country)=0),get_country), "")))</f>
        <v/>
      </c>
      <c r="G737" s="93" t="str">
        <f t="shared" si="33"/>
        <v/>
      </c>
      <c r="H737" s="67" t="str">
        <f t="array" aca="1" ref="H737" ca="1">IF($I$1&lt;&gt;"y", "", IFERROR(INDEX(countrylistsize,MATCH(SMALL(NOT(countrylistsize="")*IF(ISNUMBER(countrylistsize),COUNTIF(countrylistsize,"&lt;="&amp;countrylistsize),COUNTIF(countrylistsize,"&lt;="&amp;countrylistsize)+SUM(ISNUMBER(countrylistsize))),ROWS(F$3:F737)+SUM(ISBLANK(countrylistsize))),NOT(countrylistsize="")*IF(ISNUMBER(countrylistsize),COUNTIF(countrylistsize,"&lt;="&amp;countrylistsize),COUNTIF(countrylistsize,"&lt;="&amp;countrylistsize)+SUM(ISNUMBER(countrylistsize))),0)), ""))</f>
        <v/>
      </c>
      <c r="I737" s="70"/>
      <c r="J737" s="67" t="str">
        <f t="array" aca="1" ref="J737" ca="1">IF($I$1&lt;&gt;"y", "", IFERROR(INDEX(admin1listsize,MATCH(SMALL(NOT(admin1listsize="")*IF(ISNUMBER(admin1listsize),COUNTIF(admin1listsize,"&lt;="&amp;admin1listsize),COUNTIF(admin1listsize,"&lt;="&amp;admin1listsize)+SUM(ISNUMBER(admin1listsize))),ROWS(D$3:D737)+SUM(ISBLANK(admin1listsize))),NOT(admin1listsize="")*IF(ISNUMBER(admin1listsize),COUNTIF(admin1listsize,"&lt;="&amp;admin1listsize),COUNTIF(admin1listsize,"&lt;="&amp;admin1listsize)+SUM(ISNUMBER(admin1listsize))),0)), ""))</f>
        <v/>
      </c>
      <c r="K737" s="71"/>
    </row>
    <row r="738" spans="1:11" s="1" customFormat="1" x14ac:dyDescent="0.25">
      <c r="A738" s="93" t="str">
        <f>IF($I$1&lt;&gt;"y", "", IF(ISBLANK(DATA!D739),"",IF(ISBLANK(DATA!K739),"NO DATA",DATA!K739)))</f>
        <v/>
      </c>
      <c r="B738" s="93" t="str">
        <f>IF($I$1&lt;&gt;"y", "",IF(ISBLANK(DATA!D739),"", IF(ISBLANK(DATA!L739),"NO DATA",DATA!L739)))</f>
        <v/>
      </c>
      <c r="C738" s="93" t="str">
        <f t="shared" si="35"/>
        <v/>
      </c>
      <c r="D738" s="93" t="str">
        <f>IF($I$1&lt;&gt;"y", "", IF(C739="", "", IFERROR(LOOKUP(2,1/(COUNTIF($D$2:D737,mergednames)=0),mergednames), "")))</f>
        <v/>
      </c>
      <c r="E738" s="93" t="str">
        <f t="shared" si="34"/>
        <v/>
      </c>
      <c r="F738" s="93" t="str">
        <f>IF($I$1&lt;&gt;"y", "", IF(A739="", "", IFERROR(LOOKUP(2,1/(COUNTIF($F$2:F737,get_country)=0),get_country), "")))</f>
        <v/>
      </c>
      <c r="G738" s="93" t="str">
        <f t="shared" si="33"/>
        <v/>
      </c>
      <c r="H738" s="67" t="str">
        <f t="array" aca="1" ref="H738" ca="1">IF($I$1&lt;&gt;"y", "", IFERROR(INDEX(countrylistsize,MATCH(SMALL(NOT(countrylistsize="")*IF(ISNUMBER(countrylistsize),COUNTIF(countrylistsize,"&lt;="&amp;countrylistsize),COUNTIF(countrylistsize,"&lt;="&amp;countrylistsize)+SUM(ISNUMBER(countrylistsize))),ROWS(F$3:F738)+SUM(ISBLANK(countrylistsize))),NOT(countrylistsize="")*IF(ISNUMBER(countrylistsize),COUNTIF(countrylistsize,"&lt;="&amp;countrylistsize),COUNTIF(countrylistsize,"&lt;="&amp;countrylistsize)+SUM(ISNUMBER(countrylistsize))),0)), ""))</f>
        <v/>
      </c>
      <c r="I738" s="70"/>
      <c r="J738" s="67" t="str">
        <f t="array" aca="1" ref="J738" ca="1">IF($I$1&lt;&gt;"y", "", IFERROR(INDEX(admin1listsize,MATCH(SMALL(NOT(admin1listsize="")*IF(ISNUMBER(admin1listsize),COUNTIF(admin1listsize,"&lt;="&amp;admin1listsize),COUNTIF(admin1listsize,"&lt;="&amp;admin1listsize)+SUM(ISNUMBER(admin1listsize))),ROWS(D$3:D738)+SUM(ISBLANK(admin1listsize))),NOT(admin1listsize="")*IF(ISNUMBER(admin1listsize),COUNTIF(admin1listsize,"&lt;="&amp;admin1listsize),COUNTIF(admin1listsize,"&lt;="&amp;admin1listsize)+SUM(ISNUMBER(admin1listsize))),0)), ""))</f>
        <v/>
      </c>
      <c r="K738" s="71"/>
    </row>
    <row r="739" spans="1:11" s="1" customFormat="1" x14ac:dyDescent="0.25">
      <c r="A739" s="93" t="str">
        <f>IF($I$1&lt;&gt;"y", "", IF(ISBLANK(DATA!D740),"",IF(ISBLANK(DATA!K740),"NO DATA",DATA!K740)))</f>
        <v/>
      </c>
      <c r="B739" s="93" t="str">
        <f>IF($I$1&lt;&gt;"y", "",IF(ISBLANK(DATA!D740),"", IF(ISBLANK(DATA!L740),"NO DATA",DATA!L740)))</f>
        <v/>
      </c>
      <c r="C739" s="93" t="str">
        <f t="shared" si="35"/>
        <v/>
      </c>
      <c r="D739" s="93" t="str">
        <f>IF($I$1&lt;&gt;"y", "", IF(C740="", "", IFERROR(LOOKUP(2,1/(COUNTIF($D$2:D738,mergednames)=0),mergednames), "")))</f>
        <v/>
      </c>
      <c r="E739" s="93" t="str">
        <f t="shared" si="34"/>
        <v/>
      </c>
      <c r="F739" s="93" t="str">
        <f>IF($I$1&lt;&gt;"y", "", IF(A740="", "", IFERROR(LOOKUP(2,1/(COUNTIF($F$2:F738,get_country)=0),get_country), "")))</f>
        <v/>
      </c>
      <c r="G739" s="93" t="str">
        <f t="shared" si="33"/>
        <v/>
      </c>
      <c r="H739" s="67" t="str">
        <f t="array" aca="1" ref="H739" ca="1">IF($I$1&lt;&gt;"y", "", IFERROR(INDEX(countrylistsize,MATCH(SMALL(NOT(countrylistsize="")*IF(ISNUMBER(countrylistsize),COUNTIF(countrylistsize,"&lt;="&amp;countrylistsize),COUNTIF(countrylistsize,"&lt;="&amp;countrylistsize)+SUM(ISNUMBER(countrylistsize))),ROWS(F$3:F739)+SUM(ISBLANK(countrylistsize))),NOT(countrylistsize="")*IF(ISNUMBER(countrylistsize),COUNTIF(countrylistsize,"&lt;="&amp;countrylistsize),COUNTIF(countrylistsize,"&lt;="&amp;countrylistsize)+SUM(ISNUMBER(countrylistsize))),0)), ""))</f>
        <v/>
      </c>
      <c r="I739" s="70"/>
      <c r="J739" s="67" t="str">
        <f t="array" aca="1" ref="J739" ca="1">IF($I$1&lt;&gt;"y", "", IFERROR(INDEX(admin1listsize,MATCH(SMALL(NOT(admin1listsize="")*IF(ISNUMBER(admin1listsize),COUNTIF(admin1listsize,"&lt;="&amp;admin1listsize),COUNTIF(admin1listsize,"&lt;="&amp;admin1listsize)+SUM(ISNUMBER(admin1listsize))),ROWS(D$3:D739)+SUM(ISBLANK(admin1listsize))),NOT(admin1listsize="")*IF(ISNUMBER(admin1listsize),COUNTIF(admin1listsize,"&lt;="&amp;admin1listsize),COUNTIF(admin1listsize,"&lt;="&amp;admin1listsize)+SUM(ISNUMBER(admin1listsize))),0)), ""))</f>
        <v/>
      </c>
      <c r="K739" s="71"/>
    </row>
    <row r="740" spans="1:11" s="1" customFormat="1" x14ac:dyDescent="0.25">
      <c r="A740" s="93" t="str">
        <f>IF($I$1&lt;&gt;"y", "", IF(ISBLANK(DATA!D741),"",IF(ISBLANK(DATA!K741),"NO DATA",DATA!K741)))</f>
        <v/>
      </c>
      <c r="B740" s="93" t="str">
        <f>IF($I$1&lt;&gt;"y", "",IF(ISBLANK(DATA!D741),"", IF(ISBLANK(DATA!L741),"NO DATA",DATA!L741)))</f>
        <v/>
      </c>
      <c r="C740" s="93" t="str">
        <f t="shared" si="35"/>
        <v/>
      </c>
      <c r="D740" s="93" t="str">
        <f>IF($I$1&lt;&gt;"y", "", IF(C741="", "", IFERROR(LOOKUP(2,1/(COUNTIF($D$2:D739,mergednames)=0),mergednames), "")))</f>
        <v/>
      </c>
      <c r="E740" s="93" t="str">
        <f t="shared" si="34"/>
        <v/>
      </c>
      <c r="F740" s="93" t="str">
        <f>IF($I$1&lt;&gt;"y", "", IF(A741="", "", IFERROR(LOOKUP(2,1/(COUNTIF($F$2:F739,get_country)=0),get_country), "")))</f>
        <v/>
      </c>
      <c r="G740" s="93" t="str">
        <f t="shared" si="33"/>
        <v/>
      </c>
      <c r="H740" s="67" t="str">
        <f t="array" aca="1" ref="H740" ca="1">IF($I$1&lt;&gt;"y", "", IFERROR(INDEX(countrylistsize,MATCH(SMALL(NOT(countrylistsize="")*IF(ISNUMBER(countrylistsize),COUNTIF(countrylistsize,"&lt;="&amp;countrylistsize),COUNTIF(countrylistsize,"&lt;="&amp;countrylistsize)+SUM(ISNUMBER(countrylistsize))),ROWS(F$3:F740)+SUM(ISBLANK(countrylistsize))),NOT(countrylistsize="")*IF(ISNUMBER(countrylistsize),COUNTIF(countrylistsize,"&lt;="&amp;countrylistsize),COUNTIF(countrylistsize,"&lt;="&amp;countrylistsize)+SUM(ISNUMBER(countrylistsize))),0)), ""))</f>
        <v/>
      </c>
      <c r="I740" s="70"/>
      <c r="J740" s="67" t="str">
        <f t="array" aca="1" ref="J740" ca="1">IF($I$1&lt;&gt;"y", "", IFERROR(INDEX(admin1listsize,MATCH(SMALL(NOT(admin1listsize="")*IF(ISNUMBER(admin1listsize),COUNTIF(admin1listsize,"&lt;="&amp;admin1listsize),COUNTIF(admin1listsize,"&lt;="&amp;admin1listsize)+SUM(ISNUMBER(admin1listsize))),ROWS(D$3:D740)+SUM(ISBLANK(admin1listsize))),NOT(admin1listsize="")*IF(ISNUMBER(admin1listsize),COUNTIF(admin1listsize,"&lt;="&amp;admin1listsize),COUNTIF(admin1listsize,"&lt;="&amp;admin1listsize)+SUM(ISNUMBER(admin1listsize))),0)), ""))</f>
        <v/>
      </c>
      <c r="K740" s="71"/>
    </row>
    <row r="741" spans="1:11" s="1" customFormat="1" x14ac:dyDescent="0.25">
      <c r="A741" s="93" t="str">
        <f>IF($I$1&lt;&gt;"y", "", IF(ISBLANK(DATA!D742),"",IF(ISBLANK(DATA!K742),"NO DATA",DATA!K742)))</f>
        <v/>
      </c>
      <c r="B741" s="93" t="str">
        <f>IF($I$1&lt;&gt;"y", "",IF(ISBLANK(DATA!D742),"", IF(ISBLANK(DATA!L742),"NO DATA",DATA!L742)))</f>
        <v/>
      </c>
      <c r="C741" s="93" t="str">
        <f t="shared" si="35"/>
        <v/>
      </c>
      <c r="D741" s="93" t="str">
        <f>IF($I$1&lt;&gt;"y", "", IF(C742="", "", IFERROR(LOOKUP(2,1/(COUNTIF($D$2:D740,mergednames)=0),mergednames), "")))</f>
        <v/>
      </c>
      <c r="E741" s="93" t="str">
        <f t="shared" si="34"/>
        <v/>
      </c>
      <c r="F741" s="93" t="str">
        <f>IF($I$1&lt;&gt;"y", "", IF(A742="", "", IFERROR(LOOKUP(2,1/(COUNTIF($F$2:F740,get_country)=0),get_country), "")))</f>
        <v/>
      </c>
      <c r="G741" s="93" t="str">
        <f t="shared" si="33"/>
        <v/>
      </c>
      <c r="H741" s="67" t="str">
        <f t="array" aca="1" ref="H741" ca="1">IF($I$1&lt;&gt;"y", "", IFERROR(INDEX(countrylistsize,MATCH(SMALL(NOT(countrylistsize="")*IF(ISNUMBER(countrylistsize),COUNTIF(countrylistsize,"&lt;="&amp;countrylistsize),COUNTIF(countrylistsize,"&lt;="&amp;countrylistsize)+SUM(ISNUMBER(countrylistsize))),ROWS(F$3:F741)+SUM(ISBLANK(countrylistsize))),NOT(countrylistsize="")*IF(ISNUMBER(countrylistsize),COUNTIF(countrylistsize,"&lt;="&amp;countrylistsize),COUNTIF(countrylistsize,"&lt;="&amp;countrylistsize)+SUM(ISNUMBER(countrylistsize))),0)), ""))</f>
        <v/>
      </c>
      <c r="I741" s="70"/>
      <c r="J741" s="67" t="str">
        <f t="array" aca="1" ref="J741" ca="1">IF($I$1&lt;&gt;"y", "", IFERROR(INDEX(admin1listsize,MATCH(SMALL(NOT(admin1listsize="")*IF(ISNUMBER(admin1listsize),COUNTIF(admin1listsize,"&lt;="&amp;admin1listsize),COUNTIF(admin1listsize,"&lt;="&amp;admin1listsize)+SUM(ISNUMBER(admin1listsize))),ROWS(D$3:D741)+SUM(ISBLANK(admin1listsize))),NOT(admin1listsize="")*IF(ISNUMBER(admin1listsize),COUNTIF(admin1listsize,"&lt;="&amp;admin1listsize),COUNTIF(admin1listsize,"&lt;="&amp;admin1listsize)+SUM(ISNUMBER(admin1listsize))),0)), ""))</f>
        <v/>
      </c>
      <c r="K741" s="71"/>
    </row>
    <row r="742" spans="1:11" s="1" customFormat="1" x14ac:dyDescent="0.25">
      <c r="A742" s="93" t="str">
        <f>IF($I$1&lt;&gt;"y", "", IF(ISBLANK(DATA!D743),"",IF(ISBLANK(DATA!K743),"NO DATA",DATA!K743)))</f>
        <v/>
      </c>
      <c r="B742" s="93" t="str">
        <f>IF($I$1&lt;&gt;"y", "",IF(ISBLANK(DATA!D743),"", IF(ISBLANK(DATA!L743),"NO DATA",DATA!L743)))</f>
        <v/>
      </c>
      <c r="C742" s="93" t="str">
        <f t="shared" si="35"/>
        <v/>
      </c>
      <c r="D742" s="93" t="str">
        <f>IF($I$1&lt;&gt;"y", "", IF(C743="", "", IFERROR(LOOKUP(2,1/(COUNTIF($D$2:D741,mergednames)=0),mergednames), "")))</f>
        <v/>
      </c>
      <c r="E742" s="93" t="str">
        <f t="shared" si="34"/>
        <v/>
      </c>
      <c r="F742" s="93" t="str">
        <f>IF($I$1&lt;&gt;"y", "", IF(A743="", "", IFERROR(LOOKUP(2,1/(COUNTIF($F$2:F741,get_country)=0),get_country), "")))</f>
        <v/>
      </c>
      <c r="G742" s="93" t="str">
        <f t="shared" si="33"/>
        <v/>
      </c>
      <c r="H742" s="67" t="str">
        <f t="array" aca="1" ref="H742" ca="1">IF($I$1&lt;&gt;"y", "", IFERROR(INDEX(countrylistsize,MATCH(SMALL(NOT(countrylistsize="")*IF(ISNUMBER(countrylistsize),COUNTIF(countrylistsize,"&lt;="&amp;countrylistsize),COUNTIF(countrylistsize,"&lt;="&amp;countrylistsize)+SUM(ISNUMBER(countrylistsize))),ROWS(F$3:F742)+SUM(ISBLANK(countrylistsize))),NOT(countrylistsize="")*IF(ISNUMBER(countrylistsize),COUNTIF(countrylistsize,"&lt;="&amp;countrylistsize),COUNTIF(countrylistsize,"&lt;="&amp;countrylistsize)+SUM(ISNUMBER(countrylistsize))),0)), ""))</f>
        <v/>
      </c>
      <c r="I742" s="70"/>
      <c r="J742" s="67" t="str">
        <f t="array" aca="1" ref="J742" ca="1">IF($I$1&lt;&gt;"y", "", IFERROR(INDEX(admin1listsize,MATCH(SMALL(NOT(admin1listsize="")*IF(ISNUMBER(admin1listsize),COUNTIF(admin1listsize,"&lt;="&amp;admin1listsize),COUNTIF(admin1listsize,"&lt;="&amp;admin1listsize)+SUM(ISNUMBER(admin1listsize))),ROWS(D$3:D742)+SUM(ISBLANK(admin1listsize))),NOT(admin1listsize="")*IF(ISNUMBER(admin1listsize),COUNTIF(admin1listsize,"&lt;="&amp;admin1listsize),COUNTIF(admin1listsize,"&lt;="&amp;admin1listsize)+SUM(ISNUMBER(admin1listsize))),0)), ""))</f>
        <v/>
      </c>
      <c r="K742" s="71"/>
    </row>
    <row r="743" spans="1:11" s="1" customFormat="1" x14ac:dyDescent="0.25">
      <c r="A743" s="93" t="str">
        <f>IF($I$1&lt;&gt;"y", "", IF(ISBLANK(DATA!D744),"",IF(ISBLANK(DATA!K744),"NO DATA",DATA!K744)))</f>
        <v/>
      </c>
      <c r="B743" s="93" t="str">
        <f>IF($I$1&lt;&gt;"y", "",IF(ISBLANK(DATA!D744),"", IF(ISBLANK(DATA!L744),"NO DATA",DATA!L744)))</f>
        <v/>
      </c>
      <c r="C743" s="93" t="str">
        <f t="shared" si="35"/>
        <v/>
      </c>
      <c r="D743" s="93" t="str">
        <f>IF($I$1&lt;&gt;"y", "", IF(C744="", "", IFERROR(LOOKUP(2,1/(COUNTIF($D$2:D742,mergednames)=0),mergednames), "")))</f>
        <v/>
      </c>
      <c r="E743" s="93" t="str">
        <f t="shared" si="34"/>
        <v/>
      </c>
      <c r="F743" s="93" t="str">
        <f>IF($I$1&lt;&gt;"y", "", IF(A744="", "", IFERROR(LOOKUP(2,1/(COUNTIF($F$2:F742,get_country)=0),get_country), "")))</f>
        <v/>
      </c>
      <c r="G743" s="93" t="str">
        <f t="shared" si="33"/>
        <v/>
      </c>
      <c r="H743" s="67" t="str">
        <f t="array" aca="1" ref="H743" ca="1">IF($I$1&lt;&gt;"y", "", IFERROR(INDEX(countrylistsize,MATCH(SMALL(NOT(countrylistsize="")*IF(ISNUMBER(countrylistsize),COUNTIF(countrylistsize,"&lt;="&amp;countrylistsize),COUNTIF(countrylistsize,"&lt;="&amp;countrylistsize)+SUM(ISNUMBER(countrylistsize))),ROWS(F$3:F743)+SUM(ISBLANK(countrylistsize))),NOT(countrylistsize="")*IF(ISNUMBER(countrylistsize),COUNTIF(countrylistsize,"&lt;="&amp;countrylistsize),COUNTIF(countrylistsize,"&lt;="&amp;countrylistsize)+SUM(ISNUMBER(countrylistsize))),0)), ""))</f>
        <v/>
      </c>
      <c r="I743" s="70"/>
      <c r="J743" s="67" t="str">
        <f t="array" aca="1" ref="J743" ca="1">IF($I$1&lt;&gt;"y", "", IFERROR(INDEX(admin1listsize,MATCH(SMALL(NOT(admin1listsize="")*IF(ISNUMBER(admin1listsize),COUNTIF(admin1listsize,"&lt;="&amp;admin1listsize),COUNTIF(admin1listsize,"&lt;="&amp;admin1listsize)+SUM(ISNUMBER(admin1listsize))),ROWS(D$3:D743)+SUM(ISBLANK(admin1listsize))),NOT(admin1listsize="")*IF(ISNUMBER(admin1listsize),COUNTIF(admin1listsize,"&lt;="&amp;admin1listsize),COUNTIF(admin1listsize,"&lt;="&amp;admin1listsize)+SUM(ISNUMBER(admin1listsize))),0)), ""))</f>
        <v/>
      </c>
      <c r="K743" s="71"/>
    </row>
    <row r="744" spans="1:11" s="1" customFormat="1" x14ac:dyDescent="0.25">
      <c r="A744" s="93" t="str">
        <f>IF($I$1&lt;&gt;"y", "", IF(ISBLANK(DATA!D745),"",IF(ISBLANK(DATA!K745),"NO DATA",DATA!K745)))</f>
        <v/>
      </c>
      <c r="B744" s="93" t="str">
        <f>IF($I$1&lt;&gt;"y", "",IF(ISBLANK(DATA!D745),"", IF(ISBLANK(DATA!L745),"NO DATA",DATA!L745)))</f>
        <v/>
      </c>
      <c r="C744" s="93" t="str">
        <f t="shared" si="35"/>
        <v/>
      </c>
      <c r="D744" s="93" t="str">
        <f>IF($I$1&lt;&gt;"y", "", IF(C745="", "", IFERROR(LOOKUP(2,1/(COUNTIF($D$2:D743,mergednames)=0),mergednames), "")))</f>
        <v/>
      </c>
      <c r="E744" s="93" t="str">
        <f t="shared" si="34"/>
        <v/>
      </c>
      <c r="F744" s="93" t="str">
        <f>IF($I$1&lt;&gt;"y", "", IF(A745="", "", IFERROR(LOOKUP(2,1/(COUNTIF($F$2:F743,get_country)=0),get_country), "")))</f>
        <v/>
      </c>
      <c r="G744" s="93" t="str">
        <f t="shared" si="33"/>
        <v/>
      </c>
      <c r="H744" s="67" t="str">
        <f t="array" aca="1" ref="H744" ca="1">IF($I$1&lt;&gt;"y", "", IFERROR(INDEX(countrylistsize,MATCH(SMALL(NOT(countrylistsize="")*IF(ISNUMBER(countrylistsize),COUNTIF(countrylistsize,"&lt;="&amp;countrylistsize),COUNTIF(countrylistsize,"&lt;="&amp;countrylistsize)+SUM(ISNUMBER(countrylistsize))),ROWS(F$3:F744)+SUM(ISBLANK(countrylistsize))),NOT(countrylistsize="")*IF(ISNUMBER(countrylistsize),COUNTIF(countrylistsize,"&lt;="&amp;countrylistsize),COUNTIF(countrylistsize,"&lt;="&amp;countrylistsize)+SUM(ISNUMBER(countrylistsize))),0)), ""))</f>
        <v/>
      </c>
      <c r="I744" s="70"/>
      <c r="J744" s="67" t="str">
        <f t="array" aca="1" ref="J744" ca="1">IF($I$1&lt;&gt;"y", "", IFERROR(INDEX(admin1listsize,MATCH(SMALL(NOT(admin1listsize="")*IF(ISNUMBER(admin1listsize),COUNTIF(admin1listsize,"&lt;="&amp;admin1listsize),COUNTIF(admin1listsize,"&lt;="&amp;admin1listsize)+SUM(ISNUMBER(admin1listsize))),ROWS(D$3:D744)+SUM(ISBLANK(admin1listsize))),NOT(admin1listsize="")*IF(ISNUMBER(admin1listsize),COUNTIF(admin1listsize,"&lt;="&amp;admin1listsize),COUNTIF(admin1listsize,"&lt;="&amp;admin1listsize)+SUM(ISNUMBER(admin1listsize))),0)), ""))</f>
        <v/>
      </c>
      <c r="K744" s="71"/>
    </row>
    <row r="745" spans="1:11" s="1" customFormat="1" x14ac:dyDescent="0.25">
      <c r="A745" s="93" t="str">
        <f>IF($I$1&lt;&gt;"y", "", IF(ISBLANK(DATA!D746),"",IF(ISBLANK(DATA!K746),"NO DATA",DATA!K746)))</f>
        <v/>
      </c>
      <c r="B745" s="93" t="str">
        <f>IF($I$1&lt;&gt;"y", "",IF(ISBLANK(DATA!D746),"", IF(ISBLANK(DATA!L746),"NO DATA",DATA!L746)))</f>
        <v/>
      </c>
      <c r="C745" s="93" t="str">
        <f t="shared" si="35"/>
        <v/>
      </c>
      <c r="D745" s="93" t="str">
        <f>IF($I$1&lt;&gt;"y", "", IF(C746="", "", IFERROR(LOOKUP(2,1/(COUNTIF($D$2:D744,mergednames)=0),mergednames), "")))</f>
        <v/>
      </c>
      <c r="E745" s="93" t="str">
        <f t="shared" si="34"/>
        <v/>
      </c>
      <c r="F745" s="93" t="str">
        <f>IF($I$1&lt;&gt;"y", "", IF(A746="", "", IFERROR(LOOKUP(2,1/(COUNTIF($F$2:F744,get_country)=0),get_country), "")))</f>
        <v/>
      </c>
      <c r="G745" s="93" t="str">
        <f t="shared" si="33"/>
        <v/>
      </c>
      <c r="H745" s="67" t="str">
        <f t="array" aca="1" ref="H745" ca="1">IF($I$1&lt;&gt;"y", "", IFERROR(INDEX(countrylistsize,MATCH(SMALL(NOT(countrylistsize="")*IF(ISNUMBER(countrylistsize),COUNTIF(countrylistsize,"&lt;="&amp;countrylistsize),COUNTIF(countrylistsize,"&lt;="&amp;countrylistsize)+SUM(ISNUMBER(countrylistsize))),ROWS(F$3:F745)+SUM(ISBLANK(countrylistsize))),NOT(countrylistsize="")*IF(ISNUMBER(countrylistsize),COUNTIF(countrylistsize,"&lt;="&amp;countrylistsize),COUNTIF(countrylistsize,"&lt;="&amp;countrylistsize)+SUM(ISNUMBER(countrylistsize))),0)), ""))</f>
        <v/>
      </c>
      <c r="I745" s="70"/>
      <c r="J745" s="67" t="str">
        <f t="array" aca="1" ref="J745" ca="1">IF($I$1&lt;&gt;"y", "", IFERROR(INDEX(admin1listsize,MATCH(SMALL(NOT(admin1listsize="")*IF(ISNUMBER(admin1listsize),COUNTIF(admin1listsize,"&lt;="&amp;admin1listsize),COUNTIF(admin1listsize,"&lt;="&amp;admin1listsize)+SUM(ISNUMBER(admin1listsize))),ROWS(D$3:D745)+SUM(ISBLANK(admin1listsize))),NOT(admin1listsize="")*IF(ISNUMBER(admin1listsize),COUNTIF(admin1listsize,"&lt;="&amp;admin1listsize),COUNTIF(admin1listsize,"&lt;="&amp;admin1listsize)+SUM(ISNUMBER(admin1listsize))),0)), ""))</f>
        <v/>
      </c>
      <c r="K745" s="71"/>
    </row>
    <row r="746" spans="1:11" s="1" customFormat="1" x14ac:dyDescent="0.25">
      <c r="A746" s="93" t="str">
        <f>IF($I$1&lt;&gt;"y", "", IF(ISBLANK(DATA!D747),"",IF(ISBLANK(DATA!K747),"NO DATA",DATA!K747)))</f>
        <v/>
      </c>
      <c r="B746" s="93" t="str">
        <f>IF($I$1&lt;&gt;"y", "",IF(ISBLANK(DATA!D747),"", IF(ISBLANK(DATA!L747),"NO DATA",DATA!L747)))</f>
        <v/>
      </c>
      <c r="C746" s="93" t="str">
        <f t="shared" si="35"/>
        <v/>
      </c>
      <c r="D746" s="93" t="str">
        <f>IF($I$1&lt;&gt;"y", "", IF(C747="", "", IFERROR(LOOKUP(2,1/(COUNTIF($D$2:D745,mergednames)=0),mergednames), "")))</f>
        <v/>
      </c>
      <c r="E746" s="93" t="str">
        <f t="shared" si="34"/>
        <v/>
      </c>
      <c r="F746" s="93" t="str">
        <f>IF($I$1&lt;&gt;"y", "", IF(A747="", "", IFERROR(LOOKUP(2,1/(COUNTIF($F$2:F745,get_country)=0),get_country), "")))</f>
        <v/>
      </c>
      <c r="G746" s="93" t="str">
        <f t="shared" si="33"/>
        <v/>
      </c>
      <c r="H746" s="67" t="str">
        <f t="array" aca="1" ref="H746" ca="1">IF($I$1&lt;&gt;"y", "", IFERROR(INDEX(countrylistsize,MATCH(SMALL(NOT(countrylistsize="")*IF(ISNUMBER(countrylistsize),COUNTIF(countrylistsize,"&lt;="&amp;countrylistsize),COUNTIF(countrylistsize,"&lt;="&amp;countrylistsize)+SUM(ISNUMBER(countrylistsize))),ROWS(F$3:F746)+SUM(ISBLANK(countrylistsize))),NOT(countrylistsize="")*IF(ISNUMBER(countrylistsize),COUNTIF(countrylistsize,"&lt;="&amp;countrylistsize),COUNTIF(countrylistsize,"&lt;="&amp;countrylistsize)+SUM(ISNUMBER(countrylistsize))),0)), ""))</f>
        <v/>
      </c>
      <c r="I746" s="70"/>
      <c r="J746" s="67" t="str">
        <f t="array" aca="1" ref="J746" ca="1">IF($I$1&lt;&gt;"y", "", IFERROR(INDEX(admin1listsize,MATCH(SMALL(NOT(admin1listsize="")*IF(ISNUMBER(admin1listsize),COUNTIF(admin1listsize,"&lt;="&amp;admin1listsize),COUNTIF(admin1listsize,"&lt;="&amp;admin1listsize)+SUM(ISNUMBER(admin1listsize))),ROWS(D$3:D746)+SUM(ISBLANK(admin1listsize))),NOT(admin1listsize="")*IF(ISNUMBER(admin1listsize),COUNTIF(admin1listsize,"&lt;="&amp;admin1listsize),COUNTIF(admin1listsize,"&lt;="&amp;admin1listsize)+SUM(ISNUMBER(admin1listsize))),0)), ""))</f>
        <v/>
      </c>
      <c r="K746" s="71"/>
    </row>
    <row r="747" spans="1:11" s="1" customFormat="1" x14ac:dyDescent="0.25">
      <c r="A747" s="93" t="str">
        <f>IF($I$1&lt;&gt;"y", "", IF(ISBLANK(DATA!D748),"",IF(ISBLANK(DATA!K748),"NO DATA",DATA!K748)))</f>
        <v/>
      </c>
      <c r="B747" s="93" t="str">
        <f>IF($I$1&lt;&gt;"y", "",IF(ISBLANK(DATA!D748),"", IF(ISBLANK(DATA!L748),"NO DATA",DATA!L748)))</f>
        <v/>
      </c>
      <c r="C747" s="93" t="str">
        <f t="shared" si="35"/>
        <v/>
      </c>
      <c r="D747" s="93" t="str">
        <f>IF($I$1&lt;&gt;"y", "", IF(C748="", "", IFERROR(LOOKUP(2,1/(COUNTIF($D$2:D746,mergednames)=0),mergednames), "")))</f>
        <v/>
      </c>
      <c r="E747" s="93" t="str">
        <f t="shared" si="34"/>
        <v/>
      </c>
      <c r="F747" s="93" t="str">
        <f>IF($I$1&lt;&gt;"y", "", IF(A748="", "", IFERROR(LOOKUP(2,1/(COUNTIF($F$2:F746,get_country)=0),get_country), "")))</f>
        <v/>
      </c>
      <c r="G747" s="93" t="str">
        <f t="shared" si="33"/>
        <v/>
      </c>
      <c r="H747" s="67" t="str">
        <f t="array" aca="1" ref="H747" ca="1">IF($I$1&lt;&gt;"y", "", IFERROR(INDEX(countrylistsize,MATCH(SMALL(NOT(countrylistsize="")*IF(ISNUMBER(countrylistsize),COUNTIF(countrylistsize,"&lt;="&amp;countrylistsize),COUNTIF(countrylistsize,"&lt;="&amp;countrylistsize)+SUM(ISNUMBER(countrylistsize))),ROWS(F$3:F747)+SUM(ISBLANK(countrylistsize))),NOT(countrylistsize="")*IF(ISNUMBER(countrylistsize),COUNTIF(countrylistsize,"&lt;="&amp;countrylistsize),COUNTIF(countrylistsize,"&lt;="&amp;countrylistsize)+SUM(ISNUMBER(countrylistsize))),0)), ""))</f>
        <v/>
      </c>
      <c r="I747" s="70"/>
      <c r="J747" s="67" t="str">
        <f t="array" aca="1" ref="J747" ca="1">IF($I$1&lt;&gt;"y", "", IFERROR(INDEX(admin1listsize,MATCH(SMALL(NOT(admin1listsize="")*IF(ISNUMBER(admin1listsize),COUNTIF(admin1listsize,"&lt;="&amp;admin1listsize),COUNTIF(admin1listsize,"&lt;="&amp;admin1listsize)+SUM(ISNUMBER(admin1listsize))),ROWS(D$3:D747)+SUM(ISBLANK(admin1listsize))),NOT(admin1listsize="")*IF(ISNUMBER(admin1listsize),COUNTIF(admin1listsize,"&lt;="&amp;admin1listsize),COUNTIF(admin1listsize,"&lt;="&amp;admin1listsize)+SUM(ISNUMBER(admin1listsize))),0)), ""))</f>
        <v/>
      </c>
      <c r="K747" s="71"/>
    </row>
    <row r="748" spans="1:11" s="1" customFormat="1" x14ac:dyDescent="0.25">
      <c r="A748" s="93" t="str">
        <f>IF($I$1&lt;&gt;"y", "", IF(ISBLANK(DATA!D749),"",IF(ISBLANK(DATA!K749),"NO DATA",DATA!K749)))</f>
        <v/>
      </c>
      <c r="B748" s="93" t="str">
        <f>IF($I$1&lt;&gt;"y", "",IF(ISBLANK(DATA!D749),"", IF(ISBLANK(DATA!L749),"NO DATA",DATA!L749)))</f>
        <v/>
      </c>
      <c r="C748" s="93" t="str">
        <f t="shared" si="35"/>
        <v/>
      </c>
      <c r="D748" s="93" t="str">
        <f>IF($I$1&lt;&gt;"y", "", IF(C749="", "", IFERROR(LOOKUP(2,1/(COUNTIF($D$2:D747,mergednames)=0),mergednames), "")))</f>
        <v/>
      </c>
      <c r="E748" s="93" t="str">
        <f t="shared" si="34"/>
        <v/>
      </c>
      <c r="F748" s="93" t="str">
        <f>IF($I$1&lt;&gt;"y", "", IF(A749="", "", IFERROR(LOOKUP(2,1/(COUNTIF($F$2:F747,get_country)=0),get_country), "")))</f>
        <v/>
      </c>
      <c r="G748" s="93" t="str">
        <f t="shared" si="33"/>
        <v/>
      </c>
      <c r="H748" s="67" t="str">
        <f t="array" aca="1" ref="H748" ca="1">IF($I$1&lt;&gt;"y", "", IFERROR(INDEX(countrylistsize,MATCH(SMALL(NOT(countrylistsize="")*IF(ISNUMBER(countrylistsize),COUNTIF(countrylistsize,"&lt;="&amp;countrylistsize),COUNTIF(countrylistsize,"&lt;="&amp;countrylistsize)+SUM(ISNUMBER(countrylistsize))),ROWS(F$3:F748)+SUM(ISBLANK(countrylistsize))),NOT(countrylistsize="")*IF(ISNUMBER(countrylistsize),COUNTIF(countrylistsize,"&lt;="&amp;countrylistsize),COUNTIF(countrylistsize,"&lt;="&amp;countrylistsize)+SUM(ISNUMBER(countrylistsize))),0)), ""))</f>
        <v/>
      </c>
      <c r="I748" s="70"/>
      <c r="J748" s="67" t="str">
        <f t="array" aca="1" ref="J748" ca="1">IF($I$1&lt;&gt;"y", "", IFERROR(INDEX(admin1listsize,MATCH(SMALL(NOT(admin1listsize="")*IF(ISNUMBER(admin1listsize),COUNTIF(admin1listsize,"&lt;="&amp;admin1listsize),COUNTIF(admin1listsize,"&lt;="&amp;admin1listsize)+SUM(ISNUMBER(admin1listsize))),ROWS(D$3:D748)+SUM(ISBLANK(admin1listsize))),NOT(admin1listsize="")*IF(ISNUMBER(admin1listsize),COUNTIF(admin1listsize,"&lt;="&amp;admin1listsize),COUNTIF(admin1listsize,"&lt;="&amp;admin1listsize)+SUM(ISNUMBER(admin1listsize))),0)), ""))</f>
        <v/>
      </c>
      <c r="K748" s="71"/>
    </row>
    <row r="749" spans="1:11" s="1" customFormat="1" x14ac:dyDescent="0.25">
      <c r="A749" s="93" t="str">
        <f>IF($I$1&lt;&gt;"y", "", IF(ISBLANK(DATA!D750),"",IF(ISBLANK(DATA!K750),"NO DATA",DATA!K750)))</f>
        <v/>
      </c>
      <c r="B749" s="93" t="str">
        <f>IF($I$1&lt;&gt;"y", "",IF(ISBLANK(DATA!D750),"", IF(ISBLANK(DATA!L750),"NO DATA",DATA!L750)))</f>
        <v/>
      </c>
      <c r="C749" s="93" t="str">
        <f t="shared" si="35"/>
        <v/>
      </c>
      <c r="D749" s="93" t="str">
        <f>IF($I$1&lt;&gt;"y", "", IF(C750="", "", IFERROR(LOOKUP(2,1/(COUNTIF($D$2:D748,mergednames)=0),mergednames), "")))</f>
        <v/>
      </c>
      <c r="E749" s="93" t="str">
        <f t="shared" si="34"/>
        <v/>
      </c>
      <c r="F749" s="93" t="str">
        <f>IF($I$1&lt;&gt;"y", "", IF(A750="", "", IFERROR(LOOKUP(2,1/(COUNTIF($F$2:F748,get_country)=0),get_country), "")))</f>
        <v/>
      </c>
      <c r="G749" s="93" t="str">
        <f t="shared" si="33"/>
        <v/>
      </c>
      <c r="H749" s="67" t="str">
        <f t="array" aca="1" ref="H749" ca="1">IF($I$1&lt;&gt;"y", "", IFERROR(INDEX(countrylistsize,MATCH(SMALL(NOT(countrylistsize="")*IF(ISNUMBER(countrylistsize),COUNTIF(countrylistsize,"&lt;="&amp;countrylistsize),COUNTIF(countrylistsize,"&lt;="&amp;countrylistsize)+SUM(ISNUMBER(countrylistsize))),ROWS(F$3:F749)+SUM(ISBLANK(countrylistsize))),NOT(countrylistsize="")*IF(ISNUMBER(countrylistsize),COUNTIF(countrylistsize,"&lt;="&amp;countrylistsize),COUNTIF(countrylistsize,"&lt;="&amp;countrylistsize)+SUM(ISNUMBER(countrylistsize))),0)), ""))</f>
        <v/>
      </c>
      <c r="I749" s="70"/>
      <c r="J749" s="67" t="str">
        <f t="array" aca="1" ref="J749" ca="1">IF($I$1&lt;&gt;"y", "", IFERROR(INDEX(admin1listsize,MATCH(SMALL(NOT(admin1listsize="")*IF(ISNUMBER(admin1listsize),COUNTIF(admin1listsize,"&lt;="&amp;admin1listsize),COUNTIF(admin1listsize,"&lt;="&amp;admin1listsize)+SUM(ISNUMBER(admin1listsize))),ROWS(D$3:D749)+SUM(ISBLANK(admin1listsize))),NOT(admin1listsize="")*IF(ISNUMBER(admin1listsize),COUNTIF(admin1listsize,"&lt;="&amp;admin1listsize),COUNTIF(admin1listsize,"&lt;="&amp;admin1listsize)+SUM(ISNUMBER(admin1listsize))),0)), ""))</f>
        <v/>
      </c>
      <c r="K749" s="71"/>
    </row>
    <row r="750" spans="1:11" s="1" customFormat="1" x14ac:dyDescent="0.25">
      <c r="A750" s="93" t="str">
        <f>IF($I$1&lt;&gt;"y", "", IF(ISBLANK(DATA!D751),"",IF(ISBLANK(DATA!K751),"NO DATA",DATA!K751)))</f>
        <v/>
      </c>
      <c r="B750" s="93" t="str">
        <f>IF($I$1&lt;&gt;"y", "",IF(ISBLANK(DATA!D751),"", IF(ISBLANK(DATA!L751),"NO DATA",DATA!L751)))</f>
        <v/>
      </c>
      <c r="C750" s="93" t="str">
        <f t="shared" si="35"/>
        <v/>
      </c>
      <c r="D750" s="93" t="str">
        <f>IF($I$1&lt;&gt;"y", "", IF(C751="", "", IFERROR(LOOKUP(2,1/(COUNTIF($D$2:D749,mergednames)=0),mergednames), "")))</f>
        <v/>
      </c>
      <c r="E750" s="93" t="str">
        <f t="shared" si="34"/>
        <v/>
      </c>
      <c r="F750" s="93" t="str">
        <f>IF($I$1&lt;&gt;"y", "", IF(A751="", "", IFERROR(LOOKUP(2,1/(COUNTIF($F$2:F749,get_country)=0),get_country), "")))</f>
        <v/>
      </c>
      <c r="G750" s="93" t="str">
        <f t="shared" si="33"/>
        <v/>
      </c>
      <c r="H750" s="67" t="str">
        <f t="array" aca="1" ref="H750" ca="1">IF($I$1&lt;&gt;"y", "", IFERROR(INDEX(countrylistsize,MATCH(SMALL(NOT(countrylistsize="")*IF(ISNUMBER(countrylistsize),COUNTIF(countrylistsize,"&lt;="&amp;countrylistsize),COUNTIF(countrylistsize,"&lt;="&amp;countrylistsize)+SUM(ISNUMBER(countrylistsize))),ROWS(F$3:F750)+SUM(ISBLANK(countrylistsize))),NOT(countrylistsize="")*IF(ISNUMBER(countrylistsize),COUNTIF(countrylistsize,"&lt;="&amp;countrylistsize),COUNTIF(countrylistsize,"&lt;="&amp;countrylistsize)+SUM(ISNUMBER(countrylistsize))),0)), ""))</f>
        <v/>
      </c>
      <c r="I750" s="70"/>
      <c r="J750" s="67" t="str">
        <f t="array" aca="1" ref="J750" ca="1">IF($I$1&lt;&gt;"y", "", IFERROR(INDEX(admin1listsize,MATCH(SMALL(NOT(admin1listsize="")*IF(ISNUMBER(admin1listsize),COUNTIF(admin1listsize,"&lt;="&amp;admin1listsize),COUNTIF(admin1listsize,"&lt;="&amp;admin1listsize)+SUM(ISNUMBER(admin1listsize))),ROWS(D$3:D750)+SUM(ISBLANK(admin1listsize))),NOT(admin1listsize="")*IF(ISNUMBER(admin1listsize),COUNTIF(admin1listsize,"&lt;="&amp;admin1listsize),COUNTIF(admin1listsize,"&lt;="&amp;admin1listsize)+SUM(ISNUMBER(admin1listsize))),0)), ""))</f>
        <v/>
      </c>
      <c r="K750" s="71"/>
    </row>
    <row r="751" spans="1:11" s="1" customFormat="1" x14ac:dyDescent="0.25">
      <c r="A751" s="93" t="str">
        <f>IF($I$1&lt;&gt;"y", "", IF(ISBLANK(DATA!D752),"",IF(ISBLANK(DATA!K752),"NO DATA",DATA!K752)))</f>
        <v/>
      </c>
      <c r="B751" s="93" t="str">
        <f>IF($I$1&lt;&gt;"y", "",IF(ISBLANK(DATA!D752),"", IF(ISBLANK(DATA!L752),"NO DATA",DATA!L752)))</f>
        <v/>
      </c>
      <c r="C751" s="93" t="str">
        <f t="shared" si="35"/>
        <v/>
      </c>
      <c r="D751" s="93" t="str">
        <f>IF($I$1&lt;&gt;"y", "", IF(C752="", "", IFERROR(LOOKUP(2,1/(COUNTIF($D$2:D750,mergednames)=0),mergednames), "")))</f>
        <v/>
      </c>
      <c r="E751" s="93" t="str">
        <f t="shared" si="34"/>
        <v/>
      </c>
      <c r="F751" s="93" t="str">
        <f>IF($I$1&lt;&gt;"y", "", IF(A752="", "", IFERROR(LOOKUP(2,1/(COUNTIF($F$2:F750,get_country)=0),get_country), "")))</f>
        <v/>
      </c>
      <c r="G751" s="93" t="str">
        <f t="shared" si="33"/>
        <v/>
      </c>
      <c r="H751" s="67" t="str">
        <f t="array" aca="1" ref="H751" ca="1">IF($I$1&lt;&gt;"y", "", IFERROR(INDEX(countrylistsize,MATCH(SMALL(NOT(countrylistsize="")*IF(ISNUMBER(countrylistsize),COUNTIF(countrylistsize,"&lt;="&amp;countrylistsize),COUNTIF(countrylistsize,"&lt;="&amp;countrylistsize)+SUM(ISNUMBER(countrylistsize))),ROWS(F$3:F751)+SUM(ISBLANK(countrylistsize))),NOT(countrylistsize="")*IF(ISNUMBER(countrylistsize),COUNTIF(countrylistsize,"&lt;="&amp;countrylistsize),COUNTIF(countrylistsize,"&lt;="&amp;countrylistsize)+SUM(ISNUMBER(countrylistsize))),0)), ""))</f>
        <v/>
      </c>
      <c r="I751" s="70"/>
      <c r="J751" s="67" t="str">
        <f t="array" aca="1" ref="J751" ca="1">IF($I$1&lt;&gt;"y", "", IFERROR(INDEX(admin1listsize,MATCH(SMALL(NOT(admin1listsize="")*IF(ISNUMBER(admin1listsize),COUNTIF(admin1listsize,"&lt;="&amp;admin1listsize),COUNTIF(admin1listsize,"&lt;="&amp;admin1listsize)+SUM(ISNUMBER(admin1listsize))),ROWS(D$3:D751)+SUM(ISBLANK(admin1listsize))),NOT(admin1listsize="")*IF(ISNUMBER(admin1listsize),COUNTIF(admin1listsize,"&lt;="&amp;admin1listsize),COUNTIF(admin1listsize,"&lt;="&amp;admin1listsize)+SUM(ISNUMBER(admin1listsize))),0)), ""))</f>
        <v/>
      </c>
      <c r="K751" s="71"/>
    </row>
    <row r="752" spans="1:11" s="1" customFormat="1" x14ac:dyDescent="0.25">
      <c r="A752" s="93" t="str">
        <f>IF($I$1&lt;&gt;"y", "", IF(ISBLANK(DATA!D753),"",IF(ISBLANK(DATA!K753),"NO DATA",DATA!K753)))</f>
        <v/>
      </c>
      <c r="B752" s="93" t="str">
        <f>IF($I$1&lt;&gt;"y", "",IF(ISBLANK(DATA!D753),"", IF(ISBLANK(DATA!L753),"NO DATA",DATA!L753)))</f>
        <v/>
      </c>
      <c r="C752" s="93" t="str">
        <f t="shared" si="35"/>
        <v/>
      </c>
      <c r="D752" s="93" t="str">
        <f>IF($I$1&lt;&gt;"y", "", IF(C753="", "", IFERROR(LOOKUP(2,1/(COUNTIF($D$2:D751,mergednames)=0),mergednames), "")))</f>
        <v/>
      </c>
      <c r="E752" s="93" t="str">
        <f t="shared" si="34"/>
        <v/>
      </c>
      <c r="F752" s="93" t="str">
        <f>IF($I$1&lt;&gt;"y", "", IF(A753="", "", IFERROR(LOOKUP(2,1/(COUNTIF($F$2:F751,get_country)=0),get_country), "")))</f>
        <v/>
      </c>
      <c r="G752" s="93" t="str">
        <f t="shared" si="33"/>
        <v/>
      </c>
      <c r="H752" s="67" t="str">
        <f t="array" aca="1" ref="H752" ca="1">IF($I$1&lt;&gt;"y", "", IFERROR(INDEX(countrylistsize,MATCH(SMALL(NOT(countrylistsize="")*IF(ISNUMBER(countrylistsize),COUNTIF(countrylistsize,"&lt;="&amp;countrylistsize),COUNTIF(countrylistsize,"&lt;="&amp;countrylistsize)+SUM(ISNUMBER(countrylistsize))),ROWS(F$3:F752)+SUM(ISBLANK(countrylistsize))),NOT(countrylistsize="")*IF(ISNUMBER(countrylistsize),COUNTIF(countrylistsize,"&lt;="&amp;countrylistsize),COUNTIF(countrylistsize,"&lt;="&amp;countrylistsize)+SUM(ISNUMBER(countrylistsize))),0)), ""))</f>
        <v/>
      </c>
      <c r="I752" s="70"/>
      <c r="J752" s="67" t="str">
        <f t="array" aca="1" ref="J752" ca="1">IF($I$1&lt;&gt;"y", "", IFERROR(INDEX(admin1listsize,MATCH(SMALL(NOT(admin1listsize="")*IF(ISNUMBER(admin1listsize),COUNTIF(admin1listsize,"&lt;="&amp;admin1listsize),COUNTIF(admin1listsize,"&lt;="&amp;admin1listsize)+SUM(ISNUMBER(admin1listsize))),ROWS(D$3:D752)+SUM(ISBLANK(admin1listsize))),NOT(admin1listsize="")*IF(ISNUMBER(admin1listsize),COUNTIF(admin1listsize,"&lt;="&amp;admin1listsize),COUNTIF(admin1listsize,"&lt;="&amp;admin1listsize)+SUM(ISNUMBER(admin1listsize))),0)), ""))</f>
        <v/>
      </c>
      <c r="K752" s="71"/>
    </row>
    <row r="753" spans="1:11" s="1" customFormat="1" x14ac:dyDescent="0.25">
      <c r="A753" s="93" t="str">
        <f>IF($I$1&lt;&gt;"y", "", IF(ISBLANK(DATA!D754),"",IF(ISBLANK(DATA!K754),"NO DATA",DATA!K754)))</f>
        <v/>
      </c>
      <c r="B753" s="93" t="str">
        <f>IF($I$1&lt;&gt;"y", "",IF(ISBLANK(DATA!D754),"", IF(ISBLANK(DATA!L754),"NO DATA",DATA!L754)))</f>
        <v/>
      </c>
      <c r="C753" s="93" t="str">
        <f t="shared" si="35"/>
        <v/>
      </c>
      <c r="D753" s="93" t="str">
        <f>IF($I$1&lt;&gt;"y", "", IF(C754="", "", IFERROR(LOOKUP(2,1/(COUNTIF($D$2:D752,mergednames)=0),mergednames), "")))</f>
        <v/>
      </c>
      <c r="E753" s="93" t="str">
        <f t="shared" si="34"/>
        <v/>
      </c>
      <c r="F753" s="93" t="str">
        <f>IF($I$1&lt;&gt;"y", "", IF(A754="", "", IFERROR(LOOKUP(2,1/(COUNTIF($F$2:F752,get_country)=0),get_country), "")))</f>
        <v/>
      </c>
      <c r="G753" s="93" t="str">
        <f t="shared" si="33"/>
        <v/>
      </c>
      <c r="H753" s="67" t="str">
        <f t="array" aca="1" ref="H753" ca="1">IF($I$1&lt;&gt;"y", "", IFERROR(INDEX(countrylistsize,MATCH(SMALL(NOT(countrylistsize="")*IF(ISNUMBER(countrylistsize),COUNTIF(countrylistsize,"&lt;="&amp;countrylistsize),COUNTIF(countrylistsize,"&lt;="&amp;countrylistsize)+SUM(ISNUMBER(countrylistsize))),ROWS(F$3:F753)+SUM(ISBLANK(countrylistsize))),NOT(countrylistsize="")*IF(ISNUMBER(countrylistsize),COUNTIF(countrylistsize,"&lt;="&amp;countrylistsize),COUNTIF(countrylistsize,"&lt;="&amp;countrylistsize)+SUM(ISNUMBER(countrylistsize))),0)), ""))</f>
        <v/>
      </c>
      <c r="I753" s="70"/>
      <c r="J753" s="67" t="str">
        <f t="array" aca="1" ref="J753" ca="1">IF($I$1&lt;&gt;"y", "", IFERROR(INDEX(admin1listsize,MATCH(SMALL(NOT(admin1listsize="")*IF(ISNUMBER(admin1listsize),COUNTIF(admin1listsize,"&lt;="&amp;admin1listsize),COUNTIF(admin1listsize,"&lt;="&amp;admin1listsize)+SUM(ISNUMBER(admin1listsize))),ROWS(D$3:D753)+SUM(ISBLANK(admin1listsize))),NOT(admin1listsize="")*IF(ISNUMBER(admin1listsize),COUNTIF(admin1listsize,"&lt;="&amp;admin1listsize),COUNTIF(admin1listsize,"&lt;="&amp;admin1listsize)+SUM(ISNUMBER(admin1listsize))),0)), ""))</f>
        <v/>
      </c>
      <c r="K753" s="71"/>
    </row>
    <row r="754" spans="1:11" s="1" customFormat="1" x14ac:dyDescent="0.25">
      <c r="A754" s="93" t="str">
        <f>IF($I$1&lt;&gt;"y", "", IF(ISBLANK(DATA!D755),"",IF(ISBLANK(DATA!K755),"NO DATA",DATA!K755)))</f>
        <v/>
      </c>
      <c r="B754" s="93" t="str">
        <f>IF($I$1&lt;&gt;"y", "",IF(ISBLANK(DATA!D755),"", IF(ISBLANK(DATA!L755),"NO DATA",DATA!L755)))</f>
        <v/>
      </c>
      <c r="C754" s="93" t="str">
        <f t="shared" si="35"/>
        <v/>
      </c>
      <c r="D754" s="93" t="str">
        <f>IF($I$1&lt;&gt;"y", "", IF(C755="", "", IFERROR(LOOKUP(2,1/(COUNTIF($D$2:D753,mergednames)=0),mergednames), "")))</f>
        <v/>
      </c>
      <c r="E754" s="93" t="str">
        <f t="shared" si="34"/>
        <v/>
      </c>
      <c r="F754" s="93" t="str">
        <f>IF($I$1&lt;&gt;"y", "", IF(A755="", "", IFERROR(LOOKUP(2,1/(COUNTIF($F$2:F753,get_country)=0),get_country), "")))</f>
        <v/>
      </c>
      <c r="G754" s="93" t="str">
        <f t="shared" si="33"/>
        <v/>
      </c>
      <c r="H754" s="67" t="str">
        <f t="array" aca="1" ref="H754" ca="1">IF($I$1&lt;&gt;"y", "", IFERROR(INDEX(countrylistsize,MATCH(SMALL(NOT(countrylistsize="")*IF(ISNUMBER(countrylistsize),COUNTIF(countrylistsize,"&lt;="&amp;countrylistsize),COUNTIF(countrylistsize,"&lt;="&amp;countrylistsize)+SUM(ISNUMBER(countrylistsize))),ROWS(F$3:F754)+SUM(ISBLANK(countrylistsize))),NOT(countrylistsize="")*IF(ISNUMBER(countrylistsize),COUNTIF(countrylistsize,"&lt;="&amp;countrylistsize),COUNTIF(countrylistsize,"&lt;="&amp;countrylistsize)+SUM(ISNUMBER(countrylistsize))),0)), ""))</f>
        <v/>
      </c>
      <c r="I754" s="70"/>
      <c r="J754" s="67" t="str">
        <f t="array" aca="1" ref="J754" ca="1">IF($I$1&lt;&gt;"y", "", IFERROR(INDEX(admin1listsize,MATCH(SMALL(NOT(admin1listsize="")*IF(ISNUMBER(admin1listsize),COUNTIF(admin1listsize,"&lt;="&amp;admin1listsize),COUNTIF(admin1listsize,"&lt;="&amp;admin1listsize)+SUM(ISNUMBER(admin1listsize))),ROWS(D$3:D754)+SUM(ISBLANK(admin1listsize))),NOT(admin1listsize="")*IF(ISNUMBER(admin1listsize),COUNTIF(admin1listsize,"&lt;="&amp;admin1listsize),COUNTIF(admin1listsize,"&lt;="&amp;admin1listsize)+SUM(ISNUMBER(admin1listsize))),0)), ""))</f>
        <v/>
      </c>
      <c r="K754" s="71"/>
    </row>
    <row r="755" spans="1:11" s="1" customFormat="1" x14ac:dyDescent="0.25">
      <c r="A755" s="93" t="str">
        <f>IF($I$1&lt;&gt;"y", "", IF(ISBLANK(DATA!D756),"",IF(ISBLANK(DATA!K756),"NO DATA",DATA!K756)))</f>
        <v/>
      </c>
      <c r="B755" s="93" t="str">
        <f>IF($I$1&lt;&gt;"y", "",IF(ISBLANK(DATA!D756),"", IF(ISBLANK(DATA!L756),"NO DATA",DATA!L756)))</f>
        <v/>
      </c>
      <c r="C755" s="93" t="str">
        <f t="shared" si="35"/>
        <v/>
      </c>
      <c r="D755" s="93" t="str">
        <f>IF($I$1&lt;&gt;"y", "", IF(C756="", "", IFERROR(LOOKUP(2,1/(COUNTIF($D$2:D754,mergednames)=0),mergednames), "")))</f>
        <v/>
      </c>
      <c r="E755" s="93" t="str">
        <f t="shared" si="34"/>
        <v/>
      </c>
      <c r="F755" s="93" t="str">
        <f>IF($I$1&lt;&gt;"y", "", IF(A756="", "", IFERROR(LOOKUP(2,1/(COUNTIF($F$2:F754,get_country)=0),get_country), "")))</f>
        <v/>
      </c>
      <c r="G755" s="93" t="str">
        <f t="shared" si="33"/>
        <v/>
      </c>
      <c r="H755" s="67" t="str">
        <f t="array" aca="1" ref="H755" ca="1">IF($I$1&lt;&gt;"y", "", IFERROR(INDEX(countrylistsize,MATCH(SMALL(NOT(countrylistsize="")*IF(ISNUMBER(countrylistsize),COUNTIF(countrylistsize,"&lt;="&amp;countrylistsize),COUNTIF(countrylistsize,"&lt;="&amp;countrylistsize)+SUM(ISNUMBER(countrylistsize))),ROWS(F$3:F755)+SUM(ISBLANK(countrylistsize))),NOT(countrylistsize="")*IF(ISNUMBER(countrylistsize),COUNTIF(countrylistsize,"&lt;="&amp;countrylistsize),COUNTIF(countrylistsize,"&lt;="&amp;countrylistsize)+SUM(ISNUMBER(countrylistsize))),0)), ""))</f>
        <v/>
      </c>
      <c r="I755" s="70"/>
      <c r="J755" s="67" t="str">
        <f t="array" aca="1" ref="J755" ca="1">IF($I$1&lt;&gt;"y", "", IFERROR(INDEX(admin1listsize,MATCH(SMALL(NOT(admin1listsize="")*IF(ISNUMBER(admin1listsize),COUNTIF(admin1listsize,"&lt;="&amp;admin1listsize),COUNTIF(admin1listsize,"&lt;="&amp;admin1listsize)+SUM(ISNUMBER(admin1listsize))),ROWS(D$3:D755)+SUM(ISBLANK(admin1listsize))),NOT(admin1listsize="")*IF(ISNUMBER(admin1listsize),COUNTIF(admin1listsize,"&lt;="&amp;admin1listsize),COUNTIF(admin1listsize,"&lt;="&amp;admin1listsize)+SUM(ISNUMBER(admin1listsize))),0)), ""))</f>
        <v/>
      </c>
      <c r="K755" s="71"/>
    </row>
    <row r="756" spans="1:11" s="1" customFormat="1" x14ac:dyDescent="0.25">
      <c r="A756" s="93" t="str">
        <f>IF($I$1&lt;&gt;"y", "", IF(ISBLANK(DATA!D757),"",IF(ISBLANK(DATA!K757),"NO DATA",DATA!K757)))</f>
        <v/>
      </c>
      <c r="B756" s="93" t="str">
        <f>IF($I$1&lt;&gt;"y", "",IF(ISBLANK(DATA!D757),"", IF(ISBLANK(DATA!L757),"NO DATA",DATA!L757)))</f>
        <v/>
      </c>
      <c r="C756" s="93" t="str">
        <f t="shared" si="35"/>
        <v/>
      </c>
      <c r="D756" s="93" t="str">
        <f>IF($I$1&lt;&gt;"y", "", IF(C757="", "", IFERROR(LOOKUP(2,1/(COUNTIF($D$2:D755,mergednames)=0),mergednames), "")))</f>
        <v/>
      </c>
      <c r="E756" s="93" t="str">
        <f t="shared" si="34"/>
        <v/>
      </c>
      <c r="F756" s="93" t="str">
        <f>IF($I$1&lt;&gt;"y", "", IF(A757="", "", IFERROR(LOOKUP(2,1/(COUNTIF($F$2:F755,get_country)=0),get_country), "")))</f>
        <v/>
      </c>
      <c r="G756" s="93" t="str">
        <f t="shared" si="33"/>
        <v/>
      </c>
      <c r="H756" s="67" t="str">
        <f t="array" aca="1" ref="H756" ca="1">IF($I$1&lt;&gt;"y", "", IFERROR(INDEX(countrylistsize,MATCH(SMALL(NOT(countrylistsize="")*IF(ISNUMBER(countrylistsize),COUNTIF(countrylistsize,"&lt;="&amp;countrylistsize),COUNTIF(countrylistsize,"&lt;="&amp;countrylistsize)+SUM(ISNUMBER(countrylistsize))),ROWS(F$3:F756)+SUM(ISBLANK(countrylistsize))),NOT(countrylistsize="")*IF(ISNUMBER(countrylistsize),COUNTIF(countrylistsize,"&lt;="&amp;countrylistsize),COUNTIF(countrylistsize,"&lt;="&amp;countrylistsize)+SUM(ISNUMBER(countrylistsize))),0)), ""))</f>
        <v/>
      </c>
      <c r="I756" s="70"/>
      <c r="J756" s="67" t="str">
        <f t="array" aca="1" ref="J756" ca="1">IF($I$1&lt;&gt;"y", "", IFERROR(INDEX(admin1listsize,MATCH(SMALL(NOT(admin1listsize="")*IF(ISNUMBER(admin1listsize),COUNTIF(admin1listsize,"&lt;="&amp;admin1listsize),COUNTIF(admin1listsize,"&lt;="&amp;admin1listsize)+SUM(ISNUMBER(admin1listsize))),ROWS(D$3:D756)+SUM(ISBLANK(admin1listsize))),NOT(admin1listsize="")*IF(ISNUMBER(admin1listsize),COUNTIF(admin1listsize,"&lt;="&amp;admin1listsize),COUNTIF(admin1listsize,"&lt;="&amp;admin1listsize)+SUM(ISNUMBER(admin1listsize))),0)), ""))</f>
        <v/>
      </c>
      <c r="K756" s="71"/>
    </row>
    <row r="757" spans="1:11" s="1" customFormat="1" x14ac:dyDescent="0.25">
      <c r="A757" s="93" t="str">
        <f>IF($I$1&lt;&gt;"y", "", IF(ISBLANK(DATA!D758),"",IF(ISBLANK(DATA!K758),"NO DATA",DATA!K758)))</f>
        <v/>
      </c>
      <c r="B757" s="93" t="str">
        <f>IF($I$1&lt;&gt;"y", "",IF(ISBLANK(DATA!D758),"", IF(ISBLANK(DATA!L758),"NO DATA",DATA!L758)))</f>
        <v/>
      </c>
      <c r="C757" s="93" t="str">
        <f t="shared" si="35"/>
        <v/>
      </c>
      <c r="D757" s="93" t="str">
        <f>IF($I$1&lt;&gt;"y", "", IF(C758="", "", IFERROR(LOOKUP(2,1/(COUNTIF($D$2:D756,mergednames)=0),mergednames), "")))</f>
        <v/>
      </c>
      <c r="E757" s="93" t="str">
        <f t="shared" si="34"/>
        <v/>
      </c>
      <c r="F757" s="93" t="str">
        <f>IF($I$1&lt;&gt;"y", "", IF(A758="", "", IFERROR(LOOKUP(2,1/(COUNTIF($F$2:F756,get_country)=0),get_country), "")))</f>
        <v/>
      </c>
      <c r="G757" s="93" t="str">
        <f t="shared" si="33"/>
        <v/>
      </c>
      <c r="H757" s="67" t="str">
        <f t="array" aca="1" ref="H757" ca="1">IF($I$1&lt;&gt;"y", "", IFERROR(INDEX(countrylistsize,MATCH(SMALL(NOT(countrylistsize="")*IF(ISNUMBER(countrylistsize),COUNTIF(countrylistsize,"&lt;="&amp;countrylistsize),COUNTIF(countrylistsize,"&lt;="&amp;countrylistsize)+SUM(ISNUMBER(countrylistsize))),ROWS(F$3:F757)+SUM(ISBLANK(countrylistsize))),NOT(countrylistsize="")*IF(ISNUMBER(countrylistsize),COUNTIF(countrylistsize,"&lt;="&amp;countrylistsize),COUNTIF(countrylistsize,"&lt;="&amp;countrylistsize)+SUM(ISNUMBER(countrylistsize))),0)), ""))</f>
        <v/>
      </c>
      <c r="I757" s="70"/>
      <c r="J757" s="67" t="str">
        <f t="array" aca="1" ref="J757" ca="1">IF($I$1&lt;&gt;"y", "", IFERROR(INDEX(admin1listsize,MATCH(SMALL(NOT(admin1listsize="")*IF(ISNUMBER(admin1listsize),COUNTIF(admin1listsize,"&lt;="&amp;admin1listsize),COUNTIF(admin1listsize,"&lt;="&amp;admin1listsize)+SUM(ISNUMBER(admin1listsize))),ROWS(D$3:D757)+SUM(ISBLANK(admin1listsize))),NOT(admin1listsize="")*IF(ISNUMBER(admin1listsize),COUNTIF(admin1listsize,"&lt;="&amp;admin1listsize),COUNTIF(admin1listsize,"&lt;="&amp;admin1listsize)+SUM(ISNUMBER(admin1listsize))),0)), ""))</f>
        <v/>
      </c>
      <c r="K757" s="71"/>
    </row>
    <row r="758" spans="1:11" s="1" customFormat="1" x14ac:dyDescent="0.25">
      <c r="A758" s="93" t="str">
        <f>IF($I$1&lt;&gt;"y", "", IF(ISBLANK(DATA!D759),"",IF(ISBLANK(DATA!K759),"NO DATA",DATA!K759)))</f>
        <v/>
      </c>
      <c r="B758" s="93" t="str">
        <f>IF($I$1&lt;&gt;"y", "",IF(ISBLANK(DATA!D759),"", IF(ISBLANK(DATA!L759),"NO DATA",DATA!L759)))</f>
        <v/>
      </c>
      <c r="C758" s="93" t="str">
        <f t="shared" si="35"/>
        <v/>
      </c>
      <c r="D758" s="93" t="str">
        <f>IF($I$1&lt;&gt;"y", "", IF(C759="", "", IFERROR(LOOKUP(2,1/(COUNTIF($D$2:D757,mergednames)=0),mergednames), "")))</f>
        <v/>
      </c>
      <c r="E758" s="93" t="str">
        <f t="shared" si="34"/>
        <v/>
      </c>
      <c r="F758" s="93" t="str">
        <f>IF($I$1&lt;&gt;"y", "", IF(A759="", "", IFERROR(LOOKUP(2,1/(COUNTIF($F$2:F757,get_country)=0),get_country), "")))</f>
        <v/>
      </c>
      <c r="G758" s="93" t="str">
        <f t="shared" si="33"/>
        <v/>
      </c>
      <c r="H758" s="67" t="str">
        <f t="array" aca="1" ref="H758" ca="1">IF($I$1&lt;&gt;"y", "", IFERROR(INDEX(countrylistsize,MATCH(SMALL(NOT(countrylistsize="")*IF(ISNUMBER(countrylistsize),COUNTIF(countrylistsize,"&lt;="&amp;countrylistsize),COUNTIF(countrylistsize,"&lt;="&amp;countrylistsize)+SUM(ISNUMBER(countrylistsize))),ROWS(F$3:F758)+SUM(ISBLANK(countrylistsize))),NOT(countrylistsize="")*IF(ISNUMBER(countrylistsize),COUNTIF(countrylistsize,"&lt;="&amp;countrylistsize),COUNTIF(countrylistsize,"&lt;="&amp;countrylistsize)+SUM(ISNUMBER(countrylistsize))),0)), ""))</f>
        <v/>
      </c>
      <c r="I758" s="70"/>
      <c r="J758" s="67" t="str">
        <f t="array" aca="1" ref="J758" ca="1">IF($I$1&lt;&gt;"y", "", IFERROR(INDEX(admin1listsize,MATCH(SMALL(NOT(admin1listsize="")*IF(ISNUMBER(admin1listsize),COUNTIF(admin1listsize,"&lt;="&amp;admin1listsize),COUNTIF(admin1listsize,"&lt;="&amp;admin1listsize)+SUM(ISNUMBER(admin1listsize))),ROWS(D$3:D758)+SUM(ISBLANK(admin1listsize))),NOT(admin1listsize="")*IF(ISNUMBER(admin1listsize),COUNTIF(admin1listsize,"&lt;="&amp;admin1listsize),COUNTIF(admin1listsize,"&lt;="&amp;admin1listsize)+SUM(ISNUMBER(admin1listsize))),0)), ""))</f>
        <v/>
      </c>
      <c r="K758" s="71"/>
    </row>
    <row r="759" spans="1:11" s="1" customFormat="1" x14ac:dyDescent="0.25">
      <c r="A759" s="93" t="str">
        <f>IF($I$1&lt;&gt;"y", "", IF(ISBLANK(DATA!D760),"",IF(ISBLANK(DATA!K760),"NO DATA",DATA!K760)))</f>
        <v/>
      </c>
      <c r="B759" s="93" t="str">
        <f>IF($I$1&lt;&gt;"y", "",IF(ISBLANK(DATA!D760),"", IF(ISBLANK(DATA!L760),"NO DATA",DATA!L760)))</f>
        <v/>
      </c>
      <c r="C759" s="93" t="str">
        <f t="shared" si="35"/>
        <v/>
      </c>
      <c r="D759" s="93" t="str">
        <f>IF($I$1&lt;&gt;"y", "", IF(C760="", "", IFERROR(LOOKUP(2,1/(COUNTIF($D$2:D758,mergednames)=0),mergednames), "")))</f>
        <v/>
      </c>
      <c r="E759" s="93" t="str">
        <f t="shared" si="34"/>
        <v/>
      </c>
      <c r="F759" s="93" t="str">
        <f>IF($I$1&lt;&gt;"y", "", IF(A760="", "", IFERROR(LOOKUP(2,1/(COUNTIF($F$2:F758,get_country)=0),get_country), "")))</f>
        <v/>
      </c>
      <c r="G759" s="93" t="str">
        <f t="shared" si="33"/>
        <v/>
      </c>
      <c r="H759" s="67" t="str">
        <f t="array" aca="1" ref="H759" ca="1">IF($I$1&lt;&gt;"y", "", IFERROR(INDEX(countrylistsize,MATCH(SMALL(NOT(countrylistsize="")*IF(ISNUMBER(countrylistsize),COUNTIF(countrylistsize,"&lt;="&amp;countrylistsize),COUNTIF(countrylistsize,"&lt;="&amp;countrylistsize)+SUM(ISNUMBER(countrylistsize))),ROWS(F$3:F759)+SUM(ISBLANK(countrylistsize))),NOT(countrylistsize="")*IF(ISNUMBER(countrylistsize),COUNTIF(countrylistsize,"&lt;="&amp;countrylistsize),COUNTIF(countrylistsize,"&lt;="&amp;countrylistsize)+SUM(ISNUMBER(countrylistsize))),0)), ""))</f>
        <v/>
      </c>
      <c r="I759" s="70"/>
      <c r="J759" s="67" t="str">
        <f t="array" aca="1" ref="J759" ca="1">IF($I$1&lt;&gt;"y", "", IFERROR(INDEX(admin1listsize,MATCH(SMALL(NOT(admin1listsize="")*IF(ISNUMBER(admin1listsize),COUNTIF(admin1listsize,"&lt;="&amp;admin1listsize),COUNTIF(admin1listsize,"&lt;="&amp;admin1listsize)+SUM(ISNUMBER(admin1listsize))),ROWS(D$3:D759)+SUM(ISBLANK(admin1listsize))),NOT(admin1listsize="")*IF(ISNUMBER(admin1listsize),COUNTIF(admin1listsize,"&lt;="&amp;admin1listsize),COUNTIF(admin1listsize,"&lt;="&amp;admin1listsize)+SUM(ISNUMBER(admin1listsize))),0)), ""))</f>
        <v/>
      </c>
      <c r="K759" s="71"/>
    </row>
    <row r="760" spans="1:11" s="1" customFormat="1" x14ac:dyDescent="0.25">
      <c r="A760" s="93" t="str">
        <f>IF($I$1&lt;&gt;"y", "", IF(ISBLANK(DATA!D761),"",IF(ISBLANK(DATA!K761),"NO DATA",DATA!K761)))</f>
        <v/>
      </c>
      <c r="B760" s="93" t="str">
        <f>IF($I$1&lt;&gt;"y", "",IF(ISBLANK(DATA!D761),"", IF(ISBLANK(DATA!L761),"NO DATA",DATA!L761)))</f>
        <v/>
      </c>
      <c r="C760" s="93" t="str">
        <f t="shared" si="35"/>
        <v/>
      </c>
      <c r="D760" s="93" t="str">
        <f>IF($I$1&lt;&gt;"y", "", IF(C761="", "", IFERROR(LOOKUP(2,1/(COUNTIF($D$2:D759,mergednames)=0),mergednames), "")))</f>
        <v/>
      </c>
      <c r="E760" s="93" t="str">
        <f t="shared" si="34"/>
        <v/>
      </c>
      <c r="F760" s="93" t="str">
        <f>IF($I$1&lt;&gt;"y", "", IF(A761="", "", IFERROR(LOOKUP(2,1/(COUNTIF($F$2:F759,get_country)=0),get_country), "")))</f>
        <v/>
      </c>
      <c r="G760" s="93" t="str">
        <f t="shared" si="33"/>
        <v/>
      </c>
      <c r="H760" s="67" t="str">
        <f t="array" aca="1" ref="H760" ca="1">IF($I$1&lt;&gt;"y", "", IFERROR(INDEX(countrylistsize,MATCH(SMALL(NOT(countrylistsize="")*IF(ISNUMBER(countrylistsize),COUNTIF(countrylistsize,"&lt;="&amp;countrylistsize),COUNTIF(countrylistsize,"&lt;="&amp;countrylistsize)+SUM(ISNUMBER(countrylistsize))),ROWS(F$3:F760)+SUM(ISBLANK(countrylistsize))),NOT(countrylistsize="")*IF(ISNUMBER(countrylistsize),COUNTIF(countrylistsize,"&lt;="&amp;countrylistsize),COUNTIF(countrylistsize,"&lt;="&amp;countrylistsize)+SUM(ISNUMBER(countrylistsize))),0)), ""))</f>
        <v/>
      </c>
      <c r="I760" s="70"/>
      <c r="J760" s="67" t="str">
        <f t="array" aca="1" ref="J760" ca="1">IF($I$1&lt;&gt;"y", "", IFERROR(INDEX(admin1listsize,MATCH(SMALL(NOT(admin1listsize="")*IF(ISNUMBER(admin1listsize),COUNTIF(admin1listsize,"&lt;="&amp;admin1listsize),COUNTIF(admin1listsize,"&lt;="&amp;admin1listsize)+SUM(ISNUMBER(admin1listsize))),ROWS(D$3:D760)+SUM(ISBLANK(admin1listsize))),NOT(admin1listsize="")*IF(ISNUMBER(admin1listsize),COUNTIF(admin1listsize,"&lt;="&amp;admin1listsize),COUNTIF(admin1listsize,"&lt;="&amp;admin1listsize)+SUM(ISNUMBER(admin1listsize))),0)), ""))</f>
        <v/>
      </c>
      <c r="K760" s="71"/>
    </row>
    <row r="761" spans="1:11" s="1" customFormat="1" x14ac:dyDescent="0.25">
      <c r="A761" s="93" t="str">
        <f>IF($I$1&lt;&gt;"y", "", IF(ISBLANK(DATA!D762),"",IF(ISBLANK(DATA!K762),"NO DATA",DATA!K762)))</f>
        <v/>
      </c>
      <c r="B761" s="93" t="str">
        <f>IF($I$1&lt;&gt;"y", "",IF(ISBLANK(DATA!D762),"", IF(ISBLANK(DATA!L762),"NO DATA",DATA!L762)))</f>
        <v/>
      </c>
      <c r="C761" s="93" t="str">
        <f t="shared" si="35"/>
        <v/>
      </c>
      <c r="D761" s="93" t="str">
        <f>IF($I$1&lt;&gt;"y", "", IF(C762="", "", IFERROR(LOOKUP(2,1/(COUNTIF($D$2:D760,mergednames)=0),mergednames), "")))</f>
        <v/>
      </c>
      <c r="E761" s="93" t="str">
        <f t="shared" si="34"/>
        <v/>
      </c>
      <c r="F761" s="93" t="str">
        <f>IF($I$1&lt;&gt;"y", "", IF(A762="", "", IFERROR(LOOKUP(2,1/(COUNTIF($F$2:F760,get_country)=0),get_country), "")))</f>
        <v/>
      </c>
      <c r="G761" s="93" t="str">
        <f t="shared" si="33"/>
        <v/>
      </c>
      <c r="H761" s="67" t="str">
        <f t="array" aca="1" ref="H761" ca="1">IF($I$1&lt;&gt;"y", "", IFERROR(INDEX(countrylistsize,MATCH(SMALL(NOT(countrylistsize="")*IF(ISNUMBER(countrylistsize),COUNTIF(countrylistsize,"&lt;="&amp;countrylistsize),COUNTIF(countrylistsize,"&lt;="&amp;countrylistsize)+SUM(ISNUMBER(countrylistsize))),ROWS(F$3:F761)+SUM(ISBLANK(countrylistsize))),NOT(countrylistsize="")*IF(ISNUMBER(countrylistsize),COUNTIF(countrylistsize,"&lt;="&amp;countrylistsize),COUNTIF(countrylistsize,"&lt;="&amp;countrylistsize)+SUM(ISNUMBER(countrylistsize))),0)), ""))</f>
        <v/>
      </c>
      <c r="I761" s="70"/>
      <c r="J761" s="67" t="str">
        <f t="array" aca="1" ref="J761" ca="1">IF($I$1&lt;&gt;"y", "", IFERROR(INDEX(admin1listsize,MATCH(SMALL(NOT(admin1listsize="")*IF(ISNUMBER(admin1listsize),COUNTIF(admin1listsize,"&lt;="&amp;admin1listsize),COUNTIF(admin1listsize,"&lt;="&amp;admin1listsize)+SUM(ISNUMBER(admin1listsize))),ROWS(D$3:D761)+SUM(ISBLANK(admin1listsize))),NOT(admin1listsize="")*IF(ISNUMBER(admin1listsize),COUNTIF(admin1listsize,"&lt;="&amp;admin1listsize),COUNTIF(admin1listsize,"&lt;="&amp;admin1listsize)+SUM(ISNUMBER(admin1listsize))),0)), ""))</f>
        <v/>
      </c>
      <c r="K761" s="71"/>
    </row>
    <row r="762" spans="1:11" s="1" customFormat="1" x14ac:dyDescent="0.25">
      <c r="A762" s="93" t="str">
        <f>IF($I$1&lt;&gt;"y", "", IF(ISBLANK(DATA!D763),"",IF(ISBLANK(DATA!K763),"NO DATA",DATA!K763)))</f>
        <v/>
      </c>
      <c r="B762" s="93" t="str">
        <f>IF($I$1&lt;&gt;"y", "",IF(ISBLANK(DATA!D763),"", IF(ISBLANK(DATA!L763),"NO DATA",DATA!L763)))</f>
        <v/>
      </c>
      <c r="C762" s="93" t="str">
        <f t="shared" si="35"/>
        <v/>
      </c>
      <c r="D762" s="93" t="str">
        <f>IF($I$1&lt;&gt;"y", "", IF(C763="", "", IFERROR(LOOKUP(2,1/(COUNTIF($D$2:D761,mergednames)=0),mergednames), "")))</f>
        <v/>
      </c>
      <c r="E762" s="93" t="str">
        <f t="shared" si="34"/>
        <v/>
      </c>
      <c r="F762" s="93" t="str">
        <f>IF($I$1&lt;&gt;"y", "", IF(A763="", "", IFERROR(LOOKUP(2,1/(COUNTIF($F$2:F761,get_country)=0),get_country), "")))</f>
        <v/>
      </c>
      <c r="G762" s="93" t="str">
        <f t="shared" si="33"/>
        <v/>
      </c>
      <c r="H762" s="67" t="str">
        <f t="array" aca="1" ref="H762" ca="1">IF($I$1&lt;&gt;"y", "", IFERROR(INDEX(countrylistsize,MATCH(SMALL(NOT(countrylistsize="")*IF(ISNUMBER(countrylistsize),COUNTIF(countrylistsize,"&lt;="&amp;countrylistsize),COUNTIF(countrylistsize,"&lt;="&amp;countrylistsize)+SUM(ISNUMBER(countrylistsize))),ROWS(F$3:F762)+SUM(ISBLANK(countrylistsize))),NOT(countrylistsize="")*IF(ISNUMBER(countrylistsize),COUNTIF(countrylistsize,"&lt;="&amp;countrylistsize),COUNTIF(countrylistsize,"&lt;="&amp;countrylistsize)+SUM(ISNUMBER(countrylistsize))),0)), ""))</f>
        <v/>
      </c>
      <c r="I762" s="70"/>
      <c r="J762" s="67" t="str">
        <f t="array" aca="1" ref="J762" ca="1">IF($I$1&lt;&gt;"y", "", IFERROR(INDEX(admin1listsize,MATCH(SMALL(NOT(admin1listsize="")*IF(ISNUMBER(admin1listsize),COUNTIF(admin1listsize,"&lt;="&amp;admin1listsize),COUNTIF(admin1listsize,"&lt;="&amp;admin1listsize)+SUM(ISNUMBER(admin1listsize))),ROWS(D$3:D762)+SUM(ISBLANK(admin1listsize))),NOT(admin1listsize="")*IF(ISNUMBER(admin1listsize),COUNTIF(admin1listsize,"&lt;="&amp;admin1listsize),COUNTIF(admin1listsize,"&lt;="&amp;admin1listsize)+SUM(ISNUMBER(admin1listsize))),0)), ""))</f>
        <v/>
      </c>
      <c r="K762" s="71"/>
    </row>
    <row r="763" spans="1:11" s="1" customFormat="1" x14ac:dyDescent="0.25">
      <c r="A763" s="93" t="str">
        <f>IF($I$1&lt;&gt;"y", "", IF(ISBLANK(DATA!D764),"",IF(ISBLANK(DATA!K764),"NO DATA",DATA!K764)))</f>
        <v/>
      </c>
      <c r="B763" s="93" t="str">
        <f>IF($I$1&lt;&gt;"y", "",IF(ISBLANK(DATA!D764),"", IF(ISBLANK(DATA!L764),"NO DATA",DATA!L764)))</f>
        <v/>
      </c>
      <c r="C763" s="93" t="str">
        <f t="shared" si="35"/>
        <v/>
      </c>
      <c r="D763" s="93" t="str">
        <f>IF($I$1&lt;&gt;"y", "", IF(C764="", "", IFERROR(LOOKUP(2,1/(COUNTIF($D$2:D762,mergednames)=0),mergednames), "")))</f>
        <v/>
      </c>
      <c r="E763" s="93" t="str">
        <f t="shared" si="34"/>
        <v/>
      </c>
      <c r="F763" s="93" t="str">
        <f>IF($I$1&lt;&gt;"y", "", IF(A764="", "", IFERROR(LOOKUP(2,1/(COUNTIF($F$2:F762,get_country)=0),get_country), "")))</f>
        <v/>
      </c>
      <c r="G763" s="93" t="str">
        <f t="shared" si="33"/>
        <v/>
      </c>
      <c r="H763" s="67" t="str">
        <f t="array" aca="1" ref="H763" ca="1">IF($I$1&lt;&gt;"y", "", IFERROR(INDEX(countrylistsize,MATCH(SMALL(NOT(countrylistsize="")*IF(ISNUMBER(countrylistsize),COUNTIF(countrylistsize,"&lt;="&amp;countrylistsize),COUNTIF(countrylistsize,"&lt;="&amp;countrylistsize)+SUM(ISNUMBER(countrylistsize))),ROWS(F$3:F763)+SUM(ISBLANK(countrylistsize))),NOT(countrylistsize="")*IF(ISNUMBER(countrylistsize),COUNTIF(countrylistsize,"&lt;="&amp;countrylistsize),COUNTIF(countrylistsize,"&lt;="&amp;countrylistsize)+SUM(ISNUMBER(countrylistsize))),0)), ""))</f>
        <v/>
      </c>
      <c r="I763" s="70"/>
      <c r="J763" s="67" t="str">
        <f t="array" aca="1" ref="J763" ca="1">IF($I$1&lt;&gt;"y", "", IFERROR(INDEX(admin1listsize,MATCH(SMALL(NOT(admin1listsize="")*IF(ISNUMBER(admin1listsize),COUNTIF(admin1listsize,"&lt;="&amp;admin1listsize),COUNTIF(admin1listsize,"&lt;="&amp;admin1listsize)+SUM(ISNUMBER(admin1listsize))),ROWS(D$3:D763)+SUM(ISBLANK(admin1listsize))),NOT(admin1listsize="")*IF(ISNUMBER(admin1listsize),COUNTIF(admin1listsize,"&lt;="&amp;admin1listsize),COUNTIF(admin1listsize,"&lt;="&amp;admin1listsize)+SUM(ISNUMBER(admin1listsize))),0)), ""))</f>
        <v/>
      </c>
      <c r="K763" s="71"/>
    </row>
    <row r="764" spans="1:11" s="1" customFormat="1" x14ac:dyDescent="0.25">
      <c r="A764" s="93" t="str">
        <f>IF($I$1&lt;&gt;"y", "", IF(ISBLANK(DATA!D765),"",IF(ISBLANK(DATA!K765),"NO DATA",DATA!K765)))</f>
        <v/>
      </c>
      <c r="B764" s="93" t="str">
        <f>IF($I$1&lt;&gt;"y", "",IF(ISBLANK(DATA!D765),"", IF(ISBLANK(DATA!L765),"NO DATA",DATA!L765)))</f>
        <v/>
      </c>
      <c r="C764" s="93" t="str">
        <f t="shared" si="35"/>
        <v/>
      </c>
      <c r="D764" s="93" t="str">
        <f>IF($I$1&lt;&gt;"y", "", IF(C765="", "", IFERROR(LOOKUP(2,1/(COUNTIF($D$2:D763,mergednames)=0),mergednames), "")))</f>
        <v/>
      </c>
      <c r="E764" s="93" t="str">
        <f t="shared" si="34"/>
        <v/>
      </c>
      <c r="F764" s="93" t="str">
        <f>IF($I$1&lt;&gt;"y", "", IF(A765="", "", IFERROR(LOOKUP(2,1/(COUNTIF($F$2:F763,get_country)=0),get_country), "")))</f>
        <v/>
      </c>
      <c r="G764" s="93" t="str">
        <f t="shared" si="33"/>
        <v/>
      </c>
      <c r="H764" s="67" t="str">
        <f t="array" aca="1" ref="H764" ca="1">IF($I$1&lt;&gt;"y", "", IFERROR(INDEX(countrylistsize,MATCH(SMALL(NOT(countrylistsize="")*IF(ISNUMBER(countrylistsize),COUNTIF(countrylistsize,"&lt;="&amp;countrylistsize),COUNTIF(countrylistsize,"&lt;="&amp;countrylistsize)+SUM(ISNUMBER(countrylistsize))),ROWS(F$3:F764)+SUM(ISBLANK(countrylistsize))),NOT(countrylistsize="")*IF(ISNUMBER(countrylistsize),COUNTIF(countrylistsize,"&lt;="&amp;countrylistsize),COUNTIF(countrylistsize,"&lt;="&amp;countrylistsize)+SUM(ISNUMBER(countrylistsize))),0)), ""))</f>
        <v/>
      </c>
      <c r="I764" s="70"/>
      <c r="J764" s="67" t="str">
        <f t="array" aca="1" ref="J764" ca="1">IF($I$1&lt;&gt;"y", "", IFERROR(INDEX(admin1listsize,MATCH(SMALL(NOT(admin1listsize="")*IF(ISNUMBER(admin1listsize),COUNTIF(admin1listsize,"&lt;="&amp;admin1listsize),COUNTIF(admin1listsize,"&lt;="&amp;admin1listsize)+SUM(ISNUMBER(admin1listsize))),ROWS(D$3:D764)+SUM(ISBLANK(admin1listsize))),NOT(admin1listsize="")*IF(ISNUMBER(admin1listsize),COUNTIF(admin1listsize,"&lt;="&amp;admin1listsize),COUNTIF(admin1listsize,"&lt;="&amp;admin1listsize)+SUM(ISNUMBER(admin1listsize))),0)), ""))</f>
        <v/>
      </c>
      <c r="K764" s="71"/>
    </row>
    <row r="765" spans="1:11" s="1" customFormat="1" x14ac:dyDescent="0.25">
      <c r="A765" s="93" t="str">
        <f>IF($I$1&lt;&gt;"y", "", IF(ISBLANK(DATA!D766),"",IF(ISBLANK(DATA!K766),"NO DATA",DATA!K766)))</f>
        <v/>
      </c>
      <c r="B765" s="93" t="str">
        <f>IF($I$1&lt;&gt;"y", "",IF(ISBLANK(DATA!D766),"", IF(ISBLANK(DATA!L766),"NO DATA",DATA!L766)))</f>
        <v/>
      </c>
      <c r="C765" s="93" t="str">
        <f t="shared" si="35"/>
        <v/>
      </c>
      <c r="D765" s="93" t="str">
        <f>IF($I$1&lt;&gt;"y", "", IF(C766="", "", IFERROR(LOOKUP(2,1/(COUNTIF($D$2:D764,mergednames)=0),mergednames), "")))</f>
        <v/>
      </c>
      <c r="E765" s="93" t="str">
        <f t="shared" si="34"/>
        <v/>
      </c>
      <c r="F765" s="93" t="str">
        <f>IF($I$1&lt;&gt;"y", "", IF(A766="", "", IFERROR(LOOKUP(2,1/(COUNTIF($F$2:F764,get_country)=0),get_country), "")))</f>
        <v/>
      </c>
      <c r="G765" s="93" t="str">
        <f t="shared" si="33"/>
        <v/>
      </c>
      <c r="H765" s="67" t="str">
        <f t="array" aca="1" ref="H765" ca="1">IF($I$1&lt;&gt;"y", "", IFERROR(INDEX(countrylistsize,MATCH(SMALL(NOT(countrylistsize="")*IF(ISNUMBER(countrylistsize),COUNTIF(countrylistsize,"&lt;="&amp;countrylistsize),COUNTIF(countrylistsize,"&lt;="&amp;countrylistsize)+SUM(ISNUMBER(countrylistsize))),ROWS(F$3:F765)+SUM(ISBLANK(countrylistsize))),NOT(countrylistsize="")*IF(ISNUMBER(countrylistsize),COUNTIF(countrylistsize,"&lt;="&amp;countrylistsize),COUNTIF(countrylistsize,"&lt;="&amp;countrylistsize)+SUM(ISNUMBER(countrylistsize))),0)), ""))</f>
        <v/>
      </c>
      <c r="I765" s="70"/>
      <c r="J765" s="67" t="str">
        <f t="array" aca="1" ref="J765" ca="1">IF($I$1&lt;&gt;"y", "", IFERROR(INDEX(admin1listsize,MATCH(SMALL(NOT(admin1listsize="")*IF(ISNUMBER(admin1listsize),COUNTIF(admin1listsize,"&lt;="&amp;admin1listsize),COUNTIF(admin1listsize,"&lt;="&amp;admin1listsize)+SUM(ISNUMBER(admin1listsize))),ROWS(D$3:D765)+SUM(ISBLANK(admin1listsize))),NOT(admin1listsize="")*IF(ISNUMBER(admin1listsize),COUNTIF(admin1listsize,"&lt;="&amp;admin1listsize),COUNTIF(admin1listsize,"&lt;="&amp;admin1listsize)+SUM(ISNUMBER(admin1listsize))),0)), ""))</f>
        <v/>
      </c>
      <c r="K765" s="71"/>
    </row>
    <row r="766" spans="1:11" s="1" customFormat="1" x14ac:dyDescent="0.25">
      <c r="A766" s="93" t="str">
        <f>IF($I$1&lt;&gt;"y", "", IF(ISBLANK(DATA!D767),"",IF(ISBLANK(DATA!K767),"NO DATA",DATA!K767)))</f>
        <v/>
      </c>
      <c r="B766" s="93" t="str">
        <f>IF($I$1&lt;&gt;"y", "",IF(ISBLANK(DATA!D767),"", IF(ISBLANK(DATA!L767),"NO DATA",DATA!L767)))</f>
        <v/>
      </c>
      <c r="C766" s="93" t="str">
        <f t="shared" si="35"/>
        <v/>
      </c>
      <c r="D766" s="93" t="str">
        <f>IF($I$1&lt;&gt;"y", "", IF(C767="", "", IFERROR(LOOKUP(2,1/(COUNTIF($D$2:D765,mergednames)=0),mergednames), "")))</f>
        <v/>
      </c>
      <c r="E766" s="93" t="str">
        <f t="shared" si="34"/>
        <v/>
      </c>
      <c r="F766" s="93" t="str">
        <f>IF($I$1&lt;&gt;"y", "", IF(A767="", "", IFERROR(LOOKUP(2,1/(COUNTIF($F$2:F765,get_country)=0),get_country), "")))</f>
        <v/>
      </c>
      <c r="G766" s="93" t="str">
        <f t="shared" si="33"/>
        <v/>
      </c>
      <c r="H766" s="67" t="str">
        <f t="array" aca="1" ref="H766" ca="1">IF($I$1&lt;&gt;"y", "", IFERROR(INDEX(countrylistsize,MATCH(SMALL(NOT(countrylistsize="")*IF(ISNUMBER(countrylistsize),COUNTIF(countrylistsize,"&lt;="&amp;countrylistsize),COUNTIF(countrylistsize,"&lt;="&amp;countrylistsize)+SUM(ISNUMBER(countrylistsize))),ROWS(F$3:F766)+SUM(ISBLANK(countrylistsize))),NOT(countrylistsize="")*IF(ISNUMBER(countrylistsize),COUNTIF(countrylistsize,"&lt;="&amp;countrylistsize),COUNTIF(countrylistsize,"&lt;="&amp;countrylistsize)+SUM(ISNUMBER(countrylistsize))),0)), ""))</f>
        <v/>
      </c>
      <c r="I766" s="70"/>
      <c r="J766" s="67" t="str">
        <f t="array" aca="1" ref="J766" ca="1">IF($I$1&lt;&gt;"y", "", IFERROR(INDEX(admin1listsize,MATCH(SMALL(NOT(admin1listsize="")*IF(ISNUMBER(admin1listsize),COUNTIF(admin1listsize,"&lt;="&amp;admin1listsize),COUNTIF(admin1listsize,"&lt;="&amp;admin1listsize)+SUM(ISNUMBER(admin1listsize))),ROWS(D$3:D766)+SUM(ISBLANK(admin1listsize))),NOT(admin1listsize="")*IF(ISNUMBER(admin1listsize),COUNTIF(admin1listsize,"&lt;="&amp;admin1listsize),COUNTIF(admin1listsize,"&lt;="&amp;admin1listsize)+SUM(ISNUMBER(admin1listsize))),0)), ""))</f>
        <v/>
      </c>
      <c r="K766" s="71"/>
    </row>
    <row r="767" spans="1:11" s="1" customFormat="1" x14ac:dyDescent="0.25">
      <c r="A767" s="93" t="str">
        <f>IF($I$1&lt;&gt;"y", "", IF(ISBLANK(DATA!D768),"",IF(ISBLANK(DATA!K768),"NO DATA",DATA!K768)))</f>
        <v/>
      </c>
      <c r="B767" s="93" t="str">
        <f>IF($I$1&lt;&gt;"y", "",IF(ISBLANK(DATA!D768),"", IF(ISBLANK(DATA!L768),"NO DATA",DATA!L768)))</f>
        <v/>
      </c>
      <c r="C767" s="93" t="str">
        <f t="shared" si="35"/>
        <v/>
      </c>
      <c r="D767" s="93" t="str">
        <f>IF($I$1&lt;&gt;"y", "", IF(C768="", "", IFERROR(LOOKUP(2,1/(COUNTIF($D$2:D766,mergednames)=0),mergednames), "")))</f>
        <v/>
      </c>
      <c r="E767" s="93" t="str">
        <f t="shared" si="34"/>
        <v/>
      </c>
      <c r="F767" s="93" t="str">
        <f>IF($I$1&lt;&gt;"y", "", IF(A768="", "", IFERROR(LOOKUP(2,1/(COUNTIF($F$2:F766,get_country)=0),get_country), "")))</f>
        <v/>
      </c>
      <c r="G767" s="93" t="str">
        <f t="shared" si="33"/>
        <v/>
      </c>
      <c r="H767" s="67" t="str">
        <f t="array" aca="1" ref="H767" ca="1">IF($I$1&lt;&gt;"y", "", IFERROR(INDEX(countrylistsize,MATCH(SMALL(NOT(countrylistsize="")*IF(ISNUMBER(countrylistsize),COUNTIF(countrylistsize,"&lt;="&amp;countrylistsize),COUNTIF(countrylistsize,"&lt;="&amp;countrylistsize)+SUM(ISNUMBER(countrylistsize))),ROWS(F$3:F767)+SUM(ISBLANK(countrylistsize))),NOT(countrylistsize="")*IF(ISNUMBER(countrylistsize),COUNTIF(countrylistsize,"&lt;="&amp;countrylistsize),COUNTIF(countrylistsize,"&lt;="&amp;countrylistsize)+SUM(ISNUMBER(countrylistsize))),0)), ""))</f>
        <v/>
      </c>
      <c r="I767" s="70"/>
      <c r="J767" s="67" t="str">
        <f t="array" aca="1" ref="J767" ca="1">IF($I$1&lt;&gt;"y", "", IFERROR(INDEX(admin1listsize,MATCH(SMALL(NOT(admin1listsize="")*IF(ISNUMBER(admin1listsize),COUNTIF(admin1listsize,"&lt;="&amp;admin1listsize),COUNTIF(admin1listsize,"&lt;="&amp;admin1listsize)+SUM(ISNUMBER(admin1listsize))),ROWS(D$3:D767)+SUM(ISBLANK(admin1listsize))),NOT(admin1listsize="")*IF(ISNUMBER(admin1listsize),COUNTIF(admin1listsize,"&lt;="&amp;admin1listsize),COUNTIF(admin1listsize,"&lt;="&amp;admin1listsize)+SUM(ISNUMBER(admin1listsize))),0)), ""))</f>
        <v/>
      </c>
      <c r="K767" s="71"/>
    </row>
    <row r="768" spans="1:11" s="1" customFormat="1" x14ac:dyDescent="0.25">
      <c r="A768" s="93" t="str">
        <f>IF($I$1&lt;&gt;"y", "", IF(ISBLANK(DATA!D769),"",IF(ISBLANK(DATA!K769),"NO DATA",DATA!K769)))</f>
        <v/>
      </c>
      <c r="B768" s="93" t="str">
        <f>IF($I$1&lt;&gt;"y", "",IF(ISBLANK(DATA!D769),"", IF(ISBLANK(DATA!L769),"NO DATA",DATA!L769)))</f>
        <v/>
      </c>
      <c r="C768" s="93" t="str">
        <f t="shared" si="35"/>
        <v/>
      </c>
      <c r="D768" s="93" t="str">
        <f>IF($I$1&lt;&gt;"y", "", IF(C769="", "", IFERROR(LOOKUP(2,1/(COUNTIF($D$2:D767,mergednames)=0),mergednames), "")))</f>
        <v/>
      </c>
      <c r="E768" s="93" t="str">
        <f t="shared" si="34"/>
        <v/>
      </c>
      <c r="F768" s="93" t="str">
        <f>IF($I$1&lt;&gt;"y", "", IF(A769="", "", IFERROR(LOOKUP(2,1/(COUNTIF($F$2:F767,get_country)=0),get_country), "")))</f>
        <v/>
      </c>
      <c r="G768" s="93" t="str">
        <f t="shared" si="33"/>
        <v/>
      </c>
      <c r="H768" s="67" t="str">
        <f t="array" aca="1" ref="H768" ca="1">IF($I$1&lt;&gt;"y", "", IFERROR(INDEX(countrylistsize,MATCH(SMALL(NOT(countrylistsize="")*IF(ISNUMBER(countrylistsize),COUNTIF(countrylistsize,"&lt;="&amp;countrylistsize),COUNTIF(countrylistsize,"&lt;="&amp;countrylistsize)+SUM(ISNUMBER(countrylistsize))),ROWS(F$3:F768)+SUM(ISBLANK(countrylistsize))),NOT(countrylistsize="")*IF(ISNUMBER(countrylistsize),COUNTIF(countrylistsize,"&lt;="&amp;countrylistsize),COUNTIF(countrylistsize,"&lt;="&amp;countrylistsize)+SUM(ISNUMBER(countrylistsize))),0)), ""))</f>
        <v/>
      </c>
      <c r="I768" s="70"/>
      <c r="J768" s="67" t="str">
        <f t="array" aca="1" ref="J768" ca="1">IF($I$1&lt;&gt;"y", "", IFERROR(INDEX(admin1listsize,MATCH(SMALL(NOT(admin1listsize="")*IF(ISNUMBER(admin1listsize),COUNTIF(admin1listsize,"&lt;="&amp;admin1listsize),COUNTIF(admin1listsize,"&lt;="&amp;admin1listsize)+SUM(ISNUMBER(admin1listsize))),ROWS(D$3:D768)+SUM(ISBLANK(admin1listsize))),NOT(admin1listsize="")*IF(ISNUMBER(admin1listsize),COUNTIF(admin1listsize,"&lt;="&amp;admin1listsize),COUNTIF(admin1listsize,"&lt;="&amp;admin1listsize)+SUM(ISNUMBER(admin1listsize))),0)), ""))</f>
        <v/>
      </c>
      <c r="K768" s="71"/>
    </row>
    <row r="769" spans="1:11" s="1" customFormat="1" x14ac:dyDescent="0.25">
      <c r="A769" s="93" t="str">
        <f>IF($I$1&lt;&gt;"y", "", IF(ISBLANK(DATA!D770),"",IF(ISBLANK(DATA!K770),"NO DATA",DATA!K770)))</f>
        <v/>
      </c>
      <c r="B769" s="93" t="str">
        <f>IF($I$1&lt;&gt;"y", "",IF(ISBLANK(DATA!D770),"", IF(ISBLANK(DATA!L770),"NO DATA",DATA!L770)))</f>
        <v/>
      </c>
      <c r="C769" s="93" t="str">
        <f t="shared" si="35"/>
        <v/>
      </c>
      <c r="D769" s="93" t="str">
        <f>IF($I$1&lt;&gt;"y", "", IF(C770="", "", IFERROR(LOOKUP(2,1/(COUNTIF($D$2:D768,mergednames)=0),mergednames), "")))</f>
        <v/>
      </c>
      <c r="E769" s="93" t="str">
        <f t="shared" si="34"/>
        <v/>
      </c>
      <c r="F769" s="93" t="str">
        <f>IF($I$1&lt;&gt;"y", "", IF(A770="", "", IFERROR(LOOKUP(2,1/(COUNTIF($F$2:F768,get_country)=0),get_country), "")))</f>
        <v/>
      </c>
      <c r="G769" s="93" t="str">
        <f t="shared" si="33"/>
        <v/>
      </c>
      <c r="H769" s="67" t="str">
        <f t="array" aca="1" ref="H769" ca="1">IF($I$1&lt;&gt;"y", "", IFERROR(INDEX(countrylistsize,MATCH(SMALL(NOT(countrylistsize="")*IF(ISNUMBER(countrylistsize),COUNTIF(countrylistsize,"&lt;="&amp;countrylistsize),COUNTIF(countrylistsize,"&lt;="&amp;countrylistsize)+SUM(ISNUMBER(countrylistsize))),ROWS(F$3:F769)+SUM(ISBLANK(countrylistsize))),NOT(countrylistsize="")*IF(ISNUMBER(countrylistsize),COUNTIF(countrylistsize,"&lt;="&amp;countrylistsize),COUNTIF(countrylistsize,"&lt;="&amp;countrylistsize)+SUM(ISNUMBER(countrylistsize))),0)), ""))</f>
        <v/>
      </c>
      <c r="I769" s="70"/>
      <c r="J769" s="67" t="str">
        <f t="array" aca="1" ref="J769" ca="1">IF($I$1&lt;&gt;"y", "", IFERROR(INDEX(admin1listsize,MATCH(SMALL(NOT(admin1listsize="")*IF(ISNUMBER(admin1listsize),COUNTIF(admin1listsize,"&lt;="&amp;admin1listsize),COUNTIF(admin1listsize,"&lt;="&amp;admin1listsize)+SUM(ISNUMBER(admin1listsize))),ROWS(D$3:D769)+SUM(ISBLANK(admin1listsize))),NOT(admin1listsize="")*IF(ISNUMBER(admin1listsize),COUNTIF(admin1listsize,"&lt;="&amp;admin1listsize),COUNTIF(admin1listsize,"&lt;="&amp;admin1listsize)+SUM(ISNUMBER(admin1listsize))),0)), ""))</f>
        <v/>
      </c>
      <c r="K769" s="71"/>
    </row>
    <row r="770" spans="1:11" s="1" customFormat="1" x14ac:dyDescent="0.25">
      <c r="A770" s="93" t="str">
        <f>IF($I$1&lt;&gt;"y", "", IF(ISBLANK(DATA!D771),"",IF(ISBLANK(DATA!K771),"NO DATA",DATA!K771)))</f>
        <v/>
      </c>
      <c r="B770" s="93" t="str">
        <f>IF($I$1&lt;&gt;"y", "",IF(ISBLANK(DATA!D771),"", IF(ISBLANK(DATA!L771),"NO DATA",DATA!L771)))</f>
        <v/>
      </c>
      <c r="C770" s="93" t="str">
        <f t="shared" si="35"/>
        <v/>
      </c>
      <c r="D770" s="93" t="str">
        <f>IF($I$1&lt;&gt;"y", "", IF(C771="", "", IFERROR(LOOKUP(2,1/(COUNTIF($D$2:D769,mergednames)=0),mergednames), "")))</f>
        <v/>
      </c>
      <c r="E770" s="93" t="str">
        <f t="shared" si="34"/>
        <v/>
      </c>
      <c r="F770" s="93" t="str">
        <f>IF($I$1&lt;&gt;"y", "", IF(A771="", "", IFERROR(LOOKUP(2,1/(COUNTIF($F$2:F769,get_country)=0),get_country), "")))</f>
        <v/>
      </c>
      <c r="G770" s="93" t="str">
        <f t="shared" si="33"/>
        <v/>
      </c>
      <c r="H770" s="67" t="str">
        <f t="array" aca="1" ref="H770" ca="1">IF($I$1&lt;&gt;"y", "", IFERROR(INDEX(countrylistsize,MATCH(SMALL(NOT(countrylistsize="")*IF(ISNUMBER(countrylistsize),COUNTIF(countrylistsize,"&lt;="&amp;countrylistsize),COUNTIF(countrylistsize,"&lt;="&amp;countrylistsize)+SUM(ISNUMBER(countrylistsize))),ROWS(F$3:F770)+SUM(ISBLANK(countrylistsize))),NOT(countrylistsize="")*IF(ISNUMBER(countrylistsize),COUNTIF(countrylistsize,"&lt;="&amp;countrylistsize),COUNTIF(countrylistsize,"&lt;="&amp;countrylistsize)+SUM(ISNUMBER(countrylistsize))),0)), ""))</f>
        <v/>
      </c>
      <c r="I770" s="70"/>
      <c r="J770" s="67" t="str">
        <f t="array" aca="1" ref="J770" ca="1">IF($I$1&lt;&gt;"y", "", IFERROR(INDEX(admin1listsize,MATCH(SMALL(NOT(admin1listsize="")*IF(ISNUMBER(admin1listsize),COUNTIF(admin1listsize,"&lt;="&amp;admin1listsize),COUNTIF(admin1listsize,"&lt;="&amp;admin1listsize)+SUM(ISNUMBER(admin1listsize))),ROWS(D$3:D770)+SUM(ISBLANK(admin1listsize))),NOT(admin1listsize="")*IF(ISNUMBER(admin1listsize),COUNTIF(admin1listsize,"&lt;="&amp;admin1listsize),COUNTIF(admin1listsize,"&lt;="&amp;admin1listsize)+SUM(ISNUMBER(admin1listsize))),0)), ""))</f>
        <v/>
      </c>
      <c r="K770" s="71"/>
    </row>
    <row r="771" spans="1:11" s="1" customFormat="1" x14ac:dyDescent="0.25">
      <c r="A771" s="93" t="str">
        <f>IF($I$1&lt;&gt;"y", "", IF(ISBLANK(DATA!D772),"",IF(ISBLANK(DATA!K772),"NO DATA",DATA!K772)))</f>
        <v/>
      </c>
      <c r="B771" s="93" t="str">
        <f>IF($I$1&lt;&gt;"y", "",IF(ISBLANK(DATA!D772),"", IF(ISBLANK(DATA!L772),"NO DATA",DATA!L772)))</f>
        <v/>
      </c>
      <c r="C771" s="93" t="str">
        <f t="shared" si="35"/>
        <v/>
      </c>
      <c r="D771" s="93" t="str">
        <f>IF($I$1&lt;&gt;"y", "", IF(C772="", "", IFERROR(LOOKUP(2,1/(COUNTIF($D$2:D770,mergednames)=0),mergednames), "")))</f>
        <v/>
      </c>
      <c r="E771" s="93" t="str">
        <f t="shared" si="34"/>
        <v/>
      </c>
      <c r="F771" s="93" t="str">
        <f>IF($I$1&lt;&gt;"y", "", IF(A772="", "", IFERROR(LOOKUP(2,1/(COUNTIF($F$2:F770,get_country)=0),get_country), "")))</f>
        <v/>
      </c>
      <c r="G771" s="93" t="str">
        <f t="shared" ref="G771:G834" si="36">IF($I$1&lt;&gt;"y", "", IF(F771="", "", G770+1))</f>
        <v/>
      </c>
      <c r="H771" s="67" t="str">
        <f t="array" aca="1" ref="H771" ca="1">IF($I$1&lt;&gt;"y", "", IFERROR(INDEX(countrylistsize,MATCH(SMALL(NOT(countrylistsize="")*IF(ISNUMBER(countrylistsize),COUNTIF(countrylistsize,"&lt;="&amp;countrylistsize),COUNTIF(countrylistsize,"&lt;="&amp;countrylistsize)+SUM(ISNUMBER(countrylistsize))),ROWS(F$3:F771)+SUM(ISBLANK(countrylistsize))),NOT(countrylistsize="")*IF(ISNUMBER(countrylistsize),COUNTIF(countrylistsize,"&lt;="&amp;countrylistsize),COUNTIF(countrylistsize,"&lt;="&amp;countrylistsize)+SUM(ISNUMBER(countrylistsize))),0)), ""))</f>
        <v/>
      </c>
      <c r="I771" s="70"/>
      <c r="J771" s="67" t="str">
        <f t="array" aca="1" ref="J771" ca="1">IF($I$1&lt;&gt;"y", "", IFERROR(INDEX(admin1listsize,MATCH(SMALL(NOT(admin1listsize="")*IF(ISNUMBER(admin1listsize),COUNTIF(admin1listsize,"&lt;="&amp;admin1listsize),COUNTIF(admin1listsize,"&lt;="&amp;admin1listsize)+SUM(ISNUMBER(admin1listsize))),ROWS(D$3:D771)+SUM(ISBLANK(admin1listsize))),NOT(admin1listsize="")*IF(ISNUMBER(admin1listsize),COUNTIF(admin1listsize,"&lt;="&amp;admin1listsize),COUNTIF(admin1listsize,"&lt;="&amp;admin1listsize)+SUM(ISNUMBER(admin1listsize))),0)), ""))</f>
        <v/>
      </c>
      <c r="K771" s="71"/>
    </row>
    <row r="772" spans="1:11" s="1" customFormat="1" x14ac:dyDescent="0.25">
      <c r="A772" s="93" t="str">
        <f>IF($I$1&lt;&gt;"y", "", IF(ISBLANK(DATA!D773),"",IF(ISBLANK(DATA!K773),"NO DATA",DATA!K773)))</f>
        <v/>
      </c>
      <c r="B772" s="93" t="str">
        <f>IF($I$1&lt;&gt;"y", "",IF(ISBLANK(DATA!D773),"", IF(ISBLANK(DATA!L773),"NO DATA",DATA!L773)))</f>
        <v/>
      </c>
      <c r="C772" s="93" t="str">
        <f t="shared" si="35"/>
        <v/>
      </c>
      <c r="D772" s="93" t="str">
        <f>IF($I$1&lt;&gt;"y", "", IF(C773="", "", IFERROR(LOOKUP(2,1/(COUNTIF($D$2:D771,mergednames)=0),mergednames), "")))</f>
        <v/>
      </c>
      <c r="E772" s="93" t="str">
        <f t="shared" ref="E772:E835" si="37">IF($I$1&lt;&gt;"y", "", IF(D772="", "", E771+1))</f>
        <v/>
      </c>
      <c r="F772" s="93" t="str">
        <f>IF($I$1&lt;&gt;"y", "", IF(A773="", "", IFERROR(LOOKUP(2,1/(COUNTIF($F$2:F771,get_country)=0),get_country), "")))</f>
        <v/>
      </c>
      <c r="G772" s="93" t="str">
        <f t="shared" si="36"/>
        <v/>
      </c>
      <c r="H772" s="67" t="str">
        <f t="array" aca="1" ref="H772" ca="1">IF($I$1&lt;&gt;"y", "", IFERROR(INDEX(countrylistsize,MATCH(SMALL(NOT(countrylistsize="")*IF(ISNUMBER(countrylistsize),COUNTIF(countrylistsize,"&lt;="&amp;countrylistsize),COUNTIF(countrylistsize,"&lt;="&amp;countrylistsize)+SUM(ISNUMBER(countrylistsize))),ROWS(F$3:F772)+SUM(ISBLANK(countrylistsize))),NOT(countrylistsize="")*IF(ISNUMBER(countrylistsize),COUNTIF(countrylistsize,"&lt;="&amp;countrylistsize),COUNTIF(countrylistsize,"&lt;="&amp;countrylistsize)+SUM(ISNUMBER(countrylistsize))),0)), ""))</f>
        <v/>
      </c>
      <c r="I772" s="70"/>
      <c r="J772" s="67" t="str">
        <f t="array" aca="1" ref="J772" ca="1">IF($I$1&lt;&gt;"y", "", IFERROR(INDEX(admin1listsize,MATCH(SMALL(NOT(admin1listsize="")*IF(ISNUMBER(admin1listsize),COUNTIF(admin1listsize,"&lt;="&amp;admin1listsize),COUNTIF(admin1listsize,"&lt;="&amp;admin1listsize)+SUM(ISNUMBER(admin1listsize))),ROWS(D$3:D772)+SUM(ISBLANK(admin1listsize))),NOT(admin1listsize="")*IF(ISNUMBER(admin1listsize),COUNTIF(admin1listsize,"&lt;="&amp;admin1listsize),COUNTIF(admin1listsize,"&lt;="&amp;admin1listsize)+SUM(ISNUMBER(admin1listsize))),0)), ""))</f>
        <v/>
      </c>
      <c r="K772" s="71"/>
    </row>
    <row r="773" spans="1:11" s="1" customFormat="1" x14ac:dyDescent="0.25">
      <c r="A773" s="93" t="str">
        <f>IF($I$1&lt;&gt;"y", "", IF(ISBLANK(DATA!D774),"",IF(ISBLANK(DATA!K774),"NO DATA",DATA!K774)))</f>
        <v/>
      </c>
      <c r="B773" s="93" t="str">
        <f>IF($I$1&lt;&gt;"y", "",IF(ISBLANK(DATA!D774),"", IF(ISBLANK(DATA!L774),"NO DATA",DATA!L774)))</f>
        <v/>
      </c>
      <c r="C773" s="93" t="str">
        <f t="shared" ref="C773:C836" si="38">IF($I$1&lt;&gt;"y", "", IF(A773="", "", A773&amp;"@"&amp;B773))</f>
        <v/>
      </c>
      <c r="D773" s="93" t="str">
        <f>IF($I$1&lt;&gt;"y", "", IF(C774="", "", IFERROR(LOOKUP(2,1/(COUNTIF($D$2:D772,mergednames)=0),mergednames), "")))</f>
        <v/>
      </c>
      <c r="E773" s="93" t="str">
        <f t="shared" si="37"/>
        <v/>
      </c>
      <c r="F773" s="93" t="str">
        <f>IF($I$1&lt;&gt;"y", "", IF(A774="", "", IFERROR(LOOKUP(2,1/(COUNTIF($F$2:F772,get_country)=0),get_country), "")))</f>
        <v/>
      </c>
      <c r="G773" s="93" t="str">
        <f t="shared" si="36"/>
        <v/>
      </c>
      <c r="H773" s="67" t="str">
        <f t="array" aca="1" ref="H773" ca="1">IF($I$1&lt;&gt;"y", "", IFERROR(INDEX(countrylistsize,MATCH(SMALL(NOT(countrylistsize="")*IF(ISNUMBER(countrylistsize),COUNTIF(countrylistsize,"&lt;="&amp;countrylistsize),COUNTIF(countrylistsize,"&lt;="&amp;countrylistsize)+SUM(ISNUMBER(countrylistsize))),ROWS(F$3:F773)+SUM(ISBLANK(countrylistsize))),NOT(countrylistsize="")*IF(ISNUMBER(countrylistsize),COUNTIF(countrylistsize,"&lt;="&amp;countrylistsize),COUNTIF(countrylistsize,"&lt;="&amp;countrylistsize)+SUM(ISNUMBER(countrylistsize))),0)), ""))</f>
        <v/>
      </c>
      <c r="I773" s="70"/>
      <c r="J773" s="67" t="str">
        <f t="array" aca="1" ref="J773" ca="1">IF($I$1&lt;&gt;"y", "", IFERROR(INDEX(admin1listsize,MATCH(SMALL(NOT(admin1listsize="")*IF(ISNUMBER(admin1listsize),COUNTIF(admin1listsize,"&lt;="&amp;admin1listsize),COUNTIF(admin1listsize,"&lt;="&amp;admin1listsize)+SUM(ISNUMBER(admin1listsize))),ROWS(D$3:D773)+SUM(ISBLANK(admin1listsize))),NOT(admin1listsize="")*IF(ISNUMBER(admin1listsize),COUNTIF(admin1listsize,"&lt;="&amp;admin1listsize),COUNTIF(admin1listsize,"&lt;="&amp;admin1listsize)+SUM(ISNUMBER(admin1listsize))),0)), ""))</f>
        <v/>
      </c>
      <c r="K773" s="71"/>
    </row>
    <row r="774" spans="1:11" s="1" customFormat="1" x14ac:dyDescent="0.25">
      <c r="A774" s="93" t="str">
        <f>IF($I$1&lt;&gt;"y", "", IF(ISBLANK(DATA!D775),"",IF(ISBLANK(DATA!K775),"NO DATA",DATA!K775)))</f>
        <v/>
      </c>
      <c r="B774" s="93" t="str">
        <f>IF($I$1&lt;&gt;"y", "",IF(ISBLANK(DATA!D775),"", IF(ISBLANK(DATA!L775),"NO DATA",DATA!L775)))</f>
        <v/>
      </c>
      <c r="C774" s="93" t="str">
        <f t="shared" si="38"/>
        <v/>
      </c>
      <c r="D774" s="93" t="str">
        <f>IF($I$1&lt;&gt;"y", "", IF(C775="", "", IFERROR(LOOKUP(2,1/(COUNTIF($D$2:D773,mergednames)=0),mergednames), "")))</f>
        <v/>
      </c>
      <c r="E774" s="93" t="str">
        <f t="shared" si="37"/>
        <v/>
      </c>
      <c r="F774" s="93" t="str">
        <f>IF($I$1&lt;&gt;"y", "", IF(A775="", "", IFERROR(LOOKUP(2,1/(COUNTIF($F$2:F773,get_country)=0),get_country), "")))</f>
        <v/>
      </c>
      <c r="G774" s="93" t="str">
        <f t="shared" si="36"/>
        <v/>
      </c>
      <c r="H774" s="67" t="str">
        <f t="array" aca="1" ref="H774" ca="1">IF($I$1&lt;&gt;"y", "", IFERROR(INDEX(countrylistsize,MATCH(SMALL(NOT(countrylistsize="")*IF(ISNUMBER(countrylistsize),COUNTIF(countrylistsize,"&lt;="&amp;countrylistsize),COUNTIF(countrylistsize,"&lt;="&amp;countrylistsize)+SUM(ISNUMBER(countrylistsize))),ROWS(F$3:F774)+SUM(ISBLANK(countrylistsize))),NOT(countrylistsize="")*IF(ISNUMBER(countrylistsize),COUNTIF(countrylistsize,"&lt;="&amp;countrylistsize),COUNTIF(countrylistsize,"&lt;="&amp;countrylistsize)+SUM(ISNUMBER(countrylistsize))),0)), ""))</f>
        <v/>
      </c>
      <c r="I774" s="70"/>
      <c r="J774" s="67" t="str">
        <f t="array" aca="1" ref="J774" ca="1">IF($I$1&lt;&gt;"y", "", IFERROR(INDEX(admin1listsize,MATCH(SMALL(NOT(admin1listsize="")*IF(ISNUMBER(admin1listsize),COUNTIF(admin1listsize,"&lt;="&amp;admin1listsize),COUNTIF(admin1listsize,"&lt;="&amp;admin1listsize)+SUM(ISNUMBER(admin1listsize))),ROWS(D$3:D774)+SUM(ISBLANK(admin1listsize))),NOT(admin1listsize="")*IF(ISNUMBER(admin1listsize),COUNTIF(admin1listsize,"&lt;="&amp;admin1listsize),COUNTIF(admin1listsize,"&lt;="&amp;admin1listsize)+SUM(ISNUMBER(admin1listsize))),0)), ""))</f>
        <v/>
      </c>
      <c r="K774" s="71"/>
    </row>
    <row r="775" spans="1:11" s="1" customFormat="1" x14ac:dyDescent="0.25">
      <c r="A775" s="93" t="str">
        <f>IF($I$1&lt;&gt;"y", "", IF(ISBLANK(DATA!D776),"",IF(ISBLANK(DATA!K776),"NO DATA",DATA!K776)))</f>
        <v/>
      </c>
      <c r="B775" s="93" t="str">
        <f>IF($I$1&lt;&gt;"y", "",IF(ISBLANK(DATA!D776),"", IF(ISBLANK(DATA!L776),"NO DATA",DATA!L776)))</f>
        <v/>
      </c>
      <c r="C775" s="93" t="str">
        <f t="shared" si="38"/>
        <v/>
      </c>
      <c r="D775" s="93" t="str">
        <f>IF($I$1&lt;&gt;"y", "", IF(C776="", "", IFERROR(LOOKUP(2,1/(COUNTIF($D$2:D774,mergednames)=0),mergednames), "")))</f>
        <v/>
      </c>
      <c r="E775" s="93" t="str">
        <f t="shared" si="37"/>
        <v/>
      </c>
      <c r="F775" s="93" t="str">
        <f>IF($I$1&lt;&gt;"y", "", IF(A776="", "", IFERROR(LOOKUP(2,1/(COUNTIF($F$2:F774,get_country)=0),get_country), "")))</f>
        <v/>
      </c>
      <c r="G775" s="93" t="str">
        <f t="shared" si="36"/>
        <v/>
      </c>
      <c r="H775" s="67" t="str">
        <f t="array" aca="1" ref="H775" ca="1">IF($I$1&lt;&gt;"y", "", IFERROR(INDEX(countrylistsize,MATCH(SMALL(NOT(countrylistsize="")*IF(ISNUMBER(countrylistsize),COUNTIF(countrylistsize,"&lt;="&amp;countrylistsize),COUNTIF(countrylistsize,"&lt;="&amp;countrylistsize)+SUM(ISNUMBER(countrylistsize))),ROWS(F$3:F775)+SUM(ISBLANK(countrylistsize))),NOT(countrylistsize="")*IF(ISNUMBER(countrylistsize),COUNTIF(countrylistsize,"&lt;="&amp;countrylistsize),COUNTIF(countrylistsize,"&lt;="&amp;countrylistsize)+SUM(ISNUMBER(countrylistsize))),0)), ""))</f>
        <v/>
      </c>
      <c r="I775" s="70"/>
      <c r="J775" s="67" t="str">
        <f t="array" aca="1" ref="J775" ca="1">IF($I$1&lt;&gt;"y", "", IFERROR(INDEX(admin1listsize,MATCH(SMALL(NOT(admin1listsize="")*IF(ISNUMBER(admin1listsize),COUNTIF(admin1listsize,"&lt;="&amp;admin1listsize),COUNTIF(admin1listsize,"&lt;="&amp;admin1listsize)+SUM(ISNUMBER(admin1listsize))),ROWS(D$3:D775)+SUM(ISBLANK(admin1listsize))),NOT(admin1listsize="")*IF(ISNUMBER(admin1listsize),COUNTIF(admin1listsize,"&lt;="&amp;admin1listsize),COUNTIF(admin1listsize,"&lt;="&amp;admin1listsize)+SUM(ISNUMBER(admin1listsize))),0)), ""))</f>
        <v/>
      </c>
      <c r="K775" s="71"/>
    </row>
    <row r="776" spans="1:11" s="1" customFormat="1" x14ac:dyDescent="0.25">
      <c r="A776" s="93" t="str">
        <f>IF($I$1&lt;&gt;"y", "", IF(ISBLANK(DATA!D777),"",IF(ISBLANK(DATA!K777),"NO DATA",DATA!K777)))</f>
        <v/>
      </c>
      <c r="B776" s="93" t="str">
        <f>IF($I$1&lt;&gt;"y", "",IF(ISBLANK(DATA!D777),"", IF(ISBLANK(DATA!L777),"NO DATA",DATA!L777)))</f>
        <v/>
      </c>
      <c r="C776" s="93" t="str">
        <f t="shared" si="38"/>
        <v/>
      </c>
      <c r="D776" s="93" t="str">
        <f>IF($I$1&lt;&gt;"y", "", IF(C777="", "", IFERROR(LOOKUP(2,1/(COUNTIF($D$2:D775,mergednames)=0),mergednames), "")))</f>
        <v/>
      </c>
      <c r="E776" s="93" t="str">
        <f t="shared" si="37"/>
        <v/>
      </c>
      <c r="F776" s="93" t="str">
        <f>IF($I$1&lt;&gt;"y", "", IF(A777="", "", IFERROR(LOOKUP(2,1/(COUNTIF($F$2:F775,get_country)=0),get_country), "")))</f>
        <v/>
      </c>
      <c r="G776" s="93" t="str">
        <f t="shared" si="36"/>
        <v/>
      </c>
      <c r="H776" s="67" t="str">
        <f t="array" aca="1" ref="H776" ca="1">IF($I$1&lt;&gt;"y", "", IFERROR(INDEX(countrylistsize,MATCH(SMALL(NOT(countrylistsize="")*IF(ISNUMBER(countrylistsize),COUNTIF(countrylistsize,"&lt;="&amp;countrylistsize),COUNTIF(countrylistsize,"&lt;="&amp;countrylistsize)+SUM(ISNUMBER(countrylistsize))),ROWS(F$3:F776)+SUM(ISBLANK(countrylistsize))),NOT(countrylistsize="")*IF(ISNUMBER(countrylistsize),COUNTIF(countrylistsize,"&lt;="&amp;countrylistsize),COUNTIF(countrylistsize,"&lt;="&amp;countrylistsize)+SUM(ISNUMBER(countrylistsize))),0)), ""))</f>
        <v/>
      </c>
      <c r="I776" s="70"/>
      <c r="J776" s="67" t="str">
        <f t="array" aca="1" ref="J776" ca="1">IF($I$1&lt;&gt;"y", "", IFERROR(INDEX(admin1listsize,MATCH(SMALL(NOT(admin1listsize="")*IF(ISNUMBER(admin1listsize),COUNTIF(admin1listsize,"&lt;="&amp;admin1listsize),COUNTIF(admin1listsize,"&lt;="&amp;admin1listsize)+SUM(ISNUMBER(admin1listsize))),ROWS(D$3:D776)+SUM(ISBLANK(admin1listsize))),NOT(admin1listsize="")*IF(ISNUMBER(admin1listsize),COUNTIF(admin1listsize,"&lt;="&amp;admin1listsize),COUNTIF(admin1listsize,"&lt;="&amp;admin1listsize)+SUM(ISNUMBER(admin1listsize))),0)), ""))</f>
        <v/>
      </c>
      <c r="K776" s="71"/>
    </row>
    <row r="777" spans="1:11" s="1" customFormat="1" x14ac:dyDescent="0.25">
      <c r="A777" s="93" t="str">
        <f>IF($I$1&lt;&gt;"y", "", IF(ISBLANK(DATA!D778),"",IF(ISBLANK(DATA!K778),"NO DATA",DATA!K778)))</f>
        <v/>
      </c>
      <c r="B777" s="93" t="str">
        <f>IF($I$1&lt;&gt;"y", "",IF(ISBLANK(DATA!D778),"", IF(ISBLANK(DATA!L778),"NO DATA",DATA!L778)))</f>
        <v/>
      </c>
      <c r="C777" s="93" t="str">
        <f t="shared" si="38"/>
        <v/>
      </c>
      <c r="D777" s="93" t="str">
        <f>IF($I$1&lt;&gt;"y", "", IF(C778="", "", IFERROR(LOOKUP(2,1/(COUNTIF($D$2:D776,mergednames)=0),mergednames), "")))</f>
        <v/>
      </c>
      <c r="E777" s="93" t="str">
        <f t="shared" si="37"/>
        <v/>
      </c>
      <c r="F777" s="93" t="str">
        <f>IF($I$1&lt;&gt;"y", "", IF(A778="", "", IFERROR(LOOKUP(2,1/(COUNTIF($F$2:F776,get_country)=0),get_country), "")))</f>
        <v/>
      </c>
      <c r="G777" s="93" t="str">
        <f t="shared" si="36"/>
        <v/>
      </c>
      <c r="H777" s="67" t="str">
        <f t="array" aca="1" ref="H777" ca="1">IF($I$1&lt;&gt;"y", "", IFERROR(INDEX(countrylistsize,MATCH(SMALL(NOT(countrylistsize="")*IF(ISNUMBER(countrylistsize),COUNTIF(countrylistsize,"&lt;="&amp;countrylistsize),COUNTIF(countrylistsize,"&lt;="&amp;countrylistsize)+SUM(ISNUMBER(countrylistsize))),ROWS(F$3:F777)+SUM(ISBLANK(countrylistsize))),NOT(countrylistsize="")*IF(ISNUMBER(countrylistsize),COUNTIF(countrylistsize,"&lt;="&amp;countrylistsize),COUNTIF(countrylistsize,"&lt;="&amp;countrylistsize)+SUM(ISNUMBER(countrylistsize))),0)), ""))</f>
        <v/>
      </c>
      <c r="I777" s="70"/>
      <c r="J777" s="67" t="str">
        <f t="array" aca="1" ref="J777" ca="1">IF($I$1&lt;&gt;"y", "", IFERROR(INDEX(admin1listsize,MATCH(SMALL(NOT(admin1listsize="")*IF(ISNUMBER(admin1listsize),COUNTIF(admin1listsize,"&lt;="&amp;admin1listsize),COUNTIF(admin1listsize,"&lt;="&amp;admin1listsize)+SUM(ISNUMBER(admin1listsize))),ROWS(D$3:D777)+SUM(ISBLANK(admin1listsize))),NOT(admin1listsize="")*IF(ISNUMBER(admin1listsize),COUNTIF(admin1listsize,"&lt;="&amp;admin1listsize),COUNTIF(admin1listsize,"&lt;="&amp;admin1listsize)+SUM(ISNUMBER(admin1listsize))),0)), ""))</f>
        <v/>
      </c>
      <c r="K777" s="71"/>
    </row>
    <row r="778" spans="1:11" s="1" customFormat="1" x14ac:dyDescent="0.25">
      <c r="A778" s="93" t="str">
        <f>IF($I$1&lt;&gt;"y", "", IF(ISBLANK(DATA!D779),"",IF(ISBLANK(DATA!K779),"NO DATA",DATA!K779)))</f>
        <v/>
      </c>
      <c r="B778" s="93" t="str">
        <f>IF($I$1&lt;&gt;"y", "",IF(ISBLANK(DATA!D779),"", IF(ISBLANK(DATA!L779),"NO DATA",DATA!L779)))</f>
        <v/>
      </c>
      <c r="C778" s="93" t="str">
        <f t="shared" si="38"/>
        <v/>
      </c>
      <c r="D778" s="93" t="str">
        <f>IF($I$1&lt;&gt;"y", "", IF(C779="", "", IFERROR(LOOKUP(2,1/(COUNTIF($D$2:D777,mergednames)=0),mergednames), "")))</f>
        <v/>
      </c>
      <c r="E778" s="93" t="str">
        <f t="shared" si="37"/>
        <v/>
      </c>
      <c r="F778" s="93" t="str">
        <f>IF($I$1&lt;&gt;"y", "", IF(A779="", "", IFERROR(LOOKUP(2,1/(COUNTIF($F$2:F777,get_country)=0),get_country), "")))</f>
        <v/>
      </c>
      <c r="G778" s="93" t="str">
        <f t="shared" si="36"/>
        <v/>
      </c>
      <c r="H778" s="67" t="str">
        <f t="array" aca="1" ref="H778" ca="1">IF($I$1&lt;&gt;"y", "", IFERROR(INDEX(countrylistsize,MATCH(SMALL(NOT(countrylistsize="")*IF(ISNUMBER(countrylistsize),COUNTIF(countrylistsize,"&lt;="&amp;countrylistsize),COUNTIF(countrylistsize,"&lt;="&amp;countrylistsize)+SUM(ISNUMBER(countrylistsize))),ROWS(F$3:F778)+SUM(ISBLANK(countrylistsize))),NOT(countrylistsize="")*IF(ISNUMBER(countrylistsize),COUNTIF(countrylistsize,"&lt;="&amp;countrylistsize),COUNTIF(countrylistsize,"&lt;="&amp;countrylistsize)+SUM(ISNUMBER(countrylistsize))),0)), ""))</f>
        <v/>
      </c>
      <c r="I778" s="70"/>
      <c r="J778" s="67" t="str">
        <f t="array" aca="1" ref="J778" ca="1">IF($I$1&lt;&gt;"y", "", IFERROR(INDEX(admin1listsize,MATCH(SMALL(NOT(admin1listsize="")*IF(ISNUMBER(admin1listsize),COUNTIF(admin1listsize,"&lt;="&amp;admin1listsize),COUNTIF(admin1listsize,"&lt;="&amp;admin1listsize)+SUM(ISNUMBER(admin1listsize))),ROWS(D$3:D778)+SUM(ISBLANK(admin1listsize))),NOT(admin1listsize="")*IF(ISNUMBER(admin1listsize),COUNTIF(admin1listsize,"&lt;="&amp;admin1listsize),COUNTIF(admin1listsize,"&lt;="&amp;admin1listsize)+SUM(ISNUMBER(admin1listsize))),0)), ""))</f>
        <v/>
      </c>
      <c r="K778" s="71"/>
    </row>
    <row r="779" spans="1:11" s="1" customFormat="1" x14ac:dyDescent="0.25">
      <c r="A779" s="93" t="str">
        <f>IF($I$1&lt;&gt;"y", "", IF(ISBLANK(DATA!D780),"",IF(ISBLANK(DATA!K780),"NO DATA",DATA!K780)))</f>
        <v/>
      </c>
      <c r="B779" s="93" t="str">
        <f>IF($I$1&lt;&gt;"y", "",IF(ISBLANK(DATA!D780),"", IF(ISBLANK(DATA!L780),"NO DATA",DATA!L780)))</f>
        <v/>
      </c>
      <c r="C779" s="93" t="str">
        <f t="shared" si="38"/>
        <v/>
      </c>
      <c r="D779" s="93" t="str">
        <f>IF($I$1&lt;&gt;"y", "", IF(C780="", "", IFERROR(LOOKUP(2,1/(COUNTIF($D$2:D778,mergednames)=0),mergednames), "")))</f>
        <v/>
      </c>
      <c r="E779" s="93" t="str">
        <f t="shared" si="37"/>
        <v/>
      </c>
      <c r="F779" s="93" t="str">
        <f>IF($I$1&lt;&gt;"y", "", IF(A780="", "", IFERROR(LOOKUP(2,1/(COUNTIF($F$2:F778,get_country)=0),get_country), "")))</f>
        <v/>
      </c>
      <c r="G779" s="93" t="str">
        <f t="shared" si="36"/>
        <v/>
      </c>
      <c r="H779" s="67" t="str">
        <f t="array" aca="1" ref="H779" ca="1">IF($I$1&lt;&gt;"y", "", IFERROR(INDEX(countrylistsize,MATCH(SMALL(NOT(countrylistsize="")*IF(ISNUMBER(countrylistsize),COUNTIF(countrylistsize,"&lt;="&amp;countrylistsize),COUNTIF(countrylistsize,"&lt;="&amp;countrylistsize)+SUM(ISNUMBER(countrylistsize))),ROWS(F$3:F779)+SUM(ISBLANK(countrylistsize))),NOT(countrylistsize="")*IF(ISNUMBER(countrylistsize),COUNTIF(countrylistsize,"&lt;="&amp;countrylistsize),COUNTIF(countrylistsize,"&lt;="&amp;countrylistsize)+SUM(ISNUMBER(countrylistsize))),0)), ""))</f>
        <v/>
      </c>
      <c r="I779" s="70"/>
      <c r="J779" s="67" t="str">
        <f t="array" aca="1" ref="J779" ca="1">IF($I$1&lt;&gt;"y", "", IFERROR(INDEX(admin1listsize,MATCH(SMALL(NOT(admin1listsize="")*IF(ISNUMBER(admin1listsize),COUNTIF(admin1listsize,"&lt;="&amp;admin1listsize),COUNTIF(admin1listsize,"&lt;="&amp;admin1listsize)+SUM(ISNUMBER(admin1listsize))),ROWS(D$3:D779)+SUM(ISBLANK(admin1listsize))),NOT(admin1listsize="")*IF(ISNUMBER(admin1listsize),COUNTIF(admin1listsize,"&lt;="&amp;admin1listsize),COUNTIF(admin1listsize,"&lt;="&amp;admin1listsize)+SUM(ISNUMBER(admin1listsize))),0)), ""))</f>
        <v/>
      </c>
      <c r="K779" s="71"/>
    </row>
    <row r="780" spans="1:11" s="1" customFormat="1" x14ac:dyDescent="0.25">
      <c r="A780" s="93" t="str">
        <f>IF($I$1&lt;&gt;"y", "", IF(ISBLANK(DATA!D781),"",IF(ISBLANK(DATA!K781),"NO DATA",DATA!K781)))</f>
        <v/>
      </c>
      <c r="B780" s="93" t="str">
        <f>IF($I$1&lt;&gt;"y", "",IF(ISBLANK(DATA!D781),"", IF(ISBLANK(DATA!L781),"NO DATA",DATA!L781)))</f>
        <v/>
      </c>
      <c r="C780" s="93" t="str">
        <f t="shared" si="38"/>
        <v/>
      </c>
      <c r="D780" s="93" t="str">
        <f>IF($I$1&lt;&gt;"y", "", IF(C781="", "", IFERROR(LOOKUP(2,1/(COUNTIF($D$2:D779,mergednames)=0),mergednames), "")))</f>
        <v/>
      </c>
      <c r="E780" s="93" t="str">
        <f t="shared" si="37"/>
        <v/>
      </c>
      <c r="F780" s="93" t="str">
        <f>IF($I$1&lt;&gt;"y", "", IF(A781="", "", IFERROR(LOOKUP(2,1/(COUNTIF($F$2:F779,get_country)=0),get_country), "")))</f>
        <v/>
      </c>
      <c r="G780" s="93" t="str">
        <f t="shared" si="36"/>
        <v/>
      </c>
      <c r="H780" s="67" t="str">
        <f t="array" aca="1" ref="H780" ca="1">IF($I$1&lt;&gt;"y", "", IFERROR(INDEX(countrylistsize,MATCH(SMALL(NOT(countrylistsize="")*IF(ISNUMBER(countrylistsize),COUNTIF(countrylistsize,"&lt;="&amp;countrylistsize),COUNTIF(countrylistsize,"&lt;="&amp;countrylistsize)+SUM(ISNUMBER(countrylistsize))),ROWS(F$3:F780)+SUM(ISBLANK(countrylistsize))),NOT(countrylistsize="")*IF(ISNUMBER(countrylistsize),COUNTIF(countrylistsize,"&lt;="&amp;countrylistsize),COUNTIF(countrylistsize,"&lt;="&amp;countrylistsize)+SUM(ISNUMBER(countrylistsize))),0)), ""))</f>
        <v/>
      </c>
      <c r="I780" s="70"/>
      <c r="J780" s="67" t="str">
        <f t="array" aca="1" ref="J780" ca="1">IF($I$1&lt;&gt;"y", "", IFERROR(INDEX(admin1listsize,MATCH(SMALL(NOT(admin1listsize="")*IF(ISNUMBER(admin1listsize),COUNTIF(admin1listsize,"&lt;="&amp;admin1listsize),COUNTIF(admin1listsize,"&lt;="&amp;admin1listsize)+SUM(ISNUMBER(admin1listsize))),ROWS(D$3:D780)+SUM(ISBLANK(admin1listsize))),NOT(admin1listsize="")*IF(ISNUMBER(admin1listsize),COUNTIF(admin1listsize,"&lt;="&amp;admin1listsize),COUNTIF(admin1listsize,"&lt;="&amp;admin1listsize)+SUM(ISNUMBER(admin1listsize))),0)), ""))</f>
        <v/>
      </c>
      <c r="K780" s="71"/>
    </row>
    <row r="781" spans="1:11" s="1" customFormat="1" x14ac:dyDescent="0.25">
      <c r="A781" s="93" t="str">
        <f>IF($I$1&lt;&gt;"y", "", IF(ISBLANK(DATA!D782),"",IF(ISBLANK(DATA!K782),"NO DATA",DATA!K782)))</f>
        <v/>
      </c>
      <c r="B781" s="93" t="str">
        <f>IF($I$1&lt;&gt;"y", "",IF(ISBLANK(DATA!D782),"", IF(ISBLANK(DATA!L782),"NO DATA",DATA!L782)))</f>
        <v/>
      </c>
      <c r="C781" s="93" t="str">
        <f t="shared" si="38"/>
        <v/>
      </c>
      <c r="D781" s="93" t="str">
        <f>IF($I$1&lt;&gt;"y", "", IF(C782="", "", IFERROR(LOOKUP(2,1/(COUNTIF($D$2:D780,mergednames)=0),mergednames), "")))</f>
        <v/>
      </c>
      <c r="E781" s="93" t="str">
        <f t="shared" si="37"/>
        <v/>
      </c>
      <c r="F781" s="93" t="str">
        <f>IF($I$1&lt;&gt;"y", "", IF(A782="", "", IFERROR(LOOKUP(2,1/(COUNTIF($F$2:F780,get_country)=0),get_country), "")))</f>
        <v/>
      </c>
      <c r="G781" s="93" t="str">
        <f t="shared" si="36"/>
        <v/>
      </c>
      <c r="H781" s="67" t="str">
        <f t="array" aca="1" ref="H781" ca="1">IF($I$1&lt;&gt;"y", "", IFERROR(INDEX(countrylistsize,MATCH(SMALL(NOT(countrylistsize="")*IF(ISNUMBER(countrylistsize),COUNTIF(countrylistsize,"&lt;="&amp;countrylistsize),COUNTIF(countrylistsize,"&lt;="&amp;countrylistsize)+SUM(ISNUMBER(countrylistsize))),ROWS(F$3:F781)+SUM(ISBLANK(countrylistsize))),NOT(countrylistsize="")*IF(ISNUMBER(countrylistsize),COUNTIF(countrylistsize,"&lt;="&amp;countrylistsize),COUNTIF(countrylistsize,"&lt;="&amp;countrylistsize)+SUM(ISNUMBER(countrylistsize))),0)), ""))</f>
        <v/>
      </c>
      <c r="I781" s="70"/>
      <c r="J781" s="67" t="str">
        <f t="array" aca="1" ref="J781" ca="1">IF($I$1&lt;&gt;"y", "", IFERROR(INDEX(admin1listsize,MATCH(SMALL(NOT(admin1listsize="")*IF(ISNUMBER(admin1listsize),COUNTIF(admin1listsize,"&lt;="&amp;admin1listsize),COUNTIF(admin1listsize,"&lt;="&amp;admin1listsize)+SUM(ISNUMBER(admin1listsize))),ROWS(D$3:D781)+SUM(ISBLANK(admin1listsize))),NOT(admin1listsize="")*IF(ISNUMBER(admin1listsize),COUNTIF(admin1listsize,"&lt;="&amp;admin1listsize),COUNTIF(admin1listsize,"&lt;="&amp;admin1listsize)+SUM(ISNUMBER(admin1listsize))),0)), ""))</f>
        <v/>
      </c>
      <c r="K781" s="71"/>
    </row>
    <row r="782" spans="1:11" s="1" customFormat="1" x14ac:dyDescent="0.25">
      <c r="A782" s="93" t="str">
        <f>IF($I$1&lt;&gt;"y", "", IF(ISBLANK(DATA!D783),"",IF(ISBLANK(DATA!K783),"NO DATA",DATA!K783)))</f>
        <v/>
      </c>
      <c r="B782" s="93" t="str">
        <f>IF($I$1&lt;&gt;"y", "",IF(ISBLANK(DATA!D783),"", IF(ISBLANK(DATA!L783),"NO DATA",DATA!L783)))</f>
        <v/>
      </c>
      <c r="C782" s="93" t="str">
        <f t="shared" si="38"/>
        <v/>
      </c>
      <c r="D782" s="93" t="str">
        <f>IF($I$1&lt;&gt;"y", "", IF(C783="", "", IFERROR(LOOKUP(2,1/(COUNTIF($D$2:D781,mergednames)=0),mergednames), "")))</f>
        <v/>
      </c>
      <c r="E782" s="93" t="str">
        <f t="shared" si="37"/>
        <v/>
      </c>
      <c r="F782" s="93" t="str">
        <f>IF($I$1&lt;&gt;"y", "", IF(A783="", "", IFERROR(LOOKUP(2,1/(COUNTIF($F$2:F781,get_country)=0),get_country), "")))</f>
        <v/>
      </c>
      <c r="G782" s="93" t="str">
        <f t="shared" si="36"/>
        <v/>
      </c>
      <c r="H782" s="67" t="str">
        <f t="array" aca="1" ref="H782" ca="1">IF($I$1&lt;&gt;"y", "", IFERROR(INDEX(countrylistsize,MATCH(SMALL(NOT(countrylistsize="")*IF(ISNUMBER(countrylistsize),COUNTIF(countrylistsize,"&lt;="&amp;countrylistsize),COUNTIF(countrylistsize,"&lt;="&amp;countrylistsize)+SUM(ISNUMBER(countrylistsize))),ROWS(F$3:F782)+SUM(ISBLANK(countrylistsize))),NOT(countrylistsize="")*IF(ISNUMBER(countrylistsize),COUNTIF(countrylistsize,"&lt;="&amp;countrylistsize),COUNTIF(countrylistsize,"&lt;="&amp;countrylistsize)+SUM(ISNUMBER(countrylistsize))),0)), ""))</f>
        <v/>
      </c>
      <c r="I782" s="70"/>
      <c r="J782" s="67" t="str">
        <f t="array" aca="1" ref="J782" ca="1">IF($I$1&lt;&gt;"y", "", IFERROR(INDEX(admin1listsize,MATCH(SMALL(NOT(admin1listsize="")*IF(ISNUMBER(admin1listsize),COUNTIF(admin1listsize,"&lt;="&amp;admin1listsize),COUNTIF(admin1listsize,"&lt;="&amp;admin1listsize)+SUM(ISNUMBER(admin1listsize))),ROWS(D$3:D782)+SUM(ISBLANK(admin1listsize))),NOT(admin1listsize="")*IF(ISNUMBER(admin1listsize),COUNTIF(admin1listsize,"&lt;="&amp;admin1listsize),COUNTIF(admin1listsize,"&lt;="&amp;admin1listsize)+SUM(ISNUMBER(admin1listsize))),0)), ""))</f>
        <v/>
      </c>
      <c r="K782" s="71"/>
    </row>
    <row r="783" spans="1:11" s="1" customFormat="1" x14ac:dyDescent="0.25">
      <c r="A783" s="93" t="str">
        <f>IF($I$1&lt;&gt;"y", "", IF(ISBLANK(DATA!D784),"",IF(ISBLANK(DATA!K784),"NO DATA",DATA!K784)))</f>
        <v/>
      </c>
      <c r="B783" s="93" t="str">
        <f>IF($I$1&lt;&gt;"y", "",IF(ISBLANK(DATA!D784),"", IF(ISBLANK(DATA!L784),"NO DATA",DATA!L784)))</f>
        <v/>
      </c>
      <c r="C783" s="93" t="str">
        <f t="shared" si="38"/>
        <v/>
      </c>
      <c r="D783" s="93" t="str">
        <f>IF($I$1&lt;&gt;"y", "", IF(C784="", "", IFERROR(LOOKUP(2,1/(COUNTIF($D$2:D782,mergednames)=0),mergednames), "")))</f>
        <v/>
      </c>
      <c r="E783" s="93" t="str">
        <f t="shared" si="37"/>
        <v/>
      </c>
      <c r="F783" s="93" t="str">
        <f>IF($I$1&lt;&gt;"y", "", IF(A784="", "", IFERROR(LOOKUP(2,1/(COUNTIF($F$2:F782,get_country)=0),get_country), "")))</f>
        <v/>
      </c>
      <c r="G783" s="93" t="str">
        <f t="shared" si="36"/>
        <v/>
      </c>
      <c r="H783" s="67" t="str">
        <f t="array" aca="1" ref="H783" ca="1">IF($I$1&lt;&gt;"y", "", IFERROR(INDEX(countrylistsize,MATCH(SMALL(NOT(countrylistsize="")*IF(ISNUMBER(countrylistsize),COUNTIF(countrylistsize,"&lt;="&amp;countrylistsize),COUNTIF(countrylistsize,"&lt;="&amp;countrylistsize)+SUM(ISNUMBER(countrylistsize))),ROWS(F$3:F783)+SUM(ISBLANK(countrylistsize))),NOT(countrylistsize="")*IF(ISNUMBER(countrylistsize),COUNTIF(countrylistsize,"&lt;="&amp;countrylistsize),COUNTIF(countrylistsize,"&lt;="&amp;countrylistsize)+SUM(ISNUMBER(countrylistsize))),0)), ""))</f>
        <v/>
      </c>
      <c r="I783" s="70"/>
      <c r="J783" s="67" t="str">
        <f t="array" aca="1" ref="J783" ca="1">IF($I$1&lt;&gt;"y", "", IFERROR(INDEX(admin1listsize,MATCH(SMALL(NOT(admin1listsize="")*IF(ISNUMBER(admin1listsize),COUNTIF(admin1listsize,"&lt;="&amp;admin1listsize),COUNTIF(admin1listsize,"&lt;="&amp;admin1listsize)+SUM(ISNUMBER(admin1listsize))),ROWS(D$3:D783)+SUM(ISBLANK(admin1listsize))),NOT(admin1listsize="")*IF(ISNUMBER(admin1listsize),COUNTIF(admin1listsize,"&lt;="&amp;admin1listsize),COUNTIF(admin1listsize,"&lt;="&amp;admin1listsize)+SUM(ISNUMBER(admin1listsize))),0)), ""))</f>
        <v/>
      </c>
      <c r="K783" s="71"/>
    </row>
    <row r="784" spans="1:11" s="1" customFormat="1" x14ac:dyDescent="0.25">
      <c r="A784" s="93" t="str">
        <f>IF($I$1&lt;&gt;"y", "", IF(ISBLANK(DATA!D785),"",IF(ISBLANK(DATA!K785),"NO DATA",DATA!K785)))</f>
        <v/>
      </c>
      <c r="B784" s="93" t="str">
        <f>IF($I$1&lt;&gt;"y", "",IF(ISBLANK(DATA!D785),"", IF(ISBLANK(DATA!L785),"NO DATA",DATA!L785)))</f>
        <v/>
      </c>
      <c r="C784" s="93" t="str">
        <f t="shared" si="38"/>
        <v/>
      </c>
      <c r="D784" s="93" t="str">
        <f>IF($I$1&lt;&gt;"y", "", IF(C785="", "", IFERROR(LOOKUP(2,1/(COUNTIF($D$2:D783,mergednames)=0),mergednames), "")))</f>
        <v/>
      </c>
      <c r="E784" s="93" t="str">
        <f t="shared" si="37"/>
        <v/>
      </c>
      <c r="F784" s="93" t="str">
        <f>IF($I$1&lt;&gt;"y", "", IF(A785="", "", IFERROR(LOOKUP(2,1/(COUNTIF($F$2:F783,get_country)=0),get_country), "")))</f>
        <v/>
      </c>
      <c r="G784" s="93" t="str">
        <f t="shared" si="36"/>
        <v/>
      </c>
      <c r="H784" s="67" t="str">
        <f t="array" aca="1" ref="H784" ca="1">IF($I$1&lt;&gt;"y", "", IFERROR(INDEX(countrylistsize,MATCH(SMALL(NOT(countrylistsize="")*IF(ISNUMBER(countrylistsize),COUNTIF(countrylistsize,"&lt;="&amp;countrylistsize),COUNTIF(countrylistsize,"&lt;="&amp;countrylistsize)+SUM(ISNUMBER(countrylistsize))),ROWS(F$3:F784)+SUM(ISBLANK(countrylistsize))),NOT(countrylistsize="")*IF(ISNUMBER(countrylistsize),COUNTIF(countrylistsize,"&lt;="&amp;countrylistsize),COUNTIF(countrylistsize,"&lt;="&amp;countrylistsize)+SUM(ISNUMBER(countrylistsize))),0)), ""))</f>
        <v/>
      </c>
      <c r="I784" s="70"/>
      <c r="J784" s="67" t="str">
        <f t="array" aca="1" ref="J784" ca="1">IF($I$1&lt;&gt;"y", "", IFERROR(INDEX(admin1listsize,MATCH(SMALL(NOT(admin1listsize="")*IF(ISNUMBER(admin1listsize),COUNTIF(admin1listsize,"&lt;="&amp;admin1listsize),COUNTIF(admin1listsize,"&lt;="&amp;admin1listsize)+SUM(ISNUMBER(admin1listsize))),ROWS(D$3:D784)+SUM(ISBLANK(admin1listsize))),NOT(admin1listsize="")*IF(ISNUMBER(admin1listsize),COUNTIF(admin1listsize,"&lt;="&amp;admin1listsize),COUNTIF(admin1listsize,"&lt;="&amp;admin1listsize)+SUM(ISNUMBER(admin1listsize))),0)), ""))</f>
        <v/>
      </c>
      <c r="K784" s="71"/>
    </row>
    <row r="785" spans="1:11" s="1" customFormat="1" x14ac:dyDescent="0.25">
      <c r="A785" s="93" t="str">
        <f>IF($I$1&lt;&gt;"y", "", IF(ISBLANK(DATA!D786),"",IF(ISBLANK(DATA!K786),"NO DATA",DATA!K786)))</f>
        <v/>
      </c>
      <c r="B785" s="93" t="str">
        <f>IF($I$1&lt;&gt;"y", "",IF(ISBLANK(DATA!D786),"", IF(ISBLANK(DATA!L786),"NO DATA",DATA!L786)))</f>
        <v/>
      </c>
      <c r="C785" s="93" t="str">
        <f t="shared" si="38"/>
        <v/>
      </c>
      <c r="D785" s="93" t="str">
        <f>IF($I$1&lt;&gt;"y", "", IF(C786="", "", IFERROR(LOOKUP(2,1/(COUNTIF($D$2:D784,mergednames)=0),mergednames), "")))</f>
        <v/>
      </c>
      <c r="E785" s="93" t="str">
        <f t="shared" si="37"/>
        <v/>
      </c>
      <c r="F785" s="93" t="str">
        <f>IF($I$1&lt;&gt;"y", "", IF(A786="", "", IFERROR(LOOKUP(2,1/(COUNTIF($F$2:F784,get_country)=0),get_country), "")))</f>
        <v/>
      </c>
      <c r="G785" s="93" t="str">
        <f t="shared" si="36"/>
        <v/>
      </c>
      <c r="H785" s="67" t="str">
        <f t="array" aca="1" ref="H785" ca="1">IF($I$1&lt;&gt;"y", "", IFERROR(INDEX(countrylistsize,MATCH(SMALL(NOT(countrylistsize="")*IF(ISNUMBER(countrylistsize),COUNTIF(countrylistsize,"&lt;="&amp;countrylistsize),COUNTIF(countrylistsize,"&lt;="&amp;countrylistsize)+SUM(ISNUMBER(countrylistsize))),ROWS(F$3:F785)+SUM(ISBLANK(countrylistsize))),NOT(countrylistsize="")*IF(ISNUMBER(countrylistsize),COUNTIF(countrylistsize,"&lt;="&amp;countrylistsize),COUNTIF(countrylistsize,"&lt;="&amp;countrylistsize)+SUM(ISNUMBER(countrylistsize))),0)), ""))</f>
        <v/>
      </c>
      <c r="I785" s="70"/>
      <c r="J785" s="67" t="str">
        <f t="array" aca="1" ref="J785" ca="1">IF($I$1&lt;&gt;"y", "", IFERROR(INDEX(admin1listsize,MATCH(SMALL(NOT(admin1listsize="")*IF(ISNUMBER(admin1listsize),COUNTIF(admin1listsize,"&lt;="&amp;admin1listsize),COUNTIF(admin1listsize,"&lt;="&amp;admin1listsize)+SUM(ISNUMBER(admin1listsize))),ROWS(D$3:D785)+SUM(ISBLANK(admin1listsize))),NOT(admin1listsize="")*IF(ISNUMBER(admin1listsize),COUNTIF(admin1listsize,"&lt;="&amp;admin1listsize),COUNTIF(admin1listsize,"&lt;="&amp;admin1listsize)+SUM(ISNUMBER(admin1listsize))),0)), ""))</f>
        <v/>
      </c>
      <c r="K785" s="71"/>
    </row>
    <row r="786" spans="1:11" s="1" customFormat="1" x14ac:dyDescent="0.25">
      <c r="A786" s="93" t="str">
        <f>IF($I$1&lt;&gt;"y", "", IF(ISBLANK(DATA!D787),"",IF(ISBLANK(DATA!K787),"NO DATA",DATA!K787)))</f>
        <v/>
      </c>
      <c r="B786" s="93" t="str">
        <f>IF($I$1&lt;&gt;"y", "",IF(ISBLANK(DATA!D787),"", IF(ISBLANK(DATA!L787),"NO DATA",DATA!L787)))</f>
        <v/>
      </c>
      <c r="C786" s="93" t="str">
        <f t="shared" si="38"/>
        <v/>
      </c>
      <c r="D786" s="93" t="str">
        <f>IF($I$1&lt;&gt;"y", "", IF(C787="", "", IFERROR(LOOKUP(2,1/(COUNTIF($D$2:D785,mergednames)=0),mergednames), "")))</f>
        <v/>
      </c>
      <c r="E786" s="93" t="str">
        <f t="shared" si="37"/>
        <v/>
      </c>
      <c r="F786" s="93" t="str">
        <f>IF($I$1&lt;&gt;"y", "", IF(A787="", "", IFERROR(LOOKUP(2,1/(COUNTIF($F$2:F785,get_country)=0),get_country), "")))</f>
        <v/>
      </c>
      <c r="G786" s="93" t="str">
        <f t="shared" si="36"/>
        <v/>
      </c>
      <c r="H786" s="67" t="str">
        <f t="array" aca="1" ref="H786" ca="1">IF($I$1&lt;&gt;"y", "", IFERROR(INDEX(countrylistsize,MATCH(SMALL(NOT(countrylistsize="")*IF(ISNUMBER(countrylistsize),COUNTIF(countrylistsize,"&lt;="&amp;countrylistsize),COUNTIF(countrylistsize,"&lt;="&amp;countrylistsize)+SUM(ISNUMBER(countrylistsize))),ROWS(F$3:F786)+SUM(ISBLANK(countrylistsize))),NOT(countrylistsize="")*IF(ISNUMBER(countrylistsize),COUNTIF(countrylistsize,"&lt;="&amp;countrylistsize),COUNTIF(countrylistsize,"&lt;="&amp;countrylistsize)+SUM(ISNUMBER(countrylistsize))),0)), ""))</f>
        <v/>
      </c>
      <c r="I786" s="70"/>
      <c r="J786" s="67" t="str">
        <f t="array" aca="1" ref="J786" ca="1">IF($I$1&lt;&gt;"y", "", IFERROR(INDEX(admin1listsize,MATCH(SMALL(NOT(admin1listsize="")*IF(ISNUMBER(admin1listsize),COUNTIF(admin1listsize,"&lt;="&amp;admin1listsize),COUNTIF(admin1listsize,"&lt;="&amp;admin1listsize)+SUM(ISNUMBER(admin1listsize))),ROWS(D$3:D786)+SUM(ISBLANK(admin1listsize))),NOT(admin1listsize="")*IF(ISNUMBER(admin1listsize),COUNTIF(admin1listsize,"&lt;="&amp;admin1listsize),COUNTIF(admin1listsize,"&lt;="&amp;admin1listsize)+SUM(ISNUMBER(admin1listsize))),0)), ""))</f>
        <v/>
      </c>
      <c r="K786" s="71"/>
    </row>
    <row r="787" spans="1:11" s="1" customFormat="1" x14ac:dyDescent="0.25">
      <c r="A787" s="93" t="str">
        <f>IF($I$1&lt;&gt;"y", "", IF(ISBLANK(DATA!D788),"",IF(ISBLANK(DATA!K788),"NO DATA",DATA!K788)))</f>
        <v/>
      </c>
      <c r="B787" s="93" t="str">
        <f>IF($I$1&lt;&gt;"y", "",IF(ISBLANK(DATA!D788),"", IF(ISBLANK(DATA!L788),"NO DATA",DATA!L788)))</f>
        <v/>
      </c>
      <c r="C787" s="93" t="str">
        <f t="shared" si="38"/>
        <v/>
      </c>
      <c r="D787" s="93" t="str">
        <f>IF($I$1&lt;&gt;"y", "", IF(C788="", "", IFERROR(LOOKUP(2,1/(COUNTIF($D$2:D786,mergednames)=0),mergednames), "")))</f>
        <v/>
      </c>
      <c r="E787" s="93" t="str">
        <f t="shared" si="37"/>
        <v/>
      </c>
      <c r="F787" s="93" t="str">
        <f>IF($I$1&lt;&gt;"y", "", IF(A788="", "", IFERROR(LOOKUP(2,1/(COUNTIF($F$2:F786,get_country)=0),get_country), "")))</f>
        <v/>
      </c>
      <c r="G787" s="93" t="str">
        <f t="shared" si="36"/>
        <v/>
      </c>
      <c r="H787" s="67" t="str">
        <f t="array" aca="1" ref="H787" ca="1">IF($I$1&lt;&gt;"y", "", IFERROR(INDEX(countrylistsize,MATCH(SMALL(NOT(countrylistsize="")*IF(ISNUMBER(countrylistsize),COUNTIF(countrylistsize,"&lt;="&amp;countrylistsize),COUNTIF(countrylistsize,"&lt;="&amp;countrylistsize)+SUM(ISNUMBER(countrylistsize))),ROWS(F$3:F787)+SUM(ISBLANK(countrylistsize))),NOT(countrylistsize="")*IF(ISNUMBER(countrylistsize),COUNTIF(countrylistsize,"&lt;="&amp;countrylistsize),COUNTIF(countrylistsize,"&lt;="&amp;countrylistsize)+SUM(ISNUMBER(countrylistsize))),0)), ""))</f>
        <v/>
      </c>
      <c r="I787" s="70"/>
      <c r="J787" s="67" t="str">
        <f t="array" aca="1" ref="J787" ca="1">IF($I$1&lt;&gt;"y", "", IFERROR(INDEX(admin1listsize,MATCH(SMALL(NOT(admin1listsize="")*IF(ISNUMBER(admin1listsize),COUNTIF(admin1listsize,"&lt;="&amp;admin1listsize),COUNTIF(admin1listsize,"&lt;="&amp;admin1listsize)+SUM(ISNUMBER(admin1listsize))),ROWS(D$3:D787)+SUM(ISBLANK(admin1listsize))),NOT(admin1listsize="")*IF(ISNUMBER(admin1listsize),COUNTIF(admin1listsize,"&lt;="&amp;admin1listsize),COUNTIF(admin1listsize,"&lt;="&amp;admin1listsize)+SUM(ISNUMBER(admin1listsize))),0)), ""))</f>
        <v/>
      </c>
      <c r="K787" s="71"/>
    </row>
    <row r="788" spans="1:11" s="1" customFormat="1" x14ac:dyDescent="0.25">
      <c r="A788" s="93" t="str">
        <f>IF($I$1&lt;&gt;"y", "", IF(ISBLANK(DATA!D789),"",IF(ISBLANK(DATA!K789),"NO DATA",DATA!K789)))</f>
        <v/>
      </c>
      <c r="B788" s="93" t="str">
        <f>IF($I$1&lt;&gt;"y", "",IF(ISBLANK(DATA!D789),"", IF(ISBLANK(DATA!L789),"NO DATA",DATA!L789)))</f>
        <v/>
      </c>
      <c r="C788" s="93" t="str">
        <f t="shared" si="38"/>
        <v/>
      </c>
      <c r="D788" s="93" t="str">
        <f>IF($I$1&lt;&gt;"y", "", IF(C789="", "", IFERROR(LOOKUP(2,1/(COUNTIF($D$2:D787,mergednames)=0),mergednames), "")))</f>
        <v/>
      </c>
      <c r="E788" s="93" t="str">
        <f t="shared" si="37"/>
        <v/>
      </c>
      <c r="F788" s="93" t="str">
        <f>IF($I$1&lt;&gt;"y", "", IF(A789="", "", IFERROR(LOOKUP(2,1/(COUNTIF($F$2:F787,get_country)=0),get_country), "")))</f>
        <v/>
      </c>
      <c r="G788" s="93" t="str">
        <f t="shared" si="36"/>
        <v/>
      </c>
      <c r="H788" s="67" t="str">
        <f t="array" aca="1" ref="H788" ca="1">IF($I$1&lt;&gt;"y", "", IFERROR(INDEX(countrylistsize,MATCH(SMALL(NOT(countrylistsize="")*IF(ISNUMBER(countrylistsize),COUNTIF(countrylistsize,"&lt;="&amp;countrylistsize),COUNTIF(countrylistsize,"&lt;="&amp;countrylistsize)+SUM(ISNUMBER(countrylistsize))),ROWS(F$3:F788)+SUM(ISBLANK(countrylistsize))),NOT(countrylistsize="")*IF(ISNUMBER(countrylistsize),COUNTIF(countrylistsize,"&lt;="&amp;countrylistsize),COUNTIF(countrylistsize,"&lt;="&amp;countrylistsize)+SUM(ISNUMBER(countrylistsize))),0)), ""))</f>
        <v/>
      </c>
      <c r="I788" s="70"/>
      <c r="J788" s="67" t="str">
        <f t="array" aca="1" ref="J788" ca="1">IF($I$1&lt;&gt;"y", "", IFERROR(INDEX(admin1listsize,MATCH(SMALL(NOT(admin1listsize="")*IF(ISNUMBER(admin1listsize),COUNTIF(admin1listsize,"&lt;="&amp;admin1listsize),COUNTIF(admin1listsize,"&lt;="&amp;admin1listsize)+SUM(ISNUMBER(admin1listsize))),ROWS(D$3:D788)+SUM(ISBLANK(admin1listsize))),NOT(admin1listsize="")*IF(ISNUMBER(admin1listsize),COUNTIF(admin1listsize,"&lt;="&amp;admin1listsize),COUNTIF(admin1listsize,"&lt;="&amp;admin1listsize)+SUM(ISNUMBER(admin1listsize))),0)), ""))</f>
        <v/>
      </c>
      <c r="K788" s="71"/>
    </row>
    <row r="789" spans="1:11" s="1" customFormat="1" x14ac:dyDescent="0.25">
      <c r="A789" s="93" t="str">
        <f>IF($I$1&lt;&gt;"y", "", IF(ISBLANK(DATA!D790),"",IF(ISBLANK(DATA!K790),"NO DATA",DATA!K790)))</f>
        <v/>
      </c>
      <c r="B789" s="93" t="str">
        <f>IF($I$1&lt;&gt;"y", "",IF(ISBLANK(DATA!D790),"", IF(ISBLANK(DATA!L790),"NO DATA",DATA!L790)))</f>
        <v/>
      </c>
      <c r="C789" s="93" t="str">
        <f t="shared" si="38"/>
        <v/>
      </c>
      <c r="D789" s="93" t="str">
        <f>IF($I$1&lt;&gt;"y", "", IF(C790="", "", IFERROR(LOOKUP(2,1/(COUNTIF($D$2:D788,mergednames)=0),mergednames), "")))</f>
        <v/>
      </c>
      <c r="E789" s="93" t="str">
        <f t="shared" si="37"/>
        <v/>
      </c>
      <c r="F789" s="93" t="str">
        <f>IF($I$1&lt;&gt;"y", "", IF(A790="", "", IFERROR(LOOKUP(2,1/(COUNTIF($F$2:F788,get_country)=0),get_country), "")))</f>
        <v/>
      </c>
      <c r="G789" s="93" t="str">
        <f t="shared" si="36"/>
        <v/>
      </c>
      <c r="H789" s="67" t="str">
        <f t="array" aca="1" ref="H789" ca="1">IF($I$1&lt;&gt;"y", "", IFERROR(INDEX(countrylistsize,MATCH(SMALL(NOT(countrylistsize="")*IF(ISNUMBER(countrylistsize),COUNTIF(countrylistsize,"&lt;="&amp;countrylistsize),COUNTIF(countrylistsize,"&lt;="&amp;countrylistsize)+SUM(ISNUMBER(countrylistsize))),ROWS(F$3:F789)+SUM(ISBLANK(countrylistsize))),NOT(countrylistsize="")*IF(ISNUMBER(countrylistsize),COUNTIF(countrylistsize,"&lt;="&amp;countrylistsize),COUNTIF(countrylistsize,"&lt;="&amp;countrylistsize)+SUM(ISNUMBER(countrylistsize))),0)), ""))</f>
        <v/>
      </c>
      <c r="I789" s="70"/>
      <c r="J789" s="67" t="str">
        <f t="array" aca="1" ref="J789" ca="1">IF($I$1&lt;&gt;"y", "", IFERROR(INDEX(admin1listsize,MATCH(SMALL(NOT(admin1listsize="")*IF(ISNUMBER(admin1listsize),COUNTIF(admin1listsize,"&lt;="&amp;admin1listsize),COUNTIF(admin1listsize,"&lt;="&amp;admin1listsize)+SUM(ISNUMBER(admin1listsize))),ROWS(D$3:D789)+SUM(ISBLANK(admin1listsize))),NOT(admin1listsize="")*IF(ISNUMBER(admin1listsize),COUNTIF(admin1listsize,"&lt;="&amp;admin1listsize),COUNTIF(admin1listsize,"&lt;="&amp;admin1listsize)+SUM(ISNUMBER(admin1listsize))),0)), ""))</f>
        <v/>
      </c>
      <c r="K789" s="71"/>
    </row>
    <row r="790" spans="1:11" s="1" customFormat="1" x14ac:dyDescent="0.25">
      <c r="A790" s="93" t="str">
        <f>IF($I$1&lt;&gt;"y", "", IF(ISBLANK(DATA!D791),"",IF(ISBLANK(DATA!K791),"NO DATA",DATA!K791)))</f>
        <v/>
      </c>
      <c r="B790" s="93" t="str">
        <f>IF($I$1&lt;&gt;"y", "",IF(ISBLANK(DATA!D791),"", IF(ISBLANK(DATA!L791),"NO DATA",DATA!L791)))</f>
        <v/>
      </c>
      <c r="C790" s="93" t="str">
        <f t="shared" si="38"/>
        <v/>
      </c>
      <c r="D790" s="93" t="str">
        <f>IF($I$1&lt;&gt;"y", "", IF(C791="", "", IFERROR(LOOKUP(2,1/(COUNTIF($D$2:D789,mergednames)=0),mergednames), "")))</f>
        <v/>
      </c>
      <c r="E790" s="93" t="str">
        <f t="shared" si="37"/>
        <v/>
      </c>
      <c r="F790" s="93" t="str">
        <f>IF($I$1&lt;&gt;"y", "", IF(A791="", "", IFERROR(LOOKUP(2,1/(COUNTIF($F$2:F789,get_country)=0),get_country), "")))</f>
        <v/>
      </c>
      <c r="G790" s="93" t="str">
        <f t="shared" si="36"/>
        <v/>
      </c>
      <c r="H790" s="67" t="str">
        <f t="array" aca="1" ref="H790" ca="1">IF($I$1&lt;&gt;"y", "", IFERROR(INDEX(countrylistsize,MATCH(SMALL(NOT(countrylistsize="")*IF(ISNUMBER(countrylistsize),COUNTIF(countrylistsize,"&lt;="&amp;countrylistsize),COUNTIF(countrylistsize,"&lt;="&amp;countrylistsize)+SUM(ISNUMBER(countrylistsize))),ROWS(F$3:F790)+SUM(ISBLANK(countrylistsize))),NOT(countrylistsize="")*IF(ISNUMBER(countrylistsize),COUNTIF(countrylistsize,"&lt;="&amp;countrylistsize),COUNTIF(countrylistsize,"&lt;="&amp;countrylistsize)+SUM(ISNUMBER(countrylistsize))),0)), ""))</f>
        <v/>
      </c>
      <c r="I790" s="70"/>
      <c r="J790" s="67" t="str">
        <f t="array" aca="1" ref="J790" ca="1">IF($I$1&lt;&gt;"y", "", IFERROR(INDEX(admin1listsize,MATCH(SMALL(NOT(admin1listsize="")*IF(ISNUMBER(admin1listsize),COUNTIF(admin1listsize,"&lt;="&amp;admin1listsize),COUNTIF(admin1listsize,"&lt;="&amp;admin1listsize)+SUM(ISNUMBER(admin1listsize))),ROWS(D$3:D790)+SUM(ISBLANK(admin1listsize))),NOT(admin1listsize="")*IF(ISNUMBER(admin1listsize),COUNTIF(admin1listsize,"&lt;="&amp;admin1listsize),COUNTIF(admin1listsize,"&lt;="&amp;admin1listsize)+SUM(ISNUMBER(admin1listsize))),0)), ""))</f>
        <v/>
      </c>
      <c r="K790" s="71"/>
    </row>
    <row r="791" spans="1:11" s="1" customFormat="1" x14ac:dyDescent="0.25">
      <c r="A791" s="93" t="str">
        <f>IF($I$1&lt;&gt;"y", "", IF(ISBLANK(DATA!D792),"",IF(ISBLANK(DATA!K792),"NO DATA",DATA!K792)))</f>
        <v/>
      </c>
      <c r="B791" s="93" t="str">
        <f>IF($I$1&lt;&gt;"y", "",IF(ISBLANK(DATA!D792),"", IF(ISBLANK(DATA!L792),"NO DATA",DATA!L792)))</f>
        <v/>
      </c>
      <c r="C791" s="93" t="str">
        <f t="shared" si="38"/>
        <v/>
      </c>
      <c r="D791" s="93" t="str">
        <f>IF($I$1&lt;&gt;"y", "", IF(C792="", "", IFERROR(LOOKUP(2,1/(COUNTIF($D$2:D790,mergednames)=0),mergednames), "")))</f>
        <v/>
      </c>
      <c r="E791" s="93" t="str">
        <f t="shared" si="37"/>
        <v/>
      </c>
      <c r="F791" s="93" t="str">
        <f>IF($I$1&lt;&gt;"y", "", IF(A792="", "", IFERROR(LOOKUP(2,1/(COUNTIF($F$2:F790,get_country)=0),get_country), "")))</f>
        <v/>
      </c>
      <c r="G791" s="93" t="str">
        <f t="shared" si="36"/>
        <v/>
      </c>
      <c r="H791" s="67" t="str">
        <f t="array" aca="1" ref="H791" ca="1">IF($I$1&lt;&gt;"y", "", IFERROR(INDEX(countrylistsize,MATCH(SMALL(NOT(countrylistsize="")*IF(ISNUMBER(countrylistsize),COUNTIF(countrylistsize,"&lt;="&amp;countrylistsize),COUNTIF(countrylistsize,"&lt;="&amp;countrylistsize)+SUM(ISNUMBER(countrylistsize))),ROWS(F$3:F791)+SUM(ISBLANK(countrylistsize))),NOT(countrylistsize="")*IF(ISNUMBER(countrylistsize),COUNTIF(countrylistsize,"&lt;="&amp;countrylistsize),COUNTIF(countrylistsize,"&lt;="&amp;countrylistsize)+SUM(ISNUMBER(countrylistsize))),0)), ""))</f>
        <v/>
      </c>
      <c r="I791" s="70"/>
      <c r="J791" s="67" t="str">
        <f t="array" aca="1" ref="J791" ca="1">IF($I$1&lt;&gt;"y", "", IFERROR(INDEX(admin1listsize,MATCH(SMALL(NOT(admin1listsize="")*IF(ISNUMBER(admin1listsize),COUNTIF(admin1listsize,"&lt;="&amp;admin1listsize),COUNTIF(admin1listsize,"&lt;="&amp;admin1listsize)+SUM(ISNUMBER(admin1listsize))),ROWS(D$3:D791)+SUM(ISBLANK(admin1listsize))),NOT(admin1listsize="")*IF(ISNUMBER(admin1listsize),COUNTIF(admin1listsize,"&lt;="&amp;admin1listsize),COUNTIF(admin1listsize,"&lt;="&amp;admin1listsize)+SUM(ISNUMBER(admin1listsize))),0)), ""))</f>
        <v/>
      </c>
      <c r="K791" s="71"/>
    </row>
    <row r="792" spans="1:11" s="1" customFormat="1" x14ac:dyDescent="0.25">
      <c r="A792" s="93" t="str">
        <f>IF($I$1&lt;&gt;"y", "", IF(ISBLANK(DATA!D793),"",IF(ISBLANK(DATA!K793),"NO DATA",DATA!K793)))</f>
        <v/>
      </c>
      <c r="B792" s="93" t="str">
        <f>IF($I$1&lt;&gt;"y", "",IF(ISBLANK(DATA!D793),"", IF(ISBLANK(DATA!L793),"NO DATA",DATA!L793)))</f>
        <v/>
      </c>
      <c r="C792" s="93" t="str">
        <f t="shared" si="38"/>
        <v/>
      </c>
      <c r="D792" s="93" t="str">
        <f>IF($I$1&lt;&gt;"y", "", IF(C793="", "", IFERROR(LOOKUP(2,1/(COUNTIF($D$2:D791,mergednames)=0),mergednames), "")))</f>
        <v/>
      </c>
      <c r="E792" s="93" t="str">
        <f t="shared" si="37"/>
        <v/>
      </c>
      <c r="F792" s="93" t="str">
        <f>IF($I$1&lt;&gt;"y", "", IF(A793="", "", IFERROR(LOOKUP(2,1/(COUNTIF($F$2:F791,get_country)=0),get_country), "")))</f>
        <v/>
      </c>
      <c r="G792" s="93" t="str">
        <f t="shared" si="36"/>
        <v/>
      </c>
      <c r="H792" s="67" t="str">
        <f t="array" aca="1" ref="H792" ca="1">IF($I$1&lt;&gt;"y", "", IFERROR(INDEX(countrylistsize,MATCH(SMALL(NOT(countrylistsize="")*IF(ISNUMBER(countrylistsize),COUNTIF(countrylistsize,"&lt;="&amp;countrylistsize),COUNTIF(countrylistsize,"&lt;="&amp;countrylistsize)+SUM(ISNUMBER(countrylistsize))),ROWS(F$3:F792)+SUM(ISBLANK(countrylistsize))),NOT(countrylistsize="")*IF(ISNUMBER(countrylistsize),COUNTIF(countrylistsize,"&lt;="&amp;countrylistsize),COUNTIF(countrylistsize,"&lt;="&amp;countrylistsize)+SUM(ISNUMBER(countrylistsize))),0)), ""))</f>
        <v/>
      </c>
      <c r="I792" s="70"/>
      <c r="J792" s="67" t="str">
        <f t="array" aca="1" ref="J792" ca="1">IF($I$1&lt;&gt;"y", "", IFERROR(INDEX(admin1listsize,MATCH(SMALL(NOT(admin1listsize="")*IF(ISNUMBER(admin1listsize),COUNTIF(admin1listsize,"&lt;="&amp;admin1listsize),COUNTIF(admin1listsize,"&lt;="&amp;admin1listsize)+SUM(ISNUMBER(admin1listsize))),ROWS(D$3:D792)+SUM(ISBLANK(admin1listsize))),NOT(admin1listsize="")*IF(ISNUMBER(admin1listsize),COUNTIF(admin1listsize,"&lt;="&amp;admin1listsize),COUNTIF(admin1listsize,"&lt;="&amp;admin1listsize)+SUM(ISNUMBER(admin1listsize))),0)), ""))</f>
        <v/>
      </c>
      <c r="K792" s="71"/>
    </row>
    <row r="793" spans="1:11" s="1" customFormat="1" x14ac:dyDescent="0.25">
      <c r="A793" s="93" t="str">
        <f>IF($I$1&lt;&gt;"y", "", IF(ISBLANK(DATA!D794),"",IF(ISBLANK(DATA!K794),"NO DATA",DATA!K794)))</f>
        <v/>
      </c>
      <c r="B793" s="93" t="str">
        <f>IF($I$1&lt;&gt;"y", "",IF(ISBLANK(DATA!D794),"", IF(ISBLANK(DATA!L794),"NO DATA",DATA!L794)))</f>
        <v/>
      </c>
      <c r="C793" s="93" t="str">
        <f t="shared" si="38"/>
        <v/>
      </c>
      <c r="D793" s="93" t="str">
        <f>IF($I$1&lt;&gt;"y", "", IF(C794="", "", IFERROR(LOOKUP(2,1/(COUNTIF($D$2:D792,mergednames)=0),mergednames), "")))</f>
        <v/>
      </c>
      <c r="E793" s="93" t="str">
        <f t="shared" si="37"/>
        <v/>
      </c>
      <c r="F793" s="93" t="str">
        <f>IF($I$1&lt;&gt;"y", "", IF(A794="", "", IFERROR(LOOKUP(2,1/(COUNTIF($F$2:F792,get_country)=0),get_country), "")))</f>
        <v/>
      </c>
      <c r="G793" s="93" t="str">
        <f t="shared" si="36"/>
        <v/>
      </c>
      <c r="H793" s="67" t="str">
        <f t="array" aca="1" ref="H793" ca="1">IF($I$1&lt;&gt;"y", "", IFERROR(INDEX(countrylistsize,MATCH(SMALL(NOT(countrylistsize="")*IF(ISNUMBER(countrylistsize),COUNTIF(countrylistsize,"&lt;="&amp;countrylistsize),COUNTIF(countrylistsize,"&lt;="&amp;countrylistsize)+SUM(ISNUMBER(countrylistsize))),ROWS(F$3:F793)+SUM(ISBLANK(countrylistsize))),NOT(countrylistsize="")*IF(ISNUMBER(countrylistsize),COUNTIF(countrylistsize,"&lt;="&amp;countrylistsize),COUNTIF(countrylistsize,"&lt;="&amp;countrylistsize)+SUM(ISNUMBER(countrylistsize))),0)), ""))</f>
        <v/>
      </c>
      <c r="I793" s="70"/>
      <c r="J793" s="67" t="str">
        <f t="array" aca="1" ref="J793" ca="1">IF($I$1&lt;&gt;"y", "", IFERROR(INDEX(admin1listsize,MATCH(SMALL(NOT(admin1listsize="")*IF(ISNUMBER(admin1listsize),COUNTIF(admin1listsize,"&lt;="&amp;admin1listsize),COUNTIF(admin1listsize,"&lt;="&amp;admin1listsize)+SUM(ISNUMBER(admin1listsize))),ROWS(D$3:D793)+SUM(ISBLANK(admin1listsize))),NOT(admin1listsize="")*IF(ISNUMBER(admin1listsize),COUNTIF(admin1listsize,"&lt;="&amp;admin1listsize),COUNTIF(admin1listsize,"&lt;="&amp;admin1listsize)+SUM(ISNUMBER(admin1listsize))),0)), ""))</f>
        <v/>
      </c>
      <c r="K793" s="71"/>
    </row>
    <row r="794" spans="1:11" s="1" customFormat="1" x14ac:dyDescent="0.25">
      <c r="A794" s="93" t="str">
        <f>IF($I$1&lt;&gt;"y", "", IF(ISBLANK(DATA!D795),"",IF(ISBLANK(DATA!K795),"NO DATA",DATA!K795)))</f>
        <v/>
      </c>
      <c r="B794" s="93" t="str">
        <f>IF($I$1&lt;&gt;"y", "",IF(ISBLANK(DATA!D795),"", IF(ISBLANK(DATA!L795),"NO DATA",DATA!L795)))</f>
        <v/>
      </c>
      <c r="C794" s="93" t="str">
        <f t="shared" si="38"/>
        <v/>
      </c>
      <c r="D794" s="93" t="str">
        <f>IF($I$1&lt;&gt;"y", "", IF(C795="", "", IFERROR(LOOKUP(2,1/(COUNTIF($D$2:D793,mergednames)=0),mergednames), "")))</f>
        <v/>
      </c>
      <c r="E794" s="93" t="str">
        <f t="shared" si="37"/>
        <v/>
      </c>
      <c r="F794" s="93" t="str">
        <f>IF($I$1&lt;&gt;"y", "", IF(A795="", "", IFERROR(LOOKUP(2,1/(COUNTIF($F$2:F793,get_country)=0),get_country), "")))</f>
        <v/>
      </c>
      <c r="G794" s="93" t="str">
        <f t="shared" si="36"/>
        <v/>
      </c>
      <c r="H794" s="67" t="str">
        <f t="array" aca="1" ref="H794" ca="1">IF($I$1&lt;&gt;"y", "", IFERROR(INDEX(countrylistsize,MATCH(SMALL(NOT(countrylistsize="")*IF(ISNUMBER(countrylistsize),COUNTIF(countrylistsize,"&lt;="&amp;countrylistsize),COUNTIF(countrylistsize,"&lt;="&amp;countrylistsize)+SUM(ISNUMBER(countrylistsize))),ROWS(F$3:F794)+SUM(ISBLANK(countrylistsize))),NOT(countrylistsize="")*IF(ISNUMBER(countrylistsize),COUNTIF(countrylistsize,"&lt;="&amp;countrylistsize),COUNTIF(countrylistsize,"&lt;="&amp;countrylistsize)+SUM(ISNUMBER(countrylistsize))),0)), ""))</f>
        <v/>
      </c>
      <c r="I794" s="70"/>
      <c r="J794" s="67" t="str">
        <f t="array" aca="1" ref="J794" ca="1">IF($I$1&lt;&gt;"y", "", IFERROR(INDEX(admin1listsize,MATCH(SMALL(NOT(admin1listsize="")*IF(ISNUMBER(admin1listsize),COUNTIF(admin1listsize,"&lt;="&amp;admin1listsize),COUNTIF(admin1listsize,"&lt;="&amp;admin1listsize)+SUM(ISNUMBER(admin1listsize))),ROWS(D$3:D794)+SUM(ISBLANK(admin1listsize))),NOT(admin1listsize="")*IF(ISNUMBER(admin1listsize),COUNTIF(admin1listsize,"&lt;="&amp;admin1listsize),COUNTIF(admin1listsize,"&lt;="&amp;admin1listsize)+SUM(ISNUMBER(admin1listsize))),0)), ""))</f>
        <v/>
      </c>
      <c r="K794" s="71"/>
    </row>
    <row r="795" spans="1:11" s="1" customFormat="1" x14ac:dyDescent="0.25">
      <c r="A795" s="93" t="str">
        <f>IF($I$1&lt;&gt;"y", "", IF(ISBLANK(DATA!D796),"",IF(ISBLANK(DATA!K796),"NO DATA",DATA!K796)))</f>
        <v/>
      </c>
      <c r="B795" s="93" t="str">
        <f>IF($I$1&lt;&gt;"y", "",IF(ISBLANK(DATA!D796),"", IF(ISBLANK(DATA!L796),"NO DATA",DATA!L796)))</f>
        <v/>
      </c>
      <c r="C795" s="93" t="str">
        <f t="shared" si="38"/>
        <v/>
      </c>
      <c r="D795" s="93" t="str">
        <f>IF($I$1&lt;&gt;"y", "", IF(C796="", "", IFERROR(LOOKUP(2,1/(COUNTIF($D$2:D794,mergednames)=0),mergednames), "")))</f>
        <v/>
      </c>
      <c r="E795" s="93" t="str">
        <f t="shared" si="37"/>
        <v/>
      </c>
      <c r="F795" s="93" t="str">
        <f>IF($I$1&lt;&gt;"y", "", IF(A796="", "", IFERROR(LOOKUP(2,1/(COUNTIF($F$2:F794,get_country)=0),get_country), "")))</f>
        <v/>
      </c>
      <c r="G795" s="93" t="str">
        <f t="shared" si="36"/>
        <v/>
      </c>
      <c r="H795" s="67" t="str">
        <f t="array" aca="1" ref="H795" ca="1">IF($I$1&lt;&gt;"y", "", IFERROR(INDEX(countrylistsize,MATCH(SMALL(NOT(countrylistsize="")*IF(ISNUMBER(countrylistsize),COUNTIF(countrylistsize,"&lt;="&amp;countrylistsize),COUNTIF(countrylistsize,"&lt;="&amp;countrylistsize)+SUM(ISNUMBER(countrylistsize))),ROWS(F$3:F795)+SUM(ISBLANK(countrylistsize))),NOT(countrylistsize="")*IF(ISNUMBER(countrylistsize),COUNTIF(countrylistsize,"&lt;="&amp;countrylistsize),COUNTIF(countrylistsize,"&lt;="&amp;countrylistsize)+SUM(ISNUMBER(countrylistsize))),0)), ""))</f>
        <v/>
      </c>
      <c r="I795" s="70"/>
      <c r="J795" s="67" t="str">
        <f t="array" aca="1" ref="J795" ca="1">IF($I$1&lt;&gt;"y", "", IFERROR(INDEX(admin1listsize,MATCH(SMALL(NOT(admin1listsize="")*IF(ISNUMBER(admin1listsize),COUNTIF(admin1listsize,"&lt;="&amp;admin1listsize),COUNTIF(admin1listsize,"&lt;="&amp;admin1listsize)+SUM(ISNUMBER(admin1listsize))),ROWS(D$3:D795)+SUM(ISBLANK(admin1listsize))),NOT(admin1listsize="")*IF(ISNUMBER(admin1listsize),COUNTIF(admin1listsize,"&lt;="&amp;admin1listsize),COUNTIF(admin1listsize,"&lt;="&amp;admin1listsize)+SUM(ISNUMBER(admin1listsize))),0)), ""))</f>
        <v/>
      </c>
      <c r="K795" s="71"/>
    </row>
    <row r="796" spans="1:11" s="1" customFormat="1" x14ac:dyDescent="0.25">
      <c r="A796" s="93" t="str">
        <f>IF($I$1&lt;&gt;"y", "", IF(ISBLANK(DATA!D797),"",IF(ISBLANK(DATA!K797),"NO DATA",DATA!K797)))</f>
        <v/>
      </c>
      <c r="B796" s="93" t="str">
        <f>IF($I$1&lt;&gt;"y", "",IF(ISBLANK(DATA!D797),"", IF(ISBLANK(DATA!L797),"NO DATA",DATA!L797)))</f>
        <v/>
      </c>
      <c r="C796" s="93" t="str">
        <f t="shared" si="38"/>
        <v/>
      </c>
      <c r="D796" s="93" t="str">
        <f>IF($I$1&lt;&gt;"y", "", IF(C797="", "", IFERROR(LOOKUP(2,1/(COUNTIF($D$2:D795,mergednames)=0),mergednames), "")))</f>
        <v/>
      </c>
      <c r="E796" s="93" t="str">
        <f t="shared" si="37"/>
        <v/>
      </c>
      <c r="F796" s="93" t="str">
        <f>IF($I$1&lt;&gt;"y", "", IF(A797="", "", IFERROR(LOOKUP(2,1/(COUNTIF($F$2:F795,get_country)=0),get_country), "")))</f>
        <v/>
      </c>
      <c r="G796" s="93" t="str">
        <f t="shared" si="36"/>
        <v/>
      </c>
      <c r="H796" s="67" t="str">
        <f t="array" aca="1" ref="H796" ca="1">IF($I$1&lt;&gt;"y", "", IFERROR(INDEX(countrylistsize,MATCH(SMALL(NOT(countrylistsize="")*IF(ISNUMBER(countrylistsize),COUNTIF(countrylistsize,"&lt;="&amp;countrylistsize),COUNTIF(countrylistsize,"&lt;="&amp;countrylistsize)+SUM(ISNUMBER(countrylistsize))),ROWS(F$3:F796)+SUM(ISBLANK(countrylistsize))),NOT(countrylistsize="")*IF(ISNUMBER(countrylistsize),COUNTIF(countrylistsize,"&lt;="&amp;countrylistsize),COUNTIF(countrylistsize,"&lt;="&amp;countrylistsize)+SUM(ISNUMBER(countrylistsize))),0)), ""))</f>
        <v/>
      </c>
      <c r="I796" s="70"/>
      <c r="J796" s="67" t="str">
        <f t="array" aca="1" ref="J796" ca="1">IF($I$1&lt;&gt;"y", "", IFERROR(INDEX(admin1listsize,MATCH(SMALL(NOT(admin1listsize="")*IF(ISNUMBER(admin1listsize),COUNTIF(admin1listsize,"&lt;="&amp;admin1listsize),COUNTIF(admin1listsize,"&lt;="&amp;admin1listsize)+SUM(ISNUMBER(admin1listsize))),ROWS(D$3:D796)+SUM(ISBLANK(admin1listsize))),NOT(admin1listsize="")*IF(ISNUMBER(admin1listsize),COUNTIF(admin1listsize,"&lt;="&amp;admin1listsize),COUNTIF(admin1listsize,"&lt;="&amp;admin1listsize)+SUM(ISNUMBER(admin1listsize))),0)), ""))</f>
        <v/>
      </c>
      <c r="K796" s="71"/>
    </row>
    <row r="797" spans="1:11" s="1" customFormat="1" x14ac:dyDescent="0.25">
      <c r="A797" s="93" t="str">
        <f>IF($I$1&lt;&gt;"y", "", IF(ISBLANK(DATA!D798),"",IF(ISBLANK(DATA!K798),"NO DATA",DATA!K798)))</f>
        <v/>
      </c>
      <c r="B797" s="93" t="str">
        <f>IF($I$1&lt;&gt;"y", "",IF(ISBLANK(DATA!D798),"", IF(ISBLANK(DATA!L798),"NO DATA",DATA!L798)))</f>
        <v/>
      </c>
      <c r="C797" s="93" t="str">
        <f t="shared" si="38"/>
        <v/>
      </c>
      <c r="D797" s="93" t="str">
        <f>IF($I$1&lt;&gt;"y", "", IF(C798="", "", IFERROR(LOOKUP(2,1/(COUNTIF($D$2:D796,mergednames)=0),mergednames), "")))</f>
        <v/>
      </c>
      <c r="E797" s="93" t="str">
        <f t="shared" si="37"/>
        <v/>
      </c>
      <c r="F797" s="93" t="str">
        <f>IF($I$1&lt;&gt;"y", "", IF(A798="", "", IFERROR(LOOKUP(2,1/(COUNTIF($F$2:F796,get_country)=0),get_country), "")))</f>
        <v/>
      </c>
      <c r="G797" s="93" t="str">
        <f t="shared" si="36"/>
        <v/>
      </c>
      <c r="H797" s="67" t="str">
        <f t="array" aca="1" ref="H797" ca="1">IF($I$1&lt;&gt;"y", "", IFERROR(INDEX(countrylistsize,MATCH(SMALL(NOT(countrylistsize="")*IF(ISNUMBER(countrylistsize),COUNTIF(countrylistsize,"&lt;="&amp;countrylistsize),COUNTIF(countrylistsize,"&lt;="&amp;countrylistsize)+SUM(ISNUMBER(countrylistsize))),ROWS(F$3:F797)+SUM(ISBLANK(countrylistsize))),NOT(countrylistsize="")*IF(ISNUMBER(countrylistsize),COUNTIF(countrylistsize,"&lt;="&amp;countrylistsize),COUNTIF(countrylistsize,"&lt;="&amp;countrylistsize)+SUM(ISNUMBER(countrylistsize))),0)), ""))</f>
        <v/>
      </c>
      <c r="I797" s="70"/>
      <c r="J797" s="67" t="str">
        <f t="array" aca="1" ref="J797" ca="1">IF($I$1&lt;&gt;"y", "", IFERROR(INDEX(admin1listsize,MATCH(SMALL(NOT(admin1listsize="")*IF(ISNUMBER(admin1listsize),COUNTIF(admin1listsize,"&lt;="&amp;admin1listsize),COUNTIF(admin1listsize,"&lt;="&amp;admin1listsize)+SUM(ISNUMBER(admin1listsize))),ROWS(D$3:D797)+SUM(ISBLANK(admin1listsize))),NOT(admin1listsize="")*IF(ISNUMBER(admin1listsize),COUNTIF(admin1listsize,"&lt;="&amp;admin1listsize),COUNTIF(admin1listsize,"&lt;="&amp;admin1listsize)+SUM(ISNUMBER(admin1listsize))),0)), ""))</f>
        <v/>
      </c>
      <c r="K797" s="71"/>
    </row>
    <row r="798" spans="1:11" s="1" customFormat="1" x14ac:dyDescent="0.25">
      <c r="A798" s="93" t="str">
        <f>IF($I$1&lt;&gt;"y", "", IF(ISBLANK(DATA!D799),"",IF(ISBLANK(DATA!K799),"NO DATA",DATA!K799)))</f>
        <v/>
      </c>
      <c r="B798" s="93" t="str">
        <f>IF($I$1&lt;&gt;"y", "",IF(ISBLANK(DATA!D799),"", IF(ISBLANK(DATA!L799),"NO DATA",DATA!L799)))</f>
        <v/>
      </c>
      <c r="C798" s="93" t="str">
        <f t="shared" si="38"/>
        <v/>
      </c>
      <c r="D798" s="93" t="str">
        <f>IF($I$1&lt;&gt;"y", "", IF(C799="", "", IFERROR(LOOKUP(2,1/(COUNTIF($D$2:D797,mergednames)=0),mergednames), "")))</f>
        <v/>
      </c>
      <c r="E798" s="93" t="str">
        <f t="shared" si="37"/>
        <v/>
      </c>
      <c r="F798" s="93" t="str">
        <f>IF($I$1&lt;&gt;"y", "", IF(A799="", "", IFERROR(LOOKUP(2,1/(COUNTIF($F$2:F797,get_country)=0),get_country), "")))</f>
        <v/>
      </c>
      <c r="G798" s="93" t="str">
        <f t="shared" si="36"/>
        <v/>
      </c>
      <c r="H798" s="67" t="str">
        <f t="array" aca="1" ref="H798" ca="1">IF($I$1&lt;&gt;"y", "", IFERROR(INDEX(countrylistsize,MATCH(SMALL(NOT(countrylistsize="")*IF(ISNUMBER(countrylistsize),COUNTIF(countrylistsize,"&lt;="&amp;countrylistsize),COUNTIF(countrylistsize,"&lt;="&amp;countrylistsize)+SUM(ISNUMBER(countrylistsize))),ROWS(F$3:F798)+SUM(ISBLANK(countrylistsize))),NOT(countrylistsize="")*IF(ISNUMBER(countrylistsize),COUNTIF(countrylistsize,"&lt;="&amp;countrylistsize),COUNTIF(countrylistsize,"&lt;="&amp;countrylistsize)+SUM(ISNUMBER(countrylistsize))),0)), ""))</f>
        <v/>
      </c>
      <c r="I798" s="70"/>
      <c r="J798" s="67" t="str">
        <f t="array" aca="1" ref="J798" ca="1">IF($I$1&lt;&gt;"y", "", IFERROR(INDEX(admin1listsize,MATCH(SMALL(NOT(admin1listsize="")*IF(ISNUMBER(admin1listsize),COUNTIF(admin1listsize,"&lt;="&amp;admin1listsize),COUNTIF(admin1listsize,"&lt;="&amp;admin1listsize)+SUM(ISNUMBER(admin1listsize))),ROWS(D$3:D798)+SUM(ISBLANK(admin1listsize))),NOT(admin1listsize="")*IF(ISNUMBER(admin1listsize),COUNTIF(admin1listsize,"&lt;="&amp;admin1listsize),COUNTIF(admin1listsize,"&lt;="&amp;admin1listsize)+SUM(ISNUMBER(admin1listsize))),0)), ""))</f>
        <v/>
      </c>
      <c r="K798" s="71"/>
    </row>
    <row r="799" spans="1:11" s="1" customFormat="1" x14ac:dyDescent="0.25">
      <c r="A799" s="93" t="str">
        <f>IF($I$1&lt;&gt;"y", "", IF(ISBLANK(DATA!D800),"",IF(ISBLANK(DATA!K800),"NO DATA",DATA!K800)))</f>
        <v/>
      </c>
      <c r="B799" s="93" t="str">
        <f>IF($I$1&lt;&gt;"y", "",IF(ISBLANK(DATA!D800),"", IF(ISBLANK(DATA!L800),"NO DATA",DATA!L800)))</f>
        <v/>
      </c>
      <c r="C799" s="93" t="str">
        <f t="shared" si="38"/>
        <v/>
      </c>
      <c r="D799" s="93" t="str">
        <f>IF($I$1&lt;&gt;"y", "", IF(C800="", "", IFERROR(LOOKUP(2,1/(COUNTIF($D$2:D798,mergednames)=0),mergednames), "")))</f>
        <v/>
      </c>
      <c r="E799" s="93" t="str">
        <f t="shared" si="37"/>
        <v/>
      </c>
      <c r="F799" s="93" t="str">
        <f>IF($I$1&lt;&gt;"y", "", IF(A800="", "", IFERROR(LOOKUP(2,1/(COUNTIF($F$2:F798,get_country)=0),get_country), "")))</f>
        <v/>
      </c>
      <c r="G799" s="93" t="str">
        <f t="shared" si="36"/>
        <v/>
      </c>
      <c r="H799" s="67" t="str">
        <f t="array" aca="1" ref="H799" ca="1">IF($I$1&lt;&gt;"y", "", IFERROR(INDEX(countrylistsize,MATCH(SMALL(NOT(countrylistsize="")*IF(ISNUMBER(countrylistsize),COUNTIF(countrylistsize,"&lt;="&amp;countrylistsize),COUNTIF(countrylistsize,"&lt;="&amp;countrylistsize)+SUM(ISNUMBER(countrylistsize))),ROWS(F$3:F799)+SUM(ISBLANK(countrylistsize))),NOT(countrylistsize="")*IF(ISNUMBER(countrylistsize),COUNTIF(countrylistsize,"&lt;="&amp;countrylistsize),COUNTIF(countrylistsize,"&lt;="&amp;countrylistsize)+SUM(ISNUMBER(countrylistsize))),0)), ""))</f>
        <v/>
      </c>
      <c r="I799" s="70"/>
      <c r="J799" s="67" t="str">
        <f t="array" aca="1" ref="J799" ca="1">IF($I$1&lt;&gt;"y", "", IFERROR(INDEX(admin1listsize,MATCH(SMALL(NOT(admin1listsize="")*IF(ISNUMBER(admin1listsize),COUNTIF(admin1listsize,"&lt;="&amp;admin1listsize),COUNTIF(admin1listsize,"&lt;="&amp;admin1listsize)+SUM(ISNUMBER(admin1listsize))),ROWS(D$3:D799)+SUM(ISBLANK(admin1listsize))),NOT(admin1listsize="")*IF(ISNUMBER(admin1listsize),COUNTIF(admin1listsize,"&lt;="&amp;admin1listsize),COUNTIF(admin1listsize,"&lt;="&amp;admin1listsize)+SUM(ISNUMBER(admin1listsize))),0)), ""))</f>
        <v/>
      </c>
      <c r="K799" s="71"/>
    </row>
    <row r="800" spans="1:11" s="1" customFormat="1" x14ac:dyDescent="0.25">
      <c r="A800" s="93" t="str">
        <f>IF($I$1&lt;&gt;"y", "", IF(ISBLANK(DATA!D801),"",IF(ISBLANK(DATA!K801),"NO DATA",DATA!K801)))</f>
        <v/>
      </c>
      <c r="B800" s="93" t="str">
        <f>IF($I$1&lt;&gt;"y", "",IF(ISBLANK(DATA!D801),"", IF(ISBLANK(DATA!L801),"NO DATA",DATA!L801)))</f>
        <v/>
      </c>
      <c r="C800" s="93" t="str">
        <f t="shared" si="38"/>
        <v/>
      </c>
      <c r="D800" s="93" t="str">
        <f>IF($I$1&lt;&gt;"y", "", IF(C801="", "", IFERROR(LOOKUP(2,1/(COUNTIF($D$2:D799,mergednames)=0),mergednames), "")))</f>
        <v/>
      </c>
      <c r="E800" s="93" t="str">
        <f t="shared" si="37"/>
        <v/>
      </c>
      <c r="F800" s="93" t="str">
        <f>IF($I$1&lt;&gt;"y", "", IF(A801="", "", IFERROR(LOOKUP(2,1/(COUNTIF($F$2:F799,get_country)=0),get_country), "")))</f>
        <v/>
      </c>
      <c r="G800" s="93" t="str">
        <f t="shared" si="36"/>
        <v/>
      </c>
      <c r="H800" s="67" t="str">
        <f t="array" aca="1" ref="H800" ca="1">IF($I$1&lt;&gt;"y", "", IFERROR(INDEX(countrylistsize,MATCH(SMALL(NOT(countrylistsize="")*IF(ISNUMBER(countrylistsize),COUNTIF(countrylistsize,"&lt;="&amp;countrylistsize),COUNTIF(countrylistsize,"&lt;="&amp;countrylistsize)+SUM(ISNUMBER(countrylistsize))),ROWS(F$3:F800)+SUM(ISBLANK(countrylistsize))),NOT(countrylistsize="")*IF(ISNUMBER(countrylistsize),COUNTIF(countrylistsize,"&lt;="&amp;countrylistsize),COUNTIF(countrylistsize,"&lt;="&amp;countrylistsize)+SUM(ISNUMBER(countrylistsize))),0)), ""))</f>
        <v/>
      </c>
      <c r="I800" s="70"/>
      <c r="J800" s="67" t="str">
        <f t="array" aca="1" ref="J800" ca="1">IF($I$1&lt;&gt;"y", "", IFERROR(INDEX(admin1listsize,MATCH(SMALL(NOT(admin1listsize="")*IF(ISNUMBER(admin1listsize),COUNTIF(admin1listsize,"&lt;="&amp;admin1listsize),COUNTIF(admin1listsize,"&lt;="&amp;admin1listsize)+SUM(ISNUMBER(admin1listsize))),ROWS(D$3:D800)+SUM(ISBLANK(admin1listsize))),NOT(admin1listsize="")*IF(ISNUMBER(admin1listsize),COUNTIF(admin1listsize,"&lt;="&amp;admin1listsize),COUNTIF(admin1listsize,"&lt;="&amp;admin1listsize)+SUM(ISNUMBER(admin1listsize))),0)), ""))</f>
        <v/>
      </c>
      <c r="K800" s="71"/>
    </row>
    <row r="801" spans="1:11" s="1" customFormat="1" x14ac:dyDescent="0.25">
      <c r="A801" s="93" t="str">
        <f>IF($I$1&lt;&gt;"y", "", IF(ISBLANK(DATA!D802),"",IF(ISBLANK(DATA!K802),"NO DATA",DATA!K802)))</f>
        <v/>
      </c>
      <c r="B801" s="93" t="str">
        <f>IF($I$1&lt;&gt;"y", "",IF(ISBLANK(DATA!D802),"", IF(ISBLANK(DATA!L802),"NO DATA",DATA!L802)))</f>
        <v/>
      </c>
      <c r="C801" s="93" t="str">
        <f t="shared" si="38"/>
        <v/>
      </c>
      <c r="D801" s="93" t="str">
        <f>IF($I$1&lt;&gt;"y", "", IF(C802="", "", IFERROR(LOOKUP(2,1/(COUNTIF($D$2:D800,mergednames)=0),mergednames), "")))</f>
        <v/>
      </c>
      <c r="E801" s="93" t="str">
        <f t="shared" si="37"/>
        <v/>
      </c>
      <c r="F801" s="93" t="str">
        <f>IF($I$1&lt;&gt;"y", "", IF(A802="", "", IFERROR(LOOKUP(2,1/(COUNTIF($F$2:F800,get_country)=0),get_country), "")))</f>
        <v/>
      </c>
      <c r="G801" s="93" t="str">
        <f t="shared" si="36"/>
        <v/>
      </c>
      <c r="H801" s="67" t="str">
        <f t="array" aca="1" ref="H801" ca="1">IF($I$1&lt;&gt;"y", "", IFERROR(INDEX(countrylistsize,MATCH(SMALL(NOT(countrylistsize="")*IF(ISNUMBER(countrylistsize),COUNTIF(countrylistsize,"&lt;="&amp;countrylistsize),COUNTIF(countrylistsize,"&lt;="&amp;countrylistsize)+SUM(ISNUMBER(countrylistsize))),ROWS(F$3:F801)+SUM(ISBLANK(countrylistsize))),NOT(countrylistsize="")*IF(ISNUMBER(countrylistsize),COUNTIF(countrylistsize,"&lt;="&amp;countrylistsize),COUNTIF(countrylistsize,"&lt;="&amp;countrylistsize)+SUM(ISNUMBER(countrylistsize))),0)), ""))</f>
        <v/>
      </c>
      <c r="I801" s="70"/>
      <c r="J801" s="67" t="str">
        <f t="array" aca="1" ref="J801" ca="1">IF($I$1&lt;&gt;"y", "", IFERROR(INDEX(admin1listsize,MATCH(SMALL(NOT(admin1listsize="")*IF(ISNUMBER(admin1listsize),COUNTIF(admin1listsize,"&lt;="&amp;admin1listsize),COUNTIF(admin1listsize,"&lt;="&amp;admin1listsize)+SUM(ISNUMBER(admin1listsize))),ROWS(D$3:D801)+SUM(ISBLANK(admin1listsize))),NOT(admin1listsize="")*IF(ISNUMBER(admin1listsize),COUNTIF(admin1listsize,"&lt;="&amp;admin1listsize),COUNTIF(admin1listsize,"&lt;="&amp;admin1listsize)+SUM(ISNUMBER(admin1listsize))),0)), ""))</f>
        <v/>
      </c>
      <c r="K801" s="71"/>
    </row>
    <row r="802" spans="1:11" s="1" customFormat="1" x14ac:dyDescent="0.25">
      <c r="A802" s="93" t="str">
        <f>IF($I$1&lt;&gt;"y", "", IF(ISBLANK(DATA!D803),"",IF(ISBLANK(DATA!K803),"NO DATA",DATA!K803)))</f>
        <v/>
      </c>
      <c r="B802" s="93" t="str">
        <f>IF($I$1&lt;&gt;"y", "",IF(ISBLANK(DATA!D803),"", IF(ISBLANK(DATA!L803),"NO DATA",DATA!L803)))</f>
        <v/>
      </c>
      <c r="C802" s="93" t="str">
        <f t="shared" si="38"/>
        <v/>
      </c>
      <c r="D802" s="93" t="str">
        <f>IF($I$1&lt;&gt;"y", "", IF(C803="", "", IFERROR(LOOKUP(2,1/(COUNTIF($D$2:D801,mergednames)=0),mergednames), "")))</f>
        <v/>
      </c>
      <c r="E802" s="93" t="str">
        <f t="shared" si="37"/>
        <v/>
      </c>
      <c r="F802" s="93" t="str">
        <f>IF($I$1&lt;&gt;"y", "", IF(A803="", "", IFERROR(LOOKUP(2,1/(COUNTIF($F$2:F801,get_country)=0),get_country), "")))</f>
        <v/>
      </c>
      <c r="G802" s="93" t="str">
        <f t="shared" si="36"/>
        <v/>
      </c>
      <c r="H802" s="67" t="str">
        <f t="array" aca="1" ref="H802" ca="1">IF($I$1&lt;&gt;"y", "", IFERROR(INDEX(countrylistsize,MATCH(SMALL(NOT(countrylistsize="")*IF(ISNUMBER(countrylistsize),COUNTIF(countrylistsize,"&lt;="&amp;countrylistsize),COUNTIF(countrylistsize,"&lt;="&amp;countrylistsize)+SUM(ISNUMBER(countrylistsize))),ROWS(F$3:F802)+SUM(ISBLANK(countrylistsize))),NOT(countrylistsize="")*IF(ISNUMBER(countrylistsize),COUNTIF(countrylistsize,"&lt;="&amp;countrylistsize),COUNTIF(countrylistsize,"&lt;="&amp;countrylistsize)+SUM(ISNUMBER(countrylistsize))),0)), ""))</f>
        <v/>
      </c>
      <c r="I802" s="70"/>
      <c r="J802" s="67" t="str">
        <f t="array" aca="1" ref="J802" ca="1">IF($I$1&lt;&gt;"y", "", IFERROR(INDEX(admin1listsize,MATCH(SMALL(NOT(admin1listsize="")*IF(ISNUMBER(admin1listsize),COUNTIF(admin1listsize,"&lt;="&amp;admin1listsize),COUNTIF(admin1listsize,"&lt;="&amp;admin1listsize)+SUM(ISNUMBER(admin1listsize))),ROWS(D$3:D802)+SUM(ISBLANK(admin1listsize))),NOT(admin1listsize="")*IF(ISNUMBER(admin1listsize),COUNTIF(admin1listsize,"&lt;="&amp;admin1listsize),COUNTIF(admin1listsize,"&lt;="&amp;admin1listsize)+SUM(ISNUMBER(admin1listsize))),0)), ""))</f>
        <v/>
      </c>
      <c r="K802" s="71"/>
    </row>
    <row r="803" spans="1:11" s="1" customFormat="1" x14ac:dyDescent="0.25">
      <c r="A803" s="93" t="str">
        <f>IF($I$1&lt;&gt;"y", "", IF(ISBLANK(DATA!D804),"",IF(ISBLANK(DATA!K804),"NO DATA",DATA!K804)))</f>
        <v/>
      </c>
      <c r="B803" s="93" t="str">
        <f>IF($I$1&lt;&gt;"y", "",IF(ISBLANK(DATA!D804),"", IF(ISBLANK(DATA!L804),"NO DATA",DATA!L804)))</f>
        <v/>
      </c>
      <c r="C803" s="93" t="str">
        <f t="shared" si="38"/>
        <v/>
      </c>
      <c r="D803" s="93" t="str">
        <f>IF($I$1&lt;&gt;"y", "", IF(C804="", "", IFERROR(LOOKUP(2,1/(COUNTIF($D$2:D802,mergednames)=0),mergednames), "")))</f>
        <v/>
      </c>
      <c r="E803" s="93" t="str">
        <f t="shared" si="37"/>
        <v/>
      </c>
      <c r="F803" s="93" t="str">
        <f>IF($I$1&lt;&gt;"y", "", IF(A804="", "", IFERROR(LOOKUP(2,1/(COUNTIF($F$2:F802,get_country)=0),get_country), "")))</f>
        <v/>
      </c>
      <c r="G803" s="93" t="str">
        <f t="shared" si="36"/>
        <v/>
      </c>
      <c r="H803" s="67" t="str">
        <f t="array" aca="1" ref="H803" ca="1">IF($I$1&lt;&gt;"y", "", IFERROR(INDEX(countrylistsize,MATCH(SMALL(NOT(countrylistsize="")*IF(ISNUMBER(countrylistsize),COUNTIF(countrylistsize,"&lt;="&amp;countrylistsize),COUNTIF(countrylistsize,"&lt;="&amp;countrylistsize)+SUM(ISNUMBER(countrylistsize))),ROWS(F$3:F803)+SUM(ISBLANK(countrylistsize))),NOT(countrylistsize="")*IF(ISNUMBER(countrylistsize),COUNTIF(countrylistsize,"&lt;="&amp;countrylistsize),COUNTIF(countrylistsize,"&lt;="&amp;countrylistsize)+SUM(ISNUMBER(countrylistsize))),0)), ""))</f>
        <v/>
      </c>
      <c r="I803" s="70"/>
      <c r="J803" s="67" t="str">
        <f t="array" aca="1" ref="J803" ca="1">IF($I$1&lt;&gt;"y", "", IFERROR(INDEX(admin1listsize,MATCH(SMALL(NOT(admin1listsize="")*IF(ISNUMBER(admin1listsize),COUNTIF(admin1listsize,"&lt;="&amp;admin1listsize),COUNTIF(admin1listsize,"&lt;="&amp;admin1listsize)+SUM(ISNUMBER(admin1listsize))),ROWS(D$3:D803)+SUM(ISBLANK(admin1listsize))),NOT(admin1listsize="")*IF(ISNUMBER(admin1listsize),COUNTIF(admin1listsize,"&lt;="&amp;admin1listsize),COUNTIF(admin1listsize,"&lt;="&amp;admin1listsize)+SUM(ISNUMBER(admin1listsize))),0)), ""))</f>
        <v/>
      </c>
      <c r="K803" s="71"/>
    </row>
    <row r="804" spans="1:11" s="1" customFormat="1" x14ac:dyDescent="0.25">
      <c r="A804" s="93" t="str">
        <f>IF($I$1&lt;&gt;"y", "", IF(ISBLANK(DATA!D805),"",IF(ISBLANK(DATA!K805),"NO DATA",DATA!K805)))</f>
        <v/>
      </c>
      <c r="B804" s="93" t="str">
        <f>IF($I$1&lt;&gt;"y", "",IF(ISBLANK(DATA!D805),"", IF(ISBLANK(DATA!L805),"NO DATA",DATA!L805)))</f>
        <v/>
      </c>
      <c r="C804" s="93" t="str">
        <f t="shared" si="38"/>
        <v/>
      </c>
      <c r="D804" s="93" t="str">
        <f>IF($I$1&lt;&gt;"y", "", IF(C805="", "", IFERROR(LOOKUP(2,1/(COUNTIF($D$2:D803,mergednames)=0),mergednames), "")))</f>
        <v/>
      </c>
      <c r="E804" s="93" t="str">
        <f t="shared" si="37"/>
        <v/>
      </c>
      <c r="F804" s="93" t="str">
        <f>IF($I$1&lt;&gt;"y", "", IF(A805="", "", IFERROR(LOOKUP(2,1/(COUNTIF($F$2:F803,get_country)=0),get_country), "")))</f>
        <v/>
      </c>
      <c r="G804" s="93" t="str">
        <f t="shared" si="36"/>
        <v/>
      </c>
      <c r="H804" s="67" t="str">
        <f t="array" aca="1" ref="H804" ca="1">IF($I$1&lt;&gt;"y", "", IFERROR(INDEX(countrylistsize,MATCH(SMALL(NOT(countrylistsize="")*IF(ISNUMBER(countrylistsize),COUNTIF(countrylistsize,"&lt;="&amp;countrylistsize),COUNTIF(countrylistsize,"&lt;="&amp;countrylistsize)+SUM(ISNUMBER(countrylistsize))),ROWS(F$3:F804)+SUM(ISBLANK(countrylistsize))),NOT(countrylistsize="")*IF(ISNUMBER(countrylistsize),COUNTIF(countrylistsize,"&lt;="&amp;countrylistsize),COUNTIF(countrylistsize,"&lt;="&amp;countrylistsize)+SUM(ISNUMBER(countrylistsize))),0)), ""))</f>
        <v/>
      </c>
      <c r="I804" s="70"/>
      <c r="J804" s="67" t="str">
        <f t="array" aca="1" ref="J804" ca="1">IF($I$1&lt;&gt;"y", "", IFERROR(INDEX(admin1listsize,MATCH(SMALL(NOT(admin1listsize="")*IF(ISNUMBER(admin1listsize),COUNTIF(admin1listsize,"&lt;="&amp;admin1listsize),COUNTIF(admin1listsize,"&lt;="&amp;admin1listsize)+SUM(ISNUMBER(admin1listsize))),ROWS(D$3:D804)+SUM(ISBLANK(admin1listsize))),NOT(admin1listsize="")*IF(ISNUMBER(admin1listsize),COUNTIF(admin1listsize,"&lt;="&amp;admin1listsize),COUNTIF(admin1listsize,"&lt;="&amp;admin1listsize)+SUM(ISNUMBER(admin1listsize))),0)), ""))</f>
        <v/>
      </c>
      <c r="K804" s="71"/>
    </row>
    <row r="805" spans="1:11" s="1" customFormat="1" x14ac:dyDescent="0.25">
      <c r="A805" s="93" t="str">
        <f>IF($I$1&lt;&gt;"y", "", IF(ISBLANK(DATA!D806),"",IF(ISBLANK(DATA!K806),"NO DATA",DATA!K806)))</f>
        <v/>
      </c>
      <c r="B805" s="93" t="str">
        <f>IF($I$1&lt;&gt;"y", "",IF(ISBLANK(DATA!D806),"", IF(ISBLANK(DATA!L806),"NO DATA",DATA!L806)))</f>
        <v/>
      </c>
      <c r="C805" s="93" t="str">
        <f t="shared" si="38"/>
        <v/>
      </c>
      <c r="D805" s="93" t="str">
        <f>IF($I$1&lt;&gt;"y", "", IF(C806="", "", IFERROR(LOOKUP(2,1/(COUNTIF($D$2:D804,mergednames)=0),mergednames), "")))</f>
        <v/>
      </c>
      <c r="E805" s="93" t="str">
        <f t="shared" si="37"/>
        <v/>
      </c>
      <c r="F805" s="93" t="str">
        <f>IF($I$1&lt;&gt;"y", "", IF(A806="", "", IFERROR(LOOKUP(2,1/(COUNTIF($F$2:F804,get_country)=0),get_country), "")))</f>
        <v/>
      </c>
      <c r="G805" s="93" t="str">
        <f t="shared" si="36"/>
        <v/>
      </c>
      <c r="H805" s="67" t="str">
        <f t="array" aca="1" ref="H805" ca="1">IF($I$1&lt;&gt;"y", "", IFERROR(INDEX(countrylistsize,MATCH(SMALL(NOT(countrylistsize="")*IF(ISNUMBER(countrylistsize),COUNTIF(countrylistsize,"&lt;="&amp;countrylistsize),COUNTIF(countrylistsize,"&lt;="&amp;countrylistsize)+SUM(ISNUMBER(countrylistsize))),ROWS(F$3:F805)+SUM(ISBLANK(countrylistsize))),NOT(countrylistsize="")*IF(ISNUMBER(countrylistsize),COUNTIF(countrylistsize,"&lt;="&amp;countrylistsize),COUNTIF(countrylistsize,"&lt;="&amp;countrylistsize)+SUM(ISNUMBER(countrylistsize))),0)), ""))</f>
        <v/>
      </c>
      <c r="I805" s="70"/>
      <c r="J805" s="67" t="str">
        <f t="array" aca="1" ref="J805" ca="1">IF($I$1&lt;&gt;"y", "", IFERROR(INDEX(admin1listsize,MATCH(SMALL(NOT(admin1listsize="")*IF(ISNUMBER(admin1listsize),COUNTIF(admin1listsize,"&lt;="&amp;admin1listsize),COUNTIF(admin1listsize,"&lt;="&amp;admin1listsize)+SUM(ISNUMBER(admin1listsize))),ROWS(D$3:D805)+SUM(ISBLANK(admin1listsize))),NOT(admin1listsize="")*IF(ISNUMBER(admin1listsize),COUNTIF(admin1listsize,"&lt;="&amp;admin1listsize),COUNTIF(admin1listsize,"&lt;="&amp;admin1listsize)+SUM(ISNUMBER(admin1listsize))),0)), ""))</f>
        <v/>
      </c>
      <c r="K805" s="71"/>
    </row>
    <row r="806" spans="1:11" s="1" customFormat="1" x14ac:dyDescent="0.25">
      <c r="A806" s="93" t="str">
        <f>IF($I$1&lt;&gt;"y", "", IF(ISBLANK(DATA!D807),"",IF(ISBLANK(DATA!K807),"NO DATA",DATA!K807)))</f>
        <v/>
      </c>
      <c r="B806" s="93" t="str">
        <f>IF($I$1&lt;&gt;"y", "",IF(ISBLANK(DATA!D807),"", IF(ISBLANK(DATA!L807),"NO DATA",DATA!L807)))</f>
        <v/>
      </c>
      <c r="C806" s="93" t="str">
        <f t="shared" si="38"/>
        <v/>
      </c>
      <c r="D806" s="93" t="str">
        <f>IF($I$1&lt;&gt;"y", "", IF(C807="", "", IFERROR(LOOKUP(2,1/(COUNTIF($D$2:D805,mergednames)=0),mergednames), "")))</f>
        <v/>
      </c>
      <c r="E806" s="93" t="str">
        <f t="shared" si="37"/>
        <v/>
      </c>
      <c r="F806" s="93" t="str">
        <f>IF($I$1&lt;&gt;"y", "", IF(A807="", "", IFERROR(LOOKUP(2,1/(COUNTIF($F$2:F805,get_country)=0),get_country), "")))</f>
        <v/>
      </c>
      <c r="G806" s="93" t="str">
        <f t="shared" si="36"/>
        <v/>
      </c>
      <c r="H806" s="67" t="str">
        <f t="array" aca="1" ref="H806" ca="1">IF($I$1&lt;&gt;"y", "", IFERROR(INDEX(countrylistsize,MATCH(SMALL(NOT(countrylistsize="")*IF(ISNUMBER(countrylistsize),COUNTIF(countrylistsize,"&lt;="&amp;countrylistsize),COUNTIF(countrylistsize,"&lt;="&amp;countrylistsize)+SUM(ISNUMBER(countrylistsize))),ROWS(F$3:F806)+SUM(ISBLANK(countrylistsize))),NOT(countrylistsize="")*IF(ISNUMBER(countrylistsize),COUNTIF(countrylistsize,"&lt;="&amp;countrylistsize),COUNTIF(countrylistsize,"&lt;="&amp;countrylistsize)+SUM(ISNUMBER(countrylistsize))),0)), ""))</f>
        <v/>
      </c>
      <c r="I806" s="70"/>
      <c r="J806" s="67" t="str">
        <f t="array" aca="1" ref="J806" ca="1">IF($I$1&lt;&gt;"y", "", IFERROR(INDEX(admin1listsize,MATCH(SMALL(NOT(admin1listsize="")*IF(ISNUMBER(admin1listsize),COUNTIF(admin1listsize,"&lt;="&amp;admin1listsize),COUNTIF(admin1listsize,"&lt;="&amp;admin1listsize)+SUM(ISNUMBER(admin1listsize))),ROWS(D$3:D806)+SUM(ISBLANK(admin1listsize))),NOT(admin1listsize="")*IF(ISNUMBER(admin1listsize),COUNTIF(admin1listsize,"&lt;="&amp;admin1listsize),COUNTIF(admin1listsize,"&lt;="&amp;admin1listsize)+SUM(ISNUMBER(admin1listsize))),0)), ""))</f>
        <v/>
      </c>
      <c r="K806" s="71"/>
    </row>
    <row r="807" spans="1:11" s="1" customFormat="1" x14ac:dyDescent="0.25">
      <c r="A807" s="93" t="str">
        <f>IF($I$1&lt;&gt;"y", "", IF(ISBLANK(DATA!D808),"",IF(ISBLANK(DATA!K808),"NO DATA",DATA!K808)))</f>
        <v/>
      </c>
      <c r="B807" s="93" t="str">
        <f>IF($I$1&lt;&gt;"y", "",IF(ISBLANK(DATA!D808),"", IF(ISBLANK(DATA!L808),"NO DATA",DATA!L808)))</f>
        <v/>
      </c>
      <c r="C807" s="93" t="str">
        <f t="shared" si="38"/>
        <v/>
      </c>
      <c r="D807" s="93" t="str">
        <f>IF($I$1&lt;&gt;"y", "", IF(C808="", "", IFERROR(LOOKUP(2,1/(COUNTIF($D$2:D806,mergednames)=0),mergednames), "")))</f>
        <v/>
      </c>
      <c r="E807" s="93" t="str">
        <f t="shared" si="37"/>
        <v/>
      </c>
      <c r="F807" s="93" t="str">
        <f>IF($I$1&lt;&gt;"y", "", IF(A808="", "", IFERROR(LOOKUP(2,1/(COUNTIF($F$2:F806,get_country)=0),get_country), "")))</f>
        <v/>
      </c>
      <c r="G807" s="93" t="str">
        <f t="shared" si="36"/>
        <v/>
      </c>
      <c r="H807" s="67" t="str">
        <f t="array" aca="1" ref="H807" ca="1">IF($I$1&lt;&gt;"y", "", IFERROR(INDEX(countrylistsize,MATCH(SMALL(NOT(countrylistsize="")*IF(ISNUMBER(countrylistsize),COUNTIF(countrylistsize,"&lt;="&amp;countrylistsize),COUNTIF(countrylistsize,"&lt;="&amp;countrylistsize)+SUM(ISNUMBER(countrylistsize))),ROWS(F$3:F807)+SUM(ISBLANK(countrylistsize))),NOT(countrylistsize="")*IF(ISNUMBER(countrylistsize),COUNTIF(countrylistsize,"&lt;="&amp;countrylistsize),COUNTIF(countrylistsize,"&lt;="&amp;countrylistsize)+SUM(ISNUMBER(countrylistsize))),0)), ""))</f>
        <v/>
      </c>
      <c r="I807" s="70"/>
      <c r="J807" s="67" t="str">
        <f t="array" aca="1" ref="J807" ca="1">IF($I$1&lt;&gt;"y", "", IFERROR(INDEX(admin1listsize,MATCH(SMALL(NOT(admin1listsize="")*IF(ISNUMBER(admin1listsize),COUNTIF(admin1listsize,"&lt;="&amp;admin1listsize),COUNTIF(admin1listsize,"&lt;="&amp;admin1listsize)+SUM(ISNUMBER(admin1listsize))),ROWS(D$3:D807)+SUM(ISBLANK(admin1listsize))),NOT(admin1listsize="")*IF(ISNUMBER(admin1listsize),COUNTIF(admin1listsize,"&lt;="&amp;admin1listsize),COUNTIF(admin1listsize,"&lt;="&amp;admin1listsize)+SUM(ISNUMBER(admin1listsize))),0)), ""))</f>
        <v/>
      </c>
      <c r="K807" s="71"/>
    </row>
    <row r="808" spans="1:11" s="1" customFormat="1" x14ac:dyDescent="0.25">
      <c r="A808" s="93" t="str">
        <f>IF($I$1&lt;&gt;"y", "", IF(ISBLANK(DATA!D809),"",IF(ISBLANK(DATA!K809),"NO DATA",DATA!K809)))</f>
        <v/>
      </c>
      <c r="B808" s="93" t="str">
        <f>IF($I$1&lt;&gt;"y", "",IF(ISBLANK(DATA!D809),"", IF(ISBLANK(DATA!L809),"NO DATA",DATA!L809)))</f>
        <v/>
      </c>
      <c r="C808" s="93" t="str">
        <f t="shared" si="38"/>
        <v/>
      </c>
      <c r="D808" s="93" t="str">
        <f>IF($I$1&lt;&gt;"y", "", IF(C809="", "", IFERROR(LOOKUP(2,1/(COUNTIF($D$2:D807,mergednames)=0),mergednames), "")))</f>
        <v/>
      </c>
      <c r="E808" s="93" t="str">
        <f t="shared" si="37"/>
        <v/>
      </c>
      <c r="F808" s="93" t="str">
        <f>IF($I$1&lt;&gt;"y", "", IF(A809="", "", IFERROR(LOOKUP(2,1/(COUNTIF($F$2:F807,get_country)=0),get_country), "")))</f>
        <v/>
      </c>
      <c r="G808" s="93" t="str">
        <f t="shared" si="36"/>
        <v/>
      </c>
      <c r="H808" s="67" t="str">
        <f t="array" aca="1" ref="H808" ca="1">IF($I$1&lt;&gt;"y", "", IFERROR(INDEX(countrylistsize,MATCH(SMALL(NOT(countrylistsize="")*IF(ISNUMBER(countrylistsize),COUNTIF(countrylistsize,"&lt;="&amp;countrylistsize),COUNTIF(countrylistsize,"&lt;="&amp;countrylistsize)+SUM(ISNUMBER(countrylistsize))),ROWS(F$3:F808)+SUM(ISBLANK(countrylistsize))),NOT(countrylistsize="")*IF(ISNUMBER(countrylistsize),COUNTIF(countrylistsize,"&lt;="&amp;countrylistsize),COUNTIF(countrylistsize,"&lt;="&amp;countrylistsize)+SUM(ISNUMBER(countrylistsize))),0)), ""))</f>
        <v/>
      </c>
      <c r="I808" s="70"/>
      <c r="J808" s="67" t="str">
        <f t="array" aca="1" ref="J808" ca="1">IF($I$1&lt;&gt;"y", "", IFERROR(INDEX(admin1listsize,MATCH(SMALL(NOT(admin1listsize="")*IF(ISNUMBER(admin1listsize),COUNTIF(admin1listsize,"&lt;="&amp;admin1listsize),COUNTIF(admin1listsize,"&lt;="&amp;admin1listsize)+SUM(ISNUMBER(admin1listsize))),ROWS(D$3:D808)+SUM(ISBLANK(admin1listsize))),NOT(admin1listsize="")*IF(ISNUMBER(admin1listsize),COUNTIF(admin1listsize,"&lt;="&amp;admin1listsize),COUNTIF(admin1listsize,"&lt;="&amp;admin1listsize)+SUM(ISNUMBER(admin1listsize))),0)), ""))</f>
        <v/>
      </c>
      <c r="K808" s="71"/>
    </row>
    <row r="809" spans="1:11" s="1" customFormat="1" x14ac:dyDescent="0.25">
      <c r="A809" s="93" t="str">
        <f>IF($I$1&lt;&gt;"y", "", IF(ISBLANK(DATA!D810),"",IF(ISBLANK(DATA!K810),"NO DATA",DATA!K810)))</f>
        <v/>
      </c>
      <c r="B809" s="93" t="str">
        <f>IF($I$1&lt;&gt;"y", "",IF(ISBLANK(DATA!D810),"", IF(ISBLANK(DATA!L810),"NO DATA",DATA!L810)))</f>
        <v/>
      </c>
      <c r="C809" s="93" t="str">
        <f t="shared" si="38"/>
        <v/>
      </c>
      <c r="D809" s="93" t="str">
        <f>IF($I$1&lt;&gt;"y", "", IF(C810="", "", IFERROR(LOOKUP(2,1/(COUNTIF($D$2:D808,mergednames)=0),mergednames), "")))</f>
        <v/>
      </c>
      <c r="E809" s="93" t="str">
        <f t="shared" si="37"/>
        <v/>
      </c>
      <c r="F809" s="93" t="str">
        <f>IF($I$1&lt;&gt;"y", "", IF(A810="", "", IFERROR(LOOKUP(2,1/(COUNTIF($F$2:F808,get_country)=0),get_country), "")))</f>
        <v/>
      </c>
      <c r="G809" s="93" t="str">
        <f t="shared" si="36"/>
        <v/>
      </c>
      <c r="H809" s="67" t="str">
        <f t="array" aca="1" ref="H809" ca="1">IF($I$1&lt;&gt;"y", "", IFERROR(INDEX(countrylistsize,MATCH(SMALL(NOT(countrylistsize="")*IF(ISNUMBER(countrylistsize),COUNTIF(countrylistsize,"&lt;="&amp;countrylistsize),COUNTIF(countrylistsize,"&lt;="&amp;countrylistsize)+SUM(ISNUMBER(countrylistsize))),ROWS(F$3:F809)+SUM(ISBLANK(countrylistsize))),NOT(countrylistsize="")*IF(ISNUMBER(countrylistsize),COUNTIF(countrylistsize,"&lt;="&amp;countrylistsize),COUNTIF(countrylistsize,"&lt;="&amp;countrylistsize)+SUM(ISNUMBER(countrylistsize))),0)), ""))</f>
        <v/>
      </c>
      <c r="I809" s="70"/>
      <c r="J809" s="67" t="str">
        <f t="array" aca="1" ref="J809" ca="1">IF($I$1&lt;&gt;"y", "", IFERROR(INDEX(admin1listsize,MATCH(SMALL(NOT(admin1listsize="")*IF(ISNUMBER(admin1listsize),COUNTIF(admin1listsize,"&lt;="&amp;admin1listsize),COUNTIF(admin1listsize,"&lt;="&amp;admin1listsize)+SUM(ISNUMBER(admin1listsize))),ROWS(D$3:D809)+SUM(ISBLANK(admin1listsize))),NOT(admin1listsize="")*IF(ISNUMBER(admin1listsize),COUNTIF(admin1listsize,"&lt;="&amp;admin1listsize),COUNTIF(admin1listsize,"&lt;="&amp;admin1listsize)+SUM(ISNUMBER(admin1listsize))),0)), ""))</f>
        <v/>
      </c>
      <c r="K809" s="71"/>
    </row>
    <row r="810" spans="1:11" s="1" customFormat="1" x14ac:dyDescent="0.25">
      <c r="A810" s="93" t="str">
        <f>IF($I$1&lt;&gt;"y", "", IF(ISBLANK(DATA!D811),"",IF(ISBLANK(DATA!K811),"NO DATA",DATA!K811)))</f>
        <v/>
      </c>
      <c r="B810" s="93" t="str">
        <f>IF($I$1&lt;&gt;"y", "",IF(ISBLANK(DATA!D811),"", IF(ISBLANK(DATA!L811),"NO DATA",DATA!L811)))</f>
        <v/>
      </c>
      <c r="C810" s="93" t="str">
        <f t="shared" si="38"/>
        <v/>
      </c>
      <c r="D810" s="93" t="str">
        <f>IF($I$1&lt;&gt;"y", "", IF(C811="", "", IFERROR(LOOKUP(2,1/(COUNTIF($D$2:D809,mergednames)=0),mergednames), "")))</f>
        <v/>
      </c>
      <c r="E810" s="93" t="str">
        <f t="shared" si="37"/>
        <v/>
      </c>
      <c r="F810" s="93" t="str">
        <f>IF($I$1&lt;&gt;"y", "", IF(A811="", "", IFERROR(LOOKUP(2,1/(COUNTIF($F$2:F809,get_country)=0),get_country), "")))</f>
        <v/>
      </c>
      <c r="G810" s="93" t="str">
        <f t="shared" si="36"/>
        <v/>
      </c>
      <c r="H810" s="67" t="str">
        <f t="array" aca="1" ref="H810" ca="1">IF($I$1&lt;&gt;"y", "", IFERROR(INDEX(countrylistsize,MATCH(SMALL(NOT(countrylistsize="")*IF(ISNUMBER(countrylistsize),COUNTIF(countrylistsize,"&lt;="&amp;countrylistsize),COUNTIF(countrylistsize,"&lt;="&amp;countrylistsize)+SUM(ISNUMBER(countrylistsize))),ROWS(F$3:F810)+SUM(ISBLANK(countrylistsize))),NOT(countrylistsize="")*IF(ISNUMBER(countrylistsize),COUNTIF(countrylistsize,"&lt;="&amp;countrylistsize),COUNTIF(countrylistsize,"&lt;="&amp;countrylistsize)+SUM(ISNUMBER(countrylistsize))),0)), ""))</f>
        <v/>
      </c>
      <c r="I810" s="70"/>
      <c r="J810" s="67" t="str">
        <f t="array" aca="1" ref="J810" ca="1">IF($I$1&lt;&gt;"y", "", IFERROR(INDEX(admin1listsize,MATCH(SMALL(NOT(admin1listsize="")*IF(ISNUMBER(admin1listsize),COUNTIF(admin1listsize,"&lt;="&amp;admin1listsize),COUNTIF(admin1listsize,"&lt;="&amp;admin1listsize)+SUM(ISNUMBER(admin1listsize))),ROWS(D$3:D810)+SUM(ISBLANK(admin1listsize))),NOT(admin1listsize="")*IF(ISNUMBER(admin1listsize),COUNTIF(admin1listsize,"&lt;="&amp;admin1listsize),COUNTIF(admin1listsize,"&lt;="&amp;admin1listsize)+SUM(ISNUMBER(admin1listsize))),0)), ""))</f>
        <v/>
      </c>
      <c r="K810" s="71"/>
    </row>
    <row r="811" spans="1:11" s="1" customFormat="1" x14ac:dyDescent="0.25">
      <c r="A811" s="93" t="str">
        <f>IF($I$1&lt;&gt;"y", "", IF(ISBLANK(DATA!D812),"",IF(ISBLANK(DATA!K812),"NO DATA",DATA!K812)))</f>
        <v/>
      </c>
      <c r="B811" s="93" t="str">
        <f>IF($I$1&lt;&gt;"y", "",IF(ISBLANK(DATA!D812),"", IF(ISBLANK(DATA!L812),"NO DATA",DATA!L812)))</f>
        <v/>
      </c>
      <c r="C811" s="93" t="str">
        <f t="shared" si="38"/>
        <v/>
      </c>
      <c r="D811" s="93" t="str">
        <f>IF($I$1&lt;&gt;"y", "", IF(C812="", "", IFERROR(LOOKUP(2,1/(COUNTIF($D$2:D810,mergednames)=0),mergednames), "")))</f>
        <v/>
      </c>
      <c r="E811" s="93" t="str">
        <f t="shared" si="37"/>
        <v/>
      </c>
      <c r="F811" s="93" t="str">
        <f>IF($I$1&lt;&gt;"y", "", IF(A812="", "", IFERROR(LOOKUP(2,1/(COUNTIF($F$2:F810,get_country)=0),get_country), "")))</f>
        <v/>
      </c>
      <c r="G811" s="93" t="str">
        <f t="shared" si="36"/>
        <v/>
      </c>
      <c r="H811" s="67" t="str">
        <f t="array" aca="1" ref="H811" ca="1">IF($I$1&lt;&gt;"y", "", IFERROR(INDEX(countrylistsize,MATCH(SMALL(NOT(countrylistsize="")*IF(ISNUMBER(countrylistsize),COUNTIF(countrylistsize,"&lt;="&amp;countrylistsize),COUNTIF(countrylistsize,"&lt;="&amp;countrylistsize)+SUM(ISNUMBER(countrylistsize))),ROWS(F$3:F811)+SUM(ISBLANK(countrylistsize))),NOT(countrylistsize="")*IF(ISNUMBER(countrylistsize),COUNTIF(countrylistsize,"&lt;="&amp;countrylistsize),COUNTIF(countrylistsize,"&lt;="&amp;countrylistsize)+SUM(ISNUMBER(countrylistsize))),0)), ""))</f>
        <v/>
      </c>
      <c r="I811" s="70"/>
      <c r="J811" s="67" t="str">
        <f t="array" aca="1" ref="J811" ca="1">IF($I$1&lt;&gt;"y", "", IFERROR(INDEX(admin1listsize,MATCH(SMALL(NOT(admin1listsize="")*IF(ISNUMBER(admin1listsize),COUNTIF(admin1listsize,"&lt;="&amp;admin1listsize),COUNTIF(admin1listsize,"&lt;="&amp;admin1listsize)+SUM(ISNUMBER(admin1listsize))),ROWS(D$3:D811)+SUM(ISBLANK(admin1listsize))),NOT(admin1listsize="")*IF(ISNUMBER(admin1listsize),COUNTIF(admin1listsize,"&lt;="&amp;admin1listsize),COUNTIF(admin1listsize,"&lt;="&amp;admin1listsize)+SUM(ISNUMBER(admin1listsize))),0)), ""))</f>
        <v/>
      </c>
      <c r="K811" s="71"/>
    </row>
    <row r="812" spans="1:11" s="1" customFormat="1" x14ac:dyDescent="0.25">
      <c r="A812" s="93" t="str">
        <f>IF($I$1&lt;&gt;"y", "", IF(ISBLANK(DATA!D813),"",IF(ISBLANK(DATA!K813),"NO DATA",DATA!K813)))</f>
        <v/>
      </c>
      <c r="B812" s="93" t="str">
        <f>IF($I$1&lt;&gt;"y", "",IF(ISBLANK(DATA!D813),"", IF(ISBLANK(DATA!L813),"NO DATA",DATA!L813)))</f>
        <v/>
      </c>
      <c r="C812" s="93" t="str">
        <f t="shared" si="38"/>
        <v/>
      </c>
      <c r="D812" s="93" t="str">
        <f>IF($I$1&lt;&gt;"y", "", IF(C813="", "", IFERROR(LOOKUP(2,1/(COUNTIF($D$2:D811,mergednames)=0),mergednames), "")))</f>
        <v/>
      </c>
      <c r="E812" s="93" t="str">
        <f t="shared" si="37"/>
        <v/>
      </c>
      <c r="F812" s="93" t="str">
        <f>IF($I$1&lt;&gt;"y", "", IF(A813="", "", IFERROR(LOOKUP(2,1/(COUNTIF($F$2:F811,get_country)=0),get_country), "")))</f>
        <v/>
      </c>
      <c r="G812" s="93" t="str">
        <f t="shared" si="36"/>
        <v/>
      </c>
      <c r="H812" s="67" t="str">
        <f t="array" aca="1" ref="H812" ca="1">IF($I$1&lt;&gt;"y", "", IFERROR(INDEX(countrylistsize,MATCH(SMALL(NOT(countrylistsize="")*IF(ISNUMBER(countrylistsize),COUNTIF(countrylistsize,"&lt;="&amp;countrylistsize),COUNTIF(countrylistsize,"&lt;="&amp;countrylistsize)+SUM(ISNUMBER(countrylistsize))),ROWS(F$3:F812)+SUM(ISBLANK(countrylistsize))),NOT(countrylistsize="")*IF(ISNUMBER(countrylistsize),COUNTIF(countrylistsize,"&lt;="&amp;countrylistsize),COUNTIF(countrylistsize,"&lt;="&amp;countrylistsize)+SUM(ISNUMBER(countrylistsize))),0)), ""))</f>
        <v/>
      </c>
      <c r="I812" s="70"/>
      <c r="J812" s="67" t="str">
        <f t="array" aca="1" ref="J812" ca="1">IF($I$1&lt;&gt;"y", "", IFERROR(INDEX(admin1listsize,MATCH(SMALL(NOT(admin1listsize="")*IF(ISNUMBER(admin1listsize),COUNTIF(admin1listsize,"&lt;="&amp;admin1listsize),COUNTIF(admin1listsize,"&lt;="&amp;admin1listsize)+SUM(ISNUMBER(admin1listsize))),ROWS(D$3:D812)+SUM(ISBLANK(admin1listsize))),NOT(admin1listsize="")*IF(ISNUMBER(admin1listsize),COUNTIF(admin1listsize,"&lt;="&amp;admin1listsize),COUNTIF(admin1listsize,"&lt;="&amp;admin1listsize)+SUM(ISNUMBER(admin1listsize))),0)), ""))</f>
        <v/>
      </c>
      <c r="K812" s="71"/>
    </row>
    <row r="813" spans="1:11" s="1" customFormat="1" x14ac:dyDescent="0.25">
      <c r="A813" s="93" t="str">
        <f>IF($I$1&lt;&gt;"y", "", IF(ISBLANK(DATA!D814),"",IF(ISBLANK(DATA!K814),"NO DATA",DATA!K814)))</f>
        <v/>
      </c>
      <c r="B813" s="93" t="str">
        <f>IF($I$1&lt;&gt;"y", "",IF(ISBLANK(DATA!D814),"", IF(ISBLANK(DATA!L814),"NO DATA",DATA!L814)))</f>
        <v/>
      </c>
      <c r="C813" s="93" t="str">
        <f t="shared" si="38"/>
        <v/>
      </c>
      <c r="D813" s="93" t="str">
        <f>IF($I$1&lt;&gt;"y", "", IF(C814="", "", IFERROR(LOOKUP(2,1/(COUNTIF($D$2:D812,mergednames)=0),mergednames), "")))</f>
        <v/>
      </c>
      <c r="E813" s="93" t="str">
        <f t="shared" si="37"/>
        <v/>
      </c>
      <c r="F813" s="93" t="str">
        <f>IF($I$1&lt;&gt;"y", "", IF(A814="", "", IFERROR(LOOKUP(2,1/(COUNTIF($F$2:F812,get_country)=0),get_country), "")))</f>
        <v/>
      </c>
      <c r="G813" s="93" t="str">
        <f t="shared" si="36"/>
        <v/>
      </c>
      <c r="H813" s="67" t="str">
        <f t="array" aca="1" ref="H813" ca="1">IF($I$1&lt;&gt;"y", "", IFERROR(INDEX(countrylistsize,MATCH(SMALL(NOT(countrylistsize="")*IF(ISNUMBER(countrylistsize),COUNTIF(countrylistsize,"&lt;="&amp;countrylistsize),COUNTIF(countrylistsize,"&lt;="&amp;countrylistsize)+SUM(ISNUMBER(countrylistsize))),ROWS(F$3:F813)+SUM(ISBLANK(countrylistsize))),NOT(countrylistsize="")*IF(ISNUMBER(countrylistsize),COUNTIF(countrylistsize,"&lt;="&amp;countrylistsize),COUNTIF(countrylistsize,"&lt;="&amp;countrylistsize)+SUM(ISNUMBER(countrylistsize))),0)), ""))</f>
        <v/>
      </c>
      <c r="I813" s="70"/>
      <c r="J813" s="67" t="str">
        <f t="array" aca="1" ref="J813" ca="1">IF($I$1&lt;&gt;"y", "", IFERROR(INDEX(admin1listsize,MATCH(SMALL(NOT(admin1listsize="")*IF(ISNUMBER(admin1listsize),COUNTIF(admin1listsize,"&lt;="&amp;admin1listsize),COUNTIF(admin1listsize,"&lt;="&amp;admin1listsize)+SUM(ISNUMBER(admin1listsize))),ROWS(D$3:D813)+SUM(ISBLANK(admin1listsize))),NOT(admin1listsize="")*IF(ISNUMBER(admin1listsize),COUNTIF(admin1listsize,"&lt;="&amp;admin1listsize),COUNTIF(admin1listsize,"&lt;="&amp;admin1listsize)+SUM(ISNUMBER(admin1listsize))),0)), ""))</f>
        <v/>
      </c>
      <c r="K813" s="71"/>
    </row>
    <row r="814" spans="1:11" s="1" customFormat="1" x14ac:dyDescent="0.25">
      <c r="A814" s="93" t="str">
        <f>IF($I$1&lt;&gt;"y", "", IF(ISBLANK(DATA!D815),"",IF(ISBLANK(DATA!K815),"NO DATA",DATA!K815)))</f>
        <v/>
      </c>
      <c r="B814" s="93" t="str">
        <f>IF($I$1&lt;&gt;"y", "",IF(ISBLANK(DATA!D815),"", IF(ISBLANK(DATA!L815),"NO DATA",DATA!L815)))</f>
        <v/>
      </c>
      <c r="C814" s="93" t="str">
        <f t="shared" si="38"/>
        <v/>
      </c>
      <c r="D814" s="93" t="str">
        <f>IF($I$1&lt;&gt;"y", "", IF(C815="", "", IFERROR(LOOKUP(2,1/(COUNTIF($D$2:D813,mergednames)=0),mergednames), "")))</f>
        <v/>
      </c>
      <c r="E814" s="93" t="str">
        <f t="shared" si="37"/>
        <v/>
      </c>
      <c r="F814" s="93" t="str">
        <f>IF($I$1&lt;&gt;"y", "", IF(A815="", "", IFERROR(LOOKUP(2,1/(COUNTIF($F$2:F813,get_country)=0),get_country), "")))</f>
        <v/>
      </c>
      <c r="G814" s="93" t="str">
        <f t="shared" si="36"/>
        <v/>
      </c>
      <c r="H814" s="67" t="str">
        <f t="array" aca="1" ref="H814" ca="1">IF($I$1&lt;&gt;"y", "", IFERROR(INDEX(countrylistsize,MATCH(SMALL(NOT(countrylistsize="")*IF(ISNUMBER(countrylistsize),COUNTIF(countrylistsize,"&lt;="&amp;countrylistsize),COUNTIF(countrylistsize,"&lt;="&amp;countrylistsize)+SUM(ISNUMBER(countrylistsize))),ROWS(F$3:F814)+SUM(ISBLANK(countrylistsize))),NOT(countrylistsize="")*IF(ISNUMBER(countrylistsize),COUNTIF(countrylistsize,"&lt;="&amp;countrylistsize),COUNTIF(countrylistsize,"&lt;="&amp;countrylistsize)+SUM(ISNUMBER(countrylistsize))),0)), ""))</f>
        <v/>
      </c>
      <c r="I814" s="70"/>
      <c r="J814" s="67" t="str">
        <f t="array" aca="1" ref="J814" ca="1">IF($I$1&lt;&gt;"y", "", IFERROR(INDEX(admin1listsize,MATCH(SMALL(NOT(admin1listsize="")*IF(ISNUMBER(admin1listsize),COUNTIF(admin1listsize,"&lt;="&amp;admin1listsize),COUNTIF(admin1listsize,"&lt;="&amp;admin1listsize)+SUM(ISNUMBER(admin1listsize))),ROWS(D$3:D814)+SUM(ISBLANK(admin1listsize))),NOT(admin1listsize="")*IF(ISNUMBER(admin1listsize),COUNTIF(admin1listsize,"&lt;="&amp;admin1listsize),COUNTIF(admin1listsize,"&lt;="&amp;admin1listsize)+SUM(ISNUMBER(admin1listsize))),0)), ""))</f>
        <v/>
      </c>
      <c r="K814" s="71"/>
    </row>
    <row r="815" spans="1:11" s="1" customFormat="1" x14ac:dyDescent="0.25">
      <c r="A815" s="93" t="str">
        <f>IF($I$1&lt;&gt;"y", "", IF(ISBLANK(DATA!D816),"",IF(ISBLANK(DATA!K816),"NO DATA",DATA!K816)))</f>
        <v/>
      </c>
      <c r="B815" s="93" t="str">
        <f>IF($I$1&lt;&gt;"y", "",IF(ISBLANK(DATA!D816),"", IF(ISBLANK(DATA!L816),"NO DATA",DATA!L816)))</f>
        <v/>
      </c>
      <c r="C815" s="93" t="str">
        <f t="shared" si="38"/>
        <v/>
      </c>
      <c r="D815" s="93" t="str">
        <f>IF($I$1&lt;&gt;"y", "", IF(C816="", "", IFERROR(LOOKUP(2,1/(COUNTIF($D$2:D814,mergednames)=0),mergednames), "")))</f>
        <v/>
      </c>
      <c r="E815" s="93" t="str">
        <f t="shared" si="37"/>
        <v/>
      </c>
      <c r="F815" s="93" t="str">
        <f>IF($I$1&lt;&gt;"y", "", IF(A816="", "", IFERROR(LOOKUP(2,1/(COUNTIF($F$2:F814,get_country)=0),get_country), "")))</f>
        <v/>
      </c>
      <c r="G815" s="93" t="str">
        <f t="shared" si="36"/>
        <v/>
      </c>
      <c r="H815" s="67" t="str">
        <f t="array" aca="1" ref="H815" ca="1">IF($I$1&lt;&gt;"y", "", IFERROR(INDEX(countrylistsize,MATCH(SMALL(NOT(countrylistsize="")*IF(ISNUMBER(countrylistsize),COUNTIF(countrylistsize,"&lt;="&amp;countrylistsize),COUNTIF(countrylistsize,"&lt;="&amp;countrylistsize)+SUM(ISNUMBER(countrylistsize))),ROWS(F$3:F815)+SUM(ISBLANK(countrylistsize))),NOT(countrylistsize="")*IF(ISNUMBER(countrylistsize),COUNTIF(countrylistsize,"&lt;="&amp;countrylistsize),COUNTIF(countrylistsize,"&lt;="&amp;countrylistsize)+SUM(ISNUMBER(countrylistsize))),0)), ""))</f>
        <v/>
      </c>
      <c r="I815" s="70"/>
      <c r="J815" s="67" t="str">
        <f t="array" aca="1" ref="J815" ca="1">IF($I$1&lt;&gt;"y", "", IFERROR(INDEX(admin1listsize,MATCH(SMALL(NOT(admin1listsize="")*IF(ISNUMBER(admin1listsize),COUNTIF(admin1listsize,"&lt;="&amp;admin1listsize),COUNTIF(admin1listsize,"&lt;="&amp;admin1listsize)+SUM(ISNUMBER(admin1listsize))),ROWS(D$3:D815)+SUM(ISBLANK(admin1listsize))),NOT(admin1listsize="")*IF(ISNUMBER(admin1listsize),COUNTIF(admin1listsize,"&lt;="&amp;admin1listsize),COUNTIF(admin1listsize,"&lt;="&amp;admin1listsize)+SUM(ISNUMBER(admin1listsize))),0)), ""))</f>
        <v/>
      </c>
      <c r="K815" s="71"/>
    </row>
    <row r="816" spans="1:11" s="1" customFormat="1" x14ac:dyDescent="0.25">
      <c r="A816" s="93" t="str">
        <f>IF($I$1&lt;&gt;"y", "", IF(ISBLANK(DATA!D817),"",IF(ISBLANK(DATA!K817),"NO DATA",DATA!K817)))</f>
        <v/>
      </c>
      <c r="B816" s="93" t="str">
        <f>IF($I$1&lt;&gt;"y", "",IF(ISBLANK(DATA!D817),"", IF(ISBLANK(DATA!L817),"NO DATA",DATA!L817)))</f>
        <v/>
      </c>
      <c r="C816" s="93" t="str">
        <f t="shared" si="38"/>
        <v/>
      </c>
      <c r="D816" s="93" t="str">
        <f>IF($I$1&lt;&gt;"y", "", IF(C817="", "", IFERROR(LOOKUP(2,1/(COUNTIF($D$2:D815,mergednames)=0),mergednames), "")))</f>
        <v/>
      </c>
      <c r="E816" s="93" t="str">
        <f t="shared" si="37"/>
        <v/>
      </c>
      <c r="F816" s="93" t="str">
        <f>IF($I$1&lt;&gt;"y", "", IF(A817="", "", IFERROR(LOOKUP(2,1/(COUNTIF($F$2:F815,get_country)=0),get_country), "")))</f>
        <v/>
      </c>
      <c r="G816" s="93" t="str">
        <f t="shared" si="36"/>
        <v/>
      </c>
      <c r="H816" s="67" t="str">
        <f t="array" aca="1" ref="H816" ca="1">IF($I$1&lt;&gt;"y", "", IFERROR(INDEX(countrylistsize,MATCH(SMALL(NOT(countrylistsize="")*IF(ISNUMBER(countrylistsize),COUNTIF(countrylistsize,"&lt;="&amp;countrylistsize),COUNTIF(countrylistsize,"&lt;="&amp;countrylistsize)+SUM(ISNUMBER(countrylistsize))),ROWS(F$3:F816)+SUM(ISBLANK(countrylistsize))),NOT(countrylistsize="")*IF(ISNUMBER(countrylistsize),COUNTIF(countrylistsize,"&lt;="&amp;countrylistsize),COUNTIF(countrylistsize,"&lt;="&amp;countrylistsize)+SUM(ISNUMBER(countrylistsize))),0)), ""))</f>
        <v/>
      </c>
      <c r="I816" s="70"/>
      <c r="J816" s="67" t="str">
        <f t="array" aca="1" ref="J816" ca="1">IF($I$1&lt;&gt;"y", "", IFERROR(INDEX(admin1listsize,MATCH(SMALL(NOT(admin1listsize="")*IF(ISNUMBER(admin1listsize),COUNTIF(admin1listsize,"&lt;="&amp;admin1listsize),COUNTIF(admin1listsize,"&lt;="&amp;admin1listsize)+SUM(ISNUMBER(admin1listsize))),ROWS(D$3:D816)+SUM(ISBLANK(admin1listsize))),NOT(admin1listsize="")*IF(ISNUMBER(admin1listsize),COUNTIF(admin1listsize,"&lt;="&amp;admin1listsize),COUNTIF(admin1listsize,"&lt;="&amp;admin1listsize)+SUM(ISNUMBER(admin1listsize))),0)), ""))</f>
        <v/>
      </c>
      <c r="K816" s="71"/>
    </row>
    <row r="817" spans="1:11" s="1" customFormat="1" x14ac:dyDescent="0.25">
      <c r="A817" s="93" t="str">
        <f>IF($I$1&lt;&gt;"y", "", IF(ISBLANK(DATA!D818),"",IF(ISBLANK(DATA!K818),"NO DATA",DATA!K818)))</f>
        <v/>
      </c>
      <c r="B817" s="93" t="str">
        <f>IF($I$1&lt;&gt;"y", "",IF(ISBLANK(DATA!D818),"", IF(ISBLANK(DATA!L818),"NO DATA",DATA!L818)))</f>
        <v/>
      </c>
      <c r="C817" s="93" t="str">
        <f t="shared" si="38"/>
        <v/>
      </c>
      <c r="D817" s="93" t="str">
        <f>IF($I$1&lt;&gt;"y", "", IF(C818="", "", IFERROR(LOOKUP(2,1/(COUNTIF($D$2:D816,mergednames)=0),mergednames), "")))</f>
        <v/>
      </c>
      <c r="E817" s="93" t="str">
        <f t="shared" si="37"/>
        <v/>
      </c>
      <c r="F817" s="93" t="str">
        <f>IF($I$1&lt;&gt;"y", "", IF(A818="", "", IFERROR(LOOKUP(2,1/(COUNTIF($F$2:F816,get_country)=0),get_country), "")))</f>
        <v/>
      </c>
      <c r="G817" s="93" t="str">
        <f t="shared" si="36"/>
        <v/>
      </c>
      <c r="H817" s="67" t="str">
        <f t="array" aca="1" ref="H817" ca="1">IF($I$1&lt;&gt;"y", "", IFERROR(INDEX(countrylistsize,MATCH(SMALL(NOT(countrylistsize="")*IF(ISNUMBER(countrylistsize),COUNTIF(countrylistsize,"&lt;="&amp;countrylistsize),COUNTIF(countrylistsize,"&lt;="&amp;countrylistsize)+SUM(ISNUMBER(countrylistsize))),ROWS(F$3:F817)+SUM(ISBLANK(countrylistsize))),NOT(countrylistsize="")*IF(ISNUMBER(countrylistsize),COUNTIF(countrylistsize,"&lt;="&amp;countrylistsize),COUNTIF(countrylistsize,"&lt;="&amp;countrylistsize)+SUM(ISNUMBER(countrylistsize))),0)), ""))</f>
        <v/>
      </c>
      <c r="I817" s="70"/>
      <c r="J817" s="67" t="str">
        <f t="array" aca="1" ref="J817" ca="1">IF($I$1&lt;&gt;"y", "", IFERROR(INDEX(admin1listsize,MATCH(SMALL(NOT(admin1listsize="")*IF(ISNUMBER(admin1listsize),COUNTIF(admin1listsize,"&lt;="&amp;admin1listsize),COUNTIF(admin1listsize,"&lt;="&amp;admin1listsize)+SUM(ISNUMBER(admin1listsize))),ROWS(D$3:D817)+SUM(ISBLANK(admin1listsize))),NOT(admin1listsize="")*IF(ISNUMBER(admin1listsize),COUNTIF(admin1listsize,"&lt;="&amp;admin1listsize),COUNTIF(admin1listsize,"&lt;="&amp;admin1listsize)+SUM(ISNUMBER(admin1listsize))),0)), ""))</f>
        <v/>
      </c>
      <c r="K817" s="71"/>
    </row>
    <row r="818" spans="1:11" s="1" customFormat="1" x14ac:dyDescent="0.25">
      <c r="A818" s="93" t="str">
        <f>IF($I$1&lt;&gt;"y", "", IF(ISBLANK(DATA!D819),"",IF(ISBLANK(DATA!K819),"NO DATA",DATA!K819)))</f>
        <v/>
      </c>
      <c r="B818" s="93" t="str">
        <f>IF($I$1&lt;&gt;"y", "",IF(ISBLANK(DATA!D819),"", IF(ISBLANK(DATA!L819),"NO DATA",DATA!L819)))</f>
        <v/>
      </c>
      <c r="C818" s="93" t="str">
        <f t="shared" si="38"/>
        <v/>
      </c>
      <c r="D818" s="93" t="str">
        <f>IF($I$1&lt;&gt;"y", "", IF(C819="", "", IFERROR(LOOKUP(2,1/(COUNTIF($D$2:D817,mergednames)=0),mergednames), "")))</f>
        <v/>
      </c>
      <c r="E818" s="93" t="str">
        <f t="shared" si="37"/>
        <v/>
      </c>
      <c r="F818" s="93" t="str">
        <f>IF($I$1&lt;&gt;"y", "", IF(A819="", "", IFERROR(LOOKUP(2,1/(COUNTIF($F$2:F817,get_country)=0),get_country), "")))</f>
        <v/>
      </c>
      <c r="G818" s="93" t="str">
        <f t="shared" si="36"/>
        <v/>
      </c>
      <c r="H818" s="67" t="str">
        <f t="array" aca="1" ref="H818" ca="1">IF($I$1&lt;&gt;"y", "", IFERROR(INDEX(countrylistsize,MATCH(SMALL(NOT(countrylistsize="")*IF(ISNUMBER(countrylistsize),COUNTIF(countrylistsize,"&lt;="&amp;countrylistsize),COUNTIF(countrylistsize,"&lt;="&amp;countrylistsize)+SUM(ISNUMBER(countrylistsize))),ROWS(F$3:F818)+SUM(ISBLANK(countrylistsize))),NOT(countrylistsize="")*IF(ISNUMBER(countrylistsize),COUNTIF(countrylistsize,"&lt;="&amp;countrylistsize),COUNTIF(countrylistsize,"&lt;="&amp;countrylistsize)+SUM(ISNUMBER(countrylistsize))),0)), ""))</f>
        <v/>
      </c>
      <c r="I818" s="70"/>
      <c r="J818" s="67" t="str">
        <f t="array" aca="1" ref="J818" ca="1">IF($I$1&lt;&gt;"y", "", IFERROR(INDEX(admin1listsize,MATCH(SMALL(NOT(admin1listsize="")*IF(ISNUMBER(admin1listsize),COUNTIF(admin1listsize,"&lt;="&amp;admin1listsize),COUNTIF(admin1listsize,"&lt;="&amp;admin1listsize)+SUM(ISNUMBER(admin1listsize))),ROWS(D$3:D818)+SUM(ISBLANK(admin1listsize))),NOT(admin1listsize="")*IF(ISNUMBER(admin1listsize),COUNTIF(admin1listsize,"&lt;="&amp;admin1listsize),COUNTIF(admin1listsize,"&lt;="&amp;admin1listsize)+SUM(ISNUMBER(admin1listsize))),0)), ""))</f>
        <v/>
      </c>
      <c r="K818" s="71"/>
    </row>
    <row r="819" spans="1:11" s="1" customFormat="1" x14ac:dyDescent="0.25">
      <c r="A819" s="93" t="str">
        <f>IF($I$1&lt;&gt;"y", "", IF(ISBLANK(DATA!D820),"",IF(ISBLANK(DATA!K820),"NO DATA",DATA!K820)))</f>
        <v/>
      </c>
      <c r="B819" s="93" t="str">
        <f>IF($I$1&lt;&gt;"y", "",IF(ISBLANK(DATA!D820),"", IF(ISBLANK(DATA!L820),"NO DATA",DATA!L820)))</f>
        <v/>
      </c>
      <c r="C819" s="93" t="str">
        <f t="shared" si="38"/>
        <v/>
      </c>
      <c r="D819" s="93" t="str">
        <f>IF($I$1&lt;&gt;"y", "", IF(C820="", "", IFERROR(LOOKUP(2,1/(COUNTIF($D$2:D818,mergednames)=0),mergednames), "")))</f>
        <v/>
      </c>
      <c r="E819" s="93" t="str">
        <f t="shared" si="37"/>
        <v/>
      </c>
      <c r="F819" s="93" t="str">
        <f>IF($I$1&lt;&gt;"y", "", IF(A820="", "", IFERROR(LOOKUP(2,1/(COUNTIF($F$2:F818,get_country)=0),get_country), "")))</f>
        <v/>
      </c>
      <c r="G819" s="93" t="str">
        <f t="shared" si="36"/>
        <v/>
      </c>
      <c r="H819" s="67" t="str">
        <f t="array" aca="1" ref="H819" ca="1">IF($I$1&lt;&gt;"y", "", IFERROR(INDEX(countrylistsize,MATCH(SMALL(NOT(countrylistsize="")*IF(ISNUMBER(countrylistsize),COUNTIF(countrylistsize,"&lt;="&amp;countrylistsize),COUNTIF(countrylistsize,"&lt;="&amp;countrylistsize)+SUM(ISNUMBER(countrylistsize))),ROWS(F$3:F819)+SUM(ISBLANK(countrylistsize))),NOT(countrylistsize="")*IF(ISNUMBER(countrylistsize),COUNTIF(countrylistsize,"&lt;="&amp;countrylistsize),COUNTIF(countrylistsize,"&lt;="&amp;countrylistsize)+SUM(ISNUMBER(countrylistsize))),0)), ""))</f>
        <v/>
      </c>
      <c r="I819" s="70"/>
      <c r="J819" s="67" t="str">
        <f t="array" aca="1" ref="J819" ca="1">IF($I$1&lt;&gt;"y", "", IFERROR(INDEX(admin1listsize,MATCH(SMALL(NOT(admin1listsize="")*IF(ISNUMBER(admin1listsize),COUNTIF(admin1listsize,"&lt;="&amp;admin1listsize),COUNTIF(admin1listsize,"&lt;="&amp;admin1listsize)+SUM(ISNUMBER(admin1listsize))),ROWS(D$3:D819)+SUM(ISBLANK(admin1listsize))),NOT(admin1listsize="")*IF(ISNUMBER(admin1listsize),COUNTIF(admin1listsize,"&lt;="&amp;admin1listsize),COUNTIF(admin1listsize,"&lt;="&amp;admin1listsize)+SUM(ISNUMBER(admin1listsize))),0)), ""))</f>
        <v/>
      </c>
      <c r="K819" s="71"/>
    </row>
    <row r="820" spans="1:11" s="1" customFormat="1" x14ac:dyDescent="0.25">
      <c r="A820" s="93" t="str">
        <f>IF($I$1&lt;&gt;"y", "", IF(ISBLANK(DATA!D821),"",IF(ISBLANK(DATA!K821),"NO DATA",DATA!K821)))</f>
        <v/>
      </c>
      <c r="B820" s="93" t="str">
        <f>IF($I$1&lt;&gt;"y", "",IF(ISBLANK(DATA!D821),"", IF(ISBLANK(DATA!L821),"NO DATA",DATA!L821)))</f>
        <v/>
      </c>
      <c r="C820" s="93" t="str">
        <f t="shared" si="38"/>
        <v/>
      </c>
      <c r="D820" s="93" t="str">
        <f>IF($I$1&lt;&gt;"y", "", IF(C821="", "", IFERROR(LOOKUP(2,1/(COUNTIF($D$2:D819,mergednames)=0),mergednames), "")))</f>
        <v/>
      </c>
      <c r="E820" s="93" t="str">
        <f t="shared" si="37"/>
        <v/>
      </c>
      <c r="F820" s="93" t="str">
        <f>IF($I$1&lt;&gt;"y", "", IF(A821="", "", IFERROR(LOOKUP(2,1/(COUNTIF($F$2:F819,get_country)=0),get_country), "")))</f>
        <v/>
      </c>
      <c r="G820" s="93" t="str">
        <f t="shared" si="36"/>
        <v/>
      </c>
      <c r="H820" s="67" t="str">
        <f t="array" aca="1" ref="H820" ca="1">IF($I$1&lt;&gt;"y", "", IFERROR(INDEX(countrylistsize,MATCH(SMALL(NOT(countrylistsize="")*IF(ISNUMBER(countrylistsize),COUNTIF(countrylistsize,"&lt;="&amp;countrylistsize),COUNTIF(countrylistsize,"&lt;="&amp;countrylistsize)+SUM(ISNUMBER(countrylistsize))),ROWS(F$3:F820)+SUM(ISBLANK(countrylistsize))),NOT(countrylistsize="")*IF(ISNUMBER(countrylistsize),COUNTIF(countrylistsize,"&lt;="&amp;countrylistsize),COUNTIF(countrylistsize,"&lt;="&amp;countrylistsize)+SUM(ISNUMBER(countrylistsize))),0)), ""))</f>
        <v/>
      </c>
      <c r="I820" s="70"/>
      <c r="J820" s="67" t="str">
        <f t="array" aca="1" ref="J820" ca="1">IF($I$1&lt;&gt;"y", "", IFERROR(INDEX(admin1listsize,MATCH(SMALL(NOT(admin1listsize="")*IF(ISNUMBER(admin1listsize),COUNTIF(admin1listsize,"&lt;="&amp;admin1listsize),COUNTIF(admin1listsize,"&lt;="&amp;admin1listsize)+SUM(ISNUMBER(admin1listsize))),ROWS(D$3:D820)+SUM(ISBLANK(admin1listsize))),NOT(admin1listsize="")*IF(ISNUMBER(admin1listsize),COUNTIF(admin1listsize,"&lt;="&amp;admin1listsize),COUNTIF(admin1listsize,"&lt;="&amp;admin1listsize)+SUM(ISNUMBER(admin1listsize))),0)), ""))</f>
        <v/>
      </c>
      <c r="K820" s="71"/>
    </row>
    <row r="821" spans="1:11" s="1" customFormat="1" x14ac:dyDescent="0.25">
      <c r="A821" s="93" t="str">
        <f>IF($I$1&lt;&gt;"y", "", IF(ISBLANK(DATA!D822),"",IF(ISBLANK(DATA!K822),"NO DATA",DATA!K822)))</f>
        <v/>
      </c>
      <c r="B821" s="93" t="str">
        <f>IF($I$1&lt;&gt;"y", "",IF(ISBLANK(DATA!D822),"", IF(ISBLANK(DATA!L822),"NO DATA",DATA!L822)))</f>
        <v/>
      </c>
      <c r="C821" s="93" t="str">
        <f t="shared" si="38"/>
        <v/>
      </c>
      <c r="D821" s="93" t="str">
        <f>IF($I$1&lt;&gt;"y", "", IF(C822="", "", IFERROR(LOOKUP(2,1/(COUNTIF($D$2:D820,mergednames)=0),mergednames), "")))</f>
        <v/>
      </c>
      <c r="E821" s="93" t="str">
        <f t="shared" si="37"/>
        <v/>
      </c>
      <c r="F821" s="93" t="str">
        <f>IF($I$1&lt;&gt;"y", "", IF(A822="", "", IFERROR(LOOKUP(2,1/(COUNTIF($F$2:F820,get_country)=0),get_country), "")))</f>
        <v/>
      </c>
      <c r="G821" s="93" t="str">
        <f t="shared" si="36"/>
        <v/>
      </c>
      <c r="H821" s="67" t="str">
        <f t="array" aca="1" ref="H821" ca="1">IF($I$1&lt;&gt;"y", "", IFERROR(INDEX(countrylistsize,MATCH(SMALL(NOT(countrylistsize="")*IF(ISNUMBER(countrylistsize),COUNTIF(countrylistsize,"&lt;="&amp;countrylistsize),COUNTIF(countrylistsize,"&lt;="&amp;countrylistsize)+SUM(ISNUMBER(countrylistsize))),ROWS(F$3:F821)+SUM(ISBLANK(countrylistsize))),NOT(countrylistsize="")*IF(ISNUMBER(countrylistsize),COUNTIF(countrylistsize,"&lt;="&amp;countrylistsize),COUNTIF(countrylistsize,"&lt;="&amp;countrylistsize)+SUM(ISNUMBER(countrylistsize))),0)), ""))</f>
        <v/>
      </c>
      <c r="I821" s="70"/>
      <c r="J821" s="67" t="str">
        <f t="array" aca="1" ref="J821" ca="1">IF($I$1&lt;&gt;"y", "", IFERROR(INDEX(admin1listsize,MATCH(SMALL(NOT(admin1listsize="")*IF(ISNUMBER(admin1listsize),COUNTIF(admin1listsize,"&lt;="&amp;admin1listsize),COUNTIF(admin1listsize,"&lt;="&amp;admin1listsize)+SUM(ISNUMBER(admin1listsize))),ROWS(D$3:D821)+SUM(ISBLANK(admin1listsize))),NOT(admin1listsize="")*IF(ISNUMBER(admin1listsize),COUNTIF(admin1listsize,"&lt;="&amp;admin1listsize),COUNTIF(admin1listsize,"&lt;="&amp;admin1listsize)+SUM(ISNUMBER(admin1listsize))),0)), ""))</f>
        <v/>
      </c>
      <c r="K821" s="71"/>
    </row>
    <row r="822" spans="1:11" s="1" customFormat="1" x14ac:dyDescent="0.25">
      <c r="A822" s="93" t="str">
        <f>IF($I$1&lt;&gt;"y", "", IF(ISBLANK(DATA!D823),"",IF(ISBLANK(DATA!K823),"NO DATA",DATA!K823)))</f>
        <v/>
      </c>
      <c r="B822" s="93" t="str">
        <f>IF($I$1&lt;&gt;"y", "",IF(ISBLANK(DATA!D823),"", IF(ISBLANK(DATA!L823),"NO DATA",DATA!L823)))</f>
        <v/>
      </c>
      <c r="C822" s="93" t="str">
        <f t="shared" si="38"/>
        <v/>
      </c>
      <c r="D822" s="93" t="str">
        <f>IF($I$1&lt;&gt;"y", "", IF(C823="", "", IFERROR(LOOKUP(2,1/(COUNTIF($D$2:D821,mergednames)=0),mergednames), "")))</f>
        <v/>
      </c>
      <c r="E822" s="93" t="str">
        <f t="shared" si="37"/>
        <v/>
      </c>
      <c r="F822" s="93" t="str">
        <f>IF($I$1&lt;&gt;"y", "", IF(A823="", "", IFERROR(LOOKUP(2,1/(COUNTIF($F$2:F821,get_country)=0),get_country), "")))</f>
        <v/>
      </c>
      <c r="G822" s="93" t="str">
        <f t="shared" si="36"/>
        <v/>
      </c>
      <c r="H822" s="67" t="str">
        <f t="array" aca="1" ref="H822" ca="1">IF($I$1&lt;&gt;"y", "", IFERROR(INDEX(countrylistsize,MATCH(SMALL(NOT(countrylistsize="")*IF(ISNUMBER(countrylistsize),COUNTIF(countrylistsize,"&lt;="&amp;countrylistsize),COUNTIF(countrylistsize,"&lt;="&amp;countrylistsize)+SUM(ISNUMBER(countrylistsize))),ROWS(F$3:F822)+SUM(ISBLANK(countrylistsize))),NOT(countrylistsize="")*IF(ISNUMBER(countrylistsize),COUNTIF(countrylistsize,"&lt;="&amp;countrylistsize),COUNTIF(countrylistsize,"&lt;="&amp;countrylistsize)+SUM(ISNUMBER(countrylistsize))),0)), ""))</f>
        <v/>
      </c>
      <c r="I822" s="70"/>
      <c r="J822" s="67" t="str">
        <f t="array" aca="1" ref="J822" ca="1">IF($I$1&lt;&gt;"y", "", IFERROR(INDEX(admin1listsize,MATCH(SMALL(NOT(admin1listsize="")*IF(ISNUMBER(admin1listsize),COUNTIF(admin1listsize,"&lt;="&amp;admin1listsize),COUNTIF(admin1listsize,"&lt;="&amp;admin1listsize)+SUM(ISNUMBER(admin1listsize))),ROWS(D$3:D822)+SUM(ISBLANK(admin1listsize))),NOT(admin1listsize="")*IF(ISNUMBER(admin1listsize),COUNTIF(admin1listsize,"&lt;="&amp;admin1listsize),COUNTIF(admin1listsize,"&lt;="&amp;admin1listsize)+SUM(ISNUMBER(admin1listsize))),0)), ""))</f>
        <v/>
      </c>
      <c r="K822" s="71"/>
    </row>
    <row r="823" spans="1:11" s="1" customFormat="1" x14ac:dyDescent="0.25">
      <c r="A823" s="93" t="str">
        <f>IF($I$1&lt;&gt;"y", "", IF(ISBLANK(DATA!D824),"",IF(ISBLANK(DATA!K824),"NO DATA",DATA!K824)))</f>
        <v/>
      </c>
      <c r="B823" s="93" t="str">
        <f>IF($I$1&lt;&gt;"y", "",IF(ISBLANK(DATA!D824),"", IF(ISBLANK(DATA!L824),"NO DATA",DATA!L824)))</f>
        <v/>
      </c>
      <c r="C823" s="93" t="str">
        <f t="shared" si="38"/>
        <v/>
      </c>
      <c r="D823" s="93" t="str">
        <f>IF($I$1&lt;&gt;"y", "", IF(C824="", "", IFERROR(LOOKUP(2,1/(COUNTIF($D$2:D822,mergednames)=0),mergednames), "")))</f>
        <v/>
      </c>
      <c r="E823" s="93" t="str">
        <f t="shared" si="37"/>
        <v/>
      </c>
      <c r="F823" s="93" t="str">
        <f>IF($I$1&lt;&gt;"y", "", IF(A824="", "", IFERROR(LOOKUP(2,1/(COUNTIF($F$2:F822,get_country)=0),get_country), "")))</f>
        <v/>
      </c>
      <c r="G823" s="93" t="str">
        <f t="shared" si="36"/>
        <v/>
      </c>
      <c r="H823" s="67" t="str">
        <f t="array" aca="1" ref="H823" ca="1">IF($I$1&lt;&gt;"y", "", IFERROR(INDEX(countrylistsize,MATCH(SMALL(NOT(countrylistsize="")*IF(ISNUMBER(countrylistsize),COUNTIF(countrylistsize,"&lt;="&amp;countrylistsize),COUNTIF(countrylistsize,"&lt;="&amp;countrylistsize)+SUM(ISNUMBER(countrylistsize))),ROWS(F$3:F823)+SUM(ISBLANK(countrylistsize))),NOT(countrylistsize="")*IF(ISNUMBER(countrylistsize),COUNTIF(countrylistsize,"&lt;="&amp;countrylistsize),COUNTIF(countrylistsize,"&lt;="&amp;countrylistsize)+SUM(ISNUMBER(countrylistsize))),0)), ""))</f>
        <v/>
      </c>
      <c r="I823" s="70"/>
      <c r="J823" s="67" t="str">
        <f t="array" aca="1" ref="J823" ca="1">IF($I$1&lt;&gt;"y", "", IFERROR(INDEX(admin1listsize,MATCH(SMALL(NOT(admin1listsize="")*IF(ISNUMBER(admin1listsize),COUNTIF(admin1listsize,"&lt;="&amp;admin1listsize),COUNTIF(admin1listsize,"&lt;="&amp;admin1listsize)+SUM(ISNUMBER(admin1listsize))),ROWS(D$3:D823)+SUM(ISBLANK(admin1listsize))),NOT(admin1listsize="")*IF(ISNUMBER(admin1listsize),COUNTIF(admin1listsize,"&lt;="&amp;admin1listsize),COUNTIF(admin1listsize,"&lt;="&amp;admin1listsize)+SUM(ISNUMBER(admin1listsize))),0)), ""))</f>
        <v/>
      </c>
      <c r="K823" s="71"/>
    </row>
    <row r="824" spans="1:11" s="1" customFormat="1" x14ac:dyDescent="0.25">
      <c r="A824" s="93" t="str">
        <f>IF($I$1&lt;&gt;"y", "", IF(ISBLANK(DATA!D825),"",IF(ISBLANK(DATA!K825),"NO DATA",DATA!K825)))</f>
        <v/>
      </c>
      <c r="B824" s="93" t="str">
        <f>IF($I$1&lt;&gt;"y", "",IF(ISBLANK(DATA!D825),"", IF(ISBLANK(DATA!L825),"NO DATA",DATA!L825)))</f>
        <v/>
      </c>
      <c r="C824" s="93" t="str">
        <f t="shared" si="38"/>
        <v/>
      </c>
      <c r="D824" s="93" t="str">
        <f>IF($I$1&lt;&gt;"y", "", IF(C825="", "", IFERROR(LOOKUP(2,1/(COUNTIF($D$2:D823,mergednames)=0),mergednames), "")))</f>
        <v/>
      </c>
      <c r="E824" s="93" t="str">
        <f t="shared" si="37"/>
        <v/>
      </c>
      <c r="F824" s="93" t="str">
        <f>IF($I$1&lt;&gt;"y", "", IF(A825="", "", IFERROR(LOOKUP(2,1/(COUNTIF($F$2:F823,get_country)=0),get_country), "")))</f>
        <v/>
      </c>
      <c r="G824" s="93" t="str">
        <f t="shared" si="36"/>
        <v/>
      </c>
      <c r="H824" s="67" t="str">
        <f t="array" aca="1" ref="H824" ca="1">IF($I$1&lt;&gt;"y", "", IFERROR(INDEX(countrylistsize,MATCH(SMALL(NOT(countrylistsize="")*IF(ISNUMBER(countrylistsize),COUNTIF(countrylistsize,"&lt;="&amp;countrylistsize),COUNTIF(countrylistsize,"&lt;="&amp;countrylistsize)+SUM(ISNUMBER(countrylistsize))),ROWS(F$3:F824)+SUM(ISBLANK(countrylistsize))),NOT(countrylistsize="")*IF(ISNUMBER(countrylistsize),COUNTIF(countrylistsize,"&lt;="&amp;countrylistsize),COUNTIF(countrylistsize,"&lt;="&amp;countrylistsize)+SUM(ISNUMBER(countrylistsize))),0)), ""))</f>
        <v/>
      </c>
      <c r="I824" s="70"/>
      <c r="J824" s="67" t="str">
        <f t="array" aca="1" ref="J824" ca="1">IF($I$1&lt;&gt;"y", "", IFERROR(INDEX(admin1listsize,MATCH(SMALL(NOT(admin1listsize="")*IF(ISNUMBER(admin1listsize),COUNTIF(admin1listsize,"&lt;="&amp;admin1listsize),COUNTIF(admin1listsize,"&lt;="&amp;admin1listsize)+SUM(ISNUMBER(admin1listsize))),ROWS(D$3:D824)+SUM(ISBLANK(admin1listsize))),NOT(admin1listsize="")*IF(ISNUMBER(admin1listsize),COUNTIF(admin1listsize,"&lt;="&amp;admin1listsize),COUNTIF(admin1listsize,"&lt;="&amp;admin1listsize)+SUM(ISNUMBER(admin1listsize))),0)), ""))</f>
        <v/>
      </c>
      <c r="K824" s="71"/>
    </row>
    <row r="825" spans="1:11" s="1" customFormat="1" x14ac:dyDescent="0.25">
      <c r="A825" s="93" t="str">
        <f>IF($I$1&lt;&gt;"y", "", IF(ISBLANK(DATA!D826),"",IF(ISBLANK(DATA!K826),"NO DATA",DATA!K826)))</f>
        <v/>
      </c>
      <c r="B825" s="93" t="str">
        <f>IF($I$1&lt;&gt;"y", "",IF(ISBLANK(DATA!D826),"", IF(ISBLANK(DATA!L826),"NO DATA",DATA!L826)))</f>
        <v/>
      </c>
      <c r="C825" s="93" t="str">
        <f t="shared" si="38"/>
        <v/>
      </c>
      <c r="D825" s="93" t="str">
        <f>IF($I$1&lt;&gt;"y", "", IF(C826="", "", IFERROR(LOOKUP(2,1/(COUNTIF($D$2:D824,mergednames)=0),mergednames), "")))</f>
        <v/>
      </c>
      <c r="E825" s="93" t="str">
        <f t="shared" si="37"/>
        <v/>
      </c>
      <c r="F825" s="93" t="str">
        <f>IF($I$1&lt;&gt;"y", "", IF(A826="", "", IFERROR(LOOKUP(2,1/(COUNTIF($F$2:F824,get_country)=0),get_country), "")))</f>
        <v/>
      </c>
      <c r="G825" s="93" t="str">
        <f t="shared" si="36"/>
        <v/>
      </c>
      <c r="H825" s="67" t="str">
        <f t="array" aca="1" ref="H825" ca="1">IF($I$1&lt;&gt;"y", "", IFERROR(INDEX(countrylistsize,MATCH(SMALL(NOT(countrylistsize="")*IF(ISNUMBER(countrylistsize),COUNTIF(countrylistsize,"&lt;="&amp;countrylistsize),COUNTIF(countrylistsize,"&lt;="&amp;countrylistsize)+SUM(ISNUMBER(countrylistsize))),ROWS(F$3:F825)+SUM(ISBLANK(countrylistsize))),NOT(countrylistsize="")*IF(ISNUMBER(countrylistsize),COUNTIF(countrylistsize,"&lt;="&amp;countrylistsize),COUNTIF(countrylistsize,"&lt;="&amp;countrylistsize)+SUM(ISNUMBER(countrylistsize))),0)), ""))</f>
        <v/>
      </c>
      <c r="I825" s="70"/>
      <c r="J825" s="67" t="str">
        <f t="array" aca="1" ref="J825" ca="1">IF($I$1&lt;&gt;"y", "", IFERROR(INDEX(admin1listsize,MATCH(SMALL(NOT(admin1listsize="")*IF(ISNUMBER(admin1listsize),COUNTIF(admin1listsize,"&lt;="&amp;admin1listsize),COUNTIF(admin1listsize,"&lt;="&amp;admin1listsize)+SUM(ISNUMBER(admin1listsize))),ROWS(D$3:D825)+SUM(ISBLANK(admin1listsize))),NOT(admin1listsize="")*IF(ISNUMBER(admin1listsize),COUNTIF(admin1listsize,"&lt;="&amp;admin1listsize),COUNTIF(admin1listsize,"&lt;="&amp;admin1listsize)+SUM(ISNUMBER(admin1listsize))),0)), ""))</f>
        <v/>
      </c>
      <c r="K825" s="71"/>
    </row>
    <row r="826" spans="1:11" s="1" customFormat="1" x14ac:dyDescent="0.25">
      <c r="A826" s="93" t="str">
        <f>IF($I$1&lt;&gt;"y", "", IF(ISBLANK(DATA!D827),"",IF(ISBLANK(DATA!K827),"NO DATA",DATA!K827)))</f>
        <v/>
      </c>
      <c r="B826" s="93" t="str">
        <f>IF($I$1&lt;&gt;"y", "",IF(ISBLANK(DATA!D827),"", IF(ISBLANK(DATA!L827),"NO DATA",DATA!L827)))</f>
        <v/>
      </c>
      <c r="C826" s="93" t="str">
        <f t="shared" si="38"/>
        <v/>
      </c>
      <c r="D826" s="93" t="str">
        <f>IF($I$1&lt;&gt;"y", "", IF(C827="", "", IFERROR(LOOKUP(2,1/(COUNTIF($D$2:D825,mergednames)=0),mergednames), "")))</f>
        <v/>
      </c>
      <c r="E826" s="93" t="str">
        <f t="shared" si="37"/>
        <v/>
      </c>
      <c r="F826" s="93" t="str">
        <f>IF($I$1&lt;&gt;"y", "", IF(A827="", "", IFERROR(LOOKUP(2,1/(COUNTIF($F$2:F825,get_country)=0),get_country), "")))</f>
        <v/>
      </c>
      <c r="G826" s="93" t="str">
        <f t="shared" si="36"/>
        <v/>
      </c>
      <c r="H826" s="67" t="str">
        <f t="array" aca="1" ref="H826" ca="1">IF($I$1&lt;&gt;"y", "", IFERROR(INDEX(countrylistsize,MATCH(SMALL(NOT(countrylistsize="")*IF(ISNUMBER(countrylistsize),COUNTIF(countrylistsize,"&lt;="&amp;countrylistsize),COUNTIF(countrylistsize,"&lt;="&amp;countrylistsize)+SUM(ISNUMBER(countrylistsize))),ROWS(F$3:F826)+SUM(ISBLANK(countrylistsize))),NOT(countrylistsize="")*IF(ISNUMBER(countrylistsize),COUNTIF(countrylistsize,"&lt;="&amp;countrylistsize),COUNTIF(countrylistsize,"&lt;="&amp;countrylistsize)+SUM(ISNUMBER(countrylistsize))),0)), ""))</f>
        <v/>
      </c>
      <c r="I826" s="70"/>
      <c r="J826" s="67" t="str">
        <f t="array" aca="1" ref="J826" ca="1">IF($I$1&lt;&gt;"y", "", IFERROR(INDEX(admin1listsize,MATCH(SMALL(NOT(admin1listsize="")*IF(ISNUMBER(admin1listsize),COUNTIF(admin1listsize,"&lt;="&amp;admin1listsize),COUNTIF(admin1listsize,"&lt;="&amp;admin1listsize)+SUM(ISNUMBER(admin1listsize))),ROWS(D$3:D826)+SUM(ISBLANK(admin1listsize))),NOT(admin1listsize="")*IF(ISNUMBER(admin1listsize),COUNTIF(admin1listsize,"&lt;="&amp;admin1listsize),COUNTIF(admin1listsize,"&lt;="&amp;admin1listsize)+SUM(ISNUMBER(admin1listsize))),0)), ""))</f>
        <v/>
      </c>
      <c r="K826" s="71"/>
    </row>
    <row r="827" spans="1:11" s="1" customFormat="1" x14ac:dyDescent="0.25">
      <c r="A827" s="93" t="str">
        <f>IF($I$1&lt;&gt;"y", "", IF(ISBLANK(DATA!D828),"",IF(ISBLANK(DATA!K828),"NO DATA",DATA!K828)))</f>
        <v/>
      </c>
      <c r="B827" s="93" t="str">
        <f>IF($I$1&lt;&gt;"y", "",IF(ISBLANK(DATA!D828),"", IF(ISBLANK(DATA!L828),"NO DATA",DATA!L828)))</f>
        <v/>
      </c>
      <c r="C827" s="93" t="str">
        <f t="shared" si="38"/>
        <v/>
      </c>
      <c r="D827" s="93" t="str">
        <f>IF($I$1&lt;&gt;"y", "", IF(C828="", "", IFERROR(LOOKUP(2,1/(COUNTIF($D$2:D826,mergednames)=0),mergednames), "")))</f>
        <v/>
      </c>
      <c r="E827" s="93" t="str">
        <f t="shared" si="37"/>
        <v/>
      </c>
      <c r="F827" s="93" t="str">
        <f>IF($I$1&lt;&gt;"y", "", IF(A828="", "", IFERROR(LOOKUP(2,1/(COUNTIF($F$2:F826,get_country)=0),get_country), "")))</f>
        <v/>
      </c>
      <c r="G827" s="93" t="str">
        <f t="shared" si="36"/>
        <v/>
      </c>
      <c r="H827" s="67" t="str">
        <f t="array" aca="1" ref="H827" ca="1">IF($I$1&lt;&gt;"y", "", IFERROR(INDEX(countrylistsize,MATCH(SMALL(NOT(countrylistsize="")*IF(ISNUMBER(countrylistsize),COUNTIF(countrylistsize,"&lt;="&amp;countrylistsize),COUNTIF(countrylistsize,"&lt;="&amp;countrylistsize)+SUM(ISNUMBER(countrylistsize))),ROWS(F$3:F827)+SUM(ISBLANK(countrylistsize))),NOT(countrylistsize="")*IF(ISNUMBER(countrylistsize),COUNTIF(countrylistsize,"&lt;="&amp;countrylistsize),COUNTIF(countrylistsize,"&lt;="&amp;countrylistsize)+SUM(ISNUMBER(countrylistsize))),0)), ""))</f>
        <v/>
      </c>
      <c r="I827" s="70"/>
      <c r="J827" s="67" t="str">
        <f t="array" aca="1" ref="J827" ca="1">IF($I$1&lt;&gt;"y", "", IFERROR(INDEX(admin1listsize,MATCH(SMALL(NOT(admin1listsize="")*IF(ISNUMBER(admin1listsize),COUNTIF(admin1listsize,"&lt;="&amp;admin1listsize),COUNTIF(admin1listsize,"&lt;="&amp;admin1listsize)+SUM(ISNUMBER(admin1listsize))),ROWS(D$3:D827)+SUM(ISBLANK(admin1listsize))),NOT(admin1listsize="")*IF(ISNUMBER(admin1listsize),COUNTIF(admin1listsize,"&lt;="&amp;admin1listsize),COUNTIF(admin1listsize,"&lt;="&amp;admin1listsize)+SUM(ISNUMBER(admin1listsize))),0)), ""))</f>
        <v/>
      </c>
      <c r="K827" s="71"/>
    </row>
    <row r="828" spans="1:11" s="1" customFormat="1" x14ac:dyDescent="0.25">
      <c r="A828" s="93" t="str">
        <f>IF($I$1&lt;&gt;"y", "", IF(ISBLANK(DATA!D829),"",IF(ISBLANK(DATA!K829),"NO DATA",DATA!K829)))</f>
        <v/>
      </c>
      <c r="B828" s="93" t="str">
        <f>IF($I$1&lt;&gt;"y", "",IF(ISBLANK(DATA!D829),"", IF(ISBLANK(DATA!L829),"NO DATA",DATA!L829)))</f>
        <v/>
      </c>
      <c r="C828" s="93" t="str">
        <f t="shared" si="38"/>
        <v/>
      </c>
      <c r="D828" s="93" t="str">
        <f>IF($I$1&lt;&gt;"y", "", IF(C829="", "", IFERROR(LOOKUP(2,1/(COUNTIF($D$2:D827,mergednames)=0),mergednames), "")))</f>
        <v/>
      </c>
      <c r="E828" s="93" t="str">
        <f t="shared" si="37"/>
        <v/>
      </c>
      <c r="F828" s="93" t="str">
        <f>IF($I$1&lt;&gt;"y", "", IF(A829="", "", IFERROR(LOOKUP(2,1/(COUNTIF($F$2:F827,get_country)=0),get_country), "")))</f>
        <v/>
      </c>
      <c r="G828" s="93" t="str">
        <f t="shared" si="36"/>
        <v/>
      </c>
      <c r="H828" s="67" t="str">
        <f t="array" aca="1" ref="H828" ca="1">IF($I$1&lt;&gt;"y", "", IFERROR(INDEX(countrylistsize,MATCH(SMALL(NOT(countrylistsize="")*IF(ISNUMBER(countrylistsize),COUNTIF(countrylistsize,"&lt;="&amp;countrylistsize),COUNTIF(countrylistsize,"&lt;="&amp;countrylistsize)+SUM(ISNUMBER(countrylistsize))),ROWS(F$3:F828)+SUM(ISBLANK(countrylistsize))),NOT(countrylistsize="")*IF(ISNUMBER(countrylistsize),COUNTIF(countrylistsize,"&lt;="&amp;countrylistsize),COUNTIF(countrylistsize,"&lt;="&amp;countrylistsize)+SUM(ISNUMBER(countrylistsize))),0)), ""))</f>
        <v/>
      </c>
      <c r="I828" s="70"/>
      <c r="J828" s="67" t="str">
        <f t="array" aca="1" ref="J828" ca="1">IF($I$1&lt;&gt;"y", "", IFERROR(INDEX(admin1listsize,MATCH(SMALL(NOT(admin1listsize="")*IF(ISNUMBER(admin1listsize),COUNTIF(admin1listsize,"&lt;="&amp;admin1listsize),COUNTIF(admin1listsize,"&lt;="&amp;admin1listsize)+SUM(ISNUMBER(admin1listsize))),ROWS(D$3:D828)+SUM(ISBLANK(admin1listsize))),NOT(admin1listsize="")*IF(ISNUMBER(admin1listsize),COUNTIF(admin1listsize,"&lt;="&amp;admin1listsize),COUNTIF(admin1listsize,"&lt;="&amp;admin1listsize)+SUM(ISNUMBER(admin1listsize))),0)), ""))</f>
        <v/>
      </c>
      <c r="K828" s="71"/>
    </row>
    <row r="829" spans="1:11" s="1" customFormat="1" x14ac:dyDescent="0.25">
      <c r="A829" s="93" t="str">
        <f>IF($I$1&lt;&gt;"y", "", IF(ISBLANK(DATA!D830),"",IF(ISBLANK(DATA!K830),"NO DATA",DATA!K830)))</f>
        <v/>
      </c>
      <c r="B829" s="93" t="str">
        <f>IF($I$1&lt;&gt;"y", "",IF(ISBLANK(DATA!D830),"", IF(ISBLANK(DATA!L830),"NO DATA",DATA!L830)))</f>
        <v/>
      </c>
      <c r="C829" s="93" t="str">
        <f t="shared" si="38"/>
        <v/>
      </c>
      <c r="D829" s="93" t="str">
        <f>IF($I$1&lt;&gt;"y", "", IF(C830="", "", IFERROR(LOOKUP(2,1/(COUNTIF($D$2:D828,mergednames)=0),mergednames), "")))</f>
        <v/>
      </c>
      <c r="E829" s="93" t="str">
        <f t="shared" si="37"/>
        <v/>
      </c>
      <c r="F829" s="93" t="str">
        <f>IF($I$1&lt;&gt;"y", "", IF(A830="", "", IFERROR(LOOKUP(2,1/(COUNTIF($F$2:F828,get_country)=0),get_country), "")))</f>
        <v/>
      </c>
      <c r="G829" s="93" t="str">
        <f t="shared" si="36"/>
        <v/>
      </c>
      <c r="H829" s="67" t="str">
        <f t="array" aca="1" ref="H829" ca="1">IF($I$1&lt;&gt;"y", "", IFERROR(INDEX(countrylistsize,MATCH(SMALL(NOT(countrylistsize="")*IF(ISNUMBER(countrylistsize),COUNTIF(countrylistsize,"&lt;="&amp;countrylistsize),COUNTIF(countrylistsize,"&lt;="&amp;countrylistsize)+SUM(ISNUMBER(countrylistsize))),ROWS(F$3:F829)+SUM(ISBLANK(countrylistsize))),NOT(countrylistsize="")*IF(ISNUMBER(countrylistsize),COUNTIF(countrylistsize,"&lt;="&amp;countrylistsize),COUNTIF(countrylistsize,"&lt;="&amp;countrylistsize)+SUM(ISNUMBER(countrylistsize))),0)), ""))</f>
        <v/>
      </c>
      <c r="I829" s="70"/>
      <c r="J829" s="67" t="str">
        <f t="array" aca="1" ref="J829" ca="1">IF($I$1&lt;&gt;"y", "", IFERROR(INDEX(admin1listsize,MATCH(SMALL(NOT(admin1listsize="")*IF(ISNUMBER(admin1listsize),COUNTIF(admin1listsize,"&lt;="&amp;admin1listsize),COUNTIF(admin1listsize,"&lt;="&amp;admin1listsize)+SUM(ISNUMBER(admin1listsize))),ROWS(D$3:D829)+SUM(ISBLANK(admin1listsize))),NOT(admin1listsize="")*IF(ISNUMBER(admin1listsize),COUNTIF(admin1listsize,"&lt;="&amp;admin1listsize),COUNTIF(admin1listsize,"&lt;="&amp;admin1listsize)+SUM(ISNUMBER(admin1listsize))),0)), ""))</f>
        <v/>
      </c>
      <c r="K829" s="71"/>
    </row>
    <row r="830" spans="1:11" s="1" customFormat="1" x14ac:dyDescent="0.25">
      <c r="A830" s="93" t="str">
        <f>IF($I$1&lt;&gt;"y", "", IF(ISBLANK(DATA!D831),"",IF(ISBLANK(DATA!K831),"NO DATA",DATA!K831)))</f>
        <v/>
      </c>
      <c r="B830" s="93" t="str">
        <f>IF($I$1&lt;&gt;"y", "",IF(ISBLANK(DATA!D831),"", IF(ISBLANK(DATA!L831),"NO DATA",DATA!L831)))</f>
        <v/>
      </c>
      <c r="C830" s="93" t="str">
        <f t="shared" si="38"/>
        <v/>
      </c>
      <c r="D830" s="93" t="str">
        <f>IF($I$1&lt;&gt;"y", "", IF(C831="", "", IFERROR(LOOKUP(2,1/(COUNTIF($D$2:D829,mergednames)=0),mergednames), "")))</f>
        <v/>
      </c>
      <c r="E830" s="93" t="str">
        <f t="shared" si="37"/>
        <v/>
      </c>
      <c r="F830" s="93" t="str">
        <f>IF($I$1&lt;&gt;"y", "", IF(A831="", "", IFERROR(LOOKUP(2,1/(COUNTIF($F$2:F829,get_country)=0),get_country), "")))</f>
        <v/>
      </c>
      <c r="G830" s="93" t="str">
        <f t="shared" si="36"/>
        <v/>
      </c>
      <c r="H830" s="67" t="str">
        <f t="array" aca="1" ref="H830" ca="1">IF($I$1&lt;&gt;"y", "", IFERROR(INDEX(countrylistsize,MATCH(SMALL(NOT(countrylistsize="")*IF(ISNUMBER(countrylistsize),COUNTIF(countrylistsize,"&lt;="&amp;countrylistsize),COUNTIF(countrylistsize,"&lt;="&amp;countrylistsize)+SUM(ISNUMBER(countrylistsize))),ROWS(F$3:F830)+SUM(ISBLANK(countrylistsize))),NOT(countrylistsize="")*IF(ISNUMBER(countrylistsize),COUNTIF(countrylistsize,"&lt;="&amp;countrylistsize),COUNTIF(countrylistsize,"&lt;="&amp;countrylistsize)+SUM(ISNUMBER(countrylistsize))),0)), ""))</f>
        <v/>
      </c>
      <c r="I830" s="70"/>
      <c r="J830" s="67" t="str">
        <f t="array" aca="1" ref="J830" ca="1">IF($I$1&lt;&gt;"y", "", IFERROR(INDEX(admin1listsize,MATCH(SMALL(NOT(admin1listsize="")*IF(ISNUMBER(admin1listsize),COUNTIF(admin1listsize,"&lt;="&amp;admin1listsize),COUNTIF(admin1listsize,"&lt;="&amp;admin1listsize)+SUM(ISNUMBER(admin1listsize))),ROWS(D$3:D830)+SUM(ISBLANK(admin1listsize))),NOT(admin1listsize="")*IF(ISNUMBER(admin1listsize),COUNTIF(admin1listsize,"&lt;="&amp;admin1listsize),COUNTIF(admin1listsize,"&lt;="&amp;admin1listsize)+SUM(ISNUMBER(admin1listsize))),0)), ""))</f>
        <v/>
      </c>
      <c r="K830" s="71"/>
    </row>
    <row r="831" spans="1:11" s="1" customFormat="1" x14ac:dyDescent="0.25">
      <c r="A831" s="93" t="str">
        <f>IF($I$1&lt;&gt;"y", "", IF(ISBLANK(DATA!D832),"",IF(ISBLANK(DATA!K832),"NO DATA",DATA!K832)))</f>
        <v/>
      </c>
      <c r="B831" s="93" t="str">
        <f>IF($I$1&lt;&gt;"y", "",IF(ISBLANK(DATA!D832),"", IF(ISBLANK(DATA!L832),"NO DATA",DATA!L832)))</f>
        <v/>
      </c>
      <c r="C831" s="93" t="str">
        <f t="shared" si="38"/>
        <v/>
      </c>
      <c r="D831" s="93" t="str">
        <f>IF($I$1&lt;&gt;"y", "", IF(C832="", "", IFERROR(LOOKUP(2,1/(COUNTIF($D$2:D830,mergednames)=0),mergednames), "")))</f>
        <v/>
      </c>
      <c r="E831" s="93" t="str">
        <f t="shared" si="37"/>
        <v/>
      </c>
      <c r="F831" s="93" t="str">
        <f>IF($I$1&lt;&gt;"y", "", IF(A832="", "", IFERROR(LOOKUP(2,1/(COUNTIF($F$2:F830,get_country)=0),get_country), "")))</f>
        <v/>
      </c>
      <c r="G831" s="93" t="str">
        <f t="shared" si="36"/>
        <v/>
      </c>
      <c r="H831" s="67" t="str">
        <f t="array" aca="1" ref="H831" ca="1">IF($I$1&lt;&gt;"y", "", IFERROR(INDEX(countrylistsize,MATCH(SMALL(NOT(countrylistsize="")*IF(ISNUMBER(countrylistsize),COUNTIF(countrylistsize,"&lt;="&amp;countrylistsize),COUNTIF(countrylistsize,"&lt;="&amp;countrylistsize)+SUM(ISNUMBER(countrylistsize))),ROWS(F$3:F831)+SUM(ISBLANK(countrylistsize))),NOT(countrylistsize="")*IF(ISNUMBER(countrylistsize),COUNTIF(countrylistsize,"&lt;="&amp;countrylistsize),COUNTIF(countrylistsize,"&lt;="&amp;countrylistsize)+SUM(ISNUMBER(countrylistsize))),0)), ""))</f>
        <v/>
      </c>
      <c r="I831" s="70"/>
      <c r="J831" s="67" t="str">
        <f t="array" aca="1" ref="J831" ca="1">IF($I$1&lt;&gt;"y", "", IFERROR(INDEX(admin1listsize,MATCH(SMALL(NOT(admin1listsize="")*IF(ISNUMBER(admin1listsize),COUNTIF(admin1listsize,"&lt;="&amp;admin1listsize),COUNTIF(admin1listsize,"&lt;="&amp;admin1listsize)+SUM(ISNUMBER(admin1listsize))),ROWS(D$3:D831)+SUM(ISBLANK(admin1listsize))),NOT(admin1listsize="")*IF(ISNUMBER(admin1listsize),COUNTIF(admin1listsize,"&lt;="&amp;admin1listsize),COUNTIF(admin1listsize,"&lt;="&amp;admin1listsize)+SUM(ISNUMBER(admin1listsize))),0)), ""))</f>
        <v/>
      </c>
      <c r="K831" s="71"/>
    </row>
    <row r="832" spans="1:11" s="1" customFormat="1" x14ac:dyDescent="0.25">
      <c r="A832" s="93" t="str">
        <f>IF($I$1&lt;&gt;"y", "", IF(ISBLANK(DATA!D833),"",IF(ISBLANK(DATA!K833),"NO DATA",DATA!K833)))</f>
        <v/>
      </c>
      <c r="B832" s="93" t="str">
        <f>IF($I$1&lt;&gt;"y", "",IF(ISBLANK(DATA!D833),"", IF(ISBLANK(DATA!L833),"NO DATA",DATA!L833)))</f>
        <v/>
      </c>
      <c r="C832" s="93" t="str">
        <f t="shared" si="38"/>
        <v/>
      </c>
      <c r="D832" s="93" t="str">
        <f>IF($I$1&lt;&gt;"y", "", IF(C833="", "", IFERROR(LOOKUP(2,1/(COUNTIF($D$2:D831,mergednames)=0),mergednames), "")))</f>
        <v/>
      </c>
      <c r="E832" s="93" t="str">
        <f t="shared" si="37"/>
        <v/>
      </c>
      <c r="F832" s="93" t="str">
        <f>IF($I$1&lt;&gt;"y", "", IF(A833="", "", IFERROR(LOOKUP(2,1/(COUNTIF($F$2:F831,get_country)=0),get_country), "")))</f>
        <v/>
      </c>
      <c r="G832" s="93" t="str">
        <f t="shared" si="36"/>
        <v/>
      </c>
      <c r="H832" s="67" t="str">
        <f t="array" aca="1" ref="H832" ca="1">IF($I$1&lt;&gt;"y", "", IFERROR(INDEX(countrylistsize,MATCH(SMALL(NOT(countrylistsize="")*IF(ISNUMBER(countrylistsize),COUNTIF(countrylistsize,"&lt;="&amp;countrylistsize),COUNTIF(countrylistsize,"&lt;="&amp;countrylistsize)+SUM(ISNUMBER(countrylistsize))),ROWS(F$3:F832)+SUM(ISBLANK(countrylistsize))),NOT(countrylistsize="")*IF(ISNUMBER(countrylistsize),COUNTIF(countrylistsize,"&lt;="&amp;countrylistsize),COUNTIF(countrylistsize,"&lt;="&amp;countrylistsize)+SUM(ISNUMBER(countrylistsize))),0)), ""))</f>
        <v/>
      </c>
      <c r="I832" s="70"/>
      <c r="J832" s="67" t="str">
        <f t="array" aca="1" ref="J832" ca="1">IF($I$1&lt;&gt;"y", "", IFERROR(INDEX(admin1listsize,MATCH(SMALL(NOT(admin1listsize="")*IF(ISNUMBER(admin1listsize),COUNTIF(admin1listsize,"&lt;="&amp;admin1listsize),COUNTIF(admin1listsize,"&lt;="&amp;admin1listsize)+SUM(ISNUMBER(admin1listsize))),ROWS(D$3:D832)+SUM(ISBLANK(admin1listsize))),NOT(admin1listsize="")*IF(ISNUMBER(admin1listsize),COUNTIF(admin1listsize,"&lt;="&amp;admin1listsize),COUNTIF(admin1listsize,"&lt;="&amp;admin1listsize)+SUM(ISNUMBER(admin1listsize))),0)), ""))</f>
        <v/>
      </c>
      <c r="K832" s="71"/>
    </row>
    <row r="833" spans="1:11" s="1" customFormat="1" x14ac:dyDescent="0.25">
      <c r="A833" s="93" t="str">
        <f>IF($I$1&lt;&gt;"y", "", IF(ISBLANK(DATA!D834),"",IF(ISBLANK(DATA!K834),"NO DATA",DATA!K834)))</f>
        <v/>
      </c>
      <c r="B833" s="93" t="str">
        <f>IF($I$1&lt;&gt;"y", "",IF(ISBLANK(DATA!D834),"", IF(ISBLANK(DATA!L834),"NO DATA",DATA!L834)))</f>
        <v/>
      </c>
      <c r="C833" s="93" t="str">
        <f t="shared" si="38"/>
        <v/>
      </c>
      <c r="D833" s="93" t="str">
        <f>IF($I$1&lt;&gt;"y", "", IF(C834="", "", IFERROR(LOOKUP(2,1/(COUNTIF($D$2:D832,mergednames)=0),mergednames), "")))</f>
        <v/>
      </c>
      <c r="E833" s="93" t="str">
        <f t="shared" si="37"/>
        <v/>
      </c>
      <c r="F833" s="93" t="str">
        <f>IF($I$1&lt;&gt;"y", "", IF(A834="", "", IFERROR(LOOKUP(2,1/(COUNTIF($F$2:F832,get_country)=0),get_country), "")))</f>
        <v/>
      </c>
      <c r="G833" s="93" t="str">
        <f t="shared" si="36"/>
        <v/>
      </c>
      <c r="H833" s="67" t="str">
        <f t="array" aca="1" ref="H833" ca="1">IF($I$1&lt;&gt;"y", "", IFERROR(INDEX(countrylistsize,MATCH(SMALL(NOT(countrylistsize="")*IF(ISNUMBER(countrylistsize),COUNTIF(countrylistsize,"&lt;="&amp;countrylistsize),COUNTIF(countrylistsize,"&lt;="&amp;countrylistsize)+SUM(ISNUMBER(countrylistsize))),ROWS(F$3:F833)+SUM(ISBLANK(countrylistsize))),NOT(countrylistsize="")*IF(ISNUMBER(countrylistsize),COUNTIF(countrylistsize,"&lt;="&amp;countrylistsize),COUNTIF(countrylistsize,"&lt;="&amp;countrylistsize)+SUM(ISNUMBER(countrylistsize))),0)), ""))</f>
        <v/>
      </c>
      <c r="I833" s="70"/>
      <c r="J833" s="67" t="str">
        <f t="array" aca="1" ref="J833" ca="1">IF($I$1&lt;&gt;"y", "", IFERROR(INDEX(admin1listsize,MATCH(SMALL(NOT(admin1listsize="")*IF(ISNUMBER(admin1listsize),COUNTIF(admin1listsize,"&lt;="&amp;admin1listsize),COUNTIF(admin1listsize,"&lt;="&amp;admin1listsize)+SUM(ISNUMBER(admin1listsize))),ROWS(D$3:D833)+SUM(ISBLANK(admin1listsize))),NOT(admin1listsize="")*IF(ISNUMBER(admin1listsize),COUNTIF(admin1listsize,"&lt;="&amp;admin1listsize),COUNTIF(admin1listsize,"&lt;="&amp;admin1listsize)+SUM(ISNUMBER(admin1listsize))),0)), ""))</f>
        <v/>
      </c>
      <c r="K833" s="71"/>
    </row>
    <row r="834" spans="1:11" s="1" customFormat="1" x14ac:dyDescent="0.25">
      <c r="A834" s="93" t="str">
        <f>IF($I$1&lt;&gt;"y", "", IF(ISBLANK(DATA!D835),"",IF(ISBLANK(DATA!K835),"NO DATA",DATA!K835)))</f>
        <v/>
      </c>
      <c r="B834" s="93" t="str">
        <f>IF($I$1&lt;&gt;"y", "",IF(ISBLANK(DATA!D835),"", IF(ISBLANK(DATA!L835),"NO DATA",DATA!L835)))</f>
        <v/>
      </c>
      <c r="C834" s="93" t="str">
        <f t="shared" si="38"/>
        <v/>
      </c>
      <c r="D834" s="93" t="str">
        <f>IF($I$1&lt;&gt;"y", "", IF(C835="", "", IFERROR(LOOKUP(2,1/(COUNTIF($D$2:D833,mergednames)=0),mergednames), "")))</f>
        <v/>
      </c>
      <c r="E834" s="93" t="str">
        <f t="shared" si="37"/>
        <v/>
      </c>
      <c r="F834" s="93" t="str">
        <f>IF($I$1&lt;&gt;"y", "", IF(A835="", "", IFERROR(LOOKUP(2,1/(COUNTIF($F$2:F833,get_country)=0),get_country), "")))</f>
        <v/>
      </c>
      <c r="G834" s="93" t="str">
        <f t="shared" si="36"/>
        <v/>
      </c>
      <c r="H834" s="67" t="str">
        <f t="array" aca="1" ref="H834" ca="1">IF($I$1&lt;&gt;"y", "", IFERROR(INDEX(countrylistsize,MATCH(SMALL(NOT(countrylistsize="")*IF(ISNUMBER(countrylistsize),COUNTIF(countrylistsize,"&lt;="&amp;countrylistsize),COUNTIF(countrylistsize,"&lt;="&amp;countrylistsize)+SUM(ISNUMBER(countrylistsize))),ROWS(F$3:F834)+SUM(ISBLANK(countrylistsize))),NOT(countrylistsize="")*IF(ISNUMBER(countrylistsize),COUNTIF(countrylistsize,"&lt;="&amp;countrylistsize),COUNTIF(countrylistsize,"&lt;="&amp;countrylistsize)+SUM(ISNUMBER(countrylistsize))),0)), ""))</f>
        <v/>
      </c>
      <c r="I834" s="70"/>
      <c r="J834" s="67" t="str">
        <f t="array" aca="1" ref="J834" ca="1">IF($I$1&lt;&gt;"y", "", IFERROR(INDEX(admin1listsize,MATCH(SMALL(NOT(admin1listsize="")*IF(ISNUMBER(admin1listsize),COUNTIF(admin1listsize,"&lt;="&amp;admin1listsize),COUNTIF(admin1listsize,"&lt;="&amp;admin1listsize)+SUM(ISNUMBER(admin1listsize))),ROWS(D$3:D834)+SUM(ISBLANK(admin1listsize))),NOT(admin1listsize="")*IF(ISNUMBER(admin1listsize),COUNTIF(admin1listsize,"&lt;="&amp;admin1listsize),COUNTIF(admin1listsize,"&lt;="&amp;admin1listsize)+SUM(ISNUMBER(admin1listsize))),0)), ""))</f>
        <v/>
      </c>
      <c r="K834" s="71"/>
    </row>
    <row r="835" spans="1:11" s="1" customFormat="1" x14ac:dyDescent="0.25">
      <c r="A835" s="93" t="str">
        <f>IF($I$1&lt;&gt;"y", "", IF(ISBLANK(DATA!D836),"",IF(ISBLANK(DATA!K836),"NO DATA",DATA!K836)))</f>
        <v/>
      </c>
      <c r="B835" s="93" t="str">
        <f>IF($I$1&lt;&gt;"y", "",IF(ISBLANK(DATA!D836),"", IF(ISBLANK(DATA!L836),"NO DATA",DATA!L836)))</f>
        <v/>
      </c>
      <c r="C835" s="93" t="str">
        <f t="shared" si="38"/>
        <v/>
      </c>
      <c r="D835" s="93" t="str">
        <f>IF($I$1&lt;&gt;"y", "", IF(C836="", "", IFERROR(LOOKUP(2,1/(COUNTIF($D$2:D834,mergednames)=0),mergednames), "")))</f>
        <v/>
      </c>
      <c r="E835" s="93" t="str">
        <f t="shared" si="37"/>
        <v/>
      </c>
      <c r="F835" s="93" t="str">
        <f>IF($I$1&lt;&gt;"y", "", IF(A836="", "", IFERROR(LOOKUP(2,1/(COUNTIF($F$2:F834,get_country)=0),get_country), "")))</f>
        <v/>
      </c>
      <c r="G835" s="93" t="str">
        <f t="shared" ref="G835:G898" si="39">IF($I$1&lt;&gt;"y", "", IF(F835="", "", G834+1))</f>
        <v/>
      </c>
      <c r="H835" s="67" t="str">
        <f t="array" aca="1" ref="H835" ca="1">IF($I$1&lt;&gt;"y", "", IFERROR(INDEX(countrylistsize,MATCH(SMALL(NOT(countrylistsize="")*IF(ISNUMBER(countrylistsize),COUNTIF(countrylistsize,"&lt;="&amp;countrylistsize),COUNTIF(countrylistsize,"&lt;="&amp;countrylistsize)+SUM(ISNUMBER(countrylistsize))),ROWS(F$3:F835)+SUM(ISBLANK(countrylistsize))),NOT(countrylistsize="")*IF(ISNUMBER(countrylistsize),COUNTIF(countrylistsize,"&lt;="&amp;countrylistsize),COUNTIF(countrylistsize,"&lt;="&amp;countrylistsize)+SUM(ISNUMBER(countrylistsize))),0)), ""))</f>
        <v/>
      </c>
      <c r="I835" s="70"/>
      <c r="J835" s="67" t="str">
        <f t="array" aca="1" ref="J835" ca="1">IF($I$1&lt;&gt;"y", "", IFERROR(INDEX(admin1listsize,MATCH(SMALL(NOT(admin1listsize="")*IF(ISNUMBER(admin1listsize),COUNTIF(admin1listsize,"&lt;="&amp;admin1listsize),COUNTIF(admin1listsize,"&lt;="&amp;admin1listsize)+SUM(ISNUMBER(admin1listsize))),ROWS(D$3:D835)+SUM(ISBLANK(admin1listsize))),NOT(admin1listsize="")*IF(ISNUMBER(admin1listsize),COUNTIF(admin1listsize,"&lt;="&amp;admin1listsize),COUNTIF(admin1listsize,"&lt;="&amp;admin1listsize)+SUM(ISNUMBER(admin1listsize))),0)), ""))</f>
        <v/>
      </c>
      <c r="K835" s="71"/>
    </row>
    <row r="836" spans="1:11" s="1" customFormat="1" x14ac:dyDescent="0.25">
      <c r="A836" s="93" t="str">
        <f>IF($I$1&lt;&gt;"y", "", IF(ISBLANK(DATA!D837),"",IF(ISBLANK(DATA!K837),"NO DATA",DATA!K837)))</f>
        <v/>
      </c>
      <c r="B836" s="93" t="str">
        <f>IF($I$1&lt;&gt;"y", "",IF(ISBLANK(DATA!D837),"", IF(ISBLANK(DATA!L837),"NO DATA",DATA!L837)))</f>
        <v/>
      </c>
      <c r="C836" s="93" t="str">
        <f t="shared" si="38"/>
        <v/>
      </c>
      <c r="D836" s="93" t="str">
        <f>IF($I$1&lt;&gt;"y", "", IF(C837="", "", IFERROR(LOOKUP(2,1/(COUNTIF($D$2:D835,mergednames)=0),mergednames), "")))</f>
        <v/>
      </c>
      <c r="E836" s="93" t="str">
        <f t="shared" ref="E836:E899" si="40">IF($I$1&lt;&gt;"y", "", IF(D836="", "", E835+1))</f>
        <v/>
      </c>
      <c r="F836" s="93" t="str">
        <f>IF($I$1&lt;&gt;"y", "", IF(A837="", "", IFERROR(LOOKUP(2,1/(COUNTIF($F$2:F835,get_country)=0),get_country), "")))</f>
        <v/>
      </c>
      <c r="G836" s="93" t="str">
        <f t="shared" si="39"/>
        <v/>
      </c>
      <c r="H836" s="67" t="str">
        <f t="array" aca="1" ref="H836" ca="1">IF($I$1&lt;&gt;"y", "", IFERROR(INDEX(countrylistsize,MATCH(SMALL(NOT(countrylistsize="")*IF(ISNUMBER(countrylistsize),COUNTIF(countrylistsize,"&lt;="&amp;countrylistsize),COUNTIF(countrylistsize,"&lt;="&amp;countrylistsize)+SUM(ISNUMBER(countrylistsize))),ROWS(F$3:F836)+SUM(ISBLANK(countrylistsize))),NOT(countrylistsize="")*IF(ISNUMBER(countrylistsize),COUNTIF(countrylistsize,"&lt;="&amp;countrylistsize),COUNTIF(countrylistsize,"&lt;="&amp;countrylistsize)+SUM(ISNUMBER(countrylistsize))),0)), ""))</f>
        <v/>
      </c>
      <c r="I836" s="70"/>
      <c r="J836" s="67" t="str">
        <f t="array" aca="1" ref="J836" ca="1">IF($I$1&lt;&gt;"y", "", IFERROR(INDEX(admin1listsize,MATCH(SMALL(NOT(admin1listsize="")*IF(ISNUMBER(admin1listsize),COUNTIF(admin1listsize,"&lt;="&amp;admin1listsize),COUNTIF(admin1listsize,"&lt;="&amp;admin1listsize)+SUM(ISNUMBER(admin1listsize))),ROWS(D$3:D836)+SUM(ISBLANK(admin1listsize))),NOT(admin1listsize="")*IF(ISNUMBER(admin1listsize),COUNTIF(admin1listsize,"&lt;="&amp;admin1listsize),COUNTIF(admin1listsize,"&lt;="&amp;admin1listsize)+SUM(ISNUMBER(admin1listsize))),0)), ""))</f>
        <v/>
      </c>
      <c r="K836" s="71"/>
    </row>
    <row r="837" spans="1:11" s="1" customFormat="1" x14ac:dyDescent="0.25">
      <c r="A837" s="93" t="str">
        <f>IF($I$1&lt;&gt;"y", "", IF(ISBLANK(DATA!D838),"",IF(ISBLANK(DATA!K838),"NO DATA",DATA!K838)))</f>
        <v/>
      </c>
      <c r="B837" s="93" t="str">
        <f>IF($I$1&lt;&gt;"y", "",IF(ISBLANK(DATA!D838),"", IF(ISBLANK(DATA!L838),"NO DATA",DATA!L838)))</f>
        <v/>
      </c>
      <c r="C837" s="93" t="str">
        <f t="shared" ref="C837:C900" si="41">IF($I$1&lt;&gt;"y", "", IF(A837="", "", A837&amp;"@"&amp;B837))</f>
        <v/>
      </c>
      <c r="D837" s="93" t="str">
        <f>IF($I$1&lt;&gt;"y", "", IF(C838="", "", IFERROR(LOOKUP(2,1/(COUNTIF($D$2:D836,mergednames)=0),mergednames), "")))</f>
        <v/>
      </c>
      <c r="E837" s="93" t="str">
        <f t="shared" si="40"/>
        <v/>
      </c>
      <c r="F837" s="93" t="str">
        <f>IF($I$1&lt;&gt;"y", "", IF(A838="", "", IFERROR(LOOKUP(2,1/(COUNTIF($F$2:F836,get_country)=0),get_country), "")))</f>
        <v/>
      </c>
      <c r="G837" s="93" t="str">
        <f t="shared" si="39"/>
        <v/>
      </c>
      <c r="H837" s="67" t="str">
        <f t="array" aca="1" ref="H837" ca="1">IF($I$1&lt;&gt;"y", "", IFERROR(INDEX(countrylistsize,MATCH(SMALL(NOT(countrylistsize="")*IF(ISNUMBER(countrylistsize),COUNTIF(countrylistsize,"&lt;="&amp;countrylistsize),COUNTIF(countrylistsize,"&lt;="&amp;countrylistsize)+SUM(ISNUMBER(countrylistsize))),ROWS(F$3:F837)+SUM(ISBLANK(countrylistsize))),NOT(countrylistsize="")*IF(ISNUMBER(countrylistsize),COUNTIF(countrylistsize,"&lt;="&amp;countrylistsize),COUNTIF(countrylistsize,"&lt;="&amp;countrylistsize)+SUM(ISNUMBER(countrylistsize))),0)), ""))</f>
        <v/>
      </c>
      <c r="I837" s="70"/>
      <c r="J837" s="67" t="str">
        <f t="array" aca="1" ref="J837" ca="1">IF($I$1&lt;&gt;"y", "", IFERROR(INDEX(admin1listsize,MATCH(SMALL(NOT(admin1listsize="")*IF(ISNUMBER(admin1listsize),COUNTIF(admin1listsize,"&lt;="&amp;admin1listsize),COUNTIF(admin1listsize,"&lt;="&amp;admin1listsize)+SUM(ISNUMBER(admin1listsize))),ROWS(D$3:D837)+SUM(ISBLANK(admin1listsize))),NOT(admin1listsize="")*IF(ISNUMBER(admin1listsize),COUNTIF(admin1listsize,"&lt;="&amp;admin1listsize),COUNTIF(admin1listsize,"&lt;="&amp;admin1listsize)+SUM(ISNUMBER(admin1listsize))),0)), ""))</f>
        <v/>
      </c>
      <c r="K837" s="71"/>
    </row>
    <row r="838" spans="1:11" s="1" customFormat="1" x14ac:dyDescent="0.25">
      <c r="A838" s="93" t="str">
        <f>IF($I$1&lt;&gt;"y", "", IF(ISBLANK(DATA!D839),"",IF(ISBLANK(DATA!K839),"NO DATA",DATA!K839)))</f>
        <v/>
      </c>
      <c r="B838" s="93" t="str">
        <f>IF($I$1&lt;&gt;"y", "",IF(ISBLANK(DATA!D839),"", IF(ISBLANK(DATA!L839),"NO DATA",DATA!L839)))</f>
        <v/>
      </c>
      <c r="C838" s="93" t="str">
        <f t="shared" si="41"/>
        <v/>
      </c>
      <c r="D838" s="93" t="str">
        <f>IF($I$1&lt;&gt;"y", "", IF(C839="", "", IFERROR(LOOKUP(2,1/(COUNTIF($D$2:D837,mergednames)=0),mergednames), "")))</f>
        <v/>
      </c>
      <c r="E838" s="93" t="str">
        <f t="shared" si="40"/>
        <v/>
      </c>
      <c r="F838" s="93" t="str">
        <f>IF($I$1&lt;&gt;"y", "", IF(A839="", "", IFERROR(LOOKUP(2,1/(COUNTIF($F$2:F837,get_country)=0),get_country), "")))</f>
        <v/>
      </c>
      <c r="G838" s="93" t="str">
        <f t="shared" si="39"/>
        <v/>
      </c>
      <c r="H838" s="67" t="str">
        <f t="array" aca="1" ref="H838" ca="1">IF($I$1&lt;&gt;"y", "", IFERROR(INDEX(countrylistsize,MATCH(SMALL(NOT(countrylistsize="")*IF(ISNUMBER(countrylistsize),COUNTIF(countrylistsize,"&lt;="&amp;countrylistsize),COUNTIF(countrylistsize,"&lt;="&amp;countrylistsize)+SUM(ISNUMBER(countrylistsize))),ROWS(F$3:F838)+SUM(ISBLANK(countrylistsize))),NOT(countrylistsize="")*IF(ISNUMBER(countrylistsize),COUNTIF(countrylistsize,"&lt;="&amp;countrylistsize),COUNTIF(countrylistsize,"&lt;="&amp;countrylistsize)+SUM(ISNUMBER(countrylistsize))),0)), ""))</f>
        <v/>
      </c>
      <c r="I838" s="70"/>
      <c r="J838" s="67" t="str">
        <f t="array" aca="1" ref="J838" ca="1">IF($I$1&lt;&gt;"y", "", IFERROR(INDEX(admin1listsize,MATCH(SMALL(NOT(admin1listsize="")*IF(ISNUMBER(admin1listsize),COUNTIF(admin1listsize,"&lt;="&amp;admin1listsize),COUNTIF(admin1listsize,"&lt;="&amp;admin1listsize)+SUM(ISNUMBER(admin1listsize))),ROWS(D$3:D838)+SUM(ISBLANK(admin1listsize))),NOT(admin1listsize="")*IF(ISNUMBER(admin1listsize),COUNTIF(admin1listsize,"&lt;="&amp;admin1listsize),COUNTIF(admin1listsize,"&lt;="&amp;admin1listsize)+SUM(ISNUMBER(admin1listsize))),0)), ""))</f>
        <v/>
      </c>
      <c r="K838" s="71"/>
    </row>
    <row r="839" spans="1:11" s="1" customFormat="1" x14ac:dyDescent="0.25">
      <c r="A839" s="93" t="str">
        <f>IF($I$1&lt;&gt;"y", "", IF(ISBLANK(DATA!D840),"",IF(ISBLANK(DATA!K840),"NO DATA",DATA!K840)))</f>
        <v/>
      </c>
      <c r="B839" s="93" t="str">
        <f>IF($I$1&lt;&gt;"y", "",IF(ISBLANK(DATA!D840),"", IF(ISBLANK(DATA!L840),"NO DATA",DATA!L840)))</f>
        <v/>
      </c>
      <c r="C839" s="93" t="str">
        <f t="shared" si="41"/>
        <v/>
      </c>
      <c r="D839" s="93" t="str">
        <f>IF($I$1&lt;&gt;"y", "", IF(C840="", "", IFERROR(LOOKUP(2,1/(COUNTIF($D$2:D838,mergednames)=0),mergednames), "")))</f>
        <v/>
      </c>
      <c r="E839" s="93" t="str">
        <f t="shared" si="40"/>
        <v/>
      </c>
      <c r="F839" s="93" t="str">
        <f>IF($I$1&lt;&gt;"y", "", IF(A840="", "", IFERROR(LOOKUP(2,1/(COUNTIF($F$2:F838,get_country)=0),get_country), "")))</f>
        <v/>
      </c>
      <c r="G839" s="93" t="str">
        <f t="shared" si="39"/>
        <v/>
      </c>
      <c r="H839" s="67" t="str">
        <f t="array" aca="1" ref="H839" ca="1">IF($I$1&lt;&gt;"y", "", IFERROR(INDEX(countrylistsize,MATCH(SMALL(NOT(countrylistsize="")*IF(ISNUMBER(countrylistsize),COUNTIF(countrylistsize,"&lt;="&amp;countrylistsize),COUNTIF(countrylistsize,"&lt;="&amp;countrylistsize)+SUM(ISNUMBER(countrylistsize))),ROWS(F$3:F839)+SUM(ISBLANK(countrylistsize))),NOT(countrylistsize="")*IF(ISNUMBER(countrylistsize),COUNTIF(countrylistsize,"&lt;="&amp;countrylistsize),COUNTIF(countrylistsize,"&lt;="&amp;countrylistsize)+SUM(ISNUMBER(countrylistsize))),0)), ""))</f>
        <v/>
      </c>
      <c r="I839" s="70"/>
      <c r="J839" s="67" t="str">
        <f t="array" aca="1" ref="J839" ca="1">IF($I$1&lt;&gt;"y", "", IFERROR(INDEX(admin1listsize,MATCH(SMALL(NOT(admin1listsize="")*IF(ISNUMBER(admin1listsize),COUNTIF(admin1listsize,"&lt;="&amp;admin1listsize),COUNTIF(admin1listsize,"&lt;="&amp;admin1listsize)+SUM(ISNUMBER(admin1listsize))),ROWS(D$3:D839)+SUM(ISBLANK(admin1listsize))),NOT(admin1listsize="")*IF(ISNUMBER(admin1listsize),COUNTIF(admin1listsize,"&lt;="&amp;admin1listsize),COUNTIF(admin1listsize,"&lt;="&amp;admin1listsize)+SUM(ISNUMBER(admin1listsize))),0)), ""))</f>
        <v/>
      </c>
      <c r="K839" s="71"/>
    </row>
    <row r="840" spans="1:11" s="1" customFormat="1" x14ac:dyDescent="0.25">
      <c r="A840" s="93" t="str">
        <f>IF($I$1&lt;&gt;"y", "", IF(ISBLANK(DATA!D841),"",IF(ISBLANK(DATA!K841),"NO DATA",DATA!K841)))</f>
        <v/>
      </c>
      <c r="B840" s="93" t="str">
        <f>IF($I$1&lt;&gt;"y", "",IF(ISBLANK(DATA!D841),"", IF(ISBLANK(DATA!L841),"NO DATA",DATA!L841)))</f>
        <v/>
      </c>
      <c r="C840" s="93" t="str">
        <f t="shared" si="41"/>
        <v/>
      </c>
      <c r="D840" s="93" t="str">
        <f>IF($I$1&lt;&gt;"y", "", IF(C841="", "", IFERROR(LOOKUP(2,1/(COUNTIF($D$2:D839,mergednames)=0),mergednames), "")))</f>
        <v/>
      </c>
      <c r="E840" s="93" t="str">
        <f t="shared" si="40"/>
        <v/>
      </c>
      <c r="F840" s="93" t="str">
        <f>IF($I$1&lt;&gt;"y", "", IF(A841="", "", IFERROR(LOOKUP(2,1/(COUNTIF($F$2:F839,get_country)=0),get_country), "")))</f>
        <v/>
      </c>
      <c r="G840" s="93" t="str">
        <f t="shared" si="39"/>
        <v/>
      </c>
      <c r="H840" s="67" t="str">
        <f t="array" aca="1" ref="H840" ca="1">IF($I$1&lt;&gt;"y", "", IFERROR(INDEX(countrylistsize,MATCH(SMALL(NOT(countrylistsize="")*IF(ISNUMBER(countrylistsize),COUNTIF(countrylistsize,"&lt;="&amp;countrylistsize),COUNTIF(countrylistsize,"&lt;="&amp;countrylistsize)+SUM(ISNUMBER(countrylistsize))),ROWS(F$3:F840)+SUM(ISBLANK(countrylistsize))),NOT(countrylistsize="")*IF(ISNUMBER(countrylistsize),COUNTIF(countrylistsize,"&lt;="&amp;countrylistsize),COUNTIF(countrylistsize,"&lt;="&amp;countrylistsize)+SUM(ISNUMBER(countrylistsize))),0)), ""))</f>
        <v/>
      </c>
      <c r="I840" s="70"/>
      <c r="J840" s="67" t="str">
        <f t="array" aca="1" ref="J840" ca="1">IF($I$1&lt;&gt;"y", "", IFERROR(INDEX(admin1listsize,MATCH(SMALL(NOT(admin1listsize="")*IF(ISNUMBER(admin1listsize),COUNTIF(admin1listsize,"&lt;="&amp;admin1listsize),COUNTIF(admin1listsize,"&lt;="&amp;admin1listsize)+SUM(ISNUMBER(admin1listsize))),ROWS(D$3:D840)+SUM(ISBLANK(admin1listsize))),NOT(admin1listsize="")*IF(ISNUMBER(admin1listsize),COUNTIF(admin1listsize,"&lt;="&amp;admin1listsize),COUNTIF(admin1listsize,"&lt;="&amp;admin1listsize)+SUM(ISNUMBER(admin1listsize))),0)), ""))</f>
        <v/>
      </c>
      <c r="K840" s="71"/>
    </row>
    <row r="841" spans="1:11" s="1" customFormat="1" x14ac:dyDescent="0.25">
      <c r="A841" s="93" t="str">
        <f>IF($I$1&lt;&gt;"y", "", IF(ISBLANK(DATA!D842),"",IF(ISBLANK(DATA!K842),"NO DATA",DATA!K842)))</f>
        <v/>
      </c>
      <c r="B841" s="93" t="str">
        <f>IF($I$1&lt;&gt;"y", "",IF(ISBLANK(DATA!D842),"", IF(ISBLANK(DATA!L842),"NO DATA",DATA!L842)))</f>
        <v/>
      </c>
      <c r="C841" s="93" t="str">
        <f t="shared" si="41"/>
        <v/>
      </c>
      <c r="D841" s="93" t="str">
        <f>IF($I$1&lt;&gt;"y", "", IF(C842="", "", IFERROR(LOOKUP(2,1/(COUNTIF($D$2:D840,mergednames)=0),mergednames), "")))</f>
        <v/>
      </c>
      <c r="E841" s="93" t="str">
        <f t="shared" si="40"/>
        <v/>
      </c>
      <c r="F841" s="93" t="str">
        <f>IF($I$1&lt;&gt;"y", "", IF(A842="", "", IFERROR(LOOKUP(2,1/(COUNTIF($F$2:F840,get_country)=0),get_country), "")))</f>
        <v/>
      </c>
      <c r="G841" s="93" t="str">
        <f t="shared" si="39"/>
        <v/>
      </c>
      <c r="H841" s="67" t="str">
        <f t="array" aca="1" ref="H841" ca="1">IF($I$1&lt;&gt;"y", "", IFERROR(INDEX(countrylistsize,MATCH(SMALL(NOT(countrylistsize="")*IF(ISNUMBER(countrylistsize),COUNTIF(countrylistsize,"&lt;="&amp;countrylistsize),COUNTIF(countrylistsize,"&lt;="&amp;countrylistsize)+SUM(ISNUMBER(countrylistsize))),ROWS(F$3:F841)+SUM(ISBLANK(countrylistsize))),NOT(countrylistsize="")*IF(ISNUMBER(countrylistsize),COUNTIF(countrylistsize,"&lt;="&amp;countrylistsize),COUNTIF(countrylistsize,"&lt;="&amp;countrylistsize)+SUM(ISNUMBER(countrylistsize))),0)), ""))</f>
        <v/>
      </c>
      <c r="I841" s="70"/>
      <c r="J841" s="67" t="str">
        <f t="array" aca="1" ref="J841" ca="1">IF($I$1&lt;&gt;"y", "", IFERROR(INDEX(admin1listsize,MATCH(SMALL(NOT(admin1listsize="")*IF(ISNUMBER(admin1listsize),COUNTIF(admin1listsize,"&lt;="&amp;admin1listsize),COUNTIF(admin1listsize,"&lt;="&amp;admin1listsize)+SUM(ISNUMBER(admin1listsize))),ROWS(D$3:D841)+SUM(ISBLANK(admin1listsize))),NOT(admin1listsize="")*IF(ISNUMBER(admin1listsize),COUNTIF(admin1listsize,"&lt;="&amp;admin1listsize),COUNTIF(admin1listsize,"&lt;="&amp;admin1listsize)+SUM(ISNUMBER(admin1listsize))),0)), ""))</f>
        <v/>
      </c>
      <c r="K841" s="71"/>
    </row>
    <row r="842" spans="1:11" s="1" customFormat="1" x14ac:dyDescent="0.25">
      <c r="A842" s="93" t="str">
        <f>IF($I$1&lt;&gt;"y", "", IF(ISBLANK(DATA!D843),"",IF(ISBLANK(DATA!K843),"NO DATA",DATA!K843)))</f>
        <v/>
      </c>
      <c r="B842" s="93" t="str">
        <f>IF($I$1&lt;&gt;"y", "",IF(ISBLANK(DATA!D843),"", IF(ISBLANK(DATA!L843),"NO DATA",DATA!L843)))</f>
        <v/>
      </c>
      <c r="C842" s="93" t="str">
        <f t="shared" si="41"/>
        <v/>
      </c>
      <c r="D842" s="93" t="str">
        <f>IF($I$1&lt;&gt;"y", "", IF(C843="", "", IFERROR(LOOKUP(2,1/(COUNTIF($D$2:D841,mergednames)=0),mergednames), "")))</f>
        <v/>
      </c>
      <c r="E842" s="93" t="str">
        <f t="shared" si="40"/>
        <v/>
      </c>
      <c r="F842" s="93" t="str">
        <f>IF($I$1&lt;&gt;"y", "", IF(A843="", "", IFERROR(LOOKUP(2,1/(COUNTIF($F$2:F841,get_country)=0),get_country), "")))</f>
        <v/>
      </c>
      <c r="G842" s="93" t="str">
        <f t="shared" si="39"/>
        <v/>
      </c>
      <c r="H842" s="67" t="str">
        <f t="array" aca="1" ref="H842" ca="1">IF($I$1&lt;&gt;"y", "", IFERROR(INDEX(countrylistsize,MATCH(SMALL(NOT(countrylistsize="")*IF(ISNUMBER(countrylistsize),COUNTIF(countrylistsize,"&lt;="&amp;countrylistsize),COUNTIF(countrylistsize,"&lt;="&amp;countrylistsize)+SUM(ISNUMBER(countrylistsize))),ROWS(F$3:F842)+SUM(ISBLANK(countrylistsize))),NOT(countrylistsize="")*IF(ISNUMBER(countrylistsize),COUNTIF(countrylistsize,"&lt;="&amp;countrylistsize),COUNTIF(countrylistsize,"&lt;="&amp;countrylistsize)+SUM(ISNUMBER(countrylistsize))),0)), ""))</f>
        <v/>
      </c>
      <c r="I842" s="70"/>
      <c r="J842" s="67" t="str">
        <f t="array" aca="1" ref="J842" ca="1">IF($I$1&lt;&gt;"y", "", IFERROR(INDEX(admin1listsize,MATCH(SMALL(NOT(admin1listsize="")*IF(ISNUMBER(admin1listsize),COUNTIF(admin1listsize,"&lt;="&amp;admin1listsize),COUNTIF(admin1listsize,"&lt;="&amp;admin1listsize)+SUM(ISNUMBER(admin1listsize))),ROWS(D$3:D842)+SUM(ISBLANK(admin1listsize))),NOT(admin1listsize="")*IF(ISNUMBER(admin1listsize),COUNTIF(admin1listsize,"&lt;="&amp;admin1listsize),COUNTIF(admin1listsize,"&lt;="&amp;admin1listsize)+SUM(ISNUMBER(admin1listsize))),0)), ""))</f>
        <v/>
      </c>
      <c r="K842" s="71"/>
    </row>
    <row r="843" spans="1:11" s="1" customFormat="1" x14ac:dyDescent="0.25">
      <c r="A843" s="93" t="str">
        <f>IF($I$1&lt;&gt;"y", "", IF(ISBLANK(DATA!D844),"",IF(ISBLANK(DATA!K844),"NO DATA",DATA!K844)))</f>
        <v/>
      </c>
      <c r="B843" s="93" t="str">
        <f>IF($I$1&lt;&gt;"y", "",IF(ISBLANK(DATA!D844),"", IF(ISBLANK(DATA!L844),"NO DATA",DATA!L844)))</f>
        <v/>
      </c>
      <c r="C843" s="93" t="str">
        <f t="shared" si="41"/>
        <v/>
      </c>
      <c r="D843" s="93" t="str">
        <f>IF($I$1&lt;&gt;"y", "", IF(C844="", "", IFERROR(LOOKUP(2,1/(COUNTIF($D$2:D842,mergednames)=0),mergednames), "")))</f>
        <v/>
      </c>
      <c r="E843" s="93" t="str">
        <f t="shared" si="40"/>
        <v/>
      </c>
      <c r="F843" s="93" t="str">
        <f>IF($I$1&lt;&gt;"y", "", IF(A844="", "", IFERROR(LOOKUP(2,1/(COUNTIF($F$2:F842,get_country)=0),get_country), "")))</f>
        <v/>
      </c>
      <c r="G843" s="93" t="str">
        <f t="shared" si="39"/>
        <v/>
      </c>
      <c r="H843" s="67" t="str">
        <f t="array" aca="1" ref="H843" ca="1">IF($I$1&lt;&gt;"y", "", IFERROR(INDEX(countrylistsize,MATCH(SMALL(NOT(countrylistsize="")*IF(ISNUMBER(countrylistsize),COUNTIF(countrylistsize,"&lt;="&amp;countrylistsize),COUNTIF(countrylistsize,"&lt;="&amp;countrylistsize)+SUM(ISNUMBER(countrylistsize))),ROWS(F$3:F843)+SUM(ISBLANK(countrylistsize))),NOT(countrylistsize="")*IF(ISNUMBER(countrylistsize),COUNTIF(countrylistsize,"&lt;="&amp;countrylistsize),COUNTIF(countrylistsize,"&lt;="&amp;countrylistsize)+SUM(ISNUMBER(countrylistsize))),0)), ""))</f>
        <v/>
      </c>
      <c r="I843" s="70"/>
      <c r="J843" s="67" t="str">
        <f t="array" aca="1" ref="J843" ca="1">IF($I$1&lt;&gt;"y", "", IFERROR(INDEX(admin1listsize,MATCH(SMALL(NOT(admin1listsize="")*IF(ISNUMBER(admin1listsize),COUNTIF(admin1listsize,"&lt;="&amp;admin1listsize),COUNTIF(admin1listsize,"&lt;="&amp;admin1listsize)+SUM(ISNUMBER(admin1listsize))),ROWS(D$3:D843)+SUM(ISBLANK(admin1listsize))),NOT(admin1listsize="")*IF(ISNUMBER(admin1listsize),COUNTIF(admin1listsize,"&lt;="&amp;admin1listsize),COUNTIF(admin1listsize,"&lt;="&amp;admin1listsize)+SUM(ISNUMBER(admin1listsize))),0)), ""))</f>
        <v/>
      </c>
      <c r="K843" s="71"/>
    </row>
    <row r="844" spans="1:11" s="1" customFormat="1" x14ac:dyDescent="0.25">
      <c r="A844" s="93" t="str">
        <f>IF($I$1&lt;&gt;"y", "", IF(ISBLANK(DATA!D845),"",IF(ISBLANK(DATA!K845),"NO DATA",DATA!K845)))</f>
        <v/>
      </c>
      <c r="B844" s="93" t="str">
        <f>IF($I$1&lt;&gt;"y", "",IF(ISBLANK(DATA!D845),"", IF(ISBLANK(DATA!L845),"NO DATA",DATA!L845)))</f>
        <v/>
      </c>
      <c r="C844" s="93" t="str">
        <f t="shared" si="41"/>
        <v/>
      </c>
      <c r="D844" s="93" t="str">
        <f>IF($I$1&lt;&gt;"y", "", IF(C845="", "", IFERROR(LOOKUP(2,1/(COUNTIF($D$2:D843,mergednames)=0),mergednames), "")))</f>
        <v/>
      </c>
      <c r="E844" s="93" t="str">
        <f t="shared" si="40"/>
        <v/>
      </c>
      <c r="F844" s="93" t="str">
        <f>IF($I$1&lt;&gt;"y", "", IF(A845="", "", IFERROR(LOOKUP(2,1/(COUNTIF($F$2:F843,get_country)=0),get_country), "")))</f>
        <v/>
      </c>
      <c r="G844" s="93" t="str">
        <f t="shared" si="39"/>
        <v/>
      </c>
      <c r="H844" s="67" t="str">
        <f t="array" aca="1" ref="H844" ca="1">IF($I$1&lt;&gt;"y", "", IFERROR(INDEX(countrylistsize,MATCH(SMALL(NOT(countrylistsize="")*IF(ISNUMBER(countrylistsize),COUNTIF(countrylistsize,"&lt;="&amp;countrylistsize),COUNTIF(countrylistsize,"&lt;="&amp;countrylistsize)+SUM(ISNUMBER(countrylistsize))),ROWS(F$3:F844)+SUM(ISBLANK(countrylistsize))),NOT(countrylistsize="")*IF(ISNUMBER(countrylistsize),COUNTIF(countrylistsize,"&lt;="&amp;countrylistsize),COUNTIF(countrylistsize,"&lt;="&amp;countrylistsize)+SUM(ISNUMBER(countrylistsize))),0)), ""))</f>
        <v/>
      </c>
      <c r="I844" s="70"/>
      <c r="J844" s="67" t="str">
        <f t="array" aca="1" ref="J844" ca="1">IF($I$1&lt;&gt;"y", "", IFERROR(INDEX(admin1listsize,MATCH(SMALL(NOT(admin1listsize="")*IF(ISNUMBER(admin1listsize),COUNTIF(admin1listsize,"&lt;="&amp;admin1listsize),COUNTIF(admin1listsize,"&lt;="&amp;admin1listsize)+SUM(ISNUMBER(admin1listsize))),ROWS(D$3:D844)+SUM(ISBLANK(admin1listsize))),NOT(admin1listsize="")*IF(ISNUMBER(admin1listsize),COUNTIF(admin1listsize,"&lt;="&amp;admin1listsize),COUNTIF(admin1listsize,"&lt;="&amp;admin1listsize)+SUM(ISNUMBER(admin1listsize))),0)), ""))</f>
        <v/>
      </c>
      <c r="K844" s="71"/>
    </row>
    <row r="845" spans="1:11" s="1" customFormat="1" x14ac:dyDescent="0.25">
      <c r="A845" s="93" t="str">
        <f>IF($I$1&lt;&gt;"y", "", IF(ISBLANK(DATA!D846),"",IF(ISBLANK(DATA!K846),"NO DATA",DATA!K846)))</f>
        <v/>
      </c>
      <c r="B845" s="93" t="str">
        <f>IF($I$1&lt;&gt;"y", "",IF(ISBLANK(DATA!D846),"", IF(ISBLANK(DATA!L846),"NO DATA",DATA!L846)))</f>
        <v/>
      </c>
      <c r="C845" s="93" t="str">
        <f t="shared" si="41"/>
        <v/>
      </c>
      <c r="D845" s="93" t="str">
        <f>IF($I$1&lt;&gt;"y", "", IF(C846="", "", IFERROR(LOOKUP(2,1/(COUNTIF($D$2:D844,mergednames)=0),mergednames), "")))</f>
        <v/>
      </c>
      <c r="E845" s="93" t="str">
        <f t="shared" si="40"/>
        <v/>
      </c>
      <c r="F845" s="93" t="str">
        <f>IF($I$1&lt;&gt;"y", "", IF(A846="", "", IFERROR(LOOKUP(2,1/(COUNTIF($F$2:F844,get_country)=0),get_country), "")))</f>
        <v/>
      </c>
      <c r="G845" s="93" t="str">
        <f t="shared" si="39"/>
        <v/>
      </c>
      <c r="H845" s="67" t="str">
        <f t="array" aca="1" ref="H845" ca="1">IF($I$1&lt;&gt;"y", "", IFERROR(INDEX(countrylistsize,MATCH(SMALL(NOT(countrylistsize="")*IF(ISNUMBER(countrylistsize),COUNTIF(countrylistsize,"&lt;="&amp;countrylistsize),COUNTIF(countrylistsize,"&lt;="&amp;countrylistsize)+SUM(ISNUMBER(countrylistsize))),ROWS(F$3:F845)+SUM(ISBLANK(countrylistsize))),NOT(countrylistsize="")*IF(ISNUMBER(countrylistsize),COUNTIF(countrylistsize,"&lt;="&amp;countrylistsize),COUNTIF(countrylistsize,"&lt;="&amp;countrylistsize)+SUM(ISNUMBER(countrylistsize))),0)), ""))</f>
        <v/>
      </c>
      <c r="I845" s="70"/>
      <c r="J845" s="67" t="str">
        <f t="array" aca="1" ref="J845" ca="1">IF($I$1&lt;&gt;"y", "", IFERROR(INDEX(admin1listsize,MATCH(SMALL(NOT(admin1listsize="")*IF(ISNUMBER(admin1listsize),COUNTIF(admin1listsize,"&lt;="&amp;admin1listsize),COUNTIF(admin1listsize,"&lt;="&amp;admin1listsize)+SUM(ISNUMBER(admin1listsize))),ROWS(D$3:D845)+SUM(ISBLANK(admin1listsize))),NOT(admin1listsize="")*IF(ISNUMBER(admin1listsize),COUNTIF(admin1listsize,"&lt;="&amp;admin1listsize),COUNTIF(admin1listsize,"&lt;="&amp;admin1listsize)+SUM(ISNUMBER(admin1listsize))),0)), ""))</f>
        <v/>
      </c>
      <c r="K845" s="71"/>
    </row>
    <row r="846" spans="1:11" s="1" customFormat="1" x14ac:dyDescent="0.25">
      <c r="A846" s="93" t="str">
        <f>IF($I$1&lt;&gt;"y", "", IF(ISBLANK(DATA!D847),"",IF(ISBLANK(DATA!K847),"NO DATA",DATA!K847)))</f>
        <v/>
      </c>
      <c r="B846" s="93" t="str">
        <f>IF($I$1&lt;&gt;"y", "",IF(ISBLANK(DATA!D847),"", IF(ISBLANK(DATA!L847),"NO DATA",DATA!L847)))</f>
        <v/>
      </c>
      <c r="C846" s="93" t="str">
        <f t="shared" si="41"/>
        <v/>
      </c>
      <c r="D846" s="93" t="str">
        <f>IF($I$1&lt;&gt;"y", "", IF(C847="", "", IFERROR(LOOKUP(2,1/(COUNTIF($D$2:D845,mergednames)=0),mergednames), "")))</f>
        <v/>
      </c>
      <c r="E846" s="93" t="str">
        <f t="shared" si="40"/>
        <v/>
      </c>
      <c r="F846" s="93" t="str">
        <f>IF($I$1&lt;&gt;"y", "", IF(A847="", "", IFERROR(LOOKUP(2,1/(COUNTIF($F$2:F845,get_country)=0),get_country), "")))</f>
        <v/>
      </c>
      <c r="G846" s="93" t="str">
        <f t="shared" si="39"/>
        <v/>
      </c>
      <c r="H846" s="67" t="str">
        <f t="array" aca="1" ref="H846" ca="1">IF($I$1&lt;&gt;"y", "", IFERROR(INDEX(countrylistsize,MATCH(SMALL(NOT(countrylistsize="")*IF(ISNUMBER(countrylistsize),COUNTIF(countrylistsize,"&lt;="&amp;countrylistsize),COUNTIF(countrylistsize,"&lt;="&amp;countrylistsize)+SUM(ISNUMBER(countrylistsize))),ROWS(F$3:F846)+SUM(ISBLANK(countrylistsize))),NOT(countrylistsize="")*IF(ISNUMBER(countrylistsize),COUNTIF(countrylistsize,"&lt;="&amp;countrylistsize),COUNTIF(countrylistsize,"&lt;="&amp;countrylistsize)+SUM(ISNUMBER(countrylistsize))),0)), ""))</f>
        <v/>
      </c>
      <c r="I846" s="70"/>
      <c r="J846" s="67" t="str">
        <f t="array" aca="1" ref="J846" ca="1">IF($I$1&lt;&gt;"y", "", IFERROR(INDEX(admin1listsize,MATCH(SMALL(NOT(admin1listsize="")*IF(ISNUMBER(admin1listsize),COUNTIF(admin1listsize,"&lt;="&amp;admin1listsize),COUNTIF(admin1listsize,"&lt;="&amp;admin1listsize)+SUM(ISNUMBER(admin1listsize))),ROWS(D$3:D846)+SUM(ISBLANK(admin1listsize))),NOT(admin1listsize="")*IF(ISNUMBER(admin1listsize),COUNTIF(admin1listsize,"&lt;="&amp;admin1listsize),COUNTIF(admin1listsize,"&lt;="&amp;admin1listsize)+SUM(ISNUMBER(admin1listsize))),0)), ""))</f>
        <v/>
      </c>
      <c r="K846" s="71"/>
    </row>
    <row r="847" spans="1:11" s="1" customFormat="1" x14ac:dyDescent="0.25">
      <c r="A847" s="93" t="str">
        <f>IF($I$1&lt;&gt;"y", "", IF(ISBLANK(DATA!D848),"",IF(ISBLANK(DATA!K848),"NO DATA",DATA!K848)))</f>
        <v/>
      </c>
      <c r="B847" s="93" t="str">
        <f>IF($I$1&lt;&gt;"y", "",IF(ISBLANK(DATA!D848),"", IF(ISBLANK(DATA!L848),"NO DATA",DATA!L848)))</f>
        <v/>
      </c>
      <c r="C847" s="93" t="str">
        <f t="shared" si="41"/>
        <v/>
      </c>
      <c r="D847" s="93" t="str">
        <f>IF($I$1&lt;&gt;"y", "", IF(C848="", "", IFERROR(LOOKUP(2,1/(COUNTIF($D$2:D846,mergednames)=0),mergednames), "")))</f>
        <v/>
      </c>
      <c r="E847" s="93" t="str">
        <f t="shared" si="40"/>
        <v/>
      </c>
      <c r="F847" s="93" t="str">
        <f>IF($I$1&lt;&gt;"y", "", IF(A848="", "", IFERROR(LOOKUP(2,1/(COUNTIF($F$2:F846,get_country)=0),get_country), "")))</f>
        <v/>
      </c>
      <c r="G847" s="93" t="str">
        <f t="shared" si="39"/>
        <v/>
      </c>
      <c r="H847" s="67" t="str">
        <f t="array" aca="1" ref="H847" ca="1">IF($I$1&lt;&gt;"y", "", IFERROR(INDEX(countrylistsize,MATCH(SMALL(NOT(countrylistsize="")*IF(ISNUMBER(countrylistsize),COUNTIF(countrylistsize,"&lt;="&amp;countrylistsize),COUNTIF(countrylistsize,"&lt;="&amp;countrylistsize)+SUM(ISNUMBER(countrylistsize))),ROWS(F$3:F847)+SUM(ISBLANK(countrylistsize))),NOT(countrylistsize="")*IF(ISNUMBER(countrylistsize),COUNTIF(countrylistsize,"&lt;="&amp;countrylistsize),COUNTIF(countrylistsize,"&lt;="&amp;countrylistsize)+SUM(ISNUMBER(countrylistsize))),0)), ""))</f>
        <v/>
      </c>
      <c r="I847" s="70"/>
      <c r="J847" s="67" t="str">
        <f t="array" aca="1" ref="J847" ca="1">IF($I$1&lt;&gt;"y", "", IFERROR(INDEX(admin1listsize,MATCH(SMALL(NOT(admin1listsize="")*IF(ISNUMBER(admin1listsize),COUNTIF(admin1listsize,"&lt;="&amp;admin1listsize),COUNTIF(admin1listsize,"&lt;="&amp;admin1listsize)+SUM(ISNUMBER(admin1listsize))),ROWS(D$3:D847)+SUM(ISBLANK(admin1listsize))),NOT(admin1listsize="")*IF(ISNUMBER(admin1listsize),COUNTIF(admin1listsize,"&lt;="&amp;admin1listsize),COUNTIF(admin1listsize,"&lt;="&amp;admin1listsize)+SUM(ISNUMBER(admin1listsize))),0)), ""))</f>
        <v/>
      </c>
      <c r="K847" s="71"/>
    </row>
    <row r="848" spans="1:11" s="1" customFormat="1" x14ac:dyDescent="0.25">
      <c r="A848" s="93" t="str">
        <f>IF($I$1&lt;&gt;"y", "", IF(ISBLANK(DATA!D849),"",IF(ISBLANK(DATA!K849),"NO DATA",DATA!K849)))</f>
        <v/>
      </c>
      <c r="B848" s="93" t="str">
        <f>IF($I$1&lt;&gt;"y", "",IF(ISBLANK(DATA!D849),"", IF(ISBLANK(DATA!L849),"NO DATA",DATA!L849)))</f>
        <v/>
      </c>
      <c r="C848" s="93" t="str">
        <f t="shared" si="41"/>
        <v/>
      </c>
      <c r="D848" s="93" t="str">
        <f>IF($I$1&lt;&gt;"y", "", IF(C849="", "", IFERROR(LOOKUP(2,1/(COUNTIF($D$2:D847,mergednames)=0),mergednames), "")))</f>
        <v/>
      </c>
      <c r="E848" s="93" t="str">
        <f t="shared" si="40"/>
        <v/>
      </c>
      <c r="F848" s="93" t="str">
        <f>IF($I$1&lt;&gt;"y", "", IF(A849="", "", IFERROR(LOOKUP(2,1/(COUNTIF($F$2:F847,get_country)=0),get_country), "")))</f>
        <v/>
      </c>
      <c r="G848" s="93" t="str">
        <f t="shared" si="39"/>
        <v/>
      </c>
      <c r="H848" s="67" t="str">
        <f t="array" aca="1" ref="H848" ca="1">IF($I$1&lt;&gt;"y", "", IFERROR(INDEX(countrylistsize,MATCH(SMALL(NOT(countrylistsize="")*IF(ISNUMBER(countrylistsize),COUNTIF(countrylistsize,"&lt;="&amp;countrylistsize),COUNTIF(countrylistsize,"&lt;="&amp;countrylistsize)+SUM(ISNUMBER(countrylistsize))),ROWS(F$3:F848)+SUM(ISBLANK(countrylistsize))),NOT(countrylistsize="")*IF(ISNUMBER(countrylistsize),COUNTIF(countrylistsize,"&lt;="&amp;countrylistsize),COUNTIF(countrylistsize,"&lt;="&amp;countrylistsize)+SUM(ISNUMBER(countrylistsize))),0)), ""))</f>
        <v/>
      </c>
      <c r="I848" s="70"/>
      <c r="J848" s="67" t="str">
        <f t="array" aca="1" ref="J848" ca="1">IF($I$1&lt;&gt;"y", "", IFERROR(INDEX(admin1listsize,MATCH(SMALL(NOT(admin1listsize="")*IF(ISNUMBER(admin1listsize),COUNTIF(admin1listsize,"&lt;="&amp;admin1listsize),COUNTIF(admin1listsize,"&lt;="&amp;admin1listsize)+SUM(ISNUMBER(admin1listsize))),ROWS(D$3:D848)+SUM(ISBLANK(admin1listsize))),NOT(admin1listsize="")*IF(ISNUMBER(admin1listsize),COUNTIF(admin1listsize,"&lt;="&amp;admin1listsize),COUNTIF(admin1listsize,"&lt;="&amp;admin1listsize)+SUM(ISNUMBER(admin1listsize))),0)), ""))</f>
        <v/>
      </c>
      <c r="K848" s="71"/>
    </row>
    <row r="849" spans="1:11" s="1" customFormat="1" x14ac:dyDescent="0.25">
      <c r="A849" s="93" t="str">
        <f>IF($I$1&lt;&gt;"y", "", IF(ISBLANK(DATA!D850),"",IF(ISBLANK(DATA!K850),"NO DATA",DATA!K850)))</f>
        <v/>
      </c>
      <c r="B849" s="93" t="str">
        <f>IF($I$1&lt;&gt;"y", "",IF(ISBLANK(DATA!D850),"", IF(ISBLANK(DATA!L850),"NO DATA",DATA!L850)))</f>
        <v/>
      </c>
      <c r="C849" s="93" t="str">
        <f t="shared" si="41"/>
        <v/>
      </c>
      <c r="D849" s="93" t="str">
        <f>IF($I$1&lt;&gt;"y", "", IF(C850="", "", IFERROR(LOOKUP(2,1/(COUNTIF($D$2:D848,mergednames)=0),mergednames), "")))</f>
        <v/>
      </c>
      <c r="E849" s="93" t="str">
        <f t="shared" si="40"/>
        <v/>
      </c>
      <c r="F849" s="93" t="str">
        <f>IF($I$1&lt;&gt;"y", "", IF(A850="", "", IFERROR(LOOKUP(2,1/(COUNTIF($F$2:F848,get_country)=0),get_country), "")))</f>
        <v/>
      </c>
      <c r="G849" s="93" t="str">
        <f t="shared" si="39"/>
        <v/>
      </c>
      <c r="H849" s="67" t="str">
        <f t="array" aca="1" ref="H849" ca="1">IF($I$1&lt;&gt;"y", "", IFERROR(INDEX(countrylistsize,MATCH(SMALL(NOT(countrylistsize="")*IF(ISNUMBER(countrylistsize),COUNTIF(countrylistsize,"&lt;="&amp;countrylistsize),COUNTIF(countrylistsize,"&lt;="&amp;countrylistsize)+SUM(ISNUMBER(countrylistsize))),ROWS(F$3:F849)+SUM(ISBLANK(countrylistsize))),NOT(countrylistsize="")*IF(ISNUMBER(countrylistsize),COUNTIF(countrylistsize,"&lt;="&amp;countrylistsize),COUNTIF(countrylistsize,"&lt;="&amp;countrylistsize)+SUM(ISNUMBER(countrylistsize))),0)), ""))</f>
        <v/>
      </c>
      <c r="I849" s="70"/>
      <c r="J849" s="67" t="str">
        <f t="array" aca="1" ref="J849" ca="1">IF($I$1&lt;&gt;"y", "", IFERROR(INDEX(admin1listsize,MATCH(SMALL(NOT(admin1listsize="")*IF(ISNUMBER(admin1listsize),COUNTIF(admin1listsize,"&lt;="&amp;admin1listsize),COUNTIF(admin1listsize,"&lt;="&amp;admin1listsize)+SUM(ISNUMBER(admin1listsize))),ROWS(D$3:D849)+SUM(ISBLANK(admin1listsize))),NOT(admin1listsize="")*IF(ISNUMBER(admin1listsize),COUNTIF(admin1listsize,"&lt;="&amp;admin1listsize),COUNTIF(admin1listsize,"&lt;="&amp;admin1listsize)+SUM(ISNUMBER(admin1listsize))),0)), ""))</f>
        <v/>
      </c>
      <c r="K849" s="71"/>
    </row>
    <row r="850" spans="1:11" s="1" customFormat="1" x14ac:dyDescent="0.25">
      <c r="A850" s="93" t="str">
        <f>IF($I$1&lt;&gt;"y", "", IF(ISBLANK(DATA!D851),"",IF(ISBLANK(DATA!K851),"NO DATA",DATA!K851)))</f>
        <v/>
      </c>
      <c r="B850" s="93" t="str">
        <f>IF($I$1&lt;&gt;"y", "",IF(ISBLANK(DATA!D851),"", IF(ISBLANK(DATA!L851),"NO DATA",DATA!L851)))</f>
        <v/>
      </c>
      <c r="C850" s="93" t="str">
        <f t="shared" si="41"/>
        <v/>
      </c>
      <c r="D850" s="93" t="str">
        <f>IF($I$1&lt;&gt;"y", "", IF(C851="", "", IFERROR(LOOKUP(2,1/(COUNTIF($D$2:D849,mergednames)=0),mergednames), "")))</f>
        <v/>
      </c>
      <c r="E850" s="93" t="str">
        <f t="shared" si="40"/>
        <v/>
      </c>
      <c r="F850" s="93" t="str">
        <f>IF($I$1&lt;&gt;"y", "", IF(A851="", "", IFERROR(LOOKUP(2,1/(COUNTIF($F$2:F849,get_country)=0),get_country), "")))</f>
        <v/>
      </c>
      <c r="G850" s="93" t="str">
        <f t="shared" si="39"/>
        <v/>
      </c>
      <c r="H850" s="67" t="str">
        <f t="array" aca="1" ref="H850" ca="1">IF($I$1&lt;&gt;"y", "", IFERROR(INDEX(countrylistsize,MATCH(SMALL(NOT(countrylistsize="")*IF(ISNUMBER(countrylistsize),COUNTIF(countrylistsize,"&lt;="&amp;countrylistsize),COUNTIF(countrylistsize,"&lt;="&amp;countrylistsize)+SUM(ISNUMBER(countrylistsize))),ROWS(F$3:F850)+SUM(ISBLANK(countrylistsize))),NOT(countrylistsize="")*IF(ISNUMBER(countrylistsize),COUNTIF(countrylistsize,"&lt;="&amp;countrylistsize),COUNTIF(countrylistsize,"&lt;="&amp;countrylistsize)+SUM(ISNUMBER(countrylistsize))),0)), ""))</f>
        <v/>
      </c>
      <c r="I850" s="70"/>
      <c r="J850" s="67" t="str">
        <f t="array" aca="1" ref="J850" ca="1">IF($I$1&lt;&gt;"y", "", IFERROR(INDEX(admin1listsize,MATCH(SMALL(NOT(admin1listsize="")*IF(ISNUMBER(admin1listsize),COUNTIF(admin1listsize,"&lt;="&amp;admin1listsize),COUNTIF(admin1listsize,"&lt;="&amp;admin1listsize)+SUM(ISNUMBER(admin1listsize))),ROWS(D$3:D850)+SUM(ISBLANK(admin1listsize))),NOT(admin1listsize="")*IF(ISNUMBER(admin1listsize),COUNTIF(admin1listsize,"&lt;="&amp;admin1listsize),COUNTIF(admin1listsize,"&lt;="&amp;admin1listsize)+SUM(ISNUMBER(admin1listsize))),0)), ""))</f>
        <v/>
      </c>
      <c r="K850" s="71"/>
    </row>
    <row r="851" spans="1:11" s="1" customFormat="1" x14ac:dyDescent="0.25">
      <c r="A851" s="93" t="str">
        <f>IF($I$1&lt;&gt;"y", "", IF(ISBLANK(DATA!D852),"",IF(ISBLANK(DATA!K852),"NO DATA",DATA!K852)))</f>
        <v/>
      </c>
      <c r="B851" s="93" t="str">
        <f>IF($I$1&lt;&gt;"y", "",IF(ISBLANK(DATA!D852),"", IF(ISBLANK(DATA!L852),"NO DATA",DATA!L852)))</f>
        <v/>
      </c>
      <c r="C851" s="93" t="str">
        <f t="shared" si="41"/>
        <v/>
      </c>
      <c r="D851" s="93" t="str">
        <f>IF($I$1&lt;&gt;"y", "", IF(C852="", "", IFERROR(LOOKUP(2,1/(COUNTIF($D$2:D850,mergednames)=0),mergednames), "")))</f>
        <v/>
      </c>
      <c r="E851" s="93" t="str">
        <f t="shared" si="40"/>
        <v/>
      </c>
      <c r="F851" s="93" t="str">
        <f>IF($I$1&lt;&gt;"y", "", IF(A852="", "", IFERROR(LOOKUP(2,1/(COUNTIF($F$2:F850,get_country)=0),get_country), "")))</f>
        <v/>
      </c>
      <c r="G851" s="93" t="str">
        <f t="shared" si="39"/>
        <v/>
      </c>
      <c r="H851" s="67" t="str">
        <f t="array" aca="1" ref="H851" ca="1">IF($I$1&lt;&gt;"y", "", IFERROR(INDEX(countrylistsize,MATCH(SMALL(NOT(countrylistsize="")*IF(ISNUMBER(countrylistsize),COUNTIF(countrylistsize,"&lt;="&amp;countrylistsize),COUNTIF(countrylistsize,"&lt;="&amp;countrylistsize)+SUM(ISNUMBER(countrylistsize))),ROWS(F$3:F851)+SUM(ISBLANK(countrylistsize))),NOT(countrylistsize="")*IF(ISNUMBER(countrylistsize),COUNTIF(countrylistsize,"&lt;="&amp;countrylistsize),COUNTIF(countrylistsize,"&lt;="&amp;countrylistsize)+SUM(ISNUMBER(countrylistsize))),0)), ""))</f>
        <v/>
      </c>
      <c r="I851" s="70"/>
      <c r="J851" s="67" t="str">
        <f t="array" aca="1" ref="J851" ca="1">IF($I$1&lt;&gt;"y", "", IFERROR(INDEX(admin1listsize,MATCH(SMALL(NOT(admin1listsize="")*IF(ISNUMBER(admin1listsize),COUNTIF(admin1listsize,"&lt;="&amp;admin1listsize),COUNTIF(admin1listsize,"&lt;="&amp;admin1listsize)+SUM(ISNUMBER(admin1listsize))),ROWS(D$3:D851)+SUM(ISBLANK(admin1listsize))),NOT(admin1listsize="")*IF(ISNUMBER(admin1listsize),COUNTIF(admin1listsize,"&lt;="&amp;admin1listsize),COUNTIF(admin1listsize,"&lt;="&amp;admin1listsize)+SUM(ISNUMBER(admin1listsize))),0)), ""))</f>
        <v/>
      </c>
      <c r="K851" s="71"/>
    </row>
    <row r="852" spans="1:11" s="1" customFormat="1" x14ac:dyDescent="0.25">
      <c r="A852" s="93" t="str">
        <f>IF($I$1&lt;&gt;"y", "", IF(ISBLANK(DATA!D853),"",IF(ISBLANK(DATA!K853),"NO DATA",DATA!K853)))</f>
        <v/>
      </c>
      <c r="B852" s="93" t="str">
        <f>IF($I$1&lt;&gt;"y", "",IF(ISBLANK(DATA!D853),"", IF(ISBLANK(DATA!L853),"NO DATA",DATA!L853)))</f>
        <v/>
      </c>
      <c r="C852" s="93" t="str">
        <f t="shared" si="41"/>
        <v/>
      </c>
      <c r="D852" s="93" t="str">
        <f>IF($I$1&lt;&gt;"y", "", IF(C853="", "", IFERROR(LOOKUP(2,1/(COUNTIF($D$2:D851,mergednames)=0),mergednames), "")))</f>
        <v/>
      </c>
      <c r="E852" s="93" t="str">
        <f t="shared" si="40"/>
        <v/>
      </c>
      <c r="F852" s="93" t="str">
        <f>IF($I$1&lt;&gt;"y", "", IF(A853="", "", IFERROR(LOOKUP(2,1/(COUNTIF($F$2:F851,get_country)=0),get_country), "")))</f>
        <v/>
      </c>
      <c r="G852" s="93" t="str">
        <f t="shared" si="39"/>
        <v/>
      </c>
      <c r="H852" s="67" t="str">
        <f t="array" aca="1" ref="H852" ca="1">IF($I$1&lt;&gt;"y", "", IFERROR(INDEX(countrylistsize,MATCH(SMALL(NOT(countrylistsize="")*IF(ISNUMBER(countrylistsize),COUNTIF(countrylistsize,"&lt;="&amp;countrylistsize),COUNTIF(countrylistsize,"&lt;="&amp;countrylistsize)+SUM(ISNUMBER(countrylistsize))),ROWS(F$3:F852)+SUM(ISBLANK(countrylistsize))),NOT(countrylistsize="")*IF(ISNUMBER(countrylistsize),COUNTIF(countrylistsize,"&lt;="&amp;countrylistsize),COUNTIF(countrylistsize,"&lt;="&amp;countrylistsize)+SUM(ISNUMBER(countrylistsize))),0)), ""))</f>
        <v/>
      </c>
      <c r="I852" s="70"/>
      <c r="J852" s="67" t="str">
        <f t="array" aca="1" ref="J852" ca="1">IF($I$1&lt;&gt;"y", "", IFERROR(INDEX(admin1listsize,MATCH(SMALL(NOT(admin1listsize="")*IF(ISNUMBER(admin1listsize),COUNTIF(admin1listsize,"&lt;="&amp;admin1listsize),COUNTIF(admin1listsize,"&lt;="&amp;admin1listsize)+SUM(ISNUMBER(admin1listsize))),ROWS(D$3:D852)+SUM(ISBLANK(admin1listsize))),NOT(admin1listsize="")*IF(ISNUMBER(admin1listsize),COUNTIF(admin1listsize,"&lt;="&amp;admin1listsize),COUNTIF(admin1listsize,"&lt;="&amp;admin1listsize)+SUM(ISNUMBER(admin1listsize))),0)), ""))</f>
        <v/>
      </c>
      <c r="K852" s="71"/>
    </row>
    <row r="853" spans="1:11" s="1" customFormat="1" x14ac:dyDescent="0.25">
      <c r="A853" s="93" t="str">
        <f>IF($I$1&lt;&gt;"y", "", IF(ISBLANK(DATA!D854),"",IF(ISBLANK(DATA!K854),"NO DATA",DATA!K854)))</f>
        <v/>
      </c>
      <c r="B853" s="93" t="str">
        <f>IF($I$1&lt;&gt;"y", "",IF(ISBLANK(DATA!D854),"", IF(ISBLANK(DATA!L854),"NO DATA",DATA!L854)))</f>
        <v/>
      </c>
      <c r="C853" s="93" t="str">
        <f t="shared" si="41"/>
        <v/>
      </c>
      <c r="D853" s="93" t="str">
        <f>IF($I$1&lt;&gt;"y", "", IF(C854="", "", IFERROR(LOOKUP(2,1/(COUNTIF($D$2:D852,mergednames)=0),mergednames), "")))</f>
        <v/>
      </c>
      <c r="E853" s="93" t="str">
        <f t="shared" si="40"/>
        <v/>
      </c>
      <c r="F853" s="93" t="str">
        <f>IF($I$1&lt;&gt;"y", "", IF(A854="", "", IFERROR(LOOKUP(2,1/(COUNTIF($F$2:F852,get_country)=0),get_country), "")))</f>
        <v/>
      </c>
      <c r="G853" s="93" t="str">
        <f t="shared" si="39"/>
        <v/>
      </c>
      <c r="H853" s="67" t="str">
        <f t="array" aca="1" ref="H853" ca="1">IF($I$1&lt;&gt;"y", "", IFERROR(INDEX(countrylistsize,MATCH(SMALL(NOT(countrylistsize="")*IF(ISNUMBER(countrylistsize),COUNTIF(countrylistsize,"&lt;="&amp;countrylistsize),COUNTIF(countrylistsize,"&lt;="&amp;countrylistsize)+SUM(ISNUMBER(countrylistsize))),ROWS(F$3:F853)+SUM(ISBLANK(countrylistsize))),NOT(countrylistsize="")*IF(ISNUMBER(countrylistsize),COUNTIF(countrylistsize,"&lt;="&amp;countrylistsize),COUNTIF(countrylistsize,"&lt;="&amp;countrylistsize)+SUM(ISNUMBER(countrylistsize))),0)), ""))</f>
        <v/>
      </c>
      <c r="I853" s="70"/>
      <c r="J853" s="67" t="str">
        <f t="array" aca="1" ref="J853" ca="1">IF($I$1&lt;&gt;"y", "", IFERROR(INDEX(admin1listsize,MATCH(SMALL(NOT(admin1listsize="")*IF(ISNUMBER(admin1listsize),COUNTIF(admin1listsize,"&lt;="&amp;admin1listsize),COUNTIF(admin1listsize,"&lt;="&amp;admin1listsize)+SUM(ISNUMBER(admin1listsize))),ROWS(D$3:D853)+SUM(ISBLANK(admin1listsize))),NOT(admin1listsize="")*IF(ISNUMBER(admin1listsize),COUNTIF(admin1listsize,"&lt;="&amp;admin1listsize),COUNTIF(admin1listsize,"&lt;="&amp;admin1listsize)+SUM(ISNUMBER(admin1listsize))),0)), ""))</f>
        <v/>
      </c>
      <c r="K853" s="71"/>
    </row>
    <row r="854" spans="1:11" s="1" customFormat="1" x14ac:dyDescent="0.25">
      <c r="A854" s="93" t="str">
        <f>IF($I$1&lt;&gt;"y", "", IF(ISBLANK(DATA!D855),"",IF(ISBLANK(DATA!K855),"NO DATA",DATA!K855)))</f>
        <v/>
      </c>
      <c r="B854" s="93" t="str">
        <f>IF($I$1&lt;&gt;"y", "",IF(ISBLANK(DATA!D855),"", IF(ISBLANK(DATA!L855),"NO DATA",DATA!L855)))</f>
        <v/>
      </c>
      <c r="C854" s="93" t="str">
        <f t="shared" si="41"/>
        <v/>
      </c>
      <c r="D854" s="93" t="str">
        <f>IF($I$1&lt;&gt;"y", "", IF(C855="", "", IFERROR(LOOKUP(2,1/(COUNTIF($D$2:D853,mergednames)=0),mergednames), "")))</f>
        <v/>
      </c>
      <c r="E854" s="93" t="str">
        <f t="shared" si="40"/>
        <v/>
      </c>
      <c r="F854" s="93" t="str">
        <f>IF($I$1&lt;&gt;"y", "", IF(A855="", "", IFERROR(LOOKUP(2,1/(COUNTIF($F$2:F853,get_country)=0),get_country), "")))</f>
        <v/>
      </c>
      <c r="G854" s="93" t="str">
        <f t="shared" si="39"/>
        <v/>
      </c>
      <c r="H854" s="67" t="str">
        <f t="array" aca="1" ref="H854" ca="1">IF($I$1&lt;&gt;"y", "", IFERROR(INDEX(countrylistsize,MATCH(SMALL(NOT(countrylistsize="")*IF(ISNUMBER(countrylistsize),COUNTIF(countrylistsize,"&lt;="&amp;countrylistsize),COUNTIF(countrylistsize,"&lt;="&amp;countrylistsize)+SUM(ISNUMBER(countrylistsize))),ROWS(F$3:F854)+SUM(ISBLANK(countrylistsize))),NOT(countrylistsize="")*IF(ISNUMBER(countrylistsize),COUNTIF(countrylistsize,"&lt;="&amp;countrylistsize),COUNTIF(countrylistsize,"&lt;="&amp;countrylistsize)+SUM(ISNUMBER(countrylistsize))),0)), ""))</f>
        <v/>
      </c>
      <c r="I854" s="70"/>
      <c r="J854" s="67" t="str">
        <f t="array" aca="1" ref="J854" ca="1">IF($I$1&lt;&gt;"y", "", IFERROR(INDEX(admin1listsize,MATCH(SMALL(NOT(admin1listsize="")*IF(ISNUMBER(admin1listsize),COUNTIF(admin1listsize,"&lt;="&amp;admin1listsize),COUNTIF(admin1listsize,"&lt;="&amp;admin1listsize)+SUM(ISNUMBER(admin1listsize))),ROWS(D$3:D854)+SUM(ISBLANK(admin1listsize))),NOT(admin1listsize="")*IF(ISNUMBER(admin1listsize),COUNTIF(admin1listsize,"&lt;="&amp;admin1listsize),COUNTIF(admin1listsize,"&lt;="&amp;admin1listsize)+SUM(ISNUMBER(admin1listsize))),0)), ""))</f>
        <v/>
      </c>
      <c r="K854" s="71"/>
    </row>
    <row r="855" spans="1:11" s="1" customFormat="1" x14ac:dyDescent="0.25">
      <c r="A855" s="93" t="str">
        <f>IF($I$1&lt;&gt;"y", "", IF(ISBLANK(DATA!D856),"",IF(ISBLANK(DATA!K856),"NO DATA",DATA!K856)))</f>
        <v/>
      </c>
      <c r="B855" s="93" t="str">
        <f>IF($I$1&lt;&gt;"y", "",IF(ISBLANK(DATA!D856),"", IF(ISBLANK(DATA!L856),"NO DATA",DATA!L856)))</f>
        <v/>
      </c>
      <c r="C855" s="93" t="str">
        <f t="shared" si="41"/>
        <v/>
      </c>
      <c r="D855" s="93" t="str">
        <f>IF($I$1&lt;&gt;"y", "", IF(C856="", "", IFERROR(LOOKUP(2,1/(COUNTIF($D$2:D854,mergednames)=0),mergednames), "")))</f>
        <v/>
      </c>
      <c r="E855" s="93" t="str">
        <f t="shared" si="40"/>
        <v/>
      </c>
      <c r="F855" s="93" t="str">
        <f>IF($I$1&lt;&gt;"y", "", IF(A856="", "", IFERROR(LOOKUP(2,1/(COUNTIF($F$2:F854,get_country)=0),get_country), "")))</f>
        <v/>
      </c>
      <c r="G855" s="93" t="str">
        <f t="shared" si="39"/>
        <v/>
      </c>
      <c r="H855" s="67" t="str">
        <f t="array" aca="1" ref="H855" ca="1">IF($I$1&lt;&gt;"y", "", IFERROR(INDEX(countrylistsize,MATCH(SMALL(NOT(countrylistsize="")*IF(ISNUMBER(countrylistsize),COUNTIF(countrylistsize,"&lt;="&amp;countrylistsize),COUNTIF(countrylistsize,"&lt;="&amp;countrylistsize)+SUM(ISNUMBER(countrylistsize))),ROWS(F$3:F855)+SUM(ISBLANK(countrylistsize))),NOT(countrylistsize="")*IF(ISNUMBER(countrylistsize),COUNTIF(countrylistsize,"&lt;="&amp;countrylistsize),COUNTIF(countrylistsize,"&lt;="&amp;countrylistsize)+SUM(ISNUMBER(countrylistsize))),0)), ""))</f>
        <v/>
      </c>
      <c r="I855" s="70"/>
      <c r="J855" s="67" t="str">
        <f t="array" aca="1" ref="J855" ca="1">IF($I$1&lt;&gt;"y", "", IFERROR(INDEX(admin1listsize,MATCH(SMALL(NOT(admin1listsize="")*IF(ISNUMBER(admin1listsize),COUNTIF(admin1listsize,"&lt;="&amp;admin1listsize),COUNTIF(admin1listsize,"&lt;="&amp;admin1listsize)+SUM(ISNUMBER(admin1listsize))),ROWS(D$3:D855)+SUM(ISBLANK(admin1listsize))),NOT(admin1listsize="")*IF(ISNUMBER(admin1listsize),COUNTIF(admin1listsize,"&lt;="&amp;admin1listsize),COUNTIF(admin1listsize,"&lt;="&amp;admin1listsize)+SUM(ISNUMBER(admin1listsize))),0)), ""))</f>
        <v/>
      </c>
      <c r="K855" s="71"/>
    </row>
    <row r="856" spans="1:11" s="1" customFormat="1" x14ac:dyDescent="0.25">
      <c r="A856" s="93" t="str">
        <f>IF($I$1&lt;&gt;"y", "", IF(ISBLANK(DATA!D857),"",IF(ISBLANK(DATA!K857),"NO DATA",DATA!K857)))</f>
        <v/>
      </c>
      <c r="B856" s="93" t="str">
        <f>IF($I$1&lt;&gt;"y", "",IF(ISBLANK(DATA!D857),"", IF(ISBLANK(DATA!L857),"NO DATA",DATA!L857)))</f>
        <v/>
      </c>
      <c r="C856" s="93" t="str">
        <f t="shared" si="41"/>
        <v/>
      </c>
      <c r="D856" s="93" t="str">
        <f>IF($I$1&lt;&gt;"y", "", IF(C857="", "", IFERROR(LOOKUP(2,1/(COUNTIF($D$2:D855,mergednames)=0),mergednames), "")))</f>
        <v/>
      </c>
      <c r="E856" s="93" t="str">
        <f t="shared" si="40"/>
        <v/>
      </c>
      <c r="F856" s="93" t="str">
        <f>IF($I$1&lt;&gt;"y", "", IF(A857="", "", IFERROR(LOOKUP(2,1/(COUNTIF($F$2:F855,get_country)=0),get_country), "")))</f>
        <v/>
      </c>
      <c r="G856" s="93" t="str">
        <f t="shared" si="39"/>
        <v/>
      </c>
      <c r="H856" s="67" t="str">
        <f t="array" aca="1" ref="H856" ca="1">IF($I$1&lt;&gt;"y", "", IFERROR(INDEX(countrylistsize,MATCH(SMALL(NOT(countrylistsize="")*IF(ISNUMBER(countrylistsize),COUNTIF(countrylistsize,"&lt;="&amp;countrylistsize),COUNTIF(countrylistsize,"&lt;="&amp;countrylistsize)+SUM(ISNUMBER(countrylistsize))),ROWS(F$3:F856)+SUM(ISBLANK(countrylistsize))),NOT(countrylistsize="")*IF(ISNUMBER(countrylistsize),COUNTIF(countrylistsize,"&lt;="&amp;countrylistsize),COUNTIF(countrylistsize,"&lt;="&amp;countrylistsize)+SUM(ISNUMBER(countrylistsize))),0)), ""))</f>
        <v/>
      </c>
      <c r="I856" s="70"/>
      <c r="J856" s="67" t="str">
        <f t="array" aca="1" ref="J856" ca="1">IF($I$1&lt;&gt;"y", "", IFERROR(INDEX(admin1listsize,MATCH(SMALL(NOT(admin1listsize="")*IF(ISNUMBER(admin1listsize),COUNTIF(admin1listsize,"&lt;="&amp;admin1listsize),COUNTIF(admin1listsize,"&lt;="&amp;admin1listsize)+SUM(ISNUMBER(admin1listsize))),ROWS(D$3:D856)+SUM(ISBLANK(admin1listsize))),NOT(admin1listsize="")*IF(ISNUMBER(admin1listsize),COUNTIF(admin1listsize,"&lt;="&amp;admin1listsize),COUNTIF(admin1listsize,"&lt;="&amp;admin1listsize)+SUM(ISNUMBER(admin1listsize))),0)), ""))</f>
        <v/>
      </c>
      <c r="K856" s="71"/>
    </row>
    <row r="857" spans="1:11" s="1" customFormat="1" x14ac:dyDescent="0.25">
      <c r="A857" s="93" t="str">
        <f>IF($I$1&lt;&gt;"y", "", IF(ISBLANK(DATA!D858),"",IF(ISBLANK(DATA!K858),"NO DATA",DATA!K858)))</f>
        <v/>
      </c>
      <c r="B857" s="93" t="str">
        <f>IF($I$1&lt;&gt;"y", "",IF(ISBLANK(DATA!D858),"", IF(ISBLANK(DATA!L858),"NO DATA",DATA!L858)))</f>
        <v/>
      </c>
      <c r="C857" s="93" t="str">
        <f t="shared" si="41"/>
        <v/>
      </c>
      <c r="D857" s="93" t="str">
        <f>IF($I$1&lt;&gt;"y", "", IF(C858="", "", IFERROR(LOOKUP(2,1/(COUNTIF($D$2:D856,mergednames)=0),mergednames), "")))</f>
        <v/>
      </c>
      <c r="E857" s="93" t="str">
        <f t="shared" si="40"/>
        <v/>
      </c>
      <c r="F857" s="93" t="str">
        <f>IF($I$1&lt;&gt;"y", "", IF(A858="", "", IFERROR(LOOKUP(2,1/(COUNTIF($F$2:F856,get_country)=0),get_country), "")))</f>
        <v/>
      </c>
      <c r="G857" s="93" t="str">
        <f t="shared" si="39"/>
        <v/>
      </c>
      <c r="H857" s="67" t="str">
        <f t="array" aca="1" ref="H857" ca="1">IF($I$1&lt;&gt;"y", "", IFERROR(INDEX(countrylistsize,MATCH(SMALL(NOT(countrylistsize="")*IF(ISNUMBER(countrylistsize),COUNTIF(countrylistsize,"&lt;="&amp;countrylistsize),COUNTIF(countrylistsize,"&lt;="&amp;countrylistsize)+SUM(ISNUMBER(countrylistsize))),ROWS(F$3:F857)+SUM(ISBLANK(countrylistsize))),NOT(countrylistsize="")*IF(ISNUMBER(countrylistsize),COUNTIF(countrylistsize,"&lt;="&amp;countrylistsize),COUNTIF(countrylistsize,"&lt;="&amp;countrylistsize)+SUM(ISNUMBER(countrylistsize))),0)), ""))</f>
        <v/>
      </c>
      <c r="I857" s="70"/>
      <c r="J857" s="67" t="str">
        <f t="array" aca="1" ref="J857" ca="1">IF($I$1&lt;&gt;"y", "", IFERROR(INDEX(admin1listsize,MATCH(SMALL(NOT(admin1listsize="")*IF(ISNUMBER(admin1listsize),COUNTIF(admin1listsize,"&lt;="&amp;admin1listsize),COUNTIF(admin1listsize,"&lt;="&amp;admin1listsize)+SUM(ISNUMBER(admin1listsize))),ROWS(D$3:D857)+SUM(ISBLANK(admin1listsize))),NOT(admin1listsize="")*IF(ISNUMBER(admin1listsize),COUNTIF(admin1listsize,"&lt;="&amp;admin1listsize),COUNTIF(admin1listsize,"&lt;="&amp;admin1listsize)+SUM(ISNUMBER(admin1listsize))),0)), ""))</f>
        <v/>
      </c>
      <c r="K857" s="71"/>
    </row>
    <row r="858" spans="1:11" s="1" customFormat="1" x14ac:dyDescent="0.25">
      <c r="A858" s="93" t="str">
        <f>IF($I$1&lt;&gt;"y", "", IF(ISBLANK(DATA!D859),"",IF(ISBLANK(DATA!K859),"NO DATA",DATA!K859)))</f>
        <v/>
      </c>
      <c r="B858" s="93" t="str">
        <f>IF($I$1&lt;&gt;"y", "",IF(ISBLANK(DATA!D859),"", IF(ISBLANK(DATA!L859),"NO DATA",DATA!L859)))</f>
        <v/>
      </c>
      <c r="C858" s="93" t="str">
        <f t="shared" si="41"/>
        <v/>
      </c>
      <c r="D858" s="93" t="str">
        <f>IF($I$1&lt;&gt;"y", "", IF(C859="", "", IFERROR(LOOKUP(2,1/(COUNTIF($D$2:D857,mergednames)=0),mergednames), "")))</f>
        <v/>
      </c>
      <c r="E858" s="93" t="str">
        <f t="shared" si="40"/>
        <v/>
      </c>
      <c r="F858" s="93" t="str">
        <f>IF($I$1&lt;&gt;"y", "", IF(A859="", "", IFERROR(LOOKUP(2,1/(COUNTIF($F$2:F857,get_country)=0),get_country), "")))</f>
        <v/>
      </c>
      <c r="G858" s="93" t="str">
        <f t="shared" si="39"/>
        <v/>
      </c>
      <c r="H858" s="67" t="str">
        <f t="array" aca="1" ref="H858" ca="1">IF($I$1&lt;&gt;"y", "", IFERROR(INDEX(countrylistsize,MATCH(SMALL(NOT(countrylistsize="")*IF(ISNUMBER(countrylistsize),COUNTIF(countrylistsize,"&lt;="&amp;countrylistsize),COUNTIF(countrylistsize,"&lt;="&amp;countrylistsize)+SUM(ISNUMBER(countrylistsize))),ROWS(F$3:F858)+SUM(ISBLANK(countrylistsize))),NOT(countrylistsize="")*IF(ISNUMBER(countrylistsize),COUNTIF(countrylistsize,"&lt;="&amp;countrylistsize),COUNTIF(countrylistsize,"&lt;="&amp;countrylistsize)+SUM(ISNUMBER(countrylistsize))),0)), ""))</f>
        <v/>
      </c>
      <c r="I858" s="70"/>
      <c r="J858" s="67" t="str">
        <f t="array" aca="1" ref="J858" ca="1">IF($I$1&lt;&gt;"y", "", IFERROR(INDEX(admin1listsize,MATCH(SMALL(NOT(admin1listsize="")*IF(ISNUMBER(admin1listsize),COUNTIF(admin1listsize,"&lt;="&amp;admin1listsize),COUNTIF(admin1listsize,"&lt;="&amp;admin1listsize)+SUM(ISNUMBER(admin1listsize))),ROWS(D$3:D858)+SUM(ISBLANK(admin1listsize))),NOT(admin1listsize="")*IF(ISNUMBER(admin1listsize),COUNTIF(admin1listsize,"&lt;="&amp;admin1listsize),COUNTIF(admin1listsize,"&lt;="&amp;admin1listsize)+SUM(ISNUMBER(admin1listsize))),0)), ""))</f>
        <v/>
      </c>
      <c r="K858" s="71"/>
    </row>
    <row r="859" spans="1:11" s="1" customFormat="1" x14ac:dyDescent="0.25">
      <c r="A859" s="93" t="str">
        <f>IF($I$1&lt;&gt;"y", "", IF(ISBLANK(DATA!D860),"",IF(ISBLANK(DATA!K860),"NO DATA",DATA!K860)))</f>
        <v/>
      </c>
      <c r="B859" s="93" t="str">
        <f>IF($I$1&lt;&gt;"y", "",IF(ISBLANK(DATA!D860),"", IF(ISBLANK(DATA!L860),"NO DATA",DATA!L860)))</f>
        <v/>
      </c>
      <c r="C859" s="93" t="str">
        <f t="shared" si="41"/>
        <v/>
      </c>
      <c r="D859" s="93" t="str">
        <f>IF($I$1&lt;&gt;"y", "", IF(C860="", "", IFERROR(LOOKUP(2,1/(COUNTIF($D$2:D858,mergednames)=0),mergednames), "")))</f>
        <v/>
      </c>
      <c r="E859" s="93" t="str">
        <f t="shared" si="40"/>
        <v/>
      </c>
      <c r="F859" s="93" t="str">
        <f>IF($I$1&lt;&gt;"y", "", IF(A860="", "", IFERROR(LOOKUP(2,1/(COUNTIF($F$2:F858,get_country)=0),get_country), "")))</f>
        <v/>
      </c>
      <c r="G859" s="93" t="str">
        <f t="shared" si="39"/>
        <v/>
      </c>
      <c r="H859" s="67" t="str">
        <f t="array" aca="1" ref="H859" ca="1">IF($I$1&lt;&gt;"y", "", IFERROR(INDEX(countrylistsize,MATCH(SMALL(NOT(countrylistsize="")*IF(ISNUMBER(countrylistsize),COUNTIF(countrylistsize,"&lt;="&amp;countrylistsize),COUNTIF(countrylistsize,"&lt;="&amp;countrylistsize)+SUM(ISNUMBER(countrylistsize))),ROWS(F$3:F859)+SUM(ISBLANK(countrylistsize))),NOT(countrylistsize="")*IF(ISNUMBER(countrylistsize),COUNTIF(countrylistsize,"&lt;="&amp;countrylistsize),COUNTIF(countrylistsize,"&lt;="&amp;countrylistsize)+SUM(ISNUMBER(countrylistsize))),0)), ""))</f>
        <v/>
      </c>
      <c r="I859" s="70"/>
      <c r="J859" s="67" t="str">
        <f t="array" aca="1" ref="J859" ca="1">IF($I$1&lt;&gt;"y", "", IFERROR(INDEX(admin1listsize,MATCH(SMALL(NOT(admin1listsize="")*IF(ISNUMBER(admin1listsize),COUNTIF(admin1listsize,"&lt;="&amp;admin1listsize),COUNTIF(admin1listsize,"&lt;="&amp;admin1listsize)+SUM(ISNUMBER(admin1listsize))),ROWS(D$3:D859)+SUM(ISBLANK(admin1listsize))),NOT(admin1listsize="")*IF(ISNUMBER(admin1listsize),COUNTIF(admin1listsize,"&lt;="&amp;admin1listsize),COUNTIF(admin1listsize,"&lt;="&amp;admin1listsize)+SUM(ISNUMBER(admin1listsize))),0)), ""))</f>
        <v/>
      </c>
      <c r="K859" s="71"/>
    </row>
    <row r="860" spans="1:11" s="1" customFormat="1" x14ac:dyDescent="0.25">
      <c r="A860" s="93" t="str">
        <f>IF($I$1&lt;&gt;"y", "", IF(ISBLANK(DATA!D861),"",IF(ISBLANK(DATA!K861),"NO DATA",DATA!K861)))</f>
        <v/>
      </c>
      <c r="B860" s="93" t="str">
        <f>IF($I$1&lt;&gt;"y", "",IF(ISBLANK(DATA!D861),"", IF(ISBLANK(DATA!L861),"NO DATA",DATA!L861)))</f>
        <v/>
      </c>
      <c r="C860" s="93" t="str">
        <f t="shared" si="41"/>
        <v/>
      </c>
      <c r="D860" s="93" t="str">
        <f>IF($I$1&lt;&gt;"y", "", IF(C861="", "", IFERROR(LOOKUP(2,1/(COUNTIF($D$2:D859,mergednames)=0),mergednames), "")))</f>
        <v/>
      </c>
      <c r="E860" s="93" t="str">
        <f t="shared" si="40"/>
        <v/>
      </c>
      <c r="F860" s="93" t="str">
        <f>IF($I$1&lt;&gt;"y", "", IF(A861="", "", IFERROR(LOOKUP(2,1/(COUNTIF($F$2:F859,get_country)=0),get_country), "")))</f>
        <v/>
      </c>
      <c r="G860" s="93" t="str">
        <f t="shared" si="39"/>
        <v/>
      </c>
      <c r="H860" s="67" t="str">
        <f t="array" aca="1" ref="H860" ca="1">IF($I$1&lt;&gt;"y", "", IFERROR(INDEX(countrylistsize,MATCH(SMALL(NOT(countrylistsize="")*IF(ISNUMBER(countrylistsize),COUNTIF(countrylistsize,"&lt;="&amp;countrylistsize),COUNTIF(countrylistsize,"&lt;="&amp;countrylistsize)+SUM(ISNUMBER(countrylistsize))),ROWS(F$3:F860)+SUM(ISBLANK(countrylistsize))),NOT(countrylistsize="")*IF(ISNUMBER(countrylistsize),COUNTIF(countrylistsize,"&lt;="&amp;countrylistsize),COUNTIF(countrylistsize,"&lt;="&amp;countrylistsize)+SUM(ISNUMBER(countrylistsize))),0)), ""))</f>
        <v/>
      </c>
      <c r="I860" s="70"/>
      <c r="J860" s="67" t="str">
        <f t="array" aca="1" ref="J860" ca="1">IF($I$1&lt;&gt;"y", "", IFERROR(INDEX(admin1listsize,MATCH(SMALL(NOT(admin1listsize="")*IF(ISNUMBER(admin1listsize),COUNTIF(admin1listsize,"&lt;="&amp;admin1listsize),COUNTIF(admin1listsize,"&lt;="&amp;admin1listsize)+SUM(ISNUMBER(admin1listsize))),ROWS(D$3:D860)+SUM(ISBLANK(admin1listsize))),NOT(admin1listsize="")*IF(ISNUMBER(admin1listsize),COUNTIF(admin1listsize,"&lt;="&amp;admin1listsize),COUNTIF(admin1listsize,"&lt;="&amp;admin1listsize)+SUM(ISNUMBER(admin1listsize))),0)), ""))</f>
        <v/>
      </c>
      <c r="K860" s="71"/>
    </row>
    <row r="861" spans="1:11" s="1" customFormat="1" x14ac:dyDescent="0.25">
      <c r="A861" s="93" t="str">
        <f>IF($I$1&lt;&gt;"y", "", IF(ISBLANK(DATA!D862),"",IF(ISBLANK(DATA!K862),"NO DATA",DATA!K862)))</f>
        <v/>
      </c>
      <c r="B861" s="93" t="str">
        <f>IF($I$1&lt;&gt;"y", "",IF(ISBLANK(DATA!D862),"", IF(ISBLANK(DATA!L862),"NO DATA",DATA!L862)))</f>
        <v/>
      </c>
      <c r="C861" s="93" t="str">
        <f t="shared" si="41"/>
        <v/>
      </c>
      <c r="D861" s="93" t="str">
        <f>IF($I$1&lt;&gt;"y", "", IF(C862="", "", IFERROR(LOOKUP(2,1/(COUNTIF($D$2:D860,mergednames)=0),mergednames), "")))</f>
        <v/>
      </c>
      <c r="E861" s="93" t="str">
        <f t="shared" si="40"/>
        <v/>
      </c>
      <c r="F861" s="93" t="str">
        <f>IF($I$1&lt;&gt;"y", "", IF(A862="", "", IFERROR(LOOKUP(2,1/(COUNTIF($F$2:F860,get_country)=0),get_country), "")))</f>
        <v/>
      </c>
      <c r="G861" s="93" t="str">
        <f t="shared" si="39"/>
        <v/>
      </c>
      <c r="H861" s="67" t="str">
        <f t="array" aca="1" ref="H861" ca="1">IF($I$1&lt;&gt;"y", "", IFERROR(INDEX(countrylistsize,MATCH(SMALL(NOT(countrylistsize="")*IF(ISNUMBER(countrylistsize),COUNTIF(countrylistsize,"&lt;="&amp;countrylistsize),COUNTIF(countrylistsize,"&lt;="&amp;countrylistsize)+SUM(ISNUMBER(countrylistsize))),ROWS(F$3:F861)+SUM(ISBLANK(countrylistsize))),NOT(countrylistsize="")*IF(ISNUMBER(countrylistsize),COUNTIF(countrylistsize,"&lt;="&amp;countrylistsize),COUNTIF(countrylistsize,"&lt;="&amp;countrylistsize)+SUM(ISNUMBER(countrylistsize))),0)), ""))</f>
        <v/>
      </c>
      <c r="I861" s="70"/>
      <c r="J861" s="67" t="str">
        <f t="array" aca="1" ref="J861" ca="1">IF($I$1&lt;&gt;"y", "", IFERROR(INDEX(admin1listsize,MATCH(SMALL(NOT(admin1listsize="")*IF(ISNUMBER(admin1listsize),COUNTIF(admin1listsize,"&lt;="&amp;admin1listsize),COUNTIF(admin1listsize,"&lt;="&amp;admin1listsize)+SUM(ISNUMBER(admin1listsize))),ROWS(D$3:D861)+SUM(ISBLANK(admin1listsize))),NOT(admin1listsize="")*IF(ISNUMBER(admin1listsize),COUNTIF(admin1listsize,"&lt;="&amp;admin1listsize),COUNTIF(admin1listsize,"&lt;="&amp;admin1listsize)+SUM(ISNUMBER(admin1listsize))),0)), ""))</f>
        <v/>
      </c>
      <c r="K861" s="71"/>
    </row>
    <row r="862" spans="1:11" s="1" customFormat="1" x14ac:dyDescent="0.25">
      <c r="A862" s="93" t="str">
        <f>IF($I$1&lt;&gt;"y", "", IF(ISBLANK(DATA!D863),"",IF(ISBLANK(DATA!K863),"NO DATA",DATA!K863)))</f>
        <v/>
      </c>
      <c r="B862" s="93" t="str">
        <f>IF($I$1&lt;&gt;"y", "",IF(ISBLANK(DATA!D863),"", IF(ISBLANK(DATA!L863),"NO DATA",DATA!L863)))</f>
        <v/>
      </c>
      <c r="C862" s="93" t="str">
        <f t="shared" si="41"/>
        <v/>
      </c>
      <c r="D862" s="93" t="str">
        <f>IF($I$1&lt;&gt;"y", "", IF(C863="", "", IFERROR(LOOKUP(2,1/(COUNTIF($D$2:D861,mergednames)=0),mergednames), "")))</f>
        <v/>
      </c>
      <c r="E862" s="93" t="str">
        <f t="shared" si="40"/>
        <v/>
      </c>
      <c r="F862" s="93" t="str">
        <f>IF($I$1&lt;&gt;"y", "", IF(A863="", "", IFERROR(LOOKUP(2,1/(COUNTIF($F$2:F861,get_country)=0),get_country), "")))</f>
        <v/>
      </c>
      <c r="G862" s="93" t="str">
        <f t="shared" si="39"/>
        <v/>
      </c>
      <c r="H862" s="67" t="str">
        <f t="array" aca="1" ref="H862" ca="1">IF($I$1&lt;&gt;"y", "", IFERROR(INDEX(countrylistsize,MATCH(SMALL(NOT(countrylistsize="")*IF(ISNUMBER(countrylistsize),COUNTIF(countrylistsize,"&lt;="&amp;countrylistsize),COUNTIF(countrylistsize,"&lt;="&amp;countrylistsize)+SUM(ISNUMBER(countrylistsize))),ROWS(F$3:F862)+SUM(ISBLANK(countrylistsize))),NOT(countrylistsize="")*IF(ISNUMBER(countrylistsize),COUNTIF(countrylistsize,"&lt;="&amp;countrylistsize),COUNTIF(countrylistsize,"&lt;="&amp;countrylistsize)+SUM(ISNUMBER(countrylistsize))),0)), ""))</f>
        <v/>
      </c>
      <c r="I862" s="70"/>
      <c r="J862" s="67" t="str">
        <f t="array" aca="1" ref="J862" ca="1">IF($I$1&lt;&gt;"y", "", IFERROR(INDEX(admin1listsize,MATCH(SMALL(NOT(admin1listsize="")*IF(ISNUMBER(admin1listsize),COUNTIF(admin1listsize,"&lt;="&amp;admin1listsize),COUNTIF(admin1listsize,"&lt;="&amp;admin1listsize)+SUM(ISNUMBER(admin1listsize))),ROWS(D$3:D862)+SUM(ISBLANK(admin1listsize))),NOT(admin1listsize="")*IF(ISNUMBER(admin1listsize),COUNTIF(admin1listsize,"&lt;="&amp;admin1listsize),COUNTIF(admin1listsize,"&lt;="&amp;admin1listsize)+SUM(ISNUMBER(admin1listsize))),0)), ""))</f>
        <v/>
      </c>
      <c r="K862" s="71"/>
    </row>
    <row r="863" spans="1:11" s="1" customFormat="1" x14ac:dyDescent="0.25">
      <c r="A863" s="93" t="str">
        <f>IF($I$1&lt;&gt;"y", "", IF(ISBLANK(DATA!D864),"",IF(ISBLANK(DATA!K864),"NO DATA",DATA!K864)))</f>
        <v/>
      </c>
      <c r="B863" s="93" t="str">
        <f>IF($I$1&lt;&gt;"y", "",IF(ISBLANK(DATA!D864),"", IF(ISBLANK(DATA!L864),"NO DATA",DATA!L864)))</f>
        <v/>
      </c>
      <c r="C863" s="93" t="str">
        <f t="shared" si="41"/>
        <v/>
      </c>
      <c r="D863" s="93" t="str">
        <f>IF($I$1&lt;&gt;"y", "", IF(C864="", "", IFERROR(LOOKUP(2,1/(COUNTIF($D$2:D862,mergednames)=0),mergednames), "")))</f>
        <v/>
      </c>
      <c r="E863" s="93" t="str">
        <f t="shared" si="40"/>
        <v/>
      </c>
      <c r="F863" s="93" t="str">
        <f>IF($I$1&lt;&gt;"y", "", IF(A864="", "", IFERROR(LOOKUP(2,1/(COUNTIF($F$2:F862,get_country)=0),get_country), "")))</f>
        <v/>
      </c>
      <c r="G863" s="93" t="str">
        <f t="shared" si="39"/>
        <v/>
      </c>
      <c r="H863" s="67" t="str">
        <f t="array" aca="1" ref="H863" ca="1">IF($I$1&lt;&gt;"y", "", IFERROR(INDEX(countrylistsize,MATCH(SMALL(NOT(countrylistsize="")*IF(ISNUMBER(countrylistsize),COUNTIF(countrylistsize,"&lt;="&amp;countrylistsize),COUNTIF(countrylistsize,"&lt;="&amp;countrylistsize)+SUM(ISNUMBER(countrylistsize))),ROWS(F$3:F863)+SUM(ISBLANK(countrylistsize))),NOT(countrylistsize="")*IF(ISNUMBER(countrylistsize),COUNTIF(countrylistsize,"&lt;="&amp;countrylistsize),COUNTIF(countrylistsize,"&lt;="&amp;countrylistsize)+SUM(ISNUMBER(countrylistsize))),0)), ""))</f>
        <v/>
      </c>
      <c r="I863" s="70"/>
      <c r="J863" s="67" t="str">
        <f t="array" aca="1" ref="J863" ca="1">IF($I$1&lt;&gt;"y", "", IFERROR(INDEX(admin1listsize,MATCH(SMALL(NOT(admin1listsize="")*IF(ISNUMBER(admin1listsize),COUNTIF(admin1listsize,"&lt;="&amp;admin1listsize),COUNTIF(admin1listsize,"&lt;="&amp;admin1listsize)+SUM(ISNUMBER(admin1listsize))),ROWS(D$3:D863)+SUM(ISBLANK(admin1listsize))),NOT(admin1listsize="")*IF(ISNUMBER(admin1listsize),COUNTIF(admin1listsize,"&lt;="&amp;admin1listsize),COUNTIF(admin1listsize,"&lt;="&amp;admin1listsize)+SUM(ISNUMBER(admin1listsize))),0)), ""))</f>
        <v/>
      </c>
      <c r="K863" s="71"/>
    </row>
    <row r="864" spans="1:11" s="1" customFormat="1" x14ac:dyDescent="0.25">
      <c r="A864" s="93" t="str">
        <f>IF($I$1&lt;&gt;"y", "", IF(ISBLANK(DATA!D865),"",IF(ISBLANK(DATA!K865),"NO DATA",DATA!K865)))</f>
        <v/>
      </c>
      <c r="B864" s="93" t="str">
        <f>IF($I$1&lt;&gt;"y", "",IF(ISBLANK(DATA!D865),"", IF(ISBLANK(DATA!L865),"NO DATA",DATA!L865)))</f>
        <v/>
      </c>
      <c r="C864" s="93" t="str">
        <f t="shared" si="41"/>
        <v/>
      </c>
      <c r="D864" s="93" t="str">
        <f>IF($I$1&lt;&gt;"y", "", IF(C865="", "", IFERROR(LOOKUP(2,1/(COUNTIF($D$2:D863,mergednames)=0),mergednames), "")))</f>
        <v/>
      </c>
      <c r="E864" s="93" t="str">
        <f t="shared" si="40"/>
        <v/>
      </c>
      <c r="F864" s="93" t="str">
        <f>IF($I$1&lt;&gt;"y", "", IF(A865="", "", IFERROR(LOOKUP(2,1/(COUNTIF($F$2:F863,get_country)=0),get_country), "")))</f>
        <v/>
      </c>
      <c r="G864" s="93" t="str">
        <f t="shared" si="39"/>
        <v/>
      </c>
      <c r="H864" s="67" t="str">
        <f t="array" aca="1" ref="H864" ca="1">IF($I$1&lt;&gt;"y", "", IFERROR(INDEX(countrylistsize,MATCH(SMALL(NOT(countrylistsize="")*IF(ISNUMBER(countrylistsize),COUNTIF(countrylistsize,"&lt;="&amp;countrylistsize),COUNTIF(countrylistsize,"&lt;="&amp;countrylistsize)+SUM(ISNUMBER(countrylistsize))),ROWS(F$3:F864)+SUM(ISBLANK(countrylistsize))),NOT(countrylistsize="")*IF(ISNUMBER(countrylistsize),COUNTIF(countrylistsize,"&lt;="&amp;countrylistsize),COUNTIF(countrylistsize,"&lt;="&amp;countrylistsize)+SUM(ISNUMBER(countrylistsize))),0)), ""))</f>
        <v/>
      </c>
      <c r="I864" s="70"/>
      <c r="J864" s="67" t="str">
        <f t="array" aca="1" ref="J864" ca="1">IF($I$1&lt;&gt;"y", "", IFERROR(INDEX(admin1listsize,MATCH(SMALL(NOT(admin1listsize="")*IF(ISNUMBER(admin1listsize),COUNTIF(admin1listsize,"&lt;="&amp;admin1listsize),COUNTIF(admin1listsize,"&lt;="&amp;admin1listsize)+SUM(ISNUMBER(admin1listsize))),ROWS(D$3:D864)+SUM(ISBLANK(admin1listsize))),NOT(admin1listsize="")*IF(ISNUMBER(admin1listsize),COUNTIF(admin1listsize,"&lt;="&amp;admin1listsize),COUNTIF(admin1listsize,"&lt;="&amp;admin1listsize)+SUM(ISNUMBER(admin1listsize))),0)), ""))</f>
        <v/>
      </c>
      <c r="K864" s="71"/>
    </row>
    <row r="865" spans="1:11" s="1" customFormat="1" x14ac:dyDescent="0.25">
      <c r="A865" s="93" t="str">
        <f>IF($I$1&lt;&gt;"y", "", IF(ISBLANK(DATA!D866),"",IF(ISBLANK(DATA!K866),"NO DATA",DATA!K866)))</f>
        <v/>
      </c>
      <c r="B865" s="93" t="str">
        <f>IF($I$1&lt;&gt;"y", "",IF(ISBLANK(DATA!D866),"", IF(ISBLANK(DATA!L866),"NO DATA",DATA!L866)))</f>
        <v/>
      </c>
      <c r="C865" s="93" t="str">
        <f t="shared" si="41"/>
        <v/>
      </c>
      <c r="D865" s="93" t="str">
        <f>IF($I$1&lt;&gt;"y", "", IF(C866="", "", IFERROR(LOOKUP(2,1/(COUNTIF($D$2:D864,mergednames)=0),mergednames), "")))</f>
        <v/>
      </c>
      <c r="E865" s="93" t="str">
        <f t="shared" si="40"/>
        <v/>
      </c>
      <c r="F865" s="93" t="str">
        <f>IF($I$1&lt;&gt;"y", "", IF(A866="", "", IFERROR(LOOKUP(2,1/(COUNTIF($F$2:F864,get_country)=0),get_country), "")))</f>
        <v/>
      </c>
      <c r="G865" s="93" t="str">
        <f t="shared" si="39"/>
        <v/>
      </c>
      <c r="H865" s="67" t="str">
        <f t="array" aca="1" ref="H865" ca="1">IF($I$1&lt;&gt;"y", "", IFERROR(INDEX(countrylistsize,MATCH(SMALL(NOT(countrylistsize="")*IF(ISNUMBER(countrylistsize),COUNTIF(countrylistsize,"&lt;="&amp;countrylistsize),COUNTIF(countrylistsize,"&lt;="&amp;countrylistsize)+SUM(ISNUMBER(countrylistsize))),ROWS(F$3:F865)+SUM(ISBLANK(countrylistsize))),NOT(countrylistsize="")*IF(ISNUMBER(countrylistsize),COUNTIF(countrylistsize,"&lt;="&amp;countrylistsize),COUNTIF(countrylistsize,"&lt;="&amp;countrylistsize)+SUM(ISNUMBER(countrylistsize))),0)), ""))</f>
        <v/>
      </c>
      <c r="I865" s="70"/>
      <c r="J865" s="67" t="str">
        <f t="array" aca="1" ref="J865" ca="1">IF($I$1&lt;&gt;"y", "", IFERROR(INDEX(admin1listsize,MATCH(SMALL(NOT(admin1listsize="")*IF(ISNUMBER(admin1listsize),COUNTIF(admin1listsize,"&lt;="&amp;admin1listsize),COUNTIF(admin1listsize,"&lt;="&amp;admin1listsize)+SUM(ISNUMBER(admin1listsize))),ROWS(D$3:D865)+SUM(ISBLANK(admin1listsize))),NOT(admin1listsize="")*IF(ISNUMBER(admin1listsize),COUNTIF(admin1listsize,"&lt;="&amp;admin1listsize),COUNTIF(admin1listsize,"&lt;="&amp;admin1listsize)+SUM(ISNUMBER(admin1listsize))),0)), ""))</f>
        <v/>
      </c>
      <c r="K865" s="71"/>
    </row>
    <row r="866" spans="1:11" s="1" customFormat="1" x14ac:dyDescent="0.25">
      <c r="A866" s="93" t="str">
        <f>IF($I$1&lt;&gt;"y", "", IF(ISBLANK(DATA!D867),"",IF(ISBLANK(DATA!K867),"NO DATA",DATA!K867)))</f>
        <v/>
      </c>
      <c r="B866" s="93" t="str">
        <f>IF($I$1&lt;&gt;"y", "",IF(ISBLANK(DATA!D867),"", IF(ISBLANK(DATA!L867),"NO DATA",DATA!L867)))</f>
        <v/>
      </c>
      <c r="C866" s="93" t="str">
        <f t="shared" si="41"/>
        <v/>
      </c>
      <c r="D866" s="93" t="str">
        <f>IF($I$1&lt;&gt;"y", "", IF(C867="", "", IFERROR(LOOKUP(2,1/(COUNTIF($D$2:D865,mergednames)=0),mergednames), "")))</f>
        <v/>
      </c>
      <c r="E866" s="93" t="str">
        <f t="shared" si="40"/>
        <v/>
      </c>
      <c r="F866" s="93" t="str">
        <f>IF($I$1&lt;&gt;"y", "", IF(A867="", "", IFERROR(LOOKUP(2,1/(COUNTIF($F$2:F865,get_country)=0),get_country), "")))</f>
        <v/>
      </c>
      <c r="G866" s="93" t="str">
        <f t="shared" si="39"/>
        <v/>
      </c>
      <c r="H866" s="67" t="str">
        <f t="array" aca="1" ref="H866" ca="1">IF($I$1&lt;&gt;"y", "", IFERROR(INDEX(countrylistsize,MATCH(SMALL(NOT(countrylistsize="")*IF(ISNUMBER(countrylistsize),COUNTIF(countrylistsize,"&lt;="&amp;countrylistsize),COUNTIF(countrylistsize,"&lt;="&amp;countrylistsize)+SUM(ISNUMBER(countrylistsize))),ROWS(F$3:F866)+SUM(ISBLANK(countrylistsize))),NOT(countrylistsize="")*IF(ISNUMBER(countrylistsize),COUNTIF(countrylistsize,"&lt;="&amp;countrylistsize),COUNTIF(countrylistsize,"&lt;="&amp;countrylistsize)+SUM(ISNUMBER(countrylistsize))),0)), ""))</f>
        <v/>
      </c>
      <c r="I866" s="70"/>
      <c r="J866" s="67" t="str">
        <f t="array" aca="1" ref="J866" ca="1">IF($I$1&lt;&gt;"y", "", IFERROR(INDEX(admin1listsize,MATCH(SMALL(NOT(admin1listsize="")*IF(ISNUMBER(admin1listsize),COUNTIF(admin1listsize,"&lt;="&amp;admin1listsize),COUNTIF(admin1listsize,"&lt;="&amp;admin1listsize)+SUM(ISNUMBER(admin1listsize))),ROWS(D$3:D866)+SUM(ISBLANK(admin1listsize))),NOT(admin1listsize="")*IF(ISNUMBER(admin1listsize),COUNTIF(admin1listsize,"&lt;="&amp;admin1listsize),COUNTIF(admin1listsize,"&lt;="&amp;admin1listsize)+SUM(ISNUMBER(admin1listsize))),0)), ""))</f>
        <v/>
      </c>
      <c r="K866" s="71"/>
    </row>
    <row r="867" spans="1:11" s="1" customFormat="1" x14ac:dyDescent="0.25">
      <c r="A867" s="93" t="str">
        <f>IF($I$1&lt;&gt;"y", "", IF(ISBLANK(DATA!D868),"",IF(ISBLANK(DATA!K868),"NO DATA",DATA!K868)))</f>
        <v/>
      </c>
      <c r="B867" s="93" t="str">
        <f>IF($I$1&lt;&gt;"y", "",IF(ISBLANK(DATA!D868),"", IF(ISBLANK(DATA!L868),"NO DATA",DATA!L868)))</f>
        <v/>
      </c>
      <c r="C867" s="93" t="str">
        <f t="shared" si="41"/>
        <v/>
      </c>
      <c r="D867" s="93" t="str">
        <f>IF($I$1&lt;&gt;"y", "", IF(C868="", "", IFERROR(LOOKUP(2,1/(COUNTIF($D$2:D866,mergednames)=0),mergednames), "")))</f>
        <v/>
      </c>
      <c r="E867" s="93" t="str">
        <f t="shared" si="40"/>
        <v/>
      </c>
      <c r="F867" s="93" t="str">
        <f>IF($I$1&lt;&gt;"y", "", IF(A868="", "", IFERROR(LOOKUP(2,1/(COUNTIF($F$2:F866,get_country)=0),get_country), "")))</f>
        <v/>
      </c>
      <c r="G867" s="93" t="str">
        <f t="shared" si="39"/>
        <v/>
      </c>
      <c r="H867" s="67" t="str">
        <f t="array" aca="1" ref="H867" ca="1">IF($I$1&lt;&gt;"y", "", IFERROR(INDEX(countrylistsize,MATCH(SMALL(NOT(countrylistsize="")*IF(ISNUMBER(countrylistsize),COUNTIF(countrylistsize,"&lt;="&amp;countrylistsize),COUNTIF(countrylistsize,"&lt;="&amp;countrylistsize)+SUM(ISNUMBER(countrylistsize))),ROWS(F$3:F867)+SUM(ISBLANK(countrylistsize))),NOT(countrylistsize="")*IF(ISNUMBER(countrylistsize),COUNTIF(countrylistsize,"&lt;="&amp;countrylistsize),COUNTIF(countrylistsize,"&lt;="&amp;countrylistsize)+SUM(ISNUMBER(countrylistsize))),0)), ""))</f>
        <v/>
      </c>
      <c r="I867" s="70"/>
      <c r="J867" s="67" t="str">
        <f t="array" aca="1" ref="J867" ca="1">IF($I$1&lt;&gt;"y", "", IFERROR(INDEX(admin1listsize,MATCH(SMALL(NOT(admin1listsize="")*IF(ISNUMBER(admin1listsize),COUNTIF(admin1listsize,"&lt;="&amp;admin1listsize),COUNTIF(admin1listsize,"&lt;="&amp;admin1listsize)+SUM(ISNUMBER(admin1listsize))),ROWS(D$3:D867)+SUM(ISBLANK(admin1listsize))),NOT(admin1listsize="")*IF(ISNUMBER(admin1listsize),COUNTIF(admin1listsize,"&lt;="&amp;admin1listsize),COUNTIF(admin1listsize,"&lt;="&amp;admin1listsize)+SUM(ISNUMBER(admin1listsize))),0)), ""))</f>
        <v/>
      </c>
      <c r="K867" s="71"/>
    </row>
    <row r="868" spans="1:11" s="1" customFormat="1" x14ac:dyDescent="0.25">
      <c r="A868" s="93" t="str">
        <f>IF($I$1&lt;&gt;"y", "", IF(ISBLANK(DATA!D869),"",IF(ISBLANK(DATA!K869),"NO DATA",DATA!K869)))</f>
        <v/>
      </c>
      <c r="B868" s="93" t="str">
        <f>IF($I$1&lt;&gt;"y", "",IF(ISBLANK(DATA!D869),"", IF(ISBLANK(DATA!L869),"NO DATA",DATA!L869)))</f>
        <v/>
      </c>
      <c r="C868" s="93" t="str">
        <f t="shared" si="41"/>
        <v/>
      </c>
      <c r="D868" s="93" t="str">
        <f>IF($I$1&lt;&gt;"y", "", IF(C869="", "", IFERROR(LOOKUP(2,1/(COUNTIF($D$2:D867,mergednames)=0),mergednames), "")))</f>
        <v/>
      </c>
      <c r="E868" s="93" t="str">
        <f t="shared" si="40"/>
        <v/>
      </c>
      <c r="F868" s="93" t="str">
        <f>IF($I$1&lt;&gt;"y", "", IF(A869="", "", IFERROR(LOOKUP(2,1/(COUNTIF($F$2:F867,get_country)=0),get_country), "")))</f>
        <v/>
      </c>
      <c r="G868" s="93" t="str">
        <f t="shared" si="39"/>
        <v/>
      </c>
      <c r="H868" s="67" t="str">
        <f t="array" aca="1" ref="H868" ca="1">IF($I$1&lt;&gt;"y", "", IFERROR(INDEX(countrylistsize,MATCH(SMALL(NOT(countrylistsize="")*IF(ISNUMBER(countrylistsize),COUNTIF(countrylistsize,"&lt;="&amp;countrylistsize),COUNTIF(countrylistsize,"&lt;="&amp;countrylistsize)+SUM(ISNUMBER(countrylistsize))),ROWS(F$3:F868)+SUM(ISBLANK(countrylistsize))),NOT(countrylistsize="")*IF(ISNUMBER(countrylistsize),COUNTIF(countrylistsize,"&lt;="&amp;countrylistsize),COUNTIF(countrylistsize,"&lt;="&amp;countrylistsize)+SUM(ISNUMBER(countrylistsize))),0)), ""))</f>
        <v/>
      </c>
      <c r="I868" s="70"/>
      <c r="J868" s="67" t="str">
        <f t="array" aca="1" ref="J868" ca="1">IF($I$1&lt;&gt;"y", "", IFERROR(INDEX(admin1listsize,MATCH(SMALL(NOT(admin1listsize="")*IF(ISNUMBER(admin1listsize),COUNTIF(admin1listsize,"&lt;="&amp;admin1listsize),COUNTIF(admin1listsize,"&lt;="&amp;admin1listsize)+SUM(ISNUMBER(admin1listsize))),ROWS(D$3:D868)+SUM(ISBLANK(admin1listsize))),NOT(admin1listsize="")*IF(ISNUMBER(admin1listsize),COUNTIF(admin1listsize,"&lt;="&amp;admin1listsize),COUNTIF(admin1listsize,"&lt;="&amp;admin1listsize)+SUM(ISNUMBER(admin1listsize))),0)), ""))</f>
        <v/>
      </c>
      <c r="K868" s="71"/>
    </row>
    <row r="869" spans="1:11" s="1" customFormat="1" x14ac:dyDescent="0.25">
      <c r="A869" s="93" t="str">
        <f>IF($I$1&lt;&gt;"y", "", IF(ISBLANK(DATA!D870),"",IF(ISBLANK(DATA!K870),"NO DATA",DATA!K870)))</f>
        <v/>
      </c>
      <c r="B869" s="93" t="str">
        <f>IF($I$1&lt;&gt;"y", "",IF(ISBLANK(DATA!D870),"", IF(ISBLANK(DATA!L870),"NO DATA",DATA!L870)))</f>
        <v/>
      </c>
      <c r="C869" s="93" t="str">
        <f t="shared" si="41"/>
        <v/>
      </c>
      <c r="D869" s="93" t="str">
        <f>IF($I$1&lt;&gt;"y", "", IF(C870="", "", IFERROR(LOOKUP(2,1/(COUNTIF($D$2:D868,mergednames)=0),mergednames), "")))</f>
        <v/>
      </c>
      <c r="E869" s="93" t="str">
        <f t="shared" si="40"/>
        <v/>
      </c>
      <c r="F869" s="93" t="str">
        <f>IF($I$1&lt;&gt;"y", "", IF(A870="", "", IFERROR(LOOKUP(2,1/(COUNTIF($F$2:F868,get_country)=0),get_country), "")))</f>
        <v/>
      </c>
      <c r="G869" s="93" t="str">
        <f t="shared" si="39"/>
        <v/>
      </c>
      <c r="H869" s="67" t="str">
        <f t="array" aca="1" ref="H869" ca="1">IF($I$1&lt;&gt;"y", "", IFERROR(INDEX(countrylistsize,MATCH(SMALL(NOT(countrylistsize="")*IF(ISNUMBER(countrylistsize),COUNTIF(countrylistsize,"&lt;="&amp;countrylistsize),COUNTIF(countrylistsize,"&lt;="&amp;countrylistsize)+SUM(ISNUMBER(countrylistsize))),ROWS(F$3:F869)+SUM(ISBLANK(countrylistsize))),NOT(countrylistsize="")*IF(ISNUMBER(countrylistsize),COUNTIF(countrylistsize,"&lt;="&amp;countrylistsize),COUNTIF(countrylistsize,"&lt;="&amp;countrylistsize)+SUM(ISNUMBER(countrylistsize))),0)), ""))</f>
        <v/>
      </c>
      <c r="I869" s="70"/>
      <c r="J869" s="67" t="str">
        <f t="array" aca="1" ref="J869" ca="1">IF($I$1&lt;&gt;"y", "", IFERROR(INDEX(admin1listsize,MATCH(SMALL(NOT(admin1listsize="")*IF(ISNUMBER(admin1listsize),COUNTIF(admin1listsize,"&lt;="&amp;admin1listsize),COUNTIF(admin1listsize,"&lt;="&amp;admin1listsize)+SUM(ISNUMBER(admin1listsize))),ROWS(D$3:D869)+SUM(ISBLANK(admin1listsize))),NOT(admin1listsize="")*IF(ISNUMBER(admin1listsize),COUNTIF(admin1listsize,"&lt;="&amp;admin1listsize),COUNTIF(admin1listsize,"&lt;="&amp;admin1listsize)+SUM(ISNUMBER(admin1listsize))),0)), ""))</f>
        <v/>
      </c>
      <c r="K869" s="71"/>
    </row>
    <row r="870" spans="1:11" s="1" customFormat="1" x14ac:dyDescent="0.25">
      <c r="A870" s="93" t="str">
        <f>IF($I$1&lt;&gt;"y", "", IF(ISBLANK(DATA!D871),"",IF(ISBLANK(DATA!K871),"NO DATA",DATA!K871)))</f>
        <v/>
      </c>
      <c r="B870" s="93" t="str">
        <f>IF($I$1&lt;&gt;"y", "",IF(ISBLANK(DATA!D871),"", IF(ISBLANK(DATA!L871),"NO DATA",DATA!L871)))</f>
        <v/>
      </c>
      <c r="C870" s="93" t="str">
        <f t="shared" si="41"/>
        <v/>
      </c>
      <c r="D870" s="93" t="str">
        <f>IF($I$1&lt;&gt;"y", "", IF(C871="", "", IFERROR(LOOKUP(2,1/(COUNTIF($D$2:D869,mergednames)=0),mergednames), "")))</f>
        <v/>
      </c>
      <c r="E870" s="93" t="str">
        <f t="shared" si="40"/>
        <v/>
      </c>
      <c r="F870" s="93" t="str">
        <f>IF($I$1&lt;&gt;"y", "", IF(A871="", "", IFERROR(LOOKUP(2,1/(COUNTIF($F$2:F869,get_country)=0),get_country), "")))</f>
        <v/>
      </c>
      <c r="G870" s="93" t="str">
        <f t="shared" si="39"/>
        <v/>
      </c>
      <c r="H870" s="67" t="str">
        <f t="array" aca="1" ref="H870" ca="1">IF($I$1&lt;&gt;"y", "", IFERROR(INDEX(countrylistsize,MATCH(SMALL(NOT(countrylistsize="")*IF(ISNUMBER(countrylistsize),COUNTIF(countrylistsize,"&lt;="&amp;countrylistsize),COUNTIF(countrylistsize,"&lt;="&amp;countrylistsize)+SUM(ISNUMBER(countrylistsize))),ROWS(F$3:F870)+SUM(ISBLANK(countrylistsize))),NOT(countrylistsize="")*IF(ISNUMBER(countrylistsize),COUNTIF(countrylistsize,"&lt;="&amp;countrylistsize),COUNTIF(countrylistsize,"&lt;="&amp;countrylistsize)+SUM(ISNUMBER(countrylistsize))),0)), ""))</f>
        <v/>
      </c>
      <c r="I870" s="70"/>
      <c r="J870" s="67" t="str">
        <f t="array" aca="1" ref="J870" ca="1">IF($I$1&lt;&gt;"y", "", IFERROR(INDEX(admin1listsize,MATCH(SMALL(NOT(admin1listsize="")*IF(ISNUMBER(admin1listsize),COUNTIF(admin1listsize,"&lt;="&amp;admin1listsize),COUNTIF(admin1listsize,"&lt;="&amp;admin1listsize)+SUM(ISNUMBER(admin1listsize))),ROWS(D$3:D870)+SUM(ISBLANK(admin1listsize))),NOT(admin1listsize="")*IF(ISNUMBER(admin1listsize),COUNTIF(admin1listsize,"&lt;="&amp;admin1listsize),COUNTIF(admin1listsize,"&lt;="&amp;admin1listsize)+SUM(ISNUMBER(admin1listsize))),0)), ""))</f>
        <v/>
      </c>
      <c r="K870" s="71"/>
    </row>
    <row r="871" spans="1:11" s="1" customFormat="1" x14ac:dyDescent="0.25">
      <c r="A871" s="93" t="str">
        <f>IF($I$1&lt;&gt;"y", "", IF(ISBLANK(DATA!D872),"",IF(ISBLANK(DATA!K872),"NO DATA",DATA!K872)))</f>
        <v/>
      </c>
      <c r="B871" s="93" t="str">
        <f>IF($I$1&lt;&gt;"y", "",IF(ISBLANK(DATA!D872),"", IF(ISBLANK(DATA!L872),"NO DATA",DATA!L872)))</f>
        <v/>
      </c>
      <c r="C871" s="93" t="str">
        <f t="shared" si="41"/>
        <v/>
      </c>
      <c r="D871" s="93" t="str">
        <f>IF($I$1&lt;&gt;"y", "", IF(C872="", "", IFERROR(LOOKUP(2,1/(COUNTIF($D$2:D870,mergednames)=0),mergednames), "")))</f>
        <v/>
      </c>
      <c r="E871" s="93" t="str">
        <f t="shared" si="40"/>
        <v/>
      </c>
      <c r="F871" s="93" t="str">
        <f>IF($I$1&lt;&gt;"y", "", IF(A872="", "", IFERROR(LOOKUP(2,1/(COUNTIF($F$2:F870,get_country)=0),get_country), "")))</f>
        <v/>
      </c>
      <c r="G871" s="93" t="str">
        <f t="shared" si="39"/>
        <v/>
      </c>
      <c r="H871" s="67" t="str">
        <f t="array" aca="1" ref="H871" ca="1">IF($I$1&lt;&gt;"y", "", IFERROR(INDEX(countrylistsize,MATCH(SMALL(NOT(countrylistsize="")*IF(ISNUMBER(countrylistsize),COUNTIF(countrylistsize,"&lt;="&amp;countrylistsize),COUNTIF(countrylistsize,"&lt;="&amp;countrylistsize)+SUM(ISNUMBER(countrylistsize))),ROWS(F$3:F871)+SUM(ISBLANK(countrylistsize))),NOT(countrylistsize="")*IF(ISNUMBER(countrylistsize),COUNTIF(countrylistsize,"&lt;="&amp;countrylistsize),COUNTIF(countrylistsize,"&lt;="&amp;countrylistsize)+SUM(ISNUMBER(countrylistsize))),0)), ""))</f>
        <v/>
      </c>
      <c r="I871" s="70"/>
      <c r="J871" s="67" t="str">
        <f t="array" aca="1" ref="J871" ca="1">IF($I$1&lt;&gt;"y", "", IFERROR(INDEX(admin1listsize,MATCH(SMALL(NOT(admin1listsize="")*IF(ISNUMBER(admin1listsize),COUNTIF(admin1listsize,"&lt;="&amp;admin1listsize),COUNTIF(admin1listsize,"&lt;="&amp;admin1listsize)+SUM(ISNUMBER(admin1listsize))),ROWS(D$3:D871)+SUM(ISBLANK(admin1listsize))),NOT(admin1listsize="")*IF(ISNUMBER(admin1listsize),COUNTIF(admin1listsize,"&lt;="&amp;admin1listsize),COUNTIF(admin1listsize,"&lt;="&amp;admin1listsize)+SUM(ISNUMBER(admin1listsize))),0)), ""))</f>
        <v/>
      </c>
      <c r="K871" s="71"/>
    </row>
    <row r="872" spans="1:11" s="1" customFormat="1" x14ac:dyDescent="0.25">
      <c r="A872" s="93" t="str">
        <f>IF($I$1&lt;&gt;"y", "", IF(ISBLANK(DATA!D873),"",IF(ISBLANK(DATA!K873),"NO DATA",DATA!K873)))</f>
        <v/>
      </c>
      <c r="B872" s="93" t="str">
        <f>IF($I$1&lt;&gt;"y", "",IF(ISBLANK(DATA!D873),"", IF(ISBLANK(DATA!L873),"NO DATA",DATA!L873)))</f>
        <v/>
      </c>
      <c r="C872" s="93" t="str">
        <f t="shared" si="41"/>
        <v/>
      </c>
      <c r="D872" s="93" t="str">
        <f>IF($I$1&lt;&gt;"y", "", IF(C873="", "", IFERROR(LOOKUP(2,1/(COUNTIF($D$2:D871,mergednames)=0),mergednames), "")))</f>
        <v/>
      </c>
      <c r="E872" s="93" t="str">
        <f t="shared" si="40"/>
        <v/>
      </c>
      <c r="F872" s="93" t="str">
        <f>IF($I$1&lt;&gt;"y", "", IF(A873="", "", IFERROR(LOOKUP(2,1/(COUNTIF($F$2:F871,get_country)=0),get_country), "")))</f>
        <v/>
      </c>
      <c r="G872" s="93" t="str">
        <f t="shared" si="39"/>
        <v/>
      </c>
      <c r="H872" s="67" t="str">
        <f t="array" aca="1" ref="H872" ca="1">IF($I$1&lt;&gt;"y", "", IFERROR(INDEX(countrylistsize,MATCH(SMALL(NOT(countrylistsize="")*IF(ISNUMBER(countrylistsize),COUNTIF(countrylistsize,"&lt;="&amp;countrylistsize),COUNTIF(countrylistsize,"&lt;="&amp;countrylistsize)+SUM(ISNUMBER(countrylistsize))),ROWS(F$3:F872)+SUM(ISBLANK(countrylistsize))),NOT(countrylistsize="")*IF(ISNUMBER(countrylistsize),COUNTIF(countrylistsize,"&lt;="&amp;countrylistsize),COUNTIF(countrylistsize,"&lt;="&amp;countrylistsize)+SUM(ISNUMBER(countrylistsize))),0)), ""))</f>
        <v/>
      </c>
      <c r="I872" s="70"/>
      <c r="J872" s="67" t="str">
        <f t="array" aca="1" ref="J872" ca="1">IF($I$1&lt;&gt;"y", "", IFERROR(INDEX(admin1listsize,MATCH(SMALL(NOT(admin1listsize="")*IF(ISNUMBER(admin1listsize),COUNTIF(admin1listsize,"&lt;="&amp;admin1listsize),COUNTIF(admin1listsize,"&lt;="&amp;admin1listsize)+SUM(ISNUMBER(admin1listsize))),ROWS(D$3:D872)+SUM(ISBLANK(admin1listsize))),NOT(admin1listsize="")*IF(ISNUMBER(admin1listsize),COUNTIF(admin1listsize,"&lt;="&amp;admin1listsize),COUNTIF(admin1listsize,"&lt;="&amp;admin1listsize)+SUM(ISNUMBER(admin1listsize))),0)), ""))</f>
        <v/>
      </c>
      <c r="K872" s="71"/>
    </row>
    <row r="873" spans="1:11" s="1" customFormat="1" x14ac:dyDescent="0.25">
      <c r="A873" s="93" t="str">
        <f>IF($I$1&lt;&gt;"y", "", IF(ISBLANK(DATA!D874),"",IF(ISBLANK(DATA!K874),"NO DATA",DATA!K874)))</f>
        <v/>
      </c>
      <c r="B873" s="93" t="str">
        <f>IF($I$1&lt;&gt;"y", "",IF(ISBLANK(DATA!D874),"", IF(ISBLANK(DATA!L874),"NO DATA",DATA!L874)))</f>
        <v/>
      </c>
      <c r="C873" s="93" t="str">
        <f t="shared" si="41"/>
        <v/>
      </c>
      <c r="D873" s="93" t="str">
        <f>IF($I$1&lt;&gt;"y", "", IF(C874="", "", IFERROR(LOOKUP(2,1/(COUNTIF($D$2:D872,mergednames)=0),mergednames), "")))</f>
        <v/>
      </c>
      <c r="E873" s="93" t="str">
        <f t="shared" si="40"/>
        <v/>
      </c>
      <c r="F873" s="93" t="str">
        <f>IF($I$1&lt;&gt;"y", "", IF(A874="", "", IFERROR(LOOKUP(2,1/(COUNTIF($F$2:F872,get_country)=0),get_country), "")))</f>
        <v/>
      </c>
      <c r="G873" s="93" t="str">
        <f t="shared" si="39"/>
        <v/>
      </c>
      <c r="H873" s="67" t="str">
        <f t="array" aca="1" ref="H873" ca="1">IF($I$1&lt;&gt;"y", "", IFERROR(INDEX(countrylistsize,MATCH(SMALL(NOT(countrylistsize="")*IF(ISNUMBER(countrylistsize),COUNTIF(countrylistsize,"&lt;="&amp;countrylistsize),COUNTIF(countrylistsize,"&lt;="&amp;countrylistsize)+SUM(ISNUMBER(countrylistsize))),ROWS(F$3:F873)+SUM(ISBLANK(countrylistsize))),NOT(countrylistsize="")*IF(ISNUMBER(countrylistsize),COUNTIF(countrylistsize,"&lt;="&amp;countrylistsize),COUNTIF(countrylistsize,"&lt;="&amp;countrylistsize)+SUM(ISNUMBER(countrylistsize))),0)), ""))</f>
        <v/>
      </c>
      <c r="I873" s="70"/>
      <c r="J873" s="67" t="str">
        <f t="array" aca="1" ref="J873" ca="1">IF($I$1&lt;&gt;"y", "", IFERROR(INDEX(admin1listsize,MATCH(SMALL(NOT(admin1listsize="")*IF(ISNUMBER(admin1listsize),COUNTIF(admin1listsize,"&lt;="&amp;admin1listsize),COUNTIF(admin1listsize,"&lt;="&amp;admin1listsize)+SUM(ISNUMBER(admin1listsize))),ROWS(D$3:D873)+SUM(ISBLANK(admin1listsize))),NOT(admin1listsize="")*IF(ISNUMBER(admin1listsize),COUNTIF(admin1listsize,"&lt;="&amp;admin1listsize),COUNTIF(admin1listsize,"&lt;="&amp;admin1listsize)+SUM(ISNUMBER(admin1listsize))),0)), ""))</f>
        <v/>
      </c>
      <c r="K873" s="71"/>
    </row>
    <row r="874" spans="1:11" s="1" customFormat="1" x14ac:dyDescent="0.25">
      <c r="A874" s="93" t="str">
        <f>IF($I$1&lt;&gt;"y", "", IF(ISBLANK(DATA!D875),"",IF(ISBLANK(DATA!K875),"NO DATA",DATA!K875)))</f>
        <v/>
      </c>
      <c r="B874" s="93" t="str">
        <f>IF($I$1&lt;&gt;"y", "",IF(ISBLANK(DATA!D875),"", IF(ISBLANK(DATA!L875),"NO DATA",DATA!L875)))</f>
        <v/>
      </c>
      <c r="C874" s="93" t="str">
        <f t="shared" si="41"/>
        <v/>
      </c>
      <c r="D874" s="93" t="str">
        <f>IF($I$1&lt;&gt;"y", "", IF(C875="", "", IFERROR(LOOKUP(2,1/(COUNTIF($D$2:D873,mergednames)=0),mergednames), "")))</f>
        <v/>
      </c>
      <c r="E874" s="93" t="str">
        <f t="shared" si="40"/>
        <v/>
      </c>
      <c r="F874" s="93" t="str">
        <f>IF($I$1&lt;&gt;"y", "", IF(A875="", "", IFERROR(LOOKUP(2,1/(COUNTIF($F$2:F873,get_country)=0),get_country), "")))</f>
        <v/>
      </c>
      <c r="G874" s="93" t="str">
        <f t="shared" si="39"/>
        <v/>
      </c>
      <c r="H874" s="67" t="str">
        <f t="array" aca="1" ref="H874" ca="1">IF($I$1&lt;&gt;"y", "", IFERROR(INDEX(countrylistsize,MATCH(SMALL(NOT(countrylistsize="")*IF(ISNUMBER(countrylistsize),COUNTIF(countrylistsize,"&lt;="&amp;countrylistsize),COUNTIF(countrylistsize,"&lt;="&amp;countrylistsize)+SUM(ISNUMBER(countrylistsize))),ROWS(F$3:F874)+SUM(ISBLANK(countrylistsize))),NOT(countrylistsize="")*IF(ISNUMBER(countrylistsize),COUNTIF(countrylistsize,"&lt;="&amp;countrylistsize),COUNTIF(countrylistsize,"&lt;="&amp;countrylistsize)+SUM(ISNUMBER(countrylistsize))),0)), ""))</f>
        <v/>
      </c>
      <c r="I874" s="70"/>
      <c r="J874" s="67" t="str">
        <f t="array" aca="1" ref="J874" ca="1">IF($I$1&lt;&gt;"y", "", IFERROR(INDEX(admin1listsize,MATCH(SMALL(NOT(admin1listsize="")*IF(ISNUMBER(admin1listsize),COUNTIF(admin1listsize,"&lt;="&amp;admin1listsize),COUNTIF(admin1listsize,"&lt;="&amp;admin1listsize)+SUM(ISNUMBER(admin1listsize))),ROWS(D$3:D874)+SUM(ISBLANK(admin1listsize))),NOT(admin1listsize="")*IF(ISNUMBER(admin1listsize),COUNTIF(admin1listsize,"&lt;="&amp;admin1listsize),COUNTIF(admin1listsize,"&lt;="&amp;admin1listsize)+SUM(ISNUMBER(admin1listsize))),0)), ""))</f>
        <v/>
      </c>
      <c r="K874" s="71"/>
    </row>
    <row r="875" spans="1:11" s="1" customFormat="1" x14ac:dyDescent="0.25">
      <c r="A875" s="93" t="str">
        <f>IF($I$1&lt;&gt;"y", "", IF(ISBLANK(DATA!D876),"",IF(ISBLANK(DATA!K876),"NO DATA",DATA!K876)))</f>
        <v/>
      </c>
      <c r="B875" s="93" t="str">
        <f>IF($I$1&lt;&gt;"y", "",IF(ISBLANK(DATA!D876),"", IF(ISBLANK(DATA!L876),"NO DATA",DATA!L876)))</f>
        <v/>
      </c>
      <c r="C875" s="93" t="str">
        <f t="shared" si="41"/>
        <v/>
      </c>
      <c r="D875" s="93" t="str">
        <f>IF($I$1&lt;&gt;"y", "", IF(C876="", "", IFERROR(LOOKUP(2,1/(COUNTIF($D$2:D874,mergednames)=0),mergednames), "")))</f>
        <v/>
      </c>
      <c r="E875" s="93" t="str">
        <f t="shared" si="40"/>
        <v/>
      </c>
      <c r="F875" s="93" t="str">
        <f>IF($I$1&lt;&gt;"y", "", IF(A876="", "", IFERROR(LOOKUP(2,1/(COUNTIF($F$2:F874,get_country)=0),get_country), "")))</f>
        <v/>
      </c>
      <c r="G875" s="93" t="str">
        <f t="shared" si="39"/>
        <v/>
      </c>
      <c r="H875" s="67" t="str">
        <f t="array" aca="1" ref="H875" ca="1">IF($I$1&lt;&gt;"y", "", IFERROR(INDEX(countrylistsize,MATCH(SMALL(NOT(countrylistsize="")*IF(ISNUMBER(countrylistsize),COUNTIF(countrylistsize,"&lt;="&amp;countrylistsize),COUNTIF(countrylistsize,"&lt;="&amp;countrylistsize)+SUM(ISNUMBER(countrylistsize))),ROWS(F$3:F875)+SUM(ISBLANK(countrylistsize))),NOT(countrylistsize="")*IF(ISNUMBER(countrylistsize),COUNTIF(countrylistsize,"&lt;="&amp;countrylistsize),COUNTIF(countrylistsize,"&lt;="&amp;countrylistsize)+SUM(ISNUMBER(countrylistsize))),0)), ""))</f>
        <v/>
      </c>
      <c r="I875" s="70"/>
      <c r="J875" s="67" t="str">
        <f t="array" aca="1" ref="J875" ca="1">IF($I$1&lt;&gt;"y", "", IFERROR(INDEX(admin1listsize,MATCH(SMALL(NOT(admin1listsize="")*IF(ISNUMBER(admin1listsize),COUNTIF(admin1listsize,"&lt;="&amp;admin1listsize),COUNTIF(admin1listsize,"&lt;="&amp;admin1listsize)+SUM(ISNUMBER(admin1listsize))),ROWS(D$3:D875)+SUM(ISBLANK(admin1listsize))),NOT(admin1listsize="")*IF(ISNUMBER(admin1listsize),COUNTIF(admin1listsize,"&lt;="&amp;admin1listsize),COUNTIF(admin1listsize,"&lt;="&amp;admin1listsize)+SUM(ISNUMBER(admin1listsize))),0)), ""))</f>
        <v/>
      </c>
      <c r="K875" s="71"/>
    </row>
    <row r="876" spans="1:11" s="1" customFormat="1" x14ac:dyDescent="0.25">
      <c r="A876" s="93" t="str">
        <f>IF($I$1&lt;&gt;"y", "", IF(ISBLANK(DATA!D877),"",IF(ISBLANK(DATA!K877),"NO DATA",DATA!K877)))</f>
        <v/>
      </c>
      <c r="B876" s="93" t="str">
        <f>IF($I$1&lt;&gt;"y", "",IF(ISBLANK(DATA!D877),"", IF(ISBLANK(DATA!L877),"NO DATA",DATA!L877)))</f>
        <v/>
      </c>
      <c r="C876" s="93" t="str">
        <f t="shared" si="41"/>
        <v/>
      </c>
      <c r="D876" s="93" t="str">
        <f>IF($I$1&lt;&gt;"y", "", IF(C877="", "", IFERROR(LOOKUP(2,1/(COUNTIF($D$2:D875,mergednames)=0),mergednames), "")))</f>
        <v/>
      </c>
      <c r="E876" s="93" t="str">
        <f t="shared" si="40"/>
        <v/>
      </c>
      <c r="F876" s="93" t="str">
        <f>IF($I$1&lt;&gt;"y", "", IF(A877="", "", IFERROR(LOOKUP(2,1/(COUNTIF($F$2:F875,get_country)=0),get_country), "")))</f>
        <v/>
      </c>
      <c r="G876" s="93" t="str">
        <f t="shared" si="39"/>
        <v/>
      </c>
      <c r="H876" s="67" t="str">
        <f t="array" aca="1" ref="H876" ca="1">IF($I$1&lt;&gt;"y", "", IFERROR(INDEX(countrylistsize,MATCH(SMALL(NOT(countrylistsize="")*IF(ISNUMBER(countrylistsize),COUNTIF(countrylistsize,"&lt;="&amp;countrylistsize),COUNTIF(countrylistsize,"&lt;="&amp;countrylistsize)+SUM(ISNUMBER(countrylistsize))),ROWS(F$3:F876)+SUM(ISBLANK(countrylistsize))),NOT(countrylistsize="")*IF(ISNUMBER(countrylistsize),COUNTIF(countrylistsize,"&lt;="&amp;countrylistsize),COUNTIF(countrylistsize,"&lt;="&amp;countrylistsize)+SUM(ISNUMBER(countrylistsize))),0)), ""))</f>
        <v/>
      </c>
      <c r="I876" s="70"/>
      <c r="J876" s="67" t="str">
        <f t="array" aca="1" ref="J876" ca="1">IF($I$1&lt;&gt;"y", "", IFERROR(INDEX(admin1listsize,MATCH(SMALL(NOT(admin1listsize="")*IF(ISNUMBER(admin1listsize),COUNTIF(admin1listsize,"&lt;="&amp;admin1listsize),COUNTIF(admin1listsize,"&lt;="&amp;admin1listsize)+SUM(ISNUMBER(admin1listsize))),ROWS(D$3:D876)+SUM(ISBLANK(admin1listsize))),NOT(admin1listsize="")*IF(ISNUMBER(admin1listsize),COUNTIF(admin1listsize,"&lt;="&amp;admin1listsize),COUNTIF(admin1listsize,"&lt;="&amp;admin1listsize)+SUM(ISNUMBER(admin1listsize))),0)), ""))</f>
        <v/>
      </c>
      <c r="K876" s="71"/>
    </row>
    <row r="877" spans="1:11" s="1" customFormat="1" x14ac:dyDescent="0.25">
      <c r="A877" s="93" t="str">
        <f>IF($I$1&lt;&gt;"y", "", IF(ISBLANK(DATA!D878),"",IF(ISBLANK(DATA!K878),"NO DATA",DATA!K878)))</f>
        <v/>
      </c>
      <c r="B877" s="93" t="str">
        <f>IF($I$1&lt;&gt;"y", "",IF(ISBLANK(DATA!D878),"", IF(ISBLANK(DATA!L878),"NO DATA",DATA!L878)))</f>
        <v/>
      </c>
      <c r="C877" s="93" t="str">
        <f t="shared" si="41"/>
        <v/>
      </c>
      <c r="D877" s="93" t="str">
        <f>IF($I$1&lt;&gt;"y", "", IF(C878="", "", IFERROR(LOOKUP(2,1/(COUNTIF($D$2:D876,mergednames)=0),mergednames), "")))</f>
        <v/>
      </c>
      <c r="E877" s="93" t="str">
        <f t="shared" si="40"/>
        <v/>
      </c>
      <c r="F877" s="93" t="str">
        <f>IF($I$1&lt;&gt;"y", "", IF(A878="", "", IFERROR(LOOKUP(2,1/(COUNTIF($F$2:F876,get_country)=0),get_country), "")))</f>
        <v/>
      </c>
      <c r="G877" s="93" t="str">
        <f t="shared" si="39"/>
        <v/>
      </c>
      <c r="H877" s="67" t="str">
        <f t="array" aca="1" ref="H877" ca="1">IF($I$1&lt;&gt;"y", "", IFERROR(INDEX(countrylistsize,MATCH(SMALL(NOT(countrylistsize="")*IF(ISNUMBER(countrylistsize),COUNTIF(countrylistsize,"&lt;="&amp;countrylistsize),COUNTIF(countrylistsize,"&lt;="&amp;countrylistsize)+SUM(ISNUMBER(countrylistsize))),ROWS(F$3:F877)+SUM(ISBLANK(countrylistsize))),NOT(countrylistsize="")*IF(ISNUMBER(countrylistsize),COUNTIF(countrylistsize,"&lt;="&amp;countrylistsize),COUNTIF(countrylistsize,"&lt;="&amp;countrylistsize)+SUM(ISNUMBER(countrylistsize))),0)), ""))</f>
        <v/>
      </c>
      <c r="I877" s="70"/>
      <c r="J877" s="67" t="str">
        <f t="array" aca="1" ref="J877" ca="1">IF($I$1&lt;&gt;"y", "", IFERROR(INDEX(admin1listsize,MATCH(SMALL(NOT(admin1listsize="")*IF(ISNUMBER(admin1listsize),COUNTIF(admin1listsize,"&lt;="&amp;admin1listsize),COUNTIF(admin1listsize,"&lt;="&amp;admin1listsize)+SUM(ISNUMBER(admin1listsize))),ROWS(D$3:D877)+SUM(ISBLANK(admin1listsize))),NOT(admin1listsize="")*IF(ISNUMBER(admin1listsize),COUNTIF(admin1listsize,"&lt;="&amp;admin1listsize),COUNTIF(admin1listsize,"&lt;="&amp;admin1listsize)+SUM(ISNUMBER(admin1listsize))),0)), ""))</f>
        <v/>
      </c>
      <c r="K877" s="71"/>
    </row>
    <row r="878" spans="1:11" s="1" customFormat="1" x14ac:dyDescent="0.25">
      <c r="A878" s="93" t="str">
        <f>IF($I$1&lt;&gt;"y", "", IF(ISBLANK(DATA!D879),"",IF(ISBLANK(DATA!K879),"NO DATA",DATA!K879)))</f>
        <v/>
      </c>
      <c r="B878" s="93" t="str">
        <f>IF($I$1&lt;&gt;"y", "",IF(ISBLANK(DATA!D879),"", IF(ISBLANK(DATA!L879),"NO DATA",DATA!L879)))</f>
        <v/>
      </c>
      <c r="C878" s="93" t="str">
        <f t="shared" si="41"/>
        <v/>
      </c>
      <c r="D878" s="93" t="str">
        <f>IF($I$1&lt;&gt;"y", "", IF(C879="", "", IFERROR(LOOKUP(2,1/(COUNTIF($D$2:D877,mergednames)=0),mergednames), "")))</f>
        <v/>
      </c>
      <c r="E878" s="93" t="str">
        <f t="shared" si="40"/>
        <v/>
      </c>
      <c r="F878" s="93" t="str">
        <f>IF($I$1&lt;&gt;"y", "", IF(A879="", "", IFERROR(LOOKUP(2,1/(COUNTIF($F$2:F877,get_country)=0),get_country), "")))</f>
        <v/>
      </c>
      <c r="G878" s="93" t="str">
        <f t="shared" si="39"/>
        <v/>
      </c>
      <c r="H878" s="67" t="str">
        <f t="array" aca="1" ref="H878" ca="1">IF($I$1&lt;&gt;"y", "", IFERROR(INDEX(countrylistsize,MATCH(SMALL(NOT(countrylistsize="")*IF(ISNUMBER(countrylistsize),COUNTIF(countrylistsize,"&lt;="&amp;countrylistsize),COUNTIF(countrylistsize,"&lt;="&amp;countrylistsize)+SUM(ISNUMBER(countrylistsize))),ROWS(F$3:F878)+SUM(ISBLANK(countrylistsize))),NOT(countrylistsize="")*IF(ISNUMBER(countrylistsize),COUNTIF(countrylistsize,"&lt;="&amp;countrylistsize),COUNTIF(countrylistsize,"&lt;="&amp;countrylistsize)+SUM(ISNUMBER(countrylistsize))),0)), ""))</f>
        <v/>
      </c>
      <c r="I878" s="70"/>
      <c r="J878" s="67" t="str">
        <f t="array" aca="1" ref="J878" ca="1">IF($I$1&lt;&gt;"y", "", IFERROR(INDEX(admin1listsize,MATCH(SMALL(NOT(admin1listsize="")*IF(ISNUMBER(admin1listsize),COUNTIF(admin1listsize,"&lt;="&amp;admin1listsize),COUNTIF(admin1listsize,"&lt;="&amp;admin1listsize)+SUM(ISNUMBER(admin1listsize))),ROWS(D$3:D878)+SUM(ISBLANK(admin1listsize))),NOT(admin1listsize="")*IF(ISNUMBER(admin1listsize),COUNTIF(admin1listsize,"&lt;="&amp;admin1listsize),COUNTIF(admin1listsize,"&lt;="&amp;admin1listsize)+SUM(ISNUMBER(admin1listsize))),0)), ""))</f>
        <v/>
      </c>
      <c r="K878" s="71"/>
    </row>
    <row r="879" spans="1:11" s="1" customFormat="1" x14ac:dyDescent="0.25">
      <c r="A879" s="93" t="str">
        <f>IF($I$1&lt;&gt;"y", "", IF(ISBLANK(DATA!D880),"",IF(ISBLANK(DATA!K880),"NO DATA",DATA!K880)))</f>
        <v/>
      </c>
      <c r="B879" s="93" t="str">
        <f>IF($I$1&lt;&gt;"y", "",IF(ISBLANK(DATA!D880),"", IF(ISBLANK(DATA!L880),"NO DATA",DATA!L880)))</f>
        <v/>
      </c>
      <c r="C879" s="93" t="str">
        <f t="shared" si="41"/>
        <v/>
      </c>
      <c r="D879" s="93" t="str">
        <f>IF($I$1&lt;&gt;"y", "", IF(C880="", "", IFERROR(LOOKUP(2,1/(COUNTIF($D$2:D878,mergednames)=0),mergednames), "")))</f>
        <v/>
      </c>
      <c r="E879" s="93" t="str">
        <f t="shared" si="40"/>
        <v/>
      </c>
      <c r="F879" s="93" t="str">
        <f>IF($I$1&lt;&gt;"y", "", IF(A880="", "", IFERROR(LOOKUP(2,1/(COUNTIF($F$2:F878,get_country)=0),get_country), "")))</f>
        <v/>
      </c>
      <c r="G879" s="93" t="str">
        <f t="shared" si="39"/>
        <v/>
      </c>
      <c r="H879" s="67" t="str">
        <f t="array" aca="1" ref="H879" ca="1">IF($I$1&lt;&gt;"y", "", IFERROR(INDEX(countrylistsize,MATCH(SMALL(NOT(countrylistsize="")*IF(ISNUMBER(countrylistsize),COUNTIF(countrylistsize,"&lt;="&amp;countrylistsize),COUNTIF(countrylistsize,"&lt;="&amp;countrylistsize)+SUM(ISNUMBER(countrylistsize))),ROWS(F$3:F879)+SUM(ISBLANK(countrylistsize))),NOT(countrylistsize="")*IF(ISNUMBER(countrylistsize),COUNTIF(countrylistsize,"&lt;="&amp;countrylistsize),COUNTIF(countrylistsize,"&lt;="&amp;countrylistsize)+SUM(ISNUMBER(countrylistsize))),0)), ""))</f>
        <v/>
      </c>
      <c r="I879" s="70"/>
      <c r="J879" s="67" t="str">
        <f t="array" aca="1" ref="J879" ca="1">IF($I$1&lt;&gt;"y", "", IFERROR(INDEX(admin1listsize,MATCH(SMALL(NOT(admin1listsize="")*IF(ISNUMBER(admin1listsize),COUNTIF(admin1listsize,"&lt;="&amp;admin1listsize),COUNTIF(admin1listsize,"&lt;="&amp;admin1listsize)+SUM(ISNUMBER(admin1listsize))),ROWS(D$3:D879)+SUM(ISBLANK(admin1listsize))),NOT(admin1listsize="")*IF(ISNUMBER(admin1listsize),COUNTIF(admin1listsize,"&lt;="&amp;admin1listsize),COUNTIF(admin1listsize,"&lt;="&amp;admin1listsize)+SUM(ISNUMBER(admin1listsize))),0)), ""))</f>
        <v/>
      </c>
      <c r="K879" s="71"/>
    </row>
    <row r="880" spans="1:11" s="1" customFormat="1" x14ac:dyDescent="0.25">
      <c r="A880" s="93" t="str">
        <f>IF($I$1&lt;&gt;"y", "", IF(ISBLANK(DATA!D881),"",IF(ISBLANK(DATA!K881),"NO DATA",DATA!K881)))</f>
        <v/>
      </c>
      <c r="B880" s="93" t="str">
        <f>IF($I$1&lt;&gt;"y", "",IF(ISBLANK(DATA!D881),"", IF(ISBLANK(DATA!L881),"NO DATA",DATA!L881)))</f>
        <v/>
      </c>
      <c r="C880" s="93" t="str">
        <f t="shared" si="41"/>
        <v/>
      </c>
      <c r="D880" s="93" t="str">
        <f>IF($I$1&lt;&gt;"y", "", IF(C881="", "", IFERROR(LOOKUP(2,1/(COUNTIF($D$2:D879,mergednames)=0),mergednames), "")))</f>
        <v/>
      </c>
      <c r="E880" s="93" t="str">
        <f t="shared" si="40"/>
        <v/>
      </c>
      <c r="F880" s="93" t="str">
        <f>IF($I$1&lt;&gt;"y", "", IF(A881="", "", IFERROR(LOOKUP(2,1/(COUNTIF($F$2:F879,get_country)=0),get_country), "")))</f>
        <v/>
      </c>
      <c r="G880" s="93" t="str">
        <f t="shared" si="39"/>
        <v/>
      </c>
      <c r="H880" s="67" t="str">
        <f t="array" aca="1" ref="H880" ca="1">IF($I$1&lt;&gt;"y", "", IFERROR(INDEX(countrylistsize,MATCH(SMALL(NOT(countrylistsize="")*IF(ISNUMBER(countrylistsize),COUNTIF(countrylistsize,"&lt;="&amp;countrylistsize),COUNTIF(countrylistsize,"&lt;="&amp;countrylistsize)+SUM(ISNUMBER(countrylistsize))),ROWS(F$3:F880)+SUM(ISBLANK(countrylistsize))),NOT(countrylistsize="")*IF(ISNUMBER(countrylistsize),COUNTIF(countrylistsize,"&lt;="&amp;countrylistsize),COUNTIF(countrylistsize,"&lt;="&amp;countrylistsize)+SUM(ISNUMBER(countrylistsize))),0)), ""))</f>
        <v/>
      </c>
      <c r="I880" s="70"/>
      <c r="J880" s="67" t="str">
        <f t="array" aca="1" ref="J880" ca="1">IF($I$1&lt;&gt;"y", "", IFERROR(INDEX(admin1listsize,MATCH(SMALL(NOT(admin1listsize="")*IF(ISNUMBER(admin1listsize),COUNTIF(admin1listsize,"&lt;="&amp;admin1listsize),COUNTIF(admin1listsize,"&lt;="&amp;admin1listsize)+SUM(ISNUMBER(admin1listsize))),ROWS(D$3:D880)+SUM(ISBLANK(admin1listsize))),NOT(admin1listsize="")*IF(ISNUMBER(admin1listsize),COUNTIF(admin1listsize,"&lt;="&amp;admin1listsize),COUNTIF(admin1listsize,"&lt;="&amp;admin1listsize)+SUM(ISNUMBER(admin1listsize))),0)), ""))</f>
        <v/>
      </c>
      <c r="K880" s="71"/>
    </row>
    <row r="881" spans="1:11" s="1" customFormat="1" x14ac:dyDescent="0.25">
      <c r="A881" s="93" t="str">
        <f>IF($I$1&lt;&gt;"y", "", IF(ISBLANK(DATA!D882),"",IF(ISBLANK(DATA!K882),"NO DATA",DATA!K882)))</f>
        <v/>
      </c>
      <c r="B881" s="93" t="str">
        <f>IF($I$1&lt;&gt;"y", "",IF(ISBLANK(DATA!D882),"", IF(ISBLANK(DATA!L882),"NO DATA",DATA!L882)))</f>
        <v/>
      </c>
      <c r="C881" s="93" t="str">
        <f t="shared" si="41"/>
        <v/>
      </c>
      <c r="D881" s="93" t="str">
        <f>IF($I$1&lt;&gt;"y", "", IF(C882="", "", IFERROR(LOOKUP(2,1/(COUNTIF($D$2:D880,mergednames)=0),mergednames), "")))</f>
        <v/>
      </c>
      <c r="E881" s="93" t="str">
        <f t="shared" si="40"/>
        <v/>
      </c>
      <c r="F881" s="93" t="str">
        <f>IF($I$1&lt;&gt;"y", "", IF(A882="", "", IFERROR(LOOKUP(2,1/(COUNTIF($F$2:F880,get_country)=0),get_country), "")))</f>
        <v/>
      </c>
      <c r="G881" s="93" t="str">
        <f t="shared" si="39"/>
        <v/>
      </c>
      <c r="H881" s="67" t="str">
        <f t="array" aca="1" ref="H881" ca="1">IF($I$1&lt;&gt;"y", "", IFERROR(INDEX(countrylistsize,MATCH(SMALL(NOT(countrylistsize="")*IF(ISNUMBER(countrylistsize),COUNTIF(countrylistsize,"&lt;="&amp;countrylistsize),COUNTIF(countrylistsize,"&lt;="&amp;countrylistsize)+SUM(ISNUMBER(countrylistsize))),ROWS(F$3:F881)+SUM(ISBLANK(countrylistsize))),NOT(countrylistsize="")*IF(ISNUMBER(countrylistsize),COUNTIF(countrylistsize,"&lt;="&amp;countrylistsize),COUNTIF(countrylistsize,"&lt;="&amp;countrylistsize)+SUM(ISNUMBER(countrylistsize))),0)), ""))</f>
        <v/>
      </c>
      <c r="I881" s="70"/>
      <c r="J881" s="67" t="str">
        <f t="array" aca="1" ref="J881" ca="1">IF($I$1&lt;&gt;"y", "", IFERROR(INDEX(admin1listsize,MATCH(SMALL(NOT(admin1listsize="")*IF(ISNUMBER(admin1listsize),COUNTIF(admin1listsize,"&lt;="&amp;admin1listsize),COUNTIF(admin1listsize,"&lt;="&amp;admin1listsize)+SUM(ISNUMBER(admin1listsize))),ROWS(D$3:D881)+SUM(ISBLANK(admin1listsize))),NOT(admin1listsize="")*IF(ISNUMBER(admin1listsize),COUNTIF(admin1listsize,"&lt;="&amp;admin1listsize),COUNTIF(admin1listsize,"&lt;="&amp;admin1listsize)+SUM(ISNUMBER(admin1listsize))),0)), ""))</f>
        <v/>
      </c>
      <c r="K881" s="71"/>
    </row>
    <row r="882" spans="1:11" s="1" customFormat="1" x14ac:dyDescent="0.25">
      <c r="A882" s="93" t="str">
        <f>IF($I$1&lt;&gt;"y", "", IF(ISBLANK(DATA!D883),"",IF(ISBLANK(DATA!K883),"NO DATA",DATA!K883)))</f>
        <v/>
      </c>
      <c r="B882" s="93" t="str">
        <f>IF($I$1&lt;&gt;"y", "",IF(ISBLANK(DATA!D883),"", IF(ISBLANK(DATA!L883),"NO DATA",DATA!L883)))</f>
        <v/>
      </c>
      <c r="C882" s="93" t="str">
        <f t="shared" si="41"/>
        <v/>
      </c>
      <c r="D882" s="93" t="str">
        <f>IF($I$1&lt;&gt;"y", "", IF(C883="", "", IFERROR(LOOKUP(2,1/(COUNTIF($D$2:D881,mergednames)=0),mergednames), "")))</f>
        <v/>
      </c>
      <c r="E882" s="93" t="str">
        <f t="shared" si="40"/>
        <v/>
      </c>
      <c r="F882" s="93" t="str">
        <f>IF($I$1&lt;&gt;"y", "", IF(A883="", "", IFERROR(LOOKUP(2,1/(COUNTIF($F$2:F881,get_country)=0),get_country), "")))</f>
        <v/>
      </c>
      <c r="G882" s="93" t="str">
        <f t="shared" si="39"/>
        <v/>
      </c>
      <c r="H882" s="67" t="str">
        <f t="array" aca="1" ref="H882" ca="1">IF($I$1&lt;&gt;"y", "", IFERROR(INDEX(countrylistsize,MATCH(SMALL(NOT(countrylistsize="")*IF(ISNUMBER(countrylistsize),COUNTIF(countrylistsize,"&lt;="&amp;countrylistsize),COUNTIF(countrylistsize,"&lt;="&amp;countrylistsize)+SUM(ISNUMBER(countrylistsize))),ROWS(F$3:F882)+SUM(ISBLANK(countrylistsize))),NOT(countrylistsize="")*IF(ISNUMBER(countrylistsize),COUNTIF(countrylistsize,"&lt;="&amp;countrylistsize),COUNTIF(countrylistsize,"&lt;="&amp;countrylistsize)+SUM(ISNUMBER(countrylistsize))),0)), ""))</f>
        <v/>
      </c>
      <c r="I882" s="70"/>
      <c r="J882" s="67" t="str">
        <f t="array" aca="1" ref="J882" ca="1">IF($I$1&lt;&gt;"y", "", IFERROR(INDEX(admin1listsize,MATCH(SMALL(NOT(admin1listsize="")*IF(ISNUMBER(admin1listsize),COUNTIF(admin1listsize,"&lt;="&amp;admin1listsize),COUNTIF(admin1listsize,"&lt;="&amp;admin1listsize)+SUM(ISNUMBER(admin1listsize))),ROWS(D$3:D882)+SUM(ISBLANK(admin1listsize))),NOT(admin1listsize="")*IF(ISNUMBER(admin1listsize),COUNTIF(admin1listsize,"&lt;="&amp;admin1listsize),COUNTIF(admin1listsize,"&lt;="&amp;admin1listsize)+SUM(ISNUMBER(admin1listsize))),0)), ""))</f>
        <v/>
      </c>
      <c r="K882" s="71"/>
    </row>
    <row r="883" spans="1:11" s="1" customFormat="1" x14ac:dyDescent="0.25">
      <c r="A883" s="93" t="str">
        <f>IF($I$1&lt;&gt;"y", "", IF(ISBLANK(DATA!D884),"",IF(ISBLANK(DATA!K884),"NO DATA",DATA!K884)))</f>
        <v/>
      </c>
      <c r="B883" s="93" t="str">
        <f>IF($I$1&lt;&gt;"y", "",IF(ISBLANK(DATA!D884),"", IF(ISBLANK(DATA!L884),"NO DATA",DATA!L884)))</f>
        <v/>
      </c>
      <c r="C883" s="93" t="str">
        <f t="shared" si="41"/>
        <v/>
      </c>
      <c r="D883" s="93" t="str">
        <f>IF($I$1&lt;&gt;"y", "", IF(C884="", "", IFERROR(LOOKUP(2,1/(COUNTIF($D$2:D882,mergednames)=0),mergednames), "")))</f>
        <v/>
      </c>
      <c r="E883" s="93" t="str">
        <f t="shared" si="40"/>
        <v/>
      </c>
      <c r="F883" s="93" t="str">
        <f>IF($I$1&lt;&gt;"y", "", IF(A884="", "", IFERROR(LOOKUP(2,1/(COUNTIF($F$2:F882,get_country)=0),get_country), "")))</f>
        <v/>
      </c>
      <c r="G883" s="93" t="str">
        <f t="shared" si="39"/>
        <v/>
      </c>
      <c r="H883" s="67" t="str">
        <f t="array" aca="1" ref="H883" ca="1">IF($I$1&lt;&gt;"y", "", IFERROR(INDEX(countrylistsize,MATCH(SMALL(NOT(countrylistsize="")*IF(ISNUMBER(countrylistsize),COUNTIF(countrylistsize,"&lt;="&amp;countrylistsize),COUNTIF(countrylistsize,"&lt;="&amp;countrylistsize)+SUM(ISNUMBER(countrylistsize))),ROWS(F$3:F883)+SUM(ISBLANK(countrylistsize))),NOT(countrylistsize="")*IF(ISNUMBER(countrylistsize),COUNTIF(countrylistsize,"&lt;="&amp;countrylistsize),COUNTIF(countrylistsize,"&lt;="&amp;countrylistsize)+SUM(ISNUMBER(countrylistsize))),0)), ""))</f>
        <v/>
      </c>
      <c r="I883" s="70"/>
      <c r="J883" s="67" t="str">
        <f t="array" aca="1" ref="J883" ca="1">IF($I$1&lt;&gt;"y", "", IFERROR(INDEX(admin1listsize,MATCH(SMALL(NOT(admin1listsize="")*IF(ISNUMBER(admin1listsize),COUNTIF(admin1listsize,"&lt;="&amp;admin1listsize),COUNTIF(admin1listsize,"&lt;="&amp;admin1listsize)+SUM(ISNUMBER(admin1listsize))),ROWS(D$3:D883)+SUM(ISBLANK(admin1listsize))),NOT(admin1listsize="")*IF(ISNUMBER(admin1listsize),COUNTIF(admin1listsize,"&lt;="&amp;admin1listsize),COUNTIF(admin1listsize,"&lt;="&amp;admin1listsize)+SUM(ISNUMBER(admin1listsize))),0)), ""))</f>
        <v/>
      </c>
      <c r="K883" s="71"/>
    </row>
    <row r="884" spans="1:11" s="1" customFormat="1" x14ac:dyDescent="0.25">
      <c r="A884" s="93" t="str">
        <f>IF($I$1&lt;&gt;"y", "", IF(ISBLANK(DATA!D885),"",IF(ISBLANK(DATA!K885),"NO DATA",DATA!K885)))</f>
        <v/>
      </c>
      <c r="B884" s="93" t="str">
        <f>IF($I$1&lt;&gt;"y", "",IF(ISBLANK(DATA!D885),"", IF(ISBLANK(DATA!L885),"NO DATA",DATA!L885)))</f>
        <v/>
      </c>
      <c r="C884" s="93" t="str">
        <f t="shared" si="41"/>
        <v/>
      </c>
      <c r="D884" s="93" t="str">
        <f>IF($I$1&lt;&gt;"y", "", IF(C885="", "", IFERROR(LOOKUP(2,1/(COUNTIF($D$2:D883,mergednames)=0),mergednames), "")))</f>
        <v/>
      </c>
      <c r="E884" s="93" t="str">
        <f t="shared" si="40"/>
        <v/>
      </c>
      <c r="F884" s="93" t="str">
        <f>IF($I$1&lt;&gt;"y", "", IF(A885="", "", IFERROR(LOOKUP(2,1/(COUNTIF($F$2:F883,get_country)=0),get_country), "")))</f>
        <v/>
      </c>
      <c r="G884" s="93" t="str">
        <f t="shared" si="39"/>
        <v/>
      </c>
      <c r="H884" s="67" t="str">
        <f t="array" aca="1" ref="H884" ca="1">IF($I$1&lt;&gt;"y", "", IFERROR(INDEX(countrylistsize,MATCH(SMALL(NOT(countrylistsize="")*IF(ISNUMBER(countrylistsize),COUNTIF(countrylistsize,"&lt;="&amp;countrylistsize),COUNTIF(countrylistsize,"&lt;="&amp;countrylistsize)+SUM(ISNUMBER(countrylistsize))),ROWS(F$3:F884)+SUM(ISBLANK(countrylistsize))),NOT(countrylistsize="")*IF(ISNUMBER(countrylistsize),COUNTIF(countrylistsize,"&lt;="&amp;countrylistsize),COUNTIF(countrylistsize,"&lt;="&amp;countrylistsize)+SUM(ISNUMBER(countrylistsize))),0)), ""))</f>
        <v/>
      </c>
      <c r="I884" s="70"/>
      <c r="J884" s="67" t="str">
        <f t="array" aca="1" ref="J884" ca="1">IF($I$1&lt;&gt;"y", "", IFERROR(INDEX(admin1listsize,MATCH(SMALL(NOT(admin1listsize="")*IF(ISNUMBER(admin1listsize),COUNTIF(admin1listsize,"&lt;="&amp;admin1listsize),COUNTIF(admin1listsize,"&lt;="&amp;admin1listsize)+SUM(ISNUMBER(admin1listsize))),ROWS(D$3:D884)+SUM(ISBLANK(admin1listsize))),NOT(admin1listsize="")*IF(ISNUMBER(admin1listsize),COUNTIF(admin1listsize,"&lt;="&amp;admin1listsize),COUNTIF(admin1listsize,"&lt;="&amp;admin1listsize)+SUM(ISNUMBER(admin1listsize))),0)), ""))</f>
        <v/>
      </c>
      <c r="K884" s="71"/>
    </row>
    <row r="885" spans="1:11" s="1" customFormat="1" x14ac:dyDescent="0.25">
      <c r="A885" s="93" t="str">
        <f>IF($I$1&lt;&gt;"y", "", IF(ISBLANK(DATA!D886),"",IF(ISBLANK(DATA!K886),"NO DATA",DATA!K886)))</f>
        <v/>
      </c>
      <c r="B885" s="93" t="str">
        <f>IF($I$1&lt;&gt;"y", "",IF(ISBLANK(DATA!D886),"", IF(ISBLANK(DATA!L886),"NO DATA",DATA!L886)))</f>
        <v/>
      </c>
      <c r="C885" s="93" t="str">
        <f t="shared" si="41"/>
        <v/>
      </c>
      <c r="D885" s="93" t="str">
        <f>IF($I$1&lt;&gt;"y", "", IF(C886="", "", IFERROR(LOOKUP(2,1/(COUNTIF($D$2:D884,mergednames)=0),mergednames), "")))</f>
        <v/>
      </c>
      <c r="E885" s="93" t="str">
        <f t="shared" si="40"/>
        <v/>
      </c>
      <c r="F885" s="93" t="str">
        <f>IF($I$1&lt;&gt;"y", "", IF(A886="", "", IFERROR(LOOKUP(2,1/(COUNTIF($F$2:F884,get_country)=0),get_country), "")))</f>
        <v/>
      </c>
      <c r="G885" s="93" t="str">
        <f t="shared" si="39"/>
        <v/>
      </c>
      <c r="H885" s="67" t="str">
        <f t="array" aca="1" ref="H885" ca="1">IF($I$1&lt;&gt;"y", "", IFERROR(INDEX(countrylistsize,MATCH(SMALL(NOT(countrylistsize="")*IF(ISNUMBER(countrylistsize),COUNTIF(countrylistsize,"&lt;="&amp;countrylistsize),COUNTIF(countrylistsize,"&lt;="&amp;countrylistsize)+SUM(ISNUMBER(countrylistsize))),ROWS(F$3:F885)+SUM(ISBLANK(countrylistsize))),NOT(countrylistsize="")*IF(ISNUMBER(countrylistsize),COUNTIF(countrylistsize,"&lt;="&amp;countrylistsize),COUNTIF(countrylistsize,"&lt;="&amp;countrylistsize)+SUM(ISNUMBER(countrylistsize))),0)), ""))</f>
        <v/>
      </c>
      <c r="I885" s="70"/>
      <c r="J885" s="67" t="str">
        <f t="array" aca="1" ref="J885" ca="1">IF($I$1&lt;&gt;"y", "", IFERROR(INDEX(admin1listsize,MATCH(SMALL(NOT(admin1listsize="")*IF(ISNUMBER(admin1listsize),COUNTIF(admin1listsize,"&lt;="&amp;admin1listsize),COUNTIF(admin1listsize,"&lt;="&amp;admin1listsize)+SUM(ISNUMBER(admin1listsize))),ROWS(D$3:D885)+SUM(ISBLANK(admin1listsize))),NOT(admin1listsize="")*IF(ISNUMBER(admin1listsize),COUNTIF(admin1listsize,"&lt;="&amp;admin1listsize),COUNTIF(admin1listsize,"&lt;="&amp;admin1listsize)+SUM(ISNUMBER(admin1listsize))),0)), ""))</f>
        <v/>
      </c>
      <c r="K885" s="71"/>
    </row>
    <row r="886" spans="1:11" s="1" customFormat="1" x14ac:dyDescent="0.25">
      <c r="A886" s="93" t="str">
        <f>IF($I$1&lt;&gt;"y", "", IF(ISBLANK(DATA!D887),"",IF(ISBLANK(DATA!K887),"NO DATA",DATA!K887)))</f>
        <v/>
      </c>
      <c r="B886" s="93" t="str">
        <f>IF($I$1&lt;&gt;"y", "",IF(ISBLANK(DATA!D887),"", IF(ISBLANK(DATA!L887),"NO DATA",DATA!L887)))</f>
        <v/>
      </c>
      <c r="C886" s="93" t="str">
        <f t="shared" si="41"/>
        <v/>
      </c>
      <c r="D886" s="93" t="str">
        <f>IF($I$1&lt;&gt;"y", "", IF(C887="", "", IFERROR(LOOKUP(2,1/(COUNTIF($D$2:D885,mergednames)=0),mergednames), "")))</f>
        <v/>
      </c>
      <c r="E886" s="93" t="str">
        <f t="shared" si="40"/>
        <v/>
      </c>
      <c r="F886" s="93" t="str">
        <f>IF($I$1&lt;&gt;"y", "", IF(A887="", "", IFERROR(LOOKUP(2,1/(COUNTIF($F$2:F885,get_country)=0),get_country), "")))</f>
        <v/>
      </c>
      <c r="G886" s="93" t="str">
        <f t="shared" si="39"/>
        <v/>
      </c>
      <c r="H886" s="67" t="str">
        <f t="array" aca="1" ref="H886" ca="1">IF($I$1&lt;&gt;"y", "", IFERROR(INDEX(countrylistsize,MATCH(SMALL(NOT(countrylistsize="")*IF(ISNUMBER(countrylistsize),COUNTIF(countrylistsize,"&lt;="&amp;countrylistsize),COUNTIF(countrylistsize,"&lt;="&amp;countrylistsize)+SUM(ISNUMBER(countrylistsize))),ROWS(F$3:F886)+SUM(ISBLANK(countrylistsize))),NOT(countrylistsize="")*IF(ISNUMBER(countrylistsize),COUNTIF(countrylistsize,"&lt;="&amp;countrylistsize),COUNTIF(countrylistsize,"&lt;="&amp;countrylistsize)+SUM(ISNUMBER(countrylistsize))),0)), ""))</f>
        <v/>
      </c>
      <c r="I886" s="70"/>
      <c r="J886" s="67" t="str">
        <f t="array" aca="1" ref="J886" ca="1">IF($I$1&lt;&gt;"y", "", IFERROR(INDEX(admin1listsize,MATCH(SMALL(NOT(admin1listsize="")*IF(ISNUMBER(admin1listsize),COUNTIF(admin1listsize,"&lt;="&amp;admin1listsize),COUNTIF(admin1listsize,"&lt;="&amp;admin1listsize)+SUM(ISNUMBER(admin1listsize))),ROWS(D$3:D886)+SUM(ISBLANK(admin1listsize))),NOT(admin1listsize="")*IF(ISNUMBER(admin1listsize),COUNTIF(admin1listsize,"&lt;="&amp;admin1listsize),COUNTIF(admin1listsize,"&lt;="&amp;admin1listsize)+SUM(ISNUMBER(admin1listsize))),0)), ""))</f>
        <v/>
      </c>
      <c r="K886" s="71"/>
    </row>
    <row r="887" spans="1:11" s="1" customFormat="1" x14ac:dyDescent="0.25">
      <c r="A887" s="93" t="str">
        <f>IF($I$1&lt;&gt;"y", "", IF(ISBLANK(DATA!D888),"",IF(ISBLANK(DATA!K888),"NO DATA",DATA!K888)))</f>
        <v/>
      </c>
      <c r="B887" s="93" t="str">
        <f>IF($I$1&lt;&gt;"y", "",IF(ISBLANK(DATA!D888),"", IF(ISBLANK(DATA!L888),"NO DATA",DATA!L888)))</f>
        <v/>
      </c>
      <c r="C887" s="93" t="str">
        <f t="shared" si="41"/>
        <v/>
      </c>
      <c r="D887" s="93" t="str">
        <f>IF($I$1&lt;&gt;"y", "", IF(C888="", "", IFERROR(LOOKUP(2,1/(COUNTIF($D$2:D886,mergednames)=0),mergednames), "")))</f>
        <v/>
      </c>
      <c r="E887" s="93" t="str">
        <f t="shared" si="40"/>
        <v/>
      </c>
      <c r="F887" s="93" t="str">
        <f>IF($I$1&lt;&gt;"y", "", IF(A888="", "", IFERROR(LOOKUP(2,1/(COUNTIF($F$2:F886,get_country)=0),get_country), "")))</f>
        <v/>
      </c>
      <c r="G887" s="93" t="str">
        <f t="shared" si="39"/>
        <v/>
      </c>
      <c r="H887" s="67" t="str">
        <f t="array" aca="1" ref="H887" ca="1">IF($I$1&lt;&gt;"y", "", IFERROR(INDEX(countrylistsize,MATCH(SMALL(NOT(countrylistsize="")*IF(ISNUMBER(countrylistsize),COUNTIF(countrylistsize,"&lt;="&amp;countrylistsize),COUNTIF(countrylistsize,"&lt;="&amp;countrylistsize)+SUM(ISNUMBER(countrylistsize))),ROWS(F$3:F887)+SUM(ISBLANK(countrylistsize))),NOT(countrylistsize="")*IF(ISNUMBER(countrylistsize),COUNTIF(countrylistsize,"&lt;="&amp;countrylistsize),COUNTIF(countrylistsize,"&lt;="&amp;countrylistsize)+SUM(ISNUMBER(countrylistsize))),0)), ""))</f>
        <v/>
      </c>
      <c r="I887" s="70"/>
      <c r="J887" s="67" t="str">
        <f t="array" aca="1" ref="J887" ca="1">IF($I$1&lt;&gt;"y", "", IFERROR(INDEX(admin1listsize,MATCH(SMALL(NOT(admin1listsize="")*IF(ISNUMBER(admin1listsize),COUNTIF(admin1listsize,"&lt;="&amp;admin1listsize),COUNTIF(admin1listsize,"&lt;="&amp;admin1listsize)+SUM(ISNUMBER(admin1listsize))),ROWS(D$3:D887)+SUM(ISBLANK(admin1listsize))),NOT(admin1listsize="")*IF(ISNUMBER(admin1listsize),COUNTIF(admin1listsize,"&lt;="&amp;admin1listsize),COUNTIF(admin1listsize,"&lt;="&amp;admin1listsize)+SUM(ISNUMBER(admin1listsize))),0)), ""))</f>
        <v/>
      </c>
      <c r="K887" s="71"/>
    </row>
    <row r="888" spans="1:11" s="1" customFormat="1" x14ac:dyDescent="0.25">
      <c r="A888" s="93" t="str">
        <f>IF($I$1&lt;&gt;"y", "", IF(ISBLANK(DATA!D889),"",IF(ISBLANK(DATA!K889),"NO DATA",DATA!K889)))</f>
        <v/>
      </c>
      <c r="B888" s="93" t="str">
        <f>IF($I$1&lt;&gt;"y", "",IF(ISBLANK(DATA!D889),"", IF(ISBLANK(DATA!L889),"NO DATA",DATA!L889)))</f>
        <v/>
      </c>
      <c r="C888" s="93" t="str">
        <f t="shared" si="41"/>
        <v/>
      </c>
      <c r="D888" s="93" t="str">
        <f>IF($I$1&lt;&gt;"y", "", IF(C889="", "", IFERROR(LOOKUP(2,1/(COUNTIF($D$2:D887,mergednames)=0),mergednames), "")))</f>
        <v/>
      </c>
      <c r="E888" s="93" t="str">
        <f t="shared" si="40"/>
        <v/>
      </c>
      <c r="F888" s="93" t="str">
        <f>IF($I$1&lt;&gt;"y", "", IF(A889="", "", IFERROR(LOOKUP(2,1/(COUNTIF($F$2:F887,get_country)=0),get_country), "")))</f>
        <v/>
      </c>
      <c r="G888" s="93" t="str">
        <f t="shared" si="39"/>
        <v/>
      </c>
      <c r="H888" s="67" t="str">
        <f t="array" aca="1" ref="H888" ca="1">IF($I$1&lt;&gt;"y", "", IFERROR(INDEX(countrylistsize,MATCH(SMALL(NOT(countrylistsize="")*IF(ISNUMBER(countrylistsize),COUNTIF(countrylistsize,"&lt;="&amp;countrylistsize),COUNTIF(countrylistsize,"&lt;="&amp;countrylistsize)+SUM(ISNUMBER(countrylistsize))),ROWS(F$3:F888)+SUM(ISBLANK(countrylistsize))),NOT(countrylistsize="")*IF(ISNUMBER(countrylistsize),COUNTIF(countrylistsize,"&lt;="&amp;countrylistsize),COUNTIF(countrylistsize,"&lt;="&amp;countrylistsize)+SUM(ISNUMBER(countrylistsize))),0)), ""))</f>
        <v/>
      </c>
      <c r="I888" s="70"/>
      <c r="J888" s="67" t="str">
        <f t="array" aca="1" ref="J888" ca="1">IF($I$1&lt;&gt;"y", "", IFERROR(INDEX(admin1listsize,MATCH(SMALL(NOT(admin1listsize="")*IF(ISNUMBER(admin1listsize),COUNTIF(admin1listsize,"&lt;="&amp;admin1listsize),COUNTIF(admin1listsize,"&lt;="&amp;admin1listsize)+SUM(ISNUMBER(admin1listsize))),ROWS(D$3:D888)+SUM(ISBLANK(admin1listsize))),NOT(admin1listsize="")*IF(ISNUMBER(admin1listsize),COUNTIF(admin1listsize,"&lt;="&amp;admin1listsize),COUNTIF(admin1listsize,"&lt;="&amp;admin1listsize)+SUM(ISNUMBER(admin1listsize))),0)), ""))</f>
        <v/>
      </c>
      <c r="K888" s="71"/>
    </row>
    <row r="889" spans="1:11" s="1" customFormat="1" x14ac:dyDescent="0.25">
      <c r="A889" s="93" t="str">
        <f>IF($I$1&lt;&gt;"y", "", IF(ISBLANK(DATA!D890),"",IF(ISBLANK(DATA!K890),"NO DATA",DATA!K890)))</f>
        <v/>
      </c>
      <c r="B889" s="93" t="str">
        <f>IF($I$1&lt;&gt;"y", "",IF(ISBLANK(DATA!D890),"", IF(ISBLANK(DATA!L890),"NO DATA",DATA!L890)))</f>
        <v/>
      </c>
      <c r="C889" s="93" t="str">
        <f t="shared" si="41"/>
        <v/>
      </c>
      <c r="D889" s="93" t="str">
        <f>IF($I$1&lt;&gt;"y", "", IF(C890="", "", IFERROR(LOOKUP(2,1/(COUNTIF($D$2:D888,mergednames)=0),mergednames), "")))</f>
        <v/>
      </c>
      <c r="E889" s="93" t="str">
        <f t="shared" si="40"/>
        <v/>
      </c>
      <c r="F889" s="93" t="str">
        <f>IF($I$1&lt;&gt;"y", "", IF(A890="", "", IFERROR(LOOKUP(2,1/(COUNTIF($F$2:F888,get_country)=0),get_country), "")))</f>
        <v/>
      </c>
      <c r="G889" s="93" t="str">
        <f t="shared" si="39"/>
        <v/>
      </c>
      <c r="H889" s="67" t="str">
        <f t="array" aca="1" ref="H889" ca="1">IF($I$1&lt;&gt;"y", "", IFERROR(INDEX(countrylistsize,MATCH(SMALL(NOT(countrylistsize="")*IF(ISNUMBER(countrylistsize),COUNTIF(countrylistsize,"&lt;="&amp;countrylistsize),COUNTIF(countrylistsize,"&lt;="&amp;countrylistsize)+SUM(ISNUMBER(countrylistsize))),ROWS(F$3:F889)+SUM(ISBLANK(countrylistsize))),NOT(countrylistsize="")*IF(ISNUMBER(countrylistsize),COUNTIF(countrylistsize,"&lt;="&amp;countrylistsize),COUNTIF(countrylistsize,"&lt;="&amp;countrylistsize)+SUM(ISNUMBER(countrylistsize))),0)), ""))</f>
        <v/>
      </c>
      <c r="I889" s="70"/>
      <c r="J889" s="67" t="str">
        <f t="array" aca="1" ref="J889" ca="1">IF($I$1&lt;&gt;"y", "", IFERROR(INDEX(admin1listsize,MATCH(SMALL(NOT(admin1listsize="")*IF(ISNUMBER(admin1listsize),COUNTIF(admin1listsize,"&lt;="&amp;admin1listsize),COUNTIF(admin1listsize,"&lt;="&amp;admin1listsize)+SUM(ISNUMBER(admin1listsize))),ROWS(D$3:D889)+SUM(ISBLANK(admin1listsize))),NOT(admin1listsize="")*IF(ISNUMBER(admin1listsize),COUNTIF(admin1listsize,"&lt;="&amp;admin1listsize),COUNTIF(admin1listsize,"&lt;="&amp;admin1listsize)+SUM(ISNUMBER(admin1listsize))),0)), ""))</f>
        <v/>
      </c>
      <c r="K889" s="71"/>
    </row>
    <row r="890" spans="1:11" s="1" customFormat="1" x14ac:dyDescent="0.25">
      <c r="A890" s="93" t="str">
        <f>IF($I$1&lt;&gt;"y", "", IF(ISBLANK(DATA!D891),"",IF(ISBLANK(DATA!K891),"NO DATA",DATA!K891)))</f>
        <v/>
      </c>
      <c r="B890" s="93" t="str">
        <f>IF($I$1&lt;&gt;"y", "",IF(ISBLANK(DATA!D891),"", IF(ISBLANK(DATA!L891),"NO DATA",DATA!L891)))</f>
        <v/>
      </c>
      <c r="C890" s="93" t="str">
        <f t="shared" si="41"/>
        <v/>
      </c>
      <c r="D890" s="93" t="str">
        <f>IF($I$1&lt;&gt;"y", "", IF(C891="", "", IFERROR(LOOKUP(2,1/(COUNTIF($D$2:D889,mergednames)=0),mergednames), "")))</f>
        <v/>
      </c>
      <c r="E890" s="93" t="str">
        <f t="shared" si="40"/>
        <v/>
      </c>
      <c r="F890" s="93" t="str">
        <f>IF($I$1&lt;&gt;"y", "", IF(A891="", "", IFERROR(LOOKUP(2,1/(COUNTIF($F$2:F889,get_country)=0),get_country), "")))</f>
        <v/>
      </c>
      <c r="G890" s="93" t="str">
        <f t="shared" si="39"/>
        <v/>
      </c>
      <c r="H890" s="67" t="str">
        <f t="array" aca="1" ref="H890" ca="1">IF($I$1&lt;&gt;"y", "", IFERROR(INDEX(countrylistsize,MATCH(SMALL(NOT(countrylistsize="")*IF(ISNUMBER(countrylistsize),COUNTIF(countrylistsize,"&lt;="&amp;countrylistsize),COUNTIF(countrylistsize,"&lt;="&amp;countrylistsize)+SUM(ISNUMBER(countrylistsize))),ROWS(F$3:F890)+SUM(ISBLANK(countrylistsize))),NOT(countrylistsize="")*IF(ISNUMBER(countrylistsize),COUNTIF(countrylistsize,"&lt;="&amp;countrylistsize),COUNTIF(countrylistsize,"&lt;="&amp;countrylistsize)+SUM(ISNUMBER(countrylistsize))),0)), ""))</f>
        <v/>
      </c>
      <c r="I890" s="70"/>
      <c r="J890" s="67" t="str">
        <f t="array" aca="1" ref="J890" ca="1">IF($I$1&lt;&gt;"y", "", IFERROR(INDEX(admin1listsize,MATCH(SMALL(NOT(admin1listsize="")*IF(ISNUMBER(admin1listsize),COUNTIF(admin1listsize,"&lt;="&amp;admin1listsize),COUNTIF(admin1listsize,"&lt;="&amp;admin1listsize)+SUM(ISNUMBER(admin1listsize))),ROWS(D$3:D890)+SUM(ISBLANK(admin1listsize))),NOT(admin1listsize="")*IF(ISNUMBER(admin1listsize),COUNTIF(admin1listsize,"&lt;="&amp;admin1listsize),COUNTIF(admin1listsize,"&lt;="&amp;admin1listsize)+SUM(ISNUMBER(admin1listsize))),0)), ""))</f>
        <v/>
      </c>
      <c r="K890" s="71"/>
    </row>
    <row r="891" spans="1:11" s="1" customFormat="1" x14ac:dyDescent="0.25">
      <c r="A891" s="93" t="str">
        <f>IF($I$1&lt;&gt;"y", "", IF(ISBLANK(DATA!D892),"",IF(ISBLANK(DATA!K892),"NO DATA",DATA!K892)))</f>
        <v/>
      </c>
      <c r="B891" s="93" t="str">
        <f>IF($I$1&lt;&gt;"y", "",IF(ISBLANK(DATA!D892),"", IF(ISBLANK(DATA!L892),"NO DATA",DATA!L892)))</f>
        <v/>
      </c>
      <c r="C891" s="93" t="str">
        <f t="shared" si="41"/>
        <v/>
      </c>
      <c r="D891" s="93" t="str">
        <f>IF($I$1&lt;&gt;"y", "", IF(C892="", "", IFERROR(LOOKUP(2,1/(COUNTIF($D$2:D890,mergednames)=0),mergednames), "")))</f>
        <v/>
      </c>
      <c r="E891" s="93" t="str">
        <f t="shared" si="40"/>
        <v/>
      </c>
      <c r="F891" s="93" t="str">
        <f>IF($I$1&lt;&gt;"y", "", IF(A892="", "", IFERROR(LOOKUP(2,1/(COUNTIF($F$2:F890,get_country)=0),get_country), "")))</f>
        <v/>
      </c>
      <c r="G891" s="93" t="str">
        <f t="shared" si="39"/>
        <v/>
      </c>
      <c r="H891" s="67" t="str">
        <f t="array" aca="1" ref="H891" ca="1">IF($I$1&lt;&gt;"y", "", IFERROR(INDEX(countrylistsize,MATCH(SMALL(NOT(countrylistsize="")*IF(ISNUMBER(countrylistsize),COUNTIF(countrylistsize,"&lt;="&amp;countrylistsize),COUNTIF(countrylistsize,"&lt;="&amp;countrylistsize)+SUM(ISNUMBER(countrylistsize))),ROWS(F$3:F891)+SUM(ISBLANK(countrylistsize))),NOT(countrylistsize="")*IF(ISNUMBER(countrylistsize),COUNTIF(countrylistsize,"&lt;="&amp;countrylistsize),COUNTIF(countrylistsize,"&lt;="&amp;countrylistsize)+SUM(ISNUMBER(countrylistsize))),0)), ""))</f>
        <v/>
      </c>
      <c r="I891" s="70"/>
      <c r="J891" s="67" t="str">
        <f t="array" aca="1" ref="J891" ca="1">IF($I$1&lt;&gt;"y", "", IFERROR(INDEX(admin1listsize,MATCH(SMALL(NOT(admin1listsize="")*IF(ISNUMBER(admin1listsize),COUNTIF(admin1listsize,"&lt;="&amp;admin1listsize),COUNTIF(admin1listsize,"&lt;="&amp;admin1listsize)+SUM(ISNUMBER(admin1listsize))),ROWS(D$3:D891)+SUM(ISBLANK(admin1listsize))),NOT(admin1listsize="")*IF(ISNUMBER(admin1listsize),COUNTIF(admin1listsize,"&lt;="&amp;admin1listsize),COUNTIF(admin1listsize,"&lt;="&amp;admin1listsize)+SUM(ISNUMBER(admin1listsize))),0)), ""))</f>
        <v/>
      </c>
      <c r="K891" s="71"/>
    </row>
    <row r="892" spans="1:11" s="1" customFormat="1" x14ac:dyDescent="0.25">
      <c r="A892" s="93" t="str">
        <f>IF($I$1&lt;&gt;"y", "", IF(ISBLANK(DATA!D893),"",IF(ISBLANK(DATA!K893),"NO DATA",DATA!K893)))</f>
        <v/>
      </c>
      <c r="B892" s="93" t="str">
        <f>IF($I$1&lt;&gt;"y", "",IF(ISBLANK(DATA!D893),"", IF(ISBLANK(DATA!L893),"NO DATA",DATA!L893)))</f>
        <v/>
      </c>
      <c r="C892" s="93" t="str">
        <f t="shared" si="41"/>
        <v/>
      </c>
      <c r="D892" s="93" t="str">
        <f>IF($I$1&lt;&gt;"y", "", IF(C893="", "", IFERROR(LOOKUP(2,1/(COUNTIF($D$2:D891,mergednames)=0),mergednames), "")))</f>
        <v/>
      </c>
      <c r="E892" s="93" t="str">
        <f t="shared" si="40"/>
        <v/>
      </c>
      <c r="F892" s="93" t="str">
        <f>IF($I$1&lt;&gt;"y", "", IF(A893="", "", IFERROR(LOOKUP(2,1/(COUNTIF($F$2:F891,get_country)=0),get_country), "")))</f>
        <v/>
      </c>
      <c r="G892" s="93" t="str">
        <f t="shared" si="39"/>
        <v/>
      </c>
      <c r="H892" s="67" t="str">
        <f t="array" aca="1" ref="H892" ca="1">IF($I$1&lt;&gt;"y", "", IFERROR(INDEX(countrylistsize,MATCH(SMALL(NOT(countrylistsize="")*IF(ISNUMBER(countrylistsize),COUNTIF(countrylistsize,"&lt;="&amp;countrylistsize),COUNTIF(countrylistsize,"&lt;="&amp;countrylistsize)+SUM(ISNUMBER(countrylistsize))),ROWS(F$3:F892)+SUM(ISBLANK(countrylistsize))),NOT(countrylistsize="")*IF(ISNUMBER(countrylistsize),COUNTIF(countrylistsize,"&lt;="&amp;countrylistsize),COUNTIF(countrylistsize,"&lt;="&amp;countrylistsize)+SUM(ISNUMBER(countrylistsize))),0)), ""))</f>
        <v/>
      </c>
      <c r="I892" s="70"/>
      <c r="J892" s="67" t="str">
        <f t="array" aca="1" ref="J892" ca="1">IF($I$1&lt;&gt;"y", "", IFERROR(INDEX(admin1listsize,MATCH(SMALL(NOT(admin1listsize="")*IF(ISNUMBER(admin1listsize),COUNTIF(admin1listsize,"&lt;="&amp;admin1listsize),COUNTIF(admin1listsize,"&lt;="&amp;admin1listsize)+SUM(ISNUMBER(admin1listsize))),ROWS(D$3:D892)+SUM(ISBLANK(admin1listsize))),NOT(admin1listsize="")*IF(ISNUMBER(admin1listsize),COUNTIF(admin1listsize,"&lt;="&amp;admin1listsize),COUNTIF(admin1listsize,"&lt;="&amp;admin1listsize)+SUM(ISNUMBER(admin1listsize))),0)), ""))</f>
        <v/>
      </c>
      <c r="K892" s="71"/>
    </row>
    <row r="893" spans="1:11" s="1" customFormat="1" x14ac:dyDescent="0.25">
      <c r="A893" s="93" t="str">
        <f>IF($I$1&lt;&gt;"y", "", IF(ISBLANK(DATA!D894),"",IF(ISBLANK(DATA!K894),"NO DATA",DATA!K894)))</f>
        <v/>
      </c>
      <c r="B893" s="93" t="str">
        <f>IF($I$1&lt;&gt;"y", "",IF(ISBLANK(DATA!D894),"", IF(ISBLANK(DATA!L894),"NO DATA",DATA!L894)))</f>
        <v/>
      </c>
      <c r="C893" s="93" t="str">
        <f t="shared" si="41"/>
        <v/>
      </c>
      <c r="D893" s="93" t="str">
        <f>IF($I$1&lt;&gt;"y", "", IF(C894="", "", IFERROR(LOOKUP(2,1/(COUNTIF($D$2:D892,mergednames)=0),mergednames), "")))</f>
        <v/>
      </c>
      <c r="E893" s="93" t="str">
        <f t="shared" si="40"/>
        <v/>
      </c>
      <c r="F893" s="93" t="str">
        <f>IF($I$1&lt;&gt;"y", "", IF(A894="", "", IFERROR(LOOKUP(2,1/(COUNTIF($F$2:F892,get_country)=0),get_country), "")))</f>
        <v/>
      </c>
      <c r="G893" s="93" t="str">
        <f t="shared" si="39"/>
        <v/>
      </c>
      <c r="H893" s="67" t="str">
        <f t="array" aca="1" ref="H893" ca="1">IF($I$1&lt;&gt;"y", "", IFERROR(INDEX(countrylistsize,MATCH(SMALL(NOT(countrylistsize="")*IF(ISNUMBER(countrylistsize),COUNTIF(countrylistsize,"&lt;="&amp;countrylistsize),COUNTIF(countrylistsize,"&lt;="&amp;countrylistsize)+SUM(ISNUMBER(countrylistsize))),ROWS(F$3:F893)+SUM(ISBLANK(countrylistsize))),NOT(countrylistsize="")*IF(ISNUMBER(countrylistsize),COUNTIF(countrylistsize,"&lt;="&amp;countrylistsize),COUNTIF(countrylistsize,"&lt;="&amp;countrylistsize)+SUM(ISNUMBER(countrylistsize))),0)), ""))</f>
        <v/>
      </c>
      <c r="I893" s="70"/>
      <c r="J893" s="67" t="str">
        <f t="array" aca="1" ref="J893" ca="1">IF($I$1&lt;&gt;"y", "", IFERROR(INDEX(admin1listsize,MATCH(SMALL(NOT(admin1listsize="")*IF(ISNUMBER(admin1listsize),COUNTIF(admin1listsize,"&lt;="&amp;admin1listsize),COUNTIF(admin1listsize,"&lt;="&amp;admin1listsize)+SUM(ISNUMBER(admin1listsize))),ROWS(D$3:D893)+SUM(ISBLANK(admin1listsize))),NOT(admin1listsize="")*IF(ISNUMBER(admin1listsize),COUNTIF(admin1listsize,"&lt;="&amp;admin1listsize),COUNTIF(admin1listsize,"&lt;="&amp;admin1listsize)+SUM(ISNUMBER(admin1listsize))),0)), ""))</f>
        <v/>
      </c>
      <c r="K893" s="71"/>
    </row>
    <row r="894" spans="1:11" s="1" customFormat="1" x14ac:dyDescent="0.25">
      <c r="A894" s="93" t="str">
        <f>IF($I$1&lt;&gt;"y", "", IF(ISBLANK(DATA!D895),"",IF(ISBLANK(DATA!K895),"NO DATA",DATA!K895)))</f>
        <v/>
      </c>
      <c r="B894" s="93" t="str">
        <f>IF($I$1&lt;&gt;"y", "",IF(ISBLANK(DATA!D895),"", IF(ISBLANK(DATA!L895),"NO DATA",DATA!L895)))</f>
        <v/>
      </c>
      <c r="C894" s="93" t="str">
        <f t="shared" si="41"/>
        <v/>
      </c>
      <c r="D894" s="93" t="str">
        <f>IF($I$1&lt;&gt;"y", "", IF(C895="", "", IFERROR(LOOKUP(2,1/(COUNTIF($D$2:D893,mergednames)=0),mergednames), "")))</f>
        <v/>
      </c>
      <c r="E894" s="93" t="str">
        <f t="shared" si="40"/>
        <v/>
      </c>
      <c r="F894" s="93" t="str">
        <f>IF($I$1&lt;&gt;"y", "", IF(A895="", "", IFERROR(LOOKUP(2,1/(COUNTIF($F$2:F893,get_country)=0),get_country), "")))</f>
        <v/>
      </c>
      <c r="G894" s="93" t="str">
        <f t="shared" si="39"/>
        <v/>
      </c>
      <c r="H894" s="67" t="str">
        <f t="array" aca="1" ref="H894" ca="1">IF($I$1&lt;&gt;"y", "", IFERROR(INDEX(countrylistsize,MATCH(SMALL(NOT(countrylistsize="")*IF(ISNUMBER(countrylistsize),COUNTIF(countrylistsize,"&lt;="&amp;countrylistsize),COUNTIF(countrylistsize,"&lt;="&amp;countrylistsize)+SUM(ISNUMBER(countrylistsize))),ROWS(F$3:F894)+SUM(ISBLANK(countrylistsize))),NOT(countrylistsize="")*IF(ISNUMBER(countrylistsize),COUNTIF(countrylistsize,"&lt;="&amp;countrylistsize),COUNTIF(countrylistsize,"&lt;="&amp;countrylistsize)+SUM(ISNUMBER(countrylistsize))),0)), ""))</f>
        <v/>
      </c>
      <c r="I894" s="70"/>
      <c r="J894" s="67" t="str">
        <f t="array" aca="1" ref="J894" ca="1">IF($I$1&lt;&gt;"y", "", IFERROR(INDEX(admin1listsize,MATCH(SMALL(NOT(admin1listsize="")*IF(ISNUMBER(admin1listsize),COUNTIF(admin1listsize,"&lt;="&amp;admin1listsize),COUNTIF(admin1listsize,"&lt;="&amp;admin1listsize)+SUM(ISNUMBER(admin1listsize))),ROWS(D$3:D894)+SUM(ISBLANK(admin1listsize))),NOT(admin1listsize="")*IF(ISNUMBER(admin1listsize),COUNTIF(admin1listsize,"&lt;="&amp;admin1listsize),COUNTIF(admin1listsize,"&lt;="&amp;admin1listsize)+SUM(ISNUMBER(admin1listsize))),0)), ""))</f>
        <v/>
      </c>
      <c r="K894" s="71"/>
    </row>
    <row r="895" spans="1:11" s="1" customFormat="1" x14ac:dyDescent="0.25">
      <c r="A895" s="93" t="str">
        <f>IF($I$1&lt;&gt;"y", "", IF(ISBLANK(DATA!D896),"",IF(ISBLANK(DATA!K896),"NO DATA",DATA!K896)))</f>
        <v/>
      </c>
      <c r="B895" s="93" t="str">
        <f>IF($I$1&lt;&gt;"y", "",IF(ISBLANK(DATA!D896),"", IF(ISBLANK(DATA!L896),"NO DATA",DATA!L896)))</f>
        <v/>
      </c>
      <c r="C895" s="93" t="str">
        <f t="shared" si="41"/>
        <v/>
      </c>
      <c r="D895" s="93" t="str">
        <f>IF($I$1&lt;&gt;"y", "", IF(C896="", "", IFERROR(LOOKUP(2,1/(COUNTIF($D$2:D894,mergednames)=0),mergednames), "")))</f>
        <v/>
      </c>
      <c r="E895" s="93" t="str">
        <f t="shared" si="40"/>
        <v/>
      </c>
      <c r="F895" s="93" t="str">
        <f>IF($I$1&lt;&gt;"y", "", IF(A896="", "", IFERROR(LOOKUP(2,1/(COUNTIF($F$2:F894,get_country)=0),get_country), "")))</f>
        <v/>
      </c>
      <c r="G895" s="93" t="str">
        <f t="shared" si="39"/>
        <v/>
      </c>
      <c r="H895" s="67" t="str">
        <f t="array" aca="1" ref="H895" ca="1">IF($I$1&lt;&gt;"y", "", IFERROR(INDEX(countrylistsize,MATCH(SMALL(NOT(countrylistsize="")*IF(ISNUMBER(countrylistsize),COUNTIF(countrylistsize,"&lt;="&amp;countrylistsize),COUNTIF(countrylistsize,"&lt;="&amp;countrylistsize)+SUM(ISNUMBER(countrylistsize))),ROWS(F$3:F895)+SUM(ISBLANK(countrylistsize))),NOT(countrylistsize="")*IF(ISNUMBER(countrylistsize),COUNTIF(countrylistsize,"&lt;="&amp;countrylistsize),COUNTIF(countrylistsize,"&lt;="&amp;countrylistsize)+SUM(ISNUMBER(countrylistsize))),0)), ""))</f>
        <v/>
      </c>
      <c r="I895" s="70"/>
      <c r="J895" s="67" t="str">
        <f t="array" aca="1" ref="J895" ca="1">IF($I$1&lt;&gt;"y", "", IFERROR(INDEX(admin1listsize,MATCH(SMALL(NOT(admin1listsize="")*IF(ISNUMBER(admin1listsize),COUNTIF(admin1listsize,"&lt;="&amp;admin1listsize),COUNTIF(admin1listsize,"&lt;="&amp;admin1listsize)+SUM(ISNUMBER(admin1listsize))),ROWS(D$3:D895)+SUM(ISBLANK(admin1listsize))),NOT(admin1listsize="")*IF(ISNUMBER(admin1listsize),COUNTIF(admin1listsize,"&lt;="&amp;admin1listsize),COUNTIF(admin1listsize,"&lt;="&amp;admin1listsize)+SUM(ISNUMBER(admin1listsize))),0)), ""))</f>
        <v/>
      </c>
      <c r="K895" s="71"/>
    </row>
    <row r="896" spans="1:11" s="1" customFormat="1" x14ac:dyDescent="0.25">
      <c r="A896" s="93" t="str">
        <f>IF($I$1&lt;&gt;"y", "", IF(ISBLANK(DATA!D897),"",IF(ISBLANK(DATA!K897),"NO DATA",DATA!K897)))</f>
        <v/>
      </c>
      <c r="B896" s="93" t="str">
        <f>IF($I$1&lt;&gt;"y", "",IF(ISBLANK(DATA!D897),"", IF(ISBLANK(DATA!L897),"NO DATA",DATA!L897)))</f>
        <v/>
      </c>
      <c r="C896" s="93" t="str">
        <f t="shared" si="41"/>
        <v/>
      </c>
      <c r="D896" s="93" t="str">
        <f>IF($I$1&lt;&gt;"y", "", IF(C897="", "", IFERROR(LOOKUP(2,1/(COUNTIF($D$2:D895,mergednames)=0),mergednames), "")))</f>
        <v/>
      </c>
      <c r="E896" s="93" t="str">
        <f t="shared" si="40"/>
        <v/>
      </c>
      <c r="F896" s="93" t="str">
        <f>IF($I$1&lt;&gt;"y", "", IF(A897="", "", IFERROR(LOOKUP(2,1/(COUNTIF($F$2:F895,get_country)=0),get_country), "")))</f>
        <v/>
      </c>
      <c r="G896" s="93" t="str">
        <f t="shared" si="39"/>
        <v/>
      </c>
      <c r="H896" s="67" t="str">
        <f t="array" aca="1" ref="H896" ca="1">IF($I$1&lt;&gt;"y", "", IFERROR(INDEX(countrylistsize,MATCH(SMALL(NOT(countrylistsize="")*IF(ISNUMBER(countrylistsize),COUNTIF(countrylistsize,"&lt;="&amp;countrylistsize),COUNTIF(countrylistsize,"&lt;="&amp;countrylistsize)+SUM(ISNUMBER(countrylistsize))),ROWS(F$3:F896)+SUM(ISBLANK(countrylistsize))),NOT(countrylistsize="")*IF(ISNUMBER(countrylistsize),COUNTIF(countrylistsize,"&lt;="&amp;countrylistsize),COUNTIF(countrylistsize,"&lt;="&amp;countrylistsize)+SUM(ISNUMBER(countrylistsize))),0)), ""))</f>
        <v/>
      </c>
      <c r="I896" s="70"/>
      <c r="J896" s="67" t="str">
        <f t="array" aca="1" ref="J896" ca="1">IF($I$1&lt;&gt;"y", "", IFERROR(INDEX(admin1listsize,MATCH(SMALL(NOT(admin1listsize="")*IF(ISNUMBER(admin1listsize),COUNTIF(admin1listsize,"&lt;="&amp;admin1listsize),COUNTIF(admin1listsize,"&lt;="&amp;admin1listsize)+SUM(ISNUMBER(admin1listsize))),ROWS(D$3:D896)+SUM(ISBLANK(admin1listsize))),NOT(admin1listsize="")*IF(ISNUMBER(admin1listsize),COUNTIF(admin1listsize,"&lt;="&amp;admin1listsize),COUNTIF(admin1listsize,"&lt;="&amp;admin1listsize)+SUM(ISNUMBER(admin1listsize))),0)), ""))</f>
        <v/>
      </c>
      <c r="K896" s="71"/>
    </row>
    <row r="897" spans="1:11" s="1" customFormat="1" x14ac:dyDescent="0.25">
      <c r="A897" s="93" t="str">
        <f>IF($I$1&lt;&gt;"y", "", IF(ISBLANK(DATA!D898),"",IF(ISBLANK(DATA!K898),"NO DATA",DATA!K898)))</f>
        <v/>
      </c>
      <c r="B897" s="93" t="str">
        <f>IF($I$1&lt;&gt;"y", "",IF(ISBLANK(DATA!D898),"", IF(ISBLANK(DATA!L898),"NO DATA",DATA!L898)))</f>
        <v/>
      </c>
      <c r="C897" s="93" t="str">
        <f t="shared" si="41"/>
        <v/>
      </c>
      <c r="D897" s="93" t="str">
        <f>IF($I$1&lt;&gt;"y", "", IF(C898="", "", IFERROR(LOOKUP(2,1/(COUNTIF($D$2:D896,mergednames)=0),mergednames), "")))</f>
        <v/>
      </c>
      <c r="E897" s="93" t="str">
        <f t="shared" si="40"/>
        <v/>
      </c>
      <c r="F897" s="93" t="str">
        <f>IF($I$1&lt;&gt;"y", "", IF(A898="", "", IFERROR(LOOKUP(2,1/(COUNTIF($F$2:F896,get_country)=0),get_country), "")))</f>
        <v/>
      </c>
      <c r="G897" s="93" t="str">
        <f t="shared" si="39"/>
        <v/>
      </c>
      <c r="H897" s="67" t="str">
        <f t="array" aca="1" ref="H897" ca="1">IF($I$1&lt;&gt;"y", "", IFERROR(INDEX(countrylistsize,MATCH(SMALL(NOT(countrylistsize="")*IF(ISNUMBER(countrylistsize),COUNTIF(countrylistsize,"&lt;="&amp;countrylistsize),COUNTIF(countrylistsize,"&lt;="&amp;countrylistsize)+SUM(ISNUMBER(countrylistsize))),ROWS(F$3:F897)+SUM(ISBLANK(countrylistsize))),NOT(countrylistsize="")*IF(ISNUMBER(countrylistsize),COUNTIF(countrylistsize,"&lt;="&amp;countrylistsize),COUNTIF(countrylistsize,"&lt;="&amp;countrylistsize)+SUM(ISNUMBER(countrylistsize))),0)), ""))</f>
        <v/>
      </c>
      <c r="I897" s="70"/>
      <c r="J897" s="67" t="str">
        <f t="array" aca="1" ref="J897" ca="1">IF($I$1&lt;&gt;"y", "", IFERROR(INDEX(admin1listsize,MATCH(SMALL(NOT(admin1listsize="")*IF(ISNUMBER(admin1listsize),COUNTIF(admin1listsize,"&lt;="&amp;admin1listsize),COUNTIF(admin1listsize,"&lt;="&amp;admin1listsize)+SUM(ISNUMBER(admin1listsize))),ROWS(D$3:D897)+SUM(ISBLANK(admin1listsize))),NOT(admin1listsize="")*IF(ISNUMBER(admin1listsize),COUNTIF(admin1listsize,"&lt;="&amp;admin1listsize),COUNTIF(admin1listsize,"&lt;="&amp;admin1listsize)+SUM(ISNUMBER(admin1listsize))),0)), ""))</f>
        <v/>
      </c>
      <c r="K897" s="71"/>
    </row>
    <row r="898" spans="1:11" s="1" customFormat="1" x14ac:dyDescent="0.25">
      <c r="A898" s="93" t="str">
        <f>IF($I$1&lt;&gt;"y", "", IF(ISBLANK(DATA!D899),"",IF(ISBLANK(DATA!K899),"NO DATA",DATA!K899)))</f>
        <v/>
      </c>
      <c r="B898" s="93" t="str">
        <f>IF($I$1&lt;&gt;"y", "",IF(ISBLANK(DATA!D899),"", IF(ISBLANK(DATA!L899),"NO DATA",DATA!L899)))</f>
        <v/>
      </c>
      <c r="C898" s="93" t="str">
        <f t="shared" si="41"/>
        <v/>
      </c>
      <c r="D898" s="93" t="str">
        <f>IF($I$1&lt;&gt;"y", "", IF(C899="", "", IFERROR(LOOKUP(2,1/(COUNTIF($D$2:D897,mergednames)=0),mergednames), "")))</f>
        <v/>
      </c>
      <c r="E898" s="93" t="str">
        <f t="shared" si="40"/>
        <v/>
      </c>
      <c r="F898" s="93" t="str">
        <f>IF($I$1&lt;&gt;"y", "", IF(A899="", "", IFERROR(LOOKUP(2,1/(COUNTIF($F$2:F897,get_country)=0),get_country), "")))</f>
        <v/>
      </c>
      <c r="G898" s="93" t="str">
        <f t="shared" si="39"/>
        <v/>
      </c>
      <c r="H898" s="67" t="str">
        <f t="array" aca="1" ref="H898" ca="1">IF($I$1&lt;&gt;"y", "", IFERROR(INDEX(countrylistsize,MATCH(SMALL(NOT(countrylistsize="")*IF(ISNUMBER(countrylistsize),COUNTIF(countrylistsize,"&lt;="&amp;countrylistsize),COUNTIF(countrylistsize,"&lt;="&amp;countrylistsize)+SUM(ISNUMBER(countrylistsize))),ROWS(F$3:F898)+SUM(ISBLANK(countrylistsize))),NOT(countrylistsize="")*IF(ISNUMBER(countrylistsize),COUNTIF(countrylistsize,"&lt;="&amp;countrylistsize),COUNTIF(countrylistsize,"&lt;="&amp;countrylistsize)+SUM(ISNUMBER(countrylistsize))),0)), ""))</f>
        <v/>
      </c>
      <c r="I898" s="70"/>
      <c r="J898" s="67" t="str">
        <f t="array" aca="1" ref="J898" ca="1">IF($I$1&lt;&gt;"y", "", IFERROR(INDEX(admin1listsize,MATCH(SMALL(NOT(admin1listsize="")*IF(ISNUMBER(admin1listsize),COUNTIF(admin1listsize,"&lt;="&amp;admin1listsize),COUNTIF(admin1listsize,"&lt;="&amp;admin1listsize)+SUM(ISNUMBER(admin1listsize))),ROWS(D$3:D898)+SUM(ISBLANK(admin1listsize))),NOT(admin1listsize="")*IF(ISNUMBER(admin1listsize),COUNTIF(admin1listsize,"&lt;="&amp;admin1listsize),COUNTIF(admin1listsize,"&lt;="&amp;admin1listsize)+SUM(ISNUMBER(admin1listsize))),0)), ""))</f>
        <v/>
      </c>
      <c r="K898" s="71"/>
    </row>
    <row r="899" spans="1:11" s="1" customFormat="1" x14ac:dyDescent="0.25">
      <c r="A899" s="93" t="str">
        <f>IF($I$1&lt;&gt;"y", "", IF(ISBLANK(DATA!D900),"",IF(ISBLANK(DATA!K900),"NO DATA",DATA!K900)))</f>
        <v/>
      </c>
      <c r="B899" s="93" t="str">
        <f>IF($I$1&lt;&gt;"y", "",IF(ISBLANK(DATA!D900),"", IF(ISBLANK(DATA!L900),"NO DATA",DATA!L900)))</f>
        <v/>
      </c>
      <c r="C899" s="93" t="str">
        <f t="shared" si="41"/>
        <v/>
      </c>
      <c r="D899" s="93" t="str">
        <f>IF($I$1&lt;&gt;"y", "", IF(C900="", "", IFERROR(LOOKUP(2,1/(COUNTIF($D$2:D898,mergednames)=0),mergednames), "")))</f>
        <v/>
      </c>
      <c r="E899" s="93" t="str">
        <f t="shared" si="40"/>
        <v/>
      </c>
      <c r="F899" s="93" t="str">
        <f>IF($I$1&lt;&gt;"y", "", IF(A900="", "", IFERROR(LOOKUP(2,1/(COUNTIF($F$2:F898,get_country)=0),get_country), "")))</f>
        <v/>
      </c>
      <c r="G899" s="93" t="str">
        <f t="shared" ref="G899:G962" si="42">IF($I$1&lt;&gt;"y", "", IF(F899="", "", G898+1))</f>
        <v/>
      </c>
      <c r="H899" s="67" t="str">
        <f t="array" aca="1" ref="H899" ca="1">IF($I$1&lt;&gt;"y", "", IFERROR(INDEX(countrylistsize,MATCH(SMALL(NOT(countrylistsize="")*IF(ISNUMBER(countrylistsize),COUNTIF(countrylistsize,"&lt;="&amp;countrylistsize),COUNTIF(countrylistsize,"&lt;="&amp;countrylistsize)+SUM(ISNUMBER(countrylistsize))),ROWS(F$3:F899)+SUM(ISBLANK(countrylistsize))),NOT(countrylistsize="")*IF(ISNUMBER(countrylistsize),COUNTIF(countrylistsize,"&lt;="&amp;countrylistsize),COUNTIF(countrylistsize,"&lt;="&amp;countrylistsize)+SUM(ISNUMBER(countrylistsize))),0)), ""))</f>
        <v/>
      </c>
      <c r="I899" s="70"/>
      <c r="J899" s="67" t="str">
        <f t="array" aca="1" ref="J899" ca="1">IF($I$1&lt;&gt;"y", "", IFERROR(INDEX(admin1listsize,MATCH(SMALL(NOT(admin1listsize="")*IF(ISNUMBER(admin1listsize),COUNTIF(admin1listsize,"&lt;="&amp;admin1listsize),COUNTIF(admin1listsize,"&lt;="&amp;admin1listsize)+SUM(ISNUMBER(admin1listsize))),ROWS(D$3:D899)+SUM(ISBLANK(admin1listsize))),NOT(admin1listsize="")*IF(ISNUMBER(admin1listsize),COUNTIF(admin1listsize,"&lt;="&amp;admin1listsize),COUNTIF(admin1listsize,"&lt;="&amp;admin1listsize)+SUM(ISNUMBER(admin1listsize))),0)), ""))</f>
        <v/>
      </c>
      <c r="K899" s="71"/>
    </row>
    <row r="900" spans="1:11" s="1" customFormat="1" x14ac:dyDescent="0.25">
      <c r="A900" s="93" t="str">
        <f>IF($I$1&lt;&gt;"y", "", IF(ISBLANK(DATA!D901),"",IF(ISBLANK(DATA!K901),"NO DATA",DATA!K901)))</f>
        <v/>
      </c>
      <c r="B900" s="93" t="str">
        <f>IF($I$1&lt;&gt;"y", "",IF(ISBLANK(DATA!D901),"", IF(ISBLANK(DATA!L901),"NO DATA",DATA!L901)))</f>
        <v/>
      </c>
      <c r="C900" s="93" t="str">
        <f t="shared" si="41"/>
        <v/>
      </c>
      <c r="D900" s="93" t="str">
        <f>IF($I$1&lt;&gt;"y", "", IF(C901="", "", IFERROR(LOOKUP(2,1/(COUNTIF($D$2:D899,mergednames)=0),mergednames), "")))</f>
        <v/>
      </c>
      <c r="E900" s="93" t="str">
        <f t="shared" ref="E900:E963" si="43">IF($I$1&lt;&gt;"y", "", IF(D900="", "", E899+1))</f>
        <v/>
      </c>
      <c r="F900" s="93" t="str">
        <f>IF($I$1&lt;&gt;"y", "", IF(A901="", "", IFERROR(LOOKUP(2,1/(COUNTIF($F$2:F899,get_country)=0),get_country), "")))</f>
        <v/>
      </c>
      <c r="G900" s="93" t="str">
        <f t="shared" si="42"/>
        <v/>
      </c>
      <c r="H900" s="67" t="str">
        <f t="array" aca="1" ref="H900" ca="1">IF($I$1&lt;&gt;"y", "", IFERROR(INDEX(countrylistsize,MATCH(SMALL(NOT(countrylistsize="")*IF(ISNUMBER(countrylistsize),COUNTIF(countrylistsize,"&lt;="&amp;countrylistsize),COUNTIF(countrylistsize,"&lt;="&amp;countrylistsize)+SUM(ISNUMBER(countrylistsize))),ROWS(F$3:F900)+SUM(ISBLANK(countrylistsize))),NOT(countrylistsize="")*IF(ISNUMBER(countrylistsize),COUNTIF(countrylistsize,"&lt;="&amp;countrylistsize),COUNTIF(countrylistsize,"&lt;="&amp;countrylistsize)+SUM(ISNUMBER(countrylistsize))),0)), ""))</f>
        <v/>
      </c>
      <c r="I900" s="70"/>
      <c r="J900" s="67" t="str">
        <f t="array" aca="1" ref="J900" ca="1">IF($I$1&lt;&gt;"y", "", IFERROR(INDEX(admin1listsize,MATCH(SMALL(NOT(admin1listsize="")*IF(ISNUMBER(admin1listsize),COUNTIF(admin1listsize,"&lt;="&amp;admin1listsize),COUNTIF(admin1listsize,"&lt;="&amp;admin1listsize)+SUM(ISNUMBER(admin1listsize))),ROWS(D$3:D900)+SUM(ISBLANK(admin1listsize))),NOT(admin1listsize="")*IF(ISNUMBER(admin1listsize),COUNTIF(admin1listsize,"&lt;="&amp;admin1listsize),COUNTIF(admin1listsize,"&lt;="&amp;admin1listsize)+SUM(ISNUMBER(admin1listsize))),0)), ""))</f>
        <v/>
      </c>
      <c r="K900" s="71"/>
    </row>
    <row r="901" spans="1:11" s="1" customFormat="1" x14ac:dyDescent="0.25">
      <c r="A901" s="93" t="str">
        <f>IF($I$1&lt;&gt;"y", "", IF(ISBLANK(DATA!D902),"",IF(ISBLANK(DATA!K902),"NO DATA",DATA!K902)))</f>
        <v/>
      </c>
      <c r="B901" s="93" t="str">
        <f>IF($I$1&lt;&gt;"y", "",IF(ISBLANK(DATA!D902),"", IF(ISBLANK(DATA!L902),"NO DATA",DATA!L902)))</f>
        <v/>
      </c>
      <c r="C901" s="93" t="str">
        <f t="shared" ref="C901:C964" si="44">IF($I$1&lt;&gt;"y", "", IF(A901="", "", A901&amp;"@"&amp;B901))</f>
        <v/>
      </c>
      <c r="D901" s="93" t="str">
        <f>IF($I$1&lt;&gt;"y", "", IF(C902="", "", IFERROR(LOOKUP(2,1/(COUNTIF($D$2:D900,mergednames)=0),mergednames), "")))</f>
        <v/>
      </c>
      <c r="E901" s="93" t="str">
        <f t="shared" si="43"/>
        <v/>
      </c>
      <c r="F901" s="93" t="str">
        <f>IF($I$1&lt;&gt;"y", "", IF(A902="", "", IFERROR(LOOKUP(2,1/(COUNTIF($F$2:F900,get_country)=0),get_country), "")))</f>
        <v/>
      </c>
      <c r="G901" s="93" t="str">
        <f t="shared" si="42"/>
        <v/>
      </c>
      <c r="H901" s="67" t="str">
        <f t="array" aca="1" ref="H901" ca="1">IF($I$1&lt;&gt;"y", "", IFERROR(INDEX(countrylistsize,MATCH(SMALL(NOT(countrylistsize="")*IF(ISNUMBER(countrylistsize),COUNTIF(countrylistsize,"&lt;="&amp;countrylistsize),COUNTIF(countrylistsize,"&lt;="&amp;countrylistsize)+SUM(ISNUMBER(countrylistsize))),ROWS(F$3:F901)+SUM(ISBLANK(countrylistsize))),NOT(countrylistsize="")*IF(ISNUMBER(countrylistsize),COUNTIF(countrylistsize,"&lt;="&amp;countrylistsize),COUNTIF(countrylistsize,"&lt;="&amp;countrylistsize)+SUM(ISNUMBER(countrylistsize))),0)), ""))</f>
        <v/>
      </c>
      <c r="I901" s="70"/>
      <c r="J901" s="67" t="str">
        <f t="array" aca="1" ref="J901" ca="1">IF($I$1&lt;&gt;"y", "", IFERROR(INDEX(admin1listsize,MATCH(SMALL(NOT(admin1listsize="")*IF(ISNUMBER(admin1listsize),COUNTIF(admin1listsize,"&lt;="&amp;admin1listsize),COUNTIF(admin1listsize,"&lt;="&amp;admin1listsize)+SUM(ISNUMBER(admin1listsize))),ROWS(D$3:D901)+SUM(ISBLANK(admin1listsize))),NOT(admin1listsize="")*IF(ISNUMBER(admin1listsize),COUNTIF(admin1listsize,"&lt;="&amp;admin1listsize),COUNTIF(admin1listsize,"&lt;="&amp;admin1listsize)+SUM(ISNUMBER(admin1listsize))),0)), ""))</f>
        <v/>
      </c>
      <c r="K901" s="71"/>
    </row>
    <row r="902" spans="1:11" s="1" customFormat="1" x14ac:dyDescent="0.25">
      <c r="A902" s="93" t="str">
        <f>IF($I$1&lt;&gt;"y", "", IF(ISBLANK(DATA!D903),"",IF(ISBLANK(DATA!K903),"NO DATA",DATA!K903)))</f>
        <v/>
      </c>
      <c r="B902" s="93" t="str">
        <f>IF($I$1&lt;&gt;"y", "",IF(ISBLANK(DATA!D903),"", IF(ISBLANK(DATA!L903),"NO DATA",DATA!L903)))</f>
        <v/>
      </c>
      <c r="C902" s="93" t="str">
        <f t="shared" si="44"/>
        <v/>
      </c>
      <c r="D902" s="93" t="str">
        <f>IF($I$1&lt;&gt;"y", "", IF(C903="", "", IFERROR(LOOKUP(2,1/(COUNTIF($D$2:D901,mergednames)=0),mergednames), "")))</f>
        <v/>
      </c>
      <c r="E902" s="93" t="str">
        <f t="shared" si="43"/>
        <v/>
      </c>
      <c r="F902" s="93" t="str">
        <f>IF($I$1&lt;&gt;"y", "", IF(A903="", "", IFERROR(LOOKUP(2,1/(COUNTIF($F$2:F901,get_country)=0),get_country), "")))</f>
        <v/>
      </c>
      <c r="G902" s="93" t="str">
        <f t="shared" si="42"/>
        <v/>
      </c>
      <c r="H902" s="67" t="str">
        <f t="array" aca="1" ref="H902" ca="1">IF($I$1&lt;&gt;"y", "", IFERROR(INDEX(countrylistsize,MATCH(SMALL(NOT(countrylistsize="")*IF(ISNUMBER(countrylistsize),COUNTIF(countrylistsize,"&lt;="&amp;countrylistsize),COUNTIF(countrylistsize,"&lt;="&amp;countrylistsize)+SUM(ISNUMBER(countrylistsize))),ROWS(F$3:F902)+SUM(ISBLANK(countrylistsize))),NOT(countrylistsize="")*IF(ISNUMBER(countrylistsize),COUNTIF(countrylistsize,"&lt;="&amp;countrylistsize),COUNTIF(countrylistsize,"&lt;="&amp;countrylistsize)+SUM(ISNUMBER(countrylistsize))),0)), ""))</f>
        <v/>
      </c>
      <c r="I902" s="70"/>
      <c r="J902" s="67" t="str">
        <f t="array" aca="1" ref="J902" ca="1">IF($I$1&lt;&gt;"y", "", IFERROR(INDEX(admin1listsize,MATCH(SMALL(NOT(admin1listsize="")*IF(ISNUMBER(admin1listsize),COUNTIF(admin1listsize,"&lt;="&amp;admin1listsize),COUNTIF(admin1listsize,"&lt;="&amp;admin1listsize)+SUM(ISNUMBER(admin1listsize))),ROWS(D$3:D902)+SUM(ISBLANK(admin1listsize))),NOT(admin1listsize="")*IF(ISNUMBER(admin1listsize),COUNTIF(admin1listsize,"&lt;="&amp;admin1listsize),COUNTIF(admin1listsize,"&lt;="&amp;admin1listsize)+SUM(ISNUMBER(admin1listsize))),0)), ""))</f>
        <v/>
      </c>
      <c r="K902" s="71"/>
    </row>
    <row r="903" spans="1:11" s="1" customFormat="1" x14ac:dyDescent="0.25">
      <c r="A903" s="93" t="str">
        <f>IF($I$1&lt;&gt;"y", "", IF(ISBLANK(DATA!D904),"",IF(ISBLANK(DATA!K904),"NO DATA",DATA!K904)))</f>
        <v/>
      </c>
      <c r="B903" s="93" t="str">
        <f>IF($I$1&lt;&gt;"y", "",IF(ISBLANK(DATA!D904),"", IF(ISBLANK(DATA!L904),"NO DATA",DATA!L904)))</f>
        <v/>
      </c>
      <c r="C903" s="93" t="str">
        <f t="shared" si="44"/>
        <v/>
      </c>
      <c r="D903" s="93" t="str">
        <f>IF($I$1&lt;&gt;"y", "", IF(C904="", "", IFERROR(LOOKUP(2,1/(COUNTIF($D$2:D902,mergednames)=0),mergednames), "")))</f>
        <v/>
      </c>
      <c r="E903" s="93" t="str">
        <f t="shared" si="43"/>
        <v/>
      </c>
      <c r="F903" s="93" t="str">
        <f>IF($I$1&lt;&gt;"y", "", IF(A904="", "", IFERROR(LOOKUP(2,1/(COUNTIF($F$2:F902,get_country)=0),get_country), "")))</f>
        <v/>
      </c>
      <c r="G903" s="93" t="str">
        <f t="shared" si="42"/>
        <v/>
      </c>
      <c r="H903" s="67" t="str">
        <f t="array" aca="1" ref="H903" ca="1">IF($I$1&lt;&gt;"y", "", IFERROR(INDEX(countrylistsize,MATCH(SMALL(NOT(countrylistsize="")*IF(ISNUMBER(countrylistsize),COUNTIF(countrylistsize,"&lt;="&amp;countrylistsize),COUNTIF(countrylistsize,"&lt;="&amp;countrylistsize)+SUM(ISNUMBER(countrylistsize))),ROWS(F$3:F903)+SUM(ISBLANK(countrylistsize))),NOT(countrylistsize="")*IF(ISNUMBER(countrylistsize),COUNTIF(countrylistsize,"&lt;="&amp;countrylistsize),COUNTIF(countrylistsize,"&lt;="&amp;countrylistsize)+SUM(ISNUMBER(countrylistsize))),0)), ""))</f>
        <v/>
      </c>
      <c r="I903" s="70"/>
      <c r="J903" s="67" t="str">
        <f t="array" aca="1" ref="J903" ca="1">IF($I$1&lt;&gt;"y", "", IFERROR(INDEX(admin1listsize,MATCH(SMALL(NOT(admin1listsize="")*IF(ISNUMBER(admin1listsize),COUNTIF(admin1listsize,"&lt;="&amp;admin1listsize),COUNTIF(admin1listsize,"&lt;="&amp;admin1listsize)+SUM(ISNUMBER(admin1listsize))),ROWS(D$3:D903)+SUM(ISBLANK(admin1listsize))),NOT(admin1listsize="")*IF(ISNUMBER(admin1listsize),COUNTIF(admin1listsize,"&lt;="&amp;admin1listsize),COUNTIF(admin1listsize,"&lt;="&amp;admin1listsize)+SUM(ISNUMBER(admin1listsize))),0)), ""))</f>
        <v/>
      </c>
      <c r="K903" s="71"/>
    </row>
    <row r="904" spans="1:11" s="1" customFormat="1" x14ac:dyDescent="0.25">
      <c r="A904" s="93" t="str">
        <f>IF($I$1&lt;&gt;"y", "", IF(ISBLANK(DATA!D905),"",IF(ISBLANK(DATA!K905),"NO DATA",DATA!K905)))</f>
        <v/>
      </c>
      <c r="B904" s="93" t="str">
        <f>IF($I$1&lt;&gt;"y", "",IF(ISBLANK(DATA!D905),"", IF(ISBLANK(DATA!L905),"NO DATA",DATA!L905)))</f>
        <v/>
      </c>
      <c r="C904" s="93" t="str">
        <f t="shared" si="44"/>
        <v/>
      </c>
      <c r="D904" s="93" t="str">
        <f>IF($I$1&lt;&gt;"y", "", IF(C905="", "", IFERROR(LOOKUP(2,1/(COUNTIF($D$2:D903,mergednames)=0),mergednames), "")))</f>
        <v/>
      </c>
      <c r="E904" s="93" t="str">
        <f t="shared" si="43"/>
        <v/>
      </c>
      <c r="F904" s="93" t="str">
        <f>IF($I$1&lt;&gt;"y", "", IF(A905="", "", IFERROR(LOOKUP(2,1/(COUNTIF($F$2:F903,get_country)=0),get_country), "")))</f>
        <v/>
      </c>
      <c r="G904" s="93" t="str">
        <f t="shared" si="42"/>
        <v/>
      </c>
      <c r="H904" s="67" t="str">
        <f t="array" aca="1" ref="H904" ca="1">IF($I$1&lt;&gt;"y", "", IFERROR(INDEX(countrylistsize,MATCH(SMALL(NOT(countrylistsize="")*IF(ISNUMBER(countrylistsize),COUNTIF(countrylistsize,"&lt;="&amp;countrylistsize),COUNTIF(countrylistsize,"&lt;="&amp;countrylistsize)+SUM(ISNUMBER(countrylistsize))),ROWS(F$3:F904)+SUM(ISBLANK(countrylistsize))),NOT(countrylistsize="")*IF(ISNUMBER(countrylistsize),COUNTIF(countrylistsize,"&lt;="&amp;countrylistsize),COUNTIF(countrylistsize,"&lt;="&amp;countrylistsize)+SUM(ISNUMBER(countrylistsize))),0)), ""))</f>
        <v/>
      </c>
      <c r="I904" s="70"/>
      <c r="J904" s="67" t="str">
        <f t="array" aca="1" ref="J904" ca="1">IF($I$1&lt;&gt;"y", "", IFERROR(INDEX(admin1listsize,MATCH(SMALL(NOT(admin1listsize="")*IF(ISNUMBER(admin1listsize),COUNTIF(admin1listsize,"&lt;="&amp;admin1listsize),COUNTIF(admin1listsize,"&lt;="&amp;admin1listsize)+SUM(ISNUMBER(admin1listsize))),ROWS(D$3:D904)+SUM(ISBLANK(admin1listsize))),NOT(admin1listsize="")*IF(ISNUMBER(admin1listsize),COUNTIF(admin1listsize,"&lt;="&amp;admin1listsize),COUNTIF(admin1listsize,"&lt;="&amp;admin1listsize)+SUM(ISNUMBER(admin1listsize))),0)), ""))</f>
        <v/>
      </c>
      <c r="K904" s="71"/>
    </row>
    <row r="905" spans="1:11" s="1" customFormat="1" x14ac:dyDescent="0.25">
      <c r="A905" s="93" t="str">
        <f>IF($I$1&lt;&gt;"y", "", IF(ISBLANK(DATA!D906),"",IF(ISBLANK(DATA!K906),"NO DATA",DATA!K906)))</f>
        <v/>
      </c>
      <c r="B905" s="93" t="str">
        <f>IF($I$1&lt;&gt;"y", "",IF(ISBLANK(DATA!D906),"", IF(ISBLANK(DATA!L906),"NO DATA",DATA!L906)))</f>
        <v/>
      </c>
      <c r="C905" s="93" t="str">
        <f t="shared" si="44"/>
        <v/>
      </c>
      <c r="D905" s="93" t="str">
        <f>IF($I$1&lt;&gt;"y", "", IF(C906="", "", IFERROR(LOOKUP(2,1/(COUNTIF($D$2:D904,mergednames)=0),mergednames), "")))</f>
        <v/>
      </c>
      <c r="E905" s="93" t="str">
        <f t="shared" si="43"/>
        <v/>
      </c>
      <c r="F905" s="93" t="str">
        <f>IF($I$1&lt;&gt;"y", "", IF(A906="", "", IFERROR(LOOKUP(2,1/(COUNTIF($F$2:F904,get_country)=0),get_country), "")))</f>
        <v/>
      </c>
      <c r="G905" s="93" t="str">
        <f t="shared" si="42"/>
        <v/>
      </c>
      <c r="H905" s="67" t="str">
        <f t="array" aca="1" ref="H905" ca="1">IF($I$1&lt;&gt;"y", "", IFERROR(INDEX(countrylistsize,MATCH(SMALL(NOT(countrylistsize="")*IF(ISNUMBER(countrylistsize),COUNTIF(countrylistsize,"&lt;="&amp;countrylistsize),COUNTIF(countrylistsize,"&lt;="&amp;countrylistsize)+SUM(ISNUMBER(countrylistsize))),ROWS(F$3:F905)+SUM(ISBLANK(countrylistsize))),NOT(countrylistsize="")*IF(ISNUMBER(countrylistsize),COUNTIF(countrylistsize,"&lt;="&amp;countrylistsize),COUNTIF(countrylistsize,"&lt;="&amp;countrylistsize)+SUM(ISNUMBER(countrylistsize))),0)), ""))</f>
        <v/>
      </c>
      <c r="I905" s="70"/>
      <c r="J905" s="67" t="str">
        <f t="array" aca="1" ref="J905" ca="1">IF($I$1&lt;&gt;"y", "", IFERROR(INDEX(admin1listsize,MATCH(SMALL(NOT(admin1listsize="")*IF(ISNUMBER(admin1listsize),COUNTIF(admin1listsize,"&lt;="&amp;admin1listsize),COUNTIF(admin1listsize,"&lt;="&amp;admin1listsize)+SUM(ISNUMBER(admin1listsize))),ROWS(D$3:D905)+SUM(ISBLANK(admin1listsize))),NOT(admin1listsize="")*IF(ISNUMBER(admin1listsize),COUNTIF(admin1listsize,"&lt;="&amp;admin1listsize),COUNTIF(admin1listsize,"&lt;="&amp;admin1listsize)+SUM(ISNUMBER(admin1listsize))),0)), ""))</f>
        <v/>
      </c>
      <c r="K905" s="71"/>
    </row>
    <row r="906" spans="1:11" s="1" customFormat="1" x14ac:dyDescent="0.25">
      <c r="A906" s="93" t="str">
        <f>IF($I$1&lt;&gt;"y", "", IF(ISBLANK(DATA!D907),"",IF(ISBLANK(DATA!K907),"NO DATA",DATA!K907)))</f>
        <v/>
      </c>
      <c r="B906" s="93" t="str">
        <f>IF($I$1&lt;&gt;"y", "",IF(ISBLANK(DATA!D907),"", IF(ISBLANK(DATA!L907),"NO DATA",DATA!L907)))</f>
        <v/>
      </c>
      <c r="C906" s="93" t="str">
        <f t="shared" si="44"/>
        <v/>
      </c>
      <c r="D906" s="93" t="str">
        <f>IF($I$1&lt;&gt;"y", "", IF(C907="", "", IFERROR(LOOKUP(2,1/(COUNTIF($D$2:D905,mergednames)=0),mergednames), "")))</f>
        <v/>
      </c>
      <c r="E906" s="93" t="str">
        <f t="shared" si="43"/>
        <v/>
      </c>
      <c r="F906" s="93" t="str">
        <f>IF($I$1&lt;&gt;"y", "", IF(A907="", "", IFERROR(LOOKUP(2,1/(COUNTIF($F$2:F905,get_country)=0),get_country), "")))</f>
        <v/>
      </c>
      <c r="G906" s="93" t="str">
        <f t="shared" si="42"/>
        <v/>
      </c>
      <c r="H906" s="67" t="str">
        <f t="array" aca="1" ref="H906" ca="1">IF($I$1&lt;&gt;"y", "", IFERROR(INDEX(countrylistsize,MATCH(SMALL(NOT(countrylistsize="")*IF(ISNUMBER(countrylistsize),COUNTIF(countrylistsize,"&lt;="&amp;countrylistsize),COUNTIF(countrylistsize,"&lt;="&amp;countrylistsize)+SUM(ISNUMBER(countrylistsize))),ROWS(F$3:F906)+SUM(ISBLANK(countrylistsize))),NOT(countrylistsize="")*IF(ISNUMBER(countrylistsize),COUNTIF(countrylistsize,"&lt;="&amp;countrylistsize),COUNTIF(countrylistsize,"&lt;="&amp;countrylistsize)+SUM(ISNUMBER(countrylistsize))),0)), ""))</f>
        <v/>
      </c>
      <c r="I906" s="70"/>
      <c r="J906" s="67" t="str">
        <f t="array" aca="1" ref="J906" ca="1">IF($I$1&lt;&gt;"y", "", IFERROR(INDEX(admin1listsize,MATCH(SMALL(NOT(admin1listsize="")*IF(ISNUMBER(admin1listsize),COUNTIF(admin1listsize,"&lt;="&amp;admin1listsize),COUNTIF(admin1listsize,"&lt;="&amp;admin1listsize)+SUM(ISNUMBER(admin1listsize))),ROWS(D$3:D906)+SUM(ISBLANK(admin1listsize))),NOT(admin1listsize="")*IF(ISNUMBER(admin1listsize),COUNTIF(admin1listsize,"&lt;="&amp;admin1listsize),COUNTIF(admin1listsize,"&lt;="&amp;admin1listsize)+SUM(ISNUMBER(admin1listsize))),0)), ""))</f>
        <v/>
      </c>
      <c r="K906" s="71"/>
    </row>
    <row r="907" spans="1:11" s="1" customFormat="1" x14ac:dyDescent="0.25">
      <c r="A907" s="93" t="str">
        <f>IF($I$1&lt;&gt;"y", "", IF(ISBLANK(DATA!D908),"",IF(ISBLANK(DATA!K908),"NO DATA",DATA!K908)))</f>
        <v/>
      </c>
      <c r="B907" s="93" t="str">
        <f>IF($I$1&lt;&gt;"y", "",IF(ISBLANK(DATA!D908),"", IF(ISBLANK(DATA!L908),"NO DATA",DATA!L908)))</f>
        <v/>
      </c>
      <c r="C907" s="93" t="str">
        <f t="shared" si="44"/>
        <v/>
      </c>
      <c r="D907" s="93" t="str">
        <f>IF($I$1&lt;&gt;"y", "", IF(C908="", "", IFERROR(LOOKUP(2,1/(COUNTIF($D$2:D906,mergednames)=0),mergednames), "")))</f>
        <v/>
      </c>
      <c r="E907" s="93" t="str">
        <f t="shared" si="43"/>
        <v/>
      </c>
      <c r="F907" s="93" t="str">
        <f>IF($I$1&lt;&gt;"y", "", IF(A908="", "", IFERROR(LOOKUP(2,1/(COUNTIF($F$2:F906,get_country)=0),get_country), "")))</f>
        <v/>
      </c>
      <c r="G907" s="93" t="str">
        <f t="shared" si="42"/>
        <v/>
      </c>
      <c r="H907" s="67" t="str">
        <f t="array" aca="1" ref="H907" ca="1">IF($I$1&lt;&gt;"y", "", IFERROR(INDEX(countrylistsize,MATCH(SMALL(NOT(countrylistsize="")*IF(ISNUMBER(countrylistsize),COUNTIF(countrylistsize,"&lt;="&amp;countrylistsize),COUNTIF(countrylistsize,"&lt;="&amp;countrylistsize)+SUM(ISNUMBER(countrylistsize))),ROWS(F$3:F907)+SUM(ISBLANK(countrylistsize))),NOT(countrylistsize="")*IF(ISNUMBER(countrylistsize),COUNTIF(countrylistsize,"&lt;="&amp;countrylistsize),COUNTIF(countrylistsize,"&lt;="&amp;countrylistsize)+SUM(ISNUMBER(countrylistsize))),0)), ""))</f>
        <v/>
      </c>
      <c r="I907" s="70"/>
      <c r="J907" s="67" t="str">
        <f t="array" aca="1" ref="J907" ca="1">IF($I$1&lt;&gt;"y", "", IFERROR(INDEX(admin1listsize,MATCH(SMALL(NOT(admin1listsize="")*IF(ISNUMBER(admin1listsize),COUNTIF(admin1listsize,"&lt;="&amp;admin1listsize),COUNTIF(admin1listsize,"&lt;="&amp;admin1listsize)+SUM(ISNUMBER(admin1listsize))),ROWS(D$3:D907)+SUM(ISBLANK(admin1listsize))),NOT(admin1listsize="")*IF(ISNUMBER(admin1listsize),COUNTIF(admin1listsize,"&lt;="&amp;admin1listsize),COUNTIF(admin1listsize,"&lt;="&amp;admin1listsize)+SUM(ISNUMBER(admin1listsize))),0)), ""))</f>
        <v/>
      </c>
      <c r="K907" s="71"/>
    </row>
    <row r="908" spans="1:11" s="1" customFormat="1" x14ac:dyDescent="0.25">
      <c r="A908" s="93" t="str">
        <f>IF($I$1&lt;&gt;"y", "", IF(ISBLANK(DATA!D909),"",IF(ISBLANK(DATA!K909),"NO DATA",DATA!K909)))</f>
        <v/>
      </c>
      <c r="B908" s="93" t="str">
        <f>IF($I$1&lt;&gt;"y", "",IF(ISBLANK(DATA!D909),"", IF(ISBLANK(DATA!L909),"NO DATA",DATA!L909)))</f>
        <v/>
      </c>
      <c r="C908" s="93" t="str">
        <f t="shared" si="44"/>
        <v/>
      </c>
      <c r="D908" s="93" t="str">
        <f>IF($I$1&lt;&gt;"y", "", IF(C909="", "", IFERROR(LOOKUP(2,1/(COUNTIF($D$2:D907,mergednames)=0),mergednames), "")))</f>
        <v/>
      </c>
      <c r="E908" s="93" t="str">
        <f t="shared" si="43"/>
        <v/>
      </c>
      <c r="F908" s="93" t="str">
        <f>IF($I$1&lt;&gt;"y", "", IF(A909="", "", IFERROR(LOOKUP(2,1/(COUNTIF($F$2:F907,get_country)=0),get_country), "")))</f>
        <v/>
      </c>
      <c r="G908" s="93" t="str">
        <f t="shared" si="42"/>
        <v/>
      </c>
      <c r="H908" s="67" t="str">
        <f t="array" aca="1" ref="H908" ca="1">IF($I$1&lt;&gt;"y", "", IFERROR(INDEX(countrylistsize,MATCH(SMALL(NOT(countrylistsize="")*IF(ISNUMBER(countrylistsize),COUNTIF(countrylistsize,"&lt;="&amp;countrylistsize),COUNTIF(countrylistsize,"&lt;="&amp;countrylistsize)+SUM(ISNUMBER(countrylistsize))),ROWS(F$3:F908)+SUM(ISBLANK(countrylistsize))),NOT(countrylistsize="")*IF(ISNUMBER(countrylistsize),COUNTIF(countrylistsize,"&lt;="&amp;countrylistsize),COUNTIF(countrylistsize,"&lt;="&amp;countrylistsize)+SUM(ISNUMBER(countrylistsize))),0)), ""))</f>
        <v/>
      </c>
      <c r="I908" s="70"/>
      <c r="J908" s="67" t="str">
        <f t="array" aca="1" ref="J908" ca="1">IF($I$1&lt;&gt;"y", "", IFERROR(INDEX(admin1listsize,MATCH(SMALL(NOT(admin1listsize="")*IF(ISNUMBER(admin1listsize),COUNTIF(admin1listsize,"&lt;="&amp;admin1listsize),COUNTIF(admin1listsize,"&lt;="&amp;admin1listsize)+SUM(ISNUMBER(admin1listsize))),ROWS(D$3:D908)+SUM(ISBLANK(admin1listsize))),NOT(admin1listsize="")*IF(ISNUMBER(admin1listsize),COUNTIF(admin1listsize,"&lt;="&amp;admin1listsize),COUNTIF(admin1listsize,"&lt;="&amp;admin1listsize)+SUM(ISNUMBER(admin1listsize))),0)), ""))</f>
        <v/>
      </c>
      <c r="K908" s="71"/>
    </row>
    <row r="909" spans="1:11" s="1" customFormat="1" x14ac:dyDescent="0.25">
      <c r="A909" s="93" t="str">
        <f>IF($I$1&lt;&gt;"y", "", IF(ISBLANK(DATA!D910),"",IF(ISBLANK(DATA!K910),"NO DATA",DATA!K910)))</f>
        <v/>
      </c>
      <c r="B909" s="93" t="str">
        <f>IF($I$1&lt;&gt;"y", "",IF(ISBLANK(DATA!D910),"", IF(ISBLANK(DATA!L910),"NO DATA",DATA!L910)))</f>
        <v/>
      </c>
      <c r="C909" s="93" t="str">
        <f t="shared" si="44"/>
        <v/>
      </c>
      <c r="D909" s="93" t="str">
        <f>IF($I$1&lt;&gt;"y", "", IF(C910="", "", IFERROR(LOOKUP(2,1/(COUNTIF($D$2:D908,mergednames)=0),mergednames), "")))</f>
        <v/>
      </c>
      <c r="E909" s="93" t="str">
        <f t="shared" si="43"/>
        <v/>
      </c>
      <c r="F909" s="93" t="str">
        <f>IF($I$1&lt;&gt;"y", "", IF(A910="", "", IFERROR(LOOKUP(2,1/(COUNTIF($F$2:F908,get_country)=0),get_country), "")))</f>
        <v/>
      </c>
      <c r="G909" s="93" t="str">
        <f t="shared" si="42"/>
        <v/>
      </c>
      <c r="H909" s="67" t="str">
        <f t="array" aca="1" ref="H909" ca="1">IF($I$1&lt;&gt;"y", "", IFERROR(INDEX(countrylistsize,MATCH(SMALL(NOT(countrylistsize="")*IF(ISNUMBER(countrylistsize),COUNTIF(countrylistsize,"&lt;="&amp;countrylistsize),COUNTIF(countrylistsize,"&lt;="&amp;countrylistsize)+SUM(ISNUMBER(countrylistsize))),ROWS(F$3:F909)+SUM(ISBLANK(countrylistsize))),NOT(countrylistsize="")*IF(ISNUMBER(countrylistsize),COUNTIF(countrylistsize,"&lt;="&amp;countrylistsize),COUNTIF(countrylistsize,"&lt;="&amp;countrylistsize)+SUM(ISNUMBER(countrylistsize))),0)), ""))</f>
        <v/>
      </c>
      <c r="I909" s="70"/>
      <c r="J909" s="67" t="str">
        <f t="array" aca="1" ref="J909" ca="1">IF($I$1&lt;&gt;"y", "", IFERROR(INDEX(admin1listsize,MATCH(SMALL(NOT(admin1listsize="")*IF(ISNUMBER(admin1listsize),COUNTIF(admin1listsize,"&lt;="&amp;admin1listsize),COUNTIF(admin1listsize,"&lt;="&amp;admin1listsize)+SUM(ISNUMBER(admin1listsize))),ROWS(D$3:D909)+SUM(ISBLANK(admin1listsize))),NOT(admin1listsize="")*IF(ISNUMBER(admin1listsize),COUNTIF(admin1listsize,"&lt;="&amp;admin1listsize),COUNTIF(admin1listsize,"&lt;="&amp;admin1listsize)+SUM(ISNUMBER(admin1listsize))),0)), ""))</f>
        <v/>
      </c>
      <c r="K909" s="71"/>
    </row>
    <row r="910" spans="1:11" s="1" customFormat="1" x14ac:dyDescent="0.25">
      <c r="A910" s="93" t="str">
        <f>IF($I$1&lt;&gt;"y", "", IF(ISBLANK(DATA!D911),"",IF(ISBLANK(DATA!K911),"NO DATA",DATA!K911)))</f>
        <v/>
      </c>
      <c r="B910" s="93" t="str">
        <f>IF($I$1&lt;&gt;"y", "",IF(ISBLANK(DATA!D911),"", IF(ISBLANK(DATA!L911),"NO DATA",DATA!L911)))</f>
        <v/>
      </c>
      <c r="C910" s="93" t="str">
        <f t="shared" si="44"/>
        <v/>
      </c>
      <c r="D910" s="93" t="str">
        <f>IF($I$1&lt;&gt;"y", "", IF(C911="", "", IFERROR(LOOKUP(2,1/(COUNTIF($D$2:D909,mergednames)=0),mergednames), "")))</f>
        <v/>
      </c>
      <c r="E910" s="93" t="str">
        <f t="shared" si="43"/>
        <v/>
      </c>
      <c r="F910" s="93" t="str">
        <f>IF($I$1&lt;&gt;"y", "", IF(A911="", "", IFERROR(LOOKUP(2,1/(COUNTIF($F$2:F909,get_country)=0),get_country), "")))</f>
        <v/>
      </c>
      <c r="G910" s="93" t="str">
        <f t="shared" si="42"/>
        <v/>
      </c>
      <c r="H910" s="67" t="str">
        <f t="array" aca="1" ref="H910" ca="1">IF($I$1&lt;&gt;"y", "", IFERROR(INDEX(countrylistsize,MATCH(SMALL(NOT(countrylistsize="")*IF(ISNUMBER(countrylistsize),COUNTIF(countrylistsize,"&lt;="&amp;countrylistsize),COUNTIF(countrylistsize,"&lt;="&amp;countrylistsize)+SUM(ISNUMBER(countrylistsize))),ROWS(F$3:F910)+SUM(ISBLANK(countrylistsize))),NOT(countrylistsize="")*IF(ISNUMBER(countrylistsize),COUNTIF(countrylistsize,"&lt;="&amp;countrylistsize),COUNTIF(countrylistsize,"&lt;="&amp;countrylistsize)+SUM(ISNUMBER(countrylistsize))),0)), ""))</f>
        <v/>
      </c>
      <c r="I910" s="70"/>
      <c r="J910" s="67" t="str">
        <f t="array" aca="1" ref="J910" ca="1">IF($I$1&lt;&gt;"y", "", IFERROR(INDEX(admin1listsize,MATCH(SMALL(NOT(admin1listsize="")*IF(ISNUMBER(admin1listsize),COUNTIF(admin1listsize,"&lt;="&amp;admin1listsize),COUNTIF(admin1listsize,"&lt;="&amp;admin1listsize)+SUM(ISNUMBER(admin1listsize))),ROWS(D$3:D910)+SUM(ISBLANK(admin1listsize))),NOT(admin1listsize="")*IF(ISNUMBER(admin1listsize),COUNTIF(admin1listsize,"&lt;="&amp;admin1listsize),COUNTIF(admin1listsize,"&lt;="&amp;admin1listsize)+SUM(ISNUMBER(admin1listsize))),0)), ""))</f>
        <v/>
      </c>
      <c r="K910" s="71"/>
    </row>
    <row r="911" spans="1:11" s="1" customFormat="1" x14ac:dyDescent="0.25">
      <c r="A911" s="93" t="str">
        <f>IF($I$1&lt;&gt;"y", "", IF(ISBLANK(DATA!D912),"",IF(ISBLANK(DATA!K912),"NO DATA",DATA!K912)))</f>
        <v/>
      </c>
      <c r="B911" s="93" t="str">
        <f>IF($I$1&lt;&gt;"y", "",IF(ISBLANK(DATA!D912),"", IF(ISBLANK(DATA!L912),"NO DATA",DATA!L912)))</f>
        <v/>
      </c>
      <c r="C911" s="93" t="str">
        <f t="shared" si="44"/>
        <v/>
      </c>
      <c r="D911" s="93" t="str">
        <f>IF($I$1&lt;&gt;"y", "", IF(C912="", "", IFERROR(LOOKUP(2,1/(COUNTIF($D$2:D910,mergednames)=0),mergednames), "")))</f>
        <v/>
      </c>
      <c r="E911" s="93" t="str">
        <f t="shared" si="43"/>
        <v/>
      </c>
      <c r="F911" s="93" t="str">
        <f>IF($I$1&lt;&gt;"y", "", IF(A912="", "", IFERROR(LOOKUP(2,1/(COUNTIF($F$2:F910,get_country)=0),get_country), "")))</f>
        <v/>
      </c>
      <c r="G911" s="93" t="str">
        <f t="shared" si="42"/>
        <v/>
      </c>
      <c r="H911" s="67" t="str">
        <f t="array" aca="1" ref="H911" ca="1">IF($I$1&lt;&gt;"y", "", IFERROR(INDEX(countrylistsize,MATCH(SMALL(NOT(countrylistsize="")*IF(ISNUMBER(countrylistsize),COUNTIF(countrylistsize,"&lt;="&amp;countrylistsize),COUNTIF(countrylistsize,"&lt;="&amp;countrylistsize)+SUM(ISNUMBER(countrylistsize))),ROWS(F$3:F911)+SUM(ISBLANK(countrylistsize))),NOT(countrylistsize="")*IF(ISNUMBER(countrylistsize),COUNTIF(countrylistsize,"&lt;="&amp;countrylistsize),COUNTIF(countrylistsize,"&lt;="&amp;countrylistsize)+SUM(ISNUMBER(countrylistsize))),0)), ""))</f>
        <v/>
      </c>
      <c r="I911" s="70"/>
      <c r="J911" s="67" t="str">
        <f t="array" aca="1" ref="J911" ca="1">IF($I$1&lt;&gt;"y", "", IFERROR(INDEX(admin1listsize,MATCH(SMALL(NOT(admin1listsize="")*IF(ISNUMBER(admin1listsize),COUNTIF(admin1listsize,"&lt;="&amp;admin1listsize),COUNTIF(admin1listsize,"&lt;="&amp;admin1listsize)+SUM(ISNUMBER(admin1listsize))),ROWS(D$3:D911)+SUM(ISBLANK(admin1listsize))),NOT(admin1listsize="")*IF(ISNUMBER(admin1listsize),COUNTIF(admin1listsize,"&lt;="&amp;admin1listsize),COUNTIF(admin1listsize,"&lt;="&amp;admin1listsize)+SUM(ISNUMBER(admin1listsize))),0)), ""))</f>
        <v/>
      </c>
      <c r="K911" s="71"/>
    </row>
    <row r="912" spans="1:11" s="1" customFormat="1" x14ac:dyDescent="0.25">
      <c r="A912" s="93" t="str">
        <f>IF($I$1&lt;&gt;"y", "", IF(ISBLANK(DATA!D913),"",IF(ISBLANK(DATA!K913),"NO DATA",DATA!K913)))</f>
        <v/>
      </c>
      <c r="B912" s="93" t="str">
        <f>IF($I$1&lt;&gt;"y", "",IF(ISBLANK(DATA!D913),"", IF(ISBLANK(DATA!L913),"NO DATA",DATA!L913)))</f>
        <v/>
      </c>
      <c r="C912" s="93" t="str">
        <f t="shared" si="44"/>
        <v/>
      </c>
      <c r="D912" s="93" t="str">
        <f>IF($I$1&lt;&gt;"y", "", IF(C913="", "", IFERROR(LOOKUP(2,1/(COUNTIF($D$2:D911,mergednames)=0),mergednames), "")))</f>
        <v/>
      </c>
      <c r="E912" s="93" t="str">
        <f t="shared" si="43"/>
        <v/>
      </c>
      <c r="F912" s="93" t="str">
        <f>IF($I$1&lt;&gt;"y", "", IF(A913="", "", IFERROR(LOOKUP(2,1/(COUNTIF($F$2:F911,get_country)=0),get_country), "")))</f>
        <v/>
      </c>
      <c r="G912" s="93" t="str">
        <f t="shared" si="42"/>
        <v/>
      </c>
      <c r="H912" s="67" t="str">
        <f t="array" aca="1" ref="H912" ca="1">IF($I$1&lt;&gt;"y", "", IFERROR(INDEX(countrylistsize,MATCH(SMALL(NOT(countrylistsize="")*IF(ISNUMBER(countrylistsize),COUNTIF(countrylistsize,"&lt;="&amp;countrylistsize),COUNTIF(countrylistsize,"&lt;="&amp;countrylistsize)+SUM(ISNUMBER(countrylistsize))),ROWS(F$3:F912)+SUM(ISBLANK(countrylistsize))),NOT(countrylistsize="")*IF(ISNUMBER(countrylistsize),COUNTIF(countrylistsize,"&lt;="&amp;countrylistsize),COUNTIF(countrylistsize,"&lt;="&amp;countrylistsize)+SUM(ISNUMBER(countrylistsize))),0)), ""))</f>
        <v/>
      </c>
      <c r="I912" s="70"/>
      <c r="J912" s="67" t="str">
        <f t="array" aca="1" ref="J912" ca="1">IF($I$1&lt;&gt;"y", "", IFERROR(INDEX(admin1listsize,MATCH(SMALL(NOT(admin1listsize="")*IF(ISNUMBER(admin1listsize),COUNTIF(admin1listsize,"&lt;="&amp;admin1listsize),COUNTIF(admin1listsize,"&lt;="&amp;admin1listsize)+SUM(ISNUMBER(admin1listsize))),ROWS(D$3:D912)+SUM(ISBLANK(admin1listsize))),NOT(admin1listsize="")*IF(ISNUMBER(admin1listsize),COUNTIF(admin1listsize,"&lt;="&amp;admin1listsize),COUNTIF(admin1listsize,"&lt;="&amp;admin1listsize)+SUM(ISNUMBER(admin1listsize))),0)), ""))</f>
        <v/>
      </c>
      <c r="K912" s="71"/>
    </row>
    <row r="913" spans="1:11" s="1" customFormat="1" x14ac:dyDescent="0.25">
      <c r="A913" s="93" t="str">
        <f>IF($I$1&lt;&gt;"y", "", IF(ISBLANK(DATA!D914),"",IF(ISBLANK(DATA!K914),"NO DATA",DATA!K914)))</f>
        <v/>
      </c>
      <c r="B913" s="93" t="str">
        <f>IF($I$1&lt;&gt;"y", "",IF(ISBLANK(DATA!D914),"", IF(ISBLANK(DATA!L914),"NO DATA",DATA!L914)))</f>
        <v/>
      </c>
      <c r="C913" s="93" t="str">
        <f t="shared" si="44"/>
        <v/>
      </c>
      <c r="D913" s="93" t="str">
        <f>IF($I$1&lt;&gt;"y", "", IF(C914="", "", IFERROR(LOOKUP(2,1/(COUNTIF($D$2:D912,mergednames)=0),mergednames), "")))</f>
        <v/>
      </c>
      <c r="E913" s="93" t="str">
        <f t="shared" si="43"/>
        <v/>
      </c>
      <c r="F913" s="93" t="str">
        <f>IF($I$1&lt;&gt;"y", "", IF(A914="", "", IFERROR(LOOKUP(2,1/(COUNTIF($F$2:F912,get_country)=0),get_country), "")))</f>
        <v/>
      </c>
      <c r="G913" s="93" t="str">
        <f t="shared" si="42"/>
        <v/>
      </c>
      <c r="H913" s="67" t="str">
        <f t="array" aca="1" ref="H913" ca="1">IF($I$1&lt;&gt;"y", "", IFERROR(INDEX(countrylistsize,MATCH(SMALL(NOT(countrylistsize="")*IF(ISNUMBER(countrylistsize),COUNTIF(countrylistsize,"&lt;="&amp;countrylistsize),COUNTIF(countrylistsize,"&lt;="&amp;countrylistsize)+SUM(ISNUMBER(countrylistsize))),ROWS(F$3:F913)+SUM(ISBLANK(countrylistsize))),NOT(countrylistsize="")*IF(ISNUMBER(countrylistsize),COUNTIF(countrylistsize,"&lt;="&amp;countrylistsize),COUNTIF(countrylistsize,"&lt;="&amp;countrylistsize)+SUM(ISNUMBER(countrylistsize))),0)), ""))</f>
        <v/>
      </c>
      <c r="I913" s="70"/>
      <c r="J913" s="67" t="str">
        <f t="array" aca="1" ref="J913" ca="1">IF($I$1&lt;&gt;"y", "", IFERROR(INDEX(admin1listsize,MATCH(SMALL(NOT(admin1listsize="")*IF(ISNUMBER(admin1listsize),COUNTIF(admin1listsize,"&lt;="&amp;admin1listsize),COUNTIF(admin1listsize,"&lt;="&amp;admin1listsize)+SUM(ISNUMBER(admin1listsize))),ROWS(D$3:D913)+SUM(ISBLANK(admin1listsize))),NOT(admin1listsize="")*IF(ISNUMBER(admin1listsize),COUNTIF(admin1listsize,"&lt;="&amp;admin1listsize),COUNTIF(admin1listsize,"&lt;="&amp;admin1listsize)+SUM(ISNUMBER(admin1listsize))),0)), ""))</f>
        <v/>
      </c>
      <c r="K913" s="71"/>
    </row>
    <row r="914" spans="1:11" s="1" customFormat="1" x14ac:dyDescent="0.25">
      <c r="A914" s="93" t="str">
        <f>IF($I$1&lt;&gt;"y", "", IF(ISBLANK(DATA!D915),"",IF(ISBLANK(DATA!K915),"NO DATA",DATA!K915)))</f>
        <v/>
      </c>
      <c r="B914" s="93" t="str">
        <f>IF($I$1&lt;&gt;"y", "",IF(ISBLANK(DATA!D915),"", IF(ISBLANK(DATA!L915),"NO DATA",DATA!L915)))</f>
        <v/>
      </c>
      <c r="C914" s="93" t="str">
        <f t="shared" si="44"/>
        <v/>
      </c>
      <c r="D914" s="93" t="str">
        <f>IF($I$1&lt;&gt;"y", "", IF(C915="", "", IFERROR(LOOKUP(2,1/(COUNTIF($D$2:D913,mergednames)=0),mergednames), "")))</f>
        <v/>
      </c>
      <c r="E914" s="93" t="str">
        <f t="shared" si="43"/>
        <v/>
      </c>
      <c r="F914" s="93" t="str">
        <f>IF($I$1&lt;&gt;"y", "", IF(A915="", "", IFERROR(LOOKUP(2,1/(COUNTIF($F$2:F913,get_country)=0),get_country), "")))</f>
        <v/>
      </c>
      <c r="G914" s="93" t="str">
        <f t="shared" si="42"/>
        <v/>
      </c>
      <c r="H914" s="67" t="str">
        <f t="array" aca="1" ref="H914" ca="1">IF($I$1&lt;&gt;"y", "", IFERROR(INDEX(countrylistsize,MATCH(SMALL(NOT(countrylistsize="")*IF(ISNUMBER(countrylistsize),COUNTIF(countrylistsize,"&lt;="&amp;countrylistsize),COUNTIF(countrylistsize,"&lt;="&amp;countrylistsize)+SUM(ISNUMBER(countrylistsize))),ROWS(F$3:F914)+SUM(ISBLANK(countrylistsize))),NOT(countrylistsize="")*IF(ISNUMBER(countrylistsize),COUNTIF(countrylistsize,"&lt;="&amp;countrylistsize),COUNTIF(countrylistsize,"&lt;="&amp;countrylistsize)+SUM(ISNUMBER(countrylistsize))),0)), ""))</f>
        <v/>
      </c>
      <c r="I914" s="70"/>
      <c r="J914" s="67" t="str">
        <f t="array" aca="1" ref="J914" ca="1">IF($I$1&lt;&gt;"y", "", IFERROR(INDEX(admin1listsize,MATCH(SMALL(NOT(admin1listsize="")*IF(ISNUMBER(admin1listsize),COUNTIF(admin1listsize,"&lt;="&amp;admin1listsize),COUNTIF(admin1listsize,"&lt;="&amp;admin1listsize)+SUM(ISNUMBER(admin1listsize))),ROWS(D$3:D914)+SUM(ISBLANK(admin1listsize))),NOT(admin1listsize="")*IF(ISNUMBER(admin1listsize),COUNTIF(admin1listsize,"&lt;="&amp;admin1listsize),COUNTIF(admin1listsize,"&lt;="&amp;admin1listsize)+SUM(ISNUMBER(admin1listsize))),0)), ""))</f>
        <v/>
      </c>
      <c r="K914" s="71"/>
    </row>
    <row r="915" spans="1:11" s="1" customFormat="1" x14ac:dyDescent="0.25">
      <c r="A915" s="93" t="str">
        <f>IF($I$1&lt;&gt;"y", "", IF(ISBLANK(DATA!D916),"",IF(ISBLANK(DATA!K916),"NO DATA",DATA!K916)))</f>
        <v/>
      </c>
      <c r="B915" s="93" t="str">
        <f>IF($I$1&lt;&gt;"y", "",IF(ISBLANK(DATA!D916),"", IF(ISBLANK(DATA!L916),"NO DATA",DATA!L916)))</f>
        <v/>
      </c>
      <c r="C915" s="93" t="str">
        <f t="shared" si="44"/>
        <v/>
      </c>
      <c r="D915" s="93" t="str">
        <f>IF($I$1&lt;&gt;"y", "", IF(C916="", "", IFERROR(LOOKUP(2,1/(COUNTIF($D$2:D914,mergednames)=0),mergednames), "")))</f>
        <v/>
      </c>
      <c r="E915" s="93" t="str">
        <f t="shared" si="43"/>
        <v/>
      </c>
      <c r="F915" s="93" t="str">
        <f>IF($I$1&lt;&gt;"y", "", IF(A916="", "", IFERROR(LOOKUP(2,1/(COUNTIF($F$2:F914,get_country)=0),get_country), "")))</f>
        <v/>
      </c>
      <c r="G915" s="93" t="str">
        <f t="shared" si="42"/>
        <v/>
      </c>
      <c r="H915" s="67" t="str">
        <f t="array" aca="1" ref="H915" ca="1">IF($I$1&lt;&gt;"y", "", IFERROR(INDEX(countrylistsize,MATCH(SMALL(NOT(countrylistsize="")*IF(ISNUMBER(countrylistsize),COUNTIF(countrylistsize,"&lt;="&amp;countrylistsize),COUNTIF(countrylistsize,"&lt;="&amp;countrylistsize)+SUM(ISNUMBER(countrylistsize))),ROWS(F$3:F915)+SUM(ISBLANK(countrylistsize))),NOT(countrylistsize="")*IF(ISNUMBER(countrylistsize),COUNTIF(countrylistsize,"&lt;="&amp;countrylistsize),COUNTIF(countrylistsize,"&lt;="&amp;countrylistsize)+SUM(ISNUMBER(countrylistsize))),0)), ""))</f>
        <v/>
      </c>
      <c r="I915" s="70"/>
      <c r="J915" s="67" t="str">
        <f t="array" aca="1" ref="J915" ca="1">IF($I$1&lt;&gt;"y", "", IFERROR(INDEX(admin1listsize,MATCH(SMALL(NOT(admin1listsize="")*IF(ISNUMBER(admin1listsize),COUNTIF(admin1listsize,"&lt;="&amp;admin1listsize),COUNTIF(admin1listsize,"&lt;="&amp;admin1listsize)+SUM(ISNUMBER(admin1listsize))),ROWS(D$3:D915)+SUM(ISBLANK(admin1listsize))),NOT(admin1listsize="")*IF(ISNUMBER(admin1listsize),COUNTIF(admin1listsize,"&lt;="&amp;admin1listsize),COUNTIF(admin1listsize,"&lt;="&amp;admin1listsize)+SUM(ISNUMBER(admin1listsize))),0)), ""))</f>
        <v/>
      </c>
      <c r="K915" s="71"/>
    </row>
    <row r="916" spans="1:11" s="1" customFormat="1" x14ac:dyDescent="0.25">
      <c r="A916" s="93" t="str">
        <f>IF($I$1&lt;&gt;"y", "", IF(ISBLANK(DATA!D917),"",IF(ISBLANK(DATA!K917),"NO DATA",DATA!K917)))</f>
        <v/>
      </c>
      <c r="B916" s="93" t="str">
        <f>IF($I$1&lt;&gt;"y", "",IF(ISBLANK(DATA!D917),"", IF(ISBLANK(DATA!L917),"NO DATA",DATA!L917)))</f>
        <v/>
      </c>
      <c r="C916" s="93" t="str">
        <f t="shared" si="44"/>
        <v/>
      </c>
      <c r="D916" s="93" t="str">
        <f>IF($I$1&lt;&gt;"y", "", IF(C917="", "", IFERROR(LOOKUP(2,1/(COUNTIF($D$2:D915,mergednames)=0),mergednames), "")))</f>
        <v/>
      </c>
      <c r="E916" s="93" t="str">
        <f t="shared" si="43"/>
        <v/>
      </c>
      <c r="F916" s="93" t="str">
        <f>IF($I$1&lt;&gt;"y", "", IF(A917="", "", IFERROR(LOOKUP(2,1/(COUNTIF($F$2:F915,get_country)=0),get_country), "")))</f>
        <v/>
      </c>
      <c r="G916" s="93" t="str">
        <f t="shared" si="42"/>
        <v/>
      </c>
      <c r="H916" s="67" t="str">
        <f t="array" aca="1" ref="H916" ca="1">IF($I$1&lt;&gt;"y", "", IFERROR(INDEX(countrylistsize,MATCH(SMALL(NOT(countrylistsize="")*IF(ISNUMBER(countrylistsize),COUNTIF(countrylistsize,"&lt;="&amp;countrylistsize),COUNTIF(countrylistsize,"&lt;="&amp;countrylistsize)+SUM(ISNUMBER(countrylistsize))),ROWS(F$3:F916)+SUM(ISBLANK(countrylistsize))),NOT(countrylistsize="")*IF(ISNUMBER(countrylistsize),COUNTIF(countrylistsize,"&lt;="&amp;countrylistsize),COUNTIF(countrylistsize,"&lt;="&amp;countrylistsize)+SUM(ISNUMBER(countrylistsize))),0)), ""))</f>
        <v/>
      </c>
      <c r="I916" s="70"/>
      <c r="J916" s="67" t="str">
        <f t="array" aca="1" ref="J916" ca="1">IF($I$1&lt;&gt;"y", "", IFERROR(INDEX(admin1listsize,MATCH(SMALL(NOT(admin1listsize="")*IF(ISNUMBER(admin1listsize),COUNTIF(admin1listsize,"&lt;="&amp;admin1listsize),COUNTIF(admin1listsize,"&lt;="&amp;admin1listsize)+SUM(ISNUMBER(admin1listsize))),ROWS(D$3:D916)+SUM(ISBLANK(admin1listsize))),NOT(admin1listsize="")*IF(ISNUMBER(admin1listsize),COUNTIF(admin1listsize,"&lt;="&amp;admin1listsize),COUNTIF(admin1listsize,"&lt;="&amp;admin1listsize)+SUM(ISNUMBER(admin1listsize))),0)), ""))</f>
        <v/>
      </c>
      <c r="K916" s="71"/>
    </row>
    <row r="917" spans="1:11" s="1" customFormat="1" x14ac:dyDescent="0.25">
      <c r="A917" s="93" t="str">
        <f>IF($I$1&lt;&gt;"y", "", IF(ISBLANK(DATA!D918),"",IF(ISBLANK(DATA!K918),"NO DATA",DATA!K918)))</f>
        <v/>
      </c>
      <c r="B917" s="93" t="str">
        <f>IF($I$1&lt;&gt;"y", "",IF(ISBLANK(DATA!D918),"", IF(ISBLANK(DATA!L918),"NO DATA",DATA!L918)))</f>
        <v/>
      </c>
      <c r="C917" s="93" t="str">
        <f t="shared" si="44"/>
        <v/>
      </c>
      <c r="D917" s="93" t="str">
        <f>IF($I$1&lt;&gt;"y", "", IF(C918="", "", IFERROR(LOOKUP(2,1/(COUNTIF($D$2:D916,mergednames)=0),mergednames), "")))</f>
        <v/>
      </c>
      <c r="E917" s="93" t="str">
        <f t="shared" si="43"/>
        <v/>
      </c>
      <c r="F917" s="93" t="str">
        <f>IF($I$1&lt;&gt;"y", "", IF(A918="", "", IFERROR(LOOKUP(2,1/(COUNTIF($F$2:F916,get_country)=0),get_country), "")))</f>
        <v/>
      </c>
      <c r="G917" s="93" t="str">
        <f t="shared" si="42"/>
        <v/>
      </c>
      <c r="H917" s="67" t="str">
        <f t="array" aca="1" ref="H917" ca="1">IF($I$1&lt;&gt;"y", "", IFERROR(INDEX(countrylistsize,MATCH(SMALL(NOT(countrylistsize="")*IF(ISNUMBER(countrylistsize),COUNTIF(countrylistsize,"&lt;="&amp;countrylistsize),COUNTIF(countrylistsize,"&lt;="&amp;countrylistsize)+SUM(ISNUMBER(countrylistsize))),ROWS(F$3:F917)+SUM(ISBLANK(countrylistsize))),NOT(countrylistsize="")*IF(ISNUMBER(countrylistsize),COUNTIF(countrylistsize,"&lt;="&amp;countrylistsize),COUNTIF(countrylistsize,"&lt;="&amp;countrylistsize)+SUM(ISNUMBER(countrylistsize))),0)), ""))</f>
        <v/>
      </c>
      <c r="I917" s="70"/>
      <c r="J917" s="67" t="str">
        <f t="array" aca="1" ref="J917" ca="1">IF($I$1&lt;&gt;"y", "", IFERROR(INDEX(admin1listsize,MATCH(SMALL(NOT(admin1listsize="")*IF(ISNUMBER(admin1listsize),COUNTIF(admin1listsize,"&lt;="&amp;admin1listsize),COUNTIF(admin1listsize,"&lt;="&amp;admin1listsize)+SUM(ISNUMBER(admin1listsize))),ROWS(D$3:D917)+SUM(ISBLANK(admin1listsize))),NOT(admin1listsize="")*IF(ISNUMBER(admin1listsize),COUNTIF(admin1listsize,"&lt;="&amp;admin1listsize),COUNTIF(admin1listsize,"&lt;="&amp;admin1listsize)+SUM(ISNUMBER(admin1listsize))),0)), ""))</f>
        <v/>
      </c>
      <c r="K917" s="71"/>
    </row>
    <row r="918" spans="1:11" s="1" customFormat="1" x14ac:dyDescent="0.25">
      <c r="A918" s="93" t="str">
        <f>IF($I$1&lt;&gt;"y", "", IF(ISBLANK(DATA!D919),"",IF(ISBLANK(DATA!K919),"NO DATA",DATA!K919)))</f>
        <v/>
      </c>
      <c r="B918" s="93" t="str">
        <f>IF($I$1&lt;&gt;"y", "",IF(ISBLANK(DATA!D919),"", IF(ISBLANK(DATA!L919),"NO DATA",DATA!L919)))</f>
        <v/>
      </c>
      <c r="C918" s="93" t="str">
        <f t="shared" si="44"/>
        <v/>
      </c>
      <c r="D918" s="93" t="str">
        <f>IF($I$1&lt;&gt;"y", "", IF(C919="", "", IFERROR(LOOKUP(2,1/(COUNTIF($D$2:D917,mergednames)=0),mergednames), "")))</f>
        <v/>
      </c>
      <c r="E918" s="93" t="str">
        <f t="shared" si="43"/>
        <v/>
      </c>
      <c r="F918" s="93" t="str">
        <f>IF($I$1&lt;&gt;"y", "", IF(A919="", "", IFERROR(LOOKUP(2,1/(COUNTIF($F$2:F917,get_country)=0),get_country), "")))</f>
        <v/>
      </c>
      <c r="G918" s="93" t="str">
        <f t="shared" si="42"/>
        <v/>
      </c>
      <c r="H918" s="67" t="str">
        <f t="array" aca="1" ref="H918" ca="1">IF($I$1&lt;&gt;"y", "", IFERROR(INDEX(countrylistsize,MATCH(SMALL(NOT(countrylistsize="")*IF(ISNUMBER(countrylistsize),COUNTIF(countrylistsize,"&lt;="&amp;countrylistsize),COUNTIF(countrylistsize,"&lt;="&amp;countrylistsize)+SUM(ISNUMBER(countrylistsize))),ROWS(F$3:F918)+SUM(ISBLANK(countrylistsize))),NOT(countrylistsize="")*IF(ISNUMBER(countrylistsize),COUNTIF(countrylistsize,"&lt;="&amp;countrylistsize),COUNTIF(countrylistsize,"&lt;="&amp;countrylistsize)+SUM(ISNUMBER(countrylistsize))),0)), ""))</f>
        <v/>
      </c>
      <c r="I918" s="70"/>
      <c r="J918" s="67" t="str">
        <f t="array" aca="1" ref="J918" ca="1">IF($I$1&lt;&gt;"y", "", IFERROR(INDEX(admin1listsize,MATCH(SMALL(NOT(admin1listsize="")*IF(ISNUMBER(admin1listsize),COUNTIF(admin1listsize,"&lt;="&amp;admin1listsize),COUNTIF(admin1listsize,"&lt;="&amp;admin1listsize)+SUM(ISNUMBER(admin1listsize))),ROWS(D$3:D918)+SUM(ISBLANK(admin1listsize))),NOT(admin1listsize="")*IF(ISNUMBER(admin1listsize),COUNTIF(admin1listsize,"&lt;="&amp;admin1listsize),COUNTIF(admin1listsize,"&lt;="&amp;admin1listsize)+SUM(ISNUMBER(admin1listsize))),0)), ""))</f>
        <v/>
      </c>
      <c r="K918" s="71"/>
    </row>
    <row r="919" spans="1:11" s="1" customFormat="1" x14ac:dyDescent="0.25">
      <c r="A919" s="93" t="str">
        <f>IF($I$1&lt;&gt;"y", "", IF(ISBLANK(DATA!D920),"",IF(ISBLANK(DATA!K920),"NO DATA",DATA!K920)))</f>
        <v/>
      </c>
      <c r="B919" s="93" t="str">
        <f>IF($I$1&lt;&gt;"y", "",IF(ISBLANK(DATA!D920),"", IF(ISBLANK(DATA!L920),"NO DATA",DATA!L920)))</f>
        <v/>
      </c>
      <c r="C919" s="93" t="str">
        <f t="shared" si="44"/>
        <v/>
      </c>
      <c r="D919" s="93" t="str">
        <f>IF($I$1&lt;&gt;"y", "", IF(C920="", "", IFERROR(LOOKUP(2,1/(COUNTIF($D$2:D918,mergednames)=0),mergednames), "")))</f>
        <v/>
      </c>
      <c r="E919" s="93" t="str">
        <f t="shared" si="43"/>
        <v/>
      </c>
      <c r="F919" s="93" t="str">
        <f>IF($I$1&lt;&gt;"y", "", IF(A920="", "", IFERROR(LOOKUP(2,1/(COUNTIF($F$2:F918,get_country)=0),get_country), "")))</f>
        <v/>
      </c>
      <c r="G919" s="93" t="str">
        <f t="shared" si="42"/>
        <v/>
      </c>
      <c r="H919" s="67" t="str">
        <f t="array" aca="1" ref="H919" ca="1">IF($I$1&lt;&gt;"y", "", IFERROR(INDEX(countrylistsize,MATCH(SMALL(NOT(countrylistsize="")*IF(ISNUMBER(countrylistsize),COUNTIF(countrylistsize,"&lt;="&amp;countrylistsize),COUNTIF(countrylistsize,"&lt;="&amp;countrylistsize)+SUM(ISNUMBER(countrylistsize))),ROWS(F$3:F919)+SUM(ISBLANK(countrylistsize))),NOT(countrylistsize="")*IF(ISNUMBER(countrylistsize),COUNTIF(countrylistsize,"&lt;="&amp;countrylistsize),COUNTIF(countrylistsize,"&lt;="&amp;countrylistsize)+SUM(ISNUMBER(countrylistsize))),0)), ""))</f>
        <v/>
      </c>
      <c r="I919" s="70"/>
      <c r="J919" s="67" t="str">
        <f t="array" aca="1" ref="J919" ca="1">IF($I$1&lt;&gt;"y", "", IFERROR(INDEX(admin1listsize,MATCH(SMALL(NOT(admin1listsize="")*IF(ISNUMBER(admin1listsize),COUNTIF(admin1listsize,"&lt;="&amp;admin1listsize),COUNTIF(admin1listsize,"&lt;="&amp;admin1listsize)+SUM(ISNUMBER(admin1listsize))),ROWS(D$3:D919)+SUM(ISBLANK(admin1listsize))),NOT(admin1listsize="")*IF(ISNUMBER(admin1listsize),COUNTIF(admin1listsize,"&lt;="&amp;admin1listsize),COUNTIF(admin1listsize,"&lt;="&amp;admin1listsize)+SUM(ISNUMBER(admin1listsize))),0)), ""))</f>
        <v/>
      </c>
      <c r="K919" s="71"/>
    </row>
    <row r="920" spans="1:11" s="1" customFormat="1" x14ac:dyDescent="0.25">
      <c r="A920" s="93" t="str">
        <f>IF($I$1&lt;&gt;"y", "", IF(ISBLANK(DATA!D921),"",IF(ISBLANK(DATA!K921),"NO DATA",DATA!K921)))</f>
        <v/>
      </c>
      <c r="B920" s="93" t="str">
        <f>IF($I$1&lt;&gt;"y", "",IF(ISBLANK(DATA!D921),"", IF(ISBLANK(DATA!L921),"NO DATA",DATA!L921)))</f>
        <v/>
      </c>
      <c r="C920" s="93" t="str">
        <f t="shared" si="44"/>
        <v/>
      </c>
      <c r="D920" s="93" t="str">
        <f>IF($I$1&lt;&gt;"y", "", IF(C921="", "", IFERROR(LOOKUP(2,1/(COUNTIF($D$2:D919,mergednames)=0),mergednames), "")))</f>
        <v/>
      </c>
      <c r="E920" s="93" t="str">
        <f t="shared" si="43"/>
        <v/>
      </c>
      <c r="F920" s="93" t="str">
        <f>IF($I$1&lt;&gt;"y", "", IF(A921="", "", IFERROR(LOOKUP(2,1/(COUNTIF($F$2:F919,get_country)=0),get_country), "")))</f>
        <v/>
      </c>
      <c r="G920" s="93" t="str">
        <f t="shared" si="42"/>
        <v/>
      </c>
      <c r="H920" s="67" t="str">
        <f t="array" aca="1" ref="H920" ca="1">IF($I$1&lt;&gt;"y", "", IFERROR(INDEX(countrylistsize,MATCH(SMALL(NOT(countrylistsize="")*IF(ISNUMBER(countrylistsize),COUNTIF(countrylistsize,"&lt;="&amp;countrylistsize),COUNTIF(countrylistsize,"&lt;="&amp;countrylistsize)+SUM(ISNUMBER(countrylistsize))),ROWS(F$3:F920)+SUM(ISBLANK(countrylistsize))),NOT(countrylistsize="")*IF(ISNUMBER(countrylistsize),COUNTIF(countrylistsize,"&lt;="&amp;countrylistsize),COUNTIF(countrylistsize,"&lt;="&amp;countrylistsize)+SUM(ISNUMBER(countrylistsize))),0)), ""))</f>
        <v/>
      </c>
      <c r="I920" s="70"/>
      <c r="J920" s="67" t="str">
        <f t="array" aca="1" ref="J920" ca="1">IF($I$1&lt;&gt;"y", "", IFERROR(INDEX(admin1listsize,MATCH(SMALL(NOT(admin1listsize="")*IF(ISNUMBER(admin1listsize),COUNTIF(admin1listsize,"&lt;="&amp;admin1listsize),COUNTIF(admin1listsize,"&lt;="&amp;admin1listsize)+SUM(ISNUMBER(admin1listsize))),ROWS(D$3:D920)+SUM(ISBLANK(admin1listsize))),NOT(admin1listsize="")*IF(ISNUMBER(admin1listsize),COUNTIF(admin1listsize,"&lt;="&amp;admin1listsize),COUNTIF(admin1listsize,"&lt;="&amp;admin1listsize)+SUM(ISNUMBER(admin1listsize))),0)), ""))</f>
        <v/>
      </c>
      <c r="K920" s="71"/>
    </row>
    <row r="921" spans="1:11" s="1" customFormat="1" x14ac:dyDescent="0.25">
      <c r="A921" s="93" t="str">
        <f>IF($I$1&lt;&gt;"y", "", IF(ISBLANK(DATA!D922),"",IF(ISBLANK(DATA!K922),"NO DATA",DATA!K922)))</f>
        <v/>
      </c>
      <c r="B921" s="93" t="str">
        <f>IF($I$1&lt;&gt;"y", "",IF(ISBLANK(DATA!D922),"", IF(ISBLANK(DATA!L922),"NO DATA",DATA!L922)))</f>
        <v/>
      </c>
      <c r="C921" s="93" t="str">
        <f t="shared" si="44"/>
        <v/>
      </c>
      <c r="D921" s="93" t="str">
        <f>IF($I$1&lt;&gt;"y", "", IF(C922="", "", IFERROR(LOOKUP(2,1/(COUNTIF($D$2:D920,mergednames)=0),mergednames), "")))</f>
        <v/>
      </c>
      <c r="E921" s="93" t="str">
        <f t="shared" si="43"/>
        <v/>
      </c>
      <c r="F921" s="93" t="str">
        <f>IF($I$1&lt;&gt;"y", "", IF(A922="", "", IFERROR(LOOKUP(2,1/(COUNTIF($F$2:F920,get_country)=0),get_country), "")))</f>
        <v/>
      </c>
      <c r="G921" s="93" t="str">
        <f t="shared" si="42"/>
        <v/>
      </c>
      <c r="H921" s="67" t="str">
        <f t="array" aca="1" ref="H921" ca="1">IF($I$1&lt;&gt;"y", "", IFERROR(INDEX(countrylistsize,MATCH(SMALL(NOT(countrylistsize="")*IF(ISNUMBER(countrylistsize),COUNTIF(countrylistsize,"&lt;="&amp;countrylistsize),COUNTIF(countrylistsize,"&lt;="&amp;countrylistsize)+SUM(ISNUMBER(countrylistsize))),ROWS(F$3:F921)+SUM(ISBLANK(countrylistsize))),NOT(countrylistsize="")*IF(ISNUMBER(countrylistsize),COUNTIF(countrylistsize,"&lt;="&amp;countrylistsize),COUNTIF(countrylistsize,"&lt;="&amp;countrylistsize)+SUM(ISNUMBER(countrylistsize))),0)), ""))</f>
        <v/>
      </c>
      <c r="I921" s="70"/>
      <c r="J921" s="67" t="str">
        <f t="array" aca="1" ref="J921" ca="1">IF($I$1&lt;&gt;"y", "", IFERROR(INDEX(admin1listsize,MATCH(SMALL(NOT(admin1listsize="")*IF(ISNUMBER(admin1listsize),COUNTIF(admin1listsize,"&lt;="&amp;admin1listsize),COUNTIF(admin1listsize,"&lt;="&amp;admin1listsize)+SUM(ISNUMBER(admin1listsize))),ROWS(D$3:D921)+SUM(ISBLANK(admin1listsize))),NOT(admin1listsize="")*IF(ISNUMBER(admin1listsize),COUNTIF(admin1listsize,"&lt;="&amp;admin1listsize),COUNTIF(admin1listsize,"&lt;="&amp;admin1listsize)+SUM(ISNUMBER(admin1listsize))),0)), ""))</f>
        <v/>
      </c>
      <c r="K921" s="71"/>
    </row>
    <row r="922" spans="1:11" s="1" customFormat="1" x14ac:dyDescent="0.25">
      <c r="A922" s="93" t="str">
        <f>IF($I$1&lt;&gt;"y", "", IF(ISBLANK(DATA!D923),"",IF(ISBLANK(DATA!K923),"NO DATA",DATA!K923)))</f>
        <v/>
      </c>
      <c r="B922" s="93" t="str">
        <f>IF($I$1&lt;&gt;"y", "",IF(ISBLANK(DATA!D923),"", IF(ISBLANK(DATA!L923),"NO DATA",DATA!L923)))</f>
        <v/>
      </c>
      <c r="C922" s="93" t="str">
        <f t="shared" si="44"/>
        <v/>
      </c>
      <c r="D922" s="93" t="str">
        <f>IF($I$1&lt;&gt;"y", "", IF(C923="", "", IFERROR(LOOKUP(2,1/(COUNTIF($D$2:D921,mergednames)=0),mergednames), "")))</f>
        <v/>
      </c>
      <c r="E922" s="93" t="str">
        <f t="shared" si="43"/>
        <v/>
      </c>
      <c r="F922" s="93" t="str">
        <f>IF($I$1&lt;&gt;"y", "", IF(A923="", "", IFERROR(LOOKUP(2,1/(COUNTIF($F$2:F921,get_country)=0),get_country), "")))</f>
        <v/>
      </c>
      <c r="G922" s="93" t="str">
        <f t="shared" si="42"/>
        <v/>
      </c>
      <c r="H922" s="67" t="str">
        <f t="array" aca="1" ref="H922" ca="1">IF($I$1&lt;&gt;"y", "", IFERROR(INDEX(countrylistsize,MATCH(SMALL(NOT(countrylistsize="")*IF(ISNUMBER(countrylistsize),COUNTIF(countrylistsize,"&lt;="&amp;countrylistsize),COUNTIF(countrylistsize,"&lt;="&amp;countrylistsize)+SUM(ISNUMBER(countrylistsize))),ROWS(F$3:F922)+SUM(ISBLANK(countrylistsize))),NOT(countrylistsize="")*IF(ISNUMBER(countrylistsize),COUNTIF(countrylistsize,"&lt;="&amp;countrylistsize),COUNTIF(countrylistsize,"&lt;="&amp;countrylistsize)+SUM(ISNUMBER(countrylistsize))),0)), ""))</f>
        <v/>
      </c>
      <c r="I922" s="70"/>
      <c r="J922" s="67" t="str">
        <f t="array" aca="1" ref="J922" ca="1">IF($I$1&lt;&gt;"y", "", IFERROR(INDEX(admin1listsize,MATCH(SMALL(NOT(admin1listsize="")*IF(ISNUMBER(admin1listsize),COUNTIF(admin1listsize,"&lt;="&amp;admin1listsize),COUNTIF(admin1listsize,"&lt;="&amp;admin1listsize)+SUM(ISNUMBER(admin1listsize))),ROWS(D$3:D922)+SUM(ISBLANK(admin1listsize))),NOT(admin1listsize="")*IF(ISNUMBER(admin1listsize),COUNTIF(admin1listsize,"&lt;="&amp;admin1listsize),COUNTIF(admin1listsize,"&lt;="&amp;admin1listsize)+SUM(ISNUMBER(admin1listsize))),0)), ""))</f>
        <v/>
      </c>
      <c r="K922" s="71"/>
    </row>
    <row r="923" spans="1:11" s="1" customFormat="1" x14ac:dyDescent="0.25">
      <c r="A923" s="93" t="str">
        <f>IF($I$1&lt;&gt;"y", "", IF(ISBLANK(DATA!D924),"",IF(ISBLANK(DATA!K924),"NO DATA",DATA!K924)))</f>
        <v/>
      </c>
      <c r="B923" s="93" t="str">
        <f>IF($I$1&lt;&gt;"y", "",IF(ISBLANK(DATA!D924),"", IF(ISBLANK(DATA!L924),"NO DATA",DATA!L924)))</f>
        <v/>
      </c>
      <c r="C923" s="93" t="str">
        <f t="shared" si="44"/>
        <v/>
      </c>
      <c r="D923" s="93" t="str">
        <f>IF($I$1&lt;&gt;"y", "", IF(C924="", "", IFERROR(LOOKUP(2,1/(COUNTIF($D$2:D922,mergednames)=0),mergednames), "")))</f>
        <v/>
      </c>
      <c r="E923" s="93" t="str">
        <f t="shared" si="43"/>
        <v/>
      </c>
      <c r="F923" s="93" t="str">
        <f>IF($I$1&lt;&gt;"y", "", IF(A924="", "", IFERROR(LOOKUP(2,1/(COUNTIF($F$2:F922,get_country)=0),get_country), "")))</f>
        <v/>
      </c>
      <c r="G923" s="93" t="str">
        <f t="shared" si="42"/>
        <v/>
      </c>
      <c r="H923" s="67" t="str">
        <f t="array" aca="1" ref="H923" ca="1">IF($I$1&lt;&gt;"y", "", IFERROR(INDEX(countrylistsize,MATCH(SMALL(NOT(countrylistsize="")*IF(ISNUMBER(countrylistsize),COUNTIF(countrylistsize,"&lt;="&amp;countrylistsize),COUNTIF(countrylistsize,"&lt;="&amp;countrylistsize)+SUM(ISNUMBER(countrylistsize))),ROWS(F$3:F923)+SUM(ISBLANK(countrylistsize))),NOT(countrylistsize="")*IF(ISNUMBER(countrylistsize),COUNTIF(countrylistsize,"&lt;="&amp;countrylistsize),COUNTIF(countrylistsize,"&lt;="&amp;countrylistsize)+SUM(ISNUMBER(countrylistsize))),0)), ""))</f>
        <v/>
      </c>
      <c r="I923" s="70"/>
      <c r="J923" s="67" t="str">
        <f t="array" aca="1" ref="J923" ca="1">IF($I$1&lt;&gt;"y", "", IFERROR(INDEX(admin1listsize,MATCH(SMALL(NOT(admin1listsize="")*IF(ISNUMBER(admin1listsize),COUNTIF(admin1listsize,"&lt;="&amp;admin1listsize),COUNTIF(admin1listsize,"&lt;="&amp;admin1listsize)+SUM(ISNUMBER(admin1listsize))),ROWS(D$3:D923)+SUM(ISBLANK(admin1listsize))),NOT(admin1listsize="")*IF(ISNUMBER(admin1listsize),COUNTIF(admin1listsize,"&lt;="&amp;admin1listsize),COUNTIF(admin1listsize,"&lt;="&amp;admin1listsize)+SUM(ISNUMBER(admin1listsize))),0)), ""))</f>
        <v/>
      </c>
      <c r="K923" s="71"/>
    </row>
    <row r="924" spans="1:11" s="1" customFormat="1" x14ac:dyDescent="0.25">
      <c r="A924" s="93" t="str">
        <f>IF($I$1&lt;&gt;"y", "", IF(ISBLANK(DATA!D925),"",IF(ISBLANK(DATA!K925),"NO DATA",DATA!K925)))</f>
        <v/>
      </c>
      <c r="B924" s="93" t="str">
        <f>IF($I$1&lt;&gt;"y", "",IF(ISBLANK(DATA!D925),"", IF(ISBLANK(DATA!L925),"NO DATA",DATA!L925)))</f>
        <v/>
      </c>
      <c r="C924" s="93" t="str">
        <f t="shared" si="44"/>
        <v/>
      </c>
      <c r="D924" s="93" t="str">
        <f>IF($I$1&lt;&gt;"y", "", IF(C925="", "", IFERROR(LOOKUP(2,1/(COUNTIF($D$2:D923,mergednames)=0),mergednames), "")))</f>
        <v/>
      </c>
      <c r="E924" s="93" t="str">
        <f t="shared" si="43"/>
        <v/>
      </c>
      <c r="F924" s="93" t="str">
        <f>IF($I$1&lt;&gt;"y", "", IF(A925="", "", IFERROR(LOOKUP(2,1/(COUNTIF($F$2:F923,get_country)=0),get_country), "")))</f>
        <v/>
      </c>
      <c r="G924" s="93" t="str">
        <f t="shared" si="42"/>
        <v/>
      </c>
      <c r="H924" s="67" t="str">
        <f t="array" aca="1" ref="H924" ca="1">IF($I$1&lt;&gt;"y", "", IFERROR(INDEX(countrylistsize,MATCH(SMALL(NOT(countrylistsize="")*IF(ISNUMBER(countrylistsize),COUNTIF(countrylistsize,"&lt;="&amp;countrylistsize),COUNTIF(countrylistsize,"&lt;="&amp;countrylistsize)+SUM(ISNUMBER(countrylistsize))),ROWS(F$3:F924)+SUM(ISBLANK(countrylistsize))),NOT(countrylistsize="")*IF(ISNUMBER(countrylistsize),COUNTIF(countrylistsize,"&lt;="&amp;countrylistsize),COUNTIF(countrylistsize,"&lt;="&amp;countrylistsize)+SUM(ISNUMBER(countrylistsize))),0)), ""))</f>
        <v/>
      </c>
      <c r="I924" s="70"/>
      <c r="J924" s="67" t="str">
        <f t="array" aca="1" ref="J924" ca="1">IF($I$1&lt;&gt;"y", "", IFERROR(INDEX(admin1listsize,MATCH(SMALL(NOT(admin1listsize="")*IF(ISNUMBER(admin1listsize),COUNTIF(admin1listsize,"&lt;="&amp;admin1listsize),COUNTIF(admin1listsize,"&lt;="&amp;admin1listsize)+SUM(ISNUMBER(admin1listsize))),ROWS(D$3:D924)+SUM(ISBLANK(admin1listsize))),NOT(admin1listsize="")*IF(ISNUMBER(admin1listsize),COUNTIF(admin1listsize,"&lt;="&amp;admin1listsize),COUNTIF(admin1listsize,"&lt;="&amp;admin1listsize)+SUM(ISNUMBER(admin1listsize))),0)), ""))</f>
        <v/>
      </c>
      <c r="K924" s="71"/>
    </row>
    <row r="925" spans="1:11" s="1" customFormat="1" x14ac:dyDescent="0.25">
      <c r="A925" s="93" t="str">
        <f>IF($I$1&lt;&gt;"y", "", IF(ISBLANK(DATA!D926),"",IF(ISBLANK(DATA!K926),"NO DATA",DATA!K926)))</f>
        <v/>
      </c>
      <c r="B925" s="93" t="str">
        <f>IF($I$1&lt;&gt;"y", "",IF(ISBLANK(DATA!D926),"", IF(ISBLANK(DATA!L926),"NO DATA",DATA!L926)))</f>
        <v/>
      </c>
      <c r="C925" s="93" t="str">
        <f t="shared" si="44"/>
        <v/>
      </c>
      <c r="D925" s="93" t="str">
        <f>IF($I$1&lt;&gt;"y", "", IF(C926="", "", IFERROR(LOOKUP(2,1/(COUNTIF($D$2:D924,mergednames)=0),mergednames), "")))</f>
        <v/>
      </c>
      <c r="E925" s="93" t="str">
        <f t="shared" si="43"/>
        <v/>
      </c>
      <c r="F925" s="93" t="str">
        <f>IF($I$1&lt;&gt;"y", "", IF(A926="", "", IFERROR(LOOKUP(2,1/(COUNTIF($F$2:F924,get_country)=0),get_country), "")))</f>
        <v/>
      </c>
      <c r="G925" s="93" t="str">
        <f t="shared" si="42"/>
        <v/>
      </c>
      <c r="H925" s="67" t="str">
        <f t="array" aca="1" ref="H925" ca="1">IF($I$1&lt;&gt;"y", "", IFERROR(INDEX(countrylistsize,MATCH(SMALL(NOT(countrylistsize="")*IF(ISNUMBER(countrylistsize),COUNTIF(countrylistsize,"&lt;="&amp;countrylistsize),COUNTIF(countrylistsize,"&lt;="&amp;countrylistsize)+SUM(ISNUMBER(countrylistsize))),ROWS(F$3:F925)+SUM(ISBLANK(countrylistsize))),NOT(countrylistsize="")*IF(ISNUMBER(countrylistsize),COUNTIF(countrylistsize,"&lt;="&amp;countrylistsize),COUNTIF(countrylistsize,"&lt;="&amp;countrylistsize)+SUM(ISNUMBER(countrylistsize))),0)), ""))</f>
        <v/>
      </c>
      <c r="I925" s="70"/>
      <c r="J925" s="67" t="str">
        <f t="array" aca="1" ref="J925" ca="1">IF($I$1&lt;&gt;"y", "", IFERROR(INDEX(admin1listsize,MATCH(SMALL(NOT(admin1listsize="")*IF(ISNUMBER(admin1listsize),COUNTIF(admin1listsize,"&lt;="&amp;admin1listsize),COUNTIF(admin1listsize,"&lt;="&amp;admin1listsize)+SUM(ISNUMBER(admin1listsize))),ROWS(D$3:D925)+SUM(ISBLANK(admin1listsize))),NOT(admin1listsize="")*IF(ISNUMBER(admin1listsize),COUNTIF(admin1listsize,"&lt;="&amp;admin1listsize),COUNTIF(admin1listsize,"&lt;="&amp;admin1listsize)+SUM(ISNUMBER(admin1listsize))),0)), ""))</f>
        <v/>
      </c>
      <c r="K925" s="71"/>
    </row>
    <row r="926" spans="1:11" s="1" customFormat="1" x14ac:dyDescent="0.25">
      <c r="A926" s="93" t="str">
        <f>IF($I$1&lt;&gt;"y", "", IF(ISBLANK(DATA!D927),"",IF(ISBLANK(DATA!K927),"NO DATA",DATA!K927)))</f>
        <v/>
      </c>
      <c r="B926" s="93" t="str">
        <f>IF($I$1&lt;&gt;"y", "",IF(ISBLANK(DATA!D927),"", IF(ISBLANK(DATA!L927),"NO DATA",DATA!L927)))</f>
        <v/>
      </c>
      <c r="C926" s="93" t="str">
        <f t="shared" si="44"/>
        <v/>
      </c>
      <c r="D926" s="93" t="str">
        <f>IF($I$1&lt;&gt;"y", "", IF(C927="", "", IFERROR(LOOKUP(2,1/(COUNTIF($D$2:D925,mergednames)=0),mergednames), "")))</f>
        <v/>
      </c>
      <c r="E926" s="93" t="str">
        <f t="shared" si="43"/>
        <v/>
      </c>
      <c r="F926" s="93" t="str">
        <f>IF($I$1&lt;&gt;"y", "", IF(A927="", "", IFERROR(LOOKUP(2,1/(COUNTIF($F$2:F925,get_country)=0),get_country), "")))</f>
        <v/>
      </c>
      <c r="G926" s="93" t="str">
        <f t="shared" si="42"/>
        <v/>
      </c>
      <c r="H926" s="67" t="str">
        <f t="array" aca="1" ref="H926" ca="1">IF($I$1&lt;&gt;"y", "", IFERROR(INDEX(countrylistsize,MATCH(SMALL(NOT(countrylistsize="")*IF(ISNUMBER(countrylistsize),COUNTIF(countrylistsize,"&lt;="&amp;countrylistsize),COUNTIF(countrylistsize,"&lt;="&amp;countrylistsize)+SUM(ISNUMBER(countrylistsize))),ROWS(F$3:F926)+SUM(ISBLANK(countrylistsize))),NOT(countrylistsize="")*IF(ISNUMBER(countrylistsize),COUNTIF(countrylistsize,"&lt;="&amp;countrylistsize),COUNTIF(countrylistsize,"&lt;="&amp;countrylistsize)+SUM(ISNUMBER(countrylistsize))),0)), ""))</f>
        <v/>
      </c>
      <c r="I926" s="70"/>
      <c r="J926" s="67" t="str">
        <f t="array" aca="1" ref="J926" ca="1">IF($I$1&lt;&gt;"y", "", IFERROR(INDEX(admin1listsize,MATCH(SMALL(NOT(admin1listsize="")*IF(ISNUMBER(admin1listsize),COUNTIF(admin1listsize,"&lt;="&amp;admin1listsize),COUNTIF(admin1listsize,"&lt;="&amp;admin1listsize)+SUM(ISNUMBER(admin1listsize))),ROWS(D$3:D926)+SUM(ISBLANK(admin1listsize))),NOT(admin1listsize="")*IF(ISNUMBER(admin1listsize),COUNTIF(admin1listsize,"&lt;="&amp;admin1listsize),COUNTIF(admin1listsize,"&lt;="&amp;admin1listsize)+SUM(ISNUMBER(admin1listsize))),0)), ""))</f>
        <v/>
      </c>
      <c r="K926" s="71"/>
    </row>
    <row r="927" spans="1:11" s="1" customFormat="1" x14ac:dyDescent="0.25">
      <c r="A927" s="93" t="str">
        <f>IF($I$1&lt;&gt;"y", "", IF(ISBLANK(DATA!D928),"",IF(ISBLANK(DATA!K928),"NO DATA",DATA!K928)))</f>
        <v/>
      </c>
      <c r="B927" s="93" t="str">
        <f>IF($I$1&lt;&gt;"y", "",IF(ISBLANK(DATA!D928),"", IF(ISBLANK(DATA!L928),"NO DATA",DATA!L928)))</f>
        <v/>
      </c>
      <c r="C927" s="93" t="str">
        <f t="shared" si="44"/>
        <v/>
      </c>
      <c r="D927" s="93" t="str">
        <f>IF($I$1&lt;&gt;"y", "", IF(C928="", "", IFERROR(LOOKUP(2,1/(COUNTIF($D$2:D926,mergednames)=0),mergednames), "")))</f>
        <v/>
      </c>
      <c r="E927" s="93" t="str">
        <f t="shared" si="43"/>
        <v/>
      </c>
      <c r="F927" s="93" t="str">
        <f>IF($I$1&lt;&gt;"y", "", IF(A928="", "", IFERROR(LOOKUP(2,1/(COUNTIF($F$2:F926,get_country)=0),get_country), "")))</f>
        <v/>
      </c>
      <c r="G927" s="93" t="str">
        <f t="shared" si="42"/>
        <v/>
      </c>
      <c r="H927" s="67" t="str">
        <f t="array" aca="1" ref="H927" ca="1">IF($I$1&lt;&gt;"y", "", IFERROR(INDEX(countrylistsize,MATCH(SMALL(NOT(countrylistsize="")*IF(ISNUMBER(countrylistsize),COUNTIF(countrylistsize,"&lt;="&amp;countrylistsize),COUNTIF(countrylistsize,"&lt;="&amp;countrylistsize)+SUM(ISNUMBER(countrylistsize))),ROWS(F$3:F927)+SUM(ISBLANK(countrylistsize))),NOT(countrylistsize="")*IF(ISNUMBER(countrylistsize),COUNTIF(countrylistsize,"&lt;="&amp;countrylistsize),COUNTIF(countrylistsize,"&lt;="&amp;countrylistsize)+SUM(ISNUMBER(countrylistsize))),0)), ""))</f>
        <v/>
      </c>
      <c r="I927" s="70"/>
      <c r="J927" s="67" t="str">
        <f t="array" aca="1" ref="J927" ca="1">IF($I$1&lt;&gt;"y", "", IFERROR(INDEX(admin1listsize,MATCH(SMALL(NOT(admin1listsize="")*IF(ISNUMBER(admin1listsize),COUNTIF(admin1listsize,"&lt;="&amp;admin1listsize),COUNTIF(admin1listsize,"&lt;="&amp;admin1listsize)+SUM(ISNUMBER(admin1listsize))),ROWS(D$3:D927)+SUM(ISBLANK(admin1listsize))),NOT(admin1listsize="")*IF(ISNUMBER(admin1listsize),COUNTIF(admin1listsize,"&lt;="&amp;admin1listsize),COUNTIF(admin1listsize,"&lt;="&amp;admin1listsize)+SUM(ISNUMBER(admin1listsize))),0)), ""))</f>
        <v/>
      </c>
      <c r="K927" s="71"/>
    </row>
    <row r="928" spans="1:11" s="1" customFormat="1" x14ac:dyDescent="0.25">
      <c r="A928" s="93" t="str">
        <f>IF($I$1&lt;&gt;"y", "", IF(ISBLANK(DATA!D929),"",IF(ISBLANK(DATA!K929),"NO DATA",DATA!K929)))</f>
        <v/>
      </c>
      <c r="B928" s="93" t="str">
        <f>IF($I$1&lt;&gt;"y", "",IF(ISBLANK(DATA!D929),"", IF(ISBLANK(DATA!L929),"NO DATA",DATA!L929)))</f>
        <v/>
      </c>
      <c r="C928" s="93" t="str">
        <f t="shared" si="44"/>
        <v/>
      </c>
      <c r="D928" s="93" t="str">
        <f>IF($I$1&lt;&gt;"y", "", IF(C929="", "", IFERROR(LOOKUP(2,1/(COUNTIF($D$2:D927,mergednames)=0),mergednames), "")))</f>
        <v/>
      </c>
      <c r="E928" s="93" t="str">
        <f t="shared" si="43"/>
        <v/>
      </c>
      <c r="F928" s="93" t="str">
        <f>IF($I$1&lt;&gt;"y", "", IF(A929="", "", IFERROR(LOOKUP(2,1/(COUNTIF($F$2:F927,get_country)=0),get_country), "")))</f>
        <v/>
      </c>
      <c r="G928" s="93" t="str">
        <f t="shared" si="42"/>
        <v/>
      </c>
      <c r="H928" s="67" t="str">
        <f t="array" aca="1" ref="H928" ca="1">IF($I$1&lt;&gt;"y", "", IFERROR(INDEX(countrylistsize,MATCH(SMALL(NOT(countrylistsize="")*IF(ISNUMBER(countrylistsize),COUNTIF(countrylistsize,"&lt;="&amp;countrylistsize),COUNTIF(countrylistsize,"&lt;="&amp;countrylistsize)+SUM(ISNUMBER(countrylistsize))),ROWS(F$3:F928)+SUM(ISBLANK(countrylistsize))),NOT(countrylistsize="")*IF(ISNUMBER(countrylistsize),COUNTIF(countrylistsize,"&lt;="&amp;countrylistsize),COUNTIF(countrylistsize,"&lt;="&amp;countrylistsize)+SUM(ISNUMBER(countrylistsize))),0)), ""))</f>
        <v/>
      </c>
      <c r="I928" s="70"/>
      <c r="J928" s="67" t="str">
        <f t="array" aca="1" ref="J928" ca="1">IF($I$1&lt;&gt;"y", "", IFERROR(INDEX(admin1listsize,MATCH(SMALL(NOT(admin1listsize="")*IF(ISNUMBER(admin1listsize),COUNTIF(admin1listsize,"&lt;="&amp;admin1listsize),COUNTIF(admin1listsize,"&lt;="&amp;admin1listsize)+SUM(ISNUMBER(admin1listsize))),ROWS(D$3:D928)+SUM(ISBLANK(admin1listsize))),NOT(admin1listsize="")*IF(ISNUMBER(admin1listsize),COUNTIF(admin1listsize,"&lt;="&amp;admin1listsize),COUNTIF(admin1listsize,"&lt;="&amp;admin1listsize)+SUM(ISNUMBER(admin1listsize))),0)), ""))</f>
        <v/>
      </c>
      <c r="K928" s="71"/>
    </row>
    <row r="929" spans="1:11" s="1" customFormat="1" x14ac:dyDescent="0.25">
      <c r="A929" s="93" t="str">
        <f>IF($I$1&lt;&gt;"y", "", IF(ISBLANK(DATA!D930),"",IF(ISBLANK(DATA!K930),"NO DATA",DATA!K930)))</f>
        <v/>
      </c>
      <c r="B929" s="93" t="str">
        <f>IF($I$1&lt;&gt;"y", "",IF(ISBLANK(DATA!D930),"", IF(ISBLANK(DATA!L930),"NO DATA",DATA!L930)))</f>
        <v/>
      </c>
      <c r="C929" s="93" t="str">
        <f t="shared" si="44"/>
        <v/>
      </c>
      <c r="D929" s="93" t="str">
        <f>IF($I$1&lt;&gt;"y", "", IF(C930="", "", IFERROR(LOOKUP(2,1/(COUNTIF($D$2:D928,mergednames)=0),mergednames), "")))</f>
        <v/>
      </c>
      <c r="E929" s="93" t="str">
        <f t="shared" si="43"/>
        <v/>
      </c>
      <c r="F929" s="93" t="str">
        <f>IF($I$1&lt;&gt;"y", "", IF(A930="", "", IFERROR(LOOKUP(2,1/(COUNTIF($F$2:F928,get_country)=0),get_country), "")))</f>
        <v/>
      </c>
      <c r="G929" s="93" t="str">
        <f t="shared" si="42"/>
        <v/>
      </c>
      <c r="H929" s="67" t="str">
        <f t="array" aca="1" ref="H929" ca="1">IF($I$1&lt;&gt;"y", "", IFERROR(INDEX(countrylistsize,MATCH(SMALL(NOT(countrylistsize="")*IF(ISNUMBER(countrylistsize),COUNTIF(countrylistsize,"&lt;="&amp;countrylistsize),COUNTIF(countrylistsize,"&lt;="&amp;countrylistsize)+SUM(ISNUMBER(countrylistsize))),ROWS(F$3:F929)+SUM(ISBLANK(countrylistsize))),NOT(countrylistsize="")*IF(ISNUMBER(countrylistsize),COUNTIF(countrylistsize,"&lt;="&amp;countrylistsize),COUNTIF(countrylistsize,"&lt;="&amp;countrylistsize)+SUM(ISNUMBER(countrylistsize))),0)), ""))</f>
        <v/>
      </c>
      <c r="I929" s="70"/>
      <c r="J929" s="67" t="str">
        <f t="array" aca="1" ref="J929" ca="1">IF($I$1&lt;&gt;"y", "", IFERROR(INDEX(admin1listsize,MATCH(SMALL(NOT(admin1listsize="")*IF(ISNUMBER(admin1listsize),COUNTIF(admin1listsize,"&lt;="&amp;admin1listsize),COUNTIF(admin1listsize,"&lt;="&amp;admin1listsize)+SUM(ISNUMBER(admin1listsize))),ROWS(D$3:D929)+SUM(ISBLANK(admin1listsize))),NOT(admin1listsize="")*IF(ISNUMBER(admin1listsize),COUNTIF(admin1listsize,"&lt;="&amp;admin1listsize),COUNTIF(admin1listsize,"&lt;="&amp;admin1listsize)+SUM(ISNUMBER(admin1listsize))),0)), ""))</f>
        <v/>
      </c>
      <c r="K929" s="71"/>
    </row>
    <row r="930" spans="1:11" s="1" customFormat="1" x14ac:dyDescent="0.25">
      <c r="A930" s="93" t="str">
        <f>IF($I$1&lt;&gt;"y", "", IF(ISBLANK(DATA!D931),"",IF(ISBLANK(DATA!K931),"NO DATA",DATA!K931)))</f>
        <v/>
      </c>
      <c r="B930" s="93" t="str">
        <f>IF($I$1&lt;&gt;"y", "",IF(ISBLANK(DATA!D931),"", IF(ISBLANK(DATA!L931),"NO DATA",DATA!L931)))</f>
        <v/>
      </c>
      <c r="C930" s="93" t="str">
        <f t="shared" si="44"/>
        <v/>
      </c>
      <c r="D930" s="93" t="str">
        <f>IF($I$1&lt;&gt;"y", "", IF(C931="", "", IFERROR(LOOKUP(2,1/(COUNTIF($D$2:D929,mergednames)=0),mergednames), "")))</f>
        <v/>
      </c>
      <c r="E930" s="93" t="str">
        <f t="shared" si="43"/>
        <v/>
      </c>
      <c r="F930" s="93" t="str">
        <f>IF($I$1&lt;&gt;"y", "", IF(A931="", "", IFERROR(LOOKUP(2,1/(COUNTIF($F$2:F929,get_country)=0),get_country), "")))</f>
        <v/>
      </c>
      <c r="G930" s="93" t="str">
        <f t="shared" si="42"/>
        <v/>
      </c>
      <c r="H930" s="67" t="str">
        <f t="array" aca="1" ref="H930" ca="1">IF($I$1&lt;&gt;"y", "", IFERROR(INDEX(countrylistsize,MATCH(SMALL(NOT(countrylistsize="")*IF(ISNUMBER(countrylistsize),COUNTIF(countrylistsize,"&lt;="&amp;countrylistsize),COUNTIF(countrylistsize,"&lt;="&amp;countrylistsize)+SUM(ISNUMBER(countrylistsize))),ROWS(F$3:F930)+SUM(ISBLANK(countrylistsize))),NOT(countrylistsize="")*IF(ISNUMBER(countrylistsize),COUNTIF(countrylistsize,"&lt;="&amp;countrylistsize),COUNTIF(countrylistsize,"&lt;="&amp;countrylistsize)+SUM(ISNUMBER(countrylistsize))),0)), ""))</f>
        <v/>
      </c>
      <c r="I930" s="70"/>
      <c r="J930" s="67" t="str">
        <f t="array" aca="1" ref="J930" ca="1">IF($I$1&lt;&gt;"y", "", IFERROR(INDEX(admin1listsize,MATCH(SMALL(NOT(admin1listsize="")*IF(ISNUMBER(admin1listsize),COUNTIF(admin1listsize,"&lt;="&amp;admin1listsize),COUNTIF(admin1listsize,"&lt;="&amp;admin1listsize)+SUM(ISNUMBER(admin1listsize))),ROWS(D$3:D930)+SUM(ISBLANK(admin1listsize))),NOT(admin1listsize="")*IF(ISNUMBER(admin1listsize),COUNTIF(admin1listsize,"&lt;="&amp;admin1listsize),COUNTIF(admin1listsize,"&lt;="&amp;admin1listsize)+SUM(ISNUMBER(admin1listsize))),0)), ""))</f>
        <v/>
      </c>
      <c r="K930" s="71"/>
    </row>
    <row r="931" spans="1:11" s="1" customFormat="1" x14ac:dyDescent="0.25">
      <c r="A931" s="93" t="str">
        <f>IF($I$1&lt;&gt;"y", "", IF(ISBLANK(DATA!D932),"",IF(ISBLANK(DATA!K932),"NO DATA",DATA!K932)))</f>
        <v/>
      </c>
      <c r="B931" s="93" t="str">
        <f>IF($I$1&lt;&gt;"y", "",IF(ISBLANK(DATA!D932),"", IF(ISBLANK(DATA!L932),"NO DATA",DATA!L932)))</f>
        <v/>
      </c>
      <c r="C931" s="93" t="str">
        <f t="shared" si="44"/>
        <v/>
      </c>
      <c r="D931" s="93" t="str">
        <f>IF($I$1&lt;&gt;"y", "", IF(C932="", "", IFERROR(LOOKUP(2,1/(COUNTIF($D$2:D930,mergednames)=0),mergednames), "")))</f>
        <v/>
      </c>
      <c r="E931" s="93" t="str">
        <f t="shared" si="43"/>
        <v/>
      </c>
      <c r="F931" s="93" t="str">
        <f>IF($I$1&lt;&gt;"y", "", IF(A932="", "", IFERROR(LOOKUP(2,1/(COUNTIF($F$2:F930,get_country)=0),get_country), "")))</f>
        <v/>
      </c>
      <c r="G931" s="93" t="str">
        <f t="shared" si="42"/>
        <v/>
      </c>
      <c r="H931" s="67" t="str">
        <f t="array" aca="1" ref="H931" ca="1">IF($I$1&lt;&gt;"y", "", IFERROR(INDEX(countrylistsize,MATCH(SMALL(NOT(countrylistsize="")*IF(ISNUMBER(countrylistsize),COUNTIF(countrylistsize,"&lt;="&amp;countrylistsize),COUNTIF(countrylistsize,"&lt;="&amp;countrylistsize)+SUM(ISNUMBER(countrylistsize))),ROWS(F$3:F931)+SUM(ISBLANK(countrylistsize))),NOT(countrylistsize="")*IF(ISNUMBER(countrylistsize),COUNTIF(countrylistsize,"&lt;="&amp;countrylistsize),COUNTIF(countrylistsize,"&lt;="&amp;countrylistsize)+SUM(ISNUMBER(countrylistsize))),0)), ""))</f>
        <v/>
      </c>
      <c r="I931" s="70"/>
      <c r="J931" s="67" t="str">
        <f t="array" aca="1" ref="J931" ca="1">IF($I$1&lt;&gt;"y", "", IFERROR(INDEX(admin1listsize,MATCH(SMALL(NOT(admin1listsize="")*IF(ISNUMBER(admin1listsize),COUNTIF(admin1listsize,"&lt;="&amp;admin1listsize),COUNTIF(admin1listsize,"&lt;="&amp;admin1listsize)+SUM(ISNUMBER(admin1listsize))),ROWS(D$3:D931)+SUM(ISBLANK(admin1listsize))),NOT(admin1listsize="")*IF(ISNUMBER(admin1listsize),COUNTIF(admin1listsize,"&lt;="&amp;admin1listsize),COUNTIF(admin1listsize,"&lt;="&amp;admin1listsize)+SUM(ISNUMBER(admin1listsize))),0)), ""))</f>
        <v/>
      </c>
      <c r="K931" s="71"/>
    </row>
    <row r="932" spans="1:11" s="1" customFormat="1" x14ac:dyDescent="0.25">
      <c r="A932" s="93" t="str">
        <f>IF($I$1&lt;&gt;"y", "", IF(ISBLANK(DATA!D933),"",IF(ISBLANK(DATA!K933),"NO DATA",DATA!K933)))</f>
        <v/>
      </c>
      <c r="B932" s="93" t="str">
        <f>IF($I$1&lt;&gt;"y", "",IF(ISBLANK(DATA!D933),"", IF(ISBLANK(DATA!L933),"NO DATA",DATA!L933)))</f>
        <v/>
      </c>
      <c r="C932" s="93" t="str">
        <f t="shared" si="44"/>
        <v/>
      </c>
      <c r="D932" s="93" t="str">
        <f>IF($I$1&lt;&gt;"y", "", IF(C933="", "", IFERROR(LOOKUP(2,1/(COUNTIF($D$2:D931,mergednames)=0),mergednames), "")))</f>
        <v/>
      </c>
      <c r="E932" s="93" t="str">
        <f t="shared" si="43"/>
        <v/>
      </c>
      <c r="F932" s="93" t="str">
        <f>IF($I$1&lt;&gt;"y", "", IF(A933="", "", IFERROR(LOOKUP(2,1/(COUNTIF($F$2:F931,get_country)=0),get_country), "")))</f>
        <v/>
      </c>
      <c r="G932" s="93" t="str">
        <f t="shared" si="42"/>
        <v/>
      </c>
      <c r="H932" s="67" t="str">
        <f t="array" aca="1" ref="H932" ca="1">IF($I$1&lt;&gt;"y", "", IFERROR(INDEX(countrylistsize,MATCH(SMALL(NOT(countrylistsize="")*IF(ISNUMBER(countrylistsize),COUNTIF(countrylistsize,"&lt;="&amp;countrylistsize),COUNTIF(countrylistsize,"&lt;="&amp;countrylistsize)+SUM(ISNUMBER(countrylistsize))),ROWS(F$3:F932)+SUM(ISBLANK(countrylistsize))),NOT(countrylistsize="")*IF(ISNUMBER(countrylistsize),COUNTIF(countrylistsize,"&lt;="&amp;countrylistsize),COUNTIF(countrylistsize,"&lt;="&amp;countrylistsize)+SUM(ISNUMBER(countrylistsize))),0)), ""))</f>
        <v/>
      </c>
      <c r="I932" s="70"/>
      <c r="J932" s="67" t="str">
        <f t="array" aca="1" ref="J932" ca="1">IF($I$1&lt;&gt;"y", "", IFERROR(INDEX(admin1listsize,MATCH(SMALL(NOT(admin1listsize="")*IF(ISNUMBER(admin1listsize),COUNTIF(admin1listsize,"&lt;="&amp;admin1listsize),COUNTIF(admin1listsize,"&lt;="&amp;admin1listsize)+SUM(ISNUMBER(admin1listsize))),ROWS(D$3:D932)+SUM(ISBLANK(admin1listsize))),NOT(admin1listsize="")*IF(ISNUMBER(admin1listsize),COUNTIF(admin1listsize,"&lt;="&amp;admin1listsize),COUNTIF(admin1listsize,"&lt;="&amp;admin1listsize)+SUM(ISNUMBER(admin1listsize))),0)), ""))</f>
        <v/>
      </c>
      <c r="K932" s="71"/>
    </row>
    <row r="933" spans="1:11" s="1" customFormat="1" x14ac:dyDescent="0.25">
      <c r="A933" s="93" t="str">
        <f>IF($I$1&lt;&gt;"y", "", IF(ISBLANK(DATA!D934),"",IF(ISBLANK(DATA!K934),"NO DATA",DATA!K934)))</f>
        <v/>
      </c>
      <c r="B933" s="93" t="str">
        <f>IF($I$1&lt;&gt;"y", "",IF(ISBLANK(DATA!D934),"", IF(ISBLANK(DATA!L934),"NO DATA",DATA!L934)))</f>
        <v/>
      </c>
      <c r="C933" s="93" t="str">
        <f t="shared" si="44"/>
        <v/>
      </c>
      <c r="D933" s="93" t="str">
        <f>IF($I$1&lt;&gt;"y", "", IF(C934="", "", IFERROR(LOOKUP(2,1/(COUNTIF($D$2:D932,mergednames)=0),mergednames), "")))</f>
        <v/>
      </c>
      <c r="E933" s="93" t="str">
        <f t="shared" si="43"/>
        <v/>
      </c>
      <c r="F933" s="93" t="str">
        <f>IF($I$1&lt;&gt;"y", "", IF(A934="", "", IFERROR(LOOKUP(2,1/(COUNTIF($F$2:F932,get_country)=0),get_country), "")))</f>
        <v/>
      </c>
      <c r="G933" s="93" t="str">
        <f t="shared" si="42"/>
        <v/>
      </c>
      <c r="H933" s="67" t="str">
        <f t="array" aca="1" ref="H933" ca="1">IF($I$1&lt;&gt;"y", "", IFERROR(INDEX(countrylistsize,MATCH(SMALL(NOT(countrylistsize="")*IF(ISNUMBER(countrylistsize),COUNTIF(countrylistsize,"&lt;="&amp;countrylistsize),COUNTIF(countrylistsize,"&lt;="&amp;countrylistsize)+SUM(ISNUMBER(countrylistsize))),ROWS(F$3:F933)+SUM(ISBLANK(countrylistsize))),NOT(countrylistsize="")*IF(ISNUMBER(countrylistsize),COUNTIF(countrylistsize,"&lt;="&amp;countrylistsize),COUNTIF(countrylistsize,"&lt;="&amp;countrylistsize)+SUM(ISNUMBER(countrylistsize))),0)), ""))</f>
        <v/>
      </c>
      <c r="I933" s="70"/>
      <c r="J933" s="67" t="str">
        <f t="array" aca="1" ref="J933" ca="1">IF($I$1&lt;&gt;"y", "", IFERROR(INDEX(admin1listsize,MATCH(SMALL(NOT(admin1listsize="")*IF(ISNUMBER(admin1listsize),COUNTIF(admin1listsize,"&lt;="&amp;admin1listsize),COUNTIF(admin1listsize,"&lt;="&amp;admin1listsize)+SUM(ISNUMBER(admin1listsize))),ROWS(D$3:D933)+SUM(ISBLANK(admin1listsize))),NOT(admin1listsize="")*IF(ISNUMBER(admin1listsize),COUNTIF(admin1listsize,"&lt;="&amp;admin1listsize),COUNTIF(admin1listsize,"&lt;="&amp;admin1listsize)+SUM(ISNUMBER(admin1listsize))),0)), ""))</f>
        <v/>
      </c>
      <c r="K933" s="71"/>
    </row>
    <row r="934" spans="1:11" s="1" customFormat="1" x14ac:dyDescent="0.25">
      <c r="A934" s="93" t="str">
        <f>IF($I$1&lt;&gt;"y", "", IF(ISBLANK(DATA!D935),"",IF(ISBLANK(DATA!K935),"NO DATA",DATA!K935)))</f>
        <v/>
      </c>
      <c r="B934" s="93" t="str">
        <f>IF($I$1&lt;&gt;"y", "",IF(ISBLANK(DATA!D935),"", IF(ISBLANK(DATA!L935),"NO DATA",DATA!L935)))</f>
        <v/>
      </c>
      <c r="C934" s="93" t="str">
        <f t="shared" si="44"/>
        <v/>
      </c>
      <c r="D934" s="93" t="str">
        <f>IF($I$1&lt;&gt;"y", "", IF(C935="", "", IFERROR(LOOKUP(2,1/(COUNTIF($D$2:D933,mergednames)=0),mergednames), "")))</f>
        <v/>
      </c>
      <c r="E934" s="93" t="str">
        <f t="shared" si="43"/>
        <v/>
      </c>
      <c r="F934" s="93" t="str">
        <f>IF($I$1&lt;&gt;"y", "", IF(A935="", "", IFERROR(LOOKUP(2,1/(COUNTIF($F$2:F933,get_country)=0),get_country), "")))</f>
        <v/>
      </c>
      <c r="G934" s="93" t="str">
        <f t="shared" si="42"/>
        <v/>
      </c>
      <c r="H934" s="67" t="str">
        <f t="array" aca="1" ref="H934" ca="1">IF($I$1&lt;&gt;"y", "", IFERROR(INDEX(countrylistsize,MATCH(SMALL(NOT(countrylistsize="")*IF(ISNUMBER(countrylistsize),COUNTIF(countrylistsize,"&lt;="&amp;countrylistsize),COUNTIF(countrylistsize,"&lt;="&amp;countrylistsize)+SUM(ISNUMBER(countrylistsize))),ROWS(F$3:F934)+SUM(ISBLANK(countrylistsize))),NOT(countrylistsize="")*IF(ISNUMBER(countrylistsize),COUNTIF(countrylistsize,"&lt;="&amp;countrylistsize),COUNTIF(countrylistsize,"&lt;="&amp;countrylistsize)+SUM(ISNUMBER(countrylistsize))),0)), ""))</f>
        <v/>
      </c>
      <c r="I934" s="70"/>
      <c r="J934" s="67" t="str">
        <f t="array" aca="1" ref="J934" ca="1">IF($I$1&lt;&gt;"y", "", IFERROR(INDEX(admin1listsize,MATCH(SMALL(NOT(admin1listsize="")*IF(ISNUMBER(admin1listsize),COUNTIF(admin1listsize,"&lt;="&amp;admin1listsize),COUNTIF(admin1listsize,"&lt;="&amp;admin1listsize)+SUM(ISNUMBER(admin1listsize))),ROWS(D$3:D934)+SUM(ISBLANK(admin1listsize))),NOT(admin1listsize="")*IF(ISNUMBER(admin1listsize),COUNTIF(admin1listsize,"&lt;="&amp;admin1listsize),COUNTIF(admin1listsize,"&lt;="&amp;admin1listsize)+SUM(ISNUMBER(admin1listsize))),0)), ""))</f>
        <v/>
      </c>
      <c r="K934" s="71"/>
    </row>
    <row r="935" spans="1:11" s="1" customFormat="1" x14ac:dyDescent="0.25">
      <c r="A935" s="93" t="str">
        <f>IF($I$1&lt;&gt;"y", "", IF(ISBLANK(DATA!D936),"",IF(ISBLANK(DATA!K936),"NO DATA",DATA!K936)))</f>
        <v/>
      </c>
      <c r="B935" s="93" t="str">
        <f>IF($I$1&lt;&gt;"y", "",IF(ISBLANK(DATA!D936),"", IF(ISBLANK(DATA!L936),"NO DATA",DATA!L936)))</f>
        <v/>
      </c>
      <c r="C935" s="93" t="str">
        <f t="shared" si="44"/>
        <v/>
      </c>
      <c r="D935" s="93" t="str">
        <f>IF($I$1&lt;&gt;"y", "", IF(C936="", "", IFERROR(LOOKUP(2,1/(COUNTIF($D$2:D934,mergednames)=0),mergednames), "")))</f>
        <v/>
      </c>
      <c r="E935" s="93" t="str">
        <f t="shared" si="43"/>
        <v/>
      </c>
      <c r="F935" s="93" t="str">
        <f>IF($I$1&lt;&gt;"y", "", IF(A936="", "", IFERROR(LOOKUP(2,1/(COUNTIF($F$2:F934,get_country)=0),get_country), "")))</f>
        <v/>
      </c>
      <c r="G935" s="93" t="str">
        <f t="shared" si="42"/>
        <v/>
      </c>
      <c r="H935" s="67" t="str">
        <f t="array" aca="1" ref="H935" ca="1">IF($I$1&lt;&gt;"y", "", IFERROR(INDEX(countrylistsize,MATCH(SMALL(NOT(countrylistsize="")*IF(ISNUMBER(countrylistsize),COUNTIF(countrylistsize,"&lt;="&amp;countrylistsize),COUNTIF(countrylistsize,"&lt;="&amp;countrylistsize)+SUM(ISNUMBER(countrylistsize))),ROWS(F$3:F935)+SUM(ISBLANK(countrylistsize))),NOT(countrylistsize="")*IF(ISNUMBER(countrylistsize),COUNTIF(countrylistsize,"&lt;="&amp;countrylistsize),COUNTIF(countrylistsize,"&lt;="&amp;countrylistsize)+SUM(ISNUMBER(countrylistsize))),0)), ""))</f>
        <v/>
      </c>
      <c r="I935" s="70"/>
      <c r="J935" s="67" t="str">
        <f t="array" aca="1" ref="J935" ca="1">IF($I$1&lt;&gt;"y", "", IFERROR(INDEX(admin1listsize,MATCH(SMALL(NOT(admin1listsize="")*IF(ISNUMBER(admin1listsize),COUNTIF(admin1listsize,"&lt;="&amp;admin1listsize),COUNTIF(admin1listsize,"&lt;="&amp;admin1listsize)+SUM(ISNUMBER(admin1listsize))),ROWS(D$3:D935)+SUM(ISBLANK(admin1listsize))),NOT(admin1listsize="")*IF(ISNUMBER(admin1listsize),COUNTIF(admin1listsize,"&lt;="&amp;admin1listsize),COUNTIF(admin1listsize,"&lt;="&amp;admin1listsize)+SUM(ISNUMBER(admin1listsize))),0)), ""))</f>
        <v/>
      </c>
      <c r="K935" s="71"/>
    </row>
    <row r="936" spans="1:11" s="1" customFormat="1" x14ac:dyDescent="0.25">
      <c r="A936" s="93" t="str">
        <f>IF($I$1&lt;&gt;"y", "", IF(ISBLANK(DATA!D937),"",IF(ISBLANK(DATA!K937),"NO DATA",DATA!K937)))</f>
        <v/>
      </c>
      <c r="B936" s="93" t="str">
        <f>IF($I$1&lt;&gt;"y", "",IF(ISBLANK(DATA!D937),"", IF(ISBLANK(DATA!L937),"NO DATA",DATA!L937)))</f>
        <v/>
      </c>
      <c r="C936" s="93" t="str">
        <f t="shared" si="44"/>
        <v/>
      </c>
      <c r="D936" s="93" t="str">
        <f>IF($I$1&lt;&gt;"y", "", IF(C937="", "", IFERROR(LOOKUP(2,1/(COUNTIF($D$2:D935,mergednames)=0),mergednames), "")))</f>
        <v/>
      </c>
      <c r="E936" s="93" t="str">
        <f t="shared" si="43"/>
        <v/>
      </c>
      <c r="F936" s="93" t="str">
        <f>IF($I$1&lt;&gt;"y", "", IF(A937="", "", IFERROR(LOOKUP(2,1/(COUNTIF($F$2:F935,get_country)=0),get_country), "")))</f>
        <v/>
      </c>
      <c r="G936" s="93" t="str">
        <f t="shared" si="42"/>
        <v/>
      </c>
      <c r="H936" s="67" t="str">
        <f t="array" aca="1" ref="H936" ca="1">IF($I$1&lt;&gt;"y", "", IFERROR(INDEX(countrylistsize,MATCH(SMALL(NOT(countrylistsize="")*IF(ISNUMBER(countrylistsize),COUNTIF(countrylistsize,"&lt;="&amp;countrylistsize),COUNTIF(countrylistsize,"&lt;="&amp;countrylistsize)+SUM(ISNUMBER(countrylistsize))),ROWS(F$3:F936)+SUM(ISBLANK(countrylistsize))),NOT(countrylistsize="")*IF(ISNUMBER(countrylistsize),COUNTIF(countrylistsize,"&lt;="&amp;countrylistsize),COUNTIF(countrylistsize,"&lt;="&amp;countrylistsize)+SUM(ISNUMBER(countrylistsize))),0)), ""))</f>
        <v/>
      </c>
      <c r="I936" s="70"/>
      <c r="J936" s="67" t="str">
        <f t="array" aca="1" ref="J936" ca="1">IF($I$1&lt;&gt;"y", "", IFERROR(INDEX(admin1listsize,MATCH(SMALL(NOT(admin1listsize="")*IF(ISNUMBER(admin1listsize),COUNTIF(admin1listsize,"&lt;="&amp;admin1listsize),COUNTIF(admin1listsize,"&lt;="&amp;admin1listsize)+SUM(ISNUMBER(admin1listsize))),ROWS(D$3:D936)+SUM(ISBLANK(admin1listsize))),NOT(admin1listsize="")*IF(ISNUMBER(admin1listsize),COUNTIF(admin1listsize,"&lt;="&amp;admin1listsize),COUNTIF(admin1listsize,"&lt;="&amp;admin1listsize)+SUM(ISNUMBER(admin1listsize))),0)), ""))</f>
        <v/>
      </c>
      <c r="K936" s="71"/>
    </row>
    <row r="937" spans="1:11" s="1" customFormat="1" x14ac:dyDescent="0.25">
      <c r="A937" s="93" t="str">
        <f>IF($I$1&lt;&gt;"y", "", IF(ISBLANK(DATA!D938),"",IF(ISBLANK(DATA!K938),"NO DATA",DATA!K938)))</f>
        <v/>
      </c>
      <c r="B937" s="93" t="str">
        <f>IF($I$1&lt;&gt;"y", "",IF(ISBLANK(DATA!D938),"", IF(ISBLANK(DATA!L938),"NO DATA",DATA!L938)))</f>
        <v/>
      </c>
      <c r="C937" s="93" t="str">
        <f t="shared" si="44"/>
        <v/>
      </c>
      <c r="D937" s="93" t="str">
        <f>IF($I$1&lt;&gt;"y", "", IF(C938="", "", IFERROR(LOOKUP(2,1/(COUNTIF($D$2:D936,mergednames)=0),mergednames), "")))</f>
        <v/>
      </c>
      <c r="E937" s="93" t="str">
        <f t="shared" si="43"/>
        <v/>
      </c>
      <c r="F937" s="93" t="str">
        <f>IF($I$1&lt;&gt;"y", "", IF(A938="", "", IFERROR(LOOKUP(2,1/(COUNTIF($F$2:F936,get_country)=0),get_country), "")))</f>
        <v/>
      </c>
      <c r="G937" s="93" t="str">
        <f t="shared" si="42"/>
        <v/>
      </c>
      <c r="H937" s="67" t="str">
        <f t="array" aca="1" ref="H937" ca="1">IF($I$1&lt;&gt;"y", "", IFERROR(INDEX(countrylistsize,MATCH(SMALL(NOT(countrylistsize="")*IF(ISNUMBER(countrylistsize),COUNTIF(countrylistsize,"&lt;="&amp;countrylistsize),COUNTIF(countrylistsize,"&lt;="&amp;countrylistsize)+SUM(ISNUMBER(countrylistsize))),ROWS(F$3:F937)+SUM(ISBLANK(countrylistsize))),NOT(countrylistsize="")*IF(ISNUMBER(countrylistsize),COUNTIF(countrylistsize,"&lt;="&amp;countrylistsize),COUNTIF(countrylistsize,"&lt;="&amp;countrylistsize)+SUM(ISNUMBER(countrylistsize))),0)), ""))</f>
        <v/>
      </c>
      <c r="I937" s="70"/>
      <c r="J937" s="67" t="str">
        <f t="array" aca="1" ref="J937" ca="1">IF($I$1&lt;&gt;"y", "", IFERROR(INDEX(admin1listsize,MATCH(SMALL(NOT(admin1listsize="")*IF(ISNUMBER(admin1listsize),COUNTIF(admin1listsize,"&lt;="&amp;admin1listsize),COUNTIF(admin1listsize,"&lt;="&amp;admin1listsize)+SUM(ISNUMBER(admin1listsize))),ROWS(D$3:D937)+SUM(ISBLANK(admin1listsize))),NOT(admin1listsize="")*IF(ISNUMBER(admin1listsize),COUNTIF(admin1listsize,"&lt;="&amp;admin1listsize),COUNTIF(admin1listsize,"&lt;="&amp;admin1listsize)+SUM(ISNUMBER(admin1listsize))),0)), ""))</f>
        <v/>
      </c>
      <c r="K937" s="71"/>
    </row>
    <row r="938" spans="1:11" s="1" customFormat="1" x14ac:dyDescent="0.25">
      <c r="A938" s="93" t="str">
        <f>IF($I$1&lt;&gt;"y", "", IF(ISBLANK(DATA!D939),"",IF(ISBLANK(DATA!K939),"NO DATA",DATA!K939)))</f>
        <v/>
      </c>
      <c r="B938" s="93" t="str">
        <f>IF($I$1&lt;&gt;"y", "",IF(ISBLANK(DATA!D939),"", IF(ISBLANK(DATA!L939),"NO DATA",DATA!L939)))</f>
        <v/>
      </c>
      <c r="C938" s="93" t="str">
        <f t="shared" si="44"/>
        <v/>
      </c>
      <c r="D938" s="93" t="str">
        <f>IF($I$1&lt;&gt;"y", "", IF(C939="", "", IFERROR(LOOKUP(2,1/(COUNTIF($D$2:D937,mergednames)=0),mergednames), "")))</f>
        <v/>
      </c>
      <c r="E938" s="93" t="str">
        <f t="shared" si="43"/>
        <v/>
      </c>
      <c r="F938" s="93" t="str">
        <f>IF($I$1&lt;&gt;"y", "", IF(A939="", "", IFERROR(LOOKUP(2,1/(COUNTIF($F$2:F937,get_country)=0),get_country), "")))</f>
        <v/>
      </c>
      <c r="G938" s="93" t="str">
        <f t="shared" si="42"/>
        <v/>
      </c>
      <c r="H938" s="67" t="str">
        <f t="array" aca="1" ref="H938" ca="1">IF($I$1&lt;&gt;"y", "", IFERROR(INDEX(countrylistsize,MATCH(SMALL(NOT(countrylistsize="")*IF(ISNUMBER(countrylistsize),COUNTIF(countrylistsize,"&lt;="&amp;countrylistsize),COUNTIF(countrylistsize,"&lt;="&amp;countrylistsize)+SUM(ISNUMBER(countrylistsize))),ROWS(F$3:F938)+SUM(ISBLANK(countrylistsize))),NOT(countrylistsize="")*IF(ISNUMBER(countrylistsize),COUNTIF(countrylistsize,"&lt;="&amp;countrylistsize),COUNTIF(countrylistsize,"&lt;="&amp;countrylistsize)+SUM(ISNUMBER(countrylistsize))),0)), ""))</f>
        <v/>
      </c>
      <c r="I938" s="70"/>
      <c r="J938" s="67" t="str">
        <f t="array" aca="1" ref="J938" ca="1">IF($I$1&lt;&gt;"y", "", IFERROR(INDEX(admin1listsize,MATCH(SMALL(NOT(admin1listsize="")*IF(ISNUMBER(admin1listsize),COUNTIF(admin1listsize,"&lt;="&amp;admin1listsize),COUNTIF(admin1listsize,"&lt;="&amp;admin1listsize)+SUM(ISNUMBER(admin1listsize))),ROWS(D$3:D938)+SUM(ISBLANK(admin1listsize))),NOT(admin1listsize="")*IF(ISNUMBER(admin1listsize),COUNTIF(admin1listsize,"&lt;="&amp;admin1listsize),COUNTIF(admin1listsize,"&lt;="&amp;admin1listsize)+SUM(ISNUMBER(admin1listsize))),0)), ""))</f>
        <v/>
      </c>
      <c r="K938" s="71"/>
    </row>
    <row r="939" spans="1:11" s="1" customFormat="1" x14ac:dyDescent="0.25">
      <c r="A939" s="93" t="str">
        <f>IF($I$1&lt;&gt;"y", "", IF(ISBLANK(DATA!D940),"",IF(ISBLANK(DATA!K940),"NO DATA",DATA!K940)))</f>
        <v/>
      </c>
      <c r="B939" s="93" t="str">
        <f>IF($I$1&lt;&gt;"y", "",IF(ISBLANK(DATA!D940),"", IF(ISBLANK(DATA!L940),"NO DATA",DATA!L940)))</f>
        <v/>
      </c>
      <c r="C939" s="93" t="str">
        <f t="shared" si="44"/>
        <v/>
      </c>
      <c r="D939" s="93" t="str">
        <f>IF($I$1&lt;&gt;"y", "", IF(C940="", "", IFERROR(LOOKUP(2,1/(COUNTIF($D$2:D938,mergednames)=0),mergednames), "")))</f>
        <v/>
      </c>
      <c r="E939" s="93" t="str">
        <f t="shared" si="43"/>
        <v/>
      </c>
      <c r="F939" s="93" t="str">
        <f>IF($I$1&lt;&gt;"y", "", IF(A940="", "", IFERROR(LOOKUP(2,1/(COUNTIF($F$2:F938,get_country)=0),get_country), "")))</f>
        <v/>
      </c>
      <c r="G939" s="93" t="str">
        <f t="shared" si="42"/>
        <v/>
      </c>
      <c r="H939" s="67" t="str">
        <f t="array" aca="1" ref="H939" ca="1">IF($I$1&lt;&gt;"y", "", IFERROR(INDEX(countrylistsize,MATCH(SMALL(NOT(countrylistsize="")*IF(ISNUMBER(countrylistsize),COUNTIF(countrylistsize,"&lt;="&amp;countrylistsize),COUNTIF(countrylistsize,"&lt;="&amp;countrylistsize)+SUM(ISNUMBER(countrylistsize))),ROWS(F$3:F939)+SUM(ISBLANK(countrylistsize))),NOT(countrylistsize="")*IF(ISNUMBER(countrylistsize),COUNTIF(countrylistsize,"&lt;="&amp;countrylistsize),COUNTIF(countrylistsize,"&lt;="&amp;countrylistsize)+SUM(ISNUMBER(countrylistsize))),0)), ""))</f>
        <v/>
      </c>
      <c r="I939" s="70"/>
      <c r="J939" s="67" t="str">
        <f t="array" aca="1" ref="J939" ca="1">IF($I$1&lt;&gt;"y", "", IFERROR(INDEX(admin1listsize,MATCH(SMALL(NOT(admin1listsize="")*IF(ISNUMBER(admin1listsize),COUNTIF(admin1listsize,"&lt;="&amp;admin1listsize),COUNTIF(admin1listsize,"&lt;="&amp;admin1listsize)+SUM(ISNUMBER(admin1listsize))),ROWS(D$3:D939)+SUM(ISBLANK(admin1listsize))),NOT(admin1listsize="")*IF(ISNUMBER(admin1listsize),COUNTIF(admin1listsize,"&lt;="&amp;admin1listsize),COUNTIF(admin1listsize,"&lt;="&amp;admin1listsize)+SUM(ISNUMBER(admin1listsize))),0)), ""))</f>
        <v/>
      </c>
      <c r="K939" s="71"/>
    </row>
    <row r="940" spans="1:11" s="1" customFormat="1" x14ac:dyDescent="0.25">
      <c r="A940" s="93" t="str">
        <f>IF($I$1&lt;&gt;"y", "", IF(ISBLANK(DATA!D941),"",IF(ISBLANK(DATA!K941),"NO DATA",DATA!K941)))</f>
        <v/>
      </c>
      <c r="B940" s="93" t="str">
        <f>IF($I$1&lt;&gt;"y", "",IF(ISBLANK(DATA!D941),"", IF(ISBLANK(DATA!L941),"NO DATA",DATA!L941)))</f>
        <v/>
      </c>
      <c r="C940" s="93" t="str">
        <f t="shared" si="44"/>
        <v/>
      </c>
      <c r="D940" s="93" t="str">
        <f>IF($I$1&lt;&gt;"y", "", IF(C941="", "", IFERROR(LOOKUP(2,1/(COUNTIF($D$2:D939,mergednames)=0),mergednames), "")))</f>
        <v/>
      </c>
      <c r="E940" s="93" t="str">
        <f t="shared" si="43"/>
        <v/>
      </c>
      <c r="F940" s="93" t="str">
        <f>IF($I$1&lt;&gt;"y", "", IF(A941="", "", IFERROR(LOOKUP(2,1/(COUNTIF($F$2:F939,get_country)=0),get_country), "")))</f>
        <v/>
      </c>
      <c r="G940" s="93" t="str">
        <f t="shared" si="42"/>
        <v/>
      </c>
      <c r="H940" s="67" t="str">
        <f t="array" aca="1" ref="H940" ca="1">IF($I$1&lt;&gt;"y", "", IFERROR(INDEX(countrylistsize,MATCH(SMALL(NOT(countrylistsize="")*IF(ISNUMBER(countrylistsize),COUNTIF(countrylistsize,"&lt;="&amp;countrylistsize),COUNTIF(countrylistsize,"&lt;="&amp;countrylistsize)+SUM(ISNUMBER(countrylistsize))),ROWS(F$3:F940)+SUM(ISBLANK(countrylistsize))),NOT(countrylistsize="")*IF(ISNUMBER(countrylistsize),COUNTIF(countrylistsize,"&lt;="&amp;countrylistsize),COUNTIF(countrylistsize,"&lt;="&amp;countrylistsize)+SUM(ISNUMBER(countrylistsize))),0)), ""))</f>
        <v/>
      </c>
      <c r="I940" s="70"/>
      <c r="J940" s="67" t="str">
        <f t="array" aca="1" ref="J940" ca="1">IF($I$1&lt;&gt;"y", "", IFERROR(INDEX(admin1listsize,MATCH(SMALL(NOT(admin1listsize="")*IF(ISNUMBER(admin1listsize),COUNTIF(admin1listsize,"&lt;="&amp;admin1listsize),COUNTIF(admin1listsize,"&lt;="&amp;admin1listsize)+SUM(ISNUMBER(admin1listsize))),ROWS(D$3:D940)+SUM(ISBLANK(admin1listsize))),NOT(admin1listsize="")*IF(ISNUMBER(admin1listsize),COUNTIF(admin1listsize,"&lt;="&amp;admin1listsize),COUNTIF(admin1listsize,"&lt;="&amp;admin1listsize)+SUM(ISNUMBER(admin1listsize))),0)), ""))</f>
        <v/>
      </c>
      <c r="K940" s="71"/>
    </row>
    <row r="941" spans="1:11" s="1" customFormat="1" x14ac:dyDescent="0.25">
      <c r="A941" s="93" t="str">
        <f>IF($I$1&lt;&gt;"y", "", IF(ISBLANK(DATA!D942),"",IF(ISBLANK(DATA!K942),"NO DATA",DATA!K942)))</f>
        <v/>
      </c>
      <c r="B941" s="93" t="str">
        <f>IF($I$1&lt;&gt;"y", "",IF(ISBLANK(DATA!D942),"", IF(ISBLANK(DATA!L942),"NO DATA",DATA!L942)))</f>
        <v/>
      </c>
      <c r="C941" s="93" t="str">
        <f t="shared" si="44"/>
        <v/>
      </c>
      <c r="D941" s="93" t="str">
        <f>IF($I$1&lt;&gt;"y", "", IF(C942="", "", IFERROR(LOOKUP(2,1/(COUNTIF($D$2:D940,mergednames)=0),mergednames), "")))</f>
        <v/>
      </c>
      <c r="E941" s="93" t="str">
        <f t="shared" si="43"/>
        <v/>
      </c>
      <c r="F941" s="93" t="str">
        <f>IF($I$1&lt;&gt;"y", "", IF(A942="", "", IFERROR(LOOKUP(2,1/(COUNTIF($F$2:F940,get_country)=0),get_country), "")))</f>
        <v/>
      </c>
      <c r="G941" s="93" t="str">
        <f t="shared" si="42"/>
        <v/>
      </c>
      <c r="H941" s="67" t="str">
        <f t="array" aca="1" ref="H941" ca="1">IF($I$1&lt;&gt;"y", "", IFERROR(INDEX(countrylistsize,MATCH(SMALL(NOT(countrylistsize="")*IF(ISNUMBER(countrylistsize),COUNTIF(countrylistsize,"&lt;="&amp;countrylistsize),COUNTIF(countrylistsize,"&lt;="&amp;countrylistsize)+SUM(ISNUMBER(countrylistsize))),ROWS(F$3:F941)+SUM(ISBLANK(countrylistsize))),NOT(countrylistsize="")*IF(ISNUMBER(countrylistsize),COUNTIF(countrylistsize,"&lt;="&amp;countrylistsize),COUNTIF(countrylistsize,"&lt;="&amp;countrylistsize)+SUM(ISNUMBER(countrylistsize))),0)), ""))</f>
        <v/>
      </c>
      <c r="I941" s="70"/>
      <c r="J941" s="67" t="str">
        <f t="array" aca="1" ref="J941" ca="1">IF($I$1&lt;&gt;"y", "", IFERROR(INDEX(admin1listsize,MATCH(SMALL(NOT(admin1listsize="")*IF(ISNUMBER(admin1listsize),COUNTIF(admin1listsize,"&lt;="&amp;admin1listsize),COUNTIF(admin1listsize,"&lt;="&amp;admin1listsize)+SUM(ISNUMBER(admin1listsize))),ROWS(D$3:D941)+SUM(ISBLANK(admin1listsize))),NOT(admin1listsize="")*IF(ISNUMBER(admin1listsize),COUNTIF(admin1listsize,"&lt;="&amp;admin1listsize),COUNTIF(admin1listsize,"&lt;="&amp;admin1listsize)+SUM(ISNUMBER(admin1listsize))),0)), ""))</f>
        <v/>
      </c>
      <c r="K941" s="71"/>
    </row>
    <row r="942" spans="1:11" s="1" customFormat="1" x14ac:dyDescent="0.25">
      <c r="A942" s="93" t="str">
        <f>IF($I$1&lt;&gt;"y", "", IF(ISBLANK(DATA!D943),"",IF(ISBLANK(DATA!K943),"NO DATA",DATA!K943)))</f>
        <v/>
      </c>
      <c r="B942" s="93" t="str">
        <f>IF($I$1&lt;&gt;"y", "",IF(ISBLANK(DATA!D943),"", IF(ISBLANK(DATA!L943),"NO DATA",DATA!L943)))</f>
        <v/>
      </c>
      <c r="C942" s="93" t="str">
        <f t="shared" si="44"/>
        <v/>
      </c>
      <c r="D942" s="93" t="str">
        <f>IF($I$1&lt;&gt;"y", "", IF(C943="", "", IFERROR(LOOKUP(2,1/(COUNTIF($D$2:D941,mergednames)=0),mergednames), "")))</f>
        <v/>
      </c>
      <c r="E942" s="93" t="str">
        <f t="shared" si="43"/>
        <v/>
      </c>
      <c r="F942" s="93" t="str">
        <f>IF($I$1&lt;&gt;"y", "", IF(A943="", "", IFERROR(LOOKUP(2,1/(COUNTIF($F$2:F941,get_country)=0),get_country), "")))</f>
        <v/>
      </c>
      <c r="G942" s="93" t="str">
        <f t="shared" si="42"/>
        <v/>
      </c>
      <c r="H942" s="67" t="str">
        <f t="array" aca="1" ref="H942" ca="1">IF($I$1&lt;&gt;"y", "", IFERROR(INDEX(countrylistsize,MATCH(SMALL(NOT(countrylistsize="")*IF(ISNUMBER(countrylistsize),COUNTIF(countrylistsize,"&lt;="&amp;countrylistsize),COUNTIF(countrylistsize,"&lt;="&amp;countrylistsize)+SUM(ISNUMBER(countrylistsize))),ROWS(F$3:F942)+SUM(ISBLANK(countrylistsize))),NOT(countrylistsize="")*IF(ISNUMBER(countrylistsize),COUNTIF(countrylistsize,"&lt;="&amp;countrylistsize),COUNTIF(countrylistsize,"&lt;="&amp;countrylistsize)+SUM(ISNUMBER(countrylistsize))),0)), ""))</f>
        <v/>
      </c>
      <c r="I942" s="70"/>
      <c r="J942" s="67" t="str">
        <f t="array" aca="1" ref="J942" ca="1">IF($I$1&lt;&gt;"y", "", IFERROR(INDEX(admin1listsize,MATCH(SMALL(NOT(admin1listsize="")*IF(ISNUMBER(admin1listsize),COUNTIF(admin1listsize,"&lt;="&amp;admin1listsize),COUNTIF(admin1listsize,"&lt;="&amp;admin1listsize)+SUM(ISNUMBER(admin1listsize))),ROWS(D$3:D942)+SUM(ISBLANK(admin1listsize))),NOT(admin1listsize="")*IF(ISNUMBER(admin1listsize),COUNTIF(admin1listsize,"&lt;="&amp;admin1listsize),COUNTIF(admin1listsize,"&lt;="&amp;admin1listsize)+SUM(ISNUMBER(admin1listsize))),0)), ""))</f>
        <v/>
      </c>
      <c r="K942" s="71"/>
    </row>
    <row r="943" spans="1:11" s="1" customFormat="1" x14ac:dyDescent="0.25">
      <c r="A943" s="93" t="str">
        <f>IF($I$1&lt;&gt;"y", "", IF(ISBLANK(DATA!D944),"",IF(ISBLANK(DATA!K944),"NO DATA",DATA!K944)))</f>
        <v/>
      </c>
      <c r="B943" s="93" t="str">
        <f>IF($I$1&lt;&gt;"y", "",IF(ISBLANK(DATA!D944),"", IF(ISBLANK(DATA!L944),"NO DATA",DATA!L944)))</f>
        <v/>
      </c>
      <c r="C943" s="93" t="str">
        <f t="shared" si="44"/>
        <v/>
      </c>
      <c r="D943" s="93" t="str">
        <f>IF($I$1&lt;&gt;"y", "", IF(C944="", "", IFERROR(LOOKUP(2,1/(COUNTIF($D$2:D942,mergednames)=0),mergednames), "")))</f>
        <v/>
      </c>
      <c r="E943" s="93" t="str">
        <f t="shared" si="43"/>
        <v/>
      </c>
      <c r="F943" s="93" t="str">
        <f>IF($I$1&lt;&gt;"y", "", IF(A944="", "", IFERROR(LOOKUP(2,1/(COUNTIF($F$2:F942,get_country)=0),get_country), "")))</f>
        <v/>
      </c>
      <c r="G943" s="93" t="str">
        <f t="shared" si="42"/>
        <v/>
      </c>
      <c r="H943" s="67" t="str">
        <f t="array" aca="1" ref="H943" ca="1">IF($I$1&lt;&gt;"y", "", IFERROR(INDEX(countrylistsize,MATCH(SMALL(NOT(countrylistsize="")*IF(ISNUMBER(countrylistsize),COUNTIF(countrylistsize,"&lt;="&amp;countrylistsize),COUNTIF(countrylistsize,"&lt;="&amp;countrylistsize)+SUM(ISNUMBER(countrylistsize))),ROWS(F$3:F943)+SUM(ISBLANK(countrylistsize))),NOT(countrylistsize="")*IF(ISNUMBER(countrylistsize),COUNTIF(countrylistsize,"&lt;="&amp;countrylistsize),COUNTIF(countrylistsize,"&lt;="&amp;countrylistsize)+SUM(ISNUMBER(countrylistsize))),0)), ""))</f>
        <v/>
      </c>
      <c r="I943" s="70"/>
      <c r="J943" s="67" t="str">
        <f t="array" aca="1" ref="J943" ca="1">IF($I$1&lt;&gt;"y", "", IFERROR(INDEX(admin1listsize,MATCH(SMALL(NOT(admin1listsize="")*IF(ISNUMBER(admin1listsize),COUNTIF(admin1listsize,"&lt;="&amp;admin1listsize),COUNTIF(admin1listsize,"&lt;="&amp;admin1listsize)+SUM(ISNUMBER(admin1listsize))),ROWS(D$3:D943)+SUM(ISBLANK(admin1listsize))),NOT(admin1listsize="")*IF(ISNUMBER(admin1listsize),COUNTIF(admin1listsize,"&lt;="&amp;admin1listsize),COUNTIF(admin1listsize,"&lt;="&amp;admin1listsize)+SUM(ISNUMBER(admin1listsize))),0)), ""))</f>
        <v/>
      </c>
      <c r="K943" s="71"/>
    </row>
    <row r="944" spans="1:11" s="1" customFormat="1" x14ac:dyDescent="0.25">
      <c r="A944" s="93" t="str">
        <f>IF($I$1&lt;&gt;"y", "", IF(ISBLANK(DATA!D945),"",IF(ISBLANK(DATA!K945),"NO DATA",DATA!K945)))</f>
        <v/>
      </c>
      <c r="B944" s="93" t="str">
        <f>IF($I$1&lt;&gt;"y", "",IF(ISBLANK(DATA!D945),"", IF(ISBLANK(DATA!L945),"NO DATA",DATA!L945)))</f>
        <v/>
      </c>
      <c r="C944" s="93" t="str">
        <f t="shared" si="44"/>
        <v/>
      </c>
      <c r="D944" s="93" t="str">
        <f>IF($I$1&lt;&gt;"y", "", IF(C945="", "", IFERROR(LOOKUP(2,1/(COUNTIF($D$2:D943,mergednames)=0),mergednames), "")))</f>
        <v/>
      </c>
      <c r="E944" s="93" t="str">
        <f t="shared" si="43"/>
        <v/>
      </c>
      <c r="F944" s="93" t="str">
        <f>IF($I$1&lt;&gt;"y", "", IF(A945="", "", IFERROR(LOOKUP(2,1/(COUNTIF($F$2:F943,get_country)=0),get_country), "")))</f>
        <v/>
      </c>
      <c r="G944" s="93" t="str">
        <f t="shared" si="42"/>
        <v/>
      </c>
      <c r="H944" s="67" t="str">
        <f t="array" aca="1" ref="H944" ca="1">IF($I$1&lt;&gt;"y", "", IFERROR(INDEX(countrylistsize,MATCH(SMALL(NOT(countrylistsize="")*IF(ISNUMBER(countrylistsize),COUNTIF(countrylistsize,"&lt;="&amp;countrylistsize),COUNTIF(countrylistsize,"&lt;="&amp;countrylistsize)+SUM(ISNUMBER(countrylistsize))),ROWS(F$3:F944)+SUM(ISBLANK(countrylistsize))),NOT(countrylistsize="")*IF(ISNUMBER(countrylistsize),COUNTIF(countrylistsize,"&lt;="&amp;countrylistsize),COUNTIF(countrylistsize,"&lt;="&amp;countrylistsize)+SUM(ISNUMBER(countrylistsize))),0)), ""))</f>
        <v/>
      </c>
      <c r="I944" s="70"/>
      <c r="J944" s="67" t="str">
        <f t="array" aca="1" ref="J944" ca="1">IF($I$1&lt;&gt;"y", "", IFERROR(INDEX(admin1listsize,MATCH(SMALL(NOT(admin1listsize="")*IF(ISNUMBER(admin1listsize),COUNTIF(admin1listsize,"&lt;="&amp;admin1listsize),COUNTIF(admin1listsize,"&lt;="&amp;admin1listsize)+SUM(ISNUMBER(admin1listsize))),ROWS(D$3:D944)+SUM(ISBLANK(admin1listsize))),NOT(admin1listsize="")*IF(ISNUMBER(admin1listsize),COUNTIF(admin1listsize,"&lt;="&amp;admin1listsize),COUNTIF(admin1listsize,"&lt;="&amp;admin1listsize)+SUM(ISNUMBER(admin1listsize))),0)), ""))</f>
        <v/>
      </c>
      <c r="K944" s="71"/>
    </row>
    <row r="945" spans="1:11" s="1" customFormat="1" x14ac:dyDescent="0.25">
      <c r="A945" s="93" t="str">
        <f>IF($I$1&lt;&gt;"y", "", IF(ISBLANK(DATA!D946),"",IF(ISBLANK(DATA!K946),"NO DATA",DATA!K946)))</f>
        <v/>
      </c>
      <c r="B945" s="93" t="str">
        <f>IF($I$1&lt;&gt;"y", "",IF(ISBLANK(DATA!D946),"", IF(ISBLANK(DATA!L946),"NO DATA",DATA!L946)))</f>
        <v/>
      </c>
      <c r="C945" s="93" t="str">
        <f t="shared" si="44"/>
        <v/>
      </c>
      <c r="D945" s="93" t="str">
        <f>IF($I$1&lt;&gt;"y", "", IF(C946="", "", IFERROR(LOOKUP(2,1/(COUNTIF($D$2:D944,mergednames)=0),mergednames), "")))</f>
        <v/>
      </c>
      <c r="E945" s="93" t="str">
        <f t="shared" si="43"/>
        <v/>
      </c>
      <c r="F945" s="93" t="str">
        <f>IF($I$1&lt;&gt;"y", "", IF(A946="", "", IFERROR(LOOKUP(2,1/(COUNTIF($F$2:F944,get_country)=0),get_country), "")))</f>
        <v/>
      </c>
      <c r="G945" s="93" t="str">
        <f t="shared" si="42"/>
        <v/>
      </c>
      <c r="H945" s="67" t="str">
        <f t="array" aca="1" ref="H945" ca="1">IF($I$1&lt;&gt;"y", "", IFERROR(INDEX(countrylistsize,MATCH(SMALL(NOT(countrylistsize="")*IF(ISNUMBER(countrylistsize),COUNTIF(countrylistsize,"&lt;="&amp;countrylistsize),COUNTIF(countrylistsize,"&lt;="&amp;countrylistsize)+SUM(ISNUMBER(countrylistsize))),ROWS(F$3:F945)+SUM(ISBLANK(countrylistsize))),NOT(countrylistsize="")*IF(ISNUMBER(countrylistsize),COUNTIF(countrylistsize,"&lt;="&amp;countrylistsize),COUNTIF(countrylistsize,"&lt;="&amp;countrylistsize)+SUM(ISNUMBER(countrylistsize))),0)), ""))</f>
        <v/>
      </c>
      <c r="I945" s="70"/>
      <c r="J945" s="67" t="str">
        <f t="array" aca="1" ref="J945" ca="1">IF($I$1&lt;&gt;"y", "", IFERROR(INDEX(admin1listsize,MATCH(SMALL(NOT(admin1listsize="")*IF(ISNUMBER(admin1listsize),COUNTIF(admin1listsize,"&lt;="&amp;admin1listsize),COUNTIF(admin1listsize,"&lt;="&amp;admin1listsize)+SUM(ISNUMBER(admin1listsize))),ROWS(D$3:D945)+SUM(ISBLANK(admin1listsize))),NOT(admin1listsize="")*IF(ISNUMBER(admin1listsize),COUNTIF(admin1listsize,"&lt;="&amp;admin1listsize),COUNTIF(admin1listsize,"&lt;="&amp;admin1listsize)+SUM(ISNUMBER(admin1listsize))),0)), ""))</f>
        <v/>
      </c>
      <c r="K945" s="71"/>
    </row>
    <row r="946" spans="1:11" s="1" customFormat="1" x14ac:dyDescent="0.25">
      <c r="A946" s="93" t="str">
        <f>IF($I$1&lt;&gt;"y", "", IF(ISBLANK(DATA!D947),"",IF(ISBLANK(DATA!K947),"NO DATA",DATA!K947)))</f>
        <v/>
      </c>
      <c r="B946" s="93" t="str">
        <f>IF($I$1&lt;&gt;"y", "",IF(ISBLANK(DATA!D947),"", IF(ISBLANK(DATA!L947),"NO DATA",DATA!L947)))</f>
        <v/>
      </c>
      <c r="C946" s="93" t="str">
        <f t="shared" si="44"/>
        <v/>
      </c>
      <c r="D946" s="93" t="str">
        <f>IF($I$1&lt;&gt;"y", "", IF(C947="", "", IFERROR(LOOKUP(2,1/(COUNTIF($D$2:D945,mergednames)=0),mergednames), "")))</f>
        <v/>
      </c>
      <c r="E946" s="93" t="str">
        <f t="shared" si="43"/>
        <v/>
      </c>
      <c r="F946" s="93" t="str">
        <f>IF($I$1&lt;&gt;"y", "", IF(A947="", "", IFERROR(LOOKUP(2,1/(COUNTIF($F$2:F945,get_country)=0),get_country), "")))</f>
        <v/>
      </c>
      <c r="G946" s="93" t="str">
        <f t="shared" si="42"/>
        <v/>
      </c>
      <c r="H946" s="67" t="str">
        <f t="array" aca="1" ref="H946" ca="1">IF($I$1&lt;&gt;"y", "", IFERROR(INDEX(countrylistsize,MATCH(SMALL(NOT(countrylistsize="")*IF(ISNUMBER(countrylistsize),COUNTIF(countrylistsize,"&lt;="&amp;countrylistsize),COUNTIF(countrylistsize,"&lt;="&amp;countrylistsize)+SUM(ISNUMBER(countrylistsize))),ROWS(F$3:F946)+SUM(ISBLANK(countrylistsize))),NOT(countrylistsize="")*IF(ISNUMBER(countrylistsize),COUNTIF(countrylistsize,"&lt;="&amp;countrylistsize),COUNTIF(countrylistsize,"&lt;="&amp;countrylistsize)+SUM(ISNUMBER(countrylistsize))),0)), ""))</f>
        <v/>
      </c>
      <c r="I946" s="70"/>
      <c r="J946" s="67" t="str">
        <f t="array" aca="1" ref="J946" ca="1">IF($I$1&lt;&gt;"y", "", IFERROR(INDEX(admin1listsize,MATCH(SMALL(NOT(admin1listsize="")*IF(ISNUMBER(admin1listsize),COUNTIF(admin1listsize,"&lt;="&amp;admin1listsize),COUNTIF(admin1listsize,"&lt;="&amp;admin1listsize)+SUM(ISNUMBER(admin1listsize))),ROWS(D$3:D946)+SUM(ISBLANK(admin1listsize))),NOT(admin1listsize="")*IF(ISNUMBER(admin1listsize),COUNTIF(admin1listsize,"&lt;="&amp;admin1listsize),COUNTIF(admin1listsize,"&lt;="&amp;admin1listsize)+SUM(ISNUMBER(admin1listsize))),0)), ""))</f>
        <v/>
      </c>
      <c r="K946" s="71"/>
    </row>
    <row r="947" spans="1:11" s="1" customFormat="1" x14ac:dyDescent="0.25">
      <c r="A947" s="93" t="str">
        <f>IF($I$1&lt;&gt;"y", "", IF(ISBLANK(DATA!D948),"",IF(ISBLANK(DATA!K948),"NO DATA",DATA!K948)))</f>
        <v/>
      </c>
      <c r="B947" s="93" t="str">
        <f>IF($I$1&lt;&gt;"y", "",IF(ISBLANK(DATA!D948),"", IF(ISBLANK(DATA!L948),"NO DATA",DATA!L948)))</f>
        <v/>
      </c>
      <c r="C947" s="93" t="str">
        <f t="shared" si="44"/>
        <v/>
      </c>
      <c r="D947" s="93" t="str">
        <f>IF($I$1&lt;&gt;"y", "", IF(C948="", "", IFERROR(LOOKUP(2,1/(COUNTIF($D$2:D946,mergednames)=0),mergednames), "")))</f>
        <v/>
      </c>
      <c r="E947" s="93" t="str">
        <f t="shared" si="43"/>
        <v/>
      </c>
      <c r="F947" s="93" t="str">
        <f>IF($I$1&lt;&gt;"y", "", IF(A948="", "", IFERROR(LOOKUP(2,1/(COUNTIF($F$2:F946,get_country)=0),get_country), "")))</f>
        <v/>
      </c>
      <c r="G947" s="93" t="str">
        <f t="shared" si="42"/>
        <v/>
      </c>
      <c r="H947" s="67" t="str">
        <f t="array" aca="1" ref="H947" ca="1">IF($I$1&lt;&gt;"y", "", IFERROR(INDEX(countrylistsize,MATCH(SMALL(NOT(countrylistsize="")*IF(ISNUMBER(countrylistsize),COUNTIF(countrylistsize,"&lt;="&amp;countrylistsize),COUNTIF(countrylistsize,"&lt;="&amp;countrylistsize)+SUM(ISNUMBER(countrylistsize))),ROWS(F$3:F947)+SUM(ISBLANK(countrylistsize))),NOT(countrylistsize="")*IF(ISNUMBER(countrylistsize),COUNTIF(countrylistsize,"&lt;="&amp;countrylistsize),COUNTIF(countrylistsize,"&lt;="&amp;countrylistsize)+SUM(ISNUMBER(countrylistsize))),0)), ""))</f>
        <v/>
      </c>
      <c r="I947" s="70"/>
      <c r="J947" s="67" t="str">
        <f t="array" aca="1" ref="J947" ca="1">IF($I$1&lt;&gt;"y", "", IFERROR(INDEX(admin1listsize,MATCH(SMALL(NOT(admin1listsize="")*IF(ISNUMBER(admin1listsize),COUNTIF(admin1listsize,"&lt;="&amp;admin1listsize),COUNTIF(admin1listsize,"&lt;="&amp;admin1listsize)+SUM(ISNUMBER(admin1listsize))),ROWS(D$3:D947)+SUM(ISBLANK(admin1listsize))),NOT(admin1listsize="")*IF(ISNUMBER(admin1listsize),COUNTIF(admin1listsize,"&lt;="&amp;admin1listsize),COUNTIF(admin1listsize,"&lt;="&amp;admin1listsize)+SUM(ISNUMBER(admin1listsize))),0)), ""))</f>
        <v/>
      </c>
      <c r="K947" s="71"/>
    </row>
    <row r="948" spans="1:11" s="1" customFormat="1" x14ac:dyDescent="0.25">
      <c r="A948" s="93" t="str">
        <f>IF($I$1&lt;&gt;"y", "", IF(ISBLANK(DATA!D949),"",IF(ISBLANK(DATA!K949),"NO DATA",DATA!K949)))</f>
        <v/>
      </c>
      <c r="B948" s="93" t="str">
        <f>IF($I$1&lt;&gt;"y", "",IF(ISBLANK(DATA!D949),"", IF(ISBLANK(DATA!L949),"NO DATA",DATA!L949)))</f>
        <v/>
      </c>
      <c r="C948" s="93" t="str">
        <f t="shared" si="44"/>
        <v/>
      </c>
      <c r="D948" s="93" t="str">
        <f>IF($I$1&lt;&gt;"y", "", IF(C949="", "", IFERROR(LOOKUP(2,1/(COUNTIF($D$2:D947,mergednames)=0),mergednames), "")))</f>
        <v/>
      </c>
      <c r="E948" s="93" t="str">
        <f t="shared" si="43"/>
        <v/>
      </c>
      <c r="F948" s="93" t="str">
        <f>IF($I$1&lt;&gt;"y", "", IF(A949="", "", IFERROR(LOOKUP(2,1/(COUNTIF($F$2:F947,get_country)=0),get_country), "")))</f>
        <v/>
      </c>
      <c r="G948" s="93" t="str">
        <f t="shared" si="42"/>
        <v/>
      </c>
      <c r="H948" s="67" t="str">
        <f t="array" aca="1" ref="H948" ca="1">IF($I$1&lt;&gt;"y", "", IFERROR(INDEX(countrylistsize,MATCH(SMALL(NOT(countrylistsize="")*IF(ISNUMBER(countrylistsize),COUNTIF(countrylistsize,"&lt;="&amp;countrylistsize),COUNTIF(countrylistsize,"&lt;="&amp;countrylistsize)+SUM(ISNUMBER(countrylistsize))),ROWS(F$3:F948)+SUM(ISBLANK(countrylistsize))),NOT(countrylistsize="")*IF(ISNUMBER(countrylistsize),COUNTIF(countrylistsize,"&lt;="&amp;countrylistsize),COUNTIF(countrylistsize,"&lt;="&amp;countrylistsize)+SUM(ISNUMBER(countrylistsize))),0)), ""))</f>
        <v/>
      </c>
      <c r="I948" s="70"/>
      <c r="J948" s="67" t="str">
        <f t="array" aca="1" ref="J948" ca="1">IF($I$1&lt;&gt;"y", "", IFERROR(INDEX(admin1listsize,MATCH(SMALL(NOT(admin1listsize="")*IF(ISNUMBER(admin1listsize),COUNTIF(admin1listsize,"&lt;="&amp;admin1listsize),COUNTIF(admin1listsize,"&lt;="&amp;admin1listsize)+SUM(ISNUMBER(admin1listsize))),ROWS(D$3:D948)+SUM(ISBLANK(admin1listsize))),NOT(admin1listsize="")*IF(ISNUMBER(admin1listsize),COUNTIF(admin1listsize,"&lt;="&amp;admin1listsize),COUNTIF(admin1listsize,"&lt;="&amp;admin1listsize)+SUM(ISNUMBER(admin1listsize))),0)), ""))</f>
        <v/>
      </c>
      <c r="K948" s="71"/>
    </row>
    <row r="949" spans="1:11" s="1" customFormat="1" x14ac:dyDescent="0.25">
      <c r="A949" s="93" t="str">
        <f>IF($I$1&lt;&gt;"y", "", IF(ISBLANK(DATA!D950),"",IF(ISBLANK(DATA!K950),"NO DATA",DATA!K950)))</f>
        <v/>
      </c>
      <c r="B949" s="93" t="str">
        <f>IF($I$1&lt;&gt;"y", "",IF(ISBLANK(DATA!D950),"", IF(ISBLANK(DATA!L950),"NO DATA",DATA!L950)))</f>
        <v/>
      </c>
      <c r="C949" s="93" t="str">
        <f t="shared" si="44"/>
        <v/>
      </c>
      <c r="D949" s="93" t="str">
        <f>IF($I$1&lt;&gt;"y", "", IF(C950="", "", IFERROR(LOOKUP(2,1/(COUNTIF($D$2:D948,mergednames)=0),mergednames), "")))</f>
        <v/>
      </c>
      <c r="E949" s="93" t="str">
        <f t="shared" si="43"/>
        <v/>
      </c>
      <c r="F949" s="93" t="str">
        <f>IF($I$1&lt;&gt;"y", "", IF(A950="", "", IFERROR(LOOKUP(2,1/(COUNTIF($F$2:F948,get_country)=0),get_country), "")))</f>
        <v/>
      </c>
      <c r="G949" s="93" t="str">
        <f t="shared" si="42"/>
        <v/>
      </c>
      <c r="H949" s="67" t="str">
        <f t="array" aca="1" ref="H949" ca="1">IF($I$1&lt;&gt;"y", "", IFERROR(INDEX(countrylistsize,MATCH(SMALL(NOT(countrylistsize="")*IF(ISNUMBER(countrylistsize),COUNTIF(countrylistsize,"&lt;="&amp;countrylistsize),COUNTIF(countrylistsize,"&lt;="&amp;countrylistsize)+SUM(ISNUMBER(countrylistsize))),ROWS(F$3:F949)+SUM(ISBLANK(countrylistsize))),NOT(countrylistsize="")*IF(ISNUMBER(countrylistsize),COUNTIF(countrylistsize,"&lt;="&amp;countrylistsize),COUNTIF(countrylistsize,"&lt;="&amp;countrylistsize)+SUM(ISNUMBER(countrylistsize))),0)), ""))</f>
        <v/>
      </c>
      <c r="I949" s="70"/>
      <c r="J949" s="67" t="str">
        <f t="array" aca="1" ref="J949" ca="1">IF($I$1&lt;&gt;"y", "", IFERROR(INDEX(admin1listsize,MATCH(SMALL(NOT(admin1listsize="")*IF(ISNUMBER(admin1listsize),COUNTIF(admin1listsize,"&lt;="&amp;admin1listsize),COUNTIF(admin1listsize,"&lt;="&amp;admin1listsize)+SUM(ISNUMBER(admin1listsize))),ROWS(D$3:D949)+SUM(ISBLANK(admin1listsize))),NOT(admin1listsize="")*IF(ISNUMBER(admin1listsize),COUNTIF(admin1listsize,"&lt;="&amp;admin1listsize),COUNTIF(admin1listsize,"&lt;="&amp;admin1listsize)+SUM(ISNUMBER(admin1listsize))),0)), ""))</f>
        <v/>
      </c>
      <c r="K949" s="71"/>
    </row>
    <row r="950" spans="1:11" s="1" customFormat="1" x14ac:dyDescent="0.25">
      <c r="A950" s="93" t="str">
        <f>IF($I$1&lt;&gt;"y", "", IF(ISBLANK(DATA!D951),"",IF(ISBLANK(DATA!K951),"NO DATA",DATA!K951)))</f>
        <v/>
      </c>
      <c r="B950" s="93" t="str">
        <f>IF($I$1&lt;&gt;"y", "",IF(ISBLANK(DATA!D951),"", IF(ISBLANK(DATA!L951),"NO DATA",DATA!L951)))</f>
        <v/>
      </c>
      <c r="C950" s="93" t="str">
        <f t="shared" si="44"/>
        <v/>
      </c>
      <c r="D950" s="93" t="str">
        <f>IF($I$1&lt;&gt;"y", "", IF(C951="", "", IFERROR(LOOKUP(2,1/(COUNTIF($D$2:D949,mergednames)=0),mergednames), "")))</f>
        <v/>
      </c>
      <c r="E950" s="93" t="str">
        <f t="shared" si="43"/>
        <v/>
      </c>
      <c r="F950" s="93" t="str">
        <f>IF($I$1&lt;&gt;"y", "", IF(A951="", "", IFERROR(LOOKUP(2,1/(COUNTIF($F$2:F949,get_country)=0),get_country), "")))</f>
        <v/>
      </c>
      <c r="G950" s="93" t="str">
        <f t="shared" si="42"/>
        <v/>
      </c>
      <c r="H950" s="67" t="str">
        <f t="array" aca="1" ref="H950" ca="1">IF($I$1&lt;&gt;"y", "", IFERROR(INDEX(countrylistsize,MATCH(SMALL(NOT(countrylistsize="")*IF(ISNUMBER(countrylistsize),COUNTIF(countrylistsize,"&lt;="&amp;countrylistsize),COUNTIF(countrylistsize,"&lt;="&amp;countrylistsize)+SUM(ISNUMBER(countrylistsize))),ROWS(F$3:F950)+SUM(ISBLANK(countrylistsize))),NOT(countrylistsize="")*IF(ISNUMBER(countrylistsize),COUNTIF(countrylistsize,"&lt;="&amp;countrylistsize),COUNTIF(countrylistsize,"&lt;="&amp;countrylistsize)+SUM(ISNUMBER(countrylistsize))),0)), ""))</f>
        <v/>
      </c>
      <c r="I950" s="70"/>
      <c r="J950" s="67" t="str">
        <f t="array" aca="1" ref="J950" ca="1">IF($I$1&lt;&gt;"y", "", IFERROR(INDEX(admin1listsize,MATCH(SMALL(NOT(admin1listsize="")*IF(ISNUMBER(admin1listsize),COUNTIF(admin1listsize,"&lt;="&amp;admin1listsize),COUNTIF(admin1listsize,"&lt;="&amp;admin1listsize)+SUM(ISNUMBER(admin1listsize))),ROWS(D$3:D950)+SUM(ISBLANK(admin1listsize))),NOT(admin1listsize="")*IF(ISNUMBER(admin1listsize),COUNTIF(admin1listsize,"&lt;="&amp;admin1listsize),COUNTIF(admin1listsize,"&lt;="&amp;admin1listsize)+SUM(ISNUMBER(admin1listsize))),0)), ""))</f>
        <v/>
      </c>
      <c r="K950" s="71"/>
    </row>
    <row r="951" spans="1:11" s="1" customFormat="1" x14ac:dyDescent="0.25">
      <c r="A951" s="93" t="str">
        <f>IF($I$1&lt;&gt;"y", "", IF(ISBLANK(DATA!D952),"",IF(ISBLANK(DATA!K952),"NO DATA",DATA!K952)))</f>
        <v/>
      </c>
      <c r="B951" s="93" t="str">
        <f>IF($I$1&lt;&gt;"y", "",IF(ISBLANK(DATA!D952),"", IF(ISBLANK(DATA!L952),"NO DATA",DATA!L952)))</f>
        <v/>
      </c>
      <c r="C951" s="93" t="str">
        <f t="shared" si="44"/>
        <v/>
      </c>
      <c r="D951" s="93" t="str">
        <f>IF($I$1&lt;&gt;"y", "", IF(C952="", "", IFERROR(LOOKUP(2,1/(COUNTIF($D$2:D950,mergednames)=0),mergednames), "")))</f>
        <v/>
      </c>
      <c r="E951" s="93" t="str">
        <f t="shared" si="43"/>
        <v/>
      </c>
      <c r="F951" s="93" t="str">
        <f>IF($I$1&lt;&gt;"y", "", IF(A952="", "", IFERROR(LOOKUP(2,1/(COUNTIF($F$2:F950,get_country)=0),get_country), "")))</f>
        <v/>
      </c>
      <c r="G951" s="93" t="str">
        <f t="shared" si="42"/>
        <v/>
      </c>
      <c r="H951" s="67" t="str">
        <f t="array" aca="1" ref="H951" ca="1">IF($I$1&lt;&gt;"y", "", IFERROR(INDEX(countrylistsize,MATCH(SMALL(NOT(countrylistsize="")*IF(ISNUMBER(countrylistsize),COUNTIF(countrylistsize,"&lt;="&amp;countrylistsize),COUNTIF(countrylistsize,"&lt;="&amp;countrylistsize)+SUM(ISNUMBER(countrylistsize))),ROWS(F$3:F951)+SUM(ISBLANK(countrylistsize))),NOT(countrylistsize="")*IF(ISNUMBER(countrylistsize),COUNTIF(countrylistsize,"&lt;="&amp;countrylistsize),COUNTIF(countrylistsize,"&lt;="&amp;countrylistsize)+SUM(ISNUMBER(countrylistsize))),0)), ""))</f>
        <v/>
      </c>
      <c r="I951" s="70"/>
      <c r="J951" s="67" t="str">
        <f t="array" aca="1" ref="J951" ca="1">IF($I$1&lt;&gt;"y", "", IFERROR(INDEX(admin1listsize,MATCH(SMALL(NOT(admin1listsize="")*IF(ISNUMBER(admin1listsize),COUNTIF(admin1listsize,"&lt;="&amp;admin1listsize),COUNTIF(admin1listsize,"&lt;="&amp;admin1listsize)+SUM(ISNUMBER(admin1listsize))),ROWS(D$3:D951)+SUM(ISBLANK(admin1listsize))),NOT(admin1listsize="")*IF(ISNUMBER(admin1listsize),COUNTIF(admin1listsize,"&lt;="&amp;admin1listsize),COUNTIF(admin1listsize,"&lt;="&amp;admin1listsize)+SUM(ISNUMBER(admin1listsize))),0)), ""))</f>
        <v/>
      </c>
      <c r="K951" s="71"/>
    </row>
    <row r="952" spans="1:11" s="1" customFormat="1" x14ac:dyDescent="0.25">
      <c r="A952" s="93" t="str">
        <f>IF($I$1&lt;&gt;"y", "", IF(ISBLANK(DATA!D953),"",IF(ISBLANK(DATA!K953),"NO DATA",DATA!K953)))</f>
        <v/>
      </c>
      <c r="B952" s="93" t="str">
        <f>IF($I$1&lt;&gt;"y", "",IF(ISBLANK(DATA!D953),"", IF(ISBLANK(DATA!L953),"NO DATA",DATA!L953)))</f>
        <v/>
      </c>
      <c r="C952" s="93" t="str">
        <f t="shared" si="44"/>
        <v/>
      </c>
      <c r="D952" s="93" t="str">
        <f>IF($I$1&lt;&gt;"y", "", IF(C953="", "", IFERROR(LOOKUP(2,1/(COUNTIF($D$2:D951,mergednames)=0),mergednames), "")))</f>
        <v/>
      </c>
      <c r="E952" s="93" t="str">
        <f t="shared" si="43"/>
        <v/>
      </c>
      <c r="F952" s="93" t="str">
        <f>IF($I$1&lt;&gt;"y", "", IF(A953="", "", IFERROR(LOOKUP(2,1/(COUNTIF($F$2:F951,get_country)=0),get_country), "")))</f>
        <v/>
      </c>
      <c r="G952" s="93" t="str">
        <f t="shared" si="42"/>
        <v/>
      </c>
      <c r="H952" s="67" t="str">
        <f t="array" aca="1" ref="H952" ca="1">IF($I$1&lt;&gt;"y", "", IFERROR(INDEX(countrylistsize,MATCH(SMALL(NOT(countrylistsize="")*IF(ISNUMBER(countrylistsize),COUNTIF(countrylistsize,"&lt;="&amp;countrylistsize),COUNTIF(countrylistsize,"&lt;="&amp;countrylistsize)+SUM(ISNUMBER(countrylistsize))),ROWS(F$3:F952)+SUM(ISBLANK(countrylistsize))),NOT(countrylistsize="")*IF(ISNUMBER(countrylistsize),COUNTIF(countrylistsize,"&lt;="&amp;countrylistsize),COUNTIF(countrylistsize,"&lt;="&amp;countrylistsize)+SUM(ISNUMBER(countrylistsize))),0)), ""))</f>
        <v/>
      </c>
      <c r="I952" s="70"/>
      <c r="J952" s="67" t="str">
        <f t="array" aca="1" ref="J952" ca="1">IF($I$1&lt;&gt;"y", "", IFERROR(INDEX(admin1listsize,MATCH(SMALL(NOT(admin1listsize="")*IF(ISNUMBER(admin1listsize),COUNTIF(admin1listsize,"&lt;="&amp;admin1listsize),COUNTIF(admin1listsize,"&lt;="&amp;admin1listsize)+SUM(ISNUMBER(admin1listsize))),ROWS(D$3:D952)+SUM(ISBLANK(admin1listsize))),NOT(admin1listsize="")*IF(ISNUMBER(admin1listsize),COUNTIF(admin1listsize,"&lt;="&amp;admin1listsize),COUNTIF(admin1listsize,"&lt;="&amp;admin1listsize)+SUM(ISNUMBER(admin1listsize))),0)), ""))</f>
        <v/>
      </c>
      <c r="K952" s="71"/>
    </row>
    <row r="953" spans="1:11" s="1" customFormat="1" x14ac:dyDescent="0.25">
      <c r="A953" s="93" t="str">
        <f>IF($I$1&lt;&gt;"y", "", IF(ISBLANK(DATA!D954),"",IF(ISBLANK(DATA!K954),"NO DATA",DATA!K954)))</f>
        <v/>
      </c>
      <c r="B953" s="93" t="str">
        <f>IF($I$1&lt;&gt;"y", "",IF(ISBLANK(DATA!D954),"", IF(ISBLANK(DATA!L954),"NO DATA",DATA!L954)))</f>
        <v/>
      </c>
      <c r="C953" s="93" t="str">
        <f t="shared" si="44"/>
        <v/>
      </c>
      <c r="D953" s="93" t="str">
        <f>IF($I$1&lt;&gt;"y", "", IF(C954="", "", IFERROR(LOOKUP(2,1/(COUNTIF($D$2:D952,mergednames)=0),mergednames), "")))</f>
        <v/>
      </c>
      <c r="E953" s="93" t="str">
        <f t="shared" si="43"/>
        <v/>
      </c>
      <c r="F953" s="93" t="str">
        <f>IF($I$1&lt;&gt;"y", "", IF(A954="", "", IFERROR(LOOKUP(2,1/(COUNTIF($F$2:F952,get_country)=0),get_country), "")))</f>
        <v/>
      </c>
      <c r="G953" s="93" t="str">
        <f t="shared" si="42"/>
        <v/>
      </c>
      <c r="H953" s="67" t="str">
        <f t="array" aca="1" ref="H953" ca="1">IF($I$1&lt;&gt;"y", "", IFERROR(INDEX(countrylistsize,MATCH(SMALL(NOT(countrylistsize="")*IF(ISNUMBER(countrylistsize),COUNTIF(countrylistsize,"&lt;="&amp;countrylistsize),COUNTIF(countrylistsize,"&lt;="&amp;countrylistsize)+SUM(ISNUMBER(countrylistsize))),ROWS(F$3:F953)+SUM(ISBLANK(countrylistsize))),NOT(countrylistsize="")*IF(ISNUMBER(countrylistsize),COUNTIF(countrylistsize,"&lt;="&amp;countrylistsize),COUNTIF(countrylistsize,"&lt;="&amp;countrylistsize)+SUM(ISNUMBER(countrylistsize))),0)), ""))</f>
        <v/>
      </c>
      <c r="I953" s="70"/>
      <c r="J953" s="67" t="str">
        <f t="array" aca="1" ref="J953" ca="1">IF($I$1&lt;&gt;"y", "", IFERROR(INDEX(admin1listsize,MATCH(SMALL(NOT(admin1listsize="")*IF(ISNUMBER(admin1listsize),COUNTIF(admin1listsize,"&lt;="&amp;admin1listsize),COUNTIF(admin1listsize,"&lt;="&amp;admin1listsize)+SUM(ISNUMBER(admin1listsize))),ROWS(D$3:D953)+SUM(ISBLANK(admin1listsize))),NOT(admin1listsize="")*IF(ISNUMBER(admin1listsize),COUNTIF(admin1listsize,"&lt;="&amp;admin1listsize),COUNTIF(admin1listsize,"&lt;="&amp;admin1listsize)+SUM(ISNUMBER(admin1listsize))),0)), ""))</f>
        <v/>
      </c>
      <c r="K953" s="71"/>
    </row>
    <row r="954" spans="1:11" s="1" customFormat="1" x14ac:dyDescent="0.25">
      <c r="A954" s="93" t="str">
        <f>IF($I$1&lt;&gt;"y", "", IF(ISBLANK(DATA!D955),"",IF(ISBLANK(DATA!K955),"NO DATA",DATA!K955)))</f>
        <v/>
      </c>
      <c r="B954" s="93" t="str">
        <f>IF($I$1&lt;&gt;"y", "",IF(ISBLANK(DATA!D955),"", IF(ISBLANK(DATA!L955),"NO DATA",DATA!L955)))</f>
        <v/>
      </c>
      <c r="C954" s="93" t="str">
        <f t="shared" si="44"/>
        <v/>
      </c>
      <c r="D954" s="93" t="str">
        <f>IF($I$1&lt;&gt;"y", "", IF(C955="", "", IFERROR(LOOKUP(2,1/(COUNTIF($D$2:D953,mergednames)=0),mergednames), "")))</f>
        <v/>
      </c>
      <c r="E954" s="93" t="str">
        <f t="shared" si="43"/>
        <v/>
      </c>
      <c r="F954" s="93" t="str">
        <f>IF($I$1&lt;&gt;"y", "", IF(A955="", "", IFERROR(LOOKUP(2,1/(COUNTIF($F$2:F953,get_country)=0),get_country), "")))</f>
        <v/>
      </c>
      <c r="G954" s="93" t="str">
        <f t="shared" si="42"/>
        <v/>
      </c>
      <c r="H954" s="67" t="str">
        <f t="array" aca="1" ref="H954" ca="1">IF($I$1&lt;&gt;"y", "", IFERROR(INDEX(countrylistsize,MATCH(SMALL(NOT(countrylistsize="")*IF(ISNUMBER(countrylistsize),COUNTIF(countrylistsize,"&lt;="&amp;countrylistsize),COUNTIF(countrylistsize,"&lt;="&amp;countrylistsize)+SUM(ISNUMBER(countrylistsize))),ROWS(F$3:F954)+SUM(ISBLANK(countrylistsize))),NOT(countrylistsize="")*IF(ISNUMBER(countrylistsize),COUNTIF(countrylistsize,"&lt;="&amp;countrylistsize),COUNTIF(countrylistsize,"&lt;="&amp;countrylistsize)+SUM(ISNUMBER(countrylistsize))),0)), ""))</f>
        <v/>
      </c>
      <c r="I954" s="70"/>
      <c r="J954" s="67" t="str">
        <f t="array" aca="1" ref="J954" ca="1">IF($I$1&lt;&gt;"y", "", IFERROR(INDEX(admin1listsize,MATCH(SMALL(NOT(admin1listsize="")*IF(ISNUMBER(admin1listsize),COUNTIF(admin1listsize,"&lt;="&amp;admin1listsize),COUNTIF(admin1listsize,"&lt;="&amp;admin1listsize)+SUM(ISNUMBER(admin1listsize))),ROWS(D$3:D954)+SUM(ISBLANK(admin1listsize))),NOT(admin1listsize="")*IF(ISNUMBER(admin1listsize),COUNTIF(admin1listsize,"&lt;="&amp;admin1listsize),COUNTIF(admin1listsize,"&lt;="&amp;admin1listsize)+SUM(ISNUMBER(admin1listsize))),0)), ""))</f>
        <v/>
      </c>
      <c r="K954" s="71"/>
    </row>
    <row r="955" spans="1:11" s="1" customFormat="1" x14ac:dyDescent="0.25">
      <c r="A955" s="93" t="str">
        <f>IF($I$1&lt;&gt;"y", "", IF(ISBLANK(DATA!D956),"",IF(ISBLANK(DATA!K956),"NO DATA",DATA!K956)))</f>
        <v/>
      </c>
      <c r="B955" s="93" t="str">
        <f>IF($I$1&lt;&gt;"y", "",IF(ISBLANK(DATA!D956),"", IF(ISBLANK(DATA!L956),"NO DATA",DATA!L956)))</f>
        <v/>
      </c>
      <c r="C955" s="93" t="str">
        <f t="shared" si="44"/>
        <v/>
      </c>
      <c r="D955" s="93" t="str">
        <f>IF($I$1&lt;&gt;"y", "", IF(C956="", "", IFERROR(LOOKUP(2,1/(COUNTIF($D$2:D954,mergednames)=0),mergednames), "")))</f>
        <v/>
      </c>
      <c r="E955" s="93" t="str">
        <f t="shared" si="43"/>
        <v/>
      </c>
      <c r="F955" s="93" t="str">
        <f>IF($I$1&lt;&gt;"y", "", IF(A956="", "", IFERROR(LOOKUP(2,1/(COUNTIF($F$2:F954,get_country)=0),get_country), "")))</f>
        <v/>
      </c>
      <c r="G955" s="93" t="str">
        <f t="shared" si="42"/>
        <v/>
      </c>
      <c r="H955" s="67" t="str">
        <f t="array" aca="1" ref="H955" ca="1">IF($I$1&lt;&gt;"y", "", IFERROR(INDEX(countrylistsize,MATCH(SMALL(NOT(countrylistsize="")*IF(ISNUMBER(countrylistsize),COUNTIF(countrylistsize,"&lt;="&amp;countrylistsize),COUNTIF(countrylistsize,"&lt;="&amp;countrylistsize)+SUM(ISNUMBER(countrylistsize))),ROWS(F$3:F955)+SUM(ISBLANK(countrylistsize))),NOT(countrylistsize="")*IF(ISNUMBER(countrylistsize),COUNTIF(countrylistsize,"&lt;="&amp;countrylistsize),COUNTIF(countrylistsize,"&lt;="&amp;countrylistsize)+SUM(ISNUMBER(countrylistsize))),0)), ""))</f>
        <v/>
      </c>
      <c r="I955" s="70"/>
      <c r="J955" s="67" t="str">
        <f t="array" aca="1" ref="J955" ca="1">IF($I$1&lt;&gt;"y", "", IFERROR(INDEX(admin1listsize,MATCH(SMALL(NOT(admin1listsize="")*IF(ISNUMBER(admin1listsize),COUNTIF(admin1listsize,"&lt;="&amp;admin1listsize),COUNTIF(admin1listsize,"&lt;="&amp;admin1listsize)+SUM(ISNUMBER(admin1listsize))),ROWS(D$3:D955)+SUM(ISBLANK(admin1listsize))),NOT(admin1listsize="")*IF(ISNUMBER(admin1listsize),COUNTIF(admin1listsize,"&lt;="&amp;admin1listsize),COUNTIF(admin1listsize,"&lt;="&amp;admin1listsize)+SUM(ISNUMBER(admin1listsize))),0)), ""))</f>
        <v/>
      </c>
      <c r="K955" s="71"/>
    </row>
    <row r="956" spans="1:11" s="1" customFormat="1" x14ac:dyDescent="0.25">
      <c r="A956" s="93" t="str">
        <f>IF($I$1&lt;&gt;"y", "", IF(ISBLANK(DATA!D957),"",IF(ISBLANK(DATA!K957),"NO DATA",DATA!K957)))</f>
        <v/>
      </c>
      <c r="B956" s="93" t="str">
        <f>IF($I$1&lt;&gt;"y", "",IF(ISBLANK(DATA!D957),"", IF(ISBLANK(DATA!L957),"NO DATA",DATA!L957)))</f>
        <v/>
      </c>
      <c r="C956" s="93" t="str">
        <f t="shared" si="44"/>
        <v/>
      </c>
      <c r="D956" s="93" t="str">
        <f>IF($I$1&lt;&gt;"y", "", IF(C957="", "", IFERROR(LOOKUP(2,1/(COUNTIF($D$2:D955,mergednames)=0),mergednames), "")))</f>
        <v/>
      </c>
      <c r="E956" s="93" t="str">
        <f t="shared" si="43"/>
        <v/>
      </c>
      <c r="F956" s="93" t="str">
        <f>IF($I$1&lt;&gt;"y", "", IF(A957="", "", IFERROR(LOOKUP(2,1/(COUNTIF($F$2:F955,get_country)=0),get_country), "")))</f>
        <v/>
      </c>
      <c r="G956" s="93" t="str">
        <f t="shared" si="42"/>
        <v/>
      </c>
      <c r="H956" s="67" t="str">
        <f t="array" aca="1" ref="H956" ca="1">IF($I$1&lt;&gt;"y", "", IFERROR(INDEX(countrylistsize,MATCH(SMALL(NOT(countrylistsize="")*IF(ISNUMBER(countrylistsize),COUNTIF(countrylistsize,"&lt;="&amp;countrylistsize),COUNTIF(countrylistsize,"&lt;="&amp;countrylistsize)+SUM(ISNUMBER(countrylistsize))),ROWS(F$3:F956)+SUM(ISBLANK(countrylistsize))),NOT(countrylistsize="")*IF(ISNUMBER(countrylistsize),COUNTIF(countrylistsize,"&lt;="&amp;countrylistsize),COUNTIF(countrylistsize,"&lt;="&amp;countrylistsize)+SUM(ISNUMBER(countrylistsize))),0)), ""))</f>
        <v/>
      </c>
      <c r="I956" s="70"/>
      <c r="J956" s="67" t="str">
        <f t="array" aca="1" ref="J956" ca="1">IF($I$1&lt;&gt;"y", "", IFERROR(INDEX(admin1listsize,MATCH(SMALL(NOT(admin1listsize="")*IF(ISNUMBER(admin1listsize),COUNTIF(admin1listsize,"&lt;="&amp;admin1listsize),COUNTIF(admin1listsize,"&lt;="&amp;admin1listsize)+SUM(ISNUMBER(admin1listsize))),ROWS(D$3:D956)+SUM(ISBLANK(admin1listsize))),NOT(admin1listsize="")*IF(ISNUMBER(admin1listsize),COUNTIF(admin1listsize,"&lt;="&amp;admin1listsize),COUNTIF(admin1listsize,"&lt;="&amp;admin1listsize)+SUM(ISNUMBER(admin1listsize))),0)), ""))</f>
        <v/>
      </c>
      <c r="K956" s="71"/>
    </row>
    <row r="957" spans="1:11" s="1" customFormat="1" x14ac:dyDescent="0.25">
      <c r="A957" s="93" t="str">
        <f>IF($I$1&lt;&gt;"y", "", IF(ISBLANK(DATA!D958),"",IF(ISBLANK(DATA!K958),"NO DATA",DATA!K958)))</f>
        <v/>
      </c>
      <c r="B957" s="93" t="str">
        <f>IF($I$1&lt;&gt;"y", "",IF(ISBLANK(DATA!D958),"", IF(ISBLANK(DATA!L958),"NO DATA",DATA!L958)))</f>
        <v/>
      </c>
      <c r="C957" s="93" t="str">
        <f t="shared" si="44"/>
        <v/>
      </c>
      <c r="D957" s="93" t="str">
        <f>IF($I$1&lt;&gt;"y", "", IF(C958="", "", IFERROR(LOOKUP(2,1/(COUNTIF($D$2:D956,mergednames)=0),mergednames), "")))</f>
        <v/>
      </c>
      <c r="E957" s="93" t="str">
        <f t="shared" si="43"/>
        <v/>
      </c>
      <c r="F957" s="93" t="str">
        <f>IF($I$1&lt;&gt;"y", "", IF(A958="", "", IFERROR(LOOKUP(2,1/(COUNTIF($F$2:F956,get_country)=0),get_country), "")))</f>
        <v/>
      </c>
      <c r="G957" s="93" t="str">
        <f t="shared" si="42"/>
        <v/>
      </c>
      <c r="H957" s="67" t="str">
        <f t="array" aca="1" ref="H957" ca="1">IF($I$1&lt;&gt;"y", "", IFERROR(INDEX(countrylistsize,MATCH(SMALL(NOT(countrylistsize="")*IF(ISNUMBER(countrylistsize),COUNTIF(countrylistsize,"&lt;="&amp;countrylistsize),COUNTIF(countrylistsize,"&lt;="&amp;countrylistsize)+SUM(ISNUMBER(countrylistsize))),ROWS(F$3:F957)+SUM(ISBLANK(countrylistsize))),NOT(countrylistsize="")*IF(ISNUMBER(countrylistsize),COUNTIF(countrylistsize,"&lt;="&amp;countrylistsize),COUNTIF(countrylistsize,"&lt;="&amp;countrylistsize)+SUM(ISNUMBER(countrylistsize))),0)), ""))</f>
        <v/>
      </c>
      <c r="I957" s="70"/>
      <c r="J957" s="67" t="str">
        <f t="array" aca="1" ref="J957" ca="1">IF($I$1&lt;&gt;"y", "", IFERROR(INDEX(admin1listsize,MATCH(SMALL(NOT(admin1listsize="")*IF(ISNUMBER(admin1listsize),COUNTIF(admin1listsize,"&lt;="&amp;admin1listsize),COUNTIF(admin1listsize,"&lt;="&amp;admin1listsize)+SUM(ISNUMBER(admin1listsize))),ROWS(D$3:D957)+SUM(ISBLANK(admin1listsize))),NOT(admin1listsize="")*IF(ISNUMBER(admin1listsize),COUNTIF(admin1listsize,"&lt;="&amp;admin1listsize),COUNTIF(admin1listsize,"&lt;="&amp;admin1listsize)+SUM(ISNUMBER(admin1listsize))),0)), ""))</f>
        <v/>
      </c>
      <c r="K957" s="71"/>
    </row>
    <row r="958" spans="1:11" s="1" customFormat="1" x14ac:dyDescent="0.25">
      <c r="A958" s="93" t="str">
        <f>IF($I$1&lt;&gt;"y", "", IF(ISBLANK(DATA!D959),"",IF(ISBLANK(DATA!K959),"NO DATA",DATA!K959)))</f>
        <v/>
      </c>
      <c r="B958" s="93" t="str">
        <f>IF($I$1&lt;&gt;"y", "",IF(ISBLANK(DATA!D959),"", IF(ISBLANK(DATA!L959),"NO DATA",DATA!L959)))</f>
        <v/>
      </c>
      <c r="C958" s="93" t="str">
        <f t="shared" si="44"/>
        <v/>
      </c>
      <c r="D958" s="93" t="str">
        <f>IF($I$1&lt;&gt;"y", "", IF(C959="", "", IFERROR(LOOKUP(2,1/(COUNTIF($D$2:D957,mergednames)=0),mergednames), "")))</f>
        <v/>
      </c>
      <c r="E958" s="93" t="str">
        <f t="shared" si="43"/>
        <v/>
      </c>
      <c r="F958" s="93" t="str">
        <f>IF($I$1&lt;&gt;"y", "", IF(A959="", "", IFERROR(LOOKUP(2,1/(COUNTIF($F$2:F957,get_country)=0),get_country), "")))</f>
        <v/>
      </c>
      <c r="G958" s="93" t="str">
        <f t="shared" si="42"/>
        <v/>
      </c>
      <c r="H958" s="67" t="str">
        <f t="array" aca="1" ref="H958" ca="1">IF($I$1&lt;&gt;"y", "", IFERROR(INDEX(countrylistsize,MATCH(SMALL(NOT(countrylistsize="")*IF(ISNUMBER(countrylistsize),COUNTIF(countrylistsize,"&lt;="&amp;countrylistsize),COUNTIF(countrylistsize,"&lt;="&amp;countrylistsize)+SUM(ISNUMBER(countrylistsize))),ROWS(F$3:F958)+SUM(ISBLANK(countrylistsize))),NOT(countrylistsize="")*IF(ISNUMBER(countrylistsize),COUNTIF(countrylistsize,"&lt;="&amp;countrylistsize),COUNTIF(countrylistsize,"&lt;="&amp;countrylistsize)+SUM(ISNUMBER(countrylistsize))),0)), ""))</f>
        <v/>
      </c>
      <c r="I958" s="70"/>
      <c r="J958" s="67" t="str">
        <f t="array" aca="1" ref="J958" ca="1">IF($I$1&lt;&gt;"y", "", IFERROR(INDEX(admin1listsize,MATCH(SMALL(NOT(admin1listsize="")*IF(ISNUMBER(admin1listsize),COUNTIF(admin1listsize,"&lt;="&amp;admin1listsize),COUNTIF(admin1listsize,"&lt;="&amp;admin1listsize)+SUM(ISNUMBER(admin1listsize))),ROWS(D$3:D958)+SUM(ISBLANK(admin1listsize))),NOT(admin1listsize="")*IF(ISNUMBER(admin1listsize),COUNTIF(admin1listsize,"&lt;="&amp;admin1listsize),COUNTIF(admin1listsize,"&lt;="&amp;admin1listsize)+SUM(ISNUMBER(admin1listsize))),0)), ""))</f>
        <v/>
      </c>
      <c r="K958" s="71"/>
    </row>
    <row r="959" spans="1:11" s="1" customFormat="1" x14ac:dyDescent="0.25">
      <c r="A959" s="93" t="str">
        <f>IF($I$1&lt;&gt;"y", "", IF(ISBLANK(DATA!D960),"",IF(ISBLANK(DATA!K960),"NO DATA",DATA!K960)))</f>
        <v/>
      </c>
      <c r="B959" s="93" t="str">
        <f>IF($I$1&lt;&gt;"y", "",IF(ISBLANK(DATA!D960),"", IF(ISBLANK(DATA!L960),"NO DATA",DATA!L960)))</f>
        <v/>
      </c>
      <c r="C959" s="93" t="str">
        <f t="shared" si="44"/>
        <v/>
      </c>
      <c r="D959" s="93" t="str">
        <f>IF($I$1&lt;&gt;"y", "", IF(C960="", "", IFERROR(LOOKUP(2,1/(COUNTIF($D$2:D958,mergednames)=0),mergednames), "")))</f>
        <v/>
      </c>
      <c r="E959" s="93" t="str">
        <f t="shared" si="43"/>
        <v/>
      </c>
      <c r="F959" s="93" t="str">
        <f>IF($I$1&lt;&gt;"y", "", IF(A960="", "", IFERROR(LOOKUP(2,1/(COUNTIF($F$2:F958,get_country)=0),get_country), "")))</f>
        <v/>
      </c>
      <c r="G959" s="93" t="str">
        <f t="shared" si="42"/>
        <v/>
      </c>
      <c r="H959" s="67" t="str">
        <f t="array" aca="1" ref="H959" ca="1">IF($I$1&lt;&gt;"y", "", IFERROR(INDEX(countrylistsize,MATCH(SMALL(NOT(countrylistsize="")*IF(ISNUMBER(countrylistsize),COUNTIF(countrylistsize,"&lt;="&amp;countrylistsize),COUNTIF(countrylistsize,"&lt;="&amp;countrylistsize)+SUM(ISNUMBER(countrylistsize))),ROWS(F$3:F959)+SUM(ISBLANK(countrylistsize))),NOT(countrylistsize="")*IF(ISNUMBER(countrylistsize),COUNTIF(countrylistsize,"&lt;="&amp;countrylistsize),COUNTIF(countrylistsize,"&lt;="&amp;countrylistsize)+SUM(ISNUMBER(countrylistsize))),0)), ""))</f>
        <v/>
      </c>
      <c r="I959" s="70"/>
      <c r="J959" s="67" t="str">
        <f t="array" aca="1" ref="J959" ca="1">IF($I$1&lt;&gt;"y", "", IFERROR(INDEX(admin1listsize,MATCH(SMALL(NOT(admin1listsize="")*IF(ISNUMBER(admin1listsize),COUNTIF(admin1listsize,"&lt;="&amp;admin1listsize),COUNTIF(admin1listsize,"&lt;="&amp;admin1listsize)+SUM(ISNUMBER(admin1listsize))),ROWS(D$3:D959)+SUM(ISBLANK(admin1listsize))),NOT(admin1listsize="")*IF(ISNUMBER(admin1listsize),COUNTIF(admin1listsize,"&lt;="&amp;admin1listsize),COUNTIF(admin1listsize,"&lt;="&amp;admin1listsize)+SUM(ISNUMBER(admin1listsize))),0)), ""))</f>
        <v/>
      </c>
      <c r="K959" s="71"/>
    </row>
    <row r="960" spans="1:11" s="1" customFormat="1" x14ac:dyDescent="0.25">
      <c r="A960" s="93" t="str">
        <f>IF($I$1&lt;&gt;"y", "", IF(ISBLANK(DATA!D961),"",IF(ISBLANK(DATA!K961),"NO DATA",DATA!K961)))</f>
        <v/>
      </c>
      <c r="B960" s="93" t="str">
        <f>IF($I$1&lt;&gt;"y", "",IF(ISBLANK(DATA!D961),"", IF(ISBLANK(DATA!L961),"NO DATA",DATA!L961)))</f>
        <v/>
      </c>
      <c r="C960" s="93" t="str">
        <f t="shared" si="44"/>
        <v/>
      </c>
      <c r="D960" s="93" t="str">
        <f>IF($I$1&lt;&gt;"y", "", IF(C961="", "", IFERROR(LOOKUP(2,1/(COUNTIF($D$2:D959,mergednames)=0),mergednames), "")))</f>
        <v/>
      </c>
      <c r="E960" s="93" t="str">
        <f t="shared" si="43"/>
        <v/>
      </c>
      <c r="F960" s="93" t="str">
        <f>IF($I$1&lt;&gt;"y", "", IF(A961="", "", IFERROR(LOOKUP(2,1/(COUNTIF($F$2:F959,get_country)=0),get_country), "")))</f>
        <v/>
      </c>
      <c r="G960" s="93" t="str">
        <f t="shared" si="42"/>
        <v/>
      </c>
      <c r="H960" s="67" t="str">
        <f t="array" aca="1" ref="H960" ca="1">IF($I$1&lt;&gt;"y", "", IFERROR(INDEX(countrylistsize,MATCH(SMALL(NOT(countrylistsize="")*IF(ISNUMBER(countrylistsize),COUNTIF(countrylistsize,"&lt;="&amp;countrylistsize),COUNTIF(countrylistsize,"&lt;="&amp;countrylistsize)+SUM(ISNUMBER(countrylistsize))),ROWS(F$3:F960)+SUM(ISBLANK(countrylistsize))),NOT(countrylistsize="")*IF(ISNUMBER(countrylistsize),COUNTIF(countrylistsize,"&lt;="&amp;countrylistsize),COUNTIF(countrylistsize,"&lt;="&amp;countrylistsize)+SUM(ISNUMBER(countrylistsize))),0)), ""))</f>
        <v/>
      </c>
      <c r="I960" s="70"/>
      <c r="J960" s="67" t="str">
        <f t="array" aca="1" ref="J960" ca="1">IF($I$1&lt;&gt;"y", "", IFERROR(INDEX(admin1listsize,MATCH(SMALL(NOT(admin1listsize="")*IF(ISNUMBER(admin1listsize),COUNTIF(admin1listsize,"&lt;="&amp;admin1listsize),COUNTIF(admin1listsize,"&lt;="&amp;admin1listsize)+SUM(ISNUMBER(admin1listsize))),ROWS(D$3:D960)+SUM(ISBLANK(admin1listsize))),NOT(admin1listsize="")*IF(ISNUMBER(admin1listsize),COUNTIF(admin1listsize,"&lt;="&amp;admin1listsize),COUNTIF(admin1listsize,"&lt;="&amp;admin1listsize)+SUM(ISNUMBER(admin1listsize))),0)), ""))</f>
        <v/>
      </c>
      <c r="K960" s="71"/>
    </row>
    <row r="961" spans="1:11" s="1" customFormat="1" x14ac:dyDescent="0.25">
      <c r="A961" s="93" t="str">
        <f>IF($I$1&lt;&gt;"y", "", IF(ISBLANK(DATA!D962),"",IF(ISBLANK(DATA!K962),"NO DATA",DATA!K962)))</f>
        <v/>
      </c>
      <c r="B961" s="93" t="str">
        <f>IF($I$1&lt;&gt;"y", "",IF(ISBLANK(DATA!D962),"", IF(ISBLANK(DATA!L962),"NO DATA",DATA!L962)))</f>
        <v/>
      </c>
      <c r="C961" s="93" t="str">
        <f t="shared" si="44"/>
        <v/>
      </c>
      <c r="D961" s="93" t="str">
        <f>IF($I$1&lt;&gt;"y", "", IF(C962="", "", IFERROR(LOOKUP(2,1/(COUNTIF($D$2:D960,mergednames)=0),mergednames), "")))</f>
        <v/>
      </c>
      <c r="E961" s="93" t="str">
        <f t="shared" si="43"/>
        <v/>
      </c>
      <c r="F961" s="93" t="str">
        <f>IF($I$1&lt;&gt;"y", "", IF(A962="", "", IFERROR(LOOKUP(2,1/(COUNTIF($F$2:F960,get_country)=0),get_country), "")))</f>
        <v/>
      </c>
      <c r="G961" s="93" t="str">
        <f t="shared" si="42"/>
        <v/>
      </c>
      <c r="H961" s="67" t="str">
        <f t="array" aca="1" ref="H961" ca="1">IF($I$1&lt;&gt;"y", "", IFERROR(INDEX(countrylistsize,MATCH(SMALL(NOT(countrylistsize="")*IF(ISNUMBER(countrylistsize),COUNTIF(countrylistsize,"&lt;="&amp;countrylistsize),COUNTIF(countrylistsize,"&lt;="&amp;countrylistsize)+SUM(ISNUMBER(countrylistsize))),ROWS(F$3:F961)+SUM(ISBLANK(countrylistsize))),NOT(countrylistsize="")*IF(ISNUMBER(countrylistsize),COUNTIF(countrylistsize,"&lt;="&amp;countrylistsize),COUNTIF(countrylistsize,"&lt;="&amp;countrylistsize)+SUM(ISNUMBER(countrylistsize))),0)), ""))</f>
        <v/>
      </c>
      <c r="I961" s="70"/>
      <c r="J961" s="67" t="str">
        <f t="array" aca="1" ref="J961" ca="1">IF($I$1&lt;&gt;"y", "", IFERROR(INDEX(admin1listsize,MATCH(SMALL(NOT(admin1listsize="")*IF(ISNUMBER(admin1listsize),COUNTIF(admin1listsize,"&lt;="&amp;admin1listsize),COUNTIF(admin1listsize,"&lt;="&amp;admin1listsize)+SUM(ISNUMBER(admin1listsize))),ROWS(D$3:D961)+SUM(ISBLANK(admin1listsize))),NOT(admin1listsize="")*IF(ISNUMBER(admin1listsize),COUNTIF(admin1listsize,"&lt;="&amp;admin1listsize),COUNTIF(admin1listsize,"&lt;="&amp;admin1listsize)+SUM(ISNUMBER(admin1listsize))),0)), ""))</f>
        <v/>
      </c>
      <c r="K961" s="71"/>
    </row>
    <row r="962" spans="1:11" s="1" customFormat="1" x14ac:dyDescent="0.25">
      <c r="A962" s="93" t="str">
        <f>IF($I$1&lt;&gt;"y", "", IF(ISBLANK(DATA!D963),"",IF(ISBLANK(DATA!K963),"NO DATA",DATA!K963)))</f>
        <v/>
      </c>
      <c r="B962" s="93" t="str">
        <f>IF($I$1&lt;&gt;"y", "",IF(ISBLANK(DATA!D963),"", IF(ISBLANK(DATA!L963),"NO DATA",DATA!L963)))</f>
        <v/>
      </c>
      <c r="C962" s="93" t="str">
        <f t="shared" si="44"/>
        <v/>
      </c>
      <c r="D962" s="93" t="str">
        <f>IF($I$1&lt;&gt;"y", "", IF(C963="", "", IFERROR(LOOKUP(2,1/(COUNTIF($D$2:D961,mergednames)=0),mergednames), "")))</f>
        <v/>
      </c>
      <c r="E962" s="93" t="str">
        <f t="shared" si="43"/>
        <v/>
      </c>
      <c r="F962" s="93" t="str">
        <f>IF($I$1&lt;&gt;"y", "", IF(A963="", "", IFERROR(LOOKUP(2,1/(COUNTIF($F$2:F961,get_country)=0),get_country), "")))</f>
        <v/>
      </c>
      <c r="G962" s="93" t="str">
        <f t="shared" si="42"/>
        <v/>
      </c>
      <c r="H962" s="67" t="str">
        <f t="array" aca="1" ref="H962" ca="1">IF($I$1&lt;&gt;"y", "", IFERROR(INDEX(countrylistsize,MATCH(SMALL(NOT(countrylistsize="")*IF(ISNUMBER(countrylistsize),COUNTIF(countrylistsize,"&lt;="&amp;countrylistsize),COUNTIF(countrylistsize,"&lt;="&amp;countrylistsize)+SUM(ISNUMBER(countrylistsize))),ROWS(F$3:F962)+SUM(ISBLANK(countrylistsize))),NOT(countrylistsize="")*IF(ISNUMBER(countrylistsize),COUNTIF(countrylistsize,"&lt;="&amp;countrylistsize),COUNTIF(countrylistsize,"&lt;="&amp;countrylistsize)+SUM(ISNUMBER(countrylistsize))),0)), ""))</f>
        <v/>
      </c>
      <c r="I962" s="70"/>
      <c r="J962" s="67" t="str">
        <f t="array" aca="1" ref="J962" ca="1">IF($I$1&lt;&gt;"y", "", IFERROR(INDEX(admin1listsize,MATCH(SMALL(NOT(admin1listsize="")*IF(ISNUMBER(admin1listsize),COUNTIF(admin1listsize,"&lt;="&amp;admin1listsize),COUNTIF(admin1listsize,"&lt;="&amp;admin1listsize)+SUM(ISNUMBER(admin1listsize))),ROWS(D$3:D962)+SUM(ISBLANK(admin1listsize))),NOT(admin1listsize="")*IF(ISNUMBER(admin1listsize),COUNTIF(admin1listsize,"&lt;="&amp;admin1listsize),COUNTIF(admin1listsize,"&lt;="&amp;admin1listsize)+SUM(ISNUMBER(admin1listsize))),0)), ""))</f>
        <v/>
      </c>
      <c r="K962" s="71"/>
    </row>
    <row r="963" spans="1:11" s="1" customFormat="1" x14ac:dyDescent="0.25">
      <c r="A963" s="93" t="str">
        <f>IF($I$1&lt;&gt;"y", "", IF(ISBLANK(DATA!D964),"",IF(ISBLANK(DATA!K964),"NO DATA",DATA!K964)))</f>
        <v/>
      </c>
      <c r="B963" s="93" t="str">
        <f>IF($I$1&lt;&gt;"y", "",IF(ISBLANK(DATA!D964),"", IF(ISBLANK(DATA!L964),"NO DATA",DATA!L964)))</f>
        <v/>
      </c>
      <c r="C963" s="93" t="str">
        <f t="shared" si="44"/>
        <v/>
      </c>
      <c r="D963" s="93" t="str">
        <f>IF($I$1&lt;&gt;"y", "", IF(C964="", "", IFERROR(LOOKUP(2,1/(COUNTIF($D$2:D962,mergednames)=0),mergednames), "")))</f>
        <v/>
      </c>
      <c r="E963" s="93" t="str">
        <f t="shared" si="43"/>
        <v/>
      </c>
      <c r="F963" s="93" t="str">
        <f>IF($I$1&lt;&gt;"y", "", IF(A964="", "", IFERROR(LOOKUP(2,1/(COUNTIF($F$2:F962,get_country)=0),get_country), "")))</f>
        <v/>
      </c>
      <c r="G963" s="93" t="str">
        <f t="shared" ref="G963:G1026" si="45">IF($I$1&lt;&gt;"y", "", IF(F963="", "", G962+1))</f>
        <v/>
      </c>
      <c r="H963" s="67" t="str">
        <f t="array" aca="1" ref="H963" ca="1">IF($I$1&lt;&gt;"y", "", IFERROR(INDEX(countrylistsize,MATCH(SMALL(NOT(countrylistsize="")*IF(ISNUMBER(countrylistsize),COUNTIF(countrylistsize,"&lt;="&amp;countrylistsize),COUNTIF(countrylistsize,"&lt;="&amp;countrylistsize)+SUM(ISNUMBER(countrylistsize))),ROWS(F$3:F963)+SUM(ISBLANK(countrylistsize))),NOT(countrylistsize="")*IF(ISNUMBER(countrylistsize),COUNTIF(countrylistsize,"&lt;="&amp;countrylistsize),COUNTIF(countrylistsize,"&lt;="&amp;countrylistsize)+SUM(ISNUMBER(countrylistsize))),0)), ""))</f>
        <v/>
      </c>
      <c r="I963" s="70"/>
      <c r="J963" s="67" t="str">
        <f t="array" aca="1" ref="J963" ca="1">IF($I$1&lt;&gt;"y", "", IFERROR(INDEX(admin1listsize,MATCH(SMALL(NOT(admin1listsize="")*IF(ISNUMBER(admin1listsize),COUNTIF(admin1listsize,"&lt;="&amp;admin1listsize),COUNTIF(admin1listsize,"&lt;="&amp;admin1listsize)+SUM(ISNUMBER(admin1listsize))),ROWS(D$3:D963)+SUM(ISBLANK(admin1listsize))),NOT(admin1listsize="")*IF(ISNUMBER(admin1listsize),COUNTIF(admin1listsize,"&lt;="&amp;admin1listsize),COUNTIF(admin1listsize,"&lt;="&amp;admin1listsize)+SUM(ISNUMBER(admin1listsize))),0)), ""))</f>
        <v/>
      </c>
      <c r="K963" s="71"/>
    </row>
    <row r="964" spans="1:11" s="1" customFormat="1" x14ac:dyDescent="0.25">
      <c r="A964" s="93" t="str">
        <f>IF($I$1&lt;&gt;"y", "", IF(ISBLANK(DATA!D965),"",IF(ISBLANK(DATA!K965),"NO DATA",DATA!K965)))</f>
        <v/>
      </c>
      <c r="B964" s="93" t="str">
        <f>IF($I$1&lt;&gt;"y", "",IF(ISBLANK(DATA!D965),"", IF(ISBLANK(DATA!L965),"NO DATA",DATA!L965)))</f>
        <v/>
      </c>
      <c r="C964" s="93" t="str">
        <f t="shared" si="44"/>
        <v/>
      </c>
      <c r="D964" s="93" t="str">
        <f>IF($I$1&lt;&gt;"y", "", IF(C965="", "", IFERROR(LOOKUP(2,1/(COUNTIF($D$2:D963,mergednames)=0),mergednames), "")))</f>
        <v/>
      </c>
      <c r="E964" s="93" t="str">
        <f t="shared" ref="E964:E1027" si="46">IF($I$1&lt;&gt;"y", "", IF(D964="", "", E963+1))</f>
        <v/>
      </c>
      <c r="F964" s="93" t="str">
        <f>IF($I$1&lt;&gt;"y", "", IF(A965="", "", IFERROR(LOOKUP(2,1/(COUNTIF($F$2:F963,get_country)=0),get_country), "")))</f>
        <v/>
      </c>
      <c r="G964" s="93" t="str">
        <f t="shared" si="45"/>
        <v/>
      </c>
      <c r="H964" s="67" t="str">
        <f t="array" aca="1" ref="H964" ca="1">IF($I$1&lt;&gt;"y", "", IFERROR(INDEX(countrylistsize,MATCH(SMALL(NOT(countrylistsize="")*IF(ISNUMBER(countrylistsize),COUNTIF(countrylistsize,"&lt;="&amp;countrylistsize),COUNTIF(countrylistsize,"&lt;="&amp;countrylistsize)+SUM(ISNUMBER(countrylistsize))),ROWS(F$3:F964)+SUM(ISBLANK(countrylistsize))),NOT(countrylistsize="")*IF(ISNUMBER(countrylistsize),COUNTIF(countrylistsize,"&lt;="&amp;countrylistsize),COUNTIF(countrylistsize,"&lt;="&amp;countrylistsize)+SUM(ISNUMBER(countrylistsize))),0)), ""))</f>
        <v/>
      </c>
      <c r="I964" s="70"/>
      <c r="J964" s="67" t="str">
        <f t="array" aca="1" ref="J964" ca="1">IF($I$1&lt;&gt;"y", "", IFERROR(INDEX(admin1listsize,MATCH(SMALL(NOT(admin1listsize="")*IF(ISNUMBER(admin1listsize),COUNTIF(admin1listsize,"&lt;="&amp;admin1listsize),COUNTIF(admin1listsize,"&lt;="&amp;admin1listsize)+SUM(ISNUMBER(admin1listsize))),ROWS(D$3:D964)+SUM(ISBLANK(admin1listsize))),NOT(admin1listsize="")*IF(ISNUMBER(admin1listsize),COUNTIF(admin1listsize,"&lt;="&amp;admin1listsize),COUNTIF(admin1listsize,"&lt;="&amp;admin1listsize)+SUM(ISNUMBER(admin1listsize))),0)), ""))</f>
        <v/>
      </c>
      <c r="K964" s="71"/>
    </row>
    <row r="965" spans="1:11" s="1" customFormat="1" x14ac:dyDescent="0.25">
      <c r="A965" s="93" t="str">
        <f>IF($I$1&lt;&gt;"y", "", IF(ISBLANK(DATA!D966),"",IF(ISBLANK(DATA!K966),"NO DATA",DATA!K966)))</f>
        <v/>
      </c>
      <c r="B965" s="93" t="str">
        <f>IF($I$1&lt;&gt;"y", "",IF(ISBLANK(DATA!D966),"", IF(ISBLANK(DATA!L966),"NO DATA",DATA!L966)))</f>
        <v/>
      </c>
      <c r="C965" s="93" t="str">
        <f t="shared" ref="C965:C1028" si="47">IF($I$1&lt;&gt;"y", "", IF(A965="", "", A965&amp;"@"&amp;B965))</f>
        <v/>
      </c>
      <c r="D965" s="93" t="str">
        <f>IF($I$1&lt;&gt;"y", "", IF(C966="", "", IFERROR(LOOKUP(2,1/(COUNTIF($D$2:D964,mergednames)=0),mergednames), "")))</f>
        <v/>
      </c>
      <c r="E965" s="93" t="str">
        <f t="shared" si="46"/>
        <v/>
      </c>
      <c r="F965" s="93" t="str">
        <f>IF($I$1&lt;&gt;"y", "", IF(A966="", "", IFERROR(LOOKUP(2,1/(COUNTIF($F$2:F964,get_country)=0),get_country), "")))</f>
        <v/>
      </c>
      <c r="G965" s="93" t="str">
        <f t="shared" si="45"/>
        <v/>
      </c>
      <c r="H965" s="67" t="str">
        <f t="array" aca="1" ref="H965" ca="1">IF($I$1&lt;&gt;"y", "", IFERROR(INDEX(countrylistsize,MATCH(SMALL(NOT(countrylistsize="")*IF(ISNUMBER(countrylistsize),COUNTIF(countrylistsize,"&lt;="&amp;countrylistsize),COUNTIF(countrylistsize,"&lt;="&amp;countrylistsize)+SUM(ISNUMBER(countrylistsize))),ROWS(F$3:F965)+SUM(ISBLANK(countrylistsize))),NOT(countrylistsize="")*IF(ISNUMBER(countrylistsize),COUNTIF(countrylistsize,"&lt;="&amp;countrylistsize),COUNTIF(countrylistsize,"&lt;="&amp;countrylistsize)+SUM(ISNUMBER(countrylistsize))),0)), ""))</f>
        <v/>
      </c>
      <c r="I965" s="70"/>
      <c r="J965" s="67" t="str">
        <f t="array" aca="1" ref="J965" ca="1">IF($I$1&lt;&gt;"y", "", IFERROR(INDEX(admin1listsize,MATCH(SMALL(NOT(admin1listsize="")*IF(ISNUMBER(admin1listsize),COUNTIF(admin1listsize,"&lt;="&amp;admin1listsize),COUNTIF(admin1listsize,"&lt;="&amp;admin1listsize)+SUM(ISNUMBER(admin1listsize))),ROWS(D$3:D965)+SUM(ISBLANK(admin1listsize))),NOT(admin1listsize="")*IF(ISNUMBER(admin1listsize),COUNTIF(admin1listsize,"&lt;="&amp;admin1listsize),COUNTIF(admin1listsize,"&lt;="&amp;admin1listsize)+SUM(ISNUMBER(admin1listsize))),0)), ""))</f>
        <v/>
      </c>
      <c r="K965" s="71"/>
    </row>
    <row r="966" spans="1:11" s="1" customFormat="1" x14ac:dyDescent="0.25">
      <c r="A966" s="93" t="str">
        <f>IF($I$1&lt;&gt;"y", "", IF(ISBLANK(DATA!D967),"",IF(ISBLANK(DATA!K967),"NO DATA",DATA!K967)))</f>
        <v/>
      </c>
      <c r="B966" s="93" t="str">
        <f>IF($I$1&lt;&gt;"y", "",IF(ISBLANK(DATA!D967),"", IF(ISBLANK(DATA!L967),"NO DATA",DATA!L967)))</f>
        <v/>
      </c>
      <c r="C966" s="93" t="str">
        <f t="shared" si="47"/>
        <v/>
      </c>
      <c r="D966" s="93" t="str">
        <f>IF($I$1&lt;&gt;"y", "", IF(C967="", "", IFERROR(LOOKUP(2,1/(COUNTIF($D$2:D965,mergednames)=0),mergednames), "")))</f>
        <v/>
      </c>
      <c r="E966" s="93" t="str">
        <f t="shared" si="46"/>
        <v/>
      </c>
      <c r="F966" s="93" t="str">
        <f>IF($I$1&lt;&gt;"y", "", IF(A967="", "", IFERROR(LOOKUP(2,1/(COUNTIF($F$2:F965,get_country)=0),get_country), "")))</f>
        <v/>
      </c>
      <c r="G966" s="93" t="str">
        <f t="shared" si="45"/>
        <v/>
      </c>
      <c r="H966" s="67" t="str">
        <f t="array" aca="1" ref="H966" ca="1">IF($I$1&lt;&gt;"y", "", IFERROR(INDEX(countrylistsize,MATCH(SMALL(NOT(countrylistsize="")*IF(ISNUMBER(countrylistsize),COUNTIF(countrylistsize,"&lt;="&amp;countrylistsize),COUNTIF(countrylistsize,"&lt;="&amp;countrylistsize)+SUM(ISNUMBER(countrylistsize))),ROWS(F$3:F966)+SUM(ISBLANK(countrylistsize))),NOT(countrylistsize="")*IF(ISNUMBER(countrylistsize),COUNTIF(countrylistsize,"&lt;="&amp;countrylistsize),COUNTIF(countrylistsize,"&lt;="&amp;countrylistsize)+SUM(ISNUMBER(countrylistsize))),0)), ""))</f>
        <v/>
      </c>
      <c r="I966" s="70"/>
      <c r="J966" s="67" t="str">
        <f t="array" aca="1" ref="J966" ca="1">IF($I$1&lt;&gt;"y", "", IFERROR(INDEX(admin1listsize,MATCH(SMALL(NOT(admin1listsize="")*IF(ISNUMBER(admin1listsize),COUNTIF(admin1listsize,"&lt;="&amp;admin1listsize),COUNTIF(admin1listsize,"&lt;="&amp;admin1listsize)+SUM(ISNUMBER(admin1listsize))),ROWS(D$3:D966)+SUM(ISBLANK(admin1listsize))),NOT(admin1listsize="")*IF(ISNUMBER(admin1listsize),COUNTIF(admin1listsize,"&lt;="&amp;admin1listsize),COUNTIF(admin1listsize,"&lt;="&amp;admin1listsize)+SUM(ISNUMBER(admin1listsize))),0)), ""))</f>
        <v/>
      </c>
      <c r="K966" s="71"/>
    </row>
    <row r="967" spans="1:11" s="1" customFormat="1" x14ac:dyDescent="0.25">
      <c r="A967" s="93" t="str">
        <f>IF($I$1&lt;&gt;"y", "", IF(ISBLANK(DATA!D968),"",IF(ISBLANK(DATA!K968),"NO DATA",DATA!K968)))</f>
        <v/>
      </c>
      <c r="B967" s="93" t="str">
        <f>IF($I$1&lt;&gt;"y", "",IF(ISBLANK(DATA!D968),"", IF(ISBLANK(DATA!L968),"NO DATA",DATA!L968)))</f>
        <v/>
      </c>
      <c r="C967" s="93" t="str">
        <f t="shared" si="47"/>
        <v/>
      </c>
      <c r="D967" s="93" t="str">
        <f>IF($I$1&lt;&gt;"y", "", IF(C968="", "", IFERROR(LOOKUP(2,1/(COUNTIF($D$2:D966,mergednames)=0),mergednames), "")))</f>
        <v/>
      </c>
      <c r="E967" s="93" t="str">
        <f t="shared" si="46"/>
        <v/>
      </c>
      <c r="F967" s="93" t="str">
        <f>IF($I$1&lt;&gt;"y", "", IF(A968="", "", IFERROR(LOOKUP(2,1/(COUNTIF($F$2:F966,get_country)=0),get_country), "")))</f>
        <v/>
      </c>
      <c r="G967" s="93" t="str">
        <f t="shared" si="45"/>
        <v/>
      </c>
      <c r="H967" s="67" t="str">
        <f t="array" aca="1" ref="H967" ca="1">IF($I$1&lt;&gt;"y", "", IFERROR(INDEX(countrylistsize,MATCH(SMALL(NOT(countrylistsize="")*IF(ISNUMBER(countrylistsize),COUNTIF(countrylistsize,"&lt;="&amp;countrylistsize),COUNTIF(countrylistsize,"&lt;="&amp;countrylistsize)+SUM(ISNUMBER(countrylistsize))),ROWS(F$3:F967)+SUM(ISBLANK(countrylistsize))),NOT(countrylistsize="")*IF(ISNUMBER(countrylistsize),COUNTIF(countrylistsize,"&lt;="&amp;countrylistsize),COUNTIF(countrylistsize,"&lt;="&amp;countrylistsize)+SUM(ISNUMBER(countrylistsize))),0)), ""))</f>
        <v/>
      </c>
      <c r="I967" s="70"/>
      <c r="J967" s="67" t="str">
        <f t="array" aca="1" ref="J967" ca="1">IF($I$1&lt;&gt;"y", "", IFERROR(INDEX(admin1listsize,MATCH(SMALL(NOT(admin1listsize="")*IF(ISNUMBER(admin1listsize),COUNTIF(admin1listsize,"&lt;="&amp;admin1listsize),COUNTIF(admin1listsize,"&lt;="&amp;admin1listsize)+SUM(ISNUMBER(admin1listsize))),ROWS(D$3:D967)+SUM(ISBLANK(admin1listsize))),NOT(admin1listsize="")*IF(ISNUMBER(admin1listsize),COUNTIF(admin1listsize,"&lt;="&amp;admin1listsize),COUNTIF(admin1listsize,"&lt;="&amp;admin1listsize)+SUM(ISNUMBER(admin1listsize))),0)), ""))</f>
        <v/>
      </c>
      <c r="K967" s="71"/>
    </row>
    <row r="968" spans="1:11" s="1" customFormat="1" x14ac:dyDescent="0.25">
      <c r="A968" s="93" t="str">
        <f>IF($I$1&lt;&gt;"y", "", IF(ISBLANK(DATA!D969),"",IF(ISBLANK(DATA!K969),"NO DATA",DATA!K969)))</f>
        <v/>
      </c>
      <c r="B968" s="93" t="str">
        <f>IF($I$1&lt;&gt;"y", "",IF(ISBLANK(DATA!D969),"", IF(ISBLANK(DATA!L969),"NO DATA",DATA!L969)))</f>
        <v/>
      </c>
      <c r="C968" s="93" t="str">
        <f t="shared" si="47"/>
        <v/>
      </c>
      <c r="D968" s="93" t="str">
        <f>IF($I$1&lt;&gt;"y", "", IF(C969="", "", IFERROR(LOOKUP(2,1/(COUNTIF($D$2:D967,mergednames)=0),mergednames), "")))</f>
        <v/>
      </c>
      <c r="E968" s="93" t="str">
        <f t="shared" si="46"/>
        <v/>
      </c>
      <c r="F968" s="93" t="str">
        <f>IF($I$1&lt;&gt;"y", "", IF(A969="", "", IFERROR(LOOKUP(2,1/(COUNTIF($F$2:F967,get_country)=0),get_country), "")))</f>
        <v/>
      </c>
      <c r="G968" s="93" t="str">
        <f t="shared" si="45"/>
        <v/>
      </c>
      <c r="H968" s="67" t="str">
        <f t="array" aca="1" ref="H968" ca="1">IF($I$1&lt;&gt;"y", "", IFERROR(INDEX(countrylistsize,MATCH(SMALL(NOT(countrylistsize="")*IF(ISNUMBER(countrylistsize),COUNTIF(countrylistsize,"&lt;="&amp;countrylistsize),COUNTIF(countrylistsize,"&lt;="&amp;countrylistsize)+SUM(ISNUMBER(countrylistsize))),ROWS(F$3:F968)+SUM(ISBLANK(countrylistsize))),NOT(countrylistsize="")*IF(ISNUMBER(countrylistsize),COUNTIF(countrylistsize,"&lt;="&amp;countrylistsize),COUNTIF(countrylistsize,"&lt;="&amp;countrylistsize)+SUM(ISNUMBER(countrylistsize))),0)), ""))</f>
        <v/>
      </c>
      <c r="I968" s="70"/>
      <c r="J968" s="67" t="str">
        <f t="array" aca="1" ref="J968" ca="1">IF($I$1&lt;&gt;"y", "", IFERROR(INDEX(admin1listsize,MATCH(SMALL(NOT(admin1listsize="")*IF(ISNUMBER(admin1listsize),COUNTIF(admin1listsize,"&lt;="&amp;admin1listsize),COUNTIF(admin1listsize,"&lt;="&amp;admin1listsize)+SUM(ISNUMBER(admin1listsize))),ROWS(D$3:D968)+SUM(ISBLANK(admin1listsize))),NOT(admin1listsize="")*IF(ISNUMBER(admin1listsize),COUNTIF(admin1listsize,"&lt;="&amp;admin1listsize),COUNTIF(admin1listsize,"&lt;="&amp;admin1listsize)+SUM(ISNUMBER(admin1listsize))),0)), ""))</f>
        <v/>
      </c>
      <c r="K968" s="71"/>
    </row>
    <row r="969" spans="1:11" s="1" customFormat="1" x14ac:dyDescent="0.25">
      <c r="A969" s="93" t="str">
        <f>IF($I$1&lt;&gt;"y", "", IF(ISBLANK(DATA!D970),"",IF(ISBLANK(DATA!K970),"NO DATA",DATA!K970)))</f>
        <v/>
      </c>
      <c r="B969" s="93" t="str">
        <f>IF($I$1&lt;&gt;"y", "",IF(ISBLANK(DATA!D970),"", IF(ISBLANK(DATA!L970),"NO DATA",DATA!L970)))</f>
        <v/>
      </c>
      <c r="C969" s="93" t="str">
        <f t="shared" si="47"/>
        <v/>
      </c>
      <c r="D969" s="93" t="str">
        <f>IF($I$1&lt;&gt;"y", "", IF(C970="", "", IFERROR(LOOKUP(2,1/(COUNTIF($D$2:D968,mergednames)=0),mergednames), "")))</f>
        <v/>
      </c>
      <c r="E969" s="93" t="str">
        <f t="shared" si="46"/>
        <v/>
      </c>
      <c r="F969" s="93" t="str">
        <f>IF($I$1&lt;&gt;"y", "", IF(A970="", "", IFERROR(LOOKUP(2,1/(COUNTIF($F$2:F968,get_country)=0),get_country), "")))</f>
        <v/>
      </c>
      <c r="G969" s="93" t="str">
        <f t="shared" si="45"/>
        <v/>
      </c>
      <c r="H969" s="67" t="str">
        <f t="array" aca="1" ref="H969" ca="1">IF($I$1&lt;&gt;"y", "", IFERROR(INDEX(countrylistsize,MATCH(SMALL(NOT(countrylistsize="")*IF(ISNUMBER(countrylistsize),COUNTIF(countrylistsize,"&lt;="&amp;countrylistsize),COUNTIF(countrylistsize,"&lt;="&amp;countrylistsize)+SUM(ISNUMBER(countrylistsize))),ROWS(F$3:F969)+SUM(ISBLANK(countrylistsize))),NOT(countrylistsize="")*IF(ISNUMBER(countrylistsize),COUNTIF(countrylistsize,"&lt;="&amp;countrylistsize),COUNTIF(countrylistsize,"&lt;="&amp;countrylistsize)+SUM(ISNUMBER(countrylistsize))),0)), ""))</f>
        <v/>
      </c>
      <c r="I969" s="70"/>
      <c r="J969" s="67" t="str">
        <f t="array" aca="1" ref="J969" ca="1">IF($I$1&lt;&gt;"y", "", IFERROR(INDEX(admin1listsize,MATCH(SMALL(NOT(admin1listsize="")*IF(ISNUMBER(admin1listsize),COUNTIF(admin1listsize,"&lt;="&amp;admin1listsize),COUNTIF(admin1listsize,"&lt;="&amp;admin1listsize)+SUM(ISNUMBER(admin1listsize))),ROWS(D$3:D969)+SUM(ISBLANK(admin1listsize))),NOT(admin1listsize="")*IF(ISNUMBER(admin1listsize),COUNTIF(admin1listsize,"&lt;="&amp;admin1listsize),COUNTIF(admin1listsize,"&lt;="&amp;admin1listsize)+SUM(ISNUMBER(admin1listsize))),0)), ""))</f>
        <v/>
      </c>
      <c r="K969" s="71"/>
    </row>
    <row r="970" spans="1:11" s="1" customFormat="1" x14ac:dyDescent="0.25">
      <c r="A970" s="93" t="str">
        <f>IF($I$1&lt;&gt;"y", "", IF(ISBLANK(DATA!D971),"",IF(ISBLANK(DATA!K971),"NO DATA",DATA!K971)))</f>
        <v/>
      </c>
      <c r="B970" s="93" t="str">
        <f>IF($I$1&lt;&gt;"y", "",IF(ISBLANK(DATA!D971),"", IF(ISBLANK(DATA!L971),"NO DATA",DATA!L971)))</f>
        <v/>
      </c>
      <c r="C970" s="93" t="str">
        <f t="shared" si="47"/>
        <v/>
      </c>
      <c r="D970" s="93" t="str">
        <f>IF($I$1&lt;&gt;"y", "", IF(C971="", "", IFERROR(LOOKUP(2,1/(COUNTIF($D$2:D969,mergednames)=0),mergednames), "")))</f>
        <v/>
      </c>
      <c r="E970" s="93" t="str">
        <f t="shared" si="46"/>
        <v/>
      </c>
      <c r="F970" s="93" t="str">
        <f>IF($I$1&lt;&gt;"y", "", IF(A971="", "", IFERROR(LOOKUP(2,1/(COUNTIF($F$2:F969,get_country)=0),get_country), "")))</f>
        <v/>
      </c>
      <c r="G970" s="93" t="str">
        <f t="shared" si="45"/>
        <v/>
      </c>
      <c r="H970" s="67" t="str">
        <f t="array" aca="1" ref="H970" ca="1">IF($I$1&lt;&gt;"y", "", IFERROR(INDEX(countrylistsize,MATCH(SMALL(NOT(countrylistsize="")*IF(ISNUMBER(countrylistsize),COUNTIF(countrylistsize,"&lt;="&amp;countrylistsize),COUNTIF(countrylistsize,"&lt;="&amp;countrylistsize)+SUM(ISNUMBER(countrylistsize))),ROWS(F$3:F970)+SUM(ISBLANK(countrylistsize))),NOT(countrylistsize="")*IF(ISNUMBER(countrylistsize),COUNTIF(countrylistsize,"&lt;="&amp;countrylistsize),COUNTIF(countrylistsize,"&lt;="&amp;countrylistsize)+SUM(ISNUMBER(countrylistsize))),0)), ""))</f>
        <v/>
      </c>
      <c r="I970" s="70"/>
      <c r="J970" s="67" t="str">
        <f t="array" aca="1" ref="J970" ca="1">IF($I$1&lt;&gt;"y", "", IFERROR(INDEX(admin1listsize,MATCH(SMALL(NOT(admin1listsize="")*IF(ISNUMBER(admin1listsize),COUNTIF(admin1listsize,"&lt;="&amp;admin1listsize),COUNTIF(admin1listsize,"&lt;="&amp;admin1listsize)+SUM(ISNUMBER(admin1listsize))),ROWS(D$3:D970)+SUM(ISBLANK(admin1listsize))),NOT(admin1listsize="")*IF(ISNUMBER(admin1listsize),COUNTIF(admin1listsize,"&lt;="&amp;admin1listsize),COUNTIF(admin1listsize,"&lt;="&amp;admin1listsize)+SUM(ISNUMBER(admin1listsize))),0)), ""))</f>
        <v/>
      </c>
      <c r="K970" s="71"/>
    </row>
    <row r="971" spans="1:11" s="1" customFormat="1" x14ac:dyDescent="0.25">
      <c r="A971" s="93" t="str">
        <f>IF($I$1&lt;&gt;"y", "", IF(ISBLANK(DATA!D972),"",IF(ISBLANK(DATA!K972),"NO DATA",DATA!K972)))</f>
        <v/>
      </c>
      <c r="B971" s="93" t="str">
        <f>IF($I$1&lt;&gt;"y", "",IF(ISBLANK(DATA!D972),"", IF(ISBLANK(DATA!L972),"NO DATA",DATA!L972)))</f>
        <v/>
      </c>
      <c r="C971" s="93" t="str">
        <f t="shared" si="47"/>
        <v/>
      </c>
      <c r="D971" s="93" t="str">
        <f>IF($I$1&lt;&gt;"y", "", IF(C972="", "", IFERROR(LOOKUP(2,1/(COUNTIF($D$2:D970,mergednames)=0),mergednames), "")))</f>
        <v/>
      </c>
      <c r="E971" s="93" t="str">
        <f t="shared" si="46"/>
        <v/>
      </c>
      <c r="F971" s="93" t="str">
        <f>IF($I$1&lt;&gt;"y", "", IF(A972="", "", IFERROR(LOOKUP(2,1/(COUNTIF($F$2:F970,get_country)=0),get_country), "")))</f>
        <v/>
      </c>
      <c r="G971" s="93" t="str">
        <f t="shared" si="45"/>
        <v/>
      </c>
      <c r="H971" s="67" t="str">
        <f t="array" aca="1" ref="H971" ca="1">IF($I$1&lt;&gt;"y", "", IFERROR(INDEX(countrylistsize,MATCH(SMALL(NOT(countrylistsize="")*IF(ISNUMBER(countrylistsize),COUNTIF(countrylistsize,"&lt;="&amp;countrylistsize),COUNTIF(countrylistsize,"&lt;="&amp;countrylistsize)+SUM(ISNUMBER(countrylistsize))),ROWS(F$3:F971)+SUM(ISBLANK(countrylistsize))),NOT(countrylistsize="")*IF(ISNUMBER(countrylistsize),COUNTIF(countrylistsize,"&lt;="&amp;countrylistsize),COUNTIF(countrylistsize,"&lt;="&amp;countrylistsize)+SUM(ISNUMBER(countrylistsize))),0)), ""))</f>
        <v/>
      </c>
      <c r="I971" s="70"/>
      <c r="J971" s="67" t="str">
        <f t="array" aca="1" ref="J971" ca="1">IF($I$1&lt;&gt;"y", "", IFERROR(INDEX(admin1listsize,MATCH(SMALL(NOT(admin1listsize="")*IF(ISNUMBER(admin1listsize),COUNTIF(admin1listsize,"&lt;="&amp;admin1listsize),COUNTIF(admin1listsize,"&lt;="&amp;admin1listsize)+SUM(ISNUMBER(admin1listsize))),ROWS(D$3:D971)+SUM(ISBLANK(admin1listsize))),NOT(admin1listsize="")*IF(ISNUMBER(admin1listsize),COUNTIF(admin1listsize,"&lt;="&amp;admin1listsize),COUNTIF(admin1listsize,"&lt;="&amp;admin1listsize)+SUM(ISNUMBER(admin1listsize))),0)), ""))</f>
        <v/>
      </c>
      <c r="K971" s="71"/>
    </row>
    <row r="972" spans="1:11" s="1" customFormat="1" x14ac:dyDescent="0.25">
      <c r="A972" s="93" t="str">
        <f>IF($I$1&lt;&gt;"y", "", IF(ISBLANK(DATA!D973),"",IF(ISBLANK(DATA!K973),"NO DATA",DATA!K973)))</f>
        <v/>
      </c>
      <c r="B972" s="93" t="str">
        <f>IF($I$1&lt;&gt;"y", "",IF(ISBLANK(DATA!D973),"", IF(ISBLANK(DATA!L973),"NO DATA",DATA!L973)))</f>
        <v/>
      </c>
      <c r="C972" s="93" t="str">
        <f t="shared" si="47"/>
        <v/>
      </c>
      <c r="D972" s="93" t="str">
        <f>IF($I$1&lt;&gt;"y", "", IF(C973="", "", IFERROR(LOOKUP(2,1/(COUNTIF($D$2:D971,mergednames)=0),mergednames), "")))</f>
        <v/>
      </c>
      <c r="E972" s="93" t="str">
        <f t="shared" si="46"/>
        <v/>
      </c>
      <c r="F972" s="93" t="str">
        <f>IF($I$1&lt;&gt;"y", "", IF(A973="", "", IFERROR(LOOKUP(2,1/(COUNTIF($F$2:F971,get_country)=0),get_country), "")))</f>
        <v/>
      </c>
      <c r="G972" s="93" t="str">
        <f t="shared" si="45"/>
        <v/>
      </c>
      <c r="H972" s="67" t="str">
        <f t="array" aca="1" ref="H972" ca="1">IF($I$1&lt;&gt;"y", "", IFERROR(INDEX(countrylistsize,MATCH(SMALL(NOT(countrylistsize="")*IF(ISNUMBER(countrylistsize),COUNTIF(countrylistsize,"&lt;="&amp;countrylistsize),COUNTIF(countrylistsize,"&lt;="&amp;countrylistsize)+SUM(ISNUMBER(countrylistsize))),ROWS(F$3:F972)+SUM(ISBLANK(countrylistsize))),NOT(countrylistsize="")*IF(ISNUMBER(countrylistsize),COUNTIF(countrylistsize,"&lt;="&amp;countrylistsize),COUNTIF(countrylistsize,"&lt;="&amp;countrylistsize)+SUM(ISNUMBER(countrylistsize))),0)), ""))</f>
        <v/>
      </c>
      <c r="I972" s="70"/>
      <c r="J972" s="67" t="str">
        <f t="array" aca="1" ref="J972" ca="1">IF($I$1&lt;&gt;"y", "", IFERROR(INDEX(admin1listsize,MATCH(SMALL(NOT(admin1listsize="")*IF(ISNUMBER(admin1listsize),COUNTIF(admin1listsize,"&lt;="&amp;admin1listsize),COUNTIF(admin1listsize,"&lt;="&amp;admin1listsize)+SUM(ISNUMBER(admin1listsize))),ROWS(D$3:D972)+SUM(ISBLANK(admin1listsize))),NOT(admin1listsize="")*IF(ISNUMBER(admin1listsize),COUNTIF(admin1listsize,"&lt;="&amp;admin1listsize),COUNTIF(admin1listsize,"&lt;="&amp;admin1listsize)+SUM(ISNUMBER(admin1listsize))),0)), ""))</f>
        <v/>
      </c>
      <c r="K972" s="71"/>
    </row>
    <row r="973" spans="1:11" s="1" customFormat="1" x14ac:dyDescent="0.25">
      <c r="A973" s="93" t="str">
        <f>IF($I$1&lt;&gt;"y", "", IF(ISBLANK(DATA!D974),"",IF(ISBLANK(DATA!K974),"NO DATA",DATA!K974)))</f>
        <v/>
      </c>
      <c r="B973" s="93" t="str">
        <f>IF($I$1&lt;&gt;"y", "",IF(ISBLANK(DATA!D974),"", IF(ISBLANK(DATA!L974),"NO DATA",DATA!L974)))</f>
        <v/>
      </c>
      <c r="C973" s="93" t="str">
        <f t="shared" si="47"/>
        <v/>
      </c>
      <c r="D973" s="93" t="str">
        <f>IF($I$1&lt;&gt;"y", "", IF(C974="", "", IFERROR(LOOKUP(2,1/(COUNTIF($D$2:D972,mergednames)=0),mergednames), "")))</f>
        <v/>
      </c>
      <c r="E973" s="93" t="str">
        <f t="shared" si="46"/>
        <v/>
      </c>
      <c r="F973" s="93" t="str">
        <f>IF($I$1&lt;&gt;"y", "", IF(A974="", "", IFERROR(LOOKUP(2,1/(COUNTIF($F$2:F972,get_country)=0),get_country), "")))</f>
        <v/>
      </c>
      <c r="G973" s="93" t="str">
        <f t="shared" si="45"/>
        <v/>
      </c>
      <c r="H973" s="67" t="str">
        <f t="array" aca="1" ref="H973" ca="1">IF($I$1&lt;&gt;"y", "", IFERROR(INDEX(countrylistsize,MATCH(SMALL(NOT(countrylistsize="")*IF(ISNUMBER(countrylistsize),COUNTIF(countrylistsize,"&lt;="&amp;countrylistsize),COUNTIF(countrylistsize,"&lt;="&amp;countrylistsize)+SUM(ISNUMBER(countrylistsize))),ROWS(F$3:F973)+SUM(ISBLANK(countrylistsize))),NOT(countrylistsize="")*IF(ISNUMBER(countrylistsize),COUNTIF(countrylistsize,"&lt;="&amp;countrylistsize),COUNTIF(countrylistsize,"&lt;="&amp;countrylistsize)+SUM(ISNUMBER(countrylistsize))),0)), ""))</f>
        <v/>
      </c>
      <c r="I973" s="70"/>
      <c r="J973" s="67" t="str">
        <f t="array" aca="1" ref="J973" ca="1">IF($I$1&lt;&gt;"y", "", IFERROR(INDEX(admin1listsize,MATCH(SMALL(NOT(admin1listsize="")*IF(ISNUMBER(admin1listsize),COUNTIF(admin1listsize,"&lt;="&amp;admin1listsize),COUNTIF(admin1listsize,"&lt;="&amp;admin1listsize)+SUM(ISNUMBER(admin1listsize))),ROWS(D$3:D973)+SUM(ISBLANK(admin1listsize))),NOT(admin1listsize="")*IF(ISNUMBER(admin1listsize),COUNTIF(admin1listsize,"&lt;="&amp;admin1listsize),COUNTIF(admin1listsize,"&lt;="&amp;admin1listsize)+SUM(ISNUMBER(admin1listsize))),0)), ""))</f>
        <v/>
      </c>
      <c r="K973" s="71"/>
    </row>
    <row r="974" spans="1:11" s="1" customFormat="1" x14ac:dyDescent="0.25">
      <c r="A974" s="93" t="str">
        <f>IF($I$1&lt;&gt;"y", "", IF(ISBLANK(DATA!D975),"",IF(ISBLANK(DATA!K975),"NO DATA",DATA!K975)))</f>
        <v/>
      </c>
      <c r="B974" s="93" t="str">
        <f>IF($I$1&lt;&gt;"y", "",IF(ISBLANK(DATA!D975),"", IF(ISBLANK(DATA!L975),"NO DATA",DATA!L975)))</f>
        <v/>
      </c>
      <c r="C974" s="93" t="str">
        <f t="shared" si="47"/>
        <v/>
      </c>
      <c r="D974" s="93" t="str">
        <f>IF($I$1&lt;&gt;"y", "", IF(C975="", "", IFERROR(LOOKUP(2,1/(COUNTIF($D$2:D973,mergednames)=0),mergednames), "")))</f>
        <v/>
      </c>
      <c r="E974" s="93" t="str">
        <f t="shared" si="46"/>
        <v/>
      </c>
      <c r="F974" s="93" t="str">
        <f>IF($I$1&lt;&gt;"y", "", IF(A975="", "", IFERROR(LOOKUP(2,1/(COUNTIF($F$2:F973,get_country)=0),get_country), "")))</f>
        <v/>
      </c>
      <c r="G974" s="93" t="str">
        <f t="shared" si="45"/>
        <v/>
      </c>
      <c r="H974" s="67" t="str">
        <f t="array" aca="1" ref="H974" ca="1">IF($I$1&lt;&gt;"y", "", IFERROR(INDEX(countrylistsize,MATCH(SMALL(NOT(countrylistsize="")*IF(ISNUMBER(countrylistsize),COUNTIF(countrylistsize,"&lt;="&amp;countrylistsize),COUNTIF(countrylistsize,"&lt;="&amp;countrylistsize)+SUM(ISNUMBER(countrylistsize))),ROWS(F$3:F974)+SUM(ISBLANK(countrylistsize))),NOT(countrylistsize="")*IF(ISNUMBER(countrylistsize),COUNTIF(countrylistsize,"&lt;="&amp;countrylistsize),COUNTIF(countrylistsize,"&lt;="&amp;countrylistsize)+SUM(ISNUMBER(countrylistsize))),0)), ""))</f>
        <v/>
      </c>
      <c r="I974" s="70"/>
      <c r="J974" s="67" t="str">
        <f t="array" aca="1" ref="J974" ca="1">IF($I$1&lt;&gt;"y", "", IFERROR(INDEX(admin1listsize,MATCH(SMALL(NOT(admin1listsize="")*IF(ISNUMBER(admin1listsize),COUNTIF(admin1listsize,"&lt;="&amp;admin1listsize),COUNTIF(admin1listsize,"&lt;="&amp;admin1listsize)+SUM(ISNUMBER(admin1listsize))),ROWS(D$3:D974)+SUM(ISBLANK(admin1listsize))),NOT(admin1listsize="")*IF(ISNUMBER(admin1listsize),COUNTIF(admin1listsize,"&lt;="&amp;admin1listsize),COUNTIF(admin1listsize,"&lt;="&amp;admin1listsize)+SUM(ISNUMBER(admin1listsize))),0)), ""))</f>
        <v/>
      </c>
      <c r="K974" s="71"/>
    </row>
    <row r="975" spans="1:11" s="1" customFormat="1" x14ac:dyDescent="0.25">
      <c r="A975" s="93" t="str">
        <f>IF($I$1&lt;&gt;"y", "", IF(ISBLANK(DATA!D976),"",IF(ISBLANK(DATA!K976),"NO DATA",DATA!K976)))</f>
        <v/>
      </c>
      <c r="B975" s="93" t="str">
        <f>IF($I$1&lt;&gt;"y", "",IF(ISBLANK(DATA!D976),"", IF(ISBLANK(DATA!L976),"NO DATA",DATA!L976)))</f>
        <v/>
      </c>
      <c r="C975" s="93" t="str">
        <f t="shared" si="47"/>
        <v/>
      </c>
      <c r="D975" s="93" t="str">
        <f>IF($I$1&lt;&gt;"y", "", IF(C976="", "", IFERROR(LOOKUP(2,1/(COUNTIF($D$2:D974,mergednames)=0),mergednames), "")))</f>
        <v/>
      </c>
      <c r="E975" s="93" t="str">
        <f t="shared" si="46"/>
        <v/>
      </c>
      <c r="F975" s="93" t="str">
        <f>IF($I$1&lt;&gt;"y", "", IF(A976="", "", IFERROR(LOOKUP(2,1/(COUNTIF($F$2:F974,get_country)=0),get_country), "")))</f>
        <v/>
      </c>
      <c r="G975" s="93" t="str">
        <f t="shared" si="45"/>
        <v/>
      </c>
      <c r="H975" s="67" t="str">
        <f t="array" aca="1" ref="H975" ca="1">IF($I$1&lt;&gt;"y", "", IFERROR(INDEX(countrylistsize,MATCH(SMALL(NOT(countrylistsize="")*IF(ISNUMBER(countrylistsize),COUNTIF(countrylistsize,"&lt;="&amp;countrylistsize),COUNTIF(countrylistsize,"&lt;="&amp;countrylistsize)+SUM(ISNUMBER(countrylistsize))),ROWS(F$3:F975)+SUM(ISBLANK(countrylistsize))),NOT(countrylistsize="")*IF(ISNUMBER(countrylistsize),COUNTIF(countrylistsize,"&lt;="&amp;countrylistsize),COUNTIF(countrylistsize,"&lt;="&amp;countrylistsize)+SUM(ISNUMBER(countrylistsize))),0)), ""))</f>
        <v/>
      </c>
      <c r="I975" s="70"/>
      <c r="J975" s="67" t="str">
        <f t="array" aca="1" ref="J975" ca="1">IF($I$1&lt;&gt;"y", "", IFERROR(INDEX(admin1listsize,MATCH(SMALL(NOT(admin1listsize="")*IF(ISNUMBER(admin1listsize),COUNTIF(admin1listsize,"&lt;="&amp;admin1listsize),COUNTIF(admin1listsize,"&lt;="&amp;admin1listsize)+SUM(ISNUMBER(admin1listsize))),ROWS(D$3:D975)+SUM(ISBLANK(admin1listsize))),NOT(admin1listsize="")*IF(ISNUMBER(admin1listsize),COUNTIF(admin1listsize,"&lt;="&amp;admin1listsize),COUNTIF(admin1listsize,"&lt;="&amp;admin1listsize)+SUM(ISNUMBER(admin1listsize))),0)), ""))</f>
        <v/>
      </c>
      <c r="K975" s="71"/>
    </row>
    <row r="976" spans="1:11" s="1" customFormat="1" x14ac:dyDescent="0.25">
      <c r="A976" s="93" t="str">
        <f>IF($I$1&lt;&gt;"y", "", IF(ISBLANK(DATA!D977),"",IF(ISBLANK(DATA!K977),"NO DATA",DATA!K977)))</f>
        <v/>
      </c>
      <c r="B976" s="93" t="str">
        <f>IF($I$1&lt;&gt;"y", "",IF(ISBLANK(DATA!D977),"", IF(ISBLANK(DATA!L977),"NO DATA",DATA!L977)))</f>
        <v/>
      </c>
      <c r="C976" s="93" t="str">
        <f t="shared" si="47"/>
        <v/>
      </c>
      <c r="D976" s="93" t="str">
        <f>IF($I$1&lt;&gt;"y", "", IF(C977="", "", IFERROR(LOOKUP(2,1/(COUNTIF($D$2:D975,mergednames)=0),mergednames), "")))</f>
        <v/>
      </c>
      <c r="E976" s="93" t="str">
        <f t="shared" si="46"/>
        <v/>
      </c>
      <c r="F976" s="93" t="str">
        <f>IF($I$1&lt;&gt;"y", "", IF(A977="", "", IFERROR(LOOKUP(2,1/(COUNTIF($F$2:F975,get_country)=0),get_country), "")))</f>
        <v/>
      </c>
      <c r="G976" s="93" t="str">
        <f t="shared" si="45"/>
        <v/>
      </c>
      <c r="H976" s="67" t="str">
        <f t="array" aca="1" ref="H976" ca="1">IF($I$1&lt;&gt;"y", "", IFERROR(INDEX(countrylistsize,MATCH(SMALL(NOT(countrylistsize="")*IF(ISNUMBER(countrylistsize),COUNTIF(countrylistsize,"&lt;="&amp;countrylistsize),COUNTIF(countrylistsize,"&lt;="&amp;countrylistsize)+SUM(ISNUMBER(countrylistsize))),ROWS(F$3:F976)+SUM(ISBLANK(countrylistsize))),NOT(countrylistsize="")*IF(ISNUMBER(countrylistsize),COUNTIF(countrylistsize,"&lt;="&amp;countrylistsize),COUNTIF(countrylistsize,"&lt;="&amp;countrylistsize)+SUM(ISNUMBER(countrylistsize))),0)), ""))</f>
        <v/>
      </c>
      <c r="I976" s="70"/>
      <c r="J976" s="67" t="str">
        <f t="array" aca="1" ref="J976" ca="1">IF($I$1&lt;&gt;"y", "", IFERROR(INDEX(admin1listsize,MATCH(SMALL(NOT(admin1listsize="")*IF(ISNUMBER(admin1listsize),COUNTIF(admin1listsize,"&lt;="&amp;admin1listsize),COUNTIF(admin1listsize,"&lt;="&amp;admin1listsize)+SUM(ISNUMBER(admin1listsize))),ROWS(D$3:D976)+SUM(ISBLANK(admin1listsize))),NOT(admin1listsize="")*IF(ISNUMBER(admin1listsize),COUNTIF(admin1listsize,"&lt;="&amp;admin1listsize),COUNTIF(admin1listsize,"&lt;="&amp;admin1listsize)+SUM(ISNUMBER(admin1listsize))),0)), ""))</f>
        <v/>
      </c>
      <c r="K976" s="71"/>
    </row>
    <row r="977" spans="1:11" s="1" customFormat="1" x14ac:dyDescent="0.25">
      <c r="A977" s="93" t="str">
        <f>IF($I$1&lt;&gt;"y", "", IF(ISBLANK(DATA!D978),"",IF(ISBLANK(DATA!K978),"NO DATA",DATA!K978)))</f>
        <v/>
      </c>
      <c r="B977" s="93" t="str">
        <f>IF($I$1&lt;&gt;"y", "",IF(ISBLANK(DATA!D978),"", IF(ISBLANK(DATA!L978),"NO DATA",DATA!L978)))</f>
        <v/>
      </c>
      <c r="C977" s="93" t="str">
        <f t="shared" si="47"/>
        <v/>
      </c>
      <c r="D977" s="93" t="str">
        <f>IF($I$1&lt;&gt;"y", "", IF(C978="", "", IFERROR(LOOKUP(2,1/(COUNTIF($D$2:D976,mergednames)=0),mergednames), "")))</f>
        <v/>
      </c>
      <c r="E977" s="93" t="str">
        <f t="shared" si="46"/>
        <v/>
      </c>
      <c r="F977" s="93" t="str">
        <f>IF($I$1&lt;&gt;"y", "", IF(A978="", "", IFERROR(LOOKUP(2,1/(COUNTIF($F$2:F976,get_country)=0),get_country), "")))</f>
        <v/>
      </c>
      <c r="G977" s="93" t="str">
        <f t="shared" si="45"/>
        <v/>
      </c>
      <c r="H977" s="67" t="str">
        <f t="array" aca="1" ref="H977" ca="1">IF($I$1&lt;&gt;"y", "", IFERROR(INDEX(countrylistsize,MATCH(SMALL(NOT(countrylistsize="")*IF(ISNUMBER(countrylistsize),COUNTIF(countrylistsize,"&lt;="&amp;countrylistsize),COUNTIF(countrylistsize,"&lt;="&amp;countrylistsize)+SUM(ISNUMBER(countrylistsize))),ROWS(F$3:F977)+SUM(ISBLANK(countrylistsize))),NOT(countrylistsize="")*IF(ISNUMBER(countrylistsize),COUNTIF(countrylistsize,"&lt;="&amp;countrylistsize),COUNTIF(countrylistsize,"&lt;="&amp;countrylistsize)+SUM(ISNUMBER(countrylistsize))),0)), ""))</f>
        <v/>
      </c>
      <c r="I977" s="70"/>
      <c r="J977" s="67" t="str">
        <f t="array" aca="1" ref="J977" ca="1">IF($I$1&lt;&gt;"y", "", IFERROR(INDEX(admin1listsize,MATCH(SMALL(NOT(admin1listsize="")*IF(ISNUMBER(admin1listsize),COUNTIF(admin1listsize,"&lt;="&amp;admin1listsize),COUNTIF(admin1listsize,"&lt;="&amp;admin1listsize)+SUM(ISNUMBER(admin1listsize))),ROWS(D$3:D977)+SUM(ISBLANK(admin1listsize))),NOT(admin1listsize="")*IF(ISNUMBER(admin1listsize),COUNTIF(admin1listsize,"&lt;="&amp;admin1listsize),COUNTIF(admin1listsize,"&lt;="&amp;admin1listsize)+SUM(ISNUMBER(admin1listsize))),0)), ""))</f>
        <v/>
      </c>
      <c r="K977" s="71"/>
    </row>
    <row r="978" spans="1:11" s="1" customFormat="1" x14ac:dyDescent="0.25">
      <c r="A978" s="93" t="str">
        <f>IF($I$1&lt;&gt;"y", "", IF(ISBLANK(DATA!D979),"",IF(ISBLANK(DATA!K979),"NO DATA",DATA!K979)))</f>
        <v/>
      </c>
      <c r="B978" s="93" t="str">
        <f>IF($I$1&lt;&gt;"y", "",IF(ISBLANK(DATA!D979),"", IF(ISBLANK(DATA!L979),"NO DATA",DATA!L979)))</f>
        <v/>
      </c>
      <c r="C978" s="93" t="str">
        <f t="shared" si="47"/>
        <v/>
      </c>
      <c r="D978" s="93" t="str">
        <f>IF($I$1&lt;&gt;"y", "", IF(C979="", "", IFERROR(LOOKUP(2,1/(COUNTIF($D$2:D977,mergednames)=0),mergednames), "")))</f>
        <v/>
      </c>
      <c r="E978" s="93" t="str">
        <f t="shared" si="46"/>
        <v/>
      </c>
      <c r="F978" s="93" t="str">
        <f>IF($I$1&lt;&gt;"y", "", IF(A979="", "", IFERROR(LOOKUP(2,1/(COUNTIF($F$2:F977,get_country)=0),get_country), "")))</f>
        <v/>
      </c>
      <c r="G978" s="93" t="str">
        <f t="shared" si="45"/>
        <v/>
      </c>
      <c r="H978" s="67" t="str">
        <f t="array" aca="1" ref="H978" ca="1">IF($I$1&lt;&gt;"y", "", IFERROR(INDEX(countrylistsize,MATCH(SMALL(NOT(countrylistsize="")*IF(ISNUMBER(countrylistsize),COUNTIF(countrylistsize,"&lt;="&amp;countrylistsize),COUNTIF(countrylistsize,"&lt;="&amp;countrylistsize)+SUM(ISNUMBER(countrylistsize))),ROWS(F$3:F978)+SUM(ISBLANK(countrylistsize))),NOT(countrylistsize="")*IF(ISNUMBER(countrylistsize),COUNTIF(countrylistsize,"&lt;="&amp;countrylistsize),COUNTIF(countrylistsize,"&lt;="&amp;countrylistsize)+SUM(ISNUMBER(countrylistsize))),0)), ""))</f>
        <v/>
      </c>
      <c r="I978" s="70"/>
      <c r="J978" s="67" t="str">
        <f t="array" aca="1" ref="J978" ca="1">IF($I$1&lt;&gt;"y", "", IFERROR(INDEX(admin1listsize,MATCH(SMALL(NOT(admin1listsize="")*IF(ISNUMBER(admin1listsize),COUNTIF(admin1listsize,"&lt;="&amp;admin1listsize),COUNTIF(admin1listsize,"&lt;="&amp;admin1listsize)+SUM(ISNUMBER(admin1listsize))),ROWS(D$3:D978)+SUM(ISBLANK(admin1listsize))),NOT(admin1listsize="")*IF(ISNUMBER(admin1listsize),COUNTIF(admin1listsize,"&lt;="&amp;admin1listsize),COUNTIF(admin1listsize,"&lt;="&amp;admin1listsize)+SUM(ISNUMBER(admin1listsize))),0)), ""))</f>
        <v/>
      </c>
      <c r="K978" s="71"/>
    </row>
    <row r="979" spans="1:11" s="1" customFormat="1" x14ac:dyDescent="0.25">
      <c r="A979" s="93" t="str">
        <f>IF($I$1&lt;&gt;"y", "", IF(ISBLANK(DATA!D980),"",IF(ISBLANK(DATA!K980),"NO DATA",DATA!K980)))</f>
        <v/>
      </c>
      <c r="B979" s="93" t="str">
        <f>IF($I$1&lt;&gt;"y", "",IF(ISBLANK(DATA!D980),"", IF(ISBLANK(DATA!L980),"NO DATA",DATA!L980)))</f>
        <v/>
      </c>
      <c r="C979" s="93" t="str">
        <f t="shared" si="47"/>
        <v/>
      </c>
      <c r="D979" s="93" t="str">
        <f>IF($I$1&lt;&gt;"y", "", IF(C980="", "", IFERROR(LOOKUP(2,1/(COUNTIF($D$2:D978,mergednames)=0),mergednames), "")))</f>
        <v/>
      </c>
      <c r="E979" s="93" t="str">
        <f t="shared" si="46"/>
        <v/>
      </c>
      <c r="F979" s="93" t="str">
        <f>IF($I$1&lt;&gt;"y", "", IF(A980="", "", IFERROR(LOOKUP(2,1/(COUNTIF($F$2:F978,get_country)=0),get_country), "")))</f>
        <v/>
      </c>
      <c r="G979" s="93" t="str">
        <f t="shared" si="45"/>
        <v/>
      </c>
      <c r="H979" s="67" t="str">
        <f t="array" aca="1" ref="H979" ca="1">IF($I$1&lt;&gt;"y", "", IFERROR(INDEX(countrylistsize,MATCH(SMALL(NOT(countrylistsize="")*IF(ISNUMBER(countrylistsize),COUNTIF(countrylistsize,"&lt;="&amp;countrylistsize),COUNTIF(countrylistsize,"&lt;="&amp;countrylistsize)+SUM(ISNUMBER(countrylistsize))),ROWS(F$3:F979)+SUM(ISBLANK(countrylistsize))),NOT(countrylistsize="")*IF(ISNUMBER(countrylistsize),COUNTIF(countrylistsize,"&lt;="&amp;countrylistsize),COUNTIF(countrylistsize,"&lt;="&amp;countrylistsize)+SUM(ISNUMBER(countrylistsize))),0)), ""))</f>
        <v/>
      </c>
      <c r="I979" s="70"/>
      <c r="J979" s="67" t="str">
        <f t="array" aca="1" ref="J979" ca="1">IF($I$1&lt;&gt;"y", "", IFERROR(INDEX(admin1listsize,MATCH(SMALL(NOT(admin1listsize="")*IF(ISNUMBER(admin1listsize),COUNTIF(admin1listsize,"&lt;="&amp;admin1listsize),COUNTIF(admin1listsize,"&lt;="&amp;admin1listsize)+SUM(ISNUMBER(admin1listsize))),ROWS(D$3:D979)+SUM(ISBLANK(admin1listsize))),NOT(admin1listsize="")*IF(ISNUMBER(admin1listsize),COUNTIF(admin1listsize,"&lt;="&amp;admin1listsize),COUNTIF(admin1listsize,"&lt;="&amp;admin1listsize)+SUM(ISNUMBER(admin1listsize))),0)), ""))</f>
        <v/>
      </c>
      <c r="K979" s="71"/>
    </row>
    <row r="980" spans="1:11" s="1" customFormat="1" x14ac:dyDescent="0.25">
      <c r="A980" s="93" t="str">
        <f>IF($I$1&lt;&gt;"y", "", IF(ISBLANK(DATA!D981),"",IF(ISBLANK(DATA!K981),"NO DATA",DATA!K981)))</f>
        <v/>
      </c>
      <c r="B980" s="93" t="str">
        <f>IF($I$1&lt;&gt;"y", "",IF(ISBLANK(DATA!D981),"", IF(ISBLANK(DATA!L981),"NO DATA",DATA!L981)))</f>
        <v/>
      </c>
      <c r="C980" s="93" t="str">
        <f t="shared" si="47"/>
        <v/>
      </c>
      <c r="D980" s="93" t="str">
        <f>IF($I$1&lt;&gt;"y", "", IF(C981="", "", IFERROR(LOOKUP(2,1/(COUNTIF($D$2:D979,mergednames)=0),mergednames), "")))</f>
        <v/>
      </c>
      <c r="E980" s="93" t="str">
        <f t="shared" si="46"/>
        <v/>
      </c>
      <c r="F980" s="93" t="str">
        <f>IF($I$1&lt;&gt;"y", "", IF(A981="", "", IFERROR(LOOKUP(2,1/(COUNTIF($F$2:F979,get_country)=0),get_country), "")))</f>
        <v/>
      </c>
      <c r="G980" s="93" t="str">
        <f t="shared" si="45"/>
        <v/>
      </c>
      <c r="H980" s="67" t="str">
        <f t="array" aca="1" ref="H980" ca="1">IF($I$1&lt;&gt;"y", "", IFERROR(INDEX(countrylistsize,MATCH(SMALL(NOT(countrylistsize="")*IF(ISNUMBER(countrylistsize),COUNTIF(countrylistsize,"&lt;="&amp;countrylistsize),COUNTIF(countrylistsize,"&lt;="&amp;countrylistsize)+SUM(ISNUMBER(countrylistsize))),ROWS(F$3:F980)+SUM(ISBLANK(countrylistsize))),NOT(countrylistsize="")*IF(ISNUMBER(countrylistsize),COUNTIF(countrylistsize,"&lt;="&amp;countrylistsize),COUNTIF(countrylistsize,"&lt;="&amp;countrylistsize)+SUM(ISNUMBER(countrylistsize))),0)), ""))</f>
        <v/>
      </c>
      <c r="I980" s="70"/>
      <c r="J980" s="67" t="str">
        <f t="array" aca="1" ref="J980" ca="1">IF($I$1&lt;&gt;"y", "", IFERROR(INDEX(admin1listsize,MATCH(SMALL(NOT(admin1listsize="")*IF(ISNUMBER(admin1listsize),COUNTIF(admin1listsize,"&lt;="&amp;admin1listsize),COUNTIF(admin1listsize,"&lt;="&amp;admin1listsize)+SUM(ISNUMBER(admin1listsize))),ROWS(D$3:D980)+SUM(ISBLANK(admin1listsize))),NOT(admin1listsize="")*IF(ISNUMBER(admin1listsize),COUNTIF(admin1listsize,"&lt;="&amp;admin1listsize),COUNTIF(admin1listsize,"&lt;="&amp;admin1listsize)+SUM(ISNUMBER(admin1listsize))),0)), ""))</f>
        <v/>
      </c>
      <c r="K980" s="71"/>
    </row>
    <row r="981" spans="1:11" s="1" customFormat="1" x14ac:dyDescent="0.25">
      <c r="A981" s="93" t="str">
        <f>IF($I$1&lt;&gt;"y", "", IF(ISBLANK(DATA!D982),"",IF(ISBLANK(DATA!K982),"NO DATA",DATA!K982)))</f>
        <v/>
      </c>
      <c r="B981" s="93" t="str">
        <f>IF($I$1&lt;&gt;"y", "",IF(ISBLANK(DATA!D982),"", IF(ISBLANK(DATA!L982),"NO DATA",DATA!L982)))</f>
        <v/>
      </c>
      <c r="C981" s="93" t="str">
        <f t="shared" si="47"/>
        <v/>
      </c>
      <c r="D981" s="93" t="str">
        <f>IF($I$1&lt;&gt;"y", "", IF(C982="", "", IFERROR(LOOKUP(2,1/(COUNTIF($D$2:D980,mergednames)=0),mergednames), "")))</f>
        <v/>
      </c>
      <c r="E981" s="93" t="str">
        <f t="shared" si="46"/>
        <v/>
      </c>
      <c r="F981" s="93" t="str">
        <f>IF($I$1&lt;&gt;"y", "", IF(A982="", "", IFERROR(LOOKUP(2,1/(COUNTIF($F$2:F980,get_country)=0),get_country), "")))</f>
        <v/>
      </c>
      <c r="G981" s="93" t="str">
        <f t="shared" si="45"/>
        <v/>
      </c>
      <c r="H981" s="67" t="str">
        <f t="array" aca="1" ref="H981" ca="1">IF($I$1&lt;&gt;"y", "", IFERROR(INDEX(countrylistsize,MATCH(SMALL(NOT(countrylistsize="")*IF(ISNUMBER(countrylistsize),COUNTIF(countrylistsize,"&lt;="&amp;countrylistsize),COUNTIF(countrylistsize,"&lt;="&amp;countrylistsize)+SUM(ISNUMBER(countrylistsize))),ROWS(F$3:F981)+SUM(ISBLANK(countrylistsize))),NOT(countrylistsize="")*IF(ISNUMBER(countrylistsize),COUNTIF(countrylistsize,"&lt;="&amp;countrylistsize),COUNTIF(countrylistsize,"&lt;="&amp;countrylistsize)+SUM(ISNUMBER(countrylistsize))),0)), ""))</f>
        <v/>
      </c>
      <c r="I981" s="70"/>
      <c r="J981" s="67" t="str">
        <f t="array" aca="1" ref="J981" ca="1">IF($I$1&lt;&gt;"y", "", IFERROR(INDEX(admin1listsize,MATCH(SMALL(NOT(admin1listsize="")*IF(ISNUMBER(admin1listsize),COUNTIF(admin1listsize,"&lt;="&amp;admin1listsize),COUNTIF(admin1listsize,"&lt;="&amp;admin1listsize)+SUM(ISNUMBER(admin1listsize))),ROWS(D$3:D981)+SUM(ISBLANK(admin1listsize))),NOT(admin1listsize="")*IF(ISNUMBER(admin1listsize),COUNTIF(admin1listsize,"&lt;="&amp;admin1listsize),COUNTIF(admin1listsize,"&lt;="&amp;admin1listsize)+SUM(ISNUMBER(admin1listsize))),0)), ""))</f>
        <v/>
      </c>
      <c r="K981" s="71"/>
    </row>
    <row r="982" spans="1:11" s="1" customFormat="1" x14ac:dyDescent="0.25">
      <c r="A982" s="93" t="str">
        <f>IF($I$1&lt;&gt;"y", "", IF(ISBLANK(DATA!D983),"",IF(ISBLANK(DATA!K983),"NO DATA",DATA!K983)))</f>
        <v/>
      </c>
      <c r="B982" s="93" t="str">
        <f>IF($I$1&lt;&gt;"y", "",IF(ISBLANK(DATA!D983),"", IF(ISBLANK(DATA!L983),"NO DATA",DATA!L983)))</f>
        <v/>
      </c>
      <c r="C982" s="93" t="str">
        <f t="shared" si="47"/>
        <v/>
      </c>
      <c r="D982" s="93" t="str">
        <f>IF($I$1&lt;&gt;"y", "", IF(C983="", "", IFERROR(LOOKUP(2,1/(COUNTIF($D$2:D981,mergednames)=0),mergednames), "")))</f>
        <v/>
      </c>
      <c r="E982" s="93" t="str">
        <f t="shared" si="46"/>
        <v/>
      </c>
      <c r="F982" s="93" t="str">
        <f>IF($I$1&lt;&gt;"y", "", IF(A983="", "", IFERROR(LOOKUP(2,1/(COUNTIF($F$2:F981,get_country)=0),get_country), "")))</f>
        <v/>
      </c>
      <c r="G982" s="93" t="str">
        <f t="shared" si="45"/>
        <v/>
      </c>
      <c r="H982" s="67" t="str">
        <f t="array" aca="1" ref="H982" ca="1">IF($I$1&lt;&gt;"y", "", IFERROR(INDEX(countrylistsize,MATCH(SMALL(NOT(countrylistsize="")*IF(ISNUMBER(countrylistsize),COUNTIF(countrylistsize,"&lt;="&amp;countrylistsize),COUNTIF(countrylistsize,"&lt;="&amp;countrylistsize)+SUM(ISNUMBER(countrylistsize))),ROWS(F$3:F982)+SUM(ISBLANK(countrylistsize))),NOT(countrylistsize="")*IF(ISNUMBER(countrylistsize),COUNTIF(countrylistsize,"&lt;="&amp;countrylistsize),COUNTIF(countrylistsize,"&lt;="&amp;countrylistsize)+SUM(ISNUMBER(countrylistsize))),0)), ""))</f>
        <v/>
      </c>
      <c r="I982" s="70"/>
      <c r="J982" s="67" t="str">
        <f t="array" aca="1" ref="J982" ca="1">IF($I$1&lt;&gt;"y", "", IFERROR(INDEX(admin1listsize,MATCH(SMALL(NOT(admin1listsize="")*IF(ISNUMBER(admin1listsize),COUNTIF(admin1listsize,"&lt;="&amp;admin1listsize),COUNTIF(admin1listsize,"&lt;="&amp;admin1listsize)+SUM(ISNUMBER(admin1listsize))),ROWS(D$3:D982)+SUM(ISBLANK(admin1listsize))),NOT(admin1listsize="")*IF(ISNUMBER(admin1listsize),COUNTIF(admin1listsize,"&lt;="&amp;admin1listsize),COUNTIF(admin1listsize,"&lt;="&amp;admin1listsize)+SUM(ISNUMBER(admin1listsize))),0)), ""))</f>
        <v/>
      </c>
      <c r="K982" s="71"/>
    </row>
    <row r="983" spans="1:11" s="1" customFormat="1" x14ac:dyDescent="0.25">
      <c r="A983" s="93" t="str">
        <f>IF($I$1&lt;&gt;"y", "", IF(ISBLANK(DATA!D984),"",IF(ISBLANK(DATA!K984),"NO DATA",DATA!K984)))</f>
        <v/>
      </c>
      <c r="B983" s="93" t="str">
        <f>IF($I$1&lt;&gt;"y", "",IF(ISBLANK(DATA!D984),"", IF(ISBLANK(DATA!L984),"NO DATA",DATA!L984)))</f>
        <v/>
      </c>
      <c r="C983" s="93" t="str">
        <f t="shared" si="47"/>
        <v/>
      </c>
      <c r="D983" s="93" t="str">
        <f>IF($I$1&lt;&gt;"y", "", IF(C984="", "", IFERROR(LOOKUP(2,1/(COUNTIF($D$2:D982,mergednames)=0),mergednames), "")))</f>
        <v/>
      </c>
      <c r="E983" s="93" t="str">
        <f t="shared" si="46"/>
        <v/>
      </c>
      <c r="F983" s="93" t="str">
        <f>IF($I$1&lt;&gt;"y", "", IF(A984="", "", IFERROR(LOOKUP(2,1/(COUNTIF($F$2:F982,get_country)=0),get_country), "")))</f>
        <v/>
      </c>
      <c r="G983" s="93" t="str">
        <f t="shared" si="45"/>
        <v/>
      </c>
      <c r="H983" s="67" t="str">
        <f t="array" aca="1" ref="H983" ca="1">IF($I$1&lt;&gt;"y", "", IFERROR(INDEX(countrylistsize,MATCH(SMALL(NOT(countrylistsize="")*IF(ISNUMBER(countrylistsize),COUNTIF(countrylistsize,"&lt;="&amp;countrylistsize),COUNTIF(countrylistsize,"&lt;="&amp;countrylistsize)+SUM(ISNUMBER(countrylistsize))),ROWS(F$3:F983)+SUM(ISBLANK(countrylistsize))),NOT(countrylistsize="")*IF(ISNUMBER(countrylistsize),COUNTIF(countrylistsize,"&lt;="&amp;countrylistsize),COUNTIF(countrylistsize,"&lt;="&amp;countrylistsize)+SUM(ISNUMBER(countrylistsize))),0)), ""))</f>
        <v/>
      </c>
      <c r="I983" s="70"/>
      <c r="J983" s="67" t="str">
        <f t="array" aca="1" ref="J983" ca="1">IF($I$1&lt;&gt;"y", "", IFERROR(INDEX(admin1listsize,MATCH(SMALL(NOT(admin1listsize="")*IF(ISNUMBER(admin1listsize),COUNTIF(admin1listsize,"&lt;="&amp;admin1listsize),COUNTIF(admin1listsize,"&lt;="&amp;admin1listsize)+SUM(ISNUMBER(admin1listsize))),ROWS(D$3:D983)+SUM(ISBLANK(admin1listsize))),NOT(admin1listsize="")*IF(ISNUMBER(admin1listsize),COUNTIF(admin1listsize,"&lt;="&amp;admin1listsize),COUNTIF(admin1listsize,"&lt;="&amp;admin1listsize)+SUM(ISNUMBER(admin1listsize))),0)), ""))</f>
        <v/>
      </c>
      <c r="K983" s="71"/>
    </row>
    <row r="984" spans="1:11" s="1" customFormat="1" x14ac:dyDescent="0.25">
      <c r="A984" s="93" t="str">
        <f>IF($I$1&lt;&gt;"y", "", IF(ISBLANK(DATA!D985),"",IF(ISBLANK(DATA!K985),"NO DATA",DATA!K985)))</f>
        <v/>
      </c>
      <c r="B984" s="93" t="str">
        <f>IF($I$1&lt;&gt;"y", "",IF(ISBLANK(DATA!D985),"", IF(ISBLANK(DATA!L985),"NO DATA",DATA!L985)))</f>
        <v/>
      </c>
      <c r="C984" s="93" t="str">
        <f t="shared" si="47"/>
        <v/>
      </c>
      <c r="D984" s="93" t="str">
        <f>IF($I$1&lt;&gt;"y", "", IF(C985="", "", IFERROR(LOOKUP(2,1/(COUNTIF($D$2:D983,mergednames)=0),mergednames), "")))</f>
        <v/>
      </c>
      <c r="E984" s="93" t="str">
        <f t="shared" si="46"/>
        <v/>
      </c>
      <c r="F984" s="93" t="str">
        <f>IF($I$1&lt;&gt;"y", "", IF(A985="", "", IFERROR(LOOKUP(2,1/(COUNTIF($F$2:F983,get_country)=0),get_country), "")))</f>
        <v/>
      </c>
      <c r="G984" s="93" t="str">
        <f t="shared" si="45"/>
        <v/>
      </c>
      <c r="H984" s="67" t="str">
        <f t="array" aca="1" ref="H984" ca="1">IF($I$1&lt;&gt;"y", "", IFERROR(INDEX(countrylistsize,MATCH(SMALL(NOT(countrylistsize="")*IF(ISNUMBER(countrylistsize),COUNTIF(countrylistsize,"&lt;="&amp;countrylistsize),COUNTIF(countrylistsize,"&lt;="&amp;countrylistsize)+SUM(ISNUMBER(countrylistsize))),ROWS(F$3:F984)+SUM(ISBLANK(countrylistsize))),NOT(countrylistsize="")*IF(ISNUMBER(countrylistsize),COUNTIF(countrylistsize,"&lt;="&amp;countrylistsize),COUNTIF(countrylistsize,"&lt;="&amp;countrylistsize)+SUM(ISNUMBER(countrylistsize))),0)), ""))</f>
        <v/>
      </c>
      <c r="I984" s="70"/>
      <c r="J984" s="67" t="str">
        <f t="array" aca="1" ref="J984" ca="1">IF($I$1&lt;&gt;"y", "", IFERROR(INDEX(admin1listsize,MATCH(SMALL(NOT(admin1listsize="")*IF(ISNUMBER(admin1listsize),COUNTIF(admin1listsize,"&lt;="&amp;admin1listsize),COUNTIF(admin1listsize,"&lt;="&amp;admin1listsize)+SUM(ISNUMBER(admin1listsize))),ROWS(D$3:D984)+SUM(ISBLANK(admin1listsize))),NOT(admin1listsize="")*IF(ISNUMBER(admin1listsize),COUNTIF(admin1listsize,"&lt;="&amp;admin1listsize),COUNTIF(admin1listsize,"&lt;="&amp;admin1listsize)+SUM(ISNUMBER(admin1listsize))),0)), ""))</f>
        <v/>
      </c>
      <c r="K984" s="71"/>
    </row>
    <row r="985" spans="1:11" s="1" customFormat="1" x14ac:dyDescent="0.25">
      <c r="A985" s="93" t="str">
        <f>IF($I$1&lt;&gt;"y", "", IF(ISBLANK(DATA!D986),"",IF(ISBLANK(DATA!K986),"NO DATA",DATA!K986)))</f>
        <v/>
      </c>
      <c r="B985" s="93" t="str">
        <f>IF($I$1&lt;&gt;"y", "",IF(ISBLANK(DATA!D986),"", IF(ISBLANK(DATA!L986),"NO DATA",DATA!L986)))</f>
        <v/>
      </c>
      <c r="C985" s="93" t="str">
        <f t="shared" si="47"/>
        <v/>
      </c>
      <c r="D985" s="93" t="str">
        <f>IF($I$1&lt;&gt;"y", "", IF(C986="", "", IFERROR(LOOKUP(2,1/(COUNTIF($D$2:D984,mergednames)=0),mergednames), "")))</f>
        <v/>
      </c>
      <c r="E985" s="93" t="str">
        <f t="shared" si="46"/>
        <v/>
      </c>
      <c r="F985" s="93" t="str">
        <f>IF($I$1&lt;&gt;"y", "", IF(A986="", "", IFERROR(LOOKUP(2,1/(COUNTIF($F$2:F984,get_country)=0),get_country), "")))</f>
        <v/>
      </c>
      <c r="G985" s="93" t="str">
        <f t="shared" si="45"/>
        <v/>
      </c>
      <c r="H985" s="67" t="str">
        <f t="array" aca="1" ref="H985" ca="1">IF($I$1&lt;&gt;"y", "", IFERROR(INDEX(countrylistsize,MATCH(SMALL(NOT(countrylistsize="")*IF(ISNUMBER(countrylistsize),COUNTIF(countrylistsize,"&lt;="&amp;countrylistsize),COUNTIF(countrylistsize,"&lt;="&amp;countrylistsize)+SUM(ISNUMBER(countrylistsize))),ROWS(F$3:F985)+SUM(ISBLANK(countrylistsize))),NOT(countrylistsize="")*IF(ISNUMBER(countrylistsize),COUNTIF(countrylistsize,"&lt;="&amp;countrylistsize),COUNTIF(countrylistsize,"&lt;="&amp;countrylistsize)+SUM(ISNUMBER(countrylistsize))),0)), ""))</f>
        <v/>
      </c>
      <c r="I985" s="70"/>
      <c r="J985" s="67" t="str">
        <f t="array" aca="1" ref="J985" ca="1">IF($I$1&lt;&gt;"y", "", IFERROR(INDEX(admin1listsize,MATCH(SMALL(NOT(admin1listsize="")*IF(ISNUMBER(admin1listsize),COUNTIF(admin1listsize,"&lt;="&amp;admin1listsize),COUNTIF(admin1listsize,"&lt;="&amp;admin1listsize)+SUM(ISNUMBER(admin1listsize))),ROWS(D$3:D985)+SUM(ISBLANK(admin1listsize))),NOT(admin1listsize="")*IF(ISNUMBER(admin1listsize),COUNTIF(admin1listsize,"&lt;="&amp;admin1listsize),COUNTIF(admin1listsize,"&lt;="&amp;admin1listsize)+SUM(ISNUMBER(admin1listsize))),0)), ""))</f>
        <v/>
      </c>
      <c r="K985" s="71"/>
    </row>
    <row r="986" spans="1:11" s="1" customFormat="1" x14ac:dyDescent="0.25">
      <c r="A986" s="93" t="str">
        <f>IF($I$1&lt;&gt;"y", "", IF(ISBLANK(DATA!D987),"",IF(ISBLANK(DATA!K987),"NO DATA",DATA!K987)))</f>
        <v/>
      </c>
      <c r="B986" s="93" t="str">
        <f>IF($I$1&lt;&gt;"y", "",IF(ISBLANK(DATA!D987),"", IF(ISBLANK(DATA!L987),"NO DATA",DATA!L987)))</f>
        <v/>
      </c>
      <c r="C986" s="93" t="str">
        <f t="shared" si="47"/>
        <v/>
      </c>
      <c r="D986" s="93" t="str">
        <f>IF($I$1&lt;&gt;"y", "", IF(C987="", "", IFERROR(LOOKUP(2,1/(COUNTIF($D$2:D985,mergednames)=0),mergednames), "")))</f>
        <v/>
      </c>
      <c r="E986" s="93" t="str">
        <f t="shared" si="46"/>
        <v/>
      </c>
      <c r="F986" s="93" t="str">
        <f>IF($I$1&lt;&gt;"y", "", IF(A987="", "", IFERROR(LOOKUP(2,1/(COUNTIF($F$2:F985,get_country)=0),get_country), "")))</f>
        <v/>
      </c>
      <c r="G986" s="93" t="str">
        <f t="shared" si="45"/>
        <v/>
      </c>
      <c r="H986" s="67" t="str">
        <f t="array" aca="1" ref="H986" ca="1">IF($I$1&lt;&gt;"y", "", IFERROR(INDEX(countrylistsize,MATCH(SMALL(NOT(countrylistsize="")*IF(ISNUMBER(countrylistsize),COUNTIF(countrylistsize,"&lt;="&amp;countrylistsize),COUNTIF(countrylistsize,"&lt;="&amp;countrylistsize)+SUM(ISNUMBER(countrylistsize))),ROWS(F$3:F986)+SUM(ISBLANK(countrylistsize))),NOT(countrylistsize="")*IF(ISNUMBER(countrylistsize),COUNTIF(countrylistsize,"&lt;="&amp;countrylistsize),COUNTIF(countrylistsize,"&lt;="&amp;countrylistsize)+SUM(ISNUMBER(countrylistsize))),0)), ""))</f>
        <v/>
      </c>
      <c r="I986" s="70"/>
      <c r="J986" s="67" t="str">
        <f t="array" aca="1" ref="J986" ca="1">IF($I$1&lt;&gt;"y", "", IFERROR(INDEX(admin1listsize,MATCH(SMALL(NOT(admin1listsize="")*IF(ISNUMBER(admin1listsize),COUNTIF(admin1listsize,"&lt;="&amp;admin1listsize),COUNTIF(admin1listsize,"&lt;="&amp;admin1listsize)+SUM(ISNUMBER(admin1listsize))),ROWS(D$3:D986)+SUM(ISBLANK(admin1listsize))),NOT(admin1listsize="")*IF(ISNUMBER(admin1listsize),COUNTIF(admin1listsize,"&lt;="&amp;admin1listsize),COUNTIF(admin1listsize,"&lt;="&amp;admin1listsize)+SUM(ISNUMBER(admin1listsize))),0)), ""))</f>
        <v/>
      </c>
      <c r="K986" s="71"/>
    </row>
    <row r="987" spans="1:11" s="1" customFormat="1" x14ac:dyDescent="0.25">
      <c r="A987" s="93" t="str">
        <f>IF($I$1&lt;&gt;"y", "", IF(ISBLANK(DATA!D988),"",IF(ISBLANK(DATA!K988),"NO DATA",DATA!K988)))</f>
        <v/>
      </c>
      <c r="B987" s="93" t="str">
        <f>IF($I$1&lt;&gt;"y", "",IF(ISBLANK(DATA!D988),"", IF(ISBLANK(DATA!L988),"NO DATA",DATA!L988)))</f>
        <v/>
      </c>
      <c r="C987" s="93" t="str">
        <f t="shared" si="47"/>
        <v/>
      </c>
      <c r="D987" s="93" t="str">
        <f>IF($I$1&lt;&gt;"y", "", IF(C988="", "", IFERROR(LOOKUP(2,1/(COUNTIF($D$2:D986,mergednames)=0),mergednames), "")))</f>
        <v/>
      </c>
      <c r="E987" s="93" t="str">
        <f t="shared" si="46"/>
        <v/>
      </c>
      <c r="F987" s="93" t="str">
        <f>IF($I$1&lt;&gt;"y", "", IF(A988="", "", IFERROR(LOOKUP(2,1/(COUNTIF($F$2:F986,get_country)=0),get_country), "")))</f>
        <v/>
      </c>
      <c r="G987" s="93" t="str">
        <f t="shared" si="45"/>
        <v/>
      </c>
      <c r="H987" s="67" t="str">
        <f t="array" aca="1" ref="H987" ca="1">IF($I$1&lt;&gt;"y", "", IFERROR(INDEX(countrylistsize,MATCH(SMALL(NOT(countrylistsize="")*IF(ISNUMBER(countrylistsize),COUNTIF(countrylistsize,"&lt;="&amp;countrylistsize),COUNTIF(countrylistsize,"&lt;="&amp;countrylistsize)+SUM(ISNUMBER(countrylistsize))),ROWS(F$3:F987)+SUM(ISBLANK(countrylistsize))),NOT(countrylistsize="")*IF(ISNUMBER(countrylistsize),COUNTIF(countrylistsize,"&lt;="&amp;countrylistsize),COUNTIF(countrylistsize,"&lt;="&amp;countrylistsize)+SUM(ISNUMBER(countrylistsize))),0)), ""))</f>
        <v/>
      </c>
      <c r="I987" s="70"/>
      <c r="J987" s="67" t="str">
        <f t="array" aca="1" ref="J987" ca="1">IF($I$1&lt;&gt;"y", "", IFERROR(INDEX(admin1listsize,MATCH(SMALL(NOT(admin1listsize="")*IF(ISNUMBER(admin1listsize),COUNTIF(admin1listsize,"&lt;="&amp;admin1listsize),COUNTIF(admin1listsize,"&lt;="&amp;admin1listsize)+SUM(ISNUMBER(admin1listsize))),ROWS(D$3:D987)+SUM(ISBLANK(admin1listsize))),NOT(admin1listsize="")*IF(ISNUMBER(admin1listsize),COUNTIF(admin1listsize,"&lt;="&amp;admin1listsize),COUNTIF(admin1listsize,"&lt;="&amp;admin1listsize)+SUM(ISNUMBER(admin1listsize))),0)), ""))</f>
        <v/>
      </c>
      <c r="K987" s="71"/>
    </row>
    <row r="988" spans="1:11" s="1" customFormat="1" x14ac:dyDescent="0.25">
      <c r="A988" s="93" t="str">
        <f>IF($I$1&lt;&gt;"y", "", IF(ISBLANK(DATA!D989),"",IF(ISBLANK(DATA!K989),"NO DATA",DATA!K989)))</f>
        <v/>
      </c>
      <c r="B988" s="93" t="str">
        <f>IF($I$1&lt;&gt;"y", "",IF(ISBLANK(DATA!D989),"", IF(ISBLANK(DATA!L989),"NO DATA",DATA!L989)))</f>
        <v/>
      </c>
      <c r="C988" s="93" t="str">
        <f t="shared" si="47"/>
        <v/>
      </c>
      <c r="D988" s="93" t="str">
        <f>IF($I$1&lt;&gt;"y", "", IF(C989="", "", IFERROR(LOOKUP(2,1/(COUNTIF($D$2:D987,mergednames)=0),mergednames), "")))</f>
        <v/>
      </c>
      <c r="E988" s="93" t="str">
        <f t="shared" si="46"/>
        <v/>
      </c>
      <c r="F988" s="93" t="str">
        <f>IF($I$1&lt;&gt;"y", "", IF(A989="", "", IFERROR(LOOKUP(2,1/(COUNTIF($F$2:F987,get_country)=0),get_country), "")))</f>
        <v/>
      </c>
      <c r="G988" s="93" t="str">
        <f t="shared" si="45"/>
        <v/>
      </c>
      <c r="H988" s="67" t="str">
        <f t="array" aca="1" ref="H988" ca="1">IF($I$1&lt;&gt;"y", "", IFERROR(INDEX(countrylistsize,MATCH(SMALL(NOT(countrylistsize="")*IF(ISNUMBER(countrylistsize),COUNTIF(countrylistsize,"&lt;="&amp;countrylistsize),COUNTIF(countrylistsize,"&lt;="&amp;countrylistsize)+SUM(ISNUMBER(countrylistsize))),ROWS(F$3:F988)+SUM(ISBLANK(countrylistsize))),NOT(countrylistsize="")*IF(ISNUMBER(countrylistsize),COUNTIF(countrylistsize,"&lt;="&amp;countrylistsize),COUNTIF(countrylistsize,"&lt;="&amp;countrylistsize)+SUM(ISNUMBER(countrylistsize))),0)), ""))</f>
        <v/>
      </c>
      <c r="I988" s="70"/>
      <c r="J988" s="67" t="str">
        <f t="array" aca="1" ref="J988" ca="1">IF($I$1&lt;&gt;"y", "", IFERROR(INDEX(admin1listsize,MATCH(SMALL(NOT(admin1listsize="")*IF(ISNUMBER(admin1listsize),COUNTIF(admin1listsize,"&lt;="&amp;admin1listsize),COUNTIF(admin1listsize,"&lt;="&amp;admin1listsize)+SUM(ISNUMBER(admin1listsize))),ROWS(D$3:D988)+SUM(ISBLANK(admin1listsize))),NOT(admin1listsize="")*IF(ISNUMBER(admin1listsize),COUNTIF(admin1listsize,"&lt;="&amp;admin1listsize),COUNTIF(admin1listsize,"&lt;="&amp;admin1listsize)+SUM(ISNUMBER(admin1listsize))),0)), ""))</f>
        <v/>
      </c>
      <c r="K988" s="71"/>
    </row>
    <row r="989" spans="1:11" s="1" customFormat="1" x14ac:dyDescent="0.25">
      <c r="A989" s="93" t="str">
        <f>IF($I$1&lt;&gt;"y", "", IF(ISBLANK(DATA!D990),"",IF(ISBLANK(DATA!K990),"NO DATA",DATA!K990)))</f>
        <v/>
      </c>
      <c r="B989" s="93" t="str">
        <f>IF($I$1&lt;&gt;"y", "",IF(ISBLANK(DATA!D990),"", IF(ISBLANK(DATA!L990),"NO DATA",DATA!L990)))</f>
        <v/>
      </c>
      <c r="C989" s="93" t="str">
        <f t="shared" si="47"/>
        <v/>
      </c>
      <c r="D989" s="93" t="str">
        <f>IF($I$1&lt;&gt;"y", "", IF(C990="", "", IFERROR(LOOKUP(2,1/(COUNTIF($D$2:D988,mergednames)=0),mergednames), "")))</f>
        <v/>
      </c>
      <c r="E989" s="93" t="str">
        <f t="shared" si="46"/>
        <v/>
      </c>
      <c r="F989" s="93" t="str">
        <f>IF($I$1&lt;&gt;"y", "", IF(A990="", "", IFERROR(LOOKUP(2,1/(COUNTIF($F$2:F988,get_country)=0),get_country), "")))</f>
        <v/>
      </c>
      <c r="G989" s="93" t="str">
        <f t="shared" si="45"/>
        <v/>
      </c>
      <c r="H989" s="67" t="str">
        <f t="array" aca="1" ref="H989" ca="1">IF($I$1&lt;&gt;"y", "", IFERROR(INDEX(countrylistsize,MATCH(SMALL(NOT(countrylistsize="")*IF(ISNUMBER(countrylistsize),COUNTIF(countrylistsize,"&lt;="&amp;countrylistsize),COUNTIF(countrylistsize,"&lt;="&amp;countrylistsize)+SUM(ISNUMBER(countrylistsize))),ROWS(F$3:F989)+SUM(ISBLANK(countrylistsize))),NOT(countrylistsize="")*IF(ISNUMBER(countrylistsize),COUNTIF(countrylistsize,"&lt;="&amp;countrylistsize),COUNTIF(countrylistsize,"&lt;="&amp;countrylistsize)+SUM(ISNUMBER(countrylistsize))),0)), ""))</f>
        <v/>
      </c>
      <c r="I989" s="70"/>
      <c r="J989" s="67" t="str">
        <f t="array" aca="1" ref="J989" ca="1">IF($I$1&lt;&gt;"y", "", IFERROR(INDEX(admin1listsize,MATCH(SMALL(NOT(admin1listsize="")*IF(ISNUMBER(admin1listsize),COUNTIF(admin1listsize,"&lt;="&amp;admin1listsize),COUNTIF(admin1listsize,"&lt;="&amp;admin1listsize)+SUM(ISNUMBER(admin1listsize))),ROWS(D$3:D989)+SUM(ISBLANK(admin1listsize))),NOT(admin1listsize="")*IF(ISNUMBER(admin1listsize),COUNTIF(admin1listsize,"&lt;="&amp;admin1listsize),COUNTIF(admin1listsize,"&lt;="&amp;admin1listsize)+SUM(ISNUMBER(admin1listsize))),0)), ""))</f>
        <v/>
      </c>
      <c r="K989" s="71"/>
    </row>
    <row r="990" spans="1:11" s="1" customFormat="1" x14ac:dyDescent="0.25">
      <c r="A990" s="93" t="str">
        <f>IF($I$1&lt;&gt;"y", "", IF(ISBLANK(DATA!D991),"",IF(ISBLANK(DATA!K991),"NO DATA",DATA!K991)))</f>
        <v/>
      </c>
      <c r="B990" s="93" t="str">
        <f>IF($I$1&lt;&gt;"y", "",IF(ISBLANK(DATA!D991),"", IF(ISBLANK(DATA!L991),"NO DATA",DATA!L991)))</f>
        <v/>
      </c>
      <c r="C990" s="93" t="str">
        <f t="shared" si="47"/>
        <v/>
      </c>
      <c r="D990" s="93" t="str">
        <f>IF($I$1&lt;&gt;"y", "", IF(C991="", "", IFERROR(LOOKUP(2,1/(COUNTIF($D$2:D989,mergednames)=0),mergednames), "")))</f>
        <v/>
      </c>
      <c r="E990" s="93" t="str">
        <f t="shared" si="46"/>
        <v/>
      </c>
      <c r="F990" s="93" t="str">
        <f>IF($I$1&lt;&gt;"y", "", IF(A991="", "", IFERROR(LOOKUP(2,1/(COUNTIF($F$2:F989,get_country)=0),get_country), "")))</f>
        <v/>
      </c>
      <c r="G990" s="93" t="str">
        <f t="shared" si="45"/>
        <v/>
      </c>
      <c r="H990" s="67" t="str">
        <f t="array" aca="1" ref="H990" ca="1">IF($I$1&lt;&gt;"y", "", IFERROR(INDEX(countrylistsize,MATCH(SMALL(NOT(countrylistsize="")*IF(ISNUMBER(countrylistsize),COUNTIF(countrylistsize,"&lt;="&amp;countrylistsize),COUNTIF(countrylistsize,"&lt;="&amp;countrylistsize)+SUM(ISNUMBER(countrylistsize))),ROWS(F$3:F990)+SUM(ISBLANK(countrylistsize))),NOT(countrylistsize="")*IF(ISNUMBER(countrylistsize),COUNTIF(countrylistsize,"&lt;="&amp;countrylistsize),COUNTIF(countrylistsize,"&lt;="&amp;countrylistsize)+SUM(ISNUMBER(countrylistsize))),0)), ""))</f>
        <v/>
      </c>
      <c r="I990" s="70"/>
      <c r="J990" s="67" t="str">
        <f t="array" aca="1" ref="J990" ca="1">IF($I$1&lt;&gt;"y", "", IFERROR(INDEX(admin1listsize,MATCH(SMALL(NOT(admin1listsize="")*IF(ISNUMBER(admin1listsize),COUNTIF(admin1listsize,"&lt;="&amp;admin1listsize),COUNTIF(admin1listsize,"&lt;="&amp;admin1listsize)+SUM(ISNUMBER(admin1listsize))),ROWS(D$3:D990)+SUM(ISBLANK(admin1listsize))),NOT(admin1listsize="")*IF(ISNUMBER(admin1listsize),COUNTIF(admin1listsize,"&lt;="&amp;admin1listsize),COUNTIF(admin1listsize,"&lt;="&amp;admin1listsize)+SUM(ISNUMBER(admin1listsize))),0)), ""))</f>
        <v/>
      </c>
      <c r="K990" s="71"/>
    </row>
    <row r="991" spans="1:11" s="1" customFormat="1" x14ac:dyDescent="0.25">
      <c r="A991" s="93" t="str">
        <f>IF($I$1&lt;&gt;"y", "", IF(ISBLANK(DATA!D992),"",IF(ISBLANK(DATA!K992),"NO DATA",DATA!K992)))</f>
        <v/>
      </c>
      <c r="B991" s="93" t="str">
        <f>IF($I$1&lt;&gt;"y", "",IF(ISBLANK(DATA!D992),"", IF(ISBLANK(DATA!L992),"NO DATA",DATA!L992)))</f>
        <v/>
      </c>
      <c r="C991" s="93" t="str">
        <f t="shared" si="47"/>
        <v/>
      </c>
      <c r="D991" s="93" t="str">
        <f>IF($I$1&lt;&gt;"y", "", IF(C992="", "", IFERROR(LOOKUP(2,1/(COUNTIF($D$2:D990,mergednames)=0),mergednames), "")))</f>
        <v/>
      </c>
      <c r="E991" s="93" t="str">
        <f t="shared" si="46"/>
        <v/>
      </c>
      <c r="F991" s="93" t="str">
        <f>IF($I$1&lt;&gt;"y", "", IF(A992="", "", IFERROR(LOOKUP(2,1/(COUNTIF($F$2:F990,get_country)=0),get_country), "")))</f>
        <v/>
      </c>
      <c r="G991" s="93" t="str">
        <f t="shared" si="45"/>
        <v/>
      </c>
      <c r="H991" s="67" t="str">
        <f t="array" aca="1" ref="H991" ca="1">IF($I$1&lt;&gt;"y", "", IFERROR(INDEX(countrylistsize,MATCH(SMALL(NOT(countrylistsize="")*IF(ISNUMBER(countrylistsize),COUNTIF(countrylistsize,"&lt;="&amp;countrylistsize),COUNTIF(countrylistsize,"&lt;="&amp;countrylistsize)+SUM(ISNUMBER(countrylistsize))),ROWS(F$3:F991)+SUM(ISBLANK(countrylistsize))),NOT(countrylistsize="")*IF(ISNUMBER(countrylistsize),COUNTIF(countrylistsize,"&lt;="&amp;countrylistsize),COUNTIF(countrylistsize,"&lt;="&amp;countrylistsize)+SUM(ISNUMBER(countrylistsize))),0)), ""))</f>
        <v/>
      </c>
      <c r="I991" s="70"/>
      <c r="J991" s="67" t="str">
        <f t="array" aca="1" ref="J991" ca="1">IF($I$1&lt;&gt;"y", "", IFERROR(INDEX(admin1listsize,MATCH(SMALL(NOT(admin1listsize="")*IF(ISNUMBER(admin1listsize),COUNTIF(admin1listsize,"&lt;="&amp;admin1listsize),COUNTIF(admin1listsize,"&lt;="&amp;admin1listsize)+SUM(ISNUMBER(admin1listsize))),ROWS(D$3:D991)+SUM(ISBLANK(admin1listsize))),NOT(admin1listsize="")*IF(ISNUMBER(admin1listsize),COUNTIF(admin1listsize,"&lt;="&amp;admin1listsize),COUNTIF(admin1listsize,"&lt;="&amp;admin1listsize)+SUM(ISNUMBER(admin1listsize))),0)), ""))</f>
        <v/>
      </c>
      <c r="K991" s="71"/>
    </row>
    <row r="992" spans="1:11" s="1" customFormat="1" x14ac:dyDescent="0.25">
      <c r="A992" s="93" t="str">
        <f>IF($I$1&lt;&gt;"y", "", IF(ISBLANK(DATA!D993),"",IF(ISBLANK(DATA!K993),"NO DATA",DATA!K993)))</f>
        <v/>
      </c>
      <c r="B992" s="93" t="str">
        <f>IF($I$1&lt;&gt;"y", "",IF(ISBLANK(DATA!D993),"", IF(ISBLANK(DATA!L993),"NO DATA",DATA!L993)))</f>
        <v/>
      </c>
      <c r="C992" s="93" t="str">
        <f t="shared" si="47"/>
        <v/>
      </c>
      <c r="D992" s="93" t="str">
        <f>IF($I$1&lt;&gt;"y", "", IF(C993="", "", IFERROR(LOOKUP(2,1/(COUNTIF($D$2:D991,mergednames)=0),mergednames), "")))</f>
        <v/>
      </c>
      <c r="E992" s="93" t="str">
        <f t="shared" si="46"/>
        <v/>
      </c>
      <c r="F992" s="93" t="str">
        <f>IF($I$1&lt;&gt;"y", "", IF(A993="", "", IFERROR(LOOKUP(2,1/(COUNTIF($F$2:F991,get_country)=0),get_country), "")))</f>
        <v/>
      </c>
      <c r="G992" s="93" t="str">
        <f t="shared" si="45"/>
        <v/>
      </c>
      <c r="H992" s="67" t="str">
        <f t="array" aca="1" ref="H992" ca="1">IF($I$1&lt;&gt;"y", "", IFERROR(INDEX(countrylistsize,MATCH(SMALL(NOT(countrylistsize="")*IF(ISNUMBER(countrylistsize),COUNTIF(countrylistsize,"&lt;="&amp;countrylistsize),COUNTIF(countrylistsize,"&lt;="&amp;countrylistsize)+SUM(ISNUMBER(countrylistsize))),ROWS(F$3:F992)+SUM(ISBLANK(countrylistsize))),NOT(countrylistsize="")*IF(ISNUMBER(countrylistsize),COUNTIF(countrylistsize,"&lt;="&amp;countrylistsize),COUNTIF(countrylistsize,"&lt;="&amp;countrylistsize)+SUM(ISNUMBER(countrylistsize))),0)), ""))</f>
        <v/>
      </c>
      <c r="I992" s="70"/>
      <c r="J992" s="67" t="str">
        <f t="array" aca="1" ref="J992" ca="1">IF($I$1&lt;&gt;"y", "", IFERROR(INDEX(admin1listsize,MATCH(SMALL(NOT(admin1listsize="")*IF(ISNUMBER(admin1listsize),COUNTIF(admin1listsize,"&lt;="&amp;admin1listsize),COUNTIF(admin1listsize,"&lt;="&amp;admin1listsize)+SUM(ISNUMBER(admin1listsize))),ROWS(D$3:D992)+SUM(ISBLANK(admin1listsize))),NOT(admin1listsize="")*IF(ISNUMBER(admin1listsize),COUNTIF(admin1listsize,"&lt;="&amp;admin1listsize),COUNTIF(admin1listsize,"&lt;="&amp;admin1listsize)+SUM(ISNUMBER(admin1listsize))),0)), ""))</f>
        <v/>
      </c>
      <c r="K992" s="71"/>
    </row>
    <row r="993" spans="1:11" s="1" customFormat="1" x14ac:dyDescent="0.25">
      <c r="A993" s="93" t="str">
        <f>IF($I$1&lt;&gt;"y", "", IF(ISBLANK(DATA!D994),"",IF(ISBLANK(DATA!K994),"NO DATA",DATA!K994)))</f>
        <v/>
      </c>
      <c r="B993" s="93" t="str">
        <f>IF($I$1&lt;&gt;"y", "",IF(ISBLANK(DATA!D994),"", IF(ISBLANK(DATA!L994),"NO DATA",DATA!L994)))</f>
        <v/>
      </c>
      <c r="C993" s="93" t="str">
        <f t="shared" si="47"/>
        <v/>
      </c>
      <c r="D993" s="93" t="str">
        <f>IF($I$1&lt;&gt;"y", "", IF(C994="", "", IFERROR(LOOKUP(2,1/(COUNTIF($D$2:D992,mergednames)=0),mergednames), "")))</f>
        <v/>
      </c>
      <c r="E993" s="93" t="str">
        <f t="shared" si="46"/>
        <v/>
      </c>
      <c r="F993" s="93" t="str">
        <f>IF($I$1&lt;&gt;"y", "", IF(A994="", "", IFERROR(LOOKUP(2,1/(COUNTIF($F$2:F992,get_country)=0),get_country), "")))</f>
        <v/>
      </c>
      <c r="G993" s="93" t="str">
        <f t="shared" si="45"/>
        <v/>
      </c>
      <c r="H993" s="67" t="str">
        <f t="array" aca="1" ref="H993" ca="1">IF($I$1&lt;&gt;"y", "", IFERROR(INDEX(countrylistsize,MATCH(SMALL(NOT(countrylistsize="")*IF(ISNUMBER(countrylistsize),COUNTIF(countrylistsize,"&lt;="&amp;countrylistsize),COUNTIF(countrylistsize,"&lt;="&amp;countrylistsize)+SUM(ISNUMBER(countrylistsize))),ROWS(F$3:F993)+SUM(ISBLANK(countrylistsize))),NOT(countrylistsize="")*IF(ISNUMBER(countrylistsize),COUNTIF(countrylistsize,"&lt;="&amp;countrylistsize),COUNTIF(countrylistsize,"&lt;="&amp;countrylistsize)+SUM(ISNUMBER(countrylistsize))),0)), ""))</f>
        <v/>
      </c>
      <c r="I993" s="70"/>
      <c r="J993" s="67" t="str">
        <f t="array" aca="1" ref="J993" ca="1">IF($I$1&lt;&gt;"y", "", IFERROR(INDEX(admin1listsize,MATCH(SMALL(NOT(admin1listsize="")*IF(ISNUMBER(admin1listsize),COUNTIF(admin1listsize,"&lt;="&amp;admin1listsize),COUNTIF(admin1listsize,"&lt;="&amp;admin1listsize)+SUM(ISNUMBER(admin1listsize))),ROWS(D$3:D993)+SUM(ISBLANK(admin1listsize))),NOT(admin1listsize="")*IF(ISNUMBER(admin1listsize),COUNTIF(admin1listsize,"&lt;="&amp;admin1listsize),COUNTIF(admin1listsize,"&lt;="&amp;admin1listsize)+SUM(ISNUMBER(admin1listsize))),0)), ""))</f>
        <v/>
      </c>
      <c r="K993" s="71"/>
    </row>
    <row r="994" spans="1:11" s="1" customFormat="1" x14ac:dyDescent="0.25">
      <c r="A994" s="93" t="str">
        <f>IF($I$1&lt;&gt;"y", "", IF(ISBLANK(DATA!D995),"",IF(ISBLANK(DATA!K995),"NO DATA",DATA!K995)))</f>
        <v/>
      </c>
      <c r="B994" s="93" t="str">
        <f>IF($I$1&lt;&gt;"y", "",IF(ISBLANK(DATA!D995),"", IF(ISBLANK(DATA!L995),"NO DATA",DATA!L995)))</f>
        <v/>
      </c>
      <c r="C994" s="93" t="str">
        <f t="shared" si="47"/>
        <v/>
      </c>
      <c r="D994" s="93" t="str">
        <f>IF($I$1&lt;&gt;"y", "", IF(C995="", "", IFERROR(LOOKUP(2,1/(COUNTIF($D$2:D993,mergednames)=0),mergednames), "")))</f>
        <v/>
      </c>
      <c r="E994" s="93" t="str">
        <f t="shared" si="46"/>
        <v/>
      </c>
      <c r="F994" s="93" t="str">
        <f>IF($I$1&lt;&gt;"y", "", IF(A995="", "", IFERROR(LOOKUP(2,1/(COUNTIF($F$2:F993,get_country)=0),get_country), "")))</f>
        <v/>
      </c>
      <c r="G994" s="93" t="str">
        <f t="shared" si="45"/>
        <v/>
      </c>
      <c r="H994" s="67" t="str">
        <f t="array" aca="1" ref="H994" ca="1">IF($I$1&lt;&gt;"y", "", IFERROR(INDEX(countrylistsize,MATCH(SMALL(NOT(countrylistsize="")*IF(ISNUMBER(countrylistsize),COUNTIF(countrylistsize,"&lt;="&amp;countrylistsize),COUNTIF(countrylistsize,"&lt;="&amp;countrylistsize)+SUM(ISNUMBER(countrylistsize))),ROWS(F$3:F994)+SUM(ISBLANK(countrylistsize))),NOT(countrylistsize="")*IF(ISNUMBER(countrylistsize),COUNTIF(countrylistsize,"&lt;="&amp;countrylistsize),COUNTIF(countrylistsize,"&lt;="&amp;countrylistsize)+SUM(ISNUMBER(countrylistsize))),0)), ""))</f>
        <v/>
      </c>
      <c r="I994" s="70"/>
      <c r="J994" s="67" t="str">
        <f t="array" aca="1" ref="J994" ca="1">IF($I$1&lt;&gt;"y", "", IFERROR(INDEX(admin1listsize,MATCH(SMALL(NOT(admin1listsize="")*IF(ISNUMBER(admin1listsize),COUNTIF(admin1listsize,"&lt;="&amp;admin1listsize),COUNTIF(admin1listsize,"&lt;="&amp;admin1listsize)+SUM(ISNUMBER(admin1listsize))),ROWS(D$3:D994)+SUM(ISBLANK(admin1listsize))),NOT(admin1listsize="")*IF(ISNUMBER(admin1listsize),COUNTIF(admin1listsize,"&lt;="&amp;admin1listsize),COUNTIF(admin1listsize,"&lt;="&amp;admin1listsize)+SUM(ISNUMBER(admin1listsize))),0)), ""))</f>
        <v/>
      </c>
      <c r="K994" s="71"/>
    </row>
    <row r="995" spans="1:11" s="1" customFormat="1" x14ac:dyDescent="0.25">
      <c r="A995" s="93" t="str">
        <f>IF($I$1&lt;&gt;"y", "", IF(ISBLANK(DATA!D996),"",IF(ISBLANK(DATA!K996),"NO DATA",DATA!K996)))</f>
        <v/>
      </c>
      <c r="B995" s="93" t="str">
        <f>IF($I$1&lt;&gt;"y", "",IF(ISBLANK(DATA!D996),"", IF(ISBLANK(DATA!L996),"NO DATA",DATA!L996)))</f>
        <v/>
      </c>
      <c r="C995" s="93" t="str">
        <f t="shared" si="47"/>
        <v/>
      </c>
      <c r="D995" s="93" t="str">
        <f>IF($I$1&lt;&gt;"y", "", IF(C996="", "", IFERROR(LOOKUP(2,1/(COUNTIF($D$2:D994,mergednames)=0),mergednames), "")))</f>
        <v/>
      </c>
      <c r="E995" s="93" t="str">
        <f t="shared" si="46"/>
        <v/>
      </c>
      <c r="F995" s="93" t="str">
        <f>IF($I$1&lt;&gt;"y", "", IF(A996="", "", IFERROR(LOOKUP(2,1/(COUNTIF($F$2:F994,get_country)=0),get_country), "")))</f>
        <v/>
      </c>
      <c r="G995" s="93" t="str">
        <f t="shared" si="45"/>
        <v/>
      </c>
      <c r="H995" s="67" t="str">
        <f t="array" aca="1" ref="H995" ca="1">IF($I$1&lt;&gt;"y", "", IFERROR(INDEX(countrylistsize,MATCH(SMALL(NOT(countrylistsize="")*IF(ISNUMBER(countrylistsize),COUNTIF(countrylistsize,"&lt;="&amp;countrylistsize),COUNTIF(countrylistsize,"&lt;="&amp;countrylistsize)+SUM(ISNUMBER(countrylistsize))),ROWS(F$3:F995)+SUM(ISBLANK(countrylistsize))),NOT(countrylistsize="")*IF(ISNUMBER(countrylistsize),COUNTIF(countrylistsize,"&lt;="&amp;countrylistsize),COUNTIF(countrylistsize,"&lt;="&amp;countrylistsize)+SUM(ISNUMBER(countrylistsize))),0)), ""))</f>
        <v/>
      </c>
      <c r="I995" s="70"/>
      <c r="J995" s="67" t="str">
        <f t="array" aca="1" ref="J995" ca="1">IF($I$1&lt;&gt;"y", "", IFERROR(INDEX(admin1listsize,MATCH(SMALL(NOT(admin1listsize="")*IF(ISNUMBER(admin1listsize),COUNTIF(admin1listsize,"&lt;="&amp;admin1listsize),COUNTIF(admin1listsize,"&lt;="&amp;admin1listsize)+SUM(ISNUMBER(admin1listsize))),ROWS(D$3:D995)+SUM(ISBLANK(admin1listsize))),NOT(admin1listsize="")*IF(ISNUMBER(admin1listsize),COUNTIF(admin1listsize,"&lt;="&amp;admin1listsize),COUNTIF(admin1listsize,"&lt;="&amp;admin1listsize)+SUM(ISNUMBER(admin1listsize))),0)), ""))</f>
        <v/>
      </c>
      <c r="K995" s="71"/>
    </row>
    <row r="996" spans="1:11" s="1" customFormat="1" x14ac:dyDescent="0.25">
      <c r="A996" s="93" t="str">
        <f>IF($I$1&lt;&gt;"y", "", IF(ISBLANK(DATA!D997),"",IF(ISBLANK(DATA!K997),"NO DATA",DATA!K997)))</f>
        <v/>
      </c>
      <c r="B996" s="93" t="str">
        <f>IF($I$1&lt;&gt;"y", "",IF(ISBLANK(DATA!D997),"", IF(ISBLANK(DATA!L997),"NO DATA",DATA!L997)))</f>
        <v/>
      </c>
      <c r="C996" s="93" t="str">
        <f t="shared" si="47"/>
        <v/>
      </c>
      <c r="D996" s="93" t="str">
        <f>IF($I$1&lt;&gt;"y", "", IF(C997="", "", IFERROR(LOOKUP(2,1/(COUNTIF($D$2:D995,mergednames)=0),mergednames), "")))</f>
        <v/>
      </c>
      <c r="E996" s="93" t="str">
        <f t="shared" si="46"/>
        <v/>
      </c>
      <c r="F996" s="93" t="str">
        <f>IF($I$1&lt;&gt;"y", "", IF(A997="", "", IFERROR(LOOKUP(2,1/(COUNTIF($F$2:F995,get_country)=0),get_country), "")))</f>
        <v/>
      </c>
      <c r="G996" s="93" t="str">
        <f t="shared" si="45"/>
        <v/>
      </c>
      <c r="H996" s="67" t="str">
        <f t="array" aca="1" ref="H996" ca="1">IF($I$1&lt;&gt;"y", "", IFERROR(INDEX(countrylistsize,MATCH(SMALL(NOT(countrylistsize="")*IF(ISNUMBER(countrylistsize),COUNTIF(countrylistsize,"&lt;="&amp;countrylistsize),COUNTIF(countrylistsize,"&lt;="&amp;countrylistsize)+SUM(ISNUMBER(countrylistsize))),ROWS(F$3:F996)+SUM(ISBLANK(countrylistsize))),NOT(countrylistsize="")*IF(ISNUMBER(countrylistsize),COUNTIF(countrylistsize,"&lt;="&amp;countrylistsize),COUNTIF(countrylistsize,"&lt;="&amp;countrylistsize)+SUM(ISNUMBER(countrylistsize))),0)), ""))</f>
        <v/>
      </c>
      <c r="I996" s="70"/>
      <c r="J996" s="67" t="str">
        <f t="array" aca="1" ref="J996" ca="1">IF($I$1&lt;&gt;"y", "", IFERROR(INDEX(admin1listsize,MATCH(SMALL(NOT(admin1listsize="")*IF(ISNUMBER(admin1listsize),COUNTIF(admin1listsize,"&lt;="&amp;admin1listsize),COUNTIF(admin1listsize,"&lt;="&amp;admin1listsize)+SUM(ISNUMBER(admin1listsize))),ROWS(D$3:D996)+SUM(ISBLANK(admin1listsize))),NOT(admin1listsize="")*IF(ISNUMBER(admin1listsize),COUNTIF(admin1listsize,"&lt;="&amp;admin1listsize),COUNTIF(admin1listsize,"&lt;="&amp;admin1listsize)+SUM(ISNUMBER(admin1listsize))),0)), ""))</f>
        <v/>
      </c>
      <c r="K996" s="71"/>
    </row>
    <row r="997" spans="1:11" s="1" customFormat="1" x14ac:dyDescent="0.25">
      <c r="A997" s="93" t="str">
        <f>IF($I$1&lt;&gt;"y", "", IF(ISBLANK(DATA!D998),"",IF(ISBLANK(DATA!K998),"NO DATA",DATA!K998)))</f>
        <v/>
      </c>
      <c r="B997" s="93" t="str">
        <f>IF($I$1&lt;&gt;"y", "",IF(ISBLANK(DATA!D998),"", IF(ISBLANK(DATA!L998),"NO DATA",DATA!L998)))</f>
        <v/>
      </c>
      <c r="C997" s="93" t="str">
        <f t="shared" si="47"/>
        <v/>
      </c>
      <c r="D997" s="93" t="str">
        <f>IF($I$1&lt;&gt;"y", "", IF(C998="", "", IFERROR(LOOKUP(2,1/(COUNTIF($D$2:D996,mergednames)=0),mergednames), "")))</f>
        <v/>
      </c>
      <c r="E997" s="93" t="str">
        <f t="shared" si="46"/>
        <v/>
      </c>
      <c r="F997" s="93" t="str">
        <f>IF($I$1&lt;&gt;"y", "", IF(A998="", "", IFERROR(LOOKUP(2,1/(COUNTIF($F$2:F996,get_country)=0),get_country), "")))</f>
        <v/>
      </c>
      <c r="G997" s="93" t="str">
        <f t="shared" si="45"/>
        <v/>
      </c>
      <c r="H997" s="67" t="str">
        <f t="array" aca="1" ref="H997" ca="1">IF($I$1&lt;&gt;"y", "", IFERROR(INDEX(countrylistsize,MATCH(SMALL(NOT(countrylistsize="")*IF(ISNUMBER(countrylistsize),COUNTIF(countrylistsize,"&lt;="&amp;countrylistsize),COUNTIF(countrylistsize,"&lt;="&amp;countrylistsize)+SUM(ISNUMBER(countrylistsize))),ROWS(F$3:F997)+SUM(ISBLANK(countrylistsize))),NOT(countrylistsize="")*IF(ISNUMBER(countrylistsize),COUNTIF(countrylistsize,"&lt;="&amp;countrylistsize),COUNTIF(countrylistsize,"&lt;="&amp;countrylistsize)+SUM(ISNUMBER(countrylistsize))),0)), ""))</f>
        <v/>
      </c>
      <c r="I997" s="70"/>
      <c r="J997" s="67" t="str">
        <f t="array" aca="1" ref="J997" ca="1">IF($I$1&lt;&gt;"y", "", IFERROR(INDEX(admin1listsize,MATCH(SMALL(NOT(admin1listsize="")*IF(ISNUMBER(admin1listsize),COUNTIF(admin1listsize,"&lt;="&amp;admin1listsize),COUNTIF(admin1listsize,"&lt;="&amp;admin1listsize)+SUM(ISNUMBER(admin1listsize))),ROWS(D$3:D997)+SUM(ISBLANK(admin1listsize))),NOT(admin1listsize="")*IF(ISNUMBER(admin1listsize),COUNTIF(admin1listsize,"&lt;="&amp;admin1listsize),COUNTIF(admin1listsize,"&lt;="&amp;admin1listsize)+SUM(ISNUMBER(admin1listsize))),0)), ""))</f>
        <v/>
      </c>
      <c r="K997" s="71"/>
    </row>
    <row r="998" spans="1:11" s="1" customFormat="1" x14ac:dyDescent="0.25">
      <c r="A998" s="93" t="str">
        <f>IF($I$1&lt;&gt;"y", "", IF(ISBLANK(DATA!D999),"",IF(ISBLANK(DATA!K999),"NO DATA",DATA!K999)))</f>
        <v/>
      </c>
      <c r="B998" s="93" t="str">
        <f>IF($I$1&lt;&gt;"y", "",IF(ISBLANK(DATA!D999),"", IF(ISBLANK(DATA!L999),"NO DATA",DATA!L999)))</f>
        <v/>
      </c>
      <c r="C998" s="93" t="str">
        <f t="shared" si="47"/>
        <v/>
      </c>
      <c r="D998" s="93" t="str">
        <f>IF($I$1&lt;&gt;"y", "", IF(C999="", "", IFERROR(LOOKUP(2,1/(COUNTIF($D$2:D997,mergednames)=0),mergednames), "")))</f>
        <v/>
      </c>
      <c r="E998" s="93" t="str">
        <f t="shared" si="46"/>
        <v/>
      </c>
      <c r="F998" s="93" t="str">
        <f>IF($I$1&lt;&gt;"y", "", IF(A999="", "", IFERROR(LOOKUP(2,1/(COUNTIF($F$2:F997,get_country)=0),get_country), "")))</f>
        <v/>
      </c>
      <c r="G998" s="93" t="str">
        <f t="shared" si="45"/>
        <v/>
      </c>
      <c r="H998" s="67" t="str">
        <f t="array" aca="1" ref="H998" ca="1">IF($I$1&lt;&gt;"y", "", IFERROR(INDEX(countrylistsize,MATCH(SMALL(NOT(countrylistsize="")*IF(ISNUMBER(countrylistsize),COUNTIF(countrylistsize,"&lt;="&amp;countrylistsize),COUNTIF(countrylistsize,"&lt;="&amp;countrylistsize)+SUM(ISNUMBER(countrylistsize))),ROWS(F$3:F998)+SUM(ISBLANK(countrylistsize))),NOT(countrylistsize="")*IF(ISNUMBER(countrylistsize),COUNTIF(countrylistsize,"&lt;="&amp;countrylistsize),COUNTIF(countrylistsize,"&lt;="&amp;countrylistsize)+SUM(ISNUMBER(countrylistsize))),0)), ""))</f>
        <v/>
      </c>
      <c r="I998" s="70"/>
      <c r="J998" s="67" t="str">
        <f t="array" aca="1" ref="J998" ca="1">IF($I$1&lt;&gt;"y", "", IFERROR(INDEX(admin1listsize,MATCH(SMALL(NOT(admin1listsize="")*IF(ISNUMBER(admin1listsize),COUNTIF(admin1listsize,"&lt;="&amp;admin1listsize),COUNTIF(admin1listsize,"&lt;="&amp;admin1listsize)+SUM(ISNUMBER(admin1listsize))),ROWS(D$3:D998)+SUM(ISBLANK(admin1listsize))),NOT(admin1listsize="")*IF(ISNUMBER(admin1listsize),COUNTIF(admin1listsize,"&lt;="&amp;admin1listsize),COUNTIF(admin1listsize,"&lt;="&amp;admin1listsize)+SUM(ISNUMBER(admin1listsize))),0)), ""))</f>
        <v/>
      </c>
      <c r="K998" s="71"/>
    </row>
    <row r="999" spans="1:11" s="1" customFormat="1" x14ac:dyDescent="0.25">
      <c r="A999" s="93" t="str">
        <f>IF($I$1&lt;&gt;"y", "", IF(ISBLANK(DATA!D1000),"",IF(ISBLANK(DATA!K1000),"NO DATA",DATA!K1000)))</f>
        <v/>
      </c>
      <c r="B999" s="93" t="str">
        <f>IF($I$1&lt;&gt;"y", "",IF(ISBLANK(DATA!D1000),"", IF(ISBLANK(DATA!L1000),"NO DATA",DATA!L1000)))</f>
        <v/>
      </c>
      <c r="C999" s="93" t="str">
        <f t="shared" si="47"/>
        <v/>
      </c>
      <c r="D999" s="93" t="str">
        <f>IF($I$1&lt;&gt;"y", "", IF(C1000="", "", IFERROR(LOOKUP(2,1/(COUNTIF($D$2:D998,mergednames)=0),mergednames), "")))</f>
        <v/>
      </c>
      <c r="E999" s="93" t="str">
        <f t="shared" si="46"/>
        <v/>
      </c>
      <c r="F999" s="93" t="str">
        <f>IF($I$1&lt;&gt;"y", "", IF(A1000="", "", IFERROR(LOOKUP(2,1/(COUNTIF($F$2:F998,get_country)=0),get_country), "")))</f>
        <v/>
      </c>
      <c r="G999" s="93" t="str">
        <f t="shared" si="45"/>
        <v/>
      </c>
      <c r="H999" s="67" t="str">
        <f t="array" aca="1" ref="H999" ca="1">IF($I$1&lt;&gt;"y", "", IFERROR(INDEX(countrylistsize,MATCH(SMALL(NOT(countrylistsize="")*IF(ISNUMBER(countrylistsize),COUNTIF(countrylistsize,"&lt;="&amp;countrylistsize),COUNTIF(countrylistsize,"&lt;="&amp;countrylistsize)+SUM(ISNUMBER(countrylistsize))),ROWS(F$3:F999)+SUM(ISBLANK(countrylistsize))),NOT(countrylistsize="")*IF(ISNUMBER(countrylistsize),COUNTIF(countrylistsize,"&lt;="&amp;countrylistsize),COUNTIF(countrylistsize,"&lt;="&amp;countrylistsize)+SUM(ISNUMBER(countrylistsize))),0)), ""))</f>
        <v/>
      </c>
      <c r="I999" s="70"/>
      <c r="J999" s="67" t="str">
        <f t="array" aca="1" ref="J999" ca="1">IF($I$1&lt;&gt;"y", "", IFERROR(INDEX(admin1listsize,MATCH(SMALL(NOT(admin1listsize="")*IF(ISNUMBER(admin1listsize),COUNTIF(admin1listsize,"&lt;="&amp;admin1listsize),COUNTIF(admin1listsize,"&lt;="&amp;admin1listsize)+SUM(ISNUMBER(admin1listsize))),ROWS(D$3:D999)+SUM(ISBLANK(admin1listsize))),NOT(admin1listsize="")*IF(ISNUMBER(admin1listsize),COUNTIF(admin1listsize,"&lt;="&amp;admin1listsize),COUNTIF(admin1listsize,"&lt;="&amp;admin1listsize)+SUM(ISNUMBER(admin1listsize))),0)), ""))</f>
        <v/>
      </c>
      <c r="K999" s="71"/>
    </row>
    <row r="1000" spans="1:11" s="1" customFormat="1" x14ac:dyDescent="0.25">
      <c r="A1000" s="93" t="str">
        <f>IF($I$1&lt;&gt;"y", "", IF(ISBLANK(DATA!D1001),"",IF(ISBLANK(DATA!K1001),"NO DATA",DATA!K1001)))</f>
        <v/>
      </c>
      <c r="B1000" s="93" t="str">
        <f>IF($I$1&lt;&gt;"y", "",IF(ISBLANK(DATA!D1001),"", IF(ISBLANK(DATA!L1001),"NO DATA",DATA!L1001)))</f>
        <v/>
      </c>
      <c r="C1000" s="93" t="str">
        <f t="shared" si="47"/>
        <v/>
      </c>
      <c r="D1000" s="93" t="str">
        <f>IF($I$1&lt;&gt;"y", "", IF(C1001="", "", IFERROR(LOOKUP(2,1/(COUNTIF($D$2:D999,mergednames)=0),mergednames), "")))</f>
        <v/>
      </c>
      <c r="E1000" s="93" t="str">
        <f t="shared" si="46"/>
        <v/>
      </c>
      <c r="F1000" s="93" t="str">
        <f>IF($I$1&lt;&gt;"y", "", IF(A1001="", "", IFERROR(LOOKUP(2,1/(COUNTIF($F$2:F999,get_country)=0),get_country), "")))</f>
        <v/>
      </c>
      <c r="G1000" s="93" t="str">
        <f t="shared" si="45"/>
        <v/>
      </c>
      <c r="H1000" s="67" t="str">
        <f t="array" aca="1" ref="H1000" ca="1">IF($I$1&lt;&gt;"y", "", IFERROR(INDEX(countrylistsize,MATCH(SMALL(NOT(countrylistsize="")*IF(ISNUMBER(countrylistsize),COUNTIF(countrylistsize,"&lt;="&amp;countrylistsize),COUNTIF(countrylistsize,"&lt;="&amp;countrylistsize)+SUM(ISNUMBER(countrylistsize))),ROWS(F$3:F1000)+SUM(ISBLANK(countrylistsize))),NOT(countrylistsize="")*IF(ISNUMBER(countrylistsize),COUNTIF(countrylistsize,"&lt;="&amp;countrylistsize),COUNTIF(countrylistsize,"&lt;="&amp;countrylistsize)+SUM(ISNUMBER(countrylistsize))),0)), ""))</f>
        <v/>
      </c>
      <c r="I1000" s="70"/>
      <c r="J1000" s="67" t="str">
        <f t="array" aca="1" ref="J1000" ca="1">IF($I$1&lt;&gt;"y", "", IFERROR(INDEX(admin1listsize,MATCH(SMALL(NOT(admin1listsize="")*IF(ISNUMBER(admin1listsize),COUNTIF(admin1listsize,"&lt;="&amp;admin1listsize),COUNTIF(admin1listsize,"&lt;="&amp;admin1listsize)+SUM(ISNUMBER(admin1listsize))),ROWS(D$3:D1000)+SUM(ISBLANK(admin1listsize))),NOT(admin1listsize="")*IF(ISNUMBER(admin1listsize),COUNTIF(admin1listsize,"&lt;="&amp;admin1listsize),COUNTIF(admin1listsize,"&lt;="&amp;admin1listsize)+SUM(ISNUMBER(admin1listsize))),0)), ""))</f>
        <v/>
      </c>
      <c r="K1000" s="71"/>
    </row>
    <row r="1001" spans="1:11" s="1" customFormat="1" x14ac:dyDescent="0.25">
      <c r="A1001" s="93" t="str">
        <f>IF($I$1&lt;&gt;"y", "", IF(ISBLANK(DATA!D1002),"",IF(ISBLANK(DATA!K1002),"NO DATA",DATA!K1002)))</f>
        <v/>
      </c>
      <c r="B1001" s="93" t="str">
        <f>IF($I$1&lt;&gt;"y", "",IF(ISBLANK(DATA!D1002),"", IF(ISBLANK(DATA!L1002),"NO DATA",DATA!L1002)))</f>
        <v/>
      </c>
      <c r="C1001" s="93" t="str">
        <f t="shared" si="47"/>
        <v/>
      </c>
      <c r="D1001" s="93" t="str">
        <f>IF($I$1&lt;&gt;"y", "", IF(C1002="", "", IFERROR(LOOKUP(2,1/(COUNTIF($D$2:D1000,mergednames)=0),mergednames), "")))</f>
        <v/>
      </c>
      <c r="E1001" s="93" t="str">
        <f t="shared" si="46"/>
        <v/>
      </c>
      <c r="F1001" s="93" t="str">
        <f>IF($I$1&lt;&gt;"y", "", IF(A1002="", "", IFERROR(LOOKUP(2,1/(COUNTIF($F$2:F1000,get_country)=0),get_country), "")))</f>
        <v/>
      </c>
      <c r="G1001" s="93" t="str">
        <f t="shared" si="45"/>
        <v/>
      </c>
      <c r="H1001" s="67" t="str">
        <f t="array" aca="1" ref="H1001" ca="1">IF($I$1&lt;&gt;"y", "", IFERROR(INDEX(countrylistsize,MATCH(SMALL(NOT(countrylistsize="")*IF(ISNUMBER(countrylistsize),COUNTIF(countrylistsize,"&lt;="&amp;countrylistsize),COUNTIF(countrylistsize,"&lt;="&amp;countrylistsize)+SUM(ISNUMBER(countrylistsize))),ROWS(F$3:F1001)+SUM(ISBLANK(countrylistsize))),NOT(countrylistsize="")*IF(ISNUMBER(countrylistsize),COUNTIF(countrylistsize,"&lt;="&amp;countrylistsize),COUNTIF(countrylistsize,"&lt;="&amp;countrylistsize)+SUM(ISNUMBER(countrylistsize))),0)), ""))</f>
        <v/>
      </c>
      <c r="I1001" s="70"/>
      <c r="J1001" s="67" t="str">
        <f t="array" aca="1" ref="J1001" ca="1">IF($I$1&lt;&gt;"y", "", IFERROR(INDEX(admin1listsize,MATCH(SMALL(NOT(admin1listsize="")*IF(ISNUMBER(admin1listsize),COUNTIF(admin1listsize,"&lt;="&amp;admin1listsize),COUNTIF(admin1listsize,"&lt;="&amp;admin1listsize)+SUM(ISNUMBER(admin1listsize))),ROWS(D$3:D1001)+SUM(ISBLANK(admin1listsize))),NOT(admin1listsize="")*IF(ISNUMBER(admin1listsize),COUNTIF(admin1listsize,"&lt;="&amp;admin1listsize),COUNTIF(admin1listsize,"&lt;="&amp;admin1listsize)+SUM(ISNUMBER(admin1listsize))),0)), ""))</f>
        <v/>
      </c>
      <c r="K1001" s="71"/>
    </row>
    <row r="1002" spans="1:11" s="1" customFormat="1" x14ac:dyDescent="0.25">
      <c r="A1002" s="93" t="str">
        <f>IF($I$1&lt;&gt;"y", "", IF(ISBLANK(DATA!D1003),"",IF(ISBLANK(DATA!K1003),"NO DATA",DATA!K1003)))</f>
        <v/>
      </c>
      <c r="B1002" s="93" t="str">
        <f>IF($I$1&lt;&gt;"y", "",IF(ISBLANK(DATA!D1003),"", IF(ISBLANK(DATA!L1003),"NO DATA",DATA!L1003)))</f>
        <v/>
      </c>
      <c r="C1002" s="93" t="str">
        <f t="shared" si="47"/>
        <v/>
      </c>
      <c r="D1002" s="93" t="str">
        <f>IF($I$1&lt;&gt;"y", "", IF(C1003="", "", IFERROR(LOOKUP(2,1/(COUNTIF($D$2:D1001,mergednames)=0),mergednames), "")))</f>
        <v/>
      </c>
      <c r="E1002" s="93" t="str">
        <f t="shared" si="46"/>
        <v/>
      </c>
      <c r="F1002" s="93" t="str">
        <f>IF($I$1&lt;&gt;"y", "", IF(A1003="", "", IFERROR(LOOKUP(2,1/(COUNTIF($F$2:F1001,get_country)=0),get_country), "")))</f>
        <v/>
      </c>
      <c r="G1002" s="93" t="str">
        <f t="shared" si="45"/>
        <v/>
      </c>
      <c r="H1002" s="67" t="str">
        <f t="array" aca="1" ref="H1002" ca="1">IF($I$1&lt;&gt;"y", "", IFERROR(INDEX(countrylistsize,MATCH(SMALL(NOT(countrylistsize="")*IF(ISNUMBER(countrylistsize),COUNTIF(countrylistsize,"&lt;="&amp;countrylistsize),COUNTIF(countrylistsize,"&lt;="&amp;countrylistsize)+SUM(ISNUMBER(countrylistsize))),ROWS(F$3:F1002)+SUM(ISBLANK(countrylistsize))),NOT(countrylistsize="")*IF(ISNUMBER(countrylistsize),COUNTIF(countrylistsize,"&lt;="&amp;countrylistsize),COUNTIF(countrylistsize,"&lt;="&amp;countrylistsize)+SUM(ISNUMBER(countrylistsize))),0)), ""))</f>
        <v/>
      </c>
      <c r="I1002" s="70"/>
      <c r="J1002" s="67" t="str">
        <f t="array" aca="1" ref="J1002" ca="1">IF($I$1&lt;&gt;"y", "", IFERROR(INDEX(admin1listsize,MATCH(SMALL(NOT(admin1listsize="")*IF(ISNUMBER(admin1listsize),COUNTIF(admin1listsize,"&lt;="&amp;admin1listsize),COUNTIF(admin1listsize,"&lt;="&amp;admin1listsize)+SUM(ISNUMBER(admin1listsize))),ROWS(D$3:D1002)+SUM(ISBLANK(admin1listsize))),NOT(admin1listsize="")*IF(ISNUMBER(admin1listsize),COUNTIF(admin1listsize,"&lt;="&amp;admin1listsize),COUNTIF(admin1listsize,"&lt;="&amp;admin1listsize)+SUM(ISNUMBER(admin1listsize))),0)), ""))</f>
        <v/>
      </c>
      <c r="K1002" s="71"/>
    </row>
    <row r="1003" spans="1:11" s="1" customFormat="1" x14ac:dyDescent="0.25">
      <c r="A1003" s="93" t="str">
        <f>IF($I$1&lt;&gt;"y", "", IF(ISBLANK(DATA!D1004),"",IF(ISBLANK(DATA!K1004),"NO DATA",DATA!K1004)))</f>
        <v/>
      </c>
      <c r="B1003" s="93" t="str">
        <f>IF($I$1&lt;&gt;"y", "",IF(ISBLANK(DATA!D1004),"", IF(ISBLANK(DATA!L1004),"NO DATA",DATA!L1004)))</f>
        <v/>
      </c>
      <c r="C1003" s="93" t="str">
        <f t="shared" si="47"/>
        <v/>
      </c>
      <c r="D1003" s="93" t="str">
        <f>IF($I$1&lt;&gt;"y", "", IF(C1004="", "", IFERROR(LOOKUP(2,1/(COUNTIF($D$2:D1002,mergednames)=0),mergednames), "")))</f>
        <v/>
      </c>
      <c r="E1003" s="93" t="str">
        <f t="shared" si="46"/>
        <v/>
      </c>
      <c r="F1003" s="93" t="str">
        <f>IF($I$1&lt;&gt;"y", "", IF(A1004="", "", IFERROR(LOOKUP(2,1/(COUNTIF($F$2:F1002,get_country)=0),get_country), "")))</f>
        <v/>
      </c>
      <c r="G1003" s="93" t="str">
        <f t="shared" si="45"/>
        <v/>
      </c>
      <c r="H1003" s="67" t="str">
        <f t="array" aca="1" ref="H1003" ca="1">IF($I$1&lt;&gt;"y", "", IFERROR(INDEX(countrylistsize,MATCH(SMALL(NOT(countrylistsize="")*IF(ISNUMBER(countrylistsize),COUNTIF(countrylistsize,"&lt;="&amp;countrylistsize),COUNTIF(countrylistsize,"&lt;="&amp;countrylistsize)+SUM(ISNUMBER(countrylistsize))),ROWS(F$3:F1003)+SUM(ISBLANK(countrylistsize))),NOT(countrylistsize="")*IF(ISNUMBER(countrylistsize),COUNTIF(countrylistsize,"&lt;="&amp;countrylistsize),COUNTIF(countrylistsize,"&lt;="&amp;countrylistsize)+SUM(ISNUMBER(countrylistsize))),0)), ""))</f>
        <v/>
      </c>
      <c r="I1003" s="70"/>
      <c r="J1003" s="67" t="str">
        <f t="array" aca="1" ref="J1003" ca="1">IF($I$1&lt;&gt;"y", "", IFERROR(INDEX(admin1listsize,MATCH(SMALL(NOT(admin1listsize="")*IF(ISNUMBER(admin1listsize),COUNTIF(admin1listsize,"&lt;="&amp;admin1listsize),COUNTIF(admin1listsize,"&lt;="&amp;admin1listsize)+SUM(ISNUMBER(admin1listsize))),ROWS(D$3:D1003)+SUM(ISBLANK(admin1listsize))),NOT(admin1listsize="")*IF(ISNUMBER(admin1listsize),COUNTIF(admin1listsize,"&lt;="&amp;admin1listsize),COUNTIF(admin1listsize,"&lt;="&amp;admin1listsize)+SUM(ISNUMBER(admin1listsize))),0)), ""))</f>
        <v/>
      </c>
      <c r="K1003" s="71"/>
    </row>
    <row r="1004" spans="1:11" s="1" customFormat="1" x14ac:dyDescent="0.25">
      <c r="A1004" s="93" t="str">
        <f>IF($I$1&lt;&gt;"y", "", IF(ISBLANK(DATA!D1005),"",IF(ISBLANK(DATA!K1005),"NO DATA",DATA!K1005)))</f>
        <v/>
      </c>
      <c r="B1004" s="93" t="str">
        <f>IF($I$1&lt;&gt;"y", "",IF(ISBLANK(DATA!D1005),"", IF(ISBLANK(DATA!L1005),"NO DATA",DATA!L1005)))</f>
        <v/>
      </c>
      <c r="C1004" s="93" t="str">
        <f t="shared" si="47"/>
        <v/>
      </c>
      <c r="D1004" s="93" t="str">
        <f>IF($I$1&lt;&gt;"y", "", IF(C1005="", "", IFERROR(LOOKUP(2,1/(COUNTIF($D$2:D1003,mergednames)=0),mergednames), "")))</f>
        <v/>
      </c>
      <c r="E1004" s="93" t="str">
        <f t="shared" si="46"/>
        <v/>
      </c>
      <c r="F1004" s="93" t="str">
        <f>IF($I$1&lt;&gt;"y", "", IF(A1005="", "", IFERROR(LOOKUP(2,1/(COUNTIF($F$2:F1003,get_country)=0),get_country), "")))</f>
        <v/>
      </c>
      <c r="G1004" s="93" t="str">
        <f t="shared" si="45"/>
        <v/>
      </c>
      <c r="H1004" s="67" t="str">
        <f t="array" aca="1" ref="H1004" ca="1">IF($I$1&lt;&gt;"y", "", IFERROR(INDEX(countrylistsize,MATCH(SMALL(NOT(countrylistsize="")*IF(ISNUMBER(countrylistsize),COUNTIF(countrylistsize,"&lt;="&amp;countrylistsize),COUNTIF(countrylistsize,"&lt;="&amp;countrylistsize)+SUM(ISNUMBER(countrylistsize))),ROWS(F$3:F1004)+SUM(ISBLANK(countrylistsize))),NOT(countrylistsize="")*IF(ISNUMBER(countrylistsize),COUNTIF(countrylistsize,"&lt;="&amp;countrylistsize),COUNTIF(countrylistsize,"&lt;="&amp;countrylistsize)+SUM(ISNUMBER(countrylistsize))),0)), ""))</f>
        <v/>
      </c>
      <c r="I1004" s="70"/>
      <c r="J1004" s="67" t="str">
        <f t="array" aca="1" ref="J1004" ca="1">IF($I$1&lt;&gt;"y", "", IFERROR(INDEX(admin1listsize,MATCH(SMALL(NOT(admin1listsize="")*IF(ISNUMBER(admin1listsize),COUNTIF(admin1listsize,"&lt;="&amp;admin1listsize),COUNTIF(admin1listsize,"&lt;="&amp;admin1listsize)+SUM(ISNUMBER(admin1listsize))),ROWS(D$3:D1004)+SUM(ISBLANK(admin1listsize))),NOT(admin1listsize="")*IF(ISNUMBER(admin1listsize),COUNTIF(admin1listsize,"&lt;="&amp;admin1listsize),COUNTIF(admin1listsize,"&lt;="&amp;admin1listsize)+SUM(ISNUMBER(admin1listsize))),0)), ""))</f>
        <v/>
      </c>
      <c r="K1004" s="71"/>
    </row>
    <row r="1005" spans="1:11" s="1" customFormat="1" x14ac:dyDescent="0.25">
      <c r="A1005" s="93" t="str">
        <f>IF($I$1&lt;&gt;"y", "", IF(ISBLANK(DATA!D1006),"",IF(ISBLANK(DATA!K1006),"NO DATA",DATA!K1006)))</f>
        <v/>
      </c>
      <c r="B1005" s="93" t="str">
        <f>IF($I$1&lt;&gt;"y", "",IF(ISBLANK(DATA!D1006),"", IF(ISBLANK(DATA!L1006),"NO DATA",DATA!L1006)))</f>
        <v/>
      </c>
      <c r="C1005" s="93" t="str">
        <f t="shared" si="47"/>
        <v/>
      </c>
      <c r="D1005" s="93" t="str">
        <f>IF($I$1&lt;&gt;"y", "", IF(C1006="", "", IFERROR(LOOKUP(2,1/(COUNTIF($D$2:D1004,mergednames)=0),mergednames), "")))</f>
        <v/>
      </c>
      <c r="E1005" s="93" t="str">
        <f t="shared" si="46"/>
        <v/>
      </c>
      <c r="F1005" s="93" t="str">
        <f>IF($I$1&lt;&gt;"y", "", IF(A1006="", "", IFERROR(LOOKUP(2,1/(COUNTIF($F$2:F1004,get_country)=0),get_country), "")))</f>
        <v/>
      </c>
      <c r="G1005" s="93" t="str">
        <f t="shared" si="45"/>
        <v/>
      </c>
      <c r="H1005" s="67" t="str">
        <f t="array" aca="1" ref="H1005" ca="1">IF($I$1&lt;&gt;"y", "", IFERROR(INDEX(countrylistsize,MATCH(SMALL(NOT(countrylistsize="")*IF(ISNUMBER(countrylistsize),COUNTIF(countrylistsize,"&lt;="&amp;countrylistsize),COUNTIF(countrylistsize,"&lt;="&amp;countrylistsize)+SUM(ISNUMBER(countrylistsize))),ROWS(F$3:F1005)+SUM(ISBLANK(countrylistsize))),NOT(countrylistsize="")*IF(ISNUMBER(countrylistsize),COUNTIF(countrylistsize,"&lt;="&amp;countrylistsize),COUNTIF(countrylistsize,"&lt;="&amp;countrylistsize)+SUM(ISNUMBER(countrylistsize))),0)), ""))</f>
        <v/>
      </c>
      <c r="I1005" s="70"/>
      <c r="J1005" s="67" t="str">
        <f t="array" aca="1" ref="J1005" ca="1">IF($I$1&lt;&gt;"y", "", IFERROR(INDEX(admin1listsize,MATCH(SMALL(NOT(admin1listsize="")*IF(ISNUMBER(admin1listsize),COUNTIF(admin1listsize,"&lt;="&amp;admin1listsize),COUNTIF(admin1listsize,"&lt;="&amp;admin1listsize)+SUM(ISNUMBER(admin1listsize))),ROWS(D$3:D1005)+SUM(ISBLANK(admin1listsize))),NOT(admin1listsize="")*IF(ISNUMBER(admin1listsize),COUNTIF(admin1listsize,"&lt;="&amp;admin1listsize),COUNTIF(admin1listsize,"&lt;="&amp;admin1listsize)+SUM(ISNUMBER(admin1listsize))),0)), ""))</f>
        <v/>
      </c>
      <c r="K1005" s="71"/>
    </row>
    <row r="1006" spans="1:11" s="1" customFormat="1" x14ac:dyDescent="0.25">
      <c r="A1006" s="93" t="str">
        <f>IF($I$1&lt;&gt;"y", "", IF(ISBLANK(DATA!D1007),"",IF(ISBLANK(DATA!K1007),"NO DATA",DATA!K1007)))</f>
        <v/>
      </c>
      <c r="B1006" s="93" t="str">
        <f>IF($I$1&lt;&gt;"y", "",IF(ISBLANK(DATA!D1007),"", IF(ISBLANK(DATA!L1007),"NO DATA",DATA!L1007)))</f>
        <v/>
      </c>
      <c r="C1006" s="93" t="str">
        <f t="shared" si="47"/>
        <v/>
      </c>
      <c r="D1006" s="93" t="str">
        <f>IF($I$1&lt;&gt;"y", "", IF(C1007="", "", IFERROR(LOOKUP(2,1/(COUNTIF($D$2:D1005,mergednames)=0),mergednames), "")))</f>
        <v/>
      </c>
      <c r="E1006" s="93" t="str">
        <f t="shared" si="46"/>
        <v/>
      </c>
      <c r="F1006" s="93" t="str">
        <f>IF($I$1&lt;&gt;"y", "", IF(A1007="", "", IFERROR(LOOKUP(2,1/(COUNTIF($F$2:F1005,get_country)=0),get_country), "")))</f>
        <v/>
      </c>
      <c r="G1006" s="93" t="str">
        <f t="shared" si="45"/>
        <v/>
      </c>
      <c r="H1006" s="67" t="str">
        <f t="array" aca="1" ref="H1006" ca="1">IF($I$1&lt;&gt;"y", "", IFERROR(INDEX(countrylistsize,MATCH(SMALL(NOT(countrylistsize="")*IF(ISNUMBER(countrylistsize),COUNTIF(countrylistsize,"&lt;="&amp;countrylistsize),COUNTIF(countrylistsize,"&lt;="&amp;countrylistsize)+SUM(ISNUMBER(countrylistsize))),ROWS(F$3:F1006)+SUM(ISBLANK(countrylistsize))),NOT(countrylistsize="")*IF(ISNUMBER(countrylistsize),COUNTIF(countrylistsize,"&lt;="&amp;countrylistsize),COUNTIF(countrylistsize,"&lt;="&amp;countrylistsize)+SUM(ISNUMBER(countrylistsize))),0)), ""))</f>
        <v/>
      </c>
      <c r="I1006" s="70"/>
      <c r="J1006" s="67" t="str">
        <f t="array" aca="1" ref="J1006" ca="1">IF($I$1&lt;&gt;"y", "", IFERROR(INDEX(admin1listsize,MATCH(SMALL(NOT(admin1listsize="")*IF(ISNUMBER(admin1listsize),COUNTIF(admin1listsize,"&lt;="&amp;admin1listsize),COUNTIF(admin1listsize,"&lt;="&amp;admin1listsize)+SUM(ISNUMBER(admin1listsize))),ROWS(D$3:D1006)+SUM(ISBLANK(admin1listsize))),NOT(admin1listsize="")*IF(ISNUMBER(admin1listsize),COUNTIF(admin1listsize,"&lt;="&amp;admin1listsize),COUNTIF(admin1listsize,"&lt;="&amp;admin1listsize)+SUM(ISNUMBER(admin1listsize))),0)), ""))</f>
        <v/>
      </c>
      <c r="K1006" s="71"/>
    </row>
    <row r="1007" spans="1:11" s="1" customFormat="1" x14ac:dyDescent="0.25">
      <c r="A1007" s="93" t="str">
        <f>IF($I$1&lt;&gt;"y", "", IF(ISBLANK(DATA!D1008),"",IF(ISBLANK(DATA!K1008),"NO DATA",DATA!K1008)))</f>
        <v/>
      </c>
      <c r="B1007" s="93" t="str">
        <f>IF($I$1&lt;&gt;"y", "",IF(ISBLANK(DATA!D1008),"", IF(ISBLANK(DATA!L1008),"NO DATA",DATA!L1008)))</f>
        <v/>
      </c>
      <c r="C1007" s="93" t="str">
        <f t="shared" si="47"/>
        <v/>
      </c>
      <c r="D1007" s="93" t="str">
        <f>IF($I$1&lt;&gt;"y", "", IF(C1008="", "", IFERROR(LOOKUP(2,1/(COUNTIF($D$2:D1006,mergednames)=0),mergednames), "")))</f>
        <v/>
      </c>
      <c r="E1007" s="93" t="str">
        <f t="shared" si="46"/>
        <v/>
      </c>
      <c r="F1007" s="93" t="str">
        <f>IF($I$1&lt;&gt;"y", "", IF(A1008="", "", IFERROR(LOOKUP(2,1/(COUNTIF($F$2:F1006,get_country)=0),get_country), "")))</f>
        <v/>
      </c>
      <c r="G1007" s="93" t="str">
        <f t="shared" si="45"/>
        <v/>
      </c>
      <c r="H1007" s="67" t="str">
        <f t="array" aca="1" ref="H1007" ca="1">IF($I$1&lt;&gt;"y", "", IFERROR(INDEX(countrylistsize,MATCH(SMALL(NOT(countrylistsize="")*IF(ISNUMBER(countrylistsize),COUNTIF(countrylistsize,"&lt;="&amp;countrylistsize),COUNTIF(countrylistsize,"&lt;="&amp;countrylistsize)+SUM(ISNUMBER(countrylistsize))),ROWS(F$3:F1007)+SUM(ISBLANK(countrylistsize))),NOT(countrylistsize="")*IF(ISNUMBER(countrylistsize),COUNTIF(countrylistsize,"&lt;="&amp;countrylistsize),COUNTIF(countrylistsize,"&lt;="&amp;countrylistsize)+SUM(ISNUMBER(countrylistsize))),0)), ""))</f>
        <v/>
      </c>
      <c r="I1007" s="70"/>
      <c r="J1007" s="67" t="str">
        <f t="array" aca="1" ref="J1007" ca="1">IF($I$1&lt;&gt;"y", "", IFERROR(INDEX(admin1listsize,MATCH(SMALL(NOT(admin1listsize="")*IF(ISNUMBER(admin1listsize),COUNTIF(admin1listsize,"&lt;="&amp;admin1listsize),COUNTIF(admin1listsize,"&lt;="&amp;admin1listsize)+SUM(ISNUMBER(admin1listsize))),ROWS(D$3:D1007)+SUM(ISBLANK(admin1listsize))),NOT(admin1listsize="")*IF(ISNUMBER(admin1listsize),COUNTIF(admin1listsize,"&lt;="&amp;admin1listsize),COUNTIF(admin1listsize,"&lt;="&amp;admin1listsize)+SUM(ISNUMBER(admin1listsize))),0)), ""))</f>
        <v/>
      </c>
      <c r="K1007" s="71"/>
    </row>
    <row r="1008" spans="1:11" s="1" customFormat="1" x14ac:dyDescent="0.25">
      <c r="A1008" s="93" t="str">
        <f>IF($I$1&lt;&gt;"y", "", IF(ISBLANK(DATA!D1009),"",IF(ISBLANK(DATA!K1009),"NO DATA",DATA!K1009)))</f>
        <v/>
      </c>
      <c r="B1008" s="93" t="str">
        <f>IF($I$1&lt;&gt;"y", "",IF(ISBLANK(DATA!D1009),"", IF(ISBLANK(DATA!L1009),"NO DATA",DATA!L1009)))</f>
        <v/>
      </c>
      <c r="C1008" s="93" t="str">
        <f t="shared" si="47"/>
        <v/>
      </c>
      <c r="D1008" s="93" t="str">
        <f>IF($I$1&lt;&gt;"y", "", IF(C1009="", "", IFERROR(LOOKUP(2,1/(COUNTIF($D$2:D1007,mergednames)=0),mergednames), "")))</f>
        <v/>
      </c>
      <c r="E1008" s="93" t="str">
        <f t="shared" si="46"/>
        <v/>
      </c>
      <c r="F1008" s="93" t="str">
        <f>IF($I$1&lt;&gt;"y", "", IF(A1009="", "", IFERROR(LOOKUP(2,1/(COUNTIF($F$2:F1007,get_country)=0),get_country), "")))</f>
        <v/>
      </c>
      <c r="G1008" s="93" t="str">
        <f t="shared" si="45"/>
        <v/>
      </c>
      <c r="H1008" s="67" t="str">
        <f t="array" aca="1" ref="H1008" ca="1">IF($I$1&lt;&gt;"y", "", IFERROR(INDEX(countrylistsize,MATCH(SMALL(NOT(countrylistsize="")*IF(ISNUMBER(countrylistsize),COUNTIF(countrylistsize,"&lt;="&amp;countrylistsize),COUNTIF(countrylistsize,"&lt;="&amp;countrylistsize)+SUM(ISNUMBER(countrylistsize))),ROWS(F$3:F1008)+SUM(ISBLANK(countrylistsize))),NOT(countrylistsize="")*IF(ISNUMBER(countrylistsize),COUNTIF(countrylistsize,"&lt;="&amp;countrylistsize),COUNTIF(countrylistsize,"&lt;="&amp;countrylistsize)+SUM(ISNUMBER(countrylistsize))),0)), ""))</f>
        <v/>
      </c>
      <c r="I1008" s="70"/>
      <c r="J1008" s="67" t="str">
        <f t="array" aca="1" ref="J1008" ca="1">IF($I$1&lt;&gt;"y", "", IFERROR(INDEX(admin1listsize,MATCH(SMALL(NOT(admin1listsize="")*IF(ISNUMBER(admin1listsize),COUNTIF(admin1listsize,"&lt;="&amp;admin1listsize),COUNTIF(admin1listsize,"&lt;="&amp;admin1listsize)+SUM(ISNUMBER(admin1listsize))),ROWS(D$3:D1008)+SUM(ISBLANK(admin1listsize))),NOT(admin1listsize="")*IF(ISNUMBER(admin1listsize),COUNTIF(admin1listsize,"&lt;="&amp;admin1listsize),COUNTIF(admin1listsize,"&lt;="&amp;admin1listsize)+SUM(ISNUMBER(admin1listsize))),0)), ""))</f>
        <v/>
      </c>
      <c r="K1008" s="71"/>
    </row>
    <row r="1009" spans="1:11" s="1" customFormat="1" x14ac:dyDescent="0.25">
      <c r="A1009" s="93" t="str">
        <f>IF($I$1&lt;&gt;"y", "", IF(ISBLANK(DATA!D1010),"",IF(ISBLANK(DATA!K1010),"NO DATA",DATA!K1010)))</f>
        <v/>
      </c>
      <c r="B1009" s="93" t="str">
        <f>IF($I$1&lt;&gt;"y", "",IF(ISBLANK(DATA!D1010),"", IF(ISBLANK(DATA!L1010),"NO DATA",DATA!L1010)))</f>
        <v/>
      </c>
      <c r="C1009" s="93" t="str">
        <f t="shared" si="47"/>
        <v/>
      </c>
      <c r="D1009" s="93" t="str">
        <f>IF($I$1&lt;&gt;"y", "", IF(C1010="", "", IFERROR(LOOKUP(2,1/(COUNTIF($D$2:D1008,mergednames)=0),mergednames), "")))</f>
        <v/>
      </c>
      <c r="E1009" s="93" t="str">
        <f t="shared" si="46"/>
        <v/>
      </c>
      <c r="F1009" s="93" t="str">
        <f>IF($I$1&lt;&gt;"y", "", IF(A1010="", "", IFERROR(LOOKUP(2,1/(COUNTIF($F$2:F1008,get_country)=0),get_country), "")))</f>
        <v/>
      </c>
      <c r="G1009" s="93" t="str">
        <f t="shared" si="45"/>
        <v/>
      </c>
      <c r="H1009" s="67" t="str">
        <f t="array" aca="1" ref="H1009" ca="1">IF($I$1&lt;&gt;"y", "", IFERROR(INDEX(countrylistsize,MATCH(SMALL(NOT(countrylistsize="")*IF(ISNUMBER(countrylistsize),COUNTIF(countrylistsize,"&lt;="&amp;countrylistsize),COUNTIF(countrylistsize,"&lt;="&amp;countrylistsize)+SUM(ISNUMBER(countrylistsize))),ROWS(F$3:F1009)+SUM(ISBLANK(countrylistsize))),NOT(countrylistsize="")*IF(ISNUMBER(countrylistsize),COUNTIF(countrylistsize,"&lt;="&amp;countrylistsize),COUNTIF(countrylistsize,"&lt;="&amp;countrylistsize)+SUM(ISNUMBER(countrylistsize))),0)), ""))</f>
        <v/>
      </c>
      <c r="I1009" s="70"/>
      <c r="J1009" s="67" t="str">
        <f t="array" aca="1" ref="J1009" ca="1">IF($I$1&lt;&gt;"y", "", IFERROR(INDEX(admin1listsize,MATCH(SMALL(NOT(admin1listsize="")*IF(ISNUMBER(admin1listsize),COUNTIF(admin1listsize,"&lt;="&amp;admin1listsize),COUNTIF(admin1listsize,"&lt;="&amp;admin1listsize)+SUM(ISNUMBER(admin1listsize))),ROWS(D$3:D1009)+SUM(ISBLANK(admin1listsize))),NOT(admin1listsize="")*IF(ISNUMBER(admin1listsize),COUNTIF(admin1listsize,"&lt;="&amp;admin1listsize),COUNTIF(admin1listsize,"&lt;="&amp;admin1listsize)+SUM(ISNUMBER(admin1listsize))),0)), ""))</f>
        <v/>
      </c>
      <c r="K1009" s="71"/>
    </row>
    <row r="1010" spans="1:11" s="1" customFormat="1" x14ac:dyDescent="0.25">
      <c r="A1010" s="93" t="str">
        <f>IF($I$1&lt;&gt;"y", "", IF(ISBLANK(DATA!D1011),"",IF(ISBLANK(DATA!K1011),"NO DATA",DATA!K1011)))</f>
        <v/>
      </c>
      <c r="B1010" s="93" t="str">
        <f>IF($I$1&lt;&gt;"y", "",IF(ISBLANK(DATA!D1011),"", IF(ISBLANK(DATA!L1011),"NO DATA",DATA!L1011)))</f>
        <v/>
      </c>
      <c r="C1010" s="93" t="str">
        <f t="shared" si="47"/>
        <v/>
      </c>
      <c r="D1010" s="93" t="str">
        <f>IF($I$1&lt;&gt;"y", "", IF(C1011="", "", IFERROR(LOOKUP(2,1/(COUNTIF($D$2:D1009,mergednames)=0),mergednames), "")))</f>
        <v/>
      </c>
      <c r="E1010" s="93" t="str">
        <f t="shared" si="46"/>
        <v/>
      </c>
      <c r="F1010" s="93" t="str">
        <f>IF($I$1&lt;&gt;"y", "", IF(A1011="", "", IFERROR(LOOKUP(2,1/(COUNTIF($F$2:F1009,get_country)=0),get_country), "")))</f>
        <v/>
      </c>
      <c r="G1010" s="93" t="str">
        <f t="shared" si="45"/>
        <v/>
      </c>
      <c r="H1010" s="67" t="str">
        <f t="array" aca="1" ref="H1010" ca="1">IF($I$1&lt;&gt;"y", "", IFERROR(INDEX(countrylistsize,MATCH(SMALL(NOT(countrylistsize="")*IF(ISNUMBER(countrylistsize),COUNTIF(countrylistsize,"&lt;="&amp;countrylistsize),COUNTIF(countrylistsize,"&lt;="&amp;countrylistsize)+SUM(ISNUMBER(countrylistsize))),ROWS(F$3:F1010)+SUM(ISBLANK(countrylistsize))),NOT(countrylistsize="")*IF(ISNUMBER(countrylistsize),COUNTIF(countrylistsize,"&lt;="&amp;countrylistsize),COUNTIF(countrylistsize,"&lt;="&amp;countrylistsize)+SUM(ISNUMBER(countrylistsize))),0)), ""))</f>
        <v/>
      </c>
      <c r="I1010" s="70"/>
      <c r="J1010" s="67" t="str">
        <f t="array" aca="1" ref="J1010" ca="1">IF($I$1&lt;&gt;"y", "", IFERROR(INDEX(admin1listsize,MATCH(SMALL(NOT(admin1listsize="")*IF(ISNUMBER(admin1listsize),COUNTIF(admin1listsize,"&lt;="&amp;admin1listsize),COUNTIF(admin1listsize,"&lt;="&amp;admin1listsize)+SUM(ISNUMBER(admin1listsize))),ROWS(D$3:D1010)+SUM(ISBLANK(admin1listsize))),NOT(admin1listsize="")*IF(ISNUMBER(admin1listsize),COUNTIF(admin1listsize,"&lt;="&amp;admin1listsize),COUNTIF(admin1listsize,"&lt;="&amp;admin1listsize)+SUM(ISNUMBER(admin1listsize))),0)), ""))</f>
        <v/>
      </c>
      <c r="K1010" s="71"/>
    </row>
    <row r="1011" spans="1:11" s="1" customFormat="1" x14ac:dyDescent="0.25">
      <c r="A1011" s="93" t="str">
        <f>IF($I$1&lt;&gt;"y", "", IF(ISBLANK(DATA!D1012),"",IF(ISBLANK(DATA!K1012),"NO DATA",DATA!K1012)))</f>
        <v/>
      </c>
      <c r="B1011" s="93" t="str">
        <f>IF($I$1&lt;&gt;"y", "",IF(ISBLANK(DATA!D1012),"", IF(ISBLANK(DATA!L1012),"NO DATA",DATA!L1012)))</f>
        <v/>
      </c>
      <c r="C1011" s="93" t="str">
        <f t="shared" si="47"/>
        <v/>
      </c>
      <c r="D1011" s="93" t="str">
        <f>IF($I$1&lt;&gt;"y", "", IF(C1012="", "", IFERROR(LOOKUP(2,1/(COUNTIF($D$2:D1010,mergednames)=0),mergednames), "")))</f>
        <v/>
      </c>
      <c r="E1011" s="93" t="str">
        <f t="shared" si="46"/>
        <v/>
      </c>
      <c r="F1011" s="93" t="str">
        <f>IF($I$1&lt;&gt;"y", "", IF(A1012="", "", IFERROR(LOOKUP(2,1/(COUNTIF($F$2:F1010,get_country)=0),get_country), "")))</f>
        <v/>
      </c>
      <c r="G1011" s="93" t="str">
        <f t="shared" si="45"/>
        <v/>
      </c>
      <c r="H1011" s="67" t="str">
        <f t="array" aca="1" ref="H1011" ca="1">IF($I$1&lt;&gt;"y", "", IFERROR(INDEX(countrylistsize,MATCH(SMALL(NOT(countrylistsize="")*IF(ISNUMBER(countrylistsize),COUNTIF(countrylistsize,"&lt;="&amp;countrylistsize),COUNTIF(countrylistsize,"&lt;="&amp;countrylistsize)+SUM(ISNUMBER(countrylistsize))),ROWS(F$3:F1011)+SUM(ISBLANK(countrylistsize))),NOT(countrylistsize="")*IF(ISNUMBER(countrylistsize),COUNTIF(countrylistsize,"&lt;="&amp;countrylistsize),COUNTIF(countrylistsize,"&lt;="&amp;countrylistsize)+SUM(ISNUMBER(countrylistsize))),0)), ""))</f>
        <v/>
      </c>
      <c r="I1011" s="70"/>
      <c r="J1011" s="67" t="str">
        <f t="array" aca="1" ref="J1011" ca="1">IF($I$1&lt;&gt;"y", "", IFERROR(INDEX(admin1listsize,MATCH(SMALL(NOT(admin1listsize="")*IF(ISNUMBER(admin1listsize),COUNTIF(admin1listsize,"&lt;="&amp;admin1listsize),COUNTIF(admin1listsize,"&lt;="&amp;admin1listsize)+SUM(ISNUMBER(admin1listsize))),ROWS(D$3:D1011)+SUM(ISBLANK(admin1listsize))),NOT(admin1listsize="")*IF(ISNUMBER(admin1listsize),COUNTIF(admin1listsize,"&lt;="&amp;admin1listsize),COUNTIF(admin1listsize,"&lt;="&amp;admin1listsize)+SUM(ISNUMBER(admin1listsize))),0)), ""))</f>
        <v/>
      </c>
      <c r="K1011" s="71"/>
    </row>
    <row r="1012" spans="1:11" s="1" customFormat="1" x14ac:dyDescent="0.25">
      <c r="A1012" s="93" t="str">
        <f>IF($I$1&lt;&gt;"y", "", IF(ISBLANK(DATA!D1013),"",IF(ISBLANK(DATA!K1013),"NO DATA",DATA!K1013)))</f>
        <v/>
      </c>
      <c r="B1012" s="93" t="str">
        <f>IF($I$1&lt;&gt;"y", "",IF(ISBLANK(DATA!D1013),"", IF(ISBLANK(DATA!L1013),"NO DATA",DATA!L1013)))</f>
        <v/>
      </c>
      <c r="C1012" s="93" t="str">
        <f t="shared" si="47"/>
        <v/>
      </c>
      <c r="D1012" s="93" t="str">
        <f>IF($I$1&lt;&gt;"y", "", IF(C1013="", "", IFERROR(LOOKUP(2,1/(COUNTIF($D$2:D1011,mergednames)=0),mergednames), "")))</f>
        <v/>
      </c>
      <c r="E1012" s="93" t="str">
        <f t="shared" si="46"/>
        <v/>
      </c>
      <c r="F1012" s="93" t="str">
        <f>IF($I$1&lt;&gt;"y", "", IF(A1013="", "", IFERROR(LOOKUP(2,1/(COUNTIF($F$2:F1011,get_country)=0),get_country), "")))</f>
        <v/>
      </c>
      <c r="G1012" s="93" t="str">
        <f t="shared" si="45"/>
        <v/>
      </c>
      <c r="H1012" s="67" t="str">
        <f t="array" aca="1" ref="H1012" ca="1">IF($I$1&lt;&gt;"y", "", IFERROR(INDEX(countrylistsize,MATCH(SMALL(NOT(countrylistsize="")*IF(ISNUMBER(countrylistsize),COUNTIF(countrylistsize,"&lt;="&amp;countrylistsize),COUNTIF(countrylistsize,"&lt;="&amp;countrylistsize)+SUM(ISNUMBER(countrylistsize))),ROWS(F$3:F1012)+SUM(ISBLANK(countrylistsize))),NOT(countrylistsize="")*IF(ISNUMBER(countrylistsize),COUNTIF(countrylistsize,"&lt;="&amp;countrylistsize),COUNTIF(countrylistsize,"&lt;="&amp;countrylistsize)+SUM(ISNUMBER(countrylistsize))),0)), ""))</f>
        <v/>
      </c>
      <c r="I1012" s="70"/>
      <c r="J1012" s="67" t="str">
        <f t="array" aca="1" ref="J1012" ca="1">IF($I$1&lt;&gt;"y", "", IFERROR(INDEX(admin1listsize,MATCH(SMALL(NOT(admin1listsize="")*IF(ISNUMBER(admin1listsize),COUNTIF(admin1listsize,"&lt;="&amp;admin1listsize),COUNTIF(admin1listsize,"&lt;="&amp;admin1listsize)+SUM(ISNUMBER(admin1listsize))),ROWS(D$3:D1012)+SUM(ISBLANK(admin1listsize))),NOT(admin1listsize="")*IF(ISNUMBER(admin1listsize),COUNTIF(admin1listsize,"&lt;="&amp;admin1listsize),COUNTIF(admin1listsize,"&lt;="&amp;admin1listsize)+SUM(ISNUMBER(admin1listsize))),0)), ""))</f>
        <v/>
      </c>
      <c r="K1012" s="71"/>
    </row>
    <row r="1013" spans="1:11" s="1" customFormat="1" x14ac:dyDescent="0.25">
      <c r="A1013" s="93" t="str">
        <f>IF($I$1&lt;&gt;"y", "", IF(ISBLANK(DATA!D1014),"",IF(ISBLANK(DATA!K1014),"NO DATA",DATA!K1014)))</f>
        <v/>
      </c>
      <c r="B1013" s="93" t="str">
        <f>IF($I$1&lt;&gt;"y", "",IF(ISBLANK(DATA!D1014),"", IF(ISBLANK(DATA!L1014),"NO DATA",DATA!L1014)))</f>
        <v/>
      </c>
      <c r="C1013" s="93" t="str">
        <f t="shared" si="47"/>
        <v/>
      </c>
      <c r="D1013" s="93" t="str">
        <f>IF($I$1&lt;&gt;"y", "", IF(C1014="", "", IFERROR(LOOKUP(2,1/(COUNTIF($D$2:D1012,mergednames)=0),mergednames), "")))</f>
        <v/>
      </c>
      <c r="E1013" s="93" t="str">
        <f t="shared" si="46"/>
        <v/>
      </c>
      <c r="F1013" s="93" t="str">
        <f>IF($I$1&lt;&gt;"y", "", IF(A1014="", "", IFERROR(LOOKUP(2,1/(COUNTIF($F$2:F1012,get_country)=0),get_country), "")))</f>
        <v/>
      </c>
      <c r="G1013" s="93" t="str">
        <f t="shared" si="45"/>
        <v/>
      </c>
      <c r="H1013" s="67" t="str">
        <f t="array" aca="1" ref="H1013" ca="1">IF($I$1&lt;&gt;"y", "", IFERROR(INDEX(countrylistsize,MATCH(SMALL(NOT(countrylistsize="")*IF(ISNUMBER(countrylistsize),COUNTIF(countrylistsize,"&lt;="&amp;countrylistsize),COUNTIF(countrylistsize,"&lt;="&amp;countrylistsize)+SUM(ISNUMBER(countrylistsize))),ROWS(F$3:F1013)+SUM(ISBLANK(countrylistsize))),NOT(countrylistsize="")*IF(ISNUMBER(countrylistsize),COUNTIF(countrylistsize,"&lt;="&amp;countrylistsize),COUNTIF(countrylistsize,"&lt;="&amp;countrylistsize)+SUM(ISNUMBER(countrylistsize))),0)), ""))</f>
        <v/>
      </c>
      <c r="I1013" s="70"/>
      <c r="J1013" s="67" t="str">
        <f t="array" aca="1" ref="J1013" ca="1">IF($I$1&lt;&gt;"y", "", IFERROR(INDEX(admin1listsize,MATCH(SMALL(NOT(admin1listsize="")*IF(ISNUMBER(admin1listsize),COUNTIF(admin1listsize,"&lt;="&amp;admin1listsize),COUNTIF(admin1listsize,"&lt;="&amp;admin1listsize)+SUM(ISNUMBER(admin1listsize))),ROWS(D$3:D1013)+SUM(ISBLANK(admin1listsize))),NOT(admin1listsize="")*IF(ISNUMBER(admin1listsize),COUNTIF(admin1listsize,"&lt;="&amp;admin1listsize),COUNTIF(admin1listsize,"&lt;="&amp;admin1listsize)+SUM(ISNUMBER(admin1listsize))),0)), ""))</f>
        <v/>
      </c>
      <c r="K1013" s="71"/>
    </row>
    <row r="1014" spans="1:11" s="1" customFormat="1" x14ac:dyDescent="0.25">
      <c r="A1014" s="93" t="str">
        <f>IF($I$1&lt;&gt;"y", "", IF(ISBLANK(DATA!D1015),"",IF(ISBLANK(DATA!K1015),"NO DATA",DATA!K1015)))</f>
        <v/>
      </c>
      <c r="B1014" s="93" t="str">
        <f>IF($I$1&lt;&gt;"y", "",IF(ISBLANK(DATA!D1015),"", IF(ISBLANK(DATA!L1015),"NO DATA",DATA!L1015)))</f>
        <v/>
      </c>
      <c r="C1014" s="93" t="str">
        <f t="shared" si="47"/>
        <v/>
      </c>
      <c r="D1014" s="93" t="str">
        <f>IF($I$1&lt;&gt;"y", "", IF(C1015="", "", IFERROR(LOOKUP(2,1/(COUNTIF($D$2:D1013,mergednames)=0),mergednames), "")))</f>
        <v/>
      </c>
      <c r="E1014" s="93" t="str">
        <f t="shared" si="46"/>
        <v/>
      </c>
      <c r="F1014" s="93" t="str">
        <f>IF($I$1&lt;&gt;"y", "", IF(A1015="", "", IFERROR(LOOKUP(2,1/(COUNTIF($F$2:F1013,get_country)=0),get_country), "")))</f>
        <v/>
      </c>
      <c r="G1014" s="93" t="str">
        <f t="shared" si="45"/>
        <v/>
      </c>
      <c r="H1014" s="67" t="str">
        <f t="array" aca="1" ref="H1014" ca="1">IF($I$1&lt;&gt;"y", "", IFERROR(INDEX(countrylistsize,MATCH(SMALL(NOT(countrylistsize="")*IF(ISNUMBER(countrylistsize),COUNTIF(countrylistsize,"&lt;="&amp;countrylistsize),COUNTIF(countrylistsize,"&lt;="&amp;countrylistsize)+SUM(ISNUMBER(countrylistsize))),ROWS(F$3:F1014)+SUM(ISBLANK(countrylistsize))),NOT(countrylistsize="")*IF(ISNUMBER(countrylistsize),COUNTIF(countrylistsize,"&lt;="&amp;countrylistsize),COUNTIF(countrylistsize,"&lt;="&amp;countrylistsize)+SUM(ISNUMBER(countrylistsize))),0)), ""))</f>
        <v/>
      </c>
      <c r="I1014" s="70"/>
      <c r="J1014" s="67" t="str">
        <f t="array" aca="1" ref="J1014" ca="1">IF($I$1&lt;&gt;"y", "", IFERROR(INDEX(admin1listsize,MATCH(SMALL(NOT(admin1listsize="")*IF(ISNUMBER(admin1listsize),COUNTIF(admin1listsize,"&lt;="&amp;admin1listsize),COUNTIF(admin1listsize,"&lt;="&amp;admin1listsize)+SUM(ISNUMBER(admin1listsize))),ROWS(D$3:D1014)+SUM(ISBLANK(admin1listsize))),NOT(admin1listsize="")*IF(ISNUMBER(admin1listsize),COUNTIF(admin1listsize,"&lt;="&amp;admin1listsize),COUNTIF(admin1listsize,"&lt;="&amp;admin1listsize)+SUM(ISNUMBER(admin1listsize))),0)), ""))</f>
        <v/>
      </c>
      <c r="K1014" s="71"/>
    </row>
    <row r="1015" spans="1:11" s="1" customFormat="1" x14ac:dyDescent="0.25">
      <c r="A1015" s="93" t="str">
        <f>IF($I$1&lt;&gt;"y", "", IF(ISBLANK(DATA!D1016),"",IF(ISBLANK(DATA!K1016),"NO DATA",DATA!K1016)))</f>
        <v/>
      </c>
      <c r="B1015" s="93" t="str">
        <f>IF($I$1&lt;&gt;"y", "",IF(ISBLANK(DATA!D1016),"", IF(ISBLANK(DATA!L1016),"NO DATA",DATA!L1016)))</f>
        <v/>
      </c>
      <c r="C1015" s="93" t="str">
        <f t="shared" si="47"/>
        <v/>
      </c>
      <c r="D1015" s="93" t="str">
        <f>IF($I$1&lt;&gt;"y", "", IF(C1016="", "", IFERROR(LOOKUP(2,1/(COUNTIF($D$2:D1014,mergednames)=0),mergednames), "")))</f>
        <v/>
      </c>
      <c r="E1015" s="93" t="str">
        <f t="shared" si="46"/>
        <v/>
      </c>
      <c r="F1015" s="93" t="str">
        <f>IF($I$1&lt;&gt;"y", "", IF(A1016="", "", IFERROR(LOOKUP(2,1/(COUNTIF($F$2:F1014,get_country)=0),get_country), "")))</f>
        <v/>
      </c>
      <c r="G1015" s="93" t="str">
        <f t="shared" si="45"/>
        <v/>
      </c>
      <c r="H1015" s="67" t="str">
        <f t="array" aca="1" ref="H1015" ca="1">IF($I$1&lt;&gt;"y", "", IFERROR(INDEX(countrylistsize,MATCH(SMALL(NOT(countrylistsize="")*IF(ISNUMBER(countrylistsize),COUNTIF(countrylistsize,"&lt;="&amp;countrylistsize),COUNTIF(countrylistsize,"&lt;="&amp;countrylistsize)+SUM(ISNUMBER(countrylistsize))),ROWS(F$3:F1015)+SUM(ISBLANK(countrylistsize))),NOT(countrylistsize="")*IF(ISNUMBER(countrylistsize),COUNTIF(countrylistsize,"&lt;="&amp;countrylistsize),COUNTIF(countrylistsize,"&lt;="&amp;countrylistsize)+SUM(ISNUMBER(countrylistsize))),0)), ""))</f>
        <v/>
      </c>
      <c r="I1015" s="70"/>
      <c r="J1015" s="67" t="str">
        <f t="array" aca="1" ref="J1015" ca="1">IF($I$1&lt;&gt;"y", "", IFERROR(INDEX(admin1listsize,MATCH(SMALL(NOT(admin1listsize="")*IF(ISNUMBER(admin1listsize),COUNTIF(admin1listsize,"&lt;="&amp;admin1listsize),COUNTIF(admin1listsize,"&lt;="&amp;admin1listsize)+SUM(ISNUMBER(admin1listsize))),ROWS(D$3:D1015)+SUM(ISBLANK(admin1listsize))),NOT(admin1listsize="")*IF(ISNUMBER(admin1listsize),COUNTIF(admin1listsize,"&lt;="&amp;admin1listsize),COUNTIF(admin1listsize,"&lt;="&amp;admin1listsize)+SUM(ISNUMBER(admin1listsize))),0)), ""))</f>
        <v/>
      </c>
      <c r="K1015" s="71"/>
    </row>
    <row r="1016" spans="1:11" s="1" customFormat="1" x14ac:dyDescent="0.25">
      <c r="A1016" s="93" t="str">
        <f>IF($I$1&lt;&gt;"y", "", IF(ISBLANK(DATA!D1017),"",IF(ISBLANK(DATA!K1017),"NO DATA",DATA!K1017)))</f>
        <v/>
      </c>
      <c r="B1016" s="93" t="str">
        <f>IF($I$1&lt;&gt;"y", "",IF(ISBLANK(DATA!D1017),"", IF(ISBLANK(DATA!L1017),"NO DATA",DATA!L1017)))</f>
        <v/>
      </c>
      <c r="C1016" s="93" t="str">
        <f t="shared" si="47"/>
        <v/>
      </c>
      <c r="D1016" s="93" t="str">
        <f>IF($I$1&lt;&gt;"y", "", IF(C1017="", "", IFERROR(LOOKUP(2,1/(COUNTIF($D$2:D1015,mergednames)=0),mergednames), "")))</f>
        <v/>
      </c>
      <c r="E1016" s="93" t="str">
        <f t="shared" si="46"/>
        <v/>
      </c>
      <c r="F1016" s="93" t="str">
        <f>IF($I$1&lt;&gt;"y", "", IF(A1017="", "", IFERROR(LOOKUP(2,1/(COUNTIF($F$2:F1015,get_country)=0),get_country), "")))</f>
        <v/>
      </c>
      <c r="G1016" s="93" t="str">
        <f t="shared" si="45"/>
        <v/>
      </c>
      <c r="H1016" s="67" t="str">
        <f t="array" aca="1" ref="H1016" ca="1">IF($I$1&lt;&gt;"y", "", IFERROR(INDEX(countrylistsize,MATCH(SMALL(NOT(countrylistsize="")*IF(ISNUMBER(countrylistsize),COUNTIF(countrylistsize,"&lt;="&amp;countrylistsize),COUNTIF(countrylistsize,"&lt;="&amp;countrylistsize)+SUM(ISNUMBER(countrylistsize))),ROWS(F$3:F1016)+SUM(ISBLANK(countrylistsize))),NOT(countrylistsize="")*IF(ISNUMBER(countrylistsize),COUNTIF(countrylistsize,"&lt;="&amp;countrylistsize),COUNTIF(countrylistsize,"&lt;="&amp;countrylistsize)+SUM(ISNUMBER(countrylistsize))),0)), ""))</f>
        <v/>
      </c>
      <c r="I1016" s="70"/>
      <c r="J1016" s="67" t="str">
        <f t="array" aca="1" ref="J1016" ca="1">IF($I$1&lt;&gt;"y", "", IFERROR(INDEX(admin1listsize,MATCH(SMALL(NOT(admin1listsize="")*IF(ISNUMBER(admin1listsize),COUNTIF(admin1listsize,"&lt;="&amp;admin1listsize),COUNTIF(admin1listsize,"&lt;="&amp;admin1listsize)+SUM(ISNUMBER(admin1listsize))),ROWS(D$3:D1016)+SUM(ISBLANK(admin1listsize))),NOT(admin1listsize="")*IF(ISNUMBER(admin1listsize),COUNTIF(admin1listsize,"&lt;="&amp;admin1listsize),COUNTIF(admin1listsize,"&lt;="&amp;admin1listsize)+SUM(ISNUMBER(admin1listsize))),0)), ""))</f>
        <v/>
      </c>
      <c r="K1016" s="71"/>
    </row>
    <row r="1017" spans="1:11" s="1" customFormat="1" x14ac:dyDescent="0.25">
      <c r="A1017" s="93" t="str">
        <f>IF($I$1&lt;&gt;"y", "", IF(ISBLANK(DATA!D1018),"",IF(ISBLANK(DATA!K1018),"NO DATA",DATA!K1018)))</f>
        <v/>
      </c>
      <c r="B1017" s="93" t="str">
        <f>IF($I$1&lt;&gt;"y", "",IF(ISBLANK(DATA!D1018),"", IF(ISBLANK(DATA!L1018),"NO DATA",DATA!L1018)))</f>
        <v/>
      </c>
      <c r="C1017" s="93" t="str">
        <f t="shared" si="47"/>
        <v/>
      </c>
      <c r="D1017" s="93" t="str">
        <f>IF($I$1&lt;&gt;"y", "", IF(C1018="", "", IFERROR(LOOKUP(2,1/(COUNTIF($D$2:D1016,mergednames)=0),mergednames), "")))</f>
        <v/>
      </c>
      <c r="E1017" s="93" t="str">
        <f t="shared" si="46"/>
        <v/>
      </c>
      <c r="F1017" s="93" t="str">
        <f>IF($I$1&lt;&gt;"y", "", IF(A1018="", "", IFERROR(LOOKUP(2,1/(COUNTIF($F$2:F1016,get_country)=0),get_country), "")))</f>
        <v/>
      </c>
      <c r="G1017" s="93" t="str">
        <f t="shared" si="45"/>
        <v/>
      </c>
      <c r="H1017" s="67" t="str">
        <f t="array" aca="1" ref="H1017" ca="1">IF($I$1&lt;&gt;"y", "", IFERROR(INDEX(countrylistsize,MATCH(SMALL(NOT(countrylistsize="")*IF(ISNUMBER(countrylistsize),COUNTIF(countrylistsize,"&lt;="&amp;countrylistsize),COUNTIF(countrylistsize,"&lt;="&amp;countrylistsize)+SUM(ISNUMBER(countrylistsize))),ROWS(F$3:F1017)+SUM(ISBLANK(countrylistsize))),NOT(countrylistsize="")*IF(ISNUMBER(countrylistsize),COUNTIF(countrylistsize,"&lt;="&amp;countrylistsize),COUNTIF(countrylistsize,"&lt;="&amp;countrylistsize)+SUM(ISNUMBER(countrylistsize))),0)), ""))</f>
        <v/>
      </c>
      <c r="I1017" s="70"/>
      <c r="J1017" s="67" t="str">
        <f t="array" aca="1" ref="J1017" ca="1">IF($I$1&lt;&gt;"y", "", IFERROR(INDEX(admin1listsize,MATCH(SMALL(NOT(admin1listsize="")*IF(ISNUMBER(admin1listsize),COUNTIF(admin1listsize,"&lt;="&amp;admin1listsize),COUNTIF(admin1listsize,"&lt;="&amp;admin1listsize)+SUM(ISNUMBER(admin1listsize))),ROWS(D$3:D1017)+SUM(ISBLANK(admin1listsize))),NOT(admin1listsize="")*IF(ISNUMBER(admin1listsize),COUNTIF(admin1listsize,"&lt;="&amp;admin1listsize),COUNTIF(admin1listsize,"&lt;="&amp;admin1listsize)+SUM(ISNUMBER(admin1listsize))),0)), ""))</f>
        <v/>
      </c>
      <c r="K1017" s="71"/>
    </row>
    <row r="1018" spans="1:11" s="1" customFormat="1" x14ac:dyDescent="0.25">
      <c r="A1018" s="93" t="str">
        <f>IF($I$1&lt;&gt;"y", "", IF(ISBLANK(DATA!D1019),"",IF(ISBLANK(DATA!K1019),"NO DATA",DATA!K1019)))</f>
        <v/>
      </c>
      <c r="B1018" s="93" t="str">
        <f>IF($I$1&lt;&gt;"y", "",IF(ISBLANK(DATA!D1019),"", IF(ISBLANK(DATA!L1019),"NO DATA",DATA!L1019)))</f>
        <v/>
      </c>
      <c r="C1018" s="93" t="str">
        <f t="shared" si="47"/>
        <v/>
      </c>
      <c r="D1018" s="93" t="str">
        <f>IF($I$1&lt;&gt;"y", "", IF(C1019="", "", IFERROR(LOOKUP(2,1/(COUNTIF($D$2:D1017,mergednames)=0),mergednames), "")))</f>
        <v/>
      </c>
      <c r="E1018" s="93" t="str">
        <f t="shared" si="46"/>
        <v/>
      </c>
      <c r="F1018" s="93" t="str">
        <f>IF($I$1&lt;&gt;"y", "", IF(A1019="", "", IFERROR(LOOKUP(2,1/(COUNTIF($F$2:F1017,get_country)=0),get_country), "")))</f>
        <v/>
      </c>
      <c r="G1018" s="93" t="str">
        <f t="shared" si="45"/>
        <v/>
      </c>
      <c r="H1018" s="67" t="str">
        <f t="array" aca="1" ref="H1018" ca="1">IF($I$1&lt;&gt;"y", "", IFERROR(INDEX(countrylistsize,MATCH(SMALL(NOT(countrylistsize="")*IF(ISNUMBER(countrylistsize),COUNTIF(countrylistsize,"&lt;="&amp;countrylistsize),COUNTIF(countrylistsize,"&lt;="&amp;countrylistsize)+SUM(ISNUMBER(countrylistsize))),ROWS(F$3:F1018)+SUM(ISBLANK(countrylistsize))),NOT(countrylistsize="")*IF(ISNUMBER(countrylistsize),COUNTIF(countrylistsize,"&lt;="&amp;countrylistsize),COUNTIF(countrylistsize,"&lt;="&amp;countrylistsize)+SUM(ISNUMBER(countrylistsize))),0)), ""))</f>
        <v/>
      </c>
      <c r="I1018" s="70"/>
      <c r="J1018" s="67" t="str">
        <f t="array" aca="1" ref="J1018" ca="1">IF($I$1&lt;&gt;"y", "", IFERROR(INDEX(admin1listsize,MATCH(SMALL(NOT(admin1listsize="")*IF(ISNUMBER(admin1listsize),COUNTIF(admin1listsize,"&lt;="&amp;admin1listsize),COUNTIF(admin1listsize,"&lt;="&amp;admin1listsize)+SUM(ISNUMBER(admin1listsize))),ROWS(D$3:D1018)+SUM(ISBLANK(admin1listsize))),NOT(admin1listsize="")*IF(ISNUMBER(admin1listsize),COUNTIF(admin1listsize,"&lt;="&amp;admin1listsize),COUNTIF(admin1listsize,"&lt;="&amp;admin1listsize)+SUM(ISNUMBER(admin1listsize))),0)), ""))</f>
        <v/>
      </c>
      <c r="K1018" s="71"/>
    </row>
    <row r="1019" spans="1:11" s="1" customFormat="1" x14ac:dyDescent="0.25">
      <c r="A1019" s="93" t="str">
        <f>IF($I$1&lt;&gt;"y", "", IF(ISBLANK(DATA!D1020),"",IF(ISBLANK(DATA!K1020),"NO DATA",DATA!K1020)))</f>
        <v/>
      </c>
      <c r="B1019" s="93" t="str">
        <f>IF($I$1&lt;&gt;"y", "",IF(ISBLANK(DATA!D1020),"", IF(ISBLANK(DATA!L1020),"NO DATA",DATA!L1020)))</f>
        <v/>
      </c>
      <c r="C1019" s="93" t="str">
        <f t="shared" si="47"/>
        <v/>
      </c>
      <c r="D1019" s="93" t="str">
        <f>IF($I$1&lt;&gt;"y", "", IF(C1020="", "", IFERROR(LOOKUP(2,1/(COUNTIF($D$2:D1018,mergednames)=0),mergednames), "")))</f>
        <v/>
      </c>
      <c r="E1019" s="93" t="str">
        <f t="shared" si="46"/>
        <v/>
      </c>
      <c r="F1019" s="93" t="str">
        <f>IF($I$1&lt;&gt;"y", "", IF(A1020="", "", IFERROR(LOOKUP(2,1/(COUNTIF($F$2:F1018,get_country)=0),get_country), "")))</f>
        <v/>
      </c>
      <c r="G1019" s="93" t="str">
        <f t="shared" si="45"/>
        <v/>
      </c>
      <c r="H1019" s="67" t="str">
        <f t="array" aca="1" ref="H1019" ca="1">IF($I$1&lt;&gt;"y", "", IFERROR(INDEX(countrylistsize,MATCH(SMALL(NOT(countrylistsize="")*IF(ISNUMBER(countrylistsize),COUNTIF(countrylistsize,"&lt;="&amp;countrylistsize),COUNTIF(countrylistsize,"&lt;="&amp;countrylistsize)+SUM(ISNUMBER(countrylistsize))),ROWS(F$3:F1019)+SUM(ISBLANK(countrylistsize))),NOT(countrylistsize="")*IF(ISNUMBER(countrylistsize),COUNTIF(countrylistsize,"&lt;="&amp;countrylistsize),COUNTIF(countrylistsize,"&lt;="&amp;countrylistsize)+SUM(ISNUMBER(countrylistsize))),0)), ""))</f>
        <v/>
      </c>
      <c r="I1019" s="70"/>
      <c r="J1019" s="67" t="str">
        <f t="array" aca="1" ref="J1019" ca="1">IF($I$1&lt;&gt;"y", "", IFERROR(INDEX(admin1listsize,MATCH(SMALL(NOT(admin1listsize="")*IF(ISNUMBER(admin1listsize),COUNTIF(admin1listsize,"&lt;="&amp;admin1listsize),COUNTIF(admin1listsize,"&lt;="&amp;admin1listsize)+SUM(ISNUMBER(admin1listsize))),ROWS(D$3:D1019)+SUM(ISBLANK(admin1listsize))),NOT(admin1listsize="")*IF(ISNUMBER(admin1listsize),COUNTIF(admin1listsize,"&lt;="&amp;admin1listsize),COUNTIF(admin1listsize,"&lt;="&amp;admin1listsize)+SUM(ISNUMBER(admin1listsize))),0)), ""))</f>
        <v/>
      </c>
      <c r="K1019" s="71"/>
    </row>
    <row r="1020" spans="1:11" s="1" customFormat="1" x14ac:dyDescent="0.25">
      <c r="A1020" s="93" t="str">
        <f>IF($I$1&lt;&gt;"y", "", IF(ISBLANK(DATA!D1021),"",IF(ISBLANK(DATA!K1021),"NO DATA",DATA!K1021)))</f>
        <v/>
      </c>
      <c r="B1020" s="93" t="str">
        <f>IF($I$1&lt;&gt;"y", "",IF(ISBLANK(DATA!D1021),"", IF(ISBLANK(DATA!L1021),"NO DATA",DATA!L1021)))</f>
        <v/>
      </c>
      <c r="C1020" s="93" t="str">
        <f t="shared" si="47"/>
        <v/>
      </c>
      <c r="D1020" s="93" t="str">
        <f>IF($I$1&lt;&gt;"y", "", IF(C1021="", "", IFERROR(LOOKUP(2,1/(COUNTIF($D$2:D1019,mergednames)=0),mergednames), "")))</f>
        <v/>
      </c>
      <c r="E1020" s="93" t="str">
        <f t="shared" si="46"/>
        <v/>
      </c>
      <c r="F1020" s="93" t="str">
        <f>IF($I$1&lt;&gt;"y", "", IF(A1021="", "", IFERROR(LOOKUP(2,1/(COUNTIF($F$2:F1019,get_country)=0),get_country), "")))</f>
        <v/>
      </c>
      <c r="G1020" s="93" t="str">
        <f t="shared" si="45"/>
        <v/>
      </c>
      <c r="H1020" s="67" t="str">
        <f t="array" aca="1" ref="H1020" ca="1">IF($I$1&lt;&gt;"y", "", IFERROR(INDEX(countrylistsize,MATCH(SMALL(NOT(countrylistsize="")*IF(ISNUMBER(countrylistsize),COUNTIF(countrylistsize,"&lt;="&amp;countrylistsize),COUNTIF(countrylistsize,"&lt;="&amp;countrylistsize)+SUM(ISNUMBER(countrylistsize))),ROWS(F$3:F1020)+SUM(ISBLANK(countrylistsize))),NOT(countrylistsize="")*IF(ISNUMBER(countrylistsize),COUNTIF(countrylistsize,"&lt;="&amp;countrylistsize),COUNTIF(countrylistsize,"&lt;="&amp;countrylistsize)+SUM(ISNUMBER(countrylistsize))),0)), ""))</f>
        <v/>
      </c>
      <c r="I1020" s="70"/>
      <c r="J1020" s="67" t="str">
        <f t="array" aca="1" ref="J1020" ca="1">IF($I$1&lt;&gt;"y", "", IFERROR(INDEX(admin1listsize,MATCH(SMALL(NOT(admin1listsize="")*IF(ISNUMBER(admin1listsize),COUNTIF(admin1listsize,"&lt;="&amp;admin1listsize),COUNTIF(admin1listsize,"&lt;="&amp;admin1listsize)+SUM(ISNUMBER(admin1listsize))),ROWS(D$3:D1020)+SUM(ISBLANK(admin1listsize))),NOT(admin1listsize="")*IF(ISNUMBER(admin1listsize),COUNTIF(admin1listsize,"&lt;="&amp;admin1listsize),COUNTIF(admin1listsize,"&lt;="&amp;admin1listsize)+SUM(ISNUMBER(admin1listsize))),0)), ""))</f>
        <v/>
      </c>
      <c r="K1020" s="71"/>
    </row>
    <row r="1021" spans="1:11" s="1" customFormat="1" x14ac:dyDescent="0.25">
      <c r="A1021" s="93" t="str">
        <f>IF($I$1&lt;&gt;"y", "", IF(ISBLANK(DATA!D1022),"",IF(ISBLANK(DATA!K1022),"NO DATA",DATA!K1022)))</f>
        <v/>
      </c>
      <c r="B1021" s="93" t="str">
        <f>IF($I$1&lt;&gt;"y", "",IF(ISBLANK(DATA!D1022),"", IF(ISBLANK(DATA!L1022),"NO DATA",DATA!L1022)))</f>
        <v/>
      </c>
      <c r="C1021" s="93" t="str">
        <f t="shared" si="47"/>
        <v/>
      </c>
      <c r="D1021" s="93" t="str">
        <f>IF($I$1&lt;&gt;"y", "", IF(C1022="", "", IFERROR(LOOKUP(2,1/(COUNTIF($D$2:D1020,mergednames)=0),mergednames), "")))</f>
        <v/>
      </c>
      <c r="E1021" s="93" t="str">
        <f t="shared" si="46"/>
        <v/>
      </c>
      <c r="F1021" s="93" t="str">
        <f>IF($I$1&lt;&gt;"y", "", IF(A1022="", "", IFERROR(LOOKUP(2,1/(COUNTIF($F$2:F1020,get_country)=0),get_country), "")))</f>
        <v/>
      </c>
      <c r="G1021" s="93" t="str">
        <f t="shared" si="45"/>
        <v/>
      </c>
      <c r="H1021" s="67" t="str">
        <f t="array" aca="1" ref="H1021" ca="1">IF($I$1&lt;&gt;"y", "", IFERROR(INDEX(countrylistsize,MATCH(SMALL(NOT(countrylistsize="")*IF(ISNUMBER(countrylistsize),COUNTIF(countrylistsize,"&lt;="&amp;countrylistsize),COUNTIF(countrylistsize,"&lt;="&amp;countrylistsize)+SUM(ISNUMBER(countrylistsize))),ROWS(F$3:F1021)+SUM(ISBLANK(countrylistsize))),NOT(countrylistsize="")*IF(ISNUMBER(countrylistsize),COUNTIF(countrylistsize,"&lt;="&amp;countrylistsize),COUNTIF(countrylistsize,"&lt;="&amp;countrylistsize)+SUM(ISNUMBER(countrylistsize))),0)), ""))</f>
        <v/>
      </c>
      <c r="I1021" s="70"/>
      <c r="J1021" s="67" t="str">
        <f t="array" aca="1" ref="J1021" ca="1">IF($I$1&lt;&gt;"y", "", IFERROR(INDEX(admin1listsize,MATCH(SMALL(NOT(admin1listsize="")*IF(ISNUMBER(admin1listsize),COUNTIF(admin1listsize,"&lt;="&amp;admin1listsize),COUNTIF(admin1listsize,"&lt;="&amp;admin1listsize)+SUM(ISNUMBER(admin1listsize))),ROWS(D$3:D1021)+SUM(ISBLANK(admin1listsize))),NOT(admin1listsize="")*IF(ISNUMBER(admin1listsize),COUNTIF(admin1listsize,"&lt;="&amp;admin1listsize),COUNTIF(admin1listsize,"&lt;="&amp;admin1listsize)+SUM(ISNUMBER(admin1listsize))),0)), ""))</f>
        <v/>
      </c>
      <c r="K1021" s="71"/>
    </row>
    <row r="1022" spans="1:11" s="1" customFormat="1" x14ac:dyDescent="0.25">
      <c r="A1022" s="93" t="str">
        <f>IF($I$1&lt;&gt;"y", "", IF(ISBLANK(DATA!D1023),"",IF(ISBLANK(DATA!K1023),"NO DATA",DATA!K1023)))</f>
        <v/>
      </c>
      <c r="B1022" s="93" t="str">
        <f>IF($I$1&lt;&gt;"y", "",IF(ISBLANK(DATA!D1023),"", IF(ISBLANK(DATA!L1023),"NO DATA",DATA!L1023)))</f>
        <v/>
      </c>
      <c r="C1022" s="93" t="str">
        <f t="shared" si="47"/>
        <v/>
      </c>
      <c r="D1022" s="93" t="str">
        <f>IF($I$1&lt;&gt;"y", "", IF(C1023="", "", IFERROR(LOOKUP(2,1/(COUNTIF($D$2:D1021,mergednames)=0),mergednames), "")))</f>
        <v/>
      </c>
      <c r="E1022" s="93" t="str">
        <f t="shared" si="46"/>
        <v/>
      </c>
      <c r="F1022" s="93" t="str">
        <f>IF($I$1&lt;&gt;"y", "", IF(A1023="", "", IFERROR(LOOKUP(2,1/(COUNTIF($F$2:F1021,get_country)=0),get_country), "")))</f>
        <v/>
      </c>
      <c r="G1022" s="93" t="str">
        <f t="shared" si="45"/>
        <v/>
      </c>
      <c r="H1022" s="67" t="str">
        <f t="array" aca="1" ref="H1022" ca="1">IF($I$1&lt;&gt;"y", "", IFERROR(INDEX(countrylistsize,MATCH(SMALL(NOT(countrylistsize="")*IF(ISNUMBER(countrylistsize),COUNTIF(countrylistsize,"&lt;="&amp;countrylistsize),COUNTIF(countrylistsize,"&lt;="&amp;countrylistsize)+SUM(ISNUMBER(countrylistsize))),ROWS(F$3:F1022)+SUM(ISBLANK(countrylistsize))),NOT(countrylistsize="")*IF(ISNUMBER(countrylistsize),COUNTIF(countrylistsize,"&lt;="&amp;countrylistsize),COUNTIF(countrylistsize,"&lt;="&amp;countrylistsize)+SUM(ISNUMBER(countrylistsize))),0)), ""))</f>
        <v/>
      </c>
      <c r="I1022" s="70"/>
      <c r="J1022" s="67" t="str">
        <f t="array" aca="1" ref="J1022" ca="1">IF($I$1&lt;&gt;"y", "", IFERROR(INDEX(admin1listsize,MATCH(SMALL(NOT(admin1listsize="")*IF(ISNUMBER(admin1listsize),COUNTIF(admin1listsize,"&lt;="&amp;admin1listsize),COUNTIF(admin1listsize,"&lt;="&amp;admin1listsize)+SUM(ISNUMBER(admin1listsize))),ROWS(D$3:D1022)+SUM(ISBLANK(admin1listsize))),NOT(admin1listsize="")*IF(ISNUMBER(admin1listsize),COUNTIF(admin1listsize,"&lt;="&amp;admin1listsize),COUNTIF(admin1listsize,"&lt;="&amp;admin1listsize)+SUM(ISNUMBER(admin1listsize))),0)), ""))</f>
        <v/>
      </c>
      <c r="K1022" s="71"/>
    </row>
    <row r="1023" spans="1:11" s="1" customFormat="1" x14ac:dyDescent="0.25">
      <c r="A1023" s="93" t="str">
        <f>IF($I$1&lt;&gt;"y", "", IF(ISBLANK(DATA!D1024),"",IF(ISBLANK(DATA!K1024),"NO DATA",DATA!K1024)))</f>
        <v/>
      </c>
      <c r="B1023" s="93" t="str">
        <f>IF($I$1&lt;&gt;"y", "",IF(ISBLANK(DATA!D1024),"", IF(ISBLANK(DATA!L1024),"NO DATA",DATA!L1024)))</f>
        <v/>
      </c>
      <c r="C1023" s="93" t="str">
        <f t="shared" si="47"/>
        <v/>
      </c>
      <c r="D1023" s="93" t="str">
        <f>IF($I$1&lt;&gt;"y", "", IF(C1024="", "", IFERROR(LOOKUP(2,1/(COUNTIF($D$2:D1022,mergednames)=0),mergednames), "")))</f>
        <v/>
      </c>
      <c r="E1023" s="93" t="str">
        <f t="shared" si="46"/>
        <v/>
      </c>
      <c r="F1023" s="93" t="str">
        <f>IF($I$1&lt;&gt;"y", "", IF(A1024="", "", IFERROR(LOOKUP(2,1/(COUNTIF($F$2:F1022,get_country)=0),get_country), "")))</f>
        <v/>
      </c>
      <c r="G1023" s="93" t="str">
        <f t="shared" si="45"/>
        <v/>
      </c>
      <c r="H1023" s="67" t="str">
        <f t="array" aca="1" ref="H1023" ca="1">IF($I$1&lt;&gt;"y", "", IFERROR(INDEX(countrylistsize,MATCH(SMALL(NOT(countrylistsize="")*IF(ISNUMBER(countrylistsize),COUNTIF(countrylistsize,"&lt;="&amp;countrylistsize),COUNTIF(countrylistsize,"&lt;="&amp;countrylistsize)+SUM(ISNUMBER(countrylistsize))),ROWS(F$3:F1023)+SUM(ISBLANK(countrylistsize))),NOT(countrylistsize="")*IF(ISNUMBER(countrylistsize),COUNTIF(countrylistsize,"&lt;="&amp;countrylistsize),COUNTIF(countrylistsize,"&lt;="&amp;countrylistsize)+SUM(ISNUMBER(countrylistsize))),0)), ""))</f>
        <v/>
      </c>
      <c r="I1023" s="70"/>
      <c r="J1023" s="67" t="str">
        <f t="array" aca="1" ref="J1023" ca="1">IF($I$1&lt;&gt;"y", "", IFERROR(INDEX(admin1listsize,MATCH(SMALL(NOT(admin1listsize="")*IF(ISNUMBER(admin1listsize),COUNTIF(admin1listsize,"&lt;="&amp;admin1listsize),COUNTIF(admin1listsize,"&lt;="&amp;admin1listsize)+SUM(ISNUMBER(admin1listsize))),ROWS(D$3:D1023)+SUM(ISBLANK(admin1listsize))),NOT(admin1listsize="")*IF(ISNUMBER(admin1listsize),COUNTIF(admin1listsize,"&lt;="&amp;admin1listsize),COUNTIF(admin1listsize,"&lt;="&amp;admin1listsize)+SUM(ISNUMBER(admin1listsize))),0)), ""))</f>
        <v/>
      </c>
      <c r="K1023" s="71"/>
    </row>
    <row r="1024" spans="1:11" s="1" customFormat="1" x14ac:dyDescent="0.25">
      <c r="A1024" s="93" t="str">
        <f>IF($I$1&lt;&gt;"y", "", IF(ISBLANK(DATA!D1025),"",IF(ISBLANK(DATA!K1025),"NO DATA",DATA!K1025)))</f>
        <v/>
      </c>
      <c r="B1024" s="93" t="str">
        <f>IF($I$1&lt;&gt;"y", "",IF(ISBLANK(DATA!D1025),"", IF(ISBLANK(DATA!L1025),"NO DATA",DATA!L1025)))</f>
        <v/>
      </c>
      <c r="C1024" s="93" t="str">
        <f t="shared" si="47"/>
        <v/>
      </c>
      <c r="D1024" s="93" t="str">
        <f>IF($I$1&lt;&gt;"y", "", IF(C1025="", "", IFERROR(LOOKUP(2,1/(COUNTIF($D$2:D1023,mergednames)=0),mergednames), "")))</f>
        <v/>
      </c>
      <c r="E1024" s="93" t="str">
        <f t="shared" si="46"/>
        <v/>
      </c>
      <c r="F1024" s="93" t="str">
        <f>IF($I$1&lt;&gt;"y", "", IF(A1025="", "", IFERROR(LOOKUP(2,1/(COUNTIF($F$2:F1023,get_country)=0),get_country), "")))</f>
        <v/>
      </c>
      <c r="G1024" s="93" t="str">
        <f t="shared" si="45"/>
        <v/>
      </c>
      <c r="H1024" s="67" t="str">
        <f t="array" aca="1" ref="H1024" ca="1">IF($I$1&lt;&gt;"y", "", IFERROR(INDEX(countrylistsize,MATCH(SMALL(NOT(countrylistsize="")*IF(ISNUMBER(countrylistsize),COUNTIF(countrylistsize,"&lt;="&amp;countrylistsize),COUNTIF(countrylistsize,"&lt;="&amp;countrylistsize)+SUM(ISNUMBER(countrylistsize))),ROWS(F$3:F1024)+SUM(ISBLANK(countrylistsize))),NOT(countrylistsize="")*IF(ISNUMBER(countrylistsize),COUNTIF(countrylistsize,"&lt;="&amp;countrylistsize),COUNTIF(countrylistsize,"&lt;="&amp;countrylistsize)+SUM(ISNUMBER(countrylistsize))),0)), ""))</f>
        <v/>
      </c>
      <c r="I1024" s="70"/>
      <c r="J1024" s="67" t="str">
        <f t="array" aca="1" ref="J1024" ca="1">IF($I$1&lt;&gt;"y", "", IFERROR(INDEX(admin1listsize,MATCH(SMALL(NOT(admin1listsize="")*IF(ISNUMBER(admin1listsize),COUNTIF(admin1listsize,"&lt;="&amp;admin1listsize),COUNTIF(admin1listsize,"&lt;="&amp;admin1listsize)+SUM(ISNUMBER(admin1listsize))),ROWS(D$3:D1024)+SUM(ISBLANK(admin1listsize))),NOT(admin1listsize="")*IF(ISNUMBER(admin1listsize),COUNTIF(admin1listsize,"&lt;="&amp;admin1listsize),COUNTIF(admin1listsize,"&lt;="&amp;admin1listsize)+SUM(ISNUMBER(admin1listsize))),0)), ""))</f>
        <v/>
      </c>
      <c r="K1024" s="71"/>
    </row>
    <row r="1025" spans="1:11" s="1" customFormat="1" x14ac:dyDescent="0.25">
      <c r="A1025" s="93" t="str">
        <f>IF($I$1&lt;&gt;"y", "", IF(ISBLANK(DATA!D1026),"",IF(ISBLANK(DATA!K1026),"NO DATA",DATA!K1026)))</f>
        <v/>
      </c>
      <c r="B1025" s="93" t="str">
        <f>IF($I$1&lt;&gt;"y", "",IF(ISBLANK(DATA!D1026),"", IF(ISBLANK(DATA!L1026),"NO DATA",DATA!L1026)))</f>
        <v/>
      </c>
      <c r="C1025" s="93" t="str">
        <f t="shared" si="47"/>
        <v/>
      </c>
      <c r="D1025" s="93" t="str">
        <f>IF($I$1&lt;&gt;"y", "", IF(C1026="", "", IFERROR(LOOKUP(2,1/(COUNTIF($D$2:D1024,mergednames)=0),mergednames), "")))</f>
        <v/>
      </c>
      <c r="E1025" s="93" t="str">
        <f t="shared" si="46"/>
        <v/>
      </c>
      <c r="F1025" s="93" t="str">
        <f>IF($I$1&lt;&gt;"y", "", IF(A1026="", "", IFERROR(LOOKUP(2,1/(COUNTIF($F$2:F1024,get_country)=0),get_country), "")))</f>
        <v/>
      </c>
      <c r="G1025" s="93" t="str">
        <f t="shared" si="45"/>
        <v/>
      </c>
      <c r="H1025" s="67" t="str">
        <f t="array" aca="1" ref="H1025" ca="1">IF($I$1&lt;&gt;"y", "", IFERROR(INDEX(countrylistsize,MATCH(SMALL(NOT(countrylistsize="")*IF(ISNUMBER(countrylistsize),COUNTIF(countrylistsize,"&lt;="&amp;countrylistsize),COUNTIF(countrylistsize,"&lt;="&amp;countrylistsize)+SUM(ISNUMBER(countrylistsize))),ROWS(F$3:F1025)+SUM(ISBLANK(countrylistsize))),NOT(countrylistsize="")*IF(ISNUMBER(countrylistsize),COUNTIF(countrylistsize,"&lt;="&amp;countrylistsize),COUNTIF(countrylistsize,"&lt;="&amp;countrylistsize)+SUM(ISNUMBER(countrylistsize))),0)), ""))</f>
        <v/>
      </c>
      <c r="I1025" s="70"/>
      <c r="J1025" s="67" t="str">
        <f t="array" aca="1" ref="J1025" ca="1">IF($I$1&lt;&gt;"y", "", IFERROR(INDEX(admin1listsize,MATCH(SMALL(NOT(admin1listsize="")*IF(ISNUMBER(admin1listsize),COUNTIF(admin1listsize,"&lt;="&amp;admin1listsize),COUNTIF(admin1listsize,"&lt;="&amp;admin1listsize)+SUM(ISNUMBER(admin1listsize))),ROWS(D$3:D1025)+SUM(ISBLANK(admin1listsize))),NOT(admin1listsize="")*IF(ISNUMBER(admin1listsize),COUNTIF(admin1listsize,"&lt;="&amp;admin1listsize),COUNTIF(admin1listsize,"&lt;="&amp;admin1listsize)+SUM(ISNUMBER(admin1listsize))),0)), ""))</f>
        <v/>
      </c>
      <c r="K1025" s="71"/>
    </row>
    <row r="1026" spans="1:11" s="1" customFormat="1" x14ac:dyDescent="0.25">
      <c r="A1026" s="93" t="str">
        <f>IF($I$1&lt;&gt;"y", "", IF(ISBLANK(DATA!D1027),"",IF(ISBLANK(DATA!K1027),"NO DATA",DATA!K1027)))</f>
        <v/>
      </c>
      <c r="B1026" s="93" t="str">
        <f>IF($I$1&lt;&gt;"y", "",IF(ISBLANK(DATA!D1027),"", IF(ISBLANK(DATA!L1027),"NO DATA",DATA!L1027)))</f>
        <v/>
      </c>
      <c r="C1026" s="93" t="str">
        <f t="shared" si="47"/>
        <v/>
      </c>
      <c r="D1026" s="93" t="str">
        <f>IF($I$1&lt;&gt;"y", "", IF(C1027="", "", IFERROR(LOOKUP(2,1/(COUNTIF($D$2:D1025,mergednames)=0),mergednames), "")))</f>
        <v/>
      </c>
      <c r="E1026" s="93" t="str">
        <f t="shared" si="46"/>
        <v/>
      </c>
      <c r="F1026" s="93" t="str">
        <f>IF($I$1&lt;&gt;"y", "", IF(A1027="", "", IFERROR(LOOKUP(2,1/(COUNTIF($F$2:F1025,get_country)=0),get_country), "")))</f>
        <v/>
      </c>
      <c r="G1026" s="93" t="str">
        <f t="shared" si="45"/>
        <v/>
      </c>
      <c r="H1026" s="67" t="str">
        <f t="array" aca="1" ref="H1026" ca="1">IF($I$1&lt;&gt;"y", "", IFERROR(INDEX(countrylistsize,MATCH(SMALL(NOT(countrylistsize="")*IF(ISNUMBER(countrylistsize),COUNTIF(countrylistsize,"&lt;="&amp;countrylistsize),COUNTIF(countrylistsize,"&lt;="&amp;countrylistsize)+SUM(ISNUMBER(countrylistsize))),ROWS(F$3:F1026)+SUM(ISBLANK(countrylistsize))),NOT(countrylistsize="")*IF(ISNUMBER(countrylistsize),COUNTIF(countrylistsize,"&lt;="&amp;countrylistsize),COUNTIF(countrylistsize,"&lt;="&amp;countrylistsize)+SUM(ISNUMBER(countrylistsize))),0)), ""))</f>
        <v/>
      </c>
      <c r="I1026" s="70"/>
      <c r="J1026" s="67" t="str">
        <f t="array" aca="1" ref="J1026" ca="1">IF($I$1&lt;&gt;"y", "", IFERROR(INDEX(admin1listsize,MATCH(SMALL(NOT(admin1listsize="")*IF(ISNUMBER(admin1listsize),COUNTIF(admin1listsize,"&lt;="&amp;admin1listsize),COUNTIF(admin1listsize,"&lt;="&amp;admin1listsize)+SUM(ISNUMBER(admin1listsize))),ROWS(D$3:D1026)+SUM(ISBLANK(admin1listsize))),NOT(admin1listsize="")*IF(ISNUMBER(admin1listsize),COUNTIF(admin1listsize,"&lt;="&amp;admin1listsize),COUNTIF(admin1listsize,"&lt;="&amp;admin1listsize)+SUM(ISNUMBER(admin1listsize))),0)), ""))</f>
        <v/>
      </c>
      <c r="K1026" s="71"/>
    </row>
    <row r="1027" spans="1:11" s="1" customFormat="1" x14ac:dyDescent="0.25">
      <c r="A1027" s="93" t="str">
        <f>IF($I$1&lt;&gt;"y", "", IF(ISBLANK(DATA!D1028),"",IF(ISBLANK(DATA!K1028),"NO DATA",DATA!K1028)))</f>
        <v/>
      </c>
      <c r="B1027" s="93" t="str">
        <f>IF($I$1&lt;&gt;"y", "",IF(ISBLANK(DATA!D1028),"", IF(ISBLANK(DATA!L1028),"NO DATA",DATA!L1028)))</f>
        <v/>
      </c>
      <c r="C1027" s="93" t="str">
        <f t="shared" si="47"/>
        <v/>
      </c>
      <c r="D1027" s="93" t="str">
        <f>IF($I$1&lt;&gt;"y", "", IF(C1028="", "", IFERROR(LOOKUP(2,1/(COUNTIF($D$2:D1026,mergednames)=0),mergednames), "")))</f>
        <v/>
      </c>
      <c r="E1027" s="93" t="str">
        <f t="shared" si="46"/>
        <v/>
      </c>
      <c r="F1027" s="93" t="str">
        <f>IF($I$1&lt;&gt;"y", "", IF(A1028="", "", IFERROR(LOOKUP(2,1/(COUNTIF($F$2:F1026,get_country)=0),get_country), "")))</f>
        <v/>
      </c>
      <c r="G1027" s="93" t="str">
        <f t="shared" ref="G1027:G1090" si="48">IF($I$1&lt;&gt;"y", "", IF(F1027="", "", G1026+1))</f>
        <v/>
      </c>
      <c r="H1027" s="67" t="str">
        <f t="array" aca="1" ref="H1027" ca="1">IF($I$1&lt;&gt;"y", "", IFERROR(INDEX(countrylistsize,MATCH(SMALL(NOT(countrylistsize="")*IF(ISNUMBER(countrylistsize),COUNTIF(countrylistsize,"&lt;="&amp;countrylistsize),COUNTIF(countrylistsize,"&lt;="&amp;countrylistsize)+SUM(ISNUMBER(countrylistsize))),ROWS(F$3:F1027)+SUM(ISBLANK(countrylistsize))),NOT(countrylistsize="")*IF(ISNUMBER(countrylistsize),COUNTIF(countrylistsize,"&lt;="&amp;countrylistsize),COUNTIF(countrylistsize,"&lt;="&amp;countrylistsize)+SUM(ISNUMBER(countrylistsize))),0)), ""))</f>
        <v/>
      </c>
      <c r="I1027" s="70"/>
      <c r="J1027" s="67" t="str">
        <f t="array" aca="1" ref="J1027" ca="1">IF($I$1&lt;&gt;"y", "", IFERROR(INDEX(admin1listsize,MATCH(SMALL(NOT(admin1listsize="")*IF(ISNUMBER(admin1listsize),COUNTIF(admin1listsize,"&lt;="&amp;admin1listsize),COUNTIF(admin1listsize,"&lt;="&amp;admin1listsize)+SUM(ISNUMBER(admin1listsize))),ROWS(D$3:D1027)+SUM(ISBLANK(admin1listsize))),NOT(admin1listsize="")*IF(ISNUMBER(admin1listsize),COUNTIF(admin1listsize,"&lt;="&amp;admin1listsize),COUNTIF(admin1listsize,"&lt;="&amp;admin1listsize)+SUM(ISNUMBER(admin1listsize))),0)), ""))</f>
        <v/>
      </c>
      <c r="K1027" s="71"/>
    </row>
    <row r="1028" spans="1:11" s="1" customFormat="1" x14ac:dyDescent="0.25">
      <c r="A1028" s="93" t="str">
        <f>IF($I$1&lt;&gt;"y", "", IF(ISBLANK(DATA!D1029),"",IF(ISBLANK(DATA!K1029),"NO DATA",DATA!K1029)))</f>
        <v/>
      </c>
      <c r="B1028" s="93" t="str">
        <f>IF($I$1&lt;&gt;"y", "",IF(ISBLANK(DATA!D1029),"", IF(ISBLANK(DATA!L1029),"NO DATA",DATA!L1029)))</f>
        <v/>
      </c>
      <c r="C1028" s="93" t="str">
        <f t="shared" si="47"/>
        <v/>
      </c>
      <c r="D1028" s="93" t="str">
        <f>IF($I$1&lt;&gt;"y", "", IF(C1029="", "", IFERROR(LOOKUP(2,1/(COUNTIF($D$2:D1027,mergednames)=0),mergednames), "")))</f>
        <v/>
      </c>
      <c r="E1028" s="93" t="str">
        <f t="shared" ref="E1028:E1091" si="49">IF($I$1&lt;&gt;"y", "", IF(D1028="", "", E1027+1))</f>
        <v/>
      </c>
      <c r="F1028" s="93" t="str">
        <f>IF($I$1&lt;&gt;"y", "", IF(A1029="", "", IFERROR(LOOKUP(2,1/(COUNTIF($F$2:F1027,get_country)=0),get_country), "")))</f>
        <v/>
      </c>
      <c r="G1028" s="93" t="str">
        <f t="shared" si="48"/>
        <v/>
      </c>
      <c r="H1028" s="67" t="str">
        <f t="array" aca="1" ref="H1028" ca="1">IF($I$1&lt;&gt;"y", "", IFERROR(INDEX(countrylistsize,MATCH(SMALL(NOT(countrylistsize="")*IF(ISNUMBER(countrylistsize),COUNTIF(countrylistsize,"&lt;="&amp;countrylistsize),COUNTIF(countrylistsize,"&lt;="&amp;countrylistsize)+SUM(ISNUMBER(countrylistsize))),ROWS(F$3:F1028)+SUM(ISBLANK(countrylistsize))),NOT(countrylistsize="")*IF(ISNUMBER(countrylistsize),COUNTIF(countrylistsize,"&lt;="&amp;countrylistsize),COUNTIF(countrylistsize,"&lt;="&amp;countrylistsize)+SUM(ISNUMBER(countrylistsize))),0)), ""))</f>
        <v/>
      </c>
      <c r="I1028" s="70"/>
      <c r="J1028" s="67" t="str">
        <f t="array" aca="1" ref="J1028" ca="1">IF($I$1&lt;&gt;"y", "", IFERROR(INDEX(admin1listsize,MATCH(SMALL(NOT(admin1listsize="")*IF(ISNUMBER(admin1listsize),COUNTIF(admin1listsize,"&lt;="&amp;admin1listsize),COUNTIF(admin1listsize,"&lt;="&amp;admin1listsize)+SUM(ISNUMBER(admin1listsize))),ROWS(D$3:D1028)+SUM(ISBLANK(admin1listsize))),NOT(admin1listsize="")*IF(ISNUMBER(admin1listsize),COUNTIF(admin1listsize,"&lt;="&amp;admin1listsize),COUNTIF(admin1listsize,"&lt;="&amp;admin1listsize)+SUM(ISNUMBER(admin1listsize))),0)), ""))</f>
        <v/>
      </c>
      <c r="K1028" s="71"/>
    </row>
    <row r="1029" spans="1:11" s="1" customFormat="1" x14ac:dyDescent="0.25">
      <c r="A1029" s="93" t="str">
        <f>IF($I$1&lt;&gt;"y", "", IF(ISBLANK(DATA!D1030),"",IF(ISBLANK(DATA!K1030),"NO DATA",DATA!K1030)))</f>
        <v/>
      </c>
      <c r="B1029" s="93" t="str">
        <f>IF($I$1&lt;&gt;"y", "",IF(ISBLANK(DATA!D1030),"", IF(ISBLANK(DATA!L1030),"NO DATA",DATA!L1030)))</f>
        <v/>
      </c>
      <c r="C1029" s="93" t="str">
        <f t="shared" ref="C1029:C1092" si="50">IF($I$1&lt;&gt;"y", "", IF(A1029="", "", A1029&amp;"@"&amp;B1029))</f>
        <v/>
      </c>
      <c r="D1029" s="93" t="str">
        <f>IF($I$1&lt;&gt;"y", "", IF(C1030="", "", IFERROR(LOOKUP(2,1/(COUNTIF($D$2:D1028,mergednames)=0),mergednames), "")))</f>
        <v/>
      </c>
      <c r="E1029" s="93" t="str">
        <f t="shared" si="49"/>
        <v/>
      </c>
      <c r="F1029" s="93" t="str">
        <f>IF($I$1&lt;&gt;"y", "", IF(A1030="", "", IFERROR(LOOKUP(2,1/(COUNTIF($F$2:F1028,get_country)=0),get_country), "")))</f>
        <v/>
      </c>
      <c r="G1029" s="93" t="str">
        <f t="shared" si="48"/>
        <v/>
      </c>
      <c r="H1029" s="67" t="str">
        <f t="array" aca="1" ref="H1029" ca="1">IF($I$1&lt;&gt;"y", "", IFERROR(INDEX(countrylistsize,MATCH(SMALL(NOT(countrylistsize="")*IF(ISNUMBER(countrylistsize),COUNTIF(countrylistsize,"&lt;="&amp;countrylistsize),COUNTIF(countrylistsize,"&lt;="&amp;countrylistsize)+SUM(ISNUMBER(countrylistsize))),ROWS(F$3:F1029)+SUM(ISBLANK(countrylistsize))),NOT(countrylistsize="")*IF(ISNUMBER(countrylistsize),COUNTIF(countrylistsize,"&lt;="&amp;countrylistsize),COUNTIF(countrylistsize,"&lt;="&amp;countrylistsize)+SUM(ISNUMBER(countrylistsize))),0)), ""))</f>
        <v/>
      </c>
      <c r="I1029" s="70"/>
      <c r="J1029" s="67" t="str">
        <f t="array" aca="1" ref="J1029" ca="1">IF($I$1&lt;&gt;"y", "", IFERROR(INDEX(admin1listsize,MATCH(SMALL(NOT(admin1listsize="")*IF(ISNUMBER(admin1listsize),COUNTIF(admin1listsize,"&lt;="&amp;admin1listsize),COUNTIF(admin1listsize,"&lt;="&amp;admin1listsize)+SUM(ISNUMBER(admin1listsize))),ROWS(D$3:D1029)+SUM(ISBLANK(admin1listsize))),NOT(admin1listsize="")*IF(ISNUMBER(admin1listsize),COUNTIF(admin1listsize,"&lt;="&amp;admin1listsize),COUNTIF(admin1listsize,"&lt;="&amp;admin1listsize)+SUM(ISNUMBER(admin1listsize))),0)), ""))</f>
        <v/>
      </c>
      <c r="K1029" s="71"/>
    </row>
    <row r="1030" spans="1:11" s="1" customFormat="1" x14ac:dyDescent="0.25">
      <c r="A1030" s="93" t="str">
        <f>IF($I$1&lt;&gt;"y", "", IF(ISBLANK(DATA!D1031),"",IF(ISBLANK(DATA!K1031),"NO DATA",DATA!K1031)))</f>
        <v/>
      </c>
      <c r="B1030" s="93" t="str">
        <f>IF($I$1&lt;&gt;"y", "",IF(ISBLANK(DATA!D1031),"", IF(ISBLANK(DATA!L1031),"NO DATA",DATA!L1031)))</f>
        <v/>
      </c>
      <c r="C1030" s="93" t="str">
        <f t="shared" si="50"/>
        <v/>
      </c>
      <c r="D1030" s="93" t="str">
        <f>IF($I$1&lt;&gt;"y", "", IF(C1031="", "", IFERROR(LOOKUP(2,1/(COUNTIF($D$2:D1029,mergednames)=0),mergednames), "")))</f>
        <v/>
      </c>
      <c r="E1030" s="93" t="str">
        <f t="shared" si="49"/>
        <v/>
      </c>
      <c r="F1030" s="93" t="str">
        <f>IF($I$1&lt;&gt;"y", "", IF(A1031="", "", IFERROR(LOOKUP(2,1/(COUNTIF($F$2:F1029,get_country)=0),get_country), "")))</f>
        <v/>
      </c>
      <c r="G1030" s="93" t="str">
        <f t="shared" si="48"/>
        <v/>
      </c>
      <c r="H1030" s="67" t="str">
        <f t="array" aca="1" ref="H1030" ca="1">IF($I$1&lt;&gt;"y", "", IFERROR(INDEX(countrylistsize,MATCH(SMALL(NOT(countrylistsize="")*IF(ISNUMBER(countrylistsize),COUNTIF(countrylistsize,"&lt;="&amp;countrylistsize),COUNTIF(countrylistsize,"&lt;="&amp;countrylistsize)+SUM(ISNUMBER(countrylistsize))),ROWS(F$3:F1030)+SUM(ISBLANK(countrylistsize))),NOT(countrylistsize="")*IF(ISNUMBER(countrylistsize),COUNTIF(countrylistsize,"&lt;="&amp;countrylistsize),COUNTIF(countrylistsize,"&lt;="&amp;countrylistsize)+SUM(ISNUMBER(countrylistsize))),0)), ""))</f>
        <v/>
      </c>
      <c r="I1030" s="70"/>
      <c r="J1030" s="67" t="str">
        <f t="array" aca="1" ref="J1030" ca="1">IF($I$1&lt;&gt;"y", "", IFERROR(INDEX(admin1listsize,MATCH(SMALL(NOT(admin1listsize="")*IF(ISNUMBER(admin1listsize),COUNTIF(admin1listsize,"&lt;="&amp;admin1listsize),COUNTIF(admin1listsize,"&lt;="&amp;admin1listsize)+SUM(ISNUMBER(admin1listsize))),ROWS(D$3:D1030)+SUM(ISBLANK(admin1listsize))),NOT(admin1listsize="")*IF(ISNUMBER(admin1listsize),COUNTIF(admin1listsize,"&lt;="&amp;admin1listsize),COUNTIF(admin1listsize,"&lt;="&amp;admin1listsize)+SUM(ISNUMBER(admin1listsize))),0)), ""))</f>
        <v/>
      </c>
      <c r="K1030" s="71"/>
    </row>
    <row r="1031" spans="1:11" s="1" customFormat="1" x14ac:dyDescent="0.25">
      <c r="A1031" s="93" t="str">
        <f>IF($I$1&lt;&gt;"y", "", IF(ISBLANK(DATA!D1032),"",IF(ISBLANK(DATA!K1032),"NO DATA",DATA!K1032)))</f>
        <v/>
      </c>
      <c r="B1031" s="93" t="str">
        <f>IF($I$1&lt;&gt;"y", "",IF(ISBLANK(DATA!D1032),"", IF(ISBLANK(DATA!L1032),"NO DATA",DATA!L1032)))</f>
        <v/>
      </c>
      <c r="C1031" s="93" t="str">
        <f t="shared" si="50"/>
        <v/>
      </c>
      <c r="D1031" s="93" t="str">
        <f>IF($I$1&lt;&gt;"y", "", IF(C1032="", "", IFERROR(LOOKUP(2,1/(COUNTIF($D$2:D1030,mergednames)=0),mergednames), "")))</f>
        <v/>
      </c>
      <c r="E1031" s="93" t="str">
        <f t="shared" si="49"/>
        <v/>
      </c>
      <c r="F1031" s="93" t="str">
        <f>IF($I$1&lt;&gt;"y", "", IF(A1032="", "", IFERROR(LOOKUP(2,1/(COUNTIF($F$2:F1030,get_country)=0),get_country), "")))</f>
        <v/>
      </c>
      <c r="G1031" s="93" t="str">
        <f t="shared" si="48"/>
        <v/>
      </c>
      <c r="H1031" s="67" t="str">
        <f t="array" aca="1" ref="H1031" ca="1">IF($I$1&lt;&gt;"y", "", IFERROR(INDEX(countrylistsize,MATCH(SMALL(NOT(countrylistsize="")*IF(ISNUMBER(countrylistsize),COUNTIF(countrylistsize,"&lt;="&amp;countrylistsize),COUNTIF(countrylistsize,"&lt;="&amp;countrylistsize)+SUM(ISNUMBER(countrylistsize))),ROWS(F$3:F1031)+SUM(ISBLANK(countrylistsize))),NOT(countrylistsize="")*IF(ISNUMBER(countrylistsize),COUNTIF(countrylistsize,"&lt;="&amp;countrylistsize),COUNTIF(countrylistsize,"&lt;="&amp;countrylistsize)+SUM(ISNUMBER(countrylistsize))),0)), ""))</f>
        <v/>
      </c>
      <c r="I1031" s="70"/>
      <c r="J1031" s="67" t="str">
        <f t="array" aca="1" ref="J1031" ca="1">IF($I$1&lt;&gt;"y", "", IFERROR(INDEX(admin1listsize,MATCH(SMALL(NOT(admin1listsize="")*IF(ISNUMBER(admin1listsize),COUNTIF(admin1listsize,"&lt;="&amp;admin1listsize),COUNTIF(admin1listsize,"&lt;="&amp;admin1listsize)+SUM(ISNUMBER(admin1listsize))),ROWS(D$3:D1031)+SUM(ISBLANK(admin1listsize))),NOT(admin1listsize="")*IF(ISNUMBER(admin1listsize),COUNTIF(admin1listsize,"&lt;="&amp;admin1listsize),COUNTIF(admin1listsize,"&lt;="&amp;admin1listsize)+SUM(ISNUMBER(admin1listsize))),0)), ""))</f>
        <v/>
      </c>
      <c r="K1031" s="71"/>
    </row>
    <row r="1032" spans="1:11" s="1" customFormat="1" x14ac:dyDescent="0.25">
      <c r="A1032" s="93" t="str">
        <f>IF($I$1&lt;&gt;"y", "", IF(ISBLANK(DATA!D1033),"",IF(ISBLANK(DATA!K1033),"NO DATA",DATA!K1033)))</f>
        <v/>
      </c>
      <c r="B1032" s="93" t="str">
        <f>IF($I$1&lt;&gt;"y", "",IF(ISBLANK(DATA!D1033),"", IF(ISBLANK(DATA!L1033),"NO DATA",DATA!L1033)))</f>
        <v/>
      </c>
      <c r="C1032" s="93" t="str">
        <f t="shared" si="50"/>
        <v/>
      </c>
      <c r="D1032" s="93" t="str">
        <f>IF($I$1&lt;&gt;"y", "", IF(C1033="", "", IFERROR(LOOKUP(2,1/(COUNTIF($D$2:D1031,mergednames)=0),mergednames), "")))</f>
        <v/>
      </c>
      <c r="E1032" s="93" t="str">
        <f t="shared" si="49"/>
        <v/>
      </c>
      <c r="F1032" s="93" t="str">
        <f>IF($I$1&lt;&gt;"y", "", IF(A1033="", "", IFERROR(LOOKUP(2,1/(COUNTIF($F$2:F1031,get_country)=0),get_country), "")))</f>
        <v/>
      </c>
      <c r="G1032" s="93" t="str">
        <f t="shared" si="48"/>
        <v/>
      </c>
      <c r="H1032" s="67" t="str">
        <f t="array" aca="1" ref="H1032" ca="1">IF($I$1&lt;&gt;"y", "", IFERROR(INDEX(countrylistsize,MATCH(SMALL(NOT(countrylistsize="")*IF(ISNUMBER(countrylistsize),COUNTIF(countrylistsize,"&lt;="&amp;countrylistsize),COUNTIF(countrylistsize,"&lt;="&amp;countrylistsize)+SUM(ISNUMBER(countrylistsize))),ROWS(F$3:F1032)+SUM(ISBLANK(countrylistsize))),NOT(countrylistsize="")*IF(ISNUMBER(countrylistsize),COUNTIF(countrylistsize,"&lt;="&amp;countrylistsize),COUNTIF(countrylistsize,"&lt;="&amp;countrylistsize)+SUM(ISNUMBER(countrylistsize))),0)), ""))</f>
        <v/>
      </c>
      <c r="I1032" s="70"/>
      <c r="J1032" s="67" t="str">
        <f t="array" aca="1" ref="J1032" ca="1">IF($I$1&lt;&gt;"y", "", IFERROR(INDEX(admin1listsize,MATCH(SMALL(NOT(admin1listsize="")*IF(ISNUMBER(admin1listsize),COUNTIF(admin1listsize,"&lt;="&amp;admin1listsize),COUNTIF(admin1listsize,"&lt;="&amp;admin1listsize)+SUM(ISNUMBER(admin1listsize))),ROWS(D$3:D1032)+SUM(ISBLANK(admin1listsize))),NOT(admin1listsize="")*IF(ISNUMBER(admin1listsize),COUNTIF(admin1listsize,"&lt;="&amp;admin1listsize),COUNTIF(admin1listsize,"&lt;="&amp;admin1listsize)+SUM(ISNUMBER(admin1listsize))),0)), ""))</f>
        <v/>
      </c>
      <c r="K1032" s="71"/>
    </row>
    <row r="1033" spans="1:11" s="1" customFormat="1" x14ac:dyDescent="0.25">
      <c r="A1033" s="93" t="str">
        <f>IF($I$1&lt;&gt;"y", "", IF(ISBLANK(DATA!D1034),"",IF(ISBLANK(DATA!K1034),"NO DATA",DATA!K1034)))</f>
        <v/>
      </c>
      <c r="B1033" s="93" t="str">
        <f>IF($I$1&lt;&gt;"y", "",IF(ISBLANK(DATA!D1034),"", IF(ISBLANK(DATA!L1034),"NO DATA",DATA!L1034)))</f>
        <v/>
      </c>
      <c r="C1033" s="93" t="str">
        <f t="shared" si="50"/>
        <v/>
      </c>
      <c r="D1033" s="93" t="str">
        <f>IF($I$1&lt;&gt;"y", "", IF(C1034="", "", IFERROR(LOOKUP(2,1/(COUNTIF($D$2:D1032,mergednames)=0),mergednames), "")))</f>
        <v/>
      </c>
      <c r="E1033" s="93" t="str">
        <f t="shared" si="49"/>
        <v/>
      </c>
      <c r="F1033" s="93" t="str">
        <f>IF($I$1&lt;&gt;"y", "", IF(A1034="", "", IFERROR(LOOKUP(2,1/(COUNTIF($F$2:F1032,get_country)=0),get_country), "")))</f>
        <v/>
      </c>
      <c r="G1033" s="93" t="str">
        <f t="shared" si="48"/>
        <v/>
      </c>
      <c r="H1033" s="67" t="str">
        <f t="array" aca="1" ref="H1033" ca="1">IF($I$1&lt;&gt;"y", "", IFERROR(INDEX(countrylistsize,MATCH(SMALL(NOT(countrylistsize="")*IF(ISNUMBER(countrylistsize),COUNTIF(countrylistsize,"&lt;="&amp;countrylistsize),COUNTIF(countrylistsize,"&lt;="&amp;countrylistsize)+SUM(ISNUMBER(countrylistsize))),ROWS(F$3:F1033)+SUM(ISBLANK(countrylistsize))),NOT(countrylistsize="")*IF(ISNUMBER(countrylistsize),COUNTIF(countrylistsize,"&lt;="&amp;countrylistsize),COUNTIF(countrylistsize,"&lt;="&amp;countrylistsize)+SUM(ISNUMBER(countrylistsize))),0)), ""))</f>
        <v/>
      </c>
      <c r="I1033" s="70"/>
      <c r="J1033" s="67" t="str">
        <f t="array" aca="1" ref="J1033" ca="1">IF($I$1&lt;&gt;"y", "", IFERROR(INDEX(admin1listsize,MATCH(SMALL(NOT(admin1listsize="")*IF(ISNUMBER(admin1listsize),COUNTIF(admin1listsize,"&lt;="&amp;admin1listsize),COUNTIF(admin1listsize,"&lt;="&amp;admin1listsize)+SUM(ISNUMBER(admin1listsize))),ROWS(D$3:D1033)+SUM(ISBLANK(admin1listsize))),NOT(admin1listsize="")*IF(ISNUMBER(admin1listsize),COUNTIF(admin1listsize,"&lt;="&amp;admin1listsize),COUNTIF(admin1listsize,"&lt;="&amp;admin1listsize)+SUM(ISNUMBER(admin1listsize))),0)), ""))</f>
        <v/>
      </c>
      <c r="K1033" s="71"/>
    </row>
    <row r="1034" spans="1:11" s="1" customFormat="1" x14ac:dyDescent="0.25">
      <c r="A1034" s="93" t="str">
        <f>IF($I$1&lt;&gt;"y", "", IF(ISBLANK(DATA!D1035),"",IF(ISBLANK(DATA!K1035),"NO DATA",DATA!K1035)))</f>
        <v/>
      </c>
      <c r="B1034" s="93" t="str">
        <f>IF($I$1&lt;&gt;"y", "",IF(ISBLANK(DATA!D1035),"", IF(ISBLANK(DATA!L1035),"NO DATA",DATA!L1035)))</f>
        <v/>
      </c>
      <c r="C1034" s="93" t="str">
        <f t="shared" si="50"/>
        <v/>
      </c>
      <c r="D1034" s="93" t="str">
        <f>IF($I$1&lt;&gt;"y", "", IF(C1035="", "", IFERROR(LOOKUP(2,1/(COUNTIF($D$2:D1033,mergednames)=0),mergednames), "")))</f>
        <v/>
      </c>
      <c r="E1034" s="93" t="str">
        <f t="shared" si="49"/>
        <v/>
      </c>
      <c r="F1034" s="93" t="str">
        <f>IF($I$1&lt;&gt;"y", "", IF(A1035="", "", IFERROR(LOOKUP(2,1/(COUNTIF($F$2:F1033,get_country)=0),get_country), "")))</f>
        <v/>
      </c>
      <c r="G1034" s="93" t="str">
        <f t="shared" si="48"/>
        <v/>
      </c>
      <c r="H1034" s="67" t="str">
        <f t="array" aca="1" ref="H1034" ca="1">IF($I$1&lt;&gt;"y", "", IFERROR(INDEX(countrylistsize,MATCH(SMALL(NOT(countrylistsize="")*IF(ISNUMBER(countrylistsize),COUNTIF(countrylistsize,"&lt;="&amp;countrylistsize),COUNTIF(countrylistsize,"&lt;="&amp;countrylistsize)+SUM(ISNUMBER(countrylistsize))),ROWS(F$3:F1034)+SUM(ISBLANK(countrylistsize))),NOT(countrylistsize="")*IF(ISNUMBER(countrylistsize),COUNTIF(countrylistsize,"&lt;="&amp;countrylistsize),COUNTIF(countrylistsize,"&lt;="&amp;countrylistsize)+SUM(ISNUMBER(countrylistsize))),0)), ""))</f>
        <v/>
      </c>
      <c r="I1034" s="70"/>
      <c r="J1034" s="67" t="str">
        <f t="array" aca="1" ref="J1034" ca="1">IF($I$1&lt;&gt;"y", "", IFERROR(INDEX(admin1listsize,MATCH(SMALL(NOT(admin1listsize="")*IF(ISNUMBER(admin1listsize),COUNTIF(admin1listsize,"&lt;="&amp;admin1listsize),COUNTIF(admin1listsize,"&lt;="&amp;admin1listsize)+SUM(ISNUMBER(admin1listsize))),ROWS(D$3:D1034)+SUM(ISBLANK(admin1listsize))),NOT(admin1listsize="")*IF(ISNUMBER(admin1listsize),COUNTIF(admin1listsize,"&lt;="&amp;admin1listsize),COUNTIF(admin1listsize,"&lt;="&amp;admin1listsize)+SUM(ISNUMBER(admin1listsize))),0)), ""))</f>
        <v/>
      </c>
      <c r="K1034" s="71"/>
    </row>
    <row r="1035" spans="1:11" s="1" customFormat="1" x14ac:dyDescent="0.25">
      <c r="A1035" s="93" t="str">
        <f>IF($I$1&lt;&gt;"y", "", IF(ISBLANK(DATA!D1036),"",IF(ISBLANK(DATA!K1036),"NO DATA",DATA!K1036)))</f>
        <v/>
      </c>
      <c r="B1035" s="93" t="str">
        <f>IF($I$1&lt;&gt;"y", "",IF(ISBLANK(DATA!D1036),"", IF(ISBLANK(DATA!L1036),"NO DATA",DATA!L1036)))</f>
        <v/>
      </c>
      <c r="C1035" s="93" t="str">
        <f t="shared" si="50"/>
        <v/>
      </c>
      <c r="D1035" s="93" t="str">
        <f>IF($I$1&lt;&gt;"y", "", IF(C1036="", "", IFERROR(LOOKUP(2,1/(COUNTIF($D$2:D1034,mergednames)=0),mergednames), "")))</f>
        <v/>
      </c>
      <c r="E1035" s="93" t="str">
        <f t="shared" si="49"/>
        <v/>
      </c>
      <c r="F1035" s="93" t="str">
        <f>IF($I$1&lt;&gt;"y", "", IF(A1036="", "", IFERROR(LOOKUP(2,1/(COUNTIF($F$2:F1034,get_country)=0),get_country), "")))</f>
        <v/>
      </c>
      <c r="G1035" s="93" t="str">
        <f t="shared" si="48"/>
        <v/>
      </c>
      <c r="H1035" s="67" t="str">
        <f t="array" aca="1" ref="H1035" ca="1">IF($I$1&lt;&gt;"y", "", IFERROR(INDEX(countrylistsize,MATCH(SMALL(NOT(countrylistsize="")*IF(ISNUMBER(countrylistsize),COUNTIF(countrylistsize,"&lt;="&amp;countrylistsize),COUNTIF(countrylistsize,"&lt;="&amp;countrylistsize)+SUM(ISNUMBER(countrylistsize))),ROWS(F$3:F1035)+SUM(ISBLANK(countrylistsize))),NOT(countrylistsize="")*IF(ISNUMBER(countrylistsize),COUNTIF(countrylistsize,"&lt;="&amp;countrylistsize),COUNTIF(countrylistsize,"&lt;="&amp;countrylistsize)+SUM(ISNUMBER(countrylistsize))),0)), ""))</f>
        <v/>
      </c>
      <c r="I1035" s="70"/>
      <c r="J1035" s="67" t="str">
        <f t="array" aca="1" ref="J1035" ca="1">IF($I$1&lt;&gt;"y", "", IFERROR(INDEX(admin1listsize,MATCH(SMALL(NOT(admin1listsize="")*IF(ISNUMBER(admin1listsize),COUNTIF(admin1listsize,"&lt;="&amp;admin1listsize),COUNTIF(admin1listsize,"&lt;="&amp;admin1listsize)+SUM(ISNUMBER(admin1listsize))),ROWS(D$3:D1035)+SUM(ISBLANK(admin1listsize))),NOT(admin1listsize="")*IF(ISNUMBER(admin1listsize),COUNTIF(admin1listsize,"&lt;="&amp;admin1listsize),COUNTIF(admin1listsize,"&lt;="&amp;admin1listsize)+SUM(ISNUMBER(admin1listsize))),0)), ""))</f>
        <v/>
      </c>
      <c r="K1035" s="71"/>
    </row>
    <row r="1036" spans="1:11" s="1" customFormat="1" x14ac:dyDescent="0.25">
      <c r="A1036" s="93" t="str">
        <f>IF($I$1&lt;&gt;"y", "", IF(ISBLANK(DATA!D1037),"",IF(ISBLANK(DATA!K1037),"NO DATA",DATA!K1037)))</f>
        <v/>
      </c>
      <c r="B1036" s="93" t="str">
        <f>IF($I$1&lt;&gt;"y", "",IF(ISBLANK(DATA!D1037),"", IF(ISBLANK(DATA!L1037),"NO DATA",DATA!L1037)))</f>
        <v/>
      </c>
      <c r="C1036" s="93" t="str">
        <f t="shared" si="50"/>
        <v/>
      </c>
      <c r="D1036" s="93" t="str">
        <f>IF($I$1&lt;&gt;"y", "", IF(C1037="", "", IFERROR(LOOKUP(2,1/(COUNTIF($D$2:D1035,mergednames)=0),mergednames), "")))</f>
        <v/>
      </c>
      <c r="E1036" s="93" t="str">
        <f t="shared" si="49"/>
        <v/>
      </c>
      <c r="F1036" s="93" t="str">
        <f>IF($I$1&lt;&gt;"y", "", IF(A1037="", "", IFERROR(LOOKUP(2,1/(COUNTIF($F$2:F1035,get_country)=0),get_country), "")))</f>
        <v/>
      </c>
      <c r="G1036" s="93" t="str">
        <f t="shared" si="48"/>
        <v/>
      </c>
      <c r="H1036" s="67" t="str">
        <f t="array" aca="1" ref="H1036" ca="1">IF($I$1&lt;&gt;"y", "", IFERROR(INDEX(countrylistsize,MATCH(SMALL(NOT(countrylistsize="")*IF(ISNUMBER(countrylistsize),COUNTIF(countrylistsize,"&lt;="&amp;countrylistsize),COUNTIF(countrylistsize,"&lt;="&amp;countrylistsize)+SUM(ISNUMBER(countrylistsize))),ROWS(F$3:F1036)+SUM(ISBLANK(countrylistsize))),NOT(countrylistsize="")*IF(ISNUMBER(countrylistsize),COUNTIF(countrylistsize,"&lt;="&amp;countrylistsize),COUNTIF(countrylistsize,"&lt;="&amp;countrylistsize)+SUM(ISNUMBER(countrylistsize))),0)), ""))</f>
        <v/>
      </c>
      <c r="I1036" s="70"/>
      <c r="J1036" s="67" t="str">
        <f t="array" aca="1" ref="J1036" ca="1">IF($I$1&lt;&gt;"y", "", IFERROR(INDEX(admin1listsize,MATCH(SMALL(NOT(admin1listsize="")*IF(ISNUMBER(admin1listsize),COUNTIF(admin1listsize,"&lt;="&amp;admin1listsize),COUNTIF(admin1listsize,"&lt;="&amp;admin1listsize)+SUM(ISNUMBER(admin1listsize))),ROWS(D$3:D1036)+SUM(ISBLANK(admin1listsize))),NOT(admin1listsize="")*IF(ISNUMBER(admin1listsize),COUNTIF(admin1listsize,"&lt;="&amp;admin1listsize),COUNTIF(admin1listsize,"&lt;="&amp;admin1listsize)+SUM(ISNUMBER(admin1listsize))),0)), ""))</f>
        <v/>
      </c>
      <c r="K1036" s="71"/>
    </row>
    <row r="1037" spans="1:11" s="1" customFormat="1" x14ac:dyDescent="0.25">
      <c r="A1037" s="93" t="str">
        <f>IF($I$1&lt;&gt;"y", "", IF(ISBLANK(DATA!D1038),"",IF(ISBLANK(DATA!K1038),"NO DATA",DATA!K1038)))</f>
        <v/>
      </c>
      <c r="B1037" s="93" t="str">
        <f>IF($I$1&lt;&gt;"y", "",IF(ISBLANK(DATA!D1038),"", IF(ISBLANK(DATA!L1038),"NO DATA",DATA!L1038)))</f>
        <v/>
      </c>
      <c r="C1037" s="93" t="str">
        <f t="shared" si="50"/>
        <v/>
      </c>
      <c r="D1037" s="93" t="str">
        <f>IF($I$1&lt;&gt;"y", "", IF(C1038="", "", IFERROR(LOOKUP(2,1/(COUNTIF($D$2:D1036,mergednames)=0),mergednames), "")))</f>
        <v/>
      </c>
      <c r="E1037" s="93" t="str">
        <f t="shared" si="49"/>
        <v/>
      </c>
      <c r="F1037" s="93" t="str">
        <f>IF($I$1&lt;&gt;"y", "", IF(A1038="", "", IFERROR(LOOKUP(2,1/(COUNTIF($F$2:F1036,get_country)=0),get_country), "")))</f>
        <v/>
      </c>
      <c r="G1037" s="93" t="str">
        <f t="shared" si="48"/>
        <v/>
      </c>
      <c r="H1037" s="67" t="str">
        <f t="array" aca="1" ref="H1037" ca="1">IF($I$1&lt;&gt;"y", "", IFERROR(INDEX(countrylistsize,MATCH(SMALL(NOT(countrylistsize="")*IF(ISNUMBER(countrylistsize),COUNTIF(countrylistsize,"&lt;="&amp;countrylistsize),COUNTIF(countrylistsize,"&lt;="&amp;countrylistsize)+SUM(ISNUMBER(countrylistsize))),ROWS(F$3:F1037)+SUM(ISBLANK(countrylistsize))),NOT(countrylistsize="")*IF(ISNUMBER(countrylistsize),COUNTIF(countrylistsize,"&lt;="&amp;countrylistsize),COUNTIF(countrylistsize,"&lt;="&amp;countrylistsize)+SUM(ISNUMBER(countrylistsize))),0)), ""))</f>
        <v/>
      </c>
      <c r="I1037" s="70"/>
      <c r="J1037" s="67" t="str">
        <f t="array" aca="1" ref="J1037" ca="1">IF($I$1&lt;&gt;"y", "", IFERROR(INDEX(admin1listsize,MATCH(SMALL(NOT(admin1listsize="")*IF(ISNUMBER(admin1listsize),COUNTIF(admin1listsize,"&lt;="&amp;admin1listsize),COUNTIF(admin1listsize,"&lt;="&amp;admin1listsize)+SUM(ISNUMBER(admin1listsize))),ROWS(D$3:D1037)+SUM(ISBLANK(admin1listsize))),NOT(admin1listsize="")*IF(ISNUMBER(admin1listsize),COUNTIF(admin1listsize,"&lt;="&amp;admin1listsize),COUNTIF(admin1listsize,"&lt;="&amp;admin1listsize)+SUM(ISNUMBER(admin1listsize))),0)), ""))</f>
        <v/>
      </c>
      <c r="K1037" s="71"/>
    </row>
    <row r="1038" spans="1:11" s="1" customFormat="1" x14ac:dyDescent="0.25">
      <c r="A1038" s="93" t="str">
        <f>IF($I$1&lt;&gt;"y", "", IF(ISBLANK(DATA!D1039),"",IF(ISBLANK(DATA!K1039),"NO DATA",DATA!K1039)))</f>
        <v/>
      </c>
      <c r="B1038" s="93" t="str">
        <f>IF($I$1&lt;&gt;"y", "",IF(ISBLANK(DATA!D1039),"", IF(ISBLANK(DATA!L1039),"NO DATA",DATA!L1039)))</f>
        <v/>
      </c>
      <c r="C1038" s="93" t="str">
        <f t="shared" si="50"/>
        <v/>
      </c>
      <c r="D1038" s="93" t="str">
        <f>IF($I$1&lt;&gt;"y", "", IF(C1039="", "", IFERROR(LOOKUP(2,1/(COUNTIF($D$2:D1037,mergednames)=0),mergednames), "")))</f>
        <v/>
      </c>
      <c r="E1038" s="93" t="str">
        <f t="shared" si="49"/>
        <v/>
      </c>
      <c r="F1038" s="93" t="str">
        <f>IF($I$1&lt;&gt;"y", "", IF(A1039="", "", IFERROR(LOOKUP(2,1/(COUNTIF($F$2:F1037,get_country)=0),get_country), "")))</f>
        <v/>
      </c>
      <c r="G1038" s="93" t="str">
        <f t="shared" si="48"/>
        <v/>
      </c>
      <c r="H1038" s="67" t="str">
        <f t="array" aca="1" ref="H1038" ca="1">IF($I$1&lt;&gt;"y", "", IFERROR(INDEX(countrylistsize,MATCH(SMALL(NOT(countrylistsize="")*IF(ISNUMBER(countrylistsize),COUNTIF(countrylistsize,"&lt;="&amp;countrylistsize),COUNTIF(countrylistsize,"&lt;="&amp;countrylistsize)+SUM(ISNUMBER(countrylistsize))),ROWS(F$3:F1038)+SUM(ISBLANK(countrylistsize))),NOT(countrylistsize="")*IF(ISNUMBER(countrylistsize),COUNTIF(countrylistsize,"&lt;="&amp;countrylistsize),COUNTIF(countrylistsize,"&lt;="&amp;countrylistsize)+SUM(ISNUMBER(countrylistsize))),0)), ""))</f>
        <v/>
      </c>
      <c r="I1038" s="70"/>
      <c r="J1038" s="67" t="str">
        <f t="array" aca="1" ref="J1038" ca="1">IF($I$1&lt;&gt;"y", "", IFERROR(INDEX(admin1listsize,MATCH(SMALL(NOT(admin1listsize="")*IF(ISNUMBER(admin1listsize),COUNTIF(admin1listsize,"&lt;="&amp;admin1listsize),COUNTIF(admin1listsize,"&lt;="&amp;admin1listsize)+SUM(ISNUMBER(admin1listsize))),ROWS(D$3:D1038)+SUM(ISBLANK(admin1listsize))),NOT(admin1listsize="")*IF(ISNUMBER(admin1listsize),COUNTIF(admin1listsize,"&lt;="&amp;admin1listsize),COUNTIF(admin1listsize,"&lt;="&amp;admin1listsize)+SUM(ISNUMBER(admin1listsize))),0)), ""))</f>
        <v/>
      </c>
      <c r="K1038" s="71"/>
    </row>
    <row r="1039" spans="1:11" s="1" customFormat="1" x14ac:dyDescent="0.25">
      <c r="A1039" s="93" t="str">
        <f>IF($I$1&lt;&gt;"y", "", IF(ISBLANK(DATA!D1040),"",IF(ISBLANK(DATA!K1040),"NO DATA",DATA!K1040)))</f>
        <v/>
      </c>
      <c r="B1039" s="93" t="str">
        <f>IF($I$1&lt;&gt;"y", "",IF(ISBLANK(DATA!D1040),"", IF(ISBLANK(DATA!L1040),"NO DATA",DATA!L1040)))</f>
        <v/>
      </c>
      <c r="C1039" s="93" t="str">
        <f t="shared" si="50"/>
        <v/>
      </c>
      <c r="D1039" s="93" t="str">
        <f>IF($I$1&lt;&gt;"y", "", IF(C1040="", "", IFERROR(LOOKUP(2,1/(COUNTIF($D$2:D1038,mergednames)=0),mergednames), "")))</f>
        <v/>
      </c>
      <c r="E1039" s="93" t="str">
        <f t="shared" si="49"/>
        <v/>
      </c>
      <c r="F1039" s="93" t="str">
        <f>IF($I$1&lt;&gt;"y", "", IF(A1040="", "", IFERROR(LOOKUP(2,1/(COUNTIF($F$2:F1038,get_country)=0),get_country), "")))</f>
        <v/>
      </c>
      <c r="G1039" s="93" t="str">
        <f t="shared" si="48"/>
        <v/>
      </c>
      <c r="H1039" s="67" t="str">
        <f t="array" aca="1" ref="H1039" ca="1">IF($I$1&lt;&gt;"y", "", IFERROR(INDEX(countrylistsize,MATCH(SMALL(NOT(countrylistsize="")*IF(ISNUMBER(countrylistsize),COUNTIF(countrylistsize,"&lt;="&amp;countrylistsize),COUNTIF(countrylistsize,"&lt;="&amp;countrylistsize)+SUM(ISNUMBER(countrylistsize))),ROWS(F$3:F1039)+SUM(ISBLANK(countrylistsize))),NOT(countrylistsize="")*IF(ISNUMBER(countrylistsize),COUNTIF(countrylistsize,"&lt;="&amp;countrylistsize),COUNTIF(countrylistsize,"&lt;="&amp;countrylistsize)+SUM(ISNUMBER(countrylistsize))),0)), ""))</f>
        <v/>
      </c>
      <c r="I1039" s="70"/>
      <c r="J1039" s="67" t="str">
        <f t="array" aca="1" ref="J1039" ca="1">IF($I$1&lt;&gt;"y", "", IFERROR(INDEX(admin1listsize,MATCH(SMALL(NOT(admin1listsize="")*IF(ISNUMBER(admin1listsize),COUNTIF(admin1listsize,"&lt;="&amp;admin1listsize),COUNTIF(admin1listsize,"&lt;="&amp;admin1listsize)+SUM(ISNUMBER(admin1listsize))),ROWS(D$3:D1039)+SUM(ISBLANK(admin1listsize))),NOT(admin1listsize="")*IF(ISNUMBER(admin1listsize),COUNTIF(admin1listsize,"&lt;="&amp;admin1listsize),COUNTIF(admin1listsize,"&lt;="&amp;admin1listsize)+SUM(ISNUMBER(admin1listsize))),0)), ""))</f>
        <v/>
      </c>
      <c r="K1039" s="71"/>
    </row>
    <row r="1040" spans="1:11" s="1" customFormat="1" x14ac:dyDescent="0.25">
      <c r="A1040" s="93" t="str">
        <f>IF($I$1&lt;&gt;"y", "", IF(ISBLANK(DATA!D1041),"",IF(ISBLANK(DATA!K1041),"NO DATA",DATA!K1041)))</f>
        <v/>
      </c>
      <c r="B1040" s="93" t="str">
        <f>IF($I$1&lt;&gt;"y", "",IF(ISBLANK(DATA!D1041),"", IF(ISBLANK(DATA!L1041),"NO DATA",DATA!L1041)))</f>
        <v/>
      </c>
      <c r="C1040" s="93" t="str">
        <f t="shared" si="50"/>
        <v/>
      </c>
      <c r="D1040" s="93" t="str">
        <f>IF($I$1&lt;&gt;"y", "", IF(C1041="", "", IFERROR(LOOKUP(2,1/(COUNTIF($D$2:D1039,mergednames)=0),mergednames), "")))</f>
        <v/>
      </c>
      <c r="E1040" s="93" t="str">
        <f t="shared" si="49"/>
        <v/>
      </c>
      <c r="F1040" s="93" t="str">
        <f>IF($I$1&lt;&gt;"y", "", IF(A1041="", "", IFERROR(LOOKUP(2,1/(COUNTIF($F$2:F1039,get_country)=0),get_country), "")))</f>
        <v/>
      </c>
      <c r="G1040" s="93" t="str">
        <f t="shared" si="48"/>
        <v/>
      </c>
      <c r="H1040" s="67" t="str">
        <f t="array" aca="1" ref="H1040" ca="1">IF($I$1&lt;&gt;"y", "", IFERROR(INDEX(countrylistsize,MATCH(SMALL(NOT(countrylistsize="")*IF(ISNUMBER(countrylistsize),COUNTIF(countrylistsize,"&lt;="&amp;countrylistsize),COUNTIF(countrylistsize,"&lt;="&amp;countrylistsize)+SUM(ISNUMBER(countrylistsize))),ROWS(F$3:F1040)+SUM(ISBLANK(countrylistsize))),NOT(countrylistsize="")*IF(ISNUMBER(countrylistsize),COUNTIF(countrylistsize,"&lt;="&amp;countrylistsize),COUNTIF(countrylistsize,"&lt;="&amp;countrylistsize)+SUM(ISNUMBER(countrylistsize))),0)), ""))</f>
        <v/>
      </c>
      <c r="I1040" s="70"/>
      <c r="J1040" s="67" t="str">
        <f t="array" aca="1" ref="J1040" ca="1">IF($I$1&lt;&gt;"y", "", IFERROR(INDEX(admin1listsize,MATCH(SMALL(NOT(admin1listsize="")*IF(ISNUMBER(admin1listsize),COUNTIF(admin1listsize,"&lt;="&amp;admin1listsize),COUNTIF(admin1listsize,"&lt;="&amp;admin1listsize)+SUM(ISNUMBER(admin1listsize))),ROWS(D$3:D1040)+SUM(ISBLANK(admin1listsize))),NOT(admin1listsize="")*IF(ISNUMBER(admin1listsize),COUNTIF(admin1listsize,"&lt;="&amp;admin1listsize),COUNTIF(admin1listsize,"&lt;="&amp;admin1listsize)+SUM(ISNUMBER(admin1listsize))),0)), ""))</f>
        <v/>
      </c>
      <c r="K1040" s="71"/>
    </row>
    <row r="1041" spans="1:11" s="1" customFormat="1" x14ac:dyDescent="0.25">
      <c r="A1041" s="93" t="str">
        <f>IF($I$1&lt;&gt;"y", "", IF(ISBLANK(DATA!D1042),"",IF(ISBLANK(DATA!K1042),"NO DATA",DATA!K1042)))</f>
        <v/>
      </c>
      <c r="B1041" s="93" t="str">
        <f>IF($I$1&lt;&gt;"y", "",IF(ISBLANK(DATA!D1042),"", IF(ISBLANK(DATA!L1042),"NO DATA",DATA!L1042)))</f>
        <v/>
      </c>
      <c r="C1041" s="93" t="str">
        <f t="shared" si="50"/>
        <v/>
      </c>
      <c r="D1041" s="93" t="str">
        <f>IF($I$1&lt;&gt;"y", "", IF(C1042="", "", IFERROR(LOOKUP(2,1/(COUNTIF($D$2:D1040,mergednames)=0),mergednames), "")))</f>
        <v/>
      </c>
      <c r="E1041" s="93" t="str">
        <f t="shared" si="49"/>
        <v/>
      </c>
      <c r="F1041" s="93" t="str">
        <f>IF($I$1&lt;&gt;"y", "", IF(A1042="", "", IFERROR(LOOKUP(2,1/(COUNTIF($F$2:F1040,get_country)=0),get_country), "")))</f>
        <v/>
      </c>
      <c r="G1041" s="93" t="str">
        <f t="shared" si="48"/>
        <v/>
      </c>
      <c r="H1041" s="67" t="str">
        <f t="array" aca="1" ref="H1041" ca="1">IF($I$1&lt;&gt;"y", "", IFERROR(INDEX(countrylistsize,MATCH(SMALL(NOT(countrylistsize="")*IF(ISNUMBER(countrylistsize),COUNTIF(countrylistsize,"&lt;="&amp;countrylistsize),COUNTIF(countrylistsize,"&lt;="&amp;countrylistsize)+SUM(ISNUMBER(countrylistsize))),ROWS(F$3:F1041)+SUM(ISBLANK(countrylistsize))),NOT(countrylistsize="")*IF(ISNUMBER(countrylistsize),COUNTIF(countrylistsize,"&lt;="&amp;countrylistsize),COUNTIF(countrylistsize,"&lt;="&amp;countrylistsize)+SUM(ISNUMBER(countrylistsize))),0)), ""))</f>
        <v/>
      </c>
      <c r="I1041" s="70"/>
      <c r="J1041" s="67" t="str">
        <f t="array" aca="1" ref="J1041" ca="1">IF($I$1&lt;&gt;"y", "", IFERROR(INDEX(admin1listsize,MATCH(SMALL(NOT(admin1listsize="")*IF(ISNUMBER(admin1listsize),COUNTIF(admin1listsize,"&lt;="&amp;admin1listsize),COUNTIF(admin1listsize,"&lt;="&amp;admin1listsize)+SUM(ISNUMBER(admin1listsize))),ROWS(D$3:D1041)+SUM(ISBLANK(admin1listsize))),NOT(admin1listsize="")*IF(ISNUMBER(admin1listsize),COUNTIF(admin1listsize,"&lt;="&amp;admin1listsize),COUNTIF(admin1listsize,"&lt;="&amp;admin1listsize)+SUM(ISNUMBER(admin1listsize))),0)), ""))</f>
        <v/>
      </c>
      <c r="K1041" s="71"/>
    </row>
    <row r="1042" spans="1:11" s="1" customFormat="1" x14ac:dyDescent="0.25">
      <c r="A1042" s="93" t="str">
        <f>IF($I$1&lt;&gt;"y", "", IF(ISBLANK(DATA!D1043),"",IF(ISBLANK(DATA!K1043),"NO DATA",DATA!K1043)))</f>
        <v/>
      </c>
      <c r="B1042" s="93" t="str">
        <f>IF($I$1&lt;&gt;"y", "",IF(ISBLANK(DATA!D1043),"", IF(ISBLANK(DATA!L1043),"NO DATA",DATA!L1043)))</f>
        <v/>
      </c>
      <c r="C1042" s="93" t="str">
        <f t="shared" si="50"/>
        <v/>
      </c>
      <c r="D1042" s="93" t="str">
        <f>IF($I$1&lt;&gt;"y", "", IF(C1043="", "", IFERROR(LOOKUP(2,1/(COUNTIF($D$2:D1041,mergednames)=0),mergednames), "")))</f>
        <v/>
      </c>
      <c r="E1042" s="93" t="str">
        <f t="shared" si="49"/>
        <v/>
      </c>
      <c r="F1042" s="93" t="str">
        <f>IF($I$1&lt;&gt;"y", "", IF(A1043="", "", IFERROR(LOOKUP(2,1/(COUNTIF($F$2:F1041,get_country)=0),get_country), "")))</f>
        <v/>
      </c>
      <c r="G1042" s="93" t="str">
        <f t="shared" si="48"/>
        <v/>
      </c>
      <c r="H1042" s="67" t="str">
        <f t="array" aca="1" ref="H1042" ca="1">IF($I$1&lt;&gt;"y", "", IFERROR(INDEX(countrylistsize,MATCH(SMALL(NOT(countrylistsize="")*IF(ISNUMBER(countrylistsize),COUNTIF(countrylistsize,"&lt;="&amp;countrylistsize),COUNTIF(countrylistsize,"&lt;="&amp;countrylistsize)+SUM(ISNUMBER(countrylistsize))),ROWS(F$3:F1042)+SUM(ISBLANK(countrylistsize))),NOT(countrylistsize="")*IF(ISNUMBER(countrylistsize),COUNTIF(countrylistsize,"&lt;="&amp;countrylistsize),COUNTIF(countrylistsize,"&lt;="&amp;countrylistsize)+SUM(ISNUMBER(countrylistsize))),0)), ""))</f>
        <v/>
      </c>
      <c r="I1042" s="70"/>
      <c r="J1042" s="67" t="str">
        <f t="array" aca="1" ref="J1042" ca="1">IF($I$1&lt;&gt;"y", "", IFERROR(INDEX(admin1listsize,MATCH(SMALL(NOT(admin1listsize="")*IF(ISNUMBER(admin1listsize),COUNTIF(admin1listsize,"&lt;="&amp;admin1listsize),COUNTIF(admin1listsize,"&lt;="&amp;admin1listsize)+SUM(ISNUMBER(admin1listsize))),ROWS(D$3:D1042)+SUM(ISBLANK(admin1listsize))),NOT(admin1listsize="")*IF(ISNUMBER(admin1listsize),COUNTIF(admin1listsize,"&lt;="&amp;admin1listsize),COUNTIF(admin1listsize,"&lt;="&amp;admin1listsize)+SUM(ISNUMBER(admin1listsize))),0)), ""))</f>
        <v/>
      </c>
      <c r="K1042" s="71"/>
    </row>
    <row r="1043" spans="1:11" s="1" customFormat="1" x14ac:dyDescent="0.25">
      <c r="A1043" s="93" t="str">
        <f>IF($I$1&lt;&gt;"y", "", IF(ISBLANK(DATA!D1044),"",IF(ISBLANK(DATA!K1044),"NO DATA",DATA!K1044)))</f>
        <v/>
      </c>
      <c r="B1043" s="93" t="str">
        <f>IF($I$1&lt;&gt;"y", "",IF(ISBLANK(DATA!D1044),"", IF(ISBLANK(DATA!L1044),"NO DATA",DATA!L1044)))</f>
        <v/>
      </c>
      <c r="C1043" s="93" t="str">
        <f t="shared" si="50"/>
        <v/>
      </c>
      <c r="D1043" s="93" t="str">
        <f>IF($I$1&lt;&gt;"y", "", IF(C1044="", "", IFERROR(LOOKUP(2,1/(COUNTIF($D$2:D1042,mergednames)=0),mergednames), "")))</f>
        <v/>
      </c>
      <c r="E1043" s="93" t="str">
        <f t="shared" si="49"/>
        <v/>
      </c>
      <c r="F1043" s="93" t="str">
        <f>IF($I$1&lt;&gt;"y", "", IF(A1044="", "", IFERROR(LOOKUP(2,1/(COUNTIF($F$2:F1042,get_country)=0),get_country), "")))</f>
        <v/>
      </c>
      <c r="G1043" s="93" t="str">
        <f t="shared" si="48"/>
        <v/>
      </c>
      <c r="H1043" s="67" t="str">
        <f t="array" aca="1" ref="H1043" ca="1">IF($I$1&lt;&gt;"y", "", IFERROR(INDEX(countrylistsize,MATCH(SMALL(NOT(countrylistsize="")*IF(ISNUMBER(countrylistsize),COUNTIF(countrylistsize,"&lt;="&amp;countrylistsize),COUNTIF(countrylistsize,"&lt;="&amp;countrylistsize)+SUM(ISNUMBER(countrylistsize))),ROWS(F$3:F1043)+SUM(ISBLANK(countrylistsize))),NOT(countrylistsize="")*IF(ISNUMBER(countrylistsize),COUNTIF(countrylistsize,"&lt;="&amp;countrylistsize),COUNTIF(countrylistsize,"&lt;="&amp;countrylistsize)+SUM(ISNUMBER(countrylistsize))),0)), ""))</f>
        <v/>
      </c>
      <c r="I1043" s="70"/>
      <c r="J1043" s="67" t="str">
        <f t="array" aca="1" ref="J1043" ca="1">IF($I$1&lt;&gt;"y", "", IFERROR(INDEX(admin1listsize,MATCH(SMALL(NOT(admin1listsize="")*IF(ISNUMBER(admin1listsize),COUNTIF(admin1listsize,"&lt;="&amp;admin1listsize),COUNTIF(admin1listsize,"&lt;="&amp;admin1listsize)+SUM(ISNUMBER(admin1listsize))),ROWS(D$3:D1043)+SUM(ISBLANK(admin1listsize))),NOT(admin1listsize="")*IF(ISNUMBER(admin1listsize),COUNTIF(admin1listsize,"&lt;="&amp;admin1listsize),COUNTIF(admin1listsize,"&lt;="&amp;admin1listsize)+SUM(ISNUMBER(admin1listsize))),0)), ""))</f>
        <v/>
      </c>
      <c r="K1043" s="71"/>
    </row>
    <row r="1044" spans="1:11" s="1" customFormat="1" x14ac:dyDescent="0.25">
      <c r="A1044" s="93" t="str">
        <f>IF($I$1&lt;&gt;"y", "", IF(ISBLANK(DATA!D1045),"",IF(ISBLANK(DATA!K1045),"NO DATA",DATA!K1045)))</f>
        <v/>
      </c>
      <c r="B1044" s="93" t="str">
        <f>IF($I$1&lt;&gt;"y", "",IF(ISBLANK(DATA!D1045),"", IF(ISBLANK(DATA!L1045),"NO DATA",DATA!L1045)))</f>
        <v/>
      </c>
      <c r="C1044" s="93" t="str">
        <f t="shared" si="50"/>
        <v/>
      </c>
      <c r="D1044" s="93" t="str">
        <f>IF($I$1&lt;&gt;"y", "", IF(C1045="", "", IFERROR(LOOKUP(2,1/(COUNTIF($D$2:D1043,mergednames)=0),mergednames), "")))</f>
        <v/>
      </c>
      <c r="E1044" s="93" t="str">
        <f t="shared" si="49"/>
        <v/>
      </c>
      <c r="F1044" s="93" t="str">
        <f>IF($I$1&lt;&gt;"y", "", IF(A1045="", "", IFERROR(LOOKUP(2,1/(COUNTIF($F$2:F1043,get_country)=0),get_country), "")))</f>
        <v/>
      </c>
      <c r="G1044" s="93" t="str">
        <f t="shared" si="48"/>
        <v/>
      </c>
      <c r="H1044" s="67" t="str">
        <f t="array" aca="1" ref="H1044" ca="1">IF($I$1&lt;&gt;"y", "", IFERROR(INDEX(countrylistsize,MATCH(SMALL(NOT(countrylistsize="")*IF(ISNUMBER(countrylistsize),COUNTIF(countrylistsize,"&lt;="&amp;countrylistsize),COUNTIF(countrylistsize,"&lt;="&amp;countrylistsize)+SUM(ISNUMBER(countrylistsize))),ROWS(F$3:F1044)+SUM(ISBLANK(countrylistsize))),NOT(countrylistsize="")*IF(ISNUMBER(countrylistsize),COUNTIF(countrylistsize,"&lt;="&amp;countrylistsize),COUNTIF(countrylistsize,"&lt;="&amp;countrylistsize)+SUM(ISNUMBER(countrylistsize))),0)), ""))</f>
        <v/>
      </c>
      <c r="I1044" s="70"/>
      <c r="J1044" s="67" t="str">
        <f t="array" aca="1" ref="J1044" ca="1">IF($I$1&lt;&gt;"y", "", IFERROR(INDEX(admin1listsize,MATCH(SMALL(NOT(admin1listsize="")*IF(ISNUMBER(admin1listsize),COUNTIF(admin1listsize,"&lt;="&amp;admin1listsize),COUNTIF(admin1listsize,"&lt;="&amp;admin1listsize)+SUM(ISNUMBER(admin1listsize))),ROWS(D$3:D1044)+SUM(ISBLANK(admin1listsize))),NOT(admin1listsize="")*IF(ISNUMBER(admin1listsize),COUNTIF(admin1listsize,"&lt;="&amp;admin1listsize),COUNTIF(admin1listsize,"&lt;="&amp;admin1listsize)+SUM(ISNUMBER(admin1listsize))),0)), ""))</f>
        <v/>
      </c>
      <c r="K1044" s="71"/>
    </row>
    <row r="1045" spans="1:11" s="1" customFormat="1" x14ac:dyDescent="0.25">
      <c r="A1045" s="93" t="str">
        <f>IF($I$1&lt;&gt;"y", "", IF(ISBLANK(DATA!D1046),"",IF(ISBLANK(DATA!K1046),"NO DATA",DATA!K1046)))</f>
        <v/>
      </c>
      <c r="B1045" s="93" t="str">
        <f>IF($I$1&lt;&gt;"y", "",IF(ISBLANK(DATA!D1046),"", IF(ISBLANK(DATA!L1046),"NO DATA",DATA!L1046)))</f>
        <v/>
      </c>
      <c r="C1045" s="93" t="str">
        <f t="shared" si="50"/>
        <v/>
      </c>
      <c r="D1045" s="93" t="str">
        <f>IF($I$1&lt;&gt;"y", "", IF(C1046="", "", IFERROR(LOOKUP(2,1/(COUNTIF($D$2:D1044,mergednames)=0),mergednames), "")))</f>
        <v/>
      </c>
      <c r="E1045" s="93" t="str">
        <f t="shared" si="49"/>
        <v/>
      </c>
      <c r="F1045" s="93" t="str">
        <f>IF($I$1&lt;&gt;"y", "", IF(A1046="", "", IFERROR(LOOKUP(2,1/(COUNTIF($F$2:F1044,get_country)=0),get_country), "")))</f>
        <v/>
      </c>
      <c r="G1045" s="93" t="str">
        <f t="shared" si="48"/>
        <v/>
      </c>
      <c r="H1045" s="67" t="str">
        <f t="array" aca="1" ref="H1045" ca="1">IF($I$1&lt;&gt;"y", "", IFERROR(INDEX(countrylistsize,MATCH(SMALL(NOT(countrylistsize="")*IF(ISNUMBER(countrylistsize),COUNTIF(countrylistsize,"&lt;="&amp;countrylistsize),COUNTIF(countrylistsize,"&lt;="&amp;countrylistsize)+SUM(ISNUMBER(countrylistsize))),ROWS(F$3:F1045)+SUM(ISBLANK(countrylistsize))),NOT(countrylistsize="")*IF(ISNUMBER(countrylistsize),COUNTIF(countrylistsize,"&lt;="&amp;countrylistsize),COUNTIF(countrylistsize,"&lt;="&amp;countrylistsize)+SUM(ISNUMBER(countrylistsize))),0)), ""))</f>
        <v/>
      </c>
      <c r="I1045" s="70"/>
      <c r="J1045" s="67" t="str">
        <f t="array" aca="1" ref="J1045" ca="1">IF($I$1&lt;&gt;"y", "", IFERROR(INDEX(admin1listsize,MATCH(SMALL(NOT(admin1listsize="")*IF(ISNUMBER(admin1listsize),COUNTIF(admin1listsize,"&lt;="&amp;admin1listsize),COUNTIF(admin1listsize,"&lt;="&amp;admin1listsize)+SUM(ISNUMBER(admin1listsize))),ROWS(D$3:D1045)+SUM(ISBLANK(admin1listsize))),NOT(admin1listsize="")*IF(ISNUMBER(admin1listsize),COUNTIF(admin1listsize,"&lt;="&amp;admin1listsize),COUNTIF(admin1listsize,"&lt;="&amp;admin1listsize)+SUM(ISNUMBER(admin1listsize))),0)), ""))</f>
        <v/>
      </c>
      <c r="K1045" s="71"/>
    </row>
    <row r="1046" spans="1:11" s="1" customFormat="1" x14ac:dyDescent="0.25">
      <c r="A1046" s="93" t="str">
        <f>IF($I$1&lt;&gt;"y", "", IF(ISBLANK(DATA!D1047),"",IF(ISBLANK(DATA!K1047),"NO DATA",DATA!K1047)))</f>
        <v/>
      </c>
      <c r="B1046" s="93" t="str">
        <f>IF($I$1&lt;&gt;"y", "",IF(ISBLANK(DATA!D1047),"", IF(ISBLANK(DATA!L1047),"NO DATA",DATA!L1047)))</f>
        <v/>
      </c>
      <c r="C1046" s="93" t="str">
        <f t="shared" si="50"/>
        <v/>
      </c>
      <c r="D1046" s="93" t="str">
        <f>IF($I$1&lt;&gt;"y", "", IF(C1047="", "", IFERROR(LOOKUP(2,1/(COUNTIF($D$2:D1045,mergednames)=0),mergednames), "")))</f>
        <v/>
      </c>
      <c r="E1046" s="93" t="str">
        <f t="shared" si="49"/>
        <v/>
      </c>
      <c r="F1046" s="93" t="str">
        <f>IF($I$1&lt;&gt;"y", "", IF(A1047="", "", IFERROR(LOOKUP(2,1/(COUNTIF($F$2:F1045,get_country)=0),get_country), "")))</f>
        <v/>
      </c>
      <c r="G1046" s="93" t="str">
        <f t="shared" si="48"/>
        <v/>
      </c>
      <c r="H1046" s="67" t="str">
        <f t="array" aca="1" ref="H1046" ca="1">IF($I$1&lt;&gt;"y", "", IFERROR(INDEX(countrylistsize,MATCH(SMALL(NOT(countrylistsize="")*IF(ISNUMBER(countrylistsize),COUNTIF(countrylistsize,"&lt;="&amp;countrylistsize),COUNTIF(countrylistsize,"&lt;="&amp;countrylistsize)+SUM(ISNUMBER(countrylistsize))),ROWS(F$3:F1046)+SUM(ISBLANK(countrylistsize))),NOT(countrylistsize="")*IF(ISNUMBER(countrylistsize),COUNTIF(countrylistsize,"&lt;="&amp;countrylistsize),COUNTIF(countrylistsize,"&lt;="&amp;countrylistsize)+SUM(ISNUMBER(countrylistsize))),0)), ""))</f>
        <v/>
      </c>
      <c r="I1046" s="70"/>
      <c r="J1046" s="67" t="str">
        <f t="array" aca="1" ref="J1046" ca="1">IF($I$1&lt;&gt;"y", "", IFERROR(INDEX(admin1listsize,MATCH(SMALL(NOT(admin1listsize="")*IF(ISNUMBER(admin1listsize),COUNTIF(admin1listsize,"&lt;="&amp;admin1listsize),COUNTIF(admin1listsize,"&lt;="&amp;admin1listsize)+SUM(ISNUMBER(admin1listsize))),ROWS(D$3:D1046)+SUM(ISBLANK(admin1listsize))),NOT(admin1listsize="")*IF(ISNUMBER(admin1listsize),COUNTIF(admin1listsize,"&lt;="&amp;admin1listsize),COUNTIF(admin1listsize,"&lt;="&amp;admin1listsize)+SUM(ISNUMBER(admin1listsize))),0)), ""))</f>
        <v/>
      </c>
      <c r="K1046" s="71"/>
    </row>
    <row r="1047" spans="1:11" s="1" customFormat="1" x14ac:dyDescent="0.25">
      <c r="A1047" s="93" t="str">
        <f>IF($I$1&lt;&gt;"y", "", IF(ISBLANK(DATA!D1048),"",IF(ISBLANK(DATA!K1048),"NO DATA",DATA!K1048)))</f>
        <v/>
      </c>
      <c r="B1047" s="93" t="str">
        <f>IF($I$1&lt;&gt;"y", "",IF(ISBLANK(DATA!D1048),"", IF(ISBLANK(DATA!L1048),"NO DATA",DATA!L1048)))</f>
        <v/>
      </c>
      <c r="C1047" s="93" t="str">
        <f t="shared" si="50"/>
        <v/>
      </c>
      <c r="D1047" s="93" t="str">
        <f>IF($I$1&lt;&gt;"y", "", IF(C1048="", "", IFERROR(LOOKUP(2,1/(COUNTIF($D$2:D1046,mergednames)=0),mergednames), "")))</f>
        <v/>
      </c>
      <c r="E1047" s="93" t="str">
        <f t="shared" si="49"/>
        <v/>
      </c>
      <c r="F1047" s="93" t="str">
        <f>IF($I$1&lt;&gt;"y", "", IF(A1048="", "", IFERROR(LOOKUP(2,1/(COUNTIF($F$2:F1046,get_country)=0),get_country), "")))</f>
        <v/>
      </c>
      <c r="G1047" s="93" t="str">
        <f t="shared" si="48"/>
        <v/>
      </c>
      <c r="H1047" s="67" t="str">
        <f t="array" aca="1" ref="H1047" ca="1">IF($I$1&lt;&gt;"y", "", IFERROR(INDEX(countrylistsize,MATCH(SMALL(NOT(countrylistsize="")*IF(ISNUMBER(countrylistsize),COUNTIF(countrylistsize,"&lt;="&amp;countrylistsize),COUNTIF(countrylistsize,"&lt;="&amp;countrylistsize)+SUM(ISNUMBER(countrylistsize))),ROWS(F$3:F1047)+SUM(ISBLANK(countrylistsize))),NOT(countrylistsize="")*IF(ISNUMBER(countrylistsize),COUNTIF(countrylistsize,"&lt;="&amp;countrylistsize),COUNTIF(countrylistsize,"&lt;="&amp;countrylistsize)+SUM(ISNUMBER(countrylistsize))),0)), ""))</f>
        <v/>
      </c>
      <c r="I1047" s="70"/>
      <c r="J1047" s="67" t="str">
        <f t="array" aca="1" ref="J1047" ca="1">IF($I$1&lt;&gt;"y", "", IFERROR(INDEX(admin1listsize,MATCH(SMALL(NOT(admin1listsize="")*IF(ISNUMBER(admin1listsize),COUNTIF(admin1listsize,"&lt;="&amp;admin1listsize),COUNTIF(admin1listsize,"&lt;="&amp;admin1listsize)+SUM(ISNUMBER(admin1listsize))),ROWS(D$3:D1047)+SUM(ISBLANK(admin1listsize))),NOT(admin1listsize="")*IF(ISNUMBER(admin1listsize),COUNTIF(admin1listsize,"&lt;="&amp;admin1listsize),COUNTIF(admin1listsize,"&lt;="&amp;admin1listsize)+SUM(ISNUMBER(admin1listsize))),0)), ""))</f>
        <v/>
      </c>
      <c r="K1047" s="71"/>
    </row>
    <row r="1048" spans="1:11" s="1" customFormat="1" x14ac:dyDescent="0.25">
      <c r="A1048" s="93" t="str">
        <f>IF($I$1&lt;&gt;"y", "", IF(ISBLANK(DATA!D1049),"",IF(ISBLANK(DATA!K1049),"NO DATA",DATA!K1049)))</f>
        <v/>
      </c>
      <c r="B1048" s="93" t="str">
        <f>IF($I$1&lt;&gt;"y", "",IF(ISBLANK(DATA!D1049),"", IF(ISBLANK(DATA!L1049),"NO DATA",DATA!L1049)))</f>
        <v/>
      </c>
      <c r="C1048" s="93" t="str">
        <f t="shared" si="50"/>
        <v/>
      </c>
      <c r="D1048" s="93" t="str">
        <f>IF($I$1&lt;&gt;"y", "", IF(C1049="", "", IFERROR(LOOKUP(2,1/(COUNTIF($D$2:D1047,mergednames)=0),mergednames), "")))</f>
        <v/>
      </c>
      <c r="E1048" s="93" t="str">
        <f t="shared" si="49"/>
        <v/>
      </c>
      <c r="F1048" s="93" t="str">
        <f>IF($I$1&lt;&gt;"y", "", IF(A1049="", "", IFERROR(LOOKUP(2,1/(COUNTIF($F$2:F1047,get_country)=0),get_country), "")))</f>
        <v/>
      </c>
      <c r="G1048" s="93" t="str">
        <f t="shared" si="48"/>
        <v/>
      </c>
      <c r="H1048" s="67" t="str">
        <f t="array" aca="1" ref="H1048" ca="1">IF($I$1&lt;&gt;"y", "", IFERROR(INDEX(countrylistsize,MATCH(SMALL(NOT(countrylistsize="")*IF(ISNUMBER(countrylistsize),COUNTIF(countrylistsize,"&lt;="&amp;countrylistsize),COUNTIF(countrylistsize,"&lt;="&amp;countrylistsize)+SUM(ISNUMBER(countrylistsize))),ROWS(F$3:F1048)+SUM(ISBLANK(countrylistsize))),NOT(countrylistsize="")*IF(ISNUMBER(countrylistsize),COUNTIF(countrylistsize,"&lt;="&amp;countrylistsize),COUNTIF(countrylistsize,"&lt;="&amp;countrylistsize)+SUM(ISNUMBER(countrylistsize))),0)), ""))</f>
        <v/>
      </c>
      <c r="I1048" s="70"/>
      <c r="J1048" s="67" t="str">
        <f t="array" aca="1" ref="J1048" ca="1">IF($I$1&lt;&gt;"y", "", IFERROR(INDEX(admin1listsize,MATCH(SMALL(NOT(admin1listsize="")*IF(ISNUMBER(admin1listsize),COUNTIF(admin1listsize,"&lt;="&amp;admin1listsize),COUNTIF(admin1listsize,"&lt;="&amp;admin1listsize)+SUM(ISNUMBER(admin1listsize))),ROWS(D$3:D1048)+SUM(ISBLANK(admin1listsize))),NOT(admin1listsize="")*IF(ISNUMBER(admin1listsize),COUNTIF(admin1listsize,"&lt;="&amp;admin1listsize),COUNTIF(admin1listsize,"&lt;="&amp;admin1listsize)+SUM(ISNUMBER(admin1listsize))),0)), ""))</f>
        <v/>
      </c>
      <c r="K1048" s="71"/>
    </row>
    <row r="1049" spans="1:11" s="1" customFormat="1" x14ac:dyDescent="0.25">
      <c r="A1049" s="93" t="str">
        <f>IF($I$1&lt;&gt;"y", "", IF(ISBLANK(DATA!D1050),"",IF(ISBLANK(DATA!K1050),"NO DATA",DATA!K1050)))</f>
        <v/>
      </c>
      <c r="B1049" s="93" t="str">
        <f>IF($I$1&lt;&gt;"y", "",IF(ISBLANK(DATA!D1050),"", IF(ISBLANK(DATA!L1050),"NO DATA",DATA!L1050)))</f>
        <v/>
      </c>
      <c r="C1049" s="93" t="str">
        <f t="shared" si="50"/>
        <v/>
      </c>
      <c r="D1049" s="93" t="str">
        <f>IF($I$1&lt;&gt;"y", "", IF(C1050="", "", IFERROR(LOOKUP(2,1/(COUNTIF($D$2:D1048,mergednames)=0),mergednames), "")))</f>
        <v/>
      </c>
      <c r="E1049" s="93" t="str">
        <f t="shared" si="49"/>
        <v/>
      </c>
      <c r="F1049" s="93" t="str">
        <f>IF($I$1&lt;&gt;"y", "", IF(A1050="", "", IFERROR(LOOKUP(2,1/(COUNTIF($F$2:F1048,get_country)=0),get_country), "")))</f>
        <v/>
      </c>
      <c r="G1049" s="93" t="str">
        <f t="shared" si="48"/>
        <v/>
      </c>
      <c r="H1049" s="67" t="str">
        <f t="array" aca="1" ref="H1049" ca="1">IF($I$1&lt;&gt;"y", "", IFERROR(INDEX(countrylistsize,MATCH(SMALL(NOT(countrylistsize="")*IF(ISNUMBER(countrylistsize),COUNTIF(countrylistsize,"&lt;="&amp;countrylistsize),COUNTIF(countrylistsize,"&lt;="&amp;countrylistsize)+SUM(ISNUMBER(countrylistsize))),ROWS(F$3:F1049)+SUM(ISBLANK(countrylistsize))),NOT(countrylistsize="")*IF(ISNUMBER(countrylistsize),COUNTIF(countrylistsize,"&lt;="&amp;countrylistsize),COUNTIF(countrylistsize,"&lt;="&amp;countrylistsize)+SUM(ISNUMBER(countrylistsize))),0)), ""))</f>
        <v/>
      </c>
      <c r="I1049" s="70"/>
      <c r="J1049" s="67" t="str">
        <f t="array" aca="1" ref="J1049" ca="1">IF($I$1&lt;&gt;"y", "", IFERROR(INDEX(admin1listsize,MATCH(SMALL(NOT(admin1listsize="")*IF(ISNUMBER(admin1listsize),COUNTIF(admin1listsize,"&lt;="&amp;admin1listsize),COUNTIF(admin1listsize,"&lt;="&amp;admin1listsize)+SUM(ISNUMBER(admin1listsize))),ROWS(D$3:D1049)+SUM(ISBLANK(admin1listsize))),NOT(admin1listsize="")*IF(ISNUMBER(admin1listsize),COUNTIF(admin1listsize,"&lt;="&amp;admin1listsize),COUNTIF(admin1listsize,"&lt;="&amp;admin1listsize)+SUM(ISNUMBER(admin1listsize))),0)), ""))</f>
        <v/>
      </c>
      <c r="K1049" s="71"/>
    </row>
    <row r="1050" spans="1:11" s="1" customFormat="1" x14ac:dyDescent="0.25">
      <c r="A1050" s="93" t="str">
        <f>IF($I$1&lt;&gt;"y", "", IF(ISBLANK(DATA!D1051),"",IF(ISBLANK(DATA!K1051),"NO DATA",DATA!K1051)))</f>
        <v/>
      </c>
      <c r="B1050" s="93" t="str">
        <f>IF($I$1&lt;&gt;"y", "",IF(ISBLANK(DATA!D1051),"", IF(ISBLANK(DATA!L1051),"NO DATA",DATA!L1051)))</f>
        <v/>
      </c>
      <c r="C1050" s="93" t="str">
        <f t="shared" si="50"/>
        <v/>
      </c>
      <c r="D1050" s="93" t="str">
        <f>IF($I$1&lt;&gt;"y", "", IF(C1051="", "", IFERROR(LOOKUP(2,1/(COUNTIF($D$2:D1049,mergednames)=0),mergednames), "")))</f>
        <v/>
      </c>
      <c r="E1050" s="93" t="str">
        <f t="shared" si="49"/>
        <v/>
      </c>
      <c r="F1050" s="93" t="str">
        <f>IF($I$1&lt;&gt;"y", "", IF(A1051="", "", IFERROR(LOOKUP(2,1/(COUNTIF($F$2:F1049,get_country)=0),get_country), "")))</f>
        <v/>
      </c>
      <c r="G1050" s="93" t="str">
        <f t="shared" si="48"/>
        <v/>
      </c>
      <c r="H1050" s="67" t="str">
        <f t="array" aca="1" ref="H1050" ca="1">IF($I$1&lt;&gt;"y", "", IFERROR(INDEX(countrylistsize,MATCH(SMALL(NOT(countrylistsize="")*IF(ISNUMBER(countrylistsize),COUNTIF(countrylistsize,"&lt;="&amp;countrylistsize),COUNTIF(countrylistsize,"&lt;="&amp;countrylistsize)+SUM(ISNUMBER(countrylistsize))),ROWS(F$3:F1050)+SUM(ISBLANK(countrylistsize))),NOT(countrylistsize="")*IF(ISNUMBER(countrylistsize),COUNTIF(countrylistsize,"&lt;="&amp;countrylistsize),COUNTIF(countrylistsize,"&lt;="&amp;countrylistsize)+SUM(ISNUMBER(countrylistsize))),0)), ""))</f>
        <v/>
      </c>
      <c r="I1050" s="70"/>
      <c r="J1050" s="67" t="str">
        <f t="array" aca="1" ref="J1050" ca="1">IF($I$1&lt;&gt;"y", "", IFERROR(INDEX(admin1listsize,MATCH(SMALL(NOT(admin1listsize="")*IF(ISNUMBER(admin1listsize),COUNTIF(admin1listsize,"&lt;="&amp;admin1listsize),COUNTIF(admin1listsize,"&lt;="&amp;admin1listsize)+SUM(ISNUMBER(admin1listsize))),ROWS(D$3:D1050)+SUM(ISBLANK(admin1listsize))),NOT(admin1listsize="")*IF(ISNUMBER(admin1listsize),COUNTIF(admin1listsize,"&lt;="&amp;admin1listsize),COUNTIF(admin1listsize,"&lt;="&amp;admin1listsize)+SUM(ISNUMBER(admin1listsize))),0)), ""))</f>
        <v/>
      </c>
      <c r="K1050" s="71"/>
    </row>
    <row r="1051" spans="1:11" s="1" customFormat="1" x14ac:dyDescent="0.25">
      <c r="A1051" s="93" t="str">
        <f>IF($I$1&lt;&gt;"y", "", IF(ISBLANK(DATA!D1052),"",IF(ISBLANK(DATA!K1052),"NO DATA",DATA!K1052)))</f>
        <v/>
      </c>
      <c r="B1051" s="93" t="str">
        <f>IF($I$1&lt;&gt;"y", "",IF(ISBLANK(DATA!D1052),"", IF(ISBLANK(DATA!L1052),"NO DATA",DATA!L1052)))</f>
        <v/>
      </c>
      <c r="C1051" s="93" t="str">
        <f t="shared" si="50"/>
        <v/>
      </c>
      <c r="D1051" s="93" t="str">
        <f>IF($I$1&lt;&gt;"y", "", IF(C1052="", "", IFERROR(LOOKUP(2,1/(COUNTIF($D$2:D1050,mergednames)=0),mergednames), "")))</f>
        <v/>
      </c>
      <c r="E1051" s="93" t="str">
        <f t="shared" si="49"/>
        <v/>
      </c>
      <c r="F1051" s="93" t="str">
        <f>IF($I$1&lt;&gt;"y", "", IF(A1052="", "", IFERROR(LOOKUP(2,1/(COUNTIF($F$2:F1050,get_country)=0),get_country), "")))</f>
        <v/>
      </c>
      <c r="G1051" s="93" t="str">
        <f t="shared" si="48"/>
        <v/>
      </c>
      <c r="H1051" s="67" t="str">
        <f t="array" aca="1" ref="H1051" ca="1">IF($I$1&lt;&gt;"y", "", IFERROR(INDEX(countrylistsize,MATCH(SMALL(NOT(countrylistsize="")*IF(ISNUMBER(countrylistsize),COUNTIF(countrylistsize,"&lt;="&amp;countrylistsize),COUNTIF(countrylistsize,"&lt;="&amp;countrylistsize)+SUM(ISNUMBER(countrylistsize))),ROWS(F$3:F1051)+SUM(ISBLANK(countrylistsize))),NOT(countrylistsize="")*IF(ISNUMBER(countrylistsize),COUNTIF(countrylistsize,"&lt;="&amp;countrylistsize),COUNTIF(countrylistsize,"&lt;="&amp;countrylistsize)+SUM(ISNUMBER(countrylistsize))),0)), ""))</f>
        <v/>
      </c>
      <c r="I1051" s="70"/>
      <c r="J1051" s="67" t="str">
        <f t="array" aca="1" ref="J1051" ca="1">IF($I$1&lt;&gt;"y", "", IFERROR(INDEX(admin1listsize,MATCH(SMALL(NOT(admin1listsize="")*IF(ISNUMBER(admin1listsize),COUNTIF(admin1listsize,"&lt;="&amp;admin1listsize),COUNTIF(admin1listsize,"&lt;="&amp;admin1listsize)+SUM(ISNUMBER(admin1listsize))),ROWS(D$3:D1051)+SUM(ISBLANK(admin1listsize))),NOT(admin1listsize="")*IF(ISNUMBER(admin1listsize),COUNTIF(admin1listsize,"&lt;="&amp;admin1listsize),COUNTIF(admin1listsize,"&lt;="&amp;admin1listsize)+SUM(ISNUMBER(admin1listsize))),0)), ""))</f>
        <v/>
      </c>
      <c r="K1051" s="71"/>
    </row>
    <row r="1052" spans="1:11" s="1" customFormat="1" x14ac:dyDescent="0.25">
      <c r="A1052" s="93" t="str">
        <f>IF($I$1&lt;&gt;"y", "", IF(ISBLANK(DATA!D1053),"",IF(ISBLANK(DATA!K1053),"NO DATA",DATA!K1053)))</f>
        <v/>
      </c>
      <c r="B1052" s="93" t="str">
        <f>IF($I$1&lt;&gt;"y", "",IF(ISBLANK(DATA!D1053),"", IF(ISBLANK(DATA!L1053),"NO DATA",DATA!L1053)))</f>
        <v/>
      </c>
      <c r="C1052" s="93" t="str">
        <f t="shared" si="50"/>
        <v/>
      </c>
      <c r="D1052" s="93" t="str">
        <f>IF($I$1&lt;&gt;"y", "", IF(C1053="", "", IFERROR(LOOKUP(2,1/(COUNTIF($D$2:D1051,mergednames)=0),mergednames), "")))</f>
        <v/>
      </c>
      <c r="E1052" s="93" t="str">
        <f t="shared" si="49"/>
        <v/>
      </c>
      <c r="F1052" s="93" t="str">
        <f>IF($I$1&lt;&gt;"y", "", IF(A1053="", "", IFERROR(LOOKUP(2,1/(COUNTIF($F$2:F1051,get_country)=0),get_country), "")))</f>
        <v/>
      </c>
      <c r="G1052" s="93" t="str">
        <f t="shared" si="48"/>
        <v/>
      </c>
      <c r="H1052" s="67" t="str">
        <f t="array" aca="1" ref="H1052" ca="1">IF($I$1&lt;&gt;"y", "", IFERROR(INDEX(countrylistsize,MATCH(SMALL(NOT(countrylistsize="")*IF(ISNUMBER(countrylistsize),COUNTIF(countrylistsize,"&lt;="&amp;countrylistsize),COUNTIF(countrylistsize,"&lt;="&amp;countrylistsize)+SUM(ISNUMBER(countrylistsize))),ROWS(F$3:F1052)+SUM(ISBLANK(countrylistsize))),NOT(countrylistsize="")*IF(ISNUMBER(countrylistsize),COUNTIF(countrylistsize,"&lt;="&amp;countrylistsize),COUNTIF(countrylistsize,"&lt;="&amp;countrylistsize)+SUM(ISNUMBER(countrylistsize))),0)), ""))</f>
        <v/>
      </c>
      <c r="I1052" s="70"/>
      <c r="J1052" s="67" t="str">
        <f t="array" aca="1" ref="J1052" ca="1">IF($I$1&lt;&gt;"y", "", IFERROR(INDEX(admin1listsize,MATCH(SMALL(NOT(admin1listsize="")*IF(ISNUMBER(admin1listsize),COUNTIF(admin1listsize,"&lt;="&amp;admin1listsize),COUNTIF(admin1listsize,"&lt;="&amp;admin1listsize)+SUM(ISNUMBER(admin1listsize))),ROWS(D$3:D1052)+SUM(ISBLANK(admin1listsize))),NOT(admin1listsize="")*IF(ISNUMBER(admin1listsize),COUNTIF(admin1listsize,"&lt;="&amp;admin1listsize),COUNTIF(admin1listsize,"&lt;="&amp;admin1listsize)+SUM(ISNUMBER(admin1listsize))),0)), ""))</f>
        <v/>
      </c>
      <c r="K1052" s="71"/>
    </row>
    <row r="1053" spans="1:11" s="1" customFormat="1" x14ac:dyDescent="0.25">
      <c r="A1053" s="93" t="str">
        <f>IF($I$1&lt;&gt;"y", "", IF(ISBLANK(DATA!D1054),"",IF(ISBLANK(DATA!K1054),"NO DATA",DATA!K1054)))</f>
        <v/>
      </c>
      <c r="B1053" s="93" t="str">
        <f>IF($I$1&lt;&gt;"y", "",IF(ISBLANK(DATA!D1054),"", IF(ISBLANK(DATA!L1054),"NO DATA",DATA!L1054)))</f>
        <v/>
      </c>
      <c r="C1053" s="93" t="str">
        <f t="shared" si="50"/>
        <v/>
      </c>
      <c r="D1053" s="93" t="str">
        <f>IF($I$1&lt;&gt;"y", "", IF(C1054="", "", IFERROR(LOOKUP(2,1/(COUNTIF($D$2:D1052,mergednames)=0),mergednames), "")))</f>
        <v/>
      </c>
      <c r="E1053" s="93" t="str">
        <f t="shared" si="49"/>
        <v/>
      </c>
      <c r="F1053" s="93" t="str">
        <f>IF($I$1&lt;&gt;"y", "", IF(A1054="", "", IFERROR(LOOKUP(2,1/(COUNTIF($F$2:F1052,get_country)=0),get_country), "")))</f>
        <v/>
      </c>
      <c r="G1053" s="93" t="str">
        <f t="shared" si="48"/>
        <v/>
      </c>
      <c r="H1053" s="67" t="str">
        <f t="array" aca="1" ref="H1053" ca="1">IF($I$1&lt;&gt;"y", "", IFERROR(INDEX(countrylistsize,MATCH(SMALL(NOT(countrylistsize="")*IF(ISNUMBER(countrylistsize),COUNTIF(countrylistsize,"&lt;="&amp;countrylistsize),COUNTIF(countrylistsize,"&lt;="&amp;countrylistsize)+SUM(ISNUMBER(countrylistsize))),ROWS(F$3:F1053)+SUM(ISBLANK(countrylistsize))),NOT(countrylistsize="")*IF(ISNUMBER(countrylistsize),COUNTIF(countrylistsize,"&lt;="&amp;countrylistsize),COUNTIF(countrylistsize,"&lt;="&amp;countrylistsize)+SUM(ISNUMBER(countrylistsize))),0)), ""))</f>
        <v/>
      </c>
      <c r="I1053" s="70"/>
      <c r="J1053" s="67" t="str">
        <f t="array" aca="1" ref="J1053" ca="1">IF($I$1&lt;&gt;"y", "", IFERROR(INDEX(admin1listsize,MATCH(SMALL(NOT(admin1listsize="")*IF(ISNUMBER(admin1listsize),COUNTIF(admin1listsize,"&lt;="&amp;admin1listsize),COUNTIF(admin1listsize,"&lt;="&amp;admin1listsize)+SUM(ISNUMBER(admin1listsize))),ROWS(D$3:D1053)+SUM(ISBLANK(admin1listsize))),NOT(admin1listsize="")*IF(ISNUMBER(admin1listsize),COUNTIF(admin1listsize,"&lt;="&amp;admin1listsize),COUNTIF(admin1listsize,"&lt;="&amp;admin1listsize)+SUM(ISNUMBER(admin1listsize))),0)), ""))</f>
        <v/>
      </c>
      <c r="K1053" s="71"/>
    </row>
    <row r="1054" spans="1:11" s="1" customFormat="1" x14ac:dyDescent="0.25">
      <c r="A1054" s="93" t="str">
        <f>IF($I$1&lt;&gt;"y", "", IF(ISBLANK(DATA!D1055),"",IF(ISBLANK(DATA!K1055),"NO DATA",DATA!K1055)))</f>
        <v/>
      </c>
      <c r="B1054" s="93" t="str">
        <f>IF($I$1&lt;&gt;"y", "",IF(ISBLANK(DATA!D1055),"", IF(ISBLANK(DATA!L1055),"NO DATA",DATA!L1055)))</f>
        <v/>
      </c>
      <c r="C1054" s="93" t="str">
        <f t="shared" si="50"/>
        <v/>
      </c>
      <c r="D1054" s="93" t="str">
        <f>IF($I$1&lt;&gt;"y", "", IF(C1055="", "", IFERROR(LOOKUP(2,1/(COUNTIF($D$2:D1053,mergednames)=0),mergednames), "")))</f>
        <v/>
      </c>
      <c r="E1054" s="93" t="str">
        <f t="shared" si="49"/>
        <v/>
      </c>
      <c r="F1054" s="93" t="str">
        <f>IF($I$1&lt;&gt;"y", "", IF(A1055="", "", IFERROR(LOOKUP(2,1/(COUNTIF($F$2:F1053,get_country)=0),get_country), "")))</f>
        <v/>
      </c>
      <c r="G1054" s="93" t="str">
        <f t="shared" si="48"/>
        <v/>
      </c>
      <c r="H1054" s="67" t="str">
        <f t="array" aca="1" ref="H1054" ca="1">IF($I$1&lt;&gt;"y", "", IFERROR(INDEX(countrylistsize,MATCH(SMALL(NOT(countrylistsize="")*IF(ISNUMBER(countrylistsize),COUNTIF(countrylistsize,"&lt;="&amp;countrylistsize),COUNTIF(countrylistsize,"&lt;="&amp;countrylistsize)+SUM(ISNUMBER(countrylistsize))),ROWS(F$3:F1054)+SUM(ISBLANK(countrylistsize))),NOT(countrylistsize="")*IF(ISNUMBER(countrylistsize),COUNTIF(countrylistsize,"&lt;="&amp;countrylistsize),COUNTIF(countrylistsize,"&lt;="&amp;countrylistsize)+SUM(ISNUMBER(countrylistsize))),0)), ""))</f>
        <v/>
      </c>
      <c r="I1054" s="70"/>
      <c r="J1054" s="67" t="str">
        <f t="array" aca="1" ref="J1054" ca="1">IF($I$1&lt;&gt;"y", "", IFERROR(INDEX(admin1listsize,MATCH(SMALL(NOT(admin1listsize="")*IF(ISNUMBER(admin1listsize),COUNTIF(admin1listsize,"&lt;="&amp;admin1listsize),COUNTIF(admin1listsize,"&lt;="&amp;admin1listsize)+SUM(ISNUMBER(admin1listsize))),ROWS(D$3:D1054)+SUM(ISBLANK(admin1listsize))),NOT(admin1listsize="")*IF(ISNUMBER(admin1listsize),COUNTIF(admin1listsize,"&lt;="&amp;admin1listsize),COUNTIF(admin1listsize,"&lt;="&amp;admin1listsize)+SUM(ISNUMBER(admin1listsize))),0)), ""))</f>
        <v/>
      </c>
      <c r="K1054" s="71"/>
    </row>
    <row r="1055" spans="1:11" s="1" customFormat="1" x14ac:dyDescent="0.25">
      <c r="A1055" s="93" t="str">
        <f>IF($I$1&lt;&gt;"y", "", IF(ISBLANK(DATA!D1056),"",IF(ISBLANK(DATA!K1056),"NO DATA",DATA!K1056)))</f>
        <v/>
      </c>
      <c r="B1055" s="93" t="str">
        <f>IF($I$1&lt;&gt;"y", "",IF(ISBLANK(DATA!D1056),"", IF(ISBLANK(DATA!L1056),"NO DATA",DATA!L1056)))</f>
        <v/>
      </c>
      <c r="C1055" s="93" t="str">
        <f t="shared" si="50"/>
        <v/>
      </c>
      <c r="D1055" s="93" t="str">
        <f>IF($I$1&lt;&gt;"y", "", IF(C1056="", "", IFERROR(LOOKUP(2,1/(COUNTIF($D$2:D1054,mergednames)=0),mergednames), "")))</f>
        <v/>
      </c>
      <c r="E1055" s="93" t="str">
        <f t="shared" si="49"/>
        <v/>
      </c>
      <c r="F1055" s="93" t="str">
        <f>IF($I$1&lt;&gt;"y", "", IF(A1056="", "", IFERROR(LOOKUP(2,1/(COUNTIF($F$2:F1054,get_country)=0),get_country), "")))</f>
        <v/>
      </c>
      <c r="G1055" s="93" t="str">
        <f t="shared" si="48"/>
        <v/>
      </c>
      <c r="H1055" s="67" t="str">
        <f t="array" aca="1" ref="H1055" ca="1">IF($I$1&lt;&gt;"y", "", IFERROR(INDEX(countrylistsize,MATCH(SMALL(NOT(countrylistsize="")*IF(ISNUMBER(countrylistsize),COUNTIF(countrylistsize,"&lt;="&amp;countrylistsize),COUNTIF(countrylistsize,"&lt;="&amp;countrylistsize)+SUM(ISNUMBER(countrylistsize))),ROWS(F$3:F1055)+SUM(ISBLANK(countrylistsize))),NOT(countrylistsize="")*IF(ISNUMBER(countrylistsize),COUNTIF(countrylistsize,"&lt;="&amp;countrylistsize),COUNTIF(countrylistsize,"&lt;="&amp;countrylistsize)+SUM(ISNUMBER(countrylistsize))),0)), ""))</f>
        <v/>
      </c>
      <c r="I1055" s="70"/>
      <c r="J1055" s="67" t="str">
        <f t="array" aca="1" ref="J1055" ca="1">IF($I$1&lt;&gt;"y", "", IFERROR(INDEX(admin1listsize,MATCH(SMALL(NOT(admin1listsize="")*IF(ISNUMBER(admin1listsize),COUNTIF(admin1listsize,"&lt;="&amp;admin1listsize),COUNTIF(admin1listsize,"&lt;="&amp;admin1listsize)+SUM(ISNUMBER(admin1listsize))),ROWS(D$3:D1055)+SUM(ISBLANK(admin1listsize))),NOT(admin1listsize="")*IF(ISNUMBER(admin1listsize),COUNTIF(admin1listsize,"&lt;="&amp;admin1listsize),COUNTIF(admin1listsize,"&lt;="&amp;admin1listsize)+SUM(ISNUMBER(admin1listsize))),0)), ""))</f>
        <v/>
      </c>
      <c r="K1055" s="71"/>
    </row>
    <row r="1056" spans="1:11" s="1" customFormat="1" x14ac:dyDescent="0.25">
      <c r="A1056" s="93" t="str">
        <f>IF($I$1&lt;&gt;"y", "", IF(ISBLANK(DATA!D1057),"",IF(ISBLANK(DATA!K1057),"NO DATA",DATA!K1057)))</f>
        <v/>
      </c>
      <c r="B1056" s="93" t="str">
        <f>IF($I$1&lt;&gt;"y", "",IF(ISBLANK(DATA!D1057),"", IF(ISBLANK(DATA!L1057),"NO DATA",DATA!L1057)))</f>
        <v/>
      </c>
      <c r="C1056" s="93" t="str">
        <f t="shared" si="50"/>
        <v/>
      </c>
      <c r="D1056" s="93" t="str">
        <f>IF($I$1&lt;&gt;"y", "", IF(C1057="", "", IFERROR(LOOKUP(2,1/(COUNTIF($D$2:D1055,mergednames)=0),mergednames), "")))</f>
        <v/>
      </c>
      <c r="E1056" s="93" t="str">
        <f t="shared" si="49"/>
        <v/>
      </c>
      <c r="F1056" s="93" t="str">
        <f>IF($I$1&lt;&gt;"y", "", IF(A1057="", "", IFERROR(LOOKUP(2,1/(COUNTIF($F$2:F1055,get_country)=0),get_country), "")))</f>
        <v/>
      </c>
      <c r="G1056" s="93" t="str">
        <f t="shared" si="48"/>
        <v/>
      </c>
      <c r="H1056" s="67" t="str">
        <f t="array" aca="1" ref="H1056" ca="1">IF($I$1&lt;&gt;"y", "", IFERROR(INDEX(countrylistsize,MATCH(SMALL(NOT(countrylistsize="")*IF(ISNUMBER(countrylistsize),COUNTIF(countrylistsize,"&lt;="&amp;countrylistsize),COUNTIF(countrylistsize,"&lt;="&amp;countrylistsize)+SUM(ISNUMBER(countrylistsize))),ROWS(F$3:F1056)+SUM(ISBLANK(countrylistsize))),NOT(countrylistsize="")*IF(ISNUMBER(countrylistsize),COUNTIF(countrylistsize,"&lt;="&amp;countrylistsize),COUNTIF(countrylistsize,"&lt;="&amp;countrylistsize)+SUM(ISNUMBER(countrylistsize))),0)), ""))</f>
        <v/>
      </c>
      <c r="I1056" s="70"/>
      <c r="J1056" s="67" t="str">
        <f t="array" aca="1" ref="J1056" ca="1">IF($I$1&lt;&gt;"y", "", IFERROR(INDEX(admin1listsize,MATCH(SMALL(NOT(admin1listsize="")*IF(ISNUMBER(admin1listsize),COUNTIF(admin1listsize,"&lt;="&amp;admin1listsize),COUNTIF(admin1listsize,"&lt;="&amp;admin1listsize)+SUM(ISNUMBER(admin1listsize))),ROWS(D$3:D1056)+SUM(ISBLANK(admin1listsize))),NOT(admin1listsize="")*IF(ISNUMBER(admin1listsize),COUNTIF(admin1listsize,"&lt;="&amp;admin1listsize),COUNTIF(admin1listsize,"&lt;="&amp;admin1listsize)+SUM(ISNUMBER(admin1listsize))),0)), ""))</f>
        <v/>
      </c>
      <c r="K1056" s="71"/>
    </row>
    <row r="1057" spans="1:11" s="1" customFormat="1" x14ac:dyDescent="0.25">
      <c r="A1057" s="93" t="str">
        <f>IF($I$1&lt;&gt;"y", "", IF(ISBLANK(DATA!D1058),"",IF(ISBLANK(DATA!K1058),"NO DATA",DATA!K1058)))</f>
        <v/>
      </c>
      <c r="B1057" s="93" t="str">
        <f>IF($I$1&lt;&gt;"y", "",IF(ISBLANK(DATA!D1058),"", IF(ISBLANK(DATA!L1058),"NO DATA",DATA!L1058)))</f>
        <v/>
      </c>
      <c r="C1057" s="93" t="str">
        <f t="shared" si="50"/>
        <v/>
      </c>
      <c r="D1057" s="93" t="str">
        <f>IF($I$1&lt;&gt;"y", "", IF(C1058="", "", IFERROR(LOOKUP(2,1/(COUNTIF($D$2:D1056,mergednames)=0),mergednames), "")))</f>
        <v/>
      </c>
      <c r="E1057" s="93" t="str">
        <f t="shared" si="49"/>
        <v/>
      </c>
      <c r="F1057" s="93" t="str">
        <f>IF($I$1&lt;&gt;"y", "", IF(A1058="", "", IFERROR(LOOKUP(2,1/(COUNTIF($F$2:F1056,get_country)=0),get_country), "")))</f>
        <v/>
      </c>
      <c r="G1057" s="93" t="str">
        <f t="shared" si="48"/>
        <v/>
      </c>
      <c r="H1057" s="67" t="str">
        <f t="array" aca="1" ref="H1057" ca="1">IF($I$1&lt;&gt;"y", "", IFERROR(INDEX(countrylistsize,MATCH(SMALL(NOT(countrylistsize="")*IF(ISNUMBER(countrylistsize),COUNTIF(countrylistsize,"&lt;="&amp;countrylistsize),COUNTIF(countrylistsize,"&lt;="&amp;countrylistsize)+SUM(ISNUMBER(countrylistsize))),ROWS(F$3:F1057)+SUM(ISBLANK(countrylistsize))),NOT(countrylistsize="")*IF(ISNUMBER(countrylistsize),COUNTIF(countrylistsize,"&lt;="&amp;countrylistsize),COUNTIF(countrylistsize,"&lt;="&amp;countrylistsize)+SUM(ISNUMBER(countrylistsize))),0)), ""))</f>
        <v/>
      </c>
      <c r="I1057" s="70"/>
      <c r="J1057" s="67" t="str">
        <f t="array" aca="1" ref="J1057" ca="1">IF($I$1&lt;&gt;"y", "", IFERROR(INDEX(admin1listsize,MATCH(SMALL(NOT(admin1listsize="")*IF(ISNUMBER(admin1listsize),COUNTIF(admin1listsize,"&lt;="&amp;admin1listsize),COUNTIF(admin1listsize,"&lt;="&amp;admin1listsize)+SUM(ISNUMBER(admin1listsize))),ROWS(D$3:D1057)+SUM(ISBLANK(admin1listsize))),NOT(admin1listsize="")*IF(ISNUMBER(admin1listsize),COUNTIF(admin1listsize,"&lt;="&amp;admin1listsize),COUNTIF(admin1listsize,"&lt;="&amp;admin1listsize)+SUM(ISNUMBER(admin1listsize))),0)), ""))</f>
        <v/>
      </c>
      <c r="K1057" s="71"/>
    </row>
    <row r="1058" spans="1:11" s="1" customFormat="1" x14ac:dyDescent="0.25">
      <c r="A1058" s="93" t="str">
        <f>IF($I$1&lt;&gt;"y", "", IF(ISBLANK(DATA!D1059),"",IF(ISBLANK(DATA!K1059),"NO DATA",DATA!K1059)))</f>
        <v/>
      </c>
      <c r="B1058" s="93" t="str">
        <f>IF($I$1&lt;&gt;"y", "",IF(ISBLANK(DATA!D1059),"", IF(ISBLANK(DATA!L1059),"NO DATA",DATA!L1059)))</f>
        <v/>
      </c>
      <c r="C1058" s="93" t="str">
        <f t="shared" si="50"/>
        <v/>
      </c>
      <c r="D1058" s="93" t="str">
        <f>IF($I$1&lt;&gt;"y", "", IF(C1059="", "", IFERROR(LOOKUP(2,1/(COUNTIF($D$2:D1057,mergednames)=0),mergednames), "")))</f>
        <v/>
      </c>
      <c r="E1058" s="93" t="str">
        <f t="shared" si="49"/>
        <v/>
      </c>
      <c r="F1058" s="93" t="str">
        <f>IF($I$1&lt;&gt;"y", "", IF(A1059="", "", IFERROR(LOOKUP(2,1/(COUNTIF($F$2:F1057,get_country)=0),get_country), "")))</f>
        <v/>
      </c>
      <c r="G1058" s="93" t="str">
        <f t="shared" si="48"/>
        <v/>
      </c>
      <c r="H1058" s="67" t="str">
        <f t="array" aca="1" ref="H1058" ca="1">IF($I$1&lt;&gt;"y", "", IFERROR(INDEX(countrylistsize,MATCH(SMALL(NOT(countrylistsize="")*IF(ISNUMBER(countrylistsize),COUNTIF(countrylistsize,"&lt;="&amp;countrylistsize),COUNTIF(countrylistsize,"&lt;="&amp;countrylistsize)+SUM(ISNUMBER(countrylistsize))),ROWS(F$3:F1058)+SUM(ISBLANK(countrylistsize))),NOT(countrylistsize="")*IF(ISNUMBER(countrylistsize),COUNTIF(countrylistsize,"&lt;="&amp;countrylistsize),COUNTIF(countrylistsize,"&lt;="&amp;countrylistsize)+SUM(ISNUMBER(countrylistsize))),0)), ""))</f>
        <v/>
      </c>
      <c r="I1058" s="70"/>
      <c r="J1058" s="67" t="str">
        <f t="array" aca="1" ref="J1058" ca="1">IF($I$1&lt;&gt;"y", "", IFERROR(INDEX(admin1listsize,MATCH(SMALL(NOT(admin1listsize="")*IF(ISNUMBER(admin1listsize),COUNTIF(admin1listsize,"&lt;="&amp;admin1listsize),COUNTIF(admin1listsize,"&lt;="&amp;admin1listsize)+SUM(ISNUMBER(admin1listsize))),ROWS(D$3:D1058)+SUM(ISBLANK(admin1listsize))),NOT(admin1listsize="")*IF(ISNUMBER(admin1listsize),COUNTIF(admin1listsize,"&lt;="&amp;admin1listsize),COUNTIF(admin1listsize,"&lt;="&amp;admin1listsize)+SUM(ISNUMBER(admin1listsize))),0)), ""))</f>
        <v/>
      </c>
      <c r="K1058" s="71"/>
    </row>
    <row r="1059" spans="1:11" s="1" customFormat="1" x14ac:dyDescent="0.25">
      <c r="A1059" s="93" t="str">
        <f>IF($I$1&lt;&gt;"y", "", IF(ISBLANK(DATA!D1060),"",IF(ISBLANK(DATA!K1060),"NO DATA",DATA!K1060)))</f>
        <v/>
      </c>
      <c r="B1059" s="93" t="str">
        <f>IF($I$1&lt;&gt;"y", "",IF(ISBLANK(DATA!D1060),"", IF(ISBLANK(DATA!L1060),"NO DATA",DATA!L1060)))</f>
        <v/>
      </c>
      <c r="C1059" s="93" t="str">
        <f t="shared" si="50"/>
        <v/>
      </c>
      <c r="D1059" s="93" t="str">
        <f>IF($I$1&lt;&gt;"y", "", IF(C1060="", "", IFERROR(LOOKUP(2,1/(COUNTIF($D$2:D1058,mergednames)=0),mergednames), "")))</f>
        <v/>
      </c>
      <c r="E1059" s="93" t="str">
        <f t="shared" si="49"/>
        <v/>
      </c>
      <c r="F1059" s="93" t="str">
        <f>IF($I$1&lt;&gt;"y", "", IF(A1060="", "", IFERROR(LOOKUP(2,1/(COUNTIF($F$2:F1058,get_country)=0),get_country), "")))</f>
        <v/>
      </c>
      <c r="G1059" s="93" t="str">
        <f t="shared" si="48"/>
        <v/>
      </c>
      <c r="H1059" s="67" t="str">
        <f t="array" aca="1" ref="H1059" ca="1">IF($I$1&lt;&gt;"y", "", IFERROR(INDEX(countrylistsize,MATCH(SMALL(NOT(countrylistsize="")*IF(ISNUMBER(countrylistsize),COUNTIF(countrylistsize,"&lt;="&amp;countrylistsize),COUNTIF(countrylistsize,"&lt;="&amp;countrylistsize)+SUM(ISNUMBER(countrylistsize))),ROWS(F$3:F1059)+SUM(ISBLANK(countrylistsize))),NOT(countrylistsize="")*IF(ISNUMBER(countrylistsize),COUNTIF(countrylistsize,"&lt;="&amp;countrylistsize),COUNTIF(countrylistsize,"&lt;="&amp;countrylistsize)+SUM(ISNUMBER(countrylistsize))),0)), ""))</f>
        <v/>
      </c>
      <c r="I1059" s="70"/>
      <c r="J1059" s="67" t="str">
        <f t="array" aca="1" ref="J1059" ca="1">IF($I$1&lt;&gt;"y", "", IFERROR(INDEX(admin1listsize,MATCH(SMALL(NOT(admin1listsize="")*IF(ISNUMBER(admin1listsize),COUNTIF(admin1listsize,"&lt;="&amp;admin1listsize),COUNTIF(admin1listsize,"&lt;="&amp;admin1listsize)+SUM(ISNUMBER(admin1listsize))),ROWS(D$3:D1059)+SUM(ISBLANK(admin1listsize))),NOT(admin1listsize="")*IF(ISNUMBER(admin1listsize),COUNTIF(admin1listsize,"&lt;="&amp;admin1listsize),COUNTIF(admin1listsize,"&lt;="&amp;admin1listsize)+SUM(ISNUMBER(admin1listsize))),0)), ""))</f>
        <v/>
      </c>
      <c r="K1059" s="71"/>
    </row>
    <row r="1060" spans="1:11" s="1" customFormat="1" x14ac:dyDescent="0.25">
      <c r="A1060" s="93" t="str">
        <f>IF($I$1&lt;&gt;"y", "", IF(ISBLANK(DATA!D1061),"",IF(ISBLANK(DATA!K1061),"NO DATA",DATA!K1061)))</f>
        <v/>
      </c>
      <c r="B1060" s="93" t="str">
        <f>IF($I$1&lt;&gt;"y", "",IF(ISBLANK(DATA!D1061),"", IF(ISBLANK(DATA!L1061),"NO DATA",DATA!L1061)))</f>
        <v/>
      </c>
      <c r="C1060" s="93" t="str">
        <f t="shared" si="50"/>
        <v/>
      </c>
      <c r="D1060" s="93" t="str">
        <f>IF($I$1&lt;&gt;"y", "", IF(C1061="", "", IFERROR(LOOKUP(2,1/(COUNTIF($D$2:D1059,mergednames)=0),mergednames), "")))</f>
        <v/>
      </c>
      <c r="E1060" s="93" t="str">
        <f t="shared" si="49"/>
        <v/>
      </c>
      <c r="F1060" s="93" t="str">
        <f>IF($I$1&lt;&gt;"y", "", IF(A1061="", "", IFERROR(LOOKUP(2,1/(COUNTIF($F$2:F1059,get_country)=0),get_country), "")))</f>
        <v/>
      </c>
      <c r="G1060" s="93" t="str">
        <f t="shared" si="48"/>
        <v/>
      </c>
      <c r="H1060" s="67" t="str">
        <f t="array" aca="1" ref="H1060" ca="1">IF($I$1&lt;&gt;"y", "", IFERROR(INDEX(countrylistsize,MATCH(SMALL(NOT(countrylistsize="")*IF(ISNUMBER(countrylistsize),COUNTIF(countrylistsize,"&lt;="&amp;countrylistsize),COUNTIF(countrylistsize,"&lt;="&amp;countrylistsize)+SUM(ISNUMBER(countrylistsize))),ROWS(F$3:F1060)+SUM(ISBLANK(countrylistsize))),NOT(countrylistsize="")*IF(ISNUMBER(countrylistsize),COUNTIF(countrylistsize,"&lt;="&amp;countrylistsize),COUNTIF(countrylistsize,"&lt;="&amp;countrylistsize)+SUM(ISNUMBER(countrylistsize))),0)), ""))</f>
        <v/>
      </c>
      <c r="I1060" s="70"/>
      <c r="J1060" s="67" t="str">
        <f t="array" aca="1" ref="J1060" ca="1">IF($I$1&lt;&gt;"y", "", IFERROR(INDEX(admin1listsize,MATCH(SMALL(NOT(admin1listsize="")*IF(ISNUMBER(admin1listsize),COUNTIF(admin1listsize,"&lt;="&amp;admin1listsize),COUNTIF(admin1listsize,"&lt;="&amp;admin1listsize)+SUM(ISNUMBER(admin1listsize))),ROWS(D$3:D1060)+SUM(ISBLANK(admin1listsize))),NOT(admin1listsize="")*IF(ISNUMBER(admin1listsize),COUNTIF(admin1listsize,"&lt;="&amp;admin1listsize),COUNTIF(admin1listsize,"&lt;="&amp;admin1listsize)+SUM(ISNUMBER(admin1listsize))),0)), ""))</f>
        <v/>
      </c>
      <c r="K1060" s="71"/>
    </row>
    <row r="1061" spans="1:11" s="1" customFormat="1" x14ac:dyDescent="0.25">
      <c r="A1061" s="93" t="str">
        <f>IF($I$1&lt;&gt;"y", "", IF(ISBLANK(DATA!D1062),"",IF(ISBLANK(DATA!K1062),"NO DATA",DATA!K1062)))</f>
        <v/>
      </c>
      <c r="B1061" s="93" t="str">
        <f>IF($I$1&lt;&gt;"y", "",IF(ISBLANK(DATA!D1062),"", IF(ISBLANK(DATA!L1062),"NO DATA",DATA!L1062)))</f>
        <v/>
      </c>
      <c r="C1061" s="93" t="str">
        <f t="shared" si="50"/>
        <v/>
      </c>
      <c r="D1061" s="93" t="str">
        <f>IF($I$1&lt;&gt;"y", "", IF(C1062="", "", IFERROR(LOOKUP(2,1/(COUNTIF($D$2:D1060,mergednames)=0),mergednames), "")))</f>
        <v/>
      </c>
      <c r="E1061" s="93" t="str">
        <f t="shared" si="49"/>
        <v/>
      </c>
      <c r="F1061" s="93" t="str">
        <f>IF($I$1&lt;&gt;"y", "", IF(A1062="", "", IFERROR(LOOKUP(2,1/(COUNTIF($F$2:F1060,get_country)=0),get_country), "")))</f>
        <v/>
      </c>
      <c r="G1061" s="93" t="str">
        <f t="shared" si="48"/>
        <v/>
      </c>
      <c r="H1061" s="67" t="str">
        <f t="array" aca="1" ref="H1061" ca="1">IF($I$1&lt;&gt;"y", "", IFERROR(INDEX(countrylistsize,MATCH(SMALL(NOT(countrylistsize="")*IF(ISNUMBER(countrylistsize),COUNTIF(countrylistsize,"&lt;="&amp;countrylistsize),COUNTIF(countrylistsize,"&lt;="&amp;countrylistsize)+SUM(ISNUMBER(countrylistsize))),ROWS(F$3:F1061)+SUM(ISBLANK(countrylistsize))),NOT(countrylistsize="")*IF(ISNUMBER(countrylistsize),COUNTIF(countrylistsize,"&lt;="&amp;countrylistsize),COUNTIF(countrylistsize,"&lt;="&amp;countrylistsize)+SUM(ISNUMBER(countrylistsize))),0)), ""))</f>
        <v/>
      </c>
      <c r="I1061" s="70"/>
      <c r="J1061" s="67" t="str">
        <f t="array" aca="1" ref="J1061" ca="1">IF($I$1&lt;&gt;"y", "", IFERROR(INDEX(admin1listsize,MATCH(SMALL(NOT(admin1listsize="")*IF(ISNUMBER(admin1listsize),COUNTIF(admin1listsize,"&lt;="&amp;admin1listsize),COUNTIF(admin1listsize,"&lt;="&amp;admin1listsize)+SUM(ISNUMBER(admin1listsize))),ROWS(D$3:D1061)+SUM(ISBLANK(admin1listsize))),NOT(admin1listsize="")*IF(ISNUMBER(admin1listsize),COUNTIF(admin1listsize,"&lt;="&amp;admin1listsize),COUNTIF(admin1listsize,"&lt;="&amp;admin1listsize)+SUM(ISNUMBER(admin1listsize))),0)), ""))</f>
        <v/>
      </c>
      <c r="K1061" s="71"/>
    </row>
    <row r="1062" spans="1:11" s="1" customFormat="1" x14ac:dyDescent="0.25">
      <c r="A1062" s="93" t="str">
        <f>IF($I$1&lt;&gt;"y", "", IF(ISBLANK(DATA!D1063),"",IF(ISBLANK(DATA!K1063),"NO DATA",DATA!K1063)))</f>
        <v/>
      </c>
      <c r="B1062" s="93" t="str">
        <f>IF($I$1&lt;&gt;"y", "",IF(ISBLANK(DATA!D1063),"", IF(ISBLANK(DATA!L1063),"NO DATA",DATA!L1063)))</f>
        <v/>
      </c>
      <c r="C1062" s="93" t="str">
        <f t="shared" si="50"/>
        <v/>
      </c>
      <c r="D1062" s="93" t="str">
        <f>IF($I$1&lt;&gt;"y", "", IF(C1063="", "", IFERROR(LOOKUP(2,1/(COUNTIF($D$2:D1061,mergednames)=0),mergednames), "")))</f>
        <v/>
      </c>
      <c r="E1062" s="93" t="str">
        <f t="shared" si="49"/>
        <v/>
      </c>
      <c r="F1062" s="93" t="str">
        <f>IF($I$1&lt;&gt;"y", "", IF(A1063="", "", IFERROR(LOOKUP(2,1/(COUNTIF($F$2:F1061,get_country)=0),get_country), "")))</f>
        <v/>
      </c>
      <c r="G1062" s="93" t="str">
        <f t="shared" si="48"/>
        <v/>
      </c>
      <c r="H1062" s="67" t="str">
        <f t="array" aca="1" ref="H1062" ca="1">IF($I$1&lt;&gt;"y", "", IFERROR(INDEX(countrylistsize,MATCH(SMALL(NOT(countrylistsize="")*IF(ISNUMBER(countrylistsize),COUNTIF(countrylistsize,"&lt;="&amp;countrylistsize),COUNTIF(countrylistsize,"&lt;="&amp;countrylistsize)+SUM(ISNUMBER(countrylistsize))),ROWS(F$3:F1062)+SUM(ISBLANK(countrylistsize))),NOT(countrylistsize="")*IF(ISNUMBER(countrylistsize),COUNTIF(countrylistsize,"&lt;="&amp;countrylistsize),COUNTIF(countrylistsize,"&lt;="&amp;countrylistsize)+SUM(ISNUMBER(countrylistsize))),0)), ""))</f>
        <v/>
      </c>
      <c r="I1062" s="70"/>
      <c r="J1062" s="67" t="str">
        <f t="array" aca="1" ref="J1062" ca="1">IF($I$1&lt;&gt;"y", "", IFERROR(INDEX(admin1listsize,MATCH(SMALL(NOT(admin1listsize="")*IF(ISNUMBER(admin1listsize),COUNTIF(admin1listsize,"&lt;="&amp;admin1listsize),COUNTIF(admin1listsize,"&lt;="&amp;admin1listsize)+SUM(ISNUMBER(admin1listsize))),ROWS(D$3:D1062)+SUM(ISBLANK(admin1listsize))),NOT(admin1listsize="")*IF(ISNUMBER(admin1listsize),COUNTIF(admin1listsize,"&lt;="&amp;admin1listsize),COUNTIF(admin1listsize,"&lt;="&amp;admin1listsize)+SUM(ISNUMBER(admin1listsize))),0)), ""))</f>
        <v/>
      </c>
      <c r="K1062" s="71"/>
    </row>
    <row r="1063" spans="1:11" s="1" customFormat="1" x14ac:dyDescent="0.25">
      <c r="A1063" s="93" t="str">
        <f>IF($I$1&lt;&gt;"y", "", IF(ISBLANK(DATA!D1064),"",IF(ISBLANK(DATA!K1064),"NO DATA",DATA!K1064)))</f>
        <v/>
      </c>
      <c r="B1063" s="93" t="str">
        <f>IF($I$1&lt;&gt;"y", "",IF(ISBLANK(DATA!D1064),"", IF(ISBLANK(DATA!L1064),"NO DATA",DATA!L1064)))</f>
        <v/>
      </c>
      <c r="C1063" s="93" t="str">
        <f t="shared" si="50"/>
        <v/>
      </c>
      <c r="D1063" s="93" t="str">
        <f>IF($I$1&lt;&gt;"y", "", IF(C1064="", "", IFERROR(LOOKUP(2,1/(COUNTIF($D$2:D1062,mergednames)=0),mergednames), "")))</f>
        <v/>
      </c>
      <c r="E1063" s="93" t="str">
        <f t="shared" si="49"/>
        <v/>
      </c>
      <c r="F1063" s="93" t="str">
        <f>IF($I$1&lt;&gt;"y", "", IF(A1064="", "", IFERROR(LOOKUP(2,1/(COUNTIF($F$2:F1062,get_country)=0),get_country), "")))</f>
        <v/>
      </c>
      <c r="G1063" s="93" t="str">
        <f t="shared" si="48"/>
        <v/>
      </c>
      <c r="H1063" s="67" t="str">
        <f t="array" aca="1" ref="H1063" ca="1">IF($I$1&lt;&gt;"y", "", IFERROR(INDEX(countrylistsize,MATCH(SMALL(NOT(countrylistsize="")*IF(ISNUMBER(countrylistsize),COUNTIF(countrylistsize,"&lt;="&amp;countrylistsize),COUNTIF(countrylistsize,"&lt;="&amp;countrylistsize)+SUM(ISNUMBER(countrylistsize))),ROWS(F$3:F1063)+SUM(ISBLANK(countrylistsize))),NOT(countrylistsize="")*IF(ISNUMBER(countrylistsize),COUNTIF(countrylistsize,"&lt;="&amp;countrylistsize),COUNTIF(countrylistsize,"&lt;="&amp;countrylistsize)+SUM(ISNUMBER(countrylistsize))),0)), ""))</f>
        <v/>
      </c>
      <c r="I1063" s="70"/>
      <c r="J1063" s="67" t="str">
        <f t="array" aca="1" ref="J1063" ca="1">IF($I$1&lt;&gt;"y", "", IFERROR(INDEX(admin1listsize,MATCH(SMALL(NOT(admin1listsize="")*IF(ISNUMBER(admin1listsize),COUNTIF(admin1listsize,"&lt;="&amp;admin1listsize),COUNTIF(admin1listsize,"&lt;="&amp;admin1listsize)+SUM(ISNUMBER(admin1listsize))),ROWS(D$3:D1063)+SUM(ISBLANK(admin1listsize))),NOT(admin1listsize="")*IF(ISNUMBER(admin1listsize),COUNTIF(admin1listsize,"&lt;="&amp;admin1listsize),COUNTIF(admin1listsize,"&lt;="&amp;admin1listsize)+SUM(ISNUMBER(admin1listsize))),0)), ""))</f>
        <v/>
      </c>
      <c r="K1063" s="71"/>
    </row>
    <row r="1064" spans="1:11" s="1" customFormat="1" x14ac:dyDescent="0.25">
      <c r="A1064" s="93" t="str">
        <f>IF($I$1&lt;&gt;"y", "", IF(ISBLANK(DATA!D1065),"",IF(ISBLANK(DATA!K1065),"NO DATA",DATA!K1065)))</f>
        <v/>
      </c>
      <c r="B1064" s="93" t="str">
        <f>IF($I$1&lt;&gt;"y", "",IF(ISBLANK(DATA!D1065),"", IF(ISBLANK(DATA!L1065),"NO DATA",DATA!L1065)))</f>
        <v/>
      </c>
      <c r="C1064" s="93" t="str">
        <f t="shared" si="50"/>
        <v/>
      </c>
      <c r="D1064" s="93" t="str">
        <f>IF($I$1&lt;&gt;"y", "", IF(C1065="", "", IFERROR(LOOKUP(2,1/(COUNTIF($D$2:D1063,mergednames)=0),mergednames), "")))</f>
        <v/>
      </c>
      <c r="E1064" s="93" t="str">
        <f t="shared" si="49"/>
        <v/>
      </c>
      <c r="F1064" s="93" t="str">
        <f>IF($I$1&lt;&gt;"y", "", IF(A1065="", "", IFERROR(LOOKUP(2,1/(COUNTIF($F$2:F1063,get_country)=0),get_country), "")))</f>
        <v/>
      </c>
      <c r="G1064" s="93" t="str">
        <f t="shared" si="48"/>
        <v/>
      </c>
      <c r="H1064" s="67" t="str">
        <f t="array" aca="1" ref="H1064" ca="1">IF($I$1&lt;&gt;"y", "", IFERROR(INDEX(countrylistsize,MATCH(SMALL(NOT(countrylistsize="")*IF(ISNUMBER(countrylistsize),COUNTIF(countrylistsize,"&lt;="&amp;countrylistsize),COUNTIF(countrylistsize,"&lt;="&amp;countrylistsize)+SUM(ISNUMBER(countrylistsize))),ROWS(F$3:F1064)+SUM(ISBLANK(countrylistsize))),NOT(countrylistsize="")*IF(ISNUMBER(countrylistsize),COUNTIF(countrylistsize,"&lt;="&amp;countrylistsize),COUNTIF(countrylistsize,"&lt;="&amp;countrylistsize)+SUM(ISNUMBER(countrylistsize))),0)), ""))</f>
        <v/>
      </c>
      <c r="I1064" s="70"/>
      <c r="J1064" s="67" t="str">
        <f t="array" aca="1" ref="J1064" ca="1">IF($I$1&lt;&gt;"y", "", IFERROR(INDEX(admin1listsize,MATCH(SMALL(NOT(admin1listsize="")*IF(ISNUMBER(admin1listsize),COUNTIF(admin1listsize,"&lt;="&amp;admin1listsize),COUNTIF(admin1listsize,"&lt;="&amp;admin1listsize)+SUM(ISNUMBER(admin1listsize))),ROWS(D$3:D1064)+SUM(ISBLANK(admin1listsize))),NOT(admin1listsize="")*IF(ISNUMBER(admin1listsize),COUNTIF(admin1listsize,"&lt;="&amp;admin1listsize),COUNTIF(admin1listsize,"&lt;="&amp;admin1listsize)+SUM(ISNUMBER(admin1listsize))),0)), ""))</f>
        <v/>
      </c>
      <c r="K1064" s="71"/>
    </row>
    <row r="1065" spans="1:11" s="1" customFormat="1" x14ac:dyDescent="0.25">
      <c r="A1065" s="93" t="str">
        <f>IF($I$1&lt;&gt;"y", "", IF(ISBLANK(DATA!D1066),"",IF(ISBLANK(DATA!K1066),"NO DATA",DATA!K1066)))</f>
        <v/>
      </c>
      <c r="B1065" s="93" t="str">
        <f>IF($I$1&lt;&gt;"y", "",IF(ISBLANK(DATA!D1066),"", IF(ISBLANK(DATA!L1066),"NO DATA",DATA!L1066)))</f>
        <v/>
      </c>
      <c r="C1065" s="93" t="str">
        <f t="shared" si="50"/>
        <v/>
      </c>
      <c r="D1065" s="93" t="str">
        <f>IF($I$1&lt;&gt;"y", "", IF(C1066="", "", IFERROR(LOOKUP(2,1/(COUNTIF($D$2:D1064,mergednames)=0),mergednames), "")))</f>
        <v/>
      </c>
      <c r="E1065" s="93" t="str">
        <f t="shared" si="49"/>
        <v/>
      </c>
      <c r="F1065" s="93" t="str">
        <f>IF($I$1&lt;&gt;"y", "", IF(A1066="", "", IFERROR(LOOKUP(2,1/(COUNTIF($F$2:F1064,get_country)=0),get_country), "")))</f>
        <v/>
      </c>
      <c r="G1065" s="93" t="str">
        <f t="shared" si="48"/>
        <v/>
      </c>
      <c r="H1065" s="67" t="str">
        <f t="array" aca="1" ref="H1065" ca="1">IF($I$1&lt;&gt;"y", "", IFERROR(INDEX(countrylistsize,MATCH(SMALL(NOT(countrylistsize="")*IF(ISNUMBER(countrylistsize),COUNTIF(countrylistsize,"&lt;="&amp;countrylistsize),COUNTIF(countrylistsize,"&lt;="&amp;countrylistsize)+SUM(ISNUMBER(countrylistsize))),ROWS(F$3:F1065)+SUM(ISBLANK(countrylistsize))),NOT(countrylistsize="")*IF(ISNUMBER(countrylistsize),COUNTIF(countrylistsize,"&lt;="&amp;countrylistsize),COUNTIF(countrylistsize,"&lt;="&amp;countrylistsize)+SUM(ISNUMBER(countrylistsize))),0)), ""))</f>
        <v/>
      </c>
      <c r="I1065" s="70"/>
      <c r="J1065" s="67" t="str">
        <f t="array" aca="1" ref="J1065" ca="1">IF($I$1&lt;&gt;"y", "", IFERROR(INDEX(admin1listsize,MATCH(SMALL(NOT(admin1listsize="")*IF(ISNUMBER(admin1listsize),COUNTIF(admin1listsize,"&lt;="&amp;admin1listsize),COUNTIF(admin1listsize,"&lt;="&amp;admin1listsize)+SUM(ISNUMBER(admin1listsize))),ROWS(D$3:D1065)+SUM(ISBLANK(admin1listsize))),NOT(admin1listsize="")*IF(ISNUMBER(admin1listsize),COUNTIF(admin1listsize,"&lt;="&amp;admin1listsize),COUNTIF(admin1listsize,"&lt;="&amp;admin1listsize)+SUM(ISNUMBER(admin1listsize))),0)), ""))</f>
        <v/>
      </c>
      <c r="K1065" s="71"/>
    </row>
    <row r="1066" spans="1:11" s="1" customFormat="1" x14ac:dyDescent="0.25">
      <c r="A1066" s="93" t="str">
        <f>IF($I$1&lt;&gt;"y", "", IF(ISBLANK(DATA!D1067),"",IF(ISBLANK(DATA!K1067),"NO DATA",DATA!K1067)))</f>
        <v/>
      </c>
      <c r="B1066" s="93" t="str">
        <f>IF($I$1&lt;&gt;"y", "",IF(ISBLANK(DATA!D1067),"", IF(ISBLANK(DATA!L1067),"NO DATA",DATA!L1067)))</f>
        <v/>
      </c>
      <c r="C1066" s="93" t="str">
        <f t="shared" si="50"/>
        <v/>
      </c>
      <c r="D1066" s="93" t="str">
        <f>IF($I$1&lt;&gt;"y", "", IF(C1067="", "", IFERROR(LOOKUP(2,1/(COUNTIF($D$2:D1065,mergednames)=0),mergednames), "")))</f>
        <v/>
      </c>
      <c r="E1066" s="93" t="str">
        <f t="shared" si="49"/>
        <v/>
      </c>
      <c r="F1066" s="93" t="str">
        <f>IF($I$1&lt;&gt;"y", "", IF(A1067="", "", IFERROR(LOOKUP(2,1/(COUNTIF($F$2:F1065,get_country)=0),get_country), "")))</f>
        <v/>
      </c>
      <c r="G1066" s="93" t="str">
        <f t="shared" si="48"/>
        <v/>
      </c>
      <c r="H1066" s="67" t="str">
        <f t="array" aca="1" ref="H1066" ca="1">IF($I$1&lt;&gt;"y", "", IFERROR(INDEX(countrylistsize,MATCH(SMALL(NOT(countrylistsize="")*IF(ISNUMBER(countrylistsize),COUNTIF(countrylistsize,"&lt;="&amp;countrylistsize),COUNTIF(countrylistsize,"&lt;="&amp;countrylistsize)+SUM(ISNUMBER(countrylistsize))),ROWS(F$3:F1066)+SUM(ISBLANK(countrylistsize))),NOT(countrylistsize="")*IF(ISNUMBER(countrylistsize),COUNTIF(countrylistsize,"&lt;="&amp;countrylistsize),COUNTIF(countrylistsize,"&lt;="&amp;countrylistsize)+SUM(ISNUMBER(countrylistsize))),0)), ""))</f>
        <v/>
      </c>
      <c r="I1066" s="70"/>
      <c r="J1066" s="67" t="str">
        <f t="array" aca="1" ref="J1066" ca="1">IF($I$1&lt;&gt;"y", "", IFERROR(INDEX(admin1listsize,MATCH(SMALL(NOT(admin1listsize="")*IF(ISNUMBER(admin1listsize),COUNTIF(admin1listsize,"&lt;="&amp;admin1listsize),COUNTIF(admin1listsize,"&lt;="&amp;admin1listsize)+SUM(ISNUMBER(admin1listsize))),ROWS(D$3:D1066)+SUM(ISBLANK(admin1listsize))),NOT(admin1listsize="")*IF(ISNUMBER(admin1listsize),COUNTIF(admin1listsize,"&lt;="&amp;admin1listsize),COUNTIF(admin1listsize,"&lt;="&amp;admin1listsize)+SUM(ISNUMBER(admin1listsize))),0)), ""))</f>
        <v/>
      </c>
      <c r="K1066" s="71"/>
    </row>
    <row r="1067" spans="1:11" s="1" customFormat="1" x14ac:dyDescent="0.25">
      <c r="A1067" s="93" t="str">
        <f>IF($I$1&lt;&gt;"y", "", IF(ISBLANK(DATA!D1068),"",IF(ISBLANK(DATA!K1068),"NO DATA",DATA!K1068)))</f>
        <v/>
      </c>
      <c r="B1067" s="93" t="str">
        <f>IF($I$1&lt;&gt;"y", "",IF(ISBLANK(DATA!D1068),"", IF(ISBLANK(DATA!L1068),"NO DATA",DATA!L1068)))</f>
        <v/>
      </c>
      <c r="C1067" s="93" t="str">
        <f t="shared" si="50"/>
        <v/>
      </c>
      <c r="D1067" s="93" t="str">
        <f>IF($I$1&lt;&gt;"y", "", IF(C1068="", "", IFERROR(LOOKUP(2,1/(COUNTIF($D$2:D1066,mergednames)=0),mergednames), "")))</f>
        <v/>
      </c>
      <c r="E1067" s="93" t="str">
        <f t="shared" si="49"/>
        <v/>
      </c>
      <c r="F1067" s="93" t="str">
        <f>IF($I$1&lt;&gt;"y", "", IF(A1068="", "", IFERROR(LOOKUP(2,1/(COUNTIF($F$2:F1066,get_country)=0),get_country), "")))</f>
        <v/>
      </c>
      <c r="G1067" s="93" t="str">
        <f t="shared" si="48"/>
        <v/>
      </c>
      <c r="H1067" s="67" t="str">
        <f t="array" aca="1" ref="H1067" ca="1">IF($I$1&lt;&gt;"y", "", IFERROR(INDEX(countrylistsize,MATCH(SMALL(NOT(countrylistsize="")*IF(ISNUMBER(countrylistsize),COUNTIF(countrylistsize,"&lt;="&amp;countrylistsize),COUNTIF(countrylistsize,"&lt;="&amp;countrylistsize)+SUM(ISNUMBER(countrylistsize))),ROWS(F$3:F1067)+SUM(ISBLANK(countrylistsize))),NOT(countrylistsize="")*IF(ISNUMBER(countrylistsize),COUNTIF(countrylistsize,"&lt;="&amp;countrylistsize),COUNTIF(countrylistsize,"&lt;="&amp;countrylistsize)+SUM(ISNUMBER(countrylistsize))),0)), ""))</f>
        <v/>
      </c>
      <c r="I1067" s="70"/>
      <c r="J1067" s="67" t="str">
        <f t="array" aca="1" ref="J1067" ca="1">IF($I$1&lt;&gt;"y", "", IFERROR(INDEX(admin1listsize,MATCH(SMALL(NOT(admin1listsize="")*IF(ISNUMBER(admin1listsize),COUNTIF(admin1listsize,"&lt;="&amp;admin1listsize),COUNTIF(admin1listsize,"&lt;="&amp;admin1listsize)+SUM(ISNUMBER(admin1listsize))),ROWS(D$3:D1067)+SUM(ISBLANK(admin1listsize))),NOT(admin1listsize="")*IF(ISNUMBER(admin1listsize),COUNTIF(admin1listsize,"&lt;="&amp;admin1listsize),COUNTIF(admin1listsize,"&lt;="&amp;admin1listsize)+SUM(ISNUMBER(admin1listsize))),0)), ""))</f>
        <v/>
      </c>
      <c r="K1067" s="71"/>
    </row>
    <row r="1068" spans="1:11" s="1" customFormat="1" x14ac:dyDescent="0.25">
      <c r="A1068" s="93" t="str">
        <f>IF($I$1&lt;&gt;"y", "", IF(ISBLANK(DATA!D1069),"",IF(ISBLANK(DATA!K1069),"NO DATA",DATA!K1069)))</f>
        <v/>
      </c>
      <c r="B1068" s="93" t="str">
        <f>IF($I$1&lt;&gt;"y", "",IF(ISBLANK(DATA!D1069),"", IF(ISBLANK(DATA!L1069),"NO DATA",DATA!L1069)))</f>
        <v/>
      </c>
      <c r="C1068" s="93" t="str">
        <f t="shared" si="50"/>
        <v/>
      </c>
      <c r="D1068" s="93" t="str">
        <f>IF($I$1&lt;&gt;"y", "", IF(C1069="", "", IFERROR(LOOKUP(2,1/(COUNTIF($D$2:D1067,mergednames)=0),mergednames), "")))</f>
        <v/>
      </c>
      <c r="E1068" s="93" t="str">
        <f t="shared" si="49"/>
        <v/>
      </c>
      <c r="F1068" s="93" t="str">
        <f>IF($I$1&lt;&gt;"y", "", IF(A1069="", "", IFERROR(LOOKUP(2,1/(COUNTIF($F$2:F1067,get_country)=0),get_country), "")))</f>
        <v/>
      </c>
      <c r="G1068" s="93" t="str">
        <f t="shared" si="48"/>
        <v/>
      </c>
      <c r="H1068" s="67" t="str">
        <f t="array" aca="1" ref="H1068" ca="1">IF($I$1&lt;&gt;"y", "", IFERROR(INDEX(countrylistsize,MATCH(SMALL(NOT(countrylistsize="")*IF(ISNUMBER(countrylistsize),COUNTIF(countrylistsize,"&lt;="&amp;countrylistsize),COUNTIF(countrylistsize,"&lt;="&amp;countrylistsize)+SUM(ISNUMBER(countrylistsize))),ROWS(F$3:F1068)+SUM(ISBLANK(countrylistsize))),NOT(countrylistsize="")*IF(ISNUMBER(countrylistsize),COUNTIF(countrylistsize,"&lt;="&amp;countrylistsize),COUNTIF(countrylistsize,"&lt;="&amp;countrylistsize)+SUM(ISNUMBER(countrylistsize))),0)), ""))</f>
        <v/>
      </c>
      <c r="I1068" s="70"/>
      <c r="J1068" s="67" t="str">
        <f t="array" aca="1" ref="J1068" ca="1">IF($I$1&lt;&gt;"y", "", IFERROR(INDEX(admin1listsize,MATCH(SMALL(NOT(admin1listsize="")*IF(ISNUMBER(admin1listsize),COUNTIF(admin1listsize,"&lt;="&amp;admin1listsize),COUNTIF(admin1listsize,"&lt;="&amp;admin1listsize)+SUM(ISNUMBER(admin1listsize))),ROWS(D$3:D1068)+SUM(ISBLANK(admin1listsize))),NOT(admin1listsize="")*IF(ISNUMBER(admin1listsize),COUNTIF(admin1listsize,"&lt;="&amp;admin1listsize),COUNTIF(admin1listsize,"&lt;="&amp;admin1listsize)+SUM(ISNUMBER(admin1listsize))),0)), ""))</f>
        <v/>
      </c>
      <c r="K1068" s="71"/>
    </row>
    <row r="1069" spans="1:11" s="1" customFormat="1" x14ac:dyDescent="0.25">
      <c r="A1069" s="93" t="str">
        <f>IF($I$1&lt;&gt;"y", "", IF(ISBLANK(DATA!D1070),"",IF(ISBLANK(DATA!K1070),"NO DATA",DATA!K1070)))</f>
        <v/>
      </c>
      <c r="B1069" s="93" t="str">
        <f>IF($I$1&lt;&gt;"y", "",IF(ISBLANK(DATA!D1070),"", IF(ISBLANK(DATA!L1070),"NO DATA",DATA!L1070)))</f>
        <v/>
      </c>
      <c r="C1069" s="93" t="str">
        <f t="shared" si="50"/>
        <v/>
      </c>
      <c r="D1069" s="93" t="str">
        <f>IF($I$1&lt;&gt;"y", "", IF(C1070="", "", IFERROR(LOOKUP(2,1/(COUNTIF($D$2:D1068,mergednames)=0),mergednames), "")))</f>
        <v/>
      </c>
      <c r="E1069" s="93" t="str">
        <f t="shared" si="49"/>
        <v/>
      </c>
      <c r="F1069" s="93" t="str">
        <f>IF($I$1&lt;&gt;"y", "", IF(A1070="", "", IFERROR(LOOKUP(2,1/(COUNTIF($F$2:F1068,get_country)=0),get_country), "")))</f>
        <v/>
      </c>
      <c r="G1069" s="93" t="str">
        <f t="shared" si="48"/>
        <v/>
      </c>
      <c r="H1069" s="67" t="str">
        <f t="array" aca="1" ref="H1069" ca="1">IF($I$1&lt;&gt;"y", "", IFERROR(INDEX(countrylistsize,MATCH(SMALL(NOT(countrylistsize="")*IF(ISNUMBER(countrylistsize),COUNTIF(countrylistsize,"&lt;="&amp;countrylistsize),COUNTIF(countrylistsize,"&lt;="&amp;countrylistsize)+SUM(ISNUMBER(countrylistsize))),ROWS(F$3:F1069)+SUM(ISBLANK(countrylistsize))),NOT(countrylistsize="")*IF(ISNUMBER(countrylistsize),COUNTIF(countrylistsize,"&lt;="&amp;countrylistsize),COUNTIF(countrylistsize,"&lt;="&amp;countrylistsize)+SUM(ISNUMBER(countrylistsize))),0)), ""))</f>
        <v/>
      </c>
      <c r="I1069" s="70"/>
      <c r="J1069" s="67" t="str">
        <f t="array" aca="1" ref="J1069" ca="1">IF($I$1&lt;&gt;"y", "", IFERROR(INDEX(admin1listsize,MATCH(SMALL(NOT(admin1listsize="")*IF(ISNUMBER(admin1listsize),COUNTIF(admin1listsize,"&lt;="&amp;admin1listsize),COUNTIF(admin1listsize,"&lt;="&amp;admin1listsize)+SUM(ISNUMBER(admin1listsize))),ROWS(D$3:D1069)+SUM(ISBLANK(admin1listsize))),NOT(admin1listsize="")*IF(ISNUMBER(admin1listsize),COUNTIF(admin1listsize,"&lt;="&amp;admin1listsize),COUNTIF(admin1listsize,"&lt;="&amp;admin1listsize)+SUM(ISNUMBER(admin1listsize))),0)), ""))</f>
        <v/>
      </c>
      <c r="K1069" s="71"/>
    </row>
    <row r="1070" spans="1:11" s="1" customFormat="1" x14ac:dyDescent="0.25">
      <c r="A1070" s="93" t="str">
        <f>IF($I$1&lt;&gt;"y", "", IF(ISBLANK(DATA!D1071),"",IF(ISBLANK(DATA!K1071),"NO DATA",DATA!K1071)))</f>
        <v/>
      </c>
      <c r="B1070" s="93" t="str">
        <f>IF($I$1&lt;&gt;"y", "",IF(ISBLANK(DATA!D1071),"", IF(ISBLANK(DATA!L1071),"NO DATA",DATA!L1071)))</f>
        <v/>
      </c>
      <c r="C1070" s="93" t="str">
        <f t="shared" si="50"/>
        <v/>
      </c>
      <c r="D1070" s="93" t="str">
        <f>IF($I$1&lt;&gt;"y", "", IF(C1071="", "", IFERROR(LOOKUP(2,1/(COUNTIF($D$2:D1069,mergednames)=0),mergednames), "")))</f>
        <v/>
      </c>
      <c r="E1070" s="93" t="str">
        <f t="shared" si="49"/>
        <v/>
      </c>
      <c r="F1070" s="93" t="str">
        <f>IF($I$1&lt;&gt;"y", "", IF(A1071="", "", IFERROR(LOOKUP(2,1/(COUNTIF($F$2:F1069,get_country)=0),get_country), "")))</f>
        <v/>
      </c>
      <c r="G1070" s="93" t="str">
        <f t="shared" si="48"/>
        <v/>
      </c>
      <c r="H1070" s="67" t="str">
        <f t="array" aca="1" ref="H1070" ca="1">IF($I$1&lt;&gt;"y", "", IFERROR(INDEX(countrylistsize,MATCH(SMALL(NOT(countrylistsize="")*IF(ISNUMBER(countrylistsize),COUNTIF(countrylistsize,"&lt;="&amp;countrylistsize),COUNTIF(countrylistsize,"&lt;="&amp;countrylistsize)+SUM(ISNUMBER(countrylistsize))),ROWS(F$3:F1070)+SUM(ISBLANK(countrylistsize))),NOT(countrylistsize="")*IF(ISNUMBER(countrylistsize),COUNTIF(countrylistsize,"&lt;="&amp;countrylistsize),COUNTIF(countrylistsize,"&lt;="&amp;countrylistsize)+SUM(ISNUMBER(countrylistsize))),0)), ""))</f>
        <v/>
      </c>
      <c r="I1070" s="70"/>
      <c r="J1070" s="67" t="str">
        <f t="array" aca="1" ref="J1070" ca="1">IF($I$1&lt;&gt;"y", "", IFERROR(INDEX(admin1listsize,MATCH(SMALL(NOT(admin1listsize="")*IF(ISNUMBER(admin1listsize),COUNTIF(admin1listsize,"&lt;="&amp;admin1listsize),COUNTIF(admin1listsize,"&lt;="&amp;admin1listsize)+SUM(ISNUMBER(admin1listsize))),ROWS(D$3:D1070)+SUM(ISBLANK(admin1listsize))),NOT(admin1listsize="")*IF(ISNUMBER(admin1listsize),COUNTIF(admin1listsize,"&lt;="&amp;admin1listsize),COUNTIF(admin1listsize,"&lt;="&amp;admin1listsize)+SUM(ISNUMBER(admin1listsize))),0)), ""))</f>
        <v/>
      </c>
      <c r="K1070" s="71"/>
    </row>
    <row r="1071" spans="1:11" s="1" customFormat="1" x14ac:dyDescent="0.25">
      <c r="A1071" s="93" t="str">
        <f>IF($I$1&lt;&gt;"y", "", IF(ISBLANK(DATA!D1072),"",IF(ISBLANK(DATA!K1072),"NO DATA",DATA!K1072)))</f>
        <v/>
      </c>
      <c r="B1071" s="93" t="str">
        <f>IF($I$1&lt;&gt;"y", "",IF(ISBLANK(DATA!D1072),"", IF(ISBLANK(DATA!L1072),"NO DATA",DATA!L1072)))</f>
        <v/>
      </c>
      <c r="C1071" s="93" t="str">
        <f t="shared" si="50"/>
        <v/>
      </c>
      <c r="D1071" s="93" t="str">
        <f>IF($I$1&lt;&gt;"y", "", IF(C1072="", "", IFERROR(LOOKUP(2,1/(COUNTIF($D$2:D1070,mergednames)=0),mergednames), "")))</f>
        <v/>
      </c>
      <c r="E1071" s="93" t="str">
        <f t="shared" si="49"/>
        <v/>
      </c>
      <c r="F1071" s="93" t="str">
        <f>IF($I$1&lt;&gt;"y", "", IF(A1072="", "", IFERROR(LOOKUP(2,1/(COUNTIF($F$2:F1070,get_country)=0),get_country), "")))</f>
        <v/>
      </c>
      <c r="G1071" s="93" t="str">
        <f t="shared" si="48"/>
        <v/>
      </c>
      <c r="H1071" s="67" t="str">
        <f t="array" aca="1" ref="H1071" ca="1">IF($I$1&lt;&gt;"y", "", IFERROR(INDEX(countrylistsize,MATCH(SMALL(NOT(countrylistsize="")*IF(ISNUMBER(countrylistsize),COUNTIF(countrylistsize,"&lt;="&amp;countrylistsize),COUNTIF(countrylistsize,"&lt;="&amp;countrylistsize)+SUM(ISNUMBER(countrylistsize))),ROWS(F$3:F1071)+SUM(ISBLANK(countrylistsize))),NOT(countrylistsize="")*IF(ISNUMBER(countrylistsize),COUNTIF(countrylistsize,"&lt;="&amp;countrylistsize),COUNTIF(countrylistsize,"&lt;="&amp;countrylistsize)+SUM(ISNUMBER(countrylistsize))),0)), ""))</f>
        <v/>
      </c>
      <c r="I1071" s="70"/>
      <c r="J1071" s="67" t="str">
        <f t="array" aca="1" ref="J1071" ca="1">IF($I$1&lt;&gt;"y", "", IFERROR(INDEX(admin1listsize,MATCH(SMALL(NOT(admin1listsize="")*IF(ISNUMBER(admin1listsize),COUNTIF(admin1listsize,"&lt;="&amp;admin1listsize),COUNTIF(admin1listsize,"&lt;="&amp;admin1listsize)+SUM(ISNUMBER(admin1listsize))),ROWS(D$3:D1071)+SUM(ISBLANK(admin1listsize))),NOT(admin1listsize="")*IF(ISNUMBER(admin1listsize),COUNTIF(admin1listsize,"&lt;="&amp;admin1listsize),COUNTIF(admin1listsize,"&lt;="&amp;admin1listsize)+SUM(ISNUMBER(admin1listsize))),0)), ""))</f>
        <v/>
      </c>
      <c r="K1071" s="71"/>
    </row>
    <row r="1072" spans="1:11" s="1" customFormat="1" x14ac:dyDescent="0.25">
      <c r="A1072" s="93" t="str">
        <f>IF($I$1&lt;&gt;"y", "", IF(ISBLANK(DATA!D1073),"",IF(ISBLANK(DATA!K1073),"NO DATA",DATA!K1073)))</f>
        <v/>
      </c>
      <c r="B1072" s="93" t="str">
        <f>IF($I$1&lt;&gt;"y", "",IF(ISBLANK(DATA!D1073),"", IF(ISBLANK(DATA!L1073),"NO DATA",DATA!L1073)))</f>
        <v/>
      </c>
      <c r="C1072" s="93" t="str">
        <f t="shared" si="50"/>
        <v/>
      </c>
      <c r="D1072" s="93" t="str">
        <f>IF($I$1&lt;&gt;"y", "", IF(C1073="", "", IFERROR(LOOKUP(2,1/(COUNTIF($D$2:D1071,mergednames)=0),mergednames), "")))</f>
        <v/>
      </c>
      <c r="E1072" s="93" t="str">
        <f t="shared" si="49"/>
        <v/>
      </c>
      <c r="F1072" s="93" t="str">
        <f>IF($I$1&lt;&gt;"y", "", IF(A1073="", "", IFERROR(LOOKUP(2,1/(COUNTIF($F$2:F1071,get_country)=0),get_country), "")))</f>
        <v/>
      </c>
      <c r="G1072" s="93" t="str">
        <f t="shared" si="48"/>
        <v/>
      </c>
      <c r="H1072" s="67" t="str">
        <f t="array" aca="1" ref="H1072" ca="1">IF($I$1&lt;&gt;"y", "", IFERROR(INDEX(countrylistsize,MATCH(SMALL(NOT(countrylistsize="")*IF(ISNUMBER(countrylistsize),COUNTIF(countrylistsize,"&lt;="&amp;countrylistsize),COUNTIF(countrylistsize,"&lt;="&amp;countrylistsize)+SUM(ISNUMBER(countrylistsize))),ROWS(F$3:F1072)+SUM(ISBLANK(countrylistsize))),NOT(countrylistsize="")*IF(ISNUMBER(countrylistsize),COUNTIF(countrylistsize,"&lt;="&amp;countrylistsize),COUNTIF(countrylistsize,"&lt;="&amp;countrylistsize)+SUM(ISNUMBER(countrylistsize))),0)), ""))</f>
        <v/>
      </c>
      <c r="I1072" s="70"/>
      <c r="J1072" s="67" t="str">
        <f t="array" aca="1" ref="J1072" ca="1">IF($I$1&lt;&gt;"y", "", IFERROR(INDEX(admin1listsize,MATCH(SMALL(NOT(admin1listsize="")*IF(ISNUMBER(admin1listsize),COUNTIF(admin1listsize,"&lt;="&amp;admin1listsize),COUNTIF(admin1listsize,"&lt;="&amp;admin1listsize)+SUM(ISNUMBER(admin1listsize))),ROWS(D$3:D1072)+SUM(ISBLANK(admin1listsize))),NOT(admin1listsize="")*IF(ISNUMBER(admin1listsize),COUNTIF(admin1listsize,"&lt;="&amp;admin1listsize),COUNTIF(admin1listsize,"&lt;="&amp;admin1listsize)+SUM(ISNUMBER(admin1listsize))),0)), ""))</f>
        <v/>
      </c>
      <c r="K1072" s="71"/>
    </row>
    <row r="1073" spans="1:11" s="1" customFormat="1" x14ac:dyDescent="0.25">
      <c r="A1073" s="93" t="str">
        <f>IF($I$1&lt;&gt;"y", "", IF(ISBLANK(DATA!D1074),"",IF(ISBLANK(DATA!K1074),"NO DATA",DATA!K1074)))</f>
        <v/>
      </c>
      <c r="B1073" s="93" t="str">
        <f>IF($I$1&lt;&gt;"y", "",IF(ISBLANK(DATA!D1074),"", IF(ISBLANK(DATA!L1074),"NO DATA",DATA!L1074)))</f>
        <v/>
      </c>
      <c r="C1073" s="93" t="str">
        <f t="shared" si="50"/>
        <v/>
      </c>
      <c r="D1073" s="93" t="str">
        <f>IF($I$1&lt;&gt;"y", "", IF(C1074="", "", IFERROR(LOOKUP(2,1/(COUNTIF($D$2:D1072,mergednames)=0),mergednames), "")))</f>
        <v/>
      </c>
      <c r="E1073" s="93" t="str">
        <f t="shared" si="49"/>
        <v/>
      </c>
      <c r="F1073" s="93" t="str">
        <f>IF($I$1&lt;&gt;"y", "", IF(A1074="", "", IFERROR(LOOKUP(2,1/(COUNTIF($F$2:F1072,get_country)=0),get_country), "")))</f>
        <v/>
      </c>
      <c r="G1073" s="93" t="str">
        <f t="shared" si="48"/>
        <v/>
      </c>
      <c r="H1073" s="67" t="str">
        <f t="array" aca="1" ref="H1073" ca="1">IF($I$1&lt;&gt;"y", "", IFERROR(INDEX(countrylistsize,MATCH(SMALL(NOT(countrylistsize="")*IF(ISNUMBER(countrylistsize),COUNTIF(countrylistsize,"&lt;="&amp;countrylistsize),COUNTIF(countrylistsize,"&lt;="&amp;countrylistsize)+SUM(ISNUMBER(countrylistsize))),ROWS(F$3:F1073)+SUM(ISBLANK(countrylistsize))),NOT(countrylistsize="")*IF(ISNUMBER(countrylistsize),COUNTIF(countrylistsize,"&lt;="&amp;countrylistsize),COUNTIF(countrylistsize,"&lt;="&amp;countrylistsize)+SUM(ISNUMBER(countrylistsize))),0)), ""))</f>
        <v/>
      </c>
      <c r="I1073" s="70"/>
      <c r="J1073" s="67" t="str">
        <f t="array" aca="1" ref="J1073" ca="1">IF($I$1&lt;&gt;"y", "", IFERROR(INDEX(admin1listsize,MATCH(SMALL(NOT(admin1listsize="")*IF(ISNUMBER(admin1listsize),COUNTIF(admin1listsize,"&lt;="&amp;admin1listsize),COUNTIF(admin1listsize,"&lt;="&amp;admin1listsize)+SUM(ISNUMBER(admin1listsize))),ROWS(D$3:D1073)+SUM(ISBLANK(admin1listsize))),NOT(admin1listsize="")*IF(ISNUMBER(admin1listsize),COUNTIF(admin1listsize,"&lt;="&amp;admin1listsize),COUNTIF(admin1listsize,"&lt;="&amp;admin1listsize)+SUM(ISNUMBER(admin1listsize))),0)), ""))</f>
        <v/>
      </c>
      <c r="K1073" s="71"/>
    </row>
    <row r="1074" spans="1:11" s="1" customFormat="1" x14ac:dyDescent="0.25">
      <c r="A1074" s="93" t="str">
        <f>IF($I$1&lt;&gt;"y", "", IF(ISBLANK(DATA!D1075),"",IF(ISBLANK(DATA!K1075),"NO DATA",DATA!K1075)))</f>
        <v/>
      </c>
      <c r="B1074" s="93" t="str">
        <f>IF($I$1&lt;&gt;"y", "",IF(ISBLANK(DATA!D1075),"", IF(ISBLANK(DATA!L1075),"NO DATA",DATA!L1075)))</f>
        <v/>
      </c>
      <c r="C1074" s="93" t="str">
        <f t="shared" si="50"/>
        <v/>
      </c>
      <c r="D1074" s="93" t="str">
        <f>IF($I$1&lt;&gt;"y", "", IF(C1075="", "", IFERROR(LOOKUP(2,1/(COUNTIF($D$2:D1073,mergednames)=0),mergednames), "")))</f>
        <v/>
      </c>
      <c r="E1074" s="93" t="str">
        <f t="shared" si="49"/>
        <v/>
      </c>
      <c r="F1074" s="93" t="str">
        <f>IF($I$1&lt;&gt;"y", "", IF(A1075="", "", IFERROR(LOOKUP(2,1/(COUNTIF($F$2:F1073,get_country)=0),get_country), "")))</f>
        <v/>
      </c>
      <c r="G1074" s="93" t="str">
        <f t="shared" si="48"/>
        <v/>
      </c>
      <c r="H1074" s="67" t="str">
        <f t="array" aca="1" ref="H1074" ca="1">IF($I$1&lt;&gt;"y", "", IFERROR(INDEX(countrylistsize,MATCH(SMALL(NOT(countrylistsize="")*IF(ISNUMBER(countrylistsize),COUNTIF(countrylistsize,"&lt;="&amp;countrylistsize),COUNTIF(countrylistsize,"&lt;="&amp;countrylistsize)+SUM(ISNUMBER(countrylistsize))),ROWS(F$3:F1074)+SUM(ISBLANK(countrylistsize))),NOT(countrylistsize="")*IF(ISNUMBER(countrylistsize),COUNTIF(countrylistsize,"&lt;="&amp;countrylistsize),COUNTIF(countrylistsize,"&lt;="&amp;countrylistsize)+SUM(ISNUMBER(countrylistsize))),0)), ""))</f>
        <v/>
      </c>
      <c r="I1074" s="70"/>
      <c r="J1074" s="67" t="str">
        <f t="array" aca="1" ref="J1074" ca="1">IF($I$1&lt;&gt;"y", "", IFERROR(INDEX(admin1listsize,MATCH(SMALL(NOT(admin1listsize="")*IF(ISNUMBER(admin1listsize),COUNTIF(admin1listsize,"&lt;="&amp;admin1listsize),COUNTIF(admin1listsize,"&lt;="&amp;admin1listsize)+SUM(ISNUMBER(admin1listsize))),ROWS(D$3:D1074)+SUM(ISBLANK(admin1listsize))),NOT(admin1listsize="")*IF(ISNUMBER(admin1listsize),COUNTIF(admin1listsize,"&lt;="&amp;admin1listsize),COUNTIF(admin1listsize,"&lt;="&amp;admin1listsize)+SUM(ISNUMBER(admin1listsize))),0)), ""))</f>
        <v/>
      </c>
      <c r="K1074" s="71"/>
    </row>
    <row r="1075" spans="1:11" s="1" customFormat="1" x14ac:dyDescent="0.25">
      <c r="A1075" s="93" t="str">
        <f>IF($I$1&lt;&gt;"y", "", IF(ISBLANK(DATA!D1076),"",IF(ISBLANK(DATA!K1076),"NO DATA",DATA!K1076)))</f>
        <v/>
      </c>
      <c r="B1075" s="93" t="str">
        <f>IF($I$1&lt;&gt;"y", "",IF(ISBLANK(DATA!D1076),"", IF(ISBLANK(DATA!L1076),"NO DATA",DATA!L1076)))</f>
        <v/>
      </c>
      <c r="C1075" s="93" t="str">
        <f t="shared" si="50"/>
        <v/>
      </c>
      <c r="D1075" s="93" t="str">
        <f>IF($I$1&lt;&gt;"y", "", IF(C1076="", "", IFERROR(LOOKUP(2,1/(COUNTIF($D$2:D1074,mergednames)=0),mergednames), "")))</f>
        <v/>
      </c>
      <c r="E1075" s="93" t="str">
        <f t="shared" si="49"/>
        <v/>
      </c>
      <c r="F1075" s="93" t="str">
        <f>IF($I$1&lt;&gt;"y", "", IF(A1076="", "", IFERROR(LOOKUP(2,1/(COUNTIF($F$2:F1074,get_country)=0),get_country), "")))</f>
        <v/>
      </c>
      <c r="G1075" s="93" t="str">
        <f t="shared" si="48"/>
        <v/>
      </c>
      <c r="H1075" s="67" t="str">
        <f t="array" aca="1" ref="H1075" ca="1">IF($I$1&lt;&gt;"y", "", IFERROR(INDEX(countrylistsize,MATCH(SMALL(NOT(countrylistsize="")*IF(ISNUMBER(countrylistsize),COUNTIF(countrylistsize,"&lt;="&amp;countrylistsize),COUNTIF(countrylistsize,"&lt;="&amp;countrylistsize)+SUM(ISNUMBER(countrylistsize))),ROWS(F$3:F1075)+SUM(ISBLANK(countrylistsize))),NOT(countrylistsize="")*IF(ISNUMBER(countrylistsize),COUNTIF(countrylistsize,"&lt;="&amp;countrylistsize),COUNTIF(countrylistsize,"&lt;="&amp;countrylistsize)+SUM(ISNUMBER(countrylistsize))),0)), ""))</f>
        <v/>
      </c>
      <c r="I1075" s="70"/>
      <c r="J1075" s="67" t="str">
        <f t="array" aca="1" ref="J1075" ca="1">IF($I$1&lt;&gt;"y", "", IFERROR(INDEX(admin1listsize,MATCH(SMALL(NOT(admin1listsize="")*IF(ISNUMBER(admin1listsize),COUNTIF(admin1listsize,"&lt;="&amp;admin1listsize),COUNTIF(admin1listsize,"&lt;="&amp;admin1listsize)+SUM(ISNUMBER(admin1listsize))),ROWS(D$3:D1075)+SUM(ISBLANK(admin1listsize))),NOT(admin1listsize="")*IF(ISNUMBER(admin1listsize),COUNTIF(admin1listsize,"&lt;="&amp;admin1listsize),COUNTIF(admin1listsize,"&lt;="&amp;admin1listsize)+SUM(ISNUMBER(admin1listsize))),0)), ""))</f>
        <v/>
      </c>
      <c r="K1075" s="71"/>
    </row>
    <row r="1076" spans="1:11" s="1" customFormat="1" x14ac:dyDescent="0.25">
      <c r="A1076" s="93" t="str">
        <f>IF($I$1&lt;&gt;"y", "", IF(ISBLANK(DATA!D1077),"",IF(ISBLANK(DATA!K1077),"NO DATA",DATA!K1077)))</f>
        <v/>
      </c>
      <c r="B1076" s="93" t="str">
        <f>IF($I$1&lt;&gt;"y", "",IF(ISBLANK(DATA!D1077),"", IF(ISBLANK(DATA!L1077),"NO DATA",DATA!L1077)))</f>
        <v/>
      </c>
      <c r="C1076" s="93" t="str">
        <f t="shared" si="50"/>
        <v/>
      </c>
      <c r="D1076" s="93" t="str">
        <f>IF($I$1&lt;&gt;"y", "", IF(C1077="", "", IFERROR(LOOKUP(2,1/(COUNTIF($D$2:D1075,mergednames)=0),mergednames), "")))</f>
        <v/>
      </c>
      <c r="E1076" s="93" t="str">
        <f t="shared" si="49"/>
        <v/>
      </c>
      <c r="F1076" s="93" t="str">
        <f>IF($I$1&lt;&gt;"y", "", IF(A1077="", "", IFERROR(LOOKUP(2,1/(COUNTIF($F$2:F1075,get_country)=0),get_country), "")))</f>
        <v/>
      </c>
      <c r="G1076" s="93" t="str">
        <f t="shared" si="48"/>
        <v/>
      </c>
      <c r="H1076" s="67" t="str">
        <f t="array" aca="1" ref="H1076" ca="1">IF($I$1&lt;&gt;"y", "", IFERROR(INDEX(countrylistsize,MATCH(SMALL(NOT(countrylistsize="")*IF(ISNUMBER(countrylistsize),COUNTIF(countrylistsize,"&lt;="&amp;countrylistsize),COUNTIF(countrylistsize,"&lt;="&amp;countrylistsize)+SUM(ISNUMBER(countrylistsize))),ROWS(F$3:F1076)+SUM(ISBLANK(countrylistsize))),NOT(countrylistsize="")*IF(ISNUMBER(countrylistsize),COUNTIF(countrylistsize,"&lt;="&amp;countrylistsize),COUNTIF(countrylistsize,"&lt;="&amp;countrylistsize)+SUM(ISNUMBER(countrylistsize))),0)), ""))</f>
        <v/>
      </c>
      <c r="I1076" s="70"/>
      <c r="J1076" s="67" t="str">
        <f t="array" aca="1" ref="J1076" ca="1">IF($I$1&lt;&gt;"y", "", IFERROR(INDEX(admin1listsize,MATCH(SMALL(NOT(admin1listsize="")*IF(ISNUMBER(admin1listsize),COUNTIF(admin1listsize,"&lt;="&amp;admin1listsize),COUNTIF(admin1listsize,"&lt;="&amp;admin1listsize)+SUM(ISNUMBER(admin1listsize))),ROWS(D$3:D1076)+SUM(ISBLANK(admin1listsize))),NOT(admin1listsize="")*IF(ISNUMBER(admin1listsize),COUNTIF(admin1listsize,"&lt;="&amp;admin1listsize),COUNTIF(admin1listsize,"&lt;="&amp;admin1listsize)+SUM(ISNUMBER(admin1listsize))),0)), ""))</f>
        <v/>
      </c>
      <c r="K1076" s="71"/>
    </row>
    <row r="1077" spans="1:11" s="1" customFormat="1" x14ac:dyDescent="0.25">
      <c r="A1077" s="93" t="str">
        <f>IF($I$1&lt;&gt;"y", "", IF(ISBLANK(DATA!D1078),"",IF(ISBLANK(DATA!K1078),"NO DATA",DATA!K1078)))</f>
        <v/>
      </c>
      <c r="B1077" s="93" t="str">
        <f>IF($I$1&lt;&gt;"y", "",IF(ISBLANK(DATA!D1078),"", IF(ISBLANK(DATA!L1078),"NO DATA",DATA!L1078)))</f>
        <v/>
      </c>
      <c r="C1077" s="93" t="str">
        <f t="shared" si="50"/>
        <v/>
      </c>
      <c r="D1077" s="93" t="str">
        <f>IF($I$1&lt;&gt;"y", "", IF(C1078="", "", IFERROR(LOOKUP(2,1/(COUNTIF($D$2:D1076,mergednames)=0),mergednames), "")))</f>
        <v/>
      </c>
      <c r="E1077" s="93" t="str">
        <f t="shared" si="49"/>
        <v/>
      </c>
      <c r="F1077" s="93" t="str">
        <f>IF($I$1&lt;&gt;"y", "", IF(A1078="", "", IFERROR(LOOKUP(2,1/(COUNTIF($F$2:F1076,get_country)=0),get_country), "")))</f>
        <v/>
      </c>
      <c r="G1077" s="93" t="str">
        <f t="shared" si="48"/>
        <v/>
      </c>
      <c r="H1077" s="67" t="str">
        <f t="array" aca="1" ref="H1077" ca="1">IF($I$1&lt;&gt;"y", "", IFERROR(INDEX(countrylistsize,MATCH(SMALL(NOT(countrylistsize="")*IF(ISNUMBER(countrylistsize),COUNTIF(countrylistsize,"&lt;="&amp;countrylistsize),COUNTIF(countrylistsize,"&lt;="&amp;countrylistsize)+SUM(ISNUMBER(countrylistsize))),ROWS(F$3:F1077)+SUM(ISBLANK(countrylistsize))),NOT(countrylistsize="")*IF(ISNUMBER(countrylistsize),COUNTIF(countrylistsize,"&lt;="&amp;countrylistsize),COUNTIF(countrylistsize,"&lt;="&amp;countrylistsize)+SUM(ISNUMBER(countrylistsize))),0)), ""))</f>
        <v/>
      </c>
      <c r="I1077" s="70"/>
      <c r="J1077" s="67" t="str">
        <f t="array" aca="1" ref="J1077" ca="1">IF($I$1&lt;&gt;"y", "", IFERROR(INDEX(admin1listsize,MATCH(SMALL(NOT(admin1listsize="")*IF(ISNUMBER(admin1listsize),COUNTIF(admin1listsize,"&lt;="&amp;admin1listsize),COUNTIF(admin1listsize,"&lt;="&amp;admin1listsize)+SUM(ISNUMBER(admin1listsize))),ROWS(D$3:D1077)+SUM(ISBLANK(admin1listsize))),NOT(admin1listsize="")*IF(ISNUMBER(admin1listsize),COUNTIF(admin1listsize,"&lt;="&amp;admin1listsize),COUNTIF(admin1listsize,"&lt;="&amp;admin1listsize)+SUM(ISNUMBER(admin1listsize))),0)), ""))</f>
        <v/>
      </c>
      <c r="K1077" s="71"/>
    </row>
    <row r="1078" spans="1:11" s="1" customFormat="1" x14ac:dyDescent="0.25">
      <c r="A1078" s="93" t="str">
        <f>IF($I$1&lt;&gt;"y", "", IF(ISBLANK(DATA!D1079),"",IF(ISBLANK(DATA!K1079),"NO DATA",DATA!K1079)))</f>
        <v/>
      </c>
      <c r="B1078" s="93" t="str">
        <f>IF($I$1&lt;&gt;"y", "",IF(ISBLANK(DATA!D1079),"", IF(ISBLANK(DATA!L1079),"NO DATA",DATA!L1079)))</f>
        <v/>
      </c>
      <c r="C1078" s="93" t="str">
        <f t="shared" si="50"/>
        <v/>
      </c>
      <c r="D1078" s="93" t="str">
        <f>IF($I$1&lt;&gt;"y", "", IF(C1079="", "", IFERROR(LOOKUP(2,1/(COUNTIF($D$2:D1077,mergednames)=0),mergednames), "")))</f>
        <v/>
      </c>
      <c r="E1078" s="93" t="str">
        <f t="shared" si="49"/>
        <v/>
      </c>
      <c r="F1078" s="93" t="str">
        <f>IF($I$1&lt;&gt;"y", "", IF(A1079="", "", IFERROR(LOOKUP(2,1/(COUNTIF($F$2:F1077,get_country)=0),get_country), "")))</f>
        <v/>
      </c>
      <c r="G1078" s="93" t="str">
        <f t="shared" si="48"/>
        <v/>
      </c>
      <c r="H1078" s="67" t="str">
        <f t="array" aca="1" ref="H1078" ca="1">IF($I$1&lt;&gt;"y", "", IFERROR(INDEX(countrylistsize,MATCH(SMALL(NOT(countrylistsize="")*IF(ISNUMBER(countrylistsize),COUNTIF(countrylistsize,"&lt;="&amp;countrylistsize),COUNTIF(countrylistsize,"&lt;="&amp;countrylistsize)+SUM(ISNUMBER(countrylistsize))),ROWS(F$3:F1078)+SUM(ISBLANK(countrylistsize))),NOT(countrylistsize="")*IF(ISNUMBER(countrylistsize),COUNTIF(countrylistsize,"&lt;="&amp;countrylistsize),COUNTIF(countrylistsize,"&lt;="&amp;countrylistsize)+SUM(ISNUMBER(countrylistsize))),0)), ""))</f>
        <v/>
      </c>
      <c r="I1078" s="70"/>
      <c r="J1078" s="67" t="str">
        <f t="array" aca="1" ref="J1078" ca="1">IF($I$1&lt;&gt;"y", "", IFERROR(INDEX(admin1listsize,MATCH(SMALL(NOT(admin1listsize="")*IF(ISNUMBER(admin1listsize),COUNTIF(admin1listsize,"&lt;="&amp;admin1listsize),COUNTIF(admin1listsize,"&lt;="&amp;admin1listsize)+SUM(ISNUMBER(admin1listsize))),ROWS(D$3:D1078)+SUM(ISBLANK(admin1listsize))),NOT(admin1listsize="")*IF(ISNUMBER(admin1listsize),COUNTIF(admin1listsize,"&lt;="&amp;admin1listsize),COUNTIF(admin1listsize,"&lt;="&amp;admin1listsize)+SUM(ISNUMBER(admin1listsize))),0)), ""))</f>
        <v/>
      </c>
      <c r="K1078" s="71"/>
    </row>
    <row r="1079" spans="1:11" s="1" customFormat="1" x14ac:dyDescent="0.25">
      <c r="A1079" s="93" t="str">
        <f>IF($I$1&lt;&gt;"y", "", IF(ISBLANK(DATA!D1080),"",IF(ISBLANK(DATA!K1080),"NO DATA",DATA!K1080)))</f>
        <v/>
      </c>
      <c r="B1079" s="93" t="str">
        <f>IF($I$1&lt;&gt;"y", "",IF(ISBLANK(DATA!D1080),"", IF(ISBLANK(DATA!L1080),"NO DATA",DATA!L1080)))</f>
        <v/>
      </c>
      <c r="C1079" s="93" t="str">
        <f t="shared" si="50"/>
        <v/>
      </c>
      <c r="D1079" s="93" t="str">
        <f>IF($I$1&lt;&gt;"y", "", IF(C1080="", "", IFERROR(LOOKUP(2,1/(COUNTIF($D$2:D1078,mergednames)=0),mergednames), "")))</f>
        <v/>
      </c>
      <c r="E1079" s="93" t="str">
        <f t="shared" si="49"/>
        <v/>
      </c>
      <c r="F1079" s="93" t="str">
        <f>IF($I$1&lt;&gt;"y", "", IF(A1080="", "", IFERROR(LOOKUP(2,1/(COUNTIF($F$2:F1078,get_country)=0),get_country), "")))</f>
        <v/>
      </c>
      <c r="G1079" s="93" t="str">
        <f t="shared" si="48"/>
        <v/>
      </c>
      <c r="H1079" s="67" t="str">
        <f t="array" aca="1" ref="H1079" ca="1">IF($I$1&lt;&gt;"y", "", IFERROR(INDEX(countrylistsize,MATCH(SMALL(NOT(countrylistsize="")*IF(ISNUMBER(countrylistsize),COUNTIF(countrylistsize,"&lt;="&amp;countrylistsize),COUNTIF(countrylistsize,"&lt;="&amp;countrylistsize)+SUM(ISNUMBER(countrylistsize))),ROWS(F$3:F1079)+SUM(ISBLANK(countrylistsize))),NOT(countrylistsize="")*IF(ISNUMBER(countrylistsize),COUNTIF(countrylistsize,"&lt;="&amp;countrylistsize),COUNTIF(countrylistsize,"&lt;="&amp;countrylistsize)+SUM(ISNUMBER(countrylistsize))),0)), ""))</f>
        <v/>
      </c>
      <c r="I1079" s="70"/>
      <c r="J1079" s="67" t="str">
        <f t="array" aca="1" ref="J1079" ca="1">IF($I$1&lt;&gt;"y", "", IFERROR(INDEX(admin1listsize,MATCH(SMALL(NOT(admin1listsize="")*IF(ISNUMBER(admin1listsize),COUNTIF(admin1listsize,"&lt;="&amp;admin1listsize),COUNTIF(admin1listsize,"&lt;="&amp;admin1listsize)+SUM(ISNUMBER(admin1listsize))),ROWS(D$3:D1079)+SUM(ISBLANK(admin1listsize))),NOT(admin1listsize="")*IF(ISNUMBER(admin1listsize),COUNTIF(admin1listsize,"&lt;="&amp;admin1listsize),COUNTIF(admin1listsize,"&lt;="&amp;admin1listsize)+SUM(ISNUMBER(admin1listsize))),0)), ""))</f>
        <v/>
      </c>
      <c r="K1079" s="71"/>
    </row>
    <row r="1080" spans="1:11" s="1" customFormat="1" x14ac:dyDescent="0.25">
      <c r="A1080" s="93" t="str">
        <f>IF($I$1&lt;&gt;"y", "", IF(ISBLANK(DATA!D1081),"",IF(ISBLANK(DATA!K1081),"NO DATA",DATA!K1081)))</f>
        <v/>
      </c>
      <c r="B1080" s="93" t="str">
        <f>IF($I$1&lt;&gt;"y", "",IF(ISBLANK(DATA!D1081),"", IF(ISBLANK(DATA!L1081),"NO DATA",DATA!L1081)))</f>
        <v/>
      </c>
      <c r="C1080" s="93" t="str">
        <f t="shared" si="50"/>
        <v/>
      </c>
      <c r="D1080" s="93" t="str">
        <f>IF($I$1&lt;&gt;"y", "", IF(C1081="", "", IFERROR(LOOKUP(2,1/(COUNTIF($D$2:D1079,mergednames)=0),mergednames), "")))</f>
        <v/>
      </c>
      <c r="E1080" s="93" t="str">
        <f t="shared" si="49"/>
        <v/>
      </c>
      <c r="F1080" s="93" t="str">
        <f>IF($I$1&lt;&gt;"y", "", IF(A1081="", "", IFERROR(LOOKUP(2,1/(COUNTIF($F$2:F1079,get_country)=0),get_country), "")))</f>
        <v/>
      </c>
      <c r="G1080" s="93" t="str">
        <f t="shared" si="48"/>
        <v/>
      </c>
      <c r="H1080" s="67" t="str">
        <f t="array" aca="1" ref="H1080" ca="1">IF($I$1&lt;&gt;"y", "", IFERROR(INDEX(countrylistsize,MATCH(SMALL(NOT(countrylistsize="")*IF(ISNUMBER(countrylistsize),COUNTIF(countrylistsize,"&lt;="&amp;countrylistsize),COUNTIF(countrylistsize,"&lt;="&amp;countrylistsize)+SUM(ISNUMBER(countrylistsize))),ROWS(F$3:F1080)+SUM(ISBLANK(countrylistsize))),NOT(countrylistsize="")*IF(ISNUMBER(countrylistsize),COUNTIF(countrylistsize,"&lt;="&amp;countrylistsize),COUNTIF(countrylistsize,"&lt;="&amp;countrylistsize)+SUM(ISNUMBER(countrylistsize))),0)), ""))</f>
        <v/>
      </c>
      <c r="I1080" s="70"/>
      <c r="J1080" s="67" t="str">
        <f t="array" aca="1" ref="J1080" ca="1">IF($I$1&lt;&gt;"y", "", IFERROR(INDEX(admin1listsize,MATCH(SMALL(NOT(admin1listsize="")*IF(ISNUMBER(admin1listsize),COUNTIF(admin1listsize,"&lt;="&amp;admin1listsize),COUNTIF(admin1listsize,"&lt;="&amp;admin1listsize)+SUM(ISNUMBER(admin1listsize))),ROWS(D$3:D1080)+SUM(ISBLANK(admin1listsize))),NOT(admin1listsize="")*IF(ISNUMBER(admin1listsize),COUNTIF(admin1listsize,"&lt;="&amp;admin1listsize),COUNTIF(admin1listsize,"&lt;="&amp;admin1listsize)+SUM(ISNUMBER(admin1listsize))),0)), ""))</f>
        <v/>
      </c>
      <c r="K1080" s="71"/>
    </row>
    <row r="1081" spans="1:11" s="1" customFormat="1" x14ac:dyDescent="0.25">
      <c r="A1081" s="93" t="str">
        <f>IF($I$1&lt;&gt;"y", "", IF(ISBLANK(DATA!D1082),"",IF(ISBLANK(DATA!K1082),"NO DATA",DATA!K1082)))</f>
        <v/>
      </c>
      <c r="B1081" s="93" t="str">
        <f>IF($I$1&lt;&gt;"y", "",IF(ISBLANK(DATA!D1082),"", IF(ISBLANK(DATA!L1082),"NO DATA",DATA!L1082)))</f>
        <v/>
      </c>
      <c r="C1081" s="93" t="str">
        <f t="shared" si="50"/>
        <v/>
      </c>
      <c r="D1081" s="93" t="str">
        <f>IF($I$1&lt;&gt;"y", "", IF(C1082="", "", IFERROR(LOOKUP(2,1/(COUNTIF($D$2:D1080,mergednames)=0),mergednames), "")))</f>
        <v/>
      </c>
      <c r="E1081" s="93" t="str">
        <f t="shared" si="49"/>
        <v/>
      </c>
      <c r="F1081" s="93" t="str">
        <f>IF($I$1&lt;&gt;"y", "", IF(A1082="", "", IFERROR(LOOKUP(2,1/(COUNTIF($F$2:F1080,get_country)=0),get_country), "")))</f>
        <v/>
      </c>
      <c r="G1081" s="93" t="str">
        <f t="shared" si="48"/>
        <v/>
      </c>
      <c r="H1081" s="67" t="str">
        <f t="array" aca="1" ref="H1081" ca="1">IF($I$1&lt;&gt;"y", "", IFERROR(INDEX(countrylistsize,MATCH(SMALL(NOT(countrylistsize="")*IF(ISNUMBER(countrylistsize),COUNTIF(countrylistsize,"&lt;="&amp;countrylistsize),COUNTIF(countrylistsize,"&lt;="&amp;countrylistsize)+SUM(ISNUMBER(countrylistsize))),ROWS(F$3:F1081)+SUM(ISBLANK(countrylistsize))),NOT(countrylistsize="")*IF(ISNUMBER(countrylistsize),COUNTIF(countrylistsize,"&lt;="&amp;countrylistsize),COUNTIF(countrylistsize,"&lt;="&amp;countrylistsize)+SUM(ISNUMBER(countrylistsize))),0)), ""))</f>
        <v/>
      </c>
      <c r="I1081" s="70"/>
      <c r="J1081" s="67" t="str">
        <f t="array" aca="1" ref="J1081" ca="1">IF($I$1&lt;&gt;"y", "", IFERROR(INDEX(admin1listsize,MATCH(SMALL(NOT(admin1listsize="")*IF(ISNUMBER(admin1listsize),COUNTIF(admin1listsize,"&lt;="&amp;admin1listsize),COUNTIF(admin1listsize,"&lt;="&amp;admin1listsize)+SUM(ISNUMBER(admin1listsize))),ROWS(D$3:D1081)+SUM(ISBLANK(admin1listsize))),NOT(admin1listsize="")*IF(ISNUMBER(admin1listsize),COUNTIF(admin1listsize,"&lt;="&amp;admin1listsize),COUNTIF(admin1listsize,"&lt;="&amp;admin1listsize)+SUM(ISNUMBER(admin1listsize))),0)), ""))</f>
        <v/>
      </c>
      <c r="K1081" s="71"/>
    </row>
    <row r="1082" spans="1:11" s="1" customFormat="1" x14ac:dyDescent="0.25">
      <c r="A1082" s="93" t="str">
        <f>IF($I$1&lt;&gt;"y", "", IF(ISBLANK(DATA!D1083),"",IF(ISBLANK(DATA!K1083),"NO DATA",DATA!K1083)))</f>
        <v/>
      </c>
      <c r="B1082" s="93" t="str">
        <f>IF($I$1&lt;&gt;"y", "",IF(ISBLANK(DATA!D1083),"", IF(ISBLANK(DATA!L1083),"NO DATA",DATA!L1083)))</f>
        <v/>
      </c>
      <c r="C1082" s="93" t="str">
        <f t="shared" si="50"/>
        <v/>
      </c>
      <c r="D1082" s="93" t="str">
        <f>IF($I$1&lt;&gt;"y", "", IF(C1083="", "", IFERROR(LOOKUP(2,1/(COUNTIF($D$2:D1081,mergednames)=0),mergednames), "")))</f>
        <v/>
      </c>
      <c r="E1082" s="93" t="str">
        <f t="shared" si="49"/>
        <v/>
      </c>
      <c r="F1082" s="93" t="str">
        <f>IF($I$1&lt;&gt;"y", "", IF(A1083="", "", IFERROR(LOOKUP(2,1/(COUNTIF($F$2:F1081,get_country)=0),get_country), "")))</f>
        <v/>
      </c>
      <c r="G1082" s="93" t="str">
        <f t="shared" si="48"/>
        <v/>
      </c>
      <c r="H1082" s="67" t="str">
        <f t="array" aca="1" ref="H1082" ca="1">IF($I$1&lt;&gt;"y", "", IFERROR(INDEX(countrylistsize,MATCH(SMALL(NOT(countrylistsize="")*IF(ISNUMBER(countrylistsize),COUNTIF(countrylistsize,"&lt;="&amp;countrylistsize),COUNTIF(countrylistsize,"&lt;="&amp;countrylistsize)+SUM(ISNUMBER(countrylistsize))),ROWS(F$3:F1082)+SUM(ISBLANK(countrylistsize))),NOT(countrylistsize="")*IF(ISNUMBER(countrylistsize),COUNTIF(countrylistsize,"&lt;="&amp;countrylistsize),COUNTIF(countrylistsize,"&lt;="&amp;countrylistsize)+SUM(ISNUMBER(countrylistsize))),0)), ""))</f>
        <v/>
      </c>
      <c r="I1082" s="70"/>
      <c r="J1082" s="67" t="str">
        <f t="array" aca="1" ref="J1082" ca="1">IF($I$1&lt;&gt;"y", "", IFERROR(INDEX(admin1listsize,MATCH(SMALL(NOT(admin1listsize="")*IF(ISNUMBER(admin1listsize),COUNTIF(admin1listsize,"&lt;="&amp;admin1listsize),COUNTIF(admin1listsize,"&lt;="&amp;admin1listsize)+SUM(ISNUMBER(admin1listsize))),ROWS(D$3:D1082)+SUM(ISBLANK(admin1listsize))),NOT(admin1listsize="")*IF(ISNUMBER(admin1listsize),COUNTIF(admin1listsize,"&lt;="&amp;admin1listsize),COUNTIF(admin1listsize,"&lt;="&amp;admin1listsize)+SUM(ISNUMBER(admin1listsize))),0)), ""))</f>
        <v/>
      </c>
      <c r="K1082" s="71"/>
    </row>
    <row r="1083" spans="1:11" s="1" customFormat="1" x14ac:dyDescent="0.25">
      <c r="A1083" s="93" t="str">
        <f>IF($I$1&lt;&gt;"y", "", IF(ISBLANK(DATA!D1084),"",IF(ISBLANK(DATA!K1084),"NO DATA",DATA!K1084)))</f>
        <v/>
      </c>
      <c r="B1083" s="93" t="str">
        <f>IF($I$1&lt;&gt;"y", "",IF(ISBLANK(DATA!D1084),"", IF(ISBLANK(DATA!L1084),"NO DATA",DATA!L1084)))</f>
        <v/>
      </c>
      <c r="C1083" s="93" t="str">
        <f t="shared" si="50"/>
        <v/>
      </c>
      <c r="D1083" s="93" t="str">
        <f>IF($I$1&lt;&gt;"y", "", IF(C1084="", "", IFERROR(LOOKUP(2,1/(COUNTIF($D$2:D1082,mergednames)=0),mergednames), "")))</f>
        <v/>
      </c>
      <c r="E1083" s="93" t="str">
        <f t="shared" si="49"/>
        <v/>
      </c>
      <c r="F1083" s="93" t="str">
        <f>IF($I$1&lt;&gt;"y", "", IF(A1084="", "", IFERROR(LOOKUP(2,1/(COUNTIF($F$2:F1082,get_country)=0),get_country), "")))</f>
        <v/>
      </c>
      <c r="G1083" s="93" t="str">
        <f t="shared" si="48"/>
        <v/>
      </c>
      <c r="H1083" s="67" t="str">
        <f t="array" aca="1" ref="H1083" ca="1">IF($I$1&lt;&gt;"y", "", IFERROR(INDEX(countrylistsize,MATCH(SMALL(NOT(countrylistsize="")*IF(ISNUMBER(countrylistsize),COUNTIF(countrylistsize,"&lt;="&amp;countrylistsize),COUNTIF(countrylistsize,"&lt;="&amp;countrylistsize)+SUM(ISNUMBER(countrylistsize))),ROWS(F$3:F1083)+SUM(ISBLANK(countrylistsize))),NOT(countrylistsize="")*IF(ISNUMBER(countrylistsize),COUNTIF(countrylistsize,"&lt;="&amp;countrylistsize),COUNTIF(countrylistsize,"&lt;="&amp;countrylistsize)+SUM(ISNUMBER(countrylistsize))),0)), ""))</f>
        <v/>
      </c>
      <c r="I1083" s="70"/>
      <c r="J1083" s="67" t="str">
        <f t="array" aca="1" ref="J1083" ca="1">IF($I$1&lt;&gt;"y", "", IFERROR(INDEX(admin1listsize,MATCH(SMALL(NOT(admin1listsize="")*IF(ISNUMBER(admin1listsize),COUNTIF(admin1listsize,"&lt;="&amp;admin1listsize),COUNTIF(admin1listsize,"&lt;="&amp;admin1listsize)+SUM(ISNUMBER(admin1listsize))),ROWS(D$3:D1083)+SUM(ISBLANK(admin1listsize))),NOT(admin1listsize="")*IF(ISNUMBER(admin1listsize),COUNTIF(admin1listsize,"&lt;="&amp;admin1listsize),COUNTIF(admin1listsize,"&lt;="&amp;admin1listsize)+SUM(ISNUMBER(admin1listsize))),0)), ""))</f>
        <v/>
      </c>
      <c r="K1083" s="71"/>
    </row>
    <row r="1084" spans="1:11" s="1" customFormat="1" x14ac:dyDescent="0.25">
      <c r="A1084" s="93" t="str">
        <f>IF($I$1&lt;&gt;"y", "", IF(ISBLANK(DATA!D1085),"",IF(ISBLANK(DATA!K1085),"NO DATA",DATA!K1085)))</f>
        <v/>
      </c>
      <c r="B1084" s="93" t="str">
        <f>IF($I$1&lt;&gt;"y", "",IF(ISBLANK(DATA!D1085),"", IF(ISBLANK(DATA!L1085),"NO DATA",DATA!L1085)))</f>
        <v/>
      </c>
      <c r="C1084" s="93" t="str">
        <f t="shared" si="50"/>
        <v/>
      </c>
      <c r="D1084" s="93" t="str">
        <f>IF($I$1&lt;&gt;"y", "", IF(C1085="", "", IFERROR(LOOKUP(2,1/(COUNTIF($D$2:D1083,mergednames)=0),mergednames), "")))</f>
        <v/>
      </c>
      <c r="E1084" s="93" t="str">
        <f t="shared" si="49"/>
        <v/>
      </c>
      <c r="F1084" s="93" t="str">
        <f>IF($I$1&lt;&gt;"y", "", IF(A1085="", "", IFERROR(LOOKUP(2,1/(COUNTIF($F$2:F1083,get_country)=0),get_country), "")))</f>
        <v/>
      </c>
      <c r="G1084" s="93" t="str">
        <f t="shared" si="48"/>
        <v/>
      </c>
      <c r="H1084" s="67" t="str">
        <f t="array" aca="1" ref="H1084" ca="1">IF($I$1&lt;&gt;"y", "", IFERROR(INDEX(countrylistsize,MATCH(SMALL(NOT(countrylistsize="")*IF(ISNUMBER(countrylistsize),COUNTIF(countrylistsize,"&lt;="&amp;countrylistsize),COUNTIF(countrylistsize,"&lt;="&amp;countrylistsize)+SUM(ISNUMBER(countrylistsize))),ROWS(F$3:F1084)+SUM(ISBLANK(countrylistsize))),NOT(countrylistsize="")*IF(ISNUMBER(countrylistsize),COUNTIF(countrylistsize,"&lt;="&amp;countrylistsize),COUNTIF(countrylistsize,"&lt;="&amp;countrylistsize)+SUM(ISNUMBER(countrylistsize))),0)), ""))</f>
        <v/>
      </c>
      <c r="I1084" s="70"/>
      <c r="J1084" s="67" t="str">
        <f t="array" aca="1" ref="J1084" ca="1">IF($I$1&lt;&gt;"y", "", IFERROR(INDEX(admin1listsize,MATCH(SMALL(NOT(admin1listsize="")*IF(ISNUMBER(admin1listsize),COUNTIF(admin1listsize,"&lt;="&amp;admin1listsize),COUNTIF(admin1listsize,"&lt;="&amp;admin1listsize)+SUM(ISNUMBER(admin1listsize))),ROWS(D$3:D1084)+SUM(ISBLANK(admin1listsize))),NOT(admin1listsize="")*IF(ISNUMBER(admin1listsize),COUNTIF(admin1listsize,"&lt;="&amp;admin1listsize),COUNTIF(admin1listsize,"&lt;="&amp;admin1listsize)+SUM(ISNUMBER(admin1listsize))),0)), ""))</f>
        <v/>
      </c>
      <c r="K1084" s="71"/>
    </row>
    <row r="1085" spans="1:11" s="1" customFormat="1" x14ac:dyDescent="0.25">
      <c r="A1085" s="93" t="str">
        <f>IF($I$1&lt;&gt;"y", "", IF(ISBLANK(DATA!D1086),"",IF(ISBLANK(DATA!K1086),"NO DATA",DATA!K1086)))</f>
        <v/>
      </c>
      <c r="B1085" s="93" t="str">
        <f>IF($I$1&lt;&gt;"y", "",IF(ISBLANK(DATA!D1086),"", IF(ISBLANK(DATA!L1086),"NO DATA",DATA!L1086)))</f>
        <v/>
      </c>
      <c r="C1085" s="93" t="str">
        <f t="shared" si="50"/>
        <v/>
      </c>
      <c r="D1085" s="93" t="str">
        <f>IF($I$1&lt;&gt;"y", "", IF(C1086="", "", IFERROR(LOOKUP(2,1/(COUNTIF($D$2:D1084,mergednames)=0),mergednames), "")))</f>
        <v/>
      </c>
      <c r="E1085" s="93" t="str">
        <f t="shared" si="49"/>
        <v/>
      </c>
      <c r="F1085" s="93" t="str">
        <f>IF($I$1&lt;&gt;"y", "", IF(A1086="", "", IFERROR(LOOKUP(2,1/(COUNTIF($F$2:F1084,get_country)=0),get_country), "")))</f>
        <v/>
      </c>
      <c r="G1085" s="93" t="str">
        <f t="shared" si="48"/>
        <v/>
      </c>
      <c r="H1085" s="67" t="str">
        <f t="array" aca="1" ref="H1085" ca="1">IF($I$1&lt;&gt;"y", "", IFERROR(INDEX(countrylistsize,MATCH(SMALL(NOT(countrylistsize="")*IF(ISNUMBER(countrylistsize),COUNTIF(countrylistsize,"&lt;="&amp;countrylistsize),COUNTIF(countrylistsize,"&lt;="&amp;countrylistsize)+SUM(ISNUMBER(countrylistsize))),ROWS(F$3:F1085)+SUM(ISBLANK(countrylistsize))),NOT(countrylistsize="")*IF(ISNUMBER(countrylistsize),COUNTIF(countrylistsize,"&lt;="&amp;countrylistsize),COUNTIF(countrylistsize,"&lt;="&amp;countrylistsize)+SUM(ISNUMBER(countrylistsize))),0)), ""))</f>
        <v/>
      </c>
      <c r="I1085" s="70"/>
      <c r="J1085" s="67" t="str">
        <f t="array" aca="1" ref="J1085" ca="1">IF($I$1&lt;&gt;"y", "", IFERROR(INDEX(admin1listsize,MATCH(SMALL(NOT(admin1listsize="")*IF(ISNUMBER(admin1listsize),COUNTIF(admin1listsize,"&lt;="&amp;admin1listsize),COUNTIF(admin1listsize,"&lt;="&amp;admin1listsize)+SUM(ISNUMBER(admin1listsize))),ROWS(D$3:D1085)+SUM(ISBLANK(admin1listsize))),NOT(admin1listsize="")*IF(ISNUMBER(admin1listsize),COUNTIF(admin1listsize,"&lt;="&amp;admin1listsize),COUNTIF(admin1listsize,"&lt;="&amp;admin1listsize)+SUM(ISNUMBER(admin1listsize))),0)), ""))</f>
        <v/>
      </c>
      <c r="K1085" s="71"/>
    </row>
    <row r="1086" spans="1:11" s="1" customFormat="1" x14ac:dyDescent="0.25">
      <c r="A1086" s="93" t="str">
        <f>IF($I$1&lt;&gt;"y", "", IF(ISBLANK(DATA!D1087),"",IF(ISBLANK(DATA!K1087),"NO DATA",DATA!K1087)))</f>
        <v/>
      </c>
      <c r="B1086" s="93" t="str">
        <f>IF($I$1&lt;&gt;"y", "",IF(ISBLANK(DATA!D1087),"", IF(ISBLANK(DATA!L1087),"NO DATA",DATA!L1087)))</f>
        <v/>
      </c>
      <c r="C1086" s="93" t="str">
        <f t="shared" si="50"/>
        <v/>
      </c>
      <c r="D1086" s="93" t="str">
        <f>IF($I$1&lt;&gt;"y", "", IF(C1087="", "", IFERROR(LOOKUP(2,1/(COUNTIF($D$2:D1085,mergednames)=0),mergednames), "")))</f>
        <v/>
      </c>
      <c r="E1086" s="93" t="str">
        <f t="shared" si="49"/>
        <v/>
      </c>
      <c r="F1086" s="93" t="str">
        <f>IF($I$1&lt;&gt;"y", "", IF(A1087="", "", IFERROR(LOOKUP(2,1/(COUNTIF($F$2:F1085,get_country)=0),get_country), "")))</f>
        <v/>
      </c>
      <c r="G1086" s="93" t="str">
        <f t="shared" si="48"/>
        <v/>
      </c>
      <c r="H1086" s="67" t="str">
        <f t="array" aca="1" ref="H1086" ca="1">IF($I$1&lt;&gt;"y", "", IFERROR(INDEX(countrylistsize,MATCH(SMALL(NOT(countrylistsize="")*IF(ISNUMBER(countrylistsize),COUNTIF(countrylistsize,"&lt;="&amp;countrylistsize),COUNTIF(countrylistsize,"&lt;="&amp;countrylistsize)+SUM(ISNUMBER(countrylistsize))),ROWS(F$3:F1086)+SUM(ISBLANK(countrylistsize))),NOT(countrylistsize="")*IF(ISNUMBER(countrylistsize),COUNTIF(countrylistsize,"&lt;="&amp;countrylistsize),COUNTIF(countrylistsize,"&lt;="&amp;countrylistsize)+SUM(ISNUMBER(countrylistsize))),0)), ""))</f>
        <v/>
      </c>
      <c r="I1086" s="70"/>
      <c r="J1086" s="67" t="str">
        <f t="array" aca="1" ref="J1086" ca="1">IF($I$1&lt;&gt;"y", "", IFERROR(INDEX(admin1listsize,MATCH(SMALL(NOT(admin1listsize="")*IF(ISNUMBER(admin1listsize),COUNTIF(admin1listsize,"&lt;="&amp;admin1listsize),COUNTIF(admin1listsize,"&lt;="&amp;admin1listsize)+SUM(ISNUMBER(admin1listsize))),ROWS(D$3:D1086)+SUM(ISBLANK(admin1listsize))),NOT(admin1listsize="")*IF(ISNUMBER(admin1listsize),COUNTIF(admin1listsize,"&lt;="&amp;admin1listsize),COUNTIF(admin1listsize,"&lt;="&amp;admin1listsize)+SUM(ISNUMBER(admin1listsize))),0)), ""))</f>
        <v/>
      </c>
      <c r="K1086" s="71"/>
    </row>
    <row r="1087" spans="1:11" s="1" customFormat="1" x14ac:dyDescent="0.25">
      <c r="A1087" s="93" t="str">
        <f>IF($I$1&lt;&gt;"y", "", IF(ISBLANK(DATA!D1088),"",IF(ISBLANK(DATA!K1088),"NO DATA",DATA!K1088)))</f>
        <v/>
      </c>
      <c r="B1087" s="93" t="str">
        <f>IF($I$1&lt;&gt;"y", "",IF(ISBLANK(DATA!D1088),"", IF(ISBLANK(DATA!L1088),"NO DATA",DATA!L1088)))</f>
        <v/>
      </c>
      <c r="C1087" s="93" t="str">
        <f t="shared" si="50"/>
        <v/>
      </c>
      <c r="D1087" s="93" t="str">
        <f>IF($I$1&lt;&gt;"y", "", IF(C1088="", "", IFERROR(LOOKUP(2,1/(COUNTIF($D$2:D1086,mergednames)=0),mergednames), "")))</f>
        <v/>
      </c>
      <c r="E1087" s="93" t="str">
        <f t="shared" si="49"/>
        <v/>
      </c>
      <c r="F1087" s="93" t="str">
        <f>IF($I$1&lt;&gt;"y", "", IF(A1088="", "", IFERROR(LOOKUP(2,1/(COUNTIF($F$2:F1086,get_country)=0),get_country), "")))</f>
        <v/>
      </c>
      <c r="G1087" s="93" t="str">
        <f t="shared" si="48"/>
        <v/>
      </c>
      <c r="H1087" s="67" t="str">
        <f t="array" aca="1" ref="H1087" ca="1">IF($I$1&lt;&gt;"y", "", IFERROR(INDEX(countrylistsize,MATCH(SMALL(NOT(countrylistsize="")*IF(ISNUMBER(countrylistsize),COUNTIF(countrylistsize,"&lt;="&amp;countrylistsize),COUNTIF(countrylistsize,"&lt;="&amp;countrylistsize)+SUM(ISNUMBER(countrylistsize))),ROWS(F$3:F1087)+SUM(ISBLANK(countrylistsize))),NOT(countrylistsize="")*IF(ISNUMBER(countrylistsize),COUNTIF(countrylistsize,"&lt;="&amp;countrylistsize),COUNTIF(countrylistsize,"&lt;="&amp;countrylistsize)+SUM(ISNUMBER(countrylistsize))),0)), ""))</f>
        <v/>
      </c>
      <c r="I1087" s="70"/>
      <c r="J1087" s="67" t="str">
        <f t="array" aca="1" ref="J1087" ca="1">IF($I$1&lt;&gt;"y", "", IFERROR(INDEX(admin1listsize,MATCH(SMALL(NOT(admin1listsize="")*IF(ISNUMBER(admin1listsize),COUNTIF(admin1listsize,"&lt;="&amp;admin1listsize),COUNTIF(admin1listsize,"&lt;="&amp;admin1listsize)+SUM(ISNUMBER(admin1listsize))),ROWS(D$3:D1087)+SUM(ISBLANK(admin1listsize))),NOT(admin1listsize="")*IF(ISNUMBER(admin1listsize),COUNTIF(admin1listsize,"&lt;="&amp;admin1listsize),COUNTIF(admin1listsize,"&lt;="&amp;admin1listsize)+SUM(ISNUMBER(admin1listsize))),0)), ""))</f>
        <v/>
      </c>
      <c r="K1087" s="71"/>
    </row>
    <row r="1088" spans="1:11" s="1" customFormat="1" x14ac:dyDescent="0.25">
      <c r="A1088" s="93" t="str">
        <f>IF($I$1&lt;&gt;"y", "", IF(ISBLANK(DATA!D1089),"",IF(ISBLANK(DATA!K1089),"NO DATA",DATA!K1089)))</f>
        <v/>
      </c>
      <c r="B1088" s="93" t="str">
        <f>IF($I$1&lt;&gt;"y", "",IF(ISBLANK(DATA!D1089),"", IF(ISBLANK(DATA!L1089),"NO DATA",DATA!L1089)))</f>
        <v/>
      </c>
      <c r="C1088" s="93" t="str">
        <f t="shared" si="50"/>
        <v/>
      </c>
      <c r="D1088" s="93" t="str">
        <f>IF($I$1&lt;&gt;"y", "", IF(C1089="", "", IFERROR(LOOKUP(2,1/(COUNTIF($D$2:D1087,mergednames)=0),mergednames), "")))</f>
        <v/>
      </c>
      <c r="E1088" s="93" t="str">
        <f t="shared" si="49"/>
        <v/>
      </c>
      <c r="F1088" s="93" t="str">
        <f>IF($I$1&lt;&gt;"y", "", IF(A1089="", "", IFERROR(LOOKUP(2,1/(COUNTIF($F$2:F1087,get_country)=0),get_country), "")))</f>
        <v/>
      </c>
      <c r="G1088" s="93" t="str">
        <f t="shared" si="48"/>
        <v/>
      </c>
      <c r="H1088" s="67" t="str">
        <f t="array" aca="1" ref="H1088" ca="1">IF($I$1&lt;&gt;"y", "", IFERROR(INDEX(countrylistsize,MATCH(SMALL(NOT(countrylistsize="")*IF(ISNUMBER(countrylistsize),COUNTIF(countrylistsize,"&lt;="&amp;countrylistsize),COUNTIF(countrylistsize,"&lt;="&amp;countrylistsize)+SUM(ISNUMBER(countrylistsize))),ROWS(F$3:F1088)+SUM(ISBLANK(countrylistsize))),NOT(countrylistsize="")*IF(ISNUMBER(countrylistsize),COUNTIF(countrylistsize,"&lt;="&amp;countrylistsize),COUNTIF(countrylistsize,"&lt;="&amp;countrylistsize)+SUM(ISNUMBER(countrylistsize))),0)), ""))</f>
        <v/>
      </c>
      <c r="I1088" s="70"/>
      <c r="J1088" s="67" t="str">
        <f t="array" aca="1" ref="J1088" ca="1">IF($I$1&lt;&gt;"y", "", IFERROR(INDEX(admin1listsize,MATCH(SMALL(NOT(admin1listsize="")*IF(ISNUMBER(admin1listsize),COUNTIF(admin1listsize,"&lt;="&amp;admin1listsize),COUNTIF(admin1listsize,"&lt;="&amp;admin1listsize)+SUM(ISNUMBER(admin1listsize))),ROWS(D$3:D1088)+SUM(ISBLANK(admin1listsize))),NOT(admin1listsize="")*IF(ISNUMBER(admin1listsize),COUNTIF(admin1listsize,"&lt;="&amp;admin1listsize),COUNTIF(admin1listsize,"&lt;="&amp;admin1listsize)+SUM(ISNUMBER(admin1listsize))),0)), ""))</f>
        <v/>
      </c>
      <c r="K1088" s="71"/>
    </row>
    <row r="1089" spans="1:11" s="1" customFormat="1" x14ac:dyDescent="0.25">
      <c r="A1089" s="93" t="str">
        <f>IF($I$1&lt;&gt;"y", "", IF(ISBLANK(DATA!D1090),"",IF(ISBLANK(DATA!K1090),"NO DATA",DATA!K1090)))</f>
        <v/>
      </c>
      <c r="B1089" s="93" t="str">
        <f>IF($I$1&lt;&gt;"y", "",IF(ISBLANK(DATA!D1090),"", IF(ISBLANK(DATA!L1090),"NO DATA",DATA!L1090)))</f>
        <v/>
      </c>
      <c r="C1089" s="93" t="str">
        <f t="shared" si="50"/>
        <v/>
      </c>
      <c r="D1089" s="93" t="str">
        <f>IF($I$1&lt;&gt;"y", "", IF(C1090="", "", IFERROR(LOOKUP(2,1/(COUNTIF($D$2:D1088,mergednames)=0),mergednames), "")))</f>
        <v/>
      </c>
      <c r="E1089" s="93" t="str">
        <f t="shared" si="49"/>
        <v/>
      </c>
      <c r="F1089" s="93" t="str">
        <f>IF($I$1&lt;&gt;"y", "", IF(A1090="", "", IFERROR(LOOKUP(2,1/(COUNTIF($F$2:F1088,get_country)=0),get_country), "")))</f>
        <v/>
      </c>
      <c r="G1089" s="93" t="str">
        <f t="shared" si="48"/>
        <v/>
      </c>
      <c r="H1089" s="67" t="str">
        <f t="array" aca="1" ref="H1089" ca="1">IF($I$1&lt;&gt;"y", "", IFERROR(INDEX(countrylistsize,MATCH(SMALL(NOT(countrylistsize="")*IF(ISNUMBER(countrylistsize),COUNTIF(countrylistsize,"&lt;="&amp;countrylistsize),COUNTIF(countrylistsize,"&lt;="&amp;countrylistsize)+SUM(ISNUMBER(countrylistsize))),ROWS(F$3:F1089)+SUM(ISBLANK(countrylistsize))),NOT(countrylistsize="")*IF(ISNUMBER(countrylistsize),COUNTIF(countrylistsize,"&lt;="&amp;countrylistsize),COUNTIF(countrylistsize,"&lt;="&amp;countrylistsize)+SUM(ISNUMBER(countrylistsize))),0)), ""))</f>
        <v/>
      </c>
      <c r="I1089" s="70"/>
      <c r="J1089" s="67" t="str">
        <f t="array" aca="1" ref="J1089" ca="1">IF($I$1&lt;&gt;"y", "", IFERROR(INDEX(admin1listsize,MATCH(SMALL(NOT(admin1listsize="")*IF(ISNUMBER(admin1listsize),COUNTIF(admin1listsize,"&lt;="&amp;admin1listsize),COUNTIF(admin1listsize,"&lt;="&amp;admin1listsize)+SUM(ISNUMBER(admin1listsize))),ROWS(D$3:D1089)+SUM(ISBLANK(admin1listsize))),NOT(admin1listsize="")*IF(ISNUMBER(admin1listsize),COUNTIF(admin1listsize,"&lt;="&amp;admin1listsize),COUNTIF(admin1listsize,"&lt;="&amp;admin1listsize)+SUM(ISNUMBER(admin1listsize))),0)), ""))</f>
        <v/>
      </c>
      <c r="K1089" s="71"/>
    </row>
    <row r="1090" spans="1:11" s="1" customFormat="1" x14ac:dyDescent="0.25">
      <c r="A1090" s="93" t="str">
        <f>IF($I$1&lt;&gt;"y", "", IF(ISBLANK(DATA!D1091),"",IF(ISBLANK(DATA!K1091),"NO DATA",DATA!K1091)))</f>
        <v/>
      </c>
      <c r="B1090" s="93" t="str">
        <f>IF($I$1&lt;&gt;"y", "",IF(ISBLANK(DATA!D1091),"", IF(ISBLANK(DATA!L1091),"NO DATA",DATA!L1091)))</f>
        <v/>
      </c>
      <c r="C1090" s="93" t="str">
        <f t="shared" si="50"/>
        <v/>
      </c>
      <c r="D1090" s="93" t="str">
        <f>IF($I$1&lt;&gt;"y", "", IF(C1091="", "", IFERROR(LOOKUP(2,1/(COUNTIF($D$2:D1089,mergednames)=0),mergednames), "")))</f>
        <v/>
      </c>
      <c r="E1090" s="93" t="str">
        <f t="shared" si="49"/>
        <v/>
      </c>
      <c r="F1090" s="93" t="str">
        <f>IF($I$1&lt;&gt;"y", "", IF(A1091="", "", IFERROR(LOOKUP(2,1/(COUNTIF($F$2:F1089,get_country)=0),get_country), "")))</f>
        <v/>
      </c>
      <c r="G1090" s="93" t="str">
        <f t="shared" si="48"/>
        <v/>
      </c>
      <c r="H1090" s="67" t="str">
        <f t="array" aca="1" ref="H1090" ca="1">IF($I$1&lt;&gt;"y", "", IFERROR(INDEX(countrylistsize,MATCH(SMALL(NOT(countrylistsize="")*IF(ISNUMBER(countrylistsize),COUNTIF(countrylistsize,"&lt;="&amp;countrylistsize),COUNTIF(countrylistsize,"&lt;="&amp;countrylistsize)+SUM(ISNUMBER(countrylistsize))),ROWS(F$3:F1090)+SUM(ISBLANK(countrylistsize))),NOT(countrylistsize="")*IF(ISNUMBER(countrylistsize),COUNTIF(countrylistsize,"&lt;="&amp;countrylistsize),COUNTIF(countrylistsize,"&lt;="&amp;countrylistsize)+SUM(ISNUMBER(countrylistsize))),0)), ""))</f>
        <v/>
      </c>
      <c r="I1090" s="70"/>
      <c r="J1090" s="67" t="str">
        <f t="array" aca="1" ref="J1090" ca="1">IF($I$1&lt;&gt;"y", "", IFERROR(INDEX(admin1listsize,MATCH(SMALL(NOT(admin1listsize="")*IF(ISNUMBER(admin1listsize),COUNTIF(admin1listsize,"&lt;="&amp;admin1listsize),COUNTIF(admin1listsize,"&lt;="&amp;admin1listsize)+SUM(ISNUMBER(admin1listsize))),ROWS(D$3:D1090)+SUM(ISBLANK(admin1listsize))),NOT(admin1listsize="")*IF(ISNUMBER(admin1listsize),COUNTIF(admin1listsize,"&lt;="&amp;admin1listsize),COUNTIF(admin1listsize,"&lt;="&amp;admin1listsize)+SUM(ISNUMBER(admin1listsize))),0)), ""))</f>
        <v/>
      </c>
      <c r="K1090" s="71"/>
    </row>
    <row r="1091" spans="1:11" s="1" customFormat="1" x14ac:dyDescent="0.25">
      <c r="A1091" s="93" t="str">
        <f>IF($I$1&lt;&gt;"y", "", IF(ISBLANK(DATA!D1092),"",IF(ISBLANK(DATA!K1092),"NO DATA",DATA!K1092)))</f>
        <v/>
      </c>
      <c r="B1091" s="93" t="str">
        <f>IF($I$1&lt;&gt;"y", "",IF(ISBLANK(DATA!D1092),"", IF(ISBLANK(DATA!L1092),"NO DATA",DATA!L1092)))</f>
        <v/>
      </c>
      <c r="C1091" s="93" t="str">
        <f t="shared" si="50"/>
        <v/>
      </c>
      <c r="D1091" s="93" t="str">
        <f>IF($I$1&lt;&gt;"y", "", IF(C1092="", "", IFERROR(LOOKUP(2,1/(COUNTIF($D$2:D1090,mergednames)=0),mergednames), "")))</f>
        <v/>
      </c>
      <c r="E1091" s="93" t="str">
        <f t="shared" si="49"/>
        <v/>
      </c>
      <c r="F1091" s="93" t="str">
        <f>IF($I$1&lt;&gt;"y", "", IF(A1092="", "", IFERROR(LOOKUP(2,1/(COUNTIF($F$2:F1090,get_country)=0),get_country), "")))</f>
        <v/>
      </c>
      <c r="G1091" s="93" t="str">
        <f t="shared" ref="G1091:G1154" si="51">IF($I$1&lt;&gt;"y", "", IF(F1091="", "", G1090+1))</f>
        <v/>
      </c>
      <c r="H1091" s="67" t="str">
        <f t="array" aca="1" ref="H1091" ca="1">IF($I$1&lt;&gt;"y", "", IFERROR(INDEX(countrylistsize,MATCH(SMALL(NOT(countrylistsize="")*IF(ISNUMBER(countrylistsize),COUNTIF(countrylistsize,"&lt;="&amp;countrylistsize),COUNTIF(countrylistsize,"&lt;="&amp;countrylistsize)+SUM(ISNUMBER(countrylistsize))),ROWS(F$3:F1091)+SUM(ISBLANK(countrylistsize))),NOT(countrylistsize="")*IF(ISNUMBER(countrylistsize),COUNTIF(countrylistsize,"&lt;="&amp;countrylistsize),COUNTIF(countrylistsize,"&lt;="&amp;countrylistsize)+SUM(ISNUMBER(countrylistsize))),0)), ""))</f>
        <v/>
      </c>
      <c r="I1091" s="70"/>
      <c r="J1091" s="67" t="str">
        <f t="array" aca="1" ref="J1091" ca="1">IF($I$1&lt;&gt;"y", "", IFERROR(INDEX(admin1listsize,MATCH(SMALL(NOT(admin1listsize="")*IF(ISNUMBER(admin1listsize),COUNTIF(admin1listsize,"&lt;="&amp;admin1listsize),COUNTIF(admin1listsize,"&lt;="&amp;admin1listsize)+SUM(ISNUMBER(admin1listsize))),ROWS(D$3:D1091)+SUM(ISBLANK(admin1listsize))),NOT(admin1listsize="")*IF(ISNUMBER(admin1listsize),COUNTIF(admin1listsize,"&lt;="&amp;admin1listsize),COUNTIF(admin1listsize,"&lt;="&amp;admin1listsize)+SUM(ISNUMBER(admin1listsize))),0)), ""))</f>
        <v/>
      </c>
      <c r="K1091" s="71"/>
    </row>
    <row r="1092" spans="1:11" s="1" customFormat="1" x14ac:dyDescent="0.25">
      <c r="A1092" s="93" t="str">
        <f>IF($I$1&lt;&gt;"y", "", IF(ISBLANK(DATA!D1093),"",IF(ISBLANK(DATA!K1093),"NO DATA",DATA!K1093)))</f>
        <v/>
      </c>
      <c r="B1092" s="93" t="str">
        <f>IF($I$1&lt;&gt;"y", "",IF(ISBLANK(DATA!D1093),"", IF(ISBLANK(DATA!L1093),"NO DATA",DATA!L1093)))</f>
        <v/>
      </c>
      <c r="C1092" s="93" t="str">
        <f t="shared" si="50"/>
        <v/>
      </c>
      <c r="D1092" s="93" t="str">
        <f>IF($I$1&lt;&gt;"y", "", IF(C1093="", "", IFERROR(LOOKUP(2,1/(COUNTIF($D$2:D1091,mergednames)=0),mergednames), "")))</f>
        <v/>
      </c>
      <c r="E1092" s="93" t="str">
        <f t="shared" ref="E1092:E1155" si="52">IF($I$1&lt;&gt;"y", "", IF(D1092="", "", E1091+1))</f>
        <v/>
      </c>
      <c r="F1092" s="93" t="str">
        <f>IF($I$1&lt;&gt;"y", "", IF(A1093="", "", IFERROR(LOOKUP(2,1/(COUNTIF($F$2:F1091,get_country)=0),get_country), "")))</f>
        <v/>
      </c>
      <c r="G1092" s="93" t="str">
        <f t="shared" si="51"/>
        <v/>
      </c>
      <c r="H1092" s="67" t="str">
        <f t="array" aca="1" ref="H1092" ca="1">IF($I$1&lt;&gt;"y", "", IFERROR(INDEX(countrylistsize,MATCH(SMALL(NOT(countrylistsize="")*IF(ISNUMBER(countrylistsize),COUNTIF(countrylistsize,"&lt;="&amp;countrylistsize),COUNTIF(countrylistsize,"&lt;="&amp;countrylistsize)+SUM(ISNUMBER(countrylistsize))),ROWS(F$3:F1092)+SUM(ISBLANK(countrylistsize))),NOT(countrylistsize="")*IF(ISNUMBER(countrylistsize),COUNTIF(countrylistsize,"&lt;="&amp;countrylistsize),COUNTIF(countrylistsize,"&lt;="&amp;countrylistsize)+SUM(ISNUMBER(countrylistsize))),0)), ""))</f>
        <v/>
      </c>
      <c r="I1092" s="70"/>
      <c r="J1092" s="67" t="str">
        <f t="array" aca="1" ref="J1092" ca="1">IF($I$1&lt;&gt;"y", "", IFERROR(INDEX(admin1listsize,MATCH(SMALL(NOT(admin1listsize="")*IF(ISNUMBER(admin1listsize),COUNTIF(admin1listsize,"&lt;="&amp;admin1listsize),COUNTIF(admin1listsize,"&lt;="&amp;admin1listsize)+SUM(ISNUMBER(admin1listsize))),ROWS(D$3:D1092)+SUM(ISBLANK(admin1listsize))),NOT(admin1listsize="")*IF(ISNUMBER(admin1listsize),COUNTIF(admin1listsize,"&lt;="&amp;admin1listsize),COUNTIF(admin1listsize,"&lt;="&amp;admin1listsize)+SUM(ISNUMBER(admin1listsize))),0)), ""))</f>
        <v/>
      </c>
      <c r="K1092" s="71"/>
    </row>
    <row r="1093" spans="1:11" s="1" customFormat="1" x14ac:dyDescent="0.25">
      <c r="A1093" s="93" t="str">
        <f>IF($I$1&lt;&gt;"y", "", IF(ISBLANK(DATA!D1094),"",IF(ISBLANK(DATA!K1094),"NO DATA",DATA!K1094)))</f>
        <v/>
      </c>
      <c r="B1093" s="93" t="str">
        <f>IF($I$1&lt;&gt;"y", "",IF(ISBLANK(DATA!D1094),"", IF(ISBLANK(DATA!L1094),"NO DATA",DATA!L1094)))</f>
        <v/>
      </c>
      <c r="C1093" s="93" t="str">
        <f t="shared" ref="C1093:C1156" si="53">IF($I$1&lt;&gt;"y", "", IF(A1093="", "", A1093&amp;"@"&amp;B1093))</f>
        <v/>
      </c>
      <c r="D1093" s="93" t="str">
        <f>IF($I$1&lt;&gt;"y", "", IF(C1094="", "", IFERROR(LOOKUP(2,1/(COUNTIF($D$2:D1092,mergednames)=0),mergednames), "")))</f>
        <v/>
      </c>
      <c r="E1093" s="93" t="str">
        <f t="shared" si="52"/>
        <v/>
      </c>
      <c r="F1093" s="93" t="str">
        <f>IF($I$1&lt;&gt;"y", "", IF(A1094="", "", IFERROR(LOOKUP(2,1/(COUNTIF($F$2:F1092,get_country)=0),get_country), "")))</f>
        <v/>
      </c>
      <c r="G1093" s="93" t="str">
        <f t="shared" si="51"/>
        <v/>
      </c>
      <c r="H1093" s="67" t="str">
        <f t="array" aca="1" ref="H1093" ca="1">IF($I$1&lt;&gt;"y", "", IFERROR(INDEX(countrylistsize,MATCH(SMALL(NOT(countrylistsize="")*IF(ISNUMBER(countrylistsize),COUNTIF(countrylistsize,"&lt;="&amp;countrylistsize),COUNTIF(countrylistsize,"&lt;="&amp;countrylistsize)+SUM(ISNUMBER(countrylistsize))),ROWS(F$3:F1093)+SUM(ISBLANK(countrylistsize))),NOT(countrylistsize="")*IF(ISNUMBER(countrylistsize),COUNTIF(countrylistsize,"&lt;="&amp;countrylistsize),COUNTIF(countrylistsize,"&lt;="&amp;countrylistsize)+SUM(ISNUMBER(countrylistsize))),0)), ""))</f>
        <v/>
      </c>
      <c r="I1093" s="70"/>
      <c r="J1093" s="67" t="str">
        <f t="array" aca="1" ref="J1093" ca="1">IF($I$1&lt;&gt;"y", "", IFERROR(INDEX(admin1listsize,MATCH(SMALL(NOT(admin1listsize="")*IF(ISNUMBER(admin1listsize),COUNTIF(admin1listsize,"&lt;="&amp;admin1listsize),COUNTIF(admin1listsize,"&lt;="&amp;admin1listsize)+SUM(ISNUMBER(admin1listsize))),ROWS(D$3:D1093)+SUM(ISBLANK(admin1listsize))),NOT(admin1listsize="")*IF(ISNUMBER(admin1listsize),COUNTIF(admin1listsize,"&lt;="&amp;admin1listsize),COUNTIF(admin1listsize,"&lt;="&amp;admin1listsize)+SUM(ISNUMBER(admin1listsize))),0)), ""))</f>
        <v/>
      </c>
      <c r="K1093" s="71"/>
    </row>
    <row r="1094" spans="1:11" s="1" customFormat="1" x14ac:dyDescent="0.25">
      <c r="A1094" s="93" t="str">
        <f>IF($I$1&lt;&gt;"y", "", IF(ISBLANK(DATA!D1095),"",IF(ISBLANK(DATA!K1095),"NO DATA",DATA!K1095)))</f>
        <v/>
      </c>
      <c r="B1094" s="93" t="str">
        <f>IF($I$1&lt;&gt;"y", "",IF(ISBLANK(DATA!D1095),"", IF(ISBLANK(DATA!L1095),"NO DATA",DATA!L1095)))</f>
        <v/>
      </c>
      <c r="C1094" s="93" t="str">
        <f t="shared" si="53"/>
        <v/>
      </c>
      <c r="D1094" s="93" t="str">
        <f>IF($I$1&lt;&gt;"y", "", IF(C1095="", "", IFERROR(LOOKUP(2,1/(COUNTIF($D$2:D1093,mergednames)=0),mergednames), "")))</f>
        <v/>
      </c>
      <c r="E1094" s="93" t="str">
        <f t="shared" si="52"/>
        <v/>
      </c>
      <c r="F1094" s="93" t="str">
        <f>IF($I$1&lt;&gt;"y", "", IF(A1095="", "", IFERROR(LOOKUP(2,1/(COUNTIF($F$2:F1093,get_country)=0),get_country), "")))</f>
        <v/>
      </c>
      <c r="G1094" s="93" t="str">
        <f t="shared" si="51"/>
        <v/>
      </c>
      <c r="H1094" s="67" t="str">
        <f t="array" aca="1" ref="H1094" ca="1">IF($I$1&lt;&gt;"y", "", IFERROR(INDEX(countrylistsize,MATCH(SMALL(NOT(countrylistsize="")*IF(ISNUMBER(countrylistsize),COUNTIF(countrylistsize,"&lt;="&amp;countrylistsize),COUNTIF(countrylistsize,"&lt;="&amp;countrylistsize)+SUM(ISNUMBER(countrylistsize))),ROWS(F$3:F1094)+SUM(ISBLANK(countrylistsize))),NOT(countrylistsize="")*IF(ISNUMBER(countrylistsize),COUNTIF(countrylistsize,"&lt;="&amp;countrylistsize),COUNTIF(countrylistsize,"&lt;="&amp;countrylistsize)+SUM(ISNUMBER(countrylistsize))),0)), ""))</f>
        <v/>
      </c>
      <c r="I1094" s="70"/>
      <c r="J1094" s="67" t="str">
        <f t="array" aca="1" ref="J1094" ca="1">IF($I$1&lt;&gt;"y", "", IFERROR(INDEX(admin1listsize,MATCH(SMALL(NOT(admin1listsize="")*IF(ISNUMBER(admin1listsize),COUNTIF(admin1listsize,"&lt;="&amp;admin1listsize),COUNTIF(admin1listsize,"&lt;="&amp;admin1listsize)+SUM(ISNUMBER(admin1listsize))),ROWS(D$3:D1094)+SUM(ISBLANK(admin1listsize))),NOT(admin1listsize="")*IF(ISNUMBER(admin1listsize),COUNTIF(admin1listsize,"&lt;="&amp;admin1listsize),COUNTIF(admin1listsize,"&lt;="&amp;admin1listsize)+SUM(ISNUMBER(admin1listsize))),0)), ""))</f>
        <v/>
      </c>
      <c r="K1094" s="71"/>
    </row>
    <row r="1095" spans="1:11" s="1" customFormat="1" x14ac:dyDescent="0.25">
      <c r="A1095" s="93" t="str">
        <f>IF($I$1&lt;&gt;"y", "", IF(ISBLANK(DATA!D1096),"",IF(ISBLANK(DATA!K1096),"NO DATA",DATA!K1096)))</f>
        <v/>
      </c>
      <c r="B1095" s="93" t="str">
        <f>IF($I$1&lt;&gt;"y", "",IF(ISBLANK(DATA!D1096),"", IF(ISBLANK(DATA!L1096),"NO DATA",DATA!L1096)))</f>
        <v/>
      </c>
      <c r="C1095" s="93" t="str">
        <f t="shared" si="53"/>
        <v/>
      </c>
      <c r="D1095" s="93" t="str">
        <f>IF($I$1&lt;&gt;"y", "", IF(C1096="", "", IFERROR(LOOKUP(2,1/(COUNTIF($D$2:D1094,mergednames)=0),mergednames), "")))</f>
        <v/>
      </c>
      <c r="E1095" s="93" t="str">
        <f t="shared" si="52"/>
        <v/>
      </c>
      <c r="F1095" s="93" t="str">
        <f>IF($I$1&lt;&gt;"y", "", IF(A1096="", "", IFERROR(LOOKUP(2,1/(COUNTIF($F$2:F1094,get_country)=0),get_country), "")))</f>
        <v/>
      </c>
      <c r="G1095" s="93" t="str">
        <f t="shared" si="51"/>
        <v/>
      </c>
      <c r="H1095" s="67" t="str">
        <f t="array" aca="1" ref="H1095" ca="1">IF($I$1&lt;&gt;"y", "", IFERROR(INDEX(countrylistsize,MATCH(SMALL(NOT(countrylistsize="")*IF(ISNUMBER(countrylistsize),COUNTIF(countrylistsize,"&lt;="&amp;countrylistsize),COUNTIF(countrylistsize,"&lt;="&amp;countrylistsize)+SUM(ISNUMBER(countrylistsize))),ROWS(F$3:F1095)+SUM(ISBLANK(countrylistsize))),NOT(countrylistsize="")*IF(ISNUMBER(countrylistsize),COUNTIF(countrylistsize,"&lt;="&amp;countrylistsize),COUNTIF(countrylistsize,"&lt;="&amp;countrylistsize)+SUM(ISNUMBER(countrylistsize))),0)), ""))</f>
        <v/>
      </c>
      <c r="I1095" s="70"/>
      <c r="J1095" s="67" t="str">
        <f t="array" aca="1" ref="J1095" ca="1">IF($I$1&lt;&gt;"y", "", IFERROR(INDEX(admin1listsize,MATCH(SMALL(NOT(admin1listsize="")*IF(ISNUMBER(admin1listsize),COUNTIF(admin1listsize,"&lt;="&amp;admin1listsize),COUNTIF(admin1listsize,"&lt;="&amp;admin1listsize)+SUM(ISNUMBER(admin1listsize))),ROWS(D$3:D1095)+SUM(ISBLANK(admin1listsize))),NOT(admin1listsize="")*IF(ISNUMBER(admin1listsize),COUNTIF(admin1listsize,"&lt;="&amp;admin1listsize),COUNTIF(admin1listsize,"&lt;="&amp;admin1listsize)+SUM(ISNUMBER(admin1listsize))),0)), ""))</f>
        <v/>
      </c>
      <c r="K1095" s="71"/>
    </row>
    <row r="1096" spans="1:11" s="1" customFormat="1" x14ac:dyDescent="0.25">
      <c r="A1096" s="93" t="str">
        <f>IF($I$1&lt;&gt;"y", "", IF(ISBLANK(DATA!D1097),"",IF(ISBLANK(DATA!K1097),"NO DATA",DATA!K1097)))</f>
        <v/>
      </c>
      <c r="B1096" s="93" t="str">
        <f>IF($I$1&lt;&gt;"y", "",IF(ISBLANK(DATA!D1097),"", IF(ISBLANK(DATA!L1097),"NO DATA",DATA!L1097)))</f>
        <v/>
      </c>
      <c r="C1096" s="93" t="str">
        <f t="shared" si="53"/>
        <v/>
      </c>
      <c r="D1096" s="93" t="str">
        <f>IF($I$1&lt;&gt;"y", "", IF(C1097="", "", IFERROR(LOOKUP(2,1/(COUNTIF($D$2:D1095,mergednames)=0),mergednames), "")))</f>
        <v/>
      </c>
      <c r="E1096" s="93" t="str">
        <f t="shared" si="52"/>
        <v/>
      </c>
      <c r="F1096" s="93" t="str">
        <f>IF($I$1&lt;&gt;"y", "", IF(A1097="", "", IFERROR(LOOKUP(2,1/(COUNTIF($F$2:F1095,get_country)=0),get_country), "")))</f>
        <v/>
      </c>
      <c r="G1096" s="93" t="str">
        <f t="shared" si="51"/>
        <v/>
      </c>
      <c r="H1096" s="67" t="str">
        <f t="array" aca="1" ref="H1096" ca="1">IF($I$1&lt;&gt;"y", "", IFERROR(INDEX(countrylistsize,MATCH(SMALL(NOT(countrylistsize="")*IF(ISNUMBER(countrylistsize),COUNTIF(countrylistsize,"&lt;="&amp;countrylistsize),COUNTIF(countrylistsize,"&lt;="&amp;countrylistsize)+SUM(ISNUMBER(countrylistsize))),ROWS(F$3:F1096)+SUM(ISBLANK(countrylistsize))),NOT(countrylistsize="")*IF(ISNUMBER(countrylistsize),COUNTIF(countrylistsize,"&lt;="&amp;countrylistsize),COUNTIF(countrylistsize,"&lt;="&amp;countrylistsize)+SUM(ISNUMBER(countrylistsize))),0)), ""))</f>
        <v/>
      </c>
      <c r="I1096" s="70"/>
      <c r="J1096" s="67" t="str">
        <f t="array" aca="1" ref="J1096" ca="1">IF($I$1&lt;&gt;"y", "", IFERROR(INDEX(admin1listsize,MATCH(SMALL(NOT(admin1listsize="")*IF(ISNUMBER(admin1listsize),COUNTIF(admin1listsize,"&lt;="&amp;admin1listsize),COUNTIF(admin1listsize,"&lt;="&amp;admin1listsize)+SUM(ISNUMBER(admin1listsize))),ROWS(D$3:D1096)+SUM(ISBLANK(admin1listsize))),NOT(admin1listsize="")*IF(ISNUMBER(admin1listsize),COUNTIF(admin1listsize,"&lt;="&amp;admin1listsize),COUNTIF(admin1listsize,"&lt;="&amp;admin1listsize)+SUM(ISNUMBER(admin1listsize))),0)), ""))</f>
        <v/>
      </c>
      <c r="K1096" s="71"/>
    </row>
    <row r="1097" spans="1:11" s="1" customFormat="1" x14ac:dyDescent="0.25">
      <c r="A1097" s="93" t="str">
        <f>IF($I$1&lt;&gt;"y", "", IF(ISBLANK(DATA!D1098),"",IF(ISBLANK(DATA!K1098),"NO DATA",DATA!K1098)))</f>
        <v/>
      </c>
      <c r="B1097" s="93" t="str">
        <f>IF($I$1&lt;&gt;"y", "",IF(ISBLANK(DATA!D1098),"", IF(ISBLANK(DATA!L1098),"NO DATA",DATA!L1098)))</f>
        <v/>
      </c>
      <c r="C1097" s="93" t="str">
        <f t="shared" si="53"/>
        <v/>
      </c>
      <c r="D1097" s="93" t="str">
        <f>IF($I$1&lt;&gt;"y", "", IF(C1098="", "", IFERROR(LOOKUP(2,1/(COUNTIF($D$2:D1096,mergednames)=0),mergednames), "")))</f>
        <v/>
      </c>
      <c r="E1097" s="93" t="str">
        <f t="shared" si="52"/>
        <v/>
      </c>
      <c r="F1097" s="93" t="str">
        <f>IF($I$1&lt;&gt;"y", "", IF(A1098="", "", IFERROR(LOOKUP(2,1/(COUNTIF($F$2:F1096,get_country)=0),get_country), "")))</f>
        <v/>
      </c>
      <c r="G1097" s="93" t="str">
        <f t="shared" si="51"/>
        <v/>
      </c>
      <c r="H1097" s="67" t="str">
        <f t="array" aca="1" ref="H1097" ca="1">IF($I$1&lt;&gt;"y", "", IFERROR(INDEX(countrylistsize,MATCH(SMALL(NOT(countrylistsize="")*IF(ISNUMBER(countrylistsize),COUNTIF(countrylistsize,"&lt;="&amp;countrylistsize),COUNTIF(countrylistsize,"&lt;="&amp;countrylistsize)+SUM(ISNUMBER(countrylistsize))),ROWS(F$3:F1097)+SUM(ISBLANK(countrylistsize))),NOT(countrylistsize="")*IF(ISNUMBER(countrylistsize),COUNTIF(countrylistsize,"&lt;="&amp;countrylistsize),COUNTIF(countrylistsize,"&lt;="&amp;countrylistsize)+SUM(ISNUMBER(countrylistsize))),0)), ""))</f>
        <v/>
      </c>
      <c r="I1097" s="70"/>
      <c r="J1097" s="67" t="str">
        <f t="array" aca="1" ref="J1097" ca="1">IF($I$1&lt;&gt;"y", "", IFERROR(INDEX(admin1listsize,MATCH(SMALL(NOT(admin1listsize="")*IF(ISNUMBER(admin1listsize),COUNTIF(admin1listsize,"&lt;="&amp;admin1listsize),COUNTIF(admin1listsize,"&lt;="&amp;admin1listsize)+SUM(ISNUMBER(admin1listsize))),ROWS(D$3:D1097)+SUM(ISBLANK(admin1listsize))),NOT(admin1listsize="")*IF(ISNUMBER(admin1listsize),COUNTIF(admin1listsize,"&lt;="&amp;admin1listsize),COUNTIF(admin1listsize,"&lt;="&amp;admin1listsize)+SUM(ISNUMBER(admin1listsize))),0)), ""))</f>
        <v/>
      </c>
      <c r="K1097" s="71"/>
    </row>
    <row r="1098" spans="1:11" s="1" customFormat="1" x14ac:dyDescent="0.25">
      <c r="A1098" s="93" t="str">
        <f>IF($I$1&lt;&gt;"y", "", IF(ISBLANK(DATA!D1099),"",IF(ISBLANK(DATA!K1099),"NO DATA",DATA!K1099)))</f>
        <v/>
      </c>
      <c r="B1098" s="93" t="str">
        <f>IF($I$1&lt;&gt;"y", "",IF(ISBLANK(DATA!D1099),"", IF(ISBLANK(DATA!L1099),"NO DATA",DATA!L1099)))</f>
        <v/>
      </c>
      <c r="C1098" s="93" t="str">
        <f t="shared" si="53"/>
        <v/>
      </c>
      <c r="D1098" s="93" t="str">
        <f>IF($I$1&lt;&gt;"y", "", IF(C1099="", "", IFERROR(LOOKUP(2,1/(COUNTIF($D$2:D1097,mergednames)=0),mergednames), "")))</f>
        <v/>
      </c>
      <c r="E1098" s="93" t="str">
        <f t="shared" si="52"/>
        <v/>
      </c>
      <c r="F1098" s="93" t="str">
        <f>IF($I$1&lt;&gt;"y", "", IF(A1099="", "", IFERROR(LOOKUP(2,1/(COUNTIF($F$2:F1097,get_country)=0),get_country), "")))</f>
        <v/>
      </c>
      <c r="G1098" s="93" t="str">
        <f t="shared" si="51"/>
        <v/>
      </c>
      <c r="H1098" s="67" t="str">
        <f t="array" aca="1" ref="H1098" ca="1">IF($I$1&lt;&gt;"y", "", IFERROR(INDEX(countrylistsize,MATCH(SMALL(NOT(countrylistsize="")*IF(ISNUMBER(countrylistsize),COUNTIF(countrylistsize,"&lt;="&amp;countrylistsize),COUNTIF(countrylistsize,"&lt;="&amp;countrylistsize)+SUM(ISNUMBER(countrylistsize))),ROWS(F$3:F1098)+SUM(ISBLANK(countrylistsize))),NOT(countrylistsize="")*IF(ISNUMBER(countrylistsize),COUNTIF(countrylistsize,"&lt;="&amp;countrylistsize),COUNTIF(countrylistsize,"&lt;="&amp;countrylistsize)+SUM(ISNUMBER(countrylistsize))),0)), ""))</f>
        <v/>
      </c>
      <c r="I1098" s="70"/>
      <c r="J1098" s="67" t="str">
        <f t="array" aca="1" ref="J1098" ca="1">IF($I$1&lt;&gt;"y", "", IFERROR(INDEX(admin1listsize,MATCH(SMALL(NOT(admin1listsize="")*IF(ISNUMBER(admin1listsize),COUNTIF(admin1listsize,"&lt;="&amp;admin1listsize),COUNTIF(admin1listsize,"&lt;="&amp;admin1listsize)+SUM(ISNUMBER(admin1listsize))),ROWS(D$3:D1098)+SUM(ISBLANK(admin1listsize))),NOT(admin1listsize="")*IF(ISNUMBER(admin1listsize),COUNTIF(admin1listsize,"&lt;="&amp;admin1listsize),COUNTIF(admin1listsize,"&lt;="&amp;admin1listsize)+SUM(ISNUMBER(admin1listsize))),0)), ""))</f>
        <v/>
      </c>
      <c r="K1098" s="71"/>
    </row>
    <row r="1099" spans="1:11" s="1" customFormat="1" x14ac:dyDescent="0.25">
      <c r="A1099" s="93" t="str">
        <f>IF($I$1&lt;&gt;"y", "", IF(ISBLANK(DATA!D1100),"",IF(ISBLANK(DATA!K1100),"NO DATA",DATA!K1100)))</f>
        <v/>
      </c>
      <c r="B1099" s="93" t="str">
        <f>IF($I$1&lt;&gt;"y", "",IF(ISBLANK(DATA!D1100),"", IF(ISBLANK(DATA!L1100),"NO DATA",DATA!L1100)))</f>
        <v/>
      </c>
      <c r="C1099" s="93" t="str">
        <f t="shared" si="53"/>
        <v/>
      </c>
      <c r="D1099" s="93" t="str">
        <f>IF($I$1&lt;&gt;"y", "", IF(C1100="", "", IFERROR(LOOKUP(2,1/(COUNTIF($D$2:D1098,mergednames)=0),mergednames), "")))</f>
        <v/>
      </c>
      <c r="E1099" s="93" t="str">
        <f t="shared" si="52"/>
        <v/>
      </c>
      <c r="F1099" s="93" t="str">
        <f>IF($I$1&lt;&gt;"y", "", IF(A1100="", "", IFERROR(LOOKUP(2,1/(COUNTIF($F$2:F1098,get_country)=0),get_country), "")))</f>
        <v/>
      </c>
      <c r="G1099" s="93" t="str">
        <f t="shared" si="51"/>
        <v/>
      </c>
      <c r="H1099" s="67" t="str">
        <f t="array" aca="1" ref="H1099" ca="1">IF($I$1&lt;&gt;"y", "", IFERROR(INDEX(countrylistsize,MATCH(SMALL(NOT(countrylistsize="")*IF(ISNUMBER(countrylistsize),COUNTIF(countrylistsize,"&lt;="&amp;countrylistsize),COUNTIF(countrylistsize,"&lt;="&amp;countrylistsize)+SUM(ISNUMBER(countrylistsize))),ROWS(F$3:F1099)+SUM(ISBLANK(countrylistsize))),NOT(countrylistsize="")*IF(ISNUMBER(countrylistsize),COUNTIF(countrylistsize,"&lt;="&amp;countrylistsize),COUNTIF(countrylistsize,"&lt;="&amp;countrylistsize)+SUM(ISNUMBER(countrylistsize))),0)), ""))</f>
        <v/>
      </c>
      <c r="I1099" s="70"/>
      <c r="J1099" s="67" t="str">
        <f t="array" aca="1" ref="J1099" ca="1">IF($I$1&lt;&gt;"y", "", IFERROR(INDEX(admin1listsize,MATCH(SMALL(NOT(admin1listsize="")*IF(ISNUMBER(admin1listsize),COUNTIF(admin1listsize,"&lt;="&amp;admin1listsize),COUNTIF(admin1listsize,"&lt;="&amp;admin1listsize)+SUM(ISNUMBER(admin1listsize))),ROWS(D$3:D1099)+SUM(ISBLANK(admin1listsize))),NOT(admin1listsize="")*IF(ISNUMBER(admin1listsize),COUNTIF(admin1listsize,"&lt;="&amp;admin1listsize),COUNTIF(admin1listsize,"&lt;="&amp;admin1listsize)+SUM(ISNUMBER(admin1listsize))),0)), ""))</f>
        <v/>
      </c>
      <c r="K1099" s="71"/>
    </row>
    <row r="1100" spans="1:11" s="1" customFormat="1" x14ac:dyDescent="0.25">
      <c r="A1100" s="93" t="str">
        <f>IF($I$1&lt;&gt;"y", "", IF(ISBLANK(DATA!D1101),"",IF(ISBLANK(DATA!K1101),"NO DATA",DATA!K1101)))</f>
        <v/>
      </c>
      <c r="B1100" s="93" t="str">
        <f>IF($I$1&lt;&gt;"y", "",IF(ISBLANK(DATA!D1101),"", IF(ISBLANK(DATA!L1101),"NO DATA",DATA!L1101)))</f>
        <v/>
      </c>
      <c r="C1100" s="93" t="str">
        <f t="shared" si="53"/>
        <v/>
      </c>
      <c r="D1100" s="93" t="str">
        <f>IF($I$1&lt;&gt;"y", "", IF(C1101="", "", IFERROR(LOOKUP(2,1/(COUNTIF($D$2:D1099,mergednames)=0),mergednames), "")))</f>
        <v/>
      </c>
      <c r="E1100" s="93" t="str">
        <f t="shared" si="52"/>
        <v/>
      </c>
      <c r="F1100" s="93" t="str">
        <f>IF($I$1&lt;&gt;"y", "", IF(A1101="", "", IFERROR(LOOKUP(2,1/(COUNTIF($F$2:F1099,get_country)=0),get_country), "")))</f>
        <v/>
      </c>
      <c r="G1100" s="93" t="str">
        <f t="shared" si="51"/>
        <v/>
      </c>
      <c r="H1100" s="67" t="str">
        <f t="array" aca="1" ref="H1100" ca="1">IF($I$1&lt;&gt;"y", "", IFERROR(INDEX(countrylistsize,MATCH(SMALL(NOT(countrylistsize="")*IF(ISNUMBER(countrylistsize),COUNTIF(countrylistsize,"&lt;="&amp;countrylistsize),COUNTIF(countrylistsize,"&lt;="&amp;countrylistsize)+SUM(ISNUMBER(countrylistsize))),ROWS(F$3:F1100)+SUM(ISBLANK(countrylistsize))),NOT(countrylistsize="")*IF(ISNUMBER(countrylistsize),COUNTIF(countrylistsize,"&lt;="&amp;countrylistsize),COUNTIF(countrylistsize,"&lt;="&amp;countrylistsize)+SUM(ISNUMBER(countrylistsize))),0)), ""))</f>
        <v/>
      </c>
      <c r="I1100" s="70"/>
      <c r="J1100" s="67" t="str">
        <f t="array" aca="1" ref="J1100" ca="1">IF($I$1&lt;&gt;"y", "", IFERROR(INDEX(admin1listsize,MATCH(SMALL(NOT(admin1listsize="")*IF(ISNUMBER(admin1listsize),COUNTIF(admin1listsize,"&lt;="&amp;admin1listsize),COUNTIF(admin1listsize,"&lt;="&amp;admin1listsize)+SUM(ISNUMBER(admin1listsize))),ROWS(D$3:D1100)+SUM(ISBLANK(admin1listsize))),NOT(admin1listsize="")*IF(ISNUMBER(admin1listsize),COUNTIF(admin1listsize,"&lt;="&amp;admin1listsize),COUNTIF(admin1listsize,"&lt;="&amp;admin1listsize)+SUM(ISNUMBER(admin1listsize))),0)), ""))</f>
        <v/>
      </c>
      <c r="K1100" s="71"/>
    </row>
    <row r="1101" spans="1:11" s="1" customFormat="1" x14ac:dyDescent="0.25">
      <c r="A1101" s="93" t="str">
        <f>IF($I$1&lt;&gt;"y", "", IF(ISBLANK(DATA!D1102),"",IF(ISBLANK(DATA!K1102),"NO DATA",DATA!K1102)))</f>
        <v/>
      </c>
      <c r="B1101" s="93" t="str">
        <f>IF($I$1&lt;&gt;"y", "",IF(ISBLANK(DATA!D1102),"", IF(ISBLANK(DATA!L1102),"NO DATA",DATA!L1102)))</f>
        <v/>
      </c>
      <c r="C1101" s="93" t="str">
        <f t="shared" si="53"/>
        <v/>
      </c>
      <c r="D1101" s="93" t="str">
        <f>IF($I$1&lt;&gt;"y", "", IF(C1102="", "", IFERROR(LOOKUP(2,1/(COUNTIF($D$2:D1100,mergednames)=0),mergednames), "")))</f>
        <v/>
      </c>
      <c r="E1101" s="93" t="str">
        <f t="shared" si="52"/>
        <v/>
      </c>
      <c r="F1101" s="93" t="str">
        <f>IF($I$1&lt;&gt;"y", "", IF(A1102="", "", IFERROR(LOOKUP(2,1/(COUNTIF($F$2:F1100,get_country)=0),get_country), "")))</f>
        <v/>
      </c>
      <c r="G1101" s="93" t="str">
        <f t="shared" si="51"/>
        <v/>
      </c>
      <c r="H1101" s="67" t="str">
        <f t="array" aca="1" ref="H1101" ca="1">IF($I$1&lt;&gt;"y", "", IFERROR(INDEX(countrylistsize,MATCH(SMALL(NOT(countrylistsize="")*IF(ISNUMBER(countrylistsize),COUNTIF(countrylistsize,"&lt;="&amp;countrylistsize),COUNTIF(countrylistsize,"&lt;="&amp;countrylistsize)+SUM(ISNUMBER(countrylistsize))),ROWS(F$3:F1101)+SUM(ISBLANK(countrylistsize))),NOT(countrylistsize="")*IF(ISNUMBER(countrylistsize),COUNTIF(countrylistsize,"&lt;="&amp;countrylistsize),COUNTIF(countrylistsize,"&lt;="&amp;countrylistsize)+SUM(ISNUMBER(countrylistsize))),0)), ""))</f>
        <v/>
      </c>
      <c r="I1101" s="70"/>
      <c r="J1101" s="67" t="str">
        <f t="array" aca="1" ref="J1101" ca="1">IF($I$1&lt;&gt;"y", "", IFERROR(INDEX(admin1listsize,MATCH(SMALL(NOT(admin1listsize="")*IF(ISNUMBER(admin1listsize),COUNTIF(admin1listsize,"&lt;="&amp;admin1listsize),COUNTIF(admin1listsize,"&lt;="&amp;admin1listsize)+SUM(ISNUMBER(admin1listsize))),ROWS(D$3:D1101)+SUM(ISBLANK(admin1listsize))),NOT(admin1listsize="")*IF(ISNUMBER(admin1listsize),COUNTIF(admin1listsize,"&lt;="&amp;admin1listsize),COUNTIF(admin1listsize,"&lt;="&amp;admin1listsize)+SUM(ISNUMBER(admin1listsize))),0)), ""))</f>
        <v/>
      </c>
      <c r="K1101" s="71"/>
    </row>
    <row r="1102" spans="1:11" s="1" customFormat="1" x14ac:dyDescent="0.25">
      <c r="A1102" s="93" t="str">
        <f>IF($I$1&lt;&gt;"y", "", IF(ISBLANK(DATA!D1103),"",IF(ISBLANK(DATA!K1103),"NO DATA",DATA!K1103)))</f>
        <v/>
      </c>
      <c r="B1102" s="93" t="str">
        <f>IF($I$1&lt;&gt;"y", "",IF(ISBLANK(DATA!D1103),"", IF(ISBLANK(DATA!L1103),"NO DATA",DATA!L1103)))</f>
        <v/>
      </c>
      <c r="C1102" s="93" t="str">
        <f t="shared" si="53"/>
        <v/>
      </c>
      <c r="D1102" s="93" t="str">
        <f>IF($I$1&lt;&gt;"y", "", IF(C1103="", "", IFERROR(LOOKUP(2,1/(COUNTIF($D$2:D1101,mergednames)=0),mergednames), "")))</f>
        <v/>
      </c>
      <c r="E1102" s="93" t="str">
        <f t="shared" si="52"/>
        <v/>
      </c>
      <c r="F1102" s="93" t="str">
        <f>IF($I$1&lt;&gt;"y", "", IF(A1103="", "", IFERROR(LOOKUP(2,1/(COUNTIF($F$2:F1101,get_country)=0),get_country), "")))</f>
        <v/>
      </c>
      <c r="G1102" s="93" t="str">
        <f t="shared" si="51"/>
        <v/>
      </c>
      <c r="H1102" s="67" t="str">
        <f t="array" aca="1" ref="H1102" ca="1">IF($I$1&lt;&gt;"y", "", IFERROR(INDEX(countrylistsize,MATCH(SMALL(NOT(countrylistsize="")*IF(ISNUMBER(countrylistsize),COUNTIF(countrylistsize,"&lt;="&amp;countrylistsize),COUNTIF(countrylistsize,"&lt;="&amp;countrylistsize)+SUM(ISNUMBER(countrylistsize))),ROWS(F$3:F1102)+SUM(ISBLANK(countrylistsize))),NOT(countrylistsize="")*IF(ISNUMBER(countrylistsize),COUNTIF(countrylistsize,"&lt;="&amp;countrylistsize),COUNTIF(countrylistsize,"&lt;="&amp;countrylistsize)+SUM(ISNUMBER(countrylistsize))),0)), ""))</f>
        <v/>
      </c>
      <c r="I1102" s="70"/>
      <c r="J1102" s="67" t="str">
        <f t="array" aca="1" ref="J1102" ca="1">IF($I$1&lt;&gt;"y", "", IFERROR(INDEX(admin1listsize,MATCH(SMALL(NOT(admin1listsize="")*IF(ISNUMBER(admin1listsize),COUNTIF(admin1listsize,"&lt;="&amp;admin1listsize),COUNTIF(admin1listsize,"&lt;="&amp;admin1listsize)+SUM(ISNUMBER(admin1listsize))),ROWS(D$3:D1102)+SUM(ISBLANK(admin1listsize))),NOT(admin1listsize="")*IF(ISNUMBER(admin1listsize),COUNTIF(admin1listsize,"&lt;="&amp;admin1listsize),COUNTIF(admin1listsize,"&lt;="&amp;admin1listsize)+SUM(ISNUMBER(admin1listsize))),0)), ""))</f>
        <v/>
      </c>
      <c r="K1102" s="71"/>
    </row>
    <row r="1103" spans="1:11" s="1" customFormat="1" x14ac:dyDescent="0.25">
      <c r="A1103" s="93" t="str">
        <f>IF($I$1&lt;&gt;"y", "", IF(ISBLANK(DATA!D1104),"",IF(ISBLANK(DATA!K1104),"NO DATA",DATA!K1104)))</f>
        <v/>
      </c>
      <c r="B1103" s="93" t="str">
        <f>IF($I$1&lt;&gt;"y", "",IF(ISBLANK(DATA!D1104),"", IF(ISBLANK(DATA!L1104),"NO DATA",DATA!L1104)))</f>
        <v/>
      </c>
      <c r="C1103" s="93" t="str">
        <f t="shared" si="53"/>
        <v/>
      </c>
      <c r="D1103" s="93" t="str">
        <f>IF($I$1&lt;&gt;"y", "", IF(C1104="", "", IFERROR(LOOKUP(2,1/(COUNTIF($D$2:D1102,mergednames)=0),mergednames), "")))</f>
        <v/>
      </c>
      <c r="E1103" s="93" t="str">
        <f t="shared" si="52"/>
        <v/>
      </c>
      <c r="F1103" s="93" t="str">
        <f>IF($I$1&lt;&gt;"y", "", IF(A1104="", "", IFERROR(LOOKUP(2,1/(COUNTIF($F$2:F1102,get_country)=0),get_country), "")))</f>
        <v/>
      </c>
      <c r="G1103" s="93" t="str">
        <f t="shared" si="51"/>
        <v/>
      </c>
      <c r="H1103" s="67" t="str">
        <f t="array" aca="1" ref="H1103" ca="1">IF($I$1&lt;&gt;"y", "", IFERROR(INDEX(countrylistsize,MATCH(SMALL(NOT(countrylistsize="")*IF(ISNUMBER(countrylistsize),COUNTIF(countrylistsize,"&lt;="&amp;countrylistsize),COUNTIF(countrylistsize,"&lt;="&amp;countrylistsize)+SUM(ISNUMBER(countrylistsize))),ROWS(F$3:F1103)+SUM(ISBLANK(countrylistsize))),NOT(countrylistsize="")*IF(ISNUMBER(countrylistsize),COUNTIF(countrylistsize,"&lt;="&amp;countrylistsize),COUNTIF(countrylistsize,"&lt;="&amp;countrylistsize)+SUM(ISNUMBER(countrylistsize))),0)), ""))</f>
        <v/>
      </c>
      <c r="I1103" s="70"/>
      <c r="J1103" s="67" t="str">
        <f t="array" aca="1" ref="J1103" ca="1">IF($I$1&lt;&gt;"y", "", IFERROR(INDEX(admin1listsize,MATCH(SMALL(NOT(admin1listsize="")*IF(ISNUMBER(admin1listsize),COUNTIF(admin1listsize,"&lt;="&amp;admin1listsize),COUNTIF(admin1listsize,"&lt;="&amp;admin1listsize)+SUM(ISNUMBER(admin1listsize))),ROWS(D$3:D1103)+SUM(ISBLANK(admin1listsize))),NOT(admin1listsize="")*IF(ISNUMBER(admin1listsize),COUNTIF(admin1listsize,"&lt;="&amp;admin1listsize),COUNTIF(admin1listsize,"&lt;="&amp;admin1listsize)+SUM(ISNUMBER(admin1listsize))),0)), ""))</f>
        <v/>
      </c>
      <c r="K1103" s="71"/>
    </row>
    <row r="1104" spans="1:11" s="1" customFormat="1" x14ac:dyDescent="0.25">
      <c r="A1104" s="93" t="str">
        <f>IF($I$1&lt;&gt;"y", "", IF(ISBLANK(DATA!D1105),"",IF(ISBLANK(DATA!K1105),"NO DATA",DATA!K1105)))</f>
        <v/>
      </c>
      <c r="B1104" s="93" t="str">
        <f>IF($I$1&lt;&gt;"y", "",IF(ISBLANK(DATA!D1105),"", IF(ISBLANK(DATA!L1105),"NO DATA",DATA!L1105)))</f>
        <v/>
      </c>
      <c r="C1104" s="93" t="str">
        <f t="shared" si="53"/>
        <v/>
      </c>
      <c r="D1104" s="93" t="str">
        <f>IF($I$1&lt;&gt;"y", "", IF(C1105="", "", IFERROR(LOOKUP(2,1/(COUNTIF($D$2:D1103,mergednames)=0),mergednames), "")))</f>
        <v/>
      </c>
      <c r="E1104" s="93" t="str">
        <f t="shared" si="52"/>
        <v/>
      </c>
      <c r="F1104" s="93" t="str">
        <f>IF($I$1&lt;&gt;"y", "", IF(A1105="", "", IFERROR(LOOKUP(2,1/(COUNTIF($F$2:F1103,get_country)=0),get_country), "")))</f>
        <v/>
      </c>
      <c r="G1104" s="93" t="str">
        <f t="shared" si="51"/>
        <v/>
      </c>
      <c r="H1104" s="67" t="str">
        <f t="array" aca="1" ref="H1104" ca="1">IF($I$1&lt;&gt;"y", "", IFERROR(INDEX(countrylistsize,MATCH(SMALL(NOT(countrylistsize="")*IF(ISNUMBER(countrylistsize),COUNTIF(countrylistsize,"&lt;="&amp;countrylistsize),COUNTIF(countrylistsize,"&lt;="&amp;countrylistsize)+SUM(ISNUMBER(countrylistsize))),ROWS(F$3:F1104)+SUM(ISBLANK(countrylistsize))),NOT(countrylistsize="")*IF(ISNUMBER(countrylistsize),COUNTIF(countrylistsize,"&lt;="&amp;countrylistsize),COUNTIF(countrylistsize,"&lt;="&amp;countrylistsize)+SUM(ISNUMBER(countrylistsize))),0)), ""))</f>
        <v/>
      </c>
      <c r="I1104" s="70"/>
      <c r="J1104" s="67" t="str">
        <f t="array" aca="1" ref="J1104" ca="1">IF($I$1&lt;&gt;"y", "", IFERROR(INDEX(admin1listsize,MATCH(SMALL(NOT(admin1listsize="")*IF(ISNUMBER(admin1listsize),COUNTIF(admin1listsize,"&lt;="&amp;admin1listsize),COUNTIF(admin1listsize,"&lt;="&amp;admin1listsize)+SUM(ISNUMBER(admin1listsize))),ROWS(D$3:D1104)+SUM(ISBLANK(admin1listsize))),NOT(admin1listsize="")*IF(ISNUMBER(admin1listsize),COUNTIF(admin1listsize,"&lt;="&amp;admin1listsize),COUNTIF(admin1listsize,"&lt;="&amp;admin1listsize)+SUM(ISNUMBER(admin1listsize))),0)), ""))</f>
        <v/>
      </c>
      <c r="K1104" s="71"/>
    </row>
    <row r="1105" spans="1:11" s="1" customFormat="1" x14ac:dyDescent="0.25">
      <c r="A1105" s="93" t="str">
        <f>IF($I$1&lt;&gt;"y", "", IF(ISBLANK(DATA!D1106),"",IF(ISBLANK(DATA!K1106),"NO DATA",DATA!K1106)))</f>
        <v/>
      </c>
      <c r="B1105" s="93" t="str">
        <f>IF($I$1&lt;&gt;"y", "",IF(ISBLANK(DATA!D1106),"", IF(ISBLANK(DATA!L1106),"NO DATA",DATA!L1106)))</f>
        <v/>
      </c>
      <c r="C1105" s="93" t="str">
        <f t="shared" si="53"/>
        <v/>
      </c>
      <c r="D1105" s="93" t="str">
        <f>IF($I$1&lt;&gt;"y", "", IF(C1106="", "", IFERROR(LOOKUP(2,1/(COUNTIF($D$2:D1104,mergednames)=0),mergednames), "")))</f>
        <v/>
      </c>
      <c r="E1105" s="93" t="str">
        <f t="shared" si="52"/>
        <v/>
      </c>
      <c r="F1105" s="93" t="str">
        <f>IF($I$1&lt;&gt;"y", "", IF(A1106="", "", IFERROR(LOOKUP(2,1/(COUNTIF($F$2:F1104,get_country)=0),get_country), "")))</f>
        <v/>
      </c>
      <c r="G1105" s="93" t="str">
        <f t="shared" si="51"/>
        <v/>
      </c>
      <c r="H1105" s="67" t="str">
        <f t="array" aca="1" ref="H1105" ca="1">IF($I$1&lt;&gt;"y", "", IFERROR(INDEX(countrylistsize,MATCH(SMALL(NOT(countrylistsize="")*IF(ISNUMBER(countrylistsize),COUNTIF(countrylistsize,"&lt;="&amp;countrylistsize),COUNTIF(countrylistsize,"&lt;="&amp;countrylistsize)+SUM(ISNUMBER(countrylistsize))),ROWS(F$3:F1105)+SUM(ISBLANK(countrylistsize))),NOT(countrylistsize="")*IF(ISNUMBER(countrylistsize),COUNTIF(countrylistsize,"&lt;="&amp;countrylistsize),COUNTIF(countrylistsize,"&lt;="&amp;countrylistsize)+SUM(ISNUMBER(countrylistsize))),0)), ""))</f>
        <v/>
      </c>
      <c r="I1105" s="70"/>
      <c r="J1105" s="67" t="str">
        <f t="array" aca="1" ref="J1105" ca="1">IF($I$1&lt;&gt;"y", "", IFERROR(INDEX(admin1listsize,MATCH(SMALL(NOT(admin1listsize="")*IF(ISNUMBER(admin1listsize),COUNTIF(admin1listsize,"&lt;="&amp;admin1listsize),COUNTIF(admin1listsize,"&lt;="&amp;admin1listsize)+SUM(ISNUMBER(admin1listsize))),ROWS(D$3:D1105)+SUM(ISBLANK(admin1listsize))),NOT(admin1listsize="")*IF(ISNUMBER(admin1listsize),COUNTIF(admin1listsize,"&lt;="&amp;admin1listsize),COUNTIF(admin1listsize,"&lt;="&amp;admin1listsize)+SUM(ISNUMBER(admin1listsize))),0)), ""))</f>
        <v/>
      </c>
      <c r="K1105" s="71"/>
    </row>
    <row r="1106" spans="1:11" s="1" customFormat="1" x14ac:dyDescent="0.25">
      <c r="A1106" s="93" t="str">
        <f>IF($I$1&lt;&gt;"y", "", IF(ISBLANK(DATA!D1107),"",IF(ISBLANK(DATA!K1107),"NO DATA",DATA!K1107)))</f>
        <v/>
      </c>
      <c r="B1106" s="93" t="str">
        <f>IF($I$1&lt;&gt;"y", "",IF(ISBLANK(DATA!D1107),"", IF(ISBLANK(DATA!L1107),"NO DATA",DATA!L1107)))</f>
        <v/>
      </c>
      <c r="C1106" s="93" t="str">
        <f t="shared" si="53"/>
        <v/>
      </c>
      <c r="D1106" s="93" t="str">
        <f>IF($I$1&lt;&gt;"y", "", IF(C1107="", "", IFERROR(LOOKUP(2,1/(COUNTIF($D$2:D1105,mergednames)=0),mergednames), "")))</f>
        <v/>
      </c>
      <c r="E1106" s="93" t="str">
        <f t="shared" si="52"/>
        <v/>
      </c>
      <c r="F1106" s="93" t="str">
        <f>IF($I$1&lt;&gt;"y", "", IF(A1107="", "", IFERROR(LOOKUP(2,1/(COUNTIF($F$2:F1105,get_country)=0),get_country), "")))</f>
        <v/>
      </c>
      <c r="G1106" s="93" t="str">
        <f t="shared" si="51"/>
        <v/>
      </c>
      <c r="H1106" s="67" t="str">
        <f t="array" aca="1" ref="H1106" ca="1">IF($I$1&lt;&gt;"y", "", IFERROR(INDEX(countrylistsize,MATCH(SMALL(NOT(countrylistsize="")*IF(ISNUMBER(countrylistsize),COUNTIF(countrylistsize,"&lt;="&amp;countrylistsize),COUNTIF(countrylistsize,"&lt;="&amp;countrylistsize)+SUM(ISNUMBER(countrylistsize))),ROWS(F$3:F1106)+SUM(ISBLANK(countrylistsize))),NOT(countrylistsize="")*IF(ISNUMBER(countrylistsize),COUNTIF(countrylistsize,"&lt;="&amp;countrylistsize),COUNTIF(countrylistsize,"&lt;="&amp;countrylistsize)+SUM(ISNUMBER(countrylistsize))),0)), ""))</f>
        <v/>
      </c>
      <c r="I1106" s="70"/>
      <c r="J1106" s="67" t="str">
        <f t="array" aca="1" ref="J1106" ca="1">IF($I$1&lt;&gt;"y", "", IFERROR(INDEX(admin1listsize,MATCH(SMALL(NOT(admin1listsize="")*IF(ISNUMBER(admin1listsize),COUNTIF(admin1listsize,"&lt;="&amp;admin1listsize),COUNTIF(admin1listsize,"&lt;="&amp;admin1listsize)+SUM(ISNUMBER(admin1listsize))),ROWS(D$3:D1106)+SUM(ISBLANK(admin1listsize))),NOT(admin1listsize="")*IF(ISNUMBER(admin1listsize),COUNTIF(admin1listsize,"&lt;="&amp;admin1listsize),COUNTIF(admin1listsize,"&lt;="&amp;admin1listsize)+SUM(ISNUMBER(admin1listsize))),0)), ""))</f>
        <v/>
      </c>
      <c r="K1106" s="71"/>
    </row>
    <row r="1107" spans="1:11" s="1" customFormat="1" x14ac:dyDescent="0.25">
      <c r="A1107" s="93" t="str">
        <f>IF($I$1&lt;&gt;"y", "", IF(ISBLANK(DATA!D1108),"",IF(ISBLANK(DATA!K1108),"NO DATA",DATA!K1108)))</f>
        <v/>
      </c>
      <c r="B1107" s="93" t="str">
        <f>IF($I$1&lt;&gt;"y", "",IF(ISBLANK(DATA!D1108),"", IF(ISBLANK(DATA!L1108),"NO DATA",DATA!L1108)))</f>
        <v/>
      </c>
      <c r="C1107" s="93" t="str">
        <f t="shared" si="53"/>
        <v/>
      </c>
      <c r="D1107" s="93" t="str">
        <f>IF($I$1&lt;&gt;"y", "", IF(C1108="", "", IFERROR(LOOKUP(2,1/(COUNTIF($D$2:D1106,mergednames)=0),mergednames), "")))</f>
        <v/>
      </c>
      <c r="E1107" s="93" t="str">
        <f t="shared" si="52"/>
        <v/>
      </c>
      <c r="F1107" s="93" t="str">
        <f>IF($I$1&lt;&gt;"y", "", IF(A1108="", "", IFERROR(LOOKUP(2,1/(COUNTIF($F$2:F1106,get_country)=0),get_country), "")))</f>
        <v/>
      </c>
      <c r="G1107" s="93" t="str">
        <f t="shared" si="51"/>
        <v/>
      </c>
      <c r="H1107" s="67" t="str">
        <f t="array" aca="1" ref="H1107" ca="1">IF($I$1&lt;&gt;"y", "", IFERROR(INDEX(countrylistsize,MATCH(SMALL(NOT(countrylistsize="")*IF(ISNUMBER(countrylistsize),COUNTIF(countrylistsize,"&lt;="&amp;countrylistsize),COUNTIF(countrylistsize,"&lt;="&amp;countrylistsize)+SUM(ISNUMBER(countrylistsize))),ROWS(F$3:F1107)+SUM(ISBLANK(countrylistsize))),NOT(countrylistsize="")*IF(ISNUMBER(countrylistsize),COUNTIF(countrylistsize,"&lt;="&amp;countrylistsize),COUNTIF(countrylistsize,"&lt;="&amp;countrylistsize)+SUM(ISNUMBER(countrylistsize))),0)), ""))</f>
        <v/>
      </c>
      <c r="I1107" s="70"/>
      <c r="J1107" s="67" t="str">
        <f t="array" aca="1" ref="J1107" ca="1">IF($I$1&lt;&gt;"y", "", IFERROR(INDEX(admin1listsize,MATCH(SMALL(NOT(admin1listsize="")*IF(ISNUMBER(admin1listsize),COUNTIF(admin1listsize,"&lt;="&amp;admin1listsize),COUNTIF(admin1listsize,"&lt;="&amp;admin1listsize)+SUM(ISNUMBER(admin1listsize))),ROWS(D$3:D1107)+SUM(ISBLANK(admin1listsize))),NOT(admin1listsize="")*IF(ISNUMBER(admin1listsize),COUNTIF(admin1listsize,"&lt;="&amp;admin1listsize),COUNTIF(admin1listsize,"&lt;="&amp;admin1listsize)+SUM(ISNUMBER(admin1listsize))),0)), ""))</f>
        <v/>
      </c>
      <c r="K1107" s="71"/>
    </row>
    <row r="1108" spans="1:11" s="1" customFormat="1" x14ac:dyDescent="0.25">
      <c r="A1108" s="93" t="str">
        <f>IF($I$1&lt;&gt;"y", "", IF(ISBLANK(DATA!D1109),"",IF(ISBLANK(DATA!K1109),"NO DATA",DATA!K1109)))</f>
        <v/>
      </c>
      <c r="B1108" s="93" t="str">
        <f>IF($I$1&lt;&gt;"y", "",IF(ISBLANK(DATA!D1109),"", IF(ISBLANK(DATA!L1109),"NO DATA",DATA!L1109)))</f>
        <v/>
      </c>
      <c r="C1108" s="93" t="str">
        <f t="shared" si="53"/>
        <v/>
      </c>
      <c r="D1108" s="93" t="str">
        <f>IF($I$1&lt;&gt;"y", "", IF(C1109="", "", IFERROR(LOOKUP(2,1/(COUNTIF($D$2:D1107,mergednames)=0),mergednames), "")))</f>
        <v/>
      </c>
      <c r="E1108" s="93" t="str">
        <f t="shared" si="52"/>
        <v/>
      </c>
      <c r="F1108" s="93" t="str">
        <f>IF($I$1&lt;&gt;"y", "", IF(A1109="", "", IFERROR(LOOKUP(2,1/(COUNTIF($F$2:F1107,get_country)=0),get_country), "")))</f>
        <v/>
      </c>
      <c r="G1108" s="93" t="str">
        <f t="shared" si="51"/>
        <v/>
      </c>
      <c r="H1108" s="67" t="str">
        <f t="array" aca="1" ref="H1108" ca="1">IF($I$1&lt;&gt;"y", "", IFERROR(INDEX(countrylistsize,MATCH(SMALL(NOT(countrylistsize="")*IF(ISNUMBER(countrylistsize),COUNTIF(countrylistsize,"&lt;="&amp;countrylistsize),COUNTIF(countrylistsize,"&lt;="&amp;countrylistsize)+SUM(ISNUMBER(countrylistsize))),ROWS(F$3:F1108)+SUM(ISBLANK(countrylistsize))),NOT(countrylistsize="")*IF(ISNUMBER(countrylistsize),COUNTIF(countrylistsize,"&lt;="&amp;countrylistsize),COUNTIF(countrylistsize,"&lt;="&amp;countrylistsize)+SUM(ISNUMBER(countrylistsize))),0)), ""))</f>
        <v/>
      </c>
      <c r="I1108" s="70"/>
      <c r="J1108" s="67" t="str">
        <f t="array" aca="1" ref="J1108" ca="1">IF($I$1&lt;&gt;"y", "", IFERROR(INDEX(admin1listsize,MATCH(SMALL(NOT(admin1listsize="")*IF(ISNUMBER(admin1listsize),COUNTIF(admin1listsize,"&lt;="&amp;admin1listsize),COUNTIF(admin1listsize,"&lt;="&amp;admin1listsize)+SUM(ISNUMBER(admin1listsize))),ROWS(D$3:D1108)+SUM(ISBLANK(admin1listsize))),NOT(admin1listsize="")*IF(ISNUMBER(admin1listsize),COUNTIF(admin1listsize,"&lt;="&amp;admin1listsize),COUNTIF(admin1listsize,"&lt;="&amp;admin1listsize)+SUM(ISNUMBER(admin1listsize))),0)), ""))</f>
        <v/>
      </c>
      <c r="K1108" s="71"/>
    </row>
    <row r="1109" spans="1:11" s="1" customFormat="1" x14ac:dyDescent="0.25">
      <c r="A1109" s="93" t="str">
        <f>IF($I$1&lt;&gt;"y", "", IF(ISBLANK(DATA!D1110),"",IF(ISBLANK(DATA!K1110),"NO DATA",DATA!K1110)))</f>
        <v/>
      </c>
      <c r="B1109" s="93" t="str">
        <f>IF($I$1&lt;&gt;"y", "",IF(ISBLANK(DATA!D1110),"", IF(ISBLANK(DATA!L1110),"NO DATA",DATA!L1110)))</f>
        <v/>
      </c>
      <c r="C1109" s="93" t="str">
        <f t="shared" si="53"/>
        <v/>
      </c>
      <c r="D1109" s="93" t="str">
        <f>IF($I$1&lt;&gt;"y", "", IF(C1110="", "", IFERROR(LOOKUP(2,1/(COUNTIF($D$2:D1108,mergednames)=0),mergednames), "")))</f>
        <v/>
      </c>
      <c r="E1109" s="93" t="str">
        <f t="shared" si="52"/>
        <v/>
      </c>
      <c r="F1109" s="93" t="str">
        <f>IF($I$1&lt;&gt;"y", "", IF(A1110="", "", IFERROR(LOOKUP(2,1/(COUNTIF($F$2:F1108,get_country)=0),get_country), "")))</f>
        <v/>
      </c>
      <c r="G1109" s="93" t="str">
        <f t="shared" si="51"/>
        <v/>
      </c>
      <c r="H1109" s="67" t="str">
        <f t="array" aca="1" ref="H1109" ca="1">IF($I$1&lt;&gt;"y", "", IFERROR(INDEX(countrylistsize,MATCH(SMALL(NOT(countrylistsize="")*IF(ISNUMBER(countrylistsize),COUNTIF(countrylistsize,"&lt;="&amp;countrylistsize),COUNTIF(countrylistsize,"&lt;="&amp;countrylistsize)+SUM(ISNUMBER(countrylistsize))),ROWS(F$3:F1109)+SUM(ISBLANK(countrylistsize))),NOT(countrylistsize="")*IF(ISNUMBER(countrylistsize),COUNTIF(countrylistsize,"&lt;="&amp;countrylistsize),COUNTIF(countrylistsize,"&lt;="&amp;countrylistsize)+SUM(ISNUMBER(countrylistsize))),0)), ""))</f>
        <v/>
      </c>
      <c r="I1109" s="70"/>
      <c r="J1109" s="67" t="str">
        <f t="array" aca="1" ref="J1109" ca="1">IF($I$1&lt;&gt;"y", "", IFERROR(INDEX(admin1listsize,MATCH(SMALL(NOT(admin1listsize="")*IF(ISNUMBER(admin1listsize),COUNTIF(admin1listsize,"&lt;="&amp;admin1listsize),COUNTIF(admin1listsize,"&lt;="&amp;admin1listsize)+SUM(ISNUMBER(admin1listsize))),ROWS(D$3:D1109)+SUM(ISBLANK(admin1listsize))),NOT(admin1listsize="")*IF(ISNUMBER(admin1listsize),COUNTIF(admin1listsize,"&lt;="&amp;admin1listsize),COUNTIF(admin1listsize,"&lt;="&amp;admin1listsize)+SUM(ISNUMBER(admin1listsize))),0)), ""))</f>
        <v/>
      </c>
      <c r="K1109" s="71"/>
    </row>
    <row r="1110" spans="1:11" s="1" customFormat="1" x14ac:dyDescent="0.25">
      <c r="A1110" s="93" t="str">
        <f>IF($I$1&lt;&gt;"y", "", IF(ISBLANK(DATA!D1111),"",IF(ISBLANK(DATA!K1111),"NO DATA",DATA!K1111)))</f>
        <v/>
      </c>
      <c r="B1110" s="93" t="str">
        <f>IF($I$1&lt;&gt;"y", "",IF(ISBLANK(DATA!D1111),"", IF(ISBLANK(DATA!L1111),"NO DATA",DATA!L1111)))</f>
        <v/>
      </c>
      <c r="C1110" s="93" t="str">
        <f t="shared" si="53"/>
        <v/>
      </c>
      <c r="D1110" s="93" t="str">
        <f>IF($I$1&lt;&gt;"y", "", IF(C1111="", "", IFERROR(LOOKUP(2,1/(COUNTIF($D$2:D1109,mergednames)=0),mergednames), "")))</f>
        <v/>
      </c>
      <c r="E1110" s="93" t="str">
        <f t="shared" si="52"/>
        <v/>
      </c>
      <c r="F1110" s="93" t="str">
        <f>IF($I$1&lt;&gt;"y", "", IF(A1111="", "", IFERROR(LOOKUP(2,1/(COUNTIF($F$2:F1109,get_country)=0),get_country), "")))</f>
        <v/>
      </c>
      <c r="G1110" s="93" t="str">
        <f t="shared" si="51"/>
        <v/>
      </c>
      <c r="H1110" s="67" t="str">
        <f t="array" aca="1" ref="H1110" ca="1">IF($I$1&lt;&gt;"y", "", IFERROR(INDEX(countrylistsize,MATCH(SMALL(NOT(countrylistsize="")*IF(ISNUMBER(countrylistsize),COUNTIF(countrylistsize,"&lt;="&amp;countrylistsize),COUNTIF(countrylistsize,"&lt;="&amp;countrylistsize)+SUM(ISNUMBER(countrylistsize))),ROWS(F$3:F1110)+SUM(ISBLANK(countrylistsize))),NOT(countrylistsize="")*IF(ISNUMBER(countrylistsize),COUNTIF(countrylistsize,"&lt;="&amp;countrylistsize),COUNTIF(countrylistsize,"&lt;="&amp;countrylistsize)+SUM(ISNUMBER(countrylistsize))),0)), ""))</f>
        <v/>
      </c>
      <c r="I1110" s="70"/>
      <c r="J1110" s="67" t="str">
        <f t="array" aca="1" ref="J1110" ca="1">IF($I$1&lt;&gt;"y", "", IFERROR(INDEX(admin1listsize,MATCH(SMALL(NOT(admin1listsize="")*IF(ISNUMBER(admin1listsize),COUNTIF(admin1listsize,"&lt;="&amp;admin1listsize),COUNTIF(admin1listsize,"&lt;="&amp;admin1listsize)+SUM(ISNUMBER(admin1listsize))),ROWS(D$3:D1110)+SUM(ISBLANK(admin1listsize))),NOT(admin1listsize="")*IF(ISNUMBER(admin1listsize),COUNTIF(admin1listsize,"&lt;="&amp;admin1listsize),COUNTIF(admin1listsize,"&lt;="&amp;admin1listsize)+SUM(ISNUMBER(admin1listsize))),0)), ""))</f>
        <v/>
      </c>
      <c r="K1110" s="71"/>
    </row>
    <row r="1111" spans="1:11" s="1" customFormat="1" x14ac:dyDescent="0.25">
      <c r="A1111" s="93" t="str">
        <f>IF($I$1&lt;&gt;"y", "", IF(ISBLANK(DATA!D1112),"",IF(ISBLANK(DATA!K1112),"NO DATA",DATA!K1112)))</f>
        <v/>
      </c>
      <c r="B1111" s="93" t="str">
        <f>IF($I$1&lt;&gt;"y", "",IF(ISBLANK(DATA!D1112),"", IF(ISBLANK(DATA!L1112),"NO DATA",DATA!L1112)))</f>
        <v/>
      </c>
      <c r="C1111" s="93" t="str">
        <f t="shared" si="53"/>
        <v/>
      </c>
      <c r="D1111" s="93" t="str">
        <f>IF($I$1&lt;&gt;"y", "", IF(C1112="", "", IFERROR(LOOKUP(2,1/(COUNTIF($D$2:D1110,mergednames)=0),mergednames), "")))</f>
        <v/>
      </c>
      <c r="E1111" s="93" t="str">
        <f t="shared" si="52"/>
        <v/>
      </c>
      <c r="F1111" s="93" t="str">
        <f>IF($I$1&lt;&gt;"y", "", IF(A1112="", "", IFERROR(LOOKUP(2,1/(COUNTIF($F$2:F1110,get_country)=0),get_country), "")))</f>
        <v/>
      </c>
      <c r="G1111" s="93" t="str">
        <f t="shared" si="51"/>
        <v/>
      </c>
      <c r="H1111" s="67" t="str">
        <f t="array" aca="1" ref="H1111" ca="1">IF($I$1&lt;&gt;"y", "", IFERROR(INDEX(countrylistsize,MATCH(SMALL(NOT(countrylistsize="")*IF(ISNUMBER(countrylistsize),COUNTIF(countrylistsize,"&lt;="&amp;countrylistsize),COUNTIF(countrylistsize,"&lt;="&amp;countrylistsize)+SUM(ISNUMBER(countrylistsize))),ROWS(F$3:F1111)+SUM(ISBLANK(countrylistsize))),NOT(countrylistsize="")*IF(ISNUMBER(countrylistsize),COUNTIF(countrylistsize,"&lt;="&amp;countrylistsize),COUNTIF(countrylistsize,"&lt;="&amp;countrylistsize)+SUM(ISNUMBER(countrylistsize))),0)), ""))</f>
        <v/>
      </c>
      <c r="I1111" s="70"/>
      <c r="J1111" s="67" t="str">
        <f t="array" aca="1" ref="J1111" ca="1">IF($I$1&lt;&gt;"y", "", IFERROR(INDEX(admin1listsize,MATCH(SMALL(NOT(admin1listsize="")*IF(ISNUMBER(admin1listsize),COUNTIF(admin1listsize,"&lt;="&amp;admin1listsize),COUNTIF(admin1listsize,"&lt;="&amp;admin1listsize)+SUM(ISNUMBER(admin1listsize))),ROWS(D$3:D1111)+SUM(ISBLANK(admin1listsize))),NOT(admin1listsize="")*IF(ISNUMBER(admin1listsize),COUNTIF(admin1listsize,"&lt;="&amp;admin1listsize),COUNTIF(admin1listsize,"&lt;="&amp;admin1listsize)+SUM(ISNUMBER(admin1listsize))),0)), ""))</f>
        <v/>
      </c>
      <c r="K1111" s="71"/>
    </row>
    <row r="1112" spans="1:11" s="1" customFormat="1" x14ac:dyDescent="0.25">
      <c r="A1112" s="93" t="str">
        <f>IF($I$1&lt;&gt;"y", "", IF(ISBLANK(DATA!D1113),"",IF(ISBLANK(DATA!K1113),"NO DATA",DATA!K1113)))</f>
        <v/>
      </c>
      <c r="B1112" s="93" t="str">
        <f>IF($I$1&lt;&gt;"y", "",IF(ISBLANK(DATA!D1113),"", IF(ISBLANK(DATA!L1113),"NO DATA",DATA!L1113)))</f>
        <v/>
      </c>
      <c r="C1112" s="93" t="str">
        <f t="shared" si="53"/>
        <v/>
      </c>
      <c r="D1112" s="93" t="str">
        <f>IF($I$1&lt;&gt;"y", "", IF(C1113="", "", IFERROR(LOOKUP(2,1/(COUNTIF($D$2:D1111,mergednames)=0),mergednames), "")))</f>
        <v/>
      </c>
      <c r="E1112" s="93" t="str">
        <f t="shared" si="52"/>
        <v/>
      </c>
      <c r="F1112" s="93" t="str">
        <f>IF($I$1&lt;&gt;"y", "", IF(A1113="", "", IFERROR(LOOKUP(2,1/(COUNTIF($F$2:F1111,get_country)=0),get_country), "")))</f>
        <v/>
      </c>
      <c r="G1112" s="93" t="str">
        <f t="shared" si="51"/>
        <v/>
      </c>
      <c r="H1112" s="67" t="str">
        <f t="array" aca="1" ref="H1112" ca="1">IF($I$1&lt;&gt;"y", "", IFERROR(INDEX(countrylistsize,MATCH(SMALL(NOT(countrylistsize="")*IF(ISNUMBER(countrylistsize),COUNTIF(countrylistsize,"&lt;="&amp;countrylistsize),COUNTIF(countrylistsize,"&lt;="&amp;countrylistsize)+SUM(ISNUMBER(countrylistsize))),ROWS(F$3:F1112)+SUM(ISBLANK(countrylistsize))),NOT(countrylistsize="")*IF(ISNUMBER(countrylistsize),COUNTIF(countrylistsize,"&lt;="&amp;countrylistsize),COUNTIF(countrylistsize,"&lt;="&amp;countrylistsize)+SUM(ISNUMBER(countrylistsize))),0)), ""))</f>
        <v/>
      </c>
      <c r="I1112" s="70"/>
      <c r="J1112" s="67" t="str">
        <f t="array" aca="1" ref="J1112" ca="1">IF($I$1&lt;&gt;"y", "", IFERROR(INDEX(admin1listsize,MATCH(SMALL(NOT(admin1listsize="")*IF(ISNUMBER(admin1listsize),COUNTIF(admin1listsize,"&lt;="&amp;admin1listsize),COUNTIF(admin1listsize,"&lt;="&amp;admin1listsize)+SUM(ISNUMBER(admin1listsize))),ROWS(D$3:D1112)+SUM(ISBLANK(admin1listsize))),NOT(admin1listsize="")*IF(ISNUMBER(admin1listsize),COUNTIF(admin1listsize,"&lt;="&amp;admin1listsize),COUNTIF(admin1listsize,"&lt;="&amp;admin1listsize)+SUM(ISNUMBER(admin1listsize))),0)), ""))</f>
        <v/>
      </c>
      <c r="K1112" s="71"/>
    </row>
    <row r="1113" spans="1:11" s="1" customFormat="1" x14ac:dyDescent="0.25">
      <c r="A1113" s="93" t="str">
        <f>IF($I$1&lt;&gt;"y", "", IF(ISBLANK(DATA!D1114),"",IF(ISBLANK(DATA!K1114),"NO DATA",DATA!K1114)))</f>
        <v/>
      </c>
      <c r="B1113" s="93" t="str">
        <f>IF($I$1&lt;&gt;"y", "",IF(ISBLANK(DATA!D1114),"", IF(ISBLANK(DATA!L1114),"NO DATA",DATA!L1114)))</f>
        <v/>
      </c>
      <c r="C1113" s="93" t="str">
        <f t="shared" si="53"/>
        <v/>
      </c>
      <c r="D1113" s="93" t="str">
        <f>IF($I$1&lt;&gt;"y", "", IF(C1114="", "", IFERROR(LOOKUP(2,1/(COUNTIF($D$2:D1112,mergednames)=0),mergednames), "")))</f>
        <v/>
      </c>
      <c r="E1113" s="93" t="str">
        <f t="shared" si="52"/>
        <v/>
      </c>
      <c r="F1113" s="93" t="str">
        <f>IF($I$1&lt;&gt;"y", "", IF(A1114="", "", IFERROR(LOOKUP(2,1/(COUNTIF($F$2:F1112,get_country)=0),get_country), "")))</f>
        <v/>
      </c>
      <c r="G1113" s="93" t="str">
        <f t="shared" si="51"/>
        <v/>
      </c>
      <c r="H1113" s="67" t="str">
        <f t="array" aca="1" ref="H1113" ca="1">IF($I$1&lt;&gt;"y", "", IFERROR(INDEX(countrylistsize,MATCH(SMALL(NOT(countrylistsize="")*IF(ISNUMBER(countrylistsize),COUNTIF(countrylistsize,"&lt;="&amp;countrylistsize),COUNTIF(countrylistsize,"&lt;="&amp;countrylistsize)+SUM(ISNUMBER(countrylistsize))),ROWS(F$3:F1113)+SUM(ISBLANK(countrylistsize))),NOT(countrylistsize="")*IF(ISNUMBER(countrylistsize),COUNTIF(countrylistsize,"&lt;="&amp;countrylistsize),COUNTIF(countrylistsize,"&lt;="&amp;countrylistsize)+SUM(ISNUMBER(countrylistsize))),0)), ""))</f>
        <v/>
      </c>
      <c r="I1113" s="70"/>
      <c r="J1113" s="67" t="str">
        <f t="array" aca="1" ref="J1113" ca="1">IF($I$1&lt;&gt;"y", "", IFERROR(INDEX(admin1listsize,MATCH(SMALL(NOT(admin1listsize="")*IF(ISNUMBER(admin1listsize),COUNTIF(admin1listsize,"&lt;="&amp;admin1listsize),COUNTIF(admin1listsize,"&lt;="&amp;admin1listsize)+SUM(ISNUMBER(admin1listsize))),ROWS(D$3:D1113)+SUM(ISBLANK(admin1listsize))),NOT(admin1listsize="")*IF(ISNUMBER(admin1listsize),COUNTIF(admin1listsize,"&lt;="&amp;admin1listsize),COUNTIF(admin1listsize,"&lt;="&amp;admin1listsize)+SUM(ISNUMBER(admin1listsize))),0)), ""))</f>
        <v/>
      </c>
      <c r="K1113" s="71"/>
    </row>
    <row r="1114" spans="1:11" s="1" customFormat="1" x14ac:dyDescent="0.25">
      <c r="A1114" s="93" t="str">
        <f>IF($I$1&lt;&gt;"y", "", IF(ISBLANK(DATA!D1115),"",IF(ISBLANK(DATA!K1115),"NO DATA",DATA!K1115)))</f>
        <v/>
      </c>
      <c r="B1114" s="93" t="str">
        <f>IF($I$1&lt;&gt;"y", "",IF(ISBLANK(DATA!D1115),"", IF(ISBLANK(DATA!L1115),"NO DATA",DATA!L1115)))</f>
        <v/>
      </c>
      <c r="C1114" s="93" t="str">
        <f t="shared" si="53"/>
        <v/>
      </c>
      <c r="D1114" s="93" t="str">
        <f>IF($I$1&lt;&gt;"y", "", IF(C1115="", "", IFERROR(LOOKUP(2,1/(COUNTIF($D$2:D1113,mergednames)=0),mergednames), "")))</f>
        <v/>
      </c>
      <c r="E1114" s="93" t="str">
        <f t="shared" si="52"/>
        <v/>
      </c>
      <c r="F1114" s="93" t="str">
        <f>IF($I$1&lt;&gt;"y", "", IF(A1115="", "", IFERROR(LOOKUP(2,1/(COUNTIF($F$2:F1113,get_country)=0),get_country), "")))</f>
        <v/>
      </c>
      <c r="G1114" s="93" t="str">
        <f t="shared" si="51"/>
        <v/>
      </c>
      <c r="H1114" s="67" t="str">
        <f t="array" aca="1" ref="H1114" ca="1">IF($I$1&lt;&gt;"y", "", IFERROR(INDEX(countrylistsize,MATCH(SMALL(NOT(countrylistsize="")*IF(ISNUMBER(countrylistsize),COUNTIF(countrylistsize,"&lt;="&amp;countrylistsize),COUNTIF(countrylistsize,"&lt;="&amp;countrylistsize)+SUM(ISNUMBER(countrylistsize))),ROWS(F$3:F1114)+SUM(ISBLANK(countrylistsize))),NOT(countrylistsize="")*IF(ISNUMBER(countrylistsize),COUNTIF(countrylistsize,"&lt;="&amp;countrylistsize),COUNTIF(countrylistsize,"&lt;="&amp;countrylistsize)+SUM(ISNUMBER(countrylistsize))),0)), ""))</f>
        <v/>
      </c>
      <c r="I1114" s="70"/>
      <c r="J1114" s="67" t="str">
        <f t="array" aca="1" ref="J1114" ca="1">IF($I$1&lt;&gt;"y", "", IFERROR(INDEX(admin1listsize,MATCH(SMALL(NOT(admin1listsize="")*IF(ISNUMBER(admin1listsize),COUNTIF(admin1listsize,"&lt;="&amp;admin1listsize),COUNTIF(admin1listsize,"&lt;="&amp;admin1listsize)+SUM(ISNUMBER(admin1listsize))),ROWS(D$3:D1114)+SUM(ISBLANK(admin1listsize))),NOT(admin1listsize="")*IF(ISNUMBER(admin1listsize),COUNTIF(admin1listsize,"&lt;="&amp;admin1listsize),COUNTIF(admin1listsize,"&lt;="&amp;admin1listsize)+SUM(ISNUMBER(admin1listsize))),0)), ""))</f>
        <v/>
      </c>
      <c r="K1114" s="71"/>
    </row>
    <row r="1115" spans="1:11" s="1" customFormat="1" x14ac:dyDescent="0.25">
      <c r="A1115" s="93" t="str">
        <f>IF($I$1&lt;&gt;"y", "", IF(ISBLANK(DATA!D1116),"",IF(ISBLANK(DATA!K1116),"NO DATA",DATA!K1116)))</f>
        <v/>
      </c>
      <c r="B1115" s="93" t="str">
        <f>IF($I$1&lt;&gt;"y", "",IF(ISBLANK(DATA!D1116),"", IF(ISBLANK(DATA!L1116),"NO DATA",DATA!L1116)))</f>
        <v/>
      </c>
      <c r="C1115" s="93" t="str">
        <f t="shared" si="53"/>
        <v/>
      </c>
      <c r="D1115" s="93" t="str">
        <f>IF($I$1&lt;&gt;"y", "", IF(C1116="", "", IFERROR(LOOKUP(2,1/(COUNTIF($D$2:D1114,mergednames)=0),mergednames), "")))</f>
        <v/>
      </c>
      <c r="E1115" s="93" t="str">
        <f t="shared" si="52"/>
        <v/>
      </c>
      <c r="F1115" s="93" t="str">
        <f>IF($I$1&lt;&gt;"y", "", IF(A1116="", "", IFERROR(LOOKUP(2,1/(COUNTIF($F$2:F1114,get_country)=0),get_country), "")))</f>
        <v/>
      </c>
      <c r="G1115" s="93" t="str">
        <f t="shared" si="51"/>
        <v/>
      </c>
      <c r="H1115" s="67" t="str">
        <f t="array" aca="1" ref="H1115" ca="1">IF($I$1&lt;&gt;"y", "", IFERROR(INDEX(countrylistsize,MATCH(SMALL(NOT(countrylistsize="")*IF(ISNUMBER(countrylistsize),COUNTIF(countrylistsize,"&lt;="&amp;countrylistsize),COUNTIF(countrylistsize,"&lt;="&amp;countrylistsize)+SUM(ISNUMBER(countrylistsize))),ROWS(F$3:F1115)+SUM(ISBLANK(countrylistsize))),NOT(countrylistsize="")*IF(ISNUMBER(countrylistsize),COUNTIF(countrylistsize,"&lt;="&amp;countrylistsize),COUNTIF(countrylistsize,"&lt;="&amp;countrylistsize)+SUM(ISNUMBER(countrylistsize))),0)), ""))</f>
        <v/>
      </c>
      <c r="I1115" s="70"/>
      <c r="J1115" s="67" t="str">
        <f t="array" aca="1" ref="J1115" ca="1">IF($I$1&lt;&gt;"y", "", IFERROR(INDEX(admin1listsize,MATCH(SMALL(NOT(admin1listsize="")*IF(ISNUMBER(admin1listsize),COUNTIF(admin1listsize,"&lt;="&amp;admin1listsize),COUNTIF(admin1listsize,"&lt;="&amp;admin1listsize)+SUM(ISNUMBER(admin1listsize))),ROWS(D$3:D1115)+SUM(ISBLANK(admin1listsize))),NOT(admin1listsize="")*IF(ISNUMBER(admin1listsize),COUNTIF(admin1listsize,"&lt;="&amp;admin1listsize),COUNTIF(admin1listsize,"&lt;="&amp;admin1listsize)+SUM(ISNUMBER(admin1listsize))),0)), ""))</f>
        <v/>
      </c>
      <c r="K1115" s="71"/>
    </row>
    <row r="1116" spans="1:11" s="1" customFormat="1" x14ac:dyDescent="0.25">
      <c r="A1116" s="93" t="str">
        <f>IF($I$1&lt;&gt;"y", "", IF(ISBLANK(DATA!D1117),"",IF(ISBLANK(DATA!K1117),"NO DATA",DATA!K1117)))</f>
        <v/>
      </c>
      <c r="B1116" s="93" t="str">
        <f>IF($I$1&lt;&gt;"y", "",IF(ISBLANK(DATA!D1117),"", IF(ISBLANK(DATA!L1117),"NO DATA",DATA!L1117)))</f>
        <v/>
      </c>
      <c r="C1116" s="93" t="str">
        <f t="shared" si="53"/>
        <v/>
      </c>
      <c r="D1116" s="93" t="str">
        <f>IF($I$1&lt;&gt;"y", "", IF(C1117="", "", IFERROR(LOOKUP(2,1/(COUNTIF($D$2:D1115,mergednames)=0),mergednames), "")))</f>
        <v/>
      </c>
      <c r="E1116" s="93" t="str">
        <f t="shared" si="52"/>
        <v/>
      </c>
      <c r="F1116" s="93" t="str">
        <f>IF($I$1&lt;&gt;"y", "", IF(A1117="", "", IFERROR(LOOKUP(2,1/(COUNTIF($F$2:F1115,get_country)=0),get_country), "")))</f>
        <v/>
      </c>
      <c r="G1116" s="93" t="str">
        <f t="shared" si="51"/>
        <v/>
      </c>
      <c r="H1116" s="67" t="str">
        <f t="array" aca="1" ref="H1116" ca="1">IF($I$1&lt;&gt;"y", "", IFERROR(INDEX(countrylistsize,MATCH(SMALL(NOT(countrylistsize="")*IF(ISNUMBER(countrylistsize),COUNTIF(countrylistsize,"&lt;="&amp;countrylistsize),COUNTIF(countrylistsize,"&lt;="&amp;countrylistsize)+SUM(ISNUMBER(countrylistsize))),ROWS(F$3:F1116)+SUM(ISBLANK(countrylistsize))),NOT(countrylistsize="")*IF(ISNUMBER(countrylistsize),COUNTIF(countrylistsize,"&lt;="&amp;countrylistsize),COUNTIF(countrylistsize,"&lt;="&amp;countrylistsize)+SUM(ISNUMBER(countrylistsize))),0)), ""))</f>
        <v/>
      </c>
      <c r="I1116" s="70"/>
      <c r="J1116" s="67" t="str">
        <f t="array" aca="1" ref="J1116" ca="1">IF($I$1&lt;&gt;"y", "", IFERROR(INDEX(admin1listsize,MATCH(SMALL(NOT(admin1listsize="")*IF(ISNUMBER(admin1listsize),COUNTIF(admin1listsize,"&lt;="&amp;admin1listsize),COUNTIF(admin1listsize,"&lt;="&amp;admin1listsize)+SUM(ISNUMBER(admin1listsize))),ROWS(D$3:D1116)+SUM(ISBLANK(admin1listsize))),NOT(admin1listsize="")*IF(ISNUMBER(admin1listsize),COUNTIF(admin1listsize,"&lt;="&amp;admin1listsize),COUNTIF(admin1listsize,"&lt;="&amp;admin1listsize)+SUM(ISNUMBER(admin1listsize))),0)), ""))</f>
        <v/>
      </c>
      <c r="K1116" s="71"/>
    </row>
    <row r="1117" spans="1:11" s="1" customFormat="1" x14ac:dyDescent="0.25">
      <c r="A1117" s="93" t="str">
        <f>IF($I$1&lt;&gt;"y", "", IF(ISBLANK(DATA!D1118),"",IF(ISBLANK(DATA!K1118),"NO DATA",DATA!K1118)))</f>
        <v/>
      </c>
      <c r="B1117" s="93" t="str">
        <f>IF($I$1&lt;&gt;"y", "",IF(ISBLANK(DATA!D1118),"", IF(ISBLANK(DATA!L1118),"NO DATA",DATA!L1118)))</f>
        <v/>
      </c>
      <c r="C1117" s="93" t="str">
        <f t="shared" si="53"/>
        <v/>
      </c>
      <c r="D1117" s="93" t="str">
        <f>IF($I$1&lt;&gt;"y", "", IF(C1118="", "", IFERROR(LOOKUP(2,1/(COUNTIF($D$2:D1116,mergednames)=0),mergednames), "")))</f>
        <v/>
      </c>
      <c r="E1117" s="93" t="str">
        <f t="shared" si="52"/>
        <v/>
      </c>
      <c r="F1117" s="93" t="str">
        <f>IF($I$1&lt;&gt;"y", "", IF(A1118="", "", IFERROR(LOOKUP(2,1/(COUNTIF($F$2:F1116,get_country)=0),get_country), "")))</f>
        <v/>
      </c>
      <c r="G1117" s="93" t="str">
        <f t="shared" si="51"/>
        <v/>
      </c>
      <c r="H1117" s="67" t="str">
        <f t="array" aca="1" ref="H1117" ca="1">IF($I$1&lt;&gt;"y", "", IFERROR(INDEX(countrylistsize,MATCH(SMALL(NOT(countrylistsize="")*IF(ISNUMBER(countrylistsize),COUNTIF(countrylistsize,"&lt;="&amp;countrylistsize),COUNTIF(countrylistsize,"&lt;="&amp;countrylistsize)+SUM(ISNUMBER(countrylistsize))),ROWS(F$3:F1117)+SUM(ISBLANK(countrylistsize))),NOT(countrylistsize="")*IF(ISNUMBER(countrylistsize),COUNTIF(countrylistsize,"&lt;="&amp;countrylistsize),COUNTIF(countrylistsize,"&lt;="&amp;countrylistsize)+SUM(ISNUMBER(countrylistsize))),0)), ""))</f>
        <v/>
      </c>
      <c r="I1117" s="70"/>
      <c r="J1117" s="67" t="str">
        <f t="array" aca="1" ref="J1117" ca="1">IF($I$1&lt;&gt;"y", "", IFERROR(INDEX(admin1listsize,MATCH(SMALL(NOT(admin1listsize="")*IF(ISNUMBER(admin1listsize),COUNTIF(admin1listsize,"&lt;="&amp;admin1listsize),COUNTIF(admin1listsize,"&lt;="&amp;admin1listsize)+SUM(ISNUMBER(admin1listsize))),ROWS(D$3:D1117)+SUM(ISBLANK(admin1listsize))),NOT(admin1listsize="")*IF(ISNUMBER(admin1listsize),COUNTIF(admin1listsize,"&lt;="&amp;admin1listsize),COUNTIF(admin1listsize,"&lt;="&amp;admin1listsize)+SUM(ISNUMBER(admin1listsize))),0)), ""))</f>
        <v/>
      </c>
      <c r="K1117" s="71"/>
    </row>
    <row r="1118" spans="1:11" s="1" customFormat="1" x14ac:dyDescent="0.25">
      <c r="A1118" s="93" t="str">
        <f>IF($I$1&lt;&gt;"y", "", IF(ISBLANK(DATA!D1119),"",IF(ISBLANK(DATA!K1119),"NO DATA",DATA!K1119)))</f>
        <v/>
      </c>
      <c r="B1118" s="93" t="str">
        <f>IF($I$1&lt;&gt;"y", "",IF(ISBLANK(DATA!D1119),"", IF(ISBLANK(DATA!L1119),"NO DATA",DATA!L1119)))</f>
        <v/>
      </c>
      <c r="C1118" s="93" t="str">
        <f t="shared" si="53"/>
        <v/>
      </c>
      <c r="D1118" s="93" t="str">
        <f>IF($I$1&lt;&gt;"y", "", IF(C1119="", "", IFERROR(LOOKUP(2,1/(COUNTIF($D$2:D1117,mergednames)=0),mergednames), "")))</f>
        <v/>
      </c>
      <c r="E1118" s="93" t="str">
        <f t="shared" si="52"/>
        <v/>
      </c>
      <c r="F1118" s="93" t="str">
        <f>IF($I$1&lt;&gt;"y", "", IF(A1119="", "", IFERROR(LOOKUP(2,1/(COUNTIF($F$2:F1117,get_country)=0),get_country), "")))</f>
        <v/>
      </c>
      <c r="G1118" s="93" t="str">
        <f t="shared" si="51"/>
        <v/>
      </c>
      <c r="H1118" s="67" t="str">
        <f t="array" aca="1" ref="H1118" ca="1">IF($I$1&lt;&gt;"y", "", IFERROR(INDEX(countrylistsize,MATCH(SMALL(NOT(countrylistsize="")*IF(ISNUMBER(countrylistsize),COUNTIF(countrylistsize,"&lt;="&amp;countrylistsize),COUNTIF(countrylistsize,"&lt;="&amp;countrylistsize)+SUM(ISNUMBER(countrylistsize))),ROWS(F$3:F1118)+SUM(ISBLANK(countrylistsize))),NOT(countrylistsize="")*IF(ISNUMBER(countrylistsize),COUNTIF(countrylistsize,"&lt;="&amp;countrylistsize),COUNTIF(countrylistsize,"&lt;="&amp;countrylistsize)+SUM(ISNUMBER(countrylistsize))),0)), ""))</f>
        <v/>
      </c>
      <c r="I1118" s="70"/>
      <c r="J1118" s="67" t="str">
        <f t="array" aca="1" ref="J1118" ca="1">IF($I$1&lt;&gt;"y", "", IFERROR(INDEX(admin1listsize,MATCH(SMALL(NOT(admin1listsize="")*IF(ISNUMBER(admin1listsize),COUNTIF(admin1listsize,"&lt;="&amp;admin1listsize),COUNTIF(admin1listsize,"&lt;="&amp;admin1listsize)+SUM(ISNUMBER(admin1listsize))),ROWS(D$3:D1118)+SUM(ISBLANK(admin1listsize))),NOT(admin1listsize="")*IF(ISNUMBER(admin1listsize),COUNTIF(admin1listsize,"&lt;="&amp;admin1listsize),COUNTIF(admin1listsize,"&lt;="&amp;admin1listsize)+SUM(ISNUMBER(admin1listsize))),0)), ""))</f>
        <v/>
      </c>
      <c r="K1118" s="71"/>
    </row>
    <row r="1119" spans="1:11" s="1" customFormat="1" x14ac:dyDescent="0.25">
      <c r="A1119" s="93" t="str">
        <f>IF($I$1&lt;&gt;"y", "", IF(ISBLANK(DATA!D1120),"",IF(ISBLANK(DATA!K1120),"NO DATA",DATA!K1120)))</f>
        <v/>
      </c>
      <c r="B1119" s="93" t="str">
        <f>IF($I$1&lt;&gt;"y", "",IF(ISBLANK(DATA!D1120),"", IF(ISBLANK(DATA!L1120),"NO DATA",DATA!L1120)))</f>
        <v/>
      </c>
      <c r="C1119" s="93" t="str">
        <f t="shared" si="53"/>
        <v/>
      </c>
      <c r="D1119" s="93" t="str">
        <f>IF($I$1&lt;&gt;"y", "", IF(C1120="", "", IFERROR(LOOKUP(2,1/(COUNTIF($D$2:D1118,mergednames)=0),mergednames), "")))</f>
        <v/>
      </c>
      <c r="E1119" s="93" t="str">
        <f t="shared" si="52"/>
        <v/>
      </c>
      <c r="F1119" s="93" t="str">
        <f>IF($I$1&lt;&gt;"y", "", IF(A1120="", "", IFERROR(LOOKUP(2,1/(COUNTIF($F$2:F1118,get_country)=0),get_country), "")))</f>
        <v/>
      </c>
      <c r="G1119" s="93" t="str">
        <f t="shared" si="51"/>
        <v/>
      </c>
      <c r="H1119" s="67" t="str">
        <f t="array" aca="1" ref="H1119" ca="1">IF($I$1&lt;&gt;"y", "", IFERROR(INDEX(countrylistsize,MATCH(SMALL(NOT(countrylistsize="")*IF(ISNUMBER(countrylistsize),COUNTIF(countrylistsize,"&lt;="&amp;countrylistsize),COUNTIF(countrylistsize,"&lt;="&amp;countrylistsize)+SUM(ISNUMBER(countrylistsize))),ROWS(F$3:F1119)+SUM(ISBLANK(countrylistsize))),NOT(countrylistsize="")*IF(ISNUMBER(countrylistsize),COUNTIF(countrylistsize,"&lt;="&amp;countrylistsize),COUNTIF(countrylistsize,"&lt;="&amp;countrylistsize)+SUM(ISNUMBER(countrylistsize))),0)), ""))</f>
        <v/>
      </c>
      <c r="I1119" s="70"/>
      <c r="J1119" s="67" t="str">
        <f t="array" aca="1" ref="J1119" ca="1">IF($I$1&lt;&gt;"y", "", IFERROR(INDEX(admin1listsize,MATCH(SMALL(NOT(admin1listsize="")*IF(ISNUMBER(admin1listsize),COUNTIF(admin1listsize,"&lt;="&amp;admin1listsize),COUNTIF(admin1listsize,"&lt;="&amp;admin1listsize)+SUM(ISNUMBER(admin1listsize))),ROWS(D$3:D1119)+SUM(ISBLANK(admin1listsize))),NOT(admin1listsize="")*IF(ISNUMBER(admin1listsize),COUNTIF(admin1listsize,"&lt;="&amp;admin1listsize),COUNTIF(admin1listsize,"&lt;="&amp;admin1listsize)+SUM(ISNUMBER(admin1listsize))),0)), ""))</f>
        <v/>
      </c>
      <c r="K1119" s="71"/>
    </row>
    <row r="1120" spans="1:11" s="1" customFormat="1" x14ac:dyDescent="0.25">
      <c r="A1120" s="93" t="str">
        <f>IF($I$1&lt;&gt;"y", "", IF(ISBLANK(DATA!D1121),"",IF(ISBLANK(DATA!K1121),"NO DATA",DATA!K1121)))</f>
        <v/>
      </c>
      <c r="B1120" s="93" t="str">
        <f>IF($I$1&lt;&gt;"y", "",IF(ISBLANK(DATA!D1121),"", IF(ISBLANK(DATA!L1121),"NO DATA",DATA!L1121)))</f>
        <v/>
      </c>
      <c r="C1120" s="93" t="str">
        <f t="shared" si="53"/>
        <v/>
      </c>
      <c r="D1120" s="93" t="str">
        <f>IF($I$1&lt;&gt;"y", "", IF(C1121="", "", IFERROR(LOOKUP(2,1/(COUNTIF($D$2:D1119,mergednames)=0),mergednames), "")))</f>
        <v/>
      </c>
      <c r="E1120" s="93" t="str">
        <f t="shared" si="52"/>
        <v/>
      </c>
      <c r="F1120" s="93" t="str">
        <f>IF($I$1&lt;&gt;"y", "", IF(A1121="", "", IFERROR(LOOKUP(2,1/(COUNTIF($F$2:F1119,get_country)=0),get_country), "")))</f>
        <v/>
      </c>
      <c r="G1120" s="93" t="str">
        <f t="shared" si="51"/>
        <v/>
      </c>
      <c r="H1120" s="67" t="str">
        <f t="array" aca="1" ref="H1120" ca="1">IF($I$1&lt;&gt;"y", "", IFERROR(INDEX(countrylistsize,MATCH(SMALL(NOT(countrylistsize="")*IF(ISNUMBER(countrylistsize),COUNTIF(countrylistsize,"&lt;="&amp;countrylistsize),COUNTIF(countrylistsize,"&lt;="&amp;countrylistsize)+SUM(ISNUMBER(countrylistsize))),ROWS(F$3:F1120)+SUM(ISBLANK(countrylistsize))),NOT(countrylistsize="")*IF(ISNUMBER(countrylistsize),COUNTIF(countrylistsize,"&lt;="&amp;countrylistsize),COUNTIF(countrylistsize,"&lt;="&amp;countrylistsize)+SUM(ISNUMBER(countrylistsize))),0)), ""))</f>
        <v/>
      </c>
      <c r="I1120" s="70"/>
      <c r="J1120" s="67" t="str">
        <f t="array" aca="1" ref="J1120" ca="1">IF($I$1&lt;&gt;"y", "", IFERROR(INDEX(admin1listsize,MATCH(SMALL(NOT(admin1listsize="")*IF(ISNUMBER(admin1listsize),COUNTIF(admin1listsize,"&lt;="&amp;admin1listsize),COUNTIF(admin1listsize,"&lt;="&amp;admin1listsize)+SUM(ISNUMBER(admin1listsize))),ROWS(D$3:D1120)+SUM(ISBLANK(admin1listsize))),NOT(admin1listsize="")*IF(ISNUMBER(admin1listsize),COUNTIF(admin1listsize,"&lt;="&amp;admin1listsize),COUNTIF(admin1listsize,"&lt;="&amp;admin1listsize)+SUM(ISNUMBER(admin1listsize))),0)), ""))</f>
        <v/>
      </c>
      <c r="K1120" s="71"/>
    </row>
    <row r="1121" spans="1:11" s="1" customFormat="1" x14ac:dyDescent="0.25">
      <c r="A1121" s="93" t="str">
        <f>IF($I$1&lt;&gt;"y", "", IF(ISBLANK(DATA!D1122),"",IF(ISBLANK(DATA!K1122),"NO DATA",DATA!K1122)))</f>
        <v/>
      </c>
      <c r="B1121" s="93" t="str">
        <f>IF($I$1&lt;&gt;"y", "",IF(ISBLANK(DATA!D1122),"", IF(ISBLANK(DATA!L1122),"NO DATA",DATA!L1122)))</f>
        <v/>
      </c>
      <c r="C1121" s="93" t="str">
        <f t="shared" si="53"/>
        <v/>
      </c>
      <c r="D1121" s="93" t="str">
        <f>IF($I$1&lt;&gt;"y", "", IF(C1122="", "", IFERROR(LOOKUP(2,1/(COUNTIF($D$2:D1120,mergednames)=0),mergednames), "")))</f>
        <v/>
      </c>
      <c r="E1121" s="93" t="str">
        <f t="shared" si="52"/>
        <v/>
      </c>
      <c r="F1121" s="93" t="str">
        <f>IF($I$1&lt;&gt;"y", "", IF(A1122="", "", IFERROR(LOOKUP(2,1/(COUNTIF($F$2:F1120,get_country)=0),get_country), "")))</f>
        <v/>
      </c>
      <c r="G1121" s="93" t="str">
        <f t="shared" si="51"/>
        <v/>
      </c>
      <c r="H1121" s="67" t="str">
        <f t="array" aca="1" ref="H1121" ca="1">IF($I$1&lt;&gt;"y", "", IFERROR(INDEX(countrylistsize,MATCH(SMALL(NOT(countrylistsize="")*IF(ISNUMBER(countrylistsize),COUNTIF(countrylistsize,"&lt;="&amp;countrylistsize),COUNTIF(countrylistsize,"&lt;="&amp;countrylistsize)+SUM(ISNUMBER(countrylistsize))),ROWS(F$3:F1121)+SUM(ISBLANK(countrylistsize))),NOT(countrylistsize="")*IF(ISNUMBER(countrylistsize),COUNTIF(countrylistsize,"&lt;="&amp;countrylistsize),COUNTIF(countrylistsize,"&lt;="&amp;countrylistsize)+SUM(ISNUMBER(countrylistsize))),0)), ""))</f>
        <v/>
      </c>
      <c r="I1121" s="70"/>
      <c r="J1121" s="67" t="str">
        <f t="array" aca="1" ref="J1121" ca="1">IF($I$1&lt;&gt;"y", "", IFERROR(INDEX(admin1listsize,MATCH(SMALL(NOT(admin1listsize="")*IF(ISNUMBER(admin1listsize),COUNTIF(admin1listsize,"&lt;="&amp;admin1listsize),COUNTIF(admin1listsize,"&lt;="&amp;admin1listsize)+SUM(ISNUMBER(admin1listsize))),ROWS(D$3:D1121)+SUM(ISBLANK(admin1listsize))),NOT(admin1listsize="")*IF(ISNUMBER(admin1listsize),COUNTIF(admin1listsize,"&lt;="&amp;admin1listsize),COUNTIF(admin1listsize,"&lt;="&amp;admin1listsize)+SUM(ISNUMBER(admin1listsize))),0)), ""))</f>
        <v/>
      </c>
      <c r="K1121" s="71"/>
    </row>
    <row r="1122" spans="1:11" s="1" customFormat="1" x14ac:dyDescent="0.25">
      <c r="A1122" s="93" t="str">
        <f>IF($I$1&lt;&gt;"y", "", IF(ISBLANK(DATA!D1123),"",IF(ISBLANK(DATA!K1123),"NO DATA",DATA!K1123)))</f>
        <v/>
      </c>
      <c r="B1122" s="93" t="str">
        <f>IF($I$1&lt;&gt;"y", "",IF(ISBLANK(DATA!D1123),"", IF(ISBLANK(DATA!L1123),"NO DATA",DATA!L1123)))</f>
        <v/>
      </c>
      <c r="C1122" s="93" t="str">
        <f t="shared" si="53"/>
        <v/>
      </c>
      <c r="D1122" s="93" t="str">
        <f>IF($I$1&lt;&gt;"y", "", IF(C1123="", "", IFERROR(LOOKUP(2,1/(COUNTIF($D$2:D1121,mergednames)=0),mergednames), "")))</f>
        <v/>
      </c>
      <c r="E1122" s="93" t="str">
        <f t="shared" si="52"/>
        <v/>
      </c>
      <c r="F1122" s="93" t="str">
        <f>IF($I$1&lt;&gt;"y", "", IF(A1123="", "", IFERROR(LOOKUP(2,1/(COUNTIF($F$2:F1121,get_country)=0),get_country), "")))</f>
        <v/>
      </c>
      <c r="G1122" s="93" t="str">
        <f t="shared" si="51"/>
        <v/>
      </c>
      <c r="H1122" s="67" t="str">
        <f t="array" aca="1" ref="H1122" ca="1">IF($I$1&lt;&gt;"y", "", IFERROR(INDEX(countrylistsize,MATCH(SMALL(NOT(countrylistsize="")*IF(ISNUMBER(countrylistsize),COUNTIF(countrylistsize,"&lt;="&amp;countrylistsize),COUNTIF(countrylistsize,"&lt;="&amp;countrylistsize)+SUM(ISNUMBER(countrylistsize))),ROWS(F$3:F1122)+SUM(ISBLANK(countrylistsize))),NOT(countrylistsize="")*IF(ISNUMBER(countrylistsize),COUNTIF(countrylistsize,"&lt;="&amp;countrylistsize),COUNTIF(countrylistsize,"&lt;="&amp;countrylistsize)+SUM(ISNUMBER(countrylistsize))),0)), ""))</f>
        <v/>
      </c>
      <c r="I1122" s="70"/>
      <c r="J1122" s="67" t="str">
        <f t="array" aca="1" ref="J1122" ca="1">IF($I$1&lt;&gt;"y", "", IFERROR(INDEX(admin1listsize,MATCH(SMALL(NOT(admin1listsize="")*IF(ISNUMBER(admin1listsize),COUNTIF(admin1listsize,"&lt;="&amp;admin1listsize),COUNTIF(admin1listsize,"&lt;="&amp;admin1listsize)+SUM(ISNUMBER(admin1listsize))),ROWS(D$3:D1122)+SUM(ISBLANK(admin1listsize))),NOT(admin1listsize="")*IF(ISNUMBER(admin1listsize),COUNTIF(admin1listsize,"&lt;="&amp;admin1listsize),COUNTIF(admin1listsize,"&lt;="&amp;admin1listsize)+SUM(ISNUMBER(admin1listsize))),0)), ""))</f>
        <v/>
      </c>
      <c r="K1122" s="71"/>
    </row>
    <row r="1123" spans="1:11" s="1" customFormat="1" x14ac:dyDescent="0.25">
      <c r="A1123" s="93" t="str">
        <f>IF($I$1&lt;&gt;"y", "", IF(ISBLANK(DATA!D1124),"",IF(ISBLANK(DATA!K1124),"NO DATA",DATA!K1124)))</f>
        <v/>
      </c>
      <c r="B1123" s="93" t="str">
        <f>IF($I$1&lt;&gt;"y", "",IF(ISBLANK(DATA!D1124),"", IF(ISBLANK(DATA!L1124),"NO DATA",DATA!L1124)))</f>
        <v/>
      </c>
      <c r="C1123" s="93" t="str">
        <f t="shared" si="53"/>
        <v/>
      </c>
      <c r="D1123" s="93" t="str">
        <f>IF($I$1&lt;&gt;"y", "", IF(C1124="", "", IFERROR(LOOKUP(2,1/(COUNTIF($D$2:D1122,mergednames)=0),mergednames), "")))</f>
        <v/>
      </c>
      <c r="E1123" s="93" t="str">
        <f t="shared" si="52"/>
        <v/>
      </c>
      <c r="F1123" s="93" t="str">
        <f>IF($I$1&lt;&gt;"y", "", IF(A1124="", "", IFERROR(LOOKUP(2,1/(COUNTIF($F$2:F1122,get_country)=0),get_country), "")))</f>
        <v/>
      </c>
      <c r="G1123" s="93" t="str">
        <f t="shared" si="51"/>
        <v/>
      </c>
      <c r="H1123" s="67" t="str">
        <f t="array" aca="1" ref="H1123" ca="1">IF($I$1&lt;&gt;"y", "", IFERROR(INDEX(countrylistsize,MATCH(SMALL(NOT(countrylistsize="")*IF(ISNUMBER(countrylistsize),COUNTIF(countrylistsize,"&lt;="&amp;countrylistsize),COUNTIF(countrylistsize,"&lt;="&amp;countrylistsize)+SUM(ISNUMBER(countrylistsize))),ROWS(F$3:F1123)+SUM(ISBLANK(countrylistsize))),NOT(countrylistsize="")*IF(ISNUMBER(countrylistsize),COUNTIF(countrylistsize,"&lt;="&amp;countrylistsize),COUNTIF(countrylistsize,"&lt;="&amp;countrylistsize)+SUM(ISNUMBER(countrylistsize))),0)), ""))</f>
        <v/>
      </c>
      <c r="I1123" s="70"/>
      <c r="J1123" s="67" t="str">
        <f t="array" aca="1" ref="J1123" ca="1">IF($I$1&lt;&gt;"y", "", IFERROR(INDEX(admin1listsize,MATCH(SMALL(NOT(admin1listsize="")*IF(ISNUMBER(admin1listsize),COUNTIF(admin1listsize,"&lt;="&amp;admin1listsize),COUNTIF(admin1listsize,"&lt;="&amp;admin1listsize)+SUM(ISNUMBER(admin1listsize))),ROWS(D$3:D1123)+SUM(ISBLANK(admin1listsize))),NOT(admin1listsize="")*IF(ISNUMBER(admin1listsize),COUNTIF(admin1listsize,"&lt;="&amp;admin1listsize),COUNTIF(admin1listsize,"&lt;="&amp;admin1listsize)+SUM(ISNUMBER(admin1listsize))),0)), ""))</f>
        <v/>
      </c>
      <c r="K1123" s="71"/>
    </row>
    <row r="1124" spans="1:11" s="1" customFormat="1" x14ac:dyDescent="0.25">
      <c r="A1124" s="93" t="str">
        <f>IF($I$1&lt;&gt;"y", "", IF(ISBLANK(DATA!D1125),"",IF(ISBLANK(DATA!K1125),"NO DATA",DATA!K1125)))</f>
        <v/>
      </c>
      <c r="B1124" s="93" t="str">
        <f>IF($I$1&lt;&gt;"y", "",IF(ISBLANK(DATA!D1125),"", IF(ISBLANK(DATA!L1125),"NO DATA",DATA!L1125)))</f>
        <v/>
      </c>
      <c r="C1124" s="93" t="str">
        <f t="shared" si="53"/>
        <v/>
      </c>
      <c r="D1124" s="93" t="str">
        <f>IF($I$1&lt;&gt;"y", "", IF(C1125="", "", IFERROR(LOOKUP(2,1/(COUNTIF($D$2:D1123,mergednames)=0),mergednames), "")))</f>
        <v/>
      </c>
      <c r="E1124" s="93" t="str">
        <f t="shared" si="52"/>
        <v/>
      </c>
      <c r="F1124" s="93" t="str">
        <f>IF($I$1&lt;&gt;"y", "", IF(A1125="", "", IFERROR(LOOKUP(2,1/(COUNTIF($F$2:F1123,get_country)=0),get_country), "")))</f>
        <v/>
      </c>
      <c r="G1124" s="93" t="str">
        <f t="shared" si="51"/>
        <v/>
      </c>
      <c r="H1124" s="67" t="str">
        <f t="array" aca="1" ref="H1124" ca="1">IF($I$1&lt;&gt;"y", "", IFERROR(INDEX(countrylistsize,MATCH(SMALL(NOT(countrylistsize="")*IF(ISNUMBER(countrylistsize),COUNTIF(countrylistsize,"&lt;="&amp;countrylistsize),COUNTIF(countrylistsize,"&lt;="&amp;countrylistsize)+SUM(ISNUMBER(countrylistsize))),ROWS(F$3:F1124)+SUM(ISBLANK(countrylistsize))),NOT(countrylistsize="")*IF(ISNUMBER(countrylistsize),COUNTIF(countrylistsize,"&lt;="&amp;countrylistsize),COUNTIF(countrylistsize,"&lt;="&amp;countrylistsize)+SUM(ISNUMBER(countrylistsize))),0)), ""))</f>
        <v/>
      </c>
      <c r="I1124" s="70"/>
      <c r="J1124" s="67" t="str">
        <f t="array" aca="1" ref="J1124" ca="1">IF($I$1&lt;&gt;"y", "", IFERROR(INDEX(admin1listsize,MATCH(SMALL(NOT(admin1listsize="")*IF(ISNUMBER(admin1listsize),COUNTIF(admin1listsize,"&lt;="&amp;admin1listsize),COUNTIF(admin1listsize,"&lt;="&amp;admin1listsize)+SUM(ISNUMBER(admin1listsize))),ROWS(D$3:D1124)+SUM(ISBLANK(admin1listsize))),NOT(admin1listsize="")*IF(ISNUMBER(admin1listsize),COUNTIF(admin1listsize,"&lt;="&amp;admin1listsize),COUNTIF(admin1listsize,"&lt;="&amp;admin1listsize)+SUM(ISNUMBER(admin1listsize))),0)), ""))</f>
        <v/>
      </c>
      <c r="K1124" s="71"/>
    </row>
    <row r="1125" spans="1:11" s="1" customFormat="1" x14ac:dyDescent="0.25">
      <c r="A1125" s="93" t="str">
        <f>IF($I$1&lt;&gt;"y", "", IF(ISBLANK(DATA!D1126),"",IF(ISBLANK(DATA!K1126),"NO DATA",DATA!K1126)))</f>
        <v/>
      </c>
      <c r="B1125" s="93" t="str">
        <f>IF($I$1&lt;&gt;"y", "",IF(ISBLANK(DATA!D1126),"", IF(ISBLANK(DATA!L1126),"NO DATA",DATA!L1126)))</f>
        <v/>
      </c>
      <c r="C1125" s="93" t="str">
        <f t="shared" si="53"/>
        <v/>
      </c>
      <c r="D1125" s="93" t="str">
        <f>IF($I$1&lt;&gt;"y", "", IF(C1126="", "", IFERROR(LOOKUP(2,1/(COUNTIF($D$2:D1124,mergednames)=0),mergednames), "")))</f>
        <v/>
      </c>
      <c r="E1125" s="93" t="str">
        <f t="shared" si="52"/>
        <v/>
      </c>
      <c r="F1125" s="93" t="str">
        <f>IF($I$1&lt;&gt;"y", "", IF(A1126="", "", IFERROR(LOOKUP(2,1/(COUNTIF($F$2:F1124,get_country)=0),get_country), "")))</f>
        <v/>
      </c>
      <c r="G1125" s="93" t="str">
        <f t="shared" si="51"/>
        <v/>
      </c>
      <c r="H1125" s="67" t="str">
        <f t="array" aca="1" ref="H1125" ca="1">IF($I$1&lt;&gt;"y", "", IFERROR(INDEX(countrylistsize,MATCH(SMALL(NOT(countrylistsize="")*IF(ISNUMBER(countrylistsize),COUNTIF(countrylistsize,"&lt;="&amp;countrylistsize),COUNTIF(countrylistsize,"&lt;="&amp;countrylistsize)+SUM(ISNUMBER(countrylistsize))),ROWS(F$3:F1125)+SUM(ISBLANK(countrylistsize))),NOT(countrylistsize="")*IF(ISNUMBER(countrylistsize),COUNTIF(countrylistsize,"&lt;="&amp;countrylistsize),COUNTIF(countrylistsize,"&lt;="&amp;countrylistsize)+SUM(ISNUMBER(countrylistsize))),0)), ""))</f>
        <v/>
      </c>
      <c r="I1125" s="70"/>
      <c r="J1125" s="67" t="str">
        <f t="array" aca="1" ref="J1125" ca="1">IF($I$1&lt;&gt;"y", "", IFERROR(INDEX(admin1listsize,MATCH(SMALL(NOT(admin1listsize="")*IF(ISNUMBER(admin1listsize),COUNTIF(admin1listsize,"&lt;="&amp;admin1listsize),COUNTIF(admin1listsize,"&lt;="&amp;admin1listsize)+SUM(ISNUMBER(admin1listsize))),ROWS(D$3:D1125)+SUM(ISBLANK(admin1listsize))),NOT(admin1listsize="")*IF(ISNUMBER(admin1listsize),COUNTIF(admin1listsize,"&lt;="&amp;admin1listsize),COUNTIF(admin1listsize,"&lt;="&amp;admin1listsize)+SUM(ISNUMBER(admin1listsize))),0)), ""))</f>
        <v/>
      </c>
      <c r="K1125" s="71"/>
    </row>
    <row r="1126" spans="1:11" s="1" customFormat="1" x14ac:dyDescent="0.25">
      <c r="A1126" s="93" t="str">
        <f>IF($I$1&lt;&gt;"y", "", IF(ISBLANK(DATA!D1127),"",IF(ISBLANK(DATA!K1127),"NO DATA",DATA!K1127)))</f>
        <v/>
      </c>
      <c r="B1126" s="93" t="str">
        <f>IF($I$1&lt;&gt;"y", "",IF(ISBLANK(DATA!D1127),"", IF(ISBLANK(DATA!L1127),"NO DATA",DATA!L1127)))</f>
        <v/>
      </c>
      <c r="C1126" s="93" t="str">
        <f t="shared" si="53"/>
        <v/>
      </c>
      <c r="D1126" s="93" t="str">
        <f>IF($I$1&lt;&gt;"y", "", IF(C1127="", "", IFERROR(LOOKUP(2,1/(COUNTIF($D$2:D1125,mergednames)=0),mergednames), "")))</f>
        <v/>
      </c>
      <c r="E1126" s="93" t="str">
        <f t="shared" si="52"/>
        <v/>
      </c>
      <c r="F1126" s="93" t="str">
        <f>IF($I$1&lt;&gt;"y", "", IF(A1127="", "", IFERROR(LOOKUP(2,1/(COUNTIF($F$2:F1125,get_country)=0),get_country), "")))</f>
        <v/>
      </c>
      <c r="G1126" s="93" t="str">
        <f t="shared" si="51"/>
        <v/>
      </c>
      <c r="H1126" s="67" t="str">
        <f t="array" aca="1" ref="H1126" ca="1">IF($I$1&lt;&gt;"y", "", IFERROR(INDEX(countrylistsize,MATCH(SMALL(NOT(countrylistsize="")*IF(ISNUMBER(countrylistsize),COUNTIF(countrylistsize,"&lt;="&amp;countrylistsize),COUNTIF(countrylistsize,"&lt;="&amp;countrylistsize)+SUM(ISNUMBER(countrylistsize))),ROWS(F$3:F1126)+SUM(ISBLANK(countrylistsize))),NOT(countrylistsize="")*IF(ISNUMBER(countrylistsize),COUNTIF(countrylistsize,"&lt;="&amp;countrylistsize),COUNTIF(countrylistsize,"&lt;="&amp;countrylistsize)+SUM(ISNUMBER(countrylistsize))),0)), ""))</f>
        <v/>
      </c>
      <c r="I1126" s="70"/>
      <c r="J1126" s="67" t="str">
        <f t="array" aca="1" ref="J1126" ca="1">IF($I$1&lt;&gt;"y", "", IFERROR(INDEX(admin1listsize,MATCH(SMALL(NOT(admin1listsize="")*IF(ISNUMBER(admin1listsize),COUNTIF(admin1listsize,"&lt;="&amp;admin1listsize),COUNTIF(admin1listsize,"&lt;="&amp;admin1listsize)+SUM(ISNUMBER(admin1listsize))),ROWS(D$3:D1126)+SUM(ISBLANK(admin1listsize))),NOT(admin1listsize="")*IF(ISNUMBER(admin1listsize),COUNTIF(admin1listsize,"&lt;="&amp;admin1listsize),COUNTIF(admin1listsize,"&lt;="&amp;admin1listsize)+SUM(ISNUMBER(admin1listsize))),0)), ""))</f>
        <v/>
      </c>
      <c r="K1126" s="71"/>
    </row>
    <row r="1127" spans="1:11" s="1" customFormat="1" x14ac:dyDescent="0.25">
      <c r="A1127" s="93" t="str">
        <f>IF($I$1&lt;&gt;"y", "", IF(ISBLANK(DATA!D1128),"",IF(ISBLANK(DATA!K1128),"NO DATA",DATA!K1128)))</f>
        <v/>
      </c>
      <c r="B1127" s="93" t="str">
        <f>IF($I$1&lt;&gt;"y", "",IF(ISBLANK(DATA!D1128),"", IF(ISBLANK(DATA!L1128),"NO DATA",DATA!L1128)))</f>
        <v/>
      </c>
      <c r="C1127" s="93" t="str">
        <f t="shared" si="53"/>
        <v/>
      </c>
      <c r="D1127" s="93" t="str">
        <f>IF($I$1&lt;&gt;"y", "", IF(C1128="", "", IFERROR(LOOKUP(2,1/(COUNTIF($D$2:D1126,mergednames)=0),mergednames), "")))</f>
        <v/>
      </c>
      <c r="E1127" s="93" t="str">
        <f t="shared" si="52"/>
        <v/>
      </c>
      <c r="F1127" s="93" t="str">
        <f>IF($I$1&lt;&gt;"y", "", IF(A1128="", "", IFERROR(LOOKUP(2,1/(COUNTIF($F$2:F1126,get_country)=0),get_country), "")))</f>
        <v/>
      </c>
      <c r="G1127" s="93" t="str">
        <f t="shared" si="51"/>
        <v/>
      </c>
      <c r="H1127" s="67" t="str">
        <f t="array" aca="1" ref="H1127" ca="1">IF($I$1&lt;&gt;"y", "", IFERROR(INDEX(countrylistsize,MATCH(SMALL(NOT(countrylistsize="")*IF(ISNUMBER(countrylistsize),COUNTIF(countrylistsize,"&lt;="&amp;countrylistsize),COUNTIF(countrylistsize,"&lt;="&amp;countrylistsize)+SUM(ISNUMBER(countrylistsize))),ROWS(F$3:F1127)+SUM(ISBLANK(countrylistsize))),NOT(countrylistsize="")*IF(ISNUMBER(countrylistsize),COUNTIF(countrylistsize,"&lt;="&amp;countrylistsize),COUNTIF(countrylistsize,"&lt;="&amp;countrylistsize)+SUM(ISNUMBER(countrylistsize))),0)), ""))</f>
        <v/>
      </c>
      <c r="I1127" s="70"/>
      <c r="J1127" s="67" t="str">
        <f t="array" aca="1" ref="J1127" ca="1">IF($I$1&lt;&gt;"y", "", IFERROR(INDEX(admin1listsize,MATCH(SMALL(NOT(admin1listsize="")*IF(ISNUMBER(admin1listsize),COUNTIF(admin1listsize,"&lt;="&amp;admin1listsize),COUNTIF(admin1listsize,"&lt;="&amp;admin1listsize)+SUM(ISNUMBER(admin1listsize))),ROWS(D$3:D1127)+SUM(ISBLANK(admin1listsize))),NOT(admin1listsize="")*IF(ISNUMBER(admin1listsize),COUNTIF(admin1listsize,"&lt;="&amp;admin1listsize),COUNTIF(admin1listsize,"&lt;="&amp;admin1listsize)+SUM(ISNUMBER(admin1listsize))),0)), ""))</f>
        <v/>
      </c>
      <c r="K1127" s="71"/>
    </row>
    <row r="1128" spans="1:11" s="1" customFormat="1" x14ac:dyDescent="0.25">
      <c r="A1128" s="93" t="str">
        <f>IF($I$1&lt;&gt;"y", "", IF(ISBLANK(DATA!D1129),"",IF(ISBLANK(DATA!K1129),"NO DATA",DATA!K1129)))</f>
        <v/>
      </c>
      <c r="B1128" s="93" t="str">
        <f>IF($I$1&lt;&gt;"y", "",IF(ISBLANK(DATA!D1129),"", IF(ISBLANK(DATA!L1129),"NO DATA",DATA!L1129)))</f>
        <v/>
      </c>
      <c r="C1128" s="93" t="str">
        <f t="shared" si="53"/>
        <v/>
      </c>
      <c r="D1128" s="93" t="str">
        <f>IF($I$1&lt;&gt;"y", "", IF(C1129="", "", IFERROR(LOOKUP(2,1/(COUNTIF($D$2:D1127,mergednames)=0),mergednames), "")))</f>
        <v/>
      </c>
      <c r="E1128" s="93" t="str">
        <f t="shared" si="52"/>
        <v/>
      </c>
      <c r="F1128" s="93" t="str">
        <f>IF($I$1&lt;&gt;"y", "", IF(A1129="", "", IFERROR(LOOKUP(2,1/(COUNTIF($F$2:F1127,get_country)=0),get_country), "")))</f>
        <v/>
      </c>
      <c r="G1128" s="93" t="str">
        <f t="shared" si="51"/>
        <v/>
      </c>
      <c r="H1128" s="67" t="str">
        <f t="array" aca="1" ref="H1128" ca="1">IF($I$1&lt;&gt;"y", "", IFERROR(INDEX(countrylistsize,MATCH(SMALL(NOT(countrylistsize="")*IF(ISNUMBER(countrylistsize),COUNTIF(countrylistsize,"&lt;="&amp;countrylistsize),COUNTIF(countrylistsize,"&lt;="&amp;countrylistsize)+SUM(ISNUMBER(countrylistsize))),ROWS(F$3:F1128)+SUM(ISBLANK(countrylistsize))),NOT(countrylistsize="")*IF(ISNUMBER(countrylistsize),COUNTIF(countrylistsize,"&lt;="&amp;countrylistsize),COUNTIF(countrylistsize,"&lt;="&amp;countrylistsize)+SUM(ISNUMBER(countrylistsize))),0)), ""))</f>
        <v/>
      </c>
      <c r="I1128" s="70"/>
      <c r="J1128" s="67" t="str">
        <f t="array" aca="1" ref="J1128" ca="1">IF($I$1&lt;&gt;"y", "", IFERROR(INDEX(admin1listsize,MATCH(SMALL(NOT(admin1listsize="")*IF(ISNUMBER(admin1listsize),COUNTIF(admin1listsize,"&lt;="&amp;admin1listsize),COUNTIF(admin1listsize,"&lt;="&amp;admin1listsize)+SUM(ISNUMBER(admin1listsize))),ROWS(D$3:D1128)+SUM(ISBLANK(admin1listsize))),NOT(admin1listsize="")*IF(ISNUMBER(admin1listsize),COUNTIF(admin1listsize,"&lt;="&amp;admin1listsize),COUNTIF(admin1listsize,"&lt;="&amp;admin1listsize)+SUM(ISNUMBER(admin1listsize))),0)), ""))</f>
        <v/>
      </c>
      <c r="K1128" s="71"/>
    </row>
    <row r="1129" spans="1:11" s="1" customFormat="1" x14ac:dyDescent="0.25">
      <c r="A1129" s="93" t="str">
        <f>IF($I$1&lt;&gt;"y", "", IF(ISBLANK(DATA!D1130),"",IF(ISBLANK(DATA!K1130),"NO DATA",DATA!K1130)))</f>
        <v/>
      </c>
      <c r="B1129" s="93" t="str">
        <f>IF($I$1&lt;&gt;"y", "",IF(ISBLANK(DATA!D1130),"", IF(ISBLANK(DATA!L1130),"NO DATA",DATA!L1130)))</f>
        <v/>
      </c>
      <c r="C1129" s="93" t="str">
        <f t="shared" si="53"/>
        <v/>
      </c>
      <c r="D1129" s="93" t="str">
        <f>IF($I$1&lt;&gt;"y", "", IF(C1130="", "", IFERROR(LOOKUP(2,1/(COUNTIF($D$2:D1128,mergednames)=0),mergednames), "")))</f>
        <v/>
      </c>
      <c r="E1129" s="93" t="str">
        <f t="shared" si="52"/>
        <v/>
      </c>
      <c r="F1129" s="93" t="str">
        <f>IF($I$1&lt;&gt;"y", "", IF(A1130="", "", IFERROR(LOOKUP(2,1/(COUNTIF($F$2:F1128,get_country)=0),get_country), "")))</f>
        <v/>
      </c>
      <c r="G1129" s="93" t="str">
        <f t="shared" si="51"/>
        <v/>
      </c>
      <c r="H1129" s="67" t="str">
        <f t="array" aca="1" ref="H1129" ca="1">IF($I$1&lt;&gt;"y", "", IFERROR(INDEX(countrylistsize,MATCH(SMALL(NOT(countrylistsize="")*IF(ISNUMBER(countrylistsize),COUNTIF(countrylistsize,"&lt;="&amp;countrylistsize),COUNTIF(countrylistsize,"&lt;="&amp;countrylistsize)+SUM(ISNUMBER(countrylistsize))),ROWS(F$3:F1129)+SUM(ISBLANK(countrylistsize))),NOT(countrylistsize="")*IF(ISNUMBER(countrylistsize),COUNTIF(countrylistsize,"&lt;="&amp;countrylistsize),COUNTIF(countrylistsize,"&lt;="&amp;countrylistsize)+SUM(ISNUMBER(countrylistsize))),0)), ""))</f>
        <v/>
      </c>
      <c r="I1129" s="70"/>
      <c r="J1129" s="67" t="str">
        <f t="array" aca="1" ref="J1129" ca="1">IF($I$1&lt;&gt;"y", "", IFERROR(INDEX(admin1listsize,MATCH(SMALL(NOT(admin1listsize="")*IF(ISNUMBER(admin1listsize),COUNTIF(admin1listsize,"&lt;="&amp;admin1listsize),COUNTIF(admin1listsize,"&lt;="&amp;admin1listsize)+SUM(ISNUMBER(admin1listsize))),ROWS(D$3:D1129)+SUM(ISBLANK(admin1listsize))),NOT(admin1listsize="")*IF(ISNUMBER(admin1listsize),COUNTIF(admin1listsize,"&lt;="&amp;admin1listsize),COUNTIF(admin1listsize,"&lt;="&amp;admin1listsize)+SUM(ISNUMBER(admin1listsize))),0)), ""))</f>
        <v/>
      </c>
      <c r="K1129" s="71"/>
    </row>
    <row r="1130" spans="1:11" s="1" customFormat="1" x14ac:dyDescent="0.25">
      <c r="A1130" s="93" t="str">
        <f>IF($I$1&lt;&gt;"y", "", IF(ISBLANK(DATA!D1131),"",IF(ISBLANK(DATA!K1131),"NO DATA",DATA!K1131)))</f>
        <v/>
      </c>
      <c r="B1130" s="93" t="str">
        <f>IF($I$1&lt;&gt;"y", "",IF(ISBLANK(DATA!D1131),"", IF(ISBLANK(DATA!L1131),"NO DATA",DATA!L1131)))</f>
        <v/>
      </c>
      <c r="C1130" s="93" t="str">
        <f t="shared" si="53"/>
        <v/>
      </c>
      <c r="D1130" s="93" t="str">
        <f>IF($I$1&lt;&gt;"y", "", IF(C1131="", "", IFERROR(LOOKUP(2,1/(COUNTIF($D$2:D1129,mergednames)=0),mergednames), "")))</f>
        <v/>
      </c>
      <c r="E1130" s="93" t="str">
        <f t="shared" si="52"/>
        <v/>
      </c>
      <c r="F1130" s="93" t="str">
        <f>IF($I$1&lt;&gt;"y", "", IF(A1131="", "", IFERROR(LOOKUP(2,1/(COUNTIF($F$2:F1129,get_country)=0),get_country), "")))</f>
        <v/>
      </c>
      <c r="G1130" s="93" t="str">
        <f t="shared" si="51"/>
        <v/>
      </c>
      <c r="H1130" s="67" t="str">
        <f t="array" aca="1" ref="H1130" ca="1">IF($I$1&lt;&gt;"y", "", IFERROR(INDEX(countrylistsize,MATCH(SMALL(NOT(countrylistsize="")*IF(ISNUMBER(countrylistsize),COUNTIF(countrylistsize,"&lt;="&amp;countrylistsize),COUNTIF(countrylistsize,"&lt;="&amp;countrylistsize)+SUM(ISNUMBER(countrylistsize))),ROWS(F$3:F1130)+SUM(ISBLANK(countrylistsize))),NOT(countrylistsize="")*IF(ISNUMBER(countrylistsize),COUNTIF(countrylistsize,"&lt;="&amp;countrylistsize),COUNTIF(countrylistsize,"&lt;="&amp;countrylistsize)+SUM(ISNUMBER(countrylistsize))),0)), ""))</f>
        <v/>
      </c>
      <c r="I1130" s="70"/>
      <c r="J1130" s="67" t="str">
        <f t="array" aca="1" ref="J1130" ca="1">IF($I$1&lt;&gt;"y", "", IFERROR(INDEX(admin1listsize,MATCH(SMALL(NOT(admin1listsize="")*IF(ISNUMBER(admin1listsize),COUNTIF(admin1listsize,"&lt;="&amp;admin1listsize),COUNTIF(admin1listsize,"&lt;="&amp;admin1listsize)+SUM(ISNUMBER(admin1listsize))),ROWS(D$3:D1130)+SUM(ISBLANK(admin1listsize))),NOT(admin1listsize="")*IF(ISNUMBER(admin1listsize),COUNTIF(admin1listsize,"&lt;="&amp;admin1listsize),COUNTIF(admin1listsize,"&lt;="&amp;admin1listsize)+SUM(ISNUMBER(admin1listsize))),0)), ""))</f>
        <v/>
      </c>
      <c r="K1130" s="71"/>
    </row>
    <row r="1131" spans="1:11" s="1" customFormat="1" x14ac:dyDescent="0.25">
      <c r="A1131" s="93" t="str">
        <f>IF($I$1&lt;&gt;"y", "", IF(ISBLANK(DATA!D1132),"",IF(ISBLANK(DATA!K1132),"NO DATA",DATA!K1132)))</f>
        <v/>
      </c>
      <c r="B1131" s="93" t="str">
        <f>IF($I$1&lt;&gt;"y", "",IF(ISBLANK(DATA!D1132),"", IF(ISBLANK(DATA!L1132),"NO DATA",DATA!L1132)))</f>
        <v/>
      </c>
      <c r="C1131" s="93" t="str">
        <f t="shared" si="53"/>
        <v/>
      </c>
      <c r="D1131" s="93" t="str">
        <f>IF($I$1&lt;&gt;"y", "", IF(C1132="", "", IFERROR(LOOKUP(2,1/(COUNTIF($D$2:D1130,mergednames)=0),mergednames), "")))</f>
        <v/>
      </c>
      <c r="E1131" s="93" t="str">
        <f t="shared" si="52"/>
        <v/>
      </c>
      <c r="F1131" s="93" t="str">
        <f>IF($I$1&lt;&gt;"y", "", IF(A1132="", "", IFERROR(LOOKUP(2,1/(COUNTIF($F$2:F1130,get_country)=0),get_country), "")))</f>
        <v/>
      </c>
      <c r="G1131" s="93" t="str">
        <f t="shared" si="51"/>
        <v/>
      </c>
      <c r="H1131" s="67" t="str">
        <f t="array" aca="1" ref="H1131" ca="1">IF($I$1&lt;&gt;"y", "", IFERROR(INDEX(countrylistsize,MATCH(SMALL(NOT(countrylistsize="")*IF(ISNUMBER(countrylistsize),COUNTIF(countrylistsize,"&lt;="&amp;countrylistsize),COUNTIF(countrylistsize,"&lt;="&amp;countrylistsize)+SUM(ISNUMBER(countrylistsize))),ROWS(F$3:F1131)+SUM(ISBLANK(countrylistsize))),NOT(countrylistsize="")*IF(ISNUMBER(countrylistsize),COUNTIF(countrylistsize,"&lt;="&amp;countrylistsize),COUNTIF(countrylistsize,"&lt;="&amp;countrylistsize)+SUM(ISNUMBER(countrylistsize))),0)), ""))</f>
        <v/>
      </c>
      <c r="I1131" s="70"/>
      <c r="J1131" s="67" t="str">
        <f t="array" aca="1" ref="J1131" ca="1">IF($I$1&lt;&gt;"y", "", IFERROR(INDEX(admin1listsize,MATCH(SMALL(NOT(admin1listsize="")*IF(ISNUMBER(admin1listsize),COUNTIF(admin1listsize,"&lt;="&amp;admin1listsize),COUNTIF(admin1listsize,"&lt;="&amp;admin1listsize)+SUM(ISNUMBER(admin1listsize))),ROWS(D$3:D1131)+SUM(ISBLANK(admin1listsize))),NOT(admin1listsize="")*IF(ISNUMBER(admin1listsize),COUNTIF(admin1listsize,"&lt;="&amp;admin1listsize),COUNTIF(admin1listsize,"&lt;="&amp;admin1listsize)+SUM(ISNUMBER(admin1listsize))),0)), ""))</f>
        <v/>
      </c>
      <c r="K1131" s="71"/>
    </row>
    <row r="1132" spans="1:11" s="1" customFormat="1" x14ac:dyDescent="0.25">
      <c r="A1132" s="93" t="str">
        <f>IF($I$1&lt;&gt;"y", "", IF(ISBLANK(DATA!D1133),"",IF(ISBLANK(DATA!K1133),"NO DATA",DATA!K1133)))</f>
        <v/>
      </c>
      <c r="B1132" s="93" t="str">
        <f>IF($I$1&lt;&gt;"y", "",IF(ISBLANK(DATA!D1133),"", IF(ISBLANK(DATA!L1133),"NO DATA",DATA!L1133)))</f>
        <v/>
      </c>
      <c r="C1132" s="93" t="str">
        <f t="shared" si="53"/>
        <v/>
      </c>
      <c r="D1132" s="93" t="str">
        <f>IF($I$1&lt;&gt;"y", "", IF(C1133="", "", IFERROR(LOOKUP(2,1/(COUNTIF($D$2:D1131,mergednames)=0),mergednames), "")))</f>
        <v/>
      </c>
      <c r="E1132" s="93" t="str">
        <f t="shared" si="52"/>
        <v/>
      </c>
      <c r="F1132" s="93" t="str">
        <f>IF($I$1&lt;&gt;"y", "", IF(A1133="", "", IFERROR(LOOKUP(2,1/(COUNTIF($F$2:F1131,get_country)=0),get_country), "")))</f>
        <v/>
      </c>
      <c r="G1132" s="93" t="str">
        <f t="shared" si="51"/>
        <v/>
      </c>
      <c r="H1132" s="67" t="str">
        <f t="array" aca="1" ref="H1132" ca="1">IF($I$1&lt;&gt;"y", "", IFERROR(INDEX(countrylistsize,MATCH(SMALL(NOT(countrylistsize="")*IF(ISNUMBER(countrylistsize),COUNTIF(countrylistsize,"&lt;="&amp;countrylistsize),COUNTIF(countrylistsize,"&lt;="&amp;countrylistsize)+SUM(ISNUMBER(countrylistsize))),ROWS(F$3:F1132)+SUM(ISBLANK(countrylistsize))),NOT(countrylistsize="")*IF(ISNUMBER(countrylistsize),COUNTIF(countrylistsize,"&lt;="&amp;countrylistsize),COUNTIF(countrylistsize,"&lt;="&amp;countrylistsize)+SUM(ISNUMBER(countrylistsize))),0)), ""))</f>
        <v/>
      </c>
      <c r="I1132" s="70"/>
      <c r="J1132" s="67" t="str">
        <f t="array" aca="1" ref="J1132" ca="1">IF($I$1&lt;&gt;"y", "", IFERROR(INDEX(admin1listsize,MATCH(SMALL(NOT(admin1listsize="")*IF(ISNUMBER(admin1listsize),COUNTIF(admin1listsize,"&lt;="&amp;admin1listsize),COUNTIF(admin1listsize,"&lt;="&amp;admin1listsize)+SUM(ISNUMBER(admin1listsize))),ROWS(D$3:D1132)+SUM(ISBLANK(admin1listsize))),NOT(admin1listsize="")*IF(ISNUMBER(admin1listsize),COUNTIF(admin1listsize,"&lt;="&amp;admin1listsize),COUNTIF(admin1listsize,"&lt;="&amp;admin1listsize)+SUM(ISNUMBER(admin1listsize))),0)), ""))</f>
        <v/>
      </c>
      <c r="K1132" s="71"/>
    </row>
    <row r="1133" spans="1:11" s="1" customFormat="1" x14ac:dyDescent="0.25">
      <c r="A1133" s="93" t="str">
        <f>IF($I$1&lt;&gt;"y", "", IF(ISBLANK(DATA!D1134),"",IF(ISBLANK(DATA!K1134),"NO DATA",DATA!K1134)))</f>
        <v/>
      </c>
      <c r="B1133" s="93" t="str">
        <f>IF($I$1&lt;&gt;"y", "",IF(ISBLANK(DATA!D1134),"", IF(ISBLANK(DATA!L1134),"NO DATA",DATA!L1134)))</f>
        <v/>
      </c>
      <c r="C1133" s="93" t="str">
        <f t="shared" si="53"/>
        <v/>
      </c>
      <c r="D1133" s="93" t="str">
        <f>IF($I$1&lt;&gt;"y", "", IF(C1134="", "", IFERROR(LOOKUP(2,1/(COUNTIF($D$2:D1132,mergednames)=0),mergednames), "")))</f>
        <v/>
      </c>
      <c r="E1133" s="93" t="str">
        <f t="shared" si="52"/>
        <v/>
      </c>
      <c r="F1133" s="93" t="str">
        <f>IF($I$1&lt;&gt;"y", "", IF(A1134="", "", IFERROR(LOOKUP(2,1/(COUNTIF($F$2:F1132,get_country)=0),get_country), "")))</f>
        <v/>
      </c>
      <c r="G1133" s="93" t="str">
        <f t="shared" si="51"/>
        <v/>
      </c>
      <c r="H1133" s="67" t="str">
        <f t="array" aca="1" ref="H1133" ca="1">IF($I$1&lt;&gt;"y", "", IFERROR(INDEX(countrylistsize,MATCH(SMALL(NOT(countrylistsize="")*IF(ISNUMBER(countrylistsize),COUNTIF(countrylistsize,"&lt;="&amp;countrylistsize),COUNTIF(countrylistsize,"&lt;="&amp;countrylistsize)+SUM(ISNUMBER(countrylistsize))),ROWS(F$3:F1133)+SUM(ISBLANK(countrylistsize))),NOT(countrylistsize="")*IF(ISNUMBER(countrylistsize),COUNTIF(countrylistsize,"&lt;="&amp;countrylistsize),COUNTIF(countrylistsize,"&lt;="&amp;countrylistsize)+SUM(ISNUMBER(countrylistsize))),0)), ""))</f>
        <v/>
      </c>
      <c r="I1133" s="70"/>
      <c r="J1133" s="67" t="str">
        <f t="array" aca="1" ref="J1133" ca="1">IF($I$1&lt;&gt;"y", "", IFERROR(INDEX(admin1listsize,MATCH(SMALL(NOT(admin1listsize="")*IF(ISNUMBER(admin1listsize),COUNTIF(admin1listsize,"&lt;="&amp;admin1listsize),COUNTIF(admin1listsize,"&lt;="&amp;admin1listsize)+SUM(ISNUMBER(admin1listsize))),ROWS(D$3:D1133)+SUM(ISBLANK(admin1listsize))),NOT(admin1listsize="")*IF(ISNUMBER(admin1listsize),COUNTIF(admin1listsize,"&lt;="&amp;admin1listsize),COUNTIF(admin1listsize,"&lt;="&amp;admin1listsize)+SUM(ISNUMBER(admin1listsize))),0)), ""))</f>
        <v/>
      </c>
      <c r="K1133" s="71"/>
    </row>
    <row r="1134" spans="1:11" s="1" customFormat="1" x14ac:dyDescent="0.25">
      <c r="A1134" s="93" t="str">
        <f>IF($I$1&lt;&gt;"y", "", IF(ISBLANK(DATA!D1135),"",IF(ISBLANK(DATA!K1135),"NO DATA",DATA!K1135)))</f>
        <v/>
      </c>
      <c r="B1134" s="93" t="str">
        <f>IF($I$1&lt;&gt;"y", "",IF(ISBLANK(DATA!D1135),"", IF(ISBLANK(DATA!L1135),"NO DATA",DATA!L1135)))</f>
        <v/>
      </c>
      <c r="C1134" s="93" t="str">
        <f t="shared" si="53"/>
        <v/>
      </c>
      <c r="D1134" s="93" t="str">
        <f>IF($I$1&lt;&gt;"y", "", IF(C1135="", "", IFERROR(LOOKUP(2,1/(COUNTIF($D$2:D1133,mergednames)=0),mergednames), "")))</f>
        <v/>
      </c>
      <c r="E1134" s="93" t="str">
        <f t="shared" si="52"/>
        <v/>
      </c>
      <c r="F1134" s="93" t="str">
        <f>IF($I$1&lt;&gt;"y", "", IF(A1135="", "", IFERROR(LOOKUP(2,1/(COUNTIF($F$2:F1133,get_country)=0),get_country), "")))</f>
        <v/>
      </c>
      <c r="G1134" s="93" t="str">
        <f t="shared" si="51"/>
        <v/>
      </c>
      <c r="H1134" s="67" t="str">
        <f t="array" aca="1" ref="H1134" ca="1">IF($I$1&lt;&gt;"y", "", IFERROR(INDEX(countrylistsize,MATCH(SMALL(NOT(countrylistsize="")*IF(ISNUMBER(countrylistsize),COUNTIF(countrylistsize,"&lt;="&amp;countrylistsize),COUNTIF(countrylistsize,"&lt;="&amp;countrylistsize)+SUM(ISNUMBER(countrylistsize))),ROWS(F$3:F1134)+SUM(ISBLANK(countrylistsize))),NOT(countrylistsize="")*IF(ISNUMBER(countrylistsize),COUNTIF(countrylistsize,"&lt;="&amp;countrylistsize),COUNTIF(countrylistsize,"&lt;="&amp;countrylistsize)+SUM(ISNUMBER(countrylistsize))),0)), ""))</f>
        <v/>
      </c>
      <c r="I1134" s="70"/>
      <c r="J1134" s="67" t="str">
        <f t="array" aca="1" ref="J1134" ca="1">IF($I$1&lt;&gt;"y", "", IFERROR(INDEX(admin1listsize,MATCH(SMALL(NOT(admin1listsize="")*IF(ISNUMBER(admin1listsize),COUNTIF(admin1listsize,"&lt;="&amp;admin1listsize),COUNTIF(admin1listsize,"&lt;="&amp;admin1listsize)+SUM(ISNUMBER(admin1listsize))),ROWS(D$3:D1134)+SUM(ISBLANK(admin1listsize))),NOT(admin1listsize="")*IF(ISNUMBER(admin1listsize),COUNTIF(admin1listsize,"&lt;="&amp;admin1listsize),COUNTIF(admin1listsize,"&lt;="&amp;admin1listsize)+SUM(ISNUMBER(admin1listsize))),0)), ""))</f>
        <v/>
      </c>
      <c r="K1134" s="71"/>
    </row>
    <row r="1135" spans="1:11" s="1" customFormat="1" x14ac:dyDescent="0.25">
      <c r="A1135" s="93" t="str">
        <f>IF($I$1&lt;&gt;"y", "", IF(ISBLANK(DATA!D1136),"",IF(ISBLANK(DATA!K1136),"NO DATA",DATA!K1136)))</f>
        <v/>
      </c>
      <c r="B1135" s="93" t="str">
        <f>IF($I$1&lt;&gt;"y", "",IF(ISBLANK(DATA!D1136),"", IF(ISBLANK(DATA!L1136),"NO DATA",DATA!L1136)))</f>
        <v/>
      </c>
      <c r="C1135" s="93" t="str">
        <f t="shared" si="53"/>
        <v/>
      </c>
      <c r="D1135" s="93" t="str">
        <f>IF($I$1&lt;&gt;"y", "", IF(C1136="", "", IFERROR(LOOKUP(2,1/(COUNTIF($D$2:D1134,mergednames)=0),mergednames), "")))</f>
        <v/>
      </c>
      <c r="E1135" s="93" t="str">
        <f t="shared" si="52"/>
        <v/>
      </c>
      <c r="F1135" s="93" t="str">
        <f>IF($I$1&lt;&gt;"y", "", IF(A1136="", "", IFERROR(LOOKUP(2,1/(COUNTIF($F$2:F1134,get_country)=0),get_country), "")))</f>
        <v/>
      </c>
      <c r="G1135" s="93" t="str">
        <f t="shared" si="51"/>
        <v/>
      </c>
      <c r="H1135" s="67" t="str">
        <f t="array" aca="1" ref="H1135" ca="1">IF($I$1&lt;&gt;"y", "", IFERROR(INDEX(countrylistsize,MATCH(SMALL(NOT(countrylistsize="")*IF(ISNUMBER(countrylistsize),COUNTIF(countrylistsize,"&lt;="&amp;countrylistsize),COUNTIF(countrylistsize,"&lt;="&amp;countrylistsize)+SUM(ISNUMBER(countrylistsize))),ROWS(F$3:F1135)+SUM(ISBLANK(countrylistsize))),NOT(countrylistsize="")*IF(ISNUMBER(countrylistsize),COUNTIF(countrylistsize,"&lt;="&amp;countrylistsize),COUNTIF(countrylistsize,"&lt;="&amp;countrylistsize)+SUM(ISNUMBER(countrylistsize))),0)), ""))</f>
        <v/>
      </c>
      <c r="I1135" s="70"/>
      <c r="J1135" s="67" t="str">
        <f t="array" aca="1" ref="J1135" ca="1">IF($I$1&lt;&gt;"y", "", IFERROR(INDEX(admin1listsize,MATCH(SMALL(NOT(admin1listsize="")*IF(ISNUMBER(admin1listsize),COUNTIF(admin1listsize,"&lt;="&amp;admin1listsize),COUNTIF(admin1listsize,"&lt;="&amp;admin1listsize)+SUM(ISNUMBER(admin1listsize))),ROWS(D$3:D1135)+SUM(ISBLANK(admin1listsize))),NOT(admin1listsize="")*IF(ISNUMBER(admin1listsize),COUNTIF(admin1listsize,"&lt;="&amp;admin1listsize),COUNTIF(admin1listsize,"&lt;="&amp;admin1listsize)+SUM(ISNUMBER(admin1listsize))),0)), ""))</f>
        <v/>
      </c>
      <c r="K1135" s="71"/>
    </row>
    <row r="1136" spans="1:11" s="1" customFormat="1" x14ac:dyDescent="0.25">
      <c r="A1136" s="93" t="str">
        <f>IF($I$1&lt;&gt;"y", "", IF(ISBLANK(DATA!D1137),"",IF(ISBLANK(DATA!K1137),"NO DATA",DATA!K1137)))</f>
        <v/>
      </c>
      <c r="B1136" s="93" t="str">
        <f>IF($I$1&lt;&gt;"y", "",IF(ISBLANK(DATA!D1137),"", IF(ISBLANK(DATA!L1137),"NO DATA",DATA!L1137)))</f>
        <v/>
      </c>
      <c r="C1136" s="93" t="str">
        <f t="shared" si="53"/>
        <v/>
      </c>
      <c r="D1136" s="93" t="str">
        <f>IF($I$1&lt;&gt;"y", "", IF(C1137="", "", IFERROR(LOOKUP(2,1/(COUNTIF($D$2:D1135,mergednames)=0),mergednames), "")))</f>
        <v/>
      </c>
      <c r="E1136" s="93" t="str">
        <f t="shared" si="52"/>
        <v/>
      </c>
      <c r="F1136" s="93" t="str">
        <f>IF($I$1&lt;&gt;"y", "", IF(A1137="", "", IFERROR(LOOKUP(2,1/(COUNTIF($F$2:F1135,get_country)=0),get_country), "")))</f>
        <v/>
      </c>
      <c r="G1136" s="93" t="str">
        <f t="shared" si="51"/>
        <v/>
      </c>
      <c r="H1136" s="67" t="str">
        <f t="array" aca="1" ref="H1136" ca="1">IF($I$1&lt;&gt;"y", "", IFERROR(INDEX(countrylistsize,MATCH(SMALL(NOT(countrylistsize="")*IF(ISNUMBER(countrylistsize),COUNTIF(countrylistsize,"&lt;="&amp;countrylistsize),COUNTIF(countrylistsize,"&lt;="&amp;countrylistsize)+SUM(ISNUMBER(countrylistsize))),ROWS(F$3:F1136)+SUM(ISBLANK(countrylistsize))),NOT(countrylistsize="")*IF(ISNUMBER(countrylistsize),COUNTIF(countrylistsize,"&lt;="&amp;countrylistsize),COUNTIF(countrylistsize,"&lt;="&amp;countrylistsize)+SUM(ISNUMBER(countrylistsize))),0)), ""))</f>
        <v/>
      </c>
      <c r="I1136" s="70"/>
      <c r="J1136" s="67" t="str">
        <f t="array" aca="1" ref="J1136" ca="1">IF($I$1&lt;&gt;"y", "", IFERROR(INDEX(admin1listsize,MATCH(SMALL(NOT(admin1listsize="")*IF(ISNUMBER(admin1listsize),COUNTIF(admin1listsize,"&lt;="&amp;admin1listsize),COUNTIF(admin1listsize,"&lt;="&amp;admin1listsize)+SUM(ISNUMBER(admin1listsize))),ROWS(D$3:D1136)+SUM(ISBLANK(admin1listsize))),NOT(admin1listsize="")*IF(ISNUMBER(admin1listsize),COUNTIF(admin1listsize,"&lt;="&amp;admin1listsize),COUNTIF(admin1listsize,"&lt;="&amp;admin1listsize)+SUM(ISNUMBER(admin1listsize))),0)), ""))</f>
        <v/>
      </c>
      <c r="K1136" s="71"/>
    </row>
    <row r="1137" spans="1:11" s="1" customFormat="1" x14ac:dyDescent="0.25">
      <c r="A1137" s="93" t="str">
        <f>IF($I$1&lt;&gt;"y", "", IF(ISBLANK(DATA!D1138),"",IF(ISBLANK(DATA!K1138),"NO DATA",DATA!K1138)))</f>
        <v/>
      </c>
      <c r="B1137" s="93" t="str">
        <f>IF($I$1&lt;&gt;"y", "",IF(ISBLANK(DATA!D1138),"", IF(ISBLANK(DATA!L1138),"NO DATA",DATA!L1138)))</f>
        <v/>
      </c>
      <c r="C1137" s="93" t="str">
        <f t="shared" si="53"/>
        <v/>
      </c>
      <c r="D1137" s="93" t="str">
        <f>IF($I$1&lt;&gt;"y", "", IF(C1138="", "", IFERROR(LOOKUP(2,1/(COUNTIF($D$2:D1136,mergednames)=0),mergednames), "")))</f>
        <v/>
      </c>
      <c r="E1137" s="93" t="str">
        <f t="shared" si="52"/>
        <v/>
      </c>
      <c r="F1137" s="93" t="str">
        <f>IF($I$1&lt;&gt;"y", "", IF(A1138="", "", IFERROR(LOOKUP(2,1/(COUNTIF($F$2:F1136,get_country)=0),get_country), "")))</f>
        <v/>
      </c>
      <c r="G1137" s="93" t="str">
        <f t="shared" si="51"/>
        <v/>
      </c>
      <c r="H1137" s="67" t="str">
        <f t="array" aca="1" ref="H1137" ca="1">IF($I$1&lt;&gt;"y", "", IFERROR(INDEX(countrylistsize,MATCH(SMALL(NOT(countrylistsize="")*IF(ISNUMBER(countrylistsize),COUNTIF(countrylistsize,"&lt;="&amp;countrylistsize),COUNTIF(countrylistsize,"&lt;="&amp;countrylistsize)+SUM(ISNUMBER(countrylistsize))),ROWS(F$3:F1137)+SUM(ISBLANK(countrylistsize))),NOT(countrylistsize="")*IF(ISNUMBER(countrylistsize),COUNTIF(countrylistsize,"&lt;="&amp;countrylistsize),COUNTIF(countrylistsize,"&lt;="&amp;countrylistsize)+SUM(ISNUMBER(countrylistsize))),0)), ""))</f>
        <v/>
      </c>
      <c r="I1137" s="70"/>
      <c r="J1137" s="67" t="str">
        <f t="array" aca="1" ref="J1137" ca="1">IF($I$1&lt;&gt;"y", "", IFERROR(INDEX(admin1listsize,MATCH(SMALL(NOT(admin1listsize="")*IF(ISNUMBER(admin1listsize),COUNTIF(admin1listsize,"&lt;="&amp;admin1listsize),COUNTIF(admin1listsize,"&lt;="&amp;admin1listsize)+SUM(ISNUMBER(admin1listsize))),ROWS(D$3:D1137)+SUM(ISBLANK(admin1listsize))),NOT(admin1listsize="")*IF(ISNUMBER(admin1listsize),COUNTIF(admin1listsize,"&lt;="&amp;admin1listsize),COUNTIF(admin1listsize,"&lt;="&amp;admin1listsize)+SUM(ISNUMBER(admin1listsize))),0)), ""))</f>
        <v/>
      </c>
      <c r="K1137" s="71"/>
    </row>
    <row r="1138" spans="1:11" s="1" customFormat="1" x14ac:dyDescent="0.25">
      <c r="A1138" s="93" t="str">
        <f>IF($I$1&lt;&gt;"y", "", IF(ISBLANK(DATA!D1139),"",IF(ISBLANK(DATA!K1139),"NO DATA",DATA!K1139)))</f>
        <v/>
      </c>
      <c r="B1138" s="93" t="str">
        <f>IF($I$1&lt;&gt;"y", "",IF(ISBLANK(DATA!D1139),"", IF(ISBLANK(DATA!L1139),"NO DATA",DATA!L1139)))</f>
        <v/>
      </c>
      <c r="C1138" s="93" t="str">
        <f t="shared" si="53"/>
        <v/>
      </c>
      <c r="D1138" s="93" t="str">
        <f>IF($I$1&lt;&gt;"y", "", IF(C1139="", "", IFERROR(LOOKUP(2,1/(COUNTIF($D$2:D1137,mergednames)=0),mergednames), "")))</f>
        <v/>
      </c>
      <c r="E1138" s="93" t="str">
        <f t="shared" si="52"/>
        <v/>
      </c>
      <c r="F1138" s="93" t="str">
        <f>IF($I$1&lt;&gt;"y", "", IF(A1139="", "", IFERROR(LOOKUP(2,1/(COUNTIF($F$2:F1137,get_country)=0),get_country), "")))</f>
        <v/>
      </c>
      <c r="G1138" s="93" t="str">
        <f t="shared" si="51"/>
        <v/>
      </c>
      <c r="H1138" s="67" t="str">
        <f t="array" aca="1" ref="H1138" ca="1">IF($I$1&lt;&gt;"y", "", IFERROR(INDEX(countrylistsize,MATCH(SMALL(NOT(countrylistsize="")*IF(ISNUMBER(countrylistsize),COUNTIF(countrylistsize,"&lt;="&amp;countrylistsize),COUNTIF(countrylistsize,"&lt;="&amp;countrylistsize)+SUM(ISNUMBER(countrylistsize))),ROWS(F$3:F1138)+SUM(ISBLANK(countrylistsize))),NOT(countrylistsize="")*IF(ISNUMBER(countrylistsize),COUNTIF(countrylistsize,"&lt;="&amp;countrylistsize),COUNTIF(countrylistsize,"&lt;="&amp;countrylistsize)+SUM(ISNUMBER(countrylistsize))),0)), ""))</f>
        <v/>
      </c>
      <c r="I1138" s="70"/>
      <c r="J1138" s="67" t="str">
        <f t="array" aca="1" ref="J1138" ca="1">IF($I$1&lt;&gt;"y", "", IFERROR(INDEX(admin1listsize,MATCH(SMALL(NOT(admin1listsize="")*IF(ISNUMBER(admin1listsize),COUNTIF(admin1listsize,"&lt;="&amp;admin1listsize),COUNTIF(admin1listsize,"&lt;="&amp;admin1listsize)+SUM(ISNUMBER(admin1listsize))),ROWS(D$3:D1138)+SUM(ISBLANK(admin1listsize))),NOT(admin1listsize="")*IF(ISNUMBER(admin1listsize),COUNTIF(admin1listsize,"&lt;="&amp;admin1listsize),COUNTIF(admin1listsize,"&lt;="&amp;admin1listsize)+SUM(ISNUMBER(admin1listsize))),0)), ""))</f>
        <v/>
      </c>
      <c r="K1138" s="71"/>
    </row>
    <row r="1139" spans="1:11" s="1" customFormat="1" x14ac:dyDescent="0.25">
      <c r="A1139" s="93" t="str">
        <f>IF($I$1&lt;&gt;"y", "", IF(ISBLANK(DATA!D1140),"",IF(ISBLANK(DATA!K1140),"NO DATA",DATA!K1140)))</f>
        <v/>
      </c>
      <c r="B1139" s="93" t="str">
        <f>IF($I$1&lt;&gt;"y", "",IF(ISBLANK(DATA!D1140),"", IF(ISBLANK(DATA!L1140),"NO DATA",DATA!L1140)))</f>
        <v/>
      </c>
      <c r="C1139" s="93" t="str">
        <f t="shared" si="53"/>
        <v/>
      </c>
      <c r="D1139" s="93" t="str">
        <f>IF($I$1&lt;&gt;"y", "", IF(C1140="", "", IFERROR(LOOKUP(2,1/(COUNTIF($D$2:D1138,mergednames)=0),mergednames), "")))</f>
        <v/>
      </c>
      <c r="E1139" s="93" t="str">
        <f t="shared" si="52"/>
        <v/>
      </c>
      <c r="F1139" s="93" t="str">
        <f>IF($I$1&lt;&gt;"y", "", IF(A1140="", "", IFERROR(LOOKUP(2,1/(COUNTIF($F$2:F1138,get_country)=0),get_country), "")))</f>
        <v/>
      </c>
      <c r="G1139" s="93" t="str">
        <f t="shared" si="51"/>
        <v/>
      </c>
      <c r="H1139" s="67" t="str">
        <f t="array" aca="1" ref="H1139" ca="1">IF($I$1&lt;&gt;"y", "", IFERROR(INDEX(countrylistsize,MATCH(SMALL(NOT(countrylistsize="")*IF(ISNUMBER(countrylistsize),COUNTIF(countrylistsize,"&lt;="&amp;countrylistsize),COUNTIF(countrylistsize,"&lt;="&amp;countrylistsize)+SUM(ISNUMBER(countrylistsize))),ROWS(F$3:F1139)+SUM(ISBLANK(countrylistsize))),NOT(countrylistsize="")*IF(ISNUMBER(countrylistsize),COUNTIF(countrylistsize,"&lt;="&amp;countrylistsize),COUNTIF(countrylistsize,"&lt;="&amp;countrylistsize)+SUM(ISNUMBER(countrylistsize))),0)), ""))</f>
        <v/>
      </c>
      <c r="I1139" s="70"/>
      <c r="J1139" s="67" t="str">
        <f t="array" aca="1" ref="J1139" ca="1">IF($I$1&lt;&gt;"y", "", IFERROR(INDEX(admin1listsize,MATCH(SMALL(NOT(admin1listsize="")*IF(ISNUMBER(admin1listsize),COUNTIF(admin1listsize,"&lt;="&amp;admin1listsize),COUNTIF(admin1listsize,"&lt;="&amp;admin1listsize)+SUM(ISNUMBER(admin1listsize))),ROWS(D$3:D1139)+SUM(ISBLANK(admin1listsize))),NOT(admin1listsize="")*IF(ISNUMBER(admin1listsize),COUNTIF(admin1listsize,"&lt;="&amp;admin1listsize),COUNTIF(admin1listsize,"&lt;="&amp;admin1listsize)+SUM(ISNUMBER(admin1listsize))),0)), ""))</f>
        <v/>
      </c>
      <c r="K1139" s="71"/>
    </row>
    <row r="1140" spans="1:11" s="1" customFormat="1" x14ac:dyDescent="0.25">
      <c r="A1140" s="93" t="str">
        <f>IF($I$1&lt;&gt;"y", "", IF(ISBLANK(DATA!D1141),"",IF(ISBLANK(DATA!K1141),"NO DATA",DATA!K1141)))</f>
        <v/>
      </c>
      <c r="B1140" s="93" t="str">
        <f>IF($I$1&lt;&gt;"y", "",IF(ISBLANK(DATA!D1141),"", IF(ISBLANK(DATA!L1141),"NO DATA",DATA!L1141)))</f>
        <v/>
      </c>
      <c r="C1140" s="93" t="str">
        <f t="shared" si="53"/>
        <v/>
      </c>
      <c r="D1140" s="93" t="str">
        <f>IF($I$1&lt;&gt;"y", "", IF(C1141="", "", IFERROR(LOOKUP(2,1/(COUNTIF($D$2:D1139,mergednames)=0),mergednames), "")))</f>
        <v/>
      </c>
      <c r="E1140" s="93" t="str">
        <f t="shared" si="52"/>
        <v/>
      </c>
      <c r="F1140" s="93" t="str">
        <f>IF($I$1&lt;&gt;"y", "", IF(A1141="", "", IFERROR(LOOKUP(2,1/(COUNTIF($F$2:F1139,get_country)=0),get_country), "")))</f>
        <v/>
      </c>
      <c r="G1140" s="93" t="str">
        <f t="shared" si="51"/>
        <v/>
      </c>
      <c r="H1140" s="67" t="str">
        <f t="array" aca="1" ref="H1140" ca="1">IF($I$1&lt;&gt;"y", "", IFERROR(INDEX(countrylistsize,MATCH(SMALL(NOT(countrylistsize="")*IF(ISNUMBER(countrylistsize),COUNTIF(countrylistsize,"&lt;="&amp;countrylistsize),COUNTIF(countrylistsize,"&lt;="&amp;countrylistsize)+SUM(ISNUMBER(countrylistsize))),ROWS(F$3:F1140)+SUM(ISBLANK(countrylistsize))),NOT(countrylistsize="")*IF(ISNUMBER(countrylistsize),COUNTIF(countrylistsize,"&lt;="&amp;countrylistsize),COUNTIF(countrylistsize,"&lt;="&amp;countrylistsize)+SUM(ISNUMBER(countrylistsize))),0)), ""))</f>
        <v/>
      </c>
      <c r="I1140" s="70"/>
      <c r="J1140" s="67" t="str">
        <f t="array" aca="1" ref="J1140" ca="1">IF($I$1&lt;&gt;"y", "", IFERROR(INDEX(admin1listsize,MATCH(SMALL(NOT(admin1listsize="")*IF(ISNUMBER(admin1listsize),COUNTIF(admin1listsize,"&lt;="&amp;admin1listsize),COUNTIF(admin1listsize,"&lt;="&amp;admin1listsize)+SUM(ISNUMBER(admin1listsize))),ROWS(D$3:D1140)+SUM(ISBLANK(admin1listsize))),NOT(admin1listsize="")*IF(ISNUMBER(admin1listsize),COUNTIF(admin1listsize,"&lt;="&amp;admin1listsize),COUNTIF(admin1listsize,"&lt;="&amp;admin1listsize)+SUM(ISNUMBER(admin1listsize))),0)), ""))</f>
        <v/>
      </c>
      <c r="K1140" s="71"/>
    </row>
    <row r="1141" spans="1:11" s="1" customFormat="1" x14ac:dyDescent="0.25">
      <c r="A1141" s="93" t="str">
        <f>IF($I$1&lt;&gt;"y", "", IF(ISBLANK(DATA!D1142),"",IF(ISBLANK(DATA!K1142),"NO DATA",DATA!K1142)))</f>
        <v/>
      </c>
      <c r="B1141" s="93" t="str">
        <f>IF($I$1&lt;&gt;"y", "",IF(ISBLANK(DATA!D1142),"", IF(ISBLANK(DATA!L1142),"NO DATA",DATA!L1142)))</f>
        <v/>
      </c>
      <c r="C1141" s="93" t="str">
        <f t="shared" si="53"/>
        <v/>
      </c>
      <c r="D1141" s="93" t="str">
        <f>IF($I$1&lt;&gt;"y", "", IF(C1142="", "", IFERROR(LOOKUP(2,1/(COUNTIF($D$2:D1140,mergednames)=0),mergednames), "")))</f>
        <v/>
      </c>
      <c r="E1141" s="93" t="str">
        <f t="shared" si="52"/>
        <v/>
      </c>
      <c r="F1141" s="93" t="str">
        <f>IF($I$1&lt;&gt;"y", "", IF(A1142="", "", IFERROR(LOOKUP(2,1/(COUNTIF($F$2:F1140,get_country)=0),get_country), "")))</f>
        <v/>
      </c>
      <c r="G1141" s="93" t="str">
        <f t="shared" si="51"/>
        <v/>
      </c>
      <c r="H1141" s="67" t="str">
        <f t="array" aca="1" ref="H1141" ca="1">IF($I$1&lt;&gt;"y", "", IFERROR(INDEX(countrylistsize,MATCH(SMALL(NOT(countrylistsize="")*IF(ISNUMBER(countrylistsize),COUNTIF(countrylistsize,"&lt;="&amp;countrylistsize),COUNTIF(countrylistsize,"&lt;="&amp;countrylistsize)+SUM(ISNUMBER(countrylistsize))),ROWS(F$3:F1141)+SUM(ISBLANK(countrylistsize))),NOT(countrylistsize="")*IF(ISNUMBER(countrylistsize),COUNTIF(countrylistsize,"&lt;="&amp;countrylistsize),COUNTIF(countrylistsize,"&lt;="&amp;countrylistsize)+SUM(ISNUMBER(countrylistsize))),0)), ""))</f>
        <v/>
      </c>
      <c r="I1141" s="70"/>
      <c r="J1141" s="67" t="str">
        <f t="array" aca="1" ref="J1141" ca="1">IF($I$1&lt;&gt;"y", "", IFERROR(INDEX(admin1listsize,MATCH(SMALL(NOT(admin1listsize="")*IF(ISNUMBER(admin1listsize),COUNTIF(admin1listsize,"&lt;="&amp;admin1listsize),COUNTIF(admin1listsize,"&lt;="&amp;admin1listsize)+SUM(ISNUMBER(admin1listsize))),ROWS(D$3:D1141)+SUM(ISBLANK(admin1listsize))),NOT(admin1listsize="")*IF(ISNUMBER(admin1listsize),COUNTIF(admin1listsize,"&lt;="&amp;admin1listsize),COUNTIF(admin1listsize,"&lt;="&amp;admin1listsize)+SUM(ISNUMBER(admin1listsize))),0)), ""))</f>
        <v/>
      </c>
      <c r="K1141" s="71"/>
    </row>
    <row r="1142" spans="1:11" s="1" customFormat="1" x14ac:dyDescent="0.25">
      <c r="A1142" s="93" t="str">
        <f>IF($I$1&lt;&gt;"y", "", IF(ISBLANK(DATA!D1143),"",IF(ISBLANK(DATA!K1143),"NO DATA",DATA!K1143)))</f>
        <v/>
      </c>
      <c r="B1142" s="93" t="str">
        <f>IF($I$1&lt;&gt;"y", "",IF(ISBLANK(DATA!D1143),"", IF(ISBLANK(DATA!L1143),"NO DATA",DATA!L1143)))</f>
        <v/>
      </c>
      <c r="C1142" s="93" t="str">
        <f t="shared" si="53"/>
        <v/>
      </c>
      <c r="D1142" s="93" t="str">
        <f>IF($I$1&lt;&gt;"y", "", IF(C1143="", "", IFERROR(LOOKUP(2,1/(COUNTIF($D$2:D1141,mergednames)=0),mergednames), "")))</f>
        <v/>
      </c>
      <c r="E1142" s="93" t="str">
        <f t="shared" si="52"/>
        <v/>
      </c>
      <c r="F1142" s="93" t="str">
        <f>IF($I$1&lt;&gt;"y", "", IF(A1143="", "", IFERROR(LOOKUP(2,1/(COUNTIF($F$2:F1141,get_country)=0),get_country), "")))</f>
        <v/>
      </c>
      <c r="G1142" s="93" t="str">
        <f t="shared" si="51"/>
        <v/>
      </c>
      <c r="H1142" s="67" t="str">
        <f t="array" aca="1" ref="H1142" ca="1">IF($I$1&lt;&gt;"y", "", IFERROR(INDEX(countrylistsize,MATCH(SMALL(NOT(countrylistsize="")*IF(ISNUMBER(countrylistsize),COUNTIF(countrylistsize,"&lt;="&amp;countrylistsize),COUNTIF(countrylistsize,"&lt;="&amp;countrylistsize)+SUM(ISNUMBER(countrylistsize))),ROWS(F$3:F1142)+SUM(ISBLANK(countrylistsize))),NOT(countrylistsize="")*IF(ISNUMBER(countrylistsize),COUNTIF(countrylistsize,"&lt;="&amp;countrylistsize),COUNTIF(countrylistsize,"&lt;="&amp;countrylistsize)+SUM(ISNUMBER(countrylistsize))),0)), ""))</f>
        <v/>
      </c>
      <c r="I1142" s="70"/>
      <c r="J1142" s="67" t="str">
        <f t="array" aca="1" ref="J1142" ca="1">IF($I$1&lt;&gt;"y", "", IFERROR(INDEX(admin1listsize,MATCH(SMALL(NOT(admin1listsize="")*IF(ISNUMBER(admin1listsize),COUNTIF(admin1listsize,"&lt;="&amp;admin1listsize),COUNTIF(admin1listsize,"&lt;="&amp;admin1listsize)+SUM(ISNUMBER(admin1listsize))),ROWS(D$3:D1142)+SUM(ISBLANK(admin1listsize))),NOT(admin1listsize="")*IF(ISNUMBER(admin1listsize),COUNTIF(admin1listsize,"&lt;="&amp;admin1listsize),COUNTIF(admin1listsize,"&lt;="&amp;admin1listsize)+SUM(ISNUMBER(admin1listsize))),0)), ""))</f>
        <v/>
      </c>
      <c r="K1142" s="71"/>
    </row>
    <row r="1143" spans="1:11" s="1" customFormat="1" x14ac:dyDescent="0.25">
      <c r="A1143" s="93" t="str">
        <f>IF($I$1&lt;&gt;"y", "", IF(ISBLANK(DATA!D1144),"",IF(ISBLANK(DATA!K1144),"NO DATA",DATA!K1144)))</f>
        <v/>
      </c>
      <c r="B1143" s="93" t="str">
        <f>IF($I$1&lt;&gt;"y", "",IF(ISBLANK(DATA!D1144),"", IF(ISBLANK(DATA!L1144),"NO DATA",DATA!L1144)))</f>
        <v/>
      </c>
      <c r="C1143" s="93" t="str">
        <f t="shared" si="53"/>
        <v/>
      </c>
      <c r="D1143" s="93" t="str">
        <f>IF($I$1&lt;&gt;"y", "", IF(C1144="", "", IFERROR(LOOKUP(2,1/(COUNTIF($D$2:D1142,mergednames)=0),mergednames), "")))</f>
        <v/>
      </c>
      <c r="E1143" s="93" t="str">
        <f t="shared" si="52"/>
        <v/>
      </c>
      <c r="F1143" s="93" t="str">
        <f>IF($I$1&lt;&gt;"y", "", IF(A1144="", "", IFERROR(LOOKUP(2,1/(COUNTIF($F$2:F1142,get_country)=0),get_country), "")))</f>
        <v/>
      </c>
      <c r="G1143" s="93" t="str">
        <f t="shared" si="51"/>
        <v/>
      </c>
      <c r="H1143" s="67" t="str">
        <f t="array" aca="1" ref="H1143" ca="1">IF($I$1&lt;&gt;"y", "", IFERROR(INDEX(countrylistsize,MATCH(SMALL(NOT(countrylistsize="")*IF(ISNUMBER(countrylistsize),COUNTIF(countrylistsize,"&lt;="&amp;countrylistsize),COUNTIF(countrylistsize,"&lt;="&amp;countrylistsize)+SUM(ISNUMBER(countrylistsize))),ROWS(F$3:F1143)+SUM(ISBLANK(countrylistsize))),NOT(countrylistsize="")*IF(ISNUMBER(countrylistsize),COUNTIF(countrylistsize,"&lt;="&amp;countrylistsize),COUNTIF(countrylistsize,"&lt;="&amp;countrylistsize)+SUM(ISNUMBER(countrylistsize))),0)), ""))</f>
        <v/>
      </c>
      <c r="I1143" s="70"/>
      <c r="J1143" s="67" t="str">
        <f t="array" aca="1" ref="J1143" ca="1">IF($I$1&lt;&gt;"y", "", IFERROR(INDEX(admin1listsize,MATCH(SMALL(NOT(admin1listsize="")*IF(ISNUMBER(admin1listsize),COUNTIF(admin1listsize,"&lt;="&amp;admin1listsize),COUNTIF(admin1listsize,"&lt;="&amp;admin1listsize)+SUM(ISNUMBER(admin1listsize))),ROWS(D$3:D1143)+SUM(ISBLANK(admin1listsize))),NOT(admin1listsize="")*IF(ISNUMBER(admin1listsize),COUNTIF(admin1listsize,"&lt;="&amp;admin1listsize),COUNTIF(admin1listsize,"&lt;="&amp;admin1listsize)+SUM(ISNUMBER(admin1listsize))),0)), ""))</f>
        <v/>
      </c>
      <c r="K1143" s="71"/>
    </row>
    <row r="1144" spans="1:11" s="1" customFormat="1" x14ac:dyDescent="0.25">
      <c r="A1144" s="93" t="str">
        <f>IF($I$1&lt;&gt;"y", "", IF(ISBLANK(DATA!D1145),"",IF(ISBLANK(DATA!K1145),"NO DATA",DATA!K1145)))</f>
        <v/>
      </c>
      <c r="B1144" s="93" t="str">
        <f>IF($I$1&lt;&gt;"y", "",IF(ISBLANK(DATA!D1145),"", IF(ISBLANK(DATA!L1145),"NO DATA",DATA!L1145)))</f>
        <v/>
      </c>
      <c r="C1144" s="93" t="str">
        <f t="shared" si="53"/>
        <v/>
      </c>
      <c r="D1144" s="93" t="str">
        <f>IF($I$1&lt;&gt;"y", "", IF(C1145="", "", IFERROR(LOOKUP(2,1/(COUNTIF($D$2:D1143,mergednames)=0),mergednames), "")))</f>
        <v/>
      </c>
      <c r="E1144" s="93" t="str">
        <f t="shared" si="52"/>
        <v/>
      </c>
      <c r="F1144" s="93" t="str">
        <f>IF($I$1&lt;&gt;"y", "", IF(A1145="", "", IFERROR(LOOKUP(2,1/(COUNTIF($F$2:F1143,get_country)=0),get_country), "")))</f>
        <v/>
      </c>
      <c r="G1144" s="93" t="str">
        <f t="shared" si="51"/>
        <v/>
      </c>
      <c r="H1144" s="67" t="str">
        <f t="array" aca="1" ref="H1144" ca="1">IF($I$1&lt;&gt;"y", "", IFERROR(INDEX(countrylistsize,MATCH(SMALL(NOT(countrylistsize="")*IF(ISNUMBER(countrylistsize),COUNTIF(countrylistsize,"&lt;="&amp;countrylistsize),COUNTIF(countrylistsize,"&lt;="&amp;countrylistsize)+SUM(ISNUMBER(countrylistsize))),ROWS(F$3:F1144)+SUM(ISBLANK(countrylistsize))),NOT(countrylistsize="")*IF(ISNUMBER(countrylistsize),COUNTIF(countrylistsize,"&lt;="&amp;countrylistsize),COUNTIF(countrylistsize,"&lt;="&amp;countrylistsize)+SUM(ISNUMBER(countrylistsize))),0)), ""))</f>
        <v/>
      </c>
      <c r="I1144" s="70"/>
      <c r="J1144" s="67" t="str">
        <f t="array" aca="1" ref="J1144" ca="1">IF($I$1&lt;&gt;"y", "", IFERROR(INDEX(admin1listsize,MATCH(SMALL(NOT(admin1listsize="")*IF(ISNUMBER(admin1listsize),COUNTIF(admin1listsize,"&lt;="&amp;admin1listsize),COUNTIF(admin1listsize,"&lt;="&amp;admin1listsize)+SUM(ISNUMBER(admin1listsize))),ROWS(D$3:D1144)+SUM(ISBLANK(admin1listsize))),NOT(admin1listsize="")*IF(ISNUMBER(admin1listsize),COUNTIF(admin1listsize,"&lt;="&amp;admin1listsize),COUNTIF(admin1listsize,"&lt;="&amp;admin1listsize)+SUM(ISNUMBER(admin1listsize))),0)), ""))</f>
        <v/>
      </c>
      <c r="K1144" s="71"/>
    </row>
    <row r="1145" spans="1:11" s="1" customFormat="1" x14ac:dyDescent="0.25">
      <c r="A1145" s="93" t="str">
        <f>IF($I$1&lt;&gt;"y", "", IF(ISBLANK(DATA!D1146),"",IF(ISBLANK(DATA!K1146),"NO DATA",DATA!K1146)))</f>
        <v/>
      </c>
      <c r="B1145" s="93" t="str">
        <f>IF($I$1&lt;&gt;"y", "",IF(ISBLANK(DATA!D1146),"", IF(ISBLANK(DATA!L1146),"NO DATA",DATA!L1146)))</f>
        <v/>
      </c>
      <c r="C1145" s="93" t="str">
        <f t="shared" si="53"/>
        <v/>
      </c>
      <c r="D1145" s="93" t="str">
        <f>IF($I$1&lt;&gt;"y", "", IF(C1146="", "", IFERROR(LOOKUP(2,1/(COUNTIF($D$2:D1144,mergednames)=0),mergednames), "")))</f>
        <v/>
      </c>
      <c r="E1145" s="93" t="str">
        <f t="shared" si="52"/>
        <v/>
      </c>
      <c r="F1145" s="93" t="str">
        <f>IF($I$1&lt;&gt;"y", "", IF(A1146="", "", IFERROR(LOOKUP(2,1/(COUNTIF($F$2:F1144,get_country)=0),get_country), "")))</f>
        <v/>
      </c>
      <c r="G1145" s="93" t="str">
        <f t="shared" si="51"/>
        <v/>
      </c>
      <c r="H1145" s="67" t="str">
        <f t="array" aca="1" ref="H1145" ca="1">IF($I$1&lt;&gt;"y", "", IFERROR(INDEX(countrylistsize,MATCH(SMALL(NOT(countrylistsize="")*IF(ISNUMBER(countrylistsize),COUNTIF(countrylistsize,"&lt;="&amp;countrylistsize),COUNTIF(countrylistsize,"&lt;="&amp;countrylistsize)+SUM(ISNUMBER(countrylistsize))),ROWS(F$3:F1145)+SUM(ISBLANK(countrylistsize))),NOT(countrylistsize="")*IF(ISNUMBER(countrylistsize),COUNTIF(countrylistsize,"&lt;="&amp;countrylistsize),COUNTIF(countrylistsize,"&lt;="&amp;countrylistsize)+SUM(ISNUMBER(countrylistsize))),0)), ""))</f>
        <v/>
      </c>
      <c r="I1145" s="70"/>
      <c r="J1145" s="67" t="str">
        <f t="array" aca="1" ref="J1145" ca="1">IF($I$1&lt;&gt;"y", "", IFERROR(INDEX(admin1listsize,MATCH(SMALL(NOT(admin1listsize="")*IF(ISNUMBER(admin1listsize),COUNTIF(admin1listsize,"&lt;="&amp;admin1listsize),COUNTIF(admin1listsize,"&lt;="&amp;admin1listsize)+SUM(ISNUMBER(admin1listsize))),ROWS(D$3:D1145)+SUM(ISBLANK(admin1listsize))),NOT(admin1listsize="")*IF(ISNUMBER(admin1listsize),COUNTIF(admin1listsize,"&lt;="&amp;admin1listsize),COUNTIF(admin1listsize,"&lt;="&amp;admin1listsize)+SUM(ISNUMBER(admin1listsize))),0)), ""))</f>
        <v/>
      </c>
      <c r="K1145" s="71"/>
    </row>
    <row r="1146" spans="1:11" s="1" customFormat="1" x14ac:dyDescent="0.25">
      <c r="A1146" s="93" t="str">
        <f>IF($I$1&lt;&gt;"y", "", IF(ISBLANK(DATA!D1147),"",IF(ISBLANK(DATA!K1147),"NO DATA",DATA!K1147)))</f>
        <v/>
      </c>
      <c r="B1146" s="93" t="str">
        <f>IF($I$1&lt;&gt;"y", "",IF(ISBLANK(DATA!D1147),"", IF(ISBLANK(DATA!L1147),"NO DATA",DATA!L1147)))</f>
        <v/>
      </c>
      <c r="C1146" s="93" t="str">
        <f t="shared" si="53"/>
        <v/>
      </c>
      <c r="D1146" s="93" t="str">
        <f>IF($I$1&lt;&gt;"y", "", IF(C1147="", "", IFERROR(LOOKUP(2,1/(COUNTIF($D$2:D1145,mergednames)=0),mergednames), "")))</f>
        <v/>
      </c>
      <c r="E1146" s="93" t="str">
        <f t="shared" si="52"/>
        <v/>
      </c>
      <c r="F1146" s="93" t="str">
        <f>IF($I$1&lt;&gt;"y", "", IF(A1147="", "", IFERROR(LOOKUP(2,1/(COUNTIF($F$2:F1145,get_country)=0),get_country), "")))</f>
        <v/>
      </c>
      <c r="G1146" s="93" t="str">
        <f t="shared" si="51"/>
        <v/>
      </c>
      <c r="H1146" s="67" t="str">
        <f t="array" aca="1" ref="H1146" ca="1">IF($I$1&lt;&gt;"y", "", IFERROR(INDEX(countrylistsize,MATCH(SMALL(NOT(countrylistsize="")*IF(ISNUMBER(countrylistsize),COUNTIF(countrylistsize,"&lt;="&amp;countrylistsize),COUNTIF(countrylistsize,"&lt;="&amp;countrylistsize)+SUM(ISNUMBER(countrylistsize))),ROWS(F$3:F1146)+SUM(ISBLANK(countrylistsize))),NOT(countrylistsize="")*IF(ISNUMBER(countrylistsize),COUNTIF(countrylistsize,"&lt;="&amp;countrylistsize),COUNTIF(countrylistsize,"&lt;="&amp;countrylistsize)+SUM(ISNUMBER(countrylistsize))),0)), ""))</f>
        <v/>
      </c>
      <c r="I1146" s="70"/>
      <c r="J1146" s="67" t="str">
        <f t="array" aca="1" ref="J1146" ca="1">IF($I$1&lt;&gt;"y", "", IFERROR(INDEX(admin1listsize,MATCH(SMALL(NOT(admin1listsize="")*IF(ISNUMBER(admin1listsize),COUNTIF(admin1listsize,"&lt;="&amp;admin1listsize),COUNTIF(admin1listsize,"&lt;="&amp;admin1listsize)+SUM(ISNUMBER(admin1listsize))),ROWS(D$3:D1146)+SUM(ISBLANK(admin1listsize))),NOT(admin1listsize="")*IF(ISNUMBER(admin1listsize),COUNTIF(admin1listsize,"&lt;="&amp;admin1listsize),COUNTIF(admin1listsize,"&lt;="&amp;admin1listsize)+SUM(ISNUMBER(admin1listsize))),0)), ""))</f>
        <v/>
      </c>
      <c r="K1146" s="71"/>
    </row>
    <row r="1147" spans="1:11" s="1" customFormat="1" x14ac:dyDescent="0.25">
      <c r="A1147" s="93" t="str">
        <f>IF($I$1&lt;&gt;"y", "", IF(ISBLANK(DATA!D1148),"",IF(ISBLANK(DATA!K1148),"NO DATA",DATA!K1148)))</f>
        <v/>
      </c>
      <c r="B1147" s="93" t="str">
        <f>IF($I$1&lt;&gt;"y", "",IF(ISBLANK(DATA!D1148),"", IF(ISBLANK(DATA!L1148),"NO DATA",DATA!L1148)))</f>
        <v/>
      </c>
      <c r="C1147" s="93" t="str">
        <f t="shared" si="53"/>
        <v/>
      </c>
      <c r="D1147" s="93" t="str">
        <f>IF($I$1&lt;&gt;"y", "", IF(C1148="", "", IFERROR(LOOKUP(2,1/(COUNTIF($D$2:D1146,mergednames)=0),mergednames), "")))</f>
        <v/>
      </c>
      <c r="E1147" s="93" t="str">
        <f t="shared" si="52"/>
        <v/>
      </c>
      <c r="F1147" s="93" t="str">
        <f>IF($I$1&lt;&gt;"y", "", IF(A1148="", "", IFERROR(LOOKUP(2,1/(COUNTIF($F$2:F1146,get_country)=0),get_country), "")))</f>
        <v/>
      </c>
      <c r="G1147" s="93" t="str">
        <f t="shared" si="51"/>
        <v/>
      </c>
      <c r="H1147" s="67" t="str">
        <f t="array" aca="1" ref="H1147" ca="1">IF($I$1&lt;&gt;"y", "", IFERROR(INDEX(countrylistsize,MATCH(SMALL(NOT(countrylistsize="")*IF(ISNUMBER(countrylistsize),COUNTIF(countrylistsize,"&lt;="&amp;countrylistsize),COUNTIF(countrylistsize,"&lt;="&amp;countrylistsize)+SUM(ISNUMBER(countrylistsize))),ROWS(F$3:F1147)+SUM(ISBLANK(countrylistsize))),NOT(countrylistsize="")*IF(ISNUMBER(countrylistsize),COUNTIF(countrylistsize,"&lt;="&amp;countrylistsize),COUNTIF(countrylistsize,"&lt;="&amp;countrylistsize)+SUM(ISNUMBER(countrylistsize))),0)), ""))</f>
        <v/>
      </c>
      <c r="I1147" s="70"/>
      <c r="J1147" s="67" t="str">
        <f t="array" aca="1" ref="J1147" ca="1">IF($I$1&lt;&gt;"y", "", IFERROR(INDEX(admin1listsize,MATCH(SMALL(NOT(admin1listsize="")*IF(ISNUMBER(admin1listsize),COUNTIF(admin1listsize,"&lt;="&amp;admin1listsize),COUNTIF(admin1listsize,"&lt;="&amp;admin1listsize)+SUM(ISNUMBER(admin1listsize))),ROWS(D$3:D1147)+SUM(ISBLANK(admin1listsize))),NOT(admin1listsize="")*IF(ISNUMBER(admin1listsize),COUNTIF(admin1listsize,"&lt;="&amp;admin1listsize),COUNTIF(admin1listsize,"&lt;="&amp;admin1listsize)+SUM(ISNUMBER(admin1listsize))),0)), ""))</f>
        <v/>
      </c>
      <c r="K1147" s="71"/>
    </row>
    <row r="1148" spans="1:11" s="1" customFormat="1" x14ac:dyDescent="0.25">
      <c r="A1148" s="93" t="str">
        <f>IF($I$1&lt;&gt;"y", "", IF(ISBLANK(DATA!D1149),"",IF(ISBLANK(DATA!K1149),"NO DATA",DATA!K1149)))</f>
        <v/>
      </c>
      <c r="B1148" s="93" t="str">
        <f>IF($I$1&lt;&gt;"y", "",IF(ISBLANK(DATA!D1149),"", IF(ISBLANK(DATA!L1149),"NO DATA",DATA!L1149)))</f>
        <v/>
      </c>
      <c r="C1148" s="93" t="str">
        <f t="shared" si="53"/>
        <v/>
      </c>
      <c r="D1148" s="93" t="str">
        <f>IF($I$1&lt;&gt;"y", "", IF(C1149="", "", IFERROR(LOOKUP(2,1/(COUNTIF($D$2:D1147,mergednames)=0),mergednames), "")))</f>
        <v/>
      </c>
      <c r="E1148" s="93" t="str">
        <f t="shared" si="52"/>
        <v/>
      </c>
      <c r="F1148" s="93" t="str">
        <f>IF($I$1&lt;&gt;"y", "", IF(A1149="", "", IFERROR(LOOKUP(2,1/(COUNTIF($F$2:F1147,get_country)=0),get_country), "")))</f>
        <v/>
      </c>
      <c r="G1148" s="93" t="str">
        <f t="shared" si="51"/>
        <v/>
      </c>
      <c r="H1148" s="67" t="str">
        <f t="array" aca="1" ref="H1148" ca="1">IF($I$1&lt;&gt;"y", "", IFERROR(INDEX(countrylistsize,MATCH(SMALL(NOT(countrylistsize="")*IF(ISNUMBER(countrylistsize),COUNTIF(countrylistsize,"&lt;="&amp;countrylistsize),COUNTIF(countrylistsize,"&lt;="&amp;countrylistsize)+SUM(ISNUMBER(countrylistsize))),ROWS(F$3:F1148)+SUM(ISBLANK(countrylistsize))),NOT(countrylistsize="")*IF(ISNUMBER(countrylistsize),COUNTIF(countrylistsize,"&lt;="&amp;countrylistsize),COUNTIF(countrylistsize,"&lt;="&amp;countrylistsize)+SUM(ISNUMBER(countrylistsize))),0)), ""))</f>
        <v/>
      </c>
      <c r="I1148" s="70"/>
      <c r="J1148" s="67" t="str">
        <f t="array" aca="1" ref="J1148" ca="1">IF($I$1&lt;&gt;"y", "", IFERROR(INDEX(admin1listsize,MATCH(SMALL(NOT(admin1listsize="")*IF(ISNUMBER(admin1listsize),COUNTIF(admin1listsize,"&lt;="&amp;admin1listsize),COUNTIF(admin1listsize,"&lt;="&amp;admin1listsize)+SUM(ISNUMBER(admin1listsize))),ROWS(D$3:D1148)+SUM(ISBLANK(admin1listsize))),NOT(admin1listsize="")*IF(ISNUMBER(admin1listsize),COUNTIF(admin1listsize,"&lt;="&amp;admin1listsize),COUNTIF(admin1listsize,"&lt;="&amp;admin1listsize)+SUM(ISNUMBER(admin1listsize))),0)), ""))</f>
        <v/>
      </c>
      <c r="K1148" s="71"/>
    </row>
    <row r="1149" spans="1:11" s="1" customFormat="1" x14ac:dyDescent="0.25">
      <c r="A1149" s="93" t="str">
        <f>IF($I$1&lt;&gt;"y", "", IF(ISBLANK(DATA!D1150),"",IF(ISBLANK(DATA!K1150),"NO DATA",DATA!K1150)))</f>
        <v/>
      </c>
      <c r="B1149" s="93" t="str">
        <f>IF($I$1&lt;&gt;"y", "",IF(ISBLANK(DATA!D1150),"", IF(ISBLANK(DATA!L1150),"NO DATA",DATA!L1150)))</f>
        <v/>
      </c>
      <c r="C1149" s="93" t="str">
        <f t="shared" si="53"/>
        <v/>
      </c>
      <c r="D1149" s="93" t="str">
        <f>IF($I$1&lt;&gt;"y", "", IF(C1150="", "", IFERROR(LOOKUP(2,1/(COUNTIF($D$2:D1148,mergednames)=0),mergednames), "")))</f>
        <v/>
      </c>
      <c r="E1149" s="93" t="str">
        <f t="shared" si="52"/>
        <v/>
      </c>
      <c r="F1149" s="93" t="str">
        <f>IF($I$1&lt;&gt;"y", "", IF(A1150="", "", IFERROR(LOOKUP(2,1/(COUNTIF($F$2:F1148,get_country)=0),get_country), "")))</f>
        <v/>
      </c>
      <c r="G1149" s="93" t="str">
        <f t="shared" si="51"/>
        <v/>
      </c>
      <c r="H1149" s="67" t="str">
        <f t="array" aca="1" ref="H1149" ca="1">IF($I$1&lt;&gt;"y", "", IFERROR(INDEX(countrylistsize,MATCH(SMALL(NOT(countrylistsize="")*IF(ISNUMBER(countrylistsize),COUNTIF(countrylistsize,"&lt;="&amp;countrylistsize),COUNTIF(countrylistsize,"&lt;="&amp;countrylistsize)+SUM(ISNUMBER(countrylistsize))),ROWS(F$3:F1149)+SUM(ISBLANK(countrylistsize))),NOT(countrylistsize="")*IF(ISNUMBER(countrylistsize),COUNTIF(countrylistsize,"&lt;="&amp;countrylistsize),COUNTIF(countrylistsize,"&lt;="&amp;countrylistsize)+SUM(ISNUMBER(countrylistsize))),0)), ""))</f>
        <v/>
      </c>
      <c r="I1149" s="70"/>
      <c r="J1149" s="67" t="str">
        <f t="array" aca="1" ref="J1149" ca="1">IF($I$1&lt;&gt;"y", "", IFERROR(INDEX(admin1listsize,MATCH(SMALL(NOT(admin1listsize="")*IF(ISNUMBER(admin1listsize),COUNTIF(admin1listsize,"&lt;="&amp;admin1listsize),COUNTIF(admin1listsize,"&lt;="&amp;admin1listsize)+SUM(ISNUMBER(admin1listsize))),ROWS(D$3:D1149)+SUM(ISBLANK(admin1listsize))),NOT(admin1listsize="")*IF(ISNUMBER(admin1listsize),COUNTIF(admin1listsize,"&lt;="&amp;admin1listsize),COUNTIF(admin1listsize,"&lt;="&amp;admin1listsize)+SUM(ISNUMBER(admin1listsize))),0)), ""))</f>
        <v/>
      </c>
      <c r="K1149" s="71"/>
    </row>
    <row r="1150" spans="1:11" s="1" customFormat="1" x14ac:dyDescent="0.25">
      <c r="A1150" s="93" t="str">
        <f>IF($I$1&lt;&gt;"y", "", IF(ISBLANK(DATA!D1151),"",IF(ISBLANK(DATA!K1151),"NO DATA",DATA!K1151)))</f>
        <v/>
      </c>
      <c r="B1150" s="93" t="str">
        <f>IF($I$1&lt;&gt;"y", "",IF(ISBLANK(DATA!D1151),"", IF(ISBLANK(DATA!L1151),"NO DATA",DATA!L1151)))</f>
        <v/>
      </c>
      <c r="C1150" s="93" t="str">
        <f t="shared" si="53"/>
        <v/>
      </c>
      <c r="D1150" s="93" t="str">
        <f>IF($I$1&lt;&gt;"y", "", IF(C1151="", "", IFERROR(LOOKUP(2,1/(COUNTIF($D$2:D1149,mergednames)=0),mergednames), "")))</f>
        <v/>
      </c>
      <c r="E1150" s="93" t="str">
        <f t="shared" si="52"/>
        <v/>
      </c>
      <c r="F1150" s="93" t="str">
        <f>IF($I$1&lt;&gt;"y", "", IF(A1151="", "", IFERROR(LOOKUP(2,1/(COUNTIF($F$2:F1149,get_country)=0),get_country), "")))</f>
        <v/>
      </c>
      <c r="G1150" s="93" t="str">
        <f t="shared" si="51"/>
        <v/>
      </c>
      <c r="H1150" s="67" t="str">
        <f t="array" aca="1" ref="H1150" ca="1">IF($I$1&lt;&gt;"y", "", IFERROR(INDEX(countrylistsize,MATCH(SMALL(NOT(countrylistsize="")*IF(ISNUMBER(countrylistsize),COUNTIF(countrylistsize,"&lt;="&amp;countrylistsize),COUNTIF(countrylistsize,"&lt;="&amp;countrylistsize)+SUM(ISNUMBER(countrylistsize))),ROWS(F$3:F1150)+SUM(ISBLANK(countrylistsize))),NOT(countrylistsize="")*IF(ISNUMBER(countrylistsize),COUNTIF(countrylistsize,"&lt;="&amp;countrylistsize),COUNTIF(countrylistsize,"&lt;="&amp;countrylistsize)+SUM(ISNUMBER(countrylistsize))),0)), ""))</f>
        <v/>
      </c>
      <c r="I1150" s="70"/>
      <c r="J1150" s="67" t="str">
        <f t="array" aca="1" ref="J1150" ca="1">IF($I$1&lt;&gt;"y", "", IFERROR(INDEX(admin1listsize,MATCH(SMALL(NOT(admin1listsize="")*IF(ISNUMBER(admin1listsize),COUNTIF(admin1listsize,"&lt;="&amp;admin1listsize),COUNTIF(admin1listsize,"&lt;="&amp;admin1listsize)+SUM(ISNUMBER(admin1listsize))),ROWS(D$3:D1150)+SUM(ISBLANK(admin1listsize))),NOT(admin1listsize="")*IF(ISNUMBER(admin1listsize),COUNTIF(admin1listsize,"&lt;="&amp;admin1listsize),COUNTIF(admin1listsize,"&lt;="&amp;admin1listsize)+SUM(ISNUMBER(admin1listsize))),0)), ""))</f>
        <v/>
      </c>
      <c r="K1150" s="71"/>
    </row>
    <row r="1151" spans="1:11" s="1" customFormat="1" x14ac:dyDescent="0.25">
      <c r="A1151" s="93" t="str">
        <f>IF($I$1&lt;&gt;"y", "", IF(ISBLANK(DATA!D1152),"",IF(ISBLANK(DATA!K1152),"NO DATA",DATA!K1152)))</f>
        <v/>
      </c>
      <c r="B1151" s="93" t="str">
        <f>IF($I$1&lt;&gt;"y", "",IF(ISBLANK(DATA!D1152),"", IF(ISBLANK(DATA!L1152),"NO DATA",DATA!L1152)))</f>
        <v/>
      </c>
      <c r="C1151" s="93" t="str">
        <f t="shared" si="53"/>
        <v/>
      </c>
      <c r="D1151" s="93" t="str">
        <f>IF($I$1&lt;&gt;"y", "", IF(C1152="", "", IFERROR(LOOKUP(2,1/(COUNTIF($D$2:D1150,mergednames)=0),mergednames), "")))</f>
        <v/>
      </c>
      <c r="E1151" s="93" t="str">
        <f t="shared" si="52"/>
        <v/>
      </c>
      <c r="F1151" s="93" t="str">
        <f>IF($I$1&lt;&gt;"y", "", IF(A1152="", "", IFERROR(LOOKUP(2,1/(COUNTIF($F$2:F1150,get_country)=0),get_country), "")))</f>
        <v/>
      </c>
      <c r="G1151" s="93" t="str">
        <f t="shared" si="51"/>
        <v/>
      </c>
      <c r="H1151" s="67" t="str">
        <f t="array" aca="1" ref="H1151" ca="1">IF($I$1&lt;&gt;"y", "", IFERROR(INDEX(countrylistsize,MATCH(SMALL(NOT(countrylistsize="")*IF(ISNUMBER(countrylistsize),COUNTIF(countrylistsize,"&lt;="&amp;countrylistsize),COUNTIF(countrylistsize,"&lt;="&amp;countrylistsize)+SUM(ISNUMBER(countrylistsize))),ROWS(F$3:F1151)+SUM(ISBLANK(countrylistsize))),NOT(countrylistsize="")*IF(ISNUMBER(countrylistsize),COUNTIF(countrylistsize,"&lt;="&amp;countrylistsize),COUNTIF(countrylistsize,"&lt;="&amp;countrylistsize)+SUM(ISNUMBER(countrylistsize))),0)), ""))</f>
        <v/>
      </c>
      <c r="I1151" s="70"/>
      <c r="J1151" s="67" t="str">
        <f t="array" aca="1" ref="J1151" ca="1">IF($I$1&lt;&gt;"y", "", IFERROR(INDEX(admin1listsize,MATCH(SMALL(NOT(admin1listsize="")*IF(ISNUMBER(admin1listsize),COUNTIF(admin1listsize,"&lt;="&amp;admin1listsize),COUNTIF(admin1listsize,"&lt;="&amp;admin1listsize)+SUM(ISNUMBER(admin1listsize))),ROWS(D$3:D1151)+SUM(ISBLANK(admin1listsize))),NOT(admin1listsize="")*IF(ISNUMBER(admin1listsize),COUNTIF(admin1listsize,"&lt;="&amp;admin1listsize),COUNTIF(admin1listsize,"&lt;="&amp;admin1listsize)+SUM(ISNUMBER(admin1listsize))),0)), ""))</f>
        <v/>
      </c>
      <c r="K1151" s="71"/>
    </row>
    <row r="1152" spans="1:11" s="1" customFormat="1" x14ac:dyDescent="0.25">
      <c r="A1152" s="93" t="str">
        <f>IF($I$1&lt;&gt;"y", "", IF(ISBLANK(DATA!D1153),"",IF(ISBLANK(DATA!K1153),"NO DATA",DATA!K1153)))</f>
        <v/>
      </c>
      <c r="B1152" s="93" t="str">
        <f>IF($I$1&lt;&gt;"y", "",IF(ISBLANK(DATA!D1153),"", IF(ISBLANK(DATA!L1153),"NO DATA",DATA!L1153)))</f>
        <v/>
      </c>
      <c r="C1152" s="93" t="str">
        <f t="shared" si="53"/>
        <v/>
      </c>
      <c r="D1152" s="93" t="str">
        <f>IF($I$1&lt;&gt;"y", "", IF(C1153="", "", IFERROR(LOOKUP(2,1/(COUNTIF($D$2:D1151,mergednames)=0),mergednames), "")))</f>
        <v/>
      </c>
      <c r="E1152" s="93" t="str">
        <f t="shared" si="52"/>
        <v/>
      </c>
      <c r="F1152" s="93" t="str">
        <f>IF($I$1&lt;&gt;"y", "", IF(A1153="", "", IFERROR(LOOKUP(2,1/(COUNTIF($F$2:F1151,get_country)=0),get_country), "")))</f>
        <v/>
      </c>
      <c r="G1152" s="93" t="str">
        <f t="shared" si="51"/>
        <v/>
      </c>
      <c r="H1152" s="67" t="str">
        <f t="array" aca="1" ref="H1152" ca="1">IF($I$1&lt;&gt;"y", "", IFERROR(INDEX(countrylistsize,MATCH(SMALL(NOT(countrylistsize="")*IF(ISNUMBER(countrylistsize),COUNTIF(countrylistsize,"&lt;="&amp;countrylistsize),COUNTIF(countrylistsize,"&lt;="&amp;countrylistsize)+SUM(ISNUMBER(countrylistsize))),ROWS(F$3:F1152)+SUM(ISBLANK(countrylistsize))),NOT(countrylistsize="")*IF(ISNUMBER(countrylistsize),COUNTIF(countrylistsize,"&lt;="&amp;countrylistsize),COUNTIF(countrylistsize,"&lt;="&amp;countrylistsize)+SUM(ISNUMBER(countrylistsize))),0)), ""))</f>
        <v/>
      </c>
      <c r="I1152" s="70"/>
      <c r="J1152" s="67" t="str">
        <f t="array" aca="1" ref="J1152" ca="1">IF($I$1&lt;&gt;"y", "", IFERROR(INDEX(admin1listsize,MATCH(SMALL(NOT(admin1listsize="")*IF(ISNUMBER(admin1listsize),COUNTIF(admin1listsize,"&lt;="&amp;admin1listsize),COUNTIF(admin1listsize,"&lt;="&amp;admin1listsize)+SUM(ISNUMBER(admin1listsize))),ROWS(D$3:D1152)+SUM(ISBLANK(admin1listsize))),NOT(admin1listsize="")*IF(ISNUMBER(admin1listsize),COUNTIF(admin1listsize,"&lt;="&amp;admin1listsize),COUNTIF(admin1listsize,"&lt;="&amp;admin1listsize)+SUM(ISNUMBER(admin1listsize))),0)), ""))</f>
        <v/>
      </c>
      <c r="K1152" s="71"/>
    </row>
    <row r="1153" spans="1:11" s="1" customFormat="1" x14ac:dyDescent="0.25">
      <c r="A1153" s="93" t="str">
        <f>IF($I$1&lt;&gt;"y", "", IF(ISBLANK(DATA!D1154),"",IF(ISBLANK(DATA!K1154),"NO DATA",DATA!K1154)))</f>
        <v/>
      </c>
      <c r="B1153" s="93" t="str">
        <f>IF($I$1&lt;&gt;"y", "",IF(ISBLANK(DATA!D1154),"", IF(ISBLANK(DATA!L1154),"NO DATA",DATA!L1154)))</f>
        <v/>
      </c>
      <c r="C1153" s="93" t="str">
        <f t="shared" si="53"/>
        <v/>
      </c>
      <c r="D1153" s="93" t="str">
        <f>IF($I$1&lt;&gt;"y", "", IF(C1154="", "", IFERROR(LOOKUP(2,1/(COUNTIF($D$2:D1152,mergednames)=0),mergednames), "")))</f>
        <v/>
      </c>
      <c r="E1153" s="93" t="str">
        <f t="shared" si="52"/>
        <v/>
      </c>
      <c r="F1153" s="93" t="str">
        <f>IF($I$1&lt;&gt;"y", "", IF(A1154="", "", IFERROR(LOOKUP(2,1/(COUNTIF($F$2:F1152,get_country)=0),get_country), "")))</f>
        <v/>
      </c>
      <c r="G1153" s="93" t="str">
        <f t="shared" si="51"/>
        <v/>
      </c>
      <c r="H1153" s="67" t="str">
        <f t="array" aca="1" ref="H1153" ca="1">IF($I$1&lt;&gt;"y", "", IFERROR(INDEX(countrylistsize,MATCH(SMALL(NOT(countrylistsize="")*IF(ISNUMBER(countrylistsize),COUNTIF(countrylistsize,"&lt;="&amp;countrylistsize),COUNTIF(countrylistsize,"&lt;="&amp;countrylistsize)+SUM(ISNUMBER(countrylistsize))),ROWS(F$3:F1153)+SUM(ISBLANK(countrylistsize))),NOT(countrylistsize="")*IF(ISNUMBER(countrylistsize),COUNTIF(countrylistsize,"&lt;="&amp;countrylistsize),COUNTIF(countrylistsize,"&lt;="&amp;countrylistsize)+SUM(ISNUMBER(countrylistsize))),0)), ""))</f>
        <v/>
      </c>
      <c r="I1153" s="70"/>
      <c r="J1153" s="67" t="str">
        <f t="array" aca="1" ref="J1153" ca="1">IF($I$1&lt;&gt;"y", "", IFERROR(INDEX(admin1listsize,MATCH(SMALL(NOT(admin1listsize="")*IF(ISNUMBER(admin1listsize),COUNTIF(admin1listsize,"&lt;="&amp;admin1listsize),COUNTIF(admin1listsize,"&lt;="&amp;admin1listsize)+SUM(ISNUMBER(admin1listsize))),ROWS(D$3:D1153)+SUM(ISBLANK(admin1listsize))),NOT(admin1listsize="")*IF(ISNUMBER(admin1listsize),COUNTIF(admin1listsize,"&lt;="&amp;admin1listsize),COUNTIF(admin1listsize,"&lt;="&amp;admin1listsize)+SUM(ISNUMBER(admin1listsize))),0)), ""))</f>
        <v/>
      </c>
      <c r="K1153" s="71"/>
    </row>
    <row r="1154" spans="1:11" s="1" customFormat="1" x14ac:dyDescent="0.25">
      <c r="A1154" s="93" t="str">
        <f>IF($I$1&lt;&gt;"y", "", IF(ISBLANK(DATA!D1155),"",IF(ISBLANK(DATA!K1155),"NO DATA",DATA!K1155)))</f>
        <v/>
      </c>
      <c r="B1154" s="93" t="str">
        <f>IF($I$1&lt;&gt;"y", "",IF(ISBLANK(DATA!D1155),"", IF(ISBLANK(DATA!L1155),"NO DATA",DATA!L1155)))</f>
        <v/>
      </c>
      <c r="C1154" s="93" t="str">
        <f t="shared" si="53"/>
        <v/>
      </c>
      <c r="D1154" s="93" t="str">
        <f>IF($I$1&lt;&gt;"y", "", IF(C1155="", "", IFERROR(LOOKUP(2,1/(COUNTIF($D$2:D1153,mergednames)=0),mergednames), "")))</f>
        <v/>
      </c>
      <c r="E1154" s="93" t="str">
        <f t="shared" si="52"/>
        <v/>
      </c>
      <c r="F1154" s="93" t="str">
        <f>IF($I$1&lt;&gt;"y", "", IF(A1155="", "", IFERROR(LOOKUP(2,1/(COUNTIF($F$2:F1153,get_country)=0),get_country), "")))</f>
        <v/>
      </c>
      <c r="G1154" s="93" t="str">
        <f t="shared" si="51"/>
        <v/>
      </c>
      <c r="H1154" s="67" t="str">
        <f t="array" aca="1" ref="H1154" ca="1">IF($I$1&lt;&gt;"y", "", IFERROR(INDEX(countrylistsize,MATCH(SMALL(NOT(countrylistsize="")*IF(ISNUMBER(countrylistsize),COUNTIF(countrylistsize,"&lt;="&amp;countrylistsize),COUNTIF(countrylistsize,"&lt;="&amp;countrylistsize)+SUM(ISNUMBER(countrylistsize))),ROWS(F$3:F1154)+SUM(ISBLANK(countrylistsize))),NOT(countrylistsize="")*IF(ISNUMBER(countrylistsize),COUNTIF(countrylistsize,"&lt;="&amp;countrylistsize),COUNTIF(countrylistsize,"&lt;="&amp;countrylistsize)+SUM(ISNUMBER(countrylistsize))),0)), ""))</f>
        <v/>
      </c>
      <c r="I1154" s="70"/>
      <c r="J1154" s="67" t="str">
        <f t="array" aca="1" ref="J1154" ca="1">IF($I$1&lt;&gt;"y", "", IFERROR(INDEX(admin1listsize,MATCH(SMALL(NOT(admin1listsize="")*IF(ISNUMBER(admin1listsize),COUNTIF(admin1listsize,"&lt;="&amp;admin1listsize),COUNTIF(admin1listsize,"&lt;="&amp;admin1listsize)+SUM(ISNUMBER(admin1listsize))),ROWS(D$3:D1154)+SUM(ISBLANK(admin1listsize))),NOT(admin1listsize="")*IF(ISNUMBER(admin1listsize),COUNTIF(admin1listsize,"&lt;="&amp;admin1listsize),COUNTIF(admin1listsize,"&lt;="&amp;admin1listsize)+SUM(ISNUMBER(admin1listsize))),0)), ""))</f>
        <v/>
      </c>
      <c r="K1154" s="71"/>
    </row>
    <row r="1155" spans="1:11" s="1" customFormat="1" x14ac:dyDescent="0.25">
      <c r="A1155" s="93" t="str">
        <f>IF($I$1&lt;&gt;"y", "", IF(ISBLANK(DATA!D1156),"",IF(ISBLANK(DATA!K1156),"NO DATA",DATA!K1156)))</f>
        <v/>
      </c>
      <c r="B1155" s="93" t="str">
        <f>IF($I$1&lt;&gt;"y", "",IF(ISBLANK(DATA!D1156),"", IF(ISBLANK(DATA!L1156),"NO DATA",DATA!L1156)))</f>
        <v/>
      </c>
      <c r="C1155" s="93" t="str">
        <f t="shared" si="53"/>
        <v/>
      </c>
      <c r="D1155" s="93" t="str">
        <f>IF($I$1&lt;&gt;"y", "", IF(C1156="", "", IFERROR(LOOKUP(2,1/(COUNTIF($D$2:D1154,mergednames)=0),mergednames), "")))</f>
        <v/>
      </c>
      <c r="E1155" s="93" t="str">
        <f t="shared" si="52"/>
        <v/>
      </c>
      <c r="F1155" s="93" t="str">
        <f>IF($I$1&lt;&gt;"y", "", IF(A1156="", "", IFERROR(LOOKUP(2,1/(COUNTIF($F$2:F1154,get_country)=0),get_country), "")))</f>
        <v/>
      </c>
      <c r="G1155" s="93" t="str">
        <f t="shared" ref="G1155:G1218" si="54">IF($I$1&lt;&gt;"y", "", IF(F1155="", "", G1154+1))</f>
        <v/>
      </c>
      <c r="H1155" s="67" t="str">
        <f t="array" aca="1" ref="H1155" ca="1">IF($I$1&lt;&gt;"y", "", IFERROR(INDEX(countrylistsize,MATCH(SMALL(NOT(countrylistsize="")*IF(ISNUMBER(countrylistsize),COUNTIF(countrylistsize,"&lt;="&amp;countrylistsize),COUNTIF(countrylistsize,"&lt;="&amp;countrylistsize)+SUM(ISNUMBER(countrylistsize))),ROWS(F$3:F1155)+SUM(ISBLANK(countrylistsize))),NOT(countrylistsize="")*IF(ISNUMBER(countrylistsize),COUNTIF(countrylistsize,"&lt;="&amp;countrylistsize),COUNTIF(countrylistsize,"&lt;="&amp;countrylistsize)+SUM(ISNUMBER(countrylistsize))),0)), ""))</f>
        <v/>
      </c>
      <c r="I1155" s="70"/>
      <c r="J1155" s="67" t="str">
        <f t="array" aca="1" ref="J1155" ca="1">IF($I$1&lt;&gt;"y", "", IFERROR(INDEX(admin1listsize,MATCH(SMALL(NOT(admin1listsize="")*IF(ISNUMBER(admin1listsize),COUNTIF(admin1listsize,"&lt;="&amp;admin1listsize),COUNTIF(admin1listsize,"&lt;="&amp;admin1listsize)+SUM(ISNUMBER(admin1listsize))),ROWS(D$3:D1155)+SUM(ISBLANK(admin1listsize))),NOT(admin1listsize="")*IF(ISNUMBER(admin1listsize),COUNTIF(admin1listsize,"&lt;="&amp;admin1listsize),COUNTIF(admin1listsize,"&lt;="&amp;admin1listsize)+SUM(ISNUMBER(admin1listsize))),0)), ""))</f>
        <v/>
      </c>
      <c r="K1155" s="71"/>
    </row>
    <row r="1156" spans="1:11" s="1" customFormat="1" x14ac:dyDescent="0.25">
      <c r="A1156" s="93" t="str">
        <f>IF($I$1&lt;&gt;"y", "", IF(ISBLANK(DATA!D1157),"",IF(ISBLANK(DATA!K1157),"NO DATA",DATA!K1157)))</f>
        <v/>
      </c>
      <c r="B1156" s="93" t="str">
        <f>IF($I$1&lt;&gt;"y", "",IF(ISBLANK(DATA!D1157),"", IF(ISBLANK(DATA!L1157),"NO DATA",DATA!L1157)))</f>
        <v/>
      </c>
      <c r="C1156" s="93" t="str">
        <f t="shared" si="53"/>
        <v/>
      </c>
      <c r="D1156" s="93" t="str">
        <f>IF($I$1&lt;&gt;"y", "", IF(C1157="", "", IFERROR(LOOKUP(2,1/(COUNTIF($D$2:D1155,mergednames)=0),mergednames), "")))</f>
        <v/>
      </c>
      <c r="E1156" s="93" t="str">
        <f t="shared" ref="E1156:E1219" si="55">IF($I$1&lt;&gt;"y", "", IF(D1156="", "", E1155+1))</f>
        <v/>
      </c>
      <c r="F1156" s="93" t="str">
        <f>IF($I$1&lt;&gt;"y", "", IF(A1157="", "", IFERROR(LOOKUP(2,1/(COUNTIF($F$2:F1155,get_country)=0),get_country), "")))</f>
        <v/>
      </c>
      <c r="G1156" s="93" t="str">
        <f t="shared" si="54"/>
        <v/>
      </c>
      <c r="H1156" s="67" t="str">
        <f t="array" aca="1" ref="H1156" ca="1">IF($I$1&lt;&gt;"y", "", IFERROR(INDEX(countrylistsize,MATCH(SMALL(NOT(countrylistsize="")*IF(ISNUMBER(countrylistsize),COUNTIF(countrylistsize,"&lt;="&amp;countrylistsize),COUNTIF(countrylistsize,"&lt;="&amp;countrylistsize)+SUM(ISNUMBER(countrylistsize))),ROWS(F$3:F1156)+SUM(ISBLANK(countrylistsize))),NOT(countrylistsize="")*IF(ISNUMBER(countrylistsize),COUNTIF(countrylistsize,"&lt;="&amp;countrylistsize),COUNTIF(countrylistsize,"&lt;="&amp;countrylistsize)+SUM(ISNUMBER(countrylistsize))),0)), ""))</f>
        <v/>
      </c>
      <c r="I1156" s="70"/>
      <c r="J1156" s="67" t="str">
        <f t="array" aca="1" ref="J1156" ca="1">IF($I$1&lt;&gt;"y", "", IFERROR(INDEX(admin1listsize,MATCH(SMALL(NOT(admin1listsize="")*IF(ISNUMBER(admin1listsize),COUNTIF(admin1listsize,"&lt;="&amp;admin1listsize),COUNTIF(admin1listsize,"&lt;="&amp;admin1listsize)+SUM(ISNUMBER(admin1listsize))),ROWS(D$3:D1156)+SUM(ISBLANK(admin1listsize))),NOT(admin1listsize="")*IF(ISNUMBER(admin1listsize),COUNTIF(admin1listsize,"&lt;="&amp;admin1listsize),COUNTIF(admin1listsize,"&lt;="&amp;admin1listsize)+SUM(ISNUMBER(admin1listsize))),0)), ""))</f>
        <v/>
      </c>
      <c r="K1156" s="71"/>
    </row>
    <row r="1157" spans="1:11" s="1" customFormat="1" x14ac:dyDescent="0.25">
      <c r="A1157" s="93" t="str">
        <f>IF($I$1&lt;&gt;"y", "", IF(ISBLANK(DATA!D1158),"",IF(ISBLANK(DATA!K1158),"NO DATA",DATA!K1158)))</f>
        <v/>
      </c>
      <c r="B1157" s="93" t="str">
        <f>IF($I$1&lt;&gt;"y", "",IF(ISBLANK(DATA!D1158),"", IF(ISBLANK(DATA!L1158),"NO DATA",DATA!L1158)))</f>
        <v/>
      </c>
      <c r="C1157" s="93" t="str">
        <f t="shared" ref="C1157:C1220" si="56">IF($I$1&lt;&gt;"y", "", IF(A1157="", "", A1157&amp;"@"&amp;B1157))</f>
        <v/>
      </c>
      <c r="D1157" s="93" t="str">
        <f>IF($I$1&lt;&gt;"y", "", IF(C1158="", "", IFERROR(LOOKUP(2,1/(COUNTIF($D$2:D1156,mergednames)=0),mergednames), "")))</f>
        <v/>
      </c>
      <c r="E1157" s="93" t="str">
        <f t="shared" si="55"/>
        <v/>
      </c>
      <c r="F1157" s="93" t="str">
        <f>IF($I$1&lt;&gt;"y", "", IF(A1158="", "", IFERROR(LOOKUP(2,1/(COUNTIF($F$2:F1156,get_country)=0),get_country), "")))</f>
        <v/>
      </c>
      <c r="G1157" s="93" t="str">
        <f t="shared" si="54"/>
        <v/>
      </c>
      <c r="H1157" s="67" t="str">
        <f t="array" aca="1" ref="H1157" ca="1">IF($I$1&lt;&gt;"y", "", IFERROR(INDEX(countrylistsize,MATCH(SMALL(NOT(countrylistsize="")*IF(ISNUMBER(countrylistsize),COUNTIF(countrylistsize,"&lt;="&amp;countrylistsize),COUNTIF(countrylistsize,"&lt;="&amp;countrylistsize)+SUM(ISNUMBER(countrylistsize))),ROWS(F$3:F1157)+SUM(ISBLANK(countrylistsize))),NOT(countrylistsize="")*IF(ISNUMBER(countrylistsize),COUNTIF(countrylistsize,"&lt;="&amp;countrylistsize),COUNTIF(countrylistsize,"&lt;="&amp;countrylistsize)+SUM(ISNUMBER(countrylistsize))),0)), ""))</f>
        <v/>
      </c>
      <c r="I1157" s="70"/>
      <c r="J1157" s="67" t="str">
        <f t="array" aca="1" ref="J1157" ca="1">IF($I$1&lt;&gt;"y", "", IFERROR(INDEX(admin1listsize,MATCH(SMALL(NOT(admin1listsize="")*IF(ISNUMBER(admin1listsize),COUNTIF(admin1listsize,"&lt;="&amp;admin1listsize),COUNTIF(admin1listsize,"&lt;="&amp;admin1listsize)+SUM(ISNUMBER(admin1listsize))),ROWS(D$3:D1157)+SUM(ISBLANK(admin1listsize))),NOT(admin1listsize="")*IF(ISNUMBER(admin1listsize),COUNTIF(admin1listsize,"&lt;="&amp;admin1listsize),COUNTIF(admin1listsize,"&lt;="&amp;admin1listsize)+SUM(ISNUMBER(admin1listsize))),0)), ""))</f>
        <v/>
      </c>
      <c r="K1157" s="71"/>
    </row>
    <row r="1158" spans="1:11" s="1" customFormat="1" x14ac:dyDescent="0.25">
      <c r="A1158" s="93" t="str">
        <f>IF($I$1&lt;&gt;"y", "", IF(ISBLANK(DATA!D1159),"",IF(ISBLANK(DATA!K1159),"NO DATA",DATA!K1159)))</f>
        <v/>
      </c>
      <c r="B1158" s="93" t="str">
        <f>IF($I$1&lt;&gt;"y", "",IF(ISBLANK(DATA!D1159),"", IF(ISBLANK(DATA!L1159),"NO DATA",DATA!L1159)))</f>
        <v/>
      </c>
      <c r="C1158" s="93" t="str">
        <f t="shared" si="56"/>
        <v/>
      </c>
      <c r="D1158" s="93" t="str">
        <f>IF($I$1&lt;&gt;"y", "", IF(C1159="", "", IFERROR(LOOKUP(2,1/(COUNTIF($D$2:D1157,mergednames)=0),mergednames), "")))</f>
        <v/>
      </c>
      <c r="E1158" s="93" t="str">
        <f t="shared" si="55"/>
        <v/>
      </c>
      <c r="F1158" s="93" t="str">
        <f>IF($I$1&lt;&gt;"y", "", IF(A1159="", "", IFERROR(LOOKUP(2,1/(COUNTIF($F$2:F1157,get_country)=0),get_country), "")))</f>
        <v/>
      </c>
      <c r="G1158" s="93" t="str">
        <f t="shared" si="54"/>
        <v/>
      </c>
      <c r="H1158" s="67" t="str">
        <f t="array" aca="1" ref="H1158" ca="1">IF($I$1&lt;&gt;"y", "", IFERROR(INDEX(countrylistsize,MATCH(SMALL(NOT(countrylistsize="")*IF(ISNUMBER(countrylistsize),COUNTIF(countrylistsize,"&lt;="&amp;countrylistsize),COUNTIF(countrylistsize,"&lt;="&amp;countrylistsize)+SUM(ISNUMBER(countrylistsize))),ROWS(F$3:F1158)+SUM(ISBLANK(countrylistsize))),NOT(countrylistsize="")*IF(ISNUMBER(countrylistsize),COUNTIF(countrylistsize,"&lt;="&amp;countrylistsize),COUNTIF(countrylistsize,"&lt;="&amp;countrylistsize)+SUM(ISNUMBER(countrylistsize))),0)), ""))</f>
        <v/>
      </c>
      <c r="I1158" s="70"/>
      <c r="J1158" s="67" t="str">
        <f t="array" aca="1" ref="J1158" ca="1">IF($I$1&lt;&gt;"y", "", IFERROR(INDEX(admin1listsize,MATCH(SMALL(NOT(admin1listsize="")*IF(ISNUMBER(admin1listsize),COUNTIF(admin1listsize,"&lt;="&amp;admin1listsize),COUNTIF(admin1listsize,"&lt;="&amp;admin1listsize)+SUM(ISNUMBER(admin1listsize))),ROWS(D$3:D1158)+SUM(ISBLANK(admin1listsize))),NOT(admin1listsize="")*IF(ISNUMBER(admin1listsize),COUNTIF(admin1listsize,"&lt;="&amp;admin1listsize),COUNTIF(admin1listsize,"&lt;="&amp;admin1listsize)+SUM(ISNUMBER(admin1listsize))),0)), ""))</f>
        <v/>
      </c>
      <c r="K1158" s="71"/>
    </row>
    <row r="1159" spans="1:11" s="1" customFormat="1" x14ac:dyDescent="0.25">
      <c r="A1159" s="93" t="str">
        <f>IF($I$1&lt;&gt;"y", "", IF(ISBLANK(DATA!D1160),"",IF(ISBLANK(DATA!K1160),"NO DATA",DATA!K1160)))</f>
        <v/>
      </c>
      <c r="B1159" s="93" t="str">
        <f>IF($I$1&lt;&gt;"y", "",IF(ISBLANK(DATA!D1160),"", IF(ISBLANK(DATA!L1160),"NO DATA",DATA!L1160)))</f>
        <v/>
      </c>
      <c r="C1159" s="93" t="str">
        <f t="shared" si="56"/>
        <v/>
      </c>
      <c r="D1159" s="93" t="str">
        <f>IF($I$1&lt;&gt;"y", "", IF(C1160="", "", IFERROR(LOOKUP(2,1/(COUNTIF($D$2:D1158,mergednames)=0),mergednames), "")))</f>
        <v/>
      </c>
      <c r="E1159" s="93" t="str">
        <f t="shared" si="55"/>
        <v/>
      </c>
      <c r="F1159" s="93" t="str">
        <f>IF($I$1&lt;&gt;"y", "", IF(A1160="", "", IFERROR(LOOKUP(2,1/(COUNTIF($F$2:F1158,get_country)=0),get_country), "")))</f>
        <v/>
      </c>
      <c r="G1159" s="93" t="str">
        <f t="shared" si="54"/>
        <v/>
      </c>
      <c r="H1159" s="67" t="str">
        <f t="array" aca="1" ref="H1159" ca="1">IF($I$1&lt;&gt;"y", "", IFERROR(INDEX(countrylistsize,MATCH(SMALL(NOT(countrylistsize="")*IF(ISNUMBER(countrylistsize),COUNTIF(countrylistsize,"&lt;="&amp;countrylistsize),COUNTIF(countrylistsize,"&lt;="&amp;countrylistsize)+SUM(ISNUMBER(countrylistsize))),ROWS(F$3:F1159)+SUM(ISBLANK(countrylistsize))),NOT(countrylistsize="")*IF(ISNUMBER(countrylistsize),COUNTIF(countrylistsize,"&lt;="&amp;countrylistsize),COUNTIF(countrylistsize,"&lt;="&amp;countrylistsize)+SUM(ISNUMBER(countrylistsize))),0)), ""))</f>
        <v/>
      </c>
      <c r="I1159" s="70"/>
      <c r="J1159" s="67" t="str">
        <f t="array" aca="1" ref="J1159" ca="1">IF($I$1&lt;&gt;"y", "", IFERROR(INDEX(admin1listsize,MATCH(SMALL(NOT(admin1listsize="")*IF(ISNUMBER(admin1listsize),COUNTIF(admin1listsize,"&lt;="&amp;admin1listsize),COUNTIF(admin1listsize,"&lt;="&amp;admin1listsize)+SUM(ISNUMBER(admin1listsize))),ROWS(D$3:D1159)+SUM(ISBLANK(admin1listsize))),NOT(admin1listsize="")*IF(ISNUMBER(admin1listsize),COUNTIF(admin1listsize,"&lt;="&amp;admin1listsize),COUNTIF(admin1listsize,"&lt;="&amp;admin1listsize)+SUM(ISNUMBER(admin1listsize))),0)), ""))</f>
        <v/>
      </c>
      <c r="K1159" s="71"/>
    </row>
    <row r="1160" spans="1:11" s="1" customFormat="1" x14ac:dyDescent="0.25">
      <c r="A1160" s="93" t="str">
        <f>IF($I$1&lt;&gt;"y", "", IF(ISBLANK(DATA!D1161),"",IF(ISBLANK(DATA!K1161),"NO DATA",DATA!K1161)))</f>
        <v/>
      </c>
      <c r="B1160" s="93" t="str">
        <f>IF($I$1&lt;&gt;"y", "",IF(ISBLANK(DATA!D1161),"", IF(ISBLANK(DATA!L1161),"NO DATA",DATA!L1161)))</f>
        <v/>
      </c>
      <c r="C1160" s="93" t="str">
        <f t="shared" si="56"/>
        <v/>
      </c>
      <c r="D1160" s="93" t="str">
        <f>IF($I$1&lt;&gt;"y", "", IF(C1161="", "", IFERROR(LOOKUP(2,1/(COUNTIF($D$2:D1159,mergednames)=0),mergednames), "")))</f>
        <v/>
      </c>
      <c r="E1160" s="93" t="str">
        <f t="shared" si="55"/>
        <v/>
      </c>
      <c r="F1160" s="93" t="str">
        <f>IF($I$1&lt;&gt;"y", "", IF(A1161="", "", IFERROR(LOOKUP(2,1/(COUNTIF($F$2:F1159,get_country)=0),get_country), "")))</f>
        <v/>
      </c>
      <c r="G1160" s="93" t="str">
        <f t="shared" si="54"/>
        <v/>
      </c>
      <c r="H1160" s="67" t="str">
        <f t="array" aca="1" ref="H1160" ca="1">IF($I$1&lt;&gt;"y", "", IFERROR(INDEX(countrylistsize,MATCH(SMALL(NOT(countrylistsize="")*IF(ISNUMBER(countrylistsize),COUNTIF(countrylistsize,"&lt;="&amp;countrylistsize),COUNTIF(countrylistsize,"&lt;="&amp;countrylistsize)+SUM(ISNUMBER(countrylistsize))),ROWS(F$3:F1160)+SUM(ISBLANK(countrylistsize))),NOT(countrylistsize="")*IF(ISNUMBER(countrylistsize),COUNTIF(countrylistsize,"&lt;="&amp;countrylistsize),COUNTIF(countrylistsize,"&lt;="&amp;countrylistsize)+SUM(ISNUMBER(countrylistsize))),0)), ""))</f>
        <v/>
      </c>
      <c r="I1160" s="70"/>
      <c r="J1160" s="67" t="str">
        <f t="array" aca="1" ref="J1160" ca="1">IF($I$1&lt;&gt;"y", "", IFERROR(INDEX(admin1listsize,MATCH(SMALL(NOT(admin1listsize="")*IF(ISNUMBER(admin1listsize),COUNTIF(admin1listsize,"&lt;="&amp;admin1listsize),COUNTIF(admin1listsize,"&lt;="&amp;admin1listsize)+SUM(ISNUMBER(admin1listsize))),ROWS(D$3:D1160)+SUM(ISBLANK(admin1listsize))),NOT(admin1listsize="")*IF(ISNUMBER(admin1listsize),COUNTIF(admin1listsize,"&lt;="&amp;admin1listsize),COUNTIF(admin1listsize,"&lt;="&amp;admin1listsize)+SUM(ISNUMBER(admin1listsize))),0)), ""))</f>
        <v/>
      </c>
      <c r="K1160" s="71"/>
    </row>
    <row r="1161" spans="1:11" s="1" customFormat="1" x14ac:dyDescent="0.25">
      <c r="A1161" s="93" t="str">
        <f>IF($I$1&lt;&gt;"y", "", IF(ISBLANK(DATA!D1162),"",IF(ISBLANK(DATA!K1162),"NO DATA",DATA!K1162)))</f>
        <v/>
      </c>
      <c r="B1161" s="93" t="str">
        <f>IF($I$1&lt;&gt;"y", "",IF(ISBLANK(DATA!D1162),"", IF(ISBLANK(DATA!L1162),"NO DATA",DATA!L1162)))</f>
        <v/>
      </c>
      <c r="C1161" s="93" t="str">
        <f t="shared" si="56"/>
        <v/>
      </c>
      <c r="D1161" s="93" t="str">
        <f>IF($I$1&lt;&gt;"y", "", IF(C1162="", "", IFERROR(LOOKUP(2,1/(COUNTIF($D$2:D1160,mergednames)=0),mergednames), "")))</f>
        <v/>
      </c>
      <c r="E1161" s="93" t="str">
        <f t="shared" si="55"/>
        <v/>
      </c>
      <c r="F1161" s="93" t="str">
        <f>IF($I$1&lt;&gt;"y", "", IF(A1162="", "", IFERROR(LOOKUP(2,1/(COUNTIF($F$2:F1160,get_country)=0),get_country), "")))</f>
        <v/>
      </c>
      <c r="G1161" s="93" t="str">
        <f t="shared" si="54"/>
        <v/>
      </c>
      <c r="H1161" s="67" t="str">
        <f t="array" aca="1" ref="H1161" ca="1">IF($I$1&lt;&gt;"y", "", IFERROR(INDEX(countrylistsize,MATCH(SMALL(NOT(countrylistsize="")*IF(ISNUMBER(countrylistsize),COUNTIF(countrylistsize,"&lt;="&amp;countrylistsize),COUNTIF(countrylistsize,"&lt;="&amp;countrylistsize)+SUM(ISNUMBER(countrylistsize))),ROWS(F$3:F1161)+SUM(ISBLANK(countrylistsize))),NOT(countrylistsize="")*IF(ISNUMBER(countrylistsize),COUNTIF(countrylistsize,"&lt;="&amp;countrylistsize),COUNTIF(countrylistsize,"&lt;="&amp;countrylistsize)+SUM(ISNUMBER(countrylistsize))),0)), ""))</f>
        <v/>
      </c>
      <c r="I1161" s="70"/>
      <c r="J1161" s="67" t="str">
        <f t="array" aca="1" ref="J1161" ca="1">IF($I$1&lt;&gt;"y", "", IFERROR(INDEX(admin1listsize,MATCH(SMALL(NOT(admin1listsize="")*IF(ISNUMBER(admin1listsize),COUNTIF(admin1listsize,"&lt;="&amp;admin1listsize),COUNTIF(admin1listsize,"&lt;="&amp;admin1listsize)+SUM(ISNUMBER(admin1listsize))),ROWS(D$3:D1161)+SUM(ISBLANK(admin1listsize))),NOT(admin1listsize="")*IF(ISNUMBER(admin1listsize),COUNTIF(admin1listsize,"&lt;="&amp;admin1listsize),COUNTIF(admin1listsize,"&lt;="&amp;admin1listsize)+SUM(ISNUMBER(admin1listsize))),0)), ""))</f>
        <v/>
      </c>
      <c r="K1161" s="71"/>
    </row>
    <row r="1162" spans="1:11" s="1" customFormat="1" x14ac:dyDescent="0.25">
      <c r="A1162" s="93" t="str">
        <f>IF($I$1&lt;&gt;"y", "", IF(ISBLANK(DATA!D1163),"",IF(ISBLANK(DATA!K1163),"NO DATA",DATA!K1163)))</f>
        <v/>
      </c>
      <c r="B1162" s="93" t="str">
        <f>IF($I$1&lt;&gt;"y", "",IF(ISBLANK(DATA!D1163),"", IF(ISBLANK(DATA!L1163),"NO DATA",DATA!L1163)))</f>
        <v/>
      </c>
      <c r="C1162" s="93" t="str">
        <f t="shared" si="56"/>
        <v/>
      </c>
      <c r="D1162" s="93" t="str">
        <f>IF($I$1&lt;&gt;"y", "", IF(C1163="", "", IFERROR(LOOKUP(2,1/(COUNTIF($D$2:D1161,mergednames)=0),mergednames), "")))</f>
        <v/>
      </c>
      <c r="E1162" s="93" t="str">
        <f t="shared" si="55"/>
        <v/>
      </c>
      <c r="F1162" s="93" t="str">
        <f>IF($I$1&lt;&gt;"y", "", IF(A1163="", "", IFERROR(LOOKUP(2,1/(COUNTIF($F$2:F1161,get_country)=0),get_country), "")))</f>
        <v/>
      </c>
      <c r="G1162" s="93" t="str">
        <f t="shared" si="54"/>
        <v/>
      </c>
      <c r="H1162" s="67" t="str">
        <f t="array" aca="1" ref="H1162" ca="1">IF($I$1&lt;&gt;"y", "", IFERROR(INDEX(countrylistsize,MATCH(SMALL(NOT(countrylistsize="")*IF(ISNUMBER(countrylistsize),COUNTIF(countrylistsize,"&lt;="&amp;countrylistsize),COUNTIF(countrylistsize,"&lt;="&amp;countrylistsize)+SUM(ISNUMBER(countrylistsize))),ROWS(F$3:F1162)+SUM(ISBLANK(countrylistsize))),NOT(countrylistsize="")*IF(ISNUMBER(countrylistsize),COUNTIF(countrylistsize,"&lt;="&amp;countrylistsize),COUNTIF(countrylistsize,"&lt;="&amp;countrylistsize)+SUM(ISNUMBER(countrylistsize))),0)), ""))</f>
        <v/>
      </c>
      <c r="I1162" s="70"/>
      <c r="J1162" s="67" t="str">
        <f t="array" aca="1" ref="J1162" ca="1">IF($I$1&lt;&gt;"y", "", IFERROR(INDEX(admin1listsize,MATCH(SMALL(NOT(admin1listsize="")*IF(ISNUMBER(admin1listsize),COUNTIF(admin1listsize,"&lt;="&amp;admin1listsize),COUNTIF(admin1listsize,"&lt;="&amp;admin1listsize)+SUM(ISNUMBER(admin1listsize))),ROWS(D$3:D1162)+SUM(ISBLANK(admin1listsize))),NOT(admin1listsize="")*IF(ISNUMBER(admin1listsize),COUNTIF(admin1listsize,"&lt;="&amp;admin1listsize),COUNTIF(admin1listsize,"&lt;="&amp;admin1listsize)+SUM(ISNUMBER(admin1listsize))),0)), ""))</f>
        <v/>
      </c>
      <c r="K1162" s="71"/>
    </row>
    <row r="1163" spans="1:11" s="1" customFormat="1" x14ac:dyDescent="0.25">
      <c r="A1163" s="93" t="str">
        <f>IF($I$1&lt;&gt;"y", "", IF(ISBLANK(DATA!D1164),"",IF(ISBLANK(DATA!K1164),"NO DATA",DATA!K1164)))</f>
        <v/>
      </c>
      <c r="B1163" s="93" t="str">
        <f>IF($I$1&lt;&gt;"y", "",IF(ISBLANK(DATA!D1164),"", IF(ISBLANK(DATA!L1164),"NO DATA",DATA!L1164)))</f>
        <v/>
      </c>
      <c r="C1163" s="93" t="str">
        <f t="shared" si="56"/>
        <v/>
      </c>
      <c r="D1163" s="93" t="str">
        <f>IF($I$1&lt;&gt;"y", "", IF(C1164="", "", IFERROR(LOOKUP(2,1/(COUNTIF($D$2:D1162,mergednames)=0),mergednames), "")))</f>
        <v/>
      </c>
      <c r="E1163" s="93" t="str">
        <f t="shared" si="55"/>
        <v/>
      </c>
      <c r="F1163" s="93" t="str">
        <f>IF($I$1&lt;&gt;"y", "", IF(A1164="", "", IFERROR(LOOKUP(2,1/(COUNTIF($F$2:F1162,get_country)=0),get_country), "")))</f>
        <v/>
      </c>
      <c r="G1163" s="93" t="str">
        <f t="shared" si="54"/>
        <v/>
      </c>
      <c r="H1163" s="67" t="str">
        <f t="array" aca="1" ref="H1163" ca="1">IF($I$1&lt;&gt;"y", "", IFERROR(INDEX(countrylistsize,MATCH(SMALL(NOT(countrylistsize="")*IF(ISNUMBER(countrylistsize),COUNTIF(countrylistsize,"&lt;="&amp;countrylistsize),COUNTIF(countrylistsize,"&lt;="&amp;countrylistsize)+SUM(ISNUMBER(countrylistsize))),ROWS(F$3:F1163)+SUM(ISBLANK(countrylistsize))),NOT(countrylistsize="")*IF(ISNUMBER(countrylistsize),COUNTIF(countrylistsize,"&lt;="&amp;countrylistsize),COUNTIF(countrylistsize,"&lt;="&amp;countrylistsize)+SUM(ISNUMBER(countrylistsize))),0)), ""))</f>
        <v/>
      </c>
      <c r="I1163" s="70"/>
      <c r="J1163" s="67" t="str">
        <f t="array" aca="1" ref="J1163" ca="1">IF($I$1&lt;&gt;"y", "", IFERROR(INDEX(admin1listsize,MATCH(SMALL(NOT(admin1listsize="")*IF(ISNUMBER(admin1listsize),COUNTIF(admin1listsize,"&lt;="&amp;admin1listsize),COUNTIF(admin1listsize,"&lt;="&amp;admin1listsize)+SUM(ISNUMBER(admin1listsize))),ROWS(D$3:D1163)+SUM(ISBLANK(admin1listsize))),NOT(admin1listsize="")*IF(ISNUMBER(admin1listsize),COUNTIF(admin1listsize,"&lt;="&amp;admin1listsize),COUNTIF(admin1listsize,"&lt;="&amp;admin1listsize)+SUM(ISNUMBER(admin1listsize))),0)), ""))</f>
        <v/>
      </c>
      <c r="K1163" s="71"/>
    </row>
    <row r="1164" spans="1:11" s="1" customFormat="1" x14ac:dyDescent="0.25">
      <c r="A1164" s="93" t="str">
        <f>IF($I$1&lt;&gt;"y", "", IF(ISBLANK(DATA!D1165),"",IF(ISBLANK(DATA!K1165),"NO DATA",DATA!K1165)))</f>
        <v/>
      </c>
      <c r="B1164" s="93" t="str">
        <f>IF($I$1&lt;&gt;"y", "",IF(ISBLANK(DATA!D1165),"", IF(ISBLANK(DATA!L1165),"NO DATA",DATA!L1165)))</f>
        <v/>
      </c>
      <c r="C1164" s="93" t="str">
        <f t="shared" si="56"/>
        <v/>
      </c>
      <c r="D1164" s="93" t="str">
        <f>IF($I$1&lt;&gt;"y", "", IF(C1165="", "", IFERROR(LOOKUP(2,1/(COUNTIF($D$2:D1163,mergednames)=0),mergednames), "")))</f>
        <v/>
      </c>
      <c r="E1164" s="93" t="str">
        <f t="shared" si="55"/>
        <v/>
      </c>
      <c r="F1164" s="93" t="str">
        <f>IF($I$1&lt;&gt;"y", "", IF(A1165="", "", IFERROR(LOOKUP(2,1/(COUNTIF($F$2:F1163,get_country)=0),get_country), "")))</f>
        <v/>
      </c>
      <c r="G1164" s="93" t="str">
        <f t="shared" si="54"/>
        <v/>
      </c>
      <c r="H1164" s="67" t="str">
        <f t="array" aca="1" ref="H1164" ca="1">IF($I$1&lt;&gt;"y", "", IFERROR(INDEX(countrylistsize,MATCH(SMALL(NOT(countrylistsize="")*IF(ISNUMBER(countrylistsize),COUNTIF(countrylistsize,"&lt;="&amp;countrylistsize),COUNTIF(countrylistsize,"&lt;="&amp;countrylistsize)+SUM(ISNUMBER(countrylistsize))),ROWS(F$3:F1164)+SUM(ISBLANK(countrylistsize))),NOT(countrylistsize="")*IF(ISNUMBER(countrylistsize),COUNTIF(countrylistsize,"&lt;="&amp;countrylistsize),COUNTIF(countrylistsize,"&lt;="&amp;countrylistsize)+SUM(ISNUMBER(countrylistsize))),0)), ""))</f>
        <v/>
      </c>
      <c r="I1164" s="70"/>
      <c r="J1164" s="67" t="str">
        <f t="array" aca="1" ref="J1164" ca="1">IF($I$1&lt;&gt;"y", "", IFERROR(INDEX(admin1listsize,MATCH(SMALL(NOT(admin1listsize="")*IF(ISNUMBER(admin1listsize),COUNTIF(admin1listsize,"&lt;="&amp;admin1listsize),COUNTIF(admin1listsize,"&lt;="&amp;admin1listsize)+SUM(ISNUMBER(admin1listsize))),ROWS(D$3:D1164)+SUM(ISBLANK(admin1listsize))),NOT(admin1listsize="")*IF(ISNUMBER(admin1listsize),COUNTIF(admin1listsize,"&lt;="&amp;admin1listsize),COUNTIF(admin1listsize,"&lt;="&amp;admin1listsize)+SUM(ISNUMBER(admin1listsize))),0)), ""))</f>
        <v/>
      </c>
      <c r="K1164" s="71"/>
    </row>
    <row r="1165" spans="1:11" s="1" customFormat="1" x14ac:dyDescent="0.25">
      <c r="A1165" s="93" t="str">
        <f>IF($I$1&lt;&gt;"y", "", IF(ISBLANK(DATA!D1166),"",IF(ISBLANK(DATA!K1166),"NO DATA",DATA!K1166)))</f>
        <v/>
      </c>
      <c r="B1165" s="93" t="str">
        <f>IF($I$1&lt;&gt;"y", "",IF(ISBLANK(DATA!D1166),"", IF(ISBLANK(DATA!L1166),"NO DATA",DATA!L1166)))</f>
        <v/>
      </c>
      <c r="C1165" s="93" t="str">
        <f t="shared" si="56"/>
        <v/>
      </c>
      <c r="D1165" s="93" t="str">
        <f>IF($I$1&lt;&gt;"y", "", IF(C1166="", "", IFERROR(LOOKUP(2,1/(COUNTIF($D$2:D1164,mergednames)=0),mergednames), "")))</f>
        <v/>
      </c>
      <c r="E1165" s="93" t="str">
        <f t="shared" si="55"/>
        <v/>
      </c>
      <c r="F1165" s="93" t="str">
        <f>IF($I$1&lt;&gt;"y", "", IF(A1166="", "", IFERROR(LOOKUP(2,1/(COUNTIF($F$2:F1164,get_country)=0),get_country), "")))</f>
        <v/>
      </c>
      <c r="G1165" s="93" t="str">
        <f t="shared" si="54"/>
        <v/>
      </c>
      <c r="H1165" s="67" t="str">
        <f t="array" aca="1" ref="H1165" ca="1">IF($I$1&lt;&gt;"y", "", IFERROR(INDEX(countrylistsize,MATCH(SMALL(NOT(countrylistsize="")*IF(ISNUMBER(countrylistsize),COUNTIF(countrylistsize,"&lt;="&amp;countrylistsize),COUNTIF(countrylistsize,"&lt;="&amp;countrylistsize)+SUM(ISNUMBER(countrylistsize))),ROWS(F$3:F1165)+SUM(ISBLANK(countrylistsize))),NOT(countrylistsize="")*IF(ISNUMBER(countrylistsize),COUNTIF(countrylistsize,"&lt;="&amp;countrylistsize),COUNTIF(countrylistsize,"&lt;="&amp;countrylistsize)+SUM(ISNUMBER(countrylistsize))),0)), ""))</f>
        <v/>
      </c>
      <c r="I1165" s="70"/>
      <c r="J1165" s="67" t="str">
        <f t="array" aca="1" ref="J1165" ca="1">IF($I$1&lt;&gt;"y", "", IFERROR(INDEX(admin1listsize,MATCH(SMALL(NOT(admin1listsize="")*IF(ISNUMBER(admin1listsize),COUNTIF(admin1listsize,"&lt;="&amp;admin1listsize),COUNTIF(admin1listsize,"&lt;="&amp;admin1listsize)+SUM(ISNUMBER(admin1listsize))),ROWS(D$3:D1165)+SUM(ISBLANK(admin1listsize))),NOT(admin1listsize="")*IF(ISNUMBER(admin1listsize),COUNTIF(admin1listsize,"&lt;="&amp;admin1listsize),COUNTIF(admin1listsize,"&lt;="&amp;admin1listsize)+SUM(ISNUMBER(admin1listsize))),0)), ""))</f>
        <v/>
      </c>
      <c r="K1165" s="71"/>
    </row>
    <row r="1166" spans="1:11" s="1" customFormat="1" x14ac:dyDescent="0.25">
      <c r="A1166" s="93" t="str">
        <f>IF($I$1&lt;&gt;"y", "", IF(ISBLANK(DATA!D1167),"",IF(ISBLANK(DATA!K1167),"NO DATA",DATA!K1167)))</f>
        <v/>
      </c>
      <c r="B1166" s="93" t="str">
        <f>IF($I$1&lt;&gt;"y", "",IF(ISBLANK(DATA!D1167),"", IF(ISBLANK(DATA!L1167),"NO DATA",DATA!L1167)))</f>
        <v/>
      </c>
      <c r="C1166" s="93" t="str">
        <f t="shared" si="56"/>
        <v/>
      </c>
      <c r="D1166" s="93" t="str">
        <f>IF($I$1&lt;&gt;"y", "", IF(C1167="", "", IFERROR(LOOKUP(2,1/(COUNTIF($D$2:D1165,mergednames)=0),mergednames), "")))</f>
        <v/>
      </c>
      <c r="E1166" s="93" t="str">
        <f t="shared" si="55"/>
        <v/>
      </c>
      <c r="F1166" s="93" t="str">
        <f>IF($I$1&lt;&gt;"y", "", IF(A1167="", "", IFERROR(LOOKUP(2,1/(COUNTIF($F$2:F1165,get_country)=0),get_country), "")))</f>
        <v/>
      </c>
      <c r="G1166" s="93" t="str">
        <f t="shared" si="54"/>
        <v/>
      </c>
      <c r="H1166" s="67" t="str">
        <f t="array" aca="1" ref="H1166" ca="1">IF($I$1&lt;&gt;"y", "", IFERROR(INDEX(countrylistsize,MATCH(SMALL(NOT(countrylistsize="")*IF(ISNUMBER(countrylistsize),COUNTIF(countrylistsize,"&lt;="&amp;countrylistsize),COUNTIF(countrylistsize,"&lt;="&amp;countrylistsize)+SUM(ISNUMBER(countrylistsize))),ROWS(F$3:F1166)+SUM(ISBLANK(countrylistsize))),NOT(countrylistsize="")*IF(ISNUMBER(countrylistsize),COUNTIF(countrylistsize,"&lt;="&amp;countrylistsize),COUNTIF(countrylistsize,"&lt;="&amp;countrylistsize)+SUM(ISNUMBER(countrylistsize))),0)), ""))</f>
        <v/>
      </c>
      <c r="I1166" s="70"/>
      <c r="J1166" s="67" t="str">
        <f t="array" aca="1" ref="J1166" ca="1">IF($I$1&lt;&gt;"y", "", IFERROR(INDEX(admin1listsize,MATCH(SMALL(NOT(admin1listsize="")*IF(ISNUMBER(admin1listsize),COUNTIF(admin1listsize,"&lt;="&amp;admin1listsize),COUNTIF(admin1listsize,"&lt;="&amp;admin1listsize)+SUM(ISNUMBER(admin1listsize))),ROWS(D$3:D1166)+SUM(ISBLANK(admin1listsize))),NOT(admin1listsize="")*IF(ISNUMBER(admin1listsize),COUNTIF(admin1listsize,"&lt;="&amp;admin1listsize),COUNTIF(admin1listsize,"&lt;="&amp;admin1listsize)+SUM(ISNUMBER(admin1listsize))),0)), ""))</f>
        <v/>
      </c>
      <c r="K1166" s="71"/>
    </row>
    <row r="1167" spans="1:11" s="1" customFormat="1" x14ac:dyDescent="0.25">
      <c r="A1167" s="93" t="str">
        <f>IF($I$1&lt;&gt;"y", "", IF(ISBLANK(DATA!D1168),"",IF(ISBLANK(DATA!K1168),"NO DATA",DATA!K1168)))</f>
        <v/>
      </c>
      <c r="B1167" s="93" t="str">
        <f>IF($I$1&lt;&gt;"y", "",IF(ISBLANK(DATA!D1168),"", IF(ISBLANK(DATA!L1168),"NO DATA",DATA!L1168)))</f>
        <v/>
      </c>
      <c r="C1167" s="93" t="str">
        <f t="shared" si="56"/>
        <v/>
      </c>
      <c r="D1167" s="93" t="str">
        <f>IF($I$1&lt;&gt;"y", "", IF(C1168="", "", IFERROR(LOOKUP(2,1/(COUNTIF($D$2:D1166,mergednames)=0),mergednames), "")))</f>
        <v/>
      </c>
      <c r="E1167" s="93" t="str">
        <f t="shared" si="55"/>
        <v/>
      </c>
      <c r="F1167" s="93" t="str">
        <f>IF($I$1&lt;&gt;"y", "", IF(A1168="", "", IFERROR(LOOKUP(2,1/(COUNTIF($F$2:F1166,get_country)=0),get_country), "")))</f>
        <v/>
      </c>
      <c r="G1167" s="93" t="str">
        <f t="shared" si="54"/>
        <v/>
      </c>
      <c r="H1167" s="67" t="str">
        <f t="array" aca="1" ref="H1167" ca="1">IF($I$1&lt;&gt;"y", "", IFERROR(INDEX(countrylistsize,MATCH(SMALL(NOT(countrylistsize="")*IF(ISNUMBER(countrylistsize),COUNTIF(countrylistsize,"&lt;="&amp;countrylistsize),COUNTIF(countrylistsize,"&lt;="&amp;countrylistsize)+SUM(ISNUMBER(countrylistsize))),ROWS(F$3:F1167)+SUM(ISBLANK(countrylistsize))),NOT(countrylistsize="")*IF(ISNUMBER(countrylistsize),COUNTIF(countrylistsize,"&lt;="&amp;countrylistsize),COUNTIF(countrylistsize,"&lt;="&amp;countrylistsize)+SUM(ISNUMBER(countrylistsize))),0)), ""))</f>
        <v/>
      </c>
      <c r="I1167" s="70"/>
      <c r="J1167" s="67" t="str">
        <f t="array" aca="1" ref="J1167" ca="1">IF($I$1&lt;&gt;"y", "", IFERROR(INDEX(admin1listsize,MATCH(SMALL(NOT(admin1listsize="")*IF(ISNUMBER(admin1listsize),COUNTIF(admin1listsize,"&lt;="&amp;admin1listsize),COUNTIF(admin1listsize,"&lt;="&amp;admin1listsize)+SUM(ISNUMBER(admin1listsize))),ROWS(D$3:D1167)+SUM(ISBLANK(admin1listsize))),NOT(admin1listsize="")*IF(ISNUMBER(admin1listsize),COUNTIF(admin1listsize,"&lt;="&amp;admin1listsize),COUNTIF(admin1listsize,"&lt;="&amp;admin1listsize)+SUM(ISNUMBER(admin1listsize))),0)), ""))</f>
        <v/>
      </c>
      <c r="K1167" s="71"/>
    </row>
    <row r="1168" spans="1:11" s="1" customFormat="1" x14ac:dyDescent="0.25">
      <c r="A1168" s="93" t="str">
        <f>IF($I$1&lt;&gt;"y", "", IF(ISBLANK(DATA!D1169),"",IF(ISBLANK(DATA!K1169),"NO DATA",DATA!K1169)))</f>
        <v/>
      </c>
      <c r="B1168" s="93" t="str">
        <f>IF($I$1&lt;&gt;"y", "",IF(ISBLANK(DATA!D1169),"", IF(ISBLANK(DATA!L1169),"NO DATA",DATA!L1169)))</f>
        <v/>
      </c>
      <c r="C1168" s="93" t="str">
        <f t="shared" si="56"/>
        <v/>
      </c>
      <c r="D1168" s="93" t="str">
        <f>IF($I$1&lt;&gt;"y", "", IF(C1169="", "", IFERROR(LOOKUP(2,1/(COUNTIF($D$2:D1167,mergednames)=0),mergednames), "")))</f>
        <v/>
      </c>
      <c r="E1168" s="93" t="str">
        <f t="shared" si="55"/>
        <v/>
      </c>
      <c r="F1168" s="93" t="str">
        <f>IF($I$1&lt;&gt;"y", "", IF(A1169="", "", IFERROR(LOOKUP(2,1/(COUNTIF($F$2:F1167,get_country)=0),get_country), "")))</f>
        <v/>
      </c>
      <c r="G1168" s="93" t="str">
        <f t="shared" si="54"/>
        <v/>
      </c>
      <c r="H1168" s="67" t="str">
        <f t="array" aca="1" ref="H1168" ca="1">IF($I$1&lt;&gt;"y", "", IFERROR(INDEX(countrylistsize,MATCH(SMALL(NOT(countrylistsize="")*IF(ISNUMBER(countrylistsize),COUNTIF(countrylistsize,"&lt;="&amp;countrylistsize),COUNTIF(countrylistsize,"&lt;="&amp;countrylistsize)+SUM(ISNUMBER(countrylistsize))),ROWS(F$3:F1168)+SUM(ISBLANK(countrylistsize))),NOT(countrylistsize="")*IF(ISNUMBER(countrylistsize),COUNTIF(countrylistsize,"&lt;="&amp;countrylistsize),COUNTIF(countrylistsize,"&lt;="&amp;countrylistsize)+SUM(ISNUMBER(countrylistsize))),0)), ""))</f>
        <v/>
      </c>
      <c r="I1168" s="70"/>
      <c r="J1168" s="67" t="str">
        <f t="array" aca="1" ref="J1168" ca="1">IF($I$1&lt;&gt;"y", "", IFERROR(INDEX(admin1listsize,MATCH(SMALL(NOT(admin1listsize="")*IF(ISNUMBER(admin1listsize),COUNTIF(admin1listsize,"&lt;="&amp;admin1listsize),COUNTIF(admin1listsize,"&lt;="&amp;admin1listsize)+SUM(ISNUMBER(admin1listsize))),ROWS(D$3:D1168)+SUM(ISBLANK(admin1listsize))),NOT(admin1listsize="")*IF(ISNUMBER(admin1listsize),COUNTIF(admin1listsize,"&lt;="&amp;admin1listsize),COUNTIF(admin1listsize,"&lt;="&amp;admin1listsize)+SUM(ISNUMBER(admin1listsize))),0)), ""))</f>
        <v/>
      </c>
      <c r="K1168" s="71"/>
    </row>
    <row r="1169" spans="1:11" s="1" customFormat="1" x14ac:dyDescent="0.25">
      <c r="A1169" s="93" t="str">
        <f>IF($I$1&lt;&gt;"y", "", IF(ISBLANK(DATA!D1170),"",IF(ISBLANK(DATA!K1170),"NO DATA",DATA!K1170)))</f>
        <v/>
      </c>
      <c r="B1169" s="93" t="str">
        <f>IF($I$1&lt;&gt;"y", "",IF(ISBLANK(DATA!D1170),"", IF(ISBLANK(DATA!L1170),"NO DATA",DATA!L1170)))</f>
        <v/>
      </c>
      <c r="C1169" s="93" t="str">
        <f t="shared" si="56"/>
        <v/>
      </c>
      <c r="D1169" s="93" t="str">
        <f>IF($I$1&lt;&gt;"y", "", IF(C1170="", "", IFERROR(LOOKUP(2,1/(COUNTIF($D$2:D1168,mergednames)=0),mergednames), "")))</f>
        <v/>
      </c>
      <c r="E1169" s="93" t="str">
        <f t="shared" si="55"/>
        <v/>
      </c>
      <c r="F1169" s="93" t="str">
        <f>IF($I$1&lt;&gt;"y", "", IF(A1170="", "", IFERROR(LOOKUP(2,1/(COUNTIF($F$2:F1168,get_country)=0),get_country), "")))</f>
        <v/>
      </c>
      <c r="G1169" s="93" t="str">
        <f t="shared" si="54"/>
        <v/>
      </c>
      <c r="H1169" s="67" t="str">
        <f t="array" aca="1" ref="H1169" ca="1">IF($I$1&lt;&gt;"y", "", IFERROR(INDEX(countrylistsize,MATCH(SMALL(NOT(countrylistsize="")*IF(ISNUMBER(countrylistsize),COUNTIF(countrylistsize,"&lt;="&amp;countrylistsize),COUNTIF(countrylistsize,"&lt;="&amp;countrylistsize)+SUM(ISNUMBER(countrylistsize))),ROWS(F$3:F1169)+SUM(ISBLANK(countrylistsize))),NOT(countrylistsize="")*IF(ISNUMBER(countrylistsize),COUNTIF(countrylistsize,"&lt;="&amp;countrylistsize),COUNTIF(countrylistsize,"&lt;="&amp;countrylistsize)+SUM(ISNUMBER(countrylistsize))),0)), ""))</f>
        <v/>
      </c>
      <c r="I1169" s="70"/>
      <c r="J1169" s="67" t="str">
        <f t="array" aca="1" ref="J1169" ca="1">IF($I$1&lt;&gt;"y", "", IFERROR(INDEX(admin1listsize,MATCH(SMALL(NOT(admin1listsize="")*IF(ISNUMBER(admin1listsize),COUNTIF(admin1listsize,"&lt;="&amp;admin1listsize),COUNTIF(admin1listsize,"&lt;="&amp;admin1listsize)+SUM(ISNUMBER(admin1listsize))),ROWS(D$3:D1169)+SUM(ISBLANK(admin1listsize))),NOT(admin1listsize="")*IF(ISNUMBER(admin1listsize),COUNTIF(admin1listsize,"&lt;="&amp;admin1listsize),COUNTIF(admin1listsize,"&lt;="&amp;admin1listsize)+SUM(ISNUMBER(admin1listsize))),0)), ""))</f>
        <v/>
      </c>
      <c r="K1169" s="71"/>
    </row>
    <row r="1170" spans="1:11" s="1" customFormat="1" x14ac:dyDescent="0.25">
      <c r="A1170" s="93" t="str">
        <f>IF($I$1&lt;&gt;"y", "", IF(ISBLANK(DATA!D1171),"",IF(ISBLANK(DATA!K1171),"NO DATA",DATA!K1171)))</f>
        <v/>
      </c>
      <c r="B1170" s="93" t="str">
        <f>IF($I$1&lt;&gt;"y", "",IF(ISBLANK(DATA!D1171),"", IF(ISBLANK(DATA!L1171),"NO DATA",DATA!L1171)))</f>
        <v/>
      </c>
      <c r="C1170" s="93" t="str">
        <f t="shared" si="56"/>
        <v/>
      </c>
      <c r="D1170" s="93" t="str">
        <f>IF($I$1&lt;&gt;"y", "", IF(C1171="", "", IFERROR(LOOKUP(2,1/(COUNTIF($D$2:D1169,mergednames)=0),mergednames), "")))</f>
        <v/>
      </c>
      <c r="E1170" s="93" t="str">
        <f t="shared" si="55"/>
        <v/>
      </c>
      <c r="F1170" s="93" t="str">
        <f>IF($I$1&lt;&gt;"y", "", IF(A1171="", "", IFERROR(LOOKUP(2,1/(COUNTIF($F$2:F1169,get_country)=0),get_country), "")))</f>
        <v/>
      </c>
      <c r="G1170" s="93" t="str">
        <f t="shared" si="54"/>
        <v/>
      </c>
      <c r="H1170" s="67" t="str">
        <f t="array" aca="1" ref="H1170" ca="1">IF($I$1&lt;&gt;"y", "", IFERROR(INDEX(countrylistsize,MATCH(SMALL(NOT(countrylistsize="")*IF(ISNUMBER(countrylistsize),COUNTIF(countrylistsize,"&lt;="&amp;countrylistsize),COUNTIF(countrylistsize,"&lt;="&amp;countrylistsize)+SUM(ISNUMBER(countrylistsize))),ROWS(F$3:F1170)+SUM(ISBLANK(countrylistsize))),NOT(countrylistsize="")*IF(ISNUMBER(countrylistsize),COUNTIF(countrylistsize,"&lt;="&amp;countrylistsize),COUNTIF(countrylistsize,"&lt;="&amp;countrylistsize)+SUM(ISNUMBER(countrylistsize))),0)), ""))</f>
        <v/>
      </c>
      <c r="I1170" s="70"/>
      <c r="J1170" s="67" t="str">
        <f t="array" aca="1" ref="J1170" ca="1">IF($I$1&lt;&gt;"y", "", IFERROR(INDEX(admin1listsize,MATCH(SMALL(NOT(admin1listsize="")*IF(ISNUMBER(admin1listsize),COUNTIF(admin1listsize,"&lt;="&amp;admin1listsize),COUNTIF(admin1listsize,"&lt;="&amp;admin1listsize)+SUM(ISNUMBER(admin1listsize))),ROWS(D$3:D1170)+SUM(ISBLANK(admin1listsize))),NOT(admin1listsize="")*IF(ISNUMBER(admin1listsize),COUNTIF(admin1listsize,"&lt;="&amp;admin1listsize),COUNTIF(admin1listsize,"&lt;="&amp;admin1listsize)+SUM(ISNUMBER(admin1listsize))),0)), ""))</f>
        <v/>
      </c>
      <c r="K1170" s="71"/>
    </row>
    <row r="1171" spans="1:11" s="1" customFormat="1" x14ac:dyDescent="0.25">
      <c r="A1171" s="93" t="str">
        <f>IF($I$1&lt;&gt;"y", "", IF(ISBLANK(DATA!D1172),"",IF(ISBLANK(DATA!K1172),"NO DATA",DATA!K1172)))</f>
        <v/>
      </c>
      <c r="B1171" s="93" t="str">
        <f>IF($I$1&lt;&gt;"y", "",IF(ISBLANK(DATA!D1172),"", IF(ISBLANK(DATA!L1172),"NO DATA",DATA!L1172)))</f>
        <v/>
      </c>
      <c r="C1171" s="93" t="str">
        <f t="shared" si="56"/>
        <v/>
      </c>
      <c r="D1171" s="93" t="str">
        <f>IF($I$1&lt;&gt;"y", "", IF(C1172="", "", IFERROR(LOOKUP(2,1/(COUNTIF($D$2:D1170,mergednames)=0),mergednames), "")))</f>
        <v/>
      </c>
      <c r="E1171" s="93" t="str">
        <f t="shared" si="55"/>
        <v/>
      </c>
      <c r="F1171" s="93" t="str">
        <f>IF($I$1&lt;&gt;"y", "", IF(A1172="", "", IFERROR(LOOKUP(2,1/(COUNTIF($F$2:F1170,get_country)=0),get_country), "")))</f>
        <v/>
      </c>
      <c r="G1171" s="93" t="str">
        <f t="shared" si="54"/>
        <v/>
      </c>
      <c r="H1171" s="67" t="str">
        <f t="array" aca="1" ref="H1171" ca="1">IF($I$1&lt;&gt;"y", "", IFERROR(INDEX(countrylistsize,MATCH(SMALL(NOT(countrylistsize="")*IF(ISNUMBER(countrylistsize),COUNTIF(countrylistsize,"&lt;="&amp;countrylistsize),COUNTIF(countrylistsize,"&lt;="&amp;countrylistsize)+SUM(ISNUMBER(countrylistsize))),ROWS(F$3:F1171)+SUM(ISBLANK(countrylistsize))),NOT(countrylistsize="")*IF(ISNUMBER(countrylistsize),COUNTIF(countrylistsize,"&lt;="&amp;countrylistsize),COUNTIF(countrylistsize,"&lt;="&amp;countrylistsize)+SUM(ISNUMBER(countrylistsize))),0)), ""))</f>
        <v/>
      </c>
      <c r="I1171" s="70"/>
      <c r="J1171" s="67" t="str">
        <f t="array" aca="1" ref="J1171" ca="1">IF($I$1&lt;&gt;"y", "", IFERROR(INDEX(admin1listsize,MATCH(SMALL(NOT(admin1listsize="")*IF(ISNUMBER(admin1listsize),COUNTIF(admin1listsize,"&lt;="&amp;admin1listsize),COUNTIF(admin1listsize,"&lt;="&amp;admin1listsize)+SUM(ISNUMBER(admin1listsize))),ROWS(D$3:D1171)+SUM(ISBLANK(admin1listsize))),NOT(admin1listsize="")*IF(ISNUMBER(admin1listsize),COUNTIF(admin1listsize,"&lt;="&amp;admin1listsize),COUNTIF(admin1listsize,"&lt;="&amp;admin1listsize)+SUM(ISNUMBER(admin1listsize))),0)), ""))</f>
        <v/>
      </c>
      <c r="K1171" s="71"/>
    </row>
    <row r="1172" spans="1:11" s="1" customFormat="1" x14ac:dyDescent="0.25">
      <c r="A1172" s="93" t="str">
        <f>IF($I$1&lt;&gt;"y", "", IF(ISBLANK(DATA!D1173),"",IF(ISBLANK(DATA!K1173),"NO DATA",DATA!K1173)))</f>
        <v/>
      </c>
      <c r="B1172" s="93" t="str">
        <f>IF($I$1&lt;&gt;"y", "",IF(ISBLANK(DATA!D1173),"", IF(ISBLANK(DATA!L1173),"NO DATA",DATA!L1173)))</f>
        <v/>
      </c>
      <c r="C1172" s="93" t="str">
        <f t="shared" si="56"/>
        <v/>
      </c>
      <c r="D1172" s="93" t="str">
        <f>IF($I$1&lt;&gt;"y", "", IF(C1173="", "", IFERROR(LOOKUP(2,1/(COUNTIF($D$2:D1171,mergednames)=0),mergednames), "")))</f>
        <v/>
      </c>
      <c r="E1172" s="93" t="str">
        <f t="shared" si="55"/>
        <v/>
      </c>
      <c r="F1172" s="93" t="str">
        <f>IF($I$1&lt;&gt;"y", "", IF(A1173="", "", IFERROR(LOOKUP(2,1/(COUNTIF($F$2:F1171,get_country)=0),get_country), "")))</f>
        <v/>
      </c>
      <c r="G1172" s="93" t="str">
        <f t="shared" si="54"/>
        <v/>
      </c>
      <c r="H1172" s="67" t="str">
        <f t="array" aca="1" ref="H1172" ca="1">IF($I$1&lt;&gt;"y", "", IFERROR(INDEX(countrylistsize,MATCH(SMALL(NOT(countrylistsize="")*IF(ISNUMBER(countrylistsize),COUNTIF(countrylistsize,"&lt;="&amp;countrylistsize),COUNTIF(countrylistsize,"&lt;="&amp;countrylistsize)+SUM(ISNUMBER(countrylistsize))),ROWS(F$3:F1172)+SUM(ISBLANK(countrylistsize))),NOT(countrylistsize="")*IF(ISNUMBER(countrylistsize),COUNTIF(countrylistsize,"&lt;="&amp;countrylistsize),COUNTIF(countrylistsize,"&lt;="&amp;countrylistsize)+SUM(ISNUMBER(countrylistsize))),0)), ""))</f>
        <v/>
      </c>
      <c r="I1172" s="70"/>
      <c r="J1172" s="67" t="str">
        <f t="array" aca="1" ref="J1172" ca="1">IF($I$1&lt;&gt;"y", "", IFERROR(INDEX(admin1listsize,MATCH(SMALL(NOT(admin1listsize="")*IF(ISNUMBER(admin1listsize),COUNTIF(admin1listsize,"&lt;="&amp;admin1listsize),COUNTIF(admin1listsize,"&lt;="&amp;admin1listsize)+SUM(ISNUMBER(admin1listsize))),ROWS(D$3:D1172)+SUM(ISBLANK(admin1listsize))),NOT(admin1listsize="")*IF(ISNUMBER(admin1listsize),COUNTIF(admin1listsize,"&lt;="&amp;admin1listsize),COUNTIF(admin1listsize,"&lt;="&amp;admin1listsize)+SUM(ISNUMBER(admin1listsize))),0)), ""))</f>
        <v/>
      </c>
      <c r="K1172" s="71"/>
    </row>
    <row r="1173" spans="1:11" s="1" customFormat="1" x14ac:dyDescent="0.25">
      <c r="A1173" s="93" t="str">
        <f>IF($I$1&lt;&gt;"y", "", IF(ISBLANK(DATA!D1174),"",IF(ISBLANK(DATA!K1174),"NO DATA",DATA!K1174)))</f>
        <v/>
      </c>
      <c r="B1173" s="93" t="str">
        <f>IF($I$1&lt;&gt;"y", "",IF(ISBLANK(DATA!D1174),"", IF(ISBLANK(DATA!L1174),"NO DATA",DATA!L1174)))</f>
        <v/>
      </c>
      <c r="C1173" s="93" t="str">
        <f t="shared" si="56"/>
        <v/>
      </c>
      <c r="D1173" s="93" t="str">
        <f>IF($I$1&lt;&gt;"y", "", IF(C1174="", "", IFERROR(LOOKUP(2,1/(COUNTIF($D$2:D1172,mergednames)=0),mergednames), "")))</f>
        <v/>
      </c>
      <c r="E1173" s="93" t="str">
        <f t="shared" si="55"/>
        <v/>
      </c>
      <c r="F1173" s="93" t="str">
        <f>IF($I$1&lt;&gt;"y", "", IF(A1174="", "", IFERROR(LOOKUP(2,1/(COUNTIF($F$2:F1172,get_country)=0),get_country), "")))</f>
        <v/>
      </c>
      <c r="G1173" s="93" t="str">
        <f t="shared" si="54"/>
        <v/>
      </c>
      <c r="H1173" s="67" t="str">
        <f t="array" aca="1" ref="H1173" ca="1">IF($I$1&lt;&gt;"y", "", IFERROR(INDEX(countrylistsize,MATCH(SMALL(NOT(countrylistsize="")*IF(ISNUMBER(countrylistsize),COUNTIF(countrylistsize,"&lt;="&amp;countrylistsize),COUNTIF(countrylistsize,"&lt;="&amp;countrylistsize)+SUM(ISNUMBER(countrylistsize))),ROWS(F$3:F1173)+SUM(ISBLANK(countrylistsize))),NOT(countrylistsize="")*IF(ISNUMBER(countrylistsize),COUNTIF(countrylistsize,"&lt;="&amp;countrylistsize),COUNTIF(countrylistsize,"&lt;="&amp;countrylistsize)+SUM(ISNUMBER(countrylistsize))),0)), ""))</f>
        <v/>
      </c>
      <c r="I1173" s="70"/>
      <c r="J1173" s="67" t="str">
        <f t="array" aca="1" ref="J1173" ca="1">IF($I$1&lt;&gt;"y", "", IFERROR(INDEX(admin1listsize,MATCH(SMALL(NOT(admin1listsize="")*IF(ISNUMBER(admin1listsize),COUNTIF(admin1listsize,"&lt;="&amp;admin1listsize),COUNTIF(admin1listsize,"&lt;="&amp;admin1listsize)+SUM(ISNUMBER(admin1listsize))),ROWS(D$3:D1173)+SUM(ISBLANK(admin1listsize))),NOT(admin1listsize="")*IF(ISNUMBER(admin1listsize),COUNTIF(admin1listsize,"&lt;="&amp;admin1listsize),COUNTIF(admin1listsize,"&lt;="&amp;admin1listsize)+SUM(ISNUMBER(admin1listsize))),0)), ""))</f>
        <v/>
      </c>
      <c r="K1173" s="71"/>
    </row>
    <row r="1174" spans="1:11" s="1" customFormat="1" x14ac:dyDescent="0.25">
      <c r="A1174" s="93" t="str">
        <f>IF($I$1&lt;&gt;"y", "", IF(ISBLANK(DATA!D1175),"",IF(ISBLANK(DATA!K1175),"NO DATA",DATA!K1175)))</f>
        <v/>
      </c>
      <c r="B1174" s="93" t="str">
        <f>IF($I$1&lt;&gt;"y", "",IF(ISBLANK(DATA!D1175),"", IF(ISBLANK(DATA!L1175),"NO DATA",DATA!L1175)))</f>
        <v/>
      </c>
      <c r="C1174" s="93" t="str">
        <f t="shared" si="56"/>
        <v/>
      </c>
      <c r="D1174" s="93" t="str">
        <f>IF($I$1&lt;&gt;"y", "", IF(C1175="", "", IFERROR(LOOKUP(2,1/(COUNTIF($D$2:D1173,mergednames)=0),mergednames), "")))</f>
        <v/>
      </c>
      <c r="E1174" s="93" t="str">
        <f t="shared" si="55"/>
        <v/>
      </c>
      <c r="F1174" s="93" t="str">
        <f>IF($I$1&lt;&gt;"y", "", IF(A1175="", "", IFERROR(LOOKUP(2,1/(COUNTIF($F$2:F1173,get_country)=0),get_country), "")))</f>
        <v/>
      </c>
      <c r="G1174" s="93" t="str">
        <f t="shared" si="54"/>
        <v/>
      </c>
      <c r="H1174" s="67" t="str">
        <f t="array" aca="1" ref="H1174" ca="1">IF($I$1&lt;&gt;"y", "", IFERROR(INDEX(countrylistsize,MATCH(SMALL(NOT(countrylistsize="")*IF(ISNUMBER(countrylistsize),COUNTIF(countrylistsize,"&lt;="&amp;countrylistsize),COUNTIF(countrylistsize,"&lt;="&amp;countrylistsize)+SUM(ISNUMBER(countrylistsize))),ROWS(F$3:F1174)+SUM(ISBLANK(countrylistsize))),NOT(countrylistsize="")*IF(ISNUMBER(countrylistsize),COUNTIF(countrylistsize,"&lt;="&amp;countrylistsize),COUNTIF(countrylistsize,"&lt;="&amp;countrylistsize)+SUM(ISNUMBER(countrylistsize))),0)), ""))</f>
        <v/>
      </c>
      <c r="I1174" s="70"/>
      <c r="J1174" s="67" t="str">
        <f t="array" aca="1" ref="J1174" ca="1">IF($I$1&lt;&gt;"y", "", IFERROR(INDEX(admin1listsize,MATCH(SMALL(NOT(admin1listsize="")*IF(ISNUMBER(admin1listsize),COUNTIF(admin1listsize,"&lt;="&amp;admin1listsize),COUNTIF(admin1listsize,"&lt;="&amp;admin1listsize)+SUM(ISNUMBER(admin1listsize))),ROWS(D$3:D1174)+SUM(ISBLANK(admin1listsize))),NOT(admin1listsize="")*IF(ISNUMBER(admin1listsize),COUNTIF(admin1listsize,"&lt;="&amp;admin1listsize),COUNTIF(admin1listsize,"&lt;="&amp;admin1listsize)+SUM(ISNUMBER(admin1listsize))),0)), ""))</f>
        <v/>
      </c>
      <c r="K1174" s="71"/>
    </row>
    <row r="1175" spans="1:11" s="1" customFormat="1" x14ac:dyDescent="0.25">
      <c r="A1175" s="93" t="str">
        <f>IF($I$1&lt;&gt;"y", "", IF(ISBLANK(DATA!D1176),"",IF(ISBLANK(DATA!K1176),"NO DATA",DATA!K1176)))</f>
        <v/>
      </c>
      <c r="B1175" s="93" t="str">
        <f>IF($I$1&lt;&gt;"y", "",IF(ISBLANK(DATA!D1176),"", IF(ISBLANK(DATA!L1176),"NO DATA",DATA!L1176)))</f>
        <v/>
      </c>
      <c r="C1175" s="93" t="str">
        <f t="shared" si="56"/>
        <v/>
      </c>
      <c r="D1175" s="93" t="str">
        <f>IF($I$1&lt;&gt;"y", "", IF(C1176="", "", IFERROR(LOOKUP(2,1/(COUNTIF($D$2:D1174,mergednames)=0),mergednames), "")))</f>
        <v/>
      </c>
      <c r="E1175" s="93" t="str">
        <f t="shared" si="55"/>
        <v/>
      </c>
      <c r="F1175" s="93" t="str">
        <f>IF($I$1&lt;&gt;"y", "", IF(A1176="", "", IFERROR(LOOKUP(2,1/(COUNTIF($F$2:F1174,get_country)=0),get_country), "")))</f>
        <v/>
      </c>
      <c r="G1175" s="93" t="str">
        <f t="shared" si="54"/>
        <v/>
      </c>
      <c r="H1175" s="67" t="str">
        <f t="array" aca="1" ref="H1175" ca="1">IF($I$1&lt;&gt;"y", "", IFERROR(INDEX(countrylistsize,MATCH(SMALL(NOT(countrylistsize="")*IF(ISNUMBER(countrylistsize),COUNTIF(countrylistsize,"&lt;="&amp;countrylistsize),COUNTIF(countrylistsize,"&lt;="&amp;countrylistsize)+SUM(ISNUMBER(countrylistsize))),ROWS(F$3:F1175)+SUM(ISBLANK(countrylistsize))),NOT(countrylistsize="")*IF(ISNUMBER(countrylistsize),COUNTIF(countrylistsize,"&lt;="&amp;countrylistsize),COUNTIF(countrylistsize,"&lt;="&amp;countrylistsize)+SUM(ISNUMBER(countrylistsize))),0)), ""))</f>
        <v/>
      </c>
      <c r="I1175" s="70"/>
      <c r="J1175" s="67" t="str">
        <f t="array" aca="1" ref="J1175" ca="1">IF($I$1&lt;&gt;"y", "", IFERROR(INDEX(admin1listsize,MATCH(SMALL(NOT(admin1listsize="")*IF(ISNUMBER(admin1listsize),COUNTIF(admin1listsize,"&lt;="&amp;admin1listsize),COUNTIF(admin1listsize,"&lt;="&amp;admin1listsize)+SUM(ISNUMBER(admin1listsize))),ROWS(D$3:D1175)+SUM(ISBLANK(admin1listsize))),NOT(admin1listsize="")*IF(ISNUMBER(admin1listsize),COUNTIF(admin1listsize,"&lt;="&amp;admin1listsize),COUNTIF(admin1listsize,"&lt;="&amp;admin1listsize)+SUM(ISNUMBER(admin1listsize))),0)), ""))</f>
        <v/>
      </c>
      <c r="K1175" s="71"/>
    </row>
    <row r="1176" spans="1:11" s="1" customFormat="1" x14ac:dyDescent="0.25">
      <c r="A1176" s="93" t="str">
        <f>IF($I$1&lt;&gt;"y", "", IF(ISBLANK(DATA!D1177),"",IF(ISBLANK(DATA!K1177),"NO DATA",DATA!K1177)))</f>
        <v/>
      </c>
      <c r="B1176" s="93" t="str">
        <f>IF($I$1&lt;&gt;"y", "",IF(ISBLANK(DATA!D1177),"", IF(ISBLANK(DATA!L1177),"NO DATA",DATA!L1177)))</f>
        <v/>
      </c>
      <c r="C1176" s="93" t="str">
        <f t="shared" si="56"/>
        <v/>
      </c>
      <c r="D1176" s="93" t="str">
        <f>IF($I$1&lt;&gt;"y", "", IF(C1177="", "", IFERROR(LOOKUP(2,1/(COUNTIF($D$2:D1175,mergednames)=0),mergednames), "")))</f>
        <v/>
      </c>
      <c r="E1176" s="93" t="str">
        <f t="shared" si="55"/>
        <v/>
      </c>
      <c r="F1176" s="93" t="str">
        <f>IF($I$1&lt;&gt;"y", "", IF(A1177="", "", IFERROR(LOOKUP(2,1/(COUNTIF($F$2:F1175,get_country)=0),get_country), "")))</f>
        <v/>
      </c>
      <c r="G1176" s="93" t="str">
        <f t="shared" si="54"/>
        <v/>
      </c>
      <c r="H1176" s="67" t="str">
        <f t="array" aca="1" ref="H1176" ca="1">IF($I$1&lt;&gt;"y", "", IFERROR(INDEX(countrylistsize,MATCH(SMALL(NOT(countrylistsize="")*IF(ISNUMBER(countrylistsize),COUNTIF(countrylistsize,"&lt;="&amp;countrylistsize),COUNTIF(countrylistsize,"&lt;="&amp;countrylistsize)+SUM(ISNUMBER(countrylistsize))),ROWS(F$3:F1176)+SUM(ISBLANK(countrylistsize))),NOT(countrylistsize="")*IF(ISNUMBER(countrylistsize),COUNTIF(countrylistsize,"&lt;="&amp;countrylistsize),COUNTIF(countrylistsize,"&lt;="&amp;countrylistsize)+SUM(ISNUMBER(countrylistsize))),0)), ""))</f>
        <v/>
      </c>
      <c r="I1176" s="70"/>
      <c r="J1176" s="67" t="str">
        <f t="array" aca="1" ref="J1176" ca="1">IF($I$1&lt;&gt;"y", "", IFERROR(INDEX(admin1listsize,MATCH(SMALL(NOT(admin1listsize="")*IF(ISNUMBER(admin1listsize),COUNTIF(admin1listsize,"&lt;="&amp;admin1listsize),COUNTIF(admin1listsize,"&lt;="&amp;admin1listsize)+SUM(ISNUMBER(admin1listsize))),ROWS(D$3:D1176)+SUM(ISBLANK(admin1listsize))),NOT(admin1listsize="")*IF(ISNUMBER(admin1listsize),COUNTIF(admin1listsize,"&lt;="&amp;admin1listsize),COUNTIF(admin1listsize,"&lt;="&amp;admin1listsize)+SUM(ISNUMBER(admin1listsize))),0)), ""))</f>
        <v/>
      </c>
      <c r="K1176" s="71"/>
    </row>
    <row r="1177" spans="1:11" s="1" customFormat="1" x14ac:dyDescent="0.25">
      <c r="A1177" s="93" t="str">
        <f>IF($I$1&lt;&gt;"y", "", IF(ISBLANK(DATA!D1178),"",IF(ISBLANK(DATA!K1178),"NO DATA",DATA!K1178)))</f>
        <v/>
      </c>
      <c r="B1177" s="93" t="str">
        <f>IF($I$1&lt;&gt;"y", "",IF(ISBLANK(DATA!D1178),"", IF(ISBLANK(DATA!L1178),"NO DATA",DATA!L1178)))</f>
        <v/>
      </c>
      <c r="C1177" s="93" t="str">
        <f t="shared" si="56"/>
        <v/>
      </c>
      <c r="D1177" s="93" t="str">
        <f>IF($I$1&lt;&gt;"y", "", IF(C1178="", "", IFERROR(LOOKUP(2,1/(COUNTIF($D$2:D1176,mergednames)=0),mergednames), "")))</f>
        <v/>
      </c>
      <c r="E1177" s="93" t="str">
        <f t="shared" si="55"/>
        <v/>
      </c>
      <c r="F1177" s="93" t="str">
        <f>IF($I$1&lt;&gt;"y", "", IF(A1178="", "", IFERROR(LOOKUP(2,1/(COUNTIF($F$2:F1176,get_country)=0),get_country), "")))</f>
        <v/>
      </c>
      <c r="G1177" s="93" t="str">
        <f t="shared" si="54"/>
        <v/>
      </c>
      <c r="H1177" s="67" t="str">
        <f t="array" aca="1" ref="H1177" ca="1">IF($I$1&lt;&gt;"y", "", IFERROR(INDEX(countrylistsize,MATCH(SMALL(NOT(countrylistsize="")*IF(ISNUMBER(countrylistsize),COUNTIF(countrylistsize,"&lt;="&amp;countrylistsize),COUNTIF(countrylistsize,"&lt;="&amp;countrylistsize)+SUM(ISNUMBER(countrylistsize))),ROWS(F$3:F1177)+SUM(ISBLANK(countrylistsize))),NOT(countrylistsize="")*IF(ISNUMBER(countrylistsize),COUNTIF(countrylistsize,"&lt;="&amp;countrylistsize),COUNTIF(countrylistsize,"&lt;="&amp;countrylistsize)+SUM(ISNUMBER(countrylistsize))),0)), ""))</f>
        <v/>
      </c>
      <c r="I1177" s="70"/>
      <c r="J1177" s="67" t="str">
        <f t="array" aca="1" ref="J1177" ca="1">IF($I$1&lt;&gt;"y", "", IFERROR(INDEX(admin1listsize,MATCH(SMALL(NOT(admin1listsize="")*IF(ISNUMBER(admin1listsize),COUNTIF(admin1listsize,"&lt;="&amp;admin1listsize),COUNTIF(admin1listsize,"&lt;="&amp;admin1listsize)+SUM(ISNUMBER(admin1listsize))),ROWS(D$3:D1177)+SUM(ISBLANK(admin1listsize))),NOT(admin1listsize="")*IF(ISNUMBER(admin1listsize),COUNTIF(admin1listsize,"&lt;="&amp;admin1listsize),COUNTIF(admin1listsize,"&lt;="&amp;admin1listsize)+SUM(ISNUMBER(admin1listsize))),0)), ""))</f>
        <v/>
      </c>
      <c r="K1177" s="71"/>
    </row>
    <row r="1178" spans="1:11" s="1" customFormat="1" x14ac:dyDescent="0.25">
      <c r="A1178" s="93" t="str">
        <f>IF($I$1&lt;&gt;"y", "", IF(ISBLANK(DATA!D1179),"",IF(ISBLANK(DATA!K1179),"NO DATA",DATA!K1179)))</f>
        <v/>
      </c>
      <c r="B1178" s="93" t="str">
        <f>IF($I$1&lt;&gt;"y", "",IF(ISBLANK(DATA!D1179),"", IF(ISBLANK(DATA!L1179),"NO DATA",DATA!L1179)))</f>
        <v/>
      </c>
      <c r="C1178" s="93" t="str">
        <f t="shared" si="56"/>
        <v/>
      </c>
      <c r="D1178" s="93" t="str">
        <f>IF($I$1&lt;&gt;"y", "", IF(C1179="", "", IFERROR(LOOKUP(2,1/(COUNTIF($D$2:D1177,mergednames)=0),mergednames), "")))</f>
        <v/>
      </c>
      <c r="E1178" s="93" t="str">
        <f t="shared" si="55"/>
        <v/>
      </c>
      <c r="F1178" s="93" t="str">
        <f>IF($I$1&lt;&gt;"y", "", IF(A1179="", "", IFERROR(LOOKUP(2,1/(COUNTIF($F$2:F1177,get_country)=0),get_country), "")))</f>
        <v/>
      </c>
      <c r="G1178" s="93" t="str">
        <f t="shared" si="54"/>
        <v/>
      </c>
      <c r="H1178" s="67" t="str">
        <f t="array" aca="1" ref="H1178" ca="1">IF($I$1&lt;&gt;"y", "", IFERROR(INDEX(countrylistsize,MATCH(SMALL(NOT(countrylistsize="")*IF(ISNUMBER(countrylistsize),COUNTIF(countrylistsize,"&lt;="&amp;countrylistsize),COUNTIF(countrylistsize,"&lt;="&amp;countrylistsize)+SUM(ISNUMBER(countrylistsize))),ROWS(F$3:F1178)+SUM(ISBLANK(countrylistsize))),NOT(countrylistsize="")*IF(ISNUMBER(countrylistsize),COUNTIF(countrylistsize,"&lt;="&amp;countrylistsize),COUNTIF(countrylistsize,"&lt;="&amp;countrylistsize)+SUM(ISNUMBER(countrylistsize))),0)), ""))</f>
        <v/>
      </c>
      <c r="I1178" s="70"/>
      <c r="J1178" s="67" t="str">
        <f t="array" aca="1" ref="J1178" ca="1">IF($I$1&lt;&gt;"y", "", IFERROR(INDEX(admin1listsize,MATCH(SMALL(NOT(admin1listsize="")*IF(ISNUMBER(admin1listsize),COUNTIF(admin1listsize,"&lt;="&amp;admin1listsize),COUNTIF(admin1listsize,"&lt;="&amp;admin1listsize)+SUM(ISNUMBER(admin1listsize))),ROWS(D$3:D1178)+SUM(ISBLANK(admin1listsize))),NOT(admin1listsize="")*IF(ISNUMBER(admin1listsize),COUNTIF(admin1listsize,"&lt;="&amp;admin1listsize),COUNTIF(admin1listsize,"&lt;="&amp;admin1listsize)+SUM(ISNUMBER(admin1listsize))),0)), ""))</f>
        <v/>
      </c>
      <c r="K1178" s="71"/>
    </row>
    <row r="1179" spans="1:11" s="1" customFormat="1" x14ac:dyDescent="0.25">
      <c r="A1179" s="93" t="str">
        <f>IF($I$1&lt;&gt;"y", "", IF(ISBLANK(DATA!D1180),"",IF(ISBLANK(DATA!K1180),"NO DATA",DATA!K1180)))</f>
        <v/>
      </c>
      <c r="B1179" s="93" t="str">
        <f>IF($I$1&lt;&gt;"y", "",IF(ISBLANK(DATA!D1180),"", IF(ISBLANK(DATA!L1180),"NO DATA",DATA!L1180)))</f>
        <v/>
      </c>
      <c r="C1179" s="93" t="str">
        <f t="shared" si="56"/>
        <v/>
      </c>
      <c r="D1179" s="93" t="str">
        <f>IF($I$1&lt;&gt;"y", "", IF(C1180="", "", IFERROR(LOOKUP(2,1/(COUNTIF($D$2:D1178,mergednames)=0),mergednames), "")))</f>
        <v/>
      </c>
      <c r="E1179" s="93" t="str">
        <f t="shared" si="55"/>
        <v/>
      </c>
      <c r="F1179" s="93" t="str">
        <f>IF($I$1&lt;&gt;"y", "", IF(A1180="", "", IFERROR(LOOKUP(2,1/(COUNTIF($F$2:F1178,get_country)=0),get_country), "")))</f>
        <v/>
      </c>
      <c r="G1179" s="93" t="str">
        <f t="shared" si="54"/>
        <v/>
      </c>
      <c r="H1179" s="67" t="str">
        <f t="array" aca="1" ref="H1179" ca="1">IF($I$1&lt;&gt;"y", "", IFERROR(INDEX(countrylistsize,MATCH(SMALL(NOT(countrylistsize="")*IF(ISNUMBER(countrylistsize),COUNTIF(countrylistsize,"&lt;="&amp;countrylistsize),COUNTIF(countrylistsize,"&lt;="&amp;countrylistsize)+SUM(ISNUMBER(countrylistsize))),ROWS(F$3:F1179)+SUM(ISBLANK(countrylistsize))),NOT(countrylistsize="")*IF(ISNUMBER(countrylistsize),COUNTIF(countrylistsize,"&lt;="&amp;countrylistsize),COUNTIF(countrylistsize,"&lt;="&amp;countrylistsize)+SUM(ISNUMBER(countrylistsize))),0)), ""))</f>
        <v/>
      </c>
      <c r="I1179" s="70"/>
      <c r="J1179" s="67" t="str">
        <f t="array" aca="1" ref="J1179" ca="1">IF($I$1&lt;&gt;"y", "", IFERROR(INDEX(admin1listsize,MATCH(SMALL(NOT(admin1listsize="")*IF(ISNUMBER(admin1listsize),COUNTIF(admin1listsize,"&lt;="&amp;admin1listsize),COUNTIF(admin1listsize,"&lt;="&amp;admin1listsize)+SUM(ISNUMBER(admin1listsize))),ROWS(D$3:D1179)+SUM(ISBLANK(admin1listsize))),NOT(admin1listsize="")*IF(ISNUMBER(admin1listsize),COUNTIF(admin1listsize,"&lt;="&amp;admin1listsize),COUNTIF(admin1listsize,"&lt;="&amp;admin1listsize)+SUM(ISNUMBER(admin1listsize))),0)), ""))</f>
        <v/>
      </c>
      <c r="K1179" s="71"/>
    </row>
    <row r="1180" spans="1:11" s="1" customFormat="1" x14ac:dyDescent="0.25">
      <c r="A1180" s="93" t="str">
        <f>IF($I$1&lt;&gt;"y", "", IF(ISBLANK(DATA!D1181),"",IF(ISBLANK(DATA!K1181),"NO DATA",DATA!K1181)))</f>
        <v/>
      </c>
      <c r="B1180" s="93" t="str">
        <f>IF($I$1&lt;&gt;"y", "",IF(ISBLANK(DATA!D1181),"", IF(ISBLANK(DATA!L1181),"NO DATA",DATA!L1181)))</f>
        <v/>
      </c>
      <c r="C1180" s="93" t="str">
        <f t="shared" si="56"/>
        <v/>
      </c>
      <c r="D1180" s="93" t="str">
        <f>IF($I$1&lt;&gt;"y", "", IF(C1181="", "", IFERROR(LOOKUP(2,1/(COUNTIF($D$2:D1179,mergednames)=0),mergednames), "")))</f>
        <v/>
      </c>
      <c r="E1180" s="93" t="str">
        <f t="shared" si="55"/>
        <v/>
      </c>
      <c r="F1180" s="93" t="str">
        <f>IF($I$1&lt;&gt;"y", "", IF(A1181="", "", IFERROR(LOOKUP(2,1/(COUNTIF($F$2:F1179,get_country)=0),get_country), "")))</f>
        <v/>
      </c>
      <c r="G1180" s="93" t="str">
        <f t="shared" si="54"/>
        <v/>
      </c>
      <c r="H1180" s="67" t="str">
        <f t="array" aca="1" ref="H1180" ca="1">IF($I$1&lt;&gt;"y", "", IFERROR(INDEX(countrylistsize,MATCH(SMALL(NOT(countrylistsize="")*IF(ISNUMBER(countrylistsize),COUNTIF(countrylistsize,"&lt;="&amp;countrylistsize),COUNTIF(countrylistsize,"&lt;="&amp;countrylistsize)+SUM(ISNUMBER(countrylistsize))),ROWS(F$3:F1180)+SUM(ISBLANK(countrylistsize))),NOT(countrylistsize="")*IF(ISNUMBER(countrylistsize),COUNTIF(countrylistsize,"&lt;="&amp;countrylistsize),COUNTIF(countrylistsize,"&lt;="&amp;countrylistsize)+SUM(ISNUMBER(countrylistsize))),0)), ""))</f>
        <v/>
      </c>
      <c r="I1180" s="70"/>
      <c r="J1180" s="67" t="str">
        <f t="array" aca="1" ref="J1180" ca="1">IF($I$1&lt;&gt;"y", "", IFERROR(INDEX(admin1listsize,MATCH(SMALL(NOT(admin1listsize="")*IF(ISNUMBER(admin1listsize),COUNTIF(admin1listsize,"&lt;="&amp;admin1listsize),COUNTIF(admin1listsize,"&lt;="&amp;admin1listsize)+SUM(ISNUMBER(admin1listsize))),ROWS(D$3:D1180)+SUM(ISBLANK(admin1listsize))),NOT(admin1listsize="")*IF(ISNUMBER(admin1listsize),COUNTIF(admin1listsize,"&lt;="&amp;admin1listsize),COUNTIF(admin1listsize,"&lt;="&amp;admin1listsize)+SUM(ISNUMBER(admin1listsize))),0)), ""))</f>
        <v/>
      </c>
      <c r="K1180" s="71"/>
    </row>
    <row r="1181" spans="1:11" s="1" customFormat="1" x14ac:dyDescent="0.25">
      <c r="A1181" s="93" t="str">
        <f>IF($I$1&lt;&gt;"y", "", IF(ISBLANK(DATA!D1182),"",IF(ISBLANK(DATA!K1182),"NO DATA",DATA!K1182)))</f>
        <v/>
      </c>
      <c r="B1181" s="93" t="str">
        <f>IF($I$1&lt;&gt;"y", "",IF(ISBLANK(DATA!D1182),"", IF(ISBLANK(DATA!L1182),"NO DATA",DATA!L1182)))</f>
        <v/>
      </c>
      <c r="C1181" s="93" t="str">
        <f t="shared" si="56"/>
        <v/>
      </c>
      <c r="D1181" s="93" t="str">
        <f>IF($I$1&lt;&gt;"y", "", IF(C1182="", "", IFERROR(LOOKUP(2,1/(COUNTIF($D$2:D1180,mergednames)=0),mergednames), "")))</f>
        <v/>
      </c>
      <c r="E1181" s="93" t="str">
        <f t="shared" si="55"/>
        <v/>
      </c>
      <c r="F1181" s="93" t="str">
        <f>IF($I$1&lt;&gt;"y", "", IF(A1182="", "", IFERROR(LOOKUP(2,1/(COUNTIF($F$2:F1180,get_country)=0),get_country), "")))</f>
        <v/>
      </c>
      <c r="G1181" s="93" t="str">
        <f t="shared" si="54"/>
        <v/>
      </c>
      <c r="H1181" s="67" t="str">
        <f t="array" aca="1" ref="H1181" ca="1">IF($I$1&lt;&gt;"y", "", IFERROR(INDEX(countrylistsize,MATCH(SMALL(NOT(countrylistsize="")*IF(ISNUMBER(countrylistsize),COUNTIF(countrylistsize,"&lt;="&amp;countrylistsize),COUNTIF(countrylistsize,"&lt;="&amp;countrylistsize)+SUM(ISNUMBER(countrylistsize))),ROWS(F$3:F1181)+SUM(ISBLANK(countrylistsize))),NOT(countrylistsize="")*IF(ISNUMBER(countrylistsize),COUNTIF(countrylistsize,"&lt;="&amp;countrylistsize),COUNTIF(countrylistsize,"&lt;="&amp;countrylistsize)+SUM(ISNUMBER(countrylistsize))),0)), ""))</f>
        <v/>
      </c>
      <c r="I1181" s="70"/>
      <c r="J1181" s="67" t="str">
        <f t="array" aca="1" ref="J1181" ca="1">IF($I$1&lt;&gt;"y", "", IFERROR(INDEX(admin1listsize,MATCH(SMALL(NOT(admin1listsize="")*IF(ISNUMBER(admin1listsize),COUNTIF(admin1listsize,"&lt;="&amp;admin1listsize),COUNTIF(admin1listsize,"&lt;="&amp;admin1listsize)+SUM(ISNUMBER(admin1listsize))),ROWS(D$3:D1181)+SUM(ISBLANK(admin1listsize))),NOT(admin1listsize="")*IF(ISNUMBER(admin1listsize),COUNTIF(admin1listsize,"&lt;="&amp;admin1listsize),COUNTIF(admin1listsize,"&lt;="&amp;admin1listsize)+SUM(ISNUMBER(admin1listsize))),0)), ""))</f>
        <v/>
      </c>
      <c r="K1181" s="71"/>
    </row>
    <row r="1182" spans="1:11" s="1" customFormat="1" x14ac:dyDescent="0.25">
      <c r="A1182" s="93" t="str">
        <f>IF($I$1&lt;&gt;"y", "", IF(ISBLANK(DATA!D1183),"",IF(ISBLANK(DATA!K1183),"NO DATA",DATA!K1183)))</f>
        <v/>
      </c>
      <c r="B1182" s="93" t="str">
        <f>IF($I$1&lt;&gt;"y", "",IF(ISBLANK(DATA!D1183),"", IF(ISBLANK(DATA!L1183),"NO DATA",DATA!L1183)))</f>
        <v/>
      </c>
      <c r="C1182" s="93" t="str">
        <f t="shared" si="56"/>
        <v/>
      </c>
      <c r="D1182" s="93" t="str">
        <f>IF($I$1&lt;&gt;"y", "", IF(C1183="", "", IFERROR(LOOKUP(2,1/(COUNTIF($D$2:D1181,mergednames)=0),mergednames), "")))</f>
        <v/>
      </c>
      <c r="E1182" s="93" t="str">
        <f t="shared" si="55"/>
        <v/>
      </c>
      <c r="F1182" s="93" t="str">
        <f>IF($I$1&lt;&gt;"y", "", IF(A1183="", "", IFERROR(LOOKUP(2,1/(COUNTIF($F$2:F1181,get_country)=0),get_country), "")))</f>
        <v/>
      </c>
      <c r="G1182" s="93" t="str">
        <f t="shared" si="54"/>
        <v/>
      </c>
      <c r="H1182" s="67" t="str">
        <f t="array" aca="1" ref="H1182" ca="1">IF($I$1&lt;&gt;"y", "", IFERROR(INDEX(countrylistsize,MATCH(SMALL(NOT(countrylistsize="")*IF(ISNUMBER(countrylistsize),COUNTIF(countrylistsize,"&lt;="&amp;countrylistsize),COUNTIF(countrylistsize,"&lt;="&amp;countrylistsize)+SUM(ISNUMBER(countrylistsize))),ROWS(F$3:F1182)+SUM(ISBLANK(countrylistsize))),NOT(countrylistsize="")*IF(ISNUMBER(countrylistsize),COUNTIF(countrylistsize,"&lt;="&amp;countrylistsize),COUNTIF(countrylistsize,"&lt;="&amp;countrylistsize)+SUM(ISNUMBER(countrylistsize))),0)), ""))</f>
        <v/>
      </c>
      <c r="I1182" s="70"/>
      <c r="J1182" s="67" t="str">
        <f t="array" aca="1" ref="J1182" ca="1">IF($I$1&lt;&gt;"y", "", IFERROR(INDEX(admin1listsize,MATCH(SMALL(NOT(admin1listsize="")*IF(ISNUMBER(admin1listsize),COUNTIF(admin1listsize,"&lt;="&amp;admin1listsize),COUNTIF(admin1listsize,"&lt;="&amp;admin1listsize)+SUM(ISNUMBER(admin1listsize))),ROWS(D$3:D1182)+SUM(ISBLANK(admin1listsize))),NOT(admin1listsize="")*IF(ISNUMBER(admin1listsize),COUNTIF(admin1listsize,"&lt;="&amp;admin1listsize),COUNTIF(admin1listsize,"&lt;="&amp;admin1listsize)+SUM(ISNUMBER(admin1listsize))),0)), ""))</f>
        <v/>
      </c>
      <c r="K1182" s="71"/>
    </row>
    <row r="1183" spans="1:11" s="1" customFormat="1" x14ac:dyDescent="0.25">
      <c r="A1183" s="93" t="str">
        <f>IF($I$1&lt;&gt;"y", "", IF(ISBLANK(DATA!D1184),"",IF(ISBLANK(DATA!K1184),"NO DATA",DATA!K1184)))</f>
        <v/>
      </c>
      <c r="B1183" s="93" t="str">
        <f>IF($I$1&lt;&gt;"y", "",IF(ISBLANK(DATA!D1184),"", IF(ISBLANK(DATA!L1184),"NO DATA",DATA!L1184)))</f>
        <v/>
      </c>
      <c r="C1183" s="93" t="str">
        <f t="shared" si="56"/>
        <v/>
      </c>
      <c r="D1183" s="93" t="str">
        <f>IF($I$1&lt;&gt;"y", "", IF(C1184="", "", IFERROR(LOOKUP(2,1/(COUNTIF($D$2:D1182,mergednames)=0),mergednames), "")))</f>
        <v/>
      </c>
      <c r="E1183" s="93" t="str">
        <f t="shared" si="55"/>
        <v/>
      </c>
      <c r="F1183" s="93" t="str">
        <f>IF($I$1&lt;&gt;"y", "", IF(A1184="", "", IFERROR(LOOKUP(2,1/(COUNTIF($F$2:F1182,get_country)=0),get_country), "")))</f>
        <v/>
      </c>
      <c r="G1183" s="93" t="str">
        <f t="shared" si="54"/>
        <v/>
      </c>
      <c r="H1183" s="67" t="str">
        <f t="array" aca="1" ref="H1183" ca="1">IF($I$1&lt;&gt;"y", "", IFERROR(INDEX(countrylistsize,MATCH(SMALL(NOT(countrylistsize="")*IF(ISNUMBER(countrylistsize),COUNTIF(countrylistsize,"&lt;="&amp;countrylistsize),COUNTIF(countrylistsize,"&lt;="&amp;countrylistsize)+SUM(ISNUMBER(countrylistsize))),ROWS(F$3:F1183)+SUM(ISBLANK(countrylistsize))),NOT(countrylistsize="")*IF(ISNUMBER(countrylistsize),COUNTIF(countrylistsize,"&lt;="&amp;countrylistsize),COUNTIF(countrylistsize,"&lt;="&amp;countrylistsize)+SUM(ISNUMBER(countrylistsize))),0)), ""))</f>
        <v/>
      </c>
      <c r="I1183" s="70"/>
      <c r="J1183" s="67" t="str">
        <f t="array" aca="1" ref="J1183" ca="1">IF($I$1&lt;&gt;"y", "", IFERROR(INDEX(admin1listsize,MATCH(SMALL(NOT(admin1listsize="")*IF(ISNUMBER(admin1listsize),COUNTIF(admin1listsize,"&lt;="&amp;admin1listsize),COUNTIF(admin1listsize,"&lt;="&amp;admin1listsize)+SUM(ISNUMBER(admin1listsize))),ROWS(D$3:D1183)+SUM(ISBLANK(admin1listsize))),NOT(admin1listsize="")*IF(ISNUMBER(admin1listsize),COUNTIF(admin1listsize,"&lt;="&amp;admin1listsize),COUNTIF(admin1listsize,"&lt;="&amp;admin1listsize)+SUM(ISNUMBER(admin1listsize))),0)), ""))</f>
        <v/>
      </c>
      <c r="K1183" s="71"/>
    </row>
    <row r="1184" spans="1:11" s="1" customFormat="1" x14ac:dyDescent="0.25">
      <c r="A1184" s="93" t="str">
        <f>IF($I$1&lt;&gt;"y", "", IF(ISBLANK(DATA!D1185),"",IF(ISBLANK(DATA!K1185),"NO DATA",DATA!K1185)))</f>
        <v/>
      </c>
      <c r="B1184" s="93" t="str">
        <f>IF($I$1&lt;&gt;"y", "",IF(ISBLANK(DATA!D1185),"", IF(ISBLANK(DATA!L1185),"NO DATA",DATA!L1185)))</f>
        <v/>
      </c>
      <c r="C1184" s="93" t="str">
        <f t="shared" si="56"/>
        <v/>
      </c>
      <c r="D1184" s="93" t="str">
        <f>IF($I$1&lt;&gt;"y", "", IF(C1185="", "", IFERROR(LOOKUP(2,1/(COUNTIF($D$2:D1183,mergednames)=0),mergednames), "")))</f>
        <v/>
      </c>
      <c r="E1184" s="93" t="str">
        <f t="shared" si="55"/>
        <v/>
      </c>
      <c r="F1184" s="93" t="str">
        <f>IF($I$1&lt;&gt;"y", "", IF(A1185="", "", IFERROR(LOOKUP(2,1/(COUNTIF($F$2:F1183,get_country)=0),get_country), "")))</f>
        <v/>
      </c>
      <c r="G1184" s="93" t="str">
        <f t="shared" si="54"/>
        <v/>
      </c>
      <c r="H1184" s="67" t="str">
        <f t="array" aca="1" ref="H1184" ca="1">IF($I$1&lt;&gt;"y", "", IFERROR(INDEX(countrylistsize,MATCH(SMALL(NOT(countrylistsize="")*IF(ISNUMBER(countrylistsize),COUNTIF(countrylistsize,"&lt;="&amp;countrylistsize),COUNTIF(countrylistsize,"&lt;="&amp;countrylistsize)+SUM(ISNUMBER(countrylistsize))),ROWS(F$3:F1184)+SUM(ISBLANK(countrylistsize))),NOT(countrylistsize="")*IF(ISNUMBER(countrylistsize),COUNTIF(countrylistsize,"&lt;="&amp;countrylistsize),COUNTIF(countrylistsize,"&lt;="&amp;countrylistsize)+SUM(ISNUMBER(countrylistsize))),0)), ""))</f>
        <v/>
      </c>
      <c r="I1184" s="70"/>
      <c r="J1184" s="67" t="str">
        <f t="array" aca="1" ref="J1184" ca="1">IF($I$1&lt;&gt;"y", "", IFERROR(INDEX(admin1listsize,MATCH(SMALL(NOT(admin1listsize="")*IF(ISNUMBER(admin1listsize),COUNTIF(admin1listsize,"&lt;="&amp;admin1listsize),COUNTIF(admin1listsize,"&lt;="&amp;admin1listsize)+SUM(ISNUMBER(admin1listsize))),ROWS(D$3:D1184)+SUM(ISBLANK(admin1listsize))),NOT(admin1listsize="")*IF(ISNUMBER(admin1listsize),COUNTIF(admin1listsize,"&lt;="&amp;admin1listsize),COUNTIF(admin1listsize,"&lt;="&amp;admin1listsize)+SUM(ISNUMBER(admin1listsize))),0)), ""))</f>
        <v/>
      </c>
      <c r="K1184" s="71"/>
    </row>
    <row r="1185" spans="1:11" s="1" customFormat="1" x14ac:dyDescent="0.25">
      <c r="A1185" s="93" t="str">
        <f>IF($I$1&lt;&gt;"y", "", IF(ISBLANK(DATA!D1186),"",IF(ISBLANK(DATA!K1186),"NO DATA",DATA!K1186)))</f>
        <v/>
      </c>
      <c r="B1185" s="93" t="str">
        <f>IF($I$1&lt;&gt;"y", "",IF(ISBLANK(DATA!D1186),"", IF(ISBLANK(DATA!L1186),"NO DATA",DATA!L1186)))</f>
        <v/>
      </c>
      <c r="C1185" s="93" t="str">
        <f t="shared" si="56"/>
        <v/>
      </c>
      <c r="D1185" s="93" t="str">
        <f>IF($I$1&lt;&gt;"y", "", IF(C1186="", "", IFERROR(LOOKUP(2,1/(COUNTIF($D$2:D1184,mergednames)=0),mergednames), "")))</f>
        <v/>
      </c>
      <c r="E1185" s="93" t="str">
        <f t="shared" si="55"/>
        <v/>
      </c>
      <c r="F1185" s="93" t="str">
        <f>IF($I$1&lt;&gt;"y", "", IF(A1186="", "", IFERROR(LOOKUP(2,1/(COUNTIF($F$2:F1184,get_country)=0),get_country), "")))</f>
        <v/>
      </c>
      <c r="G1185" s="93" t="str">
        <f t="shared" si="54"/>
        <v/>
      </c>
      <c r="H1185" s="67" t="str">
        <f t="array" aca="1" ref="H1185" ca="1">IF($I$1&lt;&gt;"y", "", IFERROR(INDEX(countrylistsize,MATCH(SMALL(NOT(countrylistsize="")*IF(ISNUMBER(countrylistsize),COUNTIF(countrylistsize,"&lt;="&amp;countrylistsize),COUNTIF(countrylistsize,"&lt;="&amp;countrylistsize)+SUM(ISNUMBER(countrylistsize))),ROWS(F$3:F1185)+SUM(ISBLANK(countrylistsize))),NOT(countrylistsize="")*IF(ISNUMBER(countrylistsize),COUNTIF(countrylistsize,"&lt;="&amp;countrylistsize),COUNTIF(countrylistsize,"&lt;="&amp;countrylistsize)+SUM(ISNUMBER(countrylistsize))),0)), ""))</f>
        <v/>
      </c>
      <c r="I1185" s="70"/>
      <c r="J1185" s="67" t="str">
        <f t="array" aca="1" ref="J1185" ca="1">IF($I$1&lt;&gt;"y", "", IFERROR(INDEX(admin1listsize,MATCH(SMALL(NOT(admin1listsize="")*IF(ISNUMBER(admin1listsize),COUNTIF(admin1listsize,"&lt;="&amp;admin1listsize),COUNTIF(admin1listsize,"&lt;="&amp;admin1listsize)+SUM(ISNUMBER(admin1listsize))),ROWS(D$3:D1185)+SUM(ISBLANK(admin1listsize))),NOT(admin1listsize="")*IF(ISNUMBER(admin1listsize),COUNTIF(admin1listsize,"&lt;="&amp;admin1listsize),COUNTIF(admin1listsize,"&lt;="&amp;admin1listsize)+SUM(ISNUMBER(admin1listsize))),0)), ""))</f>
        <v/>
      </c>
      <c r="K1185" s="71"/>
    </row>
    <row r="1186" spans="1:11" s="1" customFormat="1" x14ac:dyDescent="0.25">
      <c r="A1186" s="93" t="str">
        <f>IF($I$1&lt;&gt;"y", "", IF(ISBLANK(DATA!D1187),"",IF(ISBLANK(DATA!K1187),"NO DATA",DATA!K1187)))</f>
        <v/>
      </c>
      <c r="B1186" s="93" t="str">
        <f>IF($I$1&lt;&gt;"y", "",IF(ISBLANK(DATA!D1187),"", IF(ISBLANK(DATA!L1187),"NO DATA",DATA!L1187)))</f>
        <v/>
      </c>
      <c r="C1186" s="93" t="str">
        <f t="shared" si="56"/>
        <v/>
      </c>
      <c r="D1186" s="93" t="str">
        <f>IF($I$1&lt;&gt;"y", "", IF(C1187="", "", IFERROR(LOOKUP(2,1/(COUNTIF($D$2:D1185,mergednames)=0),mergednames), "")))</f>
        <v/>
      </c>
      <c r="E1186" s="93" t="str">
        <f t="shared" si="55"/>
        <v/>
      </c>
      <c r="F1186" s="93" t="str">
        <f>IF($I$1&lt;&gt;"y", "", IF(A1187="", "", IFERROR(LOOKUP(2,1/(COUNTIF($F$2:F1185,get_country)=0),get_country), "")))</f>
        <v/>
      </c>
      <c r="G1186" s="93" t="str">
        <f t="shared" si="54"/>
        <v/>
      </c>
      <c r="H1186" s="67" t="str">
        <f t="array" aca="1" ref="H1186" ca="1">IF($I$1&lt;&gt;"y", "", IFERROR(INDEX(countrylistsize,MATCH(SMALL(NOT(countrylistsize="")*IF(ISNUMBER(countrylistsize),COUNTIF(countrylistsize,"&lt;="&amp;countrylistsize),COUNTIF(countrylistsize,"&lt;="&amp;countrylistsize)+SUM(ISNUMBER(countrylistsize))),ROWS(F$3:F1186)+SUM(ISBLANK(countrylistsize))),NOT(countrylistsize="")*IF(ISNUMBER(countrylistsize),COUNTIF(countrylistsize,"&lt;="&amp;countrylistsize),COUNTIF(countrylistsize,"&lt;="&amp;countrylistsize)+SUM(ISNUMBER(countrylistsize))),0)), ""))</f>
        <v/>
      </c>
      <c r="I1186" s="70"/>
      <c r="J1186" s="67" t="str">
        <f t="array" aca="1" ref="J1186" ca="1">IF($I$1&lt;&gt;"y", "", IFERROR(INDEX(admin1listsize,MATCH(SMALL(NOT(admin1listsize="")*IF(ISNUMBER(admin1listsize),COUNTIF(admin1listsize,"&lt;="&amp;admin1listsize),COUNTIF(admin1listsize,"&lt;="&amp;admin1listsize)+SUM(ISNUMBER(admin1listsize))),ROWS(D$3:D1186)+SUM(ISBLANK(admin1listsize))),NOT(admin1listsize="")*IF(ISNUMBER(admin1listsize),COUNTIF(admin1listsize,"&lt;="&amp;admin1listsize),COUNTIF(admin1listsize,"&lt;="&amp;admin1listsize)+SUM(ISNUMBER(admin1listsize))),0)), ""))</f>
        <v/>
      </c>
      <c r="K1186" s="71"/>
    </row>
    <row r="1187" spans="1:11" s="1" customFormat="1" x14ac:dyDescent="0.25">
      <c r="A1187" s="93" t="str">
        <f>IF($I$1&lt;&gt;"y", "", IF(ISBLANK(DATA!D1188),"",IF(ISBLANK(DATA!K1188),"NO DATA",DATA!K1188)))</f>
        <v/>
      </c>
      <c r="B1187" s="93" t="str">
        <f>IF($I$1&lt;&gt;"y", "",IF(ISBLANK(DATA!D1188),"", IF(ISBLANK(DATA!L1188),"NO DATA",DATA!L1188)))</f>
        <v/>
      </c>
      <c r="C1187" s="93" t="str">
        <f t="shared" si="56"/>
        <v/>
      </c>
      <c r="D1187" s="93" t="str">
        <f>IF($I$1&lt;&gt;"y", "", IF(C1188="", "", IFERROR(LOOKUP(2,1/(COUNTIF($D$2:D1186,mergednames)=0),mergednames), "")))</f>
        <v/>
      </c>
      <c r="E1187" s="93" t="str">
        <f t="shared" si="55"/>
        <v/>
      </c>
      <c r="F1187" s="93" t="str">
        <f>IF($I$1&lt;&gt;"y", "", IF(A1188="", "", IFERROR(LOOKUP(2,1/(COUNTIF($F$2:F1186,get_country)=0),get_country), "")))</f>
        <v/>
      </c>
      <c r="G1187" s="93" t="str">
        <f t="shared" si="54"/>
        <v/>
      </c>
      <c r="H1187" s="67" t="str">
        <f t="array" aca="1" ref="H1187" ca="1">IF($I$1&lt;&gt;"y", "", IFERROR(INDEX(countrylistsize,MATCH(SMALL(NOT(countrylistsize="")*IF(ISNUMBER(countrylistsize),COUNTIF(countrylistsize,"&lt;="&amp;countrylistsize),COUNTIF(countrylistsize,"&lt;="&amp;countrylistsize)+SUM(ISNUMBER(countrylistsize))),ROWS(F$3:F1187)+SUM(ISBLANK(countrylistsize))),NOT(countrylistsize="")*IF(ISNUMBER(countrylistsize),COUNTIF(countrylistsize,"&lt;="&amp;countrylistsize),COUNTIF(countrylistsize,"&lt;="&amp;countrylistsize)+SUM(ISNUMBER(countrylistsize))),0)), ""))</f>
        <v/>
      </c>
      <c r="I1187" s="70"/>
      <c r="J1187" s="67" t="str">
        <f t="array" aca="1" ref="J1187" ca="1">IF($I$1&lt;&gt;"y", "", IFERROR(INDEX(admin1listsize,MATCH(SMALL(NOT(admin1listsize="")*IF(ISNUMBER(admin1listsize),COUNTIF(admin1listsize,"&lt;="&amp;admin1listsize),COUNTIF(admin1listsize,"&lt;="&amp;admin1listsize)+SUM(ISNUMBER(admin1listsize))),ROWS(D$3:D1187)+SUM(ISBLANK(admin1listsize))),NOT(admin1listsize="")*IF(ISNUMBER(admin1listsize),COUNTIF(admin1listsize,"&lt;="&amp;admin1listsize),COUNTIF(admin1listsize,"&lt;="&amp;admin1listsize)+SUM(ISNUMBER(admin1listsize))),0)), ""))</f>
        <v/>
      </c>
      <c r="K1187" s="71"/>
    </row>
    <row r="1188" spans="1:11" s="1" customFormat="1" x14ac:dyDescent="0.25">
      <c r="A1188" s="93" t="str">
        <f>IF($I$1&lt;&gt;"y", "", IF(ISBLANK(DATA!D1189),"",IF(ISBLANK(DATA!K1189),"NO DATA",DATA!K1189)))</f>
        <v/>
      </c>
      <c r="B1188" s="93" t="str">
        <f>IF($I$1&lt;&gt;"y", "",IF(ISBLANK(DATA!D1189),"", IF(ISBLANK(DATA!L1189),"NO DATA",DATA!L1189)))</f>
        <v/>
      </c>
      <c r="C1188" s="93" t="str">
        <f t="shared" si="56"/>
        <v/>
      </c>
      <c r="D1188" s="93" t="str">
        <f>IF($I$1&lt;&gt;"y", "", IF(C1189="", "", IFERROR(LOOKUP(2,1/(COUNTIF($D$2:D1187,mergednames)=0),mergednames), "")))</f>
        <v/>
      </c>
      <c r="E1188" s="93" t="str">
        <f t="shared" si="55"/>
        <v/>
      </c>
      <c r="F1188" s="93" t="str">
        <f>IF($I$1&lt;&gt;"y", "", IF(A1189="", "", IFERROR(LOOKUP(2,1/(COUNTIF($F$2:F1187,get_country)=0),get_country), "")))</f>
        <v/>
      </c>
      <c r="G1188" s="93" t="str">
        <f t="shared" si="54"/>
        <v/>
      </c>
      <c r="H1188" s="67" t="str">
        <f t="array" aca="1" ref="H1188" ca="1">IF($I$1&lt;&gt;"y", "", IFERROR(INDEX(countrylistsize,MATCH(SMALL(NOT(countrylistsize="")*IF(ISNUMBER(countrylistsize),COUNTIF(countrylistsize,"&lt;="&amp;countrylistsize),COUNTIF(countrylistsize,"&lt;="&amp;countrylistsize)+SUM(ISNUMBER(countrylistsize))),ROWS(F$3:F1188)+SUM(ISBLANK(countrylistsize))),NOT(countrylistsize="")*IF(ISNUMBER(countrylistsize),COUNTIF(countrylistsize,"&lt;="&amp;countrylistsize),COUNTIF(countrylistsize,"&lt;="&amp;countrylistsize)+SUM(ISNUMBER(countrylistsize))),0)), ""))</f>
        <v/>
      </c>
      <c r="I1188" s="70"/>
      <c r="J1188" s="67" t="str">
        <f t="array" aca="1" ref="J1188" ca="1">IF($I$1&lt;&gt;"y", "", IFERROR(INDEX(admin1listsize,MATCH(SMALL(NOT(admin1listsize="")*IF(ISNUMBER(admin1listsize),COUNTIF(admin1listsize,"&lt;="&amp;admin1listsize),COUNTIF(admin1listsize,"&lt;="&amp;admin1listsize)+SUM(ISNUMBER(admin1listsize))),ROWS(D$3:D1188)+SUM(ISBLANK(admin1listsize))),NOT(admin1listsize="")*IF(ISNUMBER(admin1listsize),COUNTIF(admin1listsize,"&lt;="&amp;admin1listsize),COUNTIF(admin1listsize,"&lt;="&amp;admin1listsize)+SUM(ISNUMBER(admin1listsize))),0)), ""))</f>
        <v/>
      </c>
      <c r="K1188" s="71"/>
    </row>
    <row r="1189" spans="1:11" s="1" customFormat="1" x14ac:dyDescent="0.25">
      <c r="A1189" s="93" t="str">
        <f>IF($I$1&lt;&gt;"y", "", IF(ISBLANK(DATA!D1190),"",IF(ISBLANK(DATA!K1190),"NO DATA",DATA!K1190)))</f>
        <v/>
      </c>
      <c r="B1189" s="93" t="str">
        <f>IF($I$1&lt;&gt;"y", "",IF(ISBLANK(DATA!D1190),"", IF(ISBLANK(DATA!L1190),"NO DATA",DATA!L1190)))</f>
        <v/>
      </c>
      <c r="C1189" s="93" t="str">
        <f t="shared" si="56"/>
        <v/>
      </c>
      <c r="D1189" s="93" t="str">
        <f>IF($I$1&lt;&gt;"y", "", IF(C1190="", "", IFERROR(LOOKUP(2,1/(COUNTIF($D$2:D1188,mergednames)=0),mergednames), "")))</f>
        <v/>
      </c>
      <c r="E1189" s="93" t="str">
        <f t="shared" si="55"/>
        <v/>
      </c>
      <c r="F1189" s="93" t="str">
        <f>IF($I$1&lt;&gt;"y", "", IF(A1190="", "", IFERROR(LOOKUP(2,1/(COUNTIF($F$2:F1188,get_country)=0),get_country), "")))</f>
        <v/>
      </c>
      <c r="G1189" s="93" t="str">
        <f t="shared" si="54"/>
        <v/>
      </c>
      <c r="H1189" s="67" t="str">
        <f t="array" aca="1" ref="H1189" ca="1">IF($I$1&lt;&gt;"y", "", IFERROR(INDEX(countrylistsize,MATCH(SMALL(NOT(countrylistsize="")*IF(ISNUMBER(countrylistsize),COUNTIF(countrylistsize,"&lt;="&amp;countrylistsize),COUNTIF(countrylistsize,"&lt;="&amp;countrylistsize)+SUM(ISNUMBER(countrylistsize))),ROWS(F$3:F1189)+SUM(ISBLANK(countrylistsize))),NOT(countrylistsize="")*IF(ISNUMBER(countrylistsize),COUNTIF(countrylistsize,"&lt;="&amp;countrylistsize),COUNTIF(countrylistsize,"&lt;="&amp;countrylistsize)+SUM(ISNUMBER(countrylistsize))),0)), ""))</f>
        <v/>
      </c>
      <c r="I1189" s="70"/>
      <c r="J1189" s="67" t="str">
        <f t="array" aca="1" ref="J1189" ca="1">IF($I$1&lt;&gt;"y", "", IFERROR(INDEX(admin1listsize,MATCH(SMALL(NOT(admin1listsize="")*IF(ISNUMBER(admin1listsize),COUNTIF(admin1listsize,"&lt;="&amp;admin1listsize),COUNTIF(admin1listsize,"&lt;="&amp;admin1listsize)+SUM(ISNUMBER(admin1listsize))),ROWS(D$3:D1189)+SUM(ISBLANK(admin1listsize))),NOT(admin1listsize="")*IF(ISNUMBER(admin1listsize),COUNTIF(admin1listsize,"&lt;="&amp;admin1listsize),COUNTIF(admin1listsize,"&lt;="&amp;admin1listsize)+SUM(ISNUMBER(admin1listsize))),0)), ""))</f>
        <v/>
      </c>
      <c r="K1189" s="71"/>
    </row>
    <row r="1190" spans="1:11" s="1" customFormat="1" x14ac:dyDescent="0.25">
      <c r="A1190" s="93" t="str">
        <f>IF($I$1&lt;&gt;"y", "", IF(ISBLANK(DATA!D1191),"",IF(ISBLANK(DATA!K1191),"NO DATA",DATA!K1191)))</f>
        <v/>
      </c>
      <c r="B1190" s="93" t="str">
        <f>IF($I$1&lt;&gt;"y", "",IF(ISBLANK(DATA!D1191),"", IF(ISBLANK(DATA!L1191),"NO DATA",DATA!L1191)))</f>
        <v/>
      </c>
      <c r="C1190" s="93" t="str">
        <f t="shared" si="56"/>
        <v/>
      </c>
      <c r="D1190" s="93" t="str">
        <f>IF($I$1&lt;&gt;"y", "", IF(C1191="", "", IFERROR(LOOKUP(2,1/(COUNTIF($D$2:D1189,mergednames)=0),mergednames), "")))</f>
        <v/>
      </c>
      <c r="E1190" s="93" t="str">
        <f t="shared" si="55"/>
        <v/>
      </c>
      <c r="F1190" s="93" t="str">
        <f>IF($I$1&lt;&gt;"y", "", IF(A1191="", "", IFERROR(LOOKUP(2,1/(COUNTIF($F$2:F1189,get_country)=0),get_country), "")))</f>
        <v/>
      </c>
      <c r="G1190" s="93" t="str">
        <f t="shared" si="54"/>
        <v/>
      </c>
      <c r="H1190" s="67" t="str">
        <f t="array" aca="1" ref="H1190" ca="1">IF($I$1&lt;&gt;"y", "", IFERROR(INDEX(countrylistsize,MATCH(SMALL(NOT(countrylistsize="")*IF(ISNUMBER(countrylistsize),COUNTIF(countrylistsize,"&lt;="&amp;countrylistsize),COUNTIF(countrylistsize,"&lt;="&amp;countrylistsize)+SUM(ISNUMBER(countrylistsize))),ROWS(F$3:F1190)+SUM(ISBLANK(countrylistsize))),NOT(countrylistsize="")*IF(ISNUMBER(countrylistsize),COUNTIF(countrylistsize,"&lt;="&amp;countrylistsize),COUNTIF(countrylistsize,"&lt;="&amp;countrylistsize)+SUM(ISNUMBER(countrylistsize))),0)), ""))</f>
        <v/>
      </c>
      <c r="I1190" s="70"/>
      <c r="J1190" s="67" t="str">
        <f t="array" aca="1" ref="J1190" ca="1">IF($I$1&lt;&gt;"y", "", IFERROR(INDEX(admin1listsize,MATCH(SMALL(NOT(admin1listsize="")*IF(ISNUMBER(admin1listsize),COUNTIF(admin1listsize,"&lt;="&amp;admin1listsize),COUNTIF(admin1listsize,"&lt;="&amp;admin1listsize)+SUM(ISNUMBER(admin1listsize))),ROWS(D$3:D1190)+SUM(ISBLANK(admin1listsize))),NOT(admin1listsize="")*IF(ISNUMBER(admin1listsize),COUNTIF(admin1listsize,"&lt;="&amp;admin1listsize),COUNTIF(admin1listsize,"&lt;="&amp;admin1listsize)+SUM(ISNUMBER(admin1listsize))),0)), ""))</f>
        <v/>
      </c>
      <c r="K1190" s="71"/>
    </row>
    <row r="1191" spans="1:11" s="1" customFormat="1" x14ac:dyDescent="0.25">
      <c r="A1191" s="93" t="str">
        <f>IF($I$1&lt;&gt;"y", "", IF(ISBLANK(DATA!D1192),"",IF(ISBLANK(DATA!K1192),"NO DATA",DATA!K1192)))</f>
        <v/>
      </c>
      <c r="B1191" s="93" t="str">
        <f>IF($I$1&lt;&gt;"y", "",IF(ISBLANK(DATA!D1192),"", IF(ISBLANK(DATA!L1192),"NO DATA",DATA!L1192)))</f>
        <v/>
      </c>
      <c r="C1191" s="93" t="str">
        <f t="shared" si="56"/>
        <v/>
      </c>
      <c r="D1191" s="93" t="str">
        <f>IF($I$1&lt;&gt;"y", "", IF(C1192="", "", IFERROR(LOOKUP(2,1/(COUNTIF($D$2:D1190,mergednames)=0),mergednames), "")))</f>
        <v/>
      </c>
      <c r="E1191" s="93" t="str">
        <f t="shared" si="55"/>
        <v/>
      </c>
      <c r="F1191" s="93" t="str">
        <f>IF($I$1&lt;&gt;"y", "", IF(A1192="", "", IFERROR(LOOKUP(2,1/(COUNTIF($F$2:F1190,get_country)=0),get_country), "")))</f>
        <v/>
      </c>
      <c r="G1191" s="93" t="str">
        <f t="shared" si="54"/>
        <v/>
      </c>
      <c r="H1191" s="67" t="str">
        <f t="array" aca="1" ref="H1191" ca="1">IF($I$1&lt;&gt;"y", "", IFERROR(INDEX(countrylistsize,MATCH(SMALL(NOT(countrylistsize="")*IF(ISNUMBER(countrylistsize),COUNTIF(countrylistsize,"&lt;="&amp;countrylistsize),COUNTIF(countrylistsize,"&lt;="&amp;countrylistsize)+SUM(ISNUMBER(countrylistsize))),ROWS(F$3:F1191)+SUM(ISBLANK(countrylistsize))),NOT(countrylistsize="")*IF(ISNUMBER(countrylistsize),COUNTIF(countrylistsize,"&lt;="&amp;countrylistsize),COUNTIF(countrylistsize,"&lt;="&amp;countrylistsize)+SUM(ISNUMBER(countrylistsize))),0)), ""))</f>
        <v/>
      </c>
      <c r="I1191" s="70"/>
      <c r="J1191" s="67" t="str">
        <f t="array" aca="1" ref="J1191" ca="1">IF($I$1&lt;&gt;"y", "", IFERROR(INDEX(admin1listsize,MATCH(SMALL(NOT(admin1listsize="")*IF(ISNUMBER(admin1listsize),COUNTIF(admin1listsize,"&lt;="&amp;admin1listsize),COUNTIF(admin1listsize,"&lt;="&amp;admin1listsize)+SUM(ISNUMBER(admin1listsize))),ROWS(D$3:D1191)+SUM(ISBLANK(admin1listsize))),NOT(admin1listsize="")*IF(ISNUMBER(admin1listsize),COUNTIF(admin1listsize,"&lt;="&amp;admin1listsize),COUNTIF(admin1listsize,"&lt;="&amp;admin1listsize)+SUM(ISNUMBER(admin1listsize))),0)), ""))</f>
        <v/>
      </c>
      <c r="K1191" s="71"/>
    </row>
    <row r="1192" spans="1:11" s="1" customFormat="1" x14ac:dyDescent="0.25">
      <c r="A1192" s="93" t="str">
        <f>IF($I$1&lt;&gt;"y", "", IF(ISBLANK(DATA!D1193),"",IF(ISBLANK(DATA!K1193),"NO DATA",DATA!K1193)))</f>
        <v/>
      </c>
      <c r="B1192" s="93" t="str">
        <f>IF($I$1&lt;&gt;"y", "",IF(ISBLANK(DATA!D1193),"", IF(ISBLANK(DATA!L1193),"NO DATA",DATA!L1193)))</f>
        <v/>
      </c>
      <c r="C1192" s="93" t="str">
        <f t="shared" si="56"/>
        <v/>
      </c>
      <c r="D1192" s="93" t="str">
        <f>IF($I$1&lt;&gt;"y", "", IF(C1193="", "", IFERROR(LOOKUP(2,1/(COUNTIF($D$2:D1191,mergednames)=0),mergednames), "")))</f>
        <v/>
      </c>
      <c r="E1192" s="93" t="str">
        <f t="shared" si="55"/>
        <v/>
      </c>
      <c r="F1192" s="93" t="str">
        <f>IF($I$1&lt;&gt;"y", "", IF(A1193="", "", IFERROR(LOOKUP(2,1/(COUNTIF($F$2:F1191,get_country)=0),get_country), "")))</f>
        <v/>
      </c>
      <c r="G1192" s="93" t="str">
        <f t="shared" si="54"/>
        <v/>
      </c>
      <c r="H1192" s="67" t="str">
        <f t="array" aca="1" ref="H1192" ca="1">IF($I$1&lt;&gt;"y", "", IFERROR(INDEX(countrylistsize,MATCH(SMALL(NOT(countrylistsize="")*IF(ISNUMBER(countrylistsize),COUNTIF(countrylistsize,"&lt;="&amp;countrylistsize),COUNTIF(countrylistsize,"&lt;="&amp;countrylistsize)+SUM(ISNUMBER(countrylistsize))),ROWS(F$3:F1192)+SUM(ISBLANK(countrylistsize))),NOT(countrylistsize="")*IF(ISNUMBER(countrylistsize),COUNTIF(countrylistsize,"&lt;="&amp;countrylistsize),COUNTIF(countrylistsize,"&lt;="&amp;countrylistsize)+SUM(ISNUMBER(countrylistsize))),0)), ""))</f>
        <v/>
      </c>
      <c r="I1192" s="70"/>
      <c r="J1192" s="67" t="str">
        <f t="array" aca="1" ref="J1192" ca="1">IF($I$1&lt;&gt;"y", "", IFERROR(INDEX(admin1listsize,MATCH(SMALL(NOT(admin1listsize="")*IF(ISNUMBER(admin1listsize),COUNTIF(admin1listsize,"&lt;="&amp;admin1listsize),COUNTIF(admin1listsize,"&lt;="&amp;admin1listsize)+SUM(ISNUMBER(admin1listsize))),ROWS(D$3:D1192)+SUM(ISBLANK(admin1listsize))),NOT(admin1listsize="")*IF(ISNUMBER(admin1listsize),COUNTIF(admin1listsize,"&lt;="&amp;admin1listsize),COUNTIF(admin1listsize,"&lt;="&amp;admin1listsize)+SUM(ISNUMBER(admin1listsize))),0)), ""))</f>
        <v/>
      </c>
      <c r="K1192" s="71"/>
    </row>
    <row r="1193" spans="1:11" s="1" customFormat="1" x14ac:dyDescent="0.25">
      <c r="A1193" s="93" t="str">
        <f>IF($I$1&lt;&gt;"y", "", IF(ISBLANK(DATA!D1194),"",IF(ISBLANK(DATA!K1194),"NO DATA",DATA!K1194)))</f>
        <v/>
      </c>
      <c r="B1193" s="93" t="str">
        <f>IF($I$1&lt;&gt;"y", "",IF(ISBLANK(DATA!D1194),"", IF(ISBLANK(DATA!L1194),"NO DATA",DATA!L1194)))</f>
        <v/>
      </c>
      <c r="C1193" s="93" t="str">
        <f t="shared" si="56"/>
        <v/>
      </c>
      <c r="D1193" s="93" t="str">
        <f>IF($I$1&lt;&gt;"y", "", IF(C1194="", "", IFERROR(LOOKUP(2,1/(COUNTIF($D$2:D1192,mergednames)=0),mergednames), "")))</f>
        <v/>
      </c>
      <c r="E1193" s="93" t="str">
        <f t="shared" si="55"/>
        <v/>
      </c>
      <c r="F1193" s="93" t="str">
        <f>IF($I$1&lt;&gt;"y", "", IF(A1194="", "", IFERROR(LOOKUP(2,1/(COUNTIF($F$2:F1192,get_country)=0),get_country), "")))</f>
        <v/>
      </c>
      <c r="G1193" s="93" t="str">
        <f t="shared" si="54"/>
        <v/>
      </c>
      <c r="H1193" s="67" t="str">
        <f t="array" aca="1" ref="H1193" ca="1">IF($I$1&lt;&gt;"y", "", IFERROR(INDEX(countrylistsize,MATCH(SMALL(NOT(countrylistsize="")*IF(ISNUMBER(countrylistsize),COUNTIF(countrylistsize,"&lt;="&amp;countrylistsize),COUNTIF(countrylistsize,"&lt;="&amp;countrylistsize)+SUM(ISNUMBER(countrylistsize))),ROWS(F$3:F1193)+SUM(ISBLANK(countrylistsize))),NOT(countrylistsize="")*IF(ISNUMBER(countrylistsize),COUNTIF(countrylistsize,"&lt;="&amp;countrylistsize),COUNTIF(countrylistsize,"&lt;="&amp;countrylistsize)+SUM(ISNUMBER(countrylistsize))),0)), ""))</f>
        <v/>
      </c>
      <c r="I1193" s="70"/>
      <c r="J1193" s="67" t="str">
        <f t="array" aca="1" ref="J1193" ca="1">IF($I$1&lt;&gt;"y", "", IFERROR(INDEX(admin1listsize,MATCH(SMALL(NOT(admin1listsize="")*IF(ISNUMBER(admin1listsize),COUNTIF(admin1listsize,"&lt;="&amp;admin1listsize),COUNTIF(admin1listsize,"&lt;="&amp;admin1listsize)+SUM(ISNUMBER(admin1listsize))),ROWS(D$3:D1193)+SUM(ISBLANK(admin1listsize))),NOT(admin1listsize="")*IF(ISNUMBER(admin1listsize),COUNTIF(admin1listsize,"&lt;="&amp;admin1listsize),COUNTIF(admin1listsize,"&lt;="&amp;admin1listsize)+SUM(ISNUMBER(admin1listsize))),0)), ""))</f>
        <v/>
      </c>
      <c r="K1193" s="71"/>
    </row>
    <row r="1194" spans="1:11" s="1" customFormat="1" x14ac:dyDescent="0.25">
      <c r="A1194" s="93" t="str">
        <f>IF($I$1&lt;&gt;"y", "", IF(ISBLANK(DATA!D1195),"",IF(ISBLANK(DATA!K1195),"NO DATA",DATA!K1195)))</f>
        <v/>
      </c>
      <c r="B1194" s="93" t="str">
        <f>IF($I$1&lt;&gt;"y", "",IF(ISBLANK(DATA!D1195),"", IF(ISBLANK(DATA!L1195),"NO DATA",DATA!L1195)))</f>
        <v/>
      </c>
      <c r="C1194" s="93" t="str">
        <f t="shared" si="56"/>
        <v/>
      </c>
      <c r="D1194" s="93" t="str">
        <f>IF($I$1&lt;&gt;"y", "", IF(C1195="", "", IFERROR(LOOKUP(2,1/(COUNTIF($D$2:D1193,mergednames)=0),mergednames), "")))</f>
        <v/>
      </c>
      <c r="E1194" s="93" t="str">
        <f t="shared" si="55"/>
        <v/>
      </c>
      <c r="F1194" s="93" t="str">
        <f>IF($I$1&lt;&gt;"y", "", IF(A1195="", "", IFERROR(LOOKUP(2,1/(COUNTIF($F$2:F1193,get_country)=0),get_country), "")))</f>
        <v/>
      </c>
      <c r="G1194" s="93" t="str">
        <f t="shared" si="54"/>
        <v/>
      </c>
      <c r="H1194" s="67" t="str">
        <f t="array" aca="1" ref="H1194" ca="1">IF($I$1&lt;&gt;"y", "", IFERROR(INDEX(countrylistsize,MATCH(SMALL(NOT(countrylistsize="")*IF(ISNUMBER(countrylistsize),COUNTIF(countrylistsize,"&lt;="&amp;countrylistsize),COUNTIF(countrylistsize,"&lt;="&amp;countrylistsize)+SUM(ISNUMBER(countrylistsize))),ROWS(F$3:F1194)+SUM(ISBLANK(countrylistsize))),NOT(countrylistsize="")*IF(ISNUMBER(countrylistsize),COUNTIF(countrylistsize,"&lt;="&amp;countrylistsize),COUNTIF(countrylistsize,"&lt;="&amp;countrylistsize)+SUM(ISNUMBER(countrylistsize))),0)), ""))</f>
        <v/>
      </c>
      <c r="I1194" s="70"/>
      <c r="J1194" s="67" t="str">
        <f t="array" aca="1" ref="J1194" ca="1">IF($I$1&lt;&gt;"y", "", IFERROR(INDEX(admin1listsize,MATCH(SMALL(NOT(admin1listsize="")*IF(ISNUMBER(admin1listsize),COUNTIF(admin1listsize,"&lt;="&amp;admin1listsize),COUNTIF(admin1listsize,"&lt;="&amp;admin1listsize)+SUM(ISNUMBER(admin1listsize))),ROWS(D$3:D1194)+SUM(ISBLANK(admin1listsize))),NOT(admin1listsize="")*IF(ISNUMBER(admin1listsize),COUNTIF(admin1listsize,"&lt;="&amp;admin1listsize),COUNTIF(admin1listsize,"&lt;="&amp;admin1listsize)+SUM(ISNUMBER(admin1listsize))),0)), ""))</f>
        <v/>
      </c>
      <c r="K1194" s="71"/>
    </row>
    <row r="1195" spans="1:11" s="1" customFormat="1" x14ac:dyDescent="0.25">
      <c r="A1195" s="93" t="str">
        <f>IF($I$1&lt;&gt;"y", "", IF(ISBLANK(DATA!D1196),"",IF(ISBLANK(DATA!K1196),"NO DATA",DATA!K1196)))</f>
        <v/>
      </c>
      <c r="B1195" s="93" t="str">
        <f>IF($I$1&lt;&gt;"y", "",IF(ISBLANK(DATA!D1196),"", IF(ISBLANK(DATA!L1196),"NO DATA",DATA!L1196)))</f>
        <v/>
      </c>
      <c r="C1195" s="93" t="str">
        <f t="shared" si="56"/>
        <v/>
      </c>
      <c r="D1195" s="93" t="str">
        <f>IF($I$1&lt;&gt;"y", "", IF(C1196="", "", IFERROR(LOOKUP(2,1/(COUNTIF($D$2:D1194,mergednames)=0),mergednames), "")))</f>
        <v/>
      </c>
      <c r="E1195" s="93" t="str">
        <f t="shared" si="55"/>
        <v/>
      </c>
      <c r="F1195" s="93" t="str">
        <f>IF($I$1&lt;&gt;"y", "", IF(A1196="", "", IFERROR(LOOKUP(2,1/(COUNTIF($F$2:F1194,get_country)=0),get_country), "")))</f>
        <v/>
      </c>
      <c r="G1195" s="93" t="str">
        <f t="shared" si="54"/>
        <v/>
      </c>
      <c r="H1195" s="67" t="str">
        <f t="array" aca="1" ref="H1195" ca="1">IF($I$1&lt;&gt;"y", "", IFERROR(INDEX(countrylistsize,MATCH(SMALL(NOT(countrylistsize="")*IF(ISNUMBER(countrylistsize),COUNTIF(countrylistsize,"&lt;="&amp;countrylistsize),COUNTIF(countrylistsize,"&lt;="&amp;countrylistsize)+SUM(ISNUMBER(countrylistsize))),ROWS(F$3:F1195)+SUM(ISBLANK(countrylistsize))),NOT(countrylistsize="")*IF(ISNUMBER(countrylistsize),COUNTIF(countrylistsize,"&lt;="&amp;countrylistsize),COUNTIF(countrylistsize,"&lt;="&amp;countrylistsize)+SUM(ISNUMBER(countrylistsize))),0)), ""))</f>
        <v/>
      </c>
      <c r="I1195" s="70"/>
      <c r="J1195" s="67" t="str">
        <f t="array" aca="1" ref="J1195" ca="1">IF($I$1&lt;&gt;"y", "", IFERROR(INDEX(admin1listsize,MATCH(SMALL(NOT(admin1listsize="")*IF(ISNUMBER(admin1listsize),COUNTIF(admin1listsize,"&lt;="&amp;admin1listsize),COUNTIF(admin1listsize,"&lt;="&amp;admin1listsize)+SUM(ISNUMBER(admin1listsize))),ROWS(D$3:D1195)+SUM(ISBLANK(admin1listsize))),NOT(admin1listsize="")*IF(ISNUMBER(admin1listsize),COUNTIF(admin1listsize,"&lt;="&amp;admin1listsize),COUNTIF(admin1listsize,"&lt;="&amp;admin1listsize)+SUM(ISNUMBER(admin1listsize))),0)), ""))</f>
        <v/>
      </c>
      <c r="K1195" s="71"/>
    </row>
    <row r="1196" spans="1:11" s="1" customFormat="1" x14ac:dyDescent="0.25">
      <c r="A1196" s="93" t="str">
        <f>IF($I$1&lt;&gt;"y", "", IF(ISBLANK(DATA!D1197),"",IF(ISBLANK(DATA!K1197),"NO DATA",DATA!K1197)))</f>
        <v/>
      </c>
      <c r="B1196" s="93" t="str">
        <f>IF($I$1&lt;&gt;"y", "",IF(ISBLANK(DATA!D1197),"", IF(ISBLANK(DATA!L1197),"NO DATA",DATA!L1197)))</f>
        <v/>
      </c>
      <c r="C1196" s="93" t="str">
        <f t="shared" si="56"/>
        <v/>
      </c>
      <c r="D1196" s="93" t="str">
        <f>IF($I$1&lt;&gt;"y", "", IF(C1197="", "", IFERROR(LOOKUP(2,1/(COUNTIF($D$2:D1195,mergednames)=0),mergednames), "")))</f>
        <v/>
      </c>
      <c r="E1196" s="93" t="str">
        <f t="shared" si="55"/>
        <v/>
      </c>
      <c r="F1196" s="93" t="str">
        <f>IF($I$1&lt;&gt;"y", "", IF(A1197="", "", IFERROR(LOOKUP(2,1/(COUNTIF($F$2:F1195,get_country)=0),get_country), "")))</f>
        <v/>
      </c>
      <c r="G1196" s="93" t="str">
        <f t="shared" si="54"/>
        <v/>
      </c>
      <c r="H1196" s="67" t="str">
        <f t="array" aca="1" ref="H1196" ca="1">IF($I$1&lt;&gt;"y", "", IFERROR(INDEX(countrylistsize,MATCH(SMALL(NOT(countrylistsize="")*IF(ISNUMBER(countrylistsize),COUNTIF(countrylistsize,"&lt;="&amp;countrylistsize),COUNTIF(countrylistsize,"&lt;="&amp;countrylistsize)+SUM(ISNUMBER(countrylistsize))),ROWS(F$3:F1196)+SUM(ISBLANK(countrylistsize))),NOT(countrylistsize="")*IF(ISNUMBER(countrylistsize),COUNTIF(countrylistsize,"&lt;="&amp;countrylistsize),COUNTIF(countrylistsize,"&lt;="&amp;countrylistsize)+SUM(ISNUMBER(countrylistsize))),0)), ""))</f>
        <v/>
      </c>
      <c r="I1196" s="70"/>
      <c r="J1196" s="67" t="str">
        <f t="array" aca="1" ref="J1196" ca="1">IF($I$1&lt;&gt;"y", "", IFERROR(INDEX(admin1listsize,MATCH(SMALL(NOT(admin1listsize="")*IF(ISNUMBER(admin1listsize),COUNTIF(admin1listsize,"&lt;="&amp;admin1listsize),COUNTIF(admin1listsize,"&lt;="&amp;admin1listsize)+SUM(ISNUMBER(admin1listsize))),ROWS(D$3:D1196)+SUM(ISBLANK(admin1listsize))),NOT(admin1listsize="")*IF(ISNUMBER(admin1listsize),COUNTIF(admin1listsize,"&lt;="&amp;admin1listsize),COUNTIF(admin1listsize,"&lt;="&amp;admin1listsize)+SUM(ISNUMBER(admin1listsize))),0)), ""))</f>
        <v/>
      </c>
      <c r="K1196" s="71"/>
    </row>
    <row r="1197" spans="1:11" s="1" customFormat="1" x14ac:dyDescent="0.25">
      <c r="A1197" s="93" t="str">
        <f>IF($I$1&lt;&gt;"y", "", IF(ISBLANK(DATA!D1198),"",IF(ISBLANK(DATA!K1198),"NO DATA",DATA!K1198)))</f>
        <v/>
      </c>
      <c r="B1197" s="93" t="str">
        <f>IF($I$1&lt;&gt;"y", "",IF(ISBLANK(DATA!D1198),"", IF(ISBLANK(DATA!L1198),"NO DATA",DATA!L1198)))</f>
        <v/>
      </c>
      <c r="C1197" s="93" t="str">
        <f t="shared" si="56"/>
        <v/>
      </c>
      <c r="D1197" s="93" t="str">
        <f>IF($I$1&lt;&gt;"y", "", IF(C1198="", "", IFERROR(LOOKUP(2,1/(COUNTIF($D$2:D1196,mergednames)=0),mergednames), "")))</f>
        <v/>
      </c>
      <c r="E1197" s="93" t="str">
        <f t="shared" si="55"/>
        <v/>
      </c>
      <c r="F1197" s="93" t="str">
        <f>IF($I$1&lt;&gt;"y", "", IF(A1198="", "", IFERROR(LOOKUP(2,1/(COUNTIF($F$2:F1196,get_country)=0),get_country), "")))</f>
        <v/>
      </c>
      <c r="G1197" s="93" t="str">
        <f t="shared" si="54"/>
        <v/>
      </c>
      <c r="H1197" s="67" t="str">
        <f t="array" aca="1" ref="H1197" ca="1">IF($I$1&lt;&gt;"y", "", IFERROR(INDEX(countrylistsize,MATCH(SMALL(NOT(countrylistsize="")*IF(ISNUMBER(countrylistsize),COUNTIF(countrylistsize,"&lt;="&amp;countrylistsize),COUNTIF(countrylistsize,"&lt;="&amp;countrylistsize)+SUM(ISNUMBER(countrylistsize))),ROWS(F$3:F1197)+SUM(ISBLANK(countrylistsize))),NOT(countrylistsize="")*IF(ISNUMBER(countrylistsize),COUNTIF(countrylistsize,"&lt;="&amp;countrylistsize),COUNTIF(countrylistsize,"&lt;="&amp;countrylistsize)+SUM(ISNUMBER(countrylistsize))),0)), ""))</f>
        <v/>
      </c>
      <c r="I1197" s="70"/>
      <c r="J1197" s="67" t="str">
        <f t="array" aca="1" ref="J1197" ca="1">IF($I$1&lt;&gt;"y", "", IFERROR(INDEX(admin1listsize,MATCH(SMALL(NOT(admin1listsize="")*IF(ISNUMBER(admin1listsize),COUNTIF(admin1listsize,"&lt;="&amp;admin1listsize),COUNTIF(admin1listsize,"&lt;="&amp;admin1listsize)+SUM(ISNUMBER(admin1listsize))),ROWS(D$3:D1197)+SUM(ISBLANK(admin1listsize))),NOT(admin1listsize="")*IF(ISNUMBER(admin1listsize),COUNTIF(admin1listsize,"&lt;="&amp;admin1listsize),COUNTIF(admin1listsize,"&lt;="&amp;admin1listsize)+SUM(ISNUMBER(admin1listsize))),0)), ""))</f>
        <v/>
      </c>
      <c r="K1197" s="71"/>
    </row>
    <row r="1198" spans="1:11" s="1" customFormat="1" x14ac:dyDescent="0.25">
      <c r="A1198" s="93" t="str">
        <f>IF($I$1&lt;&gt;"y", "", IF(ISBLANK(DATA!D1199),"",IF(ISBLANK(DATA!K1199),"NO DATA",DATA!K1199)))</f>
        <v/>
      </c>
      <c r="B1198" s="93" t="str">
        <f>IF($I$1&lt;&gt;"y", "",IF(ISBLANK(DATA!D1199),"", IF(ISBLANK(DATA!L1199),"NO DATA",DATA!L1199)))</f>
        <v/>
      </c>
      <c r="C1198" s="93" t="str">
        <f t="shared" si="56"/>
        <v/>
      </c>
      <c r="D1198" s="93" t="str">
        <f>IF($I$1&lt;&gt;"y", "", IF(C1199="", "", IFERROR(LOOKUP(2,1/(COUNTIF($D$2:D1197,mergednames)=0),mergednames), "")))</f>
        <v/>
      </c>
      <c r="E1198" s="93" t="str">
        <f t="shared" si="55"/>
        <v/>
      </c>
      <c r="F1198" s="93" t="str">
        <f>IF($I$1&lt;&gt;"y", "", IF(A1199="", "", IFERROR(LOOKUP(2,1/(COUNTIF($F$2:F1197,get_country)=0),get_country), "")))</f>
        <v/>
      </c>
      <c r="G1198" s="93" t="str">
        <f t="shared" si="54"/>
        <v/>
      </c>
      <c r="H1198" s="67" t="str">
        <f t="array" aca="1" ref="H1198" ca="1">IF($I$1&lt;&gt;"y", "", IFERROR(INDEX(countrylistsize,MATCH(SMALL(NOT(countrylistsize="")*IF(ISNUMBER(countrylistsize),COUNTIF(countrylistsize,"&lt;="&amp;countrylistsize),COUNTIF(countrylistsize,"&lt;="&amp;countrylistsize)+SUM(ISNUMBER(countrylistsize))),ROWS(F$3:F1198)+SUM(ISBLANK(countrylistsize))),NOT(countrylistsize="")*IF(ISNUMBER(countrylistsize),COUNTIF(countrylistsize,"&lt;="&amp;countrylistsize),COUNTIF(countrylistsize,"&lt;="&amp;countrylistsize)+SUM(ISNUMBER(countrylistsize))),0)), ""))</f>
        <v/>
      </c>
      <c r="I1198" s="70"/>
      <c r="J1198" s="67" t="str">
        <f t="array" aca="1" ref="J1198" ca="1">IF($I$1&lt;&gt;"y", "", IFERROR(INDEX(admin1listsize,MATCH(SMALL(NOT(admin1listsize="")*IF(ISNUMBER(admin1listsize),COUNTIF(admin1listsize,"&lt;="&amp;admin1listsize),COUNTIF(admin1listsize,"&lt;="&amp;admin1listsize)+SUM(ISNUMBER(admin1listsize))),ROWS(D$3:D1198)+SUM(ISBLANK(admin1listsize))),NOT(admin1listsize="")*IF(ISNUMBER(admin1listsize),COUNTIF(admin1listsize,"&lt;="&amp;admin1listsize),COUNTIF(admin1listsize,"&lt;="&amp;admin1listsize)+SUM(ISNUMBER(admin1listsize))),0)), ""))</f>
        <v/>
      </c>
      <c r="K1198" s="71"/>
    </row>
    <row r="1199" spans="1:11" s="1" customFormat="1" x14ac:dyDescent="0.25">
      <c r="A1199" s="93" t="str">
        <f>IF($I$1&lt;&gt;"y", "", IF(ISBLANK(DATA!D1200),"",IF(ISBLANK(DATA!K1200),"NO DATA",DATA!K1200)))</f>
        <v/>
      </c>
      <c r="B1199" s="93" t="str">
        <f>IF($I$1&lt;&gt;"y", "",IF(ISBLANK(DATA!D1200),"", IF(ISBLANK(DATA!L1200),"NO DATA",DATA!L1200)))</f>
        <v/>
      </c>
      <c r="C1199" s="93" t="str">
        <f t="shared" si="56"/>
        <v/>
      </c>
      <c r="D1199" s="93" t="str">
        <f>IF($I$1&lt;&gt;"y", "", IF(C1200="", "", IFERROR(LOOKUP(2,1/(COUNTIF($D$2:D1198,mergednames)=0),mergednames), "")))</f>
        <v/>
      </c>
      <c r="E1199" s="93" t="str">
        <f t="shared" si="55"/>
        <v/>
      </c>
      <c r="F1199" s="93" t="str">
        <f>IF($I$1&lt;&gt;"y", "", IF(A1200="", "", IFERROR(LOOKUP(2,1/(COUNTIF($F$2:F1198,get_country)=0),get_country), "")))</f>
        <v/>
      </c>
      <c r="G1199" s="93" t="str">
        <f t="shared" si="54"/>
        <v/>
      </c>
      <c r="H1199" s="67" t="str">
        <f t="array" aca="1" ref="H1199" ca="1">IF($I$1&lt;&gt;"y", "", IFERROR(INDEX(countrylistsize,MATCH(SMALL(NOT(countrylistsize="")*IF(ISNUMBER(countrylistsize),COUNTIF(countrylistsize,"&lt;="&amp;countrylistsize),COUNTIF(countrylistsize,"&lt;="&amp;countrylistsize)+SUM(ISNUMBER(countrylistsize))),ROWS(F$3:F1199)+SUM(ISBLANK(countrylistsize))),NOT(countrylistsize="")*IF(ISNUMBER(countrylistsize),COUNTIF(countrylistsize,"&lt;="&amp;countrylistsize),COUNTIF(countrylistsize,"&lt;="&amp;countrylistsize)+SUM(ISNUMBER(countrylistsize))),0)), ""))</f>
        <v/>
      </c>
      <c r="I1199" s="70"/>
      <c r="J1199" s="67" t="str">
        <f t="array" aca="1" ref="J1199" ca="1">IF($I$1&lt;&gt;"y", "", IFERROR(INDEX(admin1listsize,MATCH(SMALL(NOT(admin1listsize="")*IF(ISNUMBER(admin1listsize),COUNTIF(admin1listsize,"&lt;="&amp;admin1listsize),COUNTIF(admin1listsize,"&lt;="&amp;admin1listsize)+SUM(ISNUMBER(admin1listsize))),ROWS(D$3:D1199)+SUM(ISBLANK(admin1listsize))),NOT(admin1listsize="")*IF(ISNUMBER(admin1listsize),COUNTIF(admin1listsize,"&lt;="&amp;admin1listsize),COUNTIF(admin1listsize,"&lt;="&amp;admin1listsize)+SUM(ISNUMBER(admin1listsize))),0)), ""))</f>
        <v/>
      </c>
      <c r="K1199" s="71"/>
    </row>
    <row r="1200" spans="1:11" s="1" customFormat="1" x14ac:dyDescent="0.25">
      <c r="A1200" s="93" t="str">
        <f>IF($I$1&lt;&gt;"y", "", IF(ISBLANK(DATA!D1201),"",IF(ISBLANK(DATA!K1201),"NO DATA",DATA!K1201)))</f>
        <v/>
      </c>
      <c r="B1200" s="93" t="str">
        <f>IF($I$1&lt;&gt;"y", "",IF(ISBLANK(DATA!D1201),"", IF(ISBLANK(DATA!L1201),"NO DATA",DATA!L1201)))</f>
        <v/>
      </c>
      <c r="C1200" s="93" t="str">
        <f t="shared" si="56"/>
        <v/>
      </c>
      <c r="D1200" s="93" t="str">
        <f>IF($I$1&lt;&gt;"y", "", IF(C1201="", "", IFERROR(LOOKUP(2,1/(COUNTIF($D$2:D1199,mergednames)=0),mergednames), "")))</f>
        <v/>
      </c>
      <c r="E1200" s="93" t="str">
        <f t="shared" si="55"/>
        <v/>
      </c>
      <c r="F1200" s="93" t="str">
        <f>IF($I$1&lt;&gt;"y", "", IF(A1201="", "", IFERROR(LOOKUP(2,1/(COUNTIF($F$2:F1199,get_country)=0),get_country), "")))</f>
        <v/>
      </c>
      <c r="G1200" s="93" t="str">
        <f t="shared" si="54"/>
        <v/>
      </c>
      <c r="H1200" s="67" t="str">
        <f t="array" aca="1" ref="H1200" ca="1">IF($I$1&lt;&gt;"y", "", IFERROR(INDEX(countrylistsize,MATCH(SMALL(NOT(countrylistsize="")*IF(ISNUMBER(countrylistsize),COUNTIF(countrylistsize,"&lt;="&amp;countrylistsize),COUNTIF(countrylistsize,"&lt;="&amp;countrylistsize)+SUM(ISNUMBER(countrylistsize))),ROWS(F$3:F1200)+SUM(ISBLANK(countrylistsize))),NOT(countrylistsize="")*IF(ISNUMBER(countrylistsize),COUNTIF(countrylistsize,"&lt;="&amp;countrylistsize),COUNTIF(countrylistsize,"&lt;="&amp;countrylistsize)+SUM(ISNUMBER(countrylistsize))),0)), ""))</f>
        <v/>
      </c>
      <c r="I1200" s="70"/>
      <c r="J1200" s="67" t="str">
        <f t="array" aca="1" ref="J1200" ca="1">IF($I$1&lt;&gt;"y", "", IFERROR(INDEX(admin1listsize,MATCH(SMALL(NOT(admin1listsize="")*IF(ISNUMBER(admin1listsize),COUNTIF(admin1listsize,"&lt;="&amp;admin1listsize),COUNTIF(admin1listsize,"&lt;="&amp;admin1listsize)+SUM(ISNUMBER(admin1listsize))),ROWS(D$3:D1200)+SUM(ISBLANK(admin1listsize))),NOT(admin1listsize="")*IF(ISNUMBER(admin1listsize),COUNTIF(admin1listsize,"&lt;="&amp;admin1listsize),COUNTIF(admin1listsize,"&lt;="&amp;admin1listsize)+SUM(ISNUMBER(admin1listsize))),0)), ""))</f>
        <v/>
      </c>
      <c r="K1200" s="71"/>
    </row>
    <row r="1201" spans="1:11" s="1" customFormat="1" x14ac:dyDescent="0.25">
      <c r="A1201" s="93" t="str">
        <f>IF($I$1&lt;&gt;"y", "", IF(ISBLANK(DATA!D1202),"",IF(ISBLANK(DATA!K1202),"NO DATA",DATA!K1202)))</f>
        <v/>
      </c>
      <c r="B1201" s="93" t="str">
        <f>IF($I$1&lt;&gt;"y", "",IF(ISBLANK(DATA!D1202),"", IF(ISBLANK(DATA!L1202),"NO DATA",DATA!L1202)))</f>
        <v/>
      </c>
      <c r="C1201" s="93" t="str">
        <f t="shared" si="56"/>
        <v/>
      </c>
      <c r="D1201" s="93" t="str">
        <f>IF($I$1&lt;&gt;"y", "", IF(C1202="", "", IFERROR(LOOKUP(2,1/(COUNTIF($D$2:D1200,mergednames)=0),mergednames), "")))</f>
        <v/>
      </c>
      <c r="E1201" s="93" t="str">
        <f t="shared" si="55"/>
        <v/>
      </c>
      <c r="F1201" s="93" t="str">
        <f>IF($I$1&lt;&gt;"y", "", IF(A1202="", "", IFERROR(LOOKUP(2,1/(COUNTIF($F$2:F1200,get_country)=0),get_country), "")))</f>
        <v/>
      </c>
      <c r="G1201" s="93" t="str">
        <f t="shared" si="54"/>
        <v/>
      </c>
      <c r="H1201" s="67" t="str">
        <f t="array" aca="1" ref="H1201" ca="1">IF($I$1&lt;&gt;"y", "", IFERROR(INDEX(countrylistsize,MATCH(SMALL(NOT(countrylistsize="")*IF(ISNUMBER(countrylistsize),COUNTIF(countrylistsize,"&lt;="&amp;countrylistsize),COUNTIF(countrylistsize,"&lt;="&amp;countrylistsize)+SUM(ISNUMBER(countrylistsize))),ROWS(F$3:F1201)+SUM(ISBLANK(countrylistsize))),NOT(countrylistsize="")*IF(ISNUMBER(countrylistsize),COUNTIF(countrylistsize,"&lt;="&amp;countrylistsize),COUNTIF(countrylistsize,"&lt;="&amp;countrylistsize)+SUM(ISNUMBER(countrylistsize))),0)), ""))</f>
        <v/>
      </c>
      <c r="I1201" s="70"/>
      <c r="J1201" s="67" t="str">
        <f t="array" aca="1" ref="J1201" ca="1">IF($I$1&lt;&gt;"y", "", IFERROR(INDEX(admin1listsize,MATCH(SMALL(NOT(admin1listsize="")*IF(ISNUMBER(admin1listsize),COUNTIF(admin1listsize,"&lt;="&amp;admin1listsize),COUNTIF(admin1listsize,"&lt;="&amp;admin1listsize)+SUM(ISNUMBER(admin1listsize))),ROWS(D$3:D1201)+SUM(ISBLANK(admin1listsize))),NOT(admin1listsize="")*IF(ISNUMBER(admin1listsize),COUNTIF(admin1listsize,"&lt;="&amp;admin1listsize),COUNTIF(admin1listsize,"&lt;="&amp;admin1listsize)+SUM(ISNUMBER(admin1listsize))),0)), ""))</f>
        <v/>
      </c>
      <c r="K1201" s="71"/>
    </row>
    <row r="1202" spans="1:11" s="1" customFormat="1" x14ac:dyDescent="0.25">
      <c r="A1202" s="93" t="str">
        <f>IF($I$1&lt;&gt;"y", "", IF(ISBLANK(DATA!D1203),"",IF(ISBLANK(DATA!K1203),"NO DATA",DATA!K1203)))</f>
        <v/>
      </c>
      <c r="B1202" s="93" t="str">
        <f>IF($I$1&lt;&gt;"y", "",IF(ISBLANK(DATA!D1203),"", IF(ISBLANK(DATA!L1203),"NO DATA",DATA!L1203)))</f>
        <v/>
      </c>
      <c r="C1202" s="93" t="str">
        <f t="shared" si="56"/>
        <v/>
      </c>
      <c r="D1202" s="93" t="str">
        <f>IF($I$1&lt;&gt;"y", "", IF(C1203="", "", IFERROR(LOOKUP(2,1/(COUNTIF($D$2:D1201,mergednames)=0),mergednames), "")))</f>
        <v/>
      </c>
      <c r="E1202" s="93" t="str">
        <f t="shared" si="55"/>
        <v/>
      </c>
      <c r="F1202" s="93" t="str">
        <f>IF($I$1&lt;&gt;"y", "", IF(A1203="", "", IFERROR(LOOKUP(2,1/(COUNTIF($F$2:F1201,get_country)=0),get_country), "")))</f>
        <v/>
      </c>
      <c r="G1202" s="93" t="str">
        <f t="shared" si="54"/>
        <v/>
      </c>
      <c r="H1202" s="67" t="str">
        <f t="array" aca="1" ref="H1202" ca="1">IF($I$1&lt;&gt;"y", "", IFERROR(INDEX(countrylistsize,MATCH(SMALL(NOT(countrylistsize="")*IF(ISNUMBER(countrylistsize),COUNTIF(countrylistsize,"&lt;="&amp;countrylistsize),COUNTIF(countrylistsize,"&lt;="&amp;countrylistsize)+SUM(ISNUMBER(countrylistsize))),ROWS(F$3:F1202)+SUM(ISBLANK(countrylistsize))),NOT(countrylistsize="")*IF(ISNUMBER(countrylistsize),COUNTIF(countrylistsize,"&lt;="&amp;countrylistsize),COUNTIF(countrylistsize,"&lt;="&amp;countrylistsize)+SUM(ISNUMBER(countrylistsize))),0)), ""))</f>
        <v/>
      </c>
      <c r="I1202" s="70"/>
      <c r="J1202" s="67" t="str">
        <f t="array" aca="1" ref="J1202" ca="1">IF($I$1&lt;&gt;"y", "", IFERROR(INDEX(admin1listsize,MATCH(SMALL(NOT(admin1listsize="")*IF(ISNUMBER(admin1listsize),COUNTIF(admin1listsize,"&lt;="&amp;admin1listsize),COUNTIF(admin1listsize,"&lt;="&amp;admin1listsize)+SUM(ISNUMBER(admin1listsize))),ROWS(D$3:D1202)+SUM(ISBLANK(admin1listsize))),NOT(admin1listsize="")*IF(ISNUMBER(admin1listsize),COUNTIF(admin1listsize,"&lt;="&amp;admin1listsize),COUNTIF(admin1listsize,"&lt;="&amp;admin1listsize)+SUM(ISNUMBER(admin1listsize))),0)), ""))</f>
        <v/>
      </c>
      <c r="K1202" s="71"/>
    </row>
    <row r="1203" spans="1:11" s="1" customFormat="1" x14ac:dyDescent="0.25">
      <c r="A1203" s="93" t="str">
        <f>IF($I$1&lt;&gt;"y", "", IF(ISBLANK(DATA!D1204),"",IF(ISBLANK(DATA!K1204),"NO DATA",DATA!K1204)))</f>
        <v/>
      </c>
      <c r="B1203" s="93" t="str">
        <f>IF($I$1&lt;&gt;"y", "",IF(ISBLANK(DATA!D1204),"", IF(ISBLANK(DATA!L1204),"NO DATA",DATA!L1204)))</f>
        <v/>
      </c>
      <c r="C1203" s="93" t="str">
        <f t="shared" si="56"/>
        <v/>
      </c>
      <c r="D1203" s="93" t="str">
        <f>IF($I$1&lt;&gt;"y", "", IF(C1204="", "", IFERROR(LOOKUP(2,1/(COUNTIF($D$2:D1202,mergednames)=0),mergednames), "")))</f>
        <v/>
      </c>
      <c r="E1203" s="93" t="str">
        <f t="shared" si="55"/>
        <v/>
      </c>
      <c r="F1203" s="93" t="str">
        <f>IF($I$1&lt;&gt;"y", "", IF(A1204="", "", IFERROR(LOOKUP(2,1/(COUNTIF($F$2:F1202,get_country)=0),get_country), "")))</f>
        <v/>
      </c>
      <c r="G1203" s="93" t="str">
        <f t="shared" si="54"/>
        <v/>
      </c>
      <c r="H1203" s="67" t="str">
        <f t="array" aca="1" ref="H1203" ca="1">IF($I$1&lt;&gt;"y", "", IFERROR(INDEX(countrylistsize,MATCH(SMALL(NOT(countrylistsize="")*IF(ISNUMBER(countrylistsize),COUNTIF(countrylistsize,"&lt;="&amp;countrylistsize),COUNTIF(countrylistsize,"&lt;="&amp;countrylistsize)+SUM(ISNUMBER(countrylistsize))),ROWS(F$3:F1203)+SUM(ISBLANK(countrylistsize))),NOT(countrylistsize="")*IF(ISNUMBER(countrylistsize),COUNTIF(countrylistsize,"&lt;="&amp;countrylistsize),COUNTIF(countrylistsize,"&lt;="&amp;countrylistsize)+SUM(ISNUMBER(countrylistsize))),0)), ""))</f>
        <v/>
      </c>
      <c r="I1203" s="70"/>
      <c r="J1203" s="67" t="str">
        <f t="array" aca="1" ref="J1203" ca="1">IF($I$1&lt;&gt;"y", "", IFERROR(INDEX(admin1listsize,MATCH(SMALL(NOT(admin1listsize="")*IF(ISNUMBER(admin1listsize),COUNTIF(admin1listsize,"&lt;="&amp;admin1listsize),COUNTIF(admin1listsize,"&lt;="&amp;admin1listsize)+SUM(ISNUMBER(admin1listsize))),ROWS(D$3:D1203)+SUM(ISBLANK(admin1listsize))),NOT(admin1listsize="")*IF(ISNUMBER(admin1listsize),COUNTIF(admin1listsize,"&lt;="&amp;admin1listsize),COUNTIF(admin1listsize,"&lt;="&amp;admin1listsize)+SUM(ISNUMBER(admin1listsize))),0)), ""))</f>
        <v/>
      </c>
      <c r="K1203" s="71"/>
    </row>
    <row r="1204" spans="1:11" s="1" customFormat="1" x14ac:dyDescent="0.25">
      <c r="A1204" s="93" t="str">
        <f>IF($I$1&lt;&gt;"y", "", IF(ISBLANK(DATA!D1205),"",IF(ISBLANK(DATA!K1205),"NO DATA",DATA!K1205)))</f>
        <v/>
      </c>
      <c r="B1204" s="93" t="str">
        <f>IF($I$1&lt;&gt;"y", "",IF(ISBLANK(DATA!D1205),"", IF(ISBLANK(DATA!L1205),"NO DATA",DATA!L1205)))</f>
        <v/>
      </c>
      <c r="C1204" s="93" t="str">
        <f t="shared" si="56"/>
        <v/>
      </c>
      <c r="D1204" s="93" t="str">
        <f>IF($I$1&lt;&gt;"y", "", IF(C1205="", "", IFERROR(LOOKUP(2,1/(COUNTIF($D$2:D1203,mergednames)=0),mergednames), "")))</f>
        <v/>
      </c>
      <c r="E1204" s="93" t="str">
        <f t="shared" si="55"/>
        <v/>
      </c>
      <c r="F1204" s="93" t="str">
        <f>IF($I$1&lt;&gt;"y", "", IF(A1205="", "", IFERROR(LOOKUP(2,1/(COUNTIF($F$2:F1203,get_country)=0),get_country), "")))</f>
        <v/>
      </c>
      <c r="G1204" s="93" t="str">
        <f t="shared" si="54"/>
        <v/>
      </c>
      <c r="H1204" s="67" t="str">
        <f t="array" aca="1" ref="H1204" ca="1">IF($I$1&lt;&gt;"y", "", IFERROR(INDEX(countrylistsize,MATCH(SMALL(NOT(countrylistsize="")*IF(ISNUMBER(countrylistsize),COUNTIF(countrylistsize,"&lt;="&amp;countrylistsize),COUNTIF(countrylistsize,"&lt;="&amp;countrylistsize)+SUM(ISNUMBER(countrylistsize))),ROWS(F$3:F1204)+SUM(ISBLANK(countrylistsize))),NOT(countrylistsize="")*IF(ISNUMBER(countrylistsize),COUNTIF(countrylistsize,"&lt;="&amp;countrylistsize),COUNTIF(countrylistsize,"&lt;="&amp;countrylistsize)+SUM(ISNUMBER(countrylistsize))),0)), ""))</f>
        <v/>
      </c>
      <c r="I1204" s="70"/>
      <c r="J1204" s="67" t="str">
        <f t="array" aca="1" ref="J1204" ca="1">IF($I$1&lt;&gt;"y", "", IFERROR(INDEX(admin1listsize,MATCH(SMALL(NOT(admin1listsize="")*IF(ISNUMBER(admin1listsize),COUNTIF(admin1listsize,"&lt;="&amp;admin1listsize),COUNTIF(admin1listsize,"&lt;="&amp;admin1listsize)+SUM(ISNUMBER(admin1listsize))),ROWS(D$3:D1204)+SUM(ISBLANK(admin1listsize))),NOT(admin1listsize="")*IF(ISNUMBER(admin1listsize),COUNTIF(admin1listsize,"&lt;="&amp;admin1listsize),COUNTIF(admin1listsize,"&lt;="&amp;admin1listsize)+SUM(ISNUMBER(admin1listsize))),0)), ""))</f>
        <v/>
      </c>
      <c r="K1204" s="71"/>
    </row>
    <row r="1205" spans="1:11" s="1" customFormat="1" x14ac:dyDescent="0.25">
      <c r="A1205" s="93" t="str">
        <f>IF($I$1&lt;&gt;"y", "", IF(ISBLANK(DATA!D1206),"",IF(ISBLANK(DATA!K1206),"NO DATA",DATA!K1206)))</f>
        <v/>
      </c>
      <c r="B1205" s="93" t="str">
        <f>IF($I$1&lt;&gt;"y", "",IF(ISBLANK(DATA!D1206),"", IF(ISBLANK(DATA!L1206),"NO DATA",DATA!L1206)))</f>
        <v/>
      </c>
      <c r="C1205" s="93" t="str">
        <f t="shared" si="56"/>
        <v/>
      </c>
      <c r="D1205" s="93" t="str">
        <f>IF($I$1&lt;&gt;"y", "", IF(C1206="", "", IFERROR(LOOKUP(2,1/(COUNTIF($D$2:D1204,mergednames)=0),mergednames), "")))</f>
        <v/>
      </c>
      <c r="E1205" s="93" t="str">
        <f t="shared" si="55"/>
        <v/>
      </c>
      <c r="F1205" s="93" t="str">
        <f>IF($I$1&lt;&gt;"y", "", IF(A1206="", "", IFERROR(LOOKUP(2,1/(COUNTIF($F$2:F1204,get_country)=0),get_country), "")))</f>
        <v/>
      </c>
      <c r="G1205" s="93" t="str">
        <f t="shared" si="54"/>
        <v/>
      </c>
      <c r="H1205" s="67" t="str">
        <f t="array" aca="1" ref="H1205" ca="1">IF($I$1&lt;&gt;"y", "", IFERROR(INDEX(countrylistsize,MATCH(SMALL(NOT(countrylistsize="")*IF(ISNUMBER(countrylistsize),COUNTIF(countrylistsize,"&lt;="&amp;countrylistsize),COUNTIF(countrylistsize,"&lt;="&amp;countrylistsize)+SUM(ISNUMBER(countrylistsize))),ROWS(F$3:F1205)+SUM(ISBLANK(countrylistsize))),NOT(countrylistsize="")*IF(ISNUMBER(countrylistsize),COUNTIF(countrylistsize,"&lt;="&amp;countrylistsize),COUNTIF(countrylistsize,"&lt;="&amp;countrylistsize)+SUM(ISNUMBER(countrylistsize))),0)), ""))</f>
        <v/>
      </c>
      <c r="I1205" s="70"/>
      <c r="J1205" s="67" t="str">
        <f t="array" aca="1" ref="J1205" ca="1">IF($I$1&lt;&gt;"y", "", IFERROR(INDEX(admin1listsize,MATCH(SMALL(NOT(admin1listsize="")*IF(ISNUMBER(admin1listsize),COUNTIF(admin1listsize,"&lt;="&amp;admin1listsize),COUNTIF(admin1listsize,"&lt;="&amp;admin1listsize)+SUM(ISNUMBER(admin1listsize))),ROWS(D$3:D1205)+SUM(ISBLANK(admin1listsize))),NOT(admin1listsize="")*IF(ISNUMBER(admin1listsize),COUNTIF(admin1listsize,"&lt;="&amp;admin1listsize),COUNTIF(admin1listsize,"&lt;="&amp;admin1listsize)+SUM(ISNUMBER(admin1listsize))),0)), ""))</f>
        <v/>
      </c>
      <c r="K1205" s="71"/>
    </row>
    <row r="1206" spans="1:11" s="1" customFormat="1" x14ac:dyDescent="0.25">
      <c r="A1206" s="93" t="str">
        <f>IF($I$1&lt;&gt;"y", "", IF(ISBLANK(DATA!D1207),"",IF(ISBLANK(DATA!K1207),"NO DATA",DATA!K1207)))</f>
        <v/>
      </c>
      <c r="B1206" s="93" t="str">
        <f>IF($I$1&lt;&gt;"y", "",IF(ISBLANK(DATA!D1207),"", IF(ISBLANK(DATA!L1207),"NO DATA",DATA!L1207)))</f>
        <v/>
      </c>
      <c r="C1206" s="93" t="str">
        <f t="shared" si="56"/>
        <v/>
      </c>
      <c r="D1206" s="93" t="str">
        <f>IF($I$1&lt;&gt;"y", "", IF(C1207="", "", IFERROR(LOOKUP(2,1/(COUNTIF($D$2:D1205,mergednames)=0),mergednames), "")))</f>
        <v/>
      </c>
      <c r="E1206" s="93" t="str">
        <f t="shared" si="55"/>
        <v/>
      </c>
      <c r="F1206" s="93" t="str">
        <f>IF($I$1&lt;&gt;"y", "", IF(A1207="", "", IFERROR(LOOKUP(2,1/(COUNTIF($F$2:F1205,get_country)=0),get_country), "")))</f>
        <v/>
      </c>
      <c r="G1206" s="93" t="str">
        <f t="shared" si="54"/>
        <v/>
      </c>
      <c r="H1206" s="67" t="str">
        <f t="array" aca="1" ref="H1206" ca="1">IF($I$1&lt;&gt;"y", "", IFERROR(INDEX(countrylistsize,MATCH(SMALL(NOT(countrylistsize="")*IF(ISNUMBER(countrylistsize),COUNTIF(countrylistsize,"&lt;="&amp;countrylistsize),COUNTIF(countrylistsize,"&lt;="&amp;countrylistsize)+SUM(ISNUMBER(countrylistsize))),ROWS(F$3:F1206)+SUM(ISBLANK(countrylistsize))),NOT(countrylistsize="")*IF(ISNUMBER(countrylistsize),COUNTIF(countrylistsize,"&lt;="&amp;countrylistsize),COUNTIF(countrylistsize,"&lt;="&amp;countrylistsize)+SUM(ISNUMBER(countrylistsize))),0)), ""))</f>
        <v/>
      </c>
      <c r="I1206" s="70"/>
      <c r="J1206" s="67" t="str">
        <f t="array" aca="1" ref="J1206" ca="1">IF($I$1&lt;&gt;"y", "", IFERROR(INDEX(admin1listsize,MATCH(SMALL(NOT(admin1listsize="")*IF(ISNUMBER(admin1listsize),COUNTIF(admin1listsize,"&lt;="&amp;admin1listsize),COUNTIF(admin1listsize,"&lt;="&amp;admin1listsize)+SUM(ISNUMBER(admin1listsize))),ROWS(D$3:D1206)+SUM(ISBLANK(admin1listsize))),NOT(admin1listsize="")*IF(ISNUMBER(admin1listsize),COUNTIF(admin1listsize,"&lt;="&amp;admin1listsize),COUNTIF(admin1listsize,"&lt;="&amp;admin1listsize)+SUM(ISNUMBER(admin1listsize))),0)), ""))</f>
        <v/>
      </c>
      <c r="K1206" s="71"/>
    </row>
    <row r="1207" spans="1:11" s="1" customFormat="1" x14ac:dyDescent="0.25">
      <c r="A1207" s="93" t="str">
        <f>IF($I$1&lt;&gt;"y", "", IF(ISBLANK(DATA!D1208),"",IF(ISBLANK(DATA!K1208),"NO DATA",DATA!K1208)))</f>
        <v/>
      </c>
      <c r="B1207" s="93" t="str">
        <f>IF($I$1&lt;&gt;"y", "",IF(ISBLANK(DATA!D1208),"", IF(ISBLANK(DATA!L1208),"NO DATA",DATA!L1208)))</f>
        <v/>
      </c>
      <c r="C1207" s="93" t="str">
        <f t="shared" si="56"/>
        <v/>
      </c>
      <c r="D1207" s="93" t="str">
        <f>IF($I$1&lt;&gt;"y", "", IF(C1208="", "", IFERROR(LOOKUP(2,1/(COUNTIF($D$2:D1206,mergednames)=0),mergednames), "")))</f>
        <v/>
      </c>
      <c r="E1207" s="93" t="str">
        <f t="shared" si="55"/>
        <v/>
      </c>
      <c r="F1207" s="93" t="str">
        <f>IF($I$1&lt;&gt;"y", "", IF(A1208="", "", IFERROR(LOOKUP(2,1/(COUNTIF($F$2:F1206,get_country)=0),get_country), "")))</f>
        <v/>
      </c>
      <c r="G1207" s="93" t="str">
        <f t="shared" si="54"/>
        <v/>
      </c>
      <c r="H1207" s="67" t="str">
        <f t="array" aca="1" ref="H1207" ca="1">IF($I$1&lt;&gt;"y", "", IFERROR(INDEX(countrylistsize,MATCH(SMALL(NOT(countrylistsize="")*IF(ISNUMBER(countrylistsize),COUNTIF(countrylistsize,"&lt;="&amp;countrylistsize),COUNTIF(countrylistsize,"&lt;="&amp;countrylistsize)+SUM(ISNUMBER(countrylistsize))),ROWS(F$3:F1207)+SUM(ISBLANK(countrylistsize))),NOT(countrylistsize="")*IF(ISNUMBER(countrylistsize),COUNTIF(countrylistsize,"&lt;="&amp;countrylistsize),COUNTIF(countrylistsize,"&lt;="&amp;countrylistsize)+SUM(ISNUMBER(countrylistsize))),0)), ""))</f>
        <v/>
      </c>
      <c r="I1207" s="70"/>
      <c r="J1207" s="67" t="str">
        <f t="array" aca="1" ref="J1207" ca="1">IF($I$1&lt;&gt;"y", "", IFERROR(INDEX(admin1listsize,MATCH(SMALL(NOT(admin1listsize="")*IF(ISNUMBER(admin1listsize),COUNTIF(admin1listsize,"&lt;="&amp;admin1listsize),COUNTIF(admin1listsize,"&lt;="&amp;admin1listsize)+SUM(ISNUMBER(admin1listsize))),ROWS(D$3:D1207)+SUM(ISBLANK(admin1listsize))),NOT(admin1listsize="")*IF(ISNUMBER(admin1listsize),COUNTIF(admin1listsize,"&lt;="&amp;admin1listsize),COUNTIF(admin1listsize,"&lt;="&amp;admin1listsize)+SUM(ISNUMBER(admin1listsize))),0)), ""))</f>
        <v/>
      </c>
      <c r="K1207" s="71"/>
    </row>
    <row r="1208" spans="1:11" s="1" customFormat="1" x14ac:dyDescent="0.25">
      <c r="A1208" s="93" t="str">
        <f>IF($I$1&lt;&gt;"y", "", IF(ISBLANK(DATA!D1209),"",IF(ISBLANK(DATA!K1209),"NO DATA",DATA!K1209)))</f>
        <v/>
      </c>
      <c r="B1208" s="93" t="str">
        <f>IF($I$1&lt;&gt;"y", "",IF(ISBLANK(DATA!D1209),"", IF(ISBLANK(DATA!L1209),"NO DATA",DATA!L1209)))</f>
        <v/>
      </c>
      <c r="C1208" s="93" t="str">
        <f t="shared" si="56"/>
        <v/>
      </c>
      <c r="D1208" s="93" t="str">
        <f>IF($I$1&lt;&gt;"y", "", IF(C1209="", "", IFERROR(LOOKUP(2,1/(COUNTIF($D$2:D1207,mergednames)=0),mergednames), "")))</f>
        <v/>
      </c>
      <c r="E1208" s="93" t="str">
        <f t="shared" si="55"/>
        <v/>
      </c>
      <c r="F1208" s="93" t="str">
        <f>IF($I$1&lt;&gt;"y", "", IF(A1209="", "", IFERROR(LOOKUP(2,1/(COUNTIF($F$2:F1207,get_country)=0),get_country), "")))</f>
        <v/>
      </c>
      <c r="G1208" s="93" t="str">
        <f t="shared" si="54"/>
        <v/>
      </c>
      <c r="H1208" s="67" t="str">
        <f t="array" aca="1" ref="H1208" ca="1">IF($I$1&lt;&gt;"y", "", IFERROR(INDEX(countrylistsize,MATCH(SMALL(NOT(countrylistsize="")*IF(ISNUMBER(countrylistsize),COUNTIF(countrylistsize,"&lt;="&amp;countrylistsize),COUNTIF(countrylistsize,"&lt;="&amp;countrylistsize)+SUM(ISNUMBER(countrylistsize))),ROWS(F$3:F1208)+SUM(ISBLANK(countrylistsize))),NOT(countrylistsize="")*IF(ISNUMBER(countrylistsize),COUNTIF(countrylistsize,"&lt;="&amp;countrylistsize),COUNTIF(countrylistsize,"&lt;="&amp;countrylistsize)+SUM(ISNUMBER(countrylistsize))),0)), ""))</f>
        <v/>
      </c>
      <c r="I1208" s="70"/>
      <c r="J1208" s="67" t="str">
        <f t="array" aca="1" ref="J1208" ca="1">IF($I$1&lt;&gt;"y", "", IFERROR(INDEX(admin1listsize,MATCH(SMALL(NOT(admin1listsize="")*IF(ISNUMBER(admin1listsize),COUNTIF(admin1listsize,"&lt;="&amp;admin1listsize),COUNTIF(admin1listsize,"&lt;="&amp;admin1listsize)+SUM(ISNUMBER(admin1listsize))),ROWS(D$3:D1208)+SUM(ISBLANK(admin1listsize))),NOT(admin1listsize="")*IF(ISNUMBER(admin1listsize),COUNTIF(admin1listsize,"&lt;="&amp;admin1listsize),COUNTIF(admin1listsize,"&lt;="&amp;admin1listsize)+SUM(ISNUMBER(admin1listsize))),0)), ""))</f>
        <v/>
      </c>
      <c r="K1208" s="71"/>
    </row>
    <row r="1209" spans="1:11" s="1" customFormat="1" x14ac:dyDescent="0.25">
      <c r="A1209" s="93" t="str">
        <f>IF($I$1&lt;&gt;"y", "", IF(ISBLANK(DATA!D1210),"",IF(ISBLANK(DATA!K1210),"NO DATA",DATA!K1210)))</f>
        <v/>
      </c>
      <c r="B1209" s="93" t="str">
        <f>IF($I$1&lt;&gt;"y", "",IF(ISBLANK(DATA!D1210),"", IF(ISBLANK(DATA!L1210),"NO DATA",DATA!L1210)))</f>
        <v/>
      </c>
      <c r="C1209" s="93" t="str">
        <f t="shared" si="56"/>
        <v/>
      </c>
      <c r="D1209" s="93" t="str">
        <f>IF($I$1&lt;&gt;"y", "", IF(C1210="", "", IFERROR(LOOKUP(2,1/(COUNTIF($D$2:D1208,mergednames)=0),mergednames), "")))</f>
        <v/>
      </c>
      <c r="E1209" s="93" t="str">
        <f t="shared" si="55"/>
        <v/>
      </c>
      <c r="F1209" s="93" t="str">
        <f>IF($I$1&lt;&gt;"y", "", IF(A1210="", "", IFERROR(LOOKUP(2,1/(COUNTIF($F$2:F1208,get_country)=0),get_country), "")))</f>
        <v/>
      </c>
      <c r="G1209" s="93" t="str">
        <f t="shared" si="54"/>
        <v/>
      </c>
      <c r="H1209" s="67" t="str">
        <f t="array" aca="1" ref="H1209" ca="1">IF($I$1&lt;&gt;"y", "", IFERROR(INDEX(countrylistsize,MATCH(SMALL(NOT(countrylistsize="")*IF(ISNUMBER(countrylistsize),COUNTIF(countrylistsize,"&lt;="&amp;countrylistsize),COUNTIF(countrylistsize,"&lt;="&amp;countrylistsize)+SUM(ISNUMBER(countrylistsize))),ROWS(F$3:F1209)+SUM(ISBLANK(countrylistsize))),NOT(countrylistsize="")*IF(ISNUMBER(countrylistsize),COUNTIF(countrylistsize,"&lt;="&amp;countrylistsize),COUNTIF(countrylistsize,"&lt;="&amp;countrylistsize)+SUM(ISNUMBER(countrylistsize))),0)), ""))</f>
        <v/>
      </c>
      <c r="I1209" s="70"/>
      <c r="J1209" s="67" t="str">
        <f t="array" aca="1" ref="J1209" ca="1">IF($I$1&lt;&gt;"y", "", IFERROR(INDEX(admin1listsize,MATCH(SMALL(NOT(admin1listsize="")*IF(ISNUMBER(admin1listsize),COUNTIF(admin1listsize,"&lt;="&amp;admin1listsize),COUNTIF(admin1listsize,"&lt;="&amp;admin1listsize)+SUM(ISNUMBER(admin1listsize))),ROWS(D$3:D1209)+SUM(ISBLANK(admin1listsize))),NOT(admin1listsize="")*IF(ISNUMBER(admin1listsize),COUNTIF(admin1listsize,"&lt;="&amp;admin1listsize),COUNTIF(admin1listsize,"&lt;="&amp;admin1listsize)+SUM(ISNUMBER(admin1listsize))),0)), ""))</f>
        <v/>
      </c>
      <c r="K1209" s="71"/>
    </row>
    <row r="1210" spans="1:11" s="1" customFormat="1" x14ac:dyDescent="0.25">
      <c r="A1210" s="93" t="str">
        <f>IF($I$1&lt;&gt;"y", "", IF(ISBLANK(DATA!D1211),"",IF(ISBLANK(DATA!K1211),"NO DATA",DATA!K1211)))</f>
        <v/>
      </c>
      <c r="B1210" s="93" t="str">
        <f>IF($I$1&lt;&gt;"y", "",IF(ISBLANK(DATA!D1211),"", IF(ISBLANK(DATA!L1211),"NO DATA",DATA!L1211)))</f>
        <v/>
      </c>
      <c r="C1210" s="93" t="str">
        <f t="shared" si="56"/>
        <v/>
      </c>
      <c r="D1210" s="93" t="str">
        <f>IF($I$1&lt;&gt;"y", "", IF(C1211="", "", IFERROR(LOOKUP(2,1/(COUNTIF($D$2:D1209,mergednames)=0),mergednames), "")))</f>
        <v/>
      </c>
      <c r="E1210" s="93" t="str">
        <f t="shared" si="55"/>
        <v/>
      </c>
      <c r="F1210" s="93" t="str">
        <f>IF($I$1&lt;&gt;"y", "", IF(A1211="", "", IFERROR(LOOKUP(2,1/(COUNTIF($F$2:F1209,get_country)=0),get_country), "")))</f>
        <v/>
      </c>
      <c r="G1210" s="93" t="str">
        <f t="shared" si="54"/>
        <v/>
      </c>
      <c r="H1210" s="67" t="str">
        <f t="array" aca="1" ref="H1210" ca="1">IF($I$1&lt;&gt;"y", "", IFERROR(INDEX(countrylistsize,MATCH(SMALL(NOT(countrylistsize="")*IF(ISNUMBER(countrylistsize),COUNTIF(countrylistsize,"&lt;="&amp;countrylistsize),COUNTIF(countrylistsize,"&lt;="&amp;countrylistsize)+SUM(ISNUMBER(countrylistsize))),ROWS(F$3:F1210)+SUM(ISBLANK(countrylistsize))),NOT(countrylistsize="")*IF(ISNUMBER(countrylistsize),COUNTIF(countrylistsize,"&lt;="&amp;countrylistsize),COUNTIF(countrylistsize,"&lt;="&amp;countrylistsize)+SUM(ISNUMBER(countrylistsize))),0)), ""))</f>
        <v/>
      </c>
      <c r="I1210" s="70"/>
      <c r="J1210" s="67" t="str">
        <f t="array" aca="1" ref="J1210" ca="1">IF($I$1&lt;&gt;"y", "", IFERROR(INDEX(admin1listsize,MATCH(SMALL(NOT(admin1listsize="")*IF(ISNUMBER(admin1listsize),COUNTIF(admin1listsize,"&lt;="&amp;admin1listsize),COUNTIF(admin1listsize,"&lt;="&amp;admin1listsize)+SUM(ISNUMBER(admin1listsize))),ROWS(D$3:D1210)+SUM(ISBLANK(admin1listsize))),NOT(admin1listsize="")*IF(ISNUMBER(admin1listsize),COUNTIF(admin1listsize,"&lt;="&amp;admin1listsize),COUNTIF(admin1listsize,"&lt;="&amp;admin1listsize)+SUM(ISNUMBER(admin1listsize))),0)), ""))</f>
        <v/>
      </c>
      <c r="K1210" s="71"/>
    </row>
    <row r="1211" spans="1:11" s="1" customFormat="1" x14ac:dyDescent="0.25">
      <c r="A1211" s="93" t="str">
        <f>IF($I$1&lt;&gt;"y", "", IF(ISBLANK(DATA!D1212),"",IF(ISBLANK(DATA!K1212),"NO DATA",DATA!K1212)))</f>
        <v/>
      </c>
      <c r="B1211" s="93" t="str">
        <f>IF($I$1&lt;&gt;"y", "",IF(ISBLANK(DATA!D1212),"", IF(ISBLANK(DATA!L1212),"NO DATA",DATA!L1212)))</f>
        <v/>
      </c>
      <c r="C1211" s="93" t="str">
        <f t="shared" si="56"/>
        <v/>
      </c>
      <c r="D1211" s="93" t="str">
        <f>IF($I$1&lt;&gt;"y", "", IF(C1212="", "", IFERROR(LOOKUP(2,1/(COUNTIF($D$2:D1210,mergednames)=0),mergednames), "")))</f>
        <v/>
      </c>
      <c r="E1211" s="93" t="str">
        <f t="shared" si="55"/>
        <v/>
      </c>
      <c r="F1211" s="93" t="str">
        <f>IF($I$1&lt;&gt;"y", "", IF(A1212="", "", IFERROR(LOOKUP(2,1/(COUNTIF($F$2:F1210,get_country)=0),get_country), "")))</f>
        <v/>
      </c>
      <c r="G1211" s="93" t="str">
        <f t="shared" si="54"/>
        <v/>
      </c>
      <c r="H1211" s="67" t="str">
        <f t="array" aca="1" ref="H1211" ca="1">IF($I$1&lt;&gt;"y", "", IFERROR(INDEX(countrylistsize,MATCH(SMALL(NOT(countrylistsize="")*IF(ISNUMBER(countrylistsize),COUNTIF(countrylistsize,"&lt;="&amp;countrylistsize),COUNTIF(countrylistsize,"&lt;="&amp;countrylistsize)+SUM(ISNUMBER(countrylistsize))),ROWS(F$3:F1211)+SUM(ISBLANK(countrylistsize))),NOT(countrylistsize="")*IF(ISNUMBER(countrylistsize),COUNTIF(countrylistsize,"&lt;="&amp;countrylistsize),COUNTIF(countrylistsize,"&lt;="&amp;countrylistsize)+SUM(ISNUMBER(countrylistsize))),0)), ""))</f>
        <v/>
      </c>
      <c r="I1211" s="70"/>
      <c r="J1211" s="67" t="str">
        <f t="array" aca="1" ref="J1211" ca="1">IF($I$1&lt;&gt;"y", "", IFERROR(INDEX(admin1listsize,MATCH(SMALL(NOT(admin1listsize="")*IF(ISNUMBER(admin1listsize),COUNTIF(admin1listsize,"&lt;="&amp;admin1listsize),COUNTIF(admin1listsize,"&lt;="&amp;admin1listsize)+SUM(ISNUMBER(admin1listsize))),ROWS(D$3:D1211)+SUM(ISBLANK(admin1listsize))),NOT(admin1listsize="")*IF(ISNUMBER(admin1listsize),COUNTIF(admin1listsize,"&lt;="&amp;admin1listsize),COUNTIF(admin1listsize,"&lt;="&amp;admin1listsize)+SUM(ISNUMBER(admin1listsize))),0)), ""))</f>
        <v/>
      </c>
      <c r="K1211" s="71"/>
    </row>
    <row r="1212" spans="1:11" s="1" customFormat="1" x14ac:dyDescent="0.25">
      <c r="A1212" s="93" t="str">
        <f>IF($I$1&lt;&gt;"y", "", IF(ISBLANK(DATA!D1213),"",IF(ISBLANK(DATA!K1213),"NO DATA",DATA!K1213)))</f>
        <v/>
      </c>
      <c r="B1212" s="93" t="str">
        <f>IF($I$1&lt;&gt;"y", "",IF(ISBLANK(DATA!D1213),"", IF(ISBLANK(DATA!L1213),"NO DATA",DATA!L1213)))</f>
        <v/>
      </c>
      <c r="C1212" s="93" t="str">
        <f t="shared" si="56"/>
        <v/>
      </c>
      <c r="D1212" s="93" t="str">
        <f>IF($I$1&lt;&gt;"y", "", IF(C1213="", "", IFERROR(LOOKUP(2,1/(COUNTIF($D$2:D1211,mergednames)=0),mergednames), "")))</f>
        <v/>
      </c>
      <c r="E1212" s="93" t="str">
        <f t="shared" si="55"/>
        <v/>
      </c>
      <c r="F1212" s="93" t="str">
        <f>IF($I$1&lt;&gt;"y", "", IF(A1213="", "", IFERROR(LOOKUP(2,1/(COUNTIF($F$2:F1211,get_country)=0),get_country), "")))</f>
        <v/>
      </c>
      <c r="G1212" s="93" t="str">
        <f t="shared" si="54"/>
        <v/>
      </c>
      <c r="H1212" s="67" t="str">
        <f t="array" aca="1" ref="H1212" ca="1">IF($I$1&lt;&gt;"y", "", IFERROR(INDEX(countrylistsize,MATCH(SMALL(NOT(countrylistsize="")*IF(ISNUMBER(countrylistsize),COUNTIF(countrylistsize,"&lt;="&amp;countrylistsize),COUNTIF(countrylistsize,"&lt;="&amp;countrylistsize)+SUM(ISNUMBER(countrylistsize))),ROWS(F$3:F1212)+SUM(ISBLANK(countrylistsize))),NOT(countrylistsize="")*IF(ISNUMBER(countrylistsize),COUNTIF(countrylistsize,"&lt;="&amp;countrylistsize),COUNTIF(countrylistsize,"&lt;="&amp;countrylistsize)+SUM(ISNUMBER(countrylistsize))),0)), ""))</f>
        <v/>
      </c>
      <c r="I1212" s="70"/>
      <c r="J1212" s="67" t="str">
        <f t="array" aca="1" ref="J1212" ca="1">IF($I$1&lt;&gt;"y", "", IFERROR(INDEX(admin1listsize,MATCH(SMALL(NOT(admin1listsize="")*IF(ISNUMBER(admin1listsize),COUNTIF(admin1listsize,"&lt;="&amp;admin1listsize),COUNTIF(admin1listsize,"&lt;="&amp;admin1listsize)+SUM(ISNUMBER(admin1listsize))),ROWS(D$3:D1212)+SUM(ISBLANK(admin1listsize))),NOT(admin1listsize="")*IF(ISNUMBER(admin1listsize),COUNTIF(admin1listsize,"&lt;="&amp;admin1listsize),COUNTIF(admin1listsize,"&lt;="&amp;admin1listsize)+SUM(ISNUMBER(admin1listsize))),0)), ""))</f>
        <v/>
      </c>
      <c r="K1212" s="71"/>
    </row>
    <row r="1213" spans="1:11" s="1" customFormat="1" x14ac:dyDescent="0.25">
      <c r="A1213" s="93" t="str">
        <f>IF($I$1&lt;&gt;"y", "", IF(ISBLANK(DATA!D1214),"",IF(ISBLANK(DATA!K1214),"NO DATA",DATA!K1214)))</f>
        <v/>
      </c>
      <c r="B1213" s="93" t="str">
        <f>IF($I$1&lt;&gt;"y", "",IF(ISBLANK(DATA!D1214),"", IF(ISBLANK(DATA!L1214),"NO DATA",DATA!L1214)))</f>
        <v/>
      </c>
      <c r="C1213" s="93" t="str">
        <f t="shared" si="56"/>
        <v/>
      </c>
      <c r="D1213" s="93" t="str">
        <f>IF($I$1&lt;&gt;"y", "", IF(C1214="", "", IFERROR(LOOKUP(2,1/(COUNTIF($D$2:D1212,mergednames)=0),mergednames), "")))</f>
        <v/>
      </c>
      <c r="E1213" s="93" t="str">
        <f t="shared" si="55"/>
        <v/>
      </c>
      <c r="F1213" s="93" t="str">
        <f>IF($I$1&lt;&gt;"y", "", IF(A1214="", "", IFERROR(LOOKUP(2,1/(COUNTIF($F$2:F1212,get_country)=0),get_country), "")))</f>
        <v/>
      </c>
      <c r="G1213" s="93" t="str">
        <f t="shared" si="54"/>
        <v/>
      </c>
      <c r="H1213" s="67" t="str">
        <f t="array" aca="1" ref="H1213" ca="1">IF($I$1&lt;&gt;"y", "", IFERROR(INDEX(countrylistsize,MATCH(SMALL(NOT(countrylistsize="")*IF(ISNUMBER(countrylistsize),COUNTIF(countrylistsize,"&lt;="&amp;countrylistsize),COUNTIF(countrylistsize,"&lt;="&amp;countrylistsize)+SUM(ISNUMBER(countrylistsize))),ROWS(F$3:F1213)+SUM(ISBLANK(countrylistsize))),NOT(countrylistsize="")*IF(ISNUMBER(countrylistsize),COUNTIF(countrylistsize,"&lt;="&amp;countrylistsize),COUNTIF(countrylistsize,"&lt;="&amp;countrylistsize)+SUM(ISNUMBER(countrylistsize))),0)), ""))</f>
        <v/>
      </c>
      <c r="I1213" s="70"/>
      <c r="J1213" s="67" t="str">
        <f t="array" aca="1" ref="J1213" ca="1">IF($I$1&lt;&gt;"y", "", IFERROR(INDEX(admin1listsize,MATCH(SMALL(NOT(admin1listsize="")*IF(ISNUMBER(admin1listsize),COUNTIF(admin1listsize,"&lt;="&amp;admin1listsize),COUNTIF(admin1listsize,"&lt;="&amp;admin1listsize)+SUM(ISNUMBER(admin1listsize))),ROWS(D$3:D1213)+SUM(ISBLANK(admin1listsize))),NOT(admin1listsize="")*IF(ISNUMBER(admin1listsize),COUNTIF(admin1listsize,"&lt;="&amp;admin1listsize),COUNTIF(admin1listsize,"&lt;="&amp;admin1listsize)+SUM(ISNUMBER(admin1listsize))),0)), ""))</f>
        <v/>
      </c>
      <c r="K1213" s="71"/>
    </row>
    <row r="1214" spans="1:11" s="1" customFormat="1" x14ac:dyDescent="0.25">
      <c r="A1214" s="93" t="str">
        <f>IF($I$1&lt;&gt;"y", "", IF(ISBLANK(DATA!D1215),"",IF(ISBLANK(DATA!K1215),"NO DATA",DATA!K1215)))</f>
        <v/>
      </c>
      <c r="B1214" s="93" t="str">
        <f>IF($I$1&lt;&gt;"y", "",IF(ISBLANK(DATA!D1215),"", IF(ISBLANK(DATA!L1215),"NO DATA",DATA!L1215)))</f>
        <v/>
      </c>
      <c r="C1214" s="93" t="str">
        <f t="shared" si="56"/>
        <v/>
      </c>
      <c r="D1214" s="93" t="str">
        <f>IF($I$1&lt;&gt;"y", "", IF(C1215="", "", IFERROR(LOOKUP(2,1/(COUNTIF($D$2:D1213,mergednames)=0),mergednames), "")))</f>
        <v/>
      </c>
      <c r="E1214" s="93" t="str">
        <f t="shared" si="55"/>
        <v/>
      </c>
      <c r="F1214" s="93" t="str">
        <f>IF($I$1&lt;&gt;"y", "", IF(A1215="", "", IFERROR(LOOKUP(2,1/(COUNTIF($F$2:F1213,get_country)=0),get_country), "")))</f>
        <v/>
      </c>
      <c r="G1214" s="93" t="str">
        <f t="shared" si="54"/>
        <v/>
      </c>
      <c r="H1214" s="67" t="str">
        <f t="array" aca="1" ref="H1214" ca="1">IF($I$1&lt;&gt;"y", "", IFERROR(INDEX(countrylistsize,MATCH(SMALL(NOT(countrylistsize="")*IF(ISNUMBER(countrylistsize),COUNTIF(countrylistsize,"&lt;="&amp;countrylistsize),COUNTIF(countrylistsize,"&lt;="&amp;countrylistsize)+SUM(ISNUMBER(countrylistsize))),ROWS(F$3:F1214)+SUM(ISBLANK(countrylistsize))),NOT(countrylistsize="")*IF(ISNUMBER(countrylistsize),COUNTIF(countrylistsize,"&lt;="&amp;countrylistsize),COUNTIF(countrylistsize,"&lt;="&amp;countrylistsize)+SUM(ISNUMBER(countrylistsize))),0)), ""))</f>
        <v/>
      </c>
      <c r="I1214" s="70"/>
      <c r="J1214" s="67" t="str">
        <f t="array" aca="1" ref="J1214" ca="1">IF($I$1&lt;&gt;"y", "", IFERROR(INDEX(admin1listsize,MATCH(SMALL(NOT(admin1listsize="")*IF(ISNUMBER(admin1listsize),COUNTIF(admin1listsize,"&lt;="&amp;admin1listsize),COUNTIF(admin1listsize,"&lt;="&amp;admin1listsize)+SUM(ISNUMBER(admin1listsize))),ROWS(D$3:D1214)+SUM(ISBLANK(admin1listsize))),NOT(admin1listsize="")*IF(ISNUMBER(admin1listsize),COUNTIF(admin1listsize,"&lt;="&amp;admin1listsize),COUNTIF(admin1listsize,"&lt;="&amp;admin1listsize)+SUM(ISNUMBER(admin1listsize))),0)), ""))</f>
        <v/>
      </c>
      <c r="K1214" s="71"/>
    </row>
    <row r="1215" spans="1:11" s="1" customFormat="1" x14ac:dyDescent="0.25">
      <c r="A1215" s="93" t="str">
        <f>IF($I$1&lt;&gt;"y", "", IF(ISBLANK(DATA!D1216),"",IF(ISBLANK(DATA!K1216),"NO DATA",DATA!K1216)))</f>
        <v/>
      </c>
      <c r="B1215" s="93" t="str">
        <f>IF($I$1&lt;&gt;"y", "",IF(ISBLANK(DATA!D1216),"", IF(ISBLANK(DATA!L1216),"NO DATA",DATA!L1216)))</f>
        <v/>
      </c>
      <c r="C1215" s="93" t="str">
        <f t="shared" si="56"/>
        <v/>
      </c>
      <c r="D1215" s="93" t="str">
        <f>IF($I$1&lt;&gt;"y", "", IF(C1216="", "", IFERROR(LOOKUP(2,1/(COUNTIF($D$2:D1214,mergednames)=0),mergednames), "")))</f>
        <v/>
      </c>
      <c r="E1215" s="93" t="str">
        <f t="shared" si="55"/>
        <v/>
      </c>
      <c r="F1215" s="93" t="str">
        <f>IF($I$1&lt;&gt;"y", "", IF(A1216="", "", IFERROR(LOOKUP(2,1/(COUNTIF($F$2:F1214,get_country)=0),get_country), "")))</f>
        <v/>
      </c>
      <c r="G1215" s="93" t="str">
        <f t="shared" si="54"/>
        <v/>
      </c>
      <c r="H1215" s="67" t="str">
        <f t="array" aca="1" ref="H1215" ca="1">IF($I$1&lt;&gt;"y", "", IFERROR(INDEX(countrylistsize,MATCH(SMALL(NOT(countrylistsize="")*IF(ISNUMBER(countrylistsize),COUNTIF(countrylistsize,"&lt;="&amp;countrylistsize),COUNTIF(countrylistsize,"&lt;="&amp;countrylistsize)+SUM(ISNUMBER(countrylistsize))),ROWS(F$3:F1215)+SUM(ISBLANK(countrylistsize))),NOT(countrylistsize="")*IF(ISNUMBER(countrylistsize),COUNTIF(countrylistsize,"&lt;="&amp;countrylistsize),COUNTIF(countrylistsize,"&lt;="&amp;countrylistsize)+SUM(ISNUMBER(countrylistsize))),0)), ""))</f>
        <v/>
      </c>
      <c r="I1215" s="70"/>
      <c r="J1215" s="67" t="str">
        <f t="array" aca="1" ref="J1215" ca="1">IF($I$1&lt;&gt;"y", "", IFERROR(INDEX(admin1listsize,MATCH(SMALL(NOT(admin1listsize="")*IF(ISNUMBER(admin1listsize),COUNTIF(admin1listsize,"&lt;="&amp;admin1listsize),COUNTIF(admin1listsize,"&lt;="&amp;admin1listsize)+SUM(ISNUMBER(admin1listsize))),ROWS(D$3:D1215)+SUM(ISBLANK(admin1listsize))),NOT(admin1listsize="")*IF(ISNUMBER(admin1listsize),COUNTIF(admin1listsize,"&lt;="&amp;admin1listsize),COUNTIF(admin1listsize,"&lt;="&amp;admin1listsize)+SUM(ISNUMBER(admin1listsize))),0)), ""))</f>
        <v/>
      </c>
      <c r="K1215" s="71"/>
    </row>
    <row r="1216" spans="1:11" s="1" customFormat="1" x14ac:dyDescent="0.25">
      <c r="A1216" s="93" t="str">
        <f>IF($I$1&lt;&gt;"y", "", IF(ISBLANK(DATA!D1217),"",IF(ISBLANK(DATA!K1217),"NO DATA",DATA!K1217)))</f>
        <v/>
      </c>
      <c r="B1216" s="93" t="str">
        <f>IF($I$1&lt;&gt;"y", "",IF(ISBLANK(DATA!D1217),"", IF(ISBLANK(DATA!L1217),"NO DATA",DATA!L1217)))</f>
        <v/>
      </c>
      <c r="C1216" s="93" t="str">
        <f t="shared" si="56"/>
        <v/>
      </c>
      <c r="D1216" s="93" t="str">
        <f>IF($I$1&lt;&gt;"y", "", IF(C1217="", "", IFERROR(LOOKUP(2,1/(COUNTIF($D$2:D1215,mergednames)=0),mergednames), "")))</f>
        <v/>
      </c>
      <c r="E1216" s="93" t="str">
        <f t="shared" si="55"/>
        <v/>
      </c>
      <c r="F1216" s="93" t="str">
        <f>IF($I$1&lt;&gt;"y", "", IF(A1217="", "", IFERROR(LOOKUP(2,1/(COUNTIF($F$2:F1215,get_country)=0),get_country), "")))</f>
        <v/>
      </c>
      <c r="G1216" s="93" t="str">
        <f t="shared" si="54"/>
        <v/>
      </c>
      <c r="H1216" s="67" t="str">
        <f t="array" aca="1" ref="H1216" ca="1">IF($I$1&lt;&gt;"y", "", IFERROR(INDEX(countrylistsize,MATCH(SMALL(NOT(countrylistsize="")*IF(ISNUMBER(countrylistsize),COUNTIF(countrylistsize,"&lt;="&amp;countrylistsize),COUNTIF(countrylistsize,"&lt;="&amp;countrylistsize)+SUM(ISNUMBER(countrylistsize))),ROWS(F$3:F1216)+SUM(ISBLANK(countrylistsize))),NOT(countrylistsize="")*IF(ISNUMBER(countrylistsize),COUNTIF(countrylistsize,"&lt;="&amp;countrylistsize),COUNTIF(countrylistsize,"&lt;="&amp;countrylistsize)+SUM(ISNUMBER(countrylistsize))),0)), ""))</f>
        <v/>
      </c>
      <c r="I1216" s="70"/>
      <c r="J1216" s="67" t="str">
        <f t="array" aca="1" ref="J1216" ca="1">IF($I$1&lt;&gt;"y", "", IFERROR(INDEX(admin1listsize,MATCH(SMALL(NOT(admin1listsize="")*IF(ISNUMBER(admin1listsize),COUNTIF(admin1listsize,"&lt;="&amp;admin1listsize),COUNTIF(admin1listsize,"&lt;="&amp;admin1listsize)+SUM(ISNUMBER(admin1listsize))),ROWS(D$3:D1216)+SUM(ISBLANK(admin1listsize))),NOT(admin1listsize="")*IF(ISNUMBER(admin1listsize),COUNTIF(admin1listsize,"&lt;="&amp;admin1listsize),COUNTIF(admin1listsize,"&lt;="&amp;admin1listsize)+SUM(ISNUMBER(admin1listsize))),0)), ""))</f>
        <v/>
      </c>
      <c r="K1216" s="71"/>
    </row>
    <row r="1217" spans="1:11" s="1" customFormat="1" x14ac:dyDescent="0.25">
      <c r="A1217" s="93" t="str">
        <f>IF($I$1&lt;&gt;"y", "", IF(ISBLANK(DATA!D1218),"",IF(ISBLANK(DATA!K1218),"NO DATA",DATA!K1218)))</f>
        <v/>
      </c>
      <c r="B1217" s="93" t="str">
        <f>IF($I$1&lt;&gt;"y", "",IF(ISBLANK(DATA!D1218),"", IF(ISBLANK(DATA!L1218),"NO DATA",DATA!L1218)))</f>
        <v/>
      </c>
      <c r="C1217" s="93" t="str">
        <f t="shared" si="56"/>
        <v/>
      </c>
      <c r="D1217" s="93" t="str">
        <f>IF($I$1&lt;&gt;"y", "", IF(C1218="", "", IFERROR(LOOKUP(2,1/(COUNTIF($D$2:D1216,mergednames)=0),mergednames), "")))</f>
        <v/>
      </c>
      <c r="E1217" s="93" t="str">
        <f t="shared" si="55"/>
        <v/>
      </c>
      <c r="F1217" s="93" t="str">
        <f>IF($I$1&lt;&gt;"y", "", IF(A1218="", "", IFERROR(LOOKUP(2,1/(COUNTIF($F$2:F1216,get_country)=0),get_country), "")))</f>
        <v/>
      </c>
      <c r="G1217" s="93" t="str">
        <f t="shared" si="54"/>
        <v/>
      </c>
      <c r="H1217" s="67" t="str">
        <f t="array" aca="1" ref="H1217" ca="1">IF($I$1&lt;&gt;"y", "", IFERROR(INDEX(countrylistsize,MATCH(SMALL(NOT(countrylistsize="")*IF(ISNUMBER(countrylistsize),COUNTIF(countrylistsize,"&lt;="&amp;countrylistsize),COUNTIF(countrylistsize,"&lt;="&amp;countrylistsize)+SUM(ISNUMBER(countrylistsize))),ROWS(F$3:F1217)+SUM(ISBLANK(countrylistsize))),NOT(countrylistsize="")*IF(ISNUMBER(countrylistsize),COUNTIF(countrylistsize,"&lt;="&amp;countrylistsize),COUNTIF(countrylistsize,"&lt;="&amp;countrylistsize)+SUM(ISNUMBER(countrylistsize))),0)), ""))</f>
        <v/>
      </c>
      <c r="I1217" s="70"/>
      <c r="J1217" s="67" t="str">
        <f t="array" aca="1" ref="J1217" ca="1">IF($I$1&lt;&gt;"y", "", IFERROR(INDEX(admin1listsize,MATCH(SMALL(NOT(admin1listsize="")*IF(ISNUMBER(admin1listsize),COUNTIF(admin1listsize,"&lt;="&amp;admin1listsize),COUNTIF(admin1listsize,"&lt;="&amp;admin1listsize)+SUM(ISNUMBER(admin1listsize))),ROWS(D$3:D1217)+SUM(ISBLANK(admin1listsize))),NOT(admin1listsize="")*IF(ISNUMBER(admin1listsize),COUNTIF(admin1listsize,"&lt;="&amp;admin1listsize),COUNTIF(admin1listsize,"&lt;="&amp;admin1listsize)+SUM(ISNUMBER(admin1listsize))),0)), ""))</f>
        <v/>
      </c>
      <c r="K1217" s="71"/>
    </row>
    <row r="1218" spans="1:11" s="1" customFormat="1" x14ac:dyDescent="0.25">
      <c r="A1218" s="93" t="str">
        <f>IF($I$1&lt;&gt;"y", "", IF(ISBLANK(DATA!D1219),"",IF(ISBLANK(DATA!K1219),"NO DATA",DATA!K1219)))</f>
        <v/>
      </c>
      <c r="B1218" s="93" t="str">
        <f>IF($I$1&lt;&gt;"y", "",IF(ISBLANK(DATA!D1219),"", IF(ISBLANK(DATA!L1219),"NO DATA",DATA!L1219)))</f>
        <v/>
      </c>
      <c r="C1218" s="93" t="str">
        <f t="shared" si="56"/>
        <v/>
      </c>
      <c r="D1218" s="93" t="str">
        <f>IF($I$1&lt;&gt;"y", "", IF(C1219="", "", IFERROR(LOOKUP(2,1/(COUNTIF($D$2:D1217,mergednames)=0),mergednames), "")))</f>
        <v/>
      </c>
      <c r="E1218" s="93" t="str">
        <f t="shared" si="55"/>
        <v/>
      </c>
      <c r="F1218" s="93" t="str">
        <f>IF($I$1&lt;&gt;"y", "", IF(A1219="", "", IFERROR(LOOKUP(2,1/(COUNTIF($F$2:F1217,get_country)=0),get_country), "")))</f>
        <v/>
      </c>
      <c r="G1218" s="93" t="str">
        <f t="shared" si="54"/>
        <v/>
      </c>
      <c r="H1218" s="67" t="str">
        <f t="array" aca="1" ref="H1218" ca="1">IF($I$1&lt;&gt;"y", "", IFERROR(INDEX(countrylistsize,MATCH(SMALL(NOT(countrylistsize="")*IF(ISNUMBER(countrylistsize),COUNTIF(countrylistsize,"&lt;="&amp;countrylistsize),COUNTIF(countrylistsize,"&lt;="&amp;countrylistsize)+SUM(ISNUMBER(countrylistsize))),ROWS(F$3:F1218)+SUM(ISBLANK(countrylistsize))),NOT(countrylistsize="")*IF(ISNUMBER(countrylistsize),COUNTIF(countrylistsize,"&lt;="&amp;countrylistsize),COUNTIF(countrylistsize,"&lt;="&amp;countrylistsize)+SUM(ISNUMBER(countrylistsize))),0)), ""))</f>
        <v/>
      </c>
      <c r="I1218" s="70"/>
      <c r="J1218" s="67" t="str">
        <f t="array" aca="1" ref="J1218" ca="1">IF($I$1&lt;&gt;"y", "", IFERROR(INDEX(admin1listsize,MATCH(SMALL(NOT(admin1listsize="")*IF(ISNUMBER(admin1listsize),COUNTIF(admin1listsize,"&lt;="&amp;admin1listsize),COUNTIF(admin1listsize,"&lt;="&amp;admin1listsize)+SUM(ISNUMBER(admin1listsize))),ROWS(D$3:D1218)+SUM(ISBLANK(admin1listsize))),NOT(admin1listsize="")*IF(ISNUMBER(admin1listsize),COUNTIF(admin1listsize,"&lt;="&amp;admin1listsize),COUNTIF(admin1listsize,"&lt;="&amp;admin1listsize)+SUM(ISNUMBER(admin1listsize))),0)), ""))</f>
        <v/>
      </c>
      <c r="K1218" s="71"/>
    </row>
    <row r="1219" spans="1:11" s="1" customFormat="1" x14ac:dyDescent="0.25">
      <c r="A1219" s="93" t="str">
        <f>IF($I$1&lt;&gt;"y", "", IF(ISBLANK(DATA!D1220),"",IF(ISBLANK(DATA!K1220),"NO DATA",DATA!K1220)))</f>
        <v/>
      </c>
      <c r="B1219" s="93" t="str">
        <f>IF($I$1&lt;&gt;"y", "",IF(ISBLANK(DATA!D1220),"", IF(ISBLANK(DATA!L1220),"NO DATA",DATA!L1220)))</f>
        <v/>
      </c>
      <c r="C1219" s="93" t="str">
        <f t="shared" si="56"/>
        <v/>
      </c>
      <c r="D1219" s="93" t="str">
        <f>IF($I$1&lt;&gt;"y", "", IF(C1220="", "", IFERROR(LOOKUP(2,1/(COUNTIF($D$2:D1218,mergednames)=0),mergednames), "")))</f>
        <v/>
      </c>
      <c r="E1219" s="93" t="str">
        <f t="shared" si="55"/>
        <v/>
      </c>
      <c r="F1219" s="93" t="str">
        <f>IF($I$1&lt;&gt;"y", "", IF(A1220="", "", IFERROR(LOOKUP(2,1/(COUNTIF($F$2:F1218,get_country)=0),get_country), "")))</f>
        <v/>
      </c>
      <c r="G1219" s="93" t="str">
        <f t="shared" ref="G1219:G1282" si="57">IF($I$1&lt;&gt;"y", "", IF(F1219="", "", G1218+1))</f>
        <v/>
      </c>
      <c r="H1219" s="67" t="str">
        <f t="array" aca="1" ref="H1219" ca="1">IF($I$1&lt;&gt;"y", "", IFERROR(INDEX(countrylistsize,MATCH(SMALL(NOT(countrylistsize="")*IF(ISNUMBER(countrylistsize),COUNTIF(countrylistsize,"&lt;="&amp;countrylistsize),COUNTIF(countrylistsize,"&lt;="&amp;countrylistsize)+SUM(ISNUMBER(countrylistsize))),ROWS(F$3:F1219)+SUM(ISBLANK(countrylistsize))),NOT(countrylistsize="")*IF(ISNUMBER(countrylistsize),COUNTIF(countrylistsize,"&lt;="&amp;countrylistsize),COUNTIF(countrylistsize,"&lt;="&amp;countrylistsize)+SUM(ISNUMBER(countrylistsize))),0)), ""))</f>
        <v/>
      </c>
      <c r="I1219" s="70"/>
      <c r="J1219" s="67" t="str">
        <f t="array" aca="1" ref="J1219" ca="1">IF($I$1&lt;&gt;"y", "", IFERROR(INDEX(admin1listsize,MATCH(SMALL(NOT(admin1listsize="")*IF(ISNUMBER(admin1listsize),COUNTIF(admin1listsize,"&lt;="&amp;admin1listsize),COUNTIF(admin1listsize,"&lt;="&amp;admin1listsize)+SUM(ISNUMBER(admin1listsize))),ROWS(D$3:D1219)+SUM(ISBLANK(admin1listsize))),NOT(admin1listsize="")*IF(ISNUMBER(admin1listsize),COUNTIF(admin1listsize,"&lt;="&amp;admin1listsize),COUNTIF(admin1listsize,"&lt;="&amp;admin1listsize)+SUM(ISNUMBER(admin1listsize))),0)), ""))</f>
        <v/>
      </c>
      <c r="K1219" s="71"/>
    </row>
    <row r="1220" spans="1:11" s="1" customFormat="1" x14ac:dyDescent="0.25">
      <c r="A1220" s="93" t="str">
        <f>IF($I$1&lt;&gt;"y", "", IF(ISBLANK(DATA!D1221),"",IF(ISBLANK(DATA!K1221),"NO DATA",DATA!K1221)))</f>
        <v/>
      </c>
      <c r="B1220" s="93" t="str">
        <f>IF($I$1&lt;&gt;"y", "",IF(ISBLANK(DATA!D1221),"", IF(ISBLANK(DATA!L1221),"NO DATA",DATA!L1221)))</f>
        <v/>
      </c>
      <c r="C1220" s="93" t="str">
        <f t="shared" si="56"/>
        <v/>
      </c>
      <c r="D1220" s="93" t="str">
        <f>IF($I$1&lt;&gt;"y", "", IF(C1221="", "", IFERROR(LOOKUP(2,1/(COUNTIF($D$2:D1219,mergednames)=0),mergednames), "")))</f>
        <v/>
      </c>
      <c r="E1220" s="93" t="str">
        <f t="shared" ref="E1220:E1283" si="58">IF($I$1&lt;&gt;"y", "", IF(D1220="", "", E1219+1))</f>
        <v/>
      </c>
      <c r="F1220" s="93" t="str">
        <f>IF($I$1&lt;&gt;"y", "", IF(A1221="", "", IFERROR(LOOKUP(2,1/(COUNTIF($F$2:F1219,get_country)=0),get_country), "")))</f>
        <v/>
      </c>
      <c r="G1220" s="93" t="str">
        <f t="shared" si="57"/>
        <v/>
      </c>
      <c r="H1220" s="67" t="str">
        <f t="array" aca="1" ref="H1220" ca="1">IF($I$1&lt;&gt;"y", "", IFERROR(INDEX(countrylistsize,MATCH(SMALL(NOT(countrylistsize="")*IF(ISNUMBER(countrylistsize),COUNTIF(countrylistsize,"&lt;="&amp;countrylistsize),COUNTIF(countrylistsize,"&lt;="&amp;countrylistsize)+SUM(ISNUMBER(countrylistsize))),ROWS(F$3:F1220)+SUM(ISBLANK(countrylistsize))),NOT(countrylistsize="")*IF(ISNUMBER(countrylistsize),COUNTIF(countrylistsize,"&lt;="&amp;countrylistsize),COUNTIF(countrylistsize,"&lt;="&amp;countrylistsize)+SUM(ISNUMBER(countrylistsize))),0)), ""))</f>
        <v/>
      </c>
      <c r="I1220" s="70"/>
      <c r="J1220" s="67" t="str">
        <f t="array" aca="1" ref="J1220" ca="1">IF($I$1&lt;&gt;"y", "", IFERROR(INDEX(admin1listsize,MATCH(SMALL(NOT(admin1listsize="")*IF(ISNUMBER(admin1listsize),COUNTIF(admin1listsize,"&lt;="&amp;admin1listsize),COUNTIF(admin1listsize,"&lt;="&amp;admin1listsize)+SUM(ISNUMBER(admin1listsize))),ROWS(D$3:D1220)+SUM(ISBLANK(admin1listsize))),NOT(admin1listsize="")*IF(ISNUMBER(admin1listsize),COUNTIF(admin1listsize,"&lt;="&amp;admin1listsize),COUNTIF(admin1listsize,"&lt;="&amp;admin1listsize)+SUM(ISNUMBER(admin1listsize))),0)), ""))</f>
        <v/>
      </c>
      <c r="K1220" s="71"/>
    </row>
    <row r="1221" spans="1:11" s="1" customFormat="1" x14ac:dyDescent="0.25">
      <c r="A1221" s="93" t="str">
        <f>IF($I$1&lt;&gt;"y", "", IF(ISBLANK(DATA!D1222),"",IF(ISBLANK(DATA!K1222),"NO DATA",DATA!K1222)))</f>
        <v/>
      </c>
      <c r="B1221" s="93" t="str">
        <f>IF($I$1&lt;&gt;"y", "",IF(ISBLANK(DATA!D1222),"", IF(ISBLANK(DATA!L1222),"NO DATA",DATA!L1222)))</f>
        <v/>
      </c>
      <c r="C1221" s="93" t="str">
        <f t="shared" ref="C1221:C1284" si="59">IF($I$1&lt;&gt;"y", "", IF(A1221="", "", A1221&amp;"@"&amp;B1221))</f>
        <v/>
      </c>
      <c r="D1221" s="93" t="str">
        <f>IF($I$1&lt;&gt;"y", "", IF(C1222="", "", IFERROR(LOOKUP(2,1/(COUNTIF($D$2:D1220,mergednames)=0),mergednames), "")))</f>
        <v/>
      </c>
      <c r="E1221" s="93" t="str">
        <f t="shared" si="58"/>
        <v/>
      </c>
      <c r="F1221" s="93" t="str">
        <f>IF($I$1&lt;&gt;"y", "", IF(A1222="", "", IFERROR(LOOKUP(2,1/(COUNTIF($F$2:F1220,get_country)=0),get_country), "")))</f>
        <v/>
      </c>
      <c r="G1221" s="93" t="str">
        <f t="shared" si="57"/>
        <v/>
      </c>
      <c r="H1221" s="67" t="str">
        <f t="array" aca="1" ref="H1221" ca="1">IF($I$1&lt;&gt;"y", "", IFERROR(INDEX(countrylistsize,MATCH(SMALL(NOT(countrylistsize="")*IF(ISNUMBER(countrylistsize),COUNTIF(countrylistsize,"&lt;="&amp;countrylistsize),COUNTIF(countrylistsize,"&lt;="&amp;countrylistsize)+SUM(ISNUMBER(countrylistsize))),ROWS(F$3:F1221)+SUM(ISBLANK(countrylistsize))),NOT(countrylistsize="")*IF(ISNUMBER(countrylistsize),COUNTIF(countrylistsize,"&lt;="&amp;countrylistsize),COUNTIF(countrylistsize,"&lt;="&amp;countrylistsize)+SUM(ISNUMBER(countrylistsize))),0)), ""))</f>
        <v/>
      </c>
      <c r="I1221" s="70"/>
      <c r="J1221" s="67" t="str">
        <f t="array" aca="1" ref="J1221" ca="1">IF($I$1&lt;&gt;"y", "", IFERROR(INDEX(admin1listsize,MATCH(SMALL(NOT(admin1listsize="")*IF(ISNUMBER(admin1listsize),COUNTIF(admin1listsize,"&lt;="&amp;admin1listsize),COUNTIF(admin1listsize,"&lt;="&amp;admin1listsize)+SUM(ISNUMBER(admin1listsize))),ROWS(D$3:D1221)+SUM(ISBLANK(admin1listsize))),NOT(admin1listsize="")*IF(ISNUMBER(admin1listsize),COUNTIF(admin1listsize,"&lt;="&amp;admin1listsize),COUNTIF(admin1listsize,"&lt;="&amp;admin1listsize)+SUM(ISNUMBER(admin1listsize))),0)), ""))</f>
        <v/>
      </c>
      <c r="K1221" s="71"/>
    </row>
    <row r="1222" spans="1:11" s="1" customFormat="1" x14ac:dyDescent="0.25">
      <c r="A1222" s="93" t="str">
        <f>IF($I$1&lt;&gt;"y", "", IF(ISBLANK(DATA!D1223),"",IF(ISBLANK(DATA!K1223),"NO DATA",DATA!K1223)))</f>
        <v/>
      </c>
      <c r="B1222" s="93" t="str">
        <f>IF($I$1&lt;&gt;"y", "",IF(ISBLANK(DATA!D1223),"", IF(ISBLANK(DATA!L1223),"NO DATA",DATA!L1223)))</f>
        <v/>
      </c>
      <c r="C1222" s="93" t="str">
        <f t="shared" si="59"/>
        <v/>
      </c>
      <c r="D1222" s="93" t="str">
        <f>IF($I$1&lt;&gt;"y", "", IF(C1223="", "", IFERROR(LOOKUP(2,1/(COUNTIF($D$2:D1221,mergednames)=0),mergednames), "")))</f>
        <v/>
      </c>
      <c r="E1222" s="93" t="str">
        <f t="shared" si="58"/>
        <v/>
      </c>
      <c r="F1222" s="93" t="str">
        <f>IF($I$1&lt;&gt;"y", "", IF(A1223="", "", IFERROR(LOOKUP(2,1/(COUNTIF($F$2:F1221,get_country)=0),get_country), "")))</f>
        <v/>
      </c>
      <c r="G1222" s="93" t="str">
        <f t="shared" si="57"/>
        <v/>
      </c>
      <c r="H1222" s="67" t="str">
        <f t="array" aca="1" ref="H1222" ca="1">IF($I$1&lt;&gt;"y", "", IFERROR(INDEX(countrylistsize,MATCH(SMALL(NOT(countrylistsize="")*IF(ISNUMBER(countrylistsize),COUNTIF(countrylistsize,"&lt;="&amp;countrylistsize),COUNTIF(countrylistsize,"&lt;="&amp;countrylistsize)+SUM(ISNUMBER(countrylistsize))),ROWS(F$3:F1222)+SUM(ISBLANK(countrylistsize))),NOT(countrylistsize="")*IF(ISNUMBER(countrylistsize),COUNTIF(countrylistsize,"&lt;="&amp;countrylistsize),COUNTIF(countrylistsize,"&lt;="&amp;countrylistsize)+SUM(ISNUMBER(countrylistsize))),0)), ""))</f>
        <v/>
      </c>
      <c r="I1222" s="70"/>
      <c r="J1222" s="67" t="str">
        <f t="array" aca="1" ref="J1222" ca="1">IF($I$1&lt;&gt;"y", "", IFERROR(INDEX(admin1listsize,MATCH(SMALL(NOT(admin1listsize="")*IF(ISNUMBER(admin1listsize),COUNTIF(admin1listsize,"&lt;="&amp;admin1listsize),COUNTIF(admin1listsize,"&lt;="&amp;admin1listsize)+SUM(ISNUMBER(admin1listsize))),ROWS(D$3:D1222)+SUM(ISBLANK(admin1listsize))),NOT(admin1listsize="")*IF(ISNUMBER(admin1listsize),COUNTIF(admin1listsize,"&lt;="&amp;admin1listsize),COUNTIF(admin1listsize,"&lt;="&amp;admin1listsize)+SUM(ISNUMBER(admin1listsize))),0)), ""))</f>
        <v/>
      </c>
      <c r="K1222" s="71"/>
    </row>
    <row r="1223" spans="1:11" s="1" customFormat="1" x14ac:dyDescent="0.25">
      <c r="A1223" s="93" t="str">
        <f>IF($I$1&lt;&gt;"y", "", IF(ISBLANK(DATA!D1224),"",IF(ISBLANK(DATA!K1224),"NO DATA",DATA!K1224)))</f>
        <v/>
      </c>
      <c r="B1223" s="93" t="str">
        <f>IF($I$1&lt;&gt;"y", "",IF(ISBLANK(DATA!D1224),"", IF(ISBLANK(DATA!L1224),"NO DATA",DATA!L1224)))</f>
        <v/>
      </c>
      <c r="C1223" s="93" t="str">
        <f t="shared" si="59"/>
        <v/>
      </c>
      <c r="D1223" s="93" t="str">
        <f>IF($I$1&lt;&gt;"y", "", IF(C1224="", "", IFERROR(LOOKUP(2,1/(COUNTIF($D$2:D1222,mergednames)=0),mergednames), "")))</f>
        <v/>
      </c>
      <c r="E1223" s="93" t="str">
        <f t="shared" si="58"/>
        <v/>
      </c>
      <c r="F1223" s="93" t="str">
        <f>IF($I$1&lt;&gt;"y", "", IF(A1224="", "", IFERROR(LOOKUP(2,1/(COUNTIF($F$2:F1222,get_country)=0),get_country), "")))</f>
        <v/>
      </c>
      <c r="G1223" s="93" t="str">
        <f t="shared" si="57"/>
        <v/>
      </c>
      <c r="H1223" s="67" t="str">
        <f t="array" aca="1" ref="H1223" ca="1">IF($I$1&lt;&gt;"y", "", IFERROR(INDEX(countrylistsize,MATCH(SMALL(NOT(countrylistsize="")*IF(ISNUMBER(countrylistsize),COUNTIF(countrylistsize,"&lt;="&amp;countrylistsize),COUNTIF(countrylistsize,"&lt;="&amp;countrylistsize)+SUM(ISNUMBER(countrylistsize))),ROWS(F$3:F1223)+SUM(ISBLANK(countrylistsize))),NOT(countrylistsize="")*IF(ISNUMBER(countrylistsize),COUNTIF(countrylistsize,"&lt;="&amp;countrylistsize),COUNTIF(countrylistsize,"&lt;="&amp;countrylistsize)+SUM(ISNUMBER(countrylistsize))),0)), ""))</f>
        <v/>
      </c>
      <c r="I1223" s="70"/>
      <c r="J1223" s="67" t="str">
        <f t="array" aca="1" ref="J1223" ca="1">IF($I$1&lt;&gt;"y", "", IFERROR(INDEX(admin1listsize,MATCH(SMALL(NOT(admin1listsize="")*IF(ISNUMBER(admin1listsize),COUNTIF(admin1listsize,"&lt;="&amp;admin1listsize),COUNTIF(admin1listsize,"&lt;="&amp;admin1listsize)+SUM(ISNUMBER(admin1listsize))),ROWS(D$3:D1223)+SUM(ISBLANK(admin1listsize))),NOT(admin1listsize="")*IF(ISNUMBER(admin1listsize),COUNTIF(admin1listsize,"&lt;="&amp;admin1listsize),COUNTIF(admin1listsize,"&lt;="&amp;admin1listsize)+SUM(ISNUMBER(admin1listsize))),0)), ""))</f>
        <v/>
      </c>
      <c r="K1223" s="71"/>
    </row>
    <row r="1224" spans="1:11" s="1" customFormat="1" x14ac:dyDescent="0.25">
      <c r="A1224" s="93" t="str">
        <f>IF($I$1&lt;&gt;"y", "", IF(ISBLANK(DATA!D1225),"",IF(ISBLANK(DATA!K1225),"NO DATA",DATA!K1225)))</f>
        <v/>
      </c>
      <c r="B1224" s="93" t="str">
        <f>IF($I$1&lt;&gt;"y", "",IF(ISBLANK(DATA!D1225),"", IF(ISBLANK(DATA!L1225),"NO DATA",DATA!L1225)))</f>
        <v/>
      </c>
      <c r="C1224" s="93" t="str">
        <f t="shared" si="59"/>
        <v/>
      </c>
      <c r="D1224" s="93" t="str">
        <f>IF($I$1&lt;&gt;"y", "", IF(C1225="", "", IFERROR(LOOKUP(2,1/(COUNTIF($D$2:D1223,mergednames)=0),mergednames), "")))</f>
        <v/>
      </c>
      <c r="E1224" s="93" t="str">
        <f t="shared" si="58"/>
        <v/>
      </c>
      <c r="F1224" s="93" t="str">
        <f>IF($I$1&lt;&gt;"y", "", IF(A1225="", "", IFERROR(LOOKUP(2,1/(COUNTIF($F$2:F1223,get_country)=0),get_country), "")))</f>
        <v/>
      </c>
      <c r="G1224" s="93" t="str">
        <f t="shared" si="57"/>
        <v/>
      </c>
      <c r="H1224" s="67" t="str">
        <f t="array" aca="1" ref="H1224" ca="1">IF($I$1&lt;&gt;"y", "", IFERROR(INDEX(countrylistsize,MATCH(SMALL(NOT(countrylistsize="")*IF(ISNUMBER(countrylistsize),COUNTIF(countrylistsize,"&lt;="&amp;countrylistsize),COUNTIF(countrylistsize,"&lt;="&amp;countrylistsize)+SUM(ISNUMBER(countrylistsize))),ROWS(F$3:F1224)+SUM(ISBLANK(countrylistsize))),NOT(countrylistsize="")*IF(ISNUMBER(countrylistsize),COUNTIF(countrylistsize,"&lt;="&amp;countrylistsize),COUNTIF(countrylistsize,"&lt;="&amp;countrylistsize)+SUM(ISNUMBER(countrylistsize))),0)), ""))</f>
        <v/>
      </c>
      <c r="I1224" s="70"/>
      <c r="J1224" s="67" t="str">
        <f t="array" aca="1" ref="J1224" ca="1">IF($I$1&lt;&gt;"y", "", IFERROR(INDEX(admin1listsize,MATCH(SMALL(NOT(admin1listsize="")*IF(ISNUMBER(admin1listsize),COUNTIF(admin1listsize,"&lt;="&amp;admin1listsize),COUNTIF(admin1listsize,"&lt;="&amp;admin1listsize)+SUM(ISNUMBER(admin1listsize))),ROWS(D$3:D1224)+SUM(ISBLANK(admin1listsize))),NOT(admin1listsize="")*IF(ISNUMBER(admin1listsize),COUNTIF(admin1listsize,"&lt;="&amp;admin1listsize),COUNTIF(admin1listsize,"&lt;="&amp;admin1listsize)+SUM(ISNUMBER(admin1listsize))),0)), ""))</f>
        <v/>
      </c>
      <c r="K1224" s="71"/>
    </row>
    <row r="1225" spans="1:11" s="1" customFormat="1" x14ac:dyDescent="0.25">
      <c r="A1225" s="93" t="str">
        <f>IF($I$1&lt;&gt;"y", "", IF(ISBLANK(DATA!D1226),"",IF(ISBLANK(DATA!K1226),"NO DATA",DATA!K1226)))</f>
        <v/>
      </c>
      <c r="B1225" s="93" t="str">
        <f>IF($I$1&lt;&gt;"y", "",IF(ISBLANK(DATA!D1226),"", IF(ISBLANK(DATA!L1226),"NO DATA",DATA!L1226)))</f>
        <v/>
      </c>
      <c r="C1225" s="93" t="str">
        <f t="shared" si="59"/>
        <v/>
      </c>
      <c r="D1225" s="93" t="str">
        <f>IF($I$1&lt;&gt;"y", "", IF(C1226="", "", IFERROR(LOOKUP(2,1/(COUNTIF($D$2:D1224,mergednames)=0),mergednames), "")))</f>
        <v/>
      </c>
      <c r="E1225" s="93" t="str">
        <f t="shared" si="58"/>
        <v/>
      </c>
      <c r="F1225" s="93" t="str">
        <f>IF($I$1&lt;&gt;"y", "", IF(A1226="", "", IFERROR(LOOKUP(2,1/(COUNTIF($F$2:F1224,get_country)=0),get_country), "")))</f>
        <v/>
      </c>
      <c r="G1225" s="93" t="str">
        <f t="shared" si="57"/>
        <v/>
      </c>
      <c r="H1225" s="67" t="str">
        <f t="array" aca="1" ref="H1225" ca="1">IF($I$1&lt;&gt;"y", "", IFERROR(INDEX(countrylistsize,MATCH(SMALL(NOT(countrylistsize="")*IF(ISNUMBER(countrylistsize),COUNTIF(countrylistsize,"&lt;="&amp;countrylistsize),COUNTIF(countrylistsize,"&lt;="&amp;countrylistsize)+SUM(ISNUMBER(countrylistsize))),ROWS(F$3:F1225)+SUM(ISBLANK(countrylistsize))),NOT(countrylistsize="")*IF(ISNUMBER(countrylistsize),COUNTIF(countrylistsize,"&lt;="&amp;countrylistsize),COUNTIF(countrylistsize,"&lt;="&amp;countrylistsize)+SUM(ISNUMBER(countrylistsize))),0)), ""))</f>
        <v/>
      </c>
      <c r="I1225" s="70"/>
      <c r="J1225" s="67" t="str">
        <f t="array" aca="1" ref="J1225" ca="1">IF($I$1&lt;&gt;"y", "", IFERROR(INDEX(admin1listsize,MATCH(SMALL(NOT(admin1listsize="")*IF(ISNUMBER(admin1listsize),COUNTIF(admin1listsize,"&lt;="&amp;admin1listsize),COUNTIF(admin1listsize,"&lt;="&amp;admin1listsize)+SUM(ISNUMBER(admin1listsize))),ROWS(D$3:D1225)+SUM(ISBLANK(admin1listsize))),NOT(admin1listsize="")*IF(ISNUMBER(admin1listsize),COUNTIF(admin1listsize,"&lt;="&amp;admin1listsize),COUNTIF(admin1listsize,"&lt;="&amp;admin1listsize)+SUM(ISNUMBER(admin1listsize))),0)), ""))</f>
        <v/>
      </c>
      <c r="K1225" s="71"/>
    </row>
    <row r="1226" spans="1:11" s="1" customFormat="1" x14ac:dyDescent="0.25">
      <c r="A1226" s="93" t="str">
        <f>IF($I$1&lt;&gt;"y", "", IF(ISBLANK(DATA!D1227),"",IF(ISBLANK(DATA!K1227),"NO DATA",DATA!K1227)))</f>
        <v/>
      </c>
      <c r="B1226" s="93" t="str">
        <f>IF($I$1&lt;&gt;"y", "",IF(ISBLANK(DATA!D1227),"", IF(ISBLANK(DATA!L1227),"NO DATA",DATA!L1227)))</f>
        <v/>
      </c>
      <c r="C1226" s="93" t="str">
        <f t="shared" si="59"/>
        <v/>
      </c>
      <c r="D1226" s="93" t="str">
        <f>IF($I$1&lt;&gt;"y", "", IF(C1227="", "", IFERROR(LOOKUP(2,1/(COUNTIF($D$2:D1225,mergednames)=0),mergednames), "")))</f>
        <v/>
      </c>
      <c r="E1226" s="93" t="str">
        <f t="shared" si="58"/>
        <v/>
      </c>
      <c r="F1226" s="93" t="str">
        <f>IF($I$1&lt;&gt;"y", "", IF(A1227="", "", IFERROR(LOOKUP(2,1/(COUNTIF($F$2:F1225,get_country)=0),get_country), "")))</f>
        <v/>
      </c>
      <c r="G1226" s="93" t="str">
        <f t="shared" si="57"/>
        <v/>
      </c>
      <c r="H1226" s="67" t="str">
        <f t="array" aca="1" ref="H1226" ca="1">IF($I$1&lt;&gt;"y", "", IFERROR(INDEX(countrylistsize,MATCH(SMALL(NOT(countrylistsize="")*IF(ISNUMBER(countrylistsize),COUNTIF(countrylistsize,"&lt;="&amp;countrylistsize),COUNTIF(countrylistsize,"&lt;="&amp;countrylistsize)+SUM(ISNUMBER(countrylistsize))),ROWS(F$3:F1226)+SUM(ISBLANK(countrylistsize))),NOT(countrylistsize="")*IF(ISNUMBER(countrylistsize),COUNTIF(countrylistsize,"&lt;="&amp;countrylistsize),COUNTIF(countrylistsize,"&lt;="&amp;countrylistsize)+SUM(ISNUMBER(countrylistsize))),0)), ""))</f>
        <v/>
      </c>
      <c r="I1226" s="70"/>
      <c r="J1226" s="67" t="str">
        <f t="array" aca="1" ref="J1226" ca="1">IF($I$1&lt;&gt;"y", "", IFERROR(INDEX(admin1listsize,MATCH(SMALL(NOT(admin1listsize="")*IF(ISNUMBER(admin1listsize),COUNTIF(admin1listsize,"&lt;="&amp;admin1listsize),COUNTIF(admin1listsize,"&lt;="&amp;admin1listsize)+SUM(ISNUMBER(admin1listsize))),ROWS(D$3:D1226)+SUM(ISBLANK(admin1listsize))),NOT(admin1listsize="")*IF(ISNUMBER(admin1listsize),COUNTIF(admin1listsize,"&lt;="&amp;admin1listsize),COUNTIF(admin1listsize,"&lt;="&amp;admin1listsize)+SUM(ISNUMBER(admin1listsize))),0)), ""))</f>
        <v/>
      </c>
      <c r="K1226" s="71"/>
    </row>
    <row r="1227" spans="1:11" s="1" customFormat="1" x14ac:dyDescent="0.25">
      <c r="A1227" s="93" t="str">
        <f>IF($I$1&lt;&gt;"y", "", IF(ISBLANK(DATA!D1228),"",IF(ISBLANK(DATA!K1228),"NO DATA",DATA!K1228)))</f>
        <v/>
      </c>
      <c r="B1227" s="93" t="str">
        <f>IF($I$1&lt;&gt;"y", "",IF(ISBLANK(DATA!D1228),"", IF(ISBLANK(DATA!L1228),"NO DATA",DATA!L1228)))</f>
        <v/>
      </c>
      <c r="C1227" s="93" t="str">
        <f t="shared" si="59"/>
        <v/>
      </c>
      <c r="D1227" s="93" t="str">
        <f>IF($I$1&lt;&gt;"y", "", IF(C1228="", "", IFERROR(LOOKUP(2,1/(COUNTIF($D$2:D1226,mergednames)=0),mergednames), "")))</f>
        <v/>
      </c>
      <c r="E1227" s="93" t="str">
        <f t="shared" si="58"/>
        <v/>
      </c>
      <c r="F1227" s="93" t="str">
        <f>IF($I$1&lt;&gt;"y", "", IF(A1228="", "", IFERROR(LOOKUP(2,1/(COUNTIF($F$2:F1226,get_country)=0),get_country), "")))</f>
        <v/>
      </c>
      <c r="G1227" s="93" t="str">
        <f t="shared" si="57"/>
        <v/>
      </c>
      <c r="H1227" s="67" t="str">
        <f t="array" aca="1" ref="H1227" ca="1">IF($I$1&lt;&gt;"y", "", IFERROR(INDEX(countrylistsize,MATCH(SMALL(NOT(countrylistsize="")*IF(ISNUMBER(countrylistsize),COUNTIF(countrylistsize,"&lt;="&amp;countrylistsize),COUNTIF(countrylistsize,"&lt;="&amp;countrylistsize)+SUM(ISNUMBER(countrylistsize))),ROWS(F$3:F1227)+SUM(ISBLANK(countrylistsize))),NOT(countrylistsize="")*IF(ISNUMBER(countrylistsize),COUNTIF(countrylistsize,"&lt;="&amp;countrylistsize),COUNTIF(countrylistsize,"&lt;="&amp;countrylistsize)+SUM(ISNUMBER(countrylistsize))),0)), ""))</f>
        <v/>
      </c>
      <c r="I1227" s="70"/>
      <c r="J1227" s="67" t="str">
        <f t="array" aca="1" ref="J1227" ca="1">IF($I$1&lt;&gt;"y", "", IFERROR(INDEX(admin1listsize,MATCH(SMALL(NOT(admin1listsize="")*IF(ISNUMBER(admin1listsize),COUNTIF(admin1listsize,"&lt;="&amp;admin1listsize),COUNTIF(admin1listsize,"&lt;="&amp;admin1listsize)+SUM(ISNUMBER(admin1listsize))),ROWS(D$3:D1227)+SUM(ISBLANK(admin1listsize))),NOT(admin1listsize="")*IF(ISNUMBER(admin1listsize),COUNTIF(admin1listsize,"&lt;="&amp;admin1listsize),COUNTIF(admin1listsize,"&lt;="&amp;admin1listsize)+SUM(ISNUMBER(admin1listsize))),0)), ""))</f>
        <v/>
      </c>
      <c r="K1227" s="71"/>
    </row>
    <row r="1228" spans="1:11" s="1" customFormat="1" x14ac:dyDescent="0.25">
      <c r="A1228" s="93" t="str">
        <f>IF($I$1&lt;&gt;"y", "", IF(ISBLANK(DATA!D1229),"",IF(ISBLANK(DATA!K1229),"NO DATA",DATA!K1229)))</f>
        <v/>
      </c>
      <c r="B1228" s="93" t="str">
        <f>IF($I$1&lt;&gt;"y", "",IF(ISBLANK(DATA!D1229),"", IF(ISBLANK(DATA!L1229),"NO DATA",DATA!L1229)))</f>
        <v/>
      </c>
      <c r="C1228" s="93" t="str">
        <f t="shared" si="59"/>
        <v/>
      </c>
      <c r="D1228" s="93" t="str">
        <f>IF($I$1&lt;&gt;"y", "", IF(C1229="", "", IFERROR(LOOKUP(2,1/(COUNTIF($D$2:D1227,mergednames)=0),mergednames), "")))</f>
        <v/>
      </c>
      <c r="E1228" s="93" t="str">
        <f t="shared" si="58"/>
        <v/>
      </c>
      <c r="F1228" s="93" t="str">
        <f>IF($I$1&lt;&gt;"y", "", IF(A1229="", "", IFERROR(LOOKUP(2,1/(COUNTIF($F$2:F1227,get_country)=0),get_country), "")))</f>
        <v/>
      </c>
      <c r="G1228" s="93" t="str">
        <f t="shared" si="57"/>
        <v/>
      </c>
      <c r="H1228" s="67" t="str">
        <f t="array" aca="1" ref="H1228" ca="1">IF($I$1&lt;&gt;"y", "", IFERROR(INDEX(countrylistsize,MATCH(SMALL(NOT(countrylistsize="")*IF(ISNUMBER(countrylistsize),COUNTIF(countrylistsize,"&lt;="&amp;countrylistsize),COUNTIF(countrylistsize,"&lt;="&amp;countrylistsize)+SUM(ISNUMBER(countrylistsize))),ROWS(F$3:F1228)+SUM(ISBLANK(countrylistsize))),NOT(countrylistsize="")*IF(ISNUMBER(countrylistsize),COUNTIF(countrylistsize,"&lt;="&amp;countrylistsize),COUNTIF(countrylistsize,"&lt;="&amp;countrylistsize)+SUM(ISNUMBER(countrylistsize))),0)), ""))</f>
        <v/>
      </c>
      <c r="I1228" s="70"/>
      <c r="J1228" s="67" t="str">
        <f t="array" aca="1" ref="J1228" ca="1">IF($I$1&lt;&gt;"y", "", IFERROR(INDEX(admin1listsize,MATCH(SMALL(NOT(admin1listsize="")*IF(ISNUMBER(admin1listsize),COUNTIF(admin1listsize,"&lt;="&amp;admin1listsize),COUNTIF(admin1listsize,"&lt;="&amp;admin1listsize)+SUM(ISNUMBER(admin1listsize))),ROWS(D$3:D1228)+SUM(ISBLANK(admin1listsize))),NOT(admin1listsize="")*IF(ISNUMBER(admin1listsize),COUNTIF(admin1listsize,"&lt;="&amp;admin1listsize),COUNTIF(admin1listsize,"&lt;="&amp;admin1listsize)+SUM(ISNUMBER(admin1listsize))),0)), ""))</f>
        <v/>
      </c>
      <c r="K1228" s="71"/>
    </row>
    <row r="1229" spans="1:11" s="1" customFormat="1" x14ac:dyDescent="0.25">
      <c r="A1229" s="93" t="str">
        <f>IF($I$1&lt;&gt;"y", "", IF(ISBLANK(DATA!D1230),"",IF(ISBLANK(DATA!K1230),"NO DATA",DATA!K1230)))</f>
        <v/>
      </c>
      <c r="B1229" s="93" t="str">
        <f>IF($I$1&lt;&gt;"y", "",IF(ISBLANK(DATA!D1230),"", IF(ISBLANK(DATA!L1230),"NO DATA",DATA!L1230)))</f>
        <v/>
      </c>
      <c r="C1229" s="93" t="str">
        <f t="shared" si="59"/>
        <v/>
      </c>
      <c r="D1229" s="93" t="str">
        <f>IF($I$1&lt;&gt;"y", "", IF(C1230="", "", IFERROR(LOOKUP(2,1/(COUNTIF($D$2:D1228,mergednames)=0),mergednames), "")))</f>
        <v/>
      </c>
      <c r="E1229" s="93" t="str">
        <f t="shared" si="58"/>
        <v/>
      </c>
      <c r="F1229" s="93" t="str">
        <f>IF($I$1&lt;&gt;"y", "", IF(A1230="", "", IFERROR(LOOKUP(2,1/(COUNTIF($F$2:F1228,get_country)=0),get_country), "")))</f>
        <v/>
      </c>
      <c r="G1229" s="93" t="str">
        <f t="shared" si="57"/>
        <v/>
      </c>
      <c r="H1229" s="67" t="str">
        <f t="array" aca="1" ref="H1229" ca="1">IF($I$1&lt;&gt;"y", "", IFERROR(INDEX(countrylistsize,MATCH(SMALL(NOT(countrylistsize="")*IF(ISNUMBER(countrylistsize),COUNTIF(countrylistsize,"&lt;="&amp;countrylistsize),COUNTIF(countrylistsize,"&lt;="&amp;countrylistsize)+SUM(ISNUMBER(countrylistsize))),ROWS(F$3:F1229)+SUM(ISBLANK(countrylistsize))),NOT(countrylistsize="")*IF(ISNUMBER(countrylistsize),COUNTIF(countrylistsize,"&lt;="&amp;countrylistsize),COUNTIF(countrylistsize,"&lt;="&amp;countrylistsize)+SUM(ISNUMBER(countrylistsize))),0)), ""))</f>
        <v/>
      </c>
      <c r="I1229" s="70"/>
      <c r="J1229" s="67" t="str">
        <f t="array" aca="1" ref="J1229" ca="1">IF($I$1&lt;&gt;"y", "", IFERROR(INDEX(admin1listsize,MATCH(SMALL(NOT(admin1listsize="")*IF(ISNUMBER(admin1listsize),COUNTIF(admin1listsize,"&lt;="&amp;admin1listsize),COUNTIF(admin1listsize,"&lt;="&amp;admin1listsize)+SUM(ISNUMBER(admin1listsize))),ROWS(D$3:D1229)+SUM(ISBLANK(admin1listsize))),NOT(admin1listsize="")*IF(ISNUMBER(admin1listsize),COUNTIF(admin1listsize,"&lt;="&amp;admin1listsize),COUNTIF(admin1listsize,"&lt;="&amp;admin1listsize)+SUM(ISNUMBER(admin1listsize))),0)), ""))</f>
        <v/>
      </c>
      <c r="K1229" s="71"/>
    </row>
    <row r="1230" spans="1:11" s="1" customFormat="1" x14ac:dyDescent="0.25">
      <c r="A1230" s="93" t="str">
        <f>IF($I$1&lt;&gt;"y", "", IF(ISBLANK(DATA!D1231),"",IF(ISBLANK(DATA!K1231),"NO DATA",DATA!K1231)))</f>
        <v/>
      </c>
      <c r="B1230" s="93" t="str">
        <f>IF($I$1&lt;&gt;"y", "",IF(ISBLANK(DATA!D1231),"", IF(ISBLANK(DATA!L1231),"NO DATA",DATA!L1231)))</f>
        <v/>
      </c>
      <c r="C1230" s="93" t="str">
        <f t="shared" si="59"/>
        <v/>
      </c>
      <c r="D1230" s="93" t="str">
        <f>IF($I$1&lt;&gt;"y", "", IF(C1231="", "", IFERROR(LOOKUP(2,1/(COUNTIF($D$2:D1229,mergednames)=0),mergednames), "")))</f>
        <v/>
      </c>
      <c r="E1230" s="93" t="str">
        <f t="shared" si="58"/>
        <v/>
      </c>
      <c r="F1230" s="93" t="str">
        <f>IF($I$1&lt;&gt;"y", "", IF(A1231="", "", IFERROR(LOOKUP(2,1/(COUNTIF($F$2:F1229,get_country)=0),get_country), "")))</f>
        <v/>
      </c>
      <c r="G1230" s="93" t="str">
        <f t="shared" si="57"/>
        <v/>
      </c>
      <c r="H1230" s="67" t="str">
        <f t="array" aca="1" ref="H1230" ca="1">IF($I$1&lt;&gt;"y", "", IFERROR(INDEX(countrylistsize,MATCH(SMALL(NOT(countrylistsize="")*IF(ISNUMBER(countrylistsize),COUNTIF(countrylistsize,"&lt;="&amp;countrylistsize),COUNTIF(countrylistsize,"&lt;="&amp;countrylistsize)+SUM(ISNUMBER(countrylistsize))),ROWS(F$3:F1230)+SUM(ISBLANK(countrylistsize))),NOT(countrylistsize="")*IF(ISNUMBER(countrylistsize),COUNTIF(countrylistsize,"&lt;="&amp;countrylistsize),COUNTIF(countrylistsize,"&lt;="&amp;countrylistsize)+SUM(ISNUMBER(countrylistsize))),0)), ""))</f>
        <v/>
      </c>
      <c r="I1230" s="70"/>
      <c r="J1230" s="67" t="str">
        <f t="array" aca="1" ref="J1230" ca="1">IF($I$1&lt;&gt;"y", "", IFERROR(INDEX(admin1listsize,MATCH(SMALL(NOT(admin1listsize="")*IF(ISNUMBER(admin1listsize),COUNTIF(admin1listsize,"&lt;="&amp;admin1listsize),COUNTIF(admin1listsize,"&lt;="&amp;admin1listsize)+SUM(ISNUMBER(admin1listsize))),ROWS(D$3:D1230)+SUM(ISBLANK(admin1listsize))),NOT(admin1listsize="")*IF(ISNUMBER(admin1listsize),COUNTIF(admin1listsize,"&lt;="&amp;admin1listsize),COUNTIF(admin1listsize,"&lt;="&amp;admin1listsize)+SUM(ISNUMBER(admin1listsize))),0)), ""))</f>
        <v/>
      </c>
      <c r="K1230" s="71"/>
    </row>
    <row r="1231" spans="1:11" s="1" customFormat="1" x14ac:dyDescent="0.25">
      <c r="A1231" s="93" t="str">
        <f>IF($I$1&lt;&gt;"y", "", IF(ISBLANK(DATA!D1232),"",IF(ISBLANK(DATA!K1232),"NO DATA",DATA!K1232)))</f>
        <v/>
      </c>
      <c r="B1231" s="93" t="str">
        <f>IF($I$1&lt;&gt;"y", "",IF(ISBLANK(DATA!D1232),"", IF(ISBLANK(DATA!L1232),"NO DATA",DATA!L1232)))</f>
        <v/>
      </c>
      <c r="C1231" s="93" t="str">
        <f t="shared" si="59"/>
        <v/>
      </c>
      <c r="D1231" s="93" t="str">
        <f>IF($I$1&lt;&gt;"y", "", IF(C1232="", "", IFERROR(LOOKUP(2,1/(COUNTIF($D$2:D1230,mergednames)=0),mergednames), "")))</f>
        <v/>
      </c>
      <c r="E1231" s="93" t="str">
        <f t="shared" si="58"/>
        <v/>
      </c>
      <c r="F1231" s="93" t="str">
        <f>IF($I$1&lt;&gt;"y", "", IF(A1232="", "", IFERROR(LOOKUP(2,1/(COUNTIF($F$2:F1230,get_country)=0),get_country), "")))</f>
        <v/>
      </c>
      <c r="G1231" s="93" t="str">
        <f t="shared" si="57"/>
        <v/>
      </c>
      <c r="H1231" s="67" t="str">
        <f t="array" aca="1" ref="H1231" ca="1">IF($I$1&lt;&gt;"y", "", IFERROR(INDEX(countrylistsize,MATCH(SMALL(NOT(countrylistsize="")*IF(ISNUMBER(countrylistsize),COUNTIF(countrylistsize,"&lt;="&amp;countrylistsize),COUNTIF(countrylistsize,"&lt;="&amp;countrylistsize)+SUM(ISNUMBER(countrylistsize))),ROWS(F$3:F1231)+SUM(ISBLANK(countrylistsize))),NOT(countrylistsize="")*IF(ISNUMBER(countrylistsize),COUNTIF(countrylistsize,"&lt;="&amp;countrylistsize),COUNTIF(countrylistsize,"&lt;="&amp;countrylistsize)+SUM(ISNUMBER(countrylistsize))),0)), ""))</f>
        <v/>
      </c>
      <c r="I1231" s="70"/>
      <c r="J1231" s="67" t="str">
        <f t="array" aca="1" ref="J1231" ca="1">IF($I$1&lt;&gt;"y", "", IFERROR(INDEX(admin1listsize,MATCH(SMALL(NOT(admin1listsize="")*IF(ISNUMBER(admin1listsize),COUNTIF(admin1listsize,"&lt;="&amp;admin1listsize),COUNTIF(admin1listsize,"&lt;="&amp;admin1listsize)+SUM(ISNUMBER(admin1listsize))),ROWS(D$3:D1231)+SUM(ISBLANK(admin1listsize))),NOT(admin1listsize="")*IF(ISNUMBER(admin1listsize),COUNTIF(admin1listsize,"&lt;="&amp;admin1listsize),COUNTIF(admin1listsize,"&lt;="&amp;admin1listsize)+SUM(ISNUMBER(admin1listsize))),0)), ""))</f>
        <v/>
      </c>
      <c r="K1231" s="71"/>
    </row>
    <row r="1232" spans="1:11" s="1" customFormat="1" x14ac:dyDescent="0.25">
      <c r="A1232" s="93" t="str">
        <f>IF($I$1&lt;&gt;"y", "", IF(ISBLANK(DATA!D1233),"",IF(ISBLANK(DATA!K1233),"NO DATA",DATA!K1233)))</f>
        <v/>
      </c>
      <c r="B1232" s="93" t="str">
        <f>IF($I$1&lt;&gt;"y", "",IF(ISBLANK(DATA!D1233),"", IF(ISBLANK(DATA!L1233),"NO DATA",DATA!L1233)))</f>
        <v/>
      </c>
      <c r="C1232" s="93" t="str">
        <f t="shared" si="59"/>
        <v/>
      </c>
      <c r="D1232" s="93" t="str">
        <f>IF($I$1&lt;&gt;"y", "", IF(C1233="", "", IFERROR(LOOKUP(2,1/(COUNTIF($D$2:D1231,mergednames)=0),mergednames), "")))</f>
        <v/>
      </c>
      <c r="E1232" s="93" t="str">
        <f t="shared" si="58"/>
        <v/>
      </c>
      <c r="F1232" s="93" t="str">
        <f>IF($I$1&lt;&gt;"y", "", IF(A1233="", "", IFERROR(LOOKUP(2,1/(COUNTIF($F$2:F1231,get_country)=0),get_country), "")))</f>
        <v/>
      </c>
      <c r="G1232" s="93" t="str">
        <f t="shared" si="57"/>
        <v/>
      </c>
      <c r="H1232" s="67" t="str">
        <f t="array" aca="1" ref="H1232" ca="1">IF($I$1&lt;&gt;"y", "", IFERROR(INDEX(countrylistsize,MATCH(SMALL(NOT(countrylistsize="")*IF(ISNUMBER(countrylistsize),COUNTIF(countrylistsize,"&lt;="&amp;countrylistsize),COUNTIF(countrylistsize,"&lt;="&amp;countrylistsize)+SUM(ISNUMBER(countrylistsize))),ROWS(F$3:F1232)+SUM(ISBLANK(countrylistsize))),NOT(countrylistsize="")*IF(ISNUMBER(countrylistsize),COUNTIF(countrylistsize,"&lt;="&amp;countrylistsize),COUNTIF(countrylistsize,"&lt;="&amp;countrylistsize)+SUM(ISNUMBER(countrylistsize))),0)), ""))</f>
        <v/>
      </c>
      <c r="I1232" s="70"/>
      <c r="J1232" s="67" t="str">
        <f t="array" aca="1" ref="J1232" ca="1">IF($I$1&lt;&gt;"y", "", IFERROR(INDEX(admin1listsize,MATCH(SMALL(NOT(admin1listsize="")*IF(ISNUMBER(admin1listsize),COUNTIF(admin1listsize,"&lt;="&amp;admin1listsize),COUNTIF(admin1listsize,"&lt;="&amp;admin1listsize)+SUM(ISNUMBER(admin1listsize))),ROWS(D$3:D1232)+SUM(ISBLANK(admin1listsize))),NOT(admin1listsize="")*IF(ISNUMBER(admin1listsize),COUNTIF(admin1listsize,"&lt;="&amp;admin1listsize),COUNTIF(admin1listsize,"&lt;="&amp;admin1listsize)+SUM(ISNUMBER(admin1listsize))),0)), ""))</f>
        <v/>
      </c>
      <c r="K1232" s="71"/>
    </row>
    <row r="1233" spans="1:11" s="1" customFormat="1" x14ac:dyDescent="0.25">
      <c r="A1233" s="93" t="str">
        <f>IF($I$1&lt;&gt;"y", "", IF(ISBLANK(DATA!D1234),"",IF(ISBLANK(DATA!K1234),"NO DATA",DATA!K1234)))</f>
        <v/>
      </c>
      <c r="B1233" s="93" t="str">
        <f>IF($I$1&lt;&gt;"y", "",IF(ISBLANK(DATA!D1234),"", IF(ISBLANK(DATA!L1234),"NO DATA",DATA!L1234)))</f>
        <v/>
      </c>
      <c r="C1233" s="93" t="str">
        <f t="shared" si="59"/>
        <v/>
      </c>
      <c r="D1233" s="93" t="str">
        <f>IF($I$1&lt;&gt;"y", "", IF(C1234="", "", IFERROR(LOOKUP(2,1/(COUNTIF($D$2:D1232,mergednames)=0),mergednames), "")))</f>
        <v/>
      </c>
      <c r="E1233" s="93" t="str">
        <f t="shared" si="58"/>
        <v/>
      </c>
      <c r="F1233" s="93" t="str">
        <f>IF($I$1&lt;&gt;"y", "", IF(A1234="", "", IFERROR(LOOKUP(2,1/(COUNTIF($F$2:F1232,get_country)=0),get_country), "")))</f>
        <v/>
      </c>
      <c r="G1233" s="93" t="str">
        <f t="shared" si="57"/>
        <v/>
      </c>
      <c r="H1233" s="67" t="str">
        <f t="array" aca="1" ref="H1233" ca="1">IF($I$1&lt;&gt;"y", "", IFERROR(INDEX(countrylistsize,MATCH(SMALL(NOT(countrylistsize="")*IF(ISNUMBER(countrylistsize),COUNTIF(countrylistsize,"&lt;="&amp;countrylistsize),COUNTIF(countrylistsize,"&lt;="&amp;countrylistsize)+SUM(ISNUMBER(countrylistsize))),ROWS(F$3:F1233)+SUM(ISBLANK(countrylistsize))),NOT(countrylistsize="")*IF(ISNUMBER(countrylistsize),COUNTIF(countrylistsize,"&lt;="&amp;countrylistsize),COUNTIF(countrylistsize,"&lt;="&amp;countrylistsize)+SUM(ISNUMBER(countrylistsize))),0)), ""))</f>
        <v/>
      </c>
      <c r="I1233" s="70"/>
      <c r="J1233" s="67" t="str">
        <f t="array" aca="1" ref="J1233" ca="1">IF($I$1&lt;&gt;"y", "", IFERROR(INDEX(admin1listsize,MATCH(SMALL(NOT(admin1listsize="")*IF(ISNUMBER(admin1listsize),COUNTIF(admin1listsize,"&lt;="&amp;admin1listsize),COUNTIF(admin1listsize,"&lt;="&amp;admin1listsize)+SUM(ISNUMBER(admin1listsize))),ROWS(D$3:D1233)+SUM(ISBLANK(admin1listsize))),NOT(admin1listsize="")*IF(ISNUMBER(admin1listsize),COUNTIF(admin1listsize,"&lt;="&amp;admin1listsize),COUNTIF(admin1listsize,"&lt;="&amp;admin1listsize)+SUM(ISNUMBER(admin1listsize))),0)), ""))</f>
        <v/>
      </c>
      <c r="K1233" s="71"/>
    </row>
    <row r="1234" spans="1:11" s="1" customFormat="1" x14ac:dyDescent="0.25">
      <c r="A1234" s="93" t="str">
        <f>IF($I$1&lt;&gt;"y", "", IF(ISBLANK(DATA!D1235),"",IF(ISBLANK(DATA!K1235),"NO DATA",DATA!K1235)))</f>
        <v/>
      </c>
      <c r="B1234" s="93" t="str">
        <f>IF($I$1&lt;&gt;"y", "",IF(ISBLANK(DATA!D1235),"", IF(ISBLANK(DATA!L1235),"NO DATA",DATA!L1235)))</f>
        <v/>
      </c>
      <c r="C1234" s="93" t="str">
        <f t="shared" si="59"/>
        <v/>
      </c>
      <c r="D1234" s="93" t="str">
        <f>IF($I$1&lt;&gt;"y", "", IF(C1235="", "", IFERROR(LOOKUP(2,1/(COUNTIF($D$2:D1233,mergednames)=0),mergednames), "")))</f>
        <v/>
      </c>
      <c r="E1234" s="93" t="str">
        <f t="shared" si="58"/>
        <v/>
      </c>
      <c r="F1234" s="93" t="str">
        <f>IF($I$1&lt;&gt;"y", "", IF(A1235="", "", IFERROR(LOOKUP(2,1/(COUNTIF($F$2:F1233,get_country)=0),get_country), "")))</f>
        <v/>
      </c>
      <c r="G1234" s="93" t="str">
        <f t="shared" si="57"/>
        <v/>
      </c>
      <c r="H1234" s="67" t="str">
        <f t="array" aca="1" ref="H1234" ca="1">IF($I$1&lt;&gt;"y", "", IFERROR(INDEX(countrylistsize,MATCH(SMALL(NOT(countrylistsize="")*IF(ISNUMBER(countrylistsize),COUNTIF(countrylistsize,"&lt;="&amp;countrylistsize),COUNTIF(countrylistsize,"&lt;="&amp;countrylistsize)+SUM(ISNUMBER(countrylistsize))),ROWS(F$3:F1234)+SUM(ISBLANK(countrylistsize))),NOT(countrylistsize="")*IF(ISNUMBER(countrylistsize),COUNTIF(countrylistsize,"&lt;="&amp;countrylistsize),COUNTIF(countrylistsize,"&lt;="&amp;countrylistsize)+SUM(ISNUMBER(countrylistsize))),0)), ""))</f>
        <v/>
      </c>
      <c r="I1234" s="70"/>
      <c r="J1234" s="67" t="str">
        <f t="array" aca="1" ref="J1234" ca="1">IF($I$1&lt;&gt;"y", "", IFERROR(INDEX(admin1listsize,MATCH(SMALL(NOT(admin1listsize="")*IF(ISNUMBER(admin1listsize),COUNTIF(admin1listsize,"&lt;="&amp;admin1listsize),COUNTIF(admin1listsize,"&lt;="&amp;admin1listsize)+SUM(ISNUMBER(admin1listsize))),ROWS(D$3:D1234)+SUM(ISBLANK(admin1listsize))),NOT(admin1listsize="")*IF(ISNUMBER(admin1listsize),COUNTIF(admin1listsize,"&lt;="&amp;admin1listsize),COUNTIF(admin1listsize,"&lt;="&amp;admin1listsize)+SUM(ISNUMBER(admin1listsize))),0)), ""))</f>
        <v/>
      </c>
      <c r="K1234" s="71"/>
    </row>
    <row r="1235" spans="1:11" s="1" customFormat="1" x14ac:dyDescent="0.25">
      <c r="A1235" s="93" t="str">
        <f>IF($I$1&lt;&gt;"y", "", IF(ISBLANK(DATA!D1236),"",IF(ISBLANK(DATA!K1236),"NO DATA",DATA!K1236)))</f>
        <v/>
      </c>
      <c r="B1235" s="93" t="str">
        <f>IF($I$1&lt;&gt;"y", "",IF(ISBLANK(DATA!D1236),"", IF(ISBLANK(DATA!L1236),"NO DATA",DATA!L1236)))</f>
        <v/>
      </c>
      <c r="C1235" s="93" t="str">
        <f t="shared" si="59"/>
        <v/>
      </c>
      <c r="D1235" s="93" t="str">
        <f>IF($I$1&lt;&gt;"y", "", IF(C1236="", "", IFERROR(LOOKUP(2,1/(COUNTIF($D$2:D1234,mergednames)=0),mergednames), "")))</f>
        <v/>
      </c>
      <c r="E1235" s="93" t="str">
        <f t="shared" si="58"/>
        <v/>
      </c>
      <c r="F1235" s="93" t="str">
        <f>IF($I$1&lt;&gt;"y", "", IF(A1236="", "", IFERROR(LOOKUP(2,1/(COUNTIF($F$2:F1234,get_country)=0),get_country), "")))</f>
        <v/>
      </c>
      <c r="G1235" s="93" t="str">
        <f t="shared" si="57"/>
        <v/>
      </c>
      <c r="H1235" s="67" t="str">
        <f t="array" aca="1" ref="H1235" ca="1">IF($I$1&lt;&gt;"y", "", IFERROR(INDEX(countrylistsize,MATCH(SMALL(NOT(countrylistsize="")*IF(ISNUMBER(countrylistsize),COUNTIF(countrylistsize,"&lt;="&amp;countrylistsize),COUNTIF(countrylistsize,"&lt;="&amp;countrylistsize)+SUM(ISNUMBER(countrylistsize))),ROWS(F$3:F1235)+SUM(ISBLANK(countrylistsize))),NOT(countrylistsize="")*IF(ISNUMBER(countrylistsize),COUNTIF(countrylistsize,"&lt;="&amp;countrylistsize),COUNTIF(countrylistsize,"&lt;="&amp;countrylistsize)+SUM(ISNUMBER(countrylistsize))),0)), ""))</f>
        <v/>
      </c>
      <c r="I1235" s="70"/>
      <c r="J1235" s="67" t="str">
        <f t="array" aca="1" ref="J1235" ca="1">IF($I$1&lt;&gt;"y", "", IFERROR(INDEX(admin1listsize,MATCH(SMALL(NOT(admin1listsize="")*IF(ISNUMBER(admin1listsize),COUNTIF(admin1listsize,"&lt;="&amp;admin1listsize),COUNTIF(admin1listsize,"&lt;="&amp;admin1listsize)+SUM(ISNUMBER(admin1listsize))),ROWS(D$3:D1235)+SUM(ISBLANK(admin1listsize))),NOT(admin1listsize="")*IF(ISNUMBER(admin1listsize),COUNTIF(admin1listsize,"&lt;="&amp;admin1listsize),COUNTIF(admin1listsize,"&lt;="&amp;admin1listsize)+SUM(ISNUMBER(admin1listsize))),0)), ""))</f>
        <v/>
      </c>
      <c r="K1235" s="71"/>
    </row>
    <row r="1236" spans="1:11" s="1" customFormat="1" x14ac:dyDescent="0.25">
      <c r="A1236" s="93" t="str">
        <f>IF($I$1&lt;&gt;"y", "", IF(ISBLANK(DATA!D1237),"",IF(ISBLANK(DATA!K1237),"NO DATA",DATA!K1237)))</f>
        <v/>
      </c>
      <c r="B1236" s="93" t="str">
        <f>IF($I$1&lt;&gt;"y", "",IF(ISBLANK(DATA!D1237),"", IF(ISBLANK(DATA!L1237),"NO DATA",DATA!L1237)))</f>
        <v/>
      </c>
      <c r="C1236" s="93" t="str">
        <f t="shared" si="59"/>
        <v/>
      </c>
      <c r="D1236" s="93" t="str">
        <f>IF($I$1&lt;&gt;"y", "", IF(C1237="", "", IFERROR(LOOKUP(2,1/(COUNTIF($D$2:D1235,mergednames)=0),mergednames), "")))</f>
        <v/>
      </c>
      <c r="E1236" s="93" t="str">
        <f t="shared" si="58"/>
        <v/>
      </c>
      <c r="F1236" s="93" t="str">
        <f>IF($I$1&lt;&gt;"y", "", IF(A1237="", "", IFERROR(LOOKUP(2,1/(COUNTIF($F$2:F1235,get_country)=0),get_country), "")))</f>
        <v/>
      </c>
      <c r="G1236" s="93" t="str">
        <f t="shared" si="57"/>
        <v/>
      </c>
      <c r="H1236" s="67" t="str">
        <f t="array" aca="1" ref="H1236" ca="1">IF($I$1&lt;&gt;"y", "", IFERROR(INDEX(countrylistsize,MATCH(SMALL(NOT(countrylistsize="")*IF(ISNUMBER(countrylistsize),COUNTIF(countrylistsize,"&lt;="&amp;countrylistsize),COUNTIF(countrylistsize,"&lt;="&amp;countrylistsize)+SUM(ISNUMBER(countrylistsize))),ROWS(F$3:F1236)+SUM(ISBLANK(countrylistsize))),NOT(countrylistsize="")*IF(ISNUMBER(countrylistsize),COUNTIF(countrylistsize,"&lt;="&amp;countrylistsize),COUNTIF(countrylistsize,"&lt;="&amp;countrylistsize)+SUM(ISNUMBER(countrylistsize))),0)), ""))</f>
        <v/>
      </c>
      <c r="I1236" s="70"/>
      <c r="J1236" s="67" t="str">
        <f t="array" aca="1" ref="J1236" ca="1">IF($I$1&lt;&gt;"y", "", IFERROR(INDEX(admin1listsize,MATCH(SMALL(NOT(admin1listsize="")*IF(ISNUMBER(admin1listsize),COUNTIF(admin1listsize,"&lt;="&amp;admin1listsize),COUNTIF(admin1listsize,"&lt;="&amp;admin1listsize)+SUM(ISNUMBER(admin1listsize))),ROWS(D$3:D1236)+SUM(ISBLANK(admin1listsize))),NOT(admin1listsize="")*IF(ISNUMBER(admin1listsize),COUNTIF(admin1listsize,"&lt;="&amp;admin1listsize),COUNTIF(admin1listsize,"&lt;="&amp;admin1listsize)+SUM(ISNUMBER(admin1listsize))),0)), ""))</f>
        <v/>
      </c>
      <c r="K1236" s="71"/>
    </row>
    <row r="1237" spans="1:11" s="1" customFormat="1" x14ac:dyDescent="0.25">
      <c r="A1237" s="93" t="str">
        <f>IF($I$1&lt;&gt;"y", "", IF(ISBLANK(DATA!D1238),"",IF(ISBLANK(DATA!K1238),"NO DATA",DATA!K1238)))</f>
        <v/>
      </c>
      <c r="B1237" s="93" t="str">
        <f>IF($I$1&lt;&gt;"y", "",IF(ISBLANK(DATA!D1238),"", IF(ISBLANK(DATA!L1238),"NO DATA",DATA!L1238)))</f>
        <v/>
      </c>
      <c r="C1237" s="93" t="str">
        <f t="shared" si="59"/>
        <v/>
      </c>
      <c r="D1237" s="93" t="str">
        <f>IF($I$1&lt;&gt;"y", "", IF(C1238="", "", IFERROR(LOOKUP(2,1/(COUNTIF($D$2:D1236,mergednames)=0),mergednames), "")))</f>
        <v/>
      </c>
      <c r="E1237" s="93" t="str">
        <f t="shared" si="58"/>
        <v/>
      </c>
      <c r="F1237" s="93" t="str">
        <f>IF($I$1&lt;&gt;"y", "", IF(A1238="", "", IFERROR(LOOKUP(2,1/(COUNTIF($F$2:F1236,get_country)=0),get_country), "")))</f>
        <v/>
      </c>
      <c r="G1237" s="93" t="str">
        <f t="shared" si="57"/>
        <v/>
      </c>
      <c r="H1237" s="67" t="str">
        <f t="array" aca="1" ref="H1237" ca="1">IF($I$1&lt;&gt;"y", "", IFERROR(INDEX(countrylistsize,MATCH(SMALL(NOT(countrylistsize="")*IF(ISNUMBER(countrylistsize),COUNTIF(countrylistsize,"&lt;="&amp;countrylistsize),COUNTIF(countrylistsize,"&lt;="&amp;countrylistsize)+SUM(ISNUMBER(countrylistsize))),ROWS(F$3:F1237)+SUM(ISBLANK(countrylistsize))),NOT(countrylistsize="")*IF(ISNUMBER(countrylistsize),COUNTIF(countrylistsize,"&lt;="&amp;countrylistsize),COUNTIF(countrylistsize,"&lt;="&amp;countrylistsize)+SUM(ISNUMBER(countrylistsize))),0)), ""))</f>
        <v/>
      </c>
      <c r="I1237" s="70"/>
      <c r="J1237" s="67" t="str">
        <f t="array" aca="1" ref="J1237" ca="1">IF($I$1&lt;&gt;"y", "", IFERROR(INDEX(admin1listsize,MATCH(SMALL(NOT(admin1listsize="")*IF(ISNUMBER(admin1listsize),COUNTIF(admin1listsize,"&lt;="&amp;admin1listsize),COUNTIF(admin1listsize,"&lt;="&amp;admin1listsize)+SUM(ISNUMBER(admin1listsize))),ROWS(D$3:D1237)+SUM(ISBLANK(admin1listsize))),NOT(admin1listsize="")*IF(ISNUMBER(admin1listsize),COUNTIF(admin1listsize,"&lt;="&amp;admin1listsize),COUNTIF(admin1listsize,"&lt;="&amp;admin1listsize)+SUM(ISNUMBER(admin1listsize))),0)), ""))</f>
        <v/>
      </c>
      <c r="K1237" s="71"/>
    </row>
    <row r="1238" spans="1:11" s="1" customFormat="1" x14ac:dyDescent="0.25">
      <c r="A1238" s="93" t="str">
        <f>IF($I$1&lt;&gt;"y", "", IF(ISBLANK(DATA!D1239),"",IF(ISBLANK(DATA!K1239),"NO DATA",DATA!K1239)))</f>
        <v/>
      </c>
      <c r="B1238" s="93" t="str">
        <f>IF($I$1&lt;&gt;"y", "",IF(ISBLANK(DATA!D1239),"", IF(ISBLANK(DATA!L1239),"NO DATA",DATA!L1239)))</f>
        <v/>
      </c>
      <c r="C1238" s="93" t="str">
        <f t="shared" si="59"/>
        <v/>
      </c>
      <c r="D1238" s="93" t="str">
        <f>IF($I$1&lt;&gt;"y", "", IF(C1239="", "", IFERROR(LOOKUP(2,1/(COUNTIF($D$2:D1237,mergednames)=0),mergednames), "")))</f>
        <v/>
      </c>
      <c r="E1238" s="93" t="str">
        <f t="shared" si="58"/>
        <v/>
      </c>
      <c r="F1238" s="93" t="str">
        <f>IF($I$1&lt;&gt;"y", "", IF(A1239="", "", IFERROR(LOOKUP(2,1/(COUNTIF($F$2:F1237,get_country)=0),get_country), "")))</f>
        <v/>
      </c>
      <c r="G1238" s="93" t="str">
        <f t="shared" si="57"/>
        <v/>
      </c>
      <c r="H1238" s="67" t="str">
        <f t="array" aca="1" ref="H1238" ca="1">IF($I$1&lt;&gt;"y", "", IFERROR(INDEX(countrylistsize,MATCH(SMALL(NOT(countrylistsize="")*IF(ISNUMBER(countrylistsize),COUNTIF(countrylistsize,"&lt;="&amp;countrylistsize),COUNTIF(countrylistsize,"&lt;="&amp;countrylistsize)+SUM(ISNUMBER(countrylistsize))),ROWS(F$3:F1238)+SUM(ISBLANK(countrylistsize))),NOT(countrylistsize="")*IF(ISNUMBER(countrylistsize),COUNTIF(countrylistsize,"&lt;="&amp;countrylistsize),COUNTIF(countrylistsize,"&lt;="&amp;countrylistsize)+SUM(ISNUMBER(countrylistsize))),0)), ""))</f>
        <v/>
      </c>
      <c r="I1238" s="70"/>
      <c r="J1238" s="67" t="str">
        <f t="array" aca="1" ref="J1238" ca="1">IF($I$1&lt;&gt;"y", "", IFERROR(INDEX(admin1listsize,MATCH(SMALL(NOT(admin1listsize="")*IF(ISNUMBER(admin1listsize),COUNTIF(admin1listsize,"&lt;="&amp;admin1listsize),COUNTIF(admin1listsize,"&lt;="&amp;admin1listsize)+SUM(ISNUMBER(admin1listsize))),ROWS(D$3:D1238)+SUM(ISBLANK(admin1listsize))),NOT(admin1listsize="")*IF(ISNUMBER(admin1listsize),COUNTIF(admin1listsize,"&lt;="&amp;admin1listsize),COUNTIF(admin1listsize,"&lt;="&amp;admin1listsize)+SUM(ISNUMBER(admin1listsize))),0)), ""))</f>
        <v/>
      </c>
      <c r="K1238" s="71"/>
    </row>
    <row r="1239" spans="1:11" s="1" customFormat="1" x14ac:dyDescent="0.25">
      <c r="A1239" s="93" t="str">
        <f>IF($I$1&lt;&gt;"y", "", IF(ISBLANK(DATA!D1240),"",IF(ISBLANK(DATA!K1240),"NO DATA",DATA!K1240)))</f>
        <v/>
      </c>
      <c r="B1239" s="93" t="str">
        <f>IF($I$1&lt;&gt;"y", "",IF(ISBLANK(DATA!D1240),"", IF(ISBLANK(DATA!L1240),"NO DATA",DATA!L1240)))</f>
        <v/>
      </c>
      <c r="C1239" s="93" t="str">
        <f t="shared" si="59"/>
        <v/>
      </c>
      <c r="D1239" s="93" t="str">
        <f>IF($I$1&lt;&gt;"y", "", IF(C1240="", "", IFERROR(LOOKUP(2,1/(COUNTIF($D$2:D1238,mergednames)=0),mergednames), "")))</f>
        <v/>
      </c>
      <c r="E1239" s="93" t="str">
        <f t="shared" si="58"/>
        <v/>
      </c>
      <c r="F1239" s="93" t="str">
        <f>IF($I$1&lt;&gt;"y", "", IF(A1240="", "", IFERROR(LOOKUP(2,1/(COUNTIF($F$2:F1238,get_country)=0),get_country), "")))</f>
        <v/>
      </c>
      <c r="G1239" s="93" t="str">
        <f t="shared" si="57"/>
        <v/>
      </c>
      <c r="H1239" s="67" t="str">
        <f t="array" aca="1" ref="H1239" ca="1">IF($I$1&lt;&gt;"y", "", IFERROR(INDEX(countrylistsize,MATCH(SMALL(NOT(countrylistsize="")*IF(ISNUMBER(countrylistsize),COUNTIF(countrylistsize,"&lt;="&amp;countrylistsize),COUNTIF(countrylistsize,"&lt;="&amp;countrylistsize)+SUM(ISNUMBER(countrylistsize))),ROWS(F$3:F1239)+SUM(ISBLANK(countrylistsize))),NOT(countrylistsize="")*IF(ISNUMBER(countrylistsize),COUNTIF(countrylistsize,"&lt;="&amp;countrylistsize),COUNTIF(countrylistsize,"&lt;="&amp;countrylistsize)+SUM(ISNUMBER(countrylistsize))),0)), ""))</f>
        <v/>
      </c>
      <c r="I1239" s="70"/>
      <c r="J1239" s="67" t="str">
        <f t="array" aca="1" ref="J1239" ca="1">IF($I$1&lt;&gt;"y", "", IFERROR(INDEX(admin1listsize,MATCH(SMALL(NOT(admin1listsize="")*IF(ISNUMBER(admin1listsize),COUNTIF(admin1listsize,"&lt;="&amp;admin1listsize),COUNTIF(admin1listsize,"&lt;="&amp;admin1listsize)+SUM(ISNUMBER(admin1listsize))),ROWS(D$3:D1239)+SUM(ISBLANK(admin1listsize))),NOT(admin1listsize="")*IF(ISNUMBER(admin1listsize),COUNTIF(admin1listsize,"&lt;="&amp;admin1listsize),COUNTIF(admin1listsize,"&lt;="&amp;admin1listsize)+SUM(ISNUMBER(admin1listsize))),0)), ""))</f>
        <v/>
      </c>
      <c r="K1239" s="71"/>
    </row>
    <row r="1240" spans="1:11" s="1" customFormat="1" x14ac:dyDescent="0.25">
      <c r="A1240" s="93" t="str">
        <f>IF($I$1&lt;&gt;"y", "", IF(ISBLANK(DATA!D1241),"",IF(ISBLANK(DATA!K1241),"NO DATA",DATA!K1241)))</f>
        <v/>
      </c>
      <c r="B1240" s="93" t="str">
        <f>IF($I$1&lt;&gt;"y", "",IF(ISBLANK(DATA!D1241),"", IF(ISBLANK(DATA!L1241),"NO DATA",DATA!L1241)))</f>
        <v/>
      </c>
      <c r="C1240" s="93" t="str">
        <f t="shared" si="59"/>
        <v/>
      </c>
      <c r="D1240" s="93" t="str">
        <f>IF($I$1&lt;&gt;"y", "", IF(C1241="", "", IFERROR(LOOKUP(2,1/(COUNTIF($D$2:D1239,mergednames)=0),mergednames), "")))</f>
        <v/>
      </c>
      <c r="E1240" s="93" t="str">
        <f t="shared" si="58"/>
        <v/>
      </c>
      <c r="F1240" s="93" t="str">
        <f>IF($I$1&lt;&gt;"y", "", IF(A1241="", "", IFERROR(LOOKUP(2,1/(COUNTIF($F$2:F1239,get_country)=0),get_country), "")))</f>
        <v/>
      </c>
      <c r="G1240" s="93" t="str">
        <f t="shared" si="57"/>
        <v/>
      </c>
      <c r="H1240" s="67" t="str">
        <f t="array" aca="1" ref="H1240" ca="1">IF($I$1&lt;&gt;"y", "", IFERROR(INDEX(countrylistsize,MATCH(SMALL(NOT(countrylistsize="")*IF(ISNUMBER(countrylistsize),COUNTIF(countrylistsize,"&lt;="&amp;countrylistsize),COUNTIF(countrylistsize,"&lt;="&amp;countrylistsize)+SUM(ISNUMBER(countrylistsize))),ROWS(F$3:F1240)+SUM(ISBLANK(countrylistsize))),NOT(countrylistsize="")*IF(ISNUMBER(countrylistsize),COUNTIF(countrylistsize,"&lt;="&amp;countrylistsize),COUNTIF(countrylistsize,"&lt;="&amp;countrylistsize)+SUM(ISNUMBER(countrylistsize))),0)), ""))</f>
        <v/>
      </c>
      <c r="I1240" s="70"/>
      <c r="J1240" s="67" t="str">
        <f t="array" aca="1" ref="J1240" ca="1">IF($I$1&lt;&gt;"y", "", IFERROR(INDEX(admin1listsize,MATCH(SMALL(NOT(admin1listsize="")*IF(ISNUMBER(admin1listsize),COUNTIF(admin1listsize,"&lt;="&amp;admin1listsize),COUNTIF(admin1listsize,"&lt;="&amp;admin1listsize)+SUM(ISNUMBER(admin1listsize))),ROWS(D$3:D1240)+SUM(ISBLANK(admin1listsize))),NOT(admin1listsize="")*IF(ISNUMBER(admin1listsize),COUNTIF(admin1listsize,"&lt;="&amp;admin1listsize),COUNTIF(admin1listsize,"&lt;="&amp;admin1listsize)+SUM(ISNUMBER(admin1listsize))),0)), ""))</f>
        <v/>
      </c>
      <c r="K1240" s="71"/>
    </row>
    <row r="1241" spans="1:11" s="1" customFormat="1" x14ac:dyDescent="0.25">
      <c r="A1241" s="93" t="str">
        <f>IF($I$1&lt;&gt;"y", "", IF(ISBLANK(DATA!D1242),"",IF(ISBLANK(DATA!K1242),"NO DATA",DATA!K1242)))</f>
        <v/>
      </c>
      <c r="B1241" s="93" t="str">
        <f>IF($I$1&lt;&gt;"y", "",IF(ISBLANK(DATA!D1242),"", IF(ISBLANK(DATA!L1242),"NO DATA",DATA!L1242)))</f>
        <v/>
      </c>
      <c r="C1241" s="93" t="str">
        <f t="shared" si="59"/>
        <v/>
      </c>
      <c r="D1241" s="93" t="str">
        <f>IF($I$1&lt;&gt;"y", "", IF(C1242="", "", IFERROR(LOOKUP(2,1/(COUNTIF($D$2:D1240,mergednames)=0),mergednames), "")))</f>
        <v/>
      </c>
      <c r="E1241" s="93" t="str">
        <f t="shared" si="58"/>
        <v/>
      </c>
      <c r="F1241" s="93" t="str">
        <f>IF($I$1&lt;&gt;"y", "", IF(A1242="", "", IFERROR(LOOKUP(2,1/(COUNTIF($F$2:F1240,get_country)=0),get_country), "")))</f>
        <v/>
      </c>
      <c r="G1241" s="93" t="str">
        <f t="shared" si="57"/>
        <v/>
      </c>
      <c r="H1241" s="67" t="str">
        <f t="array" aca="1" ref="H1241" ca="1">IF($I$1&lt;&gt;"y", "", IFERROR(INDEX(countrylistsize,MATCH(SMALL(NOT(countrylistsize="")*IF(ISNUMBER(countrylistsize),COUNTIF(countrylistsize,"&lt;="&amp;countrylistsize),COUNTIF(countrylistsize,"&lt;="&amp;countrylistsize)+SUM(ISNUMBER(countrylistsize))),ROWS(F$3:F1241)+SUM(ISBLANK(countrylistsize))),NOT(countrylistsize="")*IF(ISNUMBER(countrylistsize),COUNTIF(countrylistsize,"&lt;="&amp;countrylistsize),COUNTIF(countrylistsize,"&lt;="&amp;countrylistsize)+SUM(ISNUMBER(countrylistsize))),0)), ""))</f>
        <v/>
      </c>
      <c r="I1241" s="70"/>
      <c r="J1241" s="67" t="str">
        <f t="array" aca="1" ref="J1241" ca="1">IF($I$1&lt;&gt;"y", "", IFERROR(INDEX(admin1listsize,MATCH(SMALL(NOT(admin1listsize="")*IF(ISNUMBER(admin1listsize),COUNTIF(admin1listsize,"&lt;="&amp;admin1listsize),COUNTIF(admin1listsize,"&lt;="&amp;admin1listsize)+SUM(ISNUMBER(admin1listsize))),ROWS(D$3:D1241)+SUM(ISBLANK(admin1listsize))),NOT(admin1listsize="")*IF(ISNUMBER(admin1listsize),COUNTIF(admin1listsize,"&lt;="&amp;admin1listsize),COUNTIF(admin1listsize,"&lt;="&amp;admin1listsize)+SUM(ISNUMBER(admin1listsize))),0)), ""))</f>
        <v/>
      </c>
      <c r="K1241" s="71"/>
    </row>
    <row r="1242" spans="1:11" s="1" customFormat="1" x14ac:dyDescent="0.25">
      <c r="A1242" s="93" t="str">
        <f>IF($I$1&lt;&gt;"y", "", IF(ISBLANK(DATA!D1243),"",IF(ISBLANK(DATA!K1243),"NO DATA",DATA!K1243)))</f>
        <v/>
      </c>
      <c r="B1242" s="93" t="str">
        <f>IF($I$1&lt;&gt;"y", "",IF(ISBLANK(DATA!D1243),"", IF(ISBLANK(DATA!L1243),"NO DATA",DATA!L1243)))</f>
        <v/>
      </c>
      <c r="C1242" s="93" t="str">
        <f t="shared" si="59"/>
        <v/>
      </c>
      <c r="D1242" s="93" t="str">
        <f>IF($I$1&lt;&gt;"y", "", IF(C1243="", "", IFERROR(LOOKUP(2,1/(COUNTIF($D$2:D1241,mergednames)=0),mergednames), "")))</f>
        <v/>
      </c>
      <c r="E1242" s="93" t="str">
        <f t="shared" si="58"/>
        <v/>
      </c>
      <c r="F1242" s="93" t="str">
        <f>IF($I$1&lt;&gt;"y", "", IF(A1243="", "", IFERROR(LOOKUP(2,1/(COUNTIF($F$2:F1241,get_country)=0),get_country), "")))</f>
        <v/>
      </c>
      <c r="G1242" s="93" t="str">
        <f t="shared" si="57"/>
        <v/>
      </c>
      <c r="H1242" s="67" t="str">
        <f t="array" aca="1" ref="H1242" ca="1">IF($I$1&lt;&gt;"y", "", IFERROR(INDEX(countrylistsize,MATCH(SMALL(NOT(countrylistsize="")*IF(ISNUMBER(countrylistsize),COUNTIF(countrylistsize,"&lt;="&amp;countrylistsize),COUNTIF(countrylistsize,"&lt;="&amp;countrylistsize)+SUM(ISNUMBER(countrylistsize))),ROWS(F$3:F1242)+SUM(ISBLANK(countrylistsize))),NOT(countrylistsize="")*IF(ISNUMBER(countrylistsize),COUNTIF(countrylistsize,"&lt;="&amp;countrylistsize),COUNTIF(countrylistsize,"&lt;="&amp;countrylistsize)+SUM(ISNUMBER(countrylistsize))),0)), ""))</f>
        <v/>
      </c>
      <c r="I1242" s="70"/>
      <c r="J1242" s="67" t="str">
        <f t="array" aca="1" ref="J1242" ca="1">IF($I$1&lt;&gt;"y", "", IFERROR(INDEX(admin1listsize,MATCH(SMALL(NOT(admin1listsize="")*IF(ISNUMBER(admin1listsize),COUNTIF(admin1listsize,"&lt;="&amp;admin1listsize),COUNTIF(admin1listsize,"&lt;="&amp;admin1listsize)+SUM(ISNUMBER(admin1listsize))),ROWS(D$3:D1242)+SUM(ISBLANK(admin1listsize))),NOT(admin1listsize="")*IF(ISNUMBER(admin1listsize),COUNTIF(admin1listsize,"&lt;="&amp;admin1listsize),COUNTIF(admin1listsize,"&lt;="&amp;admin1listsize)+SUM(ISNUMBER(admin1listsize))),0)), ""))</f>
        <v/>
      </c>
      <c r="K1242" s="71"/>
    </row>
    <row r="1243" spans="1:11" s="1" customFormat="1" x14ac:dyDescent="0.25">
      <c r="A1243" s="93" t="str">
        <f>IF($I$1&lt;&gt;"y", "", IF(ISBLANK(DATA!D1244),"",IF(ISBLANK(DATA!K1244),"NO DATA",DATA!K1244)))</f>
        <v/>
      </c>
      <c r="B1243" s="93" t="str">
        <f>IF($I$1&lt;&gt;"y", "",IF(ISBLANK(DATA!D1244),"", IF(ISBLANK(DATA!L1244),"NO DATA",DATA!L1244)))</f>
        <v/>
      </c>
      <c r="C1243" s="93" t="str">
        <f t="shared" si="59"/>
        <v/>
      </c>
      <c r="D1243" s="93" t="str">
        <f>IF($I$1&lt;&gt;"y", "", IF(C1244="", "", IFERROR(LOOKUP(2,1/(COUNTIF($D$2:D1242,mergednames)=0),mergednames), "")))</f>
        <v/>
      </c>
      <c r="E1243" s="93" t="str">
        <f t="shared" si="58"/>
        <v/>
      </c>
      <c r="F1243" s="93" t="str">
        <f>IF($I$1&lt;&gt;"y", "", IF(A1244="", "", IFERROR(LOOKUP(2,1/(COUNTIF($F$2:F1242,get_country)=0),get_country), "")))</f>
        <v/>
      </c>
      <c r="G1243" s="93" t="str">
        <f t="shared" si="57"/>
        <v/>
      </c>
      <c r="H1243" s="67" t="str">
        <f t="array" aca="1" ref="H1243" ca="1">IF($I$1&lt;&gt;"y", "", IFERROR(INDEX(countrylistsize,MATCH(SMALL(NOT(countrylistsize="")*IF(ISNUMBER(countrylistsize),COUNTIF(countrylistsize,"&lt;="&amp;countrylistsize),COUNTIF(countrylistsize,"&lt;="&amp;countrylistsize)+SUM(ISNUMBER(countrylistsize))),ROWS(F$3:F1243)+SUM(ISBLANK(countrylistsize))),NOT(countrylistsize="")*IF(ISNUMBER(countrylistsize),COUNTIF(countrylistsize,"&lt;="&amp;countrylistsize),COUNTIF(countrylistsize,"&lt;="&amp;countrylistsize)+SUM(ISNUMBER(countrylistsize))),0)), ""))</f>
        <v/>
      </c>
      <c r="I1243" s="70"/>
      <c r="J1243" s="67" t="str">
        <f t="array" aca="1" ref="J1243" ca="1">IF($I$1&lt;&gt;"y", "", IFERROR(INDEX(admin1listsize,MATCH(SMALL(NOT(admin1listsize="")*IF(ISNUMBER(admin1listsize),COUNTIF(admin1listsize,"&lt;="&amp;admin1listsize),COUNTIF(admin1listsize,"&lt;="&amp;admin1listsize)+SUM(ISNUMBER(admin1listsize))),ROWS(D$3:D1243)+SUM(ISBLANK(admin1listsize))),NOT(admin1listsize="")*IF(ISNUMBER(admin1listsize),COUNTIF(admin1listsize,"&lt;="&amp;admin1listsize),COUNTIF(admin1listsize,"&lt;="&amp;admin1listsize)+SUM(ISNUMBER(admin1listsize))),0)), ""))</f>
        <v/>
      </c>
      <c r="K1243" s="71"/>
    </row>
    <row r="1244" spans="1:11" s="1" customFormat="1" x14ac:dyDescent="0.25">
      <c r="A1244" s="93" t="str">
        <f>IF($I$1&lt;&gt;"y", "", IF(ISBLANK(DATA!D1245),"",IF(ISBLANK(DATA!K1245),"NO DATA",DATA!K1245)))</f>
        <v/>
      </c>
      <c r="B1244" s="93" t="str">
        <f>IF($I$1&lt;&gt;"y", "",IF(ISBLANK(DATA!D1245),"", IF(ISBLANK(DATA!L1245),"NO DATA",DATA!L1245)))</f>
        <v/>
      </c>
      <c r="C1244" s="93" t="str">
        <f t="shared" si="59"/>
        <v/>
      </c>
      <c r="D1244" s="93" t="str">
        <f>IF($I$1&lt;&gt;"y", "", IF(C1245="", "", IFERROR(LOOKUP(2,1/(COUNTIF($D$2:D1243,mergednames)=0),mergednames), "")))</f>
        <v/>
      </c>
      <c r="E1244" s="93" t="str">
        <f t="shared" si="58"/>
        <v/>
      </c>
      <c r="F1244" s="93" t="str">
        <f>IF($I$1&lt;&gt;"y", "", IF(A1245="", "", IFERROR(LOOKUP(2,1/(COUNTIF($F$2:F1243,get_country)=0),get_country), "")))</f>
        <v/>
      </c>
      <c r="G1244" s="93" t="str">
        <f t="shared" si="57"/>
        <v/>
      </c>
      <c r="H1244" s="67" t="str">
        <f t="array" aca="1" ref="H1244" ca="1">IF($I$1&lt;&gt;"y", "", IFERROR(INDEX(countrylistsize,MATCH(SMALL(NOT(countrylistsize="")*IF(ISNUMBER(countrylistsize),COUNTIF(countrylistsize,"&lt;="&amp;countrylistsize),COUNTIF(countrylistsize,"&lt;="&amp;countrylistsize)+SUM(ISNUMBER(countrylistsize))),ROWS(F$3:F1244)+SUM(ISBLANK(countrylistsize))),NOT(countrylistsize="")*IF(ISNUMBER(countrylistsize),COUNTIF(countrylistsize,"&lt;="&amp;countrylistsize),COUNTIF(countrylistsize,"&lt;="&amp;countrylistsize)+SUM(ISNUMBER(countrylistsize))),0)), ""))</f>
        <v/>
      </c>
      <c r="I1244" s="70"/>
      <c r="J1244" s="67" t="str">
        <f t="array" aca="1" ref="J1244" ca="1">IF($I$1&lt;&gt;"y", "", IFERROR(INDEX(admin1listsize,MATCH(SMALL(NOT(admin1listsize="")*IF(ISNUMBER(admin1listsize),COUNTIF(admin1listsize,"&lt;="&amp;admin1listsize),COUNTIF(admin1listsize,"&lt;="&amp;admin1listsize)+SUM(ISNUMBER(admin1listsize))),ROWS(D$3:D1244)+SUM(ISBLANK(admin1listsize))),NOT(admin1listsize="")*IF(ISNUMBER(admin1listsize),COUNTIF(admin1listsize,"&lt;="&amp;admin1listsize),COUNTIF(admin1listsize,"&lt;="&amp;admin1listsize)+SUM(ISNUMBER(admin1listsize))),0)), ""))</f>
        <v/>
      </c>
      <c r="K1244" s="71"/>
    </row>
    <row r="1245" spans="1:11" s="1" customFormat="1" x14ac:dyDescent="0.25">
      <c r="A1245" s="93" t="str">
        <f>IF($I$1&lt;&gt;"y", "", IF(ISBLANK(DATA!D1246),"",IF(ISBLANK(DATA!K1246),"NO DATA",DATA!K1246)))</f>
        <v/>
      </c>
      <c r="B1245" s="93" t="str">
        <f>IF($I$1&lt;&gt;"y", "",IF(ISBLANK(DATA!D1246),"", IF(ISBLANK(DATA!L1246),"NO DATA",DATA!L1246)))</f>
        <v/>
      </c>
      <c r="C1245" s="93" t="str">
        <f t="shared" si="59"/>
        <v/>
      </c>
      <c r="D1245" s="93" t="str">
        <f>IF($I$1&lt;&gt;"y", "", IF(C1246="", "", IFERROR(LOOKUP(2,1/(COUNTIF($D$2:D1244,mergednames)=0),mergednames), "")))</f>
        <v/>
      </c>
      <c r="E1245" s="93" t="str">
        <f t="shared" si="58"/>
        <v/>
      </c>
      <c r="F1245" s="93" t="str">
        <f>IF($I$1&lt;&gt;"y", "", IF(A1246="", "", IFERROR(LOOKUP(2,1/(COUNTIF($F$2:F1244,get_country)=0),get_country), "")))</f>
        <v/>
      </c>
      <c r="G1245" s="93" t="str">
        <f t="shared" si="57"/>
        <v/>
      </c>
      <c r="H1245" s="67" t="str">
        <f t="array" aca="1" ref="H1245" ca="1">IF($I$1&lt;&gt;"y", "", IFERROR(INDEX(countrylistsize,MATCH(SMALL(NOT(countrylistsize="")*IF(ISNUMBER(countrylistsize),COUNTIF(countrylistsize,"&lt;="&amp;countrylistsize),COUNTIF(countrylistsize,"&lt;="&amp;countrylistsize)+SUM(ISNUMBER(countrylistsize))),ROWS(F$3:F1245)+SUM(ISBLANK(countrylistsize))),NOT(countrylistsize="")*IF(ISNUMBER(countrylistsize),COUNTIF(countrylistsize,"&lt;="&amp;countrylistsize),COUNTIF(countrylistsize,"&lt;="&amp;countrylistsize)+SUM(ISNUMBER(countrylistsize))),0)), ""))</f>
        <v/>
      </c>
      <c r="I1245" s="70"/>
      <c r="J1245" s="67" t="str">
        <f t="array" aca="1" ref="J1245" ca="1">IF($I$1&lt;&gt;"y", "", IFERROR(INDEX(admin1listsize,MATCH(SMALL(NOT(admin1listsize="")*IF(ISNUMBER(admin1listsize),COUNTIF(admin1listsize,"&lt;="&amp;admin1listsize),COUNTIF(admin1listsize,"&lt;="&amp;admin1listsize)+SUM(ISNUMBER(admin1listsize))),ROWS(D$3:D1245)+SUM(ISBLANK(admin1listsize))),NOT(admin1listsize="")*IF(ISNUMBER(admin1listsize),COUNTIF(admin1listsize,"&lt;="&amp;admin1listsize),COUNTIF(admin1listsize,"&lt;="&amp;admin1listsize)+SUM(ISNUMBER(admin1listsize))),0)), ""))</f>
        <v/>
      </c>
      <c r="K1245" s="71"/>
    </row>
    <row r="1246" spans="1:11" s="1" customFormat="1" x14ac:dyDescent="0.25">
      <c r="A1246" s="93" t="str">
        <f>IF($I$1&lt;&gt;"y", "", IF(ISBLANK(DATA!D1247),"",IF(ISBLANK(DATA!K1247),"NO DATA",DATA!K1247)))</f>
        <v/>
      </c>
      <c r="B1246" s="93" t="str">
        <f>IF($I$1&lt;&gt;"y", "",IF(ISBLANK(DATA!D1247),"", IF(ISBLANK(DATA!L1247),"NO DATA",DATA!L1247)))</f>
        <v/>
      </c>
      <c r="C1246" s="93" t="str">
        <f t="shared" si="59"/>
        <v/>
      </c>
      <c r="D1246" s="93" t="str">
        <f>IF($I$1&lt;&gt;"y", "", IF(C1247="", "", IFERROR(LOOKUP(2,1/(COUNTIF($D$2:D1245,mergednames)=0),mergednames), "")))</f>
        <v/>
      </c>
      <c r="E1246" s="93" t="str">
        <f t="shared" si="58"/>
        <v/>
      </c>
      <c r="F1246" s="93" t="str">
        <f>IF($I$1&lt;&gt;"y", "", IF(A1247="", "", IFERROR(LOOKUP(2,1/(COUNTIF($F$2:F1245,get_country)=0),get_country), "")))</f>
        <v/>
      </c>
      <c r="G1246" s="93" t="str">
        <f t="shared" si="57"/>
        <v/>
      </c>
      <c r="H1246" s="67" t="str">
        <f t="array" aca="1" ref="H1246" ca="1">IF($I$1&lt;&gt;"y", "", IFERROR(INDEX(countrylistsize,MATCH(SMALL(NOT(countrylistsize="")*IF(ISNUMBER(countrylistsize),COUNTIF(countrylistsize,"&lt;="&amp;countrylistsize),COUNTIF(countrylistsize,"&lt;="&amp;countrylistsize)+SUM(ISNUMBER(countrylistsize))),ROWS(F$3:F1246)+SUM(ISBLANK(countrylistsize))),NOT(countrylistsize="")*IF(ISNUMBER(countrylistsize),COUNTIF(countrylistsize,"&lt;="&amp;countrylistsize),COUNTIF(countrylistsize,"&lt;="&amp;countrylistsize)+SUM(ISNUMBER(countrylistsize))),0)), ""))</f>
        <v/>
      </c>
      <c r="I1246" s="70"/>
      <c r="J1246" s="67" t="str">
        <f t="array" aca="1" ref="J1246" ca="1">IF($I$1&lt;&gt;"y", "", IFERROR(INDEX(admin1listsize,MATCH(SMALL(NOT(admin1listsize="")*IF(ISNUMBER(admin1listsize),COUNTIF(admin1listsize,"&lt;="&amp;admin1listsize),COUNTIF(admin1listsize,"&lt;="&amp;admin1listsize)+SUM(ISNUMBER(admin1listsize))),ROWS(D$3:D1246)+SUM(ISBLANK(admin1listsize))),NOT(admin1listsize="")*IF(ISNUMBER(admin1listsize),COUNTIF(admin1listsize,"&lt;="&amp;admin1listsize),COUNTIF(admin1listsize,"&lt;="&amp;admin1listsize)+SUM(ISNUMBER(admin1listsize))),0)), ""))</f>
        <v/>
      </c>
      <c r="K1246" s="71"/>
    </row>
    <row r="1247" spans="1:11" s="1" customFormat="1" x14ac:dyDescent="0.25">
      <c r="A1247" s="93" t="str">
        <f>IF($I$1&lt;&gt;"y", "", IF(ISBLANK(DATA!D1248),"",IF(ISBLANK(DATA!K1248),"NO DATA",DATA!K1248)))</f>
        <v/>
      </c>
      <c r="B1247" s="93" t="str">
        <f>IF($I$1&lt;&gt;"y", "",IF(ISBLANK(DATA!D1248),"", IF(ISBLANK(DATA!L1248),"NO DATA",DATA!L1248)))</f>
        <v/>
      </c>
      <c r="C1247" s="93" t="str">
        <f t="shared" si="59"/>
        <v/>
      </c>
      <c r="D1247" s="93" t="str">
        <f>IF($I$1&lt;&gt;"y", "", IF(C1248="", "", IFERROR(LOOKUP(2,1/(COUNTIF($D$2:D1246,mergednames)=0),mergednames), "")))</f>
        <v/>
      </c>
      <c r="E1247" s="93" t="str">
        <f t="shared" si="58"/>
        <v/>
      </c>
      <c r="F1247" s="93" t="str">
        <f>IF($I$1&lt;&gt;"y", "", IF(A1248="", "", IFERROR(LOOKUP(2,1/(COUNTIF($F$2:F1246,get_country)=0),get_country), "")))</f>
        <v/>
      </c>
      <c r="G1247" s="93" t="str">
        <f t="shared" si="57"/>
        <v/>
      </c>
      <c r="H1247" s="67" t="str">
        <f t="array" aca="1" ref="H1247" ca="1">IF($I$1&lt;&gt;"y", "", IFERROR(INDEX(countrylistsize,MATCH(SMALL(NOT(countrylistsize="")*IF(ISNUMBER(countrylistsize),COUNTIF(countrylistsize,"&lt;="&amp;countrylistsize),COUNTIF(countrylistsize,"&lt;="&amp;countrylistsize)+SUM(ISNUMBER(countrylistsize))),ROWS(F$3:F1247)+SUM(ISBLANK(countrylistsize))),NOT(countrylistsize="")*IF(ISNUMBER(countrylistsize),COUNTIF(countrylistsize,"&lt;="&amp;countrylistsize),COUNTIF(countrylistsize,"&lt;="&amp;countrylistsize)+SUM(ISNUMBER(countrylistsize))),0)), ""))</f>
        <v/>
      </c>
      <c r="I1247" s="70"/>
      <c r="J1247" s="67" t="str">
        <f t="array" aca="1" ref="J1247" ca="1">IF($I$1&lt;&gt;"y", "", IFERROR(INDEX(admin1listsize,MATCH(SMALL(NOT(admin1listsize="")*IF(ISNUMBER(admin1listsize),COUNTIF(admin1listsize,"&lt;="&amp;admin1listsize),COUNTIF(admin1listsize,"&lt;="&amp;admin1listsize)+SUM(ISNUMBER(admin1listsize))),ROWS(D$3:D1247)+SUM(ISBLANK(admin1listsize))),NOT(admin1listsize="")*IF(ISNUMBER(admin1listsize),COUNTIF(admin1listsize,"&lt;="&amp;admin1listsize),COUNTIF(admin1listsize,"&lt;="&amp;admin1listsize)+SUM(ISNUMBER(admin1listsize))),0)), ""))</f>
        <v/>
      </c>
      <c r="K1247" s="71"/>
    </row>
    <row r="1248" spans="1:11" s="1" customFormat="1" x14ac:dyDescent="0.25">
      <c r="A1248" s="93" t="str">
        <f>IF($I$1&lt;&gt;"y", "", IF(ISBLANK(DATA!D1249),"",IF(ISBLANK(DATA!K1249),"NO DATA",DATA!K1249)))</f>
        <v/>
      </c>
      <c r="B1248" s="93" t="str">
        <f>IF($I$1&lt;&gt;"y", "",IF(ISBLANK(DATA!D1249),"", IF(ISBLANK(DATA!L1249),"NO DATA",DATA!L1249)))</f>
        <v/>
      </c>
      <c r="C1248" s="93" t="str">
        <f t="shared" si="59"/>
        <v/>
      </c>
      <c r="D1248" s="93" t="str">
        <f>IF($I$1&lt;&gt;"y", "", IF(C1249="", "", IFERROR(LOOKUP(2,1/(COUNTIF($D$2:D1247,mergednames)=0),mergednames), "")))</f>
        <v/>
      </c>
      <c r="E1248" s="93" t="str">
        <f t="shared" si="58"/>
        <v/>
      </c>
      <c r="F1248" s="93" t="str">
        <f>IF($I$1&lt;&gt;"y", "", IF(A1249="", "", IFERROR(LOOKUP(2,1/(COUNTIF($F$2:F1247,get_country)=0),get_country), "")))</f>
        <v/>
      </c>
      <c r="G1248" s="93" t="str">
        <f t="shared" si="57"/>
        <v/>
      </c>
      <c r="H1248" s="67" t="str">
        <f t="array" aca="1" ref="H1248" ca="1">IF($I$1&lt;&gt;"y", "", IFERROR(INDEX(countrylistsize,MATCH(SMALL(NOT(countrylistsize="")*IF(ISNUMBER(countrylistsize),COUNTIF(countrylistsize,"&lt;="&amp;countrylistsize),COUNTIF(countrylistsize,"&lt;="&amp;countrylistsize)+SUM(ISNUMBER(countrylistsize))),ROWS(F$3:F1248)+SUM(ISBLANK(countrylistsize))),NOT(countrylistsize="")*IF(ISNUMBER(countrylistsize),COUNTIF(countrylistsize,"&lt;="&amp;countrylistsize),COUNTIF(countrylistsize,"&lt;="&amp;countrylistsize)+SUM(ISNUMBER(countrylistsize))),0)), ""))</f>
        <v/>
      </c>
      <c r="I1248" s="70"/>
      <c r="J1248" s="67" t="str">
        <f t="array" aca="1" ref="J1248" ca="1">IF($I$1&lt;&gt;"y", "", IFERROR(INDEX(admin1listsize,MATCH(SMALL(NOT(admin1listsize="")*IF(ISNUMBER(admin1listsize),COUNTIF(admin1listsize,"&lt;="&amp;admin1listsize),COUNTIF(admin1listsize,"&lt;="&amp;admin1listsize)+SUM(ISNUMBER(admin1listsize))),ROWS(D$3:D1248)+SUM(ISBLANK(admin1listsize))),NOT(admin1listsize="")*IF(ISNUMBER(admin1listsize),COUNTIF(admin1listsize,"&lt;="&amp;admin1listsize),COUNTIF(admin1listsize,"&lt;="&amp;admin1listsize)+SUM(ISNUMBER(admin1listsize))),0)), ""))</f>
        <v/>
      </c>
      <c r="K1248" s="71"/>
    </row>
    <row r="1249" spans="1:11" s="1" customFormat="1" x14ac:dyDescent="0.25">
      <c r="A1249" s="93" t="str">
        <f>IF($I$1&lt;&gt;"y", "", IF(ISBLANK(DATA!D1250),"",IF(ISBLANK(DATA!K1250),"NO DATA",DATA!K1250)))</f>
        <v/>
      </c>
      <c r="B1249" s="93" t="str">
        <f>IF($I$1&lt;&gt;"y", "",IF(ISBLANK(DATA!D1250),"", IF(ISBLANK(DATA!L1250),"NO DATA",DATA!L1250)))</f>
        <v/>
      </c>
      <c r="C1249" s="93" t="str">
        <f t="shared" si="59"/>
        <v/>
      </c>
      <c r="D1249" s="93" t="str">
        <f>IF($I$1&lt;&gt;"y", "", IF(C1250="", "", IFERROR(LOOKUP(2,1/(COUNTIF($D$2:D1248,mergednames)=0),mergednames), "")))</f>
        <v/>
      </c>
      <c r="E1249" s="93" t="str">
        <f t="shared" si="58"/>
        <v/>
      </c>
      <c r="F1249" s="93" t="str">
        <f>IF($I$1&lt;&gt;"y", "", IF(A1250="", "", IFERROR(LOOKUP(2,1/(COUNTIF($F$2:F1248,get_country)=0),get_country), "")))</f>
        <v/>
      </c>
      <c r="G1249" s="93" t="str">
        <f t="shared" si="57"/>
        <v/>
      </c>
      <c r="H1249" s="67" t="str">
        <f t="array" aca="1" ref="H1249" ca="1">IF($I$1&lt;&gt;"y", "", IFERROR(INDEX(countrylistsize,MATCH(SMALL(NOT(countrylistsize="")*IF(ISNUMBER(countrylistsize),COUNTIF(countrylistsize,"&lt;="&amp;countrylistsize),COUNTIF(countrylistsize,"&lt;="&amp;countrylistsize)+SUM(ISNUMBER(countrylistsize))),ROWS(F$3:F1249)+SUM(ISBLANK(countrylistsize))),NOT(countrylistsize="")*IF(ISNUMBER(countrylistsize),COUNTIF(countrylistsize,"&lt;="&amp;countrylistsize),COUNTIF(countrylistsize,"&lt;="&amp;countrylistsize)+SUM(ISNUMBER(countrylistsize))),0)), ""))</f>
        <v/>
      </c>
      <c r="I1249" s="70"/>
      <c r="J1249" s="67" t="str">
        <f t="array" aca="1" ref="J1249" ca="1">IF($I$1&lt;&gt;"y", "", IFERROR(INDEX(admin1listsize,MATCH(SMALL(NOT(admin1listsize="")*IF(ISNUMBER(admin1listsize),COUNTIF(admin1listsize,"&lt;="&amp;admin1listsize),COUNTIF(admin1listsize,"&lt;="&amp;admin1listsize)+SUM(ISNUMBER(admin1listsize))),ROWS(D$3:D1249)+SUM(ISBLANK(admin1listsize))),NOT(admin1listsize="")*IF(ISNUMBER(admin1listsize),COUNTIF(admin1listsize,"&lt;="&amp;admin1listsize),COUNTIF(admin1listsize,"&lt;="&amp;admin1listsize)+SUM(ISNUMBER(admin1listsize))),0)), ""))</f>
        <v/>
      </c>
      <c r="K1249" s="71"/>
    </row>
    <row r="1250" spans="1:11" s="1" customFormat="1" x14ac:dyDescent="0.25">
      <c r="A1250" s="93" t="str">
        <f>IF($I$1&lt;&gt;"y", "", IF(ISBLANK(DATA!D1251),"",IF(ISBLANK(DATA!K1251),"NO DATA",DATA!K1251)))</f>
        <v/>
      </c>
      <c r="B1250" s="93" t="str">
        <f>IF($I$1&lt;&gt;"y", "",IF(ISBLANK(DATA!D1251),"", IF(ISBLANK(DATA!L1251),"NO DATA",DATA!L1251)))</f>
        <v/>
      </c>
      <c r="C1250" s="93" t="str">
        <f t="shared" si="59"/>
        <v/>
      </c>
      <c r="D1250" s="93" t="str">
        <f>IF($I$1&lt;&gt;"y", "", IF(C1251="", "", IFERROR(LOOKUP(2,1/(COUNTIF($D$2:D1249,mergednames)=0),mergednames), "")))</f>
        <v/>
      </c>
      <c r="E1250" s="93" t="str">
        <f t="shared" si="58"/>
        <v/>
      </c>
      <c r="F1250" s="93" t="str">
        <f>IF($I$1&lt;&gt;"y", "", IF(A1251="", "", IFERROR(LOOKUP(2,1/(COUNTIF($F$2:F1249,get_country)=0),get_country), "")))</f>
        <v/>
      </c>
      <c r="G1250" s="93" t="str">
        <f t="shared" si="57"/>
        <v/>
      </c>
      <c r="H1250" s="67" t="str">
        <f t="array" aca="1" ref="H1250" ca="1">IF($I$1&lt;&gt;"y", "", IFERROR(INDEX(countrylistsize,MATCH(SMALL(NOT(countrylistsize="")*IF(ISNUMBER(countrylistsize),COUNTIF(countrylistsize,"&lt;="&amp;countrylistsize),COUNTIF(countrylistsize,"&lt;="&amp;countrylistsize)+SUM(ISNUMBER(countrylistsize))),ROWS(F$3:F1250)+SUM(ISBLANK(countrylistsize))),NOT(countrylistsize="")*IF(ISNUMBER(countrylistsize),COUNTIF(countrylistsize,"&lt;="&amp;countrylistsize),COUNTIF(countrylistsize,"&lt;="&amp;countrylistsize)+SUM(ISNUMBER(countrylistsize))),0)), ""))</f>
        <v/>
      </c>
      <c r="I1250" s="70"/>
      <c r="J1250" s="67" t="str">
        <f t="array" aca="1" ref="J1250" ca="1">IF($I$1&lt;&gt;"y", "", IFERROR(INDEX(admin1listsize,MATCH(SMALL(NOT(admin1listsize="")*IF(ISNUMBER(admin1listsize),COUNTIF(admin1listsize,"&lt;="&amp;admin1listsize),COUNTIF(admin1listsize,"&lt;="&amp;admin1listsize)+SUM(ISNUMBER(admin1listsize))),ROWS(D$3:D1250)+SUM(ISBLANK(admin1listsize))),NOT(admin1listsize="")*IF(ISNUMBER(admin1listsize),COUNTIF(admin1listsize,"&lt;="&amp;admin1listsize),COUNTIF(admin1listsize,"&lt;="&amp;admin1listsize)+SUM(ISNUMBER(admin1listsize))),0)), ""))</f>
        <v/>
      </c>
      <c r="K1250" s="71"/>
    </row>
    <row r="1251" spans="1:11" s="1" customFormat="1" x14ac:dyDescent="0.25">
      <c r="A1251" s="93" t="str">
        <f>IF($I$1&lt;&gt;"y", "", IF(ISBLANK(DATA!D1252),"",IF(ISBLANK(DATA!K1252),"NO DATA",DATA!K1252)))</f>
        <v/>
      </c>
      <c r="B1251" s="93" t="str">
        <f>IF($I$1&lt;&gt;"y", "",IF(ISBLANK(DATA!D1252),"", IF(ISBLANK(DATA!L1252),"NO DATA",DATA!L1252)))</f>
        <v/>
      </c>
      <c r="C1251" s="93" t="str">
        <f t="shared" si="59"/>
        <v/>
      </c>
      <c r="D1251" s="93" t="str">
        <f>IF($I$1&lt;&gt;"y", "", IF(C1252="", "", IFERROR(LOOKUP(2,1/(COUNTIF($D$2:D1250,mergednames)=0),mergednames), "")))</f>
        <v/>
      </c>
      <c r="E1251" s="93" t="str">
        <f t="shared" si="58"/>
        <v/>
      </c>
      <c r="F1251" s="93" t="str">
        <f>IF($I$1&lt;&gt;"y", "", IF(A1252="", "", IFERROR(LOOKUP(2,1/(COUNTIF($F$2:F1250,get_country)=0),get_country), "")))</f>
        <v/>
      </c>
      <c r="G1251" s="93" t="str">
        <f t="shared" si="57"/>
        <v/>
      </c>
      <c r="H1251" s="67" t="str">
        <f t="array" aca="1" ref="H1251" ca="1">IF($I$1&lt;&gt;"y", "", IFERROR(INDEX(countrylistsize,MATCH(SMALL(NOT(countrylistsize="")*IF(ISNUMBER(countrylistsize),COUNTIF(countrylistsize,"&lt;="&amp;countrylistsize),COUNTIF(countrylistsize,"&lt;="&amp;countrylistsize)+SUM(ISNUMBER(countrylistsize))),ROWS(F$3:F1251)+SUM(ISBLANK(countrylistsize))),NOT(countrylistsize="")*IF(ISNUMBER(countrylistsize),COUNTIF(countrylistsize,"&lt;="&amp;countrylistsize),COUNTIF(countrylistsize,"&lt;="&amp;countrylistsize)+SUM(ISNUMBER(countrylistsize))),0)), ""))</f>
        <v/>
      </c>
      <c r="I1251" s="70"/>
      <c r="J1251" s="67" t="str">
        <f t="array" aca="1" ref="J1251" ca="1">IF($I$1&lt;&gt;"y", "", IFERROR(INDEX(admin1listsize,MATCH(SMALL(NOT(admin1listsize="")*IF(ISNUMBER(admin1listsize),COUNTIF(admin1listsize,"&lt;="&amp;admin1listsize),COUNTIF(admin1listsize,"&lt;="&amp;admin1listsize)+SUM(ISNUMBER(admin1listsize))),ROWS(D$3:D1251)+SUM(ISBLANK(admin1listsize))),NOT(admin1listsize="")*IF(ISNUMBER(admin1listsize),COUNTIF(admin1listsize,"&lt;="&amp;admin1listsize),COUNTIF(admin1listsize,"&lt;="&amp;admin1listsize)+SUM(ISNUMBER(admin1listsize))),0)), ""))</f>
        <v/>
      </c>
      <c r="K1251" s="71"/>
    </row>
    <row r="1252" spans="1:11" s="1" customFormat="1" x14ac:dyDescent="0.25">
      <c r="A1252" s="93" t="str">
        <f>IF($I$1&lt;&gt;"y", "", IF(ISBLANK(DATA!D1253),"",IF(ISBLANK(DATA!K1253),"NO DATA",DATA!K1253)))</f>
        <v/>
      </c>
      <c r="B1252" s="93" t="str">
        <f>IF($I$1&lt;&gt;"y", "",IF(ISBLANK(DATA!D1253),"", IF(ISBLANK(DATA!L1253),"NO DATA",DATA!L1253)))</f>
        <v/>
      </c>
      <c r="C1252" s="93" t="str">
        <f t="shared" si="59"/>
        <v/>
      </c>
      <c r="D1252" s="93" t="str">
        <f>IF($I$1&lt;&gt;"y", "", IF(C1253="", "", IFERROR(LOOKUP(2,1/(COUNTIF($D$2:D1251,mergednames)=0),mergednames), "")))</f>
        <v/>
      </c>
      <c r="E1252" s="93" t="str">
        <f t="shared" si="58"/>
        <v/>
      </c>
      <c r="F1252" s="93" t="str">
        <f>IF($I$1&lt;&gt;"y", "", IF(A1253="", "", IFERROR(LOOKUP(2,1/(COUNTIF($F$2:F1251,get_country)=0),get_country), "")))</f>
        <v/>
      </c>
      <c r="G1252" s="93" t="str">
        <f t="shared" si="57"/>
        <v/>
      </c>
      <c r="H1252" s="67" t="str">
        <f t="array" aca="1" ref="H1252" ca="1">IF($I$1&lt;&gt;"y", "", IFERROR(INDEX(countrylistsize,MATCH(SMALL(NOT(countrylistsize="")*IF(ISNUMBER(countrylistsize),COUNTIF(countrylistsize,"&lt;="&amp;countrylistsize),COUNTIF(countrylistsize,"&lt;="&amp;countrylistsize)+SUM(ISNUMBER(countrylistsize))),ROWS(F$3:F1252)+SUM(ISBLANK(countrylistsize))),NOT(countrylistsize="")*IF(ISNUMBER(countrylistsize),COUNTIF(countrylistsize,"&lt;="&amp;countrylistsize),COUNTIF(countrylistsize,"&lt;="&amp;countrylistsize)+SUM(ISNUMBER(countrylistsize))),0)), ""))</f>
        <v/>
      </c>
      <c r="I1252" s="70"/>
      <c r="J1252" s="67" t="str">
        <f t="array" aca="1" ref="J1252" ca="1">IF($I$1&lt;&gt;"y", "", IFERROR(INDEX(admin1listsize,MATCH(SMALL(NOT(admin1listsize="")*IF(ISNUMBER(admin1listsize),COUNTIF(admin1listsize,"&lt;="&amp;admin1listsize),COUNTIF(admin1listsize,"&lt;="&amp;admin1listsize)+SUM(ISNUMBER(admin1listsize))),ROWS(D$3:D1252)+SUM(ISBLANK(admin1listsize))),NOT(admin1listsize="")*IF(ISNUMBER(admin1listsize),COUNTIF(admin1listsize,"&lt;="&amp;admin1listsize),COUNTIF(admin1listsize,"&lt;="&amp;admin1listsize)+SUM(ISNUMBER(admin1listsize))),0)), ""))</f>
        <v/>
      </c>
      <c r="K1252" s="71"/>
    </row>
    <row r="1253" spans="1:11" s="1" customFormat="1" x14ac:dyDescent="0.25">
      <c r="A1253" s="93" t="str">
        <f>IF($I$1&lt;&gt;"y", "", IF(ISBLANK(DATA!D1254),"",IF(ISBLANK(DATA!K1254),"NO DATA",DATA!K1254)))</f>
        <v/>
      </c>
      <c r="B1253" s="93" t="str">
        <f>IF($I$1&lt;&gt;"y", "",IF(ISBLANK(DATA!D1254),"", IF(ISBLANK(DATA!L1254),"NO DATA",DATA!L1254)))</f>
        <v/>
      </c>
      <c r="C1253" s="93" t="str">
        <f t="shared" si="59"/>
        <v/>
      </c>
      <c r="D1253" s="93" t="str">
        <f>IF($I$1&lt;&gt;"y", "", IF(C1254="", "", IFERROR(LOOKUP(2,1/(COUNTIF($D$2:D1252,mergednames)=0),mergednames), "")))</f>
        <v/>
      </c>
      <c r="E1253" s="93" t="str">
        <f t="shared" si="58"/>
        <v/>
      </c>
      <c r="F1253" s="93" t="str">
        <f>IF($I$1&lt;&gt;"y", "", IF(A1254="", "", IFERROR(LOOKUP(2,1/(COUNTIF($F$2:F1252,get_country)=0),get_country), "")))</f>
        <v/>
      </c>
      <c r="G1253" s="93" t="str">
        <f t="shared" si="57"/>
        <v/>
      </c>
      <c r="H1253" s="67" t="str">
        <f t="array" aca="1" ref="H1253" ca="1">IF($I$1&lt;&gt;"y", "", IFERROR(INDEX(countrylistsize,MATCH(SMALL(NOT(countrylistsize="")*IF(ISNUMBER(countrylistsize),COUNTIF(countrylistsize,"&lt;="&amp;countrylistsize),COUNTIF(countrylistsize,"&lt;="&amp;countrylistsize)+SUM(ISNUMBER(countrylistsize))),ROWS(F$3:F1253)+SUM(ISBLANK(countrylistsize))),NOT(countrylistsize="")*IF(ISNUMBER(countrylistsize),COUNTIF(countrylistsize,"&lt;="&amp;countrylistsize),COUNTIF(countrylistsize,"&lt;="&amp;countrylistsize)+SUM(ISNUMBER(countrylistsize))),0)), ""))</f>
        <v/>
      </c>
      <c r="I1253" s="70"/>
      <c r="J1253" s="67" t="str">
        <f t="array" aca="1" ref="J1253" ca="1">IF($I$1&lt;&gt;"y", "", IFERROR(INDEX(admin1listsize,MATCH(SMALL(NOT(admin1listsize="")*IF(ISNUMBER(admin1listsize),COUNTIF(admin1listsize,"&lt;="&amp;admin1listsize),COUNTIF(admin1listsize,"&lt;="&amp;admin1listsize)+SUM(ISNUMBER(admin1listsize))),ROWS(D$3:D1253)+SUM(ISBLANK(admin1listsize))),NOT(admin1listsize="")*IF(ISNUMBER(admin1listsize),COUNTIF(admin1listsize,"&lt;="&amp;admin1listsize),COUNTIF(admin1listsize,"&lt;="&amp;admin1listsize)+SUM(ISNUMBER(admin1listsize))),0)), ""))</f>
        <v/>
      </c>
      <c r="K1253" s="71"/>
    </row>
    <row r="1254" spans="1:11" s="1" customFormat="1" x14ac:dyDescent="0.25">
      <c r="A1254" s="93" t="str">
        <f>IF($I$1&lt;&gt;"y", "", IF(ISBLANK(DATA!D1255),"",IF(ISBLANK(DATA!K1255),"NO DATA",DATA!K1255)))</f>
        <v/>
      </c>
      <c r="B1254" s="93" t="str">
        <f>IF($I$1&lt;&gt;"y", "",IF(ISBLANK(DATA!D1255),"", IF(ISBLANK(DATA!L1255),"NO DATA",DATA!L1255)))</f>
        <v/>
      </c>
      <c r="C1254" s="93" t="str">
        <f t="shared" si="59"/>
        <v/>
      </c>
      <c r="D1254" s="93" t="str">
        <f>IF($I$1&lt;&gt;"y", "", IF(C1255="", "", IFERROR(LOOKUP(2,1/(COUNTIF($D$2:D1253,mergednames)=0),mergednames), "")))</f>
        <v/>
      </c>
      <c r="E1254" s="93" t="str">
        <f t="shared" si="58"/>
        <v/>
      </c>
      <c r="F1254" s="93" t="str">
        <f>IF($I$1&lt;&gt;"y", "", IF(A1255="", "", IFERROR(LOOKUP(2,1/(COUNTIF($F$2:F1253,get_country)=0),get_country), "")))</f>
        <v/>
      </c>
      <c r="G1254" s="93" t="str">
        <f t="shared" si="57"/>
        <v/>
      </c>
      <c r="H1254" s="67" t="str">
        <f t="array" aca="1" ref="H1254" ca="1">IF($I$1&lt;&gt;"y", "", IFERROR(INDEX(countrylistsize,MATCH(SMALL(NOT(countrylistsize="")*IF(ISNUMBER(countrylistsize),COUNTIF(countrylistsize,"&lt;="&amp;countrylistsize),COUNTIF(countrylistsize,"&lt;="&amp;countrylistsize)+SUM(ISNUMBER(countrylistsize))),ROWS(F$3:F1254)+SUM(ISBLANK(countrylistsize))),NOT(countrylistsize="")*IF(ISNUMBER(countrylistsize),COUNTIF(countrylistsize,"&lt;="&amp;countrylistsize),COUNTIF(countrylistsize,"&lt;="&amp;countrylistsize)+SUM(ISNUMBER(countrylistsize))),0)), ""))</f>
        <v/>
      </c>
      <c r="I1254" s="70"/>
      <c r="J1254" s="67" t="str">
        <f t="array" aca="1" ref="J1254" ca="1">IF($I$1&lt;&gt;"y", "", IFERROR(INDEX(admin1listsize,MATCH(SMALL(NOT(admin1listsize="")*IF(ISNUMBER(admin1listsize),COUNTIF(admin1listsize,"&lt;="&amp;admin1listsize),COUNTIF(admin1listsize,"&lt;="&amp;admin1listsize)+SUM(ISNUMBER(admin1listsize))),ROWS(D$3:D1254)+SUM(ISBLANK(admin1listsize))),NOT(admin1listsize="")*IF(ISNUMBER(admin1listsize),COUNTIF(admin1listsize,"&lt;="&amp;admin1listsize),COUNTIF(admin1listsize,"&lt;="&amp;admin1listsize)+SUM(ISNUMBER(admin1listsize))),0)), ""))</f>
        <v/>
      </c>
      <c r="K1254" s="71"/>
    </row>
    <row r="1255" spans="1:11" s="1" customFormat="1" x14ac:dyDescent="0.25">
      <c r="A1255" s="93" t="str">
        <f>IF($I$1&lt;&gt;"y", "", IF(ISBLANK(DATA!D1256),"",IF(ISBLANK(DATA!K1256),"NO DATA",DATA!K1256)))</f>
        <v/>
      </c>
      <c r="B1255" s="93" t="str">
        <f>IF($I$1&lt;&gt;"y", "",IF(ISBLANK(DATA!D1256),"", IF(ISBLANK(DATA!L1256),"NO DATA",DATA!L1256)))</f>
        <v/>
      </c>
      <c r="C1255" s="93" t="str">
        <f t="shared" si="59"/>
        <v/>
      </c>
      <c r="D1255" s="93" t="str">
        <f>IF($I$1&lt;&gt;"y", "", IF(C1256="", "", IFERROR(LOOKUP(2,1/(COUNTIF($D$2:D1254,mergednames)=0),mergednames), "")))</f>
        <v/>
      </c>
      <c r="E1255" s="93" t="str">
        <f t="shared" si="58"/>
        <v/>
      </c>
      <c r="F1255" s="93" t="str">
        <f>IF($I$1&lt;&gt;"y", "", IF(A1256="", "", IFERROR(LOOKUP(2,1/(COUNTIF($F$2:F1254,get_country)=0),get_country), "")))</f>
        <v/>
      </c>
      <c r="G1255" s="93" t="str">
        <f t="shared" si="57"/>
        <v/>
      </c>
      <c r="H1255" s="67" t="str">
        <f t="array" aca="1" ref="H1255" ca="1">IF($I$1&lt;&gt;"y", "", IFERROR(INDEX(countrylistsize,MATCH(SMALL(NOT(countrylistsize="")*IF(ISNUMBER(countrylistsize),COUNTIF(countrylistsize,"&lt;="&amp;countrylistsize),COUNTIF(countrylistsize,"&lt;="&amp;countrylistsize)+SUM(ISNUMBER(countrylistsize))),ROWS(F$3:F1255)+SUM(ISBLANK(countrylistsize))),NOT(countrylistsize="")*IF(ISNUMBER(countrylistsize),COUNTIF(countrylistsize,"&lt;="&amp;countrylistsize),COUNTIF(countrylistsize,"&lt;="&amp;countrylistsize)+SUM(ISNUMBER(countrylistsize))),0)), ""))</f>
        <v/>
      </c>
      <c r="I1255" s="70"/>
      <c r="J1255" s="67" t="str">
        <f t="array" aca="1" ref="J1255" ca="1">IF($I$1&lt;&gt;"y", "", IFERROR(INDEX(admin1listsize,MATCH(SMALL(NOT(admin1listsize="")*IF(ISNUMBER(admin1listsize),COUNTIF(admin1listsize,"&lt;="&amp;admin1listsize),COUNTIF(admin1listsize,"&lt;="&amp;admin1listsize)+SUM(ISNUMBER(admin1listsize))),ROWS(D$3:D1255)+SUM(ISBLANK(admin1listsize))),NOT(admin1listsize="")*IF(ISNUMBER(admin1listsize),COUNTIF(admin1listsize,"&lt;="&amp;admin1listsize),COUNTIF(admin1listsize,"&lt;="&amp;admin1listsize)+SUM(ISNUMBER(admin1listsize))),0)), ""))</f>
        <v/>
      </c>
      <c r="K1255" s="71"/>
    </row>
    <row r="1256" spans="1:11" s="1" customFormat="1" x14ac:dyDescent="0.25">
      <c r="A1256" s="93" t="str">
        <f>IF($I$1&lt;&gt;"y", "", IF(ISBLANK(DATA!D1257),"",IF(ISBLANK(DATA!K1257),"NO DATA",DATA!K1257)))</f>
        <v/>
      </c>
      <c r="B1256" s="93" t="str">
        <f>IF($I$1&lt;&gt;"y", "",IF(ISBLANK(DATA!D1257),"", IF(ISBLANK(DATA!L1257),"NO DATA",DATA!L1257)))</f>
        <v/>
      </c>
      <c r="C1256" s="93" t="str">
        <f t="shared" si="59"/>
        <v/>
      </c>
      <c r="D1256" s="93" t="str">
        <f>IF($I$1&lt;&gt;"y", "", IF(C1257="", "", IFERROR(LOOKUP(2,1/(COUNTIF($D$2:D1255,mergednames)=0),mergednames), "")))</f>
        <v/>
      </c>
      <c r="E1256" s="93" t="str">
        <f t="shared" si="58"/>
        <v/>
      </c>
      <c r="F1256" s="93" t="str">
        <f>IF($I$1&lt;&gt;"y", "", IF(A1257="", "", IFERROR(LOOKUP(2,1/(COUNTIF($F$2:F1255,get_country)=0),get_country), "")))</f>
        <v/>
      </c>
      <c r="G1256" s="93" t="str">
        <f t="shared" si="57"/>
        <v/>
      </c>
      <c r="H1256" s="67" t="str">
        <f t="array" aca="1" ref="H1256" ca="1">IF($I$1&lt;&gt;"y", "", IFERROR(INDEX(countrylistsize,MATCH(SMALL(NOT(countrylistsize="")*IF(ISNUMBER(countrylistsize),COUNTIF(countrylistsize,"&lt;="&amp;countrylistsize),COUNTIF(countrylistsize,"&lt;="&amp;countrylistsize)+SUM(ISNUMBER(countrylistsize))),ROWS(F$3:F1256)+SUM(ISBLANK(countrylistsize))),NOT(countrylistsize="")*IF(ISNUMBER(countrylistsize),COUNTIF(countrylistsize,"&lt;="&amp;countrylistsize),COUNTIF(countrylistsize,"&lt;="&amp;countrylistsize)+SUM(ISNUMBER(countrylistsize))),0)), ""))</f>
        <v/>
      </c>
      <c r="I1256" s="70"/>
      <c r="J1256" s="67" t="str">
        <f t="array" aca="1" ref="J1256" ca="1">IF($I$1&lt;&gt;"y", "", IFERROR(INDEX(admin1listsize,MATCH(SMALL(NOT(admin1listsize="")*IF(ISNUMBER(admin1listsize),COUNTIF(admin1listsize,"&lt;="&amp;admin1listsize),COUNTIF(admin1listsize,"&lt;="&amp;admin1listsize)+SUM(ISNUMBER(admin1listsize))),ROWS(D$3:D1256)+SUM(ISBLANK(admin1listsize))),NOT(admin1listsize="")*IF(ISNUMBER(admin1listsize),COUNTIF(admin1listsize,"&lt;="&amp;admin1listsize),COUNTIF(admin1listsize,"&lt;="&amp;admin1listsize)+SUM(ISNUMBER(admin1listsize))),0)), ""))</f>
        <v/>
      </c>
      <c r="K1256" s="71"/>
    </row>
    <row r="1257" spans="1:11" s="1" customFormat="1" x14ac:dyDescent="0.25">
      <c r="A1257" s="93" t="str">
        <f>IF($I$1&lt;&gt;"y", "", IF(ISBLANK(DATA!D1258),"",IF(ISBLANK(DATA!K1258),"NO DATA",DATA!K1258)))</f>
        <v/>
      </c>
      <c r="B1257" s="93" t="str">
        <f>IF($I$1&lt;&gt;"y", "",IF(ISBLANK(DATA!D1258),"", IF(ISBLANK(DATA!L1258),"NO DATA",DATA!L1258)))</f>
        <v/>
      </c>
      <c r="C1257" s="93" t="str">
        <f t="shared" si="59"/>
        <v/>
      </c>
      <c r="D1257" s="93" t="str">
        <f>IF($I$1&lt;&gt;"y", "", IF(C1258="", "", IFERROR(LOOKUP(2,1/(COUNTIF($D$2:D1256,mergednames)=0),mergednames), "")))</f>
        <v/>
      </c>
      <c r="E1257" s="93" t="str">
        <f t="shared" si="58"/>
        <v/>
      </c>
      <c r="F1257" s="93" t="str">
        <f>IF($I$1&lt;&gt;"y", "", IF(A1258="", "", IFERROR(LOOKUP(2,1/(COUNTIF($F$2:F1256,get_country)=0),get_country), "")))</f>
        <v/>
      </c>
      <c r="G1257" s="93" t="str">
        <f t="shared" si="57"/>
        <v/>
      </c>
      <c r="H1257" s="67" t="str">
        <f t="array" aca="1" ref="H1257" ca="1">IF($I$1&lt;&gt;"y", "", IFERROR(INDEX(countrylistsize,MATCH(SMALL(NOT(countrylistsize="")*IF(ISNUMBER(countrylistsize),COUNTIF(countrylistsize,"&lt;="&amp;countrylistsize),COUNTIF(countrylistsize,"&lt;="&amp;countrylistsize)+SUM(ISNUMBER(countrylistsize))),ROWS(F$3:F1257)+SUM(ISBLANK(countrylistsize))),NOT(countrylistsize="")*IF(ISNUMBER(countrylistsize),COUNTIF(countrylistsize,"&lt;="&amp;countrylistsize),COUNTIF(countrylistsize,"&lt;="&amp;countrylistsize)+SUM(ISNUMBER(countrylistsize))),0)), ""))</f>
        <v/>
      </c>
      <c r="I1257" s="70"/>
      <c r="J1257" s="67" t="str">
        <f t="array" aca="1" ref="J1257" ca="1">IF($I$1&lt;&gt;"y", "", IFERROR(INDEX(admin1listsize,MATCH(SMALL(NOT(admin1listsize="")*IF(ISNUMBER(admin1listsize),COUNTIF(admin1listsize,"&lt;="&amp;admin1listsize),COUNTIF(admin1listsize,"&lt;="&amp;admin1listsize)+SUM(ISNUMBER(admin1listsize))),ROWS(D$3:D1257)+SUM(ISBLANK(admin1listsize))),NOT(admin1listsize="")*IF(ISNUMBER(admin1listsize),COUNTIF(admin1listsize,"&lt;="&amp;admin1listsize),COUNTIF(admin1listsize,"&lt;="&amp;admin1listsize)+SUM(ISNUMBER(admin1listsize))),0)), ""))</f>
        <v/>
      </c>
      <c r="K1257" s="71"/>
    </row>
    <row r="1258" spans="1:11" s="1" customFormat="1" x14ac:dyDescent="0.25">
      <c r="A1258" s="93" t="str">
        <f>IF($I$1&lt;&gt;"y", "", IF(ISBLANK(DATA!D1259),"",IF(ISBLANK(DATA!K1259),"NO DATA",DATA!K1259)))</f>
        <v/>
      </c>
      <c r="B1258" s="93" t="str">
        <f>IF($I$1&lt;&gt;"y", "",IF(ISBLANK(DATA!D1259),"", IF(ISBLANK(DATA!L1259),"NO DATA",DATA!L1259)))</f>
        <v/>
      </c>
      <c r="C1258" s="93" t="str">
        <f t="shared" si="59"/>
        <v/>
      </c>
      <c r="D1258" s="93" t="str">
        <f>IF($I$1&lt;&gt;"y", "", IF(C1259="", "", IFERROR(LOOKUP(2,1/(COUNTIF($D$2:D1257,mergednames)=0),mergednames), "")))</f>
        <v/>
      </c>
      <c r="E1258" s="93" t="str">
        <f t="shared" si="58"/>
        <v/>
      </c>
      <c r="F1258" s="93" t="str">
        <f>IF($I$1&lt;&gt;"y", "", IF(A1259="", "", IFERROR(LOOKUP(2,1/(COUNTIF($F$2:F1257,get_country)=0),get_country), "")))</f>
        <v/>
      </c>
      <c r="G1258" s="93" t="str">
        <f t="shared" si="57"/>
        <v/>
      </c>
      <c r="H1258" s="67" t="str">
        <f t="array" aca="1" ref="H1258" ca="1">IF($I$1&lt;&gt;"y", "", IFERROR(INDEX(countrylistsize,MATCH(SMALL(NOT(countrylistsize="")*IF(ISNUMBER(countrylistsize),COUNTIF(countrylistsize,"&lt;="&amp;countrylistsize),COUNTIF(countrylistsize,"&lt;="&amp;countrylistsize)+SUM(ISNUMBER(countrylistsize))),ROWS(F$3:F1258)+SUM(ISBLANK(countrylistsize))),NOT(countrylistsize="")*IF(ISNUMBER(countrylistsize),COUNTIF(countrylistsize,"&lt;="&amp;countrylistsize),COUNTIF(countrylistsize,"&lt;="&amp;countrylistsize)+SUM(ISNUMBER(countrylistsize))),0)), ""))</f>
        <v/>
      </c>
      <c r="I1258" s="70"/>
      <c r="J1258" s="67" t="str">
        <f t="array" aca="1" ref="J1258" ca="1">IF($I$1&lt;&gt;"y", "", IFERROR(INDEX(admin1listsize,MATCH(SMALL(NOT(admin1listsize="")*IF(ISNUMBER(admin1listsize),COUNTIF(admin1listsize,"&lt;="&amp;admin1listsize),COUNTIF(admin1listsize,"&lt;="&amp;admin1listsize)+SUM(ISNUMBER(admin1listsize))),ROWS(D$3:D1258)+SUM(ISBLANK(admin1listsize))),NOT(admin1listsize="")*IF(ISNUMBER(admin1listsize),COUNTIF(admin1listsize,"&lt;="&amp;admin1listsize),COUNTIF(admin1listsize,"&lt;="&amp;admin1listsize)+SUM(ISNUMBER(admin1listsize))),0)), ""))</f>
        <v/>
      </c>
      <c r="K1258" s="71"/>
    </row>
    <row r="1259" spans="1:11" s="1" customFormat="1" x14ac:dyDescent="0.25">
      <c r="A1259" s="93" t="str">
        <f>IF($I$1&lt;&gt;"y", "", IF(ISBLANK(DATA!D1260),"",IF(ISBLANK(DATA!K1260),"NO DATA",DATA!K1260)))</f>
        <v/>
      </c>
      <c r="B1259" s="93" t="str">
        <f>IF($I$1&lt;&gt;"y", "",IF(ISBLANK(DATA!D1260),"", IF(ISBLANK(DATA!L1260),"NO DATA",DATA!L1260)))</f>
        <v/>
      </c>
      <c r="C1259" s="93" t="str">
        <f t="shared" si="59"/>
        <v/>
      </c>
      <c r="D1259" s="93" t="str">
        <f>IF($I$1&lt;&gt;"y", "", IF(C1260="", "", IFERROR(LOOKUP(2,1/(COUNTIF($D$2:D1258,mergednames)=0),mergednames), "")))</f>
        <v/>
      </c>
      <c r="E1259" s="93" t="str">
        <f t="shared" si="58"/>
        <v/>
      </c>
      <c r="F1259" s="93" t="str">
        <f>IF($I$1&lt;&gt;"y", "", IF(A1260="", "", IFERROR(LOOKUP(2,1/(COUNTIF($F$2:F1258,get_country)=0),get_country), "")))</f>
        <v/>
      </c>
      <c r="G1259" s="93" t="str">
        <f t="shared" si="57"/>
        <v/>
      </c>
      <c r="H1259" s="67" t="str">
        <f t="array" aca="1" ref="H1259" ca="1">IF($I$1&lt;&gt;"y", "", IFERROR(INDEX(countrylistsize,MATCH(SMALL(NOT(countrylistsize="")*IF(ISNUMBER(countrylistsize),COUNTIF(countrylistsize,"&lt;="&amp;countrylistsize),COUNTIF(countrylistsize,"&lt;="&amp;countrylistsize)+SUM(ISNUMBER(countrylistsize))),ROWS(F$3:F1259)+SUM(ISBLANK(countrylistsize))),NOT(countrylistsize="")*IF(ISNUMBER(countrylistsize),COUNTIF(countrylistsize,"&lt;="&amp;countrylistsize),COUNTIF(countrylistsize,"&lt;="&amp;countrylistsize)+SUM(ISNUMBER(countrylistsize))),0)), ""))</f>
        <v/>
      </c>
      <c r="I1259" s="70"/>
      <c r="J1259" s="67" t="str">
        <f t="array" aca="1" ref="J1259" ca="1">IF($I$1&lt;&gt;"y", "", IFERROR(INDEX(admin1listsize,MATCH(SMALL(NOT(admin1listsize="")*IF(ISNUMBER(admin1listsize),COUNTIF(admin1listsize,"&lt;="&amp;admin1listsize),COUNTIF(admin1listsize,"&lt;="&amp;admin1listsize)+SUM(ISNUMBER(admin1listsize))),ROWS(D$3:D1259)+SUM(ISBLANK(admin1listsize))),NOT(admin1listsize="")*IF(ISNUMBER(admin1listsize),COUNTIF(admin1listsize,"&lt;="&amp;admin1listsize),COUNTIF(admin1listsize,"&lt;="&amp;admin1listsize)+SUM(ISNUMBER(admin1listsize))),0)), ""))</f>
        <v/>
      </c>
      <c r="K1259" s="71"/>
    </row>
    <row r="1260" spans="1:11" s="1" customFormat="1" x14ac:dyDescent="0.25">
      <c r="A1260" s="93" t="str">
        <f>IF($I$1&lt;&gt;"y", "", IF(ISBLANK(DATA!D1261),"",IF(ISBLANK(DATA!K1261),"NO DATA",DATA!K1261)))</f>
        <v/>
      </c>
      <c r="B1260" s="93" t="str">
        <f>IF($I$1&lt;&gt;"y", "",IF(ISBLANK(DATA!D1261),"", IF(ISBLANK(DATA!L1261),"NO DATA",DATA!L1261)))</f>
        <v/>
      </c>
      <c r="C1260" s="93" t="str">
        <f t="shared" si="59"/>
        <v/>
      </c>
      <c r="D1260" s="93" t="str">
        <f>IF($I$1&lt;&gt;"y", "", IF(C1261="", "", IFERROR(LOOKUP(2,1/(COUNTIF($D$2:D1259,mergednames)=0),mergednames), "")))</f>
        <v/>
      </c>
      <c r="E1260" s="93" t="str">
        <f t="shared" si="58"/>
        <v/>
      </c>
      <c r="F1260" s="93" t="str">
        <f>IF($I$1&lt;&gt;"y", "", IF(A1261="", "", IFERROR(LOOKUP(2,1/(COUNTIF($F$2:F1259,get_country)=0),get_country), "")))</f>
        <v/>
      </c>
      <c r="G1260" s="93" t="str">
        <f t="shared" si="57"/>
        <v/>
      </c>
      <c r="H1260" s="67" t="str">
        <f t="array" aca="1" ref="H1260" ca="1">IF($I$1&lt;&gt;"y", "", IFERROR(INDEX(countrylistsize,MATCH(SMALL(NOT(countrylistsize="")*IF(ISNUMBER(countrylistsize),COUNTIF(countrylistsize,"&lt;="&amp;countrylistsize),COUNTIF(countrylistsize,"&lt;="&amp;countrylistsize)+SUM(ISNUMBER(countrylistsize))),ROWS(F$3:F1260)+SUM(ISBLANK(countrylistsize))),NOT(countrylistsize="")*IF(ISNUMBER(countrylistsize),COUNTIF(countrylistsize,"&lt;="&amp;countrylistsize),COUNTIF(countrylistsize,"&lt;="&amp;countrylistsize)+SUM(ISNUMBER(countrylistsize))),0)), ""))</f>
        <v/>
      </c>
      <c r="I1260" s="70"/>
      <c r="J1260" s="67" t="str">
        <f t="array" aca="1" ref="J1260" ca="1">IF($I$1&lt;&gt;"y", "", IFERROR(INDEX(admin1listsize,MATCH(SMALL(NOT(admin1listsize="")*IF(ISNUMBER(admin1listsize),COUNTIF(admin1listsize,"&lt;="&amp;admin1listsize),COUNTIF(admin1listsize,"&lt;="&amp;admin1listsize)+SUM(ISNUMBER(admin1listsize))),ROWS(D$3:D1260)+SUM(ISBLANK(admin1listsize))),NOT(admin1listsize="")*IF(ISNUMBER(admin1listsize),COUNTIF(admin1listsize,"&lt;="&amp;admin1listsize),COUNTIF(admin1listsize,"&lt;="&amp;admin1listsize)+SUM(ISNUMBER(admin1listsize))),0)), ""))</f>
        <v/>
      </c>
      <c r="K1260" s="71"/>
    </row>
    <row r="1261" spans="1:11" s="1" customFormat="1" x14ac:dyDescent="0.25">
      <c r="A1261" s="93" t="str">
        <f>IF($I$1&lt;&gt;"y", "", IF(ISBLANK(DATA!D1262),"",IF(ISBLANK(DATA!K1262),"NO DATA",DATA!K1262)))</f>
        <v/>
      </c>
      <c r="B1261" s="93" t="str">
        <f>IF($I$1&lt;&gt;"y", "",IF(ISBLANK(DATA!D1262),"", IF(ISBLANK(DATA!L1262),"NO DATA",DATA!L1262)))</f>
        <v/>
      </c>
      <c r="C1261" s="93" t="str">
        <f t="shared" si="59"/>
        <v/>
      </c>
      <c r="D1261" s="93" t="str">
        <f>IF($I$1&lt;&gt;"y", "", IF(C1262="", "", IFERROR(LOOKUP(2,1/(COUNTIF($D$2:D1260,mergednames)=0),mergednames), "")))</f>
        <v/>
      </c>
      <c r="E1261" s="93" t="str">
        <f t="shared" si="58"/>
        <v/>
      </c>
      <c r="F1261" s="93" t="str">
        <f>IF($I$1&lt;&gt;"y", "", IF(A1262="", "", IFERROR(LOOKUP(2,1/(COUNTIF($F$2:F1260,get_country)=0),get_country), "")))</f>
        <v/>
      </c>
      <c r="G1261" s="93" t="str">
        <f t="shared" si="57"/>
        <v/>
      </c>
      <c r="H1261" s="67" t="str">
        <f t="array" aca="1" ref="H1261" ca="1">IF($I$1&lt;&gt;"y", "", IFERROR(INDEX(countrylistsize,MATCH(SMALL(NOT(countrylistsize="")*IF(ISNUMBER(countrylistsize),COUNTIF(countrylistsize,"&lt;="&amp;countrylistsize),COUNTIF(countrylistsize,"&lt;="&amp;countrylistsize)+SUM(ISNUMBER(countrylistsize))),ROWS(F$3:F1261)+SUM(ISBLANK(countrylistsize))),NOT(countrylistsize="")*IF(ISNUMBER(countrylistsize),COUNTIF(countrylistsize,"&lt;="&amp;countrylistsize),COUNTIF(countrylistsize,"&lt;="&amp;countrylistsize)+SUM(ISNUMBER(countrylistsize))),0)), ""))</f>
        <v/>
      </c>
      <c r="I1261" s="70"/>
      <c r="J1261" s="67" t="str">
        <f t="array" aca="1" ref="J1261" ca="1">IF($I$1&lt;&gt;"y", "", IFERROR(INDEX(admin1listsize,MATCH(SMALL(NOT(admin1listsize="")*IF(ISNUMBER(admin1listsize),COUNTIF(admin1listsize,"&lt;="&amp;admin1listsize),COUNTIF(admin1listsize,"&lt;="&amp;admin1listsize)+SUM(ISNUMBER(admin1listsize))),ROWS(D$3:D1261)+SUM(ISBLANK(admin1listsize))),NOT(admin1listsize="")*IF(ISNUMBER(admin1listsize),COUNTIF(admin1listsize,"&lt;="&amp;admin1listsize),COUNTIF(admin1listsize,"&lt;="&amp;admin1listsize)+SUM(ISNUMBER(admin1listsize))),0)), ""))</f>
        <v/>
      </c>
      <c r="K1261" s="71"/>
    </row>
    <row r="1262" spans="1:11" s="1" customFormat="1" x14ac:dyDescent="0.25">
      <c r="A1262" s="93" t="str">
        <f>IF($I$1&lt;&gt;"y", "", IF(ISBLANK(DATA!D1263),"",IF(ISBLANK(DATA!K1263),"NO DATA",DATA!K1263)))</f>
        <v/>
      </c>
      <c r="B1262" s="93" t="str">
        <f>IF($I$1&lt;&gt;"y", "",IF(ISBLANK(DATA!D1263),"", IF(ISBLANK(DATA!L1263),"NO DATA",DATA!L1263)))</f>
        <v/>
      </c>
      <c r="C1262" s="93" t="str">
        <f t="shared" si="59"/>
        <v/>
      </c>
      <c r="D1262" s="93" t="str">
        <f>IF($I$1&lt;&gt;"y", "", IF(C1263="", "", IFERROR(LOOKUP(2,1/(COUNTIF($D$2:D1261,mergednames)=0),mergednames), "")))</f>
        <v/>
      </c>
      <c r="E1262" s="93" t="str">
        <f t="shared" si="58"/>
        <v/>
      </c>
      <c r="F1262" s="93" t="str">
        <f>IF($I$1&lt;&gt;"y", "", IF(A1263="", "", IFERROR(LOOKUP(2,1/(COUNTIF($F$2:F1261,get_country)=0),get_country), "")))</f>
        <v/>
      </c>
      <c r="G1262" s="93" t="str">
        <f t="shared" si="57"/>
        <v/>
      </c>
      <c r="H1262" s="67" t="str">
        <f t="array" aca="1" ref="H1262" ca="1">IF($I$1&lt;&gt;"y", "", IFERROR(INDEX(countrylistsize,MATCH(SMALL(NOT(countrylistsize="")*IF(ISNUMBER(countrylistsize),COUNTIF(countrylistsize,"&lt;="&amp;countrylistsize),COUNTIF(countrylistsize,"&lt;="&amp;countrylistsize)+SUM(ISNUMBER(countrylistsize))),ROWS(F$3:F1262)+SUM(ISBLANK(countrylistsize))),NOT(countrylistsize="")*IF(ISNUMBER(countrylistsize),COUNTIF(countrylistsize,"&lt;="&amp;countrylistsize),COUNTIF(countrylistsize,"&lt;="&amp;countrylistsize)+SUM(ISNUMBER(countrylistsize))),0)), ""))</f>
        <v/>
      </c>
      <c r="I1262" s="70"/>
      <c r="J1262" s="67" t="str">
        <f t="array" aca="1" ref="J1262" ca="1">IF($I$1&lt;&gt;"y", "", IFERROR(INDEX(admin1listsize,MATCH(SMALL(NOT(admin1listsize="")*IF(ISNUMBER(admin1listsize),COUNTIF(admin1listsize,"&lt;="&amp;admin1listsize),COUNTIF(admin1listsize,"&lt;="&amp;admin1listsize)+SUM(ISNUMBER(admin1listsize))),ROWS(D$3:D1262)+SUM(ISBLANK(admin1listsize))),NOT(admin1listsize="")*IF(ISNUMBER(admin1listsize),COUNTIF(admin1listsize,"&lt;="&amp;admin1listsize),COUNTIF(admin1listsize,"&lt;="&amp;admin1listsize)+SUM(ISNUMBER(admin1listsize))),0)), ""))</f>
        <v/>
      </c>
      <c r="K1262" s="71"/>
    </row>
    <row r="1263" spans="1:11" s="1" customFormat="1" x14ac:dyDescent="0.25">
      <c r="A1263" s="93" t="str">
        <f>IF($I$1&lt;&gt;"y", "", IF(ISBLANK(DATA!D1264),"",IF(ISBLANK(DATA!K1264),"NO DATA",DATA!K1264)))</f>
        <v/>
      </c>
      <c r="B1263" s="93" t="str">
        <f>IF($I$1&lt;&gt;"y", "",IF(ISBLANK(DATA!D1264),"", IF(ISBLANK(DATA!L1264),"NO DATA",DATA!L1264)))</f>
        <v/>
      </c>
      <c r="C1263" s="93" t="str">
        <f t="shared" si="59"/>
        <v/>
      </c>
      <c r="D1263" s="93" t="str">
        <f>IF($I$1&lt;&gt;"y", "", IF(C1264="", "", IFERROR(LOOKUP(2,1/(COUNTIF($D$2:D1262,mergednames)=0),mergednames), "")))</f>
        <v/>
      </c>
      <c r="E1263" s="93" t="str">
        <f t="shared" si="58"/>
        <v/>
      </c>
      <c r="F1263" s="93" t="str">
        <f>IF($I$1&lt;&gt;"y", "", IF(A1264="", "", IFERROR(LOOKUP(2,1/(COUNTIF($F$2:F1262,get_country)=0),get_country), "")))</f>
        <v/>
      </c>
      <c r="G1263" s="93" t="str">
        <f t="shared" si="57"/>
        <v/>
      </c>
      <c r="H1263" s="67" t="str">
        <f t="array" aca="1" ref="H1263" ca="1">IF($I$1&lt;&gt;"y", "", IFERROR(INDEX(countrylistsize,MATCH(SMALL(NOT(countrylistsize="")*IF(ISNUMBER(countrylistsize),COUNTIF(countrylistsize,"&lt;="&amp;countrylistsize),COUNTIF(countrylistsize,"&lt;="&amp;countrylistsize)+SUM(ISNUMBER(countrylistsize))),ROWS(F$3:F1263)+SUM(ISBLANK(countrylistsize))),NOT(countrylistsize="")*IF(ISNUMBER(countrylistsize),COUNTIF(countrylistsize,"&lt;="&amp;countrylistsize),COUNTIF(countrylistsize,"&lt;="&amp;countrylistsize)+SUM(ISNUMBER(countrylistsize))),0)), ""))</f>
        <v/>
      </c>
      <c r="I1263" s="70"/>
      <c r="J1263" s="67" t="str">
        <f t="array" aca="1" ref="J1263" ca="1">IF($I$1&lt;&gt;"y", "", IFERROR(INDEX(admin1listsize,MATCH(SMALL(NOT(admin1listsize="")*IF(ISNUMBER(admin1listsize),COUNTIF(admin1listsize,"&lt;="&amp;admin1listsize),COUNTIF(admin1listsize,"&lt;="&amp;admin1listsize)+SUM(ISNUMBER(admin1listsize))),ROWS(D$3:D1263)+SUM(ISBLANK(admin1listsize))),NOT(admin1listsize="")*IF(ISNUMBER(admin1listsize),COUNTIF(admin1listsize,"&lt;="&amp;admin1listsize),COUNTIF(admin1listsize,"&lt;="&amp;admin1listsize)+SUM(ISNUMBER(admin1listsize))),0)), ""))</f>
        <v/>
      </c>
      <c r="K1263" s="71"/>
    </row>
    <row r="1264" spans="1:11" s="1" customFormat="1" x14ac:dyDescent="0.25">
      <c r="A1264" s="93" t="str">
        <f>IF($I$1&lt;&gt;"y", "", IF(ISBLANK(DATA!D1265),"",IF(ISBLANK(DATA!K1265),"NO DATA",DATA!K1265)))</f>
        <v/>
      </c>
      <c r="B1264" s="93" t="str">
        <f>IF($I$1&lt;&gt;"y", "",IF(ISBLANK(DATA!D1265),"", IF(ISBLANK(DATA!L1265),"NO DATA",DATA!L1265)))</f>
        <v/>
      </c>
      <c r="C1264" s="93" t="str">
        <f t="shared" si="59"/>
        <v/>
      </c>
      <c r="D1264" s="93" t="str">
        <f>IF($I$1&lt;&gt;"y", "", IF(C1265="", "", IFERROR(LOOKUP(2,1/(COUNTIF($D$2:D1263,mergednames)=0),mergednames), "")))</f>
        <v/>
      </c>
      <c r="E1264" s="93" t="str">
        <f t="shared" si="58"/>
        <v/>
      </c>
      <c r="F1264" s="93" t="str">
        <f>IF($I$1&lt;&gt;"y", "", IF(A1265="", "", IFERROR(LOOKUP(2,1/(COUNTIF($F$2:F1263,get_country)=0),get_country), "")))</f>
        <v/>
      </c>
      <c r="G1264" s="93" t="str">
        <f t="shared" si="57"/>
        <v/>
      </c>
      <c r="H1264" s="67" t="str">
        <f t="array" aca="1" ref="H1264" ca="1">IF($I$1&lt;&gt;"y", "", IFERROR(INDEX(countrylistsize,MATCH(SMALL(NOT(countrylistsize="")*IF(ISNUMBER(countrylistsize),COUNTIF(countrylistsize,"&lt;="&amp;countrylistsize),COUNTIF(countrylistsize,"&lt;="&amp;countrylistsize)+SUM(ISNUMBER(countrylistsize))),ROWS(F$3:F1264)+SUM(ISBLANK(countrylistsize))),NOT(countrylistsize="")*IF(ISNUMBER(countrylistsize),COUNTIF(countrylistsize,"&lt;="&amp;countrylistsize),COUNTIF(countrylistsize,"&lt;="&amp;countrylistsize)+SUM(ISNUMBER(countrylistsize))),0)), ""))</f>
        <v/>
      </c>
      <c r="I1264" s="70"/>
      <c r="J1264" s="67" t="str">
        <f t="array" aca="1" ref="J1264" ca="1">IF($I$1&lt;&gt;"y", "", IFERROR(INDEX(admin1listsize,MATCH(SMALL(NOT(admin1listsize="")*IF(ISNUMBER(admin1listsize),COUNTIF(admin1listsize,"&lt;="&amp;admin1listsize),COUNTIF(admin1listsize,"&lt;="&amp;admin1listsize)+SUM(ISNUMBER(admin1listsize))),ROWS(D$3:D1264)+SUM(ISBLANK(admin1listsize))),NOT(admin1listsize="")*IF(ISNUMBER(admin1listsize),COUNTIF(admin1listsize,"&lt;="&amp;admin1listsize),COUNTIF(admin1listsize,"&lt;="&amp;admin1listsize)+SUM(ISNUMBER(admin1listsize))),0)), ""))</f>
        <v/>
      </c>
      <c r="K1264" s="71"/>
    </row>
    <row r="1265" spans="1:11" s="1" customFormat="1" x14ac:dyDescent="0.25">
      <c r="A1265" s="93" t="str">
        <f>IF($I$1&lt;&gt;"y", "", IF(ISBLANK(DATA!D1266),"",IF(ISBLANK(DATA!K1266),"NO DATA",DATA!K1266)))</f>
        <v/>
      </c>
      <c r="B1265" s="93" t="str">
        <f>IF($I$1&lt;&gt;"y", "",IF(ISBLANK(DATA!D1266),"", IF(ISBLANK(DATA!L1266),"NO DATA",DATA!L1266)))</f>
        <v/>
      </c>
      <c r="C1265" s="93" t="str">
        <f t="shared" si="59"/>
        <v/>
      </c>
      <c r="D1265" s="93" t="str">
        <f>IF($I$1&lt;&gt;"y", "", IF(C1266="", "", IFERROR(LOOKUP(2,1/(COUNTIF($D$2:D1264,mergednames)=0),mergednames), "")))</f>
        <v/>
      </c>
      <c r="E1265" s="93" t="str">
        <f t="shared" si="58"/>
        <v/>
      </c>
      <c r="F1265" s="93" t="str">
        <f>IF($I$1&lt;&gt;"y", "", IF(A1266="", "", IFERROR(LOOKUP(2,1/(COUNTIF($F$2:F1264,get_country)=0),get_country), "")))</f>
        <v/>
      </c>
      <c r="G1265" s="93" t="str">
        <f t="shared" si="57"/>
        <v/>
      </c>
      <c r="H1265" s="67" t="str">
        <f t="array" aca="1" ref="H1265" ca="1">IF($I$1&lt;&gt;"y", "", IFERROR(INDEX(countrylistsize,MATCH(SMALL(NOT(countrylistsize="")*IF(ISNUMBER(countrylistsize),COUNTIF(countrylistsize,"&lt;="&amp;countrylistsize),COUNTIF(countrylistsize,"&lt;="&amp;countrylistsize)+SUM(ISNUMBER(countrylistsize))),ROWS(F$3:F1265)+SUM(ISBLANK(countrylistsize))),NOT(countrylistsize="")*IF(ISNUMBER(countrylistsize),COUNTIF(countrylistsize,"&lt;="&amp;countrylistsize),COUNTIF(countrylistsize,"&lt;="&amp;countrylistsize)+SUM(ISNUMBER(countrylistsize))),0)), ""))</f>
        <v/>
      </c>
      <c r="I1265" s="70"/>
      <c r="J1265" s="67" t="str">
        <f t="array" aca="1" ref="J1265" ca="1">IF($I$1&lt;&gt;"y", "", IFERROR(INDEX(admin1listsize,MATCH(SMALL(NOT(admin1listsize="")*IF(ISNUMBER(admin1listsize),COUNTIF(admin1listsize,"&lt;="&amp;admin1listsize),COUNTIF(admin1listsize,"&lt;="&amp;admin1listsize)+SUM(ISNUMBER(admin1listsize))),ROWS(D$3:D1265)+SUM(ISBLANK(admin1listsize))),NOT(admin1listsize="")*IF(ISNUMBER(admin1listsize),COUNTIF(admin1listsize,"&lt;="&amp;admin1listsize),COUNTIF(admin1listsize,"&lt;="&amp;admin1listsize)+SUM(ISNUMBER(admin1listsize))),0)), ""))</f>
        <v/>
      </c>
      <c r="K1265" s="71"/>
    </row>
    <row r="1266" spans="1:11" s="1" customFormat="1" x14ac:dyDescent="0.25">
      <c r="A1266" s="93" t="str">
        <f>IF($I$1&lt;&gt;"y", "", IF(ISBLANK(DATA!D1267),"",IF(ISBLANK(DATA!K1267),"NO DATA",DATA!K1267)))</f>
        <v/>
      </c>
      <c r="B1266" s="93" t="str">
        <f>IF($I$1&lt;&gt;"y", "",IF(ISBLANK(DATA!D1267),"", IF(ISBLANK(DATA!L1267),"NO DATA",DATA!L1267)))</f>
        <v/>
      </c>
      <c r="C1266" s="93" t="str">
        <f t="shared" si="59"/>
        <v/>
      </c>
      <c r="D1266" s="93" t="str">
        <f>IF($I$1&lt;&gt;"y", "", IF(C1267="", "", IFERROR(LOOKUP(2,1/(COUNTIF($D$2:D1265,mergednames)=0),mergednames), "")))</f>
        <v/>
      </c>
      <c r="E1266" s="93" t="str">
        <f t="shared" si="58"/>
        <v/>
      </c>
      <c r="F1266" s="93" t="str">
        <f>IF($I$1&lt;&gt;"y", "", IF(A1267="", "", IFERROR(LOOKUP(2,1/(COUNTIF($F$2:F1265,get_country)=0),get_country), "")))</f>
        <v/>
      </c>
      <c r="G1266" s="93" t="str">
        <f t="shared" si="57"/>
        <v/>
      </c>
      <c r="H1266" s="67" t="str">
        <f t="array" aca="1" ref="H1266" ca="1">IF($I$1&lt;&gt;"y", "", IFERROR(INDEX(countrylistsize,MATCH(SMALL(NOT(countrylistsize="")*IF(ISNUMBER(countrylistsize),COUNTIF(countrylistsize,"&lt;="&amp;countrylistsize),COUNTIF(countrylistsize,"&lt;="&amp;countrylistsize)+SUM(ISNUMBER(countrylistsize))),ROWS(F$3:F1266)+SUM(ISBLANK(countrylistsize))),NOT(countrylistsize="")*IF(ISNUMBER(countrylistsize),COUNTIF(countrylistsize,"&lt;="&amp;countrylistsize),COUNTIF(countrylistsize,"&lt;="&amp;countrylistsize)+SUM(ISNUMBER(countrylistsize))),0)), ""))</f>
        <v/>
      </c>
      <c r="I1266" s="70"/>
      <c r="J1266" s="67" t="str">
        <f t="array" aca="1" ref="J1266" ca="1">IF($I$1&lt;&gt;"y", "", IFERROR(INDEX(admin1listsize,MATCH(SMALL(NOT(admin1listsize="")*IF(ISNUMBER(admin1listsize),COUNTIF(admin1listsize,"&lt;="&amp;admin1listsize),COUNTIF(admin1listsize,"&lt;="&amp;admin1listsize)+SUM(ISNUMBER(admin1listsize))),ROWS(D$3:D1266)+SUM(ISBLANK(admin1listsize))),NOT(admin1listsize="")*IF(ISNUMBER(admin1listsize),COUNTIF(admin1listsize,"&lt;="&amp;admin1listsize),COUNTIF(admin1listsize,"&lt;="&amp;admin1listsize)+SUM(ISNUMBER(admin1listsize))),0)), ""))</f>
        <v/>
      </c>
      <c r="K1266" s="71"/>
    </row>
    <row r="1267" spans="1:11" s="1" customFormat="1" x14ac:dyDescent="0.25">
      <c r="A1267" s="93" t="str">
        <f>IF($I$1&lt;&gt;"y", "", IF(ISBLANK(DATA!D1268),"",IF(ISBLANK(DATA!K1268),"NO DATA",DATA!K1268)))</f>
        <v/>
      </c>
      <c r="B1267" s="93" t="str">
        <f>IF($I$1&lt;&gt;"y", "",IF(ISBLANK(DATA!D1268),"", IF(ISBLANK(DATA!L1268),"NO DATA",DATA!L1268)))</f>
        <v/>
      </c>
      <c r="C1267" s="93" t="str">
        <f t="shared" si="59"/>
        <v/>
      </c>
      <c r="D1267" s="93" t="str">
        <f>IF($I$1&lt;&gt;"y", "", IF(C1268="", "", IFERROR(LOOKUP(2,1/(COUNTIF($D$2:D1266,mergednames)=0),mergednames), "")))</f>
        <v/>
      </c>
      <c r="E1267" s="93" t="str">
        <f t="shared" si="58"/>
        <v/>
      </c>
      <c r="F1267" s="93" t="str">
        <f>IF($I$1&lt;&gt;"y", "", IF(A1268="", "", IFERROR(LOOKUP(2,1/(COUNTIF($F$2:F1266,get_country)=0),get_country), "")))</f>
        <v/>
      </c>
      <c r="G1267" s="93" t="str">
        <f t="shared" si="57"/>
        <v/>
      </c>
      <c r="H1267" s="67" t="str">
        <f t="array" aca="1" ref="H1267" ca="1">IF($I$1&lt;&gt;"y", "", IFERROR(INDEX(countrylistsize,MATCH(SMALL(NOT(countrylistsize="")*IF(ISNUMBER(countrylistsize),COUNTIF(countrylistsize,"&lt;="&amp;countrylistsize),COUNTIF(countrylistsize,"&lt;="&amp;countrylistsize)+SUM(ISNUMBER(countrylistsize))),ROWS(F$3:F1267)+SUM(ISBLANK(countrylistsize))),NOT(countrylistsize="")*IF(ISNUMBER(countrylistsize),COUNTIF(countrylistsize,"&lt;="&amp;countrylistsize),COUNTIF(countrylistsize,"&lt;="&amp;countrylistsize)+SUM(ISNUMBER(countrylistsize))),0)), ""))</f>
        <v/>
      </c>
      <c r="I1267" s="70"/>
      <c r="J1267" s="67" t="str">
        <f t="array" aca="1" ref="J1267" ca="1">IF($I$1&lt;&gt;"y", "", IFERROR(INDEX(admin1listsize,MATCH(SMALL(NOT(admin1listsize="")*IF(ISNUMBER(admin1listsize),COUNTIF(admin1listsize,"&lt;="&amp;admin1listsize),COUNTIF(admin1listsize,"&lt;="&amp;admin1listsize)+SUM(ISNUMBER(admin1listsize))),ROWS(D$3:D1267)+SUM(ISBLANK(admin1listsize))),NOT(admin1listsize="")*IF(ISNUMBER(admin1listsize),COUNTIF(admin1listsize,"&lt;="&amp;admin1listsize),COUNTIF(admin1listsize,"&lt;="&amp;admin1listsize)+SUM(ISNUMBER(admin1listsize))),0)), ""))</f>
        <v/>
      </c>
      <c r="K1267" s="71"/>
    </row>
    <row r="1268" spans="1:11" s="1" customFormat="1" x14ac:dyDescent="0.25">
      <c r="A1268" s="93" t="str">
        <f>IF($I$1&lt;&gt;"y", "", IF(ISBLANK(DATA!D1269),"",IF(ISBLANK(DATA!K1269),"NO DATA",DATA!K1269)))</f>
        <v/>
      </c>
      <c r="B1268" s="93" t="str">
        <f>IF($I$1&lt;&gt;"y", "",IF(ISBLANK(DATA!D1269),"", IF(ISBLANK(DATA!L1269),"NO DATA",DATA!L1269)))</f>
        <v/>
      </c>
      <c r="C1268" s="93" t="str">
        <f t="shared" si="59"/>
        <v/>
      </c>
      <c r="D1268" s="93" t="str">
        <f>IF($I$1&lt;&gt;"y", "", IF(C1269="", "", IFERROR(LOOKUP(2,1/(COUNTIF($D$2:D1267,mergednames)=0),mergednames), "")))</f>
        <v/>
      </c>
      <c r="E1268" s="93" t="str">
        <f t="shared" si="58"/>
        <v/>
      </c>
      <c r="F1268" s="93" t="str">
        <f>IF($I$1&lt;&gt;"y", "", IF(A1269="", "", IFERROR(LOOKUP(2,1/(COUNTIF($F$2:F1267,get_country)=0),get_country), "")))</f>
        <v/>
      </c>
      <c r="G1268" s="93" t="str">
        <f t="shared" si="57"/>
        <v/>
      </c>
      <c r="H1268" s="67" t="str">
        <f t="array" aca="1" ref="H1268" ca="1">IF($I$1&lt;&gt;"y", "", IFERROR(INDEX(countrylistsize,MATCH(SMALL(NOT(countrylistsize="")*IF(ISNUMBER(countrylistsize),COUNTIF(countrylistsize,"&lt;="&amp;countrylistsize),COUNTIF(countrylistsize,"&lt;="&amp;countrylistsize)+SUM(ISNUMBER(countrylistsize))),ROWS(F$3:F1268)+SUM(ISBLANK(countrylistsize))),NOT(countrylistsize="")*IF(ISNUMBER(countrylistsize),COUNTIF(countrylistsize,"&lt;="&amp;countrylistsize),COUNTIF(countrylistsize,"&lt;="&amp;countrylistsize)+SUM(ISNUMBER(countrylistsize))),0)), ""))</f>
        <v/>
      </c>
      <c r="I1268" s="70"/>
      <c r="J1268" s="67" t="str">
        <f t="array" aca="1" ref="J1268" ca="1">IF($I$1&lt;&gt;"y", "", IFERROR(INDEX(admin1listsize,MATCH(SMALL(NOT(admin1listsize="")*IF(ISNUMBER(admin1listsize),COUNTIF(admin1listsize,"&lt;="&amp;admin1listsize),COUNTIF(admin1listsize,"&lt;="&amp;admin1listsize)+SUM(ISNUMBER(admin1listsize))),ROWS(D$3:D1268)+SUM(ISBLANK(admin1listsize))),NOT(admin1listsize="")*IF(ISNUMBER(admin1listsize),COUNTIF(admin1listsize,"&lt;="&amp;admin1listsize),COUNTIF(admin1listsize,"&lt;="&amp;admin1listsize)+SUM(ISNUMBER(admin1listsize))),0)), ""))</f>
        <v/>
      </c>
      <c r="K1268" s="71"/>
    </row>
    <row r="1269" spans="1:11" s="1" customFormat="1" x14ac:dyDescent="0.25">
      <c r="A1269" s="93" t="str">
        <f>IF($I$1&lt;&gt;"y", "", IF(ISBLANK(DATA!D1270),"",IF(ISBLANK(DATA!K1270),"NO DATA",DATA!K1270)))</f>
        <v/>
      </c>
      <c r="B1269" s="93" t="str">
        <f>IF($I$1&lt;&gt;"y", "",IF(ISBLANK(DATA!D1270),"", IF(ISBLANK(DATA!L1270),"NO DATA",DATA!L1270)))</f>
        <v/>
      </c>
      <c r="C1269" s="93" t="str">
        <f t="shared" si="59"/>
        <v/>
      </c>
      <c r="D1269" s="93" t="str">
        <f>IF($I$1&lt;&gt;"y", "", IF(C1270="", "", IFERROR(LOOKUP(2,1/(COUNTIF($D$2:D1268,mergednames)=0),mergednames), "")))</f>
        <v/>
      </c>
      <c r="E1269" s="93" t="str">
        <f t="shared" si="58"/>
        <v/>
      </c>
      <c r="F1269" s="93" t="str">
        <f>IF($I$1&lt;&gt;"y", "", IF(A1270="", "", IFERROR(LOOKUP(2,1/(COUNTIF($F$2:F1268,get_country)=0),get_country), "")))</f>
        <v/>
      </c>
      <c r="G1269" s="93" t="str">
        <f t="shared" si="57"/>
        <v/>
      </c>
      <c r="H1269" s="67" t="str">
        <f t="array" aca="1" ref="H1269" ca="1">IF($I$1&lt;&gt;"y", "", IFERROR(INDEX(countrylistsize,MATCH(SMALL(NOT(countrylistsize="")*IF(ISNUMBER(countrylistsize),COUNTIF(countrylistsize,"&lt;="&amp;countrylistsize),COUNTIF(countrylistsize,"&lt;="&amp;countrylistsize)+SUM(ISNUMBER(countrylistsize))),ROWS(F$3:F1269)+SUM(ISBLANK(countrylistsize))),NOT(countrylistsize="")*IF(ISNUMBER(countrylistsize),COUNTIF(countrylistsize,"&lt;="&amp;countrylistsize),COUNTIF(countrylistsize,"&lt;="&amp;countrylistsize)+SUM(ISNUMBER(countrylistsize))),0)), ""))</f>
        <v/>
      </c>
      <c r="I1269" s="70"/>
      <c r="J1269" s="67" t="str">
        <f t="array" aca="1" ref="J1269" ca="1">IF($I$1&lt;&gt;"y", "", IFERROR(INDEX(admin1listsize,MATCH(SMALL(NOT(admin1listsize="")*IF(ISNUMBER(admin1listsize),COUNTIF(admin1listsize,"&lt;="&amp;admin1listsize),COUNTIF(admin1listsize,"&lt;="&amp;admin1listsize)+SUM(ISNUMBER(admin1listsize))),ROWS(D$3:D1269)+SUM(ISBLANK(admin1listsize))),NOT(admin1listsize="")*IF(ISNUMBER(admin1listsize),COUNTIF(admin1listsize,"&lt;="&amp;admin1listsize),COUNTIF(admin1listsize,"&lt;="&amp;admin1listsize)+SUM(ISNUMBER(admin1listsize))),0)), ""))</f>
        <v/>
      </c>
      <c r="K1269" s="71"/>
    </row>
    <row r="1270" spans="1:11" s="1" customFormat="1" x14ac:dyDescent="0.25">
      <c r="A1270" s="93" t="str">
        <f>IF($I$1&lt;&gt;"y", "", IF(ISBLANK(DATA!D1271),"",IF(ISBLANK(DATA!K1271),"NO DATA",DATA!K1271)))</f>
        <v/>
      </c>
      <c r="B1270" s="93" t="str">
        <f>IF($I$1&lt;&gt;"y", "",IF(ISBLANK(DATA!D1271),"", IF(ISBLANK(DATA!L1271),"NO DATA",DATA!L1271)))</f>
        <v/>
      </c>
      <c r="C1270" s="93" t="str">
        <f t="shared" si="59"/>
        <v/>
      </c>
      <c r="D1270" s="93" t="str">
        <f>IF($I$1&lt;&gt;"y", "", IF(C1271="", "", IFERROR(LOOKUP(2,1/(COUNTIF($D$2:D1269,mergednames)=0),mergednames), "")))</f>
        <v/>
      </c>
      <c r="E1270" s="93" t="str">
        <f t="shared" si="58"/>
        <v/>
      </c>
      <c r="F1270" s="93" t="str">
        <f>IF($I$1&lt;&gt;"y", "", IF(A1271="", "", IFERROR(LOOKUP(2,1/(COUNTIF($F$2:F1269,get_country)=0),get_country), "")))</f>
        <v/>
      </c>
      <c r="G1270" s="93" t="str">
        <f t="shared" si="57"/>
        <v/>
      </c>
      <c r="H1270" s="67" t="str">
        <f t="array" aca="1" ref="H1270" ca="1">IF($I$1&lt;&gt;"y", "", IFERROR(INDEX(countrylistsize,MATCH(SMALL(NOT(countrylistsize="")*IF(ISNUMBER(countrylistsize),COUNTIF(countrylistsize,"&lt;="&amp;countrylistsize),COUNTIF(countrylistsize,"&lt;="&amp;countrylistsize)+SUM(ISNUMBER(countrylistsize))),ROWS(F$3:F1270)+SUM(ISBLANK(countrylistsize))),NOT(countrylistsize="")*IF(ISNUMBER(countrylistsize),COUNTIF(countrylistsize,"&lt;="&amp;countrylistsize),COUNTIF(countrylistsize,"&lt;="&amp;countrylistsize)+SUM(ISNUMBER(countrylistsize))),0)), ""))</f>
        <v/>
      </c>
      <c r="I1270" s="70"/>
      <c r="J1270" s="67" t="str">
        <f t="array" aca="1" ref="J1270" ca="1">IF($I$1&lt;&gt;"y", "", IFERROR(INDEX(admin1listsize,MATCH(SMALL(NOT(admin1listsize="")*IF(ISNUMBER(admin1listsize),COUNTIF(admin1listsize,"&lt;="&amp;admin1listsize),COUNTIF(admin1listsize,"&lt;="&amp;admin1listsize)+SUM(ISNUMBER(admin1listsize))),ROWS(D$3:D1270)+SUM(ISBLANK(admin1listsize))),NOT(admin1listsize="")*IF(ISNUMBER(admin1listsize),COUNTIF(admin1listsize,"&lt;="&amp;admin1listsize),COUNTIF(admin1listsize,"&lt;="&amp;admin1listsize)+SUM(ISNUMBER(admin1listsize))),0)), ""))</f>
        <v/>
      </c>
      <c r="K1270" s="71"/>
    </row>
    <row r="1271" spans="1:11" s="1" customFormat="1" x14ac:dyDescent="0.25">
      <c r="A1271" s="93" t="str">
        <f>IF($I$1&lt;&gt;"y", "", IF(ISBLANK(DATA!D1272),"",IF(ISBLANK(DATA!K1272),"NO DATA",DATA!K1272)))</f>
        <v/>
      </c>
      <c r="B1271" s="93" t="str">
        <f>IF($I$1&lt;&gt;"y", "",IF(ISBLANK(DATA!D1272),"", IF(ISBLANK(DATA!L1272),"NO DATA",DATA!L1272)))</f>
        <v/>
      </c>
      <c r="C1271" s="93" t="str">
        <f t="shared" si="59"/>
        <v/>
      </c>
      <c r="D1271" s="93" t="str">
        <f>IF($I$1&lt;&gt;"y", "", IF(C1272="", "", IFERROR(LOOKUP(2,1/(COUNTIF($D$2:D1270,mergednames)=0),mergednames), "")))</f>
        <v/>
      </c>
      <c r="E1271" s="93" t="str">
        <f t="shared" si="58"/>
        <v/>
      </c>
      <c r="F1271" s="93" t="str">
        <f>IF($I$1&lt;&gt;"y", "", IF(A1272="", "", IFERROR(LOOKUP(2,1/(COUNTIF($F$2:F1270,get_country)=0),get_country), "")))</f>
        <v/>
      </c>
      <c r="G1271" s="93" t="str">
        <f t="shared" si="57"/>
        <v/>
      </c>
      <c r="H1271" s="67" t="str">
        <f t="array" aca="1" ref="H1271" ca="1">IF($I$1&lt;&gt;"y", "", IFERROR(INDEX(countrylistsize,MATCH(SMALL(NOT(countrylistsize="")*IF(ISNUMBER(countrylistsize),COUNTIF(countrylistsize,"&lt;="&amp;countrylistsize),COUNTIF(countrylistsize,"&lt;="&amp;countrylistsize)+SUM(ISNUMBER(countrylistsize))),ROWS(F$3:F1271)+SUM(ISBLANK(countrylistsize))),NOT(countrylistsize="")*IF(ISNUMBER(countrylistsize),COUNTIF(countrylistsize,"&lt;="&amp;countrylistsize),COUNTIF(countrylistsize,"&lt;="&amp;countrylistsize)+SUM(ISNUMBER(countrylistsize))),0)), ""))</f>
        <v/>
      </c>
      <c r="I1271" s="70"/>
      <c r="J1271" s="67" t="str">
        <f t="array" aca="1" ref="J1271" ca="1">IF($I$1&lt;&gt;"y", "", IFERROR(INDEX(admin1listsize,MATCH(SMALL(NOT(admin1listsize="")*IF(ISNUMBER(admin1listsize),COUNTIF(admin1listsize,"&lt;="&amp;admin1listsize),COUNTIF(admin1listsize,"&lt;="&amp;admin1listsize)+SUM(ISNUMBER(admin1listsize))),ROWS(D$3:D1271)+SUM(ISBLANK(admin1listsize))),NOT(admin1listsize="")*IF(ISNUMBER(admin1listsize),COUNTIF(admin1listsize,"&lt;="&amp;admin1listsize),COUNTIF(admin1listsize,"&lt;="&amp;admin1listsize)+SUM(ISNUMBER(admin1listsize))),0)), ""))</f>
        <v/>
      </c>
      <c r="K1271" s="71"/>
    </row>
    <row r="1272" spans="1:11" s="1" customFormat="1" x14ac:dyDescent="0.25">
      <c r="A1272" s="93" t="str">
        <f>IF($I$1&lt;&gt;"y", "", IF(ISBLANK(DATA!D1273),"",IF(ISBLANK(DATA!K1273),"NO DATA",DATA!K1273)))</f>
        <v/>
      </c>
      <c r="B1272" s="93" t="str">
        <f>IF($I$1&lt;&gt;"y", "",IF(ISBLANK(DATA!D1273),"", IF(ISBLANK(DATA!L1273),"NO DATA",DATA!L1273)))</f>
        <v/>
      </c>
      <c r="C1272" s="93" t="str">
        <f t="shared" si="59"/>
        <v/>
      </c>
      <c r="D1272" s="93" t="str">
        <f>IF($I$1&lt;&gt;"y", "", IF(C1273="", "", IFERROR(LOOKUP(2,1/(COUNTIF($D$2:D1271,mergednames)=0),mergednames), "")))</f>
        <v/>
      </c>
      <c r="E1272" s="93" t="str">
        <f t="shared" si="58"/>
        <v/>
      </c>
      <c r="F1272" s="93" t="str">
        <f>IF($I$1&lt;&gt;"y", "", IF(A1273="", "", IFERROR(LOOKUP(2,1/(COUNTIF($F$2:F1271,get_country)=0),get_country), "")))</f>
        <v/>
      </c>
      <c r="G1272" s="93" t="str">
        <f t="shared" si="57"/>
        <v/>
      </c>
      <c r="H1272" s="67" t="str">
        <f t="array" aca="1" ref="H1272" ca="1">IF($I$1&lt;&gt;"y", "", IFERROR(INDEX(countrylistsize,MATCH(SMALL(NOT(countrylistsize="")*IF(ISNUMBER(countrylistsize),COUNTIF(countrylistsize,"&lt;="&amp;countrylistsize),COUNTIF(countrylistsize,"&lt;="&amp;countrylistsize)+SUM(ISNUMBER(countrylistsize))),ROWS(F$3:F1272)+SUM(ISBLANK(countrylistsize))),NOT(countrylistsize="")*IF(ISNUMBER(countrylistsize),COUNTIF(countrylistsize,"&lt;="&amp;countrylistsize),COUNTIF(countrylistsize,"&lt;="&amp;countrylistsize)+SUM(ISNUMBER(countrylistsize))),0)), ""))</f>
        <v/>
      </c>
      <c r="I1272" s="70"/>
      <c r="J1272" s="67" t="str">
        <f t="array" aca="1" ref="J1272" ca="1">IF($I$1&lt;&gt;"y", "", IFERROR(INDEX(admin1listsize,MATCH(SMALL(NOT(admin1listsize="")*IF(ISNUMBER(admin1listsize),COUNTIF(admin1listsize,"&lt;="&amp;admin1listsize),COUNTIF(admin1listsize,"&lt;="&amp;admin1listsize)+SUM(ISNUMBER(admin1listsize))),ROWS(D$3:D1272)+SUM(ISBLANK(admin1listsize))),NOT(admin1listsize="")*IF(ISNUMBER(admin1listsize),COUNTIF(admin1listsize,"&lt;="&amp;admin1listsize),COUNTIF(admin1listsize,"&lt;="&amp;admin1listsize)+SUM(ISNUMBER(admin1listsize))),0)), ""))</f>
        <v/>
      </c>
      <c r="K1272" s="71"/>
    </row>
    <row r="1273" spans="1:11" s="1" customFormat="1" x14ac:dyDescent="0.25">
      <c r="A1273" s="93" t="str">
        <f>IF($I$1&lt;&gt;"y", "", IF(ISBLANK(DATA!D1274),"",IF(ISBLANK(DATA!K1274),"NO DATA",DATA!K1274)))</f>
        <v/>
      </c>
      <c r="B1273" s="93" t="str">
        <f>IF($I$1&lt;&gt;"y", "",IF(ISBLANK(DATA!D1274),"", IF(ISBLANK(DATA!L1274),"NO DATA",DATA!L1274)))</f>
        <v/>
      </c>
      <c r="C1273" s="93" t="str">
        <f t="shared" si="59"/>
        <v/>
      </c>
      <c r="D1273" s="93" t="str">
        <f>IF($I$1&lt;&gt;"y", "", IF(C1274="", "", IFERROR(LOOKUP(2,1/(COUNTIF($D$2:D1272,mergednames)=0),mergednames), "")))</f>
        <v/>
      </c>
      <c r="E1273" s="93" t="str">
        <f t="shared" si="58"/>
        <v/>
      </c>
      <c r="F1273" s="93" t="str">
        <f>IF($I$1&lt;&gt;"y", "", IF(A1274="", "", IFERROR(LOOKUP(2,1/(COUNTIF($F$2:F1272,get_country)=0),get_country), "")))</f>
        <v/>
      </c>
      <c r="G1273" s="93" t="str">
        <f t="shared" si="57"/>
        <v/>
      </c>
      <c r="H1273" s="67" t="str">
        <f t="array" aca="1" ref="H1273" ca="1">IF($I$1&lt;&gt;"y", "", IFERROR(INDEX(countrylistsize,MATCH(SMALL(NOT(countrylistsize="")*IF(ISNUMBER(countrylistsize),COUNTIF(countrylistsize,"&lt;="&amp;countrylistsize),COUNTIF(countrylistsize,"&lt;="&amp;countrylistsize)+SUM(ISNUMBER(countrylistsize))),ROWS(F$3:F1273)+SUM(ISBLANK(countrylistsize))),NOT(countrylistsize="")*IF(ISNUMBER(countrylistsize),COUNTIF(countrylistsize,"&lt;="&amp;countrylistsize),COUNTIF(countrylistsize,"&lt;="&amp;countrylistsize)+SUM(ISNUMBER(countrylistsize))),0)), ""))</f>
        <v/>
      </c>
      <c r="I1273" s="70"/>
      <c r="J1273" s="67" t="str">
        <f t="array" aca="1" ref="J1273" ca="1">IF($I$1&lt;&gt;"y", "", IFERROR(INDEX(admin1listsize,MATCH(SMALL(NOT(admin1listsize="")*IF(ISNUMBER(admin1listsize),COUNTIF(admin1listsize,"&lt;="&amp;admin1listsize),COUNTIF(admin1listsize,"&lt;="&amp;admin1listsize)+SUM(ISNUMBER(admin1listsize))),ROWS(D$3:D1273)+SUM(ISBLANK(admin1listsize))),NOT(admin1listsize="")*IF(ISNUMBER(admin1listsize),COUNTIF(admin1listsize,"&lt;="&amp;admin1listsize),COUNTIF(admin1listsize,"&lt;="&amp;admin1listsize)+SUM(ISNUMBER(admin1listsize))),0)), ""))</f>
        <v/>
      </c>
      <c r="K1273" s="71"/>
    </row>
    <row r="1274" spans="1:11" s="1" customFormat="1" x14ac:dyDescent="0.25">
      <c r="A1274" s="93" t="str">
        <f>IF($I$1&lt;&gt;"y", "", IF(ISBLANK(DATA!D1275),"",IF(ISBLANK(DATA!K1275),"NO DATA",DATA!K1275)))</f>
        <v/>
      </c>
      <c r="B1274" s="93" t="str">
        <f>IF($I$1&lt;&gt;"y", "",IF(ISBLANK(DATA!D1275),"", IF(ISBLANK(DATA!L1275),"NO DATA",DATA!L1275)))</f>
        <v/>
      </c>
      <c r="C1274" s="93" t="str">
        <f t="shared" si="59"/>
        <v/>
      </c>
      <c r="D1274" s="93" t="str">
        <f>IF($I$1&lt;&gt;"y", "", IF(C1275="", "", IFERROR(LOOKUP(2,1/(COUNTIF($D$2:D1273,mergednames)=0),mergednames), "")))</f>
        <v/>
      </c>
      <c r="E1274" s="93" t="str">
        <f t="shared" si="58"/>
        <v/>
      </c>
      <c r="F1274" s="93" t="str">
        <f>IF($I$1&lt;&gt;"y", "", IF(A1275="", "", IFERROR(LOOKUP(2,1/(COUNTIF($F$2:F1273,get_country)=0),get_country), "")))</f>
        <v/>
      </c>
      <c r="G1274" s="93" t="str">
        <f t="shared" si="57"/>
        <v/>
      </c>
      <c r="H1274" s="67" t="str">
        <f t="array" aca="1" ref="H1274" ca="1">IF($I$1&lt;&gt;"y", "", IFERROR(INDEX(countrylistsize,MATCH(SMALL(NOT(countrylistsize="")*IF(ISNUMBER(countrylistsize),COUNTIF(countrylistsize,"&lt;="&amp;countrylistsize),COUNTIF(countrylistsize,"&lt;="&amp;countrylistsize)+SUM(ISNUMBER(countrylistsize))),ROWS(F$3:F1274)+SUM(ISBLANK(countrylistsize))),NOT(countrylistsize="")*IF(ISNUMBER(countrylistsize),COUNTIF(countrylistsize,"&lt;="&amp;countrylistsize),COUNTIF(countrylistsize,"&lt;="&amp;countrylistsize)+SUM(ISNUMBER(countrylistsize))),0)), ""))</f>
        <v/>
      </c>
      <c r="I1274" s="70"/>
      <c r="J1274" s="67" t="str">
        <f t="array" aca="1" ref="J1274" ca="1">IF($I$1&lt;&gt;"y", "", IFERROR(INDEX(admin1listsize,MATCH(SMALL(NOT(admin1listsize="")*IF(ISNUMBER(admin1listsize),COUNTIF(admin1listsize,"&lt;="&amp;admin1listsize),COUNTIF(admin1listsize,"&lt;="&amp;admin1listsize)+SUM(ISNUMBER(admin1listsize))),ROWS(D$3:D1274)+SUM(ISBLANK(admin1listsize))),NOT(admin1listsize="")*IF(ISNUMBER(admin1listsize),COUNTIF(admin1listsize,"&lt;="&amp;admin1listsize),COUNTIF(admin1listsize,"&lt;="&amp;admin1listsize)+SUM(ISNUMBER(admin1listsize))),0)), ""))</f>
        <v/>
      </c>
      <c r="K1274" s="71"/>
    </row>
    <row r="1275" spans="1:11" s="1" customFormat="1" x14ac:dyDescent="0.25">
      <c r="A1275" s="93" t="str">
        <f>IF($I$1&lt;&gt;"y", "", IF(ISBLANK(DATA!D1276),"",IF(ISBLANK(DATA!K1276),"NO DATA",DATA!K1276)))</f>
        <v/>
      </c>
      <c r="B1275" s="93" t="str">
        <f>IF($I$1&lt;&gt;"y", "",IF(ISBLANK(DATA!D1276),"", IF(ISBLANK(DATA!L1276),"NO DATA",DATA!L1276)))</f>
        <v/>
      </c>
      <c r="C1275" s="93" t="str">
        <f t="shared" si="59"/>
        <v/>
      </c>
      <c r="D1275" s="93" t="str">
        <f>IF($I$1&lt;&gt;"y", "", IF(C1276="", "", IFERROR(LOOKUP(2,1/(COUNTIF($D$2:D1274,mergednames)=0),mergednames), "")))</f>
        <v/>
      </c>
      <c r="E1275" s="93" t="str">
        <f t="shared" si="58"/>
        <v/>
      </c>
      <c r="F1275" s="93" t="str">
        <f>IF($I$1&lt;&gt;"y", "", IF(A1276="", "", IFERROR(LOOKUP(2,1/(COUNTIF($F$2:F1274,get_country)=0),get_country), "")))</f>
        <v/>
      </c>
      <c r="G1275" s="93" t="str">
        <f t="shared" si="57"/>
        <v/>
      </c>
      <c r="H1275" s="67" t="str">
        <f t="array" aca="1" ref="H1275" ca="1">IF($I$1&lt;&gt;"y", "", IFERROR(INDEX(countrylistsize,MATCH(SMALL(NOT(countrylistsize="")*IF(ISNUMBER(countrylistsize),COUNTIF(countrylistsize,"&lt;="&amp;countrylistsize),COUNTIF(countrylistsize,"&lt;="&amp;countrylistsize)+SUM(ISNUMBER(countrylistsize))),ROWS(F$3:F1275)+SUM(ISBLANK(countrylistsize))),NOT(countrylistsize="")*IF(ISNUMBER(countrylistsize),COUNTIF(countrylistsize,"&lt;="&amp;countrylistsize),COUNTIF(countrylistsize,"&lt;="&amp;countrylistsize)+SUM(ISNUMBER(countrylistsize))),0)), ""))</f>
        <v/>
      </c>
      <c r="I1275" s="70"/>
      <c r="J1275" s="67" t="str">
        <f t="array" aca="1" ref="J1275" ca="1">IF($I$1&lt;&gt;"y", "", IFERROR(INDEX(admin1listsize,MATCH(SMALL(NOT(admin1listsize="")*IF(ISNUMBER(admin1listsize),COUNTIF(admin1listsize,"&lt;="&amp;admin1listsize),COUNTIF(admin1listsize,"&lt;="&amp;admin1listsize)+SUM(ISNUMBER(admin1listsize))),ROWS(D$3:D1275)+SUM(ISBLANK(admin1listsize))),NOT(admin1listsize="")*IF(ISNUMBER(admin1listsize),COUNTIF(admin1listsize,"&lt;="&amp;admin1listsize),COUNTIF(admin1listsize,"&lt;="&amp;admin1listsize)+SUM(ISNUMBER(admin1listsize))),0)), ""))</f>
        <v/>
      </c>
      <c r="K1275" s="71"/>
    </row>
    <row r="1276" spans="1:11" s="1" customFormat="1" x14ac:dyDescent="0.25">
      <c r="A1276" s="93" t="str">
        <f>IF($I$1&lt;&gt;"y", "", IF(ISBLANK(DATA!D1277),"",IF(ISBLANK(DATA!K1277),"NO DATA",DATA!K1277)))</f>
        <v/>
      </c>
      <c r="B1276" s="93" t="str">
        <f>IF($I$1&lt;&gt;"y", "",IF(ISBLANK(DATA!D1277),"", IF(ISBLANK(DATA!L1277),"NO DATA",DATA!L1277)))</f>
        <v/>
      </c>
      <c r="C1276" s="93" t="str">
        <f t="shared" si="59"/>
        <v/>
      </c>
      <c r="D1276" s="93" t="str">
        <f>IF($I$1&lt;&gt;"y", "", IF(C1277="", "", IFERROR(LOOKUP(2,1/(COUNTIF($D$2:D1275,mergednames)=0),mergednames), "")))</f>
        <v/>
      </c>
      <c r="E1276" s="93" t="str">
        <f t="shared" si="58"/>
        <v/>
      </c>
      <c r="F1276" s="93" t="str">
        <f>IF($I$1&lt;&gt;"y", "", IF(A1277="", "", IFERROR(LOOKUP(2,1/(COUNTIF($F$2:F1275,get_country)=0),get_country), "")))</f>
        <v/>
      </c>
      <c r="G1276" s="93" t="str">
        <f t="shared" si="57"/>
        <v/>
      </c>
      <c r="H1276" s="67" t="str">
        <f t="array" aca="1" ref="H1276" ca="1">IF($I$1&lt;&gt;"y", "", IFERROR(INDEX(countrylistsize,MATCH(SMALL(NOT(countrylistsize="")*IF(ISNUMBER(countrylistsize),COUNTIF(countrylistsize,"&lt;="&amp;countrylistsize),COUNTIF(countrylistsize,"&lt;="&amp;countrylistsize)+SUM(ISNUMBER(countrylistsize))),ROWS(F$3:F1276)+SUM(ISBLANK(countrylistsize))),NOT(countrylistsize="")*IF(ISNUMBER(countrylistsize),COUNTIF(countrylistsize,"&lt;="&amp;countrylistsize),COUNTIF(countrylistsize,"&lt;="&amp;countrylistsize)+SUM(ISNUMBER(countrylistsize))),0)), ""))</f>
        <v/>
      </c>
      <c r="I1276" s="70"/>
      <c r="J1276" s="67" t="str">
        <f t="array" aca="1" ref="J1276" ca="1">IF($I$1&lt;&gt;"y", "", IFERROR(INDEX(admin1listsize,MATCH(SMALL(NOT(admin1listsize="")*IF(ISNUMBER(admin1listsize),COUNTIF(admin1listsize,"&lt;="&amp;admin1listsize),COUNTIF(admin1listsize,"&lt;="&amp;admin1listsize)+SUM(ISNUMBER(admin1listsize))),ROWS(D$3:D1276)+SUM(ISBLANK(admin1listsize))),NOT(admin1listsize="")*IF(ISNUMBER(admin1listsize),COUNTIF(admin1listsize,"&lt;="&amp;admin1listsize),COUNTIF(admin1listsize,"&lt;="&amp;admin1listsize)+SUM(ISNUMBER(admin1listsize))),0)), ""))</f>
        <v/>
      </c>
      <c r="K1276" s="71"/>
    </row>
    <row r="1277" spans="1:11" s="1" customFormat="1" x14ac:dyDescent="0.25">
      <c r="A1277" s="93" t="str">
        <f>IF($I$1&lt;&gt;"y", "", IF(ISBLANK(DATA!D1278),"",IF(ISBLANK(DATA!K1278),"NO DATA",DATA!K1278)))</f>
        <v/>
      </c>
      <c r="B1277" s="93" t="str">
        <f>IF($I$1&lt;&gt;"y", "",IF(ISBLANK(DATA!D1278),"", IF(ISBLANK(DATA!L1278),"NO DATA",DATA!L1278)))</f>
        <v/>
      </c>
      <c r="C1277" s="93" t="str">
        <f t="shared" si="59"/>
        <v/>
      </c>
      <c r="D1277" s="93" t="str">
        <f>IF($I$1&lt;&gt;"y", "", IF(C1278="", "", IFERROR(LOOKUP(2,1/(COUNTIF($D$2:D1276,mergednames)=0),mergednames), "")))</f>
        <v/>
      </c>
      <c r="E1277" s="93" t="str">
        <f t="shared" si="58"/>
        <v/>
      </c>
      <c r="F1277" s="93" t="str">
        <f>IF($I$1&lt;&gt;"y", "", IF(A1278="", "", IFERROR(LOOKUP(2,1/(COUNTIF($F$2:F1276,get_country)=0),get_country), "")))</f>
        <v/>
      </c>
      <c r="G1277" s="93" t="str">
        <f t="shared" si="57"/>
        <v/>
      </c>
      <c r="H1277" s="67" t="str">
        <f t="array" aca="1" ref="H1277" ca="1">IF($I$1&lt;&gt;"y", "", IFERROR(INDEX(countrylistsize,MATCH(SMALL(NOT(countrylistsize="")*IF(ISNUMBER(countrylistsize),COUNTIF(countrylistsize,"&lt;="&amp;countrylistsize),COUNTIF(countrylistsize,"&lt;="&amp;countrylistsize)+SUM(ISNUMBER(countrylistsize))),ROWS(F$3:F1277)+SUM(ISBLANK(countrylistsize))),NOT(countrylistsize="")*IF(ISNUMBER(countrylistsize),COUNTIF(countrylistsize,"&lt;="&amp;countrylistsize),COUNTIF(countrylistsize,"&lt;="&amp;countrylistsize)+SUM(ISNUMBER(countrylistsize))),0)), ""))</f>
        <v/>
      </c>
      <c r="I1277" s="70"/>
      <c r="J1277" s="67" t="str">
        <f t="array" aca="1" ref="J1277" ca="1">IF($I$1&lt;&gt;"y", "", IFERROR(INDEX(admin1listsize,MATCH(SMALL(NOT(admin1listsize="")*IF(ISNUMBER(admin1listsize),COUNTIF(admin1listsize,"&lt;="&amp;admin1listsize),COUNTIF(admin1listsize,"&lt;="&amp;admin1listsize)+SUM(ISNUMBER(admin1listsize))),ROWS(D$3:D1277)+SUM(ISBLANK(admin1listsize))),NOT(admin1listsize="")*IF(ISNUMBER(admin1listsize),COUNTIF(admin1listsize,"&lt;="&amp;admin1listsize),COUNTIF(admin1listsize,"&lt;="&amp;admin1listsize)+SUM(ISNUMBER(admin1listsize))),0)), ""))</f>
        <v/>
      </c>
      <c r="K1277" s="71"/>
    </row>
    <row r="1278" spans="1:11" s="1" customFormat="1" x14ac:dyDescent="0.25">
      <c r="A1278" s="93" t="str">
        <f>IF($I$1&lt;&gt;"y", "", IF(ISBLANK(DATA!D1279),"",IF(ISBLANK(DATA!K1279),"NO DATA",DATA!K1279)))</f>
        <v/>
      </c>
      <c r="B1278" s="93" t="str">
        <f>IF($I$1&lt;&gt;"y", "",IF(ISBLANK(DATA!D1279),"", IF(ISBLANK(DATA!L1279),"NO DATA",DATA!L1279)))</f>
        <v/>
      </c>
      <c r="C1278" s="93" t="str">
        <f t="shared" si="59"/>
        <v/>
      </c>
      <c r="D1278" s="93" t="str">
        <f>IF($I$1&lt;&gt;"y", "", IF(C1279="", "", IFERROR(LOOKUP(2,1/(COUNTIF($D$2:D1277,mergednames)=0),mergednames), "")))</f>
        <v/>
      </c>
      <c r="E1278" s="93" t="str">
        <f t="shared" si="58"/>
        <v/>
      </c>
      <c r="F1278" s="93" t="str">
        <f>IF($I$1&lt;&gt;"y", "", IF(A1279="", "", IFERROR(LOOKUP(2,1/(COUNTIF($F$2:F1277,get_country)=0),get_country), "")))</f>
        <v/>
      </c>
      <c r="G1278" s="93" t="str">
        <f t="shared" si="57"/>
        <v/>
      </c>
      <c r="H1278" s="67" t="str">
        <f t="array" aca="1" ref="H1278" ca="1">IF($I$1&lt;&gt;"y", "", IFERROR(INDEX(countrylistsize,MATCH(SMALL(NOT(countrylistsize="")*IF(ISNUMBER(countrylistsize),COUNTIF(countrylistsize,"&lt;="&amp;countrylistsize),COUNTIF(countrylistsize,"&lt;="&amp;countrylistsize)+SUM(ISNUMBER(countrylistsize))),ROWS(F$3:F1278)+SUM(ISBLANK(countrylistsize))),NOT(countrylistsize="")*IF(ISNUMBER(countrylistsize),COUNTIF(countrylistsize,"&lt;="&amp;countrylistsize),COUNTIF(countrylistsize,"&lt;="&amp;countrylistsize)+SUM(ISNUMBER(countrylistsize))),0)), ""))</f>
        <v/>
      </c>
      <c r="I1278" s="70"/>
      <c r="J1278" s="67" t="str">
        <f t="array" aca="1" ref="J1278" ca="1">IF($I$1&lt;&gt;"y", "", IFERROR(INDEX(admin1listsize,MATCH(SMALL(NOT(admin1listsize="")*IF(ISNUMBER(admin1listsize),COUNTIF(admin1listsize,"&lt;="&amp;admin1listsize),COUNTIF(admin1listsize,"&lt;="&amp;admin1listsize)+SUM(ISNUMBER(admin1listsize))),ROWS(D$3:D1278)+SUM(ISBLANK(admin1listsize))),NOT(admin1listsize="")*IF(ISNUMBER(admin1listsize),COUNTIF(admin1listsize,"&lt;="&amp;admin1listsize),COUNTIF(admin1listsize,"&lt;="&amp;admin1listsize)+SUM(ISNUMBER(admin1listsize))),0)), ""))</f>
        <v/>
      </c>
      <c r="K1278" s="71"/>
    </row>
    <row r="1279" spans="1:11" s="1" customFormat="1" x14ac:dyDescent="0.25">
      <c r="A1279" s="93" t="str">
        <f>IF($I$1&lt;&gt;"y", "", IF(ISBLANK(DATA!D1280),"",IF(ISBLANK(DATA!K1280),"NO DATA",DATA!K1280)))</f>
        <v/>
      </c>
      <c r="B1279" s="93" t="str">
        <f>IF($I$1&lt;&gt;"y", "",IF(ISBLANK(DATA!D1280),"", IF(ISBLANK(DATA!L1280),"NO DATA",DATA!L1280)))</f>
        <v/>
      </c>
      <c r="C1279" s="93" t="str">
        <f t="shared" si="59"/>
        <v/>
      </c>
      <c r="D1279" s="93" t="str">
        <f>IF($I$1&lt;&gt;"y", "", IF(C1280="", "", IFERROR(LOOKUP(2,1/(COUNTIF($D$2:D1278,mergednames)=0),mergednames), "")))</f>
        <v/>
      </c>
      <c r="E1279" s="93" t="str">
        <f t="shared" si="58"/>
        <v/>
      </c>
      <c r="F1279" s="93" t="str">
        <f>IF($I$1&lt;&gt;"y", "", IF(A1280="", "", IFERROR(LOOKUP(2,1/(COUNTIF($F$2:F1278,get_country)=0),get_country), "")))</f>
        <v/>
      </c>
      <c r="G1279" s="93" t="str">
        <f t="shared" si="57"/>
        <v/>
      </c>
      <c r="H1279" s="67" t="str">
        <f t="array" aca="1" ref="H1279" ca="1">IF($I$1&lt;&gt;"y", "", IFERROR(INDEX(countrylistsize,MATCH(SMALL(NOT(countrylistsize="")*IF(ISNUMBER(countrylistsize),COUNTIF(countrylistsize,"&lt;="&amp;countrylistsize),COUNTIF(countrylistsize,"&lt;="&amp;countrylistsize)+SUM(ISNUMBER(countrylistsize))),ROWS(F$3:F1279)+SUM(ISBLANK(countrylistsize))),NOT(countrylistsize="")*IF(ISNUMBER(countrylistsize),COUNTIF(countrylistsize,"&lt;="&amp;countrylistsize),COUNTIF(countrylistsize,"&lt;="&amp;countrylistsize)+SUM(ISNUMBER(countrylistsize))),0)), ""))</f>
        <v/>
      </c>
      <c r="I1279" s="70"/>
      <c r="J1279" s="67" t="str">
        <f t="array" aca="1" ref="J1279" ca="1">IF($I$1&lt;&gt;"y", "", IFERROR(INDEX(admin1listsize,MATCH(SMALL(NOT(admin1listsize="")*IF(ISNUMBER(admin1listsize),COUNTIF(admin1listsize,"&lt;="&amp;admin1listsize),COUNTIF(admin1listsize,"&lt;="&amp;admin1listsize)+SUM(ISNUMBER(admin1listsize))),ROWS(D$3:D1279)+SUM(ISBLANK(admin1listsize))),NOT(admin1listsize="")*IF(ISNUMBER(admin1listsize),COUNTIF(admin1listsize,"&lt;="&amp;admin1listsize),COUNTIF(admin1listsize,"&lt;="&amp;admin1listsize)+SUM(ISNUMBER(admin1listsize))),0)), ""))</f>
        <v/>
      </c>
      <c r="K1279" s="71"/>
    </row>
    <row r="1280" spans="1:11" s="1" customFormat="1" x14ac:dyDescent="0.25">
      <c r="A1280" s="93" t="str">
        <f>IF($I$1&lt;&gt;"y", "", IF(ISBLANK(DATA!D1281),"",IF(ISBLANK(DATA!K1281),"NO DATA",DATA!K1281)))</f>
        <v/>
      </c>
      <c r="B1280" s="93" t="str">
        <f>IF($I$1&lt;&gt;"y", "",IF(ISBLANK(DATA!D1281),"", IF(ISBLANK(DATA!L1281),"NO DATA",DATA!L1281)))</f>
        <v/>
      </c>
      <c r="C1280" s="93" t="str">
        <f t="shared" si="59"/>
        <v/>
      </c>
      <c r="D1280" s="93" t="str">
        <f>IF($I$1&lt;&gt;"y", "", IF(C1281="", "", IFERROR(LOOKUP(2,1/(COUNTIF($D$2:D1279,mergednames)=0),mergednames), "")))</f>
        <v/>
      </c>
      <c r="E1280" s="93" t="str">
        <f t="shared" si="58"/>
        <v/>
      </c>
      <c r="F1280" s="93" t="str">
        <f>IF($I$1&lt;&gt;"y", "", IF(A1281="", "", IFERROR(LOOKUP(2,1/(COUNTIF($F$2:F1279,get_country)=0),get_country), "")))</f>
        <v/>
      </c>
      <c r="G1280" s="93" t="str">
        <f t="shared" si="57"/>
        <v/>
      </c>
      <c r="H1280" s="67" t="str">
        <f t="array" aca="1" ref="H1280" ca="1">IF($I$1&lt;&gt;"y", "", IFERROR(INDEX(countrylistsize,MATCH(SMALL(NOT(countrylistsize="")*IF(ISNUMBER(countrylistsize),COUNTIF(countrylistsize,"&lt;="&amp;countrylistsize),COUNTIF(countrylistsize,"&lt;="&amp;countrylistsize)+SUM(ISNUMBER(countrylistsize))),ROWS(F$3:F1280)+SUM(ISBLANK(countrylistsize))),NOT(countrylistsize="")*IF(ISNUMBER(countrylistsize),COUNTIF(countrylistsize,"&lt;="&amp;countrylistsize),COUNTIF(countrylistsize,"&lt;="&amp;countrylistsize)+SUM(ISNUMBER(countrylistsize))),0)), ""))</f>
        <v/>
      </c>
      <c r="I1280" s="70"/>
      <c r="J1280" s="67" t="str">
        <f t="array" aca="1" ref="J1280" ca="1">IF($I$1&lt;&gt;"y", "", IFERROR(INDEX(admin1listsize,MATCH(SMALL(NOT(admin1listsize="")*IF(ISNUMBER(admin1listsize),COUNTIF(admin1listsize,"&lt;="&amp;admin1listsize),COUNTIF(admin1listsize,"&lt;="&amp;admin1listsize)+SUM(ISNUMBER(admin1listsize))),ROWS(D$3:D1280)+SUM(ISBLANK(admin1listsize))),NOT(admin1listsize="")*IF(ISNUMBER(admin1listsize),COUNTIF(admin1listsize,"&lt;="&amp;admin1listsize),COUNTIF(admin1listsize,"&lt;="&amp;admin1listsize)+SUM(ISNUMBER(admin1listsize))),0)), ""))</f>
        <v/>
      </c>
      <c r="K1280" s="71"/>
    </row>
    <row r="1281" spans="1:11" s="1" customFormat="1" x14ac:dyDescent="0.25">
      <c r="A1281" s="93" t="str">
        <f>IF($I$1&lt;&gt;"y", "", IF(ISBLANK(DATA!D1282),"",IF(ISBLANK(DATA!K1282),"NO DATA",DATA!K1282)))</f>
        <v/>
      </c>
      <c r="B1281" s="93" t="str">
        <f>IF($I$1&lt;&gt;"y", "",IF(ISBLANK(DATA!D1282),"", IF(ISBLANK(DATA!L1282),"NO DATA",DATA!L1282)))</f>
        <v/>
      </c>
      <c r="C1281" s="93" t="str">
        <f t="shared" si="59"/>
        <v/>
      </c>
      <c r="D1281" s="93" t="str">
        <f>IF($I$1&lt;&gt;"y", "", IF(C1282="", "", IFERROR(LOOKUP(2,1/(COUNTIF($D$2:D1280,mergednames)=0),mergednames), "")))</f>
        <v/>
      </c>
      <c r="E1281" s="93" t="str">
        <f t="shared" si="58"/>
        <v/>
      </c>
      <c r="F1281" s="93" t="str">
        <f>IF($I$1&lt;&gt;"y", "", IF(A1282="", "", IFERROR(LOOKUP(2,1/(COUNTIF($F$2:F1280,get_country)=0),get_country), "")))</f>
        <v/>
      </c>
      <c r="G1281" s="93" t="str">
        <f t="shared" si="57"/>
        <v/>
      </c>
      <c r="H1281" s="67" t="str">
        <f t="array" aca="1" ref="H1281" ca="1">IF($I$1&lt;&gt;"y", "", IFERROR(INDEX(countrylistsize,MATCH(SMALL(NOT(countrylistsize="")*IF(ISNUMBER(countrylistsize),COUNTIF(countrylistsize,"&lt;="&amp;countrylistsize),COUNTIF(countrylistsize,"&lt;="&amp;countrylistsize)+SUM(ISNUMBER(countrylistsize))),ROWS(F$3:F1281)+SUM(ISBLANK(countrylistsize))),NOT(countrylistsize="")*IF(ISNUMBER(countrylistsize),COUNTIF(countrylistsize,"&lt;="&amp;countrylistsize),COUNTIF(countrylistsize,"&lt;="&amp;countrylistsize)+SUM(ISNUMBER(countrylistsize))),0)), ""))</f>
        <v/>
      </c>
      <c r="I1281" s="70"/>
      <c r="J1281" s="67" t="str">
        <f t="array" aca="1" ref="J1281" ca="1">IF($I$1&lt;&gt;"y", "", IFERROR(INDEX(admin1listsize,MATCH(SMALL(NOT(admin1listsize="")*IF(ISNUMBER(admin1listsize),COUNTIF(admin1listsize,"&lt;="&amp;admin1listsize),COUNTIF(admin1listsize,"&lt;="&amp;admin1listsize)+SUM(ISNUMBER(admin1listsize))),ROWS(D$3:D1281)+SUM(ISBLANK(admin1listsize))),NOT(admin1listsize="")*IF(ISNUMBER(admin1listsize),COUNTIF(admin1listsize,"&lt;="&amp;admin1listsize),COUNTIF(admin1listsize,"&lt;="&amp;admin1listsize)+SUM(ISNUMBER(admin1listsize))),0)), ""))</f>
        <v/>
      </c>
      <c r="K1281" s="71"/>
    </row>
    <row r="1282" spans="1:11" s="1" customFormat="1" x14ac:dyDescent="0.25">
      <c r="A1282" s="93" t="str">
        <f>IF($I$1&lt;&gt;"y", "", IF(ISBLANK(DATA!D1283),"",IF(ISBLANK(DATA!K1283),"NO DATA",DATA!K1283)))</f>
        <v/>
      </c>
      <c r="B1282" s="93" t="str">
        <f>IF($I$1&lt;&gt;"y", "",IF(ISBLANK(DATA!D1283),"", IF(ISBLANK(DATA!L1283),"NO DATA",DATA!L1283)))</f>
        <v/>
      </c>
      <c r="C1282" s="93" t="str">
        <f t="shared" si="59"/>
        <v/>
      </c>
      <c r="D1282" s="93" t="str">
        <f>IF($I$1&lt;&gt;"y", "", IF(C1283="", "", IFERROR(LOOKUP(2,1/(COUNTIF($D$2:D1281,mergednames)=0),mergednames), "")))</f>
        <v/>
      </c>
      <c r="E1282" s="93" t="str">
        <f t="shared" si="58"/>
        <v/>
      </c>
      <c r="F1282" s="93" t="str">
        <f>IF($I$1&lt;&gt;"y", "", IF(A1283="", "", IFERROR(LOOKUP(2,1/(COUNTIF($F$2:F1281,get_country)=0),get_country), "")))</f>
        <v/>
      </c>
      <c r="G1282" s="93" t="str">
        <f t="shared" si="57"/>
        <v/>
      </c>
      <c r="H1282" s="67" t="str">
        <f t="array" aca="1" ref="H1282" ca="1">IF($I$1&lt;&gt;"y", "", IFERROR(INDEX(countrylistsize,MATCH(SMALL(NOT(countrylistsize="")*IF(ISNUMBER(countrylistsize),COUNTIF(countrylistsize,"&lt;="&amp;countrylistsize),COUNTIF(countrylistsize,"&lt;="&amp;countrylistsize)+SUM(ISNUMBER(countrylistsize))),ROWS(F$3:F1282)+SUM(ISBLANK(countrylistsize))),NOT(countrylistsize="")*IF(ISNUMBER(countrylistsize),COUNTIF(countrylistsize,"&lt;="&amp;countrylistsize),COUNTIF(countrylistsize,"&lt;="&amp;countrylistsize)+SUM(ISNUMBER(countrylistsize))),0)), ""))</f>
        <v/>
      </c>
      <c r="I1282" s="70"/>
      <c r="J1282" s="67" t="str">
        <f t="array" aca="1" ref="J1282" ca="1">IF($I$1&lt;&gt;"y", "", IFERROR(INDEX(admin1listsize,MATCH(SMALL(NOT(admin1listsize="")*IF(ISNUMBER(admin1listsize),COUNTIF(admin1listsize,"&lt;="&amp;admin1listsize),COUNTIF(admin1listsize,"&lt;="&amp;admin1listsize)+SUM(ISNUMBER(admin1listsize))),ROWS(D$3:D1282)+SUM(ISBLANK(admin1listsize))),NOT(admin1listsize="")*IF(ISNUMBER(admin1listsize),COUNTIF(admin1listsize,"&lt;="&amp;admin1listsize),COUNTIF(admin1listsize,"&lt;="&amp;admin1listsize)+SUM(ISNUMBER(admin1listsize))),0)), ""))</f>
        <v/>
      </c>
      <c r="K1282" s="71"/>
    </row>
    <row r="1283" spans="1:11" s="1" customFormat="1" x14ac:dyDescent="0.25">
      <c r="A1283" s="93" t="str">
        <f>IF($I$1&lt;&gt;"y", "", IF(ISBLANK(DATA!D1284),"",IF(ISBLANK(DATA!K1284),"NO DATA",DATA!K1284)))</f>
        <v/>
      </c>
      <c r="B1283" s="93" t="str">
        <f>IF($I$1&lt;&gt;"y", "",IF(ISBLANK(DATA!D1284),"", IF(ISBLANK(DATA!L1284),"NO DATA",DATA!L1284)))</f>
        <v/>
      </c>
      <c r="C1283" s="93" t="str">
        <f t="shared" si="59"/>
        <v/>
      </c>
      <c r="D1283" s="93" t="str">
        <f>IF($I$1&lt;&gt;"y", "", IF(C1284="", "", IFERROR(LOOKUP(2,1/(COUNTIF($D$2:D1282,mergednames)=0),mergednames), "")))</f>
        <v/>
      </c>
      <c r="E1283" s="93" t="str">
        <f t="shared" si="58"/>
        <v/>
      </c>
      <c r="F1283" s="93" t="str">
        <f>IF($I$1&lt;&gt;"y", "", IF(A1284="", "", IFERROR(LOOKUP(2,1/(COUNTIF($F$2:F1282,get_country)=0),get_country), "")))</f>
        <v/>
      </c>
      <c r="G1283" s="93" t="str">
        <f t="shared" ref="G1283:G1346" si="60">IF($I$1&lt;&gt;"y", "", IF(F1283="", "", G1282+1))</f>
        <v/>
      </c>
      <c r="H1283" s="67" t="str">
        <f t="array" aca="1" ref="H1283" ca="1">IF($I$1&lt;&gt;"y", "", IFERROR(INDEX(countrylistsize,MATCH(SMALL(NOT(countrylistsize="")*IF(ISNUMBER(countrylistsize),COUNTIF(countrylistsize,"&lt;="&amp;countrylistsize),COUNTIF(countrylistsize,"&lt;="&amp;countrylistsize)+SUM(ISNUMBER(countrylistsize))),ROWS(F$3:F1283)+SUM(ISBLANK(countrylistsize))),NOT(countrylistsize="")*IF(ISNUMBER(countrylistsize),COUNTIF(countrylistsize,"&lt;="&amp;countrylistsize),COUNTIF(countrylistsize,"&lt;="&amp;countrylistsize)+SUM(ISNUMBER(countrylistsize))),0)), ""))</f>
        <v/>
      </c>
      <c r="I1283" s="70"/>
      <c r="J1283" s="67" t="str">
        <f t="array" aca="1" ref="J1283" ca="1">IF($I$1&lt;&gt;"y", "", IFERROR(INDEX(admin1listsize,MATCH(SMALL(NOT(admin1listsize="")*IF(ISNUMBER(admin1listsize),COUNTIF(admin1listsize,"&lt;="&amp;admin1listsize),COUNTIF(admin1listsize,"&lt;="&amp;admin1listsize)+SUM(ISNUMBER(admin1listsize))),ROWS(D$3:D1283)+SUM(ISBLANK(admin1listsize))),NOT(admin1listsize="")*IF(ISNUMBER(admin1listsize),COUNTIF(admin1listsize,"&lt;="&amp;admin1listsize),COUNTIF(admin1listsize,"&lt;="&amp;admin1listsize)+SUM(ISNUMBER(admin1listsize))),0)), ""))</f>
        <v/>
      </c>
      <c r="K1283" s="71"/>
    </row>
    <row r="1284" spans="1:11" s="1" customFormat="1" x14ac:dyDescent="0.25">
      <c r="A1284" s="93" t="str">
        <f>IF($I$1&lt;&gt;"y", "", IF(ISBLANK(DATA!D1285),"",IF(ISBLANK(DATA!K1285),"NO DATA",DATA!K1285)))</f>
        <v/>
      </c>
      <c r="B1284" s="93" t="str">
        <f>IF($I$1&lt;&gt;"y", "",IF(ISBLANK(DATA!D1285),"", IF(ISBLANK(DATA!L1285),"NO DATA",DATA!L1285)))</f>
        <v/>
      </c>
      <c r="C1284" s="93" t="str">
        <f t="shared" si="59"/>
        <v/>
      </c>
      <c r="D1284" s="93" t="str">
        <f>IF($I$1&lt;&gt;"y", "", IF(C1285="", "", IFERROR(LOOKUP(2,1/(COUNTIF($D$2:D1283,mergednames)=0),mergednames), "")))</f>
        <v/>
      </c>
      <c r="E1284" s="93" t="str">
        <f t="shared" ref="E1284:E1347" si="61">IF($I$1&lt;&gt;"y", "", IF(D1284="", "", E1283+1))</f>
        <v/>
      </c>
      <c r="F1284" s="93" t="str">
        <f>IF($I$1&lt;&gt;"y", "", IF(A1285="", "", IFERROR(LOOKUP(2,1/(COUNTIF($F$2:F1283,get_country)=0),get_country), "")))</f>
        <v/>
      </c>
      <c r="G1284" s="93" t="str">
        <f t="shared" si="60"/>
        <v/>
      </c>
      <c r="H1284" s="67" t="str">
        <f t="array" aca="1" ref="H1284" ca="1">IF($I$1&lt;&gt;"y", "", IFERROR(INDEX(countrylistsize,MATCH(SMALL(NOT(countrylistsize="")*IF(ISNUMBER(countrylistsize),COUNTIF(countrylistsize,"&lt;="&amp;countrylistsize),COUNTIF(countrylistsize,"&lt;="&amp;countrylistsize)+SUM(ISNUMBER(countrylistsize))),ROWS(F$3:F1284)+SUM(ISBLANK(countrylistsize))),NOT(countrylistsize="")*IF(ISNUMBER(countrylistsize),COUNTIF(countrylistsize,"&lt;="&amp;countrylistsize),COUNTIF(countrylistsize,"&lt;="&amp;countrylistsize)+SUM(ISNUMBER(countrylistsize))),0)), ""))</f>
        <v/>
      </c>
      <c r="I1284" s="70"/>
      <c r="J1284" s="67" t="str">
        <f t="array" aca="1" ref="J1284" ca="1">IF($I$1&lt;&gt;"y", "", IFERROR(INDEX(admin1listsize,MATCH(SMALL(NOT(admin1listsize="")*IF(ISNUMBER(admin1listsize),COUNTIF(admin1listsize,"&lt;="&amp;admin1listsize),COUNTIF(admin1listsize,"&lt;="&amp;admin1listsize)+SUM(ISNUMBER(admin1listsize))),ROWS(D$3:D1284)+SUM(ISBLANK(admin1listsize))),NOT(admin1listsize="")*IF(ISNUMBER(admin1listsize),COUNTIF(admin1listsize,"&lt;="&amp;admin1listsize),COUNTIF(admin1listsize,"&lt;="&amp;admin1listsize)+SUM(ISNUMBER(admin1listsize))),0)), ""))</f>
        <v/>
      </c>
      <c r="K1284" s="71"/>
    </row>
    <row r="1285" spans="1:11" s="1" customFormat="1" x14ac:dyDescent="0.25">
      <c r="A1285" s="93" t="str">
        <f>IF($I$1&lt;&gt;"y", "", IF(ISBLANK(DATA!D1286),"",IF(ISBLANK(DATA!K1286),"NO DATA",DATA!K1286)))</f>
        <v/>
      </c>
      <c r="B1285" s="93" t="str">
        <f>IF($I$1&lt;&gt;"y", "",IF(ISBLANK(DATA!D1286),"", IF(ISBLANK(DATA!L1286),"NO DATA",DATA!L1286)))</f>
        <v/>
      </c>
      <c r="C1285" s="93" t="str">
        <f t="shared" ref="C1285:C1348" si="62">IF($I$1&lt;&gt;"y", "", IF(A1285="", "", A1285&amp;"@"&amp;B1285))</f>
        <v/>
      </c>
      <c r="D1285" s="93" t="str">
        <f>IF($I$1&lt;&gt;"y", "", IF(C1286="", "", IFERROR(LOOKUP(2,1/(COUNTIF($D$2:D1284,mergednames)=0),mergednames), "")))</f>
        <v/>
      </c>
      <c r="E1285" s="93" t="str">
        <f t="shared" si="61"/>
        <v/>
      </c>
      <c r="F1285" s="93" t="str">
        <f>IF($I$1&lt;&gt;"y", "", IF(A1286="", "", IFERROR(LOOKUP(2,1/(COUNTIF($F$2:F1284,get_country)=0),get_country), "")))</f>
        <v/>
      </c>
      <c r="G1285" s="93" t="str">
        <f t="shared" si="60"/>
        <v/>
      </c>
      <c r="H1285" s="67" t="str">
        <f t="array" aca="1" ref="H1285" ca="1">IF($I$1&lt;&gt;"y", "", IFERROR(INDEX(countrylistsize,MATCH(SMALL(NOT(countrylistsize="")*IF(ISNUMBER(countrylistsize),COUNTIF(countrylistsize,"&lt;="&amp;countrylistsize),COUNTIF(countrylistsize,"&lt;="&amp;countrylistsize)+SUM(ISNUMBER(countrylistsize))),ROWS(F$3:F1285)+SUM(ISBLANK(countrylistsize))),NOT(countrylistsize="")*IF(ISNUMBER(countrylistsize),COUNTIF(countrylistsize,"&lt;="&amp;countrylistsize),COUNTIF(countrylistsize,"&lt;="&amp;countrylistsize)+SUM(ISNUMBER(countrylistsize))),0)), ""))</f>
        <v/>
      </c>
      <c r="I1285" s="70"/>
      <c r="J1285" s="67" t="str">
        <f t="array" aca="1" ref="J1285" ca="1">IF($I$1&lt;&gt;"y", "", IFERROR(INDEX(admin1listsize,MATCH(SMALL(NOT(admin1listsize="")*IF(ISNUMBER(admin1listsize),COUNTIF(admin1listsize,"&lt;="&amp;admin1listsize),COUNTIF(admin1listsize,"&lt;="&amp;admin1listsize)+SUM(ISNUMBER(admin1listsize))),ROWS(D$3:D1285)+SUM(ISBLANK(admin1listsize))),NOT(admin1listsize="")*IF(ISNUMBER(admin1listsize),COUNTIF(admin1listsize,"&lt;="&amp;admin1listsize),COUNTIF(admin1listsize,"&lt;="&amp;admin1listsize)+SUM(ISNUMBER(admin1listsize))),0)), ""))</f>
        <v/>
      </c>
      <c r="K1285" s="71"/>
    </row>
    <row r="1286" spans="1:11" s="1" customFormat="1" x14ac:dyDescent="0.25">
      <c r="A1286" s="93" t="str">
        <f>IF($I$1&lt;&gt;"y", "", IF(ISBLANK(DATA!D1287),"",IF(ISBLANK(DATA!K1287),"NO DATA",DATA!K1287)))</f>
        <v/>
      </c>
      <c r="B1286" s="93" t="str">
        <f>IF($I$1&lt;&gt;"y", "",IF(ISBLANK(DATA!D1287),"", IF(ISBLANK(DATA!L1287),"NO DATA",DATA!L1287)))</f>
        <v/>
      </c>
      <c r="C1286" s="93" t="str">
        <f t="shared" si="62"/>
        <v/>
      </c>
      <c r="D1286" s="93" t="str">
        <f>IF($I$1&lt;&gt;"y", "", IF(C1287="", "", IFERROR(LOOKUP(2,1/(COUNTIF($D$2:D1285,mergednames)=0),mergednames), "")))</f>
        <v/>
      </c>
      <c r="E1286" s="93" t="str">
        <f t="shared" si="61"/>
        <v/>
      </c>
      <c r="F1286" s="93" t="str">
        <f>IF($I$1&lt;&gt;"y", "", IF(A1287="", "", IFERROR(LOOKUP(2,1/(COUNTIF($F$2:F1285,get_country)=0),get_country), "")))</f>
        <v/>
      </c>
      <c r="G1286" s="93" t="str">
        <f t="shared" si="60"/>
        <v/>
      </c>
      <c r="H1286" s="67" t="str">
        <f t="array" aca="1" ref="H1286" ca="1">IF($I$1&lt;&gt;"y", "", IFERROR(INDEX(countrylistsize,MATCH(SMALL(NOT(countrylistsize="")*IF(ISNUMBER(countrylistsize),COUNTIF(countrylistsize,"&lt;="&amp;countrylistsize),COUNTIF(countrylistsize,"&lt;="&amp;countrylistsize)+SUM(ISNUMBER(countrylistsize))),ROWS(F$3:F1286)+SUM(ISBLANK(countrylistsize))),NOT(countrylistsize="")*IF(ISNUMBER(countrylistsize),COUNTIF(countrylistsize,"&lt;="&amp;countrylistsize),COUNTIF(countrylistsize,"&lt;="&amp;countrylistsize)+SUM(ISNUMBER(countrylistsize))),0)), ""))</f>
        <v/>
      </c>
      <c r="I1286" s="70"/>
      <c r="J1286" s="67" t="str">
        <f t="array" aca="1" ref="J1286" ca="1">IF($I$1&lt;&gt;"y", "", IFERROR(INDEX(admin1listsize,MATCH(SMALL(NOT(admin1listsize="")*IF(ISNUMBER(admin1listsize),COUNTIF(admin1listsize,"&lt;="&amp;admin1listsize),COUNTIF(admin1listsize,"&lt;="&amp;admin1listsize)+SUM(ISNUMBER(admin1listsize))),ROWS(D$3:D1286)+SUM(ISBLANK(admin1listsize))),NOT(admin1listsize="")*IF(ISNUMBER(admin1listsize),COUNTIF(admin1listsize,"&lt;="&amp;admin1listsize),COUNTIF(admin1listsize,"&lt;="&amp;admin1listsize)+SUM(ISNUMBER(admin1listsize))),0)), ""))</f>
        <v/>
      </c>
      <c r="K1286" s="71"/>
    </row>
    <row r="1287" spans="1:11" s="1" customFormat="1" x14ac:dyDescent="0.25">
      <c r="A1287" s="93" t="str">
        <f>IF($I$1&lt;&gt;"y", "", IF(ISBLANK(DATA!D1288),"",IF(ISBLANK(DATA!K1288),"NO DATA",DATA!K1288)))</f>
        <v/>
      </c>
      <c r="B1287" s="93" t="str">
        <f>IF($I$1&lt;&gt;"y", "",IF(ISBLANK(DATA!D1288),"", IF(ISBLANK(DATA!L1288),"NO DATA",DATA!L1288)))</f>
        <v/>
      </c>
      <c r="C1287" s="93" t="str">
        <f t="shared" si="62"/>
        <v/>
      </c>
      <c r="D1287" s="93" t="str">
        <f>IF($I$1&lt;&gt;"y", "", IF(C1288="", "", IFERROR(LOOKUP(2,1/(COUNTIF($D$2:D1286,mergednames)=0),mergednames), "")))</f>
        <v/>
      </c>
      <c r="E1287" s="93" t="str">
        <f t="shared" si="61"/>
        <v/>
      </c>
      <c r="F1287" s="93" t="str">
        <f>IF($I$1&lt;&gt;"y", "", IF(A1288="", "", IFERROR(LOOKUP(2,1/(COUNTIF($F$2:F1286,get_country)=0),get_country), "")))</f>
        <v/>
      </c>
      <c r="G1287" s="93" t="str">
        <f t="shared" si="60"/>
        <v/>
      </c>
      <c r="H1287" s="67" t="str">
        <f t="array" aca="1" ref="H1287" ca="1">IF($I$1&lt;&gt;"y", "", IFERROR(INDEX(countrylistsize,MATCH(SMALL(NOT(countrylistsize="")*IF(ISNUMBER(countrylistsize),COUNTIF(countrylistsize,"&lt;="&amp;countrylistsize),COUNTIF(countrylistsize,"&lt;="&amp;countrylistsize)+SUM(ISNUMBER(countrylistsize))),ROWS(F$3:F1287)+SUM(ISBLANK(countrylistsize))),NOT(countrylistsize="")*IF(ISNUMBER(countrylistsize),COUNTIF(countrylistsize,"&lt;="&amp;countrylistsize),COUNTIF(countrylistsize,"&lt;="&amp;countrylistsize)+SUM(ISNUMBER(countrylistsize))),0)), ""))</f>
        <v/>
      </c>
      <c r="I1287" s="70"/>
      <c r="J1287" s="67" t="str">
        <f t="array" aca="1" ref="J1287" ca="1">IF($I$1&lt;&gt;"y", "", IFERROR(INDEX(admin1listsize,MATCH(SMALL(NOT(admin1listsize="")*IF(ISNUMBER(admin1listsize),COUNTIF(admin1listsize,"&lt;="&amp;admin1listsize),COUNTIF(admin1listsize,"&lt;="&amp;admin1listsize)+SUM(ISNUMBER(admin1listsize))),ROWS(D$3:D1287)+SUM(ISBLANK(admin1listsize))),NOT(admin1listsize="")*IF(ISNUMBER(admin1listsize),COUNTIF(admin1listsize,"&lt;="&amp;admin1listsize),COUNTIF(admin1listsize,"&lt;="&amp;admin1listsize)+SUM(ISNUMBER(admin1listsize))),0)), ""))</f>
        <v/>
      </c>
      <c r="K1287" s="71"/>
    </row>
    <row r="1288" spans="1:11" s="1" customFormat="1" x14ac:dyDescent="0.25">
      <c r="A1288" s="93" t="str">
        <f>IF($I$1&lt;&gt;"y", "", IF(ISBLANK(DATA!D1289),"",IF(ISBLANK(DATA!K1289),"NO DATA",DATA!K1289)))</f>
        <v/>
      </c>
      <c r="B1288" s="93" t="str">
        <f>IF($I$1&lt;&gt;"y", "",IF(ISBLANK(DATA!D1289),"", IF(ISBLANK(DATA!L1289),"NO DATA",DATA!L1289)))</f>
        <v/>
      </c>
      <c r="C1288" s="93" t="str">
        <f t="shared" si="62"/>
        <v/>
      </c>
      <c r="D1288" s="93" t="str">
        <f>IF($I$1&lt;&gt;"y", "", IF(C1289="", "", IFERROR(LOOKUP(2,1/(COUNTIF($D$2:D1287,mergednames)=0),mergednames), "")))</f>
        <v/>
      </c>
      <c r="E1288" s="93" t="str">
        <f t="shared" si="61"/>
        <v/>
      </c>
      <c r="F1288" s="93" t="str">
        <f>IF($I$1&lt;&gt;"y", "", IF(A1289="", "", IFERROR(LOOKUP(2,1/(COUNTIF($F$2:F1287,get_country)=0),get_country), "")))</f>
        <v/>
      </c>
      <c r="G1288" s="93" t="str">
        <f t="shared" si="60"/>
        <v/>
      </c>
      <c r="H1288" s="67" t="str">
        <f t="array" aca="1" ref="H1288" ca="1">IF($I$1&lt;&gt;"y", "", IFERROR(INDEX(countrylistsize,MATCH(SMALL(NOT(countrylistsize="")*IF(ISNUMBER(countrylistsize),COUNTIF(countrylistsize,"&lt;="&amp;countrylistsize),COUNTIF(countrylistsize,"&lt;="&amp;countrylistsize)+SUM(ISNUMBER(countrylistsize))),ROWS(F$3:F1288)+SUM(ISBLANK(countrylistsize))),NOT(countrylistsize="")*IF(ISNUMBER(countrylistsize),COUNTIF(countrylistsize,"&lt;="&amp;countrylistsize),COUNTIF(countrylistsize,"&lt;="&amp;countrylistsize)+SUM(ISNUMBER(countrylistsize))),0)), ""))</f>
        <v/>
      </c>
      <c r="I1288" s="70"/>
      <c r="J1288" s="67" t="str">
        <f t="array" aca="1" ref="J1288" ca="1">IF($I$1&lt;&gt;"y", "", IFERROR(INDEX(admin1listsize,MATCH(SMALL(NOT(admin1listsize="")*IF(ISNUMBER(admin1listsize),COUNTIF(admin1listsize,"&lt;="&amp;admin1listsize),COUNTIF(admin1listsize,"&lt;="&amp;admin1listsize)+SUM(ISNUMBER(admin1listsize))),ROWS(D$3:D1288)+SUM(ISBLANK(admin1listsize))),NOT(admin1listsize="")*IF(ISNUMBER(admin1listsize),COUNTIF(admin1listsize,"&lt;="&amp;admin1listsize),COUNTIF(admin1listsize,"&lt;="&amp;admin1listsize)+SUM(ISNUMBER(admin1listsize))),0)), ""))</f>
        <v/>
      </c>
      <c r="K1288" s="71"/>
    </row>
    <row r="1289" spans="1:11" s="1" customFormat="1" x14ac:dyDescent="0.25">
      <c r="A1289" s="93" t="str">
        <f>IF($I$1&lt;&gt;"y", "", IF(ISBLANK(DATA!D1290),"",IF(ISBLANK(DATA!K1290),"NO DATA",DATA!K1290)))</f>
        <v/>
      </c>
      <c r="B1289" s="93" t="str">
        <f>IF($I$1&lt;&gt;"y", "",IF(ISBLANK(DATA!D1290),"", IF(ISBLANK(DATA!L1290),"NO DATA",DATA!L1290)))</f>
        <v/>
      </c>
      <c r="C1289" s="93" t="str">
        <f t="shared" si="62"/>
        <v/>
      </c>
      <c r="D1289" s="93" t="str">
        <f>IF($I$1&lt;&gt;"y", "", IF(C1290="", "", IFERROR(LOOKUP(2,1/(COUNTIF($D$2:D1288,mergednames)=0),mergednames), "")))</f>
        <v/>
      </c>
      <c r="E1289" s="93" t="str">
        <f t="shared" si="61"/>
        <v/>
      </c>
      <c r="F1289" s="93" t="str">
        <f>IF($I$1&lt;&gt;"y", "", IF(A1290="", "", IFERROR(LOOKUP(2,1/(COUNTIF($F$2:F1288,get_country)=0),get_country), "")))</f>
        <v/>
      </c>
      <c r="G1289" s="93" t="str">
        <f t="shared" si="60"/>
        <v/>
      </c>
      <c r="H1289" s="67" t="str">
        <f t="array" aca="1" ref="H1289" ca="1">IF($I$1&lt;&gt;"y", "", IFERROR(INDEX(countrylistsize,MATCH(SMALL(NOT(countrylistsize="")*IF(ISNUMBER(countrylistsize),COUNTIF(countrylistsize,"&lt;="&amp;countrylistsize),COUNTIF(countrylistsize,"&lt;="&amp;countrylistsize)+SUM(ISNUMBER(countrylistsize))),ROWS(F$3:F1289)+SUM(ISBLANK(countrylistsize))),NOT(countrylistsize="")*IF(ISNUMBER(countrylistsize),COUNTIF(countrylistsize,"&lt;="&amp;countrylistsize),COUNTIF(countrylistsize,"&lt;="&amp;countrylistsize)+SUM(ISNUMBER(countrylistsize))),0)), ""))</f>
        <v/>
      </c>
      <c r="I1289" s="70"/>
      <c r="J1289" s="67" t="str">
        <f t="array" aca="1" ref="J1289" ca="1">IF($I$1&lt;&gt;"y", "", IFERROR(INDEX(admin1listsize,MATCH(SMALL(NOT(admin1listsize="")*IF(ISNUMBER(admin1listsize),COUNTIF(admin1listsize,"&lt;="&amp;admin1listsize),COUNTIF(admin1listsize,"&lt;="&amp;admin1listsize)+SUM(ISNUMBER(admin1listsize))),ROWS(D$3:D1289)+SUM(ISBLANK(admin1listsize))),NOT(admin1listsize="")*IF(ISNUMBER(admin1listsize),COUNTIF(admin1listsize,"&lt;="&amp;admin1listsize),COUNTIF(admin1listsize,"&lt;="&amp;admin1listsize)+SUM(ISNUMBER(admin1listsize))),0)), ""))</f>
        <v/>
      </c>
      <c r="K1289" s="71"/>
    </row>
    <row r="1290" spans="1:11" s="1" customFormat="1" x14ac:dyDescent="0.25">
      <c r="A1290" s="93" t="str">
        <f>IF($I$1&lt;&gt;"y", "", IF(ISBLANK(DATA!D1291),"",IF(ISBLANK(DATA!K1291),"NO DATA",DATA!K1291)))</f>
        <v/>
      </c>
      <c r="B1290" s="93" t="str">
        <f>IF($I$1&lt;&gt;"y", "",IF(ISBLANK(DATA!D1291),"", IF(ISBLANK(DATA!L1291),"NO DATA",DATA!L1291)))</f>
        <v/>
      </c>
      <c r="C1290" s="93" t="str">
        <f t="shared" si="62"/>
        <v/>
      </c>
      <c r="D1290" s="93" t="str">
        <f>IF($I$1&lt;&gt;"y", "", IF(C1291="", "", IFERROR(LOOKUP(2,1/(COUNTIF($D$2:D1289,mergednames)=0),mergednames), "")))</f>
        <v/>
      </c>
      <c r="E1290" s="93" t="str">
        <f t="shared" si="61"/>
        <v/>
      </c>
      <c r="F1290" s="93" t="str">
        <f>IF($I$1&lt;&gt;"y", "", IF(A1291="", "", IFERROR(LOOKUP(2,1/(COUNTIF($F$2:F1289,get_country)=0),get_country), "")))</f>
        <v/>
      </c>
      <c r="G1290" s="93" t="str">
        <f t="shared" si="60"/>
        <v/>
      </c>
      <c r="H1290" s="67" t="str">
        <f t="array" aca="1" ref="H1290" ca="1">IF($I$1&lt;&gt;"y", "", IFERROR(INDEX(countrylistsize,MATCH(SMALL(NOT(countrylistsize="")*IF(ISNUMBER(countrylistsize),COUNTIF(countrylistsize,"&lt;="&amp;countrylistsize),COUNTIF(countrylistsize,"&lt;="&amp;countrylistsize)+SUM(ISNUMBER(countrylistsize))),ROWS(F$3:F1290)+SUM(ISBLANK(countrylistsize))),NOT(countrylistsize="")*IF(ISNUMBER(countrylistsize),COUNTIF(countrylistsize,"&lt;="&amp;countrylistsize),COUNTIF(countrylistsize,"&lt;="&amp;countrylistsize)+SUM(ISNUMBER(countrylistsize))),0)), ""))</f>
        <v/>
      </c>
      <c r="I1290" s="70"/>
      <c r="J1290" s="67" t="str">
        <f t="array" aca="1" ref="J1290" ca="1">IF($I$1&lt;&gt;"y", "", IFERROR(INDEX(admin1listsize,MATCH(SMALL(NOT(admin1listsize="")*IF(ISNUMBER(admin1listsize),COUNTIF(admin1listsize,"&lt;="&amp;admin1listsize),COUNTIF(admin1listsize,"&lt;="&amp;admin1listsize)+SUM(ISNUMBER(admin1listsize))),ROWS(D$3:D1290)+SUM(ISBLANK(admin1listsize))),NOT(admin1listsize="")*IF(ISNUMBER(admin1listsize),COUNTIF(admin1listsize,"&lt;="&amp;admin1listsize),COUNTIF(admin1listsize,"&lt;="&amp;admin1listsize)+SUM(ISNUMBER(admin1listsize))),0)), ""))</f>
        <v/>
      </c>
      <c r="K1290" s="71"/>
    </row>
    <row r="1291" spans="1:11" s="1" customFormat="1" x14ac:dyDescent="0.25">
      <c r="A1291" s="93" t="str">
        <f>IF($I$1&lt;&gt;"y", "", IF(ISBLANK(DATA!D1292),"",IF(ISBLANK(DATA!K1292),"NO DATA",DATA!K1292)))</f>
        <v/>
      </c>
      <c r="B1291" s="93" t="str">
        <f>IF($I$1&lt;&gt;"y", "",IF(ISBLANK(DATA!D1292),"", IF(ISBLANK(DATA!L1292),"NO DATA",DATA!L1292)))</f>
        <v/>
      </c>
      <c r="C1291" s="93" t="str">
        <f t="shared" si="62"/>
        <v/>
      </c>
      <c r="D1291" s="93" t="str">
        <f>IF($I$1&lt;&gt;"y", "", IF(C1292="", "", IFERROR(LOOKUP(2,1/(COUNTIF($D$2:D1290,mergednames)=0),mergednames), "")))</f>
        <v/>
      </c>
      <c r="E1291" s="93" t="str">
        <f t="shared" si="61"/>
        <v/>
      </c>
      <c r="F1291" s="93" t="str">
        <f>IF($I$1&lt;&gt;"y", "", IF(A1292="", "", IFERROR(LOOKUP(2,1/(COUNTIF($F$2:F1290,get_country)=0),get_country), "")))</f>
        <v/>
      </c>
      <c r="G1291" s="93" t="str">
        <f t="shared" si="60"/>
        <v/>
      </c>
      <c r="H1291" s="67" t="str">
        <f t="array" aca="1" ref="H1291" ca="1">IF($I$1&lt;&gt;"y", "", IFERROR(INDEX(countrylistsize,MATCH(SMALL(NOT(countrylistsize="")*IF(ISNUMBER(countrylistsize),COUNTIF(countrylistsize,"&lt;="&amp;countrylistsize),COUNTIF(countrylistsize,"&lt;="&amp;countrylistsize)+SUM(ISNUMBER(countrylistsize))),ROWS(F$3:F1291)+SUM(ISBLANK(countrylistsize))),NOT(countrylistsize="")*IF(ISNUMBER(countrylistsize),COUNTIF(countrylistsize,"&lt;="&amp;countrylistsize),COUNTIF(countrylistsize,"&lt;="&amp;countrylistsize)+SUM(ISNUMBER(countrylistsize))),0)), ""))</f>
        <v/>
      </c>
      <c r="I1291" s="70"/>
      <c r="J1291" s="67" t="str">
        <f t="array" aca="1" ref="J1291" ca="1">IF($I$1&lt;&gt;"y", "", IFERROR(INDEX(admin1listsize,MATCH(SMALL(NOT(admin1listsize="")*IF(ISNUMBER(admin1listsize),COUNTIF(admin1listsize,"&lt;="&amp;admin1listsize),COUNTIF(admin1listsize,"&lt;="&amp;admin1listsize)+SUM(ISNUMBER(admin1listsize))),ROWS(D$3:D1291)+SUM(ISBLANK(admin1listsize))),NOT(admin1listsize="")*IF(ISNUMBER(admin1listsize),COUNTIF(admin1listsize,"&lt;="&amp;admin1listsize),COUNTIF(admin1listsize,"&lt;="&amp;admin1listsize)+SUM(ISNUMBER(admin1listsize))),0)), ""))</f>
        <v/>
      </c>
      <c r="K1291" s="71"/>
    </row>
    <row r="1292" spans="1:11" s="1" customFormat="1" x14ac:dyDescent="0.25">
      <c r="A1292" s="93" t="str">
        <f>IF($I$1&lt;&gt;"y", "", IF(ISBLANK(DATA!D1293),"",IF(ISBLANK(DATA!K1293),"NO DATA",DATA!K1293)))</f>
        <v/>
      </c>
      <c r="B1292" s="93" t="str">
        <f>IF($I$1&lt;&gt;"y", "",IF(ISBLANK(DATA!D1293),"", IF(ISBLANK(DATA!L1293),"NO DATA",DATA!L1293)))</f>
        <v/>
      </c>
      <c r="C1292" s="93" t="str">
        <f t="shared" si="62"/>
        <v/>
      </c>
      <c r="D1292" s="93" t="str">
        <f>IF($I$1&lt;&gt;"y", "", IF(C1293="", "", IFERROR(LOOKUP(2,1/(COUNTIF($D$2:D1291,mergednames)=0),mergednames), "")))</f>
        <v/>
      </c>
      <c r="E1292" s="93" t="str">
        <f t="shared" si="61"/>
        <v/>
      </c>
      <c r="F1292" s="93" t="str">
        <f>IF($I$1&lt;&gt;"y", "", IF(A1293="", "", IFERROR(LOOKUP(2,1/(COUNTIF($F$2:F1291,get_country)=0),get_country), "")))</f>
        <v/>
      </c>
      <c r="G1292" s="93" t="str">
        <f t="shared" si="60"/>
        <v/>
      </c>
      <c r="H1292" s="67" t="str">
        <f t="array" aca="1" ref="H1292" ca="1">IF($I$1&lt;&gt;"y", "", IFERROR(INDEX(countrylistsize,MATCH(SMALL(NOT(countrylistsize="")*IF(ISNUMBER(countrylistsize),COUNTIF(countrylistsize,"&lt;="&amp;countrylistsize),COUNTIF(countrylistsize,"&lt;="&amp;countrylistsize)+SUM(ISNUMBER(countrylistsize))),ROWS(F$3:F1292)+SUM(ISBLANK(countrylistsize))),NOT(countrylistsize="")*IF(ISNUMBER(countrylistsize),COUNTIF(countrylistsize,"&lt;="&amp;countrylistsize),COUNTIF(countrylistsize,"&lt;="&amp;countrylistsize)+SUM(ISNUMBER(countrylistsize))),0)), ""))</f>
        <v/>
      </c>
      <c r="I1292" s="70"/>
      <c r="J1292" s="67" t="str">
        <f t="array" aca="1" ref="J1292" ca="1">IF($I$1&lt;&gt;"y", "", IFERROR(INDEX(admin1listsize,MATCH(SMALL(NOT(admin1listsize="")*IF(ISNUMBER(admin1listsize),COUNTIF(admin1listsize,"&lt;="&amp;admin1listsize),COUNTIF(admin1listsize,"&lt;="&amp;admin1listsize)+SUM(ISNUMBER(admin1listsize))),ROWS(D$3:D1292)+SUM(ISBLANK(admin1listsize))),NOT(admin1listsize="")*IF(ISNUMBER(admin1listsize),COUNTIF(admin1listsize,"&lt;="&amp;admin1listsize),COUNTIF(admin1listsize,"&lt;="&amp;admin1listsize)+SUM(ISNUMBER(admin1listsize))),0)), ""))</f>
        <v/>
      </c>
      <c r="K1292" s="71"/>
    </row>
    <row r="1293" spans="1:11" s="1" customFormat="1" x14ac:dyDescent="0.25">
      <c r="A1293" s="93" t="str">
        <f>IF($I$1&lt;&gt;"y", "", IF(ISBLANK(DATA!D1294),"",IF(ISBLANK(DATA!K1294),"NO DATA",DATA!K1294)))</f>
        <v/>
      </c>
      <c r="B1293" s="93" t="str">
        <f>IF($I$1&lt;&gt;"y", "",IF(ISBLANK(DATA!D1294),"", IF(ISBLANK(DATA!L1294),"NO DATA",DATA!L1294)))</f>
        <v/>
      </c>
      <c r="C1293" s="93" t="str">
        <f t="shared" si="62"/>
        <v/>
      </c>
      <c r="D1293" s="93" t="str">
        <f>IF($I$1&lt;&gt;"y", "", IF(C1294="", "", IFERROR(LOOKUP(2,1/(COUNTIF($D$2:D1292,mergednames)=0),mergednames), "")))</f>
        <v/>
      </c>
      <c r="E1293" s="93" t="str">
        <f t="shared" si="61"/>
        <v/>
      </c>
      <c r="F1293" s="93" t="str">
        <f>IF($I$1&lt;&gt;"y", "", IF(A1294="", "", IFERROR(LOOKUP(2,1/(COUNTIF($F$2:F1292,get_country)=0),get_country), "")))</f>
        <v/>
      </c>
      <c r="G1293" s="93" t="str">
        <f t="shared" si="60"/>
        <v/>
      </c>
      <c r="H1293" s="67" t="str">
        <f t="array" aca="1" ref="H1293" ca="1">IF($I$1&lt;&gt;"y", "", IFERROR(INDEX(countrylistsize,MATCH(SMALL(NOT(countrylistsize="")*IF(ISNUMBER(countrylistsize),COUNTIF(countrylistsize,"&lt;="&amp;countrylistsize),COUNTIF(countrylistsize,"&lt;="&amp;countrylistsize)+SUM(ISNUMBER(countrylistsize))),ROWS(F$3:F1293)+SUM(ISBLANK(countrylistsize))),NOT(countrylistsize="")*IF(ISNUMBER(countrylistsize),COUNTIF(countrylistsize,"&lt;="&amp;countrylistsize),COUNTIF(countrylistsize,"&lt;="&amp;countrylistsize)+SUM(ISNUMBER(countrylistsize))),0)), ""))</f>
        <v/>
      </c>
      <c r="I1293" s="70"/>
      <c r="J1293" s="67" t="str">
        <f t="array" aca="1" ref="J1293" ca="1">IF($I$1&lt;&gt;"y", "", IFERROR(INDEX(admin1listsize,MATCH(SMALL(NOT(admin1listsize="")*IF(ISNUMBER(admin1listsize),COUNTIF(admin1listsize,"&lt;="&amp;admin1listsize),COUNTIF(admin1listsize,"&lt;="&amp;admin1listsize)+SUM(ISNUMBER(admin1listsize))),ROWS(D$3:D1293)+SUM(ISBLANK(admin1listsize))),NOT(admin1listsize="")*IF(ISNUMBER(admin1listsize),COUNTIF(admin1listsize,"&lt;="&amp;admin1listsize),COUNTIF(admin1listsize,"&lt;="&amp;admin1listsize)+SUM(ISNUMBER(admin1listsize))),0)), ""))</f>
        <v/>
      </c>
      <c r="K1293" s="71"/>
    </row>
    <row r="1294" spans="1:11" s="1" customFormat="1" x14ac:dyDescent="0.25">
      <c r="A1294" s="93" t="str">
        <f>IF($I$1&lt;&gt;"y", "", IF(ISBLANK(DATA!D1295),"",IF(ISBLANK(DATA!K1295),"NO DATA",DATA!K1295)))</f>
        <v/>
      </c>
      <c r="B1294" s="93" t="str">
        <f>IF($I$1&lt;&gt;"y", "",IF(ISBLANK(DATA!D1295),"", IF(ISBLANK(DATA!L1295),"NO DATA",DATA!L1295)))</f>
        <v/>
      </c>
      <c r="C1294" s="93" t="str">
        <f t="shared" si="62"/>
        <v/>
      </c>
      <c r="D1294" s="93" t="str">
        <f>IF($I$1&lt;&gt;"y", "", IF(C1295="", "", IFERROR(LOOKUP(2,1/(COUNTIF($D$2:D1293,mergednames)=0),mergednames), "")))</f>
        <v/>
      </c>
      <c r="E1294" s="93" t="str">
        <f t="shared" si="61"/>
        <v/>
      </c>
      <c r="F1294" s="93" t="str">
        <f>IF($I$1&lt;&gt;"y", "", IF(A1295="", "", IFERROR(LOOKUP(2,1/(COUNTIF($F$2:F1293,get_country)=0),get_country), "")))</f>
        <v/>
      </c>
      <c r="G1294" s="93" t="str">
        <f t="shared" si="60"/>
        <v/>
      </c>
      <c r="H1294" s="67" t="str">
        <f t="array" aca="1" ref="H1294" ca="1">IF($I$1&lt;&gt;"y", "", IFERROR(INDEX(countrylistsize,MATCH(SMALL(NOT(countrylistsize="")*IF(ISNUMBER(countrylistsize),COUNTIF(countrylistsize,"&lt;="&amp;countrylistsize),COUNTIF(countrylistsize,"&lt;="&amp;countrylistsize)+SUM(ISNUMBER(countrylistsize))),ROWS(F$3:F1294)+SUM(ISBLANK(countrylistsize))),NOT(countrylistsize="")*IF(ISNUMBER(countrylistsize),COUNTIF(countrylistsize,"&lt;="&amp;countrylistsize),COUNTIF(countrylistsize,"&lt;="&amp;countrylistsize)+SUM(ISNUMBER(countrylistsize))),0)), ""))</f>
        <v/>
      </c>
      <c r="I1294" s="70"/>
      <c r="J1294" s="67" t="str">
        <f t="array" aca="1" ref="J1294" ca="1">IF($I$1&lt;&gt;"y", "", IFERROR(INDEX(admin1listsize,MATCH(SMALL(NOT(admin1listsize="")*IF(ISNUMBER(admin1listsize),COUNTIF(admin1listsize,"&lt;="&amp;admin1listsize),COUNTIF(admin1listsize,"&lt;="&amp;admin1listsize)+SUM(ISNUMBER(admin1listsize))),ROWS(D$3:D1294)+SUM(ISBLANK(admin1listsize))),NOT(admin1listsize="")*IF(ISNUMBER(admin1listsize),COUNTIF(admin1listsize,"&lt;="&amp;admin1listsize),COUNTIF(admin1listsize,"&lt;="&amp;admin1listsize)+SUM(ISNUMBER(admin1listsize))),0)), ""))</f>
        <v/>
      </c>
      <c r="K1294" s="71"/>
    </row>
    <row r="1295" spans="1:11" s="1" customFormat="1" x14ac:dyDescent="0.25">
      <c r="A1295" s="93" t="str">
        <f>IF($I$1&lt;&gt;"y", "", IF(ISBLANK(DATA!D1296),"",IF(ISBLANK(DATA!K1296),"NO DATA",DATA!K1296)))</f>
        <v/>
      </c>
      <c r="B1295" s="93" t="str">
        <f>IF($I$1&lt;&gt;"y", "",IF(ISBLANK(DATA!D1296),"", IF(ISBLANK(DATA!L1296),"NO DATA",DATA!L1296)))</f>
        <v/>
      </c>
      <c r="C1295" s="93" t="str">
        <f t="shared" si="62"/>
        <v/>
      </c>
      <c r="D1295" s="93" t="str">
        <f>IF($I$1&lt;&gt;"y", "", IF(C1296="", "", IFERROR(LOOKUP(2,1/(COUNTIF($D$2:D1294,mergednames)=0),mergednames), "")))</f>
        <v/>
      </c>
      <c r="E1295" s="93" t="str">
        <f t="shared" si="61"/>
        <v/>
      </c>
      <c r="F1295" s="93" t="str">
        <f>IF($I$1&lt;&gt;"y", "", IF(A1296="", "", IFERROR(LOOKUP(2,1/(COUNTIF($F$2:F1294,get_country)=0),get_country), "")))</f>
        <v/>
      </c>
      <c r="G1295" s="93" t="str">
        <f t="shared" si="60"/>
        <v/>
      </c>
      <c r="H1295" s="67" t="str">
        <f t="array" aca="1" ref="H1295" ca="1">IF($I$1&lt;&gt;"y", "", IFERROR(INDEX(countrylistsize,MATCH(SMALL(NOT(countrylistsize="")*IF(ISNUMBER(countrylistsize),COUNTIF(countrylistsize,"&lt;="&amp;countrylistsize),COUNTIF(countrylistsize,"&lt;="&amp;countrylistsize)+SUM(ISNUMBER(countrylistsize))),ROWS(F$3:F1295)+SUM(ISBLANK(countrylistsize))),NOT(countrylistsize="")*IF(ISNUMBER(countrylistsize),COUNTIF(countrylistsize,"&lt;="&amp;countrylistsize),COUNTIF(countrylistsize,"&lt;="&amp;countrylistsize)+SUM(ISNUMBER(countrylistsize))),0)), ""))</f>
        <v/>
      </c>
      <c r="I1295" s="70"/>
      <c r="J1295" s="67" t="str">
        <f t="array" aca="1" ref="J1295" ca="1">IF($I$1&lt;&gt;"y", "", IFERROR(INDEX(admin1listsize,MATCH(SMALL(NOT(admin1listsize="")*IF(ISNUMBER(admin1listsize),COUNTIF(admin1listsize,"&lt;="&amp;admin1listsize),COUNTIF(admin1listsize,"&lt;="&amp;admin1listsize)+SUM(ISNUMBER(admin1listsize))),ROWS(D$3:D1295)+SUM(ISBLANK(admin1listsize))),NOT(admin1listsize="")*IF(ISNUMBER(admin1listsize),COUNTIF(admin1listsize,"&lt;="&amp;admin1listsize),COUNTIF(admin1listsize,"&lt;="&amp;admin1listsize)+SUM(ISNUMBER(admin1listsize))),0)), ""))</f>
        <v/>
      </c>
      <c r="K1295" s="71"/>
    </row>
    <row r="1296" spans="1:11" s="1" customFormat="1" x14ac:dyDescent="0.25">
      <c r="A1296" s="93" t="str">
        <f>IF($I$1&lt;&gt;"y", "", IF(ISBLANK(DATA!D1297),"",IF(ISBLANK(DATA!K1297),"NO DATA",DATA!K1297)))</f>
        <v/>
      </c>
      <c r="B1296" s="93" t="str">
        <f>IF($I$1&lt;&gt;"y", "",IF(ISBLANK(DATA!D1297),"", IF(ISBLANK(DATA!L1297),"NO DATA",DATA!L1297)))</f>
        <v/>
      </c>
      <c r="C1296" s="93" t="str">
        <f t="shared" si="62"/>
        <v/>
      </c>
      <c r="D1296" s="93" t="str">
        <f>IF($I$1&lt;&gt;"y", "", IF(C1297="", "", IFERROR(LOOKUP(2,1/(COUNTIF($D$2:D1295,mergednames)=0),mergednames), "")))</f>
        <v/>
      </c>
      <c r="E1296" s="93" t="str">
        <f t="shared" si="61"/>
        <v/>
      </c>
      <c r="F1296" s="93" t="str">
        <f>IF($I$1&lt;&gt;"y", "", IF(A1297="", "", IFERROR(LOOKUP(2,1/(COUNTIF($F$2:F1295,get_country)=0),get_country), "")))</f>
        <v/>
      </c>
      <c r="G1296" s="93" t="str">
        <f t="shared" si="60"/>
        <v/>
      </c>
      <c r="H1296" s="67" t="str">
        <f t="array" aca="1" ref="H1296" ca="1">IF($I$1&lt;&gt;"y", "", IFERROR(INDEX(countrylistsize,MATCH(SMALL(NOT(countrylistsize="")*IF(ISNUMBER(countrylistsize),COUNTIF(countrylistsize,"&lt;="&amp;countrylistsize),COUNTIF(countrylistsize,"&lt;="&amp;countrylistsize)+SUM(ISNUMBER(countrylistsize))),ROWS(F$3:F1296)+SUM(ISBLANK(countrylistsize))),NOT(countrylistsize="")*IF(ISNUMBER(countrylistsize),COUNTIF(countrylistsize,"&lt;="&amp;countrylistsize),COUNTIF(countrylistsize,"&lt;="&amp;countrylistsize)+SUM(ISNUMBER(countrylistsize))),0)), ""))</f>
        <v/>
      </c>
      <c r="I1296" s="70"/>
      <c r="J1296" s="67" t="str">
        <f t="array" aca="1" ref="J1296" ca="1">IF($I$1&lt;&gt;"y", "", IFERROR(INDEX(admin1listsize,MATCH(SMALL(NOT(admin1listsize="")*IF(ISNUMBER(admin1listsize),COUNTIF(admin1listsize,"&lt;="&amp;admin1listsize),COUNTIF(admin1listsize,"&lt;="&amp;admin1listsize)+SUM(ISNUMBER(admin1listsize))),ROWS(D$3:D1296)+SUM(ISBLANK(admin1listsize))),NOT(admin1listsize="")*IF(ISNUMBER(admin1listsize),COUNTIF(admin1listsize,"&lt;="&amp;admin1listsize),COUNTIF(admin1listsize,"&lt;="&amp;admin1listsize)+SUM(ISNUMBER(admin1listsize))),0)), ""))</f>
        <v/>
      </c>
      <c r="K1296" s="71"/>
    </row>
    <row r="1297" spans="1:11" s="1" customFormat="1" x14ac:dyDescent="0.25">
      <c r="A1297" s="93" t="str">
        <f>IF($I$1&lt;&gt;"y", "", IF(ISBLANK(DATA!D1298),"",IF(ISBLANK(DATA!K1298),"NO DATA",DATA!K1298)))</f>
        <v/>
      </c>
      <c r="B1297" s="93" t="str">
        <f>IF($I$1&lt;&gt;"y", "",IF(ISBLANK(DATA!D1298),"", IF(ISBLANK(DATA!L1298),"NO DATA",DATA!L1298)))</f>
        <v/>
      </c>
      <c r="C1297" s="93" t="str">
        <f t="shared" si="62"/>
        <v/>
      </c>
      <c r="D1297" s="93" t="str">
        <f>IF($I$1&lt;&gt;"y", "", IF(C1298="", "", IFERROR(LOOKUP(2,1/(COUNTIF($D$2:D1296,mergednames)=0),mergednames), "")))</f>
        <v/>
      </c>
      <c r="E1297" s="93" t="str">
        <f t="shared" si="61"/>
        <v/>
      </c>
      <c r="F1297" s="93" t="str">
        <f>IF($I$1&lt;&gt;"y", "", IF(A1298="", "", IFERROR(LOOKUP(2,1/(COUNTIF($F$2:F1296,get_country)=0),get_country), "")))</f>
        <v/>
      </c>
      <c r="G1297" s="93" t="str">
        <f t="shared" si="60"/>
        <v/>
      </c>
      <c r="H1297" s="67" t="str">
        <f t="array" aca="1" ref="H1297" ca="1">IF($I$1&lt;&gt;"y", "", IFERROR(INDEX(countrylistsize,MATCH(SMALL(NOT(countrylistsize="")*IF(ISNUMBER(countrylistsize),COUNTIF(countrylistsize,"&lt;="&amp;countrylistsize),COUNTIF(countrylistsize,"&lt;="&amp;countrylistsize)+SUM(ISNUMBER(countrylistsize))),ROWS(F$3:F1297)+SUM(ISBLANK(countrylistsize))),NOT(countrylistsize="")*IF(ISNUMBER(countrylistsize),COUNTIF(countrylistsize,"&lt;="&amp;countrylistsize),COUNTIF(countrylistsize,"&lt;="&amp;countrylistsize)+SUM(ISNUMBER(countrylistsize))),0)), ""))</f>
        <v/>
      </c>
      <c r="I1297" s="70"/>
      <c r="J1297" s="67" t="str">
        <f t="array" aca="1" ref="J1297" ca="1">IF($I$1&lt;&gt;"y", "", IFERROR(INDEX(admin1listsize,MATCH(SMALL(NOT(admin1listsize="")*IF(ISNUMBER(admin1listsize),COUNTIF(admin1listsize,"&lt;="&amp;admin1listsize),COUNTIF(admin1listsize,"&lt;="&amp;admin1listsize)+SUM(ISNUMBER(admin1listsize))),ROWS(D$3:D1297)+SUM(ISBLANK(admin1listsize))),NOT(admin1listsize="")*IF(ISNUMBER(admin1listsize),COUNTIF(admin1listsize,"&lt;="&amp;admin1listsize),COUNTIF(admin1listsize,"&lt;="&amp;admin1listsize)+SUM(ISNUMBER(admin1listsize))),0)), ""))</f>
        <v/>
      </c>
      <c r="K1297" s="71"/>
    </row>
    <row r="1298" spans="1:11" s="1" customFormat="1" x14ac:dyDescent="0.25">
      <c r="A1298" s="93" t="str">
        <f>IF($I$1&lt;&gt;"y", "", IF(ISBLANK(DATA!D1299),"",IF(ISBLANK(DATA!K1299),"NO DATA",DATA!K1299)))</f>
        <v/>
      </c>
      <c r="B1298" s="93" t="str">
        <f>IF($I$1&lt;&gt;"y", "",IF(ISBLANK(DATA!D1299),"", IF(ISBLANK(DATA!L1299),"NO DATA",DATA!L1299)))</f>
        <v/>
      </c>
      <c r="C1298" s="93" t="str">
        <f t="shared" si="62"/>
        <v/>
      </c>
      <c r="D1298" s="93" t="str">
        <f>IF($I$1&lt;&gt;"y", "", IF(C1299="", "", IFERROR(LOOKUP(2,1/(COUNTIF($D$2:D1297,mergednames)=0),mergednames), "")))</f>
        <v/>
      </c>
      <c r="E1298" s="93" t="str">
        <f t="shared" si="61"/>
        <v/>
      </c>
      <c r="F1298" s="93" t="str">
        <f>IF($I$1&lt;&gt;"y", "", IF(A1299="", "", IFERROR(LOOKUP(2,1/(COUNTIF($F$2:F1297,get_country)=0),get_country), "")))</f>
        <v/>
      </c>
      <c r="G1298" s="93" t="str">
        <f t="shared" si="60"/>
        <v/>
      </c>
      <c r="H1298" s="67" t="str">
        <f t="array" aca="1" ref="H1298" ca="1">IF($I$1&lt;&gt;"y", "", IFERROR(INDEX(countrylistsize,MATCH(SMALL(NOT(countrylistsize="")*IF(ISNUMBER(countrylistsize),COUNTIF(countrylistsize,"&lt;="&amp;countrylistsize),COUNTIF(countrylistsize,"&lt;="&amp;countrylistsize)+SUM(ISNUMBER(countrylistsize))),ROWS(F$3:F1298)+SUM(ISBLANK(countrylistsize))),NOT(countrylistsize="")*IF(ISNUMBER(countrylistsize),COUNTIF(countrylistsize,"&lt;="&amp;countrylistsize),COUNTIF(countrylistsize,"&lt;="&amp;countrylistsize)+SUM(ISNUMBER(countrylistsize))),0)), ""))</f>
        <v/>
      </c>
      <c r="I1298" s="70"/>
      <c r="J1298" s="67" t="str">
        <f t="array" aca="1" ref="J1298" ca="1">IF($I$1&lt;&gt;"y", "", IFERROR(INDEX(admin1listsize,MATCH(SMALL(NOT(admin1listsize="")*IF(ISNUMBER(admin1listsize),COUNTIF(admin1listsize,"&lt;="&amp;admin1listsize),COUNTIF(admin1listsize,"&lt;="&amp;admin1listsize)+SUM(ISNUMBER(admin1listsize))),ROWS(D$3:D1298)+SUM(ISBLANK(admin1listsize))),NOT(admin1listsize="")*IF(ISNUMBER(admin1listsize),COUNTIF(admin1listsize,"&lt;="&amp;admin1listsize),COUNTIF(admin1listsize,"&lt;="&amp;admin1listsize)+SUM(ISNUMBER(admin1listsize))),0)), ""))</f>
        <v/>
      </c>
      <c r="K1298" s="71"/>
    </row>
    <row r="1299" spans="1:11" s="1" customFormat="1" x14ac:dyDescent="0.25">
      <c r="A1299" s="93" t="str">
        <f>IF($I$1&lt;&gt;"y", "", IF(ISBLANK(DATA!D1300),"",IF(ISBLANK(DATA!K1300),"NO DATA",DATA!K1300)))</f>
        <v/>
      </c>
      <c r="B1299" s="93" t="str">
        <f>IF($I$1&lt;&gt;"y", "",IF(ISBLANK(DATA!D1300),"", IF(ISBLANK(DATA!L1300),"NO DATA",DATA!L1300)))</f>
        <v/>
      </c>
      <c r="C1299" s="93" t="str">
        <f t="shared" si="62"/>
        <v/>
      </c>
      <c r="D1299" s="93" t="str">
        <f>IF($I$1&lt;&gt;"y", "", IF(C1300="", "", IFERROR(LOOKUP(2,1/(COUNTIF($D$2:D1298,mergednames)=0),mergednames), "")))</f>
        <v/>
      </c>
      <c r="E1299" s="93" t="str">
        <f t="shared" si="61"/>
        <v/>
      </c>
      <c r="F1299" s="93" t="str">
        <f>IF($I$1&lt;&gt;"y", "", IF(A1300="", "", IFERROR(LOOKUP(2,1/(COUNTIF($F$2:F1298,get_country)=0),get_country), "")))</f>
        <v/>
      </c>
      <c r="G1299" s="93" t="str">
        <f t="shared" si="60"/>
        <v/>
      </c>
      <c r="H1299" s="67" t="str">
        <f t="array" aca="1" ref="H1299" ca="1">IF($I$1&lt;&gt;"y", "", IFERROR(INDEX(countrylistsize,MATCH(SMALL(NOT(countrylistsize="")*IF(ISNUMBER(countrylistsize),COUNTIF(countrylistsize,"&lt;="&amp;countrylistsize),COUNTIF(countrylistsize,"&lt;="&amp;countrylistsize)+SUM(ISNUMBER(countrylistsize))),ROWS(F$3:F1299)+SUM(ISBLANK(countrylistsize))),NOT(countrylistsize="")*IF(ISNUMBER(countrylistsize),COUNTIF(countrylistsize,"&lt;="&amp;countrylistsize),COUNTIF(countrylistsize,"&lt;="&amp;countrylistsize)+SUM(ISNUMBER(countrylistsize))),0)), ""))</f>
        <v/>
      </c>
      <c r="I1299" s="70"/>
      <c r="J1299" s="67" t="str">
        <f t="array" aca="1" ref="J1299" ca="1">IF($I$1&lt;&gt;"y", "", IFERROR(INDEX(admin1listsize,MATCH(SMALL(NOT(admin1listsize="")*IF(ISNUMBER(admin1listsize),COUNTIF(admin1listsize,"&lt;="&amp;admin1listsize),COUNTIF(admin1listsize,"&lt;="&amp;admin1listsize)+SUM(ISNUMBER(admin1listsize))),ROWS(D$3:D1299)+SUM(ISBLANK(admin1listsize))),NOT(admin1listsize="")*IF(ISNUMBER(admin1listsize),COUNTIF(admin1listsize,"&lt;="&amp;admin1listsize),COUNTIF(admin1listsize,"&lt;="&amp;admin1listsize)+SUM(ISNUMBER(admin1listsize))),0)), ""))</f>
        <v/>
      </c>
      <c r="K1299" s="71"/>
    </row>
    <row r="1300" spans="1:11" s="1" customFormat="1" x14ac:dyDescent="0.25">
      <c r="A1300" s="93" t="str">
        <f>IF($I$1&lt;&gt;"y", "", IF(ISBLANK(DATA!D1301),"",IF(ISBLANK(DATA!K1301),"NO DATA",DATA!K1301)))</f>
        <v/>
      </c>
      <c r="B1300" s="93" t="str">
        <f>IF($I$1&lt;&gt;"y", "",IF(ISBLANK(DATA!D1301),"", IF(ISBLANK(DATA!L1301),"NO DATA",DATA!L1301)))</f>
        <v/>
      </c>
      <c r="C1300" s="93" t="str">
        <f t="shared" si="62"/>
        <v/>
      </c>
      <c r="D1300" s="93" t="str">
        <f>IF($I$1&lt;&gt;"y", "", IF(C1301="", "", IFERROR(LOOKUP(2,1/(COUNTIF($D$2:D1299,mergednames)=0),mergednames), "")))</f>
        <v/>
      </c>
      <c r="E1300" s="93" t="str">
        <f t="shared" si="61"/>
        <v/>
      </c>
      <c r="F1300" s="93" t="str">
        <f>IF($I$1&lt;&gt;"y", "", IF(A1301="", "", IFERROR(LOOKUP(2,1/(COUNTIF($F$2:F1299,get_country)=0),get_country), "")))</f>
        <v/>
      </c>
      <c r="G1300" s="93" t="str">
        <f t="shared" si="60"/>
        <v/>
      </c>
      <c r="H1300" s="67" t="str">
        <f t="array" aca="1" ref="H1300" ca="1">IF($I$1&lt;&gt;"y", "", IFERROR(INDEX(countrylistsize,MATCH(SMALL(NOT(countrylistsize="")*IF(ISNUMBER(countrylistsize),COUNTIF(countrylistsize,"&lt;="&amp;countrylistsize),COUNTIF(countrylistsize,"&lt;="&amp;countrylistsize)+SUM(ISNUMBER(countrylistsize))),ROWS(F$3:F1300)+SUM(ISBLANK(countrylistsize))),NOT(countrylistsize="")*IF(ISNUMBER(countrylistsize),COUNTIF(countrylistsize,"&lt;="&amp;countrylistsize),COUNTIF(countrylistsize,"&lt;="&amp;countrylistsize)+SUM(ISNUMBER(countrylistsize))),0)), ""))</f>
        <v/>
      </c>
      <c r="I1300" s="70"/>
      <c r="J1300" s="67" t="str">
        <f t="array" aca="1" ref="J1300" ca="1">IF($I$1&lt;&gt;"y", "", IFERROR(INDEX(admin1listsize,MATCH(SMALL(NOT(admin1listsize="")*IF(ISNUMBER(admin1listsize),COUNTIF(admin1listsize,"&lt;="&amp;admin1listsize),COUNTIF(admin1listsize,"&lt;="&amp;admin1listsize)+SUM(ISNUMBER(admin1listsize))),ROWS(D$3:D1300)+SUM(ISBLANK(admin1listsize))),NOT(admin1listsize="")*IF(ISNUMBER(admin1listsize),COUNTIF(admin1listsize,"&lt;="&amp;admin1listsize),COUNTIF(admin1listsize,"&lt;="&amp;admin1listsize)+SUM(ISNUMBER(admin1listsize))),0)), ""))</f>
        <v/>
      </c>
      <c r="K1300" s="71"/>
    </row>
    <row r="1301" spans="1:11" s="1" customFormat="1" x14ac:dyDescent="0.25">
      <c r="A1301" s="93" t="str">
        <f>IF($I$1&lt;&gt;"y", "", IF(ISBLANK(DATA!D1302),"",IF(ISBLANK(DATA!K1302),"NO DATA",DATA!K1302)))</f>
        <v/>
      </c>
      <c r="B1301" s="93" t="str">
        <f>IF($I$1&lt;&gt;"y", "",IF(ISBLANK(DATA!D1302),"", IF(ISBLANK(DATA!L1302),"NO DATA",DATA!L1302)))</f>
        <v/>
      </c>
      <c r="C1301" s="93" t="str">
        <f t="shared" si="62"/>
        <v/>
      </c>
      <c r="D1301" s="93" t="str">
        <f>IF($I$1&lt;&gt;"y", "", IF(C1302="", "", IFERROR(LOOKUP(2,1/(COUNTIF($D$2:D1300,mergednames)=0),mergednames), "")))</f>
        <v/>
      </c>
      <c r="E1301" s="93" t="str">
        <f t="shared" si="61"/>
        <v/>
      </c>
      <c r="F1301" s="93" t="str">
        <f>IF($I$1&lt;&gt;"y", "", IF(A1302="", "", IFERROR(LOOKUP(2,1/(COUNTIF($F$2:F1300,get_country)=0),get_country), "")))</f>
        <v/>
      </c>
      <c r="G1301" s="93" t="str">
        <f t="shared" si="60"/>
        <v/>
      </c>
      <c r="H1301" s="67" t="str">
        <f t="array" aca="1" ref="H1301" ca="1">IF($I$1&lt;&gt;"y", "", IFERROR(INDEX(countrylistsize,MATCH(SMALL(NOT(countrylistsize="")*IF(ISNUMBER(countrylistsize),COUNTIF(countrylistsize,"&lt;="&amp;countrylistsize),COUNTIF(countrylistsize,"&lt;="&amp;countrylistsize)+SUM(ISNUMBER(countrylistsize))),ROWS(F$3:F1301)+SUM(ISBLANK(countrylistsize))),NOT(countrylistsize="")*IF(ISNUMBER(countrylistsize),COUNTIF(countrylistsize,"&lt;="&amp;countrylistsize),COUNTIF(countrylistsize,"&lt;="&amp;countrylistsize)+SUM(ISNUMBER(countrylistsize))),0)), ""))</f>
        <v/>
      </c>
      <c r="I1301" s="70"/>
      <c r="J1301" s="67" t="str">
        <f t="array" aca="1" ref="J1301" ca="1">IF($I$1&lt;&gt;"y", "", IFERROR(INDEX(admin1listsize,MATCH(SMALL(NOT(admin1listsize="")*IF(ISNUMBER(admin1listsize),COUNTIF(admin1listsize,"&lt;="&amp;admin1listsize),COUNTIF(admin1listsize,"&lt;="&amp;admin1listsize)+SUM(ISNUMBER(admin1listsize))),ROWS(D$3:D1301)+SUM(ISBLANK(admin1listsize))),NOT(admin1listsize="")*IF(ISNUMBER(admin1listsize),COUNTIF(admin1listsize,"&lt;="&amp;admin1listsize),COUNTIF(admin1listsize,"&lt;="&amp;admin1listsize)+SUM(ISNUMBER(admin1listsize))),0)), ""))</f>
        <v/>
      </c>
      <c r="K1301" s="71"/>
    </row>
    <row r="1302" spans="1:11" s="1" customFormat="1" x14ac:dyDescent="0.25">
      <c r="A1302" s="93" t="str">
        <f>IF($I$1&lt;&gt;"y", "", IF(ISBLANK(DATA!D1303),"",IF(ISBLANK(DATA!K1303),"NO DATA",DATA!K1303)))</f>
        <v/>
      </c>
      <c r="B1302" s="93" t="str">
        <f>IF($I$1&lt;&gt;"y", "",IF(ISBLANK(DATA!D1303),"", IF(ISBLANK(DATA!L1303),"NO DATA",DATA!L1303)))</f>
        <v/>
      </c>
      <c r="C1302" s="93" t="str">
        <f t="shared" si="62"/>
        <v/>
      </c>
      <c r="D1302" s="93" t="str">
        <f>IF($I$1&lt;&gt;"y", "", IF(C1303="", "", IFERROR(LOOKUP(2,1/(COUNTIF($D$2:D1301,mergednames)=0),mergednames), "")))</f>
        <v/>
      </c>
      <c r="E1302" s="93" t="str">
        <f t="shared" si="61"/>
        <v/>
      </c>
      <c r="F1302" s="93" t="str">
        <f>IF($I$1&lt;&gt;"y", "", IF(A1303="", "", IFERROR(LOOKUP(2,1/(COUNTIF($F$2:F1301,get_country)=0),get_country), "")))</f>
        <v/>
      </c>
      <c r="G1302" s="93" t="str">
        <f t="shared" si="60"/>
        <v/>
      </c>
      <c r="H1302" s="67" t="str">
        <f t="array" aca="1" ref="H1302" ca="1">IF($I$1&lt;&gt;"y", "", IFERROR(INDEX(countrylistsize,MATCH(SMALL(NOT(countrylistsize="")*IF(ISNUMBER(countrylistsize),COUNTIF(countrylistsize,"&lt;="&amp;countrylistsize),COUNTIF(countrylistsize,"&lt;="&amp;countrylistsize)+SUM(ISNUMBER(countrylistsize))),ROWS(F$3:F1302)+SUM(ISBLANK(countrylistsize))),NOT(countrylistsize="")*IF(ISNUMBER(countrylistsize),COUNTIF(countrylistsize,"&lt;="&amp;countrylistsize),COUNTIF(countrylistsize,"&lt;="&amp;countrylistsize)+SUM(ISNUMBER(countrylistsize))),0)), ""))</f>
        <v/>
      </c>
      <c r="I1302" s="70"/>
      <c r="J1302" s="67" t="str">
        <f t="array" aca="1" ref="J1302" ca="1">IF($I$1&lt;&gt;"y", "", IFERROR(INDEX(admin1listsize,MATCH(SMALL(NOT(admin1listsize="")*IF(ISNUMBER(admin1listsize),COUNTIF(admin1listsize,"&lt;="&amp;admin1listsize),COUNTIF(admin1listsize,"&lt;="&amp;admin1listsize)+SUM(ISNUMBER(admin1listsize))),ROWS(D$3:D1302)+SUM(ISBLANK(admin1listsize))),NOT(admin1listsize="")*IF(ISNUMBER(admin1listsize),COUNTIF(admin1listsize,"&lt;="&amp;admin1listsize),COUNTIF(admin1listsize,"&lt;="&amp;admin1listsize)+SUM(ISNUMBER(admin1listsize))),0)), ""))</f>
        <v/>
      </c>
      <c r="K1302" s="71"/>
    </row>
    <row r="1303" spans="1:11" s="1" customFormat="1" x14ac:dyDescent="0.25">
      <c r="A1303" s="93" t="str">
        <f>IF($I$1&lt;&gt;"y", "", IF(ISBLANK(DATA!D1304),"",IF(ISBLANK(DATA!K1304),"NO DATA",DATA!K1304)))</f>
        <v/>
      </c>
      <c r="B1303" s="93" t="str">
        <f>IF($I$1&lt;&gt;"y", "",IF(ISBLANK(DATA!D1304),"", IF(ISBLANK(DATA!L1304),"NO DATA",DATA!L1304)))</f>
        <v/>
      </c>
      <c r="C1303" s="93" t="str">
        <f t="shared" si="62"/>
        <v/>
      </c>
      <c r="D1303" s="93" t="str">
        <f>IF($I$1&lt;&gt;"y", "", IF(C1304="", "", IFERROR(LOOKUP(2,1/(COUNTIF($D$2:D1302,mergednames)=0),mergednames), "")))</f>
        <v/>
      </c>
      <c r="E1303" s="93" t="str">
        <f t="shared" si="61"/>
        <v/>
      </c>
      <c r="F1303" s="93" t="str">
        <f>IF($I$1&lt;&gt;"y", "", IF(A1304="", "", IFERROR(LOOKUP(2,1/(COUNTIF($F$2:F1302,get_country)=0),get_country), "")))</f>
        <v/>
      </c>
      <c r="G1303" s="93" t="str">
        <f t="shared" si="60"/>
        <v/>
      </c>
      <c r="H1303" s="67" t="str">
        <f t="array" aca="1" ref="H1303" ca="1">IF($I$1&lt;&gt;"y", "", IFERROR(INDEX(countrylistsize,MATCH(SMALL(NOT(countrylistsize="")*IF(ISNUMBER(countrylistsize),COUNTIF(countrylistsize,"&lt;="&amp;countrylistsize),COUNTIF(countrylistsize,"&lt;="&amp;countrylistsize)+SUM(ISNUMBER(countrylistsize))),ROWS(F$3:F1303)+SUM(ISBLANK(countrylistsize))),NOT(countrylistsize="")*IF(ISNUMBER(countrylistsize),COUNTIF(countrylistsize,"&lt;="&amp;countrylistsize),COUNTIF(countrylistsize,"&lt;="&amp;countrylistsize)+SUM(ISNUMBER(countrylistsize))),0)), ""))</f>
        <v/>
      </c>
      <c r="I1303" s="70"/>
      <c r="J1303" s="67" t="str">
        <f t="array" aca="1" ref="J1303" ca="1">IF($I$1&lt;&gt;"y", "", IFERROR(INDEX(admin1listsize,MATCH(SMALL(NOT(admin1listsize="")*IF(ISNUMBER(admin1listsize),COUNTIF(admin1listsize,"&lt;="&amp;admin1listsize),COUNTIF(admin1listsize,"&lt;="&amp;admin1listsize)+SUM(ISNUMBER(admin1listsize))),ROWS(D$3:D1303)+SUM(ISBLANK(admin1listsize))),NOT(admin1listsize="")*IF(ISNUMBER(admin1listsize),COUNTIF(admin1listsize,"&lt;="&amp;admin1listsize),COUNTIF(admin1listsize,"&lt;="&amp;admin1listsize)+SUM(ISNUMBER(admin1listsize))),0)), ""))</f>
        <v/>
      </c>
      <c r="K1303" s="71"/>
    </row>
    <row r="1304" spans="1:11" s="1" customFormat="1" x14ac:dyDescent="0.25">
      <c r="A1304" s="93" t="str">
        <f>IF($I$1&lt;&gt;"y", "", IF(ISBLANK(DATA!D1305),"",IF(ISBLANK(DATA!K1305),"NO DATA",DATA!K1305)))</f>
        <v/>
      </c>
      <c r="B1304" s="93" t="str">
        <f>IF($I$1&lt;&gt;"y", "",IF(ISBLANK(DATA!D1305),"", IF(ISBLANK(DATA!L1305),"NO DATA",DATA!L1305)))</f>
        <v/>
      </c>
      <c r="C1304" s="93" t="str">
        <f t="shared" si="62"/>
        <v/>
      </c>
      <c r="D1304" s="93" t="str">
        <f>IF($I$1&lt;&gt;"y", "", IF(C1305="", "", IFERROR(LOOKUP(2,1/(COUNTIF($D$2:D1303,mergednames)=0),mergednames), "")))</f>
        <v/>
      </c>
      <c r="E1304" s="93" t="str">
        <f t="shared" si="61"/>
        <v/>
      </c>
      <c r="F1304" s="93" t="str">
        <f>IF($I$1&lt;&gt;"y", "", IF(A1305="", "", IFERROR(LOOKUP(2,1/(COUNTIF($F$2:F1303,get_country)=0),get_country), "")))</f>
        <v/>
      </c>
      <c r="G1304" s="93" t="str">
        <f t="shared" si="60"/>
        <v/>
      </c>
      <c r="H1304" s="67" t="str">
        <f t="array" aca="1" ref="H1304" ca="1">IF($I$1&lt;&gt;"y", "", IFERROR(INDEX(countrylistsize,MATCH(SMALL(NOT(countrylistsize="")*IF(ISNUMBER(countrylistsize),COUNTIF(countrylistsize,"&lt;="&amp;countrylistsize),COUNTIF(countrylistsize,"&lt;="&amp;countrylistsize)+SUM(ISNUMBER(countrylistsize))),ROWS(F$3:F1304)+SUM(ISBLANK(countrylistsize))),NOT(countrylistsize="")*IF(ISNUMBER(countrylistsize),COUNTIF(countrylistsize,"&lt;="&amp;countrylistsize),COUNTIF(countrylistsize,"&lt;="&amp;countrylistsize)+SUM(ISNUMBER(countrylistsize))),0)), ""))</f>
        <v/>
      </c>
      <c r="I1304" s="70"/>
      <c r="J1304" s="67" t="str">
        <f t="array" aca="1" ref="J1304" ca="1">IF($I$1&lt;&gt;"y", "", IFERROR(INDEX(admin1listsize,MATCH(SMALL(NOT(admin1listsize="")*IF(ISNUMBER(admin1listsize),COUNTIF(admin1listsize,"&lt;="&amp;admin1listsize),COUNTIF(admin1listsize,"&lt;="&amp;admin1listsize)+SUM(ISNUMBER(admin1listsize))),ROWS(D$3:D1304)+SUM(ISBLANK(admin1listsize))),NOT(admin1listsize="")*IF(ISNUMBER(admin1listsize),COUNTIF(admin1listsize,"&lt;="&amp;admin1listsize),COUNTIF(admin1listsize,"&lt;="&amp;admin1listsize)+SUM(ISNUMBER(admin1listsize))),0)), ""))</f>
        <v/>
      </c>
      <c r="K1304" s="71"/>
    </row>
    <row r="1305" spans="1:11" s="1" customFormat="1" x14ac:dyDescent="0.25">
      <c r="A1305" s="93" t="str">
        <f>IF($I$1&lt;&gt;"y", "", IF(ISBLANK(DATA!D1306),"",IF(ISBLANK(DATA!K1306),"NO DATA",DATA!K1306)))</f>
        <v/>
      </c>
      <c r="B1305" s="93" t="str">
        <f>IF($I$1&lt;&gt;"y", "",IF(ISBLANK(DATA!D1306),"", IF(ISBLANK(DATA!L1306),"NO DATA",DATA!L1306)))</f>
        <v/>
      </c>
      <c r="C1305" s="93" t="str">
        <f t="shared" si="62"/>
        <v/>
      </c>
      <c r="D1305" s="93" t="str">
        <f>IF($I$1&lt;&gt;"y", "", IF(C1306="", "", IFERROR(LOOKUP(2,1/(COUNTIF($D$2:D1304,mergednames)=0),mergednames), "")))</f>
        <v/>
      </c>
      <c r="E1305" s="93" t="str">
        <f t="shared" si="61"/>
        <v/>
      </c>
      <c r="F1305" s="93" t="str">
        <f>IF($I$1&lt;&gt;"y", "", IF(A1306="", "", IFERROR(LOOKUP(2,1/(COUNTIF($F$2:F1304,get_country)=0),get_country), "")))</f>
        <v/>
      </c>
      <c r="G1305" s="93" t="str">
        <f t="shared" si="60"/>
        <v/>
      </c>
      <c r="H1305" s="67" t="str">
        <f t="array" aca="1" ref="H1305" ca="1">IF($I$1&lt;&gt;"y", "", IFERROR(INDEX(countrylistsize,MATCH(SMALL(NOT(countrylistsize="")*IF(ISNUMBER(countrylistsize),COUNTIF(countrylistsize,"&lt;="&amp;countrylistsize),COUNTIF(countrylistsize,"&lt;="&amp;countrylistsize)+SUM(ISNUMBER(countrylistsize))),ROWS(F$3:F1305)+SUM(ISBLANK(countrylistsize))),NOT(countrylistsize="")*IF(ISNUMBER(countrylistsize),COUNTIF(countrylistsize,"&lt;="&amp;countrylistsize),COUNTIF(countrylistsize,"&lt;="&amp;countrylistsize)+SUM(ISNUMBER(countrylistsize))),0)), ""))</f>
        <v/>
      </c>
      <c r="I1305" s="70"/>
      <c r="J1305" s="67" t="str">
        <f t="array" aca="1" ref="J1305" ca="1">IF($I$1&lt;&gt;"y", "", IFERROR(INDEX(admin1listsize,MATCH(SMALL(NOT(admin1listsize="")*IF(ISNUMBER(admin1listsize),COUNTIF(admin1listsize,"&lt;="&amp;admin1listsize),COUNTIF(admin1listsize,"&lt;="&amp;admin1listsize)+SUM(ISNUMBER(admin1listsize))),ROWS(D$3:D1305)+SUM(ISBLANK(admin1listsize))),NOT(admin1listsize="")*IF(ISNUMBER(admin1listsize),COUNTIF(admin1listsize,"&lt;="&amp;admin1listsize),COUNTIF(admin1listsize,"&lt;="&amp;admin1listsize)+SUM(ISNUMBER(admin1listsize))),0)), ""))</f>
        <v/>
      </c>
      <c r="K1305" s="71"/>
    </row>
    <row r="1306" spans="1:11" s="1" customFormat="1" x14ac:dyDescent="0.25">
      <c r="A1306" s="93" t="str">
        <f>IF($I$1&lt;&gt;"y", "", IF(ISBLANK(DATA!D1307),"",IF(ISBLANK(DATA!K1307),"NO DATA",DATA!K1307)))</f>
        <v/>
      </c>
      <c r="B1306" s="93" t="str">
        <f>IF($I$1&lt;&gt;"y", "",IF(ISBLANK(DATA!D1307),"", IF(ISBLANK(DATA!L1307),"NO DATA",DATA!L1307)))</f>
        <v/>
      </c>
      <c r="C1306" s="93" t="str">
        <f t="shared" si="62"/>
        <v/>
      </c>
      <c r="D1306" s="93" t="str">
        <f>IF($I$1&lt;&gt;"y", "", IF(C1307="", "", IFERROR(LOOKUP(2,1/(COUNTIF($D$2:D1305,mergednames)=0),mergednames), "")))</f>
        <v/>
      </c>
      <c r="E1306" s="93" t="str">
        <f t="shared" si="61"/>
        <v/>
      </c>
      <c r="F1306" s="93" t="str">
        <f>IF($I$1&lt;&gt;"y", "", IF(A1307="", "", IFERROR(LOOKUP(2,1/(COUNTIF($F$2:F1305,get_country)=0),get_country), "")))</f>
        <v/>
      </c>
      <c r="G1306" s="93" t="str">
        <f t="shared" si="60"/>
        <v/>
      </c>
      <c r="H1306" s="67" t="str">
        <f t="array" aca="1" ref="H1306" ca="1">IF($I$1&lt;&gt;"y", "", IFERROR(INDEX(countrylistsize,MATCH(SMALL(NOT(countrylistsize="")*IF(ISNUMBER(countrylistsize),COUNTIF(countrylistsize,"&lt;="&amp;countrylistsize),COUNTIF(countrylistsize,"&lt;="&amp;countrylistsize)+SUM(ISNUMBER(countrylistsize))),ROWS(F$3:F1306)+SUM(ISBLANK(countrylistsize))),NOT(countrylistsize="")*IF(ISNUMBER(countrylistsize),COUNTIF(countrylistsize,"&lt;="&amp;countrylistsize),COUNTIF(countrylistsize,"&lt;="&amp;countrylistsize)+SUM(ISNUMBER(countrylistsize))),0)), ""))</f>
        <v/>
      </c>
      <c r="I1306" s="70"/>
      <c r="J1306" s="67" t="str">
        <f t="array" aca="1" ref="J1306" ca="1">IF($I$1&lt;&gt;"y", "", IFERROR(INDEX(admin1listsize,MATCH(SMALL(NOT(admin1listsize="")*IF(ISNUMBER(admin1listsize),COUNTIF(admin1listsize,"&lt;="&amp;admin1listsize),COUNTIF(admin1listsize,"&lt;="&amp;admin1listsize)+SUM(ISNUMBER(admin1listsize))),ROWS(D$3:D1306)+SUM(ISBLANK(admin1listsize))),NOT(admin1listsize="")*IF(ISNUMBER(admin1listsize),COUNTIF(admin1listsize,"&lt;="&amp;admin1listsize),COUNTIF(admin1listsize,"&lt;="&amp;admin1listsize)+SUM(ISNUMBER(admin1listsize))),0)), ""))</f>
        <v/>
      </c>
      <c r="K1306" s="71"/>
    </row>
    <row r="1307" spans="1:11" s="1" customFormat="1" x14ac:dyDescent="0.25">
      <c r="A1307" s="93" t="str">
        <f>IF($I$1&lt;&gt;"y", "", IF(ISBLANK(DATA!D1308),"",IF(ISBLANK(DATA!K1308),"NO DATA",DATA!K1308)))</f>
        <v/>
      </c>
      <c r="B1307" s="93" t="str">
        <f>IF($I$1&lt;&gt;"y", "",IF(ISBLANK(DATA!D1308),"", IF(ISBLANK(DATA!L1308),"NO DATA",DATA!L1308)))</f>
        <v/>
      </c>
      <c r="C1307" s="93" t="str">
        <f t="shared" si="62"/>
        <v/>
      </c>
      <c r="D1307" s="93" t="str">
        <f>IF($I$1&lt;&gt;"y", "", IF(C1308="", "", IFERROR(LOOKUP(2,1/(COUNTIF($D$2:D1306,mergednames)=0),mergednames), "")))</f>
        <v/>
      </c>
      <c r="E1307" s="93" t="str">
        <f t="shared" si="61"/>
        <v/>
      </c>
      <c r="F1307" s="93" t="str">
        <f>IF($I$1&lt;&gt;"y", "", IF(A1308="", "", IFERROR(LOOKUP(2,1/(COUNTIF($F$2:F1306,get_country)=0),get_country), "")))</f>
        <v/>
      </c>
      <c r="G1307" s="93" t="str">
        <f t="shared" si="60"/>
        <v/>
      </c>
      <c r="H1307" s="67" t="str">
        <f t="array" aca="1" ref="H1307" ca="1">IF($I$1&lt;&gt;"y", "", IFERROR(INDEX(countrylistsize,MATCH(SMALL(NOT(countrylistsize="")*IF(ISNUMBER(countrylistsize),COUNTIF(countrylistsize,"&lt;="&amp;countrylistsize),COUNTIF(countrylistsize,"&lt;="&amp;countrylistsize)+SUM(ISNUMBER(countrylistsize))),ROWS(F$3:F1307)+SUM(ISBLANK(countrylistsize))),NOT(countrylistsize="")*IF(ISNUMBER(countrylistsize),COUNTIF(countrylistsize,"&lt;="&amp;countrylistsize),COUNTIF(countrylistsize,"&lt;="&amp;countrylistsize)+SUM(ISNUMBER(countrylistsize))),0)), ""))</f>
        <v/>
      </c>
      <c r="I1307" s="70"/>
      <c r="J1307" s="67" t="str">
        <f t="array" aca="1" ref="J1307" ca="1">IF($I$1&lt;&gt;"y", "", IFERROR(INDEX(admin1listsize,MATCH(SMALL(NOT(admin1listsize="")*IF(ISNUMBER(admin1listsize),COUNTIF(admin1listsize,"&lt;="&amp;admin1listsize),COUNTIF(admin1listsize,"&lt;="&amp;admin1listsize)+SUM(ISNUMBER(admin1listsize))),ROWS(D$3:D1307)+SUM(ISBLANK(admin1listsize))),NOT(admin1listsize="")*IF(ISNUMBER(admin1listsize),COUNTIF(admin1listsize,"&lt;="&amp;admin1listsize),COUNTIF(admin1listsize,"&lt;="&amp;admin1listsize)+SUM(ISNUMBER(admin1listsize))),0)), ""))</f>
        <v/>
      </c>
      <c r="K1307" s="71"/>
    </row>
    <row r="1308" spans="1:11" s="1" customFormat="1" x14ac:dyDescent="0.25">
      <c r="A1308" s="93" t="str">
        <f>IF($I$1&lt;&gt;"y", "", IF(ISBLANK(DATA!D1309),"",IF(ISBLANK(DATA!K1309),"NO DATA",DATA!K1309)))</f>
        <v/>
      </c>
      <c r="B1308" s="93" t="str">
        <f>IF($I$1&lt;&gt;"y", "",IF(ISBLANK(DATA!D1309),"", IF(ISBLANK(DATA!L1309),"NO DATA",DATA!L1309)))</f>
        <v/>
      </c>
      <c r="C1308" s="93" t="str">
        <f t="shared" si="62"/>
        <v/>
      </c>
      <c r="D1308" s="93" t="str">
        <f>IF($I$1&lt;&gt;"y", "", IF(C1309="", "", IFERROR(LOOKUP(2,1/(COUNTIF($D$2:D1307,mergednames)=0),mergednames), "")))</f>
        <v/>
      </c>
      <c r="E1308" s="93" t="str">
        <f t="shared" si="61"/>
        <v/>
      </c>
      <c r="F1308" s="93" t="str">
        <f>IF($I$1&lt;&gt;"y", "", IF(A1309="", "", IFERROR(LOOKUP(2,1/(COUNTIF($F$2:F1307,get_country)=0),get_country), "")))</f>
        <v/>
      </c>
      <c r="G1308" s="93" t="str">
        <f t="shared" si="60"/>
        <v/>
      </c>
      <c r="H1308" s="67" t="str">
        <f t="array" aca="1" ref="H1308" ca="1">IF($I$1&lt;&gt;"y", "", IFERROR(INDEX(countrylistsize,MATCH(SMALL(NOT(countrylistsize="")*IF(ISNUMBER(countrylistsize),COUNTIF(countrylistsize,"&lt;="&amp;countrylistsize),COUNTIF(countrylistsize,"&lt;="&amp;countrylistsize)+SUM(ISNUMBER(countrylistsize))),ROWS(F$3:F1308)+SUM(ISBLANK(countrylistsize))),NOT(countrylistsize="")*IF(ISNUMBER(countrylistsize),COUNTIF(countrylistsize,"&lt;="&amp;countrylistsize),COUNTIF(countrylistsize,"&lt;="&amp;countrylistsize)+SUM(ISNUMBER(countrylistsize))),0)), ""))</f>
        <v/>
      </c>
      <c r="I1308" s="70"/>
      <c r="J1308" s="67" t="str">
        <f t="array" aca="1" ref="J1308" ca="1">IF($I$1&lt;&gt;"y", "", IFERROR(INDEX(admin1listsize,MATCH(SMALL(NOT(admin1listsize="")*IF(ISNUMBER(admin1listsize),COUNTIF(admin1listsize,"&lt;="&amp;admin1listsize),COUNTIF(admin1listsize,"&lt;="&amp;admin1listsize)+SUM(ISNUMBER(admin1listsize))),ROWS(D$3:D1308)+SUM(ISBLANK(admin1listsize))),NOT(admin1listsize="")*IF(ISNUMBER(admin1listsize),COUNTIF(admin1listsize,"&lt;="&amp;admin1listsize),COUNTIF(admin1listsize,"&lt;="&amp;admin1listsize)+SUM(ISNUMBER(admin1listsize))),0)), ""))</f>
        <v/>
      </c>
      <c r="K1308" s="71"/>
    </row>
    <row r="1309" spans="1:11" s="1" customFormat="1" x14ac:dyDescent="0.25">
      <c r="A1309" s="93" t="str">
        <f>IF($I$1&lt;&gt;"y", "", IF(ISBLANK(DATA!D1310),"",IF(ISBLANK(DATA!K1310),"NO DATA",DATA!K1310)))</f>
        <v/>
      </c>
      <c r="B1309" s="93" t="str">
        <f>IF($I$1&lt;&gt;"y", "",IF(ISBLANK(DATA!D1310),"", IF(ISBLANK(DATA!L1310),"NO DATA",DATA!L1310)))</f>
        <v/>
      </c>
      <c r="C1309" s="93" t="str">
        <f t="shared" si="62"/>
        <v/>
      </c>
      <c r="D1309" s="93" t="str">
        <f>IF($I$1&lt;&gt;"y", "", IF(C1310="", "", IFERROR(LOOKUP(2,1/(COUNTIF($D$2:D1308,mergednames)=0),mergednames), "")))</f>
        <v/>
      </c>
      <c r="E1309" s="93" t="str">
        <f t="shared" si="61"/>
        <v/>
      </c>
      <c r="F1309" s="93" t="str">
        <f>IF($I$1&lt;&gt;"y", "", IF(A1310="", "", IFERROR(LOOKUP(2,1/(COUNTIF($F$2:F1308,get_country)=0),get_country), "")))</f>
        <v/>
      </c>
      <c r="G1309" s="93" t="str">
        <f t="shared" si="60"/>
        <v/>
      </c>
      <c r="H1309" s="67" t="str">
        <f t="array" aca="1" ref="H1309" ca="1">IF($I$1&lt;&gt;"y", "", IFERROR(INDEX(countrylistsize,MATCH(SMALL(NOT(countrylistsize="")*IF(ISNUMBER(countrylistsize),COUNTIF(countrylistsize,"&lt;="&amp;countrylistsize),COUNTIF(countrylistsize,"&lt;="&amp;countrylistsize)+SUM(ISNUMBER(countrylistsize))),ROWS(F$3:F1309)+SUM(ISBLANK(countrylistsize))),NOT(countrylistsize="")*IF(ISNUMBER(countrylistsize),COUNTIF(countrylistsize,"&lt;="&amp;countrylistsize),COUNTIF(countrylistsize,"&lt;="&amp;countrylistsize)+SUM(ISNUMBER(countrylistsize))),0)), ""))</f>
        <v/>
      </c>
      <c r="I1309" s="70"/>
      <c r="J1309" s="67" t="str">
        <f t="array" aca="1" ref="J1309" ca="1">IF($I$1&lt;&gt;"y", "", IFERROR(INDEX(admin1listsize,MATCH(SMALL(NOT(admin1listsize="")*IF(ISNUMBER(admin1listsize),COUNTIF(admin1listsize,"&lt;="&amp;admin1listsize),COUNTIF(admin1listsize,"&lt;="&amp;admin1listsize)+SUM(ISNUMBER(admin1listsize))),ROWS(D$3:D1309)+SUM(ISBLANK(admin1listsize))),NOT(admin1listsize="")*IF(ISNUMBER(admin1listsize),COUNTIF(admin1listsize,"&lt;="&amp;admin1listsize),COUNTIF(admin1listsize,"&lt;="&amp;admin1listsize)+SUM(ISNUMBER(admin1listsize))),0)), ""))</f>
        <v/>
      </c>
      <c r="K1309" s="71"/>
    </row>
    <row r="1310" spans="1:11" s="1" customFormat="1" x14ac:dyDescent="0.25">
      <c r="A1310" s="93" t="str">
        <f>IF($I$1&lt;&gt;"y", "", IF(ISBLANK(DATA!D1311),"",IF(ISBLANK(DATA!K1311),"NO DATA",DATA!K1311)))</f>
        <v/>
      </c>
      <c r="B1310" s="93" t="str">
        <f>IF($I$1&lt;&gt;"y", "",IF(ISBLANK(DATA!D1311),"", IF(ISBLANK(DATA!L1311),"NO DATA",DATA!L1311)))</f>
        <v/>
      </c>
      <c r="C1310" s="93" t="str">
        <f t="shared" si="62"/>
        <v/>
      </c>
      <c r="D1310" s="93" t="str">
        <f>IF($I$1&lt;&gt;"y", "", IF(C1311="", "", IFERROR(LOOKUP(2,1/(COUNTIF($D$2:D1309,mergednames)=0),mergednames), "")))</f>
        <v/>
      </c>
      <c r="E1310" s="93" t="str">
        <f t="shared" si="61"/>
        <v/>
      </c>
      <c r="F1310" s="93" t="str">
        <f>IF($I$1&lt;&gt;"y", "", IF(A1311="", "", IFERROR(LOOKUP(2,1/(COUNTIF($F$2:F1309,get_country)=0),get_country), "")))</f>
        <v/>
      </c>
      <c r="G1310" s="93" t="str">
        <f t="shared" si="60"/>
        <v/>
      </c>
      <c r="H1310" s="67" t="str">
        <f t="array" aca="1" ref="H1310" ca="1">IF($I$1&lt;&gt;"y", "", IFERROR(INDEX(countrylistsize,MATCH(SMALL(NOT(countrylistsize="")*IF(ISNUMBER(countrylistsize),COUNTIF(countrylistsize,"&lt;="&amp;countrylistsize),COUNTIF(countrylistsize,"&lt;="&amp;countrylistsize)+SUM(ISNUMBER(countrylistsize))),ROWS(F$3:F1310)+SUM(ISBLANK(countrylistsize))),NOT(countrylistsize="")*IF(ISNUMBER(countrylistsize),COUNTIF(countrylistsize,"&lt;="&amp;countrylistsize),COUNTIF(countrylistsize,"&lt;="&amp;countrylistsize)+SUM(ISNUMBER(countrylistsize))),0)), ""))</f>
        <v/>
      </c>
      <c r="I1310" s="70"/>
      <c r="J1310" s="67" t="str">
        <f t="array" aca="1" ref="J1310" ca="1">IF($I$1&lt;&gt;"y", "", IFERROR(INDEX(admin1listsize,MATCH(SMALL(NOT(admin1listsize="")*IF(ISNUMBER(admin1listsize),COUNTIF(admin1listsize,"&lt;="&amp;admin1listsize),COUNTIF(admin1listsize,"&lt;="&amp;admin1listsize)+SUM(ISNUMBER(admin1listsize))),ROWS(D$3:D1310)+SUM(ISBLANK(admin1listsize))),NOT(admin1listsize="")*IF(ISNUMBER(admin1listsize),COUNTIF(admin1listsize,"&lt;="&amp;admin1listsize),COUNTIF(admin1listsize,"&lt;="&amp;admin1listsize)+SUM(ISNUMBER(admin1listsize))),0)), ""))</f>
        <v/>
      </c>
      <c r="K1310" s="71"/>
    </row>
    <row r="1311" spans="1:11" s="1" customFormat="1" x14ac:dyDescent="0.25">
      <c r="A1311" s="93" t="str">
        <f>IF($I$1&lt;&gt;"y", "", IF(ISBLANK(DATA!D1312),"",IF(ISBLANK(DATA!K1312),"NO DATA",DATA!K1312)))</f>
        <v/>
      </c>
      <c r="B1311" s="93" t="str">
        <f>IF($I$1&lt;&gt;"y", "",IF(ISBLANK(DATA!D1312),"", IF(ISBLANK(DATA!L1312),"NO DATA",DATA!L1312)))</f>
        <v/>
      </c>
      <c r="C1311" s="93" t="str">
        <f t="shared" si="62"/>
        <v/>
      </c>
      <c r="D1311" s="93" t="str">
        <f>IF($I$1&lt;&gt;"y", "", IF(C1312="", "", IFERROR(LOOKUP(2,1/(COUNTIF($D$2:D1310,mergednames)=0),mergednames), "")))</f>
        <v/>
      </c>
      <c r="E1311" s="93" t="str">
        <f t="shared" si="61"/>
        <v/>
      </c>
      <c r="F1311" s="93" t="str">
        <f>IF($I$1&lt;&gt;"y", "", IF(A1312="", "", IFERROR(LOOKUP(2,1/(COUNTIF($F$2:F1310,get_country)=0),get_country), "")))</f>
        <v/>
      </c>
      <c r="G1311" s="93" t="str">
        <f t="shared" si="60"/>
        <v/>
      </c>
      <c r="H1311" s="67" t="str">
        <f t="array" aca="1" ref="H1311" ca="1">IF($I$1&lt;&gt;"y", "", IFERROR(INDEX(countrylistsize,MATCH(SMALL(NOT(countrylistsize="")*IF(ISNUMBER(countrylistsize),COUNTIF(countrylistsize,"&lt;="&amp;countrylistsize),COUNTIF(countrylistsize,"&lt;="&amp;countrylistsize)+SUM(ISNUMBER(countrylistsize))),ROWS(F$3:F1311)+SUM(ISBLANK(countrylistsize))),NOT(countrylistsize="")*IF(ISNUMBER(countrylistsize),COUNTIF(countrylistsize,"&lt;="&amp;countrylistsize),COUNTIF(countrylistsize,"&lt;="&amp;countrylistsize)+SUM(ISNUMBER(countrylistsize))),0)), ""))</f>
        <v/>
      </c>
      <c r="I1311" s="70"/>
      <c r="J1311" s="67" t="str">
        <f t="array" aca="1" ref="J1311" ca="1">IF($I$1&lt;&gt;"y", "", IFERROR(INDEX(admin1listsize,MATCH(SMALL(NOT(admin1listsize="")*IF(ISNUMBER(admin1listsize),COUNTIF(admin1listsize,"&lt;="&amp;admin1listsize),COUNTIF(admin1listsize,"&lt;="&amp;admin1listsize)+SUM(ISNUMBER(admin1listsize))),ROWS(D$3:D1311)+SUM(ISBLANK(admin1listsize))),NOT(admin1listsize="")*IF(ISNUMBER(admin1listsize),COUNTIF(admin1listsize,"&lt;="&amp;admin1listsize),COUNTIF(admin1listsize,"&lt;="&amp;admin1listsize)+SUM(ISNUMBER(admin1listsize))),0)), ""))</f>
        <v/>
      </c>
      <c r="K1311" s="71"/>
    </row>
    <row r="1312" spans="1:11" s="1" customFormat="1" x14ac:dyDescent="0.25">
      <c r="A1312" s="93" t="str">
        <f>IF($I$1&lt;&gt;"y", "", IF(ISBLANK(DATA!D1313),"",IF(ISBLANK(DATA!K1313),"NO DATA",DATA!K1313)))</f>
        <v/>
      </c>
      <c r="B1312" s="93" t="str">
        <f>IF($I$1&lt;&gt;"y", "",IF(ISBLANK(DATA!D1313),"", IF(ISBLANK(DATA!L1313),"NO DATA",DATA!L1313)))</f>
        <v/>
      </c>
      <c r="C1312" s="93" t="str">
        <f t="shared" si="62"/>
        <v/>
      </c>
      <c r="D1312" s="93" t="str">
        <f>IF($I$1&lt;&gt;"y", "", IF(C1313="", "", IFERROR(LOOKUP(2,1/(COUNTIF($D$2:D1311,mergednames)=0),mergednames), "")))</f>
        <v/>
      </c>
      <c r="E1312" s="93" t="str">
        <f t="shared" si="61"/>
        <v/>
      </c>
      <c r="F1312" s="93" t="str">
        <f>IF($I$1&lt;&gt;"y", "", IF(A1313="", "", IFERROR(LOOKUP(2,1/(COUNTIF($F$2:F1311,get_country)=0),get_country), "")))</f>
        <v/>
      </c>
      <c r="G1312" s="93" t="str">
        <f t="shared" si="60"/>
        <v/>
      </c>
      <c r="H1312" s="67" t="str">
        <f t="array" aca="1" ref="H1312" ca="1">IF($I$1&lt;&gt;"y", "", IFERROR(INDEX(countrylistsize,MATCH(SMALL(NOT(countrylistsize="")*IF(ISNUMBER(countrylistsize),COUNTIF(countrylistsize,"&lt;="&amp;countrylistsize),COUNTIF(countrylistsize,"&lt;="&amp;countrylistsize)+SUM(ISNUMBER(countrylistsize))),ROWS(F$3:F1312)+SUM(ISBLANK(countrylistsize))),NOT(countrylistsize="")*IF(ISNUMBER(countrylistsize),COUNTIF(countrylistsize,"&lt;="&amp;countrylistsize),COUNTIF(countrylistsize,"&lt;="&amp;countrylistsize)+SUM(ISNUMBER(countrylistsize))),0)), ""))</f>
        <v/>
      </c>
      <c r="I1312" s="70"/>
      <c r="J1312" s="67" t="str">
        <f t="array" aca="1" ref="J1312" ca="1">IF($I$1&lt;&gt;"y", "", IFERROR(INDEX(admin1listsize,MATCH(SMALL(NOT(admin1listsize="")*IF(ISNUMBER(admin1listsize),COUNTIF(admin1listsize,"&lt;="&amp;admin1listsize),COUNTIF(admin1listsize,"&lt;="&amp;admin1listsize)+SUM(ISNUMBER(admin1listsize))),ROWS(D$3:D1312)+SUM(ISBLANK(admin1listsize))),NOT(admin1listsize="")*IF(ISNUMBER(admin1listsize),COUNTIF(admin1listsize,"&lt;="&amp;admin1listsize),COUNTIF(admin1listsize,"&lt;="&amp;admin1listsize)+SUM(ISNUMBER(admin1listsize))),0)), ""))</f>
        <v/>
      </c>
      <c r="K1312" s="71"/>
    </row>
    <row r="1313" spans="1:11" s="1" customFormat="1" x14ac:dyDescent="0.25">
      <c r="A1313" s="93" t="str">
        <f>IF($I$1&lt;&gt;"y", "", IF(ISBLANK(DATA!D1314),"",IF(ISBLANK(DATA!K1314),"NO DATA",DATA!K1314)))</f>
        <v/>
      </c>
      <c r="B1313" s="93" t="str">
        <f>IF($I$1&lt;&gt;"y", "",IF(ISBLANK(DATA!D1314),"", IF(ISBLANK(DATA!L1314),"NO DATA",DATA!L1314)))</f>
        <v/>
      </c>
      <c r="C1313" s="93" t="str">
        <f t="shared" si="62"/>
        <v/>
      </c>
      <c r="D1313" s="93" t="str">
        <f>IF($I$1&lt;&gt;"y", "", IF(C1314="", "", IFERROR(LOOKUP(2,1/(COUNTIF($D$2:D1312,mergednames)=0),mergednames), "")))</f>
        <v/>
      </c>
      <c r="E1313" s="93" t="str">
        <f t="shared" si="61"/>
        <v/>
      </c>
      <c r="F1313" s="93" t="str">
        <f>IF($I$1&lt;&gt;"y", "", IF(A1314="", "", IFERROR(LOOKUP(2,1/(COUNTIF($F$2:F1312,get_country)=0),get_country), "")))</f>
        <v/>
      </c>
      <c r="G1313" s="93" t="str">
        <f t="shared" si="60"/>
        <v/>
      </c>
      <c r="H1313" s="67" t="str">
        <f t="array" aca="1" ref="H1313" ca="1">IF($I$1&lt;&gt;"y", "", IFERROR(INDEX(countrylistsize,MATCH(SMALL(NOT(countrylistsize="")*IF(ISNUMBER(countrylistsize),COUNTIF(countrylistsize,"&lt;="&amp;countrylistsize),COUNTIF(countrylistsize,"&lt;="&amp;countrylistsize)+SUM(ISNUMBER(countrylistsize))),ROWS(F$3:F1313)+SUM(ISBLANK(countrylistsize))),NOT(countrylistsize="")*IF(ISNUMBER(countrylistsize),COUNTIF(countrylistsize,"&lt;="&amp;countrylistsize),COUNTIF(countrylistsize,"&lt;="&amp;countrylistsize)+SUM(ISNUMBER(countrylistsize))),0)), ""))</f>
        <v/>
      </c>
      <c r="I1313" s="70"/>
      <c r="J1313" s="67" t="str">
        <f t="array" aca="1" ref="J1313" ca="1">IF($I$1&lt;&gt;"y", "", IFERROR(INDEX(admin1listsize,MATCH(SMALL(NOT(admin1listsize="")*IF(ISNUMBER(admin1listsize),COUNTIF(admin1listsize,"&lt;="&amp;admin1listsize),COUNTIF(admin1listsize,"&lt;="&amp;admin1listsize)+SUM(ISNUMBER(admin1listsize))),ROWS(D$3:D1313)+SUM(ISBLANK(admin1listsize))),NOT(admin1listsize="")*IF(ISNUMBER(admin1listsize),COUNTIF(admin1listsize,"&lt;="&amp;admin1listsize),COUNTIF(admin1listsize,"&lt;="&amp;admin1listsize)+SUM(ISNUMBER(admin1listsize))),0)), ""))</f>
        <v/>
      </c>
      <c r="K1313" s="71"/>
    </row>
    <row r="1314" spans="1:11" s="1" customFormat="1" x14ac:dyDescent="0.25">
      <c r="A1314" s="93" t="str">
        <f>IF($I$1&lt;&gt;"y", "", IF(ISBLANK(DATA!D1315),"",IF(ISBLANK(DATA!K1315),"NO DATA",DATA!K1315)))</f>
        <v/>
      </c>
      <c r="B1314" s="93" t="str">
        <f>IF($I$1&lt;&gt;"y", "",IF(ISBLANK(DATA!D1315),"", IF(ISBLANK(DATA!L1315),"NO DATA",DATA!L1315)))</f>
        <v/>
      </c>
      <c r="C1314" s="93" t="str">
        <f t="shared" si="62"/>
        <v/>
      </c>
      <c r="D1314" s="93" t="str">
        <f>IF($I$1&lt;&gt;"y", "", IF(C1315="", "", IFERROR(LOOKUP(2,1/(COUNTIF($D$2:D1313,mergednames)=0),mergednames), "")))</f>
        <v/>
      </c>
      <c r="E1314" s="93" t="str">
        <f t="shared" si="61"/>
        <v/>
      </c>
      <c r="F1314" s="93" t="str">
        <f>IF($I$1&lt;&gt;"y", "", IF(A1315="", "", IFERROR(LOOKUP(2,1/(COUNTIF($F$2:F1313,get_country)=0),get_country), "")))</f>
        <v/>
      </c>
      <c r="G1314" s="93" t="str">
        <f t="shared" si="60"/>
        <v/>
      </c>
      <c r="H1314" s="67" t="str">
        <f t="array" aca="1" ref="H1314" ca="1">IF($I$1&lt;&gt;"y", "", IFERROR(INDEX(countrylistsize,MATCH(SMALL(NOT(countrylistsize="")*IF(ISNUMBER(countrylistsize),COUNTIF(countrylistsize,"&lt;="&amp;countrylistsize),COUNTIF(countrylistsize,"&lt;="&amp;countrylistsize)+SUM(ISNUMBER(countrylistsize))),ROWS(F$3:F1314)+SUM(ISBLANK(countrylistsize))),NOT(countrylistsize="")*IF(ISNUMBER(countrylistsize),COUNTIF(countrylistsize,"&lt;="&amp;countrylistsize),COUNTIF(countrylistsize,"&lt;="&amp;countrylistsize)+SUM(ISNUMBER(countrylistsize))),0)), ""))</f>
        <v/>
      </c>
      <c r="I1314" s="70"/>
      <c r="J1314" s="67" t="str">
        <f t="array" aca="1" ref="J1314" ca="1">IF($I$1&lt;&gt;"y", "", IFERROR(INDEX(admin1listsize,MATCH(SMALL(NOT(admin1listsize="")*IF(ISNUMBER(admin1listsize),COUNTIF(admin1listsize,"&lt;="&amp;admin1listsize),COUNTIF(admin1listsize,"&lt;="&amp;admin1listsize)+SUM(ISNUMBER(admin1listsize))),ROWS(D$3:D1314)+SUM(ISBLANK(admin1listsize))),NOT(admin1listsize="")*IF(ISNUMBER(admin1listsize),COUNTIF(admin1listsize,"&lt;="&amp;admin1listsize),COUNTIF(admin1listsize,"&lt;="&amp;admin1listsize)+SUM(ISNUMBER(admin1listsize))),0)), ""))</f>
        <v/>
      </c>
      <c r="K1314" s="71"/>
    </row>
    <row r="1315" spans="1:11" s="1" customFormat="1" x14ac:dyDescent="0.25">
      <c r="A1315" s="93" t="str">
        <f>IF($I$1&lt;&gt;"y", "", IF(ISBLANK(DATA!D1316),"",IF(ISBLANK(DATA!K1316),"NO DATA",DATA!K1316)))</f>
        <v/>
      </c>
      <c r="B1315" s="93" t="str">
        <f>IF($I$1&lt;&gt;"y", "",IF(ISBLANK(DATA!D1316),"", IF(ISBLANK(DATA!L1316),"NO DATA",DATA!L1316)))</f>
        <v/>
      </c>
      <c r="C1315" s="93" t="str">
        <f t="shared" si="62"/>
        <v/>
      </c>
      <c r="D1315" s="93" t="str">
        <f>IF($I$1&lt;&gt;"y", "", IF(C1316="", "", IFERROR(LOOKUP(2,1/(COUNTIF($D$2:D1314,mergednames)=0),mergednames), "")))</f>
        <v/>
      </c>
      <c r="E1315" s="93" t="str">
        <f t="shared" si="61"/>
        <v/>
      </c>
      <c r="F1315" s="93" t="str">
        <f>IF($I$1&lt;&gt;"y", "", IF(A1316="", "", IFERROR(LOOKUP(2,1/(COUNTIF($F$2:F1314,get_country)=0),get_country), "")))</f>
        <v/>
      </c>
      <c r="G1315" s="93" t="str">
        <f t="shared" si="60"/>
        <v/>
      </c>
      <c r="H1315" s="67" t="str">
        <f t="array" aca="1" ref="H1315" ca="1">IF($I$1&lt;&gt;"y", "", IFERROR(INDEX(countrylistsize,MATCH(SMALL(NOT(countrylistsize="")*IF(ISNUMBER(countrylistsize),COUNTIF(countrylistsize,"&lt;="&amp;countrylistsize),COUNTIF(countrylistsize,"&lt;="&amp;countrylistsize)+SUM(ISNUMBER(countrylistsize))),ROWS(F$3:F1315)+SUM(ISBLANK(countrylistsize))),NOT(countrylistsize="")*IF(ISNUMBER(countrylistsize),COUNTIF(countrylistsize,"&lt;="&amp;countrylistsize),COUNTIF(countrylistsize,"&lt;="&amp;countrylistsize)+SUM(ISNUMBER(countrylistsize))),0)), ""))</f>
        <v/>
      </c>
      <c r="I1315" s="70"/>
      <c r="J1315" s="67" t="str">
        <f t="array" aca="1" ref="J1315" ca="1">IF($I$1&lt;&gt;"y", "", IFERROR(INDEX(admin1listsize,MATCH(SMALL(NOT(admin1listsize="")*IF(ISNUMBER(admin1listsize),COUNTIF(admin1listsize,"&lt;="&amp;admin1listsize),COUNTIF(admin1listsize,"&lt;="&amp;admin1listsize)+SUM(ISNUMBER(admin1listsize))),ROWS(D$3:D1315)+SUM(ISBLANK(admin1listsize))),NOT(admin1listsize="")*IF(ISNUMBER(admin1listsize),COUNTIF(admin1listsize,"&lt;="&amp;admin1listsize),COUNTIF(admin1listsize,"&lt;="&amp;admin1listsize)+SUM(ISNUMBER(admin1listsize))),0)), ""))</f>
        <v/>
      </c>
      <c r="K1315" s="71"/>
    </row>
    <row r="1316" spans="1:11" s="1" customFormat="1" x14ac:dyDescent="0.25">
      <c r="A1316" s="93" t="str">
        <f>IF($I$1&lt;&gt;"y", "", IF(ISBLANK(DATA!D1317),"",IF(ISBLANK(DATA!K1317),"NO DATA",DATA!K1317)))</f>
        <v/>
      </c>
      <c r="B1316" s="93" t="str">
        <f>IF($I$1&lt;&gt;"y", "",IF(ISBLANK(DATA!D1317),"", IF(ISBLANK(DATA!L1317),"NO DATA",DATA!L1317)))</f>
        <v/>
      </c>
      <c r="C1316" s="93" t="str">
        <f t="shared" si="62"/>
        <v/>
      </c>
      <c r="D1316" s="93" t="str">
        <f>IF($I$1&lt;&gt;"y", "", IF(C1317="", "", IFERROR(LOOKUP(2,1/(COUNTIF($D$2:D1315,mergednames)=0),mergednames), "")))</f>
        <v/>
      </c>
      <c r="E1316" s="93" t="str">
        <f t="shared" si="61"/>
        <v/>
      </c>
      <c r="F1316" s="93" t="str">
        <f>IF($I$1&lt;&gt;"y", "", IF(A1317="", "", IFERROR(LOOKUP(2,1/(COUNTIF($F$2:F1315,get_country)=0),get_country), "")))</f>
        <v/>
      </c>
      <c r="G1316" s="93" t="str">
        <f t="shared" si="60"/>
        <v/>
      </c>
      <c r="H1316" s="67" t="str">
        <f t="array" aca="1" ref="H1316" ca="1">IF($I$1&lt;&gt;"y", "", IFERROR(INDEX(countrylistsize,MATCH(SMALL(NOT(countrylistsize="")*IF(ISNUMBER(countrylistsize),COUNTIF(countrylistsize,"&lt;="&amp;countrylistsize),COUNTIF(countrylistsize,"&lt;="&amp;countrylistsize)+SUM(ISNUMBER(countrylistsize))),ROWS(F$3:F1316)+SUM(ISBLANK(countrylistsize))),NOT(countrylistsize="")*IF(ISNUMBER(countrylistsize),COUNTIF(countrylistsize,"&lt;="&amp;countrylistsize),COUNTIF(countrylistsize,"&lt;="&amp;countrylistsize)+SUM(ISNUMBER(countrylistsize))),0)), ""))</f>
        <v/>
      </c>
      <c r="I1316" s="70"/>
      <c r="J1316" s="67" t="str">
        <f t="array" aca="1" ref="J1316" ca="1">IF($I$1&lt;&gt;"y", "", IFERROR(INDEX(admin1listsize,MATCH(SMALL(NOT(admin1listsize="")*IF(ISNUMBER(admin1listsize),COUNTIF(admin1listsize,"&lt;="&amp;admin1listsize),COUNTIF(admin1listsize,"&lt;="&amp;admin1listsize)+SUM(ISNUMBER(admin1listsize))),ROWS(D$3:D1316)+SUM(ISBLANK(admin1listsize))),NOT(admin1listsize="")*IF(ISNUMBER(admin1listsize),COUNTIF(admin1listsize,"&lt;="&amp;admin1listsize),COUNTIF(admin1listsize,"&lt;="&amp;admin1listsize)+SUM(ISNUMBER(admin1listsize))),0)), ""))</f>
        <v/>
      </c>
      <c r="K1316" s="71"/>
    </row>
    <row r="1317" spans="1:11" s="1" customFormat="1" x14ac:dyDescent="0.25">
      <c r="A1317" s="93" t="str">
        <f>IF($I$1&lt;&gt;"y", "", IF(ISBLANK(DATA!D1318),"",IF(ISBLANK(DATA!K1318),"NO DATA",DATA!K1318)))</f>
        <v/>
      </c>
      <c r="B1317" s="93" t="str">
        <f>IF($I$1&lt;&gt;"y", "",IF(ISBLANK(DATA!D1318),"", IF(ISBLANK(DATA!L1318),"NO DATA",DATA!L1318)))</f>
        <v/>
      </c>
      <c r="C1317" s="93" t="str">
        <f t="shared" si="62"/>
        <v/>
      </c>
      <c r="D1317" s="93" t="str">
        <f>IF($I$1&lt;&gt;"y", "", IF(C1318="", "", IFERROR(LOOKUP(2,1/(COUNTIF($D$2:D1316,mergednames)=0),mergednames), "")))</f>
        <v/>
      </c>
      <c r="E1317" s="93" t="str">
        <f t="shared" si="61"/>
        <v/>
      </c>
      <c r="F1317" s="93" t="str">
        <f>IF($I$1&lt;&gt;"y", "", IF(A1318="", "", IFERROR(LOOKUP(2,1/(COUNTIF($F$2:F1316,get_country)=0),get_country), "")))</f>
        <v/>
      </c>
      <c r="G1317" s="93" t="str">
        <f t="shared" si="60"/>
        <v/>
      </c>
      <c r="H1317" s="67" t="str">
        <f t="array" aca="1" ref="H1317" ca="1">IF($I$1&lt;&gt;"y", "", IFERROR(INDEX(countrylistsize,MATCH(SMALL(NOT(countrylistsize="")*IF(ISNUMBER(countrylistsize),COUNTIF(countrylistsize,"&lt;="&amp;countrylistsize),COUNTIF(countrylistsize,"&lt;="&amp;countrylistsize)+SUM(ISNUMBER(countrylistsize))),ROWS(F$3:F1317)+SUM(ISBLANK(countrylistsize))),NOT(countrylistsize="")*IF(ISNUMBER(countrylistsize),COUNTIF(countrylistsize,"&lt;="&amp;countrylistsize),COUNTIF(countrylistsize,"&lt;="&amp;countrylistsize)+SUM(ISNUMBER(countrylistsize))),0)), ""))</f>
        <v/>
      </c>
      <c r="I1317" s="70"/>
      <c r="J1317" s="67" t="str">
        <f t="array" aca="1" ref="J1317" ca="1">IF($I$1&lt;&gt;"y", "", IFERROR(INDEX(admin1listsize,MATCH(SMALL(NOT(admin1listsize="")*IF(ISNUMBER(admin1listsize),COUNTIF(admin1listsize,"&lt;="&amp;admin1listsize),COUNTIF(admin1listsize,"&lt;="&amp;admin1listsize)+SUM(ISNUMBER(admin1listsize))),ROWS(D$3:D1317)+SUM(ISBLANK(admin1listsize))),NOT(admin1listsize="")*IF(ISNUMBER(admin1listsize),COUNTIF(admin1listsize,"&lt;="&amp;admin1listsize),COUNTIF(admin1listsize,"&lt;="&amp;admin1listsize)+SUM(ISNUMBER(admin1listsize))),0)), ""))</f>
        <v/>
      </c>
      <c r="K1317" s="71"/>
    </row>
    <row r="1318" spans="1:11" s="1" customFormat="1" x14ac:dyDescent="0.25">
      <c r="A1318" s="93" t="str">
        <f>IF($I$1&lt;&gt;"y", "", IF(ISBLANK(DATA!D1319),"",IF(ISBLANK(DATA!K1319),"NO DATA",DATA!K1319)))</f>
        <v/>
      </c>
      <c r="B1318" s="93" t="str">
        <f>IF($I$1&lt;&gt;"y", "",IF(ISBLANK(DATA!D1319),"", IF(ISBLANK(DATA!L1319),"NO DATA",DATA!L1319)))</f>
        <v/>
      </c>
      <c r="C1318" s="93" t="str">
        <f t="shared" si="62"/>
        <v/>
      </c>
      <c r="D1318" s="93" t="str">
        <f>IF($I$1&lt;&gt;"y", "", IF(C1319="", "", IFERROR(LOOKUP(2,1/(COUNTIF($D$2:D1317,mergednames)=0),mergednames), "")))</f>
        <v/>
      </c>
      <c r="E1318" s="93" t="str">
        <f t="shared" si="61"/>
        <v/>
      </c>
      <c r="F1318" s="93" t="str">
        <f>IF($I$1&lt;&gt;"y", "", IF(A1319="", "", IFERROR(LOOKUP(2,1/(COUNTIF($F$2:F1317,get_country)=0),get_country), "")))</f>
        <v/>
      </c>
      <c r="G1318" s="93" t="str">
        <f t="shared" si="60"/>
        <v/>
      </c>
      <c r="H1318" s="67" t="str">
        <f t="array" aca="1" ref="H1318" ca="1">IF($I$1&lt;&gt;"y", "", IFERROR(INDEX(countrylistsize,MATCH(SMALL(NOT(countrylistsize="")*IF(ISNUMBER(countrylistsize),COUNTIF(countrylistsize,"&lt;="&amp;countrylistsize),COUNTIF(countrylistsize,"&lt;="&amp;countrylistsize)+SUM(ISNUMBER(countrylistsize))),ROWS(F$3:F1318)+SUM(ISBLANK(countrylistsize))),NOT(countrylistsize="")*IF(ISNUMBER(countrylistsize),COUNTIF(countrylistsize,"&lt;="&amp;countrylistsize),COUNTIF(countrylistsize,"&lt;="&amp;countrylistsize)+SUM(ISNUMBER(countrylistsize))),0)), ""))</f>
        <v/>
      </c>
      <c r="I1318" s="70"/>
      <c r="J1318" s="67" t="str">
        <f t="array" aca="1" ref="J1318" ca="1">IF($I$1&lt;&gt;"y", "", IFERROR(INDEX(admin1listsize,MATCH(SMALL(NOT(admin1listsize="")*IF(ISNUMBER(admin1listsize),COUNTIF(admin1listsize,"&lt;="&amp;admin1listsize),COUNTIF(admin1listsize,"&lt;="&amp;admin1listsize)+SUM(ISNUMBER(admin1listsize))),ROWS(D$3:D1318)+SUM(ISBLANK(admin1listsize))),NOT(admin1listsize="")*IF(ISNUMBER(admin1listsize),COUNTIF(admin1listsize,"&lt;="&amp;admin1listsize),COUNTIF(admin1listsize,"&lt;="&amp;admin1listsize)+SUM(ISNUMBER(admin1listsize))),0)), ""))</f>
        <v/>
      </c>
      <c r="K1318" s="71"/>
    </row>
    <row r="1319" spans="1:11" s="1" customFormat="1" x14ac:dyDescent="0.25">
      <c r="A1319" s="93" t="str">
        <f>IF($I$1&lt;&gt;"y", "", IF(ISBLANK(DATA!D1320),"",IF(ISBLANK(DATA!K1320),"NO DATA",DATA!K1320)))</f>
        <v/>
      </c>
      <c r="B1319" s="93" t="str">
        <f>IF($I$1&lt;&gt;"y", "",IF(ISBLANK(DATA!D1320),"", IF(ISBLANK(DATA!L1320),"NO DATA",DATA!L1320)))</f>
        <v/>
      </c>
      <c r="C1319" s="93" t="str">
        <f t="shared" si="62"/>
        <v/>
      </c>
      <c r="D1319" s="93" t="str">
        <f>IF($I$1&lt;&gt;"y", "", IF(C1320="", "", IFERROR(LOOKUP(2,1/(COUNTIF($D$2:D1318,mergednames)=0),mergednames), "")))</f>
        <v/>
      </c>
      <c r="E1319" s="93" t="str">
        <f t="shared" si="61"/>
        <v/>
      </c>
      <c r="F1319" s="93" t="str">
        <f>IF($I$1&lt;&gt;"y", "", IF(A1320="", "", IFERROR(LOOKUP(2,1/(COUNTIF($F$2:F1318,get_country)=0),get_country), "")))</f>
        <v/>
      </c>
      <c r="G1319" s="93" t="str">
        <f t="shared" si="60"/>
        <v/>
      </c>
      <c r="H1319" s="67" t="str">
        <f t="array" aca="1" ref="H1319" ca="1">IF($I$1&lt;&gt;"y", "", IFERROR(INDEX(countrylistsize,MATCH(SMALL(NOT(countrylistsize="")*IF(ISNUMBER(countrylistsize),COUNTIF(countrylistsize,"&lt;="&amp;countrylistsize),COUNTIF(countrylistsize,"&lt;="&amp;countrylistsize)+SUM(ISNUMBER(countrylistsize))),ROWS(F$3:F1319)+SUM(ISBLANK(countrylistsize))),NOT(countrylistsize="")*IF(ISNUMBER(countrylistsize),COUNTIF(countrylistsize,"&lt;="&amp;countrylistsize),COUNTIF(countrylistsize,"&lt;="&amp;countrylistsize)+SUM(ISNUMBER(countrylistsize))),0)), ""))</f>
        <v/>
      </c>
      <c r="I1319" s="70"/>
      <c r="J1319" s="67" t="str">
        <f t="array" aca="1" ref="J1319" ca="1">IF($I$1&lt;&gt;"y", "", IFERROR(INDEX(admin1listsize,MATCH(SMALL(NOT(admin1listsize="")*IF(ISNUMBER(admin1listsize),COUNTIF(admin1listsize,"&lt;="&amp;admin1listsize),COUNTIF(admin1listsize,"&lt;="&amp;admin1listsize)+SUM(ISNUMBER(admin1listsize))),ROWS(D$3:D1319)+SUM(ISBLANK(admin1listsize))),NOT(admin1listsize="")*IF(ISNUMBER(admin1listsize),COUNTIF(admin1listsize,"&lt;="&amp;admin1listsize),COUNTIF(admin1listsize,"&lt;="&amp;admin1listsize)+SUM(ISNUMBER(admin1listsize))),0)), ""))</f>
        <v/>
      </c>
      <c r="K1319" s="71"/>
    </row>
    <row r="1320" spans="1:11" s="1" customFormat="1" x14ac:dyDescent="0.25">
      <c r="A1320" s="93" t="str">
        <f>IF($I$1&lt;&gt;"y", "", IF(ISBLANK(DATA!D1321),"",IF(ISBLANK(DATA!K1321),"NO DATA",DATA!K1321)))</f>
        <v/>
      </c>
      <c r="B1320" s="93" t="str">
        <f>IF($I$1&lt;&gt;"y", "",IF(ISBLANK(DATA!D1321),"", IF(ISBLANK(DATA!L1321),"NO DATA",DATA!L1321)))</f>
        <v/>
      </c>
      <c r="C1320" s="93" t="str">
        <f t="shared" si="62"/>
        <v/>
      </c>
      <c r="D1320" s="93" t="str">
        <f>IF($I$1&lt;&gt;"y", "", IF(C1321="", "", IFERROR(LOOKUP(2,1/(COUNTIF($D$2:D1319,mergednames)=0),mergednames), "")))</f>
        <v/>
      </c>
      <c r="E1320" s="93" t="str">
        <f t="shared" si="61"/>
        <v/>
      </c>
      <c r="F1320" s="93" t="str">
        <f>IF($I$1&lt;&gt;"y", "", IF(A1321="", "", IFERROR(LOOKUP(2,1/(COUNTIF($F$2:F1319,get_country)=0),get_country), "")))</f>
        <v/>
      </c>
      <c r="G1320" s="93" t="str">
        <f t="shared" si="60"/>
        <v/>
      </c>
      <c r="H1320" s="67" t="str">
        <f t="array" aca="1" ref="H1320" ca="1">IF($I$1&lt;&gt;"y", "", IFERROR(INDEX(countrylistsize,MATCH(SMALL(NOT(countrylistsize="")*IF(ISNUMBER(countrylistsize),COUNTIF(countrylistsize,"&lt;="&amp;countrylistsize),COUNTIF(countrylistsize,"&lt;="&amp;countrylistsize)+SUM(ISNUMBER(countrylistsize))),ROWS(F$3:F1320)+SUM(ISBLANK(countrylistsize))),NOT(countrylistsize="")*IF(ISNUMBER(countrylistsize),COUNTIF(countrylistsize,"&lt;="&amp;countrylistsize),COUNTIF(countrylistsize,"&lt;="&amp;countrylistsize)+SUM(ISNUMBER(countrylistsize))),0)), ""))</f>
        <v/>
      </c>
      <c r="I1320" s="70"/>
      <c r="J1320" s="67" t="str">
        <f t="array" aca="1" ref="J1320" ca="1">IF($I$1&lt;&gt;"y", "", IFERROR(INDEX(admin1listsize,MATCH(SMALL(NOT(admin1listsize="")*IF(ISNUMBER(admin1listsize),COUNTIF(admin1listsize,"&lt;="&amp;admin1listsize),COUNTIF(admin1listsize,"&lt;="&amp;admin1listsize)+SUM(ISNUMBER(admin1listsize))),ROWS(D$3:D1320)+SUM(ISBLANK(admin1listsize))),NOT(admin1listsize="")*IF(ISNUMBER(admin1listsize),COUNTIF(admin1listsize,"&lt;="&amp;admin1listsize),COUNTIF(admin1listsize,"&lt;="&amp;admin1listsize)+SUM(ISNUMBER(admin1listsize))),0)), ""))</f>
        <v/>
      </c>
      <c r="K1320" s="71"/>
    </row>
    <row r="1321" spans="1:11" s="1" customFormat="1" x14ac:dyDescent="0.25">
      <c r="A1321" s="93" t="str">
        <f>IF($I$1&lt;&gt;"y", "", IF(ISBLANK(DATA!D1322),"",IF(ISBLANK(DATA!K1322),"NO DATA",DATA!K1322)))</f>
        <v/>
      </c>
      <c r="B1321" s="93" t="str">
        <f>IF($I$1&lt;&gt;"y", "",IF(ISBLANK(DATA!D1322),"", IF(ISBLANK(DATA!L1322),"NO DATA",DATA!L1322)))</f>
        <v/>
      </c>
      <c r="C1321" s="93" t="str">
        <f t="shared" si="62"/>
        <v/>
      </c>
      <c r="D1321" s="93" t="str">
        <f>IF($I$1&lt;&gt;"y", "", IF(C1322="", "", IFERROR(LOOKUP(2,1/(COUNTIF($D$2:D1320,mergednames)=0),mergednames), "")))</f>
        <v/>
      </c>
      <c r="E1321" s="93" t="str">
        <f t="shared" si="61"/>
        <v/>
      </c>
      <c r="F1321" s="93" t="str">
        <f>IF($I$1&lt;&gt;"y", "", IF(A1322="", "", IFERROR(LOOKUP(2,1/(COUNTIF($F$2:F1320,get_country)=0),get_country), "")))</f>
        <v/>
      </c>
      <c r="G1321" s="93" t="str">
        <f t="shared" si="60"/>
        <v/>
      </c>
      <c r="H1321" s="67" t="str">
        <f t="array" aca="1" ref="H1321" ca="1">IF($I$1&lt;&gt;"y", "", IFERROR(INDEX(countrylistsize,MATCH(SMALL(NOT(countrylistsize="")*IF(ISNUMBER(countrylistsize),COUNTIF(countrylistsize,"&lt;="&amp;countrylistsize),COUNTIF(countrylistsize,"&lt;="&amp;countrylistsize)+SUM(ISNUMBER(countrylistsize))),ROWS(F$3:F1321)+SUM(ISBLANK(countrylistsize))),NOT(countrylistsize="")*IF(ISNUMBER(countrylistsize),COUNTIF(countrylistsize,"&lt;="&amp;countrylistsize),COUNTIF(countrylistsize,"&lt;="&amp;countrylistsize)+SUM(ISNUMBER(countrylistsize))),0)), ""))</f>
        <v/>
      </c>
      <c r="I1321" s="70"/>
      <c r="J1321" s="67" t="str">
        <f t="array" aca="1" ref="J1321" ca="1">IF($I$1&lt;&gt;"y", "", IFERROR(INDEX(admin1listsize,MATCH(SMALL(NOT(admin1listsize="")*IF(ISNUMBER(admin1listsize),COUNTIF(admin1listsize,"&lt;="&amp;admin1listsize),COUNTIF(admin1listsize,"&lt;="&amp;admin1listsize)+SUM(ISNUMBER(admin1listsize))),ROWS(D$3:D1321)+SUM(ISBLANK(admin1listsize))),NOT(admin1listsize="")*IF(ISNUMBER(admin1listsize),COUNTIF(admin1listsize,"&lt;="&amp;admin1listsize),COUNTIF(admin1listsize,"&lt;="&amp;admin1listsize)+SUM(ISNUMBER(admin1listsize))),0)), ""))</f>
        <v/>
      </c>
      <c r="K1321" s="71"/>
    </row>
    <row r="1322" spans="1:11" s="1" customFormat="1" x14ac:dyDescent="0.25">
      <c r="A1322" s="93" t="str">
        <f>IF($I$1&lt;&gt;"y", "", IF(ISBLANK(DATA!D1323),"",IF(ISBLANK(DATA!K1323),"NO DATA",DATA!K1323)))</f>
        <v/>
      </c>
      <c r="B1322" s="93" t="str">
        <f>IF($I$1&lt;&gt;"y", "",IF(ISBLANK(DATA!D1323),"", IF(ISBLANK(DATA!L1323),"NO DATA",DATA!L1323)))</f>
        <v/>
      </c>
      <c r="C1322" s="93" t="str">
        <f t="shared" si="62"/>
        <v/>
      </c>
      <c r="D1322" s="93" t="str">
        <f>IF($I$1&lt;&gt;"y", "", IF(C1323="", "", IFERROR(LOOKUP(2,1/(COUNTIF($D$2:D1321,mergednames)=0),mergednames), "")))</f>
        <v/>
      </c>
      <c r="E1322" s="93" t="str">
        <f t="shared" si="61"/>
        <v/>
      </c>
      <c r="F1322" s="93" t="str">
        <f>IF($I$1&lt;&gt;"y", "", IF(A1323="", "", IFERROR(LOOKUP(2,1/(COUNTIF($F$2:F1321,get_country)=0),get_country), "")))</f>
        <v/>
      </c>
      <c r="G1322" s="93" t="str">
        <f t="shared" si="60"/>
        <v/>
      </c>
      <c r="H1322" s="67" t="str">
        <f t="array" aca="1" ref="H1322" ca="1">IF($I$1&lt;&gt;"y", "", IFERROR(INDEX(countrylistsize,MATCH(SMALL(NOT(countrylistsize="")*IF(ISNUMBER(countrylistsize),COUNTIF(countrylistsize,"&lt;="&amp;countrylistsize),COUNTIF(countrylistsize,"&lt;="&amp;countrylistsize)+SUM(ISNUMBER(countrylistsize))),ROWS(F$3:F1322)+SUM(ISBLANK(countrylistsize))),NOT(countrylistsize="")*IF(ISNUMBER(countrylistsize),COUNTIF(countrylistsize,"&lt;="&amp;countrylistsize),COUNTIF(countrylistsize,"&lt;="&amp;countrylistsize)+SUM(ISNUMBER(countrylistsize))),0)), ""))</f>
        <v/>
      </c>
      <c r="I1322" s="70"/>
      <c r="J1322" s="67" t="str">
        <f t="array" aca="1" ref="J1322" ca="1">IF($I$1&lt;&gt;"y", "", IFERROR(INDEX(admin1listsize,MATCH(SMALL(NOT(admin1listsize="")*IF(ISNUMBER(admin1listsize),COUNTIF(admin1listsize,"&lt;="&amp;admin1listsize),COUNTIF(admin1listsize,"&lt;="&amp;admin1listsize)+SUM(ISNUMBER(admin1listsize))),ROWS(D$3:D1322)+SUM(ISBLANK(admin1listsize))),NOT(admin1listsize="")*IF(ISNUMBER(admin1listsize),COUNTIF(admin1listsize,"&lt;="&amp;admin1listsize),COUNTIF(admin1listsize,"&lt;="&amp;admin1listsize)+SUM(ISNUMBER(admin1listsize))),0)), ""))</f>
        <v/>
      </c>
      <c r="K1322" s="71"/>
    </row>
    <row r="1323" spans="1:11" s="1" customFormat="1" x14ac:dyDescent="0.25">
      <c r="A1323" s="93" t="str">
        <f>IF($I$1&lt;&gt;"y", "", IF(ISBLANK(DATA!D1324),"",IF(ISBLANK(DATA!K1324),"NO DATA",DATA!K1324)))</f>
        <v/>
      </c>
      <c r="B1323" s="93" t="str">
        <f>IF($I$1&lt;&gt;"y", "",IF(ISBLANK(DATA!D1324),"", IF(ISBLANK(DATA!L1324),"NO DATA",DATA!L1324)))</f>
        <v/>
      </c>
      <c r="C1323" s="93" t="str">
        <f t="shared" si="62"/>
        <v/>
      </c>
      <c r="D1323" s="93" t="str">
        <f>IF($I$1&lt;&gt;"y", "", IF(C1324="", "", IFERROR(LOOKUP(2,1/(COUNTIF($D$2:D1322,mergednames)=0),mergednames), "")))</f>
        <v/>
      </c>
      <c r="E1323" s="93" t="str">
        <f t="shared" si="61"/>
        <v/>
      </c>
      <c r="F1323" s="93" t="str">
        <f>IF($I$1&lt;&gt;"y", "", IF(A1324="", "", IFERROR(LOOKUP(2,1/(COUNTIF($F$2:F1322,get_country)=0),get_country), "")))</f>
        <v/>
      </c>
      <c r="G1323" s="93" t="str">
        <f t="shared" si="60"/>
        <v/>
      </c>
      <c r="H1323" s="67" t="str">
        <f t="array" aca="1" ref="H1323" ca="1">IF($I$1&lt;&gt;"y", "", IFERROR(INDEX(countrylistsize,MATCH(SMALL(NOT(countrylistsize="")*IF(ISNUMBER(countrylistsize),COUNTIF(countrylistsize,"&lt;="&amp;countrylistsize),COUNTIF(countrylistsize,"&lt;="&amp;countrylistsize)+SUM(ISNUMBER(countrylistsize))),ROWS(F$3:F1323)+SUM(ISBLANK(countrylistsize))),NOT(countrylistsize="")*IF(ISNUMBER(countrylistsize),COUNTIF(countrylistsize,"&lt;="&amp;countrylistsize),COUNTIF(countrylistsize,"&lt;="&amp;countrylistsize)+SUM(ISNUMBER(countrylistsize))),0)), ""))</f>
        <v/>
      </c>
      <c r="I1323" s="70"/>
      <c r="J1323" s="67" t="str">
        <f t="array" aca="1" ref="J1323" ca="1">IF($I$1&lt;&gt;"y", "", IFERROR(INDEX(admin1listsize,MATCH(SMALL(NOT(admin1listsize="")*IF(ISNUMBER(admin1listsize),COUNTIF(admin1listsize,"&lt;="&amp;admin1listsize),COUNTIF(admin1listsize,"&lt;="&amp;admin1listsize)+SUM(ISNUMBER(admin1listsize))),ROWS(D$3:D1323)+SUM(ISBLANK(admin1listsize))),NOT(admin1listsize="")*IF(ISNUMBER(admin1listsize),COUNTIF(admin1listsize,"&lt;="&amp;admin1listsize),COUNTIF(admin1listsize,"&lt;="&amp;admin1listsize)+SUM(ISNUMBER(admin1listsize))),0)), ""))</f>
        <v/>
      </c>
      <c r="K1323" s="71"/>
    </row>
    <row r="1324" spans="1:11" s="1" customFormat="1" x14ac:dyDescent="0.25">
      <c r="A1324" s="93" t="str">
        <f>IF($I$1&lt;&gt;"y", "", IF(ISBLANK(DATA!D1325),"",IF(ISBLANK(DATA!K1325),"NO DATA",DATA!K1325)))</f>
        <v/>
      </c>
      <c r="B1324" s="93" t="str">
        <f>IF($I$1&lt;&gt;"y", "",IF(ISBLANK(DATA!D1325),"", IF(ISBLANK(DATA!L1325),"NO DATA",DATA!L1325)))</f>
        <v/>
      </c>
      <c r="C1324" s="93" t="str">
        <f t="shared" si="62"/>
        <v/>
      </c>
      <c r="D1324" s="93" t="str">
        <f>IF($I$1&lt;&gt;"y", "", IF(C1325="", "", IFERROR(LOOKUP(2,1/(COUNTIF($D$2:D1323,mergednames)=0),mergednames), "")))</f>
        <v/>
      </c>
      <c r="E1324" s="93" t="str">
        <f t="shared" si="61"/>
        <v/>
      </c>
      <c r="F1324" s="93" t="str">
        <f>IF($I$1&lt;&gt;"y", "", IF(A1325="", "", IFERROR(LOOKUP(2,1/(COUNTIF($F$2:F1323,get_country)=0),get_country), "")))</f>
        <v/>
      </c>
      <c r="G1324" s="93" t="str">
        <f t="shared" si="60"/>
        <v/>
      </c>
      <c r="H1324" s="67" t="str">
        <f t="array" aca="1" ref="H1324" ca="1">IF($I$1&lt;&gt;"y", "", IFERROR(INDEX(countrylistsize,MATCH(SMALL(NOT(countrylistsize="")*IF(ISNUMBER(countrylistsize),COUNTIF(countrylistsize,"&lt;="&amp;countrylistsize),COUNTIF(countrylistsize,"&lt;="&amp;countrylistsize)+SUM(ISNUMBER(countrylistsize))),ROWS(F$3:F1324)+SUM(ISBLANK(countrylistsize))),NOT(countrylistsize="")*IF(ISNUMBER(countrylistsize),COUNTIF(countrylistsize,"&lt;="&amp;countrylistsize),COUNTIF(countrylistsize,"&lt;="&amp;countrylistsize)+SUM(ISNUMBER(countrylistsize))),0)), ""))</f>
        <v/>
      </c>
      <c r="I1324" s="70"/>
      <c r="J1324" s="67" t="str">
        <f t="array" aca="1" ref="J1324" ca="1">IF($I$1&lt;&gt;"y", "", IFERROR(INDEX(admin1listsize,MATCH(SMALL(NOT(admin1listsize="")*IF(ISNUMBER(admin1listsize),COUNTIF(admin1listsize,"&lt;="&amp;admin1listsize),COUNTIF(admin1listsize,"&lt;="&amp;admin1listsize)+SUM(ISNUMBER(admin1listsize))),ROWS(D$3:D1324)+SUM(ISBLANK(admin1listsize))),NOT(admin1listsize="")*IF(ISNUMBER(admin1listsize),COUNTIF(admin1listsize,"&lt;="&amp;admin1listsize),COUNTIF(admin1listsize,"&lt;="&amp;admin1listsize)+SUM(ISNUMBER(admin1listsize))),0)), ""))</f>
        <v/>
      </c>
      <c r="K1324" s="71"/>
    </row>
    <row r="1325" spans="1:11" s="1" customFormat="1" x14ac:dyDescent="0.25">
      <c r="A1325" s="93" t="str">
        <f>IF($I$1&lt;&gt;"y", "", IF(ISBLANK(DATA!D1326),"",IF(ISBLANK(DATA!K1326),"NO DATA",DATA!K1326)))</f>
        <v/>
      </c>
      <c r="B1325" s="93" t="str">
        <f>IF($I$1&lt;&gt;"y", "",IF(ISBLANK(DATA!D1326),"", IF(ISBLANK(DATA!L1326),"NO DATA",DATA!L1326)))</f>
        <v/>
      </c>
      <c r="C1325" s="93" t="str">
        <f t="shared" si="62"/>
        <v/>
      </c>
      <c r="D1325" s="93" t="str">
        <f>IF($I$1&lt;&gt;"y", "", IF(C1326="", "", IFERROR(LOOKUP(2,1/(COUNTIF($D$2:D1324,mergednames)=0),mergednames), "")))</f>
        <v/>
      </c>
      <c r="E1325" s="93" t="str">
        <f t="shared" si="61"/>
        <v/>
      </c>
      <c r="F1325" s="93" t="str">
        <f>IF($I$1&lt;&gt;"y", "", IF(A1326="", "", IFERROR(LOOKUP(2,1/(COUNTIF($F$2:F1324,get_country)=0),get_country), "")))</f>
        <v/>
      </c>
      <c r="G1325" s="93" t="str">
        <f t="shared" si="60"/>
        <v/>
      </c>
      <c r="H1325" s="67" t="str">
        <f t="array" aca="1" ref="H1325" ca="1">IF($I$1&lt;&gt;"y", "", IFERROR(INDEX(countrylistsize,MATCH(SMALL(NOT(countrylistsize="")*IF(ISNUMBER(countrylistsize),COUNTIF(countrylistsize,"&lt;="&amp;countrylistsize),COUNTIF(countrylistsize,"&lt;="&amp;countrylistsize)+SUM(ISNUMBER(countrylistsize))),ROWS(F$3:F1325)+SUM(ISBLANK(countrylistsize))),NOT(countrylistsize="")*IF(ISNUMBER(countrylistsize),COUNTIF(countrylistsize,"&lt;="&amp;countrylistsize),COUNTIF(countrylistsize,"&lt;="&amp;countrylistsize)+SUM(ISNUMBER(countrylistsize))),0)), ""))</f>
        <v/>
      </c>
      <c r="I1325" s="70"/>
      <c r="J1325" s="67" t="str">
        <f t="array" aca="1" ref="J1325" ca="1">IF($I$1&lt;&gt;"y", "", IFERROR(INDEX(admin1listsize,MATCH(SMALL(NOT(admin1listsize="")*IF(ISNUMBER(admin1listsize),COUNTIF(admin1listsize,"&lt;="&amp;admin1listsize),COUNTIF(admin1listsize,"&lt;="&amp;admin1listsize)+SUM(ISNUMBER(admin1listsize))),ROWS(D$3:D1325)+SUM(ISBLANK(admin1listsize))),NOT(admin1listsize="")*IF(ISNUMBER(admin1listsize),COUNTIF(admin1listsize,"&lt;="&amp;admin1listsize),COUNTIF(admin1listsize,"&lt;="&amp;admin1listsize)+SUM(ISNUMBER(admin1listsize))),0)), ""))</f>
        <v/>
      </c>
      <c r="K1325" s="71"/>
    </row>
    <row r="1326" spans="1:11" s="1" customFormat="1" x14ac:dyDescent="0.25">
      <c r="A1326" s="93" t="str">
        <f>IF($I$1&lt;&gt;"y", "", IF(ISBLANK(DATA!D1327),"",IF(ISBLANK(DATA!K1327),"NO DATA",DATA!K1327)))</f>
        <v/>
      </c>
      <c r="B1326" s="93" t="str">
        <f>IF($I$1&lt;&gt;"y", "",IF(ISBLANK(DATA!D1327),"", IF(ISBLANK(DATA!L1327),"NO DATA",DATA!L1327)))</f>
        <v/>
      </c>
      <c r="C1326" s="93" t="str">
        <f t="shared" si="62"/>
        <v/>
      </c>
      <c r="D1326" s="93" t="str">
        <f>IF($I$1&lt;&gt;"y", "", IF(C1327="", "", IFERROR(LOOKUP(2,1/(COUNTIF($D$2:D1325,mergednames)=0),mergednames), "")))</f>
        <v/>
      </c>
      <c r="E1326" s="93" t="str">
        <f t="shared" si="61"/>
        <v/>
      </c>
      <c r="F1326" s="93" t="str">
        <f>IF($I$1&lt;&gt;"y", "", IF(A1327="", "", IFERROR(LOOKUP(2,1/(COUNTIF($F$2:F1325,get_country)=0),get_country), "")))</f>
        <v/>
      </c>
      <c r="G1326" s="93" t="str">
        <f t="shared" si="60"/>
        <v/>
      </c>
      <c r="H1326" s="67" t="str">
        <f t="array" aca="1" ref="H1326" ca="1">IF($I$1&lt;&gt;"y", "", IFERROR(INDEX(countrylistsize,MATCH(SMALL(NOT(countrylistsize="")*IF(ISNUMBER(countrylistsize),COUNTIF(countrylistsize,"&lt;="&amp;countrylistsize),COUNTIF(countrylistsize,"&lt;="&amp;countrylistsize)+SUM(ISNUMBER(countrylistsize))),ROWS(F$3:F1326)+SUM(ISBLANK(countrylistsize))),NOT(countrylistsize="")*IF(ISNUMBER(countrylistsize),COUNTIF(countrylistsize,"&lt;="&amp;countrylistsize),COUNTIF(countrylistsize,"&lt;="&amp;countrylistsize)+SUM(ISNUMBER(countrylistsize))),0)), ""))</f>
        <v/>
      </c>
      <c r="I1326" s="70"/>
      <c r="J1326" s="67" t="str">
        <f t="array" aca="1" ref="J1326" ca="1">IF($I$1&lt;&gt;"y", "", IFERROR(INDEX(admin1listsize,MATCH(SMALL(NOT(admin1listsize="")*IF(ISNUMBER(admin1listsize),COUNTIF(admin1listsize,"&lt;="&amp;admin1listsize),COUNTIF(admin1listsize,"&lt;="&amp;admin1listsize)+SUM(ISNUMBER(admin1listsize))),ROWS(D$3:D1326)+SUM(ISBLANK(admin1listsize))),NOT(admin1listsize="")*IF(ISNUMBER(admin1listsize),COUNTIF(admin1listsize,"&lt;="&amp;admin1listsize),COUNTIF(admin1listsize,"&lt;="&amp;admin1listsize)+SUM(ISNUMBER(admin1listsize))),0)), ""))</f>
        <v/>
      </c>
      <c r="K1326" s="71"/>
    </row>
    <row r="1327" spans="1:11" s="1" customFormat="1" x14ac:dyDescent="0.25">
      <c r="A1327" s="93" t="str">
        <f>IF($I$1&lt;&gt;"y", "", IF(ISBLANK(DATA!D1328),"",IF(ISBLANK(DATA!K1328),"NO DATA",DATA!K1328)))</f>
        <v/>
      </c>
      <c r="B1327" s="93" t="str">
        <f>IF($I$1&lt;&gt;"y", "",IF(ISBLANK(DATA!D1328),"", IF(ISBLANK(DATA!L1328),"NO DATA",DATA!L1328)))</f>
        <v/>
      </c>
      <c r="C1327" s="93" t="str">
        <f t="shared" si="62"/>
        <v/>
      </c>
      <c r="D1327" s="93" t="str">
        <f>IF($I$1&lt;&gt;"y", "", IF(C1328="", "", IFERROR(LOOKUP(2,1/(COUNTIF($D$2:D1326,mergednames)=0),mergednames), "")))</f>
        <v/>
      </c>
      <c r="E1327" s="93" t="str">
        <f t="shared" si="61"/>
        <v/>
      </c>
      <c r="F1327" s="93" t="str">
        <f>IF($I$1&lt;&gt;"y", "", IF(A1328="", "", IFERROR(LOOKUP(2,1/(COUNTIF($F$2:F1326,get_country)=0),get_country), "")))</f>
        <v/>
      </c>
      <c r="G1327" s="93" t="str">
        <f t="shared" si="60"/>
        <v/>
      </c>
      <c r="H1327" s="67" t="str">
        <f t="array" aca="1" ref="H1327" ca="1">IF($I$1&lt;&gt;"y", "", IFERROR(INDEX(countrylistsize,MATCH(SMALL(NOT(countrylistsize="")*IF(ISNUMBER(countrylistsize),COUNTIF(countrylistsize,"&lt;="&amp;countrylistsize),COUNTIF(countrylistsize,"&lt;="&amp;countrylistsize)+SUM(ISNUMBER(countrylistsize))),ROWS(F$3:F1327)+SUM(ISBLANK(countrylistsize))),NOT(countrylistsize="")*IF(ISNUMBER(countrylistsize),COUNTIF(countrylistsize,"&lt;="&amp;countrylistsize),COUNTIF(countrylistsize,"&lt;="&amp;countrylistsize)+SUM(ISNUMBER(countrylistsize))),0)), ""))</f>
        <v/>
      </c>
      <c r="I1327" s="70"/>
      <c r="J1327" s="67" t="str">
        <f t="array" aca="1" ref="J1327" ca="1">IF($I$1&lt;&gt;"y", "", IFERROR(INDEX(admin1listsize,MATCH(SMALL(NOT(admin1listsize="")*IF(ISNUMBER(admin1listsize),COUNTIF(admin1listsize,"&lt;="&amp;admin1listsize),COUNTIF(admin1listsize,"&lt;="&amp;admin1listsize)+SUM(ISNUMBER(admin1listsize))),ROWS(D$3:D1327)+SUM(ISBLANK(admin1listsize))),NOT(admin1listsize="")*IF(ISNUMBER(admin1listsize),COUNTIF(admin1listsize,"&lt;="&amp;admin1listsize),COUNTIF(admin1listsize,"&lt;="&amp;admin1listsize)+SUM(ISNUMBER(admin1listsize))),0)), ""))</f>
        <v/>
      </c>
      <c r="K1327" s="71"/>
    </row>
    <row r="1328" spans="1:11" s="1" customFormat="1" x14ac:dyDescent="0.25">
      <c r="A1328" s="93" t="str">
        <f>IF($I$1&lt;&gt;"y", "", IF(ISBLANK(DATA!D1329),"",IF(ISBLANK(DATA!K1329),"NO DATA",DATA!K1329)))</f>
        <v/>
      </c>
      <c r="B1328" s="93" t="str">
        <f>IF($I$1&lt;&gt;"y", "",IF(ISBLANK(DATA!D1329),"", IF(ISBLANK(DATA!L1329),"NO DATA",DATA!L1329)))</f>
        <v/>
      </c>
      <c r="C1328" s="93" t="str">
        <f t="shared" si="62"/>
        <v/>
      </c>
      <c r="D1328" s="93" t="str">
        <f>IF($I$1&lt;&gt;"y", "", IF(C1329="", "", IFERROR(LOOKUP(2,1/(COUNTIF($D$2:D1327,mergednames)=0),mergednames), "")))</f>
        <v/>
      </c>
      <c r="E1328" s="93" t="str">
        <f t="shared" si="61"/>
        <v/>
      </c>
      <c r="F1328" s="93" t="str">
        <f>IF($I$1&lt;&gt;"y", "", IF(A1329="", "", IFERROR(LOOKUP(2,1/(COUNTIF($F$2:F1327,get_country)=0),get_country), "")))</f>
        <v/>
      </c>
      <c r="G1328" s="93" t="str">
        <f t="shared" si="60"/>
        <v/>
      </c>
      <c r="H1328" s="67" t="str">
        <f t="array" aca="1" ref="H1328" ca="1">IF($I$1&lt;&gt;"y", "", IFERROR(INDEX(countrylistsize,MATCH(SMALL(NOT(countrylistsize="")*IF(ISNUMBER(countrylistsize),COUNTIF(countrylistsize,"&lt;="&amp;countrylistsize),COUNTIF(countrylistsize,"&lt;="&amp;countrylistsize)+SUM(ISNUMBER(countrylistsize))),ROWS(F$3:F1328)+SUM(ISBLANK(countrylistsize))),NOT(countrylistsize="")*IF(ISNUMBER(countrylistsize),COUNTIF(countrylistsize,"&lt;="&amp;countrylistsize),COUNTIF(countrylistsize,"&lt;="&amp;countrylistsize)+SUM(ISNUMBER(countrylistsize))),0)), ""))</f>
        <v/>
      </c>
      <c r="I1328" s="70"/>
      <c r="J1328" s="67" t="str">
        <f t="array" aca="1" ref="J1328" ca="1">IF($I$1&lt;&gt;"y", "", IFERROR(INDEX(admin1listsize,MATCH(SMALL(NOT(admin1listsize="")*IF(ISNUMBER(admin1listsize),COUNTIF(admin1listsize,"&lt;="&amp;admin1listsize),COUNTIF(admin1listsize,"&lt;="&amp;admin1listsize)+SUM(ISNUMBER(admin1listsize))),ROWS(D$3:D1328)+SUM(ISBLANK(admin1listsize))),NOT(admin1listsize="")*IF(ISNUMBER(admin1listsize),COUNTIF(admin1listsize,"&lt;="&amp;admin1listsize),COUNTIF(admin1listsize,"&lt;="&amp;admin1listsize)+SUM(ISNUMBER(admin1listsize))),0)), ""))</f>
        <v/>
      </c>
      <c r="K1328" s="71"/>
    </row>
    <row r="1329" spans="1:11" s="1" customFormat="1" x14ac:dyDescent="0.25">
      <c r="A1329" s="93" t="str">
        <f>IF($I$1&lt;&gt;"y", "", IF(ISBLANK(DATA!D1330),"",IF(ISBLANK(DATA!K1330),"NO DATA",DATA!K1330)))</f>
        <v/>
      </c>
      <c r="B1329" s="93" t="str">
        <f>IF($I$1&lt;&gt;"y", "",IF(ISBLANK(DATA!D1330),"", IF(ISBLANK(DATA!L1330),"NO DATA",DATA!L1330)))</f>
        <v/>
      </c>
      <c r="C1329" s="93" t="str">
        <f t="shared" si="62"/>
        <v/>
      </c>
      <c r="D1329" s="93" t="str">
        <f>IF($I$1&lt;&gt;"y", "", IF(C1330="", "", IFERROR(LOOKUP(2,1/(COUNTIF($D$2:D1328,mergednames)=0),mergednames), "")))</f>
        <v/>
      </c>
      <c r="E1329" s="93" t="str">
        <f t="shared" si="61"/>
        <v/>
      </c>
      <c r="F1329" s="93" t="str">
        <f>IF($I$1&lt;&gt;"y", "", IF(A1330="", "", IFERROR(LOOKUP(2,1/(COUNTIF($F$2:F1328,get_country)=0),get_country), "")))</f>
        <v/>
      </c>
      <c r="G1329" s="93" t="str">
        <f t="shared" si="60"/>
        <v/>
      </c>
      <c r="H1329" s="67" t="str">
        <f t="array" aca="1" ref="H1329" ca="1">IF($I$1&lt;&gt;"y", "", IFERROR(INDEX(countrylistsize,MATCH(SMALL(NOT(countrylistsize="")*IF(ISNUMBER(countrylistsize),COUNTIF(countrylistsize,"&lt;="&amp;countrylistsize),COUNTIF(countrylistsize,"&lt;="&amp;countrylistsize)+SUM(ISNUMBER(countrylistsize))),ROWS(F$3:F1329)+SUM(ISBLANK(countrylistsize))),NOT(countrylistsize="")*IF(ISNUMBER(countrylistsize),COUNTIF(countrylistsize,"&lt;="&amp;countrylistsize),COUNTIF(countrylistsize,"&lt;="&amp;countrylistsize)+SUM(ISNUMBER(countrylistsize))),0)), ""))</f>
        <v/>
      </c>
      <c r="I1329" s="70"/>
      <c r="J1329" s="67" t="str">
        <f t="array" aca="1" ref="J1329" ca="1">IF($I$1&lt;&gt;"y", "", IFERROR(INDEX(admin1listsize,MATCH(SMALL(NOT(admin1listsize="")*IF(ISNUMBER(admin1listsize),COUNTIF(admin1listsize,"&lt;="&amp;admin1listsize),COUNTIF(admin1listsize,"&lt;="&amp;admin1listsize)+SUM(ISNUMBER(admin1listsize))),ROWS(D$3:D1329)+SUM(ISBLANK(admin1listsize))),NOT(admin1listsize="")*IF(ISNUMBER(admin1listsize),COUNTIF(admin1listsize,"&lt;="&amp;admin1listsize),COUNTIF(admin1listsize,"&lt;="&amp;admin1listsize)+SUM(ISNUMBER(admin1listsize))),0)), ""))</f>
        <v/>
      </c>
      <c r="K1329" s="71"/>
    </row>
    <row r="1330" spans="1:11" s="1" customFormat="1" x14ac:dyDescent="0.25">
      <c r="A1330" s="93" t="str">
        <f>IF($I$1&lt;&gt;"y", "", IF(ISBLANK(DATA!D1331),"",IF(ISBLANK(DATA!K1331),"NO DATA",DATA!K1331)))</f>
        <v/>
      </c>
      <c r="B1330" s="93" t="str">
        <f>IF($I$1&lt;&gt;"y", "",IF(ISBLANK(DATA!D1331),"", IF(ISBLANK(DATA!L1331),"NO DATA",DATA!L1331)))</f>
        <v/>
      </c>
      <c r="C1330" s="93" t="str">
        <f t="shared" si="62"/>
        <v/>
      </c>
      <c r="D1330" s="93" t="str">
        <f>IF($I$1&lt;&gt;"y", "", IF(C1331="", "", IFERROR(LOOKUP(2,1/(COUNTIF($D$2:D1329,mergednames)=0),mergednames), "")))</f>
        <v/>
      </c>
      <c r="E1330" s="93" t="str">
        <f t="shared" si="61"/>
        <v/>
      </c>
      <c r="F1330" s="93" t="str">
        <f>IF($I$1&lt;&gt;"y", "", IF(A1331="", "", IFERROR(LOOKUP(2,1/(COUNTIF($F$2:F1329,get_country)=0),get_country), "")))</f>
        <v/>
      </c>
      <c r="G1330" s="93" t="str">
        <f t="shared" si="60"/>
        <v/>
      </c>
      <c r="H1330" s="67" t="str">
        <f t="array" aca="1" ref="H1330" ca="1">IF($I$1&lt;&gt;"y", "", IFERROR(INDEX(countrylistsize,MATCH(SMALL(NOT(countrylistsize="")*IF(ISNUMBER(countrylistsize),COUNTIF(countrylistsize,"&lt;="&amp;countrylistsize),COUNTIF(countrylistsize,"&lt;="&amp;countrylistsize)+SUM(ISNUMBER(countrylistsize))),ROWS(F$3:F1330)+SUM(ISBLANK(countrylistsize))),NOT(countrylistsize="")*IF(ISNUMBER(countrylistsize),COUNTIF(countrylistsize,"&lt;="&amp;countrylistsize),COUNTIF(countrylistsize,"&lt;="&amp;countrylistsize)+SUM(ISNUMBER(countrylistsize))),0)), ""))</f>
        <v/>
      </c>
      <c r="I1330" s="70"/>
      <c r="J1330" s="67" t="str">
        <f t="array" aca="1" ref="J1330" ca="1">IF($I$1&lt;&gt;"y", "", IFERROR(INDEX(admin1listsize,MATCH(SMALL(NOT(admin1listsize="")*IF(ISNUMBER(admin1listsize),COUNTIF(admin1listsize,"&lt;="&amp;admin1listsize),COUNTIF(admin1listsize,"&lt;="&amp;admin1listsize)+SUM(ISNUMBER(admin1listsize))),ROWS(D$3:D1330)+SUM(ISBLANK(admin1listsize))),NOT(admin1listsize="")*IF(ISNUMBER(admin1listsize),COUNTIF(admin1listsize,"&lt;="&amp;admin1listsize),COUNTIF(admin1listsize,"&lt;="&amp;admin1listsize)+SUM(ISNUMBER(admin1listsize))),0)), ""))</f>
        <v/>
      </c>
      <c r="K1330" s="71"/>
    </row>
    <row r="1331" spans="1:11" s="1" customFormat="1" x14ac:dyDescent="0.25">
      <c r="A1331" s="93" t="str">
        <f>IF($I$1&lt;&gt;"y", "", IF(ISBLANK(DATA!D1332),"",IF(ISBLANK(DATA!K1332),"NO DATA",DATA!K1332)))</f>
        <v/>
      </c>
      <c r="B1331" s="93" t="str">
        <f>IF($I$1&lt;&gt;"y", "",IF(ISBLANK(DATA!D1332),"", IF(ISBLANK(DATA!L1332),"NO DATA",DATA!L1332)))</f>
        <v/>
      </c>
      <c r="C1331" s="93" t="str">
        <f t="shared" si="62"/>
        <v/>
      </c>
      <c r="D1331" s="93" t="str">
        <f>IF($I$1&lt;&gt;"y", "", IF(C1332="", "", IFERROR(LOOKUP(2,1/(COUNTIF($D$2:D1330,mergednames)=0),mergednames), "")))</f>
        <v/>
      </c>
      <c r="E1331" s="93" t="str">
        <f t="shared" si="61"/>
        <v/>
      </c>
      <c r="F1331" s="93" t="str">
        <f>IF($I$1&lt;&gt;"y", "", IF(A1332="", "", IFERROR(LOOKUP(2,1/(COUNTIF($F$2:F1330,get_country)=0),get_country), "")))</f>
        <v/>
      </c>
      <c r="G1331" s="93" t="str">
        <f t="shared" si="60"/>
        <v/>
      </c>
      <c r="H1331" s="67" t="str">
        <f t="array" aca="1" ref="H1331" ca="1">IF($I$1&lt;&gt;"y", "", IFERROR(INDEX(countrylistsize,MATCH(SMALL(NOT(countrylistsize="")*IF(ISNUMBER(countrylistsize),COUNTIF(countrylistsize,"&lt;="&amp;countrylistsize),COUNTIF(countrylistsize,"&lt;="&amp;countrylistsize)+SUM(ISNUMBER(countrylistsize))),ROWS(F$3:F1331)+SUM(ISBLANK(countrylistsize))),NOT(countrylistsize="")*IF(ISNUMBER(countrylistsize),COUNTIF(countrylistsize,"&lt;="&amp;countrylistsize),COUNTIF(countrylistsize,"&lt;="&amp;countrylistsize)+SUM(ISNUMBER(countrylistsize))),0)), ""))</f>
        <v/>
      </c>
      <c r="I1331" s="70"/>
      <c r="J1331" s="67" t="str">
        <f t="array" aca="1" ref="J1331" ca="1">IF($I$1&lt;&gt;"y", "", IFERROR(INDEX(admin1listsize,MATCH(SMALL(NOT(admin1listsize="")*IF(ISNUMBER(admin1listsize),COUNTIF(admin1listsize,"&lt;="&amp;admin1listsize),COUNTIF(admin1listsize,"&lt;="&amp;admin1listsize)+SUM(ISNUMBER(admin1listsize))),ROWS(D$3:D1331)+SUM(ISBLANK(admin1listsize))),NOT(admin1listsize="")*IF(ISNUMBER(admin1listsize),COUNTIF(admin1listsize,"&lt;="&amp;admin1listsize),COUNTIF(admin1listsize,"&lt;="&amp;admin1listsize)+SUM(ISNUMBER(admin1listsize))),0)), ""))</f>
        <v/>
      </c>
      <c r="K1331" s="71"/>
    </row>
    <row r="1332" spans="1:11" s="1" customFormat="1" x14ac:dyDescent="0.25">
      <c r="A1332" s="93" t="str">
        <f>IF($I$1&lt;&gt;"y", "", IF(ISBLANK(DATA!D1333),"",IF(ISBLANK(DATA!K1333),"NO DATA",DATA!K1333)))</f>
        <v/>
      </c>
      <c r="B1332" s="93" t="str">
        <f>IF($I$1&lt;&gt;"y", "",IF(ISBLANK(DATA!D1333),"", IF(ISBLANK(DATA!L1333),"NO DATA",DATA!L1333)))</f>
        <v/>
      </c>
      <c r="C1332" s="93" t="str">
        <f t="shared" si="62"/>
        <v/>
      </c>
      <c r="D1332" s="93" t="str">
        <f>IF($I$1&lt;&gt;"y", "", IF(C1333="", "", IFERROR(LOOKUP(2,1/(COUNTIF($D$2:D1331,mergednames)=0),mergednames), "")))</f>
        <v/>
      </c>
      <c r="E1332" s="93" t="str">
        <f t="shared" si="61"/>
        <v/>
      </c>
      <c r="F1332" s="93" t="str">
        <f>IF($I$1&lt;&gt;"y", "", IF(A1333="", "", IFERROR(LOOKUP(2,1/(COUNTIF($F$2:F1331,get_country)=0),get_country), "")))</f>
        <v/>
      </c>
      <c r="G1332" s="93" t="str">
        <f t="shared" si="60"/>
        <v/>
      </c>
      <c r="H1332" s="67" t="str">
        <f t="array" aca="1" ref="H1332" ca="1">IF($I$1&lt;&gt;"y", "", IFERROR(INDEX(countrylistsize,MATCH(SMALL(NOT(countrylistsize="")*IF(ISNUMBER(countrylistsize),COUNTIF(countrylistsize,"&lt;="&amp;countrylistsize),COUNTIF(countrylistsize,"&lt;="&amp;countrylistsize)+SUM(ISNUMBER(countrylistsize))),ROWS(F$3:F1332)+SUM(ISBLANK(countrylistsize))),NOT(countrylistsize="")*IF(ISNUMBER(countrylistsize),COUNTIF(countrylistsize,"&lt;="&amp;countrylistsize),COUNTIF(countrylistsize,"&lt;="&amp;countrylistsize)+SUM(ISNUMBER(countrylistsize))),0)), ""))</f>
        <v/>
      </c>
      <c r="I1332" s="70"/>
      <c r="J1332" s="67" t="str">
        <f t="array" aca="1" ref="J1332" ca="1">IF($I$1&lt;&gt;"y", "", IFERROR(INDEX(admin1listsize,MATCH(SMALL(NOT(admin1listsize="")*IF(ISNUMBER(admin1listsize),COUNTIF(admin1listsize,"&lt;="&amp;admin1listsize),COUNTIF(admin1listsize,"&lt;="&amp;admin1listsize)+SUM(ISNUMBER(admin1listsize))),ROWS(D$3:D1332)+SUM(ISBLANK(admin1listsize))),NOT(admin1listsize="")*IF(ISNUMBER(admin1listsize),COUNTIF(admin1listsize,"&lt;="&amp;admin1listsize),COUNTIF(admin1listsize,"&lt;="&amp;admin1listsize)+SUM(ISNUMBER(admin1listsize))),0)), ""))</f>
        <v/>
      </c>
      <c r="K1332" s="71"/>
    </row>
    <row r="1333" spans="1:11" s="1" customFormat="1" x14ac:dyDescent="0.25">
      <c r="A1333" s="93" t="str">
        <f>IF($I$1&lt;&gt;"y", "", IF(ISBLANK(DATA!D1334),"",IF(ISBLANK(DATA!K1334),"NO DATA",DATA!K1334)))</f>
        <v/>
      </c>
      <c r="B1333" s="93" t="str">
        <f>IF($I$1&lt;&gt;"y", "",IF(ISBLANK(DATA!D1334),"", IF(ISBLANK(DATA!L1334),"NO DATA",DATA!L1334)))</f>
        <v/>
      </c>
      <c r="C1333" s="93" t="str">
        <f t="shared" si="62"/>
        <v/>
      </c>
      <c r="D1333" s="93" t="str">
        <f>IF($I$1&lt;&gt;"y", "", IF(C1334="", "", IFERROR(LOOKUP(2,1/(COUNTIF($D$2:D1332,mergednames)=0),mergednames), "")))</f>
        <v/>
      </c>
      <c r="E1333" s="93" t="str">
        <f t="shared" si="61"/>
        <v/>
      </c>
      <c r="F1333" s="93" t="str">
        <f>IF($I$1&lt;&gt;"y", "", IF(A1334="", "", IFERROR(LOOKUP(2,1/(COUNTIF($F$2:F1332,get_country)=0),get_country), "")))</f>
        <v/>
      </c>
      <c r="G1333" s="93" t="str">
        <f t="shared" si="60"/>
        <v/>
      </c>
      <c r="H1333" s="67" t="str">
        <f t="array" aca="1" ref="H1333" ca="1">IF($I$1&lt;&gt;"y", "", IFERROR(INDEX(countrylistsize,MATCH(SMALL(NOT(countrylistsize="")*IF(ISNUMBER(countrylistsize),COUNTIF(countrylistsize,"&lt;="&amp;countrylistsize),COUNTIF(countrylistsize,"&lt;="&amp;countrylistsize)+SUM(ISNUMBER(countrylistsize))),ROWS(F$3:F1333)+SUM(ISBLANK(countrylistsize))),NOT(countrylistsize="")*IF(ISNUMBER(countrylistsize),COUNTIF(countrylistsize,"&lt;="&amp;countrylistsize),COUNTIF(countrylistsize,"&lt;="&amp;countrylistsize)+SUM(ISNUMBER(countrylistsize))),0)), ""))</f>
        <v/>
      </c>
      <c r="I1333" s="70"/>
      <c r="J1333" s="67" t="str">
        <f t="array" aca="1" ref="J1333" ca="1">IF($I$1&lt;&gt;"y", "", IFERROR(INDEX(admin1listsize,MATCH(SMALL(NOT(admin1listsize="")*IF(ISNUMBER(admin1listsize),COUNTIF(admin1listsize,"&lt;="&amp;admin1listsize),COUNTIF(admin1listsize,"&lt;="&amp;admin1listsize)+SUM(ISNUMBER(admin1listsize))),ROWS(D$3:D1333)+SUM(ISBLANK(admin1listsize))),NOT(admin1listsize="")*IF(ISNUMBER(admin1listsize),COUNTIF(admin1listsize,"&lt;="&amp;admin1listsize),COUNTIF(admin1listsize,"&lt;="&amp;admin1listsize)+SUM(ISNUMBER(admin1listsize))),0)), ""))</f>
        <v/>
      </c>
      <c r="K1333" s="71"/>
    </row>
    <row r="1334" spans="1:11" s="1" customFormat="1" x14ac:dyDescent="0.25">
      <c r="A1334" s="93" t="str">
        <f>IF($I$1&lt;&gt;"y", "", IF(ISBLANK(DATA!D1335),"",IF(ISBLANK(DATA!K1335),"NO DATA",DATA!K1335)))</f>
        <v/>
      </c>
      <c r="B1334" s="93" t="str">
        <f>IF($I$1&lt;&gt;"y", "",IF(ISBLANK(DATA!D1335),"", IF(ISBLANK(DATA!L1335),"NO DATA",DATA!L1335)))</f>
        <v/>
      </c>
      <c r="C1334" s="93" t="str">
        <f t="shared" si="62"/>
        <v/>
      </c>
      <c r="D1334" s="93" t="str">
        <f>IF($I$1&lt;&gt;"y", "", IF(C1335="", "", IFERROR(LOOKUP(2,1/(COUNTIF($D$2:D1333,mergednames)=0),mergednames), "")))</f>
        <v/>
      </c>
      <c r="E1334" s="93" t="str">
        <f t="shared" si="61"/>
        <v/>
      </c>
      <c r="F1334" s="93" t="str">
        <f>IF($I$1&lt;&gt;"y", "", IF(A1335="", "", IFERROR(LOOKUP(2,1/(COUNTIF($F$2:F1333,get_country)=0),get_country), "")))</f>
        <v/>
      </c>
      <c r="G1334" s="93" t="str">
        <f t="shared" si="60"/>
        <v/>
      </c>
      <c r="H1334" s="67" t="str">
        <f t="array" aca="1" ref="H1334" ca="1">IF($I$1&lt;&gt;"y", "", IFERROR(INDEX(countrylistsize,MATCH(SMALL(NOT(countrylistsize="")*IF(ISNUMBER(countrylistsize),COUNTIF(countrylistsize,"&lt;="&amp;countrylistsize),COUNTIF(countrylistsize,"&lt;="&amp;countrylistsize)+SUM(ISNUMBER(countrylistsize))),ROWS(F$3:F1334)+SUM(ISBLANK(countrylistsize))),NOT(countrylistsize="")*IF(ISNUMBER(countrylistsize),COUNTIF(countrylistsize,"&lt;="&amp;countrylistsize),COUNTIF(countrylistsize,"&lt;="&amp;countrylistsize)+SUM(ISNUMBER(countrylistsize))),0)), ""))</f>
        <v/>
      </c>
      <c r="I1334" s="70"/>
      <c r="J1334" s="67" t="str">
        <f t="array" aca="1" ref="J1334" ca="1">IF($I$1&lt;&gt;"y", "", IFERROR(INDEX(admin1listsize,MATCH(SMALL(NOT(admin1listsize="")*IF(ISNUMBER(admin1listsize),COUNTIF(admin1listsize,"&lt;="&amp;admin1listsize),COUNTIF(admin1listsize,"&lt;="&amp;admin1listsize)+SUM(ISNUMBER(admin1listsize))),ROWS(D$3:D1334)+SUM(ISBLANK(admin1listsize))),NOT(admin1listsize="")*IF(ISNUMBER(admin1listsize),COUNTIF(admin1listsize,"&lt;="&amp;admin1listsize),COUNTIF(admin1listsize,"&lt;="&amp;admin1listsize)+SUM(ISNUMBER(admin1listsize))),0)), ""))</f>
        <v/>
      </c>
      <c r="K1334" s="71"/>
    </row>
    <row r="1335" spans="1:11" s="1" customFormat="1" x14ac:dyDescent="0.25">
      <c r="A1335" s="93" t="str">
        <f>IF($I$1&lt;&gt;"y", "", IF(ISBLANK(DATA!D1336),"",IF(ISBLANK(DATA!K1336),"NO DATA",DATA!K1336)))</f>
        <v/>
      </c>
      <c r="B1335" s="93" t="str">
        <f>IF($I$1&lt;&gt;"y", "",IF(ISBLANK(DATA!D1336),"", IF(ISBLANK(DATA!L1336),"NO DATA",DATA!L1336)))</f>
        <v/>
      </c>
      <c r="C1335" s="93" t="str">
        <f t="shared" si="62"/>
        <v/>
      </c>
      <c r="D1335" s="93" t="str">
        <f>IF($I$1&lt;&gt;"y", "", IF(C1336="", "", IFERROR(LOOKUP(2,1/(COUNTIF($D$2:D1334,mergednames)=0),mergednames), "")))</f>
        <v/>
      </c>
      <c r="E1335" s="93" t="str">
        <f t="shared" si="61"/>
        <v/>
      </c>
      <c r="F1335" s="93" t="str">
        <f>IF($I$1&lt;&gt;"y", "", IF(A1336="", "", IFERROR(LOOKUP(2,1/(COUNTIF($F$2:F1334,get_country)=0),get_country), "")))</f>
        <v/>
      </c>
      <c r="G1335" s="93" t="str">
        <f t="shared" si="60"/>
        <v/>
      </c>
      <c r="H1335" s="67" t="str">
        <f t="array" aca="1" ref="H1335" ca="1">IF($I$1&lt;&gt;"y", "", IFERROR(INDEX(countrylistsize,MATCH(SMALL(NOT(countrylistsize="")*IF(ISNUMBER(countrylistsize),COUNTIF(countrylistsize,"&lt;="&amp;countrylistsize),COUNTIF(countrylistsize,"&lt;="&amp;countrylistsize)+SUM(ISNUMBER(countrylistsize))),ROWS(F$3:F1335)+SUM(ISBLANK(countrylistsize))),NOT(countrylistsize="")*IF(ISNUMBER(countrylistsize),COUNTIF(countrylistsize,"&lt;="&amp;countrylistsize),COUNTIF(countrylistsize,"&lt;="&amp;countrylistsize)+SUM(ISNUMBER(countrylistsize))),0)), ""))</f>
        <v/>
      </c>
      <c r="I1335" s="70"/>
      <c r="J1335" s="67" t="str">
        <f t="array" aca="1" ref="J1335" ca="1">IF($I$1&lt;&gt;"y", "", IFERROR(INDEX(admin1listsize,MATCH(SMALL(NOT(admin1listsize="")*IF(ISNUMBER(admin1listsize),COUNTIF(admin1listsize,"&lt;="&amp;admin1listsize),COUNTIF(admin1listsize,"&lt;="&amp;admin1listsize)+SUM(ISNUMBER(admin1listsize))),ROWS(D$3:D1335)+SUM(ISBLANK(admin1listsize))),NOT(admin1listsize="")*IF(ISNUMBER(admin1listsize),COUNTIF(admin1listsize,"&lt;="&amp;admin1listsize),COUNTIF(admin1listsize,"&lt;="&amp;admin1listsize)+SUM(ISNUMBER(admin1listsize))),0)), ""))</f>
        <v/>
      </c>
      <c r="K1335" s="71"/>
    </row>
    <row r="1336" spans="1:11" s="1" customFormat="1" x14ac:dyDescent="0.25">
      <c r="A1336" s="93" t="str">
        <f>IF($I$1&lt;&gt;"y", "", IF(ISBLANK(DATA!D1337),"",IF(ISBLANK(DATA!K1337),"NO DATA",DATA!K1337)))</f>
        <v/>
      </c>
      <c r="B1336" s="93" t="str">
        <f>IF($I$1&lt;&gt;"y", "",IF(ISBLANK(DATA!D1337),"", IF(ISBLANK(DATA!L1337),"NO DATA",DATA!L1337)))</f>
        <v/>
      </c>
      <c r="C1336" s="93" t="str">
        <f t="shared" si="62"/>
        <v/>
      </c>
      <c r="D1336" s="93" t="str">
        <f>IF($I$1&lt;&gt;"y", "", IF(C1337="", "", IFERROR(LOOKUP(2,1/(COUNTIF($D$2:D1335,mergednames)=0),mergednames), "")))</f>
        <v/>
      </c>
      <c r="E1336" s="93" t="str">
        <f t="shared" si="61"/>
        <v/>
      </c>
      <c r="F1336" s="93" t="str">
        <f>IF($I$1&lt;&gt;"y", "", IF(A1337="", "", IFERROR(LOOKUP(2,1/(COUNTIF($F$2:F1335,get_country)=0),get_country), "")))</f>
        <v/>
      </c>
      <c r="G1336" s="93" t="str">
        <f t="shared" si="60"/>
        <v/>
      </c>
      <c r="H1336" s="67" t="str">
        <f t="array" aca="1" ref="H1336" ca="1">IF($I$1&lt;&gt;"y", "", IFERROR(INDEX(countrylistsize,MATCH(SMALL(NOT(countrylistsize="")*IF(ISNUMBER(countrylistsize),COUNTIF(countrylistsize,"&lt;="&amp;countrylistsize),COUNTIF(countrylistsize,"&lt;="&amp;countrylistsize)+SUM(ISNUMBER(countrylistsize))),ROWS(F$3:F1336)+SUM(ISBLANK(countrylistsize))),NOT(countrylistsize="")*IF(ISNUMBER(countrylistsize),COUNTIF(countrylistsize,"&lt;="&amp;countrylistsize),COUNTIF(countrylistsize,"&lt;="&amp;countrylistsize)+SUM(ISNUMBER(countrylistsize))),0)), ""))</f>
        <v/>
      </c>
      <c r="I1336" s="70"/>
      <c r="J1336" s="67" t="str">
        <f t="array" aca="1" ref="J1336" ca="1">IF($I$1&lt;&gt;"y", "", IFERROR(INDEX(admin1listsize,MATCH(SMALL(NOT(admin1listsize="")*IF(ISNUMBER(admin1listsize),COUNTIF(admin1listsize,"&lt;="&amp;admin1listsize),COUNTIF(admin1listsize,"&lt;="&amp;admin1listsize)+SUM(ISNUMBER(admin1listsize))),ROWS(D$3:D1336)+SUM(ISBLANK(admin1listsize))),NOT(admin1listsize="")*IF(ISNUMBER(admin1listsize),COUNTIF(admin1listsize,"&lt;="&amp;admin1listsize),COUNTIF(admin1listsize,"&lt;="&amp;admin1listsize)+SUM(ISNUMBER(admin1listsize))),0)), ""))</f>
        <v/>
      </c>
      <c r="K1336" s="71"/>
    </row>
    <row r="1337" spans="1:11" s="1" customFormat="1" x14ac:dyDescent="0.25">
      <c r="A1337" s="93" t="str">
        <f>IF($I$1&lt;&gt;"y", "", IF(ISBLANK(DATA!D1338),"",IF(ISBLANK(DATA!K1338),"NO DATA",DATA!K1338)))</f>
        <v/>
      </c>
      <c r="B1337" s="93" t="str">
        <f>IF($I$1&lt;&gt;"y", "",IF(ISBLANK(DATA!D1338),"", IF(ISBLANK(DATA!L1338),"NO DATA",DATA!L1338)))</f>
        <v/>
      </c>
      <c r="C1337" s="93" t="str">
        <f t="shared" si="62"/>
        <v/>
      </c>
      <c r="D1337" s="93" t="str">
        <f>IF($I$1&lt;&gt;"y", "", IF(C1338="", "", IFERROR(LOOKUP(2,1/(COUNTIF($D$2:D1336,mergednames)=0),mergednames), "")))</f>
        <v/>
      </c>
      <c r="E1337" s="93" t="str">
        <f t="shared" si="61"/>
        <v/>
      </c>
      <c r="F1337" s="93" t="str">
        <f>IF($I$1&lt;&gt;"y", "", IF(A1338="", "", IFERROR(LOOKUP(2,1/(COUNTIF($F$2:F1336,get_country)=0),get_country), "")))</f>
        <v/>
      </c>
      <c r="G1337" s="93" t="str">
        <f t="shared" si="60"/>
        <v/>
      </c>
      <c r="H1337" s="67" t="str">
        <f t="array" aca="1" ref="H1337" ca="1">IF($I$1&lt;&gt;"y", "", IFERROR(INDEX(countrylistsize,MATCH(SMALL(NOT(countrylistsize="")*IF(ISNUMBER(countrylistsize),COUNTIF(countrylistsize,"&lt;="&amp;countrylistsize),COUNTIF(countrylistsize,"&lt;="&amp;countrylistsize)+SUM(ISNUMBER(countrylistsize))),ROWS(F$3:F1337)+SUM(ISBLANK(countrylistsize))),NOT(countrylistsize="")*IF(ISNUMBER(countrylistsize),COUNTIF(countrylistsize,"&lt;="&amp;countrylistsize),COUNTIF(countrylistsize,"&lt;="&amp;countrylistsize)+SUM(ISNUMBER(countrylistsize))),0)), ""))</f>
        <v/>
      </c>
      <c r="I1337" s="70"/>
      <c r="J1337" s="67" t="str">
        <f t="array" aca="1" ref="J1337" ca="1">IF($I$1&lt;&gt;"y", "", IFERROR(INDEX(admin1listsize,MATCH(SMALL(NOT(admin1listsize="")*IF(ISNUMBER(admin1listsize),COUNTIF(admin1listsize,"&lt;="&amp;admin1listsize),COUNTIF(admin1listsize,"&lt;="&amp;admin1listsize)+SUM(ISNUMBER(admin1listsize))),ROWS(D$3:D1337)+SUM(ISBLANK(admin1listsize))),NOT(admin1listsize="")*IF(ISNUMBER(admin1listsize),COUNTIF(admin1listsize,"&lt;="&amp;admin1listsize),COUNTIF(admin1listsize,"&lt;="&amp;admin1listsize)+SUM(ISNUMBER(admin1listsize))),0)), ""))</f>
        <v/>
      </c>
      <c r="K1337" s="71"/>
    </row>
    <row r="1338" spans="1:11" s="1" customFormat="1" x14ac:dyDescent="0.25">
      <c r="A1338" s="93" t="str">
        <f>IF($I$1&lt;&gt;"y", "", IF(ISBLANK(DATA!D1339),"",IF(ISBLANK(DATA!K1339),"NO DATA",DATA!K1339)))</f>
        <v/>
      </c>
      <c r="B1338" s="93" t="str">
        <f>IF($I$1&lt;&gt;"y", "",IF(ISBLANK(DATA!D1339),"", IF(ISBLANK(DATA!L1339),"NO DATA",DATA!L1339)))</f>
        <v/>
      </c>
      <c r="C1338" s="93" t="str">
        <f t="shared" si="62"/>
        <v/>
      </c>
      <c r="D1338" s="93" t="str">
        <f>IF($I$1&lt;&gt;"y", "", IF(C1339="", "", IFERROR(LOOKUP(2,1/(COUNTIF($D$2:D1337,mergednames)=0),mergednames), "")))</f>
        <v/>
      </c>
      <c r="E1338" s="93" t="str">
        <f t="shared" si="61"/>
        <v/>
      </c>
      <c r="F1338" s="93" t="str">
        <f>IF($I$1&lt;&gt;"y", "", IF(A1339="", "", IFERROR(LOOKUP(2,1/(COUNTIF($F$2:F1337,get_country)=0),get_country), "")))</f>
        <v/>
      </c>
      <c r="G1338" s="93" t="str">
        <f t="shared" si="60"/>
        <v/>
      </c>
      <c r="H1338" s="67" t="str">
        <f t="array" aca="1" ref="H1338" ca="1">IF($I$1&lt;&gt;"y", "", IFERROR(INDEX(countrylistsize,MATCH(SMALL(NOT(countrylistsize="")*IF(ISNUMBER(countrylistsize),COUNTIF(countrylistsize,"&lt;="&amp;countrylistsize),COUNTIF(countrylistsize,"&lt;="&amp;countrylistsize)+SUM(ISNUMBER(countrylistsize))),ROWS(F$3:F1338)+SUM(ISBLANK(countrylistsize))),NOT(countrylistsize="")*IF(ISNUMBER(countrylistsize),COUNTIF(countrylistsize,"&lt;="&amp;countrylistsize),COUNTIF(countrylistsize,"&lt;="&amp;countrylistsize)+SUM(ISNUMBER(countrylistsize))),0)), ""))</f>
        <v/>
      </c>
      <c r="I1338" s="70"/>
      <c r="J1338" s="67" t="str">
        <f t="array" aca="1" ref="J1338" ca="1">IF($I$1&lt;&gt;"y", "", IFERROR(INDEX(admin1listsize,MATCH(SMALL(NOT(admin1listsize="")*IF(ISNUMBER(admin1listsize),COUNTIF(admin1listsize,"&lt;="&amp;admin1listsize),COUNTIF(admin1listsize,"&lt;="&amp;admin1listsize)+SUM(ISNUMBER(admin1listsize))),ROWS(D$3:D1338)+SUM(ISBLANK(admin1listsize))),NOT(admin1listsize="")*IF(ISNUMBER(admin1listsize),COUNTIF(admin1listsize,"&lt;="&amp;admin1listsize),COUNTIF(admin1listsize,"&lt;="&amp;admin1listsize)+SUM(ISNUMBER(admin1listsize))),0)), ""))</f>
        <v/>
      </c>
      <c r="K1338" s="71"/>
    </row>
    <row r="1339" spans="1:11" s="1" customFormat="1" x14ac:dyDescent="0.25">
      <c r="A1339" s="93" t="str">
        <f>IF($I$1&lt;&gt;"y", "", IF(ISBLANK(DATA!D1340),"",IF(ISBLANK(DATA!K1340),"NO DATA",DATA!K1340)))</f>
        <v/>
      </c>
      <c r="B1339" s="93" t="str">
        <f>IF($I$1&lt;&gt;"y", "",IF(ISBLANK(DATA!D1340),"", IF(ISBLANK(DATA!L1340),"NO DATA",DATA!L1340)))</f>
        <v/>
      </c>
      <c r="C1339" s="93" t="str">
        <f t="shared" si="62"/>
        <v/>
      </c>
      <c r="D1339" s="93" t="str">
        <f>IF($I$1&lt;&gt;"y", "", IF(C1340="", "", IFERROR(LOOKUP(2,1/(COUNTIF($D$2:D1338,mergednames)=0),mergednames), "")))</f>
        <v/>
      </c>
      <c r="E1339" s="93" t="str">
        <f t="shared" si="61"/>
        <v/>
      </c>
      <c r="F1339" s="93" t="str">
        <f>IF($I$1&lt;&gt;"y", "", IF(A1340="", "", IFERROR(LOOKUP(2,1/(COUNTIF($F$2:F1338,get_country)=0),get_country), "")))</f>
        <v/>
      </c>
      <c r="G1339" s="93" t="str">
        <f t="shared" si="60"/>
        <v/>
      </c>
      <c r="H1339" s="67" t="str">
        <f t="array" aca="1" ref="H1339" ca="1">IF($I$1&lt;&gt;"y", "", IFERROR(INDEX(countrylistsize,MATCH(SMALL(NOT(countrylistsize="")*IF(ISNUMBER(countrylistsize),COUNTIF(countrylistsize,"&lt;="&amp;countrylistsize),COUNTIF(countrylistsize,"&lt;="&amp;countrylistsize)+SUM(ISNUMBER(countrylistsize))),ROWS(F$3:F1339)+SUM(ISBLANK(countrylistsize))),NOT(countrylistsize="")*IF(ISNUMBER(countrylistsize),COUNTIF(countrylistsize,"&lt;="&amp;countrylistsize),COUNTIF(countrylistsize,"&lt;="&amp;countrylistsize)+SUM(ISNUMBER(countrylistsize))),0)), ""))</f>
        <v/>
      </c>
      <c r="I1339" s="70"/>
      <c r="J1339" s="67" t="str">
        <f t="array" aca="1" ref="J1339" ca="1">IF($I$1&lt;&gt;"y", "", IFERROR(INDEX(admin1listsize,MATCH(SMALL(NOT(admin1listsize="")*IF(ISNUMBER(admin1listsize),COUNTIF(admin1listsize,"&lt;="&amp;admin1listsize),COUNTIF(admin1listsize,"&lt;="&amp;admin1listsize)+SUM(ISNUMBER(admin1listsize))),ROWS(D$3:D1339)+SUM(ISBLANK(admin1listsize))),NOT(admin1listsize="")*IF(ISNUMBER(admin1listsize),COUNTIF(admin1listsize,"&lt;="&amp;admin1listsize),COUNTIF(admin1listsize,"&lt;="&amp;admin1listsize)+SUM(ISNUMBER(admin1listsize))),0)), ""))</f>
        <v/>
      </c>
      <c r="K1339" s="71"/>
    </row>
    <row r="1340" spans="1:11" s="1" customFormat="1" x14ac:dyDescent="0.25">
      <c r="A1340" s="93" t="str">
        <f>IF($I$1&lt;&gt;"y", "", IF(ISBLANK(DATA!D1341),"",IF(ISBLANK(DATA!K1341),"NO DATA",DATA!K1341)))</f>
        <v/>
      </c>
      <c r="B1340" s="93" t="str">
        <f>IF($I$1&lt;&gt;"y", "",IF(ISBLANK(DATA!D1341),"", IF(ISBLANK(DATA!L1341),"NO DATA",DATA!L1341)))</f>
        <v/>
      </c>
      <c r="C1340" s="93" t="str">
        <f t="shared" si="62"/>
        <v/>
      </c>
      <c r="D1340" s="93" t="str">
        <f>IF($I$1&lt;&gt;"y", "", IF(C1341="", "", IFERROR(LOOKUP(2,1/(COUNTIF($D$2:D1339,mergednames)=0),mergednames), "")))</f>
        <v/>
      </c>
      <c r="E1340" s="93" t="str">
        <f t="shared" si="61"/>
        <v/>
      </c>
      <c r="F1340" s="93" t="str">
        <f>IF($I$1&lt;&gt;"y", "", IF(A1341="", "", IFERROR(LOOKUP(2,1/(COUNTIF($F$2:F1339,get_country)=0),get_country), "")))</f>
        <v/>
      </c>
      <c r="G1340" s="93" t="str">
        <f t="shared" si="60"/>
        <v/>
      </c>
      <c r="H1340" s="67" t="str">
        <f t="array" aca="1" ref="H1340" ca="1">IF($I$1&lt;&gt;"y", "", IFERROR(INDEX(countrylistsize,MATCH(SMALL(NOT(countrylistsize="")*IF(ISNUMBER(countrylistsize),COUNTIF(countrylistsize,"&lt;="&amp;countrylistsize),COUNTIF(countrylistsize,"&lt;="&amp;countrylistsize)+SUM(ISNUMBER(countrylistsize))),ROWS(F$3:F1340)+SUM(ISBLANK(countrylistsize))),NOT(countrylistsize="")*IF(ISNUMBER(countrylistsize),COUNTIF(countrylistsize,"&lt;="&amp;countrylistsize),COUNTIF(countrylistsize,"&lt;="&amp;countrylistsize)+SUM(ISNUMBER(countrylistsize))),0)), ""))</f>
        <v/>
      </c>
      <c r="I1340" s="70"/>
      <c r="J1340" s="67" t="str">
        <f t="array" aca="1" ref="J1340" ca="1">IF($I$1&lt;&gt;"y", "", IFERROR(INDEX(admin1listsize,MATCH(SMALL(NOT(admin1listsize="")*IF(ISNUMBER(admin1listsize),COUNTIF(admin1listsize,"&lt;="&amp;admin1listsize),COUNTIF(admin1listsize,"&lt;="&amp;admin1listsize)+SUM(ISNUMBER(admin1listsize))),ROWS(D$3:D1340)+SUM(ISBLANK(admin1listsize))),NOT(admin1listsize="")*IF(ISNUMBER(admin1listsize),COUNTIF(admin1listsize,"&lt;="&amp;admin1listsize),COUNTIF(admin1listsize,"&lt;="&amp;admin1listsize)+SUM(ISNUMBER(admin1listsize))),0)), ""))</f>
        <v/>
      </c>
      <c r="K1340" s="71"/>
    </row>
    <row r="1341" spans="1:11" s="1" customFormat="1" x14ac:dyDescent="0.25">
      <c r="A1341" s="93" t="str">
        <f>IF($I$1&lt;&gt;"y", "", IF(ISBLANK(DATA!D1342),"",IF(ISBLANK(DATA!K1342),"NO DATA",DATA!K1342)))</f>
        <v/>
      </c>
      <c r="B1341" s="93" t="str">
        <f>IF($I$1&lt;&gt;"y", "",IF(ISBLANK(DATA!D1342),"", IF(ISBLANK(DATA!L1342),"NO DATA",DATA!L1342)))</f>
        <v/>
      </c>
      <c r="C1341" s="93" t="str">
        <f t="shared" si="62"/>
        <v/>
      </c>
      <c r="D1341" s="93" t="str">
        <f>IF($I$1&lt;&gt;"y", "", IF(C1342="", "", IFERROR(LOOKUP(2,1/(COUNTIF($D$2:D1340,mergednames)=0),mergednames), "")))</f>
        <v/>
      </c>
      <c r="E1341" s="93" t="str">
        <f t="shared" si="61"/>
        <v/>
      </c>
      <c r="F1341" s="93" t="str">
        <f>IF($I$1&lt;&gt;"y", "", IF(A1342="", "", IFERROR(LOOKUP(2,1/(COUNTIF($F$2:F1340,get_country)=0),get_country), "")))</f>
        <v/>
      </c>
      <c r="G1341" s="93" t="str">
        <f t="shared" si="60"/>
        <v/>
      </c>
      <c r="H1341" s="67" t="str">
        <f t="array" aca="1" ref="H1341" ca="1">IF($I$1&lt;&gt;"y", "", IFERROR(INDEX(countrylistsize,MATCH(SMALL(NOT(countrylistsize="")*IF(ISNUMBER(countrylistsize),COUNTIF(countrylistsize,"&lt;="&amp;countrylistsize),COUNTIF(countrylistsize,"&lt;="&amp;countrylistsize)+SUM(ISNUMBER(countrylistsize))),ROWS(F$3:F1341)+SUM(ISBLANK(countrylistsize))),NOT(countrylistsize="")*IF(ISNUMBER(countrylistsize),COUNTIF(countrylistsize,"&lt;="&amp;countrylistsize),COUNTIF(countrylistsize,"&lt;="&amp;countrylistsize)+SUM(ISNUMBER(countrylistsize))),0)), ""))</f>
        <v/>
      </c>
      <c r="I1341" s="70"/>
      <c r="J1341" s="67" t="str">
        <f t="array" aca="1" ref="J1341" ca="1">IF($I$1&lt;&gt;"y", "", IFERROR(INDEX(admin1listsize,MATCH(SMALL(NOT(admin1listsize="")*IF(ISNUMBER(admin1listsize),COUNTIF(admin1listsize,"&lt;="&amp;admin1listsize),COUNTIF(admin1listsize,"&lt;="&amp;admin1listsize)+SUM(ISNUMBER(admin1listsize))),ROWS(D$3:D1341)+SUM(ISBLANK(admin1listsize))),NOT(admin1listsize="")*IF(ISNUMBER(admin1listsize),COUNTIF(admin1listsize,"&lt;="&amp;admin1listsize),COUNTIF(admin1listsize,"&lt;="&amp;admin1listsize)+SUM(ISNUMBER(admin1listsize))),0)), ""))</f>
        <v/>
      </c>
      <c r="K1341" s="71"/>
    </row>
    <row r="1342" spans="1:11" s="1" customFormat="1" x14ac:dyDescent="0.25">
      <c r="A1342" s="93" t="str">
        <f>IF($I$1&lt;&gt;"y", "", IF(ISBLANK(DATA!D1343),"",IF(ISBLANK(DATA!K1343),"NO DATA",DATA!K1343)))</f>
        <v/>
      </c>
      <c r="B1342" s="93" t="str">
        <f>IF($I$1&lt;&gt;"y", "",IF(ISBLANK(DATA!D1343),"", IF(ISBLANK(DATA!L1343),"NO DATA",DATA!L1343)))</f>
        <v/>
      </c>
      <c r="C1342" s="93" t="str">
        <f t="shared" si="62"/>
        <v/>
      </c>
      <c r="D1342" s="93" t="str">
        <f>IF($I$1&lt;&gt;"y", "", IF(C1343="", "", IFERROR(LOOKUP(2,1/(COUNTIF($D$2:D1341,mergednames)=0),mergednames), "")))</f>
        <v/>
      </c>
      <c r="E1342" s="93" t="str">
        <f t="shared" si="61"/>
        <v/>
      </c>
      <c r="F1342" s="93" t="str">
        <f>IF($I$1&lt;&gt;"y", "", IF(A1343="", "", IFERROR(LOOKUP(2,1/(COUNTIF($F$2:F1341,get_country)=0),get_country), "")))</f>
        <v/>
      </c>
      <c r="G1342" s="93" t="str">
        <f t="shared" si="60"/>
        <v/>
      </c>
      <c r="H1342" s="67" t="str">
        <f t="array" aca="1" ref="H1342" ca="1">IF($I$1&lt;&gt;"y", "", IFERROR(INDEX(countrylistsize,MATCH(SMALL(NOT(countrylistsize="")*IF(ISNUMBER(countrylistsize),COUNTIF(countrylistsize,"&lt;="&amp;countrylistsize),COUNTIF(countrylistsize,"&lt;="&amp;countrylistsize)+SUM(ISNUMBER(countrylistsize))),ROWS(F$3:F1342)+SUM(ISBLANK(countrylistsize))),NOT(countrylistsize="")*IF(ISNUMBER(countrylistsize),COUNTIF(countrylistsize,"&lt;="&amp;countrylistsize),COUNTIF(countrylistsize,"&lt;="&amp;countrylistsize)+SUM(ISNUMBER(countrylistsize))),0)), ""))</f>
        <v/>
      </c>
      <c r="I1342" s="70"/>
      <c r="J1342" s="67" t="str">
        <f t="array" aca="1" ref="J1342" ca="1">IF($I$1&lt;&gt;"y", "", IFERROR(INDEX(admin1listsize,MATCH(SMALL(NOT(admin1listsize="")*IF(ISNUMBER(admin1listsize),COUNTIF(admin1listsize,"&lt;="&amp;admin1listsize),COUNTIF(admin1listsize,"&lt;="&amp;admin1listsize)+SUM(ISNUMBER(admin1listsize))),ROWS(D$3:D1342)+SUM(ISBLANK(admin1listsize))),NOT(admin1listsize="")*IF(ISNUMBER(admin1listsize),COUNTIF(admin1listsize,"&lt;="&amp;admin1listsize),COUNTIF(admin1listsize,"&lt;="&amp;admin1listsize)+SUM(ISNUMBER(admin1listsize))),0)), ""))</f>
        <v/>
      </c>
      <c r="K1342" s="71"/>
    </row>
    <row r="1343" spans="1:11" s="1" customFormat="1" x14ac:dyDescent="0.25">
      <c r="A1343" s="93" t="str">
        <f>IF($I$1&lt;&gt;"y", "", IF(ISBLANK(DATA!D1344),"",IF(ISBLANK(DATA!K1344),"NO DATA",DATA!K1344)))</f>
        <v/>
      </c>
      <c r="B1343" s="93" t="str">
        <f>IF($I$1&lt;&gt;"y", "",IF(ISBLANK(DATA!D1344),"", IF(ISBLANK(DATA!L1344),"NO DATA",DATA!L1344)))</f>
        <v/>
      </c>
      <c r="C1343" s="93" t="str">
        <f t="shared" si="62"/>
        <v/>
      </c>
      <c r="D1343" s="93" t="str">
        <f>IF($I$1&lt;&gt;"y", "", IF(C1344="", "", IFERROR(LOOKUP(2,1/(COUNTIF($D$2:D1342,mergednames)=0),mergednames), "")))</f>
        <v/>
      </c>
      <c r="E1343" s="93" t="str">
        <f t="shared" si="61"/>
        <v/>
      </c>
      <c r="F1343" s="93" t="str">
        <f>IF($I$1&lt;&gt;"y", "", IF(A1344="", "", IFERROR(LOOKUP(2,1/(COUNTIF($F$2:F1342,get_country)=0),get_country), "")))</f>
        <v/>
      </c>
      <c r="G1343" s="93" t="str">
        <f t="shared" si="60"/>
        <v/>
      </c>
      <c r="H1343" s="67" t="str">
        <f t="array" aca="1" ref="H1343" ca="1">IF($I$1&lt;&gt;"y", "", IFERROR(INDEX(countrylistsize,MATCH(SMALL(NOT(countrylistsize="")*IF(ISNUMBER(countrylistsize),COUNTIF(countrylistsize,"&lt;="&amp;countrylistsize),COUNTIF(countrylistsize,"&lt;="&amp;countrylistsize)+SUM(ISNUMBER(countrylistsize))),ROWS(F$3:F1343)+SUM(ISBLANK(countrylistsize))),NOT(countrylistsize="")*IF(ISNUMBER(countrylistsize),COUNTIF(countrylistsize,"&lt;="&amp;countrylistsize),COUNTIF(countrylistsize,"&lt;="&amp;countrylistsize)+SUM(ISNUMBER(countrylistsize))),0)), ""))</f>
        <v/>
      </c>
      <c r="I1343" s="70"/>
      <c r="J1343" s="67" t="str">
        <f t="array" aca="1" ref="J1343" ca="1">IF($I$1&lt;&gt;"y", "", IFERROR(INDEX(admin1listsize,MATCH(SMALL(NOT(admin1listsize="")*IF(ISNUMBER(admin1listsize),COUNTIF(admin1listsize,"&lt;="&amp;admin1listsize),COUNTIF(admin1listsize,"&lt;="&amp;admin1listsize)+SUM(ISNUMBER(admin1listsize))),ROWS(D$3:D1343)+SUM(ISBLANK(admin1listsize))),NOT(admin1listsize="")*IF(ISNUMBER(admin1listsize),COUNTIF(admin1listsize,"&lt;="&amp;admin1listsize),COUNTIF(admin1listsize,"&lt;="&amp;admin1listsize)+SUM(ISNUMBER(admin1listsize))),0)), ""))</f>
        <v/>
      </c>
      <c r="K1343" s="71"/>
    </row>
    <row r="1344" spans="1:11" s="1" customFormat="1" x14ac:dyDescent="0.25">
      <c r="A1344" s="93" t="str">
        <f>IF($I$1&lt;&gt;"y", "", IF(ISBLANK(DATA!D1345),"",IF(ISBLANK(DATA!K1345),"NO DATA",DATA!K1345)))</f>
        <v/>
      </c>
      <c r="B1344" s="93" t="str">
        <f>IF($I$1&lt;&gt;"y", "",IF(ISBLANK(DATA!D1345),"", IF(ISBLANK(DATA!L1345),"NO DATA",DATA!L1345)))</f>
        <v/>
      </c>
      <c r="C1344" s="93" t="str">
        <f t="shared" si="62"/>
        <v/>
      </c>
      <c r="D1344" s="93" t="str">
        <f>IF($I$1&lt;&gt;"y", "", IF(C1345="", "", IFERROR(LOOKUP(2,1/(COUNTIF($D$2:D1343,mergednames)=0),mergednames), "")))</f>
        <v/>
      </c>
      <c r="E1344" s="93" t="str">
        <f t="shared" si="61"/>
        <v/>
      </c>
      <c r="F1344" s="93" t="str">
        <f>IF($I$1&lt;&gt;"y", "", IF(A1345="", "", IFERROR(LOOKUP(2,1/(COUNTIF($F$2:F1343,get_country)=0),get_country), "")))</f>
        <v/>
      </c>
      <c r="G1344" s="93" t="str">
        <f t="shared" si="60"/>
        <v/>
      </c>
      <c r="H1344" s="67" t="str">
        <f t="array" aca="1" ref="H1344" ca="1">IF($I$1&lt;&gt;"y", "", IFERROR(INDEX(countrylistsize,MATCH(SMALL(NOT(countrylistsize="")*IF(ISNUMBER(countrylistsize),COUNTIF(countrylistsize,"&lt;="&amp;countrylistsize),COUNTIF(countrylistsize,"&lt;="&amp;countrylistsize)+SUM(ISNUMBER(countrylistsize))),ROWS(F$3:F1344)+SUM(ISBLANK(countrylistsize))),NOT(countrylistsize="")*IF(ISNUMBER(countrylistsize),COUNTIF(countrylistsize,"&lt;="&amp;countrylistsize),COUNTIF(countrylistsize,"&lt;="&amp;countrylistsize)+SUM(ISNUMBER(countrylistsize))),0)), ""))</f>
        <v/>
      </c>
      <c r="I1344" s="70"/>
      <c r="J1344" s="67" t="str">
        <f t="array" aca="1" ref="J1344" ca="1">IF($I$1&lt;&gt;"y", "", IFERROR(INDEX(admin1listsize,MATCH(SMALL(NOT(admin1listsize="")*IF(ISNUMBER(admin1listsize),COUNTIF(admin1listsize,"&lt;="&amp;admin1listsize),COUNTIF(admin1listsize,"&lt;="&amp;admin1listsize)+SUM(ISNUMBER(admin1listsize))),ROWS(D$3:D1344)+SUM(ISBLANK(admin1listsize))),NOT(admin1listsize="")*IF(ISNUMBER(admin1listsize),COUNTIF(admin1listsize,"&lt;="&amp;admin1listsize),COUNTIF(admin1listsize,"&lt;="&amp;admin1listsize)+SUM(ISNUMBER(admin1listsize))),0)), ""))</f>
        <v/>
      </c>
      <c r="K1344" s="71"/>
    </row>
    <row r="1345" spans="1:11" s="1" customFormat="1" x14ac:dyDescent="0.25">
      <c r="A1345" s="93" t="str">
        <f>IF($I$1&lt;&gt;"y", "", IF(ISBLANK(DATA!D1346),"",IF(ISBLANK(DATA!K1346),"NO DATA",DATA!K1346)))</f>
        <v/>
      </c>
      <c r="B1345" s="93" t="str">
        <f>IF($I$1&lt;&gt;"y", "",IF(ISBLANK(DATA!D1346),"", IF(ISBLANK(DATA!L1346),"NO DATA",DATA!L1346)))</f>
        <v/>
      </c>
      <c r="C1345" s="93" t="str">
        <f t="shared" si="62"/>
        <v/>
      </c>
      <c r="D1345" s="93" t="str">
        <f>IF($I$1&lt;&gt;"y", "", IF(C1346="", "", IFERROR(LOOKUP(2,1/(COUNTIF($D$2:D1344,mergednames)=0),mergednames), "")))</f>
        <v/>
      </c>
      <c r="E1345" s="93" t="str">
        <f t="shared" si="61"/>
        <v/>
      </c>
      <c r="F1345" s="93" t="str">
        <f>IF($I$1&lt;&gt;"y", "", IF(A1346="", "", IFERROR(LOOKUP(2,1/(COUNTIF($F$2:F1344,get_country)=0),get_country), "")))</f>
        <v/>
      </c>
      <c r="G1345" s="93" t="str">
        <f t="shared" si="60"/>
        <v/>
      </c>
      <c r="H1345" s="67" t="str">
        <f t="array" aca="1" ref="H1345" ca="1">IF($I$1&lt;&gt;"y", "", IFERROR(INDEX(countrylistsize,MATCH(SMALL(NOT(countrylistsize="")*IF(ISNUMBER(countrylistsize),COUNTIF(countrylistsize,"&lt;="&amp;countrylistsize),COUNTIF(countrylistsize,"&lt;="&amp;countrylistsize)+SUM(ISNUMBER(countrylistsize))),ROWS(F$3:F1345)+SUM(ISBLANK(countrylistsize))),NOT(countrylistsize="")*IF(ISNUMBER(countrylistsize),COUNTIF(countrylistsize,"&lt;="&amp;countrylistsize),COUNTIF(countrylistsize,"&lt;="&amp;countrylistsize)+SUM(ISNUMBER(countrylistsize))),0)), ""))</f>
        <v/>
      </c>
      <c r="I1345" s="70"/>
      <c r="J1345" s="67" t="str">
        <f t="array" aca="1" ref="J1345" ca="1">IF($I$1&lt;&gt;"y", "", IFERROR(INDEX(admin1listsize,MATCH(SMALL(NOT(admin1listsize="")*IF(ISNUMBER(admin1listsize),COUNTIF(admin1listsize,"&lt;="&amp;admin1listsize),COUNTIF(admin1listsize,"&lt;="&amp;admin1listsize)+SUM(ISNUMBER(admin1listsize))),ROWS(D$3:D1345)+SUM(ISBLANK(admin1listsize))),NOT(admin1listsize="")*IF(ISNUMBER(admin1listsize),COUNTIF(admin1listsize,"&lt;="&amp;admin1listsize),COUNTIF(admin1listsize,"&lt;="&amp;admin1listsize)+SUM(ISNUMBER(admin1listsize))),0)), ""))</f>
        <v/>
      </c>
      <c r="K1345" s="71"/>
    </row>
    <row r="1346" spans="1:11" s="1" customFormat="1" x14ac:dyDescent="0.25">
      <c r="A1346" s="93" t="str">
        <f>IF($I$1&lt;&gt;"y", "", IF(ISBLANK(DATA!D1347),"",IF(ISBLANK(DATA!K1347),"NO DATA",DATA!K1347)))</f>
        <v/>
      </c>
      <c r="B1346" s="93" t="str">
        <f>IF($I$1&lt;&gt;"y", "",IF(ISBLANK(DATA!D1347),"", IF(ISBLANK(DATA!L1347),"NO DATA",DATA!L1347)))</f>
        <v/>
      </c>
      <c r="C1346" s="93" t="str">
        <f t="shared" si="62"/>
        <v/>
      </c>
      <c r="D1346" s="93" t="str">
        <f>IF($I$1&lt;&gt;"y", "", IF(C1347="", "", IFERROR(LOOKUP(2,1/(COUNTIF($D$2:D1345,mergednames)=0),mergednames), "")))</f>
        <v/>
      </c>
      <c r="E1346" s="93" t="str">
        <f t="shared" si="61"/>
        <v/>
      </c>
      <c r="F1346" s="93" t="str">
        <f>IF($I$1&lt;&gt;"y", "", IF(A1347="", "", IFERROR(LOOKUP(2,1/(COUNTIF($F$2:F1345,get_country)=0),get_country), "")))</f>
        <v/>
      </c>
      <c r="G1346" s="93" t="str">
        <f t="shared" si="60"/>
        <v/>
      </c>
      <c r="H1346" s="67" t="str">
        <f t="array" aca="1" ref="H1346" ca="1">IF($I$1&lt;&gt;"y", "", IFERROR(INDEX(countrylistsize,MATCH(SMALL(NOT(countrylistsize="")*IF(ISNUMBER(countrylistsize),COUNTIF(countrylistsize,"&lt;="&amp;countrylistsize),COUNTIF(countrylistsize,"&lt;="&amp;countrylistsize)+SUM(ISNUMBER(countrylistsize))),ROWS(F$3:F1346)+SUM(ISBLANK(countrylistsize))),NOT(countrylistsize="")*IF(ISNUMBER(countrylistsize),COUNTIF(countrylistsize,"&lt;="&amp;countrylistsize),COUNTIF(countrylistsize,"&lt;="&amp;countrylistsize)+SUM(ISNUMBER(countrylistsize))),0)), ""))</f>
        <v/>
      </c>
      <c r="I1346" s="70"/>
      <c r="J1346" s="67" t="str">
        <f t="array" aca="1" ref="J1346" ca="1">IF($I$1&lt;&gt;"y", "", IFERROR(INDEX(admin1listsize,MATCH(SMALL(NOT(admin1listsize="")*IF(ISNUMBER(admin1listsize),COUNTIF(admin1listsize,"&lt;="&amp;admin1listsize),COUNTIF(admin1listsize,"&lt;="&amp;admin1listsize)+SUM(ISNUMBER(admin1listsize))),ROWS(D$3:D1346)+SUM(ISBLANK(admin1listsize))),NOT(admin1listsize="")*IF(ISNUMBER(admin1listsize),COUNTIF(admin1listsize,"&lt;="&amp;admin1listsize),COUNTIF(admin1listsize,"&lt;="&amp;admin1listsize)+SUM(ISNUMBER(admin1listsize))),0)), ""))</f>
        <v/>
      </c>
      <c r="K1346" s="71"/>
    </row>
    <row r="1347" spans="1:11" s="1" customFormat="1" x14ac:dyDescent="0.25">
      <c r="A1347" s="93" t="str">
        <f>IF($I$1&lt;&gt;"y", "", IF(ISBLANK(DATA!D1348),"",IF(ISBLANK(DATA!K1348),"NO DATA",DATA!K1348)))</f>
        <v/>
      </c>
      <c r="B1347" s="93" t="str">
        <f>IF($I$1&lt;&gt;"y", "",IF(ISBLANK(DATA!D1348),"", IF(ISBLANK(DATA!L1348),"NO DATA",DATA!L1348)))</f>
        <v/>
      </c>
      <c r="C1347" s="93" t="str">
        <f t="shared" si="62"/>
        <v/>
      </c>
      <c r="D1347" s="93" t="str">
        <f>IF($I$1&lt;&gt;"y", "", IF(C1348="", "", IFERROR(LOOKUP(2,1/(COUNTIF($D$2:D1346,mergednames)=0),mergednames), "")))</f>
        <v/>
      </c>
      <c r="E1347" s="93" t="str">
        <f t="shared" si="61"/>
        <v/>
      </c>
      <c r="F1347" s="93" t="str">
        <f>IF($I$1&lt;&gt;"y", "", IF(A1348="", "", IFERROR(LOOKUP(2,1/(COUNTIF($F$2:F1346,get_country)=0),get_country), "")))</f>
        <v/>
      </c>
      <c r="G1347" s="93" t="str">
        <f t="shared" ref="G1347:G1410" si="63">IF($I$1&lt;&gt;"y", "", IF(F1347="", "", G1346+1))</f>
        <v/>
      </c>
      <c r="H1347" s="67" t="str">
        <f t="array" aca="1" ref="H1347" ca="1">IF($I$1&lt;&gt;"y", "", IFERROR(INDEX(countrylistsize,MATCH(SMALL(NOT(countrylistsize="")*IF(ISNUMBER(countrylistsize),COUNTIF(countrylistsize,"&lt;="&amp;countrylistsize),COUNTIF(countrylistsize,"&lt;="&amp;countrylistsize)+SUM(ISNUMBER(countrylistsize))),ROWS(F$3:F1347)+SUM(ISBLANK(countrylistsize))),NOT(countrylistsize="")*IF(ISNUMBER(countrylistsize),COUNTIF(countrylistsize,"&lt;="&amp;countrylistsize),COUNTIF(countrylistsize,"&lt;="&amp;countrylistsize)+SUM(ISNUMBER(countrylistsize))),0)), ""))</f>
        <v/>
      </c>
      <c r="I1347" s="70"/>
      <c r="J1347" s="67" t="str">
        <f t="array" aca="1" ref="J1347" ca="1">IF($I$1&lt;&gt;"y", "", IFERROR(INDEX(admin1listsize,MATCH(SMALL(NOT(admin1listsize="")*IF(ISNUMBER(admin1listsize),COUNTIF(admin1listsize,"&lt;="&amp;admin1listsize),COUNTIF(admin1listsize,"&lt;="&amp;admin1listsize)+SUM(ISNUMBER(admin1listsize))),ROWS(D$3:D1347)+SUM(ISBLANK(admin1listsize))),NOT(admin1listsize="")*IF(ISNUMBER(admin1listsize),COUNTIF(admin1listsize,"&lt;="&amp;admin1listsize),COUNTIF(admin1listsize,"&lt;="&amp;admin1listsize)+SUM(ISNUMBER(admin1listsize))),0)), ""))</f>
        <v/>
      </c>
      <c r="K1347" s="71"/>
    </row>
    <row r="1348" spans="1:11" s="1" customFormat="1" x14ac:dyDescent="0.25">
      <c r="A1348" s="93" t="str">
        <f>IF($I$1&lt;&gt;"y", "", IF(ISBLANK(DATA!D1349),"",IF(ISBLANK(DATA!K1349),"NO DATA",DATA!K1349)))</f>
        <v/>
      </c>
      <c r="B1348" s="93" t="str">
        <f>IF($I$1&lt;&gt;"y", "",IF(ISBLANK(DATA!D1349),"", IF(ISBLANK(DATA!L1349),"NO DATA",DATA!L1349)))</f>
        <v/>
      </c>
      <c r="C1348" s="93" t="str">
        <f t="shared" si="62"/>
        <v/>
      </c>
      <c r="D1348" s="93" t="str">
        <f>IF($I$1&lt;&gt;"y", "", IF(C1349="", "", IFERROR(LOOKUP(2,1/(COUNTIF($D$2:D1347,mergednames)=0),mergednames), "")))</f>
        <v/>
      </c>
      <c r="E1348" s="93" t="str">
        <f t="shared" ref="E1348:E1411" si="64">IF($I$1&lt;&gt;"y", "", IF(D1348="", "", E1347+1))</f>
        <v/>
      </c>
      <c r="F1348" s="93" t="str">
        <f>IF($I$1&lt;&gt;"y", "", IF(A1349="", "", IFERROR(LOOKUP(2,1/(COUNTIF($F$2:F1347,get_country)=0),get_country), "")))</f>
        <v/>
      </c>
      <c r="G1348" s="93" t="str">
        <f t="shared" si="63"/>
        <v/>
      </c>
      <c r="H1348" s="67" t="str">
        <f t="array" aca="1" ref="H1348" ca="1">IF($I$1&lt;&gt;"y", "", IFERROR(INDEX(countrylistsize,MATCH(SMALL(NOT(countrylistsize="")*IF(ISNUMBER(countrylistsize),COUNTIF(countrylistsize,"&lt;="&amp;countrylistsize),COUNTIF(countrylistsize,"&lt;="&amp;countrylistsize)+SUM(ISNUMBER(countrylistsize))),ROWS(F$3:F1348)+SUM(ISBLANK(countrylistsize))),NOT(countrylistsize="")*IF(ISNUMBER(countrylistsize),COUNTIF(countrylistsize,"&lt;="&amp;countrylistsize),COUNTIF(countrylistsize,"&lt;="&amp;countrylistsize)+SUM(ISNUMBER(countrylistsize))),0)), ""))</f>
        <v/>
      </c>
      <c r="I1348" s="70"/>
      <c r="J1348" s="67" t="str">
        <f t="array" aca="1" ref="J1348" ca="1">IF($I$1&lt;&gt;"y", "", IFERROR(INDEX(admin1listsize,MATCH(SMALL(NOT(admin1listsize="")*IF(ISNUMBER(admin1listsize),COUNTIF(admin1listsize,"&lt;="&amp;admin1listsize),COUNTIF(admin1listsize,"&lt;="&amp;admin1listsize)+SUM(ISNUMBER(admin1listsize))),ROWS(D$3:D1348)+SUM(ISBLANK(admin1listsize))),NOT(admin1listsize="")*IF(ISNUMBER(admin1listsize),COUNTIF(admin1listsize,"&lt;="&amp;admin1listsize),COUNTIF(admin1listsize,"&lt;="&amp;admin1listsize)+SUM(ISNUMBER(admin1listsize))),0)), ""))</f>
        <v/>
      </c>
      <c r="K1348" s="71"/>
    </row>
    <row r="1349" spans="1:11" s="1" customFormat="1" x14ac:dyDescent="0.25">
      <c r="A1349" s="93" t="str">
        <f>IF($I$1&lt;&gt;"y", "", IF(ISBLANK(DATA!D1350),"",IF(ISBLANK(DATA!K1350),"NO DATA",DATA!K1350)))</f>
        <v/>
      </c>
      <c r="B1349" s="93" t="str">
        <f>IF($I$1&lt;&gt;"y", "",IF(ISBLANK(DATA!D1350),"", IF(ISBLANK(DATA!L1350),"NO DATA",DATA!L1350)))</f>
        <v/>
      </c>
      <c r="C1349" s="93" t="str">
        <f t="shared" ref="C1349:C1412" si="65">IF($I$1&lt;&gt;"y", "", IF(A1349="", "", A1349&amp;"@"&amp;B1349))</f>
        <v/>
      </c>
      <c r="D1349" s="93" t="str">
        <f>IF($I$1&lt;&gt;"y", "", IF(C1350="", "", IFERROR(LOOKUP(2,1/(COUNTIF($D$2:D1348,mergednames)=0),mergednames), "")))</f>
        <v/>
      </c>
      <c r="E1349" s="93" t="str">
        <f t="shared" si="64"/>
        <v/>
      </c>
      <c r="F1349" s="93" t="str">
        <f>IF($I$1&lt;&gt;"y", "", IF(A1350="", "", IFERROR(LOOKUP(2,1/(COUNTIF($F$2:F1348,get_country)=0),get_country), "")))</f>
        <v/>
      </c>
      <c r="G1349" s="93" t="str">
        <f t="shared" si="63"/>
        <v/>
      </c>
      <c r="H1349" s="67" t="str">
        <f t="array" aca="1" ref="H1349" ca="1">IF($I$1&lt;&gt;"y", "", IFERROR(INDEX(countrylistsize,MATCH(SMALL(NOT(countrylistsize="")*IF(ISNUMBER(countrylistsize),COUNTIF(countrylistsize,"&lt;="&amp;countrylistsize),COUNTIF(countrylistsize,"&lt;="&amp;countrylistsize)+SUM(ISNUMBER(countrylistsize))),ROWS(F$3:F1349)+SUM(ISBLANK(countrylistsize))),NOT(countrylistsize="")*IF(ISNUMBER(countrylistsize),COUNTIF(countrylistsize,"&lt;="&amp;countrylistsize),COUNTIF(countrylistsize,"&lt;="&amp;countrylistsize)+SUM(ISNUMBER(countrylistsize))),0)), ""))</f>
        <v/>
      </c>
      <c r="I1349" s="70"/>
      <c r="J1349" s="67" t="str">
        <f t="array" aca="1" ref="J1349" ca="1">IF($I$1&lt;&gt;"y", "", IFERROR(INDEX(admin1listsize,MATCH(SMALL(NOT(admin1listsize="")*IF(ISNUMBER(admin1listsize),COUNTIF(admin1listsize,"&lt;="&amp;admin1listsize),COUNTIF(admin1listsize,"&lt;="&amp;admin1listsize)+SUM(ISNUMBER(admin1listsize))),ROWS(D$3:D1349)+SUM(ISBLANK(admin1listsize))),NOT(admin1listsize="")*IF(ISNUMBER(admin1listsize),COUNTIF(admin1listsize,"&lt;="&amp;admin1listsize),COUNTIF(admin1listsize,"&lt;="&amp;admin1listsize)+SUM(ISNUMBER(admin1listsize))),0)), ""))</f>
        <v/>
      </c>
      <c r="K1349" s="71"/>
    </row>
    <row r="1350" spans="1:11" s="1" customFormat="1" x14ac:dyDescent="0.25">
      <c r="A1350" s="93" t="str">
        <f>IF($I$1&lt;&gt;"y", "", IF(ISBLANK(DATA!D1351),"",IF(ISBLANK(DATA!K1351),"NO DATA",DATA!K1351)))</f>
        <v/>
      </c>
      <c r="B1350" s="93" t="str">
        <f>IF($I$1&lt;&gt;"y", "",IF(ISBLANK(DATA!D1351),"", IF(ISBLANK(DATA!L1351),"NO DATA",DATA!L1351)))</f>
        <v/>
      </c>
      <c r="C1350" s="93" t="str">
        <f t="shared" si="65"/>
        <v/>
      </c>
      <c r="D1350" s="93" t="str">
        <f>IF($I$1&lt;&gt;"y", "", IF(C1351="", "", IFERROR(LOOKUP(2,1/(COUNTIF($D$2:D1349,mergednames)=0),mergednames), "")))</f>
        <v/>
      </c>
      <c r="E1350" s="93" t="str">
        <f t="shared" si="64"/>
        <v/>
      </c>
      <c r="F1350" s="93" t="str">
        <f>IF($I$1&lt;&gt;"y", "", IF(A1351="", "", IFERROR(LOOKUP(2,1/(COUNTIF($F$2:F1349,get_country)=0),get_country), "")))</f>
        <v/>
      </c>
      <c r="G1350" s="93" t="str">
        <f t="shared" si="63"/>
        <v/>
      </c>
      <c r="H1350" s="67" t="str">
        <f t="array" aca="1" ref="H1350" ca="1">IF($I$1&lt;&gt;"y", "", IFERROR(INDEX(countrylistsize,MATCH(SMALL(NOT(countrylistsize="")*IF(ISNUMBER(countrylistsize),COUNTIF(countrylistsize,"&lt;="&amp;countrylistsize),COUNTIF(countrylistsize,"&lt;="&amp;countrylistsize)+SUM(ISNUMBER(countrylistsize))),ROWS(F$3:F1350)+SUM(ISBLANK(countrylistsize))),NOT(countrylistsize="")*IF(ISNUMBER(countrylistsize),COUNTIF(countrylistsize,"&lt;="&amp;countrylistsize),COUNTIF(countrylistsize,"&lt;="&amp;countrylistsize)+SUM(ISNUMBER(countrylistsize))),0)), ""))</f>
        <v/>
      </c>
      <c r="I1350" s="70"/>
      <c r="J1350" s="67" t="str">
        <f t="array" aca="1" ref="J1350" ca="1">IF($I$1&lt;&gt;"y", "", IFERROR(INDEX(admin1listsize,MATCH(SMALL(NOT(admin1listsize="")*IF(ISNUMBER(admin1listsize),COUNTIF(admin1listsize,"&lt;="&amp;admin1listsize),COUNTIF(admin1listsize,"&lt;="&amp;admin1listsize)+SUM(ISNUMBER(admin1listsize))),ROWS(D$3:D1350)+SUM(ISBLANK(admin1listsize))),NOT(admin1listsize="")*IF(ISNUMBER(admin1listsize),COUNTIF(admin1listsize,"&lt;="&amp;admin1listsize),COUNTIF(admin1listsize,"&lt;="&amp;admin1listsize)+SUM(ISNUMBER(admin1listsize))),0)), ""))</f>
        <v/>
      </c>
      <c r="K1350" s="71"/>
    </row>
    <row r="1351" spans="1:11" s="1" customFormat="1" x14ac:dyDescent="0.25">
      <c r="A1351" s="93" t="str">
        <f>IF($I$1&lt;&gt;"y", "", IF(ISBLANK(DATA!D1352),"",IF(ISBLANK(DATA!K1352),"NO DATA",DATA!K1352)))</f>
        <v/>
      </c>
      <c r="B1351" s="93" t="str">
        <f>IF($I$1&lt;&gt;"y", "",IF(ISBLANK(DATA!D1352),"", IF(ISBLANK(DATA!L1352),"NO DATA",DATA!L1352)))</f>
        <v/>
      </c>
      <c r="C1351" s="93" t="str">
        <f t="shared" si="65"/>
        <v/>
      </c>
      <c r="D1351" s="93" t="str">
        <f>IF($I$1&lt;&gt;"y", "", IF(C1352="", "", IFERROR(LOOKUP(2,1/(COUNTIF($D$2:D1350,mergednames)=0),mergednames), "")))</f>
        <v/>
      </c>
      <c r="E1351" s="93" t="str">
        <f t="shared" si="64"/>
        <v/>
      </c>
      <c r="F1351" s="93" t="str">
        <f>IF($I$1&lt;&gt;"y", "", IF(A1352="", "", IFERROR(LOOKUP(2,1/(COUNTIF($F$2:F1350,get_country)=0),get_country), "")))</f>
        <v/>
      </c>
      <c r="G1351" s="93" t="str">
        <f t="shared" si="63"/>
        <v/>
      </c>
      <c r="H1351" s="67" t="str">
        <f t="array" aca="1" ref="H1351" ca="1">IF($I$1&lt;&gt;"y", "", IFERROR(INDEX(countrylistsize,MATCH(SMALL(NOT(countrylistsize="")*IF(ISNUMBER(countrylistsize),COUNTIF(countrylistsize,"&lt;="&amp;countrylistsize),COUNTIF(countrylistsize,"&lt;="&amp;countrylistsize)+SUM(ISNUMBER(countrylistsize))),ROWS(F$3:F1351)+SUM(ISBLANK(countrylistsize))),NOT(countrylistsize="")*IF(ISNUMBER(countrylistsize),COUNTIF(countrylistsize,"&lt;="&amp;countrylistsize),COUNTIF(countrylistsize,"&lt;="&amp;countrylistsize)+SUM(ISNUMBER(countrylistsize))),0)), ""))</f>
        <v/>
      </c>
      <c r="I1351" s="70"/>
      <c r="J1351" s="67" t="str">
        <f t="array" aca="1" ref="J1351" ca="1">IF($I$1&lt;&gt;"y", "", IFERROR(INDEX(admin1listsize,MATCH(SMALL(NOT(admin1listsize="")*IF(ISNUMBER(admin1listsize),COUNTIF(admin1listsize,"&lt;="&amp;admin1listsize),COUNTIF(admin1listsize,"&lt;="&amp;admin1listsize)+SUM(ISNUMBER(admin1listsize))),ROWS(D$3:D1351)+SUM(ISBLANK(admin1listsize))),NOT(admin1listsize="")*IF(ISNUMBER(admin1listsize),COUNTIF(admin1listsize,"&lt;="&amp;admin1listsize),COUNTIF(admin1listsize,"&lt;="&amp;admin1listsize)+SUM(ISNUMBER(admin1listsize))),0)), ""))</f>
        <v/>
      </c>
      <c r="K1351" s="71"/>
    </row>
    <row r="1352" spans="1:11" s="1" customFormat="1" x14ac:dyDescent="0.25">
      <c r="A1352" s="93" t="str">
        <f>IF($I$1&lt;&gt;"y", "", IF(ISBLANK(DATA!D1353),"",IF(ISBLANK(DATA!K1353),"NO DATA",DATA!K1353)))</f>
        <v/>
      </c>
      <c r="B1352" s="93" t="str">
        <f>IF($I$1&lt;&gt;"y", "",IF(ISBLANK(DATA!D1353),"", IF(ISBLANK(DATA!L1353),"NO DATA",DATA!L1353)))</f>
        <v/>
      </c>
      <c r="C1352" s="93" t="str">
        <f t="shared" si="65"/>
        <v/>
      </c>
      <c r="D1352" s="93" t="str">
        <f>IF($I$1&lt;&gt;"y", "", IF(C1353="", "", IFERROR(LOOKUP(2,1/(COUNTIF($D$2:D1351,mergednames)=0),mergednames), "")))</f>
        <v/>
      </c>
      <c r="E1352" s="93" t="str">
        <f t="shared" si="64"/>
        <v/>
      </c>
      <c r="F1352" s="93" t="str">
        <f>IF($I$1&lt;&gt;"y", "", IF(A1353="", "", IFERROR(LOOKUP(2,1/(COUNTIF($F$2:F1351,get_country)=0),get_country), "")))</f>
        <v/>
      </c>
      <c r="G1352" s="93" t="str">
        <f t="shared" si="63"/>
        <v/>
      </c>
      <c r="H1352" s="67" t="str">
        <f t="array" aca="1" ref="H1352" ca="1">IF($I$1&lt;&gt;"y", "", IFERROR(INDEX(countrylistsize,MATCH(SMALL(NOT(countrylistsize="")*IF(ISNUMBER(countrylistsize),COUNTIF(countrylistsize,"&lt;="&amp;countrylistsize),COUNTIF(countrylistsize,"&lt;="&amp;countrylistsize)+SUM(ISNUMBER(countrylistsize))),ROWS(F$3:F1352)+SUM(ISBLANK(countrylistsize))),NOT(countrylistsize="")*IF(ISNUMBER(countrylistsize),COUNTIF(countrylistsize,"&lt;="&amp;countrylistsize),COUNTIF(countrylistsize,"&lt;="&amp;countrylistsize)+SUM(ISNUMBER(countrylistsize))),0)), ""))</f>
        <v/>
      </c>
      <c r="I1352" s="70"/>
      <c r="J1352" s="67" t="str">
        <f t="array" aca="1" ref="J1352" ca="1">IF($I$1&lt;&gt;"y", "", IFERROR(INDEX(admin1listsize,MATCH(SMALL(NOT(admin1listsize="")*IF(ISNUMBER(admin1listsize),COUNTIF(admin1listsize,"&lt;="&amp;admin1listsize),COUNTIF(admin1listsize,"&lt;="&amp;admin1listsize)+SUM(ISNUMBER(admin1listsize))),ROWS(D$3:D1352)+SUM(ISBLANK(admin1listsize))),NOT(admin1listsize="")*IF(ISNUMBER(admin1listsize),COUNTIF(admin1listsize,"&lt;="&amp;admin1listsize),COUNTIF(admin1listsize,"&lt;="&amp;admin1listsize)+SUM(ISNUMBER(admin1listsize))),0)), ""))</f>
        <v/>
      </c>
      <c r="K1352" s="71"/>
    </row>
    <row r="1353" spans="1:11" s="1" customFormat="1" x14ac:dyDescent="0.25">
      <c r="A1353" s="93" t="str">
        <f>IF($I$1&lt;&gt;"y", "", IF(ISBLANK(DATA!D1354),"",IF(ISBLANK(DATA!K1354),"NO DATA",DATA!K1354)))</f>
        <v/>
      </c>
      <c r="B1353" s="93" t="str">
        <f>IF($I$1&lt;&gt;"y", "",IF(ISBLANK(DATA!D1354),"", IF(ISBLANK(DATA!L1354),"NO DATA",DATA!L1354)))</f>
        <v/>
      </c>
      <c r="C1353" s="93" t="str">
        <f t="shared" si="65"/>
        <v/>
      </c>
      <c r="D1353" s="93" t="str">
        <f>IF($I$1&lt;&gt;"y", "", IF(C1354="", "", IFERROR(LOOKUP(2,1/(COUNTIF($D$2:D1352,mergednames)=0),mergednames), "")))</f>
        <v/>
      </c>
      <c r="E1353" s="93" t="str">
        <f t="shared" si="64"/>
        <v/>
      </c>
      <c r="F1353" s="93" t="str">
        <f>IF($I$1&lt;&gt;"y", "", IF(A1354="", "", IFERROR(LOOKUP(2,1/(COUNTIF($F$2:F1352,get_country)=0),get_country), "")))</f>
        <v/>
      </c>
      <c r="G1353" s="93" t="str">
        <f t="shared" si="63"/>
        <v/>
      </c>
      <c r="H1353" s="67" t="str">
        <f t="array" aca="1" ref="H1353" ca="1">IF($I$1&lt;&gt;"y", "", IFERROR(INDEX(countrylistsize,MATCH(SMALL(NOT(countrylistsize="")*IF(ISNUMBER(countrylistsize),COUNTIF(countrylistsize,"&lt;="&amp;countrylistsize),COUNTIF(countrylistsize,"&lt;="&amp;countrylistsize)+SUM(ISNUMBER(countrylistsize))),ROWS(F$3:F1353)+SUM(ISBLANK(countrylistsize))),NOT(countrylistsize="")*IF(ISNUMBER(countrylistsize),COUNTIF(countrylistsize,"&lt;="&amp;countrylistsize),COUNTIF(countrylistsize,"&lt;="&amp;countrylistsize)+SUM(ISNUMBER(countrylistsize))),0)), ""))</f>
        <v/>
      </c>
      <c r="I1353" s="70"/>
      <c r="J1353" s="67" t="str">
        <f t="array" aca="1" ref="J1353" ca="1">IF($I$1&lt;&gt;"y", "", IFERROR(INDEX(admin1listsize,MATCH(SMALL(NOT(admin1listsize="")*IF(ISNUMBER(admin1listsize),COUNTIF(admin1listsize,"&lt;="&amp;admin1listsize),COUNTIF(admin1listsize,"&lt;="&amp;admin1listsize)+SUM(ISNUMBER(admin1listsize))),ROWS(D$3:D1353)+SUM(ISBLANK(admin1listsize))),NOT(admin1listsize="")*IF(ISNUMBER(admin1listsize),COUNTIF(admin1listsize,"&lt;="&amp;admin1listsize),COUNTIF(admin1listsize,"&lt;="&amp;admin1listsize)+SUM(ISNUMBER(admin1listsize))),0)), ""))</f>
        <v/>
      </c>
      <c r="K1353" s="71"/>
    </row>
    <row r="1354" spans="1:11" s="1" customFormat="1" x14ac:dyDescent="0.25">
      <c r="A1354" s="93" t="str">
        <f>IF($I$1&lt;&gt;"y", "", IF(ISBLANK(DATA!D1355),"",IF(ISBLANK(DATA!K1355),"NO DATA",DATA!K1355)))</f>
        <v/>
      </c>
      <c r="B1354" s="93" t="str">
        <f>IF($I$1&lt;&gt;"y", "",IF(ISBLANK(DATA!D1355),"", IF(ISBLANK(DATA!L1355),"NO DATA",DATA!L1355)))</f>
        <v/>
      </c>
      <c r="C1354" s="93" t="str">
        <f t="shared" si="65"/>
        <v/>
      </c>
      <c r="D1354" s="93" t="str">
        <f>IF($I$1&lt;&gt;"y", "", IF(C1355="", "", IFERROR(LOOKUP(2,1/(COUNTIF($D$2:D1353,mergednames)=0),mergednames), "")))</f>
        <v/>
      </c>
      <c r="E1354" s="93" t="str">
        <f t="shared" si="64"/>
        <v/>
      </c>
      <c r="F1354" s="93" t="str">
        <f>IF($I$1&lt;&gt;"y", "", IF(A1355="", "", IFERROR(LOOKUP(2,1/(COUNTIF($F$2:F1353,get_country)=0),get_country), "")))</f>
        <v/>
      </c>
      <c r="G1354" s="93" t="str">
        <f t="shared" si="63"/>
        <v/>
      </c>
      <c r="H1354" s="67" t="str">
        <f t="array" aca="1" ref="H1354" ca="1">IF($I$1&lt;&gt;"y", "", IFERROR(INDEX(countrylistsize,MATCH(SMALL(NOT(countrylistsize="")*IF(ISNUMBER(countrylistsize),COUNTIF(countrylistsize,"&lt;="&amp;countrylistsize),COUNTIF(countrylistsize,"&lt;="&amp;countrylistsize)+SUM(ISNUMBER(countrylistsize))),ROWS(F$3:F1354)+SUM(ISBLANK(countrylistsize))),NOT(countrylistsize="")*IF(ISNUMBER(countrylistsize),COUNTIF(countrylistsize,"&lt;="&amp;countrylistsize),COUNTIF(countrylistsize,"&lt;="&amp;countrylistsize)+SUM(ISNUMBER(countrylistsize))),0)), ""))</f>
        <v/>
      </c>
      <c r="I1354" s="70"/>
      <c r="J1354" s="67" t="str">
        <f t="array" aca="1" ref="J1354" ca="1">IF($I$1&lt;&gt;"y", "", IFERROR(INDEX(admin1listsize,MATCH(SMALL(NOT(admin1listsize="")*IF(ISNUMBER(admin1listsize),COUNTIF(admin1listsize,"&lt;="&amp;admin1listsize),COUNTIF(admin1listsize,"&lt;="&amp;admin1listsize)+SUM(ISNUMBER(admin1listsize))),ROWS(D$3:D1354)+SUM(ISBLANK(admin1listsize))),NOT(admin1listsize="")*IF(ISNUMBER(admin1listsize),COUNTIF(admin1listsize,"&lt;="&amp;admin1listsize),COUNTIF(admin1listsize,"&lt;="&amp;admin1listsize)+SUM(ISNUMBER(admin1listsize))),0)), ""))</f>
        <v/>
      </c>
      <c r="K1354" s="71"/>
    </row>
    <row r="1355" spans="1:11" s="1" customFormat="1" x14ac:dyDescent="0.25">
      <c r="A1355" s="93" t="str">
        <f>IF($I$1&lt;&gt;"y", "", IF(ISBLANK(DATA!D1356),"",IF(ISBLANK(DATA!K1356),"NO DATA",DATA!K1356)))</f>
        <v/>
      </c>
      <c r="B1355" s="93" t="str">
        <f>IF($I$1&lt;&gt;"y", "",IF(ISBLANK(DATA!D1356),"", IF(ISBLANK(DATA!L1356),"NO DATA",DATA!L1356)))</f>
        <v/>
      </c>
      <c r="C1355" s="93" t="str">
        <f t="shared" si="65"/>
        <v/>
      </c>
      <c r="D1355" s="93" t="str">
        <f>IF($I$1&lt;&gt;"y", "", IF(C1356="", "", IFERROR(LOOKUP(2,1/(COUNTIF($D$2:D1354,mergednames)=0),mergednames), "")))</f>
        <v/>
      </c>
      <c r="E1355" s="93" t="str">
        <f t="shared" si="64"/>
        <v/>
      </c>
      <c r="F1355" s="93" t="str">
        <f>IF($I$1&lt;&gt;"y", "", IF(A1356="", "", IFERROR(LOOKUP(2,1/(COUNTIF($F$2:F1354,get_country)=0),get_country), "")))</f>
        <v/>
      </c>
      <c r="G1355" s="93" t="str">
        <f t="shared" si="63"/>
        <v/>
      </c>
      <c r="H1355" s="67" t="str">
        <f t="array" aca="1" ref="H1355" ca="1">IF($I$1&lt;&gt;"y", "", IFERROR(INDEX(countrylistsize,MATCH(SMALL(NOT(countrylistsize="")*IF(ISNUMBER(countrylistsize),COUNTIF(countrylistsize,"&lt;="&amp;countrylistsize),COUNTIF(countrylistsize,"&lt;="&amp;countrylistsize)+SUM(ISNUMBER(countrylistsize))),ROWS(F$3:F1355)+SUM(ISBLANK(countrylistsize))),NOT(countrylistsize="")*IF(ISNUMBER(countrylistsize),COUNTIF(countrylistsize,"&lt;="&amp;countrylistsize),COUNTIF(countrylistsize,"&lt;="&amp;countrylistsize)+SUM(ISNUMBER(countrylistsize))),0)), ""))</f>
        <v/>
      </c>
      <c r="I1355" s="70"/>
      <c r="J1355" s="67" t="str">
        <f t="array" aca="1" ref="J1355" ca="1">IF($I$1&lt;&gt;"y", "", IFERROR(INDEX(admin1listsize,MATCH(SMALL(NOT(admin1listsize="")*IF(ISNUMBER(admin1listsize),COUNTIF(admin1listsize,"&lt;="&amp;admin1listsize),COUNTIF(admin1listsize,"&lt;="&amp;admin1listsize)+SUM(ISNUMBER(admin1listsize))),ROWS(D$3:D1355)+SUM(ISBLANK(admin1listsize))),NOT(admin1listsize="")*IF(ISNUMBER(admin1listsize),COUNTIF(admin1listsize,"&lt;="&amp;admin1listsize),COUNTIF(admin1listsize,"&lt;="&amp;admin1listsize)+SUM(ISNUMBER(admin1listsize))),0)), ""))</f>
        <v/>
      </c>
      <c r="K1355" s="71"/>
    </row>
    <row r="1356" spans="1:11" s="1" customFormat="1" x14ac:dyDescent="0.25">
      <c r="A1356" s="93" t="str">
        <f>IF($I$1&lt;&gt;"y", "", IF(ISBLANK(DATA!D1357),"",IF(ISBLANK(DATA!K1357),"NO DATA",DATA!K1357)))</f>
        <v/>
      </c>
      <c r="B1356" s="93" t="str">
        <f>IF($I$1&lt;&gt;"y", "",IF(ISBLANK(DATA!D1357),"", IF(ISBLANK(DATA!L1357),"NO DATA",DATA!L1357)))</f>
        <v/>
      </c>
      <c r="C1356" s="93" t="str">
        <f t="shared" si="65"/>
        <v/>
      </c>
      <c r="D1356" s="93" t="str">
        <f>IF($I$1&lt;&gt;"y", "", IF(C1357="", "", IFERROR(LOOKUP(2,1/(COUNTIF($D$2:D1355,mergednames)=0),mergednames), "")))</f>
        <v/>
      </c>
      <c r="E1356" s="93" t="str">
        <f t="shared" si="64"/>
        <v/>
      </c>
      <c r="F1356" s="93" t="str">
        <f>IF($I$1&lt;&gt;"y", "", IF(A1357="", "", IFERROR(LOOKUP(2,1/(COUNTIF($F$2:F1355,get_country)=0),get_country), "")))</f>
        <v/>
      </c>
      <c r="G1356" s="93" t="str">
        <f t="shared" si="63"/>
        <v/>
      </c>
      <c r="H1356" s="67" t="str">
        <f t="array" aca="1" ref="H1356" ca="1">IF($I$1&lt;&gt;"y", "", IFERROR(INDEX(countrylistsize,MATCH(SMALL(NOT(countrylistsize="")*IF(ISNUMBER(countrylistsize),COUNTIF(countrylistsize,"&lt;="&amp;countrylistsize),COUNTIF(countrylistsize,"&lt;="&amp;countrylistsize)+SUM(ISNUMBER(countrylistsize))),ROWS(F$3:F1356)+SUM(ISBLANK(countrylistsize))),NOT(countrylistsize="")*IF(ISNUMBER(countrylistsize),COUNTIF(countrylistsize,"&lt;="&amp;countrylistsize),COUNTIF(countrylistsize,"&lt;="&amp;countrylistsize)+SUM(ISNUMBER(countrylistsize))),0)), ""))</f>
        <v/>
      </c>
      <c r="I1356" s="70"/>
      <c r="J1356" s="67" t="str">
        <f t="array" aca="1" ref="J1356" ca="1">IF($I$1&lt;&gt;"y", "", IFERROR(INDEX(admin1listsize,MATCH(SMALL(NOT(admin1listsize="")*IF(ISNUMBER(admin1listsize),COUNTIF(admin1listsize,"&lt;="&amp;admin1listsize),COUNTIF(admin1listsize,"&lt;="&amp;admin1listsize)+SUM(ISNUMBER(admin1listsize))),ROWS(D$3:D1356)+SUM(ISBLANK(admin1listsize))),NOT(admin1listsize="")*IF(ISNUMBER(admin1listsize),COUNTIF(admin1listsize,"&lt;="&amp;admin1listsize),COUNTIF(admin1listsize,"&lt;="&amp;admin1listsize)+SUM(ISNUMBER(admin1listsize))),0)), ""))</f>
        <v/>
      </c>
      <c r="K1356" s="71"/>
    </row>
    <row r="1357" spans="1:11" s="1" customFormat="1" x14ac:dyDescent="0.25">
      <c r="A1357" s="93" t="str">
        <f>IF($I$1&lt;&gt;"y", "", IF(ISBLANK(DATA!D1358),"",IF(ISBLANK(DATA!K1358),"NO DATA",DATA!K1358)))</f>
        <v/>
      </c>
      <c r="B1357" s="93" t="str">
        <f>IF($I$1&lt;&gt;"y", "",IF(ISBLANK(DATA!D1358),"", IF(ISBLANK(DATA!L1358),"NO DATA",DATA!L1358)))</f>
        <v/>
      </c>
      <c r="C1357" s="93" t="str">
        <f t="shared" si="65"/>
        <v/>
      </c>
      <c r="D1357" s="93" t="str">
        <f>IF($I$1&lt;&gt;"y", "", IF(C1358="", "", IFERROR(LOOKUP(2,1/(COUNTIF($D$2:D1356,mergednames)=0),mergednames), "")))</f>
        <v/>
      </c>
      <c r="E1357" s="93" t="str">
        <f t="shared" si="64"/>
        <v/>
      </c>
      <c r="F1357" s="93" t="str">
        <f>IF($I$1&lt;&gt;"y", "", IF(A1358="", "", IFERROR(LOOKUP(2,1/(COUNTIF($F$2:F1356,get_country)=0),get_country), "")))</f>
        <v/>
      </c>
      <c r="G1357" s="93" t="str">
        <f t="shared" si="63"/>
        <v/>
      </c>
      <c r="H1357" s="67" t="str">
        <f t="array" aca="1" ref="H1357" ca="1">IF($I$1&lt;&gt;"y", "", IFERROR(INDEX(countrylistsize,MATCH(SMALL(NOT(countrylistsize="")*IF(ISNUMBER(countrylistsize),COUNTIF(countrylistsize,"&lt;="&amp;countrylistsize),COUNTIF(countrylistsize,"&lt;="&amp;countrylistsize)+SUM(ISNUMBER(countrylistsize))),ROWS(F$3:F1357)+SUM(ISBLANK(countrylistsize))),NOT(countrylistsize="")*IF(ISNUMBER(countrylistsize),COUNTIF(countrylistsize,"&lt;="&amp;countrylistsize),COUNTIF(countrylistsize,"&lt;="&amp;countrylistsize)+SUM(ISNUMBER(countrylistsize))),0)), ""))</f>
        <v/>
      </c>
      <c r="I1357" s="70"/>
      <c r="J1357" s="67" t="str">
        <f t="array" aca="1" ref="J1357" ca="1">IF($I$1&lt;&gt;"y", "", IFERROR(INDEX(admin1listsize,MATCH(SMALL(NOT(admin1listsize="")*IF(ISNUMBER(admin1listsize),COUNTIF(admin1listsize,"&lt;="&amp;admin1listsize),COUNTIF(admin1listsize,"&lt;="&amp;admin1listsize)+SUM(ISNUMBER(admin1listsize))),ROWS(D$3:D1357)+SUM(ISBLANK(admin1listsize))),NOT(admin1listsize="")*IF(ISNUMBER(admin1listsize),COUNTIF(admin1listsize,"&lt;="&amp;admin1listsize),COUNTIF(admin1listsize,"&lt;="&amp;admin1listsize)+SUM(ISNUMBER(admin1listsize))),0)), ""))</f>
        <v/>
      </c>
      <c r="K1357" s="71"/>
    </row>
    <row r="1358" spans="1:11" s="1" customFormat="1" x14ac:dyDescent="0.25">
      <c r="A1358" s="93" t="str">
        <f>IF($I$1&lt;&gt;"y", "", IF(ISBLANK(DATA!D1359),"",IF(ISBLANK(DATA!K1359),"NO DATA",DATA!K1359)))</f>
        <v/>
      </c>
      <c r="B1358" s="93" t="str">
        <f>IF($I$1&lt;&gt;"y", "",IF(ISBLANK(DATA!D1359),"", IF(ISBLANK(DATA!L1359),"NO DATA",DATA!L1359)))</f>
        <v/>
      </c>
      <c r="C1358" s="93" t="str">
        <f t="shared" si="65"/>
        <v/>
      </c>
      <c r="D1358" s="93" t="str">
        <f>IF($I$1&lt;&gt;"y", "", IF(C1359="", "", IFERROR(LOOKUP(2,1/(COUNTIF($D$2:D1357,mergednames)=0),mergednames), "")))</f>
        <v/>
      </c>
      <c r="E1358" s="93" t="str">
        <f t="shared" si="64"/>
        <v/>
      </c>
      <c r="F1358" s="93" t="str">
        <f>IF($I$1&lt;&gt;"y", "", IF(A1359="", "", IFERROR(LOOKUP(2,1/(COUNTIF($F$2:F1357,get_country)=0),get_country), "")))</f>
        <v/>
      </c>
      <c r="G1358" s="93" t="str">
        <f t="shared" si="63"/>
        <v/>
      </c>
      <c r="H1358" s="67" t="str">
        <f t="array" aca="1" ref="H1358" ca="1">IF($I$1&lt;&gt;"y", "", IFERROR(INDEX(countrylistsize,MATCH(SMALL(NOT(countrylistsize="")*IF(ISNUMBER(countrylistsize),COUNTIF(countrylistsize,"&lt;="&amp;countrylistsize),COUNTIF(countrylistsize,"&lt;="&amp;countrylistsize)+SUM(ISNUMBER(countrylistsize))),ROWS(F$3:F1358)+SUM(ISBLANK(countrylistsize))),NOT(countrylistsize="")*IF(ISNUMBER(countrylistsize),COUNTIF(countrylistsize,"&lt;="&amp;countrylistsize),COUNTIF(countrylistsize,"&lt;="&amp;countrylistsize)+SUM(ISNUMBER(countrylistsize))),0)), ""))</f>
        <v/>
      </c>
      <c r="I1358" s="70"/>
      <c r="J1358" s="67" t="str">
        <f t="array" aca="1" ref="J1358" ca="1">IF($I$1&lt;&gt;"y", "", IFERROR(INDEX(admin1listsize,MATCH(SMALL(NOT(admin1listsize="")*IF(ISNUMBER(admin1listsize),COUNTIF(admin1listsize,"&lt;="&amp;admin1listsize),COUNTIF(admin1listsize,"&lt;="&amp;admin1listsize)+SUM(ISNUMBER(admin1listsize))),ROWS(D$3:D1358)+SUM(ISBLANK(admin1listsize))),NOT(admin1listsize="")*IF(ISNUMBER(admin1listsize),COUNTIF(admin1listsize,"&lt;="&amp;admin1listsize),COUNTIF(admin1listsize,"&lt;="&amp;admin1listsize)+SUM(ISNUMBER(admin1listsize))),0)), ""))</f>
        <v/>
      </c>
      <c r="K1358" s="71"/>
    </row>
    <row r="1359" spans="1:11" s="1" customFormat="1" x14ac:dyDescent="0.25">
      <c r="A1359" s="93" t="str">
        <f>IF($I$1&lt;&gt;"y", "", IF(ISBLANK(DATA!D1360),"",IF(ISBLANK(DATA!K1360),"NO DATA",DATA!K1360)))</f>
        <v/>
      </c>
      <c r="B1359" s="93" t="str">
        <f>IF($I$1&lt;&gt;"y", "",IF(ISBLANK(DATA!D1360),"", IF(ISBLANK(DATA!L1360),"NO DATA",DATA!L1360)))</f>
        <v/>
      </c>
      <c r="C1359" s="93" t="str">
        <f t="shared" si="65"/>
        <v/>
      </c>
      <c r="D1359" s="93" t="str">
        <f>IF($I$1&lt;&gt;"y", "", IF(C1360="", "", IFERROR(LOOKUP(2,1/(COUNTIF($D$2:D1358,mergednames)=0),mergednames), "")))</f>
        <v/>
      </c>
      <c r="E1359" s="93" t="str">
        <f t="shared" si="64"/>
        <v/>
      </c>
      <c r="F1359" s="93" t="str">
        <f>IF($I$1&lt;&gt;"y", "", IF(A1360="", "", IFERROR(LOOKUP(2,1/(COUNTIF($F$2:F1358,get_country)=0),get_country), "")))</f>
        <v/>
      </c>
      <c r="G1359" s="93" t="str">
        <f t="shared" si="63"/>
        <v/>
      </c>
      <c r="H1359" s="67" t="str">
        <f t="array" aca="1" ref="H1359" ca="1">IF($I$1&lt;&gt;"y", "", IFERROR(INDEX(countrylistsize,MATCH(SMALL(NOT(countrylistsize="")*IF(ISNUMBER(countrylistsize),COUNTIF(countrylistsize,"&lt;="&amp;countrylistsize),COUNTIF(countrylistsize,"&lt;="&amp;countrylistsize)+SUM(ISNUMBER(countrylistsize))),ROWS(F$3:F1359)+SUM(ISBLANK(countrylistsize))),NOT(countrylistsize="")*IF(ISNUMBER(countrylistsize),COUNTIF(countrylistsize,"&lt;="&amp;countrylistsize),COUNTIF(countrylistsize,"&lt;="&amp;countrylistsize)+SUM(ISNUMBER(countrylistsize))),0)), ""))</f>
        <v/>
      </c>
      <c r="I1359" s="70"/>
      <c r="J1359" s="67" t="str">
        <f t="array" aca="1" ref="J1359" ca="1">IF($I$1&lt;&gt;"y", "", IFERROR(INDEX(admin1listsize,MATCH(SMALL(NOT(admin1listsize="")*IF(ISNUMBER(admin1listsize),COUNTIF(admin1listsize,"&lt;="&amp;admin1listsize),COUNTIF(admin1listsize,"&lt;="&amp;admin1listsize)+SUM(ISNUMBER(admin1listsize))),ROWS(D$3:D1359)+SUM(ISBLANK(admin1listsize))),NOT(admin1listsize="")*IF(ISNUMBER(admin1listsize),COUNTIF(admin1listsize,"&lt;="&amp;admin1listsize),COUNTIF(admin1listsize,"&lt;="&amp;admin1listsize)+SUM(ISNUMBER(admin1listsize))),0)), ""))</f>
        <v/>
      </c>
      <c r="K1359" s="71"/>
    </row>
    <row r="1360" spans="1:11" s="1" customFormat="1" x14ac:dyDescent="0.25">
      <c r="A1360" s="93" t="str">
        <f>IF($I$1&lt;&gt;"y", "", IF(ISBLANK(DATA!D1361),"",IF(ISBLANK(DATA!K1361),"NO DATA",DATA!K1361)))</f>
        <v/>
      </c>
      <c r="B1360" s="93" t="str">
        <f>IF($I$1&lt;&gt;"y", "",IF(ISBLANK(DATA!D1361),"", IF(ISBLANK(DATA!L1361),"NO DATA",DATA!L1361)))</f>
        <v/>
      </c>
      <c r="C1360" s="93" t="str">
        <f t="shared" si="65"/>
        <v/>
      </c>
      <c r="D1360" s="93" t="str">
        <f>IF($I$1&lt;&gt;"y", "", IF(C1361="", "", IFERROR(LOOKUP(2,1/(COUNTIF($D$2:D1359,mergednames)=0),mergednames), "")))</f>
        <v/>
      </c>
      <c r="E1360" s="93" t="str">
        <f t="shared" si="64"/>
        <v/>
      </c>
      <c r="F1360" s="93" t="str">
        <f>IF($I$1&lt;&gt;"y", "", IF(A1361="", "", IFERROR(LOOKUP(2,1/(COUNTIF($F$2:F1359,get_country)=0),get_country), "")))</f>
        <v/>
      </c>
      <c r="G1360" s="93" t="str">
        <f t="shared" si="63"/>
        <v/>
      </c>
      <c r="H1360" s="67" t="str">
        <f t="array" aca="1" ref="H1360" ca="1">IF($I$1&lt;&gt;"y", "", IFERROR(INDEX(countrylistsize,MATCH(SMALL(NOT(countrylistsize="")*IF(ISNUMBER(countrylistsize),COUNTIF(countrylistsize,"&lt;="&amp;countrylistsize),COUNTIF(countrylistsize,"&lt;="&amp;countrylistsize)+SUM(ISNUMBER(countrylistsize))),ROWS(F$3:F1360)+SUM(ISBLANK(countrylistsize))),NOT(countrylistsize="")*IF(ISNUMBER(countrylistsize),COUNTIF(countrylistsize,"&lt;="&amp;countrylistsize),COUNTIF(countrylistsize,"&lt;="&amp;countrylistsize)+SUM(ISNUMBER(countrylistsize))),0)), ""))</f>
        <v/>
      </c>
      <c r="I1360" s="70"/>
      <c r="J1360" s="67" t="str">
        <f t="array" aca="1" ref="J1360" ca="1">IF($I$1&lt;&gt;"y", "", IFERROR(INDEX(admin1listsize,MATCH(SMALL(NOT(admin1listsize="")*IF(ISNUMBER(admin1listsize),COUNTIF(admin1listsize,"&lt;="&amp;admin1listsize),COUNTIF(admin1listsize,"&lt;="&amp;admin1listsize)+SUM(ISNUMBER(admin1listsize))),ROWS(D$3:D1360)+SUM(ISBLANK(admin1listsize))),NOT(admin1listsize="")*IF(ISNUMBER(admin1listsize),COUNTIF(admin1listsize,"&lt;="&amp;admin1listsize),COUNTIF(admin1listsize,"&lt;="&amp;admin1listsize)+SUM(ISNUMBER(admin1listsize))),0)), ""))</f>
        <v/>
      </c>
      <c r="K1360" s="71"/>
    </row>
    <row r="1361" spans="1:11" s="1" customFormat="1" x14ac:dyDescent="0.25">
      <c r="A1361" s="93" t="str">
        <f>IF($I$1&lt;&gt;"y", "", IF(ISBLANK(DATA!D1362),"",IF(ISBLANK(DATA!K1362),"NO DATA",DATA!K1362)))</f>
        <v/>
      </c>
      <c r="B1361" s="93" t="str">
        <f>IF($I$1&lt;&gt;"y", "",IF(ISBLANK(DATA!D1362),"", IF(ISBLANK(DATA!L1362),"NO DATA",DATA!L1362)))</f>
        <v/>
      </c>
      <c r="C1361" s="93" t="str">
        <f t="shared" si="65"/>
        <v/>
      </c>
      <c r="D1361" s="93" t="str">
        <f>IF($I$1&lt;&gt;"y", "", IF(C1362="", "", IFERROR(LOOKUP(2,1/(COUNTIF($D$2:D1360,mergednames)=0),mergednames), "")))</f>
        <v/>
      </c>
      <c r="E1361" s="93" t="str">
        <f t="shared" si="64"/>
        <v/>
      </c>
      <c r="F1361" s="93" t="str">
        <f>IF($I$1&lt;&gt;"y", "", IF(A1362="", "", IFERROR(LOOKUP(2,1/(COUNTIF($F$2:F1360,get_country)=0),get_country), "")))</f>
        <v/>
      </c>
      <c r="G1361" s="93" t="str">
        <f t="shared" si="63"/>
        <v/>
      </c>
      <c r="H1361" s="67" t="str">
        <f t="array" aca="1" ref="H1361" ca="1">IF($I$1&lt;&gt;"y", "", IFERROR(INDEX(countrylistsize,MATCH(SMALL(NOT(countrylistsize="")*IF(ISNUMBER(countrylistsize),COUNTIF(countrylistsize,"&lt;="&amp;countrylistsize),COUNTIF(countrylistsize,"&lt;="&amp;countrylistsize)+SUM(ISNUMBER(countrylistsize))),ROWS(F$3:F1361)+SUM(ISBLANK(countrylistsize))),NOT(countrylistsize="")*IF(ISNUMBER(countrylistsize),COUNTIF(countrylistsize,"&lt;="&amp;countrylistsize),COUNTIF(countrylistsize,"&lt;="&amp;countrylistsize)+SUM(ISNUMBER(countrylistsize))),0)), ""))</f>
        <v/>
      </c>
      <c r="I1361" s="70"/>
      <c r="J1361" s="67" t="str">
        <f t="array" aca="1" ref="J1361" ca="1">IF($I$1&lt;&gt;"y", "", IFERROR(INDEX(admin1listsize,MATCH(SMALL(NOT(admin1listsize="")*IF(ISNUMBER(admin1listsize),COUNTIF(admin1listsize,"&lt;="&amp;admin1listsize),COUNTIF(admin1listsize,"&lt;="&amp;admin1listsize)+SUM(ISNUMBER(admin1listsize))),ROWS(D$3:D1361)+SUM(ISBLANK(admin1listsize))),NOT(admin1listsize="")*IF(ISNUMBER(admin1listsize),COUNTIF(admin1listsize,"&lt;="&amp;admin1listsize),COUNTIF(admin1listsize,"&lt;="&amp;admin1listsize)+SUM(ISNUMBER(admin1listsize))),0)), ""))</f>
        <v/>
      </c>
      <c r="K1361" s="71"/>
    </row>
    <row r="1362" spans="1:11" s="1" customFormat="1" x14ac:dyDescent="0.25">
      <c r="A1362" s="93" t="str">
        <f>IF($I$1&lt;&gt;"y", "", IF(ISBLANK(DATA!D1363),"",IF(ISBLANK(DATA!K1363),"NO DATA",DATA!K1363)))</f>
        <v/>
      </c>
      <c r="B1362" s="93" t="str">
        <f>IF($I$1&lt;&gt;"y", "",IF(ISBLANK(DATA!D1363),"", IF(ISBLANK(DATA!L1363),"NO DATA",DATA!L1363)))</f>
        <v/>
      </c>
      <c r="C1362" s="93" t="str">
        <f t="shared" si="65"/>
        <v/>
      </c>
      <c r="D1362" s="93" t="str">
        <f>IF($I$1&lt;&gt;"y", "", IF(C1363="", "", IFERROR(LOOKUP(2,1/(COUNTIF($D$2:D1361,mergednames)=0),mergednames), "")))</f>
        <v/>
      </c>
      <c r="E1362" s="93" t="str">
        <f t="shared" si="64"/>
        <v/>
      </c>
      <c r="F1362" s="93" t="str">
        <f>IF($I$1&lt;&gt;"y", "", IF(A1363="", "", IFERROR(LOOKUP(2,1/(COUNTIF($F$2:F1361,get_country)=0),get_country), "")))</f>
        <v/>
      </c>
      <c r="G1362" s="93" t="str">
        <f t="shared" si="63"/>
        <v/>
      </c>
      <c r="H1362" s="67" t="str">
        <f t="array" aca="1" ref="H1362" ca="1">IF($I$1&lt;&gt;"y", "", IFERROR(INDEX(countrylistsize,MATCH(SMALL(NOT(countrylistsize="")*IF(ISNUMBER(countrylistsize),COUNTIF(countrylistsize,"&lt;="&amp;countrylistsize),COUNTIF(countrylistsize,"&lt;="&amp;countrylistsize)+SUM(ISNUMBER(countrylistsize))),ROWS(F$3:F1362)+SUM(ISBLANK(countrylistsize))),NOT(countrylistsize="")*IF(ISNUMBER(countrylistsize),COUNTIF(countrylistsize,"&lt;="&amp;countrylistsize),COUNTIF(countrylistsize,"&lt;="&amp;countrylistsize)+SUM(ISNUMBER(countrylistsize))),0)), ""))</f>
        <v/>
      </c>
      <c r="I1362" s="70"/>
      <c r="J1362" s="67" t="str">
        <f t="array" aca="1" ref="J1362" ca="1">IF($I$1&lt;&gt;"y", "", IFERROR(INDEX(admin1listsize,MATCH(SMALL(NOT(admin1listsize="")*IF(ISNUMBER(admin1listsize),COUNTIF(admin1listsize,"&lt;="&amp;admin1listsize),COUNTIF(admin1listsize,"&lt;="&amp;admin1listsize)+SUM(ISNUMBER(admin1listsize))),ROWS(D$3:D1362)+SUM(ISBLANK(admin1listsize))),NOT(admin1listsize="")*IF(ISNUMBER(admin1listsize),COUNTIF(admin1listsize,"&lt;="&amp;admin1listsize),COUNTIF(admin1listsize,"&lt;="&amp;admin1listsize)+SUM(ISNUMBER(admin1listsize))),0)), ""))</f>
        <v/>
      </c>
      <c r="K1362" s="71"/>
    </row>
    <row r="1363" spans="1:11" s="1" customFormat="1" x14ac:dyDescent="0.25">
      <c r="A1363" s="93" t="str">
        <f>IF($I$1&lt;&gt;"y", "", IF(ISBLANK(DATA!D1364),"",IF(ISBLANK(DATA!K1364),"NO DATA",DATA!K1364)))</f>
        <v/>
      </c>
      <c r="B1363" s="93" t="str">
        <f>IF($I$1&lt;&gt;"y", "",IF(ISBLANK(DATA!D1364),"", IF(ISBLANK(DATA!L1364),"NO DATA",DATA!L1364)))</f>
        <v/>
      </c>
      <c r="C1363" s="93" t="str">
        <f t="shared" si="65"/>
        <v/>
      </c>
      <c r="D1363" s="93" t="str">
        <f>IF($I$1&lt;&gt;"y", "", IF(C1364="", "", IFERROR(LOOKUP(2,1/(COUNTIF($D$2:D1362,mergednames)=0),mergednames), "")))</f>
        <v/>
      </c>
      <c r="E1363" s="93" t="str">
        <f t="shared" si="64"/>
        <v/>
      </c>
      <c r="F1363" s="93" t="str">
        <f>IF($I$1&lt;&gt;"y", "", IF(A1364="", "", IFERROR(LOOKUP(2,1/(COUNTIF($F$2:F1362,get_country)=0),get_country), "")))</f>
        <v/>
      </c>
      <c r="G1363" s="93" t="str">
        <f t="shared" si="63"/>
        <v/>
      </c>
      <c r="H1363" s="67" t="str">
        <f t="array" aca="1" ref="H1363" ca="1">IF($I$1&lt;&gt;"y", "", IFERROR(INDEX(countrylistsize,MATCH(SMALL(NOT(countrylistsize="")*IF(ISNUMBER(countrylistsize),COUNTIF(countrylistsize,"&lt;="&amp;countrylistsize),COUNTIF(countrylistsize,"&lt;="&amp;countrylistsize)+SUM(ISNUMBER(countrylistsize))),ROWS(F$3:F1363)+SUM(ISBLANK(countrylistsize))),NOT(countrylistsize="")*IF(ISNUMBER(countrylistsize),COUNTIF(countrylistsize,"&lt;="&amp;countrylistsize),COUNTIF(countrylistsize,"&lt;="&amp;countrylistsize)+SUM(ISNUMBER(countrylistsize))),0)), ""))</f>
        <v/>
      </c>
      <c r="I1363" s="70"/>
      <c r="J1363" s="67" t="str">
        <f t="array" aca="1" ref="J1363" ca="1">IF($I$1&lt;&gt;"y", "", IFERROR(INDEX(admin1listsize,MATCH(SMALL(NOT(admin1listsize="")*IF(ISNUMBER(admin1listsize),COUNTIF(admin1listsize,"&lt;="&amp;admin1listsize),COUNTIF(admin1listsize,"&lt;="&amp;admin1listsize)+SUM(ISNUMBER(admin1listsize))),ROWS(D$3:D1363)+SUM(ISBLANK(admin1listsize))),NOT(admin1listsize="")*IF(ISNUMBER(admin1listsize),COUNTIF(admin1listsize,"&lt;="&amp;admin1listsize),COUNTIF(admin1listsize,"&lt;="&amp;admin1listsize)+SUM(ISNUMBER(admin1listsize))),0)), ""))</f>
        <v/>
      </c>
      <c r="K1363" s="71"/>
    </row>
    <row r="1364" spans="1:11" s="1" customFormat="1" x14ac:dyDescent="0.25">
      <c r="A1364" s="93" t="str">
        <f>IF($I$1&lt;&gt;"y", "", IF(ISBLANK(DATA!D1365),"",IF(ISBLANK(DATA!K1365),"NO DATA",DATA!K1365)))</f>
        <v/>
      </c>
      <c r="B1364" s="93" t="str">
        <f>IF($I$1&lt;&gt;"y", "",IF(ISBLANK(DATA!D1365),"", IF(ISBLANK(DATA!L1365),"NO DATA",DATA!L1365)))</f>
        <v/>
      </c>
      <c r="C1364" s="93" t="str">
        <f t="shared" si="65"/>
        <v/>
      </c>
      <c r="D1364" s="93" t="str">
        <f>IF($I$1&lt;&gt;"y", "", IF(C1365="", "", IFERROR(LOOKUP(2,1/(COUNTIF($D$2:D1363,mergednames)=0),mergednames), "")))</f>
        <v/>
      </c>
      <c r="E1364" s="93" t="str">
        <f t="shared" si="64"/>
        <v/>
      </c>
      <c r="F1364" s="93" t="str">
        <f>IF($I$1&lt;&gt;"y", "", IF(A1365="", "", IFERROR(LOOKUP(2,1/(COUNTIF($F$2:F1363,get_country)=0),get_country), "")))</f>
        <v/>
      </c>
      <c r="G1364" s="93" t="str">
        <f t="shared" si="63"/>
        <v/>
      </c>
      <c r="H1364" s="67" t="str">
        <f t="array" aca="1" ref="H1364" ca="1">IF($I$1&lt;&gt;"y", "", IFERROR(INDEX(countrylistsize,MATCH(SMALL(NOT(countrylistsize="")*IF(ISNUMBER(countrylistsize),COUNTIF(countrylistsize,"&lt;="&amp;countrylistsize),COUNTIF(countrylistsize,"&lt;="&amp;countrylistsize)+SUM(ISNUMBER(countrylistsize))),ROWS(F$3:F1364)+SUM(ISBLANK(countrylistsize))),NOT(countrylistsize="")*IF(ISNUMBER(countrylistsize),COUNTIF(countrylistsize,"&lt;="&amp;countrylistsize),COUNTIF(countrylistsize,"&lt;="&amp;countrylistsize)+SUM(ISNUMBER(countrylistsize))),0)), ""))</f>
        <v/>
      </c>
      <c r="I1364" s="70"/>
      <c r="J1364" s="67" t="str">
        <f t="array" aca="1" ref="J1364" ca="1">IF($I$1&lt;&gt;"y", "", IFERROR(INDEX(admin1listsize,MATCH(SMALL(NOT(admin1listsize="")*IF(ISNUMBER(admin1listsize),COUNTIF(admin1listsize,"&lt;="&amp;admin1listsize),COUNTIF(admin1listsize,"&lt;="&amp;admin1listsize)+SUM(ISNUMBER(admin1listsize))),ROWS(D$3:D1364)+SUM(ISBLANK(admin1listsize))),NOT(admin1listsize="")*IF(ISNUMBER(admin1listsize),COUNTIF(admin1listsize,"&lt;="&amp;admin1listsize),COUNTIF(admin1listsize,"&lt;="&amp;admin1listsize)+SUM(ISNUMBER(admin1listsize))),0)), ""))</f>
        <v/>
      </c>
      <c r="K1364" s="71"/>
    </row>
    <row r="1365" spans="1:11" s="1" customFormat="1" x14ac:dyDescent="0.25">
      <c r="A1365" s="93" t="str">
        <f>IF($I$1&lt;&gt;"y", "", IF(ISBLANK(DATA!D1366),"",IF(ISBLANK(DATA!K1366),"NO DATA",DATA!K1366)))</f>
        <v/>
      </c>
      <c r="B1365" s="93" t="str">
        <f>IF($I$1&lt;&gt;"y", "",IF(ISBLANK(DATA!D1366),"", IF(ISBLANK(DATA!L1366),"NO DATA",DATA!L1366)))</f>
        <v/>
      </c>
      <c r="C1365" s="93" t="str">
        <f t="shared" si="65"/>
        <v/>
      </c>
      <c r="D1365" s="93" t="str">
        <f>IF($I$1&lt;&gt;"y", "", IF(C1366="", "", IFERROR(LOOKUP(2,1/(COUNTIF($D$2:D1364,mergednames)=0),mergednames), "")))</f>
        <v/>
      </c>
      <c r="E1365" s="93" t="str">
        <f t="shared" si="64"/>
        <v/>
      </c>
      <c r="F1365" s="93" t="str">
        <f>IF($I$1&lt;&gt;"y", "", IF(A1366="", "", IFERROR(LOOKUP(2,1/(COUNTIF($F$2:F1364,get_country)=0),get_country), "")))</f>
        <v/>
      </c>
      <c r="G1365" s="93" t="str">
        <f t="shared" si="63"/>
        <v/>
      </c>
      <c r="H1365" s="67" t="str">
        <f t="array" aca="1" ref="H1365" ca="1">IF($I$1&lt;&gt;"y", "", IFERROR(INDEX(countrylistsize,MATCH(SMALL(NOT(countrylistsize="")*IF(ISNUMBER(countrylistsize),COUNTIF(countrylistsize,"&lt;="&amp;countrylistsize),COUNTIF(countrylistsize,"&lt;="&amp;countrylistsize)+SUM(ISNUMBER(countrylistsize))),ROWS(F$3:F1365)+SUM(ISBLANK(countrylistsize))),NOT(countrylistsize="")*IF(ISNUMBER(countrylistsize),COUNTIF(countrylistsize,"&lt;="&amp;countrylistsize),COUNTIF(countrylistsize,"&lt;="&amp;countrylistsize)+SUM(ISNUMBER(countrylistsize))),0)), ""))</f>
        <v/>
      </c>
      <c r="I1365" s="70"/>
      <c r="J1365" s="67" t="str">
        <f t="array" aca="1" ref="J1365" ca="1">IF($I$1&lt;&gt;"y", "", IFERROR(INDEX(admin1listsize,MATCH(SMALL(NOT(admin1listsize="")*IF(ISNUMBER(admin1listsize),COUNTIF(admin1listsize,"&lt;="&amp;admin1listsize),COUNTIF(admin1listsize,"&lt;="&amp;admin1listsize)+SUM(ISNUMBER(admin1listsize))),ROWS(D$3:D1365)+SUM(ISBLANK(admin1listsize))),NOT(admin1listsize="")*IF(ISNUMBER(admin1listsize),COUNTIF(admin1listsize,"&lt;="&amp;admin1listsize),COUNTIF(admin1listsize,"&lt;="&amp;admin1listsize)+SUM(ISNUMBER(admin1listsize))),0)), ""))</f>
        <v/>
      </c>
      <c r="K1365" s="71"/>
    </row>
    <row r="1366" spans="1:11" s="1" customFormat="1" x14ac:dyDescent="0.25">
      <c r="A1366" s="93" t="str">
        <f>IF($I$1&lt;&gt;"y", "", IF(ISBLANK(DATA!D1367),"",IF(ISBLANK(DATA!K1367),"NO DATA",DATA!K1367)))</f>
        <v/>
      </c>
      <c r="B1366" s="93" t="str">
        <f>IF($I$1&lt;&gt;"y", "",IF(ISBLANK(DATA!D1367),"", IF(ISBLANK(DATA!L1367),"NO DATA",DATA!L1367)))</f>
        <v/>
      </c>
      <c r="C1366" s="93" t="str">
        <f t="shared" si="65"/>
        <v/>
      </c>
      <c r="D1366" s="93" t="str">
        <f>IF($I$1&lt;&gt;"y", "", IF(C1367="", "", IFERROR(LOOKUP(2,1/(COUNTIF($D$2:D1365,mergednames)=0),mergednames), "")))</f>
        <v/>
      </c>
      <c r="E1366" s="93" t="str">
        <f t="shared" si="64"/>
        <v/>
      </c>
      <c r="F1366" s="93" t="str">
        <f>IF($I$1&lt;&gt;"y", "", IF(A1367="", "", IFERROR(LOOKUP(2,1/(COUNTIF($F$2:F1365,get_country)=0),get_country), "")))</f>
        <v/>
      </c>
      <c r="G1366" s="93" t="str">
        <f t="shared" si="63"/>
        <v/>
      </c>
      <c r="H1366" s="67" t="str">
        <f t="array" aca="1" ref="H1366" ca="1">IF($I$1&lt;&gt;"y", "", IFERROR(INDEX(countrylistsize,MATCH(SMALL(NOT(countrylistsize="")*IF(ISNUMBER(countrylistsize),COUNTIF(countrylistsize,"&lt;="&amp;countrylistsize),COUNTIF(countrylistsize,"&lt;="&amp;countrylistsize)+SUM(ISNUMBER(countrylistsize))),ROWS(F$3:F1366)+SUM(ISBLANK(countrylistsize))),NOT(countrylistsize="")*IF(ISNUMBER(countrylistsize),COUNTIF(countrylistsize,"&lt;="&amp;countrylistsize),COUNTIF(countrylistsize,"&lt;="&amp;countrylistsize)+SUM(ISNUMBER(countrylistsize))),0)), ""))</f>
        <v/>
      </c>
      <c r="I1366" s="70"/>
      <c r="J1366" s="67" t="str">
        <f t="array" aca="1" ref="J1366" ca="1">IF($I$1&lt;&gt;"y", "", IFERROR(INDEX(admin1listsize,MATCH(SMALL(NOT(admin1listsize="")*IF(ISNUMBER(admin1listsize),COUNTIF(admin1listsize,"&lt;="&amp;admin1listsize),COUNTIF(admin1listsize,"&lt;="&amp;admin1listsize)+SUM(ISNUMBER(admin1listsize))),ROWS(D$3:D1366)+SUM(ISBLANK(admin1listsize))),NOT(admin1listsize="")*IF(ISNUMBER(admin1listsize),COUNTIF(admin1listsize,"&lt;="&amp;admin1listsize),COUNTIF(admin1listsize,"&lt;="&amp;admin1listsize)+SUM(ISNUMBER(admin1listsize))),0)), ""))</f>
        <v/>
      </c>
      <c r="K1366" s="71"/>
    </row>
    <row r="1367" spans="1:11" s="1" customFormat="1" x14ac:dyDescent="0.25">
      <c r="A1367" s="93" t="str">
        <f>IF($I$1&lt;&gt;"y", "", IF(ISBLANK(DATA!D1368),"",IF(ISBLANK(DATA!K1368),"NO DATA",DATA!K1368)))</f>
        <v/>
      </c>
      <c r="B1367" s="93" t="str">
        <f>IF($I$1&lt;&gt;"y", "",IF(ISBLANK(DATA!D1368),"", IF(ISBLANK(DATA!L1368),"NO DATA",DATA!L1368)))</f>
        <v/>
      </c>
      <c r="C1367" s="93" t="str">
        <f t="shared" si="65"/>
        <v/>
      </c>
      <c r="D1367" s="93" t="str">
        <f>IF($I$1&lt;&gt;"y", "", IF(C1368="", "", IFERROR(LOOKUP(2,1/(COUNTIF($D$2:D1366,mergednames)=0),mergednames), "")))</f>
        <v/>
      </c>
      <c r="E1367" s="93" t="str">
        <f t="shared" si="64"/>
        <v/>
      </c>
      <c r="F1367" s="93" t="str">
        <f>IF($I$1&lt;&gt;"y", "", IF(A1368="", "", IFERROR(LOOKUP(2,1/(COUNTIF($F$2:F1366,get_country)=0),get_country), "")))</f>
        <v/>
      </c>
      <c r="G1367" s="93" t="str">
        <f t="shared" si="63"/>
        <v/>
      </c>
      <c r="H1367" s="67" t="str">
        <f t="array" aca="1" ref="H1367" ca="1">IF($I$1&lt;&gt;"y", "", IFERROR(INDEX(countrylistsize,MATCH(SMALL(NOT(countrylistsize="")*IF(ISNUMBER(countrylistsize),COUNTIF(countrylistsize,"&lt;="&amp;countrylistsize),COUNTIF(countrylistsize,"&lt;="&amp;countrylistsize)+SUM(ISNUMBER(countrylistsize))),ROWS(F$3:F1367)+SUM(ISBLANK(countrylistsize))),NOT(countrylistsize="")*IF(ISNUMBER(countrylistsize),COUNTIF(countrylistsize,"&lt;="&amp;countrylistsize),COUNTIF(countrylistsize,"&lt;="&amp;countrylistsize)+SUM(ISNUMBER(countrylistsize))),0)), ""))</f>
        <v/>
      </c>
      <c r="I1367" s="70"/>
      <c r="J1367" s="67" t="str">
        <f t="array" aca="1" ref="J1367" ca="1">IF($I$1&lt;&gt;"y", "", IFERROR(INDEX(admin1listsize,MATCH(SMALL(NOT(admin1listsize="")*IF(ISNUMBER(admin1listsize),COUNTIF(admin1listsize,"&lt;="&amp;admin1listsize),COUNTIF(admin1listsize,"&lt;="&amp;admin1listsize)+SUM(ISNUMBER(admin1listsize))),ROWS(D$3:D1367)+SUM(ISBLANK(admin1listsize))),NOT(admin1listsize="")*IF(ISNUMBER(admin1listsize),COUNTIF(admin1listsize,"&lt;="&amp;admin1listsize),COUNTIF(admin1listsize,"&lt;="&amp;admin1listsize)+SUM(ISNUMBER(admin1listsize))),0)), ""))</f>
        <v/>
      </c>
      <c r="K1367" s="71"/>
    </row>
    <row r="1368" spans="1:11" s="1" customFormat="1" x14ac:dyDescent="0.25">
      <c r="A1368" s="93" t="str">
        <f>IF($I$1&lt;&gt;"y", "", IF(ISBLANK(DATA!D1369),"",IF(ISBLANK(DATA!K1369),"NO DATA",DATA!K1369)))</f>
        <v/>
      </c>
      <c r="B1368" s="93" t="str">
        <f>IF($I$1&lt;&gt;"y", "",IF(ISBLANK(DATA!D1369),"", IF(ISBLANK(DATA!L1369),"NO DATA",DATA!L1369)))</f>
        <v/>
      </c>
      <c r="C1368" s="93" t="str">
        <f t="shared" si="65"/>
        <v/>
      </c>
      <c r="D1368" s="93" t="str">
        <f>IF($I$1&lt;&gt;"y", "", IF(C1369="", "", IFERROR(LOOKUP(2,1/(COUNTIF($D$2:D1367,mergednames)=0),mergednames), "")))</f>
        <v/>
      </c>
      <c r="E1368" s="93" t="str">
        <f t="shared" si="64"/>
        <v/>
      </c>
      <c r="F1368" s="93" t="str">
        <f>IF($I$1&lt;&gt;"y", "", IF(A1369="", "", IFERROR(LOOKUP(2,1/(COUNTIF($F$2:F1367,get_country)=0),get_country), "")))</f>
        <v/>
      </c>
      <c r="G1368" s="93" t="str">
        <f t="shared" si="63"/>
        <v/>
      </c>
      <c r="H1368" s="67" t="str">
        <f t="array" aca="1" ref="H1368" ca="1">IF($I$1&lt;&gt;"y", "", IFERROR(INDEX(countrylistsize,MATCH(SMALL(NOT(countrylistsize="")*IF(ISNUMBER(countrylistsize),COUNTIF(countrylistsize,"&lt;="&amp;countrylistsize),COUNTIF(countrylistsize,"&lt;="&amp;countrylistsize)+SUM(ISNUMBER(countrylistsize))),ROWS(F$3:F1368)+SUM(ISBLANK(countrylistsize))),NOT(countrylistsize="")*IF(ISNUMBER(countrylistsize),COUNTIF(countrylistsize,"&lt;="&amp;countrylistsize),COUNTIF(countrylistsize,"&lt;="&amp;countrylistsize)+SUM(ISNUMBER(countrylistsize))),0)), ""))</f>
        <v/>
      </c>
      <c r="I1368" s="70"/>
      <c r="J1368" s="67" t="str">
        <f t="array" aca="1" ref="J1368" ca="1">IF($I$1&lt;&gt;"y", "", IFERROR(INDEX(admin1listsize,MATCH(SMALL(NOT(admin1listsize="")*IF(ISNUMBER(admin1listsize),COUNTIF(admin1listsize,"&lt;="&amp;admin1listsize),COUNTIF(admin1listsize,"&lt;="&amp;admin1listsize)+SUM(ISNUMBER(admin1listsize))),ROWS(D$3:D1368)+SUM(ISBLANK(admin1listsize))),NOT(admin1listsize="")*IF(ISNUMBER(admin1listsize),COUNTIF(admin1listsize,"&lt;="&amp;admin1listsize),COUNTIF(admin1listsize,"&lt;="&amp;admin1listsize)+SUM(ISNUMBER(admin1listsize))),0)), ""))</f>
        <v/>
      </c>
      <c r="K1368" s="71"/>
    </row>
    <row r="1369" spans="1:11" s="1" customFormat="1" x14ac:dyDescent="0.25">
      <c r="A1369" s="93" t="str">
        <f>IF($I$1&lt;&gt;"y", "", IF(ISBLANK(DATA!D1370),"",IF(ISBLANK(DATA!K1370),"NO DATA",DATA!K1370)))</f>
        <v/>
      </c>
      <c r="B1369" s="93" t="str">
        <f>IF($I$1&lt;&gt;"y", "",IF(ISBLANK(DATA!D1370),"", IF(ISBLANK(DATA!L1370),"NO DATA",DATA!L1370)))</f>
        <v/>
      </c>
      <c r="C1369" s="93" t="str">
        <f t="shared" si="65"/>
        <v/>
      </c>
      <c r="D1369" s="93" t="str">
        <f>IF($I$1&lt;&gt;"y", "", IF(C1370="", "", IFERROR(LOOKUP(2,1/(COUNTIF($D$2:D1368,mergednames)=0),mergednames), "")))</f>
        <v/>
      </c>
      <c r="E1369" s="93" t="str">
        <f t="shared" si="64"/>
        <v/>
      </c>
      <c r="F1369" s="93" t="str">
        <f>IF($I$1&lt;&gt;"y", "", IF(A1370="", "", IFERROR(LOOKUP(2,1/(COUNTIF($F$2:F1368,get_country)=0),get_country), "")))</f>
        <v/>
      </c>
      <c r="G1369" s="93" t="str">
        <f t="shared" si="63"/>
        <v/>
      </c>
      <c r="H1369" s="67" t="str">
        <f t="array" aca="1" ref="H1369" ca="1">IF($I$1&lt;&gt;"y", "", IFERROR(INDEX(countrylistsize,MATCH(SMALL(NOT(countrylistsize="")*IF(ISNUMBER(countrylistsize),COUNTIF(countrylistsize,"&lt;="&amp;countrylistsize),COUNTIF(countrylistsize,"&lt;="&amp;countrylistsize)+SUM(ISNUMBER(countrylistsize))),ROWS(F$3:F1369)+SUM(ISBLANK(countrylistsize))),NOT(countrylistsize="")*IF(ISNUMBER(countrylistsize),COUNTIF(countrylistsize,"&lt;="&amp;countrylistsize),COUNTIF(countrylistsize,"&lt;="&amp;countrylistsize)+SUM(ISNUMBER(countrylistsize))),0)), ""))</f>
        <v/>
      </c>
      <c r="I1369" s="70"/>
      <c r="J1369" s="67" t="str">
        <f t="array" aca="1" ref="J1369" ca="1">IF($I$1&lt;&gt;"y", "", IFERROR(INDEX(admin1listsize,MATCH(SMALL(NOT(admin1listsize="")*IF(ISNUMBER(admin1listsize),COUNTIF(admin1listsize,"&lt;="&amp;admin1listsize),COUNTIF(admin1listsize,"&lt;="&amp;admin1listsize)+SUM(ISNUMBER(admin1listsize))),ROWS(D$3:D1369)+SUM(ISBLANK(admin1listsize))),NOT(admin1listsize="")*IF(ISNUMBER(admin1listsize),COUNTIF(admin1listsize,"&lt;="&amp;admin1listsize),COUNTIF(admin1listsize,"&lt;="&amp;admin1listsize)+SUM(ISNUMBER(admin1listsize))),0)), ""))</f>
        <v/>
      </c>
      <c r="K1369" s="71"/>
    </row>
    <row r="1370" spans="1:11" s="1" customFormat="1" x14ac:dyDescent="0.25">
      <c r="A1370" s="93" t="str">
        <f>IF($I$1&lt;&gt;"y", "", IF(ISBLANK(DATA!D1371),"",IF(ISBLANK(DATA!K1371),"NO DATA",DATA!K1371)))</f>
        <v/>
      </c>
      <c r="B1370" s="93" t="str">
        <f>IF($I$1&lt;&gt;"y", "",IF(ISBLANK(DATA!D1371),"", IF(ISBLANK(DATA!L1371),"NO DATA",DATA!L1371)))</f>
        <v/>
      </c>
      <c r="C1370" s="93" t="str">
        <f t="shared" si="65"/>
        <v/>
      </c>
      <c r="D1370" s="93" t="str">
        <f>IF($I$1&lt;&gt;"y", "", IF(C1371="", "", IFERROR(LOOKUP(2,1/(COUNTIF($D$2:D1369,mergednames)=0),mergednames), "")))</f>
        <v/>
      </c>
      <c r="E1370" s="93" t="str">
        <f t="shared" si="64"/>
        <v/>
      </c>
      <c r="F1370" s="93" t="str">
        <f>IF($I$1&lt;&gt;"y", "", IF(A1371="", "", IFERROR(LOOKUP(2,1/(COUNTIF($F$2:F1369,get_country)=0),get_country), "")))</f>
        <v/>
      </c>
      <c r="G1370" s="93" t="str">
        <f t="shared" si="63"/>
        <v/>
      </c>
      <c r="H1370" s="67" t="str">
        <f t="array" aca="1" ref="H1370" ca="1">IF($I$1&lt;&gt;"y", "", IFERROR(INDEX(countrylistsize,MATCH(SMALL(NOT(countrylistsize="")*IF(ISNUMBER(countrylistsize),COUNTIF(countrylistsize,"&lt;="&amp;countrylistsize),COUNTIF(countrylistsize,"&lt;="&amp;countrylistsize)+SUM(ISNUMBER(countrylistsize))),ROWS(F$3:F1370)+SUM(ISBLANK(countrylistsize))),NOT(countrylistsize="")*IF(ISNUMBER(countrylistsize),COUNTIF(countrylistsize,"&lt;="&amp;countrylistsize),COUNTIF(countrylistsize,"&lt;="&amp;countrylistsize)+SUM(ISNUMBER(countrylistsize))),0)), ""))</f>
        <v/>
      </c>
      <c r="I1370" s="70"/>
      <c r="J1370" s="67" t="str">
        <f t="array" aca="1" ref="J1370" ca="1">IF($I$1&lt;&gt;"y", "", IFERROR(INDEX(admin1listsize,MATCH(SMALL(NOT(admin1listsize="")*IF(ISNUMBER(admin1listsize),COUNTIF(admin1listsize,"&lt;="&amp;admin1listsize),COUNTIF(admin1listsize,"&lt;="&amp;admin1listsize)+SUM(ISNUMBER(admin1listsize))),ROWS(D$3:D1370)+SUM(ISBLANK(admin1listsize))),NOT(admin1listsize="")*IF(ISNUMBER(admin1listsize),COUNTIF(admin1listsize,"&lt;="&amp;admin1listsize),COUNTIF(admin1listsize,"&lt;="&amp;admin1listsize)+SUM(ISNUMBER(admin1listsize))),0)), ""))</f>
        <v/>
      </c>
      <c r="K1370" s="71"/>
    </row>
    <row r="1371" spans="1:11" s="1" customFormat="1" x14ac:dyDescent="0.25">
      <c r="A1371" s="93" t="str">
        <f>IF($I$1&lt;&gt;"y", "", IF(ISBLANK(DATA!D1372),"",IF(ISBLANK(DATA!K1372),"NO DATA",DATA!K1372)))</f>
        <v/>
      </c>
      <c r="B1371" s="93" t="str">
        <f>IF($I$1&lt;&gt;"y", "",IF(ISBLANK(DATA!D1372),"", IF(ISBLANK(DATA!L1372),"NO DATA",DATA!L1372)))</f>
        <v/>
      </c>
      <c r="C1371" s="93" t="str">
        <f t="shared" si="65"/>
        <v/>
      </c>
      <c r="D1371" s="93" t="str">
        <f>IF($I$1&lt;&gt;"y", "", IF(C1372="", "", IFERROR(LOOKUP(2,1/(COUNTIF($D$2:D1370,mergednames)=0),mergednames), "")))</f>
        <v/>
      </c>
      <c r="E1371" s="93" t="str">
        <f t="shared" si="64"/>
        <v/>
      </c>
      <c r="F1371" s="93" t="str">
        <f>IF($I$1&lt;&gt;"y", "", IF(A1372="", "", IFERROR(LOOKUP(2,1/(COUNTIF($F$2:F1370,get_country)=0),get_country), "")))</f>
        <v/>
      </c>
      <c r="G1371" s="93" t="str">
        <f t="shared" si="63"/>
        <v/>
      </c>
      <c r="H1371" s="67" t="str">
        <f t="array" aca="1" ref="H1371" ca="1">IF($I$1&lt;&gt;"y", "", IFERROR(INDEX(countrylistsize,MATCH(SMALL(NOT(countrylistsize="")*IF(ISNUMBER(countrylistsize),COUNTIF(countrylistsize,"&lt;="&amp;countrylistsize),COUNTIF(countrylistsize,"&lt;="&amp;countrylistsize)+SUM(ISNUMBER(countrylistsize))),ROWS(F$3:F1371)+SUM(ISBLANK(countrylistsize))),NOT(countrylistsize="")*IF(ISNUMBER(countrylistsize),COUNTIF(countrylistsize,"&lt;="&amp;countrylistsize),COUNTIF(countrylistsize,"&lt;="&amp;countrylistsize)+SUM(ISNUMBER(countrylistsize))),0)), ""))</f>
        <v/>
      </c>
      <c r="I1371" s="70"/>
      <c r="J1371" s="67" t="str">
        <f t="array" aca="1" ref="J1371" ca="1">IF($I$1&lt;&gt;"y", "", IFERROR(INDEX(admin1listsize,MATCH(SMALL(NOT(admin1listsize="")*IF(ISNUMBER(admin1listsize),COUNTIF(admin1listsize,"&lt;="&amp;admin1listsize),COUNTIF(admin1listsize,"&lt;="&amp;admin1listsize)+SUM(ISNUMBER(admin1listsize))),ROWS(D$3:D1371)+SUM(ISBLANK(admin1listsize))),NOT(admin1listsize="")*IF(ISNUMBER(admin1listsize),COUNTIF(admin1listsize,"&lt;="&amp;admin1listsize),COUNTIF(admin1listsize,"&lt;="&amp;admin1listsize)+SUM(ISNUMBER(admin1listsize))),0)), ""))</f>
        <v/>
      </c>
      <c r="K1371" s="71"/>
    </row>
    <row r="1372" spans="1:11" s="1" customFormat="1" x14ac:dyDescent="0.25">
      <c r="A1372" s="93" t="str">
        <f>IF($I$1&lt;&gt;"y", "", IF(ISBLANK(DATA!D1373),"",IF(ISBLANK(DATA!K1373),"NO DATA",DATA!K1373)))</f>
        <v/>
      </c>
      <c r="B1372" s="93" t="str">
        <f>IF($I$1&lt;&gt;"y", "",IF(ISBLANK(DATA!D1373),"", IF(ISBLANK(DATA!L1373),"NO DATA",DATA!L1373)))</f>
        <v/>
      </c>
      <c r="C1372" s="93" t="str">
        <f t="shared" si="65"/>
        <v/>
      </c>
      <c r="D1372" s="93" t="str">
        <f>IF($I$1&lt;&gt;"y", "", IF(C1373="", "", IFERROR(LOOKUP(2,1/(COUNTIF($D$2:D1371,mergednames)=0),mergednames), "")))</f>
        <v/>
      </c>
      <c r="E1372" s="93" t="str">
        <f t="shared" si="64"/>
        <v/>
      </c>
      <c r="F1372" s="93" t="str">
        <f>IF($I$1&lt;&gt;"y", "", IF(A1373="", "", IFERROR(LOOKUP(2,1/(COUNTIF($F$2:F1371,get_country)=0),get_country), "")))</f>
        <v/>
      </c>
      <c r="G1372" s="93" t="str">
        <f t="shared" si="63"/>
        <v/>
      </c>
      <c r="H1372" s="67" t="str">
        <f t="array" aca="1" ref="H1372" ca="1">IF($I$1&lt;&gt;"y", "", IFERROR(INDEX(countrylistsize,MATCH(SMALL(NOT(countrylistsize="")*IF(ISNUMBER(countrylistsize),COUNTIF(countrylistsize,"&lt;="&amp;countrylistsize),COUNTIF(countrylistsize,"&lt;="&amp;countrylistsize)+SUM(ISNUMBER(countrylistsize))),ROWS(F$3:F1372)+SUM(ISBLANK(countrylistsize))),NOT(countrylistsize="")*IF(ISNUMBER(countrylistsize),COUNTIF(countrylistsize,"&lt;="&amp;countrylistsize),COUNTIF(countrylistsize,"&lt;="&amp;countrylistsize)+SUM(ISNUMBER(countrylistsize))),0)), ""))</f>
        <v/>
      </c>
      <c r="I1372" s="70"/>
      <c r="J1372" s="67" t="str">
        <f t="array" aca="1" ref="J1372" ca="1">IF($I$1&lt;&gt;"y", "", IFERROR(INDEX(admin1listsize,MATCH(SMALL(NOT(admin1listsize="")*IF(ISNUMBER(admin1listsize),COUNTIF(admin1listsize,"&lt;="&amp;admin1listsize),COUNTIF(admin1listsize,"&lt;="&amp;admin1listsize)+SUM(ISNUMBER(admin1listsize))),ROWS(D$3:D1372)+SUM(ISBLANK(admin1listsize))),NOT(admin1listsize="")*IF(ISNUMBER(admin1listsize),COUNTIF(admin1listsize,"&lt;="&amp;admin1listsize),COUNTIF(admin1listsize,"&lt;="&amp;admin1listsize)+SUM(ISNUMBER(admin1listsize))),0)), ""))</f>
        <v/>
      </c>
      <c r="K1372" s="71"/>
    </row>
    <row r="1373" spans="1:11" s="1" customFormat="1" x14ac:dyDescent="0.25">
      <c r="A1373" s="93" t="str">
        <f>IF($I$1&lt;&gt;"y", "", IF(ISBLANK(DATA!D1374),"",IF(ISBLANK(DATA!K1374),"NO DATA",DATA!K1374)))</f>
        <v/>
      </c>
      <c r="B1373" s="93" t="str">
        <f>IF($I$1&lt;&gt;"y", "",IF(ISBLANK(DATA!D1374),"", IF(ISBLANK(DATA!L1374),"NO DATA",DATA!L1374)))</f>
        <v/>
      </c>
      <c r="C1373" s="93" t="str">
        <f t="shared" si="65"/>
        <v/>
      </c>
      <c r="D1373" s="93" t="str">
        <f>IF($I$1&lt;&gt;"y", "", IF(C1374="", "", IFERROR(LOOKUP(2,1/(COUNTIF($D$2:D1372,mergednames)=0),mergednames), "")))</f>
        <v/>
      </c>
      <c r="E1373" s="93" t="str">
        <f t="shared" si="64"/>
        <v/>
      </c>
      <c r="F1373" s="93" t="str">
        <f>IF($I$1&lt;&gt;"y", "", IF(A1374="", "", IFERROR(LOOKUP(2,1/(COUNTIF($F$2:F1372,get_country)=0),get_country), "")))</f>
        <v/>
      </c>
      <c r="G1373" s="93" t="str">
        <f t="shared" si="63"/>
        <v/>
      </c>
      <c r="H1373" s="67" t="str">
        <f t="array" aca="1" ref="H1373" ca="1">IF($I$1&lt;&gt;"y", "", IFERROR(INDEX(countrylistsize,MATCH(SMALL(NOT(countrylistsize="")*IF(ISNUMBER(countrylistsize),COUNTIF(countrylistsize,"&lt;="&amp;countrylistsize),COUNTIF(countrylistsize,"&lt;="&amp;countrylistsize)+SUM(ISNUMBER(countrylistsize))),ROWS(F$3:F1373)+SUM(ISBLANK(countrylistsize))),NOT(countrylistsize="")*IF(ISNUMBER(countrylistsize),COUNTIF(countrylistsize,"&lt;="&amp;countrylistsize),COUNTIF(countrylistsize,"&lt;="&amp;countrylistsize)+SUM(ISNUMBER(countrylistsize))),0)), ""))</f>
        <v/>
      </c>
      <c r="I1373" s="70"/>
      <c r="J1373" s="67" t="str">
        <f t="array" aca="1" ref="J1373" ca="1">IF($I$1&lt;&gt;"y", "", IFERROR(INDEX(admin1listsize,MATCH(SMALL(NOT(admin1listsize="")*IF(ISNUMBER(admin1listsize),COUNTIF(admin1listsize,"&lt;="&amp;admin1listsize),COUNTIF(admin1listsize,"&lt;="&amp;admin1listsize)+SUM(ISNUMBER(admin1listsize))),ROWS(D$3:D1373)+SUM(ISBLANK(admin1listsize))),NOT(admin1listsize="")*IF(ISNUMBER(admin1listsize),COUNTIF(admin1listsize,"&lt;="&amp;admin1listsize),COUNTIF(admin1listsize,"&lt;="&amp;admin1listsize)+SUM(ISNUMBER(admin1listsize))),0)), ""))</f>
        <v/>
      </c>
      <c r="K1373" s="71"/>
    </row>
    <row r="1374" spans="1:11" s="1" customFormat="1" x14ac:dyDescent="0.25">
      <c r="A1374" s="93" t="str">
        <f>IF($I$1&lt;&gt;"y", "", IF(ISBLANK(DATA!D1375),"",IF(ISBLANK(DATA!K1375),"NO DATA",DATA!K1375)))</f>
        <v/>
      </c>
      <c r="B1374" s="93" t="str">
        <f>IF($I$1&lt;&gt;"y", "",IF(ISBLANK(DATA!D1375),"", IF(ISBLANK(DATA!L1375),"NO DATA",DATA!L1375)))</f>
        <v/>
      </c>
      <c r="C1374" s="93" t="str">
        <f t="shared" si="65"/>
        <v/>
      </c>
      <c r="D1374" s="93" t="str">
        <f>IF($I$1&lt;&gt;"y", "", IF(C1375="", "", IFERROR(LOOKUP(2,1/(COUNTIF($D$2:D1373,mergednames)=0),mergednames), "")))</f>
        <v/>
      </c>
      <c r="E1374" s="93" t="str">
        <f t="shared" si="64"/>
        <v/>
      </c>
      <c r="F1374" s="93" t="str">
        <f>IF($I$1&lt;&gt;"y", "", IF(A1375="", "", IFERROR(LOOKUP(2,1/(COUNTIF($F$2:F1373,get_country)=0),get_country), "")))</f>
        <v/>
      </c>
      <c r="G1374" s="93" t="str">
        <f t="shared" si="63"/>
        <v/>
      </c>
      <c r="H1374" s="67" t="str">
        <f t="array" aca="1" ref="H1374" ca="1">IF($I$1&lt;&gt;"y", "", IFERROR(INDEX(countrylistsize,MATCH(SMALL(NOT(countrylistsize="")*IF(ISNUMBER(countrylistsize),COUNTIF(countrylistsize,"&lt;="&amp;countrylistsize),COUNTIF(countrylistsize,"&lt;="&amp;countrylistsize)+SUM(ISNUMBER(countrylistsize))),ROWS(F$3:F1374)+SUM(ISBLANK(countrylistsize))),NOT(countrylistsize="")*IF(ISNUMBER(countrylistsize),COUNTIF(countrylistsize,"&lt;="&amp;countrylistsize),COUNTIF(countrylistsize,"&lt;="&amp;countrylistsize)+SUM(ISNUMBER(countrylistsize))),0)), ""))</f>
        <v/>
      </c>
      <c r="I1374" s="70"/>
      <c r="J1374" s="67" t="str">
        <f t="array" aca="1" ref="J1374" ca="1">IF($I$1&lt;&gt;"y", "", IFERROR(INDEX(admin1listsize,MATCH(SMALL(NOT(admin1listsize="")*IF(ISNUMBER(admin1listsize),COUNTIF(admin1listsize,"&lt;="&amp;admin1listsize),COUNTIF(admin1listsize,"&lt;="&amp;admin1listsize)+SUM(ISNUMBER(admin1listsize))),ROWS(D$3:D1374)+SUM(ISBLANK(admin1listsize))),NOT(admin1listsize="")*IF(ISNUMBER(admin1listsize),COUNTIF(admin1listsize,"&lt;="&amp;admin1listsize),COUNTIF(admin1listsize,"&lt;="&amp;admin1listsize)+SUM(ISNUMBER(admin1listsize))),0)), ""))</f>
        <v/>
      </c>
      <c r="K1374" s="71"/>
    </row>
    <row r="1375" spans="1:11" s="1" customFormat="1" x14ac:dyDescent="0.25">
      <c r="A1375" s="93" t="str">
        <f>IF($I$1&lt;&gt;"y", "", IF(ISBLANK(DATA!D1376),"",IF(ISBLANK(DATA!K1376),"NO DATA",DATA!K1376)))</f>
        <v/>
      </c>
      <c r="B1375" s="93" t="str">
        <f>IF($I$1&lt;&gt;"y", "",IF(ISBLANK(DATA!D1376),"", IF(ISBLANK(DATA!L1376),"NO DATA",DATA!L1376)))</f>
        <v/>
      </c>
      <c r="C1375" s="93" t="str">
        <f t="shared" si="65"/>
        <v/>
      </c>
      <c r="D1375" s="93" t="str">
        <f>IF($I$1&lt;&gt;"y", "", IF(C1376="", "", IFERROR(LOOKUP(2,1/(COUNTIF($D$2:D1374,mergednames)=0),mergednames), "")))</f>
        <v/>
      </c>
      <c r="E1375" s="93" t="str">
        <f t="shared" si="64"/>
        <v/>
      </c>
      <c r="F1375" s="93" t="str">
        <f>IF($I$1&lt;&gt;"y", "", IF(A1376="", "", IFERROR(LOOKUP(2,1/(COUNTIF($F$2:F1374,get_country)=0),get_country), "")))</f>
        <v/>
      </c>
      <c r="G1375" s="93" t="str">
        <f t="shared" si="63"/>
        <v/>
      </c>
      <c r="H1375" s="67" t="str">
        <f t="array" aca="1" ref="H1375" ca="1">IF($I$1&lt;&gt;"y", "", IFERROR(INDEX(countrylistsize,MATCH(SMALL(NOT(countrylistsize="")*IF(ISNUMBER(countrylistsize),COUNTIF(countrylistsize,"&lt;="&amp;countrylistsize),COUNTIF(countrylistsize,"&lt;="&amp;countrylistsize)+SUM(ISNUMBER(countrylistsize))),ROWS(F$3:F1375)+SUM(ISBLANK(countrylistsize))),NOT(countrylistsize="")*IF(ISNUMBER(countrylistsize),COUNTIF(countrylistsize,"&lt;="&amp;countrylistsize),COUNTIF(countrylistsize,"&lt;="&amp;countrylistsize)+SUM(ISNUMBER(countrylistsize))),0)), ""))</f>
        <v/>
      </c>
      <c r="I1375" s="70"/>
      <c r="J1375" s="67" t="str">
        <f t="array" aca="1" ref="J1375" ca="1">IF($I$1&lt;&gt;"y", "", IFERROR(INDEX(admin1listsize,MATCH(SMALL(NOT(admin1listsize="")*IF(ISNUMBER(admin1listsize),COUNTIF(admin1listsize,"&lt;="&amp;admin1listsize),COUNTIF(admin1listsize,"&lt;="&amp;admin1listsize)+SUM(ISNUMBER(admin1listsize))),ROWS(D$3:D1375)+SUM(ISBLANK(admin1listsize))),NOT(admin1listsize="")*IF(ISNUMBER(admin1listsize),COUNTIF(admin1listsize,"&lt;="&amp;admin1listsize),COUNTIF(admin1listsize,"&lt;="&amp;admin1listsize)+SUM(ISNUMBER(admin1listsize))),0)), ""))</f>
        <v/>
      </c>
      <c r="K1375" s="71"/>
    </row>
    <row r="1376" spans="1:11" s="1" customFormat="1" x14ac:dyDescent="0.25">
      <c r="A1376" s="93" t="str">
        <f>IF($I$1&lt;&gt;"y", "", IF(ISBLANK(DATA!D1377),"",IF(ISBLANK(DATA!K1377),"NO DATA",DATA!K1377)))</f>
        <v/>
      </c>
      <c r="B1376" s="93" t="str">
        <f>IF($I$1&lt;&gt;"y", "",IF(ISBLANK(DATA!D1377),"", IF(ISBLANK(DATA!L1377),"NO DATA",DATA!L1377)))</f>
        <v/>
      </c>
      <c r="C1376" s="93" t="str">
        <f t="shared" si="65"/>
        <v/>
      </c>
      <c r="D1376" s="93" t="str">
        <f>IF($I$1&lt;&gt;"y", "", IF(C1377="", "", IFERROR(LOOKUP(2,1/(COUNTIF($D$2:D1375,mergednames)=0),mergednames), "")))</f>
        <v/>
      </c>
      <c r="E1376" s="93" t="str">
        <f t="shared" si="64"/>
        <v/>
      </c>
      <c r="F1376" s="93" t="str">
        <f>IF($I$1&lt;&gt;"y", "", IF(A1377="", "", IFERROR(LOOKUP(2,1/(COUNTIF($F$2:F1375,get_country)=0),get_country), "")))</f>
        <v/>
      </c>
      <c r="G1376" s="93" t="str">
        <f t="shared" si="63"/>
        <v/>
      </c>
      <c r="H1376" s="67" t="str">
        <f t="array" aca="1" ref="H1376" ca="1">IF($I$1&lt;&gt;"y", "", IFERROR(INDEX(countrylistsize,MATCH(SMALL(NOT(countrylistsize="")*IF(ISNUMBER(countrylistsize),COUNTIF(countrylistsize,"&lt;="&amp;countrylistsize),COUNTIF(countrylistsize,"&lt;="&amp;countrylistsize)+SUM(ISNUMBER(countrylistsize))),ROWS(F$3:F1376)+SUM(ISBLANK(countrylistsize))),NOT(countrylistsize="")*IF(ISNUMBER(countrylistsize),COUNTIF(countrylistsize,"&lt;="&amp;countrylistsize),COUNTIF(countrylistsize,"&lt;="&amp;countrylistsize)+SUM(ISNUMBER(countrylistsize))),0)), ""))</f>
        <v/>
      </c>
      <c r="I1376" s="70"/>
      <c r="J1376" s="67" t="str">
        <f t="array" aca="1" ref="J1376" ca="1">IF($I$1&lt;&gt;"y", "", IFERROR(INDEX(admin1listsize,MATCH(SMALL(NOT(admin1listsize="")*IF(ISNUMBER(admin1listsize),COUNTIF(admin1listsize,"&lt;="&amp;admin1listsize),COUNTIF(admin1listsize,"&lt;="&amp;admin1listsize)+SUM(ISNUMBER(admin1listsize))),ROWS(D$3:D1376)+SUM(ISBLANK(admin1listsize))),NOT(admin1listsize="")*IF(ISNUMBER(admin1listsize),COUNTIF(admin1listsize,"&lt;="&amp;admin1listsize),COUNTIF(admin1listsize,"&lt;="&amp;admin1listsize)+SUM(ISNUMBER(admin1listsize))),0)), ""))</f>
        <v/>
      </c>
      <c r="K1376" s="71"/>
    </row>
    <row r="1377" spans="1:11" s="1" customFormat="1" x14ac:dyDescent="0.25">
      <c r="A1377" s="93" t="str">
        <f>IF($I$1&lt;&gt;"y", "", IF(ISBLANK(DATA!D1378),"",IF(ISBLANK(DATA!K1378),"NO DATA",DATA!K1378)))</f>
        <v/>
      </c>
      <c r="B1377" s="93" t="str">
        <f>IF($I$1&lt;&gt;"y", "",IF(ISBLANK(DATA!D1378),"", IF(ISBLANK(DATA!L1378),"NO DATA",DATA!L1378)))</f>
        <v/>
      </c>
      <c r="C1377" s="93" t="str">
        <f t="shared" si="65"/>
        <v/>
      </c>
      <c r="D1377" s="93" t="str">
        <f>IF($I$1&lt;&gt;"y", "", IF(C1378="", "", IFERROR(LOOKUP(2,1/(COUNTIF($D$2:D1376,mergednames)=0),mergednames), "")))</f>
        <v/>
      </c>
      <c r="E1377" s="93" t="str">
        <f t="shared" si="64"/>
        <v/>
      </c>
      <c r="F1377" s="93" t="str">
        <f>IF($I$1&lt;&gt;"y", "", IF(A1378="", "", IFERROR(LOOKUP(2,1/(COUNTIF($F$2:F1376,get_country)=0),get_country), "")))</f>
        <v/>
      </c>
      <c r="G1377" s="93" t="str">
        <f t="shared" si="63"/>
        <v/>
      </c>
      <c r="H1377" s="67" t="str">
        <f t="array" aca="1" ref="H1377" ca="1">IF($I$1&lt;&gt;"y", "", IFERROR(INDEX(countrylistsize,MATCH(SMALL(NOT(countrylistsize="")*IF(ISNUMBER(countrylistsize),COUNTIF(countrylistsize,"&lt;="&amp;countrylistsize),COUNTIF(countrylistsize,"&lt;="&amp;countrylistsize)+SUM(ISNUMBER(countrylistsize))),ROWS(F$3:F1377)+SUM(ISBLANK(countrylistsize))),NOT(countrylistsize="")*IF(ISNUMBER(countrylistsize),COUNTIF(countrylistsize,"&lt;="&amp;countrylistsize),COUNTIF(countrylistsize,"&lt;="&amp;countrylistsize)+SUM(ISNUMBER(countrylistsize))),0)), ""))</f>
        <v/>
      </c>
      <c r="I1377" s="70"/>
      <c r="J1377" s="67" t="str">
        <f t="array" aca="1" ref="J1377" ca="1">IF($I$1&lt;&gt;"y", "", IFERROR(INDEX(admin1listsize,MATCH(SMALL(NOT(admin1listsize="")*IF(ISNUMBER(admin1listsize),COUNTIF(admin1listsize,"&lt;="&amp;admin1listsize),COUNTIF(admin1listsize,"&lt;="&amp;admin1listsize)+SUM(ISNUMBER(admin1listsize))),ROWS(D$3:D1377)+SUM(ISBLANK(admin1listsize))),NOT(admin1listsize="")*IF(ISNUMBER(admin1listsize),COUNTIF(admin1listsize,"&lt;="&amp;admin1listsize),COUNTIF(admin1listsize,"&lt;="&amp;admin1listsize)+SUM(ISNUMBER(admin1listsize))),0)), ""))</f>
        <v/>
      </c>
      <c r="K1377" s="71"/>
    </row>
    <row r="1378" spans="1:11" s="1" customFormat="1" x14ac:dyDescent="0.25">
      <c r="A1378" s="93" t="str">
        <f>IF($I$1&lt;&gt;"y", "", IF(ISBLANK(DATA!D1379),"",IF(ISBLANK(DATA!K1379),"NO DATA",DATA!K1379)))</f>
        <v/>
      </c>
      <c r="B1378" s="93" t="str">
        <f>IF($I$1&lt;&gt;"y", "",IF(ISBLANK(DATA!D1379),"", IF(ISBLANK(DATA!L1379),"NO DATA",DATA!L1379)))</f>
        <v/>
      </c>
      <c r="C1378" s="93" t="str">
        <f t="shared" si="65"/>
        <v/>
      </c>
      <c r="D1378" s="93" t="str">
        <f>IF($I$1&lt;&gt;"y", "", IF(C1379="", "", IFERROR(LOOKUP(2,1/(COUNTIF($D$2:D1377,mergednames)=0),mergednames), "")))</f>
        <v/>
      </c>
      <c r="E1378" s="93" t="str">
        <f t="shared" si="64"/>
        <v/>
      </c>
      <c r="F1378" s="93" t="str">
        <f>IF($I$1&lt;&gt;"y", "", IF(A1379="", "", IFERROR(LOOKUP(2,1/(COUNTIF($F$2:F1377,get_country)=0),get_country), "")))</f>
        <v/>
      </c>
      <c r="G1378" s="93" t="str">
        <f t="shared" si="63"/>
        <v/>
      </c>
      <c r="H1378" s="67" t="str">
        <f t="array" aca="1" ref="H1378" ca="1">IF($I$1&lt;&gt;"y", "", IFERROR(INDEX(countrylistsize,MATCH(SMALL(NOT(countrylistsize="")*IF(ISNUMBER(countrylistsize),COUNTIF(countrylistsize,"&lt;="&amp;countrylistsize),COUNTIF(countrylistsize,"&lt;="&amp;countrylistsize)+SUM(ISNUMBER(countrylistsize))),ROWS(F$3:F1378)+SUM(ISBLANK(countrylistsize))),NOT(countrylistsize="")*IF(ISNUMBER(countrylistsize),COUNTIF(countrylistsize,"&lt;="&amp;countrylistsize),COUNTIF(countrylistsize,"&lt;="&amp;countrylistsize)+SUM(ISNUMBER(countrylistsize))),0)), ""))</f>
        <v/>
      </c>
      <c r="I1378" s="70"/>
      <c r="J1378" s="67" t="str">
        <f t="array" aca="1" ref="J1378" ca="1">IF($I$1&lt;&gt;"y", "", IFERROR(INDEX(admin1listsize,MATCH(SMALL(NOT(admin1listsize="")*IF(ISNUMBER(admin1listsize),COUNTIF(admin1listsize,"&lt;="&amp;admin1listsize),COUNTIF(admin1listsize,"&lt;="&amp;admin1listsize)+SUM(ISNUMBER(admin1listsize))),ROWS(D$3:D1378)+SUM(ISBLANK(admin1listsize))),NOT(admin1listsize="")*IF(ISNUMBER(admin1listsize),COUNTIF(admin1listsize,"&lt;="&amp;admin1listsize),COUNTIF(admin1listsize,"&lt;="&amp;admin1listsize)+SUM(ISNUMBER(admin1listsize))),0)), ""))</f>
        <v/>
      </c>
      <c r="K1378" s="71"/>
    </row>
    <row r="1379" spans="1:11" s="1" customFormat="1" x14ac:dyDescent="0.25">
      <c r="A1379" s="93" t="str">
        <f>IF($I$1&lt;&gt;"y", "", IF(ISBLANK(DATA!D1380),"",IF(ISBLANK(DATA!K1380),"NO DATA",DATA!K1380)))</f>
        <v/>
      </c>
      <c r="B1379" s="93" t="str">
        <f>IF($I$1&lt;&gt;"y", "",IF(ISBLANK(DATA!D1380),"", IF(ISBLANK(DATA!L1380),"NO DATA",DATA!L1380)))</f>
        <v/>
      </c>
      <c r="C1379" s="93" t="str">
        <f t="shared" si="65"/>
        <v/>
      </c>
      <c r="D1379" s="93" t="str">
        <f>IF($I$1&lt;&gt;"y", "", IF(C1380="", "", IFERROR(LOOKUP(2,1/(COUNTIF($D$2:D1378,mergednames)=0),mergednames), "")))</f>
        <v/>
      </c>
      <c r="E1379" s="93" t="str">
        <f t="shared" si="64"/>
        <v/>
      </c>
      <c r="F1379" s="93" t="str">
        <f>IF($I$1&lt;&gt;"y", "", IF(A1380="", "", IFERROR(LOOKUP(2,1/(COUNTIF($F$2:F1378,get_country)=0),get_country), "")))</f>
        <v/>
      </c>
      <c r="G1379" s="93" t="str">
        <f t="shared" si="63"/>
        <v/>
      </c>
      <c r="H1379" s="67" t="str">
        <f t="array" aca="1" ref="H1379" ca="1">IF($I$1&lt;&gt;"y", "", IFERROR(INDEX(countrylistsize,MATCH(SMALL(NOT(countrylistsize="")*IF(ISNUMBER(countrylistsize),COUNTIF(countrylistsize,"&lt;="&amp;countrylistsize),COUNTIF(countrylistsize,"&lt;="&amp;countrylistsize)+SUM(ISNUMBER(countrylistsize))),ROWS(F$3:F1379)+SUM(ISBLANK(countrylistsize))),NOT(countrylistsize="")*IF(ISNUMBER(countrylistsize),COUNTIF(countrylistsize,"&lt;="&amp;countrylistsize),COUNTIF(countrylistsize,"&lt;="&amp;countrylistsize)+SUM(ISNUMBER(countrylistsize))),0)), ""))</f>
        <v/>
      </c>
      <c r="I1379" s="70"/>
      <c r="J1379" s="67" t="str">
        <f t="array" aca="1" ref="J1379" ca="1">IF($I$1&lt;&gt;"y", "", IFERROR(INDEX(admin1listsize,MATCH(SMALL(NOT(admin1listsize="")*IF(ISNUMBER(admin1listsize),COUNTIF(admin1listsize,"&lt;="&amp;admin1listsize),COUNTIF(admin1listsize,"&lt;="&amp;admin1listsize)+SUM(ISNUMBER(admin1listsize))),ROWS(D$3:D1379)+SUM(ISBLANK(admin1listsize))),NOT(admin1listsize="")*IF(ISNUMBER(admin1listsize),COUNTIF(admin1listsize,"&lt;="&amp;admin1listsize),COUNTIF(admin1listsize,"&lt;="&amp;admin1listsize)+SUM(ISNUMBER(admin1listsize))),0)), ""))</f>
        <v/>
      </c>
      <c r="K1379" s="71"/>
    </row>
    <row r="1380" spans="1:11" s="1" customFormat="1" x14ac:dyDescent="0.25">
      <c r="A1380" s="93" t="str">
        <f>IF($I$1&lt;&gt;"y", "", IF(ISBLANK(DATA!D1381),"",IF(ISBLANK(DATA!K1381),"NO DATA",DATA!K1381)))</f>
        <v/>
      </c>
      <c r="B1380" s="93" t="str">
        <f>IF($I$1&lt;&gt;"y", "",IF(ISBLANK(DATA!D1381),"", IF(ISBLANK(DATA!L1381),"NO DATA",DATA!L1381)))</f>
        <v/>
      </c>
      <c r="C1380" s="93" t="str">
        <f t="shared" si="65"/>
        <v/>
      </c>
      <c r="D1380" s="93" t="str">
        <f>IF($I$1&lt;&gt;"y", "", IF(C1381="", "", IFERROR(LOOKUP(2,1/(COUNTIF($D$2:D1379,mergednames)=0),mergednames), "")))</f>
        <v/>
      </c>
      <c r="E1380" s="93" t="str">
        <f t="shared" si="64"/>
        <v/>
      </c>
      <c r="F1380" s="93" t="str">
        <f>IF($I$1&lt;&gt;"y", "", IF(A1381="", "", IFERROR(LOOKUP(2,1/(COUNTIF($F$2:F1379,get_country)=0),get_country), "")))</f>
        <v/>
      </c>
      <c r="G1380" s="93" t="str">
        <f t="shared" si="63"/>
        <v/>
      </c>
      <c r="H1380" s="67" t="str">
        <f t="array" aca="1" ref="H1380" ca="1">IF($I$1&lt;&gt;"y", "", IFERROR(INDEX(countrylistsize,MATCH(SMALL(NOT(countrylistsize="")*IF(ISNUMBER(countrylistsize),COUNTIF(countrylistsize,"&lt;="&amp;countrylistsize),COUNTIF(countrylistsize,"&lt;="&amp;countrylistsize)+SUM(ISNUMBER(countrylistsize))),ROWS(F$3:F1380)+SUM(ISBLANK(countrylistsize))),NOT(countrylistsize="")*IF(ISNUMBER(countrylistsize),COUNTIF(countrylistsize,"&lt;="&amp;countrylistsize),COUNTIF(countrylistsize,"&lt;="&amp;countrylistsize)+SUM(ISNUMBER(countrylistsize))),0)), ""))</f>
        <v/>
      </c>
      <c r="I1380" s="70"/>
      <c r="J1380" s="67" t="str">
        <f t="array" aca="1" ref="J1380" ca="1">IF($I$1&lt;&gt;"y", "", IFERROR(INDEX(admin1listsize,MATCH(SMALL(NOT(admin1listsize="")*IF(ISNUMBER(admin1listsize),COUNTIF(admin1listsize,"&lt;="&amp;admin1listsize),COUNTIF(admin1listsize,"&lt;="&amp;admin1listsize)+SUM(ISNUMBER(admin1listsize))),ROWS(D$3:D1380)+SUM(ISBLANK(admin1listsize))),NOT(admin1listsize="")*IF(ISNUMBER(admin1listsize),COUNTIF(admin1listsize,"&lt;="&amp;admin1listsize),COUNTIF(admin1listsize,"&lt;="&amp;admin1listsize)+SUM(ISNUMBER(admin1listsize))),0)), ""))</f>
        <v/>
      </c>
      <c r="K1380" s="71"/>
    </row>
    <row r="1381" spans="1:11" s="1" customFormat="1" x14ac:dyDescent="0.25">
      <c r="A1381" s="93" t="str">
        <f>IF($I$1&lt;&gt;"y", "", IF(ISBLANK(DATA!D1382),"",IF(ISBLANK(DATA!K1382),"NO DATA",DATA!K1382)))</f>
        <v/>
      </c>
      <c r="B1381" s="93" t="str">
        <f>IF($I$1&lt;&gt;"y", "",IF(ISBLANK(DATA!D1382),"", IF(ISBLANK(DATA!L1382),"NO DATA",DATA!L1382)))</f>
        <v/>
      </c>
      <c r="C1381" s="93" t="str">
        <f t="shared" si="65"/>
        <v/>
      </c>
      <c r="D1381" s="93" t="str">
        <f>IF($I$1&lt;&gt;"y", "", IF(C1382="", "", IFERROR(LOOKUP(2,1/(COUNTIF($D$2:D1380,mergednames)=0),mergednames), "")))</f>
        <v/>
      </c>
      <c r="E1381" s="93" t="str">
        <f t="shared" si="64"/>
        <v/>
      </c>
      <c r="F1381" s="93" t="str">
        <f>IF($I$1&lt;&gt;"y", "", IF(A1382="", "", IFERROR(LOOKUP(2,1/(COUNTIF($F$2:F1380,get_country)=0),get_country), "")))</f>
        <v/>
      </c>
      <c r="G1381" s="93" t="str">
        <f t="shared" si="63"/>
        <v/>
      </c>
      <c r="H1381" s="67" t="str">
        <f t="array" aca="1" ref="H1381" ca="1">IF($I$1&lt;&gt;"y", "", IFERROR(INDEX(countrylistsize,MATCH(SMALL(NOT(countrylistsize="")*IF(ISNUMBER(countrylistsize),COUNTIF(countrylistsize,"&lt;="&amp;countrylistsize),COUNTIF(countrylistsize,"&lt;="&amp;countrylistsize)+SUM(ISNUMBER(countrylistsize))),ROWS(F$3:F1381)+SUM(ISBLANK(countrylistsize))),NOT(countrylistsize="")*IF(ISNUMBER(countrylistsize),COUNTIF(countrylistsize,"&lt;="&amp;countrylistsize),COUNTIF(countrylistsize,"&lt;="&amp;countrylistsize)+SUM(ISNUMBER(countrylistsize))),0)), ""))</f>
        <v/>
      </c>
      <c r="I1381" s="70"/>
      <c r="J1381" s="67" t="str">
        <f t="array" aca="1" ref="J1381" ca="1">IF($I$1&lt;&gt;"y", "", IFERROR(INDEX(admin1listsize,MATCH(SMALL(NOT(admin1listsize="")*IF(ISNUMBER(admin1listsize),COUNTIF(admin1listsize,"&lt;="&amp;admin1listsize),COUNTIF(admin1listsize,"&lt;="&amp;admin1listsize)+SUM(ISNUMBER(admin1listsize))),ROWS(D$3:D1381)+SUM(ISBLANK(admin1listsize))),NOT(admin1listsize="")*IF(ISNUMBER(admin1listsize),COUNTIF(admin1listsize,"&lt;="&amp;admin1listsize),COUNTIF(admin1listsize,"&lt;="&amp;admin1listsize)+SUM(ISNUMBER(admin1listsize))),0)), ""))</f>
        <v/>
      </c>
      <c r="K1381" s="71"/>
    </row>
    <row r="1382" spans="1:11" s="1" customFormat="1" x14ac:dyDescent="0.25">
      <c r="A1382" s="93" t="str">
        <f>IF($I$1&lt;&gt;"y", "", IF(ISBLANK(DATA!D1383),"",IF(ISBLANK(DATA!K1383),"NO DATA",DATA!K1383)))</f>
        <v/>
      </c>
      <c r="B1382" s="93" t="str">
        <f>IF($I$1&lt;&gt;"y", "",IF(ISBLANK(DATA!D1383),"", IF(ISBLANK(DATA!L1383),"NO DATA",DATA!L1383)))</f>
        <v/>
      </c>
      <c r="C1382" s="93" t="str">
        <f t="shared" si="65"/>
        <v/>
      </c>
      <c r="D1382" s="93" t="str">
        <f>IF($I$1&lt;&gt;"y", "", IF(C1383="", "", IFERROR(LOOKUP(2,1/(COUNTIF($D$2:D1381,mergednames)=0),mergednames), "")))</f>
        <v/>
      </c>
      <c r="E1382" s="93" t="str">
        <f t="shared" si="64"/>
        <v/>
      </c>
      <c r="F1382" s="93" t="str">
        <f>IF($I$1&lt;&gt;"y", "", IF(A1383="", "", IFERROR(LOOKUP(2,1/(COUNTIF($F$2:F1381,get_country)=0),get_country), "")))</f>
        <v/>
      </c>
      <c r="G1382" s="93" t="str">
        <f t="shared" si="63"/>
        <v/>
      </c>
      <c r="H1382" s="67" t="str">
        <f t="array" aca="1" ref="H1382" ca="1">IF($I$1&lt;&gt;"y", "", IFERROR(INDEX(countrylistsize,MATCH(SMALL(NOT(countrylistsize="")*IF(ISNUMBER(countrylistsize),COUNTIF(countrylistsize,"&lt;="&amp;countrylistsize),COUNTIF(countrylistsize,"&lt;="&amp;countrylistsize)+SUM(ISNUMBER(countrylistsize))),ROWS(F$3:F1382)+SUM(ISBLANK(countrylistsize))),NOT(countrylistsize="")*IF(ISNUMBER(countrylistsize),COUNTIF(countrylistsize,"&lt;="&amp;countrylistsize),COUNTIF(countrylistsize,"&lt;="&amp;countrylistsize)+SUM(ISNUMBER(countrylistsize))),0)), ""))</f>
        <v/>
      </c>
      <c r="I1382" s="70"/>
      <c r="J1382" s="67" t="str">
        <f t="array" aca="1" ref="J1382" ca="1">IF($I$1&lt;&gt;"y", "", IFERROR(INDEX(admin1listsize,MATCH(SMALL(NOT(admin1listsize="")*IF(ISNUMBER(admin1listsize),COUNTIF(admin1listsize,"&lt;="&amp;admin1listsize),COUNTIF(admin1listsize,"&lt;="&amp;admin1listsize)+SUM(ISNUMBER(admin1listsize))),ROWS(D$3:D1382)+SUM(ISBLANK(admin1listsize))),NOT(admin1listsize="")*IF(ISNUMBER(admin1listsize),COUNTIF(admin1listsize,"&lt;="&amp;admin1listsize),COUNTIF(admin1listsize,"&lt;="&amp;admin1listsize)+SUM(ISNUMBER(admin1listsize))),0)), ""))</f>
        <v/>
      </c>
      <c r="K1382" s="71"/>
    </row>
    <row r="1383" spans="1:11" s="1" customFormat="1" x14ac:dyDescent="0.25">
      <c r="A1383" s="93" t="str">
        <f>IF($I$1&lt;&gt;"y", "", IF(ISBLANK(DATA!D1384),"",IF(ISBLANK(DATA!K1384),"NO DATA",DATA!K1384)))</f>
        <v/>
      </c>
      <c r="B1383" s="93" t="str">
        <f>IF($I$1&lt;&gt;"y", "",IF(ISBLANK(DATA!D1384),"", IF(ISBLANK(DATA!L1384),"NO DATA",DATA!L1384)))</f>
        <v/>
      </c>
      <c r="C1383" s="93" t="str">
        <f t="shared" si="65"/>
        <v/>
      </c>
      <c r="D1383" s="93" t="str">
        <f>IF($I$1&lt;&gt;"y", "", IF(C1384="", "", IFERROR(LOOKUP(2,1/(COUNTIF($D$2:D1382,mergednames)=0),mergednames), "")))</f>
        <v/>
      </c>
      <c r="E1383" s="93" t="str">
        <f t="shared" si="64"/>
        <v/>
      </c>
      <c r="F1383" s="93" t="str">
        <f>IF($I$1&lt;&gt;"y", "", IF(A1384="", "", IFERROR(LOOKUP(2,1/(COUNTIF($F$2:F1382,get_country)=0),get_country), "")))</f>
        <v/>
      </c>
      <c r="G1383" s="93" t="str">
        <f t="shared" si="63"/>
        <v/>
      </c>
      <c r="H1383" s="67" t="str">
        <f t="array" aca="1" ref="H1383" ca="1">IF($I$1&lt;&gt;"y", "", IFERROR(INDEX(countrylistsize,MATCH(SMALL(NOT(countrylistsize="")*IF(ISNUMBER(countrylistsize),COUNTIF(countrylistsize,"&lt;="&amp;countrylistsize),COUNTIF(countrylistsize,"&lt;="&amp;countrylistsize)+SUM(ISNUMBER(countrylistsize))),ROWS(F$3:F1383)+SUM(ISBLANK(countrylistsize))),NOT(countrylistsize="")*IF(ISNUMBER(countrylistsize),COUNTIF(countrylistsize,"&lt;="&amp;countrylistsize),COUNTIF(countrylistsize,"&lt;="&amp;countrylistsize)+SUM(ISNUMBER(countrylistsize))),0)), ""))</f>
        <v/>
      </c>
      <c r="I1383" s="70"/>
      <c r="J1383" s="67" t="str">
        <f t="array" aca="1" ref="J1383" ca="1">IF($I$1&lt;&gt;"y", "", IFERROR(INDEX(admin1listsize,MATCH(SMALL(NOT(admin1listsize="")*IF(ISNUMBER(admin1listsize),COUNTIF(admin1listsize,"&lt;="&amp;admin1listsize),COUNTIF(admin1listsize,"&lt;="&amp;admin1listsize)+SUM(ISNUMBER(admin1listsize))),ROWS(D$3:D1383)+SUM(ISBLANK(admin1listsize))),NOT(admin1listsize="")*IF(ISNUMBER(admin1listsize),COUNTIF(admin1listsize,"&lt;="&amp;admin1listsize),COUNTIF(admin1listsize,"&lt;="&amp;admin1listsize)+SUM(ISNUMBER(admin1listsize))),0)), ""))</f>
        <v/>
      </c>
      <c r="K1383" s="71"/>
    </row>
    <row r="1384" spans="1:11" s="1" customFormat="1" x14ac:dyDescent="0.25">
      <c r="A1384" s="93" t="str">
        <f>IF($I$1&lt;&gt;"y", "", IF(ISBLANK(DATA!D1385),"",IF(ISBLANK(DATA!K1385),"NO DATA",DATA!K1385)))</f>
        <v/>
      </c>
      <c r="B1384" s="93" t="str">
        <f>IF($I$1&lt;&gt;"y", "",IF(ISBLANK(DATA!D1385),"", IF(ISBLANK(DATA!L1385),"NO DATA",DATA!L1385)))</f>
        <v/>
      </c>
      <c r="C1384" s="93" t="str">
        <f t="shared" si="65"/>
        <v/>
      </c>
      <c r="D1384" s="93" t="str">
        <f>IF($I$1&lt;&gt;"y", "", IF(C1385="", "", IFERROR(LOOKUP(2,1/(COUNTIF($D$2:D1383,mergednames)=0),mergednames), "")))</f>
        <v/>
      </c>
      <c r="E1384" s="93" t="str">
        <f t="shared" si="64"/>
        <v/>
      </c>
      <c r="F1384" s="93" t="str">
        <f>IF($I$1&lt;&gt;"y", "", IF(A1385="", "", IFERROR(LOOKUP(2,1/(COUNTIF($F$2:F1383,get_country)=0),get_country), "")))</f>
        <v/>
      </c>
      <c r="G1384" s="93" t="str">
        <f t="shared" si="63"/>
        <v/>
      </c>
      <c r="H1384" s="67" t="str">
        <f t="array" aca="1" ref="H1384" ca="1">IF($I$1&lt;&gt;"y", "", IFERROR(INDEX(countrylistsize,MATCH(SMALL(NOT(countrylistsize="")*IF(ISNUMBER(countrylistsize),COUNTIF(countrylistsize,"&lt;="&amp;countrylistsize),COUNTIF(countrylistsize,"&lt;="&amp;countrylistsize)+SUM(ISNUMBER(countrylistsize))),ROWS(F$3:F1384)+SUM(ISBLANK(countrylistsize))),NOT(countrylistsize="")*IF(ISNUMBER(countrylistsize),COUNTIF(countrylistsize,"&lt;="&amp;countrylistsize),COUNTIF(countrylistsize,"&lt;="&amp;countrylistsize)+SUM(ISNUMBER(countrylistsize))),0)), ""))</f>
        <v/>
      </c>
      <c r="I1384" s="70"/>
      <c r="J1384" s="67" t="str">
        <f t="array" aca="1" ref="J1384" ca="1">IF($I$1&lt;&gt;"y", "", IFERROR(INDEX(admin1listsize,MATCH(SMALL(NOT(admin1listsize="")*IF(ISNUMBER(admin1listsize),COUNTIF(admin1listsize,"&lt;="&amp;admin1listsize),COUNTIF(admin1listsize,"&lt;="&amp;admin1listsize)+SUM(ISNUMBER(admin1listsize))),ROWS(D$3:D1384)+SUM(ISBLANK(admin1listsize))),NOT(admin1listsize="")*IF(ISNUMBER(admin1listsize),COUNTIF(admin1listsize,"&lt;="&amp;admin1listsize),COUNTIF(admin1listsize,"&lt;="&amp;admin1listsize)+SUM(ISNUMBER(admin1listsize))),0)), ""))</f>
        <v/>
      </c>
      <c r="K1384" s="71"/>
    </row>
    <row r="1385" spans="1:11" s="1" customFormat="1" x14ac:dyDescent="0.25">
      <c r="A1385" s="93" t="str">
        <f>IF($I$1&lt;&gt;"y", "", IF(ISBLANK(DATA!D1386),"",IF(ISBLANK(DATA!K1386),"NO DATA",DATA!K1386)))</f>
        <v/>
      </c>
      <c r="B1385" s="93" t="str">
        <f>IF($I$1&lt;&gt;"y", "",IF(ISBLANK(DATA!D1386),"", IF(ISBLANK(DATA!L1386),"NO DATA",DATA!L1386)))</f>
        <v/>
      </c>
      <c r="C1385" s="93" t="str">
        <f t="shared" si="65"/>
        <v/>
      </c>
      <c r="D1385" s="93" t="str">
        <f>IF($I$1&lt;&gt;"y", "", IF(C1386="", "", IFERROR(LOOKUP(2,1/(COUNTIF($D$2:D1384,mergednames)=0),mergednames), "")))</f>
        <v/>
      </c>
      <c r="E1385" s="93" t="str">
        <f t="shared" si="64"/>
        <v/>
      </c>
      <c r="F1385" s="93" t="str">
        <f>IF($I$1&lt;&gt;"y", "", IF(A1386="", "", IFERROR(LOOKUP(2,1/(COUNTIF($F$2:F1384,get_country)=0),get_country), "")))</f>
        <v/>
      </c>
      <c r="G1385" s="93" t="str">
        <f t="shared" si="63"/>
        <v/>
      </c>
      <c r="H1385" s="67" t="str">
        <f t="array" aca="1" ref="H1385" ca="1">IF($I$1&lt;&gt;"y", "", IFERROR(INDEX(countrylistsize,MATCH(SMALL(NOT(countrylistsize="")*IF(ISNUMBER(countrylistsize),COUNTIF(countrylistsize,"&lt;="&amp;countrylistsize),COUNTIF(countrylistsize,"&lt;="&amp;countrylistsize)+SUM(ISNUMBER(countrylistsize))),ROWS(F$3:F1385)+SUM(ISBLANK(countrylistsize))),NOT(countrylistsize="")*IF(ISNUMBER(countrylistsize),COUNTIF(countrylistsize,"&lt;="&amp;countrylistsize),COUNTIF(countrylistsize,"&lt;="&amp;countrylistsize)+SUM(ISNUMBER(countrylistsize))),0)), ""))</f>
        <v/>
      </c>
      <c r="I1385" s="70"/>
      <c r="J1385" s="67" t="str">
        <f t="array" aca="1" ref="J1385" ca="1">IF($I$1&lt;&gt;"y", "", IFERROR(INDEX(admin1listsize,MATCH(SMALL(NOT(admin1listsize="")*IF(ISNUMBER(admin1listsize),COUNTIF(admin1listsize,"&lt;="&amp;admin1listsize),COUNTIF(admin1listsize,"&lt;="&amp;admin1listsize)+SUM(ISNUMBER(admin1listsize))),ROWS(D$3:D1385)+SUM(ISBLANK(admin1listsize))),NOT(admin1listsize="")*IF(ISNUMBER(admin1listsize),COUNTIF(admin1listsize,"&lt;="&amp;admin1listsize),COUNTIF(admin1listsize,"&lt;="&amp;admin1listsize)+SUM(ISNUMBER(admin1listsize))),0)), ""))</f>
        <v/>
      </c>
      <c r="K1385" s="71"/>
    </row>
    <row r="1386" spans="1:11" s="1" customFormat="1" x14ac:dyDescent="0.25">
      <c r="A1386" s="93" t="str">
        <f>IF($I$1&lt;&gt;"y", "", IF(ISBLANK(DATA!D1387),"",IF(ISBLANK(DATA!K1387),"NO DATA",DATA!K1387)))</f>
        <v/>
      </c>
      <c r="B1386" s="93" t="str">
        <f>IF($I$1&lt;&gt;"y", "",IF(ISBLANK(DATA!D1387),"", IF(ISBLANK(DATA!L1387),"NO DATA",DATA!L1387)))</f>
        <v/>
      </c>
      <c r="C1386" s="93" t="str">
        <f t="shared" si="65"/>
        <v/>
      </c>
      <c r="D1386" s="93" t="str">
        <f>IF($I$1&lt;&gt;"y", "", IF(C1387="", "", IFERROR(LOOKUP(2,1/(COUNTIF($D$2:D1385,mergednames)=0),mergednames), "")))</f>
        <v/>
      </c>
      <c r="E1386" s="93" t="str">
        <f t="shared" si="64"/>
        <v/>
      </c>
      <c r="F1386" s="93" t="str">
        <f>IF($I$1&lt;&gt;"y", "", IF(A1387="", "", IFERROR(LOOKUP(2,1/(COUNTIF($F$2:F1385,get_country)=0),get_country), "")))</f>
        <v/>
      </c>
      <c r="G1386" s="93" t="str">
        <f t="shared" si="63"/>
        <v/>
      </c>
      <c r="H1386" s="67" t="str">
        <f t="array" aca="1" ref="H1386" ca="1">IF($I$1&lt;&gt;"y", "", IFERROR(INDEX(countrylistsize,MATCH(SMALL(NOT(countrylistsize="")*IF(ISNUMBER(countrylistsize),COUNTIF(countrylistsize,"&lt;="&amp;countrylistsize),COUNTIF(countrylistsize,"&lt;="&amp;countrylistsize)+SUM(ISNUMBER(countrylistsize))),ROWS(F$3:F1386)+SUM(ISBLANK(countrylistsize))),NOT(countrylistsize="")*IF(ISNUMBER(countrylistsize),COUNTIF(countrylistsize,"&lt;="&amp;countrylistsize),COUNTIF(countrylistsize,"&lt;="&amp;countrylistsize)+SUM(ISNUMBER(countrylistsize))),0)), ""))</f>
        <v/>
      </c>
      <c r="I1386" s="70"/>
      <c r="J1386" s="67" t="str">
        <f t="array" aca="1" ref="J1386" ca="1">IF($I$1&lt;&gt;"y", "", IFERROR(INDEX(admin1listsize,MATCH(SMALL(NOT(admin1listsize="")*IF(ISNUMBER(admin1listsize),COUNTIF(admin1listsize,"&lt;="&amp;admin1listsize),COUNTIF(admin1listsize,"&lt;="&amp;admin1listsize)+SUM(ISNUMBER(admin1listsize))),ROWS(D$3:D1386)+SUM(ISBLANK(admin1listsize))),NOT(admin1listsize="")*IF(ISNUMBER(admin1listsize),COUNTIF(admin1listsize,"&lt;="&amp;admin1listsize),COUNTIF(admin1listsize,"&lt;="&amp;admin1listsize)+SUM(ISNUMBER(admin1listsize))),0)), ""))</f>
        <v/>
      </c>
      <c r="K1386" s="71"/>
    </row>
    <row r="1387" spans="1:11" s="1" customFormat="1" x14ac:dyDescent="0.25">
      <c r="A1387" s="93" t="str">
        <f>IF($I$1&lt;&gt;"y", "", IF(ISBLANK(DATA!D1388),"",IF(ISBLANK(DATA!K1388),"NO DATA",DATA!K1388)))</f>
        <v/>
      </c>
      <c r="B1387" s="93" t="str">
        <f>IF($I$1&lt;&gt;"y", "",IF(ISBLANK(DATA!D1388),"", IF(ISBLANK(DATA!L1388),"NO DATA",DATA!L1388)))</f>
        <v/>
      </c>
      <c r="C1387" s="93" t="str">
        <f t="shared" si="65"/>
        <v/>
      </c>
      <c r="D1387" s="93" t="str">
        <f>IF($I$1&lt;&gt;"y", "", IF(C1388="", "", IFERROR(LOOKUP(2,1/(COUNTIF($D$2:D1386,mergednames)=0),mergednames), "")))</f>
        <v/>
      </c>
      <c r="E1387" s="93" t="str">
        <f t="shared" si="64"/>
        <v/>
      </c>
      <c r="F1387" s="93" t="str">
        <f>IF($I$1&lt;&gt;"y", "", IF(A1388="", "", IFERROR(LOOKUP(2,1/(COUNTIF($F$2:F1386,get_country)=0),get_country), "")))</f>
        <v/>
      </c>
      <c r="G1387" s="93" t="str">
        <f t="shared" si="63"/>
        <v/>
      </c>
      <c r="H1387" s="67" t="str">
        <f t="array" aca="1" ref="H1387" ca="1">IF($I$1&lt;&gt;"y", "", IFERROR(INDEX(countrylistsize,MATCH(SMALL(NOT(countrylistsize="")*IF(ISNUMBER(countrylistsize),COUNTIF(countrylistsize,"&lt;="&amp;countrylistsize),COUNTIF(countrylistsize,"&lt;="&amp;countrylistsize)+SUM(ISNUMBER(countrylistsize))),ROWS(F$3:F1387)+SUM(ISBLANK(countrylistsize))),NOT(countrylistsize="")*IF(ISNUMBER(countrylistsize),COUNTIF(countrylistsize,"&lt;="&amp;countrylistsize),COUNTIF(countrylistsize,"&lt;="&amp;countrylistsize)+SUM(ISNUMBER(countrylistsize))),0)), ""))</f>
        <v/>
      </c>
      <c r="I1387" s="70"/>
      <c r="J1387" s="67" t="str">
        <f t="array" aca="1" ref="J1387" ca="1">IF($I$1&lt;&gt;"y", "", IFERROR(INDEX(admin1listsize,MATCH(SMALL(NOT(admin1listsize="")*IF(ISNUMBER(admin1listsize),COUNTIF(admin1listsize,"&lt;="&amp;admin1listsize),COUNTIF(admin1listsize,"&lt;="&amp;admin1listsize)+SUM(ISNUMBER(admin1listsize))),ROWS(D$3:D1387)+SUM(ISBLANK(admin1listsize))),NOT(admin1listsize="")*IF(ISNUMBER(admin1listsize),COUNTIF(admin1listsize,"&lt;="&amp;admin1listsize),COUNTIF(admin1listsize,"&lt;="&amp;admin1listsize)+SUM(ISNUMBER(admin1listsize))),0)), ""))</f>
        <v/>
      </c>
      <c r="K1387" s="71"/>
    </row>
    <row r="1388" spans="1:11" s="1" customFormat="1" x14ac:dyDescent="0.25">
      <c r="A1388" s="93" t="str">
        <f>IF($I$1&lt;&gt;"y", "", IF(ISBLANK(DATA!D1389),"",IF(ISBLANK(DATA!K1389),"NO DATA",DATA!K1389)))</f>
        <v/>
      </c>
      <c r="B1388" s="93" t="str">
        <f>IF($I$1&lt;&gt;"y", "",IF(ISBLANK(DATA!D1389),"", IF(ISBLANK(DATA!L1389),"NO DATA",DATA!L1389)))</f>
        <v/>
      </c>
      <c r="C1388" s="93" t="str">
        <f t="shared" si="65"/>
        <v/>
      </c>
      <c r="D1388" s="93" t="str">
        <f>IF($I$1&lt;&gt;"y", "", IF(C1389="", "", IFERROR(LOOKUP(2,1/(COUNTIF($D$2:D1387,mergednames)=0),mergednames), "")))</f>
        <v/>
      </c>
      <c r="E1388" s="93" t="str">
        <f t="shared" si="64"/>
        <v/>
      </c>
      <c r="F1388" s="93" t="str">
        <f>IF($I$1&lt;&gt;"y", "", IF(A1389="", "", IFERROR(LOOKUP(2,1/(COUNTIF($F$2:F1387,get_country)=0),get_country), "")))</f>
        <v/>
      </c>
      <c r="G1388" s="93" t="str">
        <f t="shared" si="63"/>
        <v/>
      </c>
      <c r="H1388" s="67" t="str">
        <f t="array" aca="1" ref="H1388" ca="1">IF($I$1&lt;&gt;"y", "", IFERROR(INDEX(countrylistsize,MATCH(SMALL(NOT(countrylistsize="")*IF(ISNUMBER(countrylistsize),COUNTIF(countrylistsize,"&lt;="&amp;countrylistsize),COUNTIF(countrylistsize,"&lt;="&amp;countrylistsize)+SUM(ISNUMBER(countrylistsize))),ROWS(F$3:F1388)+SUM(ISBLANK(countrylistsize))),NOT(countrylistsize="")*IF(ISNUMBER(countrylistsize),COUNTIF(countrylistsize,"&lt;="&amp;countrylistsize),COUNTIF(countrylistsize,"&lt;="&amp;countrylistsize)+SUM(ISNUMBER(countrylistsize))),0)), ""))</f>
        <v/>
      </c>
      <c r="I1388" s="70"/>
      <c r="J1388" s="67" t="str">
        <f t="array" aca="1" ref="J1388" ca="1">IF($I$1&lt;&gt;"y", "", IFERROR(INDEX(admin1listsize,MATCH(SMALL(NOT(admin1listsize="")*IF(ISNUMBER(admin1listsize),COUNTIF(admin1listsize,"&lt;="&amp;admin1listsize),COUNTIF(admin1listsize,"&lt;="&amp;admin1listsize)+SUM(ISNUMBER(admin1listsize))),ROWS(D$3:D1388)+SUM(ISBLANK(admin1listsize))),NOT(admin1listsize="")*IF(ISNUMBER(admin1listsize),COUNTIF(admin1listsize,"&lt;="&amp;admin1listsize),COUNTIF(admin1listsize,"&lt;="&amp;admin1listsize)+SUM(ISNUMBER(admin1listsize))),0)), ""))</f>
        <v/>
      </c>
      <c r="K1388" s="71"/>
    </row>
    <row r="1389" spans="1:11" s="1" customFormat="1" x14ac:dyDescent="0.25">
      <c r="A1389" s="93" t="str">
        <f>IF($I$1&lt;&gt;"y", "", IF(ISBLANK(DATA!D1390),"",IF(ISBLANK(DATA!K1390),"NO DATA",DATA!K1390)))</f>
        <v/>
      </c>
      <c r="B1389" s="93" t="str">
        <f>IF($I$1&lt;&gt;"y", "",IF(ISBLANK(DATA!D1390),"", IF(ISBLANK(DATA!L1390),"NO DATA",DATA!L1390)))</f>
        <v/>
      </c>
      <c r="C1389" s="93" t="str">
        <f t="shared" si="65"/>
        <v/>
      </c>
      <c r="D1389" s="93" t="str">
        <f>IF($I$1&lt;&gt;"y", "", IF(C1390="", "", IFERROR(LOOKUP(2,1/(COUNTIF($D$2:D1388,mergednames)=0),mergednames), "")))</f>
        <v/>
      </c>
      <c r="E1389" s="93" t="str">
        <f t="shared" si="64"/>
        <v/>
      </c>
      <c r="F1389" s="93" t="str">
        <f>IF($I$1&lt;&gt;"y", "", IF(A1390="", "", IFERROR(LOOKUP(2,1/(COUNTIF($F$2:F1388,get_country)=0),get_country), "")))</f>
        <v/>
      </c>
      <c r="G1389" s="93" t="str">
        <f t="shared" si="63"/>
        <v/>
      </c>
      <c r="H1389" s="67" t="str">
        <f t="array" aca="1" ref="H1389" ca="1">IF($I$1&lt;&gt;"y", "", IFERROR(INDEX(countrylistsize,MATCH(SMALL(NOT(countrylistsize="")*IF(ISNUMBER(countrylistsize),COUNTIF(countrylistsize,"&lt;="&amp;countrylistsize),COUNTIF(countrylistsize,"&lt;="&amp;countrylistsize)+SUM(ISNUMBER(countrylistsize))),ROWS(F$3:F1389)+SUM(ISBLANK(countrylistsize))),NOT(countrylistsize="")*IF(ISNUMBER(countrylistsize),COUNTIF(countrylistsize,"&lt;="&amp;countrylistsize),COUNTIF(countrylistsize,"&lt;="&amp;countrylistsize)+SUM(ISNUMBER(countrylistsize))),0)), ""))</f>
        <v/>
      </c>
      <c r="I1389" s="70"/>
      <c r="J1389" s="67" t="str">
        <f t="array" aca="1" ref="J1389" ca="1">IF($I$1&lt;&gt;"y", "", IFERROR(INDEX(admin1listsize,MATCH(SMALL(NOT(admin1listsize="")*IF(ISNUMBER(admin1listsize),COUNTIF(admin1listsize,"&lt;="&amp;admin1listsize),COUNTIF(admin1listsize,"&lt;="&amp;admin1listsize)+SUM(ISNUMBER(admin1listsize))),ROWS(D$3:D1389)+SUM(ISBLANK(admin1listsize))),NOT(admin1listsize="")*IF(ISNUMBER(admin1listsize),COUNTIF(admin1listsize,"&lt;="&amp;admin1listsize),COUNTIF(admin1listsize,"&lt;="&amp;admin1listsize)+SUM(ISNUMBER(admin1listsize))),0)), ""))</f>
        <v/>
      </c>
      <c r="K1389" s="71"/>
    </row>
    <row r="1390" spans="1:11" s="1" customFormat="1" x14ac:dyDescent="0.25">
      <c r="A1390" s="93" t="str">
        <f>IF($I$1&lt;&gt;"y", "", IF(ISBLANK(DATA!D1391),"",IF(ISBLANK(DATA!K1391),"NO DATA",DATA!K1391)))</f>
        <v/>
      </c>
      <c r="B1390" s="93" t="str">
        <f>IF($I$1&lt;&gt;"y", "",IF(ISBLANK(DATA!D1391),"", IF(ISBLANK(DATA!L1391),"NO DATA",DATA!L1391)))</f>
        <v/>
      </c>
      <c r="C1390" s="93" t="str">
        <f t="shared" si="65"/>
        <v/>
      </c>
      <c r="D1390" s="93" t="str">
        <f>IF($I$1&lt;&gt;"y", "", IF(C1391="", "", IFERROR(LOOKUP(2,1/(COUNTIF($D$2:D1389,mergednames)=0),mergednames), "")))</f>
        <v/>
      </c>
      <c r="E1390" s="93" t="str">
        <f t="shared" si="64"/>
        <v/>
      </c>
      <c r="F1390" s="93" t="str">
        <f>IF($I$1&lt;&gt;"y", "", IF(A1391="", "", IFERROR(LOOKUP(2,1/(COUNTIF($F$2:F1389,get_country)=0),get_country), "")))</f>
        <v/>
      </c>
      <c r="G1390" s="93" t="str">
        <f t="shared" si="63"/>
        <v/>
      </c>
      <c r="H1390" s="67" t="str">
        <f t="array" aca="1" ref="H1390" ca="1">IF($I$1&lt;&gt;"y", "", IFERROR(INDEX(countrylistsize,MATCH(SMALL(NOT(countrylistsize="")*IF(ISNUMBER(countrylistsize),COUNTIF(countrylistsize,"&lt;="&amp;countrylistsize),COUNTIF(countrylistsize,"&lt;="&amp;countrylistsize)+SUM(ISNUMBER(countrylistsize))),ROWS(F$3:F1390)+SUM(ISBLANK(countrylistsize))),NOT(countrylistsize="")*IF(ISNUMBER(countrylistsize),COUNTIF(countrylistsize,"&lt;="&amp;countrylistsize),COUNTIF(countrylistsize,"&lt;="&amp;countrylistsize)+SUM(ISNUMBER(countrylistsize))),0)), ""))</f>
        <v/>
      </c>
      <c r="I1390" s="70"/>
      <c r="J1390" s="67" t="str">
        <f t="array" aca="1" ref="J1390" ca="1">IF($I$1&lt;&gt;"y", "", IFERROR(INDEX(admin1listsize,MATCH(SMALL(NOT(admin1listsize="")*IF(ISNUMBER(admin1listsize),COUNTIF(admin1listsize,"&lt;="&amp;admin1listsize),COUNTIF(admin1listsize,"&lt;="&amp;admin1listsize)+SUM(ISNUMBER(admin1listsize))),ROWS(D$3:D1390)+SUM(ISBLANK(admin1listsize))),NOT(admin1listsize="")*IF(ISNUMBER(admin1listsize),COUNTIF(admin1listsize,"&lt;="&amp;admin1listsize),COUNTIF(admin1listsize,"&lt;="&amp;admin1listsize)+SUM(ISNUMBER(admin1listsize))),0)), ""))</f>
        <v/>
      </c>
      <c r="K1390" s="71"/>
    </row>
    <row r="1391" spans="1:11" s="1" customFormat="1" x14ac:dyDescent="0.25">
      <c r="A1391" s="93" t="str">
        <f>IF($I$1&lt;&gt;"y", "", IF(ISBLANK(DATA!D1392),"",IF(ISBLANK(DATA!K1392),"NO DATA",DATA!K1392)))</f>
        <v/>
      </c>
      <c r="B1391" s="93" t="str">
        <f>IF($I$1&lt;&gt;"y", "",IF(ISBLANK(DATA!D1392),"", IF(ISBLANK(DATA!L1392),"NO DATA",DATA!L1392)))</f>
        <v/>
      </c>
      <c r="C1391" s="93" t="str">
        <f t="shared" si="65"/>
        <v/>
      </c>
      <c r="D1391" s="93" t="str">
        <f>IF($I$1&lt;&gt;"y", "", IF(C1392="", "", IFERROR(LOOKUP(2,1/(COUNTIF($D$2:D1390,mergednames)=0),mergednames), "")))</f>
        <v/>
      </c>
      <c r="E1391" s="93" t="str">
        <f t="shared" si="64"/>
        <v/>
      </c>
      <c r="F1391" s="93" t="str">
        <f>IF($I$1&lt;&gt;"y", "", IF(A1392="", "", IFERROR(LOOKUP(2,1/(COUNTIF($F$2:F1390,get_country)=0),get_country), "")))</f>
        <v/>
      </c>
      <c r="G1391" s="93" t="str">
        <f t="shared" si="63"/>
        <v/>
      </c>
      <c r="H1391" s="67" t="str">
        <f t="array" aca="1" ref="H1391" ca="1">IF($I$1&lt;&gt;"y", "", IFERROR(INDEX(countrylistsize,MATCH(SMALL(NOT(countrylistsize="")*IF(ISNUMBER(countrylistsize),COUNTIF(countrylistsize,"&lt;="&amp;countrylistsize),COUNTIF(countrylistsize,"&lt;="&amp;countrylistsize)+SUM(ISNUMBER(countrylistsize))),ROWS(F$3:F1391)+SUM(ISBLANK(countrylistsize))),NOT(countrylistsize="")*IF(ISNUMBER(countrylistsize),COUNTIF(countrylistsize,"&lt;="&amp;countrylistsize),COUNTIF(countrylistsize,"&lt;="&amp;countrylistsize)+SUM(ISNUMBER(countrylistsize))),0)), ""))</f>
        <v/>
      </c>
      <c r="I1391" s="70"/>
      <c r="J1391" s="67" t="str">
        <f t="array" aca="1" ref="J1391" ca="1">IF($I$1&lt;&gt;"y", "", IFERROR(INDEX(admin1listsize,MATCH(SMALL(NOT(admin1listsize="")*IF(ISNUMBER(admin1listsize),COUNTIF(admin1listsize,"&lt;="&amp;admin1listsize),COUNTIF(admin1listsize,"&lt;="&amp;admin1listsize)+SUM(ISNUMBER(admin1listsize))),ROWS(D$3:D1391)+SUM(ISBLANK(admin1listsize))),NOT(admin1listsize="")*IF(ISNUMBER(admin1listsize),COUNTIF(admin1listsize,"&lt;="&amp;admin1listsize),COUNTIF(admin1listsize,"&lt;="&amp;admin1listsize)+SUM(ISNUMBER(admin1listsize))),0)), ""))</f>
        <v/>
      </c>
      <c r="K1391" s="71"/>
    </row>
    <row r="1392" spans="1:11" s="1" customFormat="1" x14ac:dyDescent="0.25">
      <c r="A1392" s="93" t="str">
        <f>IF($I$1&lt;&gt;"y", "", IF(ISBLANK(DATA!D1393),"",IF(ISBLANK(DATA!K1393),"NO DATA",DATA!K1393)))</f>
        <v/>
      </c>
      <c r="B1392" s="93" t="str">
        <f>IF($I$1&lt;&gt;"y", "",IF(ISBLANK(DATA!D1393),"", IF(ISBLANK(DATA!L1393),"NO DATA",DATA!L1393)))</f>
        <v/>
      </c>
      <c r="C1392" s="93" t="str">
        <f t="shared" si="65"/>
        <v/>
      </c>
      <c r="D1392" s="93" t="str">
        <f>IF($I$1&lt;&gt;"y", "", IF(C1393="", "", IFERROR(LOOKUP(2,1/(COUNTIF($D$2:D1391,mergednames)=0),mergednames), "")))</f>
        <v/>
      </c>
      <c r="E1392" s="93" t="str">
        <f t="shared" si="64"/>
        <v/>
      </c>
      <c r="F1392" s="93" t="str">
        <f>IF($I$1&lt;&gt;"y", "", IF(A1393="", "", IFERROR(LOOKUP(2,1/(COUNTIF($F$2:F1391,get_country)=0),get_country), "")))</f>
        <v/>
      </c>
      <c r="G1392" s="93" t="str">
        <f t="shared" si="63"/>
        <v/>
      </c>
      <c r="H1392" s="67" t="str">
        <f t="array" aca="1" ref="H1392" ca="1">IF($I$1&lt;&gt;"y", "", IFERROR(INDEX(countrylistsize,MATCH(SMALL(NOT(countrylistsize="")*IF(ISNUMBER(countrylistsize),COUNTIF(countrylistsize,"&lt;="&amp;countrylistsize),COUNTIF(countrylistsize,"&lt;="&amp;countrylistsize)+SUM(ISNUMBER(countrylistsize))),ROWS(F$3:F1392)+SUM(ISBLANK(countrylistsize))),NOT(countrylistsize="")*IF(ISNUMBER(countrylistsize),COUNTIF(countrylistsize,"&lt;="&amp;countrylistsize),COUNTIF(countrylistsize,"&lt;="&amp;countrylistsize)+SUM(ISNUMBER(countrylistsize))),0)), ""))</f>
        <v/>
      </c>
      <c r="I1392" s="70"/>
      <c r="J1392" s="67" t="str">
        <f t="array" aca="1" ref="J1392" ca="1">IF($I$1&lt;&gt;"y", "", IFERROR(INDEX(admin1listsize,MATCH(SMALL(NOT(admin1listsize="")*IF(ISNUMBER(admin1listsize),COUNTIF(admin1listsize,"&lt;="&amp;admin1listsize),COUNTIF(admin1listsize,"&lt;="&amp;admin1listsize)+SUM(ISNUMBER(admin1listsize))),ROWS(D$3:D1392)+SUM(ISBLANK(admin1listsize))),NOT(admin1listsize="")*IF(ISNUMBER(admin1listsize),COUNTIF(admin1listsize,"&lt;="&amp;admin1listsize),COUNTIF(admin1listsize,"&lt;="&amp;admin1listsize)+SUM(ISNUMBER(admin1listsize))),0)), ""))</f>
        <v/>
      </c>
      <c r="K1392" s="71"/>
    </row>
    <row r="1393" spans="1:11" s="1" customFormat="1" x14ac:dyDescent="0.25">
      <c r="A1393" s="93" t="str">
        <f>IF($I$1&lt;&gt;"y", "", IF(ISBLANK(DATA!D1394),"",IF(ISBLANK(DATA!K1394),"NO DATA",DATA!K1394)))</f>
        <v/>
      </c>
      <c r="B1393" s="93" t="str">
        <f>IF($I$1&lt;&gt;"y", "",IF(ISBLANK(DATA!D1394),"", IF(ISBLANK(DATA!L1394),"NO DATA",DATA!L1394)))</f>
        <v/>
      </c>
      <c r="C1393" s="93" t="str">
        <f t="shared" si="65"/>
        <v/>
      </c>
      <c r="D1393" s="93" t="str">
        <f>IF($I$1&lt;&gt;"y", "", IF(C1394="", "", IFERROR(LOOKUP(2,1/(COUNTIF($D$2:D1392,mergednames)=0),mergednames), "")))</f>
        <v/>
      </c>
      <c r="E1393" s="93" t="str">
        <f t="shared" si="64"/>
        <v/>
      </c>
      <c r="F1393" s="93" t="str">
        <f>IF($I$1&lt;&gt;"y", "", IF(A1394="", "", IFERROR(LOOKUP(2,1/(COUNTIF($F$2:F1392,get_country)=0),get_country), "")))</f>
        <v/>
      </c>
      <c r="G1393" s="93" t="str">
        <f t="shared" si="63"/>
        <v/>
      </c>
      <c r="H1393" s="67" t="str">
        <f t="array" aca="1" ref="H1393" ca="1">IF($I$1&lt;&gt;"y", "", IFERROR(INDEX(countrylistsize,MATCH(SMALL(NOT(countrylistsize="")*IF(ISNUMBER(countrylistsize),COUNTIF(countrylistsize,"&lt;="&amp;countrylistsize),COUNTIF(countrylistsize,"&lt;="&amp;countrylistsize)+SUM(ISNUMBER(countrylistsize))),ROWS(F$3:F1393)+SUM(ISBLANK(countrylistsize))),NOT(countrylistsize="")*IF(ISNUMBER(countrylistsize),COUNTIF(countrylistsize,"&lt;="&amp;countrylistsize),COUNTIF(countrylistsize,"&lt;="&amp;countrylistsize)+SUM(ISNUMBER(countrylistsize))),0)), ""))</f>
        <v/>
      </c>
      <c r="I1393" s="70"/>
      <c r="J1393" s="67" t="str">
        <f t="array" aca="1" ref="J1393" ca="1">IF($I$1&lt;&gt;"y", "", IFERROR(INDEX(admin1listsize,MATCH(SMALL(NOT(admin1listsize="")*IF(ISNUMBER(admin1listsize),COUNTIF(admin1listsize,"&lt;="&amp;admin1listsize),COUNTIF(admin1listsize,"&lt;="&amp;admin1listsize)+SUM(ISNUMBER(admin1listsize))),ROWS(D$3:D1393)+SUM(ISBLANK(admin1listsize))),NOT(admin1listsize="")*IF(ISNUMBER(admin1listsize),COUNTIF(admin1listsize,"&lt;="&amp;admin1listsize),COUNTIF(admin1listsize,"&lt;="&amp;admin1listsize)+SUM(ISNUMBER(admin1listsize))),0)), ""))</f>
        <v/>
      </c>
      <c r="K1393" s="71"/>
    </row>
    <row r="1394" spans="1:11" s="1" customFormat="1" x14ac:dyDescent="0.25">
      <c r="A1394" s="93" t="str">
        <f>IF($I$1&lt;&gt;"y", "", IF(ISBLANK(DATA!D1395),"",IF(ISBLANK(DATA!K1395),"NO DATA",DATA!K1395)))</f>
        <v/>
      </c>
      <c r="B1394" s="93" t="str">
        <f>IF($I$1&lt;&gt;"y", "",IF(ISBLANK(DATA!D1395),"", IF(ISBLANK(DATA!L1395),"NO DATA",DATA!L1395)))</f>
        <v/>
      </c>
      <c r="C1394" s="93" t="str">
        <f t="shared" si="65"/>
        <v/>
      </c>
      <c r="D1394" s="93" t="str">
        <f>IF($I$1&lt;&gt;"y", "", IF(C1395="", "", IFERROR(LOOKUP(2,1/(COUNTIF($D$2:D1393,mergednames)=0),mergednames), "")))</f>
        <v/>
      </c>
      <c r="E1394" s="93" t="str">
        <f t="shared" si="64"/>
        <v/>
      </c>
      <c r="F1394" s="93" t="str">
        <f>IF($I$1&lt;&gt;"y", "", IF(A1395="", "", IFERROR(LOOKUP(2,1/(COUNTIF($F$2:F1393,get_country)=0),get_country), "")))</f>
        <v/>
      </c>
      <c r="G1394" s="93" t="str">
        <f t="shared" si="63"/>
        <v/>
      </c>
      <c r="H1394" s="67" t="str">
        <f t="array" aca="1" ref="H1394" ca="1">IF($I$1&lt;&gt;"y", "", IFERROR(INDEX(countrylistsize,MATCH(SMALL(NOT(countrylistsize="")*IF(ISNUMBER(countrylistsize),COUNTIF(countrylistsize,"&lt;="&amp;countrylistsize),COUNTIF(countrylistsize,"&lt;="&amp;countrylistsize)+SUM(ISNUMBER(countrylistsize))),ROWS(F$3:F1394)+SUM(ISBLANK(countrylistsize))),NOT(countrylistsize="")*IF(ISNUMBER(countrylistsize),COUNTIF(countrylistsize,"&lt;="&amp;countrylistsize),COUNTIF(countrylistsize,"&lt;="&amp;countrylistsize)+SUM(ISNUMBER(countrylistsize))),0)), ""))</f>
        <v/>
      </c>
      <c r="I1394" s="70"/>
      <c r="J1394" s="67" t="str">
        <f t="array" aca="1" ref="J1394" ca="1">IF($I$1&lt;&gt;"y", "", IFERROR(INDEX(admin1listsize,MATCH(SMALL(NOT(admin1listsize="")*IF(ISNUMBER(admin1listsize),COUNTIF(admin1listsize,"&lt;="&amp;admin1listsize),COUNTIF(admin1listsize,"&lt;="&amp;admin1listsize)+SUM(ISNUMBER(admin1listsize))),ROWS(D$3:D1394)+SUM(ISBLANK(admin1listsize))),NOT(admin1listsize="")*IF(ISNUMBER(admin1listsize),COUNTIF(admin1listsize,"&lt;="&amp;admin1listsize),COUNTIF(admin1listsize,"&lt;="&amp;admin1listsize)+SUM(ISNUMBER(admin1listsize))),0)), ""))</f>
        <v/>
      </c>
      <c r="K1394" s="71"/>
    </row>
    <row r="1395" spans="1:11" s="1" customFormat="1" x14ac:dyDescent="0.25">
      <c r="A1395" s="93" t="str">
        <f>IF($I$1&lt;&gt;"y", "", IF(ISBLANK(DATA!D1396),"",IF(ISBLANK(DATA!K1396),"NO DATA",DATA!K1396)))</f>
        <v/>
      </c>
      <c r="B1395" s="93" t="str">
        <f>IF($I$1&lt;&gt;"y", "",IF(ISBLANK(DATA!D1396),"", IF(ISBLANK(DATA!L1396),"NO DATA",DATA!L1396)))</f>
        <v/>
      </c>
      <c r="C1395" s="93" t="str">
        <f t="shared" si="65"/>
        <v/>
      </c>
      <c r="D1395" s="93" t="str">
        <f>IF($I$1&lt;&gt;"y", "", IF(C1396="", "", IFERROR(LOOKUP(2,1/(COUNTIF($D$2:D1394,mergednames)=0),mergednames), "")))</f>
        <v/>
      </c>
      <c r="E1395" s="93" t="str">
        <f t="shared" si="64"/>
        <v/>
      </c>
      <c r="F1395" s="93" t="str">
        <f>IF($I$1&lt;&gt;"y", "", IF(A1396="", "", IFERROR(LOOKUP(2,1/(COUNTIF($F$2:F1394,get_country)=0),get_country), "")))</f>
        <v/>
      </c>
      <c r="G1395" s="93" t="str">
        <f t="shared" si="63"/>
        <v/>
      </c>
      <c r="H1395" s="67" t="str">
        <f t="array" aca="1" ref="H1395" ca="1">IF($I$1&lt;&gt;"y", "", IFERROR(INDEX(countrylistsize,MATCH(SMALL(NOT(countrylistsize="")*IF(ISNUMBER(countrylistsize),COUNTIF(countrylistsize,"&lt;="&amp;countrylistsize),COUNTIF(countrylistsize,"&lt;="&amp;countrylistsize)+SUM(ISNUMBER(countrylistsize))),ROWS(F$3:F1395)+SUM(ISBLANK(countrylistsize))),NOT(countrylistsize="")*IF(ISNUMBER(countrylistsize),COUNTIF(countrylistsize,"&lt;="&amp;countrylistsize),COUNTIF(countrylistsize,"&lt;="&amp;countrylistsize)+SUM(ISNUMBER(countrylistsize))),0)), ""))</f>
        <v/>
      </c>
      <c r="I1395" s="70"/>
      <c r="J1395" s="67" t="str">
        <f t="array" aca="1" ref="J1395" ca="1">IF($I$1&lt;&gt;"y", "", IFERROR(INDEX(admin1listsize,MATCH(SMALL(NOT(admin1listsize="")*IF(ISNUMBER(admin1listsize),COUNTIF(admin1listsize,"&lt;="&amp;admin1listsize),COUNTIF(admin1listsize,"&lt;="&amp;admin1listsize)+SUM(ISNUMBER(admin1listsize))),ROWS(D$3:D1395)+SUM(ISBLANK(admin1listsize))),NOT(admin1listsize="")*IF(ISNUMBER(admin1listsize),COUNTIF(admin1listsize,"&lt;="&amp;admin1listsize),COUNTIF(admin1listsize,"&lt;="&amp;admin1listsize)+SUM(ISNUMBER(admin1listsize))),0)), ""))</f>
        <v/>
      </c>
      <c r="K1395" s="71"/>
    </row>
    <row r="1396" spans="1:11" s="1" customFormat="1" x14ac:dyDescent="0.25">
      <c r="A1396" s="93" t="str">
        <f>IF($I$1&lt;&gt;"y", "", IF(ISBLANK(DATA!D1397),"",IF(ISBLANK(DATA!K1397),"NO DATA",DATA!K1397)))</f>
        <v/>
      </c>
      <c r="B1396" s="93" t="str">
        <f>IF($I$1&lt;&gt;"y", "",IF(ISBLANK(DATA!D1397),"", IF(ISBLANK(DATA!L1397),"NO DATA",DATA!L1397)))</f>
        <v/>
      </c>
      <c r="C1396" s="93" t="str">
        <f t="shared" si="65"/>
        <v/>
      </c>
      <c r="D1396" s="93" t="str">
        <f>IF($I$1&lt;&gt;"y", "", IF(C1397="", "", IFERROR(LOOKUP(2,1/(COUNTIF($D$2:D1395,mergednames)=0),mergednames), "")))</f>
        <v/>
      </c>
      <c r="E1396" s="93" t="str">
        <f t="shared" si="64"/>
        <v/>
      </c>
      <c r="F1396" s="93" t="str">
        <f>IF($I$1&lt;&gt;"y", "", IF(A1397="", "", IFERROR(LOOKUP(2,1/(COUNTIF($F$2:F1395,get_country)=0),get_country), "")))</f>
        <v/>
      </c>
      <c r="G1396" s="93" t="str">
        <f t="shared" si="63"/>
        <v/>
      </c>
      <c r="H1396" s="67" t="str">
        <f t="array" aca="1" ref="H1396" ca="1">IF($I$1&lt;&gt;"y", "", IFERROR(INDEX(countrylistsize,MATCH(SMALL(NOT(countrylistsize="")*IF(ISNUMBER(countrylistsize),COUNTIF(countrylistsize,"&lt;="&amp;countrylistsize),COUNTIF(countrylistsize,"&lt;="&amp;countrylistsize)+SUM(ISNUMBER(countrylistsize))),ROWS(F$3:F1396)+SUM(ISBLANK(countrylistsize))),NOT(countrylistsize="")*IF(ISNUMBER(countrylistsize),COUNTIF(countrylistsize,"&lt;="&amp;countrylistsize),COUNTIF(countrylistsize,"&lt;="&amp;countrylistsize)+SUM(ISNUMBER(countrylistsize))),0)), ""))</f>
        <v/>
      </c>
      <c r="I1396" s="70"/>
      <c r="J1396" s="67" t="str">
        <f t="array" aca="1" ref="J1396" ca="1">IF($I$1&lt;&gt;"y", "", IFERROR(INDEX(admin1listsize,MATCH(SMALL(NOT(admin1listsize="")*IF(ISNUMBER(admin1listsize),COUNTIF(admin1listsize,"&lt;="&amp;admin1listsize),COUNTIF(admin1listsize,"&lt;="&amp;admin1listsize)+SUM(ISNUMBER(admin1listsize))),ROWS(D$3:D1396)+SUM(ISBLANK(admin1listsize))),NOT(admin1listsize="")*IF(ISNUMBER(admin1listsize),COUNTIF(admin1listsize,"&lt;="&amp;admin1listsize),COUNTIF(admin1listsize,"&lt;="&amp;admin1listsize)+SUM(ISNUMBER(admin1listsize))),0)), ""))</f>
        <v/>
      </c>
      <c r="K1396" s="71"/>
    </row>
    <row r="1397" spans="1:11" s="1" customFormat="1" x14ac:dyDescent="0.25">
      <c r="A1397" s="93" t="str">
        <f>IF($I$1&lt;&gt;"y", "", IF(ISBLANK(DATA!D1398),"",IF(ISBLANK(DATA!K1398),"NO DATA",DATA!K1398)))</f>
        <v/>
      </c>
      <c r="B1397" s="93" t="str">
        <f>IF($I$1&lt;&gt;"y", "",IF(ISBLANK(DATA!D1398),"", IF(ISBLANK(DATA!L1398),"NO DATA",DATA!L1398)))</f>
        <v/>
      </c>
      <c r="C1397" s="93" t="str">
        <f t="shared" si="65"/>
        <v/>
      </c>
      <c r="D1397" s="93" t="str">
        <f>IF($I$1&lt;&gt;"y", "", IF(C1398="", "", IFERROR(LOOKUP(2,1/(COUNTIF($D$2:D1396,mergednames)=0),mergednames), "")))</f>
        <v/>
      </c>
      <c r="E1397" s="93" t="str">
        <f t="shared" si="64"/>
        <v/>
      </c>
      <c r="F1397" s="93" t="str">
        <f>IF($I$1&lt;&gt;"y", "", IF(A1398="", "", IFERROR(LOOKUP(2,1/(COUNTIF($F$2:F1396,get_country)=0),get_country), "")))</f>
        <v/>
      </c>
      <c r="G1397" s="93" t="str">
        <f t="shared" si="63"/>
        <v/>
      </c>
      <c r="H1397" s="67" t="str">
        <f t="array" aca="1" ref="H1397" ca="1">IF($I$1&lt;&gt;"y", "", IFERROR(INDEX(countrylistsize,MATCH(SMALL(NOT(countrylistsize="")*IF(ISNUMBER(countrylistsize),COUNTIF(countrylistsize,"&lt;="&amp;countrylistsize),COUNTIF(countrylistsize,"&lt;="&amp;countrylistsize)+SUM(ISNUMBER(countrylistsize))),ROWS(F$3:F1397)+SUM(ISBLANK(countrylistsize))),NOT(countrylistsize="")*IF(ISNUMBER(countrylistsize),COUNTIF(countrylistsize,"&lt;="&amp;countrylistsize),COUNTIF(countrylistsize,"&lt;="&amp;countrylistsize)+SUM(ISNUMBER(countrylistsize))),0)), ""))</f>
        <v/>
      </c>
      <c r="I1397" s="70"/>
      <c r="J1397" s="67" t="str">
        <f t="array" aca="1" ref="J1397" ca="1">IF($I$1&lt;&gt;"y", "", IFERROR(INDEX(admin1listsize,MATCH(SMALL(NOT(admin1listsize="")*IF(ISNUMBER(admin1listsize),COUNTIF(admin1listsize,"&lt;="&amp;admin1listsize),COUNTIF(admin1listsize,"&lt;="&amp;admin1listsize)+SUM(ISNUMBER(admin1listsize))),ROWS(D$3:D1397)+SUM(ISBLANK(admin1listsize))),NOT(admin1listsize="")*IF(ISNUMBER(admin1listsize),COUNTIF(admin1listsize,"&lt;="&amp;admin1listsize),COUNTIF(admin1listsize,"&lt;="&amp;admin1listsize)+SUM(ISNUMBER(admin1listsize))),0)), ""))</f>
        <v/>
      </c>
      <c r="K1397" s="71"/>
    </row>
    <row r="1398" spans="1:11" s="1" customFormat="1" x14ac:dyDescent="0.25">
      <c r="A1398" s="93" t="str">
        <f>IF($I$1&lt;&gt;"y", "", IF(ISBLANK(DATA!D1399),"",IF(ISBLANK(DATA!K1399),"NO DATA",DATA!K1399)))</f>
        <v/>
      </c>
      <c r="B1398" s="93" t="str">
        <f>IF($I$1&lt;&gt;"y", "",IF(ISBLANK(DATA!D1399),"", IF(ISBLANK(DATA!L1399),"NO DATA",DATA!L1399)))</f>
        <v/>
      </c>
      <c r="C1398" s="93" t="str">
        <f t="shared" si="65"/>
        <v/>
      </c>
      <c r="D1398" s="93" t="str">
        <f>IF($I$1&lt;&gt;"y", "", IF(C1399="", "", IFERROR(LOOKUP(2,1/(COUNTIF($D$2:D1397,mergednames)=0),mergednames), "")))</f>
        <v/>
      </c>
      <c r="E1398" s="93" t="str">
        <f t="shared" si="64"/>
        <v/>
      </c>
      <c r="F1398" s="93" t="str">
        <f>IF($I$1&lt;&gt;"y", "", IF(A1399="", "", IFERROR(LOOKUP(2,1/(COUNTIF($F$2:F1397,get_country)=0),get_country), "")))</f>
        <v/>
      </c>
      <c r="G1398" s="93" t="str">
        <f t="shared" si="63"/>
        <v/>
      </c>
      <c r="H1398" s="67" t="str">
        <f t="array" aca="1" ref="H1398" ca="1">IF($I$1&lt;&gt;"y", "", IFERROR(INDEX(countrylistsize,MATCH(SMALL(NOT(countrylistsize="")*IF(ISNUMBER(countrylistsize),COUNTIF(countrylistsize,"&lt;="&amp;countrylistsize),COUNTIF(countrylistsize,"&lt;="&amp;countrylistsize)+SUM(ISNUMBER(countrylistsize))),ROWS(F$3:F1398)+SUM(ISBLANK(countrylistsize))),NOT(countrylistsize="")*IF(ISNUMBER(countrylistsize),COUNTIF(countrylistsize,"&lt;="&amp;countrylistsize),COUNTIF(countrylistsize,"&lt;="&amp;countrylistsize)+SUM(ISNUMBER(countrylistsize))),0)), ""))</f>
        <v/>
      </c>
      <c r="I1398" s="70"/>
      <c r="J1398" s="67" t="str">
        <f t="array" aca="1" ref="J1398" ca="1">IF($I$1&lt;&gt;"y", "", IFERROR(INDEX(admin1listsize,MATCH(SMALL(NOT(admin1listsize="")*IF(ISNUMBER(admin1listsize),COUNTIF(admin1listsize,"&lt;="&amp;admin1listsize),COUNTIF(admin1listsize,"&lt;="&amp;admin1listsize)+SUM(ISNUMBER(admin1listsize))),ROWS(D$3:D1398)+SUM(ISBLANK(admin1listsize))),NOT(admin1listsize="")*IF(ISNUMBER(admin1listsize),COUNTIF(admin1listsize,"&lt;="&amp;admin1listsize),COUNTIF(admin1listsize,"&lt;="&amp;admin1listsize)+SUM(ISNUMBER(admin1listsize))),0)), ""))</f>
        <v/>
      </c>
      <c r="K1398" s="71"/>
    </row>
    <row r="1399" spans="1:11" s="1" customFormat="1" x14ac:dyDescent="0.25">
      <c r="A1399" s="93" t="str">
        <f>IF($I$1&lt;&gt;"y", "", IF(ISBLANK(DATA!D1400),"",IF(ISBLANK(DATA!K1400),"NO DATA",DATA!K1400)))</f>
        <v/>
      </c>
      <c r="B1399" s="93" t="str">
        <f>IF($I$1&lt;&gt;"y", "",IF(ISBLANK(DATA!D1400),"", IF(ISBLANK(DATA!L1400),"NO DATA",DATA!L1400)))</f>
        <v/>
      </c>
      <c r="C1399" s="93" t="str">
        <f t="shared" si="65"/>
        <v/>
      </c>
      <c r="D1399" s="93" t="str">
        <f>IF($I$1&lt;&gt;"y", "", IF(C1400="", "", IFERROR(LOOKUP(2,1/(COUNTIF($D$2:D1398,mergednames)=0),mergednames), "")))</f>
        <v/>
      </c>
      <c r="E1399" s="93" t="str">
        <f t="shared" si="64"/>
        <v/>
      </c>
      <c r="F1399" s="93" t="str">
        <f>IF($I$1&lt;&gt;"y", "", IF(A1400="", "", IFERROR(LOOKUP(2,1/(COUNTIF($F$2:F1398,get_country)=0),get_country), "")))</f>
        <v/>
      </c>
      <c r="G1399" s="93" t="str">
        <f t="shared" si="63"/>
        <v/>
      </c>
      <c r="H1399" s="67" t="str">
        <f t="array" aca="1" ref="H1399" ca="1">IF($I$1&lt;&gt;"y", "", IFERROR(INDEX(countrylistsize,MATCH(SMALL(NOT(countrylistsize="")*IF(ISNUMBER(countrylistsize),COUNTIF(countrylistsize,"&lt;="&amp;countrylistsize),COUNTIF(countrylistsize,"&lt;="&amp;countrylistsize)+SUM(ISNUMBER(countrylistsize))),ROWS(F$3:F1399)+SUM(ISBLANK(countrylistsize))),NOT(countrylistsize="")*IF(ISNUMBER(countrylistsize),COUNTIF(countrylistsize,"&lt;="&amp;countrylistsize),COUNTIF(countrylistsize,"&lt;="&amp;countrylistsize)+SUM(ISNUMBER(countrylistsize))),0)), ""))</f>
        <v/>
      </c>
      <c r="I1399" s="70"/>
      <c r="J1399" s="67" t="str">
        <f t="array" aca="1" ref="J1399" ca="1">IF($I$1&lt;&gt;"y", "", IFERROR(INDEX(admin1listsize,MATCH(SMALL(NOT(admin1listsize="")*IF(ISNUMBER(admin1listsize),COUNTIF(admin1listsize,"&lt;="&amp;admin1listsize),COUNTIF(admin1listsize,"&lt;="&amp;admin1listsize)+SUM(ISNUMBER(admin1listsize))),ROWS(D$3:D1399)+SUM(ISBLANK(admin1listsize))),NOT(admin1listsize="")*IF(ISNUMBER(admin1listsize),COUNTIF(admin1listsize,"&lt;="&amp;admin1listsize),COUNTIF(admin1listsize,"&lt;="&amp;admin1listsize)+SUM(ISNUMBER(admin1listsize))),0)), ""))</f>
        <v/>
      </c>
      <c r="K1399" s="71"/>
    </row>
    <row r="1400" spans="1:11" s="1" customFormat="1" x14ac:dyDescent="0.25">
      <c r="A1400" s="93" t="str">
        <f>IF($I$1&lt;&gt;"y", "", IF(ISBLANK(DATA!D1401),"",IF(ISBLANK(DATA!K1401),"NO DATA",DATA!K1401)))</f>
        <v/>
      </c>
      <c r="B1400" s="93" t="str">
        <f>IF($I$1&lt;&gt;"y", "",IF(ISBLANK(DATA!D1401),"", IF(ISBLANK(DATA!L1401),"NO DATA",DATA!L1401)))</f>
        <v/>
      </c>
      <c r="C1400" s="93" t="str">
        <f t="shared" si="65"/>
        <v/>
      </c>
      <c r="D1400" s="93" t="str">
        <f>IF($I$1&lt;&gt;"y", "", IF(C1401="", "", IFERROR(LOOKUP(2,1/(COUNTIF($D$2:D1399,mergednames)=0),mergednames), "")))</f>
        <v/>
      </c>
      <c r="E1400" s="93" t="str">
        <f t="shared" si="64"/>
        <v/>
      </c>
      <c r="F1400" s="93" t="str">
        <f>IF($I$1&lt;&gt;"y", "", IF(A1401="", "", IFERROR(LOOKUP(2,1/(COUNTIF($F$2:F1399,get_country)=0),get_country), "")))</f>
        <v/>
      </c>
      <c r="G1400" s="93" t="str">
        <f t="shared" si="63"/>
        <v/>
      </c>
      <c r="H1400" s="67" t="str">
        <f t="array" aca="1" ref="H1400" ca="1">IF($I$1&lt;&gt;"y", "", IFERROR(INDEX(countrylistsize,MATCH(SMALL(NOT(countrylistsize="")*IF(ISNUMBER(countrylistsize),COUNTIF(countrylistsize,"&lt;="&amp;countrylistsize),COUNTIF(countrylistsize,"&lt;="&amp;countrylistsize)+SUM(ISNUMBER(countrylistsize))),ROWS(F$3:F1400)+SUM(ISBLANK(countrylistsize))),NOT(countrylistsize="")*IF(ISNUMBER(countrylistsize),COUNTIF(countrylistsize,"&lt;="&amp;countrylistsize),COUNTIF(countrylistsize,"&lt;="&amp;countrylistsize)+SUM(ISNUMBER(countrylistsize))),0)), ""))</f>
        <v/>
      </c>
      <c r="I1400" s="70"/>
      <c r="J1400" s="67" t="str">
        <f t="array" aca="1" ref="J1400" ca="1">IF($I$1&lt;&gt;"y", "", IFERROR(INDEX(admin1listsize,MATCH(SMALL(NOT(admin1listsize="")*IF(ISNUMBER(admin1listsize),COUNTIF(admin1listsize,"&lt;="&amp;admin1listsize),COUNTIF(admin1listsize,"&lt;="&amp;admin1listsize)+SUM(ISNUMBER(admin1listsize))),ROWS(D$3:D1400)+SUM(ISBLANK(admin1listsize))),NOT(admin1listsize="")*IF(ISNUMBER(admin1listsize),COUNTIF(admin1listsize,"&lt;="&amp;admin1listsize),COUNTIF(admin1listsize,"&lt;="&amp;admin1listsize)+SUM(ISNUMBER(admin1listsize))),0)), ""))</f>
        <v/>
      </c>
      <c r="K1400" s="71"/>
    </row>
    <row r="1401" spans="1:11" s="1" customFormat="1" x14ac:dyDescent="0.25">
      <c r="A1401" s="93" t="str">
        <f>IF($I$1&lt;&gt;"y", "", IF(ISBLANK(DATA!D1402),"",IF(ISBLANK(DATA!K1402),"NO DATA",DATA!K1402)))</f>
        <v/>
      </c>
      <c r="B1401" s="93" t="str">
        <f>IF($I$1&lt;&gt;"y", "",IF(ISBLANK(DATA!D1402),"", IF(ISBLANK(DATA!L1402),"NO DATA",DATA!L1402)))</f>
        <v/>
      </c>
      <c r="C1401" s="93" t="str">
        <f t="shared" si="65"/>
        <v/>
      </c>
      <c r="D1401" s="93" t="str">
        <f>IF($I$1&lt;&gt;"y", "", IF(C1402="", "", IFERROR(LOOKUP(2,1/(COUNTIF($D$2:D1400,mergednames)=0),mergednames), "")))</f>
        <v/>
      </c>
      <c r="E1401" s="93" t="str">
        <f t="shared" si="64"/>
        <v/>
      </c>
      <c r="F1401" s="93" t="str">
        <f>IF($I$1&lt;&gt;"y", "", IF(A1402="", "", IFERROR(LOOKUP(2,1/(COUNTIF($F$2:F1400,get_country)=0),get_country), "")))</f>
        <v/>
      </c>
      <c r="G1401" s="93" t="str">
        <f t="shared" si="63"/>
        <v/>
      </c>
      <c r="H1401" s="67" t="str">
        <f t="array" aca="1" ref="H1401" ca="1">IF($I$1&lt;&gt;"y", "", IFERROR(INDEX(countrylistsize,MATCH(SMALL(NOT(countrylistsize="")*IF(ISNUMBER(countrylistsize),COUNTIF(countrylistsize,"&lt;="&amp;countrylistsize),COUNTIF(countrylistsize,"&lt;="&amp;countrylistsize)+SUM(ISNUMBER(countrylistsize))),ROWS(F$3:F1401)+SUM(ISBLANK(countrylistsize))),NOT(countrylistsize="")*IF(ISNUMBER(countrylistsize),COUNTIF(countrylistsize,"&lt;="&amp;countrylistsize),COUNTIF(countrylistsize,"&lt;="&amp;countrylistsize)+SUM(ISNUMBER(countrylistsize))),0)), ""))</f>
        <v/>
      </c>
      <c r="I1401" s="70"/>
      <c r="J1401" s="67" t="str">
        <f t="array" aca="1" ref="J1401" ca="1">IF($I$1&lt;&gt;"y", "", IFERROR(INDEX(admin1listsize,MATCH(SMALL(NOT(admin1listsize="")*IF(ISNUMBER(admin1listsize),COUNTIF(admin1listsize,"&lt;="&amp;admin1listsize),COUNTIF(admin1listsize,"&lt;="&amp;admin1listsize)+SUM(ISNUMBER(admin1listsize))),ROWS(D$3:D1401)+SUM(ISBLANK(admin1listsize))),NOT(admin1listsize="")*IF(ISNUMBER(admin1listsize),COUNTIF(admin1listsize,"&lt;="&amp;admin1listsize),COUNTIF(admin1listsize,"&lt;="&amp;admin1listsize)+SUM(ISNUMBER(admin1listsize))),0)), ""))</f>
        <v/>
      </c>
      <c r="K1401" s="71"/>
    </row>
    <row r="1402" spans="1:11" s="1" customFormat="1" x14ac:dyDescent="0.25">
      <c r="A1402" s="93" t="str">
        <f>IF($I$1&lt;&gt;"y", "", IF(ISBLANK(DATA!D1403),"",IF(ISBLANK(DATA!K1403),"NO DATA",DATA!K1403)))</f>
        <v/>
      </c>
      <c r="B1402" s="93" t="str">
        <f>IF($I$1&lt;&gt;"y", "",IF(ISBLANK(DATA!D1403),"", IF(ISBLANK(DATA!L1403),"NO DATA",DATA!L1403)))</f>
        <v/>
      </c>
      <c r="C1402" s="93" t="str">
        <f t="shared" si="65"/>
        <v/>
      </c>
      <c r="D1402" s="93" t="str">
        <f>IF($I$1&lt;&gt;"y", "", IF(C1403="", "", IFERROR(LOOKUP(2,1/(COUNTIF($D$2:D1401,mergednames)=0),mergednames), "")))</f>
        <v/>
      </c>
      <c r="E1402" s="93" t="str">
        <f t="shared" si="64"/>
        <v/>
      </c>
      <c r="F1402" s="93" t="str">
        <f>IF($I$1&lt;&gt;"y", "", IF(A1403="", "", IFERROR(LOOKUP(2,1/(COUNTIF($F$2:F1401,get_country)=0),get_country), "")))</f>
        <v/>
      </c>
      <c r="G1402" s="93" t="str">
        <f t="shared" si="63"/>
        <v/>
      </c>
      <c r="H1402" s="67" t="str">
        <f t="array" aca="1" ref="H1402" ca="1">IF($I$1&lt;&gt;"y", "", IFERROR(INDEX(countrylistsize,MATCH(SMALL(NOT(countrylistsize="")*IF(ISNUMBER(countrylistsize),COUNTIF(countrylistsize,"&lt;="&amp;countrylistsize),COUNTIF(countrylistsize,"&lt;="&amp;countrylistsize)+SUM(ISNUMBER(countrylistsize))),ROWS(F$3:F1402)+SUM(ISBLANK(countrylistsize))),NOT(countrylistsize="")*IF(ISNUMBER(countrylistsize),COUNTIF(countrylistsize,"&lt;="&amp;countrylistsize),COUNTIF(countrylistsize,"&lt;="&amp;countrylistsize)+SUM(ISNUMBER(countrylistsize))),0)), ""))</f>
        <v/>
      </c>
      <c r="I1402" s="70"/>
      <c r="J1402" s="67" t="str">
        <f t="array" aca="1" ref="J1402" ca="1">IF($I$1&lt;&gt;"y", "", IFERROR(INDEX(admin1listsize,MATCH(SMALL(NOT(admin1listsize="")*IF(ISNUMBER(admin1listsize),COUNTIF(admin1listsize,"&lt;="&amp;admin1listsize),COUNTIF(admin1listsize,"&lt;="&amp;admin1listsize)+SUM(ISNUMBER(admin1listsize))),ROWS(D$3:D1402)+SUM(ISBLANK(admin1listsize))),NOT(admin1listsize="")*IF(ISNUMBER(admin1listsize),COUNTIF(admin1listsize,"&lt;="&amp;admin1listsize),COUNTIF(admin1listsize,"&lt;="&amp;admin1listsize)+SUM(ISNUMBER(admin1listsize))),0)), ""))</f>
        <v/>
      </c>
      <c r="K1402" s="71"/>
    </row>
    <row r="1403" spans="1:11" s="1" customFormat="1" x14ac:dyDescent="0.25">
      <c r="A1403" s="93" t="str">
        <f>IF($I$1&lt;&gt;"y", "", IF(ISBLANK(DATA!D1404),"",IF(ISBLANK(DATA!K1404),"NO DATA",DATA!K1404)))</f>
        <v/>
      </c>
      <c r="B1403" s="93" t="str">
        <f>IF($I$1&lt;&gt;"y", "",IF(ISBLANK(DATA!D1404),"", IF(ISBLANK(DATA!L1404),"NO DATA",DATA!L1404)))</f>
        <v/>
      </c>
      <c r="C1403" s="93" t="str">
        <f t="shared" si="65"/>
        <v/>
      </c>
      <c r="D1403" s="93" t="str">
        <f>IF($I$1&lt;&gt;"y", "", IF(C1404="", "", IFERROR(LOOKUP(2,1/(COUNTIF($D$2:D1402,mergednames)=0),mergednames), "")))</f>
        <v/>
      </c>
      <c r="E1403" s="93" t="str">
        <f t="shared" si="64"/>
        <v/>
      </c>
      <c r="F1403" s="93" t="str">
        <f>IF($I$1&lt;&gt;"y", "", IF(A1404="", "", IFERROR(LOOKUP(2,1/(COUNTIF($F$2:F1402,get_country)=0),get_country), "")))</f>
        <v/>
      </c>
      <c r="G1403" s="93" t="str">
        <f t="shared" si="63"/>
        <v/>
      </c>
      <c r="H1403" s="67" t="str">
        <f t="array" aca="1" ref="H1403" ca="1">IF($I$1&lt;&gt;"y", "", IFERROR(INDEX(countrylistsize,MATCH(SMALL(NOT(countrylistsize="")*IF(ISNUMBER(countrylistsize),COUNTIF(countrylistsize,"&lt;="&amp;countrylistsize),COUNTIF(countrylistsize,"&lt;="&amp;countrylistsize)+SUM(ISNUMBER(countrylistsize))),ROWS(F$3:F1403)+SUM(ISBLANK(countrylistsize))),NOT(countrylistsize="")*IF(ISNUMBER(countrylistsize),COUNTIF(countrylistsize,"&lt;="&amp;countrylistsize),COUNTIF(countrylistsize,"&lt;="&amp;countrylistsize)+SUM(ISNUMBER(countrylistsize))),0)), ""))</f>
        <v/>
      </c>
      <c r="I1403" s="70"/>
      <c r="J1403" s="67" t="str">
        <f t="array" aca="1" ref="J1403" ca="1">IF($I$1&lt;&gt;"y", "", IFERROR(INDEX(admin1listsize,MATCH(SMALL(NOT(admin1listsize="")*IF(ISNUMBER(admin1listsize),COUNTIF(admin1listsize,"&lt;="&amp;admin1listsize),COUNTIF(admin1listsize,"&lt;="&amp;admin1listsize)+SUM(ISNUMBER(admin1listsize))),ROWS(D$3:D1403)+SUM(ISBLANK(admin1listsize))),NOT(admin1listsize="")*IF(ISNUMBER(admin1listsize),COUNTIF(admin1listsize,"&lt;="&amp;admin1listsize),COUNTIF(admin1listsize,"&lt;="&amp;admin1listsize)+SUM(ISNUMBER(admin1listsize))),0)), ""))</f>
        <v/>
      </c>
      <c r="K1403" s="71"/>
    </row>
    <row r="1404" spans="1:11" s="1" customFormat="1" x14ac:dyDescent="0.25">
      <c r="A1404" s="93" t="str">
        <f>IF($I$1&lt;&gt;"y", "", IF(ISBLANK(DATA!D1405),"",IF(ISBLANK(DATA!K1405),"NO DATA",DATA!K1405)))</f>
        <v/>
      </c>
      <c r="B1404" s="93" t="str">
        <f>IF($I$1&lt;&gt;"y", "",IF(ISBLANK(DATA!D1405),"", IF(ISBLANK(DATA!L1405),"NO DATA",DATA!L1405)))</f>
        <v/>
      </c>
      <c r="C1404" s="93" t="str">
        <f t="shared" si="65"/>
        <v/>
      </c>
      <c r="D1404" s="93" t="str">
        <f>IF($I$1&lt;&gt;"y", "", IF(C1405="", "", IFERROR(LOOKUP(2,1/(COUNTIF($D$2:D1403,mergednames)=0),mergednames), "")))</f>
        <v/>
      </c>
      <c r="E1404" s="93" t="str">
        <f t="shared" si="64"/>
        <v/>
      </c>
      <c r="F1404" s="93" t="str">
        <f>IF($I$1&lt;&gt;"y", "", IF(A1405="", "", IFERROR(LOOKUP(2,1/(COUNTIF($F$2:F1403,get_country)=0),get_country), "")))</f>
        <v/>
      </c>
      <c r="G1404" s="93" t="str">
        <f t="shared" si="63"/>
        <v/>
      </c>
      <c r="H1404" s="67" t="str">
        <f t="array" aca="1" ref="H1404" ca="1">IF($I$1&lt;&gt;"y", "", IFERROR(INDEX(countrylistsize,MATCH(SMALL(NOT(countrylistsize="")*IF(ISNUMBER(countrylistsize),COUNTIF(countrylistsize,"&lt;="&amp;countrylistsize),COUNTIF(countrylistsize,"&lt;="&amp;countrylistsize)+SUM(ISNUMBER(countrylistsize))),ROWS(F$3:F1404)+SUM(ISBLANK(countrylistsize))),NOT(countrylistsize="")*IF(ISNUMBER(countrylistsize),COUNTIF(countrylistsize,"&lt;="&amp;countrylistsize),COUNTIF(countrylistsize,"&lt;="&amp;countrylistsize)+SUM(ISNUMBER(countrylistsize))),0)), ""))</f>
        <v/>
      </c>
      <c r="I1404" s="70"/>
      <c r="J1404" s="67" t="str">
        <f t="array" aca="1" ref="J1404" ca="1">IF($I$1&lt;&gt;"y", "", IFERROR(INDEX(admin1listsize,MATCH(SMALL(NOT(admin1listsize="")*IF(ISNUMBER(admin1listsize),COUNTIF(admin1listsize,"&lt;="&amp;admin1listsize),COUNTIF(admin1listsize,"&lt;="&amp;admin1listsize)+SUM(ISNUMBER(admin1listsize))),ROWS(D$3:D1404)+SUM(ISBLANK(admin1listsize))),NOT(admin1listsize="")*IF(ISNUMBER(admin1listsize),COUNTIF(admin1listsize,"&lt;="&amp;admin1listsize),COUNTIF(admin1listsize,"&lt;="&amp;admin1listsize)+SUM(ISNUMBER(admin1listsize))),0)), ""))</f>
        <v/>
      </c>
      <c r="K1404" s="71"/>
    </row>
    <row r="1405" spans="1:11" s="1" customFormat="1" x14ac:dyDescent="0.25">
      <c r="A1405" s="93" t="str">
        <f>IF($I$1&lt;&gt;"y", "", IF(ISBLANK(DATA!D1406),"",IF(ISBLANK(DATA!K1406),"NO DATA",DATA!K1406)))</f>
        <v/>
      </c>
      <c r="B1405" s="93" t="str">
        <f>IF($I$1&lt;&gt;"y", "",IF(ISBLANK(DATA!D1406),"", IF(ISBLANK(DATA!L1406),"NO DATA",DATA!L1406)))</f>
        <v/>
      </c>
      <c r="C1405" s="93" t="str">
        <f t="shared" si="65"/>
        <v/>
      </c>
      <c r="D1405" s="93" t="str">
        <f>IF($I$1&lt;&gt;"y", "", IF(C1406="", "", IFERROR(LOOKUP(2,1/(COUNTIF($D$2:D1404,mergednames)=0),mergednames), "")))</f>
        <v/>
      </c>
      <c r="E1405" s="93" t="str">
        <f t="shared" si="64"/>
        <v/>
      </c>
      <c r="F1405" s="93" t="str">
        <f>IF($I$1&lt;&gt;"y", "", IF(A1406="", "", IFERROR(LOOKUP(2,1/(COUNTIF($F$2:F1404,get_country)=0),get_country), "")))</f>
        <v/>
      </c>
      <c r="G1405" s="93" t="str">
        <f t="shared" si="63"/>
        <v/>
      </c>
      <c r="H1405" s="67" t="str">
        <f t="array" aca="1" ref="H1405" ca="1">IF($I$1&lt;&gt;"y", "", IFERROR(INDEX(countrylistsize,MATCH(SMALL(NOT(countrylistsize="")*IF(ISNUMBER(countrylistsize),COUNTIF(countrylistsize,"&lt;="&amp;countrylistsize),COUNTIF(countrylistsize,"&lt;="&amp;countrylistsize)+SUM(ISNUMBER(countrylistsize))),ROWS(F$3:F1405)+SUM(ISBLANK(countrylistsize))),NOT(countrylistsize="")*IF(ISNUMBER(countrylistsize),COUNTIF(countrylistsize,"&lt;="&amp;countrylistsize),COUNTIF(countrylistsize,"&lt;="&amp;countrylistsize)+SUM(ISNUMBER(countrylistsize))),0)), ""))</f>
        <v/>
      </c>
      <c r="I1405" s="70"/>
      <c r="J1405" s="67" t="str">
        <f t="array" aca="1" ref="J1405" ca="1">IF($I$1&lt;&gt;"y", "", IFERROR(INDEX(admin1listsize,MATCH(SMALL(NOT(admin1listsize="")*IF(ISNUMBER(admin1listsize),COUNTIF(admin1listsize,"&lt;="&amp;admin1listsize),COUNTIF(admin1listsize,"&lt;="&amp;admin1listsize)+SUM(ISNUMBER(admin1listsize))),ROWS(D$3:D1405)+SUM(ISBLANK(admin1listsize))),NOT(admin1listsize="")*IF(ISNUMBER(admin1listsize),COUNTIF(admin1listsize,"&lt;="&amp;admin1listsize),COUNTIF(admin1listsize,"&lt;="&amp;admin1listsize)+SUM(ISNUMBER(admin1listsize))),0)), ""))</f>
        <v/>
      </c>
      <c r="K1405" s="71"/>
    </row>
    <row r="1406" spans="1:11" s="1" customFormat="1" x14ac:dyDescent="0.25">
      <c r="A1406" s="93" t="str">
        <f>IF($I$1&lt;&gt;"y", "", IF(ISBLANK(DATA!D1407),"",IF(ISBLANK(DATA!K1407),"NO DATA",DATA!K1407)))</f>
        <v/>
      </c>
      <c r="B1406" s="93" t="str">
        <f>IF($I$1&lt;&gt;"y", "",IF(ISBLANK(DATA!D1407),"", IF(ISBLANK(DATA!L1407),"NO DATA",DATA!L1407)))</f>
        <v/>
      </c>
      <c r="C1406" s="93" t="str">
        <f t="shared" si="65"/>
        <v/>
      </c>
      <c r="D1406" s="93" t="str">
        <f>IF($I$1&lt;&gt;"y", "", IF(C1407="", "", IFERROR(LOOKUP(2,1/(COUNTIF($D$2:D1405,mergednames)=0),mergednames), "")))</f>
        <v/>
      </c>
      <c r="E1406" s="93" t="str">
        <f t="shared" si="64"/>
        <v/>
      </c>
      <c r="F1406" s="93" t="str">
        <f>IF($I$1&lt;&gt;"y", "", IF(A1407="", "", IFERROR(LOOKUP(2,1/(COUNTIF($F$2:F1405,get_country)=0),get_country), "")))</f>
        <v/>
      </c>
      <c r="G1406" s="93" t="str">
        <f t="shared" si="63"/>
        <v/>
      </c>
      <c r="H1406" s="67" t="str">
        <f t="array" aca="1" ref="H1406" ca="1">IF($I$1&lt;&gt;"y", "", IFERROR(INDEX(countrylistsize,MATCH(SMALL(NOT(countrylistsize="")*IF(ISNUMBER(countrylistsize),COUNTIF(countrylistsize,"&lt;="&amp;countrylistsize),COUNTIF(countrylistsize,"&lt;="&amp;countrylistsize)+SUM(ISNUMBER(countrylistsize))),ROWS(F$3:F1406)+SUM(ISBLANK(countrylistsize))),NOT(countrylistsize="")*IF(ISNUMBER(countrylistsize),COUNTIF(countrylistsize,"&lt;="&amp;countrylistsize),COUNTIF(countrylistsize,"&lt;="&amp;countrylistsize)+SUM(ISNUMBER(countrylistsize))),0)), ""))</f>
        <v/>
      </c>
      <c r="I1406" s="70"/>
      <c r="J1406" s="67" t="str">
        <f t="array" aca="1" ref="J1406" ca="1">IF($I$1&lt;&gt;"y", "", IFERROR(INDEX(admin1listsize,MATCH(SMALL(NOT(admin1listsize="")*IF(ISNUMBER(admin1listsize),COUNTIF(admin1listsize,"&lt;="&amp;admin1listsize),COUNTIF(admin1listsize,"&lt;="&amp;admin1listsize)+SUM(ISNUMBER(admin1listsize))),ROWS(D$3:D1406)+SUM(ISBLANK(admin1listsize))),NOT(admin1listsize="")*IF(ISNUMBER(admin1listsize),COUNTIF(admin1listsize,"&lt;="&amp;admin1listsize),COUNTIF(admin1listsize,"&lt;="&amp;admin1listsize)+SUM(ISNUMBER(admin1listsize))),0)), ""))</f>
        <v/>
      </c>
      <c r="K1406" s="71"/>
    </row>
    <row r="1407" spans="1:11" s="1" customFormat="1" x14ac:dyDescent="0.25">
      <c r="A1407" s="93" t="str">
        <f>IF($I$1&lt;&gt;"y", "", IF(ISBLANK(DATA!D1408),"",IF(ISBLANK(DATA!K1408),"NO DATA",DATA!K1408)))</f>
        <v/>
      </c>
      <c r="B1407" s="93" t="str">
        <f>IF($I$1&lt;&gt;"y", "",IF(ISBLANK(DATA!D1408),"", IF(ISBLANK(DATA!L1408),"NO DATA",DATA!L1408)))</f>
        <v/>
      </c>
      <c r="C1407" s="93" t="str">
        <f t="shared" si="65"/>
        <v/>
      </c>
      <c r="D1407" s="93" t="str">
        <f>IF($I$1&lt;&gt;"y", "", IF(C1408="", "", IFERROR(LOOKUP(2,1/(COUNTIF($D$2:D1406,mergednames)=0),mergednames), "")))</f>
        <v/>
      </c>
      <c r="E1407" s="93" t="str">
        <f t="shared" si="64"/>
        <v/>
      </c>
      <c r="F1407" s="93" t="str">
        <f>IF($I$1&lt;&gt;"y", "", IF(A1408="", "", IFERROR(LOOKUP(2,1/(COUNTIF($F$2:F1406,get_country)=0),get_country), "")))</f>
        <v/>
      </c>
      <c r="G1407" s="93" t="str">
        <f t="shared" si="63"/>
        <v/>
      </c>
      <c r="H1407" s="67" t="str">
        <f t="array" aca="1" ref="H1407" ca="1">IF($I$1&lt;&gt;"y", "", IFERROR(INDEX(countrylistsize,MATCH(SMALL(NOT(countrylistsize="")*IF(ISNUMBER(countrylistsize),COUNTIF(countrylistsize,"&lt;="&amp;countrylistsize),COUNTIF(countrylistsize,"&lt;="&amp;countrylistsize)+SUM(ISNUMBER(countrylistsize))),ROWS(F$3:F1407)+SUM(ISBLANK(countrylistsize))),NOT(countrylistsize="")*IF(ISNUMBER(countrylistsize),COUNTIF(countrylistsize,"&lt;="&amp;countrylistsize),COUNTIF(countrylistsize,"&lt;="&amp;countrylistsize)+SUM(ISNUMBER(countrylistsize))),0)), ""))</f>
        <v/>
      </c>
      <c r="I1407" s="70"/>
      <c r="J1407" s="67" t="str">
        <f t="array" aca="1" ref="J1407" ca="1">IF($I$1&lt;&gt;"y", "", IFERROR(INDEX(admin1listsize,MATCH(SMALL(NOT(admin1listsize="")*IF(ISNUMBER(admin1listsize),COUNTIF(admin1listsize,"&lt;="&amp;admin1listsize),COUNTIF(admin1listsize,"&lt;="&amp;admin1listsize)+SUM(ISNUMBER(admin1listsize))),ROWS(D$3:D1407)+SUM(ISBLANK(admin1listsize))),NOT(admin1listsize="")*IF(ISNUMBER(admin1listsize),COUNTIF(admin1listsize,"&lt;="&amp;admin1listsize),COUNTIF(admin1listsize,"&lt;="&amp;admin1listsize)+SUM(ISNUMBER(admin1listsize))),0)), ""))</f>
        <v/>
      </c>
      <c r="K1407" s="71"/>
    </row>
    <row r="1408" spans="1:11" s="1" customFormat="1" x14ac:dyDescent="0.25">
      <c r="A1408" s="93" t="str">
        <f>IF($I$1&lt;&gt;"y", "", IF(ISBLANK(DATA!D1409),"",IF(ISBLANK(DATA!K1409),"NO DATA",DATA!K1409)))</f>
        <v/>
      </c>
      <c r="B1408" s="93" t="str">
        <f>IF($I$1&lt;&gt;"y", "",IF(ISBLANK(DATA!D1409),"", IF(ISBLANK(DATA!L1409),"NO DATA",DATA!L1409)))</f>
        <v/>
      </c>
      <c r="C1408" s="93" t="str">
        <f t="shared" si="65"/>
        <v/>
      </c>
      <c r="D1408" s="93" t="str">
        <f>IF($I$1&lt;&gt;"y", "", IF(C1409="", "", IFERROR(LOOKUP(2,1/(COUNTIF($D$2:D1407,mergednames)=0),mergednames), "")))</f>
        <v/>
      </c>
      <c r="E1408" s="93" t="str">
        <f t="shared" si="64"/>
        <v/>
      </c>
      <c r="F1408" s="93" t="str">
        <f>IF($I$1&lt;&gt;"y", "", IF(A1409="", "", IFERROR(LOOKUP(2,1/(COUNTIF($F$2:F1407,get_country)=0),get_country), "")))</f>
        <v/>
      </c>
      <c r="G1408" s="93" t="str">
        <f t="shared" si="63"/>
        <v/>
      </c>
      <c r="H1408" s="67" t="str">
        <f t="array" aca="1" ref="H1408" ca="1">IF($I$1&lt;&gt;"y", "", IFERROR(INDEX(countrylistsize,MATCH(SMALL(NOT(countrylistsize="")*IF(ISNUMBER(countrylistsize),COUNTIF(countrylistsize,"&lt;="&amp;countrylistsize),COUNTIF(countrylistsize,"&lt;="&amp;countrylistsize)+SUM(ISNUMBER(countrylistsize))),ROWS(F$3:F1408)+SUM(ISBLANK(countrylistsize))),NOT(countrylistsize="")*IF(ISNUMBER(countrylistsize),COUNTIF(countrylistsize,"&lt;="&amp;countrylistsize),COUNTIF(countrylistsize,"&lt;="&amp;countrylistsize)+SUM(ISNUMBER(countrylistsize))),0)), ""))</f>
        <v/>
      </c>
      <c r="I1408" s="70"/>
      <c r="J1408" s="67" t="str">
        <f t="array" aca="1" ref="J1408" ca="1">IF($I$1&lt;&gt;"y", "", IFERROR(INDEX(admin1listsize,MATCH(SMALL(NOT(admin1listsize="")*IF(ISNUMBER(admin1listsize),COUNTIF(admin1listsize,"&lt;="&amp;admin1listsize),COUNTIF(admin1listsize,"&lt;="&amp;admin1listsize)+SUM(ISNUMBER(admin1listsize))),ROWS(D$3:D1408)+SUM(ISBLANK(admin1listsize))),NOT(admin1listsize="")*IF(ISNUMBER(admin1listsize),COUNTIF(admin1listsize,"&lt;="&amp;admin1listsize),COUNTIF(admin1listsize,"&lt;="&amp;admin1listsize)+SUM(ISNUMBER(admin1listsize))),0)), ""))</f>
        <v/>
      </c>
      <c r="K1408" s="71"/>
    </row>
    <row r="1409" spans="1:11" s="1" customFormat="1" x14ac:dyDescent="0.25">
      <c r="A1409" s="93" t="str">
        <f>IF($I$1&lt;&gt;"y", "", IF(ISBLANK(DATA!D1410),"",IF(ISBLANK(DATA!K1410),"NO DATA",DATA!K1410)))</f>
        <v/>
      </c>
      <c r="B1409" s="93" t="str">
        <f>IF($I$1&lt;&gt;"y", "",IF(ISBLANK(DATA!D1410),"", IF(ISBLANK(DATA!L1410),"NO DATA",DATA!L1410)))</f>
        <v/>
      </c>
      <c r="C1409" s="93" t="str">
        <f t="shared" si="65"/>
        <v/>
      </c>
      <c r="D1409" s="93" t="str">
        <f>IF($I$1&lt;&gt;"y", "", IF(C1410="", "", IFERROR(LOOKUP(2,1/(COUNTIF($D$2:D1408,mergednames)=0),mergednames), "")))</f>
        <v/>
      </c>
      <c r="E1409" s="93" t="str">
        <f t="shared" si="64"/>
        <v/>
      </c>
      <c r="F1409" s="93" t="str">
        <f>IF($I$1&lt;&gt;"y", "", IF(A1410="", "", IFERROR(LOOKUP(2,1/(COUNTIF($F$2:F1408,get_country)=0),get_country), "")))</f>
        <v/>
      </c>
      <c r="G1409" s="93" t="str">
        <f t="shared" si="63"/>
        <v/>
      </c>
      <c r="H1409" s="67" t="str">
        <f t="array" aca="1" ref="H1409" ca="1">IF($I$1&lt;&gt;"y", "", IFERROR(INDEX(countrylistsize,MATCH(SMALL(NOT(countrylistsize="")*IF(ISNUMBER(countrylistsize),COUNTIF(countrylistsize,"&lt;="&amp;countrylistsize),COUNTIF(countrylistsize,"&lt;="&amp;countrylistsize)+SUM(ISNUMBER(countrylistsize))),ROWS(F$3:F1409)+SUM(ISBLANK(countrylistsize))),NOT(countrylistsize="")*IF(ISNUMBER(countrylistsize),COUNTIF(countrylistsize,"&lt;="&amp;countrylistsize),COUNTIF(countrylistsize,"&lt;="&amp;countrylistsize)+SUM(ISNUMBER(countrylistsize))),0)), ""))</f>
        <v/>
      </c>
      <c r="I1409" s="70"/>
      <c r="J1409" s="67" t="str">
        <f t="array" aca="1" ref="J1409" ca="1">IF($I$1&lt;&gt;"y", "", IFERROR(INDEX(admin1listsize,MATCH(SMALL(NOT(admin1listsize="")*IF(ISNUMBER(admin1listsize),COUNTIF(admin1listsize,"&lt;="&amp;admin1listsize),COUNTIF(admin1listsize,"&lt;="&amp;admin1listsize)+SUM(ISNUMBER(admin1listsize))),ROWS(D$3:D1409)+SUM(ISBLANK(admin1listsize))),NOT(admin1listsize="")*IF(ISNUMBER(admin1listsize),COUNTIF(admin1listsize,"&lt;="&amp;admin1listsize),COUNTIF(admin1listsize,"&lt;="&amp;admin1listsize)+SUM(ISNUMBER(admin1listsize))),0)), ""))</f>
        <v/>
      </c>
      <c r="K1409" s="71"/>
    </row>
    <row r="1410" spans="1:11" s="1" customFormat="1" x14ac:dyDescent="0.25">
      <c r="A1410" s="93" t="str">
        <f>IF($I$1&lt;&gt;"y", "", IF(ISBLANK(DATA!D1411),"",IF(ISBLANK(DATA!K1411),"NO DATA",DATA!K1411)))</f>
        <v/>
      </c>
      <c r="B1410" s="93" t="str">
        <f>IF($I$1&lt;&gt;"y", "",IF(ISBLANK(DATA!D1411),"", IF(ISBLANK(DATA!L1411),"NO DATA",DATA!L1411)))</f>
        <v/>
      </c>
      <c r="C1410" s="93" t="str">
        <f t="shared" si="65"/>
        <v/>
      </c>
      <c r="D1410" s="93" t="str">
        <f>IF($I$1&lt;&gt;"y", "", IF(C1411="", "", IFERROR(LOOKUP(2,1/(COUNTIF($D$2:D1409,mergednames)=0),mergednames), "")))</f>
        <v/>
      </c>
      <c r="E1410" s="93" t="str">
        <f t="shared" si="64"/>
        <v/>
      </c>
      <c r="F1410" s="93" t="str">
        <f>IF($I$1&lt;&gt;"y", "", IF(A1411="", "", IFERROR(LOOKUP(2,1/(COUNTIF($F$2:F1409,get_country)=0),get_country), "")))</f>
        <v/>
      </c>
      <c r="G1410" s="93" t="str">
        <f t="shared" si="63"/>
        <v/>
      </c>
      <c r="H1410" s="67" t="str">
        <f t="array" aca="1" ref="H1410" ca="1">IF($I$1&lt;&gt;"y", "", IFERROR(INDEX(countrylistsize,MATCH(SMALL(NOT(countrylistsize="")*IF(ISNUMBER(countrylistsize),COUNTIF(countrylistsize,"&lt;="&amp;countrylistsize),COUNTIF(countrylistsize,"&lt;="&amp;countrylistsize)+SUM(ISNUMBER(countrylistsize))),ROWS(F$3:F1410)+SUM(ISBLANK(countrylistsize))),NOT(countrylistsize="")*IF(ISNUMBER(countrylistsize),COUNTIF(countrylistsize,"&lt;="&amp;countrylistsize),COUNTIF(countrylistsize,"&lt;="&amp;countrylistsize)+SUM(ISNUMBER(countrylistsize))),0)), ""))</f>
        <v/>
      </c>
      <c r="I1410" s="70"/>
      <c r="J1410" s="67" t="str">
        <f t="array" aca="1" ref="J1410" ca="1">IF($I$1&lt;&gt;"y", "", IFERROR(INDEX(admin1listsize,MATCH(SMALL(NOT(admin1listsize="")*IF(ISNUMBER(admin1listsize),COUNTIF(admin1listsize,"&lt;="&amp;admin1listsize),COUNTIF(admin1listsize,"&lt;="&amp;admin1listsize)+SUM(ISNUMBER(admin1listsize))),ROWS(D$3:D1410)+SUM(ISBLANK(admin1listsize))),NOT(admin1listsize="")*IF(ISNUMBER(admin1listsize),COUNTIF(admin1listsize,"&lt;="&amp;admin1listsize),COUNTIF(admin1listsize,"&lt;="&amp;admin1listsize)+SUM(ISNUMBER(admin1listsize))),0)), ""))</f>
        <v/>
      </c>
      <c r="K1410" s="71"/>
    </row>
    <row r="1411" spans="1:11" s="1" customFormat="1" x14ac:dyDescent="0.25">
      <c r="A1411" s="93" t="str">
        <f>IF($I$1&lt;&gt;"y", "", IF(ISBLANK(DATA!D1412),"",IF(ISBLANK(DATA!K1412),"NO DATA",DATA!K1412)))</f>
        <v/>
      </c>
      <c r="B1411" s="93" t="str">
        <f>IF($I$1&lt;&gt;"y", "",IF(ISBLANK(DATA!D1412),"", IF(ISBLANK(DATA!L1412),"NO DATA",DATA!L1412)))</f>
        <v/>
      </c>
      <c r="C1411" s="93" t="str">
        <f t="shared" si="65"/>
        <v/>
      </c>
      <c r="D1411" s="93" t="str">
        <f>IF($I$1&lt;&gt;"y", "", IF(C1412="", "", IFERROR(LOOKUP(2,1/(COUNTIF($D$2:D1410,mergednames)=0),mergednames), "")))</f>
        <v/>
      </c>
      <c r="E1411" s="93" t="str">
        <f t="shared" si="64"/>
        <v/>
      </c>
      <c r="F1411" s="93" t="str">
        <f>IF($I$1&lt;&gt;"y", "", IF(A1412="", "", IFERROR(LOOKUP(2,1/(COUNTIF($F$2:F1410,get_country)=0),get_country), "")))</f>
        <v/>
      </c>
      <c r="G1411" s="93" t="str">
        <f t="shared" ref="G1411:G1474" si="66">IF($I$1&lt;&gt;"y", "", IF(F1411="", "", G1410+1))</f>
        <v/>
      </c>
      <c r="H1411" s="67" t="str">
        <f t="array" aca="1" ref="H1411" ca="1">IF($I$1&lt;&gt;"y", "", IFERROR(INDEX(countrylistsize,MATCH(SMALL(NOT(countrylistsize="")*IF(ISNUMBER(countrylistsize),COUNTIF(countrylistsize,"&lt;="&amp;countrylistsize),COUNTIF(countrylistsize,"&lt;="&amp;countrylistsize)+SUM(ISNUMBER(countrylistsize))),ROWS(F$3:F1411)+SUM(ISBLANK(countrylistsize))),NOT(countrylistsize="")*IF(ISNUMBER(countrylistsize),COUNTIF(countrylistsize,"&lt;="&amp;countrylistsize),COUNTIF(countrylistsize,"&lt;="&amp;countrylistsize)+SUM(ISNUMBER(countrylistsize))),0)), ""))</f>
        <v/>
      </c>
      <c r="I1411" s="70"/>
      <c r="J1411" s="67" t="str">
        <f t="array" aca="1" ref="J1411" ca="1">IF($I$1&lt;&gt;"y", "", IFERROR(INDEX(admin1listsize,MATCH(SMALL(NOT(admin1listsize="")*IF(ISNUMBER(admin1listsize),COUNTIF(admin1listsize,"&lt;="&amp;admin1listsize),COUNTIF(admin1listsize,"&lt;="&amp;admin1listsize)+SUM(ISNUMBER(admin1listsize))),ROWS(D$3:D1411)+SUM(ISBLANK(admin1listsize))),NOT(admin1listsize="")*IF(ISNUMBER(admin1listsize),COUNTIF(admin1listsize,"&lt;="&amp;admin1listsize),COUNTIF(admin1listsize,"&lt;="&amp;admin1listsize)+SUM(ISNUMBER(admin1listsize))),0)), ""))</f>
        <v/>
      </c>
      <c r="K1411" s="71"/>
    </row>
    <row r="1412" spans="1:11" s="1" customFormat="1" x14ac:dyDescent="0.25">
      <c r="A1412" s="93" t="str">
        <f>IF($I$1&lt;&gt;"y", "", IF(ISBLANK(DATA!D1413),"",IF(ISBLANK(DATA!K1413),"NO DATA",DATA!K1413)))</f>
        <v/>
      </c>
      <c r="B1412" s="93" t="str">
        <f>IF($I$1&lt;&gt;"y", "",IF(ISBLANK(DATA!D1413),"", IF(ISBLANK(DATA!L1413),"NO DATA",DATA!L1413)))</f>
        <v/>
      </c>
      <c r="C1412" s="93" t="str">
        <f t="shared" si="65"/>
        <v/>
      </c>
      <c r="D1412" s="93" t="str">
        <f>IF($I$1&lt;&gt;"y", "", IF(C1413="", "", IFERROR(LOOKUP(2,1/(COUNTIF($D$2:D1411,mergednames)=0),mergednames), "")))</f>
        <v/>
      </c>
      <c r="E1412" s="93" t="str">
        <f t="shared" ref="E1412:E1475" si="67">IF($I$1&lt;&gt;"y", "", IF(D1412="", "", E1411+1))</f>
        <v/>
      </c>
      <c r="F1412" s="93" t="str">
        <f>IF($I$1&lt;&gt;"y", "", IF(A1413="", "", IFERROR(LOOKUP(2,1/(COUNTIF($F$2:F1411,get_country)=0),get_country), "")))</f>
        <v/>
      </c>
      <c r="G1412" s="93" t="str">
        <f t="shared" si="66"/>
        <v/>
      </c>
      <c r="H1412" s="67" t="str">
        <f t="array" aca="1" ref="H1412" ca="1">IF($I$1&lt;&gt;"y", "", IFERROR(INDEX(countrylistsize,MATCH(SMALL(NOT(countrylistsize="")*IF(ISNUMBER(countrylistsize),COUNTIF(countrylistsize,"&lt;="&amp;countrylistsize),COUNTIF(countrylistsize,"&lt;="&amp;countrylistsize)+SUM(ISNUMBER(countrylistsize))),ROWS(F$3:F1412)+SUM(ISBLANK(countrylistsize))),NOT(countrylistsize="")*IF(ISNUMBER(countrylistsize),COUNTIF(countrylistsize,"&lt;="&amp;countrylistsize),COUNTIF(countrylistsize,"&lt;="&amp;countrylistsize)+SUM(ISNUMBER(countrylistsize))),0)), ""))</f>
        <v/>
      </c>
      <c r="I1412" s="70"/>
      <c r="J1412" s="67" t="str">
        <f t="array" aca="1" ref="J1412" ca="1">IF($I$1&lt;&gt;"y", "", IFERROR(INDEX(admin1listsize,MATCH(SMALL(NOT(admin1listsize="")*IF(ISNUMBER(admin1listsize),COUNTIF(admin1listsize,"&lt;="&amp;admin1listsize),COUNTIF(admin1listsize,"&lt;="&amp;admin1listsize)+SUM(ISNUMBER(admin1listsize))),ROWS(D$3:D1412)+SUM(ISBLANK(admin1listsize))),NOT(admin1listsize="")*IF(ISNUMBER(admin1listsize),COUNTIF(admin1listsize,"&lt;="&amp;admin1listsize),COUNTIF(admin1listsize,"&lt;="&amp;admin1listsize)+SUM(ISNUMBER(admin1listsize))),0)), ""))</f>
        <v/>
      </c>
      <c r="K1412" s="71"/>
    </row>
    <row r="1413" spans="1:11" s="1" customFormat="1" x14ac:dyDescent="0.25">
      <c r="A1413" s="93" t="str">
        <f>IF($I$1&lt;&gt;"y", "", IF(ISBLANK(DATA!D1414),"",IF(ISBLANK(DATA!K1414),"NO DATA",DATA!K1414)))</f>
        <v/>
      </c>
      <c r="B1413" s="93" t="str">
        <f>IF($I$1&lt;&gt;"y", "",IF(ISBLANK(DATA!D1414),"", IF(ISBLANK(DATA!L1414),"NO DATA",DATA!L1414)))</f>
        <v/>
      </c>
      <c r="C1413" s="93" t="str">
        <f t="shared" ref="C1413:C1476" si="68">IF($I$1&lt;&gt;"y", "", IF(A1413="", "", A1413&amp;"@"&amp;B1413))</f>
        <v/>
      </c>
      <c r="D1413" s="93" t="str">
        <f>IF($I$1&lt;&gt;"y", "", IF(C1414="", "", IFERROR(LOOKUP(2,1/(COUNTIF($D$2:D1412,mergednames)=0),mergednames), "")))</f>
        <v/>
      </c>
      <c r="E1413" s="93" t="str">
        <f t="shared" si="67"/>
        <v/>
      </c>
      <c r="F1413" s="93" t="str">
        <f>IF($I$1&lt;&gt;"y", "", IF(A1414="", "", IFERROR(LOOKUP(2,1/(COUNTIF($F$2:F1412,get_country)=0),get_country), "")))</f>
        <v/>
      </c>
      <c r="G1413" s="93" t="str">
        <f t="shared" si="66"/>
        <v/>
      </c>
      <c r="H1413" s="67" t="str">
        <f t="array" aca="1" ref="H1413" ca="1">IF($I$1&lt;&gt;"y", "", IFERROR(INDEX(countrylistsize,MATCH(SMALL(NOT(countrylistsize="")*IF(ISNUMBER(countrylistsize),COUNTIF(countrylistsize,"&lt;="&amp;countrylistsize),COUNTIF(countrylistsize,"&lt;="&amp;countrylistsize)+SUM(ISNUMBER(countrylistsize))),ROWS(F$3:F1413)+SUM(ISBLANK(countrylistsize))),NOT(countrylistsize="")*IF(ISNUMBER(countrylistsize),COUNTIF(countrylistsize,"&lt;="&amp;countrylistsize),COUNTIF(countrylistsize,"&lt;="&amp;countrylistsize)+SUM(ISNUMBER(countrylistsize))),0)), ""))</f>
        <v/>
      </c>
      <c r="I1413" s="70"/>
      <c r="J1413" s="67" t="str">
        <f t="array" aca="1" ref="J1413" ca="1">IF($I$1&lt;&gt;"y", "", IFERROR(INDEX(admin1listsize,MATCH(SMALL(NOT(admin1listsize="")*IF(ISNUMBER(admin1listsize),COUNTIF(admin1listsize,"&lt;="&amp;admin1listsize),COUNTIF(admin1listsize,"&lt;="&amp;admin1listsize)+SUM(ISNUMBER(admin1listsize))),ROWS(D$3:D1413)+SUM(ISBLANK(admin1listsize))),NOT(admin1listsize="")*IF(ISNUMBER(admin1listsize),COUNTIF(admin1listsize,"&lt;="&amp;admin1listsize),COUNTIF(admin1listsize,"&lt;="&amp;admin1listsize)+SUM(ISNUMBER(admin1listsize))),0)), ""))</f>
        <v/>
      </c>
      <c r="K1413" s="71"/>
    </row>
    <row r="1414" spans="1:11" s="1" customFormat="1" x14ac:dyDescent="0.25">
      <c r="A1414" s="93" t="str">
        <f>IF($I$1&lt;&gt;"y", "", IF(ISBLANK(DATA!D1415),"",IF(ISBLANK(DATA!K1415),"NO DATA",DATA!K1415)))</f>
        <v/>
      </c>
      <c r="B1414" s="93" t="str">
        <f>IF($I$1&lt;&gt;"y", "",IF(ISBLANK(DATA!D1415),"", IF(ISBLANK(DATA!L1415),"NO DATA",DATA!L1415)))</f>
        <v/>
      </c>
      <c r="C1414" s="93" t="str">
        <f t="shared" si="68"/>
        <v/>
      </c>
      <c r="D1414" s="93" t="str">
        <f>IF($I$1&lt;&gt;"y", "", IF(C1415="", "", IFERROR(LOOKUP(2,1/(COUNTIF($D$2:D1413,mergednames)=0),mergednames), "")))</f>
        <v/>
      </c>
      <c r="E1414" s="93" t="str">
        <f t="shared" si="67"/>
        <v/>
      </c>
      <c r="F1414" s="93" t="str">
        <f>IF($I$1&lt;&gt;"y", "", IF(A1415="", "", IFERROR(LOOKUP(2,1/(COUNTIF($F$2:F1413,get_country)=0),get_country), "")))</f>
        <v/>
      </c>
      <c r="G1414" s="93" t="str">
        <f t="shared" si="66"/>
        <v/>
      </c>
      <c r="H1414" s="67" t="str">
        <f t="array" aca="1" ref="H1414" ca="1">IF($I$1&lt;&gt;"y", "", IFERROR(INDEX(countrylistsize,MATCH(SMALL(NOT(countrylistsize="")*IF(ISNUMBER(countrylistsize),COUNTIF(countrylistsize,"&lt;="&amp;countrylistsize),COUNTIF(countrylistsize,"&lt;="&amp;countrylistsize)+SUM(ISNUMBER(countrylistsize))),ROWS(F$3:F1414)+SUM(ISBLANK(countrylistsize))),NOT(countrylistsize="")*IF(ISNUMBER(countrylistsize),COUNTIF(countrylistsize,"&lt;="&amp;countrylistsize),COUNTIF(countrylistsize,"&lt;="&amp;countrylistsize)+SUM(ISNUMBER(countrylistsize))),0)), ""))</f>
        <v/>
      </c>
      <c r="I1414" s="70"/>
      <c r="J1414" s="67" t="str">
        <f t="array" aca="1" ref="J1414" ca="1">IF($I$1&lt;&gt;"y", "", IFERROR(INDEX(admin1listsize,MATCH(SMALL(NOT(admin1listsize="")*IF(ISNUMBER(admin1listsize),COUNTIF(admin1listsize,"&lt;="&amp;admin1listsize),COUNTIF(admin1listsize,"&lt;="&amp;admin1listsize)+SUM(ISNUMBER(admin1listsize))),ROWS(D$3:D1414)+SUM(ISBLANK(admin1listsize))),NOT(admin1listsize="")*IF(ISNUMBER(admin1listsize),COUNTIF(admin1listsize,"&lt;="&amp;admin1listsize),COUNTIF(admin1listsize,"&lt;="&amp;admin1listsize)+SUM(ISNUMBER(admin1listsize))),0)), ""))</f>
        <v/>
      </c>
      <c r="K1414" s="71"/>
    </row>
    <row r="1415" spans="1:11" s="1" customFormat="1" x14ac:dyDescent="0.25">
      <c r="A1415" s="93" t="str">
        <f>IF($I$1&lt;&gt;"y", "", IF(ISBLANK(DATA!D1416),"",IF(ISBLANK(DATA!K1416),"NO DATA",DATA!K1416)))</f>
        <v/>
      </c>
      <c r="B1415" s="93" t="str">
        <f>IF($I$1&lt;&gt;"y", "",IF(ISBLANK(DATA!D1416),"", IF(ISBLANK(DATA!L1416),"NO DATA",DATA!L1416)))</f>
        <v/>
      </c>
      <c r="C1415" s="93" t="str">
        <f t="shared" si="68"/>
        <v/>
      </c>
      <c r="D1415" s="93" t="str">
        <f>IF($I$1&lt;&gt;"y", "", IF(C1416="", "", IFERROR(LOOKUP(2,1/(COUNTIF($D$2:D1414,mergednames)=0),mergednames), "")))</f>
        <v/>
      </c>
      <c r="E1415" s="93" t="str">
        <f t="shared" si="67"/>
        <v/>
      </c>
      <c r="F1415" s="93" t="str">
        <f>IF($I$1&lt;&gt;"y", "", IF(A1416="", "", IFERROR(LOOKUP(2,1/(COUNTIF($F$2:F1414,get_country)=0),get_country), "")))</f>
        <v/>
      </c>
      <c r="G1415" s="93" t="str">
        <f t="shared" si="66"/>
        <v/>
      </c>
      <c r="H1415" s="67" t="str">
        <f t="array" aca="1" ref="H1415" ca="1">IF($I$1&lt;&gt;"y", "", IFERROR(INDEX(countrylistsize,MATCH(SMALL(NOT(countrylistsize="")*IF(ISNUMBER(countrylistsize),COUNTIF(countrylistsize,"&lt;="&amp;countrylistsize),COUNTIF(countrylistsize,"&lt;="&amp;countrylistsize)+SUM(ISNUMBER(countrylistsize))),ROWS(F$3:F1415)+SUM(ISBLANK(countrylistsize))),NOT(countrylistsize="")*IF(ISNUMBER(countrylistsize),COUNTIF(countrylistsize,"&lt;="&amp;countrylistsize),COUNTIF(countrylistsize,"&lt;="&amp;countrylistsize)+SUM(ISNUMBER(countrylistsize))),0)), ""))</f>
        <v/>
      </c>
      <c r="I1415" s="70"/>
      <c r="J1415" s="67" t="str">
        <f t="array" aca="1" ref="J1415" ca="1">IF($I$1&lt;&gt;"y", "", IFERROR(INDEX(admin1listsize,MATCH(SMALL(NOT(admin1listsize="")*IF(ISNUMBER(admin1listsize),COUNTIF(admin1listsize,"&lt;="&amp;admin1listsize),COUNTIF(admin1listsize,"&lt;="&amp;admin1listsize)+SUM(ISNUMBER(admin1listsize))),ROWS(D$3:D1415)+SUM(ISBLANK(admin1listsize))),NOT(admin1listsize="")*IF(ISNUMBER(admin1listsize),COUNTIF(admin1listsize,"&lt;="&amp;admin1listsize),COUNTIF(admin1listsize,"&lt;="&amp;admin1listsize)+SUM(ISNUMBER(admin1listsize))),0)), ""))</f>
        <v/>
      </c>
      <c r="K1415" s="71"/>
    </row>
    <row r="1416" spans="1:11" s="1" customFormat="1" x14ac:dyDescent="0.25">
      <c r="A1416" s="93" t="str">
        <f>IF($I$1&lt;&gt;"y", "", IF(ISBLANK(DATA!D1417),"",IF(ISBLANK(DATA!K1417),"NO DATA",DATA!K1417)))</f>
        <v/>
      </c>
      <c r="B1416" s="93" t="str">
        <f>IF($I$1&lt;&gt;"y", "",IF(ISBLANK(DATA!D1417),"", IF(ISBLANK(DATA!L1417),"NO DATA",DATA!L1417)))</f>
        <v/>
      </c>
      <c r="C1416" s="93" t="str">
        <f t="shared" si="68"/>
        <v/>
      </c>
      <c r="D1416" s="93" t="str">
        <f>IF($I$1&lt;&gt;"y", "", IF(C1417="", "", IFERROR(LOOKUP(2,1/(COUNTIF($D$2:D1415,mergednames)=0),mergednames), "")))</f>
        <v/>
      </c>
      <c r="E1416" s="93" t="str">
        <f t="shared" si="67"/>
        <v/>
      </c>
      <c r="F1416" s="93" t="str">
        <f>IF($I$1&lt;&gt;"y", "", IF(A1417="", "", IFERROR(LOOKUP(2,1/(COUNTIF($F$2:F1415,get_country)=0),get_country), "")))</f>
        <v/>
      </c>
      <c r="G1416" s="93" t="str">
        <f t="shared" si="66"/>
        <v/>
      </c>
      <c r="H1416" s="67" t="str">
        <f t="array" aca="1" ref="H1416" ca="1">IF($I$1&lt;&gt;"y", "", IFERROR(INDEX(countrylistsize,MATCH(SMALL(NOT(countrylistsize="")*IF(ISNUMBER(countrylistsize),COUNTIF(countrylistsize,"&lt;="&amp;countrylistsize),COUNTIF(countrylistsize,"&lt;="&amp;countrylistsize)+SUM(ISNUMBER(countrylistsize))),ROWS(F$3:F1416)+SUM(ISBLANK(countrylistsize))),NOT(countrylistsize="")*IF(ISNUMBER(countrylistsize),COUNTIF(countrylistsize,"&lt;="&amp;countrylistsize),COUNTIF(countrylistsize,"&lt;="&amp;countrylistsize)+SUM(ISNUMBER(countrylistsize))),0)), ""))</f>
        <v/>
      </c>
      <c r="I1416" s="70"/>
      <c r="J1416" s="67" t="str">
        <f t="array" aca="1" ref="J1416" ca="1">IF($I$1&lt;&gt;"y", "", IFERROR(INDEX(admin1listsize,MATCH(SMALL(NOT(admin1listsize="")*IF(ISNUMBER(admin1listsize),COUNTIF(admin1listsize,"&lt;="&amp;admin1listsize),COUNTIF(admin1listsize,"&lt;="&amp;admin1listsize)+SUM(ISNUMBER(admin1listsize))),ROWS(D$3:D1416)+SUM(ISBLANK(admin1listsize))),NOT(admin1listsize="")*IF(ISNUMBER(admin1listsize),COUNTIF(admin1listsize,"&lt;="&amp;admin1listsize),COUNTIF(admin1listsize,"&lt;="&amp;admin1listsize)+SUM(ISNUMBER(admin1listsize))),0)), ""))</f>
        <v/>
      </c>
      <c r="K1416" s="71"/>
    </row>
    <row r="1417" spans="1:11" s="1" customFormat="1" x14ac:dyDescent="0.25">
      <c r="A1417" s="93" t="str">
        <f>IF($I$1&lt;&gt;"y", "", IF(ISBLANK(DATA!D1418),"",IF(ISBLANK(DATA!K1418),"NO DATA",DATA!K1418)))</f>
        <v/>
      </c>
      <c r="B1417" s="93" t="str">
        <f>IF($I$1&lt;&gt;"y", "",IF(ISBLANK(DATA!D1418),"", IF(ISBLANK(DATA!L1418),"NO DATA",DATA!L1418)))</f>
        <v/>
      </c>
      <c r="C1417" s="93" t="str">
        <f t="shared" si="68"/>
        <v/>
      </c>
      <c r="D1417" s="93" t="str">
        <f>IF($I$1&lt;&gt;"y", "", IF(C1418="", "", IFERROR(LOOKUP(2,1/(COUNTIF($D$2:D1416,mergednames)=0),mergednames), "")))</f>
        <v/>
      </c>
      <c r="E1417" s="93" t="str">
        <f t="shared" si="67"/>
        <v/>
      </c>
      <c r="F1417" s="93" t="str">
        <f>IF($I$1&lt;&gt;"y", "", IF(A1418="", "", IFERROR(LOOKUP(2,1/(COUNTIF($F$2:F1416,get_country)=0),get_country), "")))</f>
        <v/>
      </c>
      <c r="G1417" s="93" t="str">
        <f t="shared" si="66"/>
        <v/>
      </c>
      <c r="H1417" s="67" t="str">
        <f t="array" aca="1" ref="H1417" ca="1">IF($I$1&lt;&gt;"y", "", IFERROR(INDEX(countrylistsize,MATCH(SMALL(NOT(countrylistsize="")*IF(ISNUMBER(countrylistsize),COUNTIF(countrylistsize,"&lt;="&amp;countrylistsize),COUNTIF(countrylistsize,"&lt;="&amp;countrylistsize)+SUM(ISNUMBER(countrylistsize))),ROWS(F$3:F1417)+SUM(ISBLANK(countrylistsize))),NOT(countrylistsize="")*IF(ISNUMBER(countrylistsize),COUNTIF(countrylistsize,"&lt;="&amp;countrylistsize),COUNTIF(countrylistsize,"&lt;="&amp;countrylistsize)+SUM(ISNUMBER(countrylistsize))),0)), ""))</f>
        <v/>
      </c>
      <c r="I1417" s="70"/>
      <c r="J1417" s="67" t="str">
        <f t="array" aca="1" ref="J1417" ca="1">IF($I$1&lt;&gt;"y", "", IFERROR(INDEX(admin1listsize,MATCH(SMALL(NOT(admin1listsize="")*IF(ISNUMBER(admin1listsize),COUNTIF(admin1listsize,"&lt;="&amp;admin1listsize),COUNTIF(admin1listsize,"&lt;="&amp;admin1listsize)+SUM(ISNUMBER(admin1listsize))),ROWS(D$3:D1417)+SUM(ISBLANK(admin1listsize))),NOT(admin1listsize="")*IF(ISNUMBER(admin1listsize),COUNTIF(admin1listsize,"&lt;="&amp;admin1listsize),COUNTIF(admin1listsize,"&lt;="&amp;admin1listsize)+SUM(ISNUMBER(admin1listsize))),0)), ""))</f>
        <v/>
      </c>
      <c r="K1417" s="71"/>
    </row>
    <row r="1418" spans="1:11" s="1" customFormat="1" x14ac:dyDescent="0.25">
      <c r="A1418" s="93" t="str">
        <f>IF($I$1&lt;&gt;"y", "", IF(ISBLANK(DATA!D1419),"",IF(ISBLANK(DATA!K1419),"NO DATA",DATA!K1419)))</f>
        <v/>
      </c>
      <c r="B1418" s="93" t="str">
        <f>IF($I$1&lt;&gt;"y", "",IF(ISBLANK(DATA!D1419),"", IF(ISBLANK(DATA!L1419),"NO DATA",DATA!L1419)))</f>
        <v/>
      </c>
      <c r="C1418" s="93" t="str">
        <f t="shared" si="68"/>
        <v/>
      </c>
      <c r="D1418" s="93" t="str">
        <f>IF($I$1&lt;&gt;"y", "", IF(C1419="", "", IFERROR(LOOKUP(2,1/(COUNTIF($D$2:D1417,mergednames)=0),mergednames), "")))</f>
        <v/>
      </c>
      <c r="E1418" s="93" t="str">
        <f t="shared" si="67"/>
        <v/>
      </c>
      <c r="F1418" s="93" t="str">
        <f>IF($I$1&lt;&gt;"y", "", IF(A1419="", "", IFERROR(LOOKUP(2,1/(COUNTIF($F$2:F1417,get_country)=0),get_country), "")))</f>
        <v/>
      </c>
      <c r="G1418" s="93" t="str">
        <f t="shared" si="66"/>
        <v/>
      </c>
      <c r="H1418" s="67" t="str">
        <f t="array" aca="1" ref="H1418" ca="1">IF($I$1&lt;&gt;"y", "", IFERROR(INDEX(countrylistsize,MATCH(SMALL(NOT(countrylistsize="")*IF(ISNUMBER(countrylistsize),COUNTIF(countrylistsize,"&lt;="&amp;countrylistsize),COUNTIF(countrylistsize,"&lt;="&amp;countrylistsize)+SUM(ISNUMBER(countrylistsize))),ROWS(F$3:F1418)+SUM(ISBLANK(countrylistsize))),NOT(countrylistsize="")*IF(ISNUMBER(countrylistsize),COUNTIF(countrylistsize,"&lt;="&amp;countrylistsize),COUNTIF(countrylistsize,"&lt;="&amp;countrylistsize)+SUM(ISNUMBER(countrylistsize))),0)), ""))</f>
        <v/>
      </c>
      <c r="I1418" s="70"/>
      <c r="J1418" s="67" t="str">
        <f t="array" aca="1" ref="J1418" ca="1">IF($I$1&lt;&gt;"y", "", IFERROR(INDEX(admin1listsize,MATCH(SMALL(NOT(admin1listsize="")*IF(ISNUMBER(admin1listsize),COUNTIF(admin1listsize,"&lt;="&amp;admin1listsize),COUNTIF(admin1listsize,"&lt;="&amp;admin1listsize)+SUM(ISNUMBER(admin1listsize))),ROWS(D$3:D1418)+SUM(ISBLANK(admin1listsize))),NOT(admin1listsize="")*IF(ISNUMBER(admin1listsize),COUNTIF(admin1listsize,"&lt;="&amp;admin1listsize),COUNTIF(admin1listsize,"&lt;="&amp;admin1listsize)+SUM(ISNUMBER(admin1listsize))),0)), ""))</f>
        <v/>
      </c>
      <c r="K1418" s="71"/>
    </row>
    <row r="1419" spans="1:11" s="1" customFormat="1" x14ac:dyDescent="0.25">
      <c r="A1419" s="93" t="str">
        <f>IF($I$1&lt;&gt;"y", "", IF(ISBLANK(DATA!D1420),"",IF(ISBLANK(DATA!K1420),"NO DATA",DATA!K1420)))</f>
        <v/>
      </c>
      <c r="B1419" s="93" t="str">
        <f>IF($I$1&lt;&gt;"y", "",IF(ISBLANK(DATA!D1420),"", IF(ISBLANK(DATA!L1420),"NO DATA",DATA!L1420)))</f>
        <v/>
      </c>
      <c r="C1419" s="93" t="str">
        <f t="shared" si="68"/>
        <v/>
      </c>
      <c r="D1419" s="93" t="str">
        <f>IF($I$1&lt;&gt;"y", "", IF(C1420="", "", IFERROR(LOOKUP(2,1/(COUNTIF($D$2:D1418,mergednames)=0),mergednames), "")))</f>
        <v/>
      </c>
      <c r="E1419" s="93" t="str">
        <f t="shared" si="67"/>
        <v/>
      </c>
      <c r="F1419" s="93" t="str">
        <f>IF($I$1&lt;&gt;"y", "", IF(A1420="", "", IFERROR(LOOKUP(2,1/(COUNTIF($F$2:F1418,get_country)=0),get_country), "")))</f>
        <v/>
      </c>
      <c r="G1419" s="93" t="str">
        <f t="shared" si="66"/>
        <v/>
      </c>
      <c r="H1419" s="67" t="str">
        <f t="array" aca="1" ref="H1419" ca="1">IF($I$1&lt;&gt;"y", "", IFERROR(INDEX(countrylistsize,MATCH(SMALL(NOT(countrylistsize="")*IF(ISNUMBER(countrylistsize),COUNTIF(countrylistsize,"&lt;="&amp;countrylistsize),COUNTIF(countrylistsize,"&lt;="&amp;countrylistsize)+SUM(ISNUMBER(countrylistsize))),ROWS(F$3:F1419)+SUM(ISBLANK(countrylistsize))),NOT(countrylistsize="")*IF(ISNUMBER(countrylistsize),COUNTIF(countrylistsize,"&lt;="&amp;countrylistsize),COUNTIF(countrylistsize,"&lt;="&amp;countrylistsize)+SUM(ISNUMBER(countrylistsize))),0)), ""))</f>
        <v/>
      </c>
      <c r="I1419" s="70"/>
      <c r="J1419" s="67" t="str">
        <f t="array" aca="1" ref="J1419" ca="1">IF($I$1&lt;&gt;"y", "", IFERROR(INDEX(admin1listsize,MATCH(SMALL(NOT(admin1listsize="")*IF(ISNUMBER(admin1listsize),COUNTIF(admin1listsize,"&lt;="&amp;admin1listsize),COUNTIF(admin1listsize,"&lt;="&amp;admin1listsize)+SUM(ISNUMBER(admin1listsize))),ROWS(D$3:D1419)+SUM(ISBLANK(admin1listsize))),NOT(admin1listsize="")*IF(ISNUMBER(admin1listsize),COUNTIF(admin1listsize,"&lt;="&amp;admin1listsize),COUNTIF(admin1listsize,"&lt;="&amp;admin1listsize)+SUM(ISNUMBER(admin1listsize))),0)), ""))</f>
        <v/>
      </c>
      <c r="K1419" s="71"/>
    </row>
    <row r="1420" spans="1:11" s="1" customFormat="1" x14ac:dyDescent="0.25">
      <c r="A1420" s="93" t="str">
        <f>IF($I$1&lt;&gt;"y", "", IF(ISBLANK(DATA!D1421),"",IF(ISBLANK(DATA!K1421),"NO DATA",DATA!K1421)))</f>
        <v/>
      </c>
      <c r="B1420" s="93" t="str">
        <f>IF($I$1&lt;&gt;"y", "",IF(ISBLANK(DATA!D1421),"", IF(ISBLANK(DATA!L1421),"NO DATA",DATA!L1421)))</f>
        <v/>
      </c>
      <c r="C1420" s="93" t="str">
        <f t="shared" si="68"/>
        <v/>
      </c>
      <c r="D1420" s="93" t="str">
        <f>IF($I$1&lt;&gt;"y", "", IF(C1421="", "", IFERROR(LOOKUP(2,1/(COUNTIF($D$2:D1419,mergednames)=0),mergednames), "")))</f>
        <v/>
      </c>
      <c r="E1420" s="93" t="str">
        <f t="shared" si="67"/>
        <v/>
      </c>
      <c r="F1420" s="93" t="str">
        <f>IF($I$1&lt;&gt;"y", "", IF(A1421="", "", IFERROR(LOOKUP(2,1/(COUNTIF($F$2:F1419,get_country)=0),get_country), "")))</f>
        <v/>
      </c>
      <c r="G1420" s="93" t="str">
        <f t="shared" si="66"/>
        <v/>
      </c>
      <c r="H1420" s="67" t="str">
        <f t="array" aca="1" ref="H1420" ca="1">IF($I$1&lt;&gt;"y", "", IFERROR(INDEX(countrylistsize,MATCH(SMALL(NOT(countrylistsize="")*IF(ISNUMBER(countrylistsize),COUNTIF(countrylistsize,"&lt;="&amp;countrylistsize),COUNTIF(countrylistsize,"&lt;="&amp;countrylistsize)+SUM(ISNUMBER(countrylistsize))),ROWS(F$3:F1420)+SUM(ISBLANK(countrylistsize))),NOT(countrylistsize="")*IF(ISNUMBER(countrylistsize),COUNTIF(countrylistsize,"&lt;="&amp;countrylistsize),COUNTIF(countrylistsize,"&lt;="&amp;countrylistsize)+SUM(ISNUMBER(countrylistsize))),0)), ""))</f>
        <v/>
      </c>
      <c r="I1420" s="70"/>
      <c r="J1420" s="67" t="str">
        <f t="array" aca="1" ref="J1420" ca="1">IF($I$1&lt;&gt;"y", "", IFERROR(INDEX(admin1listsize,MATCH(SMALL(NOT(admin1listsize="")*IF(ISNUMBER(admin1listsize),COUNTIF(admin1listsize,"&lt;="&amp;admin1listsize),COUNTIF(admin1listsize,"&lt;="&amp;admin1listsize)+SUM(ISNUMBER(admin1listsize))),ROWS(D$3:D1420)+SUM(ISBLANK(admin1listsize))),NOT(admin1listsize="")*IF(ISNUMBER(admin1listsize),COUNTIF(admin1listsize,"&lt;="&amp;admin1listsize),COUNTIF(admin1listsize,"&lt;="&amp;admin1listsize)+SUM(ISNUMBER(admin1listsize))),0)), ""))</f>
        <v/>
      </c>
      <c r="K1420" s="71"/>
    </row>
    <row r="1421" spans="1:11" s="1" customFormat="1" x14ac:dyDescent="0.25">
      <c r="A1421" s="93" t="str">
        <f>IF($I$1&lt;&gt;"y", "", IF(ISBLANK(DATA!D1422),"",IF(ISBLANK(DATA!K1422),"NO DATA",DATA!K1422)))</f>
        <v/>
      </c>
      <c r="B1421" s="93" t="str">
        <f>IF($I$1&lt;&gt;"y", "",IF(ISBLANK(DATA!D1422),"", IF(ISBLANK(DATA!L1422),"NO DATA",DATA!L1422)))</f>
        <v/>
      </c>
      <c r="C1421" s="93" t="str">
        <f t="shared" si="68"/>
        <v/>
      </c>
      <c r="D1421" s="93" t="str">
        <f>IF($I$1&lt;&gt;"y", "", IF(C1422="", "", IFERROR(LOOKUP(2,1/(COUNTIF($D$2:D1420,mergednames)=0),mergednames), "")))</f>
        <v/>
      </c>
      <c r="E1421" s="93" t="str">
        <f t="shared" si="67"/>
        <v/>
      </c>
      <c r="F1421" s="93" t="str">
        <f>IF($I$1&lt;&gt;"y", "", IF(A1422="", "", IFERROR(LOOKUP(2,1/(COUNTIF($F$2:F1420,get_country)=0),get_country), "")))</f>
        <v/>
      </c>
      <c r="G1421" s="93" t="str">
        <f t="shared" si="66"/>
        <v/>
      </c>
      <c r="H1421" s="67" t="str">
        <f t="array" aca="1" ref="H1421" ca="1">IF($I$1&lt;&gt;"y", "", IFERROR(INDEX(countrylistsize,MATCH(SMALL(NOT(countrylistsize="")*IF(ISNUMBER(countrylistsize),COUNTIF(countrylistsize,"&lt;="&amp;countrylistsize),COUNTIF(countrylistsize,"&lt;="&amp;countrylistsize)+SUM(ISNUMBER(countrylistsize))),ROWS(F$3:F1421)+SUM(ISBLANK(countrylistsize))),NOT(countrylistsize="")*IF(ISNUMBER(countrylistsize),COUNTIF(countrylistsize,"&lt;="&amp;countrylistsize),COUNTIF(countrylistsize,"&lt;="&amp;countrylistsize)+SUM(ISNUMBER(countrylistsize))),0)), ""))</f>
        <v/>
      </c>
      <c r="I1421" s="70"/>
      <c r="J1421" s="67" t="str">
        <f t="array" aca="1" ref="J1421" ca="1">IF($I$1&lt;&gt;"y", "", IFERROR(INDEX(admin1listsize,MATCH(SMALL(NOT(admin1listsize="")*IF(ISNUMBER(admin1listsize),COUNTIF(admin1listsize,"&lt;="&amp;admin1listsize),COUNTIF(admin1listsize,"&lt;="&amp;admin1listsize)+SUM(ISNUMBER(admin1listsize))),ROWS(D$3:D1421)+SUM(ISBLANK(admin1listsize))),NOT(admin1listsize="")*IF(ISNUMBER(admin1listsize),COUNTIF(admin1listsize,"&lt;="&amp;admin1listsize),COUNTIF(admin1listsize,"&lt;="&amp;admin1listsize)+SUM(ISNUMBER(admin1listsize))),0)), ""))</f>
        <v/>
      </c>
      <c r="K1421" s="71"/>
    </row>
    <row r="1422" spans="1:11" s="1" customFormat="1" x14ac:dyDescent="0.25">
      <c r="A1422" s="93" t="str">
        <f>IF($I$1&lt;&gt;"y", "", IF(ISBLANK(DATA!D1423),"",IF(ISBLANK(DATA!K1423),"NO DATA",DATA!K1423)))</f>
        <v/>
      </c>
      <c r="B1422" s="93" t="str">
        <f>IF($I$1&lt;&gt;"y", "",IF(ISBLANK(DATA!D1423),"", IF(ISBLANK(DATA!L1423),"NO DATA",DATA!L1423)))</f>
        <v/>
      </c>
      <c r="C1422" s="93" t="str">
        <f t="shared" si="68"/>
        <v/>
      </c>
      <c r="D1422" s="93" t="str">
        <f>IF($I$1&lt;&gt;"y", "", IF(C1423="", "", IFERROR(LOOKUP(2,1/(COUNTIF($D$2:D1421,mergednames)=0),mergednames), "")))</f>
        <v/>
      </c>
      <c r="E1422" s="93" t="str">
        <f t="shared" si="67"/>
        <v/>
      </c>
      <c r="F1422" s="93" t="str">
        <f>IF($I$1&lt;&gt;"y", "", IF(A1423="", "", IFERROR(LOOKUP(2,1/(COUNTIF($F$2:F1421,get_country)=0),get_country), "")))</f>
        <v/>
      </c>
      <c r="G1422" s="93" t="str">
        <f t="shared" si="66"/>
        <v/>
      </c>
      <c r="H1422" s="67" t="str">
        <f t="array" aca="1" ref="H1422" ca="1">IF($I$1&lt;&gt;"y", "", IFERROR(INDEX(countrylistsize,MATCH(SMALL(NOT(countrylistsize="")*IF(ISNUMBER(countrylistsize),COUNTIF(countrylistsize,"&lt;="&amp;countrylistsize),COUNTIF(countrylistsize,"&lt;="&amp;countrylistsize)+SUM(ISNUMBER(countrylistsize))),ROWS(F$3:F1422)+SUM(ISBLANK(countrylistsize))),NOT(countrylistsize="")*IF(ISNUMBER(countrylistsize),COUNTIF(countrylistsize,"&lt;="&amp;countrylistsize),COUNTIF(countrylistsize,"&lt;="&amp;countrylistsize)+SUM(ISNUMBER(countrylistsize))),0)), ""))</f>
        <v/>
      </c>
      <c r="I1422" s="70"/>
      <c r="J1422" s="67" t="str">
        <f t="array" aca="1" ref="J1422" ca="1">IF($I$1&lt;&gt;"y", "", IFERROR(INDEX(admin1listsize,MATCH(SMALL(NOT(admin1listsize="")*IF(ISNUMBER(admin1listsize),COUNTIF(admin1listsize,"&lt;="&amp;admin1listsize),COUNTIF(admin1listsize,"&lt;="&amp;admin1listsize)+SUM(ISNUMBER(admin1listsize))),ROWS(D$3:D1422)+SUM(ISBLANK(admin1listsize))),NOT(admin1listsize="")*IF(ISNUMBER(admin1listsize),COUNTIF(admin1listsize,"&lt;="&amp;admin1listsize),COUNTIF(admin1listsize,"&lt;="&amp;admin1listsize)+SUM(ISNUMBER(admin1listsize))),0)), ""))</f>
        <v/>
      </c>
      <c r="K1422" s="71"/>
    </row>
    <row r="1423" spans="1:11" s="1" customFormat="1" x14ac:dyDescent="0.25">
      <c r="A1423" s="93" t="str">
        <f>IF($I$1&lt;&gt;"y", "", IF(ISBLANK(DATA!D1424),"",IF(ISBLANK(DATA!K1424),"NO DATA",DATA!K1424)))</f>
        <v/>
      </c>
      <c r="B1423" s="93" t="str">
        <f>IF($I$1&lt;&gt;"y", "",IF(ISBLANK(DATA!D1424),"", IF(ISBLANK(DATA!L1424),"NO DATA",DATA!L1424)))</f>
        <v/>
      </c>
      <c r="C1423" s="93" t="str">
        <f t="shared" si="68"/>
        <v/>
      </c>
      <c r="D1423" s="93" t="str">
        <f>IF($I$1&lt;&gt;"y", "", IF(C1424="", "", IFERROR(LOOKUP(2,1/(COUNTIF($D$2:D1422,mergednames)=0),mergednames), "")))</f>
        <v/>
      </c>
      <c r="E1423" s="93" t="str">
        <f t="shared" si="67"/>
        <v/>
      </c>
      <c r="F1423" s="93" t="str">
        <f>IF($I$1&lt;&gt;"y", "", IF(A1424="", "", IFERROR(LOOKUP(2,1/(COUNTIF($F$2:F1422,get_country)=0),get_country), "")))</f>
        <v/>
      </c>
      <c r="G1423" s="93" t="str">
        <f t="shared" si="66"/>
        <v/>
      </c>
      <c r="H1423" s="67" t="str">
        <f t="array" aca="1" ref="H1423" ca="1">IF($I$1&lt;&gt;"y", "", IFERROR(INDEX(countrylistsize,MATCH(SMALL(NOT(countrylistsize="")*IF(ISNUMBER(countrylistsize),COUNTIF(countrylistsize,"&lt;="&amp;countrylistsize),COUNTIF(countrylistsize,"&lt;="&amp;countrylistsize)+SUM(ISNUMBER(countrylistsize))),ROWS(F$3:F1423)+SUM(ISBLANK(countrylistsize))),NOT(countrylistsize="")*IF(ISNUMBER(countrylistsize),COUNTIF(countrylistsize,"&lt;="&amp;countrylistsize),COUNTIF(countrylistsize,"&lt;="&amp;countrylistsize)+SUM(ISNUMBER(countrylistsize))),0)), ""))</f>
        <v/>
      </c>
      <c r="I1423" s="70"/>
      <c r="J1423" s="67" t="str">
        <f t="array" aca="1" ref="J1423" ca="1">IF($I$1&lt;&gt;"y", "", IFERROR(INDEX(admin1listsize,MATCH(SMALL(NOT(admin1listsize="")*IF(ISNUMBER(admin1listsize),COUNTIF(admin1listsize,"&lt;="&amp;admin1listsize),COUNTIF(admin1listsize,"&lt;="&amp;admin1listsize)+SUM(ISNUMBER(admin1listsize))),ROWS(D$3:D1423)+SUM(ISBLANK(admin1listsize))),NOT(admin1listsize="")*IF(ISNUMBER(admin1listsize),COUNTIF(admin1listsize,"&lt;="&amp;admin1listsize),COUNTIF(admin1listsize,"&lt;="&amp;admin1listsize)+SUM(ISNUMBER(admin1listsize))),0)), ""))</f>
        <v/>
      </c>
      <c r="K1423" s="71"/>
    </row>
    <row r="1424" spans="1:11" s="1" customFormat="1" x14ac:dyDescent="0.25">
      <c r="A1424" s="93" t="str">
        <f>IF($I$1&lt;&gt;"y", "", IF(ISBLANK(DATA!D1425),"",IF(ISBLANK(DATA!K1425),"NO DATA",DATA!K1425)))</f>
        <v/>
      </c>
      <c r="B1424" s="93" t="str">
        <f>IF($I$1&lt;&gt;"y", "",IF(ISBLANK(DATA!D1425),"", IF(ISBLANK(DATA!L1425),"NO DATA",DATA!L1425)))</f>
        <v/>
      </c>
      <c r="C1424" s="93" t="str">
        <f t="shared" si="68"/>
        <v/>
      </c>
      <c r="D1424" s="93" t="str">
        <f>IF($I$1&lt;&gt;"y", "", IF(C1425="", "", IFERROR(LOOKUP(2,1/(COUNTIF($D$2:D1423,mergednames)=0),mergednames), "")))</f>
        <v/>
      </c>
      <c r="E1424" s="93" t="str">
        <f t="shared" si="67"/>
        <v/>
      </c>
      <c r="F1424" s="93" t="str">
        <f>IF($I$1&lt;&gt;"y", "", IF(A1425="", "", IFERROR(LOOKUP(2,1/(COUNTIF($F$2:F1423,get_country)=0),get_country), "")))</f>
        <v/>
      </c>
      <c r="G1424" s="93" t="str">
        <f t="shared" si="66"/>
        <v/>
      </c>
      <c r="H1424" s="67" t="str">
        <f t="array" aca="1" ref="H1424" ca="1">IF($I$1&lt;&gt;"y", "", IFERROR(INDEX(countrylistsize,MATCH(SMALL(NOT(countrylistsize="")*IF(ISNUMBER(countrylistsize),COUNTIF(countrylistsize,"&lt;="&amp;countrylistsize),COUNTIF(countrylistsize,"&lt;="&amp;countrylistsize)+SUM(ISNUMBER(countrylistsize))),ROWS(F$3:F1424)+SUM(ISBLANK(countrylistsize))),NOT(countrylistsize="")*IF(ISNUMBER(countrylistsize),COUNTIF(countrylistsize,"&lt;="&amp;countrylistsize),COUNTIF(countrylistsize,"&lt;="&amp;countrylistsize)+SUM(ISNUMBER(countrylistsize))),0)), ""))</f>
        <v/>
      </c>
      <c r="I1424" s="70"/>
      <c r="J1424" s="67" t="str">
        <f t="array" aca="1" ref="J1424" ca="1">IF($I$1&lt;&gt;"y", "", IFERROR(INDEX(admin1listsize,MATCH(SMALL(NOT(admin1listsize="")*IF(ISNUMBER(admin1listsize),COUNTIF(admin1listsize,"&lt;="&amp;admin1listsize),COUNTIF(admin1listsize,"&lt;="&amp;admin1listsize)+SUM(ISNUMBER(admin1listsize))),ROWS(D$3:D1424)+SUM(ISBLANK(admin1listsize))),NOT(admin1listsize="")*IF(ISNUMBER(admin1listsize),COUNTIF(admin1listsize,"&lt;="&amp;admin1listsize),COUNTIF(admin1listsize,"&lt;="&amp;admin1listsize)+SUM(ISNUMBER(admin1listsize))),0)), ""))</f>
        <v/>
      </c>
      <c r="K1424" s="71"/>
    </row>
    <row r="1425" spans="1:11" s="1" customFormat="1" x14ac:dyDescent="0.25">
      <c r="A1425" s="93" t="str">
        <f>IF($I$1&lt;&gt;"y", "", IF(ISBLANK(DATA!D1426),"",IF(ISBLANK(DATA!K1426),"NO DATA",DATA!K1426)))</f>
        <v/>
      </c>
      <c r="B1425" s="93" t="str">
        <f>IF($I$1&lt;&gt;"y", "",IF(ISBLANK(DATA!D1426),"", IF(ISBLANK(DATA!L1426),"NO DATA",DATA!L1426)))</f>
        <v/>
      </c>
      <c r="C1425" s="93" t="str">
        <f t="shared" si="68"/>
        <v/>
      </c>
      <c r="D1425" s="93" t="str">
        <f>IF($I$1&lt;&gt;"y", "", IF(C1426="", "", IFERROR(LOOKUP(2,1/(COUNTIF($D$2:D1424,mergednames)=0),mergednames), "")))</f>
        <v/>
      </c>
      <c r="E1425" s="93" t="str">
        <f t="shared" si="67"/>
        <v/>
      </c>
      <c r="F1425" s="93" t="str">
        <f>IF($I$1&lt;&gt;"y", "", IF(A1426="", "", IFERROR(LOOKUP(2,1/(COUNTIF($F$2:F1424,get_country)=0),get_country), "")))</f>
        <v/>
      </c>
      <c r="G1425" s="93" t="str">
        <f t="shared" si="66"/>
        <v/>
      </c>
      <c r="H1425" s="67" t="str">
        <f t="array" aca="1" ref="H1425" ca="1">IF($I$1&lt;&gt;"y", "", IFERROR(INDEX(countrylistsize,MATCH(SMALL(NOT(countrylistsize="")*IF(ISNUMBER(countrylistsize),COUNTIF(countrylistsize,"&lt;="&amp;countrylistsize),COUNTIF(countrylistsize,"&lt;="&amp;countrylistsize)+SUM(ISNUMBER(countrylistsize))),ROWS(F$3:F1425)+SUM(ISBLANK(countrylistsize))),NOT(countrylistsize="")*IF(ISNUMBER(countrylistsize),COUNTIF(countrylistsize,"&lt;="&amp;countrylistsize),COUNTIF(countrylistsize,"&lt;="&amp;countrylistsize)+SUM(ISNUMBER(countrylistsize))),0)), ""))</f>
        <v/>
      </c>
      <c r="I1425" s="70"/>
      <c r="J1425" s="67" t="str">
        <f t="array" aca="1" ref="J1425" ca="1">IF($I$1&lt;&gt;"y", "", IFERROR(INDEX(admin1listsize,MATCH(SMALL(NOT(admin1listsize="")*IF(ISNUMBER(admin1listsize),COUNTIF(admin1listsize,"&lt;="&amp;admin1listsize),COUNTIF(admin1listsize,"&lt;="&amp;admin1listsize)+SUM(ISNUMBER(admin1listsize))),ROWS(D$3:D1425)+SUM(ISBLANK(admin1listsize))),NOT(admin1listsize="")*IF(ISNUMBER(admin1listsize),COUNTIF(admin1listsize,"&lt;="&amp;admin1listsize),COUNTIF(admin1listsize,"&lt;="&amp;admin1listsize)+SUM(ISNUMBER(admin1listsize))),0)), ""))</f>
        <v/>
      </c>
      <c r="K1425" s="71"/>
    </row>
    <row r="1426" spans="1:11" s="1" customFormat="1" x14ac:dyDescent="0.25">
      <c r="A1426" s="93" t="str">
        <f>IF($I$1&lt;&gt;"y", "", IF(ISBLANK(DATA!D1427),"",IF(ISBLANK(DATA!K1427),"NO DATA",DATA!K1427)))</f>
        <v/>
      </c>
      <c r="B1426" s="93" t="str">
        <f>IF($I$1&lt;&gt;"y", "",IF(ISBLANK(DATA!D1427),"", IF(ISBLANK(DATA!L1427),"NO DATA",DATA!L1427)))</f>
        <v/>
      </c>
      <c r="C1426" s="93" t="str">
        <f t="shared" si="68"/>
        <v/>
      </c>
      <c r="D1426" s="93" t="str">
        <f>IF($I$1&lt;&gt;"y", "", IF(C1427="", "", IFERROR(LOOKUP(2,1/(COUNTIF($D$2:D1425,mergednames)=0),mergednames), "")))</f>
        <v/>
      </c>
      <c r="E1426" s="93" t="str">
        <f t="shared" si="67"/>
        <v/>
      </c>
      <c r="F1426" s="93" t="str">
        <f>IF($I$1&lt;&gt;"y", "", IF(A1427="", "", IFERROR(LOOKUP(2,1/(COUNTIF($F$2:F1425,get_country)=0),get_country), "")))</f>
        <v/>
      </c>
      <c r="G1426" s="93" t="str">
        <f t="shared" si="66"/>
        <v/>
      </c>
      <c r="H1426" s="67" t="str">
        <f t="array" aca="1" ref="H1426" ca="1">IF($I$1&lt;&gt;"y", "", IFERROR(INDEX(countrylistsize,MATCH(SMALL(NOT(countrylistsize="")*IF(ISNUMBER(countrylistsize),COUNTIF(countrylistsize,"&lt;="&amp;countrylistsize),COUNTIF(countrylistsize,"&lt;="&amp;countrylistsize)+SUM(ISNUMBER(countrylistsize))),ROWS(F$3:F1426)+SUM(ISBLANK(countrylistsize))),NOT(countrylistsize="")*IF(ISNUMBER(countrylistsize),COUNTIF(countrylistsize,"&lt;="&amp;countrylistsize),COUNTIF(countrylistsize,"&lt;="&amp;countrylistsize)+SUM(ISNUMBER(countrylistsize))),0)), ""))</f>
        <v/>
      </c>
      <c r="I1426" s="70"/>
      <c r="J1426" s="67" t="str">
        <f t="array" aca="1" ref="J1426" ca="1">IF($I$1&lt;&gt;"y", "", IFERROR(INDEX(admin1listsize,MATCH(SMALL(NOT(admin1listsize="")*IF(ISNUMBER(admin1listsize),COUNTIF(admin1listsize,"&lt;="&amp;admin1listsize),COUNTIF(admin1listsize,"&lt;="&amp;admin1listsize)+SUM(ISNUMBER(admin1listsize))),ROWS(D$3:D1426)+SUM(ISBLANK(admin1listsize))),NOT(admin1listsize="")*IF(ISNUMBER(admin1listsize),COUNTIF(admin1listsize,"&lt;="&amp;admin1listsize),COUNTIF(admin1listsize,"&lt;="&amp;admin1listsize)+SUM(ISNUMBER(admin1listsize))),0)), ""))</f>
        <v/>
      </c>
      <c r="K1426" s="71"/>
    </row>
    <row r="1427" spans="1:11" s="1" customFormat="1" x14ac:dyDescent="0.25">
      <c r="A1427" s="93" t="str">
        <f>IF($I$1&lt;&gt;"y", "", IF(ISBLANK(DATA!D1428),"",IF(ISBLANK(DATA!K1428),"NO DATA",DATA!K1428)))</f>
        <v/>
      </c>
      <c r="B1427" s="93" t="str">
        <f>IF($I$1&lt;&gt;"y", "",IF(ISBLANK(DATA!D1428),"", IF(ISBLANK(DATA!L1428),"NO DATA",DATA!L1428)))</f>
        <v/>
      </c>
      <c r="C1427" s="93" t="str">
        <f t="shared" si="68"/>
        <v/>
      </c>
      <c r="D1427" s="93" t="str">
        <f>IF($I$1&lt;&gt;"y", "", IF(C1428="", "", IFERROR(LOOKUP(2,1/(COUNTIF($D$2:D1426,mergednames)=0),mergednames), "")))</f>
        <v/>
      </c>
      <c r="E1427" s="93" t="str">
        <f t="shared" si="67"/>
        <v/>
      </c>
      <c r="F1427" s="93" t="str">
        <f>IF($I$1&lt;&gt;"y", "", IF(A1428="", "", IFERROR(LOOKUP(2,1/(COUNTIF($F$2:F1426,get_country)=0),get_country), "")))</f>
        <v/>
      </c>
      <c r="G1427" s="93" t="str">
        <f t="shared" si="66"/>
        <v/>
      </c>
      <c r="H1427" s="67" t="str">
        <f t="array" aca="1" ref="H1427" ca="1">IF($I$1&lt;&gt;"y", "", IFERROR(INDEX(countrylistsize,MATCH(SMALL(NOT(countrylistsize="")*IF(ISNUMBER(countrylistsize),COUNTIF(countrylistsize,"&lt;="&amp;countrylistsize),COUNTIF(countrylistsize,"&lt;="&amp;countrylistsize)+SUM(ISNUMBER(countrylistsize))),ROWS(F$3:F1427)+SUM(ISBLANK(countrylistsize))),NOT(countrylistsize="")*IF(ISNUMBER(countrylistsize),COUNTIF(countrylistsize,"&lt;="&amp;countrylistsize),COUNTIF(countrylistsize,"&lt;="&amp;countrylistsize)+SUM(ISNUMBER(countrylistsize))),0)), ""))</f>
        <v/>
      </c>
      <c r="I1427" s="70"/>
      <c r="J1427" s="67" t="str">
        <f t="array" aca="1" ref="J1427" ca="1">IF($I$1&lt;&gt;"y", "", IFERROR(INDEX(admin1listsize,MATCH(SMALL(NOT(admin1listsize="")*IF(ISNUMBER(admin1listsize),COUNTIF(admin1listsize,"&lt;="&amp;admin1listsize),COUNTIF(admin1listsize,"&lt;="&amp;admin1listsize)+SUM(ISNUMBER(admin1listsize))),ROWS(D$3:D1427)+SUM(ISBLANK(admin1listsize))),NOT(admin1listsize="")*IF(ISNUMBER(admin1listsize),COUNTIF(admin1listsize,"&lt;="&amp;admin1listsize),COUNTIF(admin1listsize,"&lt;="&amp;admin1listsize)+SUM(ISNUMBER(admin1listsize))),0)), ""))</f>
        <v/>
      </c>
      <c r="K1427" s="71"/>
    </row>
    <row r="1428" spans="1:11" s="1" customFormat="1" x14ac:dyDescent="0.25">
      <c r="A1428" s="93" t="str">
        <f>IF($I$1&lt;&gt;"y", "", IF(ISBLANK(DATA!D1429),"",IF(ISBLANK(DATA!K1429),"NO DATA",DATA!K1429)))</f>
        <v/>
      </c>
      <c r="B1428" s="93" t="str">
        <f>IF($I$1&lt;&gt;"y", "",IF(ISBLANK(DATA!D1429),"", IF(ISBLANK(DATA!L1429),"NO DATA",DATA!L1429)))</f>
        <v/>
      </c>
      <c r="C1428" s="93" t="str">
        <f t="shared" si="68"/>
        <v/>
      </c>
      <c r="D1428" s="93" t="str">
        <f>IF($I$1&lt;&gt;"y", "", IF(C1429="", "", IFERROR(LOOKUP(2,1/(COUNTIF($D$2:D1427,mergednames)=0),mergednames), "")))</f>
        <v/>
      </c>
      <c r="E1428" s="93" t="str">
        <f t="shared" si="67"/>
        <v/>
      </c>
      <c r="F1428" s="93" t="str">
        <f>IF($I$1&lt;&gt;"y", "", IF(A1429="", "", IFERROR(LOOKUP(2,1/(COUNTIF($F$2:F1427,get_country)=0),get_country), "")))</f>
        <v/>
      </c>
      <c r="G1428" s="93" t="str">
        <f t="shared" si="66"/>
        <v/>
      </c>
      <c r="H1428" s="67" t="str">
        <f t="array" aca="1" ref="H1428" ca="1">IF($I$1&lt;&gt;"y", "", IFERROR(INDEX(countrylistsize,MATCH(SMALL(NOT(countrylistsize="")*IF(ISNUMBER(countrylistsize),COUNTIF(countrylistsize,"&lt;="&amp;countrylistsize),COUNTIF(countrylistsize,"&lt;="&amp;countrylistsize)+SUM(ISNUMBER(countrylistsize))),ROWS(F$3:F1428)+SUM(ISBLANK(countrylistsize))),NOT(countrylistsize="")*IF(ISNUMBER(countrylistsize),COUNTIF(countrylistsize,"&lt;="&amp;countrylistsize),COUNTIF(countrylistsize,"&lt;="&amp;countrylistsize)+SUM(ISNUMBER(countrylistsize))),0)), ""))</f>
        <v/>
      </c>
      <c r="I1428" s="70"/>
      <c r="J1428" s="67" t="str">
        <f t="array" aca="1" ref="J1428" ca="1">IF($I$1&lt;&gt;"y", "", IFERROR(INDEX(admin1listsize,MATCH(SMALL(NOT(admin1listsize="")*IF(ISNUMBER(admin1listsize),COUNTIF(admin1listsize,"&lt;="&amp;admin1listsize),COUNTIF(admin1listsize,"&lt;="&amp;admin1listsize)+SUM(ISNUMBER(admin1listsize))),ROWS(D$3:D1428)+SUM(ISBLANK(admin1listsize))),NOT(admin1listsize="")*IF(ISNUMBER(admin1listsize),COUNTIF(admin1listsize,"&lt;="&amp;admin1listsize),COUNTIF(admin1listsize,"&lt;="&amp;admin1listsize)+SUM(ISNUMBER(admin1listsize))),0)), ""))</f>
        <v/>
      </c>
      <c r="K1428" s="71"/>
    </row>
    <row r="1429" spans="1:11" s="1" customFormat="1" x14ac:dyDescent="0.25">
      <c r="A1429" s="93" t="str">
        <f>IF($I$1&lt;&gt;"y", "", IF(ISBLANK(DATA!D1430),"",IF(ISBLANK(DATA!K1430),"NO DATA",DATA!K1430)))</f>
        <v/>
      </c>
      <c r="B1429" s="93" t="str">
        <f>IF($I$1&lt;&gt;"y", "",IF(ISBLANK(DATA!D1430),"", IF(ISBLANK(DATA!L1430),"NO DATA",DATA!L1430)))</f>
        <v/>
      </c>
      <c r="C1429" s="93" t="str">
        <f t="shared" si="68"/>
        <v/>
      </c>
      <c r="D1429" s="93" t="str">
        <f>IF($I$1&lt;&gt;"y", "", IF(C1430="", "", IFERROR(LOOKUP(2,1/(COUNTIF($D$2:D1428,mergednames)=0),mergednames), "")))</f>
        <v/>
      </c>
      <c r="E1429" s="93" t="str">
        <f t="shared" si="67"/>
        <v/>
      </c>
      <c r="F1429" s="93" t="str">
        <f>IF($I$1&lt;&gt;"y", "", IF(A1430="", "", IFERROR(LOOKUP(2,1/(COUNTIF($F$2:F1428,get_country)=0),get_country), "")))</f>
        <v/>
      </c>
      <c r="G1429" s="93" t="str">
        <f t="shared" si="66"/>
        <v/>
      </c>
      <c r="H1429" s="67" t="str">
        <f t="array" aca="1" ref="H1429" ca="1">IF($I$1&lt;&gt;"y", "", IFERROR(INDEX(countrylistsize,MATCH(SMALL(NOT(countrylistsize="")*IF(ISNUMBER(countrylistsize),COUNTIF(countrylistsize,"&lt;="&amp;countrylistsize),COUNTIF(countrylistsize,"&lt;="&amp;countrylistsize)+SUM(ISNUMBER(countrylistsize))),ROWS(F$3:F1429)+SUM(ISBLANK(countrylistsize))),NOT(countrylistsize="")*IF(ISNUMBER(countrylistsize),COUNTIF(countrylistsize,"&lt;="&amp;countrylistsize),COUNTIF(countrylistsize,"&lt;="&amp;countrylistsize)+SUM(ISNUMBER(countrylistsize))),0)), ""))</f>
        <v/>
      </c>
      <c r="I1429" s="70"/>
      <c r="J1429" s="67" t="str">
        <f t="array" aca="1" ref="J1429" ca="1">IF($I$1&lt;&gt;"y", "", IFERROR(INDEX(admin1listsize,MATCH(SMALL(NOT(admin1listsize="")*IF(ISNUMBER(admin1listsize),COUNTIF(admin1listsize,"&lt;="&amp;admin1listsize),COUNTIF(admin1listsize,"&lt;="&amp;admin1listsize)+SUM(ISNUMBER(admin1listsize))),ROWS(D$3:D1429)+SUM(ISBLANK(admin1listsize))),NOT(admin1listsize="")*IF(ISNUMBER(admin1listsize),COUNTIF(admin1listsize,"&lt;="&amp;admin1listsize),COUNTIF(admin1listsize,"&lt;="&amp;admin1listsize)+SUM(ISNUMBER(admin1listsize))),0)), ""))</f>
        <v/>
      </c>
      <c r="K1429" s="71"/>
    </row>
    <row r="1430" spans="1:11" s="1" customFormat="1" x14ac:dyDescent="0.25">
      <c r="A1430" s="93" t="str">
        <f>IF($I$1&lt;&gt;"y", "", IF(ISBLANK(DATA!D1431),"",IF(ISBLANK(DATA!K1431),"NO DATA",DATA!K1431)))</f>
        <v/>
      </c>
      <c r="B1430" s="93" t="str">
        <f>IF($I$1&lt;&gt;"y", "",IF(ISBLANK(DATA!D1431),"", IF(ISBLANK(DATA!L1431),"NO DATA",DATA!L1431)))</f>
        <v/>
      </c>
      <c r="C1430" s="93" t="str">
        <f t="shared" si="68"/>
        <v/>
      </c>
      <c r="D1430" s="93" t="str">
        <f>IF($I$1&lt;&gt;"y", "", IF(C1431="", "", IFERROR(LOOKUP(2,1/(COUNTIF($D$2:D1429,mergednames)=0),mergednames), "")))</f>
        <v/>
      </c>
      <c r="E1430" s="93" t="str">
        <f t="shared" si="67"/>
        <v/>
      </c>
      <c r="F1430" s="93" t="str">
        <f>IF($I$1&lt;&gt;"y", "", IF(A1431="", "", IFERROR(LOOKUP(2,1/(COUNTIF($F$2:F1429,get_country)=0),get_country), "")))</f>
        <v/>
      </c>
      <c r="G1430" s="93" t="str">
        <f t="shared" si="66"/>
        <v/>
      </c>
      <c r="H1430" s="67" t="str">
        <f t="array" aca="1" ref="H1430" ca="1">IF($I$1&lt;&gt;"y", "", IFERROR(INDEX(countrylistsize,MATCH(SMALL(NOT(countrylistsize="")*IF(ISNUMBER(countrylistsize),COUNTIF(countrylistsize,"&lt;="&amp;countrylistsize),COUNTIF(countrylistsize,"&lt;="&amp;countrylistsize)+SUM(ISNUMBER(countrylistsize))),ROWS(F$3:F1430)+SUM(ISBLANK(countrylistsize))),NOT(countrylistsize="")*IF(ISNUMBER(countrylistsize),COUNTIF(countrylistsize,"&lt;="&amp;countrylistsize),COUNTIF(countrylistsize,"&lt;="&amp;countrylistsize)+SUM(ISNUMBER(countrylistsize))),0)), ""))</f>
        <v/>
      </c>
      <c r="I1430" s="70"/>
      <c r="J1430" s="67" t="str">
        <f t="array" aca="1" ref="J1430" ca="1">IF($I$1&lt;&gt;"y", "", IFERROR(INDEX(admin1listsize,MATCH(SMALL(NOT(admin1listsize="")*IF(ISNUMBER(admin1listsize),COUNTIF(admin1listsize,"&lt;="&amp;admin1listsize),COUNTIF(admin1listsize,"&lt;="&amp;admin1listsize)+SUM(ISNUMBER(admin1listsize))),ROWS(D$3:D1430)+SUM(ISBLANK(admin1listsize))),NOT(admin1listsize="")*IF(ISNUMBER(admin1listsize),COUNTIF(admin1listsize,"&lt;="&amp;admin1listsize),COUNTIF(admin1listsize,"&lt;="&amp;admin1listsize)+SUM(ISNUMBER(admin1listsize))),0)), ""))</f>
        <v/>
      </c>
      <c r="K1430" s="71"/>
    </row>
    <row r="1431" spans="1:11" s="1" customFormat="1" x14ac:dyDescent="0.25">
      <c r="A1431" s="93" t="str">
        <f>IF($I$1&lt;&gt;"y", "", IF(ISBLANK(DATA!D1432),"",IF(ISBLANK(DATA!K1432),"NO DATA",DATA!K1432)))</f>
        <v/>
      </c>
      <c r="B1431" s="93" t="str">
        <f>IF($I$1&lt;&gt;"y", "",IF(ISBLANK(DATA!D1432),"", IF(ISBLANK(DATA!L1432),"NO DATA",DATA!L1432)))</f>
        <v/>
      </c>
      <c r="C1431" s="93" t="str">
        <f t="shared" si="68"/>
        <v/>
      </c>
      <c r="D1431" s="93" t="str">
        <f>IF($I$1&lt;&gt;"y", "", IF(C1432="", "", IFERROR(LOOKUP(2,1/(COUNTIF($D$2:D1430,mergednames)=0),mergednames), "")))</f>
        <v/>
      </c>
      <c r="E1431" s="93" t="str">
        <f t="shared" si="67"/>
        <v/>
      </c>
      <c r="F1431" s="93" t="str">
        <f>IF($I$1&lt;&gt;"y", "", IF(A1432="", "", IFERROR(LOOKUP(2,1/(COUNTIF($F$2:F1430,get_country)=0),get_country), "")))</f>
        <v/>
      </c>
      <c r="G1431" s="93" t="str">
        <f t="shared" si="66"/>
        <v/>
      </c>
      <c r="H1431" s="67" t="str">
        <f t="array" aca="1" ref="H1431" ca="1">IF($I$1&lt;&gt;"y", "", IFERROR(INDEX(countrylistsize,MATCH(SMALL(NOT(countrylistsize="")*IF(ISNUMBER(countrylistsize),COUNTIF(countrylistsize,"&lt;="&amp;countrylistsize),COUNTIF(countrylistsize,"&lt;="&amp;countrylistsize)+SUM(ISNUMBER(countrylistsize))),ROWS(F$3:F1431)+SUM(ISBLANK(countrylistsize))),NOT(countrylistsize="")*IF(ISNUMBER(countrylistsize),COUNTIF(countrylistsize,"&lt;="&amp;countrylistsize),COUNTIF(countrylistsize,"&lt;="&amp;countrylistsize)+SUM(ISNUMBER(countrylistsize))),0)), ""))</f>
        <v/>
      </c>
      <c r="I1431" s="70"/>
      <c r="J1431" s="67" t="str">
        <f t="array" aca="1" ref="J1431" ca="1">IF($I$1&lt;&gt;"y", "", IFERROR(INDEX(admin1listsize,MATCH(SMALL(NOT(admin1listsize="")*IF(ISNUMBER(admin1listsize),COUNTIF(admin1listsize,"&lt;="&amp;admin1listsize),COUNTIF(admin1listsize,"&lt;="&amp;admin1listsize)+SUM(ISNUMBER(admin1listsize))),ROWS(D$3:D1431)+SUM(ISBLANK(admin1listsize))),NOT(admin1listsize="")*IF(ISNUMBER(admin1listsize),COUNTIF(admin1listsize,"&lt;="&amp;admin1listsize),COUNTIF(admin1listsize,"&lt;="&amp;admin1listsize)+SUM(ISNUMBER(admin1listsize))),0)), ""))</f>
        <v/>
      </c>
      <c r="K1431" s="71"/>
    </row>
    <row r="1432" spans="1:11" s="1" customFormat="1" x14ac:dyDescent="0.25">
      <c r="A1432" s="93" t="str">
        <f>IF($I$1&lt;&gt;"y", "", IF(ISBLANK(DATA!D1433),"",IF(ISBLANK(DATA!K1433),"NO DATA",DATA!K1433)))</f>
        <v/>
      </c>
      <c r="B1432" s="93" t="str">
        <f>IF($I$1&lt;&gt;"y", "",IF(ISBLANK(DATA!D1433),"", IF(ISBLANK(DATA!L1433),"NO DATA",DATA!L1433)))</f>
        <v/>
      </c>
      <c r="C1432" s="93" t="str">
        <f t="shared" si="68"/>
        <v/>
      </c>
      <c r="D1432" s="93" t="str">
        <f>IF($I$1&lt;&gt;"y", "", IF(C1433="", "", IFERROR(LOOKUP(2,1/(COUNTIF($D$2:D1431,mergednames)=0),mergednames), "")))</f>
        <v/>
      </c>
      <c r="E1432" s="93" t="str">
        <f t="shared" si="67"/>
        <v/>
      </c>
      <c r="F1432" s="93" t="str">
        <f>IF($I$1&lt;&gt;"y", "", IF(A1433="", "", IFERROR(LOOKUP(2,1/(COUNTIF($F$2:F1431,get_country)=0),get_country), "")))</f>
        <v/>
      </c>
      <c r="G1432" s="93" t="str">
        <f t="shared" si="66"/>
        <v/>
      </c>
      <c r="H1432" s="67" t="str">
        <f t="array" aca="1" ref="H1432" ca="1">IF($I$1&lt;&gt;"y", "", IFERROR(INDEX(countrylistsize,MATCH(SMALL(NOT(countrylistsize="")*IF(ISNUMBER(countrylistsize),COUNTIF(countrylistsize,"&lt;="&amp;countrylistsize),COUNTIF(countrylistsize,"&lt;="&amp;countrylistsize)+SUM(ISNUMBER(countrylistsize))),ROWS(F$3:F1432)+SUM(ISBLANK(countrylistsize))),NOT(countrylistsize="")*IF(ISNUMBER(countrylistsize),COUNTIF(countrylistsize,"&lt;="&amp;countrylistsize),COUNTIF(countrylistsize,"&lt;="&amp;countrylistsize)+SUM(ISNUMBER(countrylistsize))),0)), ""))</f>
        <v/>
      </c>
      <c r="I1432" s="70"/>
      <c r="J1432" s="67" t="str">
        <f t="array" aca="1" ref="J1432" ca="1">IF($I$1&lt;&gt;"y", "", IFERROR(INDEX(admin1listsize,MATCH(SMALL(NOT(admin1listsize="")*IF(ISNUMBER(admin1listsize),COUNTIF(admin1listsize,"&lt;="&amp;admin1listsize),COUNTIF(admin1listsize,"&lt;="&amp;admin1listsize)+SUM(ISNUMBER(admin1listsize))),ROWS(D$3:D1432)+SUM(ISBLANK(admin1listsize))),NOT(admin1listsize="")*IF(ISNUMBER(admin1listsize),COUNTIF(admin1listsize,"&lt;="&amp;admin1listsize),COUNTIF(admin1listsize,"&lt;="&amp;admin1listsize)+SUM(ISNUMBER(admin1listsize))),0)), ""))</f>
        <v/>
      </c>
      <c r="K1432" s="71"/>
    </row>
    <row r="1433" spans="1:11" s="1" customFormat="1" x14ac:dyDescent="0.25">
      <c r="A1433" s="93" t="str">
        <f>IF($I$1&lt;&gt;"y", "", IF(ISBLANK(DATA!D1434),"",IF(ISBLANK(DATA!K1434),"NO DATA",DATA!K1434)))</f>
        <v/>
      </c>
      <c r="B1433" s="93" t="str">
        <f>IF($I$1&lt;&gt;"y", "",IF(ISBLANK(DATA!D1434),"", IF(ISBLANK(DATA!L1434),"NO DATA",DATA!L1434)))</f>
        <v/>
      </c>
      <c r="C1433" s="93" t="str">
        <f t="shared" si="68"/>
        <v/>
      </c>
      <c r="D1433" s="93" t="str">
        <f>IF($I$1&lt;&gt;"y", "", IF(C1434="", "", IFERROR(LOOKUP(2,1/(COUNTIF($D$2:D1432,mergednames)=0),mergednames), "")))</f>
        <v/>
      </c>
      <c r="E1433" s="93" t="str">
        <f t="shared" si="67"/>
        <v/>
      </c>
      <c r="F1433" s="93" t="str">
        <f>IF($I$1&lt;&gt;"y", "", IF(A1434="", "", IFERROR(LOOKUP(2,1/(COUNTIF($F$2:F1432,get_country)=0),get_country), "")))</f>
        <v/>
      </c>
      <c r="G1433" s="93" t="str">
        <f t="shared" si="66"/>
        <v/>
      </c>
      <c r="H1433" s="67" t="str">
        <f t="array" aca="1" ref="H1433" ca="1">IF($I$1&lt;&gt;"y", "", IFERROR(INDEX(countrylistsize,MATCH(SMALL(NOT(countrylistsize="")*IF(ISNUMBER(countrylistsize),COUNTIF(countrylistsize,"&lt;="&amp;countrylistsize),COUNTIF(countrylistsize,"&lt;="&amp;countrylistsize)+SUM(ISNUMBER(countrylistsize))),ROWS(F$3:F1433)+SUM(ISBLANK(countrylistsize))),NOT(countrylistsize="")*IF(ISNUMBER(countrylistsize),COUNTIF(countrylistsize,"&lt;="&amp;countrylistsize),COUNTIF(countrylistsize,"&lt;="&amp;countrylistsize)+SUM(ISNUMBER(countrylistsize))),0)), ""))</f>
        <v/>
      </c>
      <c r="I1433" s="70"/>
      <c r="J1433" s="67" t="str">
        <f t="array" aca="1" ref="J1433" ca="1">IF($I$1&lt;&gt;"y", "", IFERROR(INDEX(admin1listsize,MATCH(SMALL(NOT(admin1listsize="")*IF(ISNUMBER(admin1listsize),COUNTIF(admin1listsize,"&lt;="&amp;admin1listsize),COUNTIF(admin1listsize,"&lt;="&amp;admin1listsize)+SUM(ISNUMBER(admin1listsize))),ROWS(D$3:D1433)+SUM(ISBLANK(admin1listsize))),NOT(admin1listsize="")*IF(ISNUMBER(admin1listsize),COUNTIF(admin1listsize,"&lt;="&amp;admin1listsize),COUNTIF(admin1listsize,"&lt;="&amp;admin1listsize)+SUM(ISNUMBER(admin1listsize))),0)), ""))</f>
        <v/>
      </c>
      <c r="K1433" s="71"/>
    </row>
    <row r="1434" spans="1:11" s="1" customFormat="1" x14ac:dyDescent="0.25">
      <c r="A1434" s="93" t="str">
        <f>IF($I$1&lt;&gt;"y", "", IF(ISBLANK(DATA!D1435),"",IF(ISBLANK(DATA!K1435),"NO DATA",DATA!K1435)))</f>
        <v/>
      </c>
      <c r="B1434" s="93" t="str">
        <f>IF($I$1&lt;&gt;"y", "",IF(ISBLANK(DATA!D1435),"", IF(ISBLANK(DATA!L1435),"NO DATA",DATA!L1435)))</f>
        <v/>
      </c>
      <c r="C1434" s="93" t="str">
        <f t="shared" si="68"/>
        <v/>
      </c>
      <c r="D1434" s="93" t="str">
        <f>IF($I$1&lt;&gt;"y", "", IF(C1435="", "", IFERROR(LOOKUP(2,1/(COUNTIF($D$2:D1433,mergednames)=0),mergednames), "")))</f>
        <v/>
      </c>
      <c r="E1434" s="93" t="str">
        <f t="shared" si="67"/>
        <v/>
      </c>
      <c r="F1434" s="93" t="str">
        <f>IF($I$1&lt;&gt;"y", "", IF(A1435="", "", IFERROR(LOOKUP(2,1/(COUNTIF($F$2:F1433,get_country)=0),get_country), "")))</f>
        <v/>
      </c>
      <c r="G1434" s="93" t="str">
        <f t="shared" si="66"/>
        <v/>
      </c>
      <c r="H1434" s="67" t="str">
        <f t="array" aca="1" ref="H1434" ca="1">IF($I$1&lt;&gt;"y", "", IFERROR(INDEX(countrylistsize,MATCH(SMALL(NOT(countrylistsize="")*IF(ISNUMBER(countrylistsize),COUNTIF(countrylistsize,"&lt;="&amp;countrylistsize),COUNTIF(countrylistsize,"&lt;="&amp;countrylistsize)+SUM(ISNUMBER(countrylistsize))),ROWS(F$3:F1434)+SUM(ISBLANK(countrylistsize))),NOT(countrylistsize="")*IF(ISNUMBER(countrylistsize),COUNTIF(countrylistsize,"&lt;="&amp;countrylistsize),COUNTIF(countrylistsize,"&lt;="&amp;countrylistsize)+SUM(ISNUMBER(countrylistsize))),0)), ""))</f>
        <v/>
      </c>
      <c r="I1434" s="70"/>
      <c r="J1434" s="67" t="str">
        <f t="array" aca="1" ref="J1434" ca="1">IF($I$1&lt;&gt;"y", "", IFERROR(INDEX(admin1listsize,MATCH(SMALL(NOT(admin1listsize="")*IF(ISNUMBER(admin1listsize),COUNTIF(admin1listsize,"&lt;="&amp;admin1listsize),COUNTIF(admin1listsize,"&lt;="&amp;admin1listsize)+SUM(ISNUMBER(admin1listsize))),ROWS(D$3:D1434)+SUM(ISBLANK(admin1listsize))),NOT(admin1listsize="")*IF(ISNUMBER(admin1listsize),COUNTIF(admin1listsize,"&lt;="&amp;admin1listsize),COUNTIF(admin1listsize,"&lt;="&amp;admin1listsize)+SUM(ISNUMBER(admin1listsize))),0)), ""))</f>
        <v/>
      </c>
      <c r="K1434" s="71"/>
    </row>
    <row r="1435" spans="1:11" s="1" customFormat="1" x14ac:dyDescent="0.25">
      <c r="A1435" s="93" t="str">
        <f>IF($I$1&lt;&gt;"y", "", IF(ISBLANK(DATA!D1436),"",IF(ISBLANK(DATA!K1436),"NO DATA",DATA!K1436)))</f>
        <v/>
      </c>
      <c r="B1435" s="93" t="str">
        <f>IF($I$1&lt;&gt;"y", "",IF(ISBLANK(DATA!D1436),"", IF(ISBLANK(DATA!L1436),"NO DATA",DATA!L1436)))</f>
        <v/>
      </c>
      <c r="C1435" s="93" t="str">
        <f t="shared" si="68"/>
        <v/>
      </c>
      <c r="D1435" s="93" t="str">
        <f>IF($I$1&lt;&gt;"y", "", IF(C1436="", "", IFERROR(LOOKUP(2,1/(COUNTIF($D$2:D1434,mergednames)=0),mergednames), "")))</f>
        <v/>
      </c>
      <c r="E1435" s="93" t="str">
        <f t="shared" si="67"/>
        <v/>
      </c>
      <c r="F1435" s="93" t="str">
        <f>IF($I$1&lt;&gt;"y", "", IF(A1436="", "", IFERROR(LOOKUP(2,1/(COUNTIF($F$2:F1434,get_country)=0),get_country), "")))</f>
        <v/>
      </c>
      <c r="G1435" s="93" t="str">
        <f t="shared" si="66"/>
        <v/>
      </c>
      <c r="H1435" s="67" t="str">
        <f t="array" aca="1" ref="H1435" ca="1">IF($I$1&lt;&gt;"y", "", IFERROR(INDEX(countrylistsize,MATCH(SMALL(NOT(countrylistsize="")*IF(ISNUMBER(countrylistsize),COUNTIF(countrylistsize,"&lt;="&amp;countrylistsize),COUNTIF(countrylistsize,"&lt;="&amp;countrylistsize)+SUM(ISNUMBER(countrylistsize))),ROWS(F$3:F1435)+SUM(ISBLANK(countrylistsize))),NOT(countrylistsize="")*IF(ISNUMBER(countrylistsize),COUNTIF(countrylistsize,"&lt;="&amp;countrylistsize),COUNTIF(countrylistsize,"&lt;="&amp;countrylistsize)+SUM(ISNUMBER(countrylistsize))),0)), ""))</f>
        <v/>
      </c>
      <c r="I1435" s="70"/>
      <c r="J1435" s="67" t="str">
        <f t="array" aca="1" ref="J1435" ca="1">IF($I$1&lt;&gt;"y", "", IFERROR(INDEX(admin1listsize,MATCH(SMALL(NOT(admin1listsize="")*IF(ISNUMBER(admin1listsize),COUNTIF(admin1listsize,"&lt;="&amp;admin1listsize),COUNTIF(admin1listsize,"&lt;="&amp;admin1listsize)+SUM(ISNUMBER(admin1listsize))),ROWS(D$3:D1435)+SUM(ISBLANK(admin1listsize))),NOT(admin1listsize="")*IF(ISNUMBER(admin1listsize),COUNTIF(admin1listsize,"&lt;="&amp;admin1listsize),COUNTIF(admin1listsize,"&lt;="&amp;admin1listsize)+SUM(ISNUMBER(admin1listsize))),0)), ""))</f>
        <v/>
      </c>
      <c r="K1435" s="71"/>
    </row>
    <row r="1436" spans="1:11" s="1" customFormat="1" x14ac:dyDescent="0.25">
      <c r="A1436" s="93" t="str">
        <f>IF($I$1&lt;&gt;"y", "", IF(ISBLANK(DATA!D1437),"",IF(ISBLANK(DATA!K1437),"NO DATA",DATA!K1437)))</f>
        <v/>
      </c>
      <c r="B1436" s="93" t="str">
        <f>IF($I$1&lt;&gt;"y", "",IF(ISBLANK(DATA!D1437),"", IF(ISBLANK(DATA!L1437),"NO DATA",DATA!L1437)))</f>
        <v/>
      </c>
      <c r="C1436" s="93" t="str">
        <f t="shared" si="68"/>
        <v/>
      </c>
      <c r="D1436" s="93" t="str">
        <f>IF($I$1&lt;&gt;"y", "", IF(C1437="", "", IFERROR(LOOKUP(2,1/(COUNTIF($D$2:D1435,mergednames)=0),mergednames), "")))</f>
        <v/>
      </c>
      <c r="E1436" s="93" t="str">
        <f t="shared" si="67"/>
        <v/>
      </c>
      <c r="F1436" s="93" t="str">
        <f>IF($I$1&lt;&gt;"y", "", IF(A1437="", "", IFERROR(LOOKUP(2,1/(COUNTIF($F$2:F1435,get_country)=0),get_country), "")))</f>
        <v/>
      </c>
      <c r="G1436" s="93" t="str">
        <f t="shared" si="66"/>
        <v/>
      </c>
      <c r="H1436" s="67" t="str">
        <f t="array" aca="1" ref="H1436" ca="1">IF($I$1&lt;&gt;"y", "", IFERROR(INDEX(countrylistsize,MATCH(SMALL(NOT(countrylistsize="")*IF(ISNUMBER(countrylistsize),COUNTIF(countrylistsize,"&lt;="&amp;countrylistsize),COUNTIF(countrylistsize,"&lt;="&amp;countrylistsize)+SUM(ISNUMBER(countrylistsize))),ROWS(F$3:F1436)+SUM(ISBLANK(countrylistsize))),NOT(countrylistsize="")*IF(ISNUMBER(countrylistsize),COUNTIF(countrylistsize,"&lt;="&amp;countrylistsize),COUNTIF(countrylistsize,"&lt;="&amp;countrylistsize)+SUM(ISNUMBER(countrylistsize))),0)), ""))</f>
        <v/>
      </c>
      <c r="I1436" s="70"/>
      <c r="J1436" s="67" t="str">
        <f t="array" aca="1" ref="J1436" ca="1">IF($I$1&lt;&gt;"y", "", IFERROR(INDEX(admin1listsize,MATCH(SMALL(NOT(admin1listsize="")*IF(ISNUMBER(admin1listsize),COUNTIF(admin1listsize,"&lt;="&amp;admin1listsize),COUNTIF(admin1listsize,"&lt;="&amp;admin1listsize)+SUM(ISNUMBER(admin1listsize))),ROWS(D$3:D1436)+SUM(ISBLANK(admin1listsize))),NOT(admin1listsize="")*IF(ISNUMBER(admin1listsize),COUNTIF(admin1listsize,"&lt;="&amp;admin1listsize),COUNTIF(admin1listsize,"&lt;="&amp;admin1listsize)+SUM(ISNUMBER(admin1listsize))),0)), ""))</f>
        <v/>
      </c>
      <c r="K1436" s="71"/>
    </row>
    <row r="1437" spans="1:11" s="1" customFormat="1" x14ac:dyDescent="0.25">
      <c r="A1437" s="93" t="str">
        <f>IF($I$1&lt;&gt;"y", "", IF(ISBLANK(DATA!D1438),"",IF(ISBLANK(DATA!K1438),"NO DATA",DATA!K1438)))</f>
        <v/>
      </c>
      <c r="B1437" s="93" t="str">
        <f>IF($I$1&lt;&gt;"y", "",IF(ISBLANK(DATA!D1438),"", IF(ISBLANK(DATA!L1438),"NO DATA",DATA!L1438)))</f>
        <v/>
      </c>
      <c r="C1437" s="93" t="str">
        <f t="shared" si="68"/>
        <v/>
      </c>
      <c r="D1437" s="93" t="str">
        <f>IF($I$1&lt;&gt;"y", "", IF(C1438="", "", IFERROR(LOOKUP(2,1/(COUNTIF($D$2:D1436,mergednames)=0),mergednames), "")))</f>
        <v/>
      </c>
      <c r="E1437" s="93" t="str">
        <f t="shared" si="67"/>
        <v/>
      </c>
      <c r="F1437" s="93" t="str">
        <f>IF($I$1&lt;&gt;"y", "", IF(A1438="", "", IFERROR(LOOKUP(2,1/(COUNTIF($F$2:F1436,get_country)=0),get_country), "")))</f>
        <v/>
      </c>
      <c r="G1437" s="93" t="str">
        <f t="shared" si="66"/>
        <v/>
      </c>
      <c r="H1437" s="67" t="str">
        <f t="array" aca="1" ref="H1437" ca="1">IF($I$1&lt;&gt;"y", "", IFERROR(INDEX(countrylistsize,MATCH(SMALL(NOT(countrylistsize="")*IF(ISNUMBER(countrylistsize),COUNTIF(countrylistsize,"&lt;="&amp;countrylistsize),COUNTIF(countrylistsize,"&lt;="&amp;countrylistsize)+SUM(ISNUMBER(countrylistsize))),ROWS(F$3:F1437)+SUM(ISBLANK(countrylistsize))),NOT(countrylistsize="")*IF(ISNUMBER(countrylistsize),COUNTIF(countrylistsize,"&lt;="&amp;countrylistsize),COUNTIF(countrylistsize,"&lt;="&amp;countrylistsize)+SUM(ISNUMBER(countrylistsize))),0)), ""))</f>
        <v/>
      </c>
      <c r="I1437" s="70"/>
      <c r="J1437" s="67" t="str">
        <f t="array" aca="1" ref="J1437" ca="1">IF($I$1&lt;&gt;"y", "", IFERROR(INDEX(admin1listsize,MATCH(SMALL(NOT(admin1listsize="")*IF(ISNUMBER(admin1listsize),COUNTIF(admin1listsize,"&lt;="&amp;admin1listsize),COUNTIF(admin1listsize,"&lt;="&amp;admin1listsize)+SUM(ISNUMBER(admin1listsize))),ROWS(D$3:D1437)+SUM(ISBLANK(admin1listsize))),NOT(admin1listsize="")*IF(ISNUMBER(admin1listsize),COUNTIF(admin1listsize,"&lt;="&amp;admin1listsize),COUNTIF(admin1listsize,"&lt;="&amp;admin1listsize)+SUM(ISNUMBER(admin1listsize))),0)), ""))</f>
        <v/>
      </c>
      <c r="K1437" s="71"/>
    </row>
    <row r="1438" spans="1:11" s="1" customFormat="1" x14ac:dyDescent="0.25">
      <c r="A1438" s="93" t="str">
        <f>IF($I$1&lt;&gt;"y", "", IF(ISBLANK(DATA!D1439),"",IF(ISBLANK(DATA!K1439),"NO DATA",DATA!K1439)))</f>
        <v/>
      </c>
      <c r="B1438" s="93" t="str">
        <f>IF($I$1&lt;&gt;"y", "",IF(ISBLANK(DATA!D1439),"", IF(ISBLANK(DATA!L1439),"NO DATA",DATA!L1439)))</f>
        <v/>
      </c>
      <c r="C1438" s="93" t="str">
        <f t="shared" si="68"/>
        <v/>
      </c>
      <c r="D1438" s="93" t="str">
        <f>IF($I$1&lt;&gt;"y", "", IF(C1439="", "", IFERROR(LOOKUP(2,1/(COUNTIF($D$2:D1437,mergednames)=0),mergednames), "")))</f>
        <v/>
      </c>
      <c r="E1438" s="93" t="str">
        <f t="shared" si="67"/>
        <v/>
      </c>
      <c r="F1438" s="93" t="str">
        <f>IF($I$1&lt;&gt;"y", "", IF(A1439="", "", IFERROR(LOOKUP(2,1/(COUNTIF($F$2:F1437,get_country)=0),get_country), "")))</f>
        <v/>
      </c>
      <c r="G1438" s="93" t="str">
        <f t="shared" si="66"/>
        <v/>
      </c>
      <c r="H1438" s="67" t="str">
        <f t="array" aca="1" ref="H1438" ca="1">IF($I$1&lt;&gt;"y", "", IFERROR(INDEX(countrylistsize,MATCH(SMALL(NOT(countrylistsize="")*IF(ISNUMBER(countrylistsize),COUNTIF(countrylistsize,"&lt;="&amp;countrylistsize),COUNTIF(countrylistsize,"&lt;="&amp;countrylistsize)+SUM(ISNUMBER(countrylistsize))),ROWS(F$3:F1438)+SUM(ISBLANK(countrylistsize))),NOT(countrylistsize="")*IF(ISNUMBER(countrylistsize),COUNTIF(countrylistsize,"&lt;="&amp;countrylistsize),COUNTIF(countrylistsize,"&lt;="&amp;countrylistsize)+SUM(ISNUMBER(countrylistsize))),0)), ""))</f>
        <v/>
      </c>
      <c r="I1438" s="70"/>
      <c r="J1438" s="67" t="str">
        <f t="array" aca="1" ref="J1438" ca="1">IF($I$1&lt;&gt;"y", "", IFERROR(INDEX(admin1listsize,MATCH(SMALL(NOT(admin1listsize="")*IF(ISNUMBER(admin1listsize),COUNTIF(admin1listsize,"&lt;="&amp;admin1listsize),COUNTIF(admin1listsize,"&lt;="&amp;admin1listsize)+SUM(ISNUMBER(admin1listsize))),ROWS(D$3:D1438)+SUM(ISBLANK(admin1listsize))),NOT(admin1listsize="")*IF(ISNUMBER(admin1listsize),COUNTIF(admin1listsize,"&lt;="&amp;admin1listsize),COUNTIF(admin1listsize,"&lt;="&amp;admin1listsize)+SUM(ISNUMBER(admin1listsize))),0)), ""))</f>
        <v/>
      </c>
      <c r="K1438" s="71"/>
    </row>
    <row r="1439" spans="1:11" s="1" customFormat="1" x14ac:dyDescent="0.25">
      <c r="A1439" s="93" t="str">
        <f>IF($I$1&lt;&gt;"y", "", IF(ISBLANK(DATA!D1440),"",IF(ISBLANK(DATA!K1440),"NO DATA",DATA!K1440)))</f>
        <v/>
      </c>
      <c r="B1439" s="93" t="str">
        <f>IF($I$1&lt;&gt;"y", "",IF(ISBLANK(DATA!D1440),"", IF(ISBLANK(DATA!L1440),"NO DATA",DATA!L1440)))</f>
        <v/>
      </c>
      <c r="C1439" s="93" t="str">
        <f t="shared" si="68"/>
        <v/>
      </c>
      <c r="D1439" s="93" t="str">
        <f>IF($I$1&lt;&gt;"y", "", IF(C1440="", "", IFERROR(LOOKUP(2,1/(COUNTIF($D$2:D1438,mergednames)=0),mergednames), "")))</f>
        <v/>
      </c>
      <c r="E1439" s="93" t="str">
        <f t="shared" si="67"/>
        <v/>
      </c>
      <c r="F1439" s="93" t="str">
        <f>IF($I$1&lt;&gt;"y", "", IF(A1440="", "", IFERROR(LOOKUP(2,1/(COUNTIF($F$2:F1438,get_country)=0),get_country), "")))</f>
        <v/>
      </c>
      <c r="G1439" s="93" t="str">
        <f t="shared" si="66"/>
        <v/>
      </c>
      <c r="H1439" s="67" t="str">
        <f t="array" aca="1" ref="H1439" ca="1">IF($I$1&lt;&gt;"y", "", IFERROR(INDEX(countrylistsize,MATCH(SMALL(NOT(countrylistsize="")*IF(ISNUMBER(countrylistsize),COUNTIF(countrylistsize,"&lt;="&amp;countrylistsize),COUNTIF(countrylistsize,"&lt;="&amp;countrylistsize)+SUM(ISNUMBER(countrylistsize))),ROWS(F$3:F1439)+SUM(ISBLANK(countrylistsize))),NOT(countrylistsize="")*IF(ISNUMBER(countrylistsize),COUNTIF(countrylistsize,"&lt;="&amp;countrylistsize),COUNTIF(countrylistsize,"&lt;="&amp;countrylistsize)+SUM(ISNUMBER(countrylistsize))),0)), ""))</f>
        <v/>
      </c>
      <c r="I1439" s="70"/>
      <c r="J1439" s="67" t="str">
        <f t="array" aca="1" ref="J1439" ca="1">IF($I$1&lt;&gt;"y", "", IFERROR(INDEX(admin1listsize,MATCH(SMALL(NOT(admin1listsize="")*IF(ISNUMBER(admin1listsize),COUNTIF(admin1listsize,"&lt;="&amp;admin1listsize),COUNTIF(admin1listsize,"&lt;="&amp;admin1listsize)+SUM(ISNUMBER(admin1listsize))),ROWS(D$3:D1439)+SUM(ISBLANK(admin1listsize))),NOT(admin1listsize="")*IF(ISNUMBER(admin1listsize),COUNTIF(admin1listsize,"&lt;="&amp;admin1listsize),COUNTIF(admin1listsize,"&lt;="&amp;admin1listsize)+SUM(ISNUMBER(admin1listsize))),0)), ""))</f>
        <v/>
      </c>
      <c r="K1439" s="71"/>
    </row>
    <row r="1440" spans="1:11" s="1" customFormat="1" x14ac:dyDescent="0.25">
      <c r="A1440" s="93" t="str">
        <f>IF($I$1&lt;&gt;"y", "", IF(ISBLANK(DATA!D1441),"",IF(ISBLANK(DATA!K1441),"NO DATA",DATA!K1441)))</f>
        <v/>
      </c>
      <c r="B1440" s="93" t="str">
        <f>IF($I$1&lt;&gt;"y", "",IF(ISBLANK(DATA!D1441),"", IF(ISBLANK(DATA!L1441),"NO DATA",DATA!L1441)))</f>
        <v/>
      </c>
      <c r="C1440" s="93" t="str">
        <f t="shared" si="68"/>
        <v/>
      </c>
      <c r="D1440" s="93" t="str">
        <f>IF($I$1&lt;&gt;"y", "", IF(C1441="", "", IFERROR(LOOKUP(2,1/(COUNTIF($D$2:D1439,mergednames)=0),mergednames), "")))</f>
        <v/>
      </c>
      <c r="E1440" s="93" t="str">
        <f t="shared" si="67"/>
        <v/>
      </c>
      <c r="F1440" s="93" t="str">
        <f>IF($I$1&lt;&gt;"y", "", IF(A1441="", "", IFERROR(LOOKUP(2,1/(COUNTIF($F$2:F1439,get_country)=0),get_country), "")))</f>
        <v/>
      </c>
      <c r="G1440" s="93" t="str">
        <f t="shared" si="66"/>
        <v/>
      </c>
      <c r="H1440" s="67" t="str">
        <f t="array" aca="1" ref="H1440" ca="1">IF($I$1&lt;&gt;"y", "", IFERROR(INDEX(countrylistsize,MATCH(SMALL(NOT(countrylistsize="")*IF(ISNUMBER(countrylistsize),COUNTIF(countrylistsize,"&lt;="&amp;countrylistsize),COUNTIF(countrylistsize,"&lt;="&amp;countrylistsize)+SUM(ISNUMBER(countrylistsize))),ROWS(F$3:F1440)+SUM(ISBLANK(countrylistsize))),NOT(countrylistsize="")*IF(ISNUMBER(countrylistsize),COUNTIF(countrylistsize,"&lt;="&amp;countrylistsize),COUNTIF(countrylistsize,"&lt;="&amp;countrylistsize)+SUM(ISNUMBER(countrylistsize))),0)), ""))</f>
        <v/>
      </c>
      <c r="I1440" s="70"/>
      <c r="J1440" s="67" t="str">
        <f t="array" aca="1" ref="J1440" ca="1">IF($I$1&lt;&gt;"y", "", IFERROR(INDEX(admin1listsize,MATCH(SMALL(NOT(admin1listsize="")*IF(ISNUMBER(admin1listsize),COUNTIF(admin1listsize,"&lt;="&amp;admin1listsize),COUNTIF(admin1listsize,"&lt;="&amp;admin1listsize)+SUM(ISNUMBER(admin1listsize))),ROWS(D$3:D1440)+SUM(ISBLANK(admin1listsize))),NOT(admin1listsize="")*IF(ISNUMBER(admin1listsize),COUNTIF(admin1listsize,"&lt;="&amp;admin1listsize),COUNTIF(admin1listsize,"&lt;="&amp;admin1listsize)+SUM(ISNUMBER(admin1listsize))),0)), ""))</f>
        <v/>
      </c>
      <c r="K1440" s="71"/>
    </row>
    <row r="1441" spans="1:11" s="1" customFormat="1" x14ac:dyDescent="0.25">
      <c r="A1441" s="93" t="str">
        <f>IF($I$1&lt;&gt;"y", "", IF(ISBLANK(DATA!D1442),"",IF(ISBLANK(DATA!K1442),"NO DATA",DATA!K1442)))</f>
        <v/>
      </c>
      <c r="B1441" s="93" t="str">
        <f>IF($I$1&lt;&gt;"y", "",IF(ISBLANK(DATA!D1442),"", IF(ISBLANK(DATA!L1442),"NO DATA",DATA!L1442)))</f>
        <v/>
      </c>
      <c r="C1441" s="93" t="str">
        <f t="shared" si="68"/>
        <v/>
      </c>
      <c r="D1441" s="93" t="str">
        <f>IF($I$1&lt;&gt;"y", "", IF(C1442="", "", IFERROR(LOOKUP(2,1/(COUNTIF($D$2:D1440,mergednames)=0),mergednames), "")))</f>
        <v/>
      </c>
      <c r="E1441" s="93" t="str">
        <f t="shared" si="67"/>
        <v/>
      </c>
      <c r="F1441" s="93" t="str">
        <f>IF($I$1&lt;&gt;"y", "", IF(A1442="", "", IFERROR(LOOKUP(2,1/(COUNTIF($F$2:F1440,get_country)=0),get_country), "")))</f>
        <v/>
      </c>
      <c r="G1441" s="93" t="str">
        <f t="shared" si="66"/>
        <v/>
      </c>
      <c r="H1441" s="67" t="str">
        <f t="array" aca="1" ref="H1441" ca="1">IF($I$1&lt;&gt;"y", "", IFERROR(INDEX(countrylistsize,MATCH(SMALL(NOT(countrylistsize="")*IF(ISNUMBER(countrylistsize),COUNTIF(countrylistsize,"&lt;="&amp;countrylistsize),COUNTIF(countrylistsize,"&lt;="&amp;countrylistsize)+SUM(ISNUMBER(countrylistsize))),ROWS(F$3:F1441)+SUM(ISBLANK(countrylistsize))),NOT(countrylistsize="")*IF(ISNUMBER(countrylistsize),COUNTIF(countrylistsize,"&lt;="&amp;countrylistsize),COUNTIF(countrylistsize,"&lt;="&amp;countrylistsize)+SUM(ISNUMBER(countrylistsize))),0)), ""))</f>
        <v/>
      </c>
      <c r="I1441" s="70"/>
      <c r="J1441" s="67" t="str">
        <f t="array" aca="1" ref="J1441" ca="1">IF($I$1&lt;&gt;"y", "", IFERROR(INDEX(admin1listsize,MATCH(SMALL(NOT(admin1listsize="")*IF(ISNUMBER(admin1listsize),COUNTIF(admin1listsize,"&lt;="&amp;admin1listsize),COUNTIF(admin1listsize,"&lt;="&amp;admin1listsize)+SUM(ISNUMBER(admin1listsize))),ROWS(D$3:D1441)+SUM(ISBLANK(admin1listsize))),NOT(admin1listsize="")*IF(ISNUMBER(admin1listsize),COUNTIF(admin1listsize,"&lt;="&amp;admin1listsize),COUNTIF(admin1listsize,"&lt;="&amp;admin1listsize)+SUM(ISNUMBER(admin1listsize))),0)), ""))</f>
        <v/>
      </c>
      <c r="K1441" s="71"/>
    </row>
    <row r="1442" spans="1:11" s="1" customFormat="1" x14ac:dyDescent="0.25">
      <c r="A1442" s="93" t="str">
        <f>IF($I$1&lt;&gt;"y", "", IF(ISBLANK(DATA!D1443),"",IF(ISBLANK(DATA!K1443),"NO DATA",DATA!K1443)))</f>
        <v/>
      </c>
      <c r="B1442" s="93" t="str">
        <f>IF($I$1&lt;&gt;"y", "",IF(ISBLANK(DATA!D1443),"", IF(ISBLANK(DATA!L1443),"NO DATA",DATA!L1443)))</f>
        <v/>
      </c>
      <c r="C1442" s="93" t="str">
        <f t="shared" si="68"/>
        <v/>
      </c>
      <c r="D1442" s="93" t="str">
        <f>IF($I$1&lt;&gt;"y", "", IF(C1443="", "", IFERROR(LOOKUP(2,1/(COUNTIF($D$2:D1441,mergednames)=0),mergednames), "")))</f>
        <v/>
      </c>
      <c r="E1442" s="93" t="str">
        <f t="shared" si="67"/>
        <v/>
      </c>
      <c r="F1442" s="93" t="str">
        <f>IF($I$1&lt;&gt;"y", "", IF(A1443="", "", IFERROR(LOOKUP(2,1/(COUNTIF($F$2:F1441,get_country)=0),get_country), "")))</f>
        <v/>
      </c>
      <c r="G1442" s="93" t="str">
        <f t="shared" si="66"/>
        <v/>
      </c>
      <c r="H1442" s="67" t="str">
        <f t="array" aca="1" ref="H1442" ca="1">IF($I$1&lt;&gt;"y", "", IFERROR(INDEX(countrylistsize,MATCH(SMALL(NOT(countrylistsize="")*IF(ISNUMBER(countrylistsize),COUNTIF(countrylistsize,"&lt;="&amp;countrylistsize),COUNTIF(countrylistsize,"&lt;="&amp;countrylistsize)+SUM(ISNUMBER(countrylistsize))),ROWS(F$3:F1442)+SUM(ISBLANK(countrylistsize))),NOT(countrylistsize="")*IF(ISNUMBER(countrylistsize),COUNTIF(countrylistsize,"&lt;="&amp;countrylistsize),COUNTIF(countrylistsize,"&lt;="&amp;countrylistsize)+SUM(ISNUMBER(countrylistsize))),0)), ""))</f>
        <v/>
      </c>
      <c r="I1442" s="70"/>
      <c r="J1442" s="67" t="str">
        <f t="array" aca="1" ref="J1442" ca="1">IF($I$1&lt;&gt;"y", "", IFERROR(INDEX(admin1listsize,MATCH(SMALL(NOT(admin1listsize="")*IF(ISNUMBER(admin1listsize),COUNTIF(admin1listsize,"&lt;="&amp;admin1listsize),COUNTIF(admin1listsize,"&lt;="&amp;admin1listsize)+SUM(ISNUMBER(admin1listsize))),ROWS(D$3:D1442)+SUM(ISBLANK(admin1listsize))),NOT(admin1listsize="")*IF(ISNUMBER(admin1listsize),COUNTIF(admin1listsize,"&lt;="&amp;admin1listsize),COUNTIF(admin1listsize,"&lt;="&amp;admin1listsize)+SUM(ISNUMBER(admin1listsize))),0)), ""))</f>
        <v/>
      </c>
      <c r="K1442" s="71"/>
    </row>
    <row r="1443" spans="1:11" s="1" customFormat="1" x14ac:dyDescent="0.25">
      <c r="A1443" s="93" t="str">
        <f>IF($I$1&lt;&gt;"y", "", IF(ISBLANK(DATA!D1444),"",IF(ISBLANK(DATA!K1444),"NO DATA",DATA!K1444)))</f>
        <v/>
      </c>
      <c r="B1443" s="93" t="str">
        <f>IF($I$1&lt;&gt;"y", "",IF(ISBLANK(DATA!D1444),"", IF(ISBLANK(DATA!L1444),"NO DATA",DATA!L1444)))</f>
        <v/>
      </c>
      <c r="C1443" s="93" t="str">
        <f t="shared" si="68"/>
        <v/>
      </c>
      <c r="D1443" s="93" t="str">
        <f>IF($I$1&lt;&gt;"y", "", IF(C1444="", "", IFERROR(LOOKUP(2,1/(COUNTIF($D$2:D1442,mergednames)=0),mergednames), "")))</f>
        <v/>
      </c>
      <c r="E1443" s="93" t="str">
        <f t="shared" si="67"/>
        <v/>
      </c>
      <c r="F1443" s="93" t="str">
        <f>IF($I$1&lt;&gt;"y", "", IF(A1444="", "", IFERROR(LOOKUP(2,1/(COUNTIF($F$2:F1442,get_country)=0),get_country), "")))</f>
        <v/>
      </c>
      <c r="G1443" s="93" t="str">
        <f t="shared" si="66"/>
        <v/>
      </c>
      <c r="H1443" s="67" t="str">
        <f t="array" aca="1" ref="H1443" ca="1">IF($I$1&lt;&gt;"y", "", IFERROR(INDEX(countrylistsize,MATCH(SMALL(NOT(countrylistsize="")*IF(ISNUMBER(countrylistsize),COUNTIF(countrylistsize,"&lt;="&amp;countrylistsize),COUNTIF(countrylistsize,"&lt;="&amp;countrylistsize)+SUM(ISNUMBER(countrylistsize))),ROWS(F$3:F1443)+SUM(ISBLANK(countrylistsize))),NOT(countrylistsize="")*IF(ISNUMBER(countrylistsize),COUNTIF(countrylistsize,"&lt;="&amp;countrylistsize),COUNTIF(countrylistsize,"&lt;="&amp;countrylistsize)+SUM(ISNUMBER(countrylistsize))),0)), ""))</f>
        <v/>
      </c>
      <c r="I1443" s="70"/>
      <c r="J1443" s="67" t="str">
        <f t="array" aca="1" ref="J1443" ca="1">IF($I$1&lt;&gt;"y", "", IFERROR(INDEX(admin1listsize,MATCH(SMALL(NOT(admin1listsize="")*IF(ISNUMBER(admin1listsize),COUNTIF(admin1listsize,"&lt;="&amp;admin1listsize),COUNTIF(admin1listsize,"&lt;="&amp;admin1listsize)+SUM(ISNUMBER(admin1listsize))),ROWS(D$3:D1443)+SUM(ISBLANK(admin1listsize))),NOT(admin1listsize="")*IF(ISNUMBER(admin1listsize),COUNTIF(admin1listsize,"&lt;="&amp;admin1listsize),COUNTIF(admin1listsize,"&lt;="&amp;admin1listsize)+SUM(ISNUMBER(admin1listsize))),0)), ""))</f>
        <v/>
      </c>
      <c r="K1443" s="71"/>
    </row>
    <row r="1444" spans="1:11" s="1" customFormat="1" x14ac:dyDescent="0.25">
      <c r="A1444" s="93" t="str">
        <f>IF($I$1&lt;&gt;"y", "", IF(ISBLANK(DATA!D1445),"",IF(ISBLANK(DATA!K1445),"NO DATA",DATA!K1445)))</f>
        <v/>
      </c>
      <c r="B1444" s="93" t="str">
        <f>IF($I$1&lt;&gt;"y", "",IF(ISBLANK(DATA!D1445),"", IF(ISBLANK(DATA!L1445),"NO DATA",DATA!L1445)))</f>
        <v/>
      </c>
      <c r="C1444" s="93" t="str">
        <f t="shared" si="68"/>
        <v/>
      </c>
      <c r="D1444" s="93" t="str">
        <f>IF($I$1&lt;&gt;"y", "", IF(C1445="", "", IFERROR(LOOKUP(2,1/(COUNTIF($D$2:D1443,mergednames)=0),mergednames), "")))</f>
        <v/>
      </c>
      <c r="E1444" s="93" t="str">
        <f t="shared" si="67"/>
        <v/>
      </c>
      <c r="F1444" s="93" t="str">
        <f>IF($I$1&lt;&gt;"y", "", IF(A1445="", "", IFERROR(LOOKUP(2,1/(COUNTIF($F$2:F1443,get_country)=0),get_country), "")))</f>
        <v/>
      </c>
      <c r="G1444" s="93" t="str">
        <f t="shared" si="66"/>
        <v/>
      </c>
      <c r="H1444" s="67" t="str">
        <f t="array" aca="1" ref="H1444" ca="1">IF($I$1&lt;&gt;"y", "", IFERROR(INDEX(countrylistsize,MATCH(SMALL(NOT(countrylistsize="")*IF(ISNUMBER(countrylistsize),COUNTIF(countrylistsize,"&lt;="&amp;countrylistsize),COUNTIF(countrylistsize,"&lt;="&amp;countrylistsize)+SUM(ISNUMBER(countrylistsize))),ROWS(F$3:F1444)+SUM(ISBLANK(countrylistsize))),NOT(countrylistsize="")*IF(ISNUMBER(countrylistsize),COUNTIF(countrylistsize,"&lt;="&amp;countrylistsize),COUNTIF(countrylistsize,"&lt;="&amp;countrylistsize)+SUM(ISNUMBER(countrylistsize))),0)), ""))</f>
        <v/>
      </c>
      <c r="I1444" s="70"/>
      <c r="J1444" s="67" t="str">
        <f t="array" aca="1" ref="J1444" ca="1">IF($I$1&lt;&gt;"y", "", IFERROR(INDEX(admin1listsize,MATCH(SMALL(NOT(admin1listsize="")*IF(ISNUMBER(admin1listsize),COUNTIF(admin1listsize,"&lt;="&amp;admin1listsize),COUNTIF(admin1listsize,"&lt;="&amp;admin1listsize)+SUM(ISNUMBER(admin1listsize))),ROWS(D$3:D1444)+SUM(ISBLANK(admin1listsize))),NOT(admin1listsize="")*IF(ISNUMBER(admin1listsize),COUNTIF(admin1listsize,"&lt;="&amp;admin1listsize),COUNTIF(admin1listsize,"&lt;="&amp;admin1listsize)+SUM(ISNUMBER(admin1listsize))),0)), ""))</f>
        <v/>
      </c>
      <c r="K1444" s="71"/>
    </row>
    <row r="1445" spans="1:11" s="1" customFormat="1" x14ac:dyDescent="0.25">
      <c r="A1445" s="93" t="str">
        <f>IF($I$1&lt;&gt;"y", "", IF(ISBLANK(DATA!D1446),"",IF(ISBLANK(DATA!K1446),"NO DATA",DATA!K1446)))</f>
        <v/>
      </c>
      <c r="B1445" s="93" t="str">
        <f>IF($I$1&lt;&gt;"y", "",IF(ISBLANK(DATA!D1446),"", IF(ISBLANK(DATA!L1446),"NO DATA",DATA!L1446)))</f>
        <v/>
      </c>
      <c r="C1445" s="93" t="str">
        <f t="shared" si="68"/>
        <v/>
      </c>
      <c r="D1445" s="93" t="str">
        <f>IF($I$1&lt;&gt;"y", "", IF(C1446="", "", IFERROR(LOOKUP(2,1/(COUNTIF($D$2:D1444,mergednames)=0),mergednames), "")))</f>
        <v/>
      </c>
      <c r="E1445" s="93" t="str">
        <f t="shared" si="67"/>
        <v/>
      </c>
      <c r="F1445" s="93" t="str">
        <f>IF($I$1&lt;&gt;"y", "", IF(A1446="", "", IFERROR(LOOKUP(2,1/(COUNTIF($F$2:F1444,get_country)=0),get_country), "")))</f>
        <v/>
      </c>
      <c r="G1445" s="93" t="str">
        <f t="shared" si="66"/>
        <v/>
      </c>
      <c r="H1445" s="67" t="str">
        <f t="array" aca="1" ref="H1445" ca="1">IF($I$1&lt;&gt;"y", "", IFERROR(INDEX(countrylistsize,MATCH(SMALL(NOT(countrylistsize="")*IF(ISNUMBER(countrylistsize),COUNTIF(countrylistsize,"&lt;="&amp;countrylistsize),COUNTIF(countrylistsize,"&lt;="&amp;countrylistsize)+SUM(ISNUMBER(countrylistsize))),ROWS(F$3:F1445)+SUM(ISBLANK(countrylistsize))),NOT(countrylistsize="")*IF(ISNUMBER(countrylistsize),COUNTIF(countrylistsize,"&lt;="&amp;countrylistsize),COUNTIF(countrylistsize,"&lt;="&amp;countrylistsize)+SUM(ISNUMBER(countrylistsize))),0)), ""))</f>
        <v/>
      </c>
      <c r="I1445" s="70"/>
      <c r="J1445" s="67" t="str">
        <f t="array" aca="1" ref="J1445" ca="1">IF($I$1&lt;&gt;"y", "", IFERROR(INDEX(admin1listsize,MATCH(SMALL(NOT(admin1listsize="")*IF(ISNUMBER(admin1listsize),COUNTIF(admin1listsize,"&lt;="&amp;admin1listsize),COUNTIF(admin1listsize,"&lt;="&amp;admin1listsize)+SUM(ISNUMBER(admin1listsize))),ROWS(D$3:D1445)+SUM(ISBLANK(admin1listsize))),NOT(admin1listsize="")*IF(ISNUMBER(admin1listsize),COUNTIF(admin1listsize,"&lt;="&amp;admin1listsize),COUNTIF(admin1listsize,"&lt;="&amp;admin1listsize)+SUM(ISNUMBER(admin1listsize))),0)), ""))</f>
        <v/>
      </c>
      <c r="K1445" s="71"/>
    </row>
    <row r="1446" spans="1:11" s="1" customFormat="1" x14ac:dyDescent="0.25">
      <c r="A1446" s="93" t="str">
        <f>IF($I$1&lt;&gt;"y", "", IF(ISBLANK(DATA!D1447),"",IF(ISBLANK(DATA!K1447),"NO DATA",DATA!K1447)))</f>
        <v/>
      </c>
      <c r="B1446" s="93" t="str">
        <f>IF($I$1&lt;&gt;"y", "",IF(ISBLANK(DATA!D1447),"", IF(ISBLANK(DATA!L1447),"NO DATA",DATA!L1447)))</f>
        <v/>
      </c>
      <c r="C1446" s="93" t="str">
        <f t="shared" si="68"/>
        <v/>
      </c>
      <c r="D1446" s="93" t="str">
        <f>IF($I$1&lt;&gt;"y", "", IF(C1447="", "", IFERROR(LOOKUP(2,1/(COUNTIF($D$2:D1445,mergednames)=0),mergednames), "")))</f>
        <v/>
      </c>
      <c r="E1446" s="93" t="str">
        <f t="shared" si="67"/>
        <v/>
      </c>
      <c r="F1446" s="93" t="str">
        <f>IF($I$1&lt;&gt;"y", "", IF(A1447="", "", IFERROR(LOOKUP(2,1/(COUNTIF($F$2:F1445,get_country)=0),get_country), "")))</f>
        <v/>
      </c>
      <c r="G1446" s="93" t="str">
        <f t="shared" si="66"/>
        <v/>
      </c>
      <c r="H1446" s="67" t="str">
        <f t="array" aca="1" ref="H1446" ca="1">IF($I$1&lt;&gt;"y", "", IFERROR(INDEX(countrylistsize,MATCH(SMALL(NOT(countrylistsize="")*IF(ISNUMBER(countrylistsize),COUNTIF(countrylistsize,"&lt;="&amp;countrylistsize),COUNTIF(countrylistsize,"&lt;="&amp;countrylistsize)+SUM(ISNUMBER(countrylistsize))),ROWS(F$3:F1446)+SUM(ISBLANK(countrylistsize))),NOT(countrylistsize="")*IF(ISNUMBER(countrylistsize),COUNTIF(countrylistsize,"&lt;="&amp;countrylistsize),COUNTIF(countrylistsize,"&lt;="&amp;countrylistsize)+SUM(ISNUMBER(countrylistsize))),0)), ""))</f>
        <v/>
      </c>
      <c r="I1446" s="70"/>
      <c r="J1446" s="67" t="str">
        <f t="array" aca="1" ref="J1446" ca="1">IF($I$1&lt;&gt;"y", "", IFERROR(INDEX(admin1listsize,MATCH(SMALL(NOT(admin1listsize="")*IF(ISNUMBER(admin1listsize),COUNTIF(admin1listsize,"&lt;="&amp;admin1listsize),COUNTIF(admin1listsize,"&lt;="&amp;admin1listsize)+SUM(ISNUMBER(admin1listsize))),ROWS(D$3:D1446)+SUM(ISBLANK(admin1listsize))),NOT(admin1listsize="")*IF(ISNUMBER(admin1listsize),COUNTIF(admin1listsize,"&lt;="&amp;admin1listsize),COUNTIF(admin1listsize,"&lt;="&amp;admin1listsize)+SUM(ISNUMBER(admin1listsize))),0)), ""))</f>
        <v/>
      </c>
      <c r="K1446" s="71"/>
    </row>
    <row r="1447" spans="1:11" s="1" customFormat="1" x14ac:dyDescent="0.25">
      <c r="A1447" s="93" t="str">
        <f>IF($I$1&lt;&gt;"y", "", IF(ISBLANK(DATA!D1448),"",IF(ISBLANK(DATA!K1448),"NO DATA",DATA!K1448)))</f>
        <v/>
      </c>
      <c r="B1447" s="93" t="str">
        <f>IF($I$1&lt;&gt;"y", "",IF(ISBLANK(DATA!D1448),"", IF(ISBLANK(DATA!L1448),"NO DATA",DATA!L1448)))</f>
        <v/>
      </c>
      <c r="C1447" s="93" t="str">
        <f t="shared" si="68"/>
        <v/>
      </c>
      <c r="D1447" s="93" t="str">
        <f>IF($I$1&lt;&gt;"y", "", IF(C1448="", "", IFERROR(LOOKUP(2,1/(COUNTIF($D$2:D1446,mergednames)=0),mergednames), "")))</f>
        <v/>
      </c>
      <c r="E1447" s="93" t="str">
        <f t="shared" si="67"/>
        <v/>
      </c>
      <c r="F1447" s="93" t="str">
        <f>IF($I$1&lt;&gt;"y", "", IF(A1448="", "", IFERROR(LOOKUP(2,1/(COUNTIF($F$2:F1446,get_country)=0),get_country), "")))</f>
        <v/>
      </c>
      <c r="G1447" s="93" t="str">
        <f t="shared" si="66"/>
        <v/>
      </c>
      <c r="H1447" s="67" t="str">
        <f t="array" aca="1" ref="H1447" ca="1">IF($I$1&lt;&gt;"y", "", IFERROR(INDEX(countrylistsize,MATCH(SMALL(NOT(countrylistsize="")*IF(ISNUMBER(countrylistsize),COUNTIF(countrylistsize,"&lt;="&amp;countrylistsize),COUNTIF(countrylistsize,"&lt;="&amp;countrylistsize)+SUM(ISNUMBER(countrylistsize))),ROWS(F$3:F1447)+SUM(ISBLANK(countrylistsize))),NOT(countrylistsize="")*IF(ISNUMBER(countrylistsize),COUNTIF(countrylistsize,"&lt;="&amp;countrylistsize),COUNTIF(countrylistsize,"&lt;="&amp;countrylistsize)+SUM(ISNUMBER(countrylistsize))),0)), ""))</f>
        <v/>
      </c>
      <c r="I1447" s="70"/>
      <c r="J1447" s="67" t="str">
        <f t="array" aca="1" ref="J1447" ca="1">IF($I$1&lt;&gt;"y", "", IFERROR(INDEX(admin1listsize,MATCH(SMALL(NOT(admin1listsize="")*IF(ISNUMBER(admin1listsize),COUNTIF(admin1listsize,"&lt;="&amp;admin1listsize),COUNTIF(admin1listsize,"&lt;="&amp;admin1listsize)+SUM(ISNUMBER(admin1listsize))),ROWS(D$3:D1447)+SUM(ISBLANK(admin1listsize))),NOT(admin1listsize="")*IF(ISNUMBER(admin1listsize),COUNTIF(admin1listsize,"&lt;="&amp;admin1listsize),COUNTIF(admin1listsize,"&lt;="&amp;admin1listsize)+SUM(ISNUMBER(admin1listsize))),0)), ""))</f>
        <v/>
      </c>
      <c r="K1447" s="71"/>
    </row>
    <row r="1448" spans="1:11" s="1" customFormat="1" x14ac:dyDescent="0.25">
      <c r="A1448" s="93" t="str">
        <f>IF($I$1&lt;&gt;"y", "", IF(ISBLANK(DATA!D1449),"",IF(ISBLANK(DATA!K1449),"NO DATA",DATA!K1449)))</f>
        <v/>
      </c>
      <c r="B1448" s="93" t="str">
        <f>IF($I$1&lt;&gt;"y", "",IF(ISBLANK(DATA!D1449),"", IF(ISBLANK(DATA!L1449),"NO DATA",DATA!L1449)))</f>
        <v/>
      </c>
      <c r="C1448" s="93" t="str">
        <f t="shared" si="68"/>
        <v/>
      </c>
      <c r="D1448" s="93" t="str">
        <f>IF($I$1&lt;&gt;"y", "", IF(C1449="", "", IFERROR(LOOKUP(2,1/(COUNTIF($D$2:D1447,mergednames)=0),mergednames), "")))</f>
        <v/>
      </c>
      <c r="E1448" s="93" t="str">
        <f t="shared" si="67"/>
        <v/>
      </c>
      <c r="F1448" s="93" t="str">
        <f>IF($I$1&lt;&gt;"y", "", IF(A1449="", "", IFERROR(LOOKUP(2,1/(COUNTIF($F$2:F1447,get_country)=0),get_country), "")))</f>
        <v/>
      </c>
      <c r="G1448" s="93" t="str">
        <f t="shared" si="66"/>
        <v/>
      </c>
      <c r="H1448" s="67" t="str">
        <f t="array" aca="1" ref="H1448" ca="1">IF($I$1&lt;&gt;"y", "", IFERROR(INDEX(countrylistsize,MATCH(SMALL(NOT(countrylistsize="")*IF(ISNUMBER(countrylistsize),COUNTIF(countrylistsize,"&lt;="&amp;countrylistsize),COUNTIF(countrylistsize,"&lt;="&amp;countrylistsize)+SUM(ISNUMBER(countrylistsize))),ROWS(F$3:F1448)+SUM(ISBLANK(countrylistsize))),NOT(countrylistsize="")*IF(ISNUMBER(countrylistsize),COUNTIF(countrylistsize,"&lt;="&amp;countrylistsize),COUNTIF(countrylistsize,"&lt;="&amp;countrylistsize)+SUM(ISNUMBER(countrylistsize))),0)), ""))</f>
        <v/>
      </c>
      <c r="I1448" s="70"/>
      <c r="J1448" s="67" t="str">
        <f t="array" aca="1" ref="J1448" ca="1">IF($I$1&lt;&gt;"y", "", IFERROR(INDEX(admin1listsize,MATCH(SMALL(NOT(admin1listsize="")*IF(ISNUMBER(admin1listsize),COUNTIF(admin1listsize,"&lt;="&amp;admin1listsize),COUNTIF(admin1listsize,"&lt;="&amp;admin1listsize)+SUM(ISNUMBER(admin1listsize))),ROWS(D$3:D1448)+SUM(ISBLANK(admin1listsize))),NOT(admin1listsize="")*IF(ISNUMBER(admin1listsize),COUNTIF(admin1listsize,"&lt;="&amp;admin1listsize),COUNTIF(admin1listsize,"&lt;="&amp;admin1listsize)+SUM(ISNUMBER(admin1listsize))),0)), ""))</f>
        <v/>
      </c>
      <c r="K1448" s="71"/>
    </row>
    <row r="1449" spans="1:11" s="1" customFormat="1" x14ac:dyDescent="0.25">
      <c r="A1449" s="93" t="str">
        <f>IF($I$1&lt;&gt;"y", "", IF(ISBLANK(DATA!D1450),"",IF(ISBLANK(DATA!K1450),"NO DATA",DATA!K1450)))</f>
        <v/>
      </c>
      <c r="B1449" s="93" t="str">
        <f>IF($I$1&lt;&gt;"y", "",IF(ISBLANK(DATA!D1450),"", IF(ISBLANK(DATA!L1450),"NO DATA",DATA!L1450)))</f>
        <v/>
      </c>
      <c r="C1449" s="93" t="str">
        <f t="shared" si="68"/>
        <v/>
      </c>
      <c r="D1449" s="93" t="str">
        <f>IF($I$1&lt;&gt;"y", "", IF(C1450="", "", IFERROR(LOOKUP(2,1/(COUNTIF($D$2:D1448,mergednames)=0),mergednames), "")))</f>
        <v/>
      </c>
      <c r="E1449" s="93" t="str">
        <f t="shared" si="67"/>
        <v/>
      </c>
      <c r="F1449" s="93" t="str">
        <f>IF($I$1&lt;&gt;"y", "", IF(A1450="", "", IFERROR(LOOKUP(2,1/(COUNTIF($F$2:F1448,get_country)=0),get_country), "")))</f>
        <v/>
      </c>
      <c r="G1449" s="93" t="str">
        <f t="shared" si="66"/>
        <v/>
      </c>
      <c r="H1449" s="67" t="str">
        <f t="array" aca="1" ref="H1449" ca="1">IF($I$1&lt;&gt;"y", "", IFERROR(INDEX(countrylistsize,MATCH(SMALL(NOT(countrylistsize="")*IF(ISNUMBER(countrylistsize),COUNTIF(countrylistsize,"&lt;="&amp;countrylistsize),COUNTIF(countrylistsize,"&lt;="&amp;countrylistsize)+SUM(ISNUMBER(countrylistsize))),ROWS(F$3:F1449)+SUM(ISBLANK(countrylistsize))),NOT(countrylistsize="")*IF(ISNUMBER(countrylistsize),COUNTIF(countrylistsize,"&lt;="&amp;countrylistsize),COUNTIF(countrylistsize,"&lt;="&amp;countrylistsize)+SUM(ISNUMBER(countrylistsize))),0)), ""))</f>
        <v/>
      </c>
      <c r="I1449" s="70"/>
      <c r="J1449" s="67" t="str">
        <f t="array" aca="1" ref="J1449" ca="1">IF($I$1&lt;&gt;"y", "", IFERROR(INDEX(admin1listsize,MATCH(SMALL(NOT(admin1listsize="")*IF(ISNUMBER(admin1listsize),COUNTIF(admin1listsize,"&lt;="&amp;admin1listsize),COUNTIF(admin1listsize,"&lt;="&amp;admin1listsize)+SUM(ISNUMBER(admin1listsize))),ROWS(D$3:D1449)+SUM(ISBLANK(admin1listsize))),NOT(admin1listsize="")*IF(ISNUMBER(admin1listsize),COUNTIF(admin1listsize,"&lt;="&amp;admin1listsize),COUNTIF(admin1listsize,"&lt;="&amp;admin1listsize)+SUM(ISNUMBER(admin1listsize))),0)), ""))</f>
        <v/>
      </c>
      <c r="K1449" s="71"/>
    </row>
    <row r="1450" spans="1:11" s="1" customFormat="1" x14ac:dyDescent="0.25">
      <c r="A1450" s="93" t="str">
        <f>IF($I$1&lt;&gt;"y", "", IF(ISBLANK(DATA!D1451),"",IF(ISBLANK(DATA!K1451),"NO DATA",DATA!K1451)))</f>
        <v/>
      </c>
      <c r="B1450" s="93" t="str">
        <f>IF($I$1&lt;&gt;"y", "",IF(ISBLANK(DATA!D1451),"", IF(ISBLANK(DATA!L1451),"NO DATA",DATA!L1451)))</f>
        <v/>
      </c>
      <c r="C1450" s="93" t="str">
        <f t="shared" si="68"/>
        <v/>
      </c>
      <c r="D1450" s="93" t="str">
        <f>IF($I$1&lt;&gt;"y", "", IF(C1451="", "", IFERROR(LOOKUP(2,1/(COUNTIF($D$2:D1449,mergednames)=0),mergednames), "")))</f>
        <v/>
      </c>
      <c r="E1450" s="93" t="str">
        <f t="shared" si="67"/>
        <v/>
      </c>
      <c r="F1450" s="93" t="str">
        <f>IF($I$1&lt;&gt;"y", "", IF(A1451="", "", IFERROR(LOOKUP(2,1/(COUNTIF($F$2:F1449,get_country)=0),get_country), "")))</f>
        <v/>
      </c>
      <c r="G1450" s="93" t="str">
        <f t="shared" si="66"/>
        <v/>
      </c>
      <c r="H1450" s="67" t="str">
        <f t="array" aca="1" ref="H1450" ca="1">IF($I$1&lt;&gt;"y", "", IFERROR(INDEX(countrylistsize,MATCH(SMALL(NOT(countrylistsize="")*IF(ISNUMBER(countrylistsize),COUNTIF(countrylistsize,"&lt;="&amp;countrylistsize),COUNTIF(countrylistsize,"&lt;="&amp;countrylistsize)+SUM(ISNUMBER(countrylistsize))),ROWS(F$3:F1450)+SUM(ISBLANK(countrylistsize))),NOT(countrylistsize="")*IF(ISNUMBER(countrylistsize),COUNTIF(countrylistsize,"&lt;="&amp;countrylistsize),COUNTIF(countrylistsize,"&lt;="&amp;countrylistsize)+SUM(ISNUMBER(countrylistsize))),0)), ""))</f>
        <v/>
      </c>
      <c r="I1450" s="70"/>
      <c r="J1450" s="67" t="str">
        <f t="array" aca="1" ref="J1450" ca="1">IF($I$1&lt;&gt;"y", "", IFERROR(INDEX(admin1listsize,MATCH(SMALL(NOT(admin1listsize="")*IF(ISNUMBER(admin1listsize),COUNTIF(admin1listsize,"&lt;="&amp;admin1listsize),COUNTIF(admin1listsize,"&lt;="&amp;admin1listsize)+SUM(ISNUMBER(admin1listsize))),ROWS(D$3:D1450)+SUM(ISBLANK(admin1listsize))),NOT(admin1listsize="")*IF(ISNUMBER(admin1listsize),COUNTIF(admin1listsize,"&lt;="&amp;admin1listsize),COUNTIF(admin1listsize,"&lt;="&amp;admin1listsize)+SUM(ISNUMBER(admin1listsize))),0)), ""))</f>
        <v/>
      </c>
      <c r="K1450" s="71"/>
    </row>
    <row r="1451" spans="1:11" s="1" customFormat="1" x14ac:dyDescent="0.25">
      <c r="A1451" s="93" t="str">
        <f>IF($I$1&lt;&gt;"y", "", IF(ISBLANK(DATA!D1452),"",IF(ISBLANK(DATA!K1452),"NO DATA",DATA!K1452)))</f>
        <v/>
      </c>
      <c r="B1451" s="93" t="str">
        <f>IF($I$1&lt;&gt;"y", "",IF(ISBLANK(DATA!D1452),"", IF(ISBLANK(DATA!L1452),"NO DATA",DATA!L1452)))</f>
        <v/>
      </c>
      <c r="C1451" s="93" t="str">
        <f t="shared" si="68"/>
        <v/>
      </c>
      <c r="D1451" s="93" t="str">
        <f>IF($I$1&lt;&gt;"y", "", IF(C1452="", "", IFERROR(LOOKUP(2,1/(COUNTIF($D$2:D1450,mergednames)=0),mergednames), "")))</f>
        <v/>
      </c>
      <c r="E1451" s="93" t="str">
        <f t="shared" si="67"/>
        <v/>
      </c>
      <c r="F1451" s="93" t="str">
        <f>IF($I$1&lt;&gt;"y", "", IF(A1452="", "", IFERROR(LOOKUP(2,1/(COUNTIF($F$2:F1450,get_country)=0),get_country), "")))</f>
        <v/>
      </c>
      <c r="G1451" s="93" t="str">
        <f t="shared" si="66"/>
        <v/>
      </c>
      <c r="H1451" s="67" t="str">
        <f t="array" aca="1" ref="H1451" ca="1">IF($I$1&lt;&gt;"y", "", IFERROR(INDEX(countrylistsize,MATCH(SMALL(NOT(countrylistsize="")*IF(ISNUMBER(countrylistsize),COUNTIF(countrylistsize,"&lt;="&amp;countrylistsize),COUNTIF(countrylistsize,"&lt;="&amp;countrylistsize)+SUM(ISNUMBER(countrylistsize))),ROWS(F$3:F1451)+SUM(ISBLANK(countrylistsize))),NOT(countrylistsize="")*IF(ISNUMBER(countrylistsize),COUNTIF(countrylistsize,"&lt;="&amp;countrylistsize),COUNTIF(countrylistsize,"&lt;="&amp;countrylistsize)+SUM(ISNUMBER(countrylistsize))),0)), ""))</f>
        <v/>
      </c>
      <c r="I1451" s="70"/>
      <c r="J1451" s="67" t="str">
        <f t="array" aca="1" ref="J1451" ca="1">IF($I$1&lt;&gt;"y", "", IFERROR(INDEX(admin1listsize,MATCH(SMALL(NOT(admin1listsize="")*IF(ISNUMBER(admin1listsize),COUNTIF(admin1listsize,"&lt;="&amp;admin1listsize),COUNTIF(admin1listsize,"&lt;="&amp;admin1listsize)+SUM(ISNUMBER(admin1listsize))),ROWS(D$3:D1451)+SUM(ISBLANK(admin1listsize))),NOT(admin1listsize="")*IF(ISNUMBER(admin1listsize),COUNTIF(admin1listsize,"&lt;="&amp;admin1listsize),COUNTIF(admin1listsize,"&lt;="&amp;admin1listsize)+SUM(ISNUMBER(admin1listsize))),0)), ""))</f>
        <v/>
      </c>
      <c r="K1451" s="71"/>
    </row>
    <row r="1452" spans="1:11" s="1" customFormat="1" x14ac:dyDescent="0.25">
      <c r="A1452" s="93" t="str">
        <f>IF($I$1&lt;&gt;"y", "", IF(ISBLANK(DATA!D1453),"",IF(ISBLANK(DATA!K1453),"NO DATA",DATA!K1453)))</f>
        <v/>
      </c>
      <c r="B1452" s="93" t="str">
        <f>IF($I$1&lt;&gt;"y", "",IF(ISBLANK(DATA!D1453),"", IF(ISBLANK(DATA!L1453),"NO DATA",DATA!L1453)))</f>
        <v/>
      </c>
      <c r="C1452" s="93" t="str">
        <f t="shared" si="68"/>
        <v/>
      </c>
      <c r="D1452" s="93" t="str">
        <f>IF($I$1&lt;&gt;"y", "", IF(C1453="", "", IFERROR(LOOKUP(2,1/(COUNTIF($D$2:D1451,mergednames)=0),mergednames), "")))</f>
        <v/>
      </c>
      <c r="E1452" s="93" t="str">
        <f t="shared" si="67"/>
        <v/>
      </c>
      <c r="F1452" s="93" t="str">
        <f>IF($I$1&lt;&gt;"y", "", IF(A1453="", "", IFERROR(LOOKUP(2,1/(COUNTIF($F$2:F1451,get_country)=0),get_country), "")))</f>
        <v/>
      </c>
      <c r="G1452" s="93" t="str">
        <f t="shared" si="66"/>
        <v/>
      </c>
      <c r="H1452" s="67" t="str">
        <f t="array" aca="1" ref="H1452" ca="1">IF($I$1&lt;&gt;"y", "", IFERROR(INDEX(countrylistsize,MATCH(SMALL(NOT(countrylistsize="")*IF(ISNUMBER(countrylistsize),COUNTIF(countrylistsize,"&lt;="&amp;countrylistsize),COUNTIF(countrylistsize,"&lt;="&amp;countrylistsize)+SUM(ISNUMBER(countrylistsize))),ROWS(F$3:F1452)+SUM(ISBLANK(countrylistsize))),NOT(countrylistsize="")*IF(ISNUMBER(countrylistsize),COUNTIF(countrylistsize,"&lt;="&amp;countrylistsize),COUNTIF(countrylistsize,"&lt;="&amp;countrylistsize)+SUM(ISNUMBER(countrylistsize))),0)), ""))</f>
        <v/>
      </c>
      <c r="I1452" s="70"/>
      <c r="J1452" s="67" t="str">
        <f t="array" aca="1" ref="J1452" ca="1">IF($I$1&lt;&gt;"y", "", IFERROR(INDEX(admin1listsize,MATCH(SMALL(NOT(admin1listsize="")*IF(ISNUMBER(admin1listsize),COUNTIF(admin1listsize,"&lt;="&amp;admin1listsize),COUNTIF(admin1listsize,"&lt;="&amp;admin1listsize)+SUM(ISNUMBER(admin1listsize))),ROWS(D$3:D1452)+SUM(ISBLANK(admin1listsize))),NOT(admin1listsize="")*IF(ISNUMBER(admin1listsize),COUNTIF(admin1listsize,"&lt;="&amp;admin1listsize),COUNTIF(admin1listsize,"&lt;="&amp;admin1listsize)+SUM(ISNUMBER(admin1listsize))),0)), ""))</f>
        <v/>
      </c>
      <c r="K1452" s="71"/>
    </row>
    <row r="1453" spans="1:11" s="1" customFormat="1" x14ac:dyDescent="0.25">
      <c r="A1453" s="93" t="str">
        <f>IF($I$1&lt;&gt;"y", "", IF(ISBLANK(DATA!D1454),"",IF(ISBLANK(DATA!K1454),"NO DATA",DATA!K1454)))</f>
        <v/>
      </c>
      <c r="B1453" s="93" t="str">
        <f>IF($I$1&lt;&gt;"y", "",IF(ISBLANK(DATA!D1454),"", IF(ISBLANK(DATA!L1454),"NO DATA",DATA!L1454)))</f>
        <v/>
      </c>
      <c r="C1453" s="93" t="str">
        <f t="shared" si="68"/>
        <v/>
      </c>
      <c r="D1453" s="93" t="str">
        <f>IF($I$1&lt;&gt;"y", "", IF(C1454="", "", IFERROR(LOOKUP(2,1/(COUNTIF($D$2:D1452,mergednames)=0),mergednames), "")))</f>
        <v/>
      </c>
      <c r="E1453" s="93" t="str">
        <f t="shared" si="67"/>
        <v/>
      </c>
      <c r="F1453" s="93" t="str">
        <f>IF($I$1&lt;&gt;"y", "", IF(A1454="", "", IFERROR(LOOKUP(2,1/(COUNTIF($F$2:F1452,get_country)=0),get_country), "")))</f>
        <v/>
      </c>
      <c r="G1453" s="93" t="str">
        <f t="shared" si="66"/>
        <v/>
      </c>
      <c r="H1453" s="67" t="str">
        <f t="array" aca="1" ref="H1453" ca="1">IF($I$1&lt;&gt;"y", "", IFERROR(INDEX(countrylistsize,MATCH(SMALL(NOT(countrylistsize="")*IF(ISNUMBER(countrylistsize),COUNTIF(countrylistsize,"&lt;="&amp;countrylistsize),COUNTIF(countrylistsize,"&lt;="&amp;countrylistsize)+SUM(ISNUMBER(countrylistsize))),ROWS(F$3:F1453)+SUM(ISBLANK(countrylistsize))),NOT(countrylistsize="")*IF(ISNUMBER(countrylistsize),COUNTIF(countrylistsize,"&lt;="&amp;countrylistsize),COUNTIF(countrylistsize,"&lt;="&amp;countrylistsize)+SUM(ISNUMBER(countrylistsize))),0)), ""))</f>
        <v/>
      </c>
      <c r="I1453" s="70"/>
      <c r="J1453" s="67" t="str">
        <f t="array" aca="1" ref="J1453" ca="1">IF($I$1&lt;&gt;"y", "", IFERROR(INDEX(admin1listsize,MATCH(SMALL(NOT(admin1listsize="")*IF(ISNUMBER(admin1listsize),COUNTIF(admin1listsize,"&lt;="&amp;admin1listsize),COUNTIF(admin1listsize,"&lt;="&amp;admin1listsize)+SUM(ISNUMBER(admin1listsize))),ROWS(D$3:D1453)+SUM(ISBLANK(admin1listsize))),NOT(admin1listsize="")*IF(ISNUMBER(admin1listsize),COUNTIF(admin1listsize,"&lt;="&amp;admin1listsize),COUNTIF(admin1listsize,"&lt;="&amp;admin1listsize)+SUM(ISNUMBER(admin1listsize))),0)), ""))</f>
        <v/>
      </c>
      <c r="K1453" s="71"/>
    </row>
    <row r="1454" spans="1:11" s="1" customFormat="1" x14ac:dyDescent="0.25">
      <c r="A1454" s="93" t="str">
        <f>IF($I$1&lt;&gt;"y", "", IF(ISBLANK(DATA!D1455),"",IF(ISBLANK(DATA!K1455),"NO DATA",DATA!K1455)))</f>
        <v/>
      </c>
      <c r="B1454" s="93" t="str">
        <f>IF($I$1&lt;&gt;"y", "",IF(ISBLANK(DATA!D1455),"", IF(ISBLANK(DATA!L1455),"NO DATA",DATA!L1455)))</f>
        <v/>
      </c>
      <c r="C1454" s="93" t="str">
        <f t="shared" si="68"/>
        <v/>
      </c>
      <c r="D1454" s="93" t="str">
        <f>IF($I$1&lt;&gt;"y", "", IF(C1455="", "", IFERROR(LOOKUP(2,1/(COUNTIF($D$2:D1453,mergednames)=0),mergednames), "")))</f>
        <v/>
      </c>
      <c r="E1454" s="93" t="str">
        <f t="shared" si="67"/>
        <v/>
      </c>
      <c r="F1454" s="93" t="str">
        <f>IF($I$1&lt;&gt;"y", "", IF(A1455="", "", IFERROR(LOOKUP(2,1/(COUNTIF($F$2:F1453,get_country)=0),get_country), "")))</f>
        <v/>
      </c>
      <c r="G1454" s="93" t="str">
        <f t="shared" si="66"/>
        <v/>
      </c>
      <c r="H1454" s="67" t="str">
        <f t="array" aca="1" ref="H1454" ca="1">IF($I$1&lt;&gt;"y", "", IFERROR(INDEX(countrylistsize,MATCH(SMALL(NOT(countrylistsize="")*IF(ISNUMBER(countrylistsize),COUNTIF(countrylistsize,"&lt;="&amp;countrylistsize),COUNTIF(countrylistsize,"&lt;="&amp;countrylistsize)+SUM(ISNUMBER(countrylistsize))),ROWS(F$3:F1454)+SUM(ISBLANK(countrylistsize))),NOT(countrylistsize="")*IF(ISNUMBER(countrylistsize),COUNTIF(countrylistsize,"&lt;="&amp;countrylistsize),COUNTIF(countrylistsize,"&lt;="&amp;countrylistsize)+SUM(ISNUMBER(countrylistsize))),0)), ""))</f>
        <v/>
      </c>
      <c r="I1454" s="70"/>
      <c r="J1454" s="67" t="str">
        <f t="array" aca="1" ref="J1454" ca="1">IF($I$1&lt;&gt;"y", "", IFERROR(INDEX(admin1listsize,MATCH(SMALL(NOT(admin1listsize="")*IF(ISNUMBER(admin1listsize),COUNTIF(admin1listsize,"&lt;="&amp;admin1listsize),COUNTIF(admin1listsize,"&lt;="&amp;admin1listsize)+SUM(ISNUMBER(admin1listsize))),ROWS(D$3:D1454)+SUM(ISBLANK(admin1listsize))),NOT(admin1listsize="")*IF(ISNUMBER(admin1listsize),COUNTIF(admin1listsize,"&lt;="&amp;admin1listsize),COUNTIF(admin1listsize,"&lt;="&amp;admin1listsize)+SUM(ISNUMBER(admin1listsize))),0)), ""))</f>
        <v/>
      </c>
      <c r="K1454" s="71"/>
    </row>
    <row r="1455" spans="1:11" s="1" customFormat="1" x14ac:dyDescent="0.25">
      <c r="A1455" s="93" t="str">
        <f>IF($I$1&lt;&gt;"y", "", IF(ISBLANK(DATA!D1456),"",IF(ISBLANK(DATA!K1456),"NO DATA",DATA!K1456)))</f>
        <v/>
      </c>
      <c r="B1455" s="93" t="str">
        <f>IF($I$1&lt;&gt;"y", "",IF(ISBLANK(DATA!D1456),"", IF(ISBLANK(DATA!L1456),"NO DATA",DATA!L1456)))</f>
        <v/>
      </c>
      <c r="C1455" s="93" t="str">
        <f t="shared" si="68"/>
        <v/>
      </c>
      <c r="D1455" s="93" t="str">
        <f>IF($I$1&lt;&gt;"y", "", IF(C1456="", "", IFERROR(LOOKUP(2,1/(COUNTIF($D$2:D1454,mergednames)=0),mergednames), "")))</f>
        <v/>
      </c>
      <c r="E1455" s="93" t="str">
        <f t="shared" si="67"/>
        <v/>
      </c>
      <c r="F1455" s="93" t="str">
        <f>IF($I$1&lt;&gt;"y", "", IF(A1456="", "", IFERROR(LOOKUP(2,1/(COUNTIF($F$2:F1454,get_country)=0),get_country), "")))</f>
        <v/>
      </c>
      <c r="G1455" s="93" t="str">
        <f t="shared" si="66"/>
        <v/>
      </c>
      <c r="H1455" s="67" t="str">
        <f t="array" aca="1" ref="H1455" ca="1">IF($I$1&lt;&gt;"y", "", IFERROR(INDEX(countrylistsize,MATCH(SMALL(NOT(countrylistsize="")*IF(ISNUMBER(countrylistsize),COUNTIF(countrylistsize,"&lt;="&amp;countrylistsize),COUNTIF(countrylistsize,"&lt;="&amp;countrylistsize)+SUM(ISNUMBER(countrylistsize))),ROWS(F$3:F1455)+SUM(ISBLANK(countrylistsize))),NOT(countrylistsize="")*IF(ISNUMBER(countrylistsize),COUNTIF(countrylistsize,"&lt;="&amp;countrylistsize),COUNTIF(countrylistsize,"&lt;="&amp;countrylistsize)+SUM(ISNUMBER(countrylistsize))),0)), ""))</f>
        <v/>
      </c>
      <c r="I1455" s="70"/>
      <c r="J1455" s="67" t="str">
        <f t="array" aca="1" ref="J1455" ca="1">IF($I$1&lt;&gt;"y", "", IFERROR(INDEX(admin1listsize,MATCH(SMALL(NOT(admin1listsize="")*IF(ISNUMBER(admin1listsize),COUNTIF(admin1listsize,"&lt;="&amp;admin1listsize),COUNTIF(admin1listsize,"&lt;="&amp;admin1listsize)+SUM(ISNUMBER(admin1listsize))),ROWS(D$3:D1455)+SUM(ISBLANK(admin1listsize))),NOT(admin1listsize="")*IF(ISNUMBER(admin1listsize),COUNTIF(admin1listsize,"&lt;="&amp;admin1listsize),COUNTIF(admin1listsize,"&lt;="&amp;admin1listsize)+SUM(ISNUMBER(admin1listsize))),0)), ""))</f>
        <v/>
      </c>
      <c r="K1455" s="71"/>
    </row>
    <row r="1456" spans="1:11" s="1" customFormat="1" x14ac:dyDescent="0.25">
      <c r="A1456" s="93" t="str">
        <f>IF($I$1&lt;&gt;"y", "", IF(ISBLANK(DATA!D1457),"",IF(ISBLANK(DATA!K1457),"NO DATA",DATA!K1457)))</f>
        <v/>
      </c>
      <c r="B1456" s="93" t="str">
        <f>IF($I$1&lt;&gt;"y", "",IF(ISBLANK(DATA!D1457),"", IF(ISBLANK(DATA!L1457),"NO DATA",DATA!L1457)))</f>
        <v/>
      </c>
      <c r="C1456" s="93" t="str">
        <f t="shared" si="68"/>
        <v/>
      </c>
      <c r="D1456" s="93" t="str">
        <f>IF($I$1&lt;&gt;"y", "", IF(C1457="", "", IFERROR(LOOKUP(2,1/(COUNTIF($D$2:D1455,mergednames)=0),mergednames), "")))</f>
        <v/>
      </c>
      <c r="E1456" s="93" t="str">
        <f t="shared" si="67"/>
        <v/>
      </c>
      <c r="F1456" s="93" t="str">
        <f>IF($I$1&lt;&gt;"y", "", IF(A1457="", "", IFERROR(LOOKUP(2,1/(COUNTIF($F$2:F1455,get_country)=0),get_country), "")))</f>
        <v/>
      </c>
      <c r="G1456" s="93" t="str">
        <f t="shared" si="66"/>
        <v/>
      </c>
      <c r="H1456" s="67" t="str">
        <f t="array" aca="1" ref="H1456" ca="1">IF($I$1&lt;&gt;"y", "", IFERROR(INDEX(countrylistsize,MATCH(SMALL(NOT(countrylistsize="")*IF(ISNUMBER(countrylistsize),COUNTIF(countrylistsize,"&lt;="&amp;countrylistsize),COUNTIF(countrylistsize,"&lt;="&amp;countrylistsize)+SUM(ISNUMBER(countrylistsize))),ROWS(F$3:F1456)+SUM(ISBLANK(countrylistsize))),NOT(countrylistsize="")*IF(ISNUMBER(countrylistsize),COUNTIF(countrylistsize,"&lt;="&amp;countrylistsize),COUNTIF(countrylistsize,"&lt;="&amp;countrylistsize)+SUM(ISNUMBER(countrylistsize))),0)), ""))</f>
        <v/>
      </c>
      <c r="I1456" s="70"/>
      <c r="J1456" s="67" t="str">
        <f t="array" aca="1" ref="J1456" ca="1">IF($I$1&lt;&gt;"y", "", IFERROR(INDEX(admin1listsize,MATCH(SMALL(NOT(admin1listsize="")*IF(ISNUMBER(admin1listsize),COUNTIF(admin1listsize,"&lt;="&amp;admin1listsize),COUNTIF(admin1listsize,"&lt;="&amp;admin1listsize)+SUM(ISNUMBER(admin1listsize))),ROWS(D$3:D1456)+SUM(ISBLANK(admin1listsize))),NOT(admin1listsize="")*IF(ISNUMBER(admin1listsize),COUNTIF(admin1listsize,"&lt;="&amp;admin1listsize),COUNTIF(admin1listsize,"&lt;="&amp;admin1listsize)+SUM(ISNUMBER(admin1listsize))),0)), ""))</f>
        <v/>
      </c>
      <c r="K1456" s="71"/>
    </row>
    <row r="1457" spans="1:11" s="1" customFormat="1" x14ac:dyDescent="0.25">
      <c r="A1457" s="93" t="str">
        <f>IF($I$1&lt;&gt;"y", "", IF(ISBLANK(DATA!D1458),"",IF(ISBLANK(DATA!K1458),"NO DATA",DATA!K1458)))</f>
        <v/>
      </c>
      <c r="B1457" s="93" t="str">
        <f>IF($I$1&lt;&gt;"y", "",IF(ISBLANK(DATA!D1458),"", IF(ISBLANK(DATA!L1458),"NO DATA",DATA!L1458)))</f>
        <v/>
      </c>
      <c r="C1457" s="93" t="str">
        <f t="shared" si="68"/>
        <v/>
      </c>
      <c r="D1457" s="93" t="str">
        <f>IF($I$1&lt;&gt;"y", "", IF(C1458="", "", IFERROR(LOOKUP(2,1/(COUNTIF($D$2:D1456,mergednames)=0),mergednames), "")))</f>
        <v/>
      </c>
      <c r="E1457" s="93" t="str">
        <f t="shared" si="67"/>
        <v/>
      </c>
      <c r="F1457" s="93" t="str">
        <f>IF($I$1&lt;&gt;"y", "", IF(A1458="", "", IFERROR(LOOKUP(2,1/(COUNTIF($F$2:F1456,get_country)=0),get_country), "")))</f>
        <v/>
      </c>
      <c r="G1457" s="93" t="str">
        <f t="shared" si="66"/>
        <v/>
      </c>
      <c r="H1457" s="67" t="str">
        <f t="array" aca="1" ref="H1457" ca="1">IF($I$1&lt;&gt;"y", "", IFERROR(INDEX(countrylistsize,MATCH(SMALL(NOT(countrylistsize="")*IF(ISNUMBER(countrylistsize),COUNTIF(countrylistsize,"&lt;="&amp;countrylistsize),COUNTIF(countrylistsize,"&lt;="&amp;countrylistsize)+SUM(ISNUMBER(countrylistsize))),ROWS(F$3:F1457)+SUM(ISBLANK(countrylistsize))),NOT(countrylistsize="")*IF(ISNUMBER(countrylistsize),COUNTIF(countrylistsize,"&lt;="&amp;countrylistsize),COUNTIF(countrylistsize,"&lt;="&amp;countrylistsize)+SUM(ISNUMBER(countrylistsize))),0)), ""))</f>
        <v/>
      </c>
      <c r="I1457" s="70"/>
      <c r="J1457" s="67" t="str">
        <f t="array" aca="1" ref="J1457" ca="1">IF($I$1&lt;&gt;"y", "", IFERROR(INDEX(admin1listsize,MATCH(SMALL(NOT(admin1listsize="")*IF(ISNUMBER(admin1listsize),COUNTIF(admin1listsize,"&lt;="&amp;admin1listsize),COUNTIF(admin1listsize,"&lt;="&amp;admin1listsize)+SUM(ISNUMBER(admin1listsize))),ROWS(D$3:D1457)+SUM(ISBLANK(admin1listsize))),NOT(admin1listsize="")*IF(ISNUMBER(admin1listsize),COUNTIF(admin1listsize,"&lt;="&amp;admin1listsize),COUNTIF(admin1listsize,"&lt;="&amp;admin1listsize)+SUM(ISNUMBER(admin1listsize))),0)), ""))</f>
        <v/>
      </c>
      <c r="K1457" s="71"/>
    </row>
    <row r="1458" spans="1:11" s="1" customFormat="1" x14ac:dyDescent="0.25">
      <c r="A1458" s="93" t="str">
        <f>IF($I$1&lt;&gt;"y", "", IF(ISBLANK(DATA!D1459),"",IF(ISBLANK(DATA!K1459),"NO DATA",DATA!K1459)))</f>
        <v/>
      </c>
      <c r="B1458" s="93" t="str">
        <f>IF($I$1&lt;&gt;"y", "",IF(ISBLANK(DATA!D1459),"", IF(ISBLANK(DATA!L1459),"NO DATA",DATA!L1459)))</f>
        <v/>
      </c>
      <c r="C1458" s="93" t="str">
        <f t="shared" si="68"/>
        <v/>
      </c>
      <c r="D1458" s="93" t="str">
        <f>IF($I$1&lt;&gt;"y", "", IF(C1459="", "", IFERROR(LOOKUP(2,1/(COUNTIF($D$2:D1457,mergednames)=0),mergednames), "")))</f>
        <v/>
      </c>
      <c r="E1458" s="93" t="str">
        <f t="shared" si="67"/>
        <v/>
      </c>
      <c r="F1458" s="93" t="str">
        <f>IF($I$1&lt;&gt;"y", "", IF(A1459="", "", IFERROR(LOOKUP(2,1/(COUNTIF($F$2:F1457,get_country)=0),get_country), "")))</f>
        <v/>
      </c>
      <c r="G1458" s="93" t="str">
        <f t="shared" si="66"/>
        <v/>
      </c>
      <c r="H1458" s="67" t="str">
        <f t="array" aca="1" ref="H1458" ca="1">IF($I$1&lt;&gt;"y", "", IFERROR(INDEX(countrylistsize,MATCH(SMALL(NOT(countrylistsize="")*IF(ISNUMBER(countrylistsize),COUNTIF(countrylistsize,"&lt;="&amp;countrylistsize),COUNTIF(countrylistsize,"&lt;="&amp;countrylistsize)+SUM(ISNUMBER(countrylistsize))),ROWS(F$3:F1458)+SUM(ISBLANK(countrylistsize))),NOT(countrylistsize="")*IF(ISNUMBER(countrylistsize),COUNTIF(countrylistsize,"&lt;="&amp;countrylistsize),COUNTIF(countrylistsize,"&lt;="&amp;countrylistsize)+SUM(ISNUMBER(countrylistsize))),0)), ""))</f>
        <v/>
      </c>
      <c r="I1458" s="70"/>
      <c r="J1458" s="67" t="str">
        <f t="array" aca="1" ref="J1458" ca="1">IF($I$1&lt;&gt;"y", "", IFERROR(INDEX(admin1listsize,MATCH(SMALL(NOT(admin1listsize="")*IF(ISNUMBER(admin1listsize),COUNTIF(admin1listsize,"&lt;="&amp;admin1listsize),COUNTIF(admin1listsize,"&lt;="&amp;admin1listsize)+SUM(ISNUMBER(admin1listsize))),ROWS(D$3:D1458)+SUM(ISBLANK(admin1listsize))),NOT(admin1listsize="")*IF(ISNUMBER(admin1listsize),COUNTIF(admin1listsize,"&lt;="&amp;admin1listsize),COUNTIF(admin1listsize,"&lt;="&amp;admin1listsize)+SUM(ISNUMBER(admin1listsize))),0)), ""))</f>
        <v/>
      </c>
      <c r="K1458" s="71"/>
    </row>
    <row r="1459" spans="1:11" s="1" customFormat="1" x14ac:dyDescent="0.25">
      <c r="A1459" s="93" t="str">
        <f>IF($I$1&lt;&gt;"y", "", IF(ISBLANK(DATA!D1460),"",IF(ISBLANK(DATA!K1460),"NO DATA",DATA!K1460)))</f>
        <v/>
      </c>
      <c r="B1459" s="93" t="str">
        <f>IF($I$1&lt;&gt;"y", "",IF(ISBLANK(DATA!D1460),"", IF(ISBLANK(DATA!L1460),"NO DATA",DATA!L1460)))</f>
        <v/>
      </c>
      <c r="C1459" s="93" t="str">
        <f t="shared" si="68"/>
        <v/>
      </c>
      <c r="D1459" s="93" t="str">
        <f>IF($I$1&lt;&gt;"y", "", IF(C1460="", "", IFERROR(LOOKUP(2,1/(COUNTIF($D$2:D1458,mergednames)=0),mergednames), "")))</f>
        <v/>
      </c>
      <c r="E1459" s="93" t="str">
        <f t="shared" si="67"/>
        <v/>
      </c>
      <c r="F1459" s="93" t="str">
        <f>IF($I$1&lt;&gt;"y", "", IF(A1460="", "", IFERROR(LOOKUP(2,1/(COUNTIF($F$2:F1458,get_country)=0),get_country), "")))</f>
        <v/>
      </c>
      <c r="G1459" s="93" t="str">
        <f t="shared" si="66"/>
        <v/>
      </c>
      <c r="H1459" s="67" t="str">
        <f t="array" aca="1" ref="H1459" ca="1">IF($I$1&lt;&gt;"y", "", IFERROR(INDEX(countrylistsize,MATCH(SMALL(NOT(countrylistsize="")*IF(ISNUMBER(countrylistsize),COUNTIF(countrylistsize,"&lt;="&amp;countrylistsize),COUNTIF(countrylistsize,"&lt;="&amp;countrylistsize)+SUM(ISNUMBER(countrylistsize))),ROWS(F$3:F1459)+SUM(ISBLANK(countrylistsize))),NOT(countrylistsize="")*IF(ISNUMBER(countrylistsize),COUNTIF(countrylistsize,"&lt;="&amp;countrylistsize),COUNTIF(countrylistsize,"&lt;="&amp;countrylistsize)+SUM(ISNUMBER(countrylistsize))),0)), ""))</f>
        <v/>
      </c>
      <c r="I1459" s="70"/>
      <c r="J1459" s="67" t="str">
        <f t="array" aca="1" ref="J1459" ca="1">IF($I$1&lt;&gt;"y", "", IFERROR(INDEX(admin1listsize,MATCH(SMALL(NOT(admin1listsize="")*IF(ISNUMBER(admin1listsize),COUNTIF(admin1listsize,"&lt;="&amp;admin1listsize),COUNTIF(admin1listsize,"&lt;="&amp;admin1listsize)+SUM(ISNUMBER(admin1listsize))),ROWS(D$3:D1459)+SUM(ISBLANK(admin1listsize))),NOT(admin1listsize="")*IF(ISNUMBER(admin1listsize),COUNTIF(admin1listsize,"&lt;="&amp;admin1listsize),COUNTIF(admin1listsize,"&lt;="&amp;admin1listsize)+SUM(ISNUMBER(admin1listsize))),0)), ""))</f>
        <v/>
      </c>
      <c r="K1459" s="71"/>
    </row>
    <row r="1460" spans="1:11" s="1" customFormat="1" x14ac:dyDescent="0.25">
      <c r="A1460" s="93" t="str">
        <f>IF($I$1&lt;&gt;"y", "", IF(ISBLANK(DATA!D1461),"",IF(ISBLANK(DATA!K1461),"NO DATA",DATA!K1461)))</f>
        <v/>
      </c>
      <c r="B1460" s="93" t="str">
        <f>IF($I$1&lt;&gt;"y", "",IF(ISBLANK(DATA!D1461),"", IF(ISBLANK(DATA!L1461),"NO DATA",DATA!L1461)))</f>
        <v/>
      </c>
      <c r="C1460" s="93" t="str">
        <f t="shared" si="68"/>
        <v/>
      </c>
      <c r="D1460" s="93" t="str">
        <f>IF($I$1&lt;&gt;"y", "", IF(C1461="", "", IFERROR(LOOKUP(2,1/(COUNTIF($D$2:D1459,mergednames)=0),mergednames), "")))</f>
        <v/>
      </c>
      <c r="E1460" s="93" t="str">
        <f t="shared" si="67"/>
        <v/>
      </c>
      <c r="F1460" s="93" t="str">
        <f>IF($I$1&lt;&gt;"y", "", IF(A1461="", "", IFERROR(LOOKUP(2,1/(COUNTIF($F$2:F1459,get_country)=0),get_country), "")))</f>
        <v/>
      </c>
      <c r="G1460" s="93" t="str">
        <f t="shared" si="66"/>
        <v/>
      </c>
      <c r="H1460" s="67" t="str">
        <f t="array" aca="1" ref="H1460" ca="1">IF($I$1&lt;&gt;"y", "", IFERROR(INDEX(countrylistsize,MATCH(SMALL(NOT(countrylistsize="")*IF(ISNUMBER(countrylistsize),COUNTIF(countrylistsize,"&lt;="&amp;countrylistsize),COUNTIF(countrylistsize,"&lt;="&amp;countrylistsize)+SUM(ISNUMBER(countrylistsize))),ROWS(F$3:F1460)+SUM(ISBLANK(countrylistsize))),NOT(countrylistsize="")*IF(ISNUMBER(countrylistsize),COUNTIF(countrylistsize,"&lt;="&amp;countrylistsize),COUNTIF(countrylistsize,"&lt;="&amp;countrylistsize)+SUM(ISNUMBER(countrylistsize))),0)), ""))</f>
        <v/>
      </c>
      <c r="I1460" s="70"/>
      <c r="J1460" s="67" t="str">
        <f t="array" aca="1" ref="J1460" ca="1">IF($I$1&lt;&gt;"y", "", IFERROR(INDEX(admin1listsize,MATCH(SMALL(NOT(admin1listsize="")*IF(ISNUMBER(admin1listsize),COUNTIF(admin1listsize,"&lt;="&amp;admin1listsize),COUNTIF(admin1listsize,"&lt;="&amp;admin1listsize)+SUM(ISNUMBER(admin1listsize))),ROWS(D$3:D1460)+SUM(ISBLANK(admin1listsize))),NOT(admin1listsize="")*IF(ISNUMBER(admin1listsize),COUNTIF(admin1listsize,"&lt;="&amp;admin1listsize),COUNTIF(admin1listsize,"&lt;="&amp;admin1listsize)+SUM(ISNUMBER(admin1listsize))),0)), ""))</f>
        <v/>
      </c>
      <c r="K1460" s="71"/>
    </row>
    <row r="1461" spans="1:11" s="1" customFormat="1" x14ac:dyDescent="0.25">
      <c r="A1461" s="93" t="str">
        <f>IF($I$1&lt;&gt;"y", "", IF(ISBLANK(DATA!D1462),"",IF(ISBLANK(DATA!K1462),"NO DATA",DATA!K1462)))</f>
        <v/>
      </c>
      <c r="B1461" s="93" t="str">
        <f>IF($I$1&lt;&gt;"y", "",IF(ISBLANK(DATA!D1462),"", IF(ISBLANK(DATA!L1462),"NO DATA",DATA!L1462)))</f>
        <v/>
      </c>
      <c r="C1461" s="93" t="str">
        <f t="shared" si="68"/>
        <v/>
      </c>
      <c r="D1461" s="93" t="str">
        <f>IF($I$1&lt;&gt;"y", "", IF(C1462="", "", IFERROR(LOOKUP(2,1/(COUNTIF($D$2:D1460,mergednames)=0),mergednames), "")))</f>
        <v/>
      </c>
      <c r="E1461" s="93" t="str">
        <f t="shared" si="67"/>
        <v/>
      </c>
      <c r="F1461" s="93" t="str">
        <f>IF($I$1&lt;&gt;"y", "", IF(A1462="", "", IFERROR(LOOKUP(2,1/(COUNTIF($F$2:F1460,get_country)=0),get_country), "")))</f>
        <v/>
      </c>
      <c r="G1461" s="93" t="str">
        <f t="shared" si="66"/>
        <v/>
      </c>
      <c r="H1461" s="67" t="str">
        <f t="array" aca="1" ref="H1461" ca="1">IF($I$1&lt;&gt;"y", "", IFERROR(INDEX(countrylistsize,MATCH(SMALL(NOT(countrylistsize="")*IF(ISNUMBER(countrylistsize),COUNTIF(countrylistsize,"&lt;="&amp;countrylistsize),COUNTIF(countrylistsize,"&lt;="&amp;countrylistsize)+SUM(ISNUMBER(countrylistsize))),ROWS(F$3:F1461)+SUM(ISBLANK(countrylistsize))),NOT(countrylistsize="")*IF(ISNUMBER(countrylistsize),COUNTIF(countrylistsize,"&lt;="&amp;countrylistsize),COUNTIF(countrylistsize,"&lt;="&amp;countrylistsize)+SUM(ISNUMBER(countrylistsize))),0)), ""))</f>
        <v/>
      </c>
      <c r="I1461" s="70"/>
      <c r="J1461" s="67" t="str">
        <f t="array" aca="1" ref="J1461" ca="1">IF($I$1&lt;&gt;"y", "", IFERROR(INDEX(admin1listsize,MATCH(SMALL(NOT(admin1listsize="")*IF(ISNUMBER(admin1listsize),COUNTIF(admin1listsize,"&lt;="&amp;admin1listsize),COUNTIF(admin1listsize,"&lt;="&amp;admin1listsize)+SUM(ISNUMBER(admin1listsize))),ROWS(D$3:D1461)+SUM(ISBLANK(admin1listsize))),NOT(admin1listsize="")*IF(ISNUMBER(admin1listsize),COUNTIF(admin1listsize,"&lt;="&amp;admin1listsize),COUNTIF(admin1listsize,"&lt;="&amp;admin1listsize)+SUM(ISNUMBER(admin1listsize))),0)), ""))</f>
        <v/>
      </c>
      <c r="K1461" s="71"/>
    </row>
    <row r="1462" spans="1:11" s="1" customFormat="1" x14ac:dyDescent="0.25">
      <c r="A1462" s="93" t="str">
        <f>IF($I$1&lt;&gt;"y", "", IF(ISBLANK(DATA!D1463),"",IF(ISBLANK(DATA!K1463),"NO DATA",DATA!K1463)))</f>
        <v/>
      </c>
      <c r="B1462" s="93" t="str">
        <f>IF($I$1&lt;&gt;"y", "",IF(ISBLANK(DATA!D1463),"", IF(ISBLANK(DATA!L1463),"NO DATA",DATA!L1463)))</f>
        <v/>
      </c>
      <c r="C1462" s="93" t="str">
        <f t="shared" si="68"/>
        <v/>
      </c>
      <c r="D1462" s="93" t="str">
        <f>IF($I$1&lt;&gt;"y", "", IF(C1463="", "", IFERROR(LOOKUP(2,1/(COUNTIF($D$2:D1461,mergednames)=0),mergednames), "")))</f>
        <v/>
      </c>
      <c r="E1462" s="93" t="str">
        <f t="shared" si="67"/>
        <v/>
      </c>
      <c r="F1462" s="93" t="str">
        <f>IF($I$1&lt;&gt;"y", "", IF(A1463="", "", IFERROR(LOOKUP(2,1/(COUNTIF($F$2:F1461,get_country)=0),get_country), "")))</f>
        <v/>
      </c>
      <c r="G1462" s="93" t="str">
        <f t="shared" si="66"/>
        <v/>
      </c>
      <c r="H1462" s="67" t="str">
        <f t="array" aca="1" ref="H1462" ca="1">IF($I$1&lt;&gt;"y", "", IFERROR(INDEX(countrylistsize,MATCH(SMALL(NOT(countrylistsize="")*IF(ISNUMBER(countrylistsize),COUNTIF(countrylistsize,"&lt;="&amp;countrylistsize),COUNTIF(countrylistsize,"&lt;="&amp;countrylistsize)+SUM(ISNUMBER(countrylistsize))),ROWS(F$3:F1462)+SUM(ISBLANK(countrylistsize))),NOT(countrylistsize="")*IF(ISNUMBER(countrylistsize),COUNTIF(countrylistsize,"&lt;="&amp;countrylistsize),COUNTIF(countrylistsize,"&lt;="&amp;countrylistsize)+SUM(ISNUMBER(countrylistsize))),0)), ""))</f>
        <v/>
      </c>
      <c r="I1462" s="70"/>
      <c r="J1462" s="67" t="str">
        <f t="array" aca="1" ref="J1462" ca="1">IF($I$1&lt;&gt;"y", "", IFERROR(INDEX(admin1listsize,MATCH(SMALL(NOT(admin1listsize="")*IF(ISNUMBER(admin1listsize),COUNTIF(admin1listsize,"&lt;="&amp;admin1listsize),COUNTIF(admin1listsize,"&lt;="&amp;admin1listsize)+SUM(ISNUMBER(admin1listsize))),ROWS(D$3:D1462)+SUM(ISBLANK(admin1listsize))),NOT(admin1listsize="")*IF(ISNUMBER(admin1listsize),COUNTIF(admin1listsize,"&lt;="&amp;admin1listsize),COUNTIF(admin1listsize,"&lt;="&amp;admin1listsize)+SUM(ISNUMBER(admin1listsize))),0)), ""))</f>
        <v/>
      </c>
      <c r="K1462" s="71"/>
    </row>
    <row r="1463" spans="1:11" s="1" customFormat="1" x14ac:dyDescent="0.25">
      <c r="A1463" s="93" t="str">
        <f>IF($I$1&lt;&gt;"y", "", IF(ISBLANK(DATA!D1464),"",IF(ISBLANK(DATA!K1464),"NO DATA",DATA!K1464)))</f>
        <v/>
      </c>
      <c r="B1463" s="93" t="str">
        <f>IF($I$1&lt;&gt;"y", "",IF(ISBLANK(DATA!D1464),"", IF(ISBLANK(DATA!L1464),"NO DATA",DATA!L1464)))</f>
        <v/>
      </c>
      <c r="C1463" s="93" t="str">
        <f t="shared" si="68"/>
        <v/>
      </c>
      <c r="D1463" s="93" t="str">
        <f>IF($I$1&lt;&gt;"y", "", IF(C1464="", "", IFERROR(LOOKUP(2,1/(COUNTIF($D$2:D1462,mergednames)=0),mergednames), "")))</f>
        <v/>
      </c>
      <c r="E1463" s="93" t="str">
        <f t="shared" si="67"/>
        <v/>
      </c>
      <c r="F1463" s="93" t="str">
        <f>IF($I$1&lt;&gt;"y", "", IF(A1464="", "", IFERROR(LOOKUP(2,1/(COUNTIF($F$2:F1462,get_country)=0),get_country), "")))</f>
        <v/>
      </c>
      <c r="G1463" s="93" t="str">
        <f t="shared" si="66"/>
        <v/>
      </c>
      <c r="H1463" s="67" t="str">
        <f t="array" aca="1" ref="H1463" ca="1">IF($I$1&lt;&gt;"y", "", IFERROR(INDEX(countrylistsize,MATCH(SMALL(NOT(countrylistsize="")*IF(ISNUMBER(countrylistsize),COUNTIF(countrylistsize,"&lt;="&amp;countrylistsize),COUNTIF(countrylistsize,"&lt;="&amp;countrylistsize)+SUM(ISNUMBER(countrylistsize))),ROWS(F$3:F1463)+SUM(ISBLANK(countrylistsize))),NOT(countrylistsize="")*IF(ISNUMBER(countrylistsize),COUNTIF(countrylistsize,"&lt;="&amp;countrylistsize),COUNTIF(countrylistsize,"&lt;="&amp;countrylistsize)+SUM(ISNUMBER(countrylistsize))),0)), ""))</f>
        <v/>
      </c>
      <c r="I1463" s="70"/>
      <c r="J1463" s="67" t="str">
        <f t="array" aca="1" ref="J1463" ca="1">IF($I$1&lt;&gt;"y", "", IFERROR(INDEX(admin1listsize,MATCH(SMALL(NOT(admin1listsize="")*IF(ISNUMBER(admin1listsize),COUNTIF(admin1listsize,"&lt;="&amp;admin1listsize),COUNTIF(admin1listsize,"&lt;="&amp;admin1listsize)+SUM(ISNUMBER(admin1listsize))),ROWS(D$3:D1463)+SUM(ISBLANK(admin1listsize))),NOT(admin1listsize="")*IF(ISNUMBER(admin1listsize),COUNTIF(admin1listsize,"&lt;="&amp;admin1listsize),COUNTIF(admin1listsize,"&lt;="&amp;admin1listsize)+SUM(ISNUMBER(admin1listsize))),0)), ""))</f>
        <v/>
      </c>
      <c r="K1463" s="71"/>
    </row>
    <row r="1464" spans="1:11" s="1" customFormat="1" x14ac:dyDescent="0.25">
      <c r="A1464" s="93" t="str">
        <f>IF($I$1&lt;&gt;"y", "", IF(ISBLANK(DATA!D1465),"",IF(ISBLANK(DATA!K1465),"NO DATA",DATA!K1465)))</f>
        <v/>
      </c>
      <c r="B1464" s="93" t="str">
        <f>IF($I$1&lt;&gt;"y", "",IF(ISBLANK(DATA!D1465),"", IF(ISBLANK(DATA!L1465),"NO DATA",DATA!L1465)))</f>
        <v/>
      </c>
      <c r="C1464" s="93" t="str">
        <f t="shared" si="68"/>
        <v/>
      </c>
      <c r="D1464" s="93" t="str">
        <f>IF($I$1&lt;&gt;"y", "", IF(C1465="", "", IFERROR(LOOKUP(2,1/(COUNTIF($D$2:D1463,mergednames)=0),mergednames), "")))</f>
        <v/>
      </c>
      <c r="E1464" s="93" t="str">
        <f t="shared" si="67"/>
        <v/>
      </c>
      <c r="F1464" s="93" t="str">
        <f>IF($I$1&lt;&gt;"y", "", IF(A1465="", "", IFERROR(LOOKUP(2,1/(COUNTIF($F$2:F1463,get_country)=0),get_country), "")))</f>
        <v/>
      </c>
      <c r="G1464" s="93" t="str">
        <f t="shared" si="66"/>
        <v/>
      </c>
      <c r="H1464" s="67" t="str">
        <f t="array" aca="1" ref="H1464" ca="1">IF($I$1&lt;&gt;"y", "", IFERROR(INDEX(countrylistsize,MATCH(SMALL(NOT(countrylistsize="")*IF(ISNUMBER(countrylistsize),COUNTIF(countrylistsize,"&lt;="&amp;countrylistsize),COUNTIF(countrylistsize,"&lt;="&amp;countrylistsize)+SUM(ISNUMBER(countrylistsize))),ROWS(F$3:F1464)+SUM(ISBLANK(countrylistsize))),NOT(countrylistsize="")*IF(ISNUMBER(countrylistsize),COUNTIF(countrylistsize,"&lt;="&amp;countrylistsize),COUNTIF(countrylistsize,"&lt;="&amp;countrylistsize)+SUM(ISNUMBER(countrylistsize))),0)), ""))</f>
        <v/>
      </c>
      <c r="I1464" s="70"/>
      <c r="J1464" s="67" t="str">
        <f t="array" aca="1" ref="J1464" ca="1">IF($I$1&lt;&gt;"y", "", IFERROR(INDEX(admin1listsize,MATCH(SMALL(NOT(admin1listsize="")*IF(ISNUMBER(admin1listsize),COUNTIF(admin1listsize,"&lt;="&amp;admin1listsize),COUNTIF(admin1listsize,"&lt;="&amp;admin1listsize)+SUM(ISNUMBER(admin1listsize))),ROWS(D$3:D1464)+SUM(ISBLANK(admin1listsize))),NOT(admin1listsize="")*IF(ISNUMBER(admin1listsize),COUNTIF(admin1listsize,"&lt;="&amp;admin1listsize),COUNTIF(admin1listsize,"&lt;="&amp;admin1listsize)+SUM(ISNUMBER(admin1listsize))),0)), ""))</f>
        <v/>
      </c>
      <c r="K1464" s="71"/>
    </row>
    <row r="1465" spans="1:11" s="1" customFormat="1" x14ac:dyDescent="0.25">
      <c r="A1465" s="93" t="str">
        <f>IF($I$1&lt;&gt;"y", "", IF(ISBLANK(DATA!D1466),"",IF(ISBLANK(DATA!K1466),"NO DATA",DATA!K1466)))</f>
        <v/>
      </c>
      <c r="B1465" s="93" t="str">
        <f>IF($I$1&lt;&gt;"y", "",IF(ISBLANK(DATA!D1466),"", IF(ISBLANK(DATA!L1466),"NO DATA",DATA!L1466)))</f>
        <v/>
      </c>
      <c r="C1465" s="93" t="str">
        <f t="shared" si="68"/>
        <v/>
      </c>
      <c r="D1465" s="93" t="str">
        <f>IF($I$1&lt;&gt;"y", "", IF(C1466="", "", IFERROR(LOOKUP(2,1/(COUNTIF($D$2:D1464,mergednames)=0),mergednames), "")))</f>
        <v/>
      </c>
      <c r="E1465" s="93" t="str">
        <f t="shared" si="67"/>
        <v/>
      </c>
      <c r="F1465" s="93" t="str">
        <f>IF($I$1&lt;&gt;"y", "", IF(A1466="", "", IFERROR(LOOKUP(2,1/(COUNTIF($F$2:F1464,get_country)=0),get_country), "")))</f>
        <v/>
      </c>
      <c r="G1465" s="93" t="str">
        <f t="shared" si="66"/>
        <v/>
      </c>
      <c r="H1465" s="67" t="str">
        <f t="array" aca="1" ref="H1465" ca="1">IF($I$1&lt;&gt;"y", "", IFERROR(INDEX(countrylistsize,MATCH(SMALL(NOT(countrylistsize="")*IF(ISNUMBER(countrylistsize),COUNTIF(countrylistsize,"&lt;="&amp;countrylistsize),COUNTIF(countrylistsize,"&lt;="&amp;countrylistsize)+SUM(ISNUMBER(countrylistsize))),ROWS(F$3:F1465)+SUM(ISBLANK(countrylistsize))),NOT(countrylistsize="")*IF(ISNUMBER(countrylistsize),COUNTIF(countrylistsize,"&lt;="&amp;countrylistsize),COUNTIF(countrylistsize,"&lt;="&amp;countrylistsize)+SUM(ISNUMBER(countrylistsize))),0)), ""))</f>
        <v/>
      </c>
      <c r="I1465" s="70"/>
      <c r="J1465" s="67" t="str">
        <f t="array" aca="1" ref="J1465" ca="1">IF($I$1&lt;&gt;"y", "", IFERROR(INDEX(admin1listsize,MATCH(SMALL(NOT(admin1listsize="")*IF(ISNUMBER(admin1listsize),COUNTIF(admin1listsize,"&lt;="&amp;admin1listsize),COUNTIF(admin1listsize,"&lt;="&amp;admin1listsize)+SUM(ISNUMBER(admin1listsize))),ROWS(D$3:D1465)+SUM(ISBLANK(admin1listsize))),NOT(admin1listsize="")*IF(ISNUMBER(admin1listsize),COUNTIF(admin1listsize,"&lt;="&amp;admin1listsize),COUNTIF(admin1listsize,"&lt;="&amp;admin1listsize)+SUM(ISNUMBER(admin1listsize))),0)), ""))</f>
        <v/>
      </c>
      <c r="K1465" s="71"/>
    </row>
    <row r="1466" spans="1:11" s="1" customFormat="1" x14ac:dyDescent="0.25">
      <c r="A1466" s="93" t="str">
        <f>IF($I$1&lt;&gt;"y", "", IF(ISBLANK(DATA!D1467),"",IF(ISBLANK(DATA!K1467),"NO DATA",DATA!K1467)))</f>
        <v/>
      </c>
      <c r="B1466" s="93" t="str">
        <f>IF($I$1&lt;&gt;"y", "",IF(ISBLANK(DATA!D1467),"", IF(ISBLANK(DATA!L1467),"NO DATA",DATA!L1467)))</f>
        <v/>
      </c>
      <c r="C1466" s="93" t="str">
        <f t="shared" si="68"/>
        <v/>
      </c>
      <c r="D1466" s="93" t="str">
        <f>IF($I$1&lt;&gt;"y", "", IF(C1467="", "", IFERROR(LOOKUP(2,1/(COUNTIF($D$2:D1465,mergednames)=0),mergednames), "")))</f>
        <v/>
      </c>
      <c r="E1466" s="93" t="str">
        <f t="shared" si="67"/>
        <v/>
      </c>
      <c r="F1466" s="93" t="str">
        <f>IF($I$1&lt;&gt;"y", "", IF(A1467="", "", IFERROR(LOOKUP(2,1/(COUNTIF($F$2:F1465,get_country)=0),get_country), "")))</f>
        <v/>
      </c>
      <c r="G1466" s="93" t="str">
        <f t="shared" si="66"/>
        <v/>
      </c>
      <c r="H1466" s="67" t="str">
        <f t="array" aca="1" ref="H1466" ca="1">IF($I$1&lt;&gt;"y", "", IFERROR(INDEX(countrylistsize,MATCH(SMALL(NOT(countrylistsize="")*IF(ISNUMBER(countrylistsize),COUNTIF(countrylistsize,"&lt;="&amp;countrylistsize),COUNTIF(countrylistsize,"&lt;="&amp;countrylistsize)+SUM(ISNUMBER(countrylistsize))),ROWS(F$3:F1466)+SUM(ISBLANK(countrylistsize))),NOT(countrylistsize="")*IF(ISNUMBER(countrylistsize),COUNTIF(countrylistsize,"&lt;="&amp;countrylistsize),COUNTIF(countrylistsize,"&lt;="&amp;countrylistsize)+SUM(ISNUMBER(countrylistsize))),0)), ""))</f>
        <v/>
      </c>
      <c r="I1466" s="70"/>
      <c r="J1466" s="67" t="str">
        <f t="array" aca="1" ref="J1466" ca="1">IF($I$1&lt;&gt;"y", "", IFERROR(INDEX(admin1listsize,MATCH(SMALL(NOT(admin1listsize="")*IF(ISNUMBER(admin1listsize),COUNTIF(admin1listsize,"&lt;="&amp;admin1listsize),COUNTIF(admin1listsize,"&lt;="&amp;admin1listsize)+SUM(ISNUMBER(admin1listsize))),ROWS(D$3:D1466)+SUM(ISBLANK(admin1listsize))),NOT(admin1listsize="")*IF(ISNUMBER(admin1listsize),COUNTIF(admin1listsize,"&lt;="&amp;admin1listsize),COUNTIF(admin1listsize,"&lt;="&amp;admin1listsize)+SUM(ISNUMBER(admin1listsize))),0)), ""))</f>
        <v/>
      </c>
      <c r="K1466" s="71"/>
    </row>
    <row r="1467" spans="1:11" s="1" customFormat="1" x14ac:dyDescent="0.25">
      <c r="A1467" s="93" t="str">
        <f>IF($I$1&lt;&gt;"y", "", IF(ISBLANK(DATA!D1468),"",IF(ISBLANK(DATA!K1468),"NO DATA",DATA!K1468)))</f>
        <v/>
      </c>
      <c r="B1467" s="93" t="str">
        <f>IF($I$1&lt;&gt;"y", "",IF(ISBLANK(DATA!D1468),"", IF(ISBLANK(DATA!L1468),"NO DATA",DATA!L1468)))</f>
        <v/>
      </c>
      <c r="C1467" s="93" t="str">
        <f t="shared" si="68"/>
        <v/>
      </c>
      <c r="D1467" s="93" t="str">
        <f>IF($I$1&lt;&gt;"y", "", IF(C1468="", "", IFERROR(LOOKUP(2,1/(COUNTIF($D$2:D1466,mergednames)=0),mergednames), "")))</f>
        <v/>
      </c>
      <c r="E1467" s="93" t="str">
        <f t="shared" si="67"/>
        <v/>
      </c>
      <c r="F1467" s="93" t="str">
        <f>IF($I$1&lt;&gt;"y", "", IF(A1468="", "", IFERROR(LOOKUP(2,1/(COUNTIF($F$2:F1466,get_country)=0),get_country), "")))</f>
        <v/>
      </c>
      <c r="G1467" s="93" t="str">
        <f t="shared" si="66"/>
        <v/>
      </c>
      <c r="H1467" s="67" t="str">
        <f t="array" aca="1" ref="H1467" ca="1">IF($I$1&lt;&gt;"y", "", IFERROR(INDEX(countrylistsize,MATCH(SMALL(NOT(countrylistsize="")*IF(ISNUMBER(countrylistsize),COUNTIF(countrylistsize,"&lt;="&amp;countrylistsize),COUNTIF(countrylistsize,"&lt;="&amp;countrylistsize)+SUM(ISNUMBER(countrylistsize))),ROWS(F$3:F1467)+SUM(ISBLANK(countrylistsize))),NOT(countrylistsize="")*IF(ISNUMBER(countrylistsize),COUNTIF(countrylistsize,"&lt;="&amp;countrylistsize),COUNTIF(countrylistsize,"&lt;="&amp;countrylistsize)+SUM(ISNUMBER(countrylistsize))),0)), ""))</f>
        <v/>
      </c>
      <c r="I1467" s="70"/>
      <c r="J1467" s="67" t="str">
        <f t="array" aca="1" ref="J1467" ca="1">IF($I$1&lt;&gt;"y", "", IFERROR(INDEX(admin1listsize,MATCH(SMALL(NOT(admin1listsize="")*IF(ISNUMBER(admin1listsize),COUNTIF(admin1listsize,"&lt;="&amp;admin1listsize),COUNTIF(admin1listsize,"&lt;="&amp;admin1listsize)+SUM(ISNUMBER(admin1listsize))),ROWS(D$3:D1467)+SUM(ISBLANK(admin1listsize))),NOT(admin1listsize="")*IF(ISNUMBER(admin1listsize),COUNTIF(admin1listsize,"&lt;="&amp;admin1listsize),COUNTIF(admin1listsize,"&lt;="&amp;admin1listsize)+SUM(ISNUMBER(admin1listsize))),0)), ""))</f>
        <v/>
      </c>
      <c r="K1467" s="71"/>
    </row>
    <row r="1468" spans="1:11" s="1" customFormat="1" x14ac:dyDescent="0.25">
      <c r="A1468" s="93" t="str">
        <f>IF($I$1&lt;&gt;"y", "", IF(ISBLANK(DATA!D1469),"",IF(ISBLANK(DATA!K1469),"NO DATA",DATA!K1469)))</f>
        <v/>
      </c>
      <c r="B1468" s="93" t="str">
        <f>IF($I$1&lt;&gt;"y", "",IF(ISBLANK(DATA!D1469),"", IF(ISBLANK(DATA!L1469),"NO DATA",DATA!L1469)))</f>
        <v/>
      </c>
      <c r="C1468" s="93" t="str">
        <f t="shared" si="68"/>
        <v/>
      </c>
      <c r="D1468" s="93" t="str">
        <f>IF($I$1&lt;&gt;"y", "", IF(C1469="", "", IFERROR(LOOKUP(2,1/(COUNTIF($D$2:D1467,mergednames)=0),mergednames), "")))</f>
        <v/>
      </c>
      <c r="E1468" s="93" t="str">
        <f t="shared" si="67"/>
        <v/>
      </c>
      <c r="F1468" s="93" t="str">
        <f>IF($I$1&lt;&gt;"y", "", IF(A1469="", "", IFERROR(LOOKUP(2,1/(COUNTIF($F$2:F1467,get_country)=0),get_country), "")))</f>
        <v/>
      </c>
      <c r="G1468" s="93" t="str">
        <f t="shared" si="66"/>
        <v/>
      </c>
      <c r="H1468" s="67" t="str">
        <f t="array" aca="1" ref="H1468" ca="1">IF($I$1&lt;&gt;"y", "", IFERROR(INDEX(countrylistsize,MATCH(SMALL(NOT(countrylistsize="")*IF(ISNUMBER(countrylistsize),COUNTIF(countrylistsize,"&lt;="&amp;countrylistsize),COUNTIF(countrylistsize,"&lt;="&amp;countrylistsize)+SUM(ISNUMBER(countrylistsize))),ROWS(F$3:F1468)+SUM(ISBLANK(countrylistsize))),NOT(countrylistsize="")*IF(ISNUMBER(countrylistsize),COUNTIF(countrylistsize,"&lt;="&amp;countrylistsize),COUNTIF(countrylistsize,"&lt;="&amp;countrylistsize)+SUM(ISNUMBER(countrylistsize))),0)), ""))</f>
        <v/>
      </c>
      <c r="I1468" s="70"/>
      <c r="J1468" s="67" t="str">
        <f t="array" aca="1" ref="J1468" ca="1">IF($I$1&lt;&gt;"y", "", IFERROR(INDEX(admin1listsize,MATCH(SMALL(NOT(admin1listsize="")*IF(ISNUMBER(admin1listsize),COUNTIF(admin1listsize,"&lt;="&amp;admin1listsize),COUNTIF(admin1listsize,"&lt;="&amp;admin1listsize)+SUM(ISNUMBER(admin1listsize))),ROWS(D$3:D1468)+SUM(ISBLANK(admin1listsize))),NOT(admin1listsize="")*IF(ISNUMBER(admin1listsize),COUNTIF(admin1listsize,"&lt;="&amp;admin1listsize),COUNTIF(admin1listsize,"&lt;="&amp;admin1listsize)+SUM(ISNUMBER(admin1listsize))),0)), ""))</f>
        <v/>
      </c>
      <c r="K1468" s="71"/>
    </row>
    <row r="1469" spans="1:11" s="1" customFormat="1" x14ac:dyDescent="0.25">
      <c r="A1469" s="93" t="str">
        <f>IF($I$1&lt;&gt;"y", "", IF(ISBLANK(DATA!D1470),"",IF(ISBLANK(DATA!K1470),"NO DATA",DATA!K1470)))</f>
        <v/>
      </c>
      <c r="B1469" s="93" t="str">
        <f>IF($I$1&lt;&gt;"y", "",IF(ISBLANK(DATA!D1470),"", IF(ISBLANK(DATA!L1470),"NO DATA",DATA!L1470)))</f>
        <v/>
      </c>
      <c r="C1469" s="93" t="str">
        <f t="shared" si="68"/>
        <v/>
      </c>
      <c r="D1469" s="93" t="str">
        <f>IF($I$1&lt;&gt;"y", "", IF(C1470="", "", IFERROR(LOOKUP(2,1/(COUNTIF($D$2:D1468,mergednames)=0),mergednames), "")))</f>
        <v/>
      </c>
      <c r="E1469" s="93" t="str">
        <f t="shared" si="67"/>
        <v/>
      </c>
      <c r="F1469" s="93" t="str">
        <f>IF($I$1&lt;&gt;"y", "", IF(A1470="", "", IFERROR(LOOKUP(2,1/(COUNTIF($F$2:F1468,get_country)=0),get_country), "")))</f>
        <v/>
      </c>
      <c r="G1469" s="93" t="str">
        <f t="shared" si="66"/>
        <v/>
      </c>
      <c r="H1469" s="67" t="str">
        <f t="array" aca="1" ref="H1469" ca="1">IF($I$1&lt;&gt;"y", "", IFERROR(INDEX(countrylistsize,MATCH(SMALL(NOT(countrylistsize="")*IF(ISNUMBER(countrylistsize),COUNTIF(countrylistsize,"&lt;="&amp;countrylistsize),COUNTIF(countrylistsize,"&lt;="&amp;countrylistsize)+SUM(ISNUMBER(countrylistsize))),ROWS(F$3:F1469)+SUM(ISBLANK(countrylistsize))),NOT(countrylistsize="")*IF(ISNUMBER(countrylistsize),COUNTIF(countrylistsize,"&lt;="&amp;countrylistsize),COUNTIF(countrylistsize,"&lt;="&amp;countrylistsize)+SUM(ISNUMBER(countrylistsize))),0)), ""))</f>
        <v/>
      </c>
      <c r="I1469" s="70"/>
      <c r="J1469" s="67" t="str">
        <f t="array" aca="1" ref="J1469" ca="1">IF($I$1&lt;&gt;"y", "", IFERROR(INDEX(admin1listsize,MATCH(SMALL(NOT(admin1listsize="")*IF(ISNUMBER(admin1listsize),COUNTIF(admin1listsize,"&lt;="&amp;admin1listsize),COUNTIF(admin1listsize,"&lt;="&amp;admin1listsize)+SUM(ISNUMBER(admin1listsize))),ROWS(D$3:D1469)+SUM(ISBLANK(admin1listsize))),NOT(admin1listsize="")*IF(ISNUMBER(admin1listsize),COUNTIF(admin1listsize,"&lt;="&amp;admin1listsize),COUNTIF(admin1listsize,"&lt;="&amp;admin1listsize)+SUM(ISNUMBER(admin1listsize))),0)), ""))</f>
        <v/>
      </c>
      <c r="K1469" s="71"/>
    </row>
    <row r="1470" spans="1:11" s="1" customFormat="1" x14ac:dyDescent="0.25">
      <c r="A1470" s="93" t="str">
        <f>IF($I$1&lt;&gt;"y", "", IF(ISBLANK(DATA!D1471),"",IF(ISBLANK(DATA!K1471),"NO DATA",DATA!K1471)))</f>
        <v/>
      </c>
      <c r="B1470" s="93" t="str">
        <f>IF($I$1&lt;&gt;"y", "",IF(ISBLANK(DATA!D1471),"", IF(ISBLANK(DATA!L1471),"NO DATA",DATA!L1471)))</f>
        <v/>
      </c>
      <c r="C1470" s="93" t="str">
        <f t="shared" si="68"/>
        <v/>
      </c>
      <c r="D1470" s="93" t="str">
        <f>IF($I$1&lt;&gt;"y", "", IF(C1471="", "", IFERROR(LOOKUP(2,1/(COUNTIF($D$2:D1469,mergednames)=0),mergednames), "")))</f>
        <v/>
      </c>
      <c r="E1470" s="93" t="str">
        <f t="shared" si="67"/>
        <v/>
      </c>
      <c r="F1470" s="93" t="str">
        <f>IF($I$1&lt;&gt;"y", "", IF(A1471="", "", IFERROR(LOOKUP(2,1/(COUNTIF($F$2:F1469,get_country)=0),get_country), "")))</f>
        <v/>
      </c>
      <c r="G1470" s="93" t="str">
        <f t="shared" si="66"/>
        <v/>
      </c>
      <c r="H1470" s="67" t="str">
        <f t="array" aca="1" ref="H1470" ca="1">IF($I$1&lt;&gt;"y", "", IFERROR(INDEX(countrylistsize,MATCH(SMALL(NOT(countrylistsize="")*IF(ISNUMBER(countrylistsize),COUNTIF(countrylistsize,"&lt;="&amp;countrylistsize),COUNTIF(countrylistsize,"&lt;="&amp;countrylistsize)+SUM(ISNUMBER(countrylistsize))),ROWS(F$3:F1470)+SUM(ISBLANK(countrylistsize))),NOT(countrylistsize="")*IF(ISNUMBER(countrylistsize),COUNTIF(countrylistsize,"&lt;="&amp;countrylistsize),COUNTIF(countrylistsize,"&lt;="&amp;countrylistsize)+SUM(ISNUMBER(countrylistsize))),0)), ""))</f>
        <v/>
      </c>
      <c r="I1470" s="70"/>
      <c r="J1470" s="67" t="str">
        <f t="array" aca="1" ref="J1470" ca="1">IF($I$1&lt;&gt;"y", "", IFERROR(INDEX(admin1listsize,MATCH(SMALL(NOT(admin1listsize="")*IF(ISNUMBER(admin1listsize),COUNTIF(admin1listsize,"&lt;="&amp;admin1listsize),COUNTIF(admin1listsize,"&lt;="&amp;admin1listsize)+SUM(ISNUMBER(admin1listsize))),ROWS(D$3:D1470)+SUM(ISBLANK(admin1listsize))),NOT(admin1listsize="")*IF(ISNUMBER(admin1listsize),COUNTIF(admin1listsize,"&lt;="&amp;admin1listsize),COUNTIF(admin1listsize,"&lt;="&amp;admin1listsize)+SUM(ISNUMBER(admin1listsize))),0)), ""))</f>
        <v/>
      </c>
      <c r="K1470" s="71"/>
    </row>
    <row r="1471" spans="1:11" s="1" customFormat="1" x14ac:dyDescent="0.25">
      <c r="A1471" s="93" t="str">
        <f>IF($I$1&lt;&gt;"y", "", IF(ISBLANK(DATA!D1472),"",IF(ISBLANK(DATA!K1472),"NO DATA",DATA!K1472)))</f>
        <v/>
      </c>
      <c r="B1471" s="93" t="str">
        <f>IF($I$1&lt;&gt;"y", "",IF(ISBLANK(DATA!D1472),"", IF(ISBLANK(DATA!L1472),"NO DATA",DATA!L1472)))</f>
        <v/>
      </c>
      <c r="C1471" s="93" t="str">
        <f t="shared" si="68"/>
        <v/>
      </c>
      <c r="D1471" s="93" t="str">
        <f>IF($I$1&lt;&gt;"y", "", IF(C1472="", "", IFERROR(LOOKUP(2,1/(COUNTIF($D$2:D1470,mergednames)=0),mergednames), "")))</f>
        <v/>
      </c>
      <c r="E1471" s="93" t="str">
        <f t="shared" si="67"/>
        <v/>
      </c>
      <c r="F1471" s="93" t="str">
        <f>IF($I$1&lt;&gt;"y", "", IF(A1472="", "", IFERROR(LOOKUP(2,1/(COUNTIF($F$2:F1470,get_country)=0),get_country), "")))</f>
        <v/>
      </c>
      <c r="G1471" s="93" t="str">
        <f t="shared" si="66"/>
        <v/>
      </c>
      <c r="H1471" s="67" t="str">
        <f t="array" aca="1" ref="H1471" ca="1">IF($I$1&lt;&gt;"y", "", IFERROR(INDEX(countrylistsize,MATCH(SMALL(NOT(countrylistsize="")*IF(ISNUMBER(countrylistsize),COUNTIF(countrylistsize,"&lt;="&amp;countrylistsize),COUNTIF(countrylistsize,"&lt;="&amp;countrylistsize)+SUM(ISNUMBER(countrylistsize))),ROWS(F$3:F1471)+SUM(ISBLANK(countrylistsize))),NOT(countrylistsize="")*IF(ISNUMBER(countrylistsize),COUNTIF(countrylistsize,"&lt;="&amp;countrylistsize),COUNTIF(countrylistsize,"&lt;="&amp;countrylistsize)+SUM(ISNUMBER(countrylistsize))),0)), ""))</f>
        <v/>
      </c>
      <c r="I1471" s="70"/>
      <c r="J1471" s="67" t="str">
        <f t="array" aca="1" ref="J1471" ca="1">IF($I$1&lt;&gt;"y", "", IFERROR(INDEX(admin1listsize,MATCH(SMALL(NOT(admin1listsize="")*IF(ISNUMBER(admin1listsize),COUNTIF(admin1listsize,"&lt;="&amp;admin1listsize),COUNTIF(admin1listsize,"&lt;="&amp;admin1listsize)+SUM(ISNUMBER(admin1listsize))),ROWS(D$3:D1471)+SUM(ISBLANK(admin1listsize))),NOT(admin1listsize="")*IF(ISNUMBER(admin1listsize),COUNTIF(admin1listsize,"&lt;="&amp;admin1listsize),COUNTIF(admin1listsize,"&lt;="&amp;admin1listsize)+SUM(ISNUMBER(admin1listsize))),0)), ""))</f>
        <v/>
      </c>
      <c r="K1471" s="71"/>
    </row>
    <row r="1472" spans="1:11" s="1" customFormat="1" x14ac:dyDescent="0.25">
      <c r="A1472" s="93" t="str">
        <f>IF($I$1&lt;&gt;"y", "", IF(ISBLANK(DATA!D1473),"",IF(ISBLANK(DATA!K1473),"NO DATA",DATA!K1473)))</f>
        <v/>
      </c>
      <c r="B1472" s="93" t="str">
        <f>IF($I$1&lt;&gt;"y", "",IF(ISBLANK(DATA!D1473),"", IF(ISBLANK(DATA!L1473),"NO DATA",DATA!L1473)))</f>
        <v/>
      </c>
      <c r="C1472" s="93" t="str">
        <f t="shared" si="68"/>
        <v/>
      </c>
      <c r="D1472" s="93" t="str">
        <f>IF($I$1&lt;&gt;"y", "", IF(C1473="", "", IFERROR(LOOKUP(2,1/(COUNTIF($D$2:D1471,mergednames)=0),mergednames), "")))</f>
        <v/>
      </c>
      <c r="E1472" s="93" t="str">
        <f t="shared" si="67"/>
        <v/>
      </c>
      <c r="F1472" s="93" t="str">
        <f>IF($I$1&lt;&gt;"y", "", IF(A1473="", "", IFERROR(LOOKUP(2,1/(COUNTIF($F$2:F1471,get_country)=0),get_country), "")))</f>
        <v/>
      </c>
      <c r="G1472" s="93" t="str">
        <f t="shared" si="66"/>
        <v/>
      </c>
      <c r="H1472" s="67" t="str">
        <f t="array" aca="1" ref="H1472" ca="1">IF($I$1&lt;&gt;"y", "", IFERROR(INDEX(countrylistsize,MATCH(SMALL(NOT(countrylistsize="")*IF(ISNUMBER(countrylistsize),COUNTIF(countrylistsize,"&lt;="&amp;countrylistsize),COUNTIF(countrylistsize,"&lt;="&amp;countrylistsize)+SUM(ISNUMBER(countrylistsize))),ROWS(F$3:F1472)+SUM(ISBLANK(countrylistsize))),NOT(countrylistsize="")*IF(ISNUMBER(countrylistsize),COUNTIF(countrylistsize,"&lt;="&amp;countrylistsize),COUNTIF(countrylistsize,"&lt;="&amp;countrylistsize)+SUM(ISNUMBER(countrylistsize))),0)), ""))</f>
        <v/>
      </c>
      <c r="I1472" s="70"/>
      <c r="J1472" s="67" t="str">
        <f t="array" aca="1" ref="J1472" ca="1">IF($I$1&lt;&gt;"y", "", IFERROR(INDEX(admin1listsize,MATCH(SMALL(NOT(admin1listsize="")*IF(ISNUMBER(admin1listsize),COUNTIF(admin1listsize,"&lt;="&amp;admin1listsize),COUNTIF(admin1listsize,"&lt;="&amp;admin1listsize)+SUM(ISNUMBER(admin1listsize))),ROWS(D$3:D1472)+SUM(ISBLANK(admin1listsize))),NOT(admin1listsize="")*IF(ISNUMBER(admin1listsize),COUNTIF(admin1listsize,"&lt;="&amp;admin1listsize),COUNTIF(admin1listsize,"&lt;="&amp;admin1listsize)+SUM(ISNUMBER(admin1listsize))),0)), ""))</f>
        <v/>
      </c>
      <c r="K1472" s="71"/>
    </row>
    <row r="1473" spans="1:11" s="1" customFormat="1" x14ac:dyDescent="0.25">
      <c r="A1473" s="93" t="str">
        <f>IF($I$1&lt;&gt;"y", "", IF(ISBLANK(DATA!D1474),"",IF(ISBLANK(DATA!K1474),"NO DATA",DATA!K1474)))</f>
        <v/>
      </c>
      <c r="B1473" s="93" t="str">
        <f>IF($I$1&lt;&gt;"y", "",IF(ISBLANK(DATA!D1474),"", IF(ISBLANK(DATA!L1474),"NO DATA",DATA!L1474)))</f>
        <v/>
      </c>
      <c r="C1473" s="93" t="str">
        <f t="shared" si="68"/>
        <v/>
      </c>
      <c r="D1473" s="93" t="str">
        <f>IF($I$1&lt;&gt;"y", "", IF(C1474="", "", IFERROR(LOOKUP(2,1/(COUNTIF($D$2:D1472,mergednames)=0),mergednames), "")))</f>
        <v/>
      </c>
      <c r="E1473" s="93" t="str">
        <f t="shared" si="67"/>
        <v/>
      </c>
      <c r="F1473" s="93" t="str">
        <f>IF($I$1&lt;&gt;"y", "", IF(A1474="", "", IFERROR(LOOKUP(2,1/(COUNTIF($F$2:F1472,get_country)=0),get_country), "")))</f>
        <v/>
      </c>
      <c r="G1473" s="93" t="str">
        <f t="shared" si="66"/>
        <v/>
      </c>
      <c r="H1473" s="67" t="str">
        <f t="array" aca="1" ref="H1473" ca="1">IF($I$1&lt;&gt;"y", "", IFERROR(INDEX(countrylistsize,MATCH(SMALL(NOT(countrylistsize="")*IF(ISNUMBER(countrylistsize),COUNTIF(countrylistsize,"&lt;="&amp;countrylistsize),COUNTIF(countrylistsize,"&lt;="&amp;countrylistsize)+SUM(ISNUMBER(countrylistsize))),ROWS(F$3:F1473)+SUM(ISBLANK(countrylistsize))),NOT(countrylistsize="")*IF(ISNUMBER(countrylistsize),COUNTIF(countrylistsize,"&lt;="&amp;countrylistsize),COUNTIF(countrylistsize,"&lt;="&amp;countrylistsize)+SUM(ISNUMBER(countrylistsize))),0)), ""))</f>
        <v/>
      </c>
      <c r="I1473" s="70"/>
      <c r="J1473" s="67" t="str">
        <f t="array" aca="1" ref="J1473" ca="1">IF($I$1&lt;&gt;"y", "", IFERROR(INDEX(admin1listsize,MATCH(SMALL(NOT(admin1listsize="")*IF(ISNUMBER(admin1listsize),COUNTIF(admin1listsize,"&lt;="&amp;admin1listsize),COUNTIF(admin1listsize,"&lt;="&amp;admin1listsize)+SUM(ISNUMBER(admin1listsize))),ROWS(D$3:D1473)+SUM(ISBLANK(admin1listsize))),NOT(admin1listsize="")*IF(ISNUMBER(admin1listsize),COUNTIF(admin1listsize,"&lt;="&amp;admin1listsize),COUNTIF(admin1listsize,"&lt;="&amp;admin1listsize)+SUM(ISNUMBER(admin1listsize))),0)), ""))</f>
        <v/>
      </c>
      <c r="K1473" s="71"/>
    </row>
    <row r="1474" spans="1:11" s="1" customFormat="1" x14ac:dyDescent="0.25">
      <c r="A1474" s="93" t="str">
        <f>IF($I$1&lt;&gt;"y", "", IF(ISBLANK(DATA!D1475),"",IF(ISBLANK(DATA!K1475),"NO DATA",DATA!K1475)))</f>
        <v/>
      </c>
      <c r="B1474" s="93" t="str">
        <f>IF($I$1&lt;&gt;"y", "",IF(ISBLANK(DATA!D1475),"", IF(ISBLANK(DATA!L1475),"NO DATA",DATA!L1475)))</f>
        <v/>
      </c>
      <c r="C1474" s="93" t="str">
        <f t="shared" si="68"/>
        <v/>
      </c>
      <c r="D1474" s="93" t="str">
        <f>IF($I$1&lt;&gt;"y", "", IF(C1475="", "", IFERROR(LOOKUP(2,1/(COUNTIF($D$2:D1473,mergednames)=0),mergednames), "")))</f>
        <v/>
      </c>
      <c r="E1474" s="93" t="str">
        <f t="shared" si="67"/>
        <v/>
      </c>
      <c r="F1474" s="93" t="str">
        <f>IF($I$1&lt;&gt;"y", "", IF(A1475="", "", IFERROR(LOOKUP(2,1/(COUNTIF($F$2:F1473,get_country)=0),get_country), "")))</f>
        <v/>
      </c>
      <c r="G1474" s="93" t="str">
        <f t="shared" si="66"/>
        <v/>
      </c>
      <c r="H1474" s="67" t="str">
        <f t="array" aca="1" ref="H1474" ca="1">IF($I$1&lt;&gt;"y", "", IFERROR(INDEX(countrylistsize,MATCH(SMALL(NOT(countrylistsize="")*IF(ISNUMBER(countrylistsize),COUNTIF(countrylistsize,"&lt;="&amp;countrylistsize),COUNTIF(countrylistsize,"&lt;="&amp;countrylistsize)+SUM(ISNUMBER(countrylistsize))),ROWS(F$3:F1474)+SUM(ISBLANK(countrylistsize))),NOT(countrylistsize="")*IF(ISNUMBER(countrylistsize),COUNTIF(countrylistsize,"&lt;="&amp;countrylistsize),COUNTIF(countrylistsize,"&lt;="&amp;countrylistsize)+SUM(ISNUMBER(countrylistsize))),0)), ""))</f>
        <v/>
      </c>
      <c r="I1474" s="70"/>
      <c r="J1474" s="67" t="str">
        <f t="array" aca="1" ref="J1474" ca="1">IF($I$1&lt;&gt;"y", "", IFERROR(INDEX(admin1listsize,MATCH(SMALL(NOT(admin1listsize="")*IF(ISNUMBER(admin1listsize),COUNTIF(admin1listsize,"&lt;="&amp;admin1listsize),COUNTIF(admin1listsize,"&lt;="&amp;admin1listsize)+SUM(ISNUMBER(admin1listsize))),ROWS(D$3:D1474)+SUM(ISBLANK(admin1listsize))),NOT(admin1listsize="")*IF(ISNUMBER(admin1listsize),COUNTIF(admin1listsize,"&lt;="&amp;admin1listsize),COUNTIF(admin1listsize,"&lt;="&amp;admin1listsize)+SUM(ISNUMBER(admin1listsize))),0)), ""))</f>
        <v/>
      </c>
      <c r="K1474" s="71"/>
    </row>
    <row r="1475" spans="1:11" s="1" customFormat="1" x14ac:dyDescent="0.25">
      <c r="A1475" s="93" t="str">
        <f>IF($I$1&lt;&gt;"y", "", IF(ISBLANK(DATA!D1476),"",IF(ISBLANK(DATA!K1476),"NO DATA",DATA!K1476)))</f>
        <v/>
      </c>
      <c r="B1475" s="93" t="str">
        <f>IF($I$1&lt;&gt;"y", "",IF(ISBLANK(DATA!D1476),"", IF(ISBLANK(DATA!L1476),"NO DATA",DATA!L1476)))</f>
        <v/>
      </c>
      <c r="C1475" s="93" t="str">
        <f t="shared" si="68"/>
        <v/>
      </c>
      <c r="D1475" s="93" t="str">
        <f>IF($I$1&lt;&gt;"y", "", IF(C1476="", "", IFERROR(LOOKUP(2,1/(COUNTIF($D$2:D1474,mergednames)=0),mergednames), "")))</f>
        <v/>
      </c>
      <c r="E1475" s="93" t="str">
        <f t="shared" si="67"/>
        <v/>
      </c>
      <c r="F1475" s="93" t="str">
        <f>IF($I$1&lt;&gt;"y", "", IF(A1476="", "", IFERROR(LOOKUP(2,1/(COUNTIF($F$2:F1474,get_country)=0),get_country), "")))</f>
        <v/>
      </c>
      <c r="G1475" s="93" t="str">
        <f t="shared" ref="G1475:G1538" si="69">IF($I$1&lt;&gt;"y", "", IF(F1475="", "", G1474+1))</f>
        <v/>
      </c>
      <c r="H1475" s="67" t="str">
        <f t="array" aca="1" ref="H1475" ca="1">IF($I$1&lt;&gt;"y", "", IFERROR(INDEX(countrylistsize,MATCH(SMALL(NOT(countrylistsize="")*IF(ISNUMBER(countrylistsize),COUNTIF(countrylistsize,"&lt;="&amp;countrylistsize),COUNTIF(countrylistsize,"&lt;="&amp;countrylistsize)+SUM(ISNUMBER(countrylistsize))),ROWS(F$3:F1475)+SUM(ISBLANK(countrylistsize))),NOT(countrylistsize="")*IF(ISNUMBER(countrylistsize),COUNTIF(countrylistsize,"&lt;="&amp;countrylistsize),COUNTIF(countrylistsize,"&lt;="&amp;countrylistsize)+SUM(ISNUMBER(countrylistsize))),0)), ""))</f>
        <v/>
      </c>
      <c r="I1475" s="70"/>
      <c r="J1475" s="67" t="str">
        <f t="array" aca="1" ref="J1475" ca="1">IF($I$1&lt;&gt;"y", "", IFERROR(INDEX(admin1listsize,MATCH(SMALL(NOT(admin1listsize="")*IF(ISNUMBER(admin1listsize),COUNTIF(admin1listsize,"&lt;="&amp;admin1listsize),COUNTIF(admin1listsize,"&lt;="&amp;admin1listsize)+SUM(ISNUMBER(admin1listsize))),ROWS(D$3:D1475)+SUM(ISBLANK(admin1listsize))),NOT(admin1listsize="")*IF(ISNUMBER(admin1listsize),COUNTIF(admin1listsize,"&lt;="&amp;admin1listsize),COUNTIF(admin1listsize,"&lt;="&amp;admin1listsize)+SUM(ISNUMBER(admin1listsize))),0)), ""))</f>
        <v/>
      </c>
      <c r="K1475" s="71"/>
    </row>
    <row r="1476" spans="1:11" s="1" customFormat="1" x14ac:dyDescent="0.25">
      <c r="A1476" s="93" t="str">
        <f>IF($I$1&lt;&gt;"y", "", IF(ISBLANK(DATA!D1477),"",IF(ISBLANK(DATA!K1477),"NO DATA",DATA!K1477)))</f>
        <v/>
      </c>
      <c r="B1476" s="93" t="str">
        <f>IF($I$1&lt;&gt;"y", "",IF(ISBLANK(DATA!D1477),"", IF(ISBLANK(DATA!L1477),"NO DATA",DATA!L1477)))</f>
        <v/>
      </c>
      <c r="C1476" s="93" t="str">
        <f t="shared" si="68"/>
        <v/>
      </c>
      <c r="D1476" s="93" t="str">
        <f>IF($I$1&lt;&gt;"y", "", IF(C1477="", "", IFERROR(LOOKUP(2,1/(COUNTIF($D$2:D1475,mergednames)=0),mergednames), "")))</f>
        <v/>
      </c>
      <c r="E1476" s="93" t="str">
        <f t="shared" ref="E1476:E1539" si="70">IF($I$1&lt;&gt;"y", "", IF(D1476="", "", E1475+1))</f>
        <v/>
      </c>
      <c r="F1476" s="93" t="str">
        <f>IF($I$1&lt;&gt;"y", "", IF(A1477="", "", IFERROR(LOOKUP(2,1/(COUNTIF($F$2:F1475,get_country)=0),get_country), "")))</f>
        <v/>
      </c>
      <c r="G1476" s="93" t="str">
        <f t="shared" si="69"/>
        <v/>
      </c>
      <c r="H1476" s="67" t="str">
        <f t="array" aca="1" ref="H1476" ca="1">IF($I$1&lt;&gt;"y", "", IFERROR(INDEX(countrylistsize,MATCH(SMALL(NOT(countrylistsize="")*IF(ISNUMBER(countrylistsize),COUNTIF(countrylistsize,"&lt;="&amp;countrylistsize),COUNTIF(countrylistsize,"&lt;="&amp;countrylistsize)+SUM(ISNUMBER(countrylistsize))),ROWS(F$3:F1476)+SUM(ISBLANK(countrylistsize))),NOT(countrylistsize="")*IF(ISNUMBER(countrylistsize),COUNTIF(countrylistsize,"&lt;="&amp;countrylistsize),COUNTIF(countrylistsize,"&lt;="&amp;countrylistsize)+SUM(ISNUMBER(countrylistsize))),0)), ""))</f>
        <v/>
      </c>
      <c r="I1476" s="70"/>
      <c r="J1476" s="67" t="str">
        <f t="array" aca="1" ref="J1476" ca="1">IF($I$1&lt;&gt;"y", "", IFERROR(INDEX(admin1listsize,MATCH(SMALL(NOT(admin1listsize="")*IF(ISNUMBER(admin1listsize),COUNTIF(admin1listsize,"&lt;="&amp;admin1listsize),COUNTIF(admin1listsize,"&lt;="&amp;admin1listsize)+SUM(ISNUMBER(admin1listsize))),ROWS(D$3:D1476)+SUM(ISBLANK(admin1listsize))),NOT(admin1listsize="")*IF(ISNUMBER(admin1listsize),COUNTIF(admin1listsize,"&lt;="&amp;admin1listsize),COUNTIF(admin1listsize,"&lt;="&amp;admin1listsize)+SUM(ISNUMBER(admin1listsize))),0)), ""))</f>
        <v/>
      </c>
      <c r="K1476" s="71"/>
    </row>
    <row r="1477" spans="1:11" s="1" customFormat="1" x14ac:dyDescent="0.25">
      <c r="A1477" s="93" t="str">
        <f>IF($I$1&lt;&gt;"y", "", IF(ISBLANK(DATA!D1478),"",IF(ISBLANK(DATA!K1478),"NO DATA",DATA!K1478)))</f>
        <v/>
      </c>
      <c r="B1477" s="93" t="str">
        <f>IF($I$1&lt;&gt;"y", "",IF(ISBLANK(DATA!D1478),"", IF(ISBLANK(DATA!L1478),"NO DATA",DATA!L1478)))</f>
        <v/>
      </c>
      <c r="C1477" s="93" t="str">
        <f t="shared" ref="C1477:C1540" si="71">IF($I$1&lt;&gt;"y", "", IF(A1477="", "", A1477&amp;"@"&amp;B1477))</f>
        <v/>
      </c>
      <c r="D1477" s="93" t="str">
        <f>IF($I$1&lt;&gt;"y", "", IF(C1478="", "", IFERROR(LOOKUP(2,1/(COUNTIF($D$2:D1476,mergednames)=0),mergednames), "")))</f>
        <v/>
      </c>
      <c r="E1477" s="93" t="str">
        <f t="shared" si="70"/>
        <v/>
      </c>
      <c r="F1477" s="93" t="str">
        <f>IF($I$1&lt;&gt;"y", "", IF(A1478="", "", IFERROR(LOOKUP(2,1/(COUNTIF($F$2:F1476,get_country)=0),get_country), "")))</f>
        <v/>
      </c>
      <c r="G1477" s="93" t="str">
        <f t="shared" si="69"/>
        <v/>
      </c>
      <c r="H1477" s="67" t="str">
        <f t="array" aca="1" ref="H1477" ca="1">IF($I$1&lt;&gt;"y", "", IFERROR(INDEX(countrylistsize,MATCH(SMALL(NOT(countrylistsize="")*IF(ISNUMBER(countrylistsize),COUNTIF(countrylistsize,"&lt;="&amp;countrylistsize),COUNTIF(countrylistsize,"&lt;="&amp;countrylistsize)+SUM(ISNUMBER(countrylistsize))),ROWS(F$3:F1477)+SUM(ISBLANK(countrylistsize))),NOT(countrylistsize="")*IF(ISNUMBER(countrylistsize),COUNTIF(countrylistsize,"&lt;="&amp;countrylistsize),COUNTIF(countrylistsize,"&lt;="&amp;countrylistsize)+SUM(ISNUMBER(countrylistsize))),0)), ""))</f>
        <v/>
      </c>
      <c r="I1477" s="70"/>
      <c r="J1477" s="67" t="str">
        <f t="array" aca="1" ref="J1477" ca="1">IF($I$1&lt;&gt;"y", "", IFERROR(INDEX(admin1listsize,MATCH(SMALL(NOT(admin1listsize="")*IF(ISNUMBER(admin1listsize),COUNTIF(admin1listsize,"&lt;="&amp;admin1listsize),COUNTIF(admin1listsize,"&lt;="&amp;admin1listsize)+SUM(ISNUMBER(admin1listsize))),ROWS(D$3:D1477)+SUM(ISBLANK(admin1listsize))),NOT(admin1listsize="")*IF(ISNUMBER(admin1listsize),COUNTIF(admin1listsize,"&lt;="&amp;admin1listsize),COUNTIF(admin1listsize,"&lt;="&amp;admin1listsize)+SUM(ISNUMBER(admin1listsize))),0)), ""))</f>
        <v/>
      </c>
      <c r="K1477" s="71"/>
    </row>
    <row r="1478" spans="1:11" s="1" customFormat="1" x14ac:dyDescent="0.25">
      <c r="A1478" s="93" t="str">
        <f>IF($I$1&lt;&gt;"y", "", IF(ISBLANK(DATA!D1479),"",IF(ISBLANK(DATA!K1479),"NO DATA",DATA!K1479)))</f>
        <v/>
      </c>
      <c r="B1478" s="93" t="str">
        <f>IF($I$1&lt;&gt;"y", "",IF(ISBLANK(DATA!D1479),"", IF(ISBLANK(DATA!L1479),"NO DATA",DATA!L1479)))</f>
        <v/>
      </c>
      <c r="C1478" s="93" t="str">
        <f t="shared" si="71"/>
        <v/>
      </c>
      <c r="D1478" s="93" t="str">
        <f>IF($I$1&lt;&gt;"y", "", IF(C1479="", "", IFERROR(LOOKUP(2,1/(COUNTIF($D$2:D1477,mergednames)=0),mergednames), "")))</f>
        <v/>
      </c>
      <c r="E1478" s="93" t="str">
        <f t="shared" si="70"/>
        <v/>
      </c>
      <c r="F1478" s="93" t="str">
        <f>IF($I$1&lt;&gt;"y", "", IF(A1479="", "", IFERROR(LOOKUP(2,1/(COUNTIF($F$2:F1477,get_country)=0),get_country), "")))</f>
        <v/>
      </c>
      <c r="G1478" s="93" t="str">
        <f t="shared" si="69"/>
        <v/>
      </c>
      <c r="H1478" s="67" t="str">
        <f t="array" aca="1" ref="H1478" ca="1">IF($I$1&lt;&gt;"y", "", IFERROR(INDEX(countrylistsize,MATCH(SMALL(NOT(countrylistsize="")*IF(ISNUMBER(countrylistsize),COUNTIF(countrylistsize,"&lt;="&amp;countrylistsize),COUNTIF(countrylistsize,"&lt;="&amp;countrylistsize)+SUM(ISNUMBER(countrylistsize))),ROWS(F$3:F1478)+SUM(ISBLANK(countrylistsize))),NOT(countrylistsize="")*IF(ISNUMBER(countrylistsize),COUNTIF(countrylistsize,"&lt;="&amp;countrylistsize),COUNTIF(countrylistsize,"&lt;="&amp;countrylistsize)+SUM(ISNUMBER(countrylistsize))),0)), ""))</f>
        <v/>
      </c>
      <c r="I1478" s="70"/>
      <c r="J1478" s="67" t="str">
        <f t="array" aca="1" ref="J1478" ca="1">IF($I$1&lt;&gt;"y", "", IFERROR(INDEX(admin1listsize,MATCH(SMALL(NOT(admin1listsize="")*IF(ISNUMBER(admin1listsize),COUNTIF(admin1listsize,"&lt;="&amp;admin1listsize),COUNTIF(admin1listsize,"&lt;="&amp;admin1listsize)+SUM(ISNUMBER(admin1listsize))),ROWS(D$3:D1478)+SUM(ISBLANK(admin1listsize))),NOT(admin1listsize="")*IF(ISNUMBER(admin1listsize),COUNTIF(admin1listsize,"&lt;="&amp;admin1listsize),COUNTIF(admin1listsize,"&lt;="&amp;admin1listsize)+SUM(ISNUMBER(admin1listsize))),0)), ""))</f>
        <v/>
      </c>
      <c r="K1478" s="71"/>
    </row>
    <row r="1479" spans="1:11" s="1" customFormat="1" x14ac:dyDescent="0.25">
      <c r="A1479" s="93" t="str">
        <f>IF($I$1&lt;&gt;"y", "", IF(ISBLANK(DATA!D1480),"",IF(ISBLANK(DATA!K1480),"NO DATA",DATA!K1480)))</f>
        <v/>
      </c>
      <c r="B1479" s="93" t="str">
        <f>IF($I$1&lt;&gt;"y", "",IF(ISBLANK(DATA!D1480),"", IF(ISBLANK(DATA!L1480),"NO DATA",DATA!L1480)))</f>
        <v/>
      </c>
      <c r="C1479" s="93" t="str">
        <f t="shared" si="71"/>
        <v/>
      </c>
      <c r="D1479" s="93" t="str">
        <f>IF($I$1&lt;&gt;"y", "", IF(C1480="", "", IFERROR(LOOKUP(2,1/(COUNTIF($D$2:D1478,mergednames)=0),mergednames), "")))</f>
        <v/>
      </c>
      <c r="E1479" s="93" t="str">
        <f t="shared" si="70"/>
        <v/>
      </c>
      <c r="F1479" s="93" t="str">
        <f>IF($I$1&lt;&gt;"y", "", IF(A1480="", "", IFERROR(LOOKUP(2,1/(COUNTIF($F$2:F1478,get_country)=0),get_country), "")))</f>
        <v/>
      </c>
      <c r="G1479" s="93" t="str">
        <f t="shared" si="69"/>
        <v/>
      </c>
      <c r="H1479" s="67" t="str">
        <f t="array" aca="1" ref="H1479" ca="1">IF($I$1&lt;&gt;"y", "", IFERROR(INDEX(countrylistsize,MATCH(SMALL(NOT(countrylistsize="")*IF(ISNUMBER(countrylistsize),COUNTIF(countrylistsize,"&lt;="&amp;countrylistsize),COUNTIF(countrylistsize,"&lt;="&amp;countrylistsize)+SUM(ISNUMBER(countrylistsize))),ROWS(F$3:F1479)+SUM(ISBLANK(countrylistsize))),NOT(countrylistsize="")*IF(ISNUMBER(countrylistsize),COUNTIF(countrylistsize,"&lt;="&amp;countrylistsize),COUNTIF(countrylistsize,"&lt;="&amp;countrylistsize)+SUM(ISNUMBER(countrylistsize))),0)), ""))</f>
        <v/>
      </c>
      <c r="I1479" s="70"/>
      <c r="J1479" s="67" t="str">
        <f t="array" aca="1" ref="J1479" ca="1">IF($I$1&lt;&gt;"y", "", IFERROR(INDEX(admin1listsize,MATCH(SMALL(NOT(admin1listsize="")*IF(ISNUMBER(admin1listsize),COUNTIF(admin1listsize,"&lt;="&amp;admin1listsize),COUNTIF(admin1listsize,"&lt;="&amp;admin1listsize)+SUM(ISNUMBER(admin1listsize))),ROWS(D$3:D1479)+SUM(ISBLANK(admin1listsize))),NOT(admin1listsize="")*IF(ISNUMBER(admin1listsize),COUNTIF(admin1listsize,"&lt;="&amp;admin1listsize),COUNTIF(admin1listsize,"&lt;="&amp;admin1listsize)+SUM(ISNUMBER(admin1listsize))),0)), ""))</f>
        <v/>
      </c>
      <c r="K1479" s="71"/>
    </row>
    <row r="1480" spans="1:11" s="1" customFormat="1" x14ac:dyDescent="0.25">
      <c r="A1480" s="93" t="str">
        <f>IF($I$1&lt;&gt;"y", "", IF(ISBLANK(DATA!D1481),"",IF(ISBLANK(DATA!K1481),"NO DATA",DATA!K1481)))</f>
        <v/>
      </c>
      <c r="B1480" s="93" t="str">
        <f>IF($I$1&lt;&gt;"y", "",IF(ISBLANK(DATA!D1481),"", IF(ISBLANK(DATA!L1481),"NO DATA",DATA!L1481)))</f>
        <v/>
      </c>
      <c r="C1480" s="93" t="str">
        <f t="shared" si="71"/>
        <v/>
      </c>
      <c r="D1480" s="93" t="str">
        <f>IF($I$1&lt;&gt;"y", "", IF(C1481="", "", IFERROR(LOOKUP(2,1/(COUNTIF($D$2:D1479,mergednames)=0),mergednames), "")))</f>
        <v/>
      </c>
      <c r="E1480" s="93" t="str">
        <f t="shared" si="70"/>
        <v/>
      </c>
      <c r="F1480" s="93" t="str">
        <f>IF($I$1&lt;&gt;"y", "", IF(A1481="", "", IFERROR(LOOKUP(2,1/(COUNTIF($F$2:F1479,get_country)=0),get_country), "")))</f>
        <v/>
      </c>
      <c r="G1480" s="93" t="str">
        <f t="shared" si="69"/>
        <v/>
      </c>
      <c r="H1480" s="67" t="str">
        <f t="array" aca="1" ref="H1480" ca="1">IF($I$1&lt;&gt;"y", "", IFERROR(INDEX(countrylistsize,MATCH(SMALL(NOT(countrylistsize="")*IF(ISNUMBER(countrylistsize),COUNTIF(countrylistsize,"&lt;="&amp;countrylistsize),COUNTIF(countrylistsize,"&lt;="&amp;countrylistsize)+SUM(ISNUMBER(countrylistsize))),ROWS(F$3:F1480)+SUM(ISBLANK(countrylistsize))),NOT(countrylistsize="")*IF(ISNUMBER(countrylistsize),COUNTIF(countrylistsize,"&lt;="&amp;countrylistsize),COUNTIF(countrylistsize,"&lt;="&amp;countrylistsize)+SUM(ISNUMBER(countrylistsize))),0)), ""))</f>
        <v/>
      </c>
      <c r="I1480" s="70"/>
      <c r="J1480" s="67" t="str">
        <f t="array" aca="1" ref="J1480" ca="1">IF($I$1&lt;&gt;"y", "", IFERROR(INDEX(admin1listsize,MATCH(SMALL(NOT(admin1listsize="")*IF(ISNUMBER(admin1listsize),COUNTIF(admin1listsize,"&lt;="&amp;admin1listsize),COUNTIF(admin1listsize,"&lt;="&amp;admin1listsize)+SUM(ISNUMBER(admin1listsize))),ROWS(D$3:D1480)+SUM(ISBLANK(admin1listsize))),NOT(admin1listsize="")*IF(ISNUMBER(admin1listsize),COUNTIF(admin1listsize,"&lt;="&amp;admin1listsize),COUNTIF(admin1listsize,"&lt;="&amp;admin1listsize)+SUM(ISNUMBER(admin1listsize))),0)), ""))</f>
        <v/>
      </c>
      <c r="K1480" s="71"/>
    </row>
    <row r="1481" spans="1:11" s="1" customFormat="1" x14ac:dyDescent="0.25">
      <c r="A1481" s="93" t="str">
        <f>IF($I$1&lt;&gt;"y", "", IF(ISBLANK(DATA!D1482),"",IF(ISBLANK(DATA!K1482),"NO DATA",DATA!K1482)))</f>
        <v/>
      </c>
      <c r="B1481" s="93" t="str">
        <f>IF($I$1&lt;&gt;"y", "",IF(ISBLANK(DATA!D1482),"", IF(ISBLANK(DATA!L1482),"NO DATA",DATA!L1482)))</f>
        <v/>
      </c>
      <c r="C1481" s="93" t="str">
        <f t="shared" si="71"/>
        <v/>
      </c>
      <c r="D1481" s="93" t="str">
        <f>IF($I$1&lt;&gt;"y", "", IF(C1482="", "", IFERROR(LOOKUP(2,1/(COUNTIF($D$2:D1480,mergednames)=0),mergednames), "")))</f>
        <v/>
      </c>
      <c r="E1481" s="93" t="str">
        <f t="shared" si="70"/>
        <v/>
      </c>
      <c r="F1481" s="93" t="str">
        <f>IF($I$1&lt;&gt;"y", "", IF(A1482="", "", IFERROR(LOOKUP(2,1/(COUNTIF($F$2:F1480,get_country)=0),get_country), "")))</f>
        <v/>
      </c>
      <c r="G1481" s="93" t="str">
        <f t="shared" si="69"/>
        <v/>
      </c>
      <c r="H1481" s="67" t="str">
        <f t="array" aca="1" ref="H1481" ca="1">IF($I$1&lt;&gt;"y", "", IFERROR(INDEX(countrylistsize,MATCH(SMALL(NOT(countrylistsize="")*IF(ISNUMBER(countrylistsize),COUNTIF(countrylistsize,"&lt;="&amp;countrylistsize),COUNTIF(countrylistsize,"&lt;="&amp;countrylistsize)+SUM(ISNUMBER(countrylistsize))),ROWS(F$3:F1481)+SUM(ISBLANK(countrylistsize))),NOT(countrylistsize="")*IF(ISNUMBER(countrylistsize),COUNTIF(countrylistsize,"&lt;="&amp;countrylistsize),COUNTIF(countrylistsize,"&lt;="&amp;countrylistsize)+SUM(ISNUMBER(countrylistsize))),0)), ""))</f>
        <v/>
      </c>
      <c r="I1481" s="70"/>
      <c r="J1481" s="67" t="str">
        <f t="array" aca="1" ref="J1481" ca="1">IF($I$1&lt;&gt;"y", "", IFERROR(INDEX(admin1listsize,MATCH(SMALL(NOT(admin1listsize="")*IF(ISNUMBER(admin1listsize),COUNTIF(admin1listsize,"&lt;="&amp;admin1listsize),COUNTIF(admin1listsize,"&lt;="&amp;admin1listsize)+SUM(ISNUMBER(admin1listsize))),ROWS(D$3:D1481)+SUM(ISBLANK(admin1listsize))),NOT(admin1listsize="")*IF(ISNUMBER(admin1listsize),COUNTIF(admin1listsize,"&lt;="&amp;admin1listsize),COUNTIF(admin1listsize,"&lt;="&amp;admin1listsize)+SUM(ISNUMBER(admin1listsize))),0)), ""))</f>
        <v/>
      </c>
      <c r="K1481" s="71"/>
    </row>
    <row r="1482" spans="1:11" s="1" customFormat="1" x14ac:dyDescent="0.25">
      <c r="A1482" s="93" t="str">
        <f>IF($I$1&lt;&gt;"y", "", IF(ISBLANK(DATA!D1483),"",IF(ISBLANK(DATA!K1483),"NO DATA",DATA!K1483)))</f>
        <v/>
      </c>
      <c r="B1482" s="93" t="str">
        <f>IF($I$1&lt;&gt;"y", "",IF(ISBLANK(DATA!D1483),"", IF(ISBLANK(DATA!L1483),"NO DATA",DATA!L1483)))</f>
        <v/>
      </c>
      <c r="C1482" s="93" t="str">
        <f t="shared" si="71"/>
        <v/>
      </c>
      <c r="D1482" s="93" t="str">
        <f>IF($I$1&lt;&gt;"y", "", IF(C1483="", "", IFERROR(LOOKUP(2,1/(COUNTIF($D$2:D1481,mergednames)=0),mergednames), "")))</f>
        <v/>
      </c>
      <c r="E1482" s="93" t="str">
        <f t="shared" si="70"/>
        <v/>
      </c>
      <c r="F1482" s="93" t="str">
        <f>IF($I$1&lt;&gt;"y", "", IF(A1483="", "", IFERROR(LOOKUP(2,1/(COUNTIF($F$2:F1481,get_country)=0),get_country), "")))</f>
        <v/>
      </c>
      <c r="G1482" s="93" t="str">
        <f t="shared" si="69"/>
        <v/>
      </c>
      <c r="H1482" s="67" t="str">
        <f t="array" aca="1" ref="H1482" ca="1">IF($I$1&lt;&gt;"y", "", IFERROR(INDEX(countrylistsize,MATCH(SMALL(NOT(countrylistsize="")*IF(ISNUMBER(countrylistsize),COUNTIF(countrylistsize,"&lt;="&amp;countrylistsize),COUNTIF(countrylistsize,"&lt;="&amp;countrylistsize)+SUM(ISNUMBER(countrylistsize))),ROWS(F$3:F1482)+SUM(ISBLANK(countrylistsize))),NOT(countrylistsize="")*IF(ISNUMBER(countrylistsize),COUNTIF(countrylistsize,"&lt;="&amp;countrylistsize),COUNTIF(countrylistsize,"&lt;="&amp;countrylistsize)+SUM(ISNUMBER(countrylistsize))),0)), ""))</f>
        <v/>
      </c>
      <c r="I1482" s="70"/>
      <c r="J1482" s="67" t="str">
        <f t="array" aca="1" ref="J1482" ca="1">IF($I$1&lt;&gt;"y", "", IFERROR(INDEX(admin1listsize,MATCH(SMALL(NOT(admin1listsize="")*IF(ISNUMBER(admin1listsize),COUNTIF(admin1listsize,"&lt;="&amp;admin1listsize),COUNTIF(admin1listsize,"&lt;="&amp;admin1listsize)+SUM(ISNUMBER(admin1listsize))),ROWS(D$3:D1482)+SUM(ISBLANK(admin1listsize))),NOT(admin1listsize="")*IF(ISNUMBER(admin1listsize),COUNTIF(admin1listsize,"&lt;="&amp;admin1listsize),COUNTIF(admin1listsize,"&lt;="&amp;admin1listsize)+SUM(ISNUMBER(admin1listsize))),0)), ""))</f>
        <v/>
      </c>
      <c r="K1482" s="71"/>
    </row>
    <row r="1483" spans="1:11" s="1" customFormat="1" x14ac:dyDescent="0.25">
      <c r="A1483" s="93" t="str">
        <f>IF($I$1&lt;&gt;"y", "", IF(ISBLANK(DATA!D1484),"",IF(ISBLANK(DATA!K1484),"NO DATA",DATA!K1484)))</f>
        <v/>
      </c>
      <c r="B1483" s="93" t="str">
        <f>IF($I$1&lt;&gt;"y", "",IF(ISBLANK(DATA!D1484),"", IF(ISBLANK(DATA!L1484),"NO DATA",DATA!L1484)))</f>
        <v/>
      </c>
      <c r="C1483" s="93" t="str">
        <f t="shared" si="71"/>
        <v/>
      </c>
      <c r="D1483" s="93" t="str">
        <f>IF($I$1&lt;&gt;"y", "", IF(C1484="", "", IFERROR(LOOKUP(2,1/(COUNTIF($D$2:D1482,mergednames)=0),mergednames), "")))</f>
        <v/>
      </c>
      <c r="E1483" s="93" t="str">
        <f t="shared" si="70"/>
        <v/>
      </c>
      <c r="F1483" s="93" t="str">
        <f>IF($I$1&lt;&gt;"y", "", IF(A1484="", "", IFERROR(LOOKUP(2,1/(COUNTIF($F$2:F1482,get_country)=0),get_country), "")))</f>
        <v/>
      </c>
      <c r="G1483" s="93" t="str">
        <f t="shared" si="69"/>
        <v/>
      </c>
      <c r="H1483" s="67" t="str">
        <f t="array" aca="1" ref="H1483" ca="1">IF($I$1&lt;&gt;"y", "", IFERROR(INDEX(countrylistsize,MATCH(SMALL(NOT(countrylistsize="")*IF(ISNUMBER(countrylistsize),COUNTIF(countrylistsize,"&lt;="&amp;countrylistsize),COUNTIF(countrylistsize,"&lt;="&amp;countrylistsize)+SUM(ISNUMBER(countrylistsize))),ROWS(F$3:F1483)+SUM(ISBLANK(countrylistsize))),NOT(countrylistsize="")*IF(ISNUMBER(countrylistsize),COUNTIF(countrylistsize,"&lt;="&amp;countrylistsize),COUNTIF(countrylistsize,"&lt;="&amp;countrylistsize)+SUM(ISNUMBER(countrylistsize))),0)), ""))</f>
        <v/>
      </c>
      <c r="I1483" s="70"/>
      <c r="J1483" s="67" t="str">
        <f t="array" aca="1" ref="J1483" ca="1">IF($I$1&lt;&gt;"y", "", IFERROR(INDEX(admin1listsize,MATCH(SMALL(NOT(admin1listsize="")*IF(ISNUMBER(admin1listsize),COUNTIF(admin1listsize,"&lt;="&amp;admin1listsize),COUNTIF(admin1listsize,"&lt;="&amp;admin1listsize)+SUM(ISNUMBER(admin1listsize))),ROWS(D$3:D1483)+SUM(ISBLANK(admin1listsize))),NOT(admin1listsize="")*IF(ISNUMBER(admin1listsize),COUNTIF(admin1listsize,"&lt;="&amp;admin1listsize),COUNTIF(admin1listsize,"&lt;="&amp;admin1listsize)+SUM(ISNUMBER(admin1listsize))),0)), ""))</f>
        <v/>
      </c>
      <c r="K1483" s="71"/>
    </row>
    <row r="1484" spans="1:11" s="1" customFormat="1" x14ac:dyDescent="0.25">
      <c r="A1484" s="93" t="str">
        <f>IF($I$1&lt;&gt;"y", "", IF(ISBLANK(DATA!D1485),"",IF(ISBLANK(DATA!K1485),"NO DATA",DATA!K1485)))</f>
        <v/>
      </c>
      <c r="B1484" s="93" t="str">
        <f>IF($I$1&lt;&gt;"y", "",IF(ISBLANK(DATA!D1485),"", IF(ISBLANK(DATA!L1485),"NO DATA",DATA!L1485)))</f>
        <v/>
      </c>
      <c r="C1484" s="93" t="str">
        <f t="shared" si="71"/>
        <v/>
      </c>
      <c r="D1484" s="93" t="str">
        <f>IF($I$1&lt;&gt;"y", "", IF(C1485="", "", IFERROR(LOOKUP(2,1/(COUNTIF($D$2:D1483,mergednames)=0),mergednames), "")))</f>
        <v/>
      </c>
      <c r="E1484" s="93" t="str">
        <f t="shared" si="70"/>
        <v/>
      </c>
      <c r="F1484" s="93" t="str">
        <f>IF($I$1&lt;&gt;"y", "", IF(A1485="", "", IFERROR(LOOKUP(2,1/(COUNTIF($F$2:F1483,get_country)=0),get_country), "")))</f>
        <v/>
      </c>
      <c r="G1484" s="93" t="str">
        <f t="shared" si="69"/>
        <v/>
      </c>
      <c r="H1484" s="67" t="str">
        <f t="array" aca="1" ref="H1484" ca="1">IF($I$1&lt;&gt;"y", "", IFERROR(INDEX(countrylistsize,MATCH(SMALL(NOT(countrylistsize="")*IF(ISNUMBER(countrylistsize),COUNTIF(countrylistsize,"&lt;="&amp;countrylistsize),COUNTIF(countrylistsize,"&lt;="&amp;countrylistsize)+SUM(ISNUMBER(countrylistsize))),ROWS(F$3:F1484)+SUM(ISBLANK(countrylistsize))),NOT(countrylistsize="")*IF(ISNUMBER(countrylistsize),COUNTIF(countrylistsize,"&lt;="&amp;countrylistsize),COUNTIF(countrylistsize,"&lt;="&amp;countrylistsize)+SUM(ISNUMBER(countrylistsize))),0)), ""))</f>
        <v/>
      </c>
      <c r="I1484" s="70"/>
      <c r="J1484" s="67" t="str">
        <f t="array" aca="1" ref="J1484" ca="1">IF($I$1&lt;&gt;"y", "", IFERROR(INDEX(admin1listsize,MATCH(SMALL(NOT(admin1listsize="")*IF(ISNUMBER(admin1listsize),COUNTIF(admin1listsize,"&lt;="&amp;admin1listsize),COUNTIF(admin1listsize,"&lt;="&amp;admin1listsize)+SUM(ISNUMBER(admin1listsize))),ROWS(D$3:D1484)+SUM(ISBLANK(admin1listsize))),NOT(admin1listsize="")*IF(ISNUMBER(admin1listsize),COUNTIF(admin1listsize,"&lt;="&amp;admin1listsize),COUNTIF(admin1listsize,"&lt;="&amp;admin1listsize)+SUM(ISNUMBER(admin1listsize))),0)), ""))</f>
        <v/>
      </c>
      <c r="K1484" s="71"/>
    </row>
    <row r="1485" spans="1:11" s="1" customFormat="1" x14ac:dyDescent="0.25">
      <c r="A1485" s="93" t="str">
        <f>IF($I$1&lt;&gt;"y", "", IF(ISBLANK(DATA!D1486),"",IF(ISBLANK(DATA!K1486),"NO DATA",DATA!K1486)))</f>
        <v/>
      </c>
      <c r="B1485" s="93" t="str">
        <f>IF($I$1&lt;&gt;"y", "",IF(ISBLANK(DATA!D1486),"", IF(ISBLANK(DATA!L1486),"NO DATA",DATA!L1486)))</f>
        <v/>
      </c>
      <c r="C1485" s="93" t="str">
        <f t="shared" si="71"/>
        <v/>
      </c>
      <c r="D1485" s="93" t="str">
        <f>IF($I$1&lt;&gt;"y", "", IF(C1486="", "", IFERROR(LOOKUP(2,1/(COUNTIF($D$2:D1484,mergednames)=0),mergednames), "")))</f>
        <v/>
      </c>
      <c r="E1485" s="93" t="str">
        <f t="shared" si="70"/>
        <v/>
      </c>
      <c r="F1485" s="93" t="str">
        <f>IF($I$1&lt;&gt;"y", "", IF(A1486="", "", IFERROR(LOOKUP(2,1/(COUNTIF($F$2:F1484,get_country)=0),get_country), "")))</f>
        <v/>
      </c>
      <c r="G1485" s="93" t="str">
        <f t="shared" si="69"/>
        <v/>
      </c>
      <c r="H1485" s="67" t="str">
        <f t="array" aca="1" ref="H1485" ca="1">IF($I$1&lt;&gt;"y", "", IFERROR(INDEX(countrylistsize,MATCH(SMALL(NOT(countrylistsize="")*IF(ISNUMBER(countrylistsize),COUNTIF(countrylistsize,"&lt;="&amp;countrylistsize),COUNTIF(countrylistsize,"&lt;="&amp;countrylistsize)+SUM(ISNUMBER(countrylistsize))),ROWS(F$3:F1485)+SUM(ISBLANK(countrylistsize))),NOT(countrylistsize="")*IF(ISNUMBER(countrylistsize),COUNTIF(countrylistsize,"&lt;="&amp;countrylistsize),COUNTIF(countrylistsize,"&lt;="&amp;countrylistsize)+SUM(ISNUMBER(countrylistsize))),0)), ""))</f>
        <v/>
      </c>
      <c r="I1485" s="70"/>
      <c r="J1485" s="67" t="str">
        <f t="array" aca="1" ref="J1485" ca="1">IF($I$1&lt;&gt;"y", "", IFERROR(INDEX(admin1listsize,MATCH(SMALL(NOT(admin1listsize="")*IF(ISNUMBER(admin1listsize),COUNTIF(admin1listsize,"&lt;="&amp;admin1listsize),COUNTIF(admin1listsize,"&lt;="&amp;admin1listsize)+SUM(ISNUMBER(admin1listsize))),ROWS(D$3:D1485)+SUM(ISBLANK(admin1listsize))),NOT(admin1listsize="")*IF(ISNUMBER(admin1listsize),COUNTIF(admin1listsize,"&lt;="&amp;admin1listsize),COUNTIF(admin1listsize,"&lt;="&amp;admin1listsize)+SUM(ISNUMBER(admin1listsize))),0)), ""))</f>
        <v/>
      </c>
      <c r="K1485" s="71"/>
    </row>
    <row r="1486" spans="1:11" s="1" customFormat="1" x14ac:dyDescent="0.25">
      <c r="A1486" s="93" t="str">
        <f>IF($I$1&lt;&gt;"y", "", IF(ISBLANK(DATA!D1487),"",IF(ISBLANK(DATA!K1487),"NO DATA",DATA!K1487)))</f>
        <v/>
      </c>
      <c r="B1486" s="93" t="str">
        <f>IF($I$1&lt;&gt;"y", "",IF(ISBLANK(DATA!D1487),"", IF(ISBLANK(DATA!L1487),"NO DATA",DATA!L1487)))</f>
        <v/>
      </c>
      <c r="C1486" s="93" t="str">
        <f t="shared" si="71"/>
        <v/>
      </c>
      <c r="D1486" s="93" t="str">
        <f>IF($I$1&lt;&gt;"y", "", IF(C1487="", "", IFERROR(LOOKUP(2,1/(COUNTIF($D$2:D1485,mergednames)=0),mergednames), "")))</f>
        <v/>
      </c>
      <c r="E1486" s="93" t="str">
        <f t="shared" si="70"/>
        <v/>
      </c>
      <c r="F1486" s="93" t="str">
        <f>IF($I$1&lt;&gt;"y", "", IF(A1487="", "", IFERROR(LOOKUP(2,1/(COUNTIF($F$2:F1485,get_country)=0),get_country), "")))</f>
        <v/>
      </c>
      <c r="G1486" s="93" t="str">
        <f t="shared" si="69"/>
        <v/>
      </c>
      <c r="H1486" s="67" t="str">
        <f t="array" aca="1" ref="H1486" ca="1">IF($I$1&lt;&gt;"y", "", IFERROR(INDEX(countrylistsize,MATCH(SMALL(NOT(countrylistsize="")*IF(ISNUMBER(countrylistsize),COUNTIF(countrylistsize,"&lt;="&amp;countrylistsize),COUNTIF(countrylistsize,"&lt;="&amp;countrylistsize)+SUM(ISNUMBER(countrylistsize))),ROWS(F$3:F1486)+SUM(ISBLANK(countrylistsize))),NOT(countrylistsize="")*IF(ISNUMBER(countrylistsize),COUNTIF(countrylistsize,"&lt;="&amp;countrylistsize),COUNTIF(countrylistsize,"&lt;="&amp;countrylistsize)+SUM(ISNUMBER(countrylistsize))),0)), ""))</f>
        <v/>
      </c>
      <c r="I1486" s="70"/>
      <c r="J1486" s="67" t="str">
        <f t="array" aca="1" ref="J1486" ca="1">IF($I$1&lt;&gt;"y", "", IFERROR(INDEX(admin1listsize,MATCH(SMALL(NOT(admin1listsize="")*IF(ISNUMBER(admin1listsize),COUNTIF(admin1listsize,"&lt;="&amp;admin1listsize),COUNTIF(admin1listsize,"&lt;="&amp;admin1listsize)+SUM(ISNUMBER(admin1listsize))),ROWS(D$3:D1486)+SUM(ISBLANK(admin1listsize))),NOT(admin1listsize="")*IF(ISNUMBER(admin1listsize),COUNTIF(admin1listsize,"&lt;="&amp;admin1listsize),COUNTIF(admin1listsize,"&lt;="&amp;admin1listsize)+SUM(ISNUMBER(admin1listsize))),0)), ""))</f>
        <v/>
      </c>
      <c r="K1486" s="71"/>
    </row>
    <row r="1487" spans="1:11" s="1" customFormat="1" x14ac:dyDescent="0.25">
      <c r="A1487" s="93" t="str">
        <f>IF($I$1&lt;&gt;"y", "", IF(ISBLANK(DATA!D1488),"",IF(ISBLANK(DATA!K1488),"NO DATA",DATA!K1488)))</f>
        <v/>
      </c>
      <c r="B1487" s="93" t="str">
        <f>IF($I$1&lt;&gt;"y", "",IF(ISBLANK(DATA!D1488),"", IF(ISBLANK(DATA!L1488),"NO DATA",DATA!L1488)))</f>
        <v/>
      </c>
      <c r="C1487" s="93" t="str">
        <f t="shared" si="71"/>
        <v/>
      </c>
      <c r="D1487" s="93" t="str">
        <f>IF($I$1&lt;&gt;"y", "", IF(C1488="", "", IFERROR(LOOKUP(2,1/(COUNTIF($D$2:D1486,mergednames)=0),mergednames), "")))</f>
        <v/>
      </c>
      <c r="E1487" s="93" t="str">
        <f t="shared" si="70"/>
        <v/>
      </c>
      <c r="F1487" s="93" t="str">
        <f>IF($I$1&lt;&gt;"y", "", IF(A1488="", "", IFERROR(LOOKUP(2,1/(COUNTIF($F$2:F1486,get_country)=0),get_country), "")))</f>
        <v/>
      </c>
      <c r="G1487" s="93" t="str">
        <f t="shared" si="69"/>
        <v/>
      </c>
      <c r="H1487" s="67" t="str">
        <f t="array" aca="1" ref="H1487" ca="1">IF($I$1&lt;&gt;"y", "", IFERROR(INDEX(countrylistsize,MATCH(SMALL(NOT(countrylistsize="")*IF(ISNUMBER(countrylistsize),COUNTIF(countrylistsize,"&lt;="&amp;countrylistsize),COUNTIF(countrylistsize,"&lt;="&amp;countrylistsize)+SUM(ISNUMBER(countrylistsize))),ROWS(F$3:F1487)+SUM(ISBLANK(countrylistsize))),NOT(countrylistsize="")*IF(ISNUMBER(countrylistsize),COUNTIF(countrylistsize,"&lt;="&amp;countrylistsize),COUNTIF(countrylistsize,"&lt;="&amp;countrylistsize)+SUM(ISNUMBER(countrylistsize))),0)), ""))</f>
        <v/>
      </c>
      <c r="I1487" s="70"/>
      <c r="J1487" s="67" t="str">
        <f t="array" aca="1" ref="J1487" ca="1">IF($I$1&lt;&gt;"y", "", IFERROR(INDEX(admin1listsize,MATCH(SMALL(NOT(admin1listsize="")*IF(ISNUMBER(admin1listsize),COUNTIF(admin1listsize,"&lt;="&amp;admin1listsize),COUNTIF(admin1listsize,"&lt;="&amp;admin1listsize)+SUM(ISNUMBER(admin1listsize))),ROWS(D$3:D1487)+SUM(ISBLANK(admin1listsize))),NOT(admin1listsize="")*IF(ISNUMBER(admin1listsize),COUNTIF(admin1listsize,"&lt;="&amp;admin1listsize),COUNTIF(admin1listsize,"&lt;="&amp;admin1listsize)+SUM(ISNUMBER(admin1listsize))),0)), ""))</f>
        <v/>
      </c>
      <c r="K1487" s="71"/>
    </row>
    <row r="1488" spans="1:11" s="1" customFormat="1" x14ac:dyDescent="0.25">
      <c r="A1488" s="93" t="str">
        <f>IF($I$1&lt;&gt;"y", "", IF(ISBLANK(DATA!D1489),"",IF(ISBLANK(DATA!K1489),"NO DATA",DATA!K1489)))</f>
        <v/>
      </c>
      <c r="B1488" s="93" t="str">
        <f>IF($I$1&lt;&gt;"y", "",IF(ISBLANK(DATA!D1489),"", IF(ISBLANK(DATA!L1489),"NO DATA",DATA!L1489)))</f>
        <v/>
      </c>
      <c r="C1488" s="93" t="str">
        <f t="shared" si="71"/>
        <v/>
      </c>
      <c r="D1488" s="93" t="str">
        <f>IF($I$1&lt;&gt;"y", "", IF(C1489="", "", IFERROR(LOOKUP(2,1/(COUNTIF($D$2:D1487,mergednames)=0),mergednames), "")))</f>
        <v/>
      </c>
      <c r="E1488" s="93" t="str">
        <f t="shared" si="70"/>
        <v/>
      </c>
      <c r="F1488" s="93" t="str">
        <f>IF($I$1&lt;&gt;"y", "", IF(A1489="", "", IFERROR(LOOKUP(2,1/(COUNTIF($F$2:F1487,get_country)=0),get_country), "")))</f>
        <v/>
      </c>
      <c r="G1488" s="93" t="str">
        <f t="shared" si="69"/>
        <v/>
      </c>
      <c r="H1488" s="67" t="str">
        <f t="array" aca="1" ref="H1488" ca="1">IF($I$1&lt;&gt;"y", "", IFERROR(INDEX(countrylistsize,MATCH(SMALL(NOT(countrylistsize="")*IF(ISNUMBER(countrylistsize),COUNTIF(countrylistsize,"&lt;="&amp;countrylistsize),COUNTIF(countrylistsize,"&lt;="&amp;countrylistsize)+SUM(ISNUMBER(countrylistsize))),ROWS(F$3:F1488)+SUM(ISBLANK(countrylistsize))),NOT(countrylistsize="")*IF(ISNUMBER(countrylistsize),COUNTIF(countrylistsize,"&lt;="&amp;countrylistsize),COUNTIF(countrylistsize,"&lt;="&amp;countrylistsize)+SUM(ISNUMBER(countrylistsize))),0)), ""))</f>
        <v/>
      </c>
      <c r="I1488" s="70"/>
      <c r="J1488" s="67" t="str">
        <f t="array" aca="1" ref="J1488" ca="1">IF($I$1&lt;&gt;"y", "", IFERROR(INDEX(admin1listsize,MATCH(SMALL(NOT(admin1listsize="")*IF(ISNUMBER(admin1listsize),COUNTIF(admin1listsize,"&lt;="&amp;admin1listsize),COUNTIF(admin1listsize,"&lt;="&amp;admin1listsize)+SUM(ISNUMBER(admin1listsize))),ROWS(D$3:D1488)+SUM(ISBLANK(admin1listsize))),NOT(admin1listsize="")*IF(ISNUMBER(admin1listsize),COUNTIF(admin1listsize,"&lt;="&amp;admin1listsize),COUNTIF(admin1listsize,"&lt;="&amp;admin1listsize)+SUM(ISNUMBER(admin1listsize))),0)), ""))</f>
        <v/>
      </c>
      <c r="K1488" s="71"/>
    </row>
    <row r="1489" spans="1:11" s="1" customFormat="1" x14ac:dyDescent="0.25">
      <c r="A1489" s="93" t="str">
        <f>IF($I$1&lt;&gt;"y", "", IF(ISBLANK(DATA!D1490),"",IF(ISBLANK(DATA!K1490),"NO DATA",DATA!K1490)))</f>
        <v/>
      </c>
      <c r="B1489" s="93" t="str">
        <f>IF($I$1&lt;&gt;"y", "",IF(ISBLANK(DATA!D1490),"", IF(ISBLANK(DATA!L1490),"NO DATA",DATA!L1490)))</f>
        <v/>
      </c>
      <c r="C1489" s="93" t="str">
        <f t="shared" si="71"/>
        <v/>
      </c>
      <c r="D1489" s="93" t="str">
        <f>IF($I$1&lt;&gt;"y", "", IF(C1490="", "", IFERROR(LOOKUP(2,1/(COUNTIF($D$2:D1488,mergednames)=0),mergednames), "")))</f>
        <v/>
      </c>
      <c r="E1489" s="93" t="str">
        <f t="shared" si="70"/>
        <v/>
      </c>
      <c r="F1489" s="93" t="str">
        <f>IF($I$1&lt;&gt;"y", "", IF(A1490="", "", IFERROR(LOOKUP(2,1/(COUNTIF($F$2:F1488,get_country)=0),get_country), "")))</f>
        <v/>
      </c>
      <c r="G1489" s="93" t="str">
        <f t="shared" si="69"/>
        <v/>
      </c>
      <c r="H1489" s="67" t="str">
        <f t="array" aca="1" ref="H1489" ca="1">IF($I$1&lt;&gt;"y", "", IFERROR(INDEX(countrylistsize,MATCH(SMALL(NOT(countrylistsize="")*IF(ISNUMBER(countrylistsize),COUNTIF(countrylistsize,"&lt;="&amp;countrylistsize),COUNTIF(countrylistsize,"&lt;="&amp;countrylistsize)+SUM(ISNUMBER(countrylistsize))),ROWS(F$3:F1489)+SUM(ISBLANK(countrylistsize))),NOT(countrylistsize="")*IF(ISNUMBER(countrylistsize),COUNTIF(countrylistsize,"&lt;="&amp;countrylistsize),COUNTIF(countrylistsize,"&lt;="&amp;countrylistsize)+SUM(ISNUMBER(countrylistsize))),0)), ""))</f>
        <v/>
      </c>
      <c r="I1489" s="70"/>
      <c r="J1489" s="67" t="str">
        <f t="array" aca="1" ref="J1489" ca="1">IF($I$1&lt;&gt;"y", "", IFERROR(INDEX(admin1listsize,MATCH(SMALL(NOT(admin1listsize="")*IF(ISNUMBER(admin1listsize),COUNTIF(admin1listsize,"&lt;="&amp;admin1listsize),COUNTIF(admin1listsize,"&lt;="&amp;admin1listsize)+SUM(ISNUMBER(admin1listsize))),ROWS(D$3:D1489)+SUM(ISBLANK(admin1listsize))),NOT(admin1listsize="")*IF(ISNUMBER(admin1listsize),COUNTIF(admin1listsize,"&lt;="&amp;admin1listsize),COUNTIF(admin1listsize,"&lt;="&amp;admin1listsize)+SUM(ISNUMBER(admin1listsize))),0)), ""))</f>
        <v/>
      </c>
      <c r="K1489" s="71"/>
    </row>
    <row r="1490" spans="1:11" s="1" customFormat="1" x14ac:dyDescent="0.25">
      <c r="A1490" s="93" t="str">
        <f>IF($I$1&lt;&gt;"y", "", IF(ISBLANK(DATA!D1491),"",IF(ISBLANK(DATA!K1491),"NO DATA",DATA!K1491)))</f>
        <v/>
      </c>
      <c r="B1490" s="93" t="str">
        <f>IF($I$1&lt;&gt;"y", "",IF(ISBLANK(DATA!D1491),"", IF(ISBLANK(DATA!L1491),"NO DATA",DATA!L1491)))</f>
        <v/>
      </c>
      <c r="C1490" s="93" t="str">
        <f t="shared" si="71"/>
        <v/>
      </c>
      <c r="D1490" s="93" t="str">
        <f>IF($I$1&lt;&gt;"y", "", IF(C1491="", "", IFERROR(LOOKUP(2,1/(COUNTIF($D$2:D1489,mergednames)=0),mergednames), "")))</f>
        <v/>
      </c>
      <c r="E1490" s="93" t="str">
        <f t="shared" si="70"/>
        <v/>
      </c>
      <c r="F1490" s="93" t="str">
        <f>IF($I$1&lt;&gt;"y", "", IF(A1491="", "", IFERROR(LOOKUP(2,1/(COUNTIF($F$2:F1489,get_country)=0),get_country), "")))</f>
        <v/>
      </c>
      <c r="G1490" s="93" t="str">
        <f t="shared" si="69"/>
        <v/>
      </c>
      <c r="H1490" s="67" t="str">
        <f t="array" aca="1" ref="H1490" ca="1">IF($I$1&lt;&gt;"y", "", IFERROR(INDEX(countrylistsize,MATCH(SMALL(NOT(countrylistsize="")*IF(ISNUMBER(countrylistsize),COUNTIF(countrylistsize,"&lt;="&amp;countrylistsize),COUNTIF(countrylistsize,"&lt;="&amp;countrylistsize)+SUM(ISNUMBER(countrylistsize))),ROWS(F$3:F1490)+SUM(ISBLANK(countrylistsize))),NOT(countrylistsize="")*IF(ISNUMBER(countrylistsize),COUNTIF(countrylistsize,"&lt;="&amp;countrylistsize),COUNTIF(countrylistsize,"&lt;="&amp;countrylistsize)+SUM(ISNUMBER(countrylistsize))),0)), ""))</f>
        <v/>
      </c>
      <c r="I1490" s="70"/>
      <c r="J1490" s="67" t="str">
        <f t="array" aca="1" ref="J1490" ca="1">IF($I$1&lt;&gt;"y", "", IFERROR(INDEX(admin1listsize,MATCH(SMALL(NOT(admin1listsize="")*IF(ISNUMBER(admin1listsize),COUNTIF(admin1listsize,"&lt;="&amp;admin1listsize),COUNTIF(admin1listsize,"&lt;="&amp;admin1listsize)+SUM(ISNUMBER(admin1listsize))),ROWS(D$3:D1490)+SUM(ISBLANK(admin1listsize))),NOT(admin1listsize="")*IF(ISNUMBER(admin1listsize),COUNTIF(admin1listsize,"&lt;="&amp;admin1listsize),COUNTIF(admin1listsize,"&lt;="&amp;admin1listsize)+SUM(ISNUMBER(admin1listsize))),0)), ""))</f>
        <v/>
      </c>
      <c r="K1490" s="71"/>
    </row>
    <row r="1491" spans="1:11" s="1" customFormat="1" x14ac:dyDescent="0.25">
      <c r="A1491" s="93" t="str">
        <f>IF($I$1&lt;&gt;"y", "", IF(ISBLANK(DATA!D1492),"",IF(ISBLANK(DATA!K1492),"NO DATA",DATA!K1492)))</f>
        <v/>
      </c>
      <c r="B1491" s="93" t="str">
        <f>IF($I$1&lt;&gt;"y", "",IF(ISBLANK(DATA!D1492),"", IF(ISBLANK(DATA!L1492),"NO DATA",DATA!L1492)))</f>
        <v/>
      </c>
      <c r="C1491" s="93" t="str">
        <f t="shared" si="71"/>
        <v/>
      </c>
      <c r="D1491" s="93" t="str">
        <f>IF($I$1&lt;&gt;"y", "", IF(C1492="", "", IFERROR(LOOKUP(2,1/(COUNTIF($D$2:D1490,mergednames)=0),mergednames), "")))</f>
        <v/>
      </c>
      <c r="E1491" s="93" t="str">
        <f t="shared" si="70"/>
        <v/>
      </c>
      <c r="F1491" s="93" t="str">
        <f>IF($I$1&lt;&gt;"y", "", IF(A1492="", "", IFERROR(LOOKUP(2,1/(COUNTIF($F$2:F1490,get_country)=0),get_country), "")))</f>
        <v/>
      </c>
      <c r="G1491" s="93" t="str">
        <f t="shared" si="69"/>
        <v/>
      </c>
      <c r="H1491" s="67" t="str">
        <f t="array" aca="1" ref="H1491" ca="1">IF($I$1&lt;&gt;"y", "", IFERROR(INDEX(countrylistsize,MATCH(SMALL(NOT(countrylistsize="")*IF(ISNUMBER(countrylistsize),COUNTIF(countrylistsize,"&lt;="&amp;countrylistsize),COUNTIF(countrylistsize,"&lt;="&amp;countrylistsize)+SUM(ISNUMBER(countrylistsize))),ROWS(F$3:F1491)+SUM(ISBLANK(countrylistsize))),NOT(countrylistsize="")*IF(ISNUMBER(countrylistsize),COUNTIF(countrylistsize,"&lt;="&amp;countrylistsize),COUNTIF(countrylistsize,"&lt;="&amp;countrylistsize)+SUM(ISNUMBER(countrylistsize))),0)), ""))</f>
        <v/>
      </c>
      <c r="I1491" s="70"/>
      <c r="J1491" s="67" t="str">
        <f t="array" aca="1" ref="J1491" ca="1">IF($I$1&lt;&gt;"y", "", IFERROR(INDEX(admin1listsize,MATCH(SMALL(NOT(admin1listsize="")*IF(ISNUMBER(admin1listsize),COUNTIF(admin1listsize,"&lt;="&amp;admin1listsize),COUNTIF(admin1listsize,"&lt;="&amp;admin1listsize)+SUM(ISNUMBER(admin1listsize))),ROWS(D$3:D1491)+SUM(ISBLANK(admin1listsize))),NOT(admin1listsize="")*IF(ISNUMBER(admin1listsize),COUNTIF(admin1listsize,"&lt;="&amp;admin1listsize),COUNTIF(admin1listsize,"&lt;="&amp;admin1listsize)+SUM(ISNUMBER(admin1listsize))),0)), ""))</f>
        <v/>
      </c>
      <c r="K1491" s="71"/>
    </row>
    <row r="1492" spans="1:11" s="1" customFormat="1" x14ac:dyDescent="0.25">
      <c r="A1492" s="93" t="str">
        <f>IF($I$1&lt;&gt;"y", "", IF(ISBLANK(DATA!D1493),"",IF(ISBLANK(DATA!K1493),"NO DATA",DATA!K1493)))</f>
        <v/>
      </c>
      <c r="B1492" s="93" t="str">
        <f>IF($I$1&lt;&gt;"y", "",IF(ISBLANK(DATA!D1493),"", IF(ISBLANK(DATA!L1493),"NO DATA",DATA!L1493)))</f>
        <v/>
      </c>
      <c r="C1492" s="93" t="str">
        <f t="shared" si="71"/>
        <v/>
      </c>
      <c r="D1492" s="93" t="str">
        <f>IF($I$1&lt;&gt;"y", "", IF(C1493="", "", IFERROR(LOOKUP(2,1/(COUNTIF($D$2:D1491,mergednames)=0),mergednames), "")))</f>
        <v/>
      </c>
      <c r="E1492" s="93" t="str">
        <f t="shared" si="70"/>
        <v/>
      </c>
      <c r="F1492" s="93" t="str">
        <f>IF($I$1&lt;&gt;"y", "", IF(A1493="", "", IFERROR(LOOKUP(2,1/(COUNTIF($F$2:F1491,get_country)=0),get_country), "")))</f>
        <v/>
      </c>
      <c r="G1492" s="93" t="str">
        <f t="shared" si="69"/>
        <v/>
      </c>
      <c r="H1492" s="67" t="str">
        <f t="array" aca="1" ref="H1492" ca="1">IF($I$1&lt;&gt;"y", "", IFERROR(INDEX(countrylistsize,MATCH(SMALL(NOT(countrylistsize="")*IF(ISNUMBER(countrylistsize),COUNTIF(countrylistsize,"&lt;="&amp;countrylistsize),COUNTIF(countrylistsize,"&lt;="&amp;countrylistsize)+SUM(ISNUMBER(countrylistsize))),ROWS(F$3:F1492)+SUM(ISBLANK(countrylistsize))),NOT(countrylistsize="")*IF(ISNUMBER(countrylistsize),COUNTIF(countrylistsize,"&lt;="&amp;countrylistsize),COUNTIF(countrylistsize,"&lt;="&amp;countrylistsize)+SUM(ISNUMBER(countrylistsize))),0)), ""))</f>
        <v/>
      </c>
      <c r="I1492" s="70"/>
      <c r="J1492" s="67" t="str">
        <f t="array" aca="1" ref="J1492" ca="1">IF($I$1&lt;&gt;"y", "", IFERROR(INDEX(admin1listsize,MATCH(SMALL(NOT(admin1listsize="")*IF(ISNUMBER(admin1listsize),COUNTIF(admin1listsize,"&lt;="&amp;admin1listsize),COUNTIF(admin1listsize,"&lt;="&amp;admin1listsize)+SUM(ISNUMBER(admin1listsize))),ROWS(D$3:D1492)+SUM(ISBLANK(admin1listsize))),NOT(admin1listsize="")*IF(ISNUMBER(admin1listsize),COUNTIF(admin1listsize,"&lt;="&amp;admin1listsize),COUNTIF(admin1listsize,"&lt;="&amp;admin1listsize)+SUM(ISNUMBER(admin1listsize))),0)), ""))</f>
        <v/>
      </c>
      <c r="K1492" s="71"/>
    </row>
    <row r="1493" spans="1:11" s="1" customFormat="1" x14ac:dyDescent="0.25">
      <c r="A1493" s="93" t="str">
        <f>IF($I$1&lt;&gt;"y", "", IF(ISBLANK(DATA!D1494),"",IF(ISBLANK(DATA!K1494),"NO DATA",DATA!K1494)))</f>
        <v/>
      </c>
      <c r="B1493" s="93" t="str">
        <f>IF($I$1&lt;&gt;"y", "",IF(ISBLANK(DATA!D1494),"", IF(ISBLANK(DATA!L1494),"NO DATA",DATA!L1494)))</f>
        <v/>
      </c>
      <c r="C1493" s="93" t="str">
        <f t="shared" si="71"/>
        <v/>
      </c>
      <c r="D1493" s="93" t="str">
        <f>IF($I$1&lt;&gt;"y", "", IF(C1494="", "", IFERROR(LOOKUP(2,1/(COUNTIF($D$2:D1492,mergednames)=0),mergednames), "")))</f>
        <v/>
      </c>
      <c r="E1493" s="93" t="str">
        <f t="shared" si="70"/>
        <v/>
      </c>
      <c r="F1493" s="93" t="str">
        <f>IF($I$1&lt;&gt;"y", "", IF(A1494="", "", IFERROR(LOOKUP(2,1/(COUNTIF($F$2:F1492,get_country)=0),get_country), "")))</f>
        <v/>
      </c>
      <c r="G1493" s="93" t="str">
        <f t="shared" si="69"/>
        <v/>
      </c>
      <c r="H1493" s="67" t="str">
        <f t="array" aca="1" ref="H1493" ca="1">IF($I$1&lt;&gt;"y", "", IFERROR(INDEX(countrylistsize,MATCH(SMALL(NOT(countrylistsize="")*IF(ISNUMBER(countrylistsize),COUNTIF(countrylistsize,"&lt;="&amp;countrylistsize),COUNTIF(countrylistsize,"&lt;="&amp;countrylistsize)+SUM(ISNUMBER(countrylistsize))),ROWS(F$3:F1493)+SUM(ISBLANK(countrylistsize))),NOT(countrylistsize="")*IF(ISNUMBER(countrylistsize),COUNTIF(countrylistsize,"&lt;="&amp;countrylistsize),COUNTIF(countrylistsize,"&lt;="&amp;countrylistsize)+SUM(ISNUMBER(countrylistsize))),0)), ""))</f>
        <v/>
      </c>
      <c r="I1493" s="70"/>
      <c r="J1493" s="67" t="str">
        <f t="array" aca="1" ref="J1493" ca="1">IF($I$1&lt;&gt;"y", "", IFERROR(INDEX(admin1listsize,MATCH(SMALL(NOT(admin1listsize="")*IF(ISNUMBER(admin1listsize),COUNTIF(admin1listsize,"&lt;="&amp;admin1listsize),COUNTIF(admin1listsize,"&lt;="&amp;admin1listsize)+SUM(ISNUMBER(admin1listsize))),ROWS(D$3:D1493)+SUM(ISBLANK(admin1listsize))),NOT(admin1listsize="")*IF(ISNUMBER(admin1listsize),COUNTIF(admin1listsize,"&lt;="&amp;admin1listsize),COUNTIF(admin1listsize,"&lt;="&amp;admin1listsize)+SUM(ISNUMBER(admin1listsize))),0)), ""))</f>
        <v/>
      </c>
      <c r="K1493" s="71"/>
    </row>
    <row r="1494" spans="1:11" s="1" customFormat="1" x14ac:dyDescent="0.25">
      <c r="A1494" s="93" t="str">
        <f>IF($I$1&lt;&gt;"y", "", IF(ISBLANK(DATA!D1495),"",IF(ISBLANK(DATA!K1495),"NO DATA",DATA!K1495)))</f>
        <v/>
      </c>
      <c r="B1494" s="93" t="str">
        <f>IF($I$1&lt;&gt;"y", "",IF(ISBLANK(DATA!D1495),"", IF(ISBLANK(DATA!L1495),"NO DATA",DATA!L1495)))</f>
        <v/>
      </c>
      <c r="C1494" s="93" t="str">
        <f t="shared" si="71"/>
        <v/>
      </c>
      <c r="D1494" s="93" t="str">
        <f>IF($I$1&lt;&gt;"y", "", IF(C1495="", "", IFERROR(LOOKUP(2,1/(COUNTIF($D$2:D1493,mergednames)=0),mergednames), "")))</f>
        <v/>
      </c>
      <c r="E1494" s="93" t="str">
        <f t="shared" si="70"/>
        <v/>
      </c>
      <c r="F1494" s="93" t="str">
        <f>IF($I$1&lt;&gt;"y", "", IF(A1495="", "", IFERROR(LOOKUP(2,1/(COUNTIF($F$2:F1493,get_country)=0),get_country), "")))</f>
        <v/>
      </c>
      <c r="G1494" s="93" t="str">
        <f t="shared" si="69"/>
        <v/>
      </c>
      <c r="H1494" s="67" t="str">
        <f t="array" aca="1" ref="H1494" ca="1">IF($I$1&lt;&gt;"y", "", IFERROR(INDEX(countrylistsize,MATCH(SMALL(NOT(countrylistsize="")*IF(ISNUMBER(countrylistsize),COUNTIF(countrylistsize,"&lt;="&amp;countrylistsize),COUNTIF(countrylistsize,"&lt;="&amp;countrylistsize)+SUM(ISNUMBER(countrylistsize))),ROWS(F$3:F1494)+SUM(ISBLANK(countrylistsize))),NOT(countrylistsize="")*IF(ISNUMBER(countrylistsize),COUNTIF(countrylistsize,"&lt;="&amp;countrylistsize),COUNTIF(countrylistsize,"&lt;="&amp;countrylistsize)+SUM(ISNUMBER(countrylistsize))),0)), ""))</f>
        <v/>
      </c>
      <c r="I1494" s="70"/>
      <c r="J1494" s="67" t="str">
        <f t="array" aca="1" ref="J1494" ca="1">IF($I$1&lt;&gt;"y", "", IFERROR(INDEX(admin1listsize,MATCH(SMALL(NOT(admin1listsize="")*IF(ISNUMBER(admin1listsize),COUNTIF(admin1listsize,"&lt;="&amp;admin1listsize),COUNTIF(admin1listsize,"&lt;="&amp;admin1listsize)+SUM(ISNUMBER(admin1listsize))),ROWS(D$3:D1494)+SUM(ISBLANK(admin1listsize))),NOT(admin1listsize="")*IF(ISNUMBER(admin1listsize),COUNTIF(admin1listsize,"&lt;="&amp;admin1listsize),COUNTIF(admin1listsize,"&lt;="&amp;admin1listsize)+SUM(ISNUMBER(admin1listsize))),0)), ""))</f>
        <v/>
      </c>
      <c r="K1494" s="71"/>
    </row>
    <row r="1495" spans="1:11" s="1" customFormat="1" x14ac:dyDescent="0.25">
      <c r="A1495" s="93" t="str">
        <f>IF($I$1&lt;&gt;"y", "", IF(ISBLANK(DATA!D1496),"",IF(ISBLANK(DATA!K1496),"NO DATA",DATA!K1496)))</f>
        <v/>
      </c>
      <c r="B1495" s="93" t="str">
        <f>IF($I$1&lt;&gt;"y", "",IF(ISBLANK(DATA!D1496),"", IF(ISBLANK(DATA!L1496),"NO DATA",DATA!L1496)))</f>
        <v/>
      </c>
      <c r="C1495" s="93" t="str">
        <f t="shared" si="71"/>
        <v/>
      </c>
      <c r="D1495" s="93" t="str">
        <f>IF($I$1&lt;&gt;"y", "", IF(C1496="", "", IFERROR(LOOKUP(2,1/(COUNTIF($D$2:D1494,mergednames)=0),mergednames), "")))</f>
        <v/>
      </c>
      <c r="E1495" s="93" t="str">
        <f t="shared" si="70"/>
        <v/>
      </c>
      <c r="F1495" s="93" t="str">
        <f>IF($I$1&lt;&gt;"y", "", IF(A1496="", "", IFERROR(LOOKUP(2,1/(COUNTIF($F$2:F1494,get_country)=0),get_country), "")))</f>
        <v/>
      </c>
      <c r="G1495" s="93" t="str">
        <f t="shared" si="69"/>
        <v/>
      </c>
      <c r="H1495" s="67" t="str">
        <f t="array" aca="1" ref="H1495" ca="1">IF($I$1&lt;&gt;"y", "", IFERROR(INDEX(countrylistsize,MATCH(SMALL(NOT(countrylistsize="")*IF(ISNUMBER(countrylistsize),COUNTIF(countrylistsize,"&lt;="&amp;countrylistsize),COUNTIF(countrylistsize,"&lt;="&amp;countrylistsize)+SUM(ISNUMBER(countrylistsize))),ROWS(F$3:F1495)+SUM(ISBLANK(countrylistsize))),NOT(countrylistsize="")*IF(ISNUMBER(countrylistsize),COUNTIF(countrylistsize,"&lt;="&amp;countrylistsize),COUNTIF(countrylistsize,"&lt;="&amp;countrylistsize)+SUM(ISNUMBER(countrylistsize))),0)), ""))</f>
        <v/>
      </c>
      <c r="I1495" s="70"/>
      <c r="J1495" s="67" t="str">
        <f t="array" aca="1" ref="J1495" ca="1">IF($I$1&lt;&gt;"y", "", IFERROR(INDEX(admin1listsize,MATCH(SMALL(NOT(admin1listsize="")*IF(ISNUMBER(admin1listsize),COUNTIF(admin1listsize,"&lt;="&amp;admin1listsize),COUNTIF(admin1listsize,"&lt;="&amp;admin1listsize)+SUM(ISNUMBER(admin1listsize))),ROWS(D$3:D1495)+SUM(ISBLANK(admin1listsize))),NOT(admin1listsize="")*IF(ISNUMBER(admin1listsize),COUNTIF(admin1listsize,"&lt;="&amp;admin1listsize),COUNTIF(admin1listsize,"&lt;="&amp;admin1listsize)+SUM(ISNUMBER(admin1listsize))),0)), ""))</f>
        <v/>
      </c>
      <c r="K1495" s="71"/>
    </row>
    <row r="1496" spans="1:11" s="1" customFormat="1" x14ac:dyDescent="0.25">
      <c r="A1496" s="93" t="str">
        <f>IF($I$1&lt;&gt;"y", "", IF(ISBLANK(DATA!D1497),"",IF(ISBLANK(DATA!K1497),"NO DATA",DATA!K1497)))</f>
        <v/>
      </c>
      <c r="B1496" s="93" t="str">
        <f>IF($I$1&lt;&gt;"y", "",IF(ISBLANK(DATA!D1497),"", IF(ISBLANK(DATA!L1497),"NO DATA",DATA!L1497)))</f>
        <v/>
      </c>
      <c r="C1496" s="93" t="str">
        <f t="shared" si="71"/>
        <v/>
      </c>
      <c r="D1496" s="93" t="str">
        <f>IF($I$1&lt;&gt;"y", "", IF(C1497="", "", IFERROR(LOOKUP(2,1/(COUNTIF($D$2:D1495,mergednames)=0),mergednames), "")))</f>
        <v/>
      </c>
      <c r="E1496" s="93" t="str">
        <f t="shared" si="70"/>
        <v/>
      </c>
      <c r="F1496" s="93" t="str">
        <f>IF($I$1&lt;&gt;"y", "", IF(A1497="", "", IFERROR(LOOKUP(2,1/(COUNTIF($F$2:F1495,get_country)=0),get_country), "")))</f>
        <v/>
      </c>
      <c r="G1496" s="93" t="str">
        <f t="shared" si="69"/>
        <v/>
      </c>
      <c r="H1496" s="67" t="str">
        <f t="array" aca="1" ref="H1496" ca="1">IF($I$1&lt;&gt;"y", "", IFERROR(INDEX(countrylistsize,MATCH(SMALL(NOT(countrylistsize="")*IF(ISNUMBER(countrylistsize),COUNTIF(countrylistsize,"&lt;="&amp;countrylistsize),COUNTIF(countrylistsize,"&lt;="&amp;countrylistsize)+SUM(ISNUMBER(countrylistsize))),ROWS(F$3:F1496)+SUM(ISBLANK(countrylistsize))),NOT(countrylistsize="")*IF(ISNUMBER(countrylistsize),COUNTIF(countrylistsize,"&lt;="&amp;countrylistsize),COUNTIF(countrylistsize,"&lt;="&amp;countrylistsize)+SUM(ISNUMBER(countrylistsize))),0)), ""))</f>
        <v/>
      </c>
      <c r="I1496" s="70"/>
      <c r="J1496" s="67" t="str">
        <f t="array" aca="1" ref="J1496" ca="1">IF($I$1&lt;&gt;"y", "", IFERROR(INDEX(admin1listsize,MATCH(SMALL(NOT(admin1listsize="")*IF(ISNUMBER(admin1listsize),COUNTIF(admin1listsize,"&lt;="&amp;admin1listsize),COUNTIF(admin1listsize,"&lt;="&amp;admin1listsize)+SUM(ISNUMBER(admin1listsize))),ROWS(D$3:D1496)+SUM(ISBLANK(admin1listsize))),NOT(admin1listsize="")*IF(ISNUMBER(admin1listsize),COUNTIF(admin1listsize,"&lt;="&amp;admin1listsize),COUNTIF(admin1listsize,"&lt;="&amp;admin1listsize)+SUM(ISNUMBER(admin1listsize))),0)), ""))</f>
        <v/>
      </c>
      <c r="K1496" s="71"/>
    </row>
    <row r="1497" spans="1:11" s="1" customFormat="1" x14ac:dyDescent="0.25">
      <c r="A1497" s="93" t="str">
        <f>IF($I$1&lt;&gt;"y", "", IF(ISBLANK(DATA!D1498),"",IF(ISBLANK(DATA!K1498),"NO DATA",DATA!K1498)))</f>
        <v/>
      </c>
      <c r="B1497" s="93" t="str">
        <f>IF($I$1&lt;&gt;"y", "",IF(ISBLANK(DATA!D1498),"", IF(ISBLANK(DATA!L1498),"NO DATA",DATA!L1498)))</f>
        <v/>
      </c>
      <c r="C1497" s="93" t="str">
        <f t="shared" si="71"/>
        <v/>
      </c>
      <c r="D1497" s="93" t="str">
        <f>IF($I$1&lt;&gt;"y", "", IF(C1498="", "", IFERROR(LOOKUP(2,1/(COUNTIF($D$2:D1496,mergednames)=0),mergednames), "")))</f>
        <v/>
      </c>
      <c r="E1497" s="93" t="str">
        <f t="shared" si="70"/>
        <v/>
      </c>
      <c r="F1497" s="93" t="str">
        <f>IF($I$1&lt;&gt;"y", "", IF(A1498="", "", IFERROR(LOOKUP(2,1/(COUNTIF($F$2:F1496,get_country)=0),get_country), "")))</f>
        <v/>
      </c>
      <c r="G1497" s="93" t="str">
        <f t="shared" si="69"/>
        <v/>
      </c>
      <c r="H1497" s="67" t="str">
        <f t="array" aca="1" ref="H1497" ca="1">IF($I$1&lt;&gt;"y", "", IFERROR(INDEX(countrylistsize,MATCH(SMALL(NOT(countrylistsize="")*IF(ISNUMBER(countrylistsize),COUNTIF(countrylistsize,"&lt;="&amp;countrylistsize),COUNTIF(countrylistsize,"&lt;="&amp;countrylistsize)+SUM(ISNUMBER(countrylistsize))),ROWS(F$3:F1497)+SUM(ISBLANK(countrylistsize))),NOT(countrylistsize="")*IF(ISNUMBER(countrylistsize),COUNTIF(countrylistsize,"&lt;="&amp;countrylistsize),COUNTIF(countrylistsize,"&lt;="&amp;countrylistsize)+SUM(ISNUMBER(countrylistsize))),0)), ""))</f>
        <v/>
      </c>
      <c r="I1497" s="70"/>
      <c r="J1497" s="67" t="str">
        <f t="array" aca="1" ref="J1497" ca="1">IF($I$1&lt;&gt;"y", "", IFERROR(INDEX(admin1listsize,MATCH(SMALL(NOT(admin1listsize="")*IF(ISNUMBER(admin1listsize),COUNTIF(admin1listsize,"&lt;="&amp;admin1listsize),COUNTIF(admin1listsize,"&lt;="&amp;admin1listsize)+SUM(ISNUMBER(admin1listsize))),ROWS(D$3:D1497)+SUM(ISBLANK(admin1listsize))),NOT(admin1listsize="")*IF(ISNUMBER(admin1listsize),COUNTIF(admin1listsize,"&lt;="&amp;admin1listsize),COUNTIF(admin1listsize,"&lt;="&amp;admin1listsize)+SUM(ISNUMBER(admin1listsize))),0)), ""))</f>
        <v/>
      </c>
      <c r="K1497" s="71"/>
    </row>
    <row r="1498" spans="1:11" s="1" customFormat="1" x14ac:dyDescent="0.25">
      <c r="A1498" s="93" t="str">
        <f>IF($I$1&lt;&gt;"y", "", IF(ISBLANK(DATA!D1499),"",IF(ISBLANK(DATA!K1499),"NO DATA",DATA!K1499)))</f>
        <v/>
      </c>
      <c r="B1498" s="93" t="str">
        <f>IF($I$1&lt;&gt;"y", "",IF(ISBLANK(DATA!D1499),"", IF(ISBLANK(DATA!L1499),"NO DATA",DATA!L1499)))</f>
        <v/>
      </c>
      <c r="C1498" s="93" t="str">
        <f t="shared" si="71"/>
        <v/>
      </c>
      <c r="D1498" s="93" t="str">
        <f>IF($I$1&lt;&gt;"y", "", IF(C1499="", "", IFERROR(LOOKUP(2,1/(COUNTIF($D$2:D1497,mergednames)=0),mergednames), "")))</f>
        <v/>
      </c>
      <c r="E1498" s="93" t="str">
        <f t="shared" si="70"/>
        <v/>
      </c>
      <c r="F1498" s="93" t="str">
        <f>IF($I$1&lt;&gt;"y", "", IF(A1499="", "", IFERROR(LOOKUP(2,1/(COUNTIF($F$2:F1497,get_country)=0),get_country), "")))</f>
        <v/>
      </c>
      <c r="G1498" s="93" t="str">
        <f t="shared" si="69"/>
        <v/>
      </c>
      <c r="H1498" s="67" t="str">
        <f t="array" aca="1" ref="H1498" ca="1">IF($I$1&lt;&gt;"y", "", IFERROR(INDEX(countrylistsize,MATCH(SMALL(NOT(countrylistsize="")*IF(ISNUMBER(countrylistsize),COUNTIF(countrylistsize,"&lt;="&amp;countrylistsize),COUNTIF(countrylistsize,"&lt;="&amp;countrylistsize)+SUM(ISNUMBER(countrylistsize))),ROWS(F$3:F1498)+SUM(ISBLANK(countrylistsize))),NOT(countrylistsize="")*IF(ISNUMBER(countrylistsize),COUNTIF(countrylistsize,"&lt;="&amp;countrylistsize),COUNTIF(countrylistsize,"&lt;="&amp;countrylistsize)+SUM(ISNUMBER(countrylistsize))),0)), ""))</f>
        <v/>
      </c>
      <c r="I1498" s="70"/>
      <c r="J1498" s="67" t="str">
        <f t="array" aca="1" ref="J1498" ca="1">IF($I$1&lt;&gt;"y", "", IFERROR(INDEX(admin1listsize,MATCH(SMALL(NOT(admin1listsize="")*IF(ISNUMBER(admin1listsize),COUNTIF(admin1listsize,"&lt;="&amp;admin1listsize),COUNTIF(admin1listsize,"&lt;="&amp;admin1listsize)+SUM(ISNUMBER(admin1listsize))),ROWS(D$3:D1498)+SUM(ISBLANK(admin1listsize))),NOT(admin1listsize="")*IF(ISNUMBER(admin1listsize),COUNTIF(admin1listsize,"&lt;="&amp;admin1listsize),COUNTIF(admin1listsize,"&lt;="&amp;admin1listsize)+SUM(ISNUMBER(admin1listsize))),0)), ""))</f>
        <v/>
      </c>
      <c r="K1498" s="71"/>
    </row>
    <row r="1499" spans="1:11" s="1" customFormat="1" x14ac:dyDescent="0.25">
      <c r="A1499" s="93" t="str">
        <f>IF($I$1&lt;&gt;"y", "", IF(ISBLANK(DATA!D1500),"",IF(ISBLANK(DATA!K1500),"NO DATA",DATA!K1500)))</f>
        <v/>
      </c>
      <c r="B1499" s="93" t="str">
        <f>IF($I$1&lt;&gt;"y", "",IF(ISBLANK(DATA!D1500),"", IF(ISBLANK(DATA!L1500),"NO DATA",DATA!L1500)))</f>
        <v/>
      </c>
      <c r="C1499" s="93" t="str">
        <f t="shared" si="71"/>
        <v/>
      </c>
      <c r="D1499" s="93" t="str">
        <f>IF($I$1&lt;&gt;"y", "", IF(C1500="", "", IFERROR(LOOKUP(2,1/(COUNTIF($D$2:D1498,mergednames)=0),mergednames), "")))</f>
        <v/>
      </c>
      <c r="E1499" s="93" t="str">
        <f t="shared" si="70"/>
        <v/>
      </c>
      <c r="F1499" s="93" t="str">
        <f>IF($I$1&lt;&gt;"y", "", IF(A1500="", "", IFERROR(LOOKUP(2,1/(COUNTIF($F$2:F1498,get_country)=0),get_country), "")))</f>
        <v/>
      </c>
      <c r="G1499" s="93" t="str">
        <f t="shared" si="69"/>
        <v/>
      </c>
      <c r="H1499" s="67" t="str">
        <f t="array" aca="1" ref="H1499" ca="1">IF($I$1&lt;&gt;"y", "", IFERROR(INDEX(countrylistsize,MATCH(SMALL(NOT(countrylistsize="")*IF(ISNUMBER(countrylistsize),COUNTIF(countrylistsize,"&lt;="&amp;countrylistsize),COUNTIF(countrylistsize,"&lt;="&amp;countrylistsize)+SUM(ISNUMBER(countrylistsize))),ROWS(F$3:F1499)+SUM(ISBLANK(countrylistsize))),NOT(countrylistsize="")*IF(ISNUMBER(countrylistsize),COUNTIF(countrylistsize,"&lt;="&amp;countrylistsize),COUNTIF(countrylistsize,"&lt;="&amp;countrylistsize)+SUM(ISNUMBER(countrylistsize))),0)), ""))</f>
        <v/>
      </c>
      <c r="I1499" s="70"/>
      <c r="J1499" s="67" t="str">
        <f t="array" aca="1" ref="J1499" ca="1">IF($I$1&lt;&gt;"y", "", IFERROR(INDEX(admin1listsize,MATCH(SMALL(NOT(admin1listsize="")*IF(ISNUMBER(admin1listsize),COUNTIF(admin1listsize,"&lt;="&amp;admin1listsize),COUNTIF(admin1listsize,"&lt;="&amp;admin1listsize)+SUM(ISNUMBER(admin1listsize))),ROWS(D$3:D1499)+SUM(ISBLANK(admin1listsize))),NOT(admin1listsize="")*IF(ISNUMBER(admin1listsize),COUNTIF(admin1listsize,"&lt;="&amp;admin1listsize),COUNTIF(admin1listsize,"&lt;="&amp;admin1listsize)+SUM(ISNUMBER(admin1listsize))),0)), ""))</f>
        <v/>
      </c>
      <c r="K1499" s="71"/>
    </row>
    <row r="1500" spans="1:11" s="1" customFormat="1" x14ac:dyDescent="0.25">
      <c r="A1500" s="93" t="str">
        <f>IF($I$1&lt;&gt;"y", "", IF(ISBLANK(DATA!D1501),"",IF(ISBLANK(DATA!K1501),"NO DATA",DATA!K1501)))</f>
        <v/>
      </c>
      <c r="B1500" s="93" t="str">
        <f>IF($I$1&lt;&gt;"y", "",IF(ISBLANK(DATA!D1501),"", IF(ISBLANK(DATA!L1501),"NO DATA",DATA!L1501)))</f>
        <v/>
      </c>
      <c r="C1500" s="93" t="str">
        <f t="shared" si="71"/>
        <v/>
      </c>
      <c r="D1500" s="93" t="str">
        <f>IF($I$1&lt;&gt;"y", "", IF(C1501="", "", IFERROR(LOOKUP(2,1/(COUNTIF($D$2:D1499,mergednames)=0),mergednames), "")))</f>
        <v/>
      </c>
      <c r="E1500" s="93" t="str">
        <f t="shared" si="70"/>
        <v/>
      </c>
      <c r="F1500" s="93" t="str">
        <f>IF($I$1&lt;&gt;"y", "", IF(A1501="", "", IFERROR(LOOKUP(2,1/(COUNTIF($F$2:F1499,get_country)=0),get_country), "")))</f>
        <v/>
      </c>
      <c r="G1500" s="93" t="str">
        <f t="shared" si="69"/>
        <v/>
      </c>
      <c r="H1500" s="67" t="str">
        <f t="array" aca="1" ref="H1500" ca="1">IF($I$1&lt;&gt;"y", "", IFERROR(INDEX(countrylistsize,MATCH(SMALL(NOT(countrylistsize="")*IF(ISNUMBER(countrylistsize),COUNTIF(countrylistsize,"&lt;="&amp;countrylistsize),COUNTIF(countrylistsize,"&lt;="&amp;countrylistsize)+SUM(ISNUMBER(countrylistsize))),ROWS(F$3:F1500)+SUM(ISBLANK(countrylistsize))),NOT(countrylistsize="")*IF(ISNUMBER(countrylistsize),COUNTIF(countrylistsize,"&lt;="&amp;countrylistsize),COUNTIF(countrylistsize,"&lt;="&amp;countrylistsize)+SUM(ISNUMBER(countrylistsize))),0)), ""))</f>
        <v/>
      </c>
      <c r="I1500" s="70"/>
      <c r="J1500" s="67" t="str">
        <f t="array" aca="1" ref="J1500" ca="1">IF($I$1&lt;&gt;"y", "", IFERROR(INDEX(admin1listsize,MATCH(SMALL(NOT(admin1listsize="")*IF(ISNUMBER(admin1listsize),COUNTIF(admin1listsize,"&lt;="&amp;admin1listsize),COUNTIF(admin1listsize,"&lt;="&amp;admin1listsize)+SUM(ISNUMBER(admin1listsize))),ROWS(D$3:D1500)+SUM(ISBLANK(admin1listsize))),NOT(admin1listsize="")*IF(ISNUMBER(admin1listsize),COUNTIF(admin1listsize,"&lt;="&amp;admin1listsize),COUNTIF(admin1listsize,"&lt;="&amp;admin1listsize)+SUM(ISNUMBER(admin1listsize))),0)), ""))</f>
        <v/>
      </c>
      <c r="K1500" s="71"/>
    </row>
    <row r="1501" spans="1:11" s="1" customFormat="1" x14ac:dyDescent="0.25">
      <c r="A1501" s="93" t="str">
        <f>IF($I$1&lt;&gt;"y", "", IF(ISBLANK(DATA!D1502),"",IF(ISBLANK(DATA!K1502),"NO DATA",DATA!K1502)))</f>
        <v/>
      </c>
      <c r="B1501" s="93" t="str">
        <f>IF($I$1&lt;&gt;"y", "",IF(ISBLANK(DATA!D1502),"", IF(ISBLANK(DATA!L1502),"NO DATA",DATA!L1502)))</f>
        <v/>
      </c>
      <c r="C1501" s="93" t="str">
        <f t="shared" si="71"/>
        <v/>
      </c>
      <c r="D1501" s="93" t="str">
        <f>IF($I$1&lt;&gt;"y", "", IF(C1502="", "", IFERROR(LOOKUP(2,1/(COUNTIF($D$2:D1500,mergednames)=0),mergednames), "")))</f>
        <v/>
      </c>
      <c r="E1501" s="93" t="str">
        <f t="shared" si="70"/>
        <v/>
      </c>
      <c r="F1501" s="93" t="str">
        <f>IF($I$1&lt;&gt;"y", "", IF(A1502="", "", IFERROR(LOOKUP(2,1/(COUNTIF($F$2:F1500,get_country)=0),get_country), "")))</f>
        <v/>
      </c>
      <c r="G1501" s="93" t="str">
        <f t="shared" si="69"/>
        <v/>
      </c>
      <c r="H1501" s="67" t="str">
        <f t="array" aca="1" ref="H1501" ca="1">IF($I$1&lt;&gt;"y", "", IFERROR(INDEX(countrylistsize,MATCH(SMALL(NOT(countrylistsize="")*IF(ISNUMBER(countrylistsize),COUNTIF(countrylistsize,"&lt;="&amp;countrylistsize),COUNTIF(countrylistsize,"&lt;="&amp;countrylistsize)+SUM(ISNUMBER(countrylistsize))),ROWS(F$3:F1501)+SUM(ISBLANK(countrylistsize))),NOT(countrylistsize="")*IF(ISNUMBER(countrylistsize),COUNTIF(countrylistsize,"&lt;="&amp;countrylistsize),COUNTIF(countrylistsize,"&lt;="&amp;countrylistsize)+SUM(ISNUMBER(countrylistsize))),0)), ""))</f>
        <v/>
      </c>
      <c r="I1501" s="70"/>
      <c r="J1501" s="67" t="str">
        <f t="array" aca="1" ref="J1501" ca="1">IF($I$1&lt;&gt;"y", "", IFERROR(INDEX(admin1listsize,MATCH(SMALL(NOT(admin1listsize="")*IF(ISNUMBER(admin1listsize),COUNTIF(admin1listsize,"&lt;="&amp;admin1listsize),COUNTIF(admin1listsize,"&lt;="&amp;admin1listsize)+SUM(ISNUMBER(admin1listsize))),ROWS(D$3:D1501)+SUM(ISBLANK(admin1listsize))),NOT(admin1listsize="")*IF(ISNUMBER(admin1listsize),COUNTIF(admin1listsize,"&lt;="&amp;admin1listsize),COUNTIF(admin1listsize,"&lt;="&amp;admin1listsize)+SUM(ISNUMBER(admin1listsize))),0)), ""))</f>
        <v/>
      </c>
      <c r="K1501" s="71"/>
    </row>
    <row r="1502" spans="1:11" s="1" customFormat="1" x14ac:dyDescent="0.25">
      <c r="A1502" s="93" t="str">
        <f>IF($I$1&lt;&gt;"y", "", IF(ISBLANK(DATA!D1503),"",IF(ISBLANK(DATA!K1503),"NO DATA",DATA!K1503)))</f>
        <v/>
      </c>
      <c r="B1502" s="93" t="str">
        <f>IF($I$1&lt;&gt;"y", "",IF(ISBLANK(DATA!D1503),"", IF(ISBLANK(DATA!L1503),"NO DATA",DATA!L1503)))</f>
        <v/>
      </c>
      <c r="C1502" s="93" t="str">
        <f t="shared" si="71"/>
        <v/>
      </c>
      <c r="D1502" s="93" t="str">
        <f>IF($I$1&lt;&gt;"y", "", IF(C1503="", "", IFERROR(LOOKUP(2,1/(COUNTIF($D$2:D1501,mergednames)=0),mergednames), "")))</f>
        <v/>
      </c>
      <c r="E1502" s="93" t="str">
        <f t="shared" si="70"/>
        <v/>
      </c>
      <c r="F1502" s="93" t="str">
        <f>IF($I$1&lt;&gt;"y", "", IF(A1503="", "", IFERROR(LOOKUP(2,1/(COUNTIF($F$2:F1501,get_country)=0),get_country), "")))</f>
        <v/>
      </c>
      <c r="G1502" s="93" t="str">
        <f t="shared" si="69"/>
        <v/>
      </c>
      <c r="H1502" s="67" t="str">
        <f t="array" aca="1" ref="H1502" ca="1">IF($I$1&lt;&gt;"y", "", IFERROR(INDEX(countrylistsize,MATCH(SMALL(NOT(countrylistsize="")*IF(ISNUMBER(countrylistsize),COUNTIF(countrylistsize,"&lt;="&amp;countrylistsize),COUNTIF(countrylistsize,"&lt;="&amp;countrylistsize)+SUM(ISNUMBER(countrylistsize))),ROWS(F$3:F1502)+SUM(ISBLANK(countrylistsize))),NOT(countrylistsize="")*IF(ISNUMBER(countrylistsize),COUNTIF(countrylistsize,"&lt;="&amp;countrylistsize),COUNTIF(countrylistsize,"&lt;="&amp;countrylistsize)+SUM(ISNUMBER(countrylistsize))),0)), ""))</f>
        <v/>
      </c>
      <c r="I1502" s="70"/>
      <c r="J1502" s="67" t="str">
        <f t="array" aca="1" ref="J1502" ca="1">IF($I$1&lt;&gt;"y", "", IFERROR(INDEX(admin1listsize,MATCH(SMALL(NOT(admin1listsize="")*IF(ISNUMBER(admin1listsize),COUNTIF(admin1listsize,"&lt;="&amp;admin1listsize),COUNTIF(admin1listsize,"&lt;="&amp;admin1listsize)+SUM(ISNUMBER(admin1listsize))),ROWS(D$3:D1502)+SUM(ISBLANK(admin1listsize))),NOT(admin1listsize="")*IF(ISNUMBER(admin1listsize),COUNTIF(admin1listsize,"&lt;="&amp;admin1listsize),COUNTIF(admin1listsize,"&lt;="&amp;admin1listsize)+SUM(ISNUMBER(admin1listsize))),0)), ""))</f>
        <v/>
      </c>
      <c r="K1502" s="71"/>
    </row>
    <row r="1503" spans="1:11" s="1" customFormat="1" x14ac:dyDescent="0.25">
      <c r="A1503" s="93" t="str">
        <f>IF($I$1&lt;&gt;"y", "", IF(ISBLANK(DATA!D1504),"",IF(ISBLANK(DATA!K1504),"NO DATA",DATA!K1504)))</f>
        <v/>
      </c>
      <c r="B1503" s="93" t="str">
        <f>IF($I$1&lt;&gt;"y", "",IF(ISBLANK(DATA!D1504),"", IF(ISBLANK(DATA!L1504),"NO DATA",DATA!L1504)))</f>
        <v/>
      </c>
      <c r="C1503" s="93" t="str">
        <f t="shared" si="71"/>
        <v/>
      </c>
      <c r="D1503" s="93" t="str">
        <f>IF($I$1&lt;&gt;"y", "", IF(C1504="", "", IFERROR(LOOKUP(2,1/(COUNTIF($D$2:D1502,mergednames)=0),mergednames), "")))</f>
        <v/>
      </c>
      <c r="E1503" s="93" t="str">
        <f t="shared" si="70"/>
        <v/>
      </c>
      <c r="F1503" s="93" t="str">
        <f>IF($I$1&lt;&gt;"y", "", IF(A1504="", "", IFERROR(LOOKUP(2,1/(COUNTIF($F$2:F1502,get_country)=0),get_country), "")))</f>
        <v/>
      </c>
      <c r="G1503" s="93" t="str">
        <f t="shared" si="69"/>
        <v/>
      </c>
      <c r="H1503" s="67" t="str">
        <f t="array" aca="1" ref="H1503" ca="1">IF($I$1&lt;&gt;"y", "", IFERROR(INDEX(countrylistsize,MATCH(SMALL(NOT(countrylistsize="")*IF(ISNUMBER(countrylistsize),COUNTIF(countrylistsize,"&lt;="&amp;countrylistsize),COUNTIF(countrylistsize,"&lt;="&amp;countrylistsize)+SUM(ISNUMBER(countrylistsize))),ROWS(F$3:F1503)+SUM(ISBLANK(countrylistsize))),NOT(countrylistsize="")*IF(ISNUMBER(countrylistsize),COUNTIF(countrylistsize,"&lt;="&amp;countrylistsize),COUNTIF(countrylistsize,"&lt;="&amp;countrylistsize)+SUM(ISNUMBER(countrylistsize))),0)), ""))</f>
        <v/>
      </c>
      <c r="I1503" s="70"/>
      <c r="J1503" s="67" t="str">
        <f t="array" aca="1" ref="J1503" ca="1">IF($I$1&lt;&gt;"y", "", IFERROR(INDEX(admin1listsize,MATCH(SMALL(NOT(admin1listsize="")*IF(ISNUMBER(admin1listsize),COUNTIF(admin1listsize,"&lt;="&amp;admin1listsize),COUNTIF(admin1listsize,"&lt;="&amp;admin1listsize)+SUM(ISNUMBER(admin1listsize))),ROWS(D$3:D1503)+SUM(ISBLANK(admin1listsize))),NOT(admin1listsize="")*IF(ISNUMBER(admin1listsize),COUNTIF(admin1listsize,"&lt;="&amp;admin1listsize),COUNTIF(admin1listsize,"&lt;="&amp;admin1listsize)+SUM(ISNUMBER(admin1listsize))),0)), ""))</f>
        <v/>
      </c>
      <c r="K1503" s="71"/>
    </row>
    <row r="1504" spans="1:11" s="1" customFormat="1" x14ac:dyDescent="0.25">
      <c r="A1504" s="93" t="str">
        <f>IF($I$1&lt;&gt;"y", "", IF(ISBLANK(DATA!D1505),"",IF(ISBLANK(DATA!K1505),"NO DATA",DATA!K1505)))</f>
        <v/>
      </c>
      <c r="B1504" s="93" t="str">
        <f>IF($I$1&lt;&gt;"y", "",IF(ISBLANK(DATA!D1505),"", IF(ISBLANK(DATA!L1505),"NO DATA",DATA!L1505)))</f>
        <v/>
      </c>
      <c r="C1504" s="93" t="str">
        <f t="shared" si="71"/>
        <v/>
      </c>
      <c r="D1504" s="93" t="str">
        <f>IF($I$1&lt;&gt;"y", "", IF(C1505="", "", IFERROR(LOOKUP(2,1/(COUNTIF($D$2:D1503,mergednames)=0),mergednames), "")))</f>
        <v/>
      </c>
      <c r="E1504" s="93" t="str">
        <f t="shared" si="70"/>
        <v/>
      </c>
      <c r="F1504" s="93" t="str">
        <f>IF($I$1&lt;&gt;"y", "", IF(A1505="", "", IFERROR(LOOKUP(2,1/(COUNTIF($F$2:F1503,get_country)=0),get_country), "")))</f>
        <v/>
      </c>
      <c r="G1504" s="93" t="str">
        <f t="shared" si="69"/>
        <v/>
      </c>
      <c r="H1504" s="67" t="str">
        <f t="array" aca="1" ref="H1504" ca="1">IF($I$1&lt;&gt;"y", "", IFERROR(INDEX(countrylistsize,MATCH(SMALL(NOT(countrylistsize="")*IF(ISNUMBER(countrylistsize),COUNTIF(countrylistsize,"&lt;="&amp;countrylistsize),COUNTIF(countrylistsize,"&lt;="&amp;countrylistsize)+SUM(ISNUMBER(countrylistsize))),ROWS(F$3:F1504)+SUM(ISBLANK(countrylistsize))),NOT(countrylistsize="")*IF(ISNUMBER(countrylistsize),COUNTIF(countrylistsize,"&lt;="&amp;countrylistsize),COUNTIF(countrylistsize,"&lt;="&amp;countrylistsize)+SUM(ISNUMBER(countrylistsize))),0)), ""))</f>
        <v/>
      </c>
      <c r="I1504" s="70"/>
      <c r="J1504" s="67" t="str">
        <f t="array" aca="1" ref="J1504" ca="1">IF($I$1&lt;&gt;"y", "", IFERROR(INDEX(admin1listsize,MATCH(SMALL(NOT(admin1listsize="")*IF(ISNUMBER(admin1listsize),COUNTIF(admin1listsize,"&lt;="&amp;admin1listsize),COUNTIF(admin1listsize,"&lt;="&amp;admin1listsize)+SUM(ISNUMBER(admin1listsize))),ROWS(D$3:D1504)+SUM(ISBLANK(admin1listsize))),NOT(admin1listsize="")*IF(ISNUMBER(admin1listsize),COUNTIF(admin1listsize,"&lt;="&amp;admin1listsize),COUNTIF(admin1listsize,"&lt;="&amp;admin1listsize)+SUM(ISNUMBER(admin1listsize))),0)), ""))</f>
        <v/>
      </c>
      <c r="K1504" s="71"/>
    </row>
    <row r="1505" spans="1:11" s="1" customFormat="1" x14ac:dyDescent="0.25">
      <c r="A1505" s="93" t="str">
        <f>IF($I$1&lt;&gt;"y", "", IF(ISBLANK(DATA!D1506),"",IF(ISBLANK(DATA!K1506),"NO DATA",DATA!K1506)))</f>
        <v/>
      </c>
      <c r="B1505" s="93" t="str">
        <f>IF($I$1&lt;&gt;"y", "",IF(ISBLANK(DATA!D1506),"", IF(ISBLANK(DATA!L1506),"NO DATA",DATA!L1506)))</f>
        <v/>
      </c>
      <c r="C1505" s="93" t="str">
        <f t="shared" si="71"/>
        <v/>
      </c>
      <c r="D1505" s="93" t="str">
        <f>IF($I$1&lt;&gt;"y", "", IF(C1506="", "", IFERROR(LOOKUP(2,1/(COUNTIF($D$2:D1504,mergednames)=0),mergednames), "")))</f>
        <v/>
      </c>
      <c r="E1505" s="93" t="str">
        <f t="shared" si="70"/>
        <v/>
      </c>
      <c r="F1505" s="93" t="str">
        <f>IF($I$1&lt;&gt;"y", "", IF(A1506="", "", IFERROR(LOOKUP(2,1/(COUNTIF($F$2:F1504,get_country)=0),get_country), "")))</f>
        <v/>
      </c>
      <c r="G1505" s="93" t="str">
        <f t="shared" si="69"/>
        <v/>
      </c>
      <c r="H1505" s="67" t="str">
        <f t="array" aca="1" ref="H1505" ca="1">IF($I$1&lt;&gt;"y", "", IFERROR(INDEX(countrylistsize,MATCH(SMALL(NOT(countrylistsize="")*IF(ISNUMBER(countrylistsize),COUNTIF(countrylistsize,"&lt;="&amp;countrylistsize),COUNTIF(countrylistsize,"&lt;="&amp;countrylistsize)+SUM(ISNUMBER(countrylistsize))),ROWS(F$3:F1505)+SUM(ISBLANK(countrylistsize))),NOT(countrylistsize="")*IF(ISNUMBER(countrylistsize),COUNTIF(countrylistsize,"&lt;="&amp;countrylistsize),COUNTIF(countrylistsize,"&lt;="&amp;countrylistsize)+SUM(ISNUMBER(countrylistsize))),0)), ""))</f>
        <v/>
      </c>
      <c r="I1505" s="70"/>
      <c r="J1505" s="67" t="str">
        <f t="array" aca="1" ref="J1505" ca="1">IF($I$1&lt;&gt;"y", "", IFERROR(INDEX(admin1listsize,MATCH(SMALL(NOT(admin1listsize="")*IF(ISNUMBER(admin1listsize),COUNTIF(admin1listsize,"&lt;="&amp;admin1listsize),COUNTIF(admin1listsize,"&lt;="&amp;admin1listsize)+SUM(ISNUMBER(admin1listsize))),ROWS(D$3:D1505)+SUM(ISBLANK(admin1listsize))),NOT(admin1listsize="")*IF(ISNUMBER(admin1listsize),COUNTIF(admin1listsize,"&lt;="&amp;admin1listsize),COUNTIF(admin1listsize,"&lt;="&amp;admin1listsize)+SUM(ISNUMBER(admin1listsize))),0)), ""))</f>
        <v/>
      </c>
      <c r="K1505" s="71"/>
    </row>
    <row r="1506" spans="1:11" s="1" customFormat="1" x14ac:dyDescent="0.25">
      <c r="A1506" s="93" t="str">
        <f>IF($I$1&lt;&gt;"y", "", IF(ISBLANK(DATA!D1507),"",IF(ISBLANK(DATA!K1507),"NO DATA",DATA!K1507)))</f>
        <v/>
      </c>
      <c r="B1506" s="93" t="str">
        <f>IF($I$1&lt;&gt;"y", "",IF(ISBLANK(DATA!D1507),"", IF(ISBLANK(DATA!L1507),"NO DATA",DATA!L1507)))</f>
        <v/>
      </c>
      <c r="C1506" s="93" t="str">
        <f t="shared" si="71"/>
        <v/>
      </c>
      <c r="D1506" s="93" t="str">
        <f>IF($I$1&lt;&gt;"y", "", IF(C1507="", "", IFERROR(LOOKUP(2,1/(COUNTIF($D$2:D1505,mergednames)=0),mergednames), "")))</f>
        <v/>
      </c>
      <c r="E1506" s="93" t="str">
        <f t="shared" si="70"/>
        <v/>
      </c>
      <c r="F1506" s="93" t="str">
        <f>IF($I$1&lt;&gt;"y", "", IF(A1507="", "", IFERROR(LOOKUP(2,1/(COUNTIF($F$2:F1505,get_country)=0),get_country), "")))</f>
        <v/>
      </c>
      <c r="G1506" s="93" t="str">
        <f t="shared" si="69"/>
        <v/>
      </c>
      <c r="H1506" s="67" t="str">
        <f t="array" aca="1" ref="H1506" ca="1">IF($I$1&lt;&gt;"y", "", IFERROR(INDEX(countrylistsize,MATCH(SMALL(NOT(countrylistsize="")*IF(ISNUMBER(countrylistsize),COUNTIF(countrylistsize,"&lt;="&amp;countrylistsize),COUNTIF(countrylistsize,"&lt;="&amp;countrylistsize)+SUM(ISNUMBER(countrylistsize))),ROWS(F$3:F1506)+SUM(ISBLANK(countrylistsize))),NOT(countrylistsize="")*IF(ISNUMBER(countrylistsize),COUNTIF(countrylistsize,"&lt;="&amp;countrylistsize),COUNTIF(countrylistsize,"&lt;="&amp;countrylistsize)+SUM(ISNUMBER(countrylistsize))),0)), ""))</f>
        <v/>
      </c>
      <c r="I1506" s="70"/>
      <c r="J1506" s="67" t="str">
        <f t="array" aca="1" ref="J1506" ca="1">IF($I$1&lt;&gt;"y", "", IFERROR(INDEX(admin1listsize,MATCH(SMALL(NOT(admin1listsize="")*IF(ISNUMBER(admin1listsize),COUNTIF(admin1listsize,"&lt;="&amp;admin1listsize),COUNTIF(admin1listsize,"&lt;="&amp;admin1listsize)+SUM(ISNUMBER(admin1listsize))),ROWS(D$3:D1506)+SUM(ISBLANK(admin1listsize))),NOT(admin1listsize="")*IF(ISNUMBER(admin1listsize),COUNTIF(admin1listsize,"&lt;="&amp;admin1listsize),COUNTIF(admin1listsize,"&lt;="&amp;admin1listsize)+SUM(ISNUMBER(admin1listsize))),0)), ""))</f>
        <v/>
      </c>
      <c r="K1506" s="71"/>
    </row>
    <row r="1507" spans="1:11" s="1" customFormat="1" x14ac:dyDescent="0.25">
      <c r="A1507" s="93" t="str">
        <f>IF($I$1&lt;&gt;"y", "", IF(ISBLANK(DATA!D1508),"",IF(ISBLANK(DATA!K1508),"NO DATA",DATA!K1508)))</f>
        <v/>
      </c>
      <c r="B1507" s="93" t="str">
        <f>IF($I$1&lt;&gt;"y", "",IF(ISBLANK(DATA!D1508),"", IF(ISBLANK(DATA!L1508),"NO DATA",DATA!L1508)))</f>
        <v/>
      </c>
      <c r="C1507" s="93" t="str">
        <f t="shared" si="71"/>
        <v/>
      </c>
      <c r="D1507" s="93" t="str">
        <f>IF($I$1&lt;&gt;"y", "", IF(C1508="", "", IFERROR(LOOKUP(2,1/(COUNTIF($D$2:D1506,mergednames)=0),mergednames), "")))</f>
        <v/>
      </c>
      <c r="E1507" s="93" t="str">
        <f t="shared" si="70"/>
        <v/>
      </c>
      <c r="F1507" s="93" t="str">
        <f>IF($I$1&lt;&gt;"y", "", IF(A1508="", "", IFERROR(LOOKUP(2,1/(COUNTIF($F$2:F1506,get_country)=0),get_country), "")))</f>
        <v/>
      </c>
      <c r="G1507" s="93" t="str">
        <f t="shared" si="69"/>
        <v/>
      </c>
      <c r="H1507" s="67" t="str">
        <f t="array" aca="1" ref="H1507" ca="1">IF($I$1&lt;&gt;"y", "", IFERROR(INDEX(countrylistsize,MATCH(SMALL(NOT(countrylistsize="")*IF(ISNUMBER(countrylistsize),COUNTIF(countrylistsize,"&lt;="&amp;countrylistsize),COUNTIF(countrylistsize,"&lt;="&amp;countrylistsize)+SUM(ISNUMBER(countrylistsize))),ROWS(F$3:F1507)+SUM(ISBLANK(countrylistsize))),NOT(countrylistsize="")*IF(ISNUMBER(countrylistsize),COUNTIF(countrylistsize,"&lt;="&amp;countrylistsize),COUNTIF(countrylistsize,"&lt;="&amp;countrylistsize)+SUM(ISNUMBER(countrylistsize))),0)), ""))</f>
        <v/>
      </c>
      <c r="I1507" s="70"/>
      <c r="J1507" s="67" t="str">
        <f t="array" aca="1" ref="J1507" ca="1">IF($I$1&lt;&gt;"y", "", IFERROR(INDEX(admin1listsize,MATCH(SMALL(NOT(admin1listsize="")*IF(ISNUMBER(admin1listsize),COUNTIF(admin1listsize,"&lt;="&amp;admin1listsize),COUNTIF(admin1listsize,"&lt;="&amp;admin1listsize)+SUM(ISNUMBER(admin1listsize))),ROWS(D$3:D1507)+SUM(ISBLANK(admin1listsize))),NOT(admin1listsize="")*IF(ISNUMBER(admin1listsize),COUNTIF(admin1listsize,"&lt;="&amp;admin1listsize),COUNTIF(admin1listsize,"&lt;="&amp;admin1listsize)+SUM(ISNUMBER(admin1listsize))),0)), ""))</f>
        <v/>
      </c>
      <c r="K1507" s="71"/>
    </row>
    <row r="1508" spans="1:11" s="1" customFormat="1" x14ac:dyDescent="0.25">
      <c r="A1508" s="93" t="str">
        <f>IF($I$1&lt;&gt;"y", "", IF(ISBLANK(DATA!D1509),"",IF(ISBLANK(DATA!K1509),"NO DATA",DATA!K1509)))</f>
        <v/>
      </c>
      <c r="B1508" s="93" t="str">
        <f>IF($I$1&lt;&gt;"y", "",IF(ISBLANK(DATA!D1509),"", IF(ISBLANK(DATA!L1509),"NO DATA",DATA!L1509)))</f>
        <v/>
      </c>
      <c r="C1508" s="93" t="str">
        <f t="shared" si="71"/>
        <v/>
      </c>
      <c r="D1508" s="93" t="str">
        <f>IF($I$1&lt;&gt;"y", "", IF(C1509="", "", IFERROR(LOOKUP(2,1/(COUNTIF($D$2:D1507,mergednames)=0),mergednames), "")))</f>
        <v/>
      </c>
      <c r="E1508" s="93" t="str">
        <f t="shared" si="70"/>
        <v/>
      </c>
      <c r="F1508" s="93" t="str">
        <f>IF($I$1&lt;&gt;"y", "", IF(A1509="", "", IFERROR(LOOKUP(2,1/(COUNTIF($F$2:F1507,get_country)=0),get_country), "")))</f>
        <v/>
      </c>
      <c r="G1508" s="93" t="str">
        <f t="shared" si="69"/>
        <v/>
      </c>
      <c r="H1508" s="67" t="str">
        <f t="array" aca="1" ref="H1508" ca="1">IF($I$1&lt;&gt;"y", "", IFERROR(INDEX(countrylistsize,MATCH(SMALL(NOT(countrylistsize="")*IF(ISNUMBER(countrylistsize),COUNTIF(countrylistsize,"&lt;="&amp;countrylistsize),COUNTIF(countrylistsize,"&lt;="&amp;countrylistsize)+SUM(ISNUMBER(countrylistsize))),ROWS(F$3:F1508)+SUM(ISBLANK(countrylistsize))),NOT(countrylistsize="")*IF(ISNUMBER(countrylistsize),COUNTIF(countrylistsize,"&lt;="&amp;countrylistsize),COUNTIF(countrylistsize,"&lt;="&amp;countrylistsize)+SUM(ISNUMBER(countrylistsize))),0)), ""))</f>
        <v/>
      </c>
      <c r="I1508" s="70"/>
      <c r="J1508" s="67" t="str">
        <f t="array" aca="1" ref="J1508" ca="1">IF($I$1&lt;&gt;"y", "", IFERROR(INDEX(admin1listsize,MATCH(SMALL(NOT(admin1listsize="")*IF(ISNUMBER(admin1listsize),COUNTIF(admin1listsize,"&lt;="&amp;admin1listsize),COUNTIF(admin1listsize,"&lt;="&amp;admin1listsize)+SUM(ISNUMBER(admin1listsize))),ROWS(D$3:D1508)+SUM(ISBLANK(admin1listsize))),NOT(admin1listsize="")*IF(ISNUMBER(admin1listsize),COUNTIF(admin1listsize,"&lt;="&amp;admin1listsize),COUNTIF(admin1listsize,"&lt;="&amp;admin1listsize)+SUM(ISNUMBER(admin1listsize))),0)), ""))</f>
        <v/>
      </c>
      <c r="K1508" s="71"/>
    </row>
    <row r="1509" spans="1:11" s="1" customFormat="1" x14ac:dyDescent="0.25">
      <c r="A1509" s="93" t="str">
        <f>IF($I$1&lt;&gt;"y", "", IF(ISBLANK(DATA!D1510),"",IF(ISBLANK(DATA!K1510),"NO DATA",DATA!K1510)))</f>
        <v/>
      </c>
      <c r="B1509" s="93" t="str">
        <f>IF($I$1&lt;&gt;"y", "",IF(ISBLANK(DATA!D1510),"", IF(ISBLANK(DATA!L1510),"NO DATA",DATA!L1510)))</f>
        <v/>
      </c>
      <c r="C1509" s="93" t="str">
        <f t="shared" si="71"/>
        <v/>
      </c>
      <c r="D1509" s="93" t="str">
        <f>IF($I$1&lt;&gt;"y", "", IF(C1510="", "", IFERROR(LOOKUP(2,1/(COUNTIF($D$2:D1508,mergednames)=0),mergednames), "")))</f>
        <v/>
      </c>
      <c r="E1509" s="93" t="str">
        <f t="shared" si="70"/>
        <v/>
      </c>
      <c r="F1509" s="93" t="str">
        <f>IF($I$1&lt;&gt;"y", "", IF(A1510="", "", IFERROR(LOOKUP(2,1/(COUNTIF($F$2:F1508,get_country)=0),get_country), "")))</f>
        <v/>
      </c>
      <c r="G1509" s="93" t="str">
        <f t="shared" si="69"/>
        <v/>
      </c>
      <c r="H1509" s="67" t="str">
        <f t="array" aca="1" ref="H1509" ca="1">IF($I$1&lt;&gt;"y", "", IFERROR(INDEX(countrylistsize,MATCH(SMALL(NOT(countrylistsize="")*IF(ISNUMBER(countrylistsize),COUNTIF(countrylistsize,"&lt;="&amp;countrylistsize),COUNTIF(countrylistsize,"&lt;="&amp;countrylistsize)+SUM(ISNUMBER(countrylistsize))),ROWS(F$3:F1509)+SUM(ISBLANK(countrylistsize))),NOT(countrylistsize="")*IF(ISNUMBER(countrylistsize),COUNTIF(countrylistsize,"&lt;="&amp;countrylistsize),COUNTIF(countrylistsize,"&lt;="&amp;countrylistsize)+SUM(ISNUMBER(countrylistsize))),0)), ""))</f>
        <v/>
      </c>
      <c r="I1509" s="70"/>
      <c r="J1509" s="67" t="str">
        <f t="array" aca="1" ref="J1509" ca="1">IF($I$1&lt;&gt;"y", "", IFERROR(INDEX(admin1listsize,MATCH(SMALL(NOT(admin1listsize="")*IF(ISNUMBER(admin1listsize),COUNTIF(admin1listsize,"&lt;="&amp;admin1listsize),COUNTIF(admin1listsize,"&lt;="&amp;admin1listsize)+SUM(ISNUMBER(admin1listsize))),ROWS(D$3:D1509)+SUM(ISBLANK(admin1listsize))),NOT(admin1listsize="")*IF(ISNUMBER(admin1listsize),COUNTIF(admin1listsize,"&lt;="&amp;admin1listsize),COUNTIF(admin1listsize,"&lt;="&amp;admin1listsize)+SUM(ISNUMBER(admin1listsize))),0)), ""))</f>
        <v/>
      </c>
      <c r="K1509" s="71"/>
    </row>
    <row r="1510" spans="1:11" s="1" customFormat="1" x14ac:dyDescent="0.25">
      <c r="A1510" s="93" t="str">
        <f>IF($I$1&lt;&gt;"y", "", IF(ISBLANK(DATA!D1511),"",IF(ISBLANK(DATA!K1511),"NO DATA",DATA!K1511)))</f>
        <v/>
      </c>
      <c r="B1510" s="93" t="str">
        <f>IF($I$1&lt;&gt;"y", "",IF(ISBLANK(DATA!D1511),"", IF(ISBLANK(DATA!L1511),"NO DATA",DATA!L1511)))</f>
        <v/>
      </c>
      <c r="C1510" s="93" t="str">
        <f t="shared" si="71"/>
        <v/>
      </c>
      <c r="D1510" s="93" t="str">
        <f>IF($I$1&lt;&gt;"y", "", IF(C1511="", "", IFERROR(LOOKUP(2,1/(COUNTIF($D$2:D1509,mergednames)=0),mergednames), "")))</f>
        <v/>
      </c>
      <c r="E1510" s="93" t="str">
        <f t="shared" si="70"/>
        <v/>
      </c>
      <c r="F1510" s="93" t="str">
        <f>IF($I$1&lt;&gt;"y", "", IF(A1511="", "", IFERROR(LOOKUP(2,1/(COUNTIF($F$2:F1509,get_country)=0),get_country), "")))</f>
        <v/>
      </c>
      <c r="G1510" s="93" t="str">
        <f t="shared" si="69"/>
        <v/>
      </c>
      <c r="H1510" s="67" t="str">
        <f t="array" aca="1" ref="H1510" ca="1">IF($I$1&lt;&gt;"y", "", IFERROR(INDEX(countrylistsize,MATCH(SMALL(NOT(countrylistsize="")*IF(ISNUMBER(countrylistsize),COUNTIF(countrylistsize,"&lt;="&amp;countrylistsize),COUNTIF(countrylistsize,"&lt;="&amp;countrylistsize)+SUM(ISNUMBER(countrylistsize))),ROWS(F$3:F1510)+SUM(ISBLANK(countrylistsize))),NOT(countrylistsize="")*IF(ISNUMBER(countrylistsize),COUNTIF(countrylistsize,"&lt;="&amp;countrylistsize),COUNTIF(countrylistsize,"&lt;="&amp;countrylistsize)+SUM(ISNUMBER(countrylistsize))),0)), ""))</f>
        <v/>
      </c>
      <c r="I1510" s="70"/>
      <c r="J1510" s="67" t="str">
        <f t="array" aca="1" ref="J1510" ca="1">IF($I$1&lt;&gt;"y", "", IFERROR(INDEX(admin1listsize,MATCH(SMALL(NOT(admin1listsize="")*IF(ISNUMBER(admin1listsize),COUNTIF(admin1listsize,"&lt;="&amp;admin1listsize),COUNTIF(admin1listsize,"&lt;="&amp;admin1listsize)+SUM(ISNUMBER(admin1listsize))),ROWS(D$3:D1510)+SUM(ISBLANK(admin1listsize))),NOT(admin1listsize="")*IF(ISNUMBER(admin1listsize),COUNTIF(admin1listsize,"&lt;="&amp;admin1listsize),COUNTIF(admin1listsize,"&lt;="&amp;admin1listsize)+SUM(ISNUMBER(admin1listsize))),0)), ""))</f>
        <v/>
      </c>
      <c r="K1510" s="71"/>
    </row>
    <row r="1511" spans="1:11" s="1" customFormat="1" x14ac:dyDescent="0.25">
      <c r="A1511" s="93" t="str">
        <f>IF($I$1&lt;&gt;"y", "", IF(ISBLANK(DATA!D1512),"",IF(ISBLANK(DATA!K1512),"NO DATA",DATA!K1512)))</f>
        <v/>
      </c>
      <c r="B1511" s="93" t="str">
        <f>IF($I$1&lt;&gt;"y", "",IF(ISBLANK(DATA!D1512),"", IF(ISBLANK(DATA!L1512),"NO DATA",DATA!L1512)))</f>
        <v/>
      </c>
      <c r="C1511" s="93" t="str">
        <f t="shared" si="71"/>
        <v/>
      </c>
      <c r="D1511" s="93" t="str">
        <f>IF($I$1&lt;&gt;"y", "", IF(C1512="", "", IFERROR(LOOKUP(2,1/(COUNTIF($D$2:D1510,mergednames)=0),mergednames), "")))</f>
        <v/>
      </c>
      <c r="E1511" s="93" t="str">
        <f t="shared" si="70"/>
        <v/>
      </c>
      <c r="F1511" s="93" t="str">
        <f>IF($I$1&lt;&gt;"y", "", IF(A1512="", "", IFERROR(LOOKUP(2,1/(COUNTIF($F$2:F1510,get_country)=0),get_country), "")))</f>
        <v/>
      </c>
      <c r="G1511" s="93" t="str">
        <f t="shared" si="69"/>
        <v/>
      </c>
      <c r="H1511" s="67" t="str">
        <f t="array" aca="1" ref="H1511" ca="1">IF($I$1&lt;&gt;"y", "", IFERROR(INDEX(countrylistsize,MATCH(SMALL(NOT(countrylistsize="")*IF(ISNUMBER(countrylistsize),COUNTIF(countrylistsize,"&lt;="&amp;countrylistsize),COUNTIF(countrylistsize,"&lt;="&amp;countrylistsize)+SUM(ISNUMBER(countrylistsize))),ROWS(F$3:F1511)+SUM(ISBLANK(countrylistsize))),NOT(countrylistsize="")*IF(ISNUMBER(countrylistsize),COUNTIF(countrylistsize,"&lt;="&amp;countrylistsize),COUNTIF(countrylistsize,"&lt;="&amp;countrylistsize)+SUM(ISNUMBER(countrylistsize))),0)), ""))</f>
        <v/>
      </c>
      <c r="I1511" s="70"/>
      <c r="J1511" s="67" t="str">
        <f t="array" aca="1" ref="J1511" ca="1">IF($I$1&lt;&gt;"y", "", IFERROR(INDEX(admin1listsize,MATCH(SMALL(NOT(admin1listsize="")*IF(ISNUMBER(admin1listsize),COUNTIF(admin1listsize,"&lt;="&amp;admin1listsize),COUNTIF(admin1listsize,"&lt;="&amp;admin1listsize)+SUM(ISNUMBER(admin1listsize))),ROWS(D$3:D1511)+SUM(ISBLANK(admin1listsize))),NOT(admin1listsize="")*IF(ISNUMBER(admin1listsize),COUNTIF(admin1listsize,"&lt;="&amp;admin1listsize),COUNTIF(admin1listsize,"&lt;="&amp;admin1listsize)+SUM(ISNUMBER(admin1listsize))),0)), ""))</f>
        <v/>
      </c>
      <c r="K1511" s="71"/>
    </row>
    <row r="1512" spans="1:11" s="1" customFormat="1" x14ac:dyDescent="0.25">
      <c r="A1512" s="93" t="str">
        <f>IF($I$1&lt;&gt;"y", "", IF(ISBLANK(DATA!D1513),"",IF(ISBLANK(DATA!K1513),"NO DATA",DATA!K1513)))</f>
        <v/>
      </c>
      <c r="B1512" s="93" t="str">
        <f>IF($I$1&lt;&gt;"y", "",IF(ISBLANK(DATA!D1513),"", IF(ISBLANK(DATA!L1513),"NO DATA",DATA!L1513)))</f>
        <v/>
      </c>
      <c r="C1512" s="93" t="str">
        <f t="shared" si="71"/>
        <v/>
      </c>
      <c r="D1512" s="93" t="str">
        <f>IF($I$1&lt;&gt;"y", "", IF(C1513="", "", IFERROR(LOOKUP(2,1/(COUNTIF($D$2:D1511,mergednames)=0),mergednames), "")))</f>
        <v/>
      </c>
      <c r="E1512" s="93" t="str">
        <f t="shared" si="70"/>
        <v/>
      </c>
      <c r="F1512" s="93" t="str">
        <f>IF($I$1&lt;&gt;"y", "", IF(A1513="", "", IFERROR(LOOKUP(2,1/(COUNTIF($F$2:F1511,get_country)=0),get_country), "")))</f>
        <v/>
      </c>
      <c r="G1512" s="93" t="str">
        <f t="shared" si="69"/>
        <v/>
      </c>
      <c r="H1512" s="67" t="str">
        <f t="array" aca="1" ref="H1512" ca="1">IF($I$1&lt;&gt;"y", "", IFERROR(INDEX(countrylistsize,MATCH(SMALL(NOT(countrylistsize="")*IF(ISNUMBER(countrylistsize),COUNTIF(countrylistsize,"&lt;="&amp;countrylistsize),COUNTIF(countrylistsize,"&lt;="&amp;countrylistsize)+SUM(ISNUMBER(countrylistsize))),ROWS(F$3:F1512)+SUM(ISBLANK(countrylistsize))),NOT(countrylistsize="")*IF(ISNUMBER(countrylistsize),COUNTIF(countrylistsize,"&lt;="&amp;countrylistsize),COUNTIF(countrylistsize,"&lt;="&amp;countrylistsize)+SUM(ISNUMBER(countrylistsize))),0)), ""))</f>
        <v/>
      </c>
      <c r="I1512" s="70"/>
      <c r="J1512" s="67" t="str">
        <f t="array" aca="1" ref="J1512" ca="1">IF($I$1&lt;&gt;"y", "", IFERROR(INDEX(admin1listsize,MATCH(SMALL(NOT(admin1listsize="")*IF(ISNUMBER(admin1listsize),COUNTIF(admin1listsize,"&lt;="&amp;admin1listsize),COUNTIF(admin1listsize,"&lt;="&amp;admin1listsize)+SUM(ISNUMBER(admin1listsize))),ROWS(D$3:D1512)+SUM(ISBLANK(admin1listsize))),NOT(admin1listsize="")*IF(ISNUMBER(admin1listsize),COUNTIF(admin1listsize,"&lt;="&amp;admin1listsize),COUNTIF(admin1listsize,"&lt;="&amp;admin1listsize)+SUM(ISNUMBER(admin1listsize))),0)), ""))</f>
        <v/>
      </c>
      <c r="K1512" s="71"/>
    </row>
    <row r="1513" spans="1:11" s="1" customFormat="1" x14ac:dyDescent="0.25">
      <c r="A1513" s="93" t="str">
        <f>IF($I$1&lt;&gt;"y", "", IF(ISBLANK(DATA!D1514),"",IF(ISBLANK(DATA!K1514),"NO DATA",DATA!K1514)))</f>
        <v/>
      </c>
      <c r="B1513" s="93" t="str">
        <f>IF($I$1&lt;&gt;"y", "",IF(ISBLANK(DATA!D1514),"", IF(ISBLANK(DATA!L1514),"NO DATA",DATA!L1514)))</f>
        <v/>
      </c>
      <c r="C1513" s="93" t="str">
        <f t="shared" si="71"/>
        <v/>
      </c>
      <c r="D1513" s="93" t="str">
        <f>IF($I$1&lt;&gt;"y", "", IF(C1514="", "", IFERROR(LOOKUP(2,1/(COUNTIF($D$2:D1512,mergednames)=0),mergednames), "")))</f>
        <v/>
      </c>
      <c r="E1513" s="93" t="str">
        <f t="shared" si="70"/>
        <v/>
      </c>
      <c r="F1513" s="93" t="str">
        <f>IF($I$1&lt;&gt;"y", "", IF(A1514="", "", IFERROR(LOOKUP(2,1/(COUNTIF($F$2:F1512,get_country)=0),get_country), "")))</f>
        <v/>
      </c>
      <c r="G1513" s="93" t="str">
        <f t="shared" si="69"/>
        <v/>
      </c>
      <c r="H1513" s="67" t="str">
        <f t="array" aca="1" ref="H1513" ca="1">IF($I$1&lt;&gt;"y", "", IFERROR(INDEX(countrylistsize,MATCH(SMALL(NOT(countrylistsize="")*IF(ISNUMBER(countrylistsize),COUNTIF(countrylistsize,"&lt;="&amp;countrylistsize),COUNTIF(countrylistsize,"&lt;="&amp;countrylistsize)+SUM(ISNUMBER(countrylistsize))),ROWS(F$3:F1513)+SUM(ISBLANK(countrylistsize))),NOT(countrylistsize="")*IF(ISNUMBER(countrylistsize),COUNTIF(countrylistsize,"&lt;="&amp;countrylistsize),COUNTIF(countrylistsize,"&lt;="&amp;countrylistsize)+SUM(ISNUMBER(countrylistsize))),0)), ""))</f>
        <v/>
      </c>
      <c r="I1513" s="70"/>
      <c r="J1513" s="67" t="str">
        <f t="array" aca="1" ref="J1513" ca="1">IF($I$1&lt;&gt;"y", "", IFERROR(INDEX(admin1listsize,MATCH(SMALL(NOT(admin1listsize="")*IF(ISNUMBER(admin1listsize),COUNTIF(admin1listsize,"&lt;="&amp;admin1listsize),COUNTIF(admin1listsize,"&lt;="&amp;admin1listsize)+SUM(ISNUMBER(admin1listsize))),ROWS(D$3:D1513)+SUM(ISBLANK(admin1listsize))),NOT(admin1listsize="")*IF(ISNUMBER(admin1listsize),COUNTIF(admin1listsize,"&lt;="&amp;admin1listsize),COUNTIF(admin1listsize,"&lt;="&amp;admin1listsize)+SUM(ISNUMBER(admin1listsize))),0)), ""))</f>
        <v/>
      </c>
      <c r="K1513" s="71"/>
    </row>
    <row r="1514" spans="1:11" s="1" customFormat="1" x14ac:dyDescent="0.25">
      <c r="A1514" s="93" t="str">
        <f>IF($I$1&lt;&gt;"y", "", IF(ISBLANK(DATA!D1515),"",IF(ISBLANK(DATA!K1515),"NO DATA",DATA!K1515)))</f>
        <v/>
      </c>
      <c r="B1514" s="93" t="str">
        <f>IF($I$1&lt;&gt;"y", "",IF(ISBLANK(DATA!D1515),"", IF(ISBLANK(DATA!L1515),"NO DATA",DATA!L1515)))</f>
        <v/>
      </c>
      <c r="C1514" s="93" t="str">
        <f t="shared" si="71"/>
        <v/>
      </c>
      <c r="D1514" s="93" t="str">
        <f>IF($I$1&lt;&gt;"y", "", IF(C1515="", "", IFERROR(LOOKUP(2,1/(COUNTIF($D$2:D1513,mergednames)=0),mergednames), "")))</f>
        <v/>
      </c>
      <c r="E1514" s="93" t="str">
        <f t="shared" si="70"/>
        <v/>
      </c>
      <c r="F1514" s="93" t="str">
        <f>IF($I$1&lt;&gt;"y", "", IF(A1515="", "", IFERROR(LOOKUP(2,1/(COUNTIF($F$2:F1513,get_country)=0),get_country), "")))</f>
        <v/>
      </c>
      <c r="G1514" s="93" t="str">
        <f t="shared" si="69"/>
        <v/>
      </c>
      <c r="H1514" s="67" t="str">
        <f t="array" aca="1" ref="H1514" ca="1">IF($I$1&lt;&gt;"y", "", IFERROR(INDEX(countrylistsize,MATCH(SMALL(NOT(countrylistsize="")*IF(ISNUMBER(countrylistsize),COUNTIF(countrylistsize,"&lt;="&amp;countrylistsize),COUNTIF(countrylistsize,"&lt;="&amp;countrylistsize)+SUM(ISNUMBER(countrylistsize))),ROWS(F$3:F1514)+SUM(ISBLANK(countrylistsize))),NOT(countrylistsize="")*IF(ISNUMBER(countrylistsize),COUNTIF(countrylistsize,"&lt;="&amp;countrylistsize),COUNTIF(countrylistsize,"&lt;="&amp;countrylistsize)+SUM(ISNUMBER(countrylistsize))),0)), ""))</f>
        <v/>
      </c>
      <c r="I1514" s="70"/>
      <c r="J1514" s="67" t="str">
        <f t="array" aca="1" ref="J1514" ca="1">IF($I$1&lt;&gt;"y", "", IFERROR(INDEX(admin1listsize,MATCH(SMALL(NOT(admin1listsize="")*IF(ISNUMBER(admin1listsize),COUNTIF(admin1listsize,"&lt;="&amp;admin1listsize),COUNTIF(admin1listsize,"&lt;="&amp;admin1listsize)+SUM(ISNUMBER(admin1listsize))),ROWS(D$3:D1514)+SUM(ISBLANK(admin1listsize))),NOT(admin1listsize="")*IF(ISNUMBER(admin1listsize),COUNTIF(admin1listsize,"&lt;="&amp;admin1listsize),COUNTIF(admin1listsize,"&lt;="&amp;admin1listsize)+SUM(ISNUMBER(admin1listsize))),0)), ""))</f>
        <v/>
      </c>
      <c r="K1514" s="71"/>
    </row>
    <row r="1515" spans="1:11" s="1" customFormat="1" x14ac:dyDescent="0.25">
      <c r="A1515" s="93" t="str">
        <f>IF($I$1&lt;&gt;"y", "", IF(ISBLANK(DATA!D1516),"",IF(ISBLANK(DATA!K1516),"NO DATA",DATA!K1516)))</f>
        <v/>
      </c>
      <c r="B1515" s="93" t="str">
        <f>IF($I$1&lt;&gt;"y", "",IF(ISBLANK(DATA!D1516),"", IF(ISBLANK(DATA!L1516),"NO DATA",DATA!L1516)))</f>
        <v/>
      </c>
      <c r="C1515" s="93" t="str">
        <f t="shared" si="71"/>
        <v/>
      </c>
      <c r="D1515" s="93" t="str">
        <f>IF($I$1&lt;&gt;"y", "", IF(C1516="", "", IFERROR(LOOKUP(2,1/(COUNTIF($D$2:D1514,mergednames)=0),mergednames), "")))</f>
        <v/>
      </c>
      <c r="E1515" s="93" t="str">
        <f t="shared" si="70"/>
        <v/>
      </c>
      <c r="F1515" s="93" t="str">
        <f>IF($I$1&lt;&gt;"y", "", IF(A1516="", "", IFERROR(LOOKUP(2,1/(COUNTIF($F$2:F1514,get_country)=0),get_country), "")))</f>
        <v/>
      </c>
      <c r="G1515" s="93" t="str">
        <f t="shared" si="69"/>
        <v/>
      </c>
      <c r="H1515" s="67" t="str">
        <f t="array" aca="1" ref="H1515" ca="1">IF($I$1&lt;&gt;"y", "", IFERROR(INDEX(countrylistsize,MATCH(SMALL(NOT(countrylistsize="")*IF(ISNUMBER(countrylistsize),COUNTIF(countrylistsize,"&lt;="&amp;countrylistsize),COUNTIF(countrylistsize,"&lt;="&amp;countrylistsize)+SUM(ISNUMBER(countrylistsize))),ROWS(F$3:F1515)+SUM(ISBLANK(countrylistsize))),NOT(countrylistsize="")*IF(ISNUMBER(countrylistsize),COUNTIF(countrylistsize,"&lt;="&amp;countrylistsize),COUNTIF(countrylistsize,"&lt;="&amp;countrylistsize)+SUM(ISNUMBER(countrylistsize))),0)), ""))</f>
        <v/>
      </c>
      <c r="I1515" s="70"/>
      <c r="J1515" s="67" t="str">
        <f t="array" aca="1" ref="J1515" ca="1">IF($I$1&lt;&gt;"y", "", IFERROR(INDEX(admin1listsize,MATCH(SMALL(NOT(admin1listsize="")*IF(ISNUMBER(admin1listsize),COUNTIF(admin1listsize,"&lt;="&amp;admin1listsize),COUNTIF(admin1listsize,"&lt;="&amp;admin1listsize)+SUM(ISNUMBER(admin1listsize))),ROWS(D$3:D1515)+SUM(ISBLANK(admin1listsize))),NOT(admin1listsize="")*IF(ISNUMBER(admin1listsize),COUNTIF(admin1listsize,"&lt;="&amp;admin1listsize),COUNTIF(admin1listsize,"&lt;="&amp;admin1listsize)+SUM(ISNUMBER(admin1listsize))),0)), ""))</f>
        <v/>
      </c>
      <c r="K1515" s="71"/>
    </row>
    <row r="1516" spans="1:11" s="1" customFormat="1" x14ac:dyDescent="0.25">
      <c r="A1516" s="93" t="str">
        <f>IF($I$1&lt;&gt;"y", "", IF(ISBLANK(DATA!D1517),"",IF(ISBLANK(DATA!K1517),"NO DATA",DATA!K1517)))</f>
        <v/>
      </c>
      <c r="B1516" s="93" t="str">
        <f>IF($I$1&lt;&gt;"y", "",IF(ISBLANK(DATA!D1517),"", IF(ISBLANK(DATA!L1517),"NO DATA",DATA!L1517)))</f>
        <v/>
      </c>
      <c r="C1516" s="93" t="str">
        <f t="shared" si="71"/>
        <v/>
      </c>
      <c r="D1516" s="93" t="str">
        <f>IF($I$1&lt;&gt;"y", "", IF(C1517="", "", IFERROR(LOOKUP(2,1/(COUNTIF($D$2:D1515,mergednames)=0),mergednames), "")))</f>
        <v/>
      </c>
      <c r="E1516" s="93" t="str">
        <f t="shared" si="70"/>
        <v/>
      </c>
      <c r="F1516" s="93" t="str">
        <f>IF($I$1&lt;&gt;"y", "", IF(A1517="", "", IFERROR(LOOKUP(2,1/(COUNTIF($F$2:F1515,get_country)=0),get_country), "")))</f>
        <v/>
      </c>
      <c r="G1516" s="93" t="str">
        <f t="shared" si="69"/>
        <v/>
      </c>
      <c r="H1516" s="67" t="str">
        <f t="array" aca="1" ref="H1516" ca="1">IF($I$1&lt;&gt;"y", "", IFERROR(INDEX(countrylistsize,MATCH(SMALL(NOT(countrylistsize="")*IF(ISNUMBER(countrylistsize),COUNTIF(countrylistsize,"&lt;="&amp;countrylistsize),COUNTIF(countrylistsize,"&lt;="&amp;countrylistsize)+SUM(ISNUMBER(countrylistsize))),ROWS(F$3:F1516)+SUM(ISBLANK(countrylistsize))),NOT(countrylistsize="")*IF(ISNUMBER(countrylistsize),COUNTIF(countrylistsize,"&lt;="&amp;countrylistsize),COUNTIF(countrylistsize,"&lt;="&amp;countrylistsize)+SUM(ISNUMBER(countrylistsize))),0)), ""))</f>
        <v/>
      </c>
      <c r="I1516" s="70"/>
      <c r="J1516" s="67" t="str">
        <f t="array" aca="1" ref="J1516" ca="1">IF($I$1&lt;&gt;"y", "", IFERROR(INDEX(admin1listsize,MATCH(SMALL(NOT(admin1listsize="")*IF(ISNUMBER(admin1listsize),COUNTIF(admin1listsize,"&lt;="&amp;admin1listsize),COUNTIF(admin1listsize,"&lt;="&amp;admin1listsize)+SUM(ISNUMBER(admin1listsize))),ROWS(D$3:D1516)+SUM(ISBLANK(admin1listsize))),NOT(admin1listsize="")*IF(ISNUMBER(admin1listsize),COUNTIF(admin1listsize,"&lt;="&amp;admin1listsize),COUNTIF(admin1listsize,"&lt;="&amp;admin1listsize)+SUM(ISNUMBER(admin1listsize))),0)), ""))</f>
        <v/>
      </c>
      <c r="K1516" s="71"/>
    </row>
    <row r="1517" spans="1:11" s="1" customFormat="1" x14ac:dyDescent="0.25">
      <c r="A1517" s="93" t="str">
        <f>IF($I$1&lt;&gt;"y", "", IF(ISBLANK(DATA!D1518),"",IF(ISBLANK(DATA!K1518),"NO DATA",DATA!K1518)))</f>
        <v/>
      </c>
      <c r="B1517" s="93" t="str">
        <f>IF($I$1&lt;&gt;"y", "",IF(ISBLANK(DATA!D1518),"", IF(ISBLANK(DATA!L1518),"NO DATA",DATA!L1518)))</f>
        <v/>
      </c>
      <c r="C1517" s="93" t="str">
        <f t="shared" si="71"/>
        <v/>
      </c>
      <c r="D1517" s="93" t="str">
        <f>IF($I$1&lt;&gt;"y", "", IF(C1518="", "", IFERROR(LOOKUP(2,1/(COUNTIF($D$2:D1516,mergednames)=0),mergednames), "")))</f>
        <v/>
      </c>
      <c r="E1517" s="93" t="str">
        <f t="shared" si="70"/>
        <v/>
      </c>
      <c r="F1517" s="93" t="str">
        <f>IF($I$1&lt;&gt;"y", "", IF(A1518="", "", IFERROR(LOOKUP(2,1/(COUNTIF($F$2:F1516,get_country)=0),get_country), "")))</f>
        <v/>
      </c>
      <c r="G1517" s="93" t="str">
        <f t="shared" si="69"/>
        <v/>
      </c>
      <c r="H1517" s="67" t="str">
        <f t="array" aca="1" ref="H1517" ca="1">IF($I$1&lt;&gt;"y", "", IFERROR(INDEX(countrylistsize,MATCH(SMALL(NOT(countrylistsize="")*IF(ISNUMBER(countrylistsize),COUNTIF(countrylistsize,"&lt;="&amp;countrylistsize),COUNTIF(countrylistsize,"&lt;="&amp;countrylistsize)+SUM(ISNUMBER(countrylistsize))),ROWS(F$3:F1517)+SUM(ISBLANK(countrylistsize))),NOT(countrylistsize="")*IF(ISNUMBER(countrylistsize),COUNTIF(countrylistsize,"&lt;="&amp;countrylistsize),COUNTIF(countrylistsize,"&lt;="&amp;countrylistsize)+SUM(ISNUMBER(countrylistsize))),0)), ""))</f>
        <v/>
      </c>
      <c r="I1517" s="70"/>
      <c r="J1517" s="67" t="str">
        <f t="array" aca="1" ref="J1517" ca="1">IF($I$1&lt;&gt;"y", "", IFERROR(INDEX(admin1listsize,MATCH(SMALL(NOT(admin1listsize="")*IF(ISNUMBER(admin1listsize),COUNTIF(admin1listsize,"&lt;="&amp;admin1listsize),COUNTIF(admin1listsize,"&lt;="&amp;admin1listsize)+SUM(ISNUMBER(admin1listsize))),ROWS(D$3:D1517)+SUM(ISBLANK(admin1listsize))),NOT(admin1listsize="")*IF(ISNUMBER(admin1listsize),COUNTIF(admin1listsize,"&lt;="&amp;admin1listsize),COUNTIF(admin1listsize,"&lt;="&amp;admin1listsize)+SUM(ISNUMBER(admin1listsize))),0)), ""))</f>
        <v/>
      </c>
      <c r="K1517" s="71"/>
    </row>
    <row r="1518" spans="1:11" s="1" customFormat="1" x14ac:dyDescent="0.25">
      <c r="A1518" s="93" t="str">
        <f>IF($I$1&lt;&gt;"y", "", IF(ISBLANK(DATA!D1519),"",IF(ISBLANK(DATA!K1519),"NO DATA",DATA!K1519)))</f>
        <v/>
      </c>
      <c r="B1518" s="93" t="str">
        <f>IF($I$1&lt;&gt;"y", "",IF(ISBLANK(DATA!D1519),"", IF(ISBLANK(DATA!L1519),"NO DATA",DATA!L1519)))</f>
        <v/>
      </c>
      <c r="C1518" s="93" t="str">
        <f t="shared" si="71"/>
        <v/>
      </c>
      <c r="D1518" s="93" t="str">
        <f>IF($I$1&lt;&gt;"y", "", IF(C1519="", "", IFERROR(LOOKUP(2,1/(COUNTIF($D$2:D1517,mergednames)=0),mergednames), "")))</f>
        <v/>
      </c>
      <c r="E1518" s="93" t="str">
        <f t="shared" si="70"/>
        <v/>
      </c>
      <c r="F1518" s="93" t="str">
        <f>IF($I$1&lt;&gt;"y", "", IF(A1519="", "", IFERROR(LOOKUP(2,1/(COUNTIF($F$2:F1517,get_country)=0),get_country), "")))</f>
        <v/>
      </c>
      <c r="G1518" s="93" t="str">
        <f t="shared" si="69"/>
        <v/>
      </c>
      <c r="H1518" s="67" t="str">
        <f t="array" aca="1" ref="H1518" ca="1">IF($I$1&lt;&gt;"y", "", IFERROR(INDEX(countrylistsize,MATCH(SMALL(NOT(countrylistsize="")*IF(ISNUMBER(countrylistsize),COUNTIF(countrylistsize,"&lt;="&amp;countrylistsize),COUNTIF(countrylistsize,"&lt;="&amp;countrylistsize)+SUM(ISNUMBER(countrylistsize))),ROWS(F$3:F1518)+SUM(ISBLANK(countrylistsize))),NOT(countrylistsize="")*IF(ISNUMBER(countrylistsize),COUNTIF(countrylistsize,"&lt;="&amp;countrylistsize),COUNTIF(countrylistsize,"&lt;="&amp;countrylistsize)+SUM(ISNUMBER(countrylistsize))),0)), ""))</f>
        <v/>
      </c>
      <c r="I1518" s="70"/>
      <c r="J1518" s="67" t="str">
        <f t="array" aca="1" ref="J1518" ca="1">IF($I$1&lt;&gt;"y", "", IFERROR(INDEX(admin1listsize,MATCH(SMALL(NOT(admin1listsize="")*IF(ISNUMBER(admin1listsize),COUNTIF(admin1listsize,"&lt;="&amp;admin1listsize),COUNTIF(admin1listsize,"&lt;="&amp;admin1listsize)+SUM(ISNUMBER(admin1listsize))),ROWS(D$3:D1518)+SUM(ISBLANK(admin1listsize))),NOT(admin1listsize="")*IF(ISNUMBER(admin1listsize),COUNTIF(admin1listsize,"&lt;="&amp;admin1listsize),COUNTIF(admin1listsize,"&lt;="&amp;admin1listsize)+SUM(ISNUMBER(admin1listsize))),0)), ""))</f>
        <v/>
      </c>
      <c r="K1518" s="71"/>
    </row>
    <row r="1519" spans="1:11" s="1" customFormat="1" x14ac:dyDescent="0.25">
      <c r="A1519" s="93" t="str">
        <f>IF($I$1&lt;&gt;"y", "", IF(ISBLANK(DATA!D1520),"",IF(ISBLANK(DATA!K1520),"NO DATA",DATA!K1520)))</f>
        <v/>
      </c>
      <c r="B1519" s="93" t="str">
        <f>IF($I$1&lt;&gt;"y", "",IF(ISBLANK(DATA!D1520),"", IF(ISBLANK(DATA!L1520),"NO DATA",DATA!L1520)))</f>
        <v/>
      </c>
      <c r="C1519" s="93" t="str">
        <f t="shared" si="71"/>
        <v/>
      </c>
      <c r="D1519" s="93" t="str">
        <f>IF($I$1&lt;&gt;"y", "", IF(C1520="", "", IFERROR(LOOKUP(2,1/(COUNTIF($D$2:D1518,mergednames)=0),mergednames), "")))</f>
        <v/>
      </c>
      <c r="E1519" s="93" t="str">
        <f t="shared" si="70"/>
        <v/>
      </c>
      <c r="F1519" s="93" t="str">
        <f>IF($I$1&lt;&gt;"y", "", IF(A1520="", "", IFERROR(LOOKUP(2,1/(COUNTIF($F$2:F1518,get_country)=0),get_country), "")))</f>
        <v/>
      </c>
      <c r="G1519" s="93" t="str">
        <f t="shared" si="69"/>
        <v/>
      </c>
      <c r="H1519" s="67" t="str">
        <f t="array" aca="1" ref="H1519" ca="1">IF($I$1&lt;&gt;"y", "", IFERROR(INDEX(countrylistsize,MATCH(SMALL(NOT(countrylistsize="")*IF(ISNUMBER(countrylistsize),COUNTIF(countrylistsize,"&lt;="&amp;countrylistsize),COUNTIF(countrylistsize,"&lt;="&amp;countrylistsize)+SUM(ISNUMBER(countrylistsize))),ROWS(F$3:F1519)+SUM(ISBLANK(countrylistsize))),NOT(countrylistsize="")*IF(ISNUMBER(countrylistsize),COUNTIF(countrylistsize,"&lt;="&amp;countrylistsize),COUNTIF(countrylistsize,"&lt;="&amp;countrylistsize)+SUM(ISNUMBER(countrylistsize))),0)), ""))</f>
        <v/>
      </c>
      <c r="I1519" s="70"/>
      <c r="J1519" s="67" t="str">
        <f t="array" aca="1" ref="J1519" ca="1">IF($I$1&lt;&gt;"y", "", IFERROR(INDEX(admin1listsize,MATCH(SMALL(NOT(admin1listsize="")*IF(ISNUMBER(admin1listsize),COUNTIF(admin1listsize,"&lt;="&amp;admin1listsize),COUNTIF(admin1listsize,"&lt;="&amp;admin1listsize)+SUM(ISNUMBER(admin1listsize))),ROWS(D$3:D1519)+SUM(ISBLANK(admin1listsize))),NOT(admin1listsize="")*IF(ISNUMBER(admin1listsize),COUNTIF(admin1listsize,"&lt;="&amp;admin1listsize),COUNTIF(admin1listsize,"&lt;="&amp;admin1listsize)+SUM(ISNUMBER(admin1listsize))),0)), ""))</f>
        <v/>
      </c>
      <c r="K1519" s="71"/>
    </row>
    <row r="1520" spans="1:11" s="1" customFormat="1" x14ac:dyDescent="0.25">
      <c r="A1520" s="93" t="str">
        <f>IF($I$1&lt;&gt;"y", "", IF(ISBLANK(DATA!D1521),"",IF(ISBLANK(DATA!K1521),"NO DATA",DATA!K1521)))</f>
        <v/>
      </c>
      <c r="B1520" s="93" t="str">
        <f>IF($I$1&lt;&gt;"y", "",IF(ISBLANK(DATA!D1521),"", IF(ISBLANK(DATA!L1521),"NO DATA",DATA!L1521)))</f>
        <v/>
      </c>
      <c r="C1520" s="93" t="str">
        <f t="shared" si="71"/>
        <v/>
      </c>
      <c r="D1520" s="93" t="str">
        <f>IF($I$1&lt;&gt;"y", "", IF(C1521="", "", IFERROR(LOOKUP(2,1/(COUNTIF($D$2:D1519,mergednames)=0),mergednames), "")))</f>
        <v/>
      </c>
      <c r="E1520" s="93" t="str">
        <f t="shared" si="70"/>
        <v/>
      </c>
      <c r="F1520" s="93" t="str">
        <f>IF($I$1&lt;&gt;"y", "", IF(A1521="", "", IFERROR(LOOKUP(2,1/(COUNTIF($F$2:F1519,get_country)=0),get_country), "")))</f>
        <v/>
      </c>
      <c r="G1520" s="93" t="str">
        <f t="shared" si="69"/>
        <v/>
      </c>
      <c r="H1520" s="67" t="str">
        <f t="array" aca="1" ref="H1520" ca="1">IF($I$1&lt;&gt;"y", "", IFERROR(INDEX(countrylistsize,MATCH(SMALL(NOT(countrylistsize="")*IF(ISNUMBER(countrylistsize),COUNTIF(countrylistsize,"&lt;="&amp;countrylistsize),COUNTIF(countrylistsize,"&lt;="&amp;countrylistsize)+SUM(ISNUMBER(countrylistsize))),ROWS(F$3:F1520)+SUM(ISBLANK(countrylistsize))),NOT(countrylistsize="")*IF(ISNUMBER(countrylistsize),COUNTIF(countrylistsize,"&lt;="&amp;countrylistsize),COUNTIF(countrylistsize,"&lt;="&amp;countrylistsize)+SUM(ISNUMBER(countrylistsize))),0)), ""))</f>
        <v/>
      </c>
      <c r="I1520" s="70"/>
      <c r="J1520" s="67" t="str">
        <f t="array" aca="1" ref="J1520" ca="1">IF($I$1&lt;&gt;"y", "", IFERROR(INDEX(admin1listsize,MATCH(SMALL(NOT(admin1listsize="")*IF(ISNUMBER(admin1listsize),COUNTIF(admin1listsize,"&lt;="&amp;admin1listsize),COUNTIF(admin1listsize,"&lt;="&amp;admin1listsize)+SUM(ISNUMBER(admin1listsize))),ROWS(D$3:D1520)+SUM(ISBLANK(admin1listsize))),NOT(admin1listsize="")*IF(ISNUMBER(admin1listsize),COUNTIF(admin1listsize,"&lt;="&amp;admin1listsize),COUNTIF(admin1listsize,"&lt;="&amp;admin1listsize)+SUM(ISNUMBER(admin1listsize))),0)), ""))</f>
        <v/>
      </c>
      <c r="K1520" s="71"/>
    </row>
    <row r="1521" spans="1:11" s="1" customFormat="1" x14ac:dyDescent="0.25">
      <c r="A1521" s="93" t="str">
        <f>IF($I$1&lt;&gt;"y", "", IF(ISBLANK(DATA!D1522),"",IF(ISBLANK(DATA!K1522),"NO DATA",DATA!K1522)))</f>
        <v/>
      </c>
      <c r="B1521" s="93" t="str">
        <f>IF($I$1&lt;&gt;"y", "",IF(ISBLANK(DATA!D1522),"", IF(ISBLANK(DATA!L1522),"NO DATA",DATA!L1522)))</f>
        <v/>
      </c>
      <c r="C1521" s="93" t="str">
        <f t="shared" si="71"/>
        <v/>
      </c>
      <c r="D1521" s="93" t="str">
        <f>IF($I$1&lt;&gt;"y", "", IF(C1522="", "", IFERROR(LOOKUP(2,1/(COUNTIF($D$2:D1520,mergednames)=0),mergednames), "")))</f>
        <v/>
      </c>
      <c r="E1521" s="93" t="str">
        <f t="shared" si="70"/>
        <v/>
      </c>
      <c r="F1521" s="93" t="str">
        <f>IF($I$1&lt;&gt;"y", "", IF(A1522="", "", IFERROR(LOOKUP(2,1/(COUNTIF($F$2:F1520,get_country)=0),get_country), "")))</f>
        <v/>
      </c>
      <c r="G1521" s="93" t="str">
        <f t="shared" si="69"/>
        <v/>
      </c>
      <c r="H1521" s="67" t="str">
        <f t="array" aca="1" ref="H1521" ca="1">IF($I$1&lt;&gt;"y", "", IFERROR(INDEX(countrylistsize,MATCH(SMALL(NOT(countrylistsize="")*IF(ISNUMBER(countrylistsize),COUNTIF(countrylistsize,"&lt;="&amp;countrylistsize),COUNTIF(countrylistsize,"&lt;="&amp;countrylistsize)+SUM(ISNUMBER(countrylistsize))),ROWS(F$3:F1521)+SUM(ISBLANK(countrylistsize))),NOT(countrylistsize="")*IF(ISNUMBER(countrylistsize),COUNTIF(countrylistsize,"&lt;="&amp;countrylistsize),COUNTIF(countrylistsize,"&lt;="&amp;countrylistsize)+SUM(ISNUMBER(countrylistsize))),0)), ""))</f>
        <v/>
      </c>
      <c r="I1521" s="70"/>
      <c r="J1521" s="67" t="str">
        <f t="array" aca="1" ref="J1521" ca="1">IF($I$1&lt;&gt;"y", "", IFERROR(INDEX(admin1listsize,MATCH(SMALL(NOT(admin1listsize="")*IF(ISNUMBER(admin1listsize),COUNTIF(admin1listsize,"&lt;="&amp;admin1listsize),COUNTIF(admin1listsize,"&lt;="&amp;admin1listsize)+SUM(ISNUMBER(admin1listsize))),ROWS(D$3:D1521)+SUM(ISBLANK(admin1listsize))),NOT(admin1listsize="")*IF(ISNUMBER(admin1listsize),COUNTIF(admin1listsize,"&lt;="&amp;admin1listsize),COUNTIF(admin1listsize,"&lt;="&amp;admin1listsize)+SUM(ISNUMBER(admin1listsize))),0)), ""))</f>
        <v/>
      </c>
      <c r="K1521" s="71"/>
    </row>
    <row r="1522" spans="1:11" s="1" customFormat="1" x14ac:dyDescent="0.25">
      <c r="A1522" s="93" t="str">
        <f>IF($I$1&lt;&gt;"y", "", IF(ISBLANK(DATA!D1523),"",IF(ISBLANK(DATA!K1523),"NO DATA",DATA!K1523)))</f>
        <v/>
      </c>
      <c r="B1522" s="93" t="str">
        <f>IF($I$1&lt;&gt;"y", "",IF(ISBLANK(DATA!D1523),"", IF(ISBLANK(DATA!L1523),"NO DATA",DATA!L1523)))</f>
        <v/>
      </c>
      <c r="C1522" s="93" t="str">
        <f t="shared" si="71"/>
        <v/>
      </c>
      <c r="D1522" s="93" t="str">
        <f>IF($I$1&lt;&gt;"y", "", IF(C1523="", "", IFERROR(LOOKUP(2,1/(COUNTIF($D$2:D1521,mergednames)=0),mergednames), "")))</f>
        <v/>
      </c>
      <c r="E1522" s="93" t="str">
        <f t="shared" si="70"/>
        <v/>
      </c>
      <c r="F1522" s="93" t="str">
        <f>IF($I$1&lt;&gt;"y", "", IF(A1523="", "", IFERROR(LOOKUP(2,1/(COUNTIF($F$2:F1521,get_country)=0),get_country), "")))</f>
        <v/>
      </c>
      <c r="G1522" s="93" t="str">
        <f t="shared" si="69"/>
        <v/>
      </c>
      <c r="H1522" s="67" t="str">
        <f t="array" aca="1" ref="H1522" ca="1">IF($I$1&lt;&gt;"y", "", IFERROR(INDEX(countrylistsize,MATCH(SMALL(NOT(countrylistsize="")*IF(ISNUMBER(countrylistsize),COUNTIF(countrylistsize,"&lt;="&amp;countrylistsize),COUNTIF(countrylistsize,"&lt;="&amp;countrylistsize)+SUM(ISNUMBER(countrylistsize))),ROWS(F$3:F1522)+SUM(ISBLANK(countrylistsize))),NOT(countrylistsize="")*IF(ISNUMBER(countrylistsize),COUNTIF(countrylistsize,"&lt;="&amp;countrylistsize),COUNTIF(countrylistsize,"&lt;="&amp;countrylistsize)+SUM(ISNUMBER(countrylistsize))),0)), ""))</f>
        <v/>
      </c>
      <c r="I1522" s="70"/>
      <c r="J1522" s="67" t="str">
        <f t="array" aca="1" ref="J1522" ca="1">IF($I$1&lt;&gt;"y", "", IFERROR(INDEX(admin1listsize,MATCH(SMALL(NOT(admin1listsize="")*IF(ISNUMBER(admin1listsize),COUNTIF(admin1listsize,"&lt;="&amp;admin1listsize),COUNTIF(admin1listsize,"&lt;="&amp;admin1listsize)+SUM(ISNUMBER(admin1listsize))),ROWS(D$3:D1522)+SUM(ISBLANK(admin1listsize))),NOT(admin1listsize="")*IF(ISNUMBER(admin1listsize),COUNTIF(admin1listsize,"&lt;="&amp;admin1listsize),COUNTIF(admin1listsize,"&lt;="&amp;admin1listsize)+SUM(ISNUMBER(admin1listsize))),0)), ""))</f>
        <v/>
      </c>
      <c r="K1522" s="71"/>
    </row>
    <row r="1523" spans="1:11" s="1" customFormat="1" x14ac:dyDescent="0.25">
      <c r="A1523" s="93" t="str">
        <f>IF($I$1&lt;&gt;"y", "", IF(ISBLANK(DATA!D1524),"",IF(ISBLANK(DATA!K1524),"NO DATA",DATA!K1524)))</f>
        <v/>
      </c>
      <c r="B1523" s="93" t="str">
        <f>IF($I$1&lt;&gt;"y", "",IF(ISBLANK(DATA!D1524),"", IF(ISBLANK(DATA!L1524),"NO DATA",DATA!L1524)))</f>
        <v/>
      </c>
      <c r="C1523" s="93" t="str">
        <f t="shared" si="71"/>
        <v/>
      </c>
      <c r="D1523" s="93" t="str">
        <f>IF($I$1&lt;&gt;"y", "", IF(C1524="", "", IFERROR(LOOKUP(2,1/(COUNTIF($D$2:D1522,mergednames)=0),mergednames), "")))</f>
        <v/>
      </c>
      <c r="E1523" s="93" t="str">
        <f t="shared" si="70"/>
        <v/>
      </c>
      <c r="F1523" s="93" t="str">
        <f>IF($I$1&lt;&gt;"y", "", IF(A1524="", "", IFERROR(LOOKUP(2,1/(COUNTIF($F$2:F1522,get_country)=0),get_country), "")))</f>
        <v/>
      </c>
      <c r="G1523" s="93" t="str">
        <f t="shared" si="69"/>
        <v/>
      </c>
      <c r="H1523" s="67" t="str">
        <f t="array" aca="1" ref="H1523" ca="1">IF($I$1&lt;&gt;"y", "", IFERROR(INDEX(countrylistsize,MATCH(SMALL(NOT(countrylistsize="")*IF(ISNUMBER(countrylistsize),COUNTIF(countrylistsize,"&lt;="&amp;countrylistsize),COUNTIF(countrylistsize,"&lt;="&amp;countrylistsize)+SUM(ISNUMBER(countrylistsize))),ROWS(F$3:F1523)+SUM(ISBLANK(countrylistsize))),NOT(countrylistsize="")*IF(ISNUMBER(countrylistsize),COUNTIF(countrylistsize,"&lt;="&amp;countrylistsize),COUNTIF(countrylistsize,"&lt;="&amp;countrylistsize)+SUM(ISNUMBER(countrylistsize))),0)), ""))</f>
        <v/>
      </c>
      <c r="I1523" s="70"/>
      <c r="J1523" s="67" t="str">
        <f t="array" aca="1" ref="J1523" ca="1">IF($I$1&lt;&gt;"y", "", IFERROR(INDEX(admin1listsize,MATCH(SMALL(NOT(admin1listsize="")*IF(ISNUMBER(admin1listsize),COUNTIF(admin1listsize,"&lt;="&amp;admin1listsize),COUNTIF(admin1listsize,"&lt;="&amp;admin1listsize)+SUM(ISNUMBER(admin1listsize))),ROWS(D$3:D1523)+SUM(ISBLANK(admin1listsize))),NOT(admin1listsize="")*IF(ISNUMBER(admin1listsize),COUNTIF(admin1listsize,"&lt;="&amp;admin1listsize),COUNTIF(admin1listsize,"&lt;="&amp;admin1listsize)+SUM(ISNUMBER(admin1listsize))),0)), ""))</f>
        <v/>
      </c>
      <c r="K1523" s="71"/>
    </row>
    <row r="1524" spans="1:11" s="1" customFormat="1" x14ac:dyDescent="0.25">
      <c r="A1524" s="93" t="str">
        <f>IF($I$1&lt;&gt;"y", "", IF(ISBLANK(DATA!D1525),"",IF(ISBLANK(DATA!K1525),"NO DATA",DATA!K1525)))</f>
        <v/>
      </c>
      <c r="B1524" s="93" t="str">
        <f>IF($I$1&lt;&gt;"y", "",IF(ISBLANK(DATA!D1525),"", IF(ISBLANK(DATA!L1525),"NO DATA",DATA!L1525)))</f>
        <v/>
      </c>
      <c r="C1524" s="93" t="str">
        <f t="shared" si="71"/>
        <v/>
      </c>
      <c r="D1524" s="93" t="str">
        <f>IF($I$1&lt;&gt;"y", "", IF(C1525="", "", IFERROR(LOOKUP(2,1/(COUNTIF($D$2:D1523,mergednames)=0),mergednames), "")))</f>
        <v/>
      </c>
      <c r="E1524" s="93" t="str">
        <f t="shared" si="70"/>
        <v/>
      </c>
      <c r="F1524" s="93" t="str">
        <f>IF($I$1&lt;&gt;"y", "", IF(A1525="", "", IFERROR(LOOKUP(2,1/(COUNTIF($F$2:F1523,get_country)=0),get_country), "")))</f>
        <v/>
      </c>
      <c r="G1524" s="93" t="str">
        <f t="shared" si="69"/>
        <v/>
      </c>
      <c r="H1524" s="67" t="str">
        <f t="array" aca="1" ref="H1524" ca="1">IF($I$1&lt;&gt;"y", "", IFERROR(INDEX(countrylistsize,MATCH(SMALL(NOT(countrylistsize="")*IF(ISNUMBER(countrylistsize),COUNTIF(countrylistsize,"&lt;="&amp;countrylistsize),COUNTIF(countrylistsize,"&lt;="&amp;countrylistsize)+SUM(ISNUMBER(countrylistsize))),ROWS(F$3:F1524)+SUM(ISBLANK(countrylistsize))),NOT(countrylistsize="")*IF(ISNUMBER(countrylistsize),COUNTIF(countrylistsize,"&lt;="&amp;countrylistsize),COUNTIF(countrylistsize,"&lt;="&amp;countrylistsize)+SUM(ISNUMBER(countrylistsize))),0)), ""))</f>
        <v/>
      </c>
      <c r="I1524" s="70"/>
      <c r="J1524" s="67" t="str">
        <f t="array" aca="1" ref="J1524" ca="1">IF($I$1&lt;&gt;"y", "", IFERROR(INDEX(admin1listsize,MATCH(SMALL(NOT(admin1listsize="")*IF(ISNUMBER(admin1listsize),COUNTIF(admin1listsize,"&lt;="&amp;admin1listsize),COUNTIF(admin1listsize,"&lt;="&amp;admin1listsize)+SUM(ISNUMBER(admin1listsize))),ROWS(D$3:D1524)+SUM(ISBLANK(admin1listsize))),NOT(admin1listsize="")*IF(ISNUMBER(admin1listsize),COUNTIF(admin1listsize,"&lt;="&amp;admin1listsize),COUNTIF(admin1listsize,"&lt;="&amp;admin1listsize)+SUM(ISNUMBER(admin1listsize))),0)), ""))</f>
        <v/>
      </c>
      <c r="K1524" s="71"/>
    </row>
    <row r="1525" spans="1:11" s="1" customFormat="1" x14ac:dyDescent="0.25">
      <c r="A1525" s="93" t="str">
        <f>IF($I$1&lt;&gt;"y", "", IF(ISBLANK(DATA!D1526),"",IF(ISBLANK(DATA!K1526),"NO DATA",DATA!K1526)))</f>
        <v/>
      </c>
      <c r="B1525" s="93" t="str">
        <f>IF($I$1&lt;&gt;"y", "",IF(ISBLANK(DATA!D1526),"", IF(ISBLANK(DATA!L1526),"NO DATA",DATA!L1526)))</f>
        <v/>
      </c>
      <c r="C1525" s="93" t="str">
        <f t="shared" si="71"/>
        <v/>
      </c>
      <c r="D1525" s="93" t="str">
        <f>IF($I$1&lt;&gt;"y", "", IF(C1526="", "", IFERROR(LOOKUP(2,1/(COUNTIF($D$2:D1524,mergednames)=0),mergednames), "")))</f>
        <v/>
      </c>
      <c r="E1525" s="93" t="str">
        <f t="shared" si="70"/>
        <v/>
      </c>
      <c r="F1525" s="93" t="str">
        <f>IF($I$1&lt;&gt;"y", "", IF(A1526="", "", IFERROR(LOOKUP(2,1/(COUNTIF($F$2:F1524,get_country)=0),get_country), "")))</f>
        <v/>
      </c>
      <c r="G1525" s="93" t="str">
        <f t="shared" si="69"/>
        <v/>
      </c>
      <c r="H1525" s="67" t="str">
        <f t="array" aca="1" ref="H1525" ca="1">IF($I$1&lt;&gt;"y", "", IFERROR(INDEX(countrylistsize,MATCH(SMALL(NOT(countrylistsize="")*IF(ISNUMBER(countrylistsize),COUNTIF(countrylistsize,"&lt;="&amp;countrylistsize),COUNTIF(countrylistsize,"&lt;="&amp;countrylistsize)+SUM(ISNUMBER(countrylistsize))),ROWS(F$3:F1525)+SUM(ISBLANK(countrylistsize))),NOT(countrylistsize="")*IF(ISNUMBER(countrylistsize),COUNTIF(countrylistsize,"&lt;="&amp;countrylistsize),COUNTIF(countrylistsize,"&lt;="&amp;countrylistsize)+SUM(ISNUMBER(countrylistsize))),0)), ""))</f>
        <v/>
      </c>
      <c r="I1525" s="70"/>
      <c r="J1525" s="67" t="str">
        <f t="array" aca="1" ref="J1525" ca="1">IF($I$1&lt;&gt;"y", "", IFERROR(INDEX(admin1listsize,MATCH(SMALL(NOT(admin1listsize="")*IF(ISNUMBER(admin1listsize),COUNTIF(admin1listsize,"&lt;="&amp;admin1listsize),COUNTIF(admin1listsize,"&lt;="&amp;admin1listsize)+SUM(ISNUMBER(admin1listsize))),ROWS(D$3:D1525)+SUM(ISBLANK(admin1listsize))),NOT(admin1listsize="")*IF(ISNUMBER(admin1listsize),COUNTIF(admin1listsize,"&lt;="&amp;admin1listsize),COUNTIF(admin1listsize,"&lt;="&amp;admin1listsize)+SUM(ISNUMBER(admin1listsize))),0)), ""))</f>
        <v/>
      </c>
      <c r="K1525" s="71"/>
    </row>
    <row r="1526" spans="1:11" s="1" customFormat="1" x14ac:dyDescent="0.25">
      <c r="A1526" s="93" t="str">
        <f>IF($I$1&lt;&gt;"y", "", IF(ISBLANK(DATA!D1527),"",IF(ISBLANK(DATA!K1527),"NO DATA",DATA!K1527)))</f>
        <v/>
      </c>
      <c r="B1526" s="93" t="str">
        <f>IF($I$1&lt;&gt;"y", "",IF(ISBLANK(DATA!D1527),"", IF(ISBLANK(DATA!L1527),"NO DATA",DATA!L1527)))</f>
        <v/>
      </c>
      <c r="C1526" s="93" t="str">
        <f t="shared" si="71"/>
        <v/>
      </c>
      <c r="D1526" s="93" t="str">
        <f>IF($I$1&lt;&gt;"y", "", IF(C1527="", "", IFERROR(LOOKUP(2,1/(COUNTIF($D$2:D1525,mergednames)=0),mergednames), "")))</f>
        <v/>
      </c>
      <c r="E1526" s="93" t="str">
        <f t="shared" si="70"/>
        <v/>
      </c>
      <c r="F1526" s="93" t="str">
        <f>IF($I$1&lt;&gt;"y", "", IF(A1527="", "", IFERROR(LOOKUP(2,1/(COUNTIF($F$2:F1525,get_country)=0),get_country), "")))</f>
        <v/>
      </c>
      <c r="G1526" s="93" t="str">
        <f t="shared" si="69"/>
        <v/>
      </c>
      <c r="H1526" s="67" t="str">
        <f t="array" aca="1" ref="H1526" ca="1">IF($I$1&lt;&gt;"y", "", IFERROR(INDEX(countrylistsize,MATCH(SMALL(NOT(countrylistsize="")*IF(ISNUMBER(countrylistsize),COUNTIF(countrylistsize,"&lt;="&amp;countrylistsize),COUNTIF(countrylistsize,"&lt;="&amp;countrylistsize)+SUM(ISNUMBER(countrylistsize))),ROWS(F$3:F1526)+SUM(ISBLANK(countrylistsize))),NOT(countrylistsize="")*IF(ISNUMBER(countrylistsize),COUNTIF(countrylistsize,"&lt;="&amp;countrylistsize),COUNTIF(countrylistsize,"&lt;="&amp;countrylistsize)+SUM(ISNUMBER(countrylistsize))),0)), ""))</f>
        <v/>
      </c>
      <c r="I1526" s="70"/>
      <c r="J1526" s="67" t="str">
        <f t="array" aca="1" ref="J1526" ca="1">IF($I$1&lt;&gt;"y", "", IFERROR(INDEX(admin1listsize,MATCH(SMALL(NOT(admin1listsize="")*IF(ISNUMBER(admin1listsize),COUNTIF(admin1listsize,"&lt;="&amp;admin1listsize),COUNTIF(admin1listsize,"&lt;="&amp;admin1listsize)+SUM(ISNUMBER(admin1listsize))),ROWS(D$3:D1526)+SUM(ISBLANK(admin1listsize))),NOT(admin1listsize="")*IF(ISNUMBER(admin1listsize),COUNTIF(admin1listsize,"&lt;="&amp;admin1listsize),COUNTIF(admin1listsize,"&lt;="&amp;admin1listsize)+SUM(ISNUMBER(admin1listsize))),0)), ""))</f>
        <v/>
      </c>
      <c r="K1526" s="71"/>
    </row>
    <row r="1527" spans="1:11" s="1" customFormat="1" x14ac:dyDescent="0.25">
      <c r="A1527" s="93" t="str">
        <f>IF($I$1&lt;&gt;"y", "", IF(ISBLANK(DATA!D1528),"",IF(ISBLANK(DATA!K1528),"NO DATA",DATA!K1528)))</f>
        <v/>
      </c>
      <c r="B1527" s="93" t="str">
        <f>IF($I$1&lt;&gt;"y", "",IF(ISBLANK(DATA!D1528),"", IF(ISBLANK(DATA!L1528),"NO DATA",DATA!L1528)))</f>
        <v/>
      </c>
      <c r="C1527" s="93" t="str">
        <f t="shared" si="71"/>
        <v/>
      </c>
      <c r="D1527" s="93" t="str">
        <f>IF($I$1&lt;&gt;"y", "", IF(C1528="", "", IFERROR(LOOKUP(2,1/(COUNTIF($D$2:D1526,mergednames)=0),mergednames), "")))</f>
        <v/>
      </c>
      <c r="E1527" s="93" t="str">
        <f t="shared" si="70"/>
        <v/>
      </c>
      <c r="F1527" s="93" t="str">
        <f>IF($I$1&lt;&gt;"y", "", IF(A1528="", "", IFERROR(LOOKUP(2,1/(COUNTIF($F$2:F1526,get_country)=0),get_country), "")))</f>
        <v/>
      </c>
      <c r="G1527" s="93" t="str">
        <f t="shared" si="69"/>
        <v/>
      </c>
      <c r="H1527" s="67" t="str">
        <f t="array" aca="1" ref="H1527" ca="1">IF($I$1&lt;&gt;"y", "", IFERROR(INDEX(countrylistsize,MATCH(SMALL(NOT(countrylistsize="")*IF(ISNUMBER(countrylistsize),COUNTIF(countrylistsize,"&lt;="&amp;countrylistsize),COUNTIF(countrylistsize,"&lt;="&amp;countrylistsize)+SUM(ISNUMBER(countrylistsize))),ROWS(F$3:F1527)+SUM(ISBLANK(countrylistsize))),NOT(countrylistsize="")*IF(ISNUMBER(countrylistsize),COUNTIF(countrylistsize,"&lt;="&amp;countrylistsize),COUNTIF(countrylistsize,"&lt;="&amp;countrylistsize)+SUM(ISNUMBER(countrylistsize))),0)), ""))</f>
        <v/>
      </c>
      <c r="I1527" s="70"/>
      <c r="J1527" s="67" t="str">
        <f t="array" aca="1" ref="J1527" ca="1">IF($I$1&lt;&gt;"y", "", IFERROR(INDEX(admin1listsize,MATCH(SMALL(NOT(admin1listsize="")*IF(ISNUMBER(admin1listsize),COUNTIF(admin1listsize,"&lt;="&amp;admin1listsize),COUNTIF(admin1listsize,"&lt;="&amp;admin1listsize)+SUM(ISNUMBER(admin1listsize))),ROWS(D$3:D1527)+SUM(ISBLANK(admin1listsize))),NOT(admin1listsize="")*IF(ISNUMBER(admin1listsize),COUNTIF(admin1listsize,"&lt;="&amp;admin1listsize),COUNTIF(admin1listsize,"&lt;="&amp;admin1listsize)+SUM(ISNUMBER(admin1listsize))),0)), ""))</f>
        <v/>
      </c>
      <c r="K1527" s="71"/>
    </row>
    <row r="1528" spans="1:11" s="1" customFormat="1" x14ac:dyDescent="0.25">
      <c r="A1528" s="93" t="str">
        <f>IF($I$1&lt;&gt;"y", "", IF(ISBLANK(DATA!D1529),"",IF(ISBLANK(DATA!K1529),"NO DATA",DATA!K1529)))</f>
        <v/>
      </c>
      <c r="B1528" s="93" t="str">
        <f>IF($I$1&lt;&gt;"y", "",IF(ISBLANK(DATA!D1529),"", IF(ISBLANK(DATA!L1529),"NO DATA",DATA!L1529)))</f>
        <v/>
      </c>
      <c r="C1528" s="93" t="str">
        <f t="shared" si="71"/>
        <v/>
      </c>
      <c r="D1528" s="93" t="str">
        <f>IF($I$1&lt;&gt;"y", "", IF(C1529="", "", IFERROR(LOOKUP(2,1/(COUNTIF($D$2:D1527,mergednames)=0),mergednames), "")))</f>
        <v/>
      </c>
      <c r="E1528" s="93" t="str">
        <f t="shared" si="70"/>
        <v/>
      </c>
      <c r="F1528" s="93" t="str">
        <f>IF($I$1&lt;&gt;"y", "", IF(A1529="", "", IFERROR(LOOKUP(2,1/(COUNTIF($F$2:F1527,get_country)=0),get_country), "")))</f>
        <v/>
      </c>
      <c r="G1528" s="93" t="str">
        <f t="shared" si="69"/>
        <v/>
      </c>
      <c r="H1528" s="67" t="str">
        <f t="array" aca="1" ref="H1528" ca="1">IF($I$1&lt;&gt;"y", "", IFERROR(INDEX(countrylistsize,MATCH(SMALL(NOT(countrylistsize="")*IF(ISNUMBER(countrylistsize),COUNTIF(countrylistsize,"&lt;="&amp;countrylistsize),COUNTIF(countrylistsize,"&lt;="&amp;countrylistsize)+SUM(ISNUMBER(countrylistsize))),ROWS(F$3:F1528)+SUM(ISBLANK(countrylistsize))),NOT(countrylistsize="")*IF(ISNUMBER(countrylistsize),COUNTIF(countrylistsize,"&lt;="&amp;countrylistsize),COUNTIF(countrylistsize,"&lt;="&amp;countrylistsize)+SUM(ISNUMBER(countrylistsize))),0)), ""))</f>
        <v/>
      </c>
      <c r="I1528" s="70"/>
      <c r="J1528" s="67" t="str">
        <f t="array" aca="1" ref="J1528" ca="1">IF($I$1&lt;&gt;"y", "", IFERROR(INDEX(admin1listsize,MATCH(SMALL(NOT(admin1listsize="")*IF(ISNUMBER(admin1listsize),COUNTIF(admin1listsize,"&lt;="&amp;admin1listsize),COUNTIF(admin1listsize,"&lt;="&amp;admin1listsize)+SUM(ISNUMBER(admin1listsize))),ROWS(D$3:D1528)+SUM(ISBLANK(admin1listsize))),NOT(admin1listsize="")*IF(ISNUMBER(admin1listsize),COUNTIF(admin1listsize,"&lt;="&amp;admin1listsize),COUNTIF(admin1listsize,"&lt;="&amp;admin1listsize)+SUM(ISNUMBER(admin1listsize))),0)), ""))</f>
        <v/>
      </c>
      <c r="K1528" s="71"/>
    </row>
    <row r="1529" spans="1:11" s="1" customFormat="1" x14ac:dyDescent="0.25">
      <c r="A1529" s="93" t="str">
        <f>IF($I$1&lt;&gt;"y", "", IF(ISBLANK(DATA!D1530),"",IF(ISBLANK(DATA!K1530),"NO DATA",DATA!K1530)))</f>
        <v/>
      </c>
      <c r="B1529" s="93" t="str">
        <f>IF($I$1&lt;&gt;"y", "",IF(ISBLANK(DATA!D1530),"", IF(ISBLANK(DATA!L1530),"NO DATA",DATA!L1530)))</f>
        <v/>
      </c>
      <c r="C1529" s="93" t="str">
        <f t="shared" si="71"/>
        <v/>
      </c>
      <c r="D1529" s="93" t="str">
        <f>IF($I$1&lt;&gt;"y", "", IF(C1530="", "", IFERROR(LOOKUP(2,1/(COUNTIF($D$2:D1528,mergednames)=0),mergednames), "")))</f>
        <v/>
      </c>
      <c r="E1529" s="93" t="str">
        <f t="shared" si="70"/>
        <v/>
      </c>
      <c r="F1529" s="93" t="str">
        <f>IF($I$1&lt;&gt;"y", "", IF(A1530="", "", IFERROR(LOOKUP(2,1/(COUNTIF($F$2:F1528,get_country)=0),get_country), "")))</f>
        <v/>
      </c>
      <c r="G1529" s="93" t="str">
        <f t="shared" si="69"/>
        <v/>
      </c>
      <c r="H1529" s="67" t="str">
        <f t="array" aca="1" ref="H1529" ca="1">IF($I$1&lt;&gt;"y", "", IFERROR(INDEX(countrylistsize,MATCH(SMALL(NOT(countrylistsize="")*IF(ISNUMBER(countrylistsize),COUNTIF(countrylistsize,"&lt;="&amp;countrylistsize),COUNTIF(countrylistsize,"&lt;="&amp;countrylistsize)+SUM(ISNUMBER(countrylistsize))),ROWS(F$3:F1529)+SUM(ISBLANK(countrylistsize))),NOT(countrylistsize="")*IF(ISNUMBER(countrylistsize),COUNTIF(countrylistsize,"&lt;="&amp;countrylistsize),COUNTIF(countrylistsize,"&lt;="&amp;countrylistsize)+SUM(ISNUMBER(countrylistsize))),0)), ""))</f>
        <v/>
      </c>
      <c r="I1529" s="70"/>
      <c r="J1529" s="67" t="str">
        <f t="array" aca="1" ref="J1529" ca="1">IF($I$1&lt;&gt;"y", "", IFERROR(INDEX(admin1listsize,MATCH(SMALL(NOT(admin1listsize="")*IF(ISNUMBER(admin1listsize),COUNTIF(admin1listsize,"&lt;="&amp;admin1listsize),COUNTIF(admin1listsize,"&lt;="&amp;admin1listsize)+SUM(ISNUMBER(admin1listsize))),ROWS(D$3:D1529)+SUM(ISBLANK(admin1listsize))),NOT(admin1listsize="")*IF(ISNUMBER(admin1listsize),COUNTIF(admin1listsize,"&lt;="&amp;admin1listsize),COUNTIF(admin1listsize,"&lt;="&amp;admin1listsize)+SUM(ISNUMBER(admin1listsize))),0)), ""))</f>
        <v/>
      </c>
      <c r="K1529" s="71"/>
    </row>
    <row r="1530" spans="1:11" s="1" customFormat="1" x14ac:dyDescent="0.25">
      <c r="A1530" s="93" t="str">
        <f>IF($I$1&lt;&gt;"y", "", IF(ISBLANK(DATA!D1531),"",IF(ISBLANK(DATA!K1531),"NO DATA",DATA!K1531)))</f>
        <v/>
      </c>
      <c r="B1530" s="93" t="str">
        <f>IF($I$1&lt;&gt;"y", "",IF(ISBLANK(DATA!D1531),"", IF(ISBLANK(DATA!L1531),"NO DATA",DATA!L1531)))</f>
        <v/>
      </c>
      <c r="C1530" s="93" t="str">
        <f t="shared" si="71"/>
        <v/>
      </c>
      <c r="D1530" s="93" t="str">
        <f>IF($I$1&lt;&gt;"y", "", IF(C1531="", "", IFERROR(LOOKUP(2,1/(COUNTIF($D$2:D1529,mergednames)=0),mergednames), "")))</f>
        <v/>
      </c>
      <c r="E1530" s="93" t="str">
        <f t="shared" si="70"/>
        <v/>
      </c>
      <c r="F1530" s="93" t="str">
        <f>IF($I$1&lt;&gt;"y", "", IF(A1531="", "", IFERROR(LOOKUP(2,1/(COUNTIF($F$2:F1529,get_country)=0),get_country), "")))</f>
        <v/>
      </c>
      <c r="G1530" s="93" t="str">
        <f t="shared" si="69"/>
        <v/>
      </c>
      <c r="H1530" s="67" t="str">
        <f t="array" aca="1" ref="H1530" ca="1">IF($I$1&lt;&gt;"y", "", IFERROR(INDEX(countrylistsize,MATCH(SMALL(NOT(countrylistsize="")*IF(ISNUMBER(countrylistsize),COUNTIF(countrylistsize,"&lt;="&amp;countrylistsize),COUNTIF(countrylistsize,"&lt;="&amp;countrylistsize)+SUM(ISNUMBER(countrylistsize))),ROWS(F$3:F1530)+SUM(ISBLANK(countrylistsize))),NOT(countrylistsize="")*IF(ISNUMBER(countrylistsize),COUNTIF(countrylistsize,"&lt;="&amp;countrylistsize),COUNTIF(countrylistsize,"&lt;="&amp;countrylistsize)+SUM(ISNUMBER(countrylistsize))),0)), ""))</f>
        <v/>
      </c>
      <c r="I1530" s="70"/>
      <c r="J1530" s="67" t="str">
        <f t="array" aca="1" ref="J1530" ca="1">IF($I$1&lt;&gt;"y", "", IFERROR(INDEX(admin1listsize,MATCH(SMALL(NOT(admin1listsize="")*IF(ISNUMBER(admin1listsize),COUNTIF(admin1listsize,"&lt;="&amp;admin1listsize),COUNTIF(admin1listsize,"&lt;="&amp;admin1listsize)+SUM(ISNUMBER(admin1listsize))),ROWS(D$3:D1530)+SUM(ISBLANK(admin1listsize))),NOT(admin1listsize="")*IF(ISNUMBER(admin1listsize),COUNTIF(admin1listsize,"&lt;="&amp;admin1listsize),COUNTIF(admin1listsize,"&lt;="&amp;admin1listsize)+SUM(ISNUMBER(admin1listsize))),0)), ""))</f>
        <v/>
      </c>
      <c r="K1530" s="71"/>
    </row>
    <row r="1531" spans="1:11" s="1" customFormat="1" x14ac:dyDescent="0.25">
      <c r="A1531" s="93" t="str">
        <f>IF($I$1&lt;&gt;"y", "", IF(ISBLANK(DATA!D1532),"",IF(ISBLANK(DATA!K1532),"NO DATA",DATA!K1532)))</f>
        <v/>
      </c>
      <c r="B1531" s="93" t="str">
        <f>IF($I$1&lt;&gt;"y", "",IF(ISBLANK(DATA!D1532),"", IF(ISBLANK(DATA!L1532),"NO DATA",DATA!L1532)))</f>
        <v/>
      </c>
      <c r="C1531" s="93" t="str">
        <f t="shared" si="71"/>
        <v/>
      </c>
      <c r="D1531" s="93" t="str">
        <f>IF($I$1&lt;&gt;"y", "", IF(C1532="", "", IFERROR(LOOKUP(2,1/(COUNTIF($D$2:D1530,mergednames)=0),mergednames), "")))</f>
        <v/>
      </c>
      <c r="E1531" s="93" t="str">
        <f t="shared" si="70"/>
        <v/>
      </c>
      <c r="F1531" s="93" t="str">
        <f>IF($I$1&lt;&gt;"y", "", IF(A1532="", "", IFERROR(LOOKUP(2,1/(COUNTIF($F$2:F1530,get_country)=0),get_country), "")))</f>
        <v/>
      </c>
      <c r="G1531" s="93" t="str">
        <f t="shared" si="69"/>
        <v/>
      </c>
      <c r="H1531" s="67" t="str">
        <f t="array" aca="1" ref="H1531" ca="1">IF($I$1&lt;&gt;"y", "", IFERROR(INDEX(countrylistsize,MATCH(SMALL(NOT(countrylistsize="")*IF(ISNUMBER(countrylistsize),COUNTIF(countrylistsize,"&lt;="&amp;countrylistsize),COUNTIF(countrylistsize,"&lt;="&amp;countrylistsize)+SUM(ISNUMBER(countrylistsize))),ROWS(F$3:F1531)+SUM(ISBLANK(countrylistsize))),NOT(countrylistsize="")*IF(ISNUMBER(countrylistsize),COUNTIF(countrylistsize,"&lt;="&amp;countrylistsize),COUNTIF(countrylistsize,"&lt;="&amp;countrylistsize)+SUM(ISNUMBER(countrylistsize))),0)), ""))</f>
        <v/>
      </c>
      <c r="I1531" s="70"/>
      <c r="J1531" s="67" t="str">
        <f t="array" aca="1" ref="J1531" ca="1">IF($I$1&lt;&gt;"y", "", IFERROR(INDEX(admin1listsize,MATCH(SMALL(NOT(admin1listsize="")*IF(ISNUMBER(admin1listsize),COUNTIF(admin1listsize,"&lt;="&amp;admin1listsize),COUNTIF(admin1listsize,"&lt;="&amp;admin1listsize)+SUM(ISNUMBER(admin1listsize))),ROWS(D$3:D1531)+SUM(ISBLANK(admin1listsize))),NOT(admin1listsize="")*IF(ISNUMBER(admin1listsize),COUNTIF(admin1listsize,"&lt;="&amp;admin1listsize),COUNTIF(admin1listsize,"&lt;="&amp;admin1listsize)+SUM(ISNUMBER(admin1listsize))),0)), ""))</f>
        <v/>
      </c>
      <c r="K1531" s="71"/>
    </row>
    <row r="1532" spans="1:11" s="1" customFormat="1" x14ac:dyDescent="0.25">
      <c r="A1532" s="93" t="str">
        <f>IF($I$1&lt;&gt;"y", "", IF(ISBLANK(DATA!D1533),"",IF(ISBLANK(DATA!K1533),"NO DATA",DATA!K1533)))</f>
        <v/>
      </c>
      <c r="B1532" s="93" t="str">
        <f>IF($I$1&lt;&gt;"y", "",IF(ISBLANK(DATA!D1533),"", IF(ISBLANK(DATA!L1533),"NO DATA",DATA!L1533)))</f>
        <v/>
      </c>
      <c r="C1532" s="93" t="str">
        <f t="shared" si="71"/>
        <v/>
      </c>
      <c r="D1532" s="93" t="str">
        <f>IF($I$1&lt;&gt;"y", "", IF(C1533="", "", IFERROR(LOOKUP(2,1/(COUNTIF($D$2:D1531,mergednames)=0),mergednames), "")))</f>
        <v/>
      </c>
      <c r="E1532" s="93" t="str">
        <f t="shared" si="70"/>
        <v/>
      </c>
      <c r="F1532" s="93" t="str">
        <f>IF($I$1&lt;&gt;"y", "", IF(A1533="", "", IFERROR(LOOKUP(2,1/(COUNTIF($F$2:F1531,get_country)=0),get_country), "")))</f>
        <v/>
      </c>
      <c r="G1532" s="93" t="str">
        <f t="shared" si="69"/>
        <v/>
      </c>
      <c r="H1532" s="67" t="str">
        <f t="array" aca="1" ref="H1532" ca="1">IF($I$1&lt;&gt;"y", "", IFERROR(INDEX(countrylistsize,MATCH(SMALL(NOT(countrylistsize="")*IF(ISNUMBER(countrylistsize),COUNTIF(countrylistsize,"&lt;="&amp;countrylistsize),COUNTIF(countrylistsize,"&lt;="&amp;countrylistsize)+SUM(ISNUMBER(countrylistsize))),ROWS(F$3:F1532)+SUM(ISBLANK(countrylistsize))),NOT(countrylistsize="")*IF(ISNUMBER(countrylistsize),COUNTIF(countrylistsize,"&lt;="&amp;countrylistsize),COUNTIF(countrylistsize,"&lt;="&amp;countrylistsize)+SUM(ISNUMBER(countrylistsize))),0)), ""))</f>
        <v/>
      </c>
      <c r="I1532" s="70"/>
      <c r="J1532" s="67" t="str">
        <f t="array" aca="1" ref="J1532" ca="1">IF($I$1&lt;&gt;"y", "", IFERROR(INDEX(admin1listsize,MATCH(SMALL(NOT(admin1listsize="")*IF(ISNUMBER(admin1listsize),COUNTIF(admin1listsize,"&lt;="&amp;admin1listsize),COUNTIF(admin1listsize,"&lt;="&amp;admin1listsize)+SUM(ISNUMBER(admin1listsize))),ROWS(D$3:D1532)+SUM(ISBLANK(admin1listsize))),NOT(admin1listsize="")*IF(ISNUMBER(admin1listsize),COUNTIF(admin1listsize,"&lt;="&amp;admin1listsize),COUNTIF(admin1listsize,"&lt;="&amp;admin1listsize)+SUM(ISNUMBER(admin1listsize))),0)), ""))</f>
        <v/>
      </c>
      <c r="K1532" s="71"/>
    </row>
    <row r="1533" spans="1:11" s="1" customFormat="1" x14ac:dyDescent="0.25">
      <c r="A1533" s="93" t="str">
        <f>IF($I$1&lt;&gt;"y", "", IF(ISBLANK(DATA!D1534),"",IF(ISBLANK(DATA!K1534),"NO DATA",DATA!K1534)))</f>
        <v/>
      </c>
      <c r="B1533" s="93" t="str">
        <f>IF($I$1&lt;&gt;"y", "",IF(ISBLANK(DATA!D1534),"", IF(ISBLANK(DATA!L1534),"NO DATA",DATA!L1534)))</f>
        <v/>
      </c>
      <c r="C1533" s="93" t="str">
        <f t="shared" si="71"/>
        <v/>
      </c>
      <c r="D1533" s="93" t="str">
        <f>IF($I$1&lt;&gt;"y", "", IF(C1534="", "", IFERROR(LOOKUP(2,1/(COUNTIF($D$2:D1532,mergednames)=0),mergednames), "")))</f>
        <v/>
      </c>
      <c r="E1533" s="93" t="str">
        <f t="shared" si="70"/>
        <v/>
      </c>
      <c r="F1533" s="93" t="str">
        <f>IF($I$1&lt;&gt;"y", "", IF(A1534="", "", IFERROR(LOOKUP(2,1/(COUNTIF($F$2:F1532,get_country)=0),get_country), "")))</f>
        <v/>
      </c>
      <c r="G1533" s="93" t="str">
        <f t="shared" si="69"/>
        <v/>
      </c>
      <c r="H1533" s="67" t="str">
        <f t="array" aca="1" ref="H1533" ca="1">IF($I$1&lt;&gt;"y", "", IFERROR(INDEX(countrylistsize,MATCH(SMALL(NOT(countrylistsize="")*IF(ISNUMBER(countrylistsize),COUNTIF(countrylistsize,"&lt;="&amp;countrylistsize),COUNTIF(countrylistsize,"&lt;="&amp;countrylistsize)+SUM(ISNUMBER(countrylistsize))),ROWS(F$3:F1533)+SUM(ISBLANK(countrylistsize))),NOT(countrylistsize="")*IF(ISNUMBER(countrylistsize),COUNTIF(countrylistsize,"&lt;="&amp;countrylistsize),COUNTIF(countrylistsize,"&lt;="&amp;countrylistsize)+SUM(ISNUMBER(countrylistsize))),0)), ""))</f>
        <v/>
      </c>
      <c r="I1533" s="70"/>
      <c r="J1533" s="67" t="str">
        <f t="array" aca="1" ref="J1533" ca="1">IF($I$1&lt;&gt;"y", "", IFERROR(INDEX(admin1listsize,MATCH(SMALL(NOT(admin1listsize="")*IF(ISNUMBER(admin1listsize),COUNTIF(admin1listsize,"&lt;="&amp;admin1listsize),COUNTIF(admin1listsize,"&lt;="&amp;admin1listsize)+SUM(ISNUMBER(admin1listsize))),ROWS(D$3:D1533)+SUM(ISBLANK(admin1listsize))),NOT(admin1listsize="")*IF(ISNUMBER(admin1listsize),COUNTIF(admin1listsize,"&lt;="&amp;admin1listsize),COUNTIF(admin1listsize,"&lt;="&amp;admin1listsize)+SUM(ISNUMBER(admin1listsize))),0)), ""))</f>
        <v/>
      </c>
      <c r="K1533" s="71"/>
    </row>
    <row r="1534" spans="1:11" s="1" customFormat="1" x14ac:dyDescent="0.25">
      <c r="A1534" s="93" t="str">
        <f>IF($I$1&lt;&gt;"y", "", IF(ISBLANK(DATA!D1535),"",IF(ISBLANK(DATA!K1535),"NO DATA",DATA!K1535)))</f>
        <v/>
      </c>
      <c r="B1534" s="93" t="str">
        <f>IF($I$1&lt;&gt;"y", "",IF(ISBLANK(DATA!D1535),"", IF(ISBLANK(DATA!L1535),"NO DATA",DATA!L1535)))</f>
        <v/>
      </c>
      <c r="C1534" s="93" t="str">
        <f t="shared" si="71"/>
        <v/>
      </c>
      <c r="D1534" s="93" t="str">
        <f>IF($I$1&lt;&gt;"y", "", IF(C1535="", "", IFERROR(LOOKUP(2,1/(COUNTIF($D$2:D1533,mergednames)=0),mergednames), "")))</f>
        <v/>
      </c>
      <c r="E1534" s="93" t="str">
        <f t="shared" si="70"/>
        <v/>
      </c>
      <c r="F1534" s="93" t="str">
        <f>IF($I$1&lt;&gt;"y", "", IF(A1535="", "", IFERROR(LOOKUP(2,1/(COUNTIF($F$2:F1533,get_country)=0),get_country), "")))</f>
        <v/>
      </c>
      <c r="G1534" s="93" t="str">
        <f t="shared" si="69"/>
        <v/>
      </c>
      <c r="H1534" s="67" t="str">
        <f t="array" aca="1" ref="H1534" ca="1">IF($I$1&lt;&gt;"y", "", IFERROR(INDEX(countrylistsize,MATCH(SMALL(NOT(countrylistsize="")*IF(ISNUMBER(countrylistsize),COUNTIF(countrylistsize,"&lt;="&amp;countrylistsize),COUNTIF(countrylistsize,"&lt;="&amp;countrylistsize)+SUM(ISNUMBER(countrylistsize))),ROWS(F$3:F1534)+SUM(ISBLANK(countrylistsize))),NOT(countrylistsize="")*IF(ISNUMBER(countrylistsize),COUNTIF(countrylistsize,"&lt;="&amp;countrylistsize),COUNTIF(countrylistsize,"&lt;="&amp;countrylistsize)+SUM(ISNUMBER(countrylistsize))),0)), ""))</f>
        <v/>
      </c>
      <c r="I1534" s="70"/>
      <c r="J1534" s="67" t="str">
        <f t="array" aca="1" ref="J1534" ca="1">IF($I$1&lt;&gt;"y", "", IFERROR(INDEX(admin1listsize,MATCH(SMALL(NOT(admin1listsize="")*IF(ISNUMBER(admin1listsize),COUNTIF(admin1listsize,"&lt;="&amp;admin1listsize),COUNTIF(admin1listsize,"&lt;="&amp;admin1listsize)+SUM(ISNUMBER(admin1listsize))),ROWS(D$3:D1534)+SUM(ISBLANK(admin1listsize))),NOT(admin1listsize="")*IF(ISNUMBER(admin1listsize),COUNTIF(admin1listsize,"&lt;="&amp;admin1listsize),COUNTIF(admin1listsize,"&lt;="&amp;admin1listsize)+SUM(ISNUMBER(admin1listsize))),0)), ""))</f>
        <v/>
      </c>
      <c r="K1534" s="71"/>
    </row>
    <row r="1535" spans="1:11" s="1" customFormat="1" x14ac:dyDescent="0.25">
      <c r="A1535" s="93" t="str">
        <f>IF($I$1&lt;&gt;"y", "", IF(ISBLANK(DATA!D1536),"",IF(ISBLANK(DATA!K1536),"NO DATA",DATA!K1536)))</f>
        <v/>
      </c>
      <c r="B1535" s="93" t="str">
        <f>IF($I$1&lt;&gt;"y", "",IF(ISBLANK(DATA!D1536),"", IF(ISBLANK(DATA!L1536),"NO DATA",DATA!L1536)))</f>
        <v/>
      </c>
      <c r="C1535" s="93" t="str">
        <f t="shared" si="71"/>
        <v/>
      </c>
      <c r="D1535" s="93" t="str">
        <f>IF($I$1&lt;&gt;"y", "", IF(C1536="", "", IFERROR(LOOKUP(2,1/(COUNTIF($D$2:D1534,mergednames)=0),mergednames), "")))</f>
        <v/>
      </c>
      <c r="E1535" s="93" t="str">
        <f t="shared" si="70"/>
        <v/>
      </c>
      <c r="F1535" s="93" t="str">
        <f>IF($I$1&lt;&gt;"y", "", IF(A1536="", "", IFERROR(LOOKUP(2,1/(COUNTIF($F$2:F1534,get_country)=0),get_country), "")))</f>
        <v/>
      </c>
      <c r="G1535" s="93" t="str">
        <f t="shared" si="69"/>
        <v/>
      </c>
      <c r="H1535" s="67" t="str">
        <f t="array" aca="1" ref="H1535" ca="1">IF($I$1&lt;&gt;"y", "", IFERROR(INDEX(countrylistsize,MATCH(SMALL(NOT(countrylistsize="")*IF(ISNUMBER(countrylistsize),COUNTIF(countrylistsize,"&lt;="&amp;countrylistsize),COUNTIF(countrylistsize,"&lt;="&amp;countrylistsize)+SUM(ISNUMBER(countrylistsize))),ROWS(F$3:F1535)+SUM(ISBLANK(countrylistsize))),NOT(countrylistsize="")*IF(ISNUMBER(countrylistsize),COUNTIF(countrylistsize,"&lt;="&amp;countrylistsize),COUNTIF(countrylistsize,"&lt;="&amp;countrylistsize)+SUM(ISNUMBER(countrylistsize))),0)), ""))</f>
        <v/>
      </c>
      <c r="I1535" s="70"/>
      <c r="J1535" s="67" t="str">
        <f t="array" aca="1" ref="J1535" ca="1">IF($I$1&lt;&gt;"y", "", IFERROR(INDEX(admin1listsize,MATCH(SMALL(NOT(admin1listsize="")*IF(ISNUMBER(admin1listsize),COUNTIF(admin1listsize,"&lt;="&amp;admin1listsize),COUNTIF(admin1listsize,"&lt;="&amp;admin1listsize)+SUM(ISNUMBER(admin1listsize))),ROWS(D$3:D1535)+SUM(ISBLANK(admin1listsize))),NOT(admin1listsize="")*IF(ISNUMBER(admin1listsize),COUNTIF(admin1listsize,"&lt;="&amp;admin1listsize),COUNTIF(admin1listsize,"&lt;="&amp;admin1listsize)+SUM(ISNUMBER(admin1listsize))),0)), ""))</f>
        <v/>
      </c>
      <c r="K1535" s="71"/>
    </row>
    <row r="1536" spans="1:11" s="1" customFormat="1" x14ac:dyDescent="0.25">
      <c r="A1536" s="93" t="str">
        <f>IF($I$1&lt;&gt;"y", "", IF(ISBLANK(DATA!D1537),"",IF(ISBLANK(DATA!K1537),"NO DATA",DATA!K1537)))</f>
        <v/>
      </c>
      <c r="B1536" s="93" t="str">
        <f>IF($I$1&lt;&gt;"y", "",IF(ISBLANK(DATA!D1537),"", IF(ISBLANK(DATA!L1537),"NO DATA",DATA!L1537)))</f>
        <v/>
      </c>
      <c r="C1536" s="93" t="str">
        <f t="shared" si="71"/>
        <v/>
      </c>
      <c r="D1536" s="93" t="str">
        <f>IF($I$1&lt;&gt;"y", "", IF(C1537="", "", IFERROR(LOOKUP(2,1/(COUNTIF($D$2:D1535,mergednames)=0),mergednames), "")))</f>
        <v/>
      </c>
      <c r="E1536" s="93" t="str">
        <f t="shared" si="70"/>
        <v/>
      </c>
      <c r="F1536" s="93" t="str">
        <f>IF($I$1&lt;&gt;"y", "", IF(A1537="", "", IFERROR(LOOKUP(2,1/(COUNTIF($F$2:F1535,get_country)=0),get_country), "")))</f>
        <v/>
      </c>
      <c r="G1536" s="93" t="str">
        <f t="shared" si="69"/>
        <v/>
      </c>
      <c r="H1536" s="67" t="str">
        <f t="array" aca="1" ref="H1536" ca="1">IF($I$1&lt;&gt;"y", "", IFERROR(INDEX(countrylistsize,MATCH(SMALL(NOT(countrylistsize="")*IF(ISNUMBER(countrylistsize),COUNTIF(countrylistsize,"&lt;="&amp;countrylistsize),COUNTIF(countrylistsize,"&lt;="&amp;countrylistsize)+SUM(ISNUMBER(countrylistsize))),ROWS(F$3:F1536)+SUM(ISBLANK(countrylistsize))),NOT(countrylistsize="")*IF(ISNUMBER(countrylistsize),COUNTIF(countrylistsize,"&lt;="&amp;countrylistsize),COUNTIF(countrylistsize,"&lt;="&amp;countrylistsize)+SUM(ISNUMBER(countrylistsize))),0)), ""))</f>
        <v/>
      </c>
      <c r="I1536" s="70"/>
      <c r="J1536" s="67" t="str">
        <f t="array" aca="1" ref="J1536" ca="1">IF($I$1&lt;&gt;"y", "", IFERROR(INDEX(admin1listsize,MATCH(SMALL(NOT(admin1listsize="")*IF(ISNUMBER(admin1listsize),COUNTIF(admin1listsize,"&lt;="&amp;admin1listsize),COUNTIF(admin1listsize,"&lt;="&amp;admin1listsize)+SUM(ISNUMBER(admin1listsize))),ROWS(D$3:D1536)+SUM(ISBLANK(admin1listsize))),NOT(admin1listsize="")*IF(ISNUMBER(admin1listsize),COUNTIF(admin1listsize,"&lt;="&amp;admin1listsize),COUNTIF(admin1listsize,"&lt;="&amp;admin1listsize)+SUM(ISNUMBER(admin1listsize))),0)), ""))</f>
        <v/>
      </c>
      <c r="K1536" s="71"/>
    </row>
    <row r="1537" spans="1:11" s="1" customFormat="1" x14ac:dyDescent="0.25">
      <c r="A1537" s="93" t="str">
        <f>IF($I$1&lt;&gt;"y", "", IF(ISBLANK(DATA!D1538),"",IF(ISBLANK(DATA!K1538),"NO DATA",DATA!K1538)))</f>
        <v/>
      </c>
      <c r="B1537" s="93" t="str">
        <f>IF($I$1&lt;&gt;"y", "",IF(ISBLANK(DATA!D1538),"", IF(ISBLANK(DATA!L1538),"NO DATA",DATA!L1538)))</f>
        <v/>
      </c>
      <c r="C1537" s="93" t="str">
        <f t="shared" si="71"/>
        <v/>
      </c>
      <c r="D1537" s="93" t="str">
        <f>IF($I$1&lt;&gt;"y", "", IF(C1538="", "", IFERROR(LOOKUP(2,1/(COUNTIF($D$2:D1536,mergednames)=0),mergednames), "")))</f>
        <v/>
      </c>
      <c r="E1537" s="93" t="str">
        <f t="shared" si="70"/>
        <v/>
      </c>
      <c r="F1537" s="93" t="str">
        <f>IF($I$1&lt;&gt;"y", "", IF(A1538="", "", IFERROR(LOOKUP(2,1/(COUNTIF($F$2:F1536,get_country)=0),get_country), "")))</f>
        <v/>
      </c>
      <c r="G1537" s="93" t="str">
        <f t="shared" si="69"/>
        <v/>
      </c>
      <c r="H1537" s="67" t="str">
        <f t="array" aca="1" ref="H1537" ca="1">IF($I$1&lt;&gt;"y", "", IFERROR(INDEX(countrylistsize,MATCH(SMALL(NOT(countrylistsize="")*IF(ISNUMBER(countrylistsize),COUNTIF(countrylistsize,"&lt;="&amp;countrylistsize),COUNTIF(countrylistsize,"&lt;="&amp;countrylistsize)+SUM(ISNUMBER(countrylistsize))),ROWS(F$3:F1537)+SUM(ISBLANK(countrylistsize))),NOT(countrylistsize="")*IF(ISNUMBER(countrylistsize),COUNTIF(countrylistsize,"&lt;="&amp;countrylistsize),COUNTIF(countrylistsize,"&lt;="&amp;countrylistsize)+SUM(ISNUMBER(countrylistsize))),0)), ""))</f>
        <v/>
      </c>
      <c r="I1537" s="70"/>
      <c r="J1537" s="67" t="str">
        <f t="array" aca="1" ref="J1537" ca="1">IF($I$1&lt;&gt;"y", "", IFERROR(INDEX(admin1listsize,MATCH(SMALL(NOT(admin1listsize="")*IF(ISNUMBER(admin1listsize),COUNTIF(admin1listsize,"&lt;="&amp;admin1listsize),COUNTIF(admin1listsize,"&lt;="&amp;admin1listsize)+SUM(ISNUMBER(admin1listsize))),ROWS(D$3:D1537)+SUM(ISBLANK(admin1listsize))),NOT(admin1listsize="")*IF(ISNUMBER(admin1listsize),COUNTIF(admin1listsize,"&lt;="&amp;admin1listsize),COUNTIF(admin1listsize,"&lt;="&amp;admin1listsize)+SUM(ISNUMBER(admin1listsize))),0)), ""))</f>
        <v/>
      </c>
      <c r="K1537" s="71"/>
    </row>
    <row r="1538" spans="1:11" s="1" customFormat="1" x14ac:dyDescent="0.25">
      <c r="A1538" s="93" t="str">
        <f>IF($I$1&lt;&gt;"y", "", IF(ISBLANK(DATA!D1539),"",IF(ISBLANK(DATA!K1539),"NO DATA",DATA!K1539)))</f>
        <v/>
      </c>
      <c r="B1538" s="93" t="str">
        <f>IF($I$1&lt;&gt;"y", "",IF(ISBLANK(DATA!D1539),"", IF(ISBLANK(DATA!L1539),"NO DATA",DATA!L1539)))</f>
        <v/>
      </c>
      <c r="C1538" s="93" t="str">
        <f t="shared" si="71"/>
        <v/>
      </c>
      <c r="D1538" s="93" t="str">
        <f>IF($I$1&lt;&gt;"y", "", IF(C1539="", "", IFERROR(LOOKUP(2,1/(COUNTIF($D$2:D1537,mergednames)=0),mergednames), "")))</f>
        <v/>
      </c>
      <c r="E1538" s="93" t="str">
        <f t="shared" si="70"/>
        <v/>
      </c>
      <c r="F1538" s="93" t="str">
        <f>IF($I$1&lt;&gt;"y", "", IF(A1539="", "", IFERROR(LOOKUP(2,1/(COUNTIF($F$2:F1537,get_country)=0),get_country), "")))</f>
        <v/>
      </c>
      <c r="G1538" s="93" t="str">
        <f t="shared" si="69"/>
        <v/>
      </c>
      <c r="H1538" s="67" t="str">
        <f t="array" aca="1" ref="H1538" ca="1">IF($I$1&lt;&gt;"y", "", IFERROR(INDEX(countrylistsize,MATCH(SMALL(NOT(countrylistsize="")*IF(ISNUMBER(countrylistsize),COUNTIF(countrylistsize,"&lt;="&amp;countrylistsize),COUNTIF(countrylistsize,"&lt;="&amp;countrylistsize)+SUM(ISNUMBER(countrylistsize))),ROWS(F$3:F1538)+SUM(ISBLANK(countrylistsize))),NOT(countrylistsize="")*IF(ISNUMBER(countrylistsize),COUNTIF(countrylistsize,"&lt;="&amp;countrylistsize),COUNTIF(countrylistsize,"&lt;="&amp;countrylistsize)+SUM(ISNUMBER(countrylistsize))),0)), ""))</f>
        <v/>
      </c>
      <c r="I1538" s="70"/>
      <c r="J1538" s="67" t="str">
        <f t="array" aca="1" ref="J1538" ca="1">IF($I$1&lt;&gt;"y", "", IFERROR(INDEX(admin1listsize,MATCH(SMALL(NOT(admin1listsize="")*IF(ISNUMBER(admin1listsize),COUNTIF(admin1listsize,"&lt;="&amp;admin1listsize),COUNTIF(admin1listsize,"&lt;="&amp;admin1listsize)+SUM(ISNUMBER(admin1listsize))),ROWS(D$3:D1538)+SUM(ISBLANK(admin1listsize))),NOT(admin1listsize="")*IF(ISNUMBER(admin1listsize),COUNTIF(admin1listsize,"&lt;="&amp;admin1listsize),COUNTIF(admin1listsize,"&lt;="&amp;admin1listsize)+SUM(ISNUMBER(admin1listsize))),0)), ""))</f>
        <v/>
      </c>
      <c r="K1538" s="71"/>
    </row>
    <row r="1539" spans="1:11" s="1" customFormat="1" x14ac:dyDescent="0.25">
      <c r="A1539" s="93" t="str">
        <f>IF($I$1&lt;&gt;"y", "", IF(ISBLANK(DATA!D1540),"",IF(ISBLANK(DATA!K1540),"NO DATA",DATA!K1540)))</f>
        <v/>
      </c>
      <c r="B1539" s="93" t="str">
        <f>IF($I$1&lt;&gt;"y", "",IF(ISBLANK(DATA!D1540),"", IF(ISBLANK(DATA!L1540),"NO DATA",DATA!L1540)))</f>
        <v/>
      </c>
      <c r="C1539" s="93" t="str">
        <f t="shared" si="71"/>
        <v/>
      </c>
      <c r="D1539" s="93" t="str">
        <f>IF($I$1&lt;&gt;"y", "", IF(C1540="", "", IFERROR(LOOKUP(2,1/(COUNTIF($D$2:D1538,mergednames)=0),mergednames), "")))</f>
        <v/>
      </c>
      <c r="E1539" s="93" t="str">
        <f t="shared" si="70"/>
        <v/>
      </c>
      <c r="F1539" s="93" t="str">
        <f>IF($I$1&lt;&gt;"y", "", IF(A1540="", "", IFERROR(LOOKUP(2,1/(COUNTIF($F$2:F1538,get_country)=0),get_country), "")))</f>
        <v/>
      </c>
      <c r="G1539" s="93" t="str">
        <f t="shared" ref="G1539:G1602" si="72">IF($I$1&lt;&gt;"y", "", IF(F1539="", "", G1538+1))</f>
        <v/>
      </c>
      <c r="H1539" s="67" t="str">
        <f t="array" aca="1" ref="H1539" ca="1">IF($I$1&lt;&gt;"y", "", IFERROR(INDEX(countrylistsize,MATCH(SMALL(NOT(countrylistsize="")*IF(ISNUMBER(countrylistsize),COUNTIF(countrylistsize,"&lt;="&amp;countrylistsize),COUNTIF(countrylistsize,"&lt;="&amp;countrylistsize)+SUM(ISNUMBER(countrylistsize))),ROWS(F$3:F1539)+SUM(ISBLANK(countrylistsize))),NOT(countrylistsize="")*IF(ISNUMBER(countrylistsize),COUNTIF(countrylistsize,"&lt;="&amp;countrylistsize),COUNTIF(countrylistsize,"&lt;="&amp;countrylistsize)+SUM(ISNUMBER(countrylistsize))),0)), ""))</f>
        <v/>
      </c>
      <c r="I1539" s="70"/>
      <c r="J1539" s="67" t="str">
        <f t="array" aca="1" ref="J1539" ca="1">IF($I$1&lt;&gt;"y", "", IFERROR(INDEX(admin1listsize,MATCH(SMALL(NOT(admin1listsize="")*IF(ISNUMBER(admin1listsize),COUNTIF(admin1listsize,"&lt;="&amp;admin1listsize),COUNTIF(admin1listsize,"&lt;="&amp;admin1listsize)+SUM(ISNUMBER(admin1listsize))),ROWS(D$3:D1539)+SUM(ISBLANK(admin1listsize))),NOT(admin1listsize="")*IF(ISNUMBER(admin1listsize),COUNTIF(admin1listsize,"&lt;="&amp;admin1listsize),COUNTIF(admin1listsize,"&lt;="&amp;admin1listsize)+SUM(ISNUMBER(admin1listsize))),0)), ""))</f>
        <v/>
      </c>
      <c r="K1539" s="71"/>
    </row>
    <row r="1540" spans="1:11" s="1" customFormat="1" x14ac:dyDescent="0.25">
      <c r="A1540" s="93" t="str">
        <f>IF($I$1&lt;&gt;"y", "", IF(ISBLANK(DATA!D1541),"",IF(ISBLANK(DATA!K1541),"NO DATA",DATA!K1541)))</f>
        <v/>
      </c>
      <c r="B1540" s="93" t="str">
        <f>IF($I$1&lt;&gt;"y", "",IF(ISBLANK(DATA!D1541),"", IF(ISBLANK(DATA!L1541),"NO DATA",DATA!L1541)))</f>
        <v/>
      </c>
      <c r="C1540" s="93" t="str">
        <f t="shared" si="71"/>
        <v/>
      </c>
      <c r="D1540" s="93" t="str">
        <f>IF($I$1&lt;&gt;"y", "", IF(C1541="", "", IFERROR(LOOKUP(2,1/(COUNTIF($D$2:D1539,mergednames)=0),mergednames), "")))</f>
        <v/>
      </c>
      <c r="E1540" s="93" t="str">
        <f t="shared" ref="E1540:E1603" si="73">IF($I$1&lt;&gt;"y", "", IF(D1540="", "", E1539+1))</f>
        <v/>
      </c>
      <c r="F1540" s="93" t="str">
        <f>IF($I$1&lt;&gt;"y", "", IF(A1541="", "", IFERROR(LOOKUP(2,1/(COUNTIF($F$2:F1539,get_country)=0),get_country), "")))</f>
        <v/>
      </c>
      <c r="G1540" s="93" t="str">
        <f t="shared" si="72"/>
        <v/>
      </c>
      <c r="H1540" s="67" t="str">
        <f t="array" aca="1" ref="H1540" ca="1">IF($I$1&lt;&gt;"y", "", IFERROR(INDEX(countrylistsize,MATCH(SMALL(NOT(countrylistsize="")*IF(ISNUMBER(countrylistsize),COUNTIF(countrylistsize,"&lt;="&amp;countrylistsize),COUNTIF(countrylistsize,"&lt;="&amp;countrylistsize)+SUM(ISNUMBER(countrylistsize))),ROWS(F$3:F1540)+SUM(ISBLANK(countrylistsize))),NOT(countrylistsize="")*IF(ISNUMBER(countrylistsize),COUNTIF(countrylistsize,"&lt;="&amp;countrylistsize),COUNTIF(countrylistsize,"&lt;="&amp;countrylistsize)+SUM(ISNUMBER(countrylistsize))),0)), ""))</f>
        <v/>
      </c>
      <c r="I1540" s="70"/>
      <c r="J1540" s="67" t="str">
        <f t="array" aca="1" ref="J1540" ca="1">IF($I$1&lt;&gt;"y", "", IFERROR(INDEX(admin1listsize,MATCH(SMALL(NOT(admin1listsize="")*IF(ISNUMBER(admin1listsize),COUNTIF(admin1listsize,"&lt;="&amp;admin1listsize),COUNTIF(admin1listsize,"&lt;="&amp;admin1listsize)+SUM(ISNUMBER(admin1listsize))),ROWS(D$3:D1540)+SUM(ISBLANK(admin1listsize))),NOT(admin1listsize="")*IF(ISNUMBER(admin1listsize),COUNTIF(admin1listsize,"&lt;="&amp;admin1listsize),COUNTIF(admin1listsize,"&lt;="&amp;admin1listsize)+SUM(ISNUMBER(admin1listsize))),0)), ""))</f>
        <v/>
      </c>
      <c r="K1540" s="71"/>
    </row>
    <row r="1541" spans="1:11" s="1" customFormat="1" x14ac:dyDescent="0.25">
      <c r="A1541" s="93" t="str">
        <f>IF($I$1&lt;&gt;"y", "", IF(ISBLANK(DATA!D1542),"",IF(ISBLANK(DATA!K1542),"NO DATA",DATA!K1542)))</f>
        <v/>
      </c>
      <c r="B1541" s="93" t="str">
        <f>IF($I$1&lt;&gt;"y", "",IF(ISBLANK(DATA!D1542),"", IF(ISBLANK(DATA!L1542),"NO DATA",DATA!L1542)))</f>
        <v/>
      </c>
      <c r="C1541" s="93" t="str">
        <f t="shared" ref="C1541:C1604" si="74">IF($I$1&lt;&gt;"y", "", IF(A1541="", "", A1541&amp;"@"&amp;B1541))</f>
        <v/>
      </c>
      <c r="D1541" s="93" t="str">
        <f>IF($I$1&lt;&gt;"y", "", IF(C1542="", "", IFERROR(LOOKUP(2,1/(COUNTIF($D$2:D1540,mergednames)=0),mergednames), "")))</f>
        <v/>
      </c>
      <c r="E1541" s="93" t="str">
        <f t="shared" si="73"/>
        <v/>
      </c>
      <c r="F1541" s="93" t="str">
        <f>IF($I$1&lt;&gt;"y", "", IF(A1542="", "", IFERROR(LOOKUP(2,1/(COUNTIF($F$2:F1540,get_country)=0),get_country), "")))</f>
        <v/>
      </c>
      <c r="G1541" s="93" t="str">
        <f t="shared" si="72"/>
        <v/>
      </c>
      <c r="H1541" s="67" t="str">
        <f t="array" aca="1" ref="H1541" ca="1">IF($I$1&lt;&gt;"y", "", IFERROR(INDEX(countrylistsize,MATCH(SMALL(NOT(countrylistsize="")*IF(ISNUMBER(countrylistsize),COUNTIF(countrylistsize,"&lt;="&amp;countrylistsize),COUNTIF(countrylistsize,"&lt;="&amp;countrylistsize)+SUM(ISNUMBER(countrylistsize))),ROWS(F$3:F1541)+SUM(ISBLANK(countrylistsize))),NOT(countrylistsize="")*IF(ISNUMBER(countrylistsize),COUNTIF(countrylistsize,"&lt;="&amp;countrylistsize),COUNTIF(countrylistsize,"&lt;="&amp;countrylistsize)+SUM(ISNUMBER(countrylistsize))),0)), ""))</f>
        <v/>
      </c>
      <c r="I1541" s="70"/>
      <c r="J1541" s="67" t="str">
        <f t="array" aca="1" ref="J1541" ca="1">IF($I$1&lt;&gt;"y", "", IFERROR(INDEX(admin1listsize,MATCH(SMALL(NOT(admin1listsize="")*IF(ISNUMBER(admin1listsize),COUNTIF(admin1listsize,"&lt;="&amp;admin1listsize),COUNTIF(admin1listsize,"&lt;="&amp;admin1listsize)+SUM(ISNUMBER(admin1listsize))),ROWS(D$3:D1541)+SUM(ISBLANK(admin1listsize))),NOT(admin1listsize="")*IF(ISNUMBER(admin1listsize),COUNTIF(admin1listsize,"&lt;="&amp;admin1listsize),COUNTIF(admin1listsize,"&lt;="&amp;admin1listsize)+SUM(ISNUMBER(admin1listsize))),0)), ""))</f>
        <v/>
      </c>
      <c r="K1541" s="71"/>
    </row>
    <row r="1542" spans="1:11" s="1" customFormat="1" x14ac:dyDescent="0.25">
      <c r="A1542" s="93" t="str">
        <f>IF($I$1&lt;&gt;"y", "", IF(ISBLANK(DATA!D1543),"",IF(ISBLANK(DATA!K1543),"NO DATA",DATA!K1543)))</f>
        <v/>
      </c>
      <c r="B1542" s="93" t="str">
        <f>IF($I$1&lt;&gt;"y", "",IF(ISBLANK(DATA!D1543),"", IF(ISBLANK(DATA!L1543),"NO DATA",DATA!L1543)))</f>
        <v/>
      </c>
      <c r="C1542" s="93" t="str">
        <f t="shared" si="74"/>
        <v/>
      </c>
      <c r="D1542" s="93" t="str">
        <f>IF($I$1&lt;&gt;"y", "", IF(C1543="", "", IFERROR(LOOKUP(2,1/(COUNTIF($D$2:D1541,mergednames)=0),mergednames), "")))</f>
        <v/>
      </c>
      <c r="E1542" s="93" t="str">
        <f t="shared" si="73"/>
        <v/>
      </c>
      <c r="F1542" s="93" t="str">
        <f>IF($I$1&lt;&gt;"y", "", IF(A1543="", "", IFERROR(LOOKUP(2,1/(COUNTIF($F$2:F1541,get_country)=0),get_country), "")))</f>
        <v/>
      </c>
      <c r="G1542" s="93" t="str">
        <f t="shared" si="72"/>
        <v/>
      </c>
      <c r="H1542" s="67" t="str">
        <f t="array" aca="1" ref="H1542" ca="1">IF($I$1&lt;&gt;"y", "", IFERROR(INDEX(countrylistsize,MATCH(SMALL(NOT(countrylistsize="")*IF(ISNUMBER(countrylistsize),COUNTIF(countrylistsize,"&lt;="&amp;countrylistsize),COUNTIF(countrylistsize,"&lt;="&amp;countrylistsize)+SUM(ISNUMBER(countrylistsize))),ROWS(F$3:F1542)+SUM(ISBLANK(countrylistsize))),NOT(countrylistsize="")*IF(ISNUMBER(countrylistsize),COUNTIF(countrylistsize,"&lt;="&amp;countrylistsize),COUNTIF(countrylistsize,"&lt;="&amp;countrylistsize)+SUM(ISNUMBER(countrylistsize))),0)), ""))</f>
        <v/>
      </c>
      <c r="I1542" s="70"/>
      <c r="J1542" s="67" t="str">
        <f t="array" aca="1" ref="J1542" ca="1">IF($I$1&lt;&gt;"y", "", IFERROR(INDEX(admin1listsize,MATCH(SMALL(NOT(admin1listsize="")*IF(ISNUMBER(admin1listsize),COUNTIF(admin1listsize,"&lt;="&amp;admin1listsize),COUNTIF(admin1listsize,"&lt;="&amp;admin1listsize)+SUM(ISNUMBER(admin1listsize))),ROWS(D$3:D1542)+SUM(ISBLANK(admin1listsize))),NOT(admin1listsize="")*IF(ISNUMBER(admin1listsize),COUNTIF(admin1listsize,"&lt;="&amp;admin1listsize),COUNTIF(admin1listsize,"&lt;="&amp;admin1listsize)+SUM(ISNUMBER(admin1listsize))),0)), ""))</f>
        <v/>
      </c>
      <c r="K1542" s="71"/>
    </row>
    <row r="1543" spans="1:11" s="1" customFormat="1" x14ac:dyDescent="0.25">
      <c r="A1543" s="93" t="str">
        <f>IF($I$1&lt;&gt;"y", "", IF(ISBLANK(DATA!D1544),"",IF(ISBLANK(DATA!K1544),"NO DATA",DATA!K1544)))</f>
        <v/>
      </c>
      <c r="B1543" s="93" t="str">
        <f>IF($I$1&lt;&gt;"y", "",IF(ISBLANK(DATA!D1544),"", IF(ISBLANK(DATA!L1544),"NO DATA",DATA!L1544)))</f>
        <v/>
      </c>
      <c r="C1543" s="93" t="str">
        <f t="shared" si="74"/>
        <v/>
      </c>
      <c r="D1543" s="93" t="str">
        <f>IF($I$1&lt;&gt;"y", "", IF(C1544="", "", IFERROR(LOOKUP(2,1/(COUNTIF($D$2:D1542,mergednames)=0),mergednames), "")))</f>
        <v/>
      </c>
      <c r="E1543" s="93" t="str">
        <f t="shared" si="73"/>
        <v/>
      </c>
      <c r="F1543" s="93" t="str">
        <f>IF($I$1&lt;&gt;"y", "", IF(A1544="", "", IFERROR(LOOKUP(2,1/(COUNTIF($F$2:F1542,get_country)=0),get_country), "")))</f>
        <v/>
      </c>
      <c r="G1543" s="93" t="str">
        <f t="shared" si="72"/>
        <v/>
      </c>
      <c r="H1543" s="67" t="str">
        <f t="array" aca="1" ref="H1543" ca="1">IF($I$1&lt;&gt;"y", "", IFERROR(INDEX(countrylistsize,MATCH(SMALL(NOT(countrylistsize="")*IF(ISNUMBER(countrylistsize),COUNTIF(countrylistsize,"&lt;="&amp;countrylistsize),COUNTIF(countrylistsize,"&lt;="&amp;countrylistsize)+SUM(ISNUMBER(countrylistsize))),ROWS(F$3:F1543)+SUM(ISBLANK(countrylistsize))),NOT(countrylistsize="")*IF(ISNUMBER(countrylistsize),COUNTIF(countrylistsize,"&lt;="&amp;countrylistsize),COUNTIF(countrylistsize,"&lt;="&amp;countrylistsize)+SUM(ISNUMBER(countrylistsize))),0)), ""))</f>
        <v/>
      </c>
      <c r="I1543" s="70"/>
      <c r="J1543" s="67" t="str">
        <f t="array" aca="1" ref="J1543" ca="1">IF($I$1&lt;&gt;"y", "", IFERROR(INDEX(admin1listsize,MATCH(SMALL(NOT(admin1listsize="")*IF(ISNUMBER(admin1listsize),COUNTIF(admin1listsize,"&lt;="&amp;admin1listsize),COUNTIF(admin1listsize,"&lt;="&amp;admin1listsize)+SUM(ISNUMBER(admin1listsize))),ROWS(D$3:D1543)+SUM(ISBLANK(admin1listsize))),NOT(admin1listsize="")*IF(ISNUMBER(admin1listsize),COUNTIF(admin1listsize,"&lt;="&amp;admin1listsize),COUNTIF(admin1listsize,"&lt;="&amp;admin1listsize)+SUM(ISNUMBER(admin1listsize))),0)), ""))</f>
        <v/>
      </c>
      <c r="K1543" s="71"/>
    </row>
    <row r="1544" spans="1:11" s="1" customFormat="1" x14ac:dyDescent="0.25">
      <c r="A1544" s="93" t="str">
        <f>IF($I$1&lt;&gt;"y", "", IF(ISBLANK(DATA!D1545),"",IF(ISBLANK(DATA!K1545),"NO DATA",DATA!K1545)))</f>
        <v/>
      </c>
      <c r="B1544" s="93" t="str">
        <f>IF($I$1&lt;&gt;"y", "",IF(ISBLANK(DATA!D1545),"", IF(ISBLANK(DATA!L1545),"NO DATA",DATA!L1545)))</f>
        <v/>
      </c>
      <c r="C1544" s="93" t="str">
        <f t="shared" si="74"/>
        <v/>
      </c>
      <c r="D1544" s="93" t="str">
        <f>IF($I$1&lt;&gt;"y", "", IF(C1545="", "", IFERROR(LOOKUP(2,1/(COUNTIF($D$2:D1543,mergednames)=0),mergednames), "")))</f>
        <v/>
      </c>
      <c r="E1544" s="93" t="str">
        <f t="shared" si="73"/>
        <v/>
      </c>
      <c r="F1544" s="93" t="str">
        <f>IF($I$1&lt;&gt;"y", "", IF(A1545="", "", IFERROR(LOOKUP(2,1/(COUNTIF($F$2:F1543,get_country)=0),get_country), "")))</f>
        <v/>
      </c>
      <c r="G1544" s="93" t="str">
        <f t="shared" si="72"/>
        <v/>
      </c>
      <c r="H1544" s="67" t="str">
        <f t="array" aca="1" ref="H1544" ca="1">IF($I$1&lt;&gt;"y", "", IFERROR(INDEX(countrylistsize,MATCH(SMALL(NOT(countrylistsize="")*IF(ISNUMBER(countrylistsize),COUNTIF(countrylistsize,"&lt;="&amp;countrylistsize),COUNTIF(countrylistsize,"&lt;="&amp;countrylistsize)+SUM(ISNUMBER(countrylistsize))),ROWS(F$3:F1544)+SUM(ISBLANK(countrylistsize))),NOT(countrylistsize="")*IF(ISNUMBER(countrylistsize),COUNTIF(countrylistsize,"&lt;="&amp;countrylistsize),COUNTIF(countrylistsize,"&lt;="&amp;countrylistsize)+SUM(ISNUMBER(countrylistsize))),0)), ""))</f>
        <v/>
      </c>
      <c r="I1544" s="70"/>
      <c r="J1544" s="67" t="str">
        <f t="array" aca="1" ref="J1544" ca="1">IF($I$1&lt;&gt;"y", "", IFERROR(INDEX(admin1listsize,MATCH(SMALL(NOT(admin1listsize="")*IF(ISNUMBER(admin1listsize),COUNTIF(admin1listsize,"&lt;="&amp;admin1listsize),COUNTIF(admin1listsize,"&lt;="&amp;admin1listsize)+SUM(ISNUMBER(admin1listsize))),ROWS(D$3:D1544)+SUM(ISBLANK(admin1listsize))),NOT(admin1listsize="")*IF(ISNUMBER(admin1listsize),COUNTIF(admin1listsize,"&lt;="&amp;admin1listsize),COUNTIF(admin1listsize,"&lt;="&amp;admin1listsize)+SUM(ISNUMBER(admin1listsize))),0)), ""))</f>
        <v/>
      </c>
      <c r="K1544" s="71"/>
    </row>
    <row r="1545" spans="1:11" s="1" customFormat="1" x14ac:dyDescent="0.25">
      <c r="A1545" s="93" t="str">
        <f>IF($I$1&lt;&gt;"y", "", IF(ISBLANK(DATA!D1546),"",IF(ISBLANK(DATA!K1546),"NO DATA",DATA!K1546)))</f>
        <v/>
      </c>
      <c r="B1545" s="93" t="str">
        <f>IF($I$1&lt;&gt;"y", "",IF(ISBLANK(DATA!D1546),"", IF(ISBLANK(DATA!L1546),"NO DATA",DATA!L1546)))</f>
        <v/>
      </c>
      <c r="C1545" s="93" t="str">
        <f t="shared" si="74"/>
        <v/>
      </c>
      <c r="D1545" s="93" t="str">
        <f>IF($I$1&lt;&gt;"y", "", IF(C1546="", "", IFERROR(LOOKUP(2,1/(COUNTIF($D$2:D1544,mergednames)=0),mergednames), "")))</f>
        <v/>
      </c>
      <c r="E1545" s="93" t="str">
        <f t="shared" si="73"/>
        <v/>
      </c>
      <c r="F1545" s="93" t="str">
        <f>IF($I$1&lt;&gt;"y", "", IF(A1546="", "", IFERROR(LOOKUP(2,1/(COUNTIF($F$2:F1544,get_country)=0),get_country), "")))</f>
        <v/>
      </c>
      <c r="G1545" s="93" t="str">
        <f t="shared" si="72"/>
        <v/>
      </c>
      <c r="H1545" s="67" t="str">
        <f t="array" aca="1" ref="H1545" ca="1">IF($I$1&lt;&gt;"y", "", IFERROR(INDEX(countrylistsize,MATCH(SMALL(NOT(countrylistsize="")*IF(ISNUMBER(countrylistsize),COUNTIF(countrylistsize,"&lt;="&amp;countrylistsize),COUNTIF(countrylistsize,"&lt;="&amp;countrylistsize)+SUM(ISNUMBER(countrylistsize))),ROWS(F$3:F1545)+SUM(ISBLANK(countrylistsize))),NOT(countrylistsize="")*IF(ISNUMBER(countrylistsize),COUNTIF(countrylistsize,"&lt;="&amp;countrylistsize),COUNTIF(countrylistsize,"&lt;="&amp;countrylistsize)+SUM(ISNUMBER(countrylistsize))),0)), ""))</f>
        <v/>
      </c>
      <c r="I1545" s="70"/>
      <c r="J1545" s="67" t="str">
        <f t="array" aca="1" ref="J1545" ca="1">IF($I$1&lt;&gt;"y", "", IFERROR(INDEX(admin1listsize,MATCH(SMALL(NOT(admin1listsize="")*IF(ISNUMBER(admin1listsize),COUNTIF(admin1listsize,"&lt;="&amp;admin1listsize),COUNTIF(admin1listsize,"&lt;="&amp;admin1listsize)+SUM(ISNUMBER(admin1listsize))),ROWS(D$3:D1545)+SUM(ISBLANK(admin1listsize))),NOT(admin1listsize="")*IF(ISNUMBER(admin1listsize),COUNTIF(admin1listsize,"&lt;="&amp;admin1listsize),COUNTIF(admin1listsize,"&lt;="&amp;admin1listsize)+SUM(ISNUMBER(admin1listsize))),0)), ""))</f>
        <v/>
      </c>
      <c r="K1545" s="71"/>
    </row>
    <row r="1546" spans="1:11" s="1" customFormat="1" x14ac:dyDescent="0.25">
      <c r="A1546" s="93" t="str">
        <f>IF($I$1&lt;&gt;"y", "", IF(ISBLANK(DATA!D1547),"",IF(ISBLANK(DATA!K1547),"NO DATA",DATA!K1547)))</f>
        <v/>
      </c>
      <c r="B1546" s="93" t="str">
        <f>IF($I$1&lt;&gt;"y", "",IF(ISBLANK(DATA!D1547),"", IF(ISBLANK(DATA!L1547),"NO DATA",DATA!L1547)))</f>
        <v/>
      </c>
      <c r="C1546" s="93" t="str">
        <f t="shared" si="74"/>
        <v/>
      </c>
      <c r="D1546" s="93" t="str">
        <f>IF($I$1&lt;&gt;"y", "", IF(C1547="", "", IFERROR(LOOKUP(2,1/(COUNTIF($D$2:D1545,mergednames)=0),mergednames), "")))</f>
        <v/>
      </c>
      <c r="E1546" s="93" t="str">
        <f t="shared" si="73"/>
        <v/>
      </c>
      <c r="F1546" s="93" t="str">
        <f>IF($I$1&lt;&gt;"y", "", IF(A1547="", "", IFERROR(LOOKUP(2,1/(COUNTIF($F$2:F1545,get_country)=0),get_country), "")))</f>
        <v/>
      </c>
      <c r="G1546" s="93" t="str">
        <f t="shared" si="72"/>
        <v/>
      </c>
      <c r="H1546" s="67" t="str">
        <f t="array" aca="1" ref="H1546" ca="1">IF($I$1&lt;&gt;"y", "", IFERROR(INDEX(countrylistsize,MATCH(SMALL(NOT(countrylistsize="")*IF(ISNUMBER(countrylistsize),COUNTIF(countrylistsize,"&lt;="&amp;countrylistsize),COUNTIF(countrylistsize,"&lt;="&amp;countrylistsize)+SUM(ISNUMBER(countrylistsize))),ROWS(F$3:F1546)+SUM(ISBLANK(countrylistsize))),NOT(countrylistsize="")*IF(ISNUMBER(countrylistsize),COUNTIF(countrylistsize,"&lt;="&amp;countrylistsize),COUNTIF(countrylistsize,"&lt;="&amp;countrylistsize)+SUM(ISNUMBER(countrylistsize))),0)), ""))</f>
        <v/>
      </c>
      <c r="I1546" s="70"/>
      <c r="J1546" s="67" t="str">
        <f t="array" aca="1" ref="J1546" ca="1">IF($I$1&lt;&gt;"y", "", IFERROR(INDEX(admin1listsize,MATCH(SMALL(NOT(admin1listsize="")*IF(ISNUMBER(admin1listsize),COUNTIF(admin1listsize,"&lt;="&amp;admin1listsize),COUNTIF(admin1listsize,"&lt;="&amp;admin1listsize)+SUM(ISNUMBER(admin1listsize))),ROWS(D$3:D1546)+SUM(ISBLANK(admin1listsize))),NOT(admin1listsize="")*IF(ISNUMBER(admin1listsize),COUNTIF(admin1listsize,"&lt;="&amp;admin1listsize),COUNTIF(admin1listsize,"&lt;="&amp;admin1listsize)+SUM(ISNUMBER(admin1listsize))),0)), ""))</f>
        <v/>
      </c>
      <c r="K1546" s="71"/>
    </row>
    <row r="1547" spans="1:11" s="1" customFormat="1" x14ac:dyDescent="0.25">
      <c r="A1547" s="93" t="str">
        <f>IF($I$1&lt;&gt;"y", "", IF(ISBLANK(DATA!D1548),"",IF(ISBLANK(DATA!K1548),"NO DATA",DATA!K1548)))</f>
        <v/>
      </c>
      <c r="B1547" s="93" t="str">
        <f>IF($I$1&lt;&gt;"y", "",IF(ISBLANK(DATA!D1548),"", IF(ISBLANK(DATA!L1548),"NO DATA",DATA!L1548)))</f>
        <v/>
      </c>
      <c r="C1547" s="93" t="str">
        <f t="shared" si="74"/>
        <v/>
      </c>
      <c r="D1547" s="93" t="str">
        <f>IF($I$1&lt;&gt;"y", "", IF(C1548="", "", IFERROR(LOOKUP(2,1/(COUNTIF($D$2:D1546,mergednames)=0),mergednames), "")))</f>
        <v/>
      </c>
      <c r="E1547" s="93" t="str">
        <f t="shared" si="73"/>
        <v/>
      </c>
      <c r="F1547" s="93" t="str">
        <f>IF($I$1&lt;&gt;"y", "", IF(A1548="", "", IFERROR(LOOKUP(2,1/(COUNTIF($F$2:F1546,get_country)=0),get_country), "")))</f>
        <v/>
      </c>
      <c r="G1547" s="93" t="str">
        <f t="shared" si="72"/>
        <v/>
      </c>
      <c r="H1547" s="67" t="str">
        <f t="array" aca="1" ref="H1547" ca="1">IF($I$1&lt;&gt;"y", "", IFERROR(INDEX(countrylistsize,MATCH(SMALL(NOT(countrylistsize="")*IF(ISNUMBER(countrylistsize),COUNTIF(countrylistsize,"&lt;="&amp;countrylistsize),COUNTIF(countrylistsize,"&lt;="&amp;countrylistsize)+SUM(ISNUMBER(countrylistsize))),ROWS(F$3:F1547)+SUM(ISBLANK(countrylistsize))),NOT(countrylistsize="")*IF(ISNUMBER(countrylistsize),COUNTIF(countrylistsize,"&lt;="&amp;countrylistsize),COUNTIF(countrylistsize,"&lt;="&amp;countrylistsize)+SUM(ISNUMBER(countrylistsize))),0)), ""))</f>
        <v/>
      </c>
      <c r="I1547" s="70"/>
      <c r="J1547" s="67" t="str">
        <f t="array" aca="1" ref="J1547" ca="1">IF($I$1&lt;&gt;"y", "", IFERROR(INDEX(admin1listsize,MATCH(SMALL(NOT(admin1listsize="")*IF(ISNUMBER(admin1listsize),COUNTIF(admin1listsize,"&lt;="&amp;admin1listsize),COUNTIF(admin1listsize,"&lt;="&amp;admin1listsize)+SUM(ISNUMBER(admin1listsize))),ROWS(D$3:D1547)+SUM(ISBLANK(admin1listsize))),NOT(admin1listsize="")*IF(ISNUMBER(admin1listsize),COUNTIF(admin1listsize,"&lt;="&amp;admin1listsize),COUNTIF(admin1listsize,"&lt;="&amp;admin1listsize)+SUM(ISNUMBER(admin1listsize))),0)), ""))</f>
        <v/>
      </c>
      <c r="K1547" s="71"/>
    </row>
    <row r="1548" spans="1:11" s="1" customFormat="1" x14ac:dyDescent="0.25">
      <c r="A1548" s="93" t="str">
        <f>IF($I$1&lt;&gt;"y", "", IF(ISBLANK(DATA!D1549),"",IF(ISBLANK(DATA!K1549),"NO DATA",DATA!K1549)))</f>
        <v/>
      </c>
      <c r="B1548" s="93" t="str">
        <f>IF($I$1&lt;&gt;"y", "",IF(ISBLANK(DATA!D1549),"", IF(ISBLANK(DATA!L1549),"NO DATA",DATA!L1549)))</f>
        <v/>
      </c>
      <c r="C1548" s="93" t="str">
        <f t="shared" si="74"/>
        <v/>
      </c>
      <c r="D1548" s="93" t="str">
        <f>IF($I$1&lt;&gt;"y", "", IF(C1549="", "", IFERROR(LOOKUP(2,1/(COUNTIF($D$2:D1547,mergednames)=0),mergednames), "")))</f>
        <v/>
      </c>
      <c r="E1548" s="93" t="str">
        <f t="shared" si="73"/>
        <v/>
      </c>
      <c r="F1548" s="93" t="str">
        <f>IF($I$1&lt;&gt;"y", "", IF(A1549="", "", IFERROR(LOOKUP(2,1/(COUNTIF($F$2:F1547,get_country)=0),get_country), "")))</f>
        <v/>
      </c>
      <c r="G1548" s="93" t="str">
        <f t="shared" si="72"/>
        <v/>
      </c>
      <c r="H1548" s="67" t="str">
        <f t="array" aca="1" ref="H1548" ca="1">IF($I$1&lt;&gt;"y", "", IFERROR(INDEX(countrylistsize,MATCH(SMALL(NOT(countrylistsize="")*IF(ISNUMBER(countrylistsize),COUNTIF(countrylistsize,"&lt;="&amp;countrylistsize),COUNTIF(countrylistsize,"&lt;="&amp;countrylistsize)+SUM(ISNUMBER(countrylistsize))),ROWS(F$3:F1548)+SUM(ISBLANK(countrylistsize))),NOT(countrylistsize="")*IF(ISNUMBER(countrylistsize),COUNTIF(countrylistsize,"&lt;="&amp;countrylistsize),COUNTIF(countrylistsize,"&lt;="&amp;countrylistsize)+SUM(ISNUMBER(countrylistsize))),0)), ""))</f>
        <v/>
      </c>
      <c r="I1548" s="70"/>
      <c r="J1548" s="67" t="str">
        <f t="array" aca="1" ref="J1548" ca="1">IF($I$1&lt;&gt;"y", "", IFERROR(INDEX(admin1listsize,MATCH(SMALL(NOT(admin1listsize="")*IF(ISNUMBER(admin1listsize),COUNTIF(admin1listsize,"&lt;="&amp;admin1listsize),COUNTIF(admin1listsize,"&lt;="&amp;admin1listsize)+SUM(ISNUMBER(admin1listsize))),ROWS(D$3:D1548)+SUM(ISBLANK(admin1listsize))),NOT(admin1listsize="")*IF(ISNUMBER(admin1listsize),COUNTIF(admin1listsize,"&lt;="&amp;admin1listsize),COUNTIF(admin1listsize,"&lt;="&amp;admin1listsize)+SUM(ISNUMBER(admin1listsize))),0)), ""))</f>
        <v/>
      </c>
      <c r="K1548" s="71"/>
    </row>
    <row r="1549" spans="1:11" s="1" customFormat="1" x14ac:dyDescent="0.25">
      <c r="A1549" s="93" t="str">
        <f>IF($I$1&lt;&gt;"y", "", IF(ISBLANK(DATA!D1550),"",IF(ISBLANK(DATA!K1550),"NO DATA",DATA!K1550)))</f>
        <v/>
      </c>
      <c r="B1549" s="93" t="str">
        <f>IF($I$1&lt;&gt;"y", "",IF(ISBLANK(DATA!D1550),"", IF(ISBLANK(DATA!L1550),"NO DATA",DATA!L1550)))</f>
        <v/>
      </c>
      <c r="C1549" s="93" t="str">
        <f t="shared" si="74"/>
        <v/>
      </c>
      <c r="D1549" s="93" t="str">
        <f>IF($I$1&lt;&gt;"y", "", IF(C1550="", "", IFERROR(LOOKUP(2,1/(COUNTIF($D$2:D1548,mergednames)=0),mergednames), "")))</f>
        <v/>
      </c>
      <c r="E1549" s="93" t="str">
        <f t="shared" si="73"/>
        <v/>
      </c>
      <c r="F1549" s="93" t="str">
        <f>IF($I$1&lt;&gt;"y", "", IF(A1550="", "", IFERROR(LOOKUP(2,1/(COUNTIF($F$2:F1548,get_country)=0),get_country), "")))</f>
        <v/>
      </c>
      <c r="G1549" s="93" t="str">
        <f t="shared" si="72"/>
        <v/>
      </c>
      <c r="H1549" s="67" t="str">
        <f t="array" aca="1" ref="H1549" ca="1">IF($I$1&lt;&gt;"y", "", IFERROR(INDEX(countrylistsize,MATCH(SMALL(NOT(countrylistsize="")*IF(ISNUMBER(countrylistsize),COUNTIF(countrylistsize,"&lt;="&amp;countrylistsize),COUNTIF(countrylistsize,"&lt;="&amp;countrylistsize)+SUM(ISNUMBER(countrylistsize))),ROWS(F$3:F1549)+SUM(ISBLANK(countrylistsize))),NOT(countrylistsize="")*IF(ISNUMBER(countrylistsize),COUNTIF(countrylistsize,"&lt;="&amp;countrylistsize),COUNTIF(countrylistsize,"&lt;="&amp;countrylistsize)+SUM(ISNUMBER(countrylistsize))),0)), ""))</f>
        <v/>
      </c>
      <c r="I1549" s="70"/>
      <c r="J1549" s="67" t="str">
        <f t="array" aca="1" ref="J1549" ca="1">IF($I$1&lt;&gt;"y", "", IFERROR(INDEX(admin1listsize,MATCH(SMALL(NOT(admin1listsize="")*IF(ISNUMBER(admin1listsize),COUNTIF(admin1listsize,"&lt;="&amp;admin1listsize),COUNTIF(admin1listsize,"&lt;="&amp;admin1listsize)+SUM(ISNUMBER(admin1listsize))),ROWS(D$3:D1549)+SUM(ISBLANK(admin1listsize))),NOT(admin1listsize="")*IF(ISNUMBER(admin1listsize),COUNTIF(admin1listsize,"&lt;="&amp;admin1listsize),COUNTIF(admin1listsize,"&lt;="&amp;admin1listsize)+SUM(ISNUMBER(admin1listsize))),0)), ""))</f>
        <v/>
      </c>
      <c r="K1549" s="71"/>
    </row>
    <row r="1550" spans="1:11" s="1" customFormat="1" x14ac:dyDescent="0.25">
      <c r="A1550" s="93" t="str">
        <f>IF($I$1&lt;&gt;"y", "", IF(ISBLANK(DATA!D1551),"",IF(ISBLANK(DATA!K1551),"NO DATA",DATA!K1551)))</f>
        <v/>
      </c>
      <c r="B1550" s="93" t="str">
        <f>IF($I$1&lt;&gt;"y", "",IF(ISBLANK(DATA!D1551),"", IF(ISBLANK(DATA!L1551),"NO DATA",DATA!L1551)))</f>
        <v/>
      </c>
      <c r="C1550" s="93" t="str">
        <f t="shared" si="74"/>
        <v/>
      </c>
      <c r="D1550" s="93" t="str">
        <f>IF($I$1&lt;&gt;"y", "", IF(C1551="", "", IFERROR(LOOKUP(2,1/(COUNTIF($D$2:D1549,mergednames)=0),mergednames), "")))</f>
        <v/>
      </c>
      <c r="E1550" s="93" t="str">
        <f t="shared" si="73"/>
        <v/>
      </c>
      <c r="F1550" s="93" t="str">
        <f>IF($I$1&lt;&gt;"y", "", IF(A1551="", "", IFERROR(LOOKUP(2,1/(COUNTIF($F$2:F1549,get_country)=0),get_country), "")))</f>
        <v/>
      </c>
      <c r="G1550" s="93" t="str">
        <f t="shared" si="72"/>
        <v/>
      </c>
      <c r="H1550" s="67" t="str">
        <f t="array" aca="1" ref="H1550" ca="1">IF($I$1&lt;&gt;"y", "", IFERROR(INDEX(countrylistsize,MATCH(SMALL(NOT(countrylistsize="")*IF(ISNUMBER(countrylistsize),COUNTIF(countrylistsize,"&lt;="&amp;countrylistsize),COUNTIF(countrylistsize,"&lt;="&amp;countrylistsize)+SUM(ISNUMBER(countrylistsize))),ROWS(F$3:F1550)+SUM(ISBLANK(countrylistsize))),NOT(countrylistsize="")*IF(ISNUMBER(countrylistsize),COUNTIF(countrylistsize,"&lt;="&amp;countrylistsize),COUNTIF(countrylistsize,"&lt;="&amp;countrylistsize)+SUM(ISNUMBER(countrylistsize))),0)), ""))</f>
        <v/>
      </c>
      <c r="I1550" s="70"/>
      <c r="J1550" s="67" t="str">
        <f t="array" aca="1" ref="J1550" ca="1">IF($I$1&lt;&gt;"y", "", IFERROR(INDEX(admin1listsize,MATCH(SMALL(NOT(admin1listsize="")*IF(ISNUMBER(admin1listsize),COUNTIF(admin1listsize,"&lt;="&amp;admin1listsize),COUNTIF(admin1listsize,"&lt;="&amp;admin1listsize)+SUM(ISNUMBER(admin1listsize))),ROWS(D$3:D1550)+SUM(ISBLANK(admin1listsize))),NOT(admin1listsize="")*IF(ISNUMBER(admin1listsize),COUNTIF(admin1listsize,"&lt;="&amp;admin1listsize),COUNTIF(admin1listsize,"&lt;="&amp;admin1listsize)+SUM(ISNUMBER(admin1listsize))),0)), ""))</f>
        <v/>
      </c>
      <c r="K1550" s="71"/>
    </row>
    <row r="1551" spans="1:11" s="1" customFormat="1" x14ac:dyDescent="0.25">
      <c r="A1551" s="93" t="str">
        <f>IF($I$1&lt;&gt;"y", "", IF(ISBLANK(DATA!D1552),"",IF(ISBLANK(DATA!K1552),"NO DATA",DATA!K1552)))</f>
        <v/>
      </c>
      <c r="B1551" s="93" t="str">
        <f>IF($I$1&lt;&gt;"y", "",IF(ISBLANK(DATA!D1552),"", IF(ISBLANK(DATA!L1552),"NO DATA",DATA!L1552)))</f>
        <v/>
      </c>
      <c r="C1551" s="93" t="str">
        <f t="shared" si="74"/>
        <v/>
      </c>
      <c r="D1551" s="93" t="str">
        <f>IF($I$1&lt;&gt;"y", "", IF(C1552="", "", IFERROR(LOOKUP(2,1/(COUNTIF($D$2:D1550,mergednames)=0),mergednames), "")))</f>
        <v/>
      </c>
      <c r="E1551" s="93" t="str">
        <f t="shared" si="73"/>
        <v/>
      </c>
      <c r="F1551" s="93" t="str">
        <f>IF($I$1&lt;&gt;"y", "", IF(A1552="", "", IFERROR(LOOKUP(2,1/(COUNTIF($F$2:F1550,get_country)=0),get_country), "")))</f>
        <v/>
      </c>
      <c r="G1551" s="93" t="str">
        <f t="shared" si="72"/>
        <v/>
      </c>
      <c r="H1551" s="67" t="str">
        <f t="array" aca="1" ref="H1551" ca="1">IF($I$1&lt;&gt;"y", "", IFERROR(INDEX(countrylistsize,MATCH(SMALL(NOT(countrylistsize="")*IF(ISNUMBER(countrylistsize),COUNTIF(countrylistsize,"&lt;="&amp;countrylistsize),COUNTIF(countrylistsize,"&lt;="&amp;countrylistsize)+SUM(ISNUMBER(countrylistsize))),ROWS(F$3:F1551)+SUM(ISBLANK(countrylistsize))),NOT(countrylistsize="")*IF(ISNUMBER(countrylistsize),COUNTIF(countrylistsize,"&lt;="&amp;countrylistsize),COUNTIF(countrylistsize,"&lt;="&amp;countrylistsize)+SUM(ISNUMBER(countrylistsize))),0)), ""))</f>
        <v/>
      </c>
      <c r="I1551" s="70"/>
      <c r="J1551" s="67" t="str">
        <f t="array" aca="1" ref="J1551" ca="1">IF($I$1&lt;&gt;"y", "", IFERROR(INDEX(admin1listsize,MATCH(SMALL(NOT(admin1listsize="")*IF(ISNUMBER(admin1listsize),COUNTIF(admin1listsize,"&lt;="&amp;admin1listsize),COUNTIF(admin1listsize,"&lt;="&amp;admin1listsize)+SUM(ISNUMBER(admin1listsize))),ROWS(D$3:D1551)+SUM(ISBLANK(admin1listsize))),NOT(admin1listsize="")*IF(ISNUMBER(admin1listsize),COUNTIF(admin1listsize,"&lt;="&amp;admin1listsize),COUNTIF(admin1listsize,"&lt;="&amp;admin1listsize)+SUM(ISNUMBER(admin1listsize))),0)), ""))</f>
        <v/>
      </c>
      <c r="K1551" s="71"/>
    </row>
    <row r="1552" spans="1:11" s="1" customFormat="1" x14ac:dyDescent="0.25">
      <c r="A1552" s="93" t="str">
        <f>IF($I$1&lt;&gt;"y", "", IF(ISBLANK(DATA!D1553),"",IF(ISBLANK(DATA!K1553),"NO DATA",DATA!K1553)))</f>
        <v/>
      </c>
      <c r="B1552" s="93" t="str">
        <f>IF($I$1&lt;&gt;"y", "",IF(ISBLANK(DATA!D1553),"", IF(ISBLANK(DATA!L1553),"NO DATA",DATA!L1553)))</f>
        <v/>
      </c>
      <c r="C1552" s="93" t="str">
        <f t="shared" si="74"/>
        <v/>
      </c>
      <c r="D1552" s="93" t="str">
        <f>IF($I$1&lt;&gt;"y", "", IF(C1553="", "", IFERROR(LOOKUP(2,1/(COUNTIF($D$2:D1551,mergednames)=0),mergednames), "")))</f>
        <v/>
      </c>
      <c r="E1552" s="93" t="str">
        <f t="shared" si="73"/>
        <v/>
      </c>
      <c r="F1552" s="93" t="str">
        <f>IF($I$1&lt;&gt;"y", "", IF(A1553="", "", IFERROR(LOOKUP(2,1/(COUNTIF($F$2:F1551,get_country)=0),get_country), "")))</f>
        <v/>
      </c>
      <c r="G1552" s="93" t="str">
        <f t="shared" si="72"/>
        <v/>
      </c>
      <c r="H1552" s="67" t="str">
        <f t="array" aca="1" ref="H1552" ca="1">IF($I$1&lt;&gt;"y", "", IFERROR(INDEX(countrylistsize,MATCH(SMALL(NOT(countrylistsize="")*IF(ISNUMBER(countrylistsize),COUNTIF(countrylistsize,"&lt;="&amp;countrylistsize),COUNTIF(countrylistsize,"&lt;="&amp;countrylistsize)+SUM(ISNUMBER(countrylistsize))),ROWS(F$3:F1552)+SUM(ISBLANK(countrylistsize))),NOT(countrylistsize="")*IF(ISNUMBER(countrylistsize),COUNTIF(countrylistsize,"&lt;="&amp;countrylistsize),COUNTIF(countrylistsize,"&lt;="&amp;countrylistsize)+SUM(ISNUMBER(countrylistsize))),0)), ""))</f>
        <v/>
      </c>
      <c r="I1552" s="70"/>
      <c r="J1552" s="67" t="str">
        <f t="array" aca="1" ref="J1552" ca="1">IF($I$1&lt;&gt;"y", "", IFERROR(INDEX(admin1listsize,MATCH(SMALL(NOT(admin1listsize="")*IF(ISNUMBER(admin1listsize),COUNTIF(admin1listsize,"&lt;="&amp;admin1listsize),COUNTIF(admin1listsize,"&lt;="&amp;admin1listsize)+SUM(ISNUMBER(admin1listsize))),ROWS(D$3:D1552)+SUM(ISBLANK(admin1listsize))),NOT(admin1listsize="")*IF(ISNUMBER(admin1listsize),COUNTIF(admin1listsize,"&lt;="&amp;admin1listsize),COUNTIF(admin1listsize,"&lt;="&amp;admin1listsize)+SUM(ISNUMBER(admin1listsize))),0)), ""))</f>
        <v/>
      </c>
      <c r="K1552" s="71"/>
    </row>
    <row r="1553" spans="1:11" s="1" customFormat="1" x14ac:dyDescent="0.25">
      <c r="A1553" s="93" t="str">
        <f>IF($I$1&lt;&gt;"y", "", IF(ISBLANK(DATA!D1554),"",IF(ISBLANK(DATA!K1554),"NO DATA",DATA!K1554)))</f>
        <v/>
      </c>
      <c r="B1553" s="93" t="str">
        <f>IF($I$1&lt;&gt;"y", "",IF(ISBLANK(DATA!D1554),"", IF(ISBLANK(DATA!L1554),"NO DATA",DATA!L1554)))</f>
        <v/>
      </c>
      <c r="C1553" s="93" t="str">
        <f t="shared" si="74"/>
        <v/>
      </c>
      <c r="D1553" s="93" t="str">
        <f>IF($I$1&lt;&gt;"y", "", IF(C1554="", "", IFERROR(LOOKUP(2,1/(COUNTIF($D$2:D1552,mergednames)=0),mergednames), "")))</f>
        <v/>
      </c>
      <c r="E1553" s="93" t="str">
        <f t="shared" si="73"/>
        <v/>
      </c>
      <c r="F1553" s="93" t="str">
        <f>IF($I$1&lt;&gt;"y", "", IF(A1554="", "", IFERROR(LOOKUP(2,1/(COUNTIF($F$2:F1552,get_country)=0),get_country), "")))</f>
        <v/>
      </c>
      <c r="G1553" s="93" t="str">
        <f t="shared" si="72"/>
        <v/>
      </c>
      <c r="H1553" s="67" t="str">
        <f t="array" aca="1" ref="H1553" ca="1">IF($I$1&lt;&gt;"y", "", IFERROR(INDEX(countrylistsize,MATCH(SMALL(NOT(countrylistsize="")*IF(ISNUMBER(countrylistsize),COUNTIF(countrylistsize,"&lt;="&amp;countrylistsize),COUNTIF(countrylistsize,"&lt;="&amp;countrylistsize)+SUM(ISNUMBER(countrylistsize))),ROWS(F$3:F1553)+SUM(ISBLANK(countrylistsize))),NOT(countrylistsize="")*IF(ISNUMBER(countrylistsize),COUNTIF(countrylistsize,"&lt;="&amp;countrylistsize),COUNTIF(countrylistsize,"&lt;="&amp;countrylistsize)+SUM(ISNUMBER(countrylistsize))),0)), ""))</f>
        <v/>
      </c>
      <c r="I1553" s="70"/>
      <c r="J1553" s="67" t="str">
        <f t="array" aca="1" ref="J1553" ca="1">IF($I$1&lt;&gt;"y", "", IFERROR(INDEX(admin1listsize,MATCH(SMALL(NOT(admin1listsize="")*IF(ISNUMBER(admin1listsize),COUNTIF(admin1listsize,"&lt;="&amp;admin1listsize),COUNTIF(admin1listsize,"&lt;="&amp;admin1listsize)+SUM(ISNUMBER(admin1listsize))),ROWS(D$3:D1553)+SUM(ISBLANK(admin1listsize))),NOT(admin1listsize="")*IF(ISNUMBER(admin1listsize),COUNTIF(admin1listsize,"&lt;="&amp;admin1listsize),COUNTIF(admin1listsize,"&lt;="&amp;admin1listsize)+SUM(ISNUMBER(admin1listsize))),0)), ""))</f>
        <v/>
      </c>
      <c r="K1553" s="71"/>
    </row>
    <row r="1554" spans="1:11" s="1" customFormat="1" x14ac:dyDescent="0.25">
      <c r="A1554" s="93" t="str">
        <f>IF($I$1&lt;&gt;"y", "", IF(ISBLANK(DATA!D1555),"",IF(ISBLANK(DATA!K1555),"NO DATA",DATA!K1555)))</f>
        <v/>
      </c>
      <c r="B1554" s="93" t="str">
        <f>IF($I$1&lt;&gt;"y", "",IF(ISBLANK(DATA!D1555),"", IF(ISBLANK(DATA!L1555),"NO DATA",DATA!L1555)))</f>
        <v/>
      </c>
      <c r="C1554" s="93" t="str">
        <f t="shared" si="74"/>
        <v/>
      </c>
      <c r="D1554" s="93" t="str">
        <f>IF($I$1&lt;&gt;"y", "", IF(C1555="", "", IFERROR(LOOKUP(2,1/(COUNTIF($D$2:D1553,mergednames)=0),mergednames), "")))</f>
        <v/>
      </c>
      <c r="E1554" s="93" t="str">
        <f t="shared" si="73"/>
        <v/>
      </c>
      <c r="F1554" s="93" t="str">
        <f>IF($I$1&lt;&gt;"y", "", IF(A1555="", "", IFERROR(LOOKUP(2,1/(COUNTIF($F$2:F1553,get_country)=0),get_country), "")))</f>
        <v/>
      </c>
      <c r="G1554" s="93" t="str">
        <f t="shared" si="72"/>
        <v/>
      </c>
      <c r="H1554" s="67" t="str">
        <f t="array" aca="1" ref="H1554" ca="1">IF($I$1&lt;&gt;"y", "", IFERROR(INDEX(countrylistsize,MATCH(SMALL(NOT(countrylistsize="")*IF(ISNUMBER(countrylistsize),COUNTIF(countrylistsize,"&lt;="&amp;countrylistsize),COUNTIF(countrylistsize,"&lt;="&amp;countrylistsize)+SUM(ISNUMBER(countrylistsize))),ROWS(F$3:F1554)+SUM(ISBLANK(countrylistsize))),NOT(countrylistsize="")*IF(ISNUMBER(countrylistsize),COUNTIF(countrylistsize,"&lt;="&amp;countrylistsize),COUNTIF(countrylistsize,"&lt;="&amp;countrylistsize)+SUM(ISNUMBER(countrylistsize))),0)), ""))</f>
        <v/>
      </c>
      <c r="I1554" s="70"/>
      <c r="J1554" s="67" t="str">
        <f t="array" aca="1" ref="J1554" ca="1">IF($I$1&lt;&gt;"y", "", IFERROR(INDEX(admin1listsize,MATCH(SMALL(NOT(admin1listsize="")*IF(ISNUMBER(admin1listsize),COUNTIF(admin1listsize,"&lt;="&amp;admin1listsize),COUNTIF(admin1listsize,"&lt;="&amp;admin1listsize)+SUM(ISNUMBER(admin1listsize))),ROWS(D$3:D1554)+SUM(ISBLANK(admin1listsize))),NOT(admin1listsize="")*IF(ISNUMBER(admin1listsize),COUNTIF(admin1listsize,"&lt;="&amp;admin1listsize),COUNTIF(admin1listsize,"&lt;="&amp;admin1listsize)+SUM(ISNUMBER(admin1listsize))),0)), ""))</f>
        <v/>
      </c>
      <c r="K1554" s="71"/>
    </row>
    <row r="1555" spans="1:11" s="1" customFormat="1" x14ac:dyDescent="0.25">
      <c r="A1555" s="93" t="str">
        <f>IF($I$1&lt;&gt;"y", "", IF(ISBLANK(DATA!D1556),"",IF(ISBLANK(DATA!K1556),"NO DATA",DATA!K1556)))</f>
        <v/>
      </c>
      <c r="B1555" s="93" t="str">
        <f>IF($I$1&lt;&gt;"y", "",IF(ISBLANK(DATA!D1556),"", IF(ISBLANK(DATA!L1556),"NO DATA",DATA!L1556)))</f>
        <v/>
      </c>
      <c r="C1555" s="93" t="str">
        <f t="shared" si="74"/>
        <v/>
      </c>
      <c r="D1555" s="93" t="str">
        <f>IF($I$1&lt;&gt;"y", "", IF(C1556="", "", IFERROR(LOOKUP(2,1/(COUNTIF($D$2:D1554,mergednames)=0),mergednames), "")))</f>
        <v/>
      </c>
      <c r="E1555" s="93" t="str">
        <f t="shared" si="73"/>
        <v/>
      </c>
      <c r="F1555" s="93" t="str">
        <f>IF($I$1&lt;&gt;"y", "", IF(A1556="", "", IFERROR(LOOKUP(2,1/(COUNTIF($F$2:F1554,get_country)=0),get_country), "")))</f>
        <v/>
      </c>
      <c r="G1555" s="93" t="str">
        <f t="shared" si="72"/>
        <v/>
      </c>
      <c r="H1555" s="67" t="str">
        <f t="array" aca="1" ref="H1555" ca="1">IF($I$1&lt;&gt;"y", "", IFERROR(INDEX(countrylistsize,MATCH(SMALL(NOT(countrylistsize="")*IF(ISNUMBER(countrylistsize),COUNTIF(countrylistsize,"&lt;="&amp;countrylistsize),COUNTIF(countrylistsize,"&lt;="&amp;countrylistsize)+SUM(ISNUMBER(countrylistsize))),ROWS(F$3:F1555)+SUM(ISBLANK(countrylistsize))),NOT(countrylistsize="")*IF(ISNUMBER(countrylistsize),COUNTIF(countrylistsize,"&lt;="&amp;countrylistsize),COUNTIF(countrylistsize,"&lt;="&amp;countrylistsize)+SUM(ISNUMBER(countrylistsize))),0)), ""))</f>
        <v/>
      </c>
      <c r="I1555" s="70"/>
      <c r="J1555" s="67" t="str">
        <f t="array" aca="1" ref="J1555" ca="1">IF($I$1&lt;&gt;"y", "", IFERROR(INDEX(admin1listsize,MATCH(SMALL(NOT(admin1listsize="")*IF(ISNUMBER(admin1listsize),COUNTIF(admin1listsize,"&lt;="&amp;admin1listsize),COUNTIF(admin1listsize,"&lt;="&amp;admin1listsize)+SUM(ISNUMBER(admin1listsize))),ROWS(D$3:D1555)+SUM(ISBLANK(admin1listsize))),NOT(admin1listsize="")*IF(ISNUMBER(admin1listsize),COUNTIF(admin1listsize,"&lt;="&amp;admin1listsize),COUNTIF(admin1listsize,"&lt;="&amp;admin1listsize)+SUM(ISNUMBER(admin1listsize))),0)), ""))</f>
        <v/>
      </c>
      <c r="K1555" s="71"/>
    </row>
    <row r="1556" spans="1:11" s="1" customFormat="1" x14ac:dyDescent="0.25">
      <c r="A1556" s="93" t="str">
        <f>IF($I$1&lt;&gt;"y", "", IF(ISBLANK(DATA!D1557),"",IF(ISBLANK(DATA!K1557),"NO DATA",DATA!K1557)))</f>
        <v/>
      </c>
      <c r="B1556" s="93" t="str">
        <f>IF($I$1&lt;&gt;"y", "",IF(ISBLANK(DATA!D1557),"", IF(ISBLANK(DATA!L1557),"NO DATA",DATA!L1557)))</f>
        <v/>
      </c>
      <c r="C1556" s="93" t="str">
        <f t="shared" si="74"/>
        <v/>
      </c>
      <c r="D1556" s="93" t="str">
        <f>IF($I$1&lt;&gt;"y", "", IF(C1557="", "", IFERROR(LOOKUP(2,1/(COUNTIF($D$2:D1555,mergednames)=0),mergednames), "")))</f>
        <v/>
      </c>
      <c r="E1556" s="93" t="str">
        <f t="shared" si="73"/>
        <v/>
      </c>
      <c r="F1556" s="93" t="str">
        <f>IF($I$1&lt;&gt;"y", "", IF(A1557="", "", IFERROR(LOOKUP(2,1/(COUNTIF($F$2:F1555,get_country)=0),get_country), "")))</f>
        <v/>
      </c>
      <c r="G1556" s="93" t="str">
        <f t="shared" si="72"/>
        <v/>
      </c>
      <c r="H1556" s="67" t="str">
        <f t="array" aca="1" ref="H1556" ca="1">IF($I$1&lt;&gt;"y", "", IFERROR(INDEX(countrylistsize,MATCH(SMALL(NOT(countrylistsize="")*IF(ISNUMBER(countrylistsize),COUNTIF(countrylistsize,"&lt;="&amp;countrylistsize),COUNTIF(countrylistsize,"&lt;="&amp;countrylistsize)+SUM(ISNUMBER(countrylistsize))),ROWS(F$3:F1556)+SUM(ISBLANK(countrylistsize))),NOT(countrylistsize="")*IF(ISNUMBER(countrylistsize),COUNTIF(countrylistsize,"&lt;="&amp;countrylistsize),COUNTIF(countrylistsize,"&lt;="&amp;countrylistsize)+SUM(ISNUMBER(countrylistsize))),0)), ""))</f>
        <v/>
      </c>
      <c r="I1556" s="70"/>
      <c r="J1556" s="67" t="str">
        <f t="array" aca="1" ref="J1556" ca="1">IF($I$1&lt;&gt;"y", "", IFERROR(INDEX(admin1listsize,MATCH(SMALL(NOT(admin1listsize="")*IF(ISNUMBER(admin1listsize),COUNTIF(admin1listsize,"&lt;="&amp;admin1listsize),COUNTIF(admin1listsize,"&lt;="&amp;admin1listsize)+SUM(ISNUMBER(admin1listsize))),ROWS(D$3:D1556)+SUM(ISBLANK(admin1listsize))),NOT(admin1listsize="")*IF(ISNUMBER(admin1listsize),COUNTIF(admin1listsize,"&lt;="&amp;admin1listsize),COUNTIF(admin1listsize,"&lt;="&amp;admin1listsize)+SUM(ISNUMBER(admin1listsize))),0)), ""))</f>
        <v/>
      </c>
      <c r="K1556" s="71"/>
    </row>
    <row r="1557" spans="1:11" s="1" customFormat="1" x14ac:dyDescent="0.25">
      <c r="A1557" s="93" t="str">
        <f>IF($I$1&lt;&gt;"y", "", IF(ISBLANK(DATA!D1558),"",IF(ISBLANK(DATA!K1558),"NO DATA",DATA!K1558)))</f>
        <v/>
      </c>
      <c r="B1557" s="93" t="str">
        <f>IF($I$1&lt;&gt;"y", "",IF(ISBLANK(DATA!D1558),"", IF(ISBLANK(DATA!L1558),"NO DATA",DATA!L1558)))</f>
        <v/>
      </c>
      <c r="C1557" s="93" t="str">
        <f t="shared" si="74"/>
        <v/>
      </c>
      <c r="D1557" s="93" t="str">
        <f>IF($I$1&lt;&gt;"y", "", IF(C1558="", "", IFERROR(LOOKUP(2,1/(COUNTIF($D$2:D1556,mergednames)=0),mergednames), "")))</f>
        <v/>
      </c>
      <c r="E1557" s="93" t="str">
        <f t="shared" si="73"/>
        <v/>
      </c>
      <c r="F1557" s="93" t="str">
        <f>IF($I$1&lt;&gt;"y", "", IF(A1558="", "", IFERROR(LOOKUP(2,1/(COUNTIF($F$2:F1556,get_country)=0),get_country), "")))</f>
        <v/>
      </c>
      <c r="G1557" s="93" t="str">
        <f t="shared" si="72"/>
        <v/>
      </c>
      <c r="H1557" s="67" t="str">
        <f t="array" aca="1" ref="H1557" ca="1">IF($I$1&lt;&gt;"y", "", IFERROR(INDEX(countrylistsize,MATCH(SMALL(NOT(countrylistsize="")*IF(ISNUMBER(countrylistsize),COUNTIF(countrylistsize,"&lt;="&amp;countrylistsize),COUNTIF(countrylistsize,"&lt;="&amp;countrylistsize)+SUM(ISNUMBER(countrylistsize))),ROWS(F$3:F1557)+SUM(ISBLANK(countrylistsize))),NOT(countrylistsize="")*IF(ISNUMBER(countrylistsize),COUNTIF(countrylistsize,"&lt;="&amp;countrylistsize),COUNTIF(countrylistsize,"&lt;="&amp;countrylistsize)+SUM(ISNUMBER(countrylistsize))),0)), ""))</f>
        <v/>
      </c>
      <c r="I1557" s="70"/>
      <c r="J1557" s="67" t="str">
        <f t="array" aca="1" ref="J1557" ca="1">IF($I$1&lt;&gt;"y", "", IFERROR(INDEX(admin1listsize,MATCH(SMALL(NOT(admin1listsize="")*IF(ISNUMBER(admin1listsize),COUNTIF(admin1listsize,"&lt;="&amp;admin1listsize),COUNTIF(admin1listsize,"&lt;="&amp;admin1listsize)+SUM(ISNUMBER(admin1listsize))),ROWS(D$3:D1557)+SUM(ISBLANK(admin1listsize))),NOT(admin1listsize="")*IF(ISNUMBER(admin1listsize),COUNTIF(admin1listsize,"&lt;="&amp;admin1listsize),COUNTIF(admin1listsize,"&lt;="&amp;admin1listsize)+SUM(ISNUMBER(admin1listsize))),0)), ""))</f>
        <v/>
      </c>
      <c r="K1557" s="71"/>
    </row>
    <row r="1558" spans="1:11" s="1" customFormat="1" x14ac:dyDescent="0.25">
      <c r="A1558" s="93" t="str">
        <f>IF($I$1&lt;&gt;"y", "", IF(ISBLANK(DATA!D1559),"",IF(ISBLANK(DATA!K1559),"NO DATA",DATA!K1559)))</f>
        <v/>
      </c>
      <c r="B1558" s="93" t="str">
        <f>IF($I$1&lt;&gt;"y", "",IF(ISBLANK(DATA!D1559),"", IF(ISBLANK(DATA!L1559),"NO DATA",DATA!L1559)))</f>
        <v/>
      </c>
      <c r="C1558" s="93" t="str">
        <f t="shared" si="74"/>
        <v/>
      </c>
      <c r="D1558" s="93" t="str">
        <f>IF($I$1&lt;&gt;"y", "", IF(C1559="", "", IFERROR(LOOKUP(2,1/(COUNTIF($D$2:D1557,mergednames)=0),mergednames), "")))</f>
        <v/>
      </c>
      <c r="E1558" s="93" t="str">
        <f t="shared" si="73"/>
        <v/>
      </c>
      <c r="F1558" s="93" t="str">
        <f>IF($I$1&lt;&gt;"y", "", IF(A1559="", "", IFERROR(LOOKUP(2,1/(COUNTIF($F$2:F1557,get_country)=0),get_country), "")))</f>
        <v/>
      </c>
      <c r="G1558" s="93" t="str">
        <f t="shared" si="72"/>
        <v/>
      </c>
      <c r="H1558" s="67" t="str">
        <f t="array" aca="1" ref="H1558" ca="1">IF($I$1&lt;&gt;"y", "", IFERROR(INDEX(countrylistsize,MATCH(SMALL(NOT(countrylistsize="")*IF(ISNUMBER(countrylistsize),COUNTIF(countrylistsize,"&lt;="&amp;countrylistsize),COUNTIF(countrylistsize,"&lt;="&amp;countrylistsize)+SUM(ISNUMBER(countrylistsize))),ROWS(F$3:F1558)+SUM(ISBLANK(countrylistsize))),NOT(countrylistsize="")*IF(ISNUMBER(countrylistsize),COUNTIF(countrylistsize,"&lt;="&amp;countrylistsize),COUNTIF(countrylistsize,"&lt;="&amp;countrylistsize)+SUM(ISNUMBER(countrylistsize))),0)), ""))</f>
        <v/>
      </c>
      <c r="I1558" s="70"/>
      <c r="J1558" s="67" t="str">
        <f t="array" aca="1" ref="J1558" ca="1">IF($I$1&lt;&gt;"y", "", IFERROR(INDEX(admin1listsize,MATCH(SMALL(NOT(admin1listsize="")*IF(ISNUMBER(admin1listsize),COUNTIF(admin1listsize,"&lt;="&amp;admin1listsize),COUNTIF(admin1listsize,"&lt;="&amp;admin1listsize)+SUM(ISNUMBER(admin1listsize))),ROWS(D$3:D1558)+SUM(ISBLANK(admin1listsize))),NOT(admin1listsize="")*IF(ISNUMBER(admin1listsize),COUNTIF(admin1listsize,"&lt;="&amp;admin1listsize),COUNTIF(admin1listsize,"&lt;="&amp;admin1listsize)+SUM(ISNUMBER(admin1listsize))),0)), ""))</f>
        <v/>
      </c>
      <c r="K1558" s="71"/>
    </row>
    <row r="1559" spans="1:11" s="1" customFormat="1" x14ac:dyDescent="0.25">
      <c r="A1559" s="93" t="str">
        <f>IF($I$1&lt;&gt;"y", "", IF(ISBLANK(DATA!D1560),"",IF(ISBLANK(DATA!K1560),"NO DATA",DATA!K1560)))</f>
        <v/>
      </c>
      <c r="B1559" s="93" t="str">
        <f>IF($I$1&lt;&gt;"y", "",IF(ISBLANK(DATA!D1560),"", IF(ISBLANK(DATA!L1560),"NO DATA",DATA!L1560)))</f>
        <v/>
      </c>
      <c r="C1559" s="93" t="str">
        <f t="shared" si="74"/>
        <v/>
      </c>
      <c r="D1559" s="93" t="str">
        <f>IF($I$1&lt;&gt;"y", "", IF(C1560="", "", IFERROR(LOOKUP(2,1/(COUNTIF($D$2:D1558,mergednames)=0),mergednames), "")))</f>
        <v/>
      </c>
      <c r="E1559" s="93" t="str">
        <f t="shared" si="73"/>
        <v/>
      </c>
      <c r="F1559" s="93" t="str">
        <f>IF($I$1&lt;&gt;"y", "", IF(A1560="", "", IFERROR(LOOKUP(2,1/(COUNTIF($F$2:F1558,get_country)=0),get_country), "")))</f>
        <v/>
      </c>
      <c r="G1559" s="93" t="str">
        <f t="shared" si="72"/>
        <v/>
      </c>
      <c r="H1559" s="67" t="str">
        <f t="array" aca="1" ref="H1559" ca="1">IF($I$1&lt;&gt;"y", "", IFERROR(INDEX(countrylistsize,MATCH(SMALL(NOT(countrylistsize="")*IF(ISNUMBER(countrylistsize),COUNTIF(countrylistsize,"&lt;="&amp;countrylistsize),COUNTIF(countrylistsize,"&lt;="&amp;countrylistsize)+SUM(ISNUMBER(countrylistsize))),ROWS(F$3:F1559)+SUM(ISBLANK(countrylistsize))),NOT(countrylistsize="")*IF(ISNUMBER(countrylistsize),COUNTIF(countrylistsize,"&lt;="&amp;countrylistsize),COUNTIF(countrylistsize,"&lt;="&amp;countrylistsize)+SUM(ISNUMBER(countrylistsize))),0)), ""))</f>
        <v/>
      </c>
      <c r="I1559" s="70"/>
      <c r="J1559" s="67" t="str">
        <f t="array" aca="1" ref="J1559" ca="1">IF($I$1&lt;&gt;"y", "", IFERROR(INDEX(admin1listsize,MATCH(SMALL(NOT(admin1listsize="")*IF(ISNUMBER(admin1listsize),COUNTIF(admin1listsize,"&lt;="&amp;admin1listsize),COUNTIF(admin1listsize,"&lt;="&amp;admin1listsize)+SUM(ISNUMBER(admin1listsize))),ROWS(D$3:D1559)+SUM(ISBLANK(admin1listsize))),NOT(admin1listsize="")*IF(ISNUMBER(admin1listsize),COUNTIF(admin1listsize,"&lt;="&amp;admin1listsize),COUNTIF(admin1listsize,"&lt;="&amp;admin1listsize)+SUM(ISNUMBER(admin1listsize))),0)), ""))</f>
        <v/>
      </c>
      <c r="K1559" s="71"/>
    </row>
    <row r="1560" spans="1:11" s="1" customFormat="1" x14ac:dyDescent="0.25">
      <c r="A1560" s="93" t="str">
        <f>IF($I$1&lt;&gt;"y", "", IF(ISBLANK(DATA!D1561),"",IF(ISBLANK(DATA!K1561),"NO DATA",DATA!K1561)))</f>
        <v/>
      </c>
      <c r="B1560" s="93" t="str">
        <f>IF($I$1&lt;&gt;"y", "",IF(ISBLANK(DATA!D1561),"", IF(ISBLANK(DATA!L1561),"NO DATA",DATA!L1561)))</f>
        <v/>
      </c>
      <c r="C1560" s="93" t="str">
        <f t="shared" si="74"/>
        <v/>
      </c>
      <c r="D1560" s="93" t="str">
        <f>IF($I$1&lt;&gt;"y", "", IF(C1561="", "", IFERROR(LOOKUP(2,1/(COUNTIF($D$2:D1559,mergednames)=0),mergednames), "")))</f>
        <v/>
      </c>
      <c r="E1560" s="93" t="str">
        <f t="shared" si="73"/>
        <v/>
      </c>
      <c r="F1560" s="93" t="str">
        <f>IF($I$1&lt;&gt;"y", "", IF(A1561="", "", IFERROR(LOOKUP(2,1/(COUNTIF($F$2:F1559,get_country)=0),get_country), "")))</f>
        <v/>
      </c>
      <c r="G1560" s="93" t="str">
        <f t="shared" si="72"/>
        <v/>
      </c>
      <c r="H1560" s="67" t="str">
        <f t="array" aca="1" ref="H1560" ca="1">IF($I$1&lt;&gt;"y", "", IFERROR(INDEX(countrylistsize,MATCH(SMALL(NOT(countrylistsize="")*IF(ISNUMBER(countrylistsize),COUNTIF(countrylistsize,"&lt;="&amp;countrylistsize),COUNTIF(countrylistsize,"&lt;="&amp;countrylistsize)+SUM(ISNUMBER(countrylistsize))),ROWS(F$3:F1560)+SUM(ISBLANK(countrylistsize))),NOT(countrylistsize="")*IF(ISNUMBER(countrylistsize),COUNTIF(countrylistsize,"&lt;="&amp;countrylistsize),COUNTIF(countrylistsize,"&lt;="&amp;countrylistsize)+SUM(ISNUMBER(countrylistsize))),0)), ""))</f>
        <v/>
      </c>
      <c r="I1560" s="70"/>
      <c r="J1560" s="67" t="str">
        <f t="array" aca="1" ref="J1560" ca="1">IF($I$1&lt;&gt;"y", "", IFERROR(INDEX(admin1listsize,MATCH(SMALL(NOT(admin1listsize="")*IF(ISNUMBER(admin1listsize),COUNTIF(admin1listsize,"&lt;="&amp;admin1listsize),COUNTIF(admin1listsize,"&lt;="&amp;admin1listsize)+SUM(ISNUMBER(admin1listsize))),ROWS(D$3:D1560)+SUM(ISBLANK(admin1listsize))),NOT(admin1listsize="")*IF(ISNUMBER(admin1listsize),COUNTIF(admin1listsize,"&lt;="&amp;admin1listsize),COUNTIF(admin1listsize,"&lt;="&amp;admin1listsize)+SUM(ISNUMBER(admin1listsize))),0)), ""))</f>
        <v/>
      </c>
      <c r="K1560" s="71"/>
    </row>
    <row r="1561" spans="1:11" s="1" customFormat="1" x14ac:dyDescent="0.25">
      <c r="A1561" s="93" t="str">
        <f>IF($I$1&lt;&gt;"y", "", IF(ISBLANK(DATA!D1562),"",IF(ISBLANK(DATA!K1562),"NO DATA",DATA!K1562)))</f>
        <v/>
      </c>
      <c r="B1561" s="93" t="str">
        <f>IF($I$1&lt;&gt;"y", "",IF(ISBLANK(DATA!D1562),"", IF(ISBLANK(DATA!L1562),"NO DATA",DATA!L1562)))</f>
        <v/>
      </c>
      <c r="C1561" s="93" t="str">
        <f t="shared" si="74"/>
        <v/>
      </c>
      <c r="D1561" s="93" t="str">
        <f>IF($I$1&lt;&gt;"y", "", IF(C1562="", "", IFERROR(LOOKUP(2,1/(COUNTIF($D$2:D1560,mergednames)=0),mergednames), "")))</f>
        <v/>
      </c>
      <c r="E1561" s="93" t="str">
        <f t="shared" si="73"/>
        <v/>
      </c>
      <c r="F1561" s="93" t="str">
        <f>IF($I$1&lt;&gt;"y", "", IF(A1562="", "", IFERROR(LOOKUP(2,1/(COUNTIF($F$2:F1560,get_country)=0),get_country), "")))</f>
        <v/>
      </c>
      <c r="G1561" s="93" t="str">
        <f t="shared" si="72"/>
        <v/>
      </c>
      <c r="H1561" s="67" t="str">
        <f t="array" aca="1" ref="H1561" ca="1">IF($I$1&lt;&gt;"y", "", IFERROR(INDEX(countrylistsize,MATCH(SMALL(NOT(countrylistsize="")*IF(ISNUMBER(countrylistsize),COUNTIF(countrylistsize,"&lt;="&amp;countrylistsize),COUNTIF(countrylistsize,"&lt;="&amp;countrylistsize)+SUM(ISNUMBER(countrylistsize))),ROWS(F$3:F1561)+SUM(ISBLANK(countrylistsize))),NOT(countrylistsize="")*IF(ISNUMBER(countrylistsize),COUNTIF(countrylistsize,"&lt;="&amp;countrylistsize),COUNTIF(countrylistsize,"&lt;="&amp;countrylistsize)+SUM(ISNUMBER(countrylistsize))),0)), ""))</f>
        <v/>
      </c>
      <c r="I1561" s="70"/>
      <c r="J1561" s="67" t="str">
        <f t="array" aca="1" ref="J1561" ca="1">IF($I$1&lt;&gt;"y", "", IFERROR(INDEX(admin1listsize,MATCH(SMALL(NOT(admin1listsize="")*IF(ISNUMBER(admin1listsize),COUNTIF(admin1listsize,"&lt;="&amp;admin1listsize),COUNTIF(admin1listsize,"&lt;="&amp;admin1listsize)+SUM(ISNUMBER(admin1listsize))),ROWS(D$3:D1561)+SUM(ISBLANK(admin1listsize))),NOT(admin1listsize="")*IF(ISNUMBER(admin1listsize),COUNTIF(admin1listsize,"&lt;="&amp;admin1listsize),COUNTIF(admin1listsize,"&lt;="&amp;admin1listsize)+SUM(ISNUMBER(admin1listsize))),0)), ""))</f>
        <v/>
      </c>
      <c r="K1561" s="71"/>
    </row>
    <row r="1562" spans="1:11" s="1" customFormat="1" x14ac:dyDescent="0.25">
      <c r="A1562" s="93" t="str">
        <f>IF($I$1&lt;&gt;"y", "", IF(ISBLANK(DATA!D1563),"",IF(ISBLANK(DATA!K1563),"NO DATA",DATA!K1563)))</f>
        <v/>
      </c>
      <c r="B1562" s="93" t="str">
        <f>IF($I$1&lt;&gt;"y", "",IF(ISBLANK(DATA!D1563),"", IF(ISBLANK(DATA!L1563),"NO DATA",DATA!L1563)))</f>
        <v/>
      </c>
      <c r="C1562" s="93" t="str">
        <f t="shared" si="74"/>
        <v/>
      </c>
      <c r="D1562" s="93" t="str">
        <f>IF($I$1&lt;&gt;"y", "", IF(C1563="", "", IFERROR(LOOKUP(2,1/(COUNTIF($D$2:D1561,mergednames)=0),mergednames), "")))</f>
        <v/>
      </c>
      <c r="E1562" s="93" t="str">
        <f t="shared" si="73"/>
        <v/>
      </c>
      <c r="F1562" s="93" t="str">
        <f>IF($I$1&lt;&gt;"y", "", IF(A1563="", "", IFERROR(LOOKUP(2,1/(COUNTIF($F$2:F1561,get_country)=0),get_country), "")))</f>
        <v/>
      </c>
      <c r="G1562" s="93" t="str">
        <f t="shared" si="72"/>
        <v/>
      </c>
      <c r="H1562" s="67" t="str">
        <f t="array" aca="1" ref="H1562" ca="1">IF($I$1&lt;&gt;"y", "", IFERROR(INDEX(countrylistsize,MATCH(SMALL(NOT(countrylistsize="")*IF(ISNUMBER(countrylistsize),COUNTIF(countrylistsize,"&lt;="&amp;countrylistsize),COUNTIF(countrylistsize,"&lt;="&amp;countrylistsize)+SUM(ISNUMBER(countrylistsize))),ROWS(F$3:F1562)+SUM(ISBLANK(countrylistsize))),NOT(countrylistsize="")*IF(ISNUMBER(countrylistsize),COUNTIF(countrylistsize,"&lt;="&amp;countrylistsize),COUNTIF(countrylistsize,"&lt;="&amp;countrylistsize)+SUM(ISNUMBER(countrylistsize))),0)), ""))</f>
        <v/>
      </c>
      <c r="I1562" s="70"/>
      <c r="J1562" s="67" t="str">
        <f t="array" aca="1" ref="J1562" ca="1">IF($I$1&lt;&gt;"y", "", IFERROR(INDEX(admin1listsize,MATCH(SMALL(NOT(admin1listsize="")*IF(ISNUMBER(admin1listsize),COUNTIF(admin1listsize,"&lt;="&amp;admin1listsize),COUNTIF(admin1listsize,"&lt;="&amp;admin1listsize)+SUM(ISNUMBER(admin1listsize))),ROWS(D$3:D1562)+SUM(ISBLANK(admin1listsize))),NOT(admin1listsize="")*IF(ISNUMBER(admin1listsize),COUNTIF(admin1listsize,"&lt;="&amp;admin1listsize),COUNTIF(admin1listsize,"&lt;="&amp;admin1listsize)+SUM(ISNUMBER(admin1listsize))),0)), ""))</f>
        <v/>
      </c>
      <c r="K1562" s="71"/>
    </row>
    <row r="1563" spans="1:11" s="1" customFormat="1" x14ac:dyDescent="0.25">
      <c r="A1563" s="93" t="str">
        <f>IF($I$1&lt;&gt;"y", "", IF(ISBLANK(DATA!D1564),"",IF(ISBLANK(DATA!K1564),"NO DATA",DATA!K1564)))</f>
        <v/>
      </c>
      <c r="B1563" s="93" t="str">
        <f>IF($I$1&lt;&gt;"y", "",IF(ISBLANK(DATA!D1564),"", IF(ISBLANK(DATA!L1564),"NO DATA",DATA!L1564)))</f>
        <v/>
      </c>
      <c r="C1563" s="93" t="str">
        <f t="shared" si="74"/>
        <v/>
      </c>
      <c r="D1563" s="93" t="str">
        <f>IF($I$1&lt;&gt;"y", "", IF(C1564="", "", IFERROR(LOOKUP(2,1/(COUNTIF($D$2:D1562,mergednames)=0),mergednames), "")))</f>
        <v/>
      </c>
      <c r="E1563" s="93" t="str">
        <f t="shared" si="73"/>
        <v/>
      </c>
      <c r="F1563" s="93" t="str">
        <f>IF($I$1&lt;&gt;"y", "", IF(A1564="", "", IFERROR(LOOKUP(2,1/(COUNTIF($F$2:F1562,get_country)=0),get_country), "")))</f>
        <v/>
      </c>
      <c r="G1563" s="93" t="str">
        <f t="shared" si="72"/>
        <v/>
      </c>
      <c r="H1563" s="67" t="str">
        <f t="array" aca="1" ref="H1563" ca="1">IF($I$1&lt;&gt;"y", "", IFERROR(INDEX(countrylistsize,MATCH(SMALL(NOT(countrylistsize="")*IF(ISNUMBER(countrylistsize),COUNTIF(countrylistsize,"&lt;="&amp;countrylistsize),COUNTIF(countrylistsize,"&lt;="&amp;countrylistsize)+SUM(ISNUMBER(countrylistsize))),ROWS(F$3:F1563)+SUM(ISBLANK(countrylistsize))),NOT(countrylistsize="")*IF(ISNUMBER(countrylistsize),COUNTIF(countrylistsize,"&lt;="&amp;countrylistsize),COUNTIF(countrylistsize,"&lt;="&amp;countrylistsize)+SUM(ISNUMBER(countrylistsize))),0)), ""))</f>
        <v/>
      </c>
      <c r="I1563" s="70"/>
      <c r="J1563" s="67" t="str">
        <f t="array" aca="1" ref="J1563" ca="1">IF($I$1&lt;&gt;"y", "", IFERROR(INDEX(admin1listsize,MATCH(SMALL(NOT(admin1listsize="")*IF(ISNUMBER(admin1listsize),COUNTIF(admin1listsize,"&lt;="&amp;admin1listsize),COUNTIF(admin1listsize,"&lt;="&amp;admin1listsize)+SUM(ISNUMBER(admin1listsize))),ROWS(D$3:D1563)+SUM(ISBLANK(admin1listsize))),NOT(admin1listsize="")*IF(ISNUMBER(admin1listsize),COUNTIF(admin1listsize,"&lt;="&amp;admin1listsize),COUNTIF(admin1listsize,"&lt;="&amp;admin1listsize)+SUM(ISNUMBER(admin1listsize))),0)), ""))</f>
        <v/>
      </c>
      <c r="K1563" s="71"/>
    </row>
    <row r="1564" spans="1:11" s="1" customFormat="1" x14ac:dyDescent="0.25">
      <c r="A1564" s="93" t="str">
        <f>IF($I$1&lt;&gt;"y", "", IF(ISBLANK(DATA!D1565),"",IF(ISBLANK(DATA!K1565),"NO DATA",DATA!K1565)))</f>
        <v/>
      </c>
      <c r="B1564" s="93" t="str">
        <f>IF($I$1&lt;&gt;"y", "",IF(ISBLANK(DATA!D1565),"", IF(ISBLANK(DATA!L1565),"NO DATA",DATA!L1565)))</f>
        <v/>
      </c>
      <c r="C1564" s="93" t="str">
        <f t="shared" si="74"/>
        <v/>
      </c>
      <c r="D1564" s="93" t="str">
        <f>IF($I$1&lt;&gt;"y", "", IF(C1565="", "", IFERROR(LOOKUP(2,1/(COUNTIF($D$2:D1563,mergednames)=0),mergednames), "")))</f>
        <v/>
      </c>
      <c r="E1564" s="93" t="str">
        <f t="shared" si="73"/>
        <v/>
      </c>
      <c r="F1564" s="93" t="str">
        <f>IF($I$1&lt;&gt;"y", "", IF(A1565="", "", IFERROR(LOOKUP(2,1/(COUNTIF($F$2:F1563,get_country)=0),get_country), "")))</f>
        <v/>
      </c>
      <c r="G1564" s="93" t="str">
        <f t="shared" si="72"/>
        <v/>
      </c>
      <c r="H1564" s="67" t="str">
        <f t="array" aca="1" ref="H1564" ca="1">IF($I$1&lt;&gt;"y", "", IFERROR(INDEX(countrylistsize,MATCH(SMALL(NOT(countrylistsize="")*IF(ISNUMBER(countrylistsize),COUNTIF(countrylistsize,"&lt;="&amp;countrylistsize),COUNTIF(countrylistsize,"&lt;="&amp;countrylistsize)+SUM(ISNUMBER(countrylistsize))),ROWS(F$3:F1564)+SUM(ISBLANK(countrylistsize))),NOT(countrylistsize="")*IF(ISNUMBER(countrylistsize),COUNTIF(countrylistsize,"&lt;="&amp;countrylistsize),COUNTIF(countrylistsize,"&lt;="&amp;countrylistsize)+SUM(ISNUMBER(countrylistsize))),0)), ""))</f>
        <v/>
      </c>
      <c r="I1564" s="70"/>
      <c r="J1564" s="67" t="str">
        <f t="array" aca="1" ref="J1564" ca="1">IF($I$1&lt;&gt;"y", "", IFERROR(INDEX(admin1listsize,MATCH(SMALL(NOT(admin1listsize="")*IF(ISNUMBER(admin1listsize),COUNTIF(admin1listsize,"&lt;="&amp;admin1listsize),COUNTIF(admin1listsize,"&lt;="&amp;admin1listsize)+SUM(ISNUMBER(admin1listsize))),ROWS(D$3:D1564)+SUM(ISBLANK(admin1listsize))),NOT(admin1listsize="")*IF(ISNUMBER(admin1listsize),COUNTIF(admin1listsize,"&lt;="&amp;admin1listsize),COUNTIF(admin1listsize,"&lt;="&amp;admin1listsize)+SUM(ISNUMBER(admin1listsize))),0)), ""))</f>
        <v/>
      </c>
      <c r="K1564" s="71"/>
    </row>
    <row r="1565" spans="1:11" s="1" customFormat="1" x14ac:dyDescent="0.25">
      <c r="A1565" s="93" t="str">
        <f>IF($I$1&lt;&gt;"y", "", IF(ISBLANK(DATA!D1566),"",IF(ISBLANK(DATA!K1566),"NO DATA",DATA!K1566)))</f>
        <v/>
      </c>
      <c r="B1565" s="93" t="str">
        <f>IF($I$1&lt;&gt;"y", "",IF(ISBLANK(DATA!D1566),"", IF(ISBLANK(DATA!L1566),"NO DATA",DATA!L1566)))</f>
        <v/>
      </c>
      <c r="C1565" s="93" t="str">
        <f t="shared" si="74"/>
        <v/>
      </c>
      <c r="D1565" s="93" t="str">
        <f>IF($I$1&lt;&gt;"y", "", IF(C1566="", "", IFERROR(LOOKUP(2,1/(COUNTIF($D$2:D1564,mergednames)=0),mergednames), "")))</f>
        <v/>
      </c>
      <c r="E1565" s="93" t="str">
        <f t="shared" si="73"/>
        <v/>
      </c>
      <c r="F1565" s="93" t="str">
        <f>IF($I$1&lt;&gt;"y", "", IF(A1566="", "", IFERROR(LOOKUP(2,1/(COUNTIF($F$2:F1564,get_country)=0),get_country), "")))</f>
        <v/>
      </c>
      <c r="G1565" s="93" t="str">
        <f t="shared" si="72"/>
        <v/>
      </c>
      <c r="H1565" s="67" t="str">
        <f t="array" aca="1" ref="H1565" ca="1">IF($I$1&lt;&gt;"y", "", IFERROR(INDEX(countrylistsize,MATCH(SMALL(NOT(countrylistsize="")*IF(ISNUMBER(countrylistsize),COUNTIF(countrylistsize,"&lt;="&amp;countrylistsize),COUNTIF(countrylistsize,"&lt;="&amp;countrylistsize)+SUM(ISNUMBER(countrylistsize))),ROWS(F$3:F1565)+SUM(ISBLANK(countrylistsize))),NOT(countrylistsize="")*IF(ISNUMBER(countrylistsize),COUNTIF(countrylistsize,"&lt;="&amp;countrylistsize),COUNTIF(countrylistsize,"&lt;="&amp;countrylistsize)+SUM(ISNUMBER(countrylistsize))),0)), ""))</f>
        <v/>
      </c>
      <c r="I1565" s="70"/>
      <c r="J1565" s="67" t="str">
        <f t="array" aca="1" ref="J1565" ca="1">IF($I$1&lt;&gt;"y", "", IFERROR(INDEX(admin1listsize,MATCH(SMALL(NOT(admin1listsize="")*IF(ISNUMBER(admin1listsize),COUNTIF(admin1listsize,"&lt;="&amp;admin1listsize),COUNTIF(admin1listsize,"&lt;="&amp;admin1listsize)+SUM(ISNUMBER(admin1listsize))),ROWS(D$3:D1565)+SUM(ISBLANK(admin1listsize))),NOT(admin1listsize="")*IF(ISNUMBER(admin1listsize),COUNTIF(admin1listsize,"&lt;="&amp;admin1listsize),COUNTIF(admin1listsize,"&lt;="&amp;admin1listsize)+SUM(ISNUMBER(admin1listsize))),0)), ""))</f>
        <v/>
      </c>
      <c r="K1565" s="71"/>
    </row>
    <row r="1566" spans="1:11" s="1" customFormat="1" x14ac:dyDescent="0.25">
      <c r="A1566" s="93" t="str">
        <f>IF($I$1&lt;&gt;"y", "", IF(ISBLANK(DATA!D1567),"",IF(ISBLANK(DATA!K1567),"NO DATA",DATA!K1567)))</f>
        <v/>
      </c>
      <c r="B1566" s="93" t="str">
        <f>IF($I$1&lt;&gt;"y", "",IF(ISBLANK(DATA!D1567),"", IF(ISBLANK(DATA!L1567),"NO DATA",DATA!L1567)))</f>
        <v/>
      </c>
      <c r="C1566" s="93" t="str">
        <f t="shared" si="74"/>
        <v/>
      </c>
      <c r="D1566" s="93" t="str">
        <f>IF($I$1&lt;&gt;"y", "", IF(C1567="", "", IFERROR(LOOKUP(2,1/(COUNTIF($D$2:D1565,mergednames)=0),mergednames), "")))</f>
        <v/>
      </c>
      <c r="E1566" s="93" t="str">
        <f t="shared" si="73"/>
        <v/>
      </c>
      <c r="F1566" s="93" t="str">
        <f>IF($I$1&lt;&gt;"y", "", IF(A1567="", "", IFERROR(LOOKUP(2,1/(COUNTIF($F$2:F1565,get_country)=0),get_country), "")))</f>
        <v/>
      </c>
      <c r="G1566" s="93" t="str">
        <f t="shared" si="72"/>
        <v/>
      </c>
      <c r="H1566" s="67" t="str">
        <f t="array" aca="1" ref="H1566" ca="1">IF($I$1&lt;&gt;"y", "", IFERROR(INDEX(countrylistsize,MATCH(SMALL(NOT(countrylistsize="")*IF(ISNUMBER(countrylistsize),COUNTIF(countrylistsize,"&lt;="&amp;countrylistsize),COUNTIF(countrylistsize,"&lt;="&amp;countrylistsize)+SUM(ISNUMBER(countrylistsize))),ROWS(F$3:F1566)+SUM(ISBLANK(countrylistsize))),NOT(countrylistsize="")*IF(ISNUMBER(countrylistsize),COUNTIF(countrylistsize,"&lt;="&amp;countrylistsize),COUNTIF(countrylistsize,"&lt;="&amp;countrylistsize)+SUM(ISNUMBER(countrylistsize))),0)), ""))</f>
        <v/>
      </c>
      <c r="I1566" s="70"/>
      <c r="J1566" s="67" t="str">
        <f t="array" aca="1" ref="J1566" ca="1">IF($I$1&lt;&gt;"y", "", IFERROR(INDEX(admin1listsize,MATCH(SMALL(NOT(admin1listsize="")*IF(ISNUMBER(admin1listsize),COUNTIF(admin1listsize,"&lt;="&amp;admin1listsize),COUNTIF(admin1listsize,"&lt;="&amp;admin1listsize)+SUM(ISNUMBER(admin1listsize))),ROWS(D$3:D1566)+SUM(ISBLANK(admin1listsize))),NOT(admin1listsize="")*IF(ISNUMBER(admin1listsize),COUNTIF(admin1listsize,"&lt;="&amp;admin1listsize),COUNTIF(admin1listsize,"&lt;="&amp;admin1listsize)+SUM(ISNUMBER(admin1listsize))),0)), ""))</f>
        <v/>
      </c>
      <c r="K1566" s="71"/>
    </row>
    <row r="1567" spans="1:11" s="1" customFormat="1" x14ac:dyDescent="0.25">
      <c r="A1567" s="93" t="str">
        <f>IF($I$1&lt;&gt;"y", "", IF(ISBLANK(DATA!D1568),"",IF(ISBLANK(DATA!K1568),"NO DATA",DATA!K1568)))</f>
        <v/>
      </c>
      <c r="B1567" s="93" t="str">
        <f>IF($I$1&lt;&gt;"y", "",IF(ISBLANK(DATA!D1568),"", IF(ISBLANK(DATA!L1568),"NO DATA",DATA!L1568)))</f>
        <v/>
      </c>
      <c r="C1567" s="93" t="str">
        <f t="shared" si="74"/>
        <v/>
      </c>
      <c r="D1567" s="93" t="str">
        <f>IF($I$1&lt;&gt;"y", "", IF(C1568="", "", IFERROR(LOOKUP(2,1/(COUNTIF($D$2:D1566,mergednames)=0),mergednames), "")))</f>
        <v/>
      </c>
      <c r="E1567" s="93" t="str">
        <f t="shared" si="73"/>
        <v/>
      </c>
      <c r="F1567" s="93" t="str">
        <f>IF($I$1&lt;&gt;"y", "", IF(A1568="", "", IFERROR(LOOKUP(2,1/(COUNTIF($F$2:F1566,get_country)=0),get_country), "")))</f>
        <v/>
      </c>
      <c r="G1567" s="93" t="str">
        <f t="shared" si="72"/>
        <v/>
      </c>
      <c r="H1567" s="67" t="str">
        <f t="array" aca="1" ref="H1567" ca="1">IF($I$1&lt;&gt;"y", "", IFERROR(INDEX(countrylistsize,MATCH(SMALL(NOT(countrylistsize="")*IF(ISNUMBER(countrylistsize),COUNTIF(countrylistsize,"&lt;="&amp;countrylistsize),COUNTIF(countrylistsize,"&lt;="&amp;countrylistsize)+SUM(ISNUMBER(countrylistsize))),ROWS(F$3:F1567)+SUM(ISBLANK(countrylistsize))),NOT(countrylistsize="")*IF(ISNUMBER(countrylistsize),COUNTIF(countrylistsize,"&lt;="&amp;countrylistsize),COUNTIF(countrylistsize,"&lt;="&amp;countrylistsize)+SUM(ISNUMBER(countrylistsize))),0)), ""))</f>
        <v/>
      </c>
      <c r="I1567" s="70"/>
      <c r="J1567" s="67" t="str">
        <f t="array" aca="1" ref="J1567" ca="1">IF($I$1&lt;&gt;"y", "", IFERROR(INDEX(admin1listsize,MATCH(SMALL(NOT(admin1listsize="")*IF(ISNUMBER(admin1listsize),COUNTIF(admin1listsize,"&lt;="&amp;admin1listsize),COUNTIF(admin1listsize,"&lt;="&amp;admin1listsize)+SUM(ISNUMBER(admin1listsize))),ROWS(D$3:D1567)+SUM(ISBLANK(admin1listsize))),NOT(admin1listsize="")*IF(ISNUMBER(admin1listsize),COUNTIF(admin1listsize,"&lt;="&amp;admin1listsize),COUNTIF(admin1listsize,"&lt;="&amp;admin1listsize)+SUM(ISNUMBER(admin1listsize))),0)), ""))</f>
        <v/>
      </c>
      <c r="K1567" s="71"/>
    </row>
    <row r="1568" spans="1:11" s="1" customFormat="1" x14ac:dyDescent="0.25">
      <c r="A1568" s="93" t="str">
        <f>IF($I$1&lt;&gt;"y", "", IF(ISBLANK(DATA!D1569),"",IF(ISBLANK(DATA!K1569),"NO DATA",DATA!K1569)))</f>
        <v/>
      </c>
      <c r="B1568" s="93" t="str">
        <f>IF($I$1&lt;&gt;"y", "",IF(ISBLANK(DATA!D1569),"", IF(ISBLANK(DATA!L1569),"NO DATA",DATA!L1569)))</f>
        <v/>
      </c>
      <c r="C1568" s="93" t="str">
        <f t="shared" si="74"/>
        <v/>
      </c>
      <c r="D1568" s="93" t="str">
        <f>IF($I$1&lt;&gt;"y", "", IF(C1569="", "", IFERROR(LOOKUP(2,1/(COUNTIF($D$2:D1567,mergednames)=0),mergednames), "")))</f>
        <v/>
      </c>
      <c r="E1568" s="93" t="str">
        <f t="shared" si="73"/>
        <v/>
      </c>
      <c r="F1568" s="93" t="str">
        <f>IF($I$1&lt;&gt;"y", "", IF(A1569="", "", IFERROR(LOOKUP(2,1/(COUNTIF($F$2:F1567,get_country)=0),get_country), "")))</f>
        <v/>
      </c>
      <c r="G1568" s="93" t="str">
        <f t="shared" si="72"/>
        <v/>
      </c>
      <c r="H1568" s="67" t="str">
        <f t="array" aca="1" ref="H1568" ca="1">IF($I$1&lt;&gt;"y", "", IFERROR(INDEX(countrylistsize,MATCH(SMALL(NOT(countrylistsize="")*IF(ISNUMBER(countrylistsize),COUNTIF(countrylistsize,"&lt;="&amp;countrylistsize),COUNTIF(countrylistsize,"&lt;="&amp;countrylistsize)+SUM(ISNUMBER(countrylistsize))),ROWS(F$3:F1568)+SUM(ISBLANK(countrylistsize))),NOT(countrylistsize="")*IF(ISNUMBER(countrylistsize),COUNTIF(countrylistsize,"&lt;="&amp;countrylistsize),COUNTIF(countrylistsize,"&lt;="&amp;countrylistsize)+SUM(ISNUMBER(countrylistsize))),0)), ""))</f>
        <v/>
      </c>
      <c r="I1568" s="70"/>
      <c r="J1568" s="67" t="str">
        <f t="array" aca="1" ref="J1568" ca="1">IF($I$1&lt;&gt;"y", "", IFERROR(INDEX(admin1listsize,MATCH(SMALL(NOT(admin1listsize="")*IF(ISNUMBER(admin1listsize),COUNTIF(admin1listsize,"&lt;="&amp;admin1listsize),COUNTIF(admin1listsize,"&lt;="&amp;admin1listsize)+SUM(ISNUMBER(admin1listsize))),ROWS(D$3:D1568)+SUM(ISBLANK(admin1listsize))),NOT(admin1listsize="")*IF(ISNUMBER(admin1listsize),COUNTIF(admin1listsize,"&lt;="&amp;admin1listsize),COUNTIF(admin1listsize,"&lt;="&amp;admin1listsize)+SUM(ISNUMBER(admin1listsize))),0)), ""))</f>
        <v/>
      </c>
      <c r="K1568" s="71"/>
    </row>
    <row r="1569" spans="1:11" s="1" customFormat="1" x14ac:dyDescent="0.25">
      <c r="A1569" s="93" t="str">
        <f>IF($I$1&lt;&gt;"y", "", IF(ISBLANK(DATA!D1570),"",IF(ISBLANK(DATA!K1570),"NO DATA",DATA!K1570)))</f>
        <v/>
      </c>
      <c r="B1569" s="93" t="str">
        <f>IF($I$1&lt;&gt;"y", "",IF(ISBLANK(DATA!D1570),"", IF(ISBLANK(DATA!L1570),"NO DATA",DATA!L1570)))</f>
        <v/>
      </c>
      <c r="C1569" s="93" t="str">
        <f t="shared" si="74"/>
        <v/>
      </c>
      <c r="D1569" s="93" t="str">
        <f>IF($I$1&lt;&gt;"y", "", IF(C1570="", "", IFERROR(LOOKUP(2,1/(COUNTIF($D$2:D1568,mergednames)=0),mergednames), "")))</f>
        <v/>
      </c>
      <c r="E1569" s="93" t="str">
        <f t="shared" si="73"/>
        <v/>
      </c>
      <c r="F1569" s="93" t="str">
        <f>IF($I$1&lt;&gt;"y", "", IF(A1570="", "", IFERROR(LOOKUP(2,1/(COUNTIF($F$2:F1568,get_country)=0),get_country), "")))</f>
        <v/>
      </c>
      <c r="G1569" s="93" t="str">
        <f t="shared" si="72"/>
        <v/>
      </c>
      <c r="H1569" s="67" t="str">
        <f t="array" aca="1" ref="H1569" ca="1">IF($I$1&lt;&gt;"y", "", IFERROR(INDEX(countrylistsize,MATCH(SMALL(NOT(countrylistsize="")*IF(ISNUMBER(countrylistsize),COUNTIF(countrylistsize,"&lt;="&amp;countrylistsize),COUNTIF(countrylistsize,"&lt;="&amp;countrylistsize)+SUM(ISNUMBER(countrylistsize))),ROWS(F$3:F1569)+SUM(ISBLANK(countrylistsize))),NOT(countrylistsize="")*IF(ISNUMBER(countrylistsize),COUNTIF(countrylistsize,"&lt;="&amp;countrylistsize),COUNTIF(countrylistsize,"&lt;="&amp;countrylistsize)+SUM(ISNUMBER(countrylistsize))),0)), ""))</f>
        <v/>
      </c>
      <c r="I1569" s="70"/>
      <c r="J1569" s="67" t="str">
        <f t="array" aca="1" ref="J1569" ca="1">IF($I$1&lt;&gt;"y", "", IFERROR(INDEX(admin1listsize,MATCH(SMALL(NOT(admin1listsize="")*IF(ISNUMBER(admin1listsize),COUNTIF(admin1listsize,"&lt;="&amp;admin1listsize),COUNTIF(admin1listsize,"&lt;="&amp;admin1listsize)+SUM(ISNUMBER(admin1listsize))),ROWS(D$3:D1569)+SUM(ISBLANK(admin1listsize))),NOT(admin1listsize="")*IF(ISNUMBER(admin1listsize),COUNTIF(admin1listsize,"&lt;="&amp;admin1listsize),COUNTIF(admin1listsize,"&lt;="&amp;admin1listsize)+SUM(ISNUMBER(admin1listsize))),0)), ""))</f>
        <v/>
      </c>
      <c r="K1569" s="71"/>
    </row>
    <row r="1570" spans="1:11" s="1" customFormat="1" x14ac:dyDescent="0.25">
      <c r="A1570" s="93" t="str">
        <f>IF($I$1&lt;&gt;"y", "", IF(ISBLANK(DATA!D1571),"",IF(ISBLANK(DATA!K1571),"NO DATA",DATA!K1571)))</f>
        <v/>
      </c>
      <c r="B1570" s="93" t="str">
        <f>IF($I$1&lt;&gt;"y", "",IF(ISBLANK(DATA!D1571),"", IF(ISBLANK(DATA!L1571),"NO DATA",DATA!L1571)))</f>
        <v/>
      </c>
      <c r="C1570" s="93" t="str">
        <f t="shared" si="74"/>
        <v/>
      </c>
      <c r="D1570" s="93" t="str">
        <f>IF($I$1&lt;&gt;"y", "", IF(C1571="", "", IFERROR(LOOKUP(2,1/(COUNTIF($D$2:D1569,mergednames)=0),mergednames), "")))</f>
        <v/>
      </c>
      <c r="E1570" s="93" t="str">
        <f t="shared" si="73"/>
        <v/>
      </c>
      <c r="F1570" s="93" t="str">
        <f>IF($I$1&lt;&gt;"y", "", IF(A1571="", "", IFERROR(LOOKUP(2,1/(COUNTIF($F$2:F1569,get_country)=0),get_country), "")))</f>
        <v/>
      </c>
      <c r="G1570" s="93" t="str">
        <f t="shared" si="72"/>
        <v/>
      </c>
      <c r="H1570" s="67" t="str">
        <f t="array" aca="1" ref="H1570" ca="1">IF($I$1&lt;&gt;"y", "", IFERROR(INDEX(countrylistsize,MATCH(SMALL(NOT(countrylistsize="")*IF(ISNUMBER(countrylistsize),COUNTIF(countrylistsize,"&lt;="&amp;countrylistsize),COUNTIF(countrylistsize,"&lt;="&amp;countrylistsize)+SUM(ISNUMBER(countrylistsize))),ROWS(F$3:F1570)+SUM(ISBLANK(countrylistsize))),NOT(countrylistsize="")*IF(ISNUMBER(countrylistsize),COUNTIF(countrylistsize,"&lt;="&amp;countrylistsize),COUNTIF(countrylistsize,"&lt;="&amp;countrylistsize)+SUM(ISNUMBER(countrylistsize))),0)), ""))</f>
        <v/>
      </c>
      <c r="I1570" s="70"/>
      <c r="J1570" s="67" t="str">
        <f t="array" aca="1" ref="J1570" ca="1">IF($I$1&lt;&gt;"y", "", IFERROR(INDEX(admin1listsize,MATCH(SMALL(NOT(admin1listsize="")*IF(ISNUMBER(admin1listsize),COUNTIF(admin1listsize,"&lt;="&amp;admin1listsize),COUNTIF(admin1listsize,"&lt;="&amp;admin1listsize)+SUM(ISNUMBER(admin1listsize))),ROWS(D$3:D1570)+SUM(ISBLANK(admin1listsize))),NOT(admin1listsize="")*IF(ISNUMBER(admin1listsize),COUNTIF(admin1listsize,"&lt;="&amp;admin1listsize),COUNTIF(admin1listsize,"&lt;="&amp;admin1listsize)+SUM(ISNUMBER(admin1listsize))),0)), ""))</f>
        <v/>
      </c>
      <c r="K1570" s="71"/>
    </row>
    <row r="1571" spans="1:11" s="1" customFormat="1" x14ac:dyDescent="0.25">
      <c r="A1571" s="93" t="str">
        <f>IF($I$1&lt;&gt;"y", "", IF(ISBLANK(DATA!D1572),"",IF(ISBLANK(DATA!K1572),"NO DATA",DATA!K1572)))</f>
        <v/>
      </c>
      <c r="B1571" s="93" t="str">
        <f>IF($I$1&lt;&gt;"y", "",IF(ISBLANK(DATA!D1572),"", IF(ISBLANK(DATA!L1572),"NO DATA",DATA!L1572)))</f>
        <v/>
      </c>
      <c r="C1571" s="93" t="str">
        <f t="shared" si="74"/>
        <v/>
      </c>
      <c r="D1571" s="93" t="str">
        <f>IF($I$1&lt;&gt;"y", "", IF(C1572="", "", IFERROR(LOOKUP(2,1/(COUNTIF($D$2:D1570,mergednames)=0),mergednames), "")))</f>
        <v/>
      </c>
      <c r="E1571" s="93" t="str">
        <f t="shared" si="73"/>
        <v/>
      </c>
      <c r="F1571" s="93" t="str">
        <f>IF($I$1&lt;&gt;"y", "", IF(A1572="", "", IFERROR(LOOKUP(2,1/(COUNTIF($F$2:F1570,get_country)=0),get_country), "")))</f>
        <v/>
      </c>
      <c r="G1571" s="93" t="str">
        <f t="shared" si="72"/>
        <v/>
      </c>
      <c r="H1571" s="67" t="str">
        <f t="array" aca="1" ref="H1571" ca="1">IF($I$1&lt;&gt;"y", "", IFERROR(INDEX(countrylistsize,MATCH(SMALL(NOT(countrylistsize="")*IF(ISNUMBER(countrylistsize),COUNTIF(countrylistsize,"&lt;="&amp;countrylistsize),COUNTIF(countrylistsize,"&lt;="&amp;countrylistsize)+SUM(ISNUMBER(countrylistsize))),ROWS(F$3:F1571)+SUM(ISBLANK(countrylistsize))),NOT(countrylistsize="")*IF(ISNUMBER(countrylistsize),COUNTIF(countrylistsize,"&lt;="&amp;countrylistsize),COUNTIF(countrylistsize,"&lt;="&amp;countrylistsize)+SUM(ISNUMBER(countrylistsize))),0)), ""))</f>
        <v/>
      </c>
      <c r="I1571" s="70"/>
      <c r="J1571" s="67" t="str">
        <f t="array" aca="1" ref="J1571" ca="1">IF($I$1&lt;&gt;"y", "", IFERROR(INDEX(admin1listsize,MATCH(SMALL(NOT(admin1listsize="")*IF(ISNUMBER(admin1listsize),COUNTIF(admin1listsize,"&lt;="&amp;admin1listsize),COUNTIF(admin1listsize,"&lt;="&amp;admin1listsize)+SUM(ISNUMBER(admin1listsize))),ROWS(D$3:D1571)+SUM(ISBLANK(admin1listsize))),NOT(admin1listsize="")*IF(ISNUMBER(admin1listsize),COUNTIF(admin1listsize,"&lt;="&amp;admin1listsize),COUNTIF(admin1listsize,"&lt;="&amp;admin1listsize)+SUM(ISNUMBER(admin1listsize))),0)), ""))</f>
        <v/>
      </c>
      <c r="K1571" s="71"/>
    </row>
    <row r="1572" spans="1:11" s="1" customFormat="1" x14ac:dyDescent="0.25">
      <c r="A1572" s="93" t="str">
        <f>IF($I$1&lt;&gt;"y", "", IF(ISBLANK(DATA!D1573),"",IF(ISBLANK(DATA!K1573),"NO DATA",DATA!K1573)))</f>
        <v/>
      </c>
      <c r="B1572" s="93" t="str">
        <f>IF($I$1&lt;&gt;"y", "",IF(ISBLANK(DATA!D1573),"", IF(ISBLANK(DATA!L1573),"NO DATA",DATA!L1573)))</f>
        <v/>
      </c>
      <c r="C1572" s="93" t="str">
        <f t="shared" si="74"/>
        <v/>
      </c>
      <c r="D1572" s="93" t="str">
        <f>IF($I$1&lt;&gt;"y", "", IF(C1573="", "", IFERROR(LOOKUP(2,1/(COUNTIF($D$2:D1571,mergednames)=0),mergednames), "")))</f>
        <v/>
      </c>
      <c r="E1572" s="93" t="str">
        <f t="shared" si="73"/>
        <v/>
      </c>
      <c r="F1572" s="93" t="str">
        <f>IF($I$1&lt;&gt;"y", "", IF(A1573="", "", IFERROR(LOOKUP(2,1/(COUNTIF($F$2:F1571,get_country)=0),get_country), "")))</f>
        <v/>
      </c>
      <c r="G1572" s="93" t="str">
        <f t="shared" si="72"/>
        <v/>
      </c>
      <c r="H1572" s="67" t="str">
        <f t="array" aca="1" ref="H1572" ca="1">IF($I$1&lt;&gt;"y", "", IFERROR(INDEX(countrylistsize,MATCH(SMALL(NOT(countrylistsize="")*IF(ISNUMBER(countrylistsize),COUNTIF(countrylistsize,"&lt;="&amp;countrylistsize),COUNTIF(countrylistsize,"&lt;="&amp;countrylistsize)+SUM(ISNUMBER(countrylistsize))),ROWS(F$3:F1572)+SUM(ISBLANK(countrylistsize))),NOT(countrylistsize="")*IF(ISNUMBER(countrylistsize),COUNTIF(countrylistsize,"&lt;="&amp;countrylistsize),COUNTIF(countrylistsize,"&lt;="&amp;countrylistsize)+SUM(ISNUMBER(countrylistsize))),0)), ""))</f>
        <v/>
      </c>
      <c r="I1572" s="70"/>
      <c r="J1572" s="67" t="str">
        <f t="array" aca="1" ref="J1572" ca="1">IF($I$1&lt;&gt;"y", "", IFERROR(INDEX(admin1listsize,MATCH(SMALL(NOT(admin1listsize="")*IF(ISNUMBER(admin1listsize),COUNTIF(admin1listsize,"&lt;="&amp;admin1listsize),COUNTIF(admin1listsize,"&lt;="&amp;admin1listsize)+SUM(ISNUMBER(admin1listsize))),ROWS(D$3:D1572)+SUM(ISBLANK(admin1listsize))),NOT(admin1listsize="")*IF(ISNUMBER(admin1listsize),COUNTIF(admin1listsize,"&lt;="&amp;admin1listsize),COUNTIF(admin1listsize,"&lt;="&amp;admin1listsize)+SUM(ISNUMBER(admin1listsize))),0)), ""))</f>
        <v/>
      </c>
      <c r="K1572" s="71"/>
    </row>
    <row r="1573" spans="1:11" s="1" customFormat="1" x14ac:dyDescent="0.25">
      <c r="A1573" s="93" t="str">
        <f>IF($I$1&lt;&gt;"y", "", IF(ISBLANK(DATA!D1574),"",IF(ISBLANK(DATA!K1574),"NO DATA",DATA!K1574)))</f>
        <v/>
      </c>
      <c r="B1573" s="93" t="str">
        <f>IF($I$1&lt;&gt;"y", "",IF(ISBLANK(DATA!D1574),"", IF(ISBLANK(DATA!L1574),"NO DATA",DATA!L1574)))</f>
        <v/>
      </c>
      <c r="C1573" s="93" t="str">
        <f t="shared" si="74"/>
        <v/>
      </c>
      <c r="D1573" s="93" t="str">
        <f>IF($I$1&lt;&gt;"y", "", IF(C1574="", "", IFERROR(LOOKUP(2,1/(COUNTIF($D$2:D1572,mergednames)=0),mergednames), "")))</f>
        <v/>
      </c>
      <c r="E1573" s="93" t="str">
        <f t="shared" si="73"/>
        <v/>
      </c>
      <c r="F1573" s="93" t="str">
        <f>IF($I$1&lt;&gt;"y", "", IF(A1574="", "", IFERROR(LOOKUP(2,1/(COUNTIF($F$2:F1572,get_country)=0),get_country), "")))</f>
        <v/>
      </c>
      <c r="G1573" s="93" t="str">
        <f t="shared" si="72"/>
        <v/>
      </c>
      <c r="H1573" s="67" t="str">
        <f t="array" aca="1" ref="H1573" ca="1">IF($I$1&lt;&gt;"y", "", IFERROR(INDEX(countrylistsize,MATCH(SMALL(NOT(countrylistsize="")*IF(ISNUMBER(countrylistsize),COUNTIF(countrylistsize,"&lt;="&amp;countrylistsize),COUNTIF(countrylistsize,"&lt;="&amp;countrylistsize)+SUM(ISNUMBER(countrylistsize))),ROWS(F$3:F1573)+SUM(ISBLANK(countrylistsize))),NOT(countrylistsize="")*IF(ISNUMBER(countrylistsize),COUNTIF(countrylistsize,"&lt;="&amp;countrylistsize),COUNTIF(countrylistsize,"&lt;="&amp;countrylistsize)+SUM(ISNUMBER(countrylistsize))),0)), ""))</f>
        <v/>
      </c>
      <c r="I1573" s="70"/>
      <c r="J1573" s="67" t="str">
        <f t="array" aca="1" ref="J1573" ca="1">IF($I$1&lt;&gt;"y", "", IFERROR(INDEX(admin1listsize,MATCH(SMALL(NOT(admin1listsize="")*IF(ISNUMBER(admin1listsize),COUNTIF(admin1listsize,"&lt;="&amp;admin1listsize),COUNTIF(admin1listsize,"&lt;="&amp;admin1listsize)+SUM(ISNUMBER(admin1listsize))),ROWS(D$3:D1573)+SUM(ISBLANK(admin1listsize))),NOT(admin1listsize="")*IF(ISNUMBER(admin1listsize),COUNTIF(admin1listsize,"&lt;="&amp;admin1listsize),COUNTIF(admin1listsize,"&lt;="&amp;admin1listsize)+SUM(ISNUMBER(admin1listsize))),0)), ""))</f>
        <v/>
      </c>
      <c r="K1573" s="71"/>
    </row>
    <row r="1574" spans="1:11" s="1" customFormat="1" x14ac:dyDescent="0.25">
      <c r="A1574" s="93" t="str">
        <f>IF($I$1&lt;&gt;"y", "", IF(ISBLANK(DATA!D1575),"",IF(ISBLANK(DATA!K1575),"NO DATA",DATA!K1575)))</f>
        <v/>
      </c>
      <c r="B1574" s="93" t="str">
        <f>IF($I$1&lt;&gt;"y", "",IF(ISBLANK(DATA!D1575),"", IF(ISBLANK(DATA!L1575),"NO DATA",DATA!L1575)))</f>
        <v/>
      </c>
      <c r="C1574" s="93" t="str">
        <f t="shared" si="74"/>
        <v/>
      </c>
      <c r="D1574" s="93" t="str">
        <f>IF($I$1&lt;&gt;"y", "", IF(C1575="", "", IFERROR(LOOKUP(2,1/(COUNTIF($D$2:D1573,mergednames)=0),mergednames), "")))</f>
        <v/>
      </c>
      <c r="E1574" s="93" t="str">
        <f t="shared" si="73"/>
        <v/>
      </c>
      <c r="F1574" s="93" t="str">
        <f>IF($I$1&lt;&gt;"y", "", IF(A1575="", "", IFERROR(LOOKUP(2,1/(COUNTIF($F$2:F1573,get_country)=0),get_country), "")))</f>
        <v/>
      </c>
      <c r="G1574" s="93" t="str">
        <f t="shared" si="72"/>
        <v/>
      </c>
      <c r="H1574" s="67" t="str">
        <f t="array" aca="1" ref="H1574" ca="1">IF($I$1&lt;&gt;"y", "", IFERROR(INDEX(countrylistsize,MATCH(SMALL(NOT(countrylistsize="")*IF(ISNUMBER(countrylistsize),COUNTIF(countrylistsize,"&lt;="&amp;countrylistsize),COUNTIF(countrylistsize,"&lt;="&amp;countrylistsize)+SUM(ISNUMBER(countrylistsize))),ROWS(F$3:F1574)+SUM(ISBLANK(countrylistsize))),NOT(countrylistsize="")*IF(ISNUMBER(countrylistsize),COUNTIF(countrylistsize,"&lt;="&amp;countrylistsize),COUNTIF(countrylistsize,"&lt;="&amp;countrylistsize)+SUM(ISNUMBER(countrylistsize))),0)), ""))</f>
        <v/>
      </c>
      <c r="I1574" s="70"/>
      <c r="J1574" s="67" t="str">
        <f t="array" aca="1" ref="J1574" ca="1">IF($I$1&lt;&gt;"y", "", IFERROR(INDEX(admin1listsize,MATCH(SMALL(NOT(admin1listsize="")*IF(ISNUMBER(admin1listsize),COUNTIF(admin1listsize,"&lt;="&amp;admin1listsize),COUNTIF(admin1listsize,"&lt;="&amp;admin1listsize)+SUM(ISNUMBER(admin1listsize))),ROWS(D$3:D1574)+SUM(ISBLANK(admin1listsize))),NOT(admin1listsize="")*IF(ISNUMBER(admin1listsize),COUNTIF(admin1listsize,"&lt;="&amp;admin1listsize),COUNTIF(admin1listsize,"&lt;="&amp;admin1listsize)+SUM(ISNUMBER(admin1listsize))),0)), ""))</f>
        <v/>
      </c>
      <c r="K1574" s="71"/>
    </row>
    <row r="1575" spans="1:11" s="1" customFormat="1" x14ac:dyDescent="0.25">
      <c r="A1575" s="93" t="str">
        <f>IF($I$1&lt;&gt;"y", "", IF(ISBLANK(DATA!D1576),"",IF(ISBLANK(DATA!K1576),"NO DATA",DATA!K1576)))</f>
        <v/>
      </c>
      <c r="B1575" s="93" t="str">
        <f>IF($I$1&lt;&gt;"y", "",IF(ISBLANK(DATA!D1576),"", IF(ISBLANK(DATA!L1576),"NO DATA",DATA!L1576)))</f>
        <v/>
      </c>
      <c r="C1575" s="93" t="str">
        <f t="shared" si="74"/>
        <v/>
      </c>
      <c r="D1575" s="93" t="str">
        <f>IF($I$1&lt;&gt;"y", "", IF(C1576="", "", IFERROR(LOOKUP(2,1/(COUNTIF($D$2:D1574,mergednames)=0),mergednames), "")))</f>
        <v/>
      </c>
      <c r="E1575" s="93" t="str">
        <f t="shared" si="73"/>
        <v/>
      </c>
      <c r="F1575" s="93" t="str">
        <f>IF($I$1&lt;&gt;"y", "", IF(A1576="", "", IFERROR(LOOKUP(2,1/(COUNTIF($F$2:F1574,get_country)=0),get_country), "")))</f>
        <v/>
      </c>
      <c r="G1575" s="93" t="str">
        <f t="shared" si="72"/>
        <v/>
      </c>
      <c r="H1575" s="67" t="str">
        <f t="array" aca="1" ref="H1575" ca="1">IF($I$1&lt;&gt;"y", "", IFERROR(INDEX(countrylistsize,MATCH(SMALL(NOT(countrylistsize="")*IF(ISNUMBER(countrylistsize),COUNTIF(countrylistsize,"&lt;="&amp;countrylistsize),COUNTIF(countrylistsize,"&lt;="&amp;countrylistsize)+SUM(ISNUMBER(countrylistsize))),ROWS(F$3:F1575)+SUM(ISBLANK(countrylistsize))),NOT(countrylistsize="")*IF(ISNUMBER(countrylistsize),COUNTIF(countrylistsize,"&lt;="&amp;countrylistsize),COUNTIF(countrylistsize,"&lt;="&amp;countrylistsize)+SUM(ISNUMBER(countrylistsize))),0)), ""))</f>
        <v/>
      </c>
      <c r="I1575" s="70"/>
      <c r="J1575" s="67" t="str">
        <f t="array" aca="1" ref="J1575" ca="1">IF($I$1&lt;&gt;"y", "", IFERROR(INDEX(admin1listsize,MATCH(SMALL(NOT(admin1listsize="")*IF(ISNUMBER(admin1listsize),COUNTIF(admin1listsize,"&lt;="&amp;admin1listsize),COUNTIF(admin1listsize,"&lt;="&amp;admin1listsize)+SUM(ISNUMBER(admin1listsize))),ROWS(D$3:D1575)+SUM(ISBLANK(admin1listsize))),NOT(admin1listsize="")*IF(ISNUMBER(admin1listsize),COUNTIF(admin1listsize,"&lt;="&amp;admin1listsize),COUNTIF(admin1listsize,"&lt;="&amp;admin1listsize)+SUM(ISNUMBER(admin1listsize))),0)), ""))</f>
        <v/>
      </c>
      <c r="K1575" s="71"/>
    </row>
    <row r="1576" spans="1:11" s="1" customFormat="1" x14ac:dyDescent="0.25">
      <c r="A1576" s="93" t="str">
        <f>IF($I$1&lt;&gt;"y", "", IF(ISBLANK(DATA!D1577),"",IF(ISBLANK(DATA!K1577),"NO DATA",DATA!K1577)))</f>
        <v/>
      </c>
      <c r="B1576" s="93" t="str">
        <f>IF($I$1&lt;&gt;"y", "",IF(ISBLANK(DATA!D1577),"", IF(ISBLANK(DATA!L1577),"NO DATA",DATA!L1577)))</f>
        <v/>
      </c>
      <c r="C1576" s="93" t="str">
        <f t="shared" si="74"/>
        <v/>
      </c>
      <c r="D1576" s="93" t="str">
        <f>IF($I$1&lt;&gt;"y", "", IF(C1577="", "", IFERROR(LOOKUP(2,1/(COUNTIF($D$2:D1575,mergednames)=0),mergednames), "")))</f>
        <v/>
      </c>
      <c r="E1576" s="93" t="str">
        <f t="shared" si="73"/>
        <v/>
      </c>
      <c r="F1576" s="93" t="str">
        <f>IF($I$1&lt;&gt;"y", "", IF(A1577="", "", IFERROR(LOOKUP(2,1/(COUNTIF($F$2:F1575,get_country)=0),get_country), "")))</f>
        <v/>
      </c>
      <c r="G1576" s="93" t="str">
        <f t="shared" si="72"/>
        <v/>
      </c>
      <c r="H1576" s="67" t="str">
        <f t="array" aca="1" ref="H1576" ca="1">IF($I$1&lt;&gt;"y", "", IFERROR(INDEX(countrylistsize,MATCH(SMALL(NOT(countrylistsize="")*IF(ISNUMBER(countrylistsize),COUNTIF(countrylistsize,"&lt;="&amp;countrylistsize),COUNTIF(countrylistsize,"&lt;="&amp;countrylistsize)+SUM(ISNUMBER(countrylistsize))),ROWS(F$3:F1576)+SUM(ISBLANK(countrylistsize))),NOT(countrylistsize="")*IF(ISNUMBER(countrylistsize),COUNTIF(countrylistsize,"&lt;="&amp;countrylistsize),COUNTIF(countrylistsize,"&lt;="&amp;countrylistsize)+SUM(ISNUMBER(countrylistsize))),0)), ""))</f>
        <v/>
      </c>
      <c r="I1576" s="70"/>
      <c r="J1576" s="67" t="str">
        <f t="array" aca="1" ref="J1576" ca="1">IF($I$1&lt;&gt;"y", "", IFERROR(INDEX(admin1listsize,MATCH(SMALL(NOT(admin1listsize="")*IF(ISNUMBER(admin1listsize),COUNTIF(admin1listsize,"&lt;="&amp;admin1listsize),COUNTIF(admin1listsize,"&lt;="&amp;admin1listsize)+SUM(ISNUMBER(admin1listsize))),ROWS(D$3:D1576)+SUM(ISBLANK(admin1listsize))),NOT(admin1listsize="")*IF(ISNUMBER(admin1listsize),COUNTIF(admin1listsize,"&lt;="&amp;admin1listsize),COUNTIF(admin1listsize,"&lt;="&amp;admin1listsize)+SUM(ISNUMBER(admin1listsize))),0)), ""))</f>
        <v/>
      </c>
      <c r="K1576" s="71"/>
    </row>
    <row r="1577" spans="1:11" s="1" customFormat="1" x14ac:dyDescent="0.25">
      <c r="A1577" s="93" t="str">
        <f>IF($I$1&lt;&gt;"y", "", IF(ISBLANK(DATA!D1578),"",IF(ISBLANK(DATA!K1578),"NO DATA",DATA!K1578)))</f>
        <v/>
      </c>
      <c r="B1577" s="93" t="str">
        <f>IF($I$1&lt;&gt;"y", "",IF(ISBLANK(DATA!D1578),"", IF(ISBLANK(DATA!L1578),"NO DATA",DATA!L1578)))</f>
        <v/>
      </c>
      <c r="C1577" s="93" t="str">
        <f t="shared" si="74"/>
        <v/>
      </c>
      <c r="D1577" s="93" t="str">
        <f>IF($I$1&lt;&gt;"y", "", IF(C1578="", "", IFERROR(LOOKUP(2,1/(COUNTIF($D$2:D1576,mergednames)=0),mergednames), "")))</f>
        <v/>
      </c>
      <c r="E1577" s="93" t="str">
        <f t="shared" si="73"/>
        <v/>
      </c>
      <c r="F1577" s="93" t="str">
        <f>IF($I$1&lt;&gt;"y", "", IF(A1578="", "", IFERROR(LOOKUP(2,1/(COUNTIF($F$2:F1576,get_country)=0),get_country), "")))</f>
        <v/>
      </c>
      <c r="G1577" s="93" t="str">
        <f t="shared" si="72"/>
        <v/>
      </c>
      <c r="H1577" s="67" t="str">
        <f t="array" aca="1" ref="H1577" ca="1">IF($I$1&lt;&gt;"y", "", IFERROR(INDEX(countrylistsize,MATCH(SMALL(NOT(countrylistsize="")*IF(ISNUMBER(countrylistsize),COUNTIF(countrylistsize,"&lt;="&amp;countrylistsize),COUNTIF(countrylistsize,"&lt;="&amp;countrylistsize)+SUM(ISNUMBER(countrylistsize))),ROWS(F$3:F1577)+SUM(ISBLANK(countrylistsize))),NOT(countrylistsize="")*IF(ISNUMBER(countrylistsize),COUNTIF(countrylistsize,"&lt;="&amp;countrylistsize),COUNTIF(countrylistsize,"&lt;="&amp;countrylistsize)+SUM(ISNUMBER(countrylistsize))),0)), ""))</f>
        <v/>
      </c>
      <c r="I1577" s="70"/>
      <c r="J1577" s="67" t="str">
        <f t="array" aca="1" ref="J1577" ca="1">IF($I$1&lt;&gt;"y", "", IFERROR(INDEX(admin1listsize,MATCH(SMALL(NOT(admin1listsize="")*IF(ISNUMBER(admin1listsize),COUNTIF(admin1listsize,"&lt;="&amp;admin1listsize),COUNTIF(admin1listsize,"&lt;="&amp;admin1listsize)+SUM(ISNUMBER(admin1listsize))),ROWS(D$3:D1577)+SUM(ISBLANK(admin1listsize))),NOT(admin1listsize="")*IF(ISNUMBER(admin1listsize),COUNTIF(admin1listsize,"&lt;="&amp;admin1listsize),COUNTIF(admin1listsize,"&lt;="&amp;admin1listsize)+SUM(ISNUMBER(admin1listsize))),0)), ""))</f>
        <v/>
      </c>
      <c r="K1577" s="71"/>
    </row>
    <row r="1578" spans="1:11" s="1" customFormat="1" x14ac:dyDescent="0.25">
      <c r="A1578" s="93" t="str">
        <f>IF($I$1&lt;&gt;"y", "", IF(ISBLANK(DATA!D1579),"",IF(ISBLANK(DATA!K1579),"NO DATA",DATA!K1579)))</f>
        <v/>
      </c>
      <c r="B1578" s="93" t="str">
        <f>IF($I$1&lt;&gt;"y", "",IF(ISBLANK(DATA!D1579),"", IF(ISBLANK(DATA!L1579),"NO DATA",DATA!L1579)))</f>
        <v/>
      </c>
      <c r="C1578" s="93" t="str">
        <f t="shared" si="74"/>
        <v/>
      </c>
      <c r="D1578" s="93" t="str">
        <f>IF($I$1&lt;&gt;"y", "", IF(C1579="", "", IFERROR(LOOKUP(2,1/(COUNTIF($D$2:D1577,mergednames)=0),mergednames), "")))</f>
        <v/>
      </c>
      <c r="E1578" s="93" t="str">
        <f t="shared" si="73"/>
        <v/>
      </c>
      <c r="F1578" s="93" t="str">
        <f>IF($I$1&lt;&gt;"y", "", IF(A1579="", "", IFERROR(LOOKUP(2,1/(COUNTIF($F$2:F1577,get_country)=0),get_country), "")))</f>
        <v/>
      </c>
      <c r="G1578" s="93" t="str">
        <f t="shared" si="72"/>
        <v/>
      </c>
      <c r="H1578" s="67" t="str">
        <f t="array" aca="1" ref="H1578" ca="1">IF($I$1&lt;&gt;"y", "", IFERROR(INDEX(countrylistsize,MATCH(SMALL(NOT(countrylistsize="")*IF(ISNUMBER(countrylistsize),COUNTIF(countrylistsize,"&lt;="&amp;countrylistsize),COUNTIF(countrylistsize,"&lt;="&amp;countrylistsize)+SUM(ISNUMBER(countrylistsize))),ROWS(F$3:F1578)+SUM(ISBLANK(countrylistsize))),NOT(countrylistsize="")*IF(ISNUMBER(countrylistsize),COUNTIF(countrylistsize,"&lt;="&amp;countrylistsize),COUNTIF(countrylistsize,"&lt;="&amp;countrylistsize)+SUM(ISNUMBER(countrylistsize))),0)), ""))</f>
        <v/>
      </c>
      <c r="I1578" s="70"/>
      <c r="J1578" s="67" t="str">
        <f t="array" aca="1" ref="J1578" ca="1">IF($I$1&lt;&gt;"y", "", IFERROR(INDEX(admin1listsize,MATCH(SMALL(NOT(admin1listsize="")*IF(ISNUMBER(admin1listsize),COUNTIF(admin1listsize,"&lt;="&amp;admin1listsize),COUNTIF(admin1listsize,"&lt;="&amp;admin1listsize)+SUM(ISNUMBER(admin1listsize))),ROWS(D$3:D1578)+SUM(ISBLANK(admin1listsize))),NOT(admin1listsize="")*IF(ISNUMBER(admin1listsize),COUNTIF(admin1listsize,"&lt;="&amp;admin1listsize),COUNTIF(admin1listsize,"&lt;="&amp;admin1listsize)+SUM(ISNUMBER(admin1listsize))),0)), ""))</f>
        <v/>
      </c>
      <c r="K1578" s="71"/>
    </row>
    <row r="1579" spans="1:11" s="1" customFormat="1" x14ac:dyDescent="0.25">
      <c r="A1579" s="93" t="str">
        <f>IF($I$1&lt;&gt;"y", "", IF(ISBLANK(DATA!D1580),"",IF(ISBLANK(DATA!K1580),"NO DATA",DATA!K1580)))</f>
        <v/>
      </c>
      <c r="B1579" s="93" t="str">
        <f>IF($I$1&lt;&gt;"y", "",IF(ISBLANK(DATA!D1580),"", IF(ISBLANK(DATA!L1580),"NO DATA",DATA!L1580)))</f>
        <v/>
      </c>
      <c r="C1579" s="93" t="str">
        <f t="shared" si="74"/>
        <v/>
      </c>
      <c r="D1579" s="93" t="str">
        <f>IF($I$1&lt;&gt;"y", "", IF(C1580="", "", IFERROR(LOOKUP(2,1/(COUNTIF($D$2:D1578,mergednames)=0),mergednames), "")))</f>
        <v/>
      </c>
      <c r="E1579" s="93" t="str">
        <f t="shared" si="73"/>
        <v/>
      </c>
      <c r="F1579" s="93" t="str">
        <f>IF($I$1&lt;&gt;"y", "", IF(A1580="", "", IFERROR(LOOKUP(2,1/(COUNTIF($F$2:F1578,get_country)=0),get_country), "")))</f>
        <v/>
      </c>
      <c r="G1579" s="93" t="str">
        <f t="shared" si="72"/>
        <v/>
      </c>
      <c r="H1579" s="67" t="str">
        <f t="array" aca="1" ref="H1579" ca="1">IF($I$1&lt;&gt;"y", "", IFERROR(INDEX(countrylistsize,MATCH(SMALL(NOT(countrylistsize="")*IF(ISNUMBER(countrylistsize),COUNTIF(countrylistsize,"&lt;="&amp;countrylistsize),COUNTIF(countrylistsize,"&lt;="&amp;countrylistsize)+SUM(ISNUMBER(countrylistsize))),ROWS(F$3:F1579)+SUM(ISBLANK(countrylistsize))),NOT(countrylistsize="")*IF(ISNUMBER(countrylistsize),COUNTIF(countrylistsize,"&lt;="&amp;countrylistsize),COUNTIF(countrylistsize,"&lt;="&amp;countrylistsize)+SUM(ISNUMBER(countrylistsize))),0)), ""))</f>
        <v/>
      </c>
      <c r="I1579" s="70"/>
      <c r="J1579" s="67" t="str">
        <f t="array" aca="1" ref="J1579" ca="1">IF($I$1&lt;&gt;"y", "", IFERROR(INDEX(admin1listsize,MATCH(SMALL(NOT(admin1listsize="")*IF(ISNUMBER(admin1listsize),COUNTIF(admin1listsize,"&lt;="&amp;admin1listsize),COUNTIF(admin1listsize,"&lt;="&amp;admin1listsize)+SUM(ISNUMBER(admin1listsize))),ROWS(D$3:D1579)+SUM(ISBLANK(admin1listsize))),NOT(admin1listsize="")*IF(ISNUMBER(admin1listsize),COUNTIF(admin1listsize,"&lt;="&amp;admin1listsize),COUNTIF(admin1listsize,"&lt;="&amp;admin1listsize)+SUM(ISNUMBER(admin1listsize))),0)), ""))</f>
        <v/>
      </c>
      <c r="K1579" s="71"/>
    </row>
    <row r="1580" spans="1:11" s="1" customFormat="1" x14ac:dyDescent="0.25">
      <c r="A1580" s="93" t="str">
        <f>IF($I$1&lt;&gt;"y", "", IF(ISBLANK(DATA!D1581),"",IF(ISBLANK(DATA!K1581),"NO DATA",DATA!K1581)))</f>
        <v/>
      </c>
      <c r="B1580" s="93" t="str">
        <f>IF($I$1&lt;&gt;"y", "",IF(ISBLANK(DATA!D1581),"", IF(ISBLANK(DATA!L1581),"NO DATA",DATA!L1581)))</f>
        <v/>
      </c>
      <c r="C1580" s="93" t="str">
        <f t="shared" si="74"/>
        <v/>
      </c>
      <c r="D1580" s="93" t="str">
        <f>IF($I$1&lt;&gt;"y", "", IF(C1581="", "", IFERROR(LOOKUP(2,1/(COUNTIF($D$2:D1579,mergednames)=0),mergednames), "")))</f>
        <v/>
      </c>
      <c r="E1580" s="93" t="str">
        <f t="shared" si="73"/>
        <v/>
      </c>
      <c r="F1580" s="93" t="str">
        <f>IF($I$1&lt;&gt;"y", "", IF(A1581="", "", IFERROR(LOOKUP(2,1/(COUNTIF($F$2:F1579,get_country)=0),get_country), "")))</f>
        <v/>
      </c>
      <c r="G1580" s="93" t="str">
        <f t="shared" si="72"/>
        <v/>
      </c>
      <c r="H1580" s="67" t="str">
        <f t="array" aca="1" ref="H1580" ca="1">IF($I$1&lt;&gt;"y", "", IFERROR(INDEX(countrylistsize,MATCH(SMALL(NOT(countrylistsize="")*IF(ISNUMBER(countrylistsize),COUNTIF(countrylistsize,"&lt;="&amp;countrylistsize),COUNTIF(countrylistsize,"&lt;="&amp;countrylistsize)+SUM(ISNUMBER(countrylistsize))),ROWS(F$3:F1580)+SUM(ISBLANK(countrylistsize))),NOT(countrylistsize="")*IF(ISNUMBER(countrylistsize),COUNTIF(countrylistsize,"&lt;="&amp;countrylistsize),COUNTIF(countrylistsize,"&lt;="&amp;countrylistsize)+SUM(ISNUMBER(countrylistsize))),0)), ""))</f>
        <v/>
      </c>
      <c r="I1580" s="70"/>
      <c r="J1580" s="67" t="str">
        <f t="array" aca="1" ref="J1580" ca="1">IF($I$1&lt;&gt;"y", "", IFERROR(INDEX(admin1listsize,MATCH(SMALL(NOT(admin1listsize="")*IF(ISNUMBER(admin1listsize),COUNTIF(admin1listsize,"&lt;="&amp;admin1listsize),COUNTIF(admin1listsize,"&lt;="&amp;admin1listsize)+SUM(ISNUMBER(admin1listsize))),ROWS(D$3:D1580)+SUM(ISBLANK(admin1listsize))),NOT(admin1listsize="")*IF(ISNUMBER(admin1listsize),COUNTIF(admin1listsize,"&lt;="&amp;admin1listsize),COUNTIF(admin1listsize,"&lt;="&amp;admin1listsize)+SUM(ISNUMBER(admin1listsize))),0)), ""))</f>
        <v/>
      </c>
      <c r="K1580" s="71"/>
    </row>
    <row r="1581" spans="1:11" s="1" customFormat="1" x14ac:dyDescent="0.25">
      <c r="A1581" s="93" t="str">
        <f>IF($I$1&lt;&gt;"y", "", IF(ISBLANK(DATA!D1582),"",IF(ISBLANK(DATA!K1582),"NO DATA",DATA!K1582)))</f>
        <v/>
      </c>
      <c r="B1581" s="93" t="str">
        <f>IF($I$1&lt;&gt;"y", "",IF(ISBLANK(DATA!D1582),"", IF(ISBLANK(DATA!L1582),"NO DATA",DATA!L1582)))</f>
        <v/>
      </c>
      <c r="C1581" s="93" t="str">
        <f t="shared" si="74"/>
        <v/>
      </c>
      <c r="D1581" s="93" t="str">
        <f>IF($I$1&lt;&gt;"y", "", IF(C1582="", "", IFERROR(LOOKUP(2,1/(COUNTIF($D$2:D1580,mergednames)=0),mergednames), "")))</f>
        <v/>
      </c>
      <c r="E1581" s="93" t="str">
        <f t="shared" si="73"/>
        <v/>
      </c>
      <c r="F1581" s="93" t="str">
        <f>IF($I$1&lt;&gt;"y", "", IF(A1582="", "", IFERROR(LOOKUP(2,1/(COUNTIF($F$2:F1580,get_country)=0),get_country), "")))</f>
        <v/>
      </c>
      <c r="G1581" s="93" t="str">
        <f t="shared" si="72"/>
        <v/>
      </c>
      <c r="H1581" s="67" t="str">
        <f t="array" aca="1" ref="H1581" ca="1">IF($I$1&lt;&gt;"y", "", IFERROR(INDEX(countrylistsize,MATCH(SMALL(NOT(countrylistsize="")*IF(ISNUMBER(countrylistsize),COUNTIF(countrylistsize,"&lt;="&amp;countrylistsize),COUNTIF(countrylistsize,"&lt;="&amp;countrylistsize)+SUM(ISNUMBER(countrylistsize))),ROWS(F$3:F1581)+SUM(ISBLANK(countrylistsize))),NOT(countrylistsize="")*IF(ISNUMBER(countrylistsize),COUNTIF(countrylistsize,"&lt;="&amp;countrylistsize),COUNTIF(countrylistsize,"&lt;="&amp;countrylistsize)+SUM(ISNUMBER(countrylistsize))),0)), ""))</f>
        <v/>
      </c>
      <c r="I1581" s="70"/>
      <c r="J1581" s="67" t="str">
        <f t="array" aca="1" ref="J1581" ca="1">IF($I$1&lt;&gt;"y", "", IFERROR(INDEX(admin1listsize,MATCH(SMALL(NOT(admin1listsize="")*IF(ISNUMBER(admin1listsize),COUNTIF(admin1listsize,"&lt;="&amp;admin1listsize),COUNTIF(admin1listsize,"&lt;="&amp;admin1listsize)+SUM(ISNUMBER(admin1listsize))),ROWS(D$3:D1581)+SUM(ISBLANK(admin1listsize))),NOT(admin1listsize="")*IF(ISNUMBER(admin1listsize),COUNTIF(admin1listsize,"&lt;="&amp;admin1listsize),COUNTIF(admin1listsize,"&lt;="&amp;admin1listsize)+SUM(ISNUMBER(admin1listsize))),0)), ""))</f>
        <v/>
      </c>
      <c r="K1581" s="71"/>
    </row>
    <row r="1582" spans="1:11" s="1" customFormat="1" x14ac:dyDescent="0.25">
      <c r="A1582" s="93" t="str">
        <f>IF($I$1&lt;&gt;"y", "", IF(ISBLANK(DATA!D1583),"",IF(ISBLANK(DATA!K1583),"NO DATA",DATA!K1583)))</f>
        <v/>
      </c>
      <c r="B1582" s="93" t="str">
        <f>IF($I$1&lt;&gt;"y", "",IF(ISBLANK(DATA!D1583),"", IF(ISBLANK(DATA!L1583),"NO DATA",DATA!L1583)))</f>
        <v/>
      </c>
      <c r="C1582" s="93" t="str">
        <f t="shared" si="74"/>
        <v/>
      </c>
      <c r="D1582" s="93" t="str">
        <f>IF($I$1&lt;&gt;"y", "", IF(C1583="", "", IFERROR(LOOKUP(2,1/(COUNTIF($D$2:D1581,mergednames)=0),mergednames), "")))</f>
        <v/>
      </c>
      <c r="E1582" s="93" t="str">
        <f t="shared" si="73"/>
        <v/>
      </c>
      <c r="F1582" s="93" t="str">
        <f>IF($I$1&lt;&gt;"y", "", IF(A1583="", "", IFERROR(LOOKUP(2,1/(COUNTIF($F$2:F1581,get_country)=0),get_country), "")))</f>
        <v/>
      </c>
      <c r="G1582" s="93" t="str">
        <f t="shared" si="72"/>
        <v/>
      </c>
      <c r="H1582" s="67" t="str">
        <f t="array" aca="1" ref="H1582" ca="1">IF($I$1&lt;&gt;"y", "", IFERROR(INDEX(countrylistsize,MATCH(SMALL(NOT(countrylistsize="")*IF(ISNUMBER(countrylistsize),COUNTIF(countrylistsize,"&lt;="&amp;countrylistsize),COUNTIF(countrylistsize,"&lt;="&amp;countrylistsize)+SUM(ISNUMBER(countrylistsize))),ROWS(F$3:F1582)+SUM(ISBLANK(countrylistsize))),NOT(countrylistsize="")*IF(ISNUMBER(countrylistsize),COUNTIF(countrylistsize,"&lt;="&amp;countrylistsize),COUNTIF(countrylistsize,"&lt;="&amp;countrylistsize)+SUM(ISNUMBER(countrylistsize))),0)), ""))</f>
        <v/>
      </c>
      <c r="I1582" s="70"/>
      <c r="J1582" s="67" t="str">
        <f t="array" aca="1" ref="J1582" ca="1">IF($I$1&lt;&gt;"y", "", IFERROR(INDEX(admin1listsize,MATCH(SMALL(NOT(admin1listsize="")*IF(ISNUMBER(admin1listsize),COUNTIF(admin1listsize,"&lt;="&amp;admin1listsize),COUNTIF(admin1listsize,"&lt;="&amp;admin1listsize)+SUM(ISNUMBER(admin1listsize))),ROWS(D$3:D1582)+SUM(ISBLANK(admin1listsize))),NOT(admin1listsize="")*IF(ISNUMBER(admin1listsize),COUNTIF(admin1listsize,"&lt;="&amp;admin1listsize),COUNTIF(admin1listsize,"&lt;="&amp;admin1listsize)+SUM(ISNUMBER(admin1listsize))),0)), ""))</f>
        <v/>
      </c>
      <c r="K1582" s="71"/>
    </row>
    <row r="1583" spans="1:11" s="1" customFormat="1" x14ac:dyDescent="0.25">
      <c r="A1583" s="93" t="str">
        <f>IF($I$1&lt;&gt;"y", "", IF(ISBLANK(DATA!D1584),"",IF(ISBLANK(DATA!K1584),"NO DATA",DATA!K1584)))</f>
        <v/>
      </c>
      <c r="B1583" s="93" t="str">
        <f>IF($I$1&lt;&gt;"y", "",IF(ISBLANK(DATA!D1584),"", IF(ISBLANK(DATA!L1584),"NO DATA",DATA!L1584)))</f>
        <v/>
      </c>
      <c r="C1583" s="93" t="str">
        <f t="shared" si="74"/>
        <v/>
      </c>
      <c r="D1583" s="93" t="str">
        <f>IF($I$1&lt;&gt;"y", "", IF(C1584="", "", IFERROR(LOOKUP(2,1/(COUNTIF($D$2:D1582,mergednames)=0),mergednames), "")))</f>
        <v/>
      </c>
      <c r="E1583" s="93" t="str">
        <f t="shared" si="73"/>
        <v/>
      </c>
      <c r="F1583" s="93" t="str">
        <f>IF($I$1&lt;&gt;"y", "", IF(A1584="", "", IFERROR(LOOKUP(2,1/(COUNTIF($F$2:F1582,get_country)=0),get_country), "")))</f>
        <v/>
      </c>
      <c r="G1583" s="93" t="str">
        <f t="shared" si="72"/>
        <v/>
      </c>
      <c r="H1583" s="67" t="str">
        <f t="array" aca="1" ref="H1583" ca="1">IF($I$1&lt;&gt;"y", "", IFERROR(INDEX(countrylistsize,MATCH(SMALL(NOT(countrylistsize="")*IF(ISNUMBER(countrylistsize),COUNTIF(countrylistsize,"&lt;="&amp;countrylistsize),COUNTIF(countrylistsize,"&lt;="&amp;countrylistsize)+SUM(ISNUMBER(countrylistsize))),ROWS(F$3:F1583)+SUM(ISBLANK(countrylistsize))),NOT(countrylistsize="")*IF(ISNUMBER(countrylistsize),COUNTIF(countrylistsize,"&lt;="&amp;countrylistsize),COUNTIF(countrylistsize,"&lt;="&amp;countrylistsize)+SUM(ISNUMBER(countrylistsize))),0)), ""))</f>
        <v/>
      </c>
      <c r="I1583" s="70"/>
      <c r="J1583" s="67" t="str">
        <f t="array" aca="1" ref="J1583" ca="1">IF($I$1&lt;&gt;"y", "", IFERROR(INDEX(admin1listsize,MATCH(SMALL(NOT(admin1listsize="")*IF(ISNUMBER(admin1listsize),COUNTIF(admin1listsize,"&lt;="&amp;admin1listsize),COUNTIF(admin1listsize,"&lt;="&amp;admin1listsize)+SUM(ISNUMBER(admin1listsize))),ROWS(D$3:D1583)+SUM(ISBLANK(admin1listsize))),NOT(admin1listsize="")*IF(ISNUMBER(admin1listsize),COUNTIF(admin1listsize,"&lt;="&amp;admin1listsize),COUNTIF(admin1listsize,"&lt;="&amp;admin1listsize)+SUM(ISNUMBER(admin1listsize))),0)), ""))</f>
        <v/>
      </c>
      <c r="K1583" s="71"/>
    </row>
    <row r="1584" spans="1:11" s="1" customFormat="1" x14ac:dyDescent="0.25">
      <c r="A1584" s="93" t="str">
        <f>IF($I$1&lt;&gt;"y", "", IF(ISBLANK(DATA!D1585),"",IF(ISBLANK(DATA!K1585),"NO DATA",DATA!K1585)))</f>
        <v/>
      </c>
      <c r="B1584" s="93" t="str">
        <f>IF($I$1&lt;&gt;"y", "",IF(ISBLANK(DATA!D1585),"", IF(ISBLANK(DATA!L1585),"NO DATA",DATA!L1585)))</f>
        <v/>
      </c>
      <c r="C1584" s="93" t="str">
        <f t="shared" si="74"/>
        <v/>
      </c>
      <c r="D1584" s="93" t="str">
        <f>IF($I$1&lt;&gt;"y", "", IF(C1585="", "", IFERROR(LOOKUP(2,1/(COUNTIF($D$2:D1583,mergednames)=0),mergednames), "")))</f>
        <v/>
      </c>
      <c r="E1584" s="93" t="str">
        <f t="shared" si="73"/>
        <v/>
      </c>
      <c r="F1584" s="93" t="str">
        <f>IF($I$1&lt;&gt;"y", "", IF(A1585="", "", IFERROR(LOOKUP(2,1/(COUNTIF($F$2:F1583,get_country)=0),get_country), "")))</f>
        <v/>
      </c>
      <c r="G1584" s="93" t="str">
        <f t="shared" si="72"/>
        <v/>
      </c>
      <c r="H1584" s="67" t="str">
        <f t="array" aca="1" ref="H1584" ca="1">IF($I$1&lt;&gt;"y", "", IFERROR(INDEX(countrylistsize,MATCH(SMALL(NOT(countrylistsize="")*IF(ISNUMBER(countrylistsize),COUNTIF(countrylistsize,"&lt;="&amp;countrylistsize),COUNTIF(countrylistsize,"&lt;="&amp;countrylistsize)+SUM(ISNUMBER(countrylistsize))),ROWS(F$3:F1584)+SUM(ISBLANK(countrylistsize))),NOT(countrylistsize="")*IF(ISNUMBER(countrylistsize),COUNTIF(countrylistsize,"&lt;="&amp;countrylistsize),COUNTIF(countrylistsize,"&lt;="&amp;countrylistsize)+SUM(ISNUMBER(countrylistsize))),0)), ""))</f>
        <v/>
      </c>
      <c r="I1584" s="70"/>
      <c r="J1584" s="67" t="str">
        <f t="array" aca="1" ref="J1584" ca="1">IF($I$1&lt;&gt;"y", "", IFERROR(INDEX(admin1listsize,MATCH(SMALL(NOT(admin1listsize="")*IF(ISNUMBER(admin1listsize),COUNTIF(admin1listsize,"&lt;="&amp;admin1listsize),COUNTIF(admin1listsize,"&lt;="&amp;admin1listsize)+SUM(ISNUMBER(admin1listsize))),ROWS(D$3:D1584)+SUM(ISBLANK(admin1listsize))),NOT(admin1listsize="")*IF(ISNUMBER(admin1listsize),COUNTIF(admin1listsize,"&lt;="&amp;admin1listsize),COUNTIF(admin1listsize,"&lt;="&amp;admin1listsize)+SUM(ISNUMBER(admin1listsize))),0)), ""))</f>
        <v/>
      </c>
      <c r="K1584" s="71"/>
    </row>
    <row r="1585" spans="1:11" s="1" customFormat="1" x14ac:dyDescent="0.25">
      <c r="A1585" s="93" t="str">
        <f>IF($I$1&lt;&gt;"y", "", IF(ISBLANK(DATA!D1586),"",IF(ISBLANK(DATA!K1586),"NO DATA",DATA!K1586)))</f>
        <v/>
      </c>
      <c r="B1585" s="93" t="str">
        <f>IF($I$1&lt;&gt;"y", "",IF(ISBLANK(DATA!D1586),"", IF(ISBLANK(DATA!L1586),"NO DATA",DATA!L1586)))</f>
        <v/>
      </c>
      <c r="C1585" s="93" t="str">
        <f t="shared" si="74"/>
        <v/>
      </c>
      <c r="D1585" s="93" t="str">
        <f>IF($I$1&lt;&gt;"y", "", IF(C1586="", "", IFERROR(LOOKUP(2,1/(COUNTIF($D$2:D1584,mergednames)=0),mergednames), "")))</f>
        <v/>
      </c>
      <c r="E1585" s="93" t="str">
        <f t="shared" si="73"/>
        <v/>
      </c>
      <c r="F1585" s="93" t="str">
        <f>IF($I$1&lt;&gt;"y", "", IF(A1586="", "", IFERROR(LOOKUP(2,1/(COUNTIF($F$2:F1584,get_country)=0),get_country), "")))</f>
        <v/>
      </c>
      <c r="G1585" s="93" t="str">
        <f t="shared" si="72"/>
        <v/>
      </c>
      <c r="H1585" s="67" t="str">
        <f t="array" aca="1" ref="H1585" ca="1">IF($I$1&lt;&gt;"y", "", IFERROR(INDEX(countrylistsize,MATCH(SMALL(NOT(countrylistsize="")*IF(ISNUMBER(countrylistsize),COUNTIF(countrylistsize,"&lt;="&amp;countrylistsize),COUNTIF(countrylistsize,"&lt;="&amp;countrylistsize)+SUM(ISNUMBER(countrylistsize))),ROWS(F$3:F1585)+SUM(ISBLANK(countrylistsize))),NOT(countrylistsize="")*IF(ISNUMBER(countrylistsize),COUNTIF(countrylistsize,"&lt;="&amp;countrylistsize),COUNTIF(countrylistsize,"&lt;="&amp;countrylistsize)+SUM(ISNUMBER(countrylistsize))),0)), ""))</f>
        <v/>
      </c>
      <c r="I1585" s="70"/>
      <c r="J1585" s="67" t="str">
        <f t="array" aca="1" ref="J1585" ca="1">IF($I$1&lt;&gt;"y", "", IFERROR(INDEX(admin1listsize,MATCH(SMALL(NOT(admin1listsize="")*IF(ISNUMBER(admin1listsize),COUNTIF(admin1listsize,"&lt;="&amp;admin1listsize),COUNTIF(admin1listsize,"&lt;="&amp;admin1listsize)+SUM(ISNUMBER(admin1listsize))),ROWS(D$3:D1585)+SUM(ISBLANK(admin1listsize))),NOT(admin1listsize="")*IF(ISNUMBER(admin1listsize),COUNTIF(admin1listsize,"&lt;="&amp;admin1listsize),COUNTIF(admin1listsize,"&lt;="&amp;admin1listsize)+SUM(ISNUMBER(admin1listsize))),0)), ""))</f>
        <v/>
      </c>
      <c r="K1585" s="71"/>
    </row>
    <row r="1586" spans="1:11" s="1" customFormat="1" x14ac:dyDescent="0.25">
      <c r="A1586" s="93" t="str">
        <f>IF($I$1&lt;&gt;"y", "", IF(ISBLANK(DATA!D1587),"",IF(ISBLANK(DATA!K1587),"NO DATA",DATA!K1587)))</f>
        <v/>
      </c>
      <c r="B1586" s="93" t="str">
        <f>IF($I$1&lt;&gt;"y", "",IF(ISBLANK(DATA!D1587),"", IF(ISBLANK(DATA!L1587),"NO DATA",DATA!L1587)))</f>
        <v/>
      </c>
      <c r="C1586" s="93" t="str">
        <f t="shared" si="74"/>
        <v/>
      </c>
      <c r="D1586" s="93" t="str">
        <f>IF($I$1&lt;&gt;"y", "", IF(C1587="", "", IFERROR(LOOKUP(2,1/(COUNTIF($D$2:D1585,mergednames)=0),mergednames), "")))</f>
        <v/>
      </c>
      <c r="E1586" s="93" t="str">
        <f t="shared" si="73"/>
        <v/>
      </c>
      <c r="F1586" s="93" t="str">
        <f>IF($I$1&lt;&gt;"y", "", IF(A1587="", "", IFERROR(LOOKUP(2,1/(COUNTIF($F$2:F1585,get_country)=0),get_country), "")))</f>
        <v/>
      </c>
      <c r="G1586" s="93" t="str">
        <f t="shared" si="72"/>
        <v/>
      </c>
      <c r="H1586" s="67" t="str">
        <f t="array" aca="1" ref="H1586" ca="1">IF($I$1&lt;&gt;"y", "", IFERROR(INDEX(countrylistsize,MATCH(SMALL(NOT(countrylistsize="")*IF(ISNUMBER(countrylistsize),COUNTIF(countrylistsize,"&lt;="&amp;countrylistsize),COUNTIF(countrylistsize,"&lt;="&amp;countrylistsize)+SUM(ISNUMBER(countrylistsize))),ROWS(F$3:F1586)+SUM(ISBLANK(countrylistsize))),NOT(countrylistsize="")*IF(ISNUMBER(countrylistsize),COUNTIF(countrylistsize,"&lt;="&amp;countrylistsize),COUNTIF(countrylistsize,"&lt;="&amp;countrylistsize)+SUM(ISNUMBER(countrylistsize))),0)), ""))</f>
        <v/>
      </c>
      <c r="I1586" s="70"/>
      <c r="J1586" s="67" t="str">
        <f t="array" aca="1" ref="J1586" ca="1">IF($I$1&lt;&gt;"y", "", IFERROR(INDEX(admin1listsize,MATCH(SMALL(NOT(admin1listsize="")*IF(ISNUMBER(admin1listsize),COUNTIF(admin1listsize,"&lt;="&amp;admin1listsize),COUNTIF(admin1listsize,"&lt;="&amp;admin1listsize)+SUM(ISNUMBER(admin1listsize))),ROWS(D$3:D1586)+SUM(ISBLANK(admin1listsize))),NOT(admin1listsize="")*IF(ISNUMBER(admin1listsize),COUNTIF(admin1listsize,"&lt;="&amp;admin1listsize),COUNTIF(admin1listsize,"&lt;="&amp;admin1listsize)+SUM(ISNUMBER(admin1listsize))),0)), ""))</f>
        <v/>
      </c>
      <c r="K1586" s="71"/>
    </row>
    <row r="1587" spans="1:11" s="1" customFormat="1" x14ac:dyDescent="0.25">
      <c r="A1587" s="93" t="str">
        <f>IF($I$1&lt;&gt;"y", "", IF(ISBLANK(DATA!D1588),"",IF(ISBLANK(DATA!K1588),"NO DATA",DATA!K1588)))</f>
        <v/>
      </c>
      <c r="B1587" s="93" t="str">
        <f>IF($I$1&lt;&gt;"y", "",IF(ISBLANK(DATA!D1588),"", IF(ISBLANK(DATA!L1588),"NO DATA",DATA!L1588)))</f>
        <v/>
      </c>
      <c r="C1587" s="93" t="str">
        <f t="shared" si="74"/>
        <v/>
      </c>
      <c r="D1587" s="93" t="str">
        <f>IF($I$1&lt;&gt;"y", "", IF(C1588="", "", IFERROR(LOOKUP(2,1/(COUNTIF($D$2:D1586,mergednames)=0),mergednames), "")))</f>
        <v/>
      </c>
      <c r="E1587" s="93" t="str">
        <f t="shared" si="73"/>
        <v/>
      </c>
      <c r="F1587" s="93" t="str">
        <f>IF($I$1&lt;&gt;"y", "", IF(A1588="", "", IFERROR(LOOKUP(2,1/(COUNTIF($F$2:F1586,get_country)=0),get_country), "")))</f>
        <v/>
      </c>
      <c r="G1587" s="93" t="str">
        <f t="shared" si="72"/>
        <v/>
      </c>
      <c r="H1587" s="67" t="str">
        <f t="array" aca="1" ref="H1587" ca="1">IF($I$1&lt;&gt;"y", "", IFERROR(INDEX(countrylistsize,MATCH(SMALL(NOT(countrylistsize="")*IF(ISNUMBER(countrylistsize),COUNTIF(countrylistsize,"&lt;="&amp;countrylistsize),COUNTIF(countrylistsize,"&lt;="&amp;countrylistsize)+SUM(ISNUMBER(countrylistsize))),ROWS(F$3:F1587)+SUM(ISBLANK(countrylistsize))),NOT(countrylistsize="")*IF(ISNUMBER(countrylistsize),COUNTIF(countrylistsize,"&lt;="&amp;countrylistsize),COUNTIF(countrylistsize,"&lt;="&amp;countrylistsize)+SUM(ISNUMBER(countrylistsize))),0)), ""))</f>
        <v/>
      </c>
      <c r="I1587" s="70"/>
      <c r="J1587" s="67" t="str">
        <f t="array" aca="1" ref="J1587" ca="1">IF($I$1&lt;&gt;"y", "", IFERROR(INDEX(admin1listsize,MATCH(SMALL(NOT(admin1listsize="")*IF(ISNUMBER(admin1listsize),COUNTIF(admin1listsize,"&lt;="&amp;admin1listsize),COUNTIF(admin1listsize,"&lt;="&amp;admin1listsize)+SUM(ISNUMBER(admin1listsize))),ROWS(D$3:D1587)+SUM(ISBLANK(admin1listsize))),NOT(admin1listsize="")*IF(ISNUMBER(admin1listsize),COUNTIF(admin1listsize,"&lt;="&amp;admin1listsize),COUNTIF(admin1listsize,"&lt;="&amp;admin1listsize)+SUM(ISNUMBER(admin1listsize))),0)), ""))</f>
        <v/>
      </c>
      <c r="K1587" s="71"/>
    </row>
    <row r="1588" spans="1:11" s="1" customFormat="1" x14ac:dyDescent="0.25">
      <c r="A1588" s="93" t="str">
        <f>IF($I$1&lt;&gt;"y", "", IF(ISBLANK(DATA!D1589),"",IF(ISBLANK(DATA!K1589),"NO DATA",DATA!K1589)))</f>
        <v/>
      </c>
      <c r="B1588" s="93" t="str">
        <f>IF($I$1&lt;&gt;"y", "",IF(ISBLANK(DATA!D1589),"", IF(ISBLANK(DATA!L1589),"NO DATA",DATA!L1589)))</f>
        <v/>
      </c>
      <c r="C1588" s="93" t="str">
        <f t="shared" si="74"/>
        <v/>
      </c>
      <c r="D1588" s="93" t="str">
        <f>IF($I$1&lt;&gt;"y", "", IF(C1589="", "", IFERROR(LOOKUP(2,1/(COUNTIF($D$2:D1587,mergednames)=0),mergednames), "")))</f>
        <v/>
      </c>
      <c r="E1588" s="93" t="str">
        <f t="shared" si="73"/>
        <v/>
      </c>
      <c r="F1588" s="93" t="str">
        <f>IF($I$1&lt;&gt;"y", "", IF(A1589="", "", IFERROR(LOOKUP(2,1/(COUNTIF($F$2:F1587,get_country)=0),get_country), "")))</f>
        <v/>
      </c>
      <c r="G1588" s="93" t="str">
        <f t="shared" si="72"/>
        <v/>
      </c>
      <c r="H1588" s="67" t="str">
        <f t="array" aca="1" ref="H1588" ca="1">IF($I$1&lt;&gt;"y", "", IFERROR(INDEX(countrylistsize,MATCH(SMALL(NOT(countrylistsize="")*IF(ISNUMBER(countrylistsize),COUNTIF(countrylistsize,"&lt;="&amp;countrylistsize),COUNTIF(countrylistsize,"&lt;="&amp;countrylistsize)+SUM(ISNUMBER(countrylistsize))),ROWS(F$3:F1588)+SUM(ISBLANK(countrylistsize))),NOT(countrylistsize="")*IF(ISNUMBER(countrylistsize),COUNTIF(countrylistsize,"&lt;="&amp;countrylistsize),COUNTIF(countrylistsize,"&lt;="&amp;countrylistsize)+SUM(ISNUMBER(countrylistsize))),0)), ""))</f>
        <v/>
      </c>
      <c r="I1588" s="70"/>
      <c r="J1588" s="67" t="str">
        <f t="array" aca="1" ref="J1588" ca="1">IF($I$1&lt;&gt;"y", "", IFERROR(INDEX(admin1listsize,MATCH(SMALL(NOT(admin1listsize="")*IF(ISNUMBER(admin1listsize),COUNTIF(admin1listsize,"&lt;="&amp;admin1listsize),COUNTIF(admin1listsize,"&lt;="&amp;admin1listsize)+SUM(ISNUMBER(admin1listsize))),ROWS(D$3:D1588)+SUM(ISBLANK(admin1listsize))),NOT(admin1listsize="")*IF(ISNUMBER(admin1listsize),COUNTIF(admin1listsize,"&lt;="&amp;admin1listsize),COUNTIF(admin1listsize,"&lt;="&amp;admin1listsize)+SUM(ISNUMBER(admin1listsize))),0)), ""))</f>
        <v/>
      </c>
      <c r="K1588" s="71"/>
    </row>
    <row r="1589" spans="1:11" s="1" customFormat="1" x14ac:dyDescent="0.25">
      <c r="A1589" s="93" t="str">
        <f>IF($I$1&lt;&gt;"y", "", IF(ISBLANK(DATA!D1590),"",IF(ISBLANK(DATA!K1590),"NO DATA",DATA!K1590)))</f>
        <v/>
      </c>
      <c r="B1589" s="93" t="str">
        <f>IF($I$1&lt;&gt;"y", "",IF(ISBLANK(DATA!D1590),"", IF(ISBLANK(DATA!L1590),"NO DATA",DATA!L1590)))</f>
        <v/>
      </c>
      <c r="C1589" s="93" t="str">
        <f t="shared" si="74"/>
        <v/>
      </c>
      <c r="D1589" s="93" t="str">
        <f>IF($I$1&lt;&gt;"y", "", IF(C1590="", "", IFERROR(LOOKUP(2,1/(COUNTIF($D$2:D1588,mergednames)=0),mergednames), "")))</f>
        <v/>
      </c>
      <c r="E1589" s="93" t="str">
        <f t="shared" si="73"/>
        <v/>
      </c>
      <c r="F1589" s="93" t="str">
        <f>IF($I$1&lt;&gt;"y", "", IF(A1590="", "", IFERROR(LOOKUP(2,1/(COUNTIF($F$2:F1588,get_country)=0),get_country), "")))</f>
        <v/>
      </c>
      <c r="G1589" s="93" t="str">
        <f t="shared" si="72"/>
        <v/>
      </c>
      <c r="H1589" s="67" t="str">
        <f t="array" aca="1" ref="H1589" ca="1">IF($I$1&lt;&gt;"y", "", IFERROR(INDEX(countrylistsize,MATCH(SMALL(NOT(countrylistsize="")*IF(ISNUMBER(countrylistsize),COUNTIF(countrylistsize,"&lt;="&amp;countrylistsize),COUNTIF(countrylistsize,"&lt;="&amp;countrylistsize)+SUM(ISNUMBER(countrylistsize))),ROWS(F$3:F1589)+SUM(ISBLANK(countrylistsize))),NOT(countrylistsize="")*IF(ISNUMBER(countrylistsize),COUNTIF(countrylistsize,"&lt;="&amp;countrylistsize),COUNTIF(countrylistsize,"&lt;="&amp;countrylistsize)+SUM(ISNUMBER(countrylistsize))),0)), ""))</f>
        <v/>
      </c>
      <c r="I1589" s="70"/>
      <c r="J1589" s="67" t="str">
        <f t="array" aca="1" ref="J1589" ca="1">IF($I$1&lt;&gt;"y", "", IFERROR(INDEX(admin1listsize,MATCH(SMALL(NOT(admin1listsize="")*IF(ISNUMBER(admin1listsize),COUNTIF(admin1listsize,"&lt;="&amp;admin1listsize),COUNTIF(admin1listsize,"&lt;="&amp;admin1listsize)+SUM(ISNUMBER(admin1listsize))),ROWS(D$3:D1589)+SUM(ISBLANK(admin1listsize))),NOT(admin1listsize="")*IF(ISNUMBER(admin1listsize),COUNTIF(admin1listsize,"&lt;="&amp;admin1listsize),COUNTIF(admin1listsize,"&lt;="&amp;admin1listsize)+SUM(ISNUMBER(admin1listsize))),0)), ""))</f>
        <v/>
      </c>
      <c r="K1589" s="71"/>
    </row>
    <row r="1590" spans="1:11" s="1" customFormat="1" x14ac:dyDescent="0.25">
      <c r="A1590" s="93" t="str">
        <f>IF($I$1&lt;&gt;"y", "", IF(ISBLANK(DATA!D1591),"",IF(ISBLANK(DATA!K1591),"NO DATA",DATA!K1591)))</f>
        <v/>
      </c>
      <c r="B1590" s="93" t="str">
        <f>IF($I$1&lt;&gt;"y", "",IF(ISBLANK(DATA!D1591),"", IF(ISBLANK(DATA!L1591),"NO DATA",DATA!L1591)))</f>
        <v/>
      </c>
      <c r="C1590" s="93" t="str">
        <f t="shared" si="74"/>
        <v/>
      </c>
      <c r="D1590" s="93" t="str">
        <f>IF($I$1&lt;&gt;"y", "", IF(C1591="", "", IFERROR(LOOKUP(2,1/(COUNTIF($D$2:D1589,mergednames)=0),mergednames), "")))</f>
        <v/>
      </c>
      <c r="E1590" s="93" t="str">
        <f t="shared" si="73"/>
        <v/>
      </c>
      <c r="F1590" s="93" t="str">
        <f>IF($I$1&lt;&gt;"y", "", IF(A1591="", "", IFERROR(LOOKUP(2,1/(COUNTIF($F$2:F1589,get_country)=0),get_country), "")))</f>
        <v/>
      </c>
      <c r="G1590" s="93" t="str">
        <f t="shared" si="72"/>
        <v/>
      </c>
      <c r="H1590" s="67" t="str">
        <f t="array" aca="1" ref="H1590" ca="1">IF($I$1&lt;&gt;"y", "", IFERROR(INDEX(countrylistsize,MATCH(SMALL(NOT(countrylistsize="")*IF(ISNUMBER(countrylistsize),COUNTIF(countrylistsize,"&lt;="&amp;countrylistsize),COUNTIF(countrylistsize,"&lt;="&amp;countrylistsize)+SUM(ISNUMBER(countrylistsize))),ROWS(F$3:F1590)+SUM(ISBLANK(countrylistsize))),NOT(countrylistsize="")*IF(ISNUMBER(countrylistsize),COUNTIF(countrylistsize,"&lt;="&amp;countrylistsize),COUNTIF(countrylistsize,"&lt;="&amp;countrylistsize)+SUM(ISNUMBER(countrylistsize))),0)), ""))</f>
        <v/>
      </c>
      <c r="I1590" s="70"/>
      <c r="J1590" s="67" t="str">
        <f t="array" aca="1" ref="J1590" ca="1">IF($I$1&lt;&gt;"y", "", IFERROR(INDEX(admin1listsize,MATCH(SMALL(NOT(admin1listsize="")*IF(ISNUMBER(admin1listsize),COUNTIF(admin1listsize,"&lt;="&amp;admin1listsize),COUNTIF(admin1listsize,"&lt;="&amp;admin1listsize)+SUM(ISNUMBER(admin1listsize))),ROWS(D$3:D1590)+SUM(ISBLANK(admin1listsize))),NOT(admin1listsize="")*IF(ISNUMBER(admin1listsize),COUNTIF(admin1listsize,"&lt;="&amp;admin1listsize),COUNTIF(admin1listsize,"&lt;="&amp;admin1listsize)+SUM(ISNUMBER(admin1listsize))),0)), ""))</f>
        <v/>
      </c>
      <c r="K1590" s="71"/>
    </row>
    <row r="1591" spans="1:11" s="1" customFormat="1" x14ac:dyDescent="0.25">
      <c r="A1591" s="93" t="str">
        <f>IF($I$1&lt;&gt;"y", "", IF(ISBLANK(DATA!D1592),"",IF(ISBLANK(DATA!K1592),"NO DATA",DATA!K1592)))</f>
        <v/>
      </c>
      <c r="B1591" s="93" t="str">
        <f>IF($I$1&lt;&gt;"y", "",IF(ISBLANK(DATA!D1592),"", IF(ISBLANK(DATA!L1592),"NO DATA",DATA!L1592)))</f>
        <v/>
      </c>
      <c r="C1591" s="93" t="str">
        <f t="shared" si="74"/>
        <v/>
      </c>
      <c r="D1591" s="93" t="str">
        <f>IF($I$1&lt;&gt;"y", "", IF(C1592="", "", IFERROR(LOOKUP(2,1/(COUNTIF($D$2:D1590,mergednames)=0),mergednames), "")))</f>
        <v/>
      </c>
      <c r="E1591" s="93" t="str">
        <f t="shared" si="73"/>
        <v/>
      </c>
      <c r="F1591" s="93" t="str">
        <f>IF($I$1&lt;&gt;"y", "", IF(A1592="", "", IFERROR(LOOKUP(2,1/(COUNTIF($F$2:F1590,get_country)=0),get_country), "")))</f>
        <v/>
      </c>
      <c r="G1591" s="93" t="str">
        <f t="shared" si="72"/>
        <v/>
      </c>
      <c r="H1591" s="67" t="str">
        <f t="array" aca="1" ref="H1591" ca="1">IF($I$1&lt;&gt;"y", "", IFERROR(INDEX(countrylistsize,MATCH(SMALL(NOT(countrylistsize="")*IF(ISNUMBER(countrylistsize),COUNTIF(countrylistsize,"&lt;="&amp;countrylistsize),COUNTIF(countrylistsize,"&lt;="&amp;countrylistsize)+SUM(ISNUMBER(countrylistsize))),ROWS(F$3:F1591)+SUM(ISBLANK(countrylistsize))),NOT(countrylistsize="")*IF(ISNUMBER(countrylistsize),COUNTIF(countrylistsize,"&lt;="&amp;countrylistsize),COUNTIF(countrylistsize,"&lt;="&amp;countrylistsize)+SUM(ISNUMBER(countrylistsize))),0)), ""))</f>
        <v/>
      </c>
      <c r="I1591" s="70"/>
      <c r="J1591" s="67" t="str">
        <f t="array" aca="1" ref="J1591" ca="1">IF($I$1&lt;&gt;"y", "", IFERROR(INDEX(admin1listsize,MATCH(SMALL(NOT(admin1listsize="")*IF(ISNUMBER(admin1listsize),COUNTIF(admin1listsize,"&lt;="&amp;admin1listsize),COUNTIF(admin1listsize,"&lt;="&amp;admin1listsize)+SUM(ISNUMBER(admin1listsize))),ROWS(D$3:D1591)+SUM(ISBLANK(admin1listsize))),NOT(admin1listsize="")*IF(ISNUMBER(admin1listsize),COUNTIF(admin1listsize,"&lt;="&amp;admin1listsize),COUNTIF(admin1listsize,"&lt;="&amp;admin1listsize)+SUM(ISNUMBER(admin1listsize))),0)), ""))</f>
        <v/>
      </c>
      <c r="K1591" s="71"/>
    </row>
    <row r="1592" spans="1:11" s="1" customFormat="1" x14ac:dyDescent="0.25">
      <c r="A1592" s="93" t="str">
        <f>IF($I$1&lt;&gt;"y", "", IF(ISBLANK(DATA!D1593),"",IF(ISBLANK(DATA!K1593),"NO DATA",DATA!K1593)))</f>
        <v/>
      </c>
      <c r="B1592" s="93" t="str">
        <f>IF($I$1&lt;&gt;"y", "",IF(ISBLANK(DATA!D1593),"", IF(ISBLANK(DATA!L1593),"NO DATA",DATA!L1593)))</f>
        <v/>
      </c>
      <c r="C1592" s="93" t="str">
        <f t="shared" si="74"/>
        <v/>
      </c>
      <c r="D1592" s="93" t="str">
        <f>IF($I$1&lt;&gt;"y", "", IF(C1593="", "", IFERROR(LOOKUP(2,1/(COUNTIF($D$2:D1591,mergednames)=0),mergednames), "")))</f>
        <v/>
      </c>
      <c r="E1592" s="93" t="str">
        <f t="shared" si="73"/>
        <v/>
      </c>
      <c r="F1592" s="93" t="str">
        <f>IF($I$1&lt;&gt;"y", "", IF(A1593="", "", IFERROR(LOOKUP(2,1/(COUNTIF($F$2:F1591,get_country)=0),get_country), "")))</f>
        <v/>
      </c>
      <c r="G1592" s="93" t="str">
        <f t="shared" si="72"/>
        <v/>
      </c>
      <c r="H1592" s="67" t="str">
        <f t="array" aca="1" ref="H1592" ca="1">IF($I$1&lt;&gt;"y", "", IFERROR(INDEX(countrylistsize,MATCH(SMALL(NOT(countrylistsize="")*IF(ISNUMBER(countrylistsize),COUNTIF(countrylistsize,"&lt;="&amp;countrylistsize),COUNTIF(countrylistsize,"&lt;="&amp;countrylistsize)+SUM(ISNUMBER(countrylistsize))),ROWS(F$3:F1592)+SUM(ISBLANK(countrylistsize))),NOT(countrylistsize="")*IF(ISNUMBER(countrylistsize),COUNTIF(countrylistsize,"&lt;="&amp;countrylistsize),COUNTIF(countrylistsize,"&lt;="&amp;countrylistsize)+SUM(ISNUMBER(countrylistsize))),0)), ""))</f>
        <v/>
      </c>
      <c r="I1592" s="70"/>
      <c r="J1592" s="67" t="str">
        <f t="array" aca="1" ref="J1592" ca="1">IF($I$1&lt;&gt;"y", "", IFERROR(INDEX(admin1listsize,MATCH(SMALL(NOT(admin1listsize="")*IF(ISNUMBER(admin1listsize),COUNTIF(admin1listsize,"&lt;="&amp;admin1listsize),COUNTIF(admin1listsize,"&lt;="&amp;admin1listsize)+SUM(ISNUMBER(admin1listsize))),ROWS(D$3:D1592)+SUM(ISBLANK(admin1listsize))),NOT(admin1listsize="")*IF(ISNUMBER(admin1listsize),COUNTIF(admin1listsize,"&lt;="&amp;admin1listsize),COUNTIF(admin1listsize,"&lt;="&amp;admin1listsize)+SUM(ISNUMBER(admin1listsize))),0)), ""))</f>
        <v/>
      </c>
      <c r="K1592" s="71"/>
    </row>
    <row r="1593" spans="1:11" s="1" customFormat="1" x14ac:dyDescent="0.25">
      <c r="A1593" s="93" t="str">
        <f>IF($I$1&lt;&gt;"y", "", IF(ISBLANK(DATA!D1594),"",IF(ISBLANK(DATA!K1594),"NO DATA",DATA!K1594)))</f>
        <v/>
      </c>
      <c r="B1593" s="93" t="str">
        <f>IF($I$1&lt;&gt;"y", "",IF(ISBLANK(DATA!D1594),"", IF(ISBLANK(DATA!L1594),"NO DATA",DATA!L1594)))</f>
        <v/>
      </c>
      <c r="C1593" s="93" t="str">
        <f t="shared" si="74"/>
        <v/>
      </c>
      <c r="D1593" s="93" t="str">
        <f>IF($I$1&lt;&gt;"y", "", IF(C1594="", "", IFERROR(LOOKUP(2,1/(COUNTIF($D$2:D1592,mergednames)=0),mergednames), "")))</f>
        <v/>
      </c>
      <c r="E1593" s="93" t="str">
        <f t="shared" si="73"/>
        <v/>
      </c>
      <c r="F1593" s="93" t="str">
        <f>IF($I$1&lt;&gt;"y", "", IF(A1594="", "", IFERROR(LOOKUP(2,1/(COUNTIF($F$2:F1592,get_country)=0),get_country), "")))</f>
        <v/>
      </c>
      <c r="G1593" s="93" t="str">
        <f t="shared" si="72"/>
        <v/>
      </c>
      <c r="H1593" s="67" t="str">
        <f t="array" aca="1" ref="H1593" ca="1">IF($I$1&lt;&gt;"y", "", IFERROR(INDEX(countrylistsize,MATCH(SMALL(NOT(countrylistsize="")*IF(ISNUMBER(countrylistsize),COUNTIF(countrylistsize,"&lt;="&amp;countrylistsize),COUNTIF(countrylistsize,"&lt;="&amp;countrylistsize)+SUM(ISNUMBER(countrylistsize))),ROWS(F$3:F1593)+SUM(ISBLANK(countrylistsize))),NOT(countrylistsize="")*IF(ISNUMBER(countrylistsize),COUNTIF(countrylistsize,"&lt;="&amp;countrylistsize),COUNTIF(countrylistsize,"&lt;="&amp;countrylistsize)+SUM(ISNUMBER(countrylistsize))),0)), ""))</f>
        <v/>
      </c>
      <c r="I1593" s="70"/>
      <c r="J1593" s="67" t="str">
        <f t="array" aca="1" ref="J1593" ca="1">IF($I$1&lt;&gt;"y", "", IFERROR(INDEX(admin1listsize,MATCH(SMALL(NOT(admin1listsize="")*IF(ISNUMBER(admin1listsize),COUNTIF(admin1listsize,"&lt;="&amp;admin1listsize),COUNTIF(admin1listsize,"&lt;="&amp;admin1listsize)+SUM(ISNUMBER(admin1listsize))),ROWS(D$3:D1593)+SUM(ISBLANK(admin1listsize))),NOT(admin1listsize="")*IF(ISNUMBER(admin1listsize),COUNTIF(admin1listsize,"&lt;="&amp;admin1listsize),COUNTIF(admin1listsize,"&lt;="&amp;admin1listsize)+SUM(ISNUMBER(admin1listsize))),0)), ""))</f>
        <v/>
      </c>
      <c r="K1593" s="71"/>
    </row>
    <row r="1594" spans="1:11" s="1" customFormat="1" x14ac:dyDescent="0.25">
      <c r="A1594" s="93" t="str">
        <f>IF($I$1&lt;&gt;"y", "", IF(ISBLANK(DATA!D1595),"",IF(ISBLANK(DATA!K1595),"NO DATA",DATA!K1595)))</f>
        <v/>
      </c>
      <c r="B1594" s="93" t="str">
        <f>IF($I$1&lt;&gt;"y", "",IF(ISBLANK(DATA!D1595),"", IF(ISBLANK(DATA!L1595),"NO DATA",DATA!L1595)))</f>
        <v/>
      </c>
      <c r="C1594" s="93" t="str">
        <f t="shared" si="74"/>
        <v/>
      </c>
      <c r="D1594" s="93" t="str">
        <f>IF($I$1&lt;&gt;"y", "", IF(C1595="", "", IFERROR(LOOKUP(2,1/(COUNTIF($D$2:D1593,mergednames)=0),mergednames), "")))</f>
        <v/>
      </c>
      <c r="E1594" s="93" t="str">
        <f t="shared" si="73"/>
        <v/>
      </c>
      <c r="F1594" s="93" t="str">
        <f>IF($I$1&lt;&gt;"y", "", IF(A1595="", "", IFERROR(LOOKUP(2,1/(COUNTIF($F$2:F1593,get_country)=0),get_country), "")))</f>
        <v/>
      </c>
      <c r="G1594" s="93" t="str">
        <f t="shared" si="72"/>
        <v/>
      </c>
      <c r="H1594" s="67" t="str">
        <f t="array" aca="1" ref="H1594" ca="1">IF($I$1&lt;&gt;"y", "", IFERROR(INDEX(countrylistsize,MATCH(SMALL(NOT(countrylistsize="")*IF(ISNUMBER(countrylistsize),COUNTIF(countrylistsize,"&lt;="&amp;countrylistsize),COUNTIF(countrylistsize,"&lt;="&amp;countrylistsize)+SUM(ISNUMBER(countrylistsize))),ROWS(F$3:F1594)+SUM(ISBLANK(countrylistsize))),NOT(countrylistsize="")*IF(ISNUMBER(countrylistsize),COUNTIF(countrylistsize,"&lt;="&amp;countrylistsize),COUNTIF(countrylistsize,"&lt;="&amp;countrylistsize)+SUM(ISNUMBER(countrylistsize))),0)), ""))</f>
        <v/>
      </c>
      <c r="I1594" s="70"/>
      <c r="J1594" s="67" t="str">
        <f t="array" aca="1" ref="J1594" ca="1">IF($I$1&lt;&gt;"y", "", IFERROR(INDEX(admin1listsize,MATCH(SMALL(NOT(admin1listsize="")*IF(ISNUMBER(admin1listsize),COUNTIF(admin1listsize,"&lt;="&amp;admin1listsize),COUNTIF(admin1listsize,"&lt;="&amp;admin1listsize)+SUM(ISNUMBER(admin1listsize))),ROWS(D$3:D1594)+SUM(ISBLANK(admin1listsize))),NOT(admin1listsize="")*IF(ISNUMBER(admin1listsize),COUNTIF(admin1listsize,"&lt;="&amp;admin1listsize),COUNTIF(admin1listsize,"&lt;="&amp;admin1listsize)+SUM(ISNUMBER(admin1listsize))),0)), ""))</f>
        <v/>
      </c>
      <c r="K1594" s="71"/>
    </row>
    <row r="1595" spans="1:11" s="1" customFormat="1" x14ac:dyDescent="0.25">
      <c r="A1595" s="93" t="str">
        <f>IF($I$1&lt;&gt;"y", "", IF(ISBLANK(DATA!D1596),"",IF(ISBLANK(DATA!K1596),"NO DATA",DATA!K1596)))</f>
        <v/>
      </c>
      <c r="B1595" s="93" t="str">
        <f>IF($I$1&lt;&gt;"y", "",IF(ISBLANK(DATA!D1596),"", IF(ISBLANK(DATA!L1596),"NO DATA",DATA!L1596)))</f>
        <v/>
      </c>
      <c r="C1595" s="93" t="str">
        <f t="shared" si="74"/>
        <v/>
      </c>
      <c r="D1595" s="93" t="str">
        <f>IF($I$1&lt;&gt;"y", "", IF(C1596="", "", IFERROR(LOOKUP(2,1/(COUNTIF($D$2:D1594,mergednames)=0),mergednames), "")))</f>
        <v/>
      </c>
      <c r="E1595" s="93" t="str">
        <f t="shared" si="73"/>
        <v/>
      </c>
      <c r="F1595" s="93" t="str">
        <f>IF($I$1&lt;&gt;"y", "", IF(A1596="", "", IFERROR(LOOKUP(2,1/(COUNTIF($F$2:F1594,get_country)=0),get_country), "")))</f>
        <v/>
      </c>
      <c r="G1595" s="93" t="str">
        <f t="shared" si="72"/>
        <v/>
      </c>
      <c r="H1595" s="67" t="str">
        <f t="array" aca="1" ref="H1595" ca="1">IF($I$1&lt;&gt;"y", "", IFERROR(INDEX(countrylistsize,MATCH(SMALL(NOT(countrylistsize="")*IF(ISNUMBER(countrylistsize),COUNTIF(countrylistsize,"&lt;="&amp;countrylistsize),COUNTIF(countrylistsize,"&lt;="&amp;countrylistsize)+SUM(ISNUMBER(countrylistsize))),ROWS(F$3:F1595)+SUM(ISBLANK(countrylistsize))),NOT(countrylistsize="")*IF(ISNUMBER(countrylistsize),COUNTIF(countrylistsize,"&lt;="&amp;countrylistsize),COUNTIF(countrylistsize,"&lt;="&amp;countrylistsize)+SUM(ISNUMBER(countrylistsize))),0)), ""))</f>
        <v/>
      </c>
      <c r="I1595" s="70"/>
      <c r="J1595" s="67" t="str">
        <f t="array" aca="1" ref="J1595" ca="1">IF($I$1&lt;&gt;"y", "", IFERROR(INDEX(admin1listsize,MATCH(SMALL(NOT(admin1listsize="")*IF(ISNUMBER(admin1listsize),COUNTIF(admin1listsize,"&lt;="&amp;admin1listsize),COUNTIF(admin1listsize,"&lt;="&amp;admin1listsize)+SUM(ISNUMBER(admin1listsize))),ROWS(D$3:D1595)+SUM(ISBLANK(admin1listsize))),NOT(admin1listsize="")*IF(ISNUMBER(admin1listsize),COUNTIF(admin1listsize,"&lt;="&amp;admin1listsize),COUNTIF(admin1listsize,"&lt;="&amp;admin1listsize)+SUM(ISNUMBER(admin1listsize))),0)), ""))</f>
        <v/>
      </c>
      <c r="K1595" s="71"/>
    </row>
    <row r="1596" spans="1:11" s="1" customFormat="1" x14ac:dyDescent="0.25">
      <c r="A1596" s="93" t="str">
        <f>IF($I$1&lt;&gt;"y", "", IF(ISBLANK(DATA!D1597),"",IF(ISBLANK(DATA!K1597),"NO DATA",DATA!K1597)))</f>
        <v/>
      </c>
      <c r="B1596" s="93" t="str">
        <f>IF($I$1&lt;&gt;"y", "",IF(ISBLANK(DATA!D1597),"", IF(ISBLANK(DATA!L1597),"NO DATA",DATA!L1597)))</f>
        <v/>
      </c>
      <c r="C1596" s="93" t="str">
        <f t="shared" si="74"/>
        <v/>
      </c>
      <c r="D1596" s="93" t="str">
        <f>IF($I$1&lt;&gt;"y", "", IF(C1597="", "", IFERROR(LOOKUP(2,1/(COUNTIF($D$2:D1595,mergednames)=0),mergednames), "")))</f>
        <v/>
      </c>
      <c r="E1596" s="93" t="str">
        <f t="shared" si="73"/>
        <v/>
      </c>
      <c r="F1596" s="93" t="str">
        <f>IF($I$1&lt;&gt;"y", "", IF(A1597="", "", IFERROR(LOOKUP(2,1/(COUNTIF($F$2:F1595,get_country)=0),get_country), "")))</f>
        <v/>
      </c>
      <c r="G1596" s="93" t="str">
        <f t="shared" si="72"/>
        <v/>
      </c>
      <c r="H1596" s="67" t="str">
        <f t="array" aca="1" ref="H1596" ca="1">IF($I$1&lt;&gt;"y", "", IFERROR(INDEX(countrylistsize,MATCH(SMALL(NOT(countrylistsize="")*IF(ISNUMBER(countrylistsize),COUNTIF(countrylistsize,"&lt;="&amp;countrylistsize),COUNTIF(countrylistsize,"&lt;="&amp;countrylistsize)+SUM(ISNUMBER(countrylistsize))),ROWS(F$3:F1596)+SUM(ISBLANK(countrylistsize))),NOT(countrylistsize="")*IF(ISNUMBER(countrylistsize),COUNTIF(countrylistsize,"&lt;="&amp;countrylistsize),COUNTIF(countrylistsize,"&lt;="&amp;countrylistsize)+SUM(ISNUMBER(countrylistsize))),0)), ""))</f>
        <v/>
      </c>
      <c r="I1596" s="70"/>
      <c r="J1596" s="67" t="str">
        <f t="array" aca="1" ref="J1596" ca="1">IF($I$1&lt;&gt;"y", "", IFERROR(INDEX(admin1listsize,MATCH(SMALL(NOT(admin1listsize="")*IF(ISNUMBER(admin1listsize),COUNTIF(admin1listsize,"&lt;="&amp;admin1listsize),COUNTIF(admin1listsize,"&lt;="&amp;admin1listsize)+SUM(ISNUMBER(admin1listsize))),ROWS(D$3:D1596)+SUM(ISBLANK(admin1listsize))),NOT(admin1listsize="")*IF(ISNUMBER(admin1listsize),COUNTIF(admin1listsize,"&lt;="&amp;admin1listsize),COUNTIF(admin1listsize,"&lt;="&amp;admin1listsize)+SUM(ISNUMBER(admin1listsize))),0)), ""))</f>
        <v/>
      </c>
      <c r="K1596" s="71"/>
    </row>
    <row r="1597" spans="1:11" s="1" customFormat="1" x14ac:dyDescent="0.25">
      <c r="A1597" s="93" t="str">
        <f>IF($I$1&lt;&gt;"y", "", IF(ISBLANK(DATA!D1598),"",IF(ISBLANK(DATA!K1598),"NO DATA",DATA!K1598)))</f>
        <v/>
      </c>
      <c r="B1597" s="93" t="str">
        <f>IF($I$1&lt;&gt;"y", "",IF(ISBLANK(DATA!D1598),"", IF(ISBLANK(DATA!L1598),"NO DATA",DATA!L1598)))</f>
        <v/>
      </c>
      <c r="C1597" s="93" t="str">
        <f t="shared" si="74"/>
        <v/>
      </c>
      <c r="D1597" s="93" t="str">
        <f>IF($I$1&lt;&gt;"y", "", IF(C1598="", "", IFERROR(LOOKUP(2,1/(COUNTIF($D$2:D1596,mergednames)=0),mergednames), "")))</f>
        <v/>
      </c>
      <c r="E1597" s="93" t="str">
        <f t="shared" si="73"/>
        <v/>
      </c>
      <c r="F1597" s="93" t="str">
        <f>IF($I$1&lt;&gt;"y", "", IF(A1598="", "", IFERROR(LOOKUP(2,1/(COUNTIF($F$2:F1596,get_country)=0),get_country), "")))</f>
        <v/>
      </c>
      <c r="G1597" s="93" t="str">
        <f t="shared" si="72"/>
        <v/>
      </c>
      <c r="H1597" s="67" t="str">
        <f t="array" aca="1" ref="H1597" ca="1">IF($I$1&lt;&gt;"y", "", IFERROR(INDEX(countrylistsize,MATCH(SMALL(NOT(countrylistsize="")*IF(ISNUMBER(countrylistsize),COUNTIF(countrylistsize,"&lt;="&amp;countrylistsize),COUNTIF(countrylistsize,"&lt;="&amp;countrylistsize)+SUM(ISNUMBER(countrylistsize))),ROWS(F$3:F1597)+SUM(ISBLANK(countrylistsize))),NOT(countrylistsize="")*IF(ISNUMBER(countrylistsize),COUNTIF(countrylistsize,"&lt;="&amp;countrylistsize),COUNTIF(countrylistsize,"&lt;="&amp;countrylistsize)+SUM(ISNUMBER(countrylistsize))),0)), ""))</f>
        <v/>
      </c>
      <c r="I1597" s="70"/>
      <c r="J1597" s="67" t="str">
        <f t="array" aca="1" ref="J1597" ca="1">IF($I$1&lt;&gt;"y", "", IFERROR(INDEX(admin1listsize,MATCH(SMALL(NOT(admin1listsize="")*IF(ISNUMBER(admin1listsize),COUNTIF(admin1listsize,"&lt;="&amp;admin1listsize),COUNTIF(admin1listsize,"&lt;="&amp;admin1listsize)+SUM(ISNUMBER(admin1listsize))),ROWS(D$3:D1597)+SUM(ISBLANK(admin1listsize))),NOT(admin1listsize="")*IF(ISNUMBER(admin1listsize),COUNTIF(admin1listsize,"&lt;="&amp;admin1listsize),COUNTIF(admin1listsize,"&lt;="&amp;admin1listsize)+SUM(ISNUMBER(admin1listsize))),0)), ""))</f>
        <v/>
      </c>
      <c r="K1597" s="71"/>
    </row>
    <row r="1598" spans="1:11" s="1" customFormat="1" x14ac:dyDescent="0.25">
      <c r="A1598" s="93" t="str">
        <f>IF($I$1&lt;&gt;"y", "", IF(ISBLANK(DATA!D1599),"",IF(ISBLANK(DATA!K1599),"NO DATA",DATA!K1599)))</f>
        <v/>
      </c>
      <c r="B1598" s="93" t="str">
        <f>IF($I$1&lt;&gt;"y", "",IF(ISBLANK(DATA!D1599),"", IF(ISBLANK(DATA!L1599),"NO DATA",DATA!L1599)))</f>
        <v/>
      </c>
      <c r="C1598" s="93" t="str">
        <f t="shared" si="74"/>
        <v/>
      </c>
      <c r="D1598" s="93" t="str">
        <f>IF($I$1&lt;&gt;"y", "", IF(C1599="", "", IFERROR(LOOKUP(2,1/(COUNTIF($D$2:D1597,mergednames)=0),mergednames), "")))</f>
        <v/>
      </c>
      <c r="E1598" s="93" t="str">
        <f t="shared" si="73"/>
        <v/>
      </c>
      <c r="F1598" s="93" t="str">
        <f>IF($I$1&lt;&gt;"y", "", IF(A1599="", "", IFERROR(LOOKUP(2,1/(COUNTIF($F$2:F1597,get_country)=0),get_country), "")))</f>
        <v/>
      </c>
      <c r="G1598" s="93" t="str">
        <f t="shared" si="72"/>
        <v/>
      </c>
      <c r="H1598" s="67" t="str">
        <f t="array" aca="1" ref="H1598" ca="1">IF($I$1&lt;&gt;"y", "", IFERROR(INDEX(countrylistsize,MATCH(SMALL(NOT(countrylistsize="")*IF(ISNUMBER(countrylistsize),COUNTIF(countrylistsize,"&lt;="&amp;countrylistsize),COUNTIF(countrylistsize,"&lt;="&amp;countrylistsize)+SUM(ISNUMBER(countrylistsize))),ROWS(F$3:F1598)+SUM(ISBLANK(countrylistsize))),NOT(countrylistsize="")*IF(ISNUMBER(countrylistsize),COUNTIF(countrylistsize,"&lt;="&amp;countrylistsize),COUNTIF(countrylistsize,"&lt;="&amp;countrylistsize)+SUM(ISNUMBER(countrylistsize))),0)), ""))</f>
        <v/>
      </c>
      <c r="I1598" s="70"/>
      <c r="J1598" s="67" t="str">
        <f t="array" aca="1" ref="J1598" ca="1">IF($I$1&lt;&gt;"y", "", IFERROR(INDEX(admin1listsize,MATCH(SMALL(NOT(admin1listsize="")*IF(ISNUMBER(admin1listsize),COUNTIF(admin1listsize,"&lt;="&amp;admin1listsize),COUNTIF(admin1listsize,"&lt;="&amp;admin1listsize)+SUM(ISNUMBER(admin1listsize))),ROWS(D$3:D1598)+SUM(ISBLANK(admin1listsize))),NOT(admin1listsize="")*IF(ISNUMBER(admin1listsize),COUNTIF(admin1listsize,"&lt;="&amp;admin1listsize),COUNTIF(admin1listsize,"&lt;="&amp;admin1listsize)+SUM(ISNUMBER(admin1listsize))),0)), ""))</f>
        <v/>
      </c>
      <c r="K1598" s="71"/>
    </row>
    <row r="1599" spans="1:11" s="1" customFormat="1" x14ac:dyDescent="0.25">
      <c r="A1599" s="93" t="str">
        <f>IF($I$1&lt;&gt;"y", "", IF(ISBLANK(DATA!D1600),"",IF(ISBLANK(DATA!K1600),"NO DATA",DATA!K1600)))</f>
        <v/>
      </c>
      <c r="B1599" s="93" t="str">
        <f>IF($I$1&lt;&gt;"y", "",IF(ISBLANK(DATA!D1600),"", IF(ISBLANK(DATA!L1600),"NO DATA",DATA!L1600)))</f>
        <v/>
      </c>
      <c r="C1599" s="93" t="str">
        <f t="shared" si="74"/>
        <v/>
      </c>
      <c r="D1599" s="93" t="str">
        <f>IF($I$1&lt;&gt;"y", "", IF(C1600="", "", IFERROR(LOOKUP(2,1/(COUNTIF($D$2:D1598,mergednames)=0),mergednames), "")))</f>
        <v/>
      </c>
      <c r="E1599" s="93" t="str">
        <f t="shared" si="73"/>
        <v/>
      </c>
      <c r="F1599" s="93" t="str">
        <f>IF($I$1&lt;&gt;"y", "", IF(A1600="", "", IFERROR(LOOKUP(2,1/(COUNTIF($F$2:F1598,get_country)=0),get_country), "")))</f>
        <v/>
      </c>
      <c r="G1599" s="93" t="str">
        <f t="shared" si="72"/>
        <v/>
      </c>
      <c r="H1599" s="67" t="str">
        <f t="array" aca="1" ref="H1599" ca="1">IF($I$1&lt;&gt;"y", "", IFERROR(INDEX(countrylistsize,MATCH(SMALL(NOT(countrylistsize="")*IF(ISNUMBER(countrylistsize),COUNTIF(countrylistsize,"&lt;="&amp;countrylistsize),COUNTIF(countrylistsize,"&lt;="&amp;countrylistsize)+SUM(ISNUMBER(countrylistsize))),ROWS(F$3:F1599)+SUM(ISBLANK(countrylistsize))),NOT(countrylistsize="")*IF(ISNUMBER(countrylistsize),COUNTIF(countrylistsize,"&lt;="&amp;countrylistsize),COUNTIF(countrylistsize,"&lt;="&amp;countrylistsize)+SUM(ISNUMBER(countrylistsize))),0)), ""))</f>
        <v/>
      </c>
      <c r="I1599" s="70"/>
      <c r="J1599" s="67" t="str">
        <f t="array" aca="1" ref="J1599" ca="1">IF($I$1&lt;&gt;"y", "", IFERROR(INDEX(admin1listsize,MATCH(SMALL(NOT(admin1listsize="")*IF(ISNUMBER(admin1listsize),COUNTIF(admin1listsize,"&lt;="&amp;admin1listsize),COUNTIF(admin1listsize,"&lt;="&amp;admin1listsize)+SUM(ISNUMBER(admin1listsize))),ROWS(D$3:D1599)+SUM(ISBLANK(admin1listsize))),NOT(admin1listsize="")*IF(ISNUMBER(admin1listsize),COUNTIF(admin1listsize,"&lt;="&amp;admin1listsize),COUNTIF(admin1listsize,"&lt;="&amp;admin1listsize)+SUM(ISNUMBER(admin1listsize))),0)), ""))</f>
        <v/>
      </c>
      <c r="K1599" s="71"/>
    </row>
    <row r="1600" spans="1:11" s="1" customFormat="1" x14ac:dyDescent="0.25">
      <c r="A1600" s="93" t="str">
        <f>IF($I$1&lt;&gt;"y", "", IF(ISBLANK(DATA!D1601),"",IF(ISBLANK(DATA!K1601),"NO DATA",DATA!K1601)))</f>
        <v/>
      </c>
      <c r="B1600" s="93" t="str">
        <f>IF($I$1&lt;&gt;"y", "",IF(ISBLANK(DATA!D1601),"", IF(ISBLANK(DATA!L1601),"NO DATA",DATA!L1601)))</f>
        <v/>
      </c>
      <c r="C1600" s="93" t="str">
        <f t="shared" si="74"/>
        <v/>
      </c>
      <c r="D1600" s="93" t="str">
        <f>IF($I$1&lt;&gt;"y", "", IF(C1601="", "", IFERROR(LOOKUP(2,1/(COUNTIF($D$2:D1599,mergednames)=0),mergednames), "")))</f>
        <v/>
      </c>
      <c r="E1600" s="93" t="str">
        <f t="shared" si="73"/>
        <v/>
      </c>
      <c r="F1600" s="93" t="str">
        <f>IF($I$1&lt;&gt;"y", "", IF(A1601="", "", IFERROR(LOOKUP(2,1/(COUNTIF($F$2:F1599,get_country)=0),get_country), "")))</f>
        <v/>
      </c>
      <c r="G1600" s="93" t="str">
        <f t="shared" si="72"/>
        <v/>
      </c>
      <c r="H1600" s="67" t="str">
        <f t="array" aca="1" ref="H1600" ca="1">IF($I$1&lt;&gt;"y", "", IFERROR(INDEX(countrylistsize,MATCH(SMALL(NOT(countrylistsize="")*IF(ISNUMBER(countrylistsize),COUNTIF(countrylistsize,"&lt;="&amp;countrylistsize),COUNTIF(countrylistsize,"&lt;="&amp;countrylistsize)+SUM(ISNUMBER(countrylistsize))),ROWS(F$3:F1600)+SUM(ISBLANK(countrylistsize))),NOT(countrylistsize="")*IF(ISNUMBER(countrylistsize),COUNTIF(countrylistsize,"&lt;="&amp;countrylistsize),COUNTIF(countrylistsize,"&lt;="&amp;countrylistsize)+SUM(ISNUMBER(countrylistsize))),0)), ""))</f>
        <v/>
      </c>
      <c r="I1600" s="70"/>
      <c r="J1600" s="67" t="str">
        <f t="array" aca="1" ref="J1600" ca="1">IF($I$1&lt;&gt;"y", "", IFERROR(INDEX(admin1listsize,MATCH(SMALL(NOT(admin1listsize="")*IF(ISNUMBER(admin1listsize),COUNTIF(admin1listsize,"&lt;="&amp;admin1listsize),COUNTIF(admin1listsize,"&lt;="&amp;admin1listsize)+SUM(ISNUMBER(admin1listsize))),ROWS(D$3:D1600)+SUM(ISBLANK(admin1listsize))),NOT(admin1listsize="")*IF(ISNUMBER(admin1listsize),COUNTIF(admin1listsize,"&lt;="&amp;admin1listsize),COUNTIF(admin1listsize,"&lt;="&amp;admin1listsize)+SUM(ISNUMBER(admin1listsize))),0)), ""))</f>
        <v/>
      </c>
      <c r="K1600" s="71"/>
    </row>
    <row r="1601" spans="1:11" s="1" customFormat="1" x14ac:dyDescent="0.25">
      <c r="A1601" s="93" t="str">
        <f>IF($I$1&lt;&gt;"y", "", IF(ISBLANK(DATA!D1602),"",IF(ISBLANK(DATA!K1602),"NO DATA",DATA!K1602)))</f>
        <v/>
      </c>
      <c r="B1601" s="93" t="str">
        <f>IF($I$1&lt;&gt;"y", "",IF(ISBLANK(DATA!D1602),"", IF(ISBLANK(DATA!L1602),"NO DATA",DATA!L1602)))</f>
        <v/>
      </c>
      <c r="C1601" s="93" t="str">
        <f t="shared" si="74"/>
        <v/>
      </c>
      <c r="D1601" s="93" t="str">
        <f>IF($I$1&lt;&gt;"y", "", IF(C1602="", "", IFERROR(LOOKUP(2,1/(COUNTIF($D$2:D1600,mergednames)=0),mergednames), "")))</f>
        <v/>
      </c>
      <c r="E1601" s="93" t="str">
        <f t="shared" si="73"/>
        <v/>
      </c>
      <c r="F1601" s="93" t="str">
        <f>IF($I$1&lt;&gt;"y", "", IF(A1602="", "", IFERROR(LOOKUP(2,1/(COUNTIF($F$2:F1600,get_country)=0),get_country), "")))</f>
        <v/>
      </c>
      <c r="G1601" s="93" t="str">
        <f t="shared" si="72"/>
        <v/>
      </c>
      <c r="H1601" s="67" t="str">
        <f t="array" aca="1" ref="H1601" ca="1">IF($I$1&lt;&gt;"y", "", IFERROR(INDEX(countrylistsize,MATCH(SMALL(NOT(countrylistsize="")*IF(ISNUMBER(countrylistsize),COUNTIF(countrylistsize,"&lt;="&amp;countrylistsize),COUNTIF(countrylistsize,"&lt;="&amp;countrylistsize)+SUM(ISNUMBER(countrylistsize))),ROWS(F$3:F1601)+SUM(ISBLANK(countrylistsize))),NOT(countrylistsize="")*IF(ISNUMBER(countrylistsize),COUNTIF(countrylistsize,"&lt;="&amp;countrylistsize),COUNTIF(countrylistsize,"&lt;="&amp;countrylistsize)+SUM(ISNUMBER(countrylistsize))),0)), ""))</f>
        <v/>
      </c>
      <c r="I1601" s="70"/>
      <c r="J1601" s="67" t="str">
        <f t="array" aca="1" ref="J1601" ca="1">IF($I$1&lt;&gt;"y", "", IFERROR(INDEX(admin1listsize,MATCH(SMALL(NOT(admin1listsize="")*IF(ISNUMBER(admin1listsize),COUNTIF(admin1listsize,"&lt;="&amp;admin1listsize),COUNTIF(admin1listsize,"&lt;="&amp;admin1listsize)+SUM(ISNUMBER(admin1listsize))),ROWS(D$3:D1601)+SUM(ISBLANK(admin1listsize))),NOT(admin1listsize="")*IF(ISNUMBER(admin1listsize),COUNTIF(admin1listsize,"&lt;="&amp;admin1listsize),COUNTIF(admin1listsize,"&lt;="&amp;admin1listsize)+SUM(ISNUMBER(admin1listsize))),0)), ""))</f>
        <v/>
      </c>
      <c r="K1601" s="71"/>
    </row>
    <row r="1602" spans="1:11" s="1" customFormat="1" x14ac:dyDescent="0.25">
      <c r="A1602" s="93" t="str">
        <f>IF($I$1&lt;&gt;"y", "", IF(ISBLANK(DATA!D1603),"",IF(ISBLANK(DATA!K1603),"NO DATA",DATA!K1603)))</f>
        <v/>
      </c>
      <c r="B1602" s="93" t="str">
        <f>IF($I$1&lt;&gt;"y", "",IF(ISBLANK(DATA!D1603),"", IF(ISBLANK(DATA!L1603),"NO DATA",DATA!L1603)))</f>
        <v/>
      </c>
      <c r="C1602" s="93" t="str">
        <f t="shared" si="74"/>
        <v/>
      </c>
      <c r="D1602" s="93" t="str">
        <f>IF($I$1&lt;&gt;"y", "", IF(C1603="", "", IFERROR(LOOKUP(2,1/(COUNTIF($D$2:D1601,mergednames)=0),mergednames), "")))</f>
        <v/>
      </c>
      <c r="E1602" s="93" t="str">
        <f t="shared" si="73"/>
        <v/>
      </c>
      <c r="F1602" s="93" t="str">
        <f>IF($I$1&lt;&gt;"y", "", IF(A1603="", "", IFERROR(LOOKUP(2,1/(COUNTIF($F$2:F1601,get_country)=0),get_country), "")))</f>
        <v/>
      </c>
      <c r="G1602" s="93" t="str">
        <f t="shared" si="72"/>
        <v/>
      </c>
      <c r="H1602" s="67" t="str">
        <f t="array" aca="1" ref="H1602" ca="1">IF($I$1&lt;&gt;"y", "", IFERROR(INDEX(countrylistsize,MATCH(SMALL(NOT(countrylistsize="")*IF(ISNUMBER(countrylistsize),COUNTIF(countrylistsize,"&lt;="&amp;countrylistsize),COUNTIF(countrylistsize,"&lt;="&amp;countrylistsize)+SUM(ISNUMBER(countrylistsize))),ROWS(F$3:F1602)+SUM(ISBLANK(countrylistsize))),NOT(countrylistsize="")*IF(ISNUMBER(countrylistsize),COUNTIF(countrylistsize,"&lt;="&amp;countrylistsize),COUNTIF(countrylistsize,"&lt;="&amp;countrylistsize)+SUM(ISNUMBER(countrylistsize))),0)), ""))</f>
        <v/>
      </c>
      <c r="I1602" s="70"/>
      <c r="J1602" s="67" t="str">
        <f t="array" aca="1" ref="J1602" ca="1">IF($I$1&lt;&gt;"y", "", IFERROR(INDEX(admin1listsize,MATCH(SMALL(NOT(admin1listsize="")*IF(ISNUMBER(admin1listsize),COUNTIF(admin1listsize,"&lt;="&amp;admin1listsize),COUNTIF(admin1listsize,"&lt;="&amp;admin1listsize)+SUM(ISNUMBER(admin1listsize))),ROWS(D$3:D1602)+SUM(ISBLANK(admin1listsize))),NOT(admin1listsize="")*IF(ISNUMBER(admin1listsize),COUNTIF(admin1listsize,"&lt;="&amp;admin1listsize),COUNTIF(admin1listsize,"&lt;="&amp;admin1listsize)+SUM(ISNUMBER(admin1listsize))),0)), ""))</f>
        <v/>
      </c>
      <c r="K1602" s="71"/>
    </row>
    <row r="1603" spans="1:11" s="1" customFormat="1" x14ac:dyDescent="0.25">
      <c r="A1603" s="93" t="str">
        <f>IF($I$1&lt;&gt;"y", "", IF(ISBLANK(DATA!D1604),"",IF(ISBLANK(DATA!K1604),"NO DATA",DATA!K1604)))</f>
        <v/>
      </c>
      <c r="B1603" s="93" t="str">
        <f>IF($I$1&lt;&gt;"y", "",IF(ISBLANK(DATA!D1604),"", IF(ISBLANK(DATA!L1604),"NO DATA",DATA!L1604)))</f>
        <v/>
      </c>
      <c r="C1603" s="93" t="str">
        <f t="shared" si="74"/>
        <v/>
      </c>
      <c r="D1603" s="93" t="str">
        <f>IF($I$1&lt;&gt;"y", "", IF(C1604="", "", IFERROR(LOOKUP(2,1/(COUNTIF($D$2:D1602,mergednames)=0),mergednames), "")))</f>
        <v/>
      </c>
      <c r="E1603" s="93" t="str">
        <f t="shared" si="73"/>
        <v/>
      </c>
      <c r="F1603" s="93" t="str">
        <f>IF($I$1&lt;&gt;"y", "", IF(A1604="", "", IFERROR(LOOKUP(2,1/(COUNTIF($F$2:F1602,get_country)=0),get_country), "")))</f>
        <v/>
      </c>
      <c r="G1603" s="93" t="str">
        <f t="shared" ref="G1603:G1666" si="75">IF($I$1&lt;&gt;"y", "", IF(F1603="", "", G1602+1))</f>
        <v/>
      </c>
      <c r="H1603" s="67" t="str">
        <f t="array" aca="1" ref="H1603" ca="1">IF($I$1&lt;&gt;"y", "", IFERROR(INDEX(countrylistsize,MATCH(SMALL(NOT(countrylistsize="")*IF(ISNUMBER(countrylistsize),COUNTIF(countrylistsize,"&lt;="&amp;countrylistsize),COUNTIF(countrylistsize,"&lt;="&amp;countrylistsize)+SUM(ISNUMBER(countrylistsize))),ROWS(F$3:F1603)+SUM(ISBLANK(countrylistsize))),NOT(countrylistsize="")*IF(ISNUMBER(countrylistsize),COUNTIF(countrylistsize,"&lt;="&amp;countrylistsize),COUNTIF(countrylistsize,"&lt;="&amp;countrylistsize)+SUM(ISNUMBER(countrylistsize))),0)), ""))</f>
        <v/>
      </c>
      <c r="I1603" s="70"/>
      <c r="J1603" s="67" t="str">
        <f t="array" aca="1" ref="J1603" ca="1">IF($I$1&lt;&gt;"y", "", IFERROR(INDEX(admin1listsize,MATCH(SMALL(NOT(admin1listsize="")*IF(ISNUMBER(admin1listsize),COUNTIF(admin1listsize,"&lt;="&amp;admin1listsize),COUNTIF(admin1listsize,"&lt;="&amp;admin1listsize)+SUM(ISNUMBER(admin1listsize))),ROWS(D$3:D1603)+SUM(ISBLANK(admin1listsize))),NOT(admin1listsize="")*IF(ISNUMBER(admin1listsize),COUNTIF(admin1listsize,"&lt;="&amp;admin1listsize),COUNTIF(admin1listsize,"&lt;="&amp;admin1listsize)+SUM(ISNUMBER(admin1listsize))),0)), ""))</f>
        <v/>
      </c>
      <c r="K1603" s="71"/>
    </row>
    <row r="1604" spans="1:11" s="1" customFormat="1" x14ac:dyDescent="0.25">
      <c r="A1604" s="93" t="str">
        <f>IF($I$1&lt;&gt;"y", "", IF(ISBLANK(DATA!D1605),"",IF(ISBLANK(DATA!K1605),"NO DATA",DATA!K1605)))</f>
        <v/>
      </c>
      <c r="B1604" s="93" t="str">
        <f>IF($I$1&lt;&gt;"y", "",IF(ISBLANK(DATA!D1605),"", IF(ISBLANK(DATA!L1605),"NO DATA",DATA!L1605)))</f>
        <v/>
      </c>
      <c r="C1604" s="93" t="str">
        <f t="shared" si="74"/>
        <v/>
      </c>
      <c r="D1604" s="93" t="str">
        <f>IF($I$1&lt;&gt;"y", "", IF(C1605="", "", IFERROR(LOOKUP(2,1/(COUNTIF($D$2:D1603,mergednames)=0),mergednames), "")))</f>
        <v/>
      </c>
      <c r="E1604" s="93" t="str">
        <f t="shared" ref="E1604:E1667" si="76">IF($I$1&lt;&gt;"y", "", IF(D1604="", "", E1603+1))</f>
        <v/>
      </c>
      <c r="F1604" s="93" t="str">
        <f>IF($I$1&lt;&gt;"y", "", IF(A1605="", "", IFERROR(LOOKUP(2,1/(COUNTIF($F$2:F1603,get_country)=0),get_country), "")))</f>
        <v/>
      </c>
      <c r="G1604" s="93" t="str">
        <f t="shared" si="75"/>
        <v/>
      </c>
      <c r="H1604" s="67" t="str">
        <f t="array" aca="1" ref="H1604" ca="1">IF($I$1&lt;&gt;"y", "", IFERROR(INDEX(countrylistsize,MATCH(SMALL(NOT(countrylistsize="")*IF(ISNUMBER(countrylistsize),COUNTIF(countrylistsize,"&lt;="&amp;countrylistsize),COUNTIF(countrylistsize,"&lt;="&amp;countrylistsize)+SUM(ISNUMBER(countrylistsize))),ROWS(F$3:F1604)+SUM(ISBLANK(countrylistsize))),NOT(countrylistsize="")*IF(ISNUMBER(countrylistsize),COUNTIF(countrylistsize,"&lt;="&amp;countrylistsize),COUNTIF(countrylistsize,"&lt;="&amp;countrylistsize)+SUM(ISNUMBER(countrylistsize))),0)), ""))</f>
        <v/>
      </c>
      <c r="I1604" s="70"/>
      <c r="J1604" s="67" t="str">
        <f t="array" aca="1" ref="J1604" ca="1">IF($I$1&lt;&gt;"y", "", IFERROR(INDEX(admin1listsize,MATCH(SMALL(NOT(admin1listsize="")*IF(ISNUMBER(admin1listsize),COUNTIF(admin1listsize,"&lt;="&amp;admin1listsize),COUNTIF(admin1listsize,"&lt;="&amp;admin1listsize)+SUM(ISNUMBER(admin1listsize))),ROWS(D$3:D1604)+SUM(ISBLANK(admin1listsize))),NOT(admin1listsize="")*IF(ISNUMBER(admin1listsize),COUNTIF(admin1listsize,"&lt;="&amp;admin1listsize),COUNTIF(admin1listsize,"&lt;="&amp;admin1listsize)+SUM(ISNUMBER(admin1listsize))),0)), ""))</f>
        <v/>
      </c>
      <c r="K1604" s="71"/>
    </row>
    <row r="1605" spans="1:11" s="1" customFormat="1" x14ac:dyDescent="0.25">
      <c r="A1605" s="93" t="str">
        <f>IF($I$1&lt;&gt;"y", "", IF(ISBLANK(DATA!D1606),"",IF(ISBLANK(DATA!K1606),"NO DATA",DATA!K1606)))</f>
        <v/>
      </c>
      <c r="B1605" s="93" t="str">
        <f>IF($I$1&lt;&gt;"y", "",IF(ISBLANK(DATA!D1606),"", IF(ISBLANK(DATA!L1606),"NO DATA",DATA!L1606)))</f>
        <v/>
      </c>
      <c r="C1605" s="93" t="str">
        <f t="shared" ref="C1605:C1668" si="77">IF($I$1&lt;&gt;"y", "", IF(A1605="", "", A1605&amp;"@"&amp;B1605))</f>
        <v/>
      </c>
      <c r="D1605" s="93" t="str">
        <f>IF($I$1&lt;&gt;"y", "", IF(C1606="", "", IFERROR(LOOKUP(2,1/(COUNTIF($D$2:D1604,mergednames)=0),mergednames), "")))</f>
        <v/>
      </c>
      <c r="E1605" s="93" t="str">
        <f t="shared" si="76"/>
        <v/>
      </c>
      <c r="F1605" s="93" t="str">
        <f>IF($I$1&lt;&gt;"y", "", IF(A1606="", "", IFERROR(LOOKUP(2,1/(COUNTIF($F$2:F1604,get_country)=0),get_country), "")))</f>
        <v/>
      </c>
      <c r="G1605" s="93" t="str">
        <f t="shared" si="75"/>
        <v/>
      </c>
      <c r="H1605" s="67" t="str">
        <f t="array" aca="1" ref="H1605" ca="1">IF($I$1&lt;&gt;"y", "", IFERROR(INDEX(countrylistsize,MATCH(SMALL(NOT(countrylistsize="")*IF(ISNUMBER(countrylistsize),COUNTIF(countrylistsize,"&lt;="&amp;countrylistsize),COUNTIF(countrylistsize,"&lt;="&amp;countrylistsize)+SUM(ISNUMBER(countrylistsize))),ROWS(F$3:F1605)+SUM(ISBLANK(countrylistsize))),NOT(countrylistsize="")*IF(ISNUMBER(countrylistsize),COUNTIF(countrylistsize,"&lt;="&amp;countrylistsize),COUNTIF(countrylistsize,"&lt;="&amp;countrylistsize)+SUM(ISNUMBER(countrylistsize))),0)), ""))</f>
        <v/>
      </c>
      <c r="I1605" s="70"/>
      <c r="J1605" s="67" t="str">
        <f t="array" aca="1" ref="J1605" ca="1">IF($I$1&lt;&gt;"y", "", IFERROR(INDEX(admin1listsize,MATCH(SMALL(NOT(admin1listsize="")*IF(ISNUMBER(admin1listsize),COUNTIF(admin1listsize,"&lt;="&amp;admin1listsize),COUNTIF(admin1listsize,"&lt;="&amp;admin1listsize)+SUM(ISNUMBER(admin1listsize))),ROWS(D$3:D1605)+SUM(ISBLANK(admin1listsize))),NOT(admin1listsize="")*IF(ISNUMBER(admin1listsize),COUNTIF(admin1listsize,"&lt;="&amp;admin1listsize),COUNTIF(admin1listsize,"&lt;="&amp;admin1listsize)+SUM(ISNUMBER(admin1listsize))),0)), ""))</f>
        <v/>
      </c>
      <c r="K1605" s="71"/>
    </row>
    <row r="1606" spans="1:11" s="1" customFormat="1" x14ac:dyDescent="0.25">
      <c r="A1606" s="93" t="str">
        <f>IF($I$1&lt;&gt;"y", "", IF(ISBLANK(DATA!D1607),"",IF(ISBLANK(DATA!K1607),"NO DATA",DATA!K1607)))</f>
        <v/>
      </c>
      <c r="B1606" s="93" t="str">
        <f>IF($I$1&lt;&gt;"y", "",IF(ISBLANK(DATA!D1607),"", IF(ISBLANK(DATA!L1607),"NO DATA",DATA!L1607)))</f>
        <v/>
      </c>
      <c r="C1606" s="93" t="str">
        <f t="shared" si="77"/>
        <v/>
      </c>
      <c r="D1606" s="93" t="str">
        <f>IF($I$1&lt;&gt;"y", "", IF(C1607="", "", IFERROR(LOOKUP(2,1/(COUNTIF($D$2:D1605,mergednames)=0),mergednames), "")))</f>
        <v/>
      </c>
      <c r="E1606" s="93" t="str">
        <f t="shared" si="76"/>
        <v/>
      </c>
      <c r="F1606" s="93" t="str">
        <f>IF($I$1&lt;&gt;"y", "", IF(A1607="", "", IFERROR(LOOKUP(2,1/(COUNTIF($F$2:F1605,get_country)=0),get_country), "")))</f>
        <v/>
      </c>
      <c r="G1606" s="93" t="str">
        <f t="shared" si="75"/>
        <v/>
      </c>
      <c r="H1606" s="67" t="str">
        <f t="array" aca="1" ref="H1606" ca="1">IF($I$1&lt;&gt;"y", "", IFERROR(INDEX(countrylistsize,MATCH(SMALL(NOT(countrylistsize="")*IF(ISNUMBER(countrylistsize),COUNTIF(countrylistsize,"&lt;="&amp;countrylistsize),COUNTIF(countrylistsize,"&lt;="&amp;countrylistsize)+SUM(ISNUMBER(countrylistsize))),ROWS(F$3:F1606)+SUM(ISBLANK(countrylistsize))),NOT(countrylistsize="")*IF(ISNUMBER(countrylistsize),COUNTIF(countrylistsize,"&lt;="&amp;countrylistsize),COUNTIF(countrylistsize,"&lt;="&amp;countrylistsize)+SUM(ISNUMBER(countrylistsize))),0)), ""))</f>
        <v/>
      </c>
      <c r="I1606" s="70"/>
      <c r="J1606" s="67" t="str">
        <f t="array" aca="1" ref="J1606" ca="1">IF($I$1&lt;&gt;"y", "", IFERROR(INDEX(admin1listsize,MATCH(SMALL(NOT(admin1listsize="")*IF(ISNUMBER(admin1listsize),COUNTIF(admin1listsize,"&lt;="&amp;admin1listsize),COUNTIF(admin1listsize,"&lt;="&amp;admin1listsize)+SUM(ISNUMBER(admin1listsize))),ROWS(D$3:D1606)+SUM(ISBLANK(admin1listsize))),NOT(admin1listsize="")*IF(ISNUMBER(admin1listsize),COUNTIF(admin1listsize,"&lt;="&amp;admin1listsize),COUNTIF(admin1listsize,"&lt;="&amp;admin1listsize)+SUM(ISNUMBER(admin1listsize))),0)), ""))</f>
        <v/>
      </c>
      <c r="K1606" s="71"/>
    </row>
    <row r="1607" spans="1:11" s="1" customFormat="1" x14ac:dyDescent="0.25">
      <c r="A1607" s="93" t="str">
        <f>IF($I$1&lt;&gt;"y", "", IF(ISBLANK(DATA!D1608),"",IF(ISBLANK(DATA!K1608),"NO DATA",DATA!K1608)))</f>
        <v/>
      </c>
      <c r="B1607" s="93" t="str">
        <f>IF($I$1&lt;&gt;"y", "",IF(ISBLANK(DATA!D1608),"", IF(ISBLANK(DATA!L1608),"NO DATA",DATA!L1608)))</f>
        <v/>
      </c>
      <c r="C1607" s="93" t="str">
        <f t="shared" si="77"/>
        <v/>
      </c>
      <c r="D1607" s="93" t="str">
        <f>IF($I$1&lt;&gt;"y", "", IF(C1608="", "", IFERROR(LOOKUP(2,1/(COUNTIF($D$2:D1606,mergednames)=0),mergednames), "")))</f>
        <v/>
      </c>
      <c r="E1607" s="93" t="str">
        <f t="shared" si="76"/>
        <v/>
      </c>
      <c r="F1607" s="93" t="str">
        <f>IF($I$1&lt;&gt;"y", "", IF(A1608="", "", IFERROR(LOOKUP(2,1/(COUNTIF($F$2:F1606,get_country)=0),get_country), "")))</f>
        <v/>
      </c>
      <c r="G1607" s="93" t="str">
        <f t="shared" si="75"/>
        <v/>
      </c>
      <c r="H1607" s="67" t="str">
        <f t="array" aca="1" ref="H1607" ca="1">IF($I$1&lt;&gt;"y", "", IFERROR(INDEX(countrylistsize,MATCH(SMALL(NOT(countrylistsize="")*IF(ISNUMBER(countrylistsize),COUNTIF(countrylistsize,"&lt;="&amp;countrylistsize),COUNTIF(countrylistsize,"&lt;="&amp;countrylistsize)+SUM(ISNUMBER(countrylistsize))),ROWS(F$3:F1607)+SUM(ISBLANK(countrylistsize))),NOT(countrylistsize="")*IF(ISNUMBER(countrylistsize),COUNTIF(countrylistsize,"&lt;="&amp;countrylistsize),COUNTIF(countrylistsize,"&lt;="&amp;countrylistsize)+SUM(ISNUMBER(countrylistsize))),0)), ""))</f>
        <v/>
      </c>
      <c r="I1607" s="70"/>
      <c r="J1607" s="67" t="str">
        <f t="array" aca="1" ref="J1607" ca="1">IF($I$1&lt;&gt;"y", "", IFERROR(INDEX(admin1listsize,MATCH(SMALL(NOT(admin1listsize="")*IF(ISNUMBER(admin1listsize),COUNTIF(admin1listsize,"&lt;="&amp;admin1listsize),COUNTIF(admin1listsize,"&lt;="&amp;admin1listsize)+SUM(ISNUMBER(admin1listsize))),ROWS(D$3:D1607)+SUM(ISBLANK(admin1listsize))),NOT(admin1listsize="")*IF(ISNUMBER(admin1listsize),COUNTIF(admin1listsize,"&lt;="&amp;admin1listsize),COUNTIF(admin1listsize,"&lt;="&amp;admin1listsize)+SUM(ISNUMBER(admin1listsize))),0)), ""))</f>
        <v/>
      </c>
      <c r="K1607" s="71"/>
    </row>
    <row r="1608" spans="1:11" s="1" customFormat="1" x14ac:dyDescent="0.25">
      <c r="A1608" s="93" t="str">
        <f>IF($I$1&lt;&gt;"y", "", IF(ISBLANK(DATA!D1609),"",IF(ISBLANK(DATA!K1609),"NO DATA",DATA!K1609)))</f>
        <v/>
      </c>
      <c r="B1608" s="93" t="str">
        <f>IF($I$1&lt;&gt;"y", "",IF(ISBLANK(DATA!D1609),"", IF(ISBLANK(DATA!L1609),"NO DATA",DATA!L1609)))</f>
        <v/>
      </c>
      <c r="C1608" s="93" t="str">
        <f t="shared" si="77"/>
        <v/>
      </c>
      <c r="D1608" s="93" t="str">
        <f>IF($I$1&lt;&gt;"y", "", IF(C1609="", "", IFERROR(LOOKUP(2,1/(COUNTIF($D$2:D1607,mergednames)=0),mergednames), "")))</f>
        <v/>
      </c>
      <c r="E1608" s="93" t="str">
        <f t="shared" si="76"/>
        <v/>
      </c>
      <c r="F1608" s="93" t="str">
        <f>IF($I$1&lt;&gt;"y", "", IF(A1609="", "", IFERROR(LOOKUP(2,1/(COUNTIF($F$2:F1607,get_country)=0),get_country), "")))</f>
        <v/>
      </c>
      <c r="G1608" s="93" t="str">
        <f t="shared" si="75"/>
        <v/>
      </c>
      <c r="H1608" s="67" t="str">
        <f t="array" aca="1" ref="H1608" ca="1">IF($I$1&lt;&gt;"y", "", IFERROR(INDEX(countrylistsize,MATCH(SMALL(NOT(countrylistsize="")*IF(ISNUMBER(countrylistsize),COUNTIF(countrylistsize,"&lt;="&amp;countrylistsize),COUNTIF(countrylistsize,"&lt;="&amp;countrylistsize)+SUM(ISNUMBER(countrylistsize))),ROWS(F$3:F1608)+SUM(ISBLANK(countrylistsize))),NOT(countrylistsize="")*IF(ISNUMBER(countrylistsize),COUNTIF(countrylistsize,"&lt;="&amp;countrylistsize),COUNTIF(countrylistsize,"&lt;="&amp;countrylistsize)+SUM(ISNUMBER(countrylistsize))),0)), ""))</f>
        <v/>
      </c>
      <c r="I1608" s="70"/>
      <c r="J1608" s="67" t="str">
        <f t="array" aca="1" ref="J1608" ca="1">IF($I$1&lt;&gt;"y", "", IFERROR(INDEX(admin1listsize,MATCH(SMALL(NOT(admin1listsize="")*IF(ISNUMBER(admin1listsize),COUNTIF(admin1listsize,"&lt;="&amp;admin1listsize),COUNTIF(admin1listsize,"&lt;="&amp;admin1listsize)+SUM(ISNUMBER(admin1listsize))),ROWS(D$3:D1608)+SUM(ISBLANK(admin1listsize))),NOT(admin1listsize="")*IF(ISNUMBER(admin1listsize),COUNTIF(admin1listsize,"&lt;="&amp;admin1listsize),COUNTIF(admin1listsize,"&lt;="&amp;admin1listsize)+SUM(ISNUMBER(admin1listsize))),0)), ""))</f>
        <v/>
      </c>
      <c r="K1608" s="71"/>
    </row>
    <row r="1609" spans="1:11" s="1" customFormat="1" x14ac:dyDescent="0.25">
      <c r="A1609" s="93" t="str">
        <f>IF($I$1&lt;&gt;"y", "", IF(ISBLANK(DATA!D1610),"",IF(ISBLANK(DATA!K1610),"NO DATA",DATA!K1610)))</f>
        <v/>
      </c>
      <c r="B1609" s="93" t="str">
        <f>IF($I$1&lt;&gt;"y", "",IF(ISBLANK(DATA!D1610),"", IF(ISBLANK(DATA!L1610),"NO DATA",DATA!L1610)))</f>
        <v/>
      </c>
      <c r="C1609" s="93" t="str">
        <f t="shared" si="77"/>
        <v/>
      </c>
      <c r="D1609" s="93" t="str">
        <f>IF($I$1&lt;&gt;"y", "", IF(C1610="", "", IFERROR(LOOKUP(2,1/(COUNTIF($D$2:D1608,mergednames)=0),mergednames), "")))</f>
        <v/>
      </c>
      <c r="E1609" s="93" t="str">
        <f t="shared" si="76"/>
        <v/>
      </c>
      <c r="F1609" s="93" t="str">
        <f>IF($I$1&lt;&gt;"y", "", IF(A1610="", "", IFERROR(LOOKUP(2,1/(COUNTIF($F$2:F1608,get_country)=0),get_country), "")))</f>
        <v/>
      </c>
      <c r="G1609" s="93" t="str">
        <f t="shared" si="75"/>
        <v/>
      </c>
      <c r="H1609" s="67" t="str">
        <f t="array" aca="1" ref="H1609" ca="1">IF($I$1&lt;&gt;"y", "", IFERROR(INDEX(countrylistsize,MATCH(SMALL(NOT(countrylistsize="")*IF(ISNUMBER(countrylistsize),COUNTIF(countrylistsize,"&lt;="&amp;countrylistsize),COUNTIF(countrylistsize,"&lt;="&amp;countrylistsize)+SUM(ISNUMBER(countrylistsize))),ROWS(F$3:F1609)+SUM(ISBLANK(countrylistsize))),NOT(countrylistsize="")*IF(ISNUMBER(countrylistsize),COUNTIF(countrylistsize,"&lt;="&amp;countrylistsize),COUNTIF(countrylistsize,"&lt;="&amp;countrylistsize)+SUM(ISNUMBER(countrylistsize))),0)), ""))</f>
        <v/>
      </c>
      <c r="I1609" s="70"/>
      <c r="J1609" s="67" t="str">
        <f t="array" aca="1" ref="J1609" ca="1">IF($I$1&lt;&gt;"y", "", IFERROR(INDEX(admin1listsize,MATCH(SMALL(NOT(admin1listsize="")*IF(ISNUMBER(admin1listsize),COUNTIF(admin1listsize,"&lt;="&amp;admin1listsize),COUNTIF(admin1listsize,"&lt;="&amp;admin1listsize)+SUM(ISNUMBER(admin1listsize))),ROWS(D$3:D1609)+SUM(ISBLANK(admin1listsize))),NOT(admin1listsize="")*IF(ISNUMBER(admin1listsize),COUNTIF(admin1listsize,"&lt;="&amp;admin1listsize),COUNTIF(admin1listsize,"&lt;="&amp;admin1listsize)+SUM(ISNUMBER(admin1listsize))),0)), ""))</f>
        <v/>
      </c>
      <c r="K1609" s="71"/>
    </row>
    <row r="1610" spans="1:11" s="1" customFormat="1" x14ac:dyDescent="0.25">
      <c r="A1610" s="93" t="str">
        <f>IF($I$1&lt;&gt;"y", "", IF(ISBLANK(DATA!D1611),"",IF(ISBLANK(DATA!K1611),"NO DATA",DATA!K1611)))</f>
        <v/>
      </c>
      <c r="B1610" s="93" t="str">
        <f>IF($I$1&lt;&gt;"y", "",IF(ISBLANK(DATA!D1611),"", IF(ISBLANK(DATA!L1611),"NO DATA",DATA!L1611)))</f>
        <v/>
      </c>
      <c r="C1610" s="93" t="str">
        <f t="shared" si="77"/>
        <v/>
      </c>
      <c r="D1610" s="93" t="str">
        <f>IF($I$1&lt;&gt;"y", "", IF(C1611="", "", IFERROR(LOOKUP(2,1/(COUNTIF($D$2:D1609,mergednames)=0),mergednames), "")))</f>
        <v/>
      </c>
      <c r="E1610" s="93" t="str">
        <f t="shared" si="76"/>
        <v/>
      </c>
      <c r="F1610" s="93" t="str">
        <f>IF($I$1&lt;&gt;"y", "", IF(A1611="", "", IFERROR(LOOKUP(2,1/(COUNTIF($F$2:F1609,get_country)=0),get_country), "")))</f>
        <v/>
      </c>
      <c r="G1610" s="93" t="str">
        <f t="shared" si="75"/>
        <v/>
      </c>
      <c r="H1610" s="67" t="str">
        <f t="array" aca="1" ref="H1610" ca="1">IF($I$1&lt;&gt;"y", "", IFERROR(INDEX(countrylistsize,MATCH(SMALL(NOT(countrylistsize="")*IF(ISNUMBER(countrylistsize),COUNTIF(countrylistsize,"&lt;="&amp;countrylistsize),COUNTIF(countrylistsize,"&lt;="&amp;countrylistsize)+SUM(ISNUMBER(countrylistsize))),ROWS(F$3:F1610)+SUM(ISBLANK(countrylistsize))),NOT(countrylistsize="")*IF(ISNUMBER(countrylistsize),COUNTIF(countrylistsize,"&lt;="&amp;countrylistsize),COUNTIF(countrylistsize,"&lt;="&amp;countrylistsize)+SUM(ISNUMBER(countrylistsize))),0)), ""))</f>
        <v/>
      </c>
      <c r="I1610" s="70"/>
      <c r="J1610" s="67" t="str">
        <f t="array" aca="1" ref="J1610" ca="1">IF($I$1&lt;&gt;"y", "", IFERROR(INDEX(admin1listsize,MATCH(SMALL(NOT(admin1listsize="")*IF(ISNUMBER(admin1listsize),COUNTIF(admin1listsize,"&lt;="&amp;admin1listsize),COUNTIF(admin1listsize,"&lt;="&amp;admin1listsize)+SUM(ISNUMBER(admin1listsize))),ROWS(D$3:D1610)+SUM(ISBLANK(admin1listsize))),NOT(admin1listsize="")*IF(ISNUMBER(admin1listsize),COUNTIF(admin1listsize,"&lt;="&amp;admin1listsize),COUNTIF(admin1listsize,"&lt;="&amp;admin1listsize)+SUM(ISNUMBER(admin1listsize))),0)), ""))</f>
        <v/>
      </c>
      <c r="K1610" s="71"/>
    </row>
    <row r="1611" spans="1:11" s="1" customFormat="1" x14ac:dyDescent="0.25">
      <c r="A1611" s="93" t="str">
        <f>IF($I$1&lt;&gt;"y", "", IF(ISBLANK(DATA!D1612),"",IF(ISBLANK(DATA!K1612),"NO DATA",DATA!K1612)))</f>
        <v/>
      </c>
      <c r="B1611" s="93" t="str">
        <f>IF($I$1&lt;&gt;"y", "",IF(ISBLANK(DATA!D1612),"", IF(ISBLANK(DATA!L1612),"NO DATA",DATA!L1612)))</f>
        <v/>
      </c>
      <c r="C1611" s="93" t="str">
        <f t="shared" si="77"/>
        <v/>
      </c>
      <c r="D1611" s="93" t="str">
        <f>IF($I$1&lt;&gt;"y", "", IF(C1612="", "", IFERROR(LOOKUP(2,1/(COUNTIF($D$2:D1610,mergednames)=0),mergednames), "")))</f>
        <v/>
      </c>
      <c r="E1611" s="93" t="str">
        <f t="shared" si="76"/>
        <v/>
      </c>
      <c r="F1611" s="93" t="str">
        <f>IF($I$1&lt;&gt;"y", "", IF(A1612="", "", IFERROR(LOOKUP(2,1/(COUNTIF($F$2:F1610,get_country)=0),get_country), "")))</f>
        <v/>
      </c>
      <c r="G1611" s="93" t="str">
        <f t="shared" si="75"/>
        <v/>
      </c>
      <c r="H1611" s="67" t="str">
        <f t="array" aca="1" ref="H1611" ca="1">IF($I$1&lt;&gt;"y", "", IFERROR(INDEX(countrylistsize,MATCH(SMALL(NOT(countrylistsize="")*IF(ISNUMBER(countrylistsize),COUNTIF(countrylistsize,"&lt;="&amp;countrylistsize),COUNTIF(countrylistsize,"&lt;="&amp;countrylistsize)+SUM(ISNUMBER(countrylistsize))),ROWS(F$3:F1611)+SUM(ISBLANK(countrylistsize))),NOT(countrylistsize="")*IF(ISNUMBER(countrylistsize),COUNTIF(countrylistsize,"&lt;="&amp;countrylistsize),COUNTIF(countrylistsize,"&lt;="&amp;countrylistsize)+SUM(ISNUMBER(countrylistsize))),0)), ""))</f>
        <v/>
      </c>
      <c r="I1611" s="70"/>
      <c r="J1611" s="67" t="str">
        <f t="array" aca="1" ref="J1611" ca="1">IF($I$1&lt;&gt;"y", "", IFERROR(INDEX(admin1listsize,MATCH(SMALL(NOT(admin1listsize="")*IF(ISNUMBER(admin1listsize),COUNTIF(admin1listsize,"&lt;="&amp;admin1listsize),COUNTIF(admin1listsize,"&lt;="&amp;admin1listsize)+SUM(ISNUMBER(admin1listsize))),ROWS(D$3:D1611)+SUM(ISBLANK(admin1listsize))),NOT(admin1listsize="")*IF(ISNUMBER(admin1listsize),COUNTIF(admin1listsize,"&lt;="&amp;admin1listsize),COUNTIF(admin1listsize,"&lt;="&amp;admin1listsize)+SUM(ISNUMBER(admin1listsize))),0)), ""))</f>
        <v/>
      </c>
      <c r="K1611" s="71"/>
    </row>
    <row r="1612" spans="1:11" s="1" customFormat="1" x14ac:dyDescent="0.25">
      <c r="A1612" s="93" t="str">
        <f>IF($I$1&lt;&gt;"y", "", IF(ISBLANK(DATA!D1613),"",IF(ISBLANK(DATA!K1613),"NO DATA",DATA!K1613)))</f>
        <v/>
      </c>
      <c r="B1612" s="93" t="str">
        <f>IF($I$1&lt;&gt;"y", "",IF(ISBLANK(DATA!D1613),"", IF(ISBLANK(DATA!L1613),"NO DATA",DATA!L1613)))</f>
        <v/>
      </c>
      <c r="C1612" s="93" t="str">
        <f t="shared" si="77"/>
        <v/>
      </c>
      <c r="D1612" s="93" t="str">
        <f>IF($I$1&lt;&gt;"y", "", IF(C1613="", "", IFERROR(LOOKUP(2,1/(COUNTIF($D$2:D1611,mergednames)=0),mergednames), "")))</f>
        <v/>
      </c>
      <c r="E1612" s="93" t="str">
        <f t="shared" si="76"/>
        <v/>
      </c>
      <c r="F1612" s="93" t="str">
        <f>IF($I$1&lt;&gt;"y", "", IF(A1613="", "", IFERROR(LOOKUP(2,1/(COUNTIF($F$2:F1611,get_country)=0),get_country), "")))</f>
        <v/>
      </c>
      <c r="G1612" s="93" t="str">
        <f t="shared" si="75"/>
        <v/>
      </c>
      <c r="H1612" s="67" t="str">
        <f t="array" aca="1" ref="H1612" ca="1">IF($I$1&lt;&gt;"y", "", IFERROR(INDEX(countrylistsize,MATCH(SMALL(NOT(countrylistsize="")*IF(ISNUMBER(countrylistsize),COUNTIF(countrylistsize,"&lt;="&amp;countrylistsize),COUNTIF(countrylistsize,"&lt;="&amp;countrylistsize)+SUM(ISNUMBER(countrylistsize))),ROWS(F$3:F1612)+SUM(ISBLANK(countrylistsize))),NOT(countrylistsize="")*IF(ISNUMBER(countrylistsize),COUNTIF(countrylistsize,"&lt;="&amp;countrylistsize),COUNTIF(countrylistsize,"&lt;="&amp;countrylistsize)+SUM(ISNUMBER(countrylistsize))),0)), ""))</f>
        <v/>
      </c>
      <c r="I1612" s="70"/>
      <c r="J1612" s="67" t="str">
        <f t="array" aca="1" ref="J1612" ca="1">IF($I$1&lt;&gt;"y", "", IFERROR(INDEX(admin1listsize,MATCH(SMALL(NOT(admin1listsize="")*IF(ISNUMBER(admin1listsize),COUNTIF(admin1listsize,"&lt;="&amp;admin1listsize),COUNTIF(admin1listsize,"&lt;="&amp;admin1listsize)+SUM(ISNUMBER(admin1listsize))),ROWS(D$3:D1612)+SUM(ISBLANK(admin1listsize))),NOT(admin1listsize="")*IF(ISNUMBER(admin1listsize),COUNTIF(admin1listsize,"&lt;="&amp;admin1listsize),COUNTIF(admin1listsize,"&lt;="&amp;admin1listsize)+SUM(ISNUMBER(admin1listsize))),0)), ""))</f>
        <v/>
      </c>
      <c r="K1612" s="71"/>
    </row>
    <row r="1613" spans="1:11" s="1" customFormat="1" x14ac:dyDescent="0.25">
      <c r="A1613" s="93" t="str">
        <f>IF($I$1&lt;&gt;"y", "", IF(ISBLANK(DATA!D1614),"",IF(ISBLANK(DATA!K1614),"NO DATA",DATA!K1614)))</f>
        <v/>
      </c>
      <c r="B1613" s="93" t="str">
        <f>IF($I$1&lt;&gt;"y", "",IF(ISBLANK(DATA!D1614),"", IF(ISBLANK(DATA!L1614),"NO DATA",DATA!L1614)))</f>
        <v/>
      </c>
      <c r="C1613" s="93" t="str">
        <f t="shared" si="77"/>
        <v/>
      </c>
      <c r="D1613" s="93" t="str">
        <f>IF($I$1&lt;&gt;"y", "", IF(C1614="", "", IFERROR(LOOKUP(2,1/(COUNTIF($D$2:D1612,mergednames)=0),mergednames), "")))</f>
        <v/>
      </c>
      <c r="E1613" s="93" t="str">
        <f t="shared" si="76"/>
        <v/>
      </c>
      <c r="F1613" s="93" t="str">
        <f>IF($I$1&lt;&gt;"y", "", IF(A1614="", "", IFERROR(LOOKUP(2,1/(COUNTIF($F$2:F1612,get_country)=0),get_country), "")))</f>
        <v/>
      </c>
      <c r="G1613" s="93" t="str">
        <f t="shared" si="75"/>
        <v/>
      </c>
      <c r="H1613" s="67" t="str">
        <f t="array" aca="1" ref="H1613" ca="1">IF($I$1&lt;&gt;"y", "", IFERROR(INDEX(countrylistsize,MATCH(SMALL(NOT(countrylistsize="")*IF(ISNUMBER(countrylistsize),COUNTIF(countrylistsize,"&lt;="&amp;countrylistsize),COUNTIF(countrylistsize,"&lt;="&amp;countrylistsize)+SUM(ISNUMBER(countrylistsize))),ROWS(F$3:F1613)+SUM(ISBLANK(countrylistsize))),NOT(countrylistsize="")*IF(ISNUMBER(countrylistsize),COUNTIF(countrylistsize,"&lt;="&amp;countrylistsize),COUNTIF(countrylistsize,"&lt;="&amp;countrylistsize)+SUM(ISNUMBER(countrylistsize))),0)), ""))</f>
        <v/>
      </c>
      <c r="I1613" s="70"/>
      <c r="J1613" s="67" t="str">
        <f t="array" aca="1" ref="J1613" ca="1">IF($I$1&lt;&gt;"y", "", IFERROR(INDEX(admin1listsize,MATCH(SMALL(NOT(admin1listsize="")*IF(ISNUMBER(admin1listsize),COUNTIF(admin1listsize,"&lt;="&amp;admin1listsize),COUNTIF(admin1listsize,"&lt;="&amp;admin1listsize)+SUM(ISNUMBER(admin1listsize))),ROWS(D$3:D1613)+SUM(ISBLANK(admin1listsize))),NOT(admin1listsize="")*IF(ISNUMBER(admin1listsize),COUNTIF(admin1listsize,"&lt;="&amp;admin1listsize),COUNTIF(admin1listsize,"&lt;="&amp;admin1listsize)+SUM(ISNUMBER(admin1listsize))),0)), ""))</f>
        <v/>
      </c>
      <c r="K1613" s="71"/>
    </row>
    <row r="1614" spans="1:11" s="1" customFormat="1" x14ac:dyDescent="0.25">
      <c r="A1614" s="93" t="str">
        <f>IF($I$1&lt;&gt;"y", "", IF(ISBLANK(DATA!D1615),"",IF(ISBLANK(DATA!K1615),"NO DATA",DATA!K1615)))</f>
        <v/>
      </c>
      <c r="B1614" s="93" t="str">
        <f>IF($I$1&lt;&gt;"y", "",IF(ISBLANK(DATA!D1615),"", IF(ISBLANK(DATA!L1615),"NO DATA",DATA!L1615)))</f>
        <v/>
      </c>
      <c r="C1614" s="93" t="str">
        <f t="shared" si="77"/>
        <v/>
      </c>
      <c r="D1614" s="93" t="str">
        <f>IF($I$1&lt;&gt;"y", "", IF(C1615="", "", IFERROR(LOOKUP(2,1/(COUNTIF($D$2:D1613,mergednames)=0),mergednames), "")))</f>
        <v/>
      </c>
      <c r="E1614" s="93" t="str">
        <f t="shared" si="76"/>
        <v/>
      </c>
      <c r="F1614" s="93" t="str">
        <f>IF($I$1&lt;&gt;"y", "", IF(A1615="", "", IFERROR(LOOKUP(2,1/(COUNTIF($F$2:F1613,get_country)=0),get_country), "")))</f>
        <v/>
      </c>
      <c r="G1614" s="93" t="str">
        <f t="shared" si="75"/>
        <v/>
      </c>
      <c r="H1614" s="67" t="str">
        <f t="array" aca="1" ref="H1614" ca="1">IF($I$1&lt;&gt;"y", "", IFERROR(INDEX(countrylistsize,MATCH(SMALL(NOT(countrylistsize="")*IF(ISNUMBER(countrylistsize),COUNTIF(countrylistsize,"&lt;="&amp;countrylistsize),COUNTIF(countrylistsize,"&lt;="&amp;countrylistsize)+SUM(ISNUMBER(countrylistsize))),ROWS(F$3:F1614)+SUM(ISBLANK(countrylistsize))),NOT(countrylistsize="")*IF(ISNUMBER(countrylistsize),COUNTIF(countrylistsize,"&lt;="&amp;countrylistsize),COUNTIF(countrylistsize,"&lt;="&amp;countrylistsize)+SUM(ISNUMBER(countrylistsize))),0)), ""))</f>
        <v/>
      </c>
      <c r="I1614" s="70"/>
      <c r="J1614" s="67" t="str">
        <f t="array" aca="1" ref="J1614" ca="1">IF($I$1&lt;&gt;"y", "", IFERROR(INDEX(admin1listsize,MATCH(SMALL(NOT(admin1listsize="")*IF(ISNUMBER(admin1listsize),COUNTIF(admin1listsize,"&lt;="&amp;admin1listsize),COUNTIF(admin1listsize,"&lt;="&amp;admin1listsize)+SUM(ISNUMBER(admin1listsize))),ROWS(D$3:D1614)+SUM(ISBLANK(admin1listsize))),NOT(admin1listsize="")*IF(ISNUMBER(admin1listsize),COUNTIF(admin1listsize,"&lt;="&amp;admin1listsize),COUNTIF(admin1listsize,"&lt;="&amp;admin1listsize)+SUM(ISNUMBER(admin1listsize))),0)), ""))</f>
        <v/>
      </c>
      <c r="K1614" s="71"/>
    </row>
    <row r="1615" spans="1:11" s="1" customFormat="1" x14ac:dyDescent="0.25">
      <c r="A1615" s="93" t="str">
        <f>IF($I$1&lt;&gt;"y", "", IF(ISBLANK(DATA!D1616),"",IF(ISBLANK(DATA!K1616),"NO DATA",DATA!K1616)))</f>
        <v/>
      </c>
      <c r="B1615" s="93" t="str">
        <f>IF($I$1&lt;&gt;"y", "",IF(ISBLANK(DATA!D1616),"", IF(ISBLANK(DATA!L1616),"NO DATA",DATA!L1616)))</f>
        <v/>
      </c>
      <c r="C1615" s="93" t="str">
        <f t="shared" si="77"/>
        <v/>
      </c>
      <c r="D1615" s="93" t="str">
        <f>IF($I$1&lt;&gt;"y", "", IF(C1616="", "", IFERROR(LOOKUP(2,1/(COUNTIF($D$2:D1614,mergednames)=0),mergednames), "")))</f>
        <v/>
      </c>
      <c r="E1615" s="93" t="str">
        <f t="shared" si="76"/>
        <v/>
      </c>
      <c r="F1615" s="93" t="str">
        <f>IF($I$1&lt;&gt;"y", "", IF(A1616="", "", IFERROR(LOOKUP(2,1/(COUNTIF($F$2:F1614,get_country)=0),get_country), "")))</f>
        <v/>
      </c>
      <c r="G1615" s="93" t="str">
        <f t="shared" si="75"/>
        <v/>
      </c>
      <c r="H1615" s="67" t="str">
        <f t="array" aca="1" ref="H1615" ca="1">IF($I$1&lt;&gt;"y", "", IFERROR(INDEX(countrylistsize,MATCH(SMALL(NOT(countrylistsize="")*IF(ISNUMBER(countrylistsize),COUNTIF(countrylistsize,"&lt;="&amp;countrylistsize),COUNTIF(countrylistsize,"&lt;="&amp;countrylistsize)+SUM(ISNUMBER(countrylistsize))),ROWS(F$3:F1615)+SUM(ISBLANK(countrylistsize))),NOT(countrylistsize="")*IF(ISNUMBER(countrylistsize),COUNTIF(countrylistsize,"&lt;="&amp;countrylistsize),COUNTIF(countrylistsize,"&lt;="&amp;countrylistsize)+SUM(ISNUMBER(countrylistsize))),0)), ""))</f>
        <v/>
      </c>
      <c r="I1615" s="70"/>
      <c r="J1615" s="67" t="str">
        <f t="array" aca="1" ref="J1615" ca="1">IF($I$1&lt;&gt;"y", "", IFERROR(INDEX(admin1listsize,MATCH(SMALL(NOT(admin1listsize="")*IF(ISNUMBER(admin1listsize),COUNTIF(admin1listsize,"&lt;="&amp;admin1listsize),COUNTIF(admin1listsize,"&lt;="&amp;admin1listsize)+SUM(ISNUMBER(admin1listsize))),ROWS(D$3:D1615)+SUM(ISBLANK(admin1listsize))),NOT(admin1listsize="")*IF(ISNUMBER(admin1listsize),COUNTIF(admin1listsize,"&lt;="&amp;admin1listsize),COUNTIF(admin1listsize,"&lt;="&amp;admin1listsize)+SUM(ISNUMBER(admin1listsize))),0)), ""))</f>
        <v/>
      </c>
      <c r="K1615" s="71"/>
    </row>
    <row r="1616" spans="1:11" s="1" customFormat="1" x14ac:dyDescent="0.25">
      <c r="A1616" s="93" t="str">
        <f>IF($I$1&lt;&gt;"y", "", IF(ISBLANK(DATA!D1617),"",IF(ISBLANK(DATA!K1617),"NO DATA",DATA!K1617)))</f>
        <v/>
      </c>
      <c r="B1616" s="93" t="str">
        <f>IF($I$1&lt;&gt;"y", "",IF(ISBLANK(DATA!D1617),"", IF(ISBLANK(DATA!L1617),"NO DATA",DATA!L1617)))</f>
        <v/>
      </c>
      <c r="C1616" s="93" t="str">
        <f t="shared" si="77"/>
        <v/>
      </c>
      <c r="D1616" s="93" t="str">
        <f>IF($I$1&lt;&gt;"y", "", IF(C1617="", "", IFERROR(LOOKUP(2,1/(COUNTIF($D$2:D1615,mergednames)=0),mergednames), "")))</f>
        <v/>
      </c>
      <c r="E1616" s="93" t="str">
        <f t="shared" si="76"/>
        <v/>
      </c>
      <c r="F1616" s="93" t="str">
        <f>IF($I$1&lt;&gt;"y", "", IF(A1617="", "", IFERROR(LOOKUP(2,1/(COUNTIF($F$2:F1615,get_country)=0),get_country), "")))</f>
        <v/>
      </c>
      <c r="G1616" s="93" t="str">
        <f t="shared" si="75"/>
        <v/>
      </c>
      <c r="H1616" s="67" t="str">
        <f t="array" aca="1" ref="H1616" ca="1">IF($I$1&lt;&gt;"y", "", IFERROR(INDEX(countrylistsize,MATCH(SMALL(NOT(countrylistsize="")*IF(ISNUMBER(countrylistsize),COUNTIF(countrylistsize,"&lt;="&amp;countrylistsize),COUNTIF(countrylistsize,"&lt;="&amp;countrylistsize)+SUM(ISNUMBER(countrylistsize))),ROWS(F$3:F1616)+SUM(ISBLANK(countrylistsize))),NOT(countrylistsize="")*IF(ISNUMBER(countrylistsize),COUNTIF(countrylistsize,"&lt;="&amp;countrylistsize),COUNTIF(countrylistsize,"&lt;="&amp;countrylistsize)+SUM(ISNUMBER(countrylistsize))),0)), ""))</f>
        <v/>
      </c>
      <c r="I1616" s="70"/>
      <c r="J1616" s="67" t="str">
        <f t="array" aca="1" ref="J1616" ca="1">IF($I$1&lt;&gt;"y", "", IFERROR(INDEX(admin1listsize,MATCH(SMALL(NOT(admin1listsize="")*IF(ISNUMBER(admin1listsize),COUNTIF(admin1listsize,"&lt;="&amp;admin1listsize),COUNTIF(admin1listsize,"&lt;="&amp;admin1listsize)+SUM(ISNUMBER(admin1listsize))),ROWS(D$3:D1616)+SUM(ISBLANK(admin1listsize))),NOT(admin1listsize="")*IF(ISNUMBER(admin1listsize),COUNTIF(admin1listsize,"&lt;="&amp;admin1listsize),COUNTIF(admin1listsize,"&lt;="&amp;admin1listsize)+SUM(ISNUMBER(admin1listsize))),0)), ""))</f>
        <v/>
      </c>
      <c r="K1616" s="71"/>
    </row>
    <row r="1617" spans="1:11" s="1" customFormat="1" x14ac:dyDescent="0.25">
      <c r="A1617" s="93" t="str">
        <f>IF($I$1&lt;&gt;"y", "", IF(ISBLANK(DATA!D1618),"",IF(ISBLANK(DATA!K1618),"NO DATA",DATA!K1618)))</f>
        <v/>
      </c>
      <c r="B1617" s="93" t="str">
        <f>IF($I$1&lt;&gt;"y", "",IF(ISBLANK(DATA!D1618),"", IF(ISBLANK(DATA!L1618),"NO DATA",DATA!L1618)))</f>
        <v/>
      </c>
      <c r="C1617" s="93" t="str">
        <f t="shared" si="77"/>
        <v/>
      </c>
      <c r="D1617" s="93" t="str">
        <f>IF($I$1&lt;&gt;"y", "", IF(C1618="", "", IFERROR(LOOKUP(2,1/(COUNTIF($D$2:D1616,mergednames)=0),mergednames), "")))</f>
        <v/>
      </c>
      <c r="E1617" s="93" t="str">
        <f t="shared" si="76"/>
        <v/>
      </c>
      <c r="F1617" s="93" t="str">
        <f>IF($I$1&lt;&gt;"y", "", IF(A1618="", "", IFERROR(LOOKUP(2,1/(COUNTIF($F$2:F1616,get_country)=0),get_country), "")))</f>
        <v/>
      </c>
      <c r="G1617" s="93" t="str">
        <f t="shared" si="75"/>
        <v/>
      </c>
      <c r="H1617" s="67" t="str">
        <f t="array" aca="1" ref="H1617" ca="1">IF($I$1&lt;&gt;"y", "", IFERROR(INDEX(countrylistsize,MATCH(SMALL(NOT(countrylistsize="")*IF(ISNUMBER(countrylistsize),COUNTIF(countrylistsize,"&lt;="&amp;countrylistsize),COUNTIF(countrylistsize,"&lt;="&amp;countrylistsize)+SUM(ISNUMBER(countrylistsize))),ROWS(F$3:F1617)+SUM(ISBLANK(countrylistsize))),NOT(countrylistsize="")*IF(ISNUMBER(countrylistsize),COUNTIF(countrylistsize,"&lt;="&amp;countrylistsize),COUNTIF(countrylistsize,"&lt;="&amp;countrylistsize)+SUM(ISNUMBER(countrylistsize))),0)), ""))</f>
        <v/>
      </c>
      <c r="I1617" s="70"/>
      <c r="J1617" s="67" t="str">
        <f t="array" aca="1" ref="J1617" ca="1">IF($I$1&lt;&gt;"y", "", IFERROR(INDEX(admin1listsize,MATCH(SMALL(NOT(admin1listsize="")*IF(ISNUMBER(admin1listsize),COUNTIF(admin1listsize,"&lt;="&amp;admin1listsize),COUNTIF(admin1listsize,"&lt;="&amp;admin1listsize)+SUM(ISNUMBER(admin1listsize))),ROWS(D$3:D1617)+SUM(ISBLANK(admin1listsize))),NOT(admin1listsize="")*IF(ISNUMBER(admin1listsize),COUNTIF(admin1listsize,"&lt;="&amp;admin1listsize),COUNTIF(admin1listsize,"&lt;="&amp;admin1listsize)+SUM(ISNUMBER(admin1listsize))),0)), ""))</f>
        <v/>
      </c>
      <c r="K1617" s="71"/>
    </row>
    <row r="1618" spans="1:11" s="1" customFormat="1" x14ac:dyDescent="0.25">
      <c r="A1618" s="93" t="str">
        <f>IF($I$1&lt;&gt;"y", "", IF(ISBLANK(DATA!D1619),"",IF(ISBLANK(DATA!K1619),"NO DATA",DATA!K1619)))</f>
        <v/>
      </c>
      <c r="B1618" s="93" t="str">
        <f>IF($I$1&lt;&gt;"y", "",IF(ISBLANK(DATA!D1619),"", IF(ISBLANK(DATA!L1619),"NO DATA",DATA!L1619)))</f>
        <v/>
      </c>
      <c r="C1618" s="93" t="str">
        <f t="shared" si="77"/>
        <v/>
      </c>
      <c r="D1618" s="93" t="str">
        <f>IF($I$1&lt;&gt;"y", "", IF(C1619="", "", IFERROR(LOOKUP(2,1/(COUNTIF($D$2:D1617,mergednames)=0),mergednames), "")))</f>
        <v/>
      </c>
      <c r="E1618" s="93" t="str">
        <f t="shared" si="76"/>
        <v/>
      </c>
      <c r="F1618" s="93" t="str">
        <f>IF($I$1&lt;&gt;"y", "", IF(A1619="", "", IFERROR(LOOKUP(2,1/(COUNTIF($F$2:F1617,get_country)=0),get_country), "")))</f>
        <v/>
      </c>
      <c r="G1618" s="93" t="str">
        <f t="shared" si="75"/>
        <v/>
      </c>
      <c r="H1618" s="67" t="str">
        <f t="array" aca="1" ref="H1618" ca="1">IF($I$1&lt;&gt;"y", "", IFERROR(INDEX(countrylistsize,MATCH(SMALL(NOT(countrylistsize="")*IF(ISNUMBER(countrylistsize),COUNTIF(countrylistsize,"&lt;="&amp;countrylistsize),COUNTIF(countrylistsize,"&lt;="&amp;countrylistsize)+SUM(ISNUMBER(countrylistsize))),ROWS(F$3:F1618)+SUM(ISBLANK(countrylistsize))),NOT(countrylistsize="")*IF(ISNUMBER(countrylistsize),COUNTIF(countrylistsize,"&lt;="&amp;countrylistsize),COUNTIF(countrylistsize,"&lt;="&amp;countrylistsize)+SUM(ISNUMBER(countrylistsize))),0)), ""))</f>
        <v/>
      </c>
      <c r="I1618" s="70"/>
      <c r="J1618" s="67" t="str">
        <f t="array" aca="1" ref="J1618" ca="1">IF($I$1&lt;&gt;"y", "", IFERROR(INDEX(admin1listsize,MATCH(SMALL(NOT(admin1listsize="")*IF(ISNUMBER(admin1listsize),COUNTIF(admin1listsize,"&lt;="&amp;admin1listsize),COUNTIF(admin1listsize,"&lt;="&amp;admin1listsize)+SUM(ISNUMBER(admin1listsize))),ROWS(D$3:D1618)+SUM(ISBLANK(admin1listsize))),NOT(admin1listsize="")*IF(ISNUMBER(admin1listsize),COUNTIF(admin1listsize,"&lt;="&amp;admin1listsize),COUNTIF(admin1listsize,"&lt;="&amp;admin1listsize)+SUM(ISNUMBER(admin1listsize))),0)), ""))</f>
        <v/>
      </c>
      <c r="K1618" s="71"/>
    </row>
    <row r="1619" spans="1:11" s="1" customFormat="1" x14ac:dyDescent="0.25">
      <c r="A1619" s="93" t="str">
        <f>IF($I$1&lt;&gt;"y", "", IF(ISBLANK(DATA!D1620),"",IF(ISBLANK(DATA!K1620),"NO DATA",DATA!K1620)))</f>
        <v/>
      </c>
      <c r="B1619" s="93" t="str">
        <f>IF($I$1&lt;&gt;"y", "",IF(ISBLANK(DATA!D1620),"", IF(ISBLANK(DATA!L1620),"NO DATA",DATA!L1620)))</f>
        <v/>
      </c>
      <c r="C1619" s="93" t="str">
        <f t="shared" si="77"/>
        <v/>
      </c>
      <c r="D1619" s="93" t="str">
        <f>IF($I$1&lt;&gt;"y", "", IF(C1620="", "", IFERROR(LOOKUP(2,1/(COUNTIF($D$2:D1618,mergednames)=0),mergednames), "")))</f>
        <v/>
      </c>
      <c r="E1619" s="93" t="str">
        <f t="shared" si="76"/>
        <v/>
      </c>
      <c r="F1619" s="93" t="str">
        <f>IF($I$1&lt;&gt;"y", "", IF(A1620="", "", IFERROR(LOOKUP(2,1/(COUNTIF($F$2:F1618,get_country)=0),get_country), "")))</f>
        <v/>
      </c>
      <c r="G1619" s="93" t="str">
        <f t="shared" si="75"/>
        <v/>
      </c>
      <c r="H1619" s="67" t="str">
        <f t="array" aca="1" ref="H1619" ca="1">IF($I$1&lt;&gt;"y", "", IFERROR(INDEX(countrylistsize,MATCH(SMALL(NOT(countrylistsize="")*IF(ISNUMBER(countrylistsize),COUNTIF(countrylistsize,"&lt;="&amp;countrylistsize),COUNTIF(countrylistsize,"&lt;="&amp;countrylistsize)+SUM(ISNUMBER(countrylistsize))),ROWS(F$3:F1619)+SUM(ISBLANK(countrylistsize))),NOT(countrylistsize="")*IF(ISNUMBER(countrylistsize),COUNTIF(countrylistsize,"&lt;="&amp;countrylistsize),COUNTIF(countrylistsize,"&lt;="&amp;countrylistsize)+SUM(ISNUMBER(countrylistsize))),0)), ""))</f>
        <v/>
      </c>
      <c r="I1619" s="70"/>
      <c r="J1619" s="67" t="str">
        <f t="array" aca="1" ref="J1619" ca="1">IF($I$1&lt;&gt;"y", "", IFERROR(INDEX(admin1listsize,MATCH(SMALL(NOT(admin1listsize="")*IF(ISNUMBER(admin1listsize),COUNTIF(admin1listsize,"&lt;="&amp;admin1listsize),COUNTIF(admin1listsize,"&lt;="&amp;admin1listsize)+SUM(ISNUMBER(admin1listsize))),ROWS(D$3:D1619)+SUM(ISBLANK(admin1listsize))),NOT(admin1listsize="")*IF(ISNUMBER(admin1listsize),COUNTIF(admin1listsize,"&lt;="&amp;admin1listsize),COUNTIF(admin1listsize,"&lt;="&amp;admin1listsize)+SUM(ISNUMBER(admin1listsize))),0)), ""))</f>
        <v/>
      </c>
      <c r="K1619" s="71"/>
    </row>
    <row r="1620" spans="1:11" s="1" customFormat="1" x14ac:dyDescent="0.25">
      <c r="A1620" s="93" t="str">
        <f>IF($I$1&lt;&gt;"y", "", IF(ISBLANK(DATA!D1621),"",IF(ISBLANK(DATA!K1621),"NO DATA",DATA!K1621)))</f>
        <v/>
      </c>
      <c r="B1620" s="93" t="str">
        <f>IF($I$1&lt;&gt;"y", "",IF(ISBLANK(DATA!D1621),"", IF(ISBLANK(DATA!L1621),"NO DATA",DATA!L1621)))</f>
        <v/>
      </c>
      <c r="C1620" s="93" t="str">
        <f t="shared" si="77"/>
        <v/>
      </c>
      <c r="D1620" s="93" t="str">
        <f>IF($I$1&lt;&gt;"y", "", IF(C1621="", "", IFERROR(LOOKUP(2,1/(COUNTIF($D$2:D1619,mergednames)=0),mergednames), "")))</f>
        <v/>
      </c>
      <c r="E1620" s="93" t="str">
        <f t="shared" si="76"/>
        <v/>
      </c>
      <c r="F1620" s="93" t="str">
        <f>IF($I$1&lt;&gt;"y", "", IF(A1621="", "", IFERROR(LOOKUP(2,1/(COUNTIF($F$2:F1619,get_country)=0),get_country), "")))</f>
        <v/>
      </c>
      <c r="G1620" s="93" t="str">
        <f t="shared" si="75"/>
        <v/>
      </c>
      <c r="H1620" s="67" t="str">
        <f t="array" aca="1" ref="H1620" ca="1">IF($I$1&lt;&gt;"y", "", IFERROR(INDEX(countrylistsize,MATCH(SMALL(NOT(countrylistsize="")*IF(ISNUMBER(countrylistsize),COUNTIF(countrylistsize,"&lt;="&amp;countrylistsize),COUNTIF(countrylistsize,"&lt;="&amp;countrylistsize)+SUM(ISNUMBER(countrylistsize))),ROWS(F$3:F1620)+SUM(ISBLANK(countrylistsize))),NOT(countrylistsize="")*IF(ISNUMBER(countrylistsize),COUNTIF(countrylistsize,"&lt;="&amp;countrylistsize),COUNTIF(countrylistsize,"&lt;="&amp;countrylistsize)+SUM(ISNUMBER(countrylistsize))),0)), ""))</f>
        <v/>
      </c>
      <c r="I1620" s="70"/>
      <c r="J1620" s="67" t="str">
        <f t="array" aca="1" ref="J1620" ca="1">IF($I$1&lt;&gt;"y", "", IFERROR(INDEX(admin1listsize,MATCH(SMALL(NOT(admin1listsize="")*IF(ISNUMBER(admin1listsize),COUNTIF(admin1listsize,"&lt;="&amp;admin1listsize),COUNTIF(admin1listsize,"&lt;="&amp;admin1listsize)+SUM(ISNUMBER(admin1listsize))),ROWS(D$3:D1620)+SUM(ISBLANK(admin1listsize))),NOT(admin1listsize="")*IF(ISNUMBER(admin1listsize),COUNTIF(admin1listsize,"&lt;="&amp;admin1listsize),COUNTIF(admin1listsize,"&lt;="&amp;admin1listsize)+SUM(ISNUMBER(admin1listsize))),0)), ""))</f>
        <v/>
      </c>
      <c r="K1620" s="71"/>
    </row>
    <row r="1621" spans="1:11" s="1" customFormat="1" x14ac:dyDescent="0.25">
      <c r="A1621" s="93" t="str">
        <f>IF($I$1&lt;&gt;"y", "", IF(ISBLANK(DATA!D1622),"",IF(ISBLANK(DATA!K1622),"NO DATA",DATA!K1622)))</f>
        <v/>
      </c>
      <c r="B1621" s="93" t="str">
        <f>IF($I$1&lt;&gt;"y", "",IF(ISBLANK(DATA!D1622),"", IF(ISBLANK(DATA!L1622),"NO DATA",DATA!L1622)))</f>
        <v/>
      </c>
      <c r="C1621" s="93" t="str">
        <f t="shared" si="77"/>
        <v/>
      </c>
      <c r="D1621" s="93" t="str">
        <f>IF($I$1&lt;&gt;"y", "", IF(C1622="", "", IFERROR(LOOKUP(2,1/(COUNTIF($D$2:D1620,mergednames)=0),mergednames), "")))</f>
        <v/>
      </c>
      <c r="E1621" s="93" t="str">
        <f t="shared" si="76"/>
        <v/>
      </c>
      <c r="F1621" s="93" t="str">
        <f>IF($I$1&lt;&gt;"y", "", IF(A1622="", "", IFERROR(LOOKUP(2,1/(COUNTIF($F$2:F1620,get_country)=0),get_country), "")))</f>
        <v/>
      </c>
      <c r="G1621" s="93" t="str">
        <f t="shared" si="75"/>
        <v/>
      </c>
      <c r="H1621" s="67" t="str">
        <f t="array" aca="1" ref="H1621" ca="1">IF($I$1&lt;&gt;"y", "", IFERROR(INDEX(countrylistsize,MATCH(SMALL(NOT(countrylistsize="")*IF(ISNUMBER(countrylistsize),COUNTIF(countrylistsize,"&lt;="&amp;countrylistsize),COUNTIF(countrylistsize,"&lt;="&amp;countrylistsize)+SUM(ISNUMBER(countrylistsize))),ROWS(F$3:F1621)+SUM(ISBLANK(countrylistsize))),NOT(countrylistsize="")*IF(ISNUMBER(countrylistsize),COUNTIF(countrylistsize,"&lt;="&amp;countrylistsize),COUNTIF(countrylistsize,"&lt;="&amp;countrylistsize)+SUM(ISNUMBER(countrylistsize))),0)), ""))</f>
        <v/>
      </c>
      <c r="I1621" s="70"/>
      <c r="J1621" s="67" t="str">
        <f t="array" aca="1" ref="J1621" ca="1">IF($I$1&lt;&gt;"y", "", IFERROR(INDEX(admin1listsize,MATCH(SMALL(NOT(admin1listsize="")*IF(ISNUMBER(admin1listsize),COUNTIF(admin1listsize,"&lt;="&amp;admin1listsize),COUNTIF(admin1listsize,"&lt;="&amp;admin1listsize)+SUM(ISNUMBER(admin1listsize))),ROWS(D$3:D1621)+SUM(ISBLANK(admin1listsize))),NOT(admin1listsize="")*IF(ISNUMBER(admin1listsize),COUNTIF(admin1listsize,"&lt;="&amp;admin1listsize),COUNTIF(admin1listsize,"&lt;="&amp;admin1listsize)+SUM(ISNUMBER(admin1listsize))),0)), ""))</f>
        <v/>
      </c>
      <c r="K1621" s="71"/>
    </row>
    <row r="1622" spans="1:11" s="1" customFormat="1" x14ac:dyDescent="0.25">
      <c r="A1622" s="93" t="str">
        <f>IF($I$1&lt;&gt;"y", "", IF(ISBLANK(DATA!D1623),"",IF(ISBLANK(DATA!K1623),"NO DATA",DATA!K1623)))</f>
        <v/>
      </c>
      <c r="B1622" s="93" t="str">
        <f>IF($I$1&lt;&gt;"y", "",IF(ISBLANK(DATA!D1623),"", IF(ISBLANK(DATA!L1623),"NO DATA",DATA!L1623)))</f>
        <v/>
      </c>
      <c r="C1622" s="93" t="str">
        <f t="shared" si="77"/>
        <v/>
      </c>
      <c r="D1622" s="93" t="str">
        <f>IF($I$1&lt;&gt;"y", "", IF(C1623="", "", IFERROR(LOOKUP(2,1/(COUNTIF($D$2:D1621,mergednames)=0),mergednames), "")))</f>
        <v/>
      </c>
      <c r="E1622" s="93" t="str">
        <f t="shared" si="76"/>
        <v/>
      </c>
      <c r="F1622" s="93" t="str">
        <f>IF($I$1&lt;&gt;"y", "", IF(A1623="", "", IFERROR(LOOKUP(2,1/(COUNTIF($F$2:F1621,get_country)=0),get_country), "")))</f>
        <v/>
      </c>
      <c r="G1622" s="93" t="str">
        <f t="shared" si="75"/>
        <v/>
      </c>
      <c r="H1622" s="67" t="str">
        <f t="array" aca="1" ref="H1622" ca="1">IF($I$1&lt;&gt;"y", "", IFERROR(INDEX(countrylistsize,MATCH(SMALL(NOT(countrylistsize="")*IF(ISNUMBER(countrylistsize),COUNTIF(countrylistsize,"&lt;="&amp;countrylistsize),COUNTIF(countrylistsize,"&lt;="&amp;countrylistsize)+SUM(ISNUMBER(countrylistsize))),ROWS(F$3:F1622)+SUM(ISBLANK(countrylistsize))),NOT(countrylistsize="")*IF(ISNUMBER(countrylistsize),COUNTIF(countrylistsize,"&lt;="&amp;countrylistsize),COUNTIF(countrylistsize,"&lt;="&amp;countrylistsize)+SUM(ISNUMBER(countrylistsize))),0)), ""))</f>
        <v/>
      </c>
      <c r="I1622" s="70"/>
      <c r="J1622" s="67" t="str">
        <f t="array" aca="1" ref="J1622" ca="1">IF($I$1&lt;&gt;"y", "", IFERROR(INDEX(admin1listsize,MATCH(SMALL(NOT(admin1listsize="")*IF(ISNUMBER(admin1listsize),COUNTIF(admin1listsize,"&lt;="&amp;admin1listsize),COUNTIF(admin1listsize,"&lt;="&amp;admin1listsize)+SUM(ISNUMBER(admin1listsize))),ROWS(D$3:D1622)+SUM(ISBLANK(admin1listsize))),NOT(admin1listsize="")*IF(ISNUMBER(admin1listsize),COUNTIF(admin1listsize,"&lt;="&amp;admin1listsize),COUNTIF(admin1listsize,"&lt;="&amp;admin1listsize)+SUM(ISNUMBER(admin1listsize))),0)), ""))</f>
        <v/>
      </c>
      <c r="K1622" s="71"/>
    </row>
    <row r="1623" spans="1:11" s="1" customFormat="1" x14ac:dyDescent="0.25">
      <c r="A1623" s="93" t="str">
        <f>IF($I$1&lt;&gt;"y", "", IF(ISBLANK(DATA!D1624),"",IF(ISBLANK(DATA!K1624),"NO DATA",DATA!K1624)))</f>
        <v/>
      </c>
      <c r="B1623" s="93" t="str">
        <f>IF($I$1&lt;&gt;"y", "",IF(ISBLANK(DATA!D1624),"", IF(ISBLANK(DATA!L1624),"NO DATA",DATA!L1624)))</f>
        <v/>
      </c>
      <c r="C1623" s="93" t="str">
        <f t="shared" si="77"/>
        <v/>
      </c>
      <c r="D1623" s="93" t="str">
        <f>IF($I$1&lt;&gt;"y", "", IF(C1624="", "", IFERROR(LOOKUP(2,1/(COUNTIF($D$2:D1622,mergednames)=0),mergednames), "")))</f>
        <v/>
      </c>
      <c r="E1623" s="93" t="str">
        <f t="shared" si="76"/>
        <v/>
      </c>
      <c r="F1623" s="93" t="str">
        <f>IF($I$1&lt;&gt;"y", "", IF(A1624="", "", IFERROR(LOOKUP(2,1/(COUNTIF($F$2:F1622,get_country)=0),get_country), "")))</f>
        <v/>
      </c>
      <c r="G1623" s="93" t="str">
        <f t="shared" si="75"/>
        <v/>
      </c>
      <c r="H1623" s="67" t="str">
        <f t="array" aca="1" ref="H1623" ca="1">IF($I$1&lt;&gt;"y", "", IFERROR(INDEX(countrylistsize,MATCH(SMALL(NOT(countrylistsize="")*IF(ISNUMBER(countrylistsize),COUNTIF(countrylistsize,"&lt;="&amp;countrylistsize),COUNTIF(countrylistsize,"&lt;="&amp;countrylistsize)+SUM(ISNUMBER(countrylistsize))),ROWS(F$3:F1623)+SUM(ISBLANK(countrylistsize))),NOT(countrylistsize="")*IF(ISNUMBER(countrylistsize),COUNTIF(countrylistsize,"&lt;="&amp;countrylistsize),COUNTIF(countrylistsize,"&lt;="&amp;countrylistsize)+SUM(ISNUMBER(countrylistsize))),0)), ""))</f>
        <v/>
      </c>
      <c r="I1623" s="70"/>
      <c r="J1623" s="67" t="str">
        <f t="array" aca="1" ref="J1623" ca="1">IF($I$1&lt;&gt;"y", "", IFERROR(INDEX(admin1listsize,MATCH(SMALL(NOT(admin1listsize="")*IF(ISNUMBER(admin1listsize),COUNTIF(admin1listsize,"&lt;="&amp;admin1listsize),COUNTIF(admin1listsize,"&lt;="&amp;admin1listsize)+SUM(ISNUMBER(admin1listsize))),ROWS(D$3:D1623)+SUM(ISBLANK(admin1listsize))),NOT(admin1listsize="")*IF(ISNUMBER(admin1listsize),COUNTIF(admin1listsize,"&lt;="&amp;admin1listsize),COUNTIF(admin1listsize,"&lt;="&amp;admin1listsize)+SUM(ISNUMBER(admin1listsize))),0)), ""))</f>
        <v/>
      </c>
      <c r="K1623" s="71"/>
    </row>
    <row r="1624" spans="1:11" s="1" customFormat="1" x14ac:dyDescent="0.25">
      <c r="A1624" s="93" t="str">
        <f>IF($I$1&lt;&gt;"y", "", IF(ISBLANK(DATA!D1625),"",IF(ISBLANK(DATA!K1625),"NO DATA",DATA!K1625)))</f>
        <v/>
      </c>
      <c r="B1624" s="93" t="str">
        <f>IF($I$1&lt;&gt;"y", "",IF(ISBLANK(DATA!D1625),"", IF(ISBLANK(DATA!L1625),"NO DATA",DATA!L1625)))</f>
        <v/>
      </c>
      <c r="C1624" s="93" t="str">
        <f t="shared" si="77"/>
        <v/>
      </c>
      <c r="D1624" s="93" t="str">
        <f>IF($I$1&lt;&gt;"y", "", IF(C1625="", "", IFERROR(LOOKUP(2,1/(COUNTIF($D$2:D1623,mergednames)=0),mergednames), "")))</f>
        <v/>
      </c>
      <c r="E1624" s="93" t="str">
        <f t="shared" si="76"/>
        <v/>
      </c>
      <c r="F1624" s="93" t="str">
        <f>IF($I$1&lt;&gt;"y", "", IF(A1625="", "", IFERROR(LOOKUP(2,1/(COUNTIF($F$2:F1623,get_country)=0),get_country), "")))</f>
        <v/>
      </c>
      <c r="G1624" s="93" t="str">
        <f t="shared" si="75"/>
        <v/>
      </c>
      <c r="H1624" s="67" t="str">
        <f t="array" aca="1" ref="H1624" ca="1">IF($I$1&lt;&gt;"y", "", IFERROR(INDEX(countrylistsize,MATCH(SMALL(NOT(countrylistsize="")*IF(ISNUMBER(countrylistsize),COUNTIF(countrylistsize,"&lt;="&amp;countrylistsize),COUNTIF(countrylistsize,"&lt;="&amp;countrylistsize)+SUM(ISNUMBER(countrylistsize))),ROWS(F$3:F1624)+SUM(ISBLANK(countrylistsize))),NOT(countrylistsize="")*IF(ISNUMBER(countrylistsize),COUNTIF(countrylistsize,"&lt;="&amp;countrylistsize),COUNTIF(countrylistsize,"&lt;="&amp;countrylistsize)+SUM(ISNUMBER(countrylistsize))),0)), ""))</f>
        <v/>
      </c>
      <c r="I1624" s="70"/>
      <c r="J1624" s="67" t="str">
        <f t="array" aca="1" ref="J1624" ca="1">IF($I$1&lt;&gt;"y", "", IFERROR(INDEX(admin1listsize,MATCH(SMALL(NOT(admin1listsize="")*IF(ISNUMBER(admin1listsize),COUNTIF(admin1listsize,"&lt;="&amp;admin1listsize),COUNTIF(admin1listsize,"&lt;="&amp;admin1listsize)+SUM(ISNUMBER(admin1listsize))),ROWS(D$3:D1624)+SUM(ISBLANK(admin1listsize))),NOT(admin1listsize="")*IF(ISNUMBER(admin1listsize),COUNTIF(admin1listsize,"&lt;="&amp;admin1listsize),COUNTIF(admin1listsize,"&lt;="&amp;admin1listsize)+SUM(ISNUMBER(admin1listsize))),0)), ""))</f>
        <v/>
      </c>
      <c r="K1624" s="71"/>
    </row>
    <row r="1625" spans="1:11" s="1" customFormat="1" x14ac:dyDescent="0.25">
      <c r="A1625" s="93" t="str">
        <f>IF($I$1&lt;&gt;"y", "", IF(ISBLANK(DATA!D1626),"",IF(ISBLANK(DATA!K1626),"NO DATA",DATA!K1626)))</f>
        <v/>
      </c>
      <c r="B1625" s="93" t="str">
        <f>IF($I$1&lt;&gt;"y", "",IF(ISBLANK(DATA!D1626),"", IF(ISBLANK(DATA!L1626),"NO DATA",DATA!L1626)))</f>
        <v/>
      </c>
      <c r="C1625" s="93" t="str">
        <f t="shared" si="77"/>
        <v/>
      </c>
      <c r="D1625" s="93" t="str">
        <f>IF($I$1&lt;&gt;"y", "", IF(C1626="", "", IFERROR(LOOKUP(2,1/(COUNTIF($D$2:D1624,mergednames)=0),mergednames), "")))</f>
        <v/>
      </c>
      <c r="E1625" s="93" t="str">
        <f t="shared" si="76"/>
        <v/>
      </c>
      <c r="F1625" s="93" t="str">
        <f>IF($I$1&lt;&gt;"y", "", IF(A1626="", "", IFERROR(LOOKUP(2,1/(COUNTIF($F$2:F1624,get_country)=0),get_country), "")))</f>
        <v/>
      </c>
      <c r="G1625" s="93" t="str">
        <f t="shared" si="75"/>
        <v/>
      </c>
      <c r="H1625" s="67" t="str">
        <f t="array" aca="1" ref="H1625" ca="1">IF($I$1&lt;&gt;"y", "", IFERROR(INDEX(countrylistsize,MATCH(SMALL(NOT(countrylistsize="")*IF(ISNUMBER(countrylistsize),COUNTIF(countrylistsize,"&lt;="&amp;countrylistsize),COUNTIF(countrylistsize,"&lt;="&amp;countrylistsize)+SUM(ISNUMBER(countrylistsize))),ROWS(F$3:F1625)+SUM(ISBLANK(countrylistsize))),NOT(countrylistsize="")*IF(ISNUMBER(countrylistsize),COUNTIF(countrylistsize,"&lt;="&amp;countrylistsize),COUNTIF(countrylistsize,"&lt;="&amp;countrylistsize)+SUM(ISNUMBER(countrylistsize))),0)), ""))</f>
        <v/>
      </c>
      <c r="I1625" s="70"/>
      <c r="J1625" s="67" t="str">
        <f t="array" aca="1" ref="J1625" ca="1">IF($I$1&lt;&gt;"y", "", IFERROR(INDEX(admin1listsize,MATCH(SMALL(NOT(admin1listsize="")*IF(ISNUMBER(admin1listsize),COUNTIF(admin1listsize,"&lt;="&amp;admin1listsize),COUNTIF(admin1listsize,"&lt;="&amp;admin1listsize)+SUM(ISNUMBER(admin1listsize))),ROWS(D$3:D1625)+SUM(ISBLANK(admin1listsize))),NOT(admin1listsize="")*IF(ISNUMBER(admin1listsize),COUNTIF(admin1listsize,"&lt;="&amp;admin1listsize),COUNTIF(admin1listsize,"&lt;="&amp;admin1listsize)+SUM(ISNUMBER(admin1listsize))),0)), ""))</f>
        <v/>
      </c>
      <c r="K1625" s="71"/>
    </row>
    <row r="1626" spans="1:11" s="1" customFormat="1" x14ac:dyDescent="0.25">
      <c r="A1626" s="93" t="str">
        <f>IF($I$1&lt;&gt;"y", "", IF(ISBLANK(DATA!D1627),"",IF(ISBLANK(DATA!K1627),"NO DATA",DATA!K1627)))</f>
        <v/>
      </c>
      <c r="B1626" s="93" t="str">
        <f>IF($I$1&lt;&gt;"y", "",IF(ISBLANK(DATA!D1627),"", IF(ISBLANK(DATA!L1627),"NO DATA",DATA!L1627)))</f>
        <v/>
      </c>
      <c r="C1626" s="93" t="str">
        <f t="shared" si="77"/>
        <v/>
      </c>
      <c r="D1626" s="93" t="str">
        <f>IF($I$1&lt;&gt;"y", "", IF(C1627="", "", IFERROR(LOOKUP(2,1/(COUNTIF($D$2:D1625,mergednames)=0),mergednames), "")))</f>
        <v/>
      </c>
      <c r="E1626" s="93" t="str">
        <f t="shared" si="76"/>
        <v/>
      </c>
      <c r="F1626" s="93" t="str">
        <f>IF($I$1&lt;&gt;"y", "", IF(A1627="", "", IFERROR(LOOKUP(2,1/(COUNTIF($F$2:F1625,get_country)=0),get_country), "")))</f>
        <v/>
      </c>
      <c r="G1626" s="93" t="str">
        <f t="shared" si="75"/>
        <v/>
      </c>
      <c r="H1626" s="67" t="str">
        <f t="array" aca="1" ref="H1626" ca="1">IF($I$1&lt;&gt;"y", "", IFERROR(INDEX(countrylistsize,MATCH(SMALL(NOT(countrylistsize="")*IF(ISNUMBER(countrylistsize),COUNTIF(countrylistsize,"&lt;="&amp;countrylistsize),COUNTIF(countrylistsize,"&lt;="&amp;countrylistsize)+SUM(ISNUMBER(countrylistsize))),ROWS(F$3:F1626)+SUM(ISBLANK(countrylistsize))),NOT(countrylistsize="")*IF(ISNUMBER(countrylistsize),COUNTIF(countrylistsize,"&lt;="&amp;countrylistsize),COUNTIF(countrylistsize,"&lt;="&amp;countrylistsize)+SUM(ISNUMBER(countrylistsize))),0)), ""))</f>
        <v/>
      </c>
      <c r="I1626" s="70"/>
      <c r="J1626" s="67" t="str">
        <f t="array" aca="1" ref="J1626" ca="1">IF($I$1&lt;&gt;"y", "", IFERROR(INDEX(admin1listsize,MATCH(SMALL(NOT(admin1listsize="")*IF(ISNUMBER(admin1listsize),COUNTIF(admin1listsize,"&lt;="&amp;admin1listsize),COUNTIF(admin1listsize,"&lt;="&amp;admin1listsize)+SUM(ISNUMBER(admin1listsize))),ROWS(D$3:D1626)+SUM(ISBLANK(admin1listsize))),NOT(admin1listsize="")*IF(ISNUMBER(admin1listsize),COUNTIF(admin1listsize,"&lt;="&amp;admin1listsize),COUNTIF(admin1listsize,"&lt;="&amp;admin1listsize)+SUM(ISNUMBER(admin1listsize))),0)), ""))</f>
        <v/>
      </c>
      <c r="K1626" s="71"/>
    </row>
    <row r="1627" spans="1:11" s="1" customFormat="1" x14ac:dyDescent="0.25">
      <c r="A1627" s="93" t="str">
        <f>IF($I$1&lt;&gt;"y", "", IF(ISBLANK(DATA!D1628),"",IF(ISBLANK(DATA!K1628),"NO DATA",DATA!K1628)))</f>
        <v/>
      </c>
      <c r="B1627" s="93" t="str">
        <f>IF($I$1&lt;&gt;"y", "",IF(ISBLANK(DATA!D1628),"", IF(ISBLANK(DATA!L1628),"NO DATA",DATA!L1628)))</f>
        <v/>
      </c>
      <c r="C1627" s="93" t="str">
        <f t="shared" si="77"/>
        <v/>
      </c>
      <c r="D1627" s="93" t="str">
        <f>IF($I$1&lt;&gt;"y", "", IF(C1628="", "", IFERROR(LOOKUP(2,1/(COUNTIF($D$2:D1626,mergednames)=0),mergednames), "")))</f>
        <v/>
      </c>
      <c r="E1627" s="93" t="str">
        <f t="shared" si="76"/>
        <v/>
      </c>
      <c r="F1627" s="93" t="str">
        <f>IF($I$1&lt;&gt;"y", "", IF(A1628="", "", IFERROR(LOOKUP(2,1/(COUNTIF($F$2:F1626,get_country)=0),get_country), "")))</f>
        <v/>
      </c>
      <c r="G1627" s="93" t="str">
        <f t="shared" si="75"/>
        <v/>
      </c>
      <c r="H1627" s="67" t="str">
        <f t="array" aca="1" ref="H1627" ca="1">IF($I$1&lt;&gt;"y", "", IFERROR(INDEX(countrylistsize,MATCH(SMALL(NOT(countrylistsize="")*IF(ISNUMBER(countrylistsize),COUNTIF(countrylistsize,"&lt;="&amp;countrylistsize),COUNTIF(countrylistsize,"&lt;="&amp;countrylistsize)+SUM(ISNUMBER(countrylistsize))),ROWS(F$3:F1627)+SUM(ISBLANK(countrylistsize))),NOT(countrylistsize="")*IF(ISNUMBER(countrylistsize),COUNTIF(countrylistsize,"&lt;="&amp;countrylistsize),COUNTIF(countrylistsize,"&lt;="&amp;countrylistsize)+SUM(ISNUMBER(countrylistsize))),0)), ""))</f>
        <v/>
      </c>
      <c r="I1627" s="70"/>
      <c r="J1627" s="67" t="str">
        <f t="array" aca="1" ref="J1627" ca="1">IF($I$1&lt;&gt;"y", "", IFERROR(INDEX(admin1listsize,MATCH(SMALL(NOT(admin1listsize="")*IF(ISNUMBER(admin1listsize),COUNTIF(admin1listsize,"&lt;="&amp;admin1listsize),COUNTIF(admin1listsize,"&lt;="&amp;admin1listsize)+SUM(ISNUMBER(admin1listsize))),ROWS(D$3:D1627)+SUM(ISBLANK(admin1listsize))),NOT(admin1listsize="")*IF(ISNUMBER(admin1listsize),COUNTIF(admin1listsize,"&lt;="&amp;admin1listsize),COUNTIF(admin1listsize,"&lt;="&amp;admin1listsize)+SUM(ISNUMBER(admin1listsize))),0)), ""))</f>
        <v/>
      </c>
      <c r="K1627" s="71"/>
    </row>
    <row r="1628" spans="1:11" s="1" customFormat="1" x14ac:dyDescent="0.25">
      <c r="A1628" s="93" t="str">
        <f>IF($I$1&lt;&gt;"y", "", IF(ISBLANK(DATA!D1629),"",IF(ISBLANK(DATA!K1629),"NO DATA",DATA!K1629)))</f>
        <v/>
      </c>
      <c r="B1628" s="93" t="str">
        <f>IF($I$1&lt;&gt;"y", "",IF(ISBLANK(DATA!D1629),"", IF(ISBLANK(DATA!L1629),"NO DATA",DATA!L1629)))</f>
        <v/>
      </c>
      <c r="C1628" s="93" t="str">
        <f t="shared" si="77"/>
        <v/>
      </c>
      <c r="D1628" s="93" t="str">
        <f>IF($I$1&lt;&gt;"y", "", IF(C1629="", "", IFERROR(LOOKUP(2,1/(COUNTIF($D$2:D1627,mergednames)=0),mergednames), "")))</f>
        <v/>
      </c>
      <c r="E1628" s="93" t="str">
        <f t="shared" si="76"/>
        <v/>
      </c>
      <c r="F1628" s="93" t="str">
        <f>IF($I$1&lt;&gt;"y", "", IF(A1629="", "", IFERROR(LOOKUP(2,1/(COUNTIF($F$2:F1627,get_country)=0),get_country), "")))</f>
        <v/>
      </c>
      <c r="G1628" s="93" t="str">
        <f t="shared" si="75"/>
        <v/>
      </c>
      <c r="H1628" s="67" t="str">
        <f t="array" aca="1" ref="H1628" ca="1">IF($I$1&lt;&gt;"y", "", IFERROR(INDEX(countrylistsize,MATCH(SMALL(NOT(countrylistsize="")*IF(ISNUMBER(countrylistsize),COUNTIF(countrylistsize,"&lt;="&amp;countrylistsize),COUNTIF(countrylistsize,"&lt;="&amp;countrylistsize)+SUM(ISNUMBER(countrylistsize))),ROWS(F$3:F1628)+SUM(ISBLANK(countrylistsize))),NOT(countrylistsize="")*IF(ISNUMBER(countrylistsize),COUNTIF(countrylistsize,"&lt;="&amp;countrylistsize),COUNTIF(countrylistsize,"&lt;="&amp;countrylistsize)+SUM(ISNUMBER(countrylistsize))),0)), ""))</f>
        <v/>
      </c>
      <c r="I1628" s="70"/>
      <c r="J1628" s="67" t="str">
        <f t="array" aca="1" ref="J1628" ca="1">IF($I$1&lt;&gt;"y", "", IFERROR(INDEX(admin1listsize,MATCH(SMALL(NOT(admin1listsize="")*IF(ISNUMBER(admin1listsize),COUNTIF(admin1listsize,"&lt;="&amp;admin1listsize),COUNTIF(admin1listsize,"&lt;="&amp;admin1listsize)+SUM(ISNUMBER(admin1listsize))),ROWS(D$3:D1628)+SUM(ISBLANK(admin1listsize))),NOT(admin1listsize="")*IF(ISNUMBER(admin1listsize),COUNTIF(admin1listsize,"&lt;="&amp;admin1listsize),COUNTIF(admin1listsize,"&lt;="&amp;admin1listsize)+SUM(ISNUMBER(admin1listsize))),0)), ""))</f>
        <v/>
      </c>
      <c r="K1628" s="71"/>
    </row>
    <row r="1629" spans="1:11" s="1" customFormat="1" x14ac:dyDescent="0.25">
      <c r="A1629" s="93" t="str">
        <f>IF($I$1&lt;&gt;"y", "", IF(ISBLANK(DATA!D1630),"",IF(ISBLANK(DATA!K1630),"NO DATA",DATA!K1630)))</f>
        <v/>
      </c>
      <c r="B1629" s="93" t="str">
        <f>IF($I$1&lt;&gt;"y", "",IF(ISBLANK(DATA!D1630),"", IF(ISBLANK(DATA!L1630),"NO DATA",DATA!L1630)))</f>
        <v/>
      </c>
      <c r="C1629" s="93" t="str">
        <f t="shared" si="77"/>
        <v/>
      </c>
      <c r="D1629" s="93" t="str">
        <f>IF($I$1&lt;&gt;"y", "", IF(C1630="", "", IFERROR(LOOKUP(2,1/(COUNTIF($D$2:D1628,mergednames)=0),mergednames), "")))</f>
        <v/>
      </c>
      <c r="E1629" s="93" t="str">
        <f t="shared" si="76"/>
        <v/>
      </c>
      <c r="F1629" s="93" t="str">
        <f>IF($I$1&lt;&gt;"y", "", IF(A1630="", "", IFERROR(LOOKUP(2,1/(COUNTIF($F$2:F1628,get_country)=0),get_country), "")))</f>
        <v/>
      </c>
      <c r="G1629" s="93" t="str">
        <f t="shared" si="75"/>
        <v/>
      </c>
      <c r="H1629" s="67" t="str">
        <f t="array" aca="1" ref="H1629" ca="1">IF($I$1&lt;&gt;"y", "", IFERROR(INDEX(countrylistsize,MATCH(SMALL(NOT(countrylistsize="")*IF(ISNUMBER(countrylistsize),COUNTIF(countrylistsize,"&lt;="&amp;countrylistsize),COUNTIF(countrylistsize,"&lt;="&amp;countrylistsize)+SUM(ISNUMBER(countrylistsize))),ROWS(F$3:F1629)+SUM(ISBLANK(countrylistsize))),NOT(countrylistsize="")*IF(ISNUMBER(countrylistsize),COUNTIF(countrylistsize,"&lt;="&amp;countrylistsize),COUNTIF(countrylistsize,"&lt;="&amp;countrylistsize)+SUM(ISNUMBER(countrylistsize))),0)), ""))</f>
        <v/>
      </c>
      <c r="I1629" s="70"/>
      <c r="J1629" s="67" t="str">
        <f t="array" aca="1" ref="J1629" ca="1">IF($I$1&lt;&gt;"y", "", IFERROR(INDEX(admin1listsize,MATCH(SMALL(NOT(admin1listsize="")*IF(ISNUMBER(admin1listsize),COUNTIF(admin1listsize,"&lt;="&amp;admin1listsize),COUNTIF(admin1listsize,"&lt;="&amp;admin1listsize)+SUM(ISNUMBER(admin1listsize))),ROWS(D$3:D1629)+SUM(ISBLANK(admin1listsize))),NOT(admin1listsize="")*IF(ISNUMBER(admin1listsize),COUNTIF(admin1listsize,"&lt;="&amp;admin1listsize),COUNTIF(admin1listsize,"&lt;="&amp;admin1listsize)+SUM(ISNUMBER(admin1listsize))),0)), ""))</f>
        <v/>
      </c>
      <c r="K1629" s="71"/>
    </row>
    <row r="1630" spans="1:11" s="1" customFormat="1" x14ac:dyDescent="0.25">
      <c r="A1630" s="93" t="str">
        <f>IF($I$1&lt;&gt;"y", "", IF(ISBLANK(DATA!D1631),"",IF(ISBLANK(DATA!K1631),"NO DATA",DATA!K1631)))</f>
        <v/>
      </c>
      <c r="B1630" s="93" t="str">
        <f>IF($I$1&lt;&gt;"y", "",IF(ISBLANK(DATA!D1631),"", IF(ISBLANK(DATA!L1631),"NO DATA",DATA!L1631)))</f>
        <v/>
      </c>
      <c r="C1630" s="93" t="str">
        <f t="shared" si="77"/>
        <v/>
      </c>
      <c r="D1630" s="93" t="str">
        <f>IF($I$1&lt;&gt;"y", "", IF(C1631="", "", IFERROR(LOOKUP(2,1/(COUNTIF($D$2:D1629,mergednames)=0),mergednames), "")))</f>
        <v/>
      </c>
      <c r="E1630" s="93" t="str">
        <f t="shared" si="76"/>
        <v/>
      </c>
      <c r="F1630" s="93" t="str">
        <f>IF($I$1&lt;&gt;"y", "", IF(A1631="", "", IFERROR(LOOKUP(2,1/(COUNTIF($F$2:F1629,get_country)=0),get_country), "")))</f>
        <v/>
      </c>
      <c r="G1630" s="93" t="str">
        <f t="shared" si="75"/>
        <v/>
      </c>
      <c r="H1630" s="67" t="str">
        <f t="array" aca="1" ref="H1630" ca="1">IF($I$1&lt;&gt;"y", "", IFERROR(INDEX(countrylistsize,MATCH(SMALL(NOT(countrylistsize="")*IF(ISNUMBER(countrylistsize),COUNTIF(countrylistsize,"&lt;="&amp;countrylistsize),COUNTIF(countrylistsize,"&lt;="&amp;countrylistsize)+SUM(ISNUMBER(countrylistsize))),ROWS(F$3:F1630)+SUM(ISBLANK(countrylistsize))),NOT(countrylistsize="")*IF(ISNUMBER(countrylistsize),COUNTIF(countrylistsize,"&lt;="&amp;countrylistsize),COUNTIF(countrylistsize,"&lt;="&amp;countrylistsize)+SUM(ISNUMBER(countrylistsize))),0)), ""))</f>
        <v/>
      </c>
      <c r="I1630" s="70"/>
      <c r="J1630" s="67" t="str">
        <f t="array" aca="1" ref="J1630" ca="1">IF($I$1&lt;&gt;"y", "", IFERROR(INDEX(admin1listsize,MATCH(SMALL(NOT(admin1listsize="")*IF(ISNUMBER(admin1listsize),COUNTIF(admin1listsize,"&lt;="&amp;admin1listsize),COUNTIF(admin1listsize,"&lt;="&amp;admin1listsize)+SUM(ISNUMBER(admin1listsize))),ROWS(D$3:D1630)+SUM(ISBLANK(admin1listsize))),NOT(admin1listsize="")*IF(ISNUMBER(admin1listsize),COUNTIF(admin1listsize,"&lt;="&amp;admin1listsize),COUNTIF(admin1listsize,"&lt;="&amp;admin1listsize)+SUM(ISNUMBER(admin1listsize))),0)), ""))</f>
        <v/>
      </c>
      <c r="K1630" s="71"/>
    </row>
    <row r="1631" spans="1:11" s="1" customFormat="1" x14ac:dyDescent="0.25">
      <c r="A1631" s="93" t="str">
        <f>IF($I$1&lt;&gt;"y", "", IF(ISBLANK(DATA!D1632),"",IF(ISBLANK(DATA!K1632),"NO DATA",DATA!K1632)))</f>
        <v/>
      </c>
      <c r="B1631" s="93" t="str">
        <f>IF($I$1&lt;&gt;"y", "",IF(ISBLANK(DATA!D1632),"", IF(ISBLANK(DATA!L1632),"NO DATA",DATA!L1632)))</f>
        <v/>
      </c>
      <c r="C1631" s="93" t="str">
        <f t="shared" si="77"/>
        <v/>
      </c>
      <c r="D1631" s="93" t="str">
        <f>IF($I$1&lt;&gt;"y", "", IF(C1632="", "", IFERROR(LOOKUP(2,1/(COUNTIF($D$2:D1630,mergednames)=0),mergednames), "")))</f>
        <v/>
      </c>
      <c r="E1631" s="93" t="str">
        <f t="shared" si="76"/>
        <v/>
      </c>
      <c r="F1631" s="93" t="str">
        <f>IF($I$1&lt;&gt;"y", "", IF(A1632="", "", IFERROR(LOOKUP(2,1/(COUNTIF($F$2:F1630,get_country)=0),get_country), "")))</f>
        <v/>
      </c>
      <c r="G1631" s="93" t="str">
        <f t="shared" si="75"/>
        <v/>
      </c>
      <c r="H1631" s="67" t="str">
        <f t="array" aca="1" ref="H1631" ca="1">IF($I$1&lt;&gt;"y", "", IFERROR(INDEX(countrylistsize,MATCH(SMALL(NOT(countrylistsize="")*IF(ISNUMBER(countrylistsize),COUNTIF(countrylistsize,"&lt;="&amp;countrylistsize),COUNTIF(countrylistsize,"&lt;="&amp;countrylistsize)+SUM(ISNUMBER(countrylistsize))),ROWS(F$3:F1631)+SUM(ISBLANK(countrylistsize))),NOT(countrylistsize="")*IF(ISNUMBER(countrylistsize),COUNTIF(countrylistsize,"&lt;="&amp;countrylistsize),COUNTIF(countrylistsize,"&lt;="&amp;countrylistsize)+SUM(ISNUMBER(countrylistsize))),0)), ""))</f>
        <v/>
      </c>
      <c r="I1631" s="70"/>
      <c r="J1631" s="67" t="str">
        <f t="array" aca="1" ref="J1631" ca="1">IF($I$1&lt;&gt;"y", "", IFERROR(INDEX(admin1listsize,MATCH(SMALL(NOT(admin1listsize="")*IF(ISNUMBER(admin1listsize),COUNTIF(admin1listsize,"&lt;="&amp;admin1listsize),COUNTIF(admin1listsize,"&lt;="&amp;admin1listsize)+SUM(ISNUMBER(admin1listsize))),ROWS(D$3:D1631)+SUM(ISBLANK(admin1listsize))),NOT(admin1listsize="")*IF(ISNUMBER(admin1listsize),COUNTIF(admin1listsize,"&lt;="&amp;admin1listsize),COUNTIF(admin1listsize,"&lt;="&amp;admin1listsize)+SUM(ISNUMBER(admin1listsize))),0)), ""))</f>
        <v/>
      </c>
      <c r="K1631" s="71"/>
    </row>
    <row r="1632" spans="1:11" s="1" customFormat="1" x14ac:dyDescent="0.25">
      <c r="A1632" s="93" t="str">
        <f>IF($I$1&lt;&gt;"y", "", IF(ISBLANK(DATA!D1633),"",IF(ISBLANK(DATA!K1633),"NO DATA",DATA!K1633)))</f>
        <v/>
      </c>
      <c r="B1632" s="93" t="str">
        <f>IF($I$1&lt;&gt;"y", "",IF(ISBLANK(DATA!D1633),"", IF(ISBLANK(DATA!L1633),"NO DATA",DATA!L1633)))</f>
        <v/>
      </c>
      <c r="C1632" s="93" t="str">
        <f t="shared" si="77"/>
        <v/>
      </c>
      <c r="D1632" s="93" t="str">
        <f>IF($I$1&lt;&gt;"y", "", IF(C1633="", "", IFERROR(LOOKUP(2,1/(COUNTIF($D$2:D1631,mergednames)=0),mergednames), "")))</f>
        <v/>
      </c>
      <c r="E1632" s="93" t="str">
        <f t="shared" si="76"/>
        <v/>
      </c>
      <c r="F1632" s="93" t="str">
        <f>IF($I$1&lt;&gt;"y", "", IF(A1633="", "", IFERROR(LOOKUP(2,1/(COUNTIF($F$2:F1631,get_country)=0),get_country), "")))</f>
        <v/>
      </c>
      <c r="G1632" s="93" t="str">
        <f t="shared" si="75"/>
        <v/>
      </c>
      <c r="H1632" s="67" t="str">
        <f t="array" aca="1" ref="H1632" ca="1">IF($I$1&lt;&gt;"y", "", IFERROR(INDEX(countrylistsize,MATCH(SMALL(NOT(countrylistsize="")*IF(ISNUMBER(countrylistsize),COUNTIF(countrylistsize,"&lt;="&amp;countrylistsize),COUNTIF(countrylistsize,"&lt;="&amp;countrylistsize)+SUM(ISNUMBER(countrylistsize))),ROWS(F$3:F1632)+SUM(ISBLANK(countrylistsize))),NOT(countrylistsize="")*IF(ISNUMBER(countrylistsize),COUNTIF(countrylistsize,"&lt;="&amp;countrylistsize),COUNTIF(countrylistsize,"&lt;="&amp;countrylistsize)+SUM(ISNUMBER(countrylistsize))),0)), ""))</f>
        <v/>
      </c>
      <c r="I1632" s="70"/>
      <c r="J1632" s="67" t="str">
        <f t="array" aca="1" ref="J1632" ca="1">IF($I$1&lt;&gt;"y", "", IFERROR(INDEX(admin1listsize,MATCH(SMALL(NOT(admin1listsize="")*IF(ISNUMBER(admin1listsize),COUNTIF(admin1listsize,"&lt;="&amp;admin1listsize),COUNTIF(admin1listsize,"&lt;="&amp;admin1listsize)+SUM(ISNUMBER(admin1listsize))),ROWS(D$3:D1632)+SUM(ISBLANK(admin1listsize))),NOT(admin1listsize="")*IF(ISNUMBER(admin1listsize),COUNTIF(admin1listsize,"&lt;="&amp;admin1listsize),COUNTIF(admin1listsize,"&lt;="&amp;admin1listsize)+SUM(ISNUMBER(admin1listsize))),0)), ""))</f>
        <v/>
      </c>
      <c r="K1632" s="71"/>
    </row>
    <row r="1633" spans="1:11" s="1" customFormat="1" x14ac:dyDescent="0.25">
      <c r="A1633" s="93" t="str">
        <f>IF($I$1&lt;&gt;"y", "", IF(ISBLANK(DATA!D1634),"",IF(ISBLANK(DATA!K1634),"NO DATA",DATA!K1634)))</f>
        <v/>
      </c>
      <c r="B1633" s="93" t="str">
        <f>IF($I$1&lt;&gt;"y", "",IF(ISBLANK(DATA!D1634),"", IF(ISBLANK(DATA!L1634),"NO DATA",DATA!L1634)))</f>
        <v/>
      </c>
      <c r="C1633" s="93" t="str">
        <f t="shared" si="77"/>
        <v/>
      </c>
      <c r="D1633" s="93" t="str">
        <f>IF($I$1&lt;&gt;"y", "", IF(C1634="", "", IFERROR(LOOKUP(2,1/(COUNTIF($D$2:D1632,mergednames)=0),mergednames), "")))</f>
        <v/>
      </c>
      <c r="E1633" s="93" t="str">
        <f t="shared" si="76"/>
        <v/>
      </c>
      <c r="F1633" s="93" t="str">
        <f>IF($I$1&lt;&gt;"y", "", IF(A1634="", "", IFERROR(LOOKUP(2,1/(COUNTIF($F$2:F1632,get_country)=0),get_country), "")))</f>
        <v/>
      </c>
      <c r="G1633" s="93" t="str">
        <f t="shared" si="75"/>
        <v/>
      </c>
      <c r="H1633" s="67" t="str">
        <f t="array" aca="1" ref="H1633" ca="1">IF($I$1&lt;&gt;"y", "", IFERROR(INDEX(countrylistsize,MATCH(SMALL(NOT(countrylistsize="")*IF(ISNUMBER(countrylistsize),COUNTIF(countrylistsize,"&lt;="&amp;countrylistsize),COUNTIF(countrylistsize,"&lt;="&amp;countrylistsize)+SUM(ISNUMBER(countrylistsize))),ROWS(F$3:F1633)+SUM(ISBLANK(countrylistsize))),NOT(countrylistsize="")*IF(ISNUMBER(countrylistsize),COUNTIF(countrylistsize,"&lt;="&amp;countrylistsize),COUNTIF(countrylistsize,"&lt;="&amp;countrylistsize)+SUM(ISNUMBER(countrylistsize))),0)), ""))</f>
        <v/>
      </c>
      <c r="I1633" s="70"/>
      <c r="J1633" s="67" t="str">
        <f t="array" aca="1" ref="J1633" ca="1">IF($I$1&lt;&gt;"y", "", IFERROR(INDEX(admin1listsize,MATCH(SMALL(NOT(admin1listsize="")*IF(ISNUMBER(admin1listsize),COUNTIF(admin1listsize,"&lt;="&amp;admin1listsize),COUNTIF(admin1listsize,"&lt;="&amp;admin1listsize)+SUM(ISNUMBER(admin1listsize))),ROWS(D$3:D1633)+SUM(ISBLANK(admin1listsize))),NOT(admin1listsize="")*IF(ISNUMBER(admin1listsize),COUNTIF(admin1listsize,"&lt;="&amp;admin1listsize),COUNTIF(admin1listsize,"&lt;="&amp;admin1listsize)+SUM(ISNUMBER(admin1listsize))),0)), ""))</f>
        <v/>
      </c>
      <c r="K1633" s="71"/>
    </row>
    <row r="1634" spans="1:11" s="1" customFormat="1" x14ac:dyDescent="0.25">
      <c r="A1634" s="93" t="str">
        <f>IF($I$1&lt;&gt;"y", "", IF(ISBLANK(DATA!D1635),"",IF(ISBLANK(DATA!K1635),"NO DATA",DATA!K1635)))</f>
        <v/>
      </c>
      <c r="B1634" s="93" t="str">
        <f>IF($I$1&lt;&gt;"y", "",IF(ISBLANK(DATA!D1635),"", IF(ISBLANK(DATA!L1635),"NO DATA",DATA!L1635)))</f>
        <v/>
      </c>
      <c r="C1634" s="93" t="str">
        <f t="shared" si="77"/>
        <v/>
      </c>
      <c r="D1634" s="93" t="str">
        <f>IF($I$1&lt;&gt;"y", "", IF(C1635="", "", IFERROR(LOOKUP(2,1/(COUNTIF($D$2:D1633,mergednames)=0),mergednames), "")))</f>
        <v/>
      </c>
      <c r="E1634" s="93" t="str">
        <f t="shared" si="76"/>
        <v/>
      </c>
      <c r="F1634" s="93" t="str">
        <f>IF($I$1&lt;&gt;"y", "", IF(A1635="", "", IFERROR(LOOKUP(2,1/(COUNTIF($F$2:F1633,get_country)=0),get_country), "")))</f>
        <v/>
      </c>
      <c r="G1634" s="93" t="str">
        <f t="shared" si="75"/>
        <v/>
      </c>
      <c r="H1634" s="67" t="str">
        <f t="array" aca="1" ref="H1634" ca="1">IF($I$1&lt;&gt;"y", "", IFERROR(INDEX(countrylistsize,MATCH(SMALL(NOT(countrylistsize="")*IF(ISNUMBER(countrylistsize),COUNTIF(countrylistsize,"&lt;="&amp;countrylistsize),COUNTIF(countrylistsize,"&lt;="&amp;countrylistsize)+SUM(ISNUMBER(countrylistsize))),ROWS(F$3:F1634)+SUM(ISBLANK(countrylistsize))),NOT(countrylistsize="")*IF(ISNUMBER(countrylistsize),COUNTIF(countrylistsize,"&lt;="&amp;countrylistsize),COUNTIF(countrylistsize,"&lt;="&amp;countrylistsize)+SUM(ISNUMBER(countrylistsize))),0)), ""))</f>
        <v/>
      </c>
      <c r="I1634" s="70"/>
      <c r="J1634" s="67" t="str">
        <f t="array" aca="1" ref="J1634" ca="1">IF($I$1&lt;&gt;"y", "", IFERROR(INDEX(admin1listsize,MATCH(SMALL(NOT(admin1listsize="")*IF(ISNUMBER(admin1listsize),COUNTIF(admin1listsize,"&lt;="&amp;admin1listsize),COUNTIF(admin1listsize,"&lt;="&amp;admin1listsize)+SUM(ISNUMBER(admin1listsize))),ROWS(D$3:D1634)+SUM(ISBLANK(admin1listsize))),NOT(admin1listsize="")*IF(ISNUMBER(admin1listsize),COUNTIF(admin1listsize,"&lt;="&amp;admin1listsize),COUNTIF(admin1listsize,"&lt;="&amp;admin1listsize)+SUM(ISNUMBER(admin1listsize))),0)), ""))</f>
        <v/>
      </c>
      <c r="K1634" s="71"/>
    </row>
    <row r="1635" spans="1:11" s="1" customFormat="1" x14ac:dyDescent="0.25">
      <c r="A1635" s="93" t="str">
        <f>IF($I$1&lt;&gt;"y", "", IF(ISBLANK(DATA!D1636),"",IF(ISBLANK(DATA!K1636),"NO DATA",DATA!K1636)))</f>
        <v/>
      </c>
      <c r="B1635" s="93" t="str">
        <f>IF($I$1&lt;&gt;"y", "",IF(ISBLANK(DATA!D1636),"", IF(ISBLANK(DATA!L1636),"NO DATA",DATA!L1636)))</f>
        <v/>
      </c>
      <c r="C1635" s="93" t="str">
        <f t="shared" si="77"/>
        <v/>
      </c>
      <c r="D1635" s="93" t="str">
        <f>IF($I$1&lt;&gt;"y", "", IF(C1636="", "", IFERROR(LOOKUP(2,1/(COUNTIF($D$2:D1634,mergednames)=0),mergednames), "")))</f>
        <v/>
      </c>
      <c r="E1635" s="93" t="str">
        <f t="shared" si="76"/>
        <v/>
      </c>
      <c r="F1635" s="93" t="str">
        <f>IF($I$1&lt;&gt;"y", "", IF(A1636="", "", IFERROR(LOOKUP(2,1/(COUNTIF($F$2:F1634,get_country)=0),get_country), "")))</f>
        <v/>
      </c>
      <c r="G1635" s="93" t="str">
        <f t="shared" si="75"/>
        <v/>
      </c>
      <c r="H1635" s="67" t="str">
        <f t="array" aca="1" ref="H1635" ca="1">IF($I$1&lt;&gt;"y", "", IFERROR(INDEX(countrylistsize,MATCH(SMALL(NOT(countrylistsize="")*IF(ISNUMBER(countrylistsize),COUNTIF(countrylistsize,"&lt;="&amp;countrylistsize),COUNTIF(countrylistsize,"&lt;="&amp;countrylistsize)+SUM(ISNUMBER(countrylistsize))),ROWS(F$3:F1635)+SUM(ISBLANK(countrylistsize))),NOT(countrylistsize="")*IF(ISNUMBER(countrylistsize),COUNTIF(countrylistsize,"&lt;="&amp;countrylistsize),COUNTIF(countrylistsize,"&lt;="&amp;countrylistsize)+SUM(ISNUMBER(countrylistsize))),0)), ""))</f>
        <v/>
      </c>
      <c r="I1635" s="70"/>
      <c r="J1635" s="67" t="str">
        <f t="array" aca="1" ref="J1635" ca="1">IF($I$1&lt;&gt;"y", "", IFERROR(INDEX(admin1listsize,MATCH(SMALL(NOT(admin1listsize="")*IF(ISNUMBER(admin1listsize),COUNTIF(admin1listsize,"&lt;="&amp;admin1listsize),COUNTIF(admin1listsize,"&lt;="&amp;admin1listsize)+SUM(ISNUMBER(admin1listsize))),ROWS(D$3:D1635)+SUM(ISBLANK(admin1listsize))),NOT(admin1listsize="")*IF(ISNUMBER(admin1listsize),COUNTIF(admin1listsize,"&lt;="&amp;admin1listsize),COUNTIF(admin1listsize,"&lt;="&amp;admin1listsize)+SUM(ISNUMBER(admin1listsize))),0)), ""))</f>
        <v/>
      </c>
      <c r="K1635" s="71"/>
    </row>
    <row r="1636" spans="1:11" s="1" customFormat="1" x14ac:dyDescent="0.25">
      <c r="A1636" s="93" t="str">
        <f>IF($I$1&lt;&gt;"y", "", IF(ISBLANK(DATA!D1637),"",IF(ISBLANK(DATA!K1637),"NO DATA",DATA!K1637)))</f>
        <v/>
      </c>
      <c r="B1636" s="93" t="str">
        <f>IF($I$1&lt;&gt;"y", "",IF(ISBLANK(DATA!D1637),"", IF(ISBLANK(DATA!L1637),"NO DATA",DATA!L1637)))</f>
        <v/>
      </c>
      <c r="C1636" s="93" t="str">
        <f t="shared" si="77"/>
        <v/>
      </c>
      <c r="D1636" s="93" t="str">
        <f>IF($I$1&lt;&gt;"y", "", IF(C1637="", "", IFERROR(LOOKUP(2,1/(COUNTIF($D$2:D1635,mergednames)=0),mergednames), "")))</f>
        <v/>
      </c>
      <c r="E1636" s="93" t="str">
        <f t="shared" si="76"/>
        <v/>
      </c>
      <c r="F1636" s="93" t="str">
        <f>IF($I$1&lt;&gt;"y", "", IF(A1637="", "", IFERROR(LOOKUP(2,1/(COUNTIF($F$2:F1635,get_country)=0),get_country), "")))</f>
        <v/>
      </c>
      <c r="G1636" s="93" t="str">
        <f t="shared" si="75"/>
        <v/>
      </c>
      <c r="H1636" s="67" t="str">
        <f t="array" aca="1" ref="H1636" ca="1">IF($I$1&lt;&gt;"y", "", IFERROR(INDEX(countrylistsize,MATCH(SMALL(NOT(countrylistsize="")*IF(ISNUMBER(countrylistsize),COUNTIF(countrylistsize,"&lt;="&amp;countrylistsize),COUNTIF(countrylistsize,"&lt;="&amp;countrylistsize)+SUM(ISNUMBER(countrylistsize))),ROWS(F$3:F1636)+SUM(ISBLANK(countrylistsize))),NOT(countrylistsize="")*IF(ISNUMBER(countrylistsize),COUNTIF(countrylistsize,"&lt;="&amp;countrylistsize),COUNTIF(countrylistsize,"&lt;="&amp;countrylistsize)+SUM(ISNUMBER(countrylistsize))),0)), ""))</f>
        <v/>
      </c>
      <c r="I1636" s="70"/>
      <c r="J1636" s="67" t="str">
        <f t="array" aca="1" ref="J1636" ca="1">IF($I$1&lt;&gt;"y", "", IFERROR(INDEX(admin1listsize,MATCH(SMALL(NOT(admin1listsize="")*IF(ISNUMBER(admin1listsize),COUNTIF(admin1listsize,"&lt;="&amp;admin1listsize),COUNTIF(admin1listsize,"&lt;="&amp;admin1listsize)+SUM(ISNUMBER(admin1listsize))),ROWS(D$3:D1636)+SUM(ISBLANK(admin1listsize))),NOT(admin1listsize="")*IF(ISNUMBER(admin1listsize),COUNTIF(admin1listsize,"&lt;="&amp;admin1listsize),COUNTIF(admin1listsize,"&lt;="&amp;admin1listsize)+SUM(ISNUMBER(admin1listsize))),0)), ""))</f>
        <v/>
      </c>
      <c r="K1636" s="71"/>
    </row>
    <row r="1637" spans="1:11" s="1" customFormat="1" x14ac:dyDescent="0.25">
      <c r="A1637" s="93" t="str">
        <f>IF($I$1&lt;&gt;"y", "", IF(ISBLANK(DATA!D1638),"",IF(ISBLANK(DATA!K1638),"NO DATA",DATA!K1638)))</f>
        <v/>
      </c>
      <c r="B1637" s="93" t="str">
        <f>IF($I$1&lt;&gt;"y", "",IF(ISBLANK(DATA!D1638),"", IF(ISBLANK(DATA!L1638),"NO DATA",DATA!L1638)))</f>
        <v/>
      </c>
      <c r="C1637" s="93" t="str">
        <f t="shared" si="77"/>
        <v/>
      </c>
      <c r="D1637" s="93" t="str">
        <f>IF($I$1&lt;&gt;"y", "", IF(C1638="", "", IFERROR(LOOKUP(2,1/(COUNTIF($D$2:D1636,mergednames)=0),mergednames), "")))</f>
        <v/>
      </c>
      <c r="E1637" s="93" t="str">
        <f t="shared" si="76"/>
        <v/>
      </c>
      <c r="F1637" s="93" t="str">
        <f>IF($I$1&lt;&gt;"y", "", IF(A1638="", "", IFERROR(LOOKUP(2,1/(COUNTIF($F$2:F1636,get_country)=0),get_country), "")))</f>
        <v/>
      </c>
      <c r="G1637" s="93" t="str">
        <f t="shared" si="75"/>
        <v/>
      </c>
      <c r="H1637" s="67" t="str">
        <f t="array" aca="1" ref="H1637" ca="1">IF($I$1&lt;&gt;"y", "", IFERROR(INDEX(countrylistsize,MATCH(SMALL(NOT(countrylistsize="")*IF(ISNUMBER(countrylistsize),COUNTIF(countrylistsize,"&lt;="&amp;countrylistsize),COUNTIF(countrylistsize,"&lt;="&amp;countrylistsize)+SUM(ISNUMBER(countrylistsize))),ROWS(F$3:F1637)+SUM(ISBLANK(countrylistsize))),NOT(countrylistsize="")*IF(ISNUMBER(countrylistsize),COUNTIF(countrylistsize,"&lt;="&amp;countrylistsize),COUNTIF(countrylistsize,"&lt;="&amp;countrylistsize)+SUM(ISNUMBER(countrylistsize))),0)), ""))</f>
        <v/>
      </c>
      <c r="I1637" s="70"/>
      <c r="J1637" s="67" t="str">
        <f t="array" aca="1" ref="J1637" ca="1">IF($I$1&lt;&gt;"y", "", IFERROR(INDEX(admin1listsize,MATCH(SMALL(NOT(admin1listsize="")*IF(ISNUMBER(admin1listsize),COUNTIF(admin1listsize,"&lt;="&amp;admin1listsize),COUNTIF(admin1listsize,"&lt;="&amp;admin1listsize)+SUM(ISNUMBER(admin1listsize))),ROWS(D$3:D1637)+SUM(ISBLANK(admin1listsize))),NOT(admin1listsize="")*IF(ISNUMBER(admin1listsize),COUNTIF(admin1listsize,"&lt;="&amp;admin1listsize),COUNTIF(admin1listsize,"&lt;="&amp;admin1listsize)+SUM(ISNUMBER(admin1listsize))),0)), ""))</f>
        <v/>
      </c>
      <c r="K1637" s="71"/>
    </row>
    <row r="1638" spans="1:11" s="1" customFormat="1" x14ac:dyDescent="0.25">
      <c r="A1638" s="93" t="str">
        <f>IF($I$1&lt;&gt;"y", "", IF(ISBLANK(DATA!D1639),"",IF(ISBLANK(DATA!K1639),"NO DATA",DATA!K1639)))</f>
        <v/>
      </c>
      <c r="B1638" s="93" t="str">
        <f>IF($I$1&lt;&gt;"y", "",IF(ISBLANK(DATA!D1639),"", IF(ISBLANK(DATA!L1639),"NO DATA",DATA!L1639)))</f>
        <v/>
      </c>
      <c r="C1638" s="93" t="str">
        <f t="shared" si="77"/>
        <v/>
      </c>
      <c r="D1638" s="93" t="str">
        <f>IF($I$1&lt;&gt;"y", "", IF(C1639="", "", IFERROR(LOOKUP(2,1/(COUNTIF($D$2:D1637,mergednames)=0),mergednames), "")))</f>
        <v/>
      </c>
      <c r="E1638" s="93" t="str">
        <f t="shared" si="76"/>
        <v/>
      </c>
      <c r="F1638" s="93" t="str">
        <f>IF($I$1&lt;&gt;"y", "", IF(A1639="", "", IFERROR(LOOKUP(2,1/(COUNTIF($F$2:F1637,get_country)=0),get_country), "")))</f>
        <v/>
      </c>
      <c r="G1638" s="93" t="str">
        <f t="shared" si="75"/>
        <v/>
      </c>
      <c r="H1638" s="67" t="str">
        <f t="array" aca="1" ref="H1638" ca="1">IF($I$1&lt;&gt;"y", "", IFERROR(INDEX(countrylistsize,MATCH(SMALL(NOT(countrylistsize="")*IF(ISNUMBER(countrylistsize),COUNTIF(countrylistsize,"&lt;="&amp;countrylistsize),COUNTIF(countrylistsize,"&lt;="&amp;countrylistsize)+SUM(ISNUMBER(countrylistsize))),ROWS(F$3:F1638)+SUM(ISBLANK(countrylistsize))),NOT(countrylistsize="")*IF(ISNUMBER(countrylistsize),COUNTIF(countrylistsize,"&lt;="&amp;countrylistsize),COUNTIF(countrylistsize,"&lt;="&amp;countrylistsize)+SUM(ISNUMBER(countrylistsize))),0)), ""))</f>
        <v/>
      </c>
      <c r="I1638" s="70"/>
      <c r="J1638" s="67" t="str">
        <f t="array" aca="1" ref="J1638" ca="1">IF($I$1&lt;&gt;"y", "", IFERROR(INDEX(admin1listsize,MATCH(SMALL(NOT(admin1listsize="")*IF(ISNUMBER(admin1listsize),COUNTIF(admin1listsize,"&lt;="&amp;admin1listsize),COUNTIF(admin1listsize,"&lt;="&amp;admin1listsize)+SUM(ISNUMBER(admin1listsize))),ROWS(D$3:D1638)+SUM(ISBLANK(admin1listsize))),NOT(admin1listsize="")*IF(ISNUMBER(admin1listsize),COUNTIF(admin1listsize,"&lt;="&amp;admin1listsize),COUNTIF(admin1listsize,"&lt;="&amp;admin1listsize)+SUM(ISNUMBER(admin1listsize))),0)), ""))</f>
        <v/>
      </c>
      <c r="K1638" s="71"/>
    </row>
    <row r="1639" spans="1:11" s="1" customFormat="1" x14ac:dyDescent="0.25">
      <c r="A1639" s="93" t="str">
        <f>IF($I$1&lt;&gt;"y", "", IF(ISBLANK(DATA!D1640),"",IF(ISBLANK(DATA!K1640),"NO DATA",DATA!K1640)))</f>
        <v/>
      </c>
      <c r="B1639" s="93" t="str">
        <f>IF($I$1&lt;&gt;"y", "",IF(ISBLANK(DATA!D1640),"", IF(ISBLANK(DATA!L1640),"NO DATA",DATA!L1640)))</f>
        <v/>
      </c>
      <c r="C1639" s="93" t="str">
        <f t="shared" si="77"/>
        <v/>
      </c>
      <c r="D1639" s="93" t="str">
        <f>IF($I$1&lt;&gt;"y", "", IF(C1640="", "", IFERROR(LOOKUP(2,1/(COUNTIF($D$2:D1638,mergednames)=0),mergednames), "")))</f>
        <v/>
      </c>
      <c r="E1639" s="93" t="str">
        <f t="shared" si="76"/>
        <v/>
      </c>
      <c r="F1639" s="93" t="str">
        <f>IF($I$1&lt;&gt;"y", "", IF(A1640="", "", IFERROR(LOOKUP(2,1/(COUNTIF($F$2:F1638,get_country)=0),get_country), "")))</f>
        <v/>
      </c>
      <c r="G1639" s="93" t="str">
        <f t="shared" si="75"/>
        <v/>
      </c>
      <c r="H1639" s="67" t="str">
        <f t="array" aca="1" ref="H1639" ca="1">IF($I$1&lt;&gt;"y", "", IFERROR(INDEX(countrylistsize,MATCH(SMALL(NOT(countrylistsize="")*IF(ISNUMBER(countrylistsize),COUNTIF(countrylistsize,"&lt;="&amp;countrylistsize),COUNTIF(countrylistsize,"&lt;="&amp;countrylistsize)+SUM(ISNUMBER(countrylistsize))),ROWS(F$3:F1639)+SUM(ISBLANK(countrylistsize))),NOT(countrylistsize="")*IF(ISNUMBER(countrylistsize),COUNTIF(countrylistsize,"&lt;="&amp;countrylistsize),COUNTIF(countrylistsize,"&lt;="&amp;countrylistsize)+SUM(ISNUMBER(countrylistsize))),0)), ""))</f>
        <v/>
      </c>
      <c r="I1639" s="70"/>
      <c r="J1639" s="67" t="str">
        <f t="array" aca="1" ref="J1639" ca="1">IF($I$1&lt;&gt;"y", "", IFERROR(INDEX(admin1listsize,MATCH(SMALL(NOT(admin1listsize="")*IF(ISNUMBER(admin1listsize),COUNTIF(admin1listsize,"&lt;="&amp;admin1listsize),COUNTIF(admin1listsize,"&lt;="&amp;admin1listsize)+SUM(ISNUMBER(admin1listsize))),ROWS(D$3:D1639)+SUM(ISBLANK(admin1listsize))),NOT(admin1listsize="")*IF(ISNUMBER(admin1listsize),COUNTIF(admin1listsize,"&lt;="&amp;admin1listsize),COUNTIF(admin1listsize,"&lt;="&amp;admin1listsize)+SUM(ISNUMBER(admin1listsize))),0)), ""))</f>
        <v/>
      </c>
      <c r="K1639" s="71"/>
    </row>
    <row r="1640" spans="1:11" s="1" customFormat="1" x14ac:dyDescent="0.25">
      <c r="A1640" s="93" t="str">
        <f>IF($I$1&lt;&gt;"y", "", IF(ISBLANK(DATA!D1641),"",IF(ISBLANK(DATA!K1641),"NO DATA",DATA!K1641)))</f>
        <v/>
      </c>
      <c r="B1640" s="93" t="str">
        <f>IF($I$1&lt;&gt;"y", "",IF(ISBLANK(DATA!D1641),"", IF(ISBLANK(DATA!L1641),"NO DATA",DATA!L1641)))</f>
        <v/>
      </c>
      <c r="C1640" s="93" t="str">
        <f t="shared" si="77"/>
        <v/>
      </c>
      <c r="D1640" s="93" t="str">
        <f>IF($I$1&lt;&gt;"y", "", IF(C1641="", "", IFERROR(LOOKUP(2,1/(COUNTIF($D$2:D1639,mergednames)=0),mergednames), "")))</f>
        <v/>
      </c>
      <c r="E1640" s="93" t="str">
        <f t="shared" si="76"/>
        <v/>
      </c>
      <c r="F1640" s="93" t="str">
        <f>IF($I$1&lt;&gt;"y", "", IF(A1641="", "", IFERROR(LOOKUP(2,1/(COUNTIF($F$2:F1639,get_country)=0),get_country), "")))</f>
        <v/>
      </c>
      <c r="G1640" s="93" t="str">
        <f t="shared" si="75"/>
        <v/>
      </c>
      <c r="H1640" s="67" t="str">
        <f t="array" aca="1" ref="H1640" ca="1">IF($I$1&lt;&gt;"y", "", IFERROR(INDEX(countrylistsize,MATCH(SMALL(NOT(countrylistsize="")*IF(ISNUMBER(countrylistsize),COUNTIF(countrylistsize,"&lt;="&amp;countrylistsize),COUNTIF(countrylistsize,"&lt;="&amp;countrylistsize)+SUM(ISNUMBER(countrylistsize))),ROWS(F$3:F1640)+SUM(ISBLANK(countrylistsize))),NOT(countrylistsize="")*IF(ISNUMBER(countrylistsize),COUNTIF(countrylistsize,"&lt;="&amp;countrylistsize),COUNTIF(countrylistsize,"&lt;="&amp;countrylistsize)+SUM(ISNUMBER(countrylistsize))),0)), ""))</f>
        <v/>
      </c>
      <c r="I1640" s="70"/>
      <c r="J1640" s="67" t="str">
        <f t="array" aca="1" ref="J1640" ca="1">IF($I$1&lt;&gt;"y", "", IFERROR(INDEX(admin1listsize,MATCH(SMALL(NOT(admin1listsize="")*IF(ISNUMBER(admin1listsize),COUNTIF(admin1listsize,"&lt;="&amp;admin1listsize),COUNTIF(admin1listsize,"&lt;="&amp;admin1listsize)+SUM(ISNUMBER(admin1listsize))),ROWS(D$3:D1640)+SUM(ISBLANK(admin1listsize))),NOT(admin1listsize="")*IF(ISNUMBER(admin1listsize),COUNTIF(admin1listsize,"&lt;="&amp;admin1listsize),COUNTIF(admin1listsize,"&lt;="&amp;admin1listsize)+SUM(ISNUMBER(admin1listsize))),0)), ""))</f>
        <v/>
      </c>
      <c r="K1640" s="71"/>
    </row>
    <row r="1641" spans="1:11" s="1" customFormat="1" x14ac:dyDescent="0.25">
      <c r="A1641" s="93" t="str">
        <f>IF($I$1&lt;&gt;"y", "", IF(ISBLANK(DATA!D1642),"",IF(ISBLANK(DATA!K1642),"NO DATA",DATA!K1642)))</f>
        <v/>
      </c>
      <c r="B1641" s="93" t="str">
        <f>IF($I$1&lt;&gt;"y", "",IF(ISBLANK(DATA!D1642),"", IF(ISBLANK(DATA!L1642),"NO DATA",DATA!L1642)))</f>
        <v/>
      </c>
      <c r="C1641" s="93" t="str">
        <f t="shared" si="77"/>
        <v/>
      </c>
      <c r="D1641" s="93" t="str">
        <f>IF($I$1&lt;&gt;"y", "", IF(C1642="", "", IFERROR(LOOKUP(2,1/(COUNTIF($D$2:D1640,mergednames)=0),mergednames), "")))</f>
        <v/>
      </c>
      <c r="E1641" s="93" t="str">
        <f t="shared" si="76"/>
        <v/>
      </c>
      <c r="F1641" s="93" t="str">
        <f>IF($I$1&lt;&gt;"y", "", IF(A1642="", "", IFERROR(LOOKUP(2,1/(COUNTIF($F$2:F1640,get_country)=0),get_country), "")))</f>
        <v/>
      </c>
      <c r="G1641" s="93" t="str">
        <f t="shared" si="75"/>
        <v/>
      </c>
      <c r="H1641" s="67" t="str">
        <f t="array" aca="1" ref="H1641" ca="1">IF($I$1&lt;&gt;"y", "", IFERROR(INDEX(countrylistsize,MATCH(SMALL(NOT(countrylistsize="")*IF(ISNUMBER(countrylistsize),COUNTIF(countrylistsize,"&lt;="&amp;countrylistsize),COUNTIF(countrylistsize,"&lt;="&amp;countrylistsize)+SUM(ISNUMBER(countrylistsize))),ROWS(F$3:F1641)+SUM(ISBLANK(countrylistsize))),NOT(countrylistsize="")*IF(ISNUMBER(countrylistsize),COUNTIF(countrylistsize,"&lt;="&amp;countrylistsize),COUNTIF(countrylistsize,"&lt;="&amp;countrylistsize)+SUM(ISNUMBER(countrylistsize))),0)), ""))</f>
        <v/>
      </c>
      <c r="I1641" s="70"/>
      <c r="J1641" s="67" t="str">
        <f t="array" aca="1" ref="J1641" ca="1">IF($I$1&lt;&gt;"y", "", IFERROR(INDEX(admin1listsize,MATCH(SMALL(NOT(admin1listsize="")*IF(ISNUMBER(admin1listsize),COUNTIF(admin1listsize,"&lt;="&amp;admin1listsize),COUNTIF(admin1listsize,"&lt;="&amp;admin1listsize)+SUM(ISNUMBER(admin1listsize))),ROWS(D$3:D1641)+SUM(ISBLANK(admin1listsize))),NOT(admin1listsize="")*IF(ISNUMBER(admin1listsize),COUNTIF(admin1listsize,"&lt;="&amp;admin1listsize),COUNTIF(admin1listsize,"&lt;="&amp;admin1listsize)+SUM(ISNUMBER(admin1listsize))),0)), ""))</f>
        <v/>
      </c>
      <c r="K1641" s="71"/>
    </row>
    <row r="1642" spans="1:11" s="1" customFormat="1" x14ac:dyDescent="0.25">
      <c r="A1642" s="93" t="str">
        <f>IF($I$1&lt;&gt;"y", "", IF(ISBLANK(DATA!D1643),"",IF(ISBLANK(DATA!K1643),"NO DATA",DATA!K1643)))</f>
        <v/>
      </c>
      <c r="B1642" s="93" t="str">
        <f>IF($I$1&lt;&gt;"y", "",IF(ISBLANK(DATA!D1643),"", IF(ISBLANK(DATA!L1643),"NO DATA",DATA!L1643)))</f>
        <v/>
      </c>
      <c r="C1642" s="93" t="str">
        <f t="shared" si="77"/>
        <v/>
      </c>
      <c r="D1642" s="93" t="str">
        <f>IF($I$1&lt;&gt;"y", "", IF(C1643="", "", IFERROR(LOOKUP(2,1/(COUNTIF($D$2:D1641,mergednames)=0),mergednames), "")))</f>
        <v/>
      </c>
      <c r="E1642" s="93" t="str">
        <f t="shared" si="76"/>
        <v/>
      </c>
      <c r="F1642" s="93" t="str">
        <f>IF($I$1&lt;&gt;"y", "", IF(A1643="", "", IFERROR(LOOKUP(2,1/(COUNTIF($F$2:F1641,get_country)=0),get_country), "")))</f>
        <v/>
      </c>
      <c r="G1642" s="93" t="str">
        <f t="shared" si="75"/>
        <v/>
      </c>
      <c r="H1642" s="67" t="str">
        <f t="array" aca="1" ref="H1642" ca="1">IF($I$1&lt;&gt;"y", "", IFERROR(INDEX(countrylistsize,MATCH(SMALL(NOT(countrylistsize="")*IF(ISNUMBER(countrylistsize),COUNTIF(countrylistsize,"&lt;="&amp;countrylistsize),COUNTIF(countrylistsize,"&lt;="&amp;countrylistsize)+SUM(ISNUMBER(countrylistsize))),ROWS(F$3:F1642)+SUM(ISBLANK(countrylistsize))),NOT(countrylistsize="")*IF(ISNUMBER(countrylistsize),COUNTIF(countrylistsize,"&lt;="&amp;countrylistsize),COUNTIF(countrylistsize,"&lt;="&amp;countrylistsize)+SUM(ISNUMBER(countrylistsize))),0)), ""))</f>
        <v/>
      </c>
      <c r="I1642" s="70"/>
      <c r="J1642" s="67" t="str">
        <f t="array" aca="1" ref="J1642" ca="1">IF($I$1&lt;&gt;"y", "", IFERROR(INDEX(admin1listsize,MATCH(SMALL(NOT(admin1listsize="")*IF(ISNUMBER(admin1listsize),COUNTIF(admin1listsize,"&lt;="&amp;admin1listsize),COUNTIF(admin1listsize,"&lt;="&amp;admin1listsize)+SUM(ISNUMBER(admin1listsize))),ROWS(D$3:D1642)+SUM(ISBLANK(admin1listsize))),NOT(admin1listsize="")*IF(ISNUMBER(admin1listsize),COUNTIF(admin1listsize,"&lt;="&amp;admin1listsize),COUNTIF(admin1listsize,"&lt;="&amp;admin1listsize)+SUM(ISNUMBER(admin1listsize))),0)), ""))</f>
        <v/>
      </c>
      <c r="K1642" s="71"/>
    </row>
    <row r="1643" spans="1:11" s="1" customFormat="1" x14ac:dyDescent="0.25">
      <c r="A1643" s="93" t="str">
        <f>IF($I$1&lt;&gt;"y", "", IF(ISBLANK(DATA!D1644),"",IF(ISBLANK(DATA!K1644),"NO DATA",DATA!K1644)))</f>
        <v/>
      </c>
      <c r="B1643" s="93" t="str">
        <f>IF($I$1&lt;&gt;"y", "",IF(ISBLANK(DATA!D1644),"", IF(ISBLANK(DATA!L1644),"NO DATA",DATA!L1644)))</f>
        <v/>
      </c>
      <c r="C1643" s="93" t="str">
        <f t="shared" si="77"/>
        <v/>
      </c>
      <c r="D1643" s="93" t="str">
        <f>IF($I$1&lt;&gt;"y", "", IF(C1644="", "", IFERROR(LOOKUP(2,1/(COUNTIF($D$2:D1642,mergednames)=0),mergednames), "")))</f>
        <v/>
      </c>
      <c r="E1643" s="93" t="str">
        <f t="shared" si="76"/>
        <v/>
      </c>
      <c r="F1643" s="93" t="str">
        <f>IF($I$1&lt;&gt;"y", "", IF(A1644="", "", IFERROR(LOOKUP(2,1/(COUNTIF($F$2:F1642,get_country)=0),get_country), "")))</f>
        <v/>
      </c>
      <c r="G1643" s="93" t="str">
        <f t="shared" si="75"/>
        <v/>
      </c>
      <c r="H1643" s="67" t="str">
        <f t="array" aca="1" ref="H1643" ca="1">IF($I$1&lt;&gt;"y", "", IFERROR(INDEX(countrylistsize,MATCH(SMALL(NOT(countrylistsize="")*IF(ISNUMBER(countrylistsize),COUNTIF(countrylistsize,"&lt;="&amp;countrylistsize),COUNTIF(countrylistsize,"&lt;="&amp;countrylistsize)+SUM(ISNUMBER(countrylistsize))),ROWS(F$3:F1643)+SUM(ISBLANK(countrylistsize))),NOT(countrylistsize="")*IF(ISNUMBER(countrylistsize),COUNTIF(countrylistsize,"&lt;="&amp;countrylistsize),COUNTIF(countrylistsize,"&lt;="&amp;countrylistsize)+SUM(ISNUMBER(countrylistsize))),0)), ""))</f>
        <v/>
      </c>
      <c r="I1643" s="70"/>
      <c r="J1643" s="67" t="str">
        <f t="array" aca="1" ref="J1643" ca="1">IF($I$1&lt;&gt;"y", "", IFERROR(INDEX(admin1listsize,MATCH(SMALL(NOT(admin1listsize="")*IF(ISNUMBER(admin1listsize),COUNTIF(admin1listsize,"&lt;="&amp;admin1listsize),COUNTIF(admin1listsize,"&lt;="&amp;admin1listsize)+SUM(ISNUMBER(admin1listsize))),ROWS(D$3:D1643)+SUM(ISBLANK(admin1listsize))),NOT(admin1listsize="")*IF(ISNUMBER(admin1listsize),COUNTIF(admin1listsize,"&lt;="&amp;admin1listsize),COUNTIF(admin1listsize,"&lt;="&amp;admin1listsize)+SUM(ISNUMBER(admin1listsize))),0)), ""))</f>
        <v/>
      </c>
      <c r="K1643" s="71"/>
    </row>
    <row r="1644" spans="1:11" s="1" customFormat="1" x14ac:dyDescent="0.25">
      <c r="A1644" s="93" t="str">
        <f>IF($I$1&lt;&gt;"y", "", IF(ISBLANK(DATA!D1645),"",IF(ISBLANK(DATA!K1645),"NO DATA",DATA!K1645)))</f>
        <v/>
      </c>
      <c r="B1644" s="93" t="str">
        <f>IF($I$1&lt;&gt;"y", "",IF(ISBLANK(DATA!D1645),"", IF(ISBLANK(DATA!L1645),"NO DATA",DATA!L1645)))</f>
        <v/>
      </c>
      <c r="C1644" s="93" t="str">
        <f t="shared" si="77"/>
        <v/>
      </c>
      <c r="D1644" s="93" t="str">
        <f>IF($I$1&lt;&gt;"y", "", IF(C1645="", "", IFERROR(LOOKUP(2,1/(COUNTIF($D$2:D1643,mergednames)=0),mergednames), "")))</f>
        <v/>
      </c>
      <c r="E1644" s="93" t="str">
        <f t="shared" si="76"/>
        <v/>
      </c>
      <c r="F1644" s="93" t="str">
        <f>IF($I$1&lt;&gt;"y", "", IF(A1645="", "", IFERROR(LOOKUP(2,1/(COUNTIF($F$2:F1643,get_country)=0),get_country), "")))</f>
        <v/>
      </c>
      <c r="G1644" s="93" t="str">
        <f t="shared" si="75"/>
        <v/>
      </c>
      <c r="H1644" s="67" t="str">
        <f t="array" aca="1" ref="H1644" ca="1">IF($I$1&lt;&gt;"y", "", IFERROR(INDEX(countrylistsize,MATCH(SMALL(NOT(countrylistsize="")*IF(ISNUMBER(countrylistsize),COUNTIF(countrylistsize,"&lt;="&amp;countrylistsize),COUNTIF(countrylistsize,"&lt;="&amp;countrylistsize)+SUM(ISNUMBER(countrylistsize))),ROWS(F$3:F1644)+SUM(ISBLANK(countrylistsize))),NOT(countrylistsize="")*IF(ISNUMBER(countrylistsize),COUNTIF(countrylistsize,"&lt;="&amp;countrylistsize),COUNTIF(countrylistsize,"&lt;="&amp;countrylistsize)+SUM(ISNUMBER(countrylistsize))),0)), ""))</f>
        <v/>
      </c>
      <c r="I1644" s="70"/>
      <c r="J1644" s="67" t="str">
        <f t="array" aca="1" ref="J1644" ca="1">IF($I$1&lt;&gt;"y", "", IFERROR(INDEX(admin1listsize,MATCH(SMALL(NOT(admin1listsize="")*IF(ISNUMBER(admin1listsize),COUNTIF(admin1listsize,"&lt;="&amp;admin1listsize),COUNTIF(admin1listsize,"&lt;="&amp;admin1listsize)+SUM(ISNUMBER(admin1listsize))),ROWS(D$3:D1644)+SUM(ISBLANK(admin1listsize))),NOT(admin1listsize="")*IF(ISNUMBER(admin1listsize),COUNTIF(admin1listsize,"&lt;="&amp;admin1listsize),COUNTIF(admin1listsize,"&lt;="&amp;admin1listsize)+SUM(ISNUMBER(admin1listsize))),0)), ""))</f>
        <v/>
      </c>
      <c r="K1644" s="71"/>
    </row>
    <row r="1645" spans="1:11" s="1" customFormat="1" x14ac:dyDescent="0.25">
      <c r="A1645" s="93" t="str">
        <f>IF($I$1&lt;&gt;"y", "", IF(ISBLANK(DATA!D1646),"",IF(ISBLANK(DATA!K1646),"NO DATA",DATA!K1646)))</f>
        <v/>
      </c>
      <c r="B1645" s="93" t="str">
        <f>IF($I$1&lt;&gt;"y", "",IF(ISBLANK(DATA!D1646),"", IF(ISBLANK(DATA!L1646),"NO DATA",DATA!L1646)))</f>
        <v/>
      </c>
      <c r="C1645" s="93" t="str">
        <f t="shared" si="77"/>
        <v/>
      </c>
      <c r="D1645" s="93" t="str">
        <f>IF($I$1&lt;&gt;"y", "", IF(C1646="", "", IFERROR(LOOKUP(2,1/(COUNTIF($D$2:D1644,mergednames)=0),mergednames), "")))</f>
        <v/>
      </c>
      <c r="E1645" s="93" t="str">
        <f t="shared" si="76"/>
        <v/>
      </c>
      <c r="F1645" s="93" t="str">
        <f>IF($I$1&lt;&gt;"y", "", IF(A1646="", "", IFERROR(LOOKUP(2,1/(COUNTIF($F$2:F1644,get_country)=0),get_country), "")))</f>
        <v/>
      </c>
      <c r="G1645" s="93" t="str">
        <f t="shared" si="75"/>
        <v/>
      </c>
      <c r="H1645" s="67" t="str">
        <f t="array" aca="1" ref="H1645" ca="1">IF($I$1&lt;&gt;"y", "", IFERROR(INDEX(countrylistsize,MATCH(SMALL(NOT(countrylistsize="")*IF(ISNUMBER(countrylistsize),COUNTIF(countrylistsize,"&lt;="&amp;countrylistsize),COUNTIF(countrylistsize,"&lt;="&amp;countrylistsize)+SUM(ISNUMBER(countrylistsize))),ROWS(F$3:F1645)+SUM(ISBLANK(countrylistsize))),NOT(countrylistsize="")*IF(ISNUMBER(countrylistsize),COUNTIF(countrylistsize,"&lt;="&amp;countrylistsize),COUNTIF(countrylistsize,"&lt;="&amp;countrylistsize)+SUM(ISNUMBER(countrylistsize))),0)), ""))</f>
        <v/>
      </c>
      <c r="I1645" s="70"/>
      <c r="J1645" s="67" t="str">
        <f t="array" aca="1" ref="J1645" ca="1">IF($I$1&lt;&gt;"y", "", IFERROR(INDEX(admin1listsize,MATCH(SMALL(NOT(admin1listsize="")*IF(ISNUMBER(admin1listsize),COUNTIF(admin1listsize,"&lt;="&amp;admin1listsize),COUNTIF(admin1listsize,"&lt;="&amp;admin1listsize)+SUM(ISNUMBER(admin1listsize))),ROWS(D$3:D1645)+SUM(ISBLANK(admin1listsize))),NOT(admin1listsize="")*IF(ISNUMBER(admin1listsize),COUNTIF(admin1listsize,"&lt;="&amp;admin1listsize),COUNTIF(admin1listsize,"&lt;="&amp;admin1listsize)+SUM(ISNUMBER(admin1listsize))),0)), ""))</f>
        <v/>
      </c>
      <c r="K1645" s="71"/>
    </row>
    <row r="1646" spans="1:11" s="1" customFormat="1" x14ac:dyDescent="0.25">
      <c r="A1646" s="93" t="str">
        <f>IF($I$1&lt;&gt;"y", "", IF(ISBLANK(DATA!D1647),"",IF(ISBLANK(DATA!K1647),"NO DATA",DATA!K1647)))</f>
        <v/>
      </c>
      <c r="B1646" s="93" t="str">
        <f>IF($I$1&lt;&gt;"y", "",IF(ISBLANK(DATA!D1647),"", IF(ISBLANK(DATA!L1647),"NO DATA",DATA!L1647)))</f>
        <v/>
      </c>
      <c r="C1646" s="93" t="str">
        <f t="shared" si="77"/>
        <v/>
      </c>
      <c r="D1646" s="93" t="str">
        <f>IF($I$1&lt;&gt;"y", "", IF(C1647="", "", IFERROR(LOOKUP(2,1/(COUNTIF($D$2:D1645,mergednames)=0),mergednames), "")))</f>
        <v/>
      </c>
      <c r="E1646" s="93" t="str">
        <f t="shared" si="76"/>
        <v/>
      </c>
      <c r="F1646" s="93" t="str">
        <f>IF($I$1&lt;&gt;"y", "", IF(A1647="", "", IFERROR(LOOKUP(2,1/(COUNTIF($F$2:F1645,get_country)=0),get_country), "")))</f>
        <v/>
      </c>
      <c r="G1646" s="93" t="str">
        <f t="shared" si="75"/>
        <v/>
      </c>
      <c r="H1646" s="67" t="str">
        <f t="array" aca="1" ref="H1646" ca="1">IF($I$1&lt;&gt;"y", "", IFERROR(INDEX(countrylistsize,MATCH(SMALL(NOT(countrylistsize="")*IF(ISNUMBER(countrylistsize),COUNTIF(countrylistsize,"&lt;="&amp;countrylistsize),COUNTIF(countrylistsize,"&lt;="&amp;countrylistsize)+SUM(ISNUMBER(countrylistsize))),ROWS(F$3:F1646)+SUM(ISBLANK(countrylistsize))),NOT(countrylistsize="")*IF(ISNUMBER(countrylistsize),COUNTIF(countrylistsize,"&lt;="&amp;countrylistsize),COUNTIF(countrylistsize,"&lt;="&amp;countrylistsize)+SUM(ISNUMBER(countrylistsize))),0)), ""))</f>
        <v/>
      </c>
      <c r="I1646" s="70"/>
      <c r="J1646" s="67" t="str">
        <f t="array" aca="1" ref="J1646" ca="1">IF($I$1&lt;&gt;"y", "", IFERROR(INDEX(admin1listsize,MATCH(SMALL(NOT(admin1listsize="")*IF(ISNUMBER(admin1listsize),COUNTIF(admin1listsize,"&lt;="&amp;admin1listsize),COUNTIF(admin1listsize,"&lt;="&amp;admin1listsize)+SUM(ISNUMBER(admin1listsize))),ROWS(D$3:D1646)+SUM(ISBLANK(admin1listsize))),NOT(admin1listsize="")*IF(ISNUMBER(admin1listsize),COUNTIF(admin1listsize,"&lt;="&amp;admin1listsize),COUNTIF(admin1listsize,"&lt;="&amp;admin1listsize)+SUM(ISNUMBER(admin1listsize))),0)), ""))</f>
        <v/>
      </c>
      <c r="K1646" s="71"/>
    </row>
    <row r="1647" spans="1:11" s="1" customFormat="1" x14ac:dyDescent="0.25">
      <c r="A1647" s="93" t="str">
        <f>IF($I$1&lt;&gt;"y", "", IF(ISBLANK(DATA!D1648),"",IF(ISBLANK(DATA!K1648),"NO DATA",DATA!K1648)))</f>
        <v/>
      </c>
      <c r="B1647" s="93" t="str">
        <f>IF($I$1&lt;&gt;"y", "",IF(ISBLANK(DATA!D1648),"", IF(ISBLANK(DATA!L1648),"NO DATA",DATA!L1648)))</f>
        <v/>
      </c>
      <c r="C1647" s="93" t="str">
        <f t="shared" si="77"/>
        <v/>
      </c>
      <c r="D1647" s="93" t="str">
        <f>IF($I$1&lt;&gt;"y", "", IF(C1648="", "", IFERROR(LOOKUP(2,1/(COUNTIF($D$2:D1646,mergednames)=0),mergednames), "")))</f>
        <v/>
      </c>
      <c r="E1647" s="93" t="str">
        <f t="shared" si="76"/>
        <v/>
      </c>
      <c r="F1647" s="93" t="str">
        <f>IF($I$1&lt;&gt;"y", "", IF(A1648="", "", IFERROR(LOOKUP(2,1/(COUNTIF($F$2:F1646,get_country)=0),get_country), "")))</f>
        <v/>
      </c>
      <c r="G1647" s="93" t="str">
        <f t="shared" si="75"/>
        <v/>
      </c>
      <c r="H1647" s="67" t="str">
        <f t="array" aca="1" ref="H1647" ca="1">IF($I$1&lt;&gt;"y", "", IFERROR(INDEX(countrylistsize,MATCH(SMALL(NOT(countrylistsize="")*IF(ISNUMBER(countrylistsize),COUNTIF(countrylistsize,"&lt;="&amp;countrylistsize),COUNTIF(countrylistsize,"&lt;="&amp;countrylistsize)+SUM(ISNUMBER(countrylistsize))),ROWS(F$3:F1647)+SUM(ISBLANK(countrylistsize))),NOT(countrylistsize="")*IF(ISNUMBER(countrylistsize),COUNTIF(countrylistsize,"&lt;="&amp;countrylistsize),COUNTIF(countrylistsize,"&lt;="&amp;countrylistsize)+SUM(ISNUMBER(countrylistsize))),0)), ""))</f>
        <v/>
      </c>
      <c r="I1647" s="70"/>
      <c r="J1647" s="67" t="str">
        <f t="array" aca="1" ref="J1647" ca="1">IF($I$1&lt;&gt;"y", "", IFERROR(INDEX(admin1listsize,MATCH(SMALL(NOT(admin1listsize="")*IF(ISNUMBER(admin1listsize),COUNTIF(admin1listsize,"&lt;="&amp;admin1listsize),COUNTIF(admin1listsize,"&lt;="&amp;admin1listsize)+SUM(ISNUMBER(admin1listsize))),ROWS(D$3:D1647)+SUM(ISBLANK(admin1listsize))),NOT(admin1listsize="")*IF(ISNUMBER(admin1listsize),COUNTIF(admin1listsize,"&lt;="&amp;admin1listsize),COUNTIF(admin1listsize,"&lt;="&amp;admin1listsize)+SUM(ISNUMBER(admin1listsize))),0)), ""))</f>
        <v/>
      </c>
      <c r="K1647" s="71"/>
    </row>
    <row r="1648" spans="1:11" s="1" customFormat="1" x14ac:dyDescent="0.25">
      <c r="A1648" s="93" t="str">
        <f>IF($I$1&lt;&gt;"y", "", IF(ISBLANK(DATA!D1649),"",IF(ISBLANK(DATA!K1649),"NO DATA",DATA!K1649)))</f>
        <v/>
      </c>
      <c r="B1648" s="93" t="str">
        <f>IF($I$1&lt;&gt;"y", "",IF(ISBLANK(DATA!D1649),"", IF(ISBLANK(DATA!L1649),"NO DATA",DATA!L1649)))</f>
        <v/>
      </c>
      <c r="C1648" s="93" t="str">
        <f t="shared" si="77"/>
        <v/>
      </c>
      <c r="D1648" s="93" t="str">
        <f>IF($I$1&lt;&gt;"y", "", IF(C1649="", "", IFERROR(LOOKUP(2,1/(COUNTIF($D$2:D1647,mergednames)=0),mergednames), "")))</f>
        <v/>
      </c>
      <c r="E1648" s="93" t="str">
        <f t="shared" si="76"/>
        <v/>
      </c>
      <c r="F1648" s="93" t="str">
        <f>IF($I$1&lt;&gt;"y", "", IF(A1649="", "", IFERROR(LOOKUP(2,1/(COUNTIF($F$2:F1647,get_country)=0),get_country), "")))</f>
        <v/>
      </c>
      <c r="G1648" s="93" t="str">
        <f t="shared" si="75"/>
        <v/>
      </c>
      <c r="H1648" s="67" t="str">
        <f t="array" aca="1" ref="H1648" ca="1">IF($I$1&lt;&gt;"y", "", IFERROR(INDEX(countrylistsize,MATCH(SMALL(NOT(countrylistsize="")*IF(ISNUMBER(countrylistsize),COUNTIF(countrylistsize,"&lt;="&amp;countrylistsize),COUNTIF(countrylistsize,"&lt;="&amp;countrylistsize)+SUM(ISNUMBER(countrylistsize))),ROWS(F$3:F1648)+SUM(ISBLANK(countrylistsize))),NOT(countrylistsize="")*IF(ISNUMBER(countrylistsize),COUNTIF(countrylistsize,"&lt;="&amp;countrylistsize),COUNTIF(countrylistsize,"&lt;="&amp;countrylistsize)+SUM(ISNUMBER(countrylistsize))),0)), ""))</f>
        <v/>
      </c>
      <c r="I1648" s="70"/>
      <c r="J1648" s="67" t="str">
        <f t="array" aca="1" ref="J1648" ca="1">IF($I$1&lt;&gt;"y", "", IFERROR(INDEX(admin1listsize,MATCH(SMALL(NOT(admin1listsize="")*IF(ISNUMBER(admin1listsize),COUNTIF(admin1listsize,"&lt;="&amp;admin1listsize),COUNTIF(admin1listsize,"&lt;="&amp;admin1listsize)+SUM(ISNUMBER(admin1listsize))),ROWS(D$3:D1648)+SUM(ISBLANK(admin1listsize))),NOT(admin1listsize="")*IF(ISNUMBER(admin1listsize),COUNTIF(admin1listsize,"&lt;="&amp;admin1listsize),COUNTIF(admin1listsize,"&lt;="&amp;admin1listsize)+SUM(ISNUMBER(admin1listsize))),0)), ""))</f>
        <v/>
      </c>
      <c r="K1648" s="71"/>
    </row>
    <row r="1649" spans="1:11" s="1" customFormat="1" x14ac:dyDescent="0.25">
      <c r="A1649" s="93" t="str">
        <f>IF($I$1&lt;&gt;"y", "", IF(ISBLANK(DATA!D1650),"",IF(ISBLANK(DATA!K1650),"NO DATA",DATA!K1650)))</f>
        <v/>
      </c>
      <c r="B1649" s="93" t="str">
        <f>IF($I$1&lt;&gt;"y", "",IF(ISBLANK(DATA!D1650),"", IF(ISBLANK(DATA!L1650),"NO DATA",DATA!L1650)))</f>
        <v/>
      </c>
      <c r="C1649" s="93" t="str">
        <f t="shared" si="77"/>
        <v/>
      </c>
      <c r="D1649" s="93" t="str">
        <f>IF($I$1&lt;&gt;"y", "", IF(C1650="", "", IFERROR(LOOKUP(2,1/(COUNTIF($D$2:D1648,mergednames)=0),mergednames), "")))</f>
        <v/>
      </c>
      <c r="E1649" s="93" t="str">
        <f t="shared" si="76"/>
        <v/>
      </c>
      <c r="F1649" s="93" t="str">
        <f>IF($I$1&lt;&gt;"y", "", IF(A1650="", "", IFERROR(LOOKUP(2,1/(COUNTIF($F$2:F1648,get_country)=0),get_country), "")))</f>
        <v/>
      </c>
      <c r="G1649" s="93" t="str">
        <f t="shared" si="75"/>
        <v/>
      </c>
      <c r="H1649" s="67" t="str">
        <f t="array" aca="1" ref="H1649" ca="1">IF($I$1&lt;&gt;"y", "", IFERROR(INDEX(countrylistsize,MATCH(SMALL(NOT(countrylistsize="")*IF(ISNUMBER(countrylistsize),COUNTIF(countrylistsize,"&lt;="&amp;countrylistsize),COUNTIF(countrylistsize,"&lt;="&amp;countrylistsize)+SUM(ISNUMBER(countrylistsize))),ROWS(F$3:F1649)+SUM(ISBLANK(countrylistsize))),NOT(countrylistsize="")*IF(ISNUMBER(countrylistsize),COUNTIF(countrylistsize,"&lt;="&amp;countrylistsize),COUNTIF(countrylistsize,"&lt;="&amp;countrylistsize)+SUM(ISNUMBER(countrylistsize))),0)), ""))</f>
        <v/>
      </c>
      <c r="I1649" s="70"/>
      <c r="J1649" s="67" t="str">
        <f t="array" aca="1" ref="J1649" ca="1">IF($I$1&lt;&gt;"y", "", IFERROR(INDEX(admin1listsize,MATCH(SMALL(NOT(admin1listsize="")*IF(ISNUMBER(admin1listsize),COUNTIF(admin1listsize,"&lt;="&amp;admin1listsize),COUNTIF(admin1listsize,"&lt;="&amp;admin1listsize)+SUM(ISNUMBER(admin1listsize))),ROWS(D$3:D1649)+SUM(ISBLANK(admin1listsize))),NOT(admin1listsize="")*IF(ISNUMBER(admin1listsize),COUNTIF(admin1listsize,"&lt;="&amp;admin1listsize),COUNTIF(admin1listsize,"&lt;="&amp;admin1listsize)+SUM(ISNUMBER(admin1listsize))),0)), ""))</f>
        <v/>
      </c>
      <c r="K1649" s="71"/>
    </row>
    <row r="1650" spans="1:11" s="1" customFormat="1" x14ac:dyDescent="0.25">
      <c r="A1650" s="93" t="str">
        <f>IF($I$1&lt;&gt;"y", "", IF(ISBLANK(DATA!D1651),"",IF(ISBLANK(DATA!K1651),"NO DATA",DATA!K1651)))</f>
        <v/>
      </c>
      <c r="B1650" s="93" t="str">
        <f>IF($I$1&lt;&gt;"y", "",IF(ISBLANK(DATA!D1651),"", IF(ISBLANK(DATA!L1651),"NO DATA",DATA!L1651)))</f>
        <v/>
      </c>
      <c r="C1650" s="93" t="str">
        <f t="shared" si="77"/>
        <v/>
      </c>
      <c r="D1650" s="93" t="str">
        <f>IF($I$1&lt;&gt;"y", "", IF(C1651="", "", IFERROR(LOOKUP(2,1/(COUNTIF($D$2:D1649,mergednames)=0),mergednames), "")))</f>
        <v/>
      </c>
      <c r="E1650" s="93" t="str">
        <f t="shared" si="76"/>
        <v/>
      </c>
      <c r="F1650" s="93" t="str">
        <f>IF($I$1&lt;&gt;"y", "", IF(A1651="", "", IFERROR(LOOKUP(2,1/(COUNTIF($F$2:F1649,get_country)=0),get_country), "")))</f>
        <v/>
      </c>
      <c r="G1650" s="93" t="str">
        <f t="shared" si="75"/>
        <v/>
      </c>
      <c r="H1650" s="67" t="str">
        <f t="array" aca="1" ref="H1650" ca="1">IF($I$1&lt;&gt;"y", "", IFERROR(INDEX(countrylistsize,MATCH(SMALL(NOT(countrylistsize="")*IF(ISNUMBER(countrylistsize),COUNTIF(countrylistsize,"&lt;="&amp;countrylistsize),COUNTIF(countrylistsize,"&lt;="&amp;countrylistsize)+SUM(ISNUMBER(countrylistsize))),ROWS(F$3:F1650)+SUM(ISBLANK(countrylistsize))),NOT(countrylistsize="")*IF(ISNUMBER(countrylistsize),COUNTIF(countrylistsize,"&lt;="&amp;countrylistsize),COUNTIF(countrylistsize,"&lt;="&amp;countrylistsize)+SUM(ISNUMBER(countrylistsize))),0)), ""))</f>
        <v/>
      </c>
      <c r="I1650" s="70"/>
      <c r="J1650" s="67" t="str">
        <f t="array" aca="1" ref="J1650" ca="1">IF($I$1&lt;&gt;"y", "", IFERROR(INDEX(admin1listsize,MATCH(SMALL(NOT(admin1listsize="")*IF(ISNUMBER(admin1listsize),COUNTIF(admin1listsize,"&lt;="&amp;admin1listsize),COUNTIF(admin1listsize,"&lt;="&amp;admin1listsize)+SUM(ISNUMBER(admin1listsize))),ROWS(D$3:D1650)+SUM(ISBLANK(admin1listsize))),NOT(admin1listsize="")*IF(ISNUMBER(admin1listsize),COUNTIF(admin1listsize,"&lt;="&amp;admin1listsize),COUNTIF(admin1listsize,"&lt;="&amp;admin1listsize)+SUM(ISNUMBER(admin1listsize))),0)), ""))</f>
        <v/>
      </c>
      <c r="K1650" s="71"/>
    </row>
    <row r="1651" spans="1:11" s="1" customFormat="1" x14ac:dyDescent="0.25">
      <c r="A1651" s="93" t="str">
        <f>IF($I$1&lt;&gt;"y", "", IF(ISBLANK(DATA!D1652),"",IF(ISBLANK(DATA!K1652),"NO DATA",DATA!K1652)))</f>
        <v/>
      </c>
      <c r="B1651" s="93" t="str">
        <f>IF($I$1&lt;&gt;"y", "",IF(ISBLANK(DATA!D1652),"", IF(ISBLANK(DATA!L1652),"NO DATA",DATA!L1652)))</f>
        <v/>
      </c>
      <c r="C1651" s="93" t="str">
        <f t="shared" si="77"/>
        <v/>
      </c>
      <c r="D1651" s="93" t="str">
        <f>IF($I$1&lt;&gt;"y", "", IF(C1652="", "", IFERROR(LOOKUP(2,1/(COUNTIF($D$2:D1650,mergednames)=0),mergednames), "")))</f>
        <v/>
      </c>
      <c r="E1651" s="93" t="str">
        <f t="shared" si="76"/>
        <v/>
      </c>
      <c r="F1651" s="93" t="str">
        <f>IF($I$1&lt;&gt;"y", "", IF(A1652="", "", IFERROR(LOOKUP(2,1/(COUNTIF($F$2:F1650,get_country)=0),get_country), "")))</f>
        <v/>
      </c>
      <c r="G1651" s="93" t="str">
        <f t="shared" si="75"/>
        <v/>
      </c>
      <c r="H1651" s="67" t="str">
        <f t="array" aca="1" ref="H1651" ca="1">IF($I$1&lt;&gt;"y", "", IFERROR(INDEX(countrylistsize,MATCH(SMALL(NOT(countrylistsize="")*IF(ISNUMBER(countrylistsize),COUNTIF(countrylistsize,"&lt;="&amp;countrylistsize),COUNTIF(countrylistsize,"&lt;="&amp;countrylistsize)+SUM(ISNUMBER(countrylistsize))),ROWS(F$3:F1651)+SUM(ISBLANK(countrylistsize))),NOT(countrylistsize="")*IF(ISNUMBER(countrylistsize),COUNTIF(countrylistsize,"&lt;="&amp;countrylistsize),COUNTIF(countrylistsize,"&lt;="&amp;countrylistsize)+SUM(ISNUMBER(countrylistsize))),0)), ""))</f>
        <v/>
      </c>
      <c r="I1651" s="70"/>
      <c r="J1651" s="67" t="str">
        <f t="array" aca="1" ref="J1651" ca="1">IF($I$1&lt;&gt;"y", "", IFERROR(INDEX(admin1listsize,MATCH(SMALL(NOT(admin1listsize="")*IF(ISNUMBER(admin1listsize),COUNTIF(admin1listsize,"&lt;="&amp;admin1listsize),COUNTIF(admin1listsize,"&lt;="&amp;admin1listsize)+SUM(ISNUMBER(admin1listsize))),ROWS(D$3:D1651)+SUM(ISBLANK(admin1listsize))),NOT(admin1listsize="")*IF(ISNUMBER(admin1listsize),COUNTIF(admin1listsize,"&lt;="&amp;admin1listsize),COUNTIF(admin1listsize,"&lt;="&amp;admin1listsize)+SUM(ISNUMBER(admin1listsize))),0)), ""))</f>
        <v/>
      </c>
      <c r="K1651" s="71"/>
    </row>
    <row r="1652" spans="1:11" s="1" customFormat="1" x14ac:dyDescent="0.25">
      <c r="A1652" s="93" t="str">
        <f>IF($I$1&lt;&gt;"y", "", IF(ISBLANK(DATA!D1653),"",IF(ISBLANK(DATA!K1653),"NO DATA",DATA!K1653)))</f>
        <v/>
      </c>
      <c r="B1652" s="93" t="str">
        <f>IF($I$1&lt;&gt;"y", "",IF(ISBLANK(DATA!D1653),"", IF(ISBLANK(DATA!L1653),"NO DATA",DATA!L1653)))</f>
        <v/>
      </c>
      <c r="C1652" s="93" t="str">
        <f t="shared" si="77"/>
        <v/>
      </c>
      <c r="D1652" s="93" t="str">
        <f>IF($I$1&lt;&gt;"y", "", IF(C1653="", "", IFERROR(LOOKUP(2,1/(COUNTIF($D$2:D1651,mergednames)=0),mergednames), "")))</f>
        <v/>
      </c>
      <c r="E1652" s="93" t="str">
        <f t="shared" si="76"/>
        <v/>
      </c>
      <c r="F1652" s="93" t="str">
        <f>IF($I$1&lt;&gt;"y", "", IF(A1653="", "", IFERROR(LOOKUP(2,1/(COUNTIF($F$2:F1651,get_country)=0),get_country), "")))</f>
        <v/>
      </c>
      <c r="G1652" s="93" t="str">
        <f t="shared" si="75"/>
        <v/>
      </c>
      <c r="H1652" s="67" t="str">
        <f t="array" aca="1" ref="H1652" ca="1">IF($I$1&lt;&gt;"y", "", IFERROR(INDEX(countrylistsize,MATCH(SMALL(NOT(countrylistsize="")*IF(ISNUMBER(countrylistsize),COUNTIF(countrylistsize,"&lt;="&amp;countrylistsize),COUNTIF(countrylistsize,"&lt;="&amp;countrylistsize)+SUM(ISNUMBER(countrylistsize))),ROWS(F$3:F1652)+SUM(ISBLANK(countrylistsize))),NOT(countrylistsize="")*IF(ISNUMBER(countrylistsize),COUNTIF(countrylistsize,"&lt;="&amp;countrylistsize),COUNTIF(countrylistsize,"&lt;="&amp;countrylistsize)+SUM(ISNUMBER(countrylistsize))),0)), ""))</f>
        <v/>
      </c>
      <c r="I1652" s="70"/>
      <c r="J1652" s="67" t="str">
        <f t="array" aca="1" ref="J1652" ca="1">IF($I$1&lt;&gt;"y", "", IFERROR(INDEX(admin1listsize,MATCH(SMALL(NOT(admin1listsize="")*IF(ISNUMBER(admin1listsize),COUNTIF(admin1listsize,"&lt;="&amp;admin1listsize),COUNTIF(admin1listsize,"&lt;="&amp;admin1listsize)+SUM(ISNUMBER(admin1listsize))),ROWS(D$3:D1652)+SUM(ISBLANK(admin1listsize))),NOT(admin1listsize="")*IF(ISNUMBER(admin1listsize),COUNTIF(admin1listsize,"&lt;="&amp;admin1listsize),COUNTIF(admin1listsize,"&lt;="&amp;admin1listsize)+SUM(ISNUMBER(admin1listsize))),0)), ""))</f>
        <v/>
      </c>
      <c r="K1652" s="71"/>
    </row>
    <row r="1653" spans="1:11" s="1" customFormat="1" x14ac:dyDescent="0.25">
      <c r="A1653" s="93" t="str">
        <f>IF($I$1&lt;&gt;"y", "", IF(ISBLANK(DATA!D1654),"",IF(ISBLANK(DATA!K1654),"NO DATA",DATA!K1654)))</f>
        <v/>
      </c>
      <c r="B1653" s="93" t="str">
        <f>IF($I$1&lt;&gt;"y", "",IF(ISBLANK(DATA!D1654),"", IF(ISBLANK(DATA!L1654),"NO DATA",DATA!L1654)))</f>
        <v/>
      </c>
      <c r="C1653" s="93" t="str">
        <f t="shared" si="77"/>
        <v/>
      </c>
      <c r="D1653" s="93" t="str">
        <f>IF($I$1&lt;&gt;"y", "", IF(C1654="", "", IFERROR(LOOKUP(2,1/(COUNTIF($D$2:D1652,mergednames)=0),mergednames), "")))</f>
        <v/>
      </c>
      <c r="E1653" s="93" t="str">
        <f t="shared" si="76"/>
        <v/>
      </c>
      <c r="F1653" s="93" t="str">
        <f>IF($I$1&lt;&gt;"y", "", IF(A1654="", "", IFERROR(LOOKUP(2,1/(COUNTIF($F$2:F1652,get_country)=0),get_country), "")))</f>
        <v/>
      </c>
      <c r="G1653" s="93" t="str">
        <f t="shared" si="75"/>
        <v/>
      </c>
      <c r="H1653" s="67" t="str">
        <f t="array" aca="1" ref="H1653" ca="1">IF($I$1&lt;&gt;"y", "", IFERROR(INDEX(countrylistsize,MATCH(SMALL(NOT(countrylistsize="")*IF(ISNUMBER(countrylistsize),COUNTIF(countrylistsize,"&lt;="&amp;countrylistsize),COUNTIF(countrylistsize,"&lt;="&amp;countrylistsize)+SUM(ISNUMBER(countrylistsize))),ROWS(F$3:F1653)+SUM(ISBLANK(countrylistsize))),NOT(countrylistsize="")*IF(ISNUMBER(countrylistsize),COUNTIF(countrylistsize,"&lt;="&amp;countrylistsize),COUNTIF(countrylistsize,"&lt;="&amp;countrylistsize)+SUM(ISNUMBER(countrylistsize))),0)), ""))</f>
        <v/>
      </c>
      <c r="I1653" s="70"/>
      <c r="J1653" s="67" t="str">
        <f t="array" aca="1" ref="J1653" ca="1">IF($I$1&lt;&gt;"y", "", IFERROR(INDEX(admin1listsize,MATCH(SMALL(NOT(admin1listsize="")*IF(ISNUMBER(admin1listsize),COUNTIF(admin1listsize,"&lt;="&amp;admin1listsize),COUNTIF(admin1listsize,"&lt;="&amp;admin1listsize)+SUM(ISNUMBER(admin1listsize))),ROWS(D$3:D1653)+SUM(ISBLANK(admin1listsize))),NOT(admin1listsize="")*IF(ISNUMBER(admin1listsize),COUNTIF(admin1listsize,"&lt;="&amp;admin1listsize),COUNTIF(admin1listsize,"&lt;="&amp;admin1listsize)+SUM(ISNUMBER(admin1listsize))),0)), ""))</f>
        <v/>
      </c>
      <c r="K1653" s="71"/>
    </row>
    <row r="1654" spans="1:11" s="1" customFormat="1" x14ac:dyDescent="0.25">
      <c r="A1654" s="93" t="str">
        <f>IF($I$1&lt;&gt;"y", "", IF(ISBLANK(DATA!D1655),"",IF(ISBLANK(DATA!K1655),"NO DATA",DATA!K1655)))</f>
        <v/>
      </c>
      <c r="B1654" s="93" t="str">
        <f>IF($I$1&lt;&gt;"y", "",IF(ISBLANK(DATA!D1655),"", IF(ISBLANK(DATA!L1655),"NO DATA",DATA!L1655)))</f>
        <v/>
      </c>
      <c r="C1654" s="93" t="str">
        <f t="shared" si="77"/>
        <v/>
      </c>
      <c r="D1654" s="93" t="str">
        <f>IF($I$1&lt;&gt;"y", "", IF(C1655="", "", IFERROR(LOOKUP(2,1/(COUNTIF($D$2:D1653,mergednames)=0),mergednames), "")))</f>
        <v/>
      </c>
      <c r="E1654" s="93" t="str">
        <f t="shared" si="76"/>
        <v/>
      </c>
      <c r="F1654" s="93" t="str">
        <f>IF($I$1&lt;&gt;"y", "", IF(A1655="", "", IFERROR(LOOKUP(2,1/(COUNTIF($F$2:F1653,get_country)=0),get_country), "")))</f>
        <v/>
      </c>
      <c r="G1654" s="93" t="str">
        <f t="shared" si="75"/>
        <v/>
      </c>
      <c r="H1654" s="67" t="str">
        <f t="array" aca="1" ref="H1654" ca="1">IF($I$1&lt;&gt;"y", "", IFERROR(INDEX(countrylistsize,MATCH(SMALL(NOT(countrylistsize="")*IF(ISNUMBER(countrylistsize),COUNTIF(countrylistsize,"&lt;="&amp;countrylistsize),COUNTIF(countrylistsize,"&lt;="&amp;countrylistsize)+SUM(ISNUMBER(countrylistsize))),ROWS(F$3:F1654)+SUM(ISBLANK(countrylistsize))),NOT(countrylistsize="")*IF(ISNUMBER(countrylistsize),COUNTIF(countrylistsize,"&lt;="&amp;countrylistsize),COUNTIF(countrylistsize,"&lt;="&amp;countrylistsize)+SUM(ISNUMBER(countrylistsize))),0)), ""))</f>
        <v/>
      </c>
      <c r="I1654" s="70"/>
      <c r="J1654" s="67" t="str">
        <f t="array" aca="1" ref="J1654" ca="1">IF($I$1&lt;&gt;"y", "", IFERROR(INDEX(admin1listsize,MATCH(SMALL(NOT(admin1listsize="")*IF(ISNUMBER(admin1listsize),COUNTIF(admin1listsize,"&lt;="&amp;admin1listsize),COUNTIF(admin1listsize,"&lt;="&amp;admin1listsize)+SUM(ISNUMBER(admin1listsize))),ROWS(D$3:D1654)+SUM(ISBLANK(admin1listsize))),NOT(admin1listsize="")*IF(ISNUMBER(admin1listsize),COUNTIF(admin1listsize,"&lt;="&amp;admin1listsize),COUNTIF(admin1listsize,"&lt;="&amp;admin1listsize)+SUM(ISNUMBER(admin1listsize))),0)), ""))</f>
        <v/>
      </c>
      <c r="K1654" s="71"/>
    </row>
    <row r="1655" spans="1:11" s="1" customFormat="1" x14ac:dyDescent="0.25">
      <c r="A1655" s="93" t="str">
        <f>IF($I$1&lt;&gt;"y", "", IF(ISBLANK(DATA!D1656),"",IF(ISBLANK(DATA!K1656),"NO DATA",DATA!K1656)))</f>
        <v/>
      </c>
      <c r="B1655" s="93" t="str">
        <f>IF($I$1&lt;&gt;"y", "",IF(ISBLANK(DATA!D1656),"", IF(ISBLANK(DATA!L1656),"NO DATA",DATA!L1656)))</f>
        <v/>
      </c>
      <c r="C1655" s="93" t="str">
        <f t="shared" si="77"/>
        <v/>
      </c>
      <c r="D1655" s="93" t="str">
        <f>IF($I$1&lt;&gt;"y", "", IF(C1656="", "", IFERROR(LOOKUP(2,1/(COUNTIF($D$2:D1654,mergednames)=0),mergednames), "")))</f>
        <v/>
      </c>
      <c r="E1655" s="93" t="str">
        <f t="shared" si="76"/>
        <v/>
      </c>
      <c r="F1655" s="93" t="str">
        <f>IF($I$1&lt;&gt;"y", "", IF(A1656="", "", IFERROR(LOOKUP(2,1/(COUNTIF($F$2:F1654,get_country)=0),get_country), "")))</f>
        <v/>
      </c>
      <c r="G1655" s="93" t="str">
        <f t="shared" si="75"/>
        <v/>
      </c>
      <c r="H1655" s="67" t="str">
        <f t="array" aca="1" ref="H1655" ca="1">IF($I$1&lt;&gt;"y", "", IFERROR(INDEX(countrylistsize,MATCH(SMALL(NOT(countrylistsize="")*IF(ISNUMBER(countrylistsize),COUNTIF(countrylistsize,"&lt;="&amp;countrylistsize),COUNTIF(countrylistsize,"&lt;="&amp;countrylistsize)+SUM(ISNUMBER(countrylistsize))),ROWS(F$3:F1655)+SUM(ISBLANK(countrylistsize))),NOT(countrylistsize="")*IF(ISNUMBER(countrylistsize),COUNTIF(countrylistsize,"&lt;="&amp;countrylistsize),COUNTIF(countrylistsize,"&lt;="&amp;countrylistsize)+SUM(ISNUMBER(countrylistsize))),0)), ""))</f>
        <v/>
      </c>
      <c r="I1655" s="70"/>
      <c r="J1655" s="67" t="str">
        <f t="array" aca="1" ref="J1655" ca="1">IF($I$1&lt;&gt;"y", "", IFERROR(INDEX(admin1listsize,MATCH(SMALL(NOT(admin1listsize="")*IF(ISNUMBER(admin1listsize),COUNTIF(admin1listsize,"&lt;="&amp;admin1listsize),COUNTIF(admin1listsize,"&lt;="&amp;admin1listsize)+SUM(ISNUMBER(admin1listsize))),ROWS(D$3:D1655)+SUM(ISBLANK(admin1listsize))),NOT(admin1listsize="")*IF(ISNUMBER(admin1listsize),COUNTIF(admin1listsize,"&lt;="&amp;admin1listsize),COUNTIF(admin1listsize,"&lt;="&amp;admin1listsize)+SUM(ISNUMBER(admin1listsize))),0)), ""))</f>
        <v/>
      </c>
      <c r="K1655" s="71"/>
    </row>
    <row r="1656" spans="1:11" s="1" customFormat="1" x14ac:dyDescent="0.25">
      <c r="A1656" s="93" t="str">
        <f>IF($I$1&lt;&gt;"y", "", IF(ISBLANK(DATA!D1657),"",IF(ISBLANK(DATA!K1657),"NO DATA",DATA!K1657)))</f>
        <v/>
      </c>
      <c r="B1656" s="93" t="str">
        <f>IF($I$1&lt;&gt;"y", "",IF(ISBLANK(DATA!D1657),"", IF(ISBLANK(DATA!L1657),"NO DATA",DATA!L1657)))</f>
        <v/>
      </c>
      <c r="C1656" s="93" t="str">
        <f t="shared" si="77"/>
        <v/>
      </c>
      <c r="D1656" s="93" t="str">
        <f>IF($I$1&lt;&gt;"y", "", IF(C1657="", "", IFERROR(LOOKUP(2,1/(COUNTIF($D$2:D1655,mergednames)=0),mergednames), "")))</f>
        <v/>
      </c>
      <c r="E1656" s="93" t="str">
        <f t="shared" si="76"/>
        <v/>
      </c>
      <c r="F1656" s="93" t="str">
        <f>IF($I$1&lt;&gt;"y", "", IF(A1657="", "", IFERROR(LOOKUP(2,1/(COUNTIF($F$2:F1655,get_country)=0),get_country), "")))</f>
        <v/>
      </c>
      <c r="G1656" s="93" t="str">
        <f t="shared" si="75"/>
        <v/>
      </c>
      <c r="H1656" s="67" t="str">
        <f t="array" aca="1" ref="H1656" ca="1">IF($I$1&lt;&gt;"y", "", IFERROR(INDEX(countrylistsize,MATCH(SMALL(NOT(countrylistsize="")*IF(ISNUMBER(countrylistsize),COUNTIF(countrylistsize,"&lt;="&amp;countrylistsize),COUNTIF(countrylistsize,"&lt;="&amp;countrylistsize)+SUM(ISNUMBER(countrylistsize))),ROWS(F$3:F1656)+SUM(ISBLANK(countrylistsize))),NOT(countrylistsize="")*IF(ISNUMBER(countrylistsize),COUNTIF(countrylistsize,"&lt;="&amp;countrylistsize),COUNTIF(countrylistsize,"&lt;="&amp;countrylistsize)+SUM(ISNUMBER(countrylistsize))),0)), ""))</f>
        <v/>
      </c>
      <c r="I1656" s="70"/>
      <c r="J1656" s="67" t="str">
        <f t="array" aca="1" ref="J1656" ca="1">IF($I$1&lt;&gt;"y", "", IFERROR(INDEX(admin1listsize,MATCH(SMALL(NOT(admin1listsize="")*IF(ISNUMBER(admin1listsize),COUNTIF(admin1listsize,"&lt;="&amp;admin1listsize),COUNTIF(admin1listsize,"&lt;="&amp;admin1listsize)+SUM(ISNUMBER(admin1listsize))),ROWS(D$3:D1656)+SUM(ISBLANK(admin1listsize))),NOT(admin1listsize="")*IF(ISNUMBER(admin1listsize),COUNTIF(admin1listsize,"&lt;="&amp;admin1listsize),COUNTIF(admin1listsize,"&lt;="&amp;admin1listsize)+SUM(ISNUMBER(admin1listsize))),0)), ""))</f>
        <v/>
      </c>
      <c r="K1656" s="71"/>
    </row>
    <row r="1657" spans="1:11" s="1" customFormat="1" x14ac:dyDescent="0.25">
      <c r="A1657" s="93" t="str">
        <f>IF($I$1&lt;&gt;"y", "", IF(ISBLANK(DATA!D1658),"",IF(ISBLANK(DATA!K1658),"NO DATA",DATA!K1658)))</f>
        <v/>
      </c>
      <c r="B1657" s="93" t="str">
        <f>IF($I$1&lt;&gt;"y", "",IF(ISBLANK(DATA!D1658),"", IF(ISBLANK(DATA!L1658),"NO DATA",DATA!L1658)))</f>
        <v/>
      </c>
      <c r="C1657" s="93" t="str">
        <f t="shared" si="77"/>
        <v/>
      </c>
      <c r="D1657" s="93" t="str">
        <f>IF($I$1&lt;&gt;"y", "", IF(C1658="", "", IFERROR(LOOKUP(2,1/(COUNTIF($D$2:D1656,mergednames)=0),mergednames), "")))</f>
        <v/>
      </c>
      <c r="E1657" s="93" t="str">
        <f t="shared" si="76"/>
        <v/>
      </c>
      <c r="F1657" s="93" t="str">
        <f>IF($I$1&lt;&gt;"y", "", IF(A1658="", "", IFERROR(LOOKUP(2,1/(COUNTIF($F$2:F1656,get_country)=0),get_country), "")))</f>
        <v/>
      </c>
      <c r="G1657" s="93" t="str">
        <f t="shared" si="75"/>
        <v/>
      </c>
      <c r="H1657" s="67" t="str">
        <f t="array" aca="1" ref="H1657" ca="1">IF($I$1&lt;&gt;"y", "", IFERROR(INDEX(countrylistsize,MATCH(SMALL(NOT(countrylistsize="")*IF(ISNUMBER(countrylistsize),COUNTIF(countrylistsize,"&lt;="&amp;countrylistsize),COUNTIF(countrylistsize,"&lt;="&amp;countrylistsize)+SUM(ISNUMBER(countrylistsize))),ROWS(F$3:F1657)+SUM(ISBLANK(countrylistsize))),NOT(countrylistsize="")*IF(ISNUMBER(countrylistsize),COUNTIF(countrylistsize,"&lt;="&amp;countrylistsize),COUNTIF(countrylistsize,"&lt;="&amp;countrylistsize)+SUM(ISNUMBER(countrylistsize))),0)), ""))</f>
        <v/>
      </c>
      <c r="I1657" s="70"/>
      <c r="J1657" s="67" t="str">
        <f t="array" aca="1" ref="J1657" ca="1">IF($I$1&lt;&gt;"y", "", IFERROR(INDEX(admin1listsize,MATCH(SMALL(NOT(admin1listsize="")*IF(ISNUMBER(admin1listsize),COUNTIF(admin1listsize,"&lt;="&amp;admin1listsize),COUNTIF(admin1listsize,"&lt;="&amp;admin1listsize)+SUM(ISNUMBER(admin1listsize))),ROWS(D$3:D1657)+SUM(ISBLANK(admin1listsize))),NOT(admin1listsize="")*IF(ISNUMBER(admin1listsize),COUNTIF(admin1listsize,"&lt;="&amp;admin1listsize),COUNTIF(admin1listsize,"&lt;="&amp;admin1listsize)+SUM(ISNUMBER(admin1listsize))),0)), ""))</f>
        <v/>
      </c>
      <c r="K1657" s="71"/>
    </row>
    <row r="1658" spans="1:11" s="1" customFormat="1" x14ac:dyDescent="0.25">
      <c r="A1658" s="93" t="str">
        <f>IF($I$1&lt;&gt;"y", "", IF(ISBLANK(DATA!D1659),"",IF(ISBLANK(DATA!K1659),"NO DATA",DATA!K1659)))</f>
        <v/>
      </c>
      <c r="B1658" s="93" t="str">
        <f>IF($I$1&lt;&gt;"y", "",IF(ISBLANK(DATA!D1659),"", IF(ISBLANK(DATA!L1659),"NO DATA",DATA!L1659)))</f>
        <v/>
      </c>
      <c r="C1658" s="93" t="str">
        <f t="shared" si="77"/>
        <v/>
      </c>
      <c r="D1658" s="93" t="str">
        <f>IF($I$1&lt;&gt;"y", "", IF(C1659="", "", IFERROR(LOOKUP(2,1/(COUNTIF($D$2:D1657,mergednames)=0),mergednames), "")))</f>
        <v/>
      </c>
      <c r="E1658" s="93" t="str">
        <f t="shared" si="76"/>
        <v/>
      </c>
      <c r="F1658" s="93" t="str">
        <f>IF($I$1&lt;&gt;"y", "", IF(A1659="", "", IFERROR(LOOKUP(2,1/(COUNTIF($F$2:F1657,get_country)=0),get_country), "")))</f>
        <v/>
      </c>
      <c r="G1658" s="93" t="str">
        <f t="shared" si="75"/>
        <v/>
      </c>
      <c r="H1658" s="67" t="str">
        <f t="array" aca="1" ref="H1658" ca="1">IF($I$1&lt;&gt;"y", "", IFERROR(INDEX(countrylistsize,MATCH(SMALL(NOT(countrylistsize="")*IF(ISNUMBER(countrylistsize),COUNTIF(countrylistsize,"&lt;="&amp;countrylistsize),COUNTIF(countrylistsize,"&lt;="&amp;countrylistsize)+SUM(ISNUMBER(countrylistsize))),ROWS(F$3:F1658)+SUM(ISBLANK(countrylistsize))),NOT(countrylistsize="")*IF(ISNUMBER(countrylistsize),COUNTIF(countrylistsize,"&lt;="&amp;countrylistsize),COUNTIF(countrylistsize,"&lt;="&amp;countrylistsize)+SUM(ISNUMBER(countrylistsize))),0)), ""))</f>
        <v/>
      </c>
      <c r="I1658" s="70"/>
      <c r="J1658" s="67" t="str">
        <f t="array" aca="1" ref="J1658" ca="1">IF($I$1&lt;&gt;"y", "", IFERROR(INDEX(admin1listsize,MATCH(SMALL(NOT(admin1listsize="")*IF(ISNUMBER(admin1listsize),COUNTIF(admin1listsize,"&lt;="&amp;admin1listsize),COUNTIF(admin1listsize,"&lt;="&amp;admin1listsize)+SUM(ISNUMBER(admin1listsize))),ROWS(D$3:D1658)+SUM(ISBLANK(admin1listsize))),NOT(admin1listsize="")*IF(ISNUMBER(admin1listsize),COUNTIF(admin1listsize,"&lt;="&amp;admin1listsize),COUNTIF(admin1listsize,"&lt;="&amp;admin1listsize)+SUM(ISNUMBER(admin1listsize))),0)), ""))</f>
        <v/>
      </c>
      <c r="K1658" s="71"/>
    </row>
    <row r="1659" spans="1:11" s="1" customFormat="1" x14ac:dyDescent="0.25">
      <c r="A1659" s="93" t="str">
        <f>IF($I$1&lt;&gt;"y", "", IF(ISBLANK(DATA!D1660),"",IF(ISBLANK(DATA!K1660),"NO DATA",DATA!K1660)))</f>
        <v/>
      </c>
      <c r="B1659" s="93" t="str">
        <f>IF($I$1&lt;&gt;"y", "",IF(ISBLANK(DATA!D1660),"", IF(ISBLANK(DATA!L1660),"NO DATA",DATA!L1660)))</f>
        <v/>
      </c>
      <c r="C1659" s="93" t="str">
        <f t="shared" si="77"/>
        <v/>
      </c>
      <c r="D1659" s="93" t="str">
        <f>IF($I$1&lt;&gt;"y", "", IF(C1660="", "", IFERROR(LOOKUP(2,1/(COUNTIF($D$2:D1658,mergednames)=0),mergednames), "")))</f>
        <v/>
      </c>
      <c r="E1659" s="93" t="str">
        <f t="shared" si="76"/>
        <v/>
      </c>
      <c r="F1659" s="93" t="str">
        <f>IF($I$1&lt;&gt;"y", "", IF(A1660="", "", IFERROR(LOOKUP(2,1/(COUNTIF($F$2:F1658,get_country)=0),get_country), "")))</f>
        <v/>
      </c>
      <c r="G1659" s="93" t="str">
        <f t="shared" si="75"/>
        <v/>
      </c>
      <c r="H1659" s="67" t="str">
        <f t="array" aca="1" ref="H1659" ca="1">IF($I$1&lt;&gt;"y", "", IFERROR(INDEX(countrylistsize,MATCH(SMALL(NOT(countrylistsize="")*IF(ISNUMBER(countrylistsize),COUNTIF(countrylistsize,"&lt;="&amp;countrylistsize),COUNTIF(countrylistsize,"&lt;="&amp;countrylistsize)+SUM(ISNUMBER(countrylistsize))),ROWS(F$3:F1659)+SUM(ISBLANK(countrylistsize))),NOT(countrylistsize="")*IF(ISNUMBER(countrylistsize),COUNTIF(countrylistsize,"&lt;="&amp;countrylistsize),COUNTIF(countrylistsize,"&lt;="&amp;countrylistsize)+SUM(ISNUMBER(countrylistsize))),0)), ""))</f>
        <v/>
      </c>
      <c r="I1659" s="70"/>
      <c r="J1659" s="67" t="str">
        <f t="array" aca="1" ref="J1659" ca="1">IF($I$1&lt;&gt;"y", "", IFERROR(INDEX(admin1listsize,MATCH(SMALL(NOT(admin1listsize="")*IF(ISNUMBER(admin1listsize),COUNTIF(admin1listsize,"&lt;="&amp;admin1listsize),COUNTIF(admin1listsize,"&lt;="&amp;admin1listsize)+SUM(ISNUMBER(admin1listsize))),ROWS(D$3:D1659)+SUM(ISBLANK(admin1listsize))),NOT(admin1listsize="")*IF(ISNUMBER(admin1listsize),COUNTIF(admin1listsize,"&lt;="&amp;admin1listsize),COUNTIF(admin1listsize,"&lt;="&amp;admin1listsize)+SUM(ISNUMBER(admin1listsize))),0)), ""))</f>
        <v/>
      </c>
      <c r="K1659" s="71"/>
    </row>
    <row r="1660" spans="1:11" s="1" customFormat="1" x14ac:dyDescent="0.25">
      <c r="A1660" s="93" t="str">
        <f>IF($I$1&lt;&gt;"y", "", IF(ISBLANK(DATA!D1661),"",IF(ISBLANK(DATA!K1661),"NO DATA",DATA!K1661)))</f>
        <v/>
      </c>
      <c r="B1660" s="93" t="str">
        <f>IF($I$1&lt;&gt;"y", "",IF(ISBLANK(DATA!D1661),"", IF(ISBLANK(DATA!L1661),"NO DATA",DATA!L1661)))</f>
        <v/>
      </c>
      <c r="C1660" s="93" t="str">
        <f t="shared" si="77"/>
        <v/>
      </c>
      <c r="D1660" s="93" t="str">
        <f>IF($I$1&lt;&gt;"y", "", IF(C1661="", "", IFERROR(LOOKUP(2,1/(COUNTIF($D$2:D1659,mergednames)=0),mergednames), "")))</f>
        <v/>
      </c>
      <c r="E1660" s="93" t="str">
        <f t="shared" si="76"/>
        <v/>
      </c>
      <c r="F1660" s="93" t="str">
        <f>IF($I$1&lt;&gt;"y", "", IF(A1661="", "", IFERROR(LOOKUP(2,1/(COUNTIF($F$2:F1659,get_country)=0),get_country), "")))</f>
        <v/>
      </c>
      <c r="G1660" s="93" t="str">
        <f t="shared" si="75"/>
        <v/>
      </c>
      <c r="H1660" s="67" t="str">
        <f t="array" aca="1" ref="H1660" ca="1">IF($I$1&lt;&gt;"y", "", IFERROR(INDEX(countrylistsize,MATCH(SMALL(NOT(countrylistsize="")*IF(ISNUMBER(countrylistsize),COUNTIF(countrylistsize,"&lt;="&amp;countrylistsize),COUNTIF(countrylistsize,"&lt;="&amp;countrylistsize)+SUM(ISNUMBER(countrylistsize))),ROWS(F$3:F1660)+SUM(ISBLANK(countrylistsize))),NOT(countrylistsize="")*IF(ISNUMBER(countrylistsize),COUNTIF(countrylistsize,"&lt;="&amp;countrylistsize),COUNTIF(countrylistsize,"&lt;="&amp;countrylistsize)+SUM(ISNUMBER(countrylistsize))),0)), ""))</f>
        <v/>
      </c>
      <c r="I1660" s="70"/>
      <c r="J1660" s="67" t="str">
        <f t="array" aca="1" ref="J1660" ca="1">IF($I$1&lt;&gt;"y", "", IFERROR(INDEX(admin1listsize,MATCH(SMALL(NOT(admin1listsize="")*IF(ISNUMBER(admin1listsize),COUNTIF(admin1listsize,"&lt;="&amp;admin1listsize),COUNTIF(admin1listsize,"&lt;="&amp;admin1listsize)+SUM(ISNUMBER(admin1listsize))),ROWS(D$3:D1660)+SUM(ISBLANK(admin1listsize))),NOT(admin1listsize="")*IF(ISNUMBER(admin1listsize),COUNTIF(admin1listsize,"&lt;="&amp;admin1listsize),COUNTIF(admin1listsize,"&lt;="&amp;admin1listsize)+SUM(ISNUMBER(admin1listsize))),0)), ""))</f>
        <v/>
      </c>
      <c r="K1660" s="71"/>
    </row>
    <row r="1661" spans="1:11" s="1" customFormat="1" x14ac:dyDescent="0.25">
      <c r="A1661" s="93" t="str">
        <f>IF($I$1&lt;&gt;"y", "", IF(ISBLANK(DATA!D1662),"",IF(ISBLANK(DATA!K1662),"NO DATA",DATA!K1662)))</f>
        <v/>
      </c>
      <c r="B1661" s="93" t="str">
        <f>IF($I$1&lt;&gt;"y", "",IF(ISBLANK(DATA!D1662),"", IF(ISBLANK(DATA!L1662),"NO DATA",DATA!L1662)))</f>
        <v/>
      </c>
      <c r="C1661" s="93" t="str">
        <f t="shared" si="77"/>
        <v/>
      </c>
      <c r="D1661" s="93" t="str">
        <f>IF($I$1&lt;&gt;"y", "", IF(C1662="", "", IFERROR(LOOKUP(2,1/(COUNTIF($D$2:D1660,mergednames)=0),mergednames), "")))</f>
        <v/>
      </c>
      <c r="E1661" s="93" t="str">
        <f t="shared" si="76"/>
        <v/>
      </c>
      <c r="F1661" s="93" t="str">
        <f>IF($I$1&lt;&gt;"y", "", IF(A1662="", "", IFERROR(LOOKUP(2,1/(COUNTIF($F$2:F1660,get_country)=0),get_country), "")))</f>
        <v/>
      </c>
      <c r="G1661" s="93" t="str">
        <f t="shared" si="75"/>
        <v/>
      </c>
      <c r="H1661" s="67" t="str">
        <f t="array" aca="1" ref="H1661" ca="1">IF($I$1&lt;&gt;"y", "", IFERROR(INDEX(countrylistsize,MATCH(SMALL(NOT(countrylistsize="")*IF(ISNUMBER(countrylistsize),COUNTIF(countrylistsize,"&lt;="&amp;countrylistsize),COUNTIF(countrylistsize,"&lt;="&amp;countrylistsize)+SUM(ISNUMBER(countrylistsize))),ROWS(F$3:F1661)+SUM(ISBLANK(countrylistsize))),NOT(countrylistsize="")*IF(ISNUMBER(countrylistsize),COUNTIF(countrylistsize,"&lt;="&amp;countrylistsize),COUNTIF(countrylistsize,"&lt;="&amp;countrylistsize)+SUM(ISNUMBER(countrylistsize))),0)), ""))</f>
        <v/>
      </c>
      <c r="I1661" s="70"/>
      <c r="J1661" s="67" t="str">
        <f t="array" aca="1" ref="J1661" ca="1">IF($I$1&lt;&gt;"y", "", IFERROR(INDEX(admin1listsize,MATCH(SMALL(NOT(admin1listsize="")*IF(ISNUMBER(admin1listsize),COUNTIF(admin1listsize,"&lt;="&amp;admin1listsize),COUNTIF(admin1listsize,"&lt;="&amp;admin1listsize)+SUM(ISNUMBER(admin1listsize))),ROWS(D$3:D1661)+SUM(ISBLANK(admin1listsize))),NOT(admin1listsize="")*IF(ISNUMBER(admin1listsize),COUNTIF(admin1listsize,"&lt;="&amp;admin1listsize),COUNTIF(admin1listsize,"&lt;="&amp;admin1listsize)+SUM(ISNUMBER(admin1listsize))),0)), ""))</f>
        <v/>
      </c>
      <c r="K1661" s="71"/>
    </row>
    <row r="1662" spans="1:11" s="1" customFormat="1" x14ac:dyDescent="0.25">
      <c r="A1662" s="93" t="str">
        <f>IF($I$1&lt;&gt;"y", "", IF(ISBLANK(DATA!D1663),"",IF(ISBLANK(DATA!K1663),"NO DATA",DATA!K1663)))</f>
        <v/>
      </c>
      <c r="B1662" s="93" t="str">
        <f>IF($I$1&lt;&gt;"y", "",IF(ISBLANK(DATA!D1663),"", IF(ISBLANK(DATA!L1663),"NO DATA",DATA!L1663)))</f>
        <v/>
      </c>
      <c r="C1662" s="93" t="str">
        <f t="shared" si="77"/>
        <v/>
      </c>
      <c r="D1662" s="93" t="str">
        <f>IF($I$1&lt;&gt;"y", "", IF(C1663="", "", IFERROR(LOOKUP(2,1/(COUNTIF($D$2:D1661,mergednames)=0),mergednames), "")))</f>
        <v/>
      </c>
      <c r="E1662" s="93" t="str">
        <f t="shared" si="76"/>
        <v/>
      </c>
      <c r="F1662" s="93" t="str">
        <f>IF($I$1&lt;&gt;"y", "", IF(A1663="", "", IFERROR(LOOKUP(2,1/(COUNTIF($F$2:F1661,get_country)=0),get_country), "")))</f>
        <v/>
      </c>
      <c r="G1662" s="93" t="str">
        <f t="shared" si="75"/>
        <v/>
      </c>
      <c r="H1662" s="67" t="str">
        <f t="array" aca="1" ref="H1662" ca="1">IF($I$1&lt;&gt;"y", "", IFERROR(INDEX(countrylistsize,MATCH(SMALL(NOT(countrylistsize="")*IF(ISNUMBER(countrylistsize),COUNTIF(countrylistsize,"&lt;="&amp;countrylistsize),COUNTIF(countrylistsize,"&lt;="&amp;countrylistsize)+SUM(ISNUMBER(countrylistsize))),ROWS(F$3:F1662)+SUM(ISBLANK(countrylistsize))),NOT(countrylistsize="")*IF(ISNUMBER(countrylistsize),COUNTIF(countrylistsize,"&lt;="&amp;countrylistsize),COUNTIF(countrylistsize,"&lt;="&amp;countrylistsize)+SUM(ISNUMBER(countrylistsize))),0)), ""))</f>
        <v/>
      </c>
      <c r="I1662" s="70"/>
      <c r="J1662" s="67" t="str">
        <f t="array" aca="1" ref="J1662" ca="1">IF($I$1&lt;&gt;"y", "", IFERROR(INDEX(admin1listsize,MATCH(SMALL(NOT(admin1listsize="")*IF(ISNUMBER(admin1listsize),COUNTIF(admin1listsize,"&lt;="&amp;admin1listsize),COUNTIF(admin1listsize,"&lt;="&amp;admin1listsize)+SUM(ISNUMBER(admin1listsize))),ROWS(D$3:D1662)+SUM(ISBLANK(admin1listsize))),NOT(admin1listsize="")*IF(ISNUMBER(admin1listsize),COUNTIF(admin1listsize,"&lt;="&amp;admin1listsize),COUNTIF(admin1listsize,"&lt;="&amp;admin1listsize)+SUM(ISNUMBER(admin1listsize))),0)), ""))</f>
        <v/>
      </c>
      <c r="K1662" s="71"/>
    </row>
    <row r="1663" spans="1:11" s="1" customFormat="1" x14ac:dyDescent="0.25">
      <c r="A1663" s="93" t="str">
        <f>IF($I$1&lt;&gt;"y", "", IF(ISBLANK(DATA!D1664),"",IF(ISBLANK(DATA!K1664),"NO DATA",DATA!K1664)))</f>
        <v/>
      </c>
      <c r="B1663" s="93" t="str">
        <f>IF($I$1&lt;&gt;"y", "",IF(ISBLANK(DATA!D1664),"", IF(ISBLANK(DATA!L1664),"NO DATA",DATA!L1664)))</f>
        <v/>
      </c>
      <c r="C1663" s="93" t="str">
        <f t="shared" si="77"/>
        <v/>
      </c>
      <c r="D1663" s="93" t="str">
        <f>IF($I$1&lt;&gt;"y", "", IF(C1664="", "", IFERROR(LOOKUP(2,1/(COUNTIF($D$2:D1662,mergednames)=0),mergednames), "")))</f>
        <v/>
      </c>
      <c r="E1663" s="93" t="str">
        <f t="shared" si="76"/>
        <v/>
      </c>
      <c r="F1663" s="93" t="str">
        <f>IF($I$1&lt;&gt;"y", "", IF(A1664="", "", IFERROR(LOOKUP(2,1/(COUNTIF($F$2:F1662,get_country)=0),get_country), "")))</f>
        <v/>
      </c>
      <c r="G1663" s="93" t="str">
        <f t="shared" si="75"/>
        <v/>
      </c>
      <c r="H1663" s="67" t="str">
        <f t="array" aca="1" ref="H1663" ca="1">IF($I$1&lt;&gt;"y", "", IFERROR(INDEX(countrylistsize,MATCH(SMALL(NOT(countrylistsize="")*IF(ISNUMBER(countrylistsize),COUNTIF(countrylistsize,"&lt;="&amp;countrylistsize),COUNTIF(countrylistsize,"&lt;="&amp;countrylistsize)+SUM(ISNUMBER(countrylistsize))),ROWS(F$3:F1663)+SUM(ISBLANK(countrylistsize))),NOT(countrylistsize="")*IF(ISNUMBER(countrylistsize),COUNTIF(countrylistsize,"&lt;="&amp;countrylistsize),COUNTIF(countrylistsize,"&lt;="&amp;countrylistsize)+SUM(ISNUMBER(countrylistsize))),0)), ""))</f>
        <v/>
      </c>
      <c r="I1663" s="70"/>
      <c r="J1663" s="67" t="str">
        <f t="array" aca="1" ref="J1663" ca="1">IF($I$1&lt;&gt;"y", "", IFERROR(INDEX(admin1listsize,MATCH(SMALL(NOT(admin1listsize="")*IF(ISNUMBER(admin1listsize),COUNTIF(admin1listsize,"&lt;="&amp;admin1listsize),COUNTIF(admin1listsize,"&lt;="&amp;admin1listsize)+SUM(ISNUMBER(admin1listsize))),ROWS(D$3:D1663)+SUM(ISBLANK(admin1listsize))),NOT(admin1listsize="")*IF(ISNUMBER(admin1listsize),COUNTIF(admin1listsize,"&lt;="&amp;admin1listsize),COUNTIF(admin1listsize,"&lt;="&amp;admin1listsize)+SUM(ISNUMBER(admin1listsize))),0)), ""))</f>
        <v/>
      </c>
      <c r="K1663" s="71"/>
    </row>
    <row r="1664" spans="1:11" s="1" customFormat="1" x14ac:dyDescent="0.25">
      <c r="A1664" s="93" t="str">
        <f>IF($I$1&lt;&gt;"y", "", IF(ISBLANK(DATA!D1665),"",IF(ISBLANK(DATA!K1665),"NO DATA",DATA!K1665)))</f>
        <v/>
      </c>
      <c r="B1664" s="93" t="str">
        <f>IF($I$1&lt;&gt;"y", "",IF(ISBLANK(DATA!D1665),"", IF(ISBLANK(DATA!L1665),"NO DATA",DATA!L1665)))</f>
        <v/>
      </c>
      <c r="C1664" s="93" t="str">
        <f t="shared" si="77"/>
        <v/>
      </c>
      <c r="D1664" s="93" t="str">
        <f>IF($I$1&lt;&gt;"y", "", IF(C1665="", "", IFERROR(LOOKUP(2,1/(COUNTIF($D$2:D1663,mergednames)=0),mergednames), "")))</f>
        <v/>
      </c>
      <c r="E1664" s="93" t="str">
        <f t="shared" si="76"/>
        <v/>
      </c>
      <c r="F1664" s="93" t="str">
        <f>IF($I$1&lt;&gt;"y", "", IF(A1665="", "", IFERROR(LOOKUP(2,1/(COUNTIF($F$2:F1663,get_country)=0),get_country), "")))</f>
        <v/>
      </c>
      <c r="G1664" s="93" t="str">
        <f t="shared" si="75"/>
        <v/>
      </c>
      <c r="H1664" s="67" t="str">
        <f t="array" aca="1" ref="H1664" ca="1">IF($I$1&lt;&gt;"y", "", IFERROR(INDEX(countrylistsize,MATCH(SMALL(NOT(countrylistsize="")*IF(ISNUMBER(countrylistsize),COUNTIF(countrylistsize,"&lt;="&amp;countrylistsize),COUNTIF(countrylistsize,"&lt;="&amp;countrylistsize)+SUM(ISNUMBER(countrylistsize))),ROWS(F$3:F1664)+SUM(ISBLANK(countrylistsize))),NOT(countrylistsize="")*IF(ISNUMBER(countrylistsize),COUNTIF(countrylistsize,"&lt;="&amp;countrylistsize),COUNTIF(countrylistsize,"&lt;="&amp;countrylistsize)+SUM(ISNUMBER(countrylistsize))),0)), ""))</f>
        <v/>
      </c>
      <c r="I1664" s="70"/>
      <c r="J1664" s="67" t="str">
        <f t="array" aca="1" ref="J1664" ca="1">IF($I$1&lt;&gt;"y", "", IFERROR(INDEX(admin1listsize,MATCH(SMALL(NOT(admin1listsize="")*IF(ISNUMBER(admin1listsize),COUNTIF(admin1listsize,"&lt;="&amp;admin1listsize),COUNTIF(admin1listsize,"&lt;="&amp;admin1listsize)+SUM(ISNUMBER(admin1listsize))),ROWS(D$3:D1664)+SUM(ISBLANK(admin1listsize))),NOT(admin1listsize="")*IF(ISNUMBER(admin1listsize),COUNTIF(admin1listsize,"&lt;="&amp;admin1listsize),COUNTIF(admin1listsize,"&lt;="&amp;admin1listsize)+SUM(ISNUMBER(admin1listsize))),0)), ""))</f>
        <v/>
      </c>
      <c r="K1664" s="71"/>
    </row>
    <row r="1665" spans="1:11" s="1" customFormat="1" x14ac:dyDescent="0.25">
      <c r="A1665" s="93" t="str">
        <f>IF($I$1&lt;&gt;"y", "", IF(ISBLANK(DATA!D1666),"",IF(ISBLANK(DATA!K1666),"NO DATA",DATA!K1666)))</f>
        <v/>
      </c>
      <c r="B1665" s="93" t="str">
        <f>IF($I$1&lt;&gt;"y", "",IF(ISBLANK(DATA!D1666),"", IF(ISBLANK(DATA!L1666),"NO DATA",DATA!L1666)))</f>
        <v/>
      </c>
      <c r="C1665" s="93" t="str">
        <f t="shared" si="77"/>
        <v/>
      </c>
      <c r="D1665" s="93" t="str">
        <f>IF($I$1&lt;&gt;"y", "", IF(C1666="", "", IFERROR(LOOKUP(2,1/(COUNTIF($D$2:D1664,mergednames)=0),mergednames), "")))</f>
        <v/>
      </c>
      <c r="E1665" s="93" t="str">
        <f t="shared" si="76"/>
        <v/>
      </c>
      <c r="F1665" s="93" t="str">
        <f>IF($I$1&lt;&gt;"y", "", IF(A1666="", "", IFERROR(LOOKUP(2,1/(COUNTIF($F$2:F1664,get_country)=0),get_country), "")))</f>
        <v/>
      </c>
      <c r="G1665" s="93" t="str">
        <f t="shared" si="75"/>
        <v/>
      </c>
      <c r="H1665" s="67" t="str">
        <f t="array" aca="1" ref="H1665" ca="1">IF($I$1&lt;&gt;"y", "", IFERROR(INDEX(countrylistsize,MATCH(SMALL(NOT(countrylistsize="")*IF(ISNUMBER(countrylistsize),COUNTIF(countrylistsize,"&lt;="&amp;countrylistsize),COUNTIF(countrylistsize,"&lt;="&amp;countrylistsize)+SUM(ISNUMBER(countrylistsize))),ROWS(F$3:F1665)+SUM(ISBLANK(countrylistsize))),NOT(countrylistsize="")*IF(ISNUMBER(countrylistsize),COUNTIF(countrylistsize,"&lt;="&amp;countrylistsize),COUNTIF(countrylistsize,"&lt;="&amp;countrylistsize)+SUM(ISNUMBER(countrylistsize))),0)), ""))</f>
        <v/>
      </c>
      <c r="I1665" s="70"/>
      <c r="J1665" s="67" t="str">
        <f t="array" aca="1" ref="J1665" ca="1">IF($I$1&lt;&gt;"y", "", IFERROR(INDEX(admin1listsize,MATCH(SMALL(NOT(admin1listsize="")*IF(ISNUMBER(admin1listsize),COUNTIF(admin1listsize,"&lt;="&amp;admin1listsize),COUNTIF(admin1listsize,"&lt;="&amp;admin1listsize)+SUM(ISNUMBER(admin1listsize))),ROWS(D$3:D1665)+SUM(ISBLANK(admin1listsize))),NOT(admin1listsize="")*IF(ISNUMBER(admin1listsize),COUNTIF(admin1listsize,"&lt;="&amp;admin1listsize),COUNTIF(admin1listsize,"&lt;="&amp;admin1listsize)+SUM(ISNUMBER(admin1listsize))),0)), ""))</f>
        <v/>
      </c>
      <c r="K1665" s="71"/>
    </row>
    <row r="1666" spans="1:11" s="1" customFormat="1" x14ac:dyDescent="0.25">
      <c r="A1666" s="93" t="str">
        <f>IF($I$1&lt;&gt;"y", "", IF(ISBLANK(DATA!D1667),"",IF(ISBLANK(DATA!K1667),"NO DATA",DATA!K1667)))</f>
        <v/>
      </c>
      <c r="B1666" s="93" t="str">
        <f>IF($I$1&lt;&gt;"y", "",IF(ISBLANK(DATA!D1667),"", IF(ISBLANK(DATA!L1667),"NO DATA",DATA!L1667)))</f>
        <v/>
      </c>
      <c r="C1666" s="93" t="str">
        <f t="shared" si="77"/>
        <v/>
      </c>
      <c r="D1666" s="93" t="str">
        <f>IF($I$1&lt;&gt;"y", "", IF(C1667="", "", IFERROR(LOOKUP(2,1/(COUNTIF($D$2:D1665,mergednames)=0),mergednames), "")))</f>
        <v/>
      </c>
      <c r="E1666" s="93" t="str">
        <f t="shared" si="76"/>
        <v/>
      </c>
      <c r="F1666" s="93" t="str">
        <f>IF($I$1&lt;&gt;"y", "", IF(A1667="", "", IFERROR(LOOKUP(2,1/(COUNTIF($F$2:F1665,get_country)=0),get_country), "")))</f>
        <v/>
      </c>
      <c r="G1666" s="93" t="str">
        <f t="shared" si="75"/>
        <v/>
      </c>
      <c r="H1666" s="67" t="str">
        <f t="array" aca="1" ref="H1666" ca="1">IF($I$1&lt;&gt;"y", "", IFERROR(INDEX(countrylistsize,MATCH(SMALL(NOT(countrylistsize="")*IF(ISNUMBER(countrylistsize),COUNTIF(countrylistsize,"&lt;="&amp;countrylistsize),COUNTIF(countrylistsize,"&lt;="&amp;countrylistsize)+SUM(ISNUMBER(countrylistsize))),ROWS(F$3:F1666)+SUM(ISBLANK(countrylistsize))),NOT(countrylistsize="")*IF(ISNUMBER(countrylistsize),COUNTIF(countrylistsize,"&lt;="&amp;countrylistsize),COUNTIF(countrylistsize,"&lt;="&amp;countrylistsize)+SUM(ISNUMBER(countrylistsize))),0)), ""))</f>
        <v/>
      </c>
      <c r="I1666" s="70"/>
      <c r="J1666" s="67" t="str">
        <f t="array" aca="1" ref="J1666" ca="1">IF($I$1&lt;&gt;"y", "", IFERROR(INDEX(admin1listsize,MATCH(SMALL(NOT(admin1listsize="")*IF(ISNUMBER(admin1listsize),COUNTIF(admin1listsize,"&lt;="&amp;admin1listsize),COUNTIF(admin1listsize,"&lt;="&amp;admin1listsize)+SUM(ISNUMBER(admin1listsize))),ROWS(D$3:D1666)+SUM(ISBLANK(admin1listsize))),NOT(admin1listsize="")*IF(ISNUMBER(admin1listsize),COUNTIF(admin1listsize,"&lt;="&amp;admin1listsize),COUNTIF(admin1listsize,"&lt;="&amp;admin1listsize)+SUM(ISNUMBER(admin1listsize))),0)), ""))</f>
        <v/>
      </c>
      <c r="K1666" s="71"/>
    </row>
    <row r="1667" spans="1:11" s="1" customFormat="1" x14ac:dyDescent="0.25">
      <c r="A1667" s="93" t="str">
        <f>IF($I$1&lt;&gt;"y", "", IF(ISBLANK(DATA!D1668),"",IF(ISBLANK(DATA!K1668),"NO DATA",DATA!K1668)))</f>
        <v/>
      </c>
      <c r="B1667" s="93" t="str">
        <f>IF($I$1&lt;&gt;"y", "",IF(ISBLANK(DATA!D1668),"", IF(ISBLANK(DATA!L1668),"NO DATA",DATA!L1668)))</f>
        <v/>
      </c>
      <c r="C1667" s="93" t="str">
        <f t="shared" si="77"/>
        <v/>
      </c>
      <c r="D1667" s="93" t="str">
        <f>IF($I$1&lt;&gt;"y", "", IF(C1668="", "", IFERROR(LOOKUP(2,1/(COUNTIF($D$2:D1666,mergednames)=0),mergednames), "")))</f>
        <v/>
      </c>
      <c r="E1667" s="93" t="str">
        <f t="shared" si="76"/>
        <v/>
      </c>
      <c r="F1667" s="93" t="str">
        <f>IF($I$1&lt;&gt;"y", "", IF(A1668="", "", IFERROR(LOOKUP(2,1/(COUNTIF($F$2:F1666,get_country)=0),get_country), "")))</f>
        <v/>
      </c>
      <c r="G1667" s="93" t="str">
        <f t="shared" ref="G1667:G1730" si="78">IF($I$1&lt;&gt;"y", "", IF(F1667="", "", G1666+1))</f>
        <v/>
      </c>
      <c r="H1667" s="67" t="str">
        <f t="array" aca="1" ref="H1667" ca="1">IF($I$1&lt;&gt;"y", "", IFERROR(INDEX(countrylistsize,MATCH(SMALL(NOT(countrylistsize="")*IF(ISNUMBER(countrylistsize),COUNTIF(countrylistsize,"&lt;="&amp;countrylistsize),COUNTIF(countrylistsize,"&lt;="&amp;countrylistsize)+SUM(ISNUMBER(countrylistsize))),ROWS(F$3:F1667)+SUM(ISBLANK(countrylistsize))),NOT(countrylistsize="")*IF(ISNUMBER(countrylistsize),COUNTIF(countrylistsize,"&lt;="&amp;countrylistsize),COUNTIF(countrylistsize,"&lt;="&amp;countrylistsize)+SUM(ISNUMBER(countrylistsize))),0)), ""))</f>
        <v/>
      </c>
      <c r="I1667" s="70"/>
      <c r="J1667" s="67" t="str">
        <f t="array" aca="1" ref="J1667" ca="1">IF($I$1&lt;&gt;"y", "", IFERROR(INDEX(admin1listsize,MATCH(SMALL(NOT(admin1listsize="")*IF(ISNUMBER(admin1listsize),COUNTIF(admin1listsize,"&lt;="&amp;admin1listsize),COUNTIF(admin1listsize,"&lt;="&amp;admin1listsize)+SUM(ISNUMBER(admin1listsize))),ROWS(D$3:D1667)+SUM(ISBLANK(admin1listsize))),NOT(admin1listsize="")*IF(ISNUMBER(admin1listsize),COUNTIF(admin1listsize,"&lt;="&amp;admin1listsize),COUNTIF(admin1listsize,"&lt;="&amp;admin1listsize)+SUM(ISNUMBER(admin1listsize))),0)), ""))</f>
        <v/>
      </c>
      <c r="K1667" s="71"/>
    </row>
    <row r="1668" spans="1:11" s="1" customFormat="1" x14ac:dyDescent="0.25">
      <c r="A1668" s="93" t="str">
        <f>IF($I$1&lt;&gt;"y", "", IF(ISBLANK(DATA!D1669),"",IF(ISBLANK(DATA!K1669),"NO DATA",DATA!K1669)))</f>
        <v/>
      </c>
      <c r="B1668" s="93" t="str">
        <f>IF($I$1&lt;&gt;"y", "",IF(ISBLANK(DATA!D1669),"", IF(ISBLANK(DATA!L1669),"NO DATA",DATA!L1669)))</f>
        <v/>
      </c>
      <c r="C1668" s="93" t="str">
        <f t="shared" si="77"/>
        <v/>
      </c>
      <c r="D1668" s="93" t="str">
        <f>IF($I$1&lt;&gt;"y", "", IF(C1669="", "", IFERROR(LOOKUP(2,1/(COUNTIF($D$2:D1667,mergednames)=0),mergednames), "")))</f>
        <v/>
      </c>
      <c r="E1668" s="93" t="str">
        <f t="shared" ref="E1668:E1731" si="79">IF($I$1&lt;&gt;"y", "", IF(D1668="", "", E1667+1))</f>
        <v/>
      </c>
      <c r="F1668" s="93" t="str">
        <f>IF($I$1&lt;&gt;"y", "", IF(A1669="", "", IFERROR(LOOKUP(2,1/(COUNTIF($F$2:F1667,get_country)=0),get_country), "")))</f>
        <v/>
      </c>
      <c r="G1668" s="93" t="str">
        <f t="shared" si="78"/>
        <v/>
      </c>
      <c r="H1668" s="67" t="str">
        <f t="array" aca="1" ref="H1668" ca="1">IF($I$1&lt;&gt;"y", "", IFERROR(INDEX(countrylistsize,MATCH(SMALL(NOT(countrylistsize="")*IF(ISNUMBER(countrylistsize),COUNTIF(countrylistsize,"&lt;="&amp;countrylistsize),COUNTIF(countrylistsize,"&lt;="&amp;countrylistsize)+SUM(ISNUMBER(countrylistsize))),ROWS(F$3:F1668)+SUM(ISBLANK(countrylistsize))),NOT(countrylistsize="")*IF(ISNUMBER(countrylistsize),COUNTIF(countrylistsize,"&lt;="&amp;countrylistsize),COUNTIF(countrylistsize,"&lt;="&amp;countrylistsize)+SUM(ISNUMBER(countrylistsize))),0)), ""))</f>
        <v/>
      </c>
      <c r="I1668" s="70"/>
      <c r="J1668" s="67" t="str">
        <f t="array" aca="1" ref="J1668" ca="1">IF($I$1&lt;&gt;"y", "", IFERROR(INDEX(admin1listsize,MATCH(SMALL(NOT(admin1listsize="")*IF(ISNUMBER(admin1listsize),COUNTIF(admin1listsize,"&lt;="&amp;admin1listsize),COUNTIF(admin1listsize,"&lt;="&amp;admin1listsize)+SUM(ISNUMBER(admin1listsize))),ROWS(D$3:D1668)+SUM(ISBLANK(admin1listsize))),NOT(admin1listsize="")*IF(ISNUMBER(admin1listsize),COUNTIF(admin1listsize,"&lt;="&amp;admin1listsize),COUNTIF(admin1listsize,"&lt;="&amp;admin1listsize)+SUM(ISNUMBER(admin1listsize))),0)), ""))</f>
        <v/>
      </c>
      <c r="K1668" s="71"/>
    </row>
    <row r="1669" spans="1:11" s="1" customFormat="1" x14ac:dyDescent="0.25">
      <c r="A1669" s="93" t="str">
        <f>IF($I$1&lt;&gt;"y", "", IF(ISBLANK(DATA!D1670),"",IF(ISBLANK(DATA!K1670),"NO DATA",DATA!K1670)))</f>
        <v/>
      </c>
      <c r="B1669" s="93" t="str">
        <f>IF($I$1&lt;&gt;"y", "",IF(ISBLANK(DATA!D1670),"", IF(ISBLANK(DATA!L1670),"NO DATA",DATA!L1670)))</f>
        <v/>
      </c>
      <c r="C1669" s="93" t="str">
        <f t="shared" ref="C1669:C1732" si="80">IF($I$1&lt;&gt;"y", "", IF(A1669="", "", A1669&amp;"@"&amp;B1669))</f>
        <v/>
      </c>
      <c r="D1669" s="93" t="str">
        <f>IF($I$1&lt;&gt;"y", "", IF(C1670="", "", IFERROR(LOOKUP(2,1/(COUNTIF($D$2:D1668,mergednames)=0),mergednames), "")))</f>
        <v/>
      </c>
      <c r="E1669" s="93" t="str">
        <f t="shared" si="79"/>
        <v/>
      </c>
      <c r="F1669" s="93" t="str">
        <f>IF($I$1&lt;&gt;"y", "", IF(A1670="", "", IFERROR(LOOKUP(2,1/(COUNTIF($F$2:F1668,get_country)=0),get_country), "")))</f>
        <v/>
      </c>
      <c r="G1669" s="93" t="str">
        <f t="shared" si="78"/>
        <v/>
      </c>
      <c r="H1669" s="67" t="str">
        <f t="array" aca="1" ref="H1669" ca="1">IF($I$1&lt;&gt;"y", "", IFERROR(INDEX(countrylistsize,MATCH(SMALL(NOT(countrylistsize="")*IF(ISNUMBER(countrylistsize),COUNTIF(countrylistsize,"&lt;="&amp;countrylistsize),COUNTIF(countrylistsize,"&lt;="&amp;countrylistsize)+SUM(ISNUMBER(countrylistsize))),ROWS(F$3:F1669)+SUM(ISBLANK(countrylistsize))),NOT(countrylistsize="")*IF(ISNUMBER(countrylistsize),COUNTIF(countrylistsize,"&lt;="&amp;countrylistsize),COUNTIF(countrylistsize,"&lt;="&amp;countrylistsize)+SUM(ISNUMBER(countrylistsize))),0)), ""))</f>
        <v/>
      </c>
      <c r="I1669" s="70"/>
      <c r="J1669" s="67" t="str">
        <f t="array" aca="1" ref="J1669" ca="1">IF($I$1&lt;&gt;"y", "", IFERROR(INDEX(admin1listsize,MATCH(SMALL(NOT(admin1listsize="")*IF(ISNUMBER(admin1listsize),COUNTIF(admin1listsize,"&lt;="&amp;admin1listsize),COUNTIF(admin1listsize,"&lt;="&amp;admin1listsize)+SUM(ISNUMBER(admin1listsize))),ROWS(D$3:D1669)+SUM(ISBLANK(admin1listsize))),NOT(admin1listsize="")*IF(ISNUMBER(admin1listsize),COUNTIF(admin1listsize,"&lt;="&amp;admin1listsize),COUNTIF(admin1listsize,"&lt;="&amp;admin1listsize)+SUM(ISNUMBER(admin1listsize))),0)), ""))</f>
        <v/>
      </c>
      <c r="K1669" s="71"/>
    </row>
    <row r="1670" spans="1:11" s="1" customFormat="1" x14ac:dyDescent="0.25">
      <c r="A1670" s="93" t="str">
        <f>IF($I$1&lt;&gt;"y", "", IF(ISBLANK(DATA!D1671),"",IF(ISBLANK(DATA!K1671),"NO DATA",DATA!K1671)))</f>
        <v/>
      </c>
      <c r="B1670" s="93" t="str">
        <f>IF($I$1&lt;&gt;"y", "",IF(ISBLANK(DATA!D1671),"", IF(ISBLANK(DATA!L1671),"NO DATA",DATA!L1671)))</f>
        <v/>
      </c>
      <c r="C1670" s="93" t="str">
        <f t="shared" si="80"/>
        <v/>
      </c>
      <c r="D1670" s="93" t="str">
        <f>IF($I$1&lt;&gt;"y", "", IF(C1671="", "", IFERROR(LOOKUP(2,1/(COUNTIF($D$2:D1669,mergednames)=0),mergednames), "")))</f>
        <v/>
      </c>
      <c r="E1670" s="93" t="str">
        <f t="shared" si="79"/>
        <v/>
      </c>
      <c r="F1670" s="93" t="str">
        <f>IF($I$1&lt;&gt;"y", "", IF(A1671="", "", IFERROR(LOOKUP(2,1/(COUNTIF($F$2:F1669,get_country)=0),get_country), "")))</f>
        <v/>
      </c>
      <c r="G1670" s="93" t="str">
        <f t="shared" si="78"/>
        <v/>
      </c>
      <c r="H1670" s="67" t="str">
        <f t="array" aca="1" ref="H1670" ca="1">IF($I$1&lt;&gt;"y", "", IFERROR(INDEX(countrylistsize,MATCH(SMALL(NOT(countrylistsize="")*IF(ISNUMBER(countrylistsize),COUNTIF(countrylistsize,"&lt;="&amp;countrylistsize),COUNTIF(countrylistsize,"&lt;="&amp;countrylistsize)+SUM(ISNUMBER(countrylistsize))),ROWS(F$3:F1670)+SUM(ISBLANK(countrylistsize))),NOT(countrylistsize="")*IF(ISNUMBER(countrylistsize),COUNTIF(countrylistsize,"&lt;="&amp;countrylistsize),COUNTIF(countrylistsize,"&lt;="&amp;countrylistsize)+SUM(ISNUMBER(countrylistsize))),0)), ""))</f>
        <v/>
      </c>
      <c r="I1670" s="70"/>
      <c r="J1670" s="67" t="str">
        <f t="array" aca="1" ref="J1670" ca="1">IF($I$1&lt;&gt;"y", "", IFERROR(INDEX(admin1listsize,MATCH(SMALL(NOT(admin1listsize="")*IF(ISNUMBER(admin1listsize),COUNTIF(admin1listsize,"&lt;="&amp;admin1listsize),COUNTIF(admin1listsize,"&lt;="&amp;admin1listsize)+SUM(ISNUMBER(admin1listsize))),ROWS(D$3:D1670)+SUM(ISBLANK(admin1listsize))),NOT(admin1listsize="")*IF(ISNUMBER(admin1listsize),COUNTIF(admin1listsize,"&lt;="&amp;admin1listsize),COUNTIF(admin1listsize,"&lt;="&amp;admin1listsize)+SUM(ISNUMBER(admin1listsize))),0)), ""))</f>
        <v/>
      </c>
      <c r="K1670" s="71"/>
    </row>
    <row r="1671" spans="1:11" s="1" customFormat="1" x14ac:dyDescent="0.25">
      <c r="A1671" s="93" t="str">
        <f>IF($I$1&lt;&gt;"y", "", IF(ISBLANK(DATA!D1672),"",IF(ISBLANK(DATA!K1672),"NO DATA",DATA!K1672)))</f>
        <v/>
      </c>
      <c r="B1671" s="93" t="str">
        <f>IF($I$1&lt;&gt;"y", "",IF(ISBLANK(DATA!D1672),"", IF(ISBLANK(DATA!L1672),"NO DATA",DATA!L1672)))</f>
        <v/>
      </c>
      <c r="C1671" s="93" t="str">
        <f t="shared" si="80"/>
        <v/>
      </c>
      <c r="D1671" s="93" t="str">
        <f>IF($I$1&lt;&gt;"y", "", IF(C1672="", "", IFERROR(LOOKUP(2,1/(COUNTIF($D$2:D1670,mergednames)=0),mergednames), "")))</f>
        <v/>
      </c>
      <c r="E1671" s="93" t="str">
        <f t="shared" si="79"/>
        <v/>
      </c>
      <c r="F1671" s="93" t="str">
        <f>IF($I$1&lt;&gt;"y", "", IF(A1672="", "", IFERROR(LOOKUP(2,1/(COUNTIF($F$2:F1670,get_country)=0),get_country), "")))</f>
        <v/>
      </c>
      <c r="G1671" s="93" t="str">
        <f t="shared" si="78"/>
        <v/>
      </c>
      <c r="H1671" s="67" t="str">
        <f t="array" aca="1" ref="H1671" ca="1">IF($I$1&lt;&gt;"y", "", IFERROR(INDEX(countrylistsize,MATCH(SMALL(NOT(countrylistsize="")*IF(ISNUMBER(countrylistsize),COUNTIF(countrylistsize,"&lt;="&amp;countrylistsize),COUNTIF(countrylistsize,"&lt;="&amp;countrylistsize)+SUM(ISNUMBER(countrylistsize))),ROWS(F$3:F1671)+SUM(ISBLANK(countrylistsize))),NOT(countrylistsize="")*IF(ISNUMBER(countrylistsize),COUNTIF(countrylistsize,"&lt;="&amp;countrylistsize),COUNTIF(countrylistsize,"&lt;="&amp;countrylistsize)+SUM(ISNUMBER(countrylistsize))),0)), ""))</f>
        <v/>
      </c>
      <c r="I1671" s="70"/>
      <c r="J1671" s="67" t="str">
        <f t="array" aca="1" ref="J1671" ca="1">IF($I$1&lt;&gt;"y", "", IFERROR(INDEX(admin1listsize,MATCH(SMALL(NOT(admin1listsize="")*IF(ISNUMBER(admin1listsize),COUNTIF(admin1listsize,"&lt;="&amp;admin1listsize),COUNTIF(admin1listsize,"&lt;="&amp;admin1listsize)+SUM(ISNUMBER(admin1listsize))),ROWS(D$3:D1671)+SUM(ISBLANK(admin1listsize))),NOT(admin1listsize="")*IF(ISNUMBER(admin1listsize),COUNTIF(admin1listsize,"&lt;="&amp;admin1listsize),COUNTIF(admin1listsize,"&lt;="&amp;admin1listsize)+SUM(ISNUMBER(admin1listsize))),0)), ""))</f>
        <v/>
      </c>
      <c r="K1671" s="71"/>
    </row>
    <row r="1672" spans="1:11" s="1" customFormat="1" x14ac:dyDescent="0.25">
      <c r="A1672" s="93" t="str">
        <f>IF($I$1&lt;&gt;"y", "", IF(ISBLANK(DATA!D1673),"",IF(ISBLANK(DATA!K1673),"NO DATA",DATA!K1673)))</f>
        <v/>
      </c>
      <c r="B1672" s="93" t="str">
        <f>IF($I$1&lt;&gt;"y", "",IF(ISBLANK(DATA!D1673),"", IF(ISBLANK(DATA!L1673),"NO DATA",DATA!L1673)))</f>
        <v/>
      </c>
      <c r="C1672" s="93" t="str">
        <f t="shared" si="80"/>
        <v/>
      </c>
      <c r="D1672" s="93" t="str">
        <f>IF($I$1&lt;&gt;"y", "", IF(C1673="", "", IFERROR(LOOKUP(2,1/(COUNTIF($D$2:D1671,mergednames)=0),mergednames), "")))</f>
        <v/>
      </c>
      <c r="E1672" s="93" t="str">
        <f t="shared" si="79"/>
        <v/>
      </c>
      <c r="F1672" s="93" t="str">
        <f>IF($I$1&lt;&gt;"y", "", IF(A1673="", "", IFERROR(LOOKUP(2,1/(COUNTIF($F$2:F1671,get_country)=0),get_country), "")))</f>
        <v/>
      </c>
      <c r="G1672" s="93" t="str">
        <f t="shared" si="78"/>
        <v/>
      </c>
      <c r="H1672" s="67" t="str">
        <f t="array" aca="1" ref="H1672" ca="1">IF($I$1&lt;&gt;"y", "", IFERROR(INDEX(countrylistsize,MATCH(SMALL(NOT(countrylistsize="")*IF(ISNUMBER(countrylistsize),COUNTIF(countrylistsize,"&lt;="&amp;countrylistsize),COUNTIF(countrylistsize,"&lt;="&amp;countrylistsize)+SUM(ISNUMBER(countrylistsize))),ROWS(F$3:F1672)+SUM(ISBLANK(countrylistsize))),NOT(countrylistsize="")*IF(ISNUMBER(countrylistsize),COUNTIF(countrylistsize,"&lt;="&amp;countrylistsize),COUNTIF(countrylistsize,"&lt;="&amp;countrylistsize)+SUM(ISNUMBER(countrylistsize))),0)), ""))</f>
        <v/>
      </c>
      <c r="I1672" s="70"/>
      <c r="J1672" s="67" t="str">
        <f t="array" aca="1" ref="J1672" ca="1">IF($I$1&lt;&gt;"y", "", IFERROR(INDEX(admin1listsize,MATCH(SMALL(NOT(admin1listsize="")*IF(ISNUMBER(admin1listsize),COUNTIF(admin1listsize,"&lt;="&amp;admin1listsize),COUNTIF(admin1listsize,"&lt;="&amp;admin1listsize)+SUM(ISNUMBER(admin1listsize))),ROWS(D$3:D1672)+SUM(ISBLANK(admin1listsize))),NOT(admin1listsize="")*IF(ISNUMBER(admin1listsize),COUNTIF(admin1listsize,"&lt;="&amp;admin1listsize),COUNTIF(admin1listsize,"&lt;="&amp;admin1listsize)+SUM(ISNUMBER(admin1listsize))),0)), ""))</f>
        <v/>
      </c>
      <c r="K1672" s="71"/>
    </row>
    <row r="1673" spans="1:11" s="1" customFormat="1" x14ac:dyDescent="0.25">
      <c r="A1673" s="93" t="str">
        <f>IF($I$1&lt;&gt;"y", "", IF(ISBLANK(DATA!D1674),"",IF(ISBLANK(DATA!K1674),"NO DATA",DATA!K1674)))</f>
        <v/>
      </c>
      <c r="B1673" s="93" t="str">
        <f>IF($I$1&lt;&gt;"y", "",IF(ISBLANK(DATA!D1674),"", IF(ISBLANK(DATA!L1674),"NO DATA",DATA!L1674)))</f>
        <v/>
      </c>
      <c r="C1673" s="93" t="str">
        <f t="shared" si="80"/>
        <v/>
      </c>
      <c r="D1673" s="93" t="str">
        <f>IF($I$1&lt;&gt;"y", "", IF(C1674="", "", IFERROR(LOOKUP(2,1/(COUNTIF($D$2:D1672,mergednames)=0),mergednames), "")))</f>
        <v/>
      </c>
      <c r="E1673" s="93" t="str">
        <f t="shared" si="79"/>
        <v/>
      </c>
      <c r="F1673" s="93" t="str">
        <f>IF($I$1&lt;&gt;"y", "", IF(A1674="", "", IFERROR(LOOKUP(2,1/(COUNTIF($F$2:F1672,get_country)=0),get_country), "")))</f>
        <v/>
      </c>
      <c r="G1673" s="93" t="str">
        <f t="shared" si="78"/>
        <v/>
      </c>
      <c r="H1673" s="67" t="str">
        <f t="array" aca="1" ref="H1673" ca="1">IF($I$1&lt;&gt;"y", "", IFERROR(INDEX(countrylistsize,MATCH(SMALL(NOT(countrylistsize="")*IF(ISNUMBER(countrylistsize),COUNTIF(countrylistsize,"&lt;="&amp;countrylistsize),COUNTIF(countrylistsize,"&lt;="&amp;countrylistsize)+SUM(ISNUMBER(countrylistsize))),ROWS(F$3:F1673)+SUM(ISBLANK(countrylistsize))),NOT(countrylistsize="")*IF(ISNUMBER(countrylistsize),COUNTIF(countrylistsize,"&lt;="&amp;countrylistsize),COUNTIF(countrylistsize,"&lt;="&amp;countrylistsize)+SUM(ISNUMBER(countrylistsize))),0)), ""))</f>
        <v/>
      </c>
      <c r="I1673" s="70"/>
      <c r="J1673" s="67" t="str">
        <f t="array" aca="1" ref="J1673" ca="1">IF($I$1&lt;&gt;"y", "", IFERROR(INDEX(admin1listsize,MATCH(SMALL(NOT(admin1listsize="")*IF(ISNUMBER(admin1listsize),COUNTIF(admin1listsize,"&lt;="&amp;admin1listsize),COUNTIF(admin1listsize,"&lt;="&amp;admin1listsize)+SUM(ISNUMBER(admin1listsize))),ROWS(D$3:D1673)+SUM(ISBLANK(admin1listsize))),NOT(admin1listsize="")*IF(ISNUMBER(admin1listsize),COUNTIF(admin1listsize,"&lt;="&amp;admin1listsize),COUNTIF(admin1listsize,"&lt;="&amp;admin1listsize)+SUM(ISNUMBER(admin1listsize))),0)), ""))</f>
        <v/>
      </c>
      <c r="K1673" s="71"/>
    </row>
    <row r="1674" spans="1:11" s="1" customFormat="1" x14ac:dyDescent="0.25">
      <c r="A1674" s="93" t="str">
        <f>IF($I$1&lt;&gt;"y", "", IF(ISBLANK(DATA!D1675),"",IF(ISBLANK(DATA!K1675),"NO DATA",DATA!K1675)))</f>
        <v/>
      </c>
      <c r="B1674" s="93" t="str">
        <f>IF($I$1&lt;&gt;"y", "",IF(ISBLANK(DATA!D1675),"", IF(ISBLANK(DATA!L1675),"NO DATA",DATA!L1675)))</f>
        <v/>
      </c>
      <c r="C1674" s="93" t="str">
        <f t="shared" si="80"/>
        <v/>
      </c>
      <c r="D1674" s="93" t="str">
        <f>IF($I$1&lt;&gt;"y", "", IF(C1675="", "", IFERROR(LOOKUP(2,1/(COUNTIF($D$2:D1673,mergednames)=0),mergednames), "")))</f>
        <v/>
      </c>
      <c r="E1674" s="93" t="str">
        <f t="shared" si="79"/>
        <v/>
      </c>
      <c r="F1674" s="93" t="str">
        <f>IF($I$1&lt;&gt;"y", "", IF(A1675="", "", IFERROR(LOOKUP(2,1/(COUNTIF($F$2:F1673,get_country)=0),get_country), "")))</f>
        <v/>
      </c>
      <c r="G1674" s="93" t="str">
        <f t="shared" si="78"/>
        <v/>
      </c>
      <c r="H1674" s="67" t="str">
        <f t="array" aca="1" ref="H1674" ca="1">IF($I$1&lt;&gt;"y", "", IFERROR(INDEX(countrylistsize,MATCH(SMALL(NOT(countrylistsize="")*IF(ISNUMBER(countrylistsize),COUNTIF(countrylistsize,"&lt;="&amp;countrylistsize),COUNTIF(countrylistsize,"&lt;="&amp;countrylistsize)+SUM(ISNUMBER(countrylistsize))),ROWS(F$3:F1674)+SUM(ISBLANK(countrylistsize))),NOT(countrylistsize="")*IF(ISNUMBER(countrylistsize),COUNTIF(countrylistsize,"&lt;="&amp;countrylistsize),COUNTIF(countrylistsize,"&lt;="&amp;countrylistsize)+SUM(ISNUMBER(countrylistsize))),0)), ""))</f>
        <v/>
      </c>
      <c r="I1674" s="70"/>
      <c r="J1674" s="67" t="str">
        <f t="array" aca="1" ref="J1674" ca="1">IF($I$1&lt;&gt;"y", "", IFERROR(INDEX(admin1listsize,MATCH(SMALL(NOT(admin1listsize="")*IF(ISNUMBER(admin1listsize),COUNTIF(admin1listsize,"&lt;="&amp;admin1listsize),COUNTIF(admin1listsize,"&lt;="&amp;admin1listsize)+SUM(ISNUMBER(admin1listsize))),ROWS(D$3:D1674)+SUM(ISBLANK(admin1listsize))),NOT(admin1listsize="")*IF(ISNUMBER(admin1listsize),COUNTIF(admin1listsize,"&lt;="&amp;admin1listsize),COUNTIF(admin1listsize,"&lt;="&amp;admin1listsize)+SUM(ISNUMBER(admin1listsize))),0)), ""))</f>
        <v/>
      </c>
      <c r="K1674" s="71"/>
    </row>
    <row r="1675" spans="1:11" s="1" customFormat="1" x14ac:dyDescent="0.25">
      <c r="A1675" s="93" t="str">
        <f>IF($I$1&lt;&gt;"y", "", IF(ISBLANK(DATA!D1676),"",IF(ISBLANK(DATA!K1676),"NO DATA",DATA!K1676)))</f>
        <v/>
      </c>
      <c r="B1675" s="93" t="str">
        <f>IF($I$1&lt;&gt;"y", "",IF(ISBLANK(DATA!D1676),"", IF(ISBLANK(DATA!L1676),"NO DATA",DATA!L1676)))</f>
        <v/>
      </c>
      <c r="C1675" s="93" t="str">
        <f t="shared" si="80"/>
        <v/>
      </c>
      <c r="D1675" s="93" t="str">
        <f>IF($I$1&lt;&gt;"y", "", IF(C1676="", "", IFERROR(LOOKUP(2,1/(COUNTIF($D$2:D1674,mergednames)=0),mergednames), "")))</f>
        <v/>
      </c>
      <c r="E1675" s="93" t="str">
        <f t="shared" si="79"/>
        <v/>
      </c>
      <c r="F1675" s="93" t="str">
        <f>IF($I$1&lt;&gt;"y", "", IF(A1676="", "", IFERROR(LOOKUP(2,1/(COUNTIF($F$2:F1674,get_country)=0),get_country), "")))</f>
        <v/>
      </c>
      <c r="G1675" s="93" t="str">
        <f t="shared" si="78"/>
        <v/>
      </c>
      <c r="H1675" s="67" t="str">
        <f t="array" aca="1" ref="H1675" ca="1">IF($I$1&lt;&gt;"y", "", IFERROR(INDEX(countrylistsize,MATCH(SMALL(NOT(countrylistsize="")*IF(ISNUMBER(countrylistsize),COUNTIF(countrylistsize,"&lt;="&amp;countrylistsize),COUNTIF(countrylistsize,"&lt;="&amp;countrylistsize)+SUM(ISNUMBER(countrylistsize))),ROWS(F$3:F1675)+SUM(ISBLANK(countrylistsize))),NOT(countrylistsize="")*IF(ISNUMBER(countrylistsize),COUNTIF(countrylistsize,"&lt;="&amp;countrylistsize),COUNTIF(countrylistsize,"&lt;="&amp;countrylistsize)+SUM(ISNUMBER(countrylistsize))),0)), ""))</f>
        <v/>
      </c>
      <c r="I1675" s="70"/>
      <c r="J1675" s="67" t="str">
        <f t="array" aca="1" ref="J1675" ca="1">IF($I$1&lt;&gt;"y", "", IFERROR(INDEX(admin1listsize,MATCH(SMALL(NOT(admin1listsize="")*IF(ISNUMBER(admin1listsize),COUNTIF(admin1listsize,"&lt;="&amp;admin1listsize),COUNTIF(admin1listsize,"&lt;="&amp;admin1listsize)+SUM(ISNUMBER(admin1listsize))),ROWS(D$3:D1675)+SUM(ISBLANK(admin1listsize))),NOT(admin1listsize="")*IF(ISNUMBER(admin1listsize),COUNTIF(admin1listsize,"&lt;="&amp;admin1listsize),COUNTIF(admin1listsize,"&lt;="&amp;admin1listsize)+SUM(ISNUMBER(admin1listsize))),0)), ""))</f>
        <v/>
      </c>
      <c r="K1675" s="71"/>
    </row>
    <row r="1676" spans="1:11" s="1" customFormat="1" x14ac:dyDescent="0.25">
      <c r="A1676" s="93" t="str">
        <f>IF($I$1&lt;&gt;"y", "", IF(ISBLANK(DATA!D1677),"",IF(ISBLANK(DATA!K1677),"NO DATA",DATA!K1677)))</f>
        <v/>
      </c>
      <c r="B1676" s="93" t="str">
        <f>IF($I$1&lt;&gt;"y", "",IF(ISBLANK(DATA!D1677),"", IF(ISBLANK(DATA!L1677),"NO DATA",DATA!L1677)))</f>
        <v/>
      </c>
      <c r="C1676" s="93" t="str">
        <f t="shared" si="80"/>
        <v/>
      </c>
      <c r="D1676" s="93" t="str">
        <f>IF($I$1&lt;&gt;"y", "", IF(C1677="", "", IFERROR(LOOKUP(2,1/(COUNTIF($D$2:D1675,mergednames)=0),mergednames), "")))</f>
        <v/>
      </c>
      <c r="E1676" s="93" t="str">
        <f t="shared" si="79"/>
        <v/>
      </c>
      <c r="F1676" s="93" t="str">
        <f>IF($I$1&lt;&gt;"y", "", IF(A1677="", "", IFERROR(LOOKUP(2,1/(COUNTIF($F$2:F1675,get_country)=0),get_country), "")))</f>
        <v/>
      </c>
      <c r="G1676" s="93" t="str">
        <f t="shared" si="78"/>
        <v/>
      </c>
      <c r="H1676" s="67" t="str">
        <f t="array" aca="1" ref="H1676" ca="1">IF($I$1&lt;&gt;"y", "", IFERROR(INDEX(countrylistsize,MATCH(SMALL(NOT(countrylistsize="")*IF(ISNUMBER(countrylistsize),COUNTIF(countrylistsize,"&lt;="&amp;countrylistsize),COUNTIF(countrylistsize,"&lt;="&amp;countrylistsize)+SUM(ISNUMBER(countrylistsize))),ROWS(F$3:F1676)+SUM(ISBLANK(countrylistsize))),NOT(countrylistsize="")*IF(ISNUMBER(countrylistsize),COUNTIF(countrylistsize,"&lt;="&amp;countrylistsize),COUNTIF(countrylistsize,"&lt;="&amp;countrylistsize)+SUM(ISNUMBER(countrylistsize))),0)), ""))</f>
        <v/>
      </c>
      <c r="I1676" s="70"/>
      <c r="J1676" s="67" t="str">
        <f t="array" aca="1" ref="J1676" ca="1">IF($I$1&lt;&gt;"y", "", IFERROR(INDEX(admin1listsize,MATCH(SMALL(NOT(admin1listsize="")*IF(ISNUMBER(admin1listsize),COUNTIF(admin1listsize,"&lt;="&amp;admin1listsize),COUNTIF(admin1listsize,"&lt;="&amp;admin1listsize)+SUM(ISNUMBER(admin1listsize))),ROWS(D$3:D1676)+SUM(ISBLANK(admin1listsize))),NOT(admin1listsize="")*IF(ISNUMBER(admin1listsize),COUNTIF(admin1listsize,"&lt;="&amp;admin1listsize),COUNTIF(admin1listsize,"&lt;="&amp;admin1listsize)+SUM(ISNUMBER(admin1listsize))),0)), ""))</f>
        <v/>
      </c>
      <c r="K1676" s="71"/>
    </row>
    <row r="1677" spans="1:11" s="1" customFormat="1" x14ac:dyDescent="0.25">
      <c r="A1677" s="93" t="str">
        <f>IF($I$1&lt;&gt;"y", "", IF(ISBLANK(DATA!D1678),"",IF(ISBLANK(DATA!K1678),"NO DATA",DATA!K1678)))</f>
        <v/>
      </c>
      <c r="B1677" s="93" t="str">
        <f>IF($I$1&lt;&gt;"y", "",IF(ISBLANK(DATA!D1678),"", IF(ISBLANK(DATA!L1678),"NO DATA",DATA!L1678)))</f>
        <v/>
      </c>
      <c r="C1677" s="93" t="str">
        <f t="shared" si="80"/>
        <v/>
      </c>
      <c r="D1677" s="93" t="str">
        <f>IF($I$1&lt;&gt;"y", "", IF(C1678="", "", IFERROR(LOOKUP(2,1/(COUNTIF($D$2:D1676,mergednames)=0),mergednames), "")))</f>
        <v/>
      </c>
      <c r="E1677" s="93" t="str">
        <f t="shared" si="79"/>
        <v/>
      </c>
      <c r="F1677" s="93" t="str">
        <f>IF($I$1&lt;&gt;"y", "", IF(A1678="", "", IFERROR(LOOKUP(2,1/(COUNTIF($F$2:F1676,get_country)=0),get_country), "")))</f>
        <v/>
      </c>
      <c r="G1677" s="93" t="str">
        <f t="shared" si="78"/>
        <v/>
      </c>
      <c r="H1677" s="67" t="str">
        <f t="array" aca="1" ref="H1677" ca="1">IF($I$1&lt;&gt;"y", "", IFERROR(INDEX(countrylistsize,MATCH(SMALL(NOT(countrylistsize="")*IF(ISNUMBER(countrylistsize),COUNTIF(countrylistsize,"&lt;="&amp;countrylistsize),COUNTIF(countrylistsize,"&lt;="&amp;countrylistsize)+SUM(ISNUMBER(countrylistsize))),ROWS(F$3:F1677)+SUM(ISBLANK(countrylistsize))),NOT(countrylistsize="")*IF(ISNUMBER(countrylistsize),COUNTIF(countrylistsize,"&lt;="&amp;countrylistsize),COUNTIF(countrylistsize,"&lt;="&amp;countrylistsize)+SUM(ISNUMBER(countrylistsize))),0)), ""))</f>
        <v/>
      </c>
      <c r="I1677" s="70"/>
      <c r="J1677" s="67" t="str">
        <f t="array" aca="1" ref="J1677" ca="1">IF($I$1&lt;&gt;"y", "", IFERROR(INDEX(admin1listsize,MATCH(SMALL(NOT(admin1listsize="")*IF(ISNUMBER(admin1listsize),COUNTIF(admin1listsize,"&lt;="&amp;admin1listsize),COUNTIF(admin1listsize,"&lt;="&amp;admin1listsize)+SUM(ISNUMBER(admin1listsize))),ROWS(D$3:D1677)+SUM(ISBLANK(admin1listsize))),NOT(admin1listsize="")*IF(ISNUMBER(admin1listsize),COUNTIF(admin1listsize,"&lt;="&amp;admin1listsize),COUNTIF(admin1listsize,"&lt;="&amp;admin1listsize)+SUM(ISNUMBER(admin1listsize))),0)), ""))</f>
        <v/>
      </c>
      <c r="K1677" s="71"/>
    </row>
    <row r="1678" spans="1:11" s="1" customFormat="1" x14ac:dyDescent="0.25">
      <c r="A1678" s="93" t="str">
        <f>IF($I$1&lt;&gt;"y", "", IF(ISBLANK(DATA!D1679),"",IF(ISBLANK(DATA!K1679),"NO DATA",DATA!K1679)))</f>
        <v/>
      </c>
      <c r="B1678" s="93" t="str">
        <f>IF($I$1&lt;&gt;"y", "",IF(ISBLANK(DATA!D1679),"", IF(ISBLANK(DATA!L1679),"NO DATA",DATA!L1679)))</f>
        <v/>
      </c>
      <c r="C1678" s="93" t="str">
        <f t="shared" si="80"/>
        <v/>
      </c>
      <c r="D1678" s="93" t="str">
        <f>IF($I$1&lt;&gt;"y", "", IF(C1679="", "", IFERROR(LOOKUP(2,1/(COUNTIF($D$2:D1677,mergednames)=0),mergednames), "")))</f>
        <v/>
      </c>
      <c r="E1678" s="93" t="str">
        <f t="shared" si="79"/>
        <v/>
      </c>
      <c r="F1678" s="93" t="str">
        <f>IF($I$1&lt;&gt;"y", "", IF(A1679="", "", IFERROR(LOOKUP(2,1/(COUNTIF($F$2:F1677,get_country)=0),get_country), "")))</f>
        <v/>
      </c>
      <c r="G1678" s="93" t="str">
        <f t="shared" si="78"/>
        <v/>
      </c>
      <c r="H1678" s="67" t="str">
        <f t="array" aca="1" ref="H1678" ca="1">IF($I$1&lt;&gt;"y", "", IFERROR(INDEX(countrylistsize,MATCH(SMALL(NOT(countrylistsize="")*IF(ISNUMBER(countrylistsize),COUNTIF(countrylistsize,"&lt;="&amp;countrylistsize),COUNTIF(countrylistsize,"&lt;="&amp;countrylistsize)+SUM(ISNUMBER(countrylistsize))),ROWS(F$3:F1678)+SUM(ISBLANK(countrylistsize))),NOT(countrylistsize="")*IF(ISNUMBER(countrylistsize),COUNTIF(countrylistsize,"&lt;="&amp;countrylistsize),COUNTIF(countrylistsize,"&lt;="&amp;countrylistsize)+SUM(ISNUMBER(countrylistsize))),0)), ""))</f>
        <v/>
      </c>
      <c r="I1678" s="70"/>
      <c r="J1678" s="67" t="str">
        <f t="array" aca="1" ref="J1678" ca="1">IF($I$1&lt;&gt;"y", "", IFERROR(INDEX(admin1listsize,MATCH(SMALL(NOT(admin1listsize="")*IF(ISNUMBER(admin1listsize),COUNTIF(admin1listsize,"&lt;="&amp;admin1listsize),COUNTIF(admin1listsize,"&lt;="&amp;admin1listsize)+SUM(ISNUMBER(admin1listsize))),ROWS(D$3:D1678)+SUM(ISBLANK(admin1listsize))),NOT(admin1listsize="")*IF(ISNUMBER(admin1listsize),COUNTIF(admin1listsize,"&lt;="&amp;admin1listsize),COUNTIF(admin1listsize,"&lt;="&amp;admin1listsize)+SUM(ISNUMBER(admin1listsize))),0)), ""))</f>
        <v/>
      </c>
      <c r="K1678" s="71"/>
    </row>
    <row r="1679" spans="1:11" s="1" customFormat="1" x14ac:dyDescent="0.25">
      <c r="A1679" s="93" t="str">
        <f>IF($I$1&lt;&gt;"y", "", IF(ISBLANK(DATA!D1680),"",IF(ISBLANK(DATA!K1680),"NO DATA",DATA!K1680)))</f>
        <v/>
      </c>
      <c r="B1679" s="93" t="str">
        <f>IF($I$1&lt;&gt;"y", "",IF(ISBLANK(DATA!D1680),"", IF(ISBLANK(DATA!L1680),"NO DATA",DATA!L1680)))</f>
        <v/>
      </c>
      <c r="C1679" s="93" t="str">
        <f t="shared" si="80"/>
        <v/>
      </c>
      <c r="D1679" s="93" t="str">
        <f>IF($I$1&lt;&gt;"y", "", IF(C1680="", "", IFERROR(LOOKUP(2,1/(COUNTIF($D$2:D1678,mergednames)=0),mergednames), "")))</f>
        <v/>
      </c>
      <c r="E1679" s="93" t="str">
        <f t="shared" si="79"/>
        <v/>
      </c>
      <c r="F1679" s="93" t="str">
        <f>IF($I$1&lt;&gt;"y", "", IF(A1680="", "", IFERROR(LOOKUP(2,1/(COUNTIF($F$2:F1678,get_country)=0),get_country), "")))</f>
        <v/>
      </c>
      <c r="G1679" s="93" t="str">
        <f t="shared" si="78"/>
        <v/>
      </c>
      <c r="H1679" s="67" t="str">
        <f t="array" aca="1" ref="H1679" ca="1">IF($I$1&lt;&gt;"y", "", IFERROR(INDEX(countrylistsize,MATCH(SMALL(NOT(countrylistsize="")*IF(ISNUMBER(countrylistsize),COUNTIF(countrylistsize,"&lt;="&amp;countrylistsize),COUNTIF(countrylistsize,"&lt;="&amp;countrylistsize)+SUM(ISNUMBER(countrylistsize))),ROWS(F$3:F1679)+SUM(ISBLANK(countrylistsize))),NOT(countrylistsize="")*IF(ISNUMBER(countrylistsize),COUNTIF(countrylistsize,"&lt;="&amp;countrylistsize),COUNTIF(countrylistsize,"&lt;="&amp;countrylistsize)+SUM(ISNUMBER(countrylistsize))),0)), ""))</f>
        <v/>
      </c>
      <c r="I1679" s="70"/>
      <c r="J1679" s="67" t="str">
        <f t="array" aca="1" ref="J1679" ca="1">IF($I$1&lt;&gt;"y", "", IFERROR(INDEX(admin1listsize,MATCH(SMALL(NOT(admin1listsize="")*IF(ISNUMBER(admin1listsize),COUNTIF(admin1listsize,"&lt;="&amp;admin1listsize),COUNTIF(admin1listsize,"&lt;="&amp;admin1listsize)+SUM(ISNUMBER(admin1listsize))),ROWS(D$3:D1679)+SUM(ISBLANK(admin1listsize))),NOT(admin1listsize="")*IF(ISNUMBER(admin1listsize),COUNTIF(admin1listsize,"&lt;="&amp;admin1listsize),COUNTIF(admin1listsize,"&lt;="&amp;admin1listsize)+SUM(ISNUMBER(admin1listsize))),0)), ""))</f>
        <v/>
      </c>
      <c r="K1679" s="71"/>
    </row>
    <row r="1680" spans="1:11" s="1" customFormat="1" x14ac:dyDescent="0.25">
      <c r="A1680" s="93" t="str">
        <f>IF($I$1&lt;&gt;"y", "", IF(ISBLANK(DATA!D1681),"",IF(ISBLANK(DATA!K1681),"NO DATA",DATA!K1681)))</f>
        <v/>
      </c>
      <c r="B1680" s="93" t="str">
        <f>IF($I$1&lt;&gt;"y", "",IF(ISBLANK(DATA!D1681),"", IF(ISBLANK(DATA!L1681),"NO DATA",DATA!L1681)))</f>
        <v/>
      </c>
      <c r="C1680" s="93" t="str">
        <f t="shared" si="80"/>
        <v/>
      </c>
      <c r="D1680" s="93" t="str">
        <f>IF($I$1&lt;&gt;"y", "", IF(C1681="", "", IFERROR(LOOKUP(2,1/(COUNTIF($D$2:D1679,mergednames)=0),mergednames), "")))</f>
        <v/>
      </c>
      <c r="E1680" s="93" t="str">
        <f t="shared" si="79"/>
        <v/>
      </c>
      <c r="F1680" s="93" t="str">
        <f>IF($I$1&lt;&gt;"y", "", IF(A1681="", "", IFERROR(LOOKUP(2,1/(COUNTIF($F$2:F1679,get_country)=0),get_country), "")))</f>
        <v/>
      </c>
      <c r="G1680" s="93" t="str">
        <f t="shared" si="78"/>
        <v/>
      </c>
      <c r="H1680" s="67" t="str">
        <f t="array" aca="1" ref="H1680" ca="1">IF($I$1&lt;&gt;"y", "", IFERROR(INDEX(countrylistsize,MATCH(SMALL(NOT(countrylistsize="")*IF(ISNUMBER(countrylistsize),COUNTIF(countrylistsize,"&lt;="&amp;countrylistsize),COUNTIF(countrylistsize,"&lt;="&amp;countrylistsize)+SUM(ISNUMBER(countrylistsize))),ROWS(F$3:F1680)+SUM(ISBLANK(countrylistsize))),NOT(countrylistsize="")*IF(ISNUMBER(countrylistsize),COUNTIF(countrylistsize,"&lt;="&amp;countrylistsize),COUNTIF(countrylistsize,"&lt;="&amp;countrylistsize)+SUM(ISNUMBER(countrylistsize))),0)), ""))</f>
        <v/>
      </c>
      <c r="I1680" s="70"/>
      <c r="J1680" s="67" t="str">
        <f t="array" aca="1" ref="J1680" ca="1">IF($I$1&lt;&gt;"y", "", IFERROR(INDEX(admin1listsize,MATCH(SMALL(NOT(admin1listsize="")*IF(ISNUMBER(admin1listsize),COUNTIF(admin1listsize,"&lt;="&amp;admin1listsize),COUNTIF(admin1listsize,"&lt;="&amp;admin1listsize)+SUM(ISNUMBER(admin1listsize))),ROWS(D$3:D1680)+SUM(ISBLANK(admin1listsize))),NOT(admin1listsize="")*IF(ISNUMBER(admin1listsize),COUNTIF(admin1listsize,"&lt;="&amp;admin1listsize),COUNTIF(admin1listsize,"&lt;="&amp;admin1listsize)+SUM(ISNUMBER(admin1listsize))),0)), ""))</f>
        <v/>
      </c>
      <c r="K1680" s="71"/>
    </row>
    <row r="1681" spans="1:11" s="1" customFormat="1" x14ac:dyDescent="0.25">
      <c r="A1681" s="93" t="str">
        <f>IF($I$1&lt;&gt;"y", "", IF(ISBLANK(DATA!D1682),"",IF(ISBLANK(DATA!K1682),"NO DATA",DATA!K1682)))</f>
        <v/>
      </c>
      <c r="B1681" s="93" t="str">
        <f>IF($I$1&lt;&gt;"y", "",IF(ISBLANK(DATA!D1682),"", IF(ISBLANK(DATA!L1682),"NO DATA",DATA!L1682)))</f>
        <v/>
      </c>
      <c r="C1681" s="93" t="str">
        <f t="shared" si="80"/>
        <v/>
      </c>
      <c r="D1681" s="93" t="str">
        <f>IF($I$1&lt;&gt;"y", "", IF(C1682="", "", IFERROR(LOOKUP(2,1/(COUNTIF($D$2:D1680,mergednames)=0),mergednames), "")))</f>
        <v/>
      </c>
      <c r="E1681" s="93" t="str">
        <f t="shared" si="79"/>
        <v/>
      </c>
      <c r="F1681" s="93" t="str">
        <f>IF($I$1&lt;&gt;"y", "", IF(A1682="", "", IFERROR(LOOKUP(2,1/(COUNTIF($F$2:F1680,get_country)=0),get_country), "")))</f>
        <v/>
      </c>
      <c r="G1681" s="93" t="str">
        <f t="shared" si="78"/>
        <v/>
      </c>
      <c r="H1681" s="67" t="str">
        <f t="array" aca="1" ref="H1681" ca="1">IF($I$1&lt;&gt;"y", "", IFERROR(INDEX(countrylistsize,MATCH(SMALL(NOT(countrylistsize="")*IF(ISNUMBER(countrylistsize),COUNTIF(countrylistsize,"&lt;="&amp;countrylistsize),COUNTIF(countrylistsize,"&lt;="&amp;countrylistsize)+SUM(ISNUMBER(countrylistsize))),ROWS(F$3:F1681)+SUM(ISBLANK(countrylistsize))),NOT(countrylistsize="")*IF(ISNUMBER(countrylistsize),COUNTIF(countrylistsize,"&lt;="&amp;countrylistsize),COUNTIF(countrylistsize,"&lt;="&amp;countrylistsize)+SUM(ISNUMBER(countrylistsize))),0)), ""))</f>
        <v/>
      </c>
      <c r="I1681" s="70"/>
      <c r="J1681" s="67" t="str">
        <f t="array" aca="1" ref="J1681" ca="1">IF($I$1&lt;&gt;"y", "", IFERROR(INDEX(admin1listsize,MATCH(SMALL(NOT(admin1listsize="")*IF(ISNUMBER(admin1listsize),COUNTIF(admin1listsize,"&lt;="&amp;admin1listsize),COUNTIF(admin1listsize,"&lt;="&amp;admin1listsize)+SUM(ISNUMBER(admin1listsize))),ROWS(D$3:D1681)+SUM(ISBLANK(admin1listsize))),NOT(admin1listsize="")*IF(ISNUMBER(admin1listsize),COUNTIF(admin1listsize,"&lt;="&amp;admin1listsize),COUNTIF(admin1listsize,"&lt;="&amp;admin1listsize)+SUM(ISNUMBER(admin1listsize))),0)), ""))</f>
        <v/>
      </c>
      <c r="K1681" s="71"/>
    </row>
    <row r="1682" spans="1:11" s="1" customFormat="1" x14ac:dyDescent="0.25">
      <c r="A1682" s="93" t="str">
        <f>IF($I$1&lt;&gt;"y", "", IF(ISBLANK(DATA!D1683),"",IF(ISBLANK(DATA!K1683),"NO DATA",DATA!K1683)))</f>
        <v/>
      </c>
      <c r="B1682" s="93" t="str">
        <f>IF($I$1&lt;&gt;"y", "",IF(ISBLANK(DATA!D1683),"", IF(ISBLANK(DATA!L1683),"NO DATA",DATA!L1683)))</f>
        <v/>
      </c>
      <c r="C1682" s="93" t="str">
        <f t="shared" si="80"/>
        <v/>
      </c>
      <c r="D1682" s="93" t="str">
        <f>IF($I$1&lt;&gt;"y", "", IF(C1683="", "", IFERROR(LOOKUP(2,1/(COUNTIF($D$2:D1681,mergednames)=0),mergednames), "")))</f>
        <v/>
      </c>
      <c r="E1682" s="93" t="str">
        <f t="shared" si="79"/>
        <v/>
      </c>
      <c r="F1682" s="93" t="str">
        <f>IF($I$1&lt;&gt;"y", "", IF(A1683="", "", IFERROR(LOOKUP(2,1/(COUNTIF($F$2:F1681,get_country)=0),get_country), "")))</f>
        <v/>
      </c>
      <c r="G1682" s="93" t="str">
        <f t="shared" si="78"/>
        <v/>
      </c>
      <c r="H1682" s="67" t="str">
        <f t="array" aca="1" ref="H1682" ca="1">IF($I$1&lt;&gt;"y", "", IFERROR(INDEX(countrylistsize,MATCH(SMALL(NOT(countrylistsize="")*IF(ISNUMBER(countrylistsize),COUNTIF(countrylistsize,"&lt;="&amp;countrylistsize),COUNTIF(countrylistsize,"&lt;="&amp;countrylistsize)+SUM(ISNUMBER(countrylistsize))),ROWS(F$3:F1682)+SUM(ISBLANK(countrylistsize))),NOT(countrylistsize="")*IF(ISNUMBER(countrylistsize),COUNTIF(countrylistsize,"&lt;="&amp;countrylistsize),COUNTIF(countrylistsize,"&lt;="&amp;countrylistsize)+SUM(ISNUMBER(countrylistsize))),0)), ""))</f>
        <v/>
      </c>
      <c r="I1682" s="70"/>
      <c r="J1682" s="67" t="str">
        <f t="array" aca="1" ref="J1682" ca="1">IF($I$1&lt;&gt;"y", "", IFERROR(INDEX(admin1listsize,MATCH(SMALL(NOT(admin1listsize="")*IF(ISNUMBER(admin1listsize),COUNTIF(admin1listsize,"&lt;="&amp;admin1listsize),COUNTIF(admin1listsize,"&lt;="&amp;admin1listsize)+SUM(ISNUMBER(admin1listsize))),ROWS(D$3:D1682)+SUM(ISBLANK(admin1listsize))),NOT(admin1listsize="")*IF(ISNUMBER(admin1listsize),COUNTIF(admin1listsize,"&lt;="&amp;admin1listsize),COUNTIF(admin1listsize,"&lt;="&amp;admin1listsize)+SUM(ISNUMBER(admin1listsize))),0)), ""))</f>
        <v/>
      </c>
      <c r="K1682" s="71"/>
    </row>
    <row r="1683" spans="1:11" s="1" customFormat="1" x14ac:dyDescent="0.25">
      <c r="A1683" s="93" t="str">
        <f>IF($I$1&lt;&gt;"y", "", IF(ISBLANK(DATA!D1684),"",IF(ISBLANK(DATA!K1684),"NO DATA",DATA!K1684)))</f>
        <v/>
      </c>
      <c r="B1683" s="93" t="str">
        <f>IF($I$1&lt;&gt;"y", "",IF(ISBLANK(DATA!D1684),"", IF(ISBLANK(DATA!L1684),"NO DATA",DATA!L1684)))</f>
        <v/>
      </c>
      <c r="C1683" s="93" t="str">
        <f t="shared" si="80"/>
        <v/>
      </c>
      <c r="D1683" s="93" t="str">
        <f>IF($I$1&lt;&gt;"y", "", IF(C1684="", "", IFERROR(LOOKUP(2,1/(COUNTIF($D$2:D1682,mergednames)=0),mergednames), "")))</f>
        <v/>
      </c>
      <c r="E1683" s="93" t="str">
        <f t="shared" si="79"/>
        <v/>
      </c>
      <c r="F1683" s="93" t="str">
        <f>IF($I$1&lt;&gt;"y", "", IF(A1684="", "", IFERROR(LOOKUP(2,1/(COUNTIF($F$2:F1682,get_country)=0),get_country), "")))</f>
        <v/>
      </c>
      <c r="G1683" s="93" t="str">
        <f t="shared" si="78"/>
        <v/>
      </c>
      <c r="H1683" s="67" t="str">
        <f t="array" aca="1" ref="H1683" ca="1">IF($I$1&lt;&gt;"y", "", IFERROR(INDEX(countrylistsize,MATCH(SMALL(NOT(countrylistsize="")*IF(ISNUMBER(countrylistsize),COUNTIF(countrylistsize,"&lt;="&amp;countrylistsize),COUNTIF(countrylistsize,"&lt;="&amp;countrylistsize)+SUM(ISNUMBER(countrylistsize))),ROWS(F$3:F1683)+SUM(ISBLANK(countrylistsize))),NOT(countrylistsize="")*IF(ISNUMBER(countrylistsize),COUNTIF(countrylistsize,"&lt;="&amp;countrylistsize),COUNTIF(countrylistsize,"&lt;="&amp;countrylistsize)+SUM(ISNUMBER(countrylistsize))),0)), ""))</f>
        <v/>
      </c>
      <c r="I1683" s="70"/>
      <c r="J1683" s="67" t="str">
        <f t="array" aca="1" ref="J1683" ca="1">IF($I$1&lt;&gt;"y", "", IFERROR(INDEX(admin1listsize,MATCH(SMALL(NOT(admin1listsize="")*IF(ISNUMBER(admin1listsize),COUNTIF(admin1listsize,"&lt;="&amp;admin1listsize),COUNTIF(admin1listsize,"&lt;="&amp;admin1listsize)+SUM(ISNUMBER(admin1listsize))),ROWS(D$3:D1683)+SUM(ISBLANK(admin1listsize))),NOT(admin1listsize="")*IF(ISNUMBER(admin1listsize),COUNTIF(admin1listsize,"&lt;="&amp;admin1listsize),COUNTIF(admin1listsize,"&lt;="&amp;admin1listsize)+SUM(ISNUMBER(admin1listsize))),0)), ""))</f>
        <v/>
      </c>
      <c r="K1683" s="71"/>
    </row>
    <row r="1684" spans="1:11" s="1" customFormat="1" x14ac:dyDescent="0.25">
      <c r="A1684" s="93" t="str">
        <f>IF($I$1&lt;&gt;"y", "", IF(ISBLANK(DATA!D1685),"",IF(ISBLANK(DATA!K1685),"NO DATA",DATA!K1685)))</f>
        <v/>
      </c>
      <c r="B1684" s="93" t="str">
        <f>IF($I$1&lt;&gt;"y", "",IF(ISBLANK(DATA!D1685),"", IF(ISBLANK(DATA!L1685),"NO DATA",DATA!L1685)))</f>
        <v/>
      </c>
      <c r="C1684" s="93" t="str">
        <f t="shared" si="80"/>
        <v/>
      </c>
      <c r="D1684" s="93" t="str">
        <f>IF($I$1&lt;&gt;"y", "", IF(C1685="", "", IFERROR(LOOKUP(2,1/(COUNTIF($D$2:D1683,mergednames)=0),mergednames), "")))</f>
        <v/>
      </c>
      <c r="E1684" s="93" t="str">
        <f t="shared" si="79"/>
        <v/>
      </c>
      <c r="F1684" s="93" t="str">
        <f>IF($I$1&lt;&gt;"y", "", IF(A1685="", "", IFERROR(LOOKUP(2,1/(COUNTIF($F$2:F1683,get_country)=0),get_country), "")))</f>
        <v/>
      </c>
      <c r="G1684" s="93" t="str">
        <f t="shared" si="78"/>
        <v/>
      </c>
      <c r="H1684" s="67" t="str">
        <f t="array" aca="1" ref="H1684" ca="1">IF($I$1&lt;&gt;"y", "", IFERROR(INDEX(countrylistsize,MATCH(SMALL(NOT(countrylistsize="")*IF(ISNUMBER(countrylistsize),COUNTIF(countrylistsize,"&lt;="&amp;countrylistsize),COUNTIF(countrylistsize,"&lt;="&amp;countrylistsize)+SUM(ISNUMBER(countrylistsize))),ROWS(F$3:F1684)+SUM(ISBLANK(countrylistsize))),NOT(countrylistsize="")*IF(ISNUMBER(countrylistsize),COUNTIF(countrylistsize,"&lt;="&amp;countrylistsize),COUNTIF(countrylistsize,"&lt;="&amp;countrylistsize)+SUM(ISNUMBER(countrylistsize))),0)), ""))</f>
        <v/>
      </c>
      <c r="I1684" s="70"/>
      <c r="J1684" s="67" t="str">
        <f t="array" aca="1" ref="J1684" ca="1">IF($I$1&lt;&gt;"y", "", IFERROR(INDEX(admin1listsize,MATCH(SMALL(NOT(admin1listsize="")*IF(ISNUMBER(admin1listsize),COUNTIF(admin1listsize,"&lt;="&amp;admin1listsize),COUNTIF(admin1listsize,"&lt;="&amp;admin1listsize)+SUM(ISNUMBER(admin1listsize))),ROWS(D$3:D1684)+SUM(ISBLANK(admin1listsize))),NOT(admin1listsize="")*IF(ISNUMBER(admin1listsize),COUNTIF(admin1listsize,"&lt;="&amp;admin1listsize),COUNTIF(admin1listsize,"&lt;="&amp;admin1listsize)+SUM(ISNUMBER(admin1listsize))),0)), ""))</f>
        <v/>
      </c>
      <c r="K1684" s="71"/>
    </row>
    <row r="1685" spans="1:11" s="1" customFormat="1" x14ac:dyDescent="0.25">
      <c r="A1685" s="93" t="str">
        <f>IF($I$1&lt;&gt;"y", "", IF(ISBLANK(DATA!D1686),"",IF(ISBLANK(DATA!K1686),"NO DATA",DATA!K1686)))</f>
        <v/>
      </c>
      <c r="B1685" s="93" t="str">
        <f>IF($I$1&lt;&gt;"y", "",IF(ISBLANK(DATA!D1686),"", IF(ISBLANK(DATA!L1686),"NO DATA",DATA!L1686)))</f>
        <v/>
      </c>
      <c r="C1685" s="93" t="str">
        <f t="shared" si="80"/>
        <v/>
      </c>
      <c r="D1685" s="93" t="str">
        <f>IF($I$1&lt;&gt;"y", "", IF(C1686="", "", IFERROR(LOOKUP(2,1/(COUNTIF($D$2:D1684,mergednames)=0),mergednames), "")))</f>
        <v/>
      </c>
      <c r="E1685" s="93" t="str">
        <f t="shared" si="79"/>
        <v/>
      </c>
      <c r="F1685" s="93" t="str">
        <f>IF($I$1&lt;&gt;"y", "", IF(A1686="", "", IFERROR(LOOKUP(2,1/(COUNTIF($F$2:F1684,get_country)=0),get_country), "")))</f>
        <v/>
      </c>
      <c r="G1685" s="93" t="str">
        <f t="shared" si="78"/>
        <v/>
      </c>
      <c r="H1685" s="67" t="str">
        <f t="array" aca="1" ref="H1685" ca="1">IF($I$1&lt;&gt;"y", "", IFERROR(INDEX(countrylistsize,MATCH(SMALL(NOT(countrylistsize="")*IF(ISNUMBER(countrylistsize),COUNTIF(countrylistsize,"&lt;="&amp;countrylistsize),COUNTIF(countrylistsize,"&lt;="&amp;countrylistsize)+SUM(ISNUMBER(countrylistsize))),ROWS(F$3:F1685)+SUM(ISBLANK(countrylistsize))),NOT(countrylistsize="")*IF(ISNUMBER(countrylistsize),COUNTIF(countrylistsize,"&lt;="&amp;countrylistsize),COUNTIF(countrylistsize,"&lt;="&amp;countrylistsize)+SUM(ISNUMBER(countrylistsize))),0)), ""))</f>
        <v/>
      </c>
      <c r="I1685" s="70"/>
      <c r="J1685" s="67" t="str">
        <f t="array" aca="1" ref="J1685" ca="1">IF($I$1&lt;&gt;"y", "", IFERROR(INDEX(admin1listsize,MATCH(SMALL(NOT(admin1listsize="")*IF(ISNUMBER(admin1listsize),COUNTIF(admin1listsize,"&lt;="&amp;admin1listsize),COUNTIF(admin1listsize,"&lt;="&amp;admin1listsize)+SUM(ISNUMBER(admin1listsize))),ROWS(D$3:D1685)+SUM(ISBLANK(admin1listsize))),NOT(admin1listsize="")*IF(ISNUMBER(admin1listsize),COUNTIF(admin1listsize,"&lt;="&amp;admin1listsize),COUNTIF(admin1listsize,"&lt;="&amp;admin1listsize)+SUM(ISNUMBER(admin1listsize))),0)), ""))</f>
        <v/>
      </c>
      <c r="K1685" s="71"/>
    </row>
    <row r="1686" spans="1:11" s="1" customFormat="1" x14ac:dyDescent="0.25">
      <c r="A1686" s="93" t="str">
        <f>IF($I$1&lt;&gt;"y", "", IF(ISBLANK(DATA!D1687),"",IF(ISBLANK(DATA!K1687),"NO DATA",DATA!K1687)))</f>
        <v/>
      </c>
      <c r="B1686" s="93" t="str">
        <f>IF($I$1&lt;&gt;"y", "",IF(ISBLANK(DATA!D1687),"", IF(ISBLANK(DATA!L1687),"NO DATA",DATA!L1687)))</f>
        <v/>
      </c>
      <c r="C1686" s="93" t="str">
        <f t="shared" si="80"/>
        <v/>
      </c>
      <c r="D1686" s="93" t="str">
        <f>IF($I$1&lt;&gt;"y", "", IF(C1687="", "", IFERROR(LOOKUP(2,1/(COUNTIF($D$2:D1685,mergednames)=0),mergednames), "")))</f>
        <v/>
      </c>
      <c r="E1686" s="93" t="str">
        <f t="shared" si="79"/>
        <v/>
      </c>
      <c r="F1686" s="93" t="str">
        <f>IF($I$1&lt;&gt;"y", "", IF(A1687="", "", IFERROR(LOOKUP(2,1/(COUNTIF($F$2:F1685,get_country)=0),get_country), "")))</f>
        <v/>
      </c>
      <c r="G1686" s="93" t="str">
        <f t="shared" si="78"/>
        <v/>
      </c>
      <c r="H1686" s="67" t="str">
        <f t="array" aca="1" ref="H1686" ca="1">IF($I$1&lt;&gt;"y", "", IFERROR(INDEX(countrylistsize,MATCH(SMALL(NOT(countrylistsize="")*IF(ISNUMBER(countrylistsize),COUNTIF(countrylistsize,"&lt;="&amp;countrylistsize),COUNTIF(countrylistsize,"&lt;="&amp;countrylistsize)+SUM(ISNUMBER(countrylistsize))),ROWS(F$3:F1686)+SUM(ISBLANK(countrylistsize))),NOT(countrylistsize="")*IF(ISNUMBER(countrylistsize),COUNTIF(countrylistsize,"&lt;="&amp;countrylistsize),COUNTIF(countrylistsize,"&lt;="&amp;countrylistsize)+SUM(ISNUMBER(countrylistsize))),0)), ""))</f>
        <v/>
      </c>
      <c r="I1686" s="70"/>
      <c r="J1686" s="67" t="str">
        <f t="array" aca="1" ref="J1686" ca="1">IF($I$1&lt;&gt;"y", "", IFERROR(INDEX(admin1listsize,MATCH(SMALL(NOT(admin1listsize="")*IF(ISNUMBER(admin1listsize),COUNTIF(admin1listsize,"&lt;="&amp;admin1listsize),COUNTIF(admin1listsize,"&lt;="&amp;admin1listsize)+SUM(ISNUMBER(admin1listsize))),ROWS(D$3:D1686)+SUM(ISBLANK(admin1listsize))),NOT(admin1listsize="")*IF(ISNUMBER(admin1listsize),COUNTIF(admin1listsize,"&lt;="&amp;admin1listsize),COUNTIF(admin1listsize,"&lt;="&amp;admin1listsize)+SUM(ISNUMBER(admin1listsize))),0)), ""))</f>
        <v/>
      </c>
      <c r="K1686" s="71"/>
    </row>
    <row r="1687" spans="1:11" s="1" customFormat="1" x14ac:dyDescent="0.25">
      <c r="A1687" s="93" t="str">
        <f>IF($I$1&lt;&gt;"y", "", IF(ISBLANK(DATA!D1688),"",IF(ISBLANK(DATA!K1688),"NO DATA",DATA!K1688)))</f>
        <v/>
      </c>
      <c r="B1687" s="93" t="str">
        <f>IF($I$1&lt;&gt;"y", "",IF(ISBLANK(DATA!D1688),"", IF(ISBLANK(DATA!L1688),"NO DATA",DATA!L1688)))</f>
        <v/>
      </c>
      <c r="C1687" s="93" t="str">
        <f t="shared" si="80"/>
        <v/>
      </c>
      <c r="D1687" s="93" t="str">
        <f>IF($I$1&lt;&gt;"y", "", IF(C1688="", "", IFERROR(LOOKUP(2,1/(COUNTIF($D$2:D1686,mergednames)=0),mergednames), "")))</f>
        <v/>
      </c>
      <c r="E1687" s="93" t="str">
        <f t="shared" si="79"/>
        <v/>
      </c>
      <c r="F1687" s="93" t="str">
        <f>IF($I$1&lt;&gt;"y", "", IF(A1688="", "", IFERROR(LOOKUP(2,1/(COUNTIF($F$2:F1686,get_country)=0),get_country), "")))</f>
        <v/>
      </c>
      <c r="G1687" s="93" t="str">
        <f t="shared" si="78"/>
        <v/>
      </c>
      <c r="H1687" s="67" t="str">
        <f t="array" aca="1" ref="H1687" ca="1">IF($I$1&lt;&gt;"y", "", IFERROR(INDEX(countrylistsize,MATCH(SMALL(NOT(countrylistsize="")*IF(ISNUMBER(countrylistsize),COUNTIF(countrylistsize,"&lt;="&amp;countrylistsize),COUNTIF(countrylistsize,"&lt;="&amp;countrylistsize)+SUM(ISNUMBER(countrylistsize))),ROWS(F$3:F1687)+SUM(ISBLANK(countrylistsize))),NOT(countrylistsize="")*IF(ISNUMBER(countrylistsize),COUNTIF(countrylistsize,"&lt;="&amp;countrylistsize),COUNTIF(countrylistsize,"&lt;="&amp;countrylistsize)+SUM(ISNUMBER(countrylistsize))),0)), ""))</f>
        <v/>
      </c>
      <c r="I1687" s="70"/>
      <c r="J1687" s="67" t="str">
        <f t="array" aca="1" ref="J1687" ca="1">IF($I$1&lt;&gt;"y", "", IFERROR(INDEX(admin1listsize,MATCH(SMALL(NOT(admin1listsize="")*IF(ISNUMBER(admin1listsize),COUNTIF(admin1listsize,"&lt;="&amp;admin1listsize),COUNTIF(admin1listsize,"&lt;="&amp;admin1listsize)+SUM(ISNUMBER(admin1listsize))),ROWS(D$3:D1687)+SUM(ISBLANK(admin1listsize))),NOT(admin1listsize="")*IF(ISNUMBER(admin1listsize),COUNTIF(admin1listsize,"&lt;="&amp;admin1listsize),COUNTIF(admin1listsize,"&lt;="&amp;admin1listsize)+SUM(ISNUMBER(admin1listsize))),0)), ""))</f>
        <v/>
      </c>
      <c r="K1687" s="71"/>
    </row>
    <row r="1688" spans="1:11" s="1" customFormat="1" x14ac:dyDescent="0.25">
      <c r="A1688" s="93" t="str">
        <f>IF($I$1&lt;&gt;"y", "", IF(ISBLANK(DATA!D1689),"",IF(ISBLANK(DATA!K1689),"NO DATA",DATA!K1689)))</f>
        <v/>
      </c>
      <c r="B1688" s="93" t="str">
        <f>IF($I$1&lt;&gt;"y", "",IF(ISBLANK(DATA!D1689),"", IF(ISBLANK(DATA!L1689),"NO DATA",DATA!L1689)))</f>
        <v/>
      </c>
      <c r="C1688" s="93" t="str">
        <f t="shared" si="80"/>
        <v/>
      </c>
      <c r="D1688" s="93" t="str">
        <f>IF($I$1&lt;&gt;"y", "", IF(C1689="", "", IFERROR(LOOKUP(2,1/(COUNTIF($D$2:D1687,mergednames)=0),mergednames), "")))</f>
        <v/>
      </c>
      <c r="E1688" s="93" t="str">
        <f t="shared" si="79"/>
        <v/>
      </c>
      <c r="F1688" s="93" t="str">
        <f>IF($I$1&lt;&gt;"y", "", IF(A1689="", "", IFERROR(LOOKUP(2,1/(COUNTIF($F$2:F1687,get_country)=0),get_country), "")))</f>
        <v/>
      </c>
      <c r="G1688" s="93" t="str">
        <f t="shared" si="78"/>
        <v/>
      </c>
      <c r="H1688" s="67" t="str">
        <f t="array" aca="1" ref="H1688" ca="1">IF($I$1&lt;&gt;"y", "", IFERROR(INDEX(countrylistsize,MATCH(SMALL(NOT(countrylistsize="")*IF(ISNUMBER(countrylistsize),COUNTIF(countrylistsize,"&lt;="&amp;countrylistsize),COUNTIF(countrylistsize,"&lt;="&amp;countrylistsize)+SUM(ISNUMBER(countrylistsize))),ROWS(F$3:F1688)+SUM(ISBLANK(countrylistsize))),NOT(countrylistsize="")*IF(ISNUMBER(countrylistsize),COUNTIF(countrylistsize,"&lt;="&amp;countrylistsize),COUNTIF(countrylistsize,"&lt;="&amp;countrylistsize)+SUM(ISNUMBER(countrylistsize))),0)), ""))</f>
        <v/>
      </c>
      <c r="I1688" s="70"/>
      <c r="J1688" s="67" t="str">
        <f t="array" aca="1" ref="J1688" ca="1">IF($I$1&lt;&gt;"y", "", IFERROR(INDEX(admin1listsize,MATCH(SMALL(NOT(admin1listsize="")*IF(ISNUMBER(admin1listsize),COUNTIF(admin1listsize,"&lt;="&amp;admin1listsize),COUNTIF(admin1listsize,"&lt;="&amp;admin1listsize)+SUM(ISNUMBER(admin1listsize))),ROWS(D$3:D1688)+SUM(ISBLANK(admin1listsize))),NOT(admin1listsize="")*IF(ISNUMBER(admin1listsize),COUNTIF(admin1listsize,"&lt;="&amp;admin1listsize),COUNTIF(admin1listsize,"&lt;="&amp;admin1listsize)+SUM(ISNUMBER(admin1listsize))),0)), ""))</f>
        <v/>
      </c>
      <c r="K1688" s="71"/>
    </row>
    <row r="1689" spans="1:11" s="1" customFormat="1" x14ac:dyDescent="0.25">
      <c r="A1689" s="93" t="str">
        <f>IF($I$1&lt;&gt;"y", "", IF(ISBLANK(DATA!D1690),"",IF(ISBLANK(DATA!K1690),"NO DATA",DATA!K1690)))</f>
        <v/>
      </c>
      <c r="B1689" s="93" t="str">
        <f>IF($I$1&lt;&gt;"y", "",IF(ISBLANK(DATA!D1690),"", IF(ISBLANK(DATA!L1690),"NO DATA",DATA!L1690)))</f>
        <v/>
      </c>
      <c r="C1689" s="93" t="str">
        <f t="shared" si="80"/>
        <v/>
      </c>
      <c r="D1689" s="93" t="str">
        <f>IF($I$1&lt;&gt;"y", "", IF(C1690="", "", IFERROR(LOOKUP(2,1/(COUNTIF($D$2:D1688,mergednames)=0),mergednames), "")))</f>
        <v/>
      </c>
      <c r="E1689" s="93" t="str">
        <f t="shared" si="79"/>
        <v/>
      </c>
      <c r="F1689" s="93" t="str">
        <f>IF($I$1&lt;&gt;"y", "", IF(A1690="", "", IFERROR(LOOKUP(2,1/(COUNTIF($F$2:F1688,get_country)=0),get_country), "")))</f>
        <v/>
      </c>
      <c r="G1689" s="93" t="str">
        <f t="shared" si="78"/>
        <v/>
      </c>
      <c r="H1689" s="67" t="str">
        <f t="array" aca="1" ref="H1689" ca="1">IF($I$1&lt;&gt;"y", "", IFERROR(INDEX(countrylistsize,MATCH(SMALL(NOT(countrylistsize="")*IF(ISNUMBER(countrylistsize),COUNTIF(countrylistsize,"&lt;="&amp;countrylistsize),COUNTIF(countrylistsize,"&lt;="&amp;countrylistsize)+SUM(ISNUMBER(countrylistsize))),ROWS(F$3:F1689)+SUM(ISBLANK(countrylistsize))),NOT(countrylistsize="")*IF(ISNUMBER(countrylistsize),COUNTIF(countrylistsize,"&lt;="&amp;countrylistsize),COUNTIF(countrylistsize,"&lt;="&amp;countrylistsize)+SUM(ISNUMBER(countrylistsize))),0)), ""))</f>
        <v/>
      </c>
      <c r="I1689" s="70"/>
      <c r="J1689" s="67" t="str">
        <f t="array" aca="1" ref="J1689" ca="1">IF($I$1&lt;&gt;"y", "", IFERROR(INDEX(admin1listsize,MATCH(SMALL(NOT(admin1listsize="")*IF(ISNUMBER(admin1listsize),COUNTIF(admin1listsize,"&lt;="&amp;admin1listsize),COUNTIF(admin1listsize,"&lt;="&amp;admin1listsize)+SUM(ISNUMBER(admin1listsize))),ROWS(D$3:D1689)+SUM(ISBLANK(admin1listsize))),NOT(admin1listsize="")*IF(ISNUMBER(admin1listsize),COUNTIF(admin1listsize,"&lt;="&amp;admin1listsize),COUNTIF(admin1listsize,"&lt;="&amp;admin1listsize)+SUM(ISNUMBER(admin1listsize))),0)), ""))</f>
        <v/>
      </c>
      <c r="K1689" s="71"/>
    </row>
    <row r="1690" spans="1:11" s="1" customFormat="1" x14ac:dyDescent="0.25">
      <c r="A1690" s="93" t="str">
        <f>IF($I$1&lt;&gt;"y", "", IF(ISBLANK(DATA!D1691),"",IF(ISBLANK(DATA!K1691),"NO DATA",DATA!K1691)))</f>
        <v/>
      </c>
      <c r="B1690" s="93" t="str">
        <f>IF($I$1&lt;&gt;"y", "",IF(ISBLANK(DATA!D1691),"", IF(ISBLANK(DATA!L1691),"NO DATA",DATA!L1691)))</f>
        <v/>
      </c>
      <c r="C1690" s="93" t="str">
        <f t="shared" si="80"/>
        <v/>
      </c>
      <c r="D1690" s="93" t="str">
        <f>IF($I$1&lt;&gt;"y", "", IF(C1691="", "", IFERROR(LOOKUP(2,1/(COUNTIF($D$2:D1689,mergednames)=0),mergednames), "")))</f>
        <v/>
      </c>
      <c r="E1690" s="93" t="str">
        <f t="shared" si="79"/>
        <v/>
      </c>
      <c r="F1690" s="93" t="str">
        <f>IF($I$1&lt;&gt;"y", "", IF(A1691="", "", IFERROR(LOOKUP(2,1/(COUNTIF($F$2:F1689,get_country)=0),get_country), "")))</f>
        <v/>
      </c>
      <c r="G1690" s="93" t="str">
        <f t="shared" si="78"/>
        <v/>
      </c>
      <c r="H1690" s="67" t="str">
        <f t="array" aca="1" ref="H1690" ca="1">IF($I$1&lt;&gt;"y", "", IFERROR(INDEX(countrylistsize,MATCH(SMALL(NOT(countrylistsize="")*IF(ISNUMBER(countrylistsize),COUNTIF(countrylistsize,"&lt;="&amp;countrylistsize),COUNTIF(countrylistsize,"&lt;="&amp;countrylistsize)+SUM(ISNUMBER(countrylistsize))),ROWS(F$3:F1690)+SUM(ISBLANK(countrylistsize))),NOT(countrylistsize="")*IF(ISNUMBER(countrylistsize),COUNTIF(countrylistsize,"&lt;="&amp;countrylistsize),COUNTIF(countrylistsize,"&lt;="&amp;countrylistsize)+SUM(ISNUMBER(countrylistsize))),0)), ""))</f>
        <v/>
      </c>
      <c r="I1690" s="70"/>
      <c r="J1690" s="67" t="str">
        <f t="array" aca="1" ref="J1690" ca="1">IF($I$1&lt;&gt;"y", "", IFERROR(INDEX(admin1listsize,MATCH(SMALL(NOT(admin1listsize="")*IF(ISNUMBER(admin1listsize),COUNTIF(admin1listsize,"&lt;="&amp;admin1listsize),COUNTIF(admin1listsize,"&lt;="&amp;admin1listsize)+SUM(ISNUMBER(admin1listsize))),ROWS(D$3:D1690)+SUM(ISBLANK(admin1listsize))),NOT(admin1listsize="")*IF(ISNUMBER(admin1listsize),COUNTIF(admin1listsize,"&lt;="&amp;admin1listsize),COUNTIF(admin1listsize,"&lt;="&amp;admin1listsize)+SUM(ISNUMBER(admin1listsize))),0)), ""))</f>
        <v/>
      </c>
      <c r="K1690" s="71"/>
    </row>
    <row r="1691" spans="1:11" s="1" customFormat="1" x14ac:dyDescent="0.25">
      <c r="A1691" s="93" t="str">
        <f>IF($I$1&lt;&gt;"y", "", IF(ISBLANK(DATA!D1692),"",IF(ISBLANK(DATA!K1692),"NO DATA",DATA!K1692)))</f>
        <v/>
      </c>
      <c r="B1691" s="93" t="str">
        <f>IF($I$1&lt;&gt;"y", "",IF(ISBLANK(DATA!D1692),"", IF(ISBLANK(DATA!L1692),"NO DATA",DATA!L1692)))</f>
        <v/>
      </c>
      <c r="C1691" s="93" t="str">
        <f t="shared" si="80"/>
        <v/>
      </c>
      <c r="D1691" s="93" t="str">
        <f>IF($I$1&lt;&gt;"y", "", IF(C1692="", "", IFERROR(LOOKUP(2,1/(COUNTIF($D$2:D1690,mergednames)=0),mergednames), "")))</f>
        <v/>
      </c>
      <c r="E1691" s="93" t="str">
        <f t="shared" si="79"/>
        <v/>
      </c>
      <c r="F1691" s="93" t="str">
        <f>IF($I$1&lt;&gt;"y", "", IF(A1692="", "", IFERROR(LOOKUP(2,1/(COUNTIF($F$2:F1690,get_country)=0),get_country), "")))</f>
        <v/>
      </c>
      <c r="G1691" s="93" t="str">
        <f t="shared" si="78"/>
        <v/>
      </c>
      <c r="H1691" s="67" t="str">
        <f t="array" aca="1" ref="H1691" ca="1">IF($I$1&lt;&gt;"y", "", IFERROR(INDEX(countrylistsize,MATCH(SMALL(NOT(countrylistsize="")*IF(ISNUMBER(countrylistsize),COUNTIF(countrylistsize,"&lt;="&amp;countrylistsize),COUNTIF(countrylistsize,"&lt;="&amp;countrylistsize)+SUM(ISNUMBER(countrylistsize))),ROWS(F$3:F1691)+SUM(ISBLANK(countrylistsize))),NOT(countrylistsize="")*IF(ISNUMBER(countrylistsize),COUNTIF(countrylistsize,"&lt;="&amp;countrylistsize),COUNTIF(countrylistsize,"&lt;="&amp;countrylistsize)+SUM(ISNUMBER(countrylistsize))),0)), ""))</f>
        <v/>
      </c>
      <c r="I1691" s="70"/>
      <c r="J1691" s="67" t="str">
        <f t="array" aca="1" ref="J1691" ca="1">IF($I$1&lt;&gt;"y", "", IFERROR(INDEX(admin1listsize,MATCH(SMALL(NOT(admin1listsize="")*IF(ISNUMBER(admin1listsize),COUNTIF(admin1listsize,"&lt;="&amp;admin1listsize),COUNTIF(admin1listsize,"&lt;="&amp;admin1listsize)+SUM(ISNUMBER(admin1listsize))),ROWS(D$3:D1691)+SUM(ISBLANK(admin1listsize))),NOT(admin1listsize="")*IF(ISNUMBER(admin1listsize),COUNTIF(admin1listsize,"&lt;="&amp;admin1listsize),COUNTIF(admin1listsize,"&lt;="&amp;admin1listsize)+SUM(ISNUMBER(admin1listsize))),0)), ""))</f>
        <v/>
      </c>
      <c r="K1691" s="71"/>
    </row>
    <row r="1692" spans="1:11" s="1" customFormat="1" x14ac:dyDescent="0.25">
      <c r="A1692" s="93" t="str">
        <f>IF($I$1&lt;&gt;"y", "", IF(ISBLANK(DATA!D1693),"",IF(ISBLANK(DATA!K1693),"NO DATA",DATA!K1693)))</f>
        <v/>
      </c>
      <c r="B1692" s="93" t="str">
        <f>IF($I$1&lt;&gt;"y", "",IF(ISBLANK(DATA!D1693),"", IF(ISBLANK(DATA!L1693),"NO DATA",DATA!L1693)))</f>
        <v/>
      </c>
      <c r="C1692" s="93" t="str">
        <f t="shared" si="80"/>
        <v/>
      </c>
      <c r="D1692" s="93" t="str">
        <f>IF($I$1&lt;&gt;"y", "", IF(C1693="", "", IFERROR(LOOKUP(2,1/(COUNTIF($D$2:D1691,mergednames)=0),mergednames), "")))</f>
        <v/>
      </c>
      <c r="E1692" s="93" t="str">
        <f t="shared" si="79"/>
        <v/>
      </c>
      <c r="F1692" s="93" t="str">
        <f>IF($I$1&lt;&gt;"y", "", IF(A1693="", "", IFERROR(LOOKUP(2,1/(COUNTIF($F$2:F1691,get_country)=0),get_country), "")))</f>
        <v/>
      </c>
      <c r="G1692" s="93" t="str">
        <f t="shared" si="78"/>
        <v/>
      </c>
      <c r="H1692" s="67" t="str">
        <f t="array" aca="1" ref="H1692" ca="1">IF($I$1&lt;&gt;"y", "", IFERROR(INDEX(countrylistsize,MATCH(SMALL(NOT(countrylistsize="")*IF(ISNUMBER(countrylistsize),COUNTIF(countrylistsize,"&lt;="&amp;countrylistsize),COUNTIF(countrylistsize,"&lt;="&amp;countrylistsize)+SUM(ISNUMBER(countrylistsize))),ROWS(F$3:F1692)+SUM(ISBLANK(countrylistsize))),NOT(countrylistsize="")*IF(ISNUMBER(countrylistsize),COUNTIF(countrylistsize,"&lt;="&amp;countrylistsize),COUNTIF(countrylistsize,"&lt;="&amp;countrylistsize)+SUM(ISNUMBER(countrylistsize))),0)), ""))</f>
        <v/>
      </c>
      <c r="I1692" s="70"/>
      <c r="J1692" s="67" t="str">
        <f t="array" aca="1" ref="J1692" ca="1">IF($I$1&lt;&gt;"y", "", IFERROR(INDEX(admin1listsize,MATCH(SMALL(NOT(admin1listsize="")*IF(ISNUMBER(admin1listsize),COUNTIF(admin1listsize,"&lt;="&amp;admin1listsize),COUNTIF(admin1listsize,"&lt;="&amp;admin1listsize)+SUM(ISNUMBER(admin1listsize))),ROWS(D$3:D1692)+SUM(ISBLANK(admin1listsize))),NOT(admin1listsize="")*IF(ISNUMBER(admin1listsize),COUNTIF(admin1listsize,"&lt;="&amp;admin1listsize),COUNTIF(admin1listsize,"&lt;="&amp;admin1listsize)+SUM(ISNUMBER(admin1listsize))),0)), ""))</f>
        <v/>
      </c>
      <c r="K1692" s="71"/>
    </row>
    <row r="1693" spans="1:11" s="1" customFormat="1" x14ac:dyDescent="0.25">
      <c r="A1693" s="93" t="str">
        <f>IF($I$1&lt;&gt;"y", "", IF(ISBLANK(DATA!D1694),"",IF(ISBLANK(DATA!K1694),"NO DATA",DATA!K1694)))</f>
        <v/>
      </c>
      <c r="B1693" s="93" t="str">
        <f>IF($I$1&lt;&gt;"y", "",IF(ISBLANK(DATA!D1694),"", IF(ISBLANK(DATA!L1694),"NO DATA",DATA!L1694)))</f>
        <v/>
      </c>
      <c r="C1693" s="93" t="str">
        <f t="shared" si="80"/>
        <v/>
      </c>
      <c r="D1693" s="93" t="str">
        <f>IF($I$1&lt;&gt;"y", "", IF(C1694="", "", IFERROR(LOOKUP(2,1/(COUNTIF($D$2:D1692,mergednames)=0),mergednames), "")))</f>
        <v/>
      </c>
      <c r="E1693" s="93" t="str">
        <f t="shared" si="79"/>
        <v/>
      </c>
      <c r="F1693" s="93" t="str">
        <f>IF($I$1&lt;&gt;"y", "", IF(A1694="", "", IFERROR(LOOKUP(2,1/(COUNTIF($F$2:F1692,get_country)=0),get_country), "")))</f>
        <v/>
      </c>
      <c r="G1693" s="93" t="str">
        <f t="shared" si="78"/>
        <v/>
      </c>
      <c r="H1693" s="67" t="str">
        <f t="array" aca="1" ref="H1693" ca="1">IF($I$1&lt;&gt;"y", "", IFERROR(INDEX(countrylistsize,MATCH(SMALL(NOT(countrylistsize="")*IF(ISNUMBER(countrylistsize),COUNTIF(countrylistsize,"&lt;="&amp;countrylistsize),COUNTIF(countrylistsize,"&lt;="&amp;countrylistsize)+SUM(ISNUMBER(countrylistsize))),ROWS(F$3:F1693)+SUM(ISBLANK(countrylistsize))),NOT(countrylistsize="")*IF(ISNUMBER(countrylistsize),COUNTIF(countrylistsize,"&lt;="&amp;countrylistsize),COUNTIF(countrylistsize,"&lt;="&amp;countrylistsize)+SUM(ISNUMBER(countrylistsize))),0)), ""))</f>
        <v/>
      </c>
      <c r="I1693" s="70"/>
      <c r="J1693" s="67" t="str">
        <f t="array" aca="1" ref="J1693" ca="1">IF($I$1&lt;&gt;"y", "", IFERROR(INDEX(admin1listsize,MATCH(SMALL(NOT(admin1listsize="")*IF(ISNUMBER(admin1listsize),COUNTIF(admin1listsize,"&lt;="&amp;admin1listsize),COUNTIF(admin1listsize,"&lt;="&amp;admin1listsize)+SUM(ISNUMBER(admin1listsize))),ROWS(D$3:D1693)+SUM(ISBLANK(admin1listsize))),NOT(admin1listsize="")*IF(ISNUMBER(admin1listsize),COUNTIF(admin1listsize,"&lt;="&amp;admin1listsize),COUNTIF(admin1listsize,"&lt;="&amp;admin1listsize)+SUM(ISNUMBER(admin1listsize))),0)), ""))</f>
        <v/>
      </c>
      <c r="K1693" s="71"/>
    </row>
    <row r="1694" spans="1:11" s="1" customFormat="1" x14ac:dyDescent="0.25">
      <c r="A1694" s="93" t="str">
        <f>IF($I$1&lt;&gt;"y", "", IF(ISBLANK(DATA!D1695),"",IF(ISBLANK(DATA!K1695),"NO DATA",DATA!K1695)))</f>
        <v/>
      </c>
      <c r="B1694" s="93" t="str">
        <f>IF($I$1&lt;&gt;"y", "",IF(ISBLANK(DATA!D1695),"", IF(ISBLANK(DATA!L1695),"NO DATA",DATA!L1695)))</f>
        <v/>
      </c>
      <c r="C1694" s="93" t="str">
        <f t="shared" si="80"/>
        <v/>
      </c>
      <c r="D1694" s="93" t="str">
        <f>IF($I$1&lt;&gt;"y", "", IF(C1695="", "", IFERROR(LOOKUP(2,1/(COUNTIF($D$2:D1693,mergednames)=0),mergednames), "")))</f>
        <v/>
      </c>
      <c r="E1694" s="93" t="str">
        <f t="shared" si="79"/>
        <v/>
      </c>
      <c r="F1694" s="93" t="str">
        <f>IF($I$1&lt;&gt;"y", "", IF(A1695="", "", IFERROR(LOOKUP(2,1/(COUNTIF($F$2:F1693,get_country)=0),get_country), "")))</f>
        <v/>
      </c>
      <c r="G1694" s="93" t="str">
        <f t="shared" si="78"/>
        <v/>
      </c>
      <c r="H1694" s="67" t="str">
        <f t="array" aca="1" ref="H1694" ca="1">IF($I$1&lt;&gt;"y", "", IFERROR(INDEX(countrylistsize,MATCH(SMALL(NOT(countrylistsize="")*IF(ISNUMBER(countrylistsize),COUNTIF(countrylistsize,"&lt;="&amp;countrylistsize),COUNTIF(countrylistsize,"&lt;="&amp;countrylistsize)+SUM(ISNUMBER(countrylistsize))),ROWS(F$3:F1694)+SUM(ISBLANK(countrylistsize))),NOT(countrylistsize="")*IF(ISNUMBER(countrylistsize),COUNTIF(countrylistsize,"&lt;="&amp;countrylistsize),COUNTIF(countrylistsize,"&lt;="&amp;countrylistsize)+SUM(ISNUMBER(countrylistsize))),0)), ""))</f>
        <v/>
      </c>
      <c r="I1694" s="70"/>
      <c r="J1694" s="67" t="str">
        <f t="array" aca="1" ref="J1694" ca="1">IF($I$1&lt;&gt;"y", "", IFERROR(INDEX(admin1listsize,MATCH(SMALL(NOT(admin1listsize="")*IF(ISNUMBER(admin1listsize),COUNTIF(admin1listsize,"&lt;="&amp;admin1listsize),COUNTIF(admin1listsize,"&lt;="&amp;admin1listsize)+SUM(ISNUMBER(admin1listsize))),ROWS(D$3:D1694)+SUM(ISBLANK(admin1listsize))),NOT(admin1listsize="")*IF(ISNUMBER(admin1listsize),COUNTIF(admin1listsize,"&lt;="&amp;admin1listsize),COUNTIF(admin1listsize,"&lt;="&amp;admin1listsize)+SUM(ISNUMBER(admin1listsize))),0)), ""))</f>
        <v/>
      </c>
      <c r="K1694" s="71"/>
    </row>
    <row r="1695" spans="1:11" s="1" customFormat="1" x14ac:dyDescent="0.25">
      <c r="A1695" s="93" t="str">
        <f>IF($I$1&lt;&gt;"y", "", IF(ISBLANK(DATA!D1696),"",IF(ISBLANK(DATA!K1696),"NO DATA",DATA!K1696)))</f>
        <v/>
      </c>
      <c r="B1695" s="93" t="str">
        <f>IF($I$1&lt;&gt;"y", "",IF(ISBLANK(DATA!D1696),"", IF(ISBLANK(DATA!L1696),"NO DATA",DATA!L1696)))</f>
        <v/>
      </c>
      <c r="C1695" s="93" t="str">
        <f t="shared" si="80"/>
        <v/>
      </c>
      <c r="D1695" s="93" t="str">
        <f>IF($I$1&lt;&gt;"y", "", IF(C1696="", "", IFERROR(LOOKUP(2,1/(COUNTIF($D$2:D1694,mergednames)=0),mergednames), "")))</f>
        <v/>
      </c>
      <c r="E1695" s="93" t="str">
        <f t="shared" si="79"/>
        <v/>
      </c>
      <c r="F1695" s="93" t="str">
        <f>IF($I$1&lt;&gt;"y", "", IF(A1696="", "", IFERROR(LOOKUP(2,1/(COUNTIF($F$2:F1694,get_country)=0),get_country), "")))</f>
        <v/>
      </c>
      <c r="G1695" s="93" t="str">
        <f t="shared" si="78"/>
        <v/>
      </c>
      <c r="H1695" s="67" t="str">
        <f t="array" aca="1" ref="H1695" ca="1">IF($I$1&lt;&gt;"y", "", IFERROR(INDEX(countrylistsize,MATCH(SMALL(NOT(countrylistsize="")*IF(ISNUMBER(countrylistsize),COUNTIF(countrylistsize,"&lt;="&amp;countrylistsize),COUNTIF(countrylistsize,"&lt;="&amp;countrylistsize)+SUM(ISNUMBER(countrylistsize))),ROWS(F$3:F1695)+SUM(ISBLANK(countrylistsize))),NOT(countrylistsize="")*IF(ISNUMBER(countrylistsize),COUNTIF(countrylistsize,"&lt;="&amp;countrylistsize),COUNTIF(countrylistsize,"&lt;="&amp;countrylistsize)+SUM(ISNUMBER(countrylistsize))),0)), ""))</f>
        <v/>
      </c>
      <c r="I1695" s="70"/>
      <c r="J1695" s="67" t="str">
        <f t="array" aca="1" ref="J1695" ca="1">IF($I$1&lt;&gt;"y", "", IFERROR(INDEX(admin1listsize,MATCH(SMALL(NOT(admin1listsize="")*IF(ISNUMBER(admin1listsize),COUNTIF(admin1listsize,"&lt;="&amp;admin1listsize),COUNTIF(admin1listsize,"&lt;="&amp;admin1listsize)+SUM(ISNUMBER(admin1listsize))),ROWS(D$3:D1695)+SUM(ISBLANK(admin1listsize))),NOT(admin1listsize="")*IF(ISNUMBER(admin1listsize),COUNTIF(admin1listsize,"&lt;="&amp;admin1listsize),COUNTIF(admin1listsize,"&lt;="&amp;admin1listsize)+SUM(ISNUMBER(admin1listsize))),0)), ""))</f>
        <v/>
      </c>
      <c r="K1695" s="71"/>
    </row>
    <row r="1696" spans="1:11" s="1" customFormat="1" x14ac:dyDescent="0.25">
      <c r="A1696" s="93" t="str">
        <f>IF($I$1&lt;&gt;"y", "", IF(ISBLANK(DATA!D1697),"",IF(ISBLANK(DATA!K1697),"NO DATA",DATA!K1697)))</f>
        <v/>
      </c>
      <c r="B1696" s="93" t="str">
        <f>IF($I$1&lt;&gt;"y", "",IF(ISBLANK(DATA!D1697),"", IF(ISBLANK(DATA!L1697),"NO DATA",DATA!L1697)))</f>
        <v/>
      </c>
      <c r="C1696" s="93" t="str">
        <f t="shared" si="80"/>
        <v/>
      </c>
      <c r="D1696" s="93" t="str">
        <f>IF($I$1&lt;&gt;"y", "", IF(C1697="", "", IFERROR(LOOKUP(2,1/(COUNTIF($D$2:D1695,mergednames)=0),mergednames), "")))</f>
        <v/>
      </c>
      <c r="E1696" s="93" t="str">
        <f t="shared" si="79"/>
        <v/>
      </c>
      <c r="F1696" s="93" t="str">
        <f>IF($I$1&lt;&gt;"y", "", IF(A1697="", "", IFERROR(LOOKUP(2,1/(COUNTIF($F$2:F1695,get_country)=0),get_country), "")))</f>
        <v/>
      </c>
      <c r="G1696" s="93" t="str">
        <f t="shared" si="78"/>
        <v/>
      </c>
      <c r="H1696" s="67" t="str">
        <f t="array" aca="1" ref="H1696" ca="1">IF($I$1&lt;&gt;"y", "", IFERROR(INDEX(countrylistsize,MATCH(SMALL(NOT(countrylistsize="")*IF(ISNUMBER(countrylistsize),COUNTIF(countrylistsize,"&lt;="&amp;countrylistsize),COUNTIF(countrylistsize,"&lt;="&amp;countrylistsize)+SUM(ISNUMBER(countrylistsize))),ROWS(F$3:F1696)+SUM(ISBLANK(countrylistsize))),NOT(countrylistsize="")*IF(ISNUMBER(countrylistsize),COUNTIF(countrylistsize,"&lt;="&amp;countrylistsize),COUNTIF(countrylistsize,"&lt;="&amp;countrylistsize)+SUM(ISNUMBER(countrylistsize))),0)), ""))</f>
        <v/>
      </c>
      <c r="I1696" s="70"/>
      <c r="J1696" s="67" t="str">
        <f t="array" aca="1" ref="J1696" ca="1">IF($I$1&lt;&gt;"y", "", IFERROR(INDEX(admin1listsize,MATCH(SMALL(NOT(admin1listsize="")*IF(ISNUMBER(admin1listsize),COUNTIF(admin1listsize,"&lt;="&amp;admin1listsize),COUNTIF(admin1listsize,"&lt;="&amp;admin1listsize)+SUM(ISNUMBER(admin1listsize))),ROWS(D$3:D1696)+SUM(ISBLANK(admin1listsize))),NOT(admin1listsize="")*IF(ISNUMBER(admin1listsize),COUNTIF(admin1listsize,"&lt;="&amp;admin1listsize),COUNTIF(admin1listsize,"&lt;="&amp;admin1listsize)+SUM(ISNUMBER(admin1listsize))),0)), ""))</f>
        <v/>
      </c>
      <c r="K1696" s="71"/>
    </row>
    <row r="1697" spans="1:11" s="1" customFormat="1" x14ac:dyDescent="0.25">
      <c r="A1697" s="93" t="str">
        <f>IF($I$1&lt;&gt;"y", "", IF(ISBLANK(DATA!D1698),"",IF(ISBLANK(DATA!K1698),"NO DATA",DATA!K1698)))</f>
        <v/>
      </c>
      <c r="B1697" s="93" t="str">
        <f>IF($I$1&lt;&gt;"y", "",IF(ISBLANK(DATA!D1698),"", IF(ISBLANK(DATA!L1698),"NO DATA",DATA!L1698)))</f>
        <v/>
      </c>
      <c r="C1697" s="93" t="str">
        <f t="shared" si="80"/>
        <v/>
      </c>
      <c r="D1697" s="93" t="str">
        <f>IF($I$1&lt;&gt;"y", "", IF(C1698="", "", IFERROR(LOOKUP(2,1/(COUNTIF($D$2:D1696,mergednames)=0),mergednames), "")))</f>
        <v/>
      </c>
      <c r="E1697" s="93" t="str">
        <f t="shared" si="79"/>
        <v/>
      </c>
      <c r="F1697" s="93" t="str">
        <f>IF($I$1&lt;&gt;"y", "", IF(A1698="", "", IFERROR(LOOKUP(2,1/(COUNTIF($F$2:F1696,get_country)=0),get_country), "")))</f>
        <v/>
      </c>
      <c r="G1697" s="93" t="str">
        <f t="shared" si="78"/>
        <v/>
      </c>
      <c r="H1697" s="67" t="str">
        <f t="array" aca="1" ref="H1697" ca="1">IF($I$1&lt;&gt;"y", "", IFERROR(INDEX(countrylistsize,MATCH(SMALL(NOT(countrylistsize="")*IF(ISNUMBER(countrylistsize),COUNTIF(countrylistsize,"&lt;="&amp;countrylistsize),COUNTIF(countrylistsize,"&lt;="&amp;countrylistsize)+SUM(ISNUMBER(countrylistsize))),ROWS(F$3:F1697)+SUM(ISBLANK(countrylistsize))),NOT(countrylistsize="")*IF(ISNUMBER(countrylistsize),COUNTIF(countrylistsize,"&lt;="&amp;countrylistsize),COUNTIF(countrylistsize,"&lt;="&amp;countrylistsize)+SUM(ISNUMBER(countrylistsize))),0)), ""))</f>
        <v/>
      </c>
      <c r="I1697" s="70"/>
      <c r="J1697" s="67" t="str">
        <f t="array" aca="1" ref="J1697" ca="1">IF($I$1&lt;&gt;"y", "", IFERROR(INDEX(admin1listsize,MATCH(SMALL(NOT(admin1listsize="")*IF(ISNUMBER(admin1listsize),COUNTIF(admin1listsize,"&lt;="&amp;admin1listsize),COUNTIF(admin1listsize,"&lt;="&amp;admin1listsize)+SUM(ISNUMBER(admin1listsize))),ROWS(D$3:D1697)+SUM(ISBLANK(admin1listsize))),NOT(admin1listsize="")*IF(ISNUMBER(admin1listsize),COUNTIF(admin1listsize,"&lt;="&amp;admin1listsize),COUNTIF(admin1listsize,"&lt;="&amp;admin1listsize)+SUM(ISNUMBER(admin1listsize))),0)), ""))</f>
        <v/>
      </c>
      <c r="K1697" s="71"/>
    </row>
    <row r="1698" spans="1:11" s="1" customFormat="1" x14ac:dyDescent="0.25">
      <c r="A1698" s="93" t="str">
        <f>IF($I$1&lt;&gt;"y", "", IF(ISBLANK(DATA!D1699),"",IF(ISBLANK(DATA!K1699),"NO DATA",DATA!K1699)))</f>
        <v/>
      </c>
      <c r="B1698" s="93" t="str">
        <f>IF($I$1&lt;&gt;"y", "",IF(ISBLANK(DATA!D1699),"", IF(ISBLANK(DATA!L1699),"NO DATA",DATA!L1699)))</f>
        <v/>
      </c>
      <c r="C1698" s="93" t="str">
        <f t="shared" si="80"/>
        <v/>
      </c>
      <c r="D1698" s="93" t="str">
        <f>IF($I$1&lt;&gt;"y", "", IF(C1699="", "", IFERROR(LOOKUP(2,1/(COUNTIF($D$2:D1697,mergednames)=0),mergednames), "")))</f>
        <v/>
      </c>
      <c r="E1698" s="93" t="str">
        <f t="shared" si="79"/>
        <v/>
      </c>
      <c r="F1698" s="93" t="str">
        <f>IF($I$1&lt;&gt;"y", "", IF(A1699="", "", IFERROR(LOOKUP(2,1/(COUNTIF($F$2:F1697,get_country)=0),get_country), "")))</f>
        <v/>
      </c>
      <c r="G1698" s="93" t="str">
        <f t="shared" si="78"/>
        <v/>
      </c>
      <c r="H1698" s="67" t="str">
        <f t="array" aca="1" ref="H1698" ca="1">IF($I$1&lt;&gt;"y", "", IFERROR(INDEX(countrylistsize,MATCH(SMALL(NOT(countrylistsize="")*IF(ISNUMBER(countrylistsize),COUNTIF(countrylistsize,"&lt;="&amp;countrylistsize),COUNTIF(countrylistsize,"&lt;="&amp;countrylistsize)+SUM(ISNUMBER(countrylistsize))),ROWS(F$3:F1698)+SUM(ISBLANK(countrylistsize))),NOT(countrylistsize="")*IF(ISNUMBER(countrylistsize),COUNTIF(countrylistsize,"&lt;="&amp;countrylistsize),COUNTIF(countrylistsize,"&lt;="&amp;countrylistsize)+SUM(ISNUMBER(countrylistsize))),0)), ""))</f>
        <v/>
      </c>
      <c r="I1698" s="70"/>
      <c r="J1698" s="67" t="str">
        <f t="array" aca="1" ref="J1698" ca="1">IF($I$1&lt;&gt;"y", "", IFERROR(INDEX(admin1listsize,MATCH(SMALL(NOT(admin1listsize="")*IF(ISNUMBER(admin1listsize),COUNTIF(admin1listsize,"&lt;="&amp;admin1listsize),COUNTIF(admin1listsize,"&lt;="&amp;admin1listsize)+SUM(ISNUMBER(admin1listsize))),ROWS(D$3:D1698)+SUM(ISBLANK(admin1listsize))),NOT(admin1listsize="")*IF(ISNUMBER(admin1listsize),COUNTIF(admin1listsize,"&lt;="&amp;admin1listsize),COUNTIF(admin1listsize,"&lt;="&amp;admin1listsize)+SUM(ISNUMBER(admin1listsize))),0)), ""))</f>
        <v/>
      </c>
      <c r="K1698" s="71"/>
    </row>
    <row r="1699" spans="1:11" s="1" customFormat="1" x14ac:dyDescent="0.25">
      <c r="A1699" s="93" t="str">
        <f>IF($I$1&lt;&gt;"y", "", IF(ISBLANK(DATA!D1700),"",IF(ISBLANK(DATA!K1700),"NO DATA",DATA!K1700)))</f>
        <v/>
      </c>
      <c r="B1699" s="93" t="str">
        <f>IF($I$1&lt;&gt;"y", "",IF(ISBLANK(DATA!D1700),"", IF(ISBLANK(DATA!L1700),"NO DATA",DATA!L1700)))</f>
        <v/>
      </c>
      <c r="C1699" s="93" t="str">
        <f t="shared" si="80"/>
        <v/>
      </c>
      <c r="D1699" s="93" t="str">
        <f>IF($I$1&lt;&gt;"y", "", IF(C1700="", "", IFERROR(LOOKUP(2,1/(COUNTIF($D$2:D1698,mergednames)=0),mergednames), "")))</f>
        <v/>
      </c>
      <c r="E1699" s="93" t="str">
        <f t="shared" si="79"/>
        <v/>
      </c>
      <c r="F1699" s="93" t="str">
        <f>IF($I$1&lt;&gt;"y", "", IF(A1700="", "", IFERROR(LOOKUP(2,1/(COUNTIF($F$2:F1698,get_country)=0),get_country), "")))</f>
        <v/>
      </c>
      <c r="G1699" s="93" t="str">
        <f t="shared" si="78"/>
        <v/>
      </c>
      <c r="H1699" s="67" t="str">
        <f t="array" aca="1" ref="H1699" ca="1">IF($I$1&lt;&gt;"y", "", IFERROR(INDEX(countrylistsize,MATCH(SMALL(NOT(countrylistsize="")*IF(ISNUMBER(countrylistsize),COUNTIF(countrylistsize,"&lt;="&amp;countrylistsize),COUNTIF(countrylistsize,"&lt;="&amp;countrylistsize)+SUM(ISNUMBER(countrylistsize))),ROWS(F$3:F1699)+SUM(ISBLANK(countrylistsize))),NOT(countrylistsize="")*IF(ISNUMBER(countrylistsize),COUNTIF(countrylistsize,"&lt;="&amp;countrylistsize),COUNTIF(countrylistsize,"&lt;="&amp;countrylistsize)+SUM(ISNUMBER(countrylistsize))),0)), ""))</f>
        <v/>
      </c>
      <c r="I1699" s="70"/>
      <c r="J1699" s="67" t="str">
        <f t="array" aca="1" ref="J1699" ca="1">IF($I$1&lt;&gt;"y", "", IFERROR(INDEX(admin1listsize,MATCH(SMALL(NOT(admin1listsize="")*IF(ISNUMBER(admin1listsize),COUNTIF(admin1listsize,"&lt;="&amp;admin1listsize),COUNTIF(admin1listsize,"&lt;="&amp;admin1listsize)+SUM(ISNUMBER(admin1listsize))),ROWS(D$3:D1699)+SUM(ISBLANK(admin1listsize))),NOT(admin1listsize="")*IF(ISNUMBER(admin1listsize),COUNTIF(admin1listsize,"&lt;="&amp;admin1listsize),COUNTIF(admin1listsize,"&lt;="&amp;admin1listsize)+SUM(ISNUMBER(admin1listsize))),0)), ""))</f>
        <v/>
      </c>
      <c r="K1699" s="71"/>
    </row>
    <row r="1700" spans="1:11" s="1" customFormat="1" x14ac:dyDescent="0.25">
      <c r="A1700" s="93" t="str">
        <f>IF($I$1&lt;&gt;"y", "", IF(ISBLANK(DATA!D1701),"",IF(ISBLANK(DATA!K1701),"NO DATA",DATA!K1701)))</f>
        <v/>
      </c>
      <c r="B1700" s="93" t="str">
        <f>IF($I$1&lt;&gt;"y", "",IF(ISBLANK(DATA!D1701),"", IF(ISBLANK(DATA!L1701),"NO DATA",DATA!L1701)))</f>
        <v/>
      </c>
      <c r="C1700" s="93" t="str">
        <f t="shared" si="80"/>
        <v/>
      </c>
      <c r="D1700" s="93" t="str">
        <f>IF($I$1&lt;&gt;"y", "", IF(C1701="", "", IFERROR(LOOKUP(2,1/(COUNTIF($D$2:D1699,mergednames)=0),mergednames), "")))</f>
        <v/>
      </c>
      <c r="E1700" s="93" t="str">
        <f t="shared" si="79"/>
        <v/>
      </c>
      <c r="F1700" s="93" t="str">
        <f>IF($I$1&lt;&gt;"y", "", IF(A1701="", "", IFERROR(LOOKUP(2,1/(COUNTIF($F$2:F1699,get_country)=0),get_country), "")))</f>
        <v/>
      </c>
      <c r="G1700" s="93" t="str">
        <f t="shared" si="78"/>
        <v/>
      </c>
      <c r="H1700" s="67" t="str">
        <f t="array" aca="1" ref="H1700" ca="1">IF($I$1&lt;&gt;"y", "", IFERROR(INDEX(countrylistsize,MATCH(SMALL(NOT(countrylistsize="")*IF(ISNUMBER(countrylistsize),COUNTIF(countrylistsize,"&lt;="&amp;countrylistsize),COUNTIF(countrylistsize,"&lt;="&amp;countrylistsize)+SUM(ISNUMBER(countrylistsize))),ROWS(F$3:F1700)+SUM(ISBLANK(countrylistsize))),NOT(countrylistsize="")*IF(ISNUMBER(countrylistsize),COUNTIF(countrylistsize,"&lt;="&amp;countrylistsize),COUNTIF(countrylistsize,"&lt;="&amp;countrylistsize)+SUM(ISNUMBER(countrylistsize))),0)), ""))</f>
        <v/>
      </c>
      <c r="I1700" s="70"/>
      <c r="J1700" s="67" t="str">
        <f t="array" aca="1" ref="J1700" ca="1">IF($I$1&lt;&gt;"y", "", IFERROR(INDEX(admin1listsize,MATCH(SMALL(NOT(admin1listsize="")*IF(ISNUMBER(admin1listsize),COUNTIF(admin1listsize,"&lt;="&amp;admin1listsize),COUNTIF(admin1listsize,"&lt;="&amp;admin1listsize)+SUM(ISNUMBER(admin1listsize))),ROWS(D$3:D1700)+SUM(ISBLANK(admin1listsize))),NOT(admin1listsize="")*IF(ISNUMBER(admin1listsize),COUNTIF(admin1listsize,"&lt;="&amp;admin1listsize),COUNTIF(admin1listsize,"&lt;="&amp;admin1listsize)+SUM(ISNUMBER(admin1listsize))),0)), ""))</f>
        <v/>
      </c>
      <c r="K1700" s="71"/>
    </row>
    <row r="1701" spans="1:11" s="1" customFormat="1" x14ac:dyDescent="0.25">
      <c r="A1701" s="93" t="str">
        <f>IF($I$1&lt;&gt;"y", "", IF(ISBLANK(DATA!D1702),"",IF(ISBLANK(DATA!K1702),"NO DATA",DATA!K1702)))</f>
        <v/>
      </c>
      <c r="B1701" s="93" t="str">
        <f>IF($I$1&lt;&gt;"y", "",IF(ISBLANK(DATA!D1702),"", IF(ISBLANK(DATA!L1702),"NO DATA",DATA!L1702)))</f>
        <v/>
      </c>
      <c r="C1701" s="93" t="str">
        <f t="shared" si="80"/>
        <v/>
      </c>
      <c r="D1701" s="93" t="str">
        <f>IF($I$1&lt;&gt;"y", "", IF(C1702="", "", IFERROR(LOOKUP(2,1/(COUNTIF($D$2:D1700,mergednames)=0),mergednames), "")))</f>
        <v/>
      </c>
      <c r="E1701" s="93" t="str">
        <f t="shared" si="79"/>
        <v/>
      </c>
      <c r="F1701" s="93" t="str">
        <f>IF($I$1&lt;&gt;"y", "", IF(A1702="", "", IFERROR(LOOKUP(2,1/(COUNTIF($F$2:F1700,get_country)=0),get_country), "")))</f>
        <v/>
      </c>
      <c r="G1701" s="93" t="str">
        <f t="shared" si="78"/>
        <v/>
      </c>
      <c r="H1701" s="67" t="str">
        <f t="array" aca="1" ref="H1701" ca="1">IF($I$1&lt;&gt;"y", "", IFERROR(INDEX(countrylistsize,MATCH(SMALL(NOT(countrylistsize="")*IF(ISNUMBER(countrylistsize),COUNTIF(countrylistsize,"&lt;="&amp;countrylistsize),COUNTIF(countrylistsize,"&lt;="&amp;countrylistsize)+SUM(ISNUMBER(countrylistsize))),ROWS(F$3:F1701)+SUM(ISBLANK(countrylistsize))),NOT(countrylistsize="")*IF(ISNUMBER(countrylistsize),COUNTIF(countrylistsize,"&lt;="&amp;countrylistsize),COUNTIF(countrylistsize,"&lt;="&amp;countrylistsize)+SUM(ISNUMBER(countrylistsize))),0)), ""))</f>
        <v/>
      </c>
      <c r="I1701" s="70"/>
      <c r="J1701" s="67" t="str">
        <f t="array" aca="1" ref="J1701" ca="1">IF($I$1&lt;&gt;"y", "", IFERROR(INDEX(admin1listsize,MATCH(SMALL(NOT(admin1listsize="")*IF(ISNUMBER(admin1listsize),COUNTIF(admin1listsize,"&lt;="&amp;admin1listsize),COUNTIF(admin1listsize,"&lt;="&amp;admin1listsize)+SUM(ISNUMBER(admin1listsize))),ROWS(D$3:D1701)+SUM(ISBLANK(admin1listsize))),NOT(admin1listsize="")*IF(ISNUMBER(admin1listsize),COUNTIF(admin1listsize,"&lt;="&amp;admin1listsize),COUNTIF(admin1listsize,"&lt;="&amp;admin1listsize)+SUM(ISNUMBER(admin1listsize))),0)), ""))</f>
        <v/>
      </c>
      <c r="K1701" s="71"/>
    </row>
    <row r="1702" spans="1:11" s="1" customFormat="1" x14ac:dyDescent="0.25">
      <c r="A1702" s="93" t="str">
        <f>IF($I$1&lt;&gt;"y", "", IF(ISBLANK(DATA!D1703),"",IF(ISBLANK(DATA!K1703),"NO DATA",DATA!K1703)))</f>
        <v/>
      </c>
      <c r="B1702" s="93" t="str">
        <f>IF($I$1&lt;&gt;"y", "",IF(ISBLANK(DATA!D1703),"", IF(ISBLANK(DATA!L1703),"NO DATA",DATA!L1703)))</f>
        <v/>
      </c>
      <c r="C1702" s="93" t="str">
        <f t="shared" si="80"/>
        <v/>
      </c>
      <c r="D1702" s="93" t="str">
        <f>IF($I$1&lt;&gt;"y", "", IF(C1703="", "", IFERROR(LOOKUP(2,1/(COUNTIF($D$2:D1701,mergednames)=0),mergednames), "")))</f>
        <v/>
      </c>
      <c r="E1702" s="93" t="str">
        <f t="shared" si="79"/>
        <v/>
      </c>
      <c r="F1702" s="93" t="str">
        <f>IF($I$1&lt;&gt;"y", "", IF(A1703="", "", IFERROR(LOOKUP(2,1/(COUNTIF($F$2:F1701,get_country)=0),get_country), "")))</f>
        <v/>
      </c>
      <c r="G1702" s="93" t="str">
        <f t="shared" si="78"/>
        <v/>
      </c>
      <c r="H1702" s="67" t="str">
        <f t="array" aca="1" ref="H1702" ca="1">IF($I$1&lt;&gt;"y", "", IFERROR(INDEX(countrylistsize,MATCH(SMALL(NOT(countrylistsize="")*IF(ISNUMBER(countrylistsize),COUNTIF(countrylistsize,"&lt;="&amp;countrylistsize),COUNTIF(countrylistsize,"&lt;="&amp;countrylistsize)+SUM(ISNUMBER(countrylistsize))),ROWS(F$3:F1702)+SUM(ISBLANK(countrylistsize))),NOT(countrylistsize="")*IF(ISNUMBER(countrylistsize),COUNTIF(countrylistsize,"&lt;="&amp;countrylistsize),COUNTIF(countrylistsize,"&lt;="&amp;countrylistsize)+SUM(ISNUMBER(countrylistsize))),0)), ""))</f>
        <v/>
      </c>
      <c r="I1702" s="70"/>
      <c r="J1702" s="67" t="str">
        <f t="array" aca="1" ref="J1702" ca="1">IF($I$1&lt;&gt;"y", "", IFERROR(INDEX(admin1listsize,MATCH(SMALL(NOT(admin1listsize="")*IF(ISNUMBER(admin1listsize),COUNTIF(admin1listsize,"&lt;="&amp;admin1listsize),COUNTIF(admin1listsize,"&lt;="&amp;admin1listsize)+SUM(ISNUMBER(admin1listsize))),ROWS(D$3:D1702)+SUM(ISBLANK(admin1listsize))),NOT(admin1listsize="")*IF(ISNUMBER(admin1listsize),COUNTIF(admin1listsize,"&lt;="&amp;admin1listsize),COUNTIF(admin1listsize,"&lt;="&amp;admin1listsize)+SUM(ISNUMBER(admin1listsize))),0)), ""))</f>
        <v/>
      </c>
      <c r="K1702" s="71"/>
    </row>
    <row r="1703" spans="1:11" s="1" customFormat="1" x14ac:dyDescent="0.25">
      <c r="A1703" s="93" t="str">
        <f>IF($I$1&lt;&gt;"y", "", IF(ISBLANK(DATA!D1704),"",IF(ISBLANK(DATA!K1704),"NO DATA",DATA!K1704)))</f>
        <v/>
      </c>
      <c r="B1703" s="93" t="str">
        <f>IF($I$1&lt;&gt;"y", "",IF(ISBLANK(DATA!D1704),"", IF(ISBLANK(DATA!L1704),"NO DATA",DATA!L1704)))</f>
        <v/>
      </c>
      <c r="C1703" s="93" t="str">
        <f t="shared" si="80"/>
        <v/>
      </c>
      <c r="D1703" s="93" t="str">
        <f>IF($I$1&lt;&gt;"y", "", IF(C1704="", "", IFERROR(LOOKUP(2,1/(COUNTIF($D$2:D1702,mergednames)=0),mergednames), "")))</f>
        <v/>
      </c>
      <c r="E1703" s="93" t="str">
        <f t="shared" si="79"/>
        <v/>
      </c>
      <c r="F1703" s="93" t="str">
        <f>IF($I$1&lt;&gt;"y", "", IF(A1704="", "", IFERROR(LOOKUP(2,1/(COUNTIF($F$2:F1702,get_country)=0),get_country), "")))</f>
        <v/>
      </c>
      <c r="G1703" s="93" t="str">
        <f t="shared" si="78"/>
        <v/>
      </c>
      <c r="H1703" s="67" t="str">
        <f t="array" aca="1" ref="H1703" ca="1">IF($I$1&lt;&gt;"y", "", IFERROR(INDEX(countrylistsize,MATCH(SMALL(NOT(countrylistsize="")*IF(ISNUMBER(countrylistsize),COUNTIF(countrylistsize,"&lt;="&amp;countrylistsize),COUNTIF(countrylistsize,"&lt;="&amp;countrylistsize)+SUM(ISNUMBER(countrylistsize))),ROWS(F$3:F1703)+SUM(ISBLANK(countrylistsize))),NOT(countrylistsize="")*IF(ISNUMBER(countrylistsize),COUNTIF(countrylistsize,"&lt;="&amp;countrylistsize),COUNTIF(countrylistsize,"&lt;="&amp;countrylistsize)+SUM(ISNUMBER(countrylistsize))),0)), ""))</f>
        <v/>
      </c>
      <c r="I1703" s="70"/>
      <c r="J1703" s="67" t="str">
        <f t="array" aca="1" ref="J1703" ca="1">IF($I$1&lt;&gt;"y", "", IFERROR(INDEX(admin1listsize,MATCH(SMALL(NOT(admin1listsize="")*IF(ISNUMBER(admin1listsize),COUNTIF(admin1listsize,"&lt;="&amp;admin1listsize),COUNTIF(admin1listsize,"&lt;="&amp;admin1listsize)+SUM(ISNUMBER(admin1listsize))),ROWS(D$3:D1703)+SUM(ISBLANK(admin1listsize))),NOT(admin1listsize="")*IF(ISNUMBER(admin1listsize),COUNTIF(admin1listsize,"&lt;="&amp;admin1listsize),COUNTIF(admin1listsize,"&lt;="&amp;admin1listsize)+SUM(ISNUMBER(admin1listsize))),0)), ""))</f>
        <v/>
      </c>
      <c r="K1703" s="71"/>
    </row>
    <row r="1704" spans="1:11" s="1" customFormat="1" x14ac:dyDescent="0.25">
      <c r="A1704" s="93" t="str">
        <f>IF($I$1&lt;&gt;"y", "", IF(ISBLANK(DATA!D1705),"",IF(ISBLANK(DATA!K1705),"NO DATA",DATA!K1705)))</f>
        <v/>
      </c>
      <c r="B1704" s="93" t="str">
        <f>IF($I$1&lt;&gt;"y", "",IF(ISBLANK(DATA!D1705),"", IF(ISBLANK(DATA!L1705),"NO DATA",DATA!L1705)))</f>
        <v/>
      </c>
      <c r="C1704" s="93" t="str">
        <f t="shared" si="80"/>
        <v/>
      </c>
      <c r="D1704" s="93" t="str">
        <f>IF($I$1&lt;&gt;"y", "", IF(C1705="", "", IFERROR(LOOKUP(2,1/(COUNTIF($D$2:D1703,mergednames)=0),mergednames), "")))</f>
        <v/>
      </c>
      <c r="E1704" s="93" t="str">
        <f t="shared" si="79"/>
        <v/>
      </c>
      <c r="F1704" s="93" t="str">
        <f>IF($I$1&lt;&gt;"y", "", IF(A1705="", "", IFERROR(LOOKUP(2,1/(COUNTIF($F$2:F1703,get_country)=0),get_country), "")))</f>
        <v/>
      </c>
      <c r="G1704" s="93" t="str">
        <f t="shared" si="78"/>
        <v/>
      </c>
      <c r="H1704" s="67" t="str">
        <f t="array" aca="1" ref="H1704" ca="1">IF($I$1&lt;&gt;"y", "", IFERROR(INDEX(countrylistsize,MATCH(SMALL(NOT(countrylistsize="")*IF(ISNUMBER(countrylistsize),COUNTIF(countrylistsize,"&lt;="&amp;countrylistsize),COUNTIF(countrylistsize,"&lt;="&amp;countrylistsize)+SUM(ISNUMBER(countrylistsize))),ROWS(F$3:F1704)+SUM(ISBLANK(countrylistsize))),NOT(countrylistsize="")*IF(ISNUMBER(countrylistsize),COUNTIF(countrylistsize,"&lt;="&amp;countrylistsize),COUNTIF(countrylistsize,"&lt;="&amp;countrylistsize)+SUM(ISNUMBER(countrylistsize))),0)), ""))</f>
        <v/>
      </c>
      <c r="I1704" s="70"/>
      <c r="J1704" s="67" t="str">
        <f t="array" aca="1" ref="J1704" ca="1">IF($I$1&lt;&gt;"y", "", IFERROR(INDEX(admin1listsize,MATCH(SMALL(NOT(admin1listsize="")*IF(ISNUMBER(admin1listsize),COUNTIF(admin1listsize,"&lt;="&amp;admin1listsize),COUNTIF(admin1listsize,"&lt;="&amp;admin1listsize)+SUM(ISNUMBER(admin1listsize))),ROWS(D$3:D1704)+SUM(ISBLANK(admin1listsize))),NOT(admin1listsize="")*IF(ISNUMBER(admin1listsize),COUNTIF(admin1listsize,"&lt;="&amp;admin1listsize),COUNTIF(admin1listsize,"&lt;="&amp;admin1listsize)+SUM(ISNUMBER(admin1listsize))),0)), ""))</f>
        <v/>
      </c>
      <c r="K1704" s="71"/>
    </row>
    <row r="1705" spans="1:11" s="1" customFormat="1" x14ac:dyDescent="0.25">
      <c r="A1705" s="93" t="str">
        <f>IF($I$1&lt;&gt;"y", "", IF(ISBLANK(DATA!D1706),"",IF(ISBLANK(DATA!K1706),"NO DATA",DATA!K1706)))</f>
        <v/>
      </c>
      <c r="B1705" s="93" t="str">
        <f>IF($I$1&lt;&gt;"y", "",IF(ISBLANK(DATA!D1706),"", IF(ISBLANK(DATA!L1706),"NO DATA",DATA!L1706)))</f>
        <v/>
      </c>
      <c r="C1705" s="93" t="str">
        <f t="shared" si="80"/>
        <v/>
      </c>
      <c r="D1705" s="93" t="str">
        <f>IF($I$1&lt;&gt;"y", "", IF(C1706="", "", IFERROR(LOOKUP(2,1/(COUNTIF($D$2:D1704,mergednames)=0),mergednames), "")))</f>
        <v/>
      </c>
      <c r="E1705" s="93" t="str">
        <f t="shared" si="79"/>
        <v/>
      </c>
      <c r="F1705" s="93" t="str">
        <f>IF($I$1&lt;&gt;"y", "", IF(A1706="", "", IFERROR(LOOKUP(2,1/(COUNTIF($F$2:F1704,get_country)=0),get_country), "")))</f>
        <v/>
      </c>
      <c r="G1705" s="93" t="str">
        <f t="shared" si="78"/>
        <v/>
      </c>
      <c r="H1705" s="67" t="str">
        <f t="array" aca="1" ref="H1705" ca="1">IF($I$1&lt;&gt;"y", "", IFERROR(INDEX(countrylistsize,MATCH(SMALL(NOT(countrylistsize="")*IF(ISNUMBER(countrylistsize),COUNTIF(countrylistsize,"&lt;="&amp;countrylistsize),COUNTIF(countrylistsize,"&lt;="&amp;countrylistsize)+SUM(ISNUMBER(countrylistsize))),ROWS(F$3:F1705)+SUM(ISBLANK(countrylistsize))),NOT(countrylistsize="")*IF(ISNUMBER(countrylistsize),COUNTIF(countrylistsize,"&lt;="&amp;countrylistsize),COUNTIF(countrylistsize,"&lt;="&amp;countrylistsize)+SUM(ISNUMBER(countrylistsize))),0)), ""))</f>
        <v/>
      </c>
      <c r="I1705" s="70"/>
      <c r="J1705" s="67" t="str">
        <f t="array" aca="1" ref="J1705" ca="1">IF($I$1&lt;&gt;"y", "", IFERROR(INDEX(admin1listsize,MATCH(SMALL(NOT(admin1listsize="")*IF(ISNUMBER(admin1listsize),COUNTIF(admin1listsize,"&lt;="&amp;admin1listsize),COUNTIF(admin1listsize,"&lt;="&amp;admin1listsize)+SUM(ISNUMBER(admin1listsize))),ROWS(D$3:D1705)+SUM(ISBLANK(admin1listsize))),NOT(admin1listsize="")*IF(ISNUMBER(admin1listsize),COUNTIF(admin1listsize,"&lt;="&amp;admin1listsize),COUNTIF(admin1listsize,"&lt;="&amp;admin1listsize)+SUM(ISNUMBER(admin1listsize))),0)), ""))</f>
        <v/>
      </c>
      <c r="K1705" s="71"/>
    </row>
    <row r="1706" spans="1:11" s="1" customFormat="1" x14ac:dyDescent="0.25">
      <c r="A1706" s="93" t="str">
        <f>IF($I$1&lt;&gt;"y", "", IF(ISBLANK(DATA!D1707),"",IF(ISBLANK(DATA!K1707),"NO DATA",DATA!K1707)))</f>
        <v/>
      </c>
      <c r="B1706" s="93" t="str">
        <f>IF($I$1&lt;&gt;"y", "",IF(ISBLANK(DATA!D1707),"", IF(ISBLANK(DATA!L1707),"NO DATA",DATA!L1707)))</f>
        <v/>
      </c>
      <c r="C1706" s="93" t="str">
        <f t="shared" si="80"/>
        <v/>
      </c>
      <c r="D1706" s="93" t="str">
        <f>IF($I$1&lt;&gt;"y", "", IF(C1707="", "", IFERROR(LOOKUP(2,1/(COUNTIF($D$2:D1705,mergednames)=0),mergednames), "")))</f>
        <v/>
      </c>
      <c r="E1706" s="93" t="str">
        <f t="shared" si="79"/>
        <v/>
      </c>
      <c r="F1706" s="93" t="str">
        <f>IF($I$1&lt;&gt;"y", "", IF(A1707="", "", IFERROR(LOOKUP(2,1/(COUNTIF($F$2:F1705,get_country)=0),get_country), "")))</f>
        <v/>
      </c>
      <c r="G1706" s="93" t="str">
        <f t="shared" si="78"/>
        <v/>
      </c>
      <c r="H1706" s="67" t="str">
        <f t="array" aca="1" ref="H1706" ca="1">IF($I$1&lt;&gt;"y", "", IFERROR(INDEX(countrylistsize,MATCH(SMALL(NOT(countrylistsize="")*IF(ISNUMBER(countrylistsize),COUNTIF(countrylistsize,"&lt;="&amp;countrylistsize),COUNTIF(countrylistsize,"&lt;="&amp;countrylistsize)+SUM(ISNUMBER(countrylistsize))),ROWS(F$3:F1706)+SUM(ISBLANK(countrylistsize))),NOT(countrylistsize="")*IF(ISNUMBER(countrylistsize),COUNTIF(countrylistsize,"&lt;="&amp;countrylistsize),COUNTIF(countrylistsize,"&lt;="&amp;countrylistsize)+SUM(ISNUMBER(countrylistsize))),0)), ""))</f>
        <v/>
      </c>
      <c r="I1706" s="70"/>
      <c r="J1706" s="67" t="str">
        <f t="array" aca="1" ref="J1706" ca="1">IF($I$1&lt;&gt;"y", "", IFERROR(INDEX(admin1listsize,MATCH(SMALL(NOT(admin1listsize="")*IF(ISNUMBER(admin1listsize),COUNTIF(admin1listsize,"&lt;="&amp;admin1listsize),COUNTIF(admin1listsize,"&lt;="&amp;admin1listsize)+SUM(ISNUMBER(admin1listsize))),ROWS(D$3:D1706)+SUM(ISBLANK(admin1listsize))),NOT(admin1listsize="")*IF(ISNUMBER(admin1listsize),COUNTIF(admin1listsize,"&lt;="&amp;admin1listsize),COUNTIF(admin1listsize,"&lt;="&amp;admin1listsize)+SUM(ISNUMBER(admin1listsize))),0)), ""))</f>
        <v/>
      </c>
      <c r="K1706" s="71"/>
    </row>
    <row r="1707" spans="1:11" s="1" customFormat="1" x14ac:dyDescent="0.25">
      <c r="A1707" s="93" t="str">
        <f>IF($I$1&lt;&gt;"y", "", IF(ISBLANK(DATA!D1708),"",IF(ISBLANK(DATA!K1708),"NO DATA",DATA!K1708)))</f>
        <v/>
      </c>
      <c r="B1707" s="93" t="str">
        <f>IF($I$1&lt;&gt;"y", "",IF(ISBLANK(DATA!D1708),"", IF(ISBLANK(DATA!L1708),"NO DATA",DATA!L1708)))</f>
        <v/>
      </c>
      <c r="C1707" s="93" t="str">
        <f t="shared" si="80"/>
        <v/>
      </c>
      <c r="D1707" s="93" t="str">
        <f>IF($I$1&lt;&gt;"y", "", IF(C1708="", "", IFERROR(LOOKUP(2,1/(COUNTIF($D$2:D1706,mergednames)=0),mergednames), "")))</f>
        <v/>
      </c>
      <c r="E1707" s="93" t="str">
        <f t="shared" si="79"/>
        <v/>
      </c>
      <c r="F1707" s="93" t="str">
        <f>IF($I$1&lt;&gt;"y", "", IF(A1708="", "", IFERROR(LOOKUP(2,1/(COUNTIF($F$2:F1706,get_country)=0),get_country), "")))</f>
        <v/>
      </c>
      <c r="G1707" s="93" t="str">
        <f t="shared" si="78"/>
        <v/>
      </c>
      <c r="H1707" s="67" t="str">
        <f t="array" aca="1" ref="H1707" ca="1">IF($I$1&lt;&gt;"y", "", IFERROR(INDEX(countrylistsize,MATCH(SMALL(NOT(countrylistsize="")*IF(ISNUMBER(countrylistsize),COUNTIF(countrylistsize,"&lt;="&amp;countrylistsize),COUNTIF(countrylistsize,"&lt;="&amp;countrylistsize)+SUM(ISNUMBER(countrylistsize))),ROWS(F$3:F1707)+SUM(ISBLANK(countrylistsize))),NOT(countrylistsize="")*IF(ISNUMBER(countrylistsize),COUNTIF(countrylistsize,"&lt;="&amp;countrylistsize),COUNTIF(countrylistsize,"&lt;="&amp;countrylistsize)+SUM(ISNUMBER(countrylistsize))),0)), ""))</f>
        <v/>
      </c>
      <c r="I1707" s="70"/>
      <c r="J1707" s="67" t="str">
        <f t="array" aca="1" ref="J1707" ca="1">IF($I$1&lt;&gt;"y", "", IFERROR(INDEX(admin1listsize,MATCH(SMALL(NOT(admin1listsize="")*IF(ISNUMBER(admin1listsize),COUNTIF(admin1listsize,"&lt;="&amp;admin1listsize),COUNTIF(admin1listsize,"&lt;="&amp;admin1listsize)+SUM(ISNUMBER(admin1listsize))),ROWS(D$3:D1707)+SUM(ISBLANK(admin1listsize))),NOT(admin1listsize="")*IF(ISNUMBER(admin1listsize),COUNTIF(admin1listsize,"&lt;="&amp;admin1listsize),COUNTIF(admin1listsize,"&lt;="&amp;admin1listsize)+SUM(ISNUMBER(admin1listsize))),0)), ""))</f>
        <v/>
      </c>
      <c r="K1707" s="71"/>
    </row>
    <row r="1708" spans="1:11" s="1" customFormat="1" x14ac:dyDescent="0.25">
      <c r="A1708" s="93" t="str">
        <f>IF($I$1&lt;&gt;"y", "", IF(ISBLANK(DATA!D1709),"",IF(ISBLANK(DATA!K1709),"NO DATA",DATA!K1709)))</f>
        <v/>
      </c>
      <c r="B1708" s="93" t="str">
        <f>IF($I$1&lt;&gt;"y", "",IF(ISBLANK(DATA!D1709),"", IF(ISBLANK(DATA!L1709),"NO DATA",DATA!L1709)))</f>
        <v/>
      </c>
      <c r="C1708" s="93" t="str">
        <f t="shared" si="80"/>
        <v/>
      </c>
      <c r="D1708" s="93" t="str">
        <f>IF($I$1&lt;&gt;"y", "", IF(C1709="", "", IFERROR(LOOKUP(2,1/(COUNTIF($D$2:D1707,mergednames)=0),mergednames), "")))</f>
        <v/>
      </c>
      <c r="E1708" s="93" t="str">
        <f t="shared" si="79"/>
        <v/>
      </c>
      <c r="F1708" s="93" t="str">
        <f>IF($I$1&lt;&gt;"y", "", IF(A1709="", "", IFERROR(LOOKUP(2,1/(COUNTIF($F$2:F1707,get_country)=0),get_country), "")))</f>
        <v/>
      </c>
      <c r="G1708" s="93" t="str">
        <f t="shared" si="78"/>
        <v/>
      </c>
      <c r="H1708" s="67" t="str">
        <f t="array" aca="1" ref="H1708" ca="1">IF($I$1&lt;&gt;"y", "", IFERROR(INDEX(countrylistsize,MATCH(SMALL(NOT(countrylistsize="")*IF(ISNUMBER(countrylistsize),COUNTIF(countrylistsize,"&lt;="&amp;countrylistsize),COUNTIF(countrylistsize,"&lt;="&amp;countrylistsize)+SUM(ISNUMBER(countrylistsize))),ROWS(F$3:F1708)+SUM(ISBLANK(countrylistsize))),NOT(countrylistsize="")*IF(ISNUMBER(countrylistsize),COUNTIF(countrylistsize,"&lt;="&amp;countrylistsize),COUNTIF(countrylistsize,"&lt;="&amp;countrylistsize)+SUM(ISNUMBER(countrylistsize))),0)), ""))</f>
        <v/>
      </c>
      <c r="I1708" s="70"/>
      <c r="J1708" s="67" t="str">
        <f t="array" aca="1" ref="J1708" ca="1">IF($I$1&lt;&gt;"y", "", IFERROR(INDEX(admin1listsize,MATCH(SMALL(NOT(admin1listsize="")*IF(ISNUMBER(admin1listsize),COUNTIF(admin1listsize,"&lt;="&amp;admin1listsize),COUNTIF(admin1listsize,"&lt;="&amp;admin1listsize)+SUM(ISNUMBER(admin1listsize))),ROWS(D$3:D1708)+SUM(ISBLANK(admin1listsize))),NOT(admin1listsize="")*IF(ISNUMBER(admin1listsize),COUNTIF(admin1listsize,"&lt;="&amp;admin1listsize),COUNTIF(admin1listsize,"&lt;="&amp;admin1listsize)+SUM(ISNUMBER(admin1listsize))),0)), ""))</f>
        <v/>
      </c>
      <c r="K1708" s="71"/>
    </row>
    <row r="1709" spans="1:11" s="1" customFormat="1" x14ac:dyDescent="0.25">
      <c r="A1709" s="93" t="str">
        <f>IF($I$1&lt;&gt;"y", "", IF(ISBLANK(DATA!D1710),"",IF(ISBLANK(DATA!K1710),"NO DATA",DATA!K1710)))</f>
        <v/>
      </c>
      <c r="B1709" s="93" t="str">
        <f>IF($I$1&lt;&gt;"y", "",IF(ISBLANK(DATA!D1710),"", IF(ISBLANK(DATA!L1710),"NO DATA",DATA!L1710)))</f>
        <v/>
      </c>
      <c r="C1709" s="93" t="str">
        <f t="shared" si="80"/>
        <v/>
      </c>
      <c r="D1709" s="93" t="str">
        <f>IF($I$1&lt;&gt;"y", "", IF(C1710="", "", IFERROR(LOOKUP(2,1/(COUNTIF($D$2:D1708,mergednames)=0),mergednames), "")))</f>
        <v/>
      </c>
      <c r="E1709" s="93" t="str">
        <f t="shared" si="79"/>
        <v/>
      </c>
      <c r="F1709" s="93" t="str">
        <f>IF($I$1&lt;&gt;"y", "", IF(A1710="", "", IFERROR(LOOKUP(2,1/(COUNTIF($F$2:F1708,get_country)=0),get_country), "")))</f>
        <v/>
      </c>
      <c r="G1709" s="93" t="str">
        <f t="shared" si="78"/>
        <v/>
      </c>
      <c r="H1709" s="67" t="str">
        <f t="array" aca="1" ref="H1709" ca="1">IF($I$1&lt;&gt;"y", "", IFERROR(INDEX(countrylistsize,MATCH(SMALL(NOT(countrylistsize="")*IF(ISNUMBER(countrylistsize),COUNTIF(countrylistsize,"&lt;="&amp;countrylistsize),COUNTIF(countrylistsize,"&lt;="&amp;countrylistsize)+SUM(ISNUMBER(countrylistsize))),ROWS(F$3:F1709)+SUM(ISBLANK(countrylistsize))),NOT(countrylistsize="")*IF(ISNUMBER(countrylistsize),COUNTIF(countrylistsize,"&lt;="&amp;countrylistsize),COUNTIF(countrylistsize,"&lt;="&amp;countrylistsize)+SUM(ISNUMBER(countrylistsize))),0)), ""))</f>
        <v/>
      </c>
      <c r="I1709" s="70"/>
      <c r="J1709" s="67" t="str">
        <f t="array" aca="1" ref="J1709" ca="1">IF($I$1&lt;&gt;"y", "", IFERROR(INDEX(admin1listsize,MATCH(SMALL(NOT(admin1listsize="")*IF(ISNUMBER(admin1listsize),COUNTIF(admin1listsize,"&lt;="&amp;admin1listsize),COUNTIF(admin1listsize,"&lt;="&amp;admin1listsize)+SUM(ISNUMBER(admin1listsize))),ROWS(D$3:D1709)+SUM(ISBLANK(admin1listsize))),NOT(admin1listsize="")*IF(ISNUMBER(admin1listsize),COUNTIF(admin1listsize,"&lt;="&amp;admin1listsize),COUNTIF(admin1listsize,"&lt;="&amp;admin1listsize)+SUM(ISNUMBER(admin1listsize))),0)), ""))</f>
        <v/>
      </c>
      <c r="K1709" s="71"/>
    </row>
    <row r="1710" spans="1:11" s="1" customFormat="1" x14ac:dyDescent="0.25">
      <c r="A1710" s="93" t="str">
        <f>IF($I$1&lt;&gt;"y", "", IF(ISBLANK(DATA!D1711),"",IF(ISBLANK(DATA!K1711),"NO DATA",DATA!K1711)))</f>
        <v/>
      </c>
      <c r="B1710" s="93" t="str">
        <f>IF($I$1&lt;&gt;"y", "",IF(ISBLANK(DATA!D1711),"", IF(ISBLANK(DATA!L1711),"NO DATA",DATA!L1711)))</f>
        <v/>
      </c>
      <c r="C1710" s="93" t="str">
        <f t="shared" si="80"/>
        <v/>
      </c>
      <c r="D1710" s="93" t="str">
        <f>IF($I$1&lt;&gt;"y", "", IF(C1711="", "", IFERROR(LOOKUP(2,1/(COUNTIF($D$2:D1709,mergednames)=0),mergednames), "")))</f>
        <v/>
      </c>
      <c r="E1710" s="93" t="str">
        <f t="shared" si="79"/>
        <v/>
      </c>
      <c r="F1710" s="93" t="str">
        <f>IF($I$1&lt;&gt;"y", "", IF(A1711="", "", IFERROR(LOOKUP(2,1/(COUNTIF($F$2:F1709,get_country)=0),get_country), "")))</f>
        <v/>
      </c>
      <c r="G1710" s="93" t="str">
        <f t="shared" si="78"/>
        <v/>
      </c>
      <c r="H1710" s="67" t="str">
        <f t="array" aca="1" ref="H1710" ca="1">IF($I$1&lt;&gt;"y", "", IFERROR(INDEX(countrylistsize,MATCH(SMALL(NOT(countrylistsize="")*IF(ISNUMBER(countrylistsize),COUNTIF(countrylistsize,"&lt;="&amp;countrylistsize),COUNTIF(countrylistsize,"&lt;="&amp;countrylistsize)+SUM(ISNUMBER(countrylistsize))),ROWS(F$3:F1710)+SUM(ISBLANK(countrylistsize))),NOT(countrylistsize="")*IF(ISNUMBER(countrylistsize),COUNTIF(countrylistsize,"&lt;="&amp;countrylistsize),COUNTIF(countrylistsize,"&lt;="&amp;countrylistsize)+SUM(ISNUMBER(countrylistsize))),0)), ""))</f>
        <v/>
      </c>
      <c r="I1710" s="70"/>
      <c r="J1710" s="67" t="str">
        <f t="array" aca="1" ref="J1710" ca="1">IF($I$1&lt;&gt;"y", "", IFERROR(INDEX(admin1listsize,MATCH(SMALL(NOT(admin1listsize="")*IF(ISNUMBER(admin1listsize),COUNTIF(admin1listsize,"&lt;="&amp;admin1listsize),COUNTIF(admin1listsize,"&lt;="&amp;admin1listsize)+SUM(ISNUMBER(admin1listsize))),ROWS(D$3:D1710)+SUM(ISBLANK(admin1listsize))),NOT(admin1listsize="")*IF(ISNUMBER(admin1listsize),COUNTIF(admin1listsize,"&lt;="&amp;admin1listsize),COUNTIF(admin1listsize,"&lt;="&amp;admin1listsize)+SUM(ISNUMBER(admin1listsize))),0)), ""))</f>
        <v/>
      </c>
      <c r="K1710" s="71"/>
    </row>
    <row r="1711" spans="1:11" s="1" customFormat="1" x14ac:dyDescent="0.25">
      <c r="A1711" s="93" t="str">
        <f>IF($I$1&lt;&gt;"y", "", IF(ISBLANK(DATA!D1712),"",IF(ISBLANK(DATA!K1712),"NO DATA",DATA!K1712)))</f>
        <v/>
      </c>
      <c r="B1711" s="93" t="str">
        <f>IF($I$1&lt;&gt;"y", "",IF(ISBLANK(DATA!D1712),"", IF(ISBLANK(DATA!L1712),"NO DATA",DATA!L1712)))</f>
        <v/>
      </c>
      <c r="C1711" s="93" t="str">
        <f t="shared" si="80"/>
        <v/>
      </c>
      <c r="D1711" s="93" t="str">
        <f>IF($I$1&lt;&gt;"y", "", IF(C1712="", "", IFERROR(LOOKUP(2,1/(COUNTIF($D$2:D1710,mergednames)=0),mergednames), "")))</f>
        <v/>
      </c>
      <c r="E1711" s="93" t="str">
        <f t="shared" si="79"/>
        <v/>
      </c>
      <c r="F1711" s="93" t="str">
        <f>IF($I$1&lt;&gt;"y", "", IF(A1712="", "", IFERROR(LOOKUP(2,1/(COUNTIF($F$2:F1710,get_country)=0),get_country), "")))</f>
        <v/>
      </c>
      <c r="G1711" s="93" t="str">
        <f t="shared" si="78"/>
        <v/>
      </c>
      <c r="H1711" s="67" t="str">
        <f t="array" aca="1" ref="H1711" ca="1">IF($I$1&lt;&gt;"y", "", IFERROR(INDEX(countrylistsize,MATCH(SMALL(NOT(countrylistsize="")*IF(ISNUMBER(countrylistsize),COUNTIF(countrylistsize,"&lt;="&amp;countrylistsize),COUNTIF(countrylistsize,"&lt;="&amp;countrylistsize)+SUM(ISNUMBER(countrylistsize))),ROWS(F$3:F1711)+SUM(ISBLANK(countrylistsize))),NOT(countrylistsize="")*IF(ISNUMBER(countrylistsize),COUNTIF(countrylistsize,"&lt;="&amp;countrylistsize),COUNTIF(countrylistsize,"&lt;="&amp;countrylistsize)+SUM(ISNUMBER(countrylistsize))),0)), ""))</f>
        <v/>
      </c>
      <c r="I1711" s="70"/>
      <c r="J1711" s="67" t="str">
        <f t="array" aca="1" ref="J1711" ca="1">IF($I$1&lt;&gt;"y", "", IFERROR(INDEX(admin1listsize,MATCH(SMALL(NOT(admin1listsize="")*IF(ISNUMBER(admin1listsize),COUNTIF(admin1listsize,"&lt;="&amp;admin1listsize),COUNTIF(admin1listsize,"&lt;="&amp;admin1listsize)+SUM(ISNUMBER(admin1listsize))),ROWS(D$3:D1711)+SUM(ISBLANK(admin1listsize))),NOT(admin1listsize="")*IF(ISNUMBER(admin1listsize),COUNTIF(admin1listsize,"&lt;="&amp;admin1listsize),COUNTIF(admin1listsize,"&lt;="&amp;admin1listsize)+SUM(ISNUMBER(admin1listsize))),0)), ""))</f>
        <v/>
      </c>
      <c r="K1711" s="71"/>
    </row>
    <row r="1712" spans="1:11" s="1" customFormat="1" x14ac:dyDescent="0.25">
      <c r="A1712" s="93" t="str">
        <f>IF($I$1&lt;&gt;"y", "", IF(ISBLANK(DATA!D1713),"",IF(ISBLANK(DATA!K1713),"NO DATA",DATA!K1713)))</f>
        <v/>
      </c>
      <c r="B1712" s="93" t="str">
        <f>IF($I$1&lt;&gt;"y", "",IF(ISBLANK(DATA!D1713),"", IF(ISBLANK(DATA!L1713),"NO DATA",DATA!L1713)))</f>
        <v/>
      </c>
      <c r="C1712" s="93" t="str">
        <f t="shared" si="80"/>
        <v/>
      </c>
      <c r="D1712" s="93" t="str">
        <f>IF($I$1&lt;&gt;"y", "", IF(C1713="", "", IFERROR(LOOKUP(2,1/(COUNTIF($D$2:D1711,mergednames)=0),mergednames), "")))</f>
        <v/>
      </c>
      <c r="E1712" s="93" t="str">
        <f t="shared" si="79"/>
        <v/>
      </c>
      <c r="F1712" s="93" t="str">
        <f>IF($I$1&lt;&gt;"y", "", IF(A1713="", "", IFERROR(LOOKUP(2,1/(COUNTIF($F$2:F1711,get_country)=0),get_country), "")))</f>
        <v/>
      </c>
      <c r="G1712" s="93" t="str">
        <f t="shared" si="78"/>
        <v/>
      </c>
      <c r="H1712" s="67" t="str">
        <f t="array" aca="1" ref="H1712" ca="1">IF($I$1&lt;&gt;"y", "", IFERROR(INDEX(countrylistsize,MATCH(SMALL(NOT(countrylistsize="")*IF(ISNUMBER(countrylistsize),COUNTIF(countrylistsize,"&lt;="&amp;countrylistsize),COUNTIF(countrylistsize,"&lt;="&amp;countrylistsize)+SUM(ISNUMBER(countrylistsize))),ROWS(F$3:F1712)+SUM(ISBLANK(countrylistsize))),NOT(countrylistsize="")*IF(ISNUMBER(countrylistsize),COUNTIF(countrylistsize,"&lt;="&amp;countrylistsize),COUNTIF(countrylistsize,"&lt;="&amp;countrylistsize)+SUM(ISNUMBER(countrylistsize))),0)), ""))</f>
        <v/>
      </c>
      <c r="I1712" s="70"/>
      <c r="J1712" s="67" t="str">
        <f t="array" aca="1" ref="J1712" ca="1">IF($I$1&lt;&gt;"y", "", IFERROR(INDEX(admin1listsize,MATCH(SMALL(NOT(admin1listsize="")*IF(ISNUMBER(admin1listsize),COUNTIF(admin1listsize,"&lt;="&amp;admin1listsize),COUNTIF(admin1listsize,"&lt;="&amp;admin1listsize)+SUM(ISNUMBER(admin1listsize))),ROWS(D$3:D1712)+SUM(ISBLANK(admin1listsize))),NOT(admin1listsize="")*IF(ISNUMBER(admin1listsize),COUNTIF(admin1listsize,"&lt;="&amp;admin1listsize),COUNTIF(admin1listsize,"&lt;="&amp;admin1listsize)+SUM(ISNUMBER(admin1listsize))),0)), ""))</f>
        <v/>
      </c>
      <c r="K1712" s="71"/>
    </row>
    <row r="1713" spans="1:11" s="1" customFormat="1" x14ac:dyDescent="0.25">
      <c r="A1713" s="93" t="str">
        <f>IF($I$1&lt;&gt;"y", "", IF(ISBLANK(DATA!D1714),"",IF(ISBLANK(DATA!K1714),"NO DATA",DATA!K1714)))</f>
        <v/>
      </c>
      <c r="B1713" s="93" t="str">
        <f>IF($I$1&lt;&gt;"y", "",IF(ISBLANK(DATA!D1714),"", IF(ISBLANK(DATA!L1714),"NO DATA",DATA!L1714)))</f>
        <v/>
      </c>
      <c r="C1713" s="93" t="str">
        <f t="shared" si="80"/>
        <v/>
      </c>
      <c r="D1713" s="93" t="str">
        <f>IF($I$1&lt;&gt;"y", "", IF(C1714="", "", IFERROR(LOOKUP(2,1/(COUNTIF($D$2:D1712,mergednames)=0),mergednames), "")))</f>
        <v/>
      </c>
      <c r="E1713" s="93" t="str">
        <f t="shared" si="79"/>
        <v/>
      </c>
      <c r="F1713" s="93" t="str">
        <f>IF($I$1&lt;&gt;"y", "", IF(A1714="", "", IFERROR(LOOKUP(2,1/(COUNTIF($F$2:F1712,get_country)=0),get_country), "")))</f>
        <v/>
      </c>
      <c r="G1713" s="93" t="str">
        <f t="shared" si="78"/>
        <v/>
      </c>
      <c r="H1713" s="67" t="str">
        <f t="array" aca="1" ref="H1713" ca="1">IF($I$1&lt;&gt;"y", "", IFERROR(INDEX(countrylistsize,MATCH(SMALL(NOT(countrylistsize="")*IF(ISNUMBER(countrylistsize),COUNTIF(countrylistsize,"&lt;="&amp;countrylistsize),COUNTIF(countrylistsize,"&lt;="&amp;countrylistsize)+SUM(ISNUMBER(countrylistsize))),ROWS(F$3:F1713)+SUM(ISBLANK(countrylistsize))),NOT(countrylistsize="")*IF(ISNUMBER(countrylistsize),COUNTIF(countrylistsize,"&lt;="&amp;countrylistsize),COUNTIF(countrylistsize,"&lt;="&amp;countrylistsize)+SUM(ISNUMBER(countrylistsize))),0)), ""))</f>
        <v/>
      </c>
      <c r="I1713" s="70"/>
      <c r="J1713" s="67" t="str">
        <f t="array" aca="1" ref="J1713" ca="1">IF($I$1&lt;&gt;"y", "", IFERROR(INDEX(admin1listsize,MATCH(SMALL(NOT(admin1listsize="")*IF(ISNUMBER(admin1listsize),COUNTIF(admin1listsize,"&lt;="&amp;admin1listsize),COUNTIF(admin1listsize,"&lt;="&amp;admin1listsize)+SUM(ISNUMBER(admin1listsize))),ROWS(D$3:D1713)+SUM(ISBLANK(admin1listsize))),NOT(admin1listsize="")*IF(ISNUMBER(admin1listsize),COUNTIF(admin1listsize,"&lt;="&amp;admin1listsize),COUNTIF(admin1listsize,"&lt;="&amp;admin1listsize)+SUM(ISNUMBER(admin1listsize))),0)), ""))</f>
        <v/>
      </c>
      <c r="K1713" s="71"/>
    </row>
    <row r="1714" spans="1:11" s="1" customFormat="1" x14ac:dyDescent="0.25">
      <c r="A1714" s="93" t="str">
        <f>IF($I$1&lt;&gt;"y", "", IF(ISBLANK(DATA!D1715),"",IF(ISBLANK(DATA!K1715),"NO DATA",DATA!K1715)))</f>
        <v/>
      </c>
      <c r="B1714" s="93" t="str">
        <f>IF($I$1&lt;&gt;"y", "",IF(ISBLANK(DATA!D1715),"", IF(ISBLANK(DATA!L1715),"NO DATA",DATA!L1715)))</f>
        <v/>
      </c>
      <c r="C1714" s="93" t="str">
        <f t="shared" si="80"/>
        <v/>
      </c>
      <c r="D1714" s="93" t="str">
        <f>IF($I$1&lt;&gt;"y", "", IF(C1715="", "", IFERROR(LOOKUP(2,1/(COUNTIF($D$2:D1713,mergednames)=0),mergednames), "")))</f>
        <v/>
      </c>
      <c r="E1714" s="93" t="str">
        <f t="shared" si="79"/>
        <v/>
      </c>
      <c r="F1714" s="93" t="str">
        <f>IF($I$1&lt;&gt;"y", "", IF(A1715="", "", IFERROR(LOOKUP(2,1/(COUNTIF($F$2:F1713,get_country)=0),get_country), "")))</f>
        <v/>
      </c>
      <c r="G1714" s="93" t="str">
        <f t="shared" si="78"/>
        <v/>
      </c>
      <c r="H1714" s="67" t="str">
        <f t="array" aca="1" ref="H1714" ca="1">IF($I$1&lt;&gt;"y", "", IFERROR(INDEX(countrylistsize,MATCH(SMALL(NOT(countrylistsize="")*IF(ISNUMBER(countrylistsize),COUNTIF(countrylistsize,"&lt;="&amp;countrylistsize),COUNTIF(countrylistsize,"&lt;="&amp;countrylistsize)+SUM(ISNUMBER(countrylistsize))),ROWS(F$3:F1714)+SUM(ISBLANK(countrylistsize))),NOT(countrylistsize="")*IF(ISNUMBER(countrylistsize),COUNTIF(countrylistsize,"&lt;="&amp;countrylistsize),COUNTIF(countrylistsize,"&lt;="&amp;countrylistsize)+SUM(ISNUMBER(countrylistsize))),0)), ""))</f>
        <v/>
      </c>
      <c r="I1714" s="70"/>
      <c r="J1714" s="67" t="str">
        <f t="array" aca="1" ref="J1714" ca="1">IF($I$1&lt;&gt;"y", "", IFERROR(INDEX(admin1listsize,MATCH(SMALL(NOT(admin1listsize="")*IF(ISNUMBER(admin1listsize),COUNTIF(admin1listsize,"&lt;="&amp;admin1listsize),COUNTIF(admin1listsize,"&lt;="&amp;admin1listsize)+SUM(ISNUMBER(admin1listsize))),ROWS(D$3:D1714)+SUM(ISBLANK(admin1listsize))),NOT(admin1listsize="")*IF(ISNUMBER(admin1listsize),COUNTIF(admin1listsize,"&lt;="&amp;admin1listsize),COUNTIF(admin1listsize,"&lt;="&amp;admin1listsize)+SUM(ISNUMBER(admin1listsize))),0)), ""))</f>
        <v/>
      </c>
      <c r="K1714" s="71"/>
    </row>
    <row r="1715" spans="1:11" s="1" customFormat="1" x14ac:dyDescent="0.25">
      <c r="A1715" s="93" t="str">
        <f>IF($I$1&lt;&gt;"y", "", IF(ISBLANK(DATA!D1716),"",IF(ISBLANK(DATA!K1716),"NO DATA",DATA!K1716)))</f>
        <v/>
      </c>
      <c r="B1715" s="93" t="str">
        <f>IF($I$1&lt;&gt;"y", "",IF(ISBLANK(DATA!D1716),"", IF(ISBLANK(DATA!L1716),"NO DATA",DATA!L1716)))</f>
        <v/>
      </c>
      <c r="C1715" s="93" t="str">
        <f t="shared" si="80"/>
        <v/>
      </c>
      <c r="D1715" s="93" t="str">
        <f>IF($I$1&lt;&gt;"y", "", IF(C1716="", "", IFERROR(LOOKUP(2,1/(COUNTIF($D$2:D1714,mergednames)=0),mergednames), "")))</f>
        <v/>
      </c>
      <c r="E1715" s="93" t="str">
        <f t="shared" si="79"/>
        <v/>
      </c>
      <c r="F1715" s="93" t="str">
        <f>IF($I$1&lt;&gt;"y", "", IF(A1716="", "", IFERROR(LOOKUP(2,1/(COUNTIF($F$2:F1714,get_country)=0),get_country), "")))</f>
        <v/>
      </c>
      <c r="G1715" s="93" t="str">
        <f t="shared" si="78"/>
        <v/>
      </c>
      <c r="H1715" s="67" t="str">
        <f t="array" aca="1" ref="H1715" ca="1">IF($I$1&lt;&gt;"y", "", IFERROR(INDEX(countrylistsize,MATCH(SMALL(NOT(countrylistsize="")*IF(ISNUMBER(countrylistsize),COUNTIF(countrylistsize,"&lt;="&amp;countrylistsize),COUNTIF(countrylistsize,"&lt;="&amp;countrylistsize)+SUM(ISNUMBER(countrylistsize))),ROWS(F$3:F1715)+SUM(ISBLANK(countrylistsize))),NOT(countrylistsize="")*IF(ISNUMBER(countrylistsize),COUNTIF(countrylistsize,"&lt;="&amp;countrylistsize),COUNTIF(countrylistsize,"&lt;="&amp;countrylistsize)+SUM(ISNUMBER(countrylistsize))),0)), ""))</f>
        <v/>
      </c>
      <c r="I1715" s="70"/>
      <c r="J1715" s="67" t="str">
        <f t="array" aca="1" ref="J1715" ca="1">IF($I$1&lt;&gt;"y", "", IFERROR(INDEX(admin1listsize,MATCH(SMALL(NOT(admin1listsize="")*IF(ISNUMBER(admin1listsize),COUNTIF(admin1listsize,"&lt;="&amp;admin1listsize),COUNTIF(admin1listsize,"&lt;="&amp;admin1listsize)+SUM(ISNUMBER(admin1listsize))),ROWS(D$3:D1715)+SUM(ISBLANK(admin1listsize))),NOT(admin1listsize="")*IF(ISNUMBER(admin1listsize),COUNTIF(admin1listsize,"&lt;="&amp;admin1listsize),COUNTIF(admin1listsize,"&lt;="&amp;admin1listsize)+SUM(ISNUMBER(admin1listsize))),0)), ""))</f>
        <v/>
      </c>
      <c r="K1715" s="71"/>
    </row>
    <row r="1716" spans="1:11" s="1" customFormat="1" x14ac:dyDescent="0.25">
      <c r="A1716" s="93" t="str">
        <f>IF($I$1&lt;&gt;"y", "", IF(ISBLANK(DATA!D1717),"",IF(ISBLANK(DATA!K1717),"NO DATA",DATA!K1717)))</f>
        <v/>
      </c>
      <c r="B1716" s="93" t="str">
        <f>IF($I$1&lt;&gt;"y", "",IF(ISBLANK(DATA!D1717),"", IF(ISBLANK(DATA!L1717),"NO DATA",DATA!L1717)))</f>
        <v/>
      </c>
      <c r="C1716" s="93" t="str">
        <f t="shared" si="80"/>
        <v/>
      </c>
      <c r="D1716" s="93" t="str">
        <f>IF($I$1&lt;&gt;"y", "", IF(C1717="", "", IFERROR(LOOKUP(2,1/(COUNTIF($D$2:D1715,mergednames)=0),mergednames), "")))</f>
        <v/>
      </c>
      <c r="E1716" s="93" t="str">
        <f t="shared" si="79"/>
        <v/>
      </c>
      <c r="F1716" s="93" t="str">
        <f>IF($I$1&lt;&gt;"y", "", IF(A1717="", "", IFERROR(LOOKUP(2,1/(COUNTIF($F$2:F1715,get_country)=0),get_country), "")))</f>
        <v/>
      </c>
      <c r="G1716" s="93" t="str">
        <f t="shared" si="78"/>
        <v/>
      </c>
      <c r="H1716" s="67" t="str">
        <f t="array" aca="1" ref="H1716" ca="1">IF($I$1&lt;&gt;"y", "", IFERROR(INDEX(countrylistsize,MATCH(SMALL(NOT(countrylistsize="")*IF(ISNUMBER(countrylistsize),COUNTIF(countrylistsize,"&lt;="&amp;countrylistsize),COUNTIF(countrylistsize,"&lt;="&amp;countrylistsize)+SUM(ISNUMBER(countrylistsize))),ROWS(F$3:F1716)+SUM(ISBLANK(countrylistsize))),NOT(countrylistsize="")*IF(ISNUMBER(countrylistsize),COUNTIF(countrylistsize,"&lt;="&amp;countrylistsize),COUNTIF(countrylistsize,"&lt;="&amp;countrylistsize)+SUM(ISNUMBER(countrylistsize))),0)), ""))</f>
        <v/>
      </c>
      <c r="I1716" s="70"/>
      <c r="J1716" s="67" t="str">
        <f t="array" aca="1" ref="J1716" ca="1">IF($I$1&lt;&gt;"y", "", IFERROR(INDEX(admin1listsize,MATCH(SMALL(NOT(admin1listsize="")*IF(ISNUMBER(admin1listsize),COUNTIF(admin1listsize,"&lt;="&amp;admin1listsize),COUNTIF(admin1listsize,"&lt;="&amp;admin1listsize)+SUM(ISNUMBER(admin1listsize))),ROWS(D$3:D1716)+SUM(ISBLANK(admin1listsize))),NOT(admin1listsize="")*IF(ISNUMBER(admin1listsize),COUNTIF(admin1listsize,"&lt;="&amp;admin1listsize),COUNTIF(admin1listsize,"&lt;="&amp;admin1listsize)+SUM(ISNUMBER(admin1listsize))),0)), ""))</f>
        <v/>
      </c>
      <c r="K1716" s="71"/>
    </row>
    <row r="1717" spans="1:11" s="1" customFormat="1" x14ac:dyDescent="0.25">
      <c r="A1717" s="93" t="str">
        <f>IF($I$1&lt;&gt;"y", "", IF(ISBLANK(DATA!D1718),"",IF(ISBLANK(DATA!K1718),"NO DATA",DATA!K1718)))</f>
        <v/>
      </c>
      <c r="B1717" s="93" t="str">
        <f>IF($I$1&lt;&gt;"y", "",IF(ISBLANK(DATA!D1718),"", IF(ISBLANK(DATA!L1718),"NO DATA",DATA!L1718)))</f>
        <v/>
      </c>
      <c r="C1717" s="93" t="str">
        <f t="shared" si="80"/>
        <v/>
      </c>
      <c r="D1717" s="93" t="str">
        <f>IF($I$1&lt;&gt;"y", "", IF(C1718="", "", IFERROR(LOOKUP(2,1/(COUNTIF($D$2:D1716,mergednames)=0),mergednames), "")))</f>
        <v/>
      </c>
      <c r="E1717" s="93" t="str">
        <f t="shared" si="79"/>
        <v/>
      </c>
      <c r="F1717" s="93" t="str">
        <f>IF($I$1&lt;&gt;"y", "", IF(A1718="", "", IFERROR(LOOKUP(2,1/(COUNTIF($F$2:F1716,get_country)=0),get_country), "")))</f>
        <v/>
      </c>
      <c r="G1717" s="93" t="str">
        <f t="shared" si="78"/>
        <v/>
      </c>
      <c r="H1717" s="67" t="str">
        <f t="array" aca="1" ref="H1717" ca="1">IF($I$1&lt;&gt;"y", "", IFERROR(INDEX(countrylistsize,MATCH(SMALL(NOT(countrylistsize="")*IF(ISNUMBER(countrylistsize),COUNTIF(countrylistsize,"&lt;="&amp;countrylistsize),COUNTIF(countrylistsize,"&lt;="&amp;countrylistsize)+SUM(ISNUMBER(countrylistsize))),ROWS(F$3:F1717)+SUM(ISBLANK(countrylistsize))),NOT(countrylistsize="")*IF(ISNUMBER(countrylistsize),COUNTIF(countrylistsize,"&lt;="&amp;countrylistsize),COUNTIF(countrylistsize,"&lt;="&amp;countrylistsize)+SUM(ISNUMBER(countrylistsize))),0)), ""))</f>
        <v/>
      </c>
      <c r="I1717" s="70"/>
      <c r="J1717" s="67" t="str">
        <f t="array" aca="1" ref="J1717" ca="1">IF($I$1&lt;&gt;"y", "", IFERROR(INDEX(admin1listsize,MATCH(SMALL(NOT(admin1listsize="")*IF(ISNUMBER(admin1listsize),COUNTIF(admin1listsize,"&lt;="&amp;admin1listsize),COUNTIF(admin1listsize,"&lt;="&amp;admin1listsize)+SUM(ISNUMBER(admin1listsize))),ROWS(D$3:D1717)+SUM(ISBLANK(admin1listsize))),NOT(admin1listsize="")*IF(ISNUMBER(admin1listsize),COUNTIF(admin1listsize,"&lt;="&amp;admin1listsize),COUNTIF(admin1listsize,"&lt;="&amp;admin1listsize)+SUM(ISNUMBER(admin1listsize))),0)), ""))</f>
        <v/>
      </c>
      <c r="K1717" s="71"/>
    </row>
    <row r="1718" spans="1:11" s="1" customFormat="1" x14ac:dyDescent="0.25">
      <c r="A1718" s="93" t="str">
        <f>IF($I$1&lt;&gt;"y", "", IF(ISBLANK(DATA!D1719),"",IF(ISBLANK(DATA!K1719),"NO DATA",DATA!K1719)))</f>
        <v/>
      </c>
      <c r="B1718" s="93" t="str">
        <f>IF($I$1&lt;&gt;"y", "",IF(ISBLANK(DATA!D1719),"", IF(ISBLANK(DATA!L1719),"NO DATA",DATA!L1719)))</f>
        <v/>
      </c>
      <c r="C1718" s="93" t="str">
        <f t="shared" si="80"/>
        <v/>
      </c>
      <c r="D1718" s="93" t="str">
        <f>IF($I$1&lt;&gt;"y", "", IF(C1719="", "", IFERROR(LOOKUP(2,1/(COUNTIF($D$2:D1717,mergednames)=0),mergednames), "")))</f>
        <v/>
      </c>
      <c r="E1718" s="93" t="str">
        <f t="shared" si="79"/>
        <v/>
      </c>
      <c r="F1718" s="93" t="str">
        <f>IF($I$1&lt;&gt;"y", "", IF(A1719="", "", IFERROR(LOOKUP(2,1/(COUNTIF($F$2:F1717,get_country)=0),get_country), "")))</f>
        <v/>
      </c>
      <c r="G1718" s="93" t="str">
        <f t="shared" si="78"/>
        <v/>
      </c>
      <c r="H1718" s="67" t="str">
        <f t="array" aca="1" ref="H1718" ca="1">IF($I$1&lt;&gt;"y", "", IFERROR(INDEX(countrylistsize,MATCH(SMALL(NOT(countrylistsize="")*IF(ISNUMBER(countrylistsize),COUNTIF(countrylistsize,"&lt;="&amp;countrylistsize),COUNTIF(countrylistsize,"&lt;="&amp;countrylistsize)+SUM(ISNUMBER(countrylistsize))),ROWS(F$3:F1718)+SUM(ISBLANK(countrylistsize))),NOT(countrylistsize="")*IF(ISNUMBER(countrylistsize),COUNTIF(countrylistsize,"&lt;="&amp;countrylistsize),COUNTIF(countrylistsize,"&lt;="&amp;countrylistsize)+SUM(ISNUMBER(countrylistsize))),0)), ""))</f>
        <v/>
      </c>
      <c r="I1718" s="70"/>
      <c r="J1718" s="67" t="str">
        <f t="array" aca="1" ref="J1718" ca="1">IF($I$1&lt;&gt;"y", "", IFERROR(INDEX(admin1listsize,MATCH(SMALL(NOT(admin1listsize="")*IF(ISNUMBER(admin1listsize),COUNTIF(admin1listsize,"&lt;="&amp;admin1listsize),COUNTIF(admin1listsize,"&lt;="&amp;admin1listsize)+SUM(ISNUMBER(admin1listsize))),ROWS(D$3:D1718)+SUM(ISBLANK(admin1listsize))),NOT(admin1listsize="")*IF(ISNUMBER(admin1listsize),COUNTIF(admin1listsize,"&lt;="&amp;admin1listsize),COUNTIF(admin1listsize,"&lt;="&amp;admin1listsize)+SUM(ISNUMBER(admin1listsize))),0)), ""))</f>
        <v/>
      </c>
      <c r="K1718" s="71"/>
    </row>
    <row r="1719" spans="1:11" s="1" customFormat="1" x14ac:dyDescent="0.25">
      <c r="A1719" s="93" t="str">
        <f>IF($I$1&lt;&gt;"y", "", IF(ISBLANK(DATA!D1720),"",IF(ISBLANK(DATA!K1720),"NO DATA",DATA!K1720)))</f>
        <v/>
      </c>
      <c r="B1719" s="93" t="str">
        <f>IF($I$1&lt;&gt;"y", "",IF(ISBLANK(DATA!D1720),"", IF(ISBLANK(DATA!L1720),"NO DATA",DATA!L1720)))</f>
        <v/>
      </c>
      <c r="C1719" s="93" t="str">
        <f t="shared" si="80"/>
        <v/>
      </c>
      <c r="D1719" s="93" t="str">
        <f>IF($I$1&lt;&gt;"y", "", IF(C1720="", "", IFERROR(LOOKUP(2,1/(COUNTIF($D$2:D1718,mergednames)=0),mergednames), "")))</f>
        <v/>
      </c>
      <c r="E1719" s="93" t="str">
        <f t="shared" si="79"/>
        <v/>
      </c>
      <c r="F1719" s="93" t="str">
        <f>IF($I$1&lt;&gt;"y", "", IF(A1720="", "", IFERROR(LOOKUP(2,1/(COUNTIF($F$2:F1718,get_country)=0),get_country), "")))</f>
        <v/>
      </c>
      <c r="G1719" s="93" t="str">
        <f t="shared" si="78"/>
        <v/>
      </c>
      <c r="H1719" s="67" t="str">
        <f t="array" aca="1" ref="H1719" ca="1">IF($I$1&lt;&gt;"y", "", IFERROR(INDEX(countrylistsize,MATCH(SMALL(NOT(countrylistsize="")*IF(ISNUMBER(countrylistsize),COUNTIF(countrylistsize,"&lt;="&amp;countrylistsize),COUNTIF(countrylistsize,"&lt;="&amp;countrylistsize)+SUM(ISNUMBER(countrylistsize))),ROWS(F$3:F1719)+SUM(ISBLANK(countrylistsize))),NOT(countrylistsize="")*IF(ISNUMBER(countrylistsize),COUNTIF(countrylistsize,"&lt;="&amp;countrylistsize),COUNTIF(countrylistsize,"&lt;="&amp;countrylistsize)+SUM(ISNUMBER(countrylistsize))),0)), ""))</f>
        <v/>
      </c>
      <c r="I1719" s="70"/>
      <c r="J1719" s="67" t="str">
        <f t="array" aca="1" ref="J1719" ca="1">IF($I$1&lt;&gt;"y", "", IFERROR(INDEX(admin1listsize,MATCH(SMALL(NOT(admin1listsize="")*IF(ISNUMBER(admin1listsize),COUNTIF(admin1listsize,"&lt;="&amp;admin1listsize),COUNTIF(admin1listsize,"&lt;="&amp;admin1listsize)+SUM(ISNUMBER(admin1listsize))),ROWS(D$3:D1719)+SUM(ISBLANK(admin1listsize))),NOT(admin1listsize="")*IF(ISNUMBER(admin1listsize),COUNTIF(admin1listsize,"&lt;="&amp;admin1listsize),COUNTIF(admin1listsize,"&lt;="&amp;admin1listsize)+SUM(ISNUMBER(admin1listsize))),0)), ""))</f>
        <v/>
      </c>
      <c r="K1719" s="71"/>
    </row>
    <row r="1720" spans="1:11" s="1" customFormat="1" x14ac:dyDescent="0.25">
      <c r="A1720" s="93" t="str">
        <f>IF($I$1&lt;&gt;"y", "", IF(ISBLANK(DATA!D1721),"",IF(ISBLANK(DATA!K1721),"NO DATA",DATA!K1721)))</f>
        <v/>
      </c>
      <c r="B1720" s="93" t="str">
        <f>IF($I$1&lt;&gt;"y", "",IF(ISBLANK(DATA!D1721),"", IF(ISBLANK(DATA!L1721),"NO DATA",DATA!L1721)))</f>
        <v/>
      </c>
      <c r="C1720" s="93" t="str">
        <f t="shared" si="80"/>
        <v/>
      </c>
      <c r="D1720" s="93" t="str">
        <f>IF($I$1&lt;&gt;"y", "", IF(C1721="", "", IFERROR(LOOKUP(2,1/(COUNTIF($D$2:D1719,mergednames)=0),mergednames), "")))</f>
        <v/>
      </c>
      <c r="E1720" s="93" t="str">
        <f t="shared" si="79"/>
        <v/>
      </c>
      <c r="F1720" s="93" t="str">
        <f>IF($I$1&lt;&gt;"y", "", IF(A1721="", "", IFERROR(LOOKUP(2,1/(COUNTIF($F$2:F1719,get_country)=0),get_country), "")))</f>
        <v/>
      </c>
      <c r="G1720" s="93" t="str">
        <f t="shared" si="78"/>
        <v/>
      </c>
      <c r="H1720" s="67" t="str">
        <f t="array" aca="1" ref="H1720" ca="1">IF($I$1&lt;&gt;"y", "", IFERROR(INDEX(countrylistsize,MATCH(SMALL(NOT(countrylistsize="")*IF(ISNUMBER(countrylistsize),COUNTIF(countrylistsize,"&lt;="&amp;countrylistsize),COUNTIF(countrylistsize,"&lt;="&amp;countrylistsize)+SUM(ISNUMBER(countrylistsize))),ROWS(F$3:F1720)+SUM(ISBLANK(countrylistsize))),NOT(countrylistsize="")*IF(ISNUMBER(countrylistsize),COUNTIF(countrylistsize,"&lt;="&amp;countrylistsize),COUNTIF(countrylistsize,"&lt;="&amp;countrylistsize)+SUM(ISNUMBER(countrylistsize))),0)), ""))</f>
        <v/>
      </c>
      <c r="I1720" s="70"/>
      <c r="J1720" s="67" t="str">
        <f t="array" aca="1" ref="J1720" ca="1">IF($I$1&lt;&gt;"y", "", IFERROR(INDEX(admin1listsize,MATCH(SMALL(NOT(admin1listsize="")*IF(ISNUMBER(admin1listsize),COUNTIF(admin1listsize,"&lt;="&amp;admin1listsize),COUNTIF(admin1listsize,"&lt;="&amp;admin1listsize)+SUM(ISNUMBER(admin1listsize))),ROWS(D$3:D1720)+SUM(ISBLANK(admin1listsize))),NOT(admin1listsize="")*IF(ISNUMBER(admin1listsize),COUNTIF(admin1listsize,"&lt;="&amp;admin1listsize),COUNTIF(admin1listsize,"&lt;="&amp;admin1listsize)+SUM(ISNUMBER(admin1listsize))),0)), ""))</f>
        <v/>
      </c>
      <c r="K1720" s="71"/>
    </row>
    <row r="1721" spans="1:11" s="1" customFormat="1" x14ac:dyDescent="0.25">
      <c r="A1721" s="93" t="str">
        <f>IF($I$1&lt;&gt;"y", "", IF(ISBLANK(DATA!D1722),"",IF(ISBLANK(DATA!K1722),"NO DATA",DATA!K1722)))</f>
        <v/>
      </c>
      <c r="B1721" s="93" t="str">
        <f>IF($I$1&lt;&gt;"y", "",IF(ISBLANK(DATA!D1722),"", IF(ISBLANK(DATA!L1722),"NO DATA",DATA!L1722)))</f>
        <v/>
      </c>
      <c r="C1721" s="93" t="str">
        <f t="shared" si="80"/>
        <v/>
      </c>
      <c r="D1721" s="93" t="str">
        <f>IF($I$1&lt;&gt;"y", "", IF(C1722="", "", IFERROR(LOOKUP(2,1/(COUNTIF($D$2:D1720,mergednames)=0),mergednames), "")))</f>
        <v/>
      </c>
      <c r="E1721" s="93" t="str">
        <f t="shared" si="79"/>
        <v/>
      </c>
      <c r="F1721" s="93" t="str">
        <f>IF($I$1&lt;&gt;"y", "", IF(A1722="", "", IFERROR(LOOKUP(2,1/(COUNTIF($F$2:F1720,get_country)=0),get_country), "")))</f>
        <v/>
      </c>
      <c r="G1721" s="93" t="str">
        <f t="shared" si="78"/>
        <v/>
      </c>
      <c r="H1721" s="67" t="str">
        <f t="array" aca="1" ref="H1721" ca="1">IF($I$1&lt;&gt;"y", "", IFERROR(INDEX(countrylistsize,MATCH(SMALL(NOT(countrylistsize="")*IF(ISNUMBER(countrylistsize),COUNTIF(countrylistsize,"&lt;="&amp;countrylistsize),COUNTIF(countrylistsize,"&lt;="&amp;countrylistsize)+SUM(ISNUMBER(countrylistsize))),ROWS(F$3:F1721)+SUM(ISBLANK(countrylistsize))),NOT(countrylistsize="")*IF(ISNUMBER(countrylistsize),COUNTIF(countrylistsize,"&lt;="&amp;countrylistsize),COUNTIF(countrylistsize,"&lt;="&amp;countrylistsize)+SUM(ISNUMBER(countrylistsize))),0)), ""))</f>
        <v/>
      </c>
      <c r="I1721" s="70"/>
      <c r="J1721" s="67" t="str">
        <f t="array" aca="1" ref="J1721" ca="1">IF($I$1&lt;&gt;"y", "", IFERROR(INDEX(admin1listsize,MATCH(SMALL(NOT(admin1listsize="")*IF(ISNUMBER(admin1listsize),COUNTIF(admin1listsize,"&lt;="&amp;admin1listsize),COUNTIF(admin1listsize,"&lt;="&amp;admin1listsize)+SUM(ISNUMBER(admin1listsize))),ROWS(D$3:D1721)+SUM(ISBLANK(admin1listsize))),NOT(admin1listsize="")*IF(ISNUMBER(admin1listsize),COUNTIF(admin1listsize,"&lt;="&amp;admin1listsize),COUNTIF(admin1listsize,"&lt;="&amp;admin1listsize)+SUM(ISNUMBER(admin1listsize))),0)), ""))</f>
        <v/>
      </c>
      <c r="K1721" s="71"/>
    </row>
    <row r="1722" spans="1:11" s="1" customFormat="1" x14ac:dyDescent="0.25">
      <c r="A1722" s="93" t="str">
        <f>IF($I$1&lt;&gt;"y", "", IF(ISBLANK(DATA!D1723),"",IF(ISBLANK(DATA!K1723),"NO DATA",DATA!K1723)))</f>
        <v/>
      </c>
      <c r="B1722" s="93" t="str">
        <f>IF($I$1&lt;&gt;"y", "",IF(ISBLANK(DATA!D1723),"", IF(ISBLANK(DATA!L1723),"NO DATA",DATA!L1723)))</f>
        <v/>
      </c>
      <c r="C1722" s="93" t="str">
        <f t="shared" si="80"/>
        <v/>
      </c>
      <c r="D1722" s="93" t="str">
        <f>IF($I$1&lt;&gt;"y", "", IF(C1723="", "", IFERROR(LOOKUP(2,1/(COUNTIF($D$2:D1721,mergednames)=0),mergednames), "")))</f>
        <v/>
      </c>
      <c r="E1722" s="93" t="str">
        <f t="shared" si="79"/>
        <v/>
      </c>
      <c r="F1722" s="93" t="str">
        <f>IF($I$1&lt;&gt;"y", "", IF(A1723="", "", IFERROR(LOOKUP(2,1/(COUNTIF($F$2:F1721,get_country)=0),get_country), "")))</f>
        <v/>
      </c>
      <c r="G1722" s="93" t="str">
        <f t="shared" si="78"/>
        <v/>
      </c>
      <c r="H1722" s="67" t="str">
        <f t="array" aca="1" ref="H1722" ca="1">IF($I$1&lt;&gt;"y", "", IFERROR(INDEX(countrylistsize,MATCH(SMALL(NOT(countrylistsize="")*IF(ISNUMBER(countrylistsize),COUNTIF(countrylistsize,"&lt;="&amp;countrylistsize),COUNTIF(countrylistsize,"&lt;="&amp;countrylistsize)+SUM(ISNUMBER(countrylistsize))),ROWS(F$3:F1722)+SUM(ISBLANK(countrylistsize))),NOT(countrylistsize="")*IF(ISNUMBER(countrylistsize),COUNTIF(countrylistsize,"&lt;="&amp;countrylistsize),COUNTIF(countrylistsize,"&lt;="&amp;countrylistsize)+SUM(ISNUMBER(countrylistsize))),0)), ""))</f>
        <v/>
      </c>
      <c r="I1722" s="70"/>
      <c r="J1722" s="67" t="str">
        <f t="array" aca="1" ref="J1722" ca="1">IF($I$1&lt;&gt;"y", "", IFERROR(INDEX(admin1listsize,MATCH(SMALL(NOT(admin1listsize="")*IF(ISNUMBER(admin1listsize),COUNTIF(admin1listsize,"&lt;="&amp;admin1listsize),COUNTIF(admin1listsize,"&lt;="&amp;admin1listsize)+SUM(ISNUMBER(admin1listsize))),ROWS(D$3:D1722)+SUM(ISBLANK(admin1listsize))),NOT(admin1listsize="")*IF(ISNUMBER(admin1listsize),COUNTIF(admin1listsize,"&lt;="&amp;admin1listsize),COUNTIF(admin1listsize,"&lt;="&amp;admin1listsize)+SUM(ISNUMBER(admin1listsize))),0)), ""))</f>
        <v/>
      </c>
      <c r="K1722" s="71"/>
    </row>
    <row r="1723" spans="1:11" s="1" customFormat="1" x14ac:dyDescent="0.25">
      <c r="A1723" s="93" t="str">
        <f>IF($I$1&lt;&gt;"y", "", IF(ISBLANK(DATA!D1724),"",IF(ISBLANK(DATA!K1724),"NO DATA",DATA!K1724)))</f>
        <v/>
      </c>
      <c r="B1723" s="93" t="str">
        <f>IF($I$1&lt;&gt;"y", "",IF(ISBLANK(DATA!D1724),"", IF(ISBLANK(DATA!L1724),"NO DATA",DATA!L1724)))</f>
        <v/>
      </c>
      <c r="C1723" s="93" t="str">
        <f t="shared" si="80"/>
        <v/>
      </c>
      <c r="D1723" s="93" t="str">
        <f>IF($I$1&lt;&gt;"y", "", IF(C1724="", "", IFERROR(LOOKUP(2,1/(COUNTIF($D$2:D1722,mergednames)=0),mergednames), "")))</f>
        <v/>
      </c>
      <c r="E1723" s="93" t="str">
        <f t="shared" si="79"/>
        <v/>
      </c>
      <c r="F1723" s="93" t="str">
        <f>IF($I$1&lt;&gt;"y", "", IF(A1724="", "", IFERROR(LOOKUP(2,1/(COUNTIF($F$2:F1722,get_country)=0),get_country), "")))</f>
        <v/>
      </c>
      <c r="G1723" s="93" t="str">
        <f t="shared" si="78"/>
        <v/>
      </c>
      <c r="H1723" s="67" t="str">
        <f t="array" aca="1" ref="H1723" ca="1">IF($I$1&lt;&gt;"y", "", IFERROR(INDEX(countrylistsize,MATCH(SMALL(NOT(countrylistsize="")*IF(ISNUMBER(countrylistsize),COUNTIF(countrylistsize,"&lt;="&amp;countrylistsize),COUNTIF(countrylistsize,"&lt;="&amp;countrylistsize)+SUM(ISNUMBER(countrylistsize))),ROWS(F$3:F1723)+SUM(ISBLANK(countrylistsize))),NOT(countrylistsize="")*IF(ISNUMBER(countrylistsize),COUNTIF(countrylistsize,"&lt;="&amp;countrylistsize),COUNTIF(countrylistsize,"&lt;="&amp;countrylistsize)+SUM(ISNUMBER(countrylistsize))),0)), ""))</f>
        <v/>
      </c>
      <c r="I1723" s="70"/>
      <c r="J1723" s="67" t="str">
        <f t="array" aca="1" ref="J1723" ca="1">IF($I$1&lt;&gt;"y", "", IFERROR(INDEX(admin1listsize,MATCH(SMALL(NOT(admin1listsize="")*IF(ISNUMBER(admin1listsize),COUNTIF(admin1listsize,"&lt;="&amp;admin1listsize),COUNTIF(admin1listsize,"&lt;="&amp;admin1listsize)+SUM(ISNUMBER(admin1listsize))),ROWS(D$3:D1723)+SUM(ISBLANK(admin1listsize))),NOT(admin1listsize="")*IF(ISNUMBER(admin1listsize),COUNTIF(admin1listsize,"&lt;="&amp;admin1listsize),COUNTIF(admin1listsize,"&lt;="&amp;admin1listsize)+SUM(ISNUMBER(admin1listsize))),0)), ""))</f>
        <v/>
      </c>
      <c r="K1723" s="71"/>
    </row>
    <row r="1724" spans="1:11" s="1" customFormat="1" x14ac:dyDescent="0.25">
      <c r="A1724" s="93" t="str">
        <f>IF($I$1&lt;&gt;"y", "", IF(ISBLANK(DATA!D1725),"",IF(ISBLANK(DATA!K1725),"NO DATA",DATA!K1725)))</f>
        <v/>
      </c>
      <c r="B1724" s="93" t="str">
        <f>IF($I$1&lt;&gt;"y", "",IF(ISBLANK(DATA!D1725),"", IF(ISBLANK(DATA!L1725),"NO DATA",DATA!L1725)))</f>
        <v/>
      </c>
      <c r="C1724" s="93" t="str">
        <f t="shared" si="80"/>
        <v/>
      </c>
      <c r="D1724" s="93" t="str">
        <f>IF($I$1&lt;&gt;"y", "", IF(C1725="", "", IFERROR(LOOKUP(2,1/(COUNTIF($D$2:D1723,mergednames)=0),mergednames), "")))</f>
        <v/>
      </c>
      <c r="E1724" s="93" t="str">
        <f t="shared" si="79"/>
        <v/>
      </c>
      <c r="F1724" s="93" t="str">
        <f>IF($I$1&lt;&gt;"y", "", IF(A1725="", "", IFERROR(LOOKUP(2,1/(COUNTIF($F$2:F1723,get_country)=0),get_country), "")))</f>
        <v/>
      </c>
      <c r="G1724" s="93" t="str">
        <f t="shared" si="78"/>
        <v/>
      </c>
      <c r="H1724" s="67" t="str">
        <f t="array" aca="1" ref="H1724" ca="1">IF($I$1&lt;&gt;"y", "", IFERROR(INDEX(countrylistsize,MATCH(SMALL(NOT(countrylistsize="")*IF(ISNUMBER(countrylistsize),COUNTIF(countrylistsize,"&lt;="&amp;countrylistsize),COUNTIF(countrylistsize,"&lt;="&amp;countrylistsize)+SUM(ISNUMBER(countrylistsize))),ROWS(F$3:F1724)+SUM(ISBLANK(countrylistsize))),NOT(countrylistsize="")*IF(ISNUMBER(countrylistsize),COUNTIF(countrylistsize,"&lt;="&amp;countrylistsize),COUNTIF(countrylistsize,"&lt;="&amp;countrylistsize)+SUM(ISNUMBER(countrylistsize))),0)), ""))</f>
        <v/>
      </c>
      <c r="I1724" s="70"/>
      <c r="J1724" s="67" t="str">
        <f t="array" aca="1" ref="J1724" ca="1">IF($I$1&lt;&gt;"y", "", IFERROR(INDEX(admin1listsize,MATCH(SMALL(NOT(admin1listsize="")*IF(ISNUMBER(admin1listsize),COUNTIF(admin1listsize,"&lt;="&amp;admin1listsize),COUNTIF(admin1listsize,"&lt;="&amp;admin1listsize)+SUM(ISNUMBER(admin1listsize))),ROWS(D$3:D1724)+SUM(ISBLANK(admin1listsize))),NOT(admin1listsize="")*IF(ISNUMBER(admin1listsize),COUNTIF(admin1listsize,"&lt;="&amp;admin1listsize),COUNTIF(admin1listsize,"&lt;="&amp;admin1listsize)+SUM(ISNUMBER(admin1listsize))),0)), ""))</f>
        <v/>
      </c>
      <c r="K1724" s="71"/>
    </row>
    <row r="1725" spans="1:11" s="1" customFormat="1" x14ac:dyDescent="0.25">
      <c r="A1725" s="93" t="str">
        <f>IF($I$1&lt;&gt;"y", "", IF(ISBLANK(DATA!D1726),"",IF(ISBLANK(DATA!K1726),"NO DATA",DATA!K1726)))</f>
        <v/>
      </c>
      <c r="B1725" s="93" t="str">
        <f>IF($I$1&lt;&gt;"y", "",IF(ISBLANK(DATA!D1726),"", IF(ISBLANK(DATA!L1726),"NO DATA",DATA!L1726)))</f>
        <v/>
      </c>
      <c r="C1725" s="93" t="str">
        <f t="shared" si="80"/>
        <v/>
      </c>
      <c r="D1725" s="93" t="str">
        <f>IF($I$1&lt;&gt;"y", "", IF(C1726="", "", IFERROR(LOOKUP(2,1/(COUNTIF($D$2:D1724,mergednames)=0),mergednames), "")))</f>
        <v/>
      </c>
      <c r="E1725" s="93" t="str">
        <f t="shared" si="79"/>
        <v/>
      </c>
      <c r="F1725" s="93" t="str">
        <f>IF($I$1&lt;&gt;"y", "", IF(A1726="", "", IFERROR(LOOKUP(2,1/(COUNTIF($F$2:F1724,get_country)=0),get_country), "")))</f>
        <v/>
      </c>
      <c r="G1725" s="93" t="str">
        <f t="shared" si="78"/>
        <v/>
      </c>
      <c r="H1725" s="67" t="str">
        <f t="array" aca="1" ref="H1725" ca="1">IF($I$1&lt;&gt;"y", "", IFERROR(INDEX(countrylistsize,MATCH(SMALL(NOT(countrylistsize="")*IF(ISNUMBER(countrylistsize),COUNTIF(countrylistsize,"&lt;="&amp;countrylistsize),COUNTIF(countrylistsize,"&lt;="&amp;countrylistsize)+SUM(ISNUMBER(countrylistsize))),ROWS(F$3:F1725)+SUM(ISBLANK(countrylistsize))),NOT(countrylistsize="")*IF(ISNUMBER(countrylistsize),COUNTIF(countrylistsize,"&lt;="&amp;countrylistsize),COUNTIF(countrylistsize,"&lt;="&amp;countrylistsize)+SUM(ISNUMBER(countrylistsize))),0)), ""))</f>
        <v/>
      </c>
      <c r="I1725" s="70"/>
      <c r="J1725" s="67" t="str">
        <f t="array" aca="1" ref="J1725" ca="1">IF($I$1&lt;&gt;"y", "", IFERROR(INDEX(admin1listsize,MATCH(SMALL(NOT(admin1listsize="")*IF(ISNUMBER(admin1listsize),COUNTIF(admin1listsize,"&lt;="&amp;admin1listsize),COUNTIF(admin1listsize,"&lt;="&amp;admin1listsize)+SUM(ISNUMBER(admin1listsize))),ROWS(D$3:D1725)+SUM(ISBLANK(admin1listsize))),NOT(admin1listsize="")*IF(ISNUMBER(admin1listsize),COUNTIF(admin1listsize,"&lt;="&amp;admin1listsize),COUNTIF(admin1listsize,"&lt;="&amp;admin1listsize)+SUM(ISNUMBER(admin1listsize))),0)), ""))</f>
        <v/>
      </c>
      <c r="K1725" s="71"/>
    </row>
    <row r="1726" spans="1:11" s="1" customFormat="1" x14ac:dyDescent="0.25">
      <c r="A1726" s="93" t="str">
        <f>IF($I$1&lt;&gt;"y", "", IF(ISBLANK(DATA!D1727),"",IF(ISBLANK(DATA!K1727),"NO DATA",DATA!K1727)))</f>
        <v/>
      </c>
      <c r="B1726" s="93" t="str">
        <f>IF($I$1&lt;&gt;"y", "",IF(ISBLANK(DATA!D1727),"", IF(ISBLANK(DATA!L1727),"NO DATA",DATA!L1727)))</f>
        <v/>
      </c>
      <c r="C1726" s="93" t="str">
        <f t="shared" si="80"/>
        <v/>
      </c>
      <c r="D1726" s="93" t="str">
        <f>IF($I$1&lt;&gt;"y", "", IF(C1727="", "", IFERROR(LOOKUP(2,1/(COUNTIF($D$2:D1725,mergednames)=0),mergednames), "")))</f>
        <v/>
      </c>
      <c r="E1726" s="93" t="str">
        <f t="shared" si="79"/>
        <v/>
      </c>
      <c r="F1726" s="93" t="str">
        <f>IF($I$1&lt;&gt;"y", "", IF(A1727="", "", IFERROR(LOOKUP(2,1/(COUNTIF($F$2:F1725,get_country)=0),get_country), "")))</f>
        <v/>
      </c>
      <c r="G1726" s="93" t="str">
        <f t="shared" si="78"/>
        <v/>
      </c>
      <c r="H1726" s="67" t="str">
        <f t="array" aca="1" ref="H1726" ca="1">IF($I$1&lt;&gt;"y", "", IFERROR(INDEX(countrylistsize,MATCH(SMALL(NOT(countrylistsize="")*IF(ISNUMBER(countrylistsize),COUNTIF(countrylistsize,"&lt;="&amp;countrylistsize),COUNTIF(countrylistsize,"&lt;="&amp;countrylistsize)+SUM(ISNUMBER(countrylistsize))),ROWS(F$3:F1726)+SUM(ISBLANK(countrylistsize))),NOT(countrylistsize="")*IF(ISNUMBER(countrylistsize),COUNTIF(countrylistsize,"&lt;="&amp;countrylistsize),COUNTIF(countrylistsize,"&lt;="&amp;countrylistsize)+SUM(ISNUMBER(countrylistsize))),0)), ""))</f>
        <v/>
      </c>
      <c r="I1726" s="70"/>
      <c r="J1726" s="67" t="str">
        <f t="array" aca="1" ref="J1726" ca="1">IF($I$1&lt;&gt;"y", "", IFERROR(INDEX(admin1listsize,MATCH(SMALL(NOT(admin1listsize="")*IF(ISNUMBER(admin1listsize),COUNTIF(admin1listsize,"&lt;="&amp;admin1listsize),COUNTIF(admin1listsize,"&lt;="&amp;admin1listsize)+SUM(ISNUMBER(admin1listsize))),ROWS(D$3:D1726)+SUM(ISBLANK(admin1listsize))),NOT(admin1listsize="")*IF(ISNUMBER(admin1listsize),COUNTIF(admin1listsize,"&lt;="&amp;admin1listsize),COUNTIF(admin1listsize,"&lt;="&amp;admin1listsize)+SUM(ISNUMBER(admin1listsize))),0)), ""))</f>
        <v/>
      </c>
      <c r="K1726" s="71"/>
    </row>
    <row r="1727" spans="1:11" s="1" customFormat="1" x14ac:dyDescent="0.25">
      <c r="A1727" s="93" t="str">
        <f>IF($I$1&lt;&gt;"y", "", IF(ISBLANK(DATA!D1728),"",IF(ISBLANK(DATA!K1728),"NO DATA",DATA!K1728)))</f>
        <v/>
      </c>
      <c r="B1727" s="93" t="str">
        <f>IF($I$1&lt;&gt;"y", "",IF(ISBLANK(DATA!D1728),"", IF(ISBLANK(DATA!L1728),"NO DATA",DATA!L1728)))</f>
        <v/>
      </c>
      <c r="C1727" s="93" t="str">
        <f t="shared" si="80"/>
        <v/>
      </c>
      <c r="D1727" s="93" t="str">
        <f>IF($I$1&lt;&gt;"y", "", IF(C1728="", "", IFERROR(LOOKUP(2,1/(COUNTIF($D$2:D1726,mergednames)=0),mergednames), "")))</f>
        <v/>
      </c>
      <c r="E1727" s="93" t="str">
        <f t="shared" si="79"/>
        <v/>
      </c>
      <c r="F1727" s="93" t="str">
        <f>IF($I$1&lt;&gt;"y", "", IF(A1728="", "", IFERROR(LOOKUP(2,1/(COUNTIF($F$2:F1726,get_country)=0),get_country), "")))</f>
        <v/>
      </c>
      <c r="G1727" s="93" t="str">
        <f t="shared" si="78"/>
        <v/>
      </c>
      <c r="H1727" s="67" t="str">
        <f t="array" aca="1" ref="H1727" ca="1">IF($I$1&lt;&gt;"y", "", IFERROR(INDEX(countrylistsize,MATCH(SMALL(NOT(countrylistsize="")*IF(ISNUMBER(countrylistsize),COUNTIF(countrylistsize,"&lt;="&amp;countrylistsize),COUNTIF(countrylistsize,"&lt;="&amp;countrylistsize)+SUM(ISNUMBER(countrylistsize))),ROWS(F$3:F1727)+SUM(ISBLANK(countrylistsize))),NOT(countrylistsize="")*IF(ISNUMBER(countrylistsize),COUNTIF(countrylistsize,"&lt;="&amp;countrylistsize),COUNTIF(countrylistsize,"&lt;="&amp;countrylistsize)+SUM(ISNUMBER(countrylistsize))),0)), ""))</f>
        <v/>
      </c>
      <c r="I1727" s="70"/>
      <c r="J1727" s="67" t="str">
        <f t="array" aca="1" ref="J1727" ca="1">IF($I$1&lt;&gt;"y", "", IFERROR(INDEX(admin1listsize,MATCH(SMALL(NOT(admin1listsize="")*IF(ISNUMBER(admin1listsize),COUNTIF(admin1listsize,"&lt;="&amp;admin1listsize),COUNTIF(admin1listsize,"&lt;="&amp;admin1listsize)+SUM(ISNUMBER(admin1listsize))),ROWS(D$3:D1727)+SUM(ISBLANK(admin1listsize))),NOT(admin1listsize="")*IF(ISNUMBER(admin1listsize),COUNTIF(admin1listsize,"&lt;="&amp;admin1listsize),COUNTIF(admin1listsize,"&lt;="&amp;admin1listsize)+SUM(ISNUMBER(admin1listsize))),0)), ""))</f>
        <v/>
      </c>
      <c r="K1727" s="71"/>
    </row>
    <row r="1728" spans="1:11" s="1" customFormat="1" x14ac:dyDescent="0.25">
      <c r="A1728" s="93" t="str">
        <f>IF($I$1&lt;&gt;"y", "", IF(ISBLANK(DATA!D1729),"",IF(ISBLANK(DATA!K1729),"NO DATA",DATA!K1729)))</f>
        <v/>
      </c>
      <c r="B1728" s="93" t="str">
        <f>IF($I$1&lt;&gt;"y", "",IF(ISBLANK(DATA!D1729),"", IF(ISBLANK(DATA!L1729),"NO DATA",DATA!L1729)))</f>
        <v/>
      </c>
      <c r="C1728" s="93" t="str">
        <f t="shared" si="80"/>
        <v/>
      </c>
      <c r="D1728" s="93" t="str">
        <f>IF($I$1&lt;&gt;"y", "", IF(C1729="", "", IFERROR(LOOKUP(2,1/(COUNTIF($D$2:D1727,mergednames)=0),mergednames), "")))</f>
        <v/>
      </c>
      <c r="E1728" s="93" t="str">
        <f t="shared" si="79"/>
        <v/>
      </c>
      <c r="F1728" s="93" t="str">
        <f>IF($I$1&lt;&gt;"y", "", IF(A1729="", "", IFERROR(LOOKUP(2,1/(COUNTIF($F$2:F1727,get_country)=0),get_country), "")))</f>
        <v/>
      </c>
      <c r="G1728" s="93" t="str">
        <f t="shared" si="78"/>
        <v/>
      </c>
      <c r="H1728" s="67" t="str">
        <f t="array" aca="1" ref="H1728" ca="1">IF($I$1&lt;&gt;"y", "", IFERROR(INDEX(countrylistsize,MATCH(SMALL(NOT(countrylistsize="")*IF(ISNUMBER(countrylistsize),COUNTIF(countrylistsize,"&lt;="&amp;countrylistsize),COUNTIF(countrylistsize,"&lt;="&amp;countrylistsize)+SUM(ISNUMBER(countrylistsize))),ROWS(F$3:F1728)+SUM(ISBLANK(countrylistsize))),NOT(countrylistsize="")*IF(ISNUMBER(countrylistsize),COUNTIF(countrylistsize,"&lt;="&amp;countrylistsize),COUNTIF(countrylistsize,"&lt;="&amp;countrylistsize)+SUM(ISNUMBER(countrylistsize))),0)), ""))</f>
        <v/>
      </c>
      <c r="I1728" s="70"/>
      <c r="J1728" s="67" t="str">
        <f t="array" aca="1" ref="J1728" ca="1">IF($I$1&lt;&gt;"y", "", IFERROR(INDEX(admin1listsize,MATCH(SMALL(NOT(admin1listsize="")*IF(ISNUMBER(admin1listsize),COUNTIF(admin1listsize,"&lt;="&amp;admin1listsize),COUNTIF(admin1listsize,"&lt;="&amp;admin1listsize)+SUM(ISNUMBER(admin1listsize))),ROWS(D$3:D1728)+SUM(ISBLANK(admin1listsize))),NOT(admin1listsize="")*IF(ISNUMBER(admin1listsize),COUNTIF(admin1listsize,"&lt;="&amp;admin1listsize),COUNTIF(admin1listsize,"&lt;="&amp;admin1listsize)+SUM(ISNUMBER(admin1listsize))),0)), ""))</f>
        <v/>
      </c>
      <c r="K1728" s="71"/>
    </row>
    <row r="1729" spans="1:11" s="1" customFormat="1" x14ac:dyDescent="0.25">
      <c r="A1729" s="93" t="str">
        <f>IF($I$1&lt;&gt;"y", "", IF(ISBLANK(DATA!D1730),"",IF(ISBLANK(DATA!K1730),"NO DATA",DATA!K1730)))</f>
        <v/>
      </c>
      <c r="B1729" s="93" t="str">
        <f>IF($I$1&lt;&gt;"y", "",IF(ISBLANK(DATA!D1730),"", IF(ISBLANK(DATA!L1730),"NO DATA",DATA!L1730)))</f>
        <v/>
      </c>
      <c r="C1729" s="93" t="str">
        <f t="shared" si="80"/>
        <v/>
      </c>
      <c r="D1729" s="93" t="str">
        <f>IF($I$1&lt;&gt;"y", "", IF(C1730="", "", IFERROR(LOOKUP(2,1/(COUNTIF($D$2:D1728,mergednames)=0),mergednames), "")))</f>
        <v/>
      </c>
      <c r="E1729" s="93" t="str">
        <f t="shared" si="79"/>
        <v/>
      </c>
      <c r="F1729" s="93" t="str">
        <f>IF($I$1&lt;&gt;"y", "", IF(A1730="", "", IFERROR(LOOKUP(2,1/(COUNTIF($F$2:F1728,get_country)=0),get_country), "")))</f>
        <v/>
      </c>
      <c r="G1729" s="93" t="str">
        <f t="shared" si="78"/>
        <v/>
      </c>
      <c r="H1729" s="67" t="str">
        <f t="array" aca="1" ref="H1729" ca="1">IF($I$1&lt;&gt;"y", "", IFERROR(INDEX(countrylistsize,MATCH(SMALL(NOT(countrylistsize="")*IF(ISNUMBER(countrylistsize),COUNTIF(countrylistsize,"&lt;="&amp;countrylistsize),COUNTIF(countrylistsize,"&lt;="&amp;countrylistsize)+SUM(ISNUMBER(countrylistsize))),ROWS(F$3:F1729)+SUM(ISBLANK(countrylistsize))),NOT(countrylistsize="")*IF(ISNUMBER(countrylistsize),COUNTIF(countrylistsize,"&lt;="&amp;countrylistsize),COUNTIF(countrylistsize,"&lt;="&amp;countrylistsize)+SUM(ISNUMBER(countrylistsize))),0)), ""))</f>
        <v/>
      </c>
      <c r="I1729" s="70"/>
      <c r="J1729" s="67" t="str">
        <f t="array" aca="1" ref="J1729" ca="1">IF($I$1&lt;&gt;"y", "", IFERROR(INDEX(admin1listsize,MATCH(SMALL(NOT(admin1listsize="")*IF(ISNUMBER(admin1listsize),COUNTIF(admin1listsize,"&lt;="&amp;admin1listsize),COUNTIF(admin1listsize,"&lt;="&amp;admin1listsize)+SUM(ISNUMBER(admin1listsize))),ROWS(D$3:D1729)+SUM(ISBLANK(admin1listsize))),NOT(admin1listsize="")*IF(ISNUMBER(admin1listsize),COUNTIF(admin1listsize,"&lt;="&amp;admin1listsize),COUNTIF(admin1listsize,"&lt;="&amp;admin1listsize)+SUM(ISNUMBER(admin1listsize))),0)), ""))</f>
        <v/>
      </c>
      <c r="K1729" s="71"/>
    </row>
    <row r="1730" spans="1:11" s="1" customFormat="1" x14ac:dyDescent="0.25">
      <c r="A1730" s="93" t="str">
        <f>IF($I$1&lt;&gt;"y", "", IF(ISBLANK(DATA!D1731),"",IF(ISBLANK(DATA!K1731),"NO DATA",DATA!K1731)))</f>
        <v/>
      </c>
      <c r="B1730" s="93" t="str">
        <f>IF($I$1&lt;&gt;"y", "",IF(ISBLANK(DATA!D1731),"", IF(ISBLANK(DATA!L1731),"NO DATA",DATA!L1731)))</f>
        <v/>
      </c>
      <c r="C1730" s="93" t="str">
        <f t="shared" si="80"/>
        <v/>
      </c>
      <c r="D1730" s="93" t="str">
        <f>IF($I$1&lt;&gt;"y", "", IF(C1731="", "", IFERROR(LOOKUP(2,1/(COUNTIF($D$2:D1729,mergednames)=0),mergednames), "")))</f>
        <v/>
      </c>
      <c r="E1730" s="93" t="str">
        <f t="shared" si="79"/>
        <v/>
      </c>
      <c r="F1730" s="93" t="str">
        <f>IF($I$1&lt;&gt;"y", "", IF(A1731="", "", IFERROR(LOOKUP(2,1/(COUNTIF($F$2:F1729,get_country)=0),get_country), "")))</f>
        <v/>
      </c>
      <c r="G1730" s="93" t="str">
        <f t="shared" si="78"/>
        <v/>
      </c>
      <c r="H1730" s="67" t="str">
        <f t="array" aca="1" ref="H1730" ca="1">IF($I$1&lt;&gt;"y", "", IFERROR(INDEX(countrylistsize,MATCH(SMALL(NOT(countrylistsize="")*IF(ISNUMBER(countrylistsize),COUNTIF(countrylistsize,"&lt;="&amp;countrylistsize),COUNTIF(countrylistsize,"&lt;="&amp;countrylistsize)+SUM(ISNUMBER(countrylistsize))),ROWS(F$3:F1730)+SUM(ISBLANK(countrylistsize))),NOT(countrylistsize="")*IF(ISNUMBER(countrylistsize),COUNTIF(countrylistsize,"&lt;="&amp;countrylistsize),COUNTIF(countrylistsize,"&lt;="&amp;countrylistsize)+SUM(ISNUMBER(countrylistsize))),0)), ""))</f>
        <v/>
      </c>
      <c r="I1730" s="70"/>
      <c r="J1730" s="67" t="str">
        <f t="array" aca="1" ref="J1730" ca="1">IF($I$1&lt;&gt;"y", "", IFERROR(INDEX(admin1listsize,MATCH(SMALL(NOT(admin1listsize="")*IF(ISNUMBER(admin1listsize),COUNTIF(admin1listsize,"&lt;="&amp;admin1listsize),COUNTIF(admin1listsize,"&lt;="&amp;admin1listsize)+SUM(ISNUMBER(admin1listsize))),ROWS(D$3:D1730)+SUM(ISBLANK(admin1listsize))),NOT(admin1listsize="")*IF(ISNUMBER(admin1listsize),COUNTIF(admin1listsize,"&lt;="&amp;admin1listsize),COUNTIF(admin1listsize,"&lt;="&amp;admin1listsize)+SUM(ISNUMBER(admin1listsize))),0)), ""))</f>
        <v/>
      </c>
      <c r="K1730" s="71"/>
    </row>
    <row r="1731" spans="1:11" s="1" customFormat="1" x14ac:dyDescent="0.25">
      <c r="A1731" s="93" t="str">
        <f>IF($I$1&lt;&gt;"y", "", IF(ISBLANK(DATA!D1732),"",IF(ISBLANK(DATA!K1732),"NO DATA",DATA!K1732)))</f>
        <v/>
      </c>
      <c r="B1731" s="93" t="str">
        <f>IF($I$1&lt;&gt;"y", "",IF(ISBLANK(DATA!D1732),"", IF(ISBLANK(DATA!L1732),"NO DATA",DATA!L1732)))</f>
        <v/>
      </c>
      <c r="C1731" s="93" t="str">
        <f t="shared" si="80"/>
        <v/>
      </c>
      <c r="D1731" s="93" t="str">
        <f>IF($I$1&lt;&gt;"y", "", IF(C1732="", "", IFERROR(LOOKUP(2,1/(COUNTIF($D$2:D1730,mergednames)=0),mergednames), "")))</f>
        <v/>
      </c>
      <c r="E1731" s="93" t="str">
        <f t="shared" si="79"/>
        <v/>
      </c>
      <c r="F1731" s="93" t="str">
        <f>IF($I$1&lt;&gt;"y", "", IF(A1732="", "", IFERROR(LOOKUP(2,1/(COUNTIF($F$2:F1730,get_country)=0),get_country), "")))</f>
        <v/>
      </c>
      <c r="G1731" s="93" t="str">
        <f t="shared" ref="G1731:G1794" si="81">IF($I$1&lt;&gt;"y", "", IF(F1731="", "", G1730+1))</f>
        <v/>
      </c>
      <c r="H1731" s="67" t="str">
        <f t="array" aca="1" ref="H1731" ca="1">IF($I$1&lt;&gt;"y", "", IFERROR(INDEX(countrylistsize,MATCH(SMALL(NOT(countrylistsize="")*IF(ISNUMBER(countrylistsize),COUNTIF(countrylistsize,"&lt;="&amp;countrylistsize),COUNTIF(countrylistsize,"&lt;="&amp;countrylistsize)+SUM(ISNUMBER(countrylistsize))),ROWS(F$3:F1731)+SUM(ISBLANK(countrylistsize))),NOT(countrylistsize="")*IF(ISNUMBER(countrylistsize),COUNTIF(countrylistsize,"&lt;="&amp;countrylistsize),COUNTIF(countrylistsize,"&lt;="&amp;countrylistsize)+SUM(ISNUMBER(countrylistsize))),0)), ""))</f>
        <v/>
      </c>
      <c r="I1731" s="70"/>
      <c r="J1731" s="67" t="str">
        <f t="array" aca="1" ref="J1731" ca="1">IF($I$1&lt;&gt;"y", "", IFERROR(INDEX(admin1listsize,MATCH(SMALL(NOT(admin1listsize="")*IF(ISNUMBER(admin1listsize),COUNTIF(admin1listsize,"&lt;="&amp;admin1listsize),COUNTIF(admin1listsize,"&lt;="&amp;admin1listsize)+SUM(ISNUMBER(admin1listsize))),ROWS(D$3:D1731)+SUM(ISBLANK(admin1listsize))),NOT(admin1listsize="")*IF(ISNUMBER(admin1listsize),COUNTIF(admin1listsize,"&lt;="&amp;admin1listsize),COUNTIF(admin1listsize,"&lt;="&amp;admin1listsize)+SUM(ISNUMBER(admin1listsize))),0)), ""))</f>
        <v/>
      </c>
      <c r="K1731" s="71"/>
    </row>
    <row r="1732" spans="1:11" s="1" customFormat="1" x14ac:dyDescent="0.25">
      <c r="A1732" s="93" t="str">
        <f>IF($I$1&lt;&gt;"y", "", IF(ISBLANK(DATA!D1733),"",IF(ISBLANK(DATA!K1733),"NO DATA",DATA!K1733)))</f>
        <v/>
      </c>
      <c r="B1732" s="93" t="str">
        <f>IF($I$1&lt;&gt;"y", "",IF(ISBLANK(DATA!D1733),"", IF(ISBLANK(DATA!L1733),"NO DATA",DATA!L1733)))</f>
        <v/>
      </c>
      <c r="C1732" s="93" t="str">
        <f t="shared" si="80"/>
        <v/>
      </c>
      <c r="D1732" s="93" t="str">
        <f>IF($I$1&lt;&gt;"y", "", IF(C1733="", "", IFERROR(LOOKUP(2,1/(COUNTIF($D$2:D1731,mergednames)=0),mergednames), "")))</f>
        <v/>
      </c>
      <c r="E1732" s="93" t="str">
        <f t="shared" ref="E1732:E1795" si="82">IF($I$1&lt;&gt;"y", "", IF(D1732="", "", E1731+1))</f>
        <v/>
      </c>
      <c r="F1732" s="93" t="str">
        <f>IF($I$1&lt;&gt;"y", "", IF(A1733="", "", IFERROR(LOOKUP(2,1/(COUNTIF($F$2:F1731,get_country)=0),get_country), "")))</f>
        <v/>
      </c>
      <c r="G1732" s="93" t="str">
        <f t="shared" si="81"/>
        <v/>
      </c>
      <c r="H1732" s="67" t="str">
        <f t="array" aca="1" ref="H1732" ca="1">IF($I$1&lt;&gt;"y", "", IFERROR(INDEX(countrylistsize,MATCH(SMALL(NOT(countrylistsize="")*IF(ISNUMBER(countrylistsize),COUNTIF(countrylistsize,"&lt;="&amp;countrylistsize),COUNTIF(countrylistsize,"&lt;="&amp;countrylistsize)+SUM(ISNUMBER(countrylistsize))),ROWS(F$3:F1732)+SUM(ISBLANK(countrylistsize))),NOT(countrylistsize="")*IF(ISNUMBER(countrylistsize),COUNTIF(countrylistsize,"&lt;="&amp;countrylistsize),COUNTIF(countrylistsize,"&lt;="&amp;countrylistsize)+SUM(ISNUMBER(countrylistsize))),0)), ""))</f>
        <v/>
      </c>
      <c r="I1732" s="70"/>
      <c r="J1732" s="67" t="str">
        <f t="array" aca="1" ref="J1732" ca="1">IF($I$1&lt;&gt;"y", "", IFERROR(INDEX(admin1listsize,MATCH(SMALL(NOT(admin1listsize="")*IF(ISNUMBER(admin1listsize),COUNTIF(admin1listsize,"&lt;="&amp;admin1listsize),COUNTIF(admin1listsize,"&lt;="&amp;admin1listsize)+SUM(ISNUMBER(admin1listsize))),ROWS(D$3:D1732)+SUM(ISBLANK(admin1listsize))),NOT(admin1listsize="")*IF(ISNUMBER(admin1listsize),COUNTIF(admin1listsize,"&lt;="&amp;admin1listsize),COUNTIF(admin1listsize,"&lt;="&amp;admin1listsize)+SUM(ISNUMBER(admin1listsize))),0)), ""))</f>
        <v/>
      </c>
      <c r="K1732" s="71"/>
    </row>
    <row r="1733" spans="1:11" s="1" customFormat="1" x14ac:dyDescent="0.25">
      <c r="A1733" s="93" t="str">
        <f>IF($I$1&lt;&gt;"y", "", IF(ISBLANK(DATA!D1734),"",IF(ISBLANK(DATA!K1734),"NO DATA",DATA!K1734)))</f>
        <v/>
      </c>
      <c r="B1733" s="93" t="str">
        <f>IF($I$1&lt;&gt;"y", "",IF(ISBLANK(DATA!D1734),"", IF(ISBLANK(DATA!L1734),"NO DATA",DATA!L1734)))</f>
        <v/>
      </c>
      <c r="C1733" s="93" t="str">
        <f t="shared" ref="C1733:C1796" si="83">IF($I$1&lt;&gt;"y", "", IF(A1733="", "", A1733&amp;"@"&amp;B1733))</f>
        <v/>
      </c>
      <c r="D1733" s="93" t="str">
        <f>IF($I$1&lt;&gt;"y", "", IF(C1734="", "", IFERROR(LOOKUP(2,1/(COUNTIF($D$2:D1732,mergednames)=0),mergednames), "")))</f>
        <v/>
      </c>
      <c r="E1733" s="93" t="str">
        <f t="shared" si="82"/>
        <v/>
      </c>
      <c r="F1733" s="93" t="str">
        <f>IF($I$1&lt;&gt;"y", "", IF(A1734="", "", IFERROR(LOOKUP(2,1/(COUNTIF($F$2:F1732,get_country)=0),get_country), "")))</f>
        <v/>
      </c>
      <c r="G1733" s="93" t="str">
        <f t="shared" si="81"/>
        <v/>
      </c>
      <c r="H1733" s="67" t="str">
        <f t="array" aca="1" ref="H1733" ca="1">IF($I$1&lt;&gt;"y", "", IFERROR(INDEX(countrylistsize,MATCH(SMALL(NOT(countrylistsize="")*IF(ISNUMBER(countrylistsize),COUNTIF(countrylistsize,"&lt;="&amp;countrylistsize),COUNTIF(countrylistsize,"&lt;="&amp;countrylistsize)+SUM(ISNUMBER(countrylistsize))),ROWS(F$3:F1733)+SUM(ISBLANK(countrylistsize))),NOT(countrylistsize="")*IF(ISNUMBER(countrylistsize),COUNTIF(countrylistsize,"&lt;="&amp;countrylistsize),COUNTIF(countrylistsize,"&lt;="&amp;countrylistsize)+SUM(ISNUMBER(countrylistsize))),0)), ""))</f>
        <v/>
      </c>
      <c r="I1733" s="70"/>
      <c r="J1733" s="67" t="str">
        <f t="array" aca="1" ref="J1733" ca="1">IF($I$1&lt;&gt;"y", "", IFERROR(INDEX(admin1listsize,MATCH(SMALL(NOT(admin1listsize="")*IF(ISNUMBER(admin1listsize),COUNTIF(admin1listsize,"&lt;="&amp;admin1listsize),COUNTIF(admin1listsize,"&lt;="&amp;admin1listsize)+SUM(ISNUMBER(admin1listsize))),ROWS(D$3:D1733)+SUM(ISBLANK(admin1listsize))),NOT(admin1listsize="")*IF(ISNUMBER(admin1listsize),COUNTIF(admin1listsize,"&lt;="&amp;admin1listsize),COUNTIF(admin1listsize,"&lt;="&amp;admin1listsize)+SUM(ISNUMBER(admin1listsize))),0)), ""))</f>
        <v/>
      </c>
      <c r="K1733" s="71"/>
    </row>
    <row r="1734" spans="1:11" s="1" customFormat="1" x14ac:dyDescent="0.25">
      <c r="A1734" s="93" t="str">
        <f>IF($I$1&lt;&gt;"y", "", IF(ISBLANK(DATA!D1735),"",IF(ISBLANK(DATA!K1735),"NO DATA",DATA!K1735)))</f>
        <v/>
      </c>
      <c r="B1734" s="93" t="str">
        <f>IF($I$1&lt;&gt;"y", "",IF(ISBLANK(DATA!D1735),"", IF(ISBLANK(DATA!L1735),"NO DATA",DATA!L1735)))</f>
        <v/>
      </c>
      <c r="C1734" s="93" t="str">
        <f t="shared" si="83"/>
        <v/>
      </c>
      <c r="D1734" s="93" t="str">
        <f>IF($I$1&lt;&gt;"y", "", IF(C1735="", "", IFERROR(LOOKUP(2,1/(COUNTIF($D$2:D1733,mergednames)=0),mergednames), "")))</f>
        <v/>
      </c>
      <c r="E1734" s="93" t="str">
        <f t="shared" si="82"/>
        <v/>
      </c>
      <c r="F1734" s="93" t="str">
        <f>IF($I$1&lt;&gt;"y", "", IF(A1735="", "", IFERROR(LOOKUP(2,1/(COUNTIF($F$2:F1733,get_country)=0),get_country), "")))</f>
        <v/>
      </c>
      <c r="G1734" s="93" t="str">
        <f t="shared" si="81"/>
        <v/>
      </c>
      <c r="H1734" s="67" t="str">
        <f t="array" aca="1" ref="H1734" ca="1">IF($I$1&lt;&gt;"y", "", IFERROR(INDEX(countrylistsize,MATCH(SMALL(NOT(countrylistsize="")*IF(ISNUMBER(countrylistsize),COUNTIF(countrylistsize,"&lt;="&amp;countrylistsize),COUNTIF(countrylistsize,"&lt;="&amp;countrylistsize)+SUM(ISNUMBER(countrylistsize))),ROWS(F$3:F1734)+SUM(ISBLANK(countrylistsize))),NOT(countrylistsize="")*IF(ISNUMBER(countrylistsize),COUNTIF(countrylistsize,"&lt;="&amp;countrylistsize),COUNTIF(countrylistsize,"&lt;="&amp;countrylistsize)+SUM(ISNUMBER(countrylistsize))),0)), ""))</f>
        <v/>
      </c>
      <c r="I1734" s="70"/>
      <c r="J1734" s="67" t="str">
        <f t="array" aca="1" ref="J1734" ca="1">IF($I$1&lt;&gt;"y", "", IFERROR(INDEX(admin1listsize,MATCH(SMALL(NOT(admin1listsize="")*IF(ISNUMBER(admin1listsize),COUNTIF(admin1listsize,"&lt;="&amp;admin1listsize),COUNTIF(admin1listsize,"&lt;="&amp;admin1listsize)+SUM(ISNUMBER(admin1listsize))),ROWS(D$3:D1734)+SUM(ISBLANK(admin1listsize))),NOT(admin1listsize="")*IF(ISNUMBER(admin1listsize),COUNTIF(admin1listsize,"&lt;="&amp;admin1listsize),COUNTIF(admin1listsize,"&lt;="&amp;admin1listsize)+SUM(ISNUMBER(admin1listsize))),0)), ""))</f>
        <v/>
      </c>
      <c r="K1734" s="71"/>
    </row>
    <row r="1735" spans="1:11" s="1" customFormat="1" x14ac:dyDescent="0.25">
      <c r="A1735" s="93" t="str">
        <f>IF($I$1&lt;&gt;"y", "", IF(ISBLANK(DATA!D1736),"",IF(ISBLANK(DATA!K1736),"NO DATA",DATA!K1736)))</f>
        <v/>
      </c>
      <c r="B1735" s="93" t="str">
        <f>IF($I$1&lt;&gt;"y", "",IF(ISBLANK(DATA!D1736),"", IF(ISBLANK(DATA!L1736),"NO DATA",DATA!L1736)))</f>
        <v/>
      </c>
      <c r="C1735" s="93" t="str">
        <f t="shared" si="83"/>
        <v/>
      </c>
      <c r="D1735" s="93" t="str">
        <f>IF($I$1&lt;&gt;"y", "", IF(C1736="", "", IFERROR(LOOKUP(2,1/(COUNTIF($D$2:D1734,mergednames)=0),mergednames), "")))</f>
        <v/>
      </c>
      <c r="E1735" s="93" t="str">
        <f t="shared" si="82"/>
        <v/>
      </c>
      <c r="F1735" s="93" t="str">
        <f>IF($I$1&lt;&gt;"y", "", IF(A1736="", "", IFERROR(LOOKUP(2,1/(COUNTIF($F$2:F1734,get_country)=0),get_country), "")))</f>
        <v/>
      </c>
      <c r="G1735" s="93" t="str">
        <f t="shared" si="81"/>
        <v/>
      </c>
      <c r="H1735" s="67" t="str">
        <f t="array" aca="1" ref="H1735" ca="1">IF($I$1&lt;&gt;"y", "", IFERROR(INDEX(countrylistsize,MATCH(SMALL(NOT(countrylistsize="")*IF(ISNUMBER(countrylistsize),COUNTIF(countrylistsize,"&lt;="&amp;countrylistsize),COUNTIF(countrylistsize,"&lt;="&amp;countrylistsize)+SUM(ISNUMBER(countrylistsize))),ROWS(F$3:F1735)+SUM(ISBLANK(countrylistsize))),NOT(countrylistsize="")*IF(ISNUMBER(countrylistsize),COUNTIF(countrylistsize,"&lt;="&amp;countrylistsize),COUNTIF(countrylistsize,"&lt;="&amp;countrylistsize)+SUM(ISNUMBER(countrylistsize))),0)), ""))</f>
        <v/>
      </c>
      <c r="I1735" s="70"/>
      <c r="J1735" s="67" t="str">
        <f t="array" aca="1" ref="J1735" ca="1">IF($I$1&lt;&gt;"y", "", IFERROR(INDEX(admin1listsize,MATCH(SMALL(NOT(admin1listsize="")*IF(ISNUMBER(admin1listsize),COUNTIF(admin1listsize,"&lt;="&amp;admin1listsize),COUNTIF(admin1listsize,"&lt;="&amp;admin1listsize)+SUM(ISNUMBER(admin1listsize))),ROWS(D$3:D1735)+SUM(ISBLANK(admin1listsize))),NOT(admin1listsize="")*IF(ISNUMBER(admin1listsize),COUNTIF(admin1listsize,"&lt;="&amp;admin1listsize),COUNTIF(admin1listsize,"&lt;="&amp;admin1listsize)+SUM(ISNUMBER(admin1listsize))),0)), ""))</f>
        <v/>
      </c>
      <c r="K1735" s="71"/>
    </row>
    <row r="1736" spans="1:11" s="1" customFormat="1" x14ac:dyDescent="0.25">
      <c r="A1736" s="93" t="str">
        <f>IF($I$1&lt;&gt;"y", "", IF(ISBLANK(DATA!D1737),"",IF(ISBLANK(DATA!K1737),"NO DATA",DATA!K1737)))</f>
        <v/>
      </c>
      <c r="B1736" s="93" t="str">
        <f>IF($I$1&lt;&gt;"y", "",IF(ISBLANK(DATA!D1737),"", IF(ISBLANK(DATA!L1737),"NO DATA",DATA!L1737)))</f>
        <v/>
      </c>
      <c r="C1736" s="93" t="str">
        <f t="shared" si="83"/>
        <v/>
      </c>
      <c r="D1736" s="93" t="str">
        <f>IF($I$1&lt;&gt;"y", "", IF(C1737="", "", IFERROR(LOOKUP(2,1/(COUNTIF($D$2:D1735,mergednames)=0),mergednames), "")))</f>
        <v/>
      </c>
      <c r="E1736" s="93" t="str">
        <f t="shared" si="82"/>
        <v/>
      </c>
      <c r="F1736" s="93" t="str">
        <f>IF($I$1&lt;&gt;"y", "", IF(A1737="", "", IFERROR(LOOKUP(2,1/(COUNTIF($F$2:F1735,get_country)=0),get_country), "")))</f>
        <v/>
      </c>
      <c r="G1736" s="93" t="str">
        <f t="shared" si="81"/>
        <v/>
      </c>
      <c r="H1736" s="67" t="str">
        <f t="array" aca="1" ref="H1736" ca="1">IF($I$1&lt;&gt;"y", "", IFERROR(INDEX(countrylistsize,MATCH(SMALL(NOT(countrylistsize="")*IF(ISNUMBER(countrylistsize),COUNTIF(countrylistsize,"&lt;="&amp;countrylistsize),COUNTIF(countrylistsize,"&lt;="&amp;countrylistsize)+SUM(ISNUMBER(countrylistsize))),ROWS(F$3:F1736)+SUM(ISBLANK(countrylistsize))),NOT(countrylistsize="")*IF(ISNUMBER(countrylistsize),COUNTIF(countrylistsize,"&lt;="&amp;countrylistsize),COUNTIF(countrylistsize,"&lt;="&amp;countrylistsize)+SUM(ISNUMBER(countrylistsize))),0)), ""))</f>
        <v/>
      </c>
      <c r="I1736" s="70"/>
      <c r="J1736" s="67" t="str">
        <f t="array" aca="1" ref="J1736" ca="1">IF($I$1&lt;&gt;"y", "", IFERROR(INDEX(admin1listsize,MATCH(SMALL(NOT(admin1listsize="")*IF(ISNUMBER(admin1listsize),COUNTIF(admin1listsize,"&lt;="&amp;admin1listsize),COUNTIF(admin1listsize,"&lt;="&amp;admin1listsize)+SUM(ISNUMBER(admin1listsize))),ROWS(D$3:D1736)+SUM(ISBLANK(admin1listsize))),NOT(admin1listsize="")*IF(ISNUMBER(admin1listsize),COUNTIF(admin1listsize,"&lt;="&amp;admin1listsize),COUNTIF(admin1listsize,"&lt;="&amp;admin1listsize)+SUM(ISNUMBER(admin1listsize))),0)), ""))</f>
        <v/>
      </c>
      <c r="K1736" s="71"/>
    </row>
    <row r="1737" spans="1:11" s="1" customFormat="1" x14ac:dyDescent="0.25">
      <c r="A1737" s="93" t="str">
        <f>IF($I$1&lt;&gt;"y", "", IF(ISBLANK(DATA!D1738),"",IF(ISBLANK(DATA!K1738),"NO DATA",DATA!K1738)))</f>
        <v/>
      </c>
      <c r="B1737" s="93" t="str">
        <f>IF($I$1&lt;&gt;"y", "",IF(ISBLANK(DATA!D1738),"", IF(ISBLANK(DATA!L1738),"NO DATA",DATA!L1738)))</f>
        <v/>
      </c>
      <c r="C1737" s="93" t="str">
        <f t="shared" si="83"/>
        <v/>
      </c>
      <c r="D1737" s="93" t="str">
        <f>IF($I$1&lt;&gt;"y", "", IF(C1738="", "", IFERROR(LOOKUP(2,1/(COUNTIF($D$2:D1736,mergednames)=0),mergednames), "")))</f>
        <v/>
      </c>
      <c r="E1737" s="93" t="str">
        <f t="shared" si="82"/>
        <v/>
      </c>
      <c r="F1737" s="93" t="str">
        <f>IF($I$1&lt;&gt;"y", "", IF(A1738="", "", IFERROR(LOOKUP(2,1/(COUNTIF($F$2:F1736,get_country)=0),get_country), "")))</f>
        <v/>
      </c>
      <c r="G1737" s="93" t="str">
        <f t="shared" si="81"/>
        <v/>
      </c>
      <c r="H1737" s="67" t="str">
        <f t="array" aca="1" ref="H1737" ca="1">IF($I$1&lt;&gt;"y", "", IFERROR(INDEX(countrylistsize,MATCH(SMALL(NOT(countrylistsize="")*IF(ISNUMBER(countrylistsize),COUNTIF(countrylistsize,"&lt;="&amp;countrylistsize),COUNTIF(countrylistsize,"&lt;="&amp;countrylistsize)+SUM(ISNUMBER(countrylistsize))),ROWS(F$3:F1737)+SUM(ISBLANK(countrylistsize))),NOT(countrylistsize="")*IF(ISNUMBER(countrylistsize),COUNTIF(countrylistsize,"&lt;="&amp;countrylistsize),COUNTIF(countrylistsize,"&lt;="&amp;countrylistsize)+SUM(ISNUMBER(countrylistsize))),0)), ""))</f>
        <v/>
      </c>
      <c r="I1737" s="70"/>
      <c r="J1737" s="67" t="str">
        <f t="array" aca="1" ref="J1737" ca="1">IF($I$1&lt;&gt;"y", "", IFERROR(INDEX(admin1listsize,MATCH(SMALL(NOT(admin1listsize="")*IF(ISNUMBER(admin1listsize),COUNTIF(admin1listsize,"&lt;="&amp;admin1listsize),COUNTIF(admin1listsize,"&lt;="&amp;admin1listsize)+SUM(ISNUMBER(admin1listsize))),ROWS(D$3:D1737)+SUM(ISBLANK(admin1listsize))),NOT(admin1listsize="")*IF(ISNUMBER(admin1listsize),COUNTIF(admin1listsize,"&lt;="&amp;admin1listsize),COUNTIF(admin1listsize,"&lt;="&amp;admin1listsize)+SUM(ISNUMBER(admin1listsize))),0)), ""))</f>
        <v/>
      </c>
      <c r="K1737" s="71"/>
    </row>
    <row r="1738" spans="1:11" s="1" customFormat="1" x14ac:dyDescent="0.25">
      <c r="A1738" s="93" t="str">
        <f>IF($I$1&lt;&gt;"y", "", IF(ISBLANK(DATA!D1739),"",IF(ISBLANK(DATA!K1739),"NO DATA",DATA!K1739)))</f>
        <v/>
      </c>
      <c r="B1738" s="93" t="str">
        <f>IF($I$1&lt;&gt;"y", "",IF(ISBLANK(DATA!D1739),"", IF(ISBLANK(DATA!L1739),"NO DATA",DATA!L1739)))</f>
        <v/>
      </c>
      <c r="C1738" s="93" t="str">
        <f t="shared" si="83"/>
        <v/>
      </c>
      <c r="D1738" s="93" t="str">
        <f>IF($I$1&lt;&gt;"y", "", IF(C1739="", "", IFERROR(LOOKUP(2,1/(COUNTIF($D$2:D1737,mergednames)=0),mergednames), "")))</f>
        <v/>
      </c>
      <c r="E1738" s="93" t="str">
        <f t="shared" si="82"/>
        <v/>
      </c>
      <c r="F1738" s="93" t="str">
        <f>IF($I$1&lt;&gt;"y", "", IF(A1739="", "", IFERROR(LOOKUP(2,1/(COUNTIF($F$2:F1737,get_country)=0),get_country), "")))</f>
        <v/>
      </c>
      <c r="G1738" s="93" t="str">
        <f t="shared" si="81"/>
        <v/>
      </c>
      <c r="H1738" s="67" t="str">
        <f t="array" aca="1" ref="H1738" ca="1">IF($I$1&lt;&gt;"y", "", IFERROR(INDEX(countrylistsize,MATCH(SMALL(NOT(countrylistsize="")*IF(ISNUMBER(countrylistsize),COUNTIF(countrylistsize,"&lt;="&amp;countrylistsize),COUNTIF(countrylistsize,"&lt;="&amp;countrylistsize)+SUM(ISNUMBER(countrylistsize))),ROWS(F$3:F1738)+SUM(ISBLANK(countrylistsize))),NOT(countrylistsize="")*IF(ISNUMBER(countrylistsize),COUNTIF(countrylistsize,"&lt;="&amp;countrylistsize),COUNTIF(countrylistsize,"&lt;="&amp;countrylistsize)+SUM(ISNUMBER(countrylistsize))),0)), ""))</f>
        <v/>
      </c>
      <c r="I1738" s="70"/>
      <c r="J1738" s="67" t="str">
        <f t="array" aca="1" ref="J1738" ca="1">IF($I$1&lt;&gt;"y", "", IFERROR(INDEX(admin1listsize,MATCH(SMALL(NOT(admin1listsize="")*IF(ISNUMBER(admin1listsize),COUNTIF(admin1listsize,"&lt;="&amp;admin1listsize),COUNTIF(admin1listsize,"&lt;="&amp;admin1listsize)+SUM(ISNUMBER(admin1listsize))),ROWS(D$3:D1738)+SUM(ISBLANK(admin1listsize))),NOT(admin1listsize="")*IF(ISNUMBER(admin1listsize),COUNTIF(admin1listsize,"&lt;="&amp;admin1listsize),COUNTIF(admin1listsize,"&lt;="&amp;admin1listsize)+SUM(ISNUMBER(admin1listsize))),0)), ""))</f>
        <v/>
      </c>
      <c r="K1738" s="71"/>
    </row>
    <row r="1739" spans="1:11" s="1" customFormat="1" x14ac:dyDescent="0.25">
      <c r="A1739" s="93" t="str">
        <f>IF($I$1&lt;&gt;"y", "", IF(ISBLANK(DATA!D1740),"",IF(ISBLANK(DATA!K1740),"NO DATA",DATA!K1740)))</f>
        <v/>
      </c>
      <c r="B1739" s="93" t="str">
        <f>IF($I$1&lt;&gt;"y", "",IF(ISBLANK(DATA!D1740),"", IF(ISBLANK(DATA!L1740),"NO DATA",DATA!L1740)))</f>
        <v/>
      </c>
      <c r="C1739" s="93" t="str">
        <f t="shared" si="83"/>
        <v/>
      </c>
      <c r="D1739" s="93" t="str">
        <f>IF($I$1&lt;&gt;"y", "", IF(C1740="", "", IFERROR(LOOKUP(2,1/(COUNTIF($D$2:D1738,mergednames)=0),mergednames), "")))</f>
        <v/>
      </c>
      <c r="E1739" s="93" t="str">
        <f t="shared" si="82"/>
        <v/>
      </c>
      <c r="F1739" s="93" t="str">
        <f>IF($I$1&lt;&gt;"y", "", IF(A1740="", "", IFERROR(LOOKUP(2,1/(COUNTIF($F$2:F1738,get_country)=0),get_country), "")))</f>
        <v/>
      </c>
      <c r="G1739" s="93" t="str">
        <f t="shared" si="81"/>
        <v/>
      </c>
      <c r="H1739" s="67" t="str">
        <f t="array" aca="1" ref="H1739" ca="1">IF($I$1&lt;&gt;"y", "", IFERROR(INDEX(countrylistsize,MATCH(SMALL(NOT(countrylistsize="")*IF(ISNUMBER(countrylistsize),COUNTIF(countrylistsize,"&lt;="&amp;countrylistsize),COUNTIF(countrylistsize,"&lt;="&amp;countrylistsize)+SUM(ISNUMBER(countrylistsize))),ROWS(F$3:F1739)+SUM(ISBLANK(countrylistsize))),NOT(countrylistsize="")*IF(ISNUMBER(countrylistsize),COUNTIF(countrylistsize,"&lt;="&amp;countrylistsize),COUNTIF(countrylistsize,"&lt;="&amp;countrylistsize)+SUM(ISNUMBER(countrylistsize))),0)), ""))</f>
        <v/>
      </c>
      <c r="I1739" s="70"/>
      <c r="J1739" s="67" t="str">
        <f t="array" aca="1" ref="J1739" ca="1">IF($I$1&lt;&gt;"y", "", IFERROR(INDEX(admin1listsize,MATCH(SMALL(NOT(admin1listsize="")*IF(ISNUMBER(admin1listsize),COUNTIF(admin1listsize,"&lt;="&amp;admin1listsize),COUNTIF(admin1listsize,"&lt;="&amp;admin1listsize)+SUM(ISNUMBER(admin1listsize))),ROWS(D$3:D1739)+SUM(ISBLANK(admin1listsize))),NOT(admin1listsize="")*IF(ISNUMBER(admin1listsize),COUNTIF(admin1listsize,"&lt;="&amp;admin1listsize),COUNTIF(admin1listsize,"&lt;="&amp;admin1listsize)+SUM(ISNUMBER(admin1listsize))),0)), ""))</f>
        <v/>
      </c>
      <c r="K1739" s="71"/>
    </row>
    <row r="1740" spans="1:11" s="1" customFormat="1" x14ac:dyDescent="0.25">
      <c r="A1740" s="93" t="str">
        <f>IF($I$1&lt;&gt;"y", "", IF(ISBLANK(DATA!D1741),"",IF(ISBLANK(DATA!K1741),"NO DATA",DATA!K1741)))</f>
        <v/>
      </c>
      <c r="B1740" s="93" t="str">
        <f>IF($I$1&lt;&gt;"y", "",IF(ISBLANK(DATA!D1741),"", IF(ISBLANK(DATA!L1741),"NO DATA",DATA!L1741)))</f>
        <v/>
      </c>
      <c r="C1740" s="93" t="str">
        <f t="shared" si="83"/>
        <v/>
      </c>
      <c r="D1740" s="93" t="str">
        <f>IF($I$1&lt;&gt;"y", "", IF(C1741="", "", IFERROR(LOOKUP(2,1/(COUNTIF($D$2:D1739,mergednames)=0),mergednames), "")))</f>
        <v/>
      </c>
      <c r="E1740" s="93" t="str">
        <f t="shared" si="82"/>
        <v/>
      </c>
      <c r="F1740" s="93" t="str">
        <f>IF($I$1&lt;&gt;"y", "", IF(A1741="", "", IFERROR(LOOKUP(2,1/(COUNTIF($F$2:F1739,get_country)=0),get_country), "")))</f>
        <v/>
      </c>
      <c r="G1740" s="93" t="str">
        <f t="shared" si="81"/>
        <v/>
      </c>
      <c r="H1740" s="67" t="str">
        <f t="array" aca="1" ref="H1740" ca="1">IF($I$1&lt;&gt;"y", "", IFERROR(INDEX(countrylistsize,MATCH(SMALL(NOT(countrylistsize="")*IF(ISNUMBER(countrylistsize),COUNTIF(countrylistsize,"&lt;="&amp;countrylistsize),COUNTIF(countrylistsize,"&lt;="&amp;countrylistsize)+SUM(ISNUMBER(countrylistsize))),ROWS(F$3:F1740)+SUM(ISBLANK(countrylistsize))),NOT(countrylistsize="")*IF(ISNUMBER(countrylistsize),COUNTIF(countrylistsize,"&lt;="&amp;countrylistsize),COUNTIF(countrylistsize,"&lt;="&amp;countrylistsize)+SUM(ISNUMBER(countrylistsize))),0)), ""))</f>
        <v/>
      </c>
      <c r="I1740" s="70"/>
      <c r="J1740" s="67" t="str">
        <f t="array" aca="1" ref="J1740" ca="1">IF($I$1&lt;&gt;"y", "", IFERROR(INDEX(admin1listsize,MATCH(SMALL(NOT(admin1listsize="")*IF(ISNUMBER(admin1listsize),COUNTIF(admin1listsize,"&lt;="&amp;admin1listsize),COUNTIF(admin1listsize,"&lt;="&amp;admin1listsize)+SUM(ISNUMBER(admin1listsize))),ROWS(D$3:D1740)+SUM(ISBLANK(admin1listsize))),NOT(admin1listsize="")*IF(ISNUMBER(admin1listsize),COUNTIF(admin1listsize,"&lt;="&amp;admin1listsize),COUNTIF(admin1listsize,"&lt;="&amp;admin1listsize)+SUM(ISNUMBER(admin1listsize))),0)), ""))</f>
        <v/>
      </c>
      <c r="K1740" s="71"/>
    </row>
    <row r="1741" spans="1:11" s="1" customFormat="1" x14ac:dyDescent="0.25">
      <c r="A1741" s="93" t="str">
        <f>IF($I$1&lt;&gt;"y", "", IF(ISBLANK(DATA!D1742),"",IF(ISBLANK(DATA!K1742),"NO DATA",DATA!K1742)))</f>
        <v/>
      </c>
      <c r="B1741" s="93" t="str">
        <f>IF($I$1&lt;&gt;"y", "",IF(ISBLANK(DATA!D1742),"", IF(ISBLANK(DATA!L1742),"NO DATA",DATA!L1742)))</f>
        <v/>
      </c>
      <c r="C1741" s="93" t="str">
        <f t="shared" si="83"/>
        <v/>
      </c>
      <c r="D1741" s="93" t="str">
        <f>IF($I$1&lt;&gt;"y", "", IF(C1742="", "", IFERROR(LOOKUP(2,1/(COUNTIF($D$2:D1740,mergednames)=0),mergednames), "")))</f>
        <v/>
      </c>
      <c r="E1741" s="93" t="str">
        <f t="shared" si="82"/>
        <v/>
      </c>
      <c r="F1741" s="93" t="str">
        <f>IF($I$1&lt;&gt;"y", "", IF(A1742="", "", IFERROR(LOOKUP(2,1/(COUNTIF($F$2:F1740,get_country)=0),get_country), "")))</f>
        <v/>
      </c>
      <c r="G1741" s="93" t="str">
        <f t="shared" si="81"/>
        <v/>
      </c>
      <c r="H1741" s="67" t="str">
        <f t="array" aca="1" ref="H1741" ca="1">IF($I$1&lt;&gt;"y", "", IFERROR(INDEX(countrylistsize,MATCH(SMALL(NOT(countrylistsize="")*IF(ISNUMBER(countrylistsize),COUNTIF(countrylistsize,"&lt;="&amp;countrylistsize),COUNTIF(countrylistsize,"&lt;="&amp;countrylistsize)+SUM(ISNUMBER(countrylistsize))),ROWS(F$3:F1741)+SUM(ISBLANK(countrylistsize))),NOT(countrylistsize="")*IF(ISNUMBER(countrylistsize),COUNTIF(countrylistsize,"&lt;="&amp;countrylistsize),COUNTIF(countrylistsize,"&lt;="&amp;countrylistsize)+SUM(ISNUMBER(countrylistsize))),0)), ""))</f>
        <v/>
      </c>
      <c r="I1741" s="70"/>
      <c r="J1741" s="67" t="str">
        <f t="array" aca="1" ref="J1741" ca="1">IF($I$1&lt;&gt;"y", "", IFERROR(INDEX(admin1listsize,MATCH(SMALL(NOT(admin1listsize="")*IF(ISNUMBER(admin1listsize),COUNTIF(admin1listsize,"&lt;="&amp;admin1listsize),COUNTIF(admin1listsize,"&lt;="&amp;admin1listsize)+SUM(ISNUMBER(admin1listsize))),ROWS(D$3:D1741)+SUM(ISBLANK(admin1listsize))),NOT(admin1listsize="")*IF(ISNUMBER(admin1listsize),COUNTIF(admin1listsize,"&lt;="&amp;admin1listsize),COUNTIF(admin1listsize,"&lt;="&amp;admin1listsize)+SUM(ISNUMBER(admin1listsize))),0)), ""))</f>
        <v/>
      </c>
      <c r="K1741" s="71"/>
    </row>
    <row r="1742" spans="1:11" s="1" customFormat="1" x14ac:dyDescent="0.25">
      <c r="A1742" s="93" t="str">
        <f>IF($I$1&lt;&gt;"y", "", IF(ISBLANK(DATA!D1743),"",IF(ISBLANK(DATA!K1743),"NO DATA",DATA!K1743)))</f>
        <v/>
      </c>
      <c r="B1742" s="93" t="str">
        <f>IF($I$1&lt;&gt;"y", "",IF(ISBLANK(DATA!D1743),"", IF(ISBLANK(DATA!L1743),"NO DATA",DATA!L1743)))</f>
        <v/>
      </c>
      <c r="C1742" s="93" t="str">
        <f t="shared" si="83"/>
        <v/>
      </c>
      <c r="D1742" s="93" t="str">
        <f>IF($I$1&lt;&gt;"y", "", IF(C1743="", "", IFERROR(LOOKUP(2,1/(COUNTIF($D$2:D1741,mergednames)=0),mergednames), "")))</f>
        <v/>
      </c>
      <c r="E1742" s="93" t="str">
        <f t="shared" si="82"/>
        <v/>
      </c>
      <c r="F1742" s="93" t="str">
        <f>IF($I$1&lt;&gt;"y", "", IF(A1743="", "", IFERROR(LOOKUP(2,1/(COUNTIF($F$2:F1741,get_country)=0),get_country), "")))</f>
        <v/>
      </c>
      <c r="G1742" s="93" t="str">
        <f t="shared" si="81"/>
        <v/>
      </c>
      <c r="H1742" s="67" t="str">
        <f t="array" aca="1" ref="H1742" ca="1">IF($I$1&lt;&gt;"y", "", IFERROR(INDEX(countrylistsize,MATCH(SMALL(NOT(countrylistsize="")*IF(ISNUMBER(countrylistsize),COUNTIF(countrylistsize,"&lt;="&amp;countrylistsize),COUNTIF(countrylistsize,"&lt;="&amp;countrylistsize)+SUM(ISNUMBER(countrylistsize))),ROWS(F$3:F1742)+SUM(ISBLANK(countrylistsize))),NOT(countrylistsize="")*IF(ISNUMBER(countrylistsize),COUNTIF(countrylistsize,"&lt;="&amp;countrylistsize),COUNTIF(countrylistsize,"&lt;="&amp;countrylistsize)+SUM(ISNUMBER(countrylistsize))),0)), ""))</f>
        <v/>
      </c>
      <c r="I1742" s="70"/>
      <c r="J1742" s="67" t="str">
        <f t="array" aca="1" ref="J1742" ca="1">IF($I$1&lt;&gt;"y", "", IFERROR(INDEX(admin1listsize,MATCH(SMALL(NOT(admin1listsize="")*IF(ISNUMBER(admin1listsize),COUNTIF(admin1listsize,"&lt;="&amp;admin1listsize),COUNTIF(admin1listsize,"&lt;="&amp;admin1listsize)+SUM(ISNUMBER(admin1listsize))),ROWS(D$3:D1742)+SUM(ISBLANK(admin1listsize))),NOT(admin1listsize="")*IF(ISNUMBER(admin1listsize),COUNTIF(admin1listsize,"&lt;="&amp;admin1listsize),COUNTIF(admin1listsize,"&lt;="&amp;admin1listsize)+SUM(ISNUMBER(admin1listsize))),0)), ""))</f>
        <v/>
      </c>
      <c r="K1742" s="71"/>
    </row>
    <row r="1743" spans="1:11" s="1" customFormat="1" x14ac:dyDescent="0.25">
      <c r="A1743" s="93" t="str">
        <f>IF($I$1&lt;&gt;"y", "", IF(ISBLANK(DATA!D1744),"",IF(ISBLANK(DATA!K1744),"NO DATA",DATA!K1744)))</f>
        <v/>
      </c>
      <c r="B1743" s="93" t="str">
        <f>IF($I$1&lt;&gt;"y", "",IF(ISBLANK(DATA!D1744),"", IF(ISBLANK(DATA!L1744),"NO DATA",DATA!L1744)))</f>
        <v/>
      </c>
      <c r="C1743" s="93" t="str">
        <f t="shared" si="83"/>
        <v/>
      </c>
      <c r="D1743" s="93" t="str">
        <f>IF($I$1&lt;&gt;"y", "", IF(C1744="", "", IFERROR(LOOKUP(2,1/(COUNTIF($D$2:D1742,mergednames)=0),mergednames), "")))</f>
        <v/>
      </c>
      <c r="E1743" s="93" t="str">
        <f t="shared" si="82"/>
        <v/>
      </c>
      <c r="F1743" s="93" t="str">
        <f>IF($I$1&lt;&gt;"y", "", IF(A1744="", "", IFERROR(LOOKUP(2,1/(COUNTIF($F$2:F1742,get_country)=0),get_country), "")))</f>
        <v/>
      </c>
      <c r="G1743" s="93" t="str">
        <f t="shared" si="81"/>
        <v/>
      </c>
      <c r="H1743" s="67" t="str">
        <f t="array" aca="1" ref="H1743" ca="1">IF($I$1&lt;&gt;"y", "", IFERROR(INDEX(countrylistsize,MATCH(SMALL(NOT(countrylistsize="")*IF(ISNUMBER(countrylistsize),COUNTIF(countrylistsize,"&lt;="&amp;countrylistsize),COUNTIF(countrylistsize,"&lt;="&amp;countrylistsize)+SUM(ISNUMBER(countrylistsize))),ROWS(F$3:F1743)+SUM(ISBLANK(countrylistsize))),NOT(countrylistsize="")*IF(ISNUMBER(countrylistsize),COUNTIF(countrylistsize,"&lt;="&amp;countrylistsize),COUNTIF(countrylistsize,"&lt;="&amp;countrylistsize)+SUM(ISNUMBER(countrylistsize))),0)), ""))</f>
        <v/>
      </c>
      <c r="I1743" s="70"/>
      <c r="J1743" s="67" t="str">
        <f t="array" aca="1" ref="J1743" ca="1">IF($I$1&lt;&gt;"y", "", IFERROR(INDEX(admin1listsize,MATCH(SMALL(NOT(admin1listsize="")*IF(ISNUMBER(admin1listsize),COUNTIF(admin1listsize,"&lt;="&amp;admin1listsize),COUNTIF(admin1listsize,"&lt;="&amp;admin1listsize)+SUM(ISNUMBER(admin1listsize))),ROWS(D$3:D1743)+SUM(ISBLANK(admin1listsize))),NOT(admin1listsize="")*IF(ISNUMBER(admin1listsize),COUNTIF(admin1listsize,"&lt;="&amp;admin1listsize),COUNTIF(admin1listsize,"&lt;="&amp;admin1listsize)+SUM(ISNUMBER(admin1listsize))),0)), ""))</f>
        <v/>
      </c>
      <c r="K1743" s="71"/>
    </row>
    <row r="1744" spans="1:11" s="1" customFormat="1" x14ac:dyDescent="0.25">
      <c r="A1744" s="93" t="str">
        <f>IF($I$1&lt;&gt;"y", "", IF(ISBLANK(DATA!D1745),"",IF(ISBLANK(DATA!K1745),"NO DATA",DATA!K1745)))</f>
        <v/>
      </c>
      <c r="B1744" s="93" t="str">
        <f>IF($I$1&lt;&gt;"y", "",IF(ISBLANK(DATA!D1745),"", IF(ISBLANK(DATA!L1745),"NO DATA",DATA!L1745)))</f>
        <v/>
      </c>
      <c r="C1744" s="93" t="str">
        <f t="shared" si="83"/>
        <v/>
      </c>
      <c r="D1744" s="93" t="str">
        <f>IF($I$1&lt;&gt;"y", "", IF(C1745="", "", IFERROR(LOOKUP(2,1/(COUNTIF($D$2:D1743,mergednames)=0),mergednames), "")))</f>
        <v/>
      </c>
      <c r="E1744" s="93" t="str">
        <f t="shared" si="82"/>
        <v/>
      </c>
      <c r="F1744" s="93" t="str">
        <f>IF($I$1&lt;&gt;"y", "", IF(A1745="", "", IFERROR(LOOKUP(2,1/(COUNTIF($F$2:F1743,get_country)=0),get_country), "")))</f>
        <v/>
      </c>
      <c r="G1744" s="93" t="str">
        <f t="shared" si="81"/>
        <v/>
      </c>
      <c r="H1744" s="67" t="str">
        <f t="array" aca="1" ref="H1744" ca="1">IF($I$1&lt;&gt;"y", "", IFERROR(INDEX(countrylistsize,MATCH(SMALL(NOT(countrylistsize="")*IF(ISNUMBER(countrylistsize),COUNTIF(countrylistsize,"&lt;="&amp;countrylistsize),COUNTIF(countrylistsize,"&lt;="&amp;countrylistsize)+SUM(ISNUMBER(countrylistsize))),ROWS(F$3:F1744)+SUM(ISBLANK(countrylistsize))),NOT(countrylistsize="")*IF(ISNUMBER(countrylistsize),COUNTIF(countrylistsize,"&lt;="&amp;countrylistsize),COUNTIF(countrylistsize,"&lt;="&amp;countrylistsize)+SUM(ISNUMBER(countrylistsize))),0)), ""))</f>
        <v/>
      </c>
      <c r="I1744" s="70"/>
      <c r="J1744" s="67" t="str">
        <f t="array" aca="1" ref="J1744" ca="1">IF($I$1&lt;&gt;"y", "", IFERROR(INDEX(admin1listsize,MATCH(SMALL(NOT(admin1listsize="")*IF(ISNUMBER(admin1listsize),COUNTIF(admin1listsize,"&lt;="&amp;admin1listsize),COUNTIF(admin1listsize,"&lt;="&amp;admin1listsize)+SUM(ISNUMBER(admin1listsize))),ROWS(D$3:D1744)+SUM(ISBLANK(admin1listsize))),NOT(admin1listsize="")*IF(ISNUMBER(admin1listsize),COUNTIF(admin1listsize,"&lt;="&amp;admin1listsize),COUNTIF(admin1listsize,"&lt;="&amp;admin1listsize)+SUM(ISNUMBER(admin1listsize))),0)), ""))</f>
        <v/>
      </c>
      <c r="K1744" s="71"/>
    </row>
    <row r="1745" spans="1:11" s="1" customFormat="1" x14ac:dyDescent="0.25">
      <c r="A1745" s="93" t="str">
        <f>IF($I$1&lt;&gt;"y", "", IF(ISBLANK(DATA!D1746),"",IF(ISBLANK(DATA!K1746),"NO DATA",DATA!K1746)))</f>
        <v/>
      </c>
      <c r="B1745" s="93" t="str">
        <f>IF($I$1&lt;&gt;"y", "",IF(ISBLANK(DATA!D1746),"", IF(ISBLANK(DATA!L1746),"NO DATA",DATA!L1746)))</f>
        <v/>
      </c>
      <c r="C1745" s="93" t="str">
        <f t="shared" si="83"/>
        <v/>
      </c>
      <c r="D1745" s="93" t="str">
        <f>IF($I$1&lt;&gt;"y", "", IF(C1746="", "", IFERROR(LOOKUP(2,1/(COUNTIF($D$2:D1744,mergednames)=0),mergednames), "")))</f>
        <v/>
      </c>
      <c r="E1745" s="93" t="str">
        <f t="shared" si="82"/>
        <v/>
      </c>
      <c r="F1745" s="93" t="str">
        <f>IF($I$1&lt;&gt;"y", "", IF(A1746="", "", IFERROR(LOOKUP(2,1/(COUNTIF($F$2:F1744,get_country)=0),get_country), "")))</f>
        <v/>
      </c>
      <c r="G1745" s="93" t="str">
        <f t="shared" si="81"/>
        <v/>
      </c>
      <c r="H1745" s="67" t="str">
        <f t="array" aca="1" ref="H1745" ca="1">IF($I$1&lt;&gt;"y", "", IFERROR(INDEX(countrylistsize,MATCH(SMALL(NOT(countrylistsize="")*IF(ISNUMBER(countrylistsize),COUNTIF(countrylistsize,"&lt;="&amp;countrylistsize),COUNTIF(countrylistsize,"&lt;="&amp;countrylistsize)+SUM(ISNUMBER(countrylistsize))),ROWS(F$3:F1745)+SUM(ISBLANK(countrylistsize))),NOT(countrylistsize="")*IF(ISNUMBER(countrylistsize),COUNTIF(countrylistsize,"&lt;="&amp;countrylistsize),COUNTIF(countrylistsize,"&lt;="&amp;countrylistsize)+SUM(ISNUMBER(countrylistsize))),0)), ""))</f>
        <v/>
      </c>
      <c r="I1745" s="70"/>
      <c r="J1745" s="67" t="str">
        <f t="array" aca="1" ref="J1745" ca="1">IF($I$1&lt;&gt;"y", "", IFERROR(INDEX(admin1listsize,MATCH(SMALL(NOT(admin1listsize="")*IF(ISNUMBER(admin1listsize),COUNTIF(admin1listsize,"&lt;="&amp;admin1listsize),COUNTIF(admin1listsize,"&lt;="&amp;admin1listsize)+SUM(ISNUMBER(admin1listsize))),ROWS(D$3:D1745)+SUM(ISBLANK(admin1listsize))),NOT(admin1listsize="")*IF(ISNUMBER(admin1listsize),COUNTIF(admin1listsize,"&lt;="&amp;admin1listsize),COUNTIF(admin1listsize,"&lt;="&amp;admin1listsize)+SUM(ISNUMBER(admin1listsize))),0)), ""))</f>
        <v/>
      </c>
      <c r="K1745" s="71"/>
    </row>
    <row r="1746" spans="1:11" s="1" customFormat="1" x14ac:dyDescent="0.25">
      <c r="A1746" s="93" t="str">
        <f>IF($I$1&lt;&gt;"y", "", IF(ISBLANK(DATA!D1747),"",IF(ISBLANK(DATA!K1747),"NO DATA",DATA!K1747)))</f>
        <v/>
      </c>
      <c r="B1746" s="93" t="str">
        <f>IF($I$1&lt;&gt;"y", "",IF(ISBLANK(DATA!D1747),"", IF(ISBLANK(DATA!L1747),"NO DATA",DATA!L1747)))</f>
        <v/>
      </c>
      <c r="C1746" s="93" t="str">
        <f t="shared" si="83"/>
        <v/>
      </c>
      <c r="D1746" s="93" t="str">
        <f>IF($I$1&lt;&gt;"y", "", IF(C1747="", "", IFERROR(LOOKUP(2,1/(COUNTIF($D$2:D1745,mergednames)=0),mergednames), "")))</f>
        <v/>
      </c>
      <c r="E1746" s="93" t="str">
        <f t="shared" si="82"/>
        <v/>
      </c>
      <c r="F1746" s="93" t="str">
        <f>IF($I$1&lt;&gt;"y", "", IF(A1747="", "", IFERROR(LOOKUP(2,1/(COUNTIF($F$2:F1745,get_country)=0),get_country), "")))</f>
        <v/>
      </c>
      <c r="G1746" s="93" t="str">
        <f t="shared" si="81"/>
        <v/>
      </c>
      <c r="H1746" s="67" t="str">
        <f t="array" aca="1" ref="H1746" ca="1">IF($I$1&lt;&gt;"y", "", IFERROR(INDEX(countrylistsize,MATCH(SMALL(NOT(countrylistsize="")*IF(ISNUMBER(countrylistsize),COUNTIF(countrylistsize,"&lt;="&amp;countrylistsize),COUNTIF(countrylistsize,"&lt;="&amp;countrylistsize)+SUM(ISNUMBER(countrylistsize))),ROWS(F$3:F1746)+SUM(ISBLANK(countrylistsize))),NOT(countrylistsize="")*IF(ISNUMBER(countrylistsize),COUNTIF(countrylistsize,"&lt;="&amp;countrylistsize),COUNTIF(countrylistsize,"&lt;="&amp;countrylistsize)+SUM(ISNUMBER(countrylistsize))),0)), ""))</f>
        <v/>
      </c>
      <c r="I1746" s="70"/>
      <c r="J1746" s="67" t="str">
        <f t="array" aca="1" ref="J1746" ca="1">IF($I$1&lt;&gt;"y", "", IFERROR(INDEX(admin1listsize,MATCH(SMALL(NOT(admin1listsize="")*IF(ISNUMBER(admin1listsize),COUNTIF(admin1listsize,"&lt;="&amp;admin1listsize),COUNTIF(admin1listsize,"&lt;="&amp;admin1listsize)+SUM(ISNUMBER(admin1listsize))),ROWS(D$3:D1746)+SUM(ISBLANK(admin1listsize))),NOT(admin1listsize="")*IF(ISNUMBER(admin1listsize),COUNTIF(admin1listsize,"&lt;="&amp;admin1listsize),COUNTIF(admin1listsize,"&lt;="&amp;admin1listsize)+SUM(ISNUMBER(admin1listsize))),0)), ""))</f>
        <v/>
      </c>
      <c r="K1746" s="71"/>
    </row>
    <row r="1747" spans="1:11" s="1" customFormat="1" x14ac:dyDescent="0.25">
      <c r="A1747" s="93" t="str">
        <f>IF($I$1&lt;&gt;"y", "", IF(ISBLANK(DATA!D1748),"",IF(ISBLANK(DATA!K1748),"NO DATA",DATA!K1748)))</f>
        <v/>
      </c>
      <c r="B1747" s="93" t="str">
        <f>IF($I$1&lt;&gt;"y", "",IF(ISBLANK(DATA!D1748),"", IF(ISBLANK(DATA!L1748),"NO DATA",DATA!L1748)))</f>
        <v/>
      </c>
      <c r="C1747" s="93" t="str">
        <f t="shared" si="83"/>
        <v/>
      </c>
      <c r="D1747" s="93" t="str">
        <f>IF($I$1&lt;&gt;"y", "", IF(C1748="", "", IFERROR(LOOKUP(2,1/(COUNTIF($D$2:D1746,mergednames)=0),mergednames), "")))</f>
        <v/>
      </c>
      <c r="E1747" s="93" t="str">
        <f t="shared" si="82"/>
        <v/>
      </c>
      <c r="F1747" s="93" t="str">
        <f>IF($I$1&lt;&gt;"y", "", IF(A1748="", "", IFERROR(LOOKUP(2,1/(COUNTIF($F$2:F1746,get_country)=0),get_country), "")))</f>
        <v/>
      </c>
      <c r="G1747" s="93" t="str">
        <f t="shared" si="81"/>
        <v/>
      </c>
      <c r="H1747" s="67" t="str">
        <f t="array" aca="1" ref="H1747" ca="1">IF($I$1&lt;&gt;"y", "", IFERROR(INDEX(countrylistsize,MATCH(SMALL(NOT(countrylistsize="")*IF(ISNUMBER(countrylistsize),COUNTIF(countrylistsize,"&lt;="&amp;countrylistsize),COUNTIF(countrylistsize,"&lt;="&amp;countrylistsize)+SUM(ISNUMBER(countrylistsize))),ROWS(F$3:F1747)+SUM(ISBLANK(countrylistsize))),NOT(countrylistsize="")*IF(ISNUMBER(countrylistsize),COUNTIF(countrylistsize,"&lt;="&amp;countrylistsize),COUNTIF(countrylistsize,"&lt;="&amp;countrylistsize)+SUM(ISNUMBER(countrylistsize))),0)), ""))</f>
        <v/>
      </c>
      <c r="I1747" s="70"/>
      <c r="J1747" s="67" t="str">
        <f t="array" aca="1" ref="J1747" ca="1">IF($I$1&lt;&gt;"y", "", IFERROR(INDEX(admin1listsize,MATCH(SMALL(NOT(admin1listsize="")*IF(ISNUMBER(admin1listsize),COUNTIF(admin1listsize,"&lt;="&amp;admin1listsize),COUNTIF(admin1listsize,"&lt;="&amp;admin1listsize)+SUM(ISNUMBER(admin1listsize))),ROWS(D$3:D1747)+SUM(ISBLANK(admin1listsize))),NOT(admin1listsize="")*IF(ISNUMBER(admin1listsize),COUNTIF(admin1listsize,"&lt;="&amp;admin1listsize),COUNTIF(admin1listsize,"&lt;="&amp;admin1listsize)+SUM(ISNUMBER(admin1listsize))),0)), ""))</f>
        <v/>
      </c>
      <c r="K1747" s="71"/>
    </row>
    <row r="1748" spans="1:11" s="1" customFormat="1" x14ac:dyDescent="0.25">
      <c r="A1748" s="93" t="str">
        <f>IF($I$1&lt;&gt;"y", "", IF(ISBLANK(DATA!D1749),"",IF(ISBLANK(DATA!K1749),"NO DATA",DATA!K1749)))</f>
        <v/>
      </c>
      <c r="B1748" s="93" t="str">
        <f>IF($I$1&lt;&gt;"y", "",IF(ISBLANK(DATA!D1749),"", IF(ISBLANK(DATA!L1749),"NO DATA",DATA!L1749)))</f>
        <v/>
      </c>
      <c r="C1748" s="93" t="str">
        <f t="shared" si="83"/>
        <v/>
      </c>
      <c r="D1748" s="93" t="str">
        <f>IF($I$1&lt;&gt;"y", "", IF(C1749="", "", IFERROR(LOOKUP(2,1/(COUNTIF($D$2:D1747,mergednames)=0),mergednames), "")))</f>
        <v/>
      </c>
      <c r="E1748" s="93" t="str">
        <f t="shared" si="82"/>
        <v/>
      </c>
      <c r="F1748" s="93" t="str">
        <f>IF($I$1&lt;&gt;"y", "", IF(A1749="", "", IFERROR(LOOKUP(2,1/(COUNTIF($F$2:F1747,get_country)=0),get_country), "")))</f>
        <v/>
      </c>
      <c r="G1748" s="93" t="str">
        <f t="shared" si="81"/>
        <v/>
      </c>
      <c r="H1748" s="67" t="str">
        <f t="array" aca="1" ref="H1748" ca="1">IF($I$1&lt;&gt;"y", "", IFERROR(INDEX(countrylistsize,MATCH(SMALL(NOT(countrylistsize="")*IF(ISNUMBER(countrylistsize),COUNTIF(countrylistsize,"&lt;="&amp;countrylistsize),COUNTIF(countrylistsize,"&lt;="&amp;countrylistsize)+SUM(ISNUMBER(countrylistsize))),ROWS(F$3:F1748)+SUM(ISBLANK(countrylistsize))),NOT(countrylistsize="")*IF(ISNUMBER(countrylistsize),COUNTIF(countrylistsize,"&lt;="&amp;countrylistsize),COUNTIF(countrylistsize,"&lt;="&amp;countrylistsize)+SUM(ISNUMBER(countrylistsize))),0)), ""))</f>
        <v/>
      </c>
      <c r="I1748" s="70"/>
      <c r="J1748" s="67" t="str">
        <f t="array" aca="1" ref="J1748" ca="1">IF($I$1&lt;&gt;"y", "", IFERROR(INDEX(admin1listsize,MATCH(SMALL(NOT(admin1listsize="")*IF(ISNUMBER(admin1listsize),COUNTIF(admin1listsize,"&lt;="&amp;admin1listsize),COUNTIF(admin1listsize,"&lt;="&amp;admin1listsize)+SUM(ISNUMBER(admin1listsize))),ROWS(D$3:D1748)+SUM(ISBLANK(admin1listsize))),NOT(admin1listsize="")*IF(ISNUMBER(admin1listsize),COUNTIF(admin1listsize,"&lt;="&amp;admin1listsize),COUNTIF(admin1listsize,"&lt;="&amp;admin1listsize)+SUM(ISNUMBER(admin1listsize))),0)), ""))</f>
        <v/>
      </c>
      <c r="K1748" s="71"/>
    </row>
    <row r="1749" spans="1:11" s="1" customFormat="1" x14ac:dyDescent="0.25">
      <c r="A1749" s="93" t="str">
        <f>IF($I$1&lt;&gt;"y", "", IF(ISBLANK(DATA!D1750),"",IF(ISBLANK(DATA!K1750),"NO DATA",DATA!K1750)))</f>
        <v/>
      </c>
      <c r="B1749" s="93" t="str">
        <f>IF($I$1&lt;&gt;"y", "",IF(ISBLANK(DATA!D1750),"", IF(ISBLANK(DATA!L1750),"NO DATA",DATA!L1750)))</f>
        <v/>
      </c>
      <c r="C1749" s="93" t="str">
        <f t="shared" si="83"/>
        <v/>
      </c>
      <c r="D1749" s="93" t="str">
        <f>IF($I$1&lt;&gt;"y", "", IF(C1750="", "", IFERROR(LOOKUP(2,1/(COUNTIF($D$2:D1748,mergednames)=0),mergednames), "")))</f>
        <v/>
      </c>
      <c r="E1749" s="93" t="str">
        <f t="shared" si="82"/>
        <v/>
      </c>
      <c r="F1749" s="93" t="str">
        <f>IF($I$1&lt;&gt;"y", "", IF(A1750="", "", IFERROR(LOOKUP(2,1/(COUNTIF($F$2:F1748,get_country)=0),get_country), "")))</f>
        <v/>
      </c>
      <c r="G1749" s="93" t="str">
        <f t="shared" si="81"/>
        <v/>
      </c>
      <c r="H1749" s="67" t="str">
        <f t="array" aca="1" ref="H1749" ca="1">IF($I$1&lt;&gt;"y", "", IFERROR(INDEX(countrylistsize,MATCH(SMALL(NOT(countrylistsize="")*IF(ISNUMBER(countrylistsize),COUNTIF(countrylistsize,"&lt;="&amp;countrylistsize),COUNTIF(countrylistsize,"&lt;="&amp;countrylistsize)+SUM(ISNUMBER(countrylistsize))),ROWS(F$3:F1749)+SUM(ISBLANK(countrylistsize))),NOT(countrylistsize="")*IF(ISNUMBER(countrylistsize),COUNTIF(countrylistsize,"&lt;="&amp;countrylistsize),COUNTIF(countrylistsize,"&lt;="&amp;countrylistsize)+SUM(ISNUMBER(countrylistsize))),0)), ""))</f>
        <v/>
      </c>
      <c r="I1749" s="70"/>
      <c r="J1749" s="67" t="str">
        <f t="array" aca="1" ref="J1749" ca="1">IF($I$1&lt;&gt;"y", "", IFERROR(INDEX(admin1listsize,MATCH(SMALL(NOT(admin1listsize="")*IF(ISNUMBER(admin1listsize),COUNTIF(admin1listsize,"&lt;="&amp;admin1listsize),COUNTIF(admin1listsize,"&lt;="&amp;admin1listsize)+SUM(ISNUMBER(admin1listsize))),ROWS(D$3:D1749)+SUM(ISBLANK(admin1listsize))),NOT(admin1listsize="")*IF(ISNUMBER(admin1listsize),COUNTIF(admin1listsize,"&lt;="&amp;admin1listsize),COUNTIF(admin1listsize,"&lt;="&amp;admin1listsize)+SUM(ISNUMBER(admin1listsize))),0)), ""))</f>
        <v/>
      </c>
      <c r="K1749" s="71"/>
    </row>
    <row r="1750" spans="1:11" s="1" customFormat="1" x14ac:dyDescent="0.25">
      <c r="A1750" s="93" t="str">
        <f>IF($I$1&lt;&gt;"y", "", IF(ISBLANK(DATA!D1751),"",IF(ISBLANK(DATA!K1751),"NO DATA",DATA!K1751)))</f>
        <v/>
      </c>
      <c r="B1750" s="93" t="str">
        <f>IF($I$1&lt;&gt;"y", "",IF(ISBLANK(DATA!D1751),"", IF(ISBLANK(DATA!L1751),"NO DATA",DATA!L1751)))</f>
        <v/>
      </c>
      <c r="C1750" s="93" t="str">
        <f t="shared" si="83"/>
        <v/>
      </c>
      <c r="D1750" s="93" t="str">
        <f>IF($I$1&lt;&gt;"y", "", IF(C1751="", "", IFERROR(LOOKUP(2,1/(COUNTIF($D$2:D1749,mergednames)=0),mergednames), "")))</f>
        <v/>
      </c>
      <c r="E1750" s="93" t="str">
        <f t="shared" si="82"/>
        <v/>
      </c>
      <c r="F1750" s="93" t="str">
        <f>IF($I$1&lt;&gt;"y", "", IF(A1751="", "", IFERROR(LOOKUP(2,1/(COUNTIF($F$2:F1749,get_country)=0),get_country), "")))</f>
        <v/>
      </c>
      <c r="G1750" s="93" t="str">
        <f t="shared" si="81"/>
        <v/>
      </c>
      <c r="H1750" s="67" t="str">
        <f t="array" aca="1" ref="H1750" ca="1">IF($I$1&lt;&gt;"y", "", IFERROR(INDEX(countrylistsize,MATCH(SMALL(NOT(countrylistsize="")*IF(ISNUMBER(countrylistsize),COUNTIF(countrylistsize,"&lt;="&amp;countrylistsize),COUNTIF(countrylistsize,"&lt;="&amp;countrylistsize)+SUM(ISNUMBER(countrylistsize))),ROWS(F$3:F1750)+SUM(ISBLANK(countrylistsize))),NOT(countrylistsize="")*IF(ISNUMBER(countrylistsize),COUNTIF(countrylistsize,"&lt;="&amp;countrylistsize),COUNTIF(countrylistsize,"&lt;="&amp;countrylistsize)+SUM(ISNUMBER(countrylistsize))),0)), ""))</f>
        <v/>
      </c>
      <c r="I1750" s="70"/>
      <c r="J1750" s="67" t="str">
        <f t="array" aca="1" ref="J1750" ca="1">IF($I$1&lt;&gt;"y", "", IFERROR(INDEX(admin1listsize,MATCH(SMALL(NOT(admin1listsize="")*IF(ISNUMBER(admin1listsize),COUNTIF(admin1listsize,"&lt;="&amp;admin1listsize),COUNTIF(admin1listsize,"&lt;="&amp;admin1listsize)+SUM(ISNUMBER(admin1listsize))),ROWS(D$3:D1750)+SUM(ISBLANK(admin1listsize))),NOT(admin1listsize="")*IF(ISNUMBER(admin1listsize),COUNTIF(admin1listsize,"&lt;="&amp;admin1listsize),COUNTIF(admin1listsize,"&lt;="&amp;admin1listsize)+SUM(ISNUMBER(admin1listsize))),0)), ""))</f>
        <v/>
      </c>
      <c r="K1750" s="71"/>
    </row>
    <row r="1751" spans="1:11" s="1" customFormat="1" x14ac:dyDescent="0.25">
      <c r="A1751" s="93" t="str">
        <f>IF($I$1&lt;&gt;"y", "", IF(ISBLANK(DATA!D1752),"",IF(ISBLANK(DATA!K1752),"NO DATA",DATA!K1752)))</f>
        <v/>
      </c>
      <c r="B1751" s="93" t="str">
        <f>IF($I$1&lt;&gt;"y", "",IF(ISBLANK(DATA!D1752),"", IF(ISBLANK(DATA!L1752),"NO DATA",DATA!L1752)))</f>
        <v/>
      </c>
      <c r="C1751" s="93" t="str">
        <f t="shared" si="83"/>
        <v/>
      </c>
      <c r="D1751" s="93" t="str">
        <f>IF($I$1&lt;&gt;"y", "", IF(C1752="", "", IFERROR(LOOKUP(2,1/(COUNTIF($D$2:D1750,mergednames)=0),mergednames), "")))</f>
        <v/>
      </c>
      <c r="E1751" s="93" t="str">
        <f t="shared" si="82"/>
        <v/>
      </c>
      <c r="F1751" s="93" t="str">
        <f>IF($I$1&lt;&gt;"y", "", IF(A1752="", "", IFERROR(LOOKUP(2,1/(COUNTIF($F$2:F1750,get_country)=0),get_country), "")))</f>
        <v/>
      </c>
      <c r="G1751" s="93" t="str">
        <f t="shared" si="81"/>
        <v/>
      </c>
      <c r="H1751" s="67" t="str">
        <f t="array" aca="1" ref="H1751" ca="1">IF($I$1&lt;&gt;"y", "", IFERROR(INDEX(countrylistsize,MATCH(SMALL(NOT(countrylistsize="")*IF(ISNUMBER(countrylistsize),COUNTIF(countrylistsize,"&lt;="&amp;countrylistsize),COUNTIF(countrylistsize,"&lt;="&amp;countrylistsize)+SUM(ISNUMBER(countrylistsize))),ROWS(F$3:F1751)+SUM(ISBLANK(countrylistsize))),NOT(countrylistsize="")*IF(ISNUMBER(countrylistsize),COUNTIF(countrylistsize,"&lt;="&amp;countrylistsize),COUNTIF(countrylistsize,"&lt;="&amp;countrylistsize)+SUM(ISNUMBER(countrylistsize))),0)), ""))</f>
        <v/>
      </c>
      <c r="I1751" s="70"/>
      <c r="J1751" s="67" t="str">
        <f t="array" aca="1" ref="J1751" ca="1">IF($I$1&lt;&gt;"y", "", IFERROR(INDEX(admin1listsize,MATCH(SMALL(NOT(admin1listsize="")*IF(ISNUMBER(admin1listsize),COUNTIF(admin1listsize,"&lt;="&amp;admin1listsize),COUNTIF(admin1listsize,"&lt;="&amp;admin1listsize)+SUM(ISNUMBER(admin1listsize))),ROWS(D$3:D1751)+SUM(ISBLANK(admin1listsize))),NOT(admin1listsize="")*IF(ISNUMBER(admin1listsize),COUNTIF(admin1listsize,"&lt;="&amp;admin1listsize),COUNTIF(admin1listsize,"&lt;="&amp;admin1listsize)+SUM(ISNUMBER(admin1listsize))),0)), ""))</f>
        <v/>
      </c>
      <c r="K1751" s="71"/>
    </row>
    <row r="1752" spans="1:11" s="1" customFormat="1" x14ac:dyDescent="0.25">
      <c r="A1752" s="93" t="str">
        <f>IF($I$1&lt;&gt;"y", "", IF(ISBLANK(DATA!D1753),"",IF(ISBLANK(DATA!K1753),"NO DATA",DATA!K1753)))</f>
        <v/>
      </c>
      <c r="B1752" s="93" t="str">
        <f>IF($I$1&lt;&gt;"y", "",IF(ISBLANK(DATA!D1753),"", IF(ISBLANK(DATA!L1753),"NO DATA",DATA!L1753)))</f>
        <v/>
      </c>
      <c r="C1752" s="93" t="str">
        <f t="shared" si="83"/>
        <v/>
      </c>
      <c r="D1752" s="93" t="str">
        <f>IF($I$1&lt;&gt;"y", "", IF(C1753="", "", IFERROR(LOOKUP(2,1/(COUNTIF($D$2:D1751,mergednames)=0),mergednames), "")))</f>
        <v/>
      </c>
      <c r="E1752" s="93" t="str">
        <f t="shared" si="82"/>
        <v/>
      </c>
      <c r="F1752" s="93" t="str">
        <f>IF($I$1&lt;&gt;"y", "", IF(A1753="", "", IFERROR(LOOKUP(2,1/(COUNTIF($F$2:F1751,get_country)=0),get_country), "")))</f>
        <v/>
      </c>
      <c r="G1752" s="93" t="str">
        <f t="shared" si="81"/>
        <v/>
      </c>
      <c r="H1752" s="67" t="str">
        <f t="array" aca="1" ref="H1752" ca="1">IF($I$1&lt;&gt;"y", "", IFERROR(INDEX(countrylistsize,MATCH(SMALL(NOT(countrylistsize="")*IF(ISNUMBER(countrylistsize),COUNTIF(countrylistsize,"&lt;="&amp;countrylistsize),COUNTIF(countrylistsize,"&lt;="&amp;countrylistsize)+SUM(ISNUMBER(countrylistsize))),ROWS(F$3:F1752)+SUM(ISBLANK(countrylistsize))),NOT(countrylistsize="")*IF(ISNUMBER(countrylistsize),COUNTIF(countrylistsize,"&lt;="&amp;countrylistsize),COUNTIF(countrylistsize,"&lt;="&amp;countrylistsize)+SUM(ISNUMBER(countrylistsize))),0)), ""))</f>
        <v/>
      </c>
      <c r="I1752" s="70"/>
      <c r="J1752" s="67" t="str">
        <f t="array" aca="1" ref="J1752" ca="1">IF($I$1&lt;&gt;"y", "", IFERROR(INDEX(admin1listsize,MATCH(SMALL(NOT(admin1listsize="")*IF(ISNUMBER(admin1listsize),COUNTIF(admin1listsize,"&lt;="&amp;admin1listsize),COUNTIF(admin1listsize,"&lt;="&amp;admin1listsize)+SUM(ISNUMBER(admin1listsize))),ROWS(D$3:D1752)+SUM(ISBLANK(admin1listsize))),NOT(admin1listsize="")*IF(ISNUMBER(admin1listsize),COUNTIF(admin1listsize,"&lt;="&amp;admin1listsize),COUNTIF(admin1listsize,"&lt;="&amp;admin1listsize)+SUM(ISNUMBER(admin1listsize))),0)), ""))</f>
        <v/>
      </c>
      <c r="K1752" s="71"/>
    </row>
    <row r="1753" spans="1:11" s="1" customFormat="1" x14ac:dyDescent="0.25">
      <c r="A1753" s="93" t="str">
        <f>IF($I$1&lt;&gt;"y", "", IF(ISBLANK(DATA!D1754),"",IF(ISBLANK(DATA!K1754),"NO DATA",DATA!K1754)))</f>
        <v/>
      </c>
      <c r="B1753" s="93" t="str">
        <f>IF($I$1&lt;&gt;"y", "",IF(ISBLANK(DATA!D1754),"", IF(ISBLANK(DATA!L1754),"NO DATA",DATA!L1754)))</f>
        <v/>
      </c>
      <c r="C1753" s="93" t="str">
        <f t="shared" si="83"/>
        <v/>
      </c>
      <c r="D1753" s="93" t="str">
        <f>IF($I$1&lt;&gt;"y", "", IF(C1754="", "", IFERROR(LOOKUP(2,1/(COUNTIF($D$2:D1752,mergednames)=0),mergednames), "")))</f>
        <v/>
      </c>
      <c r="E1753" s="93" t="str">
        <f t="shared" si="82"/>
        <v/>
      </c>
      <c r="F1753" s="93" t="str">
        <f>IF($I$1&lt;&gt;"y", "", IF(A1754="", "", IFERROR(LOOKUP(2,1/(COUNTIF($F$2:F1752,get_country)=0),get_country), "")))</f>
        <v/>
      </c>
      <c r="G1753" s="93" t="str">
        <f t="shared" si="81"/>
        <v/>
      </c>
      <c r="H1753" s="67" t="str">
        <f t="array" aca="1" ref="H1753" ca="1">IF($I$1&lt;&gt;"y", "", IFERROR(INDEX(countrylistsize,MATCH(SMALL(NOT(countrylistsize="")*IF(ISNUMBER(countrylistsize),COUNTIF(countrylistsize,"&lt;="&amp;countrylistsize),COUNTIF(countrylistsize,"&lt;="&amp;countrylistsize)+SUM(ISNUMBER(countrylistsize))),ROWS(F$3:F1753)+SUM(ISBLANK(countrylistsize))),NOT(countrylistsize="")*IF(ISNUMBER(countrylistsize),COUNTIF(countrylistsize,"&lt;="&amp;countrylistsize),COUNTIF(countrylistsize,"&lt;="&amp;countrylistsize)+SUM(ISNUMBER(countrylistsize))),0)), ""))</f>
        <v/>
      </c>
      <c r="I1753" s="70"/>
      <c r="J1753" s="67" t="str">
        <f t="array" aca="1" ref="J1753" ca="1">IF($I$1&lt;&gt;"y", "", IFERROR(INDEX(admin1listsize,MATCH(SMALL(NOT(admin1listsize="")*IF(ISNUMBER(admin1listsize),COUNTIF(admin1listsize,"&lt;="&amp;admin1listsize),COUNTIF(admin1listsize,"&lt;="&amp;admin1listsize)+SUM(ISNUMBER(admin1listsize))),ROWS(D$3:D1753)+SUM(ISBLANK(admin1listsize))),NOT(admin1listsize="")*IF(ISNUMBER(admin1listsize),COUNTIF(admin1listsize,"&lt;="&amp;admin1listsize),COUNTIF(admin1listsize,"&lt;="&amp;admin1listsize)+SUM(ISNUMBER(admin1listsize))),0)), ""))</f>
        <v/>
      </c>
      <c r="K1753" s="71"/>
    </row>
    <row r="1754" spans="1:11" s="1" customFormat="1" x14ac:dyDescent="0.25">
      <c r="A1754" s="93" t="str">
        <f>IF($I$1&lt;&gt;"y", "", IF(ISBLANK(DATA!D1755),"",IF(ISBLANK(DATA!K1755),"NO DATA",DATA!K1755)))</f>
        <v/>
      </c>
      <c r="B1754" s="93" t="str">
        <f>IF($I$1&lt;&gt;"y", "",IF(ISBLANK(DATA!D1755),"", IF(ISBLANK(DATA!L1755),"NO DATA",DATA!L1755)))</f>
        <v/>
      </c>
      <c r="C1754" s="93" t="str">
        <f t="shared" si="83"/>
        <v/>
      </c>
      <c r="D1754" s="93" t="str">
        <f>IF($I$1&lt;&gt;"y", "", IF(C1755="", "", IFERROR(LOOKUP(2,1/(COUNTIF($D$2:D1753,mergednames)=0),mergednames), "")))</f>
        <v/>
      </c>
      <c r="E1754" s="93" t="str">
        <f t="shared" si="82"/>
        <v/>
      </c>
      <c r="F1754" s="93" t="str">
        <f>IF($I$1&lt;&gt;"y", "", IF(A1755="", "", IFERROR(LOOKUP(2,1/(COUNTIF($F$2:F1753,get_country)=0),get_country), "")))</f>
        <v/>
      </c>
      <c r="G1754" s="93" t="str">
        <f t="shared" si="81"/>
        <v/>
      </c>
      <c r="H1754" s="67" t="str">
        <f t="array" aca="1" ref="H1754" ca="1">IF($I$1&lt;&gt;"y", "", IFERROR(INDEX(countrylistsize,MATCH(SMALL(NOT(countrylistsize="")*IF(ISNUMBER(countrylistsize),COUNTIF(countrylistsize,"&lt;="&amp;countrylistsize),COUNTIF(countrylistsize,"&lt;="&amp;countrylistsize)+SUM(ISNUMBER(countrylistsize))),ROWS(F$3:F1754)+SUM(ISBLANK(countrylistsize))),NOT(countrylistsize="")*IF(ISNUMBER(countrylistsize),COUNTIF(countrylistsize,"&lt;="&amp;countrylistsize),COUNTIF(countrylistsize,"&lt;="&amp;countrylistsize)+SUM(ISNUMBER(countrylistsize))),0)), ""))</f>
        <v/>
      </c>
      <c r="I1754" s="70"/>
      <c r="J1754" s="67" t="str">
        <f t="array" aca="1" ref="J1754" ca="1">IF($I$1&lt;&gt;"y", "", IFERROR(INDEX(admin1listsize,MATCH(SMALL(NOT(admin1listsize="")*IF(ISNUMBER(admin1listsize),COUNTIF(admin1listsize,"&lt;="&amp;admin1listsize),COUNTIF(admin1listsize,"&lt;="&amp;admin1listsize)+SUM(ISNUMBER(admin1listsize))),ROWS(D$3:D1754)+SUM(ISBLANK(admin1listsize))),NOT(admin1listsize="")*IF(ISNUMBER(admin1listsize),COUNTIF(admin1listsize,"&lt;="&amp;admin1listsize),COUNTIF(admin1listsize,"&lt;="&amp;admin1listsize)+SUM(ISNUMBER(admin1listsize))),0)), ""))</f>
        <v/>
      </c>
      <c r="K1754" s="71"/>
    </row>
    <row r="1755" spans="1:11" s="1" customFormat="1" x14ac:dyDescent="0.25">
      <c r="A1755" s="93" t="str">
        <f>IF($I$1&lt;&gt;"y", "", IF(ISBLANK(DATA!D1756),"",IF(ISBLANK(DATA!K1756),"NO DATA",DATA!K1756)))</f>
        <v/>
      </c>
      <c r="B1755" s="93" t="str">
        <f>IF($I$1&lt;&gt;"y", "",IF(ISBLANK(DATA!D1756),"", IF(ISBLANK(DATA!L1756),"NO DATA",DATA!L1756)))</f>
        <v/>
      </c>
      <c r="C1755" s="93" t="str">
        <f t="shared" si="83"/>
        <v/>
      </c>
      <c r="D1755" s="93" t="str">
        <f>IF($I$1&lt;&gt;"y", "", IF(C1756="", "", IFERROR(LOOKUP(2,1/(COUNTIF($D$2:D1754,mergednames)=0),mergednames), "")))</f>
        <v/>
      </c>
      <c r="E1755" s="93" t="str">
        <f t="shared" si="82"/>
        <v/>
      </c>
      <c r="F1755" s="93" t="str">
        <f>IF($I$1&lt;&gt;"y", "", IF(A1756="", "", IFERROR(LOOKUP(2,1/(COUNTIF($F$2:F1754,get_country)=0),get_country), "")))</f>
        <v/>
      </c>
      <c r="G1755" s="93" t="str">
        <f t="shared" si="81"/>
        <v/>
      </c>
      <c r="H1755" s="67" t="str">
        <f t="array" aca="1" ref="H1755" ca="1">IF($I$1&lt;&gt;"y", "", IFERROR(INDEX(countrylistsize,MATCH(SMALL(NOT(countrylistsize="")*IF(ISNUMBER(countrylistsize),COUNTIF(countrylistsize,"&lt;="&amp;countrylistsize),COUNTIF(countrylistsize,"&lt;="&amp;countrylistsize)+SUM(ISNUMBER(countrylistsize))),ROWS(F$3:F1755)+SUM(ISBLANK(countrylistsize))),NOT(countrylistsize="")*IF(ISNUMBER(countrylistsize),COUNTIF(countrylistsize,"&lt;="&amp;countrylistsize),COUNTIF(countrylistsize,"&lt;="&amp;countrylistsize)+SUM(ISNUMBER(countrylistsize))),0)), ""))</f>
        <v/>
      </c>
      <c r="I1755" s="70"/>
      <c r="J1755" s="67" t="str">
        <f t="array" aca="1" ref="J1755" ca="1">IF($I$1&lt;&gt;"y", "", IFERROR(INDEX(admin1listsize,MATCH(SMALL(NOT(admin1listsize="")*IF(ISNUMBER(admin1listsize),COUNTIF(admin1listsize,"&lt;="&amp;admin1listsize),COUNTIF(admin1listsize,"&lt;="&amp;admin1listsize)+SUM(ISNUMBER(admin1listsize))),ROWS(D$3:D1755)+SUM(ISBLANK(admin1listsize))),NOT(admin1listsize="")*IF(ISNUMBER(admin1listsize),COUNTIF(admin1listsize,"&lt;="&amp;admin1listsize),COUNTIF(admin1listsize,"&lt;="&amp;admin1listsize)+SUM(ISNUMBER(admin1listsize))),0)), ""))</f>
        <v/>
      </c>
      <c r="K1755" s="71"/>
    </row>
    <row r="1756" spans="1:11" s="1" customFormat="1" x14ac:dyDescent="0.25">
      <c r="A1756" s="93" t="str">
        <f>IF($I$1&lt;&gt;"y", "", IF(ISBLANK(DATA!D1757),"",IF(ISBLANK(DATA!K1757),"NO DATA",DATA!K1757)))</f>
        <v/>
      </c>
      <c r="B1756" s="93" t="str">
        <f>IF($I$1&lt;&gt;"y", "",IF(ISBLANK(DATA!D1757),"", IF(ISBLANK(DATA!L1757),"NO DATA",DATA!L1757)))</f>
        <v/>
      </c>
      <c r="C1756" s="93" t="str">
        <f t="shared" si="83"/>
        <v/>
      </c>
      <c r="D1756" s="93" t="str">
        <f>IF($I$1&lt;&gt;"y", "", IF(C1757="", "", IFERROR(LOOKUP(2,1/(COUNTIF($D$2:D1755,mergednames)=0),mergednames), "")))</f>
        <v/>
      </c>
      <c r="E1756" s="93" t="str">
        <f t="shared" si="82"/>
        <v/>
      </c>
      <c r="F1756" s="93" t="str">
        <f>IF($I$1&lt;&gt;"y", "", IF(A1757="", "", IFERROR(LOOKUP(2,1/(COUNTIF($F$2:F1755,get_country)=0),get_country), "")))</f>
        <v/>
      </c>
      <c r="G1756" s="93" t="str">
        <f t="shared" si="81"/>
        <v/>
      </c>
      <c r="H1756" s="67" t="str">
        <f t="array" aca="1" ref="H1756" ca="1">IF($I$1&lt;&gt;"y", "", IFERROR(INDEX(countrylistsize,MATCH(SMALL(NOT(countrylistsize="")*IF(ISNUMBER(countrylistsize),COUNTIF(countrylistsize,"&lt;="&amp;countrylistsize),COUNTIF(countrylistsize,"&lt;="&amp;countrylistsize)+SUM(ISNUMBER(countrylistsize))),ROWS(F$3:F1756)+SUM(ISBLANK(countrylistsize))),NOT(countrylistsize="")*IF(ISNUMBER(countrylistsize),COUNTIF(countrylistsize,"&lt;="&amp;countrylistsize),COUNTIF(countrylistsize,"&lt;="&amp;countrylistsize)+SUM(ISNUMBER(countrylistsize))),0)), ""))</f>
        <v/>
      </c>
      <c r="I1756" s="70"/>
      <c r="J1756" s="67" t="str">
        <f t="array" aca="1" ref="J1756" ca="1">IF($I$1&lt;&gt;"y", "", IFERROR(INDEX(admin1listsize,MATCH(SMALL(NOT(admin1listsize="")*IF(ISNUMBER(admin1listsize),COUNTIF(admin1listsize,"&lt;="&amp;admin1listsize),COUNTIF(admin1listsize,"&lt;="&amp;admin1listsize)+SUM(ISNUMBER(admin1listsize))),ROWS(D$3:D1756)+SUM(ISBLANK(admin1listsize))),NOT(admin1listsize="")*IF(ISNUMBER(admin1listsize),COUNTIF(admin1listsize,"&lt;="&amp;admin1listsize),COUNTIF(admin1listsize,"&lt;="&amp;admin1listsize)+SUM(ISNUMBER(admin1listsize))),0)), ""))</f>
        <v/>
      </c>
      <c r="K1756" s="71"/>
    </row>
    <row r="1757" spans="1:11" s="1" customFormat="1" x14ac:dyDescent="0.25">
      <c r="A1757" s="93" t="str">
        <f>IF($I$1&lt;&gt;"y", "", IF(ISBLANK(DATA!D1758),"",IF(ISBLANK(DATA!K1758),"NO DATA",DATA!K1758)))</f>
        <v/>
      </c>
      <c r="B1757" s="93" t="str">
        <f>IF($I$1&lt;&gt;"y", "",IF(ISBLANK(DATA!D1758),"", IF(ISBLANK(DATA!L1758),"NO DATA",DATA!L1758)))</f>
        <v/>
      </c>
      <c r="C1757" s="93" t="str">
        <f t="shared" si="83"/>
        <v/>
      </c>
      <c r="D1757" s="93" t="str">
        <f>IF($I$1&lt;&gt;"y", "", IF(C1758="", "", IFERROR(LOOKUP(2,1/(COUNTIF($D$2:D1756,mergednames)=0),mergednames), "")))</f>
        <v/>
      </c>
      <c r="E1757" s="93" t="str">
        <f t="shared" si="82"/>
        <v/>
      </c>
      <c r="F1757" s="93" t="str">
        <f>IF($I$1&lt;&gt;"y", "", IF(A1758="", "", IFERROR(LOOKUP(2,1/(COUNTIF($F$2:F1756,get_country)=0),get_country), "")))</f>
        <v/>
      </c>
      <c r="G1757" s="93" t="str">
        <f t="shared" si="81"/>
        <v/>
      </c>
      <c r="H1757" s="67" t="str">
        <f t="array" aca="1" ref="H1757" ca="1">IF($I$1&lt;&gt;"y", "", IFERROR(INDEX(countrylistsize,MATCH(SMALL(NOT(countrylistsize="")*IF(ISNUMBER(countrylistsize),COUNTIF(countrylistsize,"&lt;="&amp;countrylistsize),COUNTIF(countrylistsize,"&lt;="&amp;countrylistsize)+SUM(ISNUMBER(countrylistsize))),ROWS(F$3:F1757)+SUM(ISBLANK(countrylistsize))),NOT(countrylistsize="")*IF(ISNUMBER(countrylistsize),COUNTIF(countrylistsize,"&lt;="&amp;countrylistsize),COUNTIF(countrylistsize,"&lt;="&amp;countrylistsize)+SUM(ISNUMBER(countrylistsize))),0)), ""))</f>
        <v/>
      </c>
      <c r="I1757" s="70"/>
      <c r="J1757" s="67" t="str">
        <f t="array" aca="1" ref="J1757" ca="1">IF($I$1&lt;&gt;"y", "", IFERROR(INDEX(admin1listsize,MATCH(SMALL(NOT(admin1listsize="")*IF(ISNUMBER(admin1listsize),COUNTIF(admin1listsize,"&lt;="&amp;admin1listsize),COUNTIF(admin1listsize,"&lt;="&amp;admin1listsize)+SUM(ISNUMBER(admin1listsize))),ROWS(D$3:D1757)+SUM(ISBLANK(admin1listsize))),NOT(admin1listsize="")*IF(ISNUMBER(admin1listsize),COUNTIF(admin1listsize,"&lt;="&amp;admin1listsize),COUNTIF(admin1listsize,"&lt;="&amp;admin1listsize)+SUM(ISNUMBER(admin1listsize))),0)), ""))</f>
        <v/>
      </c>
      <c r="K1757" s="71"/>
    </row>
    <row r="1758" spans="1:11" s="1" customFormat="1" x14ac:dyDescent="0.25">
      <c r="A1758" s="93" t="str">
        <f>IF($I$1&lt;&gt;"y", "", IF(ISBLANK(DATA!D1759),"",IF(ISBLANK(DATA!K1759),"NO DATA",DATA!K1759)))</f>
        <v/>
      </c>
      <c r="B1758" s="93" t="str">
        <f>IF($I$1&lt;&gt;"y", "",IF(ISBLANK(DATA!D1759),"", IF(ISBLANK(DATA!L1759),"NO DATA",DATA!L1759)))</f>
        <v/>
      </c>
      <c r="C1758" s="93" t="str">
        <f t="shared" si="83"/>
        <v/>
      </c>
      <c r="D1758" s="93" t="str">
        <f>IF($I$1&lt;&gt;"y", "", IF(C1759="", "", IFERROR(LOOKUP(2,1/(COUNTIF($D$2:D1757,mergednames)=0),mergednames), "")))</f>
        <v/>
      </c>
      <c r="E1758" s="93" t="str">
        <f t="shared" si="82"/>
        <v/>
      </c>
      <c r="F1758" s="93" t="str">
        <f>IF($I$1&lt;&gt;"y", "", IF(A1759="", "", IFERROR(LOOKUP(2,1/(COUNTIF($F$2:F1757,get_country)=0),get_country), "")))</f>
        <v/>
      </c>
      <c r="G1758" s="93" t="str">
        <f t="shared" si="81"/>
        <v/>
      </c>
      <c r="H1758" s="67" t="str">
        <f t="array" aca="1" ref="H1758" ca="1">IF($I$1&lt;&gt;"y", "", IFERROR(INDEX(countrylistsize,MATCH(SMALL(NOT(countrylistsize="")*IF(ISNUMBER(countrylistsize),COUNTIF(countrylistsize,"&lt;="&amp;countrylistsize),COUNTIF(countrylistsize,"&lt;="&amp;countrylistsize)+SUM(ISNUMBER(countrylistsize))),ROWS(F$3:F1758)+SUM(ISBLANK(countrylistsize))),NOT(countrylistsize="")*IF(ISNUMBER(countrylistsize),COUNTIF(countrylistsize,"&lt;="&amp;countrylistsize),COUNTIF(countrylistsize,"&lt;="&amp;countrylistsize)+SUM(ISNUMBER(countrylistsize))),0)), ""))</f>
        <v/>
      </c>
      <c r="I1758" s="70"/>
      <c r="J1758" s="67" t="str">
        <f t="array" aca="1" ref="J1758" ca="1">IF($I$1&lt;&gt;"y", "", IFERROR(INDEX(admin1listsize,MATCH(SMALL(NOT(admin1listsize="")*IF(ISNUMBER(admin1listsize),COUNTIF(admin1listsize,"&lt;="&amp;admin1listsize),COUNTIF(admin1listsize,"&lt;="&amp;admin1listsize)+SUM(ISNUMBER(admin1listsize))),ROWS(D$3:D1758)+SUM(ISBLANK(admin1listsize))),NOT(admin1listsize="")*IF(ISNUMBER(admin1listsize),COUNTIF(admin1listsize,"&lt;="&amp;admin1listsize),COUNTIF(admin1listsize,"&lt;="&amp;admin1listsize)+SUM(ISNUMBER(admin1listsize))),0)), ""))</f>
        <v/>
      </c>
      <c r="K1758" s="71"/>
    </row>
    <row r="1759" spans="1:11" s="1" customFormat="1" x14ac:dyDescent="0.25">
      <c r="A1759" s="93" t="str">
        <f>IF($I$1&lt;&gt;"y", "", IF(ISBLANK(DATA!D1760),"",IF(ISBLANK(DATA!K1760),"NO DATA",DATA!K1760)))</f>
        <v/>
      </c>
      <c r="B1759" s="93" t="str">
        <f>IF($I$1&lt;&gt;"y", "",IF(ISBLANK(DATA!D1760),"", IF(ISBLANK(DATA!L1760),"NO DATA",DATA!L1760)))</f>
        <v/>
      </c>
      <c r="C1759" s="93" t="str">
        <f t="shared" si="83"/>
        <v/>
      </c>
      <c r="D1759" s="93" t="str">
        <f>IF($I$1&lt;&gt;"y", "", IF(C1760="", "", IFERROR(LOOKUP(2,1/(COUNTIF($D$2:D1758,mergednames)=0),mergednames), "")))</f>
        <v/>
      </c>
      <c r="E1759" s="93" t="str">
        <f t="shared" si="82"/>
        <v/>
      </c>
      <c r="F1759" s="93" t="str">
        <f>IF($I$1&lt;&gt;"y", "", IF(A1760="", "", IFERROR(LOOKUP(2,1/(COUNTIF($F$2:F1758,get_country)=0),get_country), "")))</f>
        <v/>
      </c>
      <c r="G1759" s="93" t="str">
        <f t="shared" si="81"/>
        <v/>
      </c>
      <c r="H1759" s="67" t="str">
        <f t="array" aca="1" ref="H1759" ca="1">IF($I$1&lt;&gt;"y", "", IFERROR(INDEX(countrylistsize,MATCH(SMALL(NOT(countrylistsize="")*IF(ISNUMBER(countrylistsize),COUNTIF(countrylistsize,"&lt;="&amp;countrylistsize),COUNTIF(countrylistsize,"&lt;="&amp;countrylistsize)+SUM(ISNUMBER(countrylistsize))),ROWS(F$3:F1759)+SUM(ISBLANK(countrylistsize))),NOT(countrylistsize="")*IF(ISNUMBER(countrylistsize),COUNTIF(countrylistsize,"&lt;="&amp;countrylistsize),COUNTIF(countrylistsize,"&lt;="&amp;countrylistsize)+SUM(ISNUMBER(countrylistsize))),0)), ""))</f>
        <v/>
      </c>
      <c r="I1759" s="70"/>
      <c r="J1759" s="67" t="str">
        <f t="array" aca="1" ref="J1759" ca="1">IF($I$1&lt;&gt;"y", "", IFERROR(INDEX(admin1listsize,MATCH(SMALL(NOT(admin1listsize="")*IF(ISNUMBER(admin1listsize),COUNTIF(admin1listsize,"&lt;="&amp;admin1listsize),COUNTIF(admin1listsize,"&lt;="&amp;admin1listsize)+SUM(ISNUMBER(admin1listsize))),ROWS(D$3:D1759)+SUM(ISBLANK(admin1listsize))),NOT(admin1listsize="")*IF(ISNUMBER(admin1listsize),COUNTIF(admin1listsize,"&lt;="&amp;admin1listsize),COUNTIF(admin1listsize,"&lt;="&amp;admin1listsize)+SUM(ISNUMBER(admin1listsize))),0)), ""))</f>
        <v/>
      </c>
      <c r="K1759" s="71"/>
    </row>
    <row r="1760" spans="1:11" s="1" customFormat="1" x14ac:dyDescent="0.25">
      <c r="A1760" s="93" t="str">
        <f>IF($I$1&lt;&gt;"y", "", IF(ISBLANK(DATA!D1761),"",IF(ISBLANK(DATA!K1761),"NO DATA",DATA!K1761)))</f>
        <v/>
      </c>
      <c r="B1760" s="93" t="str">
        <f>IF($I$1&lt;&gt;"y", "",IF(ISBLANK(DATA!D1761),"", IF(ISBLANK(DATA!L1761),"NO DATA",DATA!L1761)))</f>
        <v/>
      </c>
      <c r="C1760" s="93" t="str">
        <f t="shared" si="83"/>
        <v/>
      </c>
      <c r="D1760" s="93" t="str">
        <f>IF($I$1&lt;&gt;"y", "", IF(C1761="", "", IFERROR(LOOKUP(2,1/(COUNTIF($D$2:D1759,mergednames)=0),mergednames), "")))</f>
        <v/>
      </c>
      <c r="E1760" s="93" t="str">
        <f t="shared" si="82"/>
        <v/>
      </c>
      <c r="F1760" s="93" t="str">
        <f>IF($I$1&lt;&gt;"y", "", IF(A1761="", "", IFERROR(LOOKUP(2,1/(COUNTIF($F$2:F1759,get_country)=0),get_country), "")))</f>
        <v/>
      </c>
      <c r="G1760" s="93" t="str">
        <f t="shared" si="81"/>
        <v/>
      </c>
      <c r="H1760" s="67" t="str">
        <f t="array" aca="1" ref="H1760" ca="1">IF($I$1&lt;&gt;"y", "", IFERROR(INDEX(countrylistsize,MATCH(SMALL(NOT(countrylistsize="")*IF(ISNUMBER(countrylistsize),COUNTIF(countrylistsize,"&lt;="&amp;countrylistsize),COUNTIF(countrylistsize,"&lt;="&amp;countrylistsize)+SUM(ISNUMBER(countrylistsize))),ROWS(F$3:F1760)+SUM(ISBLANK(countrylistsize))),NOT(countrylistsize="")*IF(ISNUMBER(countrylistsize),COUNTIF(countrylistsize,"&lt;="&amp;countrylistsize),COUNTIF(countrylistsize,"&lt;="&amp;countrylistsize)+SUM(ISNUMBER(countrylistsize))),0)), ""))</f>
        <v/>
      </c>
      <c r="I1760" s="70"/>
      <c r="J1760" s="67" t="str">
        <f t="array" aca="1" ref="J1760" ca="1">IF($I$1&lt;&gt;"y", "", IFERROR(INDEX(admin1listsize,MATCH(SMALL(NOT(admin1listsize="")*IF(ISNUMBER(admin1listsize),COUNTIF(admin1listsize,"&lt;="&amp;admin1listsize),COUNTIF(admin1listsize,"&lt;="&amp;admin1listsize)+SUM(ISNUMBER(admin1listsize))),ROWS(D$3:D1760)+SUM(ISBLANK(admin1listsize))),NOT(admin1listsize="")*IF(ISNUMBER(admin1listsize),COUNTIF(admin1listsize,"&lt;="&amp;admin1listsize),COUNTIF(admin1listsize,"&lt;="&amp;admin1listsize)+SUM(ISNUMBER(admin1listsize))),0)), ""))</f>
        <v/>
      </c>
      <c r="K1760" s="71"/>
    </row>
    <row r="1761" spans="1:11" s="1" customFormat="1" x14ac:dyDescent="0.25">
      <c r="A1761" s="93" t="str">
        <f>IF($I$1&lt;&gt;"y", "", IF(ISBLANK(DATA!D1762),"",IF(ISBLANK(DATA!K1762),"NO DATA",DATA!K1762)))</f>
        <v/>
      </c>
      <c r="B1761" s="93" t="str">
        <f>IF($I$1&lt;&gt;"y", "",IF(ISBLANK(DATA!D1762),"", IF(ISBLANK(DATA!L1762),"NO DATA",DATA!L1762)))</f>
        <v/>
      </c>
      <c r="C1761" s="93" t="str">
        <f t="shared" si="83"/>
        <v/>
      </c>
      <c r="D1761" s="93" t="str">
        <f>IF($I$1&lt;&gt;"y", "", IF(C1762="", "", IFERROR(LOOKUP(2,1/(COUNTIF($D$2:D1760,mergednames)=0),mergednames), "")))</f>
        <v/>
      </c>
      <c r="E1761" s="93" t="str">
        <f t="shared" si="82"/>
        <v/>
      </c>
      <c r="F1761" s="93" t="str">
        <f>IF($I$1&lt;&gt;"y", "", IF(A1762="", "", IFERROR(LOOKUP(2,1/(COUNTIF($F$2:F1760,get_country)=0),get_country), "")))</f>
        <v/>
      </c>
      <c r="G1761" s="93" t="str">
        <f t="shared" si="81"/>
        <v/>
      </c>
      <c r="H1761" s="67" t="str">
        <f t="array" aca="1" ref="H1761" ca="1">IF($I$1&lt;&gt;"y", "", IFERROR(INDEX(countrylistsize,MATCH(SMALL(NOT(countrylistsize="")*IF(ISNUMBER(countrylistsize),COUNTIF(countrylistsize,"&lt;="&amp;countrylistsize),COUNTIF(countrylistsize,"&lt;="&amp;countrylistsize)+SUM(ISNUMBER(countrylistsize))),ROWS(F$3:F1761)+SUM(ISBLANK(countrylistsize))),NOT(countrylistsize="")*IF(ISNUMBER(countrylistsize),COUNTIF(countrylistsize,"&lt;="&amp;countrylistsize),COUNTIF(countrylistsize,"&lt;="&amp;countrylistsize)+SUM(ISNUMBER(countrylistsize))),0)), ""))</f>
        <v/>
      </c>
      <c r="I1761" s="70"/>
      <c r="J1761" s="67" t="str">
        <f t="array" aca="1" ref="J1761" ca="1">IF($I$1&lt;&gt;"y", "", IFERROR(INDEX(admin1listsize,MATCH(SMALL(NOT(admin1listsize="")*IF(ISNUMBER(admin1listsize),COUNTIF(admin1listsize,"&lt;="&amp;admin1listsize),COUNTIF(admin1listsize,"&lt;="&amp;admin1listsize)+SUM(ISNUMBER(admin1listsize))),ROWS(D$3:D1761)+SUM(ISBLANK(admin1listsize))),NOT(admin1listsize="")*IF(ISNUMBER(admin1listsize),COUNTIF(admin1listsize,"&lt;="&amp;admin1listsize),COUNTIF(admin1listsize,"&lt;="&amp;admin1listsize)+SUM(ISNUMBER(admin1listsize))),0)), ""))</f>
        <v/>
      </c>
      <c r="K1761" s="71"/>
    </row>
    <row r="1762" spans="1:11" s="1" customFormat="1" x14ac:dyDescent="0.25">
      <c r="A1762" s="93" t="str">
        <f>IF($I$1&lt;&gt;"y", "", IF(ISBLANK(DATA!D1763),"",IF(ISBLANK(DATA!K1763),"NO DATA",DATA!K1763)))</f>
        <v/>
      </c>
      <c r="B1762" s="93" t="str">
        <f>IF($I$1&lt;&gt;"y", "",IF(ISBLANK(DATA!D1763),"", IF(ISBLANK(DATA!L1763),"NO DATA",DATA!L1763)))</f>
        <v/>
      </c>
      <c r="C1762" s="93" t="str">
        <f t="shared" si="83"/>
        <v/>
      </c>
      <c r="D1762" s="93" t="str">
        <f>IF($I$1&lt;&gt;"y", "", IF(C1763="", "", IFERROR(LOOKUP(2,1/(COUNTIF($D$2:D1761,mergednames)=0),mergednames), "")))</f>
        <v/>
      </c>
      <c r="E1762" s="93" t="str">
        <f t="shared" si="82"/>
        <v/>
      </c>
      <c r="F1762" s="93" t="str">
        <f>IF($I$1&lt;&gt;"y", "", IF(A1763="", "", IFERROR(LOOKUP(2,1/(COUNTIF($F$2:F1761,get_country)=0),get_country), "")))</f>
        <v/>
      </c>
      <c r="G1762" s="93" t="str">
        <f t="shared" si="81"/>
        <v/>
      </c>
      <c r="H1762" s="67" t="str">
        <f t="array" aca="1" ref="H1762" ca="1">IF($I$1&lt;&gt;"y", "", IFERROR(INDEX(countrylistsize,MATCH(SMALL(NOT(countrylistsize="")*IF(ISNUMBER(countrylistsize),COUNTIF(countrylistsize,"&lt;="&amp;countrylistsize),COUNTIF(countrylistsize,"&lt;="&amp;countrylistsize)+SUM(ISNUMBER(countrylistsize))),ROWS(F$3:F1762)+SUM(ISBLANK(countrylistsize))),NOT(countrylistsize="")*IF(ISNUMBER(countrylistsize),COUNTIF(countrylistsize,"&lt;="&amp;countrylistsize),COUNTIF(countrylistsize,"&lt;="&amp;countrylistsize)+SUM(ISNUMBER(countrylistsize))),0)), ""))</f>
        <v/>
      </c>
      <c r="I1762" s="70"/>
      <c r="J1762" s="67" t="str">
        <f t="array" aca="1" ref="J1762" ca="1">IF($I$1&lt;&gt;"y", "", IFERROR(INDEX(admin1listsize,MATCH(SMALL(NOT(admin1listsize="")*IF(ISNUMBER(admin1listsize),COUNTIF(admin1listsize,"&lt;="&amp;admin1listsize),COUNTIF(admin1listsize,"&lt;="&amp;admin1listsize)+SUM(ISNUMBER(admin1listsize))),ROWS(D$3:D1762)+SUM(ISBLANK(admin1listsize))),NOT(admin1listsize="")*IF(ISNUMBER(admin1listsize),COUNTIF(admin1listsize,"&lt;="&amp;admin1listsize),COUNTIF(admin1listsize,"&lt;="&amp;admin1listsize)+SUM(ISNUMBER(admin1listsize))),0)), ""))</f>
        <v/>
      </c>
      <c r="K1762" s="71"/>
    </row>
    <row r="1763" spans="1:11" s="1" customFormat="1" x14ac:dyDescent="0.25">
      <c r="A1763" s="93" t="str">
        <f>IF($I$1&lt;&gt;"y", "", IF(ISBLANK(DATA!D1764),"",IF(ISBLANK(DATA!K1764),"NO DATA",DATA!K1764)))</f>
        <v/>
      </c>
      <c r="B1763" s="93" t="str">
        <f>IF($I$1&lt;&gt;"y", "",IF(ISBLANK(DATA!D1764),"", IF(ISBLANK(DATA!L1764),"NO DATA",DATA!L1764)))</f>
        <v/>
      </c>
      <c r="C1763" s="93" t="str">
        <f t="shared" si="83"/>
        <v/>
      </c>
      <c r="D1763" s="93" t="str">
        <f>IF($I$1&lt;&gt;"y", "", IF(C1764="", "", IFERROR(LOOKUP(2,1/(COUNTIF($D$2:D1762,mergednames)=0),mergednames), "")))</f>
        <v/>
      </c>
      <c r="E1763" s="93" t="str">
        <f t="shared" si="82"/>
        <v/>
      </c>
      <c r="F1763" s="93" t="str">
        <f>IF($I$1&lt;&gt;"y", "", IF(A1764="", "", IFERROR(LOOKUP(2,1/(COUNTIF($F$2:F1762,get_country)=0),get_country), "")))</f>
        <v/>
      </c>
      <c r="G1763" s="93" t="str">
        <f t="shared" si="81"/>
        <v/>
      </c>
      <c r="H1763" s="67" t="str">
        <f t="array" aca="1" ref="H1763" ca="1">IF($I$1&lt;&gt;"y", "", IFERROR(INDEX(countrylistsize,MATCH(SMALL(NOT(countrylistsize="")*IF(ISNUMBER(countrylistsize),COUNTIF(countrylistsize,"&lt;="&amp;countrylistsize),COUNTIF(countrylistsize,"&lt;="&amp;countrylistsize)+SUM(ISNUMBER(countrylistsize))),ROWS(F$3:F1763)+SUM(ISBLANK(countrylistsize))),NOT(countrylistsize="")*IF(ISNUMBER(countrylistsize),COUNTIF(countrylistsize,"&lt;="&amp;countrylistsize),COUNTIF(countrylistsize,"&lt;="&amp;countrylistsize)+SUM(ISNUMBER(countrylistsize))),0)), ""))</f>
        <v/>
      </c>
      <c r="I1763" s="70"/>
      <c r="J1763" s="67" t="str">
        <f t="array" aca="1" ref="J1763" ca="1">IF($I$1&lt;&gt;"y", "", IFERROR(INDEX(admin1listsize,MATCH(SMALL(NOT(admin1listsize="")*IF(ISNUMBER(admin1listsize),COUNTIF(admin1listsize,"&lt;="&amp;admin1listsize),COUNTIF(admin1listsize,"&lt;="&amp;admin1listsize)+SUM(ISNUMBER(admin1listsize))),ROWS(D$3:D1763)+SUM(ISBLANK(admin1listsize))),NOT(admin1listsize="")*IF(ISNUMBER(admin1listsize),COUNTIF(admin1listsize,"&lt;="&amp;admin1listsize),COUNTIF(admin1listsize,"&lt;="&amp;admin1listsize)+SUM(ISNUMBER(admin1listsize))),0)), ""))</f>
        <v/>
      </c>
      <c r="K1763" s="71"/>
    </row>
    <row r="1764" spans="1:11" s="1" customFormat="1" x14ac:dyDescent="0.25">
      <c r="A1764" s="93" t="str">
        <f>IF($I$1&lt;&gt;"y", "", IF(ISBLANK(DATA!D1765),"",IF(ISBLANK(DATA!K1765),"NO DATA",DATA!K1765)))</f>
        <v/>
      </c>
      <c r="B1764" s="93" t="str">
        <f>IF($I$1&lt;&gt;"y", "",IF(ISBLANK(DATA!D1765),"", IF(ISBLANK(DATA!L1765),"NO DATA",DATA!L1765)))</f>
        <v/>
      </c>
      <c r="C1764" s="93" t="str">
        <f t="shared" si="83"/>
        <v/>
      </c>
      <c r="D1764" s="93" t="str">
        <f>IF($I$1&lt;&gt;"y", "", IF(C1765="", "", IFERROR(LOOKUP(2,1/(COUNTIF($D$2:D1763,mergednames)=0),mergednames), "")))</f>
        <v/>
      </c>
      <c r="E1764" s="93" t="str">
        <f t="shared" si="82"/>
        <v/>
      </c>
      <c r="F1764" s="93" t="str">
        <f>IF($I$1&lt;&gt;"y", "", IF(A1765="", "", IFERROR(LOOKUP(2,1/(COUNTIF($F$2:F1763,get_country)=0),get_country), "")))</f>
        <v/>
      </c>
      <c r="G1764" s="93" t="str">
        <f t="shared" si="81"/>
        <v/>
      </c>
      <c r="H1764" s="67" t="str">
        <f t="array" aca="1" ref="H1764" ca="1">IF($I$1&lt;&gt;"y", "", IFERROR(INDEX(countrylistsize,MATCH(SMALL(NOT(countrylistsize="")*IF(ISNUMBER(countrylistsize),COUNTIF(countrylistsize,"&lt;="&amp;countrylistsize),COUNTIF(countrylistsize,"&lt;="&amp;countrylistsize)+SUM(ISNUMBER(countrylistsize))),ROWS(F$3:F1764)+SUM(ISBLANK(countrylistsize))),NOT(countrylistsize="")*IF(ISNUMBER(countrylistsize),COUNTIF(countrylistsize,"&lt;="&amp;countrylistsize),COUNTIF(countrylistsize,"&lt;="&amp;countrylistsize)+SUM(ISNUMBER(countrylistsize))),0)), ""))</f>
        <v/>
      </c>
      <c r="I1764" s="70"/>
      <c r="J1764" s="67" t="str">
        <f t="array" aca="1" ref="J1764" ca="1">IF($I$1&lt;&gt;"y", "", IFERROR(INDEX(admin1listsize,MATCH(SMALL(NOT(admin1listsize="")*IF(ISNUMBER(admin1listsize),COUNTIF(admin1listsize,"&lt;="&amp;admin1listsize),COUNTIF(admin1listsize,"&lt;="&amp;admin1listsize)+SUM(ISNUMBER(admin1listsize))),ROWS(D$3:D1764)+SUM(ISBLANK(admin1listsize))),NOT(admin1listsize="")*IF(ISNUMBER(admin1listsize),COUNTIF(admin1listsize,"&lt;="&amp;admin1listsize),COUNTIF(admin1listsize,"&lt;="&amp;admin1listsize)+SUM(ISNUMBER(admin1listsize))),0)), ""))</f>
        <v/>
      </c>
      <c r="K1764" s="71"/>
    </row>
    <row r="1765" spans="1:11" s="1" customFormat="1" x14ac:dyDescent="0.25">
      <c r="A1765" s="93" t="str">
        <f>IF($I$1&lt;&gt;"y", "", IF(ISBLANK(DATA!D1766),"",IF(ISBLANK(DATA!K1766),"NO DATA",DATA!K1766)))</f>
        <v/>
      </c>
      <c r="B1765" s="93" t="str">
        <f>IF($I$1&lt;&gt;"y", "",IF(ISBLANK(DATA!D1766),"", IF(ISBLANK(DATA!L1766),"NO DATA",DATA!L1766)))</f>
        <v/>
      </c>
      <c r="C1765" s="93" t="str">
        <f t="shared" si="83"/>
        <v/>
      </c>
      <c r="D1765" s="93" t="str">
        <f>IF($I$1&lt;&gt;"y", "", IF(C1766="", "", IFERROR(LOOKUP(2,1/(COUNTIF($D$2:D1764,mergednames)=0),mergednames), "")))</f>
        <v/>
      </c>
      <c r="E1765" s="93" t="str">
        <f t="shared" si="82"/>
        <v/>
      </c>
      <c r="F1765" s="93" t="str">
        <f>IF($I$1&lt;&gt;"y", "", IF(A1766="", "", IFERROR(LOOKUP(2,1/(COUNTIF($F$2:F1764,get_country)=0),get_country), "")))</f>
        <v/>
      </c>
      <c r="G1765" s="93" t="str">
        <f t="shared" si="81"/>
        <v/>
      </c>
      <c r="H1765" s="67" t="str">
        <f t="array" aca="1" ref="H1765" ca="1">IF($I$1&lt;&gt;"y", "", IFERROR(INDEX(countrylistsize,MATCH(SMALL(NOT(countrylistsize="")*IF(ISNUMBER(countrylistsize),COUNTIF(countrylistsize,"&lt;="&amp;countrylistsize),COUNTIF(countrylistsize,"&lt;="&amp;countrylistsize)+SUM(ISNUMBER(countrylistsize))),ROWS(F$3:F1765)+SUM(ISBLANK(countrylistsize))),NOT(countrylistsize="")*IF(ISNUMBER(countrylistsize),COUNTIF(countrylistsize,"&lt;="&amp;countrylistsize),COUNTIF(countrylistsize,"&lt;="&amp;countrylistsize)+SUM(ISNUMBER(countrylistsize))),0)), ""))</f>
        <v/>
      </c>
      <c r="I1765" s="70"/>
      <c r="J1765" s="67" t="str">
        <f t="array" aca="1" ref="J1765" ca="1">IF($I$1&lt;&gt;"y", "", IFERROR(INDEX(admin1listsize,MATCH(SMALL(NOT(admin1listsize="")*IF(ISNUMBER(admin1listsize),COUNTIF(admin1listsize,"&lt;="&amp;admin1listsize),COUNTIF(admin1listsize,"&lt;="&amp;admin1listsize)+SUM(ISNUMBER(admin1listsize))),ROWS(D$3:D1765)+SUM(ISBLANK(admin1listsize))),NOT(admin1listsize="")*IF(ISNUMBER(admin1listsize),COUNTIF(admin1listsize,"&lt;="&amp;admin1listsize),COUNTIF(admin1listsize,"&lt;="&amp;admin1listsize)+SUM(ISNUMBER(admin1listsize))),0)), ""))</f>
        <v/>
      </c>
      <c r="K1765" s="71"/>
    </row>
    <row r="1766" spans="1:11" s="1" customFormat="1" x14ac:dyDescent="0.25">
      <c r="A1766" s="93" t="str">
        <f>IF($I$1&lt;&gt;"y", "", IF(ISBLANK(DATA!D1767),"",IF(ISBLANK(DATA!K1767),"NO DATA",DATA!K1767)))</f>
        <v/>
      </c>
      <c r="B1766" s="93" t="str">
        <f>IF($I$1&lt;&gt;"y", "",IF(ISBLANK(DATA!D1767),"", IF(ISBLANK(DATA!L1767),"NO DATA",DATA!L1767)))</f>
        <v/>
      </c>
      <c r="C1766" s="93" t="str">
        <f t="shared" si="83"/>
        <v/>
      </c>
      <c r="D1766" s="93" t="str">
        <f>IF($I$1&lt;&gt;"y", "", IF(C1767="", "", IFERROR(LOOKUP(2,1/(COUNTIF($D$2:D1765,mergednames)=0),mergednames), "")))</f>
        <v/>
      </c>
      <c r="E1766" s="93" t="str">
        <f t="shared" si="82"/>
        <v/>
      </c>
      <c r="F1766" s="93" t="str">
        <f>IF($I$1&lt;&gt;"y", "", IF(A1767="", "", IFERROR(LOOKUP(2,1/(COUNTIF($F$2:F1765,get_country)=0),get_country), "")))</f>
        <v/>
      </c>
      <c r="G1766" s="93" t="str">
        <f t="shared" si="81"/>
        <v/>
      </c>
      <c r="H1766" s="67" t="str">
        <f t="array" aca="1" ref="H1766" ca="1">IF($I$1&lt;&gt;"y", "", IFERROR(INDEX(countrylistsize,MATCH(SMALL(NOT(countrylistsize="")*IF(ISNUMBER(countrylistsize),COUNTIF(countrylistsize,"&lt;="&amp;countrylistsize),COUNTIF(countrylistsize,"&lt;="&amp;countrylistsize)+SUM(ISNUMBER(countrylistsize))),ROWS(F$3:F1766)+SUM(ISBLANK(countrylistsize))),NOT(countrylistsize="")*IF(ISNUMBER(countrylistsize),COUNTIF(countrylistsize,"&lt;="&amp;countrylistsize),COUNTIF(countrylistsize,"&lt;="&amp;countrylistsize)+SUM(ISNUMBER(countrylistsize))),0)), ""))</f>
        <v/>
      </c>
      <c r="I1766" s="70"/>
      <c r="J1766" s="67" t="str">
        <f t="array" aca="1" ref="J1766" ca="1">IF($I$1&lt;&gt;"y", "", IFERROR(INDEX(admin1listsize,MATCH(SMALL(NOT(admin1listsize="")*IF(ISNUMBER(admin1listsize),COUNTIF(admin1listsize,"&lt;="&amp;admin1listsize),COUNTIF(admin1listsize,"&lt;="&amp;admin1listsize)+SUM(ISNUMBER(admin1listsize))),ROWS(D$3:D1766)+SUM(ISBLANK(admin1listsize))),NOT(admin1listsize="")*IF(ISNUMBER(admin1listsize),COUNTIF(admin1listsize,"&lt;="&amp;admin1listsize),COUNTIF(admin1listsize,"&lt;="&amp;admin1listsize)+SUM(ISNUMBER(admin1listsize))),0)), ""))</f>
        <v/>
      </c>
      <c r="K1766" s="71"/>
    </row>
    <row r="1767" spans="1:11" s="1" customFormat="1" x14ac:dyDescent="0.25">
      <c r="A1767" s="93" t="str">
        <f>IF($I$1&lt;&gt;"y", "", IF(ISBLANK(DATA!D1768),"",IF(ISBLANK(DATA!K1768),"NO DATA",DATA!K1768)))</f>
        <v/>
      </c>
      <c r="B1767" s="93" t="str">
        <f>IF($I$1&lt;&gt;"y", "",IF(ISBLANK(DATA!D1768),"", IF(ISBLANK(DATA!L1768),"NO DATA",DATA!L1768)))</f>
        <v/>
      </c>
      <c r="C1767" s="93" t="str">
        <f t="shared" si="83"/>
        <v/>
      </c>
      <c r="D1767" s="93" t="str">
        <f>IF($I$1&lt;&gt;"y", "", IF(C1768="", "", IFERROR(LOOKUP(2,1/(COUNTIF($D$2:D1766,mergednames)=0),mergednames), "")))</f>
        <v/>
      </c>
      <c r="E1767" s="93" t="str">
        <f t="shared" si="82"/>
        <v/>
      </c>
      <c r="F1767" s="93" t="str">
        <f>IF($I$1&lt;&gt;"y", "", IF(A1768="", "", IFERROR(LOOKUP(2,1/(COUNTIF($F$2:F1766,get_country)=0),get_country), "")))</f>
        <v/>
      </c>
      <c r="G1767" s="93" t="str">
        <f t="shared" si="81"/>
        <v/>
      </c>
      <c r="H1767" s="67" t="str">
        <f t="array" aca="1" ref="H1767" ca="1">IF($I$1&lt;&gt;"y", "", IFERROR(INDEX(countrylistsize,MATCH(SMALL(NOT(countrylistsize="")*IF(ISNUMBER(countrylistsize),COUNTIF(countrylistsize,"&lt;="&amp;countrylistsize),COUNTIF(countrylistsize,"&lt;="&amp;countrylistsize)+SUM(ISNUMBER(countrylistsize))),ROWS(F$3:F1767)+SUM(ISBLANK(countrylistsize))),NOT(countrylistsize="")*IF(ISNUMBER(countrylistsize),COUNTIF(countrylistsize,"&lt;="&amp;countrylistsize),COUNTIF(countrylistsize,"&lt;="&amp;countrylistsize)+SUM(ISNUMBER(countrylistsize))),0)), ""))</f>
        <v/>
      </c>
      <c r="I1767" s="70"/>
      <c r="J1767" s="67" t="str">
        <f t="array" aca="1" ref="J1767" ca="1">IF($I$1&lt;&gt;"y", "", IFERROR(INDEX(admin1listsize,MATCH(SMALL(NOT(admin1listsize="")*IF(ISNUMBER(admin1listsize),COUNTIF(admin1listsize,"&lt;="&amp;admin1listsize),COUNTIF(admin1listsize,"&lt;="&amp;admin1listsize)+SUM(ISNUMBER(admin1listsize))),ROWS(D$3:D1767)+SUM(ISBLANK(admin1listsize))),NOT(admin1listsize="")*IF(ISNUMBER(admin1listsize),COUNTIF(admin1listsize,"&lt;="&amp;admin1listsize),COUNTIF(admin1listsize,"&lt;="&amp;admin1listsize)+SUM(ISNUMBER(admin1listsize))),0)), ""))</f>
        <v/>
      </c>
      <c r="K1767" s="71"/>
    </row>
    <row r="1768" spans="1:11" s="1" customFormat="1" x14ac:dyDescent="0.25">
      <c r="A1768" s="93" t="str">
        <f>IF($I$1&lt;&gt;"y", "", IF(ISBLANK(DATA!D1769),"",IF(ISBLANK(DATA!K1769),"NO DATA",DATA!K1769)))</f>
        <v/>
      </c>
      <c r="B1768" s="93" t="str">
        <f>IF($I$1&lt;&gt;"y", "",IF(ISBLANK(DATA!D1769),"", IF(ISBLANK(DATA!L1769),"NO DATA",DATA!L1769)))</f>
        <v/>
      </c>
      <c r="C1768" s="93" t="str">
        <f t="shared" si="83"/>
        <v/>
      </c>
      <c r="D1768" s="93" t="str">
        <f>IF($I$1&lt;&gt;"y", "", IF(C1769="", "", IFERROR(LOOKUP(2,1/(COUNTIF($D$2:D1767,mergednames)=0),mergednames), "")))</f>
        <v/>
      </c>
      <c r="E1768" s="93" t="str">
        <f t="shared" si="82"/>
        <v/>
      </c>
      <c r="F1768" s="93" t="str">
        <f>IF($I$1&lt;&gt;"y", "", IF(A1769="", "", IFERROR(LOOKUP(2,1/(COUNTIF($F$2:F1767,get_country)=0),get_country), "")))</f>
        <v/>
      </c>
      <c r="G1768" s="93" t="str">
        <f t="shared" si="81"/>
        <v/>
      </c>
      <c r="H1768" s="67" t="str">
        <f t="array" aca="1" ref="H1768" ca="1">IF($I$1&lt;&gt;"y", "", IFERROR(INDEX(countrylistsize,MATCH(SMALL(NOT(countrylistsize="")*IF(ISNUMBER(countrylistsize),COUNTIF(countrylistsize,"&lt;="&amp;countrylistsize),COUNTIF(countrylistsize,"&lt;="&amp;countrylistsize)+SUM(ISNUMBER(countrylistsize))),ROWS(F$3:F1768)+SUM(ISBLANK(countrylistsize))),NOT(countrylistsize="")*IF(ISNUMBER(countrylistsize),COUNTIF(countrylistsize,"&lt;="&amp;countrylistsize),COUNTIF(countrylistsize,"&lt;="&amp;countrylistsize)+SUM(ISNUMBER(countrylistsize))),0)), ""))</f>
        <v/>
      </c>
      <c r="I1768" s="70"/>
      <c r="J1768" s="67" t="str">
        <f t="array" aca="1" ref="J1768" ca="1">IF($I$1&lt;&gt;"y", "", IFERROR(INDEX(admin1listsize,MATCH(SMALL(NOT(admin1listsize="")*IF(ISNUMBER(admin1listsize),COUNTIF(admin1listsize,"&lt;="&amp;admin1listsize),COUNTIF(admin1listsize,"&lt;="&amp;admin1listsize)+SUM(ISNUMBER(admin1listsize))),ROWS(D$3:D1768)+SUM(ISBLANK(admin1listsize))),NOT(admin1listsize="")*IF(ISNUMBER(admin1listsize),COUNTIF(admin1listsize,"&lt;="&amp;admin1listsize),COUNTIF(admin1listsize,"&lt;="&amp;admin1listsize)+SUM(ISNUMBER(admin1listsize))),0)), ""))</f>
        <v/>
      </c>
      <c r="K1768" s="71"/>
    </row>
    <row r="1769" spans="1:11" s="1" customFormat="1" x14ac:dyDescent="0.25">
      <c r="A1769" s="93" t="str">
        <f>IF($I$1&lt;&gt;"y", "", IF(ISBLANK(DATA!D1770),"",IF(ISBLANK(DATA!K1770),"NO DATA",DATA!K1770)))</f>
        <v/>
      </c>
      <c r="B1769" s="93" t="str">
        <f>IF($I$1&lt;&gt;"y", "",IF(ISBLANK(DATA!D1770),"", IF(ISBLANK(DATA!L1770),"NO DATA",DATA!L1770)))</f>
        <v/>
      </c>
      <c r="C1769" s="93" t="str">
        <f t="shared" si="83"/>
        <v/>
      </c>
      <c r="D1769" s="93" t="str">
        <f>IF($I$1&lt;&gt;"y", "", IF(C1770="", "", IFERROR(LOOKUP(2,1/(COUNTIF($D$2:D1768,mergednames)=0),mergednames), "")))</f>
        <v/>
      </c>
      <c r="E1769" s="93" t="str">
        <f t="shared" si="82"/>
        <v/>
      </c>
      <c r="F1769" s="93" t="str">
        <f>IF($I$1&lt;&gt;"y", "", IF(A1770="", "", IFERROR(LOOKUP(2,1/(COUNTIF($F$2:F1768,get_country)=0),get_country), "")))</f>
        <v/>
      </c>
      <c r="G1769" s="93" t="str">
        <f t="shared" si="81"/>
        <v/>
      </c>
      <c r="H1769" s="67" t="str">
        <f t="array" aca="1" ref="H1769" ca="1">IF($I$1&lt;&gt;"y", "", IFERROR(INDEX(countrylistsize,MATCH(SMALL(NOT(countrylistsize="")*IF(ISNUMBER(countrylistsize),COUNTIF(countrylistsize,"&lt;="&amp;countrylistsize),COUNTIF(countrylistsize,"&lt;="&amp;countrylistsize)+SUM(ISNUMBER(countrylistsize))),ROWS(F$3:F1769)+SUM(ISBLANK(countrylistsize))),NOT(countrylistsize="")*IF(ISNUMBER(countrylistsize),COUNTIF(countrylistsize,"&lt;="&amp;countrylistsize),COUNTIF(countrylistsize,"&lt;="&amp;countrylistsize)+SUM(ISNUMBER(countrylistsize))),0)), ""))</f>
        <v/>
      </c>
      <c r="I1769" s="70"/>
      <c r="J1769" s="67" t="str">
        <f t="array" aca="1" ref="J1769" ca="1">IF($I$1&lt;&gt;"y", "", IFERROR(INDEX(admin1listsize,MATCH(SMALL(NOT(admin1listsize="")*IF(ISNUMBER(admin1listsize),COUNTIF(admin1listsize,"&lt;="&amp;admin1listsize),COUNTIF(admin1listsize,"&lt;="&amp;admin1listsize)+SUM(ISNUMBER(admin1listsize))),ROWS(D$3:D1769)+SUM(ISBLANK(admin1listsize))),NOT(admin1listsize="")*IF(ISNUMBER(admin1listsize),COUNTIF(admin1listsize,"&lt;="&amp;admin1listsize),COUNTIF(admin1listsize,"&lt;="&amp;admin1listsize)+SUM(ISNUMBER(admin1listsize))),0)), ""))</f>
        <v/>
      </c>
      <c r="K1769" s="71"/>
    </row>
    <row r="1770" spans="1:11" s="1" customFormat="1" x14ac:dyDescent="0.25">
      <c r="A1770" s="93" t="str">
        <f>IF($I$1&lt;&gt;"y", "", IF(ISBLANK(DATA!D1771),"",IF(ISBLANK(DATA!K1771),"NO DATA",DATA!K1771)))</f>
        <v/>
      </c>
      <c r="B1770" s="93" t="str">
        <f>IF($I$1&lt;&gt;"y", "",IF(ISBLANK(DATA!D1771),"", IF(ISBLANK(DATA!L1771),"NO DATA",DATA!L1771)))</f>
        <v/>
      </c>
      <c r="C1770" s="93" t="str">
        <f t="shared" si="83"/>
        <v/>
      </c>
      <c r="D1770" s="93" t="str">
        <f>IF($I$1&lt;&gt;"y", "", IF(C1771="", "", IFERROR(LOOKUP(2,1/(COUNTIF($D$2:D1769,mergednames)=0),mergednames), "")))</f>
        <v/>
      </c>
      <c r="E1770" s="93" t="str">
        <f t="shared" si="82"/>
        <v/>
      </c>
      <c r="F1770" s="93" t="str">
        <f>IF($I$1&lt;&gt;"y", "", IF(A1771="", "", IFERROR(LOOKUP(2,1/(COUNTIF($F$2:F1769,get_country)=0),get_country), "")))</f>
        <v/>
      </c>
      <c r="G1770" s="93" t="str">
        <f t="shared" si="81"/>
        <v/>
      </c>
      <c r="H1770" s="67" t="str">
        <f t="array" aca="1" ref="H1770" ca="1">IF($I$1&lt;&gt;"y", "", IFERROR(INDEX(countrylistsize,MATCH(SMALL(NOT(countrylistsize="")*IF(ISNUMBER(countrylistsize),COUNTIF(countrylistsize,"&lt;="&amp;countrylistsize),COUNTIF(countrylistsize,"&lt;="&amp;countrylistsize)+SUM(ISNUMBER(countrylistsize))),ROWS(F$3:F1770)+SUM(ISBLANK(countrylistsize))),NOT(countrylistsize="")*IF(ISNUMBER(countrylistsize),COUNTIF(countrylistsize,"&lt;="&amp;countrylistsize),COUNTIF(countrylistsize,"&lt;="&amp;countrylistsize)+SUM(ISNUMBER(countrylistsize))),0)), ""))</f>
        <v/>
      </c>
      <c r="I1770" s="70"/>
      <c r="J1770" s="67" t="str">
        <f t="array" aca="1" ref="J1770" ca="1">IF($I$1&lt;&gt;"y", "", IFERROR(INDEX(admin1listsize,MATCH(SMALL(NOT(admin1listsize="")*IF(ISNUMBER(admin1listsize),COUNTIF(admin1listsize,"&lt;="&amp;admin1listsize),COUNTIF(admin1listsize,"&lt;="&amp;admin1listsize)+SUM(ISNUMBER(admin1listsize))),ROWS(D$3:D1770)+SUM(ISBLANK(admin1listsize))),NOT(admin1listsize="")*IF(ISNUMBER(admin1listsize),COUNTIF(admin1listsize,"&lt;="&amp;admin1listsize),COUNTIF(admin1listsize,"&lt;="&amp;admin1listsize)+SUM(ISNUMBER(admin1listsize))),0)), ""))</f>
        <v/>
      </c>
      <c r="K1770" s="71"/>
    </row>
    <row r="1771" spans="1:11" s="1" customFormat="1" x14ac:dyDescent="0.25">
      <c r="A1771" s="93" t="str">
        <f>IF($I$1&lt;&gt;"y", "", IF(ISBLANK(DATA!D1772),"",IF(ISBLANK(DATA!K1772),"NO DATA",DATA!K1772)))</f>
        <v/>
      </c>
      <c r="B1771" s="93" t="str">
        <f>IF($I$1&lt;&gt;"y", "",IF(ISBLANK(DATA!D1772),"", IF(ISBLANK(DATA!L1772),"NO DATA",DATA!L1772)))</f>
        <v/>
      </c>
      <c r="C1771" s="93" t="str">
        <f t="shared" si="83"/>
        <v/>
      </c>
      <c r="D1771" s="93" t="str">
        <f>IF($I$1&lt;&gt;"y", "", IF(C1772="", "", IFERROR(LOOKUP(2,1/(COUNTIF($D$2:D1770,mergednames)=0),mergednames), "")))</f>
        <v/>
      </c>
      <c r="E1771" s="93" t="str">
        <f t="shared" si="82"/>
        <v/>
      </c>
      <c r="F1771" s="93" t="str">
        <f>IF($I$1&lt;&gt;"y", "", IF(A1772="", "", IFERROR(LOOKUP(2,1/(COUNTIF($F$2:F1770,get_country)=0),get_country), "")))</f>
        <v/>
      </c>
      <c r="G1771" s="93" t="str">
        <f t="shared" si="81"/>
        <v/>
      </c>
      <c r="H1771" s="67" t="str">
        <f t="array" aca="1" ref="H1771" ca="1">IF($I$1&lt;&gt;"y", "", IFERROR(INDEX(countrylistsize,MATCH(SMALL(NOT(countrylistsize="")*IF(ISNUMBER(countrylistsize),COUNTIF(countrylistsize,"&lt;="&amp;countrylistsize),COUNTIF(countrylistsize,"&lt;="&amp;countrylistsize)+SUM(ISNUMBER(countrylistsize))),ROWS(F$3:F1771)+SUM(ISBLANK(countrylistsize))),NOT(countrylistsize="")*IF(ISNUMBER(countrylistsize),COUNTIF(countrylistsize,"&lt;="&amp;countrylistsize),COUNTIF(countrylistsize,"&lt;="&amp;countrylistsize)+SUM(ISNUMBER(countrylistsize))),0)), ""))</f>
        <v/>
      </c>
      <c r="I1771" s="70"/>
      <c r="J1771" s="67" t="str">
        <f t="array" aca="1" ref="J1771" ca="1">IF($I$1&lt;&gt;"y", "", IFERROR(INDEX(admin1listsize,MATCH(SMALL(NOT(admin1listsize="")*IF(ISNUMBER(admin1listsize),COUNTIF(admin1listsize,"&lt;="&amp;admin1listsize),COUNTIF(admin1listsize,"&lt;="&amp;admin1listsize)+SUM(ISNUMBER(admin1listsize))),ROWS(D$3:D1771)+SUM(ISBLANK(admin1listsize))),NOT(admin1listsize="")*IF(ISNUMBER(admin1listsize),COUNTIF(admin1listsize,"&lt;="&amp;admin1listsize),COUNTIF(admin1listsize,"&lt;="&amp;admin1listsize)+SUM(ISNUMBER(admin1listsize))),0)), ""))</f>
        <v/>
      </c>
      <c r="K1771" s="71"/>
    </row>
    <row r="1772" spans="1:11" s="1" customFormat="1" x14ac:dyDescent="0.25">
      <c r="A1772" s="93" t="str">
        <f>IF($I$1&lt;&gt;"y", "", IF(ISBLANK(DATA!D1773),"",IF(ISBLANK(DATA!K1773),"NO DATA",DATA!K1773)))</f>
        <v/>
      </c>
      <c r="B1772" s="93" t="str">
        <f>IF($I$1&lt;&gt;"y", "",IF(ISBLANK(DATA!D1773),"", IF(ISBLANK(DATA!L1773),"NO DATA",DATA!L1773)))</f>
        <v/>
      </c>
      <c r="C1772" s="93" t="str">
        <f t="shared" si="83"/>
        <v/>
      </c>
      <c r="D1772" s="93" t="str">
        <f>IF($I$1&lt;&gt;"y", "", IF(C1773="", "", IFERROR(LOOKUP(2,1/(COUNTIF($D$2:D1771,mergednames)=0),mergednames), "")))</f>
        <v/>
      </c>
      <c r="E1772" s="93" t="str">
        <f t="shared" si="82"/>
        <v/>
      </c>
      <c r="F1772" s="93" t="str">
        <f>IF($I$1&lt;&gt;"y", "", IF(A1773="", "", IFERROR(LOOKUP(2,1/(COUNTIF($F$2:F1771,get_country)=0),get_country), "")))</f>
        <v/>
      </c>
      <c r="G1772" s="93" t="str">
        <f t="shared" si="81"/>
        <v/>
      </c>
      <c r="H1772" s="67" t="str">
        <f t="array" aca="1" ref="H1772" ca="1">IF($I$1&lt;&gt;"y", "", IFERROR(INDEX(countrylistsize,MATCH(SMALL(NOT(countrylistsize="")*IF(ISNUMBER(countrylistsize),COUNTIF(countrylistsize,"&lt;="&amp;countrylistsize),COUNTIF(countrylistsize,"&lt;="&amp;countrylistsize)+SUM(ISNUMBER(countrylistsize))),ROWS(F$3:F1772)+SUM(ISBLANK(countrylistsize))),NOT(countrylistsize="")*IF(ISNUMBER(countrylistsize),COUNTIF(countrylistsize,"&lt;="&amp;countrylistsize),COUNTIF(countrylistsize,"&lt;="&amp;countrylistsize)+SUM(ISNUMBER(countrylistsize))),0)), ""))</f>
        <v/>
      </c>
      <c r="I1772" s="70"/>
      <c r="J1772" s="67" t="str">
        <f t="array" aca="1" ref="J1772" ca="1">IF($I$1&lt;&gt;"y", "", IFERROR(INDEX(admin1listsize,MATCH(SMALL(NOT(admin1listsize="")*IF(ISNUMBER(admin1listsize),COUNTIF(admin1listsize,"&lt;="&amp;admin1listsize),COUNTIF(admin1listsize,"&lt;="&amp;admin1listsize)+SUM(ISNUMBER(admin1listsize))),ROWS(D$3:D1772)+SUM(ISBLANK(admin1listsize))),NOT(admin1listsize="")*IF(ISNUMBER(admin1listsize),COUNTIF(admin1listsize,"&lt;="&amp;admin1listsize),COUNTIF(admin1listsize,"&lt;="&amp;admin1listsize)+SUM(ISNUMBER(admin1listsize))),0)), ""))</f>
        <v/>
      </c>
      <c r="K1772" s="71"/>
    </row>
    <row r="1773" spans="1:11" s="1" customFormat="1" x14ac:dyDescent="0.25">
      <c r="A1773" s="93" t="str">
        <f>IF($I$1&lt;&gt;"y", "", IF(ISBLANK(DATA!D1774),"",IF(ISBLANK(DATA!K1774),"NO DATA",DATA!K1774)))</f>
        <v/>
      </c>
      <c r="B1773" s="93" t="str">
        <f>IF($I$1&lt;&gt;"y", "",IF(ISBLANK(DATA!D1774),"", IF(ISBLANK(DATA!L1774),"NO DATA",DATA!L1774)))</f>
        <v/>
      </c>
      <c r="C1773" s="93" t="str">
        <f t="shared" si="83"/>
        <v/>
      </c>
      <c r="D1773" s="93" t="str">
        <f>IF($I$1&lt;&gt;"y", "", IF(C1774="", "", IFERROR(LOOKUP(2,1/(COUNTIF($D$2:D1772,mergednames)=0),mergednames), "")))</f>
        <v/>
      </c>
      <c r="E1773" s="93" t="str">
        <f t="shared" si="82"/>
        <v/>
      </c>
      <c r="F1773" s="93" t="str">
        <f>IF($I$1&lt;&gt;"y", "", IF(A1774="", "", IFERROR(LOOKUP(2,1/(COUNTIF($F$2:F1772,get_country)=0),get_country), "")))</f>
        <v/>
      </c>
      <c r="G1773" s="93" t="str">
        <f t="shared" si="81"/>
        <v/>
      </c>
      <c r="H1773" s="67" t="str">
        <f t="array" aca="1" ref="H1773" ca="1">IF($I$1&lt;&gt;"y", "", IFERROR(INDEX(countrylistsize,MATCH(SMALL(NOT(countrylistsize="")*IF(ISNUMBER(countrylistsize),COUNTIF(countrylistsize,"&lt;="&amp;countrylistsize),COUNTIF(countrylistsize,"&lt;="&amp;countrylistsize)+SUM(ISNUMBER(countrylistsize))),ROWS(F$3:F1773)+SUM(ISBLANK(countrylistsize))),NOT(countrylistsize="")*IF(ISNUMBER(countrylistsize),COUNTIF(countrylistsize,"&lt;="&amp;countrylistsize),COUNTIF(countrylistsize,"&lt;="&amp;countrylistsize)+SUM(ISNUMBER(countrylistsize))),0)), ""))</f>
        <v/>
      </c>
      <c r="I1773" s="70"/>
      <c r="J1773" s="67" t="str">
        <f t="array" aca="1" ref="J1773" ca="1">IF($I$1&lt;&gt;"y", "", IFERROR(INDEX(admin1listsize,MATCH(SMALL(NOT(admin1listsize="")*IF(ISNUMBER(admin1listsize),COUNTIF(admin1listsize,"&lt;="&amp;admin1listsize),COUNTIF(admin1listsize,"&lt;="&amp;admin1listsize)+SUM(ISNUMBER(admin1listsize))),ROWS(D$3:D1773)+SUM(ISBLANK(admin1listsize))),NOT(admin1listsize="")*IF(ISNUMBER(admin1listsize),COUNTIF(admin1listsize,"&lt;="&amp;admin1listsize),COUNTIF(admin1listsize,"&lt;="&amp;admin1listsize)+SUM(ISNUMBER(admin1listsize))),0)), ""))</f>
        <v/>
      </c>
      <c r="K1773" s="71"/>
    </row>
    <row r="1774" spans="1:11" s="1" customFormat="1" x14ac:dyDescent="0.25">
      <c r="A1774" s="93" t="str">
        <f>IF($I$1&lt;&gt;"y", "", IF(ISBLANK(DATA!D1775),"",IF(ISBLANK(DATA!K1775),"NO DATA",DATA!K1775)))</f>
        <v/>
      </c>
      <c r="B1774" s="93" t="str">
        <f>IF($I$1&lt;&gt;"y", "",IF(ISBLANK(DATA!D1775),"", IF(ISBLANK(DATA!L1775),"NO DATA",DATA!L1775)))</f>
        <v/>
      </c>
      <c r="C1774" s="93" t="str">
        <f t="shared" si="83"/>
        <v/>
      </c>
      <c r="D1774" s="93" t="str">
        <f>IF($I$1&lt;&gt;"y", "", IF(C1775="", "", IFERROR(LOOKUP(2,1/(COUNTIF($D$2:D1773,mergednames)=0),mergednames), "")))</f>
        <v/>
      </c>
      <c r="E1774" s="93" t="str">
        <f t="shared" si="82"/>
        <v/>
      </c>
      <c r="F1774" s="93" t="str">
        <f>IF($I$1&lt;&gt;"y", "", IF(A1775="", "", IFERROR(LOOKUP(2,1/(COUNTIF($F$2:F1773,get_country)=0),get_country), "")))</f>
        <v/>
      </c>
      <c r="G1774" s="93" t="str">
        <f t="shared" si="81"/>
        <v/>
      </c>
      <c r="H1774" s="67" t="str">
        <f t="array" aca="1" ref="H1774" ca="1">IF($I$1&lt;&gt;"y", "", IFERROR(INDEX(countrylistsize,MATCH(SMALL(NOT(countrylistsize="")*IF(ISNUMBER(countrylistsize),COUNTIF(countrylistsize,"&lt;="&amp;countrylistsize),COUNTIF(countrylistsize,"&lt;="&amp;countrylistsize)+SUM(ISNUMBER(countrylistsize))),ROWS(F$3:F1774)+SUM(ISBLANK(countrylistsize))),NOT(countrylistsize="")*IF(ISNUMBER(countrylistsize),COUNTIF(countrylistsize,"&lt;="&amp;countrylistsize),COUNTIF(countrylistsize,"&lt;="&amp;countrylistsize)+SUM(ISNUMBER(countrylistsize))),0)), ""))</f>
        <v/>
      </c>
      <c r="I1774" s="70"/>
      <c r="J1774" s="67" t="str">
        <f t="array" aca="1" ref="J1774" ca="1">IF($I$1&lt;&gt;"y", "", IFERROR(INDEX(admin1listsize,MATCH(SMALL(NOT(admin1listsize="")*IF(ISNUMBER(admin1listsize),COUNTIF(admin1listsize,"&lt;="&amp;admin1listsize),COUNTIF(admin1listsize,"&lt;="&amp;admin1listsize)+SUM(ISNUMBER(admin1listsize))),ROWS(D$3:D1774)+SUM(ISBLANK(admin1listsize))),NOT(admin1listsize="")*IF(ISNUMBER(admin1listsize),COUNTIF(admin1listsize,"&lt;="&amp;admin1listsize),COUNTIF(admin1listsize,"&lt;="&amp;admin1listsize)+SUM(ISNUMBER(admin1listsize))),0)), ""))</f>
        <v/>
      </c>
      <c r="K1774" s="71"/>
    </row>
    <row r="1775" spans="1:11" s="1" customFormat="1" x14ac:dyDescent="0.25">
      <c r="A1775" s="93" t="str">
        <f>IF($I$1&lt;&gt;"y", "", IF(ISBLANK(DATA!D1776),"",IF(ISBLANK(DATA!K1776),"NO DATA",DATA!K1776)))</f>
        <v/>
      </c>
      <c r="B1775" s="93" t="str">
        <f>IF($I$1&lt;&gt;"y", "",IF(ISBLANK(DATA!D1776),"", IF(ISBLANK(DATA!L1776),"NO DATA",DATA!L1776)))</f>
        <v/>
      </c>
      <c r="C1775" s="93" t="str">
        <f t="shared" si="83"/>
        <v/>
      </c>
      <c r="D1775" s="93" t="str">
        <f>IF($I$1&lt;&gt;"y", "", IF(C1776="", "", IFERROR(LOOKUP(2,1/(COUNTIF($D$2:D1774,mergednames)=0),mergednames), "")))</f>
        <v/>
      </c>
      <c r="E1775" s="93" t="str">
        <f t="shared" si="82"/>
        <v/>
      </c>
      <c r="F1775" s="93" t="str">
        <f>IF($I$1&lt;&gt;"y", "", IF(A1776="", "", IFERROR(LOOKUP(2,1/(COUNTIF($F$2:F1774,get_country)=0),get_country), "")))</f>
        <v/>
      </c>
      <c r="G1775" s="93" t="str">
        <f t="shared" si="81"/>
        <v/>
      </c>
      <c r="H1775" s="67" t="str">
        <f t="array" aca="1" ref="H1775" ca="1">IF($I$1&lt;&gt;"y", "", IFERROR(INDEX(countrylistsize,MATCH(SMALL(NOT(countrylistsize="")*IF(ISNUMBER(countrylistsize),COUNTIF(countrylistsize,"&lt;="&amp;countrylistsize),COUNTIF(countrylistsize,"&lt;="&amp;countrylistsize)+SUM(ISNUMBER(countrylistsize))),ROWS(F$3:F1775)+SUM(ISBLANK(countrylistsize))),NOT(countrylistsize="")*IF(ISNUMBER(countrylistsize),COUNTIF(countrylistsize,"&lt;="&amp;countrylistsize),COUNTIF(countrylistsize,"&lt;="&amp;countrylistsize)+SUM(ISNUMBER(countrylistsize))),0)), ""))</f>
        <v/>
      </c>
      <c r="I1775" s="70"/>
      <c r="J1775" s="67" t="str">
        <f t="array" aca="1" ref="J1775" ca="1">IF($I$1&lt;&gt;"y", "", IFERROR(INDEX(admin1listsize,MATCH(SMALL(NOT(admin1listsize="")*IF(ISNUMBER(admin1listsize),COUNTIF(admin1listsize,"&lt;="&amp;admin1listsize),COUNTIF(admin1listsize,"&lt;="&amp;admin1listsize)+SUM(ISNUMBER(admin1listsize))),ROWS(D$3:D1775)+SUM(ISBLANK(admin1listsize))),NOT(admin1listsize="")*IF(ISNUMBER(admin1listsize),COUNTIF(admin1listsize,"&lt;="&amp;admin1listsize),COUNTIF(admin1listsize,"&lt;="&amp;admin1listsize)+SUM(ISNUMBER(admin1listsize))),0)), ""))</f>
        <v/>
      </c>
      <c r="K1775" s="71"/>
    </row>
    <row r="1776" spans="1:11" s="1" customFormat="1" x14ac:dyDescent="0.25">
      <c r="A1776" s="93" t="str">
        <f>IF($I$1&lt;&gt;"y", "", IF(ISBLANK(DATA!D1777),"",IF(ISBLANK(DATA!K1777),"NO DATA",DATA!K1777)))</f>
        <v/>
      </c>
      <c r="B1776" s="93" t="str">
        <f>IF($I$1&lt;&gt;"y", "",IF(ISBLANK(DATA!D1777),"", IF(ISBLANK(DATA!L1777),"NO DATA",DATA!L1777)))</f>
        <v/>
      </c>
      <c r="C1776" s="93" t="str">
        <f t="shared" si="83"/>
        <v/>
      </c>
      <c r="D1776" s="93" t="str">
        <f>IF($I$1&lt;&gt;"y", "", IF(C1777="", "", IFERROR(LOOKUP(2,1/(COUNTIF($D$2:D1775,mergednames)=0),mergednames), "")))</f>
        <v/>
      </c>
      <c r="E1776" s="93" t="str">
        <f t="shared" si="82"/>
        <v/>
      </c>
      <c r="F1776" s="93" t="str">
        <f>IF($I$1&lt;&gt;"y", "", IF(A1777="", "", IFERROR(LOOKUP(2,1/(COUNTIF($F$2:F1775,get_country)=0),get_country), "")))</f>
        <v/>
      </c>
      <c r="G1776" s="93" t="str">
        <f t="shared" si="81"/>
        <v/>
      </c>
      <c r="H1776" s="67" t="str">
        <f t="array" aca="1" ref="H1776" ca="1">IF($I$1&lt;&gt;"y", "", IFERROR(INDEX(countrylistsize,MATCH(SMALL(NOT(countrylistsize="")*IF(ISNUMBER(countrylistsize),COUNTIF(countrylistsize,"&lt;="&amp;countrylistsize),COUNTIF(countrylistsize,"&lt;="&amp;countrylistsize)+SUM(ISNUMBER(countrylistsize))),ROWS(F$3:F1776)+SUM(ISBLANK(countrylistsize))),NOT(countrylistsize="")*IF(ISNUMBER(countrylistsize),COUNTIF(countrylistsize,"&lt;="&amp;countrylistsize),COUNTIF(countrylistsize,"&lt;="&amp;countrylistsize)+SUM(ISNUMBER(countrylistsize))),0)), ""))</f>
        <v/>
      </c>
      <c r="I1776" s="70"/>
      <c r="J1776" s="67" t="str">
        <f t="array" aca="1" ref="J1776" ca="1">IF($I$1&lt;&gt;"y", "", IFERROR(INDEX(admin1listsize,MATCH(SMALL(NOT(admin1listsize="")*IF(ISNUMBER(admin1listsize),COUNTIF(admin1listsize,"&lt;="&amp;admin1listsize),COUNTIF(admin1listsize,"&lt;="&amp;admin1listsize)+SUM(ISNUMBER(admin1listsize))),ROWS(D$3:D1776)+SUM(ISBLANK(admin1listsize))),NOT(admin1listsize="")*IF(ISNUMBER(admin1listsize),COUNTIF(admin1listsize,"&lt;="&amp;admin1listsize),COUNTIF(admin1listsize,"&lt;="&amp;admin1listsize)+SUM(ISNUMBER(admin1listsize))),0)), ""))</f>
        <v/>
      </c>
      <c r="K1776" s="71"/>
    </row>
    <row r="1777" spans="1:11" s="1" customFormat="1" x14ac:dyDescent="0.25">
      <c r="A1777" s="93" t="str">
        <f>IF($I$1&lt;&gt;"y", "", IF(ISBLANK(DATA!D1778),"",IF(ISBLANK(DATA!K1778),"NO DATA",DATA!K1778)))</f>
        <v/>
      </c>
      <c r="B1777" s="93" t="str">
        <f>IF($I$1&lt;&gt;"y", "",IF(ISBLANK(DATA!D1778),"", IF(ISBLANK(DATA!L1778),"NO DATA",DATA!L1778)))</f>
        <v/>
      </c>
      <c r="C1777" s="93" t="str">
        <f t="shared" si="83"/>
        <v/>
      </c>
      <c r="D1777" s="93" t="str">
        <f>IF($I$1&lt;&gt;"y", "", IF(C1778="", "", IFERROR(LOOKUP(2,1/(COUNTIF($D$2:D1776,mergednames)=0),mergednames), "")))</f>
        <v/>
      </c>
      <c r="E1777" s="93" t="str">
        <f t="shared" si="82"/>
        <v/>
      </c>
      <c r="F1777" s="93" t="str">
        <f>IF($I$1&lt;&gt;"y", "", IF(A1778="", "", IFERROR(LOOKUP(2,1/(COUNTIF($F$2:F1776,get_country)=0),get_country), "")))</f>
        <v/>
      </c>
      <c r="G1777" s="93" t="str">
        <f t="shared" si="81"/>
        <v/>
      </c>
      <c r="H1777" s="67" t="str">
        <f t="array" aca="1" ref="H1777" ca="1">IF($I$1&lt;&gt;"y", "", IFERROR(INDEX(countrylistsize,MATCH(SMALL(NOT(countrylistsize="")*IF(ISNUMBER(countrylistsize),COUNTIF(countrylistsize,"&lt;="&amp;countrylistsize),COUNTIF(countrylistsize,"&lt;="&amp;countrylistsize)+SUM(ISNUMBER(countrylistsize))),ROWS(F$3:F1777)+SUM(ISBLANK(countrylistsize))),NOT(countrylistsize="")*IF(ISNUMBER(countrylistsize),COUNTIF(countrylistsize,"&lt;="&amp;countrylistsize),COUNTIF(countrylistsize,"&lt;="&amp;countrylistsize)+SUM(ISNUMBER(countrylistsize))),0)), ""))</f>
        <v/>
      </c>
      <c r="I1777" s="70"/>
      <c r="J1777" s="67" t="str">
        <f t="array" aca="1" ref="J1777" ca="1">IF($I$1&lt;&gt;"y", "", IFERROR(INDEX(admin1listsize,MATCH(SMALL(NOT(admin1listsize="")*IF(ISNUMBER(admin1listsize),COUNTIF(admin1listsize,"&lt;="&amp;admin1listsize),COUNTIF(admin1listsize,"&lt;="&amp;admin1listsize)+SUM(ISNUMBER(admin1listsize))),ROWS(D$3:D1777)+SUM(ISBLANK(admin1listsize))),NOT(admin1listsize="")*IF(ISNUMBER(admin1listsize),COUNTIF(admin1listsize,"&lt;="&amp;admin1listsize),COUNTIF(admin1listsize,"&lt;="&amp;admin1listsize)+SUM(ISNUMBER(admin1listsize))),0)), ""))</f>
        <v/>
      </c>
      <c r="K1777" s="71"/>
    </row>
    <row r="1778" spans="1:11" s="1" customFormat="1" x14ac:dyDescent="0.25">
      <c r="A1778" s="93" t="str">
        <f>IF($I$1&lt;&gt;"y", "", IF(ISBLANK(DATA!D1779),"",IF(ISBLANK(DATA!K1779),"NO DATA",DATA!K1779)))</f>
        <v/>
      </c>
      <c r="B1778" s="93" t="str">
        <f>IF($I$1&lt;&gt;"y", "",IF(ISBLANK(DATA!D1779),"", IF(ISBLANK(DATA!L1779),"NO DATA",DATA!L1779)))</f>
        <v/>
      </c>
      <c r="C1778" s="93" t="str">
        <f t="shared" si="83"/>
        <v/>
      </c>
      <c r="D1778" s="93" t="str">
        <f>IF($I$1&lt;&gt;"y", "", IF(C1779="", "", IFERROR(LOOKUP(2,1/(COUNTIF($D$2:D1777,mergednames)=0),mergednames), "")))</f>
        <v/>
      </c>
      <c r="E1778" s="93" t="str">
        <f t="shared" si="82"/>
        <v/>
      </c>
      <c r="F1778" s="93" t="str">
        <f>IF($I$1&lt;&gt;"y", "", IF(A1779="", "", IFERROR(LOOKUP(2,1/(COUNTIF($F$2:F1777,get_country)=0),get_country), "")))</f>
        <v/>
      </c>
      <c r="G1778" s="93" t="str">
        <f t="shared" si="81"/>
        <v/>
      </c>
      <c r="H1778" s="67" t="str">
        <f t="array" aca="1" ref="H1778" ca="1">IF($I$1&lt;&gt;"y", "", IFERROR(INDEX(countrylistsize,MATCH(SMALL(NOT(countrylistsize="")*IF(ISNUMBER(countrylistsize),COUNTIF(countrylistsize,"&lt;="&amp;countrylistsize),COUNTIF(countrylistsize,"&lt;="&amp;countrylistsize)+SUM(ISNUMBER(countrylistsize))),ROWS(F$3:F1778)+SUM(ISBLANK(countrylistsize))),NOT(countrylistsize="")*IF(ISNUMBER(countrylistsize),COUNTIF(countrylistsize,"&lt;="&amp;countrylistsize),COUNTIF(countrylistsize,"&lt;="&amp;countrylistsize)+SUM(ISNUMBER(countrylistsize))),0)), ""))</f>
        <v/>
      </c>
      <c r="I1778" s="70"/>
      <c r="J1778" s="67" t="str">
        <f t="array" aca="1" ref="J1778" ca="1">IF($I$1&lt;&gt;"y", "", IFERROR(INDEX(admin1listsize,MATCH(SMALL(NOT(admin1listsize="")*IF(ISNUMBER(admin1listsize),COUNTIF(admin1listsize,"&lt;="&amp;admin1listsize),COUNTIF(admin1listsize,"&lt;="&amp;admin1listsize)+SUM(ISNUMBER(admin1listsize))),ROWS(D$3:D1778)+SUM(ISBLANK(admin1listsize))),NOT(admin1listsize="")*IF(ISNUMBER(admin1listsize),COUNTIF(admin1listsize,"&lt;="&amp;admin1listsize),COUNTIF(admin1listsize,"&lt;="&amp;admin1listsize)+SUM(ISNUMBER(admin1listsize))),0)), ""))</f>
        <v/>
      </c>
      <c r="K1778" s="71"/>
    </row>
    <row r="1779" spans="1:11" s="1" customFormat="1" x14ac:dyDescent="0.25">
      <c r="A1779" s="93" t="str">
        <f>IF($I$1&lt;&gt;"y", "", IF(ISBLANK(DATA!D1780),"",IF(ISBLANK(DATA!K1780),"NO DATA",DATA!K1780)))</f>
        <v/>
      </c>
      <c r="B1779" s="93" t="str">
        <f>IF($I$1&lt;&gt;"y", "",IF(ISBLANK(DATA!D1780),"", IF(ISBLANK(DATA!L1780),"NO DATA",DATA!L1780)))</f>
        <v/>
      </c>
      <c r="C1779" s="93" t="str">
        <f t="shared" si="83"/>
        <v/>
      </c>
      <c r="D1779" s="93" t="str">
        <f>IF($I$1&lt;&gt;"y", "", IF(C1780="", "", IFERROR(LOOKUP(2,1/(COUNTIF($D$2:D1778,mergednames)=0),mergednames), "")))</f>
        <v/>
      </c>
      <c r="E1779" s="93" t="str">
        <f t="shared" si="82"/>
        <v/>
      </c>
      <c r="F1779" s="93" t="str">
        <f>IF($I$1&lt;&gt;"y", "", IF(A1780="", "", IFERROR(LOOKUP(2,1/(COUNTIF($F$2:F1778,get_country)=0),get_country), "")))</f>
        <v/>
      </c>
      <c r="G1779" s="93" t="str">
        <f t="shared" si="81"/>
        <v/>
      </c>
      <c r="H1779" s="67" t="str">
        <f t="array" aca="1" ref="H1779" ca="1">IF($I$1&lt;&gt;"y", "", IFERROR(INDEX(countrylistsize,MATCH(SMALL(NOT(countrylistsize="")*IF(ISNUMBER(countrylistsize),COUNTIF(countrylistsize,"&lt;="&amp;countrylistsize),COUNTIF(countrylistsize,"&lt;="&amp;countrylistsize)+SUM(ISNUMBER(countrylistsize))),ROWS(F$3:F1779)+SUM(ISBLANK(countrylistsize))),NOT(countrylistsize="")*IF(ISNUMBER(countrylistsize),COUNTIF(countrylistsize,"&lt;="&amp;countrylistsize),COUNTIF(countrylistsize,"&lt;="&amp;countrylistsize)+SUM(ISNUMBER(countrylistsize))),0)), ""))</f>
        <v/>
      </c>
      <c r="I1779" s="70"/>
      <c r="J1779" s="67" t="str">
        <f t="array" aca="1" ref="J1779" ca="1">IF($I$1&lt;&gt;"y", "", IFERROR(INDEX(admin1listsize,MATCH(SMALL(NOT(admin1listsize="")*IF(ISNUMBER(admin1listsize),COUNTIF(admin1listsize,"&lt;="&amp;admin1listsize),COUNTIF(admin1listsize,"&lt;="&amp;admin1listsize)+SUM(ISNUMBER(admin1listsize))),ROWS(D$3:D1779)+SUM(ISBLANK(admin1listsize))),NOT(admin1listsize="")*IF(ISNUMBER(admin1listsize),COUNTIF(admin1listsize,"&lt;="&amp;admin1listsize),COUNTIF(admin1listsize,"&lt;="&amp;admin1listsize)+SUM(ISNUMBER(admin1listsize))),0)), ""))</f>
        <v/>
      </c>
      <c r="K1779" s="71"/>
    </row>
    <row r="1780" spans="1:11" s="1" customFormat="1" x14ac:dyDescent="0.25">
      <c r="A1780" s="93" t="str">
        <f>IF($I$1&lt;&gt;"y", "", IF(ISBLANK(DATA!D1781),"",IF(ISBLANK(DATA!K1781),"NO DATA",DATA!K1781)))</f>
        <v/>
      </c>
      <c r="B1780" s="93" t="str">
        <f>IF($I$1&lt;&gt;"y", "",IF(ISBLANK(DATA!D1781),"", IF(ISBLANK(DATA!L1781),"NO DATA",DATA!L1781)))</f>
        <v/>
      </c>
      <c r="C1780" s="93" t="str">
        <f t="shared" si="83"/>
        <v/>
      </c>
      <c r="D1780" s="93" t="str">
        <f>IF($I$1&lt;&gt;"y", "", IF(C1781="", "", IFERROR(LOOKUP(2,1/(COUNTIF($D$2:D1779,mergednames)=0),mergednames), "")))</f>
        <v/>
      </c>
      <c r="E1780" s="93" t="str">
        <f t="shared" si="82"/>
        <v/>
      </c>
      <c r="F1780" s="93" t="str">
        <f>IF($I$1&lt;&gt;"y", "", IF(A1781="", "", IFERROR(LOOKUP(2,1/(COUNTIF($F$2:F1779,get_country)=0),get_country), "")))</f>
        <v/>
      </c>
      <c r="G1780" s="93" t="str">
        <f t="shared" si="81"/>
        <v/>
      </c>
      <c r="H1780" s="67" t="str">
        <f t="array" aca="1" ref="H1780" ca="1">IF($I$1&lt;&gt;"y", "", IFERROR(INDEX(countrylistsize,MATCH(SMALL(NOT(countrylistsize="")*IF(ISNUMBER(countrylistsize),COUNTIF(countrylistsize,"&lt;="&amp;countrylistsize),COUNTIF(countrylistsize,"&lt;="&amp;countrylistsize)+SUM(ISNUMBER(countrylistsize))),ROWS(F$3:F1780)+SUM(ISBLANK(countrylistsize))),NOT(countrylistsize="")*IF(ISNUMBER(countrylistsize),COUNTIF(countrylistsize,"&lt;="&amp;countrylistsize),COUNTIF(countrylistsize,"&lt;="&amp;countrylistsize)+SUM(ISNUMBER(countrylistsize))),0)), ""))</f>
        <v/>
      </c>
      <c r="I1780" s="70"/>
      <c r="J1780" s="67" t="str">
        <f t="array" aca="1" ref="J1780" ca="1">IF($I$1&lt;&gt;"y", "", IFERROR(INDEX(admin1listsize,MATCH(SMALL(NOT(admin1listsize="")*IF(ISNUMBER(admin1listsize),COUNTIF(admin1listsize,"&lt;="&amp;admin1listsize),COUNTIF(admin1listsize,"&lt;="&amp;admin1listsize)+SUM(ISNUMBER(admin1listsize))),ROWS(D$3:D1780)+SUM(ISBLANK(admin1listsize))),NOT(admin1listsize="")*IF(ISNUMBER(admin1listsize),COUNTIF(admin1listsize,"&lt;="&amp;admin1listsize),COUNTIF(admin1listsize,"&lt;="&amp;admin1listsize)+SUM(ISNUMBER(admin1listsize))),0)), ""))</f>
        <v/>
      </c>
      <c r="K1780" s="71"/>
    </row>
    <row r="1781" spans="1:11" s="1" customFormat="1" x14ac:dyDescent="0.25">
      <c r="A1781" s="93" t="str">
        <f>IF($I$1&lt;&gt;"y", "", IF(ISBLANK(DATA!D1782),"",IF(ISBLANK(DATA!K1782),"NO DATA",DATA!K1782)))</f>
        <v/>
      </c>
      <c r="B1781" s="93" t="str">
        <f>IF($I$1&lt;&gt;"y", "",IF(ISBLANK(DATA!D1782),"", IF(ISBLANK(DATA!L1782),"NO DATA",DATA!L1782)))</f>
        <v/>
      </c>
      <c r="C1781" s="93" t="str">
        <f t="shared" si="83"/>
        <v/>
      </c>
      <c r="D1781" s="93" t="str">
        <f>IF($I$1&lt;&gt;"y", "", IF(C1782="", "", IFERROR(LOOKUP(2,1/(COUNTIF($D$2:D1780,mergednames)=0),mergednames), "")))</f>
        <v/>
      </c>
      <c r="E1781" s="93" t="str">
        <f t="shared" si="82"/>
        <v/>
      </c>
      <c r="F1781" s="93" t="str">
        <f>IF($I$1&lt;&gt;"y", "", IF(A1782="", "", IFERROR(LOOKUP(2,1/(COUNTIF($F$2:F1780,get_country)=0),get_country), "")))</f>
        <v/>
      </c>
      <c r="G1781" s="93" t="str">
        <f t="shared" si="81"/>
        <v/>
      </c>
      <c r="H1781" s="67" t="str">
        <f t="array" aca="1" ref="H1781" ca="1">IF($I$1&lt;&gt;"y", "", IFERROR(INDEX(countrylistsize,MATCH(SMALL(NOT(countrylistsize="")*IF(ISNUMBER(countrylistsize),COUNTIF(countrylistsize,"&lt;="&amp;countrylistsize),COUNTIF(countrylistsize,"&lt;="&amp;countrylistsize)+SUM(ISNUMBER(countrylistsize))),ROWS(F$3:F1781)+SUM(ISBLANK(countrylistsize))),NOT(countrylistsize="")*IF(ISNUMBER(countrylistsize),COUNTIF(countrylistsize,"&lt;="&amp;countrylistsize),COUNTIF(countrylistsize,"&lt;="&amp;countrylistsize)+SUM(ISNUMBER(countrylistsize))),0)), ""))</f>
        <v/>
      </c>
      <c r="I1781" s="70"/>
      <c r="J1781" s="67" t="str">
        <f t="array" aca="1" ref="J1781" ca="1">IF($I$1&lt;&gt;"y", "", IFERROR(INDEX(admin1listsize,MATCH(SMALL(NOT(admin1listsize="")*IF(ISNUMBER(admin1listsize),COUNTIF(admin1listsize,"&lt;="&amp;admin1listsize),COUNTIF(admin1listsize,"&lt;="&amp;admin1listsize)+SUM(ISNUMBER(admin1listsize))),ROWS(D$3:D1781)+SUM(ISBLANK(admin1listsize))),NOT(admin1listsize="")*IF(ISNUMBER(admin1listsize),COUNTIF(admin1listsize,"&lt;="&amp;admin1listsize),COUNTIF(admin1listsize,"&lt;="&amp;admin1listsize)+SUM(ISNUMBER(admin1listsize))),0)), ""))</f>
        <v/>
      </c>
      <c r="K1781" s="71"/>
    </row>
    <row r="1782" spans="1:11" s="1" customFormat="1" x14ac:dyDescent="0.25">
      <c r="A1782" s="93" t="str">
        <f>IF($I$1&lt;&gt;"y", "", IF(ISBLANK(DATA!D1783),"",IF(ISBLANK(DATA!K1783),"NO DATA",DATA!K1783)))</f>
        <v/>
      </c>
      <c r="B1782" s="93" t="str">
        <f>IF($I$1&lt;&gt;"y", "",IF(ISBLANK(DATA!D1783),"", IF(ISBLANK(DATA!L1783),"NO DATA",DATA!L1783)))</f>
        <v/>
      </c>
      <c r="C1782" s="93" t="str">
        <f t="shared" si="83"/>
        <v/>
      </c>
      <c r="D1782" s="93" t="str">
        <f>IF($I$1&lt;&gt;"y", "", IF(C1783="", "", IFERROR(LOOKUP(2,1/(COUNTIF($D$2:D1781,mergednames)=0),mergednames), "")))</f>
        <v/>
      </c>
      <c r="E1782" s="93" t="str">
        <f t="shared" si="82"/>
        <v/>
      </c>
      <c r="F1782" s="93" t="str">
        <f>IF($I$1&lt;&gt;"y", "", IF(A1783="", "", IFERROR(LOOKUP(2,1/(COUNTIF($F$2:F1781,get_country)=0),get_country), "")))</f>
        <v/>
      </c>
      <c r="G1782" s="93" t="str">
        <f t="shared" si="81"/>
        <v/>
      </c>
      <c r="H1782" s="67" t="str">
        <f t="array" aca="1" ref="H1782" ca="1">IF($I$1&lt;&gt;"y", "", IFERROR(INDEX(countrylistsize,MATCH(SMALL(NOT(countrylistsize="")*IF(ISNUMBER(countrylistsize),COUNTIF(countrylistsize,"&lt;="&amp;countrylistsize),COUNTIF(countrylistsize,"&lt;="&amp;countrylistsize)+SUM(ISNUMBER(countrylistsize))),ROWS(F$3:F1782)+SUM(ISBLANK(countrylistsize))),NOT(countrylistsize="")*IF(ISNUMBER(countrylistsize),COUNTIF(countrylistsize,"&lt;="&amp;countrylistsize),COUNTIF(countrylistsize,"&lt;="&amp;countrylistsize)+SUM(ISNUMBER(countrylistsize))),0)), ""))</f>
        <v/>
      </c>
      <c r="I1782" s="70"/>
      <c r="J1782" s="67" t="str">
        <f t="array" aca="1" ref="J1782" ca="1">IF($I$1&lt;&gt;"y", "", IFERROR(INDEX(admin1listsize,MATCH(SMALL(NOT(admin1listsize="")*IF(ISNUMBER(admin1listsize),COUNTIF(admin1listsize,"&lt;="&amp;admin1listsize),COUNTIF(admin1listsize,"&lt;="&amp;admin1listsize)+SUM(ISNUMBER(admin1listsize))),ROWS(D$3:D1782)+SUM(ISBLANK(admin1listsize))),NOT(admin1listsize="")*IF(ISNUMBER(admin1listsize),COUNTIF(admin1listsize,"&lt;="&amp;admin1listsize),COUNTIF(admin1listsize,"&lt;="&amp;admin1listsize)+SUM(ISNUMBER(admin1listsize))),0)), ""))</f>
        <v/>
      </c>
      <c r="K1782" s="71"/>
    </row>
    <row r="1783" spans="1:11" s="1" customFormat="1" x14ac:dyDescent="0.25">
      <c r="A1783" s="93" t="str">
        <f>IF($I$1&lt;&gt;"y", "", IF(ISBLANK(DATA!D1784),"",IF(ISBLANK(DATA!K1784),"NO DATA",DATA!K1784)))</f>
        <v/>
      </c>
      <c r="B1783" s="93" t="str">
        <f>IF($I$1&lt;&gt;"y", "",IF(ISBLANK(DATA!D1784),"", IF(ISBLANK(DATA!L1784),"NO DATA",DATA!L1784)))</f>
        <v/>
      </c>
      <c r="C1783" s="93" t="str">
        <f t="shared" si="83"/>
        <v/>
      </c>
      <c r="D1783" s="93" t="str">
        <f>IF($I$1&lt;&gt;"y", "", IF(C1784="", "", IFERROR(LOOKUP(2,1/(COUNTIF($D$2:D1782,mergednames)=0),mergednames), "")))</f>
        <v/>
      </c>
      <c r="E1783" s="93" t="str">
        <f t="shared" si="82"/>
        <v/>
      </c>
      <c r="F1783" s="93" t="str">
        <f>IF($I$1&lt;&gt;"y", "", IF(A1784="", "", IFERROR(LOOKUP(2,1/(COUNTIF($F$2:F1782,get_country)=0),get_country), "")))</f>
        <v/>
      </c>
      <c r="G1783" s="93" t="str">
        <f t="shared" si="81"/>
        <v/>
      </c>
      <c r="H1783" s="67" t="str">
        <f t="array" aca="1" ref="H1783" ca="1">IF($I$1&lt;&gt;"y", "", IFERROR(INDEX(countrylistsize,MATCH(SMALL(NOT(countrylistsize="")*IF(ISNUMBER(countrylistsize),COUNTIF(countrylistsize,"&lt;="&amp;countrylistsize),COUNTIF(countrylistsize,"&lt;="&amp;countrylistsize)+SUM(ISNUMBER(countrylistsize))),ROWS(F$3:F1783)+SUM(ISBLANK(countrylistsize))),NOT(countrylistsize="")*IF(ISNUMBER(countrylistsize),COUNTIF(countrylistsize,"&lt;="&amp;countrylistsize),COUNTIF(countrylistsize,"&lt;="&amp;countrylistsize)+SUM(ISNUMBER(countrylistsize))),0)), ""))</f>
        <v/>
      </c>
      <c r="I1783" s="70"/>
      <c r="J1783" s="67" t="str">
        <f t="array" aca="1" ref="J1783" ca="1">IF($I$1&lt;&gt;"y", "", IFERROR(INDEX(admin1listsize,MATCH(SMALL(NOT(admin1listsize="")*IF(ISNUMBER(admin1listsize),COUNTIF(admin1listsize,"&lt;="&amp;admin1listsize),COUNTIF(admin1listsize,"&lt;="&amp;admin1listsize)+SUM(ISNUMBER(admin1listsize))),ROWS(D$3:D1783)+SUM(ISBLANK(admin1listsize))),NOT(admin1listsize="")*IF(ISNUMBER(admin1listsize),COUNTIF(admin1listsize,"&lt;="&amp;admin1listsize),COUNTIF(admin1listsize,"&lt;="&amp;admin1listsize)+SUM(ISNUMBER(admin1listsize))),0)), ""))</f>
        <v/>
      </c>
      <c r="K1783" s="71"/>
    </row>
    <row r="1784" spans="1:11" s="1" customFormat="1" x14ac:dyDescent="0.25">
      <c r="A1784" s="93" t="str">
        <f>IF($I$1&lt;&gt;"y", "", IF(ISBLANK(DATA!D1785),"",IF(ISBLANK(DATA!K1785),"NO DATA",DATA!K1785)))</f>
        <v/>
      </c>
      <c r="B1784" s="93" t="str">
        <f>IF($I$1&lt;&gt;"y", "",IF(ISBLANK(DATA!D1785),"", IF(ISBLANK(DATA!L1785),"NO DATA",DATA!L1785)))</f>
        <v/>
      </c>
      <c r="C1784" s="93" t="str">
        <f t="shared" si="83"/>
        <v/>
      </c>
      <c r="D1784" s="93" t="str">
        <f>IF($I$1&lt;&gt;"y", "", IF(C1785="", "", IFERROR(LOOKUP(2,1/(COUNTIF($D$2:D1783,mergednames)=0),mergednames), "")))</f>
        <v/>
      </c>
      <c r="E1784" s="93" t="str">
        <f t="shared" si="82"/>
        <v/>
      </c>
      <c r="F1784" s="93" t="str">
        <f>IF($I$1&lt;&gt;"y", "", IF(A1785="", "", IFERROR(LOOKUP(2,1/(COUNTIF($F$2:F1783,get_country)=0),get_country), "")))</f>
        <v/>
      </c>
      <c r="G1784" s="93" t="str">
        <f t="shared" si="81"/>
        <v/>
      </c>
      <c r="H1784" s="67" t="str">
        <f t="array" aca="1" ref="H1784" ca="1">IF($I$1&lt;&gt;"y", "", IFERROR(INDEX(countrylistsize,MATCH(SMALL(NOT(countrylistsize="")*IF(ISNUMBER(countrylistsize),COUNTIF(countrylistsize,"&lt;="&amp;countrylistsize),COUNTIF(countrylistsize,"&lt;="&amp;countrylistsize)+SUM(ISNUMBER(countrylistsize))),ROWS(F$3:F1784)+SUM(ISBLANK(countrylistsize))),NOT(countrylistsize="")*IF(ISNUMBER(countrylistsize),COUNTIF(countrylistsize,"&lt;="&amp;countrylistsize),COUNTIF(countrylistsize,"&lt;="&amp;countrylistsize)+SUM(ISNUMBER(countrylistsize))),0)), ""))</f>
        <v/>
      </c>
      <c r="I1784" s="70"/>
      <c r="J1784" s="67" t="str">
        <f t="array" aca="1" ref="J1784" ca="1">IF($I$1&lt;&gt;"y", "", IFERROR(INDEX(admin1listsize,MATCH(SMALL(NOT(admin1listsize="")*IF(ISNUMBER(admin1listsize),COUNTIF(admin1listsize,"&lt;="&amp;admin1listsize),COUNTIF(admin1listsize,"&lt;="&amp;admin1listsize)+SUM(ISNUMBER(admin1listsize))),ROWS(D$3:D1784)+SUM(ISBLANK(admin1listsize))),NOT(admin1listsize="")*IF(ISNUMBER(admin1listsize),COUNTIF(admin1listsize,"&lt;="&amp;admin1listsize),COUNTIF(admin1listsize,"&lt;="&amp;admin1listsize)+SUM(ISNUMBER(admin1listsize))),0)), ""))</f>
        <v/>
      </c>
      <c r="K1784" s="71"/>
    </row>
    <row r="1785" spans="1:11" s="1" customFormat="1" x14ac:dyDescent="0.25">
      <c r="A1785" s="93" t="str">
        <f>IF($I$1&lt;&gt;"y", "", IF(ISBLANK(DATA!D1786),"",IF(ISBLANK(DATA!K1786),"NO DATA",DATA!K1786)))</f>
        <v/>
      </c>
      <c r="B1785" s="93" t="str">
        <f>IF($I$1&lt;&gt;"y", "",IF(ISBLANK(DATA!D1786),"", IF(ISBLANK(DATA!L1786),"NO DATA",DATA!L1786)))</f>
        <v/>
      </c>
      <c r="C1785" s="93" t="str">
        <f t="shared" si="83"/>
        <v/>
      </c>
      <c r="D1785" s="93" t="str">
        <f>IF($I$1&lt;&gt;"y", "", IF(C1786="", "", IFERROR(LOOKUP(2,1/(COUNTIF($D$2:D1784,mergednames)=0),mergednames), "")))</f>
        <v/>
      </c>
      <c r="E1785" s="93" t="str">
        <f t="shared" si="82"/>
        <v/>
      </c>
      <c r="F1785" s="93" t="str">
        <f>IF($I$1&lt;&gt;"y", "", IF(A1786="", "", IFERROR(LOOKUP(2,1/(COUNTIF($F$2:F1784,get_country)=0),get_country), "")))</f>
        <v/>
      </c>
      <c r="G1785" s="93" t="str">
        <f t="shared" si="81"/>
        <v/>
      </c>
      <c r="H1785" s="67" t="str">
        <f t="array" aca="1" ref="H1785" ca="1">IF($I$1&lt;&gt;"y", "", IFERROR(INDEX(countrylistsize,MATCH(SMALL(NOT(countrylistsize="")*IF(ISNUMBER(countrylistsize),COUNTIF(countrylistsize,"&lt;="&amp;countrylistsize),COUNTIF(countrylistsize,"&lt;="&amp;countrylistsize)+SUM(ISNUMBER(countrylistsize))),ROWS(F$3:F1785)+SUM(ISBLANK(countrylistsize))),NOT(countrylistsize="")*IF(ISNUMBER(countrylistsize),COUNTIF(countrylistsize,"&lt;="&amp;countrylistsize),COUNTIF(countrylistsize,"&lt;="&amp;countrylistsize)+SUM(ISNUMBER(countrylistsize))),0)), ""))</f>
        <v/>
      </c>
      <c r="I1785" s="70"/>
      <c r="J1785" s="67" t="str">
        <f t="array" aca="1" ref="J1785" ca="1">IF($I$1&lt;&gt;"y", "", IFERROR(INDEX(admin1listsize,MATCH(SMALL(NOT(admin1listsize="")*IF(ISNUMBER(admin1listsize),COUNTIF(admin1listsize,"&lt;="&amp;admin1listsize),COUNTIF(admin1listsize,"&lt;="&amp;admin1listsize)+SUM(ISNUMBER(admin1listsize))),ROWS(D$3:D1785)+SUM(ISBLANK(admin1listsize))),NOT(admin1listsize="")*IF(ISNUMBER(admin1listsize),COUNTIF(admin1listsize,"&lt;="&amp;admin1listsize),COUNTIF(admin1listsize,"&lt;="&amp;admin1listsize)+SUM(ISNUMBER(admin1listsize))),0)), ""))</f>
        <v/>
      </c>
      <c r="K1785" s="71"/>
    </row>
    <row r="1786" spans="1:11" s="1" customFormat="1" x14ac:dyDescent="0.25">
      <c r="A1786" s="93" t="str">
        <f>IF($I$1&lt;&gt;"y", "", IF(ISBLANK(DATA!D1787),"",IF(ISBLANK(DATA!K1787),"NO DATA",DATA!K1787)))</f>
        <v/>
      </c>
      <c r="B1786" s="93" t="str">
        <f>IF($I$1&lt;&gt;"y", "",IF(ISBLANK(DATA!D1787),"", IF(ISBLANK(DATA!L1787),"NO DATA",DATA!L1787)))</f>
        <v/>
      </c>
      <c r="C1786" s="93" t="str">
        <f t="shared" si="83"/>
        <v/>
      </c>
      <c r="D1786" s="93" t="str">
        <f>IF($I$1&lt;&gt;"y", "", IF(C1787="", "", IFERROR(LOOKUP(2,1/(COUNTIF($D$2:D1785,mergednames)=0),mergednames), "")))</f>
        <v/>
      </c>
      <c r="E1786" s="93" t="str">
        <f t="shared" si="82"/>
        <v/>
      </c>
      <c r="F1786" s="93" t="str">
        <f>IF($I$1&lt;&gt;"y", "", IF(A1787="", "", IFERROR(LOOKUP(2,1/(COUNTIF($F$2:F1785,get_country)=0),get_country), "")))</f>
        <v/>
      </c>
      <c r="G1786" s="93" t="str">
        <f t="shared" si="81"/>
        <v/>
      </c>
      <c r="H1786" s="67" t="str">
        <f t="array" aca="1" ref="H1786" ca="1">IF($I$1&lt;&gt;"y", "", IFERROR(INDEX(countrylistsize,MATCH(SMALL(NOT(countrylistsize="")*IF(ISNUMBER(countrylistsize),COUNTIF(countrylistsize,"&lt;="&amp;countrylistsize),COUNTIF(countrylistsize,"&lt;="&amp;countrylistsize)+SUM(ISNUMBER(countrylistsize))),ROWS(F$3:F1786)+SUM(ISBLANK(countrylistsize))),NOT(countrylistsize="")*IF(ISNUMBER(countrylistsize),COUNTIF(countrylistsize,"&lt;="&amp;countrylistsize),COUNTIF(countrylistsize,"&lt;="&amp;countrylistsize)+SUM(ISNUMBER(countrylistsize))),0)), ""))</f>
        <v/>
      </c>
      <c r="I1786" s="70"/>
      <c r="J1786" s="67" t="str">
        <f t="array" aca="1" ref="J1786" ca="1">IF($I$1&lt;&gt;"y", "", IFERROR(INDEX(admin1listsize,MATCH(SMALL(NOT(admin1listsize="")*IF(ISNUMBER(admin1listsize),COUNTIF(admin1listsize,"&lt;="&amp;admin1listsize),COUNTIF(admin1listsize,"&lt;="&amp;admin1listsize)+SUM(ISNUMBER(admin1listsize))),ROWS(D$3:D1786)+SUM(ISBLANK(admin1listsize))),NOT(admin1listsize="")*IF(ISNUMBER(admin1listsize),COUNTIF(admin1listsize,"&lt;="&amp;admin1listsize),COUNTIF(admin1listsize,"&lt;="&amp;admin1listsize)+SUM(ISNUMBER(admin1listsize))),0)), ""))</f>
        <v/>
      </c>
      <c r="K1786" s="71"/>
    </row>
    <row r="1787" spans="1:11" s="1" customFormat="1" x14ac:dyDescent="0.25">
      <c r="A1787" s="93" t="str">
        <f>IF($I$1&lt;&gt;"y", "", IF(ISBLANK(DATA!D1788),"",IF(ISBLANK(DATA!K1788),"NO DATA",DATA!K1788)))</f>
        <v/>
      </c>
      <c r="B1787" s="93" t="str">
        <f>IF($I$1&lt;&gt;"y", "",IF(ISBLANK(DATA!D1788),"", IF(ISBLANK(DATA!L1788),"NO DATA",DATA!L1788)))</f>
        <v/>
      </c>
      <c r="C1787" s="93" t="str">
        <f t="shared" si="83"/>
        <v/>
      </c>
      <c r="D1787" s="93" t="str">
        <f>IF($I$1&lt;&gt;"y", "", IF(C1788="", "", IFERROR(LOOKUP(2,1/(COUNTIF($D$2:D1786,mergednames)=0),mergednames), "")))</f>
        <v/>
      </c>
      <c r="E1787" s="93" t="str">
        <f t="shared" si="82"/>
        <v/>
      </c>
      <c r="F1787" s="93" t="str">
        <f>IF($I$1&lt;&gt;"y", "", IF(A1788="", "", IFERROR(LOOKUP(2,1/(COUNTIF($F$2:F1786,get_country)=0),get_country), "")))</f>
        <v/>
      </c>
      <c r="G1787" s="93" t="str">
        <f t="shared" si="81"/>
        <v/>
      </c>
      <c r="H1787" s="67" t="str">
        <f t="array" aca="1" ref="H1787" ca="1">IF($I$1&lt;&gt;"y", "", IFERROR(INDEX(countrylistsize,MATCH(SMALL(NOT(countrylistsize="")*IF(ISNUMBER(countrylistsize),COUNTIF(countrylistsize,"&lt;="&amp;countrylistsize),COUNTIF(countrylistsize,"&lt;="&amp;countrylistsize)+SUM(ISNUMBER(countrylistsize))),ROWS(F$3:F1787)+SUM(ISBLANK(countrylistsize))),NOT(countrylistsize="")*IF(ISNUMBER(countrylistsize),COUNTIF(countrylistsize,"&lt;="&amp;countrylistsize),COUNTIF(countrylistsize,"&lt;="&amp;countrylistsize)+SUM(ISNUMBER(countrylistsize))),0)), ""))</f>
        <v/>
      </c>
      <c r="I1787" s="70"/>
      <c r="J1787" s="67" t="str">
        <f t="array" aca="1" ref="J1787" ca="1">IF($I$1&lt;&gt;"y", "", IFERROR(INDEX(admin1listsize,MATCH(SMALL(NOT(admin1listsize="")*IF(ISNUMBER(admin1listsize),COUNTIF(admin1listsize,"&lt;="&amp;admin1listsize),COUNTIF(admin1listsize,"&lt;="&amp;admin1listsize)+SUM(ISNUMBER(admin1listsize))),ROWS(D$3:D1787)+SUM(ISBLANK(admin1listsize))),NOT(admin1listsize="")*IF(ISNUMBER(admin1listsize),COUNTIF(admin1listsize,"&lt;="&amp;admin1listsize),COUNTIF(admin1listsize,"&lt;="&amp;admin1listsize)+SUM(ISNUMBER(admin1listsize))),0)), ""))</f>
        <v/>
      </c>
      <c r="K1787" s="71"/>
    </row>
    <row r="1788" spans="1:11" s="1" customFormat="1" x14ac:dyDescent="0.25">
      <c r="A1788" s="93" t="str">
        <f>IF($I$1&lt;&gt;"y", "", IF(ISBLANK(DATA!D1789),"",IF(ISBLANK(DATA!K1789),"NO DATA",DATA!K1789)))</f>
        <v/>
      </c>
      <c r="B1788" s="93" t="str">
        <f>IF($I$1&lt;&gt;"y", "",IF(ISBLANK(DATA!D1789),"", IF(ISBLANK(DATA!L1789),"NO DATA",DATA!L1789)))</f>
        <v/>
      </c>
      <c r="C1788" s="93" t="str">
        <f t="shared" si="83"/>
        <v/>
      </c>
      <c r="D1788" s="93" t="str">
        <f>IF($I$1&lt;&gt;"y", "", IF(C1789="", "", IFERROR(LOOKUP(2,1/(COUNTIF($D$2:D1787,mergednames)=0),mergednames), "")))</f>
        <v/>
      </c>
      <c r="E1788" s="93" t="str">
        <f t="shared" si="82"/>
        <v/>
      </c>
      <c r="F1788" s="93" t="str">
        <f>IF($I$1&lt;&gt;"y", "", IF(A1789="", "", IFERROR(LOOKUP(2,1/(COUNTIF($F$2:F1787,get_country)=0),get_country), "")))</f>
        <v/>
      </c>
      <c r="G1788" s="93" t="str">
        <f t="shared" si="81"/>
        <v/>
      </c>
      <c r="H1788" s="67" t="str">
        <f t="array" aca="1" ref="H1788" ca="1">IF($I$1&lt;&gt;"y", "", IFERROR(INDEX(countrylistsize,MATCH(SMALL(NOT(countrylistsize="")*IF(ISNUMBER(countrylistsize),COUNTIF(countrylistsize,"&lt;="&amp;countrylistsize),COUNTIF(countrylistsize,"&lt;="&amp;countrylistsize)+SUM(ISNUMBER(countrylistsize))),ROWS(F$3:F1788)+SUM(ISBLANK(countrylistsize))),NOT(countrylistsize="")*IF(ISNUMBER(countrylistsize),COUNTIF(countrylistsize,"&lt;="&amp;countrylistsize),COUNTIF(countrylistsize,"&lt;="&amp;countrylistsize)+SUM(ISNUMBER(countrylistsize))),0)), ""))</f>
        <v/>
      </c>
      <c r="I1788" s="70"/>
      <c r="J1788" s="67" t="str">
        <f t="array" aca="1" ref="J1788" ca="1">IF($I$1&lt;&gt;"y", "", IFERROR(INDEX(admin1listsize,MATCH(SMALL(NOT(admin1listsize="")*IF(ISNUMBER(admin1listsize),COUNTIF(admin1listsize,"&lt;="&amp;admin1listsize),COUNTIF(admin1listsize,"&lt;="&amp;admin1listsize)+SUM(ISNUMBER(admin1listsize))),ROWS(D$3:D1788)+SUM(ISBLANK(admin1listsize))),NOT(admin1listsize="")*IF(ISNUMBER(admin1listsize),COUNTIF(admin1listsize,"&lt;="&amp;admin1listsize),COUNTIF(admin1listsize,"&lt;="&amp;admin1listsize)+SUM(ISNUMBER(admin1listsize))),0)), ""))</f>
        <v/>
      </c>
      <c r="K1788" s="71"/>
    </row>
    <row r="1789" spans="1:11" s="1" customFormat="1" x14ac:dyDescent="0.25">
      <c r="A1789" s="93" t="str">
        <f>IF($I$1&lt;&gt;"y", "", IF(ISBLANK(DATA!D1790),"",IF(ISBLANK(DATA!K1790),"NO DATA",DATA!K1790)))</f>
        <v/>
      </c>
      <c r="B1789" s="93" t="str">
        <f>IF($I$1&lt;&gt;"y", "",IF(ISBLANK(DATA!D1790),"", IF(ISBLANK(DATA!L1790),"NO DATA",DATA!L1790)))</f>
        <v/>
      </c>
      <c r="C1789" s="93" t="str">
        <f t="shared" si="83"/>
        <v/>
      </c>
      <c r="D1789" s="93" t="str">
        <f>IF($I$1&lt;&gt;"y", "", IF(C1790="", "", IFERROR(LOOKUP(2,1/(COUNTIF($D$2:D1788,mergednames)=0),mergednames), "")))</f>
        <v/>
      </c>
      <c r="E1789" s="93" t="str">
        <f t="shared" si="82"/>
        <v/>
      </c>
      <c r="F1789" s="93" t="str">
        <f>IF($I$1&lt;&gt;"y", "", IF(A1790="", "", IFERROR(LOOKUP(2,1/(COUNTIF($F$2:F1788,get_country)=0),get_country), "")))</f>
        <v/>
      </c>
      <c r="G1789" s="93" t="str">
        <f t="shared" si="81"/>
        <v/>
      </c>
      <c r="H1789" s="67" t="str">
        <f t="array" aca="1" ref="H1789" ca="1">IF($I$1&lt;&gt;"y", "", IFERROR(INDEX(countrylistsize,MATCH(SMALL(NOT(countrylistsize="")*IF(ISNUMBER(countrylistsize),COUNTIF(countrylistsize,"&lt;="&amp;countrylistsize),COUNTIF(countrylistsize,"&lt;="&amp;countrylistsize)+SUM(ISNUMBER(countrylistsize))),ROWS(F$3:F1789)+SUM(ISBLANK(countrylistsize))),NOT(countrylistsize="")*IF(ISNUMBER(countrylistsize),COUNTIF(countrylistsize,"&lt;="&amp;countrylistsize),COUNTIF(countrylistsize,"&lt;="&amp;countrylistsize)+SUM(ISNUMBER(countrylistsize))),0)), ""))</f>
        <v/>
      </c>
      <c r="I1789" s="70"/>
      <c r="J1789" s="67" t="str">
        <f t="array" aca="1" ref="J1789" ca="1">IF($I$1&lt;&gt;"y", "", IFERROR(INDEX(admin1listsize,MATCH(SMALL(NOT(admin1listsize="")*IF(ISNUMBER(admin1listsize),COUNTIF(admin1listsize,"&lt;="&amp;admin1listsize),COUNTIF(admin1listsize,"&lt;="&amp;admin1listsize)+SUM(ISNUMBER(admin1listsize))),ROWS(D$3:D1789)+SUM(ISBLANK(admin1listsize))),NOT(admin1listsize="")*IF(ISNUMBER(admin1listsize),COUNTIF(admin1listsize,"&lt;="&amp;admin1listsize),COUNTIF(admin1listsize,"&lt;="&amp;admin1listsize)+SUM(ISNUMBER(admin1listsize))),0)), ""))</f>
        <v/>
      </c>
      <c r="K1789" s="71"/>
    </row>
    <row r="1790" spans="1:11" s="1" customFormat="1" x14ac:dyDescent="0.25">
      <c r="A1790" s="93" t="str">
        <f>IF($I$1&lt;&gt;"y", "", IF(ISBLANK(DATA!D1791),"",IF(ISBLANK(DATA!K1791),"NO DATA",DATA!K1791)))</f>
        <v/>
      </c>
      <c r="B1790" s="93" t="str">
        <f>IF($I$1&lt;&gt;"y", "",IF(ISBLANK(DATA!D1791),"", IF(ISBLANK(DATA!L1791),"NO DATA",DATA!L1791)))</f>
        <v/>
      </c>
      <c r="C1790" s="93" t="str">
        <f t="shared" si="83"/>
        <v/>
      </c>
      <c r="D1790" s="93" t="str">
        <f>IF($I$1&lt;&gt;"y", "", IF(C1791="", "", IFERROR(LOOKUP(2,1/(COUNTIF($D$2:D1789,mergednames)=0),mergednames), "")))</f>
        <v/>
      </c>
      <c r="E1790" s="93" t="str">
        <f t="shared" si="82"/>
        <v/>
      </c>
      <c r="F1790" s="93" t="str">
        <f>IF($I$1&lt;&gt;"y", "", IF(A1791="", "", IFERROR(LOOKUP(2,1/(COUNTIF($F$2:F1789,get_country)=0),get_country), "")))</f>
        <v/>
      </c>
      <c r="G1790" s="93" t="str">
        <f t="shared" si="81"/>
        <v/>
      </c>
      <c r="H1790" s="67" t="str">
        <f t="array" aca="1" ref="H1790" ca="1">IF($I$1&lt;&gt;"y", "", IFERROR(INDEX(countrylistsize,MATCH(SMALL(NOT(countrylistsize="")*IF(ISNUMBER(countrylistsize),COUNTIF(countrylistsize,"&lt;="&amp;countrylistsize),COUNTIF(countrylistsize,"&lt;="&amp;countrylistsize)+SUM(ISNUMBER(countrylistsize))),ROWS(F$3:F1790)+SUM(ISBLANK(countrylistsize))),NOT(countrylistsize="")*IF(ISNUMBER(countrylistsize),COUNTIF(countrylistsize,"&lt;="&amp;countrylistsize),COUNTIF(countrylistsize,"&lt;="&amp;countrylistsize)+SUM(ISNUMBER(countrylistsize))),0)), ""))</f>
        <v/>
      </c>
      <c r="I1790" s="70"/>
      <c r="J1790" s="67" t="str">
        <f t="array" aca="1" ref="J1790" ca="1">IF($I$1&lt;&gt;"y", "", IFERROR(INDEX(admin1listsize,MATCH(SMALL(NOT(admin1listsize="")*IF(ISNUMBER(admin1listsize),COUNTIF(admin1listsize,"&lt;="&amp;admin1listsize),COUNTIF(admin1listsize,"&lt;="&amp;admin1listsize)+SUM(ISNUMBER(admin1listsize))),ROWS(D$3:D1790)+SUM(ISBLANK(admin1listsize))),NOT(admin1listsize="")*IF(ISNUMBER(admin1listsize),COUNTIF(admin1listsize,"&lt;="&amp;admin1listsize),COUNTIF(admin1listsize,"&lt;="&amp;admin1listsize)+SUM(ISNUMBER(admin1listsize))),0)), ""))</f>
        <v/>
      </c>
      <c r="K1790" s="71"/>
    </row>
    <row r="1791" spans="1:11" s="1" customFormat="1" x14ac:dyDescent="0.25">
      <c r="A1791" s="93" t="str">
        <f>IF($I$1&lt;&gt;"y", "", IF(ISBLANK(DATA!D1792),"",IF(ISBLANK(DATA!K1792),"NO DATA",DATA!K1792)))</f>
        <v/>
      </c>
      <c r="B1791" s="93" t="str">
        <f>IF($I$1&lt;&gt;"y", "",IF(ISBLANK(DATA!D1792),"", IF(ISBLANK(DATA!L1792),"NO DATA",DATA!L1792)))</f>
        <v/>
      </c>
      <c r="C1791" s="93" t="str">
        <f t="shared" si="83"/>
        <v/>
      </c>
      <c r="D1791" s="93" t="str">
        <f>IF($I$1&lt;&gt;"y", "", IF(C1792="", "", IFERROR(LOOKUP(2,1/(COUNTIF($D$2:D1790,mergednames)=0),mergednames), "")))</f>
        <v/>
      </c>
      <c r="E1791" s="93" t="str">
        <f t="shared" si="82"/>
        <v/>
      </c>
      <c r="F1791" s="93" t="str">
        <f>IF($I$1&lt;&gt;"y", "", IF(A1792="", "", IFERROR(LOOKUP(2,1/(COUNTIF($F$2:F1790,get_country)=0),get_country), "")))</f>
        <v/>
      </c>
      <c r="G1791" s="93" t="str">
        <f t="shared" si="81"/>
        <v/>
      </c>
      <c r="H1791" s="67" t="str">
        <f t="array" aca="1" ref="H1791" ca="1">IF($I$1&lt;&gt;"y", "", IFERROR(INDEX(countrylistsize,MATCH(SMALL(NOT(countrylistsize="")*IF(ISNUMBER(countrylistsize),COUNTIF(countrylistsize,"&lt;="&amp;countrylistsize),COUNTIF(countrylistsize,"&lt;="&amp;countrylistsize)+SUM(ISNUMBER(countrylistsize))),ROWS(F$3:F1791)+SUM(ISBLANK(countrylistsize))),NOT(countrylistsize="")*IF(ISNUMBER(countrylistsize),COUNTIF(countrylistsize,"&lt;="&amp;countrylistsize),COUNTIF(countrylistsize,"&lt;="&amp;countrylistsize)+SUM(ISNUMBER(countrylistsize))),0)), ""))</f>
        <v/>
      </c>
      <c r="I1791" s="70"/>
      <c r="J1791" s="67" t="str">
        <f t="array" aca="1" ref="J1791" ca="1">IF($I$1&lt;&gt;"y", "", IFERROR(INDEX(admin1listsize,MATCH(SMALL(NOT(admin1listsize="")*IF(ISNUMBER(admin1listsize),COUNTIF(admin1listsize,"&lt;="&amp;admin1listsize),COUNTIF(admin1listsize,"&lt;="&amp;admin1listsize)+SUM(ISNUMBER(admin1listsize))),ROWS(D$3:D1791)+SUM(ISBLANK(admin1listsize))),NOT(admin1listsize="")*IF(ISNUMBER(admin1listsize),COUNTIF(admin1listsize,"&lt;="&amp;admin1listsize),COUNTIF(admin1listsize,"&lt;="&amp;admin1listsize)+SUM(ISNUMBER(admin1listsize))),0)), ""))</f>
        <v/>
      </c>
      <c r="K1791" s="71"/>
    </row>
    <row r="1792" spans="1:11" s="1" customFormat="1" x14ac:dyDescent="0.25">
      <c r="A1792" s="93" t="str">
        <f>IF($I$1&lt;&gt;"y", "", IF(ISBLANK(DATA!D1793),"",IF(ISBLANK(DATA!K1793),"NO DATA",DATA!K1793)))</f>
        <v/>
      </c>
      <c r="B1792" s="93" t="str">
        <f>IF($I$1&lt;&gt;"y", "",IF(ISBLANK(DATA!D1793),"", IF(ISBLANK(DATA!L1793),"NO DATA",DATA!L1793)))</f>
        <v/>
      </c>
      <c r="C1792" s="93" t="str">
        <f t="shared" si="83"/>
        <v/>
      </c>
      <c r="D1792" s="93" t="str">
        <f>IF($I$1&lt;&gt;"y", "", IF(C1793="", "", IFERROR(LOOKUP(2,1/(COUNTIF($D$2:D1791,mergednames)=0),mergednames), "")))</f>
        <v/>
      </c>
      <c r="E1792" s="93" t="str">
        <f t="shared" si="82"/>
        <v/>
      </c>
      <c r="F1792" s="93" t="str">
        <f>IF($I$1&lt;&gt;"y", "", IF(A1793="", "", IFERROR(LOOKUP(2,1/(COUNTIF($F$2:F1791,get_country)=0),get_country), "")))</f>
        <v/>
      </c>
      <c r="G1792" s="93" t="str">
        <f t="shared" si="81"/>
        <v/>
      </c>
      <c r="H1792" s="67" t="str">
        <f t="array" aca="1" ref="H1792" ca="1">IF($I$1&lt;&gt;"y", "", IFERROR(INDEX(countrylistsize,MATCH(SMALL(NOT(countrylistsize="")*IF(ISNUMBER(countrylistsize),COUNTIF(countrylistsize,"&lt;="&amp;countrylistsize),COUNTIF(countrylistsize,"&lt;="&amp;countrylistsize)+SUM(ISNUMBER(countrylistsize))),ROWS(F$3:F1792)+SUM(ISBLANK(countrylistsize))),NOT(countrylistsize="")*IF(ISNUMBER(countrylistsize),COUNTIF(countrylistsize,"&lt;="&amp;countrylistsize),COUNTIF(countrylistsize,"&lt;="&amp;countrylistsize)+SUM(ISNUMBER(countrylistsize))),0)), ""))</f>
        <v/>
      </c>
      <c r="I1792" s="70"/>
      <c r="J1792" s="67" t="str">
        <f t="array" aca="1" ref="J1792" ca="1">IF($I$1&lt;&gt;"y", "", IFERROR(INDEX(admin1listsize,MATCH(SMALL(NOT(admin1listsize="")*IF(ISNUMBER(admin1listsize),COUNTIF(admin1listsize,"&lt;="&amp;admin1listsize),COUNTIF(admin1listsize,"&lt;="&amp;admin1listsize)+SUM(ISNUMBER(admin1listsize))),ROWS(D$3:D1792)+SUM(ISBLANK(admin1listsize))),NOT(admin1listsize="")*IF(ISNUMBER(admin1listsize),COUNTIF(admin1listsize,"&lt;="&amp;admin1listsize),COUNTIF(admin1listsize,"&lt;="&amp;admin1listsize)+SUM(ISNUMBER(admin1listsize))),0)), ""))</f>
        <v/>
      </c>
      <c r="K1792" s="71"/>
    </row>
    <row r="1793" spans="1:11" s="1" customFormat="1" x14ac:dyDescent="0.25">
      <c r="A1793" s="93" t="str">
        <f>IF($I$1&lt;&gt;"y", "", IF(ISBLANK(DATA!D1794),"",IF(ISBLANK(DATA!K1794),"NO DATA",DATA!K1794)))</f>
        <v/>
      </c>
      <c r="B1793" s="93" t="str">
        <f>IF($I$1&lt;&gt;"y", "",IF(ISBLANK(DATA!D1794),"", IF(ISBLANK(DATA!L1794),"NO DATA",DATA!L1794)))</f>
        <v/>
      </c>
      <c r="C1793" s="93" t="str">
        <f t="shared" si="83"/>
        <v/>
      </c>
      <c r="D1793" s="93" t="str">
        <f>IF($I$1&lt;&gt;"y", "", IF(C1794="", "", IFERROR(LOOKUP(2,1/(COUNTIF($D$2:D1792,mergednames)=0),mergednames), "")))</f>
        <v/>
      </c>
      <c r="E1793" s="93" t="str">
        <f t="shared" si="82"/>
        <v/>
      </c>
      <c r="F1793" s="93" t="str">
        <f>IF($I$1&lt;&gt;"y", "", IF(A1794="", "", IFERROR(LOOKUP(2,1/(COUNTIF($F$2:F1792,get_country)=0),get_country), "")))</f>
        <v/>
      </c>
      <c r="G1793" s="93" t="str">
        <f t="shared" si="81"/>
        <v/>
      </c>
      <c r="H1793" s="67" t="str">
        <f t="array" aca="1" ref="H1793" ca="1">IF($I$1&lt;&gt;"y", "", IFERROR(INDEX(countrylistsize,MATCH(SMALL(NOT(countrylistsize="")*IF(ISNUMBER(countrylistsize),COUNTIF(countrylistsize,"&lt;="&amp;countrylistsize),COUNTIF(countrylistsize,"&lt;="&amp;countrylistsize)+SUM(ISNUMBER(countrylistsize))),ROWS(F$3:F1793)+SUM(ISBLANK(countrylistsize))),NOT(countrylistsize="")*IF(ISNUMBER(countrylistsize),COUNTIF(countrylistsize,"&lt;="&amp;countrylistsize),COUNTIF(countrylistsize,"&lt;="&amp;countrylistsize)+SUM(ISNUMBER(countrylistsize))),0)), ""))</f>
        <v/>
      </c>
      <c r="I1793" s="70"/>
      <c r="J1793" s="67" t="str">
        <f t="array" aca="1" ref="J1793" ca="1">IF($I$1&lt;&gt;"y", "", IFERROR(INDEX(admin1listsize,MATCH(SMALL(NOT(admin1listsize="")*IF(ISNUMBER(admin1listsize),COUNTIF(admin1listsize,"&lt;="&amp;admin1listsize),COUNTIF(admin1listsize,"&lt;="&amp;admin1listsize)+SUM(ISNUMBER(admin1listsize))),ROWS(D$3:D1793)+SUM(ISBLANK(admin1listsize))),NOT(admin1listsize="")*IF(ISNUMBER(admin1listsize),COUNTIF(admin1listsize,"&lt;="&amp;admin1listsize),COUNTIF(admin1listsize,"&lt;="&amp;admin1listsize)+SUM(ISNUMBER(admin1listsize))),0)), ""))</f>
        <v/>
      </c>
      <c r="K1793" s="71"/>
    </row>
    <row r="1794" spans="1:11" s="1" customFormat="1" x14ac:dyDescent="0.25">
      <c r="A1794" s="93" t="str">
        <f>IF($I$1&lt;&gt;"y", "", IF(ISBLANK(DATA!D1795),"",IF(ISBLANK(DATA!K1795),"NO DATA",DATA!K1795)))</f>
        <v/>
      </c>
      <c r="B1794" s="93" t="str">
        <f>IF($I$1&lt;&gt;"y", "",IF(ISBLANK(DATA!D1795),"", IF(ISBLANK(DATA!L1795),"NO DATA",DATA!L1795)))</f>
        <v/>
      </c>
      <c r="C1794" s="93" t="str">
        <f t="shared" si="83"/>
        <v/>
      </c>
      <c r="D1794" s="93" t="str">
        <f>IF($I$1&lt;&gt;"y", "", IF(C1795="", "", IFERROR(LOOKUP(2,1/(COUNTIF($D$2:D1793,mergednames)=0),mergednames), "")))</f>
        <v/>
      </c>
      <c r="E1794" s="93" t="str">
        <f t="shared" si="82"/>
        <v/>
      </c>
      <c r="F1794" s="93" t="str">
        <f>IF($I$1&lt;&gt;"y", "", IF(A1795="", "", IFERROR(LOOKUP(2,1/(COUNTIF($F$2:F1793,get_country)=0),get_country), "")))</f>
        <v/>
      </c>
      <c r="G1794" s="93" t="str">
        <f t="shared" si="81"/>
        <v/>
      </c>
      <c r="H1794" s="67" t="str">
        <f t="array" aca="1" ref="H1794" ca="1">IF($I$1&lt;&gt;"y", "", IFERROR(INDEX(countrylistsize,MATCH(SMALL(NOT(countrylistsize="")*IF(ISNUMBER(countrylistsize),COUNTIF(countrylistsize,"&lt;="&amp;countrylistsize),COUNTIF(countrylistsize,"&lt;="&amp;countrylistsize)+SUM(ISNUMBER(countrylistsize))),ROWS(F$3:F1794)+SUM(ISBLANK(countrylistsize))),NOT(countrylistsize="")*IF(ISNUMBER(countrylistsize),COUNTIF(countrylistsize,"&lt;="&amp;countrylistsize),COUNTIF(countrylistsize,"&lt;="&amp;countrylistsize)+SUM(ISNUMBER(countrylistsize))),0)), ""))</f>
        <v/>
      </c>
      <c r="I1794" s="70"/>
      <c r="J1794" s="67" t="str">
        <f t="array" aca="1" ref="J1794" ca="1">IF($I$1&lt;&gt;"y", "", IFERROR(INDEX(admin1listsize,MATCH(SMALL(NOT(admin1listsize="")*IF(ISNUMBER(admin1listsize),COUNTIF(admin1listsize,"&lt;="&amp;admin1listsize),COUNTIF(admin1listsize,"&lt;="&amp;admin1listsize)+SUM(ISNUMBER(admin1listsize))),ROWS(D$3:D1794)+SUM(ISBLANK(admin1listsize))),NOT(admin1listsize="")*IF(ISNUMBER(admin1listsize),COUNTIF(admin1listsize,"&lt;="&amp;admin1listsize),COUNTIF(admin1listsize,"&lt;="&amp;admin1listsize)+SUM(ISNUMBER(admin1listsize))),0)), ""))</f>
        <v/>
      </c>
      <c r="K1794" s="71"/>
    </row>
    <row r="1795" spans="1:11" s="1" customFormat="1" x14ac:dyDescent="0.25">
      <c r="A1795" s="93" t="str">
        <f>IF($I$1&lt;&gt;"y", "", IF(ISBLANK(DATA!D1796),"",IF(ISBLANK(DATA!K1796),"NO DATA",DATA!K1796)))</f>
        <v/>
      </c>
      <c r="B1795" s="93" t="str">
        <f>IF($I$1&lt;&gt;"y", "",IF(ISBLANK(DATA!D1796),"", IF(ISBLANK(DATA!L1796),"NO DATA",DATA!L1796)))</f>
        <v/>
      </c>
      <c r="C1795" s="93" t="str">
        <f t="shared" si="83"/>
        <v/>
      </c>
      <c r="D1795" s="93" t="str">
        <f>IF($I$1&lt;&gt;"y", "", IF(C1796="", "", IFERROR(LOOKUP(2,1/(COUNTIF($D$2:D1794,mergednames)=0),mergednames), "")))</f>
        <v/>
      </c>
      <c r="E1795" s="93" t="str">
        <f t="shared" si="82"/>
        <v/>
      </c>
      <c r="F1795" s="93" t="str">
        <f>IF($I$1&lt;&gt;"y", "", IF(A1796="", "", IFERROR(LOOKUP(2,1/(COUNTIF($F$2:F1794,get_country)=0),get_country), "")))</f>
        <v/>
      </c>
      <c r="G1795" s="93" t="str">
        <f t="shared" ref="G1795:G1858" si="84">IF($I$1&lt;&gt;"y", "", IF(F1795="", "", G1794+1))</f>
        <v/>
      </c>
      <c r="H1795" s="67" t="str">
        <f t="array" aca="1" ref="H1795" ca="1">IF($I$1&lt;&gt;"y", "", IFERROR(INDEX(countrylistsize,MATCH(SMALL(NOT(countrylistsize="")*IF(ISNUMBER(countrylistsize),COUNTIF(countrylistsize,"&lt;="&amp;countrylistsize),COUNTIF(countrylistsize,"&lt;="&amp;countrylistsize)+SUM(ISNUMBER(countrylistsize))),ROWS(F$3:F1795)+SUM(ISBLANK(countrylistsize))),NOT(countrylistsize="")*IF(ISNUMBER(countrylistsize),COUNTIF(countrylistsize,"&lt;="&amp;countrylistsize),COUNTIF(countrylistsize,"&lt;="&amp;countrylistsize)+SUM(ISNUMBER(countrylistsize))),0)), ""))</f>
        <v/>
      </c>
      <c r="I1795" s="70"/>
      <c r="J1795" s="67" t="str">
        <f t="array" aca="1" ref="J1795" ca="1">IF($I$1&lt;&gt;"y", "", IFERROR(INDEX(admin1listsize,MATCH(SMALL(NOT(admin1listsize="")*IF(ISNUMBER(admin1listsize),COUNTIF(admin1listsize,"&lt;="&amp;admin1listsize),COUNTIF(admin1listsize,"&lt;="&amp;admin1listsize)+SUM(ISNUMBER(admin1listsize))),ROWS(D$3:D1795)+SUM(ISBLANK(admin1listsize))),NOT(admin1listsize="")*IF(ISNUMBER(admin1listsize),COUNTIF(admin1listsize,"&lt;="&amp;admin1listsize),COUNTIF(admin1listsize,"&lt;="&amp;admin1listsize)+SUM(ISNUMBER(admin1listsize))),0)), ""))</f>
        <v/>
      </c>
      <c r="K1795" s="71"/>
    </row>
    <row r="1796" spans="1:11" s="1" customFormat="1" x14ac:dyDescent="0.25">
      <c r="A1796" s="93" t="str">
        <f>IF($I$1&lt;&gt;"y", "", IF(ISBLANK(DATA!D1797),"",IF(ISBLANK(DATA!K1797),"NO DATA",DATA!K1797)))</f>
        <v/>
      </c>
      <c r="B1796" s="93" t="str">
        <f>IF($I$1&lt;&gt;"y", "",IF(ISBLANK(DATA!D1797),"", IF(ISBLANK(DATA!L1797),"NO DATA",DATA!L1797)))</f>
        <v/>
      </c>
      <c r="C1796" s="93" t="str">
        <f t="shared" si="83"/>
        <v/>
      </c>
      <c r="D1796" s="93" t="str">
        <f>IF($I$1&lt;&gt;"y", "", IF(C1797="", "", IFERROR(LOOKUP(2,1/(COUNTIF($D$2:D1795,mergednames)=0),mergednames), "")))</f>
        <v/>
      </c>
      <c r="E1796" s="93" t="str">
        <f t="shared" ref="E1796:E1859" si="85">IF($I$1&lt;&gt;"y", "", IF(D1796="", "", E1795+1))</f>
        <v/>
      </c>
      <c r="F1796" s="93" t="str">
        <f>IF($I$1&lt;&gt;"y", "", IF(A1797="", "", IFERROR(LOOKUP(2,1/(COUNTIF($F$2:F1795,get_country)=0),get_country), "")))</f>
        <v/>
      </c>
      <c r="G1796" s="93" t="str">
        <f t="shared" si="84"/>
        <v/>
      </c>
      <c r="H1796" s="67" t="str">
        <f t="array" aca="1" ref="H1796" ca="1">IF($I$1&lt;&gt;"y", "", IFERROR(INDEX(countrylistsize,MATCH(SMALL(NOT(countrylistsize="")*IF(ISNUMBER(countrylistsize),COUNTIF(countrylistsize,"&lt;="&amp;countrylistsize),COUNTIF(countrylistsize,"&lt;="&amp;countrylistsize)+SUM(ISNUMBER(countrylistsize))),ROWS(F$3:F1796)+SUM(ISBLANK(countrylistsize))),NOT(countrylistsize="")*IF(ISNUMBER(countrylistsize),COUNTIF(countrylistsize,"&lt;="&amp;countrylistsize),COUNTIF(countrylistsize,"&lt;="&amp;countrylistsize)+SUM(ISNUMBER(countrylistsize))),0)), ""))</f>
        <v/>
      </c>
      <c r="I1796" s="70"/>
      <c r="J1796" s="67" t="str">
        <f t="array" aca="1" ref="J1796" ca="1">IF($I$1&lt;&gt;"y", "", IFERROR(INDEX(admin1listsize,MATCH(SMALL(NOT(admin1listsize="")*IF(ISNUMBER(admin1listsize),COUNTIF(admin1listsize,"&lt;="&amp;admin1listsize),COUNTIF(admin1listsize,"&lt;="&amp;admin1listsize)+SUM(ISNUMBER(admin1listsize))),ROWS(D$3:D1796)+SUM(ISBLANK(admin1listsize))),NOT(admin1listsize="")*IF(ISNUMBER(admin1listsize),COUNTIF(admin1listsize,"&lt;="&amp;admin1listsize),COUNTIF(admin1listsize,"&lt;="&amp;admin1listsize)+SUM(ISNUMBER(admin1listsize))),0)), ""))</f>
        <v/>
      </c>
      <c r="K1796" s="71"/>
    </row>
    <row r="1797" spans="1:11" s="1" customFormat="1" x14ac:dyDescent="0.25">
      <c r="A1797" s="93" t="str">
        <f>IF($I$1&lt;&gt;"y", "", IF(ISBLANK(DATA!D1798),"",IF(ISBLANK(DATA!K1798),"NO DATA",DATA!K1798)))</f>
        <v/>
      </c>
      <c r="B1797" s="93" t="str">
        <f>IF($I$1&lt;&gt;"y", "",IF(ISBLANK(DATA!D1798),"", IF(ISBLANK(DATA!L1798),"NO DATA",DATA!L1798)))</f>
        <v/>
      </c>
      <c r="C1797" s="93" t="str">
        <f t="shared" ref="C1797:C1860" si="86">IF($I$1&lt;&gt;"y", "", IF(A1797="", "", A1797&amp;"@"&amp;B1797))</f>
        <v/>
      </c>
      <c r="D1797" s="93" t="str">
        <f>IF($I$1&lt;&gt;"y", "", IF(C1798="", "", IFERROR(LOOKUP(2,1/(COUNTIF($D$2:D1796,mergednames)=0),mergednames), "")))</f>
        <v/>
      </c>
      <c r="E1797" s="93" t="str">
        <f t="shared" si="85"/>
        <v/>
      </c>
      <c r="F1797" s="93" t="str">
        <f>IF($I$1&lt;&gt;"y", "", IF(A1798="", "", IFERROR(LOOKUP(2,1/(COUNTIF($F$2:F1796,get_country)=0),get_country), "")))</f>
        <v/>
      </c>
      <c r="G1797" s="93" t="str">
        <f t="shared" si="84"/>
        <v/>
      </c>
      <c r="H1797" s="67" t="str">
        <f t="array" aca="1" ref="H1797" ca="1">IF($I$1&lt;&gt;"y", "", IFERROR(INDEX(countrylistsize,MATCH(SMALL(NOT(countrylistsize="")*IF(ISNUMBER(countrylistsize),COUNTIF(countrylistsize,"&lt;="&amp;countrylistsize),COUNTIF(countrylistsize,"&lt;="&amp;countrylistsize)+SUM(ISNUMBER(countrylistsize))),ROWS(F$3:F1797)+SUM(ISBLANK(countrylistsize))),NOT(countrylistsize="")*IF(ISNUMBER(countrylistsize),COUNTIF(countrylistsize,"&lt;="&amp;countrylistsize),COUNTIF(countrylistsize,"&lt;="&amp;countrylistsize)+SUM(ISNUMBER(countrylistsize))),0)), ""))</f>
        <v/>
      </c>
      <c r="I1797" s="70"/>
      <c r="J1797" s="67" t="str">
        <f t="array" aca="1" ref="J1797" ca="1">IF($I$1&lt;&gt;"y", "", IFERROR(INDEX(admin1listsize,MATCH(SMALL(NOT(admin1listsize="")*IF(ISNUMBER(admin1listsize),COUNTIF(admin1listsize,"&lt;="&amp;admin1listsize),COUNTIF(admin1listsize,"&lt;="&amp;admin1listsize)+SUM(ISNUMBER(admin1listsize))),ROWS(D$3:D1797)+SUM(ISBLANK(admin1listsize))),NOT(admin1listsize="")*IF(ISNUMBER(admin1listsize),COUNTIF(admin1listsize,"&lt;="&amp;admin1listsize),COUNTIF(admin1listsize,"&lt;="&amp;admin1listsize)+SUM(ISNUMBER(admin1listsize))),0)), ""))</f>
        <v/>
      </c>
      <c r="K1797" s="71"/>
    </row>
    <row r="1798" spans="1:11" s="1" customFormat="1" x14ac:dyDescent="0.25">
      <c r="A1798" s="93" t="str">
        <f>IF($I$1&lt;&gt;"y", "", IF(ISBLANK(DATA!D1799),"",IF(ISBLANK(DATA!K1799),"NO DATA",DATA!K1799)))</f>
        <v/>
      </c>
      <c r="B1798" s="93" t="str">
        <f>IF($I$1&lt;&gt;"y", "",IF(ISBLANK(DATA!D1799),"", IF(ISBLANK(DATA!L1799),"NO DATA",DATA!L1799)))</f>
        <v/>
      </c>
      <c r="C1798" s="93" t="str">
        <f t="shared" si="86"/>
        <v/>
      </c>
      <c r="D1798" s="93" t="str">
        <f>IF($I$1&lt;&gt;"y", "", IF(C1799="", "", IFERROR(LOOKUP(2,1/(COUNTIF($D$2:D1797,mergednames)=0),mergednames), "")))</f>
        <v/>
      </c>
      <c r="E1798" s="93" t="str">
        <f t="shared" si="85"/>
        <v/>
      </c>
      <c r="F1798" s="93" t="str">
        <f>IF($I$1&lt;&gt;"y", "", IF(A1799="", "", IFERROR(LOOKUP(2,1/(COUNTIF($F$2:F1797,get_country)=0),get_country), "")))</f>
        <v/>
      </c>
      <c r="G1798" s="93" t="str">
        <f t="shared" si="84"/>
        <v/>
      </c>
      <c r="H1798" s="67" t="str">
        <f t="array" aca="1" ref="H1798" ca="1">IF($I$1&lt;&gt;"y", "", IFERROR(INDEX(countrylistsize,MATCH(SMALL(NOT(countrylistsize="")*IF(ISNUMBER(countrylistsize),COUNTIF(countrylistsize,"&lt;="&amp;countrylistsize),COUNTIF(countrylistsize,"&lt;="&amp;countrylistsize)+SUM(ISNUMBER(countrylistsize))),ROWS(F$3:F1798)+SUM(ISBLANK(countrylistsize))),NOT(countrylistsize="")*IF(ISNUMBER(countrylistsize),COUNTIF(countrylistsize,"&lt;="&amp;countrylistsize),COUNTIF(countrylistsize,"&lt;="&amp;countrylistsize)+SUM(ISNUMBER(countrylistsize))),0)), ""))</f>
        <v/>
      </c>
      <c r="I1798" s="70"/>
      <c r="J1798" s="67" t="str">
        <f t="array" aca="1" ref="J1798" ca="1">IF($I$1&lt;&gt;"y", "", IFERROR(INDEX(admin1listsize,MATCH(SMALL(NOT(admin1listsize="")*IF(ISNUMBER(admin1listsize),COUNTIF(admin1listsize,"&lt;="&amp;admin1listsize),COUNTIF(admin1listsize,"&lt;="&amp;admin1listsize)+SUM(ISNUMBER(admin1listsize))),ROWS(D$3:D1798)+SUM(ISBLANK(admin1listsize))),NOT(admin1listsize="")*IF(ISNUMBER(admin1listsize),COUNTIF(admin1listsize,"&lt;="&amp;admin1listsize),COUNTIF(admin1listsize,"&lt;="&amp;admin1listsize)+SUM(ISNUMBER(admin1listsize))),0)), ""))</f>
        <v/>
      </c>
      <c r="K1798" s="71"/>
    </row>
    <row r="1799" spans="1:11" s="1" customFormat="1" x14ac:dyDescent="0.25">
      <c r="A1799" s="93" t="str">
        <f>IF($I$1&lt;&gt;"y", "", IF(ISBLANK(DATA!D1800),"",IF(ISBLANK(DATA!K1800),"NO DATA",DATA!K1800)))</f>
        <v/>
      </c>
      <c r="B1799" s="93" t="str">
        <f>IF($I$1&lt;&gt;"y", "",IF(ISBLANK(DATA!D1800),"", IF(ISBLANK(DATA!L1800),"NO DATA",DATA!L1800)))</f>
        <v/>
      </c>
      <c r="C1799" s="93" t="str">
        <f t="shared" si="86"/>
        <v/>
      </c>
      <c r="D1799" s="93" t="str">
        <f>IF($I$1&lt;&gt;"y", "", IF(C1800="", "", IFERROR(LOOKUP(2,1/(COUNTIF($D$2:D1798,mergednames)=0),mergednames), "")))</f>
        <v/>
      </c>
      <c r="E1799" s="93" t="str">
        <f t="shared" si="85"/>
        <v/>
      </c>
      <c r="F1799" s="93" t="str">
        <f>IF($I$1&lt;&gt;"y", "", IF(A1800="", "", IFERROR(LOOKUP(2,1/(COUNTIF($F$2:F1798,get_country)=0),get_country), "")))</f>
        <v/>
      </c>
      <c r="G1799" s="93" t="str">
        <f t="shared" si="84"/>
        <v/>
      </c>
      <c r="H1799" s="67" t="str">
        <f t="array" aca="1" ref="H1799" ca="1">IF($I$1&lt;&gt;"y", "", IFERROR(INDEX(countrylistsize,MATCH(SMALL(NOT(countrylistsize="")*IF(ISNUMBER(countrylistsize),COUNTIF(countrylistsize,"&lt;="&amp;countrylistsize),COUNTIF(countrylistsize,"&lt;="&amp;countrylistsize)+SUM(ISNUMBER(countrylistsize))),ROWS(F$3:F1799)+SUM(ISBLANK(countrylistsize))),NOT(countrylistsize="")*IF(ISNUMBER(countrylistsize),COUNTIF(countrylistsize,"&lt;="&amp;countrylistsize),COUNTIF(countrylistsize,"&lt;="&amp;countrylistsize)+SUM(ISNUMBER(countrylistsize))),0)), ""))</f>
        <v/>
      </c>
      <c r="I1799" s="70"/>
      <c r="J1799" s="67" t="str">
        <f t="array" aca="1" ref="J1799" ca="1">IF($I$1&lt;&gt;"y", "", IFERROR(INDEX(admin1listsize,MATCH(SMALL(NOT(admin1listsize="")*IF(ISNUMBER(admin1listsize),COUNTIF(admin1listsize,"&lt;="&amp;admin1listsize),COUNTIF(admin1listsize,"&lt;="&amp;admin1listsize)+SUM(ISNUMBER(admin1listsize))),ROWS(D$3:D1799)+SUM(ISBLANK(admin1listsize))),NOT(admin1listsize="")*IF(ISNUMBER(admin1listsize),COUNTIF(admin1listsize,"&lt;="&amp;admin1listsize),COUNTIF(admin1listsize,"&lt;="&amp;admin1listsize)+SUM(ISNUMBER(admin1listsize))),0)), ""))</f>
        <v/>
      </c>
      <c r="K1799" s="71"/>
    </row>
    <row r="1800" spans="1:11" s="1" customFormat="1" x14ac:dyDescent="0.25">
      <c r="A1800" s="93" t="str">
        <f>IF($I$1&lt;&gt;"y", "", IF(ISBLANK(DATA!D1801),"",IF(ISBLANK(DATA!K1801),"NO DATA",DATA!K1801)))</f>
        <v/>
      </c>
      <c r="B1800" s="93" t="str">
        <f>IF($I$1&lt;&gt;"y", "",IF(ISBLANK(DATA!D1801),"", IF(ISBLANK(DATA!L1801),"NO DATA",DATA!L1801)))</f>
        <v/>
      </c>
      <c r="C1800" s="93" t="str">
        <f t="shared" si="86"/>
        <v/>
      </c>
      <c r="D1800" s="93" t="str">
        <f>IF($I$1&lt;&gt;"y", "", IF(C1801="", "", IFERROR(LOOKUP(2,1/(COUNTIF($D$2:D1799,mergednames)=0),mergednames), "")))</f>
        <v/>
      </c>
      <c r="E1800" s="93" t="str">
        <f t="shared" si="85"/>
        <v/>
      </c>
      <c r="F1800" s="93" t="str">
        <f>IF($I$1&lt;&gt;"y", "", IF(A1801="", "", IFERROR(LOOKUP(2,1/(COUNTIF($F$2:F1799,get_country)=0),get_country), "")))</f>
        <v/>
      </c>
      <c r="G1800" s="93" t="str">
        <f t="shared" si="84"/>
        <v/>
      </c>
      <c r="H1800" s="67" t="str">
        <f t="array" aca="1" ref="H1800" ca="1">IF($I$1&lt;&gt;"y", "", IFERROR(INDEX(countrylistsize,MATCH(SMALL(NOT(countrylistsize="")*IF(ISNUMBER(countrylistsize),COUNTIF(countrylistsize,"&lt;="&amp;countrylistsize),COUNTIF(countrylistsize,"&lt;="&amp;countrylistsize)+SUM(ISNUMBER(countrylistsize))),ROWS(F$3:F1800)+SUM(ISBLANK(countrylistsize))),NOT(countrylistsize="")*IF(ISNUMBER(countrylistsize),COUNTIF(countrylistsize,"&lt;="&amp;countrylistsize),COUNTIF(countrylistsize,"&lt;="&amp;countrylistsize)+SUM(ISNUMBER(countrylistsize))),0)), ""))</f>
        <v/>
      </c>
      <c r="I1800" s="70"/>
      <c r="J1800" s="67" t="str">
        <f t="array" aca="1" ref="J1800" ca="1">IF($I$1&lt;&gt;"y", "", IFERROR(INDEX(admin1listsize,MATCH(SMALL(NOT(admin1listsize="")*IF(ISNUMBER(admin1listsize),COUNTIF(admin1listsize,"&lt;="&amp;admin1listsize),COUNTIF(admin1listsize,"&lt;="&amp;admin1listsize)+SUM(ISNUMBER(admin1listsize))),ROWS(D$3:D1800)+SUM(ISBLANK(admin1listsize))),NOT(admin1listsize="")*IF(ISNUMBER(admin1listsize),COUNTIF(admin1listsize,"&lt;="&amp;admin1listsize),COUNTIF(admin1listsize,"&lt;="&amp;admin1listsize)+SUM(ISNUMBER(admin1listsize))),0)), ""))</f>
        <v/>
      </c>
      <c r="K1800" s="71"/>
    </row>
    <row r="1801" spans="1:11" s="1" customFormat="1" x14ac:dyDescent="0.25">
      <c r="A1801" s="93" t="str">
        <f>IF($I$1&lt;&gt;"y", "", IF(ISBLANK(DATA!D1802),"",IF(ISBLANK(DATA!K1802),"NO DATA",DATA!K1802)))</f>
        <v/>
      </c>
      <c r="B1801" s="93" t="str">
        <f>IF($I$1&lt;&gt;"y", "",IF(ISBLANK(DATA!D1802),"", IF(ISBLANK(DATA!L1802),"NO DATA",DATA!L1802)))</f>
        <v/>
      </c>
      <c r="C1801" s="93" t="str">
        <f t="shared" si="86"/>
        <v/>
      </c>
      <c r="D1801" s="93" t="str">
        <f>IF($I$1&lt;&gt;"y", "", IF(C1802="", "", IFERROR(LOOKUP(2,1/(COUNTIF($D$2:D1800,mergednames)=0),mergednames), "")))</f>
        <v/>
      </c>
      <c r="E1801" s="93" t="str">
        <f t="shared" si="85"/>
        <v/>
      </c>
      <c r="F1801" s="93" t="str">
        <f>IF($I$1&lt;&gt;"y", "", IF(A1802="", "", IFERROR(LOOKUP(2,1/(COUNTIF($F$2:F1800,get_country)=0),get_country), "")))</f>
        <v/>
      </c>
      <c r="G1801" s="93" t="str">
        <f t="shared" si="84"/>
        <v/>
      </c>
      <c r="H1801" s="67" t="str">
        <f t="array" aca="1" ref="H1801" ca="1">IF($I$1&lt;&gt;"y", "", IFERROR(INDEX(countrylistsize,MATCH(SMALL(NOT(countrylistsize="")*IF(ISNUMBER(countrylistsize),COUNTIF(countrylistsize,"&lt;="&amp;countrylistsize),COUNTIF(countrylistsize,"&lt;="&amp;countrylistsize)+SUM(ISNUMBER(countrylistsize))),ROWS(F$3:F1801)+SUM(ISBLANK(countrylistsize))),NOT(countrylistsize="")*IF(ISNUMBER(countrylistsize),COUNTIF(countrylistsize,"&lt;="&amp;countrylistsize),COUNTIF(countrylistsize,"&lt;="&amp;countrylistsize)+SUM(ISNUMBER(countrylistsize))),0)), ""))</f>
        <v/>
      </c>
      <c r="I1801" s="70"/>
      <c r="J1801" s="67" t="str">
        <f t="array" aca="1" ref="J1801" ca="1">IF($I$1&lt;&gt;"y", "", IFERROR(INDEX(admin1listsize,MATCH(SMALL(NOT(admin1listsize="")*IF(ISNUMBER(admin1listsize),COUNTIF(admin1listsize,"&lt;="&amp;admin1listsize),COUNTIF(admin1listsize,"&lt;="&amp;admin1listsize)+SUM(ISNUMBER(admin1listsize))),ROWS(D$3:D1801)+SUM(ISBLANK(admin1listsize))),NOT(admin1listsize="")*IF(ISNUMBER(admin1listsize),COUNTIF(admin1listsize,"&lt;="&amp;admin1listsize),COUNTIF(admin1listsize,"&lt;="&amp;admin1listsize)+SUM(ISNUMBER(admin1listsize))),0)), ""))</f>
        <v/>
      </c>
      <c r="K1801" s="71"/>
    </row>
    <row r="1802" spans="1:11" s="1" customFormat="1" x14ac:dyDescent="0.25">
      <c r="A1802" s="93" t="str">
        <f>IF($I$1&lt;&gt;"y", "", IF(ISBLANK(DATA!D1803),"",IF(ISBLANK(DATA!K1803),"NO DATA",DATA!K1803)))</f>
        <v/>
      </c>
      <c r="B1802" s="93" t="str">
        <f>IF($I$1&lt;&gt;"y", "",IF(ISBLANK(DATA!D1803),"", IF(ISBLANK(DATA!L1803),"NO DATA",DATA!L1803)))</f>
        <v/>
      </c>
      <c r="C1802" s="93" t="str">
        <f t="shared" si="86"/>
        <v/>
      </c>
      <c r="D1802" s="93" t="str">
        <f>IF($I$1&lt;&gt;"y", "", IF(C1803="", "", IFERROR(LOOKUP(2,1/(COUNTIF($D$2:D1801,mergednames)=0),mergednames), "")))</f>
        <v/>
      </c>
      <c r="E1802" s="93" t="str">
        <f t="shared" si="85"/>
        <v/>
      </c>
      <c r="F1802" s="93" t="str">
        <f>IF($I$1&lt;&gt;"y", "", IF(A1803="", "", IFERROR(LOOKUP(2,1/(COUNTIF($F$2:F1801,get_country)=0),get_country), "")))</f>
        <v/>
      </c>
      <c r="G1802" s="93" t="str">
        <f t="shared" si="84"/>
        <v/>
      </c>
      <c r="H1802" s="67" t="str">
        <f t="array" aca="1" ref="H1802" ca="1">IF($I$1&lt;&gt;"y", "", IFERROR(INDEX(countrylistsize,MATCH(SMALL(NOT(countrylistsize="")*IF(ISNUMBER(countrylistsize),COUNTIF(countrylistsize,"&lt;="&amp;countrylistsize),COUNTIF(countrylistsize,"&lt;="&amp;countrylistsize)+SUM(ISNUMBER(countrylistsize))),ROWS(F$3:F1802)+SUM(ISBLANK(countrylistsize))),NOT(countrylistsize="")*IF(ISNUMBER(countrylistsize),COUNTIF(countrylistsize,"&lt;="&amp;countrylistsize),COUNTIF(countrylistsize,"&lt;="&amp;countrylistsize)+SUM(ISNUMBER(countrylistsize))),0)), ""))</f>
        <v/>
      </c>
      <c r="I1802" s="70"/>
      <c r="J1802" s="67" t="str">
        <f t="array" aca="1" ref="J1802" ca="1">IF($I$1&lt;&gt;"y", "", IFERROR(INDEX(admin1listsize,MATCH(SMALL(NOT(admin1listsize="")*IF(ISNUMBER(admin1listsize),COUNTIF(admin1listsize,"&lt;="&amp;admin1listsize),COUNTIF(admin1listsize,"&lt;="&amp;admin1listsize)+SUM(ISNUMBER(admin1listsize))),ROWS(D$3:D1802)+SUM(ISBLANK(admin1listsize))),NOT(admin1listsize="")*IF(ISNUMBER(admin1listsize),COUNTIF(admin1listsize,"&lt;="&amp;admin1listsize),COUNTIF(admin1listsize,"&lt;="&amp;admin1listsize)+SUM(ISNUMBER(admin1listsize))),0)), ""))</f>
        <v/>
      </c>
      <c r="K1802" s="71"/>
    </row>
    <row r="1803" spans="1:11" s="1" customFormat="1" x14ac:dyDescent="0.25">
      <c r="A1803" s="93" t="str">
        <f>IF($I$1&lt;&gt;"y", "", IF(ISBLANK(DATA!D1804),"",IF(ISBLANK(DATA!K1804),"NO DATA",DATA!K1804)))</f>
        <v/>
      </c>
      <c r="B1803" s="93" t="str">
        <f>IF($I$1&lt;&gt;"y", "",IF(ISBLANK(DATA!D1804),"", IF(ISBLANK(DATA!L1804),"NO DATA",DATA!L1804)))</f>
        <v/>
      </c>
      <c r="C1803" s="93" t="str">
        <f t="shared" si="86"/>
        <v/>
      </c>
      <c r="D1803" s="93" t="str">
        <f>IF($I$1&lt;&gt;"y", "", IF(C1804="", "", IFERROR(LOOKUP(2,1/(COUNTIF($D$2:D1802,mergednames)=0),mergednames), "")))</f>
        <v/>
      </c>
      <c r="E1803" s="93" t="str">
        <f t="shared" si="85"/>
        <v/>
      </c>
      <c r="F1803" s="93" t="str">
        <f>IF($I$1&lt;&gt;"y", "", IF(A1804="", "", IFERROR(LOOKUP(2,1/(COUNTIF($F$2:F1802,get_country)=0),get_country), "")))</f>
        <v/>
      </c>
      <c r="G1803" s="93" t="str">
        <f t="shared" si="84"/>
        <v/>
      </c>
      <c r="H1803" s="67" t="str">
        <f t="array" aca="1" ref="H1803" ca="1">IF($I$1&lt;&gt;"y", "", IFERROR(INDEX(countrylistsize,MATCH(SMALL(NOT(countrylistsize="")*IF(ISNUMBER(countrylistsize),COUNTIF(countrylistsize,"&lt;="&amp;countrylistsize),COUNTIF(countrylistsize,"&lt;="&amp;countrylistsize)+SUM(ISNUMBER(countrylistsize))),ROWS(F$3:F1803)+SUM(ISBLANK(countrylistsize))),NOT(countrylistsize="")*IF(ISNUMBER(countrylistsize),COUNTIF(countrylistsize,"&lt;="&amp;countrylistsize),COUNTIF(countrylistsize,"&lt;="&amp;countrylistsize)+SUM(ISNUMBER(countrylistsize))),0)), ""))</f>
        <v/>
      </c>
      <c r="I1803" s="70"/>
      <c r="J1803" s="67" t="str">
        <f t="array" aca="1" ref="J1803" ca="1">IF($I$1&lt;&gt;"y", "", IFERROR(INDEX(admin1listsize,MATCH(SMALL(NOT(admin1listsize="")*IF(ISNUMBER(admin1listsize),COUNTIF(admin1listsize,"&lt;="&amp;admin1listsize),COUNTIF(admin1listsize,"&lt;="&amp;admin1listsize)+SUM(ISNUMBER(admin1listsize))),ROWS(D$3:D1803)+SUM(ISBLANK(admin1listsize))),NOT(admin1listsize="")*IF(ISNUMBER(admin1listsize),COUNTIF(admin1listsize,"&lt;="&amp;admin1listsize),COUNTIF(admin1listsize,"&lt;="&amp;admin1listsize)+SUM(ISNUMBER(admin1listsize))),0)), ""))</f>
        <v/>
      </c>
      <c r="K1803" s="71"/>
    </row>
    <row r="1804" spans="1:11" s="1" customFormat="1" x14ac:dyDescent="0.25">
      <c r="A1804" s="93" t="str">
        <f>IF($I$1&lt;&gt;"y", "", IF(ISBLANK(DATA!D1805),"",IF(ISBLANK(DATA!K1805),"NO DATA",DATA!K1805)))</f>
        <v/>
      </c>
      <c r="B1804" s="93" t="str">
        <f>IF($I$1&lt;&gt;"y", "",IF(ISBLANK(DATA!D1805),"", IF(ISBLANK(DATA!L1805),"NO DATA",DATA!L1805)))</f>
        <v/>
      </c>
      <c r="C1804" s="93" t="str">
        <f t="shared" si="86"/>
        <v/>
      </c>
      <c r="D1804" s="93" t="str">
        <f>IF($I$1&lt;&gt;"y", "", IF(C1805="", "", IFERROR(LOOKUP(2,1/(COUNTIF($D$2:D1803,mergednames)=0),mergednames), "")))</f>
        <v/>
      </c>
      <c r="E1804" s="93" t="str">
        <f t="shared" si="85"/>
        <v/>
      </c>
      <c r="F1804" s="93" t="str">
        <f>IF($I$1&lt;&gt;"y", "", IF(A1805="", "", IFERROR(LOOKUP(2,1/(COUNTIF($F$2:F1803,get_country)=0),get_country), "")))</f>
        <v/>
      </c>
      <c r="G1804" s="93" t="str">
        <f t="shared" si="84"/>
        <v/>
      </c>
      <c r="H1804" s="67" t="str">
        <f t="array" aca="1" ref="H1804" ca="1">IF($I$1&lt;&gt;"y", "", IFERROR(INDEX(countrylistsize,MATCH(SMALL(NOT(countrylistsize="")*IF(ISNUMBER(countrylistsize),COUNTIF(countrylistsize,"&lt;="&amp;countrylistsize),COUNTIF(countrylistsize,"&lt;="&amp;countrylistsize)+SUM(ISNUMBER(countrylistsize))),ROWS(F$3:F1804)+SUM(ISBLANK(countrylistsize))),NOT(countrylistsize="")*IF(ISNUMBER(countrylistsize),COUNTIF(countrylistsize,"&lt;="&amp;countrylistsize),COUNTIF(countrylistsize,"&lt;="&amp;countrylistsize)+SUM(ISNUMBER(countrylistsize))),0)), ""))</f>
        <v/>
      </c>
      <c r="I1804" s="70"/>
      <c r="J1804" s="67" t="str">
        <f t="array" aca="1" ref="J1804" ca="1">IF($I$1&lt;&gt;"y", "", IFERROR(INDEX(admin1listsize,MATCH(SMALL(NOT(admin1listsize="")*IF(ISNUMBER(admin1listsize),COUNTIF(admin1listsize,"&lt;="&amp;admin1listsize),COUNTIF(admin1listsize,"&lt;="&amp;admin1listsize)+SUM(ISNUMBER(admin1listsize))),ROWS(D$3:D1804)+SUM(ISBLANK(admin1listsize))),NOT(admin1listsize="")*IF(ISNUMBER(admin1listsize),COUNTIF(admin1listsize,"&lt;="&amp;admin1listsize),COUNTIF(admin1listsize,"&lt;="&amp;admin1listsize)+SUM(ISNUMBER(admin1listsize))),0)), ""))</f>
        <v/>
      </c>
      <c r="K1804" s="71"/>
    </row>
    <row r="1805" spans="1:11" s="1" customFormat="1" x14ac:dyDescent="0.25">
      <c r="A1805" s="93" t="str">
        <f>IF($I$1&lt;&gt;"y", "", IF(ISBLANK(DATA!D1806),"",IF(ISBLANK(DATA!K1806),"NO DATA",DATA!K1806)))</f>
        <v/>
      </c>
      <c r="B1805" s="93" t="str">
        <f>IF($I$1&lt;&gt;"y", "",IF(ISBLANK(DATA!D1806),"", IF(ISBLANK(DATA!L1806),"NO DATA",DATA!L1806)))</f>
        <v/>
      </c>
      <c r="C1805" s="93" t="str">
        <f t="shared" si="86"/>
        <v/>
      </c>
      <c r="D1805" s="93" t="str">
        <f>IF($I$1&lt;&gt;"y", "", IF(C1806="", "", IFERROR(LOOKUP(2,1/(COUNTIF($D$2:D1804,mergednames)=0),mergednames), "")))</f>
        <v/>
      </c>
      <c r="E1805" s="93" t="str">
        <f t="shared" si="85"/>
        <v/>
      </c>
      <c r="F1805" s="93" t="str">
        <f>IF($I$1&lt;&gt;"y", "", IF(A1806="", "", IFERROR(LOOKUP(2,1/(COUNTIF($F$2:F1804,get_country)=0),get_country), "")))</f>
        <v/>
      </c>
      <c r="G1805" s="93" t="str">
        <f t="shared" si="84"/>
        <v/>
      </c>
      <c r="H1805" s="67" t="str">
        <f t="array" aca="1" ref="H1805" ca="1">IF($I$1&lt;&gt;"y", "", IFERROR(INDEX(countrylistsize,MATCH(SMALL(NOT(countrylistsize="")*IF(ISNUMBER(countrylistsize),COUNTIF(countrylistsize,"&lt;="&amp;countrylistsize),COUNTIF(countrylistsize,"&lt;="&amp;countrylistsize)+SUM(ISNUMBER(countrylistsize))),ROWS(F$3:F1805)+SUM(ISBLANK(countrylistsize))),NOT(countrylistsize="")*IF(ISNUMBER(countrylistsize),COUNTIF(countrylistsize,"&lt;="&amp;countrylistsize),COUNTIF(countrylistsize,"&lt;="&amp;countrylistsize)+SUM(ISNUMBER(countrylistsize))),0)), ""))</f>
        <v/>
      </c>
      <c r="I1805" s="70"/>
      <c r="J1805" s="67" t="str">
        <f t="array" aca="1" ref="J1805" ca="1">IF($I$1&lt;&gt;"y", "", IFERROR(INDEX(admin1listsize,MATCH(SMALL(NOT(admin1listsize="")*IF(ISNUMBER(admin1listsize),COUNTIF(admin1listsize,"&lt;="&amp;admin1listsize),COUNTIF(admin1listsize,"&lt;="&amp;admin1listsize)+SUM(ISNUMBER(admin1listsize))),ROWS(D$3:D1805)+SUM(ISBLANK(admin1listsize))),NOT(admin1listsize="")*IF(ISNUMBER(admin1listsize),COUNTIF(admin1listsize,"&lt;="&amp;admin1listsize),COUNTIF(admin1listsize,"&lt;="&amp;admin1listsize)+SUM(ISNUMBER(admin1listsize))),0)), ""))</f>
        <v/>
      </c>
      <c r="K1805" s="71"/>
    </row>
    <row r="1806" spans="1:11" s="1" customFormat="1" x14ac:dyDescent="0.25">
      <c r="A1806" s="93" t="str">
        <f>IF($I$1&lt;&gt;"y", "", IF(ISBLANK(DATA!D1807),"",IF(ISBLANK(DATA!K1807),"NO DATA",DATA!K1807)))</f>
        <v/>
      </c>
      <c r="B1806" s="93" t="str">
        <f>IF($I$1&lt;&gt;"y", "",IF(ISBLANK(DATA!D1807),"", IF(ISBLANK(DATA!L1807),"NO DATA",DATA!L1807)))</f>
        <v/>
      </c>
      <c r="C1806" s="93" t="str">
        <f t="shared" si="86"/>
        <v/>
      </c>
      <c r="D1806" s="93" t="str">
        <f>IF($I$1&lt;&gt;"y", "", IF(C1807="", "", IFERROR(LOOKUP(2,1/(COUNTIF($D$2:D1805,mergednames)=0),mergednames), "")))</f>
        <v/>
      </c>
      <c r="E1806" s="93" t="str">
        <f t="shared" si="85"/>
        <v/>
      </c>
      <c r="F1806" s="93" t="str">
        <f>IF($I$1&lt;&gt;"y", "", IF(A1807="", "", IFERROR(LOOKUP(2,1/(COUNTIF($F$2:F1805,get_country)=0),get_country), "")))</f>
        <v/>
      </c>
      <c r="G1806" s="93" t="str">
        <f t="shared" si="84"/>
        <v/>
      </c>
      <c r="H1806" s="67" t="str">
        <f t="array" aca="1" ref="H1806" ca="1">IF($I$1&lt;&gt;"y", "", IFERROR(INDEX(countrylistsize,MATCH(SMALL(NOT(countrylistsize="")*IF(ISNUMBER(countrylistsize),COUNTIF(countrylistsize,"&lt;="&amp;countrylistsize),COUNTIF(countrylistsize,"&lt;="&amp;countrylistsize)+SUM(ISNUMBER(countrylistsize))),ROWS(F$3:F1806)+SUM(ISBLANK(countrylistsize))),NOT(countrylistsize="")*IF(ISNUMBER(countrylistsize),COUNTIF(countrylistsize,"&lt;="&amp;countrylistsize),COUNTIF(countrylistsize,"&lt;="&amp;countrylistsize)+SUM(ISNUMBER(countrylistsize))),0)), ""))</f>
        <v/>
      </c>
      <c r="I1806" s="70"/>
      <c r="J1806" s="67" t="str">
        <f t="array" aca="1" ref="J1806" ca="1">IF($I$1&lt;&gt;"y", "", IFERROR(INDEX(admin1listsize,MATCH(SMALL(NOT(admin1listsize="")*IF(ISNUMBER(admin1listsize),COUNTIF(admin1listsize,"&lt;="&amp;admin1listsize),COUNTIF(admin1listsize,"&lt;="&amp;admin1listsize)+SUM(ISNUMBER(admin1listsize))),ROWS(D$3:D1806)+SUM(ISBLANK(admin1listsize))),NOT(admin1listsize="")*IF(ISNUMBER(admin1listsize),COUNTIF(admin1listsize,"&lt;="&amp;admin1listsize),COUNTIF(admin1listsize,"&lt;="&amp;admin1listsize)+SUM(ISNUMBER(admin1listsize))),0)), ""))</f>
        <v/>
      </c>
      <c r="K1806" s="71"/>
    </row>
    <row r="1807" spans="1:11" s="1" customFormat="1" x14ac:dyDescent="0.25">
      <c r="A1807" s="93" t="str">
        <f>IF($I$1&lt;&gt;"y", "", IF(ISBLANK(DATA!D1808),"",IF(ISBLANK(DATA!K1808),"NO DATA",DATA!K1808)))</f>
        <v/>
      </c>
      <c r="B1807" s="93" t="str">
        <f>IF($I$1&lt;&gt;"y", "",IF(ISBLANK(DATA!D1808),"", IF(ISBLANK(DATA!L1808),"NO DATA",DATA!L1808)))</f>
        <v/>
      </c>
      <c r="C1807" s="93" t="str">
        <f t="shared" si="86"/>
        <v/>
      </c>
      <c r="D1807" s="93" t="str">
        <f>IF($I$1&lt;&gt;"y", "", IF(C1808="", "", IFERROR(LOOKUP(2,1/(COUNTIF($D$2:D1806,mergednames)=0),mergednames), "")))</f>
        <v/>
      </c>
      <c r="E1807" s="93" t="str">
        <f t="shared" si="85"/>
        <v/>
      </c>
      <c r="F1807" s="93" t="str">
        <f>IF($I$1&lt;&gt;"y", "", IF(A1808="", "", IFERROR(LOOKUP(2,1/(COUNTIF($F$2:F1806,get_country)=0),get_country), "")))</f>
        <v/>
      </c>
      <c r="G1807" s="93" t="str">
        <f t="shared" si="84"/>
        <v/>
      </c>
      <c r="H1807" s="67" t="str">
        <f t="array" aca="1" ref="H1807" ca="1">IF($I$1&lt;&gt;"y", "", IFERROR(INDEX(countrylistsize,MATCH(SMALL(NOT(countrylistsize="")*IF(ISNUMBER(countrylistsize),COUNTIF(countrylistsize,"&lt;="&amp;countrylistsize),COUNTIF(countrylistsize,"&lt;="&amp;countrylistsize)+SUM(ISNUMBER(countrylistsize))),ROWS(F$3:F1807)+SUM(ISBLANK(countrylistsize))),NOT(countrylistsize="")*IF(ISNUMBER(countrylistsize),COUNTIF(countrylistsize,"&lt;="&amp;countrylistsize),COUNTIF(countrylistsize,"&lt;="&amp;countrylistsize)+SUM(ISNUMBER(countrylistsize))),0)), ""))</f>
        <v/>
      </c>
      <c r="I1807" s="70"/>
      <c r="J1807" s="67" t="str">
        <f t="array" aca="1" ref="J1807" ca="1">IF($I$1&lt;&gt;"y", "", IFERROR(INDEX(admin1listsize,MATCH(SMALL(NOT(admin1listsize="")*IF(ISNUMBER(admin1listsize),COUNTIF(admin1listsize,"&lt;="&amp;admin1listsize),COUNTIF(admin1listsize,"&lt;="&amp;admin1listsize)+SUM(ISNUMBER(admin1listsize))),ROWS(D$3:D1807)+SUM(ISBLANK(admin1listsize))),NOT(admin1listsize="")*IF(ISNUMBER(admin1listsize),COUNTIF(admin1listsize,"&lt;="&amp;admin1listsize),COUNTIF(admin1listsize,"&lt;="&amp;admin1listsize)+SUM(ISNUMBER(admin1listsize))),0)), ""))</f>
        <v/>
      </c>
      <c r="K1807" s="71"/>
    </row>
    <row r="1808" spans="1:11" s="1" customFormat="1" x14ac:dyDescent="0.25">
      <c r="A1808" s="93" t="str">
        <f>IF($I$1&lt;&gt;"y", "", IF(ISBLANK(DATA!D1809),"",IF(ISBLANK(DATA!K1809),"NO DATA",DATA!K1809)))</f>
        <v/>
      </c>
      <c r="B1808" s="93" t="str">
        <f>IF($I$1&lt;&gt;"y", "",IF(ISBLANK(DATA!D1809),"", IF(ISBLANK(DATA!L1809),"NO DATA",DATA!L1809)))</f>
        <v/>
      </c>
      <c r="C1808" s="93" t="str">
        <f t="shared" si="86"/>
        <v/>
      </c>
      <c r="D1808" s="93" t="str">
        <f>IF($I$1&lt;&gt;"y", "", IF(C1809="", "", IFERROR(LOOKUP(2,1/(COUNTIF($D$2:D1807,mergednames)=0),mergednames), "")))</f>
        <v/>
      </c>
      <c r="E1808" s="93" t="str">
        <f t="shared" si="85"/>
        <v/>
      </c>
      <c r="F1808" s="93" t="str">
        <f>IF($I$1&lt;&gt;"y", "", IF(A1809="", "", IFERROR(LOOKUP(2,1/(COUNTIF($F$2:F1807,get_country)=0),get_country), "")))</f>
        <v/>
      </c>
      <c r="G1808" s="93" t="str">
        <f t="shared" si="84"/>
        <v/>
      </c>
      <c r="H1808" s="67" t="str">
        <f t="array" aca="1" ref="H1808" ca="1">IF($I$1&lt;&gt;"y", "", IFERROR(INDEX(countrylistsize,MATCH(SMALL(NOT(countrylistsize="")*IF(ISNUMBER(countrylistsize),COUNTIF(countrylistsize,"&lt;="&amp;countrylistsize),COUNTIF(countrylistsize,"&lt;="&amp;countrylistsize)+SUM(ISNUMBER(countrylistsize))),ROWS(F$3:F1808)+SUM(ISBLANK(countrylistsize))),NOT(countrylistsize="")*IF(ISNUMBER(countrylistsize),COUNTIF(countrylistsize,"&lt;="&amp;countrylistsize),COUNTIF(countrylistsize,"&lt;="&amp;countrylistsize)+SUM(ISNUMBER(countrylistsize))),0)), ""))</f>
        <v/>
      </c>
      <c r="I1808" s="70"/>
      <c r="J1808" s="67" t="str">
        <f t="array" aca="1" ref="J1808" ca="1">IF($I$1&lt;&gt;"y", "", IFERROR(INDEX(admin1listsize,MATCH(SMALL(NOT(admin1listsize="")*IF(ISNUMBER(admin1listsize),COUNTIF(admin1listsize,"&lt;="&amp;admin1listsize),COUNTIF(admin1listsize,"&lt;="&amp;admin1listsize)+SUM(ISNUMBER(admin1listsize))),ROWS(D$3:D1808)+SUM(ISBLANK(admin1listsize))),NOT(admin1listsize="")*IF(ISNUMBER(admin1listsize),COUNTIF(admin1listsize,"&lt;="&amp;admin1listsize),COUNTIF(admin1listsize,"&lt;="&amp;admin1listsize)+SUM(ISNUMBER(admin1listsize))),0)), ""))</f>
        <v/>
      </c>
      <c r="K1808" s="71"/>
    </row>
    <row r="1809" spans="1:11" s="1" customFormat="1" x14ac:dyDescent="0.25">
      <c r="A1809" s="93" t="str">
        <f>IF($I$1&lt;&gt;"y", "", IF(ISBLANK(DATA!D1810),"",IF(ISBLANK(DATA!K1810),"NO DATA",DATA!K1810)))</f>
        <v/>
      </c>
      <c r="B1809" s="93" t="str">
        <f>IF($I$1&lt;&gt;"y", "",IF(ISBLANK(DATA!D1810),"", IF(ISBLANK(DATA!L1810),"NO DATA",DATA!L1810)))</f>
        <v/>
      </c>
      <c r="C1809" s="93" t="str">
        <f t="shared" si="86"/>
        <v/>
      </c>
      <c r="D1809" s="93" t="str">
        <f>IF($I$1&lt;&gt;"y", "", IF(C1810="", "", IFERROR(LOOKUP(2,1/(COUNTIF($D$2:D1808,mergednames)=0),mergednames), "")))</f>
        <v/>
      </c>
      <c r="E1809" s="93" t="str">
        <f t="shared" si="85"/>
        <v/>
      </c>
      <c r="F1809" s="93" t="str">
        <f>IF($I$1&lt;&gt;"y", "", IF(A1810="", "", IFERROR(LOOKUP(2,1/(COUNTIF($F$2:F1808,get_country)=0),get_country), "")))</f>
        <v/>
      </c>
      <c r="G1809" s="93" t="str">
        <f t="shared" si="84"/>
        <v/>
      </c>
      <c r="H1809" s="67" t="str">
        <f t="array" aca="1" ref="H1809" ca="1">IF($I$1&lt;&gt;"y", "", IFERROR(INDEX(countrylistsize,MATCH(SMALL(NOT(countrylistsize="")*IF(ISNUMBER(countrylistsize),COUNTIF(countrylistsize,"&lt;="&amp;countrylistsize),COUNTIF(countrylistsize,"&lt;="&amp;countrylistsize)+SUM(ISNUMBER(countrylistsize))),ROWS(F$3:F1809)+SUM(ISBLANK(countrylistsize))),NOT(countrylistsize="")*IF(ISNUMBER(countrylistsize),COUNTIF(countrylistsize,"&lt;="&amp;countrylistsize),COUNTIF(countrylistsize,"&lt;="&amp;countrylistsize)+SUM(ISNUMBER(countrylistsize))),0)), ""))</f>
        <v/>
      </c>
      <c r="I1809" s="70"/>
      <c r="J1809" s="67" t="str">
        <f t="array" aca="1" ref="J1809" ca="1">IF($I$1&lt;&gt;"y", "", IFERROR(INDEX(admin1listsize,MATCH(SMALL(NOT(admin1listsize="")*IF(ISNUMBER(admin1listsize),COUNTIF(admin1listsize,"&lt;="&amp;admin1listsize),COUNTIF(admin1listsize,"&lt;="&amp;admin1listsize)+SUM(ISNUMBER(admin1listsize))),ROWS(D$3:D1809)+SUM(ISBLANK(admin1listsize))),NOT(admin1listsize="")*IF(ISNUMBER(admin1listsize),COUNTIF(admin1listsize,"&lt;="&amp;admin1listsize),COUNTIF(admin1listsize,"&lt;="&amp;admin1listsize)+SUM(ISNUMBER(admin1listsize))),0)), ""))</f>
        <v/>
      </c>
      <c r="K1809" s="71"/>
    </row>
    <row r="1810" spans="1:11" s="1" customFormat="1" x14ac:dyDescent="0.25">
      <c r="A1810" s="93" t="str">
        <f>IF($I$1&lt;&gt;"y", "", IF(ISBLANK(DATA!D1811),"",IF(ISBLANK(DATA!K1811),"NO DATA",DATA!K1811)))</f>
        <v/>
      </c>
      <c r="B1810" s="93" t="str">
        <f>IF($I$1&lt;&gt;"y", "",IF(ISBLANK(DATA!D1811),"", IF(ISBLANK(DATA!L1811),"NO DATA",DATA!L1811)))</f>
        <v/>
      </c>
      <c r="C1810" s="93" t="str">
        <f t="shared" si="86"/>
        <v/>
      </c>
      <c r="D1810" s="93" t="str">
        <f>IF($I$1&lt;&gt;"y", "", IF(C1811="", "", IFERROR(LOOKUP(2,1/(COUNTIF($D$2:D1809,mergednames)=0),mergednames), "")))</f>
        <v/>
      </c>
      <c r="E1810" s="93" t="str">
        <f t="shared" si="85"/>
        <v/>
      </c>
      <c r="F1810" s="93" t="str">
        <f>IF($I$1&lt;&gt;"y", "", IF(A1811="", "", IFERROR(LOOKUP(2,1/(COUNTIF($F$2:F1809,get_country)=0),get_country), "")))</f>
        <v/>
      </c>
      <c r="G1810" s="93" t="str">
        <f t="shared" si="84"/>
        <v/>
      </c>
      <c r="H1810" s="67" t="str">
        <f t="array" aca="1" ref="H1810" ca="1">IF($I$1&lt;&gt;"y", "", IFERROR(INDEX(countrylistsize,MATCH(SMALL(NOT(countrylistsize="")*IF(ISNUMBER(countrylistsize),COUNTIF(countrylistsize,"&lt;="&amp;countrylistsize),COUNTIF(countrylistsize,"&lt;="&amp;countrylistsize)+SUM(ISNUMBER(countrylistsize))),ROWS(F$3:F1810)+SUM(ISBLANK(countrylistsize))),NOT(countrylistsize="")*IF(ISNUMBER(countrylistsize),COUNTIF(countrylistsize,"&lt;="&amp;countrylistsize),COUNTIF(countrylistsize,"&lt;="&amp;countrylistsize)+SUM(ISNUMBER(countrylistsize))),0)), ""))</f>
        <v/>
      </c>
      <c r="I1810" s="70"/>
      <c r="J1810" s="67" t="str">
        <f t="array" aca="1" ref="J1810" ca="1">IF($I$1&lt;&gt;"y", "", IFERROR(INDEX(admin1listsize,MATCH(SMALL(NOT(admin1listsize="")*IF(ISNUMBER(admin1listsize),COUNTIF(admin1listsize,"&lt;="&amp;admin1listsize),COUNTIF(admin1listsize,"&lt;="&amp;admin1listsize)+SUM(ISNUMBER(admin1listsize))),ROWS(D$3:D1810)+SUM(ISBLANK(admin1listsize))),NOT(admin1listsize="")*IF(ISNUMBER(admin1listsize),COUNTIF(admin1listsize,"&lt;="&amp;admin1listsize),COUNTIF(admin1listsize,"&lt;="&amp;admin1listsize)+SUM(ISNUMBER(admin1listsize))),0)), ""))</f>
        <v/>
      </c>
      <c r="K1810" s="71"/>
    </row>
    <row r="1811" spans="1:11" s="1" customFormat="1" x14ac:dyDescent="0.25">
      <c r="A1811" s="93" t="str">
        <f>IF($I$1&lt;&gt;"y", "", IF(ISBLANK(DATA!D1812),"",IF(ISBLANK(DATA!K1812),"NO DATA",DATA!K1812)))</f>
        <v/>
      </c>
      <c r="B1811" s="93" t="str">
        <f>IF($I$1&lt;&gt;"y", "",IF(ISBLANK(DATA!D1812),"", IF(ISBLANK(DATA!L1812),"NO DATA",DATA!L1812)))</f>
        <v/>
      </c>
      <c r="C1811" s="93" t="str">
        <f t="shared" si="86"/>
        <v/>
      </c>
      <c r="D1811" s="93" t="str">
        <f>IF($I$1&lt;&gt;"y", "", IF(C1812="", "", IFERROR(LOOKUP(2,1/(COUNTIF($D$2:D1810,mergednames)=0),mergednames), "")))</f>
        <v/>
      </c>
      <c r="E1811" s="93" t="str">
        <f t="shared" si="85"/>
        <v/>
      </c>
      <c r="F1811" s="93" t="str">
        <f>IF($I$1&lt;&gt;"y", "", IF(A1812="", "", IFERROR(LOOKUP(2,1/(COUNTIF($F$2:F1810,get_country)=0),get_country), "")))</f>
        <v/>
      </c>
      <c r="G1811" s="93" t="str">
        <f t="shared" si="84"/>
        <v/>
      </c>
      <c r="H1811" s="67" t="str">
        <f t="array" aca="1" ref="H1811" ca="1">IF($I$1&lt;&gt;"y", "", IFERROR(INDEX(countrylistsize,MATCH(SMALL(NOT(countrylistsize="")*IF(ISNUMBER(countrylistsize),COUNTIF(countrylistsize,"&lt;="&amp;countrylistsize),COUNTIF(countrylistsize,"&lt;="&amp;countrylistsize)+SUM(ISNUMBER(countrylistsize))),ROWS(F$3:F1811)+SUM(ISBLANK(countrylistsize))),NOT(countrylistsize="")*IF(ISNUMBER(countrylistsize),COUNTIF(countrylistsize,"&lt;="&amp;countrylistsize),COUNTIF(countrylistsize,"&lt;="&amp;countrylistsize)+SUM(ISNUMBER(countrylistsize))),0)), ""))</f>
        <v/>
      </c>
      <c r="I1811" s="70"/>
      <c r="J1811" s="67" t="str">
        <f t="array" aca="1" ref="J1811" ca="1">IF($I$1&lt;&gt;"y", "", IFERROR(INDEX(admin1listsize,MATCH(SMALL(NOT(admin1listsize="")*IF(ISNUMBER(admin1listsize),COUNTIF(admin1listsize,"&lt;="&amp;admin1listsize),COUNTIF(admin1listsize,"&lt;="&amp;admin1listsize)+SUM(ISNUMBER(admin1listsize))),ROWS(D$3:D1811)+SUM(ISBLANK(admin1listsize))),NOT(admin1listsize="")*IF(ISNUMBER(admin1listsize),COUNTIF(admin1listsize,"&lt;="&amp;admin1listsize),COUNTIF(admin1listsize,"&lt;="&amp;admin1listsize)+SUM(ISNUMBER(admin1listsize))),0)), ""))</f>
        <v/>
      </c>
      <c r="K1811" s="71"/>
    </row>
    <row r="1812" spans="1:11" s="1" customFormat="1" x14ac:dyDescent="0.25">
      <c r="A1812" s="93" t="str">
        <f>IF($I$1&lt;&gt;"y", "", IF(ISBLANK(DATA!D1813),"",IF(ISBLANK(DATA!K1813),"NO DATA",DATA!K1813)))</f>
        <v/>
      </c>
      <c r="B1812" s="93" t="str">
        <f>IF($I$1&lt;&gt;"y", "",IF(ISBLANK(DATA!D1813),"", IF(ISBLANK(DATA!L1813),"NO DATA",DATA!L1813)))</f>
        <v/>
      </c>
      <c r="C1812" s="93" t="str">
        <f t="shared" si="86"/>
        <v/>
      </c>
      <c r="D1812" s="93" t="str">
        <f>IF($I$1&lt;&gt;"y", "", IF(C1813="", "", IFERROR(LOOKUP(2,1/(COUNTIF($D$2:D1811,mergednames)=0),mergednames), "")))</f>
        <v/>
      </c>
      <c r="E1812" s="93" t="str">
        <f t="shared" si="85"/>
        <v/>
      </c>
      <c r="F1812" s="93" t="str">
        <f>IF($I$1&lt;&gt;"y", "", IF(A1813="", "", IFERROR(LOOKUP(2,1/(COUNTIF($F$2:F1811,get_country)=0),get_country), "")))</f>
        <v/>
      </c>
      <c r="G1812" s="93" t="str">
        <f t="shared" si="84"/>
        <v/>
      </c>
      <c r="H1812" s="67" t="str">
        <f t="array" aca="1" ref="H1812" ca="1">IF($I$1&lt;&gt;"y", "", IFERROR(INDEX(countrylistsize,MATCH(SMALL(NOT(countrylistsize="")*IF(ISNUMBER(countrylistsize),COUNTIF(countrylistsize,"&lt;="&amp;countrylistsize),COUNTIF(countrylistsize,"&lt;="&amp;countrylistsize)+SUM(ISNUMBER(countrylistsize))),ROWS(F$3:F1812)+SUM(ISBLANK(countrylistsize))),NOT(countrylistsize="")*IF(ISNUMBER(countrylistsize),COUNTIF(countrylistsize,"&lt;="&amp;countrylistsize),COUNTIF(countrylistsize,"&lt;="&amp;countrylistsize)+SUM(ISNUMBER(countrylistsize))),0)), ""))</f>
        <v/>
      </c>
      <c r="I1812" s="70"/>
      <c r="J1812" s="67" t="str">
        <f t="array" aca="1" ref="J1812" ca="1">IF($I$1&lt;&gt;"y", "", IFERROR(INDEX(admin1listsize,MATCH(SMALL(NOT(admin1listsize="")*IF(ISNUMBER(admin1listsize),COUNTIF(admin1listsize,"&lt;="&amp;admin1listsize),COUNTIF(admin1listsize,"&lt;="&amp;admin1listsize)+SUM(ISNUMBER(admin1listsize))),ROWS(D$3:D1812)+SUM(ISBLANK(admin1listsize))),NOT(admin1listsize="")*IF(ISNUMBER(admin1listsize),COUNTIF(admin1listsize,"&lt;="&amp;admin1listsize),COUNTIF(admin1listsize,"&lt;="&amp;admin1listsize)+SUM(ISNUMBER(admin1listsize))),0)), ""))</f>
        <v/>
      </c>
      <c r="K1812" s="71"/>
    </row>
    <row r="1813" spans="1:11" s="1" customFormat="1" x14ac:dyDescent="0.25">
      <c r="A1813" s="93" t="str">
        <f>IF($I$1&lt;&gt;"y", "", IF(ISBLANK(DATA!D1814),"",IF(ISBLANK(DATA!K1814),"NO DATA",DATA!K1814)))</f>
        <v/>
      </c>
      <c r="B1813" s="93" t="str">
        <f>IF($I$1&lt;&gt;"y", "",IF(ISBLANK(DATA!D1814),"", IF(ISBLANK(DATA!L1814),"NO DATA",DATA!L1814)))</f>
        <v/>
      </c>
      <c r="C1813" s="93" t="str">
        <f t="shared" si="86"/>
        <v/>
      </c>
      <c r="D1813" s="93" t="str">
        <f>IF($I$1&lt;&gt;"y", "", IF(C1814="", "", IFERROR(LOOKUP(2,1/(COUNTIF($D$2:D1812,mergednames)=0),mergednames), "")))</f>
        <v/>
      </c>
      <c r="E1813" s="93" t="str">
        <f t="shared" si="85"/>
        <v/>
      </c>
      <c r="F1813" s="93" t="str">
        <f>IF($I$1&lt;&gt;"y", "", IF(A1814="", "", IFERROR(LOOKUP(2,1/(COUNTIF($F$2:F1812,get_country)=0),get_country), "")))</f>
        <v/>
      </c>
      <c r="G1813" s="93" t="str">
        <f t="shared" si="84"/>
        <v/>
      </c>
      <c r="H1813" s="67" t="str">
        <f t="array" aca="1" ref="H1813" ca="1">IF($I$1&lt;&gt;"y", "", IFERROR(INDEX(countrylistsize,MATCH(SMALL(NOT(countrylistsize="")*IF(ISNUMBER(countrylistsize),COUNTIF(countrylistsize,"&lt;="&amp;countrylistsize),COUNTIF(countrylistsize,"&lt;="&amp;countrylistsize)+SUM(ISNUMBER(countrylistsize))),ROWS(F$3:F1813)+SUM(ISBLANK(countrylistsize))),NOT(countrylistsize="")*IF(ISNUMBER(countrylistsize),COUNTIF(countrylistsize,"&lt;="&amp;countrylistsize),COUNTIF(countrylistsize,"&lt;="&amp;countrylistsize)+SUM(ISNUMBER(countrylistsize))),0)), ""))</f>
        <v/>
      </c>
      <c r="I1813" s="70"/>
      <c r="J1813" s="67" t="str">
        <f t="array" aca="1" ref="J1813" ca="1">IF($I$1&lt;&gt;"y", "", IFERROR(INDEX(admin1listsize,MATCH(SMALL(NOT(admin1listsize="")*IF(ISNUMBER(admin1listsize),COUNTIF(admin1listsize,"&lt;="&amp;admin1listsize),COUNTIF(admin1listsize,"&lt;="&amp;admin1listsize)+SUM(ISNUMBER(admin1listsize))),ROWS(D$3:D1813)+SUM(ISBLANK(admin1listsize))),NOT(admin1listsize="")*IF(ISNUMBER(admin1listsize),COUNTIF(admin1listsize,"&lt;="&amp;admin1listsize),COUNTIF(admin1listsize,"&lt;="&amp;admin1listsize)+SUM(ISNUMBER(admin1listsize))),0)), ""))</f>
        <v/>
      </c>
      <c r="K1813" s="71"/>
    </row>
    <row r="1814" spans="1:11" s="1" customFormat="1" x14ac:dyDescent="0.25">
      <c r="A1814" s="93" t="str">
        <f>IF($I$1&lt;&gt;"y", "", IF(ISBLANK(DATA!D1815),"",IF(ISBLANK(DATA!K1815),"NO DATA",DATA!K1815)))</f>
        <v/>
      </c>
      <c r="B1814" s="93" t="str">
        <f>IF($I$1&lt;&gt;"y", "",IF(ISBLANK(DATA!D1815),"", IF(ISBLANK(DATA!L1815),"NO DATA",DATA!L1815)))</f>
        <v/>
      </c>
      <c r="C1814" s="93" t="str">
        <f t="shared" si="86"/>
        <v/>
      </c>
      <c r="D1814" s="93" t="str">
        <f>IF($I$1&lt;&gt;"y", "", IF(C1815="", "", IFERROR(LOOKUP(2,1/(COUNTIF($D$2:D1813,mergednames)=0),mergednames), "")))</f>
        <v/>
      </c>
      <c r="E1814" s="93" t="str">
        <f t="shared" si="85"/>
        <v/>
      </c>
      <c r="F1814" s="93" t="str">
        <f>IF($I$1&lt;&gt;"y", "", IF(A1815="", "", IFERROR(LOOKUP(2,1/(COUNTIF($F$2:F1813,get_country)=0),get_country), "")))</f>
        <v/>
      </c>
      <c r="G1814" s="93" t="str">
        <f t="shared" si="84"/>
        <v/>
      </c>
      <c r="H1814" s="67" t="str">
        <f t="array" aca="1" ref="H1814" ca="1">IF($I$1&lt;&gt;"y", "", IFERROR(INDEX(countrylistsize,MATCH(SMALL(NOT(countrylistsize="")*IF(ISNUMBER(countrylistsize),COUNTIF(countrylistsize,"&lt;="&amp;countrylistsize),COUNTIF(countrylistsize,"&lt;="&amp;countrylistsize)+SUM(ISNUMBER(countrylistsize))),ROWS(F$3:F1814)+SUM(ISBLANK(countrylistsize))),NOT(countrylistsize="")*IF(ISNUMBER(countrylistsize),COUNTIF(countrylistsize,"&lt;="&amp;countrylistsize),COUNTIF(countrylistsize,"&lt;="&amp;countrylistsize)+SUM(ISNUMBER(countrylistsize))),0)), ""))</f>
        <v/>
      </c>
      <c r="I1814" s="70"/>
      <c r="J1814" s="67" t="str">
        <f t="array" aca="1" ref="J1814" ca="1">IF($I$1&lt;&gt;"y", "", IFERROR(INDEX(admin1listsize,MATCH(SMALL(NOT(admin1listsize="")*IF(ISNUMBER(admin1listsize),COUNTIF(admin1listsize,"&lt;="&amp;admin1listsize),COUNTIF(admin1listsize,"&lt;="&amp;admin1listsize)+SUM(ISNUMBER(admin1listsize))),ROWS(D$3:D1814)+SUM(ISBLANK(admin1listsize))),NOT(admin1listsize="")*IF(ISNUMBER(admin1listsize),COUNTIF(admin1listsize,"&lt;="&amp;admin1listsize),COUNTIF(admin1listsize,"&lt;="&amp;admin1listsize)+SUM(ISNUMBER(admin1listsize))),0)), ""))</f>
        <v/>
      </c>
      <c r="K1814" s="71"/>
    </row>
    <row r="1815" spans="1:11" s="1" customFormat="1" x14ac:dyDescent="0.25">
      <c r="A1815" s="93" t="str">
        <f>IF($I$1&lt;&gt;"y", "", IF(ISBLANK(DATA!D1816),"",IF(ISBLANK(DATA!K1816),"NO DATA",DATA!K1816)))</f>
        <v/>
      </c>
      <c r="B1815" s="93" t="str">
        <f>IF($I$1&lt;&gt;"y", "",IF(ISBLANK(DATA!D1816),"", IF(ISBLANK(DATA!L1816),"NO DATA",DATA!L1816)))</f>
        <v/>
      </c>
      <c r="C1815" s="93" t="str">
        <f t="shared" si="86"/>
        <v/>
      </c>
      <c r="D1815" s="93" t="str">
        <f>IF($I$1&lt;&gt;"y", "", IF(C1816="", "", IFERROR(LOOKUP(2,1/(COUNTIF($D$2:D1814,mergednames)=0),mergednames), "")))</f>
        <v/>
      </c>
      <c r="E1815" s="93" t="str">
        <f t="shared" si="85"/>
        <v/>
      </c>
      <c r="F1815" s="93" t="str">
        <f>IF($I$1&lt;&gt;"y", "", IF(A1816="", "", IFERROR(LOOKUP(2,1/(COUNTIF($F$2:F1814,get_country)=0),get_country), "")))</f>
        <v/>
      </c>
      <c r="G1815" s="93" t="str">
        <f t="shared" si="84"/>
        <v/>
      </c>
      <c r="H1815" s="67" t="str">
        <f t="array" aca="1" ref="H1815" ca="1">IF($I$1&lt;&gt;"y", "", IFERROR(INDEX(countrylistsize,MATCH(SMALL(NOT(countrylistsize="")*IF(ISNUMBER(countrylistsize),COUNTIF(countrylistsize,"&lt;="&amp;countrylistsize),COUNTIF(countrylistsize,"&lt;="&amp;countrylistsize)+SUM(ISNUMBER(countrylistsize))),ROWS(F$3:F1815)+SUM(ISBLANK(countrylistsize))),NOT(countrylistsize="")*IF(ISNUMBER(countrylistsize),COUNTIF(countrylistsize,"&lt;="&amp;countrylistsize),COUNTIF(countrylistsize,"&lt;="&amp;countrylistsize)+SUM(ISNUMBER(countrylistsize))),0)), ""))</f>
        <v/>
      </c>
      <c r="I1815" s="70"/>
      <c r="J1815" s="67" t="str">
        <f t="array" aca="1" ref="J1815" ca="1">IF($I$1&lt;&gt;"y", "", IFERROR(INDEX(admin1listsize,MATCH(SMALL(NOT(admin1listsize="")*IF(ISNUMBER(admin1listsize),COUNTIF(admin1listsize,"&lt;="&amp;admin1listsize),COUNTIF(admin1listsize,"&lt;="&amp;admin1listsize)+SUM(ISNUMBER(admin1listsize))),ROWS(D$3:D1815)+SUM(ISBLANK(admin1listsize))),NOT(admin1listsize="")*IF(ISNUMBER(admin1listsize),COUNTIF(admin1listsize,"&lt;="&amp;admin1listsize),COUNTIF(admin1listsize,"&lt;="&amp;admin1listsize)+SUM(ISNUMBER(admin1listsize))),0)), ""))</f>
        <v/>
      </c>
      <c r="K1815" s="71"/>
    </row>
    <row r="1816" spans="1:11" s="1" customFormat="1" x14ac:dyDescent="0.25">
      <c r="A1816" s="93" t="str">
        <f>IF($I$1&lt;&gt;"y", "", IF(ISBLANK(DATA!D1817),"",IF(ISBLANK(DATA!K1817),"NO DATA",DATA!K1817)))</f>
        <v/>
      </c>
      <c r="B1816" s="93" t="str">
        <f>IF($I$1&lt;&gt;"y", "",IF(ISBLANK(DATA!D1817),"", IF(ISBLANK(DATA!L1817),"NO DATA",DATA!L1817)))</f>
        <v/>
      </c>
      <c r="C1816" s="93" t="str">
        <f t="shared" si="86"/>
        <v/>
      </c>
      <c r="D1816" s="93" t="str">
        <f>IF($I$1&lt;&gt;"y", "", IF(C1817="", "", IFERROR(LOOKUP(2,1/(COUNTIF($D$2:D1815,mergednames)=0),mergednames), "")))</f>
        <v/>
      </c>
      <c r="E1816" s="93" t="str">
        <f t="shared" si="85"/>
        <v/>
      </c>
      <c r="F1816" s="93" t="str">
        <f>IF($I$1&lt;&gt;"y", "", IF(A1817="", "", IFERROR(LOOKUP(2,1/(COUNTIF($F$2:F1815,get_country)=0),get_country), "")))</f>
        <v/>
      </c>
      <c r="G1816" s="93" t="str">
        <f t="shared" si="84"/>
        <v/>
      </c>
      <c r="H1816" s="67" t="str">
        <f t="array" aca="1" ref="H1816" ca="1">IF($I$1&lt;&gt;"y", "", IFERROR(INDEX(countrylistsize,MATCH(SMALL(NOT(countrylistsize="")*IF(ISNUMBER(countrylistsize),COUNTIF(countrylistsize,"&lt;="&amp;countrylistsize),COUNTIF(countrylistsize,"&lt;="&amp;countrylistsize)+SUM(ISNUMBER(countrylistsize))),ROWS(F$3:F1816)+SUM(ISBLANK(countrylistsize))),NOT(countrylistsize="")*IF(ISNUMBER(countrylistsize),COUNTIF(countrylistsize,"&lt;="&amp;countrylistsize),COUNTIF(countrylistsize,"&lt;="&amp;countrylistsize)+SUM(ISNUMBER(countrylistsize))),0)), ""))</f>
        <v/>
      </c>
      <c r="I1816" s="70"/>
      <c r="J1816" s="67" t="str">
        <f t="array" aca="1" ref="J1816" ca="1">IF($I$1&lt;&gt;"y", "", IFERROR(INDEX(admin1listsize,MATCH(SMALL(NOT(admin1listsize="")*IF(ISNUMBER(admin1listsize),COUNTIF(admin1listsize,"&lt;="&amp;admin1listsize),COUNTIF(admin1listsize,"&lt;="&amp;admin1listsize)+SUM(ISNUMBER(admin1listsize))),ROWS(D$3:D1816)+SUM(ISBLANK(admin1listsize))),NOT(admin1listsize="")*IF(ISNUMBER(admin1listsize),COUNTIF(admin1listsize,"&lt;="&amp;admin1listsize),COUNTIF(admin1listsize,"&lt;="&amp;admin1listsize)+SUM(ISNUMBER(admin1listsize))),0)), ""))</f>
        <v/>
      </c>
      <c r="K1816" s="71"/>
    </row>
    <row r="1817" spans="1:11" s="1" customFormat="1" x14ac:dyDescent="0.25">
      <c r="A1817" s="93" t="str">
        <f>IF($I$1&lt;&gt;"y", "", IF(ISBLANK(DATA!D1818),"",IF(ISBLANK(DATA!K1818),"NO DATA",DATA!K1818)))</f>
        <v/>
      </c>
      <c r="B1817" s="93" t="str">
        <f>IF($I$1&lt;&gt;"y", "",IF(ISBLANK(DATA!D1818),"", IF(ISBLANK(DATA!L1818),"NO DATA",DATA!L1818)))</f>
        <v/>
      </c>
      <c r="C1817" s="93" t="str">
        <f t="shared" si="86"/>
        <v/>
      </c>
      <c r="D1817" s="93" t="str">
        <f>IF($I$1&lt;&gt;"y", "", IF(C1818="", "", IFERROR(LOOKUP(2,1/(COUNTIF($D$2:D1816,mergednames)=0),mergednames), "")))</f>
        <v/>
      </c>
      <c r="E1817" s="93" t="str">
        <f t="shared" si="85"/>
        <v/>
      </c>
      <c r="F1817" s="93" t="str">
        <f>IF($I$1&lt;&gt;"y", "", IF(A1818="", "", IFERROR(LOOKUP(2,1/(COUNTIF($F$2:F1816,get_country)=0),get_country), "")))</f>
        <v/>
      </c>
      <c r="G1817" s="93" t="str">
        <f t="shared" si="84"/>
        <v/>
      </c>
      <c r="H1817" s="67" t="str">
        <f t="array" aca="1" ref="H1817" ca="1">IF($I$1&lt;&gt;"y", "", IFERROR(INDEX(countrylistsize,MATCH(SMALL(NOT(countrylistsize="")*IF(ISNUMBER(countrylistsize),COUNTIF(countrylistsize,"&lt;="&amp;countrylistsize),COUNTIF(countrylistsize,"&lt;="&amp;countrylistsize)+SUM(ISNUMBER(countrylistsize))),ROWS(F$3:F1817)+SUM(ISBLANK(countrylistsize))),NOT(countrylistsize="")*IF(ISNUMBER(countrylistsize),COUNTIF(countrylistsize,"&lt;="&amp;countrylistsize),COUNTIF(countrylistsize,"&lt;="&amp;countrylistsize)+SUM(ISNUMBER(countrylistsize))),0)), ""))</f>
        <v/>
      </c>
      <c r="I1817" s="70"/>
      <c r="J1817" s="67" t="str">
        <f t="array" aca="1" ref="J1817" ca="1">IF($I$1&lt;&gt;"y", "", IFERROR(INDEX(admin1listsize,MATCH(SMALL(NOT(admin1listsize="")*IF(ISNUMBER(admin1listsize),COUNTIF(admin1listsize,"&lt;="&amp;admin1listsize),COUNTIF(admin1listsize,"&lt;="&amp;admin1listsize)+SUM(ISNUMBER(admin1listsize))),ROWS(D$3:D1817)+SUM(ISBLANK(admin1listsize))),NOT(admin1listsize="")*IF(ISNUMBER(admin1listsize),COUNTIF(admin1listsize,"&lt;="&amp;admin1listsize),COUNTIF(admin1listsize,"&lt;="&amp;admin1listsize)+SUM(ISNUMBER(admin1listsize))),0)), ""))</f>
        <v/>
      </c>
      <c r="K1817" s="71"/>
    </row>
    <row r="1818" spans="1:11" s="1" customFormat="1" x14ac:dyDescent="0.25">
      <c r="A1818" s="93" t="str">
        <f>IF($I$1&lt;&gt;"y", "", IF(ISBLANK(DATA!D1819),"",IF(ISBLANK(DATA!K1819),"NO DATA",DATA!K1819)))</f>
        <v/>
      </c>
      <c r="B1818" s="93" t="str">
        <f>IF($I$1&lt;&gt;"y", "",IF(ISBLANK(DATA!D1819),"", IF(ISBLANK(DATA!L1819),"NO DATA",DATA!L1819)))</f>
        <v/>
      </c>
      <c r="C1818" s="93" t="str">
        <f t="shared" si="86"/>
        <v/>
      </c>
      <c r="D1818" s="93" t="str">
        <f>IF($I$1&lt;&gt;"y", "", IF(C1819="", "", IFERROR(LOOKUP(2,1/(COUNTIF($D$2:D1817,mergednames)=0),mergednames), "")))</f>
        <v/>
      </c>
      <c r="E1818" s="93" t="str">
        <f t="shared" si="85"/>
        <v/>
      </c>
      <c r="F1818" s="93" t="str">
        <f>IF($I$1&lt;&gt;"y", "", IF(A1819="", "", IFERROR(LOOKUP(2,1/(COUNTIF($F$2:F1817,get_country)=0),get_country), "")))</f>
        <v/>
      </c>
      <c r="G1818" s="93" t="str">
        <f t="shared" si="84"/>
        <v/>
      </c>
      <c r="H1818" s="67" t="str">
        <f t="array" aca="1" ref="H1818" ca="1">IF($I$1&lt;&gt;"y", "", IFERROR(INDEX(countrylistsize,MATCH(SMALL(NOT(countrylistsize="")*IF(ISNUMBER(countrylistsize),COUNTIF(countrylistsize,"&lt;="&amp;countrylistsize),COUNTIF(countrylistsize,"&lt;="&amp;countrylistsize)+SUM(ISNUMBER(countrylistsize))),ROWS(F$3:F1818)+SUM(ISBLANK(countrylistsize))),NOT(countrylistsize="")*IF(ISNUMBER(countrylistsize),COUNTIF(countrylistsize,"&lt;="&amp;countrylistsize),COUNTIF(countrylistsize,"&lt;="&amp;countrylistsize)+SUM(ISNUMBER(countrylistsize))),0)), ""))</f>
        <v/>
      </c>
      <c r="I1818" s="70"/>
      <c r="J1818" s="67" t="str">
        <f t="array" aca="1" ref="J1818" ca="1">IF($I$1&lt;&gt;"y", "", IFERROR(INDEX(admin1listsize,MATCH(SMALL(NOT(admin1listsize="")*IF(ISNUMBER(admin1listsize),COUNTIF(admin1listsize,"&lt;="&amp;admin1listsize),COUNTIF(admin1listsize,"&lt;="&amp;admin1listsize)+SUM(ISNUMBER(admin1listsize))),ROWS(D$3:D1818)+SUM(ISBLANK(admin1listsize))),NOT(admin1listsize="")*IF(ISNUMBER(admin1listsize),COUNTIF(admin1listsize,"&lt;="&amp;admin1listsize),COUNTIF(admin1listsize,"&lt;="&amp;admin1listsize)+SUM(ISNUMBER(admin1listsize))),0)), ""))</f>
        <v/>
      </c>
      <c r="K1818" s="71"/>
    </row>
    <row r="1819" spans="1:11" s="1" customFormat="1" x14ac:dyDescent="0.25">
      <c r="A1819" s="93" t="str">
        <f>IF($I$1&lt;&gt;"y", "", IF(ISBLANK(DATA!D1820),"",IF(ISBLANK(DATA!K1820),"NO DATA",DATA!K1820)))</f>
        <v/>
      </c>
      <c r="B1819" s="93" t="str">
        <f>IF($I$1&lt;&gt;"y", "",IF(ISBLANK(DATA!D1820),"", IF(ISBLANK(DATA!L1820),"NO DATA",DATA!L1820)))</f>
        <v/>
      </c>
      <c r="C1819" s="93" t="str">
        <f t="shared" si="86"/>
        <v/>
      </c>
      <c r="D1819" s="93" t="str">
        <f>IF($I$1&lt;&gt;"y", "", IF(C1820="", "", IFERROR(LOOKUP(2,1/(COUNTIF($D$2:D1818,mergednames)=0),mergednames), "")))</f>
        <v/>
      </c>
      <c r="E1819" s="93" t="str">
        <f t="shared" si="85"/>
        <v/>
      </c>
      <c r="F1819" s="93" t="str">
        <f>IF($I$1&lt;&gt;"y", "", IF(A1820="", "", IFERROR(LOOKUP(2,1/(COUNTIF($F$2:F1818,get_country)=0),get_country), "")))</f>
        <v/>
      </c>
      <c r="G1819" s="93" t="str">
        <f t="shared" si="84"/>
        <v/>
      </c>
      <c r="H1819" s="67" t="str">
        <f t="array" aca="1" ref="H1819" ca="1">IF($I$1&lt;&gt;"y", "", IFERROR(INDEX(countrylistsize,MATCH(SMALL(NOT(countrylistsize="")*IF(ISNUMBER(countrylistsize),COUNTIF(countrylistsize,"&lt;="&amp;countrylistsize),COUNTIF(countrylistsize,"&lt;="&amp;countrylistsize)+SUM(ISNUMBER(countrylistsize))),ROWS(F$3:F1819)+SUM(ISBLANK(countrylistsize))),NOT(countrylistsize="")*IF(ISNUMBER(countrylistsize),COUNTIF(countrylistsize,"&lt;="&amp;countrylistsize),COUNTIF(countrylistsize,"&lt;="&amp;countrylistsize)+SUM(ISNUMBER(countrylistsize))),0)), ""))</f>
        <v/>
      </c>
      <c r="I1819" s="70"/>
      <c r="J1819" s="67" t="str">
        <f t="array" aca="1" ref="J1819" ca="1">IF($I$1&lt;&gt;"y", "", IFERROR(INDEX(admin1listsize,MATCH(SMALL(NOT(admin1listsize="")*IF(ISNUMBER(admin1listsize),COUNTIF(admin1listsize,"&lt;="&amp;admin1listsize),COUNTIF(admin1listsize,"&lt;="&amp;admin1listsize)+SUM(ISNUMBER(admin1listsize))),ROWS(D$3:D1819)+SUM(ISBLANK(admin1listsize))),NOT(admin1listsize="")*IF(ISNUMBER(admin1listsize),COUNTIF(admin1listsize,"&lt;="&amp;admin1listsize),COUNTIF(admin1listsize,"&lt;="&amp;admin1listsize)+SUM(ISNUMBER(admin1listsize))),0)), ""))</f>
        <v/>
      </c>
      <c r="K1819" s="71"/>
    </row>
    <row r="1820" spans="1:11" s="1" customFormat="1" x14ac:dyDescent="0.25">
      <c r="A1820" s="93" t="str">
        <f>IF($I$1&lt;&gt;"y", "", IF(ISBLANK(DATA!D1821),"",IF(ISBLANK(DATA!K1821),"NO DATA",DATA!K1821)))</f>
        <v/>
      </c>
      <c r="B1820" s="93" t="str">
        <f>IF($I$1&lt;&gt;"y", "",IF(ISBLANK(DATA!D1821),"", IF(ISBLANK(DATA!L1821),"NO DATA",DATA!L1821)))</f>
        <v/>
      </c>
      <c r="C1820" s="93" t="str">
        <f t="shared" si="86"/>
        <v/>
      </c>
      <c r="D1820" s="93" t="str">
        <f>IF($I$1&lt;&gt;"y", "", IF(C1821="", "", IFERROR(LOOKUP(2,1/(COUNTIF($D$2:D1819,mergednames)=0),mergednames), "")))</f>
        <v/>
      </c>
      <c r="E1820" s="93" t="str">
        <f t="shared" si="85"/>
        <v/>
      </c>
      <c r="F1820" s="93" t="str">
        <f>IF($I$1&lt;&gt;"y", "", IF(A1821="", "", IFERROR(LOOKUP(2,1/(COUNTIF($F$2:F1819,get_country)=0),get_country), "")))</f>
        <v/>
      </c>
      <c r="G1820" s="93" t="str">
        <f t="shared" si="84"/>
        <v/>
      </c>
      <c r="H1820" s="67" t="str">
        <f t="array" aca="1" ref="H1820" ca="1">IF($I$1&lt;&gt;"y", "", IFERROR(INDEX(countrylistsize,MATCH(SMALL(NOT(countrylistsize="")*IF(ISNUMBER(countrylistsize),COUNTIF(countrylistsize,"&lt;="&amp;countrylistsize),COUNTIF(countrylistsize,"&lt;="&amp;countrylistsize)+SUM(ISNUMBER(countrylistsize))),ROWS(F$3:F1820)+SUM(ISBLANK(countrylistsize))),NOT(countrylistsize="")*IF(ISNUMBER(countrylistsize),COUNTIF(countrylistsize,"&lt;="&amp;countrylistsize),COUNTIF(countrylistsize,"&lt;="&amp;countrylistsize)+SUM(ISNUMBER(countrylistsize))),0)), ""))</f>
        <v/>
      </c>
      <c r="I1820" s="70"/>
      <c r="J1820" s="67" t="str">
        <f t="array" aca="1" ref="J1820" ca="1">IF($I$1&lt;&gt;"y", "", IFERROR(INDEX(admin1listsize,MATCH(SMALL(NOT(admin1listsize="")*IF(ISNUMBER(admin1listsize),COUNTIF(admin1listsize,"&lt;="&amp;admin1listsize),COUNTIF(admin1listsize,"&lt;="&amp;admin1listsize)+SUM(ISNUMBER(admin1listsize))),ROWS(D$3:D1820)+SUM(ISBLANK(admin1listsize))),NOT(admin1listsize="")*IF(ISNUMBER(admin1listsize),COUNTIF(admin1listsize,"&lt;="&amp;admin1listsize),COUNTIF(admin1listsize,"&lt;="&amp;admin1listsize)+SUM(ISNUMBER(admin1listsize))),0)), ""))</f>
        <v/>
      </c>
      <c r="K1820" s="71"/>
    </row>
    <row r="1821" spans="1:11" s="1" customFormat="1" x14ac:dyDescent="0.25">
      <c r="A1821" s="93" t="str">
        <f>IF($I$1&lt;&gt;"y", "", IF(ISBLANK(DATA!D1822),"",IF(ISBLANK(DATA!K1822),"NO DATA",DATA!K1822)))</f>
        <v/>
      </c>
      <c r="B1821" s="93" t="str">
        <f>IF($I$1&lt;&gt;"y", "",IF(ISBLANK(DATA!D1822),"", IF(ISBLANK(DATA!L1822),"NO DATA",DATA!L1822)))</f>
        <v/>
      </c>
      <c r="C1821" s="93" t="str">
        <f t="shared" si="86"/>
        <v/>
      </c>
      <c r="D1821" s="93" t="str">
        <f>IF($I$1&lt;&gt;"y", "", IF(C1822="", "", IFERROR(LOOKUP(2,1/(COUNTIF($D$2:D1820,mergednames)=0),mergednames), "")))</f>
        <v/>
      </c>
      <c r="E1821" s="93" t="str">
        <f t="shared" si="85"/>
        <v/>
      </c>
      <c r="F1821" s="93" t="str">
        <f>IF($I$1&lt;&gt;"y", "", IF(A1822="", "", IFERROR(LOOKUP(2,1/(COUNTIF($F$2:F1820,get_country)=0),get_country), "")))</f>
        <v/>
      </c>
      <c r="G1821" s="93" t="str">
        <f t="shared" si="84"/>
        <v/>
      </c>
      <c r="H1821" s="67" t="str">
        <f t="array" aca="1" ref="H1821" ca="1">IF($I$1&lt;&gt;"y", "", IFERROR(INDEX(countrylistsize,MATCH(SMALL(NOT(countrylistsize="")*IF(ISNUMBER(countrylistsize),COUNTIF(countrylistsize,"&lt;="&amp;countrylistsize),COUNTIF(countrylistsize,"&lt;="&amp;countrylistsize)+SUM(ISNUMBER(countrylistsize))),ROWS(F$3:F1821)+SUM(ISBLANK(countrylistsize))),NOT(countrylistsize="")*IF(ISNUMBER(countrylistsize),COUNTIF(countrylistsize,"&lt;="&amp;countrylistsize),COUNTIF(countrylistsize,"&lt;="&amp;countrylistsize)+SUM(ISNUMBER(countrylistsize))),0)), ""))</f>
        <v/>
      </c>
      <c r="I1821" s="70"/>
      <c r="J1821" s="67" t="str">
        <f t="array" aca="1" ref="J1821" ca="1">IF($I$1&lt;&gt;"y", "", IFERROR(INDEX(admin1listsize,MATCH(SMALL(NOT(admin1listsize="")*IF(ISNUMBER(admin1listsize),COUNTIF(admin1listsize,"&lt;="&amp;admin1listsize),COUNTIF(admin1listsize,"&lt;="&amp;admin1listsize)+SUM(ISNUMBER(admin1listsize))),ROWS(D$3:D1821)+SUM(ISBLANK(admin1listsize))),NOT(admin1listsize="")*IF(ISNUMBER(admin1listsize),COUNTIF(admin1listsize,"&lt;="&amp;admin1listsize),COUNTIF(admin1listsize,"&lt;="&amp;admin1listsize)+SUM(ISNUMBER(admin1listsize))),0)), ""))</f>
        <v/>
      </c>
      <c r="K1821" s="71"/>
    </row>
    <row r="1822" spans="1:11" s="1" customFormat="1" x14ac:dyDescent="0.25">
      <c r="A1822" s="93" t="str">
        <f>IF($I$1&lt;&gt;"y", "", IF(ISBLANK(DATA!D1823),"",IF(ISBLANK(DATA!K1823),"NO DATA",DATA!K1823)))</f>
        <v/>
      </c>
      <c r="B1822" s="93" t="str">
        <f>IF($I$1&lt;&gt;"y", "",IF(ISBLANK(DATA!D1823),"", IF(ISBLANK(DATA!L1823),"NO DATA",DATA!L1823)))</f>
        <v/>
      </c>
      <c r="C1822" s="93" t="str">
        <f t="shared" si="86"/>
        <v/>
      </c>
      <c r="D1822" s="93" t="str">
        <f>IF($I$1&lt;&gt;"y", "", IF(C1823="", "", IFERROR(LOOKUP(2,1/(COUNTIF($D$2:D1821,mergednames)=0),mergednames), "")))</f>
        <v/>
      </c>
      <c r="E1822" s="93" t="str">
        <f t="shared" si="85"/>
        <v/>
      </c>
      <c r="F1822" s="93" t="str">
        <f>IF($I$1&lt;&gt;"y", "", IF(A1823="", "", IFERROR(LOOKUP(2,1/(COUNTIF($F$2:F1821,get_country)=0),get_country), "")))</f>
        <v/>
      </c>
      <c r="G1822" s="93" t="str">
        <f t="shared" si="84"/>
        <v/>
      </c>
      <c r="H1822" s="67" t="str">
        <f t="array" aca="1" ref="H1822" ca="1">IF($I$1&lt;&gt;"y", "", IFERROR(INDEX(countrylistsize,MATCH(SMALL(NOT(countrylistsize="")*IF(ISNUMBER(countrylistsize),COUNTIF(countrylistsize,"&lt;="&amp;countrylistsize),COUNTIF(countrylistsize,"&lt;="&amp;countrylistsize)+SUM(ISNUMBER(countrylistsize))),ROWS(F$3:F1822)+SUM(ISBLANK(countrylistsize))),NOT(countrylistsize="")*IF(ISNUMBER(countrylistsize),COUNTIF(countrylistsize,"&lt;="&amp;countrylistsize),COUNTIF(countrylistsize,"&lt;="&amp;countrylistsize)+SUM(ISNUMBER(countrylistsize))),0)), ""))</f>
        <v/>
      </c>
      <c r="I1822" s="70"/>
      <c r="J1822" s="67" t="str">
        <f t="array" aca="1" ref="J1822" ca="1">IF($I$1&lt;&gt;"y", "", IFERROR(INDEX(admin1listsize,MATCH(SMALL(NOT(admin1listsize="")*IF(ISNUMBER(admin1listsize),COUNTIF(admin1listsize,"&lt;="&amp;admin1listsize),COUNTIF(admin1listsize,"&lt;="&amp;admin1listsize)+SUM(ISNUMBER(admin1listsize))),ROWS(D$3:D1822)+SUM(ISBLANK(admin1listsize))),NOT(admin1listsize="")*IF(ISNUMBER(admin1listsize),COUNTIF(admin1listsize,"&lt;="&amp;admin1listsize),COUNTIF(admin1listsize,"&lt;="&amp;admin1listsize)+SUM(ISNUMBER(admin1listsize))),0)), ""))</f>
        <v/>
      </c>
      <c r="K1822" s="71"/>
    </row>
    <row r="1823" spans="1:11" s="1" customFormat="1" x14ac:dyDescent="0.25">
      <c r="A1823" s="93" t="str">
        <f>IF($I$1&lt;&gt;"y", "", IF(ISBLANK(DATA!D1824),"",IF(ISBLANK(DATA!K1824),"NO DATA",DATA!K1824)))</f>
        <v/>
      </c>
      <c r="B1823" s="93" t="str">
        <f>IF($I$1&lt;&gt;"y", "",IF(ISBLANK(DATA!D1824),"", IF(ISBLANK(DATA!L1824),"NO DATA",DATA!L1824)))</f>
        <v/>
      </c>
      <c r="C1823" s="93" t="str">
        <f t="shared" si="86"/>
        <v/>
      </c>
      <c r="D1823" s="93" t="str">
        <f>IF($I$1&lt;&gt;"y", "", IF(C1824="", "", IFERROR(LOOKUP(2,1/(COUNTIF($D$2:D1822,mergednames)=0),mergednames), "")))</f>
        <v/>
      </c>
      <c r="E1823" s="93" t="str">
        <f t="shared" si="85"/>
        <v/>
      </c>
      <c r="F1823" s="93" t="str">
        <f>IF($I$1&lt;&gt;"y", "", IF(A1824="", "", IFERROR(LOOKUP(2,1/(COUNTIF($F$2:F1822,get_country)=0),get_country), "")))</f>
        <v/>
      </c>
      <c r="G1823" s="93" t="str">
        <f t="shared" si="84"/>
        <v/>
      </c>
      <c r="H1823" s="67" t="str">
        <f t="array" aca="1" ref="H1823" ca="1">IF($I$1&lt;&gt;"y", "", IFERROR(INDEX(countrylistsize,MATCH(SMALL(NOT(countrylistsize="")*IF(ISNUMBER(countrylistsize),COUNTIF(countrylistsize,"&lt;="&amp;countrylistsize),COUNTIF(countrylistsize,"&lt;="&amp;countrylistsize)+SUM(ISNUMBER(countrylistsize))),ROWS(F$3:F1823)+SUM(ISBLANK(countrylistsize))),NOT(countrylistsize="")*IF(ISNUMBER(countrylistsize),COUNTIF(countrylistsize,"&lt;="&amp;countrylistsize),COUNTIF(countrylistsize,"&lt;="&amp;countrylistsize)+SUM(ISNUMBER(countrylistsize))),0)), ""))</f>
        <v/>
      </c>
      <c r="I1823" s="70"/>
      <c r="J1823" s="67" t="str">
        <f t="array" aca="1" ref="J1823" ca="1">IF($I$1&lt;&gt;"y", "", IFERROR(INDEX(admin1listsize,MATCH(SMALL(NOT(admin1listsize="")*IF(ISNUMBER(admin1listsize),COUNTIF(admin1listsize,"&lt;="&amp;admin1listsize),COUNTIF(admin1listsize,"&lt;="&amp;admin1listsize)+SUM(ISNUMBER(admin1listsize))),ROWS(D$3:D1823)+SUM(ISBLANK(admin1listsize))),NOT(admin1listsize="")*IF(ISNUMBER(admin1listsize),COUNTIF(admin1listsize,"&lt;="&amp;admin1listsize),COUNTIF(admin1listsize,"&lt;="&amp;admin1listsize)+SUM(ISNUMBER(admin1listsize))),0)), ""))</f>
        <v/>
      </c>
      <c r="K1823" s="71"/>
    </row>
    <row r="1824" spans="1:11" s="1" customFormat="1" x14ac:dyDescent="0.25">
      <c r="A1824" s="93" t="str">
        <f>IF($I$1&lt;&gt;"y", "", IF(ISBLANK(DATA!D1825),"",IF(ISBLANK(DATA!K1825),"NO DATA",DATA!K1825)))</f>
        <v/>
      </c>
      <c r="B1824" s="93" t="str">
        <f>IF($I$1&lt;&gt;"y", "",IF(ISBLANK(DATA!D1825),"", IF(ISBLANK(DATA!L1825),"NO DATA",DATA!L1825)))</f>
        <v/>
      </c>
      <c r="C1824" s="93" t="str">
        <f t="shared" si="86"/>
        <v/>
      </c>
      <c r="D1824" s="93" t="str">
        <f>IF($I$1&lt;&gt;"y", "", IF(C1825="", "", IFERROR(LOOKUP(2,1/(COUNTIF($D$2:D1823,mergednames)=0),mergednames), "")))</f>
        <v/>
      </c>
      <c r="E1824" s="93" t="str">
        <f t="shared" si="85"/>
        <v/>
      </c>
      <c r="F1824" s="93" t="str">
        <f>IF($I$1&lt;&gt;"y", "", IF(A1825="", "", IFERROR(LOOKUP(2,1/(COUNTIF($F$2:F1823,get_country)=0),get_country), "")))</f>
        <v/>
      </c>
      <c r="G1824" s="93" t="str">
        <f t="shared" si="84"/>
        <v/>
      </c>
      <c r="H1824" s="67" t="str">
        <f t="array" aca="1" ref="H1824" ca="1">IF($I$1&lt;&gt;"y", "", IFERROR(INDEX(countrylistsize,MATCH(SMALL(NOT(countrylistsize="")*IF(ISNUMBER(countrylistsize),COUNTIF(countrylistsize,"&lt;="&amp;countrylistsize),COUNTIF(countrylistsize,"&lt;="&amp;countrylistsize)+SUM(ISNUMBER(countrylistsize))),ROWS(F$3:F1824)+SUM(ISBLANK(countrylistsize))),NOT(countrylistsize="")*IF(ISNUMBER(countrylistsize),COUNTIF(countrylistsize,"&lt;="&amp;countrylistsize),COUNTIF(countrylistsize,"&lt;="&amp;countrylistsize)+SUM(ISNUMBER(countrylistsize))),0)), ""))</f>
        <v/>
      </c>
      <c r="I1824" s="70"/>
      <c r="J1824" s="67" t="str">
        <f t="array" aca="1" ref="J1824" ca="1">IF($I$1&lt;&gt;"y", "", IFERROR(INDEX(admin1listsize,MATCH(SMALL(NOT(admin1listsize="")*IF(ISNUMBER(admin1listsize),COUNTIF(admin1listsize,"&lt;="&amp;admin1listsize),COUNTIF(admin1listsize,"&lt;="&amp;admin1listsize)+SUM(ISNUMBER(admin1listsize))),ROWS(D$3:D1824)+SUM(ISBLANK(admin1listsize))),NOT(admin1listsize="")*IF(ISNUMBER(admin1listsize),COUNTIF(admin1listsize,"&lt;="&amp;admin1listsize),COUNTIF(admin1listsize,"&lt;="&amp;admin1listsize)+SUM(ISNUMBER(admin1listsize))),0)), ""))</f>
        <v/>
      </c>
      <c r="K1824" s="71"/>
    </row>
    <row r="1825" spans="1:11" s="1" customFormat="1" x14ac:dyDescent="0.25">
      <c r="A1825" s="93" t="str">
        <f>IF($I$1&lt;&gt;"y", "", IF(ISBLANK(DATA!D1826),"",IF(ISBLANK(DATA!K1826),"NO DATA",DATA!K1826)))</f>
        <v/>
      </c>
      <c r="B1825" s="93" t="str">
        <f>IF($I$1&lt;&gt;"y", "",IF(ISBLANK(DATA!D1826),"", IF(ISBLANK(DATA!L1826),"NO DATA",DATA!L1826)))</f>
        <v/>
      </c>
      <c r="C1825" s="93" t="str">
        <f t="shared" si="86"/>
        <v/>
      </c>
      <c r="D1825" s="93" t="str">
        <f>IF($I$1&lt;&gt;"y", "", IF(C1826="", "", IFERROR(LOOKUP(2,1/(COUNTIF($D$2:D1824,mergednames)=0),mergednames), "")))</f>
        <v/>
      </c>
      <c r="E1825" s="93" t="str">
        <f t="shared" si="85"/>
        <v/>
      </c>
      <c r="F1825" s="93" t="str">
        <f>IF($I$1&lt;&gt;"y", "", IF(A1826="", "", IFERROR(LOOKUP(2,1/(COUNTIF($F$2:F1824,get_country)=0),get_country), "")))</f>
        <v/>
      </c>
      <c r="G1825" s="93" t="str">
        <f t="shared" si="84"/>
        <v/>
      </c>
      <c r="H1825" s="67" t="str">
        <f t="array" aca="1" ref="H1825" ca="1">IF($I$1&lt;&gt;"y", "", IFERROR(INDEX(countrylistsize,MATCH(SMALL(NOT(countrylistsize="")*IF(ISNUMBER(countrylistsize),COUNTIF(countrylistsize,"&lt;="&amp;countrylistsize),COUNTIF(countrylistsize,"&lt;="&amp;countrylistsize)+SUM(ISNUMBER(countrylistsize))),ROWS(F$3:F1825)+SUM(ISBLANK(countrylistsize))),NOT(countrylistsize="")*IF(ISNUMBER(countrylistsize),COUNTIF(countrylistsize,"&lt;="&amp;countrylistsize),COUNTIF(countrylistsize,"&lt;="&amp;countrylistsize)+SUM(ISNUMBER(countrylistsize))),0)), ""))</f>
        <v/>
      </c>
      <c r="I1825" s="70"/>
      <c r="J1825" s="67" t="str">
        <f t="array" aca="1" ref="J1825" ca="1">IF($I$1&lt;&gt;"y", "", IFERROR(INDEX(admin1listsize,MATCH(SMALL(NOT(admin1listsize="")*IF(ISNUMBER(admin1listsize),COUNTIF(admin1listsize,"&lt;="&amp;admin1listsize),COUNTIF(admin1listsize,"&lt;="&amp;admin1listsize)+SUM(ISNUMBER(admin1listsize))),ROWS(D$3:D1825)+SUM(ISBLANK(admin1listsize))),NOT(admin1listsize="")*IF(ISNUMBER(admin1listsize),COUNTIF(admin1listsize,"&lt;="&amp;admin1listsize),COUNTIF(admin1listsize,"&lt;="&amp;admin1listsize)+SUM(ISNUMBER(admin1listsize))),0)), ""))</f>
        <v/>
      </c>
      <c r="K1825" s="71"/>
    </row>
    <row r="1826" spans="1:11" s="1" customFormat="1" x14ac:dyDescent="0.25">
      <c r="A1826" s="93" t="str">
        <f>IF($I$1&lt;&gt;"y", "", IF(ISBLANK(DATA!D1827),"",IF(ISBLANK(DATA!K1827),"NO DATA",DATA!K1827)))</f>
        <v/>
      </c>
      <c r="B1826" s="93" t="str">
        <f>IF($I$1&lt;&gt;"y", "",IF(ISBLANK(DATA!D1827),"", IF(ISBLANK(DATA!L1827),"NO DATA",DATA!L1827)))</f>
        <v/>
      </c>
      <c r="C1826" s="93" t="str">
        <f t="shared" si="86"/>
        <v/>
      </c>
      <c r="D1826" s="93" t="str">
        <f>IF($I$1&lt;&gt;"y", "", IF(C1827="", "", IFERROR(LOOKUP(2,1/(COUNTIF($D$2:D1825,mergednames)=0),mergednames), "")))</f>
        <v/>
      </c>
      <c r="E1826" s="93" t="str">
        <f t="shared" si="85"/>
        <v/>
      </c>
      <c r="F1826" s="93" t="str">
        <f>IF($I$1&lt;&gt;"y", "", IF(A1827="", "", IFERROR(LOOKUP(2,1/(COUNTIF($F$2:F1825,get_country)=0),get_country), "")))</f>
        <v/>
      </c>
      <c r="G1826" s="93" t="str">
        <f t="shared" si="84"/>
        <v/>
      </c>
      <c r="H1826" s="67" t="str">
        <f t="array" aca="1" ref="H1826" ca="1">IF($I$1&lt;&gt;"y", "", IFERROR(INDEX(countrylistsize,MATCH(SMALL(NOT(countrylistsize="")*IF(ISNUMBER(countrylistsize),COUNTIF(countrylistsize,"&lt;="&amp;countrylistsize),COUNTIF(countrylistsize,"&lt;="&amp;countrylistsize)+SUM(ISNUMBER(countrylistsize))),ROWS(F$3:F1826)+SUM(ISBLANK(countrylistsize))),NOT(countrylistsize="")*IF(ISNUMBER(countrylistsize),COUNTIF(countrylistsize,"&lt;="&amp;countrylistsize),COUNTIF(countrylistsize,"&lt;="&amp;countrylistsize)+SUM(ISNUMBER(countrylistsize))),0)), ""))</f>
        <v/>
      </c>
      <c r="I1826" s="70"/>
      <c r="J1826" s="67" t="str">
        <f t="array" aca="1" ref="J1826" ca="1">IF($I$1&lt;&gt;"y", "", IFERROR(INDEX(admin1listsize,MATCH(SMALL(NOT(admin1listsize="")*IF(ISNUMBER(admin1listsize),COUNTIF(admin1listsize,"&lt;="&amp;admin1listsize),COUNTIF(admin1listsize,"&lt;="&amp;admin1listsize)+SUM(ISNUMBER(admin1listsize))),ROWS(D$3:D1826)+SUM(ISBLANK(admin1listsize))),NOT(admin1listsize="")*IF(ISNUMBER(admin1listsize),COUNTIF(admin1listsize,"&lt;="&amp;admin1listsize),COUNTIF(admin1listsize,"&lt;="&amp;admin1listsize)+SUM(ISNUMBER(admin1listsize))),0)), ""))</f>
        <v/>
      </c>
      <c r="K1826" s="71"/>
    </row>
    <row r="1827" spans="1:11" s="1" customFormat="1" x14ac:dyDescent="0.25">
      <c r="A1827" s="93" t="str">
        <f>IF($I$1&lt;&gt;"y", "", IF(ISBLANK(DATA!D1828),"",IF(ISBLANK(DATA!K1828),"NO DATA",DATA!K1828)))</f>
        <v/>
      </c>
      <c r="B1827" s="93" t="str">
        <f>IF($I$1&lt;&gt;"y", "",IF(ISBLANK(DATA!D1828),"", IF(ISBLANK(DATA!L1828),"NO DATA",DATA!L1828)))</f>
        <v/>
      </c>
      <c r="C1827" s="93" t="str">
        <f t="shared" si="86"/>
        <v/>
      </c>
      <c r="D1827" s="93" t="str">
        <f>IF($I$1&lt;&gt;"y", "", IF(C1828="", "", IFERROR(LOOKUP(2,1/(COUNTIF($D$2:D1826,mergednames)=0),mergednames), "")))</f>
        <v/>
      </c>
      <c r="E1827" s="93" t="str">
        <f t="shared" si="85"/>
        <v/>
      </c>
      <c r="F1827" s="93" t="str">
        <f>IF($I$1&lt;&gt;"y", "", IF(A1828="", "", IFERROR(LOOKUP(2,1/(COUNTIF($F$2:F1826,get_country)=0),get_country), "")))</f>
        <v/>
      </c>
      <c r="G1827" s="93" t="str">
        <f t="shared" si="84"/>
        <v/>
      </c>
      <c r="H1827" s="67" t="str">
        <f t="array" aca="1" ref="H1827" ca="1">IF($I$1&lt;&gt;"y", "", IFERROR(INDEX(countrylistsize,MATCH(SMALL(NOT(countrylistsize="")*IF(ISNUMBER(countrylistsize),COUNTIF(countrylistsize,"&lt;="&amp;countrylistsize),COUNTIF(countrylistsize,"&lt;="&amp;countrylistsize)+SUM(ISNUMBER(countrylistsize))),ROWS(F$3:F1827)+SUM(ISBLANK(countrylistsize))),NOT(countrylistsize="")*IF(ISNUMBER(countrylistsize),COUNTIF(countrylistsize,"&lt;="&amp;countrylistsize),COUNTIF(countrylistsize,"&lt;="&amp;countrylistsize)+SUM(ISNUMBER(countrylistsize))),0)), ""))</f>
        <v/>
      </c>
      <c r="I1827" s="70"/>
      <c r="J1827" s="67" t="str">
        <f t="array" aca="1" ref="J1827" ca="1">IF($I$1&lt;&gt;"y", "", IFERROR(INDEX(admin1listsize,MATCH(SMALL(NOT(admin1listsize="")*IF(ISNUMBER(admin1listsize),COUNTIF(admin1listsize,"&lt;="&amp;admin1listsize),COUNTIF(admin1listsize,"&lt;="&amp;admin1listsize)+SUM(ISNUMBER(admin1listsize))),ROWS(D$3:D1827)+SUM(ISBLANK(admin1listsize))),NOT(admin1listsize="")*IF(ISNUMBER(admin1listsize),COUNTIF(admin1listsize,"&lt;="&amp;admin1listsize),COUNTIF(admin1listsize,"&lt;="&amp;admin1listsize)+SUM(ISNUMBER(admin1listsize))),0)), ""))</f>
        <v/>
      </c>
      <c r="K1827" s="71"/>
    </row>
    <row r="1828" spans="1:11" s="1" customFormat="1" x14ac:dyDescent="0.25">
      <c r="A1828" s="93" t="str">
        <f>IF($I$1&lt;&gt;"y", "", IF(ISBLANK(DATA!D1829),"",IF(ISBLANK(DATA!K1829),"NO DATA",DATA!K1829)))</f>
        <v/>
      </c>
      <c r="B1828" s="93" t="str">
        <f>IF($I$1&lt;&gt;"y", "",IF(ISBLANK(DATA!D1829),"", IF(ISBLANK(DATA!L1829),"NO DATA",DATA!L1829)))</f>
        <v/>
      </c>
      <c r="C1828" s="93" t="str">
        <f t="shared" si="86"/>
        <v/>
      </c>
      <c r="D1828" s="93" t="str">
        <f>IF($I$1&lt;&gt;"y", "", IF(C1829="", "", IFERROR(LOOKUP(2,1/(COUNTIF($D$2:D1827,mergednames)=0),mergednames), "")))</f>
        <v/>
      </c>
      <c r="E1828" s="93" t="str">
        <f t="shared" si="85"/>
        <v/>
      </c>
      <c r="F1828" s="93" t="str">
        <f>IF($I$1&lt;&gt;"y", "", IF(A1829="", "", IFERROR(LOOKUP(2,1/(COUNTIF($F$2:F1827,get_country)=0),get_country), "")))</f>
        <v/>
      </c>
      <c r="G1828" s="93" t="str">
        <f t="shared" si="84"/>
        <v/>
      </c>
      <c r="H1828" s="67" t="str">
        <f t="array" aca="1" ref="H1828" ca="1">IF($I$1&lt;&gt;"y", "", IFERROR(INDEX(countrylistsize,MATCH(SMALL(NOT(countrylistsize="")*IF(ISNUMBER(countrylistsize),COUNTIF(countrylistsize,"&lt;="&amp;countrylistsize),COUNTIF(countrylistsize,"&lt;="&amp;countrylistsize)+SUM(ISNUMBER(countrylistsize))),ROWS(F$3:F1828)+SUM(ISBLANK(countrylistsize))),NOT(countrylistsize="")*IF(ISNUMBER(countrylistsize),COUNTIF(countrylistsize,"&lt;="&amp;countrylistsize),COUNTIF(countrylistsize,"&lt;="&amp;countrylistsize)+SUM(ISNUMBER(countrylistsize))),0)), ""))</f>
        <v/>
      </c>
      <c r="I1828" s="70"/>
      <c r="J1828" s="67" t="str">
        <f t="array" aca="1" ref="J1828" ca="1">IF($I$1&lt;&gt;"y", "", IFERROR(INDEX(admin1listsize,MATCH(SMALL(NOT(admin1listsize="")*IF(ISNUMBER(admin1listsize),COUNTIF(admin1listsize,"&lt;="&amp;admin1listsize),COUNTIF(admin1listsize,"&lt;="&amp;admin1listsize)+SUM(ISNUMBER(admin1listsize))),ROWS(D$3:D1828)+SUM(ISBLANK(admin1listsize))),NOT(admin1listsize="")*IF(ISNUMBER(admin1listsize),COUNTIF(admin1listsize,"&lt;="&amp;admin1listsize),COUNTIF(admin1listsize,"&lt;="&amp;admin1listsize)+SUM(ISNUMBER(admin1listsize))),0)), ""))</f>
        <v/>
      </c>
      <c r="K1828" s="71"/>
    </row>
    <row r="1829" spans="1:11" s="1" customFormat="1" x14ac:dyDescent="0.25">
      <c r="A1829" s="93" t="str">
        <f>IF($I$1&lt;&gt;"y", "", IF(ISBLANK(DATA!D1830),"",IF(ISBLANK(DATA!K1830),"NO DATA",DATA!K1830)))</f>
        <v/>
      </c>
      <c r="B1829" s="93" t="str">
        <f>IF($I$1&lt;&gt;"y", "",IF(ISBLANK(DATA!D1830),"", IF(ISBLANK(DATA!L1830),"NO DATA",DATA!L1830)))</f>
        <v/>
      </c>
      <c r="C1829" s="93" t="str">
        <f t="shared" si="86"/>
        <v/>
      </c>
      <c r="D1829" s="93" t="str">
        <f>IF($I$1&lt;&gt;"y", "", IF(C1830="", "", IFERROR(LOOKUP(2,1/(COUNTIF($D$2:D1828,mergednames)=0),mergednames), "")))</f>
        <v/>
      </c>
      <c r="E1829" s="93" t="str">
        <f t="shared" si="85"/>
        <v/>
      </c>
      <c r="F1829" s="93" t="str">
        <f>IF($I$1&lt;&gt;"y", "", IF(A1830="", "", IFERROR(LOOKUP(2,1/(COUNTIF($F$2:F1828,get_country)=0),get_country), "")))</f>
        <v/>
      </c>
      <c r="G1829" s="93" t="str">
        <f t="shared" si="84"/>
        <v/>
      </c>
      <c r="H1829" s="67" t="str">
        <f t="array" aca="1" ref="H1829" ca="1">IF($I$1&lt;&gt;"y", "", IFERROR(INDEX(countrylistsize,MATCH(SMALL(NOT(countrylistsize="")*IF(ISNUMBER(countrylistsize),COUNTIF(countrylistsize,"&lt;="&amp;countrylistsize),COUNTIF(countrylistsize,"&lt;="&amp;countrylistsize)+SUM(ISNUMBER(countrylistsize))),ROWS(F$3:F1829)+SUM(ISBLANK(countrylistsize))),NOT(countrylistsize="")*IF(ISNUMBER(countrylistsize),COUNTIF(countrylistsize,"&lt;="&amp;countrylistsize),COUNTIF(countrylistsize,"&lt;="&amp;countrylistsize)+SUM(ISNUMBER(countrylistsize))),0)), ""))</f>
        <v/>
      </c>
      <c r="I1829" s="70"/>
      <c r="J1829" s="67" t="str">
        <f t="array" aca="1" ref="J1829" ca="1">IF($I$1&lt;&gt;"y", "", IFERROR(INDEX(admin1listsize,MATCH(SMALL(NOT(admin1listsize="")*IF(ISNUMBER(admin1listsize),COUNTIF(admin1listsize,"&lt;="&amp;admin1listsize),COUNTIF(admin1listsize,"&lt;="&amp;admin1listsize)+SUM(ISNUMBER(admin1listsize))),ROWS(D$3:D1829)+SUM(ISBLANK(admin1listsize))),NOT(admin1listsize="")*IF(ISNUMBER(admin1listsize),COUNTIF(admin1listsize,"&lt;="&amp;admin1listsize),COUNTIF(admin1listsize,"&lt;="&amp;admin1listsize)+SUM(ISNUMBER(admin1listsize))),0)), ""))</f>
        <v/>
      </c>
      <c r="K1829" s="71"/>
    </row>
    <row r="1830" spans="1:11" s="1" customFormat="1" x14ac:dyDescent="0.25">
      <c r="A1830" s="93" t="str">
        <f>IF($I$1&lt;&gt;"y", "", IF(ISBLANK(DATA!D1831),"",IF(ISBLANK(DATA!K1831),"NO DATA",DATA!K1831)))</f>
        <v/>
      </c>
      <c r="B1830" s="93" t="str">
        <f>IF($I$1&lt;&gt;"y", "",IF(ISBLANK(DATA!D1831),"", IF(ISBLANK(DATA!L1831),"NO DATA",DATA!L1831)))</f>
        <v/>
      </c>
      <c r="C1830" s="93" t="str">
        <f t="shared" si="86"/>
        <v/>
      </c>
      <c r="D1830" s="93" t="str">
        <f>IF($I$1&lt;&gt;"y", "", IF(C1831="", "", IFERROR(LOOKUP(2,1/(COUNTIF($D$2:D1829,mergednames)=0),mergednames), "")))</f>
        <v/>
      </c>
      <c r="E1830" s="93" t="str">
        <f t="shared" si="85"/>
        <v/>
      </c>
      <c r="F1830" s="93" t="str">
        <f>IF($I$1&lt;&gt;"y", "", IF(A1831="", "", IFERROR(LOOKUP(2,1/(COUNTIF($F$2:F1829,get_country)=0),get_country), "")))</f>
        <v/>
      </c>
      <c r="G1830" s="93" t="str">
        <f t="shared" si="84"/>
        <v/>
      </c>
      <c r="H1830" s="67" t="str">
        <f t="array" aca="1" ref="H1830" ca="1">IF($I$1&lt;&gt;"y", "", IFERROR(INDEX(countrylistsize,MATCH(SMALL(NOT(countrylistsize="")*IF(ISNUMBER(countrylistsize),COUNTIF(countrylistsize,"&lt;="&amp;countrylistsize),COUNTIF(countrylistsize,"&lt;="&amp;countrylistsize)+SUM(ISNUMBER(countrylistsize))),ROWS(F$3:F1830)+SUM(ISBLANK(countrylistsize))),NOT(countrylistsize="")*IF(ISNUMBER(countrylistsize),COUNTIF(countrylistsize,"&lt;="&amp;countrylistsize),COUNTIF(countrylistsize,"&lt;="&amp;countrylistsize)+SUM(ISNUMBER(countrylistsize))),0)), ""))</f>
        <v/>
      </c>
      <c r="I1830" s="70"/>
      <c r="J1830" s="67" t="str">
        <f t="array" aca="1" ref="J1830" ca="1">IF($I$1&lt;&gt;"y", "", IFERROR(INDEX(admin1listsize,MATCH(SMALL(NOT(admin1listsize="")*IF(ISNUMBER(admin1listsize),COUNTIF(admin1listsize,"&lt;="&amp;admin1listsize),COUNTIF(admin1listsize,"&lt;="&amp;admin1listsize)+SUM(ISNUMBER(admin1listsize))),ROWS(D$3:D1830)+SUM(ISBLANK(admin1listsize))),NOT(admin1listsize="")*IF(ISNUMBER(admin1listsize),COUNTIF(admin1listsize,"&lt;="&amp;admin1listsize),COUNTIF(admin1listsize,"&lt;="&amp;admin1listsize)+SUM(ISNUMBER(admin1listsize))),0)), ""))</f>
        <v/>
      </c>
      <c r="K1830" s="71"/>
    </row>
    <row r="1831" spans="1:11" s="1" customFormat="1" x14ac:dyDescent="0.25">
      <c r="A1831" s="93" t="str">
        <f>IF($I$1&lt;&gt;"y", "", IF(ISBLANK(DATA!D1832),"",IF(ISBLANK(DATA!K1832),"NO DATA",DATA!K1832)))</f>
        <v/>
      </c>
      <c r="B1831" s="93" t="str">
        <f>IF($I$1&lt;&gt;"y", "",IF(ISBLANK(DATA!D1832),"", IF(ISBLANK(DATA!L1832),"NO DATA",DATA!L1832)))</f>
        <v/>
      </c>
      <c r="C1831" s="93" t="str">
        <f t="shared" si="86"/>
        <v/>
      </c>
      <c r="D1831" s="93" t="str">
        <f>IF($I$1&lt;&gt;"y", "", IF(C1832="", "", IFERROR(LOOKUP(2,1/(COUNTIF($D$2:D1830,mergednames)=0),mergednames), "")))</f>
        <v/>
      </c>
      <c r="E1831" s="93" t="str">
        <f t="shared" si="85"/>
        <v/>
      </c>
      <c r="F1831" s="93" t="str">
        <f>IF($I$1&lt;&gt;"y", "", IF(A1832="", "", IFERROR(LOOKUP(2,1/(COUNTIF($F$2:F1830,get_country)=0),get_country), "")))</f>
        <v/>
      </c>
      <c r="G1831" s="93" t="str">
        <f t="shared" si="84"/>
        <v/>
      </c>
      <c r="H1831" s="67" t="str">
        <f t="array" aca="1" ref="H1831" ca="1">IF($I$1&lt;&gt;"y", "", IFERROR(INDEX(countrylistsize,MATCH(SMALL(NOT(countrylistsize="")*IF(ISNUMBER(countrylistsize),COUNTIF(countrylistsize,"&lt;="&amp;countrylistsize),COUNTIF(countrylistsize,"&lt;="&amp;countrylistsize)+SUM(ISNUMBER(countrylistsize))),ROWS(F$3:F1831)+SUM(ISBLANK(countrylistsize))),NOT(countrylistsize="")*IF(ISNUMBER(countrylistsize),COUNTIF(countrylistsize,"&lt;="&amp;countrylistsize),COUNTIF(countrylistsize,"&lt;="&amp;countrylistsize)+SUM(ISNUMBER(countrylistsize))),0)), ""))</f>
        <v/>
      </c>
      <c r="I1831" s="70"/>
      <c r="J1831" s="67" t="str">
        <f t="array" aca="1" ref="J1831" ca="1">IF($I$1&lt;&gt;"y", "", IFERROR(INDEX(admin1listsize,MATCH(SMALL(NOT(admin1listsize="")*IF(ISNUMBER(admin1listsize),COUNTIF(admin1listsize,"&lt;="&amp;admin1listsize),COUNTIF(admin1listsize,"&lt;="&amp;admin1listsize)+SUM(ISNUMBER(admin1listsize))),ROWS(D$3:D1831)+SUM(ISBLANK(admin1listsize))),NOT(admin1listsize="")*IF(ISNUMBER(admin1listsize),COUNTIF(admin1listsize,"&lt;="&amp;admin1listsize),COUNTIF(admin1listsize,"&lt;="&amp;admin1listsize)+SUM(ISNUMBER(admin1listsize))),0)), ""))</f>
        <v/>
      </c>
      <c r="K1831" s="71"/>
    </row>
    <row r="1832" spans="1:11" s="1" customFormat="1" x14ac:dyDescent="0.25">
      <c r="A1832" s="93" t="str">
        <f>IF($I$1&lt;&gt;"y", "", IF(ISBLANK(DATA!D1833),"",IF(ISBLANK(DATA!K1833),"NO DATA",DATA!K1833)))</f>
        <v/>
      </c>
      <c r="B1832" s="93" t="str">
        <f>IF($I$1&lt;&gt;"y", "",IF(ISBLANK(DATA!D1833),"", IF(ISBLANK(DATA!L1833),"NO DATA",DATA!L1833)))</f>
        <v/>
      </c>
      <c r="C1832" s="93" t="str">
        <f t="shared" si="86"/>
        <v/>
      </c>
      <c r="D1832" s="93" t="str">
        <f>IF($I$1&lt;&gt;"y", "", IF(C1833="", "", IFERROR(LOOKUP(2,1/(COUNTIF($D$2:D1831,mergednames)=0),mergednames), "")))</f>
        <v/>
      </c>
      <c r="E1832" s="93" t="str">
        <f t="shared" si="85"/>
        <v/>
      </c>
      <c r="F1832" s="93" t="str">
        <f>IF($I$1&lt;&gt;"y", "", IF(A1833="", "", IFERROR(LOOKUP(2,1/(COUNTIF($F$2:F1831,get_country)=0),get_country), "")))</f>
        <v/>
      </c>
      <c r="G1832" s="93" t="str">
        <f t="shared" si="84"/>
        <v/>
      </c>
      <c r="H1832" s="67" t="str">
        <f t="array" aca="1" ref="H1832" ca="1">IF($I$1&lt;&gt;"y", "", IFERROR(INDEX(countrylistsize,MATCH(SMALL(NOT(countrylistsize="")*IF(ISNUMBER(countrylistsize),COUNTIF(countrylistsize,"&lt;="&amp;countrylistsize),COUNTIF(countrylistsize,"&lt;="&amp;countrylistsize)+SUM(ISNUMBER(countrylistsize))),ROWS(F$3:F1832)+SUM(ISBLANK(countrylistsize))),NOT(countrylistsize="")*IF(ISNUMBER(countrylistsize),COUNTIF(countrylistsize,"&lt;="&amp;countrylistsize),COUNTIF(countrylistsize,"&lt;="&amp;countrylistsize)+SUM(ISNUMBER(countrylistsize))),0)), ""))</f>
        <v/>
      </c>
      <c r="I1832" s="70"/>
      <c r="J1832" s="67" t="str">
        <f t="array" aca="1" ref="J1832" ca="1">IF($I$1&lt;&gt;"y", "", IFERROR(INDEX(admin1listsize,MATCH(SMALL(NOT(admin1listsize="")*IF(ISNUMBER(admin1listsize),COUNTIF(admin1listsize,"&lt;="&amp;admin1listsize),COUNTIF(admin1listsize,"&lt;="&amp;admin1listsize)+SUM(ISNUMBER(admin1listsize))),ROWS(D$3:D1832)+SUM(ISBLANK(admin1listsize))),NOT(admin1listsize="")*IF(ISNUMBER(admin1listsize),COUNTIF(admin1listsize,"&lt;="&amp;admin1listsize),COUNTIF(admin1listsize,"&lt;="&amp;admin1listsize)+SUM(ISNUMBER(admin1listsize))),0)), ""))</f>
        <v/>
      </c>
      <c r="K1832" s="71"/>
    </row>
    <row r="1833" spans="1:11" s="1" customFormat="1" x14ac:dyDescent="0.25">
      <c r="A1833" s="93" t="str">
        <f>IF($I$1&lt;&gt;"y", "", IF(ISBLANK(DATA!D1834),"",IF(ISBLANK(DATA!K1834),"NO DATA",DATA!K1834)))</f>
        <v/>
      </c>
      <c r="B1833" s="93" t="str">
        <f>IF($I$1&lt;&gt;"y", "",IF(ISBLANK(DATA!D1834),"", IF(ISBLANK(DATA!L1834),"NO DATA",DATA!L1834)))</f>
        <v/>
      </c>
      <c r="C1833" s="93" t="str">
        <f t="shared" si="86"/>
        <v/>
      </c>
      <c r="D1833" s="93" t="str">
        <f>IF($I$1&lt;&gt;"y", "", IF(C1834="", "", IFERROR(LOOKUP(2,1/(COUNTIF($D$2:D1832,mergednames)=0),mergednames), "")))</f>
        <v/>
      </c>
      <c r="E1833" s="93" t="str">
        <f t="shared" si="85"/>
        <v/>
      </c>
      <c r="F1833" s="93" t="str">
        <f>IF($I$1&lt;&gt;"y", "", IF(A1834="", "", IFERROR(LOOKUP(2,1/(COUNTIF($F$2:F1832,get_country)=0),get_country), "")))</f>
        <v/>
      </c>
      <c r="G1833" s="93" t="str">
        <f t="shared" si="84"/>
        <v/>
      </c>
      <c r="H1833" s="67" t="str">
        <f t="array" aca="1" ref="H1833" ca="1">IF($I$1&lt;&gt;"y", "", IFERROR(INDEX(countrylistsize,MATCH(SMALL(NOT(countrylistsize="")*IF(ISNUMBER(countrylistsize),COUNTIF(countrylistsize,"&lt;="&amp;countrylistsize),COUNTIF(countrylistsize,"&lt;="&amp;countrylistsize)+SUM(ISNUMBER(countrylistsize))),ROWS(F$3:F1833)+SUM(ISBLANK(countrylistsize))),NOT(countrylistsize="")*IF(ISNUMBER(countrylistsize),COUNTIF(countrylistsize,"&lt;="&amp;countrylistsize),COUNTIF(countrylistsize,"&lt;="&amp;countrylistsize)+SUM(ISNUMBER(countrylistsize))),0)), ""))</f>
        <v/>
      </c>
      <c r="I1833" s="70"/>
      <c r="J1833" s="67" t="str">
        <f t="array" aca="1" ref="J1833" ca="1">IF($I$1&lt;&gt;"y", "", IFERROR(INDEX(admin1listsize,MATCH(SMALL(NOT(admin1listsize="")*IF(ISNUMBER(admin1listsize),COUNTIF(admin1listsize,"&lt;="&amp;admin1listsize),COUNTIF(admin1listsize,"&lt;="&amp;admin1listsize)+SUM(ISNUMBER(admin1listsize))),ROWS(D$3:D1833)+SUM(ISBLANK(admin1listsize))),NOT(admin1listsize="")*IF(ISNUMBER(admin1listsize),COUNTIF(admin1listsize,"&lt;="&amp;admin1listsize),COUNTIF(admin1listsize,"&lt;="&amp;admin1listsize)+SUM(ISNUMBER(admin1listsize))),0)), ""))</f>
        <v/>
      </c>
      <c r="K1833" s="71"/>
    </row>
    <row r="1834" spans="1:11" s="1" customFormat="1" x14ac:dyDescent="0.25">
      <c r="A1834" s="93" t="str">
        <f>IF($I$1&lt;&gt;"y", "", IF(ISBLANK(DATA!D1835),"",IF(ISBLANK(DATA!K1835),"NO DATA",DATA!K1835)))</f>
        <v/>
      </c>
      <c r="B1834" s="93" t="str">
        <f>IF($I$1&lt;&gt;"y", "",IF(ISBLANK(DATA!D1835),"", IF(ISBLANK(DATA!L1835),"NO DATA",DATA!L1835)))</f>
        <v/>
      </c>
      <c r="C1834" s="93" t="str">
        <f t="shared" si="86"/>
        <v/>
      </c>
      <c r="D1834" s="93" t="str">
        <f>IF($I$1&lt;&gt;"y", "", IF(C1835="", "", IFERROR(LOOKUP(2,1/(COUNTIF($D$2:D1833,mergednames)=0),mergednames), "")))</f>
        <v/>
      </c>
      <c r="E1834" s="93" t="str">
        <f t="shared" si="85"/>
        <v/>
      </c>
      <c r="F1834" s="93" t="str">
        <f>IF($I$1&lt;&gt;"y", "", IF(A1835="", "", IFERROR(LOOKUP(2,1/(COUNTIF($F$2:F1833,get_country)=0),get_country), "")))</f>
        <v/>
      </c>
      <c r="G1834" s="93" t="str">
        <f t="shared" si="84"/>
        <v/>
      </c>
      <c r="H1834" s="67" t="str">
        <f t="array" aca="1" ref="H1834" ca="1">IF($I$1&lt;&gt;"y", "", IFERROR(INDEX(countrylistsize,MATCH(SMALL(NOT(countrylistsize="")*IF(ISNUMBER(countrylistsize),COUNTIF(countrylistsize,"&lt;="&amp;countrylistsize),COUNTIF(countrylistsize,"&lt;="&amp;countrylistsize)+SUM(ISNUMBER(countrylistsize))),ROWS(F$3:F1834)+SUM(ISBLANK(countrylistsize))),NOT(countrylistsize="")*IF(ISNUMBER(countrylistsize),COUNTIF(countrylistsize,"&lt;="&amp;countrylistsize),COUNTIF(countrylistsize,"&lt;="&amp;countrylistsize)+SUM(ISNUMBER(countrylistsize))),0)), ""))</f>
        <v/>
      </c>
      <c r="I1834" s="70"/>
      <c r="J1834" s="67" t="str">
        <f t="array" aca="1" ref="J1834" ca="1">IF($I$1&lt;&gt;"y", "", IFERROR(INDEX(admin1listsize,MATCH(SMALL(NOT(admin1listsize="")*IF(ISNUMBER(admin1listsize),COUNTIF(admin1listsize,"&lt;="&amp;admin1listsize),COUNTIF(admin1listsize,"&lt;="&amp;admin1listsize)+SUM(ISNUMBER(admin1listsize))),ROWS(D$3:D1834)+SUM(ISBLANK(admin1listsize))),NOT(admin1listsize="")*IF(ISNUMBER(admin1listsize),COUNTIF(admin1listsize,"&lt;="&amp;admin1listsize),COUNTIF(admin1listsize,"&lt;="&amp;admin1listsize)+SUM(ISNUMBER(admin1listsize))),0)), ""))</f>
        <v/>
      </c>
      <c r="K1834" s="71"/>
    </row>
    <row r="1835" spans="1:11" s="1" customFormat="1" x14ac:dyDescent="0.25">
      <c r="A1835" s="93" t="str">
        <f>IF($I$1&lt;&gt;"y", "", IF(ISBLANK(DATA!D1836),"",IF(ISBLANK(DATA!K1836),"NO DATA",DATA!K1836)))</f>
        <v/>
      </c>
      <c r="B1835" s="93" t="str">
        <f>IF($I$1&lt;&gt;"y", "",IF(ISBLANK(DATA!D1836),"", IF(ISBLANK(DATA!L1836),"NO DATA",DATA!L1836)))</f>
        <v/>
      </c>
      <c r="C1835" s="93" t="str">
        <f t="shared" si="86"/>
        <v/>
      </c>
      <c r="D1835" s="93" t="str">
        <f>IF($I$1&lt;&gt;"y", "", IF(C1836="", "", IFERROR(LOOKUP(2,1/(COUNTIF($D$2:D1834,mergednames)=0),mergednames), "")))</f>
        <v/>
      </c>
      <c r="E1835" s="93" t="str">
        <f t="shared" si="85"/>
        <v/>
      </c>
      <c r="F1835" s="93" t="str">
        <f>IF($I$1&lt;&gt;"y", "", IF(A1836="", "", IFERROR(LOOKUP(2,1/(COUNTIF($F$2:F1834,get_country)=0),get_country), "")))</f>
        <v/>
      </c>
      <c r="G1835" s="93" t="str">
        <f t="shared" si="84"/>
        <v/>
      </c>
      <c r="H1835" s="67" t="str">
        <f t="array" aca="1" ref="H1835" ca="1">IF($I$1&lt;&gt;"y", "", IFERROR(INDEX(countrylistsize,MATCH(SMALL(NOT(countrylistsize="")*IF(ISNUMBER(countrylistsize),COUNTIF(countrylistsize,"&lt;="&amp;countrylistsize),COUNTIF(countrylistsize,"&lt;="&amp;countrylistsize)+SUM(ISNUMBER(countrylistsize))),ROWS(F$3:F1835)+SUM(ISBLANK(countrylistsize))),NOT(countrylistsize="")*IF(ISNUMBER(countrylistsize),COUNTIF(countrylistsize,"&lt;="&amp;countrylistsize),COUNTIF(countrylistsize,"&lt;="&amp;countrylistsize)+SUM(ISNUMBER(countrylistsize))),0)), ""))</f>
        <v/>
      </c>
      <c r="I1835" s="70"/>
      <c r="J1835" s="67" t="str">
        <f t="array" aca="1" ref="J1835" ca="1">IF($I$1&lt;&gt;"y", "", IFERROR(INDEX(admin1listsize,MATCH(SMALL(NOT(admin1listsize="")*IF(ISNUMBER(admin1listsize),COUNTIF(admin1listsize,"&lt;="&amp;admin1listsize),COUNTIF(admin1listsize,"&lt;="&amp;admin1listsize)+SUM(ISNUMBER(admin1listsize))),ROWS(D$3:D1835)+SUM(ISBLANK(admin1listsize))),NOT(admin1listsize="")*IF(ISNUMBER(admin1listsize),COUNTIF(admin1listsize,"&lt;="&amp;admin1listsize),COUNTIF(admin1listsize,"&lt;="&amp;admin1listsize)+SUM(ISNUMBER(admin1listsize))),0)), ""))</f>
        <v/>
      </c>
      <c r="K1835" s="71"/>
    </row>
    <row r="1836" spans="1:11" s="1" customFormat="1" x14ac:dyDescent="0.25">
      <c r="A1836" s="93" t="str">
        <f>IF($I$1&lt;&gt;"y", "", IF(ISBLANK(DATA!D1837),"",IF(ISBLANK(DATA!K1837),"NO DATA",DATA!K1837)))</f>
        <v/>
      </c>
      <c r="B1836" s="93" t="str">
        <f>IF($I$1&lt;&gt;"y", "",IF(ISBLANK(DATA!D1837),"", IF(ISBLANK(DATA!L1837),"NO DATA",DATA!L1837)))</f>
        <v/>
      </c>
      <c r="C1836" s="93" t="str">
        <f t="shared" si="86"/>
        <v/>
      </c>
      <c r="D1836" s="93" t="str">
        <f>IF($I$1&lt;&gt;"y", "", IF(C1837="", "", IFERROR(LOOKUP(2,1/(COUNTIF($D$2:D1835,mergednames)=0),mergednames), "")))</f>
        <v/>
      </c>
      <c r="E1836" s="93" t="str">
        <f t="shared" si="85"/>
        <v/>
      </c>
      <c r="F1836" s="93" t="str">
        <f>IF($I$1&lt;&gt;"y", "", IF(A1837="", "", IFERROR(LOOKUP(2,1/(COUNTIF($F$2:F1835,get_country)=0),get_country), "")))</f>
        <v/>
      </c>
      <c r="G1836" s="93" t="str">
        <f t="shared" si="84"/>
        <v/>
      </c>
      <c r="H1836" s="67" t="str">
        <f t="array" aca="1" ref="H1836" ca="1">IF($I$1&lt;&gt;"y", "", IFERROR(INDEX(countrylistsize,MATCH(SMALL(NOT(countrylistsize="")*IF(ISNUMBER(countrylistsize),COUNTIF(countrylistsize,"&lt;="&amp;countrylistsize),COUNTIF(countrylistsize,"&lt;="&amp;countrylistsize)+SUM(ISNUMBER(countrylistsize))),ROWS(F$3:F1836)+SUM(ISBLANK(countrylistsize))),NOT(countrylistsize="")*IF(ISNUMBER(countrylistsize),COUNTIF(countrylistsize,"&lt;="&amp;countrylistsize),COUNTIF(countrylistsize,"&lt;="&amp;countrylistsize)+SUM(ISNUMBER(countrylistsize))),0)), ""))</f>
        <v/>
      </c>
      <c r="I1836" s="70"/>
      <c r="J1836" s="67" t="str">
        <f t="array" aca="1" ref="J1836" ca="1">IF($I$1&lt;&gt;"y", "", IFERROR(INDEX(admin1listsize,MATCH(SMALL(NOT(admin1listsize="")*IF(ISNUMBER(admin1listsize),COUNTIF(admin1listsize,"&lt;="&amp;admin1listsize),COUNTIF(admin1listsize,"&lt;="&amp;admin1listsize)+SUM(ISNUMBER(admin1listsize))),ROWS(D$3:D1836)+SUM(ISBLANK(admin1listsize))),NOT(admin1listsize="")*IF(ISNUMBER(admin1listsize),COUNTIF(admin1listsize,"&lt;="&amp;admin1listsize),COUNTIF(admin1listsize,"&lt;="&amp;admin1listsize)+SUM(ISNUMBER(admin1listsize))),0)), ""))</f>
        <v/>
      </c>
      <c r="K1836" s="71"/>
    </row>
    <row r="1837" spans="1:11" s="1" customFormat="1" x14ac:dyDescent="0.25">
      <c r="A1837" s="93" t="str">
        <f>IF($I$1&lt;&gt;"y", "", IF(ISBLANK(DATA!D1838),"",IF(ISBLANK(DATA!K1838),"NO DATA",DATA!K1838)))</f>
        <v/>
      </c>
      <c r="B1837" s="93" t="str">
        <f>IF($I$1&lt;&gt;"y", "",IF(ISBLANK(DATA!D1838),"", IF(ISBLANK(DATA!L1838),"NO DATA",DATA!L1838)))</f>
        <v/>
      </c>
      <c r="C1837" s="93" t="str">
        <f t="shared" si="86"/>
        <v/>
      </c>
      <c r="D1837" s="93" t="str">
        <f>IF($I$1&lt;&gt;"y", "", IF(C1838="", "", IFERROR(LOOKUP(2,1/(COUNTIF($D$2:D1836,mergednames)=0),mergednames), "")))</f>
        <v/>
      </c>
      <c r="E1837" s="93" t="str">
        <f t="shared" si="85"/>
        <v/>
      </c>
      <c r="F1837" s="93" t="str">
        <f>IF($I$1&lt;&gt;"y", "", IF(A1838="", "", IFERROR(LOOKUP(2,1/(COUNTIF($F$2:F1836,get_country)=0),get_country), "")))</f>
        <v/>
      </c>
      <c r="G1837" s="93" t="str">
        <f t="shared" si="84"/>
        <v/>
      </c>
      <c r="H1837" s="67" t="str">
        <f t="array" aca="1" ref="H1837" ca="1">IF($I$1&lt;&gt;"y", "", IFERROR(INDEX(countrylistsize,MATCH(SMALL(NOT(countrylistsize="")*IF(ISNUMBER(countrylistsize),COUNTIF(countrylistsize,"&lt;="&amp;countrylistsize),COUNTIF(countrylistsize,"&lt;="&amp;countrylistsize)+SUM(ISNUMBER(countrylistsize))),ROWS(F$3:F1837)+SUM(ISBLANK(countrylistsize))),NOT(countrylistsize="")*IF(ISNUMBER(countrylistsize),COUNTIF(countrylistsize,"&lt;="&amp;countrylistsize),COUNTIF(countrylistsize,"&lt;="&amp;countrylistsize)+SUM(ISNUMBER(countrylistsize))),0)), ""))</f>
        <v/>
      </c>
      <c r="I1837" s="70"/>
      <c r="J1837" s="67" t="str">
        <f t="array" aca="1" ref="J1837" ca="1">IF($I$1&lt;&gt;"y", "", IFERROR(INDEX(admin1listsize,MATCH(SMALL(NOT(admin1listsize="")*IF(ISNUMBER(admin1listsize),COUNTIF(admin1listsize,"&lt;="&amp;admin1listsize),COUNTIF(admin1listsize,"&lt;="&amp;admin1listsize)+SUM(ISNUMBER(admin1listsize))),ROWS(D$3:D1837)+SUM(ISBLANK(admin1listsize))),NOT(admin1listsize="")*IF(ISNUMBER(admin1listsize),COUNTIF(admin1listsize,"&lt;="&amp;admin1listsize),COUNTIF(admin1listsize,"&lt;="&amp;admin1listsize)+SUM(ISNUMBER(admin1listsize))),0)), ""))</f>
        <v/>
      </c>
      <c r="K1837" s="71"/>
    </row>
    <row r="1838" spans="1:11" s="1" customFormat="1" x14ac:dyDescent="0.25">
      <c r="A1838" s="93" t="str">
        <f>IF($I$1&lt;&gt;"y", "", IF(ISBLANK(DATA!D1839),"",IF(ISBLANK(DATA!K1839),"NO DATA",DATA!K1839)))</f>
        <v/>
      </c>
      <c r="B1838" s="93" t="str">
        <f>IF($I$1&lt;&gt;"y", "",IF(ISBLANK(DATA!D1839),"", IF(ISBLANK(DATA!L1839),"NO DATA",DATA!L1839)))</f>
        <v/>
      </c>
      <c r="C1838" s="93" t="str">
        <f t="shared" si="86"/>
        <v/>
      </c>
      <c r="D1838" s="93" t="str">
        <f>IF($I$1&lt;&gt;"y", "", IF(C1839="", "", IFERROR(LOOKUP(2,1/(COUNTIF($D$2:D1837,mergednames)=0),mergednames), "")))</f>
        <v/>
      </c>
      <c r="E1838" s="93" t="str">
        <f t="shared" si="85"/>
        <v/>
      </c>
      <c r="F1838" s="93" t="str">
        <f>IF($I$1&lt;&gt;"y", "", IF(A1839="", "", IFERROR(LOOKUP(2,1/(COUNTIF($F$2:F1837,get_country)=0),get_country), "")))</f>
        <v/>
      </c>
      <c r="G1838" s="93" t="str">
        <f t="shared" si="84"/>
        <v/>
      </c>
      <c r="H1838" s="67" t="str">
        <f t="array" aca="1" ref="H1838" ca="1">IF($I$1&lt;&gt;"y", "", IFERROR(INDEX(countrylistsize,MATCH(SMALL(NOT(countrylistsize="")*IF(ISNUMBER(countrylistsize),COUNTIF(countrylistsize,"&lt;="&amp;countrylistsize),COUNTIF(countrylistsize,"&lt;="&amp;countrylistsize)+SUM(ISNUMBER(countrylistsize))),ROWS(F$3:F1838)+SUM(ISBLANK(countrylistsize))),NOT(countrylistsize="")*IF(ISNUMBER(countrylistsize),COUNTIF(countrylistsize,"&lt;="&amp;countrylistsize),COUNTIF(countrylistsize,"&lt;="&amp;countrylistsize)+SUM(ISNUMBER(countrylistsize))),0)), ""))</f>
        <v/>
      </c>
      <c r="I1838" s="70"/>
      <c r="J1838" s="67" t="str">
        <f t="array" aca="1" ref="J1838" ca="1">IF($I$1&lt;&gt;"y", "", IFERROR(INDEX(admin1listsize,MATCH(SMALL(NOT(admin1listsize="")*IF(ISNUMBER(admin1listsize),COUNTIF(admin1listsize,"&lt;="&amp;admin1listsize),COUNTIF(admin1listsize,"&lt;="&amp;admin1listsize)+SUM(ISNUMBER(admin1listsize))),ROWS(D$3:D1838)+SUM(ISBLANK(admin1listsize))),NOT(admin1listsize="")*IF(ISNUMBER(admin1listsize),COUNTIF(admin1listsize,"&lt;="&amp;admin1listsize),COUNTIF(admin1listsize,"&lt;="&amp;admin1listsize)+SUM(ISNUMBER(admin1listsize))),0)), ""))</f>
        <v/>
      </c>
      <c r="K1838" s="71"/>
    </row>
    <row r="1839" spans="1:11" s="1" customFormat="1" x14ac:dyDescent="0.25">
      <c r="A1839" s="93" t="str">
        <f>IF($I$1&lt;&gt;"y", "", IF(ISBLANK(DATA!D1840),"",IF(ISBLANK(DATA!K1840),"NO DATA",DATA!K1840)))</f>
        <v/>
      </c>
      <c r="B1839" s="93" t="str">
        <f>IF($I$1&lt;&gt;"y", "",IF(ISBLANK(DATA!D1840),"", IF(ISBLANK(DATA!L1840),"NO DATA",DATA!L1840)))</f>
        <v/>
      </c>
      <c r="C1839" s="93" t="str">
        <f t="shared" si="86"/>
        <v/>
      </c>
      <c r="D1839" s="93" t="str">
        <f>IF($I$1&lt;&gt;"y", "", IF(C1840="", "", IFERROR(LOOKUP(2,1/(COUNTIF($D$2:D1838,mergednames)=0),mergednames), "")))</f>
        <v/>
      </c>
      <c r="E1839" s="93" t="str">
        <f t="shared" si="85"/>
        <v/>
      </c>
      <c r="F1839" s="93" t="str">
        <f>IF($I$1&lt;&gt;"y", "", IF(A1840="", "", IFERROR(LOOKUP(2,1/(COUNTIF($F$2:F1838,get_country)=0),get_country), "")))</f>
        <v/>
      </c>
      <c r="G1839" s="93" t="str">
        <f t="shared" si="84"/>
        <v/>
      </c>
      <c r="H1839" s="67" t="str">
        <f t="array" aca="1" ref="H1839" ca="1">IF($I$1&lt;&gt;"y", "", IFERROR(INDEX(countrylistsize,MATCH(SMALL(NOT(countrylistsize="")*IF(ISNUMBER(countrylistsize),COUNTIF(countrylistsize,"&lt;="&amp;countrylistsize),COUNTIF(countrylistsize,"&lt;="&amp;countrylistsize)+SUM(ISNUMBER(countrylistsize))),ROWS(F$3:F1839)+SUM(ISBLANK(countrylistsize))),NOT(countrylistsize="")*IF(ISNUMBER(countrylistsize),COUNTIF(countrylistsize,"&lt;="&amp;countrylistsize),COUNTIF(countrylistsize,"&lt;="&amp;countrylistsize)+SUM(ISNUMBER(countrylistsize))),0)), ""))</f>
        <v/>
      </c>
      <c r="I1839" s="70"/>
      <c r="J1839" s="67" t="str">
        <f t="array" aca="1" ref="J1839" ca="1">IF($I$1&lt;&gt;"y", "", IFERROR(INDEX(admin1listsize,MATCH(SMALL(NOT(admin1listsize="")*IF(ISNUMBER(admin1listsize),COUNTIF(admin1listsize,"&lt;="&amp;admin1listsize),COUNTIF(admin1listsize,"&lt;="&amp;admin1listsize)+SUM(ISNUMBER(admin1listsize))),ROWS(D$3:D1839)+SUM(ISBLANK(admin1listsize))),NOT(admin1listsize="")*IF(ISNUMBER(admin1listsize),COUNTIF(admin1listsize,"&lt;="&amp;admin1listsize),COUNTIF(admin1listsize,"&lt;="&amp;admin1listsize)+SUM(ISNUMBER(admin1listsize))),0)), ""))</f>
        <v/>
      </c>
      <c r="K1839" s="71"/>
    </row>
    <row r="1840" spans="1:11" s="1" customFormat="1" x14ac:dyDescent="0.25">
      <c r="A1840" s="93" t="str">
        <f>IF($I$1&lt;&gt;"y", "", IF(ISBLANK(DATA!D1841),"",IF(ISBLANK(DATA!K1841),"NO DATA",DATA!K1841)))</f>
        <v/>
      </c>
      <c r="B1840" s="93" t="str">
        <f>IF($I$1&lt;&gt;"y", "",IF(ISBLANK(DATA!D1841),"", IF(ISBLANK(DATA!L1841),"NO DATA",DATA!L1841)))</f>
        <v/>
      </c>
      <c r="C1840" s="93" t="str">
        <f t="shared" si="86"/>
        <v/>
      </c>
      <c r="D1840" s="93" t="str">
        <f>IF($I$1&lt;&gt;"y", "", IF(C1841="", "", IFERROR(LOOKUP(2,1/(COUNTIF($D$2:D1839,mergednames)=0),mergednames), "")))</f>
        <v/>
      </c>
      <c r="E1840" s="93" t="str">
        <f t="shared" si="85"/>
        <v/>
      </c>
      <c r="F1840" s="93" t="str">
        <f>IF($I$1&lt;&gt;"y", "", IF(A1841="", "", IFERROR(LOOKUP(2,1/(COUNTIF($F$2:F1839,get_country)=0),get_country), "")))</f>
        <v/>
      </c>
      <c r="G1840" s="93" t="str">
        <f t="shared" si="84"/>
        <v/>
      </c>
      <c r="H1840" s="67" t="str">
        <f t="array" aca="1" ref="H1840" ca="1">IF($I$1&lt;&gt;"y", "", IFERROR(INDEX(countrylistsize,MATCH(SMALL(NOT(countrylistsize="")*IF(ISNUMBER(countrylistsize),COUNTIF(countrylistsize,"&lt;="&amp;countrylistsize),COUNTIF(countrylistsize,"&lt;="&amp;countrylistsize)+SUM(ISNUMBER(countrylistsize))),ROWS(F$3:F1840)+SUM(ISBLANK(countrylistsize))),NOT(countrylistsize="")*IF(ISNUMBER(countrylistsize),COUNTIF(countrylistsize,"&lt;="&amp;countrylistsize),COUNTIF(countrylistsize,"&lt;="&amp;countrylistsize)+SUM(ISNUMBER(countrylistsize))),0)), ""))</f>
        <v/>
      </c>
      <c r="I1840" s="70"/>
      <c r="J1840" s="67" t="str">
        <f t="array" aca="1" ref="J1840" ca="1">IF($I$1&lt;&gt;"y", "", IFERROR(INDEX(admin1listsize,MATCH(SMALL(NOT(admin1listsize="")*IF(ISNUMBER(admin1listsize),COUNTIF(admin1listsize,"&lt;="&amp;admin1listsize),COUNTIF(admin1listsize,"&lt;="&amp;admin1listsize)+SUM(ISNUMBER(admin1listsize))),ROWS(D$3:D1840)+SUM(ISBLANK(admin1listsize))),NOT(admin1listsize="")*IF(ISNUMBER(admin1listsize),COUNTIF(admin1listsize,"&lt;="&amp;admin1listsize),COUNTIF(admin1listsize,"&lt;="&amp;admin1listsize)+SUM(ISNUMBER(admin1listsize))),0)), ""))</f>
        <v/>
      </c>
      <c r="K1840" s="71"/>
    </row>
    <row r="1841" spans="1:11" s="1" customFormat="1" x14ac:dyDescent="0.25">
      <c r="A1841" s="93" t="str">
        <f>IF($I$1&lt;&gt;"y", "", IF(ISBLANK(DATA!D1842),"",IF(ISBLANK(DATA!K1842),"NO DATA",DATA!K1842)))</f>
        <v/>
      </c>
      <c r="B1841" s="93" t="str">
        <f>IF($I$1&lt;&gt;"y", "",IF(ISBLANK(DATA!D1842),"", IF(ISBLANK(DATA!L1842),"NO DATA",DATA!L1842)))</f>
        <v/>
      </c>
      <c r="C1841" s="93" t="str">
        <f t="shared" si="86"/>
        <v/>
      </c>
      <c r="D1841" s="93" t="str">
        <f>IF($I$1&lt;&gt;"y", "", IF(C1842="", "", IFERROR(LOOKUP(2,1/(COUNTIF($D$2:D1840,mergednames)=0),mergednames), "")))</f>
        <v/>
      </c>
      <c r="E1841" s="93" t="str">
        <f t="shared" si="85"/>
        <v/>
      </c>
      <c r="F1841" s="93" t="str">
        <f>IF($I$1&lt;&gt;"y", "", IF(A1842="", "", IFERROR(LOOKUP(2,1/(COUNTIF($F$2:F1840,get_country)=0),get_country), "")))</f>
        <v/>
      </c>
      <c r="G1841" s="93" t="str">
        <f t="shared" si="84"/>
        <v/>
      </c>
      <c r="H1841" s="67" t="str">
        <f t="array" aca="1" ref="H1841" ca="1">IF($I$1&lt;&gt;"y", "", IFERROR(INDEX(countrylistsize,MATCH(SMALL(NOT(countrylistsize="")*IF(ISNUMBER(countrylistsize),COUNTIF(countrylistsize,"&lt;="&amp;countrylistsize),COUNTIF(countrylistsize,"&lt;="&amp;countrylistsize)+SUM(ISNUMBER(countrylistsize))),ROWS(F$3:F1841)+SUM(ISBLANK(countrylistsize))),NOT(countrylistsize="")*IF(ISNUMBER(countrylistsize),COUNTIF(countrylistsize,"&lt;="&amp;countrylistsize),COUNTIF(countrylistsize,"&lt;="&amp;countrylistsize)+SUM(ISNUMBER(countrylistsize))),0)), ""))</f>
        <v/>
      </c>
      <c r="I1841" s="70"/>
      <c r="J1841" s="67" t="str">
        <f t="array" aca="1" ref="J1841" ca="1">IF($I$1&lt;&gt;"y", "", IFERROR(INDEX(admin1listsize,MATCH(SMALL(NOT(admin1listsize="")*IF(ISNUMBER(admin1listsize),COUNTIF(admin1listsize,"&lt;="&amp;admin1listsize),COUNTIF(admin1listsize,"&lt;="&amp;admin1listsize)+SUM(ISNUMBER(admin1listsize))),ROWS(D$3:D1841)+SUM(ISBLANK(admin1listsize))),NOT(admin1listsize="")*IF(ISNUMBER(admin1listsize),COUNTIF(admin1listsize,"&lt;="&amp;admin1listsize),COUNTIF(admin1listsize,"&lt;="&amp;admin1listsize)+SUM(ISNUMBER(admin1listsize))),0)), ""))</f>
        <v/>
      </c>
      <c r="K1841" s="71"/>
    </row>
    <row r="1842" spans="1:11" s="1" customFormat="1" x14ac:dyDescent="0.25">
      <c r="A1842" s="93" t="str">
        <f>IF($I$1&lt;&gt;"y", "", IF(ISBLANK(DATA!D1843),"",IF(ISBLANK(DATA!K1843),"NO DATA",DATA!K1843)))</f>
        <v/>
      </c>
      <c r="B1842" s="93" t="str">
        <f>IF($I$1&lt;&gt;"y", "",IF(ISBLANK(DATA!D1843),"", IF(ISBLANK(DATA!L1843),"NO DATA",DATA!L1843)))</f>
        <v/>
      </c>
      <c r="C1842" s="93" t="str">
        <f t="shared" si="86"/>
        <v/>
      </c>
      <c r="D1842" s="93" t="str">
        <f>IF($I$1&lt;&gt;"y", "", IF(C1843="", "", IFERROR(LOOKUP(2,1/(COUNTIF($D$2:D1841,mergednames)=0),mergednames), "")))</f>
        <v/>
      </c>
      <c r="E1842" s="93" t="str">
        <f t="shared" si="85"/>
        <v/>
      </c>
      <c r="F1842" s="93" t="str">
        <f>IF($I$1&lt;&gt;"y", "", IF(A1843="", "", IFERROR(LOOKUP(2,1/(COUNTIF($F$2:F1841,get_country)=0),get_country), "")))</f>
        <v/>
      </c>
      <c r="G1842" s="93" t="str">
        <f t="shared" si="84"/>
        <v/>
      </c>
      <c r="H1842" s="67" t="str">
        <f t="array" aca="1" ref="H1842" ca="1">IF($I$1&lt;&gt;"y", "", IFERROR(INDEX(countrylistsize,MATCH(SMALL(NOT(countrylistsize="")*IF(ISNUMBER(countrylistsize),COUNTIF(countrylistsize,"&lt;="&amp;countrylistsize),COUNTIF(countrylistsize,"&lt;="&amp;countrylistsize)+SUM(ISNUMBER(countrylistsize))),ROWS(F$3:F1842)+SUM(ISBLANK(countrylistsize))),NOT(countrylistsize="")*IF(ISNUMBER(countrylistsize),COUNTIF(countrylistsize,"&lt;="&amp;countrylistsize),COUNTIF(countrylistsize,"&lt;="&amp;countrylistsize)+SUM(ISNUMBER(countrylistsize))),0)), ""))</f>
        <v/>
      </c>
      <c r="I1842" s="70"/>
      <c r="J1842" s="67" t="str">
        <f t="array" aca="1" ref="J1842" ca="1">IF($I$1&lt;&gt;"y", "", IFERROR(INDEX(admin1listsize,MATCH(SMALL(NOT(admin1listsize="")*IF(ISNUMBER(admin1listsize),COUNTIF(admin1listsize,"&lt;="&amp;admin1listsize),COUNTIF(admin1listsize,"&lt;="&amp;admin1listsize)+SUM(ISNUMBER(admin1listsize))),ROWS(D$3:D1842)+SUM(ISBLANK(admin1listsize))),NOT(admin1listsize="")*IF(ISNUMBER(admin1listsize),COUNTIF(admin1listsize,"&lt;="&amp;admin1listsize),COUNTIF(admin1listsize,"&lt;="&amp;admin1listsize)+SUM(ISNUMBER(admin1listsize))),0)), ""))</f>
        <v/>
      </c>
      <c r="K1842" s="71"/>
    </row>
    <row r="1843" spans="1:11" s="1" customFormat="1" x14ac:dyDescent="0.25">
      <c r="A1843" s="93" t="str">
        <f>IF($I$1&lt;&gt;"y", "", IF(ISBLANK(DATA!D1844),"",IF(ISBLANK(DATA!K1844),"NO DATA",DATA!K1844)))</f>
        <v/>
      </c>
      <c r="B1843" s="93" t="str">
        <f>IF($I$1&lt;&gt;"y", "",IF(ISBLANK(DATA!D1844),"", IF(ISBLANK(DATA!L1844),"NO DATA",DATA!L1844)))</f>
        <v/>
      </c>
      <c r="C1843" s="93" t="str">
        <f t="shared" si="86"/>
        <v/>
      </c>
      <c r="D1843" s="93" t="str">
        <f>IF($I$1&lt;&gt;"y", "", IF(C1844="", "", IFERROR(LOOKUP(2,1/(COUNTIF($D$2:D1842,mergednames)=0),mergednames), "")))</f>
        <v/>
      </c>
      <c r="E1843" s="93" t="str">
        <f t="shared" si="85"/>
        <v/>
      </c>
      <c r="F1843" s="93" t="str">
        <f>IF($I$1&lt;&gt;"y", "", IF(A1844="", "", IFERROR(LOOKUP(2,1/(COUNTIF($F$2:F1842,get_country)=0),get_country), "")))</f>
        <v/>
      </c>
      <c r="G1843" s="93" t="str">
        <f t="shared" si="84"/>
        <v/>
      </c>
      <c r="H1843" s="67" t="str">
        <f t="array" aca="1" ref="H1843" ca="1">IF($I$1&lt;&gt;"y", "", IFERROR(INDEX(countrylistsize,MATCH(SMALL(NOT(countrylistsize="")*IF(ISNUMBER(countrylistsize),COUNTIF(countrylistsize,"&lt;="&amp;countrylistsize),COUNTIF(countrylistsize,"&lt;="&amp;countrylistsize)+SUM(ISNUMBER(countrylistsize))),ROWS(F$3:F1843)+SUM(ISBLANK(countrylistsize))),NOT(countrylistsize="")*IF(ISNUMBER(countrylistsize),COUNTIF(countrylistsize,"&lt;="&amp;countrylistsize),COUNTIF(countrylistsize,"&lt;="&amp;countrylistsize)+SUM(ISNUMBER(countrylistsize))),0)), ""))</f>
        <v/>
      </c>
      <c r="I1843" s="70"/>
      <c r="J1843" s="67" t="str">
        <f t="array" aca="1" ref="J1843" ca="1">IF($I$1&lt;&gt;"y", "", IFERROR(INDEX(admin1listsize,MATCH(SMALL(NOT(admin1listsize="")*IF(ISNUMBER(admin1listsize),COUNTIF(admin1listsize,"&lt;="&amp;admin1listsize),COUNTIF(admin1listsize,"&lt;="&amp;admin1listsize)+SUM(ISNUMBER(admin1listsize))),ROWS(D$3:D1843)+SUM(ISBLANK(admin1listsize))),NOT(admin1listsize="")*IF(ISNUMBER(admin1listsize),COUNTIF(admin1listsize,"&lt;="&amp;admin1listsize),COUNTIF(admin1listsize,"&lt;="&amp;admin1listsize)+SUM(ISNUMBER(admin1listsize))),0)), ""))</f>
        <v/>
      </c>
      <c r="K1843" s="71"/>
    </row>
    <row r="1844" spans="1:11" s="1" customFormat="1" x14ac:dyDescent="0.25">
      <c r="A1844" s="93" t="str">
        <f>IF($I$1&lt;&gt;"y", "", IF(ISBLANK(DATA!D1845),"",IF(ISBLANK(DATA!K1845),"NO DATA",DATA!K1845)))</f>
        <v/>
      </c>
      <c r="B1844" s="93" t="str">
        <f>IF($I$1&lt;&gt;"y", "",IF(ISBLANK(DATA!D1845),"", IF(ISBLANK(DATA!L1845),"NO DATA",DATA!L1845)))</f>
        <v/>
      </c>
      <c r="C1844" s="93" t="str">
        <f t="shared" si="86"/>
        <v/>
      </c>
      <c r="D1844" s="93" t="str">
        <f>IF($I$1&lt;&gt;"y", "", IF(C1845="", "", IFERROR(LOOKUP(2,1/(COUNTIF($D$2:D1843,mergednames)=0),mergednames), "")))</f>
        <v/>
      </c>
      <c r="E1844" s="93" t="str">
        <f t="shared" si="85"/>
        <v/>
      </c>
      <c r="F1844" s="93" t="str">
        <f>IF($I$1&lt;&gt;"y", "", IF(A1845="", "", IFERROR(LOOKUP(2,1/(COUNTIF($F$2:F1843,get_country)=0),get_country), "")))</f>
        <v/>
      </c>
      <c r="G1844" s="93" t="str">
        <f t="shared" si="84"/>
        <v/>
      </c>
      <c r="H1844" s="67" t="str">
        <f t="array" aca="1" ref="H1844" ca="1">IF($I$1&lt;&gt;"y", "", IFERROR(INDEX(countrylistsize,MATCH(SMALL(NOT(countrylistsize="")*IF(ISNUMBER(countrylistsize),COUNTIF(countrylistsize,"&lt;="&amp;countrylistsize),COUNTIF(countrylistsize,"&lt;="&amp;countrylistsize)+SUM(ISNUMBER(countrylistsize))),ROWS(F$3:F1844)+SUM(ISBLANK(countrylistsize))),NOT(countrylistsize="")*IF(ISNUMBER(countrylistsize),COUNTIF(countrylistsize,"&lt;="&amp;countrylistsize),COUNTIF(countrylistsize,"&lt;="&amp;countrylistsize)+SUM(ISNUMBER(countrylistsize))),0)), ""))</f>
        <v/>
      </c>
      <c r="I1844" s="70"/>
      <c r="J1844" s="67" t="str">
        <f t="array" aca="1" ref="J1844" ca="1">IF($I$1&lt;&gt;"y", "", IFERROR(INDEX(admin1listsize,MATCH(SMALL(NOT(admin1listsize="")*IF(ISNUMBER(admin1listsize),COUNTIF(admin1listsize,"&lt;="&amp;admin1listsize),COUNTIF(admin1listsize,"&lt;="&amp;admin1listsize)+SUM(ISNUMBER(admin1listsize))),ROWS(D$3:D1844)+SUM(ISBLANK(admin1listsize))),NOT(admin1listsize="")*IF(ISNUMBER(admin1listsize),COUNTIF(admin1listsize,"&lt;="&amp;admin1listsize),COUNTIF(admin1listsize,"&lt;="&amp;admin1listsize)+SUM(ISNUMBER(admin1listsize))),0)), ""))</f>
        <v/>
      </c>
      <c r="K1844" s="71"/>
    </row>
    <row r="1845" spans="1:11" s="1" customFormat="1" x14ac:dyDescent="0.25">
      <c r="A1845" s="93" t="str">
        <f>IF($I$1&lt;&gt;"y", "", IF(ISBLANK(DATA!D1846),"",IF(ISBLANK(DATA!K1846),"NO DATA",DATA!K1846)))</f>
        <v/>
      </c>
      <c r="B1845" s="93" t="str">
        <f>IF($I$1&lt;&gt;"y", "",IF(ISBLANK(DATA!D1846),"", IF(ISBLANK(DATA!L1846),"NO DATA",DATA!L1846)))</f>
        <v/>
      </c>
      <c r="C1845" s="93" t="str">
        <f t="shared" si="86"/>
        <v/>
      </c>
      <c r="D1845" s="93" t="str">
        <f>IF($I$1&lt;&gt;"y", "", IF(C1846="", "", IFERROR(LOOKUP(2,1/(COUNTIF($D$2:D1844,mergednames)=0),mergednames), "")))</f>
        <v/>
      </c>
      <c r="E1845" s="93" t="str">
        <f t="shared" si="85"/>
        <v/>
      </c>
      <c r="F1845" s="93" t="str">
        <f>IF($I$1&lt;&gt;"y", "", IF(A1846="", "", IFERROR(LOOKUP(2,1/(COUNTIF($F$2:F1844,get_country)=0),get_country), "")))</f>
        <v/>
      </c>
      <c r="G1845" s="93" t="str">
        <f t="shared" si="84"/>
        <v/>
      </c>
      <c r="H1845" s="67" t="str">
        <f t="array" aca="1" ref="H1845" ca="1">IF($I$1&lt;&gt;"y", "", IFERROR(INDEX(countrylistsize,MATCH(SMALL(NOT(countrylistsize="")*IF(ISNUMBER(countrylistsize),COUNTIF(countrylistsize,"&lt;="&amp;countrylistsize),COUNTIF(countrylistsize,"&lt;="&amp;countrylistsize)+SUM(ISNUMBER(countrylistsize))),ROWS(F$3:F1845)+SUM(ISBLANK(countrylistsize))),NOT(countrylistsize="")*IF(ISNUMBER(countrylistsize),COUNTIF(countrylistsize,"&lt;="&amp;countrylistsize),COUNTIF(countrylistsize,"&lt;="&amp;countrylistsize)+SUM(ISNUMBER(countrylistsize))),0)), ""))</f>
        <v/>
      </c>
      <c r="I1845" s="70"/>
      <c r="J1845" s="67" t="str">
        <f t="array" aca="1" ref="J1845" ca="1">IF($I$1&lt;&gt;"y", "", IFERROR(INDEX(admin1listsize,MATCH(SMALL(NOT(admin1listsize="")*IF(ISNUMBER(admin1listsize),COUNTIF(admin1listsize,"&lt;="&amp;admin1listsize),COUNTIF(admin1listsize,"&lt;="&amp;admin1listsize)+SUM(ISNUMBER(admin1listsize))),ROWS(D$3:D1845)+SUM(ISBLANK(admin1listsize))),NOT(admin1listsize="")*IF(ISNUMBER(admin1listsize),COUNTIF(admin1listsize,"&lt;="&amp;admin1listsize),COUNTIF(admin1listsize,"&lt;="&amp;admin1listsize)+SUM(ISNUMBER(admin1listsize))),0)), ""))</f>
        <v/>
      </c>
      <c r="K1845" s="71"/>
    </row>
    <row r="1846" spans="1:11" s="1" customFormat="1" x14ac:dyDescent="0.25">
      <c r="A1846" s="93" t="str">
        <f>IF($I$1&lt;&gt;"y", "", IF(ISBLANK(DATA!D1847),"",IF(ISBLANK(DATA!K1847),"NO DATA",DATA!K1847)))</f>
        <v/>
      </c>
      <c r="B1846" s="93" t="str">
        <f>IF($I$1&lt;&gt;"y", "",IF(ISBLANK(DATA!D1847),"", IF(ISBLANK(DATA!L1847),"NO DATA",DATA!L1847)))</f>
        <v/>
      </c>
      <c r="C1846" s="93" t="str">
        <f t="shared" si="86"/>
        <v/>
      </c>
      <c r="D1846" s="93" t="str">
        <f>IF($I$1&lt;&gt;"y", "", IF(C1847="", "", IFERROR(LOOKUP(2,1/(COUNTIF($D$2:D1845,mergednames)=0),mergednames), "")))</f>
        <v/>
      </c>
      <c r="E1846" s="93" t="str">
        <f t="shared" si="85"/>
        <v/>
      </c>
      <c r="F1846" s="93" t="str">
        <f>IF($I$1&lt;&gt;"y", "", IF(A1847="", "", IFERROR(LOOKUP(2,1/(COUNTIF($F$2:F1845,get_country)=0),get_country), "")))</f>
        <v/>
      </c>
      <c r="G1846" s="93" t="str">
        <f t="shared" si="84"/>
        <v/>
      </c>
      <c r="H1846" s="67" t="str">
        <f t="array" aca="1" ref="H1846" ca="1">IF($I$1&lt;&gt;"y", "", IFERROR(INDEX(countrylistsize,MATCH(SMALL(NOT(countrylistsize="")*IF(ISNUMBER(countrylistsize),COUNTIF(countrylistsize,"&lt;="&amp;countrylistsize),COUNTIF(countrylistsize,"&lt;="&amp;countrylistsize)+SUM(ISNUMBER(countrylistsize))),ROWS(F$3:F1846)+SUM(ISBLANK(countrylistsize))),NOT(countrylistsize="")*IF(ISNUMBER(countrylistsize),COUNTIF(countrylistsize,"&lt;="&amp;countrylistsize),COUNTIF(countrylistsize,"&lt;="&amp;countrylistsize)+SUM(ISNUMBER(countrylistsize))),0)), ""))</f>
        <v/>
      </c>
      <c r="I1846" s="70"/>
      <c r="J1846" s="67" t="str">
        <f t="array" aca="1" ref="J1846" ca="1">IF($I$1&lt;&gt;"y", "", IFERROR(INDEX(admin1listsize,MATCH(SMALL(NOT(admin1listsize="")*IF(ISNUMBER(admin1listsize),COUNTIF(admin1listsize,"&lt;="&amp;admin1listsize),COUNTIF(admin1listsize,"&lt;="&amp;admin1listsize)+SUM(ISNUMBER(admin1listsize))),ROWS(D$3:D1846)+SUM(ISBLANK(admin1listsize))),NOT(admin1listsize="")*IF(ISNUMBER(admin1listsize),COUNTIF(admin1listsize,"&lt;="&amp;admin1listsize),COUNTIF(admin1listsize,"&lt;="&amp;admin1listsize)+SUM(ISNUMBER(admin1listsize))),0)), ""))</f>
        <v/>
      </c>
      <c r="K1846" s="71"/>
    </row>
    <row r="1847" spans="1:11" s="1" customFormat="1" x14ac:dyDescent="0.25">
      <c r="A1847" s="93" t="str">
        <f>IF($I$1&lt;&gt;"y", "", IF(ISBLANK(DATA!D1848),"",IF(ISBLANK(DATA!K1848),"NO DATA",DATA!K1848)))</f>
        <v/>
      </c>
      <c r="B1847" s="93" t="str">
        <f>IF($I$1&lt;&gt;"y", "",IF(ISBLANK(DATA!D1848),"", IF(ISBLANK(DATA!L1848),"NO DATA",DATA!L1848)))</f>
        <v/>
      </c>
      <c r="C1847" s="93" t="str">
        <f t="shared" si="86"/>
        <v/>
      </c>
      <c r="D1847" s="93" t="str">
        <f>IF($I$1&lt;&gt;"y", "", IF(C1848="", "", IFERROR(LOOKUP(2,1/(COUNTIF($D$2:D1846,mergednames)=0),mergednames), "")))</f>
        <v/>
      </c>
      <c r="E1847" s="93" t="str">
        <f t="shared" si="85"/>
        <v/>
      </c>
      <c r="F1847" s="93" t="str">
        <f>IF($I$1&lt;&gt;"y", "", IF(A1848="", "", IFERROR(LOOKUP(2,1/(COUNTIF($F$2:F1846,get_country)=0),get_country), "")))</f>
        <v/>
      </c>
      <c r="G1847" s="93" t="str">
        <f t="shared" si="84"/>
        <v/>
      </c>
      <c r="H1847" s="67" t="str">
        <f t="array" aca="1" ref="H1847" ca="1">IF($I$1&lt;&gt;"y", "", IFERROR(INDEX(countrylistsize,MATCH(SMALL(NOT(countrylistsize="")*IF(ISNUMBER(countrylistsize),COUNTIF(countrylistsize,"&lt;="&amp;countrylistsize),COUNTIF(countrylistsize,"&lt;="&amp;countrylistsize)+SUM(ISNUMBER(countrylistsize))),ROWS(F$3:F1847)+SUM(ISBLANK(countrylistsize))),NOT(countrylistsize="")*IF(ISNUMBER(countrylistsize),COUNTIF(countrylistsize,"&lt;="&amp;countrylistsize),COUNTIF(countrylistsize,"&lt;="&amp;countrylistsize)+SUM(ISNUMBER(countrylistsize))),0)), ""))</f>
        <v/>
      </c>
      <c r="I1847" s="70"/>
      <c r="J1847" s="67" t="str">
        <f t="array" aca="1" ref="J1847" ca="1">IF($I$1&lt;&gt;"y", "", IFERROR(INDEX(admin1listsize,MATCH(SMALL(NOT(admin1listsize="")*IF(ISNUMBER(admin1listsize),COUNTIF(admin1listsize,"&lt;="&amp;admin1listsize),COUNTIF(admin1listsize,"&lt;="&amp;admin1listsize)+SUM(ISNUMBER(admin1listsize))),ROWS(D$3:D1847)+SUM(ISBLANK(admin1listsize))),NOT(admin1listsize="")*IF(ISNUMBER(admin1listsize),COUNTIF(admin1listsize,"&lt;="&amp;admin1listsize),COUNTIF(admin1listsize,"&lt;="&amp;admin1listsize)+SUM(ISNUMBER(admin1listsize))),0)), ""))</f>
        <v/>
      </c>
      <c r="K1847" s="71"/>
    </row>
    <row r="1848" spans="1:11" s="1" customFormat="1" x14ac:dyDescent="0.25">
      <c r="A1848" s="93" t="str">
        <f>IF($I$1&lt;&gt;"y", "", IF(ISBLANK(DATA!D1849),"",IF(ISBLANK(DATA!K1849),"NO DATA",DATA!K1849)))</f>
        <v/>
      </c>
      <c r="B1848" s="93" t="str">
        <f>IF($I$1&lt;&gt;"y", "",IF(ISBLANK(DATA!D1849),"", IF(ISBLANK(DATA!L1849),"NO DATA",DATA!L1849)))</f>
        <v/>
      </c>
      <c r="C1848" s="93" t="str">
        <f t="shared" si="86"/>
        <v/>
      </c>
      <c r="D1848" s="93" t="str">
        <f>IF($I$1&lt;&gt;"y", "", IF(C1849="", "", IFERROR(LOOKUP(2,1/(COUNTIF($D$2:D1847,mergednames)=0),mergednames), "")))</f>
        <v/>
      </c>
      <c r="E1848" s="93" t="str">
        <f t="shared" si="85"/>
        <v/>
      </c>
      <c r="F1848" s="93" t="str">
        <f>IF($I$1&lt;&gt;"y", "", IF(A1849="", "", IFERROR(LOOKUP(2,1/(COUNTIF($F$2:F1847,get_country)=0),get_country), "")))</f>
        <v/>
      </c>
      <c r="G1848" s="93" t="str">
        <f t="shared" si="84"/>
        <v/>
      </c>
      <c r="H1848" s="67" t="str">
        <f t="array" aca="1" ref="H1848" ca="1">IF($I$1&lt;&gt;"y", "", IFERROR(INDEX(countrylistsize,MATCH(SMALL(NOT(countrylistsize="")*IF(ISNUMBER(countrylistsize),COUNTIF(countrylistsize,"&lt;="&amp;countrylistsize),COUNTIF(countrylistsize,"&lt;="&amp;countrylistsize)+SUM(ISNUMBER(countrylistsize))),ROWS(F$3:F1848)+SUM(ISBLANK(countrylistsize))),NOT(countrylistsize="")*IF(ISNUMBER(countrylistsize),COUNTIF(countrylistsize,"&lt;="&amp;countrylistsize),COUNTIF(countrylistsize,"&lt;="&amp;countrylistsize)+SUM(ISNUMBER(countrylistsize))),0)), ""))</f>
        <v/>
      </c>
      <c r="I1848" s="70"/>
      <c r="J1848" s="67" t="str">
        <f t="array" aca="1" ref="J1848" ca="1">IF($I$1&lt;&gt;"y", "", IFERROR(INDEX(admin1listsize,MATCH(SMALL(NOT(admin1listsize="")*IF(ISNUMBER(admin1listsize),COUNTIF(admin1listsize,"&lt;="&amp;admin1listsize),COUNTIF(admin1listsize,"&lt;="&amp;admin1listsize)+SUM(ISNUMBER(admin1listsize))),ROWS(D$3:D1848)+SUM(ISBLANK(admin1listsize))),NOT(admin1listsize="")*IF(ISNUMBER(admin1listsize),COUNTIF(admin1listsize,"&lt;="&amp;admin1listsize),COUNTIF(admin1listsize,"&lt;="&amp;admin1listsize)+SUM(ISNUMBER(admin1listsize))),0)), ""))</f>
        <v/>
      </c>
      <c r="K1848" s="71"/>
    </row>
    <row r="1849" spans="1:11" s="1" customFormat="1" x14ac:dyDescent="0.25">
      <c r="A1849" s="93" t="str">
        <f>IF($I$1&lt;&gt;"y", "", IF(ISBLANK(DATA!D1850),"",IF(ISBLANK(DATA!K1850),"NO DATA",DATA!K1850)))</f>
        <v/>
      </c>
      <c r="B1849" s="93" t="str">
        <f>IF($I$1&lt;&gt;"y", "",IF(ISBLANK(DATA!D1850),"", IF(ISBLANK(DATA!L1850),"NO DATA",DATA!L1850)))</f>
        <v/>
      </c>
      <c r="C1849" s="93" t="str">
        <f t="shared" si="86"/>
        <v/>
      </c>
      <c r="D1849" s="93" t="str">
        <f>IF($I$1&lt;&gt;"y", "", IF(C1850="", "", IFERROR(LOOKUP(2,1/(COUNTIF($D$2:D1848,mergednames)=0),mergednames), "")))</f>
        <v/>
      </c>
      <c r="E1849" s="93" t="str">
        <f t="shared" si="85"/>
        <v/>
      </c>
      <c r="F1849" s="93" t="str">
        <f>IF($I$1&lt;&gt;"y", "", IF(A1850="", "", IFERROR(LOOKUP(2,1/(COUNTIF($F$2:F1848,get_country)=0),get_country), "")))</f>
        <v/>
      </c>
      <c r="G1849" s="93" t="str">
        <f t="shared" si="84"/>
        <v/>
      </c>
      <c r="H1849" s="67" t="str">
        <f t="array" aca="1" ref="H1849" ca="1">IF($I$1&lt;&gt;"y", "", IFERROR(INDEX(countrylistsize,MATCH(SMALL(NOT(countrylistsize="")*IF(ISNUMBER(countrylistsize),COUNTIF(countrylistsize,"&lt;="&amp;countrylistsize),COUNTIF(countrylistsize,"&lt;="&amp;countrylistsize)+SUM(ISNUMBER(countrylistsize))),ROWS(F$3:F1849)+SUM(ISBLANK(countrylistsize))),NOT(countrylistsize="")*IF(ISNUMBER(countrylistsize),COUNTIF(countrylistsize,"&lt;="&amp;countrylistsize),COUNTIF(countrylistsize,"&lt;="&amp;countrylistsize)+SUM(ISNUMBER(countrylistsize))),0)), ""))</f>
        <v/>
      </c>
      <c r="I1849" s="70"/>
      <c r="J1849" s="67" t="str">
        <f t="array" aca="1" ref="J1849" ca="1">IF($I$1&lt;&gt;"y", "", IFERROR(INDEX(admin1listsize,MATCH(SMALL(NOT(admin1listsize="")*IF(ISNUMBER(admin1listsize),COUNTIF(admin1listsize,"&lt;="&amp;admin1listsize),COUNTIF(admin1listsize,"&lt;="&amp;admin1listsize)+SUM(ISNUMBER(admin1listsize))),ROWS(D$3:D1849)+SUM(ISBLANK(admin1listsize))),NOT(admin1listsize="")*IF(ISNUMBER(admin1listsize),COUNTIF(admin1listsize,"&lt;="&amp;admin1listsize),COUNTIF(admin1listsize,"&lt;="&amp;admin1listsize)+SUM(ISNUMBER(admin1listsize))),0)), ""))</f>
        <v/>
      </c>
      <c r="K1849" s="71"/>
    </row>
    <row r="1850" spans="1:11" s="1" customFormat="1" x14ac:dyDescent="0.25">
      <c r="A1850" s="93" t="str">
        <f>IF($I$1&lt;&gt;"y", "", IF(ISBLANK(DATA!D1851),"",IF(ISBLANK(DATA!K1851),"NO DATA",DATA!K1851)))</f>
        <v/>
      </c>
      <c r="B1850" s="93" t="str">
        <f>IF($I$1&lt;&gt;"y", "",IF(ISBLANK(DATA!D1851),"", IF(ISBLANK(DATA!L1851),"NO DATA",DATA!L1851)))</f>
        <v/>
      </c>
      <c r="C1850" s="93" t="str">
        <f t="shared" si="86"/>
        <v/>
      </c>
      <c r="D1850" s="93" t="str">
        <f>IF($I$1&lt;&gt;"y", "", IF(C1851="", "", IFERROR(LOOKUP(2,1/(COUNTIF($D$2:D1849,mergednames)=0),mergednames), "")))</f>
        <v/>
      </c>
      <c r="E1850" s="93" t="str">
        <f t="shared" si="85"/>
        <v/>
      </c>
      <c r="F1850" s="93" t="str">
        <f>IF($I$1&lt;&gt;"y", "", IF(A1851="", "", IFERROR(LOOKUP(2,1/(COUNTIF($F$2:F1849,get_country)=0),get_country), "")))</f>
        <v/>
      </c>
      <c r="G1850" s="93" t="str">
        <f t="shared" si="84"/>
        <v/>
      </c>
      <c r="H1850" s="67" t="str">
        <f t="array" aca="1" ref="H1850" ca="1">IF($I$1&lt;&gt;"y", "", IFERROR(INDEX(countrylistsize,MATCH(SMALL(NOT(countrylistsize="")*IF(ISNUMBER(countrylistsize),COUNTIF(countrylistsize,"&lt;="&amp;countrylistsize),COUNTIF(countrylistsize,"&lt;="&amp;countrylistsize)+SUM(ISNUMBER(countrylistsize))),ROWS(F$3:F1850)+SUM(ISBLANK(countrylistsize))),NOT(countrylistsize="")*IF(ISNUMBER(countrylistsize),COUNTIF(countrylistsize,"&lt;="&amp;countrylistsize),COUNTIF(countrylistsize,"&lt;="&amp;countrylistsize)+SUM(ISNUMBER(countrylistsize))),0)), ""))</f>
        <v/>
      </c>
      <c r="I1850" s="70"/>
      <c r="J1850" s="67" t="str">
        <f t="array" aca="1" ref="J1850" ca="1">IF($I$1&lt;&gt;"y", "", IFERROR(INDEX(admin1listsize,MATCH(SMALL(NOT(admin1listsize="")*IF(ISNUMBER(admin1listsize),COUNTIF(admin1listsize,"&lt;="&amp;admin1listsize),COUNTIF(admin1listsize,"&lt;="&amp;admin1listsize)+SUM(ISNUMBER(admin1listsize))),ROWS(D$3:D1850)+SUM(ISBLANK(admin1listsize))),NOT(admin1listsize="")*IF(ISNUMBER(admin1listsize),COUNTIF(admin1listsize,"&lt;="&amp;admin1listsize),COUNTIF(admin1listsize,"&lt;="&amp;admin1listsize)+SUM(ISNUMBER(admin1listsize))),0)), ""))</f>
        <v/>
      </c>
      <c r="K1850" s="71"/>
    </row>
    <row r="1851" spans="1:11" s="1" customFormat="1" x14ac:dyDescent="0.25">
      <c r="A1851" s="93" t="str">
        <f>IF($I$1&lt;&gt;"y", "", IF(ISBLANK(DATA!D1852),"",IF(ISBLANK(DATA!K1852),"NO DATA",DATA!K1852)))</f>
        <v/>
      </c>
      <c r="B1851" s="93" t="str">
        <f>IF($I$1&lt;&gt;"y", "",IF(ISBLANK(DATA!D1852),"", IF(ISBLANK(DATA!L1852),"NO DATA",DATA!L1852)))</f>
        <v/>
      </c>
      <c r="C1851" s="93" t="str">
        <f t="shared" si="86"/>
        <v/>
      </c>
      <c r="D1851" s="93" t="str">
        <f>IF($I$1&lt;&gt;"y", "", IF(C1852="", "", IFERROR(LOOKUP(2,1/(COUNTIF($D$2:D1850,mergednames)=0),mergednames), "")))</f>
        <v/>
      </c>
      <c r="E1851" s="93" t="str">
        <f t="shared" si="85"/>
        <v/>
      </c>
      <c r="F1851" s="93" t="str">
        <f>IF($I$1&lt;&gt;"y", "", IF(A1852="", "", IFERROR(LOOKUP(2,1/(COUNTIF($F$2:F1850,get_country)=0),get_country), "")))</f>
        <v/>
      </c>
      <c r="G1851" s="93" t="str">
        <f t="shared" si="84"/>
        <v/>
      </c>
      <c r="H1851" s="67" t="str">
        <f t="array" aca="1" ref="H1851" ca="1">IF($I$1&lt;&gt;"y", "", IFERROR(INDEX(countrylistsize,MATCH(SMALL(NOT(countrylistsize="")*IF(ISNUMBER(countrylistsize),COUNTIF(countrylistsize,"&lt;="&amp;countrylistsize),COUNTIF(countrylistsize,"&lt;="&amp;countrylistsize)+SUM(ISNUMBER(countrylistsize))),ROWS(F$3:F1851)+SUM(ISBLANK(countrylistsize))),NOT(countrylistsize="")*IF(ISNUMBER(countrylistsize),COUNTIF(countrylistsize,"&lt;="&amp;countrylistsize),COUNTIF(countrylistsize,"&lt;="&amp;countrylistsize)+SUM(ISNUMBER(countrylistsize))),0)), ""))</f>
        <v/>
      </c>
      <c r="I1851" s="70"/>
      <c r="J1851" s="67" t="str">
        <f t="array" aca="1" ref="J1851" ca="1">IF($I$1&lt;&gt;"y", "", IFERROR(INDEX(admin1listsize,MATCH(SMALL(NOT(admin1listsize="")*IF(ISNUMBER(admin1listsize),COUNTIF(admin1listsize,"&lt;="&amp;admin1listsize),COUNTIF(admin1listsize,"&lt;="&amp;admin1listsize)+SUM(ISNUMBER(admin1listsize))),ROWS(D$3:D1851)+SUM(ISBLANK(admin1listsize))),NOT(admin1listsize="")*IF(ISNUMBER(admin1listsize),COUNTIF(admin1listsize,"&lt;="&amp;admin1listsize),COUNTIF(admin1listsize,"&lt;="&amp;admin1listsize)+SUM(ISNUMBER(admin1listsize))),0)), ""))</f>
        <v/>
      </c>
      <c r="K1851" s="71"/>
    </row>
    <row r="1852" spans="1:11" s="1" customFormat="1" x14ac:dyDescent="0.25">
      <c r="A1852" s="93" t="str">
        <f>IF($I$1&lt;&gt;"y", "", IF(ISBLANK(DATA!D1853),"",IF(ISBLANK(DATA!K1853),"NO DATA",DATA!K1853)))</f>
        <v/>
      </c>
      <c r="B1852" s="93" t="str">
        <f>IF($I$1&lt;&gt;"y", "",IF(ISBLANK(DATA!D1853),"", IF(ISBLANK(DATA!L1853),"NO DATA",DATA!L1853)))</f>
        <v/>
      </c>
      <c r="C1852" s="93" t="str">
        <f t="shared" si="86"/>
        <v/>
      </c>
      <c r="D1852" s="93" t="str">
        <f>IF($I$1&lt;&gt;"y", "", IF(C1853="", "", IFERROR(LOOKUP(2,1/(COUNTIF($D$2:D1851,mergednames)=0),mergednames), "")))</f>
        <v/>
      </c>
      <c r="E1852" s="93" t="str">
        <f t="shared" si="85"/>
        <v/>
      </c>
      <c r="F1852" s="93" t="str">
        <f>IF($I$1&lt;&gt;"y", "", IF(A1853="", "", IFERROR(LOOKUP(2,1/(COUNTIF($F$2:F1851,get_country)=0),get_country), "")))</f>
        <v/>
      </c>
      <c r="G1852" s="93" t="str">
        <f t="shared" si="84"/>
        <v/>
      </c>
      <c r="H1852" s="67" t="str">
        <f t="array" aca="1" ref="H1852" ca="1">IF($I$1&lt;&gt;"y", "", IFERROR(INDEX(countrylistsize,MATCH(SMALL(NOT(countrylistsize="")*IF(ISNUMBER(countrylistsize),COUNTIF(countrylistsize,"&lt;="&amp;countrylistsize),COUNTIF(countrylistsize,"&lt;="&amp;countrylistsize)+SUM(ISNUMBER(countrylistsize))),ROWS(F$3:F1852)+SUM(ISBLANK(countrylistsize))),NOT(countrylistsize="")*IF(ISNUMBER(countrylistsize),COUNTIF(countrylistsize,"&lt;="&amp;countrylistsize),COUNTIF(countrylistsize,"&lt;="&amp;countrylistsize)+SUM(ISNUMBER(countrylistsize))),0)), ""))</f>
        <v/>
      </c>
      <c r="I1852" s="70"/>
      <c r="J1852" s="67" t="str">
        <f t="array" aca="1" ref="J1852" ca="1">IF($I$1&lt;&gt;"y", "", IFERROR(INDEX(admin1listsize,MATCH(SMALL(NOT(admin1listsize="")*IF(ISNUMBER(admin1listsize),COUNTIF(admin1listsize,"&lt;="&amp;admin1listsize),COUNTIF(admin1listsize,"&lt;="&amp;admin1listsize)+SUM(ISNUMBER(admin1listsize))),ROWS(D$3:D1852)+SUM(ISBLANK(admin1listsize))),NOT(admin1listsize="")*IF(ISNUMBER(admin1listsize),COUNTIF(admin1listsize,"&lt;="&amp;admin1listsize),COUNTIF(admin1listsize,"&lt;="&amp;admin1listsize)+SUM(ISNUMBER(admin1listsize))),0)), ""))</f>
        <v/>
      </c>
      <c r="K1852" s="71"/>
    </row>
    <row r="1853" spans="1:11" s="1" customFormat="1" x14ac:dyDescent="0.25">
      <c r="A1853" s="93" t="str">
        <f>IF($I$1&lt;&gt;"y", "", IF(ISBLANK(DATA!D1854),"",IF(ISBLANK(DATA!K1854),"NO DATA",DATA!K1854)))</f>
        <v/>
      </c>
      <c r="B1853" s="93" t="str">
        <f>IF($I$1&lt;&gt;"y", "",IF(ISBLANK(DATA!D1854),"", IF(ISBLANK(DATA!L1854),"NO DATA",DATA!L1854)))</f>
        <v/>
      </c>
      <c r="C1853" s="93" t="str">
        <f t="shared" si="86"/>
        <v/>
      </c>
      <c r="D1853" s="93" t="str">
        <f>IF($I$1&lt;&gt;"y", "", IF(C1854="", "", IFERROR(LOOKUP(2,1/(COUNTIF($D$2:D1852,mergednames)=0),mergednames), "")))</f>
        <v/>
      </c>
      <c r="E1853" s="93" t="str">
        <f t="shared" si="85"/>
        <v/>
      </c>
      <c r="F1853" s="93" t="str">
        <f>IF($I$1&lt;&gt;"y", "", IF(A1854="", "", IFERROR(LOOKUP(2,1/(COUNTIF($F$2:F1852,get_country)=0),get_country), "")))</f>
        <v/>
      </c>
      <c r="G1853" s="93" t="str">
        <f t="shared" si="84"/>
        <v/>
      </c>
      <c r="H1853" s="67" t="str">
        <f t="array" aca="1" ref="H1853" ca="1">IF($I$1&lt;&gt;"y", "", IFERROR(INDEX(countrylistsize,MATCH(SMALL(NOT(countrylistsize="")*IF(ISNUMBER(countrylistsize),COUNTIF(countrylistsize,"&lt;="&amp;countrylistsize),COUNTIF(countrylistsize,"&lt;="&amp;countrylistsize)+SUM(ISNUMBER(countrylistsize))),ROWS(F$3:F1853)+SUM(ISBLANK(countrylistsize))),NOT(countrylistsize="")*IF(ISNUMBER(countrylistsize),COUNTIF(countrylistsize,"&lt;="&amp;countrylistsize),COUNTIF(countrylistsize,"&lt;="&amp;countrylistsize)+SUM(ISNUMBER(countrylistsize))),0)), ""))</f>
        <v/>
      </c>
      <c r="I1853" s="70"/>
      <c r="J1853" s="67" t="str">
        <f t="array" aca="1" ref="J1853" ca="1">IF($I$1&lt;&gt;"y", "", IFERROR(INDEX(admin1listsize,MATCH(SMALL(NOT(admin1listsize="")*IF(ISNUMBER(admin1listsize),COUNTIF(admin1listsize,"&lt;="&amp;admin1listsize),COUNTIF(admin1listsize,"&lt;="&amp;admin1listsize)+SUM(ISNUMBER(admin1listsize))),ROWS(D$3:D1853)+SUM(ISBLANK(admin1listsize))),NOT(admin1listsize="")*IF(ISNUMBER(admin1listsize),COUNTIF(admin1listsize,"&lt;="&amp;admin1listsize),COUNTIF(admin1listsize,"&lt;="&amp;admin1listsize)+SUM(ISNUMBER(admin1listsize))),0)), ""))</f>
        <v/>
      </c>
      <c r="K1853" s="71"/>
    </row>
    <row r="1854" spans="1:11" s="1" customFormat="1" x14ac:dyDescent="0.25">
      <c r="A1854" s="93" t="str">
        <f>IF($I$1&lt;&gt;"y", "", IF(ISBLANK(DATA!D1855),"",IF(ISBLANK(DATA!K1855),"NO DATA",DATA!K1855)))</f>
        <v/>
      </c>
      <c r="B1854" s="93" t="str">
        <f>IF($I$1&lt;&gt;"y", "",IF(ISBLANK(DATA!D1855),"", IF(ISBLANK(DATA!L1855),"NO DATA",DATA!L1855)))</f>
        <v/>
      </c>
      <c r="C1854" s="93" t="str">
        <f t="shared" si="86"/>
        <v/>
      </c>
      <c r="D1854" s="93" t="str">
        <f>IF($I$1&lt;&gt;"y", "", IF(C1855="", "", IFERROR(LOOKUP(2,1/(COUNTIF($D$2:D1853,mergednames)=0),mergednames), "")))</f>
        <v/>
      </c>
      <c r="E1854" s="93" t="str">
        <f t="shared" si="85"/>
        <v/>
      </c>
      <c r="F1854" s="93" t="str">
        <f>IF($I$1&lt;&gt;"y", "", IF(A1855="", "", IFERROR(LOOKUP(2,1/(COUNTIF($F$2:F1853,get_country)=0),get_country), "")))</f>
        <v/>
      </c>
      <c r="G1854" s="93" t="str">
        <f t="shared" si="84"/>
        <v/>
      </c>
      <c r="H1854" s="67" t="str">
        <f t="array" aca="1" ref="H1854" ca="1">IF($I$1&lt;&gt;"y", "", IFERROR(INDEX(countrylistsize,MATCH(SMALL(NOT(countrylistsize="")*IF(ISNUMBER(countrylistsize),COUNTIF(countrylistsize,"&lt;="&amp;countrylistsize),COUNTIF(countrylistsize,"&lt;="&amp;countrylistsize)+SUM(ISNUMBER(countrylistsize))),ROWS(F$3:F1854)+SUM(ISBLANK(countrylistsize))),NOT(countrylistsize="")*IF(ISNUMBER(countrylistsize),COUNTIF(countrylistsize,"&lt;="&amp;countrylistsize),COUNTIF(countrylistsize,"&lt;="&amp;countrylistsize)+SUM(ISNUMBER(countrylistsize))),0)), ""))</f>
        <v/>
      </c>
      <c r="I1854" s="70"/>
      <c r="J1854" s="67" t="str">
        <f t="array" aca="1" ref="J1854" ca="1">IF($I$1&lt;&gt;"y", "", IFERROR(INDEX(admin1listsize,MATCH(SMALL(NOT(admin1listsize="")*IF(ISNUMBER(admin1listsize),COUNTIF(admin1listsize,"&lt;="&amp;admin1listsize),COUNTIF(admin1listsize,"&lt;="&amp;admin1listsize)+SUM(ISNUMBER(admin1listsize))),ROWS(D$3:D1854)+SUM(ISBLANK(admin1listsize))),NOT(admin1listsize="")*IF(ISNUMBER(admin1listsize),COUNTIF(admin1listsize,"&lt;="&amp;admin1listsize),COUNTIF(admin1listsize,"&lt;="&amp;admin1listsize)+SUM(ISNUMBER(admin1listsize))),0)), ""))</f>
        <v/>
      </c>
      <c r="K1854" s="71"/>
    </row>
    <row r="1855" spans="1:11" s="1" customFormat="1" x14ac:dyDescent="0.25">
      <c r="A1855" s="93" t="str">
        <f>IF($I$1&lt;&gt;"y", "", IF(ISBLANK(DATA!D1856),"",IF(ISBLANK(DATA!K1856),"NO DATA",DATA!K1856)))</f>
        <v/>
      </c>
      <c r="B1855" s="93" t="str">
        <f>IF($I$1&lt;&gt;"y", "",IF(ISBLANK(DATA!D1856),"", IF(ISBLANK(DATA!L1856),"NO DATA",DATA!L1856)))</f>
        <v/>
      </c>
      <c r="C1855" s="93" t="str">
        <f t="shared" si="86"/>
        <v/>
      </c>
      <c r="D1855" s="93" t="str">
        <f>IF($I$1&lt;&gt;"y", "", IF(C1856="", "", IFERROR(LOOKUP(2,1/(COUNTIF($D$2:D1854,mergednames)=0),mergednames), "")))</f>
        <v/>
      </c>
      <c r="E1855" s="93" t="str">
        <f t="shared" si="85"/>
        <v/>
      </c>
      <c r="F1855" s="93" t="str">
        <f>IF($I$1&lt;&gt;"y", "", IF(A1856="", "", IFERROR(LOOKUP(2,1/(COUNTIF($F$2:F1854,get_country)=0),get_country), "")))</f>
        <v/>
      </c>
      <c r="G1855" s="93" t="str">
        <f t="shared" si="84"/>
        <v/>
      </c>
      <c r="H1855" s="67" t="str">
        <f t="array" aca="1" ref="H1855" ca="1">IF($I$1&lt;&gt;"y", "", IFERROR(INDEX(countrylistsize,MATCH(SMALL(NOT(countrylistsize="")*IF(ISNUMBER(countrylistsize),COUNTIF(countrylistsize,"&lt;="&amp;countrylistsize),COUNTIF(countrylistsize,"&lt;="&amp;countrylistsize)+SUM(ISNUMBER(countrylistsize))),ROWS(F$3:F1855)+SUM(ISBLANK(countrylistsize))),NOT(countrylistsize="")*IF(ISNUMBER(countrylistsize),COUNTIF(countrylistsize,"&lt;="&amp;countrylistsize),COUNTIF(countrylistsize,"&lt;="&amp;countrylistsize)+SUM(ISNUMBER(countrylistsize))),0)), ""))</f>
        <v/>
      </c>
      <c r="I1855" s="70"/>
      <c r="J1855" s="67" t="str">
        <f t="array" aca="1" ref="J1855" ca="1">IF($I$1&lt;&gt;"y", "", IFERROR(INDEX(admin1listsize,MATCH(SMALL(NOT(admin1listsize="")*IF(ISNUMBER(admin1listsize),COUNTIF(admin1listsize,"&lt;="&amp;admin1listsize),COUNTIF(admin1listsize,"&lt;="&amp;admin1listsize)+SUM(ISNUMBER(admin1listsize))),ROWS(D$3:D1855)+SUM(ISBLANK(admin1listsize))),NOT(admin1listsize="")*IF(ISNUMBER(admin1listsize),COUNTIF(admin1listsize,"&lt;="&amp;admin1listsize),COUNTIF(admin1listsize,"&lt;="&amp;admin1listsize)+SUM(ISNUMBER(admin1listsize))),0)), ""))</f>
        <v/>
      </c>
      <c r="K1855" s="71"/>
    </row>
    <row r="1856" spans="1:11" s="1" customFormat="1" x14ac:dyDescent="0.25">
      <c r="A1856" s="93" t="str">
        <f>IF($I$1&lt;&gt;"y", "", IF(ISBLANK(DATA!D1857),"",IF(ISBLANK(DATA!K1857),"NO DATA",DATA!K1857)))</f>
        <v/>
      </c>
      <c r="B1856" s="93" t="str">
        <f>IF($I$1&lt;&gt;"y", "",IF(ISBLANK(DATA!D1857),"", IF(ISBLANK(DATA!L1857),"NO DATA",DATA!L1857)))</f>
        <v/>
      </c>
      <c r="C1856" s="93" t="str">
        <f t="shared" si="86"/>
        <v/>
      </c>
      <c r="D1856" s="93" t="str">
        <f>IF($I$1&lt;&gt;"y", "", IF(C1857="", "", IFERROR(LOOKUP(2,1/(COUNTIF($D$2:D1855,mergednames)=0),mergednames), "")))</f>
        <v/>
      </c>
      <c r="E1856" s="93" t="str">
        <f t="shared" si="85"/>
        <v/>
      </c>
      <c r="F1856" s="93" t="str">
        <f>IF($I$1&lt;&gt;"y", "", IF(A1857="", "", IFERROR(LOOKUP(2,1/(COUNTIF($F$2:F1855,get_country)=0),get_country), "")))</f>
        <v/>
      </c>
      <c r="G1856" s="93" t="str">
        <f t="shared" si="84"/>
        <v/>
      </c>
      <c r="H1856" s="67" t="str">
        <f t="array" aca="1" ref="H1856" ca="1">IF($I$1&lt;&gt;"y", "", IFERROR(INDEX(countrylistsize,MATCH(SMALL(NOT(countrylistsize="")*IF(ISNUMBER(countrylistsize),COUNTIF(countrylistsize,"&lt;="&amp;countrylistsize),COUNTIF(countrylistsize,"&lt;="&amp;countrylistsize)+SUM(ISNUMBER(countrylistsize))),ROWS(F$3:F1856)+SUM(ISBLANK(countrylistsize))),NOT(countrylistsize="")*IF(ISNUMBER(countrylistsize),COUNTIF(countrylistsize,"&lt;="&amp;countrylistsize),COUNTIF(countrylistsize,"&lt;="&amp;countrylistsize)+SUM(ISNUMBER(countrylistsize))),0)), ""))</f>
        <v/>
      </c>
      <c r="I1856" s="70"/>
      <c r="J1856" s="67" t="str">
        <f t="array" aca="1" ref="J1856" ca="1">IF($I$1&lt;&gt;"y", "", IFERROR(INDEX(admin1listsize,MATCH(SMALL(NOT(admin1listsize="")*IF(ISNUMBER(admin1listsize),COUNTIF(admin1listsize,"&lt;="&amp;admin1listsize),COUNTIF(admin1listsize,"&lt;="&amp;admin1listsize)+SUM(ISNUMBER(admin1listsize))),ROWS(D$3:D1856)+SUM(ISBLANK(admin1listsize))),NOT(admin1listsize="")*IF(ISNUMBER(admin1listsize),COUNTIF(admin1listsize,"&lt;="&amp;admin1listsize),COUNTIF(admin1listsize,"&lt;="&amp;admin1listsize)+SUM(ISNUMBER(admin1listsize))),0)), ""))</f>
        <v/>
      </c>
      <c r="K1856" s="71"/>
    </row>
    <row r="1857" spans="1:11" s="1" customFormat="1" x14ac:dyDescent="0.25">
      <c r="A1857" s="93" t="str">
        <f>IF($I$1&lt;&gt;"y", "", IF(ISBLANK(DATA!D1858),"",IF(ISBLANK(DATA!K1858),"NO DATA",DATA!K1858)))</f>
        <v/>
      </c>
      <c r="B1857" s="93" t="str">
        <f>IF($I$1&lt;&gt;"y", "",IF(ISBLANK(DATA!D1858),"", IF(ISBLANK(DATA!L1858),"NO DATA",DATA!L1858)))</f>
        <v/>
      </c>
      <c r="C1857" s="93" t="str">
        <f t="shared" si="86"/>
        <v/>
      </c>
      <c r="D1857" s="93" t="str">
        <f>IF($I$1&lt;&gt;"y", "", IF(C1858="", "", IFERROR(LOOKUP(2,1/(COUNTIF($D$2:D1856,mergednames)=0),mergednames), "")))</f>
        <v/>
      </c>
      <c r="E1857" s="93" t="str">
        <f t="shared" si="85"/>
        <v/>
      </c>
      <c r="F1857" s="93" t="str">
        <f>IF($I$1&lt;&gt;"y", "", IF(A1858="", "", IFERROR(LOOKUP(2,1/(COUNTIF($F$2:F1856,get_country)=0),get_country), "")))</f>
        <v/>
      </c>
      <c r="G1857" s="93" t="str">
        <f t="shared" si="84"/>
        <v/>
      </c>
      <c r="H1857" s="67" t="str">
        <f t="array" aca="1" ref="H1857" ca="1">IF($I$1&lt;&gt;"y", "", IFERROR(INDEX(countrylistsize,MATCH(SMALL(NOT(countrylistsize="")*IF(ISNUMBER(countrylistsize),COUNTIF(countrylistsize,"&lt;="&amp;countrylistsize),COUNTIF(countrylistsize,"&lt;="&amp;countrylistsize)+SUM(ISNUMBER(countrylistsize))),ROWS(F$3:F1857)+SUM(ISBLANK(countrylistsize))),NOT(countrylistsize="")*IF(ISNUMBER(countrylistsize),COUNTIF(countrylistsize,"&lt;="&amp;countrylistsize),COUNTIF(countrylistsize,"&lt;="&amp;countrylistsize)+SUM(ISNUMBER(countrylistsize))),0)), ""))</f>
        <v/>
      </c>
      <c r="I1857" s="70"/>
      <c r="J1857" s="67" t="str">
        <f t="array" aca="1" ref="J1857" ca="1">IF($I$1&lt;&gt;"y", "", IFERROR(INDEX(admin1listsize,MATCH(SMALL(NOT(admin1listsize="")*IF(ISNUMBER(admin1listsize),COUNTIF(admin1listsize,"&lt;="&amp;admin1listsize),COUNTIF(admin1listsize,"&lt;="&amp;admin1listsize)+SUM(ISNUMBER(admin1listsize))),ROWS(D$3:D1857)+SUM(ISBLANK(admin1listsize))),NOT(admin1listsize="")*IF(ISNUMBER(admin1listsize),COUNTIF(admin1listsize,"&lt;="&amp;admin1listsize),COUNTIF(admin1listsize,"&lt;="&amp;admin1listsize)+SUM(ISNUMBER(admin1listsize))),0)), ""))</f>
        <v/>
      </c>
      <c r="K1857" s="71"/>
    </row>
    <row r="1858" spans="1:11" s="1" customFormat="1" x14ac:dyDescent="0.25">
      <c r="A1858" s="93" t="str">
        <f>IF($I$1&lt;&gt;"y", "", IF(ISBLANK(DATA!D1859),"",IF(ISBLANK(DATA!K1859),"NO DATA",DATA!K1859)))</f>
        <v/>
      </c>
      <c r="B1858" s="93" t="str">
        <f>IF($I$1&lt;&gt;"y", "",IF(ISBLANK(DATA!D1859),"", IF(ISBLANK(DATA!L1859),"NO DATA",DATA!L1859)))</f>
        <v/>
      </c>
      <c r="C1858" s="93" t="str">
        <f t="shared" si="86"/>
        <v/>
      </c>
      <c r="D1858" s="93" t="str">
        <f>IF($I$1&lt;&gt;"y", "", IF(C1859="", "", IFERROR(LOOKUP(2,1/(COUNTIF($D$2:D1857,mergednames)=0),mergednames), "")))</f>
        <v/>
      </c>
      <c r="E1858" s="93" t="str">
        <f t="shared" si="85"/>
        <v/>
      </c>
      <c r="F1858" s="93" t="str">
        <f>IF($I$1&lt;&gt;"y", "", IF(A1859="", "", IFERROR(LOOKUP(2,1/(COUNTIF($F$2:F1857,get_country)=0),get_country), "")))</f>
        <v/>
      </c>
      <c r="G1858" s="93" t="str">
        <f t="shared" si="84"/>
        <v/>
      </c>
      <c r="H1858" s="67" t="str">
        <f t="array" aca="1" ref="H1858" ca="1">IF($I$1&lt;&gt;"y", "", IFERROR(INDEX(countrylistsize,MATCH(SMALL(NOT(countrylistsize="")*IF(ISNUMBER(countrylistsize),COUNTIF(countrylistsize,"&lt;="&amp;countrylistsize),COUNTIF(countrylistsize,"&lt;="&amp;countrylistsize)+SUM(ISNUMBER(countrylistsize))),ROWS(F$3:F1858)+SUM(ISBLANK(countrylistsize))),NOT(countrylistsize="")*IF(ISNUMBER(countrylistsize),COUNTIF(countrylistsize,"&lt;="&amp;countrylistsize),COUNTIF(countrylistsize,"&lt;="&amp;countrylistsize)+SUM(ISNUMBER(countrylistsize))),0)), ""))</f>
        <v/>
      </c>
      <c r="I1858" s="70"/>
      <c r="J1858" s="67" t="str">
        <f t="array" aca="1" ref="J1858" ca="1">IF($I$1&lt;&gt;"y", "", IFERROR(INDEX(admin1listsize,MATCH(SMALL(NOT(admin1listsize="")*IF(ISNUMBER(admin1listsize),COUNTIF(admin1listsize,"&lt;="&amp;admin1listsize),COUNTIF(admin1listsize,"&lt;="&amp;admin1listsize)+SUM(ISNUMBER(admin1listsize))),ROWS(D$3:D1858)+SUM(ISBLANK(admin1listsize))),NOT(admin1listsize="")*IF(ISNUMBER(admin1listsize),COUNTIF(admin1listsize,"&lt;="&amp;admin1listsize),COUNTIF(admin1listsize,"&lt;="&amp;admin1listsize)+SUM(ISNUMBER(admin1listsize))),0)), ""))</f>
        <v/>
      </c>
      <c r="K1858" s="71"/>
    </row>
    <row r="1859" spans="1:11" s="1" customFormat="1" x14ac:dyDescent="0.25">
      <c r="A1859" s="93" t="str">
        <f>IF($I$1&lt;&gt;"y", "", IF(ISBLANK(DATA!D1860),"",IF(ISBLANK(DATA!K1860),"NO DATA",DATA!K1860)))</f>
        <v/>
      </c>
      <c r="B1859" s="93" t="str">
        <f>IF($I$1&lt;&gt;"y", "",IF(ISBLANK(DATA!D1860),"", IF(ISBLANK(DATA!L1860),"NO DATA",DATA!L1860)))</f>
        <v/>
      </c>
      <c r="C1859" s="93" t="str">
        <f t="shared" si="86"/>
        <v/>
      </c>
      <c r="D1859" s="93" t="str">
        <f>IF($I$1&lt;&gt;"y", "", IF(C1860="", "", IFERROR(LOOKUP(2,1/(COUNTIF($D$2:D1858,mergednames)=0),mergednames), "")))</f>
        <v/>
      </c>
      <c r="E1859" s="93" t="str">
        <f t="shared" si="85"/>
        <v/>
      </c>
      <c r="F1859" s="93" t="str">
        <f>IF($I$1&lt;&gt;"y", "", IF(A1860="", "", IFERROR(LOOKUP(2,1/(COUNTIF($F$2:F1858,get_country)=0),get_country), "")))</f>
        <v/>
      </c>
      <c r="G1859" s="93" t="str">
        <f t="shared" ref="G1859:G1922" si="87">IF($I$1&lt;&gt;"y", "", IF(F1859="", "", G1858+1))</f>
        <v/>
      </c>
      <c r="H1859" s="67" t="str">
        <f t="array" aca="1" ref="H1859" ca="1">IF($I$1&lt;&gt;"y", "", IFERROR(INDEX(countrylistsize,MATCH(SMALL(NOT(countrylistsize="")*IF(ISNUMBER(countrylistsize),COUNTIF(countrylistsize,"&lt;="&amp;countrylistsize),COUNTIF(countrylistsize,"&lt;="&amp;countrylistsize)+SUM(ISNUMBER(countrylistsize))),ROWS(F$3:F1859)+SUM(ISBLANK(countrylistsize))),NOT(countrylistsize="")*IF(ISNUMBER(countrylistsize),COUNTIF(countrylistsize,"&lt;="&amp;countrylistsize),COUNTIF(countrylistsize,"&lt;="&amp;countrylistsize)+SUM(ISNUMBER(countrylistsize))),0)), ""))</f>
        <v/>
      </c>
      <c r="I1859" s="70"/>
      <c r="J1859" s="67" t="str">
        <f t="array" aca="1" ref="J1859" ca="1">IF($I$1&lt;&gt;"y", "", IFERROR(INDEX(admin1listsize,MATCH(SMALL(NOT(admin1listsize="")*IF(ISNUMBER(admin1listsize),COUNTIF(admin1listsize,"&lt;="&amp;admin1listsize),COUNTIF(admin1listsize,"&lt;="&amp;admin1listsize)+SUM(ISNUMBER(admin1listsize))),ROWS(D$3:D1859)+SUM(ISBLANK(admin1listsize))),NOT(admin1listsize="")*IF(ISNUMBER(admin1listsize),COUNTIF(admin1listsize,"&lt;="&amp;admin1listsize),COUNTIF(admin1listsize,"&lt;="&amp;admin1listsize)+SUM(ISNUMBER(admin1listsize))),0)), ""))</f>
        <v/>
      </c>
      <c r="K1859" s="71"/>
    </row>
    <row r="1860" spans="1:11" s="1" customFormat="1" x14ac:dyDescent="0.25">
      <c r="A1860" s="93" t="str">
        <f>IF($I$1&lt;&gt;"y", "", IF(ISBLANK(DATA!D1861),"",IF(ISBLANK(DATA!K1861),"NO DATA",DATA!K1861)))</f>
        <v/>
      </c>
      <c r="B1860" s="93" t="str">
        <f>IF($I$1&lt;&gt;"y", "",IF(ISBLANK(DATA!D1861),"", IF(ISBLANK(DATA!L1861),"NO DATA",DATA!L1861)))</f>
        <v/>
      </c>
      <c r="C1860" s="93" t="str">
        <f t="shared" si="86"/>
        <v/>
      </c>
      <c r="D1860" s="93" t="str">
        <f>IF($I$1&lt;&gt;"y", "", IF(C1861="", "", IFERROR(LOOKUP(2,1/(COUNTIF($D$2:D1859,mergednames)=0),mergednames), "")))</f>
        <v/>
      </c>
      <c r="E1860" s="93" t="str">
        <f t="shared" ref="E1860:E1923" si="88">IF($I$1&lt;&gt;"y", "", IF(D1860="", "", E1859+1))</f>
        <v/>
      </c>
      <c r="F1860" s="93" t="str">
        <f>IF($I$1&lt;&gt;"y", "", IF(A1861="", "", IFERROR(LOOKUP(2,1/(COUNTIF($F$2:F1859,get_country)=0),get_country), "")))</f>
        <v/>
      </c>
      <c r="G1860" s="93" t="str">
        <f t="shared" si="87"/>
        <v/>
      </c>
      <c r="H1860" s="67" t="str">
        <f t="array" aca="1" ref="H1860" ca="1">IF($I$1&lt;&gt;"y", "", IFERROR(INDEX(countrylistsize,MATCH(SMALL(NOT(countrylistsize="")*IF(ISNUMBER(countrylistsize),COUNTIF(countrylistsize,"&lt;="&amp;countrylistsize),COUNTIF(countrylistsize,"&lt;="&amp;countrylistsize)+SUM(ISNUMBER(countrylistsize))),ROWS(F$3:F1860)+SUM(ISBLANK(countrylistsize))),NOT(countrylistsize="")*IF(ISNUMBER(countrylistsize),COUNTIF(countrylistsize,"&lt;="&amp;countrylistsize),COUNTIF(countrylistsize,"&lt;="&amp;countrylistsize)+SUM(ISNUMBER(countrylistsize))),0)), ""))</f>
        <v/>
      </c>
      <c r="I1860" s="70"/>
      <c r="J1860" s="67" t="str">
        <f t="array" aca="1" ref="J1860" ca="1">IF($I$1&lt;&gt;"y", "", IFERROR(INDEX(admin1listsize,MATCH(SMALL(NOT(admin1listsize="")*IF(ISNUMBER(admin1listsize),COUNTIF(admin1listsize,"&lt;="&amp;admin1listsize),COUNTIF(admin1listsize,"&lt;="&amp;admin1listsize)+SUM(ISNUMBER(admin1listsize))),ROWS(D$3:D1860)+SUM(ISBLANK(admin1listsize))),NOT(admin1listsize="")*IF(ISNUMBER(admin1listsize),COUNTIF(admin1listsize,"&lt;="&amp;admin1listsize),COUNTIF(admin1listsize,"&lt;="&amp;admin1listsize)+SUM(ISNUMBER(admin1listsize))),0)), ""))</f>
        <v/>
      </c>
      <c r="K1860" s="71"/>
    </row>
    <row r="1861" spans="1:11" s="1" customFormat="1" x14ac:dyDescent="0.25">
      <c r="A1861" s="93" t="str">
        <f>IF($I$1&lt;&gt;"y", "", IF(ISBLANK(DATA!D1862),"",IF(ISBLANK(DATA!K1862),"NO DATA",DATA!K1862)))</f>
        <v/>
      </c>
      <c r="B1861" s="93" t="str">
        <f>IF($I$1&lt;&gt;"y", "",IF(ISBLANK(DATA!D1862),"", IF(ISBLANK(DATA!L1862),"NO DATA",DATA!L1862)))</f>
        <v/>
      </c>
      <c r="C1861" s="93" t="str">
        <f t="shared" ref="C1861:C1924" si="89">IF($I$1&lt;&gt;"y", "", IF(A1861="", "", A1861&amp;"@"&amp;B1861))</f>
        <v/>
      </c>
      <c r="D1861" s="93" t="str">
        <f>IF($I$1&lt;&gt;"y", "", IF(C1862="", "", IFERROR(LOOKUP(2,1/(COUNTIF($D$2:D1860,mergednames)=0),mergednames), "")))</f>
        <v/>
      </c>
      <c r="E1861" s="93" t="str">
        <f t="shared" si="88"/>
        <v/>
      </c>
      <c r="F1861" s="93" t="str">
        <f>IF($I$1&lt;&gt;"y", "", IF(A1862="", "", IFERROR(LOOKUP(2,1/(COUNTIF($F$2:F1860,get_country)=0),get_country), "")))</f>
        <v/>
      </c>
      <c r="G1861" s="93" t="str">
        <f t="shared" si="87"/>
        <v/>
      </c>
      <c r="H1861" s="67" t="str">
        <f t="array" aca="1" ref="H1861" ca="1">IF($I$1&lt;&gt;"y", "", IFERROR(INDEX(countrylistsize,MATCH(SMALL(NOT(countrylistsize="")*IF(ISNUMBER(countrylistsize),COUNTIF(countrylistsize,"&lt;="&amp;countrylistsize),COUNTIF(countrylistsize,"&lt;="&amp;countrylistsize)+SUM(ISNUMBER(countrylistsize))),ROWS(F$3:F1861)+SUM(ISBLANK(countrylistsize))),NOT(countrylistsize="")*IF(ISNUMBER(countrylistsize),COUNTIF(countrylistsize,"&lt;="&amp;countrylistsize),COUNTIF(countrylistsize,"&lt;="&amp;countrylistsize)+SUM(ISNUMBER(countrylistsize))),0)), ""))</f>
        <v/>
      </c>
      <c r="I1861" s="70"/>
      <c r="J1861" s="67" t="str">
        <f t="array" aca="1" ref="J1861" ca="1">IF($I$1&lt;&gt;"y", "", IFERROR(INDEX(admin1listsize,MATCH(SMALL(NOT(admin1listsize="")*IF(ISNUMBER(admin1listsize),COUNTIF(admin1listsize,"&lt;="&amp;admin1listsize),COUNTIF(admin1listsize,"&lt;="&amp;admin1listsize)+SUM(ISNUMBER(admin1listsize))),ROWS(D$3:D1861)+SUM(ISBLANK(admin1listsize))),NOT(admin1listsize="")*IF(ISNUMBER(admin1listsize),COUNTIF(admin1listsize,"&lt;="&amp;admin1listsize),COUNTIF(admin1listsize,"&lt;="&amp;admin1listsize)+SUM(ISNUMBER(admin1listsize))),0)), ""))</f>
        <v/>
      </c>
      <c r="K1861" s="71"/>
    </row>
    <row r="1862" spans="1:11" s="1" customFormat="1" x14ac:dyDescent="0.25">
      <c r="A1862" s="93" t="str">
        <f>IF($I$1&lt;&gt;"y", "", IF(ISBLANK(DATA!D1863),"",IF(ISBLANK(DATA!K1863),"NO DATA",DATA!K1863)))</f>
        <v/>
      </c>
      <c r="B1862" s="93" t="str">
        <f>IF($I$1&lt;&gt;"y", "",IF(ISBLANK(DATA!D1863),"", IF(ISBLANK(DATA!L1863),"NO DATA",DATA!L1863)))</f>
        <v/>
      </c>
      <c r="C1862" s="93" t="str">
        <f t="shared" si="89"/>
        <v/>
      </c>
      <c r="D1862" s="93" t="str">
        <f>IF($I$1&lt;&gt;"y", "", IF(C1863="", "", IFERROR(LOOKUP(2,1/(COUNTIF($D$2:D1861,mergednames)=0),mergednames), "")))</f>
        <v/>
      </c>
      <c r="E1862" s="93" t="str">
        <f t="shared" si="88"/>
        <v/>
      </c>
      <c r="F1862" s="93" t="str">
        <f>IF($I$1&lt;&gt;"y", "", IF(A1863="", "", IFERROR(LOOKUP(2,1/(COUNTIF($F$2:F1861,get_country)=0),get_country), "")))</f>
        <v/>
      </c>
      <c r="G1862" s="93" t="str">
        <f t="shared" si="87"/>
        <v/>
      </c>
      <c r="H1862" s="67" t="str">
        <f t="array" aca="1" ref="H1862" ca="1">IF($I$1&lt;&gt;"y", "", IFERROR(INDEX(countrylistsize,MATCH(SMALL(NOT(countrylistsize="")*IF(ISNUMBER(countrylistsize),COUNTIF(countrylistsize,"&lt;="&amp;countrylistsize),COUNTIF(countrylistsize,"&lt;="&amp;countrylistsize)+SUM(ISNUMBER(countrylistsize))),ROWS(F$3:F1862)+SUM(ISBLANK(countrylistsize))),NOT(countrylistsize="")*IF(ISNUMBER(countrylistsize),COUNTIF(countrylistsize,"&lt;="&amp;countrylistsize),COUNTIF(countrylistsize,"&lt;="&amp;countrylistsize)+SUM(ISNUMBER(countrylistsize))),0)), ""))</f>
        <v/>
      </c>
      <c r="I1862" s="70"/>
      <c r="J1862" s="67" t="str">
        <f t="array" aca="1" ref="J1862" ca="1">IF($I$1&lt;&gt;"y", "", IFERROR(INDEX(admin1listsize,MATCH(SMALL(NOT(admin1listsize="")*IF(ISNUMBER(admin1listsize),COUNTIF(admin1listsize,"&lt;="&amp;admin1listsize),COUNTIF(admin1listsize,"&lt;="&amp;admin1listsize)+SUM(ISNUMBER(admin1listsize))),ROWS(D$3:D1862)+SUM(ISBLANK(admin1listsize))),NOT(admin1listsize="")*IF(ISNUMBER(admin1listsize),COUNTIF(admin1listsize,"&lt;="&amp;admin1listsize),COUNTIF(admin1listsize,"&lt;="&amp;admin1listsize)+SUM(ISNUMBER(admin1listsize))),0)), ""))</f>
        <v/>
      </c>
      <c r="K1862" s="71"/>
    </row>
    <row r="1863" spans="1:11" s="1" customFormat="1" x14ac:dyDescent="0.25">
      <c r="A1863" s="93" t="str">
        <f>IF($I$1&lt;&gt;"y", "", IF(ISBLANK(DATA!D1864),"",IF(ISBLANK(DATA!K1864),"NO DATA",DATA!K1864)))</f>
        <v/>
      </c>
      <c r="B1863" s="93" t="str">
        <f>IF($I$1&lt;&gt;"y", "",IF(ISBLANK(DATA!D1864),"", IF(ISBLANK(DATA!L1864),"NO DATA",DATA!L1864)))</f>
        <v/>
      </c>
      <c r="C1863" s="93" t="str">
        <f t="shared" si="89"/>
        <v/>
      </c>
      <c r="D1863" s="93" t="str">
        <f>IF($I$1&lt;&gt;"y", "", IF(C1864="", "", IFERROR(LOOKUP(2,1/(COUNTIF($D$2:D1862,mergednames)=0),mergednames), "")))</f>
        <v/>
      </c>
      <c r="E1863" s="93" t="str">
        <f t="shared" si="88"/>
        <v/>
      </c>
      <c r="F1863" s="93" t="str">
        <f>IF($I$1&lt;&gt;"y", "", IF(A1864="", "", IFERROR(LOOKUP(2,1/(COUNTIF($F$2:F1862,get_country)=0),get_country), "")))</f>
        <v/>
      </c>
      <c r="G1863" s="93" t="str">
        <f t="shared" si="87"/>
        <v/>
      </c>
      <c r="H1863" s="67" t="str">
        <f t="array" aca="1" ref="H1863" ca="1">IF($I$1&lt;&gt;"y", "", IFERROR(INDEX(countrylistsize,MATCH(SMALL(NOT(countrylistsize="")*IF(ISNUMBER(countrylistsize),COUNTIF(countrylistsize,"&lt;="&amp;countrylistsize),COUNTIF(countrylistsize,"&lt;="&amp;countrylistsize)+SUM(ISNUMBER(countrylistsize))),ROWS(F$3:F1863)+SUM(ISBLANK(countrylistsize))),NOT(countrylistsize="")*IF(ISNUMBER(countrylistsize),COUNTIF(countrylistsize,"&lt;="&amp;countrylistsize),COUNTIF(countrylistsize,"&lt;="&amp;countrylistsize)+SUM(ISNUMBER(countrylistsize))),0)), ""))</f>
        <v/>
      </c>
      <c r="I1863" s="70"/>
      <c r="J1863" s="67" t="str">
        <f t="array" aca="1" ref="J1863" ca="1">IF($I$1&lt;&gt;"y", "", IFERROR(INDEX(admin1listsize,MATCH(SMALL(NOT(admin1listsize="")*IF(ISNUMBER(admin1listsize),COUNTIF(admin1listsize,"&lt;="&amp;admin1listsize),COUNTIF(admin1listsize,"&lt;="&amp;admin1listsize)+SUM(ISNUMBER(admin1listsize))),ROWS(D$3:D1863)+SUM(ISBLANK(admin1listsize))),NOT(admin1listsize="")*IF(ISNUMBER(admin1listsize),COUNTIF(admin1listsize,"&lt;="&amp;admin1listsize),COUNTIF(admin1listsize,"&lt;="&amp;admin1listsize)+SUM(ISNUMBER(admin1listsize))),0)), ""))</f>
        <v/>
      </c>
      <c r="K1863" s="71"/>
    </row>
    <row r="1864" spans="1:11" s="1" customFormat="1" x14ac:dyDescent="0.25">
      <c r="A1864" s="93" t="str">
        <f>IF($I$1&lt;&gt;"y", "", IF(ISBLANK(DATA!D1865),"",IF(ISBLANK(DATA!K1865),"NO DATA",DATA!K1865)))</f>
        <v/>
      </c>
      <c r="B1864" s="93" t="str">
        <f>IF($I$1&lt;&gt;"y", "",IF(ISBLANK(DATA!D1865),"", IF(ISBLANK(DATA!L1865),"NO DATA",DATA!L1865)))</f>
        <v/>
      </c>
      <c r="C1864" s="93" t="str">
        <f t="shared" si="89"/>
        <v/>
      </c>
      <c r="D1864" s="93" t="str">
        <f>IF($I$1&lt;&gt;"y", "", IF(C1865="", "", IFERROR(LOOKUP(2,1/(COUNTIF($D$2:D1863,mergednames)=0),mergednames), "")))</f>
        <v/>
      </c>
      <c r="E1864" s="93" t="str">
        <f t="shared" si="88"/>
        <v/>
      </c>
      <c r="F1864" s="93" t="str">
        <f>IF($I$1&lt;&gt;"y", "", IF(A1865="", "", IFERROR(LOOKUP(2,1/(COUNTIF($F$2:F1863,get_country)=0),get_country), "")))</f>
        <v/>
      </c>
      <c r="G1864" s="93" t="str">
        <f t="shared" si="87"/>
        <v/>
      </c>
      <c r="H1864" s="67" t="str">
        <f t="array" aca="1" ref="H1864" ca="1">IF($I$1&lt;&gt;"y", "", IFERROR(INDEX(countrylistsize,MATCH(SMALL(NOT(countrylistsize="")*IF(ISNUMBER(countrylistsize),COUNTIF(countrylistsize,"&lt;="&amp;countrylistsize),COUNTIF(countrylistsize,"&lt;="&amp;countrylistsize)+SUM(ISNUMBER(countrylistsize))),ROWS(F$3:F1864)+SUM(ISBLANK(countrylistsize))),NOT(countrylistsize="")*IF(ISNUMBER(countrylistsize),COUNTIF(countrylistsize,"&lt;="&amp;countrylistsize),COUNTIF(countrylistsize,"&lt;="&amp;countrylistsize)+SUM(ISNUMBER(countrylistsize))),0)), ""))</f>
        <v/>
      </c>
      <c r="I1864" s="70"/>
      <c r="J1864" s="67" t="str">
        <f t="array" aca="1" ref="J1864" ca="1">IF($I$1&lt;&gt;"y", "", IFERROR(INDEX(admin1listsize,MATCH(SMALL(NOT(admin1listsize="")*IF(ISNUMBER(admin1listsize),COUNTIF(admin1listsize,"&lt;="&amp;admin1listsize),COUNTIF(admin1listsize,"&lt;="&amp;admin1listsize)+SUM(ISNUMBER(admin1listsize))),ROWS(D$3:D1864)+SUM(ISBLANK(admin1listsize))),NOT(admin1listsize="")*IF(ISNUMBER(admin1listsize),COUNTIF(admin1listsize,"&lt;="&amp;admin1listsize),COUNTIF(admin1listsize,"&lt;="&amp;admin1listsize)+SUM(ISNUMBER(admin1listsize))),0)), ""))</f>
        <v/>
      </c>
      <c r="K1864" s="71"/>
    </row>
    <row r="1865" spans="1:11" s="1" customFormat="1" x14ac:dyDescent="0.25">
      <c r="A1865" s="93" t="str">
        <f>IF($I$1&lt;&gt;"y", "", IF(ISBLANK(DATA!D1866),"",IF(ISBLANK(DATA!K1866),"NO DATA",DATA!K1866)))</f>
        <v/>
      </c>
      <c r="B1865" s="93" t="str">
        <f>IF($I$1&lt;&gt;"y", "",IF(ISBLANK(DATA!D1866),"", IF(ISBLANK(DATA!L1866),"NO DATA",DATA!L1866)))</f>
        <v/>
      </c>
      <c r="C1865" s="93" t="str">
        <f t="shared" si="89"/>
        <v/>
      </c>
      <c r="D1865" s="93" t="str">
        <f>IF($I$1&lt;&gt;"y", "", IF(C1866="", "", IFERROR(LOOKUP(2,1/(COUNTIF($D$2:D1864,mergednames)=0),mergednames), "")))</f>
        <v/>
      </c>
      <c r="E1865" s="93" t="str">
        <f t="shared" si="88"/>
        <v/>
      </c>
      <c r="F1865" s="93" t="str">
        <f>IF($I$1&lt;&gt;"y", "", IF(A1866="", "", IFERROR(LOOKUP(2,1/(COUNTIF($F$2:F1864,get_country)=0),get_country), "")))</f>
        <v/>
      </c>
      <c r="G1865" s="93" t="str">
        <f t="shared" si="87"/>
        <v/>
      </c>
      <c r="H1865" s="67" t="str">
        <f t="array" aca="1" ref="H1865" ca="1">IF($I$1&lt;&gt;"y", "", IFERROR(INDEX(countrylistsize,MATCH(SMALL(NOT(countrylistsize="")*IF(ISNUMBER(countrylistsize),COUNTIF(countrylistsize,"&lt;="&amp;countrylistsize),COUNTIF(countrylistsize,"&lt;="&amp;countrylistsize)+SUM(ISNUMBER(countrylistsize))),ROWS(F$3:F1865)+SUM(ISBLANK(countrylistsize))),NOT(countrylistsize="")*IF(ISNUMBER(countrylistsize),COUNTIF(countrylistsize,"&lt;="&amp;countrylistsize),COUNTIF(countrylistsize,"&lt;="&amp;countrylistsize)+SUM(ISNUMBER(countrylistsize))),0)), ""))</f>
        <v/>
      </c>
      <c r="I1865" s="70"/>
      <c r="J1865" s="67" t="str">
        <f t="array" aca="1" ref="J1865" ca="1">IF($I$1&lt;&gt;"y", "", IFERROR(INDEX(admin1listsize,MATCH(SMALL(NOT(admin1listsize="")*IF(ISNUMBER(admin1listsize),COUNTIF(admin1listsize,"&lt;="&amp;admin1listsize),COUNTIF(admin1listsize,"&lt;="&amp;admin1listsize)+SUM(ISNUMBER(admin1listsize))),ROWS(D$3:D1865)+SUM(ISBLANK(admin1listsize))),NOT(admin1listsize="")*IF(ISNUMBER(admin1listsize),COUNTIF(admin1listsize,"&lt;="&amp;admin1listsize),COUNTIF(admin1listsize,"&lt;="&amp;admin1listsize)+SUM(ISNUMBER(admin1listsize))),0)), ""))</f>
        <v/>
      </c>
      <c r="K1865" s="71"/>
    </row>
    <row r="1866" spans="1:11" s="1" customFormat="1" x14ac:dyDescent="0.25">
      <c r="A1866" s="93" t="str">
        <f>IF($I$1&lt;&gt;"y", "", IF(ISBLANK(DATA!D1867),"",IF(ISBLANK(DATA!K1867),"NO DATA",DATA!K1867)))</f>
        <v/>
      </c>
      <c r="B1866" s="93" t="str">
        <f>IF($I$1&lt;&gt;"y", "",IF(ISBLANK(DATA!D1867),"", IF(ISBLANK(DATA!L1867),"NO DATA",DATA!L1867)))</f>
        <v/>
      </c>
      <c r="C1866" s="93" t="str">
        <f t="shared" si="89"/>
        <v/>
      </c>
      <c r="D1866" s="93" t="str">
        <f>IF($I$1&lt;&gt;"y", "", IF(C1867="", "", IFERROR(LOOKUP(2,1/(COUNTIF($D$2:D1865,mergednames)=0),mergednames), "")))</f>
        <v/>
      </c>
      <c r="E1866" s="93" t="str">
        <f t="shared" si="88"/>
        <v/>
      </c>
      <c r="F1866" s="93" t="str">
        <f>IF($I$1&lt;&gt;"y", "", IF(A1867="", "", IFERROR(LOOKUP(2,1/(COUNTIF($F$2:F1865,get_country)=0),get_country), "")))</f>
        <v/>
      </c>
      <c r="G1866" s="93" t="str">
        <f t="shared" si="87"/>
        <v/>
      </c>
      <c r="H1866" s="67" t="str">
        <f t="array" aca="1" ref="H1866" ca="1">IF($I$1&lt;&gt;"y", "", IFERROR(INDEX(countrylistsize,MATCH(SMALL(NOT(countrylistsize="")*IF(ISNUMBER(countrylistsize),COUNTIF(countrylistsize,"&lt;="&amp;countrylistsize),COUNTIF(countrylistsize,"&lt;="&amp;countrylistsize)+SUM(ISNUMBER(countrylistsize))),ROWS(F$3:F1866)+SUM(ISBLANK(countrylistsize))),NOT(countrylistsize="")*IF(ISNUMBER(countrylistsize),COUNTIF(countrylistsize,"&lt;="&amp;countrylistsize),COUNTIF(countrylistsize,"&lt;="&amp;countrylistsize)+SUM(ISNUMBER(countrylistsize))),0)), ""))</f>
        <v/>
      </c>
      <c r="I1866" s="70"/>
      <c r="J1866" s="67" t="str">
        <f t="array" aca="1" ref="J1866" ca="1">IF($I$1&lt;&gt;"y", "", IFERROR(INDEX(admin1listsize,MATCH(SMALL(NOT(admin1listsize="")*IF(ISNUMBER(admin1listsize),COUNTIF(admin1listsize,"&lt;="&amp;admin1listsize),COUNTIF(admin1listsize,"&lt;="&amp;admin1listsize)+SUM(ISNUMBER(admin1listsize))),ROWS(D$3:D1866)+SUM(ISBLANK(admin1listsize))),NOT(admin1listsize="")*IF(ISNUMBER(admin1listsize),COUNTIF(admin1listsize,"&lt;="&amp;admin1listsize),COUNTIF(admin1listsize,"&lt;="&amp;admin1listsize)+SUM(ISNUMBER(admin1listsize))),0)), ""))</f>
        <v/>
      </c>
      <c r="K1866" s="71"/>
    </row>
    <row r="1867" spans="1:11" s="1" customFormat="1" x14ac:dyDescent="0.25">
      <c r="A1867" s="93" t="str">
        <f>IF($I$1&lt;&gt;"y", "", IF(ISBLANK(DATA!D1868),"",IF(ISBLANK(DATA!K1868),"NO DATA",DATA!K1868)))</f>
        <v/>
      </c>
      <c r="B1867" s="93" t="str">
        <f>IF($I$1&lt;&gt;"y", "",IF(ISBLANK(DATA!D1868),"", IF(ISBLANK(DATA!L1868),"NO DATA",DATA!L1868)))</f>
        <v/>
      </c>
      <c r="C1867" s="93" t="str">
        <f t="shared" si="89"/>
        <v/>
      </c>
      <c r="D1867" s="93" t="str">
        <f>IF($I$1&lt;&gt;"y", "", IF(C1868="", "", IFERROR(LOOKUP(2,1/(COUNTIF($D$2:D1866,mergednames)=0),mergednames), "")))</f>
        <v/>
      </c>
      <c r="E1867" s="93" t="str">
        <f t="shared" si="88"/>
        <v/>
      </c>
      <c r="F1867" s="93" t="str">
        <f>IF($I$1&lt;&gt;"y", "", IF(A1868="", "", IFERROR(LOOKUP(2,1/(COUNTIF($F$2:F1866,get_country)=0),get_country), "")))</f>
        <v/>
      </c>
      <c r="G1867" s="93" t="str">
        <f t="shared" si="87"/>
        <v/>
      </c>
      <c r="H1867" s="67" t="str">
        <f t="array" aca="1" ref="H1867" ca="1">IF($I$1&lt;&gt;"y", "", IFERROR(INDEX(countrylistsize,MATCH(SMALL(NOT(countrylistsize="")*IF(ISNUMBER(countrylistsize),COUNTIF(countrylistsize,"&lt;="&amp;countrylistsize),COUNTIF(countrylistsize,"&lt;="&amp;countrylistsize)+SUM(ISNUMBER(countrylistsize))),ROWS(F$3:F1867)+SUM(ISBLANK(countrylistsize))),NOT(countrylistsize="")*IF(ISNUMBER(countrylistsize),COUNTIF(countrylistsize,"&lt;="&amp;countrylistsize),COUNTIF(countrylistsize,"&lt;="&amp;countrylistsize)+SUM(ISNUMBER(countrylistsize))),0)), ""))</f>
        <v/>
      </c>
      <c r="I1867" s="70"/>
      <c r="J1867" s="67" t="str">
        <f t="array" aca="1" ref="J1867" ca="1">IF($I$1&lt;&gt;"y", "", IFERROR(INDEX(admin1listsize,MATCH(SMALL(NOT(admin1listsize="")*IF(ISNUMBER(admin1listsize),COUNTIF(admin1listsize,"&lt;="&amp;admin1listsize),COUNTIF(admin1listsize,"&lt;="&amp;admin1listsize)+SUM(ISNUMBER(admin1listsize))),ROWS(D$3:D1867)+SUM(ISBLANK(admin1listsize))),NOT(admin1listsize="")*IF(ISNUMBER(admin1listsize),COUNTIF(admin1listsize,"&lt;="&amp;admin1listsize),COUNTIF(admin1listsize,"&lt;="&amp;admin1listsize)+SUM(ISNUMBER(admin1listsize))),0)), ""))</f>
        <v/>
      </c>
      <c r="K1867" s="71"/>
    </row>
    <row r="1868" spans="1:11" s="1" customFormat="1" x14ac:dyDescent="0.25">
      <c r="A1868" s="93" t="str">
        <f>IF($I$1&lt;&gt;"y", "", IF(ISBLANK(DATA!D1869),"",IF(ISBLANK(DATA!K1869),"NO DATA",DATA!K1869)))</f>
        <v/>
      </c>
      <c r="B1868" s="93" t="str">
        <f>IF($I$1&lt;&gt;"y", "",IF(ISBLANK(DATA!D1869),"", IF(ISBLANK(DATA!L1869),"NO DATA",DATA!L1869)))</f>
        <v/>
      </c>
      <c r="C1868" s="93" t="str">
        <f t="shared" si="89"/>
        <v/>
      </c>
      <c r="D1868" s="93" t="str">
        <f>IF($I$1&lt;&gt;"y", "", IF(C1869="", "", IFERROR(LOOKUP(2,1/(COUNTIF($D$2:D1867,mergednames)=0),mergednames), "")))</f>
        <v/>
      </c>
      <c r="E1868" s="93" t="str">
        <f t="shared" si="88"/>
        <v/>
      </c>
      <c r="F1868" s="93" t="str">
        <f>IF($I$1&lt;&gt;"y", "", IF(A1869="", "", IFERROR(LOOKUP(2,1/(COUNTIF($F$2:F1867,get_country)=0),get_country), "")))</f>
        <v/>
      </c>
      <c r="G1868" s="93" t="str">
        <f t="shared" si="87"/>
        <v/>
      </c>
      <c r="H1868" s="67" t="str">
        <f t="array" aca="1" ref="H1868" ca="1">IF($I$1&lt;&gt;"y", "", IFERROR(INDEX(countrylistsize,MATCH(SMALL(NOT(countrylistsize="")*IF(ISNUMBER(countrylistsize),COUNTIF(countrylistsize,"&lt;="&amp;countrylistsize),COUNTIF(countrylistsize,"&lt;="&amp;countrylistsize)+SUM(ISNUMBER(countrylistsize))),ROWS(F$3:F1868)+SUM(ISBLANK(countrylistsize))),NOT(countrylistsize="")*IF(ISNUMBER(countrylistsize),COUNTIF(countrylistsize,"&lt;="&amp;countrylistsize),COUNTIF(countrylistsize,"&lt;="&amp;countrylistsize)+SUM(ISNUMBER(countrylistsize))),0)), ""))</f>
        <v/>
      </c>
      <c r="I1868" s="70"/>
      <c r="J1868" s="67" t="str">
        <f t="array" aca="1" ref="J1868" ca="1">IF($I$1&lt;&gt;"y", "", IFERROR(INDEX(admin1listsize,MATCH(SMALL(NOT(admin1listsize="")*IF(ISNUMBER(admin1listsize),COUNTIF(admin1listsize,"&lt;="&amp;admin1listsize),COUNTIF(admin1listsize,"&lt;="&amp;admin1listsize)+SUM(ISNUMBER(admin1listsize))),ROWS(D$3:D1868)+SUM(ISBLANK(admin1listsize))),NOT(admin1listsize="")*IF(ISNUMBER(admin1listsize),COUNTIF(admin1listsize,"&lt;="&amp;admin1listsize),COUNTIF(admin1listsize,"&lt;="&amp;admin1listsize)+SUM(ISNUMBER(admin1listsize))),0)), ""))</f>
        <v/>
      </c>
      <c r="K1868" s="71"/>
    </row>
    <row r="1869" spans="1:11" s="1" customFormat="1" x14ac:dyDescent="0.25">
      <c r="A1869" s="93" t="str">
        <f>IF($I$1&lt;&gt;"y", "", IF(ISBLANK(DATA!D1870),"",IF(ISBLANK(DATA!K1870),"NO DATA",DATA!K1870)))</f>
        <v/>
      </c>
      <c r="B1869" s="93" t="str">
        <f>IF($I$1&lt;&gt;"y", "",IF(ISBLANK(DATA!D1870),"", IF(ISBLANK(DATA!L1870),"NO DATA",DATA!L1870)))</f>
        <v/>
      </c>
      <c r="C1869" s="93" t="str">
        <f t="shared" si="89"/>
        <v/>
      </c>
      <c r="D1869" s="93" t="str">
        <f>IF($I$1&lt;&gt;"y", "", IF(C1870="", "", IFERROR(LOOKUP(2,1/(COUNTIF($D$2:D1868,mergednames)=0),mergednames), "")))</f>
        <v/>
      </c>
      <c r="E1869" s="93" t="str">
        <f t="shared" si="88"/>
        <v/>
      </c>
      <c r="F1869" s="93" t="str">
        <f>IF($I$1&lt;&gt;"y", "", IF(A1870="", "", IFERROR(LOOKUP(2,1/(COUNTIF($F$2:F1868,get_country)=0),get_country), "")))</f>
        <v/>
      </c>
      <c r="G1869" s="93" t="str">
        <f t="shared" si="87"/>
        <v/>
      </c>
      <c r="H1869" s="67" t="str">
        <f t="array" aca="1" ref="H1869" ca="1">IF($I$1&lt;&gt;"y", "", IFERROR(INDEX(countrylistsize,MATCH(SMALL(NOT(countrylistsize="")*IF(ISNUMBER(countrylistsize),COUNTIF(countrylistsize,"&lt;="&amp;countrylistsize),COUNTIF(countrylistsize,"&lt;="&amp;countrylistsize)+SUM(ISNUMBER(countrylistsize))),ROWS(F$3:F1869)+SUM(ISBLANK(countrylistsize))),NOT(countrylistsize="")*IF(ISNUMBER(countrylistsize),COUNTIF(countrylistsize,"&lt;="&amp;countrylistsize),COUNTIF(countrylistsize,"&lt;="&amp;countrylistsize)+SUM(ISNUMBER(countrylistsize))),0)), ""))</f>
        <v/>
      </c>
      <c r="I1869" s="70"/>
      <c r="J1869" s="67" t="str">
        <f t="array" aca="1" ref="J1869" ca="1">IF($I$1&lt;&gt;"y", "", IFERROR(INDEX(admin1listsize,MATCH(SMALL(NOT(admin1listsize="")*IF(ISNUMBER(admin1listsize),COUNTIF(admin1listsize,"&lt;="&amp;admin1listsize),COUNTIF(admin1listsize,"&lt;="&amp;admin1listsize)+SUM(ISNUMBER(admin1listsize))),ROWS(D$3:D1869)+SUM(ISBLANK(admin1listsize))),NOT(admin1listsize="")*IF(ISNUMBER(admin1listsize),COUNTIF(admin1listsize,"&lt;="&amp;admin1listsize),COUNTIF(admin1listsize,"&lt;="&amp;admin1listsize)+SUM(ISNUMBER(admin1listsize))),0)), ""))</f>
        <v/>
      </c>
      <c r="K1869" s="71"/>
    </row>
    <row r="1870" spans="1:11" s="1" customFormat="1" x14ac:dyDescent="0.25">
      <c r="A1870" s="93" t="str">
        <f>IF($I$1&lt;&gt;"y", "", IF(ISBLANK(DATA!D1871),"",IF(ISBLANK(DATA!K1871),"NO DATA",DATA!K1871)))</f>
        <v/>
      </c>
      <c r="B1870" s="93" t="str">
        <f>IF($I$1&lt;&gt;"y", "",IF(ISBLANK(DATA!D1871),"", IF(ISBLANK(DATA!L1871),"NO DATA",DATA!L1871)))</f>
        <v/>
      </c>
      <c r="C1870" s="93" t="str">
        <f t="shared" si="89"/>
        <v/>
      </c>
      <c r="D1870" s="93" t="str">
        <f>IF($I$1&lt;&gt;"y", "", IF(C1871="", "", IFERROR(LOOKUP(2,1/(COUNTIF($D$2:D1869,mergednames)=0),mergednames), "")))</f>
        <v/>
      </c>
      <c r="E1870" s="93" t="str">
        <f t="shared" si="88"/>
        <v/>
      </c>
      <c r="F1870" s="93" t="str">
        <f>IF($I$1&lt;&gt;"y", "", IF(A1871="", "", IFERROR(LOOKUP(2,1/(COUNTIF($F$2:F1869,get_country)=0),get_country), "")))</f>
        <v/>
      </c>
      <c r="G1870" s="93" t="str">
        <f t="shared" si="87"/>
        <v/>
      </c>
      <c r="H1870" s="67" t="str">
        <f t="array" aca="1" ref="H1870" ca="1">IF($I$1&lt;&gt;"y", "", IFERROR(INDEX(countrylistsize,MATCH(SMALL(NOT(countrylistsize="")*IF(ISNUMBER(countrylistsize),COUNTIF(countrylistsize,"&lt;="&amp;countrylistsize),COUNTIF(countrylistsize,"&lt;="&amp;countrylistsize)+SUM(ISNUMBER(countrylistsize))),ROWS(F$3:F1870)+SUM(ISBLANK(countrylistsize))),NOT(countrylistsize="")*IF(ISNUMBER(countrylistsize),COUNTIF(countrylistsize,"&lt;="&amp;countrylistsize),COUNTIF(countrylistsize,"&lt;="&amp;countrylistsize)+SUM(ISNUMBER(countrylistsize))),0)), ""))</f>
        <v/>
      </c>
      <c r="I1870" s="70"/>
      <c r="J1870" s="67" t="str">
        <f t="array" aca="1" ref="J1870" ca="1">IF($I$1&lt;&gt;"y", "", IFERROR(INDEX(admin1listsize,MATCH(SMALL(NOT(admin1listsize="")*IF(ISNUMBER(admin1listsize),COUNTIF(admin1listsize,"&lt;="&amp;admin1listsize),COUNTIF(admin1listsize,"&lt;="&amp;admin1listsize)+SUM(ISNUMBER(admin1listsize))),ROWS(D$3:D1870)+SUM(ISBLANK(admin1listsize))),NOT(admin1listsize="")*IF(ISNUMBER(admin1listsize),COUNTIF(admin1listsize,"&lt;="&amp;admin1listsize),COUNTIF(admin1listsize,"&lt;="&amp;admin1listsize)+SUM(ISNUMBER(admin1listsize))),0)), ""))</f>
        <v/>
      </c>
      <c r="K1870" s="71"/>
    </row>
    <row r="1871" spans="1:11" s="1" customFormat="1" x14ac:dyDescent="0.25">
      <c r="A1871" s="93" t="str">
        <f>IF($I$1&lt;&gt;"y", "", IF(ISBLANK(DATA!D1872),"",IF(ISBLANK(DATA!K1872),"NO DATA",DATA!K1872)))</f>
        <v/>
      </c>
      <c r="B1871" s="93" t="str">
        <f>IF($I$1&lt;&gt;"y", "",IF(ISBLANK(DATA!D1872),"", IF(ISBLANK(DATA!L1872),"NO DATA",DATA!L1872)))</f>
        <v/>
      </c>
      <c r="C1871" s="93" t="str">
        <f t="shared" si="89"/>
        <v/>
      </c>
      <c r="D1871" s="93" t="str">
        <f>IF($I$1&lt;&gt;"y", "", IF(C1872="", "", IFERROR(LOOKUP(2,1/(COUNTIF($D$2:D1870,mergednames)=0),mergednames), "")))</f>
        <v/>
      </c>
      <c r="E1871" s="93" t="str">
        <f t="shared" si="88"/>
        <v/>
      </c>
      <c r="F1871" s="93" t="str">
        <f>IF($I$1&lt;&gt;"y", "", IF(A1872="", "", IFERROR(LOOKUP(2,1/(COUNTIF($F$2:F1870,get_country)=0),get_country), "")))</f>
        <v/>
      </c>
      <c r="G1871" s="93" t="str">
        <f t="shared" si="87"/>
        <v/>
      </c>
      <c r="H1871" s="67" t="str">
        <f t="array" aca="1" ref="H1871" ca="1">IF($I$1&lt;&gt;"y", "", IFERROR(INDEX(countrylistsize,MATCH(SMALL(NOT(countrylistsize="")*IF(ISNUMBER(countrylistsize),COUNTIF(countrylistsize,"&lt;="&amp;countrylistsize),COUNTIF(countrylistsize,"&lt;="&amp;countrylistsize)+SUM(ISNUMBER(countrylistsize))),ROWS(F$3:F1871)+SUM(ISBLANK(countrylistsize))),NOT(countrylistsize="")*IF(ISNUMBER(countrylistsize),COUNTIF(countrylistsize,"&lt;="&amp;countrylistsize),COUNTIF(countrylistsize,"&lt;="&amp;countrylistsize)+SUM(ISNUMBER(countrylistsize))),0)), ""))</f>
        <v/>
      </c>
      <c r="I1871" s="70"/>
      <c r="J1871" s="67" t="str">
        <f t="array" aca="1" ref="J1871" ca="1">IF($I$1&lt;&gt;"y", "", IFERROR(INDEX(admin1listsize,MATCH(SMALL(NOT(admin1listsize="")*IF(ISNUMBER(admin1listsize),COUNTIF(admin1listsize,"&lt;="&amp;admin1listsize),COUNTIF(admin1listsize,"&lt;="&amp;admin1listsize)+SUM(ISNUMBER(admin1listsize))),ROWS(D$3:D1871)+SUM(ISBLANK(admin1listsize))),NOT(admin1listsize="")*IF(ISNUMBER(admin1listsize),COUNTIF(admin1listsize,"&lt;="&amp;admin1listsize),COUNTIF(admin1listsize,"&lt;="&amp;admin1listsize)+SUM(ISNUMBER(admin1listsize))),0)), ""))</f>
        <v/>
      </c>
      <c r="K1871" s="71"/>
    </row>
    <row r="1872" spans="1:11" s="1" customFormat="1" x14ac:dyDescent="0.25">
      <c r="A1872" s="93" t="str">
        <f>IF($I$1&lt;&gt;"y", "", IF(ISBLANK(DATA!D1873),"",IF(ISBLANK(DATA!K1873),"NO DATA",DATA!K1873)))</f>
        <v/>
      </c>
      <c r="B1872" s="93" t="str">
        <f>IF($I$1&lt;&gt;"y", "",IF(ISBLANK(DATA!D1873),"", IF(ISBLANK(DATA!L1873),"NO DATA",DATA!L1873)))</f>
        <v/>
      </c>
      <c r="C1872" s="93" t="str">
        <f t="shared" si="89"/>
        <v/>
      </c>
      <c r="D1872" s="93" t="str">
        <f>IF($I$1&lt;&gt;"y", "", IF(C1873="", "", IFERROR(LOOKUP(2,1/(COUNTIF($D$2:D1871,mergednames)=0),mergednames), "")))</f>
        <v/>
      </c>
      <c r="E1872" s="93" t="str">
        <f t="shared" si="88"/>
        <v/>
      </c>
      <c r="F1872" s="93" t="str">
        <f>IF($I$1&lt;&gt;"y", "", IF(A1873="", "", IFERROR(LOOKUP(2,1/(COUNTIF($F$2:F1871,get_country)=0),get_country), "")))</f>
        <v/>
      </c>
      <c r="G1872" s="93" t="str">
        <f t="shared" si="87"/>
        <v/>
      </c>
      <c r="H1872" s="67" t="str">
        <f t="array" aca="1" ref="H1872" ca="1">IF($I$1&lt;&gt;"y", "", IFERROR(INDEX(countrylistsize,MATCH(SMALL(NOT(countrylistsize="")*IF(ISNUMBER(countrylistsize),COUNTIF(countrylistsize,"&lt;="&amp;countrylistsize),COUNTIF(countrylistsize,"&lt;="&amp;countrylistsize)+SUM(ISNUMBER(countrylistsize))),ROWS(F$3:F1872)+SUM(ISBLANK(countrylistsize))),NOT(countrylistsize="")*IF(ISNUMBER(countrylistsize),COUNTIF(countrylistsize,"&lt;="&amp;countrylistsize),COUNTIF(countrylistsize,"&lt;="&amp;countrylistsize)+SUM(ISNUMBER(countrylistsize))),0)), ""))</f>
        <v/>
      </c>
      <c r="I1872" s="70"/>
      <c r="J1872" s="67" t="str">
        <f t="array" aca="1" ref="J1872" ca="1">IF($I$1&lt;&gt;"y", "", IFERROR(INDEX(admin1listsize,MATCH(SMALL(NOT(admin1listsize="")*IF(ISNUMBER(admin1listsize),COUNTIF(admin1listsize,"&lt;="&amp;admin1listsize),COUNTIF(admin1listsize,"&lt;="&amp;admin1listsize)+SUM(ISNUMBER(admin1listsize))),ROWS(D$3:D1872)+SUM(ISBLANK(admin1listsize))),NOT(admin1listsize="")*IF(ISNUMBER(admin1listsize),COUNTIF(admin1listsize,"&lt;="&amp;admin1listsize),COUNTIF(admin1listsize,"&lt;="&amp;admin1listsize)+SUM(ISNUMBER(admin1listsize))),0)), ""))</f>
        <v/>
      </c>
      <c r="K1872" s="71"/>
    </row>
    <row r="1873" spans="1:11" s="1" customFormat="1" x14ac:dyDescent="0.25">
      <c r="A1873" s="93" t="str">
        <f>IF($I$1&lt;&gt;"y", "", IF(ISBLANK(DATA!D1874),"",IF(ISBLANK(DATA!K1874),"NO DATA",DATA!K1874)))</f>
        <v/>
      </c>
      <c r="B1873" s="93" t="str">
        <f>IF($I$1&lt;&gt;"y", "",IF(ISBLANK(DATA!D1874),"", IF(ISBLANK(DATA!L1874),"NO DATA",DATA!L1874)))</f>
        <v/>
      </c>
      <c r="C1873" s="93" t="str">
        <f t="shared" si="89"/>
        <v/>
      </c>
      <c r="D1873" s="93" t="str">
        <f>IF($I$1&lt;&gt;"y", "", IF(C1874="", "", IFERROR(LOOKUP(2,1/(COUNTIF($D$2:D1872,mergednames)=0),mergednames), "")))</f>
        <v/>
      </c>
      <c r="E1873" s="93" t="str">
        <f t="shared" si="88"/>
        <v/>
      </c>
      <c r="F1873" s="93" t="str">
        <f>IF($I$1&lt;&gt;"y", "", IF(A1874="", "", IFERROR(LOOKUP(2,1/(COUNTIF($F$2:F1872,get_country)=0),get_country), "")))</f>
        <v/>
      </c>
      <c r="G1873" s="93" t="str">
        <f t="shared" si="87"/>
        <v/>
      </c>
      <c r="H1873" s="67" t="str">
        <f t="array" aca="1" ref="H1873" ca="1">IF($I$1&lt;&gt;"y", "", IFERROR(INDEX(countrylistsize,MATCH(SMALL(NOT(countrylistsize="")*IF(ISNUMBER(countrylistsize),COUNTIF(countrylistsize,"&lt;="&amp;countrylistsize),COUNTIF(countrylistsize,"&lt;="&amp;countrylistsize)+SUM(ISNUMBER(countrylistsize))),ROWS(F$3:F1873)+SUM(ISBLANK(countrylistsize))),NOT(countrylistsize="")*IF(ISNUMBER(countrylistsize),COUNTIF(countrylistsize,"&lt;="&amp;countrylistsize),COUNTIF(countrylistsize,"&lt;="&amp;countrylistsize)+SUM(ISNUMBER(countrylistsize))),0)), ""))</f>
        <v/>
      </c>
      <c r="I1873" s="70"/>
      <c r="J1873" s="67" t="str">
        <f t="array" aca="1" ref="J1873" ca="1">IF($I$1&lt;&gt;"y", "", IFERROR(INDEX(admin1listsize,MATCH(SMALL(NOT(admin1listsize="")*IF(ISNUMBER(admin1listsize),COUNTIF(admin1listsize,"&lt;="&amp;admin1listsize),COUNTIF(admin1listsize,"&lt;="&amp;admin1listsize)+SUM(ISNUMBER(admin1listsize))),ROWS(D$3:D1873)+SUM(ISBLANK(admin1listsize))),NOT(admin1listsize="")*IF(ISNUMBER(admin1listsize),COUNTIF(admin1listsize,"&lt;="&amp;admin1listsize),COUNTIF(admin1listsize,"&lt;="&amp;admin1listsize)+SUM(ISNUMBER(admin1listsize))),0)), ""))</f>
        <v/>
      </c>
      <c r="K1873" s="71"/>
    </row>
    <row r="1874" spans="1:11" s="1" customFormat="1" x14ac:dyDescent="0.25">
      <c r="A1874" s="93" t="str">
        <f>IF($I$1&lt;&gt;"y", "", IF(ISBLANK(DATA!D1875),"",IF(ISBLANK(DATA!K1875),"NO DATA",DATA!K1875)))</f>
        <v/>
      </c>
      <c r="B1874" s="93" t="str">
        <f>IF($I$1&lt;&gt;"y", "",IF(ISBLANK(DATA!D1875),"", IF(ISBLANK(DATA!L1875),"NO DATA",DATA!L1875)))</f>
        <v/>
      </c>
      <c r="C1874" s="93" t="str">
        <f t="shared" si="89"/>
        <v/>
      </c>
      <c r="D1874" s="93" t="str">
        <f>IF($I$1&lt;&gt;"y", "", IF(C1875="", "", IFERROR(LOOKUP(2,1/(COUNTIF($D$2:D1873,mergednames)=0),mergednames), "")))</f>
        <v/>
      </c>
      <c r="E1874" s="93" t="str">
        <f t="shared" si="88"/>
        <v/>
      </c>
      <c r="F1874" s="93" t="str">
        <f>IF($I$1&lt;&gt;"y", "", IF(A1875="", "", IFERROR(LOOKUP(2,1/(COUNTIF($F$2:F1873,get_country)=0),get_country), "")))</f>
        <v/>
      </c>
      <c r="G1874" s="93" t="str">
        <f t="shared" si="87"/>
        <v/>
      </c>
      <c r="H1874" s="67" t="str">
        <f t="array" aca="1" ref="H1874" ca="1">IF($I$1&lt;&gt;"y", "", IFERROR(INDEX(countrylistsize,MATCH(SMALL(NOT(countrylistsize="")*IF(ISNUMBER(countrylistsize),COUNTIF(countrylistsize,"&lt;="&amp;countrylistsize),COUNTIF(countrylistsize,"&lt;="&amp;countrylistsize)+SUM(ISNUMBER(countrylistsize))),ROWS(F$3:F1874)+SUM(ISBLANK(countrylistsize))),NOT(countrylistsize="")*IF(ISNUMBER(countrylistsize),COUNTIF(countrylistsize,"&lt;="&amp;countrylistsize),COUNTIF(countrylistsize,"&lt;="&amp;countrylistsize)+SUM(ISNUMBER(countrylistsize))),0)), ""))</f>
        <v/>
      </c>
      <c r="I1874" s="70"/>
      <c r="J1874" s="67" t="str">
        <f t="array" aca="1" ref="J1874" ca="1">IF($I$1&lt;&gt;"y", "", IFERROR(INDEX(admin1listsize,MATCH(SMALL(NOT(admin1listsize="")*IF(ISNUMBER(admin1listsize),COUNTIF(admin1listsize,"&lt;="&amp;admin1listsize),COUNTIF(admin1listsize,"&lt;="&amp;admin1listsize)+SUM(ISNUMBER(admin1listsize))),ROWS(D$3:D1874)+SUM(ISBLANK(admin1listsize))),NOT(admin1listsize="")*IF(ISNUMBER(admin1listsize),COUNTIF(admin1listsize,"&lt;="&amp;admin1listsize),COUNTIF(admin1listsize,"&lt;="&amp;admin1listsize)+SUM(ISNUMBER(admin1listsize))),0)), ""))</f>
        <v/>
      </c>
      <c r="K1874" s="71"/>
    </row>
    <row r="1875" spans="1:11" s="1" customFormat="1" x14ac:dyDescent="0.25">
      <c r="A1875" s="93" t="str">
        <f>IF($I$1&lt;&gt;"y", "", IF(ISBLANK(DATA!D1876),"",IF(ISBLANK(DATA!K1876),"NO DATA",DATA!K1876)))</f>
        <v/>
      </c>
      <c r="B1875" s="93" t="str">
        <f>IF($I$1&lt;&gt;"y", "",IF(ISBLANK(DATA!D1876),"", IF(ISBLANK(DATA!L1876),"NO DATA",DATA!L1876)))</f>
        <v/>
      </c>
      <c r="C1875" s="93" t="str">
        <f t="shared" si="89"/>
        <v/>
      </c>
      <c r="D1875" s="93" t="str">
        <f>IF($I$1&lt;&gt;"y", "", IF(C1876="", "", IFERROR(LOOKUP(2,1/(COUNTIF($D$2:D1874,mergednames)=0),mergednames), "")))</f>
        <v/>
      </c>
      <c r="E1875" s="93" t="str">
        <f t="shared" si="88"/>
        <v/>
      </c>
      <c r="F1875" s="93" t="str">
        <f>IF($I$1&lt;&gt;"y", "", IF(A1876="", "", IFERROR(LOOKUP(2,1/(COUNTIF($F$2:F1874,get_country)=0),get_country), "")))</f>
        <v/>
      </c>
      <c r="G1875" s="93" t="str">
        <f t="shared" si="87"/>
        <v/>
      </c>
      <c r="H1875" s="67" t="str">
        <f t="array" aca="1" ref="H1875" ca="1">IF($I$1&lt;&gt;"y", "", IFERROR(INDEX(countrylistsize,MATCH(SMALL(NOT(countrylistsize="")*IF(ISNUMBER(countrylistsize),COUNTIF(countrylistsize,"&lt;="&amp;countrylistsize),COUNTIF(countrylistsize,"&lt;="&amp;countrylistsize)+SUM(ISNUMBER(countrylistsize))),ROWS(F$3:F1875)+SUM(ISBLANK(countrylistsize))),NOT(countrylistsize="")*IF(ISNUMBER(countrylistsize),COUNTIF(countrylistsize,"&lt;="&amp;countrylistsize),COUNTIF(countrylistsize,"&lt;="&amp;countrylistsize)+SUM(ISNUMBER(countrylistsize))),0)), ""))</f>
        <v/>
      </c>
      <c r="I1875" s="70"/>
      <c r="J1875" s="67" t="str">
        <f t="array" aca="1" ref="J1875" ca="1">IF($I$1&lt;&gt;"y", "", IFERROR(INDEX(admin1listsize,MATCH(SMALL(NOT(admin1listsize="")*IF(ISNUMBER(admin1listsize),COUNTIF(admin1listsize,"&lt;="&amp;admin1listsize),COUNTIF(admin1listsize,"&lt;="&amp;admin1listsize)+SUM(ISNUMBER(admin1listsize))),ROWS(D$3:D1875)+SUM(ISBLANK(admin1listsize))),NOT(admin1listsize="")*IF(ISNUMBER(admin1listsize),COUNTIF(admin1listsize,"&lt;="&amp;admin1listsize),COUNTIF(admin1listsize,"&lt;="&amp;admin1listsize)+SUM(ISNUMBER(admin1listsize))),0)), ""))</f>
        <v/>
      </c>
      <c r="K1875" s="71"/>
    </row>
    <row r="1876" spans="1:11" s="1" customFormat="1" x14ac:dyDescent="0.25">
      <c r="A1876" s="93" t="str">
        <f>IF($I$1&lt;&gt;"y", "", IF(ISBLANK(DATA!D1877),"",IF(ISBLANK(DATA!K1877),"NO DATA",DATA!K1877)))</f>
        <v/>
      </c>
      <c r="B1876" s="93" t="str">
        <f>IF($I$1&lt;&gt;"y", "",IF(ISBLANK(DATA!D1877),"", IF(ISBLANK(DATA!L1877),"NO DATA",DATA!L1877)))</f>
        <v/>
      </c>
      <c r="C1876" s="93" t="str">
        <f t="shared" si="89"/>
        <v/>
      </c>
      <c r="D1876" s="93" t="str">
        <f>IF($I$1&lt;&gt;"y", "", IF(C1877="", "", IFERROR(LOOKUP(2,1/(COUNTIF($D$2:D1875,mergednames)=0),mergednames), "")))</f>
        <v/>
      </c>
      <c r="E1876" s="93" t="str">
        <f t="shared" si="88"/>
        <v/>
      </c>
      <c r="F1876" s="93" t="str">
        <f>IF($I$1&lt;&gt;"y", "", IF(A1877="", "", IFERROR(LOOKUP(2,1/(COUNTIF($F$2:F1875,get_country)=0),get_country), "")))</f>
        <v/>
      </c>
      <c r="G1876" s="93" t="str">
        <f t="shared" si="87"/>
        <v/>
      </c>
      <c r="H1876" s="67" t="str">
        <f t="array" aca="1" ref="H1876" ca="1">IF($I$1&lt;&gt;"y", "", IFERROR(INDEX(countrylistsize,MATCH(SMALL(NOT(countrylistsize="")*IF(ISNUMBER(countrylistsize),COUNTIF(countrylistsize,"&lt;="&amp;countrylistsize),COUNTIF(countrylistsize,"&lt;="&amp;countrylistsize)+SUM(ISNUMBER(countrylistsize))),ROWS(F$3:F1876)+SUM(ISBLANK(countrylistsize))),NOT(countrylistsize="")*IF(ISNUMBER(countrylistsize),COUNTIF(countrylistsize,"&lt;="&amp;countrylistsize),COUNTIF(countrylistsize,"&lt;="&amp;countrylistsize)+SUM(ISNUMBER(countrylistsize))),0)), ""))</f>
        <v/>
      </c>
      <c r="I1876" s="70"/>
      <c r="J1876" s="67" t="str">
        <f t="array" aca="1" ref="J1876" ca="1">IF($I$1&lt;&gt;"y", "", IFERROR(INDEX(admin1listsize,MATCH(SMALL(NOT(admin1listsize="")*IF(ISNUMBER(admin1listsize),COUNTIF(admin1listsize,"&lt;="&amp;admin1listsize),COUNTIF(admin1listsize,"&lt;="&amp;admin1listsize)+SUM(ISNUMBER(admin1listsize))),ROWS(D$3:D1876)+SUM(ISBLANK(admin1listsize))),NOT(admin1listsize="")*IF(ISNUMBER(admin1listsize),COUNTIF(admin1listsize,"&lt;="&amp;admin1listsize),COUNTIF(admin1listsize,"&lt;="&amp;admin1listsize)+SUM(ISNUMBER(admin1listsize))),0)), ""))</f>
        <v/>
      </c>
      <c r="K1876" s="71"/>
    </row>
    <row r="1877" spans="1:11" s="1" customFormat="1" x14ac:dyDescent="0.25">
      <c r="A1877" s="93" t="str">
        <f>IF($I$1&lt;&gt;"y", "", IF(ISBLANK(DATA!D1878),"",IF(ISBLANK(DATA!K1878),"NO DATA",DATA!K1878)))</f>
        <v/>
      </c>
      <c r="B1877" s="93" t="str">
        <f>IF($I$1&lt;&gt;"y", "",IF(ISBLANK(DATA!D1878),"", IF(ISBLANK(DATA!L1878),"NO DATA",DATA!L1878)))</f>
        <v/>
      </c>
      <c r="C1877" s="93" t="str">
        <f t="shared" si="89"/>
        <v/>
      </c>
      <c r="D1877" s="93" t="str">
        <f>IF($I$1&lt;&gt;"y", "", IF(C1878="", "", IFERROR(LOOKUP(2,1/(COUNTIF($D$2:D1876,mergednames)=0),mergednames), "")))</f>
        <v/>
      </c>
      <c r="E1877" s="93" t="str">
        <f t="shared" si="88"/>
        <v/>
      </c>
      <c r="F1877" s="93" t="str">
        <f>IF($I$1&lt;&gt;"y", "", IF(A1878="", "", IFERROR(LOOKUP(2,1/(COUNTIF($F$2:F1876,get_country)=0),get_country), "")))</f>
        <v/>
      </c>
      <c r="G1877" s="93" t="str">
        <f t="shared" si="87"/>
        <v/>
      </c>
      <c r="H1877" s="67" t="str">
        <f t="array" aca="1" ref="H1877" ca="1">IF($I$1&lt;&gt;"y", "", IFERROR(INDEX(countrylistsize,MATCH(SMALL(NOT(countrylistsize="")*IF(ISNUMBER(countrylistsize),COUNTIF(countrylistsize,"&lt;="&amp;countrylistsize),COUNTIF(countrylistsize,"&lt;="&amp;countrylistsize)+SUM(ISNUMBER(countrylistsize))),ROWS(F$3:F1877)+SUM(ISBLANK(countrylistsize))),NOT(countrylistsize="")*IF(ISNUMBER(countrylistsize),COUNTIF(countrylistsize,"&lt;="&amp;countrylistsize),COUNTIF(countrylistsize,"&lt;="&amp;countrylistsize)+SUM(ISNUMBER(countrylistsize))),0)), ""))</f>
        <v/>
      </c>
      <c r="I1877" s="70"/>
      <c r="J1877" s="67" t="str">
        <f t="array" aca="1" ref="J1877" ca="1">IF($I$1&lt;&gt;"y", "", IFERROR(INDEX(admin1listsize,MATCH(SMALL(NOT(admin1listsize="")*IF(ISNUMBER(admin1listsize),COUNTIF(admin1listsize,"&lt;="&amp;admin1listsize),COUNTIF(admin1listsize,"&lt;="&amp;admin1listsize)+SUM(ISNUMBER(admin1listsize))),ROWS(D$3:D1877)+SUM(ISBLANK(admin1listsize))),NOT(admin1listsize="")*IF(ISNUMBER(admin1listsize),COUNTIF(admin1listsize,"&lt;="&amp;admin1listsize),COUNTIF(admin1listsize,"&lt;="&amp;admin1listsize)+SUM(ISNUMBER(admin1listsize))),0)), ""))</f>
        <v/>
      </c>
      <c r="K1877" s="71"/>
    </row>
    <row r="1878" spans="1:11" s="1" customFormat="1" x14ac:dyDescent="0.25">
      <c r="A1878" s="93" t="str">
        <f>IF($I$1&lt;&gt;"y", "", IF(ISBLANK(DATA!D1879),"",IF(ISBLANK(DATA!K1879),"NO DATA",DATA!K1879)))</f>
        <v/>
      </c>
      <c r="B1878" s="93" t="str">
        <f>IF($I$1&lt;&gt;"y", "",IF(ISBLANK(DATA!D1879),"", IF(ISBLANK(DATA!L1879),"NO DATA",DATA!L1879)))</f>
        <v/>
      </c>
      <c r="C1878" s="93" t="str">
        <f t="shared" si="89"/>
        <v/>
      </c>
      <c r="D1878" s="93" t="str">
        <f>IF($I$1&lt;&gt;"y", "", IF(C1879="", "", IFERROR(LOOKUP(2,1/(COUNTIF($D$2:D1877,mergednames)=0),mergednames), "")))</f>
        <v/>
      </c>
      <c r="E1878" s="93" t="str">
        <f t="shared" si="88"/>
        <v/>
      </c>
      <c r="F1878" s="93" t="str">
        <f>IF($I$1&lt;&gt;"y", "", IF(A1879="", "", IFERROR(LOOKUP(2,1/(COUNTIF($F$2:F1877,get_country)=0),get_country), "")))</f>
        <v/>
      </c>
      <c r="G1878" s="93" t="str">
        <f t="shared" si="87"/>
        <v/>
      </c>
      <c r="H1878" s="67" t="str">
        <f t="array" aca="1" ref="H1878" ca="1">IF($I$1&lt;&gt;"y", "", IFERROR(INDEX(countrylistsize,MATCH(SMALL(NOT(countrylistsize="")*IF(ISNUMBER(countrylistsize),COUNTIF(countrylistsize,"&lt;="&amp;countrylistsize),COUNTIF(countrylistsize,"&lt;="&amp;countrylistsize)+SUM(ISNUMBER(countrylistsize))),ROWS(F$3:F1878)+SUM(ISBLANK(countrylistsize))),NOT(countrylistsize="")*IF(ISNUMBER(countrylistsize),COUNTIF(countrylistsize,"&lt;="&amp;countrylistsize),COUNTIF(countrylistsize,"&lt;="&amp;countrylistsize)+SUM(ISNUMBER(countrylistsize))),0)), ""))</f>
        <v/>
      </c>
      <c r="I1878" s="70"/>
      <c r="J1878" s="67" t="str">
        <f t="array" aca="1" ref="J1878" ca="1">IF($I$1&lt;&gt;"y", "", IFERROR(INDEX(admin1listsize,MATCH(SMALL(NOT(admin1listsize="")*IF(ISNUMBER(admin1listsize),COUNTIF(admin1listsize,"&lt;="&amp;admin1listsize),COUNTIF(admin1listsize,"&lt;="&amp;admin1listsize)+SUM(ISNUMBER(admin1listsize))),ROWS(D$3:D1878)+SUM(ISBLANK(admin1listsize))),NOT(admin1listsize="")*IF(ISNUMBER(admin1listsize),COUNTIF(admin1listsize,"&lt;="&amp;admin1listsize),COUNTIF(admin1listsize,"&lt;="&amp;admin1listsize)+SUM(ISNUMBER(admin1listsize))),0)), ""))</f>
        <v/>
      </c>
      <c r="K1878" s="71"/>
    </row>
    <row r="1879" spans="1:11" s="1" customFormat="1" x14ac:dyDescent="0.25">
      <c r="A1879" s="93" t="str">
        <f>IF($I$1&lt;&gt;"y", "", IF(ISBLANK(DATA!D1880),"",IF(ISBLANK(DATA!K1880),"NO DATA",DATA!K1880)))</f>
        <v/>
      </c>
      <c r="B1879" s="93" t="str">
        <f>IF($I$1&lt;&gt;"y", "",IF(ISBLANK(DATA!D1880),"", IF(ISBLANK(DATA!L1880),"NO DATA",DATA!L1880)))</f>
        <v/>
      </c>
      <c r="C1879" s="93" t="str">
        <f t="shared" si="89"/>
        <v/>
      </c>
      <c r="D1879" s="93" t="str">
        <f>IF($I$1&lt;&gt;"y", "", IF(C1880="", "", IFERROR(LOOKUP(2,1/(COUNTIF($D$2:D1878,mergednames)=0),mergednames), "")))</f>
        <v/>
      </c>
      <c r="E1879" s="93" t="str">
        <f t="shared" si="88"/>
        <v/>
      </c>
      <c r="F1879" s="93" t="str">
        <f>IF($I$1&lt;&gt;"y", "", IF(A1880="", "", IFERROR(LOOKUP(2,1/(COUNTIF($F$2:F1878,get_country)=0),get_country), "")))</f>
        <v/>
      </c>
      <c r="G1879" s="93" t="str">
        <f t="shared" si="87"/>
        <v/>
      </c>
      <c r="H1879" s="67" t="str">
        <f t="array" aca="1" ref="H1879" ca="1">IF($I$1&lt;&gt;"y", "", IFERROR(INDEX(countrylistsize,MATCH(SMALL(NOT(countrylistsize="")*IF(ISNUMBER(countrylistsize),COUNTIF(countrylistsize,"&lt;="&amp;countrylistsize),COUNTIF(countrylistsize,"&lt;="&amp;countrylistsize)+SUM(ISNUMBER(countrylistsize))),ROWS(F$3:F1879)+SUM(ISBLANK(countrylistsize))),NOT(countrylistsize="")*IF(ISNUMBER(countrylistsize),COUNTIF(countrylistsize,"&lt;="&amp;countrylistsize),COUNTIF(countrylistsize,"&lt;="&amp;countrylistsize)+SUM(ISNUMBER(countrylistsize))),0)), ""))</f>
        <v/>
      </c>
      <c r="I1879" s="70"/>
      <c r="J1879" s="67" t="str">
        <f t="array" aca="1" ref="J1879" ca="1">IF($I$1&lt;&gt;"y", "", IFERROR(INDEX(admin1listsize,MATCH(SMALL(NOT(admin1listsize="")*IF(ISNUMBER(admin1listsize),COUNTIF(admin1listsize,"&lt;="&amp;admin1listsize),COUNTIF(admin1listsize,"&lt;="&amp;admin1listsize)+SUM(ISNUMBER(admin1listsize))),ROWS(D$3:D1879)+SUM(ISBLANK(admin1listsize))),NOT(admin1listsize="")*IF(ISNUMBER(admin1listsize),COUNTIF(admin1listsize,"&lt;="&amp;admin1listsize),COUNTIF(admin1listsize,"&lt;="&amp;admin1listsize)+SUM(ISNUMBER(admin1listsize))),0)), ""))</f>
        <v/>
      </c>
      <c r="K1879" s="71"/>
    </row>
    <row r="1880" spans="1:11" s="1" customFormat="1" x14ac:dyDescent="0.25">
      <c r="A1880" s="93" t="str">
        <f>IF($I$1&lt;&gt;"y", "", IF(ISBLANK(DATA!D1881),"",IF(ISBLANK(DATA!K1881),"NO DATA",DATA!K1881)))</f>
        <v/>
      </c>
      <c r="B1880" s="93" t="str">
        <f>IF($I$1&lt;&gt;"y", "",IF(ISBLANK(DATA!D1881),"", IF(ISBLANK(DATA!L1881),"NO DATA",DATA!L1881)))</f>
        <v/>
      </c>
      <c r="C1880" s="93" t="str">
        <f t="shared" si="89"/>
        <v/>
      </c>
      <c r="D1880" s="93" t="str">
        <f>IF($I$1&lt;&gt;"y", "", IF(C1881="", "", IFERROR(LOOKUP(2,1/(COUNTIF($D$2:D1879,mergednames)=0),mergednames), "")))</f>
        <v/>
      </c>
      <c r="E1880" s="93" t="str">
        <f t="shared" si="88"/>
        <v/>
      </c>
      <c r="F1880" s="93" t="str">
        <f>IF($I$1&lt;&gt;"y", "", IF(A1881="", "", IFERROR(LOOKUP(2,1/(COUNTIF($F$2:F1879,get_country)=0),get_country), "")))</f>
        <v/>
      </c>
      <c r="G1880" s="93" t="str">
        <f t="shared" si="87"/>
        <v/>
      </c>
      <c r="H1880" s="67" t="str">
        <f t="array" aca="1" ref="H1880" ca="1">IF($I$1&lt;&gt;"y", "", IFERROR(INDEX(countrylistsize,MATCH(SMALL(NOT(countrylistsize="")*IF(ISNUMBER(countrylistsize),COUNTIF(countrylistsize,"&lt;="&amp;countrylistsize),COUNTIF(countrylistsize,"&lt;="&amp;countrylistsize)+SUM(ISNUMBER(countrylistsize))),ROWS(F$3:F1880)+SUM(ISBLANK(countrylistsize))),NOT(countrylistsize="")*IF(ISNUMBER(countrylistsize),COUNTIF(countrylistsize,"&lt;="&amp;countrylistsize),COUNTIF(countrylistsize,"&lt;="&amp;countrylistsize)+SUM(ISNUMBER(countrylistsize))),0)), ""))</f>
        <v/>
      </c>
      <c r="I1880" s="70"/>
      <c r="J1880" s="67" t="str">
        <f t="array" aca="1" ref="J1880" ca="1">IF($I$1&lt;&gt;"y", "", IFERROR(INDEX(admin1listsize,MATCH(SMALL(NOT(admin1listsize="")*IF(ISNUMBER(admin1listsize),COUNTIF(admin1listsize,"&lt;="&amp;admin1listsize),COUNTIF(admin1listsize,"&lt;="&amp;admin1listsize)+SUM(ISNUMBER(admin1listsize))),ROWS(D$3:D1880)+SUM(ISBLANK(admin1listsize))),NOT(admin1listsize="")*IF(ISNUMBER(admin1listsize),COUNTIF(admin1listsize,"&lt;="&amp;admin1listsize),COUNTIF(admin1listsize,"&lt;="&amp;admin1listsize)+SUM(ISNUMBER(admin1listsize))),0)), ""))</f>
        <v/>
      </c>
      <c r="K1880" s="71"/>
    </row>
    <row r="1881" spans="1:11" s="1" customFormat="1" x14ac:dyDescent="0.25">
      <c r="A1881" s="93" t="str">
        <f>IF($I$1&lt;&gt;"y", "", IF(ISBLANK(DATA!D1882),"",IF(ISBLANK(DATA!K1882),"NO DATA",DATA!K1882)))</f>
        <v/>
      </c>
      <c r="B1881" s="93" t="str">
        <f>IF($I$1&lt;&gt;"y", "",IF(ISBLANK(DATA!D1882),"", IF(ISBLANK(DATA!L1882),"NO DATA",DATA!L1882)))</f>
        <v/>
      </c>
      <c r="C1881" s="93" t="str">
        <f t="shared" si="89"/>
        <v/>
      </c>
      <c r="D1881" s="93" t="str">
        <f>IF($I$1&lt;&gt;"y", "", IF(C1882="", "", IFERROR(LOOKUP(2,1/(COUNTIF($D$2:D1880,mergednames)=0),mergednames), "")))</f>
        <v/>
      </c>
      <c r="E1881" s="93" t="str">
        <f t="shared" si="88"/>
        <v/>
      </c>
      <c r="F1881" s="93" t="str">
        <f>IF($I$1&lt;&gt;"y", "", IF(A1882="", "", IFERROR(LOOKUP(2,1/(COUNTIF($F$2:F1880,get_country)=0),get_country), "")))</f>
        <v/>
      </c>
      <c r="G1881" s="93" t="str">
        <f t="shared" si="87"/>
        <v/>
      </c>
      <c r="H1881" s="67" t="str">
        <f t="array" aca="1" ref="H1881" ca="1">IF($I$1&lt;&gt;"y", "", IFERROR(INDEX(countrylistsize,MATCH(SMALL(NOT(countrylistsize="")*IF(ISNUMBER(countrylistsize),COUNTIF(countrylistsize,"&lt;="&amp;countrylistsize),COUNTIF(countrylistsize,"&lt;="&amp;countrylistsize)+SUM(ISNUMBER(countrylistsize))),ROWS(F$3:F1881)+SUM(ISBLANK(countrylistsize))),NOT(countrylistsize="")*IF(ISNUMBER(countrylistsize),COUNTIF(countrylistsize,"&lt;="&amp;countrylistsize),COUNTIF(countrylistsize,"&lt;="&amp;countrylistsize)+SUM(ISNUMBER(countrylistsize))),0)), ""))</f>
        <v/>
      </c>
      <c r="I1881" s="70"/>
      <c r="J1881" s="67" t="str">
        <f t="array" aca="1" ref="J1881" ca="1">IF($I$1&lt;&gt;"y", "", IFERROR(INDEX(admin1listsize,MATCH(SMALL(NOT(admin1listsize="")*IF(ISNUMBER(admin1listsize),COUNTIF(admin1listsize,"&lt;="&amp;admin1listsize),COUNTIF(admin1listsize,"&lt;="&amp;admin1listsize)+SUM(ISNUMBER(admin1listsize))),ROWS(D$3:D1881)+SUM(ISBLANK(admin1listsize))),NOT(admin1listsize="")*IF(ISNUMBER(admin1listsize),COUNTIF(admin1listsize,"&lt;="&amp;admin1listsize),COUNTIF(admin1listsize,"&lt;="&amp;admin1listsize)+SUM(ISNUMBER(admin1listsize))),0)), ""))</f>
        <v/>
      </c>
      <c r="K1881" s="71"/>
    </row>
    <row r="1882" spans="1:11" s="1" customFormat="1" x14ac:dyDescent="0.25">
      <c r="A1882" s="93" t="str">
        <f>IF($I$1&lt;&gt;"y", "", IF(ISBLANK(DATA!D1883),"",IF(ISBLANK(DATA!K1883),"NO DATA",DATA!K1883)))</f>
        <v/>
      </c>
      <c r="B1882" s="93" t="str">
        <f>IF($I$1&lt;&gt;"y", "",IF(ISBLANK(DATA!D1883),"", IF(ISBLANK(DATA!L1883),"NO DATA",DATA!L1883)))</f>
        <v/>
      </c>
      <c r="C1882" s="93" t="str">
        <f t="shared" si="89"/>
        <v/>
      </c>
      <c r="D1882" s="93" t="str">
        <f>IF($I$1&lt;&gt;"y", "", IF(C1883="", "", IFERROR(LOOKUP(2,1/(COUNTIF($D$2:D1881,mergednames)=0),mergednames), "")))</f>
        <v/>
      </c>
      <c r="E1882" s="93" t="str">
        <f t="shared" si="88"/>
        <v/>
      </c>
      <c r="F1882" s="93" t="str">
        <f>IF($I$1&lt;&gt;"y", "", IF(A1883="", "", IFERROR(LOOKUP(2,1/(COUNTIF($F$2:F1881,get_country)=0),get_country), "")))</f>
        <v/>
      </c>
      <c r="G1882" s="93" t="str">
        <f t="shared" si="87"/>
        <v/>
      </c>
      <c r="H1882" s="67" t="str">
        <f t="array" aca="1" ref="H1882" ca="1">IF($I$1&lt;&gt;"y", "", IFERROR(INDEX(countrylistsize,MATCH(SMALL(NOT(countrylistsize="")*IF(ISNUMBER(countrylistsize),COUNTIF(countrylistsize,"&lt;="&amp;countrylistsize),COUNTIF(countrylistsize,"&lt;="&amp;countrylistsize)+SUM(ISNUMBER(countrylistsize))),ROWS(F$3:F1882)+SUM(ISBLANK(countrylistsize))),NOT(countrylistsize="")*IF(ISNUMBER(countrylistsize),COUNTIF(countrylistsize,"&lt;="&amp;countrylistsize),COUNTIF(countrylistsize,"&lt;="&amp;countrylistsize)+SUM(ISNUMBER(countrylistsize))),0)), ""))</f>
        <v/>
      </c>
      <c r="I1882" s="70"/>
      <c r="J1882" s="67" t="str">
        <f t="array" aca="1" ref="J1882" ca="1">IF($I$1&lt;&gt;"y", "", IFERROR(INDEX(admin1listsize,MATCH(SMALL(NOT(admin1listsize="")*IF(ISNUMBER(admin1listsize),COUNTIF(admin1listsize,"&lt;="&amp;admin1listsize),COUNTIF(admin1listsize,"&lt;="&amp;admin1listsize)+SUM(ISNUMBER(admin1listsize))),ROWS(D$3:D1882)+SUM(ISBLANK(admin1listsize))),NOT(admin1listsize="")*IF(ISNUMBER(admin1listsize),COUNTIF(admin1listsize,"&lt;="&amp;admin1listsize),COUNTIF(admin1listsize,"&lt;="&amp;admin1listsize)+SUM(ISNUMBER(admin1listsize))),0)), ""))</f>
        <v/>
      </c>
      <c r="K1882" s="71"/>
    </row>
    <row r="1883" spans="1:11" s="1" customFormat="1" x14ac:dyDescent="0.25">
      <c r="A1883" s="93" t="str">
        <f>IF($I$1&lt;&gt;"y", "", IF(ISBLANK(DATA!D1884),"",IF(ISBLANK(DATA!K1884),"NO DATA",DATA!K1884)))</f>
        <v/>
      </c>
      <c r="B1883" s="93" t="str">
        <f>IF($I$1&lt;&gt;"y", "",IF(ISBLANK(DATA!D1884),"", IF(ISBLANK(DATA!L1884),"NO DATA",DATA!L1884)))</f>
        <v/>
      </c>
      <c r="C1883" s="93" t="str">
        <f t="shared" si="89"/>
        <v/>
      </c>
      <c r="D1883" s="93" t="str">
        <f>IF($I$1&lt;&gt;"y", "", IF(C1884="", "", IFERROR(LOOKUP(2,1/(COUNTIF($D$2:D1882,mergednames)=0),mergednames), "")))</f>
        <v/>
      </c>
      <c r="E1883" s="93" t="str">
        <f t="shared" si="88"/>
        <v/>
      </c>
      <c r="F1883" s="93" t="str">
        <f>IF($I$1&lt;&gt;"y", "", IF(A1884="", "", IFERROR(LOOKUP(2,1/(COUNTIF($F$2:F1882,get_country)=0),get_country), "")))</f>
        <v/>
      </c>
      <c r="G1883" s="93" t="str">
        <f t="shared" si="87"/>
        <v/>
      </c>
      <c r="H1883" s="67" t="str">
        <f t="array" aca="1" ref="H1883" ca="1">IF($I$1&lt;&gt;"y", "", IFERROR(INDEX(countrylistsize,MATCH(SMALL(NOT(countrylistsize="")*IF(ISNUMBER(countrylistsize),COUNTIF(countrylistsize,"&lt;="&amp;countrylistsize),COUNTIF(countrylistsize,"&lt;="&amp;countrylistsize)+SUM(ISNUMBER(countrylistsize))),ROWS(F$3:F1883)+SUM(ISBLANK(countrylistsize))),NOT(countrylistsize="")*IF(ISNUMBER(countrylistsize),COUNTIF(countrylistsize,"&lt;="&amp;countrylistsize),COUNTIF(countrylistsize,"&lt;="&amp;countrylistsize)+SUM(ISNUMBER(countrylistsize))),0)), ""))</f>
        <v/>
      </c>
      <c r="I1883" s="70"/>
      <c r="J1883" s="67" t="str">
        <f t="array" aca="1" ref="J1883" ca="1">IF($I$1&lt;&gt;"y", "", IFERROR(INDEX(admin1listsize,MATCH(SMALL(NOT(admin1listsize="")*IF(ISNUMBER(admin1listsize),COUNTIF(admin1listsize,"&lt;="&amp;admin1listsize),COUNTIF(admin1listsize,"&lt;="&amp;admin1listsize)+SUM(ISNUMBER(admin1listsize))),ROWS(D$3:D1883)+SUM(ISBLANK(admin1listsize))),NOT(admin1listsize="")*IF(ISNUMBER(admin1listsize),COUNTIF(admin1listsize,"&lt;="&amp;admin1listsize),COUNTIF(admin1listsize,"&lt;="&amp;admin1listsize)+SUM(ISNUMBER(admin1listsize))),0)), ""))</f>
        <v/>
      </c>
      <c r="K1883" s="71"/>
    </row>
    <row r="1884" spans="1:11" s="1" customFormat="1" x14ac:dyDescent="0.25">
      <c r="A1884" s="93" t="str">
        <f>IF($I$1&lt;&gt;"y", "", IF(ISBLANK(DATA!D1885),"",IF(ISBLANK(DATA!K1885),"NO DATA",DATA!K1885)))</f>
        <v/>
      </c>
      <c r="B1884" s="93" t="str">
        <f>IF($I$1&lt;&gt;"y", "",IF(ISBLANK(DATA!D1885),"", IF(ISBLANK(DATA!L1885),"NO DATA",DATA!L1885)))</f>
        <v/>
      </c>
      <c r="C1884" s="93" t="str">
        <f t="shared" si="89"/>
        <v/>
      </c>
      <c r="D1884" s="93" t="str">
        <f>IF($I$1&lt;&gt;"y", "", IF(C1885="", "", IFERROR(LOOKUP(2,1/(COUNTIF($D$2:D1883,mergednames)=0),mergednames), "")))</f>
        <v/>
      </c>
      <c r="E1884" s="93" t="str">
        <f t="shared" si="88"/>
        <v/>
      </c>
      <c r="F1884" s="93" t="str">
        <f>IF($I$1&lt;&gt;"y", "", IF(A1885="", "", IFERROR(LOOKUP(2,1/(COUNTIF($F$2:F1883,get_country)=0),get_country), "")))</f>
        <v/>
      </c>
      <c r="G1884" s="93" t="str">
        <f t="shared" si="87"/>
        <v/>
      </c>
      <c r="H1884" s="67" t="str">
        <f t="array" aca="1" ref="H1884" ca="1">IF($I$1&lt;&gt;"y", "", IFERROR(INDEX(countrylistsize,MATCH(SMALL(NOT(countrylistsize="")*IF(ISNUMBER(countrylistsize),COUNTIF(countrylistsize,"&lt;="&amp;countrylistsize),COUNTIF(countrylistsize,"&lt;="&amp;countrylistsize)+SUM(ISNUMBER(countrylistsize))),ROWS(F$3:F1884)+SUM(ISBLANK(countrylistsize))),NOT(countrylistsize="")*IF(ISNUMBER(countrylistsize),COUNTIF(countrylistsize,"&lt;="&amp;countrylistsize),COUNTIF(countrylistsize,"&lt;="&amp;countrylistsize)+SUM(ISNUMBER(countrylistsize))),0)), ""))</f>
        <v/>
      </c>
      <c r="I1884" s="70"/>
      <c r="J1884" s="67" t="str">
        <f t="array" aca="1" ref="J1884" ca="1">IF($I$1&lt;&gt;"y", "", IFERROR(INDEX(admin1listsize,MATCH(SMALL(NOT(admin1listsize="")*IF(ISNUMBER(admin1listsize),COUNTIF(admin1listsize,"&lt;="&amp;admin1listsize),COUNTIF(admin1listsize,"&lt;="&amp;admin1listsize)+SUM(ISNUMBER(admin1listsize))),ROWS(D$3:D1884)+SUM(ISBLANK(admin1listsize))),NOT(admin1listsize="")*IF(ISNUMBER(admin1listsize),COUNTIF(admin1listsize,"&lt;="&amp;admin1listsize),COUNTIF(admin1listsize,"&lt;="&amp;admin1listsize)+SUM(ISNUMBER(admin1listsize))),0)), ""))</f>
        <v/>
      </c>
      <c r="K1884" s="71"/>
    </row>
    <row r="1885" spans="1:11" s="1" customFormat="1" x14ac:dyDescent="0.25">
      <c r="A1885" s="93" t="str">
        <f>IF($I$1&lt;&gt;"y", "", IF(ISBLANK(DATA!D1886),"",IF(ISBLANK(DATA!K1886),"NO DATA",DATA!K1886)))</f>
        <v/>
      </c>
      <c r="B1885" s="93" t="str">
        <f>IF($I$1&lt;&gt;"y", "",IF(ISBLANK(DATA!D1886),"", IF(ISBLANK(DATA!L1886),"NO DATA",DATA!L1886)))</f>
        <v/>
      </c>
      <c r="C1885" s="93" t="str">
        <f t="shared" si="89"/>
        <v/>
      </c>
      <c r="D1885" s="93" t="str">
        <f>IF($I$1&lt;&gt;"y", "", IF(C1886="", "", IFERROR(LOOKUP(2,1/(COUNTIF($D$2:D1884,mergednames)=0),mergednames), "")))</f>
        <v/>
      </c>
      <c r="E1885" s="93" t="str">
        <f t="shared" si="88"/>
        <v/>
      </c>
      <c r="F1885" s="93" t="str">
        <f>IF($I$1&lt;&gt;"y", "", IF(A1886="", "", IFERROR(LOOKUP(2,1/(COUNTIF($F$2:F1884,get_country)=0),get_country), "")))</f>
        <v/>
      </c>
      <c r="G1885" s="93" t="str">
        <f t="shared" si="87"/>
        <v/>
      </c>
      <c r="H1885" s="67" t="str">
        <f t="array" aca="1" ref="H1885" ca="1">IF($I$1&lt;&gt;"y", "", IFERROR(INDEX(countrylistsize,MATCH(SMALL(NOT(countrylistsize="")*IF(ISNUMBER(countrylistsize),COUNTIF(countrylistsize,"&lt;="&amp;countrylistsize),COUNTIF(countrylistsize,"&lt;="&amp;countrylistsize)+SUM(ISNUMBER(countrylistsize))),ROWS(F$3:F1885)+SUM(ISBLANK(countrylistsize))),NOT(countrylistsize="")*IF(ISNUMBER(countrylistsize),COUNTIF(countrylistsize,"&lt;="&amp;countrylistsize),COUNTIF(countrylistsize,"&lt;="&amp;countrylistsize)+SUM(ISNUMBER(countrylistsize))),0)), ""))</f>
        <v/>
      </c>
      <c r="I1885" s="70"/>
      <c r="J1885" s="67" t="str">
        <f t="array" aca="1" ref="J1885" ca="1">IF($I$1&lt;&gt;"y", "", IFERROR(INDEX(admin1listsize,MATCH(SMALL(NOT(admin1listsize="")*IF(ISNUMBER(admin1listsize),COUNTIF(admin1listsize,"&lt;="&amp;admin1listsize),COUNTIF(admin1listsize,"&lt;="&amp;admin1listsize)+SUM(ISNUMBER(admin1listsize))),ROWS(D$3:D1885)+SUM(ISBLANK(admin1listsize))),NOT(admin1listsize="")*IF(ISNUMBER(admin1listsize),COUNTIF(admin1listsize,"&lt;="&amp;admin1listsize),COUNTIF(admin1listsize,"&lt;="&amp;admin1listsize)+SUM(ISNUMBER(admin1listsize))),0)), ""))</f>
        <v/>
      </c>
      <c r="K1885" s="71"/>
    </row>
    <row r="1886" spans="1:11" s="1" customFormat="1" x14ac:dyDescent="0.25">
      <c r="A1886" s="93" t="str">
        <f>IF($I$1&lt;&gt;"y", "", IF(ISBLANK(DATA!D1887),"",IF(ISBLANK(DATA!K1887),"NO DATA",DATA!K1887)))</f>
        <v/>
      </c>
      <c r="B1886" s="93" t="str">
        <f>IF($I$1&lt;&gt;"y", "",IF(ISBLANK(DATA!D1887),"", IF(ISBLANK(DATA!L1887),"NO DATA",DATA!L1887)))</f>
        <v/>
      </c>
      <c r="C1886" s="93" t="str">
        <f t="shared" si="89"/>
        <v/>
      </c>
      <c r="D1886" s="93" t="str">
        <f>IF($I$1&lt;&gt;"y", "", IF(C1887="", "", IFERROR(LOOKUP(2,1/(COUNTIF($D$2:D1885,mergednames)=0),mergednames), "")))</f>
        <v/>
      </c>
      <c r="E1886" s="93" t="str">
        <f t="shared" si="88"/>
        <v/>
      </c>
      <c r="F1886" s="93" t="str">
        <f>IF($I$1&lt;&gt;"y", "", IF(A1887="", "", IFERROR(LOOKUP(2,1/(COUNTIF($F$2:F1885,get_country)=0),get_country), "")))</f>
        <v/>
      </c>
      <c r="G1886" s="93" t="str">
        <f t="shared" si="87"/>
        <v/>
      </c>
      <c r="H1886" s="67" t="str">
        <f t="array" aca="1" ref="H1886" ca="1">IF($I$1&lt;&gt;"y", "", IFERROR(INDEX(countrylistsize,MATCH(SMALL(NOT(countrylistsize="")*IF(ISNUMBER(countrylistsize),COUNTIF(countrylistsize,"&lt;="&amp;countrylistsize),COUNTIF(countrylistsize,"&lt;="&amp;countrylistsize)+SUM(ISNUMBER(countrylistsize))),ROWS(F$3:F1886)+SUM(ISBLANK(countrylistsize))),NOT(countrylistsize="")*IF(ISNUMBER(countrylistsize),COUNTIF(countrylistsize,"&lt;="&amp;countrylistsize),COUNTIF(countrylistsize,"&lt;="&amp;countrylistsize)+SUM(ISNUMBER(countrylistsize))),0)), ""))</f>
        <v/>
      </c>
      <c r="I1886" s="70"/>
      <c r="J1886" s="67" t="str">
        <f t="array" aca="1" ref="J1886" ca="1">IF($I$1&lt;&gt;"y", "", IFERROR(INDEX(admin1listsize,MATCH(SMALL(NOT(admin1listsize="")*IF(ISNUMBER(admin1listsize),COUNTIF(admin1listsize,"&lt;="&amp;admin1listsize),COUNTIF(admin1listsize,"&lt;="&amp;admin1listsize)+SUM(ISNUMBER(admin1listsize))),ROWS(D$3:D1886)+SUM(ISBLANK(admin1listsize))),NOT(admin1listsize="")*IF(ISNUMBER(admin1listsize),COUNTIF(admin1listsize,"&lt;="&amp;admin1listsize),COUNTIF(admin1listsize,"&lt;="&amp;admin1listsize)+SUM(ISNUMBER(admin1listsize))),0)), ""))</f>
        <v/>
      </c>
      <c r="K1886" s="71"/>
    </row>
    <row r="1887" spans="1:11" s="1" customFormat="1" x14ac:dyDescent="0.25">
      <c r="A1887" s="93" t="str">
        <f>IF($I$1&lt;&gt;"y", "", IF(ISBLANK(DATA!D1888),"",IF(ISBLANK(DATA!K1888),"NO DATA",DATA!K1888)))</f>
        <v/>
      </c>
      <c r="B1887" s="93" t="str">
        <f>IF($I$1&lt;&gt;"y", "",IF(ISBLANK(DATA!D1888),"", IF(ISBLANK(DATA!L1888),"NO DATA",DATA!L1888)))</f>
        <v/>
      </c>
      <c r="C1887" s="93" t="str">
        <f t="shared" si="89"/>
        <v/>
      </c>
      <c r="D1887" s="93" t="str">
        <f>IF($I$1&lt;&gt;"y", "", IF(C1888="", "", IFERROR(LOOKUP(2,1/(COUNTIF($D$2:D1886,mergednames)=0),mergednames), "")))</f>
        <v/>
      </c>
      <c r="E1887" s="93" t="str">
        <f t="shared" si="88"/>
        <v/>
      </c>
      <c r="F1887" s="93" t="str">
        <f>IF($I$1&lt;&gt;"y", "", IF(A1888="", "", IFERROR(LOOKUP(2,1/(COUNTIF($F$2:F1886,get_country)=0),get_country), "")))</f>
        <v/>
      </c>
      <c r="G1887" s="93" t="str">
        <f t="shared" si="87"/>
        <v/>
      </c>
      <c r="H1887" s="67" t="str">
        <f t="array" aca="1" ref="H1887" ca="1">IF($I$1&lt;&gt;"y", "", IFERROR(INDEX(countrylistsize,MATCH(SMALL(NOT(countrylistsize="")*IF(ISNUMBER(countrylistsize),COUNTIF(countrylistsize,"&lt;="&amp;countrylistsize),COUNTIF(countrylistsize,"&lt;="&amp;countrylistsize)+SUM(ISNUMBER(countrylistsize))),ROWS(F$3:F1887)+SUM(ISBLANK(countrylistsize))),NOT(countrylistsize="")*IF(ISNUMBER(countrylistsize),COUNTIF(countrylistsize,"&lt;="&amp;countrylistsize),COUNTIF(countrylistsize,"&lt;="&amp;countrylistsize)+SUM(ISNUMBER(countrylistsize))),0)), ""))</f>
        <v/>
      </c>
      <c r="I1887" s="70"/>
      <c r="J1887" s="67" t="str">
        <f t="array" aca="1" ref="J1887" ca="1">IF($I$1&lt;&gt;"y", "", IFERROR(INDEX(admin1listsize,MATCH(SMALL(NOT(admin1listsize="")*IF(ISNUMBER(admin1listsize),COUNTIF(admin1listsize,"&lt;="&amp;admin1listsize),COUNTIF(admin1listsize,"&lt;="&amp;admin1listsize)+SUM(ISNUMBER(admin1listsize))),ROWS(D$3:D1887)+SUM(ISBLANK(admin1listsize))),NOT(admin1listsize="")*IF(ISNUMBER(admin1listsize),COUNTIF(admin1listsize,"&lt;="&amp;admin1listsize),COUNTIF(admin1listsize,"&lt;="&amp;admin1listsize)+SUM(ISNUMBER(admin1listsize))),0)), ""))</f>
        <v/>
      </c>
      <c r="K1887" s="71"/>
    </row>
    <row r="1888" spans="1:11" s="1" customFormat="1" x14ac:dyDescent="0.25">
      <c r="A1888" s="93" t="str">
        <f>IF($I$1&lt;&gt;"y", "", IF(ISBLANK(DATA!D1889),"",IF(ISBLANK(DATA!K1889),"NO DATA",DATA!K1889)))</f>
        <v/>
      </c>
      <c r="B1888" s="93" t="str">
        <f>IF($I$1&lt;&gt;"y", "",IF(ISBLANK(DATA!D1889),"", IF(ISBLANK(DATA!L1889),"NO DATA",DATA!L1889)))</f>
        <v/>
      </c>
      <c r="C1888" s="93" t="str">
        <f t="shared" si="89"/>
        <v/>
      </c>
      <c r="D1888" s="93" t="str">
        <f>IF($I$1&lt;&gt;"y", "", IF(C1889="", "", IFERROR(LOOKUP(2,1/(COUNTIF($D$2:D1887,mergednames)=0),mergednames), "")))</f>
        <v/>
      </c>
      <c r="E1888" s="93" t="str">
        <f t="shared" si="88"/>
        <v/>
      </c>
      <c r="F1888" s="93" t="str">
        <f>IF($I$1&lt;&gt;"y", "", IF(A1889="", "", IFERROR(LOOKUP(2,1/(COUNTIF($F$2:F1887,get_country)=0),get_country), "")))</f>
        <v/>
      </c>
      <c r="G1888" s="93" t="str">
        <f t="shared" si="87"/>
        <v/>
      </c>
      <c r="H1888" s="67" t="str">
        <f t="array" aca="1" ref="H1888" ca="1">IF($I$1&lt;&gt;"y", "", IFERROR(INDEX(countrylistsize,MATCH(SMALL(NOT(countrylistsize="")*IF(ISNUMBER(countrylistsize),COUNTIF(countrylistsize,"&lt;="&amp;countrylistsize),COUNTIF(countrylistsize,"&lt;="&amp;countrylistsize)+SUM(ISNUMBER(countrylistsize))),ROWS(F$3:F1888)+SUM(ISBLANK(countrylistsize))),NOT(countrylistsize="")*IF(ISNUMBER(countrylistsize),COUNTIF(countrylistsize,"&lt;="&amp;countrylistsize),COUNTIF(countrylistsize,"&lt;="&amp;countrylistsize)+SUM(ISNUMBER(countrylistsize))),0)), ""))</f>
        <v/>
      </c>
      <c r="I1888" s="70"/>
      <c r="J1888" s="67" t="str">
        <f t="array" aca="1" ref="J1888" ca="1">IF($I$1&lt;&gt;"y", "", IFERROR(INDEX(admin1listsize,MATCH(SMALL(NOT(admin1listsize="")*IF(ISNUMBER(admin1listsize),COUNTIF(admin1listsize,"&lt;="&amp;admin1listsize),COUNTIF(admin1listsize,"&lt;="&amp;admin1listsize)+SUM(ISNUMBER(admin1listsize))),ROWS(D$3:D1888)+SUM(ISBLANK(admin1listsize))),NOT(admin1listsize="")*IF(ISNUMBER(admin1listsize),COUNTIF(admin1listsize,"&lt;="&amp;admin1listsize),COUNTIF(admin1listsize,"&lt;="&amp;admin1listsize)+SUM(ISNUMBER(admin1listsize))),0)), ""))</f>
        <v/>
      </c>
      <c r="K1888" s="71"/>
    </row>
    <row r="1889" spans="1:11" s="1" customFormat="1" x14ac:dyDescent="0.25">
      <c r="A1889" s="93" t="str">
        <f>IF($I$1&lt;&gt;"y", "", IF(ISBLANK(DATA!D1890),"",IF(ISBLANK(DATA!K1890),"NO DATA",DATA!K1890)))</f>
        <v/>
      </c>
      <c r="B1889" s="93" t="str">
        <f>IF($I$1&lt;&gt;"y", "",IF(ISBLANK(DATA!D1890),"", IF(ISBLANK(DATA!L1890),"NO DATA",DATA!L1890)))</f>
        <v/>
      </c>
      <c r="C1889" s="93" t="str">
        <f t="shared" si="89"/>
        <v/>
      </c>
      <c r="D1889" s="93" t="str">
        <f>IF($I$1&lt;&gt;"y", "", IF(C1890="", "", IFERROR(LOOKUP(2,1/(COUNTIF($D$2:D1888,mergednames)=0),mergednames), "")))</f>
        <v/>
      </c>
      <c r="E1889" s="93" t="str">
        <f t="shared" si="88"/>
        <v/>
      </c>
      <c r="F1889" s="93" t="str">
        <f>IF($I$1&lt;&gt;"y", "", IF(A1890="", "", IFERROR(LOOKUP(2,1/(COUNTIF($F$2:F1888,get_country)=0),get_country), "")))</f>
        <v/>
      </c>
      <c r="G1889" s="93" t="str">
        <f t="shared" si="87"/>
        <v/>
      </c>
      <c r="H1889" s="67" t="str">
        <f t="array" aca="1" ref="H1889" ca="1">IF($I$1&lt;&gt;"y", "", IFERROR(INDEX(countrylistsize,MATCH(SMALL(NOT(countrylistsize="")*IF(ISNUMBER(countrylistsize),COUNTIF(countrylistsize,"&lt;="&amp;countrylistsize),COUNTIF(countrylistsize,"&lt;="&amp;countrylistsize)+SUM(ISNUMBER(countrylistsize))),ROWS(F$3:F1889)+SUM(ISBLANK(countrylistsize))),NOT(countrylistsize="")*IF(ISNUMBER(countrylistsize),COUNTIF(countrylistsize,"&lt;="&amp;countrylistsize),COUNTIF(countrylistsize,"&lt;="&amp;countrylistsize)+SUM(ISNUMBER(countrylistsize))),0)), ""))</f>
        <v/>
      </c>
      <c r="I1889" s="70"/>
      <c r="J1889" s="67" t="str">
        <f t="array" aca="1" ref="J1889" ca="1">IF($I$1&lt;&gt;"y", "", IFERROR(INDEX(admin1listsize,MATCH(SMALL(NOT(admin1listsize="")*IF(ISNUMBER(admin1listsize),COUNTIF(admin1listsize,"&lt;="&amp;admin1listsize),COUNTIF(admin1listsize,"&lt;="&amp;admin1listsize)+SUM(ISNUMBER(admin1listsize))),ROWS(D$3:D1889)+SUM(ISBLANK(admin1listsize))),NOT(admin1listsize="")*IF(ISNUMBER(admin1listsize),COUNTIF(admin1listsize,"&lt;="&amp;admin1listsize),COUNTIF(admin1listsize,"&lt;="&amp;admin1listsize)+SUM(ISNUMBER(admin1listsize))),0)), ""))</f>
        <v/>
      </c>
      <c r="K1889" s="71"/>
    </row>
    <row r="1890" spans="1:11" s="1" customFormat="1" x14ac:dyDescent="0.25">
      <c r="A1890" s="93" t="str">
        <f>IF($I$1&lt;&gt;"y", "", IF(ISBLANK(DATA!D1891),"",IF(ISBLANK(DATA!K1891),"NO DATA",DATA!K1891)))</f>
        <v/>
      </c>
      <c r="B1890" s="93" t="str">
        <f>IF($I$1&lt;&gt;"y", "",IF(ISBLANK(DATA!D1891),"", IF(ISBLANK(DATA!L1891),"NO DATA",DATA!L1891)))</f>
        <v/>
      </c>
      <c r="C1890" s="93" t="str">
        <f t="shared" si="89"/>
        <v/>
      </c>
      <c r="D1890" s="93" t="str">
        <f>IF($I$1&lt;&gt;"y", "", IF(C1891="", "", IFERROR(LOOKUP(2,1/(COUNTIF($D$2:D1889,mergednames)=0),mergednames), "")))</f>
        <v/>
      </c>
      <c r="E1890" s="93" t="str">
        <f t="shared" si="88"/>
        <v/>
      </c>
      <c r="F1890" s="93" t="str">
        <f>IF($I$1&lt;&gt;"y", "", IF(A1891="", "", IFERROR(LOOKUP(2,1/(COUNTIF($F$2:F1889,get_country)=0),get_country), "")))</f>
        <v/>
      </c>
      <c r="G1890" s="93" t="str">
        <f t="shared" si="87"/>
        <v/>
      </c>
      <c r="H1890" s="67" t="str">
        <f t="array" aca="1" ref="H1890" ca="1">IF($I$1&lt;&gt;"y", "", IFERROR(INDEX(countrylistsize,MATCH(SMALL(NOT(countrylistsize="")*IF(ISNUMBER(countrylistsize),COUNTIF(countrylistsize,"&lt;="&amp;countrylistsize),COUNTIF(countrylistsize,"&lt;="&amp;countrylistsize)+SUM(ISNUMBER(countrylistsize))),ROWS(F$3:F1890)+SUM(ISBLANK(countrylistsize))),NOT(countrylistsize="")*IF(ISNUMBER(countrylistsize),COUNTIF(countrylistsize,"&lt;="&amp;countrylistsize),COUNTIF(countrylistsize,"&lt;="&amp;countrylistsize)+SUM(ISNUMBER(countrylistsize))),0)), ""))</f>
        <v/>
      </c>
      <c r="I1890" s="70"/>
      <c r="J1890" s="67" t="str">
        <f t="array" aca="1" ref="J1890" ca="1">IF($I$1&lt;&gt;"y", "", IFERROR(INDEX(admin1listsize,MATCH(SMALL(NOT(admin1listsize="")*IF(ISNUMBER(admin1listsize),COUNTIF(admin1listsize,"&lt;="&amp;admin1listsize),COUNTIF(admin1listsize,"&lt;="&amp;admin1listsize)+SUM(ISNUMBER(admin1listsize))),ROWS(D$3:D1890)+SUM(ISBLANK(admin1listsize))),NOT(admin1listsize="")*IF(ISNUMBER(admin1listsize),COUNTIF(admin1listsize,"&lt;="&amp;admin1listsize),COUNTIF(admin1listsize,"&lt;="&amp;admin1listsize)+SUM(ISNUMBER(admin1listsize))),0)), ""))</f>
        <v/>
      </c>
      <c r="K1890" s="71"/>
    </row>
    <row r="1891" spans="1:11" s="1" customFormat="1" x14ac:dyDescent="0.25">
      <c r="A1891" s="93" t="str">
        <f>IF($I$1&lt;&gt;"y", "", IF(ISBLANK(DATA!D1892),"",IF(ISBLANK(DATA!K1892),"NO DATA",DATA!K1892)))</f>
        <v/>
      </c>
      <c r="B1891" s="93" t="str">
        <f>IF($I$1&lt;&gt;"y", "",IF(ISBLANK(DATA!D1892),"", IF(ISBLANK(DATA!L1892),"NO DATA",DATA!L1892)))</f>
        <v/>
      </c>
      <c r="C1891" s="93" t="str">
        <f t="shared" si="89"/>
        <v/>
      </c>
      <c r="D1891" s="93" t="str">
        <f>IF($I$1&lt;&gt;"y", "", IF(C1892="", "", IFERROR(LOOKUP(2,1/(COUNTIF($D$2:D1890,mergednames)=0),mergednames), "")))</f>
        <v/>
      </c>
      <c r="E1891" s="93" t="str">
        <f t="shared" si="88"/>
        <v/>
      </c>
      <c r="F1891" s="93" t="str">
        <f>IF($I$1&lt;&gt;"y", "", IF(A1892="", "", IFERROR(LOOKUP(2,1/(COUNTIF($F$2:F1890,get_country)=0),get_country), "")))</f>
        <v/>
      </c>
      <c r="G1891" s="93" t="str">
        <f t="shared" si="87"/>
        <v/>
      </c>
      <c r="H1891" s="67" t="str">
        <f t="array" aca="1" ref="H1891" ca="1">IF($I$1&lt;&gt;"y", "", IFERROR(INDEX(countrylistsize,MATCH(SMALL(NOT(countrylistsize="")*IF(ISNUMBER(countrylistsize),COUNTIF(countrylistsize,"&lt;="&amp;countrylistsize),COUNTIF(countrylistsize,"&lt;="&amp;countrylistsize)+SUM(ISNUMBER(countrylistsize))),ROWS(F$3:F1891)+SUM(ISBLANK(countrylistsize))),NOT(countrylistsize="")*IF(ISNUMBER(countrylistsize),COUNTIF(countrylistsize,"&lt;="&amp;countrylistsize),COUNTIF(countrylistsize,"&lt;="&amp;countrylistsize)+SUM(ISNUMBER(countrylistsize))),0)), ""))</f>
        <v/>
      </c>
      <c r="I1891" s="70"/>
      <c r="J1891" s="67" t="str">
        <f t="array" aca="1" ref="J1891" ca="1">IF($I$1&lt;&gt;"y", "", IFERROR(INDEX(admin1listsize,MATCH(SMALL(NOT(admin1listsize="")*IF(ISNUMBER(admin1listsize),COUNTIF(admin1listsize,"&lt;="&amp;admin1listsize),COUNTIF(admin1listsize,"&lt;="&amp;admin1listsize)+SUM(ISNUMBER(admin1listsize))),ROWS(D$3:D1891)+SUM(ISBLANK(admin1listsize))),NOT(admin1listsize="")*IF(ISNUMBER(admin1listsize),COUNTIF(admin1listsize,"&lt;="&amp;admin1listsize),COUNTIF(admin1listsize,"&lt;="&amp;admin1listsize)+SUM(ISNUMBER(admin1listsize))),0)), ""))</f>
        <v/>
      </c>
      <c r="K1891" s="71"/>
    </row>
    <row r="1892" spans="1:11" s="1" customFormat="1" x14ac:dyDescent="0.25">
      <c r="A1892" s="93" t="str">
        <f>IF($I$1&lt;&gt;"y", "", IF(ISBLANK(DATA!D1893),"",IF(ISBLANK(DATA!K1893),"NO DATA",DATA!K1893)))</f>
        <v/>
      </c>
      <c r="B1892" s="93" t="str">
        <f>IF($I$1&lt;&gt;"y", "",IF(ISBLANK(DATA!D1893),"", IF(ISBLANK(DATA!L1893),"NO DATA",DATA!L1893)))</f>
        <v/>
      </c>
      <c r="C1892" s="93" t="str">
        <f t="shared" si="89"/>
        <v/>
      </c>
      <c r="D1892" s="93" t="str">
        <f>IF($I$1&lt;&gt;"y", "", IF(C1893="", "", IFERROR(LOOKUP(2,1/(COUNTIF($D$2:D1891,mergednames)=0),mergednames), "")))</f>
        <v/>
      </c>
      <c r="E1892" s="93" t="str">
        <f t="shared" si="88"/>
        <v/>
      </c>
      <c r="F1892" s="93" t="str">
        <f>IF($I$1&lt;&gt;"y", "", IF(A1893="", "", IFERROR(LOOKUP(2,1/(COUNTIF($F$2:F1891,get_country)=0),get_country), "")))</f>
        <v/>
      </c>
      <c r="G1892" s="93" t="str">
        <f t="shared" si="87"/>
        <v/>
      </c>
      <c r="H1892" s="67" t="str">
        <f t="array" aca="1" ref="H1892" ca="1">IF($I$1&lt;&gt;"y", "", IFERROR(INDEX(countrylistsize,MATCH(SMALL(NOT(countrylistsize="")*IF(ISNUMBER(countrylistsize),COUNTIF(countrylistsize,"&lt;="&amp;countrylistsize),COUNTIF(countrylistsize,"&lt;="&amp;countrylistsize)+SUM(ISNUMBER(countrylistsize))),ROWS(F$3:F1892)+SUM(ISBLANK(countrylistsize))),NOT(countrylistsize="")*IF(ISNUMBER(countrylistsize),COUNTIF(countrylistsize,"&lt;="&amp;countrylistsize),COUNTIF(countrylistsize,"&lt;="&amp;countrylistsize)+SUM(ISNUMBER(countrylistsize))),0)), ""))</f>
        <v/>
      </c>
      <c r="I1892" s="70"/>
      <c r="J1892" s="67" t="str">
        <f t="array" aca="1" ref="J1892" ca="1">IF($I$1&lt;&gt;"y", "", IFERROR(INDEX(admin1listsize,MATCH(SMALL(NOT(admin1listsize="")*IF(ISNUMBER(admin1listsize),COUNTIF(admin1listsize,"&lt;="&amp;admin1listsize),COUNTIF(admin1listsize,"&lt;="&amp;admin1listsize)+SUM(ISNUMBER(admin1listsize))),ROWS(D$3:D1892)+SUM(ISBLANK(admin1listsize))),NOT(admin1listsize="")*IF(ISNUMBER(admin1listsize),COUNTIF(admin1listsize,"&lt;="&amp;admin1listsize),COUNTIF(admin1listsize,"&lt;="&amp;admin1listsize)+SUM(ISNUMBER(admin1listsize))),0)), ""))</f>
        <v/>
      </c>
      <c r="K1892" s="71"/>
    </row>
    <row r="1893" spans="1:11" s="1" customFormat="1" x14ac:dyDescent="0.25">
      <c r="A1893" s="93" t="str">
        <f>IF($I$1&lt;&gt;"y", "", IF(ISBLANK(DATA!D1894),"",IF(ISBLANK(DATA!K1894),"NO DATA",DATA!K1894)))</f>
        <v/>
      </c>
      <c r="B1893" s="93" t="str">
        <f>IF($I$1&lt;&gt;"y", "",IF(ISBLANK(DATA!D1894),"", IF(ISBLANK(DATA!L1894),"NO DATA",DATA!L1894)))</f>
        <v/>
      </c>
      <c r="C1893" s="93" t="str">
        <f t="shared" si="89"/>
        <v/>
      </c>
      <c r="D1893" s="93" t="str">
        <f>IF($I$1&lt;&gt;"y", "", IF(C1894="", "", IFERROR(LOOKUP(2,1/(COUNTIF($D$2:D1892,mergednames)=0),mergednames), "")))</f>
        <v/>
      </c>
      <c r="E1893" s="93" t="str">
        <f t="shared" si="88"/>
        <v/>
      </c>
      <c r="F1893" s="93" t="str">
        <f>IF($I$1&lt;&gt;"y", "", IF(A1894="", "", IFERROR(LOOKUP(2,1/(COUNTIF($F$2:F1892,get_country)=0),get_country), "")))</f>
        <v/>
      </c>
      <c r="G1893" s="93" t="str">
        <f t="shared" si="87"/>
        <v/>
      </c>
      <c r="H1893" s="67" t="str">
        <f t="array" aca="1" ref="H1893" ca="1">IF($I$1&lt;&gt;"y", "", IFERROR(INDEX(countrylistsize,MATCH(SMALL(NOT(countrylistsize="")*IF(ISNUMBER(countrylistsize),COUNTIF(countrylistsize,"&lt;="&amp;countrylistsize),COUNTIF(countrylistsize,"&lt;="&amp;countrylistsize)+SUM(ISNUMBER(countrylistsize))),ROWS(F$3:F1893)+SUM(ISBLANK(countrylistsize))),NOT(countrylistsize="")*IF(ISNUMBER(countrylistsize),COUNTIF(countrylistsize,"&lt;="&amp;countrylistsize),COUNTIF(countrylistsize,"&lt;="&amp;countrylistsize)+SUM(ISNUMBER(countrylistsize))),0)), ""))</f>
        <v/>
      </c>
      <c r="I1893" s="70"/>
      <c r="J1893" s="67" t="str">
        <f t="array" aca="1" ref="J1893" ca="1">IF($I$1&lt;&gt;"y", "", IFERROR(INDEX(admin1listsize,MATCH(SMALL(NOT(admin1listsize="")*IF(ISNUMBER(admin1listsize),COUNTIF(admin1listsize,"&lt;="&amp;admin1listsize),COUNTIF(admin1listsize,"&lt;="&amp;admin1listsize)+SUM(ISNUMBER(admin1listsize))),ROWS(D$3:D1893)+SUM(ISBLANK(admin1listsize))),NOT(admin1listsize="")*IF(ISNUMBER(admin1listsize),COUNTIF(admin1listsize,"&lt;="&amp;admin1listsize),COUNTIF(admin1listsize,"&lt;="&amp;admin1listsize)+SUM(ISNUMBER(admin1listsize))),0)), ""))</f>
        <v/>
      </c>
      <c r="K1893" s="71"/>
    </row>
    <row r="1894" spans="1:11" s="1" customFormat="1" x14ac:dyDescent="0.25">
      <c r="A1894" s="93" t="str">
        <f>IF($I$1&lt;&gt;"y", "", IF(ISBLANK(DATA!D1895),"",IF(ISBLANK(DATA!K1895),"NO DATA",DATA!K1895)))</f>
        <v/>
      </c>
      <c r="B1894" s="93" t="str">
        <f>IF($I$1&lt;&gt;"y", "",IF(ISBLANK(DATA!D1895),"", IF(ISBLANK(DATA!L1895),"NO DATA",DATA!L1895)))</f>
        <v/>
      </c>
      <c r="C1894" s="93" t="str">
        <f t="shared" si="89"/>
        <v/>
      </c>
      <c r="D1894" s="93" t="str">
        <f>IF($I$1&lt;&gt;"y", "", IF(C1895="", "", IFERROR(LOOKUP(2,1/(COUNTIF($D$2:D1893,mergednames)=0),mergednames), "")))</f>
        <v/>
      </c>
      <c r="E1894" s="93" t="str">
        <f t="shared" si="88"/>
        <v/>
      </c>
      <c r="F1894" s="93" t="str">
        <f>IF($I$1&lt;&gt;"y", "", IF(A1895="", "", IFERROR(LOOKUP(2,1/(COUNTIF($F$2:F1893,get_country)=0),get_country), "")))</f>
        <v/>
      </c>
      <c r="G1894" s="93" t="str">
        <f t="shared" si="87"/>
        <v/>
      </c>
      <c r="H1894" s="67" t="str">
        <f t="array" aca="1" ref="H1894" ca="1">IF($I$1&lt;&gt;"y", "", IFERROR(INDEX(countrylistsize,MATCH(SMALL(NOT(countrylistsize="")*IF(ISNUMBER(countrylistsize),COUNTIF(countrylistsize,"&lt;="&amp;countrylistsize),COUNTIF(countrylistsize,"&lt;="&amp;countrylistsize)+SUM(ISNUMBER(countrylistsize))),ROWS(F$3:F1894)+SUM(ISBLANK(countrylistsize))),NOT(countrylistsize="")*IF(ISNUMBER(countrylistsize),COUNTIF(countrylistsize,"&lt;="&amp;countrylistsize),COUNTIF(countrylistsize,"&lt;="&amp;countrylistsize)+SUM(ISNUMBER(countrylistsize))),0)), ""))</f>
        <v/>
      </c>
      <c r="I1894" s="70"/>
      <c r="J1894" s="67" t="str">
        <f t="array" aca="1" ref="J1894" ca="1">IF($I$1&lt;&gt;"y", "", IFERROR(INDEX(admin1listsize,MATCH(SMALL(NOT(admin1listsize="")*IF(ISNUMBER(admin1listsize),COUNTIF(admin1listsize,"&lt;="&amp;admin1listsize),COUNTIF(admin1listsize,"&lt;="&amp;admin1listsize)+SUM(ISNUMBER(admin1listsize))),ROWS(D$3:D1894)+SUM(ISBLANK(admin1listsize))),NOT(admin1listsize="")*IF(ISNUMBER(admin1listsize),COUNTIF(admin1listsize,"&lt;="&amp;admin1listsize),COUNTIF(admin1listsize,"&lt;="&amp;admin1listsize)+SUM(ISNUMBER(admin1listsize))),0)), ""))</f>
        <v/>
      </c>
      <c r="K1894" s="71"/>
    </row>
    <row r="1895" spans="1:11" s="1" customFormat="1" x14ac:dyDescent="0.25">
      <c r="A1895" s="93" t="str">
        <f>IF($I$1&lt;&gt;"y", "", IF(ISBLANK(DATA!D1896),"",IF(ISBLANK(DATA!K1896),"NO DATA",DATA!K1896)))</f>
        <v/>
      </c>
      <c r="B1895" s="93" t="str">
        <f>IF($I$1&lt;&gt;"y", "",IF(ISBLANK(DATA!D1896),"", IF(ISBLANK(DATA!L1896),"NO DATA",DATA!L1896)))</f>
        <v/>
      </c>
      <c r="C1895" s="93" t="str">
        <f t="shared" si="89"/>
        <v/>
      </c>
      <c r="D1895" s="93" t="str">
        <f>IF($I$1&lt;&gt;"y", "", IF(C1896="", "", IFERROR(LOOKUP(2,1/(COUNTIF($D$2:D1894,mergednames)=0),mergednames), "")))</f>
        <v/>
      </c>
      <c r="E1895" s="93" t="str">
        <f t="shared" si="88"/>
        <v/>
      </c>
      <c r="F1895" s="93" t="str">
        <f>IF($I$1&lt;&gt;"y", "", IF(A1896="", "", IFERROR(LOOKUP(2,1/(COUNTIF($F$2:F1894,get_country)=0),get_country), "")))</f>
        <v/>
      </c>
      <c r="G1895" s="93" t="str">
        <f t="shared" si="87"/>
        <v/>
      </c>
      <c r="H1895" s="67" t="str">
        <f t="array" aca="1" ref="H1895" ca="1">IF($I$1&lt;&gt;"y", "", IFERROR(INDEX(countrylistsize,MATCH(SMALL(NOT(countrylistsize="")*IF(ISNUMBER(countrylistsize),COUNTIF(countrylistsize,"&lt;="&amp;countrylistsize),COUNTIF(countrylistsize,"&lt;="&amp;countrylistsize)+SUM(ISNUMBER(countrylistsize))),ROWS(F$3:F1895)+SUM(ISBLANK(countrylistsize))),NOT(countrylistsize="")*IF(ISNUMBER(countrylistsize),COUNTIF(countrylistsize,"&lt;="&amp;countrylistsize),COUNTIF(countrylistsize,"&lt;="&amp;countrylistsize)+SUM(ISNUMBER(countrylistsize))),0)), ""))</f>
        <v/>
      </c>
      <c r="I1895" s="70"/>
      <c r="J1895" s="67" t="str">
        <f t="array" aca="1" ref="J1895" ca="1">IF($I$1&lt;&gt;"y", "", IFERROR(INDEX(admin1listsize,MATCH(SMALL(NOT(admin1listsize="")*IF(ISNUMBER(admin1listsize),COUNTIF(admin1listsize,"&lt;="&amp;admin1listsize),COUNTIF(admin1listsize,"&lt;="&amp;admin1listsize)+SUM(ISNUMBER(admin1listsize))),ROWS(D$3:D1895)+SUM(ISBLANK(admin1listsize))),NOT(admin1listsize="")*IF(ISNUMBER(admin1listsize),COUNTIF(admin1listsize,"&lt;="&amp;admin1listsize),COUNTIF(admin1listsize,"&lt;="&amp;admin1listsize)+SUM(ISNUMBER(admin1listsize))),0)), ""))</f>
        <v/>
      </c>
      <c r="K1895" s="71"/>
    </row>
    <row r="1896" spans="1:11" s="1" customFormat="1" x14ac:dyDescent="0.25">
      <c r="A1896" s="93" t="str">
        <f>IF($I$1&lt;&gt;"y", "", IF(ISBLANK(DATA!D1897),"",IF(ISBLANK(DATA!K1897),"NO DATA",DATA!K1897)))</f>
        <v/>
      </c>
      <c r="B1896" s="93" t="str">
        <f>IF($I$1&lt;&gt;"y", "",IF(ISBLANK(DATA!D1897),"", IF(ISBLANK(DATA!L1897),"NO DATA",DATA!L1897)))</f>
        <v/>
      </c>
      <c r="C1896" s="93" t="str">
        <f t="shared" si="89"/>
        <v/>
      </c>
      <c r="D1896" s="93" t="str">
        <f>IF($I$1&lt;&gt;"y", "", IF(C1897="", "", IFERROR(LOOKUP(2,1/(COUNTIF($D$2:D1895,mergednames)=0),mergednames), "")))</f>
        <v/>
      </c>
      <c r="E1896" s="93" t="str">
        <f t="shared" si="88"/>
        <v/>
      </c>
      <c r="F1896" s="93" t="str">
        <f>IF($I$1&lt;&gt;"y", "", IF(A1897="", "", IFERROR(LOOKUP(2,1/(COUNTIF($F$2:F1895,get_country)=0),get_country), "")))</f>
        <v/>
      </c>
      <c r="G1896" s="93" t="str">
        <f t="shared" si="87"/>
        <v/>
      </c>
      <c r="H1896" s="67" t="str">
        <f t="array" aca="1" ref="H1896" ca="1">IF($I$1&lt;&gt;"y", "", IFERROR(INDEX(countrylistsize,MATCH(SMALL(NOT(countrylistsize="")*IF(ISNUMBER(countrylistsize),COUNTIF(countrylistsize,"&lt;="&amp;countrylistsize),COUNTIF(countrylistsize,"&lt;="&amp;countrylistsize)+SUM(ISNUMBER(countrylistsize))),ROWS(F$3:F1896)+SUM(ISBLANK(countrylistsize))),NOT(countrylistsize="")*IF(ISNUMBER(countrylistsize),COUNTIF(countrylistsize,"&lt;="&amp;countrylistsize),COUNTIF(countrylistsize,"&lt;="&amp;countrylistsize)+SUM(ISNUMBER(countrylistsize))),0)), ""))</f>
        <v/>
      </c>
      <c r="I1896" s="70"/>
      <c r="J1896" s="67" t="str">
        <f t="array" aca="1" ref="J1896" ca="1">IF($I$1&lt;&gt;"y", "", IFERROR(INDEX(admin1listsize,MATCH(SMALL(NOT(admin1listsize="")*IF(ISNUMBER(admin1listsize),COUNTIF(admin1listsize,"&lt;="&amp;admin1listsize),COUNTIF(admin1listsize,"&lt;="&amp;admin1listsize)+SUM(ISNUMBER(admin1listsize))),ROWS(D$3:D1896)+SUM(ISBLANK(admin1listsize))),NOT(admin1listsize="")*IF(ISNUMBER(admin1listsize),COUNTIF(admin1listsize,"&lt;="&amp;admin1listsize),COUNTIF(admin1listsize,"&lt;="&amp;admin1listsize)+SUM(ISNUMBER(admin1listsize))),0)), ""))</f>
        <v/>
      </c>
      <c r="K1896" s="71"/>
    </row>
    <row r="1897" spans="1:11" s="1" customFormat="1" x14ac:dyDescent="0.25">
      <c r="A1897" s="93" t="str">
        <f>IF($I$1&lt;&gt;"y", "", IF(ISBLANK(DATA!D1898),"",IF(ISBLANK(DATA!K1898),"NO DATA",DATA!K1898)))</f>
        <v/>
      </c>
      <c r="B1897" s="93" t="str">
        <f>IF($I$1&lt;&gt;"y", "",IF(ISBLANK(DATA!D1898),"", IF(ISBLANK(DATA!L1898),"NO DATA",DATA!L1898)))</f>
        <v/>
      </c>
      <c r="C1897" s="93" t="str">
        <f t="shared" si="89"/>
        <v/>
      </c>
      <c r="D1897" s="93" t="str">
        <f>IF($I$1&lt;&gt;"y", "", IF(C1898="", "", IFERROR(LOOKUP(2,1/(COUNTIF($D$2:D1896,mergednames)=0),mergednames), "")))</f>
        <v/>
      </c>
      <c r="E1897" s="93" t="str">
        <f t="shared" si="88"/>
        <v/>
      </c>
      <c r="F1897" s="93" t="str">
        <f>IF($I$1&lt;&gt;"y", "", IF(A1898="", "", IFERROR(LOOKUP(2,1/(COUNTIF($F$2:F1896,get_country)=0),get_country), "")))</f>
        <v/>
      </c>
      <c r="G1897" s="93" t="str">
        <f t="shared" si="87"/>
        <v/>
      </c>
      <c r="H1897" s="67" t="str">
        <f t="array" aca="1" ref="H1897" ca="1">IF($I$1&lt;&gt;"y", "", IFERROR(INDEX(countrylistsize,MATCH(SMALL(NOT(countrylistsize="")*IF(ISNUMBER(countrylistsize),COUNTIF(countrylistsize,"&lt;="&amp;countrylistsize),COUNTIF(countrylistsize,"&lt;="&amp;countrylistsize)+SUM(ISNUMBER(countrylistsize))),ROWS(F$3:F1897)+SUM(ISBLANK(countrylistsize))),NOT(countrylistsize="")*IF(ISNUMBER(countrylistsize),COUNTIF(countrylistsize,"&lt;="&amp;countrylistsize),COUNTIF(countrylistsize,"&lt;="&amp;countrylistsize)+SUM(ISNUMBER(countrylistsize))),0)), ""))</f>
        <v/>
      </c>
      <c r="I1897" s="70"/>
      <c r="J1897" s="67" t="str">
        <f t="array" aca="1" ref="J1897" ca="1">IF($I$1&lt;&gt;"y", "", IFERROR(INDEX(admin1listsize,MATCH(SMALL(NOT(admin1listsize="")*IF(ISNUMBER(admin1listsize),COUNTIF(admin1listsize,"&lt;="&amp;admin1listsize),COUNTIF(admin1listsize,"&lt;="&amp;admin1listsize)+SUM(ISNUMBER(admin1listsize))),ROWS(D$3:D1897)+SUM(ISBLANK(admin1listsize))),NOT(admin1listsize="")*IF(ISNUMBER(admin1listsize),COUNTIF(admin1listsize,"&lt;="&amp;admin1listsize),COUNTIF(admin1listsize,"&lt;="&amp;admin1listsize)+SUM(ISNUMBER(admin1listsize))),0)), ""))</f>
        <v/>
      </c>
      <c r="K1897" s="71"/>
    </row>
    <row r="1898" spans="1:11" s="1" customFormat="1" x14ac:dyDescent="0.25">
      <c r="A1898" s="93" t="str">
        <f>IF($I$1&lt;&gt;"y", "", IF(ISBLANK(DATA!D1899),"",IF(ISBLANK(DATA!K1899),"NO DATA",DATA!K1899)))</f>
        <v/>
      </c>
      <c r="B1898" s="93" t="str">
        <f>IF($I$1&lt;&gt;"y", "",IF(ISBLANK(DATA!D1899),"", IF(ISBLANK(DATA!L1899),"NO DATA",DATA!L1899)))</f>
        <v/>
      </c>
      <c r="C1898" s="93" t="str">
        <f t="shared" si="89"/>
        <v/>
      </c>
      <c r="D1898" s="93" t="str">
        <f>IF($I$1&lt;&gt;"y", "", IF(C1899="", "", IFERROR(LOOKUP(2,1/(COUNTIF($D$2:D1897,mergednames)=0),mergednames), "")))</f>
        <v/>
      </c>
      <c r="E1898" s="93" t="str">
        <f t="shared" si="88"/>
        <v/>
      </c>
      <c r="F1898" s="93" t="str">
        <f>IF($I$1&lt;&gt;"y", "", IF(A1899="", "", IFERROR(LOOKUP(2,1/(COUNTIF($F$2:F1897,get_country)=0),get_country), "")))</f>
        <v/>
      </c>
      <c r="G1898" s="93" t="str">
        <f t="shared" si="87"/>
        <v/>
      </c>
      <c r="H1898" s="67" t="str">
        <f t="array" aca="1" ref="H1898" ca="1">IF($I$1&lt;&gt;"y", "", IFERROR(INDEX(countrylistsize,MATCH(SMALL(NOT(countrylistsize="")*IF(ISNUMBER(countrylistsize),COUNTIF(countrylistsize,"&lt;="&amp;countrylistsize),COUNTIF(countrylistsize,"&lt;="&amp;countrylistsize)+SUM(ISNUMBER(countrylistsize))),ROWS(F$3:F1898)+SUM(ISBLANK(countrylistsize))),NOT(countrylistsize="")*IF(ISNUMBER(countrylistsize),COUNTIF(countrylistsize,"&lt;="&amp;countrylistsize),COUNTIF(countrylistsize,"&lt;="&amp;countrylistsize)+SUM(ISNUMBER(countrylistsize))),0)), ""))</f>
        <v/>
      </c>
      <c r="I1898" s="70"/>
      <c r="J1898" s="67" t="str">
        <f t="array" aca="1" ref="J1898" ca="1">IF($I$1&lt;&gt;"y", "", IFERROR(INDEX(admin1listsize,MATCH(SMALL(NOT(admin1listsize="")*IF(ISNUMBER(admin1listsize),COUNTIF(admin1listsize,"&lt;="&amp;admin1listsize),COUNTIF(admin1listsize,"&lt;="&amp;admin1listsize)+SUM(ISNUMBER(admin1listsize))),ROWS(D$3:D1898)+SUM(ISBLANK(admin1listsize))),NOT(admin1listsize="")*IF(ISNUMBER(admin1listsize),COUNTIF(admin1listsize,"&lt;="&amp;admin1listsize),COUNTIF(admin1listsize,"&lt;="&amp;admin1listsize)+SUM(ISNUMBER(admin1listsize))),0)), ""))</f>
        <v/>
      </c>
      <c r="K1898" s="71"/>
    </row>
    <row r="1899" spans="1:11" s="1" customFormat="1" x14ac:dyDescent="0.25">
      <c r="A1899" s="93" t="str">
        <f>IF($I$1&lt;&gt;"y", "", IF(ISBLANK(DATA!D1900),"",IF(ISBLANK(DATA!K1900),"NO DATA",DATA!K1900)))</f>
        <v/>
      </c>
      <c r="B1899" s="93" t="str">
        <f>IF($I$1&lt;&gt;"y", "",IF(ISBLANK(DATA!D1900),"", IF(ISBLANK(DATA!L1900),"NO DATA",DATA!L1900)))</f>
        <v/>
      </c>
      <c r="C1899" s="93" t="str">
        <f t="shared" si="89"/>
        <v/>
      </c>
      <c r="D1899" s="93" t="str">
        <f>IF($I$1&lt;&gt;"y", "", IF(C1900="", "", IFERROR(LOOKUP(2,1/(COUNTIF($D$2:D1898,mergednames)=0),mergednames), "")))</f>
        <v/>
      </c>
      <c r="E1899" s="93" t="str">
        <f t="shared" si="88"/>
        <v/>
      </c>
      <c r="F1899" s="93" t="str">
        <f>IF($I$1&lt;&gt;"y", "", IF(A1900="", "", IFERROR(LOOKUP(2,1/(COUNTIF($F$2:F1898,get_country)=0),get_country), "")))</f>
        <v/>
      </c>
      <c r="G1899" s="93" t="str">
        <f t="shared" si="87"/>
        <v/>
      </c>
      <c r="H1899" s="67" t="str">
        <f t="array" aca="1" ref="H1899" ca="1">IF($I$1&lt;&gt;"y", "", IFERROR(INDEX(countrylistsize,MATCH(SMALL(NOT(countrylistsize="")*IF(ISNUMBER(countrylistsize),COUNTIF(countrylistsize,"&lt;="&amp;countrylistsize),COUNTIF(countrylistsize,"&lt;="&amp;countrylistsize)+SUM(ISNUMBER(countrylistsize))),ROWS(F$3:F1899)+SUM(ISBLANK(countrylistsize))),NOT(countrylistsize="")*IF(ISNUMBER(countrylistsize),COUNTIF(countrylistsize,"&lt;="&amp;countrylistsize),COUNTIF(countrylistsize,"&lt;="&amp;countrylistsize)+SUM(ISNUMBER(countrylistsize))),0)), ""))</f>
        <v/>
      </c>
      <c r="I1899" s="70"/>
      <c r="J1899" s="67" t="str">
        <f t="array" aca="1" ref="J1899" ca="1">IF($I$1&lt;&gt;"y", "", IFERROR(INDEX(admin1listsize,MATCH(SMALL(NOT(admin1listsize="")*IF(ISNUMBER(admin1listsize),COUNTIF(admin1listsize,"&lt;="&amp;admin1listsize),COUNTIF(admin1listsize,"&lt;="&amp;admin1listsize)+SUM(ISNUMBER(admin1listsize))),ROWS(D$3:D1899)+SUM(ISBLANK(admin1listsize))),NOT(admin1listsize="")*IF(ISNUMBER(admin1listsize),COUNTIF(admin1listsize,"&lt;="&amp;admin1listsize),COUNTIF(admin1listsize,"&lt;="&amp;admin1listsize)+SUM(ISNUMBER(admin1listsize))),0)), ""))</f>
        <v/>
      </c>
      <c r="K1899" s="71"/>
    </row>
    <row r="1900" spans="1:11" s="1" customFormat="1" x14ac:dyDescent="0.25">
      <c r="A1900" s="93" t="str">
        <f>IF($I$1&lt;&gt;"y", "", IF(ISBLANK(DATA!D1901),"",IF(ISBLANK(DATA!K1901),"NO DATA",DATA!K1901)))</f>
        <v/>
      </c>
      <c r="B1900" s="93" t="str">
        <f>IF($I$1&lt;&gt;"y", "",IF(ISBLANK(DATA!D1901),"", IF(ISBLANK(DATA!L1901),"NO DATA",DATA!L1901)))</f>
        <v/>
      </c>
      <c r="C1900" s="93" t="str">
        <f t="shared" si="89"/>
        <v/>
      </c>
      <c r="D1900" s="93" t="str">
        <f>IF($I$1&lt;&gt;"y", "", IF(C1901="", "", IFERROR(LOOKUP(2,1/(COUNTIF($D$2:D1899,mergednames)=0),mergednames), "")))</f>
        <v/>
      </c>
      <c r="E1900" s="93" t="str">
        <f t="shared" si="88"/>
        <v/>
      </c>
      <c r="F1900" s="93" t="str">
        <f>IF($I$1&lt;&gt;"y", "", IF(A1901="", "", IFERROR(LOOKUP(2,1/(COUNTIF($F$2:F1899,get_country)=0),get_country), "")))</f>
        <v/>
      </c>
      <c r="G1900" s="93" t="str">
        <f t="shared" si="87"/>
        <v/>
      </c>
      <c r="H1900" s="67" t="str">
        <f t="array" aca="1" ref="H1900" ca="1">IF($I$1&lt;&gt;"y", "", IFERROR(INDEX(countrylistsize,MATCH(SMALL(NOT(countrylistsize="")*IF(ISNUMBER(countrylistsize),COUNTIF(countrylistsize,"&lt;="&amp;countrylistsize),COUNTIF(countrylistsize,"&lt;="&amp;countrylistsize)+SUM(ISNUMBER(countrylistsize))),ROWS(F$3:F1900)+SUM(ISBLANK(countrylistsize))),NOT(countrylistsize="")*IF(ISNUMBER(countrylistsize),COUNTIF(countrylistsize,"&lt;="&amp;countrylistsize),COUNTIF(countrylistsize,"&lt;="&amp;countrylistsize)+SUM(ISNUMBER(countrylistsize))),0)), ""))</f>
        <v/>
      </c>
      <c r="I1900" s="70"/>
      <c r="J1900" s="67" t="str">
        <f t="array" aca="1" ref="J1900" ca="1">IF($I$1&lt;&gt;"y", "", IFERROR(INDEX(admin1listsize,MATCH(SMALL(NOT(admin1listsize="")*IF(ISNUMBER(admin1listsize),COUNTIF(admin1listsize,"&lt;="&amp;admin1listsize),COUNTIF(admin1listsize,"&lt;="&amp;admin1listsize)+SUM(ISNUMBER(admin1listsize))),ROWS(D$3:D1900)+SUM(ISBLANK(admin1listsize))),NOT(admin1listsize="")*IF(ISNUMBER(admin1listsize),COUNTIF(admin1listsize,"&lt;="&amp;admin1listsize),COUNTIF(admin1listsize,"&lt;="&amp;admin1listsize)+SUM(ISNUMBER(admin1listsize))),0)), ""))</f>
        <v/>
      </c>
      <c r="K1900" s="71"/>
    </row>
    <row r="1901" spans="1:11" s="1" customFormat="1" x14ac:dyDescent="0.25">
      <c r="A1901" s="93" t="str">
        <f>IF($I$1&lt;&gt;"y", "", IF(ISBLANK(DATA!D1902),"",IF(ISBLANK(DATA!K1902),"NO DATA",DATA!K1902)))</f>
        <v/>
      </c>
      <c r="B1901" s="93" t="str">
        <f>IF($I$1&lt;&gt;"y", "",IF(ISBLANK(DATA!D1902),"", IF(ISBLANK(DATA!L1902),"NO DATA",DATA!L1902)))</f>
        <v/>
      </c>
      <c r="C1901" s="93" t="str">
        <f t="shared" si="89"/>
        <v/>
      </c>
      <c r="D1901" s="93" t="str">
        <f>IF($I$1&lt;&gt;"y", "", IF(C1902="", "", IFERROR(LOOKUP(2,1/(COUNTIF($D$2:D1900,mergednames)=0),mergednames), "")))</f>
        <v/>
      </c>
      <c r="E1901" s="93" t="str">
        <f t="shared" si="88"/>
        <v/>
      </c>
      <c r="F1901" s="93" t="str">
        <f>IF($I$1&lt;&gt;"y", "", IF(A1902="", "", IFERROR(LOOKUP(2,1/(COUNTIF($F$2:F1900,get_country)=0),get_country), "")))</f>
        <v/>
      </c>
      <c r="G1901" s="93" t="str">
        <f t="shared" si="87"/>
        <v/>
      </c>
      <c r="H1901" s="67" t="str">
        <f t="array" aca="1" ref="H1901" ca="1">IF($I$1&lt;&gt;"y", "", IFERROR(INDEX(countrylistsize,MATCH(SMALL(NOT(countrylistsize="")*IF(ISNUMBER(countrylistsize),COUNTIF(countrylistsize,"&lt;="&amp;countrylistsize),COUNTIF(countrylistsize,"&lt;="&amp;countrylistsize)+SUM(ISNUMBER(countrylistsize))),ROWS(F$3:F1901)+SUM(ISBLANK(countrylistsize))),NOT(countrylistsize="")*IF(ISNUMBER(countrylistsize),COUNTIF(countrylistsize,"&lt;="&amp;countrylistsize),COUNTIF(countrylistsize,"&lt;="&amp;countrylistsize)+SUM(ISNUMBER(countrylistsize))),0)), ""))</f>
        <v/>
      </c>
      <c r="I1901" s="70"/>
      <c r="J1901" s="67" t="str">
        <f t="array" aca="1" ref="J1901" ca="1">IF($I$1&lt;&gt;"y", "", IFERROR(INDEX(admin1listsize,MATCH(SMALL(NOT(admin1listsize="")*IF(ISNUMBER(admin1listsize),COUNTIF(admin1listsize,"&lt;="&amp;admin1listsize),COUNTIF(admin1listsize,"&lt;="&amp;admin1listsize)+SUM(ISNUMBER(admin1listsize))),ROWS(D$3:D1901)+SUM(ISBLANK(admin1listsize))),NOT(admin1listsize="")*IF(ISNUMBER(admin1listsize),COUNTIF(admin1listsize,"&lt;="&amp;admin1listsize),COUNTIF(admin1listsize,"&lt;="&amp;admin1listsize)+SUM(ISNUMBER(admin1listsize))),0)), ""))</f>
        <v/>
      </c>
      <c r="K1901" s="71"/>
    </row>
    <row r="1902" spans="1:11" s="1" customFormat="1" x14ac:dyDescent="0.25">
      <c r="A1902" s="93" t="str">
        <f>IF($I$1&lt;&gt;"y", "", IF(ISBLANK(DATA!D1903),"",IF(ISBLANK(DATA!K1903),"NO DATA",DATA!K1903)))</f>
        <v/>
      </c>
      <c r="B1902" s="93" t="str">
        <f>IF($I$1&lt;&gt;"y", "",IF(ISBLANK(DATA!D1903),"", IF(ISBLANK(DATA!L1903),"NO DATA",DATA!L1903)))</f>
        <v/>
      </c>
      <c r="C1902" s="93" t="str">
        <f t="shared" si="89"/>
        <v/>
      </c>
      <c r="D1902" s="93" t="str">
        <f>IF($I$1&lt;&gt;"y", "", IF(C1903="", "", IFERROR(LOOKUP(2,1/(COUNTIF($D$2:D1901,mergednames)=0),mergednames), "")))</f>
        <v/>
      </c>
      <c r="E1902" s="93" t="str">
        <f t="shared" si="88"/>
        <v/>
      </c>
      <c r="F1902" s="93" t="str">
        <f>IF($I$1&lt;&gt;"y", "", IF(A1903="", "", IFERROR(LOOKUP(2,1/(COUNTIF($F$2:F1901,get_country)=0),get_country), "")))</f>
        <v/>
      </c>
      <c r="G1902" s="93" t="str">
        <f t="shared" si="87"/>
        <v/>
      </c>
      <c r="H1902" s="67" t="str">
        <f t="array" aca="1" ref="H1902" ca="1">IF($I$1&lt;&gt;"y", "", IFERROR(INDEX(countrylistsize,MATCH(SMALL(NOT(countrylistsize="")*IF(ISNUMBER(countrylistsize),COUNTIF(countrylistsize,"&lt;="&amp;countrylistsize),COUNTIF(countrylistsize,"&lt;="&amp;countrylistsize)+SUM(ISNUMBER(countrylistsize))),ROWS(F$3:F1902)+SUM(ISBLANK(countrylistsize))),NOT(countrylistsize="")*IF(ISNUMBER(countrylistsize),COUNTIF(countrylistsize,"&lt;="&amp;countrylistsize),COUNTIF(countrylistsize,"&lt;="&amp;countrylistsize)+SUM(ISNUMBER(countrylistsize))),0)), ""))</f>
        <v/>
      </c>
      <c r="I1902" s="70"/>
      <c r="J1902" s="67" t="str">
        <f t="array" aca="1" ref="J1902" ca="1">IF($I$1&lt;&gt;"y", "", IFERROR(INDEX(admin1listsize,MATCH(SMALL(NOT(admin1listsize="")*IF(ISNUMBER(admin1listsize),COUNTIF(admin1listsize,"&lt;="&amp;admin1listsize),COUNTIF(admin1listsize,"&lt;="&amp;admin1listsize)+SUM(ISNUMBER(admin1listsize))),ROWS(D$3:D1902)+SUM(ISBLANK(admin1listsize))),NOT(admin1listsize="")*IF(ISNUMBER(admin1listsize),COUNTIF(admin1listsize,"&lt;="&amp;admin1listsize),COUNTIF(admin1listsize,"&lt;="&amp;admin1listsize)+SUM(ISNUMBER(admin1listsize))),0)), ""))</f>
        <v/>
      </c>
      <c r="K1902" s="71"/>
    </row>
    <row r="1903" spans="1:11" s="1" customFormat="1" x14ac:dyDescent="0.25">
      <c r="A1903" s="93" t="str">
        <f>IF($I$1&lt;&gt;"y", "", IF(ISBLANK(DATA!D1904),"",IF(ISBLANK(DATA!K1904),"NO DATA",DATA!K1904)))</f>
        <v/>
      </c>
      <c r="B1903" s="93" t="str">
        <f>IF($I$1&lt;&gt;"y", "",IF(ISBLANK(DATA!D1904),"", IF(ISBLANK(DATA!L1904),"NO DATA",DATA!L1904)))</f>
        <v/>
      </c>
      <c r="C1903" s="93" t="str">
        <f t="shared" si="89"/>
        <v/>
      </c>
      <c r="D1903" s="93" t="str">
        <f>IF($I$1&lt;&gt;"y", "", IF(C1904="", "", IFERROR(LOOKUP(2,1/(COUNTIF($D$2:D1902,mergednames)=0),mergednames), "")))</f>
        <v/>
      </c>
      <c r="E1903" s="93" t="str">
        <f t="shared" si="88"/>
        <v/>
      </c>
      <c r="F1903" s="93" t="str">
        <f>IF($I$1&lt;&gt;"y", "", IF(A1904="", "", IFERROR(LOOKUP(2,1/(COUNTIF($F$2:F1902,get_country)=0),get_country), "")))</f>
        <v/>
      </c>
      <c r="G1903" s="93" t="str">
        <f t="shared" si="87"/>
        <v/>
      </c>
      <c r="H1903" s="67" t="str">
        <f t="array" aca="1" ref="H1903" ca="1">IF($I$1&lt;&gt;"y", "", IFERROR(INDEX(countrylistsize,MATCH(SMALL(NOT(countrylistsize="")*IF(ISNUMBER(countrylistsize),COUNTIF(countrylistsize,"&lt;="&amp;countrylistsize),COUNTIF(countrylistsize,"&lt;="&amp;countrylistsize)+SUM(ISNUMBER(countrylistsize))),ROWS(F$3:F1903)+SUM(ISBLANK(countrylistsize))),NOT(countrylistsize="")*IF(ISNUMBER(countrylistsize),COUNTIF(countrylistsize,"&lt;="&amp;countrylistsize),COUNTIF(countrylistsize,"&lt;="&amp;countrylistsize)+SUM(ISNUMBER(countrylistsize))),0)), ""))</f>
        <v/>
      </c>
      <c r="I1903" s="70"/>
      <c r="J1903" s="67" t="str">
        <f t="array" aca="1" ref="J1903" ca="1">IF($I$1&lt;&gt;"y", "", IFERROR(INDEX(admin1listsize,MATCH(SMALL(NOT(admin1listsize="")*IF(ISNUMBER(admin1listsize),COUNTIF(admin1listsize,"&lt;="&amp;admin1listsize),COUNTIF(admin1listsize,"&lt;="&amp;admin1listsize)+SUM(ISNUMBER(admin1listsize))),ROWS(D$3:D1903)+SUM(ISBLANK(admin1listsize))),NOT(admin1listsize="")*IF(ISNUMBER(admin1listsize),COUNTIF(admin1listsize,"&lt;="&amp;admin1listsize),COUNTIF(admin1listsize,"&lt;="&amp;admin1listsize)+SUM(ISNUMBER(admin1listsize))),0)), ""))</f>
        <v/>
      </c>
      <c r="K1903" s="71"/>
    </row>
    <row r="1904" spans="1:11" s="1" customFormat="1" x14ac:dyDescent="0.25">
      <c r="A1904" s="93" t="str">
        <f>IF($I$1&lt;&gt;"y", "", IF(ISBLANK(DATA!D1905),"",IF(ISBLANK(DATA!K1905),"NO DATA",DATA!K1905)))</f>
        <v/>
      </c>
      <c r="B1904" s="93" t="str">
        <f>IF($I$1&lt;&gt;"y", "",IF(ISBLANK(DATA!D1905),"", IF(ISBLANK(DATA!L1905),"NO DATA",DATA!L1905)))</f>
        <v/>
      </c>
      <c r="C1904" s="93" t="str">
        <f t="shared" si="89"/>
        <v/>
      </c>
      <c r="D1904" s="93" t="str">
        <f>IF($I$1&lt;&gt;"y", "", IF(C1905="", "", IFERROR(LOOKUP(2,1/(COUNTIF($D$2:D1903,mergednames)=0),mergednames), "")))</f>
        <v/>
      </c>
      <c r="E1904" s="93" t="str">
        <f t="shared" si="88"/>
        <v/>
      </c>
      <c r="F1904" s="93" t="str">
        <f>IF($I$1&lt;&gt;"y", "", IF(A1905="", "", IFERROR(LOOKUP(2,1/(COUNTIF($F$2:F1903,get_country)=0),get_country), "")))</f>
        <v/>
      </c>
      <c r="G1904" s="93" t="str">
        <f t="shared" si="87"/>
        <v/>
      </c>
      <c r="H1904" s="67" t="str">
        <f t="array" aca="1" ref="H1904" ca="1">IF($I$1&lt;&gt;"y", "", IFERROR(INDEX(countrylistsize,MATCH(SMALL(NOT(countrylistsize="")*IF(ISNUMBER(countrylistsize),COUNTIF(countrylistsize,"&lt;="&amp;countrylistsize),COUNTIF(countrylistsize,"&lt;="&amp;countrylistsize)+SUM(ISNUMBER(countrylistsize))),ROWS(F$3:F1904)+SUM(ISBLANK(countrylistsize))),NOT(countrylistsize="")*IF(ISNUMBER(countrylistsize),COUNTIF(countrylistsize,"&lt;="&amp;countrylistsize),COUNTIF(countrylistsize,"&lt;="&amp;countrylistsize)+SUM(ISNUMBER(countrylistsize))),0)), ""))</f>
        <v/>
      </c>
      <c r="I1904" s="70"/>
      <c r="J1904" s="67" t="str">
        <f t="array" aca="1" ref="J1904" ca="1">IF($I$1&lt;&gt;"y", "", IFERROR(INDEX(admin1listsize,MATCH(SMALL(NOT(admin1listsize="")*IF(ISNUMBER(admin1listsize),COUNTIF(admin1listsize,"&lt;="&amp;admin1listsize),COUNTIF(admin1listsize,"&lt;="&amp;admin1listsize)+SUM(ISNUMBER(admin1listsize))),ROWS(D$3:D1904)+SUM(ISBLANK(admin1listsize))),NOT(admin1listsize="")*IF(ISNUMBER(admin1listsize),COUNTIF(admin1listsize,"&lt;="&amp;admin1listsize),COUNTIF(admin1listsize,"&lt;="&amp;admin1listsize)+SUM(ISNUMBER(admin1listsize))),0)), ""))</f>
        <v/>
      </c>
      <c r="K1904" s="71"/>
    </row>
    <row r="1905" spans="1:11" s="1" customFormat="1" x14ac:dyDescent="0.25">
      <c r="A1905" s="93" t="str">
        <f>IF($I$1&lt;&gt;"y", "", IF(ISBLANK(DATA!D1906),"",IF(ISBLANK(DATA!K1906),"NO DATA",DATA!K1906)))</f>
        <v/>
      </c>
      <c r="B1905" s="93" t="str">
        <f>IF($I$1&lt;&gt;"y", "",IF(ISBLANK(DATA!D1906),"", IF(ISBLANK(DATA!L1906),"NO DATA",DATA!L1906)))</f>
        <v/>
      </c>
      <c r="C1905" s="93" t="str">
        <f t="shared" si="89"/>
        <v/>
      </c>
      <c r="D1905" s="93" t="str">
        <f>IF($I$1&lt;&gt;"y", "", IF(C1906="", "", IFERROR(LOOKUP(2,1/(COUNTIF($D$2:D1904,mergednames)=0),mergednames), "")))</f>
        <v/>
      </c>
      <c r="E1905" s="93" t="str">
        <f t="shared" si="88"/>
        <v/>
      </c>
      <c r="F1905" s="93" t="str">
        <f>IF($I$1&lt;&gt;"y", "", IF(A1906="", "", IFERROR(LOOKUP(2,1/(COUNTIF($F$2:F1904,get_country)=0),get_country), "")))</f>
        <v/>
      </c>
      <c r="G1905" s="93" t="str">
        <f t="shared" si="87"/>
        <v/>
      </c>
      <c r="H1905" s="67" t="str">
        <f t="array" aca="1" ref="H1905" ca="1">IF($I$1&lt;&gt;"y", "", IFERROR(INDEX(countrylistsize,MATCH(SMALL(NOT(countrylistsize="")*IF(ISNUMBER(countrylistsize),COUNTIF(countrylistsize,"&lt;="&amp;countrylistsize),COUNTIF(countrylistsize,"&lt;="&amp;countrylistsize)+SUM(ISNUMBER(countrylistsize))),ROWS(F$3:F1905)+SUM(ISBLANK(countrylistsize))),NOT(countrylistsize="")*IF(ISNUMBER(countrylistsize),COUNTIF(countrylistsize,"&lt;="&amp;countrylistsize),COUNTIF(countrylistsize,"&lt;="&amp;countrylistsize)+SUM(ISNUMBER(countrylistsize))),0)), ""))</f>
        <v/>
      </c>
      <c r="I1905" s="70"/>
      <c r="J1905" s="67" t="str">
        <f t="array" aca="1" ref="J1905" ca="1">IF($I$1&lt;&gt;"y", "", IFERROR(INDEX(admin1listsize,MATCH(SMALL(NOT(admin1listsize="")*IF(ISNUMBER(admin1listsize),COUNTIF(admin1listsize,"&lt;="&amp;admin1listsize),COUNTIF(admin1listsize,"&lt;="&amp;admin1listsize)+SUM(ISNUMBER(admin1listsize))),ROWS(D$3:D1905)+SUM(ISBLANK(admin1listsize))),NOT(admin1listsize="")*IF(ISNUMBER(admin1listsize),COUNTIF(admin1listsize,"&lt;="&amp;admin1listsize),COUNTIF(admin1listsize,"&lt;="&amp;admin1listsize)+SUM(ISNUMBER(admin1listsize))),0)), ""))</f>
        <v/>
      </c>
      <c r="K1905" s="71"/>
    </row>
    <row r="1906" spans="1:11" s="1" customFormat="1" x14ac:dyDescent="0.25">
      <c r="A1906" s="93" t="str">
        <f>IF($I$1&lt;&gt;"y", "", IF(ISBLANK(DATA!D1907),"",IF(ISBLANK(DATA!K1907),"NO DATA",DATA!K1907)))</f>
        <v/>
      </c>
      <c r="B1906" s="93" t="str">
        <f>IF($I$1&lt;&gt;"y", "",IF(ISBLANK(DATA!D1907),"", IF(ISBLANK(DATA!L1907),"NO DATA",DATA!L1907)))</f>
        <v/>
      </c>
      <c r="C1906" s="93" t="str">
        <f t="shared" si="89"/>
        <v/>
      </c>
      <c r="D1906" s="93" t="str">
        <f>IF($I$1&lt;&gt;"y", "", IF(C1907="", "", IFERROR(LOOKUP(2,1/(COUNTIF($D$2:D1905,mergednames)=0),mergednames), "")))</f>
        <v/>
      </c>
      <c r="E1906" s="93" t="str">
        <f t="shared" si="88"/>
        <v/>
      </c>
      <c r="F1906" s="93" t="str">
        <f>IF($I$1&lt;&gt;"y", "", IF(A1907="", "", IFERROR(LOOKUP(2,1/(COUNTIF($F$2:F1905,get_country)=0),get_country), "")))</f>
        <v/>
      </c>
      <c r="G1906" s="93" t="str">
        <f t="shared" si="87"/>
        <v/>
      </c>
      <c r="H1906" s="67" t="str">
        <f t="array" aca="1" ref="H1906" ca="1">IF($I$1&lt;&gt;"y", "", IFERROR(INDEX(countrylistsize,MATCH(SMALL(NOT(countrylistsize="")*IF(ISNUMBER(countrylistsize),COUNTIF(countrylistsize,"&lt;="&amp;countrylistsize),COUNTIF(countrylistsize,"&lt;="&amp;countrylistsize)+SUM(ISNUMBER(countrylistsize))),ROWS(F$3:F1906)+SUM(ISBLANK(countrylistsize))),NOT(countrylistsize="")*IF(ISNUMBER(countrylistsize),COUNTIF(countrylistsize,"&lt;="&amp;countrylistsize),COUNTIF(countrylistsize,"&lt;="&amp;countrylistsize)+SUM(ISNUMBER(countrylistsize))),0)), ""))</f>
        <v/>
      </c>
      <c r="I1906" s="70"/>
      <c r="J1906" s="67" t="str">
        <f t="array" aca="1" ref="J1906" ca="1">IF($I$1&lt;&gt;"y", "", IFERROR(INDEX(admin1listsize,MATCH(SMALL(NOT(admin1listsize="")*IF(ISNUMBER(admin1listsize),COUNTIF(admin1listsize,"&lt;="&amp;admin1listsize),COUNTIF(admin1listsize,"&lt;="&amp;admin1listsize)+SUM(ISNUMBER(admin1listsize))),ROWS(D$3:D1906)+SUM(ISBLANK(admin1listsize))),NOT(admin1listsize="")*IF(ISNUMBER(admin1listsize),COUNTIF(admin1listsize,"&lt;="&amp;admin1listsize),COUNTIF(admin1listsize,"&lt;="&amp;admin1listsize)+SUM(ISNUMBER(admin1listsize))),0)), ""))</f>
        <v/>
      </c>
      <c r="K1906" s="71"/>
    </row>
    <row r="1907" spans="1:11" s="1" customFormat="1" x14ac:dyDescent="0.25">
      <c r="A1907" s="93" t="str">
        <f>IF($I$1&lt;&gt;"y", "", IF(ISBLANK(DATA!D1908),"",IF(ISBLANK(DATA!K1908),"NO DATA",DATA!K1908)))</f>
        <v/>
      </c>
      <c r="B1907" s="93" t="str">
        <f>IF($I$1&lt;&gt;"y", "",IF(ISBLANK(DATA!D1908),"", IF(ISBLANK(DATA!L1908),"NO DATA",DATA!L1908)))</f>
        <v/>
      </c>
      <c r="C1907" s="93" t="str">
        <f t="shared" si="89"/>
        <v/>
      </c>
      <c r="D1907" s="93" t="str">
        <f>IF($I$1&lt;&gt;"y", "", IF(C1908="", "", IFERROR(LOOKUP(2,1/(COUNTIF($D$2:D1906,mergednames)=0),mergednames), "")))</f>
        <v/>
      </c>
      <c r="E1907" s="93" t="str">
        <f t="shared" si="88"/>
        <v/>
      </c>
      <c r="F1907" s="93" t="str">
        <f>IF($I$1&lt;&gt;"y", "", IF(A1908="", "", IFERROR(LOOKUP(2,1/(COUNTIF($F$2:F1906,get_country)=0),get_country), "")))</f>
        <v/>
      </c>
      <c r="G1907" s="93" t="str">
        <f t="shared" si="87"/>
        <v/>
      </c>
      <c r="H1907" s="67" t="str">
        <f t="array" aca="1" ref="H1907" ca="1">IF($I$1&lt;&gt;"y", "", IFERROR(INDEX(countrylistsize,MATCH(SMALL(NOT(countrylistsize="")*IF(ISNUMBER(countrylistsize),COUNTIF(countrylistsize,"&lt;="&amp;countrylistsize),COUNTIF(countrylistsize,"&lt;="&amp;countrylistsize)+SUM(ISNUMBER(countrylistsize))),ROWS(F$3:F1907)+SUM(ISBLANK(countrylistsize))),NOT(countrylistsize="")*IF(ISNUMBER(countrylistsize),COUNTIF(countrylistsize,"&lt;="&amp;countrylistsize),COUNTIF(countrylistsize,"&lt;="&amp;countrylistsize)+SUM(ISNUMBER(countrylistsize))),0)), ""))</f>
        <v/>
      </c>
      <c r="I1907" s="70"/>
      <c r="J1907" s="67" t="str">
        <f t="array" aca="1" ref="J1907" ca="1">IF($I$1&lt;&gt;"y", "", IFERROR(INDEX(admin1listsize,MATCH(SMALL(NOT(admin1listsize="")*IF(ISNUMBER(admin1listsize),COUNTIF(admin1listsize,"&lt;="&amp;admin1listsize),COUNTIF(admin1listsize,"&lt;="&amp;admin1listsize)+SUM(ISNUMBER(admin1listsize))),ROWS(D$3:D1907)+SUM(ISBLANK(admin1listsize))),NOT(admin1listsize="")*IF(ISNUMBER(admin1listsize),COUNTIF(admin1listsize,"&lt;="&amp;admin1listsize),COUNTIF(admin1listsize,"&lt;="&amp;admin1listsize)+SUM(ISNUMBER(admin1listsize))),0)), ""))</f>
        <v/>
      </c>
      <c r="K1907" s="71"/>
    </row>
    <row r="1908" spans="1:11" s="1" customFormat="1" x14ac:dyDescent="0.25">
      <c r="A1908" s="93" t="str">
        <f>IF($I$1&lt;&gt;"y", "", IF(ISBLANK(DATA!D1909),"",IF(ISBLANK(DATA!K1909),"NO DATA",DATA!K1909)))</f>
        <v/>
      </c>
      <c r="B1908" s="93" t="str">
        <f>IF($I$1&lt;&gt;"y", "",IF(ISBLANK(DATA!D1909),"", IF(ISBLANK(DATA!L1909),"NO DATA",DATA!L1909)))</f>
        <v/>
      </c>
      <c r="C1908" s="93" t="str">
        <f t="shared" si="89"/>
        <v/>
      </c>
      <c r="D1908" s="93" t="str">
        <f>IF($I$1&lt;&gt;"y", "", IF(C1909="", "", IFERROR(LOOKUP(2,1/(COUNTIF($D$2:D1907,mergednames)=0),mergednames), "")))</f>
        <v/>
      </c>
      <c r="E1908" s="93" t="str">
        <f t="shared" si="88"/>
        <v/>
      </c>
      <c r="F1908" s="93" t="str">
        <f>IF($I$1&lt;&gt;"y", "", IF(A1909="", "", IFERROR(LOOKUP(2,1/(COUNTIF($F$2:F1907,get_country)=0),get_country), "")))</f>
        <v/>
      </c>
      <c r="G1908" s="93" t="str">
        <f t="shared" si="87"/>
        <v/>
      </c>
      <c r="H1908" s="67" t="str">
        <f t="array" aca="1" ref="H1908" ca="1">IF($I$1&lt;&gt;"y", "", IFERROR(INDEX(countrylistsize,MATCH(SMALL(NOT(countrylistsize="")*IF(ISNUMBER(countrylistsize),COUNTIF(countrylistsize,"&lt;="&amp;countrylistsize),COUNTIF(countrylistsize,"&lt;="&amp;countrylistsize)+SUM(ISNUMBER(countrylistsize))),ROWS(F$3:F1908)+SUM(ISBLANK(countrylistsize))),NOT(countrylistsize="")*IF(ISNUMBER(countrylistsize),COUNTIF(countrylistsize,"&lt;="&amp;countrylistsize),COUNTIF(countrylistsize,"&lt;="&amp;countrylistsize)+SUM(ISNUMBER(countrylistsize))),0)), ""))</f>
        <v/>
      </c>
      <c r="I1908" s="70"/>
      <c r="J1908" s="67" t="str">
        <f t="array" aca="1" ref="J1908" ca="1">IF($I$1&lt;&gt;"y", "", IFERROR(INDEX(admin1listsize,MATCH(SMALL(NOT(admin1listsize="")*IF(ISNUMBER(admin1listsize),COUNTIF(admin1listsize,"&lt;="&amp;admin1listsize),COUNTIF(admin1listsize,"&lt;="&amp;admin1listsize)+SUM(ISNUMBER(admin1listsize))),ROWS(D$3:D1908)+SUM(ISBLANK(admin1listsize))),NOT(admin1listsize="")*IF(ISNUMBER(admin1listsize),COUNTIF(admin1listsize,"&lt;="&amp;admin1listsize),COUNTIF(admin1listsize,"&lt;="&amp;admin1listsize)+SUM(ISNUMBER(admin1listsize))),0)), ""))</f>
        <v/>
      </c>
      <c r="K1908" s="71"/>
    </row>
    <row r="1909" spans="1:11" s="1" customFormat="1" x14ac:dyDescent="0.25">
      <c r="A1909" s="93" t="str">
        <f>IF($I$1&lt;&gt;"y", "", IF(ISBLANK(DATA!D1910),"",IF(ISBLANK(DATA!K1910),"NO DATA",DATA!K1910)))</f>
        <v/>
      </c>
      <c r="B1909" s="93" t="str">
        <f>IF($I$1&lt;&gt;"y", "",IF(ISBLANK(DATA!D1910),"", IF(ISBLANK(DATA!L1910),"NO DATA",DATA!L1910)))</f>
        <v/>
      </c>
      <c r="C1909" s="93" t="str">
        <f t="shared" si="89"/>
        <v/>
      </c>
      <c r="D1909" s="93" t="str">
        <f>IF($I$1&lt;&gt;"y", "", IF(C1910="", "", IFERROR(LOOKUP(2,1/(COUNTIF($D$2:D1908,mergednames)=0),mergednames), "")))</f>
        <v/>
      </c>
      <c r="E1909" s="93" t="str">
        <f t="shared" si="88"/>
        <v/>
      </c>
      <c r="F1909" s="93" t="str">
        <f>IF($I$1&lt;&gt;"y", "", IF(A1910="", "", IFERROR(LOOKUP(2,1/(COUNTIF($F$2:F1908,get_country)=0),get_country), "")))</f>
        <v/>
      </c>
      <c r="G1909" s="93" t="str">
        <f t="shared" si="87"/>
        <v/>
      </c>
      <c r="H1909" s="67" t="str">
        <f t="array" aca="1" ref="H1909" ca="1">IF($I$1&lt;&gt;"y", "", IFERROR(INDEX(countrylistsize,MATCH(SMALL(NOT(countrylistsize="")*IF(ISNUMBER(countrylistsize),COUNTIF(countrylistsize,"&lt;="&amp;countrylistsize),COUNTIF(countrylistsize,"&lt;="&amp;countrylistsize)+SUM(ISNUMBER(countrylistsize))),ROWS(F$3:F1909)+SUM(ISBLANK(countrylistsize))),NOT(countrylistsize="")*IF(ISNUMBER(countrylistsize),COUNTIF(countrylistsize,"&lt;="&amp;countrylistsize),COUNTIF(countrylistsize,"&lt;="&amp;countrylistsize)+SUM(ISNUMBER(countrylistsize))),0)), ""))</f>
        <v/>
      </c>
      <c r="I1909" s="70"/>
      <c r="J1909" s="67" t="str">
        <f t="array" aca="1" ref="J1909" ca="1">IF($I$1&lt;&gt;"y", "", IFERROR(INDEX(admin1listsize,MATCH(SMALL(NOT(admin1listsize="")*IF(ISNUMBER(admin1listsize),COUNTIF(admin1listsize,"&lt;="&amp;admin1listsize),COUNTIF(admin1listsize,"&lt;="&amp;admin1listsize)+SUM(ISNUMBER(admin1listsize))),ROWS(D$3:D1909)+SUM(ISBLANK(admin1listsize))),NOT(admin1listsize="")*IF(ISNUMBER(admin1listsize),COUNTIF(admin1listsize,"&lt;="&amp;admin1listsize),COUNTIF(admin1listsize,"&lt;="&amp;admin1listsize)+SUM(ISNUMBER(admin1listsize))),0)), ""))</f>
        <v/>
      </c>
      <c r="K1909" s="71"/>
    </row>
    <row r="1910" spans="1:11" s="1" customFormat="1" x14ac:dyDescent="0.25">
      <c r="A1910" s="93" t="str">
        <f>IF($I$1&lt;&gt;"y", "", IF(ISBLANK(DATA!D1911),"",IF(ISBLANK(DATA!K1911),"NO DATA",DATA!K1911)))</f>
        <v/>
      </c>
      <c r="B1910" s="93" t="str">
        <f>IF($I$1&lt;&gt;"y", "",IF(ISBLANK(DATA!D1911),"", IF(ISBLANK(DATA!L1911),"NO DATA",DATA!L1911)))</f>
        <v/>
      </c>
      <c r="C1910" s="93" t="str">
        <f t="shared" si="89"/>
        <v/>
      </c>
      <c r="D1910" s="93" t="str">
        <f>IF($I$1&lt;&gt;"y", "", IF(C1911="", "", IFERROR(LOOKUP(2,1/(COUNTIF($D$2:D1909,mergednames)=0),mergednames), "")))</f>
        <v/>
      </c>
      <c r="E1910" s="93" t="str">
        <f t="shared" si="88"/>
        <v/>
      </c>
      <c r="F1910" s="93" t="str">
        <f>IF($I$1&lt;&gt;"y", "", IF(A1911="", "", IFERROR(LOOKUP(2,1/(COUNTIF($F$2:F1909,get_country)=0),get_country), "")))</f>
        <v/>
      </c>
      <c r="G1910" s="93" t="str">
        <f t="shared" si="87"/>
        <v/>
      </c>
      <c r="H1910" s="67" t="str">
        <f t="array" aca="1" ref="H1910" ca="1">IF($I$1&lt;&gt;"y", "", IFERROR(INDEX(countrylistsize,MATCH(SMALL(NOT(countrylistsize="")*IF(ISNUMBER(countrylistsize),COUNTIF(countrylistsize,"&lt;="&amp;countrylistsize),COUNTIF(countrylistsize,"&lt;="&amp;countrylistsize)+SUM(ISNUMBER(countrylistsize))),ROWS(F$3:F1910)+SUM(ISBLANK(countrylistsize))),NOT(countrylistsize="")*IF(ISNUMBER(countrylistsize),COUNTIF(countrylistsize,"&lt;="&amp;countrylistsize),COUNTIF(countrylistsize,"&lt;="&amp;countrylistsize)+SUM(ISNUMBER(countrylistsize))),0)), ""))</f>
        <v/>
      </c>
      <c r="I1910" s="70"/>
      <c r="J1910" s="67" t="str">
        <f t="array" aca="1" ref="J1910" ca="1">IF($I$1&lt;&gt;"y", "", IFERROR(INDEX(admin1listsize,MATCH(SMALL(NOT(admin1listsize="")*IF(ISNUMBER(admin1listsize),COUNTIF(admin1listsize,"&lt;="&amp;admin1listsize),COUNTIF(admin1listsize,"&lt;="&amp;admin1listsize)+SUM(ISNUMBER(admin1listsize))),ROWS(D$3:D1910)+SUM(ISBLANK(admin1listsize))),NOT(admin1listsize="")*IF(ISNUMBER(admin1listsize),COUNTIF(admin1listsize,"&lt;="&amp;admin1listsize),COUNTIF(admin1listsize,"&lt;="&amp;admin1listsize)+SUM(ISNUMBER(admin1listsize))),0)), ""))</f>
        <v/>
      </c>
      <c r="K1910" s="71"/>
    </row>
    <row r="1911" spans="1:11" s="1" customFormat="1" x14ac:dyDescent="0.25">
      <c r="A1911" s="93" t="str">
        <f>IF($I$1&lt;&gt;"y", "", IF(ISBLANK(DATA!D1912),"",IF(ISBLANK(DATA!K1912),"NO DATA",DATA!K1912)))</f>
        <v/>
      </c>
      <c r="B1911" s="93" t="str">
        <f>IF($I$1&lt;&gt;"y", "",IF(ISBLANK(DATA!D1912),"", IF(ISBLANK(DATA!L1912),"NO DATA",DATA!L1912)))</f>
        <v/>
      </c>
      <c r="C1911" s="93" t="str">
        <f t="shared" si="89"/>
        <v/>
      </c>
      <c r="D1911" s="93" t="str">
        <f>IF($I$1&lt;&gt;"y", "", IF(C1912="", "", IFERROR(LOOKUP(2,1/(COUNTIF($D$2:D1910,mergednames)=0),mergednames), "")))</f>
        <v/>
      </c>
      <c r="E1911" s="93" t="str">
        <f t="shared" si="88"/>
        <v/>
      </c>
      <c r="F1911" s="93" t="str">
        <f>IF($I$1&lt;&gt;"y", "", IF(A1912="", "", IFERROR(LOOKUP(2,1/(COUNTIF($F$2:F1910,get_country)=0),get_country), "")))</f>
        <v/>
      </c>
      <c r="G1911" s="93" t="str">
        <f t="shared" si="87"/>
        <v/>
      </c>
      <c r="H1911" s="67" t="str">
        <f t="array" aca="1" ref="H1911" ca="1">IF($I$1&lt;&gt;"y", "", IFERROR(INDEX(countrylistsize,MATCH(SMALL(NOT(countrylistsize="")*IF(ISNUMBER(countrylistsize),COUNTIF(countrylistsize,"&lt;="&amp;countrylistsize),COUNTIF(countrylistsize,"&lt;="&amp;countrylistsize)+SUM(ISNUMBER(countrylistsize))),ROWS(F$3:F1911)+SUM(ISBLANK(countrylistsize))),NOT(countrylistsize="")*IF(ISNUMBER(countrylistsize),COUNTIF(countrylistsize,"&lt;="&amp;countrylistsize),COUNTIF(countrylistsize,"&lt;="&amp;countrylistsize)+SUM(ISNUMBER(countrylistsize))),0)), ""))</f>
        <v/>
      </c>
      <c r="I1911" s="70"/>
      <c r="J1911" s="67" t="str">
        <f t="array" aca="1" ref="J1911" ca="1">IF($I$1&lt;&gt;"y", "", IFERROR(INDEX(admin1listsize,MATCH(SMALL(NOT(admin1listsize="")*IF(ISNUMBER(admin1listsize),COUNTIF(admin1listsize,"&lt;="&amp;admin1listsize),COUNTIF(admin1listsize,"&lt;="&amp;admin1listsize)+SUM(ISNUMBER(admin1listsize))),ROWS(D$3:D1911)+SUM(ISBLANK(admin1listsize))),NOT(admin1listsize="")*IF(ISNUMBER(admin1listsize),COUNTIF(admin1listsize,"&lt;="&amp;admin1listsize),COUNTIF(admin1listsize,"&lt;="&amp;admin1listsize)+SUM(ISNUMBER(admin1listsize))),0)), ""))</f>
        <v/>
      </c>
      <c r="K1911" s="71"/>
    </row>
    <row r="1912" spans="1:11" s="1" customFormat="1" x14ac:dyDescent="0.25">
      <c r="A1912" s="93" t="str">
        <f>IF($I$1&lt;&gt;"y", "", IF(ISBLANK(DATA!D1913),"",IF(ISBLANK(DATA!K1913),"NO DATA",DATA!K1913)))</f>
        <v/>
      </c>
      <c r="B1912" s="93" t="str">
        <f>IF($I$1&lt;&gt;"y", "",IF(ISBLANK(DATA!D1913),"", IF(ISBLANK(DATA!L1913),"NO DATA",DATA!L1913)))</f>
        <v/>
      </c>
      <c r="C1912" s="93" t="str">
        <f t="shared" si="89"/>
        <v/>
      </c>
      <c r="D1912" s="93" t="str">
        <f>IF($I$1&lt;&gt;"y", "", IF(C1913="", "", IFERROR(LOOKUP(2,1/(COUNTIF($D$2:D1911,mergednames)=0),mergednames), "")))</f>
        <v/>
      </c>
      <c r="E1912" s="93" t="str">
        <f t="shared" si="88"/>
        <v/>
      </c>
      <c r="F1912" s="93" t="str">
        <f>IF($I$1&lt;&gt;"y", "", IF(A1913="", "", IFERROR(LOOKUP(2,1/(COUNTIF($F$2:F1911,get_country)=0),get_country), "")))</f>
        <v/>
      </c>
      <c r="G1912" s="93" t="str">
        <f t="shared" si="87"/>
        <v/>
      </c>
      <c r="H1912" s="67" t="str">
        <f t="array" aca="1" ref="H1912" ca="1">IF($I$1&lt;&gt;"y", "", IFERROR(INDEX(countrylistsize,MATCH(SMALL(NOT(countrylistsize="")*IF(ISNUMBER(countrylistsize),COUNTIF(countrylistsize,"&lt;="&amp;countrylistsize),COUNTIF(countrylistsize,"&lt;="&amp;countrylistsize)+SUM(ISNUMBER(countrylistsize))),ROWS(F$3:F1912)+SUM(ISBLANK(countrylistsize))),NOT(countrylistsize="")*IF(ISNUMBER(countrylistsize),COUNTIF(countrylistsize,"&lt;="&amp;countrylistsize),COUNTIF(countrylistsize,"&lt;="&amp;countrylistsize)+SUM(ISNUMBER(countrylistsize))),0)), ""))</f>
        <v/>
      </c>
      <c r="I1912" s="70"/>
      <c r="J1912" s="67" t="str">
        <f t="array" aca="1" ref="J1912" ca="1">IF($I$1&lt;&gt;"y", "", IFERROR(INDEX(admin1listsize,MATCH(SMALL(NOT(admin1listsize="")*IF(ISNUMBER(admin1listsize),COUNTIF(admin1listsize,"&lt;="&amp;admin1listsize),COUNTIF(admin1listsize,"&lt;="&amp;admin1listsize)+SUM(ISNUMBER(admin1listsize))),ROWS(D$3:D1912)+SUM(ISBLANK(admin1listsize))),NOT(admin1listsize="")*IF(ISNUMBER(admin1listsize),COUNTIF(admin1listsize,"&lt;="&amp;admin1listsize),COUNTIF(admin1listsize,"&lt;="&amp;admin1listsize)+SUM(ISNUMBER(admin1listsize))),0)), ""))</f>
        <v/>
      </c>
      <c r="K1912" s="71"/>
    </row>
    <row r="1913" spans="1:11" s="1" customFormat="1" x14ac:dyDescent="0.25">
      <c r="A1913" s="93" t="str">
        <f>IF($I$1&lt;&gt;"y", "", IF(ISBLANK(DATA!D1914),"",IF(ISBLANK(DATA!K1914),"NO DATA",DATA!K1914)))</f>
        <v/>
      </c>
      <c r="B1913" s="93" t="str">
        <f>IF($I$1&lt;&gt;"y", "",IF(ISBLANK(DATA!D1914),"", IF(ISBLANK(DATA!L1914),"NO DATA",DATA!L1914)))</f>
        <v/>
      </c>
      <c r="C1913" s="93" t="str">
        <f t="shared" si="89"/>
        <v/>
      </c>
      <c r="D1913" s="93" t="str">
        <f>IF($I$1&lt;&gt;"y", "", IF(C1914="", "", IFERROR(LOOKUP(2,1/(COUNTIF($D$2:D1912,mergednames)=0),mergednames), "")))</f>
        <v/>
      </c>
      <c r="E1913" s="93" t="str">
        <f t="shared" si="88"/>
        <v/>
      </c>
      <c r="F1913" s="93" t="str">
        <f>IF($I$1&lt;&gt;"y", "", IF(A1914="", "", IFERROR(LOOKUP(2,1/(COUNTIF($F$2:F1912,get_country)=0),get_country), "")))</f>
        <v/>
      </c>
      <c r="G1913" s="93" t="str">
        <f t="shared" si="87"/>
        <v/>
      </c>
      <c r="H1913" s="67" t="str">
        <f t="array" aca="1" ref="H1913" ca="1">IF($I$1&lt;&gt;"y", "", IFERROR(INDEX(countrylistsize,MATCH(SMALL(NOT(countrylistsize="")*IF(ISNUMBER(countrylistsize),COUNTIF(countrylistsize,"&lt;="&amp;countrylistsize),COUNTIF(countrylistsize,"&lt;="&amp;countrylistsize)+SUM(ISNUMBER(countrylistsize))),ROWS(F$3:F1913)+SUM(ISBLANK(countrylistsize))),NOT(countrylistsize="")*IF(ISNUMBER(countrylistsize),COUNTIF(countrylistsize,"&lt;="&amp;countrylistsize),COUNTIF(countrylistsize,"&lt;="&amp;countrylistsize)+SUM(ISNUMBER(countrylistsize))),0)), ""))</f>
        <v/>
      </c>
      <c r="I1913" s="70"/>
      <c r="J1913" s="67" t="str">
        <f t="array" aca="1" ref="J1913" ca="1">IF($I$1&lt;&gt;"y", "", IFERROR(INDEX(admin1listsize,MATCH(SMALL(NOT(admin1listsize="")*IF(ISNUMBER(admin1listsize),COUNTIF(admin1listsize,"&lt;="&amp;admin1listsize),COUNTIF(admin1listsize,"&lt;="&amp;admin1listsize)+SUM(ISNUMBER(admin1listsize))),ROWS(D$3:D1913)+SUM(ISBLANK(admin1listsize))),NOT(admin1listsize="")*IF(ISNUMBER(admin1listsize),COUNTIF(admin1listsize,"&lt;="&amp;admin1listsize),COUNTIF(admin1listsize,"&lt;="&amp;admin1listsize)+SUM(ISNUMBER(admin1listsize))),0)), ""))</f>
        <v/>
      </c>
      <c r="K1913" s="71"/>
    </row>
    <row r="1914" spans="1:11" s="1" customFormat="1" x14ac:dyDescent="0.25">
      <c r="A1914" s="93" t="str">
        <f>IF($I$1&lt;&gt;"y", "", IF(ISBLANK(DATA!D1915),"",IF(ISBLANK(DATA!K1915),"NO DATA",DATA!K1915)))</f>
        <v/>
      </c>
      <c r="B1914" s="93" t="str">
        <f>IF($I$1&lt;&gt;"y", "",IF(ISBLANK(DATA!D1915),"", IF(ISBLANK(DATA!L1915),"NO DATA",DATA!L1915)))</f>
        <v/>
      </c>
      <c r="C1914" s="93" t="str">
        <f t="shared" si="89"/>
        <v/>
      </c>
      <c r="D1914" s="93" t="str">
        <f>IF($I$1&lt;&gt;"y", "", IF(C1915="", "", IFERROR(LOOKUP(2,1/(COUNTIF($D$2:D1913,mergednames)=0),mergednames), "")))</f>
        <v/>
      </c>
      <c r="E1914" s="93" t="str">
        <f t="shared" si="88"/>
        <v/>
      </c>
      <c r="F1914" s="93" t="str">
        <f>IF($I$1&lt;&gt;"y", "", IF(A1915="", "", IFERROR(LOOKUP(2,1/(COUNTIF($F$2:F1913,get_country)=0),get_country), "")))</f>
        <v/>
      </c>
      <c r="G1914" s="93" t="str">
        <f t="shared" si="87"/>
        <v/>
      </c>
      <c r="H1914" s="67" t="str">
        <f t="array" aca="1" ref="H1914" ca="1">IF($I$1&lt;&gt;"y", "", IFERROR(INDEX(countrylistsize,MATCH(SMALL(NOT(countrylistsize="")*IF(ISNUMBER(countrylistsize),COUNTIF(countrylistsize,"&lt;="&amp;countrylistsize),COUNTIF(countrylistsize,"&lt;="&amp;countrylistsize)+SUM(ISNUMBER(countrylistsize))),ROWS(F$3:F1914)+SUM(ISBLANK(countrylistsize))),NOT(countrylistsize="")*IF(ISNUMBER(countrylistsize),COUNTIF(countrylistsize,"&lt;="&amp;countrylistsize),COUNTIF(countrylistsize,"&lt;="&amp;countrylistsize)+SUM(ISNUMBER(countrylistsize))),0)), ""))</f>
        <v/>
      </c>
      <c r="I1914" s="70"/>
      <c r="J1914" s="67" t="str">
        <f t="array" aca="1" ref="J1914" ca="1">IF($I$1&lt;&gt;"y", "", IFERROR(INDEX(admin1listsize,MATCH(SMALL(NOT(admin1listsize="")*IF(ISNUMBER(admin1listsize),COUNTIF(admin1listsize,"&lt;="&amp;admin1listsize),COUNTIF(admin1listsize,"&lt;="&amp;admin1listsize)+SUM(ISNUMBER(admin1listsize))),ROWS(D$3:D1914)+SUM(ISBLANK(admin1listsize))),NOT(admin1listsize="")*IF(ISNUMBER(admin1listsize),COUNTIF(admin1listsize,"&lt;="&amp;admin1listsize),COUNTIF(admin1listsize,"&lt;="&amp;admin1listsize)+SUM(ISNUMBER(admin1listsize))),0)), ""))</f>
        <v/>
      </c>
      <c r="K1914" s="71"/>
    </row>
    <row r="1915" spans="1:11" s="1" customFormat="1" x14ac:dyDescent="0.25">
      <c r="A1915" s="93" t="str">
        <f>IF($I$1&lt;&gt;"y", "", IF(ISBLANK(DATA!D1916),"",IF(ISBLANK(DATA!K1916),"NO DATA",DATA!K1916)))</f>
        <v/>
      </c>
      <c r="B1915" s="93" t="str">
        <f>IF($I$1&lt;&gt;"y", "",IF(ISBLANK(DATA!D1916),"", IF(ISBLANK(DATA!L1916),"NO DATA",DATA!L1916)))</f>
        <v/>
      </c>
      <c r="C1915" s="93" t="str">
        <f t="shared" si="89"/>
        <v/>
      </c>
      <c r="D1915" s="93" t="str">
        <f>IF($I$1&lt;&gt;"y", "", IF(C1916="", "", IFERROR(LOOKUP(2,1/(COUNTIF($D$2:D1914,mergednames)=0),mergednames), "")))</f>
        <v/>
      </c>
      <c r="E1915" s="93" t="str">
        <f t="shared" si="88"/>
        <v/>
      </c>
      <c r="F1915" s="93" t="str">
        <f>IF($I$1&lt;&gt;"y", "", IF(A1916="", "", IFERROR(LOOKUP(2,1/(COUNTIF($F$2:F1914,get_country)=0),get_country), "")))</f>
        <v/>
      </c>
      <c r="G1915" s="93" t="str">
        <f t="shared" si="87"/>
        <v/>
      </c>
      <c r="H1915" s="67" t="str">
        <f t="array" aca="1" ref="H1915" ca="1">IF($I$1&lt;&gt;"y", "", IFERROR(INDEX(countrylistsize,MATCH(SMALL(NOT(countrylistsize="")*IF(ISNUMBER(countrylistsize),COUNTIF(countrylistsize,"&lt;="&amp;countrylistsize),COUNTIF(countrylistsize,"&lt;="&amp;countrylistsize)+SUM(ISNUMBER(countrylistsize))),ROWS(F$3:F1915)+SUM(ISBLANK(countrylistsize))),NOT(countrylistsize="")*IF(ISNUMBER(countrylistsize),COUNTIF(countrylistsize,"&lt;="&amp;countrylistsize),COUNTIF(countrylistsize,"&lt;="&amp;countrylistsize)+SUM(ISNUMBER(countrylistsize))),0)), ""))</f>
        <v/>
      </c>
      <c r="I1915" s="70"/>
      <c r="J1915" s="67" t="str">
        <f t="array" aca="1" ref="J1915" ca="1">IF($I$1&lt;&gt;"y", "", IFERROR(INDEX(admin1listsize,MATCH(SMALL(NOT(admin1listsize="")*IF(ISNUMBER(admin1listsize),COUNTIF(admin1listsize,"&lt;="&amp;admin1listsize),COUNTIF(admin1listsize,"&lt;="&amp;admin1listsize)+SUM(ISNUMBER(admin1listsize))),ROWS(D$3:D1915)+SUM(ISBLANK(admin1listsize))),NOT(admin1listsize="")*IF(ISNUMBER(admin1listsize),COUNTIF(admin1listsize,"&lt;="&amp;admin1listsize),COUNTIF(admin1listsize,"&lt;="&amp;admin1listsize)+SUM(ISNUMBER(admin1listsize))),0)), ""))</f>
        <v/>
      </c>
      <c r="K1915" s="71"/>
    </row>
    <row r="1916" spans="1:11" s="1" customFormat="1" x14ac:dyDescent="0.25">
      <c r="A1916" s="93" t="str">
        <f>IF($I$1&lt;&gt;"y", "", IF(ISBLANK(DATA!D1917),"",IF(ISBLANK(DATA!K1917),"NO DATA",DATA!K1917)))</f>
        <v/>
      </c>
      <c r="B1916" s="93" t="str">
        <f>IF($I$1&lt;&gt;"y", "",IF(ISBLANK(DATA!D1917),"", IF(ISBLANK(DATA!L1917),"NO DATA",DATA!L1917)))</f>
        <v/>
      </c>
      <c r="C1916" s="93" t="str">
        <f t="shared" si="89"/>
        <v/>
      </c>
      <c r="D1916" s="93" t="str">
        <f>IF($I$1&lt;&gt;"y", "", IF(C1917="", "", IFERROR(LOOKUP(2,1/(COUNTIF($D$2:D1915,mergednames)=0),mergednames), "")))</f>
        <v/>
      </c>
      <c r="E1916" s="93" t="str">
        <f t="shared" si="88"/>
        <v/>
      </c>
      <c r="F1916" s="93" t="str">
        <f>IF($I$1&lt;&gt;"y", "", IF(A1917="", "", IFERROR(LOOKUP(2,1/(COUNTIF($F$2:F1915,get_country)=0),get_country), "")))</f>
        <v/>
      </c>
      <c r="G1916" s="93" t="str">
        <f t="shared" si="87"/>
        <v/>
      </c>
      <c r="H1916" s="67" t="str">
        <f t="array" aca="1" ref="H1916" ca="1">IF($I$1&lt;&gt;"y", "", IFERROR(INDEX(countrylistsize,MATCH(SMALL(NOT(countrylistsize="")*IF(ISNUMBER(countrylistsize),COUNTIF(countrylistsize,"&lt;="&amp;countrylistsize),COUNTIF(countrylistsize,"&lt;="&amp;countrylistsize)+SUM(ISNUMBER(countrylistsize))),ROWS(F$3:F1916)+SUM(ISBLANK(countrylistsize))),NOT(countrylistsize="")*IF(ISNUMBER(countrylistsize),COUNTIF(countrylistsize,"&lt;="&amp;countrylistsize),COUNTIF(countrylistsize,"&lt;="&amp;countrylistsize)+SUM(ISNUMBER(countrylistsize))),0)), ""))</f>
        <v/>
      </c>
      <c r="I1916" s="70"/>
      <c r="J1916" s="67" t="str">
        <f t="array" aca="1" ref="J1916" ca="1">IF($I$1&lt;&gt;"y", "", IFERROR(INDEX(admin1listsize,MATCH(SMALL(NOT(admin1listsize="")*IF(ISNUMBER(admin1listsize),COUNTIF(admin1listsize,"&lt;="&amp;admin1listsize),COUNTIF(admin1listsize,"&lt;="&amp;admin1listsize)+SUM(ISNUMBER(admin1listsize))),ROWS(D$3:D1916)+SUM(ISBLANK(admin1listsize))),NOT(admin1listsize="")*IF(ISNUMBER(admin1listsize),COUNTIF(admin1listsize,"&lt;="&amp;admin1listsize),COUNTIF(admin1listsize,"&lt;="&amp;admin1listsize)+SUM(ISNUMBER(admin1listsize))),0)), ""))</f>
        <v/>
      </c>
      <c r="K1916" s="71"/>
    </row>
    <row r="1917" spans="1:11" s="1" customFormat="1" x14ac:dyDescent="0.25">
      <c r="A1917" s="93" t="str">
        <f>IF($I$1&lt;&gt;"y", "", IF(ISBLANK(DATA!D1918),"",IF(ISBLANK(DATA!K1918),"NO DATA",DATA!K1918)))</f>
        <v/>
      </c>
      <c r="B1917" s="93" t="str">
        <f>IF($I$1&lt;&gt;"y", "",IF(ISBLANK(DATA!D1918),"", IF(ISBLANK(DATA!L1918),"NO DATA",DATA!L1918)))</f>
        <v/>
      </c>
      <c r="C1917" s="93" t="str">
        <f t="shared" si="89"/>
        <v/>
      </c>
      <c r="D1917" s="93" t="str">
        <f>IF($I$1&lt;&gt;"y", "", IF(C1918="", "", IFERROR(LOOKUP(2,1/(COUNTIF($D$2:D1916,mergednames)=0),mergednames), "")))</f>
        <v/>
      </c>
      <c r="E1917" s="93" t="str">
        <f t="shared" si="88"/>
        <v/>
      </c>
      <c r="F1917" s="93" t="str">
        <f>IF($I$1&lt;&gt;"y", "", IF(A1918="", "", IFERROR(LOOKUP(2,1/(COUNTIF($F$2:F1916,get_country)=0),get_country), "")))</f>
        <v/>
      </c>
      <c r="G1917" s="93" t="str">
        <f t="shared" si="87"/>
        <v/>
      </c>
      <c r="H1917" s="67" t="str">
        <f t="array" aca="1" ref="H1917" ca="1">IF($I$1&lt;&gt;"y", "", IFERROR(INDEX(countrylistsize,MATCH(SMALL(NOT(countrylistsize="")*IF(ISNUMBER(countrylistsize),COUNTIF(countrylistsize,"&lt;="&amp;countrylistsize),COUNTIF(countrylistsize,"&lt;="&amp;countrylistsize)+SUM(ISNUMBER(countrylistsize))),ROWS(F$3:F1917)+SUM(ISBLANK(countrylistsize))),NOT(countrylistsize="")*IF(ISNUMBER(countrylistsize),COUNTIF(countrylistsize,"&lt;="&amp;countrylistsize),COUNTIF(countrylistsize,"&lt;="&amp;countrylistsize)+SUM(ISNUMBER(countrylistsize))),0)), ""))</f>
        <v/>
      </c>
      <c r="I1917" s="70"/>
      <c r="J1917" s="67" t="str">
        <f t="array" aca="1" ref="J1917" ca="1">IF($I$1&lt;&gt;"y", "", IFERROR(INDEX(admin1listsize,MATCH(SMALL(NOT(admin1listsize="")*IF(ISNUMBER(admin1listsize),COUNTIF(admin1listsize,"&lt;="&amp;admin1listsize),COUNTIF(admin1listsize,"&lt;="&amp;admin1listsize)+SUM(ISNUMBER(admin1listsize))),ROWS(D$3:D1917)+SUM(ISBLANK(admin1listsize))),NOT(admin1listsize="")*IF(ISNUMBER(admin1listsize),COUNTIF(admin1listsize,"&lt;="&amp;admin1listsize),COUNTIF(admin1listsize,"&lt;="&amp;admin1listsize)+SUM(ISNUMBER(admin1listsize))),0)), ""))</f>
        <v/>
      </c>
      <c r="K1917" s="71"/>
    </row>
    <row r="1918" spans="1:11" s="1" customFormat="1" x14ac:dyDescent="0.25">
      <c r="A1918" s="93" t="str">
        <f>IF($I$1&lt;&gt;"y", "", IF(ISBLANK(DATA!D1919),"",IF(ISBLANK(DATA!K1919),"NO DATA",DATA!K1919)))</f>
        <v/>
      </c>
      <c r="B1918" s="93" t="str">
        <f>IF($I$1&lt;&gt;"y", "",IF(ISBLANK(DATA!D1919),"", IF(ISBLANK(DATA!L1919),"NO DATA",DATA!L1919)))</f>
        <v/>
      </c>
      <c r="C1918" s="93" t="str">
        <f t="shared" si="89"/>
        <v/>
      </c>
      <c r="D1918" s="93" t="str">
        <f>IF($I$1&lt;&gt;"y", "", IF(C1919="", "", IFERROR(LOOKUP(2,1/(COUNTIF($D$2:D1917,mergednames)=0),mergednames), "")))</f>
        <v/>
      </c>
      <c r="E1918" s="93" t="str">
        <f t="shared" si="88"/>
        <v/>
      </c>
      <c r="F1918" s="93" t="str">
        <f>IF($I$1&lt;&gt;"y", "", IF(A1919="", "", IFERROR(LOOKUP(2,1/(COUNTIF($F$2:F1917,get_country)=0),get_country), "")))</f>
        <v/>
      </c>
      <c r="G1918" s="93" t="str">
        <f t="shared" si="87"/>
        <v/>
      </c>
      <c r="H1918" s="67" t="str">
        <f t="array" aca="1" ref="H1918" ca="1">IF($I$1&lt;&gt;"y", "", IFERROR(INDEX(countrylistsize,MATCH(SMALL(NOT(countrylistsize="")*IF(ISNUMBER(countrylistsize),COUNTIF(countrylistsize,"&lt;="&amp;countrylistsize),COUNTIF(countrylistsize,"&lt;="&amp;countrylistsize)+SUM(ISNUMBER(countrylistsize))),ROWS(F$3:F1918)+SUM(ISBLANK(countrylistsize))),NOT(countrylistsize="")*IF(ISNUMBER(countrylistsize),COUNTIF(countrylistsize,"&lt;="&amp;countrylistsize),COUNTIF(countrylistsize,"&lt;="&amp;countrylistsize)+SUM(ISNUMBER(countrylistsize))),0)), ""))</f>
        <v/>
      </c>
      <c r="I1918" s="70"/>
      <c r="J1918" s="67" t="str">
        <f t="array" aca="1" ref="J1918" ca="1">IF($I$1&lt;&gt;"y", "", IFERROR(INDEX(admin1listsize,MATCH(SMALL(NOT(admin1listsize="")*IF(ISNUMBER(admin1listsize),COUNTIF(admin1listsize,"&lt;="&amp;admin1listsize),COUNTIF(admin1listsize,"&lt;="&amp;admin1listsize)+SUM(ISNUMBER(admin1listsize))),ROWS(D$3:D1918)+SUM(ISBLANK(admin1listsize))),NOT(admin1listsize="")*IF(ISNUMBER(admin1listsize),COUNTIF(admin1listsize,"&lt;="&amp;admin1listsize),COUNTIF(admin1listsize,"&lt;="&amp;admin1listsize)+SUM(ISNUMBER(admin1listsize))),0)), ""))</f>
        <v/>
      </c>
      <c r="K1918" s="71"/>
    </row>
    <row r="1919" spans="1:11" s="1" customFormat="1" x14ac:dyDescent="0.25">
      <c r="A1919" s="93" t="str">
        <f>IF($I$1&lt;&gt;"y", "", IF(ISBLANK(DATA!D1920),"",IF(ISBLANK(DATA!K1920),"NO DATA",DATA!K1920)))</f>
        <v/>
      </c>
      <c r="B1919" s="93" t="str">
        <f>IF($I$1&lt;&gt;"y", "",IF(ISBLANK(DATA!D1920),"", IF(ISBLANK(DATA!L1920),"NO DATA",DATA!L1920)))</f>
        <v/>
      </c>
      <c r="C1919" s="93" t="str">
        <f t="shared" si="89"/>
        <v/>
      </c>
      <c r="D1919" s="93" t="str">
        <f>IF($I$1&lt;&gt;"y", "", IF(C1920="", "", IFERROR(LOOKUP(2,1/(COUNTIF($D$2:D1918,mergednames)=0),mergednames), "")))</f>
        <v/>
      </c>
      <c r="E1919" s="93" t="str">
        <f t="shared" si="88"/>
        <v/>
      </c>
      <c r="F1919" s="93" t="str">
        <f>IF($I$1&lt;&gt;"y", "", IF(A1920="", "", IFERROR(LOOKUP(2,1/(COUNTIF($F$2:F1918,get_country)=0),get_country), "")))</f>
        <v/>
      </c>
      <c r="G1919" s="93" t="str">
        <f t="shared" si="87"/>
        <v/>
      </c>
      <c r="H1919" s="67" t="str">
        <f t="array" aca="1" ref="H1919" ca="1">IF($I$1&lt;&gt;"y", "", IFERROR(INDEX(countrylistsize,MATCH(SMALL(NOT(countrylistsize="")*IF(ISNUMBER(countrylistsize),COUNTIF(countrylistsize,"&lt;="&amp;countrylistsize),COUNTIF(countrylistsize,"&lt;="&amp;countrylistsize)+SUM(ISNUMBER(countrylistsize))),ROWS(F$3:F1919)+SUM(ISBLANK(countrylistsize))),NOT(countrylistsize="")*IF(ISNUMBER(countrylistsize),COUNTIF(countrylistsize,"&lt;="&amp;countrylistsize),COUNTIF(countrylistsize,"&lt;="&amp;countrylistsize)+SUM(ISNUMBER(countrylistsize))),0)), ""))</f>
        <v/>
      </c>
      <c r="I1919" s="70"/>
      <c r="J1919" s="67" t="str">
        <f t="array" aca="1" ref="J1919" ca="1">IF($I$1&lt;&gt;"y", "", IFERROR(INDEX(admin1listsize,MATCH(SMALL(NOT(admin1listsize="")*IF(ISNUMBER(admin1listsize),COUNTIF(admin1listsize,"&lt;="&amp;admin1listsize),COUNTIF(admin1listsize,"&lt;="&amp;admin1listsize)+SUM(ISNUMBER(admin1listsize))),ROWS(D$3:D1919)+SUM(ISBLANK(admin1listsize))),NOT(admin1listsize="")*IF(ISNUMBER(admin1listsize),COUNTIF(admin1listsize,"&lt;="&amp;admin1listsize),COUNTIF(admin1listsize,"&lt;="&amp;admin1listsize)+SUM(ISNUMBER(admin1listsize))),0)), ""))</f>
        <v/>
      </c>
      <c r="K1919" s="71"/>
    </row>
    <row r="1920" spans="1:11" s="1" customFormat="1" x14ac:dyDescent="0.25">
      <c r="A1920" s="93" t="str">
        <f>IF($I$1&lt;&gt;"y", "", IF(ISBLANK(DATA!D1921),"",IF(ISBLANK(DATA!K1921),"NO DATA",DATA!K1921)))</f>
        <v/>
      </c>
      <c r="B1920" s="93" t="str">
        <f>IF($I$1&lt;&gt;"y", "",IF(ISBLANK(DATA!D1921),"", IF(ISBLANK(DATA!L1921),"NO DATA",DATA!L1921)))</f>
        <v/>
      </c>
      <c r="C1920" s="93" t="str">
        <f t="shared" si="89"/>
        <v/>
      </c>
      <c r="D1920" s="93" t="str">
        <f>IF($I$1&lt;&gt;"y", "", IF(C1921="", "", IFERROR(LOOKUP(2,1/(COUNTIF($D$2:D1919,mergednames)=0),mergednames), "")))</f>
        <v/>
      </c>
      <c r="E1920" s="93" t="str">
        <f t="shared" si="88"/>
        <v/>
      </c>
      <c r="F1920" s="93" t="str">
        <f>IF($I$1&lt;&gt;"y", "", IF(A1921="", "", IFERROR(LOOKUP(2,1/(COUNTIF($F$2:F1919,get_country)=0),get_country), "")))</f>
        <v/>
      </c>
      <c r="G1920" s="93" t="str">
        <f t="shared" si="87"/>
        <v/>
      </c>
      <c r="H1920" s="67" t="str">
        <f t="array" aca="1" ref="H1920" ca="1">IF($I$1&lt;&gt;"y", "", IFERROR(INDEX(countrylistsize,MATCH(SMALL(NOT(countrylistsize="")*IF(ISNUMBER(countrylistsize),COUNTIF(countrylistsize,"&lt;="&amp;countrylistsize),COUNTIF(countrylistsize,"&lt;="&amp;countrylistsize)+SUM(ISNUMBER(countrylistsize))),ROWS(F$3:F1920)+SUM(ISBLANK(countrylistsize))),NOT(countrylistsize="")*IF(ISNUMBER(countrylistsize),COUNTIF(countrylistsize,"&lt;="&amp;countrylistsize),COUNTIF(countrylistsize,"&lt;="&amp;countrylistsize)+SUM(ISNUMBER(countrylistsize))),0)), ""))</f>
        <v/>
      </c>
      <c r="I1920" s="70"/>
      <c r="J1920" s="67" t="str">
        <f t="array" aca="1" ref="J1920" ca="1">IF($I$1&lt;&gt;"y", "", IFERROR(INDEX(admin1listsize,MATCH(SMALL(NOT(admin1listsize="")*IF(ISNUMBER(admin1listsize),COUNTIF(admin1listsize,"&lt;="&amp;admin1listsize),COUNTIF(admin1listsize,"&lt;="&amp;admin1listsize)+SUM(ISNUMBER(admin1listsize))),ROWS(D$3:D1920)+SUM(ISBLANK(admin1listsize))),NOT(admin1listsize="")*IF(ISNUMBER(admin1listsize),COUNTIF(admin1listsize,"&lt;="&amp;admin1listsize),COUNTIF(admin1listsize,"&lt;="&amp;admin1listsize)+SUM(ISNUMBER(admin1listsize))),0)), ""))</f>
        <v/>
      </c>
      <c r="K1920" s="71"/>
    </row>
    <row r="1921" spans="1:11" s="1" customFormat="1" x14ac:dyDescent="0.25">
      <c r="A1921" s="93" t="str">
        <f>IF($I$1&lt;&gt;"y", "", IF(ISBLANK(DATA!D1922),"",IF(ISBLANK(DATA!K1922),"NO DATA",DATA!K1922)))</f>
        <v/>
      </c>
      <c r="B1921" s="93" t="str">
        <f>IF($I$1&lt;&gt;"y", "",IF(ISBLANK(DATA!D1922),"", IF(ISBLANK(DATA!L1922),"NO DATA",DATA!L1922)))</f>
        <v/>
      </c>
      <c r="C1921" s="93" t="str">
        <f t="shared" si="89"/>
        <v/>
      </c>
      <c r="D1921" s="93" t="str">
        <f>IF($I$1&lt;&gt;"y", "", IF(C1922="", "", IFERROR(LOOKUP(2,1/(COUNTIF($D$2:D1920,mergednames)=0),mergednames), "")))</f>
        <v/>
      </c>
      <c r="E1921" s="93" t="str">
        <f t="shared" si="88"/>
        <v/>
      </c>
      <c r="F1921" s="93" t="str">
        <f>IF($I$1&lt;&gt;"y", "", IF(A1922="", "", IFERROR(LOOKUP(2,1/(COUNTIF($F$2:F1920,get_country)=0),get_country), "")))</f>
        <v/>
      </c>
      <c r="G1921" s="93" t="str">
        <f t="shared" si="87"/>
        <v/>
      </c>
      <c r="H1921" s="67" t="str">
        <f t="array" aca="1" ref="H1921" ca="1">IF($I$1&lt;&gt;"y", "", IFERROR(INDEX(countrylistsize,MATCH(SMALL(NOT(countrylistsize="")*IF(ISNUMBER(countrylistsize),COUNTIF(countrylistsize,"&lt;="&amp;countrylistsize),COUNTIF(countrylistsize,"&lt;="&amp;countrylistsize)+SUM(ISNUMBER(countrylistsize))),ROWS(F$3:F1921)+SUM(ISBLANK(countrylistsize))),NOT(countrylistsize="")*IF(ISNUMBER(countrylistsize),COUNTIF(countrylistsize,"&lt;="&amp;countrylistsize),COUNTIF(countrylistsize,"&lt;="&amp;countrylistsize)+SUM(ISNUMBER(countrylistsize))),0)), ""))</f>
        <v/>
      </c>
      <c r="I1921" s="70"/>
      <c r="J1921" s="67" t="str">
        <f t="array" aca="1" ref="J1921" ca="1">IF($I$1&lt;&gt;"y", "", IFERROR(INDEX(admin1listsize,MATCH(SMALL(NOT(admin1listsize="")*IF(ISNUMBER(admin1listsize),COUNTIF(admin1listsize,"&lt;="&amp;admin1listsize),COUNTIF(admin1listsize,"&lt;="&amp;admin1listsize)+SUM(ISNUMBER(admin1listsize))),ROWS(D$3:D1921)+SUM(ISBLANK(admin1listsize))),NOT(admin1listsize="")*IF(ISNUMBER(admin1listsize),COUNTIF(admin1listsize,"&lt;="&amp;admin1listsize),COUNTIF(admin1listsize,"&lt;="&amp;admin1listsize)+SUM(ISNUMBER(admin1listsize))),0)), ""))</f>
        <v/>
      </c>
      <c r="K1921" s="71"/>
    </row>
    <row r="1922" spans="1:11" s="1" customFormat="1" x14ac:dyDescent="0.25">
      <c r="A1922" s="93" t="str">
        <f>IF($I$1&lt;&gt;"y", "", IF(ISBLANK(DATA!D1923),"",IF(ISBLANK(DATA!K1923),"NO DATA",DATA!K1923)))</f>
        <v/>
      </c>
      <c r="B1922" s="93" t="str">
        <f>IF($I$1&lt;&gt;"y", "",IF(ISBLANK(DATA!D1923),"", IF(ISBLANK(DATA!L1923),"NO DATA",DATA!L1923)))</f>
        <v/>
      </c>
      <c r="C1922" s="93" t="str">
        <f t="shared" si="89"/>
        <v/>
      </c>
      <c r="D1922" s="93" t="str">
        <f>IF($I$1&lt;&gt;"y", "", IF(C1923="", "", IFERROR(LOOKUP(2,1/(COUNTIF($D$2:D1921,mergednames)=0),mergednames), "")))</f>
        <v/>
      </c>
      <c r="E1922" s="93" t="str">
        <f t="shared" si="88"/>
        <v/>
      </c>
      <c r="F1922" s="93" t="str">
        <f>IF($I$1&lt;&gt;"y", "", IF(A1923="", "", IFERROR(LOOKUP(2,1/(COUNTIF($F$2:F1921,get_country)=0),get_country), "")))</f>
        <v/>
      </c>
      <c r="G1922" s="93" t="str">
        <f t="shared" si="87"/>
        <v/>
      </c>
      <c r="H1922" s="67" t="str">
        <f t="array" aca="1" ref="H1922" ca="1">IF($I$1&lt;&gt;"y", "", IFERROR(INDEX(countrylistsize,MATCH(SMALL(NOT(countrylistsize="")*IF(ISNUMBER(countrylistsize),COUNTIF(countrylistsize,"&lt;="&amp;countrylistsize),COUNTIF(countrylistsize,"&lt;="&amp;countrylistsize)+SUM(ISNUMBER(countrylistsize))),ROWS(F$3:F1922)+SUM(ISBLANK(countrylistsize))),NOT(countrylistsize="")*IF(ISNUMBER(countrylistsize),COUNTIF(countrylistsize,"&lt;="&amp;countrylistsize),COUNTIF(countrylistsize,"&lt;="&amp;countrylistsize)+SUM(ISNUMBER(countrylistsize))),0)), ""))</f>
        <v/>
      </c>
      <c r="I1922" s="70"/>
      <c r="J1922" s="67" t="str">
        <f t="array" aca="1" ref="J1922" ca="1">IF($I$1&lt;&gt;"y", "", IFERROR(INDEX(admin1listsize,MATCH(SMALL(NOT(admin1listsize="")*IF(ISNUMBER(admin1listsize),COUNTIF(admin1listsize,"&lt;="&amp;admin1listsize),COUNTIF(admin1listsize,"&lt;="&amp;admin1listsize)+SUM(ISNUMBER(admin1listsize))),ROWS(D$3:D1922)+SUM(ISBLANK(admin1listsize))),NOT(admin1listsize="")*IF(ISNUMBER(admin1listsize),COUNTIF(admin1listsize,"&lt;="&amp;admin1listsize),COUNTIF(admin1listsize,"&lt;="&amp;admin1listsize)+SUM(ISNUMBER(admin1listsize))),0)), ""))</f>
        <v/>
      </c>
      <c r="K1922" s="71"/>
    </row>
    <row r="1923" spans="1:11" s="1" customFormat="1" x14ac:dyDescent="0.25">
      <c r="A1923" s="93" t="str">
        <f>IF($I$1&lt;&gt;"y", "", IF(ISBLANK(DATA!D1924),"",IF(ISBLANK(DATA!K1924),"NO DATA",DATA!K1924)))</f>
        <v/>
      </c>
      <c r="B1923" s="93" t="str">
        <f>IF($I$1&lt;&gt;"y", "",IF(ISBLANK(DATA!D1924),"", IF(ISBLANK(DATA!L1924),"NO DATA",DATA!L1924)))</f>
        <v/>
      </c>
      <c r="C1923" s="93" t="str">
        <f t="shared" si="89"/>
        <v/>
      </c>
      <c r="D1923" s="93" t="str">
        <f>IF($I$1&lt;&gt;"y", "", IF(C1924="", "", IFERROR(LOOKUP(2,1/(COUNTIF($D$2:D1922,mergednames)=0),mergednames), "")))</f>
        <v/>
      </c>
      <c r="E1923" s="93" t="str">
        <f t="shared" si="88"/>
        <v/>
      </c>
      <c r="F1923" s="93" t="str">
        <f>IF($I$1&lt;&gt;"y", "", IF(A1924="", "", IFERROR(LOOKUP(2,1/(COUNTIF($F$2:F1922,get_country)=0),get_country), "")))</f>
        <v/>
      </c>
      <c r="G1923" s="93" t="str">
        <f t="shared" ref="G1923:G1986" si="90">IF($I$1&lt;&gt;"y", "", IF(F1923="", "", G1922+1))</f>
        <v/>
      </c>
      <c r="H1923" s="67" t="str">
        <f t="array" aca="1" ref="H1923" ca="1">IF($I$1&lt;&gt;"y", "", IFERROR(INDEX(countrylistsize,MATCH(SMALL(NOT(countrylistsize="")*IF(ISNUMBER(countrylistsize),COUNTIF(countrylistsize,"&lt;="&amp;countrylistsize),COUNTIF(countrylistsize,"&lt;="&amp;countrylistsize)+SUM(ISNUMBER(countrylistsize))),ROWS(F$3:F1923)+SUM(ISBLANK(countrylistsize))),NOT(countrylistsize="")*IF(ISNUMBER(countrylistsize),COUNTIF(countrylistsize,"&lt;="&amp;countrylistsize),COUNTIF(countrylistsize,"&lt;="&amp;countrylistsize)+SUM(ISNUMBER(countrylistsize))),0)), ""))</f>
        <v/>
      </c>
      <c r="I1923" s="70"/>
      <c r="J1923" s="67" t="str">
        <f t="array" aca="1" ref="J1923" ca="1">IF($I$1&lt;&gt;"y", "", IFERROR(INDEX(admin1listsize,MATCH(SMALL(NOT(admin1listsize="")*IF(ISNUMBER(admin1listsize),COUNTIF(admin1listsize,"&lt;="&amp;admin1listsize),COUNTIF(admin1listsize,"&lt;="&amp;admin1listsize)+SUM(ISNUMBER(admin1listsize))),ROWS(D$3:D1923)+SUM(ISBLANK(admin1listsize))),NOT(admin1listsize="")*IF(ISNUMBER(admin1listsize),COUNTIF(admin1listsize,"&lt;="&amp;admin1listsize),COUNTIF(admin1listsize,"&lt;="&amp;admin1listsize)+SUM(ISNUMBER(admin1listsize))),0)), ""))</f>
        <v/>
      </c>
      <c r="K1923" s="71"/>
    </row>
    <row r="1924" spans="1:11" s="1" customFormat="1" x14ac:dyDescent="0.25">
      <c r="A1924" s="93" t="str">
        <f>IF($I$1&lt;&gt;"y", "", IF(ISBLANK(DATA!D1925),"",IF(ISBLANK(DATA!K1925),"NO DATA",DATA!K1925)))</f>
        <v/>
      </c>
      <c r="B1924" s="93" t="str">
        <f>IF($I$1&lt;&gt;"y", "",IF(ISBLANK(DATA!D1925),"", IF(ISBLANK(DATA!L1925),"NO DATA",DATA!L1925)))</f>
        <v/>
      </c>
      <c r="C1924" s="93" t="str">
        <f t="shared" si="89"/>
        <v/>
      </c>
      <c r="D1924" s="93" t="str">
        <f>IF($I$1&lt;&gt;"y", "", IF(C1925="", "", IFERROR(LOOKUP(2,1/(COUNTIF($D$2:D1923,mergednames)=0),mergednames), "")))</f>
        <v/>
      </c>
      <c r="E1924" s="93" t="str">
        <f t="shared" ref="E1924:E1987" si="91">IF($I$1&lt;&gt;"y", "", IF(D1924="", "", E1923+1))</f>
        <v/>
      </c>
      <c r="F1924" s="93" t="str">
        <f>IF($I$1&lt;&gt;"y", "", IF(A1925="", "", IFERROR(LOOKUP(2,1/(COUNTIF($F$2:F1923,get_country)=0),get_country), "")))</f>
        <v/>
      </c>
      <c r="G1924" s="93" t="str">
        <f t="shared" si="90"/>
        <v/>
      </c>
      <c r="H1924" s="67" t="str">
        <f t="array" aca="1" ref="H1924" ca="1">IF($I$1&lt;&gt;"y", "", IFERROR(INDEX(countrylistsize,MATCH(SMALL(NOT(countrylistsize="")*IF(ISNUMBER(countrylistsize),COUNTIF(countrylistsize,"&lt;="&amp;countrylistsize),COUNTIF(countrylistsize,"&lt;="&amp;countrylistsize)+SUM(ISNUMBER(countrylistsize))),ROWS(F$3:F1924)+SUM(ISBLANK(countrylistsize))),NOT(countrylistsize="")*IF(ISNUMBER(countrylistsize),COUNTIF(countrylistsize,"&lt;="&amp;countrylistsize),COUNTIF(countrylistsize,"&lt;="&amp;countrylistsize)+SUM(ISNUMBER(countrylistsize))),0)), ""))</f>
        <v/>
      </c>
      <c r="I1924" s="70"/>
      <c r="J1924" s="67" t="str">
        <f t="array" aca="1" ref="J1924" ca="1">IF($I$1&lt;&gt;"y", "", IFERROR(INDEX(admin1listsize,MATCH(SMALL(NOT(admin1listsize="")*IF(ISNUMBER(admin1listsize),COUNTIF(admin1listsize,"&lt;="&amp;admin1listsize),COUNTIF(admin1listsize,"&lt;="&amp;admin1listsize)+SUM(ISNUMBER(admin1listsize))),ROWS(D$3:D1924)+SUM(ISBLANK(admin1listsize))),NOT(admin1listsize="")*IF(ISNUMBER(admin1listsize),COUNTIF(admin1listsize,"&lt;="&amp;admin1listsize),COUNTIF(admin1listsize,"&lt;="&amp;admin1listsize)+SUM(ISNUMBER(admin1listsize))),0)), ""))</f>
        <v/>
      </c>
      <c r="K1924" s="71"/>
    </row>
    <row r="1925" spans="1:11" s="1" customFormat="1" x14ac:dyDescent="0.25">
      <c r="A1925" s="93" t="str">
        <f>IF($I$1&lt;&gt;"y", "", IF(ISBLANK(DATA!D1926),"",IF(ISBLANK(DATA!K1926),"NO DATA",DATA!K1926)))</f>
        <v/>
      </c>
      <c r="B1925" s="93" t="str">
        <f>IF($I$1&lt;&gt;"y", "",IF(ISBLANK(DATA!D1926),"", IF(ISBLANK(DATA!L1926),"NO DATA",DATA!L1926)))</f>
        <v/>
      </c>
      <c r="C1925" s="93" t="str">
        <f t="shared" ref="C1925:C1988" si="92">IF($I$1&lt;&gt;"y", "", IF(A1925="", "", A1925&amp;"@"&amp;B1925))</f>
        <v/>
      </c>
      <c r="D1925" s="93" t="str">
        <f>IF($I$1&lt;&gt;"y", "", IF(C1926="", "", IFERROR(LOOKUP(2,1/(COUNTIF($D$2:D1924,mergednames)=0),mergednames), "")))</f>
        <v/>
      </c>
      <c r="E1925" s="93" t="str">
        <f t="shared" si="91"/>
        <v/>
      </c>
      <c r="F1925" s="93" t="str">
        <f>IF($I$1&lt;&gt;"y", "", IF(A1926="", "", IFERROR(LOOKUP(2,1/(COUNTIF($F$2:F1924,get_country)=0),get_country), "")))</f>
        <v/>
      </c>
      <c r="G1925" s="93" t="str">
        <f t="shared" si="90"/>
        <v/>
      </c>
      <c r="H1925" s="67" t="str">
        <f t="array" aca="1" ref="H1925" ca="1">IF($I$1&lt;&gt;"y", "", IFERROR(INDEX(countrylistsize,MATCH(SMALL(NOT(countrylistsize="")*IF(ISNUMBER(countrylistsize),COUNTIF(countrylistsize,"&lt;="&amp;countrylistsize),COUNTIF(countrylistsize,"&lt;="&amp;countrylistsize)+SUM(ISNUMBER(countrylistsize))),ROWS(F$3:F1925)+SUM(ISBLANK(countrylistsize))),NOT(countrylistsize="")*IF(ISNUMBER(countrylistsize),COUNTIF(countrylistsize,"&lt;="&amp;countrylistsize),COUNTIF(countrylistsize,"&lt;="&amp;countrylistsize)+SUM(ISNUMBER(countrylistsize))),0)), ""))</f>
        <v/>
      </c>
      <c r="I1925" s="70"/>
      <c r="J1925" s="67" t="str">
        <f t="array" aca="1" ref="J1925" ca="1">IF($I$1&lt;&gt;"y", "", IFERROR(INDEX(admin1listsize,MATCH(SMALL(NOT(admin1listsize="")*IF(ISNUMBER(admin1listsize),COUNTIF(admin1listsize,"&lt;="&amp;admin1listsize),COUNTIF(admin1listsize,"&lt;="&amp;admin1listsize)+SUM(ISNUMBER(admin1listsize))),ROWS(D$3:D1925)+SUM(ISBLANK(admin1listsize))),NOT(admin1listsize="")*IF(ISNUMBER(admin1listsize),COUNTIF(admin1listsize,"&lt;="&amp;admin1listsize),COUNTIF(admin1listsize,"&lt;="&amp;admin1listsize)+SUM(ISNUMBER(admin1listsize))),0)), ""))</f>
        <v/>
      </c>
      <c r="K1925" s="71"/>
    </row>
    <row r="1926" spans="1:11" s="1" customFormat="1" x14ac:dyDescent="0.25">
      <c r="A1926" s="93" t="str">
        <f>IF($I$1&lt;&gt;"y", "", IF(ISBLANK(DATA!D1927),"",IF(ISBLANK(DATA!K1927),"NO DATA",DATA!K1927)))</f>
        <v/>
      </c>
      <c r="B1926" s="93" t="str">
        <f>IF($I$1&lt;&gt;"y", "",IF(ISBLANK(DATA!D1927),"", IF(ISBLANK(DATA!L1927),"NO DATA",DATA!L1927)))</f>
        <v/>
      </c>
      <c r="C1926" s="93" t="str">
        <f t="shared" si="92"/>
        <v/>
      </c>
      <c r="D1926" s="93" t="str">
        <f>IF($I$1&lt;&gt;"y", "", IF(C1927="", "", IFERROR(LOOKUP(2,1/(COUNTIF($D$2:D1925,mergednames)=0),mergednames), "")))</f>
        <v/>
      </c>
      <c r="E1926" s="93" t="str">
        <f t="shared" si="91"/>
        <v/>
      </c>
      <c r="F1926" s="93" t="str">
        <f>IF($I$1&lt;&gt;"y", "", IF(A1927="", "", IFERROR(LOOKUP(2,1/(COUNTIF($F$2:F1925,get_country)=0),get_country), "")))</f>
        <v/>
      </c>
      <c r="G1926" s="93" t="str">
        <f t="shared" si="90"/>
        <v/>
      </c>
      <c r="H1926" s="67" t="str">
        <f t="array" aca="1" ref="H1926" ca="1">IF($I$1&lt;&gt;"y", "", IFERROR(INDEX(countrylistsize,MATCH(SMALL(NOT(countrylistsize="")*IF(ISNUMBER(countrylistsize),COUNTIF(countrylistsize,"&lt;="&amp;countrylistsize),COUNTIF(countrylistsize,"&lt;="&amp;countrylistsize)+SUM(ISNUMBER(countrylistsize))),ROWS(F$3:F1926)+SUM(ISBLANK(countrylistsize))),NOT(countrylistsize="")*IF(ISNUMBER(countrylistsize),COUNTIF(countrylistsize,"&lt;="&amp;countrylistsize),COUNTIF(countrylistsize,"&lt;="&amp;countrylistsize)+SUM(ISNUMBER(countrylistsize))),0)), ""))</f>
        <v/>
      </c>
      <c r="I1926" s="70"/>
      <c r="J1926" s="67" t="str">
        <f t="array" aca="1" ref="J1926" ca="1">IF($I$1&lt;&gt;"y", "", IFERROR(INDEX(admin1listsize,MATCH(SMALL(NOT(admin1listsize="")*IF(ISNUMBER(admin1listsize),COUNTIF(admin1listsize,"&lt;="&amp;admin1listsize),COUNTIF(admin1listsize,"&lt;="&amp;admin1listsize)+SUM(ISNUMBER(admin1listsize))),ROWS(D$3:D1926)+SUM(ISBLANK(admin1listsize))),NOT(admin1listsize="")*IF(ISNUMBER(admin1listsize),COUNTIF(admin1listsize,"&lt;="&amp;admin1listsize),COUNTIF(admin1listsize,"&lt;="&amp;admin1listsize)+SUM(ISNUMBER(admin1listsize))),0)), ""))</f>
        <v/>
      </c>
      <c r="K1926" s="71"/>
    </row>
    <row r="1927" spans="1:11" s="1" customFormat="1" x14ac:dyDescent="0.25">
      <c r="A1927" s="93" t="str">
        <f>IF($I$1&lt;&gt;"y", "", IF(ISBLANK(DATA!D1928),"",IF(ISBLANK(DATA!K1928),"NO DATA",DATA!K1928)))</f>
        <v/>
      </c>
      <c r="B1927" s="93" t="str">
        <f>IF($I$1&lt;&gt;"y", "",IF(ISBLANK(DATA!D1928),"", IF(ISBLANK(DATA!L1928),"NO DATA",DATA!L1928)))</f>
        <v/>
      </c>
      <c r="C1927" s="93" t="str">
        <f t="shared" si="92"/>
        <v/>
      </c>
      <c r="D1927" s="93" t="str">
        <f>IF($I$1&lt;&gt;"y", "", IF(C1928="", "", IFERROR(LOOKUP(2,1/(COUNTIF($D$2:D1926,mergednames)=0),mergednames), "")))</f>
        <v/>
      </c>
      <c r="E1927" s="93" t="str">
        <f t="shared" si="91"/>
        <v/>
      </c>
      <c r="F1927" s="93" t="str">
        <f>IF($I$1&lt;&gt;"y", "", IF(A1928="", "", IFERROR(LOOKUP(2,1/(COUNTIF($F$2:F1926,get_country)=0),get_country), "")))</f>
        <v/>
      </c>
      <c r="G1927" s="93" t="str">
        <f t="shared" si="90"/>
        <v/>
      </c>
      <c r="H1927" s="67" t="str">
        <f t="array" aca="1" ref="H1927" ca="1">IF($I$1&lt;&gt;"y", "", IFERROR(INDEX(countrylistsize,MATCH(SMALL(NOT(countrylistsize="")*IF(ISNUMBER(countrylistsize),COUNTIF(countrylistsize,"&lt;="&amp;countrylistsize),COUNTIF(countrylistsize,"&lt;="&amp;countrylistsize)+SUM(ISNUMBER(countrylistsize))),ROWS(F$3:F1927)+SUM(ISBLANK(countrylistsize))),NOT(countrylistsize="")*IF(ISNUMBER(countrylistsize),COUNTIF(countrylistsize,"&lt;="&amp;countrylistsize),COUNTIF(countrylistsize,"&lt;="&amp;countrylistsize)+SUM(ISNUMBER(countrylistsize))),0)), ""))</f>
        <v/>
      </c>
      <c r="I1927" s="70"/>
      <c r="J1927" s="67" t="str">
        <f t="array" aca="1" ref="J1927" ca="1">IF($I$1&lt;&gt;"y", "", IFERROR(INDEX(admin1listsize,MATCH(SMALL(NOT(admin1listsize="")*IF(ISNUMBER(admin1listsize),COUNTIF(admin1listsize,"&lt;="&amp;admin1listsize),COUNTIF(admin1listsize,"&lt;="&amp;admin1listsize)+SUM(ISNUMBER(admin1listsize))),ROWS(D$3:D1927)+SUM(ISBLANK(admin1listsize))),NOT(admin1listsize="")*IF(ISNUMBER(admin1listsize),COUNTIF(admin1listsize,"&lt;="&amp;admin1listsize),COUNTIF(admin1listsize,"&lt;="&amp;admin1listsize)+SUM(ISNUMBER(admin1listsize))),0)), ""))</f>
        <v/>
      </c>
      <c r="K1927" s="71"/>
    </row>
    <row r="1928" spans="1:11" s="1" customFormat="1" x14ac:dyDescent="0.25">
      <c r="A1928" s="93" t="str">
        <f>IF($I$1&lt;&gt;"y", "", IF(ISBLANK(DATA!D1929),"",IF(ISBLANK(DATA!K1929),"NO DATA",DATA!K1929)))</f>
        <v/>
      </c>
      <c r="B1928" s="93" t="str">
        <f>IF($I$1&lt;&gt;"y", "",IF(ISBLANK(DATA!D1929),"", IF(ISBLANK(DATA!L1929),"NO DATA",DATA!L1929)))</f>
        <v/>
      </c>
      <c r="C1928" s="93" t="str">
        <f t="shared" si="92"/>
        <v/>
      </c>
      <c r="D1928" s="93" t="str">
        <f>IF($I$1&lt;&gt;"y", "", IF(C1929="", "", IFERROR(LOOKUP(2,1/(COUNTIF($D$2:D1927,mergednames)=0),mergednames), "")))</f>
        <v/>
      </c>
      <c r="E1928" s="93" t="str">
        <f t="shared" si="91"/>
        <v/>
      </c>
      <c r="F1928" s="93" t="str">
        <f>IF($I$1&lt;&gt;"y", "", IF(A1929="", "", IFERROR(LOOKUP(2,1/(COUNTIF($F$2:F1927,get_country)=0),get_country), "")))</f>
        <v/>
      </c>
      <c r="G1928" s="93" t="str">
        <f t="shared" si="90"/>
        <v/>
      </c>
      <c r="H1928" s="67" t="str">
        <f t="array" aca="1" ref="H1928" ca="1">IF($I$1&lt;&gt;"y", "", IFERROR(INDEX(countrylistsize,MATCH(SMALL(NOT(countrylistsize="")*IF(ISNUMBER(countrylistsize),COUNTIF(countrylistsize,"&lt;="&amp;countrylistsize),COUNTIF(countrylistsize,"&lt;="&amp;countrylistsize)+SUM(ISNUMBER(countrylistsize))),ROWS(F$3:F1928)+SUM(ISBLANK(countrylistsize))),NOT(countrylistsize="")*IF(ISNUMBER(countrylistsize),COUNTIF(countrylistsize,"&lt;="&amp;countrylistsize),COUNTIF(countrylistsize,"&lt;="&amp;countrylistsize)+SUM(ISNUMBER(countrylistsize))),0)), ""))</f>
        <v/>
      </c>
      <c r="I1928" s="70"/>
      <c r="J1928" s="67" t="str">
        <f t="array" aca="1" ref="J1928" ca="1">IF($I$1&lt;&gt;"y", "", IFERROR(INDEX(admin1listsize,MATCH(SMALL(NOT(admin1listsize="")*IF(ISNUMBER(admin1listsize),COUNTIF(admin1listsize,"&lt;="&amp;admin1listsize),COUNTIF(admin1listsize,"&lt;="&amp;admin1listsize)+SUM(ISNUMBER(admin1listsize))),ROWS(D$3:D1928)+SUM(ISBLANK(admin1listsize))),NOT(admin1listsize="")*IF(ISNUMBER(admin1listsize),COUNTIF(admin1listsize,"&lt;="&amp;admin1listsize),COUNTIF(admin1listsize,"&lt;="&amp;admin1listsize)+SUM(ISNUMBER(admin1listsize))),0)), ""))</f>
        <v/>
      </c>
      <c r="K1928" s="71"/>
    </row>
    <row r="1929" spans="1:11" s="1" customFormat="1" x14ac:dyDescent="0.25">
      <c r="A1929" s="93" t="str">
        <f>IF($I$1&lt;&gt;"y", "", IF(ISBLANK(DATA!D1930),"",IF(ISBLANK(DATA!K1930),"NO DATA",DATA!K1930)))</f>
        <v/>
      </c>
      <c r="B1929" s="93" t="str">
        <f>IF($I$1&lt;&gt;"y", "",IF(ISBLANK(DATA!D1930),"", IF(ISBLANK(DATA!L1930),"NO DATA",DATA!L1930)))</f>
        <v/>
      </c>
      <c r="C1929" s="93" t="str">
        <f t="shared" si="92"/>
        <v/>
      </c>
      <c r="D1929" s="93" t="str">
        <f>IF($I$1&lt;&gt;"y", "", IF(C1930="", "", IFERROR(LOOKUP(2,1/(COUNTIF($D$2:D1928,mergednames)=0),mergednames), "")))</f>
        <v/>
      </c>
      <c r="E1929" s="93" t="str">
        <f t="shared" si="91"/>
        <v/>
      </c>
      <c r="F1929" s="93" t="str">
        <f>IF($I$1&lt;&gt;"y", "", IF(A1930="", "", IFERROR(LOOKUP(2,1/(COUNTIF($F$2:F1928,get_country)=0),get_country), "")))</f>
        <v/>
      </c>
      <c r="G1929" s="93" t="str">
        <f t="shared" si="90"/>
        <v/>
      </c>
      <c r="H1929" s="67" t="str">
        <f t="array" aca="1" ref="H1929" ca="1">IF($I$1&lt;&gt;"y", "", IFERROR(INDEX(countrylistsize,MATCH(SMALL(NOT(countrylistsize="")*IF(ISNUMBER(countrylistsize),COUNTIF(countrylistsize,"&lt;="&amp;countrylistsize),COUNTIF(countrylistsize,"&lt;="&amp;countrylistsize)+SUM(ISNUMBER(countrylistsize))),ROWS(F$3:F1929)+SUM(ISBLANK(countrylistsize))),NOT(countrylistsize="")*IF(ISNUMBER(countrylistsize),COUNTIF(countrylistsize,"&lt;="&amp;countrylistsize),COUNTIF(countrylistsize,"&lt;="&amp;countrylistsize)+SUM(ISNUMBER(countrylistsize))),0)), ""))</f>
        <v/>
      </c>
      <c r="I1929" s="70"/>
      <c r="J1929" s="67" t="str">
        <f t="array" aca="1" ref="J1929" ca="1">IF($I$1&lt;&gt;"y", "", IFERROR(INDEX(admin1listsize,MATCH(SMALL(NOT(admin1listsize="")*IF(ISNUMBER(admin1listsize),COUNTIF(admin1listsize,"&lt;="&amp;admin1listsize),COUNTIF(admin1listsize,"&lt;="&amp;admin1listsize)+SUM(ISNUMBER(admin1listsize))),ROWS(D$3:D1929)+SUM(ISBLANK(admin1listsize))),NOT(admin1listsize="")*IF(ISNUMBER(admin1listsize),COUNTIF(admin1listsize,"&lt;="&amp;admin1listsize),COUNTIF(admin1listsize,"&lt;="&amp;admin1listsize)+SUM(ISNUMBER(admin1listsize))),0)), ""))</f>
        <v/>
      </c>
      <c r="K1929" s="71"/>
    </row>
    <row r="1930" spans="1:11" s="1" customFormat="1" x14ac:dyDescent="0.25">
      <c r="A1930" s="93" t="str">
        <f>IF($I$1&lt;&gt;"y", "", IF(ISBLANK(DATA!D1931),"",IF(ISBLANK(DATA!K1931),"NO DATA",DATA!K1931)))</f>
        <v/>
      </c>
      <c r="B1930" s="93" t="str">
        <f>IF($I$1&lt;&gt;"y", "",IF(ISBLANK(DATA!D1931),"", IF(ISBLANK(DATA!L1931),"NO DATA",DATA!L1931)))</f>
        <v/>
      </c>
      <c r="C1930" s="93" t="str">
        <f t="shared" si="92"/>
        <v/>
      </c>
      <c r="D1930" s="93" t="str">
        <f>IF($I$1&lt;&gt;"y", "", IF(C1931="", "", IFERROR(LOOKUP(2,1/(COUNTIF($D$2:D1929,mergednames)=0),mergednames), "")))</f>
        <v/>
      </c>
      <c r="E1930" s="93" t="str">
        <f t="shared" si="91"/>
        <v/>
      </c>
      <c r="F1930" s="93" t="str">
        <f>IF($I$1&lt;&gt;"y", "", IF(A1931="", "", IFERROR(LOOKUP(2,1/(COUNTIF($F$2:F1929,get_country)=0),get_country), "")))</f>
        <v/>
      </c>
      <c r="G1930" s="93" t="str">
        <f t="shared" si="90"/>
        <v/>
      </c>
      <c r="H1930" s="67" t="str">
        <f t="array" aca="1" ref="H1930" ca="1">IF($I$1&lt;&gt;"y", "", IFERROR(INDEX(countrylistsize,MATCH(SMALL(NOT(countrylistsize="")*IF(ISNUMBER(countrylistsize),COUNTIF(countrylistsize,"&lt;="&amp;countrylistsize),COUNTIF(countrylistsize,"&lt;="&amp;countrylistsize)+SUM(ISNUMBER(countrylistsize))),ROWS(F$3:F1930)+SUM(ISBLANK(countrylistsize))),NOT(countrylistsize="")*IF(ISNUMBER(countrylistsize),COUNTIF(countrylistsize,"&lt;="&amp;countrylistsize),COUNTIF(countrylistsize,"&lt;="&amp;countrylistsize)+SUM(ISNUMBER(countrylistsize))),0)), ""))</f>
        <v/>
      </c>
      <c r="I1930" s="70"/>
      <c r="J1930" s="67" t="str">
        <f t="array" aca="1" ref="J1930" ca="1">IF($I$1&lt;&gt;"y", "", IFERROR(INDEX(admin1listsize,MATCH(SMALL(NOT(admin1listsize="")*IF(ISNUMBER(admin1listsize),COUNTIF(admin1listsize,"&lt;="&amp;admin1listsize),COUNTIF(admin1listsize,"&lt;="&amp;admin1listsize)+SUM(ISNUMBER(admin1listsize))),ROWS(D$3:D1930)+SUM(ISBLANK(admin1listsize))),NOT(admin1listsize="")*IF(ISNUMBER(admin1listsize),COUNTIF(admin1listsize,"&lt;="&amp;admin1listsize),COUNTIF(admin1listsize,"&lt;="&amp;admin1listsize)+SUM(ISNUMBER(admin1listsize))),0)), ""))</f>
        <v/>
      </c>
      <c r="K1930" s="71"/>
    </row>
    <row r="1931" spans="1:11" s="1" customFormat="1" x14ac:dyDescent="0.25">
      <c r="A1931" s="93" t="str">
        <f>IF($I$1&lt;&gt;"y", "", IF(ISBLANK(DATA!D1932),"",IF(ISBLANK(DATA!K1932),"NO DATA",DATA!K1932)))</f>
        <v/>
      </c>
      <c r="B1931" s="93" t="str">
        <f>IF($I$1&lt;&gt;"y", "",IF(ISBLANK(DATA!D1932),"", IF(ISBLANK(DATA!L1932),"NO DATA",DATA!L1932)))</f>
        <v/>
      </c>
      <c r="C1931" s="93" t="str">
        <f t="shared" si="92"/>
        <v/>
      </c>
      <c r="D1931" s="93" t="str">
        <f>IF($I$1&lt;&gt;"y", "", IF(C1932="", "", IFERROR(LOOKUP(2,1/(COUNTIF($D$2:D1930,mergednames)=0),mergednames), "")))</f>
        <v/>
      </c>
      <c r="E1931" s="93" t="str">
        <f t="shared" si="91"/>
        <v/>
      </c>
      <c r="F1931" s="93" t="str">
        <f>IF($I$1&lt;&gt;"y", "", IF(A1932="", "", IFERROR(LOOKUP(2,1/(COUNTIF($F$2:F1930,get_country)=0),get_country), "")))</f>
        <v/>
      </c>
      <c r="G1931" s="93" t="str">
        <f t="shared" si="90"/>
        <v/>
      </c>
      <c r="H1931" s="67" t="str">
        <f t="array" aca="1" ref="H1931" ca="1">IF($I$1&lt;&gt;"y", "", IFERROR(INDEX(countrylistsize,MATCH(SMALL(NOT(countrylistsize="")*IF(ISNUMBER(countrylistsize),COUNTIF(countrylistsize,"&lt;="&amp;countrylistsize),COUNTIF(countrylistsize,"&lt;="&amp;countrylistsize)+SUM(ISNUMBER(countrylistsize))),ROWS(F$3:F1931)+SUM(ISBLANK(countrylistsize))),NOT(countrylistsize="")*IF(ISNUMBER(countrylistsize),COUNTIF(countrylistsize,"&lt;="&amp;countrylistsize),COUNTIF(countrylistsize,"&lt;="&amp;countrylistsize)+SUM(ISNUMBER(countrylistsize))),0)), ""))</f>
        <v/>
      </c>
      <c r="I1931" s="70"/>
      <c r="J1931" s="67" t="str">
        <f t="array" aca="1" ref="J1931" ca="1">IF($I$1&lt;&gt;"y", "", IFERROR(INDEX(admin1listsize,MATCH(SMALL(NOT(admin1listsize="")*IF(ISNUMBER(admin1listsize),COUNTIF(admin1listsize,"&lt;="&amp;admin1listsize),COUNTIF(admin1listsize,"&lt;="&amp;admin1listsize)+SUM(ISNUMBER(admin1listsize))),ROWS(D$3:D1931)+SUM(ISBLANK(admin1listsize))),NOT(admin1listsize="")*IF(ISNUMBER(admin1listsize),COUNTIF(admin1listsize,"&lt;="&amp;admin1listsize),COUNTIF(admin1listsize,"&lt;="&amp;admin1listsize)+SUM(ISNUMBER(admin1listsize))),0)), ""))</f>
        <v/>
      </c>
      <c r="K1931" s="71"/>
    </row>
    <row r="1932" spans="1:11" s="1" customFormat="1" x14ac:dyDescent="0.25">
      <c r="A1932" s="93" t="str">
        <f>IF($I$1&lt;&gt;"y", "", IF(ISBLANK(DATA!D1933),"",IF(ISBLANK(DATA!K1933),"NO DATA",DATA!K1933)))</f>
        <v/>
      </c>
      <c r="B1932" s="93" t="str">
        <f>IF($I$1&lt;&gt;"y", "",IF(ISBLANK(DATA!D1933),"", IF(ISBLANK(DATA!L1933),"NO DATA",DATA!L1933)))</f>
        <v/>
      </c>
      <c r="C1932" s="93" t="str">
        <f t="shared" si="92"/>
        <v/>
      </c>
      <c r="D1932" s="93" t="str">
        <f>IF($I$1&lt;&gt;"y", "", IF(C1933="", "", IFERROR(LOOKUP(2,1/(COUNTIF($D$2:D1931,mergednames)=0),mergednames), "")))</f>
        <v/>
      </c>
      <c r="E1932" s="93" t="str">
        <f t="shared" si="91"/>
        <v/>
      </c>
      <c r="F1932" s="93" t="str">
        <f>IF($I$1&lt;&gt;"y", "", IF(A1933="", "", IFERROR(LOOKUP(2,1/(COUNTIF($F$2:F1931,get_country)=0),get_country), "")))</f>
        <v/>
      </c>
      <c r="G1932" s="93" t="str">
        <f t="shared" si="90"/>
        <v/>
      </c>
      <c r="H1932" s="67" t="str">
        <f t="array" aca="1" ref="H1932" ca="1">IF($I$1&lt;&gt;"y", "", IFERROR(INDEX(countrylistsize,MATCH(SMALL(NOT(countrylistsize="")*IF(ISNUMBER(countrylistsize),COUNTIF(countrylistsize,"&lt;="&amp;countrylistsize),COUNTIF(countrylistsize,"&lt;="&amp;countrylistsize)+SUM(ISNUMBER(countrylistsize))),ROWS(F$3:F1932)+SUM(ISBLANK(countrylistsize))),NOT(countrylistsize="")*IF(ISNUMBER(countrylistsize),COUNTIF(countrylistsize,"&lt;="&amp;countrylistsize),COUNTIF(countrylistsize,"&lt;="&amp;countrylistsize)+SUM(ISNUMBER(countrylistsize))),0)), ""))</f>
        <v/>
      </c>
      <c r="I1932" s="70"/>
      <c r="J1932" s="67" t="str">
        <f t="array" aca="1" ref="J1932" ca="1">IF($I$1&lt;&gt;"y", "", IFERROR(INDEX(admin1listsize,MATCH(SMALL(NOT(admin1listsize="")*IF(ISNUMBER(admin1listsize),COUNTIF(admin1listsize,"&lt;="&amp;admin1listsize),COUNTIF(admin1listsize,"&lt;="&amp;admin1listsize)+SUM(ISNUMBER(admin1listsize))),ROWS(D$3:D1932)+SUM(ISBLANK(admin1listsize))),NOT(admin1listsize="")*IF(ISNUMBER(admin1listsize),COUNTIF(admin1listsize,"&lt;="&amp;admin1listsize),COUNTIF(admin1listsize,"&lt;="&amp;admin1listsize)+SUM(ISNUMBER(admin1listsize))),0)), ""))</f>
        <v/>
      </c>
      <c r="K1932" s="71"/>
    </row>
    <row r="1933" spans="1:11" s="1" customFormat="1" x14ac:dyDescent="0.25">
      <c r="A1933" s="93" t="str">
        <f>IF($I$1&lt;&gt;"y", "", IF(ISBLANK(DATA!D1934),"",IF(ISBLANK(DATA!K1934),"NO DATA",DATA!K1934)))</f>
        <v/>
      </c>
      <c r="B1933" s="93" t="str">
        <f>IF($I$1&lt;&gt;"y", "",IF(ISBLANK(DATA!D1934),"", IF(ISBLANK(DATA!L1934),"NO DATA",DATA!L1934)))</f>
        <v/>
      </c>
      <c r="C1933" s="93" t="str">
        <f t="shared" si="92"/>
        <v/>
      </c>
      <c r="D1933" s="93" t="str">
        <f>IF($I$1&lt;&gt;"y", "", IF(C1934="", "", IFERROR(LOOKUP(2,1/(COUNTIF($D$2:D1932,mergednames)=0),mergednames), "")))</f>
        <v/>
      </c>
      <c r="E1933" s="93" t="str">
        <f t="shared" si="91"/>
        <v/>
      </c>
      <c r="F1933" s="93" t="str">
        <f>IF($I$1&lt;&gt;"y", "", IF(A1934="", "", IFERROR(LOOKUP(2,1/(COUNTIF($F$2:F1932,get_country)=0),get_country), "")))</f>
        <v/>
      </c>
      <c r="G1933" s="93" t="str">
        <f t="shared" si="90"/>
        <v/>
      </c>
      <c r="H1933" s="67" t="str">
        <f t="array" aca="1" ref="H1933" ca="1">IF($I$1&lt;&gt;"y", "", IFERROR(INDEX(countrylistsize,MATCH(SMALL(NOT(countrylistsize="")*IF(ISNUMBER(countrylistsize),COUNTIF(countrylistsize,"&lt;="&amp;countrylistsize),COUNTIF(countrylistsize,"&lt;="&amp;countrylistsize)+SUM(ISNUMBER(countrylistsize))),ROWS(F$3:F1933)+SUM(ISBLANK(countrylistsize))),NOT(countrylistsize="")*IF(ISNUMBER(countrylistsize),COUNTIF(countrylistsize,"&lt;="&amp;countrylistsize),COUNTIF(countrylistsize,"&lt;="&amp;countrylistsize)+SUM(ISNUMBER(countrylistsize))),0)), ""))</f>
        <v/>
      </c>
      <c r="I1933" s="70"/>
      <c r="J1933" s="67" t="str">
        <f t="array" aca="1" ref="J1933" ca="1">IF($I$1&lt;&gt;"y", "", IFERROR(INDEX(admin1listsize,MATCH(SMALL(NOT(admin1listsize="")*IF(ISNUMBER(admin1listsize),COUNTIF(admin1listsize,"&lt;="&amp;admin1listsize),COUNTIF(admin1listsize,"&lt;="&amp;admin1listsize)+SUM(ISNUMBER(admin1listsize))),ROWS(D$3:D1933)+SUM(ISBLANK(admin1listsize))),NOT(admin1listsize="")*IF(ISNUMBER(admin1listsize),COUNTIF(admin1listsize,"&lt;="&amp;admin1listsize),COUNTIF(admin1listsize,"&lt;="&amp;admin1listsize)+SUM(ISNUMBER(admin1listsize))),0)), ""))</f>
        <v/>
      </c>
      <c r="K1933" s="71"/>
    </row>
    <row r="1934" spans="1:11" s="1" customFormat="1" x14ac:dyDescent="0.25">
      <c r="A1934" s="93" t="str">
        <f>IF($I$1&lt;&gt;"y", "", IF(ISBLANK(DATA!D1935),"",IF(ISBLANK(DATA!K1935),"NO DATA",DATA!K1935)))</f>
        <v/>
      </c>
      <c r="B1934" s="93" t="str">
        <f>IF($I$1&lt;&gt;"y", "",IF(ISBLANK(DATA!D1935),"", IF(ISBLANK(DATA!L1935),"NO DATA",DATA!L1935)))</f>
        <v/>
      </c>
      <c r="C1934" s="93" t="str">
        <f t="shared" si="92"/>
        <v/>
      </c>
      <c r="D1934" s="93" t="str">
        <f>IF($I$1&lt;&gt;"y", "", IF(C1935="", "", IFERROR(LOOKUP(2,1/(COUNTIF($D$2:D1933,mergednames)=0),mergednames), "")))</f>
        <v/>
      </c>
      <c r="E1934" s="93" t="str">
        <f t="shared" si="91"/>
        <v/>
      </c>
      <c r="F1934" s="93" t="str">
        <f>IF($I$1&lt;&gt;"y", "", IF(A1935="", "", IFERROR(LOOKUP(2,1/(COUNTIF($F$2:F1933,get_country)=0),get_country), "")))</f>
        <v/>
      </c>
      <c r="G1934" s="93" t="str">
        <f t="shared" si="90"/>
        <v/>
      </c>
      <c r="H1934" s="67" t="str">
        <f t="array" aca="1" ref="H1934" ca="1">IF($I$1&lt;&gt;"y", "", IFERROR(INDEX(countrylistsize,MATCH(SMALL(NOT(countrylistsize="")*IF(ISNUMBER(countrylistsize),COUNTIF(countrylistsize,"&lt;="&amp;countrylistsize),COUNTIF(countrylistsize,"&lt;="&amp;countrylistsize)+SUM(ISNUMBER(countrylistsize))),ROWS(F$3:F1934)+SUM(ISBLANK(countrylistsize))),NOT(countrylistsize="")*IF(ISNUMBER(countrylistsize),COUNTIF(countrylistsize,"&lt;="&amp;countrylistsize),COUNTIF(countrylistsize,"&lt;="&amp;countrylistsize)+SUM(ISNUMBER(countrylistsize))),0)), ""))</f>
        <v/>
      </c>
      <c r="I1934" s="70"/>
      <c r="J1934" s="67" t="str">
        <f t="array" aca="1" ref="J1934" ca="1">IF($I$1&lt;&gt;"y", "", IFERROR(INDEX(admin1listsize,MATCH(SMALL(NOT(admin1listsize="")*IF(ISNUMBER(admin1listsize),COUNTIF(admin1listsize,"&lt;="&amp;admin1listsize),COUNTIF(admin1listsize,"&lt;="&amp;admin1listsize)+SUM(ISNUMBER(admin1listsize))),ROWS(D$3:D1934)+SUM(ISBLANK(admin1listsize))),NOT(admin1listsize="")*IF(ISNUMBER(admin1listsize),COUNTIF(admin1listsize,"&lt;="&amp;admin1listsize),COUNTIF(admin1listsize,"&lt;="&amp;admin1listsize)+SUM(ISNUMBER(admin1listsize))),0)), ""))</f>
        <v/>
      </c>
      <c r="K1934" s="71"/>
    </row>
    <row r="1935" spans="1:11" s="1" customFormat="1" x14ac:dyDescent="0.25">
      <c r="A1935" s="93" t="str">
        <f>IF($I$1&lt;&gt;"y", "", IF(ISBLANK(DATA!D1936),"",IF(ISBLANK(DATA!K1936),"NO DATA",DATA!K1936)))</f>
        <v/>
      </c>
      <c r="B1935" s="93" t="str">
        <f>IF($I$1&lt;&gt;"y", "",IF(ISBLANK(DATA!D1936),"", IF(ISBLANK(DATA!L1936),"NO DATA",DATA!L1936)))</f>
        <v/>
      </c>
      <c r="C1935" s="93" t="str">
        <f t="shared" si="92"/>
        <v/>
      </c>
      <c r="D1935" s="93" t="str">
        <f>IF($I$1&lt;&gt;"y", "", IF(C1936="", "", IFERROR(LOOKUP(2,1/(COUNTIF($D$2:D1934,mergednames)=0),mergednames), "")))</f>
        <v/>
      </c>
      <c r="E1935" s="93" t="str">
        <f t="shared" si="91"/>
        <v/>
      </c>
      <c r="F1935" s="93" t="str">
        <f>IF($I$1&lt;&gt;"y", "", IF(A1936="", "", IFERROR(LOOKUP(2,1/(COUNTIF($F$2:F1934,get_country)=0),get_country), "")))</f>
        <v/>
      </c>
      <c r="G1935" s="93" t="str">
        <f t="shared" si="90"/>
        <v/>
      </c>
      <c r="H1935" s="67" t="str">
        <f t="array" aca="1" ref="H1935" ca="1">IF($I$1&lt;&gt;"y", "", IFERROR(INDEX(countrylistsize,MATCH(SMALL(NOT(countrylistsize="")*IF(ISNUMBER(countrylistsize),COUNTIF(countrylistsize,"&lt;="&amp;countrylistsize),COUNTIF(countrylistsize,"&lt;="&amp;countrylistsize)+SUM(ISNUMBER(countrylistsize))),ROWS(F$3:F1935)+SUM(ISBLANK(countrylistsize))),NOT(countrylistsize="")*IF(ISNUMBER(countrylistsize),COUNTIF(countrylistsize,"&lt;="&amp;countrylistsize),COUNTIF(countrylistsize,"&lt;="&amp;countrylistsize)+SUM(ISNUMBER(countrylistsize))),0)), ""))</f>
        <v/>
      </c>
      <c r="I1935" s="70"/>
      <c r="J1935" s="67" t="str">
        <f t="array" aca="1" ref="J1935" ca="1">IF($I$1&lt;&gt;"y", "", IFERROR(INDEX(admin1listsize,MATCH(SMALL(NOT(admin1listsize="")*IF(ISNUMBER(admin1listsize),COUNTIF(admin1listsize,"&lt;="&amp;admin1listsize),COUNTIF(admin1listsize,"&lt;="&amp;admin1listsize)+SUM(ISNUMBER(admin1listsize))),ROWS(D$3:D1935)+SUM(ISBLANK(admin1listsize))),NOT(admin1listsize="")*IF(ISNUMBER(admin1listsize),COUNTIF(admin1listsize,"&lt;="&amp;admin1listsize),COUNTIF(admin1listsize,"&lt;="&amp;admin1listsize)+SUM(ISNUMBER(admin1listsize))),0)), ""))</f>
        <v/>
      </c>
      <c r="K1935" s="71"/>
    </row>
    <row r="1936" spans="1:11" s="1" customFormat="1" x14ac:dyDescent="0.25">
      <c r="A1936" s="93" t="str">
        <f>IF($I$1&lt;&gt;"y", "", IF(ISBLANK(DATA!D1937),"",IF(ISBLANK(DATA!K1937),"NO DATA",DATA!K1937)))</f>
        <v/>
      </c>
      <c r="B1936" s="93" t="str">
        <f>IF($I$1&lt;&gt;"y", "",IF(ISBLANK(DATA!D1937),"", IF(ISBLANK(DATA!L1937),"NO DATA",DATA!L1937)))</f>
        <v/>
      </c>
      <c r="C1936" s="93" t="str">
        <f t="shared" si="92"/>
        <v/>
      </c>
      <c r="D1936" s="93" t="str">
        <f>IF($I$1&lt;&gt;"y", "", IF(C1937="", "", IFERROR(LOOKUP(2,1/(COUNTIF($D$2:D1935,mergednames)=0),mergednames), "")))</f>
        <v/>
      </c>
      <c r="E1936" s="93" t="str">
        <f t="shared" si="91"/>
        <v/>
      </c>
      <c r="F1936" s="93" t="str">
        <f>IF($I$1&lt;&gt;"y", "", IF(A1937="", "", IFERROR(LOOKUP(2,1/(COUNTIF($F$2:F1935,get_country)=0),get_country), "")))</f>
        <v/>
      </c>
      <c r="G1936" s="93" t="str">
        <f t="shared" si="90"/>
        <v/>
      </c>
      <c r="H1936" s="67" t="str">
        <f t="array" aca="1" ref="H1936" ca="1">IF($I$1&lt;&gt;"y", "", IFERROR(INDEX(countrylistsize,MATCH(SMALL(NOT(countrylistsize="")*IF(ISNUMBER(countrylistsize),COUNTIF(countrylistsize,"&lt;="&amp;countrylistsize),COUNTIF(countrylistsize,"&lt;="&amp;countrylistsize)+SUM(ISNUMBER(countrylistsize))),ROWS(F$3:F1936)+SUM(ISBLANK(countrylistsize))),NOT(countrylistsize="")*IF(ISNUMBER(countrylistsize),COUNTIF(countrylistsize,"&lt;="&amp;countrylistsize),COUNTIF(countrylistsize,"&lt;="&amp;countrylistsize)+SUM(ISNUMBER(countrylistsize))),0)), ""))</f>
        <v/>
      </c>
      <c r="I1936" s="70"/>
      <c r="J1936" s="67" t="str">
        <f t="array" aca="1" ref="J1936" ca="1">IF($I$1&lt;&gt;"y", "", IFERROR(INDEX(admin1listsize,MATCH(SMALL(NOT(admin1listsize="")*IF(ISNUMBER(admin1listsize),COUNTIF(admin1listsize,"&lt;="&amp;admin1listsize),COUNTIF(admin1listsize,"&lt;="&amp;admin1listsize)+SUM(ISNUMBER(admin1listsize))),ROWS(D$3:D1936)+SUM(ISBLANK(admin1listsize))),NOT(admin1listsize="")*IF(ISNUMBER(admin1listsize),COUNTIF(admin1listsize,"&lt;="&amp;admin1listsize),COUNTIF(admin1listsize,"&lt;="&amp;admin1listsize)+SUM(ISNUMBER(admin1listsize))),0)), ""))</f>
        <v/>
      </c>
      <c r="K1936" s="71"/>
    </row>
    <row r="1937" spans="1:11" s="1" customFormat="1" x14ac:dyDescent="0.25">
      <c r="A1937" s="93" t="str">
        <f>IF($I$1&lt;&gt;"y", "", IF(ISBLANK(DATA!D1938),"",IF(ISBLANK(DATA!K1938),"NO DATA",DATA!K1938)))</f>
        <v/>
      </c>
      <c r="B1937" s="93" t="str">
        <f>IF($I$1&lt;&gt;"y", "",IF(ISBLANK(DATA!D1938),"", IF(ISBLANK(DATA!L1938),"NO DATA",DATA!L1938)))</f>
        <v/>
      </c>
      <c r="C1937" s="93" t="str">
        <f t="shared" si="92"/>
        <v/>
      </c>
      <c r="D1937" s="93" t="str">
        <f>IF($I$1&lt;&gt;"y", "", IF(C1938="", "", IFERROR(LOOKUP(2,1/(COUNTIF($D$2:D1936,mergednames)=0),mergednames), "")))</f>
        <v/>
      </c>
      <c r="E1937" s="93" t="str">
        <f t="shared" si="91"/>
        <v/>
      </c>
      <c r="F1937" s="93" t="str">
        <f>IF($I$1&lt;&gt;"y", "", IF(A1938="", "", IFERROR(LOOKUP(2,1/(COUNTIF($F$2:F1936,get_country)=0),get_country), "")))</f>
        <v/>
      </c>
      <c r="G1937" s="93" t="str">
        <f t="shared" si="90"/>
        <v/>
      </c>
      <c r="H1937" s="67" t="str">
        <f t="array" aca="1" ref="H1937" ca="1">IF($I$1&lt;&gt;"y", "", IFERROR(INDEX(countrylistsize,MATCH(SMALL(NOT(countrylistsize="")*IF(ISNUMBER(countrylistsize),COUNTIF(countrylistsize,"&lt;="&amp;countrylistsize),COUNTIF(countrylistsize,"&lt;="&amp;countrylistsize)+SUM(ISNUMBER(countrylistsize))),ROWS(F$3:F1937)+SUM(ISBLANK(countrylistsize))),NOT(countrylistsize="")*IF(ISNUMBER(countrylistsize),COUNTIF(countrylistsize,"&lt;="&amp;countrylistsize),COUNTIF(countrylistsize,"&lt;="&amp;countrylistsize)+SUM(ISNUMBER(countrylistsize))),0)), ""))</f>
        <v/>
      </c>
      <c r="I1937" s="70"/>
      <c r="J1937" s="67" t="str">
        <f t="array" aca="1" ref="J1937" ca="1">IF($I$1&lt;&gt;"y", "", IFERROR(INDEX(admin1listsize,MATCH(SMALL(NOT(admin1listsize="")*IF(ISNUMBER(admin1listsize),COUNTIF(admin1listsize,"&lt;="&amp;admin1listsize),COUNTIF(admin1listsize,"&lt;="&amp;admin1listsize)+SUM(ISNUMBER(admin1listsize))),ROWS(D$3:D1937)+SUM(ISBLANK(admin1listsize))),NOT(admin1listsize="")*IF(ISNUMBER(admin1listsize),COUNTIF(admin1listsize,"&lt;="&amp;admin1listsize),COUNTIF(admin1listsize,"&lt;="&amp;admin1listsize)+SUM(ISNUMBER(admin1listsize))),0)), ""))</f>
        <v/>
      </c>
      <c r="K1937" s="71"/>
    </row>
    <row r="1938" spans="1:11" s="1" customFormat="1" x14ac:dyDescent="0.25">
      <c r="A1938" s="93" t="str">
        <f>IF($I$1&lt;&gt;"y", "", IF(ISBLANK(DATA!D1939),"",IF(ISBLANK(DATA!K1939),"NO DATA",DATA!K1939)))</f>
        <v/>
      </c>
      <c r="B1938" s="93" t="str">
        <f>IF($I$1&lt;&gt;"y", "",IF(ISBLANK(DATA!D1939),"", IF(ISBLANK(DATA!L1939),"NO DATA",DATA!L1939)))</f>
        <v/>
      </c>
      <c r="C1938" s="93" t="str">
        <f t="shared" si="92"/>
        <v/>
      </c>
      <c r="D1938" s="93" t="str">
        <f>IF($I$1&lt;&gt;"y", "", IF(C1939="", "", IFERROR(LOOKUP(2,1/(COUNTIF($D$2:D1937,mergednames)=0),mergednames), "")))</f>
        <v/>
      </c>
      <c r="E1938" s="93" t="str">
        <f t="shared" si="91"/>
        <v/>
      </c>
      <c r="F1938" s="93" t="str">
        <f>IF($I$1&lt;&gt;"y", "", IF(A1939="", "", IFERROR(LOOKUP(2,1/(COUNTIF($F$2:F1937,get_country)=0),get_country), "")))</f>
        <v/>
      </c>
      <c r="G1938" s="93" t="str">
        <f t="shared" si="90"/>
        <v/>
      </c>
      <c r="H1938" s="67" t="str">
        <f t="array" aca="1" ref="H1938" ca="1">IF($I$1&lt;&gt;"y", "", IFERROR(INDEX(countrylistsize,MATCH(SMALL(NOT(countrylistsize="")*IF(ISNUMBER(countrylistsize),COUNTIF(countrylistsize,"&lt;="&amp;countrylistsize),COUNTIF(countrylistsize,"&lt;="&amp;countrylistsize)+SUM(ISNUMBER(countrylistsize))),ROWS(F$3:F1938)+SUM(ISBLANK(countrylistsize))),NOT(countrylistsize="")*IF(ISNUMBER(countrylistsize),COUNTIF(countrylistsize,"&lt;="&amp;countrylistsize),COUNTIF(countrylistsize,"&lt;="&amp;countrylistsize)+SUM(ISNUMBER(countrylistsize))),0)), ""))</f>
        <v/>
      </c>
      <c r="I1938" s="70"/>
      <c r="J1938" s="67" t="str">
        <f t="array" aca="1" ref="J1938" ca="1">IF($I$1&lt;&gt;"y", "", IFERROR(INDEX(admin1listsize,MATCH(SMALL(NOT(admin1listsize="")*IF(ISNUMBER(admin1listsize),COUNTIF(admin1listsize,"&lt;="&amp;admin1listsize),COUNTIF(admin1listsize,"&lt;="&amp;admin1listsize)+SUM(ISNUMBER(admin1listsize))),ROWS(D$3:D1938)+SUM(ISBLANK(admin1listsize))),NOT(admin1listsize="")*IF(ISNUMBER(admin1listsize),COUNTIF(admin1listsize,"&lt;="&amp;admin1listsize),COUNTIF(admin1listsize,"&lt;="&amp;admin1listsize)+SUM(ISNUMBER(admin1listsize))),0)), ""))</f>
        <v/>
      </c>
      <c r="K1938" s="71"/>
    </row>
    <row r="1939" spans="1:11" s="1" customFormat="1" x14ac:dyDescent="0.25">
      <c r="A1939" s="93" t="str">
        <f>IF($I$1&lt;&gt;"y", "", IF(ISBLANK(DATA!D1940),"",IF(ISBLANK(DATA!K1940),"NO DATA",DATA!K1940)))</f>
        <v/>
      </c>
      <c r="B1939" s="93" t="str">
        <f>IF($I$1&lt;&gt;"y", "",IF(ISBLANK(DATA!D1940),"", IF(ISBLANK(DATA!L1940),"NO DATA",DATA!L1940)))</f>
        <v/>
      </c>
      <c r="C1939" s="93" t="str">
        <f t="shared" si="92"/>
        <v/>
      </c>
      <c r="D1939" s="93" t="str">
        <f>IF($I$1&lt;&gt;"y", "", IF(C1940="", "", IFERROR(LOOKUP(2,1/(COUNTIF($D$2:D1938,mergednames)=0),mergednames), "")))</f>
        <v/>
      </c>
      <c r="E1939" s="93" t="str">
        <f t="shared" si="91"/>
        <v/>
      </c>
      <c r="F1939" s="93" t="str">
        <f>IF($I$1&lt;&gt;"y", "", IF(A1940="", "", IFERROR(LOOKUP(2,1/(COUNTIF($F$2:F1938,get_country)=0),get_country), "")))</f>
        <v/>
      </c>
      <c r="G1939" s="93" t="str">
        <f t="shared" si="90"/>
        <v/>
      </c>
      <c r="H1939" s="67" t="str">
        <f t="array" aca="1" ref="H1939" ca="1">IF($I$1&lt;&gt;"y", "", IFERROR(INDEX(countrylistsize,MATCH(SMALL(NOT(countrylistsize="")*IF(ISNUMBER(countrylistsize),COUNTIF(countrylistsize,"&lt;="&amp;countrylistsize),COUNTIF(countrylistsize,"&lt;="&amp;countrylistsize)+SUM(ISNUMBER(countrylistsize))),ROWS(F$3:F1939)+SUM(ISBLANK(countrylistsize))),NOT(countrylistsize="")*IF(ISNUMBER(countrylistsize),COUNTIF(countrylistsize,"&lt;="&amp;countrylistsize),COUNTIF(countrylistsize,"&lt;="&amp;countrylistsize)+SUM(ISNUMBER(countrylistsize))),0)), ""))</f>
        <v/>
      </c>
      <c r="I1939" s="70"/>
      <c r="J1939" s="67" t="str">
        <f t="array" aca="1" ref="J1939" ca="1">IF($I$1&lt;&gt;"y", "", IFERROR(INDEX(admin1listsize,MATCH(SMALL(NOT(admin1listsize="")*IF(ISNUMBER(admin1listsize),COUNTIF(admin1listsize,"&lt;="&amp;admin1listsize),COUNTIF(admin1listsize,"&lt;="&amp;admin1listsize)+SUM(ISNUMBER(admin1listsize))),ROWS(D$3:D1939)+SUM(ISBLANK(admin1listsize))),NOT(admin1listsize="")*IF(ISNUMBER(admin1listsize),COUNTIF(admin1listsize,"&lt;="&amp;admin1listsize),COUNTIF(admin1listsize,"&lt;="&amp;admin1listsize)+SUM(ISNUMBER(admin1listsize))),0)), ""))</f>
        <v/>
      </c>
      <c r="K1939" s="71"/>
    </row>
    <row r="1940" spans="1:11" s="1" customFormat="1" x14ac:dyDescent="0.25">
      <c r="A1940" s="93" t="str">
        <f>IF($I$1&lt;&gt;"y", "", IF(ISBLANK(DATA!D1941),"",IF(ISBLANK(DATA!K1941),"NO DATA",DATA!K1941)))</f>
        <v/>
      </c>
      <c r="B1940" s="93" t="str">
        <f>IF($I$1&lt;&gt;"y", "",IF(ISBLANK(DATA!D1941),"", IF(ISBLANK(DATA!L1941),"NO DATA",DATA!L1941)))</f>
        <v/>
      </c>
      <c r="C1940" s="93" t="str">
        <f t="shared" si="92"/>
        <v/>
      </c>
      <c r="D1940" s="93" t="str">
        <f>IF($I$1&lt;&gt;"y", "", IF(C1941="", "", IFERROR(LOOKUP(2,1/(COUNTIF($D$2:D1939,mergednames)=0),mergednames), "")))</f>
        <v/>
      </c>
      <c r="E1940" s="93" t="str">
        <f t="shared" si="91"/>
        <v/>
      </c>
      <c r="F1940" s="93" t="str">
        <f>IF($I$1&lt;&gt;"y", "", IF(A1941="", "", IFERROR(LOOKUP(2,1/(COUNTIF($F$2:F1939,get_country)=0),get_country), "")))</f>
        <v/>
      </c>
      <c r="G1940" s="93" t="str">
        <f t="shared" si="90"/>
        <v/>
      </c>
      <c r="H1940" s="67" t="str">
        <f t="array" aca="1" ref="H1940" ca="1">IF($I$1&lt;&gt;"y", "", IFERROR(INDEX(countrylistsize,MATCH(SMALL(NOT(countrylistsize="")*IF(ISNUMBER(countrylistsize),COUNTIF(countrylistsize,"&lt;="&amp;countrylistsize),COUNTIF(countrylistsize,"&lt;="&amp;countrylistsize)+SUM(ISNUMBER(countrylistsize))),ROWS(F$3:F1940)+SUM(ISBLANK(countrylistsize))),NOT(countrylistsize="")*IF(ISNUMBER(countrylistsize),COUNTIF(countrylistsize,"&lt;="&amp;countrylistsize),COUNTIF(countrylistsize,"&lt;="&amp;countrylistsize)+SUM(ISNUMBER(countrylistsize))),0)), ""))</f>
        <v/>
      </c>
      <c r="I1940" s="70"/>
      <c r="J1940" s="67" t="str">
        <f t="array" aca="1" ref="J1940" ca="1">IF($I$1&lt;&gt;"y", "", IFERROR(INDEX(admin1listsize,MATCH(SMALL(NOT(admin1listsize="")*IF(ISNUMBER(admin1listsize),COUNTIF(admin1listsize,"&lt;="&amp;admin1listsize),COUNTIF(admin1listsize,"&lt;="&amp;admin1listsize)+SUM(ISNUMBER(admin1listsize))),ROWS(D$3:D1940)+SUM(ISBLANK(admin1listsize))),NOT(admin1listsize="")*IF(ISNUMBER(admin1listsize),COUNTIF(admin1listsize,"&lt;="&amp;admin1listsize),COUNTIF(admin1listsize,"&lt;="&amp;admin1listsize)+SUM(ISNUMBER(admin1listsize))),0)), ""))</f>
        <v/>
      </c>
      <c r="K1940" s="71"/>
    </row>
    <row r="1941" spans="1:11" s="1" customFormat="1" x14ac:dyDescent="0.25">
      <c r="A1941" s="93" t="str">
        <f>IF($I$1&lt;&gt;"y", "", IF(ISBLANK(DATA!D1942),"",IF(ISBLANK(DATA!K1942),"NO DATA",DATA!K1942)))</f>
        <v/>
      </c>
      <c r="B1941" s="93" t="str">
        <f>IF($I$1&lt;&gt;"y", "",IF(ISBLANK(DATA!D1942),"", IF(ISBLANK(DATA!L1942),"NO DATA",DATA!L1942)))</f>
        <v/>
      </c>
      <c r="C1941" s="93" t="str">
        <f t="shared" si="92"/>
        <v/>
      </c>
      <c r="D1941" s="93" t="str">
        <f>IF($I$1&lt;&gt;"y", "", IF(C1942="", "", IFERROR(LOOKUP(2,1/(COUNTIF($D$2:D1940,mergednames)=0),mergednames), "")))</f>
        <v/>
      </c>
      <c r="E1941" s="93" t="str">
        <f t="shared" si="91"/>
        <v/>
      </c>
      <c r="F1941" s="93" t="str">
        <f>IF($I$1&lt;&gt;"y", "", IF(A1942="", "", IFERROR(LOOKUP(2,1/(COUNTIF($F$2:F1940,get_country)=0),get_country), "")))</f>
        <v/>
      </c>
      <c r="G1941" s="93" t="str">
        <f t="shared" si="90"/>
        <v/>
      </c>
      <c r="H1941" s="67" t="str">
        <f t="array" aca="1" ref="H1941" ca="1">IF($I$1&lt;&gt;"y", "", IFERROR(INDEX(countrylistsize,MATCH(SMALL(NOT(countrylistsize="")*IF(ISNUMBER(countrylistsize),COUNTIF(countrylistsize,"&lt;="&amp;countrylistsize),COUNTIF(countrylistsize,"&lt;="&amp;countrylistsize)+SUM(ISNUMBER(countrylistsize))),ROWS(F$3:F1941)+SUM(ISBLANK(countrylistsize))),NOT(countrylistsize="")*IF(ISNUMBER(countrylistsize),COUNTIF(countrylistsize,"&lt;="&amp;countrylistsize),COUNTIF(countrylistsize,"&lt;="&amp;countrylistsize)+SUM(ISNUMBER(countrylistsize))),0)), ""))</f>
        <v/>
      </c>
      <c r="I1941" s="70"/>
      <c r="J1941" s="67" t="str">
        <f t="array" aca="1" ref="J1941" ca="1">IF($I$1&lt;&gt;"y", "", IFERROR(INDEX(admin1listsize,MATCH(SMALL(NOT(admin1listsize="")*IF(ISNUMBER(admin1listsize),COUNTIF(admin1listsize,"&lt;="&amp;admin1listsize),COUNTIF(admin1listsize,"&lt;="&amp;admin1listsize)+SUM(ISNUMBER(admin1listsize))),ROWS(D$3:D1941)+SUM(ISBLANK(admin1listsize))),NOT(admin1listsize="")*IF(ISNUMBER(admin1listsize),COUNTIF(admin1listsize,"&lt;="&amp;admin1listsize),COUNTIF(admin1listsize,"&lt;="&amp;admin1listsize)+SUM(ISNUMBER(admin1listsize))),0)), ""))</f>
        <v/>
      </c>
      <c r="K1941" s="71"/>
    </row>
    <row r="1942" spans="1:11" s="1" customFormat="1" x14ac:dyDescent="0.25">
      <c r="A1942" s="93" t="str">
        <f>IF($I$1&lt;&gt;"y", "", IF(ISBLANK(DATA!D1943),"",IF(ISBLANK(DATA!K1943),"NO DATA",DATA!K1943)))</f>
        <v/>
      </c>
      <c r="B1942" s="93" t="str">
        <f>IF($I$1&lt;&gt;"y", "",IF(ISBLANK(DATA!D1943),"", IF(ISBLANK(DATA!L1943),"NO DATA",DATA!L1943)))</f>
        <v/>
      </c>
      <c r="C1942" s="93" t="str">
        <f t="shared" si="92"/>
        <v/>
      </c>
      <c r="D1942" s="93" t="str">
        <f>IF($I$1&lt;&gt;"y", "", IF(C1943="", "", IFERROR(LOOKUP(2,1/(COUNTIF($D$2:D1941,mergednames)=0),mergednames), "")))</f>
        <v/>
      </c>
      <c r="E1942" s="93" t="str">
        <f t="shared" si="91"/>
        <v/>
      </c>
      <c r="F1942" s="93" t="str">
        <f>IF($I$1&lt;&gt;"y", "", IF(A1943="", "", IFERROR(LOOKUP(2,1/(COUNTIF($F$2:F1941,get_country)=0),get_country), "")))</f>
        <v/>
      </c>
      <c r="G1942" s="93" t="str">
        <f t="shared" si="90"/>
        <v/>
      </c>
      <c r="H1942" s="67" t="str">
        <f t="array" aca="1" ref="H1942" ca="1">IF($I$1&lt;&gt;"y", "", IFERROR(INDEX(countrylistsize,MATCH(SMALL(NOT(countrylistsize="")*IF(ISNUMBER(countrylistsize),COUNTIF(countrylistsize,"&lt;="&amp;countrylistsize),COUNTIF(countrylistsize,"&lt;="&amp;countrylistsize)+SUM(ISNUMBER(countrylistsize))),ROWS(F$3:F1942)+SUM(ISBLANK(countrylistsize))),NOT(countrylistsize="")*IF(ISNUMBER(countrylistsize),COUNTIF(countrylistsize,"&lt;="&amp;countrylistsize),COUNTIF(countrylistsize,"&lt;="&amp;countrylistsize)+SUM(ISNUMBER(countrylistsize))),0)), ""))</f>
        <v/>
      </c>
      <c r="I1942" s="70"/>
      <c r="J1942" s="67" t="str">
        <f t="array" aca="1" ref="J1942" ca="1">IF($I$1&lt;&gt;"y", "", IFERROR(INDEX(admin1listsize,MATCH(SMALL(NOT(admin1listsize="")*IF(ISNUMBER(admin1listsize),COUNTIF(admin1listsize,"&lt;="&amp;admin1listsize),COUNTIF(admin1listsize,"&lt;="&amp;admin1listsize)+SUM(ISNUMBER(admin1listsize))),ROWS(D$3:D1942)+SUM(ISBLANK(admin1listsize))),NOT(admin1listsize="")*IF(ISNUMBER(admin1listsize),COUNTIF(admin1listsize,"&lt;="&amp;admin1listsize),COUNTIF(admin1listsize,"&lt;="&amp;admin1listsize)+SUM(ISNUMBER(admin1listsize))),0)), ""))</f>
        <v/>
      </c>
      <c r="K1942" s="71"/>
    </row>
    <row r="1943" spans="1:11" s="1" customFormat="1" x14ac:dyDescent="0.25">
      <c r="A1943" s="93" t="str">
        <f>IF($I$1&lt;&gt;"y", "", IF(ISBLANK(DATA!D1944),"",IF(ISBLANK(DATA!K1944),"NO DATA",DATA!K1944)))</f>
        <v/>
      </c>
      <c r="B1943" s="93" t="str">
        <f>IF($I$1&lt;&gt;"y", "",IF(ISBLANK(DATA!D1944),"", IF(ISBLANK(DATA!L1944),"NO DATA",DATA!L1944)))</f>
        <v/>
      </c>
      <c r="C1943" s="93" t="str">
        <f t="shared" si="92"/>
        <v/>
      </c>
      <c r="D1943" s="93" t="str">
        <f>IF($I$1&lt;&gt;"y", "", IF(C1944="", "", IFERROR(LOOKUP(2,1/(COUNTIF($D$2:D1942,mergednames)=0),mergednames), "")))</f>
        <v/>
      </c>
      <c r="E1943" s="93" t="str">
        <f t="shared" si="91"/>
        <v/>
      </c>
      <c r="F1943" s="93" t="str">
        <f>IF($I$1&lt;&gt;"y", "", IF(A1944="", "", IFERROR(LOOKUP(2,1/(COUNTIF($F$2:F1942,get_country)=0),get_country), "")))</f>
        <v/>
      </c>
      <c r="G1943" s="93" t="str">
        <f t="shared" si="90"/>
        <v/>
      </c>
      <c r="H1943" s="67" t="str">
        <f t="array" aca="1" ref="H1943" ca="1">IF($I$1&lt;&gt;"y", "", IFERROR(INDEX(countrylistsize,MATCH(SMALL(NOT(countrylistsize="")*IF(ISNUMBER(countrylistsize),COUNTIF(countrylistsize,"&lt;="&amp;countrylistsize),COUNTIF(countrylistsize,"&lt;="&amp;countrylistsize)+SUM(ISNUMBER(countrylistsize))),ROWS(F$3:F1943)+SUM(ISBLANK(countrylistsize))),NOT(countrylistsize="")*IF(ISNUMBER(countrylistsize),COUNTIF(countrylistsize,"&lt;="&amp;countrylistsize),COUNTIF(countrylistsize,"&lt;="&amp;countrylistsize)+SUM(ISNUMBER(countrylistsize))),0)), ""))</f>
        <v/>
      </c>
      <c r="I1943" s="70"/>
      <c r="J1943" s="67" t="str">
        <f t="array" aca="1" ref="J1943" ca="1">IF($I$1&lt;&gt;"y", "", IFERROR(INDEX(admin1listsize,MATCH(SMALL(NOT(admin1listsize="")*IF(ISNUMBER(admin1listsize),COUNTIF(admin1listsize,"&lt;="&amp;admin1listsize),COUNTIF(admin1listsize,"&lt;="&amp;admin1listsize)+SUM(ISNUMBER(admin1listsize))),ROWS(D$3:D1943)+SUM(ISBLANK(admin1listsize))),NOT(admin1listsize="")*IF(ISNUMBER(admin1listsize),COUNTIF(admin1listsize,"&lt;="&amp;admin1listsize),COUNTIF(admin1listsize,"&lt;="&amp;admin1listsize)+SUM(ISNUMBER(admin1listsize))),0)), ""))</f>
        <v/>
      </c>
      <c r="K1943" s="71"/>
    </row>
    <row r="1944" spans="1:11" s="1" customFormat="1" x14ac:dyDescent="0.25">
      <c r="A1944" s="93" t="str">
        <f>IF($I$1&lt;&gt;"y", "", IF(ISBLANK(DATA!D1945),"",IF(ISBLANK(DATA!K1945),"NO DATA",DATA!K1945)))</f>
        <v/>
      </c>
      <c r="B1944" s="93" t="str">
        <f>IF($I$1&lt;&gt;"y", "",IF(ISBLANK(DATA!D1945),"", IF(ISBLANK(DATA!L1945),"NO DATA",DATA!L1945)))</f>
        <v/>
      </c>
      <c r="C1944" s="93" t="str">
        <f t="shared" si="92"/>
        <v/>
      </c>
      <c r="D1944" s="93" t="str">
        <f>IF($I$1&lt;&gt;"y", "", IF(C1945="", "", IFERROR(LOOKUP(2,1/(COUNTIF($D$2:D1943,mergednames)=0),mergednames), "")))</f>
        <v/>
      </c>
      <c r="E1944" s="93" t="str">
        <f t="shared" si="91"/>
        <v/>
      </c>
      <c r="F1944" s="93" t="str">
        <f>IF($I$1&lt;&gt;"y", "", IF(A1945="", "", IFERROR(LOOKUP(2,1/(COUNTIF($F$2:F1943,get_country)=0),get_country), "")))</f>
        <v/>
      </c>
      <c r="G1944" s="93" t="str">
        <f t="shared" si="90"/>
        <v/>
      </c>
      <c r="H1944" s="67" t="str">
        <f t="array" aca="1" ref="H1944" ca="1">IF($I$1&lt;&gt;"y", "", IFERROR(INDEX(countrylistsize,MATCH(SMALL(NOT(countrylistsize="")*IF(ISNUMBER(countrylistsize),COUNTIF(countrylistsize,"&lt;="&amp;countrylistsize),COUNTIF(countrylistsize,"&lt;="&amp;countrylistsize)+SUM(ISNUMBER(countrylistsize))),ROWS(F$3:F1944)+SUM(ISBLANK(countrylistsize))),NOT(countrylistsize="")*IF(ISNUMBER(countrylistsize),COUNTIF(countrylistsize,"&lt;="&amp;countrylistsize),COUNTIF(countrylistsize,"&lt;="&amp;countrylistsize)+SUM(ISNUMBER(countrylistsize))),0)), ""))</f>
        <v/>
      </c>
      <c r="I1944" s="70"/>
      <c r="J1944" s="67" t="str">
        <f t="array" aca="1" ref="J1944" ca="1">IF($I$1&lt;&gt;"y", "", IFERROR(INDEX(admin1listsize,MATCH(SMALL(NOT(admin1listsize="")*IF(ISNUMBER(admin1listsize),COUNTIF(admin1listsize,"&lt;="&amp;admin1listsize),COUNTIF(admin1listsize,"&lt;="&amp;admin1listsize)+SUM(ISNUMBER(admin1listsize))),ROWS(D$3:D1944)+SUM(ISBLANK(admin1listsize))),NOT(admin1listsize="")*IF(ISNUMBER(admin1listsize),COUNTIF(admin1listsize,"&lt;="&amp;admin1listsize),COUNTIF(admin1listsize,"&lt;="&amp;admin1listsize)+SUM(ISNUMBER(admin1listsize))),0)), ""))</f>
        <v/>
      </c>
      <c r="K1944" s="71"/>
    </row>
    <row r="1945" spans="1:11" s="1" customFormat="1" x14ac:dyDescent="0.25">
      <c r="A1945" s="93" t="str">
        <f>IF($I$1&lt;&gt;"y", "", IF(ISBLANK(DATA!D1946),"",IF(ISBLANK(DATA!K1946),"NO DATA",DATA!K1946)))</f>
        <v/>
      </c>
      <c r="B1945" s="93" t="str">
        <f>IF($I$1&lt;&gt;"y", "",IF(ISBLANK(DATA!D1946),"", IF(ISBLANK(DATA!L1946),"NO DATA",DATA!L1946)))</f>
        <v/>
      </c>
      <c r="C1945" s="93" t="str">
        <f t="shared" si="92"/>
        <v/>
      </c>
      <c r="D1945" s="93" t="str">
        <f>IF($I$1&lt;&gt;"y", "", IF(C1946="", "", IFERROR(LOOKUP(2,1/(COUNTIF($D$2:D1944,mergednames)=0),mergednames), "")))</f>
        <v/>
      </c>
      <c r="E1945" s="93" t="str">
        <f t="shared" si="91"/>
        <v/>
      </c>
      <c r="F1945" s="93" t="str">
        <f>IF($I$1&lt;&gt;"y", "", IF(A1946="", "", IFERROR(LOOKUP(2,1/(COUNTIF($F$2:F1944,get_country)=0),get_country), "")))</f>
        <v/>
      </c>
      <c r="G1945" s="93" t="str">
        <f t="shared" si="90"/>
        <v/>
      </c>
      <c r="H1945" s="67" t="str">
        <f t="array" aca="1" ref="H1945" ca="1">IF($I$1&lt;&gt;"y", "", IFERROR(INDEX(countrylistsize,MATCH(SMALL(NOT(countrylistsize="")*IF(ISNUMBER(countrylistsize),COUNTIF(countrylistsize,"&lt;="&amp;countrylistsize),COUNTIF(countrylistsize,"&lt;="&amp;countrylistsize)+SUM(ISNUMBER(countrylistsize))),ROWS(F$3:F1945)+SUM(ISBLANK(countrylistsize))),NOT(countrylistsize="")*IF(ISNUMBER(countrylistsize),COUNTIF(countrylistsize,"&lt;="&amp;countrylistsize),COUNTIF(countrylistsize,"&lt;="&amp;countrylistsize)+SUM(ISNUMBER(countrylistsize))),0)), ""))</f>
        <v/>
      </c>
      <c r="I1945" s="70"/>
      <c r="J1945" s="67" t="str">
        <f t="array" aca="1" ref="J1945" ca="1">IF($I$1&lt;&gt;"y", "", IFERROR(INDEX(admin1listsize,MATCH(SMALL(NOT(admin1listsize="")*IF(ISNUMBER(admin1listsize),COUNTIF(admin1listsize,"&lt;="&amp;admin1listsize),COUNTIF(admin1listsize,"&lt;="&amp;admin1listsize)+SUM(ISNUMBER(admin1listsize))),ROWS(D$3:D1945)+SUM(ISBLANK(admin1listsize))),NOT(admin1listsize="")*IF(ISNUMBER(admin1listsize),COUNTIF(admin1listsize,"&lt;="&amp;admin1listsize),COUNTIF(admin1listsize,"&lt;="&amp;admin1listsize)+SUM(ISNUMBER(admin1listsize))),0)), ""))</f>
        <v/>
      </c>
      <c r="K1945" s="71"/>
    </row>
    <row r="1946" spans="1:11" s="1" customFormat="1" x14ac:dyDescent="0.25">
      <c r="A1946" s="93" t="str">
        <f>IF($I$1&lt;&gt;"y", "", IF(ISBLANK(DATA!D1947),"",IF(ISBLANK(DATA!K1947),"NO DATA",DATA!K1947)))</f>
        <v/>
      </c>
      <c r="B1946" s="93" t="str">
        <f>IF($I$1&lt;&gt;"y", "",IF(ISBLANK(DATA!D1947),"", IF(ISBLANK(DATA!L1947),"NO DATA",DATA!L1947)))</f>
        <v/>
      </c>
      <c r="C1946" s="93" t="str">
        <f t="shared" si="92"/>
        <v/>
      </c>
      <c r="D1946" s="93" t="str">
        <f>IF($I$1&lt;&gt;"y", "", IF(C1947="", "", IFERROR(LOOKUP(2,1/(COUNTIF($D$2:D1945,mergednames)=0),mergednames), "")))</f>
        <v/>
      </c>
      <c r="E1946" s="93" t="str">
        <f t="shared" si="91"/>
        <v/>
      </c>
      <c r="F1946" s="93" t="str">
        <f>IF($I$1&lt;&gt;"y", "", IF(A1947="", "", IFERROR(LOOKUP(2,1/(COUNTIF($F$2:F1945,get_country)=0),get_country), "")))</f>
        <v/>
      </c>
      <c r="G1946" s="93" t="str">
        <f t="shared" si="90"/>
        <v/>
      </c>
      <c r="H1946" s="67" t="str">
        <f t="array" aca="1" ref="H1946" ca="1">IF($I$1&lt;&gt;"y", "", IFERROR(INDEX(countrylistsize,MATCH(SMALL(NOT(countrylistsize="")*IF(ISNUMBER(countrylistsize),COUNTIF(countrylistsize,"&lt;="&amp;countrylistsize),COUNTIF(countrylistsize,"&lt;="&amp;countrylistsize)+SUM(ISNUMBER(countrylistsize))),ROWS(F$3:F1946)+SUM(ISBLANK(countrylistsize))),NOT(countrylistsize="")*IF(ISNUMBER(countrylistsize),COUNTIF(countrylistsize,"&lt;="&amp;countrylistsize),COUNTIF(countrylistsize,"&lt;="&amp;countrylistsize)+SUM(ISNUMBER(countrylistsize))),0)), ""))</f>
        <v/>
      </c>
      <c r="I1946" s="70"/>
      <c r="J1946" s="67" t="str">
        <f t="array" aca="1" ref="J1946" ca="1">IF($I$1&lt;&gt;"y", "", IFERROR(INDEX(admin1listsize,MATCH(SMALL(NOT(admin1listsize="")*IF(ISNUMBER(admin1listsize),COUNTIF(admin1listsize,"&lt;="&amp;admin1listsize),COUNTIF(admin1listsize,"&lt;="&amp;admin1listsize)+SUM(ISNUMBER(admin1listsize))),ROWS(D$3:D1946)+SUM(ISBLANK(admin1listsize))),NOT(admin1listsize="")*IF(ISNUMBER(admin1listsize),COUNTIF(admin1listsize,"&lt;="&amp;admin1listsize),COUNTIF(admin1listsize,"&lt;="&amp;admin1listsize)+SUM(ISNUMBER(admin1listsize))),0)), ""))</f>
        <v/>
      </c>
      <c r="K1946" s="71"/>
    </row>
    <row r="1947" spans="1:11" s="1" customFormat="1" x14ac:dyDescent="0.25">
      <c r="A1947" s="93" t="str">
        <f>IF($I$1&lt;&gt;"y", "", IF(ISBLANK(DATA!D1948),"",IF(ISBLANK(DATA!K1948),"NO DATA",DATA!K1948)))</f>
        <v/>
      </c>
      <c r="B1947" s="93" t="str">
        <f>IF($I$1&lt;&gt;"y", "",IF(ISBLANK(DATA!D1948),"", IF(ISBLANK(DATA!L1948),"NO DATA",DATA!L1948)))</f>
        <v/>
      </c>
      <c r="C1947" s="93" t="str">
        <f t="shared" si="92"/>
        <v/>
      </c>
      <c r="D1947" s="93" t="str">
        <f>IF($I$1&lt;&gt;"y", "", IF(C1948="", "", IFERROR(LOOKUP(2,1/(COUNTIF($D$2:D1946,mergednames)=0),mergednames), "")))</f>
        <v/>
      </c>
      <c r="E1947" s="93" t="str">
        <f t="shared" si="91"/>
        <v/>
      </c>
      <c r="F1947" s="93" t="str">
        <f>IF($I$1&lt;&gt;"y", "", IF(A1948="", "", IFERROR(LOOKUP(2,1/(COUNTIF($F$2:F1946,get_country)=0),get_country), "")))</f>
        <v/>
      </c>
      <c r="G1947" s="93" t="str">
        <f t="shared" si="90"/>
        <v/>
      </c>
      <c r="H1947" s="67" t="str">
        <f t="array" aca="1" ref="H1947" ca="1">IF($I$1&lt;&gt;"y", "", IFERROR(INDEX(countrylistsize,MATCH(SMALL(NOT(countrylistsize="")*IF(ISNUMBER(countrylistsize),COUNTIF(countrylistsize,"&lt;="&amp;countrylistsize),COUNTIF(countrylistsize,"&lt;="&amp;countrylistsize)+SUM(ISNUMBER(countrylistsize))),ROWS(F$3:F1947)+SUM(ISBLANK(countrylistsize))),NOT(countrylistsize="")*IF(ISNUMBER(countrylistsize),COUNTIF(countrylistsize,"&lt;="&amp;countrylistsize),COUNTIF(countrylistsize,"&lt;="&amp;countrylistsize)+SUM(ISNUMBER(countrylistsize))),0)), ""))</f>
        <v/>
      </c>
      <c r="I1947" s="70"/>
      <c r="J1947" s="67" t="str">
        <f t="array" aca="1" ref="J1947" ca="1">IF($I$1&lt;&gt;"y", "", IFERROR(INDEX(admin1listsize,MATCH(SMALL(NOT(admin1listsize="")*IF(ISNUMBER(admin1listsize),COUNTIF(admin1listsize,"&lt;="&amp;admin1listsize),COUNTIF(admin1listsize,"&lt;="&amp;admin1listsize)+SUM(ISNUMBER(admin1listsize))),ROWS(D$3:D1947)+SUM(ISBLANK(admin1listsize))),NOT(admin1listsize="")*IF(ISNUMBER(admin1listsize),COUNTIF(admin1listsize,"&lt;="&amp;admin1listsize),COUNTIF(admin1listsize,"&lt;="&amp;admin1listsize)+SUM(ISNUMBER(admin1listsize))),0)), ""))</f>
        <v/>
      </c>
      <c r="K1947" s="71"/>
    </row>
    <row r="1948" spans="1:11" s="1" customFormat="1" x14ac:dyDescent="0.25">
      <c r="A1948" s="93" t="str">
        <f>IF($I$1&lt;&gt;"y", "", IF(ISBLANK(DATA!D1949),"",IF(ISBLANK(DATA!K1949),"NO DATA",DATA!K1949)))</f>
        <v/>
      </c>
      <c r="B1948" s="93" t="str">
        <f>IF($I$1&lt;&gt;"y", "",IF(ISBLANK(DATA!D1949),"", IF(ISBLANK(DATA!L1949),"NO DATA",DATA!L1949)))</f>
        <v/>
      </c>
      <c r="C1948" s="93" t="str">
        <f t="shared" si="92"/>
        <v/>
      </c>
      <c r="D1948" s="93" t="str">
        <f>IF($I$1&lt;&gt;"y", "", IF(C1949="", "", IFERROR(LOOKUP(2,1/(COUNTIF($D$2:D1947,mergednames)=0),mergednames), "")))</f>
        <v/>
      </c>
      <c r="E1948" s="93" t="str">
        <f t="shared" si="91"/>
        <v/>
      </c>
      <c r="F1948" s="93" t="str">
        <f>IF($I$1&lt;&gt;"y", "", IF(A1949="", "", IFERROR(LOOKUP(2,1/(COUNTIF($F$2:F1947,get_country)=0),get_country), "")))</f>
        <v/>
      </c>
      <c r="G1948" s="93" t="str">
        <f t="shared" si="90"/>
        <v/>
      </c>
      <c r="H1948" s="67" t="str">
        <f t="array" aca="1" ref="H1948" ca="1">IF($I$1&lt;&gt;"y", "", IFERROR(INDEX(countrylistsize,MATCH(SMALL(NOT(countrylistsize="")*IF(ISNUMBER(countrylistsize),COUNTIF(countrylistsize,"&lt;="&amp;countrylistsize),COUNTIF(countrylistsize,"&lt;="&amp;countrylistsize)+SUM(ISNUMBER(countrylistsize))),ROWS(F$3:F1948)+SUM(ISBLANK(countrylistsize))),NOT(countrylistsize="")*IF(ISNUMBER(countrylistsize),COUNTIF(countrylistsize,"&lt;="&amp;countrylistsize),COUNTIF(countrylistsize,"&lt;="&amp;countrylistsize)+SUM(ISNUMBER(countrylistsize))),0)), ""))</f>
        <v/>
      </c>
      <c r="I1948" s="70"/>
      <c r="J1948" s="67" t="str">
        <f t="array" aca="1" ref="J1948" ca="1">IF($I$1&lt;&gt;"y", "", IFERROR(INDEX(admin1listsize,MATCH(SMALL(NOT(admin1listsize="")*IF(ISNUMBER(admin1listsize),COUNTIF(admin1listsize,"&lt;="&amp;admin1listsize),COUNTIF(admin1listsize,"&lt;="&amp;admin1listsize)+SUM(ISNUMBER(admin1listsize))),ROWS(D$3:D1948)+SUM(ISBLANK(admin1listsize))),NOT(admin1listsize="")*IF(ISNUMBER(admin1listsize),COUNTIF(admin1listsize,"&lt;="&amp;admin1listsize),COUNTIF(admin1listsize,"&lt;="&amp;admin1listsize)+SUM(ISNUMBER(admin1listsize))),0)), ""))</f>
        <v/>
      </c>
      <c r="K1948" s="71"/>
    </row>
    <row r="1949" spans="1:11" s="1" customFormat="1" x14ac:dyDescent="0.25">
      <c r="A1949" s="93" t="str">
        <f>IF($I$1&lt;&gt;"y", "", IF(ISBLANK(DATA!D1950),"",IF(ISBLANK(DATA!K1950),"NO DATA",DATA!K1950)))</f>
        <v/>
      </c>
      <c r="B1949" s="93" t="str">
        <f>IF($I$1&lt;&gt;"y", "",IF(ISBLANK(DATA!D1950),"", IF(ISBLANK(DATA!L1950),"NO DATA",DATA!L1950)))</f>
        <v/>
      </c>
      <c r="C1949" s="93" t="str">
        <f t="shared" si="92"/>
        <v/>
      </c>
      <c r="D1949" s="93" t="str">
        <f>IF($I$1&lt;&gt;"y", "", IF(C1950="", "", IFERROR(LOOKUP(2,1/(COUNTIF($D$2:D1948,mergednames)=0),mergednames), "")))</f>
        <v/>
      </c>
      <c r="E1949" s="93" t="str">
        <f t="shared" si="91"/>
        <v/>
      </c>
      <c r="F1949" s="93" t="str">
        <f>IF($I$1&lt;&gt;"y", "", IF(A1950="", "", IFERROR(LOOKUP(2,1/(COUNTIF($F$2:F1948,get_country)=0),get_country), "")))</f>
        <v/>
      </c>
      <c r="G1949" s="93" t="str">
        <f t="shared" si="90"/>
        <v/>
      </c>
      <c r="H1949" s="67" t="str">
        <f t="array" aca="1" ref="H1949" ca="1">IF($I$1&lt;&gt;"y", "", IFERROR(INDEX(countrylistsize,MATCH(SMALL(NOT(countrylistsize="")*IF(ISNUMBER(countrylistsize),COUNTIF(countrylistsize,"&lt;="&amp;countrylistsize),COUNTIF(countrylistsize,"&lt;="&amp;countrylistsize)+SUM(ISNUMBER(countrylistsize))),ROWS(F$3:F1949)+SUM(ISBLANK(countrylistsize))),NOT(countrylistsize="")*IF(ISNUMBER(countrylistsize),COUNTIF(countrylistsize,"&lt;="&amp;countrylistsize),COUNTIF(countrylistsize,"&lt;="&amp;countrylistsize)+SUM(ISNUMBER(countrylistsize))),0)), ""))</f>
        <v/>
      </c>
      <c r="I1949" s="70"/>
      <c r="J1949" s="67" t="str">
        <f t="array" aca="1" ref="J1949" ca="1">IF($I$1&lt;&gt;"y", "", IFERROR(INDEX(admin1listsize,MATCH(SMALL(NOT(admin1listsize="")*IF(ISNUMBER(admin1listsize),COUNTIF(admin1listsize,"&lt;="&amp;admin1listsize),COUNTIF(admin1listsize,"&lt;="&amp;admin1listsize)+SUM(ISNUMBER(admin1listsize))),ROWS(D$3:D1949)+SUM(ISBLANK(admin1listsize))),NOT(admin1listsize="")*IF(ISNUMBER(admin1listsize),COUNTIF(admin1listsize,"&lt;="&amp;admin1listsize),COUNTIF(admin1listsize,"&lt;="&amp;admin1listsize)+SUM(ISNUMBER(admin1listsize))),0)), ""))</f>
        <v/>
      </c>
      <c r="K1949" s="71"/>
    </row>
    <row r="1950" spans="1:11" s="1" customFormat="1" x14ac:dyDescent="0.25">
      <c r="A1950" s="93" t="str">
        <f>IF($I$1&lt;&gt;"y", "", IF(ISBLANK(DATA!D1951),"",IF(ISBLANK(DATA!K1951),"NO DATA",DATA!K1951)))</f>
        <v/>
      </c>
      <c r="B1950" s="93" t="str">
        <f>IF($I$1&lt;&gt;"y", "",IF(ISBLANK(DATA!D1951),"", IF(ISBLANK(DATA!L1951),"NO DATA",DATA!L1951)))</f>
        <v/>
      </c>
      <c r="C1950" s="93" t="str">
        <f t="shared" si="92"/>
        <v/>
      </c>
      <c r="D1950" s="93" t="str">
        <f>IF($I$1&lt;&gt;"y", "", IF(C1951="", "", IFERROR(LOOKUP(2,1/(COUNTIF($D$2:D1949,mergednames)=0),mergednames), "")))</f>
        <v/>
      </c>
      <c r="E1950" s="93" t="str">
        <f t="shared" si="91"/>
        <v/>
      </c>
      <c r="F1950" s="93" t="str">
        <f>IF($I$1&lt;&gt;"y", "", IF(A1951="", "", IFERROR(LOOKUP(2,1/(COUNTIF($F$2:F1949,get_country)=0),get_country), "")))</f>
        <v/>
      </c>
      <c r="G1950" s="93" t="str">
        <f t="shared" si="90"/>
        <v/>
      </c>
      <c r="H1950" s="67" t="str">
        <f t="array" aca="1" ref="H1950" ca="1">IF($I$1&lt;&gt;"y", "", IFERROR(INDEX(countrylistsize,MATCH(SMALL(NOT(countrylistsize="")*IF(ISNUMBER(countrylistsize),COUNTIF(countrylistsize,"&lt;="&amp;countrylistsize),COUNTIF(countrylistsize,"&lt;="&amp;countrylistsize)+SUM(ISNUMBER(countrylistsize))),ROWS(F$3:F1950)+SUM(ISBLANK(countrylistsize))),NOT(countrylistsize="")*IF(ISNUMBER(countrylistsize),COUNTIF(countrylistsize,"&lt;="&amp;countrylistsize),COUNTIF(countrylistsize,"&lt;="&amp;countrylistsize)+SUM(ISNUMBER(countrylistsize))),0)), ""))</f>
        <v/>
      </c>
      <c r="I1950" s="70"/>
      <c r="J1950" s="67" t="str">
        <f t="array" aca="1" ref="J1950" ca="1">IF($I$1&lt;&gt;"y", "", IFERROR(INDEX(admin1listsize,MATCH(SMALL(NOT(admin1listsize="")*IF(ISNUMBER(admin1listsize),COUNTIF(admin1listsize,"&lt;="&amp;admin1listsize),COUNTIF(admin1listsize,"&lt;="&amp;admin1listsize)+SUM(ISNUMBER(admin1listsize))),ROWS(D$3:D1950)+SUM(ISBLANK(admin1listsize))),NOT(admin1listsize="")*IF(ISNUMBER(admin1listsize),COUNTIF(admin1listsize,"&lt;="&amp;admin1listsize),COUNTIF(admin1listsize,"&lt;="&amp;admin1listsize)+SUM(ISNUMBER(admin1listsize))),0)), ""))</f>
        <v/>
      </c>
      <c r="K1950" s="71"/>
    </row>
    <row r="1951" spans="1:11" s="1" customFormat="1" x14ac:dyDescent="0.25">
      <c r="A1951" s="93" t="str">
        <f>IF($I$1&lt;&gt;"y", "", IF(ISBLANK(DATA!D1952),"",IF(ISBLANK(DATA!K1952),"NO DATA",DATA!K1952)))</f>
        <v/>
      </c>
      <c r="B1951" s="93" t="str">
        <f>IF($I$1&lt;&gt;"y", "",IF(ISBLANK(DATA!D1952),"", IF(ISBLANK(DATA!L1952),"NO DATA",DATA!L1952)))</f>
        <v/>
      </c>
      <c r="C1951" s="93" t="str">
        <f t="shared" si="92"/>
        <v/>
      </c>
      <c r="D1951" s="93" t="str">
        <f>IF($I$1&lt;&gt;"y", "", IF(C1952="", "", IFERROR(LOOKUP(2,1/(COUNTIF($D$2:D1950,mergednames)=0),mergednames), "")))</f>
        <v/>
      </c>
      <c r="E1951" s="93" t="str">
        <f t="shared" si="91"/>
        <v/>
      </c>
      <c r="F1951" s="93" t="str">
        <f>IF($I$1&lt;&gt;"y", "", IF(A1952="", "", IFERROR(LOOKUP(2,1/(COUNTIF($F$2:F1950,get_country)=0),get_country), "")))</f>
        <v/>
      </c>
      <c r="G1951" s="93" t="str">
        <f t="shared" si="90"/>
        <v/>
      </c>
      <c r="H1951" s="67" t="str">
        <f t="array" aca="1" ref="H1951" ca="1">IF($I$1&lt;&gt;"y", "", IFERROR(INDEX(countrylistsize,MATCH(SMALL(NOT(countrylistsize="")*IF(ISNUMBER(countrylistsize),COUNTIF(countrylistsize,"&lt;="&amp;countrylistsize),COUNTIF(countrylistsize,"&lt;="&amp;countrylistsize)+SUM(ISNUMBER(countrylistsize))),ROWS(F$3:F1951)+SUM(ISBLANK(countrylistsize))),NOT(countrylistsize="")*IF(ISNUMBER(countrylistsize),COUNTIF(countrylistsize,"&lt;="&amp;countrylistsize),COUNTIF(countrylistsize,"&lt;="&amp;countrylistsize)+SUM(ISNUMBER(countrylistsize))),0)), ""))</f>
        <v/>
      </c>
      <c r="I1951" s="70"/>
      <c r="J1951" s="67" t="str">
        <f t="array" aca="1" ref="J1951" ca="1">IF($I$1&lt;&gt;"y", "", IFERROR(INDEX(admin1listsize,MATCH(SMALL(NOT(admin1listsize="")*IF(ISNUMBER(admin1listsize),COUNTIF(admin1listsize,"&lt;="&amp;admin1listsize),COUNTIF(admin1listsize,"&lt;="&amp;admin1listsize)+SUM(ISNUMBER(admin1listsize))),ROWS(D$3:D1951)+SUM(ISBLANK(admin1listsize))),NOT(admin1listsize="")*IF(ISNUMBER(admin1listsize),COUNTIF(admin1listsize,"&lt;="&amp;admin1listsize),COUNTIF(admin1listsize,"&lt;="&amp;admin1listsize)+SUM(ISNUMBER(admin1listsize))),0)), ""))</f>
        <v/>
      </c>
      <c r="K1951" s="71"/>
    </row>
    <row r="1952" spans="1:11" s="1" customFormat="1" x14ac:dyDescent="0.25">
      <c r="A1952" s="93" t="str">
        <f>IF($I$1&lt;&gt;"y", "", IF(ISBLANK(DATA!D1953),"",IF(ISBLANK(DATA!K1953),"NO DATA",DATA!K1953)))</f>
        <v/>
      </c>
      <c r="B1952" s="93" t="str">
        <f>IF($I$1&lt;&gt;"y", "",IF(ISBLANK(DATA!D1953),"", IF(ISBLANK(DATA!L1953),"NO DATA",DATA!L1953)))</f>
        <v/>
      </c>
      <c r="C1952" s="93" t="str">
        <f t="shared" si="92"/>
        <v/>
      </c>
      <c r="D1952" s="93" t="str">
        <f>IF($I$1&lt;&gt;"y", "", IF(C1953="", "", IFERROR(LOOKUP(2,1/(COUNTIF($D$2:D1951,mergednames)=0),mergednames), "")))</f>
        <v/>
      </c>
      <c r="E1952" s="93" t="str">
        <f t="shared" si="91"/>
        <v/>
      </c>
      <c r="F1952" s="93" t="str">
        <f>IF($I$1&lt;&gt;"y", "", IF(A1953="", "", IFERROR(LOOKUP(2,1/(COUNTIF($F$2:F1951,get_country)=0),get_country), "")))</f>
        <v/>
      </c>
      <c r="G1952" s="93" t="str">
        <f t="shared" si="90"/>
        <v/>
      </c>
      <c r="H1952" s="67" t="str">
        <f t="array" aca="1" ref="H1952" ca="1">IF($I$1&lt;&gt;"y", "", IFERROR(INDEX(countrylistsize,MATCH(SMALL(NOT(countrylistsize="")*IF(ISNUMBER(countrylistsize),COUNTIF(countrylistsize,"&lt;="&amp;countrylistsize),COUNTIF(countrylistsize,"&lt;="&amp;countrylistsize)+SUM(ISNUMBER(countrylistsize))),ROWS(F$3:F1952)+SUM(ISBLANK(countrylistsize))),NOT(countrylistsize="")*IF(ISNUMBER(countrylistsize),COUNTIF(countrylistsize,"&lt;="&amp;countrylistsize),COUNTIF(countrylistsize,"&lt;="&amp;countrylistsize)+SUM(ISNUMBER(countrylistsize))),0)), ""))</f>
        <v/>
      </c>
      <c r="I1952" s="70"/>
      <c r="J1952" s="67" t="str">
        <f t="array" aca="1" ref="J1952" ca="1">IF($I$1&lt;&gt;"y", "", IFERROR(INDEX(admin1listsize,MATCH(SMALL(NOT(admin1listsize="")*IF(ISNUMBER(admin1listsize),COUNTIF(admin1listsize,"&lt;="&amp;admin1listsize),COUNTIF(admin1listsize,"&lt;="&amp;admin1listsize)+SUM(ISNUMBER(admin1listsize))),ROWS(D$3:D1952)+SUM(ISBLANK(admin1listsize))),NOT(admin1listsize="")*IF(ISNUMBER(admin1listsize),COUNTIF(admin1listsize,"&lt;="&amp;admin1listsize),COUNTIF(admin1listsize,"&lt;="&amp;admin1listsize)+SUM(ISNUMBER(admin1listsize))),0)), ""))</f>
        <v/>
      </c>
      <c r="K1952" s="71"/>
    </row>
    <row r="1953" spans="1:11" s="1" customFormat="1" x14ac:dyDescent="0.25">
      <c r="A1953" s="93" t="str">
        <f>IF($I$1&lt;&gt;"y", "", IF(ISBLANK(DATA!D1954),"",IF(ISBLANK(DATA!K1954),"NO DATA",DATA!K1954)))</f>
        <v/>
      </c>
      <c r="B1953" s="93" t="str">
        <f>IF($I$1&lt;&gt;"y", "",IF(ISBLANK(DATA!D1954),"", IF(ISBLANK(DATA!L1954),"NO DATA",DATA!L1954)))</f>
        <v/>
      </c>
      <c r="C1953" s="93" t="str">
        <f t="shared" si="92"/>
        <v/>
      </c>
      <c r="D1953" s="93" t="str">
        <f>IF($I$1&lt;&gt;"y", "", IF(C1954="", "", IFERROR(LOOKUP(2,1/(COUNTIF($D$2:D1952,mergednames)=0),mergednames), "")))</f>
        <v/>
      </c>
      <c r="E1953" s="93" t="str">
        <f t="shared" si="91"/>
        <v/>
      </c>
      <c r="F1953" s="93" t="str">
        <f>IF($I$1&lt;&gt;"y", "", IF(A1954="", "", IFERROR(LOOKUP(2,1/(COUNTIF($F$2:F1952,get_country)=0),get_country), "")))</f>
        <v/>
      </c>
      <c r="G1953" s="93" t="str">
        <f t="shared" si="90"/>
        <v/>
      </c>
      <c r="H1953" s="67" t="str">
        <f t="array" aca="1" ref="H1953" ca="1">IF($I$1&lt;&gt;"y", "", IFERROR(INDEX(countrylistsize,MATCH(SMALL(NOT(countrylistsize="")*IF(ISNUMBER(countrylistsize),COUNTIF(countrylistsize,"&lt;="&amp;countrylistsize),COUNTIF(countrylistsize,"&lt;="&amp;countrylistsize)+SUM(ISNUMBER(countrylistsize))),ROWS(F$3:F1953)+SUM(ISBLANK(countrylistsize))),NOT(countrylistsize="")*IF(ISNUMBER(countrylistsize),COUNTIF(countrylistsize,"&lt;="&amp;countrylistsize),COUNTIF(countrylistsize,"&lt;="&amp;countrylistsize)+SUM(ISNUMBER(countrylistsize))),0)), ""))</f>
        <v/>
      </c>
      <c r="I1953" s="70"/>
      <c r="J1953" s="67" t="str">
        <f t="array" aca="1" ref="J1953" ca="1">IF($I$1&lt;&gt;"y", "", IFERROR(INDEX(admin1listsize,MATCH(SMALL(NOT(admin1listsize="")*IF(ISNUMBER(admin1listsize),COUNTIF(admin1listsize,"&lt;="&amp;admin1listsize),COUNTIF(admin1listsize,"&lt;="&amp;admin1listsize)+SUM(ISNUMBER(admin1listsize))),ROWS(D$3:D1953)+SUM(ISBLANK(admin1listsize))),NOT(admin1listsize="")*IF(ISNUMBER(admin1listsize),COUNTIF(admin1listsize,"&lt;="&amp;admin1listsize),COUNTIF(admin1listsize,"&lt;="&amp;admin1listsize)+SUM(ISNUMBER(admin1listsize))),0)), ""))</f>
        <v/>
      </c>
      <c r="K1953" s="71"/>
    </row>
    <row r="1954" spans="1:11" s="1" customFormat="1" x14ac:dyDescent="0.25">
      <c r="A1954" s="93" t="str">
        <f>IF($I$1&lt;&gt;"y", "", IF(ISBLANK(DATA!D1955),"",IF(ISBLANK(DATA!K1955),"NO DATA",DATA!K1955)))</f>
        <v/>
      </c>
      <c r="B1954" s="93" t="str">
        <f>IF($I$1&lt;&gt;"y", "",IF(ISBLANK(DATA!D1955),"", IF(ISBLANK(DATA!L1955),"NO DATA",DATA!L1955)))</f>
        <v/>
      </c>
      <c r="C1954" s="93" t="str">
        <f t="shared" si="92"/>
        <v/>
      </c>
      <c r="D1954" s="93" t="str">
        <f>IF($I$1&lt;&gt;"y", "", IF(C1955="", "", IFERROR(LOOKUP(2,1/(COUNTIF($D$2:D1953,mergednames)=0),mergednames), "")))</f>
        <v/>
      </c>
      <c r="E1954" s="93" t="str">
        <f t="shared" si="91"/>
        <v/>
      </c>
      <c r="F1954" s="93" t="str">
        <f>IF($I$1&lt;&gt;"y", "", IF(A1955="", "", IFERROR(LOOKUP(2,1/(COUNTIF($F$2:F1953,get_country)=0),get_country), "")))</f>
        <v/>
      </c>
      <c r="G1954" s="93" t="str">
        <f t="shared" si="90"/>
        <v/>
      </c>
      <c r="H1954" s="67" t="str">
        <f t="array" aca="1" ref="H1954" ca="1">IF($I$1&lt;&gt;"y", "", IFERROR(INDEX(countrylistsize,MATCH(SMALL(NOT(countrylistsize="")*IF(ISNUMBER(countrylistsize),COUNTIF(countrylistsize,"&lt;="&amp;countrylistsize),COUNTIF(countrylistsize,"&lt;="&amp;countrylistsize)+SUM(ISNUMBER(countrylistsize))),ROWS(F$3:F1954)+SUM(ISBLANK(countrylistsize))),NOT(countrylistsize="")*IF(ISNUMBER(countrylistsize),COUNTIF(countrylistsize,"&lt;="&amp;countrylistsize),COUNTIF(countrylistsize,"&lt;="&amp;countrylistsize)+SUM(ISNUMBER(countrylistsize))),0)), ""))</f>
        <v/>
      </c>
      <c r="I1954" s="70"/>
      <c r="J1954" s="67" t="str">
        <f t="array" aca="1" ref="J1954" ca="1">IF($I$1&lt;&gt;"y", "", IFERROR(INDEX(admin1listsize,MATCH(SMALL(NOT(admin1listsize="")*IF(ISNUMBER(admin1listsize),COUNTIF(admin1listsize,"&lt;="&amp;admin1listsize),COUNTIF(admin1listsize,"&lt;="&amp;admin1listsize)+SUM(ISNUMBER(admin1listsize))),ROWS(D$3:D1954)+SUM(ISBLANK(admin1listsize))),NOT(admin1listsize="")*IF(ISNUMBER(admin1listsize),COUNTIF(admin1listsize,"&lt;="&amp;admin1listsize),COUNTIF(admin1listsize,"&lt;="&amp;admin1listsize)+SUM(ISNUMBER(admin1listsize))),0)), ""))</f>
        <v/>
      </c>
      <c r="K1954" s="71"/>
    </row>
    <row r="1955" spans="1:11" s="1" customFormat="1" x14ac:dyDescent="0.25">
      <c r="A1955" s="93" t="str">
        <f>IF($I$1&lt;&gt;"y", "", IF(ISBLANK(DATA!D1956),"",IF(ISBLANK(DATA!K1956),"NO DATA",DATA!K1956)))</f>
        <v/>
      </c>
      <c r="B1955" s="93" t="str">
        <f>IF($I$1&lt;&gt;"y", "",IF(ISBLANK(DATA!D1956),"", IF(ISBLANK(DATA!L1956),"NO DATA",DATA!L1956)))</f>
        <v/>
      </c>
      <c r="C1955" s="93" t="str">
        <f t="shared" si="92"/>
        <v/>
      </c>
      <c r="D1955" s="93" t="str">
        <f>IF($I$1&lt;&gt;"y", "", IF(C1956="", "", IFERROR(LOOKUP(2,1/(COUNTIF($D$2:D1954,mergednames)=0),mergednames), "")))</f>
        <v/>
      </c>
      <c r="E1955" s="93" t="str">
        <f t="shared" si="91"/>
        <v/>
      </c>
      <c r="F1955" s="93" t="str">
        <f>IF($I$1&lt;&gt;"y", "", IF(A1956="", "", IFERROR(LOOKUP(2,1/(COUNTIF($F$2:F1954,get_country)=0),get_country), "")))</f>
        <v/>
      </c>
      <c r="G1955" s="93" t="str">
        <f t="shared" si="90"/>
        <v/>
      </c>
      <c r="H1955" s="67" t="str">
        <f t="array" aca="1" ref="H1955" ca="1">IF($I$1&lt;&gt;"y", "", IFERROR(INDEX(countrylistsize,MATCH(SMALL(NOT(countrylistsize="")*IF(ISNUMBER(countrylistsize),COUNTIF(countrylistsize,"&lt;="&amp;countrylistsize),COUNTIF(countrylistsize,"&lt;="&amp;countrylistsize)+SUM(ISNUMBER(countrylistsize))),ROWS(F$3:F1955)+SUM(ISBLANK(countrylistsize))),NOT(countrylistsize="")*IF(ISNUMBER(countrylistsize),COUNTIF(countrylistsize,"&lt;="&amp;countrylistsize),COUNTIF(countrylistsize,"&lt;="&amp;countrylistsize)+SUM(ISNUMBER(countrylistsize))),0)), ""))</f>
        <v/>
      </c>
      <c r="I1955" s="70"/>
      <c r="J1955" s="67" t="str">
        <f t="array" aca="1" ref="J1955" ca="1">IF($I$1&lt;&gt;"y", "", IFERROR(INDEX(admin1listsize,MATCH(SMALL(NOT(admin1listsize="")*IF(ISNUMBER(admin1listsize),COUNTIF(admin1listsize,"&lt;="&amp;admin1listsize),COUNTIF(admin1listsize,"&lt;="&amp;admin1listsize)+SUM(ISNUMBER(admin1listsize))),ROWS(D$3:D1955)+SUM(ISBLANK(admin1listsize))),NOT(admin1listsize="")*IF(ISNUMBER(admin1listsize),COUNTIF(admin1listsize,"&lt;="&amp;admin1listsize),COUNTIF(admin1listsize,"&lt;="&amp;admin1listsize)+SUM(ISNUMBER(admin1listsize))),0)), ""))</f>
        <v/>
      </c>
      <c r="K1955" s="71"/>
    </row>
    <row r="1956" spans="1:11" s="1" customFormat="1" x14ac:dyDescent="0.25">
      <c r="A1956" s="93" t="str">
        <f>IF($I$1&lt;&gt;"y", "", IF(ISBLANK(DATA!D1957),"",IF(ISBLANK(DATA!K1957),"NO DATA",DATA!K1957)))</f>
        <v/>
      </c>
      <c r="B1956" s="93" t="str">
        <f>IF($I$1&lt;&gt;"y", "",IF(ISBLANK(DATA!D1957),"", IF(ISBLANK(DATA!L1957),"NO DATA",DATA!L1957)))</f>
        <v/>
      </c>
      <c r="C1956" s="93" t="str">
        <f t="shared" si="92"/>
        <v/>
      </c>
      <c r="D1956" s="93" t="str">
        <f>IF($I$1&lt;&gt;"y", "", IF(C1957="", "", IFERROR(LOOKUP(2,1/(COUNTIF($D$2:D1955,mergednames)=0),mergednames), "")))</f>
        <v/>
      </c>
      <c r="E1956" s="93" t="str">
        <f t="shared" si="91"/>
        <v/>
      </c>
      <c r="F1956" s="93" t="str">
        <f>IF($I$1&lt;&gt;"y", "", IF(A1957="", "", IFERROR(LOOKUP(2,1/(COUNTIF($F$2:F1955,get_country)=0),get_country), "")))</f>
        <v/>
      </c>
      <c r="G1956" s="93" t="str">
        <f t="shared" si="90"/>
        <v/>
      </c>
      <c r="H1956" s="67" t="str">
        <f t="array" aca="1" ref="H1956" ca="1">IF($I$1&lt;&gt;"y", "", IFERROR(INDEX(countrylistsize,MATCH(SMALL(NOT(countrylistsize="")*IF(ISNUMBER(countrylistsize),COUNTIF(countrylistsize,"&lt;="&amp;countrylistsize),COUNTIF(countrylistsize,"&lt;="&amp;countrylistsize)+SUM(ISNUMBER(countrylistsize))),ROWS(F$3:F1956)+SUM(ISBLANK(countrylistsize))),NOT(countrylistsize="")*IF(ISNUMBER(countrylistsize),COUNTIF(countrylistsize,"&lt;="&amp;countrylistsize),COUNTIF(countrylistsize,"&lt;="&amp;countrylistsize)+SUM(ISNUMBER(countrylistsize))),0)), ""))</f>
        <v/>
      </c>
      <c r="I1956" s="70"/>
      <c r="J1956" s="67" t="str">
        <f t="array" aca="1" ref="J1956" ca="1">IF($I$1&lt;&gt;"y", "", IFERROR(INDEX(admin1listsize,MATCH(SMALL(NOT(admin1listsize="")*IF(ISNUMBER(admin1listsize),COUNTIF(admin1listsize,"&lt;="&amp;admin1listsize),COUNTIF(admin1listsize,"&lt;="&amp;admin1listsize)+SUM(ISNUMBER(admin1listsize))),ROWS(D$3:D1956)+SUM(ISBLANK(admin1listsize))),NOT(admin1listsize="")*IF(ISNUMBER(admin1listsize),COUNTIF(admin1listsize,"&lt;="&amp;admin1listsize),COUNTIF(admin1listsize,"&lt;="&amp;admin1listsize)+SUM(ISNUMBER(admin1listsize))),0)), ""))</f>
        <v/>
      </c>
      <c r="K1956" s="71"/>
    </row>
    <row r="1957" spans="1:11" s="1" customFormat="1" x14ac:dyDescent="0.25">
      <c r="A1957" s="93" t="str">
        <f>IF($I$1&lt;&gt;"y", "", IF(ISBLANK(DATA!D1958),"",IF(ISBLANK(DATA!K1958),"NO DATA",DATA!K1958)))</f>
        <v/>
      </c>
      <c r="B1957" s="93" t="str">
        <f>IF($I$1&lt;&gt;"y", "",IF(ISBLANK(DATA!D1958),"", IF(ISBLANK(DATA!L1958),"NO DATA",DATA!L1958)))</f>
        <v/>
      </c>
      <c r="C1957" s="93" t="str">
        <f t="shared" si="92"/>
        <v/>
      </c>
      <c r="D1957" s="93" t="str">
        <f>IF($I$1&lt;&gt;"y", "", IF(C1958="", "", IFERROR(LOOKUP(2,1/(COUNTIF($D$2:D1956,mergednames)=0),mergednames), "")))</f>
        <v/>
      </c>
      <c r="E1957" s="93" t="str">
        <f t="shared" si="91"/>
        <v/>
      </c>
      <c r="F1957" s="93" t="str">
        <f>IF($I$1&lt;&gt;"y", "", IF(A1958="", "", IFERROR(LOOKUP(2,1/(COUNTIF($F$2:F1956,get_country)=0),get_country), "")))</f>
        <v/>
      </c>
      <c r="G1957" s="93" t="str">
        <f t="shared" si="90"/>
        <v/>
      </c>
      <c r="H1957" s="67" t="str">
        <f t="array" aca="1" ref="H1957" ca="1">IF($I$1&lt;&gt;"y", "", IFERROR(INDEX(countrylistsize,MATCH(SMALL(NOT(countrylistsize="")*IF(ISNUMBER(countrylistsize),COUNTIF(countrylistsize,"&lt;="&amp;countrylistsize),COUNTIF(countrylistsize,"&lt;="&amp;countrylistsize)+SUM(ISNUMBER(countrylistsize))),ROWS(F$3:F1957)+SUM(ISBLANK(countrylistsize))),NOT(countrylistsize="")*IF(ISNUMBER(countrylistsize),COUNTIF(countrylistsize,"&lt;="&amp;countrylistsize),COUNTIF(countrylistsize,"&lt;="&amp;countrylistsize)+SUM(ISNUMBER(countrylistsize))),0)), ""))</f>
        <v/>
      </c>
      <c r="I1957" s="70"/>
      <c r="J1957" s="67" t="str">
        <f t="array" aca="1" ref="J1957" ca="1">IF($I$1&lt;&gt;"y", "", IFERROR(INDEX(admin1listsize,MATCH(SMALL(NOT(admin1listsize="")*IF(ISNUMBER(admin1listsize),COUNTIF(admin1listsize,"&lt;="&amp;admin1listsize),COUNTIF(admin1listsize,"&lt;="&amp;admin1listsize)+SUM(ISNUMBER(admin1listsize))),ROWS(D$3:D1957)+SUM(ISBLANK(admin1listsize))),NOT(admin1listsize="")*IF(ISNUMBER(admin1listsize),COUNTIF(admin1listsize,"&lt;="&amp;admin1listsize),COUNTIF(admin1listsize,"&lt;="&amp;admin1listsize)+SUM(ISNUMBER(admin1listsize))),0)), ""))</f>
        <v/>
      </c>
      <c r="K1957" s="71"/>
    </row>
    <row r="1958" spans="1:11" s="1" customFormat="1" x14ac:dyDescent="0.25">
      <c r="A1958" s="93" t="str">
        <f>IF($I$1&lt;&gt;"y", "", IF(ISBLANK(DATA!D1959),"",IF(ISBLANK(DATA!K1959),"NO DATA",DATA!K1959)))</f>
        <v/>
      </c>
      <c r="B1958" s="93" t="str">
        <f>IF($I$1&lt;&gt;"y", "",IF(ISBLANK(DATA!D1959),"", IF(ISBLANK(DATA!L1959),"NO DATA",DATA!L1959)))</f>
        <v/>
      </c>
      <c r="C1958" s="93" t="str">
        <f t="shared" si="92"/>
        <v/>
      </c>
      <c r="D1958" s="93" t="str">
        <f>IF($I$1&lt;&gt;"y", "", IF(C1959="", "", IFERROR(LOOKUP(2,1/(COUNTIF($D$2:D1957,mergednames)=0),mergednames), "")))</f>
        <v/>
      </c>
      <c r="E1958" s="93" t="str">
        <f t="shared" si="91"/>
        <v/>
      </c>
      <c r="F1958" s="93" t="str">
        <f>IF($I$1&lt;&gt;"y", "", IF(A1959="", "", IFERROR(LOOKUP(2,1/(COUNTIF($F$2:F1957,get_country)=0),get_country), "")))</f>
        <v/>
      </c>
      <c r="G1958" s="93" t="str">
        <f t="shared" si="90"/>
        <v/>
      </c>
      <c r="H1958" s="67" t="str">
        <f t="array" aca="1" ref="H1958" ca="1">IF($I$1&lt;&gt;"y", "", IFERROR(INDEX(countrylistsize,MATCH(SMALL(NOT(countrylistsize="")*IF(ISNUMBER(countrylistsize),COUNTIF(countrylistsize,"&lt;="&amp;countrylistsize),COUNTIF(countrylistsize,"&lt;="&amp;countrylistsize)+SUM(ISNUMBER(countrylistsize))),ROWS(F$3:F1958)+SUM(ISBLANK(countrylistsize))),NOT(countrylistsize="")*IF(ISNUMBER(countrylistsize),COUNTIF(countrylistsize,"&lt;="&amp;countrylistsize),COUNTIF(countrylistsize,"&lt;="&amp;countrylistsize)+SUM(ISNUMBER(countrylistsize))),0)), ""))</f>
        <v/>
      </c>
      <c r="I1958" s="70"/>
      <c r="J1958" s="67" t="str">
        <f t="array" aca="1" ref="J1958" ca="1">IF($I$1&lt;&gt;"y", "", IFERROR(INDEX(admin1listsize,MATCH(SMALL(NOT(admin1listsize="")*IF(ISNUMBER(admin1listsize),COUNTIF(admin1listsize,"&lt;="&amp;admin1listsize),COUNTIF(admin1listsize,"&lt;="&amp;admin1listsize)+SUM(ISNUMBER(admin1listsize))),ROWS(D$3:D1958)+SUM(ISBLANK(admin1listsize))),NOT(admin1listsize="")*IF(ISNUMBER(admin1listsize),COUNTIF(admin1listsize,"&lt;="&amp;admin1listsize),COUNTIF(admin1listsize,"&lt;="&amp;admin1listsize)+SUM(ISNUMBER(admin1listsize))),0)), ""))</f>
        <v/>
      </c>
      <c r="K1958" s="71"/>
    </row>
    <row r="1959" spans="1:11" s="1" customFormat="1" x14ac:dyDescent="0.25">
      <c r="A1959" s="93" t="str">
        <f>IF($I$1&lt;&gt;"y", "", IF(ISBLANK(DATA!D1960),"",IF(ISBLANK(DATA!K1960),"NO DATA",DATA!K1960)))</f>
        <v/>
      </c>
      <c r="B1959" s="93" t="str">
        <f>IF($I$1&lt;&gt;"y", "",IF(ISBLANK(DATA!D1960),"", IF(ISBLANK(DATA!L1960),"NO DATA",DATA!L1960)))</f>
        <v/>
      </c>
      <c r="C1959" s="93" t="str">
        <f t="shared" si="92"/>
        <v/>
      </c>
      <c r="D1959" s="93" t="str">
        <f>IF($I$1&lt;&gt;"y", "", IF(C1960="", "", IFERROR(LOOKUP(2,1/(COUNTIF($D$2:D1958,mergednames)=0),mergednames), "")))</f>
        <v/>
      </c>
      <c r="E1959" s="93" t="str">
        <f t="shared" si="91"/>
        <v/>
      </c>
      <c r="F1959" s="93" t="str">
        <f>IF($I$1&lt;&gt;"y", "", IF(A1960="", "", IFERROR(LOOKUP(2,1/(COUNTIF($F$2:F1958,get_country)=0),get_country), "")))</f>
        <v/>
      </c>
      <c r="G1959" s="93" t="str">
        <f t="shared" si="90"/>
        <v/>
      </c>
      <c r="H1959" s="67" t="str">
        <f t="array" aca="1" ref="H1959" ca="1">IF($I$1&lt;&gt;"y", "", IFERROR(INDEX(countrylistsize,MATCH(SMALL(NOT(countrylistsize="")*IF(ISNUMBER(countrylistsize),COUNTIF(countrylistsize,"&lt;="&amp;countrylistsize),COUNTIF(countrylistsize,"&lt;="&amp;countrylistsize)+SUM(ISNUMBER(countrylistsize))),ROWS(F$3:F1959)+SUM(ISBLANK(countrylistsize))),NOT(countrylistsize="")*IF(ISNUMBER(countrylistsize),COUNTIF(countrylistsize,"&lt;="&amp;countrylistsize),COUNTIF(countrylistsize,"&lt;="&amp;countrylistsize)+SUM(ISNUMBER(countrylistsize))),0)), ""))</f>
        <v/>
      </c>
      <c r="I1959" s="70"/>
      <c r="J1959" s="67" t="str">
        <f t="array" aca="1" ref="J1959" ca="1">IF($I$1&lt;&gt;"y", "", IFERROR(INDEX(admin1listsize,MATCH(SMALL(NOT(admin1listsize="")*IF(ISNUMBER(admin1listsize),COUNTIF(admin1listsize,"&lt;="&amp;admin1listsize),COUNTIF(admin1listsize,"&lt;="&amp;admin1listsize)+SUM(ISNUMBER(admin1listsize))),ROWS(D$3:D1959)+SUM(ISBLANK(admin1listsize))),NOT(admin1listsize="")*IF(ISNUMBER(admin1listsize),COUNTIF(admin1listsize,"&lt;="&amp;admin1listsize),COUNTIF(admin1listsize,"&lt;="&amp;admin1listsize)+SUM(ISNUMBER(admin1listsize))),0)), ""))</f>
        <v/>
      </c>
      <c r="K1959" s="71"/>
    </row>
    <row r="1960" spans="1:11" s="1" customFormat="1" x14ac:dyDescent="0.25">
      <c r="A1960" s="93" t="str">
        <f>IF($I$1&lt;&gt;"y", "", IF(ISBLANK(DATA!D1961),"",IF(ISBLANK(DATA!K1961),"NO DATA",DATA!K1961)))</f>
        <v/>
      </c>
      <c r="B1960" s="93" t="str">
        <f>IF($I$1&lt;&gt;"y", "",IF(ISBLANK(DATA!D1961),"", IF(ISBLANK(DATA!L1961),"NO DATA",DATA!L1961)))</f>
        <v/>
      </c>
      <c r="C1960" s="93" t="str">
        <f t="shared" si="92"/>
        <v/>
      </c>
      <c r="D1960" s="93" t="str">
        <f>IF($I$1&lt;&gt;"y", "", IF(C1961="", "", IFERROR(LOOKUP(2,1/(COUNTIF($D$2:D1959,mergednames)=0),mergednames), "")))</f>
        <v/>
      </c>
      <c r="E1960" s="93" t="str">
        <f t="shared" si="91"/>
        <v/>
      </c>
      <c r="F1960" s="93" t="str">
        <f>IF($I$1&lt;&gt;"y", "", IF(A1961="", "", IFERROR(LOOKUP(2,1/(COUNTIF($F$2:F1959,get_country)=0),get_country), "")))</f>
        <v/>
      </c>
      <c r="G1960" s="93" t="str">
        <f t="shared" si="90"/>
        <v/>
      </c>
      <c r="H1960" s="67" t="str">
        <f t="array" aca="1" ref="H1960" ca="1">IF($I$1&lt;&gt;"y", "", IFERROR(INDEX(countrylistsize,MATCH(SMALL(NOT(countrylistsize="")*IF(ISNUMBER(countrylistsize),COUNTIF(countrylistsize,"&lt;="&amp;countrylistsize),COUNTIF(countrylistsize,"&lt;="&amp;countrylistsize)+SUM(ISNUMBER(countrylistsize))),ROWS(F$3:F1960)+SUM(ISBLANK(countrylistsize))),NOT(countrylistsize="")*IF(ISNUMBER(countrylistsize),COUNTIF(countrylistsize,"&lt;="&amp;countrylistsize),COUNTIF(countrylistsize,"&lt;="&amp;countrylistsize)+SUM(ISNUMBER(countrylistsize))),0)), ""))</f>
        <v/>
      </c>
      <c r="I1960" s="70"/>
      <c r="J1960" s="67" t="str">
        <f t="array" aca="1" ref="J1960" ca="1">IF($I$1&lt;&gt;"y", "", IFERROR(INDEX(admin1listsize,MATCH(SMALL(NOT(admin1listsize="")*IF(ISNUMBER(admin1listsize),COUNTIF(admin1listsize,"&lt;="&amp;admin1listsize),COUNTIF(admin1listsize,"&lt;="&amp;admin1listsize)+SUM(ISNUMBER(admin1listsize))),ROWS(D$3:D1960)+SUM(ISBLANK(admin1listsize))),NOT(admin1listsize="")*IF(ISNUMBER(admin1listsize),COUNTIF(admin1listsize,"&lt;="&amp;admin1listsize),COUNTIF(admin1listsize,"&lt;="&amp;admin1listsize)+SUM(ISNUMBER(admin1listsize))),0)), ""))</f>
        <v/>
      </c>
      <c r="K1960" s="71"/>
    </row>
    <row r="1961" spans="1:11" s="1" customFormat="1" x14ac:dyDescent="0.25">
      <c r="A1961" s="93" t="str">
        <f>IF($I$1&lt;&gt;"y", "", IF(ISBLANK(DATA!D1962),"",IF(ISBLANK(DATA!K1962),"NO DATA",DATA!K1962)))</f>
        <v/>
      </c>
      <c r="B1961" s="93" t="str">
        <f>IF($I$1&lt;&gt;"y", "",IF(ISBLANK(DATA!D1962),"", IF(ISBLANK(DATA!L1962),"NO DATA",DATA!L1962)))</f>
        <v/>
      </c>
      <c r="C1961" s="93" t="str">
        <f t="shared" si="92"/>
        <v/>
      </c>
      <c r="D1961" s="93" t="str">
        <f>IF($I$1&lt;&gt;"y", "", IF(C1962="", "", IFERROR(LOOKUP(2,1/(COUNTIF($D$2:D1960,mergednames)=0),mergednames), "")))</f>
        <v/>
      </c>
      <c r="E1961" s="93" t="str">
        <f t="shared" si="91"/>
        <v/>
      </c>
      <c r="F1961" s="93" t="str">
        <f>IF($I$1&lt;&gt;"y", "", IF(A1962="", "", IFERROR(LOOKUP(2,1/(COUNTIF($F$2:F1960,get_country)=0),get_country), "")))</f>
        <v/>
      </c>
      <c r="G1961" s="93" t="str">
        <f t="shared" si="90"/>
        <v/>
      </c>
      <c r="H1961" s="67" t="str">
        <f t="array" aca="1" ref="H1961" ca="1">IF($I$1&lt;&gt;"y", "", IFERROR(INDEX(countrylistsize,MATCH(SMALL(NOT(countrylistsize="")*IF(ISNUMBER(countrylistsize),COUNTIF(countrylistsize,"&lt;="&amp;countrylistsize),COUNTIF(countrylistsize,"&lt;="&amp;countrylistsize)+SUM(ISNUMBER(countrylistsize))),ROWS(F$3:F1961)+SUM(ISBLANK(countrylistsize))),NOT(countrylistsize="")*IF(ISNUMBER(countrylistsize),COUNTIF(countrylistsize,"&lt;="&amp;countrylistsize),COUNTIF(countrylistsize,"&lt;="&amp;countrylistsize)+SUM(ISNUMBER(countrylistsize))),0)), ""))</f>
        <v/>
      </c>
      <c r="I1961" s="70"/>
      <c r="J1961" s="67" t="str">
        <f t="array" aca="1" ref="J1961" ca="1">IF($I$1&lt;&gt;"y", "", IFERROR(INDEX(admin1listsize,MATCH(SMALL(NOT(admin1listsize="")*IF(ISNUMBER(admin1listsize),COUNTIF(admin1listsize,"&lt;="&amp;admin1listsize),COUNTIF(admin1listsize,"&lt;="&amp;admin1listsize)+SUM(ISNUMBER(admin1listsize))),ROWS(D$3:D1961)+SUM(ISBLANK(admin1listsize))),NOT(admin1listsize="")*IF(ISNUMBER(admin1listsize),COUNTIF(admin1listsize,"&lt;="&amp;admin1listsize),COUNTIF(admin1listsize,"&lt;="&amp;admin1listsize)+SUM(ISNUMBER(admin1listsize))),0)), ""))</f>
        <v/>
      </c>
      <c r="K1961" s="71"/>
    </row>
    <row r="1962" spans="1:11" s="1" customFormat="1" x14ac:dyDescent="0.25">
      <c r="A1962" s="93" t="str">
        <f>IF($I$1&lt;&gt;"y", "", IF(ISBLANK(DATA!D1963),"",IF(ISBLANK(DATA!K1963),"NO DATA",DATA!K1963)))</f>
        <v/>
      </c>
      <c r="B1962" s="93" t="str">
        <f>IF($I$1&lt;&gt;"y", "",IF(ISBLANK(DATA!D1963),"", IF(ISBLANK(DATA!L1963),"NO DATA",DATA!L1963)))</f>
        <v/>
      </c>
      <c r="C1962" s="93" t="str">
        <f t="shared" si="92"/>
        <v/>
      </c>
      <c r="D1962" s="93" t="str">
        <f>IF($I$1&lt;&gt;"y", "", IF(C1963="", "", IFERROR(LOOKUP(2,1/(COUNTIF($D$2:D1961,mergednames)=0),mergednames), "")))</f>
        <v/>
      </c>
      <c r="E1962" s="93" t="str">
        <f t="shared" si="91"/>
        <v/>
      </c>
      <c r="F1962" s="93" t="str">
        <f>IF($I$1&lt;&gt;"y", "", IF(A1963="", "", IFERROR(LOOKUP(2,1/(COUNTIF($F$2:F1961,get_country)=0),get_country), "")))</f>
        <v/>
      </c>
      <c r="G1962" s="93" t="str">
        <f t="shared" si="90"/>
        <v/>
      </c>
      <c r="H1962" s="67" t="str">
        <f t="array" aca="1" ref="H1962" ca="1">IF($I$1&lt;&gt;"y", "", IFERROR(INDEX(countrylistsize,MATCH(SMALL(NOT(countrylistsize="")*IF(ISNUMBER(countrylistsize),COUNTIF(countrylistsize,"&lt;="&amp;countrylistsize),COUNTIF(countrylistsize,"&lt;="&amp;countrylistsize)+SUM(ISNUMBER(countrylistsize))),ROWS(F$3:F1962)+SUM(ISBLANK(countrylistsize))),NOT(countrylistsize="")*IF(ISNUMBER(countrylistsize),COUNTIF(countrylistsize,"&lt;="&amp;countrylistsize),COUNTIF(countrylistsize,"&lt;="&amp;countrylistsize)+SUM(ISNUMBER(countrylistsize))),0)), ""))</f>
        <v/>
      </c>
      <c r="I1962" s="70"/>
      <c r="J1962" s="67" t="str">
        <f t="array" aca="1" ref="J1962" ca="1">IF($I$1&lt;&gt;"y", "", IFERROR(INDEX(admin1listsize,MATCH(SMALL(NOT(admin1listsize="")*IF(ISNUMBER(admin1listsize),COUNTIF(admin1listsize,"&lt;="&amp;admin1listsize),COUNTIF(admin1listsize,"&lt;="&amp;admin1listsize)+SUM(ISNUMBER(admin1listsize))),ROWS(D$3:D1962)+SUM(ISBLANK(admin1listsize))),NOT(admin1listsize="")*IF(ISNUMBER(admin1listsize),COUNTIF(admin1listsize,"&lt;="&amp;admin1listsize),COUNTIF(admin1listsize,"&lt;="&amp;admin1listsize)+SUM(ISNUMBER(admin1listsize))),0)), ""))</f>
        <v/>
      </c>
      <c r="K1962" s="71"/>
    </row>
    <row r="1963" spans="1:11" s="1" customFormat="1" x14ac:dyDescent="0.25">
      <c r="A1963" s="93" t="str">
        <f>IF($I$1&lt;&gt;"y", "", IF(ISBLANK(DATA!D1964),"",IF(ISBLANK(DATA!K1964),"NO DATA",DATA!K1964)))</f>
        <v/>
      </c>
      <c r="B1963" s="93" t="str">
        <f>IF($I$1&lt;&gt;"y", "",IF(ISBLANK(DATA!D1964),"", IF(ISBLANK(DATA!L1964),"NO DATA",DATA!L1964)))</f>
        <v/>
      </c>
      <c r="C1963" s="93" t="str">
        <f t="shared" si="92"/>
        <v/>
      </c>
      <c r="D1963" s="93" t="str">
        <f>IF($I$1&lt;&gt;"y", "", IF(C1964="", "", IFERROR(LOOKUP(2,1/(COUNTIF($D$2:D1962,mergednames)=0),mergednames), "")))</f>
        <v/>
      </c>
      <c r="E1963" s="93" t="str">
        <f t="shared" si="91"/>
        <v/>
      </c>
      <c r="F1963" s="93" t="str">
        <f>IF($I$1&lt;&gt;"y", "", IF(A1964="", "", IFERROR(LOOKUP(2,1/(COUNTIF($F$2:F1962,get_country)=0),get_country), "")))</f>
        <v/>
      </c>
      <c r="G1963" s="93" t="str">
        <f t="shared" si="90"/>
        <v/>
      </c>
      <c r="H1963" s="67" t="str">
        <f t="array" aca="1" ref="H1963" ca="1">IF($I$1&lt;&gt;"y", "", IFERROR(INDEX(countrylistsize,MATCH(SMALL(NOT(countrylistsize="")*IF(ISNUMBER(countrylistsize),COUNTIF(countrylistsize,"&lt;="&amp;countrylistsize),COUNTIF(countrylistsize,"&lt;="&amp;countrylistsize)+SUM(ISNUMBER(countrylistsize))),ROWS(F$3:F1963)+SUM(ISBLANK(countrylistsize))),NOT(countrylistsize="")*IF(ISNUMBER(countrylistsize),COUNTIF(countrylistsize,"&lt;="&amp;countrylistsize),COUNTIF(countrylistsize,"&lt;="&amp;countrylistsize)+SUM(ISNUMBER(countrylistsize))),0)), ""))</f>
        <v/>
      </c>
      <c r="I1963" s="70"/>
      <c r="J1963" s="67" t="str">
        <f t="array" aca="1" ref="J1963" ca="1">IF($I$1&lt;&gt;"y", "", IFERROR(INDEX(admin1listsize,MATCH(SMALL(NOT(admin1listsize="")*IF(ISNUMBER(admin1listsize),COUNTIF(admin1listsize,"&lt;="&amp;admin1listsize),COUNTIF(admin1listsize,"&lt;="&amp;admin1listsize)+SUM(ISNUMBER(admin1listsize))),ROWS(D$3:D1963)+SUM(ISBLANK(admin1listsize))),NOT(admin1listsize="")*IF(ISNUMBER(admin1listsize),COUNTIF(admin1listsize,"&lt;="&amp;admin1listsize),COUNTIF(admin1listsize,"&lt;="&amp;admin1listsize)+SUM(ISNUMBER(admin1listsize))),0)), ""))</f>
        <v/>
      </c>
      <c r="K1963" s="71"/>
    </row>
    <row r="1964" spans="1:11" s="1" customFormat="1" x14ac:dyDescent="0.25">
      <c r="A1964" s="93" t="str">
        <f>IF($I$1&lt;&gt;"y", "", IF(ISBLANK(DATA!D1965),"",IF(ISBLANK(DATA!K1965),"NO DATA",DATA!K1965)))</f>
        <v/>
      </c>
      <c r="B1964" s="93" t="str">
        <f>IF($I$1&lt;&gt;"y", "",IF(ISBLANK(DATA!D1965),"", IF(ISBLANK(DATA!L1965),"NO DATA",DATA!L1965)))</f>
        <v/>
      </c>
      <c r="C1964" s="93" t="str">
        <f t="shared" si="92"/>
        <v/>
      </c>
      <c r="D1964" s="93" t="str">
        <f>IF($I$1&lt;&gt;"y", "", IF(C1965="", "", IFERROR(LOOKUP(2,1/(COUNTIF($D$2:D1963,mergednames)=0),mergednames), "")))</f>
        <v/>
      </c>
      <c r="E1964" s="93" t="str">
        <f t="shared" si="91"/>
        <v/>
      </c>
      <c r="F1964" s="93" t="str">
        <f>IF($I$1&lt;&gt;"y", "", IF(A1965="", "", IFERROR(LOOKUP(2,1/(COUNTIF($F$2:F1963,get_country)=0),get_country), "")))</f>
        <v/>
      </c>
      <c r="G1964" s="93" t="str">
        <f t="shared" si="90"/>
        <v/>
      </c>
      <c r="H1964" s="67" t="str">
        <f t="array" aca="1" ref="H1964" ca="1">IF($I$1&lt;&gt;"y", "", IFERROR(INDEX(countrylistsize,MATCH(SMALL(NOT(countrylistsize="")*IF(ISNUMBER(countrylistsize),COUNTIF(countrylistsize,"&lt;="&amp;countrylistsize),COUNTIF(countrylistsize,"&lt;="&amp;countrylistsize)+SUM(ISNUMBER(countrylistsize))),ROWS(F$3:F1964)+SUM(ISBLANK(countrylistsize))),NOT(countrylistsize="")*IF(ISNUMBER(countrylistsize),COUNTIF(countrylistsize,"&lt;="&amp;countrylistsize),COUNTIF(countrylistsize,"&lt;="&amp;countrylistsize)+SUM(ISNUMBER(countrylistsize))),0)), ""))</f>
        <v/>
      </c>
      <c r="I1964" s="70"/>
      <c r="J1964" s="67" t="str">
        <f t="array" aca="1" ref="J1964" ca="1">IF($I$1&lt;&gt;"y", "", IFERROR(INDEX(admin1listsize,MATCH(SMALL(NOT(admin1listsize="")*IF(ISNUMBER(admin1listsize),COUNTIF(admin1listsize,"&lt;="&amp;admin1listsize),COUNTIF(admin1listsize,"&lt;="&amp;admin1listsize)+SUM(ISNUMBER(admin1listsize))),ROWS(D$3:D1964)+SUM(ISBLANK(admin1listsize))),NOT(admin1listsize="")*IF(ISNUMBER(admin1listsize),COUNTIF(admin1listsize,"&lt;="&amp;admin1listsize),COUNTIF(admin1listsize,"&lt;="&amp;admin1listsize)+SUM(ISNUMBER(admin1listsize))),0)), ""))</f>
        <v/>
      </c>
      <c r="K1964" s="71"/>
    </row>
    <row r="1965" spans="1:11" s="1" customFormat="1" x14ac:dyDescent="0.25">
      <c r="A1965" s="93" t="str">
        <f>IF($I$1&lt;&gt;"y", "", IF(ISBLANK(DATA!D1966),"",IF(ISBLANK(DATA!K1966),"NO DATA",DATA!K1966)))</f>
        <v/>
      </c>
      <c r="B1965" s="93" t="str">
        <f>IF($I$1&lt;&gt;"y", "",IF(ISBLANK(DATA!D1966),"", IF(ISBLANK(DATA!L1966),"NO DATA",DATA!L1966)))</f>
        <v/>
      </c>
      <c r="C1965" s="93" t="str">
        <f t="shared" si="92"/>
        <v/>
      </c>
      <c r="D1965" s="93" t="str">
        <f>IF($I$1&lt;&gt;"y", "", IF(C1966="", "", IFERROR(LOOKUP(2,1/(COUNTIF($D$2:D1964,mergednames)=0),mergednames), "")))</f>
        <v/>
      </c>
      <c r="E1965" s="93" t="str">
        <f t="shared" si="91"/>
        <v/>
      </c>
      <c r="F1965" s="93" t="str">
        <f>IF($I$1&lt;&gt;"y", "", IF(A1966="", "", IFERROR(LOOKUP(2,1/(COUNTIF($F$2:F1964,get_country)=0),get_country), "")))</f>
        <v/>
      </c>
      <c r="G1965" s="93" t="str">
        <f t="shared" si="90"/>
        <v/>
      </c>
      <c r="H1965" s="67" t="str">
        <f t="array" aca="1" ref="H1965" ca="1">IF($I$1&lt;&gt;"y", "", IFERROR(INDEX(countrylistsize,MATCH(SMALL(NOT(countrylistsize="")*IF(ISNUMBER(countrylistsize),COUNTIF(countrylistsize,"&lt;="&amp;countrylistsize),COUNTIF(countrylistsize,"&lt;="&amp;countrylistsize)+SUM(ISNUMBER(countrylistsize))),ROWS(F$3:F1965)+SUM(ISBLANK(countrylistsize))),NOT(countrylistsize="")*IF(ISNUMBER(countrylistsize),COUNTIF(countrylistsize,"&lt;="&amp;countrylistsize),COUNTIF(countrylistsize,"&lt;="&amp;countrylistsize)+SUM(ISNUMBER(countrylistsize))),0)), ""))</f>
        <v/>
      </c>
      <c r="I1965" s="70"/>
      <c r="J1965" s="67" t="str">
        <f t="array" aca="1" ref="J1965" ca="1">IF($I$1&lt;&gt;"y", "", IFERROR(INDEX(admin1listsize,MATCH(SMALL(NOT(admin1listsize="")*IF(ISNUMBER(admin1listsize),COUNTIF(admin1listsize,"&lt;="&amp;admin1listsize),COUNTIF(admin1listsize,"&lt;="&amp;admin1listsize)+SUM(ISNUMBER(admin1listsize))),ROWS(D$3:D1965)+SUM(ISBLANK(admin1listsize))),NOT(admin1listsize="")*IF(ISNUMBER(admin1listsize),COUNTIF(admin1listsize,"&lt;="&amp;admin1listsize),COUNTIF(admin1listsize,"&lt;="&amp;admin1listsize)+SUM(ISNUMBER(admin1listsize))),0)), ""))</f>
        <v/>
      </c>
      <c r="K1965" s="71"/>
    </row>
    <row r="1966" spans="1:11" s="1" customFormat="1" x14ac:dyDescent="0.25">
      <c r="A1966" s="93" t="str">
        <f>IF($I$1&lt;&gt;"y", "", IF(ISBLANK(DATA!D1967),"",IF(ISBLANK(DATA!K1967),"NO DATA",DATA!K1967)))</f>
        <v/>
      </c>
      <c r="B1966" s="93" t="str">
        <f>IF($I$1&lt;&gt;"y", "",IF(ISBLANK(DATA!D1967),"", IF(ISBLANK(DATA!L1967),"NO DATA",DATA!L1967)))</f>
        <v/>
      </c>
      <c r="C1966" s="93" t="str">
        <f t="shared" si="92"/>
        <v/>
      </c>
      <c r="D1966" s="93" t="str">
        <f>IF($I$1&lt;&gt;"y", "", IF(C1967="", "", IFERROR(LOOKUP(2,1/(COUNTIF($D$2:D1965,mergednames)=0),mergednames), "")))</f>
        <v/>
      </c>
      <c r="E1966" s="93" t="str">
        <f t="shared" si="91"/>
        <v/>
      </c>
      <c r="F1966" s="93" t="str">
        <f>IF($I$1&lt;&gt;"y", "", IF(A1967="", "", IFERROR(LOOKUP(2,1/(COUNTIF($F$2:F1965,get_country)=0),get_country), "")))</f>
        <v/>
      </c>
      <c r="G1966" s="93" t="str">
        <f t="shared" si="90"/>
        <v/>
      </c>
      <c r="H1966" s="67" t="str">
        <f t="array" aca="1" ref="H1966" ca="1">IF($I$1&lt;&gt;"y", "", IFERROR(INDEX(countrylistsize,MATCH(SMALL(NOT(countrylistsize="")*IF(ISNUMBER(countrylistsize),COUNTIF(countrylistsize,"&lt;="&amp;countrylistsize),COUNTIF(countrylistsize,"&lt;="&amp;countrylistsize)+SUM(ISNUMBER(countrylistsize))),ROWS(F$3:F1966)+SUM(ISBLANK(countrylistsize))),NOT(countrylistsize="")*IF(ISNUMBER(countrylistsize),COUNTIF(countrylistsize,"&lt;="&amp;countrylistsize),COUNTIF(countrylistsize,"&lt;="&amp;countrylistsize)+SUM(ISNUMBER(countrylistsize))),0)), ""))</f>
        <v/>
      </c>
      <c r="I1966" s="70"/>
      <c r="J1966" s="67" t="str">
        <f t="array" aca="1" ref="J1966" ca="1">IF($I$1&lt;&gt;"y", "", IFERROR(INDEX(admin1listsize,MATCH(SMALL(NOT(admin1listsize="")*IF(ISNUMBER(admin1listsize),COUNTIF(admin1listsize,"&lt;="&amp;admin1listsize),COUNTIF(admin1listsize,"&lt;="&amp;admin1listsize)+SUM(ISNUMBER(admin1listsize))),ROWS(D$3:D1966)+SUM(ISBLANK(admin1listsize))),NOT(admin1listsize="")*IF(ISNUMBER(admin1listsize),COUNTIF(admin1listsize,"&lt;="&amp;admin1listsize),COUNTIF(admin1listsize,"&lt;="&amp;admin1listsize)+SUM(ISNUMBER(admin1listsize))),0)), ""))</f>
        <v/>
      </c>
      <c r="K1966" s="71"/>
    </row>
    <row r="1967" spans="1:11" s="1" customFormat="1" x14ac:dyDescent="0.25">
      <c r="A1967" s="93" t="str">
        <f>IF($I$1&lt;&gt;"y", "", IF(ISBLANK(DATA!D1968),"",IF(ISBLANK(DATA!K1968),"NO DATA",DATA!K1968)))</f>
        <v/>
      </c>
      <c r="B1967" s="93" t="str">
        <f>IF($I$1&lt;&gt;"y", "",IF(ISBLANK(DATA!D1968),"", IF(ISBLANK(DATA!L1968),"NO DATA",DATA!L1968)))</f>
        <v/>
      </c>
      <c r="C1967" s="93" t="str">
        <f t="shared" si="92"/>
        <v/>
      </c>
      <c r="D1967" s="93" t="str">
        <f>IF($I$1&lt;&gt;"y", "", IF(C1968="", "", IFERROR(LOOKUP(2,1/(COUNTIF($D$2:D1966,mergednames)=0),mergednames), "")))</f>
        <v/>
      </c>
      <c r="E1967" s="93" t="str">
        <f t="shared" si="91"/>
        <v/>
      </c>
      <c r="F1967" s="93" t="str">
        <f>IF($I$1&lt;&gt;"y", "", IF(A1968="", "", IFERROR(LOOKUP(2,1/(COUNTIF($F$2:F1966,get_country)=0),get_country), "")))</f>
        <v/>
      </c>
      <c r="G1967" s="93" t="str">
        <f t="shared" si="90"/>
        <v/>
      </c>
      <c r="H1967" s="67" t="str">
        <f t="array" aca="1" ref="H1967" ca="1">IF($I$1&lt;&gt;"y", "", IFERROR(INDEX(countrylistsize,MATCH(SMALL(NOT(countrylistsize="")*IF(ISNUMBER(countrylistsize),COUNTIF(countrylistsize,"&lt;="&amp;countrylistsize),COUNTIF(countrylistsize,"&lt;="&amp;countrylistsize)+SUM(ISNUMBER(countrylistsize))),ROWS(F$3:F1967)+SUM(ISBLANK(countrylistsize))),NOT(countrylistsize="")*IF(ISNUMBER(countrylistsize),COUNTIF(countrylistsize,"&lt;="&amp;countrylistsize),COUNTIF(countrylistsize,"&lt;="&amp;countrylistsize)+SUM(ISNUMBER(countrylistsize))),0)), ""))</f>
        <v/>
      </c>
      <c r="I1967" s="70"/>
      <c r="J1967" s="67" t="str">
        <f t="array" aca="1" ref="J1967" ca="1">IF($I$1&lt;&gt;"y", "", IFERROR(INDEX(admin1listsize,MATCH(SMALL(NOT(admin1listsize="")*IF(ISNUMBER(admin1listsize),COUNTIF(admin1listsize,"&lt;="&amp;admin1listsize),COUNTIF(admin1listsize,"&lt;="&amp;admin1listsize)+SUM(ISNUMBER(admin1listsize))),ROWS(D$3:D1967)+SUM(ISBLANK(admin1listsize))),NOT(admin1listsize="")*IF(ISNUMBER(admin1listsize),COUNTIF(admin1listsize,"&lt;="&amp;admin1listsize),COUNTIF(admin1listsize,"&lt;="&amp;admin1listsize)+SUM(ISNUMBER(admin1listsize))),0)), ""))</f>
        <v/>
      </c>
      <c r="K1967" s="71"/>
    </row>
    <row r="1968" spans="1:11" s="1" customFormat="1" x14ac:dyDescent="0.25">
      <c r="A1968" s="93" t="str">
        <f>IF($I$1&lt;&gt;"y", "", IF(ISBLANK(DATA!D1969),"",IF(ISBLANK(DATA!K1969),"NO DATA",DATA!K1969)))</f>
        <v/>
      </c>
      <c r="B1968" s="93" t="str">
        <f>IF($I$1&lt;&gt;"y", "",IF(ISBLANK(DATA!D1969),"", IF(ISBLANK(DATA!L1969),"NO DATA",DATA!L1969)))</f>
        <v/>
      </c>
      <c r="C1968" s="93" t="str">
        <f t="shared" si="92"/>
        <v/>
      </c>
      <c r="D1968" s="93" t="str">
        <f>IF($I$1&lt;&gt;"y", "", IF(C1969="", "", IFERROR(LOOKUP(2,1/(COUNTIF($D$2:D1967,mergednames)=0),mergednames), "")))</f>
        <v/>
      </c>
      <c r="E1968" s="93" t="str">
        <f t="shared" si="91"/>
        <v/>
      </c>
      <c r="F1968" s="93" t="str">
        <f>IF($I$1&lt;&gt;"y", "", IF(A1969="", "", IFERROR(LOOKUP(2,1/(COUNTIF($F$2:F1967,get_country)=0),get_country), "")))</f>
        <v/>
      </c>
      <c r="G1968" s="93" t="str">
        <f t="shared" si="90"/>
        <v/>
      </c>
      <c r="H1968" s="67" t="str">
        <f t="array" aca="1" ref="H1968" ca="1">IF($I$1&lt;&gt;"y", "", IFERROR(INDEX(countrylistsize,MATCH(SMALL(NOT(countrylistsize="")*IF(ISNUMBER(countrylistsize),COUNTIF(countrylistsize,"&lt;="&amp;countrylistsize),COUNTIF(countrylistsize,"&lt;="&amp;countrylistsize)+SUM(ISNUMBER(countrylistsize))),ROWS(F$3:F1968)+SUM(ISBLANK(countrylistsize))),NOT(countrylistsize="")*IF(ISNUMBER(countrylistsize),COUNTIF(countrylistsize,"&lt;="&amp;countrylistsize),COUNTIF(countrylistsize,"&lt;="&amp;countrylistsize)+SUM(ISNUMBER(countrylistsize))),0)), ""))</f>
        <v/>
      </c>
      <c r="I1968" s="70"/>
      <c r="J1968" s="67" t="str">
        <f t="array" aca="1" ref="J1968" ca="1">IF($I$1&lt;&gt;"y", "", IFERROR(INDEX(admin1listsize,MATCH(SMALL(NOT(admin1listsize="")*IF(ISNUMBER(admin1listsize),COUNTIF(admin1listsize,"&lt;="&amp;admin1listsize),COUNTIF(admin1listsize,"&lt;="&amp;admin1listsize)+SUM(ISNUMBER(admin1listsize))),ROWS(D$3:D1968)+SUM(ISBLANK(admin1listsize))),NOT(admin1listsize="")*IF(ISNUMBER(admin1listsize),COUNTIF(admin1listsize,"&lt;="&amp;admin1listsize),COUNTIF(admin1listsize,"&lt;="&amp;admin1listsize)+SUM(ISNUMBER(admin1listsize))),0)), ""))</f>
        <v/>
      </c>
      <c r="K1968" s="71"/>
    </row>
    <row r="1969" spans="1:11" s="1" customFormat="1" x14ac:dyDescent="0.25">
      <c r="A1969" s="93" t="str">
        <f>IF($I$1&lt;&gt;"y", "", IF(ISBLANK(DATA!D1970),"",IF(ISBLANK(DATA!K1970),"NO DATA",DATA!K1970)))</f>
        <v/>
      </c>
      <c r="B1969" s="93" t="str">
        <f>IF($I$1&lt;&gt;"y", "",IF(ISBLANK(DATA!D1970),"", IF(ISBLANK(DATA!L1970),"NO DATA",DATA!L1970)))</f>
        <v/>
      </c>
      <c r="C1969" s="93" t="str">
        <f t="shared" si="92"/>
        <v/>
      </c>
      <c r="D1969" s="93" t="str">
        <f>IF($I$1&lt;&gt;"y", "", IF(C1970="", "", IFERROR(LOOKUP(2,1/(COUNTIF($D$2:D1968,mergednames)=0),mergednames), "")))</f>
        <v/>
      </c>
      <c r="E1969" s="93" t="str">
        <f t="shared" si="91"/>
        <v/>
      </c>
      <c r="F1969" s="93" t="str">
        <f>IF($I$1&lt;&gt;"y", "", IF(A1970="", "", IFERROR(LOOKUP(2,1/(COUNTIF($F$2:F1968,get_country)=0),get_country), "")))</f>
        <v/>
      </c>
      <c r="G1969" s="93" t="str">
        <f t="shared" si="90"/>
        <v/>
      </c>
      <c r="H1969" s="67" t="str">
        <f t="array" aca="1" ref="H1969" ca="1">IF($I$1&lt;&gt;"y", "", IFERROR(INDEX(countrylistsize,MATCH(SMALL(NOT(countrylistsize="")*IF(ISNUMBER(countrylistsize),COUNTIF(countrylistsize,"&lt;="&amp;countrylistsize),COUNTIF(countrylistsize,"&lt;="&amp;countrylistsize)+SUM(ISNUMBER(countrylistsize))),ROWS(F$3:F1969)+SUM(ISBLANK(countrylistsize))),NOT(countrylistsize="")*IF(ISNUMBER(countrylistsize),COUNTIF(countrylistsize,"&lt;="&amp;countrylistsize),COUNTIF(countrylistsize,"&lt;="&amp;countrylistsize)+SUM(ISNUMBER(countrylistsize))),0)), ""))</f>
        <v/>
      </c>
      <c r="I1969" s="70"/>
      <c r="J1969" s="67" t="str">
        <f t="array" aca="1" ref="J1969" ca="1">IF($I$1&lt;&gt;"y", "", IFERROR(INDEX(admin1listsize,MATCH(SMALL(NOT(admin1listsize="")*IF(ISNUMBER(admin1listsize),COUNTIF(admin1listsize,"&lt;="&amp;admin1listsize),COUNTIF(admin1listsize,"&lt;="&amp;admin1listsize)+SUM(ISNUMBER(admin1listsize))),ROWS(D$3:D1969)+SUM(ISBLANK(admin1listsize))),NOT(admin1listsize="")*IF(ISNUMBER(admin1listsize),COUNTIF(admin1listsize,"&lt;="&amp;admin1listsize),COUNTIF(admin1listsize,"&lt;="&amp;admin1listsize)+SUM(ISNUMBER(admin1listsize))),0)), ""))</f>
        <v/>
      </c>
      <c r="K1969" s="71"/>
    </row>
    <row r="1970" spans="1:11" s="1" customFormat="1" x14ac:dyDescent="0.25">
      <c r="A1970" s="93" t="str">
        <f>IF($I$1&lt;&gt;"y", "", IF(ISBLANK(DATA!D1971),"",IF(ISBLANK(DATA!K1971),"NO DATA",DATA!K1971)))</f>
        <v/>
      </c>
      <c r="B1970" s="93" t="str">
        <f>IF($I$1&lt;&gt;"y", "",IF(ISBLANK(DATA!D1971),"", IF(ISBLANK(DATA!L1971),"NO DATA",DATA!L1971)))</f>
        <v/>
      </c>
      <c r="C1970" s="93" t="str">
        <f t="shared" si="92"/>
        <v/>
      </c>
      <c r="D1970" s="93" t="str">
        <f>IF($I$1&lt;&gt;"y", "", IF(C1971="", "", IFERROR(LOOKUP(2,1/(COUNTIF($D$2:D1969,mergednames)=0),mergednames), "")))</f>
        <v/>
      </c>
      <c r="E1970" s="93" t="str">
        <f t="shared" si="91"/>
        <v/>
      </c>
      <c r="F1970" s="93" t="str">
        <f>IF($I$1&lt;&gt;"y", "", IF(A1971="", "", IFERROR(LOOKUP(2,1/(COUNTIF($F$2:F1969,get_country)=0),get_country), "")))</f>
        <v/>
      </c>
      <c r="G1970" s="93" t="str">
        <f t="shared" si="90"/>
        <v/>
      </c>
      <c r="H1970" s="67" t="str">
        <f t="array" aca="1" ref="H1970" ca="1">IF($I$1&lt;&gt;"y", "", IFERROR(INDEX(countrylistsize,MATCH(SMALL(NOT(countrylistsize="")*IF(ISNUMBER(countrylistsize),COUNTIF(countrylistsize,"&lt;="&amp;countrylistsize),COUNTIF(countrylistsize,"&lt;="&amp;countrylistsize)+SUM(ISNUMBER(countrylistsize))),ROWS(F$3:F1970)+SUM(ISBLANK(countrylistsize))),NOT(countrylistsize="")*IF(ISNUMBER(countrylistsize),COUNTIF(countrylistsize,"&lt;="&amp;countrylistsize),COUNTIF(countrylistsize,"&lt;="&amp;countrylistsize)+SUM(ISNUMBER(countrylistsize))),0)), ""))</f>
        <v/>
      </c>
      <c r="I1970" s="70"/>
      <c r="J1970" s="67" t="str">
        <f t="array" aca="1" ref="J1970" ca="1">IF($I$1&lt;&gt;"y", "", IFERROR(INDEX(admin1listsize,MATCH(SMALL(NOT(admin1listsize="")*IF(ISNUMBER(admin1listsize),COUNTIF(admin1listsize,"&lt;="&amp;admin1listsize),COUNTIF(admin1listsize,"&lt;="&amp;admin1listsize)+SUM(ISNUMBER(admin1listsize))),ROWS(D$3:D1970)+SUM(ISBLANK(admin1listsize))),NOT(admin1listsize="")*IF(ISNUMBER(admin1listsize),COUNTIF(admin1listsize,"&lt;="&amp;admin1listsize),COUNTIF(admin1listsize,"&lt;="&amp;admin1listsize)+SUM(ISNUMBER(admin1listsize))),0)), ""))</f>
        <v/>
      </c>
      <c r="K1970" s="71"/>
    </row>
    <row r="1971" spans="1:11" s="1" customFormat="1" x14ac:dyDescent="0.25">
      <c r="A1971" s="93" t="str">
        <f>IF($I$1&lt;&gt;"y", "", IF(ISBLANK(DATA!D1972),"",IF(ISBLANK(DATA!K1972),"NO DATA",DATA!K1972)))</f>
        <v/>
      </c>
      <c r="B1971" s="93" t="str">
        <f>IF($I$1&lt;&gt;"y", "",IF(ISBLANK(DATA!D1972),"", IF(ISBLANK(DATA!L1972),"NO DATA",DATA!L1972)))</f>
        <v/>
      </c>
      <c r="C1971" s="93" t="str">
        <f t="shared" si="92"/>
        <v/>
      </c>
      <c r="D1971" s="93" t="str">
        <f>IF($I$1&lt;&gt;"y", "", IF(C1972="", "", IFERROR(LOOKUP(2,1/(COUNTIF($D$2:D1970,mergednames)=0),mergednames), "")))</f>
        <v/>
      </c>
      <c r="E1971" s="93" t="str">
        <f t="shared" si="91"/>
        <v/>
      </c>
      <c r="F1971" s="93" t="str">
        <f>IF($I$1&lt;&gt;"y", "", IF(A1972="", "", IFERROR(LOOKUP(2,1/(COUNTIF($F$2:F1970,get_country)=0),get_country), "")))</f>
        <v/>
      </c>
      <c r="G1971" s="93" t="str">
        <f t="shared" si="90"/>
        <v/>
      </c>
      <c r="H1971" s="67" t="str">
        <f t="array" aca="1" ref="H1971" ca="1">IF($I$1&lt;&gt;"y", "", IFERROR(INDEX(countrylistsize,MATCH(SMALL(NOT(countrylistsize="")*IF(ISNUMBER(countrylistsize),COUNTIF(countrylistsize,"&lt;="&amp;countrylistsize),COUNTIF(countrylistsize,"&lt;="&amp;countrylistsize)+SUM(ISNUMBER(countrylistsize))),ROWS(F$3:F1971)+SUM(ISBLANK(countrylistsize))),NOT(countrylistsize="")*IF(ISNUMBER(countrylistsize),COUNTIF(countrylistsize,"&lt;="&amp;countrylistsize),COUNTIF(countrylistsize,"&lt;="&amp;countrylistsize)+SUM(ISNUMBER(countrylistsize))),0)), ""))</f>
        <v/>
      </c>
      <c r="I1971" s="70"/>
      <c r="J1971" s="67" t="str">
        <f t="array" aca="1" ref="J1971" ca="1">IF($I$1&lt;&gt;"y", "", IFERROR(INDEX(admin1listsize,MATCH(SMALL(NOT(admin1listsize="")*IF(ISNUMBER(admin1listsize),COUNTIF(admin1listsize,"&lt;="&amp;admin1listsize),COUNTIF(admin1listsize,"&lt;="&amp;admin1listsize)+SUM(ISNUMBER(admin1listsize))),ROWS(D$3:D1971)+SUM(ISBLANK(admin1listsize))),NOT(admin1listsize="")*IF(ISNUMBER(admin1listsize),COUNTIF(admin1listsize,"&lt;="&amp;admin1listsize),COUNTIF(admin1listsize,"&lt;="&amp;admin1listsize)+SUM(ISNUMBER(admin1listsize))),0)), ""))</f>
        <v/>
      </c>
      <c r="K1971" s="71"/>
    </row>
    <row r="1972" spans="1:11" s="1" customFormat="1" x14ac:dyDescent="0.25">
      <c r="A1972" s="93" t="str">
        <f>IF($I$1&lt;&gt;"y", "", IF(ISBLANK(DATA!D1973),"",IF(ISBLANK(DATA!K1973),"NO DATA",DATA!K1973)))</f>
        <v/>
      </c>
      <c r="B1972" s="93" t="str">
        <f>IF($I$1&lt;&gt;"y", "",IF(ISBLANK(DATA!D1973),"", IF(ISBLANK(DATA!L1973),"NO DATA",DATA!L1973)))</f>
        <v/>
      </c>
      <c r="C1972" s="93" t="str">
        <f t="shared" si="92"/>
        <v/>
      </c>
      <c r="D1972" s="93" t="str">
        <f>IF($I$1&lt;&gt;"y", "", IF(C1973="", "", IFERROR(LOOKUP(2,1/(COUNTIF($D$2:D1971,mergednames)=0),mergednames), "")))</f>
        <v/>
      </c>
      <c r="E1972" s="93" t="str">
        <f t="shared" si="91"/>
        <v/>
      </c>
      <c r="F1972" s="93" t="str">
        <f>IF($I$1&lt;&gt;"y", "", IF(A1973="", "", IFERROR(LOOKUP(2,1/(COUNTIF($F$2:F1971,get_country)=0),get_country), "")))</f>
        <v/>
      </c>
      <c r="G1972" s="93" t="str">
        <f t="shared" si="90"/>
        <v/>
      </c>
      <c r="H1972" s="67" t="str">
        <f t="array" aca="1" ref="H1972" ca="1">IF($I$1&lt;&gt;"y", "", IFERROR(INDEX(countrylistsize,MATCH(SMALL(NOT(countrylistsize="")*IF(ISNUMBER(countrylistsize),COUNTIF(countrylistsize,"&lt;="&amp;countrylistsize),COUNTIF(countrylistsize,"&lt;="&amp;countrylistsize)+SUM(ISNUMBER(countrylistsize))),ROWS(F$3:F1972)+SUM(ISBLANK(countrylistsize))),NOT(countrylistsize="")*IF(ISNUMBER(countrylistsize),COUNTIF(countrylistsize,"&lt;="&amp;countrylistsize),COUNTIF(countrylistsize,"&lt;="&amp;countrylistsize)+SUM(ISNUMBER(countrylistsize))),0)), ""))</f>
        <v/>
      </c>
      <c r="I1972" s="70"/>
      <c r="J1972" s="67" t="str">
        <f t="array" aca="1" ref="J1972" ca="1">IF($I$1&lt;&gt;"y", "", IFERROR(INDEX(admin1listsize,MATCH(SMALL(NOT(admin1listsize="")*IF(ISNUMBER(admin1listsize),COUNTIF(admin1listsize,"&lt;="&amp;admin1listsize),COUNTIF(admin1listsize,"&lt;="&amp;admin1listsize)+SUM(ISNUMBER(admin1listsize))),ROWS(D$3:D1972)+SUM(ISBLANK(admin1listsize))),NOT(admin1listsize="")*IF(ISNUMBER(admin1listsize),COUNTIF(admin1listsize,"&lt;="&amp;admin1listsize),COUNTIF(admin1listsize,"&lt;="&amp;admin1listsize)+SUM(ISNUMBER(admin1listsize))),0)), ""))</f>
        <v/>
      </c>
      <c r="K1972" s="71"/>
    </row>
    <row r="1973" spans="1:11" s="1" customFormat="1" x14ac:dyDescent="0.25">
      <c r="A1973" s="93" t="str">
        <f>IF($I$1&lt;&gt;"y", "", IF(ISBLANK(DATA!D1974),"",IF(ISBLANK(DATA!K1974),"NO DATA",DATA!K1974)))</f>
        <v/>
      </c>
      <c r="B1973" s="93" t="str">
        <f>IF($I$1&lt;&gt;"y", "",IF(ISBLANK(DATA!D1974),"", IF(ISBLANK(DATA!L1974),"NO DATA",DATA!L1974)))</f>
        <v/>
      </c>
      <c r="C1973" s="93" t="str">
        <f t="shared" si="92"/>
        <v/>
      </c>
      <c r="D1973" s="93" t="str">
        <f>IF($I$1&lt;&gt;"y", "", IF(C1974="", "", IFERROR(LOOKUP(2,1/(COUNTIF($D$2:D1972,mergednames)=0),mergednames), "")))</f>
        <v/>
      </c>
      <c r="E1973" s="93" t="str">
        <f t="shared" si="91"/>
        <v/>
      </c>
      <c r="F1973" s="93" t="str">
        <f>IF($I$1&lt;&gt;"y", "", IF(A1974="", "", IFERROR(LOOKUP(2,1/(COUNTIF($F$2:F1972,get_country)=0),get_country), "")))</f>
        <v/>
      </c>
      <c r="G1973" s="93" t="str">
        <f t="shared" si="90"/>
        <v/>
      </c>
      <c r="H1973" s="67" t="str">
        <f t="array" aca="1" ref="H1973" ca="1">IF($I$1&lt;&gt;"y", "", IFERROR(INDEX(countrylistsize,MATCH(SMALL(NOT(countrylistsize="")*IF(ISNUMBER(countrylistsize),COUNTIF(countrylistsize,"&lt;="&amp;countrylistsize),COUNTIF(countrylistsize,"&lt;="&amp;countrylistsize)+SUM(ISNUMBER(countrylistsize))),ROWS(F$3:F1973)+SUM(ISBLANK(countrylistsize))),NOT(countrylistsize="")*IF(ISNUMBER(countrylistsize),COUNTIF(countrylistsize,"&lt;="&amp;countrylistsize),COUNTIF(countrylistsize,"&lt;="&amp;countrylistsize)+SUM(ISNUMBER(countrylistsize))),0)), ""))</f>
        <v/>
      </c>
      <c r="I1973" s="70"/>
      <c r="J1973" s="67" t="str">
        <f t="array" aca="1" ref="J1973" ca="1">IF($I$1&lt;&gt;"y", "", IFERROR(INDEX(admin1listsize,MATCH(SMALL(NOT(admin1listsize="")*IF(ISNUMBER(admin1listsize),COUNTIF(admin1listsize,"&lt;="&amp;admin1listsize),COUNTIF(admin1listsize,"&lt;="&amp;admin1listsize)+SUM(ISNUMBER(admin1listsize))),ROWS(D$3:D1973)+SUM(ISBLANK(admin1listsize))),NOT(admin1listsize="")*IF(ISNUMBER(admin1listsize),COUNTIF(admin1listsize,"&lt;="&amp;admin1listsize),COUNTIF(admin1listsize,"&lt;="&amp;admin1listsize)+SUM(ISNUMBER(admin1listsize))),0)), ""))</f>
        <v/>
      </c>
      <c r="K1973" s="71"/>
    </row>
    <row r="1974" spans="1:11" s="1" customFormat="1" x14ac:dyDescent="0.25">
      <c r="A1974" s="93" t="str">
        <f>IF($I$1&lt;&gt;"y", "", IF(ISBLANK(DATA!D1975),"",IF(ISBLANK(DATA!K1975),"NO DATA",DATA!K1975)))</f>
        <v/>
      </c>
      <c r="B1974" s="93" t="str">
        <f>IF($I$1&lt;&gt;"y", "",IF(ISBLANK(DATA!D1975),"", IF(ISBLANK(DATA!L1975),"NO DATA",DATA!L1975)))</f>
        <v/>
      </c>
      <c r="C1974" s="93" t="str">
        <f t="shared" si="92"/>
        <v/>
      </c>
      <c r="D1974" s="93" t="str">
        <f>IF($I$1&lt;&gt;"y", "", IF(C1975="", "", IFERROR(LOOKUP(2,1/(COUNTIF($D$2:D1973,mergednames)=0),mergednames), "")))</f>
        <v/>
      </c>
      <c r="E1974" s="93" t="str">
        <f t="shared" si="91"/>
        <v/>
      </c>
      <c r="F1974" s="93" t="str">
        <f>IF($I$1&lt;&gt;"y", "", IF(A1975="", "", IFERROR(LOOKUP(2,1/(COUNTIF($F$2:F1973,get_country)=0),get_country), "")))</f>
        <v/>
      </c>
      <c r="G1974" s="93" t="str">
        <f t="shared" si="90"/>
        <v/>
      </c>
      <c r="H1974" s="67" t="str">
        <f t="array" aca="1" ref="H1974" ca="1">IF($I$1&lt;&gt;"y", "", IFERROR(INDEX(countrylistsize,MATCH(SMALL(NOT(countrylistsize="")*IF(ISNUMBER(countrylistsize),COUNTIF(countrylistsize,"&lt;="&amp;countrylistsize),COUNTIF(countrylistsize,"&lt;="&amp;countrylistsize)+SUM(ISNUMBER(countrylistsize))),ROWS(F$3:F1974)+SUM(ISBLANK(countrylistsize))),NOT(countrylistsize="")*IF(ISNUMBER(countrylistsize),COUNTIF(countrylistsize,"&lt;="&amp;countrylistsize),COUNTIF(countrylistsize,"&lt;="&amp;countrylistsize)+SUM(ISNUMBER(countrylistsize))),0)), ""))</f>
        <v/>
      </c>
      <c r="I1974" s="70"/>
      <c r="J1974" s="67" t="str">
        <f t="array" aca="1" ref="J1974" ca="1">IF($I$1&lt;&gt;"y", "", IFERROR(INDEX(admin1listsize,MATCH(SMALL(NOT(admin1listsize="")*IF(ISNUMBER(admin1listsize),COUNTIF(admin1listsize,"&lt;="&amp;admin1listsize),COUNTIF(admin1listsize,"&lt;="&amp;admin1listsize)+SUM(ISNUMBER(admin1listsize))),ROWS(D$3:D1974)+SUM(ISBLANK(admin1listsize))),NOT(admin1listsize="")*IF(ISNUMBER(admin1listsize),COUNTIF(admin1listsize,"&lt;="&amp;admin1listsize),COUNTIF(admin1listsize,"&lt;="&amp;admin1listsize)+SUM(ISNUMBER(admin1listsize))),0)), ""))</f>
        <v/>
      </c>
      <c r="K1974" s="71"/>
    </row>
    <row r="1975" spans="1:11" s="1" customFormat="1" x14ac:dyDescent="0.25">
      <c r="A1975" s="93" t="str">
        <f>IF($I$1&lt;&gt;"y", "", IF(ISBLANK(DATA!D1976),"",IF(ISBLANK(DATA!K1976),"NO DATA",DATA!K1976)))</f>
        <v/>
      </c>
      <c r="B1975" s="93" t="str">
        <f>IF($I$1&lt;&gt;"y", "",IF(ISBLANK(DATA!D1976),"", IF(ISBLANK(DATA!L1976),"NO DATA",DATA!L1976)))</f>
        <v/>
      </c>
      <c r="C1975" s="93" t="str">
        <f t="shared" si="92"/>
        <v/>
      </c>
      <c r="D1975" s="93" t="str">
        <f>IF($I$1&lt;&gt;"y", "", IF(C1976="", "", IFERROR(LOOKUP(2,1/(COUNTIF($D$2:D1974,mergednames)=0),mergednames), "")))</f>
        <v/>
      </c>
      <c r="E1975" s="93" t="str">
        <f t="shared" si="91"/>
        <v/>
      </c>
      <c r="F1975" s="93" t="str">
        <f>IF($I$1&lt;&gt;"y", "", IF(A1976="", "", IFERROR(LOOKUP(2,1/(COUNTIF($F$2:F1974,get_country)=0),get_country), "")))</f>
        <v/>
      </c>
      <c r="G1975" s="93" t="str">
        <f t="shared" si="90"/>
        <v/>
      </c>
      <c r="H1975" s="67" t="str">
        <f t="array" aca="1" ref="H1975" ca="1">IF($I$1&lt;&gt;"y", "", IFERROR(INDEX(countrylistsize,MATCH(SMALL(NOT(countrylistsize="")*IF(ISNUMBER(countrylistsize),COUNTIF(countrylistsize,"&lt;="&amp;countrylistsize),COUNTIF(countrylistsize,"&lt;="&amp;countrylistsize)+SUM(ISNUMBER(countrylistsize))),ROWS(F$3:F1975)+SUM(ISBLANK(countrylistsize))),NOT(countrylistsize="")*IF(ISNUMBER(countrylistsize),COUNTIF(countrylistsize,"&lt;="&amp;countrylistsize),COUNTIF(countrylistsize,"&lt;="&amp;countrylistsize)+SUM(ISNUMBER(countrylistsize))),0)), ""))</f>
        <v/>
      </c>
      <c r="I1975" s="70"/>
      <c r="J1975" s="67" t="str">
        <f t="array" aca="1" ref="J1975" ca="1">IF($I$1&lt;&gt;"y", "", IFERROR(INDEX(admin1listsize,MATCH(SMALL(NOT(admin1listsize="")*IF(ISNUMBER(admin1listsize),COUNTIF(admin1listsize,"&lt;="&amp;admin1listsize),COUNTIF(admin1listsize,"&lt;="&amp;admin1listsize)+SUM(ISNUMBER(admin1listsize))),ROWS(D$3:D1975)+SUM(ISBLANK(admin1listsize))),NOT(admin1listsize="")*IF(ISNUMBER(admin1listsize),COUNTIF(admin1listsize,"&lt;="&amp;admin1listsize),COUNTIF(admin1listsize,"&lt;="&amp;admin1listsize)+SUM(ISNUMBER(admin1listsize))),0)), ""))</f>
        <v/>
      </c>
      <c r="K1975" s="71"/>
    </row>
    <row r="1976" spans="1:11" s="1" customFormat="1" x14ac:dyDescent="0.25">
      <c r="A1976" s="93" t="str">
        <f>IF($I$1&lt;&gt;"y", "", IF(ISBLANK(DATA!D1977),"",IF(ISBLANK(DATA!K1977),"NO DATA",DATA!K1977)))</f>
        <v/>
      </c>
      <c r="B1976" s="93" t="str">
        <f>IF($I$1&lt;&gt;"y", "",IF(ISBLANK(DATA!D1977),"", IF(ISBLANK(DATA!L1977),"NO DATA",DATA!L1977)))</f>
        <v/>
      </c>
      <c r="C1976" s="93" t="str">
        <f t="shared" si="92"/>
        <v/>
      </c>
      <c r="D1976" s="93" t="str">
        <f>IF($I$1&lt;&gt;"y", "", IF(C1977="", "", IFERROR(LOOKUP(2,1/(COUNTIF($D$2:D1975,mergednames)=0),mergednames), "")))</f>
        <v/>
      </c>
      <c r="E1976" s="93" t="str">
        <f t="shared" si="91"/>
        <v/>
      </c>
      <c r="F1976" s="93" t="str">
        <f>IF($I$1&lt;&gt;"y", "", IF(A1977="", "", IFERROR(LOOKUP(2,1/(COUNTIF($F$2:F1975,get_country)=0),get_country), "")))</f>
        <v/>
      </c>
      <c r="G1976" s="93" t="str">
        <f t="shared" si="90"/>
        <v/>
      </c>
      <c r="H1976" s="67" t="str">
        <f t="array" aca="1" ref="H1976" ca="1">IF($I$1&lt;&gt;"y", "", IFERROR(INDEX(countrylistsize,MATCH(SMALL(NOT(countrylistsize="")*IF(ISNUMBER(countrylistsize),COUNTIF(countrylistsize,"&lt;="&amp;countrylistsize),COUNTIF(countrylistsize,"&lt;="&amp;countrylistsize)+SUM(ISNUMBER(countrylistsize))),ROWS(F$3:F1976)+SUM(ISBLANK(countrylistsize))),NOT(countrylistsize="")*IF(ISNUMBER(countrylistsize),COUNTIF(countrylistsize,"&lt;="&amp;countrylistsize),COUNTIF(countrylistsize,"&lt;="&amp;countrylistsize)+SUM(ISNUMBER(countrylistsize))),0)), ""))</f>
        <v/>
      </c>
      <c r="I1976" s="70"/>
      <c r="J1976" s="67" t="str">
        <f t="array" aca="1" ref="J1976" ca="1">IF($I$1&lt;&gt;"y", "", IFERROR(INDEX(admin1listsize,MATCH(SMALL(NOT(admin1listsize="")*IF(ISNUMBER(admin1listsize),COUNTIF(admin1listsize,"&lt;="&amp;admin1listsize),COUNTIF(admin1listsize,"&lt;="&amp;admin1listsize)+SUM(ISNUMBER(admin1listsize))),ROWS(D$3:D1976)+SUM(ISBLANK(admin1listsize))),NOT(admin1listsize="")*IF(ISNUMBER(admin1listsize),COUNTIF(admin1listsize,"&lt;="&amp;admin1listsize),COUNTIF(admin1listsize,"&lt;="&amp;admin1listsize)+SUM(ISNUMBER(admin1listsize))),0)), ""))</f>
        <v/>
      </c>
      <c r="K1976" s="71"/>
    </row>
    <row r="1977" spans="1:11" s="1" customFormat="1" x14ac:dyDescent="0.25">
      <c r="A1977" s="93" t="str">
        <f>IF($I$1&lt;&gt;"y", "", IF(ISBLANK(DATA!D1978),"",IF(ISBLANK(DATA!K1978),"NO DATA",DATA!K1978)))</f>
        <v/>
      </c>
      <c r="B1977" s="93" t="str">
        <f>IF($I$1&lt;&gt;"y", "",IF(ISBLANK(DATA!D1978),"", IF(ISBLANK(DATA!L1978),"NO DATA",DATA!L1978)))</f>
        <v/>
      </c>
      <c r="C1977" s="93" t="str">
        <f t="shared" si="92"/>
        <v/>
      </c>
      <c r="D1977" s="93" t="str">
        <f>IF($I$1&lt;&gt;"y", "", IF(C1978="", "", IFERROR(LOOKUP(2,1/(COUNTIF($D$2:D1976,mergednames)=0),mergednames), "")))</f>
        <v/>
      </c>
      <c r="E1977" s="93" t="str">
        <f t="shared" si="91"/>
        <v/>
      </c>
      <c r="F1977" s="93" t="str">
        <f>IF($I$1&lt;&gt;"y", "", IF(A1978="", "", IFERROR(LOOKUP(2,1/(COUNTIF($F$2:F1976,get_country)=0),get_country), "")))</f>
        <v/>
      </c>
      <c r="G1977" s="93" t="str">
        <f t="shared" si="90"/>
        <v/>
      </c>
      <c r="H1977" s="67" t="str">
        <f t="array" aca="1" ref="H1977" ca="1">IF($I$1&lt;&gt;"y", "", IFERROR(INDEX(countrylistsize,MATCH(SMALL(NOT(countrylistsize="")*IF(ISNUMBER(countrylistsize),COUNTIF(countrylistsize,"&lt;="&amp;countrylistsize),COUNTIF(countrylistsize,"&lt;="&amp;countrylistsize)+SUM(ISNUMBER(countrylistsize))),ROWS(F$3:F1977)+SUM(ISBLANK(countrylistsize))),NOT(countrylistsize="")*IF(ISNUMBER(countrylistsize),COUNTIF(countrylistsize,"&lt;="&amp;countrylistsize),COUNTIF(countrylistsize,"&lt;="&amp;countrylistsize)+SUM(ISNUMBER(countrylistsize))),0)), ""))</f>
        <v/>
      </c>
      <c r="I1977" s="70"/>
      <c r="J1977" s="67" t="str">
        <f t="array" aca="1" ref="J1977" ca="1">IF($I$1&lt;&gt;"y", "", IFERROR(INDEX(admin1listsize,MATCH(SMALL(NOT(admin1listsize="")*IF(ISNUMBER(admin1listsize),COUNTIF(admin1listsize,"&lt;="&amp;admin1listsize),COUNTIF(admin1listsize,"&lt;="&amp;admin1listsize)+SUM(ISNUMBER(admin1listsize))),ROWS(D$3:D1977)+SUM(ISBLANK(admin1listsize))),NOT(admin1listsize="")*IF(ISNUMBER(admin1listsize),COUNTIF(admin1listsize,"&lt;="&amp;admin1listsize),COUNTIF(admin1listsize,"&lt;="&amp;admin1listsize)+SUM(ISNUMBER(admin1listsize))),0)), ""))</f>
        <v/>
      </c>
      <c r="K1977" s="71"/>
    </row>
    <row r="1978" spans="1:11" s="1" customFormat="1" x14ac:dyDescent="0.25">
      <c r="A1978" s="93" t="str">
        <f>IF($I$1&lt;&gt;"y", "", IF(ISBLANK(DATA!D1979),"",IF(ISBLANK(DATA!K1979),"NO DATA",DATA!K1979)))</f>
        <v/>
      </c>
      <c r="B1978" s="93" t="str">
        <f>IF($I$1&lt;&gt;"y", "",IF(ISBLANK(DATA!D1979),"", IF(ISBLANK(DATA!L1979),"NO DATA",DATA!L1979)))</f>
        <v/>
      </c>
      <c r="C1978" s="93" t="str">
        <f t="shared" si="92"/>
        <v/>
      </c>
      <c r="D1978" s="93" t="str">
        <f>IF($I$1&lt;&gt;"y", "", IF(C1979="", "", IFERROR(LOOKUP(2,1/(COUNTIF($D$2:D1977,mergednames)=0),mergednames), "")))</f>
        <v/>
      </c>
      <c r="E1978" s="93" t="str">
        <f t="shared" si="91"/>
        <v/>
      </c>
      <c r="F1978" s="93" t="str">
        <f>IF($I$1&lt;&gt;"y", "", IF(A1979="", "", IFERROR(LOOKUP(2,1/(COUNTIF($F$2:F1977,get_country)=0),get_country), "")))</f>
        <v/>
      </c>
      <c r="G1978" s="93" t="str">
        <f t="shared" si="90"/>
        <v/>
      </c>
      <c r="H1978" s="67" t="str">
        <f t="array" aca="1" ref="H1978" ca="1">IF($I$1&lt;&gt;"y", "", IFERROR(INDEX(countrylistsize,MATCH(SMALL(NOT(countrylistsize="")*IF(ISNUMBER(countrylistsize),COUNTIF(countrylistsize,"&lt;="&amp;countrylistsize),COUNTIF(countrylistsize,"&lt;="&amp;countrylistsize)+SUM(ISNUMBER(countrylistsize))),ROWS(F$3:F1978)+SUM(ISBLANK(countrylistsize))),NOT(countrylistsize="")*IF(ISNUMBER(countrylistsize),COUNTIF(countrylistsize,"&lt;="&amp;countrylistsize),COUNTIF(countrylistsize,"&lt;="&amp;countrylistsize)+SUM(ISNUMBER(countrylistsize))),0)), ""))</f>
        <v/>
      </c>
      <c r="I1978" s="70"/>
      <c r="J1978" s="67" t="str">
        <f t="array" aca="1" ref="J1978" ca="1">IF($I$1&lt;&gt;"y", "", IFERROR(INDEX(admin1listsize,MATCH(SMALL(NOT(admin1listsize="")*IF(ISNUMBER(admin1listsize),COUNTIF(admin1listsize,"&lt;="&amp;admin1listsize),COUNTIF(admin1listsize,"&lt;="&amp;admin1listsize)+SUM(ISNUMBER(admin1listsize))),ROWS(D$3:D1978)+SUM(ISBLANK(admin1listsize))),NOT(admin1listsize="")*IF(ISNUMBER(admin1listsize),COUNTIF(admin1listsize,"&lt;="&amp;admin1listsize),COUNTIF(admin1listsize,"&lt;="&amp;admin1listsize)+SUM(ISNUMBER(admin1listsize))),0)), ""))</f>
        <v/>
      </c>
      <c r="K1978" s="71"/>
    </row>
    <row r="1979" spans="1:11" s="1" customFormat="1" x14ac:dyDescent="0.25">
      <c r="A1979" s="93" t="str">
        <f>IF($I$1&lt;&gt;"y", "", IF(ISBLANK(DATA!D1980),"",IF(ISBLANK(DATA!K1980),"NO DATA",DATA!K1980)))</f>
        <v/>
      </c>
      <c r="B1979" s="93" t="str">
        <f>IF($I$1&lt;&gt;"y", "",IF(ISBLANK(DATA!D1980),"", IF(ISBLANK(DATA!L1980),"NO DATA",DATA!L1980)))</f>
        <v/>
      </c>
      <c r="C1979" s="93" t="str">
        <f t="shared" si="92"/>
        <v/>
      </c>
      <c r="D1979" s="93" t="str">
        <f>IF($I$1&lt;&gt;"y", "", IF(C1980="", "", IFERROR(LOOKUP(2,1/(COUNTIF($D$2:D1978,mergednames)=0),mergednames), "")))</f>
        <v/>
      </c>
      <c r="E1979" s="93" t="str">
        <f t="shared" si="91"/>
        <v/>
      </c>
      <c r="F1979" s="93" t="str">
        <f>IF($I$1&lt;&gt;"y", "", IF(A1980="", "", IFERROR(LOOKUP(2,1/(COUNTIF($F$2:F1978,get_country)=0),get_country), "")))</f>
        <v/>
      </c>
      <c r="G1979" s="93" t="str">
        <f t="shared" si="90"/>
        <v/>
      </c>
      <c r="H1979" s="67" t="str">
        <f t="array" aca="1" ref="H1979" ca="1">IF($I$1&lt;&gt;"y", "", IFERROR(INDEX(countrylistsize,MATCH(SMALL(NOT(countrylistsize="")*IF(ISNUMBER(countrylistsize),COUNTIF(countrylistsize,"&lt;="&amp;countrylistsize),COUNTIF(countrylistsize,"&lt;="&amp;countrylistsize)+SUM(ISNUMBER(countrylistsize))),ROWS(F$3:F1979)+SUM(ISBLANK(countrylistsize))),NOT(countrylistsize="")*IF(ISNUMBER(countrylistsize),COUNTIF(countrylistsize,"&lt;="&amp;countrylistsize),COUNTIF(countrylistsize,"&lt;="&amp;countrylistsize)+SUM(ISNUMBER(countrylistsize))),0)), ""))</f>
        <v/>
      </c>
      <c r="I1979" s="70"/>
      <c r="J1979" s="67" t="str">
        <f t="array" aca="1" ref="J1979" ca="1">IF($I$1&lt;&gt;"y", "", IFERROR(INDEX(admin1listsize,MATCH(SMALL(NOT(admin1listsize="")*IF(ISNUMBER(admin1listsize),COUNTIF(admin1listsize,"&lt;="&amp;admin1listsize),COUNTIF(admin1listsize,"&lt;="&amp;admin1listsize)+SUM(ISNUMBER(admin1listsize))),ROWS(D$3:D1979)+SUM(ISBLANK(admin1listsize))),NOT(admin1listsize="")*IF(ISNUMBER(admin1listsize),COUNTIF(admin1listsize,"&lt;="&amp;admin1listsize),COUNTIF(admin1listsize,"&lt;="&amp;admin1listsize)+SUM(ISNUMBER(admin1listsize))),0)), ""))</f>
        <v/>
      </c>
      <c r="K1979" s="71"/>
    </row>
    <row r="1980" spans="1:11" s="1" customFormat="1" x14ac:dyDescent="0.25">
      <c r="A1980" s="93" t="str">
        <f>IF($I$1&lt;&gt;"y", "", IF(ISBLANK(DATA!D1981),"",IF(ISBLANK(DATA!K1981),"NO DATA",DATA!K1981)))</f>
        <v/>
      </c>
      <c r="B1980" s="93" t="str">
        <f>IF($I$1&lt;&gt;"y", "",IF(ISBLANK(DATA!D1981),"", IF(ISBLANK(DATA!L1981),"NO DATA",DATA!L1981)))</f>
        <v/>
      </c>
      <c r="C1980" s="93" t="str">
        <f t="shared" si="92"/>
        <v/>
      </c>
      <c r="D1980" s="93" t="str">
        <f>IF($I$1&lt;&gt;"y", "", IF(C1981="", "", IFERROR(LOOKUP(2,1/(COUNTIF($D$2:D1979,mergednames)=0),mergednames), "")))</f>
        <v/>
      </c>
      <c r="E1980" s="93" t="str">
        <f t="shared" si="91"/>
        <v/>
      </c>
      <c r="F1980" s="93" t="str">
        <f>IF($I$1&lt;&gt;"y", "", IF(A1981="", "", IFERROR(LOOKUP(2,1/(COUNTIF($F$2:F1979,get_country)=0),get_country), "")))</f>
        <v/>
      </c>
      <c r="G1980" s="93" t="str">
        <f t="shared" si="90"/>
        <v/>
      </c>
      <c r="H1980" s="67" t="str">
        <f t="array" aca="1" ref="H1980" ca="1">IF($I$1&lt;&gt;"y", "", IFERROR(INDEX(countrylistsize,MATCH(SMALL(NOT(countrylistsize="")*IF(ISNUMBER(countrylistsize),COUNTIF(countrylistsize,"&lt;="&amp;countrylistsize),COUNTIF(countrylistsize,"&lt;="&amp;countrylistsize)+SUM(ISNUMBER(countrylistsize))),ROWS(F$3:F1980)+SUM(ISBLANK(countrylistsize))),NOT(countrylistsize="")*IF(ISNUMBER(countrylistsize),COUNTIF(countrylistsize,"&lt;="&amp;countrylistsize),COUNTIF(countrylistsize,"&lt;="&amp;countrylistsize)+SUM(ISNUMBER(countrylistsize))),0)), ""))</f>
        <v/>
      </c>
      <c r="I1980" s="70"/>
      <c r="J1980" s="67" t="str">
        <f t="array" aca="1" ref="J1980" ca="1">IF($I$1&lt;&gt;"y", "", IFERROR(INDEX(admin1listsize,MATCH(SMALL(NOT(admin1listsize="")*IF(ISNUMBER(admin1listsize),COUNTIF(admin1listsize,"&lt;="&amp;admin1listsize),COUNTIF(admin1listsize,"&lt;="&amp;admin1listsize)+SUM(ISNUMBER(admin1listsize))),ROWS(D$3:D1980)+SUM(ISBLANK(admin1listsize))),NOT(admin1listsize="")*IF(ISNUMBER(admin1listsize),COUNTIF(admin1listsize,"&lt;="&amp;admin1listsize),COUNTIF(admin1listsize,"&lt;="&amp;admin1listsize)+SUM(ISNUMBER(admin1listsize))),0)), ""))</f>
        <v/>
      </c>
      <c r="K1980" s="71"/>
    </row>
    <row r="1981" spans="1:11" s="1" customFormat="1" x14ac:dyDescent="0.25">
      <c r="A1981" s="93" t="str">
        <f>IF($I$1&lt;&gt;"y", "", IF(ISBLANK(DATA!D1982),"",IF(ISBLANK(DATA!K1982),"NO DATA",DATA!K1982)))</f>
        <v/>
      </c>
      <c r="B1981" s="93" t="str">
        <f>IF($I$1&lt;&gt;"y", "",IF(ISBLANK(DATA!D1982),"", IF(ISBLANK(DATA!L1982),"NO DATA",DATA!L1982)))</f>
        <v/>
      </c>
      <c r="C1981" s="93" t="str">
        <f t="shared" si="92"/>
        <v/>
      </c>
      <c r="D1981" s="93" t="str">
        <f>IF($I$1&lt;&gt;"y", "", IF(C1982="", "", IFERROR(LOOKUP(2,1/(COUNTIF($D$2:D1980,mergednames)=0),mergednames), "")))</f>
        <v/>
      </c>
      <c r="E1981" s="93" t="str">
        <f t="shared" si="91"/>
        <v/>
      </c>
      <c r="F1981" s="93" t="str">
        <f>IF($I$1&lt;&gt;"y", "", IF(A1982="", "", IFERROR(LOOKUP(2,1/(COUNTIF($F$2:F1980,get_country)=0),get_country), "")))</f>
        <v/>
      </c>
      <c r="G1981" s="93" t="str">
        <f t="shared" si="90"/>
        <v/>
      </c>
      <c r="H1981" s="67" t="str">
        <f t="array" aca="1" ref="H1981" ca="1">IF($I$1&lt;&gt;"y", "", IFERROR(INDEX(countrylistsize,MATCH(SMALL(NOT(countrylistsize="")*IF(ISNUMBER(countrylistsize),COUNTIF(countrylistsize,"&lt;="&amp;countrylistsize),COUNTIF(countrylistsize,"&lt;="&amp;countrylistsize)+SUM(ISNUMBER(countrylistsize))),ROWS(F$3:F1981)+SUM(ISBLANK(countrylistsize))),NOT(countrylistsize="")*IF(ISNUMBER(countrylistsize),COUNTIF(countrylistsize,"&lt;="&amp;countrylistsize),COUNTIF(countrylistsize,"&lt;="&amp;countrylistsize)+SUM(ISNUMBER(countrylistsize))),0)), ""))</f>
        <v/>
      </c>
      <c r="I1981" s="70"/>
      <c r="J1981" s="67" t="str">
        <f t="array" aca="1" ref="J1981" ca="1">IF($I$1&lt;&gt;"y", "", IFERROR(INDEX(admin1listsize,MATCH(SMALL(NOT(admin1listsize="")*IF(ISNUMBER(admin1listsize),COUNTIF(admin1listsize,"&lt;="&amp;admin1listsize),COUNTIF(admin1listsize,"&lt;="&amp;admin1listsize)+SUM(ISNUMBER(admin1listsize))),ROWS(D$3:D1981)+SUM(ISBLANK(admin1listsize))),NOT(admin1listsize="")*IF(ISNUMBER(admin1listsize),COUNTIF(admin1listsize,"&lt;="&amp;admin1listsize),COUNTIF(admin1listsize,"&lt;="&amp;admin1listsize)+SUM(ISNUMBER(admin1listsize))),0)), ""))</f>
        <v/>
      </c>
      <c r="K1981" s="71"/>
    </row>
    <row r="1982" spans="1:11" s="1" customFormat="1" x14ac:dyDescent="0.25">
      <c r="A1982" s="93" t="str">
        <f>IF($I$1&lt;&gt;"y", "", IF(ISBLANK(DATA!D1983),"",IF(ISBLANK(DATA!K1983),"NO DATA",DATA!K1983)))</f>
        <v/>
      </c>
      <c r="B1982" s="93" t="str">
        <f>IF($I$1&lt;&gt;"y", "",IF(ISBLANK(DATA!D1983),"", IF(ISBLANK(DATA!L1983),"NO DATA",DATA!L1983)))</f>
        <v/>
      </c>
      <c r="C1982" s="93" t="str">
        <f t="shared" si="92"/>
        <v/>
      </c>
      <c r="D1982" s="93" t="str">
        <f>IF($I$1&lt;&gt;"y", "", IF(C1983="", "", IFERROR(LOOKUP(2,1/(COUNTIF($D$2:D1981,mergednames)=0),mergednames), "")))</f>
        <v/>
      </c>
      <c r="E1982" s="93" t="str">
        <f t="shared" si="91"/>
        <v/>
      </c>
      <c r="F1982" s="93" t="str">
        <f>IF($I$1&lt;&gt;"y", "", IF(A1983="", "", IFERROR(LOOKUP(2,1/(COUNTIF($F$2:F1981,get_country)=0),get_country), "")))</f>
        <v/>
      </c>
      <c r="G1982" s="93" t="str">
        <f t="shared" si="90"/>
        <v/>
      </c>
      <c r="H1982" s="67" t="str">
        <f t="array" aca="1" ref="H1982" ca="1">IF($I$1&lt;&gt;"y", "", IFERROR(INDEX(countrylistsize,MATCH(SMALL(NOT(countrylistsize="")*IF(ISNUMBER(countrylistsize),COUNTIF(countrylistsize,"&lt;="&amp;countrylistsize),COUNTIF(countrylistsize,"&lt;="&amp;countrylistsize)+SUM(ISNUMBER(countrylistsize))),ROWS(F$3:F1982)+SUM(ISBLANK(countrylistsize))),NOT(countrylistsize="")*IF(ISNUMBER(countrylistsize),COUNTIF(countrylistsize,"&lt;="&amp;countrylistsize),COUNTIF(countrylistsize,"&lt;="&amp;countrylistsize)+SUM(ISNUMBER(countrylistsize))),0)), ""))</f>
        <v/>
      </c>
      <c r="I1982" s="70"/>
      <c r="J1982" s="67" t="str">
        <f t="array" aca="1" ref="J1982" ca="1">IF($I$1&lt;&gt;"y", "", IFERROR(INDEX(admin1listsize,MATCH(SMALL(NOT(admin1listsize="")*IF(ISNUMBER(admin1listsize),COUNTIF(admin1listsize,"&lt;="&amp;admin1listsize),COUNTIF(admin1listsize,"&lt;="&amp;admin1listsize)+SUM(ISNUMBER(admin1listsize))),ROWS(D$3:D1982)+SUM(ISBLANK(admin1listsize))),NOT(admin1listsize="")*IF(ISNUMBER(admin1listsize),COUNTIF(admin1listsize,"&lt;="&amp;admin1listsize),COUNTIF(admin1listsize,"&lt;="&amp;admin1listsize)+SUM(ISNUMBER(admin1listsize))),0)), ""))</f>
        <v/>
      </c>
      <c r="K1982" s="71"/>
    </row>
    <row r="1983" spans="1:11" s="1" customFormat="1" x14ac:dyDescent="0.25">
      <c r="A1983" s="93" t="str">
        <f>IF($I$1&lt;&gt;"y", "", IF(ISBLANK(DATA!D1984),"",IF(ISBLANK(DATA!K1984),"NO DATA",DATA!K1984)))</f>
        <v/>
      </c>
      <c r="B1983" s="93" t="str">
        <f>IF($I$1&lt;&gt;"y", "",IF(ISBLANK(DATA!D1984),"", IF(ISBLANK(DATA!L1984),"NO DATA",DATA!L1984)))</f>
        <v/>
      </c>
      <c r="C1983" s="93" t="str">
        <f t="shared" si="92"/>
        <v/>
      </c>
      <c r="D1983" s="93" t="str">
        <f>IF($I$1&lt;&gt;"y", "", IF(C1984="", "", IFERROR(LOOKUP(2,1/(COUNTIF($D$2:D1982,mergednames)=0),mergednames), "")))</f>
        <v/>
      </c>
      <c r="E1983" s="93" t="str">
        <f t="shared" si="91"/>
        <v/>
      </c>
      <c r="F1983" s="93" t="str">
        <f>IF($I$1&lt;&gt;"y", "", IF(A1984="", "", IFERROR(LOOKUP(2,1/(COUNTIF($F$2:F1982,get_country)=0),get_country), "")))</f>
        <v/>
      </c>
      <c r="G1983" s="93" t="str">
        <f t="shared" si="90"/>
        <v/>
      </c>
      <c r="H1983" s="67" t="str">
        <f t="array" aca="1" ref="H1983" ca="1">IF($I$1&lt;&gt;"y", "", IFERROR(INDEX(countrylistsize,MATCH(SMALL(NOT(countrylistsize="")*IF(ISNUMBER(countrylistsize),COUNTIF(countrylistsize,"&lt;="&amp;countrylistsize),COUNTIF(countrylistsize,"&lt;="&amp;countrylistsize)+SUM(ISNUMBER(countrylistsize))),ROWS(F$3:F1983)+SUM(ISBLANK(countrylistsize))),NOT(countrylistsize="")*IF(ISNUMBER(countrylistsize),COUNTIF(countrylistsize,"&lt;="&amp;countrylistsize),COUNTIF(countrylistsize,"&lt;="&amp;countrylistsize)+SUM(ISNUMBER(countrylistsize))),0)), ""))</f>
        <v/>
      </c>
      <c r="I1983" s="70"/>
      <c r="J1983" s="67" t="str">
        <f t="array" aca="1" ref="J1983" ca="1">IF($I$1&lt;&gt;"y", "", IFERROR(INDEX(admin1listsize,MATCH(SMALL(NOT(admin1listsize="")*IF(ISNUMBER(admin1listsize),COUNTIF(admin1listsize,"&lt;="&amp;admin1listsize),COUNTIF(admin1listsize,"&lt;="&amp;admin1listsize)+SUM(ISNUMBER(admin1listsize))),ROWS(D$3:D1983)+SUM(ISBLANK(admin1listsize))),NOT(admin1listsize="")*IF(ISNUMBER(admin1listsize),COUNTIF(admin1listsize,"&lt;="&amp;admin1listsize),COUNTIF(admin1listsize,"&lt;="&amp;admin1listsize)+SUM(ISNUMBER(admin1listsize))),0)), ""))</f>
        <v/>
      </c>
      <c r="K1983" s="71"/>
    </row>
    <row r="1984" spans="1:11" s="1" customFormat="1" x14ac:dyDescent="0.25">
      <c r="A1984" s="93" t="str">
        <f>IF($I$1&lt;&gt;"y", "", IF(ISBLANK(DATA!D1985),"",IF(ISBLANK(DATA!K1985),"NO DATA",DATA!K1985)))</f>
        <v/>
      </c>
      <c r="B1984" s="93" t="str">
        <f>IF($I$1&lt;&gt;"y", "",IF(ISBLANK(DATA!D1985),"", IF(ISBLANK(DATA!L1985),"NO DATA",DATA!L1985)))</f>
        <v/>
      </c>
      <c r="C1984" s="93" t="str">
        <f t="shared" si="92"/>
        <v/>
      </c>
      <c r="D1984" s="93" t="str">
        <f>IF($I$1&lt;&gt;"y", "", IF(C1985="", "", IFERROR(LOOKUP(2,1/(COUNTIF($D$2:D1983,mergednames)=0),mergednames), "")))</f>
        <v/>
      </c>
      <c r="E1984" s="93" t="str">
        <f t="shared" si="91"/>
        <v/>
      </c>
      <c r="F1984" s="93" t="str">
        <f>IF($I$1&lt;&gt;"y", "", IF(A1985="", "", IFERROR(LOOKUP(2,1/(COUNTIF($F$2:F1983,get_country)=0),get_country), "")))</f>
        <v/>
      </c>
      <c r="G1984" s="93" t="str">
        <f t="shared" si="90"/>
        <v/>
      </c>
      <c r="H1984" s="67" t="str">
        <f t="array" aca="1" ref="H1984" ca="1">IF($I$1&lt;&gt;"y", "", IFERROR(INDEX(countrylistsize,MATCH(SMALL(NOT(countrylistsize="")*IF(ISNUMBER(countrylistsize),COUNTIF(countrylistsize,"&lt;="&amp;countrylistsize),COUNTIF(countrylistsize,"&lt;="&amp;countrylistsize)+SUM(ISNUMBER(countrylistsize))),ROWS(F$3:F1984)+SUM(ISBLANK(countrylistsize))),NOT(countrylistsize="")*IF(ISNUMBER(countrylistsize),COUNTIF(countrylistsize,"&lt;="&amp;countrylistsize),COUNTIF(countrylistsize,"&lt;="&amp;countrylistsize)+SUM(ISNUMBER(countrylistsize))),0)), ""))</f>
        <v/>
      </c>
      <c r="I1984" s="70"/>
      <c r="J1984" s="67" t="str">
        <f t="array" aca="1" ref="J1984" ca="1">IF($I$1&lt;&gt;"y", "", IFERROR(INDEX(admin1listsize,MATCH(SMALL(NOT(admin1listsize="")*IF(ISNUMBER(admin1listsize),COUNTIF(admin1listsize,"&lt;="&amp;admin1listsize),COUNTIF(admin1listsize,"&lt;="&amp;admin1listsize)+SUM(ISNUMBER(admin1listsize))),ROWS(D$3:D1984)+SUM(ISBLANK(admin1listsize))),NOT(admin1listsize="")*IF(ISNUMBER(admin1listsize),COUNTIF(admin1listsize,"&lt;="&amp;admin1listsize),COUNTIF(admin1listsize,"&lt;="&amp;admin1listsize)+SUM(ISNUMBER(admin1listsize))),0)), ""))</f>
        <v/>
      </c>
      <c r="K1984" s="71"/>
    </row>
    <row r="1985" spans="1:11" s="1" customFormat="1" x14ac:dyDescent="0.25">
      <c r="A1985" s="93" t="str">
        <f>IF($I$1&lt;&gt;"y", "", IF(ISBLANK(DATA!D1986),"",IF(ISBLANK(DATA!K1986),"NO DATA",DATA!K1986)))</f>
        <v/>
      </c>
      <c r="B1985" s="93" t="str">
        <f>IF($I$1&lt;&gt;"y", "",IF(ISBLANK(DATA!D1986),"", IF(ISBLANK(DATA!L1986),"NO DATA",DATA!L1986)))</f>
        <v/>
      </c>
      <c r="C1985" s="93" t="str">
        <f t="shared" si="92"/>
        <v/>
      </c>
      <c r="D1985" s="93" t="str">
        <f>IF($I$1&lt;&gt;"y", "", IF(C1986="", "", IFERROR(LOOKUP(2,1/(COUNTIF($D$2:D1984,mergednames)=0),mergednames), "")))</f>
        <v/>
      </c>
      <c r="E1985" s="93" t="str">
        <f t="shared" si="91"/>
        <v/>
      </c>
      <c r="F1985" s="93" t="str">
        <f>IF($I$1&lt;&gt;"y", "", IF(A1986="", "", IFERROR(LOOKUP(2,1/(COUNTIF($F$2:F1984,get_country)=0),get_country), "")))</f>
        <v/>
      </c>
      <c r="G1985" s="93" t="str">
        <f t="shared" si="90"/>
        <v/>
      </c>
      <c r="H1985" s="67" t="str">
        <f t="array" aca="1" ref="H1985" ca="1">IF($I$1&lt;&gt;"y", "", IFERROR(INDEX(countrylistsize,MATCH(SMALL(NOT(countrylistsize="")*IF(ISNUMBER(countrylistsize),COUNTIF(countrylistsize,"&lt;="&amp;countrylistsize),COUNTIF(countrylistsize,"&lt;="&amp;countrylistsize)+SUM(ISNUMBER(countrylistsize))),ROWS(F$3:F1985)+SUM(ISBLANK(countrylistsize))),NOT(countrylistsize="")*IF(ISNUMBER(countrylistsize),COUNTIF(countrylistsize,"&lt;="&amp;countrylistsize),COUNTIF(countrylistsize,"&lt;="&amp;countrylistsize)+SUM(ISNUMBER(countrylistsize))),0)), ""))</f>
        <v/>
      </c>
      <c r="I1985" s="70"/>
      <c r="J1985" s="67" t="str">
        <f t="array" aca="1" ref="J1985" ca="1">IF($I$1&lt;&gt;"y", "", IFERROR(INDEX(admin1listsize,MATCH(SMALL(NOT(admin1listsize="")*IF(ISNUMBER(admin1listsize),COUNTIF(admin1listsize,"&lt;="&amp;admin1listsize),COUNTIF(admin1listsize,"&lt;="&amp;admin1listsize)+SUM(ISNUMBER(admin1listsize))),ROWS(D$3:D1985)+SUM(ISBLANK(admin1listsize))),NOT(admin1listsize="")*IF(ISNUMBER(admin1listsize),COUNTIF(admin1listsize,"&lt;="&amp;admin1listsize),COUNTIF(admin1listsize,"&lt;="&amp;admin1listsize)+SUM(ISNUMBER(admin1listsize))),0)), ""))</f>
        <v/>
      </c>
      <c r="K1985" s="71"/>
    </row>
    <row r="1986" spans="1:11" s="1" customFormat="1" x14ac:dyDescent="0.25">
      <c r="A1986" s="93" t="str">
        <f>IF($I$1&lt;&gt;"y", "", IF(ISBLANK(DATA!D1987),"",IF(ISBLANK(DATA!K1987),"NO DATA",DATA!K1987)))</f>
        <v/>
      </c>
      <c r="B1986" s="93" t="str">
        <f>IF($I$1&lt;&gt;"y", "",IF(ISBLANK(DATA!D1987),"", IF(ISBLANK(DATA!L1987),"NO DATA",DATA!L1987)))</f>
        <v/>
      </c>
      <c r="C1986" s="93" t="str">
        <f t="shared" si="92"/>
        <v/>
      </c>
      <c r="D1986" s="93" t="str">
        <f>IF($I$1&lt;&gt;"y", "", IF(C1987="", "", IFERROR(LOOKUP(2,1/(COUNTIF($D$2:D1985,mergednames)=0),mergednames), "")))</f>
        <v/>
      </c>
      <c r="E1986" s="93" t="str">
        <f t="shared" si="91"/>
        <v/>
      </c>
      <c r="F1986" s="93" t="str">
        <f>IF($I$1&lt;&gt;"y", "", IF(A1987="", "", IFERROR(LOOKUP(2,1/(COUNTIF($F$2:F1985,get_country)=0),get_country), "")))</f>
        <v/>
      </c>
      <c r="G1986" s="93" t="str">
        <f t="shared" si="90"/>
        <v/>
      </c>
      <c r="H1986" s="67" t="str">
        <f t="array" aca="1" ref="H1986" ca="1">IF($I$1&lt;&gt;"y", "", IFERROR(INDEX(countrylistsize,MATCH(SMALL(NOT(countrylistsize="")*IF(ISNUMBER(countrylistsize),COUNTIF(countrylistsize,"&lt;="&amp;countrylistsize),COUNTIF(countrylistsize,"&lt;="&amp;countrylistsize)+SUM(ISNUMBER(countrylistsize))),ROWS(F$3:F1986)+SUM(ISBLANK(countrylistsize))),NOT(countrylistsize="")*IF(ISNUMBER(countrylistsize),COUNTIF(countrylistsize,"&lt;="&amp;countrylistsize),COUNTIF(countrylistsize,"&lt;="&amp;countrylistsize)+SUM(ISNUMBER(countrylistsize))),0)), ""))</f>
        <v/>
      </c>
      <c r="I1986" s="70"/>
      <c r="J1986" s="67" t="str">
        <f t="array" aca="1" ref="J1986" ca="1">IF($I$1&lt;&gt;"y", "", IFERROR(INDEX(admin1listsize,MATCH(SMALL(NOT(admin1listsize="")*IF(ISNUMBER(admin1listsize),COUNTIF(admin1listsize,"&lt;="&amp;admin1listsize),COUNTIF(admin1listsize,"&lt;="&amp;admin1listsize)+SUM(ISNUMBER(admin1listsize))),ROWS(D$3:D1986)+SUM(ISBLANK(admin1listsize))),NOT(admin1listsize="")*IF(ISNUMBER(admin1listsize),COUNTIF(admin1listsize,"&lt;="&amp;admin1listsize),COUNTIF(admin1listsize,"&lt;="&amp;admin1listsize)+SUM(ISNUMBER(admin1listsize))),0)), ""))</f>
        <v/>
      </c>
      <c r="K1986" s="71"/>
    </row>
    <row r="1987" spans="1:11" s="1" customFormat="1" x14ac:dyDescent="0.25">
      <c r="A1987" s="93" t="str">
        <f>IF($I$1&lt;&gt;"y", "", IF(ISBLANK(DATA!D1988),"",IF(ISBLANK(DATA!K1988),"NO DATA",DATA!K1988)))</f>
        <v/>
      </c>
      <c r="B1987" s="93" t="str">
        <f>IF($I$1&lt;&gt;"y", "",IF(ISBLANK(DATA!D1988),"", IF(ISBLANK(DATA!L1988),"NO DATA",DATA!L1988)))</f>
        <v/>
      </c>
      <c r="C1987" s="93" t="str">
        <f t="shared" si="92"/>
        <v/>
      </c>
      <c r="D1987" s="93" t="str">
        <f>IF($I$1&lt;&gt;"y", "", IF(C1988="", "", IFERROR(LOOKUP(2,1/(COUNTIF($D$2:D1986,mergednames)=0),mergednames), "")))</f>
        <v/>
      </c>
      <c r="E1987" s="93" t="str">
        <f t="shared" si="91"/>
        <v/>
      </c>
      <c r="F1987" s="93" t="str">
        <f>IF($I$1&lt;&gt;"y", "", IF(A1988="", "", IFERROR(LOOKUP(2,1/(COUNTIF($F$2:F1986,get_country)=0),get_country), "")))</f>
        <v/>
      </c>
      <c r="G1987" s="93" t="str">
        <f t="shared" ref="G1987:G2002" si="93">IF($I$1&lt;&gt;"y", "", IF(F1987="", "", G1986+1))</f>
        <v/>
      </c>
      <c r="H1987" s="67" t="str">
        <f t="array" aca="1" ref="H1987" ca="1">IF($I$1&lt;&gt;"y", "", IFERROR(INDEX(countrylistsize,MATCH(SMALL(NOT(countrylistsize="")*IF(ISNUMBER(countrylistsize),COUNTIF(countrylistsize,"&lt;="&amp;countrylistsize),COUNTIF(countrylistsize,"&lt;="&amp;countrylistsize)+SUM(ISNUMBER(countrylistsize))),ROWS(F$3:F1987)+SUM(ISBLANK(countrylistsize))),NOT(countrylistsize="")*IF(ISNUMBER(countrylistsize),COUNTIF(countrylistsize,"&lt;="&amp;countrylistsize),COUNTIF(countrylistsize,"&lt;="&amp;countrylistsize)+SUM(ISNUMBER(countrylistsize))),0)), ""))</f>
        <v/>
      </c>
      <c r="I1987" s="70"/>
      <c r="J1987" s="67" t="str">
        <f t="array" aca="1" ref="J1987" ca="1">IF($I$1&lt;&gt;"y", "", IFERROR(INDEX(admin1listsize,MATCH(SMALL(NOT(admin1listsize="")*IF(ISNUMBER(admin1listsize),COUNTIF(admin1listsize,"&lt;="&amp;admin1listsize),COUNTIF(admin1listsize,"&lt;="&amp;admin1listsize)+SUM(ISNUMBER(admin1listsize))),ROWS(D$3:D1987)+SUM(ISBLANK(admin1listsize))),NOT(admin1listsize="")*IF(ISNUMBER(admin1listsize),COUNTIF(admin1listsize,"&lt;="&amp;admin1listsize),COUNTIF(admin1listsize,"&lt;="&amp;admin1listsize)+SUM(ISNUMBER(admin1listsize))),0)), ""))</f>
        <v/>
      </c>
      <c r="K1987" s="71"/>
    </row>
    <row r="1988" spans="1:11" s="1" customFormat="1" x14ac:dyDescent="0.25">
      <c r="A1988" s="93" t="str">
        <f>IF($I$1&lt;&gt;"y", "", IF(ISBLANK(DATA!D1989),"",IF(ISBLANK(DATA!K1989),"NO DATA",DATA!K1989)))</f>
        <v/>
      </c>
      <c r="B1988" s="93" t="str">
        <f>IF($I$1&lt;&gt;"y", "",IF(ISBLANK(DATA!D1989),"", IF(ISBLANK(DATA!L1989),"NO DATA",DATA!L1989)))</f>
        <v/>
      </c>
      <c r="C1988" s="93" t="str">
        <f t="shared" si="92"/>
        <v/>
      </c>
      <c r="D1988" s="93" t="str">
        <f>IF($I$1&lt;&gt;"y", "", IF(C1989="", "", IFERROR(LOOKUP(2,1/(COUNTIF($D$2:D1987,mergednames)=0),mergednames), "")))</f>
        <v/>
      </c>
      <c r="E1988" s="93" t="str">
        <f t="shared" ref="E1988:E2002" si="94">IF($I$1&lt;&gt;"y", "", IF(D1988="", "", E1987+1))</f>
        <v/>
      </c>
      <c r="F1988" s="93" t="str">
        <f>IF($I$1&lt;&gt;"y", "", IF(A1989="", "", IFERROR(LOOKUP(2,1/(COUNTIF($F$2:F1987,get_country)=0),get_country), "")))</f>
        <v/>
      </c>
      <c r="G1988" s="93" t="str">
        <f t="shared" si="93"/>
        <v/>
      </c>
      <c r="H1988" s="67" t="str">
        <f t="array" aca="1" ref="H1988" ca="1">IF($I$1&lt;&gt;"y", "", IFERROR(INDEX(countrylistsize,MATCH(SMALL(NOT(countrylistsize="")*IF(ISNUMBER(countrylistsize),COUNTIF(countrylistsize,"&lt;="&amp;countrylistsize),COUNTIF(countrylistsize,"&lt;="&amp;countrylistsize)+SUM(ISNUMBER(countrylistsize))),ROWS(F$3:F1988)+SUM(ISBLANK(countrylistsize))),NOT(countrylistsize="")*IF(ISNUMBER(countrylistsize),COUNTIF(countrylistsize,"&lt;="&amp;countrylistsize),COUNTIF(countrylistsize,"&lt;="&amp;countrylistsize)+SUM(ISNUMBER(countrylistsize))),0)), ""))</f>
        <v/>
      </c>
      <c r="I1988" s="70"/>
      <c r="J1988" s="67" t="str">
        <f t="array" aca="1" ref="J1988" ca="1">IF($I$1&lt;&gt;"y", "", IFERROR(INDEX(admin1listsize,MATCH(SMALL(NOT(admin1listsize="")*IF(ISNUMBER(admin1listsize),COUNTIF(admin1listsize,"&lt;="&amp;admin1listsize),COUNTIF(admin1listsize,"&lt;="&amp;admin1listsize)+SUM(ISNUMBER(admin1listsize))),ROWS(D$3:D1988)+SUM(ISBLANK(admin1listsize))),NOT(admin1listsize="")*IF(ISNUMBER(admin1listsize),COUNTIF(admin1listsize,"&lt;="&amp;admin1listsize),COUNTIF(admin1listsize,"&lt;="&amp;admin1listsize)+SUM(ISNUMBER(admin1listsize))),0)), ""))</f>
        <v/>
      </c>
      <c r="K1988" s="71"/>
    </row>
    <row r="1989" spans="1:11" s="1" customFormat="1" x14ac:dyDescent="0.25">
      <c r="A1989" s="93" t="str">
        <f>IF($I$1&lt;&gt;"y", "", IF(ISBLANK(DATA!D1990),"",IF(ISBLANK(DATA!K1990),"NO DATA",DATA!K1990)))</f>
        <v/>
      </c>
      <c r="B1989" s="93" t="str">
        <f>IF($I$1&lt;&gt;"y", "",IF(ISBLANK(DATA!D1990),"", IF(ISBLANK(DATA!L1990),"NO DATA",DATA!L1990)))</f>
        <v/>
      </c>
      <c r="C1989" s="93" t="str">
        <f t="shared" ref="C1989:C2003" si="95">IF($I$1&lt;&gt;"y", "", IF(A1989="", "", A1989&amp;"@"&amp;B1989))</f>
        <v/>
      </c>
      <c r="D1989" s="93" t="str">
        <f>IF($I$1&lt;&gt;"y", "", IF(C1990="", "", IFERROR(LOOKUP(2,1/(COUNTIF($D$2:D1988,mergednames)=0),mergednames), "")))</f>
        <v/>
      </c>
      <c r="E1989" s="93" t="str">
        <f t="shared" si="94"/>
        <v/>
      </c>
      <c r="F1989" s="93" t="str">
        <f>IF($I$1&lt;&gt;"y", "", IF(A1990="", "", IFERROR(LOOKUP(2,1/(COUNTIF($F$2:F1988,get_country)=0),get_country), "")))</f>
        <v/>
      </c>
      <c r="G1989" s="93" t="str">
        <f t="shared" si="93"/>
        <v/>
      </c>
      <c r="H1989" s="67" t="str">
        <f t="array" aca="1" ref="H1989" ca="1">IF($I$1&lt;&gt;"y", "", IFERROR(INDEX(countrylistsize,MATCH(SMALL(NOT(countrylistsize="")*IF(ISNUMBER(countrylistsize),COUNTIF(countrylistsize,"&lt;="&amp;countrylistsize),COUNTIF(countrylistsize,"&lt;="&amp;countrylistsize)+SUM(ISNUMBER(countrylistsize))),ROWS(F$3:F1989)+SUM(ISBLANK(countrylistsize))),NOT(countrylistsize="")*IF(ISNUMBER(countrylistsize),COUNTIF(countrylistsize,"&lt;="&amp;countrylistsize),COUNTIF(countrylistsize,"&lt;="&amp;countrylistsize)+SUM(ISNUMBER(countrylistsize))),0)), ""))</f>
        <v/>
      </c>
      <c r="I1989" s="70"/>
      <c r="J1989" s="67" t="str">
        <f t="array" aca="1" ref="J1989" ca="1">IF($I$1&lt;&gt;"y", "", IFERROR(INDEX(admin1listsize,MATCH(SMALL(NOT(admin1listsize="")*IF(ISNUMBER(admin1listsize),COUNTIF(admin1listsize,"&lt;="&amp;admin1listsize),COUNTIF(admin1listsize,"&lt;="&amp;admin1listsize)+SUM(ISNUMBER(admin1listsize))),ROWS(D$3:D1989)+SUM(ISBLANK(admin1listsize))),NOT(admin1listsize="")*IF(ISNUMBER(admin1listsize),COUNTIF(admin1listsize,"&lt;="&amp;admin1listsize),COUNTIF(admin1listsize,"&lt;="&amp;admin1listsize)+SUM(ISNUMBER(admin1listsize))),0)), ""))</f>
        <v/>
      </c>
      <c r="K1989" s="71"/>
    </row>
    <row r="1990" spans="1:11" s="1" customFormat="1" x14ac:dyDescent="0.25">
      <c r="A1990" s="93" t="str">
        <f>IF($I$1&lt;&gt;"y", "", IF(ISBLANK(DATA!D1991),"",IF(ISBLANK(DATA!K1991),"NO DATA",DATA!K1991)))</f>
        <v/>
      </c>
      <c r="B1990" s="93" t="str">
        <f>IF($I$1&lt;&gt;"y", "",IF(ISBLANK(DATA!D1991),"", IF(ISBLANK(DATA!L1991),"NO DATA",DATA!L1991)))</f>
        <v/>
      </c>
      <c r="C1990" s="93" t="str">
        <f t="shared" si="95"/>
        <v/>
      </c>
      <c r="D1990" s="93" t="str">
        <f>IF($I$1&lt;&gt;"y", "", IF(C1991="", "", IFERROR(LOOKUP(2,1/(COUNTIF($D$2:D1989,mergednames)=0),mergednames), "")))</f>
        <v/>
      </c>
      <c r="E1990" s="93" t="str">
        <f t="shared" si="94"/>
        <v/>
      </c>
      <c r="F1990" s="93" t="str">
        <f>IF($I$1&lt;&gt;"y", "", IF(A1991="", "", IFERROR(LOOKUP(2,1/(COUNTIF($F$2:F1989,get_country)=0),get_country), "")))</f>
        <v/>
      </c>
      <c r="G1990" s="93" t="str">
        <f t="shared" si="93"/>
        <v/>
      </c>
      <c r="H1990" s="67" t="str">
        <f t="array" aca="1" ref="H1990" ca="1">IF($I$1&lt;&gt;"y", "", IFERROR(INDEX(countrylistsize,MATCH(SMALL(NOT(countrylistsize="")*IF(ISNUMBER(countrylistsize),COUNTIF(countrylistsize,"&lt;="&amp;countrylistsize),COUNTIF(countrylistsize,"&lt;="&amp;countrylistsize)+SUM(ISNUMBER(countrylistsize))),ROWS(F$3:F1990)+SUM(ISBLANK(countrylistsize))),NOT(countrylistsize="")*IF(ISNUMBER(countrylistsize),COUNTIF(countrylistsize,"&lt;="&amp;countrylistsize),COUNTIF(countrylistsize,"&lt;="&amp;countrylistsize)+SUM(ISNUMBER(countrylistsize))),0)), ""))</f>
        <v/>
      </c>
      <c r="I1990" s="70"/>
      <c r="J1990" s="67" t="str">
        <f t="array" aca="1" ref="J1990" ca="1">IF($I$1&lt;&gt;"y", "", IFERROR(INDEX(admin1listsize,MATCH(SMALL(NOT(admin1listsize="")*IF(ISNUMBER(admin1listsize),COUNTIF(admin1listsize,"&lt;="&amp;admin1listsize),COUNTIF(admin1listsize,"&lt;="&amp;admin1listsize)+SUM(ISNUMBER(admin1listsize))),ROWS(D$3:D1990)+SUM(ISBLANK(admin1listsize))),NOT(admin1listsize="")*IF(ISNUMBER(admin1listsize),COUNTIF(admin1listsize,"&lt;="&amp;admin1listsize),COUNTIF(admin1listsize,"&lt;="&amp;admin1listsize)+SUM(ISNUMBER(admin1listsize))),0)), ""))</f>
        <v/>
      </c>
      <c r="K1990" s="71"/>
    </row>
    <row r="1991" spans="1:11" s="1" customFormat="1" x14ac:dyDescent="0.25">
      <c r="A1991" s="93" t="str">
        <f>IF($I$1&lt;&gt;"y", "", IF(ISBLANK(DATA!D1992),"",IF(ISBLANK(DATA!K1992),"NO DATA",DATA!K1992)))</f>
        <v/>
      </c>
      <c r="B1991" s="93" t="str">
        <f>IF($I$1&lt;&gt;"y", "",IF(ISBLANK(DATA!D1992),"", IF(ISBLANK(DATA!L1992),"NO DATA",DATA!L1992)))</f>
        <v/>
      </c>
      <c r="C1991" s="93" t="str">
        <f t="shared" si="95"/>
        <v/>
      </c>
      <c r="D1991" s="93" t="str">
        <f>IF($I$1&lt;&gt;"y", "", IF(C1992="", "", IFERROR(LOOKUP(2,1/(COUNTIF($D$2:D1990,mergednames)=0),mergednames), "")))</f>
        <v/>
      </c>
      <c r="E1991" s="93" t="str">
        <f t="shared" si="94"/>
        <v/>
      </c>
      <c r="F1991" s="93" t="str">
        <f>IF($I$1&lt;&gt;"y", "", IF(A1992="", "", IFERROR(LOOKUP(2,1/(COUNTIF($F$2:F1990,get_country)=0),get_country), "")))</f>
        <v/>
      </c>
      <c r="G1991" s="93" t="str">
        <f t="shared" si="93"/>
        <v/>
      </c>
      <c r="H1991" s="67" t="str">
        <f t="array" aca="1" ref="H1991" ca="1">IF($I$1&lt;&gt;"y", "", IFERROR(INDEX(countrylistsize,MATCH(SMALL(NOT(countrylistsize="")*IF(ISNUMBER(countrylistsize),COUNTIF(countrylistsize,"&lt;="&amp;countrylistsize),COUNTIF(countrylistsize,"&lt;="&amp;countrylistsize)+SUM(ISNUMBER(countrylistsize))),ROWS(F$3:F1991)+SUM(ISBLANK(countrylistsize))),NOT(countrylistsize="")*IF(ISNUMBER(countrylistsize),COUNTIF(countrylistsize,"&lt;="&amp;countrylistsize),COUNTIF(countrylistsize,"&lt;="&amp;countrylistsize)+SUM(ISNUMBER(countrylistsize))),0)), ""))</f>
        <v/>
      </c>
      <c r="I1991" s="70"/>
      <c r="J1991" s="67" t="str">
        <f t="array" aca="1" ref="J1991" ca="1">IF($I$1&lt;&gt;"y", "", IFERROR(INDEX(admin1listsize,MATCH(SMALL(NOT(admin1listsize="")*IF(ISNUMBER(admin1listsize),COUNTIF(admin1listsize,"&lt;="&amp;admin1listsize),COUNTIF(admin1listsize,"&lt;="&amp;admin1listsize)+SUM(ISNUMBER(admin1listsize))),ROWS(D$3:D1991)+SUM(ISBLANK(admin1listsize))),NOT(admin1listsize="")*IF(ISNUMBER(admin1listsize),COUNTIF(admin1listsize,"&lt;="&amp;admin1listsize),COUNTIF(admin1listsize,"&lt;="&amp;admin1listsize)+SUM(ISNUMBER(admin1listsize))),0)), ""))</f>
        <v/>
      </c>
      <c r="K1991" s="71"/>
    </row>
    <row r="1992" spans="1:11" s="1" customFormat="1" x14ac:dyDescent="0.25">
      <c r="A1992" s="93" t="str">
        <f>IF($I$1&lt;&gt;"y", "", IF(ISBLANK(DATA!D1993),"",IF(ISBLANK(DATA!K1993),"NO DATA",DATA!K1993)))</f>
        <v/>
      </c>
      <c r="B1992" s="93" t="str">
        <f>IF($I$1&lt;&gt;"y", "",IF(ISBLANK(DATA!D1993),"", IF(ISBLANK(DATA!L1993),"NO DATA",DATA!L1993)))</f>
        <v/>
      </c>
      <c r="C1992" s="93" t="str">
        <f t="shared" si="95"/>
        <v/>
      </c>
      <c r="D1992" s="93" t="str">
        <f>IF($I$1&lt;&gt;"y", "", IF(C1993="", "", IFERROR(LOOKUP(2,1/(COUNTIF($D$2:D1991,mergednames)=0),mergednames), "")))</f>
        <v/>
      </c>
      <c r="E1992" s="93" t="str">
        <f t="shared" si="94"/>
        <v/>
      </c>
      <c r="F1992" s="93" t="str">
        <f>IF($I$1&lt;&gt;"y", "", IF(A1993="", "", IFERROR(LOOKUP(2,1/(COUNTIF($F$2:F1991,get_country)=0),get_country), "")))</f>
        <v/>
      </c>
      <c r="G1992" s="93" t="str">
        <f t="shared" si="93"/>
        <v/>
      </c>
      <c r="H1992" s="67" t="str">
        <f t="array" aca="1" ref="H1992" ca="1">IF($I$1&lt;&gt;"y", "", IFERROR(INDEX(countrylistsize,MATCH(SMALL(NOT(countrylistsize="")*IF(ISNUMBER(countrylistsize),COUNTIF(countrylistsize,"&lt;="&amp;countrylistsize),COUNTIF(countrylistsize,"&lt;="&amp;countrylistsize)+SUM(ISNUMBER(countrylistsize))),ROWS(F$3:F1992)+SUM(ISBLANK(countrylistsize))),NOT(countrylistsize="")*IF(ISNUMBER(countrylistsize),COUNTIF(countrylistsize,"&lt;="&amp;countrylistsize),COUNTIF(countrylistsize,"&lt;="&amp;countrylistsize)+SUM(ISNUMBER(countrylistsize))),0)), ""))</f>
        <v/>
      </c>
      <c r="I1992" s="70"/>
      <c r="J1992" s="67" t="str">
        <f t="array" aca="1" ref="J1992" ca="1">IF($I$1&lt;&gt;"y", "", IFERROR(INDEX(admin1listsize,MATCH(SMALL(NOT(admin1listsize="")*IF(ISNUMBER(admin1listsize),COUNTIF(admin1listsize,"&lt;="&amp;admin1listsize),COUNTIF(admin1listsize,"&lt;="&amp;admin1listsize)+SUM(ISNUMBER(admin1listsize))),ROWS(D$3:D1992)+SUM(ISBLANK(admin1listsize))),NOT(admin1listsize="")*IF(ISNUMBER(admin1listsize),COUNTIF(admin1listsize,"&lt;="&amp;admin1listsize),COUNTIF(admin1listsize,"&lt;="&amp;admin1listsize)+SUM(ISNUMBER(admin1listsize))),0)), ""))</f>
        <v/>
      </c>
      <c r="K1992" s="71"/>
    </row>
    <row r="1993" spans="1:11" s="1" customFormat="1" x14ac:dyDescent="0.25">
      <c r="A1993" s="93" t="str">
        <f>IF($I$1&lt;&gt;"y", "", IF(ISBLANK(DATA!D1994),"",IF(ISBLANK(DATA!K1994),"NO DATA",DATA!K1994)))</f>
        <v/>
      </c>
      <c r="B1993" s="93" t="str">
        <f>IF($I$1&lt;&gt;"y", "",IF(ISBLANK(DATA!D1994),"", IF(ISBLANK(DATA!L1994),"NO DATA",DATA!L1994)))</f>
        <v/>
      </c>
      <c r="C1993" s="93" t="str">
        <f t="shared" si="95"/>
        <v/>
      </c>
      <c r="D1993" s="93" t="str">
        <f>IF($I$1&lt;&gt;"y", "", IF(C1994="", "", IFERROR(LOOKUP(2,1/(COUNTIF($D$2:D1992,mergednames)=0),mergednames), "")))</f>
        <v/>
      </c>
      <c r="E1993" s="93" t="str">
        <f t="shared" si="94"/>
        <v/>
      </c>
      <c r="F1993" s="93" t="str">
        <f>IF($I$1&lt;&gt;"y", "", IF(A1994="", "", IFERROR(LOOKUP(2,1/(COUNTIF($F$2:F1992,get_country)=0),get_country), "")))</f>
        <v/>
      </c>
      <c r="G1993" s="93" t="str">
        <f t="shared" si="93"/>
        <v/>
      </c>
      <c r="H1993" s="67" t="str">
        <f t="array" aca="1" ref="H1993" ca="1">IF($I$1&lt;&gt;"y", "", IFERROR(INDEX(countrylistsize,MATCH(SMALL(NOT(countrylistsize="")*IF(ISNUMBER(countrylistsize),COUNTIF(countrylistsize,"&lt;="&amp;countrylistsize),COUNTIF(countrylistsize,"&lt;="&amp;countrylistsize)+SUM(ISNUMBER(countrylistsize))),ROWS(F$3:F1993)+SUM(ISBLANK(countrylistsize))),NOT(countrylistsize="")*IF(ISNUMBER(countrylistsize),COUNTIF(countrylistsize,"&lt;="&amp;countrylistsize),COUNTIF(countrylistsize,"&lt;="&amp;countrylistsize)+SUM(ISNUMBER(countrylistsize))),0)), ""))</f>
        <v/>
      </c>
      <c r="I1993" s="70"/>
      <c r="J1993" s="67" t="str">
        <f t="array" aca="1" ref="J1993" ca="1">IF($I$1&lt;&gt;"y", "", IFERROR(INDEX(admin1listsize,MATCH(SMALL(NOT(admin1listsize="")*IF(ISNUMBER(admin1listsize),COUNTIF(admin1listsize,"&lt;="&amp;admin1listsize),COUNTIF(admin1listsize,"&lt;="&amp;admin1listsize)+SUM(ISNUMBER(admin1listsize))),ROWS(D$3:D1993)+SUM(ISBLANK(admin1listsize))),NOT(admin1listsize="")*IF(ISNUMBER(admin1listsize),COUNTIF(admin1listsize,"&lt;="&amp;admin1listsize),COUNTIF(admin1listsize,"&lt;="&amp;admin1listsize)+SUM(ISNUMBER(admin1listsize))),0)), ""))</f>
        <v/>
      </c>
      <c r="K1993" s="71"/>
    </row>
    <row r="1994" spans="1:11" s="1" customFormat="1" x14ac:dyDescent="0.25">
      <c r="A1994" s="93" t="str">
        <f>IF($I$1&lt;&gt;"y", "", IF(ISBLANK(DATA!D1995),"",IF(ISBLANK(DATA!K1995),"NO DATA",DATA!K1995)))</f>
        <v/>
      </c>
      <c r="B1994" s="93" t="str">
        <f>IF($I$1&lt;&gt;"y", "",IF(ISBLANK(DATA!D1995),"", IF(ISBLANK(DATA!L1995),"NO DATA",DATA!L1995)))</f>
        <v/>
      </c>
      <c r="C1994" s="93" t="str">
        <f t="shared" si="95"/>
        <v/>
      </c>
      <c r="D1994" s="93" t="str">
        <f>IF($I$1&lt;&gt;"y", "", IF(C1995="", "", IFERROR(LOOKUP(2,1/(COUNTIF($D$2:D1993,mergednames)=0),mergednames), "")))</f>
        <v/>
      </c>
      <c r="E1994" s="93" t="str">
        <f t="shared" si="94"/>
        <v/>
      </c>
      <c r="F1994" s="93" t="str">
        <f>IF($I$1&lt;&gt;"y", "", IF(A1995="", "", IFERROR(LOOKUP(2,1/(COUNTIF($F$2:F1993,get_country)=0),get_country), "")))</f>
        <v/>
      </c>
      <c r="G1994" s="93" t="str">
        <f t="shared" si="93"/>
        <v/>
      </c>
      <c r="H1994" s="67" t="str">
        <f t="array" aca="1" ref="H1994" ca="1">IF($I$1&lt;&gt;"y", "", IFERROR(INDEX(countrylistsize,MATCH(SMALL(NOT(countrylistsize="")*IF(ISNUMBER(countrylistsize),COUNTIF(countrylistsize,"&lt;="&amp;countrylistsize),COUNTIF(countrylistsize,"&lt;="&amp;countrylistsize)+SUM(ISNUMBER(countrylistsize))),ROWS(F$3:F1994)+SUM(ISBLANK(countrylistsize))),NOT(countrylistsize="")*IF(ISNUMBER(countrylistsize),COUNTIF(countrylistsize,"&lt;="&amp;countrylistsize),COUNTIF(countrylistsize,"&lt;="&amp;countrylistsize)+SUM(ISNUMBER(countrylistsize))),0)), ""))</f>
        <v/>
      </c>
      <c r="I1994" s="70"/>
      <c r="J1994" s="67" t="str">
        <f t="array" aca="1" ref="J1994" ca="1">IF($I$1&lt;&gt;"y", "", IFERROR(INDEX(admin1listsize,MATCH(SMALL(NOT(admin1listsize="")*IF(ISNUMBER(admin1listsize),COUNTIF(admin1listsize,"&lt;="&amp;admin1listsize),COUNTIF(admin1listsize,"&lt;="&amp;admin1listsize)+SUM(ISNUMBER(admin1listsize))),ROWS(D$3:D1994)+SUM(ISBLANK(admin1listsize))),NOT(admin1listsize="")*IF(ISNUMBER(admin1listsize),COUNTIF(admin1listsize,"&lt;="&amp;admin1listsize),COUNTIF(admin1listsize,"&lt;="&amp;admin1listsize)+SUM(ISNUMBER(admin1listsize))),0)), ""))</f>
        <v/>
      </c>
      <c r="K1994" s="71"/>
    </row>
    <row r="1995" spans="1:11" s="1" customFormat="1" x14ac:dyDescent="0.25">
      <c r="A1995" s="93" t="str">
        <f>IF($I$1&lt;&gt;"y", "", IF(ISBLANK(DATA!D1996),"",IF(ISBLANK(DATA!K1996),"NO DATA",DATA!K1996)))</f>
        <v/>
      </c>
      <c r="B1995" s="93" t="str">
        <f>IF($I$1&lt;&gt;"y", "",IF(ISBLANK(DATA!D1996),"", IF(ISBLANK(DATA!L1996),"NO DATA",DATA!L1996)))</f>
        <v/>
      </c>
      <c r="C1995" s="93" t="str">
        <f t="shared" si="95"/>
        <v/>
      </c>
      <c r="D1995" s="93" t="str">
        <f>IF($I$1&lt;&gt;"y", "", IF(C1996="", "", IFERROR(LOOKUP(2,1/(COUNTIF($D$2:D1994,mergednames)=0),mergednames), "")))</f>
        <v/>
      </c>
      <c r="E1995" s="93" t="str">
        <f t="shared" si="94"/>
        <v/>
      </c>
      <c r="F1995" s="93" t="str">
        <f>IF($I$1&lt;&gt;"y", "", IF(A1996="", "", IFERROR(LOOKUP(2,1/(COUNTIF($F$2:F1994,get_country)=0),get_country), "")))</f>
        <v/>
      </c>
      <c r="G1995" s="93" t="str">
        <f t="shared" si="93"/>
        <v/>
      </c>
      <c r="H1995" s="67" t="str">
        <f t="array" aca="1" ref="H1995" ca="1">IF($I$1&lt;&gt;"y", "", IFERROR(INDEX(countrylistsize,MATCH(SMALL(NOT(countrylistsize="")*IF(ISNUMBER(countrylistsize),COUNTIF(countrylistsize,"&lt;="&amp;countrylistsize),COUNTIF(countrylistsize,"&lt;="&amp;countrylistsize)+SUM(ISNUMBER(countrylistsize))),ROWS(F$3:F1995)+SUM(ISBLANK(countrylistsize))),NOT(countrylistsize="")*IF(ISNUMBER(countrylistsize),COUNTIF(countrylistsize,"&lt;="&amp;countrylistsize),COUNTIF(countrylistsize,"&lt;="&amp;countrylistsize)+SUM(ISNUMBER(countrylistsize))),0)), ""))</f>
        <v/>
      </c>
      <c r="I1995" s="70"/>
      <c r="J1995" s="67" t="str">
        <f t="array" aca="1" ref="J1995" ca="1">IF($I$1&lt;&gt;"y", "", IFERROR(INDEX(admin1listsize,MATCH(SMALL(NOT(admin1listsize="")*IF(ISNUMBER(admin1listsize),COUNTIF(admin1listsize,"&lt;="&amp;admin1listsize),COUNTIF(admin1listsize,"&lt;="&amp;admin1listsize)+SUM(ISNUMBER(admin1listsize))),ROWS(D$3:D1995)+SUM(ISBLANK(admin1listsize))),NOT(admin1listsize="")*IF(ISNUMBER(admin1listsize),COUNTIF(admin1listsize,"&lt;="&amp;admin1listsize),COUNTIF(admin1listsize,"&lt;="&amp;admin1listsize)+SUM(ISNUMBER(admin1listsize))),0)), ""))</f>
        <v/>
      </c>
      <c r="K1995" s="71"/>
    </row>
    <row r="1996" spans="1:11" s="1" customFormat="1" x14ac:dyDescent="0.25">
      <c r="A1996" s="93" t="str">
        <f>IF($I$1&lt;&gt;"y", "", IF(ISBLANK(DATA!D1997),"",IF(ISBLANK(DATA!K1997),"NO DATA",DATA!K1997)))</f>
        <v/>
      </c>
      <c r="B1996" s="93" t="str">
        <f>IF($I$1&lt;&gt;"y", "",IF(ISBLANK(DATA!D1997),"", IF(ISBLANK(DATA!L1997),"NO DATA",DATA!L1997)))</f>
        <v/>
      </c>
      <c r="C1996" s="93" t="str">
        <f t="shared" si="95"/>
        <v/>
      </c>
      <c r="D1996" s="93" t="str">
        <f>IF($I$1&lt;&gt;"y", "", IF(C1997="", "", IFERROR(LOOKUP(2,1/(COUNTIF($D$2:D1995,mergednames)=0),mergednames), "")))</f>
        <v/>
      </c>
      <c r="E1996" s="93" t="str">
        <f t="shared" si="94"/>
        <v/>
      </c>
      <c r="F1996" s="93" t="str">
        <f>IF($I$1&lt;&gt;"y", "", IF(A1997="", "", IFERROR(LOOKUP(2,1/(COUNTIF($F$2:F1995,get_country)=0),get_country), "")))</f>
        <v/>
      </c>
      <c r="G1996" s="93" t="str">
        <f t="shared" si="93"/>
        <v/>
      </c>
      <c r="H1996" s="67" t="str">
        <f t="array" aca="1" ref="H1996" ca="1">IF($I$1&lt;&gt;"y", "", IFERROR(INDEX(countrylistsize,MATCH(SMALL(NOT(countrylistsize="")*IF(ISNUMBER(countrylistsize),COUNTIF(countrylistsize,"&lt;="&amp;countrylistsize),COUNTIF(countrylistsize,"&lt;="&amp;countrylistsize)+SUM(ISNUMBER(countrylistsize))),ROWS(F$3:F1996)+SUM(ISBLANK(countrylistsize))),NOT(countrylistsize="")*IF(ISNUMBER(countrylistsize),COUNTIF(countrylistsize,"&lt;="&amp;countrylistsize),COUNTIF(countrylistsize,"&lt;="&amp;countrylistsize)+SUM(ISNUMBER(countrylistsize))),0)), ""))</f>
        <v/>
      </c>
      <c r="I1996" s="70"/>
      <c r="J1996" s="67" t="str">
        <f t="array" aca="1" ref="J1996" ca="1">IF($I$1&lt;&gt;"y", "", IFERROR(INDEX(admin1listsize,MATCH(SMALL(NOT(admin1listsize="")*IF(ISNUMBER(admin1listsize),COUNTIF(admin1listsize,"&lt;="&amp;admin1listsize),COUNTIF(admin1listsize,"&lt;="&amp;admin1listsize)+SUM(ISNUMBER(admin1listsize))),ROWS(D$3:D1996)+SUM(ISBLANK(admin1listsize))),NOT(admin1listsize="")*IF(ISNUMBER(admin1listsize),COUNTIF(admin1listsize,"&lt;="&amp;admin1listsize),COUNTIF(admin1listsize,"&lt;="&amp;admin1listsize)+SUM(ISNUMBER(admin1listsize))),0)), ""))</f>
        <v/>
      </c>
      <c r="K1996" s="71"/>
    </row>
    <row r="1997" spans="1:11" s="1" customFormat="1" x14ac:dyDescent="0.25">
      <c r="A1997" s="93" t="str">
        <f>IF($I$1&lt;&gt;"y", "", IF(ISBLANK(DATA!D1998),"",IF(ISBLANK(DATA!K1998),"NO DATA",DATA!K1998)))</f>
        <v/>
      </c>
      <c r="B1997" s="93" t="str">
        <f>IF($I$1&lt;&gt;"y", "",IF(ISBLANK(DATA!D1998),"", IF(ISBLANK(DATA!L1998),"NO DATA",DATA!L1998)))</f>
        <v/>
      </c>
      <c r="C1997" s="93" t="str">
        <f t="shared" si="95"/>
        <v/>
      </c>
      <c r="D1997" s="93" t="str">
        <f>IF($I$1&lt;&gt;"y", "", IF(C1998="", "", IFERROR(LOOKUP(2,1/(COUNTIF($D$2:D1996,mergednames)=0),mergednames), "")))</f>
        <v/>
      </c>
      <c r="E1997" s="93" t="str">
        <f t="shared" si="94"/>
        <v/>
      </c>
      <c r="F1997" s="93" t="str">
        <f>IF($I$1&lt;&gt;"y", "", IF(A1998="", "", IFERROR(LOOKUP(2,1/(COUNTIF($F$2:F1996,get_country)=0),get_country), "")))</f>
        <v/>
      </c>
      <c r="G1997" s="93" t="str">
        <f t="shared" si="93"/>
        <v/>
      </c>
      <c r="H1997" s="67" t="str">
        <f t="array" aca="1" ref="H1997" ca="1">IF($I$1&lt;&gt;"y", "", IFERROR(INDEX(countrylistsize,MATCH(SMALL(NOT(countrylistsize="")*IF(ISNUMBER(countrylistsize),COUNTIF(countrylistsize,"&lt;="&amp;countrylistsize),COUNTIF(countrylistsize,"&lt;="&amp;countrylistsize)+SUM(ISNUMBER(countrylistsize))),ROWS(F$3:F1997)+SUM(ISBLANK(countrylistsize))),NOT(countrylistsize="")*IF(ISNUMBER(countrylistsize),COUNTIF(countrylistsize,"&lt;="&amp;countrylistsize),COUNTIF(countrylistsize,"&lt;="&amp;countrylistsize)+SUM(ISNUMBER(countrylistsize))),0)), ""))</f>
        <v/>
      </c>
      <c r="I1997" s="70"/>
      <c r="J1997" s="67" t="str">
        <f t="array" aca="1" ref="J1997" ca="1">IF($I$1&lt;&gt;"y", "", IFERROR(INDEX(admin1listsize,MATCH(SMALL(NOT(admin1listsize="")*IF(ISNUMBER(admin1listsize),COUNTIF(admin1listsize,"&lt;="&amp;admin1listsize),COUNTIF(admin1listsize,"&lt;="&amp;admin1listsize)+SUM(ISNUMBER(admin1listsize))),ROWS(D$3:D1997)+SUM(ISBLANK(admin1listsize))),NOT(admin1listsize="")*IF(ISNUMBER(admin1listsize),COUNTIF(admin1listsize,"&lt;="&amp;admin1listsize),COUNTIF(admin1listsize,"&lt;="&amp;admin1listsize)+SUM(ISNUMBER(admin1listsize))),0)), ""))</f>
        <v/>
      </c>
      <c r="K1997" s="71"/>
    </row>
    <row r="1998" spans="1:11" s="1" customFormat="1" x14ac:dyDescent="0.25">
      <c r="A1998" s="93" t="str">
        <f>IF($I$1&lt;&gt;"y", "", IF(ISBLANK(DATA!D1999),"",IF(ISBLANK(DATA!K1999),"NO DATA",DATA!K1999)))</f>
        <v/>
      </c>
      <c r="B1998" s="93" t="str">
        <f>IF($I$1&lt;&gt;"y", "",IF(ISBLANK(DATA!D1999),"", IF(ISBLANK(DATA!L1999),"NO DATA",DATA!L1999)))</f>
        <v/>
      </c>
      <c r="C1998" s="93" t="str">
        <f t="shared" si="95"/>
        <v/>
      </c>
      <c r="D1998" s="93" t="str">
        <f>IF($I$1&lt;&gt;"y", "", IF(C1999="", "", IFERROR(LOOKUP(2,1/(COUNTIF($D$2:D1997,mergednames)=0),mergednames), "")))</f>
        <v/>
      </c>
      <c r="E1998" s="93" t="str">
        <f t="shared" si="94"/>
        <v/>
      </c>
      <c r="F1998" s="93" t="str">
        <f>IF($I$1&lt;&gt;"y", "", IF(A1999="", "", IFERROR(LOOKUP(2,1/(COUNTIF($F$2:F1997,get_country)=0),get_country), "")))</f>
        <v/>
      </c>
      <c r="G1998" s="93" t="str">
        <f t="shared" si="93"/>
        <v/>
      </c>
      <c r="H1998" s="67" t="str">
        <f t="array" aca="1" ref="H1998" ca="1">IF($I$1&lt;&gt;"y", "", IFERROR(INDEX(countrylistsize,MATCH(SMALL(NOT(countrylistsize="")*IF(ISNUMBER(countrylistsize),COUNTIF(countrylistsize,"&lt;="&amp;countrylistsize),COUNTIF(countrylistsize,"&lt;="&amp;countrylistsize)+SUM(ISNUMBER(countrylistsize))),ROWS(F$3:F1998)+SUM(ISBLANK(countrylistsize))),NOT(countrylistsize="")*IF(ISNUMBER(countrylistsize),COUNTIF(countrylistsize,"&lt;="&amp;countrylistsize),COUNTIF(countrylistsize,"&lt;="&amp;countrylistsize)+SUM(ISNUMBER(countrylistsize))),0)), ""))</f>
        <v/>
      </c>
      <c r="I1998" s="70"/>
      <c r="J1998" s="67" t="str">
        <f t="array" aca="1" ref="J1998" ca="1">IF($I$1&lt;&gt;"y", "", IFERROR(INDEX(admin1listsize,MATCH(SMALL(NOT(admin1listsize="")*IF(ISNUMBER(admin1listsize),COUNTIF(admin1listsize,"&lt;="&amp;admin1listsize),COUNTIF(admin1listsize,"&lt;="&amp;admin1listsize)+SUM(ISNUMBER(admin1listsize))),ROWS(D$3:D1998)+SUM(ISBLANK(admin1listsize))),NOT(admin1listsize="")*IF(ISNUMBER(admin1listsize),COUNTIF(admin1listsize,"&lt;="&amp;admin1listsize),COUNTIF(admin1listsize,"&lt;="&amp;admin1listsize)+SUM(ISNUMBER(admin1listsize))),0)), ""))</f>
        <v/>
      </c>
      <c r="K1998" s="71"/>
    </row>
    <row r="1999" spans="1:11" s="1" customFormat="1" x14ac:dyDescent="0.25">
      <c r="A1999" s="93" t="str">
        <f>IF($I$1&lt;&gt;"y", "", IF(ISBLANK(DATA!D2000),"",IF(ISBLANK(DATA!K2000),"NO DATA",DATA!K2000)))</f>
        <v/>
      </c>
      <c r="B1999" s="93" t="str">
        <f>IF($I$1&lt;&gt;"y", "",IF(ISBLANK(DATA!D2000),"", IF(ISBLANK(DATA!L2000),"NO DATA",DATA!L2000)))</f>
        <v/>
      </c>
      <c r="C1999" s="93" t="str">
        <f t="shared" si="95"/>
        <v/>
      </c>
      <c r="D1999" s="93" t="str">
        <f>IF($I$1&lt;&gt;"y", "", IF(C2000="", "", IFERROR(LOOKUP(2,1/(COUNTIF($D$2:D1998,mergednames)=0),mergednames), "")))</f>
        <v/>
      </c>
      <c r="E1999" s="93" t="str">
        <f t="shared" si="94"/>
        <v/>
      </c>
      <c r="F1999" s="93" t="str">
        <f>IF($I$1&lt;&gt;"y", "", IF(A2000="", "", IFERROR(LOOKUP(2,1/(COUNTIF($F$2:F1998,get_country)=0),get_country), "")))</f>
        <v/>
      </c>
      <c r="G1999" s="93" t="str">
        <f t="shared" si="93"/>
        <v/>
      </c>
      <c r="H1999" s="67" t="str">
        <f t="array" aca="1" ref="H1999" ca="1">IF($I$1&lt;&gt;"y", "", IFERROR(INDEX(countrylistsize,MATCH(SMALL(NOT(countrylistsize="")*IF(ISNUMBER(countrylistsize),COUNTIF(countrylistsize,"&lt;="&amp;countrylistsize),COUNTIF(countrylistsize,"&lt;="&amp;countrylistsize)+SUM(ISNUMBER(countrylistsize))),ROWS(F$3:F1999)+SUM(ISBLANK(countrylistsize))),NOT(countrylistsize="")*IF(ISNUMBER(countrylistsize),COUNTIF(countrylistsize,"&lt;="&amp;countrylistsize),COUNTIF(countrylistsize,"&lt;="&amp;countrylistsize)+SUM(ISNUMBER(countrylistsize))),0)), ""))</f>
        <v/>
      </c>
      <c r="I1999" s="70"/>
      <c r="J1999" s="67" t="str">
        <f t="array" aca="1" ref="J1999" ca="1">IF($I$1&lt;&gt;"y", "", IFERROR(INDEX(admin1listsize,MATCH(SMALL(NOT(admin1listsize="")*IF(ISNUMBER(admin1listsize),COUNTIF(admin1listsize,"&lt;="&amp;admin1listsize),COUNTIF(admin1listsize,"&lt;="&amp;admin1listsize)+SUM(ISNUMBER(admin1listsize))),ROWS(D$3:D1999)+SUM(ISBLANK(admin1listsize))),NOT(admin1listsize="")*IF(ISNUMBER(admin1listsize),COUNTIF(admin1listsize,"&lt;="&amp;admin1listsize),COUNTIF(admin1listsize,"&lt;="&amp;admin1listsize)+SUM(ISNUMBER(admin1listsize))),0)), ""))</f>
        <v/>
      </c>
      <c r="K1999" s="71"/>
    </row>
    <row r="2000" spans="1:11" s="1" customFormat="1" x14ac:dyDescent="0.25">
      <c r="A2000" s="93" t="str">
        <f>IF($I$1&lt;&gt;"y", "", IF(ISBLANK(DATA!D2001),"",IF(ISBLANK(DATA!K2001),"NO DATA",DATA!K2001)))</f>
        <v/>
      </c>
      <c r="B2000" s="93" t="str">
        <f>IF($I$1&lt;&gt;"y", "",IF(ISBLANK(DATA!D2001),"", IF(ISBLANK(DATA!L2001),"NO DATA",DATA!L2001)))</f>
        <v/>
      </c>
      <c r="C2000" s="93" t="str">
        <f t="shared" si="95"/>
        <v/>
      </c>
      <c r="D2000" s="93" t="str">
        <f>IF($I$1&lt;&gt;"y", "", IF(C2001="", "", IFERROR(LOOKUP(2,1/(COUNTIF($D$2:D1999,mergednames)=0),mergednames), "")))</f>
        <v/>
      </c>
      <c r="E2000" s="93" t="str">
        <f t="shared" si="94"/>
        <v/>
      </c>
      <c r="F2000" s="93" t="str">
        <f>IF($I$1&lt;&gt;"y", "", IF(A2001="", "", IFERROR(LOOKUP(2,1/(COUNTIF($F$2:F1999,get_country)=0),get_country), "")))</f>
        <v/>
      </c>
      <c r="G2000" s="93" t="str">
        <f t="shared" si="93"/>
        <v/>
      </c>
      <c r="H2000" s="67" t="str">
        <f t="array" aca="1" ref="H2000" ca="1">IF($I$1&lt;&gt;"y", "", IFERROR(INDEX(countrylistsize,MATCH(SMALL(NOT(countrylistsize="")*IF(ISNUMBER(countrylistsize),COUNTIF(countrylistsize,"&lt;="&amp;countrylistsize),COUNTIF(countrylistsize,"&lt;="&amp;countrylistsize)+SUM(ISNUMBER(countrylistsize))),ROWS(F$3:F2000)+SUM(ISBLANK(countrylistsize))),NOT(countrylistsize="")*IF(ISNUMBER(countrylistsize),COUNTIF(countrylistsize,"&lt;="&amp;countrylistsize),COUNTIF(countrylistsize,"&lt;="&amp;countrylistsize)+SUM(ISNUMBER(countrylistsize))),0)), ""))</f>
        <v/>
      </c>
      <c r="I2000" s="70"/>
      <c r="J2000" s="67" t="str">
        <f t="array" aca="1" ref="J2000" ca="1">IF($I$1&lt;&gt;"y", "", IFERROR(INDEX(admin1listsize,MATCH(SMALL(NOT(admin1listsize="")*IF(ISNUMBER(admin1listsize),COUNTIF(admin1listsize,"&lt;="&amp;admin1listsize),COUNTIF(admin1listsize,"&lt;="&amp;admin1listsize)+SUM(ISNUMBER(admin1listsize))),ROWS(D$3:D2000)+SUM(ISBLANK(admin1listsize))),NOT(admin1listsize="")*IF(ISNUMBER(admin1listsize),COUNTIF(admin1listsize,"&lt;="&amp;admin1listsize),COUNTIF(admin1listsize,"&lt;="&amp;admin1listsize)+SUM(ISNUMBER(admin1listsize))),0)), ""))</f>
        <v/>
      </c>
      <c r="K2000" s="71"/>
    </row>
    <row r="2001" spans="1:11" s="1" customFormat="1" x14ac:dyDescent="0.25">
      <c r="A2001" s="93" t="str">
        <f>IF($I$1&lt;&gt;"y", "", IF(ISBLANK(DATA!D2002),"",IF(ISBLANK(DATA!K2002),"NO DATA",DATA!K2002)))</f>
        <v/>
      </c>
      <c r="B2001" s="93" t="str">
        <f>IF($I$1&lt;&gt;"y", "",IF(ISBLANK(DATA!D2002),"", IF(ISBLANK(DATA!L2002),"NO DATA",DATA!L2002)))</f>
        <v/>
      </c>
      <c r="C2001" s="93" t="str">
        <f t="shared" si="95"/>
        <v/>
      </c>
      <c r="D2001" s="93" t="str">
        <f>IF($I$1&lt;&gt;"y", "", IF(C2002="", "", IFERROR(LOOKUP(2,1/(COUNTIF($D$2:D2000,mergednames)=0),mergednames), "")))</f>
        <v/>
      </c>
      <c r="E2001" s="93" t="str">
        <f t="shared" si="94"/>
        <v/>
      </c>
      <c r="F2001" s="93" t="str">
        <f>IF($I$1&lt;&gt;"y", "", IF(A2002="", "", IFERROR(LOOKUP(2,1/(COUNTIF($F$2:F2000,get_country)=0),get_country), "")))</f>
        <v/>
      </c>
      <c r="G2001" s="93" t="str">
        <f t="shared" si="93"/>
        <v/>
      </c>
      <c r="H2001" s="67" t="str">
        <f t="array" aca="1" ref="H2001" ca="1">IF($I$1&lt;&gt;"y", "", IFERROR(INDEX(countrylistsize,MATCH(SMALL(NOT(countrylistsize="")*IF(ISNUMBER(countrylistsize),COUNTIF(countrylistsize,"&lt;="&amp;countrylistsize),COUNTIF(countrylistsize,"&lt;="&amp;countrylistsize)+SUM(ISNUMBER(countrylistsize))),ROWS(F$3:F2001)+SUM(ISBLANK(countrylistsize))),NOT(countrylistsize="")*IF(ISNUMBER(countrylistsize),COUNTIF(countrylistsize,"&lt;="&amp;countrylistsize),COUNTIF(countrylistsize,"&lt;="&amp;countrylistsize)+SUM(ISNUMBER(countrylistsize))),0)), ""))</f>
        <v/>
      </c>
      <c r="I2001" s="70"/>
      <c r="J2001" s="67" t="str">
        <f t="array" aca="1" ref="J2001" ca="1">IF($I$1&lt;&gt;"y", "", IFERROR(INDEX(admin1listsize,MATCH(SMALL(NOT(admin1listsize="")*IF(ISNUMBER(admin1listsize),COUNTIF(admin1listsize,"&lt;="&amp;admin1listsize),COUNTIF(admin1listsize,"&lt;="&amp;admin1listsize)+SUM(ISNUMBER(admin1listsize))),ROWS(D$3:D2001)+SUM(ISBLANK(admin1listsize))),NOT(admin1listsize="")*IF(ISNUMBER(admin1listsize),COUNTIF(admin1listsize,"&lt;="&amp;admin1listsize),COUNTIF(admin1listsize,"&lt;="&amp;admin1listsize)+SUM(ISNUMBER(admin1listsize))),0)), ""))</f>
        <v/>
      </c>
      <c r="K2001" s="71"/>
    </row>
    <row r="2002" spans="1:11" s="1" customFormat="1" x14ac:dyDescent="0.25">
      <c r="A2002" s="93" t="str">
        <f>IF($I$1&lt;&gt;"y", "", IF(ISBLANK(DATA!D2003),"",IF(ISBLANK(DATA!K2003),"NO DATA",DATA!K2003)))</f>
        <v/>
      </c>
      <c r="B2002" s="93" t="str">
        <f>IF($I$1&lt;&gt;"y", "",IF(ISBLANK(DATA!D2003),"", IF(ISBLANK(DATA!L2003),"NO DATA",DATA!L2003)))</f>
        <v/>
      </c>
      <c r="C2002" s="93" t="str">
        <f t="shared" si="95"/>
        <v/>
      </c>
      <c r="D2002" s="93" t="str">
        <f>IF($I$1&lt;&gt;"y", "", IF(C2003="", "", IFERROR(LOOKUP(2,1/(COUNTIF($D$2:D2001,mergednames)=0),mergednames), "")))</f>
        <v/>
      </c>
      <c r="E2002" s="93" t="str">
        <f t="shared" si="94"/>
        <v/>
      </c>
      <c r="F2002" s="93" t="str">
        <f>IF($I$1&lt;&gt;"y", "", IF(A2003="", "", IFERROR(LOOKUP(2,1/(COUNTIF($F$2:F2001,get_country)=0),get_country), "")))</f>
        <v/>
      </c>
      <c r="G2002" s="93" t="str">
        <f t="shared" si="93"/>
        <v/>
      </c>
      <c r="H2002" s="67" t="str">
        <f t="array" aca="1" ref="H2002" ca="1">IF($I$1&lt;&gt;"y", "", IFERROR(INDEX(countrylistsize,MATCH(SMALL(NOT(countrylistsize="")*IF(ISNUMBER(countrylistsize),COUNTIF(countrylistsize,"&lt;="&amp;countrylistsize),COUNTIF(countrylistsize,"&lt;="&amp;countrylistsize)+SUM(ISNUMBER(countrylistsize))),ROWS(F$3:F2002)+SUM(ISBLANK(countrylistsize))),NOT(countrylistsize="")*IF(ISNUMBER(countrylistsize),COUNTIF(countrylistsize,"&lt;="&amp;countrylistsize),COUNTIF(countrylistsize,"&lt;="&amp;countrylistsize)+SUM(ISNUMBER(countrylistsize))),0)), ""))</f>
        <v/>
      </c>
      <c r="I2002" s="70"/>
      <c r="J2002" s="67" t="str">
        <f t="array" aca="1" ref="J2002" ca="1">IF($I$1&lt;&gt;"y", "", IFERROR(INDEX(admin1listsize,MATCH(SMALL(NOT(admin1listsize="")*IF(ISNUMBER(admin1listsize),COUNTIF(admin1listsize,"&lt;="&amp;admin1listsize),COUNTIF(admin1listsize,"&lt;="&amp;admin1listsize)+SUM(ISNUMBER(admin1listsize))),ROWS(D$3:D2002)+SUM(ISBLANK(admin1listsize))),NOT(admin1listsize="")*IF(ISNUMBER(admin1listsize),COUNTIF(admin1listsize,"&lt;="&amp;admin1listsize),COUNTIF(admin1listsize,"&lt;="&amp;admin1listsize)+SUM(ISNUMBER(admin1listsize))),0)), ""))</f>
        <v/>
      </c>
      <c r="K2002" s="71"/>
    </row>
    <row r="2003" spans="1:11" x14ac:dyDescent="0.25">
      <c r="A2003" s="93" t="str">
        <f>IF($I$1&lt;&gt;"y", "", IF(ISBLANK(DATA!D2004),"",IF(ISBLANK(DATA!K2004),"NO DATA",DATA!K2004)))</f>
        <v/>
      </c>
      <c r="B2003" s="93" t="str">
        <f>IF($I$1&lt;&gt;"y", "",IF(ISBLANK(DATA!D2004),"", IF(ISBLANK(DATA!L2004),"NO DATA",DATA!L2004)))</f>
        <v/>
      </c>
      <c r="C2003" s="93" t="str">
        <f t="shared" si="95"/>
        <v/>
      </c>
      <c r="D2003" s="93" t="str">
        <f>IF($I$1&lt;&gt;"y", "", IF(C2004="", "", IFERROR(LOOKUP(2,1/(COUNTIF($D$2:D2002,mergednames)=0),mergednames), "")))</f>
        <v/>
      </c>
      <c r="E2003" s="93" t="str">
        <f t="shared" ref="E2003" si="96">IF($I$1&lt;&gt;"y", "", IF(D2003="", "", E2002+1))</f>
        <v/>
      </c>
      <c r="F2003" s="93" t="str">
        <f>IF($I$1&lt;&gt;"y", "", IF(A2004="", "", IFERROR(LOOKUP(2,1/(COUNTIF($F$2:F2002,get_country)=0),get_country), "")))</f>
        <v/>
      </c>
      <c r="G2003" s="93" t="str">
        <f t="shared" ref="G2003" si="97">IF($I$1&lt;&gt;"y", "", IF(F2003="", "", G2002+1))</f>
        <v/>
      </c>
      <c r="H2003" s="148"/>
      <c r="I2003" s="151"/>
      <c r="J2003" s="148"/>
      <c r="K2003" s="66"/>
    </row>
    <row r="2004" spans="1:11" x14ac:dyDescent="0.25">
      <c r="A2004" s="148"/>
      <c r="B2004" s="148"/>
      <c r="C2004" s="148"/>
      <c r="D2004" s="148"/>
      <c r="E2004" s="148"/>
      <c r="F2004" s="148"/>
      <c r="G2004" s="148"/>
      <c r="H2004" s="148"/>
      <c r="I2004" s="151"/>
      <c r="J2004" s="148"/>
      <c r="K2004" s="66"/>
    </row>
    <row r="2005" spans="1:11" x14ac:dyDescent="0.25">
      <c r="A2005" s="148"/>
      <c r="B2005" s="148"/>
      <c r="C2005" s="148"/>
      <c r="D2005" s="148"/>
      <c r="E2005" s="148"/>
      <c r="F2005" s="148"/>
      <c r="G2005" s="148"/>
      <c r="H2005" s="148"/>
      <c r="I2005" s="151"/>
      <c r="J2005" s="148"/>
      <c r="K2005" s="66"/>
    </row>
    <row r="2006" spans="1:11" x14ac:dyDescent="0.25">
      <c r="A2006" s="148"/>
      <c r="B2006" s="148"/>
      <c r="C2006" s="148"/>
      <c r="D2006" s="148"/>
      <c r="E2006" s="148"/>
      <c r="F2006" s="148"/>
      <c r="G2006" s="148"/>
      <c r="H2006" s="148"/>
      <c r="I2006" s="151"/>
      <c r="J2006" s="148"/>
      <c r="K2006" s="66"/>
    </row>
    <row r="2007" spans="1:11" x14ac:dyDescent="0.25">
      <c r="A2007" s="148"/>
      <c r="B2007" s="148"/>
      <c r="C2007" s="148"/>
      <c r="D2007" s="148"/>
      <c r="E2007" s="148"/>
      <c r="F2007" s="148"/>
      <c r="G2007" s="148"/>
      <c r="H2007" s="148"/>
      <c r="I2007" s="151"/>
      <c r="J2007" s="148"/>
      <c r="K2007" s="66"/>
    </row>
    <row r="2008" spans="1:11" x14ac:dyDescent="0.25">
      <c r="A2008" s="148"/>
      <c r="B2008" s="148"/>
      <c r="C2008" s="148"/>
      <c r="D2008" s="148"/>
      <c r="E2008" s="148"/>
      <c r="F2008" s="148"/>
      <c r="G2008" s="148"/>
      <c r="H2008" s="148"/>
      <c r="I2008" s="151"/>
      <c r="J2008" s="148"/>
      <c r="K2008" s="66"/>
    </row>
    <row r="2009" spans="1:11" x14ac:dyDescent="0.25">
      <c r="A2009" s="148"/>
      <c r="B2009" s="148"/>
      <c r="C2009" s="148"/>
      <c r="D2009" s="148"/>
      <c r="E2009" s="148"/>
      <c r="F2009" s="148"/>
      <c r="G2009" s="148"/>
      <c r="H2009" s="148"/>
      <c r="I2009" s="151"/>
      <c r="J2009" s="148"/>
      <c r="K2009" s="66"/>
    </row>
    <row r="2010" spans="1:11" x14ac:dyDescent="0.25">
      <c r="A2010" s="148"/>
      <c r="B2010" s="148"/>
      <c r="C2010" s="148"/>
      <c r="D2010" s="148"/>
      <c r="E2010" s="148"/>
      <c r="F2010" s="148"/>
      <c r="G2010" s="148"/>
      <c r="H2010" s="148"/>
      <c r="I2010" s="151"/>
      <c r="J2010" s="148"/>
      <c r="K2010" s="66"/>
    </row>
    <row r="2011" spans="1:11" x14ac:dyDescent="0.25">
      <c r="A2011" s="148"/>
      <c r="B2011" s="148"/>
      <c r="C2011" s="148"/>
      <c r="D2011" s="148"/>
      <c r="E2011" s="148"/>
      <c r="F2011" s="148"/>
      <c r="G2011" s="148"/>
      <c r="H2011" s="148"/>
      <c r="I2011" s="151"/>
      <c r="J2011" s="148"/>
      <c r="K2011" s="66"/>
    </row>
    <row r="2012" spans="1:11" x14ac:dyDescent="0.25">
      <c r="A2012" s="148"/>
      <c r="B2012" s="148"/>
      <c r="C2012" s="148"/>
      <c r="D2012" s="148"/>
      <c r="E2012" s="148"/>
      <c r="F2012" s="148"/>
      <c r="G2012" s="148"/>
      <c r="H2012" s="148"/>
      <c r="I2012" s="151"/>
      <c r="J2012" s="148"/>
      <c r="K2012" s="66"/>
    </row>
    <row r="2013" spans="1:11" x14ac:dyDescent="0.25">
      <c r="A2013" s="148"/>
      <c r="B2013" s="148"/>
      <c r="C2013" s="148"/>
      <c r="D2013" s="148"/>
      <c r="E2013" s="148"/>
      <c r="F2013" s="148"/>
      <c r="G2013" s="148"/>
      <c r="H2013" s="148"/>
      <c r="I2013" s="151"/>
      <c r="J2013" s="148"/>
      <c r="K2013" s="66"/>
    </row>
    <row r="2014" spans="1:11" x14ac:dyDescent="0.25">
      <c r="A2014" s="148"/>
      <c r="B2014" s="148"/>
      <c r="C2014" s="148"/>
      <c r="D2014" s="148"/>
      <c r="E2014" s="148"/>
      <c r="F2014" s="148"/>
      <c r="G2014" s="148"/>
      <c r="H2014" s="148"/>
      <c r="I2014" s="151"/>
      <c r="J2014" s="148"/>
      <c r="K2014" s="66"/>
    </row>
    <row r="2015" spans="1:11" x14ac:dyDescent="0.25">
      <c r="A2015" s="148"/>
      <c r="B2015" s="148"/>
      <c r="C2015" s="148"/>
      <c r="D2015" s="148"/>
      <c r="E2015" s="148"/>
      <c r="F2015" s="148"/>
      <c r="G2015" s="148"/>
      <c r="H2015" s="148"/>
      <c r="I2015" s="151"/>
      <c r="J2015" s="148"/>
      <c r="K2015" s="66"/>
    </row>
    <row r="2016" spans="1:11" x14ac:dyDescent="0.25">
      <c r="A2016" s="148"/>
      <c r="B2016" s="148"/>
      <c r="C2016" s="148"/>
      <c r="D2016" s="148"/>
      <c r="E2016" s="148"/>
      <c r="F2016" s="148"/>
      <c r="G2016" s="148"/>
      <c r="H2016" s="148"/>
      <c r="I2016" s="151"/>
      <c r="J2016" s="148"/>
      <c r="K2016" s="66"/>
    </row>
    <row r="2017" spans="1:11" x14ac:dyDescent="0.25">
      <c r="A2017" s="148"/>
      <c r="B2017" s="148"/>
      <c r="C2017" s="148"/>
      <c r="D2017" s="148"/>
      <c r="E2017" s="148"/>
      <c r="F2017" s="148"/>
      <c r="G2017" s="148"/>
      <c r="H2017" s="148"/>
      <c r="I2017" s="151"/>
      <c r="J2017" s="148"/>
      <c r="K2017" s="66"/>
    </row>
    <row r="2018" spans="1:11" x14ac:dyDescent="0.25">
      <c r="A2018" s="148"/>
      <c r="B2018" s="148"/>
      <c r="C2018" s="148"/>
      <c r="D2018" s="148"/>
      <c r="E2018" s="148"/>
      <c r="F2018" s="148"/>
      <c r="G2018" s="148"/>
      <c r="H2018" s="148"/>
      <c r="I2018" s="151"/>
      <c r="J2018" s="148"/>
      <c r="K2018" s="66"/>
    </row>
    <row r="2019" spans="1:11" x14ac:dyDescent="0.25">
      <c r="A2019" s="148"/>
      <c r="B2019" s="148"/>
      <c r="C2019" s="148"/>
      <c r="D2019" s="148"/>
      <c r="E2019" s="148"/>
      <c r="F2019" s="148"/>
      <c r="G2019" s="148"/>
      <c r="H2019" s="148"/>
      <c r="I2019" s="151"/>
      <c r="J2019" s="148"/>
      <c r="K2019" s="66"/>
    </row>
    <row r="2020" spans="1:11" x14ac:dyDescent="0.25">
      <c r="A2020" s="148"/>
      <c r="B2020" s="148"/>
      <c r="C2020" s="148"/>
      <c r="D2020" s="148"/>
      <c r="E2020" s="148"/>
      <c r="F2020" s="148"/>
      <c r="G2020" s="148"/>
      <c r="H2020" s="148"/>
      <c r="I2020" s="151"/>
      <c r="J2020" s="148"/>
      <c r="K2020" s="66"/>
    </row>
    <row r="2021" spans="1:11" x14ac:dyDescent="0.25">
      <c r="A2021" s="148"/>
      <c r="B2021" s="148"/>
      <c r="C2021" s="148"/>
      <c r="D2021" s="148"/>
      <c r="E2021" s="148"/>
      <c r="F2021" s="148"/>
      <c r="G2021" s="148"/>
      <c r="H2021" s="148"/>
      <c r="I2021" s="151"/>
      <c r="J2021" s="148"/>
      <c r="K2021" s="66"/>
    </row>
    <row r="2022" spans="1:11" x14ac:dyDescent="0.25">
      <c r="A2022" s="148"/>
      <c r="B2022" s="148"/>
      <c r="C2022" s="148"/>
      <c r="D2022" s="148"/>
      <c r="E2022" s="148"/>
      <c r="F2022" s="148"/>
      <c r="G2022" s="148"/>
      <c r="H2022" s="148"/>
      <c r="I2022" s="151"/>
      <c r="J2022" s="148"/>
      <c r="K2022" s="66"/>
    </row>
    <row r="2023" spans="1:11" x14ac:dyDescent="0.25">
      <c r="A2023" s="148"/>
      <c r="B2023" s="148"/>
      <c r="C2023" s="148"/>
      <c r="D2023" s="148"/>
      <c r="E2023" s="148"/>
      <c r="F2023" s="148"/>
      <c r="G2023" s="148"/>
      <c r="H2023" s="148"/>
      <c r="I2023" s="151"/>
      <c r="J2023" s="148"/>
      <c r="K2023" s="66"/>
    </row>
    <row r="2024" spans="1:11" x14ac:dyDescent="0.25">
      <c r="A2024" s="148"/>
      <c r="B2024" s="148"/>
      <c r="C2024" s="148"/>
      <c r="D2024" s="148"/>
      <c r="E2024" s="148"/>
      <c r="F2024" s="148"/>
      <c r="G2024" s="148"/>
      <c r="H2024" s="148"/>
      <c r="I2024" s="151"/>
      <c r="J2024" s="148"/>
      <c r="K2024" s="66"/>
    </row>
    <row r="2025" spans="1:11" x14ac:dyDescent="0.25">
      <c r="A2025" s="148"/>
      <c r="B2025" s="148"/>
      <c r="C2025" s="148"/>
      <c r="D2025" s="148"/>
      <c r="E2025" s="148"/>
      <c r="F2025" s="148"/>
      <c r="G2025" s="148"/>
      <c r="H2025" s="148"/>
      <c r="I2025" s="151"/>
      <c r="J2025" s="148"/>
      <c r="K2025" s="66"/>
    </row>
    <row r="2026" spans="1:11" x14ac:dyDescent="0.25">
      <c r="A2026" s="148"/>
      <c r="B2026" s="148"/>
      <c r="C2026" s="148"/>
      <c r="D2026" s="148"/>
      <c r="E2026" s="148"/>
      <c r="F2026" s="148"/>
      <c r="G2026" s="148"/>
      <c r="H2026" s="148"/>
      <c r="I2026" s="151"/>
      <c r="J2026" s="148"/>
      <c r="K2026" s="66"/>
    </row>
    <row r="2027" spans="1:11" x14ac:dyDescent="0.25">
      <c r="A2027" s="148"/>
      <c r="B2027" s="148"/>
      <c r="C2027" s="148"/>
      <c r="D2027" s="148"/>
      <c r="E2027" s="148"/>
      <c r="F2027" s="148"/>
      <c r="G2027" s="148"/>
      <c r="H2027" s="148"/>
      <c r="I2027" s="151"/>
      <c r="J2027" s="148"/>
      <c r="K2027" s="66"/>
    </row>
    <row r="2028" spans="1:11" x14ac:dyDescent="0.25">
      <c r="A2028" s="148"/>
      <c r="B2028" s="148"/>
      <c r="C2028" s="148"/>
      <c r="D2028" s="148"/>
      <c r="E2028" s="148"/>
      <c r="F2028" s="148"/>
      <c r="G2028" s="148"/>
      <c r="H2028" s="148"/>
      <c r="I2028" s="151"/>
      <c r="J2028" s="148"/>
      <c r="K2028" s="66"/>
    </row>
    <row r="2029" spans="1:11" x14ac:dyDescent="0.25">
      <c r="A2029" s="148"/>
      <c r="B2029" s="148"/>
      <c r="C2029" s="148"/>
      <c r="D2029" s="148"/>
      <c r="E2029" s="148"/>
      <c r="F2029" s="148"/>
      <c r="G2029" s="148"/>
      <c r="H2029" s="148"/>
      <c r="I2029" s="151"/>
      <c r="J2029" s="148"/>
      <c r="K2029" s="66"/>
    </row>
    <row r="2030" spans="1:11" x14ac:dyDescent="0.25">
      <c r="A2030" s="148"/>
      <c r="B2030" s="148"/>
      <c r="C2030" s="148"/>
      <c r="D2030" s="148"/>
      <c r="E2030" s="148"/>
      <c r="F2030" s="148"/>
      <c r="G2030" s="148"/>
      <c r="H2030" s="148"/>
      <c r="I2030" s="151"/>
      <c r="J2030" s="148"/>
      <c r="K2030" s="66"/>
    </row>
    <row r="2031" spans="1:11" x14ac:dyDescent="0.25">
      <c r="A2031" s="148"/>
      <c r="B2031" s="148"/>
      <c r="C2031" s="148"/>
      <c r="D2031" s="148"/>
      <c r="E2031" s="148"/>
      <c r="F2031" s="148"/>
      <c r="G2031" s="148"/>
      <c r="H2031" s="148"/>
      <c r="I2031" s="151"/>
      <c r="J2031" s="148"/>
      <c r="K2031" s="66"/>
    </row>
    <row r="2032" spans="1:11" x14ac:dyDescent="0.25">
      <c r="A2032" s="148"/>
      <c r="B2032" s="148"/>
      <c r="C2032" s="148"/>
      <c r="D2032" s="148"/>
      <c r="E2032" s="148"/>
      <c r="F2032" s="148"/>
      <c r="G2032" s="148"/>
      <c r="H2032" s="148"/>
      <c r="I2032" s="151"/>
      <c r="J2032" s="148"/>
      <c r="K2032" s="66"/>
    </row>
    <row r="2033" spans="1:11" x14ac:dyDescent="0.25">
      <c r="A2033" s="148"/>
      <c r="B2033" s="148"/>
      <c r="C2033" s="148"/>
      <c r="D2033" s="148"/>
      <c r="E2033" s="148"/>
      <c r="F2033" s="148"/>
      <c r="G2033" s="148"/>
      <c r="H2033" s="148"/>
      <c r="I2033" s="151"/>
      <c r="J2033" s="148"/>
      <c r="K2033" s="66"/>
    </row>
    <row r="2034" spans="1:11" x14ac:dyDescent="0.25">
      <c r="A2034" s="148"/>
      <c r="B2034" s="148"/>
      <c r="C2034" s="148"/>
      <c r="D2034" s="148"/>
      <c r="E2034" s="148"/>
      <c r="F2034" s="148"/>
      <c r="G2034" s="148"/>
      <c r="H2034" s="148"/>
      <c r="I2034" s="151"/>
      <c r="J2034" s="148"/>
      <c r="K2034" s="66"/>
    </row>
    <row r="2035" spans="1:11" x14ac:dyDescent="0.25">
      <c r="A2035" s="148"/>
      <c r="B2035" s="148"/>
      <c r="C2035" s="148"/>
      <c r="D2035" s="148"/>
      <c r="E2035" s="148"/>
      <c r="F2035" s="148"/>
      <c r="G2035" s="148"/>
      <c r="H2035" s="148"/>
      <c r="I2035" s="151"/>
      <c r="J2035" s="148"/>
      <c r="K2035" s="66"/>
    </row>
    <row r="2036" spans="1:11" x14ac:dyDescent="0.25">
      <c r="A2036" s="148"/>
      <c r="B2036" s="148"/>
      <c r="C2036" s="148"/>
      <c r="D2036" s="148"/>
      <c r="E2036" s="148"/>
      <c r="F2036" s="148"/>
      <c r="G2036" s="148"/>
      <c r="H2036" s="148"/>
      <c r="I2036" s="151"/>
      <c r="J2036" s="148"/>
      <c r="K2036" s="66"/>
    </row>
    <row r="2037" spans="1:11" x14ac:dyDescent="0.25">
      <c r="A2037" s="148"/>
      <c r="B2037" s="148"/>
      <c r="C2037" s="148"/>
      <c r="D2037" s="148"/>
      <c r="E2037" s="148"/>
      <c r="F2037" s="148"/>
      <c r="G2037" s="148"/>
      <c r="H2037" s="148"/>
      <c r="I2037" s="151"/>
      <c r="J2037" s="148"/>
      <c r="K2037" s="66"/>
    </row>
    <row r="2038" spans="1:11" x14ac:dyDescent="0.25">
      <c r="A2038" s="148"/>
      <c r="B2038" s="148"/>
      <c r="C2038" s="148"/>
      <c r="D2038" s="148"/>
      <c r="E2038" s="148"/>
      <c r="F2038" s="148"/>
      <c r="G2038" s="148"/>
      <c r="H2038" s="148"/>
      <c r="I2038" s="151"/>
      <c r="J2038" s="148"/>
      <c r="K2038" s="66"/>
    </row>
    <row r="2039" spans="1:11" x14ac:dyDescent="0.25">
      <c r="A2039" s="148"/>
      <c r="B2039" s="148"/>
      <c r="C2039" s="148"/>
      <c r="D2039" s="148"/>
      <c r="E2039" s="148"/>
      <c r="F2039" s="148"/>
      <c r="G2039" s="148"/>
      <c r="H2039" s="148"/>
      <c r="I2039" s="151"/>
      <c r="J2039" s="148"/>
      <c r="K2039" s="66"/>
    </row>
    <row r="2040" spans="1:11" x14ac:dyDescent="0.25">
      <c r="A2040" s="148"/>
      <c r="B2040" s="148"/>
      <c r="C2040" s="148"/>
      <c r="D2040" s="148"/>
      <c r="E2040" s="148"/>
      <c r="F2040" s="148"/>
      <c r="G2040" s="148"/>
      <c r="H2040" s="148"/>
      <c r="I2040" s="151"/>
      <c r="J2040" s="148"/>
      <c r="K2040" s="66"/>
    </row>
    <row r="2041" spans="1:11" x14ac:dyDescent="0.25">
      <c r="A2041" s="148"/>
      <c r="B2041" s="148"/>
      <c r="C2041" s="148"/>
      <c r="D2041" s="148"/>
      <c r="E2041" s="148"/>
      <c r="F2041" s="148"/>
      <c r="G2041" s="148"/>
      <c r="H2041" s="148"/>
      <c r="I2041" s="151"/>
      <c r="J2041" s="148"/>
      <c r="K2041" s="66"/>
    </row>
    <row r="2042" spans="1:11" x14ac:dyDescent="0.25">
      <c r="A2042" s="148"/>
      <c r="B2042" s="148"/>
      <c r="C2042" s="148"/>
      <c r="D2042" s="148"/>
      <c r="E2042" s="148"/>
      <c r="F2042" s="148"/>
      <c r="G2042" s="148"/>
      <c r="H2042" s="148"/>
      <c r="I2042" s="151"/>
      <c r="J2042" s="148"/>
      <c r="K2042" s="66"/>
    </row>
    <row r="2043" spans="1:11" x14ac:dyDescent="0.25">
      <c r="A2043" s="148"/>
      <c r="B2043" s="148"/>
      <c r="C2043" s="148"/>
      <c r="D2043" s="148"/>
      <c r="E2043" s="148"/>
      <c r="F2043" s="148"/>
      <c r="G2043" s="148"/>
      <c r="H2043" s="148"/>
      <c r="I2043" s="151"/>
      <c r="J2043" s="148"/>
      <c r="K2043" s="66"/>
    </row>
    <row r="2044" spans="1:11" x14ac:dyDescent="0.25">
      <c r="A2044" s="148"/>
      <c r="B2044" s="148"/>
      <c r="C2044" s="148"/>
      <c r="D2044" s="148"/>
      <c r="E2044" s="148"/>
      <c r="F2044" s="148"/>
      <c r="G2044" s="148"/>
      <c r="H2044" s="148"/>
      <c r="I2044" s="151"/>
      <c r="J2044" s="148"/>
      <c r="K2044" s="66"/>
    </row>
    <row r="2045" spans="1:11" x14ac:dyDescent="0.25">
      <c r="A2045" s="148"/>
      <c r="B2045" s="148"/>
      <c r="C2045" s="148"/>
      <c r="D2045" s="148"/>
      <c r="E2045" s="148"/>
      <c r="F2045" s="148"/>
      <c r="G2045" s="148"/>
      <c r="H2045" s="148"/>
      <c r="I2045" s="151"/>
      <c r="J2045" s="148"/>
      <c r="K2045" s="66"/>
    </row>
    <row r="2046" spans="1:11" x14ac:dyDescent="0.25">
      <c r="A2046" s="148"/>
      <c r="B2046" s="148"/>
      <c r="C2046" s="148"/>
      <c r="D2046" s="148"/>
      <c r="E2046" s="148"/>
      <c r="F2046" s="148"/>
      <c r="G2046" s="148"/>
      <c r="H2046" s="148"/>
      <c r="I2046" s="151"/>
      <c r="J2046" s="148"/>
      <c r="K2046" s="66"/>
    </row>
    <row r="2047" spans="1:11" x14ac:dyDescent="0.25">
      <c r="A2047" s="148"/>
      <c r="B2047" s="148"/>
      <c r="C2047" s="148"/>
      <c r="D2047" s="148"/>
      <c r="E2047" s="148"/>
      <c r="F2047" s="148"/>
      <c r="G2047" s="148"/>
      <c r="H2047" s="148"/>
      <c r="I2047" s="151"/>
      <c r="J2047" s="148"/>
      <c r="K2047" s="66"/>
    </row>
    <row r="2048" spans="1:11" x14ac:dyDescent="0.25">
      <c r="A2048" s="148"/>
      <c r="B2048" s="148"/>
      <c r="C2048" s="148"/>
      <c r="D2048" s="148"/>
      <c r="E2048" s="148"/>
      <c r="F2048" s="148"/>
      <c r="G2048" s="148"/>
      <c r="H2048" s="148"/>
      <c r="I2048" s="151"/>
      <c r="J2048" s="148"/>
      <c r="K2048" s="66"/>
    </row>
    <row r="2049" spans="1:11" x14ac:dyDescent="0.25">
      <c r="A2049" s="148"/>
      <c r="B2049" s="148"/>
      <c r="C2049" s="148"/>
      <c r="D2049" s="148"/>
      <c r="E2049" s="148"/>
      <c r="F2049" s="148"/>
      <c r="G2049" s="148"/>
      <c r="H2049" s="148"/>
      <c r="I2049" s="151"/>
      <c r="J2049" s="148"/>
      <c r="K2049" s="66"/>
    </row>
    <row r="2050" spans="1:11" x14ac:dyDescent="0.25">
      <c r="A2050" s="148"/>
      <c r="B2050" s="148"/>
      <c r="C2050" s="148"/>
      <c r="D2050" s="148"/>
      <c r="E2050" s="148"/>
      <c r="F2050" s="148"/>
      <c r="G2050" s="148"/>
      <c r="H2050" s="148"/>
      <c r="I2050" s="151"/>
      <c r="J2050" s="148"/>
      <c r="K2050" s="66"/>
    </row>
    <row r="2051" spans="1:11" x14ac:dyDescent="0.25">
      <c r="A2051" s="148"/>
      <c r="B2051" s="148"/>
      <c r="C2051" s="148"/>
      <c r="D2051" s="148"/>
      <c r="E2051" s="148"/>
      <c r="F2051" s="148"/>
      <c r="G2051" s="148"/>
      <c r="H2051" s="148"/>
      <c r="I2051" s="151"/>
      <c r="J2051" s="148"/>
      <c r="K2051" s="66"/>
    </row>
    <row r="2052" spans="1:11" x14ac:dyDescent="0.25">
      <c r="A2052" s="148"/>
      <c r="B2052" s="148"/>
      <c r="C2052" s="148"/>
      <c r="D2052" s="148"/>
      <c r="E2052" s="148"/>
      <c r="F2052" s="148"/>
      <c r="G2052" s="148"/>
      <c r="H2052" s="148"/>
      <c r="I2052" s="151"/>
      <c r="J2052" s="148"/>
      <c r="K2052" s="66"/>
    </row>
    <row r="2053" spans="1:11" x14ac:dyDescent="0.25">
      <c r="A2053" s="148"/>
      <c r="B2053" s="148"/>
      <c r="C2053" s="148"/>
      <c r="D2053" s="148"/>
      <c r="E2053" s="148"/>
      <c r="F2053" s="148"/>
      <c r="G2053" s="148"/>
      <c r="H2053" s="148"/>
      <c r="I2053" s="151"/>
      <c r="J2053" s="148"/>
      <c r="K2053" s="66"/>
    </row>
    <row r="2054" spans="1:11" x14ac:dyDescent="0.25">
      <c r="A2054" s="148"/>
      <c r="B2054" s="148"/>
      <c r="C2054" s="148"/>
      <c r="D2054" s="148"/>
      <c r="E2054" s="148"/>
      <c r="F2054" s="148"/>
      <c r="G2054" s="148"/>
      <c r="H2054" s="148"/>
      <c r="I2054" s="151"/>
      <c r="J2054" s="148"/>
      <c r="K2054" s="66"/>
    </row>
    <row r="2055" spans="1:11" x14ac:dyDescent="0.25">
      <c r="A2055" s="148"/>
      <c r="B2055" s="148"/>
      <c r="C2055" s="148"/>
      <c r="D2055" s="148"/>
      <c r="E2055" s="148"/>
      <c r="F2055" s="148"/>
      <c r="G2055" s="148"/>
      <c r="H2055" s="148"/>
      <c r="I2055" s="151"/>
      <c r="J2055" s="148"/>
      <c r="K2055" s="66"/>
    </row>
    <row r="2056" spans="1:11" x14ac:dyDescent="0.25">
      <c r="A2056" s="148"/>
      <c r="B2056" s="148"/>
      <c r="C2056" s="148"/>
      <c r="D2056" s="148"/>
      <c r="E2056" s="148"/>
      <c r="F2056" s="148"/>
      <c r="G2056" s="148"/>
      <c r="H2056" s="148"/>
      <c r="I2056" s="151"/>
      <c r="J2056" s="148"/>
      <c r="K2056" s="66"/>
    </row>
    <row r="2057" spans="1:11" x14ac:dyDescent="0.25">
      <c r="A2057" s="148"/>
      <c r="B2057" s="148"/>
      <c r="C2057" s="148"/>
      <c r="D2057" s="148"/>
      <c r="E2057" s="148"/>
      <c r="F2057" s="148"/>
      <c r="G2057" s="148"/>
      <c r="H2057" s="148"/>
      <c r="I2057" s="151"/>
      <c r="J2057" s="148"/>
      <c r="K2057" s="66"/>
    </row>
    <row r="2058" spans="1:11" x14ac:dyDescent="0.25">
      <c r="A2058" s="148"/>
      <c r="B2058" s="148"/>
      <c r="C2058" s="148"/>
      <c r="D2058" s="148"/>
      <c r="E2058" s="148"/>
      <c r="F2058" s="148"/>
      <c r="G2058" s="148"/>
      <c r="H2058" s="148"/>
      <c r="I2058" s="151"/>
      <c r="J2058" s="148"/>
      <c r="K2058" s="66"/>
    </row>
    <row r="2059" spans="1:11" x14ac:dyDescent="0.25">
      <c r="A2059" s="148"/>
      <c r="B2059" s="148"/>
      <c r="C2059" s="148"/>
      <c r="D2059" s="148"/>
      <c r="E2059" s="148"/>
      <c r="F2059" s="148"/>
      <c r="G2059" s="148"/>
      <c r="H2059" s="148"/>
      <c r="I2059" s="151"/>
      <c r="J2059" s="148"/>
      <c r="K2059" s="66"/>
    </row>
    <row r="2060" spans="1:11" x14ac:dyDescent="0.25">
      <c r="A2060" s="148"/>
      <c r="B2060" s="148"/>
      <c r="C2060" s="148"/>
      <c r="D2060" s="148"/>
      <c r="E2060" s="148"/>
      <c r="F2060" s="148"/>
      <c r="G2060" s="148"/>
      <c r="H2060" s="148"/>
      <c r="I2060" s="151"/>
      <c r="J2060" s="148"/>
      <c r="K2060" s="66"/>
    </row>
    <row r="2061" spans="1:11" x14ac:dyDescent="0.25">
      <c r="A2061" s="148"/>
      <c r="B2061" s="148"/>
      <c r="C2061" s="148"/>
      <c r="D2061" s="148"/>
      <c r="E2061" s="148"/>
      <c r="F2061" s="148"/>
      <c r="G2061" s="148"/>
      <c r="H2061" s="148"/>
      <c r="I2061" s="151"/>
      <c r="J2061" s="148"/>
      <c r="K2061" s="66"/>
    </row>
    <row r="2062" spans="1:11" x14ac:dyDescent="0.25">
      <c r="A2062" s="148"/>
      <c r="B2062" s="148"/>
      <c r="C2062" s="148"/>
      <c r="D2062" s="148"/>
      <c r="E2062" s="148"/>
      <c r="F2062" s="148"/>
      <c r="G2062" s="148"/>
      <c r="H2062" s="148"/>
      <c r="I2062" s="151"/>
      <c r="J2062" s="148"/>
      <c r="K2062" s="66"/>
    </row>
    <row r="2063" spans="1:11" x14ac:dyDescent="0.25">
      <c r="A2063" s="148"/>
      <c r="B2063" s="148"/>
      <c r="C2063" s="148"/>
      <c r="D2063" s="148"/>
      <c r="E2063" s="148"/>
      <c r="F2063" s="148"/>
      <c r="G2063" s="148"/>
      <c r="H2063" s="148"/>
      <c r="I2063" s="151"/>
      <c r="J2063" s="148"/>
      <c r="K2063" s="66"/>
    </row>
    <row r="2064" spans="1:11" x14ac:dyDescent="0.25">
      <c r="A2064" s="148"/>
      <c r="B2064" s="148"/>
      <c r="C2064" s="148"/>
      <c r="D2064" s="148"/>
      <c r="E2064" s="148"/>
      <c r="F2064" s="148"/>
      <c r="G2064" s="148"/>
      <c r="H2064" s="148"/>
      <c r="I2064" s="151"/>
      <c r="J2064" s="148"/>
      <c r="K2064" s="66"/>
    </row>
    <row r="2065" spans="1:11" x14ac:dyDescent="0.25">
      <c r="A2065" s="148"/>
      <c r="B2065" s="148"/>
      <c r="C2065" s="148"/>
      <c r="D2065" s="148"/>
      <c r="E2065" s="148"/>
      <c r="F2065" s="148"/>
      <c r="G2065" s="148"/>
      <c r="H2065" s="148"/>
      <c r="I2065" s="151"/>
      <c r="J2065" s="148"/>
      <c r="K2065" s="66"/>
    </row>
    <row r="2066" spans="1:11" x14ac:dyDescent="0.25">
      <c r="A2066" s="148"/>
      <c r="B2066" s="148"/>
      <c r="C2066" s="148"/>
      <c r="D2066" s="148"/>
      <c r="E2066" s="148"/>
      <c r="F2066" s="148"/>
      <c r="G2066" s="148"/>
      <c r="H2066" s="148"/>
      <c r="I2066" s="151"/>
      <c r="J2066" s="148"/>
      <c r="K2066" s="66"/>
    </row>
    <row r="2067" spans="1:11" x14ac:dyDescent="0.25">
      <c r="A2067" s="148"/>
      <c r="B2067" s="148"/>
      <c r="C2067" s="148"/>
      <c r="D2067" s="148"/>
      <c r="E2067" s="148"/>
      <c r="F2067" s="148"/>
      <c r="G2067" s="148"/>
      <c r="H2067" s="148"/>
      <c r="I2067" s="151"/>
      <c r="J2067" s="148"/>
      <c r="K2067" s="66"/>
    </row>
    <row r="2068" spans="1:11" x14ac:dyDescent="0.25">
      <c r="A2068" s="148"/>
      <c r="B2068" s="148"/>
      <c r="C2068" s="148"/>
      <c r="D2068" s="148"/>
      <c r="E2068" s="148"/>
      <c r="F2068" s="148"/>
      <c r="G2068" s="148"/>
      <c r="H2068" s="148"/>
      <c r="I2068" s="151"/>
      <c r="J2068" s="148"/>
      <c r="K2068" s="66"/>
    </row>
    <row r="2069" spans="1:11" x14ac:dyDescent="0.25">
      <c r="A2069" s="148"/>
      <c r="B2069" s="148"/>
      <c r="C2069" s="148"/>
      <c r="D2069" s="148"/>
      <c r="E2069" s="148"/>
      <c r="F2069" s="148"/>
      <c r="G2069" s="148"/>
      <c r="H2069" s="148"/>
      <c r="I2069" s="151"/>
      <c r="J2069" s="148"/>
      <c r="K2069" s="66"/>
    </row>
    <row r="2070" spans="1:11" x14ac:dyDescent="0.25">
      <c r="A2070" s="148"/>
      <c r="B2070" s="148"/>
      <c r="C2070" s="148"/>
      <c r="D2070" s="148"/>
      <c r="E2070" s="148"/>
      <c r="F2070" s="148"/>
      <c r="G2070" s="148"/>
      <c r="H2070" s="148"/>
      <c r="I2070" s="151"/>
      <c r="J2070" s="148"/>
      <c r="K2070" s="66"/>
    </row>
    <row r="2071" spans="1:11" x14ac:dyDescent="0.25">
      <c r="A2071" s="148"/>
      <c r="B2071" s="148"/>
      <c r="C2071" s="148"/>
      <c r="D2071" s="148"/>
      <c r="E2071" s="148"/>
      <c r="F2071" s="148"/>
      <c r="G2071" s="148"/>
      <c r="H2071" s="148"/>
      <c r="I2071" s="151"/>
      <c r="J2071" s="148"/>
      <c r="K2071" s="66"/>
    </row>
    <row r="2072" spans="1:11" x14ac:dyDescent="0.25">
      <c r="A2072" s="148"/>
      <c r="B2072" s="148"/>
      <c r="C2072" s="148"/>
      <c r="D2072" s="148"/>
      <c r="E2072" s="148"/>
      <c r="F2072" s="148"/>
      <c r="G2072" s="148"/>
      <c r="H2072" s="148"/>
      <c r="I2072" s="151"/>
      <c r="J2072" s="148"/>
      <c r="K2072" s="66"/>
    </row>
    <row r="2073" spans="1:11" x14ac:dyDescent="0.25">
      <c r="A2073" s="148"/>
      <c r="B2073" s="148"/>
      <c r="C2073" s="148"/>
      <c r="D2073" s="148"/>
      <c r="E2073" s="148"/>
      <c r="F2073" s="148"/>
      <c r="G2073" s="148"/>
      <c r="H2073" s="148"/>
      <c r="I2073" s="151"/>
      <c r="J2073" s="148"/>
      <c r="K2073" s="66"/>
    </row>
    <row r="2074" spans="1:11" x14ac:dyDescent="0.25">
      <c r="A2074" s="148"/>
      <c r="B2074" s="148"/>
      <c r="C2074" s="148"/>
      <c r="D2074" s="148"/>
      <c r="E2074" s="148"/>
      <c r="F2074" s="148"/>
      <c r="G2074" s="148"/>
      <c r="H2074" s="148"/>
      <c r="I2074" s="151"/>
      <c r="J2074" s="148"/>
      <c r="K2074" s="66"/>
    </row>
    <row r="2075" spans="1:11" x14ac:dyDescent="0.25">
      <c r="A2075" s="148"/>
      <c r="B2075" s="148"/>
      <c r="C2075" s="148"/>
      <c r="D2075" s="148"/>
      <c r="E2075" s="148"/>
      <c r="F2075" s="148"/>
      <c r="G2075" s="148"/>
      <c r="H2075" s="148"/>
      <c r="I2075" s="151"/>
      <c r="J2075" s="148"/>
      <c r="K2075" s="66"/>
    </row>
    <row r="2076" spans="1:11" x14ac:dyDescent="0.25">
      <c r="A2076" s="148"/>
      <c r="B2076" s="148"/>
      <c r="C2076" s="148"/>
      <c r="D2076" s="148"/>
      <c r="E2076" s="148"/>
      <c r="F2076" s="148"/>
      <c r="G2076" s="148"/>
      <c r="H2076" s="148"/>
      <c r="I2076" s="151"/>
      <c r="J2076" s="148"/>
      <c r="K2076" s="66"/>
    </row>
    <row r="2077" spans="1:11" x14ac:dyDescent="0.25">
      <c r="A2077" s="148"/>
      <c r="B2077" s="148"/>
      <c r="C2077" s="148"/>
      <c r="D2077" s="148"/>
      <c r="E2077" s="148"/>
      <c r="F2077" s="148"/>
      <c r="G2077" s="148"/>
      <c r="H2077" s="148"/>
      <c r="I2077" s="151"/>
      <c r="J2077" s="148"/>
      <c r="K2077" s="66"/>
    </row>
    <row r="2078" spans="1:11" x14ac:dyDescent="0.25">
      <c r="A2078" s="148"/>
      <c r="B2078" s="148"/>
      <c r="C2078" s="148"/>
      <c r="D2078" s="148"/>
      <c r="E2078" s="148"/>
      <c r="F2078" s="148"/>
      <c r="G2078" s="148"/>
      <c r="H2078" s="148"/>
      <c r="I2078" s="151"/>
      <c r="J2078" s="148"/>
      <c r="K2078" s="66"/>
    </row>
    <row r="2079" spans="1:11" x14ac:dyDescent="0.25">
      <c r="A2079" s="148"/>
      <c r="B2079" s="148"/>
      <c r="C2079" s="148"/>
      <c r="D2079" s="148"/>
      <c r="E2079" s="148"/>
      <c r="F2079" s="148"/>
      <c r="G2079" s="148"/>
      <c r="H2079" s="148"/>
      <c r="I2079" s="151"/>
      <c r="J2079" s="148"/>
      <c r="K2079" s="66"/>
    </row>
    <row r="2080" spans="1:11" x14ac:dyDescent="0.25">
      <c r="A2080" s="148"/>
      <c r="B2080" s="148"/>
      <c r="C2080" s="148"/>
      <c r="D2080" s="148"/>
      <c r="E2080" s="148"/>
      <c r="F2080" s="148"/>
      <c r="G2080" s="148"/>
      <c r="H2080" s="148"/>
      <c r="I2080" s="151"/>
      <c r="J2080" s="148"/>
      <c r="K2080" s="66"/>
    </row>
    <row r="2081" spans="1:11" x14ac:dyDescent="0.25">
      <c r="A2081" s="148"/>
      <c r="B2081" s="148"/>
      <c r="C2081" s="148"/>
      <c r="D2081" s="148"/>
      <c r="E2081" s="148"/>
      <c r="F2081" s="148"/>
      <c r="G2081" s="148"/>
      <c r="H2081" s="148"/>
      <c r="I2081" s="151"/>
      <c r="J2081" s="148"/>
      <c r="K2081" s="66"/>
    </row>
    <row r="2082" spans="1:11" x14ac:dyDescent="0.25">
      <c r="A2082" s="148"/>
      <c r="B2082" s="148"/>
      <c r="C2082" s="148"/>
      <c r="D2082" s="148"/>
      <c r="E2082" s="148"/>
      <c r="F2082" s="148"/>
      <c r="G2082" s="148"/>
      <c r="H2082" s="148"/>
      <c r="I2082" s="151"/>
      <c r="J2082" s="148"/>
      <c r="K2082" s="66"/>
    </row>
    <row r="2083" spans="1:11" x14ac:dyDescent="0.25">
      <c r="A2083" s="148"/>
      <c r="B2083" s="148"/>
      <c r="C2083" s="148"/>
      <c r="D2083" s="148"/>
      <c r="E2083" s="148"/>
      <c r="F2083" s="148"/>
      <c r="G2083" s="148"/>
      <c r="H2083" s="148"/>
      <c r="I2083" s="151"/>
      <c r="J2083" s="148"/>
      <c r="K2083" s="66"/>
    </row>
    <row r="2084" spans="1:11" x14ac:dyDescent="0.25">
      <c r="A2084" s="148"/>
      <c r="B2084" s="148"/>
      <c r="C2084" s="148"/>
      <c r="D2084" s="148"/>
      <c r="E2084" s="148"/>
      <c r="F2084" s="148"/>
      <c r="G2084" s="148"/>
      <c r="H2084" s="148"/>
      <c r="I2084" s="151"/>
      <c r="J2084" s="148"/>
      <c r="K2084" s="66"/>
    </row>
    <row r="2085" spans="1:11" x14ac:dyDescent="0.25">
      <c r="A2085" s="148"/>
      <c r="B2085" s="148"/>
      <c r="C2085" s="148"/>
      <c r="D2085" s="148"/>
      <c r="E2085" s="148"/>
      <c r="F2085" s="148"/>
      <c r="G2085" s="148"/>
      <c r="H2085" s="148"/>
      <c r="I2085" s="151"/>
      <c r="J2085" s="148"/>
      <c r="K2085" s="66"/>
    </row>
    <row r="2086" spans="1:11" x14ac:dyDescent="0.25">
      <c r="A2086" s="148"/>
      <c r="B2086" s="148"/>
      <c r="C2086" s="148"/>
      <c r="D2086" s="148"/>
      <c r="E2086" s="148"/>
      <c r="F2086" s="148"/>
      <c r="G2086" s="148"/>
      <c r="H2086" s="148"/>
      <c r="I2086" s="151"/>
      <c r="J2086" s="148"/>
      <c r="K2086" s="66"/>
    </row>
    <row r="2087" spans="1:11" x14ac:dyDescent="0.25">
      <c r="A2087" s="148"/>
      <c r="B2087" s="148"/>
      <c r="C2087" s="148"/>
      <c r="D2087" s="148"/>
      <c r="E2087" s="148"/>
      <c r="F2087" s="148"/>
      <c r="G2087" s="148"/>
      <c r="H2087" s="148"/>
      <c r="I2087" s="151"/>
      <c r="J2087" s="148"/>
      <c r="K2087" s="66"/>
    </row>
    <row r="2088" spans="1:11" x14ac:dyDescent="0.25">
      <c r="A2088" s="148"/>
      <c r="B2088" s="148"/>
      <c r="C2088" s="148"/>
      <c r="D2088" s="148"/>
      <c r="E2088" s="148"/>
      <c r="F2088" s="148"/>
      <c r="G2088" s="148"/>
      <c r="H2088" s="148"/>
      <c r="I2088" s="151"/>
      <c r="J2088" s="148"/>
      <c r="K2088" s="66"/>
    </row>
    <row r="2089" spans="1:11" x14ac:dyDescent="0.25">
      <c r="A2089" s="148"/>
      <c r="B2089" s="148"/>
      <c r="C2089" s="148"/>
      <c r="D2089" s="148"/>
      <c r="E2089" s="148"/>
      <c r="F2089" s="148"/>
      <c r="G2089" s="148"/>
      <c r="H2089" s="148"/>
      <c r="I2089" s="151"/>
      <c r="J2089" s="148"/>
      <c r="K2089" s="66"/>
    </row>
    <row r="2090" spans="1:11" x14ac:dyDescent="0.25">
      <c r="A2090" s="148"/>
      <c r="B2090" s="148"/>
      <c r="C2090" s="148"/>
      <c r="D2090" s="148"/>
      <c r="E2090" s="148"/>
      <c r="F2090" s="148"/>
      <c r="G2090" s="148"/>
      <c r="H2090" s="148"/>
      <c r="I2090" s="151"/>
      <c r="J2090" s="148"/>
      <c r="K2090" s="66"/>
    </row>
    <row r="2091" spans="1:11" x14ac:dyDescent="0.25">
      <c r="A2091" s="148"/>
      <c r="B2091" s="148"/>
      <c r="C2091" s="148"/>
      <c r="D2091" s="148"/>
      <c r="E2091" s="148"/>
      <c r="F2091" s="148"/>
      <c r="G2091" s="148"/>
      <c r="H2091" s="148"/>
      <c r="I2091" s="151"/>
      <c r="J2091" s="148"/>
      <c r="K2091" s="66"/>
    </row>
    <row r="2092" spans="1:11" x14ac:dyDescent="0.25">
      <c r="A2092" s="148"/>
      <c r="B2092" s="148"/>
      <c r="C2092" s="148"/>
      <c r="D2092" s="148"/>
      <c r="E2092" s="148"/>
      <c r="F2092" s="148"/>
      <c r="G2092" s="148"/>
      <c r="H2092" s="148"/>
      <c r="I2092" s="151"/>
      <c r="J2092" s="148"/>
      <c r="K2092" s="66"/>
    </row>
    <row r="2093" spans="1:11" x14ac:dyDescent="0.25">
      <c r="A2093" s="148"/>
      <c r="B2093" s="148"/>
      <c r="C2093" s="148"/>
      <c r="D2093" s="148"/>
      <c r="E2093" s="148"/>
      <c r="F2093" s="148"/>
      <c r="G2093" s="148"/>
      <c r="H2093" s="148"/>
      <c r="I2093" s="151"/>
      <c r="J2093" s="148"/>
      <c r="K2093" s="66"/>
    </row>
    <row r="2094" spans="1:11" x14ac:dyDescent="0.25">
      <c r="A2094" s="148"/>
      <c r="B2094" s="148"/>
      <c r="C2094" s="148"/>
      <c r="D2094" s="148"/>
      <c r="E2094" s="148"/>
      <c r="F2094" s="148"/>
      <c r="G2094" s="148"/>
      <c r="H2094" s="148"/>
      <c r="I2094" s="151"/>
      <c r="J2094" s="148"/>
      <c r="K2094" s="66"/>
    </row>
    <row r="2095" spans="1:11" x14ac:dyDescent="0.25">
      <c r="A2095" s="148"/>
      <c r="B2095" s="148"/>
      <c r="C2095" s="148"/>
      <c r="D2095" s="148"/>
      <c r="E2095" s="148"/>
      <c r="F2095" s="148"/>
      <c r="G2095" s="148"/>
      <c r="H2095" s="148"/>
      <c r="I2095" s="151"/>
      <c r="J2095" s="148"/>
      <c r="K2095" s="66"/>
    </row>
    <row r="2096" spans="1:11" x14ac:dyDescent="0.25">
      <c r="A2096" s="148"/>
      <c r="B2096" s="148"/>
      <c r="C2096" s="148"/>
      <c r="D2096" s="148"/>
      <c r="E2096" s="148"/>
      <c r="F2096" s="148"/>
      <c r="G2096" s="148"/>
      <c r="H2096" s="148"/>
      <c r="I2096" s="151"/>
      <c r="J2096" s="148"/>
      <c r="K2096" s="66"/>
    </row>
    <row r="2097" spans="1:11" x14ac:dyDescent="0.25">
      <c r="A2097" s="148"/>
      <c r="B2097" s="148"/>
      <c r="C2097" s="148"/>
      <c r="D2097" s="148"/>
      <c r="E2097" s="148"/>
      <c r="F2097" s="148"/>
      <c r="G2097" s="148"/>
      <c r="H2097" s="148"/>
      <c r="I2097" s="151"/>
      <c r="J2097" s="148"/>
      <c r="K2097" s="66"/>
    </row>
    <row r="2098" spans="1:11" x14ac:dyDescent="0.25">
      <c r="A2098" s="148"/>
      <c r="B2098" s="148"/>
      <c r="C2098" s="148"/>
      <c r="D2098" s="148"/>
      <c r="E2098" s="148"/>
      <c r="F2098" s="148"/>
      <c r="G2098" s="148"/>
      <c r="H2098" s="148"/>
      <c r="I2098" s="151"/>
      <c r="J2098" s="148"/>
      <c r="K2098" s="66"/>
    </row>
    <row r="2099" spans="1:11" x14ac:dyDescent="0.25">
      <c r="A2099" s="148"/>
      <c r="B2099" s="148"/>
      <c r="C2099" s="148"/>
      <c r="D2099" s="148"/>
      <c r="E2099" s="148"/>
      <c r="F2099" s="148"/>
      <c r="G2099" s="148"/>
      <c r="H2099" s="148"/>
      <c r="I2099" s="151"/>
      <c r="J2099" s="148"/>
      <c r="K2099" s="66"/>
    </row>
    <row r="2100" spans="1:11" x14ac:dyDescent="0.25">
      <c r="A2100" s="148"/>
      <c r="B2100" s="148"/>
      <c r="C2100" s="148"/>
      <c r="D2100" s="148"/>
      <c r="E2100" s="148"/>
      <c r="F2100" s="148"/>
      <c r="G2100" s="148"/>
      <c r="H2100" s="148"/>
      <c r="I2100" s="151"/>
      <c r="J2100" s="148"/>
      <c r="K2100" s="66"/>
    </row>
    <row r="2101" spans="1:11" x14ac:dyDescent="0.25">
      <c r="A2101" s="148"/>
      <c r="B2101" s="148"/>
      <c r="C2101" s="148"/>
      <c r="D2101" s="148"/>
      <c r="E2101" s="148"/>
      <c r="F2101" s="148"/>
      <c r="G2101" s="148"/>
      <c r="H2101" s="148"/>
      <c r="I2101" s="151"/>
      <c r="J2101" s="148"/>
      <c r="K2101" s="66"/>
    </row>
    <row r="2102" spans="1:11" x14ac:dyDescent="0.25">
      <c r="A2102" s="148"/>
      <c r="B2102" s="148"/>
      <c r="C2102" s="148"/>
      <c r="D2102" s="148"/>
      <c r="E2102" s="148"/>
      <c r="F2102" s="148"/>
      <c r="G2102" s="148"/>
      <c r="H2102" s="148"/>
      <c r="I2102" s="151"/>
      <c r="J2102" s="148"/>
      <c r="K2102" s="66"/>
    </row>
    <row r="2103" spans="1:11" x14ac:dyDescent="0.25">
      <c r="A2103" s="148"/>
      <c r="B2103" s="148"/>
      <c r="C2103" s="148"/>
      <c r="D2103" s="148"/>
      <c r="E2103" s="148"/>
      <c r="F2103" s="148"/>
      <c r="G2103" s="148"/>
      <c r="H2103" s="148"/>
      <c r="I2103" s="151"/>
      <c r="J2103" s="148"/>
      <c r="K2103" s="66"/>
    </row>
    <row r="2104" spans="1:11" x14ac:dyDescent="0.25">
      <c r="A2104" s="148"/>
      <c r="B2104" s="148"/>
      <c r="C2104" s="148"/>
      <c r="D2104" s="148"/>
      <c r="E2104" s="148"/>
      <c r="F2104" s="148"/>
      <c r="G2104" s="148"/>
      <c r="H2104" s="148"/>
      <c r="I2104" s="151"/>
      <c r="J2104" s="148"/>
      <c r="K2104" s="66"/>
    </row>
    <row r="2105" spans="1:11" x14ac:dyDescent="0.25">
      <c r="A2105" s="148"/>
      <c r="B2105" s="148"/>
      <c r="C2105" s="148"/>
      <c r="D2105" s="148"/>
      <c r="E2105" s="148"/>
      <c r="F2105" s="148"/>
      <c r="G2105" s="148"/>
      <c r="H2105" s="148"/>
      <c r="I2105" s="151"/>
      <c r="J2105" s="148"/>
      <c r="K2105" s="66"/>
    </row>
    <row r="2106" spans="1:11" x14ac:dyDescent="0.25">
      <c r="A2106" s="148"/>
      <c r="B2106" s="148"/>
      <c r="C2106" s="148"/>
      <c r="D2106" s="148"/>
      <c r="E2106" s="148"/>
      <c r="F2106" s="148"/>
      <c r="G2106" s="148"/>
      <c r="H2106" s="148"/>
      <c r="I2106" s="151"/>
      <c r="J2106" s="148"/>
      <c r="K2106" s="66"/>
    </row>
    <row r="2107" spans="1:11" x14ac:dyDescent="0.25">
      <c r="A2107" s="148"/>
      <c r="B2107" s="148"/>
      <c r="C2107" s="148"/>
      <c r="D2107" s="148"/>
      <c r="E2107" s="148"/>
      <c r="F2107" s="148"/>
      <c r="G2107" s="148"/>
      <c r="H2107" s="148"/>
      <c r="I2107" s="151"/>
      <c r="J2107" s="148"/>
      <c r="K2107" s="66"/>
    </row>
    <row r="2108" spans="1:11" x14ac:dyDescent="0.25">
      <c r="A2108" s="148"/>
      <c r="B2108" s="148"/>
      <c r="C2108" s="148"/>
      <c r="D2108" s="148"/>
      <c r="E2108" s="148"/>
      <c r="F2108" s="148"/>
      <c r="G2108" s="148"/>
      <c r="H2108" s="148"/>
      <c r="I2108" s="151"/>
      <c r="J2108" s="148"/>
      <c r="K2108" s="66"/>
    </row>
    <row r="2109" spans="1:11" x14ac:dyDescent="0.25">
      <c r="A2109" s="148"/>
      <c r="B2109" s="148"/>
      <c r="C2109" s="148"/>
      <c r="D2109" s="148"/>
      <c r="E2109" s="148"/>
      <c r="F2109" s="148"/>
      <c r="G2109" s="148"/>
      <c r="H2109" s="148"/>
      <c r="I2109" s="151"/>
      <c r="J2109" s="148"/>
      <c r="K2109" s="66"/>
    </row>
    <row r="2110" spans="1:11" x14ac:dyDescent="0.25">
      <c r="A2110" s="148"/>
      <c r="B2110" s="148"/>
      <c r="C2110" s="148"/>
      <c r="D2110" s="148"/>
      <c r="E2110" s="148"/>
      <c r="F2110" s="148"/>
      <c r="G2110" s="148"/>
      <c r="H2110" s="148"/>
      <c r="I2110" s="151"/>
      <c r="J2110" s="148"/>
      <c r="K2110" s="66"/>
    </row>
    <row r="2111" spans="1:11" x14ac:dyDescent="0.25">
      <c r="A2111" s="148"/>
      <c r="B2111" s="148"/>
      <c r="C2111" s="148"/>
      <c r="D2111" s="148"/>
      <c r="E2111" s="148"/>
      <c r="F2111" s="148"/>
      <c r="G2111" s="148"/>
      <c r="H2111" s="148"/>
      <c r="I2111" s="151"/>
      <c r="J2111" s="148"/>
      <c r="K2111" s="66"/>
    </row>
    <row r="2112" spans="1:11" x14ac:dyDescent="0.25">
      <c r="A2112" s="148"/>
      <c r="B2112" s="148"/>
      <c r="C2112" s="148"/>
      <c r="D2112" s="148"/>
      <c r="E2112" s="148"/>
      <c r="F2112" s="148"/>
      <c r="G2112" s="148"/>
      <c r="H2112" s="148"/>
      <c r="I2112" s="151"/>
      <c r="J2112" s="148"/>
      <c r="K2112" s="66"/>
    </row>
    <row r="2113" spans="1:11" x14ac:dyDescent="0.25">
      <c r="A2113" s="148"/>
      <c r="B2113" s="148"/>
      <c r="C2113" s="148"/>
      <c r="D2113" s="148"/>
      <c r="E2113" s="148"/>
      <c r="F2113" s="148"/>
      <c r="G2113" s="148"/>
      <c r="H2113" s="148"/>
      <c r="I2113" s="151"/>
      <c r="J2113" s="148"/>
      <c r="K2113" s="66"/>
    </row>
    <row r="2114" spans="1:11" x14ac:dyDescent="0.25">
      <c r="A2114" s="148"/>
      <c r="B2114" s="148"/>
      <c r="C2114" s="148"/>
      <c r="D2114" s="148"/>
      <c r="E2114" s="148"/>
      <c r="F2114" s="148"/>
      <c r="G2114" s="148"/>
      <c r="H2114" s="148"/>
      <c r="I2114" s="151"/>
      <c r="J2114" s="148"/>
      <c r="K2114" s="66"/>
    </row>
    <row r="2115" spans="1:11" x14ac:dyDescent="0.25">
      <c r="A2115" s="148"/>
      <c r="B2115" s="148"/>
      <c r="C2115" s="148"/>
      <c r="D2115" s="148"/>
      <c r="E2115" s="148"/>
      <c r="F2115" s="148"/>
      <c r="G2115" s="148"/>
      <c r="H2115" s="148"/>
      <c r="I2115" s="151"/>
      <c r="J2115" s="148"/>
      <c r="K2115" s="66"/>
    </row>
    <row r="2116" spans="1:11" x14ac:dyDescent="0.25">
      <c r="A2116" s="148"/>
      <c r="B2116" s="148"/>
      <c r="C2116" s="148"/>
      <c r="D2116" s="148"/>
      <c r="E2116" s="148"/>
      <c r="F2116" s="148"/>
      <c r="G2116" s="148"/>
      <c r="H2116" s="148"/>
      <c r="I2116" s="151"/>
      <c r="J2116" s="148"/>
      <c r="K2116" s="66"/>
    </row>
    <row r="2117" spans="1:11" x14ac:dyDescent="0.25">
      <c r="A2117" s="148"/>
      <c r="B2117" s="148"/>
      <c r="C2117" s="148"/>
      <c r="D2117" s="148"/>
      <c r="E2117" s="148"/>
      <c r="F2117" s="148"/>
      <c r="G2117" s="148"/>
      <c r="H2117" s="148"/>
      <c r="I2117" s="151"/>
      <c r="J2117" s="148"/>
      <c r="K2117" s="66"/>
    </row>
    <row r="2118" spans="1:11" x14ac:dyDescent="0.25">
      <c r="A2118" s="148"/>
      <c r="B2118" s="148"/>
      <c r="C2118" s="148"/>
      <c r="D2118" s="148"/>
      <c r="E2118" s="148"/>
      <c r="F2118" s="148"/>
      <c r="G2118" s="148"/>
      <c r="H2118" s="148"/>
      <c r="I2118" s="151"/>
      <c r="J2118" s="148"/>
      <c r="K2118" s="66"/>
    </row>
    <row r="2119" spans="1:11" x14ac:dyDescent="0.25">
      <c r="A2119" s="148"/>
      <c r="B2119" s="148"/>
      <c r="C2119" s="148"/>
      <c r="D2119" s="148"/>
      <c r="E2119" s="148"/>
      <c r="F2119" s="148"/>
      <c r="G2119" s="148"/>
      <c r="H2119" s="148"/>
      <c r="I2119" s="151"/>
      <c r="J2119" s="148"/>
      <c r="K2119" s="66"/>
    </row>
    <row r="2120" spans="1:11" x14ac:dyDescent="0.25">
      <c r="A2120" s="148"/>
      <c r="B2120" s="148"/>
      <c r="C2120" s="148"/>
      <c r="D2120" s="148"/>
      <c r="E2120" s="148"/>
      <c r="F2120" s="148"/>
      <c r="G2120" s="148"/>
      <c r="H2120" s="148"/>
      <c r="I2120" s="151"/>
      <c r="J2120" s="148"/>
      <c r="K2120" s="66"/>
    </row>
    <row r="2121" spans="1:11" x14ac:dyDescent="0.25">
      <c r="A2121" s="148"/>
      <c r="B2121" s="148"/>
      <c r="C2121" s="148"/>
      <c r="D2121" s="148"/>
      <c r="E2121" s="148"/>
      <c r="F2121" s="148"/>
      <c r="G2121" s="148"/>
      <c r="H2121" s="148"/>
      <c r="I2121" s="151"/>
      <c r="J2121" s="148"/>
      <c r="K2121" s="66"/>
    </row>
    <row r="2122" spans="1:11" x14ac:dyDescent="0.25">
      <c r="A2122" s="148"/>
      <c r="B2122" s="148"/>
      <c r="C2122" s="148"/>
      <c r="D2122" s="148"/>
      <c r="E2122" s="148"/>
      <c r="F2122" s="148"/>
      <c r="G2122" s="148"/>
      <c r="H2122" s="148"/>
      <c r="I2122" s="151"/>
      <c r="J2122" s="148"/>
      <c r="K2122" s="66"/>
    </row>
    <row r="2123" spans="1:11" x14ac:dyDescent="0.25">
      <c r="A2123" s="148"/>
      <c r="B2123" s="148"/>
      <c r="C2123" s="148"/>
      <c r="D2123" s="148"/>
      <c r="E2123" s="148"/>
      <c r="F2123" s="148"/>
      <c r="G2123" s="148"/>
      <c r="H2123" s="148"/>
      <c r="I2123" s="151"/>
      <c r="J2123" s="148"/>
      <c r="K2123" s="66"/>
    </row>
    <row r="2124" spans="1:11" x14ac:dyDescent="0.25">
      <c r="A2124" s="148"/>
      <c r="B2124" s="148"/>
      <c r="C2124" s="148"/>
      <c r="D2124" s="148"/>
      <c r="E2124" s="148"/>
      <c r="F2124" s="148"/>
      <c r="G2124" s="148"/>
      <c r="H2124" s="148"/>
      <c r="I2124" s="151"/>
      <c r="J2124" s="148"/>
      <c r="K2124" s="66"/>
    </row>
    <row r="2125" spans="1:11" x14ac:dyDescent="0.25">
      <c r="A2125" s="148"/>
      <c r="B2125" s="148"/>
      <c r="C2125" s="148"/>
      <c r="D2125" s="148"/>
      <c r="E2125" s="148"/>
      <c r="F2125" s="148"/>
      <c r="G2125" s="148"/>
      <c r="H2125" s="148"/>
      <c r="I2125" s="151"/>
      <c r="J2125" s="148"/>
      <c r="K2125" s="66"/>
    </row>
    <row r="2126" spans="1:11" x14ac:dyDescent="0.25">
      <c r="A2126" s="148"/>
      <c r="B2126" s="148"/>
      <c r="C2126" s="148"/>
      <c r="D2126" s="148"/>
      <c r="E2126" s="148"/>
      <c r="F2126" s="148"/>
      <c r="G2126" s="148"/>
      <c r="H2126" s="148"/>
      <c r="I2126" s="151"/>
      <c r="J2126" s="148"/>
      <c r="K2126" s="66"/>
    </row>
    <row r="2127" spans="1:11" x14ac:dyDescent="0.25">
      <c r="A2127" s="148"/>
      <c r="B2127" s="148"/>
      <c r="C2127" s="148"/>
      <c r="D2127" s="148"/>
      <c r="E2127" s="148"/>
      <c r="F2127" s="148"/>
      <c r="G2127" s="148"/>
      <c r="H2127" s="148"/>
      <c r="I2127" s="151"/>
      <c r="J2127" s="148"/>
      <c r="K2127" s="66"/>
    </row>
    <row r="2128" spans="1:11" x14ac:dyDescent="0.25">
      <c r="A2128" s="148"/>
      <c r="B2128" s="148"/>
      <c r="C2128" s="148"/>
      <c r="D2128" s="148"/>
      <c r="E2128" s="148"/>
      <c r="F2128" s="148"/>
      <c r="G2128" s="148"/>
      <c r="H2128" s="148"/>
      <c r="I2128" s="151"/>
      <c r="J2128" s="148"/>
      <c r="K2128" s="66"/>
    </row>
    <row r="2129" spans="1:11" x14ac:dyDescent="0.25">
      <c r="A2129" s="148"/>
      <c r="B2129" s="148"/>
      <c r="C2129" s="148"/>
      <c r="D2129" s="148"/>
      <c r="E2129" s="148"/>
      <c r="F2129" s="148"/>
      <c r="G2129" s="148"/>
      <c r="H2129" s="148"/>
      <c r="I2129" s="151"/>
      <c r="J2129" s="148"/>
      <c r="K2129" s="66"/>
    </row>
    <row r="2130" spans="1:11" x14ac:dyDescent="0.25">
      <c r="A2130" s="148"/>
      <c r="B2130" s="148"/>
      <c r="C2130" s="148"/>
      <c r="D2130" s="148"/>
      <c r="E2130" s="148"/>
      <c r="F2130" s="148"/>
      <c r="G2130" s="148"/>
      <c r="H2130" s="148"/>
      <c r="I2130" s="151"/>
      <c r="J2130" s="148"/>
      <c r="K2130" s="66"/>
    </row>
    <row r="2131" spans="1:11" x14ac:dyDescent="0.25">
      <c r="A2131" s="148"/>
      <c r="B2131" s="148"/>
      <c r="C2131" s="148"/>
      <c r="D2131" s="148"/>
      <c r="E2131" s="148"/>
      <c r="F2131" s="148"/>
      <c r="G2131" s="148"/>
      <c r="H2131" s="148"/>
      <c r="I2131" s="151"/>
      <c r="J2131" s="148"/>
      <c r="K2131" s="66"/>
    </row>
    <row r="2132" spans="1:11" x14ac:dyDescent="0.25">
      <c r="A2132" s="148"/>
      <c r="B2132" s="148"/>
      <c r="C2132" s="148"/>
      <c r="D2132" s="148"/>
      <c r="E2132" s="148"/>
      <c r="F2132" s="148"/>
      <c r="G2132" s="148"/>
      <c r="H2132" s="148"/>
      <c r="I2132" s="151"/>
      <c r="J2132" s="148"/>
      <c r="K2132" s="66"/>
    </row>
    <row r="2133" spans="1:11" x14ac:dyDescent="0.25">
      <c r="A2133" s="148"/>
      <c r="B2133" s="148"/>
      <c r="C2133" s="148"/>
      <c r="D2133" s="148"/>
      <c r="E2133" s="148"/>
      <c r="F2133" s="148"/>
      <c r="G2133" s="148"/>
      <c r="H2133" s="148"/>
      <c r="I2133" s="151"/>
      <c r="J2133" s="148"/>
      <c r="K2133" s="66"/>
    </row>
    <row r="2134" spans="1:11" x14ac:dyDescent="0.25">
      <c r="A2134" s="148"/>
      <c r="B2134" s="148"/>
      <c r="C2134" s="148"/>
      <c r="D2134" s="148"/>
      <c r="E2134" s="148"/>
      <c r="F2134" s="148"/>
      <c r="G2134" s="148"/>
      <c r="H2134" s="148"/>
      <c r="I2134" s="151"/>
      <c r="J2134" s="148"/>
      <c r="K2134" s="66"/>
    </row>
    <row r="2135" spans="1:11" x14ac:dyDescent="0.25">
      <c r="A2135" s="148"/>
      <c r="B2135" s="148"/>
      <c r="C2135" s="148"/>
      <c r="D2135" s="148"/>
      <c r="E2135" s="148"/>
      <c r="F2135" s="148"/>
      <c r="G2135" s="148"/>
      <c r="H2135" s="148"/>
      <c r="I2135" s="151"/>
      <c r="J2135" s="148"/>
      <c r="K2135" s="66"/>
    </row>
    <row r="2136" spans="1:11" x14ac:dyDescent="0.25">
      <c r="A2136" s="148"/>
      <c r="B2136" s="148"/>
      <c r="C2136" s="148"/>
      <c r="D2136" s="148"/>
      <c r="E2136" s="148"/>
      <c r="F2136" s="148"/>
      <c r="G2136" s="148"/>
      <c r="H2136" s="148"/>
      <c r="I2136" s="151"/>
      <c r="J2136" s="148"/>
      <c r="K2136" s="66"/>
    </row>
    <row r="2137" spans="1:11" x14ac:dyDescent="0.25">
      <c r="A2137" s="148"/>
      <c r="B2137" s="148"/>
      <c r="C2137" s="148"/>
      <c r="D2137" s="148"/>
      <c r="E2137" s="148"/>
      <c r="F2137" s="148"/>
      <c r="G2137" s="148"/>
      <c r="H2137" s="148"/>
      <c r="I2137" s="151"/>
      <c r="J2137" s="148"/>
      <c r="K2137" s="66"/>
    </row>
    <row r="2138" spans="1:11" x14ac:dyDescent="0.25">
      <c r="A2138" s="148"/>
      <c r="B2138" s="148"/>
      <c r="C2138" s="148"/>
      <c r="D2138" s="148"/>
      <c r="E2138" s="148"/>
      <c r="F2138" s="148"/>
      <c r="G2138" s="148"/>
      <c r="H2138" s="148"/>
      <c r="I2138" s="151"/>
      <c r="J2138" s="148"/>
      <c r="K2138" s="66"/>
    </row>
    <row r="2139" spans="1:11" x14ac:dyDescent="0.25">
      <c r="A2139" s="148"/>
      <c r="B2139" s="148"/>
      <c r="C2139" s="148"/>
      <c r="D2139" s="148"/>
      <c r="E2139" s="148"/>
      <c r="F2139" s="148"/>
      <c r="G2139" s="148"/>
      <c r="H2139" s="148"/>
      <c r="I2139" s="151"/>
      <c r="J2139" s="148"/>
      <c r="K2139" s="66"/>
    </row>
    <row r="2140" spans="1:11" x14ac:dyDescent="0.25">
      <c r="A2140" s="148"/>
      <c r="B2140" s="148"/>
      <c r="C2140" s="148"/>
      <c r="D2140" s="148"/>
      <c r="E2140" s="148"/>
      <c r="F2140" s="148"/>
      <c r="G2140" s="148"/>
      <c r="H2140" s="148"/>
      <c r="I2140" s="151"/>
      <c r="J2140" s="148"/>
      <c r="K2140" s="66"/>
    </row>
    <row r="2141" spans="1:11" x14ac:dyDescent="0.25">
      <c r="A2141" s="148"/>
      <c r="B2141" s="148"/>
      <c r="C2141" s="148"/>
      <c r="D2141" s="148"/>
      <c r="E2141" s="148"/>
      <c r="F2141" s="148"/>
      <c r="G2141" s="148"/>
      <c r="H2141" s="148"/>
      <c r="I2141" s="151"/>
      <c r="J2141" s="148"/>
      <c r="K2141" s="66"/>
    </row>
    <row r="2142" spans="1:11" x14ac:dyDescent="0.25">
      <c r="A2142" s="148"/>
      <c r="B2142" s="148"/>
      <c r="C2142" s="148"/>
      <c r="D2142" s="148"/>
      <c r="E2142" s="148"/>
      <c r="F2142" s="148"/>
      <c r="G2142" s="148"/>
      <c r="H2142" s="148"/>
      <c r="I2142" s="151"/>
      <c r="J2142" s="148"/>
      <c r="K2142" s="66"/>
    </row>
    <row r="2143" spans="1:11" x14ac:dyDescent="0.25">
      <c r="A2143" s="148"/>
      <c r="B2143" s="148"/>
      <c r="C2143" s="148"/>
      <c r="D2143" s="148"/>
      <c r="E2143" s="148"/>
      <c r="F2143" s="148"/>
      <c r="G2143" s="148"/>
      <c r="H2143" s="148"/>
      <c r="I2143" s="151"/>
      <c r="J2143" s="148"/>
      <c r="K2143" s="66"/>
    </row>
    <row r="2144" spans="1:11" x14ac:dyDescent="0.25">
      <c r="A2144" s="148"/>
      <c r="B2144" s="148"/>
      <c r="C2144" s="148"/>
      <c r="D2144" s="148"/>
      <c r="E2144" s="148"/>
      <c r="F2144" s="148"/>
      <c r="G2144" s="148"/>
      <c r="H2144" s="148"/>
      <c r="I2144" s="151"/>
      <c r="J2144" s="148"/>
      <c r="K2144" s="66"/>
    </row>
    <row r="2145" spans="1:11" x14ac:dyDescent="0.25">
      <c r="A2145" s="148"/>
      <c r="B2145" s="148"/>
      <c r="C2145" s="148"/>
      <c r="D2145" s="148"/>
      <c r="E2145" s="148"/>
      <c r="F2145" s="148"/>
      <c r="G2145" s="148"/>
      <c r="H2145" s="148"/>
      <c r="I2145" s="151"/>
      <c r="J2145" s="148"/>
      <c r="K2145" s="66"/>
    </row>
    <row r="2146" spans="1:11" x14ac:dyDescent="0.25">
      <c r="A2146" s="148"/>
      <c r="B2146" s="148"/>
      <c r="C2146" s="148"/>
      <c r="D2146" s="148"/>
      <c r="E2146" s="148"/>
      <c r="F2146" s="148"/>
      <c r="G2146" s="148"/>
      <c r="H2146" s="148"/>
      <c r="I2146" s="151"/>
      <c r="J2146" s="148"/>
      <c r="K2146" s="66"/>
    </row>
    <row r="2147" spans="1:11" x14ac:dyDescent="0.25">
      <c r="A2147" s="148"/>
      <c r="B2147" s="148"/>
      <c r="C2147" s="148"/>
      <c r="D2147" s="148"/>
      <c r="E2147" s="148"/>
      <c r="F2147" s="148"/>
      <c r="G2147" s="148"/>
      <c r="H2147" s="148"/>
      <c r="I2147" s="151"/>
      <c r="J2147" s="148"/>
      <c r="K2147" s="66"/>
    </row>
    <row r="2148" spans="1:11" x14ac:dyDescent="0.25">
      <c r="A2148" s="148"/>
      <c r="B2148" s="148"/>
      <c r="C2148" s="148"/>
      <c r="D2148" s="148"/>
      <c r="E2148" s="148"/>
      <c r="F2148" s="148"/>
      <c r="G2148" s="148"/>
      <c r="H2148" s="148"/>
      <c r="I2148" s="151"/>
      <c r="J2148" s="148"/>
      <c r="K2148" s="66"/>
    </row>
    <row r="2149" spans="1:11" x14ac:dyDescent="0.25">
      <c r="A2149" s="148"/>
      <c r="B2149" s="148"/>
      <c r="C2149" s="148"/>
      <c r="D2149" s="148"/>
      <c r="E2149" s="148"/>
      <c r="F2149" s="148"/>
      <c r="G2149" s="148"/>
      <c r="H2149" s="148"/>
      <c r="I2149" s="151"/>
      <c r="J2149" s="148"/>
      <c r="K2149" s="66"/>
    </row>
    <row r="2150" spans="1:11" x14ac:dyDescent="0.25">
      <c r="A2150" s="148"/>
      <c r="B2150" s="148"/>
      <c r="C2150" s="148"/>
      <c r="D2150" s="148"/>
      <c r="E2150" s="148"/>
      <c r="F2150" s="148"/>
      <c r="G2150" s="148"/>
      <c r="H2150" s="148"/>
      <c r="I2150" s="151"/>
      <c r="J2150" s="148"/>
      <c r="K2150" s="66"/>
    </row>
    <row r="2151" spans="1:11" x14ac:dyDescent="0.25">
      <c r="A2151" s="148"/>
      <c r="B2151" s="148"/>
      <c r="C2151" s="148"/>
      <c r="D2151" s="148"/>
      <c r="E2151" s="148"/>
      <c r="F2151" s="148"/>
      <c r="G2151" s="148"/>
      <c r="H2151" s="148"/>
      <c r="I2151" s="151"/>
      <c r="J2151" s="148"/>
      <c r="K2151" s="66"/>
    </row>
    <row r="2152" spans="1:11" x14ac:dyDescent="0.25">
      <c r="A2152" s="148"/>
      <c r="B2152" s="148"/>
      <c r="C2152" s="148"/>
      <c r="D2152" s="148"/>
      <c r="E2152" s="148"/>
      <c r="F2152" s="148"/>
      <c r="G2152" s="148"/>
      <c r="H2152" s="148"/>
      <c r="I2152" s="151"/>
      <c r="J2152" s="148"/>
      <c r="K2152" s="66"/>
    </row>
    <row r="2153" spans="1:11" x14ac:dyDescent="0.25">
      <c r="A2153" s="148"/>
      <c r="B2153" s="148"/>
      <c r="C2153" s="148"/>
      <c r="D2153" s="148"/>
      <c r="E2153" s="148"/>
      <c r="F2153" s="148"/>
      <c r="G2153" s="148"/>
      <c r="H2153" s="148"/>
      <c r="I2153" s="151"/>
      <c r="J2153" s="148"/>
      <c r="K2153" s="66"/>
    </row>
    <row r="2154" spans="1:11" x14ac:dyDescent="0.25">
      <c r="A2154" s="148"/>
      <c r="B2154" s="148"/>
      <c r="C2154" s="148"/>
      <c r="D2154" s="148"/>
      <c r="E2154" s="148"/>
      <c r="F2154" s="148"/>
      <c r="G2154" s="148"/>
      <c r="H2154" s="148"/>
      <c r="I2154" s="151"/>
      <c r="J2154" s="148"/>
      <c r="K2154" s="66"/>
    </row>
    <row r="2155" spans="1:11" x14ac:dyDescent="0.25">
      <c r="A2155" s="148"/>
      <c r="B2155" s="148"/>
      <c r="C2155" s="148"/>
      <c r="D2155" s="148"/>
      <c r="E2155" s="148"/>
      <c r="F2155" s="148"/>
      <c r="G2155" s="148"/>
      <c r="H2155" s="148"/>
      <c r="I2155" s="151"/>
      <c r="J2155" s="148"/>
      <c r="K2155" s="66"/>
    </row>
    <row r="2156" spans="1:11" x14ac:dyDescent="0.25">
      <c r="A2156" s="148"/>
      <c r="B2156" s="148"/>
      <c r="C2156" s="148"/>
      <c r="D2156" s="148"/>
      <c r="E2156" s="148"/>
      <c r="F2156" s="148"/>
      <c r="G2156" s="148"/>
      <c r="H2156" s="148"/>
      <c r="I2156" s="151"/>
      <c r="J2156" s="148"/>
      <c r="K2156" s="66"/>
    </row>
    <row r="2157" spans="1:11" x14ac:dyDescent="0.25">
      <c r="A2157" s="148"/>
      <c r="B2157" s="148"/>
      <c r="C2157" s="148"/>
      <c r="D2157" s="148"/>
      <c r="E2157" s="148"/>
      <c r="F2157" s="148"/>
      <c r="G2157" s="148"/>
      <c r="H2157" s="148"/>
      <c r="I2157" s="151"/>
      <c r="J2157" s="148"/>
      <c r="K2157" s="66"/>
    </row>
    <row r="2158" spans="1:11" x14ac:dyDescent="0.25">
      <c r="A2158" s="148"/>
      <c r="B2158" s="148"/>
      <c r="C2158" s="148"/>
      <c r="D2158" s="148"/>
      <c r="E2158" s="148"/>
      <c r="F2158" s="148"/>
      <c r="G2158" s="148"/>
      <c r="H2158" s="148"/>
      <c r="I2158" s="151"/>
      <c r="J2158" s="148"/>
      <c r="K2158" s="66"/>
    </row>
    <row r="2159" spans="1:11" x14ac:dyDescent="0.25">
      <c r="A2159" s="148"/>
      <c r="B2159" s="148"/>
      <c r="C2159" s="148"/>
      <c r="D2159" s="148"/>
      <c r="E2159" s="148"/>
      <c r="F2159" s="148"/>
      <c r="G2159" s="148"/>
      <c r="H2159" s="148"/>
      <c r="I2159" s="151"/>
      <c r="J2159" s="148"/>
      <c r="K2159" s="66"/>
    </row>
    <row r="2160" spans="1:11" x14ac:dyDescent="0.25">
      <c r="A2160" s="148"/>
      <c r="B2160" s="148"/>
      <c r="C2160" s="148"/>
      <c r="D2160" s="148"/>
      <c r="E2160" s="148"/>
      <c r="F2160" s="148"/>
      <c r="G2160" s="148"/>
      <c r="H2160" s="148"/>
      <c r="I2160" s="151"/>
      <c r="J2160" s="148"/>
      <c r="K2160" s="66"/>
    </row>
    <row r="2161" spans="1:11" x14ac:dyDescent="0.25">
      <c r="A2161" s="148"/>
      <c r="B2161" s="148"/>
      <c r="C2161" s="148"/>
      <c r="D2161" s="148"/>
      <c r="E2161" s="148"/>
      <c r="F2161" s="148"/>
      <c r="G2161" s="148"/>
      <c r="H2161" s="148"/>
      <c r="I2161" s="151"/>
      <c r="J2161" s="148"/>
      <c r="K2161" s="66"/>
    </row>
    <row r="2162" spans="1:11" x14ac:dyDescent="0.25">
      <c r="A2162" s="148"/>
      <c r="B2162" s="148"/>
      <c r="C2162" s="148"/>
      <c r="D2162" s="148"/>
      <c r="E2162" s="148"/>
      <c r="F2162" s="148"/>
      <c r="G2162" s="148"/>
      <c r="H2162" s="148"/>
      <c r="I2162" s="151"/>
      <c r="J2162" s="148"/>
      <c r="K2162" s="66"/>
    </row>
    <row r="2163" spans="1:11" x14ac:dyDescent="0.25">
      <c r="A2163" s="148"/>
      <c r="B2163" s="148"/>
      <c r="C2163" s="148"/>
      <c r="D2163" s="148"/>
      <c r="E2163" s="148"/>
      <c r="F2163" s="148"/>
      <c r="G2163" s="148"/>
      <c r="H2163" s="148"/>
      <c r="I2163" s="151"/>
      <c r="J2163" s="148"/>
      <c r="K2163" s="66"/>
    </row>
    <row r="2164" spans="1:11" x14ac:dyDescent="0.25">
      <c r="A2164" s="148"/>
      <c r="B2164" s="148"/>
      <c r="C2164" s="148"/>
      <c r="D2164" s="148"/>
      <c r="E2164" s="148"/>
      <c r="F2164" s="148"/>
      <c r="G2164" s="148"/>
      <c r="H2164" s="148"/>
      <c r="I2164" s="151"/>
      <c r="J2164" s="148"/>
      <c r="K2164" s="66"/>
    </row>
    <row r="2165" spans="1:11" x14ac:dyDescent="0.25">
      <c r="A2165" s="148"/>
      <c r="B2165" s="148"/>
      <c r="C2165" s="148"/>
      <c r="D2165" s="148"/>
      <c r="E2165" s="148"/>
      <c r="F2165" s="148"/>
      <c r="G2165" s="148"/>
      <c r="H2165" s="148"/>
      <c r="I2165" s="151"/>
      <c r="J2165" s="148"/>
      <c r="K2165" s="66"/>
    </row>
    <row r="2166" spans="1:11" x14ac:dyDescent="0.25">
      <c r="A2166" s="148"/>
      <c r="B2166" s="148"/>
      <c r="C2166" s="148"/>
      <c r="D2166" s="148"/>
      <c r="E2166" s="148"/>
      <c r="F2166" s="148"/>
      <c r="G2166" s="148"/>
      <c r="H2166" s="148"/>
      <c r="I2166" s="151"/>
      <c r="J2166" s="148"/>
      <c r="K2166" s="66"/>
    </row>
    <row r="2167" spans="1:11" x14ac:dyDescent="0.25">
      <c r="A2167" s="148"/>
      <c r="B2167" s="148"/>
      <c r="C2167" s="148"/>
      <c r="D2167" s="148"/>
      <c r="E2167" s="148"/>
      <c r="F2167" s="148"/>
      <c r="G2167" s="148"/>
      <c r="H2167" s="148"/>
      <c r="I2167" s="151"/>
      <c r="J2167" s="148"/>
      <c r="K2167" s="66"/>
    </row>
    <row r="2168" spans="1:11" x14ac:dyDescent="0.25">
      <c r="A2168" s="148"/>
      <c r="B2168" s="148"/>
      <c r="C2168" s="148"/>
      <c r="D2168" s="148"/>
      <c r="E2168" s="148"/>
      <c r="F2168" s="148"/>
      <c r="G2168" s="148"/>
      <c r="H2168" s="148"/>
      <c r="I2168" s="151"/>
      <c r="J2168" s="148"/>
      <c r="K2168" s="66"/>
    </row>
    <row r="2169" spans="1:11" x14ac:dyDescent="0.25">
      <c r="A2169" s="148"/>
      <c r="B2169" s="148"/>
      <c r="C2169" s="148"/>
      <c r="D2169" s="148"/>
      <c r="E2169" s="148"/>
      <c r="F2169" s="148"/>
      <c r="G2169" s="148"/>
      <c r="H2169" s="148"/>
      <c r="I2169" s="151"/>
      <c r="J2169" s="148"/>
      <c r="K2169" s="66"/>
    </row>
    <row r="2170" spans="1:11" x14ac:dyDescent="0.25">
      <c r="A2170" s="148"/>
      <c r="B2170" s="148"/>
      <c r="C2170" s="148"/>
      <c r="D2170" s="148"/>
      <c r="E2170" s="148"/>
      <c r="F2170" s="148"/>
      <c r="G2170" s="148"/>
      <c r="H2170" s="148"/>
      <c r="I2170" s="151"/>
      <c r="J2170" s="148"/>
      <c r="K2170" s="66"/>
    </row>
    <row r="2171" spans="1:11" x14ac:dyDescent="0.25">
      <c r="A2171" s="148"/>
      <c r="B2171" s="148"/>
      <c r="C2171" s="148"/>
      <c r="D2171" s="148"/>
      <c r="E2171" s="148"/>
      <c r="F2171" s="148"/>
      <c r="G2171" s="148"/>
      <c r="H2171" s="148"/>
      <c r="I2171" s="151"/>
      <c r="J2171" s="148"/>
      <c r="K2171" s="66"/>
    </row>
    <row r="2172" spans="1:11" x14ac:dyDescent="0.25">
      <c r="A2172" s="148"/>
      <c r="B2172" s="148"/>
      <c r="C2172" s="148"/>
      <c r="D2172" s="148"/>
      <c r="E2172" s="148"/>
      <c r="F2172" s="148"/>
      <c r="G2172" s="148"/>
      <c r="H2172" s="148"/>
      <c r="I2172" s="151"/>
      <c r="J2172" s="148"/>
      <c r="K2172" s="66"/>
    </row>
    <row r="2173" spans="1:11" x14ac:dyDescent="0.25">
      <c r="A2173" s="148"/>
      <c r="B2173" s="148"/>
      <c r="C2173" s="148"/>
      <c r="D2173" s="148"/>
      <c r="E2173" s="148"/>
      <c r="F2173" s="148"/>
      <c r="G2173" s="148"/>
      <c r="H2173" s="148"/>
      <c r="I2173" s="151"/>
      <c r="J2173" s="148"/>
      <c r="K2173" s="66"/>
    </row>
    <row r="2174" spans="1:11" x14ac:dyDescent="0.25">
      <c r="A2174" s="148"/>
      <c r="B2174" s="148"/>
      <c r="C2174" s="148"/>
      <c r="D2174" s="148"/>
      <c r="E2174" s="148"/>
      <c r="F2174" s="148"/>
      <c r="G2174" s="148"/>
      <c r="H2174" s="148"/>
      <c r="I2174" s="151"/>
      <c r="J2174" s="148"/>
      <c r="K2174" s="66"/>
    </row>
    <row r="2175" spans="1:11" x14ac:dyDescent="0.25">
      <c r="A2175" s="148"/>
      <c r="B2175" s="148"/>
      <c r="C2175" s="148"/>
      <c r="D2175" s="148"/>
      <c r="E2175" s="148"/>
      <c r="F2175" s="148"/>
      <c r="G2175" s="148"/>
      <c r="H2175" s="148"/>
      <c r="I2175" s="151"/>
      <c r="J2175" s="148"/>
      <c r="K2175" s="66"/>
    </row>
    <row r="2176" spans="1:11" x14ac:dyDescent="0.25">
      <c r="A2176" s="148"/>
      <c r="B2176" s="148"/>
      <c r="C2176" s="148"/>
      <c r="D2176" s="148"/>
      <c r="E2176" s="148"/>
      <c r="F2176" s="148"/>
      <c r="G2176" s="148"/>
      <c r="H2176" s="148"/>
      <c r="I2176" s="151"/>
      <c r="J2176" s="148"/>
      <c r="K2176" s="66"/>
    </row>
    <row r="2177" spans="1:11" x14ac:dyDescent="0.25">
      <c r="A2177" s="148"/>
      <c r="B2177" s="148"/>
      <c r="C2177" s="148"/>
      <c r="D2177" s="148"/>
      <c r="E2177" s="148"/>
      <c r="F2177" s="148"/>
      <c r="G2177" s="148"/>
      <c r="H2177" s="148"/>
      <c r="I2177" s="151"/>
      <c r="J2177" s="148"/>
      <c r="K2177" s="66"/>
    </row>
    <row r="2178" spans="1:11" x14ac:dyDescent="0.25">
      <c r="A2178" s="148"/>
      <c r="B2178" s="148"/>
      <c r="C2178" s="148"/>
      <c r="D2178" s="148"/>
      <c r="E2178" s="148"/>
      <c r="F2178" s="148"/>
      <c r="G2178" s="148"/>
      <c r="H2178" s="148"/>
      <c r="I2178" s="151"/>
      <c r="J2178" s="148"/>
      <c r="K2178" s="66"/>
    </row>
    <row r="2179" spans="1:11" x14ac:dyDescent="0.25">
      <c r="A2179" s="148"/>
      <c r="B2179" s="148"/>
      <c r="C2179" s="148"/>
      <c r="D2179" s="148"/>
      <c r="E2179" s="148"/>
      <c r="F2179" s="148"/>
      <c r="G2179" s="148"/>
      <c r="H2179" s="148"/>
      <c r="I2179" s="151"/>
      <c r="J2179" s="148"/>
      <c r="K2179" s="66"/>
    </row>
    <row r="2180" spans="1:11" x14ac:dyDescent="0.25">
      <c r="A2180" s="148"/>
      <c r="B2180" s="148"/>
      <c r="C2180" s="148"/>
      <c r="D2180" s="148"/>
      <c r="E2180" s="148"/>
      <c r="F2180" s="148"/>
      <c r="G2180" s="148"/>
      <c r="H2180" s="148"/>
      <c r="I2180" s="151"/>
      <c r="J2180" s="148"/>
      <c r="K2180" s="66"/>
    </row>
    <row r="2181" spans="1:11" x14ac:dyDescent="0.25">
      <c r="A2181" s="148"/>
      <c r="B2181" s="148"/>
      <c r="C2181" s="148"/>
      <c r="D2181" s="148"/>
      <c r="E2181" s="148"/>
      <c r="F2181" s="148"/>
      <c r="G2181" s="148"/>
      <c r="H2181" s="148"/>
      <c r="I2181" s="151"/>
      <c r="J2181" s="148"/>
      <c r="K2181" s="66"/>
    </row>
    <row r="2182" spans="1:11" x14ac:dyDescent="0.25">
      <c r="A2182" s="148"/>
      <c r="B2182" s="148"/>
      <c r="C2182" s="148"/>
      <c r="D2182" s="148"/>
      <c r="E2182" s="148"/>
      <c r="F2182" s="148"/>
      <c r="G2182" s="148"/>
      <c r="H2182" s="148"/>
      <c r="I2182" s="151"/>
      <c r="J2182" s="148"/>
      <c r="K2182" s="66"/>
    </row>
    <row r="2183" spans="1:11" x14ac:dyDescent="0.25">
      <c r="A2183" s="148"/>
      <c r="B2183" s="148"/>
      <c r="C2183" s="148"/>
      <c r="D2183" s="148"/>
      <c r="E2183" s="148"/>
      <c r="F2183" s="148"/>
      <c r="G2183" s="148"/>
      <c r="H2183" s="148"/>
      <c r="I2183" s="151"/>
      <c r="J2183" s="148"/>
      <c r="K2183" s="66"/>
    </row>
    <row r="2184" spans="1:11" x14ac:dyDescent="0.25">
      <c r="A2184" s="148"/>
      <c r="B2184" s="148"/>
      <c r="C2184" s="148"/>
      <c r="D2184" s="148"/>
      <c r="E2184" s="148"/>
      <c r="F2184" s="148"/>
      <c r="G2184" s="148"/>
      <c r="H2184" s="148"/>
      <c r="I2184" s="151"/>
      <c r="J2184" s="148"/>
      <c r="K2184" s="66"/>
    </row>
    <row r="2185" spans="1:11" x14ac:dyDescent="0.25">
      <c r="A2185" s="148"/>
      <c r="B2185" s="148"/>
      <c r="C2185" s="148"/>
      <c r="D2185" s="148"/>
      <c r="E2185" s="148"/>
      <c r="F2185" s="148"/>
      <c r="G2185" s="148"/>
      <c r="H2185" s="148"/>
      <c r="I2185" s="151"/>
      <c r="J2185" s="148"/>
      <c r="K2185" s="66"/>
    </row>
    <row r="2186" spans="1:11" x14ac:dyDescent="0.25">
      <c r="A2186" s="148"/>
      <c r="B2186" s="148"/>
      <c r="C2186" s="148"/>
      <c r="D2186" s="148"/>
      <c r="E2186" s="148"/>
      <c r="F2186" s="148"/>
      <c r="G2186" s="148"/>
      <c r="H2186" s="148"/>
      <c r="I2186" s="151"/>
      <c r="J2186" s="148"/>
      <c r="K2186" s="66"/>
    </row>
    <row r="2187" spans="1:11" x14ac:dyDescent="0.25">
      <c r="A2187" s="148"/>
      <c r="B2187" s="148"/>
      <c r="C2187" s="148"/>
      <c r="D2187" s="148"/>
      <c r="E2187" s="148"/>
      <c r="F2187" s="148"/>
      <c r="G2187" s="148"/>
      <c r="H2187" s="148"/>
      <c r="I2187" s="151"/>
      <c r="J2187" s="148"/>
      <c r="K2187" s="66"/>
    </row>
    <row r="2188" spans="1:11" x14ac:dyDescent="0.25">
      <c r="A2188" s="148"/>
      <c r="B2188" s="148"/>
      <c r="C2188" s="148"/>
      <c r="D2188" s="148"/>
      <c r="E2188" s="148"/>
      <c r="F2188" s="148"/>
      <c r="G2188" s="148"/>
      <c r="H2188" s="148"/>
      <c r="I2188" s="151"/>
      <c r="J2188" s="148"/>
      <c r="K2188" s="66"/>
    </row>
    <row r="2189" spans="1:11" x14ac:dyDescent="0.25">
      <c r="A2189" s="148"/>
      <c r="B2189" s="148"/>
      <c r="C2189" s="148"/>
      <c r="D2189" s="148"/>
      <c r="E2189" s="148"/>
      <c r="F2189" s="148"/>
      <c r="G2189" s="148"/>
      <c r="H2189" s="148"/>
      <c r="I2189" s="151"/>
      <c r="J2189" s="148"/>
      <c r="K2189" s="66"/>
    </row>
    <row r="2190" spans="1:11" x14ac:dyDescent="0.25">
      <c r="A2190" s="148"/>
      <c r="B2190" s="148"/>
      <c r="C2190" s="148"/>
      <c r="D2190" s="148"/>
      <c r="E2190" s="148"/>
      <c r="F2190" s="148"/>
      <c r="G2190" s="148"/>
      <c r="H2190" s="148"/>
      <c r="I2190" s="151"/>
      <c r="J2190" s="148"/>
      <c r="K2190" s="66"/>
    </row>
    <row r="2191" spans="1:11" x14ac:dyDescent="0.25">
      <c r="A2191" s="148"/>
      <c r="B2191" s="148"/>
      <c r="C2191" s="148"/>
      <c r="D2191" s="148"/>
      <c r="E2191" s="148"/>
      <c r="F2191" s="148"/>
      <c r="G2191" s="148"/>
      <c r="H2191" s="148"/>
      <c r="I2191" s="151"/>
      <c r="J2191" s="148"/>
      <c r="K2191" s="66"/>
    </row>
    <row r="2192" spans="1:11" x14ac:dyDescent="0.25">
      <c r="A2192" s="148"/>
      <c r="B2192" s="148"/>
      <c r="C2192" s="148"/>
      <c r="D2192" s="148"/>
      <c r="E2192" s="148"/>
      <c r="F2192" s="148"/>
      <c r="G2192" s="148"/>
      <c r="H2192" s="148"/>
      <c r="I2192" s="151"/>
      <c r="J2192" s="148"/>
      <c r="K2192" s="66"/>
    </row>
    <row r="2193" spans="1:11" x14ac:dyDescent="0.25">
      <c r="A2193" s="148"/>
      <c r="B2193" s="148"/>
      <c r="C2193" s="148"/>
      <c r="D2193" s="148"/>
      <c r="E2193" s="148"/>
      <c r="F2193" s="148"/>
      <c r="G2193" s="148"/>
      <c r="H2193" s="148"/>
      <c r="I2193" s="151"/>
      <c r="J2193" s="148"/>
      <c r="K2193" s="66"/>
    </row>
    <row r="2194" spans="1:11" x14ac:dyDescent="0.25">
      <c r="A2194" s="148"/>
      <c r="B2194" s="148"/>
      <c r="C2194" s="148"/>
      <c r="D2194" s="148"/>
      <c r="E2194" s="148"/>
      <c r="F2194" s="148"/>
      <c r="G2194" s="148"/>
      <c r="H2194" s="148"/>
      <c r="I2194" s="151"/>
      <c r="J2194" s="148"/>
      <c r="K2194" s="66"/>
    </row>
    <row r="2195" spans="1:11" x14ac:dyDescent="0.25">
      <c r="A2195" s="148"/>
      <c r="B2195" s="148"/>
      <c r="C2195" s="148"/>
      <c r="D2195" s="148"/>
      <c r="E2195" s="148"/>
      <c r="F2195" s="148"/>
      <c r="G2195" s="148"/>
      <c r="H2195" s="148"/>
      <c r="I2195" s="151"/>
      <c r="J2195" s="148"/>
      <c r="K2195" s="66"/>
    </row>
    <row r="2196" spans="1:11" x14ac:dyDescent="0.25">
      <c r="A2196" s="148"/>
      <c r="B2196" s="148"/>
      <c r="C2196" s="148"/>
      <c r="D2196" s="148"/>
      <c r="E2196" s="148"/>
      <c r="F2196" s="148"/>
      <c r="G2196" s="148"/>
      <c r="H2196" s="148"/>
      <c r="I2196" s="151"/>
      <c r="J2196" s="148"/>
      <c r="K2196" s="66"/>
    </row>
    <row r="2197" spans="1:11" x14ac:dyDescent="0.25">
      <c r="A2197" s="148"/>
      <c r="B2197" s="148"/>
      <c r="C2197" s="148"/>
      <c r="D2197" s="148"/>
      <c r="E2197" s="148"/>
      <c r="F2197" s="148"/>
      <c r="G2197" s="148"/>
      <c r="H2197" s="148"/>
      <c r="I2197" s="151"/>
      <c r="J2197" s="148"/>
      <c r="K2197" s="66"/>
    </row>
    <row r="2198" spans="1:11" x14ac:dyDescent="0.25">
      <c r="A2198" s="148"/>
      <c r="B2198" s="148"/>
      <c r="C2198" s="148"/>
      <c r="D2198" s="148"/>
      <c r="E2198" s="148"/>
      <c r="F2198" s="148"/>
      <c r="G2198" s="148"/>
      <c r="H2198" s="148"/>
      <c r="I2198" s="151"/>
      <c r="J2198" s="148"/>
      <c r="K2198" s="66"/>
    </row>
    <row r="2199" spans="1:11" x14ac:dyDescent="0.25">
      <c r="A2199" s="148"/>
      <c r="B2199" s="148"/>
      <c r="C2199" s="148"/>
      <c r="D2199" s="148"/>
      <c r="E2199" s="148"/>
      <c r="F2199" s="148"/>
      <c r="G2199" s="148"/>
      <c r="H2199" s="148"/>
      <c r="I2199" s="151"/>
      <c r="J2199" s="148"/>
      <c r="K2199" s="66"/>
    </row>
    <row r="2200" spans="1:11" x14ac:dyDescent="0.25">
      <c r="A2200" s="148"/>
      <c r="B2200" s="148"/>
      <c r="C2200" s="148"/>
      <c r="D2200" s="148"/>
      <c r="E2200" s="148"/>
      <c r="F2200" s="148"/>
      <c r="G2200" s="148"/>
      <c r="H2200" s="148"/>
      <c r="I2200" s="151"/>
      <c r="J2200" s="148"/>
      <c r="K2200" s="66"/>
    </row>
    <row r="2201" spans="1:11" x14ac:dyDescent="0.25">
      <c r="A2201" s="148"/>
      <c r="B2201" s="148"/>
      <c r="C2201" s="148"/>
      <c r="D2201" s="148"/>
      <c r="E2201" s="148"/>
      <c r="F2201" s="148"/>
      <c r="G2201" s="148"/>
      <c r="H2201" s="148"/>
      <c r="I2201" s="151"/>
      <c r="J2201" s="148"/>
      <c r="K2201" s="66"/>
    </row>
    <row r="2202" spans="1:11" x14ac:dyDescent="0.25">
      <c r="A2202" s="148"/>
      <c r="B2202" s="148"/>
      <c r="C2202" s="148"/>
      <c r="D2202" s="148"/>
      <c r="E2202" s="148"/>
      <c r="F2202" s="148"/>
      <c r="G2202" s="148"/>
      <c r="H2202" s="148"/>
      <c r="I2202" s="151"/>
      <c r="J2202" s="148"/>
      <c r="K2202" s="66"/>
    </row>
    <row r="2203" spans="1:11" x14ac:dyDescent="0.25">
      <c r="A2203" s="148"/>
      <c r="B2203" s="148"/>
      <c r="C2203" s="148"/>
      <c r="D2203" s="148"/>
      <c r="E2203" s="148"/>
      <c r="F2203" s="148"/>
      <c r="G2203" s="148"/>
      <c r="H2203" s="148"/>
      <c r="I2203" s="151"/>
      <c r="J2203" s="148"/>
      <c r="K2203" s="66"/>
    </row>
    <row r="2204" spans="1:11" x14ac:dyDescent="0.25">
      <c r="A2204" s="148"/>
      <c r="B2204" s="148"/>
      <c r="C2204" s="148"/>
      <c r="D2204" s="148"/>
      <c r="E2204" s="148"/>
      <c r="F2204" s="148"/>
      <c r="G2204" s="148"/>
      <c r="H2204" s="148"/>
      <c r="I2204" s="151"/>
      <c r="J2204" s="148"/>
      <c r="K2204" s="66"/>
    </row>
    <row r="2205" spans="1:11" x14ac:dyDescent="0.25">
      <c r="A2205" s="148"/>
      <c r="B2205" s="148"/>
      <c r="C2205" s="148"/>
      <c r="D2205" s="148"/>
      <c r="E2205" s="148"/>
      <c r="F2205" s="148"/>
      <c r="G2205" s="148"/>
      <c r="H2205" s="148"/>
      <c r="I2205" s="151"/>
      <c r="J2205" s="148"/>
      <c r="K2205" s="66"/>
    </row>
    <row r="2206" spans="1:11" x14ac:dyDescent="0.25">
      <c r="A2206" s="148"/>
      <c r="B2206" s="148"/>
      <c r="C2206" s="148"/>
      <c r="D2206" s="148"/>
      <c r="E2206" s="148"/>
      <c r="F2206" s="148"/>
      <c r="G2206" s="148"/>
      <c r="H2206" s="148"/>
      <c r="I2206" s="151"/>
      <c r="J2206" s="148"/>
      <c r="K2206" s="66"/>
    </row>
    <row r="2207" spans="1:11" x14ac:dyDescent="0.25">
      <c r="A2207" s="148"/>
      <c r="B2207" s="148"/>
      <c r="C2207" s="148"/>
      <c r="D2207" s="148"/>
      <c r="E2207" s="148"/>
      <c r="F2207" s="148"/>
      <c r="G2207" s="148"/>
      <c r="H2207" s="148"/>
      <c r="I2207" s="151"/>
      <c r="J2207" s="148"/>
      <c r="K2207" s="66"/>
    </row>
    <row r="2208" spans="1:11" x14ac:dyDescent="0.25">
      <c r="A2208" s="148"/>
      <c r="B2208" s="148"/>
      <c r="C2208" s="148"/>
      <c r="D2208" s="148"/>
      <c r="E2208" s="148"/>
      <c r="F2208" s="148"/>
      <c r="G2208" s="148"/>
      <c r="H2208" s="148"/>
      <c r="I2208" s="151"/>
      <c r="J2208" s="148"/>
      <c r="K2208" s="66"/>
    </row>
    <row r="2209" spans="1:11" x14ac:dyDescent="0.25">
      <c r="A2209" s="148"/>
      <c r="B2209" s="148"/>
      <c r="C2209" s="148"/>
      <c r="D2209" s="148"/>
      <c r="E2209" s="148"/>
      <c r="F2209" s="148"/>
      <c r="G2209" s="148"/>
      <c r="H2209" s="148"/>
      <c r="I2209" s="151"/>
      <c r="J2209" s="148"/>
      <c r="K2209" s="66"/>
    </row>
    <row r="2210" spans="1:11" x14ac:dyDescent="0.25">
      <c r="A2210" s="148"/>
      <c r="B2210" s="148"/>
      <c r="C2210" s="148"/>
      <c r="D2210" s="148"/>
      <c r="E2210" s="148"/>
      <c r="F2210" s="148"/>
      <c r="G2210" s="148"/>
      <c r="H2210" s="148"/>
      <c r="I2210" s="151"/>
      <c r="J2210" s="148"/>
      <c r="K2210" s="66"/>
    </row>
    <row r="2211" spans="1:11" x14ac:dyDescent="0.25">
      <c r="A2211" s="148"/>
      <c r="B2211" s="148"/>
      <c r="C2211" s="148"/>
      <c r="D2211" s="148"/>
      <c r="E2211" s="148"/>
      <c r="F2211" s="148"/>
      <c r="G2211" s="148"/>
      <c r="H2211" s="148"/>
      <c r="I2211" s="151"/>
      <c r="J2211" s="148"/>
      <c r="K2211" s="66"/>
    </row>
    <row r="2212" spans="1:11" x14ac:dyDescent="0.25">
      <c r="A2212" s="148"/>
      <c r="B2212" s="148"/>
      <c r="C2212" s="148"/>
      <c r="D2212" s="148"/>
      <c r="E2212" s="148"/>
      <c r="F2212" s="148"/>
      <c r="G2212" s="148"/>
      <c r="H2212" s="148"/>
      <c r="I2212" s="151"/>
      <c r="J2212" s="148"/>
      <c r="K2212" s="66"/>
    </row>
    <row r="2213" spans="1:11" x14ac:dyDescent="0.25">
      <c r="A2213" s="148"/>
      <c r="B2213" s="148"/>
      <c r="C2213" s="148"/>
      <c r="D2213" s="148"/>
      <c r="E2213" s="148"/>
      <c r="F2213" s="148"/>
      <c r="G2213" s="148"/>
      <c r="H2213" s="148"/>
      <c r="I2213" s="151"/>
      <c r="J2213" s="148"/>
      <c r="K2213" s="66"/>
    </row>
    <row r="2214" spans="1:11" x14ac:dyDescent="0.25">
      <c r="A2214" s="148"/>
      <c r="B2214" s="148"/>
      <c r="C2214" s="148"/>
      <c r="D2214" s="148"/>
      <c r="E2214" s="148"/>
      <c r="F2214" s="148"/>
      <c r="G2214" s="148"/>
      <c r="H2214" s="148"/>
      <c r="I2214" s="151"/>
      <c r="J2214" s="148"/>
      <c r="K2214" s="66"/>
    </row>
    <row r="2215" spans="1:11" x14ac:dyDescent="0.25">
      <c r="A2215" s="148"/>
      <c r="B2215" s="148"/>
      <c r="C2215" s="148"/>
      <c r="D2215" s="148"/>
      <c r="E2215" s="148"/>
      <c r="F2215" s="148"/>
      <c r="G2215" s="148"/>
      <c r="H2215" s="148"/>
      <c r="I2215" s="151"/>
      <c r="J2215" s="148"/>
      <c r="K2215" s="66"/>
    </row>
    <row r="2216" spans="1:11" x14ac:dyDescent="0.25">
      <c r="A2216" s="148"/>
      <c r="B2216" s="148"/>
      <c r="C2216" s="148"/>
      <c r="D2216" s="148"/>
      <c r="E2216" s="148"/>
      <c r="F2216" s="148"/>
      <c r="G2216" s="148"/>
      <c r="H2216" s="148"/>
      <c r="I2216" s="151"/>
      <c r="J2216" s="148"/>
      <c r="K2216" s="66"/>
    </row>
    <row r="2217" spans="1:11" x14ac:dyDescent="0.25">
      <c r="A2217" s="148"/>
      <c r="B2217" s="148"/>
      <c r="C2217" s="148"/>
      <c r="D2217" s="148"/>
      <c r="E2217" s="148"/>
      <c r="F2217" s="148"/>
      <c r="G2217" s="148"/>
      <c r="H2217" s="148"/>
      <c r="I2217" s="151"/>
      <c r="J2217" s="148"/>
      <c r="K2217" s="66"/>
    </row>
    <row r="2218" spans="1:11" x14ac:dyDescent="0.25">
      <c r="A2218" s="148"/>
      <c r="B2218" s="148"/>
      <c r="C2218" s="148"/>
      <c r="D2218" s="148"/>
      <c r="E2218" s="148"/>
      <c r="F2218" s="148"/>
      <c r="G2218" s="148"/>
      <c r="H2218" s="148"/>
      <c r="I2218" s="151"/>
      <c r="J2218" s="148"/>
      <c r="K2218" s="66"/>
    </row>
    <row r="2219" spans="1:11" x14ac:dyDescent="0.25">
      <c r="A2219" s="148"/>
      <c r="B2219" s="148"/>
      <c r="C2219" s="148"/>
      <c r="D2219" s="148"/>
      <c r="E2219" s="148"/>
      <c r="F2219" s="148"/>
      <c r="G2219" s="148"/>
      <c r="H2219" s="148"/>
      <c r="I2219" s="151"/>
      <c r="J2219" s="148"/>
      <c r="K2219" s="66"/>
    </row>
    <row r="2220" spans="1:11" x14ac:dyDescent="0.25">
      <c r="A2220" s="148"/>
      <c r="B2220" s="148"/>
      <c r="C2220" s="148"/>
      <c r="D2220" s="148"/>
      <c r="E2220" s="148"/>
      <c r="F2220" s="148"/>
      <c r="G2220" s="148"/>
      <c r="H2220" s="148"/>
      <c r="I2220" s="151"/>
      <c r="J2220" s="148"/>
      <c r="K2220" s="66"/>
    </row>
    <row r="2221" spans="1:11" x14ac:dyDescent="0.25">
      <c r="A2221" s="148"/>
      <c r="B2221" s="148"/>
      <c r="C2221" s="148"/>
      <c r="D2221" s="148"/>
      <c r="E2221" s="148"/>
      <c r="F2221" s="148"/>
      <c r="G2221" s="148"/>
      <c r="H2221" s="148"/>
      <c r="I2221" s="151"/>
      <c r="J2221" s="148"/>
      <c r="K2221" s="66"/>
    </row>
    <row r="2222" spans="1:11" x14ac:dyDescent="0.25">
      <c r="A2222" s="148"/>
      <c r="B2222" s="148"/>
      <c r="C2222" s="148"/>
      <c r="D2222" s="148"/>
      <c r="E2222" s="148"/>
      <c r="F2222" s="148"/>
      <c r="G2222" s="148"/>
      <c r="H2222" s="148"/>
      <c r="I2222" s="151"/>
      <c r="J2222" s="148"/>
      <c r="K2222" s="66"/>
    </row>
    <row r="2223" spans="1:11" x14ac:dyDescent="0.25">
      <c r="A2223" s="148"/>
      <c r="B2223" s="148"/>
      <c r="C2223" s="148"/>
      <c r="D2223" s="148"/>
      <c r="E2223" s="148"/>
      <c r="F2223" s="148"/>
      <c r="G2223" s="148"/>
      <c r="H2223" s="148"/>
      <c r="I2223" s="151"/>
      <c r="J2223" s="148"/>
      <c r="K2223" s="66"/>
    </row>
    <row r="2224" spans="1:11" x14ac:dyDescent="0.25">
      <c r="A2224" s="148"/>
      <c r="B2224" s="148"/>
      <c r="C2224" s="148"/>
      <c r="D2224" s="148"/>
      <c r="E2224" s="148"/>
      <c r="F2224" s="148"/>
      <c r="G2224" s="148"/>
      <c r="H2224" s="148"/>
      <c r="I2224" s="151"/>
      <c r="J2224" s="148"/>
      <c r="K2224" s="66"/>
    </row>
    <row r="2225" spans="1:11" x14ac:dyDescent="0.25">
      <c r="A2225" s="148"/>
      <c r="B2225" s="148"/>
      <c r="C2225" s="148"/>
      <c r="D2225" s="148"/>
      <c r="E2225" s="148"/>
      <c r="F2225" s="148"/>
      <c r="G2225" s="148"/>
      <c r="H2225" s="148"/>
      <c r="I2225" s="151"/>
      <c r="J2225" s="148"/>
      <c r="K2225" s="66"/>
    </row>
    <row r="2226" spans="1:11" x14ac:dyDescent="0.25">
      <c r="A2226" s="148"/>
      <c r="B2226" s="148"/>
      <c r="C2226" s="148"/>
      <c r="D2226" s="148"/>
      <c r="E2226" s="148"/>
      <c r="F2226" s="148"/>
      <c r="G2226" s="148"/>
      <c r="H2226" s="148"/>
      <c r="I2226" s="151"/>
      <c r="J2226" s="148"/>
      <c r="K2226" s="66"/>
    </row>
    <row r="2227" spans="1:11" x14ac:dyDescent="0.25">
      <c r="A2227" s="148"/>
      <c r="B2227" s="148"/>
      <c r="C2227" s="148"/>
      <c r="D2227" s="148"/>
      <c r="E2227" s="148"/>
      <c r="F2227" s="148"/>
      <c r="G2227" s="148"/>
      <c r="H2227" s="148"/>
      <c r="I2227" s="151"/>
      <c r="J2227" s="148"/>
      <c r="K2227" s="66"/>
    </row>
    <row r="2228" spans="1:11" x14ac:dyDescent="0.25">
      <c r="A2228" s="148"/>
      <c r="B2228" s="148"/>
      <c r="C2228" s="148"/>
      <c r="D2228" s="148"/>
      <c r="E2228" s="148"/>
      <c r="F2228" s="148"/>
      <c r="G2228" s="148"/>
      <c r="H2228" s="148"/>
      <c r="I2228" s="151"/>
      <c r="J2228" s="148"/>
      <c r="K2228" s="66"/>
    </row>
    <row r="2229" spans="1:11" x14ac:dyDescent="0.25">
      <c r="A2229" s="148"/>
      <c r="B2229" s="148"/>
      <c r="C2229" s="148"/>
      <c r="D2229" s="148"/>
      <c r="E2229" s="148"/>
      <c r="F2229" s="148"/>
      <c r="G2229" s="148"/>
      <c r="H2229" s="148"/>
      <c r="I2229" s="151"/>
      <c r="J2229" s="148"/>
      <c r="K2229" s="66"/>
    </row>
    <row r="2230" spans="1:11" x14ac:dyDescent="0.25">
      <c r="A2230" s="148"/>
      <c r="B2230" s="148"/>
      <c r="C2230" s="148"/>
      <c r="D2230" s="148"/>
      <c r="E2230" s="148"/>
      <c r="F2230" s="148"/>
      <c r="G2230" s="148"/>
      <c r="H2230" s="148"/>
      <c r="I2230" s="151"/>
      <c r="J2230" s="148"/>
      <c r="K2230" s="66"/>
    </row>
    <row r="2231" spans="1:11" x14ac:dyDescent="0.25">
      <c r="A2231" s="148"/>
      <c r="B2231" s="148"/>
      <c r="C2231" s="148"/>
      <c r="D2231" s="148"/>
      <c r="E2231" s="148"/>
      <c r="F2231" s="148"/>
      <c r="G2231" s="148"/>
      <c r="H2231" s="148"/>
      <c r="I2231" s="151"/>
      <c r="J2231" s="148"/>
      <c r="K2231" s="66"/>
    </row>
    <row r="2232" spans="1:11" x14ac:dyDescent="0.25">
      <c r="A2232" s="148"/>
      <c r="B2232" s="148"/>
      <c r="C2232" s="148"/>
      <c r="D2232" s="148"/>
      <c r="E2232" s="148"/>
      <c r="F2232" s="148"/>
      <c r="G2232" s="148"/>
      <c r="H2232" s="148"/>
      <c r="I2232" s="151"/>
      <c r="J2232" s="148"/>
      <c r="K2232" s="66"/>
    </row>
    <row r="2233" spans="1:11" x14ac:dyDescent="0.25">
      <c r="A2233" s="148"/>
      <c r="B2233" s="148"/>
      <c r="C2233" s="148"/>
      <c r="D2233" s="148"/>
      <c r="E2233" s="148"/>
      <c r="F2233" s="148"/>
      <c r="G2233" s="148"/>
      <c r="H2233" s="148"/>
      <c r="I2233" s="151"/>
      <c r="J2233" s="148"/>
      <c r="K2233" s="66"/>
    </row>
    <row r="2234" spans="1:11" x14ac:dyDescent="0.25">
      <c r="A2234" s="148"/>
      <c r="B2234" s="148"/>
      <c r="C2234" s="148"/>
      <c r="D2234" s="148"/>
      <c r="E2234" s="148"/>
      <c r="F2234" s="148"/>
      <c r="G2234" s="148"/>
      <c r="H2234" s="148"/>
      <c r="I2234" s="151"/>
      <c r="J2234" s="148"/>
      <c r="K2234" s="66"/>
    </row>
    <row r="2235" spans="1:11" x14ac:dyDescent="0.25">
      <c r="A2235" s="148"/>
      <c r="B2235" s="148"/>
      <c r="C2235" s="148"/>
      <c r="D2235" s="148"/>
      <c r="E2235" s="148"/>
      <c r="F2235" s="148"/>
      <c r="G2235" s="148"/>
      <c r="H2235" s="148"/>
      <c r="I2235" s="151"/>
      <c r="J2235" s="148"/>
      <c r="K2235" s="66"/>
    </row>
    <row r="2236" spans="1:11" x14ac:dyDescent="0.25">
      <c r="A2236" s="148"/>
      <c r="B2236" s="148"/>
      <c r="C2236" s="148"/>
      <c r="D2236" s="148"/>
      <c r="E2236" s="148"/>
      <c r="F2236" s="148"/>
      <c r="G2236" s="148"/>
      <c r="H2236" s="148"/>
      <c r="I2236" s="151"/>
      <c r="J2236" s="148"/>
      <c r="K2236" s="66"/>
    </row>
    <row r="2237" spans="1:11" x14ac:dyDescent="0.25">
      <c r="A2237" s="148"/>
      <c r="B2237" s="148"/>
      <c r="C2237" s="148"/>
      <c r="D2237" s="148"/>
      <c r="E2237" s="148"/>
      <c r="F2237" s="148"/>
      <c r="G2237" s="148"/>
      <c r="H2237" s="148"/>
      <c r="I2237" s="151"/>
      <c r="J2237" s="148"/>
      <c r="K2237" s="66"/>
    </row>
    <row r="2238" spans="1:11" x14ac:dyDescent="0.25">
      <c r="A2238" s="148"/>
      <c r="B2238" s="148"/>
      <c r="C2238" s="148"/>
      <c r="D2238" s="148"/>
      <c r="E2238" s="148"/>
      <c r="F2238" s="148"/>
      <c r="G2238" s="148"/>
      <c r="H2238" s="148"/>
      <c r="I2238" s="151"/>
      <c r="J2238" s="148"/>
      <c r="K2238" s="66"/>
    </row>
    <row r="2239" spans="1:11" x14ac:dyDescent="0.25">
      <c r="A2239" s="148"/>
      <c r="B2239" s="148"/>
      <c r="C2239" s="148"/>
      <c r="D2239" s="148"/>
      <c r="E2239" s="148"/>
      <c r="F2239" s="148"/>
      <c r="G2239" s="148"/>
      <c r="H2239" s="148"/>
      <c r="I2239" s="151"/>
      <c r="J2239" s="148"/>
      <c r="K2239" s="66"/>
    </row>
    <row r="2240" spans="1:11" x14ac:dyDescent="0.25">
      <c r="A2240" s="148"/>
      <c r="B2240" s="148"/>
      <c r="C2240" s="148"/>
      <c r="D2240" s="148"/>
      <c r="E2240" s="148"/>
      <c r="F2240" s="148"/>
      <c r="G2240" s="148"/>
      <c r="H2240" s="148"/>
      <c r="I2240" s="151"/>
      <c r="J2240" s="148"/>
      <c r="K2240" s="66"/>
    </row>
    <row r="2241" spans="1:11" x14ac:dyDescent="0.25">
      <c r="A2241" s="148"/>
      <c r="B2241" s="148"/>
      <c r="C2241" s="148"/>
      <c r="D2241" s="148"/>
      <c r="E2241" s="148"/>
      <c r="F2241" s="148"/>
      <c r="G2241" s="148"/>
      <c r="H2241" s="148"/>
      <c r="I2241" s="151"/>
      <c r="J2241" s="148"/>
      <c r="K2241" s="66"/>
    </row>
    <row r="2242" spans="1:11" x14ac:dyDescent="0.25">
      <c r="A2242" s="148"/>
      <c r="B2242" s="148"/>
      <c r="C2242" s="148"/>
      <c r="D2242" s="148"/>
      <c r="E2242" s="148"/>
      <c r="F2242" s="148"/>
      <c r="G2242" s="148"/>
      <c r="H2242" s="148"/>
      <c r="I2242" s="151"/>
      <c r="J2242" s="148"/>
      <c r="K2242" s="66"/>
    </row>
    <row r="2243" spans="1:11" x14ac:dyDescent="0.25">
      <c r="A2243" s="148"/>
      <c r="B2243" s="148"/>
      <c r="C2243" s="148"/>
      <c r="D2243" s="148"/>
      <c r="E2243" s="148"/>
      <c r="F2243" s="148"/>
      <c r="G2243" s="148"/>
      <c r="H2243" s="148"/>
      <c r="I2243" s="151"/>
      <c r="J2243" s="148"/>
      <c r="K2243" s="66"/>
    </row>
    <row r="2244" spans="1:11" x14ac:dyDescent="0.25">
      <c r="A2244" s="148"/>
      <c r="B2244" s="148"/>
      <c r="C2244" s="148"/>
      <c r="D2244" s="148"/>
      <c r="E2244" s="148"/>
      <c r="F2244" s="148"/>
      <c r="G2244" s="148"/>
      <c r="H2244" s="148"/>
      <c r="I2244" s="151"/>
      <c r="J2244" s="148"/>
      <c r="K2244" s="66"/>
    </row>
    <row r="2245" spans="1:11" x14ac:dyDescent="0.25">
      <c r="A2245" s="148"/>
      <c r="B2245" s="148"/>
      <c r="C2245" s="148"/>
      <c r="D2245" s="148"/>
      <c r="E2245" s="148"/>
      <c r="F2245" s="148"/>
      <c r="G2245" s="148"/>
      <c r="H2245" s="148"/>
      <c r="I2245" s="151"/>
      <c r="J2245" s="148"/>
      <c r="K2245" s="66"/>
    </row>
    <row r="2246" spans="1:11" x14ac:dyDescent="0.25">
      <c r="A2246" s="148"/>
      <c r="B2246" s="148"/>
      <c r="C2246" s="148"/>
      <c r="D2246" s="148"/>
      <c r="E2246" s="148"/>
      <c r="F2246" s="148"/>
      <c r="G2246" s="148"/>
      <c r="H2246" s="148"/>
      <c r="I2246" s="151"/>
      <c r="J2246" s="148"/>
      <c r="K2246" s="66"/>
    </row>
    <row r="2247" spans="1:11" x14ac:dyDescent="0.25">
      <c r="A2247" s="148"/>
      <c r="B2247" s="148"/>
      <c r="C2247" s="148"/>
      <c r="D2247" s="148"/>
      <c r="E2247" s="148"/>
      <c r="F2247" s="148"/>
      <c r="G2247" s="148"/>
      <c r="H2247" s="148"/>
      <c r="I2247" s="151"/>
      <c r="J2247" s="148"/>
      <c r="K2247" s="66"/>
    </row>
    <row r="2248" spans="1:11" x14ac:dyDescent="0.25">
      <c r="A2248" s="148"/>
      <c r="B2248" s="148"/>
      <c r="C2248" s="148"/>
      <c r="D2248" s="148"/>
      <c r="E2248" s="148"/>
      <c r="F2248" s="148"/>
      <c r="G2248" s="148"/>
      <c r="H2248" s="148"/>
      <c r="I2248" s="151"/>
      <c r="J2248" s="148"/>
      <c r="K2248" s="66"/>
    </row>
    <row r="2249" spans="1:11" x14ac:dyDescent="0.25">
      <c r="A2249" s="148"/>
      <c r="B2249" s="148"/>
      <c r="C2249" s="148"/>
      <c r="D2249" s="148"/>
      <c r="E2249" s="148"/>
      <c r="F2249" s="148"/>
      <c r="G2249" s="148"/>
      <c r="H2249" s="148"/>
      <c r="I2249" s="151"/>
      <c r="J2249" s="148"/>
      <c r="K2249" s="66"/>
    </row>
    <row r="2250" spans="1:11" x14ac:dyDescent="0.25">
      <c r="A2250" s="148"/>
      <c r="B2250" s="148"/>
      <c r="C2250" s="148"/>
      <c r="D2250" s="148"/>
      <c r="E2250" s="148"/>
      <c r="F2250" s="148"/>
      <c r="G2250" s="148"/>
      <c r="H2250" s="148"/>
      <c r="I2250" s="151"/>
      <c r="J2250" s="148"/>
      <c r="K2250" s="66"/>
    </row>
    <row r="2251" spans="1:11" x14ac:dyDescent="0.25">
      <c r="A2251" s="148"/>
      <c r="B2251" s="148"/>
      <c r="C2251" s="148"/>
      <c r="D2251" s="148"/>
      <c r="E2251" s="148"/>
      <c r="F2251" s="148"/>
      <c r="G2251" s="148"/>
      <c r="H2251" s="148"/>
      <c r="I2251" s="151"/>
      <c r="J2251" s="148"/>
      <c r="K2251" s="66"/>
    </row>
    <row r="2252" spans="1:11" x14ac:dyDescent="0.25">
      <c r="A2252" s="148"/>
      <c r="B2252" s="148"/>
      <c r="C2252" s="148"/>
      <c r="D2252" s="148"/>
      <c r="E2252" s="148"/>
      <c r="F2252" s="148"/>
      <c r="G2252" s="148"/>
      <c r="H2252" s="148"/>
      <c r="I2252" s="151"/>
      <c r="J2252" s="148"/>
      <c r="K2252" s="66"/>
    </row>
    <row r="2253" spans="1:11" x14ac:dyDescent="0.25">
      <c r="A2253" s="148"/>
      <c r="B2253" s="148"/>
      <c r="C2253" s="148"/>
      <c r="D2253" s="148"/>
      <c r="E2253" s="148"/>
      <c r="F2253" s="148"/>
      <c r="G2253" s="148"/>
      <c r="H2253" s="148"/>
      <c r="I2253" s="151"/>
      <c r="J2253" s="148"/>
      <c r="K2253" s="66"/>
    </row>
    <row r="2254" spans="1:11" x14ac:dyDescent="0.25">
      <c r="A2254" s="148"/>
      <c r="B2254" s="148"/>
      <c r="C2254" s="148"/>
      <c r="D2254" s="148"/>
      <c r="E2254" s="148"/>
      <c r="F2254" s="148"/>
      <c r="G2254" s="148"/>
      <c r="H2254" s="148"/>
      <c r="I2254" s="151"/>
      <c r="J2254" s="148"/>
      <c r="K2254" s="66"/>
    </row>
    <row r="2255" spans="1:11" x14ac:dyDescent="0.25">
      <c r="A2255" s="148"/>
      <c r="B2255" s="148"/>
      <c r="C2255" s="148"/>
      <c r="D2255" s="148"/>
      <c r="E2255" s="148"/>
      <c r="F2255" s="148"/>
      <c r="G2255" s="148"/>
      <c r="H2255" s="148"/>
      <c r="I2255" s="151"/>
      <c r="J2255" s="148"/>
      <c r="K2255" s="66"/>
    </row>
    <row r="2256" spans="1:11" x14ac:dyDescent="0.25">
      <c r="A2256" s="148"/>
      <c r="B2256" s="148"/>
      <c r="C2256" s="148"/>
      <c r="D2256" s="148"/>
      <c r="E2256" s="148"/>
      <c r="F2256" s="148"/>
      <c r="G2256" s="148"/>
      <c r="H2256" s="148"/>
      <c r="I2256" s="151"/>
      <c r="J2256" s="148"/>
      <c r="K2256" s="66"/>
    </row>
    <row r="2257" spans="1:11" x14ac:dyDescent="0.25">
      <c r="A2257" s="148"/>
      <c r="B2257" s="148"/>
      <c r="C2257" s="148"/>
      <c r="D2257" s="148"/>
      <c r="E2257" s="148"/>
      <c r="F2257" s="148"/>
      <c r="G2257" s="148"/>
      <c r="H2257" s="148"/>
      <c r="I2257" s="151"/>
      <c r="J2257" s="148"/>
      <c r="K2257" s="66"/>
    </row>
    <row r="2258" spans="1:11" x14ac:dyDescent="0.25">
      <c r="A2258" s="148"/>
      <c r="B2258" s="148"/>
      <c r="C2258" s="148"/>
      <c r="D2258" s="148"/>
      <c r="E2258" s="148"/>
      <c r="F2258" s="148"/>
      <c r="G2258" s="148"/>
      <c r="H2258" s="148"/>
      <c r="I2258" s="151"/>
      <c r="J2258" s="148"/>
      <c r="K2258" s="66"/>
    </row>
    <row r="2259" spans="1:11" x14ac:dyDescent="0.25">
      <c r="A2259" s="148"/>
      <c r="B2259" s="148"/>
      <c r="C2259" s="148"/>
      <c r="D2259" s="148"/>
      <c r="E2259" s="148"/>
      <c r="F2259" s="148"/>
      <c r="G2259" s="148"/>
      <c r="H2259" s="148"/>
      <c r="I2259" s="151"/>
      <c r="J2259" s="148"/>
      <c r="K2259" s="66"/>
    </row>
    <row r="2260" spans="1:11" x14ac:dyDescent="0.25">
      <c r="A2260" s="148"/>
      <c r="B2260" s="148"/>
      <c r="C2260" s="148"/>
      <c r="D2260" s="148"/>
      <c r="E2260" s="148"/>
      <c r="F2260" s="148"/>
      <c r="G2260" s="148"/>
      <c r="H2260" s="148"/>
      <c r="I2260" s="151"/>
      <c r="J2260" s="148"/>
      <c r="K2260" s="66"/>
    </row>
    <row r="2261" spans="1:11" x14ac:dyDescent="0.25">
      <c r="A2261" s="148"/>
      <c r="B2261" s="148"/>
      <c r="C2261" s="148"/>
      <c r="D2261" s="148"/>
      <c r="E2261" s="148"/>
      <c r="F2261" s="148"/>
      <c r="G2261" s="148"/>
      <c r="H2261" s="148"/>
      <c r="I2261" s="151"/>
      <c r="J2261" s="148"/>
      <c r="K2261" s="66"/>
    </row>
    <row r="2262" spans="1:11" x14ac:dyDescent="0.25">
      <c r="A2262" s="148"/>
      <c r="B2262" s="148"/>
      <c r="C2262" s="148"/>
      <c r="D2262" s="148"/>
      <c r="E2262" s="148"/>
      <c r="F2262" s="148"/>
      <c r="G2262" s="148"/>
      <c r="H2262" s="148"/>
      <c r="I2262" s="151"/>
      <c r="J2262" s="148"/>
      <c r="K2262" s="66"/>
    </row>
    <row r="2263" spans="1:11" x14ac:dyDescent="0.25">
      <c r="A2263" s="148"/>
      <c r="B2263" s="148"/>
      <c r="C2263" s="148"/>
      <c r="D2263" s="148"/>
      <c r="E2263" s="148"/>
      <c r="F2263" s="148"/>
      <c r="G2263" s="148"/>
      <c r="H2263" s="148"/>
      <c r="I2263" s="151"/>
      <c r="J2263" s="148"/>
      <c r="K2263" s="66"/>
    </row>
    <row r="2264" spans="1:11" x14ac:dyDescent="0.25">
      <c r="A2264" s="148"/>
      <c r="B2264" s="148"/>
      <c r="C2264" s="148"/>
      <c r="D2264" s="148"/>
      <c r="E2264" s="148"/>
      <c r="F2264" s="148"/>
      <c r="G2264" s="148"/>
      <c r="H2264" s="148"/>
      <c r="I2264" s="151"/>
      <c r="J2264" s="148"/>
      <c r="K2264" s="66"/>
    </row>
    <row r="2265" spans="1:11" x14ac:dyDescent="0.25">
      <c r="A2265" s="148"/>
      <c r="B2265" s="148"/>
      <c r="C2265" s="148"/>
      <c r="D2265" s="148"/>
      <c r="E2265" s="148"/>
      <c r="F2265" s="148"/>
      <c r="G2265" s="148"/>
      <c r="H2265" s="148"/>
      <c r="I2265" s="151"/>
      <c r="J2265" s="148"/>
      <c r="K2265" s="66"/>
    </row>
    <row r="2266" spans="1:11" x14ac:dyDescent="0.25">
      <c r="A2266" s="148"/>
      <c r="B2266" s="148"/>
      <c r="C2266" s="148"/>
      <c r="D2266" s="148"/>
      <c r="E2266" s="148"/>
      <c r="F2266" s="148"/>
      <c r="G2266" s="148"/>
      <c r="H2266" s="148"/>
      <c r="I2266" s="151"/>
      <c r="J2266" s="148"/>
      <c r="K2266" s="66"/>
    </row>
    <row r="2267" spans="1:11" x14ac:dyDescent="0.25">
      <c r="A2267" s="148"/>
      <c r="B2267" s="148"/>
      <c r="C2267" s="148"/>
      <c r="D2267" s="148"/>
      <c r="E2267" s="148"/>
      <c r="F2267" s="148"/>
      <c r="G2267" s="148"/>
      <c r="H2267" s="148"/>
      <c r="I2267" s="151"/>
      <c r="J2267" s="148"/>
      <c r="K2267" s="66"/>
    </row>
    <row r="2268" spans="1:11" x14ac:dyDescent="0.25">
      <c r="A2268" s="148"/>
      <c r="B2268" s="148"/>
      <c r="C2268" s="148"/>
      <c r="D2268" s="148"/>
      <c r="E2268" s="148"/>
      <c r="F2268" s="148"/>
      <c r="G2268" s="148"/>
      <c r="H2268" s="148"/>
      <c r="I2268" s="151"/>
      <c r="J2268" s="148"/>
      <c r="K2268" s="66"/>
    </row>
    <row r="2269" spans="1:11" x14ac:dyDescent="0.25">
      <c r="A2269" s="148"/>
      <c r="B2269" s="148"/>
      <c r="C2269" s="148"/>
      <c r="D2269" s="148"/>
      <c r="E2269" s="148"/>
      <c r="F2269" s="148"/>
      <c r="G2269" s="148"/>
      <c r="H2269" s="148"/>
      <c r="I2269" s="151"/>
      <c r="J2269" s="148"/>
      <c r="K2269" s="66"/>
    </row>
    <row r="2270" spans="1:11" x14ac:dyDescent="0.25">
      <c r="A2270" s="148"/>
      <c r="B2270" s="148"/>
      <c r="C2270" s="148"/>
      <c r="D2270" s="148"/>
      <c r="E2270" s="148"/>
      <c r="F2270" s="148"/>
      <c r="G2270" s="148"/>
      <c r="H2270" s="148"/>
      <c r="I2270" s="151"/>
      <c r="J2270" s="148"/>
      <c r="K2270" s="66"/>
    </row>
    <row r="2271" spans="1:11" x14ac:dyDescent="0.25">
      <c r="A2271" s="148"/>
      <c r="B2271" s="148"/>
      <c r="C2271" s="148"/>
      <c r="D2271" s="148"/>
      <c r="E2271" s="148"/>
      <c r="F2271" s="148"/>
      <c r="G2271" s="148"/>
      <c r="H2271" s="148"/>
      <c r="I2271" s="151"/>
      <c r="J2271" s="148"/>
      <c r="K2271" s="66"/>
    </row>
    <row r="2272" spans="1:11" x14ac:dyDescent="0.25">
      <c r="A2272" s="148"/>
      <c r="B2272" s="148"/>
      <c r="C2272" s="148"/>
      <c r="D2272" s="148"/>
      <c r="E2272" s="148"/>
      <c r="F2272" s="148"/>
      <c r="G2272" s="148"/>
      <c r="H2272" s="148"/>
      <c r="I2272" s="151"/>
      <c r="J2272" s="148"/>
      <c r="K2272" s="66"/>
    </row>
    <row r="2273" spans="1:11" x14ac:dyDescent="0.25">
      <c r="A2273" s="148"/>
      <c r="B2273" s="148"/>
      <c r="C2273" s="148"/>
      <c r="D2273" s="148"/>
      <c r="E2273" s="148"/>
      <c r="F2273" s="148"/>
      <c r="G2273" s="148"/>
      <c r="H2273" s="148"/>
      <c r="I2273" s="151"/>
      <c r="J2273" s="148"/>
      <c r="K2273" s="66"/>
    </row>
    <row r="2274" spans="1:11" x14ac:dyDescent="0.25">
      <c r="A2274" s="148"/>
      <c r="B2274" s="148"/>
      <c r="C2274" s="148"/>
      <c r="D2274" s="148"/>
      <c r="E2274" s="148"/>
      <c r="F2274" s="148"/>
      <c r="G2274" s="148"/>
      <c r="H2274" s="148"/>
      <c r="I2274" s="151"/>
      <c r="J2274" s="148"/>
      <c r="K2274" s="66"/>
    </row>
    <row r="2275" spans="1:11" x14ac:dyDescent="0.25">
      <c r="A2275" s="148"/>
      <c r="B2275" s="148"/>
      <c r="C2275" s="148"/>
      <c r="D2275" s="148"/>
      <c r="E2275" s="148"/>
      <c r="F2275" s="148"/>
      <c r="G2275" s="148"/>
      <c r="H2275" s="148"/>
      <c r="I2275" s="151"/>
      <c r="J2275" s="148"/>
      <c r="K2275" s="66"/>
    </row>
    <row r="2276" spans="1:11" x14ac:dyDescent="0.25">
      <c r="A2276" s="148"/>
      <c r="B2276" s="148"/>
      <c r="C2276" s="148"/>
      <c r="D2276" s="148"/>
      <c r="E2276" s="148"/>
      <c r="F2276" s="148"/>
      <c r="G2276" s="148"/>
      <c r="H2276" s="148"/>
      <c r="I2276" s="151"/>
      <c r="J2276" s="148"/>
      <c r="K2276" s="66"/>
    </row>
    <row r="2277" spans="1:11" x14ac:dyDescent="0.25">
      <c r="A2277" s="148"/>
      <c r="B2277" s="148"/>
      <c r="C2277" s="148"/>
      <c r="D2277" s="148"/>
      <c r="E2277" s="148"/>
      <c r="F2277" s="148"/>
      <c r="G2277" s="148"/>
      <c r="H2277" s="148"/>
      <c r="I2277" s="151"/>
      <c r="J2277" s="148"/>
      <c r="K2277" s="66"/>
    </row>
    <row r="2278" spans="1:11" x14ac:dyDescent="0.25">
      <c r="A2278" s="148"/>
      <c r="B2278" s="148"/>
      <c r="C2278" s="148"/>
      <c r="D2278" s="148"/>
      <c r="E2278" s="148"/>
      <c r="F2278" s="148"/>
      <c r="G2278" s="148"/>
      <c r="H2278" s="148"/>
      <c r="I2278" s="151"/>
      <c r="J2278" s="148"/>
      <c r="K2278" s="66"/>
    </row>
    <row r="2279" spans="1:11" x14ac:dyDescent="0.25">
      <c r="A2279" s="148"/>
      <c r="B2279" s="148"/>
      <c r="C2279" s="148"/>
      <c r="D2279" s="148"/>
      <c r="E2279" s="148"/>
      <c r="F2279" s="148"/>
      <c r="G2279" s="148"/>
      <c r="H2279" s="148"/>
      <c r="I2279" s="151"/>
      <c r="J2279" s="148"/>
      <c r="K2279" s="66"/>
    </row>
    <row r="2280" spans="1:11" x14ac:dyDescent="0.25">
      <c r="A2280" s="148"/>
      <c r="B2280" s="148"/>
      <c r="C2280" s="148"/>
      <c r="D2280" s="148"/>
      <c r="E2280" s="148"/>
      <c r="F2280" s="148"/>
      <c r="G2280" s="148"/>
      <c r="H2280" s="148"/>
      <c r="I2280" s="151"/>
      <c r="J2280" s="148"/>
      <c r="K2280" s="66"/>
    </row>
    <row r="2281" spans="1:11" x14ac:dyDescent="0.25">
      <c r="A2281" s="148"/>
      <c r="B2281" s="148"/>
      <c r="C2281" s="148"/>
      <c r="D2281" s="148"/>
      <c r="E2281" s="148"/>
      <c r="F2281" s="148"/>
      <c r="G2281" s="148"/>
      <c r="H2281" s="148"/>
      <c r="I2281" s="151"/>
      <c r="J2281" s="148"/>
      <c r="K2281" s="66"/>
    </row>
    <row r="2282" spans="1:11" x14ac:dyDescent="0.25">
      <c r="A2282" s="148"/>
      <c r="B2282" s="148"/>
      <c r="C2282" s="148"/>
      <c r="D2282" s="148"/>
      <c r="E2282" s="148"/>
      <c r="F2282" s="148"/>
      <c r="G2282" s="148"/>
      <c r="H2282" s="148"/>
      <c r="I2282" s="151"/>
      <c r="J2282" s="148"/>
      <c r="K2282" s="66"/>
    </row>
    <row r="2283" spans="1:11" x14ac:dyDescent="0.25">
      <c r="A2283" s="148"/>
      <c r="B2283" s="148"/>
      <c r="C2283" s="148"/>
      <c r="D2283" s="148"/>
      <c r="E2283" s="148"/>
      <c r="F2283" s="148"/>
      <c r="G2283" s="148"/>
      <c r="H2283" s="148"/>
      <c r="I2283" s="151"/>
      <c r="J2283" s="148"/>
      <c r="K2283" s="66"/>
    </row>
    <row r="2284" spans="1:11" x14ac:dyDescent="0.25">
      <c r="A2284" s="148"/>
      <c r="B2284" s="148"/>
      <c r="C2284" s="148"/>
      <c r="D2284" s="148"/>
      <c r="E2284" s="148"/>
      <c r="F2284" s="148"/>
      <c r="G2284" s="148"/>
      <c r="H2284" s="148"/>
      <c r="I2284" s="151"/>
      <c r="J2284" s="148"/>
      <c r="K2284" s="66"/>
    </row>
    <row r="2285" spans="1:11" x14ac:dyDescent="0.25">
      <c r="A2285" s="148"/>
      <c r="B2285" s="148"/>
      <c r="C2285" s="148"/>
      <c r="D2285" s="148"/>
      <c r="E2285" s="148"/>
      <c r="F2285" s="148"/>
      <c r="G2285" s="148"/>
      <c r="H2285" s="148"/>
      <c r="I2285" s="151"/>
      <c r="J2285" s="148"/>
      <c r="K2285" s="66"/>
    </row>
    <row r="2286" spans="1:11" x14ac:dyDescent="0.25">
      <c r="A2286" s="148"/>
      <c r="B2286" s="148"/>
      <c r="C2286" s="148"/>
      <c r="D2286" s="148"/>
      <c r="E2286" s="148"/>
      <c r="F2286" s="148"/>
      <c r="G2286" s="148"/>
      <c r="H2286" s="148"/>
      <c r="I2286" s="151"/>
      <c r="J2286" s="148"/>
      <c r="K2286" s="66"/>
    </row>
    <row r="2287" spans="1:11" x14ac:dyDescent="0.25">
      <c r="A2287" s="148"/>
      <c r="B2287" s="148"/>
      <c r="C2287" s="148"/>
      <c r="D2287" s="148"/>
      <c r="E2287" s="148"/>
      <c r="F2287" s="148"/>
      <c r="G2287" s="148"/>
      <c r="H2287" s="148"/>
      <c r="I2287" s="151"/>
      <c r="J2287" s="148"/>
      <c r="K2287" s="66"/>
    </row>
    <row r="2288" spans="1:11" x14ac:dyDescent="0.25">
      <c r="A2288" s="148"/>
      <c r="B2288" s="148"/>
      <c r="C2288" s="148"/>
      <c r="D2288" s="148"/>
      <c r="E2288" s="148"/>
      <c r="F2288" s="148"/>
      <c r="G2288" s="148"/>
      <c r="H2288" s="148"/>
      <c r="I2288" s="151"/>
      <c r="J2288" s="148"/>
      <c r="K2288" s="66"/>
    </row>
    <row r="2289" spans="1:11" x14ac:dyDescent="0.25">
      <c r="A2289" s="148"/>
      <c r="B2289" s="148"/>
      <c r="C2289" s="148"/>
      <c r="D2289" s="148"/>
      <c r="E2289" s="148"/>
      <c r="F2289" s="148"/>
      <c r="G2289" s="148"/>
      <c r="H2289" s="148"/>
      <c r="I2289" s="151"/>
      <c r="J2289" s="148"/>
      <c r="K2289" s="66"/>
    </row>
    <row r="2290" spans="1:11" x14ac:dyDescent="0.25">
      <c r="A2290" s="148"/>
      <c r="B2290" s="148"/>
      <c r="C2290" s="148"/>
      <c r="D2290" s="148"/>
      <c r="E2290" s="148"/>
      <c r="F2290" s="148"/>
      <c r="G2290" s="148"/>
      <c r="H2290" s="148"/>
      <c r="I2290" s="151"/>
      <c r="J2290" s="148"/>
      <c r="K2290" s="66"/>
    </row>
    <row r="2291" spans="1:11" x14ac:dyDescent="0.25">
      <c r="A2291" s="148"/>
      <c r="B2291" s="148"/>
      <c r="C2291" s="148"/>
      <c r="D2291" s="148"/>
      <c r="E2291" s="148"/>
      <c r="F2291" s="148"/>
      <c r="G2291" s="148"/>
      <c r="H2291" s="148"/>
      <c r="I2291" s="151"/>
      <c r="J2291" s="148"/>
      <c r="K2291" s="66"/>
    </row>
    <row r="2292" spans="1:11" x14ac:dyDescent="0.25">
      <c r="A2292" s="148"/>
      <c r="B2292" s="148"/>
      <c r="C2292" s="148"/>
      <c r="D2292" s="148"/>
      <c r="E2292" s="148"/>
      <c r="F2292" s="148"/>
      <c r="G2292" s="148"/>
      <c r="H2292" s="148"/>
      <c r="I2292" s="151"/>
      <c r="J2292" s="148"/>
      <c r="K2292" s="66"/>
    </row>
    <row r="2293" spans="1:11" x14ac:dyDescent="0.25">
      <c r="A2293" s="148"/>
      <c r="B2293" s="148"/>
      <c r="C2293" s="148"/>
      <c r="D2293" s="148"/>
      <c r="E2293" s="148"/>
      <c r="F2293" s="148"/>
      <c r="G2293" s="148"/>
      <c r="H2293" s="148"/>
      <c r="I2293" s="151"/>
      <c r="J2293" s="148"/>
      <c r="K2293" s="66"/>
    </row>
    <row r="2294" spans="1:11" x14ac:dyDescent="0.25">
      <c r="A2294" s="148"/>
      <c r="B2294" s="148"/>
      <c r="C2294" s="148"/>
      <c r="D2294" s="148"/>
      <c r="E2294" s="148"/>
      <c r="F2294" s="148"/>
      <c r="G2294" s="148"/>
      <c r="H2294" s="148"/>
      <c r="I2294" s="151"/>
      <c r="J2294" s="148"/>
      <c r="K2294" s="66"/>
    </row>
    <row r="2295" spans="1:11" x14ac:dyDescent="0.25">
      <c r="A2295" s="148"/>
      <c r="B2295" s="148"/>
      <c r="C2295" s="148"/>
      <c r="D2295" s="148"/>
      <c r="E2295" s="148"/>
      <c r="F2295" s="148"/>
      <c r="G2295" s="148"/>
      <c r="H2295" s="148"/>
      <c r="I2295" s="151"/>
      <c r="J2295" s="148"/>
      <c r="K2295" s="66"/>
    </row>
    <row r="2296" spans="1:11" x14ac:dyDescent="0.25">
      <c r="A2296" s="148"/>
      <c r="B2296" s="148"/>
      <c r="C2296" s="148"/>
      <c r="D2296" s="148"/>
      <c r="E2296" s="148"/>
      <c r="F2296" s="148"/>
      <c r="G2296" s="148"/>
      <c r="H2296" s="148"/>
      <c r="I2296" s="151"/>
      <c r="J2296" s="148"/>
      <c r="K2296" s="66"/>
    </row>
    <row r="2297" spans="1:11" x14ac:dyDescent="0.25">
      <c r="A2297" s="148"/>
      <c r="B2297" s="148"/>
      <c r="C2297" s="148"/>
      <c r="D2297" s="148"/>
      <c r="E2297" s="148"/>
      <c r="F2297" s="148"/>
      <c r="G2297" s="148"/>
      <c r="H2297" s="148"/>
      <c r="I2297" s="151"/>
      <c r="J2297" s="148"/>
      <c r="K2297" s="66"/>
    </row>
    <row r="2298" spans="1:11" x14ac:dyDescent="0.25">
      <c r="A2298" s="148"/>
      <c r="B2298" s="148"/>
      <c r="C2298" s="148"/>
      <c r="D2298" s="148"/>
      <c r="E2298" s="148"/>
      <c r="F2298" s="148"/>
      <c r="G2298" s="148"/>
      <c r="H2298" s="148"/>
      <c r="I2298" s="151"/>
      <c r="J2298" s="148"/>
      <c r="K2298" s="66"/>
    </row>
    <row r="2299" spans="1:11" x14ac:dyDescent="0.25">
      <c r="A2299" s="148"/>
      <c r="B2299" s="148"/>
      <c r="C2299" s="148"/>
      <c r="D2299" s="148"/>
      <c r="E2299" s="148"/>
      <c r="F2299" s="148"/>
      <c r="G2299" s="148"/>
      <c r="H2299" s="148"/>
      <c r="I2299" s="151"/>
      <c r="J2299" s="148"/>
      <c r="K2299" s="66"/>
    </row>
    <row r="2300" spans="1:11" x14ac:dyDescent="0.25">
      <c r="A2300" s="148"/>
      <c r="B2300" s="148"/>
      <c r="C2300" s="148"/>
      <c r="D2300" s="148"/>
      <c r="E2300" s="148"/>
      <c r="F2300" s="148"/>
      <c r="G2300" s="148"/>
      <c r="H2300" s="148"/>
      <c r="I2300" s="151"/>
      <c r="J2300" s="148"/>
      <c r="K2300" s="66"/>
    </row>
    <row r="2301" spans="1:11" x14ac:dyDescent="0.25">
      <c r="A2301" s="148"/>
      <c r="B2301" s="148"/>
      <c r="C2301" s="148"/>
      <c r="D2301" s="148"/>
      <c r="E2301" s="148"/>
      <c r="F2301" s="148"/>
      <c r="G2301" s="148"/>
      <c r="H2301" s="148"/>
      <c r="I2301" s="151"/>
      <c r="J2301" s="148"/>
      <c r="K2301" s="66"/>
    </row>
    <row r="2302" spans="1:11" x14ac:dyDescent="0.25">
      <c r="A2302" s="148"/>
      <c r="B2302" s="148"/>
      <c r="C2302" s="148"/>
      <c r="D2302" s="148"/>
      <c r="E2302" s="148"/>
      <c r="F2302" s="148"/>
      <c r="G2302" s="148"/>
      <c r="H2302" s="148"/>
      <c r="I2302" s="151"/>
      <c r="J2302" s="148"/>
      <c r="K2302" s="66"/>
    </row>
    <row r="2303" spans="1:11" x14ac:dyDescent="0.25">
      <c r="A2303" s="148"/>
      <c r="B2303" s="148"/>
      <c r="C2303" s="148"/>
      <c r="D2303" s="148"/>
      <c r="E2303" s="148"/>
      <c r="F2303" s="148"/>
      <c r="G2303" s="148"/>
      <c r="H2303" s="148"/>
      <c r="I2303" s="151"/>
      <c r="J2303" s="148"/>
      <c r="K2303" s="66"/>
    </row>
    <row r="2304" spans="1:11" x14ac:dyDescent="0.25">
      <c r="A2304" s="148"/>
      <c r="B2304" s="148"/>
      <c r="C2304" s="148"/>
      <c r="D2304" s="148"/>
      <c r="E2304" s="148"/>
      <c r="F2304" s="148"/>
      <c r="G2304" s="148"/>
      <c r="H2304" s="148"/>
      <c r="I2304" s="151"/>
      <c r="J2304" s="148"/>
      <c r="K2304" s="66"/>
    </row>
    <row r="2305" spans="1:11" x14ac:dyDescent="0.25">
      <c r="A2305" s="148"/>
      <c r="B2305" s="148"/>
      <c r="C2305" s="148"/>
      <c r="D2305" s="148"/>
      <c r="E2305" s="148"/>
      <c r="F2305" s="148"/>
      <c r="G2305" s="148"/>
      <c r="H2305" s="148"/>
      <c r="I2305" s="151"/>
      <c r="J2305" s="148"/>
      <c r="K2305" s="66"/>
    </row>
    <row r="2306" spans="1:11" x14ac:dyDescent="0.25">
      <c r="A2306" s="148"/>
      <c r="B2306" s="148"/>
      <c r="C2306" s="148"/>
      <c r="D2306" s="148"/>
      <c r="E2306" s="148"/>
      <c r="F2306" s="148"/>
      <c r="G2306" s="148"/>
      <c r="H2306" s="148"/>
      <c r="I2306" s="151"/>
      <c r="J2306" s="148"/>
      <c r="K2306" s="66"/>
    </row>
    <row r="2307" spans="1:11" x14ac:dyDescent="0.25">
      <c r="A2307" s="148"/>
      <c r="B2307" s="148"/>
      <c r="C2307" s="148"/>
      <c r="D2307" s="148"/>
      <c r="E2307" s="148"/>
      <c r="F2307" s="148"/>
      <c r="G2307" s="148"/>
      <c r="H2307" s="148"/>
      <c r="I2307" s="151"/>
      <c r="J2307" s="148"/>
      <c r="K2307" s="66"/>
    </row>
    <row r="2308" spans="1:11" x14ac:dyDescent="0.25">
      <c r="A2308" s="148"/>
      <c r="B2308" s="148"/>
      <c r="C2308" s="148"/>
      <c r="D2308" s="148"/>
      <c r="E2308" s="148"/>
      <c r="F2308" s="148"/>
      <c r="G2308" s="148"/>
      <c r="H2308" s="148"/>
      <c r="I2308" s="151"/>
      <c r="J2308" s="148"/>
      <c r="K2308" s="66"/>
    </row>
    <row r="2309" spans="1:11" x14ac:dyDescent="0.25">
      <c r="A2309" s="148"/>
      <c r="B2309" s="148"/>
      <c r="C2309" s="148"/>
      <c r="D2309" s="148"/>
      <c r="E2309" s="148"/>
      <c r="F2309" s="148"/>
      <c r="G2309" s="148"/>
      <c r="H2309" s="148"/>
      <c r="I2309" s="151"/>
      <c r="J2309" s="148"/>
      <c r="K2309" s="66"/>
    </row>
    <row r="2310" spans="1:11" x14ac:dyDescent="0.25">
      <c r="A2310" s="148"/>
      <c r="B2310" s="148"/>
      <c r="C2310" s="148"/>
      <c r="D2310" s="148"/>
      <c r="E2310" s="148"/>
      <c r="F2310" s="148"/>
      <c r="G2310" s="148"/>
      <c r="H2310" s="148"/>
      <c r="I2310" s="151"/>
      <c r="J2310" s="148"/>
      <c r="K2310" s="66"/>
    </row>
    <row r="2311" spans="1:11" x14ac:dyDescent="0.25">
      <c r="A2311" s="148"/>
      <c r="B2311" s="148"/>
      <c r="C2311" s="148"/>
      <c r="D2311" s="148"/>
      <c r="E2311" s="148"/>
      <c r="F2311" s="148"/>
      <c r="G2311" s="148"/>
      <c r="H2311" s="148"/>
      <c r="I2311" s="151"/>
      <c r="J2311" s="148"/>
      <c r="K2311" s="66"/>
    </row>
    <row r="2312" spans="1:11" x14ac:dyDescent="0.25">
      <c r="A2312" s="148"/>
      <c r="B2312" s="148"/>
      <c r="C2312" s="148"/>
      <c r="D2312" s="148"/>
      <c r="E2312" s="148"/>
      <c r="F2312" s="148"/>
      <c r="G2312" s="148"/>
      <c r="H2312" s="148"/>
      <c r="I2312" s="151"/>
      <c r="J2312" s="148"/>
      <c r="K2312" s="66"/>
    </row>
    <row r="2313" spans="1:11" x14ac:dyDescent="0.25">
      <c r="A2313" s="148"/>
      <c r="B2313" s="148"/>
      <c r="C2313" s="148"/>
      <c r="D2313" s="148"/>
      <c r="E2313" s="148"/>
      <c r="F2313" s="148"/>
      <c r="G2313" s="148"/>
      <c r="H2313" s="148"/>
      <c r="I2313" s="151"/>
      <c r="J2313" s="148"/>
      <c r="K2313" s="66"/>
    </row>
    <row r="2314" spans="1:11" x14ac:dyDescent="0.25">
      <c r="A2314" s="148"/>
      <c r="B2314" s="148"/>
      <c r="C2314" s="148"/>
      <c r="D2314" s="148"/>
      <c r="E2314" s="148"/>
      <c r="F2314" s="148"/>
      <c r="G2314" s="148"/>
      <c r="H2314" s="148"/>
      <c r="I2314" s="151"/>
      <c r="J2314" s="148"/>
      <c r="K2314" s="66"/>
    </row>
    <row r="2315" spans="1:11" x14ac:dyDescent="0.25">
      <c r="A2315" s="148"/>
      <c r="B2315" s="148"/>
      <c r="C2315" s="148"/>
      <c r="D2315" s="148"/>
      <c r="E2315" s="148"/>
      <c r="F2315" s="148"/>
      <c r="G2315" s="148"/>
      <c r="H2315" s="148"/>
      <c r="I2315" s="151"/>
      <c r="J2315" s="148"/>
      <c r="K2315" s="66"/>
    </row>
    <row r="2316" spans="1:11" x14ac:dyDescent="0.25">
      <c r="A2316" s="148"/>
      <c r="B2316" s="148"/>
      <c r="C2316" s="148"/>
      <c r="D2316" s="148"/>
      <c r="E2316" s="148"/>
      <c r="F2316" s="148"/>
      <c r="G2316" s="148"/>
      <c r="H2316" s="148"/>
      <c r="I2316" s="151"/>
      <c r="J2316" s="148"/>
      <c r="K2316" s="66"/>
    </row>
    <row r="2317" spans="1:11" x14ac:dyDescent="0.25">
      <c r="A2317" s="148"/>
      <c r="B2317" s="148"/>
      <c r="C2317" s="148"/>
      <c r="D2317" s="148"/>
      <c r="E2317" s="148"/>
      <c r="F2317" s="148"/>
      <c r="G2317" s="148"/>
      <c r="H2317" s="148"/>
      <c r="I2317" s="151"/>
      <c r="J2317" s="148"/>
      <c r="K2317" s="66"/>
    </row>
    <row r="2318" spans="1:11" x14ac:dyDescent="0.25">
      <c r="A2318" s="148"/>
      <c r="B2318" s="148"/>
      <c r="C2318" s="148"/>
      <c r="D2318" s="148"/>
      <c r="E2318" s="148"/>
      <c r="F2318" s="148"/>
      <c r="G2318" s="148"/>
      <c r="H2318" s="148"/>
      <c r="I2318" s="151"/>
      <c r="J2318" s="148"/>
      <c r="K2318" s="66"/>
    </row>
    <row r="2319" spans="1:11" x14ac:dyDescent="0.25">
      <c r="A2319" s="148"/>
      <c r="B2319" s="148"/>
      <c r="C2319" s="148"/>
      <c r="D2319" s="148"/>
      <c r="E2319" s="148"/>
      <c r="F2319" s="148"/>
      <c r="G2319" s="148"/>
      <c r="H2319" s="148"/>
      <c r="I2319" s="151"/>
      <c r="J2319" s="148"/>
      <c r="K2319" s="66"/>
    </row>
    <row r="2320" spans="1:11" x14ac:dyDescent="0.25">
      <c r="A2320" s="148"/>
      <c r="B2320" s="148"/>
      <c r="C2320" s="148"/>
      <c r="D2320" s="148"/>
      <c r="E2320" s="148"/>
      <c r="F2320" s="148"/>
      <c r="G2320" s="148"/>
      <c r="H2320" s="148"/>
      <c r="I2320" s="151"/>
      <c r="J2320" s="148"/>
      <c r="K2320" s="66"/>
    </row>
    <row r="2321" spans="1:11" x14ac:dyDescent="0.25">
      <c r="A2321" s="148"/>
      <c r="B2321" s="148"/>
      <c r="C2321" s="148"/>
      <c r="D2321" s="148"/>
      <c r="E2321" s="148"/>
      <c r="F2321" s="148"/>
      <c r="G2321" s="148"/>
      <c r="H2321" s="148"/>
      <c r="I2321" s="151"/>
      <c r="J2321" s="148"/>
      <c r="K2321" s="66"/>
    </row>
    <row r="2322" spans="1:11" x14ac:dyDescent="0.25">
      <c r="A2322" s="148"/>
      <c r="B2322" s="148"/>
      <c r="C2322" s="148"/>
      <c r="D2322" s="148"/>
      <c r="E2322" s="148"/>
      <c r="F2322" s="148"/>
      <c r="G2322" s="148"/>
      <c r="H2322" s="148"/>
      <c r="I2322" s="151"/>
      <c r="J2322" s="148"/>
      <c r="K2322" s="66"/>
    </row>
    <row r="2323" spans="1:11" x14ac:dyDescent="0.25">
      <c r="A2323" s="148"/>
      <c r="B2323" s="148"/>
      <c r="C2323" s="148"/>
      <c r="D2323" s="148"/>
      <c r="E2323" s="148"/>
      <c r="F2323" s="148"/>
      <c r="G2323" s="148"/>
      <c r="H2323" s="148"/>
      <c r="I2323" s="151"/>
      <c r="J2323" s="148"/>
      <c r="K2323" s="66"/>
    </row>
    <row r="2324" spans="1:11" x14ac:dyDescent="0.25">
      <c r="A2324" s="148"/>
      <c r="B2324" s="148"/>
      <c r="C2324" s="148"/>
      <c r="D2324" s="148"/>
      <c r="E2324" s="148"/>
      <c r="F2324" s="148"/>
      <c r="G2324" s="148"/>
      <c r="H2324" s="148"/>
      <c r="I2324" s="151"/>
      <c r="J2324" s="148"/>
      <c r="K2324" s="66"/>
    </row>
    <row r="2325" spans="1:11" x14ac:dyDescent="0.25">
      <c r="A2325" s="148"/>
      <c r="B2325" s="148"/>
      <c r="C2325" s="148"/>
      <c r="D2325" s="148"/>
      <c r="E2325" s="148"/>
      <c r="F2325" s="148"/>
      <c r="G2325" s="148"/>
      <c r="H2325" s="148"/>
      <c r="I2325" s="151"/>
      <c r="J2325" s="148"/>
      <c r="K2325" s="66"/>
    </row>
    <row r="2326" spans="1:11" x14ac:dyDescent="0.25">
      <c r="A2326" s="148"/>
      <c r="B2326" s="148"/>
      <c r="C2326" s="148"/>
      <c r="D2326" s="148"/>
      <c r="E2326" s="148"/>
      <c r="F2326" s="148"/>
      <c r="G2326" s="148"/>
      <c r="H2326" s="148"/>
      <c r="I2326" s="151"/>
      <c r="J2326" s="148"/>
      <c r="K2326" s="66"/>
    </row>
    <row r="2327" spans="1:11" x14ac:dyDescent="0.25">
      <c r="A2327" s="148"/>
      <c r="B2327" s="148"/>
      <c r="C2327" s="148"/>
      <c r="D2327" s="148"/>
      <c r="E2327" s="148"/>
      <c r="F2327" s="148"/>
      <c r="G2327" s="148"/>
      <c r="H2327" s="148"/>
      <c r="I2327" s="151"/>
      <c r="J2327" s="148"/>
      <c r="K2327" s="66"/>
    </row>
    <row r="2328" spans="1:11" x14ac:dyDescent="0.25">
      <c r="A2328" s="148"/>
      <c r="B2328" s="148"/>
      <c r="C2328" s="148"/>
      <c r="D2328" s="148"/>
      <c r="E2328" s="148"/>
      <c r="F2328" s="148"/>
      <c r="G2328" s="148"/>
      <c r="H2328" s="148"/>
      <c r="I2328" s="151"/>
      <c r="J2328" s="148"/>
      <c r="K2328" s="66"/>
    </row>
    <row r="2329" spans="1:11" x14ac:dyDescent="0.25">
      <c r="A2329" s="148"/>
      <c r="B2329" s="148"/>
      <c r="C2329" s="148"/>
      <c r="D2329" s="148"/>
      <c r="E2329" s="148"/>
      <c r="F2329" s="148"/>
      <c r="G2329" s="148"/>
      <c r="H2329" s="148"/>
      <c r="I2329" s="151"/>
      <c r="J2329" s="148"/>
      <c r="K2329" s="66"/>
    </row>
    <row r="2330" spans="1:11" x14ac:dyDescent="0.25">
      <c r="A2330" s="148"/>
      <c r="B2330" s="148"/>
      <c r="C2330" s="148"/>
      <c r="D2330" s="148"/>
      <c r="E2330" s="148"/>
      <c r="F2330" s="148"/>
      <c r="G2330" s="148"/>
      <c r="H2330" s="148"/>
      <c r="I2330" s="151"/>
      <c r="J2330" s="148"/>
      <c r="K2330" s="66"/>
    </row>
    <row r="2331" spans="1:11" x14ac:dyDescent="0.25">
      <c r="A2331" s="148"/>
      <c r="B2331" s="148"/>
      <c r="C2331" s="148"/>
      <c r="D2331" s="148"/>
      <c r="E2331" s="148"/>
      <c r="F2331" s="148"/>
      <c r="G2331" s="148"/>
      <c r="H2331" s="148"/>
      <c r="I2331" s="151"/>
      <c r="J2331" s="148"/>
      <c r="K2331" s="66"/>
    </row>
    <row r="2332" spans="1:11" x14ac:dyDescent="0.25">
      <c r="A2332" s="148"/>
      <c r="B2332" s="148"/>
      <c r="C2332" s="148"/>
      <c r="D2332" s="148"/>
      <c r="E2332" s="148"/>
      <c r="F2332" s="148"/>
      <c r="G2332" s="148"/>
      <c r="H2332" s="148"/>
      <c r="I2332" s="151"/>
      <c r="J2332" s="148"/>
      <c r="K2332" s="66"/>
    </row>
    <row r="2333" spans="1:11" x14ac:dyDescent="0.25">
      <c r="A2333" s="148"/>
      <c r="B2333" s="148"/>
      <c r="C2333" s="148"/>
      <c r="D2333" s="148"/>
      <c r="E2333" s="148"/>
      <c r="F2333" s="148"/>
      <c r="G2333" s="148"/>
      <c r="H2333" s="148"/>
      <c r="I2333" s="151"/>
      <c r="J2333" s="148"/>
      <c r="K2333" s="66"/>
    </row>
    <row r="2334" spans="1:11" x14ac:dyDescent="0.25">
      <c r="A2334" s="148"/>
      <c r="B2334" s="148"/>
      <c r="C2334" s="148"/>
      <c r="D2334" s="148"/>
      <c r="E2334" s="148"/>
      <c r="F2334" s="148"/>
      <c r="G2334" s="148"/>
      <c r="H2334" s="148"/>
      <c r="I2334" s="151"/>
      <c r="J2334" s="148"/>
      <c r="K2334" s="66"/>
    </row>
    <row r="2335" spans="1:11" x14ac:dyDescent="0.25">
      <c r="A2335" s="148"/>
      <c r="B2335" s="148"/>
      <c r="C2335" s="148"/>
      <c r="D2335" s="148"/>
      <c r="E2335" s="148"/>
      <c r="F2335" s="148"/>
      <c r="G2335" s="148"/>
      <c r="H2335" s="148"/>
      <c r="I2335" s="151"/>
      <c r="J2335" s="148"/>
      <c r="K2335" s="66"/>
    </row>
    <row r="2336" spans="1:11" x14ac:dyDescent="0.25">
      <c r="A2336" s="148"/>
      <c r="B2336" s="148"/>
      <c r="C2336" s="148"/>
      <c r="D2336" s="148"/>
      <c r="E2336" s="148"/>
      <c r="F2336" s="148"/>
      <c r="G2336" s="148"/>
      <c r="H2336" s="148"/>
      <c r="I2336" s="151"/>
      <c r="J2336" s="148"/>
      <c r="K2336" s="66"/>
    </row>
    <row r="2337" spans="1:11" x14ac:dyDescent="0.25">
      <c r="A2337" s="148"/>
      <c r="B2337" s="148"/>
      <c r="C2337" s="148"/>
      <c r="D2337" s="148"/>
      <c r="E2337" s="148"/>
      <c r="F2337" s="148"/>
      <c r="G2337" s="148"/>
      <c r="H2337" s="148"/>
      <c r="I2337" s="151"/>
      <c r="J2337" s="148"/>
      <c r="K2337" s="66"/>
    </row>
    <row r="2338" spans="1:11" x14ac:dyDescent="0.25">
      <c r="A2338" s="148"/>
      <c r="B2338" s="148"/>
      <c r="C2338" s="148"/>
      <c r="D2338" s="148"/>
      <c r="E2338" s="148"/>
      <c r="F2338" s="148"/>
      <c r="G2338" s="148"/>
      <c r="H2338" s="148"/>
      <c r="I2338" s="151"/>
      <c r="J2338" s="148"/>
      <c r="K2338" s="66"/>
    </row>
    <row r="2339" spans="1:11" x14ac:dyDescent="0.25">
      <c r="A2339" s="148"/>
      <c r="B2339" s="148"/>
      <c r="C2339" s="148"/>
      <c r="D2339" s="148"/>
      <c r="E2339" s="148"/>
      <c r="F2339" s="148"/>
      <c r="G2339" s="148"/>
      <c r="H2339" s="148"/>
      <c r="I2339" s="151"/>
      <c r="J2339" s="148"/>
      <c r="K2339" s="66"/>
    </row>
    <row r="2340" spans="1:11" x14ac:dyDescent="0.25">
      <c r="A2340" s="148"/>
      <c r="B2340" s="148"/>
      <c r="C2340" s="148"/>
      <c r="D2340" s="148"/>
      <c r="E2340" s="148"/>
      <c r="F2340" s="148"/>
      <c r="G2340" s="148"/>
      <c r="H2340" s="148"/>
      <c r="I2340" s="151"/>
      <c r="J2340" s="148"/>
      <c r="K2340" s="66"/>
    </row>
    <row r="2341" spans="1:11" x14ac:dyDescent="0.25">
      <c r="A2341" s="148"/>
      <c r="B2341" s="148"/>
      <c r="C2341" s="148"/>
      <c r="D2341" s="148"/>
      <c r="E2341" s="148"/>
      <c r="F2341" s="148"/>
      <c r="G2341" s="148"/>
      <c r="H2341" s="148"/>
      <c r="I2341" s="151"/>
      <c r="J2341" s="148"/>
      <c r="K2341" s="66"/>
    </row>
    <row r="2342" spans="1:11" x14ac:dyDescent="0.25">
      <c r="A2342" s="148"/>
      <c r="B2342" s="148"/>
      <c r="C2342" s="148"/>
      <c r="D2342" s="148"/>
      <c r="E2342" s="148"/>
      <c r="F2342" s="148"/>
      <c r="G2342" s="148"/>
      <c r="H2342" s="148"/>
      <c r="I2342" s="151"/>
      <c r="J2342" s="148"/>
      <c r="K2342" s="66"/>
    </row>
    <row r="2343" spans="1:11" x14ac:dyDescent="0.25">
      <c r="A2343" s="148"/>
      <c r="B2343" s="148"/>
      <c r="C2343" s="148"/>
      <c r="D2343" s="148"/>
      <c r="E2343" s="148"/>
      <c r="F2343" s="148"/>
      <c r="G2343" s="148"/>
      <c r="H2343" s="148"/>
      <c r="I2343" s="151"/>
      <c r="J2343" s="148"/>
      <c r="K2343" s="66"/>
    </row>
    <row r="2344" spans="1:11" x14ac:dyDescent="0.25">
      <c r="A2344" s="148"/>
      <c r="B2344" s="148"/>
      <c r="C2344" s="148"/>
      <c r="D2344" s="148"/>
      <c r="E2344" s="148"/>
      <c r="F2344" s="148"/>
      <c r="G2344" s="148"/>
      <c r="H2344" s="148"/>
      <c r="I2344" s="151"/>
      <c r="J2344" s="148"/>
      <c r="K2344" s="66"/>
    </row>
    <row r="2345" spans="1:11" x14ac:dyDescent="0.25">
      <c r="A2345" s="148"/>
      <c r="B2345" s="148"/>
      <c r="C2345" s="148"/>
      <c r="D2345" s="148"/>
      <c r="E2345" s="148"/>
      <c r="F2345" s="148"/>
      <c r="G2345" s="148"/>
      <c r="H2345" s="148"/>
      <c r="I2345" s="151"/>
      <c r="J2345" s="148"/>
      <c r="K2345" s="66"/>
    </row>
    <row r="2346" spans="1:11" x14ac:dyDescent="0.25">
      <c r="A2346" s="148"/>
      <c r="B2346" s="148"/>
      <c r="C2346" s="148"/>
      <c r="D2346" s="148"/>
      <c r="E2346" s="148"/>
      <c r="F2346" s="148"/>
      <c r="G2346" s="148"/>
      <c r="H2346" s="148"/>
      <c r="I2346" s="151"/>
      <c r="J2346" s="148"/>
      <c r="K2346" s="66"/>
    </row>
    <row r="2347" spans="1:11" x14ac:dyDescent="0.25">
      <c r="A2347" s="148"/>
      <c r="B2347" s="148"/>
      <c r="C2347" s="148"/>
      <c r="D2347" s="148"/>
      <c r="E2347" s="148"/>
      <c r="F2347" s="148"/>
      <c r="G2347" s="148"/>
      <c r="H2347" s="148"/>
      <c r="I2347" s="151"/>
      <c r="J2347" s="148"/>
      <c r="K2347" s="66"/>
    </row>
    <row r="2348" spans="1:11" x14ac:dyDescent="0.25">
      <c r="A2348" s="148"/>
      <c r="B2348" s="148"/>
      <c r="C2348" s="148"/>
      <c r="D2348" s="148"/>
      <c r="E2348" s="148"/>
      <c r="F2348" s="148"/>
      <c r="G2348" s="148"/>
      <c r="H2348" s="148"/>
      <c r="I2348" s="151"/>
      <c r="J2348" s="148"/>
      <c r="K2348" s="66"/>
    </row>
    <row r="2349" spans="1:11" x14ac:dyDescent="0.25">
      <c r="A2349" s="148"/>
      <c r="B2349" s="148"/>
      <c r="C2349" s="148"/>
      <c r="D2349" s="148"/>
      <c r="E2349" s="148"/>
      <c r="F2349" s="148"/>
      <c r="G2349" s="148"/>
      <c r="H2349" s="148"/>
      <c r="I2349" s="151"/>
      <c r="J2349" s="148"/>
      <c r="K2349" s="66"/>
    </row>
    <row r="2350" spans="1:11" x14ac:dyDescent="0.25">
      <c r="A2350" s="148"/>
      <c r="B2350" s="148"/>
      <c r="C2350" s="148"/>
      <c r="D2350" s="148"/>
      <c r="E2350" s="148"/>
      <c r="F2350" s="148"/>
      <c r="G2350" s="148"/>
      <c r="H2350" s="148"/>
      <c r="I2350" s="151"/>
      <c r="J2350" s="148"/>
      <c r="K2350" s="66"/>
    </row>
    <row r="2351" spans="1:11" x14ac:dyDescent="0.25">
      <c r="A2351" s="148"/>
      <c r="B2351" s="148"/>
      <c r="C2351" s="148"/>
      <c r="D2351" s="148"/>
      <c r="E2351" s="148"/>
      <c r="F2351" s="148"/>
      <c r="G2351" s="148"/>
      <c r="H2351" s="148"/>
      <c r="I2351" s="151"/>
      <c r="J2351" s="148"/>
      <c r="K2351" s="66"/>
    </row>
    <row r="2352" spans="1:11" x14ac:dyDescent="0.25">
      <c r="A2352" s="148"/>
      <c r="B2352" s="148"/>
      <c r="C2352" s="148"/>
      <c r="D2352" s="148"/>
      <c r="E2352" s="148"/>
      <c r="F2352" s="148"/>
      <c r="G2352" s="148"/>
      <c r="H2352" s="148"/>
      <c r="I2352" s="151"/>
      <c r="J2352" s="148"/>
      <c r="K2352" s="66"/>
    </row>
    <row r="2353" spans="1:11" x14ac:dyDescent="0.25">
      <c r="A2353" s="148"/>
      <c r="B2353" s="148"/>
      <c r="C2353" s="148"/>
      <c r="D2353" s="148"/>
      <c r="E2353" s="148"/>
      <c r="F2353" s="148"/>
      <c r="G2353" s="148"/>
      <c r="H2353" s="148"/>
      <c r="I2353" s="151"/>
      <c r="J2353" s="148"/>
      <c r="K2353" s="66"/>
    </row>
    <row r="2354" spans="1:11" x14ac:dyDescent="0.25">
      <c r="A2354" s="148"/>
      <c r="B2354" s="148"/>
      <c r="C2354" s="148"/>
      <c r="D2354" s="148"/>
      <c r="E2354" s="148"/>
      <c r="F2354" s="148"/>
      <c r="G2354" s="148"/>
      <c r="H2354" s="148"/>
      <c r="I2354" s="151"/>
      <c r="J2354" s="148"/>
      <c r="K2354" s="66"/>
    </row>
    <row r="2355" spans="1:11" x14ac:dyDescent="0.25">
      <c r="A2355" s="148"/>
      <c r="B2355" s="148"/>
      <c r="C2355" s="148"/>
      <c r="D2355" s="148"/>
      <c r="E2355" s="148"/>
      <c r="F2355" s="148"/>
      <c r="G2355" s="148"/>
      <c r="H2355" s="148"/>
      <c r="I2355" s="151"/>
      <c r="J2355" s="148"/>
      <c r="K2355" s="66"/>
    </row>
    <row r="2356" spans="1:11" x14ac:dyDescent="0.25">
      <c r="A2356" s="148"/>
      <c r="B2356" s="148"/>
      <c r="C2356" s="148"/>
      <c r="D2356" s="148"/>
      <c r="E2356" s="148"/>
      <c r="F2356" s="148"/>
      <c r="G2356" s="148"/>
      <c r="H2356" s="148"/>
      <c r="I2356" s="151"/>
      <c r="J2356" s="148"/>
      <c r="K2356" s="66"/>
    </row>
    <row r="2357" spans="1:11" x14ac:dyDescent="0.25">
      <c r="A2357" s="148"/>
      <c r="B2357" s="148"/>
      <c r="C2357" s="148"/>
      <c r="D2357" s="148"/>
      <c r="E2357" s="148"/>
      <c r="F2357" s="148"/>
      <c r="G2357" s="148"/>
      <c r="H2357" s="148"/>
      <c r="I2357" s="151"/>
      <c r="J2357" s="148"/>
      <c r="K2357" s="66"/>
    </row>
    <row r="2358" spans="1:11" x14ac:dyDescent="0.25">
      <c r="A2358" s="148"/>
      <c r="B2358" s="148"/>
      <c r="C2358" s="148"/>
      <c r="D2358" s="148"/>
      <c r="E2358" s="148"/>
      <c r="F2358" s="148"/>
      <c r="G2358" s="148"/>
      <c r="H2358" s="148"/>
      <c r="I2358" s="151"/>
      <c r="J2358" s="148"/>
      <c r="K2358" s="66"/>
    </row>
    <row r="2359" spans="1:11" x14ac:dyDescent="0.25">
      <c r="A2359" s="148"/>
      <c r="B2359" s="148"/>
      <c r="C2359" s="148"/>
      <c r="D2359" s="148"/>
      <c r="E2359" s="148"/>
      <c r="F2359" s="148"/>
      <c r="G2359" s="148"/>
      <c r="H2359" s="148"/>
      <c r="I2359" s="151"/>
      <c r="J2359" s="148"/>
      <c r="K2359" s="66"/>
    </row>
    <row r="2360" spans="1:11" x14ac:dyDescent="0.25">
      <c r="A2360" s="148"/>
      <c r="B2360" s="148"/>
      <c r="C2360" s="148"/>
      <c r="D2360" s="148"/>
      <c r="E2360" s="148"/>
      <c r="F2360" s="148"/>
      <c r="G2360" s="148"/>
      <c r="H2360" s="148"/>
      <c r="I2360" s="151"/>
      <c r="J2360" s="148"/>
      <c r="K2360" s="66"/>
    </row>
    <row r="2361" spans="1:11" x14ac:dyDescent="0.25">
      <c r="A2361" s="148"/>
      <c r="B2361" s="148"/>
      <c r="C2361" s="148"/>
      <c r="D2361" s="148"/>
      <c r="E2361" s="148"/>
      <c r="F2361" s="148"/>
      <c r="G2361" s="148"/>
      <c r="H2361" s="148"/>
      <c r="I2361" s="151"/>
      <c r="J2361" s="148"/>
      <c r="K2361" s="66"/>
    </row>
    <row r="2362" spans="1:11" x14ac:dyDescent="0.25">
      <c r="A2362" s="148"/>
      <c r="B2362" s="148"/>
      <c r="C2362" s="148"/>
      <c r="D2362" s="148"/>
      <c r="E2362" s="148"/>
      <c r="F2362" s="148"/>
      <c r="G2362" s="148"/>
      <c r="H2362" s="148"/>
      <c r="I2362" s="151"/>
      <c r="J2362" s="148"/>
      <c r="K2362" s="66"/>
    </row>
    <row r="2363" spans="1:11" x14ac:dyDescent="0.25">
      <c r="A2363" s="148"/>
      <c r="B2363" s="148"/>
      <c r="C2363" s="148"/>
      <c r="D2363" s="148"/>
      <c r="E2363" s="148"/>
      <c r="F2363" s="148"/>
      <c r="G2363" s="148"/>
      <c r="H2363" s="148"/>
      <c r="I2363" s="151"/>
      <c r="J2363" s="148"/>
      <c r="K2363" s="66"/>
    </row>
    <row r="2364" spans="1:11" x14ac:dyDescent="0.25">
      <c r="A2364" s="148"/>
      <c r="B2364" s="148"/>
      <c r="C2364" s="148"/>
      <c r="D2364" s="148"/>
      <c r="E2364" s="148"/>
      <c r="F2364" s="148"/>
      <c r="G2364" s="148"/>
      <c r="H2364" s="148"/>
      <c r="I2364" s="151"/>
      <c r="J2364" s="148"/>
      <c r="K2364" s="66"/>
    </row>
    <row r="2365" spans="1:11" x14ac:dyDescent="0.25">
      <c r="A2365" s="148"/>
      <c r="B2365" s="148"/>
      <c r="C2365" s="148"/>
      <c r="D2365" s="148"/>
      <c r="E2365" s="148"/>
      <c r="F2365" s="148"/>
      <c r="G2365" s="148"/>
      <c r="H2365" s="148"/>
      <c r="I2365" s="151"/>
      <c r="J2365" s="148"/>
      <c r="K2365" s="66"/>
    </row>
    <row r="2366" spans="1:11" x14ac:dyDescent="0.25">
      <c r="A2366" s="148"/>
      <c r="B2366" s="148"/>
      <c r="C2366" s="148"/>
      <c r="D2366" s="148"/>
      <c r="E2366" s="148"/>
      <c r="F2366" s="148"/>
      <c r="G2366" s="148"/>
      <c r="H2366" s="148"/>
      <c r="I2366" s="151"/>
      <c r="J2366" s="148"/>
      <c r="K2366" s="66"/>
    </row>
    <row r="2367" spans="1:11" x14ac:dyDescent="0.25">
      <c r="A2367" s="148"/>
      <c r="B2367" s="148"/>
      <c r="C2367" s="148"/>
      <c r="D2367" s="148"/>
      <c r="E2367" s="148"/>
      <c r="F2367" s="148"/>
      <c r="G2367" s="148"/>
      <c r="H2367" s="148"/>
      <c r="I2367" s="151"/>
      <c r="J2367" s="148"/>
      <c r="K2367" s="66"/>
    </row>
    <row r="2368" spans="1:11" x14ac:dyDescent="0.25">
      <c r="A2368" s="148"/>
      <c r="B2368" s="148"/>
      <c r="C2368" s="148"/>
      <c r="D2368" s="148"/>
      <c r="E2368" s="148"/>
      <c r="F2368" s="148"/>
      <c r="G2368" s="148"/>
      <c r="H2368" s="148"/>
      <c r="I2368" s="151"/>
      <c r="J2368" s="148"/>
      <c r="K2368" s="66"/>
    </row>
    <row r="2369" spans="1:11" x14ac:dyDescent="0.25">
      <c r="A2369" s="148"/>
      <c r="B2369" s="148"/>
      <c r="C2369" s="148"/>
      <c r="D2369" s="148"/>
      <c r="E2369" s="148"/>
      <c r="F2369" s="148"/>
      <c r="G2369" s="148"/>
      <c r="H2369" s="148"/>
      <c r="I2369" s="151"/>
      <c r="J2369" s="148"/>
      <c r="K2369" s="66"/>
    </row>
    <row r="2370" spans="1:11" x14ac:dyDescent="0.25">
      <c r="A2370" s="148"/>
      <c r="B2370" s="148"/>
      <c r="C2370" s="148"/>
      <c r="D2370" s="148"/>
      <c r="E2370" s="148"/>
      <c r="F2370" s="148"/>
      <c r="G2370" s="148"/>
      <c r="H2370" s="148"/>
      <c r="I2370" s="151"/>
      <c r="J2370" s="148"/>
      <c r="K2370" s="66"/>
    </row>
    <row r="2371" spans="1:11" x14ac:dyDescent="0.25">
      <c r="A2371" s="148"/>
      <c r="B2371" s="148"/>
      <c r="C2371" s="148"/>
      <c r="D2371" s="148"/>
      <c r="E2371" s="148"/>
      <c r="F2371" s="148"/>
      <c r="G2371" s="148"/>
      <c r="H2371" s="148"/>
      <c r="I2371" s="151"/>
      <c r="J2371" s="148"/>
      <c r="K2371" s="66"/>
    </row>
    <row r="2372" spans="1:11" x14ac:dyDescent="0.25">
      <c r="A2372" s="148"/>
      <c r="B2372" s="148"/>
      <c r="C2372" s="148"/>
      <c r="D2372" s="148"/>
      <c r="E2372" s="148"/>
      <c r="F2372" s="148"/>
      <c r="G2372" s="148"/>
      <c r="H2372" s="148"/>
      <c r="I2372" s="151"/>
      <c r="J2372" s="148"/>
      <c r="K2372" s="66"/>
    </row>
    <row r="2373" spans="1:11" x14ac:dyDescent="0.25">
      <c r="A2373" s="148"/>
      <c r="B2373" s="148"/>
      <c r="C2373" s="148"/>
      <c r="D2373" s="148"/>
      <c r="E2373" s="148"/>
      <c r="F2373" s="148"/>
      <c r="G2373" s="148"/>
      <c r="H2373" s="148"/>
      <c r="I2373" s="151"/>
      <c r="J2373" s="148"/>
      <c r="K2373" s="66"/>
    </row>
    <row r="2374" spans="1:11" x14ac:dyDescent="0.25">
      <c r="A2374" s="148"/>
      <c r="B2374" s="148"/>
      <c r="C2374" s="148"/>
      <c r="D2374" s="148"/>
      <c r="E2374" s="148"/>
      <c r="F2374" s="148"/>
      <c r="G2374" s="148"/>
      <c r="H2374" s="148"/>
      <c r="I2374" s="151"/>
      <c r="J2374" s="148"/>
      <c r="K2374" s="66"/>
    </row>
    <row r="2375" spans="1:11" x14ac:dyDescent="0.25">
      <c r="A2375" s="148"/>
      <c r="B2375" s="148"/>
      <c r="C2375" s="148"/>
      <c r="D2375" s="148"/>
      <c r="E2375" s="148"/>
      <c r="F2375" s="148"/>
      <c r="G2375" s="148"/>
      <c r="H2375" s="148"/>
      <c r="I2375" s="151"/>
      <c r="J2375" s="148"/>
      <c r="K2375" s="66"/>
    </row>
    <row r="2376" spans="1:11" x14ac:dyDescent="0.25">
      <c r="A2376" s="148"/>
      <c r="B2376" s="148"/>
      <c r="C2376" s="148"/>
      <c r="D2376" s="148"/>
      <c r="E2376" s="148"/>
      <c r="F2376" s="148"/>
      <c r="G2376" s="148"/>
      <c r="H2376" s="148"/>
      <c r="I2376" s="151"/>
      <c r="J2376" s="148"/>
      <c r="K2376" s="66"/>
    </row>
    <row r="2377" spans="1:11" x14ac:dyDescent="0.25">
      <c r="A2377" s="148"/>
      <c r="B2377" s="148"/>
      <c r="C2377" s="148"/>
      <c r="D2377" s="148"/>
      <c r="E2377" s="148"/>
      <c r="F2377" s="148"/>
      <c r="G2377" s="148"/>
      <c r="H2377" s="148"/>
      <c r="I2377" s="151"/>
      <c r="J2377" s="148"/>
      <c r="K2377" s="66"/>
    </row>
    <row r="2378" spans="1:11" x14ac:dyDescent="0.25">
      <c r="A2378" s="148"/>
      <c r="B2378" s="148"/>
      <c r="C2378" s="148"/>
      <c r="D2378" s="148"/>
      <c r="E2378" s="148"/>
      <c r="F2378" s="148"/>
      <c r="G2378" s="148"/>
      <c r="H2378" s="148"/>
      <c r="I2378" s="151"/>
      <c r="J2378" s="148"/>
      <c r="K2378" s="66"/>
    </row>
    <row r="2379" spans="1:11" x14ac:dyDescent="0.25">
      <c r="A2379" s="148"/>
      <c r="B2379" s="148"/>
      <c r="C2379" s="148"/>
      <c r="D2379" s="148"/>
      <c r="E2379" s="148"/>
      <c r="F2379" s="148"/>
      <c r="G2379" s="148"/>
      <c r="H2379" s="148"/>
      <c r="I2379" s="151"/>
      <c r="J2379" s="148"/>
      <c r="K2379" s="66"/>
    </row>
    <row r="2380" spans="1:11" x14ac:dyDescent="0.25">
      <c r="A2380" s="148"/>
      <c r="B2380" s="148"/>
      <c r="C2380" s="148"/>
      <c r="D2380" s="148"/>
      <c r="E2380" s="148"/>
      <c r="F2380" s="148"/>
      <c r="G2380" s="148"/>
      <c r="H2380" s="148"/>
      <c r="I2380" s="151"/>
      <c r="J2380" s="148"/>
      <c r="K2380" s="66"/>
    </row>
    <row r="2381" spans="1:11" x14ac:dyDescent="0.25">
      <c r="A2381" s="148"/>
      <c r="B2381" s="148"/>
      <c r="C2381" s="148"/>
      <c r="D2381" s="148"/>
      <c r="E2381" s="148"/>
      <c r="F2381" s="148"/>
      <c r="G2381" s="148"/>
      <c r="H2381" s="148"/>
      <c r="I2381" s="151"/>
      <c r="J2381" s="148"/>
      <c r="K2381" s="66"/>
    </row>
    <row r="2382" spans="1:11" x14ac:dyDescent="0.25">
      <c r="A2382" s="148"/>
      <c r="B2382" s="148"/>
      <c r="C2382" s="148"/>
      <c r="D2382" s="148"/>
      <c r="E2382" s="148"/>
      <c r="F2382" s="148"/>
      <c r="G2382" s="148"/>
      <c r="H2382" s="148"/>
      <c r="I2382" s="151"/>
      <c r="J2382" s="148"/>
      <c r="K2382" s="66"/>
    </row>
    <row r="2383" spans="1:11" x14ac:dyDescent="0.25">
      <c r="A2383" s="148"/>
      <c r="B2383" s="148"/>
      <c r="C2383" s="148"/>
      <c r="D2383" s="148"/>
      <c r="E2383" s="148"/>
      <c r="F2383" s="148"/>
      <c r="G2383" s="148"/>
      <c r="H2383" s="148"/>
      <c r="I2383" s="151"/>
      <c r="J2383" s="148"/>
      <c r="K2383" s="66"/>
    </row>
    <row r="2384" spans="1:11" x14ac:dyDescent="0.25">
      <c r="A2384" s="148"/>
      <c r="B2384" s="148"/>
      <c r="C2384" s="148"/>
      <c r="D2384" s="148"/>
      <c r="E2384" s="148"/>
      <c r="F2384" s="148"/>
      <c r="G2384" s="148"/>
      <c r="H2384" s="148"/>
      <c r="I2384" s="151"/>
      <c r="J2384" s="148"/>
      <c r="K2384" s="66"/>
    </row>
    <row r="2385" spans="1:11" x14ac:dyDescent="0.25">
      <c r="A2385" s="148"/>
      <c r="B2385" s="148"/>
      <c r="C2385" s="148"/>
      <c r="D2385" s="148"/>
      <c r="E2385" s="148"/>
      <c r="F2385" s="148"/>
      <c r="G2385" s="148"/>
      <c r="H2385" s="148"/>
      <c r="I2385" s="151"/>
      <c r="J2385" s="148"/>
      <c r="K2385" s="66"/>
    </row>
    <row r="2386" spans="1:11" x14ac:dyDescent="0.25">
      <c r="A2386" s="148"/>
      <c r="B2386" s="148"/>
      <c r="C2386" s="148"/>
      <c r="D2386" s="148"/>
      <c r="E2386" s="148"/>
      <c r="F2386" s="148"/>
      <c r="G2386" s="148"/>
      <c r="H2386" s="148"/>
      <c r="I2386" s="151"/>
      <c r="J2386" s="148"/>
      <c r="K2386" s="66"/>
    </row>
    <row r="2387" spans="1:11" x14ac:dyDescent="0.25">
      <c r="A2387" s="148"/>
      <c r="B2387" s="148"/>
      <c r="C2387" s="148"/>
      <c r="D2387" s="148"/>
      <c r="E2387" s="148"/>
      <c r="F2387" s="148"/>
      <c r="G2387" s="148"/>
      <c r="H2387" s="148"/>
      <c r="I2387" s="151"/>
      <c r="J2387" s="148"/>
      <c r="K2387" s="66"/>
    </row>
    <row r="2388" spans="1:11" x14ac:dyDescent="0.25">
      <c r="A2388" s="148"/>
      <c r="B2388" s="148"/>
      <c r="C2388" s="148"/>
      <c r="D2388" s="148"/>
      <c r="E2388" s="148"/>
      <c r="F2388" s="148"/>
      <c r="G2388" s="148"/>
      <c r="H2388" s="148"/>
      <c r="I2388" s="151"/>
      <c r="J2388" s="148"/>
      <c r="K2388" s="66"/>
    </row>
    <row r="2389" spans="1:11" x14ac:dyDescent="0.25">
      <c r="A2389" s="148"/>
      <c r="B2389" s="148"/>
      <c r="C2389" s="148"/>
      <c r="D2389" s="148"/>
      <c r="E2389" s="148"/>
      <c r="F2389" s="148"/>
      <c r="G2389" s="148"/>
      <c r="H2389" s="148"/>
      <c r="I2389" s="151"/>
      <c r="J2389" s="148"/>
      <c r="K2389" s="66"/>
    </row>
    <row r="2390" spans="1:11" x14ac:dyDescent="0.25">
      <c r="A2390" s="148"/>
      <c r="B2390" s="148"/>
      <c r="C2390" s="148"/>
      <c r="D2390" s="148"/>
      <c r="E2390" s="148"/>
      <c r="F2390" s="148"/>
      <c r="G2390" s="148"/>
      <c r="H2390" s="148"/>
      <c r="I2390" s="151"/>
      <c r="J2390" s="148"/>
      <c r="K2390" s="66"/>
    </row>
    <row r="2391" spans="1:11" x14ac:dyDescent="0.25">
      <c r="A2391" s="148"/>
      <c r="B2391" s="148"/>
      <c r="C2391" s="148"/>
      <c r="D2391" s="148"/>
      <c r="E2391" s="148"/>
      <c r="F2391" s="148"/>
      <c r="G2391" s="148"/>
      <c r="H2391" s="148"/>
      <c r="I2391" s="151"/>
      <c r="J2391" s="148"/>
      <c r="K2391" s="66"/>
    </row>
    <row r="2392" spans="1:11" x14ac:dyDescent="0.25">
      <c r="A2392" s="148"/>
      <c r="B2392" s="148"/>
      <c r="C2392" s="148"/>
      <c r="D2392" s="148"/>
      <c r="E2392" s="148"/>
      <c r="F2392" s="148"/>
      <c r="G2392" s="148"/>
      <c r="H2392" s="148"/>
      <c r="I2392" s="151"/>
      <c r="J2392" s="148"/>
      <c r="K2392" s="66"/>
    </row>
    <row r="2393" spans="1:11" x14ac:dyDescent="0.25">
      <c r="A2393" s="148"/>
      <c r="B2393" s="148"/>
      <c r="C2393" s="148"/>
      <c r="D2393" s="148"/>
      <c r="E2393" s="148"/>
      <c r="F2393" s="148"/>
      <c r="G2393" s="148"/>
      <c r="H2393" s="148"/>
      <c r="I2393" s="151"/>
      <c r="J2393" s="148"/>
      <c r="K2393" s="66"/>
    </row>
    <row r="2394" spans="1:11" x14ac:dyDescent="0.25">
      <c r="A2394" s="148"/>
      <c r="B2394" s="148"/>
      <c r="C2394" s="148"/>
      <c r="D2394" s="148"/>
      <c r="E2394" s="148"/>
      <c r="F2394" s="148"/>
      <c r="G2394" s="148"/>
      <c r="H2394" s="148"/>
      <c r="I2394" s="151"/>
      <c r="J2394" s="148"/>
      <c r="K2394" s="66"/>
    </row>
    <row r="2395" spans="1:11" x14ac:dyDescent="0.25">
      <c r="A2395" s="148"/>
      <c r="B2395" s="148"/>
      <c r="C2395" s="148"/>
      <c r="D2395" s="148"/>
      <c r="E2395" s="148"/>
      <c r="F2395" s="148"/>
      <c r="G2395" s="148"/>
      <c r="H2395" s="148"/>
      <c r="I2395" s="151"/>
      <c r="J2395" s="148"/>
      <c r="K2395" s="66"/>
    </row>
    <row r="2396" spans="1:11" x14ac:dyDescent="0.25">
      <c r="A2396" s="148"/>
      <c r="B2396" s="148"/>
      <c r="C2396" s="148"/>
      <c r="D2396" s="148"/>
      <c r="E2396" s="148"/>
      <c r="F2396" s="148"/>
      <c r="G2396" s="148"/>
      <c r="H2396" s="148"/>
      <c r="I2396" s="151"/>
      <c r="J2396" s="148"/>
      <c r="K2396" s="66"/>
    </row>
    <row r="2397" spans="1:11" x14ac:dyDescent="0.25">
      <c r="A2397" s="148"/>
      <c r="B2397" s="148"/>
      <c r="C2397" s="148"/>
      <c r="D2397" s="148"/>
      <c r="E2397" s="148"/>
      <c r="F2397" s="148"/>
      <c r="G2397" s="148"/>
      <c r="H2397" s="148"/>
      <c r="I2397" s="151"/>
      <c r="J2397" s="148"/>
      <c r="K2397" s="66"/>
    </row>
    <row r="2398" spans="1:11" x14ac:dyDescent="0.25">
      <c r="A2398" s="148"/>
      <c r="B2398" s="148"/>
      <c r="C2398" s="148"/>
      <c r="D2398" s="148"/>
      <c r="E2398" s="148"/>
      <c r="F2398" s="148"/>
      <c r="G2398" s="148"/>
      <c r="H2398" s="148"/>
      <c r="I2398" s="151"/>
      <c r="J2398" s="148"/>
      <c r="K2398" s="66"/>
    </row>
    <row r="2399" spans="1:11" x14ac:dyDescent="0.25">
      <c r="A2399" s="148"/>
      <c r="B2399" s="148"/>
      <c r="C2399" s="148"/>
      <c r="D2399" s="148"/>
      <c r="E2399" s="148"/>
      <c r="F2399" s="148"/>
      <c r="G2399" s="148"/>
      <c r="H2399" s="148"/>
      <c r="I2399" s="151"/>
      <c r="J2399" s="148"/>
      <c r="K2399" s="66"/>
    </row>
    <row r="2400" spans="1:11" x14ac:dyDescent="0.25">
      <c r="A2400" s="148"/>
      <c r="B2400" s="148"/>
      <c r="C2400" s="148"/>
      <c r="D2400" s="148"/>
      <c r="E2400" s="148"/>
      <c r="F2400" s="148"/>
      <c r="G2400" s="148"/>
      <c r="H2400" s="148"/>
      <c r="I2400" s="151"/>
      <c r="J2400" s="148"/>
      <c r="K2400" s="66"/>
    </row>
    <row r="2401" spans="1:11" x14ac:dyDescent="0.25">
      <c r="A2401" s="148"/>
      <c r="B2401" s="148"/>
      <c r="C2401" s="148"/>
      <c r="D2401" s="148"/>
      <c r="E2401" s="148"/>
      <c r="F2401" s="148"/>
      <c r="G2401" s="148"/>
      <c r="H2401" s="148"/>
      <c r="I2401" s="151"/>
      <c r="J2401" s="148"/>
      <c r="K2401" s="66"/>
    </row>
    <row r="2402" spans="1:11" x14ac:dyDescent="0.25">
      <c r="A2402" s="148"/>
      <c r="B2402" s="148"/>
      <c r="C2402" s="148"/>
      <c r="D2402" s="148"/>
      <c r="E2402" s="148"/>
      <c r="F2402" s="148"/>
      <c r="G2402" s="148"/>
      <c r="H2402" s="148"/>
      <c r="I2402" s="151"/>
      <c r="J2402" s="148"/>
      <c r="K2402" s="66"/>
    </row>
    <row r="2403" spans="1:11" x14ac:dyDescent="0.25">
      <c r="A2403" s="148"/>
      <c r="B2403" s="148"/>
      <c r="C2403" s="148"/>
      <c r="D2403" s="148"/>
      <c r="E2403" s="148"/>
      <c r="F2403" s="148"/>
      <c r="G2403" s="148"/>
      <c r="H2403" s="148"/>
      <c r="I2403" s="151"/>
      <c r="J2403" s="148"/>
      <c r="K2403" s="66"/>
    </row>
    <row r="2404" spans="1:11" x14ac:dyDescent="0.25">
      <c r="A2404" s="148"/>
      <c r="B2404" s="148"/>
      <c r="C2404" s="148"/>
      <c r="D2404" s="148"/>
      <c r="E2404" s="148"/>
      <c r="F2404" s="148"/>
      <c r="G2404" s="148"/>
      <c r="H2404" s="148"/>
      <c r="I2404" s="151"/>
      <c r="J2404" s="148"/>
      <c r="K2404" s="66"/>
    </row>
    <row r="2405" spans="1:11" x14ac:dyDescent="0.25">
      <c r="A2405" s="148"/>
      <c r="B2405" s="148"/>
      <c r="C2405" s="148"/>
      <c r="D2405" s="148"/>
      <c r="E2405" s="148"/>
      <c r="F2405" s="148"/>
      <c r="G2405" s="148"/>
      <c r="H2405" s="148"/>
      <c r="I2405" s="151"/>
      <c r="J2405" s="148"/>
      <c r="K2405" s="66"/>
    </row>
    <row r="2406" spans="1:11" x14ac:dyDescent="0.25">
      <c r="A2406" s="148"/>
      <c r="B2406" s="148"/>
      <c r="C2406" s="148"/>
      <c r="D2406" s="148"/>
      <c r="E2406" s="148"/>
      <c r="F2406" s="148"/>
      <c r="G2406" s="148"/>
      <c r="H2406" s="148"/>
      <c r="I2406" s="151"/>
      <c r="J2406" s="148"/>
      <c r="K2406" s="66"/>
    </row>
    <row r="2407" spans="1:11" x14ac:dyDescent="0.25">
      <c r="A2407" s="148"/>
      <c r="B2407" s="148"/>
      <c r="C2407" s="148"/>
      <c r="D2407" s="148"/>
      <c r="E2407" s="148"/>
      <c r="F2407" s="148"/>
      <c r="G2407" s="148"/>
      <c r="H2407" s="148"/>
      <c r="I2407" s="151"/>
      <c r="J2407" s="148"/>
      <c r="K2407" s="66"/>
    </row>
    <row r="2408" spans="1:11" x14ac:dyDescent="0.25">
      <c r="A2408" s="148"/>
      <c r="B2408" s="148"/>
      <c r="C2408" s="148"/>
      <c r="D2408" s="148"/>
      <c r="E2408" s="148"/>
      <c r="F2408" s="148"/>
      <c r="G2408" s="148"/>
      <c r="H2408" s="148"/>
      <c r="I2408" s="151"/>
      <c r="J2408" s="148"/>
      <c r="K2408" s="66"/>
    </row>
    <row r="2409" spans="1:11" x14ac:dyDescent="0.25">
      <c r="A2409" s="148"/>
      <c r="B2409" s="148"/>
      <c r="C2409" s="148"/>
      <c r="D2409" s="148"/>
      <c r="E2409" s="148"/>
      <c r="F2409" s="148"/>
      <c r="G2409" s="148"/>
      <c r="H2409" s="148"/>
      <c r="I2409" s="151"/>
      <c r="J2409" s="148"/>
      <c r="K2409" s="66"/>
    </row>
    <row r="2410" spans="1:11" x14ac:dyDescent="0.25">
      <c r="A2410" s="148"/>
      <c r="B2410" s="148"/>
      <c r="C2410" s="148"/>
      <c r="D2410" s="148"/>
      <c r="E2410" s="148"/>
      <c r="F2410" s="148"/>
      <c r="G2410" s="148"/>
      <c r="H2410" s="148"/>
      <c r="I2410" s="151"/>
      <c r="J2410" s="148"/>
      <c r="K2410" s="66"/>
    </row>
    <row r="2411" spans="1:11" x14ac:dyDescent="0.25">
      <c r="A2411" s="148"/>
      <c r="B2411" s="148"/>
      <c r="C2411" s="148"/>
      <c r="D2411" s="148"/>
      <c r="E2411" s="148"/>
      <c r="F2411" s="148"/>
      <c r="G2411" s="148"/>
      <c r="H2411" s="148"/>
      <c r="I2411" s="151"/>
      <c r="J2411" s="148"/>
      <c r="K2411" s="66"/>
    </row>
    <row r="2412" spans="1:11" x14ac:dyDescent="0.25">
      <c r="A2412" s="148"/>
      <c r="B2412" s="148"/>
      <c r="C2412" s="148"/>
      <c r="D2412" s="148"/>
      <c r="E2412" s="148"/>
      <c r="F2412" s="148"/>
      <c r="G2412" s="148"/>
      <c r="H2412" s="148"/>
      <c r="I2412" s="151"/>
      <c r="J2412" s="148"/>
      <c r="K2412" s="66"/>
    </row>
    <row r="2413" spans="1:11" x14ac:dyDescent="0.25">
      <c r="A2413" s="148"/>
      <c r="B2413" s="148"/>
      <c r="C2413" s="148"/>
      <c r="D2413" s="148"/>
      <c r="E2413" s="148"/>
      <c r="F2413" s="148"/>
      <c r="G2413" s="148"/>
      <c r="H2413" s="148"/>
      <c r="I2413" s="151"/>
      <c r="J2413" s="148"/>
      <c r="K2413" s="66"/>
    </row>
    <row r="2414" spans="1:11" x14ac:dyDescent="0.25">
      <c r="A2414" s="148"/>
      <c r="B2414" s="148"/>
      <c r="C2414" s="148"/>
      <c r="D2414" s="148"/>
      <c r="E2414" s="148"/>
      <c r="F2414" s="148"/>
      <c r="G2414" s="148"/>
      <c r="H2414" s="148"/>
      <c r="I2414" s="151"/>
      <c r="J2414" s="148"/>
      <c r="K2414" s="66"/>
    </row>
    <row r="2415" spans="1:11" x14ac:dyDescent="0.25">
      <c r="A2415" s="148"/>
      <c r="B2415" s="148"/>
      <c r="C2415" s="148"/>
      <c r="D2415" s="148"/>
      <c r="E2415" s="148"/>
      <c r="F2415" s="148"/>
      <c r="G2415" s="148"/>
      <c r="H2415" s="148"/>
      <c r="I2415" s="151"/>
      <c r="J2415" s="148"/>
      <c r="K2415" s="66"/>
    </row>
    <row r="2416" spans="1:11" x14ac:dyDescent="0.25">
      <c r="A2416" s="148"/>
      <c r="B2416" s="148"/>
      <c r="C2416" s="148"/>
      <c r="D2416" s="148"/>
      <c r="E2416" s="148"/>
      <c r="F2416" s="148"/>
      <c r="G2416" s="148"/>
      <c r="H2416" s="148"/>
      <c r="I2416" s="151"/>
      <c r="J2416" s="148"/>
      <c r="K2416" s="66"/>
    </row>
    <row r="2417" spans="1:11" x14ac:dyDescent="0.25">
      <c r="A2417" s="148"/>
      <c r="B2417" s="148"/>
      <c r="C2417" s="148"/>
      <c r="D2417" s="148"/>
      <c r="E2417" s="148"/>
      <c r="F2417" s="148"/>
      <c r="G2417" s="148"/>
      <c r="H2417" s="148"/>
      <c r="I2417" s="151"/>
      <c r="J2417" s="148"/>
      <c r="K2417" s="66"/>
    </row>
    <row r="2418" spans="1:11" x14ac:dyDescent="0.25">
      <c r="A2418" s="148"/>
      <c r="B2418" s="148"/>
      <c r="C2418" s="148"/>
      <c r="D2418" s="148"/>
      <c r="E2418" s="148"/>
      <c r="F2418" s="148"/>
      <c r="G2418" s="148"/>
      <c r="H2418" s="148"/>
      <c r="I2418" s="151"/>
      <c r="J2418" s="148"/>
      <c r="K2418" s="66"/>
    </row>
    <row r="2419" spans="1:11" x14ac:dyDescent="0.25">
      <c r="A2419" s="148"/>
      <c r="B2419" s="148"/>
      <c r="C2419" s="148"/>
      <c r="D2419" s="148"/>
      <c r="E2419" s="148"/>
      <c r="F2419" s="148"/>
      <c r="G2419" s="148"/>
      <c r="H2419" s="148"/>
      <c r="I2419" s="151"/>
      <c r="J2419" s="148"/>
      <c r="K2419" s="66"/>
    </row>
    <row r="2420" spans="1:11" x14ac:dyDescent="0.25">
      <c r="A2420" s="148"/>
      <c r="B2420" s="148"/>
      <c r="C2420" s="148"/>
      <c r="D2420" s="148"/>
      <c r="E2420" s="148"/>
      <c r="F2420" s="148"/>
      <c r="G2420" s="148"/>
      <c r="H2420" s="148"/>
      <c r="I2420" s="151"/>
      <c r="J2420" s="148"/>
      <c r="K2420" s="66"/>
    </row>
    <row r="2421" spans="1:11" x14ac:dyDescent="0.25">
      <c r="A2421" s="148"/>
      <c r="B2421" s="148"/>
      <c r="C2421" s="148"/>
      <c r="D2421" s="148"/>
      <c r="E2421" s="148"/>
      <c r="F2421" s="148"/>
      <c r="G2421" s="148"/>
      <c r="H2421" s="148"/>
      <c r="I2421" s="151"/>
      <c r="J2421" s="148"/>
      <c r="K2421" s="66"/>
    </row>
    <row r="2422" spans="1:11" x14ac:dyDescent="0.25">
      <c r="A2422" s="148"/>
      <c r="B2422" s="148"/>
      <c r="C2422" s="148"/>
      <c r="D2422" s="148"/>
      <c r="E2422" s="148"/>
      <c r="F2422" s="148"/>
      <c r="G2422" s="148"/>
      <c r="H2422" s="148"/>
      <c r="I2422" s="151"/>
      <c r="J2422" s="148"/>
      <c r="K2422" s="66"/>
    </row>
    <row r="2423" spans="1:11" x14ac:dyDescent="0.25">
      <c r="A2423" s="148"/>
      <c r="B2423" s="148"/>
      <c r="C2423" s="148"/>
      <c r="D2423" s="148"/>
      <c r="E2423" s="148"/>
      <c r="F2423" s="148"/>
      <c r="G2423" s="148"/>
      <c r="H2423" s="148"/>
      <c r="I2423" s="151"/>
      <c r="J2423" s="148"/>
      <c r="K2423" s="66"/>
    </row>
    <row r="2424" spans="1:11" x14ac:dyDescent="0.25">
      <c r="A2424" s="148"/>
      <c r="B2424" s="148"/>
      <c r="C2424" s="148"/>
      <c r="D2424" s="148"/>
      <c r="E2424" s="148"/>
      <c r="F2424" s="148"/>
      <c r="G2424" s="148"/>
      <c r="H2424" s="148"/>
      <c r="I2424" s="151"/>
      <c r="J2424" s="148"/>
      <c r="K2424" s="66"/>
    </row>
    <row r="2425" spans="1:11" x14ac:dyDescent="0.25">
      <c r="A2425" s="148"/>
      <c r="B2425" s="148"/>
      <c r="C2425" s="148"/>
      <c r="D2425" s="148"/>
      <c r="E2425" s="148"/>
      <c r="F2425" s="148"/>
      <c r="G2425" s="148"/>
      <c r="H2425" s="148"/>
      <c r="I2425" s="151"/>
      <c r="J2425" s="148"/>
      <c r="K2425" s="66"/>
    </row>
    <row r="2426" spans="1:11" x14ac:dyDescent="0.25">
      <c r="A2426" s="148"/>
      <c r="B2426" s="148"/>
      <c r="C2426" s="148"/>
      <c r="D2426" s="148"/>
      <c r="E2426" s="148"/>
      <c r="F2426" s="148"/>
      <c r="G2426" s="148"/>
      <c r="H2426" s="148"/>
      <c r="I2426" s="151"/>
      <c r="J2426" s="148"/>
      <c r="K2426" s="66"/>
    </row>
    <row r="2427" spans="1:11" x14ac:dyDescent="0.25">
      <c r="A2427" s="148"/>
      <c r="B2427" s="148"/>
      <c r="C2427" s="148"/>
      <c r="D2427" s="148"/>
      <c r="E2427" s="148"/>
      <c r="F2427" s="148"/>
      <c r="G2427" s="148"/>
      <c r="H2427" s="148"/>
      <c r="I2427" s="151"/>
      <c r="J2427" s="148"/>
      <c r="K2427" s="66"/>
    </row>
    <row r="2428" spans="1:11" x14ac:dyDescent="0.25">
      <c r="A2428" s="148"/>
      <c r="B2428" s="148"/>
      <c r="C2428" s="148"/>
      <c r="D2428" s="148"/>
      <c r="E2428" s="148"/>
      <c r="F2428" s="148"/>
      <c r="G2428" s="148"/>
      <c r="H2428" s="148"/>
      <c r="I2428" s="151"/>
      <c r="J2428" s="148"/>
      <c r="K2428" s="66"/>
    </row>
    <row r="2429" spans="1:11" x14ac:dyDescent="0.25">
      <c r="A2429" s="148"/>
      <c r="B2429" s="148"/>
      <c r="C2429" s="148"/>
      <c r="D2429" s="148"/>
      <c r="E2429" s="148"/>
      <c r="F2429" s="148"/>
      <c r="G2429" s="148"/>
      <c r="H2429" s="148"/>
      <c r="I2429" s="151"/>
      <c r="J2429" s="148"/>
      <c r="K2429" s="66"/>
    </row>
    <row r="2430" spans="1:11" x14ac:dyDescent="0.25">
      <c r="A2430" s="148"/>
      <c r="B2430" s="148"/>
      <c r="C2430" s="148"/>
      <c r="D2430" s="148"/>
      <c r="E2430" s="148"/>
      <c r="F2430" s="148"/>
      <c r="G2430" s="148"/>
      <c r="H2430" s="148"/>
      <c r="I2430" s="151"/>
      <c r="J2430" s="148"/>
      <c r="K2430" s="66"/>
    </row>
    <row r="2431" spans="1:11" x14ac:dyDescent="0.25">
      <c r="A2431" s="148"/>
      <c r="B2431" s="148"/>
      <c r="C2431" s="148"/>
      <c r="D2431" s="148"/>
      <c r="E2431" s="148"/>
      <c r="F2431" s="148"/>
      <c r="G2431" s="148"/>
      <c r="H2431" s="148"/>
      <c r="I2431" s="151"/>
      <c r="J2431" s="148"/>
      <c r="K2431" s="66"/>
    </row>
    <row r="2432" spans="1:11" x14ac:dyDescent="0.25">
      <c r="A2432" s="148"/>
      <c r="B2432" s="148"/>
      <c r="C2432" s="148"/>
      <c r="D2432" s="148"/>
      <c r="E2432" s="148"/>
      <c r="F2432" s="148"/>
      <c r="G2432" s="148"/>
      <c r="H2432" s="148"/>
      <c r="I2432" s="151"/>
      <c r="J2432" s="148"/>
      <c r="K2432" s="66"/>
    </row>
    <row r="2433" spans="1:11" x14ac:dyDescent="0.25">
      <c r="A2433" s="148"/>
      <c r="B2433" s="148"/>
      <c r="C2433" s="148"/>
      <c r="D2433" s="148"/>
      <c r="E2433" s="148"/>
      <c r="F2433" s="148"/>
      <c r="G2433" s="148"/>
      <c r="H2433" s="148"/>
      <c r="I2433" s="151"/>
      <c r="J2433" s="148"/>
      <c r="K2433" s="66"/>
    </row>
    <row r="2434" spans="1:11" x14ac:dyDescent="0.25">
      <c r="A2434" s="148"/>
      <c r="B2434" s="148"/>
      <c r="C2434" s="148"/>
      <c r="D2434" s="148"/>
      <c r="E2434" s="148"/>
      <c r="F2434" s="148"/>
      <c r="G2434" s="148"/>
      <c r="H2434" s="148"/>
      <c r="I2434" s="151"/>
      <c r="J2434" s="148"/>
      <c r="K2434" s="66"/>
    </row>
    <row r="2435" spans="1:11" x14ac:dyDescent="0.25">
      <c r="A2435" s="148"/>
      <c r="B2435" s="148"/>
      <c r="C2435" s="148"/>
      <c r="D2435" s="148"/>
      <c r="E2435" s="148"/>
      <c r="F2435" s="148"/>
      <c r="G2435" s="148"/>
      <c r="H2435" s="148"/>
      <c r="I2435" s="151"/>
      <c r="J2435" s="148"/>
      <c r="K2435" s="66"/>
    </row>
    <row r="2436" spans="1:11" x14ac:dyDescent="0.25">
      <c r="A2436" s="148"/>
      <c r="B2436" s="148"/>
      <c r="C2436" s="148"/>
      <c r="D2436" s="148"/>
      <c r="E2436" s="148"/>
      <c r="F2436" s="148"/>
      <c r="G2436" s="148"/>
      <c r="H2436" s="148"/>
      <c r="I2436" s="151"/>
      <c r="J2436" s="148"/>
      <c r="K2436" s="66"/>
    </row>
    <row r="2437" spans="1:11" x14ac:dyDescent="0.25">
      <c r="A2437" s="148"/>
      <c r="B2437" s="148"/>
      <c r="C2437" s="148"/>
      <c r="D2437" s="148"/>
      <c r="E2437" s="148"/>
      <c r="F2437" s="148"/>
      <c r="G2437" s="148"/>
      <c r="H2437" s="148"/>
      <c r="I2437" s="151"/>
      <c r="J2437" s="148"/>
      <c r="K2437" s="66"/>
    </row>
    <row r="2438" spans="1:11" x14ac:dyDescent="0.25">
      <c r="A2438" s="148"/>
      <c r="B2438" s="148"/>
      <c r="C2438" s="148"/>
      <c r="D2438" s="148"/>
      <c r="E2438" s="148"/>
      <c r="F2438" s="148"/>
      <c r="G2438" s="148"/>
      <c r="H2438" s="148"/>
      <c r="I2438" s="151"/>
      <c r="J2438" s="148"/>
      <c r="K2438" s="66"/>
    </row>
    <row r="2439" spans="1:11" x14ac:dyDescent="0.25">
      <c r="A2439" s="148"/>
      <c r="B2439" s="148"/>
      <c r="C2439" s="148"/>
      <c r="D2439" s="148"/>
      <c r="E2439" s="148"/>
      <c r="F2439" s="148"/>
      <c r="G2439" s="148"/>
      <c r="H2439" s="148"/>
      <c r="I2439" s="151"/>
      <c r="J2439" s="148"/>
      <c r="K2439" s="66"/>
    </row>
    <row r="2440" spans="1:11" x14ac:dyDescent="0.25">
      <c r="A2440" s="148"/>
      <c r="B2440" s="148"/>
      <c r="C2440" s="148"/>
      <c r="D2440" s="148"/>
      <c r="E2440" s="148"/>
      <c r="F2440" s="148"/>
      <c r="G2440" s="148"/>
      <c r="H2440" s="148"/>
      <c r="I2440" s="151"/>
      <c r="J2440" s="148"/>
      <c r="K2440" s="66"/>
    </row>
    <row r="2441" spans="1:11" x14ac:dyDescent="0.25">
      <c r="A2441" s="148"/>
      <c r="B2441" s="148"/>
      <c r="C2441" s="148"/>
      <c r="D2441" s="148"/>
      <c r="E2441" s="148"/>
      <c r="F2441" s="148"/>
      <c r="G2441" s="148"/>
      <c r="H2441" s="148"/>
      <c r="I2441" s="151"/>
      <c r="J2441" s="148"/>
      <c r="K2441" s="66"/>
    </row>
    <row r="2442" spans="1:11" x14ac:dyDescent="0.25">
      <c r="A2442" s="148"/>
      <c r="B2442" s="148"/>
      <c r="C2442" s="148"/>
      <c r="D2442" s="148"/>
      <c r="E2442" s="148"/>
      <c r="F2442" s="148"/>
      <c r="G2442" s="148"/>
      <c r="H2442" s="148"/>
      <c r="I2442" s="151"/>
      <c r="J2442" s="148"/>
      <c r="K2442" s="66"/>
    </row>
    <row r="2443" spans="1:11" x14ac:dyDescent="0.25">
      <c r="A2443" s="148"/>
      <c r="B2443" s="148"/>
      <c r="C2443" s="148"/>
      <c r="D2443" s="148"/>
      <c r="E2443" s="148"/>
      <c r="F2443" s="148"/>
      <c r="G2443" s="148"/>
      <c r="H2443" s="148"/>
      <c r="I2443" s="151"/>
      <c r="J2443" s="148"/>
      <c r="K2443" s="66"/>
    </row>
    <row r="2444" spans="1:11" x14ac:dyDescent="0.25">
      <c r="A2444" s="148"/>
      <c r="B2444" s="148"/>
      <c r="C2444" s="148"/>
      <c r="D2444" s="148"/>
      <c r="E2444" s="148"/>
      <c r="F2444" s="148"/>
      <c r="G2444" s="148"/>
      <c r="H2444" s="148"/>
      <c r="I2444" s="151"/>
      <c r="J2444" s="148"/>
      <c r="K2444" s="66"/>
    </row>
    <row r="2445" spans="1:11" x14ac:dyDescent="0.25">
      <c r="A2445" s="148"/>
      <c r="B2445" s="148"/>
      <c r="C2445" s="148"/>
      <c r="D2445" s="148"/>
      <c r="E2445" s="148"/>
      <c r="F2445" s="148"/>
      <c r="G2445" s="148"/>
      <c r="H2445" s="148"/>
      <c r="I2445" s="151"/>
      <c r="J2445" s="148"/>
      <c r="K2445" s="66"/>
    </row>
    <row r="2446" spans="1:11" x14ac:dyDescent="0.25">
      <c r="A2446" s="148"/>
      <c r="B2446" s="148"/>
      <c r="C2446" s="148"/>
      <c r="D2446" s="148"/>
      <c r="E2446" s="148"/>
      <c r="F2446" s="148"/>
      <c r="G2446" s="148"/>
      <c r="H2446" s="148"/>
      <c r="I2446" s="151"/>
      <c r="J2446" s="148"/>
      <c r="K2446" s="66"/>
    </row>
    <row r="2447" spans="1:11" x14ac:dyDescent="0.25">
      <c r="A2447" s="148"/>
      <c r="B2447" s="148"/>
      <c r="C2447" s="148"/>
      <c r="D2447" s="148"/>
      <c r="E2447" s="148"/>
      <c r="F2447" s="148"/>
      <c r="G2447" s="148"/>
      <c r="H2447" s="148"/>
      <c r="I2447" s="151"/>
      <c r="J2447" s="148"/>
      <c r="K2447" s="66"/>
    </row>
    <row r="2448" spans="1:11" x14ac:dyDescent="0.25">
      <c r="A2448" s="148"/>
      <c r="B2448" s="148"/>
      <c r="C2448" s="148"/>
      <c r="D2448" s="148"/>
      <c r="E2448" s="148"/>
      <c r="F2448" s="148"/>
      <c r="G2448" s="148"/>
      <c r="H2448" s="148"/>
      <c r="I2448" s="151"/>
      <c r="J2448" s="148"/>
      <c r="K2448" s="66"/>
    </row>
    <row r="2449" spans="1:11" x14ac:dyDescent="0.25">
      <c r="A2449" s="148"/>
      <c r="B2449" s="148"/>
      <c r="C2449" s="148"/>
      <c r="D2449" s="148"/>
      <c r="E2449" s="148"/>
      <c r="F2449" s="148"/>
      <c r="G2449" s="148"/>
      <c r="H2449" s="148"/>
      <c r="I2449" s="151"/>
      <c r="J2449" s="148"/>
      <c r="K2449" s="66"/>
    </row>
    <row r="2450" spans="1:11" x14ac:dyDescent="0.25">
      <c r="A2450" s="148"/>
      <c r="B2450" s="148"/>
      <c r="C2450" s="148"/>
      <c r="D2450" s="148"/>
      <c r="E2450" s="148"/>
      <c r="F2450" s="148"/>
      <c r="G2450" s="148"/>
      <c r="H2450" s="148"/>
      <c r="I2450" s="151"/>
      <c r="J2450" s="148"/>
      <c r="K2450" s="66"/>
    </row>
    <row r="2451" spans="1:11" x14ac:dyDescent="0.25">
      <c r="A2451" s="148"/>
      <c r="B2451" s="148"/>
      <c r="C2451" s="148"/>
      <c r="D2451" s="148"/>
      <c r="E2451" s="148"/>
      <c r="F2451" s="148"/>
      <c r="G2451" s="148"/>
      <c r="H2451" s="148"/>
      <c r="I2451" s="151"/>
      <c r="J2451" s="148"/>
      <c r="K2451" s="66"/>
    </row>
    <row r="2452" spans="1:11" x14ac:dyDescent="0.25">
      <c r="A2452" s="148"/>
      <c r="B2452" s="148"/>
      <c r="C2452" s="148"/>
      <c r="D2452" s="148"/>
      <c r="E2452" s="148"/>
      <c r="F2452" s="148"/>
      <c r="G2452" s="148"/>
      <c r="H2452" s="148"/>
      <c r="I2452" s="151"/>
      <c r="J2452" s="148"/>
      <c r="K2452" s="66"/>
    </row>
    <row r="2453" spans="1:11" x14ac:dyDescent="0.25">
      <c r="A2453" s="148"/>
      <c r="B2453" s="148"/>
      <c r="C2453" s="148"/>
      <c r="D2453" s="148"/>
      <c r="E2453" s="148"/>
      <c r="F2453" s="148"/>
      <c r="G2453" s="148"/>
      <c r="H2453" s="148"/>
      <c r="I2453" s="151"/>
      <c r="J2453" s="148"/>
      <c r="K2453" s="66"/>
    </row>
    <row r="2454" spans="1:11" x14ac:dyDescent="0.25">
      <c r="A2454" s="148"/>
      <c r="B2454" s="148"/>
      <c r="C2454" s="148"/>
      <c r="D2454" s="148"/>
      <c r="E2454" s="148"/>
      <c r="F2454" s="148"/>
      <c r="G2454" s="148"/>
      <c r="H2454" s="148"/>
      <c r="I2454" s="151"/>
      <c r="J2454" s="148"/>
      <c r="K2454" s="66"/>
    </row>
    <row r="2455" spans="1:11" x14ac:dyDescent="0.25">
      <c r="A2455" s="148"/>
      <c r="B2455" s="148"/>
      <c r="C2455" s="148"/>
      <c r="D2455" s="148"/>
      <c r="E2455" s="148"/>
      <c r="F2455" s="148"/>
      <c r="G2455" s="148"/>
      <c r="H2455" s="148"/>
      <c r="I2455" s="151"/>
      <c r="J2455" s="148"/>
      <c r="K2455" s="66"/>
    </row>
    <row r="2456" spans="1:11" x14ac:dyDescent="0.25">
      <c r="A2456" s="148"/>
      <c r="B2456" s="148"/>
      <c r="C2456" s="148"/>
      <c r="D2456" s="148"/>
      <c r="E2456" s="148"/>
      <c r="F2456" s="148"/>
      <c r="G2456" s="148"/>
      <c r="H2456" s="148"/>
      <c r="I2456" s="151"/>
      <c r="J2456" s="148"/>
      <c r="K2456" s="66"/>
    </row>
    <row r="2457" spans="1:11" x14ac:dyDescent="0.25">
      <c r="A2457" s="148"/>
      <c r="B2457" s="148"/>
      <c r="C2457" s="148"/>
      <c r="D2457" s="148"/>
      <c r="E2457" s="148"/>
      <c r="F2457" s="148"/>
      <c r="G2457" s="148"/>
      <c r="H2457" s="148"/>
      <c r="I2457" s="151"/>
      <c r="J2457" s="148"/>
      <c r="K2457" s="66"/>
    </row>
    <row r="2458" spans="1:11" x14ac:dyDescent="0.25">
      <c r="A2458" s="148"/>
      <c r="B2458" s="148"/>
      <c r="C2458" s="148"/>
      <c r="D2458" s="148"/>
      <c r="E2458" s="148"/>
      <c r="F2458" s="148"/>
      <c r="G2458" s="148"/>
      <c r="H2458" s="148"/>
      <c r="I2458" s="151"/>
      <c r="J2458" s="148"/>
      <c r="K2458" s="66"/>
    </row>
    <row r="2459" spans="1:11" x14ac:dyDescent="0.25">
      <c r="A2459" s="148"/>
      <c r="B2459" s="148"/>
      <c r="C2459" s="148"/>
      <c r="D2459" s="148"/>
      <c r="E2459" s="148"/>
      <c r="F2459" s="148"/>
      <c r="G2459" s="148"/>
      <c r="H2459" s="148"/>
      <c r="I2459" s="151"/>
      <c r="J2459" s="148"/>
      <c r="K2459" s="66"/>
    </row>
    <row r="2460" spans="1:11" x14ac:dyDescent="0.25">
      <c r="A2460" s="148"/>
      <c r="B2460" s="148"/>
      <c r="C2460" s="148"/>
      <c r="D2460" s="148"/>
      <c r="E2460" s="148"/>
      <c r="F2460" s="148"/>
      <c r="G2460" s="148"/>
      <c r="H2460" s="148"/>
      <c r="I2460" s="151"/>
      <c r="J2460" s="148"/>
      <c r="K2460" s="66"/>
    </row>
    <row r="2461" spans="1:11" x14ac:dyDescent="0.25">
      <c r="A2461" s="148"/>
      <c r="B2461" s="148"/>
      <c r="C2461" s="148"/>
      <c r="D2461" s="148"/>
      <c r="E2461" s="148"/>
      <c r="F2461" s="148"/>
      <c r="G2461" s="148"/>
      <c r="H2461" s="148"/>
      <c r="I2461" s="151"/>
      <c r="J2461" s="148"/>
      <c r="K2461" s="66"/>
    </row>
    <row r="2462" spans="1:11" x14ac:dyDescent="0.25">
      <c r="A2462" s="148"/>
      <c r="B2462" s="148"/>
      <c r="C2462" s="148"/>
      <c r="D2462" s="148"/>
      <c r="E2462" s="148"/>
      <c r="F2462" s="148"/>
      <c r="G2462" s="148"/>
      <c r="H2462" s="148"/>
      <c r="I2462" s="151"/>
      <c r="J2462" s="148"/>
      <c r="K2462" s="66"/>
    </row>
    <row r="2463" spans="1:11" x14ac:dyDescent="0.25">
      <c r="A2463" s="148"/>
      <c r="B2463" s="148"/>
      <c r="C2463" s="148"/>
      <c r="D2463" s="148"/>
      <c r="E2463" s="148"/>
      <c r="F2463" s="148"/>
      <c r="G2463" s="148"/>
      <c r="H2463" s="148"/>
      <c r="I2463" s="151"/>
      <c r="J2463" s="148"/>
      <c r="K2463" s="66"/>
    </row>
    <row r="2464" spans="1:11" x14ac:dyDescent="0.25">
      <c r="A2464" s="148"/>
      <c r="B2464" s="148"/>
      <c r="C2464" s="148"/>
      <c r="D2464" s="148"/>
      <c r="E2464" s="148"/>
      <c r="F2464" s="148"/>
      <c r="G2464" s="148"/>
      <c r="H2464" s="148"/>
      <c r="I2464" s="151"/>
      <c r="J2464" s="148"/>
      <c r="K2464" s="66"/>
    </row>
    <row r="2465" spans="1:11" x14ac:dyDescent="0.25">
      <c r="A2465" s="148"/>
      <c r="B2465" s="148"/>
      <c r="C2465" s="148"/>
      <c r="D2465" s="148"/>
      <c r="E2465" s="148"/>
      <c r="F2465" s="148"/>
      <c r="G2465" s="148"/>
      <c r="H2465" s="148"/>
      <c r="I2465" s="151"/>
      <c r="J2465" s="148"/>
      <c r="K2465" s="66"/>
    </row>
    <row r="2466" spans="1:11" x14ac:dyDescent="0.25">
      <c r="A2466" s="148"/>
      <c r="B2466" s="148"/>
      <c r="C2466" s="148"/>
      <c r="D2466" s="148"/>
      <c r="E2466" s="148"/>
      <c r="F2466" s="148"/>
      <c r="G2466" s="148"/>
      <c r="H2466" s="148"/>
      <c r="I2466" s="151"/>
      <c r="J2466" s="148"/>
      <c r="K2466" s="66"/>
    </row>
    <row r="2467" spans="1:11" x14ac:dyDescent="0.25">
      <c r="A2467" s="148"/>
      <c r="B2467" s="148"/>
      <c r="C2467" s="148"/>
      <c r="D2467" s="148"/>
      <c r="E2467" s="148"/>
      <c r="F2467" s="148"/>
      <c r="G2467" s="148"/>
      <c r="H2467" s="148"/>
      <c r="I2467" s="151"/>
      <c r="J2467" s="148"/>
      <c r="K2467" s="66"/>
    </row>
    <row r="2468" spans="1:11" x14ac:dyDescent="0.25">
      <c r="A2468" s="148"/>
      <c r="B2468" s="148"/>
      <c r="C2468" s="148"/>
      <c r="D2468" s="148"/>
      <c r="E2468" s="148"/>
      <c r="F2468" s="148"/>
      <c r="G2468" s="148"/>
      <c r="H2468" s="148"/>
      <c r="I2468" s="151"/>
      <c r="J2468" s="148"/>
      <c r="K2468" s="66"/>
    </row>
    <row r="2469" spans="1:11" x14ac:dyDescent="0.25">
      <c r="A2469" s="148"/>
      <c r="B2469" s="148"/>
      <c r="C2469" s="148"/>
      <c r="D2469" s="148"/>
      <c r="E2469" s="148"/>
      <c r="F2469" s="148"/>
      <c r="G2469" s="148"/>
      <c r="H2469" s="148"/>
      <c r="I2469" s="151"/>
      <c r="J2469" s="148"/>
      <c r="K2469" s="66"/>
    </row>
    <row r="2470" spans="1:11" x14ac:dyDescent="0.25">
      <c r="A2470" s="148"/>
      <c r="B2470" s="148"/>
      <c r="C2470" s="148"/>
      <c r="D2470" s="148"/>
      <c r="E2470" s="148"/>
      <c r="F2470" s="148"/>
      <c r="G2470" s="148"/>
      <c r="H2470" s="148"/>
      <c r="I2470" s="151"/>
      <c r="J2470" s="148"/>
      <c r="K2470" s="66"/>
    </row>
    <row r="2471" spans="1:11" x14ac:dyDescent="0.25">
      <c r="A2471" s="148"/>
      <c r="B2471" s="148"/>
      <c r="C2471" s="148"/>
      <c r="D2471" s="148"/>
      <c r="E2471" s="148"/>
      <c r="F2471" s="148"/>
      <c r="G2471" s="148"/>
      <c r="H2471" s="148"/>
      <c r="I2471" s="151"/>
      <c r="J2471" s="148"/>
      <c r="K2471" s="66"/>
    </row>
    <row r="2472" spans="1:11" x14ac:dyDescent="0.25">
      <c r="A2472" s="148"/>
      <c r="B2472" s="148"/>
      <c r="C2472" s="148"/>
      <c r="D2472" s="148"/>
      <c r="E2472" s="148"/>
      <c r="F2472" s="148"/>
      <c r="G2472" s="148"/>
      <c r="H2472" s="148"/>
      <c r="I2472" s="151"/>
      <c r="J2472" s="148"/>
      <c r="K2472" s="66"/>
    </row>
    <row r="2473" spans="1:11" x14ac:dyDescent="0.25">
      <c r="A2473" s="148"/>
      <c r="B2473" s="148"/>
      <c r="C2473" s="148"/>
      <c r="D2473" s="148"/>
      <c r="E2473" s="148"/>
      <c r="F2473" s="148"/>
      <c r="G2473" s="148"/>
      <c r="H2473" s="148"/>
      <c r="I2473" s="151"/>
      <c r="J2473" s="148"/>
      <c r="K2473" s="66"/>
    </row>
    <row r="2474" spans="1:11" x14ac:dyDescent="0.25">
      <c r="A2474" s="148"/>
      <c r="B2474" s="148"/>
      <c r="C2474" s="148"/>
      <c r="D2474" s="148"/>
      <c r="E2474" s="148"/>
      <c r="F2474" s="148"/>
      <c r="G2474" s="148"/>
      <c r="H2474" s="148"/>
      <c r="I2474" s="151"/>
      <c r="J2474" s="148"/>
      <c r="K2474" s="66"/>
    </row>
    <row r="2475" spans="1:11" x14ac:dyDescent="0.25">
      <c r="A2475" s="148"/>
      <c r="B2475" s="148"/>
      <c r="C2475" s="148"/>
      <c r="D2475" s="148"/>
      <c r="E2475" s="148"/>
      <c r="F2475" s="148"/>
      <c r="G2475" s="148"/>
      <c r="H2475" s="148"/>
      <c r="I2475" s="151"/>
      <c r="J2475" s="148"/>
      <c r="K2475" s="66"/>
    </row>
    <row r="2476" spans="1:11" x14ac:dyDescent="0.25">
      <c r="A2476" s="148"/>
      <c r="B2476" s="148"/>
      <c r="C2476" s="148"/>
      <c r="D2476" s="148"/>
      <c r="E2476" s="148"/>
      <c r="F2476" s="148"/>
      <c r="G2476" s="148"/>
      <c r="H2476" s="148"/>
      <c r="I2476" s="151"/>
      <c r="J2476" s="148"/>
      <c r="K2476" s="66"/>
    </row>
    <row r="2477" spans="1:11" x14ac:dyDescent="0.25">
      <c r="A2477" s="148"/>
      <c r="B2477" s="148"/>
      <c r="C2477" s="148"/>
      <c r="D2477" s="148"/>
      <c r="E2477" s="148"/>
      <c r="F2477" s="148"/>
      <c r="G2477" s="148"/>
      <c r="H2477" s="148"/>
      <c r="I2477" s="151"/>
      <c r="J2477" s="148"/>
      <c r="K2477" s="66"/>
    </row>
    <row r="2478" spans="1:11" x14ac:dyDescent="0.25">
      <c r="A2478" s="148"/>
      <c r="B2478" s="148"/>
      <c r="C2478" s="148"/>
      <c r="D2478" s="148"/>
      <c r="E2478" s="148"/>
      <c r="F2478" s="148"/>
      <c r="G2478" s="148"/>
      <c r="H2478" s="148"/>
      <c r="I2478" s="151"/>
      <c r="J2478" s="148"/>
      <c r="K2478" s="66"/>
    </row>
    <row r="2479" spans="1:11" x14ac:dyDescent="0.25">
      <c r="A2479" s="148"/>
      <c r="B2479" s="148"/>
      <c r="C2479" s="148"/>
      <c r="D2479" s="148"/>
      <c r="E2479" s="148"/>
      <c r="F2479" s="148"/>
      <c r="G2479" s="148"/>
      <c r="H2479" s="148"/>
      <c r="I2479" s="151"/>
      <c r="J2479" s="148"/>
      <c r="K2479" s="66"/>
    </row>
    <row r="2480" spans="1:11" x14ac:dyDescent="0.25">
      <c r="A2480" s="148"/>
      <c r="B2480" s="148"/>
      <c r="C2480" s="148"/>
      <c r="D2480" s="148"/>
      <c r="E2480" s="148"/>
      <c r="F2480" s="148"/>
      <c r="G2480" s="148"/>
      <c r="H2480" s="148"/>
      <c r="I2480" s="151"/>
      <c r="J2480" s="148"/>
      <c r="K2480" s="66"/>
    </row>
    <row r="2481" spans="1:11" x14ac:dyDescent="0.25">
      <c r="A2481" s="148"/>
      <c r="B2481" s="148"/>
      <c r="C2481" s="148"/>
      <c r="D2481" s="148"/>
      <c r="E2481" s="148"/>
      <c r="F2481" s="148"/>
      <c r="G2481" s="148"/>
      <c r="H2481" s="148"/>
      <c r="I2481" s="151"/>
      <c r="J2481" s="148"/>
      <c r="K2481" s="66"/>
    </row>
    <row r="2482" spans="1:11" x14ac:dyDescent="0.25">
      <c r="A2482" s="148"/>
      <c r="B2482" s="148"/>
      <c r="C2482" s="148"/>
      <c r="D2482" s="148"/>
      <c r="E2482" s="148"/>
      <c r="F2482" s="148"/>
      <c r="G2482" s="148"/>
      <c r="H2482" s="148"/>
      <c r="I2482" s="151"/>
      <c r="J2482" s="148"/>
      <c r="K2482" s="66"/>
    </row>
    <row r="2483" spans="1:11" x14ac:dyDescent="0.25">
      <c r="A2483" s="148"/>
      <c r="B2483" s="148"/>
      <c r="C2483" s="148"/>
      <c r="D2483" s="148"/>
      <c r="E2483" s="148"/>
      <c r="F2483" s="148"/>
      <c r="G2483" s="148"/>
      <c r="H2483" s="148"/>
      <c r="I2483" s="151"/>
      <c r="J2483" s="148"/>
      <c r="K2483" s="66"/>
    </row>
    <row r="2484" spans="1:11" x14ac:dyDescent="0.25">
      <c r="A2484" s="148"/>
      <c r="B2484" s="148"/>
      <c r="C2484" s="148"/>
      <c r="D2484" s="148"/>
      <c r="E2484" s="148"/>
      <c r="F2484" s="148"/>
      <c r="G2484" s="148"/>
      <c r="H2484" s="148"/>
      <c r="I2484" s="151"/>
      <c r="J2484" s="148"/>
      <c r="K2484" s="66"/>
    </row>
    <row r="2485" spans="1:11" x14ac:dyDescent="0.25">
      <c r="A2485" s="148"/>
      <c r="B2485" s="148"/>
      <c r="C2485" s="148"/>
      <c r="D2485" s="148"/>
      <c r="E2485" s="148"/>
      <c r="F2485" s="148"/>
      <c r="G2485" s="148"/>
      <c r="H2485" s="148"/>
      <c r="I2485" s="151"/>
      <c r="J2485" s="148"/>
      <c r="K2485" s="66"/>
    </row>
    <row r="2486" spans="1:11" x14ac:dyDescent="0.25">
      <c r="A2486" s="148"/>
      <c r="B2486" s="148"/>
      <c r="C2486" s="148"/>
      <c r="D2486" s="148"/>
      <c r="E2486" s="148"/>
      <c r="F2486" s="148"/>
      <c r="G2486" s="148"/>
      <c r="H2486" s="148"/>
      <c r="I2486" s="151"/>
      <c r="J2486" s="148"/>
      <c r="K2486" s="66"/>
    </row>
    <row r="2487" spans="1:11" x14ac:dyDescent="0.25">
      <c r="A2487" s="148"/>
      <c r="B2487" s="148"/>
      <c r="C2487" s="148"/>
      <c r="D2487" s="148"/>
      <c r="E2487" s="148"/>
      <c r="F2487" s="148"/>
      <c r="G2487" s="148"/>
      <c r="H2487" s="148"/>
      <c r="I2487" s="151"/>
      <c r="J2487" s="148"/>
      <c r="K2487" s="66"/>
    </row>
    <row r="2488" spans="1:11" x14ac:dyDescent="0.25">
      <c r="A2488" s="148"/>
      <c r="B2488" s="148"/>
      <c r="C2488" s="148"/>
      <c r="D2488" s="148"/>
      <c r="E2488" s="148"/>
      <c r="F2488" s="148"/>
      <c r="G2488" s="148"/>
      <c r="H2488" s="148"/>
      <c r="I2488" s="151"/>
      <c r="J2488" s="148"/>
      <c r="K2488" s="66"/>
    </row>
    <row r="2489" spans="1:11" x14ac:dyDescent="0.25">
      <c r="A2489" s="148"/>
      <c r="B2489" s="148"/>
      <c r="C2489" s="148"/>
      <c r="D2489" s="148"/>
      <c r="E2489" s="148"/>
      <c r="F2489" s="148"/>
      <c r="G2489" s="148"/>
      <c r="H2489" s="148"/>
      <c r="I2489" s="151"/>
      <c r="J2489" s="148"/>
      <c r="K2489" s="66"/>
    </row>
    <row r="2490" spans="1:11" x14ac:dyDescent="0.25">
      <c r="A2490" s="148"/>
      <c r="B2490" s="148"/>
      <c r="C2490" s="148"/>
      <c r="D2490" s="148"/>
      <c r="E2490" s="148"/>
      <c r="F2490" s="148"/>
      <c r="G2490" s="148"/>
      <c r="H2490" s="148"/>
      <c r="I2490" s="151"/>
      <c r="J2490" s="148"/>
      <c r="K2490" s="66"/>
    </row>
    <row r="2491" spans="1:11" x14ac:dyDescent="0.25">
      <c r="A2491" s="148"/>
      <c r="B2491" s="148"/>
      <c r="C2491" s="148"/>
      <c r="D2491" s="148"/>
      <c r="E2491" s="148"/>
      <c r="F2491" s="148"/>
      <c r="G2491" s="148"/>
      <c r="H2491" s="148"/>
      <c r="I2491" s="151"/>
      <c r="J2491" s="148"/>
      <c r="K2491" s="66"/>
    </row>
    <row r="2492" spans="1:11" x14ac:dyDescent="0.25">
      <c r="A2492" s="148"/>
      <c r="B2492" s="148"/>
      <c r="C2492" s="148"/>
      <c r="D2492" s="148"/>
      <c r="E2492" s="148"/>
      <c r="F2492" s="148"/>
      <c r="G2492" s="148"/>
      <c r="H2492" s="148"/>
      <c r="I2492" s="151"/>
      <c r="J2492" s="148"/>
      <c r="K2492" s="66"/>
    </row>
    <row r="2493" spans="1:11" x14ac:dyDescent="0.25">
      <c r="A2493" s="148"/>
      <c r="B2493" s="148"/>
      <c r="C2493" s="148"/>
      <c r="D2493" s="148"/>
      <c r="E2493" s="148"/>
      <c r="F2493" s="148"/>
      <c r="G2493" s="148"/>
      <c r="H2493" s="148"/>
      <c r="I2493" s="151"/>
      <c r="J2493" s="148"/>
      <c r="K2493" s="66"/>
    </row>
    <row r="2494" spans="1:11" x14ac:dyDescent="0.25">
      <c r="A2494" s="148"/>
      <c r="B2494" s="148"/>
      <c r="C2494" s="148"/>
      <c r="D2494" s="148"/>
      <c r="E2494" s="148"/>
      <c r="F2494" s="148"/>
      <c r="G2494" s="148"/>
      <c r="H2494" s="148"/>
      <c r="I2494" s="151"/>
      <c r="J2494" s="148"/>
      <c r="K2494" s="66"/>
    </row>
    <row r="2495" spans="1:11" x14ac:dyDescent="0.25">
      <c r="A2495" s="148"/>
      <c r="B2495" s="148"/>
      <c r="C2495" s="148"/>
      <c r="D2495" s="148"/>
      <c r="E2495" s="148"/>
      <c r="F2495" s="148"/>
      <c r="G2495" s="148"/>
      <c r="H2495" s="148"/>
      <c r="I2495" s="151"/>
      <c r="J2495" s="148"/>
      <c r="K2495" s="66"/>
    </row>
    <row r="2496" spans="1:11" x14ac:dyDescent="0.25">
      <c r="A2496" s="148"/>
      <c r="B2496" s="148"/>
      <c r="C2496" s="148"/>
      <c r="D2496" s="148"/>
      <c r="E2496" s="148"/>
      <c r="F2496" s="148"/>
      <c r="G2496" s="148"/>
      <c r="H2496" s="148"/>
      <c r="I2496" s="151"/>
      <c r="J2496" s="148"/>
      <c r="K2496" s="66"/>
    </row>
    <row r="2497" spans="1:11" x14ac:dyDescent="0.25">
      <c r="A2497" s="148"/>
      <c r="B2497" s="148"/>
      <c r="C2497" s="148"/>
      <c r="D2497" s="148"/>
      <c r="E2497" s="148"/>
      <c r="F2497" s="148"/>
      <c r="G2497" s="148"/>
      <c r="H2497" s="148"/>
      <c r="I2497" s="151"/>
      <c r="J2497" s="148"/>
      <c r="K2497" s="66"/>
    </row>
    <row r="2498" spans="1:11" x14ac:dyDescent="0.25">
      <c r="A2498" s="148"/>
      <c r="B2498" s="148"/>
      <c r="C2498" s="148"/>
      <c r="D2498" s="148"/>
      <c r="E2498" s="148"/>
      <c r="F2498" s="148"/>
      <c r="G2498" s="148"/>
      <c r="H2498" s="148"/>
      <c r="I2498" s="151"/>
      <c r="J2498" s="148"/>
      <c r="K2498" s="66"/>
    </row>
    <row r="2499" spans="1:11" x14ac:dyDescent="0.25">
      <c r="A2499" s="148"/>
      <c r="B2499" s="148"/>
      <c r="C2499" s="148"/>
      <c r="D2499" s="148"/>
      <c r="E2499" s="148"/>
      <c r="F2499" s="148"/>
      <c r="G2499" s="148"/>
      <c r="H2499" s="148"/>
      <c r="I2499" s="151"/>
      <c r="J2499" s="148"/>
      <c r="K2499" s="66"/>
    </row>
    <row r="2500" spans="1:11" x14ac:dyDescent="0.25">
      <c r="A2500" s="148"/>
      <c r="B2500" s="148"/>
      <c r="C2500" s="148"/>
      <c r="D2500" s="148"/>
      <c r="E2500" s="148"/>
      <c r="F2500" s="148"/>
      <c r="G2500" s="148"/>
      <c r="H2500" s="148"/>
      <c r="I2500" s="151"/>
      <c r="J2500" s="148"/>
      <c r="K2500" s="66"/>
    </row>
    <row r="2501" spans="1:11" x14ac:dyDescent="0.25">
      <c r="A2501" s="148"/>
      <c r="B2501" s="148"/>
      <c r="C2501" s="148"/>
      <c r="D2501" s="148"/>
      <c r="E2501" s="148"/>
      <c r="F2501" s="148"/>
      <c r="G2501" s="148"/>
      <c r="H2501" s="148"/>
      <c r="I2501" s="151"/>
      <c r="J2501" s="148"/>
      <c r="K2501" s="66"/>
    </row>
    <row r="2502" spans="1:11" x14ac:dyDescent="0.25">
      <c r="A2502" s="148"/>
      <c r="B2502" s="148"/>
      <c r="C2502" s="148"/>
      <c r="D2502" s="148"/>
      <c r="E2502" s="148"/>
      <c r="F2502" s="148"/>
      <c r="G2502" s="148"/>
      <c r="H2502" s="148"/>
      <c r="I2502" s="151"/>
      <c r="J2502" s="148"/>
      <c r="K2502" s="66"/>
    </row>
    <row r="2503" spans="1:11" x14ac:dyDescent="0.25">
      <c r="A2503" s="148"/>
      <c r="B2503" s="148"/>
      <c r="C2503" s="148"/>
      <c r="D2503" s="148"/>
      <c r="E2503" s="148"/>
      <c r="F2503" s="148"/>
      <c r="G2503" s="148"/>
      <c r="H2503" s="148"/>
      <c r="I2503" s="151"/>
      <c r="J2503" s="148"/>
      <c r="K2503" s="66"/>
    </row>
    <row r="2504" spans="1:11" x14ac:dyDescent="0.25">
      <c r="A2504" s="148"/>
      <c r="B2504" s="148"/>
      <c r="C2504" s="148"/>
      <c r="D2504" s="148"/>
      <c r="E2504" s="148"/>
      <c r="F2504" s="148"/>
      <c r="G2504" s="148"/>
      <c r="H2504" s="148"/>
      <c r="I2504" s="151"/>
      <c r="J2504" s="148"/>
      <c r="K2504" s="66"/>
    </row>
    <row r="2505" spans="1:11" x14ac:dyDescent="0.25">
      <c r="A2505" s="148"/>
      <c r="B2505" s="148"/>
      <c r="C2505" s="148"/>
      <c r="D2505" s="148"/>
      <c r="E2505" s="148"/>
      <c r="F2505" s="148"/>
      <c r="G2505" s="148"/>
      <c r="H2505" s="148"/>
      <c r="I2505" s="151"/>
      <c r="J2505" s="148"/>
      <c r="K2505" s="66"/>
    </row>
    <row r="2506" spans="1:11" x14ac:dyDescent="0.25">
      <c r="A2506" s="148"/>
      <c r="B2506" s="148"/>
      <c r="C2506" s="148"/>
      <c r="D2506" s="148"/>
      <c r="E2506" s="148"/>
      <c r="F2506" s="148"/>
      <c r="G2506" s="148"/>
      <c r="H2506" s="148"/>
      <c r="I2506" s="151"/>
      <c r="J2506" s="148"/>
      <c r="K2506" s="66"/>
    </row>
    <row r="2507" spans="1:11" x14ac:dyDescent="0.25">
      <c r="A2507" s="148"/>
      <c r="B2507" s="148"/>
      <c r="C2507" s="148"/>
      <c r="D2507" s="148"/>
      <c r="E2507" s="148"/>
      <c r="F2507" s="148"/>
      <c r="G2507" s="148"/>
      <c r="H2507" s="148"/>
      <c r="I2507" s="151"/>
      <c r="J2507" s="148"/>
      <c r="K2507" s="66"/>
    </row>
    <row r="2508" spans="1:11" x14ac:dyDescent="0.25">
      <c r="A2508" s="148"/>
      <c r="B2508" s="148"/>
      <c r="C2508" s="148"/>
      <c r="D2508" s="148"/>
      <c r="E2508" s="148"/>
      <c r="F2508" s="148"/>
      <c r="G2508" s="148"/>
      <c r="H2508" s="148"/>
      <c r="I2508" s="151"/>
      <c r="J2508" s="148"/>
      <c r="K2508" s="66"/>
    </row>
    <row r="2509" spans="1:11" x14ac:dyDescent="0.25">
      <c r="A2509" s="148"/>
      <c r="B2509" s="148"/>
      <c r="C2509" s="148"/>
      <c r="D2509" s="148"/>
      <c r="E2509" s="148"/>
      <c r="F2509" s="148"/>
      <c r="G2509" s="148"/>
      <c r="H2509" s="148"/>
      <c r="I2509" s="151"/>
      <c r="J2509" s="148"/>
      <c r="K2509" s="66"/>
    </row>
    <row r="2510" spans="1:11" x14ac:dyDescent="0.25">
      <c r="A2510" s="148"/>
      <c r="B2510" s="148"/>
      <c r="C2510" s="148"/>
      <c r="D2510" s="148"/>
      <c r="E2510" s="148"/>
      <c r="F2510" s="148"/>
      <c r="G2510" s="148"/>
      <c r="H2510" s="148"/>
      <c r="I2510" s="151"/>
      <c r="J2510" s="148"/>
      <c r="K2510" s="66"/>
    </row>
    <row r="2511" spans="1:11" x14ac:dyDescent="0.25">
      <c r="A2511" s="148"/>
      <c r="B2511" s="148"/>
      <c r="C2511" s="148"/>
      <c r="D2511" s="148"/>
      <c r="E2511" s="148"/>
      <c r="F2511" s="148"/>
      <c r="G2511" s="148"/>
      <c r="H2511" s="148"/>
      <c r="I2511" s="151"/>
      <c r="J2511" s="148"/>
      <c r="K2511" s="66"/>
    </row>
    <row r="2512" spans="1:11" x14ac:dyDescent="0.25">
      <c r="A2512" s="148"/>
      <c r="B2512" s="148"/>
      <c r="C2512" s="148"/>
      <c r="D2512" s="148"/>
      <c r="E2512" s="148"/>
      <c r="F2512" s="148"/>
      <c r="G2512" s="148"/>
      <c r="H2512" s="148"/>
      <c r="I2512" s="151"/>
      <c r="J2512" s="148"/>
      <c r="K2512" s="66"/>
    </row>
    <row r="2513" spans="1:11" x14ac:dyDescent="0.25">
      <c r="A2513" s="148"/>
      <c r="B2513" s="148"/>
      <c r="C2513" s="148"/>
      <c r="D2513" s="148"/>
      <c r="E2513" s="148"/>
      <c r="F2513" s="148"/>
      <c r="G2513" s="148"/>
      <c r="H2513" s="148"/>
      <c r="I2513" s="151"/>
      <c r="J2513" s="148"/>
      <c r="K2513" s="66"/>
    </row>
    <row r="2514" spans="1:11" x14ac:dyDescent="0.25">
      <c r="A2514" s="148"/>
      <c r="B2514" s="148"/>
      <c r="C2514" s="148"/>
      <c r="D2514" s="148"/>
      <c r="E2514" s="148"/>
      <c r="F2514" s="148"/>
      <c r="G2514" s="148"/>
      <c r="H2514" s="148"/>
      <c r="I2514" s="151"/>
      <c r="J2514" s="148"/>
      <c r="K2514" s="66"/>
    </row>
    <row r="2515" spans="1:11" x14ac:dyDescent="0.25">
      <c r="A2515" s="148"/>
      <c r="B2515" s="148"/>
      <c r="C2515" s="148"/>
      <c r="D2515" s="148"/>
      <c r="E2515" s="148"/>
      <c r="F2515" s="148"/>
      <c r="G2515" s="148"/>
      <c r="H2515" s="148"/>
      <c r="I2515" s="151"/>
      <c r="J2515" s="148"/>
      <c r="K2515" s="66"/>
    </row>
    <row r="2516" spans="1:11" x14ac:dyDescent="0.25">
      <c r="A2516" s="148"/>
      <c r="B2516" s="148"/>
      <c r="C2516" s="148"/>
      <c r="D2516" s="148"/>
      <c r="E2516" s="148"/>
      <c r="F2516" s="148"/>
      <c r="G2516" s="148"/>
      <c r="H2516" s="148"/>
      <c r="I2516" s="151"/>
      <c r="J2516" s="148"/>
      <c r="K2516" s="66"/>
    </row>
    <row r="2517" spans="1:11" x14ac:dyDescent="0.25">
      <c r="A2517" s="148"/>
      <c r="B2517" s="148"/>
      <c r="C2517" s="148"/>
      <c r="D2517" s="148"/>
      <c r="E2517" s="148"/>
      <c r="F2517" s="148"/>
      <c r="G2517" s="148"/>
      <c r="H2517" s="148"/>
      <c r="I2517" s="151"/>
      <c r="J2517" s="148"/>
      <c r="K2517" s="66"/>
    </row>
    <row r="2518" spans="1:11" x14ac:dyDescent="0.25">
      <c r="A2518" s="148"/>
      <c r="B2518" s="148"/>
      <c r="C2518" s="148"/>
      <c r="D2518" s="148"/>
      <c r="E2518" s="148"/>
      <c r="F2518" s="148"/>
      <c r="G2518" s="148"/>
      <c r="H2518" s="148"/>
      <c r="I2518" s="151"/>
      <c r="J2518" s="148"/>
      <c r="K2518" s="66"/>
    </row>
    <row r="2519" spans="1:11" x14ac:dyDescent="0.25">
      <c r="A2519" s="148"/>
      <c r="B2519" s="148"/>
      <c r="C2519" s="148"/>
      <c r="D2519" s="148"/>
      <c r="E2519" s="148"/>
      <c r="F2519" s="148"/>
      <c r="G2519" s="148"/>
      <c r="H2519" s="148"/>
      <c r="I2519" s="151"/>
      <c r="J2519" s="148"/>
      <c r="K2519" s="66"/>
    </row>
    <row r="2520" spans="1:11" x14ac:dyDescent="0.25">
      <c r="A2520" s="148"/>
      <c r="B2520" s="148"/>
      <c r="C2520" s="148"/>
      <c r="D2520" s="148"/>
      <c r="E2520" s="148"/>
      <c r="F2520" s="148"/>
      <c r="G2520" s="148"/>
      <c r="H2520" s="148"/>
      <c r="I2520" s="151"/>
      <c r="J2520" s="148"/>
      <c r="K2520" s="66"/>
    </row>
    <row r="2521" spans="1:11" x14ac:dyDescent="0.25">
      <c r="A2521" s="148"/>
      <c r="B2521" s="148"/>
      <c r="C2521" s="148"/>
      <c r="D2521" s="148"/>
      <c r="E2521" s="148"/>
      <c r="F2521" s="148"/>
      <c r="G2521" s="148"/>
      <c r="H2521" s="148"/>
      <c r="I2521" s="151"/>
      <c r="J2521" s="148"/>
      <c r="K2521" s="66"/>
    </row>
    <row r="2522" spans="1:11" x14ac:dyDescent="0.25">
      <c r="A2522" s="148"/>
      <c r="B2522" s="148"/>
      <c r="C2522" s="148"/>
      <c r="D2522" s="148"/>
      <c r="E2522" s="148"/>
      <c r="F2522" s="148"/>
      <c r="G2522" s="148"/>
      <c r="H2522" s="148"/>
      <c r="I2522" s="151"/>
      <c r="J2522" s="148"/>
      <c r="K2522" s="66"/>
    </row>
    <row r="2523" spans="1:11" x14ac:dyDescent="0.25">
      <c r="A2523" s="148"/>
      <c r="B2523" s="148"/>
      <c r="C2523" s="148"/>
      <c r="D2523" s="148"/>
      <c r="E2523" s="148"/>
      <c r="F2523" s="148"/>
      <c r="G2523" s="148"/>
      <c r="H2523" s="148"/>
      <c r="I2523" s="151"/>
      <c r="J2523" s="148"/>
      <c r="K2523" s="66"/>
    </row>
    <row r="2524" spans="1:11" x14ac:dyDescent="0.25">
      <c r="A2524" s="148"/>
      <c r="B2524" s="148"/>
      <c r="C2524" s="148"/>
      <c r="D2524" s="148"/>
      <c r="E2524" s="148"/>
      <c r="F2524" s="148"/>
      <c r="G2524" s="148"/>
      <c r="H2524" s="148"/>
      <c r="I2524" s="151"/>
      <c r="J2524" s="148"/>
      <c r="K2524" s="66"/>
    </row>
    <row r="2525" spans="1:11" x14ac:dyDescent="0.25">
      <c r="A2525" s="148"/>
      <c r="B2525" s="148"/>
      <c r="C2525" s="148"/>
      <c r="D2525" s="148"/>
      <c r="E2525" s="148"/>
      <c r="F2525" s="148"/>
      <c r="G2525" s="148"/>
      <c r="H2525" s="148"/>
      <c r="I2525" s="151"/>
      <c r="J2525" s="148"/>
      <c r="K2525" s="66"/>
    </row>
    <row r="2526" spans="1:11" x14ac:dyDescent="0.25">
      <c r="A2526" s="148"/>
      <c r="B2526" s="148"/>
      <c r="C2526" s="148"/>
      <c r="D2526" s="148"/>
      <c r="E2526" s="148"/>
      <c r="F2526" s="148"/>
      <c r="G2526" s="148"/>
      <c r="H2526" s="148"/>
      <c r="I2526" s="151"/>
      <c r="J2526" s="148"/>
      <c r="K2526" s="66"/>
    </row>
    <row r="2527" spans="1:11" x14ac:dyDescent="0.25">
      <c r="A2527" s="148"/>
      <c r="B2527" s="148"/>
      <c r="C2527" s="148"/>
      <c r="D2527" s="148"/>
      <c r="E2527" s="148"/>
      <c r="F2527" s="148"/>
      <c r="G2527" s="148"/>
      <c r="H2527" s="148"/>
      <c r="I2527" s="151"/>
      <c r="J2527" s="148"/>
      <c r="K2527" s="66"/>
    </row>
    <row r="2528" spans="1:11" x14ac:dyDescent="0.25">
      <c r="A2528" s="148"/>
      <c r="B2528" s="148"/>
      <c r="C2528" s="148"/>
      <c r="D2528" s="148"/>
      <c r="E2528" s="148"/>
      <c r="F2528" s="148"/>
      <c r="G2528" s="148"/>
      <c r="H2528" s="148"/>
      <c r="I2528" s="151"/>
      <c r="J2528" s="148"/>
      <c r="K2528" s="66"/>
    </row>
    <row r="2529" spans="1:11" x14ac:dyDescent="0.25">
      <c r="A2529" s="148"/>
      <c r="B2529" s="148"/>
      <c r="C2529" s="148"/>
      <c r="D2529" s="148"/>
      <c r="E2529" s="148"/>
      <c r="F2529" s="148"/>
      <c r="G2529" s="148"/>
      <c r="H2529" s="148"/>
      <c r="I2529" s="151"/>
      <c r="J2529" s="148"/>
      <c r="K2529" s="66"/>
    </row>
    <row r="2530" spans="1:11" x14ac:dyDescent="0.25">
      <c r="A2530" s="148"/>
      <c r="B2530" s="148"/>
      <c r="C2530" s="148"/>
      <c r="D2530" s="148"/>
      <c r="E2530" s="148"/>
      <c r="F2530" s="148"/>
      <c r="G2530" s="148"/>
      <c r="H2530" s="148"/>
      <c r="I2530" s="151"/>
      <c r="J2530" s="148"/>
      <c r="K2530" s="66"/>
    </row>
    <row r="2531" spans="1:11" x14ac:dyDescent="0.25">
      <c r="A2531" s="148"/>
      <c r="B2531" s="148"/>
      <c r="C2531" s="148"/>
      <c r="D2531" s="148"/>
      <c r="E2531" s="148"/>
      <c r="F2531" s="148"/>
      <c r="G2531" s="148"/>
      <c r="H2531" s="148"/>
      <c r="I2531" s="151"/>
      <c r="J2531" s="148"/>
      <c r="K2531" s="66"/>
    </row>
    <row r="2532" spans="1:11" x14ac:dyDescent="0.25">
      <c r="A2532" s="148"/>
      <c r="B2532" s="148"/>
      <c r="C2532" s="148"/>
      <c r="D2532" s="148"/>
      <c r="E2532" s="148"/>
      <c r="F2532" s="148"/>
      <c r="G2532" s="148"/>
      <c r="H2532" s="148"/>
      <c r="I2532" s="151"/>
      <c r="J2532" s="148"/>
      <c r="K2532" s="66"/>
    </row>
    <row r="2533" spans="1:11" x14ac:dyDescent="0.25">
      <c r="A2533" s="148"/>
      <c r="B2533" s="148"/>
      <c r="C2533" s="148"/>
      <c r="D2533" s="148"/>
      <c r="E2533" s="148"/>
      <c r="F2533" s="148"/>
      <c r="G2533" s="148"/>
      <c r="H2533" s="148"/>
      <c r="I2533" s="151"/>
      <c r="J2533" s="148"/>
      <c r="K2533" s="66"/>
    </row>
    <row r="2534" spans="1:11" x14ac:dyDescent="0.25">
      <c r="A2534" s="148"/>
      <c r="B2534" s="148"/>
      <c r="C2534" s="148"/>
      <c r="D2534" s="148"/>
      <c r="E2534" s="148"/>
      <c r="F2534" s="148"/>
      <c r="G2534" s="148"/>
      <c r="H2534" s="148"/>
      <c r="I2534" s="151"/>
      <c r="J2534" s="148"/>
      <c r="K2534" s="66"/>
    </row>
    <row r="2535" spans="1:11" x14ac:dyDescent="0.25">
      <c r="A2535" s="148"/>
      <c r="B2535" s="148"/>
      <c r="C2535" s="148"/>
      <c r="D2535" s="148"/>
      <c r="E2535" s="148"/>
      <c r="F2535" s="148"/>
      <c r="G2535" s="148"/>
      <c r="H2535" s="148"/>
      <c r="I2535" s="151"/>
      <c r="J2535" s="148"/>
      <c r="K2535" s="66"/>
    </row>
    <row r="2536" spans="1:11" x14ac:dyDescent="0.25">
      <c r="A2536" s="148"/>
      <c r="B2536" s="148"/>
      <c r="C2536" s="148"/>
      <c r="D2536" s="148"/>
      <c r="E2536" s="148"/>
      <c r="F2536" s="148"/>
      <c r="G2536" s="148"/>
      <c r="H2536" s="148"/>
      <c r="I2536" s="151"/>
      <c r="J2536" s="148"/>
      <c r="K2536" s="66"/>
    </row>
    <row r="2537" spans="1:11" x14ac:dyDescent="0.25">
      <c r="A2537" s="148"/>
      <c r="B2537" s="148"/>
      <c r="C2537" s="148"/>
      <c r="D2537" s="148"/>
      <c r="E2537" s="148"/>
      <c r="F2537" s="148"/>
      <c r="G2537" s="148"/>
      <c r="H2537" s="148"/>
      <c r="I2537" s="151"/>
      <c r="J2537" s="148"/>
      <c r="K2537" s="66"/>
    </row>
    <row r="2538" spans="1:11" x14ac:dyDescent="0.25">
      <c r="A2538" s="148"/>
      <c r="B2538" s="148"/>
      <c r="C2538" s="148"/>
      <c r="D2538" s="148"/>
      <c r="E2538" s="148"/>
      <c r="F2538" s="148"/>
      <c r="G2538" s="148"/>
      <c r="H2538" s="148"/>
      <c r="I2538" s="151"/>
      <c r="J2538" s="148"/>
      <c r="K2538" s="66"/>
    </row>
    <row r="2539" spans="1:11" x14ac:dyDescent="0.25">
      <c r="A2539" s="148"/>
      <c r="B2539" s="148"/>
      <c r="C2539" s="148"/>
      <c r="D2539" s="148"/>
      <c r="E2539" s="148"/>
      <c r="F2539" s="148"/>
      <c r="G2539" s="148"/>
      <c r="H2539" s="148"/>
      <c r="I2539" s="151"/>
      <c r="J2539" s="148"/>
      <c r="K2539" s="66"/>
    </row>
    <row r="2540" spans="1:11" x14ac:dyDescent="0.25">
      <c r="A2540" s="148"/>
      <c r="B2540" s="148"/>
      <c r="C2540" s="148"/>
      <c r="D2540" s="148"/>
      <c r="E2540" s="148"/>
      <c r="F2540" s="148"/>
      <c r="G2540" s="148"/>
      <c r="H2540" s="148"/>
      <c r="I2540" s="151"/>
      <c r="J2540" s="148"/>
      <c r="K2540" s="66"/>
    </row>
    <row r="2541" spans="1:11" x14ac:dyDescent="0.25">
      <c r="A2541" s="148"/>
      <c r="B2541" s="148"/>
      <c r="C2541" s="148"/>
      <c r="D2541" s="148"/>
      <c r="E2541" s="148"/>
      <c r="F2541" s="148"/>
      <c r="G2541" s="148"/>
      <c r="H2541" s="148"/>
      <c r="I2541" s="151"/>
      <c r="J2541" s="148"/>
      <c r="K2541" s="66"/>
    </row>
    <row r="2542" spans="1:11" x14ac:dyDescent="0.25">
      <c r="A2542" s="148"/>
      <c r="B2542" s="148"/>
      <c r="C2542" s="148"/>
      <c r="D2542" s="148"/>
      <c r="E2542" s="148"/>
      <c r="F2542" s="148"/>
      <c r="G2542" s="148"/>
      <c r="H2542" s="148"/>
      <c r="I2542" s="151"/>
      <c r="J2542" s="148"/>
      <c r="K2542" s="66"/>
    </row>
    <row r="2543" spans="1:11" x14ac:dyDescent="0.25">
      <c r="A2543" s="148"/>
      <c r="B2543" s="148"/>
      <c r="C2543" s="148"/>
      <c r="D2543" s="148"/>
      <c r="E2543" s="148"/>
      <c r="F2543" s="148"/>
      <c r="G2543" s="148"/>
      <c r="H2543" s="148"/>
      <c r="I2543" s="151"/>
      <c r="J2543" s="148"/>
      <c r="K2543" s="66"/>
    </row>
    <row r="2544" spans="1:11" x14ac:dyDescent="0.25">
      <c r="A2544" s="148"/>
      <c r="B2544" s="148"/>
      <c r="C2544" s="148"/>
      <c r="D2544" s="148"/>
      <c r="E2544" s="148"/>
      <c r="F2544" s="148"/>
      <c r="G2544" s="148"/>
      <c r="H2544" s="148"/>
      <c r="I2544" s="151"/>
      <c r="J2544" s="148"/>
      <c r="K2544" s="66"/>
    </row>
    <row r="2545" spans="1:11" x14ac:dyDescent="0.25">
      <c r="A2545" s="148"/>
      <c r="B2545" s="148"/>
      <c r="C2545" s="148"/>
      <c r="D2545" s="148"/>
      <c r="E2545" s="148"/>
      <c r="F2545" s="148"/>
      <c r="G2545" s="148"/>
      <c r="H2545" s="148"/>
      <c r="I2545" s="151"/>
      <c r="J2545" s="148"/>
      <c r="K2545" s="66"/>
    </row>
    <row r="2546" spans="1:11" x14ac:dyDescent="0.25">
      <c r="A2546" s="148"/>
      <c r="B2546" s="148"/>
      <c r="C2546" s="148"/>
      <c r="D2546" s="148"/>
      <c r="E2546" s="148"/>
      <c r="F2546" s="148"/>
      <c r="G2546" s="148"/>
      <c r="H2546" s="148"/>
      <c r="I2546" s="151"/>
      <c r="J2546" s="148"/>
      <c r="K2546" s="66"/>
    </row>
    <row r="2547" spans="1:11" x14ac:dyDescent="0.25">
      <c r="A2547" s="148"/>
      <c r="B2547" s="148"/>
      <c r="C2547" s="148"/>
      <c r="D2547" s="148"/>
      <c r="E2547" s="148"/>
      <c r="F2547" s="148"/>
      <c r="G2547" s="148"/>
      <c r="H2547" s="148"/>
      <c r="I2547" s="151"/>
      <c r="J2547" s="148"/>
      <c r="K2547" s="66"/>
    </row>
    <row r="2548" spans="1:11" x14ac:dyDescent="0.25">
      <c r="A2548" s="148"/>
      <c r="B2548" s="148"/>
      <c r="C2548" s="148"/>
      <c r="D2548" s="148"/>
      <c r="E2548" s="148"/>
      <c r="F2548" s="148"/>
      <c r="G2548" s="148"/>
      <c r="H2548" s="148"/>
      <c r="I2548" s="151"/>
      <c r="J2548" s="148"/>
      <c r="K2548" s="66"/>
    </row>
    <row r="2549" spans="1:11" x14ac:dyDescent="0.25">
      <c r="A2549" s="148"/>
      <c r="B2549" s="148"/>
      <c r="C2549" s="148"/>
      <c r="D2549" s="148"/>
      <c r="E2549" s="148"/>
      <c r="F2549" s="148"/>
      <c r="G2549" s="148"/>
      <c r="H2549" s="148"/>
      <c r="I2549" s="151"/>
      <c r="J2549" s="148"/>
      <c r="K2549" s="66"/>
    </row>
    <row r="2550" spans="1:11" x14ac:dyDescent="0.25">
      <c r="A2550" s="148"/>
      <c r="B2550" s="148"/>
      <c r="C2550" s="148"/>
      <c r="D2550" s="148"/>
      <c r="E2550" s="148"/>
      <c r="F2550" s="148"/>
      <c r="G2550" s="148"/>
      <c r="H2550" s="148"/>
      <c r="I2550" s="151"/>
      <c r="J2550" s="148"/>
      <c r="K2550" s="66"/>
    </row>
    <row r="2551" spans="1:11" x14ac:dyDescent="0.25">
      <c r="A2551" s="148"/>
      <c r="B2551" s="148"/>
      <c r="C2551" s="148"/>
      <c r="D2551" s="148"/>
      <c r="E2551" s="148"/>
      <c r="F2551" s="148"/>
      <c r="G2551" s="148"/>
      <c r="H2551" s="148"/>
      <c r="I2551" s="151"/>
      <c r="J2551" s="148"/>
      <c r="K2551" s="66"/>
    </row>
    <row r="2552" spans="1:11" x14ac:dyDescent="0.25">
      <c r="A2552" s="148"/>
      <c r="B2552" s="148"/>
      <c r="C2552" s="148"/>
      <c r="D2552" s="148"/>
      <c r="E2552" s="148"/>
      <c r="F2552" s="148"/>
      <c r="G2552" s="148"/>
      <c r="H2552" s="148"/>
      <c r="I2552" s="151"/>
      <c r="J2552" s="148"/>
      <c r="K2552" s="66"/>
    </row>
    <row r="2553" spans="1:11" x14ac:dyDescent="0.25">
      <c r="A2553" s="148"/>
      <c r="B2553" s="148"/>
      <c r="C2553" s="148"/>
      <c r="D2553" s="148"/>
      <c r="E2553" s="148"/>
      <c r="F2553" s="148"/>
      <c r="G2553" s="148"/>
      <c r="H2553" s="148"/>
      <c r="I2553" s="151"/>
      <c r="J2553" s="148"/>
      <c r="K2553" s="66"/>
    </row>
    <row r="2554" spans="1:11" x14ac:dyDescent="0.25">
      <c r="A2554" s="148"/>
      <c r="B2554" s="148"/>
      <c r="C2554" s="148"/>
      <c r="D2554" s="148"/>
      <c r="E2554" s="148"/>
      <c r="F2554" s="148"/>
      <c r="G2554" s="148"/>
      <c r="H2554" s="148"/>
      <c r="I2554" s="151"/>
      <c r="J2554" s="148"/>
      <c r="K2554" s="66"/>
    </row>
    <row r="2555" spans="1:11" x14ac:dyDescent="0.25">
      <c r="A2555" s="148"/>
      <c r="B2555" s="148"/>
      <c r="C2555" s="148"/>
      <c r="D2555" s="148"/>
      <c r="E2555" s="148"/>
      <c r="F2555" s="148"/>
      <c r="G2555" s="148"/>
      <c r="H2555" s="148"/>
      <c r="I2555" s="151"/>
      <c r="J2555" s="148"/>
      <c r="K2555" s="66"/>
    </row>
    <row r="2556" spans="1:11" x14ac:dyDescent="0.25">
      <c r="A2556" s="148"/>
      <c r="B2556" s="148"/>
      <c r="C2556" s="148"/>
      <c r="D2556" s="148"/>
      <c r="E2556" s="148"/>
      <c r="F2556" s="148"/>
      <c r="G2556" s="148"/>
      <c r="H2556" s="148"/>
      <c r="I2556" s="151"/>
      <c r="J2556" s="148"/>
      <c r="K2556" s="66"/>
    </row>
    <row r="2557" spans="1:11" x14ac:dyDescent="0.25">
      <c r="A2557" s="148"/>
      <c r="B2557" s="148"/>
      <c r="C2557" s="148"/>
      <c r="D2557" s="148"/>
      <c r="E2557" s="148"/>
      <c r="F2557" s="148"/>
      <c r="G2557" s="148"/>
      <c r="H2557" s="148"/>
      <c r="I2557" s="151"/>
      <c r="J2557" s="148"/>
      <c r="K2557" s="66"/>
    </row>
    <row r="2558" spans="1:11" x14ac:dyDescent="0.25">
      <c r="A2558" s="148"/>
      <c r="B2558" s="148"/>
      <c r="C2558" s="148"/>
      <c r="D2558" s="148"/>
      <c r="E2558" s="148"/>
      <c r="F2558" s="148"/>
      <c r="G2558" s="148"/>
      <c r="H2558" s="148"/>
      <c r="I2558" s="151"/>
      <c r="J2558" s="148"/>
      <c r="K2558" s="66"/>
    </row>
    <row r="2559" spans="1:11" x14ac:dyDescent="0.25">
      <c r="A2559" s="148"/>
      <c r="B2559" s="148"/>
      <c r="C2559" s="148"/>
      <c r="D2559" s="148"/>
      <c r="E2559" s="148"/>
      <c r="F2559" s="148"/>
      <c r="G2559" s="148"/>
      <c r="H2559" s="148"/>
      <c r="I2559" s="151"/>
      <c r="J2559" s="148"/>
      <c r="K2559" s="66"/>
    </row>
    <row r="2560" spans="1:11" x14ac:dyDescent="0.25">
      <c r="A2560" s="148"/>
      <c r="B2560" s="148"/>
      <c r="C2560" s="148"/>
      <c r="D2560" s="148"/>
      <c r="E2560" s="148"/>
      <c r="F2560" s="148"/>
      <c r="G2560" s="148"/>
      <c r="H2560" s="148"/>
      <c r="I2560" s="151"/>
      <c r="J2560" s="148"/>
      <c r="K2560" s="66"/>
    </row>
    <row r="2561" spans="1:11" x14ac:dyDescent="0.25">
      <c r="A2561" s="148"/>
      <c r="B2561" s="148"/>
      <c r="C2561" s="148"/>
      <c r="D2561" s="148"/>
      <c r="E2561" s="148"/>
      <c r="F2561" s="148"/>
      <c r="G2561" s="148"/>
      <c r="H2561" s="148"/>
      <c r="I2561" s="151"/>
      <c r="J2561" s="148"/>
      <c r="K2561" s="66"/>
    </row>
    <row r="2562" spans="1:11" x14ac:dyDescent="0.25">
      <c r="A2562" s="148"/>
      <c r="B2562" s="148"/>
      <c r="C2562" s="148"/>
      <c r="D2562" s="148"/>
      <c r="E2562" s="148"/>
      <c r="F2562" s="148"/>
      <c r="G2562" s="148"/>
      <c r="H2562" s="148"/>
      <c r="I2562" s="151"/>
      <c r="J2562" s="148"/>
      <c r="K2562" s="66"/>
    </row>
    <row r="2563" spans="1:11" x14ac:dyDescent="0.25">
      <c r="A2563" s="148"/>
      <c r="B2563" s="148"/>
      <c r="C2563" s="148"/>
      <c r="D2563" s="148"/>
      <c r="E2563" s="148"/>
      <c r="F2563" s="148"/>
      <c r="G2563" s="148"/>
      <c r="H2563" s="148"/>
      <c r="I2563" s="151"/>
      <c r="J2563" s="148"/>
      <c r="K2563" s="66"/>
    </row>
    <row r="2564" spans="1:11" x14ac:dyDescent="0.25">
      <c r="A2564" s="148"/>
      <c r="B2564" s="148"/>
      <c r="C2564" s="148"/>
      <c r="D2564" s="148"/>
      <c r="E2564" s="148"/>
      <c r="F2564" s="148"/>
      <c r="G2564" s="148"/>
      <c r="H2564" s="148"/>
      <c r="I2564" s="151"/>
      <c r="J2564" s="148"/>
      <c r="K2564" s="66"/>
    </row>
    <row r="2565" spans="1:11" x14ac:dyDescent="0.25">
      <c r="A2565" s="148"/>
      <c r="B2565" s="148"/>
      <c r="C2565" s="148"/>
      <c r="D2565" s="148"/>
      <c r="E2565" s="148"/>
      <c r="F2565" s="148"/>
      <c r="G2565" s="148"/>
      <c r="H2565" s="148"/>
      <c r="I2565" s="151"/>
      <c r="J2565" s="148"/>
      <c r="K2565" s="66"/>
    </row>
    <row r="2566" spans="1:11" x14ac:dyDescent="0.25">
      <c r="A2566" s="148"/>
      <c r="B2566" s="148"/>
      <c r="C2566" s="148"/>
      <c r="D2566" s="148"/>
      <c r="E2566" s="148"/>
      <c r="F2566" s="148"/>
      <c r="G2566" s="148"/>
      <c r="H2566" s="148"/>
      <c r="I2566" s="151"/>
      <c r="J2566" s="148"/>
      <c r="K2566" s="66"/>
    </row>
    <row r="2567" spans="1:11" x14ac:dyDescent="0.25">
      <c r="A2567" s="148"/>
      <c r="B2567" s="148"/>
      <c r="C2567" s="148"/>
      <c r="D2567" s="148"/>
      <c r="E2567" s="148"/>
      <c r="F2567" s="148"/>
      <c r="G2567" s="148"/>
      <c r="H2567" s="148"/>
      <c r="I2567" s="151"/>
      <c r="J2567" s="148"/>
      <c r="K2567" s="66"/>
    </row>
    <row r="2568" spans="1:11" x14ac:dyDescent="0.25">
      <c r="A2568" s="148"/>
      <c r="B2568" s="148"/>
      <c r="C2568" s="148"/>
      <c r="D2568" s="148"/>
      <c r="E2568" s="148"/>
      <c r="F2568" s="148"/>
      <c r="G2568" s="148"/>
      <c r="H2568" s="148"/>
      <c r="I2568" s="151"/>
      <c r="J2568" s="148"/>
      <c r="K2568" s="66"/>
    </row>
    <row r="2569" spans="1:11" x14ac:dyDescent="0.25">
      <c r="A2569" s="148"/>
      <c r="B2569" s="148"/>
      <c r="C2569" s="148"/>
      <c r="D2569" s="148"/>
      <c r="E2569" s="148"/>
      <c r="F2569" s="148"/>
      <c r="G2569" s="148"/>
      <c r="H2569" s="148"/>
      <c r="I2569" s="151"/>
      <c r="J2569" s="148"/>
      <c r="K2569" s="66"/>
    </row>
    <row r="2570" spans="1:11" x14ac:dyDescent="0.25">
      <c r="A2570" s="148"/>
      <c r="B2570" s="148"/>
      <c r="C2570" s="148"/>
      <c r="D2570" s="148"/>
      <c r="E2570" s="148"/>
      <c r="F2570" s="148"/>
      <c r="G2570" s="148"/>
      <c r="H2570" s="148"/>
      <c r="I2570" s="151"/>
      <c r="J2570" s="148"/>
      <c r="K2570" s="66"/>
    </row>
    <row r="2571" spans="1:11" x14ac:dyDescent="0.25">
      <c r="A2571" s="148"/>
      <c r="B2571" s="148"/>
      <c r="C2571" s="148"/>
      <c r="D2571" s="148"/>
      <c r="E2571" s="148"/>
      <c r="F2571" s="148"/>
      <c r="G2571" s="148"/>
      <c r="H2571" s="148"/>
      <c r="I2571" s="151"/>
      <c r="J2571" s="148"/>
      <c r="K2571" s="66"/>
    </row>
    <row r="2572" spans="1:11" x14ac:dyDescent="0.25">
      <c r="A2572" s="148"/>
      <c r="B2572" s="148"/>
      <c r="C2572" s="148"/>
      <c r="D2572" s="148"/>
      <c r="E2572" s="148"/>
      <c r="F2572" s="148"/>
      <c r="G2572" s="148"/>
      <c r="H2572" s="148"/>
      <c r="I2572" s="151"/>
      <c r="J2572" s="148"/>
      <c r="K2572" s="66"/>
    </row>
    <row r="2573" spans="1:11" x14ac:dyDescent="0.25">
      <c r="A2573" s="148"/>
      <c r="B2573" s="148"/>
      <c r="C2573" s="148"/>
      <c r="D2573" s="148"/>
      <c r="E2573" s="148"/>
      <c r="F2573" s="148"/>
      <c r="G2573" s="148"/>
      <c r="H2573" s="148"/>
      <c r="I2573" s="151"/>
      <c r="J2573" s="148"/>
      <c r="K2573" s="66"/>
    </row>
    <row r="2574" spans="1:11" x14ac:dyDescent="0.25">
      <c r="A2574" s="148"/>
      <c r="B2574" s="148"/>
      <c r="C2574" s="148"/>
      <c r="D2574" s="148"/>
      <c r="E2574" s="148"/>
      <c r="F2574" s="148"/>
      <c r="G2574" s="148"/>
      <c r="H2574" s="148"/>
      <c r="I2574" s="151"/>
      <c r="J2574" s="148"/>
      <c r="K2574" s="66"/>
    </row>
    <row r="2575" spans="1:11" x14ac:dyDescent="0.25">
      <c r="A2575" s="148"/>
      <c r="B2575" s="148"/>
      <c r="C2575" s="148"/>
      <c r="D2575" s="148"/>
      <c r="E2575" s="148"/>
      <c r="F2575" s="148"/>
      <c r="G2575" s="148"/>
      <c r="H2575" s="148"/>
      <c r="I2575" s="151"/>
      <c r="J2575" s="148"/>
      <c r="K2575" s="66"/>
    </row>
    <row r="2576" spans="1:11" x14ac:dyDescent="0.25">
      <c r="A2576" s="148"/>
      <c r="B2576" s="148"/>
      <c r="C2576" s="148"/>
      <c r="D2576" s="148"/>
      <c r="E2576" s="148"/>
      <c r="F2576" s="148"/>
      <c r="G2576" s="148"/>
      <c r="H2576" s="148"/>
      <c r="I2576" s="151"/>
      <c r="J2576" s="148"/>
      <c r="K2576" s="66"/>
    </row>
    <row r="2577" spans="1:11" x14ac:dyDescent="0.25">
      <c r="A2577" s="148"/>
      <c r="B2577" s="148"/>
      <c r="C2577" s="148"/>
      <c r="D2577" s="148"/>
      <c r="E2577" s="148"/>
      <c r="F2577" s="148"/>
      <c r="G2577" s="148"/>
      <c r="H2577" s="148"/>
      <c r="I2577" s="151"/>
      <c r="J2577" s="148"/>
      <c r="K2577" s="66"/>
    </row>
    <row r="2578" spans="1:11" x14ac:dyDescent="0.25">
      <c r="A2578" s="148"/>
      <c r="B2578" s="148"/>
      <c r="C2578" s="148"/>
      <c r="D2578" s="148"/>
      <c r="E2578" s="148"/>
      <c r="F2578" s="148"/>
      <c r="G2578" s="148"/>
      <c r="H2578" s="148"/>
      <c r="I2578" s="151"/>
      <c r="J2578" s="148"/>
      <c r="K2578" s="66"/>
    </row>
    <row r="2579" spans="1:11" x14ac:dyDescent="0.25">
      <c r="A2579" s="148"/>
      <c r="B2579" s="148"/>
      <c r="C2579" s="148"/>
      <c r="D2579" s="148"/>
      <c r="E2579" s="148"/>
      <c r="F2579" s="148"/>
      <c r="G2579" s="148"/>
      <c r="H2579" s="148"/>
      <c r="I2579" s="151"/>
      <c r="J2579" s="148"/>
      <c r="K2579" s="66"/>
    </row>
    <row r="2580" spans="1:11" x14ac:dyDescent="0.25">
      <c r="A2580" s="148"/>
      <c r="B2580" s="148"/>
      <c r="C2580" s="148"/>
      <c r="D2580" s="148"/>
      <c r="E2580" s="148"/>
      <c r="F2580" s="148"/>
      <c r="G2580" s="148"/>
      <c r="H2580" s="148"/>
      <c r="I2580" s="151"/>
      <c r="J2580" s="148"/>
      <c r="K2580" s="66"/>
    </row>
    <row r="2581" spans="1:11" x14ac:dyDescent="0.25">
      <c r="A2581" s="148"/>
      <c r="B2581" s="148"/>
      <c r="C2581" s="148"/>
      <c r="D2581" s="148"/>
      <c r="E2581" s="148"/>
      <c r="F2581" s="148"/>
      <c r="G2581" s="148"/>
      <c r="H2581" s="148"/>
      <c r="I2581" s="151"/>
      <c r="J2581" s="148"/>
      <c r="K2581" s="66"/>
    </row>
    <row r="2582" spans="1:11" x14ac:dyDescent="0.25">
      <c r="A2582" s="148"/>
      <c r="B2582" s="148"/>
      <c r="C2582" s="148"/>
      <c r="D2582" s="148"/>
      <c r="E2582" s="148"/>
      <c r="F2582" s="148"/>
      <c r="G2582" s="148"/>
      <c r="H2582" s="148"/>
      <c r="I2582" s="151"/>
      <c r="J2582" s="148"/>
      <c r="K2582" s="66"/>
    </row>
    <row r="2583" spans="1:11" x14ac:dyDescent="0.25">
      <c r="A2583" s="148"/>
      <c r="B2583" s="148"/>
      <c r="C2583" s="148"/>
      <c r="D2583" s="148"/>
      <c r="E2583" s="148"/>
      <c r="F2583" s="148"/>
      <c r="G2583" s="148"/>
      <c r="H2583" s="148"/>
      <c r="I2583" s="151"/>
      <c r="J2583" s="148"/>
      <c r="K2583" s="66"/>
    </row>
    <row r="2584" spans="1:11" x14ac:dyDescent="0.25">
      <c r="A2584" s="148"/>
      <c r="B2584" s="148"/>
      <c r="C2584" s="148"/>
      <c r="D2584" s="148"/>
      <c r="E2584" s="148"/>
      <c r="F2584" s="148"/>
      <c r="G2584" s="148"/>
      <c r="H2584" s="148"/>
      <c r="I2584" s="151"/>
      <c r="J2584" s="148"/>
      <c r="K2584" s="66"/>
    </row>
    <row r="2585" spans="1:11" x14ac:dyDescent="0.25">
      <c r="A2585" s="148"/>
      <c r="B2585" s="148"/>
      <c r="C2585" s="148"/>
      <c r="D2585" s="148"/>
      <c r="E2585" s="148"/>
      <c r="F2585" s="148"/>
      <c r="G2585" s="148"/>
      <c r="H2585" s="148"/>
      <c r="I2585" s="151"/>
      <c r="J2585" s="148"/>
      <c r="K2585" s="66"/>
    </row>
    <row r="2586" spans="1:11" x14ac:dyDescent="0.25">
      <c r="A2586" s="148"/>
      <c r="B2586" s="148"/>
      <c r="C2586" s="148"/>
      <c r="D2586" s="148"/>
      <c r="E2586" s="148"/>
      <c r="F2586" s="148"/>
      <c r="G2586" s="148"/>
      <c r="H2586" s="148"/>
      <c r="I2586" s="151"/>
      <c r="J2586" s="148"/>
      <c r="K2586" s="66"/>
    </row>
    <row r="2587" spans="1:11" x14ac:dyDescent="0.25">
      <c r="A2587" s="148"/>
      <c r="B2587" s="148"/>
      <c r="C2587" s="148"/>
      <c r="D2587" s="148"/>
      <c r="E2587" s="148"/>
      <c r="F2587" s="148"/>
      <c r="G2587" s="148"/>
      <c r="H2587" s="148"/>
      <c r="I2587" s="151"/>
      <c r="J2587" s="148"/>
      <c r="K2587" s="66"/>
    </row>
    <row r="2588" spans="1:11" x14ac:dyDescent="0.25">
      <c r="A2588" s="148"/>
      <c r="B2588" s="148"/>
      <c r="C2588" s="148"/>
      <c r="D2588" s="148"/>
      <c r="E2588" s="148"/>
      <c r="F2588" s="148"/>
      <c r="G2588" s="148"/>
      <c r="H2588" s="148"/>
      <c r="I2588" s="151"/>
      <c r="J2588" s="148"/>
      <c r="K2588" s="66"/>
    </row>
    <row r="2589" spans="1:11" x14ac:dyDescent="0.25">
      <c r="A2589" s="148"/>
      <c r="B2589" s="148"/>
      <c r="C2589" s="148"/>
      <c r="D2589" s="148"/>
      <c r="E2589" s="148"/>
      <c r="F2589" s="148"/>
      <c r="G2589" s="148"/>
      <c r="H2589" s="148"/>
      <c r="I2589" s="151"/>
      <c r="J2589" s="148"/>
      <c r="K2589" s="66"/>
    </row>
    <row r="2590" spans="1:11" x14ac:dyDescent="0.25">
      <c r="A2590" s="148"/>
      <c r="B2590" s="148"/>
      <c r="C2590" s="148"/>
      <c r="D2590" s="148"/>
      <c r="E2590" s="148"/>
      <c r="F2590" s="148"/>
      <c r="G2590" s="148"/>
      <c r="H2590" s="148"/>
      <c r="I2590" s="151"/>
      <c r="J2590" s="148"/>
      <c r="K2590" s="66"/>
    </row>
    <row r="2591" spans="1:11" x14ac:dyDescent="0.25">
      <c r="A2591" s="148"/>
      <c r="B2591" s="148"/>
      <c r="C2591" s="148"/>
      <c r="D2591" s="148"/>
      <c r="E2591" s="148"/>
      <c r="F2591" s="148"/>
      <c r="G2591" s="148"/>
      <c r="H2591" s="148"/>
      <c r="I2591" s="151"/>
      <c r="J2591" s="148"/>
      <c r="K2591" s="66"/>
    </row>
    <row r="2592" spans="1:11" x14ac:dyDescent="0.25">
      <c r="A2592" s="148"/>
      <c r="B2592" s="148"/>
      <c r="C2592" s="148"/>
      <c r="D2592" s="148"/>
      <c r="E2592" s="148"/>
      <c r="F2592" s="148"/>
      <c r="G2592" s="148"/>
      <c r="H2592" s="148"/>
      <c r="I2592" s="151"/>
      <c r="J2592" s="148"/>
      <c r="K2592" s="66"/>
    </row>
    <row r="2593" spans="1:11" x14ac:dyDescent="0.25">
      <c r="A2593" s="148"/>
      <c r="B2593" s="148"/>
      <c r="C2593" s="148"/>
      <c r="D2593" s="148"/>
      <c r="E2593" s="148"/>
      <c r="F2593" s="148"/>
      <c r="G2593" s="148"/>
      <c r="H2593" s="148"/>
      <c r="I2593" s="151"/>
      <c r="J2593" s="148"/>
      <c r="K2593" s="66"/>
    </row>
    <row r="2594" spans="1:11" x14ac:dyDescent="0.25">
      <c r="A2594" s="148"/>
      <c r="B2594" s="148"/>
      <c r="C2594" s="148"/>
      <c r="D2594" s="148"/>
      <c r="E2594" s="148"/>
      <c r="F2594" s="148"/>
      <c r="G2594" s="148"/>
      <c r="H2594" s="148"/>
      <c r="I2594" s="151"/>
      <c r="J2594" s="148"/>
      <c r="K2594" s="66"/>
    </row>
    <row r="2595" spans="1:11" x14ac:dyDescent="0.25">
      <c r="A2595" s="148"/>
      <c r="B2595" s="148"/>
      <c r="C2595" s="148"/>
      <c r="D2595" s="148"/>
      <c r="E2595" s="148"/>
      <c r="F2595" s="148"/>
      <c r="G2595" s="148"/>
      <c r="H2595" s="148"/>
      <c r="I2595" s="151"/>
      <c r="J2595" s="148"/>
      <c r="K2595" s="66"/>
    </row>
    <row r="2596" spans="1:11" x14ac:dyDescent="0.25">
      <c r="A2596" s="148"/>
      <c r="B2596" s="148"/>
      <c r="C2596" s="148"/>
      <c r="D2596" s="148"/>
      <c r="E2596" s="148"/>
      <c r="F2596" s="148"/>
      <c r="G2596" s="148"/>
      <c r="H2596" s="148"/>
      <c r="I2596" s="151"/>
      <c r="J2596" s="148"/>
      <c r="K2596" s="66"/>
    </row>
    <row r="2597" spans="1:11" x14ac:dyDescent="0.25">
      <c r="A2597" s="148"/>
      <c r="B2597" s="148"/>
      <c r="C2597" s="148"/>
      <c r="D2597" s="148"/>
      <c r="E2597" s="148"/>
      <c r="F2597" s="148"/>
      <c r="G2597" s="148"/>
      <c r="H2597" s="148"/>
      <c r="I2597" s="151"/>
      <c r="J2597" s="148"/>
      <c r="K2597" s="66"/>
    </row>
    <row r="2598" spans="1:11" x14ac:dyDescent="0.25">
      <c r="A2598" s="148"/>
      <c r="B2598" s="148"/>
      <c r="C2598" s="148"/>
      <c r="D2598" s="148"/>
      <c r="E2598" s="148"/>
      <c r="F2598" s="148"/>
      <c r="G2598" s="148"/>
      <c r="H2598" s="148"/>
      <c r="I2598" s="151"/>
      <c r="J2598" s="148"/>
      <c r="K2598" s="66"/>
    </row>
    <row r="2599" spans="1:11" x14ac:dyDescent="0.25">
      <c r="A2599" s="148"/>
      <c r="B2599" s="148"/>
      <c r="C2599" s="148"/>
      <c r="D2599" s="148"/>
      <c r="E2599" s="148"/>
      <c r="F2599" s="148"/>
      <c r="G2599" s="148"/>
      <c r="H2599" s="148"/>
      <c r="I2599" s="151"/>
      <c r="J2599" s="148"/>
      <c r="K2599" s="66"/>
    </row>
    <row r="2600" spans="1:11" x14ac:dyDescent="0.25">
      <c r="A2600" s="148"/>
      <c r="B2600" s="148"/>
      <c r="C2600" s="148"/>
      <c r="D2600" s="148"/>
      <c r="E2600" s="148"/>
      <c r="F2600" s="148"/>
      <c r="G2600" s="148"/>
      <c r="H2600" s="148"/>
      <c r="I2600" s="151"/>
      <c r="J2600" s="148"/>
      <c r="K2600" s="66"/>
    </row>
    <row r="2601" spans="1:11" x14ac:dyDescent="0.25">
      <c r="A2601" s="148"/>
      <c r="B2601" s="148"/>
      <c r="C2601" s="148"/>
      <c r="D2601" s="148"/>
      <c r="E2601" s="148"/>
      <c r="F2601" s="148"/>
      <c r="G2601" s="148"/>
      <c r="H2601" s="148"/>
      <c r="I2601" s="151"/>
      <c r="J2601" s="148"/>
      <c r="K2601" s="66"/>
    </row>
    <row r="2602" spans="1:11" x14ac:dyDescent="0.25">
      <c r="A2602" s="148"/>
      <c r="B2602" s="148"/>
      <c r="C2602" s="148"/>
      <c r="D2602" s="148"/>
      <c r="E2602" s="148"/>
      <c r="F2602" s="148"/>
      <c r="G2602" s="148"/>
      <c r="H2602" s="148"/>
      <c r="I2602" s="151"/>
      <c r="J2602" s="148"/>
      <c r="K2602" s="66"/>
    </row>
    <row r="2603" spans="1:11" x14ac:dyDescent="0.25">
      <c r="A2603" s="148"/>
      <c r="B2603" s="148"/>
      <c r="C2603" s="148"/>
      <c r="D2603" s="148"/>
      <c r="E2603" s="148"/>
      <c r="F2603" s="148"/>
      <c r="G2603" s="148"/>
      <c r="H2603" s="148"/>
      <c r="I2603" s="151"/>
      <c r="J2603" s="148"/>
      <c r="K2603" s="66"/>
    </row>
    <row r="2604" spans="1:11" x14ac:dyDescent="0.25">
      <c r="A2604" s="148"/>
      <c r="B2604" s="148"/>
      <c r="C2604" s="148"/>
      <c r="D2604" s="148"/>
      <c r="E2604" s="148"/>
      <c r="F2604" s="148"/>
      <c r="G2604" s="148"/>
      <c r="H2604" s="148"/>
      <c r="I2604" s="151"/>
      <c r="J2604" s="148"/>
      <c r="K2604" s="66"/>
    </row>
    <row r="2605" spans="1:11" x14ac:dyDescent="0.25">
      <c r="A2605" s="148"/>
      <c r="B2605" s="148"/>
      <c r="C2605" s="148"/>
      <c r="D2605" s="148"/>
      <c r="E2605" s="148"/>
      <c r="F2605" s="148"/>
      <c r="G2605" s="148"/>
      <c r="H2605" s="148"/>
      <c r="I2605" s="151"/>
      <c r="J2605" s="148"/>
      <c r="K2605" s="66"/>
    </row>
    <row r="2606" spans="1:11" x14ac:dyDescent="0.25">
      <c r="A2606" s="148"/>
      <c r="B2606" s="148"/>
      <c r="C2606" s="148"/>
      <c r="D2606" s="148"/>
      <c r="E2606" s="148"/>
      <c r="F2606" s="148"/>
      <c r="G2606" s="148"/>
      <c r="H2606" s="148"/>
      <c r="I2606" s="151"/>
      <c r="J2606" s="148"/>
      <c r="K2606" s="66"/>
    </row>
    <row r="2607" spans="1:11" x14ac:dyDescent="0.25">
      <c r="A2607" s="148"/>
      <c r="B2607" s="148"/>
      <c r="C2607" s="148"/>
      <c r="D2607" s="148"/>
      <c r="E2607" s="148"/>
      <c r="F2607" s="148"/>
      <c r="G2607" s="148"/>
      <c r="H2607" s="148"/>
      <c r="I2607" s="151"/>
      <c r="J2607" s="148"/>
      <c r="K2607" s="66"/>
    </row>
    <row r="2608" spans="1:11" x14ac:dyDescent="0.25">
      <c r="A2608" s="148"/>
      <c r="B2608" s="148"/>
      <c r="C2608" s="148"/>
      <c r="D2608" s="148"/>
      <c r="E2608" s="148"/>
      <c r="F2608" s="148"/>
      <c r="G2608" s="148"/>
      <c r="H2608" s="148"/>
      <c r="I2608" s="151"/>
      <c r="J2608" s="148"/>
      <c r="K2608" s="66"/>
    </row>
    <row r="2609" spans="1:11" x14ac:dyDescent="0.25">
      <c r="A2609" s="148"/>
      <c r="B2609" s="148"/>
      <c r="C2609" s="148"/>
      <c r="D2609" s="148"/>
      <c r="E2609" s="148"/>
      <c r="F2609" s="148"/>
      <c r="G2609" s="148"/>
      <c r="H2609" s="148"/>
      <c r="I2609" s="151"/>
      <c r="J2609" s="148"/>
      <c r="K2609" s="66"/>
    </row>
    <row r="2610" spans="1:11" x14ac:dyDescent="0.25">
      <c r="A2610" s="148"/>
      <c r="B2610" s="148"/>
      <c r="C2610" s="148"/>
      <c r="D2610" s="148"/>
      <c r="E2610" s="148"/>
      <c r="F2610" s="148"/>
      <c r="G2610" s="148"/>
      <c r="H2610" s="148"/>
      <c r="I2610" s="151"/>
      <c r="J2610" s="148"/>
      <c r="K2610" s="66"/>
    </row>
    <row r="2611" spans="1:11" x14ac:dyDescent="0.25">
      <c r="A2611" s="148"/>
      <c r="B2611" s="148"/>
      <c r="C2611" s="148"/>
      <c r="D2611" s="148"/>
      <c r="E2611" s="148"/>
      <c r="F2611" s="148"/>
      <c r="G2611" s="148"/>
      <c r="H2611" s="148"/>
      <c r="I2611" s="151"/>
      <c r="J2611" s="148"/>
      <c r="K2611" s="66"/>
    </row>
    <row r="2612" spans="1:11" x14ac:dyDescent="0.25">
      <c r="A2612" s="148"/>
      <c r="B2612" s="148"/>
      <c r="C2612" s="148"/>
      <c r="D2612" s="148"/>
      <c r="E2612" s="148"/>
      <c r="F2612" s="148"/>
      <c r="G2612" s="148"/>
      <c r="H2612" s="148"/>
      <c r="I2612" s="151"/>
      <c r="J2612" s="148"/>
      <c r="K2612" s="66"/>
    </row>
    <row r="2613" spans="1:11" x14ac:dyDescent="0.25">
      <c r="A2613" s="148"/>
      <c r="B2613" s="148"/>
      <c r="C2613" s="148"/>
      <c r="D2613" s="148"/>
      <c r="E2613" s="148"/>
      <c r="F2613" s="148"/>
      <c r="G2613" s="148"/>
      <c r="H2613" s="148"/>
      <c r="I2613" s="151"/>
      <c r="J2613" s="148"/>
      <c r="K2613" s="66"/>
    </row>
    <row r="2614" spans="1:11" x14ac:dyDescent="0.25">
      <c r="A2614" s="148"/>
      <c r="B2614" s="148"/>
      <c r="C2614" s="148"/>
      <c r="D2614" s="148"/>
      <c r="E2614" s="148"/>
      <c r="F2614" s="148"/>
      <c r="G2614" s="148"/>
      <c r="H2614" s="148"/>
      <c r="I2614" s="151"/>
      <c r="J2614" s="148"/>
      <c r="K2614" s="66"/>
    </row>
    <row r="2615" spans="1:11" x14ac:dyDescent="0.25">
      <c r="A2615" s="148"/>
      <c r="B2615" s="148"/>
      <c r="C2615" s="148"/>
      <c r="D2615" s="148"/>
      <c r="E2615" s="148"/>
      <c r="F2615" s="148"/>
      <c r="G2615" s="148"/>
      <c r="H2615" s="148"/>
      <c r="I2615" s="151"/>
      <c r="J2615" s="148"/>
      <c r="K2615" s="66"/>
    </row>
    <row r="2616" spans="1:11" x14ac:dyDescent="0.25">
      <c r="A2616" s="148"/>
      <c r="B2616" s="148"/>
      <c r="C2616" s="148"/>
      <c r="D2616" s="148"/>
      <c r="E2616" s="148"/>
      <c r="F2616" s="148"/>
      <c r="G2616" s="148"/>
      <c r="H2616" s="148"/>
      <c r="I2616" s="151"/>
      <c r="J2616" s="148"/>
      <c r="K2616" s="66"/>
    </row>
    <row r="2617" spans="1:11" x14ac:dyDescent="0.25">
      <c r="A2617" s="148"/>
      <c r="B2617" s="148"/>
      <c r="C2617" s="148"/>
      <c r="D2617" s="148"/>
      <c r="E2617" s="148"/>
      <c r="F2617" s="148"/>
      <c r="G2617" s="148"/>
      <c r="H2617" s="148"/>
      <c r="I2617" s="151"/>
      <c r="J2617" s="148"/>
      <c r="K2617" s="66"/>
    </row>
    <row r="2618" spans="1:11" x14ac:dyDescent="0.25">
      <c r="A2618" s="148"/>
      <c r="B2618" s="148"/>
      <c r="C2618" s="148"/>
      <c r="D2618" s="148"/>
      <c r="E2618" s="148"/>
      <c r="F2618" s="148"/>
      <c r="G2618" s="148"/>
      <c r="H2618" s="148"/>
      <c r="I2618" s="151"/>
      <c r="J2618" s="148"/>
      <c r="K2618" s="66"/>
    </row>
    <row r="2619" spans="1:11" x14ac:dyDescent="0.25">
      <c r="A2619" s="148"/>
      <c r="B2619" s="148"/>
      <c r="C2619" s="148"/>
      <c r="D2619" s="148"/>
      <c r="E2619" s="148"/>
      <c r="F2619" s="148"/>
      <c r="G2619" s="148"/>
      <c r="H2619" s="148"/>
      <c r="I2619" s="151"/>
      <c r="J2619" s="148"/>
      <c r="K2619" s="66"/>
    </row>
    <row r="2620" spans="1:11" x14ac:dyDescent="0.25">
      <c r="A2620" s="148"/>
      <c r="B2620" s="148"/>
      <c r="C2620" s="148"/>
      <c r="D2620" s="148"/>
      <c r="E2620" s="148"/>
      <c r="F2620" s="148"/>
      <c r="G2620" s="148"/>
      <c r="H2620" s="148"/>
      <c r="I2620" s="151"/>
      <c r="J2620" s="148"/>
      <c r="K2620" s="66"/>
    </row>
    <row r="2621" spans="1:11" x14ac:dyDescent="0.25">
      <c r="A2621" s="148"/>
      <c r="B2621" s="148"/>
      <c r="C2621" s="148"/>
      <c r="D2621" s="148"/>
      <c r="E2621" s="148"/>
      <c r="F2621" s="148"/>
      <c r="G2621" s="148"/>
      <c r="H2621" s="148"/>
      <c r="I2621" s="151"/>
      <c r="J2621" s="148"/>
      <c r="K2621" s="66"/>
    </row>
    <row r="2622" spans="1:11" x14ac:dyDescent="0.25">
      <c r="A2622" s="148"/>
      <c r="B2622" s="148"/>
      <c r="C2622" s="148"/>
      <c r="D2622" s="148"/>
      <c r="E2622" s="148"/>
      <c r="F2622" s="148"/>
      <c r="G2622" s="148"/>
      <c r="H2622" s="148"/>
      <c r="I2622" s="151"/>
      <c r="J2622" s="148"/>
      <c r="K2622" s="66"/>
    </row>
    <row r="2623" spans="1:11" x14ac:dyDescent="0.25">
      <c r="A2623" s="148"/>
      <c r="B2623" s="148"/>
      <c r="C2623" s="148"/>
      <c r="D2623" s="148"/>
      <c r="E2623" s="148"/>
      <c r="F2623" s="148"/>
      <c r="G2623" s="148"/>
      <c r="H2623" s="148"/>
      <c r="I2623" s="151"/>
      <c r="J2623" s="148"/>
      <c r="K2623" s="66"/>
    </row>
    <row r="2624" spans="1:11" x14ac:dyDescent="0.25">
      <c r="A2624" s="148"/>
      <c r="B2624" s="148"/>
      <c r="C2624" s="148"/>
      <c r="D2624" s="148"/>
      <c r="E2624" s="148"/>
      <c r="F2624" s="148"/>
      <c r="G2624" s="148"/>
      <c r="H2624" s="148"/>
      <c r="I2624" s="151"/>
      <c r="J2624" s="148"/>
      <c r="K2624" s="66"/>
    </row>
    <row r="2625" spans="1:11" x14ac:dyDescent="0.25">
      <c r="A2625" s="148"/>
      <c r="B2625" s="148"/>
      <c r="C2625" s="148"/>
      <c r="D2625" s="148"/>
      <c r="E2625" s="148"/>
      <c r="F2625" s="148"/>
      <c r="G2625" s="148"/>
      <c r="H2625" s="148"/>
      <c r="I2625" s="151"/>
      <c r="J2625" s="148"/>
      <c r="K2625" s="66"/>
    </row>
    <row r="2626" spans="1:11" x14ac:dyDescent="0.25">
      <c r="A2626" s="148"/>
      <c r="B2626" s="148"/>
      <c r="C2626" s="148"/>
      <c r="D2626" s="148"/>
      <c r="E2626" s="148"/>
      <c r="F2626" s="148"/>
      <c r="G2626" s="148"/>
      <c r="H2626" s="148"/>
      <c r="I2626" s="151"/>
      <c r="J2626" s="148"/>
      <c r="K2626" s="66"/>
    </row>
    <row r="2627" spans="1:11" x14ac:dyDescent="0.25">
      <c r="A2627" s="148"/>
      <c r="B2627" s="148"/>
      <c r="C2627" s="148"/>
      <c r="D2627" s="148"/>
      <c r="E2627" s="148"/>
      <c r="F2627" s="148"/>
      <c r="G2627" s="148"/>
      <c r="H2627" s="148"/>
      <c r="I2627" s="151"/>
      <c r="J2627" s="148"/>
      <c r="K2627" s="66"/>
    </row>
    <row r="2628" spans="1:11" x14ac:dyDescent="0.25">
      <c r="A2628" s="148"/>
      <c r="B2628" s="148"/>
      <c r="C2628" s="148"/>
      <c r="D2628" s="148"/>
      <c r="E2628" s="148"/>
      <c r="F2628" s="148"/>
      <c r="G2628" s="148"/>
      <c r="H2628" s="148"/>
      <c r="I2628" s="151"/>
      <c r="J2628" s="148"/>
      <c r="K2628" s="66"/>
    </row>
    <row r="2629" spans="1:11" x14ac:dyDescent="0.25">
      <c r="A2629" s="148"/>
      <c r="B2629" s="148"/>
      <c r="C2629" s="148"/>
      <c r="D2629" s="148"/>
      <c r="E2629" s="148"/>
      <c r="F2629" s="148"/>
      <c r="G2629" s="148"/>
      <c r="H2629" s="148"/>
      <c r="I2629" s="151"/>
      <c r="J2629" s="148"/>
      <c r="K2629" s="66"/>
    </row>
    <row r="2630" spans="1:11" x14ac:dyDescent="0.25">
      <c r="A2630" s="148"/>
      <c r="B2630" s="148"/>
      <c r="C2630" s="148"/>
      <c r="D2630" s="148"/>
      <c r="E2630" s="148"/>
      <c r="F2630" s="148"/>
      <c r="G2630" s="148"/>
      <c r="H2630" s="148"/>
      <c r="I2630" s="151"/>
      <c r="J2630" s="148"/>
      <c r="K2630" s="66"/>
    </row>
    <row r="2631" spans="1:11" x14ac:dyDescent="0.25">
      <c r="A2631" s="148"/>
      <c r="B2631" s="148"/>
      <c r="C2631" s="148"/>
      <c r="D2631" s="148"/>
      <c r="E2631" s="148"/>
      <c r="F2631" s="148"/>
      <c r="G2631" s="148"/>
      <c r="H2631" s="148"/>
      <c r="I2631" s="151"/>
      <c r="J2631" s="148"/>
      <c r="K2631" s="66"/>
    </row>
    <row r="2632" spans="1:11" x14ac:dyDescent="0.25">
      <c r="A2632" s="148"/>
      <c r="B2632" s="148"/>
      <c r="C2632" s="148"/>
      <c r="D2632" s="148"/>
      <c r="E2632" s="148"/>
      <c r="F2632" s="148"/>
      <c r="G2632" s="148"/>
      <c r="H2632" s="148"/>
      <c r="I2632" s="151"/>
      <c r="J2632" s="148"/>
      <c r="K2632" s="66"/>
    </row>
    <row r="2633" spans="1:11" x14ac:dyDescent="0.25">
      <c r="A2633" s="148"/>
      <c r="B2633" s="148"/>
      <c r="C2633" s="148"/>
      <c r="D2633" s="148"/>
      <c r="E2633" s="148"/>
      <c r="F2633" s="148"/>
      <c r="G2633" s="148"/>
      <c r="H2633" s="148"/>
      <c r="I2633" s="151"/>
      <c r="J2633" s="148"/>
      <c r="K2633" s="66"/>
    </row>
    <row r="2634" spans="1:11" x14ac:dyDescent="0.25">
      <c r="A2634" s="148"/>
      <c r="B2634" s="148"/>
      <c r="C2634" s="148"/>
      <c r="D2634" s="148"/>
      <c r="E2634" s="148"/>
      <c r="F2634" s="148"/>
      <c r="G2634" s="148"/>
      <c r="H2634" s="148"/>
      <c r="I2634" s="151"/>
      <c r="J2634" s="148"/>
      <c r="K2634" s="66"/>
    </row>
    <row r="2635" spans="1:11" x14ac:dyDescent="0.25">
      <c r="A2635" s="148"/>
      <c r="B2635" s="148"/>
      <c r="C2635" s="148"/>
      <c r="D2635" s="148"/>
      <c r="E2635" s="148"/>
      <c r="F2635" s="148"/>
      <c r="G2635" s="148"/>
      <c r="H2635" s="148"/>
      <c r="I2635" s="151"/>
      <c r="J2635" s="148"/>
      <c r="K2635" s="66"/>
    </row>
    <row r="2636" spans="1:11" x14ac:dyDescent="0.25">
      <c r="A2636" s="148"/>
      <c r="B2636" s="148"/>
      <c r="C2636" s="148"/>
      <c r="D2636" s="148"/>
      <c r="E2636" s="148"/>
      <c r="F2636" s="148"/>
      <c r="G2636" s="148"/>
      <c r="H2636" s="148"/>
      <c r="I2636" s="151"/>
      <c r="J2636" s="148"/>
      <c r="K2636" s="66"/>
    </row>
    <row r="2637" spans="1:11" x14ac:dyDescent="0.25">
      <c r="A2637" s="148"/>
      <c r="B2637" s="148"/>
      <c r="C2637" s="148"/>
      <c r="D2637" s="148"/>
      <c r="E2637" s="148"/>
      <c r="F2637" s="148"/>
      <c r="G2637" s="148"/>
      <c r="H2637" s="148"/>
      <c r="I2637" s="151"/>
      <c r="J2637" s="148"/>
      <c r="K2637" s="66"/>
    </row>
    <row r="2638" spans="1:11" x14ac:dyDescent="0.25">
      <c r="A2638" s="148"/>
      <c r="B2638" s="148"/>
      <c r="C2638" s="148"/>
      <c r="D2638" s="148"/>
      <c r="E2638" s="148"/>
      <c r="F2638" s="148"/>
      <c r="G2638" s="148"/>
      <c r="H2638" s="148"/>
      <c r="I2638" s="151"/>
      <c r="J2638" s="148"/>
      <c r="K2638" s="66"/>
    </row>
    <row r="2639" spans="1:11" x14ac:dyDescent="0.25">
      <c r="A2639" s="148"/>
      <c r="B2639" s="148"/>
      <c r="C2639" s="148"/>
      <c r="D2639" s="148"/>
      <c r="E2639" s="148"/>
      <c r="F2639" s="148"/>
      <c r="G2639" s="148"/>
      <c r="H2639" s="148"/>
      <c r="I2639" s="151"/>
      <c r="J2639" s="148"/>
      <c r="K2639" s="66"/>
    </row>
    <row r="2640" spans="1:11" x14ac:dyDescent="0.25">
      <c r="A2640" s="148"/>
      <c r="B2640" s="148"/>
      <c r="C2640" s="148"/>
      <c r="D2640" s="148"/>
      <c r="E2640" s="148"/>
      <c r="F2640" s="148"/>
      <c r="G2640" s="148"/>
      <c r="H2640" s="148"/>
      <c r="I2640" s="151"/>
      <c r="J2640" s="148"/>
      <c r="K2640" s="66"/>
    </row>
    <row r="2641" spans="1:11" x14ac:dyDescent="0.25">
      <c r="A2641" s="148"/>
      <c r="B2641" s="148"/>
      <c r="C2641" s="148"/>
      <c r="D2641" s="148"/>
      <c r="E2641" s="148"/>
      <c r="F2641" s="148"/>
      <c r="G2641" s="148"/>
      <c r="H2641" s="148"/>
      <c r="I2641" s="151"/>
      <c r="J2641" s="148"/>
      <c r="K2641" s="66"/>
    </row>
    <row r="2642" spans="1:11" x14ac:dyDescent="0.25">
      <c r="A2642" s="148"/>
      <c r="B2642" s="148"/>
      <c r="C2642" s="148"/>
      <c r="D2642" s="148"/>
      <c r="E2642" s="148"/>
      <c r="F2642" s="148"/>
      <c r="G2642" s="148"/>
      <c r="H2642" s="148"/>
      <c r="I2642" s="151"/>
      <c r="J2642" s="148"/>
      <c r="K2642" s="66"/>
    </row>
    <row r="2643" spans="1:11" x14ac:dyDescent="0.25">
      <c r="A2643" s="148"/>
      <c r="B2643" s="148"/>
      <c r="C2643" s="148"/>
      <c r="D2643" s="148"/>
      <c r="E2643" s="148"/>
      <c r="F2643" s="148"/>
      <c r="G2643" s="148"/>
      <c r="H2643" s="148"/>
      <c r="I2643" s="151"/>
      <c r="J2643" s="148"/>
      <c r="K2643" s="66"/>
    </row>
    <row r="2644" spans="1:11" x14ac:dyDescent="0.25">
      <c r="A2644" s="148"/>
      <c r="B2644" s="148"/>
      <c r="C2644" s="148"/>
      <c r="D2644" s="148"/>
      <c r="E2644" s="148"/>
      <c r="F2644" s="148"/>
      <c r="G2644" s="148"/>
      <c r="H2644" s="148"/>
      <c r="I2644" s="151"/>
      <c r="J2644" s="148"/>
      <c r="K2644" s="66"/>
    </row>
    <row r="2645" spans="1:11" x14ac:dyDescent="0.25">
      <c r="A2645" s="148"/>
      <c r="B2645" s="148"/>
      <c r="C2645" s="148"/>
      <c r="D2645" s="148"/>
      <c r="E2645" s="148"/>
      <c r="F2645" s="148"/>
      <c r="G2645" s="148"/>
      <c r="H2645" s="148"/>
      <c r="I2645" s="151"/>
      <c r="J2645" s="148"/>
      <c r="K2645" s="66"/>
    </row>
    <row r="2646" spans="1:11" x14ac:dyDescent="0.25">
      <c r="A2646" s="148"/>
      <c r="B2646" s="148"/>
      <c r="C2646" s="148"/>
      <c r="D2646" s="148"/>
      <c r="E2646" s="148"/>
      <c r="F2646" s="148"/>
      <c r="G2646" s="148"/>
      <c r="H2646" s="148"/>
      <c r="I2646" s="151"/>
      <c r="J2646" s="148"/>
      <c r="K2646" s="66"/>
    </row>
    <row r="2647" spans="1:11" x14ac:dyDescent="0.25">
      <c r="A2647" s="148"/>
      <c r="B2647" s="148"/>
      <c r="C2647" s="148"/>
      <c r="D2647" s="148"/>
      <c r="E2647" s="148"/>
      <c r="F2647" s="148"/>
      <c r="G2647" s="148"/>
      <c r="H2647" s="148"/>
      <c r="I2647" s="151"/>
      <c r="J2647" s="148"/>
      <c r="K2647" s="66"/>
    </row>
    <row r="2648" spans="1:11" x14ac:dyDescent="0.25">
      <c r="A2648" s="148"/>
      <c r="B2648" s="148"/>
      <c r="C2648" s="148"/>
      <c r="D2648" s="148"/>
      <c r="E2648" s="148"/>
      <c r="F2648" s="148"/>
      <c r="G2648" s="148"/>
      <c r="H2648" s="148"/>
      <c r="I2648" s="151"/>
      <c r="J2648" s="148"/>
      <c r="K2648" s="66"/>
    </row>
    <row r="2649" spans="1:11" x14ac:dyDescent="0.25">
      <c r="A2649" s="148"/>
      <c r="B2649" s="148"/>
      <c r="C2649" s="148"/>
      <c r="D2649" s="148"/>
      <c r="E2649" s="148"/>
      <c r="F2649" s="148"/>
      <c r="G2649" s="148"/>
      <c r="H2649" s="148"/>
      <c r="I2649" s="151"/>
      <c r="J2649" s="148"/>
      <c r="K2649" s="66"/>
    </row>
    <row r="2650" spans="1:11" x14ac:dyDescent="0.25">
      <c r="A2650" s="148"/>
      <c r="B2650" s="148"/>
      <c r="C2650" s="148"/>
      <c r="D2650" s="148"/>
      <c r="E2650" s="148"/>
      <c r="F2650" s="148"/>
      <c r="G2650" s="148"/>
      <c r="H2650" s="148"/>
      <c r="I2650" s="151"/>
      <c r="J2650" s="148"/>
      <c r="K2650" s="66"/>
    </row>
    <row r="2651" spans="1:11" x14ac:dyDescent="0.25">
      <c r="A2651" s="148"/>
      <c r="B2651" s="148"/>
      <c r="C2651" s="148"/>
      <c r="D2651" s="148"/>
      <c r="E2651" s="148"/>
      <c r="F2651" s="148"/>
      <c r="G2651" s="148"/>
      <c r="H2651" s="148"/>
      <c r="I2651" s="151"/>
      <c r="J2651" s="148"/>
      <c r="K2651" s="66"/>
    </row>
    <row r="2652" spans="1:11" x14ac:dyDescent="0.25">
      <c r="A2652" s="148"/>
      <c r="B2652" s="148"/>
      <c r="C2652" s="148"/>
      <c r="D2652" s="148"/>
      <c r="E2652" s="148"/>
      <c r="F2652" s="148"/>
      <c r="G2652" s="148"/>
      <c r="H2652" s="148"/>
      <c r="I2652" s="151"/>
      <c r="J2652" s="148"/>
      <c r="K2652" s="66"/>
    </row>
    <row r="2653" spans="1:11" x14ac:dyDescent="0.25">
      <c r="A2653" s="148"/>
      <c r="B2653" s="148"/>
      <c r="C2653" s="148"/>
      <c r="D2653" s="148"/>
      <c r="E2653" s="148"/>
      <c r="F2653" s="148"/>
      <c r="G2653" s="148"/>
      <c r="H2653" s="148"/>
      <c r="I2653" s="151"/>
      <c r="J2653" s="148"/>
      <c r="K2653" s="66"/>
    </row>
    <row r="2654" spans="1:11" x14ac:dyDescent="0.25">
      <c r="A2654" s="148"/>
      <c r="B2654" s="148"/>
      <c r="C2654" s="148"/>
      <c r="D2654" s="148"/>
      <c r="E2654" s="148"/>
      <c r="F2654" s="148"/>
      <c r="G2654" s="148"/>
      <c r="H2654" s="148"/>
      <c r="I2654" s="151"/>
      <c r="J2654" s="148"/>
      <c r="K2654" s="66"/>
    </row>
    <row r="2655" spans="1:11" x14ac:dyDescent="0.25">
      <c r="A2655" s="148"/>
      <c r="B2655" s="148"/>
      <c r="C2655" s="148"/>
      <c r="D2655" s="148"/>
      <c r="E2655" s="148"/>
      <c r="F2655" s="148"/>
      <c r="G2655" s="148"/>
      <c r="H2655" s="148"/>
      <c r="I2655" s="151"/>
      <c r="J2655" s="148"/>
      <c r="K2655" s="66"/>
    </row>
    <row r="2656" spans="1:11" x14ac:dyDescent="0.25">
      <c r="A2656" s="148"/>
      <c r="B2656" s="148"/>
      <c r="C2656" s="148"/>
      <c r="D2656" s="148"/>
      <c r="E2656" s="148"/>
      <c r="F2656" s="148"/>
      <c r="G2656" s="148"/>
      <c r="H2656" s="148"/>
      <c r="I2656" s="151"/>
      <c r="J2656" s="148"/>
      <c r="K2656" s="66"/>
    </row>
    <row r="2657" spans="1:11" x14ac:dyDescent="0.25">
      <c r="A2657" s="148"/>
      <c r="B2657" s="148"/>
      <c r="C2657" s="148"/>
      <c r="D2657" s="148"/>
      <c r="E2657" s="148"/>
      <c r="F2657" s="148"/>
      <c r="G2657" s="148"/>
      <c r="H2657" s="148"/>
      <c r="I2657" s="151"/>
      <c r="J2657" s="148"/>
      <c r="K2657" s="66"/>
    </row>
    <row r="2658" spans="1:11" x14ac:dyDescent="0.25">
      <c r="A2658" s="148"/>
      <c r="B2658" s="148"/>
      <c r="C2658" s="148"/>
      <c r="D2658" s="148"/>
      <c r="E2658" s="148"/>
      <c r="F2658" s="148"/>
      <c r="G2658" s="148"/>
      <c r="H2658" s="148"/>
      <c r="I2658" s="151"/>
      <c r="J2658" s="148"/>
      <c r="K2658" s="66"/>
    </row>
    <row r="2659" spans="1:11" x14ac:dyDescent="0.25">
      <c r="A2659" s="148"/>
      <c r="B2659" s="148"/>
      <c r="C2659" s="148"/>
      <c r="D2659" s="148"/>
      <c r="E2659" s="148"/>
      <c r="F2659" s="148"/>
      <c r="G2659" s="148"/>
      <c r="H2659" s="148"/>
      <c r="I2659" s="151"/>
      <c r="J2659" s="148"/>
      <c r="K2659" s="66"/>
    </row>
    <row r="2660" spans="1:11" x14ac:dyDescent="0.25">
      <c r="A2660" s="148"/>
      <c r="B2660" s="148"/>
      <c r="C2660" s="148"/>
      <c r="D2660" s="148"/>
      <c r="E2660" s="148"/>
      <c r="F2660" s="148"/>
      <c r="G2660" s="148"/>
      <c r="H2660" s="148"/>
      <c r="I2660" s="151"/>
      <c r="J2660" s="148"/>
      <c r="K2660" s="66"/>
    </row>
    <row r="2661" spans="1:11" x14ac:dyDescent="0.25">
      <c r="A2661" s="148"/>
      <c r="B2661" s="148"/>
      <c r="C2661" s="148"/>
      <c r="D2661" s="148"/>
      <c r="E2661" s="148"/>
      <c r="F2661" s="148"/>
      <c r="G2661" s="148"/>
      <c r="H2661" s="148"/>
      <c r="I2661" s="151"/>
      <c r="J2661" s="148"/>
      <c r="K2661" s="66"/>
    </row>
    <row r="2662" spans="1:11" x14ac:dyDescent="0.25">
      <c r="A2662" s="148"/>
      <c r="B2662" s="148"/>
      <c r="C2662" s="148"/>
      <c r="D2662" s="148"/>
      <c r="E2662" s="148"/>
      <c r="F2662" s="148"/>
      <c r="G2662" s="148"/>
      <c r="H2662" s="148"/>
      <c r="I2662" s="151"/>
      <c r="J2662" s="148"/>
      <c r="K2662" s="66"/>
    </row>
    <row r="2663" spans="1:11" x14ac:dyDescent="0.25">
      <c r="A2663" s="148"/>
      <c r="B2663" s="148"/>
      <c r="C2663" s="148"/>
      <c r="D2663" s="148"/>
      <c r="E2663" s="148"/>
      <c r="F2663" s="148"/>
      <c r="G2663" s="148"/>
      <c r="H2663" s="148"/>
      <c r="I2663" s="151"/>
      <c r="J2663" s="148"/>
      <c r="K2663" s="66"/>
    </row>
    <row r="2664" spans="1:11" x14ac:dyDescent="0.25">
      <c r="A2664" s="148"/>
      <c r="B2664" s="148"/>
      <c r="C2664" s="148"/>
      <c r="D2664" s="148"/>
      <c r="E2664" s="148"/>
      <c r="F2664" s="148"/>
      <c r="G2664" s="148"/>
      <c r="H2664" s="148"/>
      <c r="I2664" s="151"/>
      <c r="J2664" s="148"/>
      <c r="K2664" s="66"/>
    </row>
    <row r="2665" spans="1:11" x14ac:dyDescent="0.25">
      <c r="A2665" s="148"/>
      <c r="B2665" s="148"/>
      <c r="C2665" s="148"/>
      <c r="D2665" s="148"/>
      <c r="E2665" s="148"/>
      <c r="F2665" s="148"/>
      <c r="G2665" s="148"/>
      <c r="H2665" s="148"/>
      <c r="I2665" s="151"/>
      <c r="J2665" s="148"/>
      <c r="K2665" s="66"/>
    </row>
    <row r="2666" spans="1:11" x14ac:dyDescent="0.25">
      <c r="A2666" s="148"/>
      <c r="B2666" s="148"/>
      <c r="C2666" s="148"/>
      <c r="D2666" s="148"/>
      <c r="E2666" s="148"/>
      <c r="F2666" s="148"/>
      <c r="G2666" s="148"/>
      <c r="H2666" s="148"/>
      <c r="I2666" s="151"/>
      <c r="J2666" s="148"/>
      <c r="K2666" s="66"/>
    </row>
    <row r="2667" spans="1:11" x14ac:dyDescent="0.25">
      <c r="A2667" s="148"/>
      <c r="B2667" s="148"/>
      <c r="C2667" s="148"/>
      <c r="D2667" s="148"/>
      <c r="E2667" s="148"/>
      <c r="F2667" s="148"/>
      <c r="G2667" s="148"/>
      <c r="H2667" s="148"/>
      <c r="I2667" s="151"/>
      <c r="J2667" s="148"/>
      <c r="K2667" s="66"/>
    </row>
    <row r="2668" spans="1:11" x14ac:dyDescent="0.25">
      <c r="A2668" s="148"/>
      <c r="B2668" s="148"/>
      <c r="C2668" s="148"/>
      <c r="D2668" s="148"/>
      <c r="E2668" s="148"/>
      <c r="F2668" s="148"/>
      <c r="G2668" s="148"/>
      <c r="H2668" s="148"/>
      <c r="I2668" s="151"/>
      <c r="J2668" s="148"/>
      <c r="K2668" s="66"/>
    </row>
    <row r="2669" spans="1:11" x14ac:dyDescent="0.25">
      <c r="A2669" s="148"/>
      <c r="B2669" s="148"/>
      <c r="C2669" s="148"/>
      <c r="D2669" s="148"/>
      <c r="E2669" s="148"/>
      <c r="F2669" s="148"/>
      <c r="G2669" s="148"/>
      <c r="H2669" s="148"/>
      <c r="I2669" s="151"/>
      <c r="J2669" s="148"/>
      <c r="K2669" s="66"/>
    </row>
    <row r="2670" spans="1:11" x14ac:dyDescent="0.25">
      <c r="A2670" s="148"/>
      <c r="B2670" s="148"/>
      <c r="C2670" s="148"/>
      <c r="D2670" s="148"/>
      <c r="E2670" s="148"/>
      <c r="F2670" s="148"/>
      <c r="G2670" s="148"/>
      <c r="H2670" s="148"/>
      <c r="I2670" s="151"/>
      <c r="J2670" s="148"/>
      <c r="K2670" s="66"/>
    </row>
    <row r="2671" spans="1:11" x14ac:dyDescent="0.25">
      <c r="A2671" s="148"/>
      <c r="B2671" s="148"/>
      <c r="C2671" s="148"/>
      <c r="D2671" s="148"/>
      <c r="E2671" s="148"/>
      <c r="F2671" s="148"/>
      <c r="G2671" s="148"/>
      <c r="H2671" s="148"/>
      <c r="I2671" s="151"/>
      <c r="J2671" s="148"/>
      <c r="K2671" s="66"/>
    </row>
    <row r="2672" spans="1:11" x14ac:dyDescent="0.25">
      <c r="A2672" s="148"/>
      <c r="B2672" s="148"/>
      <c r="C2672" s="148"/>
      <c r="D2672" s="148"/>
      <c r="E2672" s="148"/>
      <c r="F2672" s="148"/>
      <c r="G2672" s="148"/>
      <c r="H2672" s="148"/>
      <c r="I2672" s="151"/>
      <c r="J2672" s="148"/>
      <c r="K2672" s="66"/>
    </row>
    <row r="2673" spans="1:11" x14ac:dyDescent="0.25">
      <c r="A2673" s="148"/>
      <c r="B2673" s="148"/>
      <c r="C2673" s="148"/>
      <c r="D2673" s="148"/>
      <c r="E2673" s="148"/>
      <c r="F2673" s="148"/>
      <c r="G2673" s="148"/>
      <c r="H2673" s="148"/>
      <c r="I2673" s="151"/>
      <c r="J2673" s="148"/>
      <c r="K2673" s="66"/>
    </row>
    <row r="2674" spans="1:11" x14ac:dyDescent="0.25">
      <c r="A2674" s="148"/>
      <c r="B2674" s="148"/>
      <c r="C2674" s="148"/>
      <c r="D2674" s="148"/>
      <c r="E2674" s="148"/>
      <c r="F2674" s="148"/>
      <c r="G2674" s="148"/>
      <c r="H2674" s="148"/>
      <c r="I2674" s="151"/>
      <c r="J2674" s="148"/>
      <c r="K2674" s="66"/>
    </row>
    <row r="2675" spans="1:11" x14ac:dyDescent="0.25">
      <c r="A2675" s="148"/>
      <c r="B2675" s="148"/>
      <c r="C2675" s="148"/>
      <c r="D2675" s="148"/>
      <c r="E2675" s="148"/>
      <c r="F2675" s="148"/>
      <c r="G2675" s="148"/>
      <c r="H2675" s="148"/>
      <c r="I2675" s="151"/>
      <c r="J2675" s="148"/>
      <c r="K2675" s="66"/>
    </row>
    <row r="2676" spans="1:11" x14ac:dyDescent="0.25">
      <c r="A2676" s="148"/>
      <c r="B2676" s="148"/>
      <c r="C2676" s="148"/>
      <c r="D2676" s="148"/>
      <c r="E2676" s="148"/>
      <c r="F2676" s="148"/>
      <c r="G2676" s="148"/>
      <c r="H2676" s="148"/>
      <c r="I2676" s="151"/>
      <c r="J2676" s="148"/>
      <c r="K2676" s="66"/>
    </row>
    <row r="2677" spans="1:11" x14ac:dyDescent="0.25">
      <c r="A2677" s="148"/>
      <c r="B2677" s="148"/>
      <c r="C2677" s="148"/>
      <c r="D2677" s="148"/>
      <c r="E2677" s="148"/>
      <c r="F2677" s="148"/>
      <c r="G2677" s="148"/>
      <c r="H2677" s="148"/>
      <c r="I2677" s="151"/>
      <c r="J2677" s="148"/>
      <c r="K2677" s="66"/>
    </row>
    <row r="2678" spans="1:11" x14ac:dyDescent="0.25">
      <c r="A2678" s="148"/>
      <c r="B2678" s="148"/>
      <c r="C2678" s="148"/>
      <c r="D2678" s="148"/>
      <c r="E2678" s="148"/>
      <c r="F2678" s="148"/>
      <c r="G2678" s="148"/>
      <c r="H2678" s="148"/>
      <c r="I2678" s="151"/>
      <c r="J2678" s="148"/>
      <c r="K2678" s="66"/>
    </row>
    <row r="2679" spans="1:11" x14ac:dyDescent="0.25">
      <c r="A2679" s="148"/>
      <c r="B2679" s="148"/>
      <c r="C2679" s="148"/>
      <c r="D2679" s="148"/>
      <c r="E2679" s="148"/>
      <c r="F2679" s="148"/>
      <c r="G2679" s="148"/>
      <c r="H2679" s="148"/>
      <c r="I2679" s="151"/>
      <c r="J2679" s="148"/>
      <c r="K2679" s="66"/>
    </row>
    <row r="2680" spans="1:11" x14ac:dyDescent="0.25">
      <c r="A2680" s="148"/>
      <c r="B2680" s="148"/>
      <c r="C2680" s="148"/>
      <c r="D2680" s="148"/>
      <c r="E2680" s="148"/>
      <c r="F2680" s="148"/>
      <c r="G2680" s="148"/>
      <c r="H2680" s="148"/>
      <c r="I2680" s="151"/>
      <c r="J2680" s="148"/>
      <c r="K2680" s="66"/>
    </row>
    <row r="2681" spans="1:11" x14ac:dyDescent="0.25">
      <c r="A2681" s="148"/>
      <c r="B2681" s="148"/>
      <c r="C2681" s="148"/>
      <c r="D2681" s="148"/>
      <c r="E2681" s="148"/>
      <c r="F2681" s="148"/>
      <c r="G2681" s="148"/>
      <c r="H2681" s="148"/>
      <c r="I2681" s="151"/>
      <c r="J2681" s="148"/>
      <c r="K2681" s="66"/>
    </row>
    <row r="2682" spans="1:11" x14ac:dyDescent="0.25">
      <c r="A2682" s="148"/>
      <c r="B2682" s="148"/>
      <c r="C2682" s="148"/>
      <c r="D2682" s="148"/>
      <c r="E2682" s="148"/>
      <c r="F2682" s="148"/>
      <c r="G2682" s="148"/>
      <c r="H2682" s="148"/>
      <c r="I2682" s="151"/>
      <c r="J2682" s="148"/>
      <c r="K2682" s="66"/>
    </row>
    <row r="2683" spans="1:11" x14ac:dyDescent="0.25">
      <c r="A2683" s="148"/>
      <c r="B2683" s="148"/>
      <c r="C2683" s="148"/>
      <c r="D2683" s="148"/>
      <c r="E2683" s="148"/>
      <c r="F2683" s="148"/>
      <c r="G2683" s="148"/>
      <c r="H2683" s="148"/>
      <c r="I2683" s="151"/>
      <c r="J2683" s="148"/>
      <c r="K2683" s="66"/>
    </row>
    <row r="2684" spans="1:11" x14ac:dyDescent="0.25">
      <c r="A2684" s="148"/>
      <c r="B2684" s="148"/>
      <c r="C2684" s="148"/>
      <c r="D2684" s="148"/>
      <c r="E2684" s="148"/>
      <c r="F2684" s="148"/>
      <c r="G2684" s="148"/>
      <c r="H2684" s="148"/>
      <c r="I2684" s="151"/>
      <c r="J2684" s="148"/>
      <c r="K2684" s="66"/>
    </row>
    <row r="2685" spans="1:11" x14ac:dyDescent="0.25">
      <c r="A2685" s="148"/>
      <c r="B2685" s="148"/>
      <c r="C2685" s="148"/>
      <c r="D2685" s="148"/>
      <c r="E2685" s="148"/>
      <c r="F2685" s="148"/>
      <c r="G2685" s="148"/>
      <c r="H2685" s="148"/>
      <c r="I2685" s="151"/>
      <c r="J2685" s="148"/>
      <c r="K2685" s="66"/>
    </row>
    <row r="2686" spans="1:11" x14ac:dyDescent="0.25">
      <c r="A2686" s="148"/>
      <c r="B2686" s="148"/>
      <c r="C2686" s="148"/>
      <c r="D2686" s="148"/>
      <c r="E2686" s="148"/>
      <c r="F2686" s="148"/>
      <c r="G2686" s="148"/>
      <c r="H2686" s="148"/>
      <c r="I2686" s="151"/>
      <c r="J2686" s="148"/>
      <c r="K2686" s="66"/>
    </row>
    <row r="2687" spans="1:11" x14ac:dyDescent="0.25">
      <c r="A2687" s="148"/>
      <c r="B2687" s="148"/>
      <c r="C2687" s="148"/>
      <c r="D2687" s="148"/>
      <c r="E2687" s="148"/>
      <c r="F2687" s="148"/>
      <c r="G2687" s="148"/>
      <c r="H2687" s="148"/>
      <c r="I2687" s="151"/>
      <c r="J2687" s="148"/>
      <c r="K2687" s="66"/>
    </row>
    <row r="2688" spans="1:11" x14ac:dyDescent="0.25">
      <c r="A2688" s="148"/>
      <c r="B2688" s="148"/>
      <c r="C2688" s="148"/>
      <c r="D2688" s="148"/>
      <c r="E2688" s="148"/>
      <c r="F2688" s="148"/>
      <c r="G2688" s="148"/>
      <c r="H2688" s="148"/>
      <c r="I2688" s="151"/>
      <c r="J2688" s="148"/>
      <c r="K2688" s="66"/>
    </row>
    <row r="2689" spans="1:11" x14ac:dyDescent="0.25">
      <c r="A2689" s="148"/>
      <c r="B2689" s="148"/>
      <c r="C2689" s="148"/>
      <c r="D2689" s="148"/>
      <c r="E2689" s="148"/>
      <c r="F2689" s="148"/>
      <c r="G2689" s="148"/>
      <c r="H2689" s="148"/>
      <c r="I2689" s="151"/>
      <c r="J2689" s="148"/>
      <c r="K2689" s="66"/>
    </row>
    <row r="2690" spans="1:11" x14ac:dyDescent="0.25">
      <c r="A2690" s="148"/>
      <c r="B2690" s="148"/>
      <c r="C2690" s="148"/>
      <c r="D2690" s="148"/>
      <c r="E2690" s="148"/>
      <c r="F2690" s="148"/>
      <c r="G2690" s="148"/>
      <c r="H2690" s="148"/>
      <c r="I2690" s="151"/>
      <c r="J2690" s="148"/>
      <c r="K2690" s="66"/>
    </row>
    <row r="2691" spans="1:11" x14ac:dyDescent="0.25">
      <c r="A2691" s="148"/>
      <c r="B2691" s="148"/>
      <c r="C2691" s="148"/>
      <c r="D2691" s="148"/>
      <c r="E2691" s="148"/>
      <c r="F2691" s="148"/>
      <c r="G2691" s="148"/>
      <c r="H2691" s="148"/>
      <c r="I2691" s="151"/>
      <c r="J2691" s="148"/>
      <c r="K2691" s="66"/>
    </row>
    <row r="2692" spans="1:11" x14ac:dyDescent="0.25">
      <c r="A2692" s="148"/>
      <c r="B2692" s="148"/>
      <c r="C2692" s="148"/>
      <c r="D2692" s="148"/>
      <c r="E2692" s="148"/>
      <c r="F2692" s="148"/>
      <c r="G2692" s="148"/>
      <c r="H2692" s="148"/>
      <c r="I2692" s="151"/>
      <c r="J2692" s="148"/>
      <c r="K2692" s="66"/>
    </row>
    <row r="2693" spans="1:11" x14ac:dyDescent="0.25">
      <c r="A2693" s="148"/>
      <c r="B2693" s="148"/>
      <c r="C2693" s="148"/>
      <c r="D2693" s="148"/>
      <c r="E2693" s="148"/>
      <c r="F2693" s="148"/>
      <c r="G2693" s="148"/>
      <c r="H2693" s="148"/>
      <c r="I2693" s="151"/>
      <c r="J2693" s="148"/>
      <c r="K2693" s="66"/>
    </row>
    <row r="2694" spans="1:11" x14ac:dyDescent="0.25">
      <c r="A2694" s="148"/>
      <c r="B2694" s="148"/>
      <c r="C2694" s="148"/>
      <c r="D2694" s="148"/>
      <c r="E2694" s="148"/>
      <c r="F2694" s="148"/>
      <c r="G2694" s="148"/>
      <c r="H2694" s="148"/>
      <c r="I2694" s="151"/>
      <c r="J2694" s="148"/>
      <c r="K2694" s="66"/>
    </row>
    <row r="2695" spans="1:11" x14ac:dyDescent="0.25">
      <c r="A2695" s="148"/>
      <c r="B2695" s="148"/>
      <c r="C2695" s="148"/>
      <c r="D2695" s="148"/>
      <c r="E2695" s="148"/>
      <c r="F2695" s="148"/>
      <c r="G2695" s="148"/>
      <c r="H2695" s="148"/>
      <c r="I2695" s="151"/>
      <c r="J2695" s="148"/>
      <c r="K2695" s="66"/>
    </row>
    <row r="2696" spans="1:11" x14ac:dyDescent="0.25">
      <c r="A2696" s="148"/>
      <c r="B2696" s="148"/>
      <c r="C2696" s="148"/>
      <c r="D2696" s="148"/>
      <c r="E2696" s="148"/>
      <c r="F2696" s="148"/>
      <c r="G2696" s="148"/>
      <c r="H2696" s="148"/>
      <c r="I2696" s="151"/>
      <c r="J2696" s="148"/>
      <c r="K2696" s="66"/>
    </row>
    <row r="2697" spans="1:11" x14ac:dyDescent="0.25">
      <c r="A2697" s="148"/>
      <c r="B2697" s="148"/>
      <c r="C2697" s="148"/>
      <c r="D2697" s="148"/>
      <c r="E2697" s="148"/>
      <c r="F2697" s="148"/>
      <c r="G2697" s="148"/>
      <c r="H2697" s="148"/>
      <c r="I2697" s="151"/>
      <c r="J2697" s="148"/>
      <c r="K2697" s="66"/>
    </row>
    <row r="2698" spans="1:11" x14ac:dyDescent="0.25">
      <c r="A2698" s="148"/>
      <c r="B2698" s="148"/>
      <c r="C2698" s="148"/>
      <c r="D2698" s="148"/>
      <c r="E2698" s="148"/>
      <c r="F2698" s="148"/>
      <c r="G2698" s="148"/>
      <c r="H2698" s="148"/>
      <c r="I2698" s="151"/>
      <c r="J2698" s="148"/>
      <c r="K2698" s="66"/>
    </row>
    <row r="2699" spans="1:11" x14ac:dyDescent="0.25">
      <c r="A2699" s="148"/>
      <c r="B2699" s="148"/>
      <c r="C2699" s="148"/>
      <c r="D2699" s="148"/>
      <c r="E2699" s="148"/>
      <c r="F2699" s="148"/>
      <c r="G2699" s="148"/>
      <c r="H2699" s="148"/>
      <c r="I2699" s="151"/>
      <c r="J2699" s="148"/>
      <c r="K2699" s="66"/>
    </row>
    <row r="2700" spans="1:11" x14ac:dyDescent="0.25">
      <c r="A2700" s="148"/>
      <c r="B2700" s="148"/>
      <c r="C2700" s="148"/>
      <c r="D2700" s="148"/>
      <c r="E2700" s="148"/>
      <c r="F2700" s="148"/>
      <c r="G2700" s="148"/>
      <c r="H2700" s="148"/>
      <c r="I2700" s="151"/>
      <c r="J2700" s="148"/>
      <c r="K2700" s="66"/>
    </row>
    <row r="2701" spans="1:11" x14ac:dyDescent="0.25">
      <c r="A2701" s="148"/>
      <c r="B2701" s="148"/>
      <c r="C2701" s="148"/>
      <c r="D2701" s="148"/>
      <c r="E2701" s="148"/>
      <c r="F2701" s="148"/>
      <c r="G2701" s="148"/>
      <c r="H2701" s="148"/>
      <c r="I2701" s="151"/>
      <c r="J2701" s="148"/>
      <c r="K2701" s="66"/>
    </row>
    <row r="2702" spans="1:11" x14ac:dyDescent="0.25">
      <c r="A2702" s="148"/>
      <c r="B2702" s="148"/>
      <c r="C2702" s="148"/>
      <c r="D2702" s="148"/>
      <c r="E2702" s="148"/>
      <c r="F2702" s="148"/>
      <c r="G2702" s="148"/>
      <c r="H2702" s="148"/>
      <c r="I2702" s="151"/>
      <c r="J2702" s="148"/>
      <c r="K2702" s="66"/>
    </row>
    <row r="2703" spans="1:11" x14ac:dyDescent="0.25">
      <c r="A2703" s="148"/>
      <c r="B2703" s="148"/>
      <c r="C2703" s="148"/>
      <c r="D2703" s="148"/>
      <c r="E2703" s="148"/>
      <c r="F2703" s="148"/>
      <c r="G2703" s="148"/>
      <c r="H2703" s="148"/>
      <c r="I2703" s="151"/>
      <c r="J2703" s="148"/>
      <c r="K2703" s="66"/>
    </row>
    <row r="2704" spans="1:11" x14ac:dyDescent="0.25">
      <c r="A2704" s="148"/>
      <c r="B2704" s="148"/>
      <c r="C2704" s="148"/>
      <c r="D2704" s="148"/>
      <c r="E2704" s="148"/>
      <c r="F2704" s="148"/>
      <c r="G2704" s="148"/>
      <c r="H2704" s="148"/>
      <c r="I2704" s="151"/>
      <c r="J2704" s="148"/>
      <c r="K2704" s="66"/>
    </row>
    <row r="2705" spans="1:11" x14ac:dyDescent="0.25">
      <c r="A2705" s="148"/>
      <c r="B2705" s="148"/>
      <c r="C2705" s="148"/>
      <c r="D2705" s="148"/>
      <c r="E2705" s="148"/>
      <c r="F2705" s="148"/>
      <c r="G2705" s="148"/>
      <c r="H2705" s="148"/>
      <c r="I2705" s="151"/>
      <c r="J2705" s="148"/>
      <c r="K2705" s="66"/>
    </row>
    <row r="2706" spans="1:11" x14ac:dyDescent="0.25">
      <c r="A2706" s="148"/>
      <c r="B2706" s="148"/>
      <c r="C2706" s="148"/>
      <c r="D2706" s="148"/>
      <c r="E2706" s="148"/>
      <c r="F2706" s="148"/>
      <c r="G2706" s="148"/>
      <c r="H2706" s="148"/>
      <c r="I2706" s="151"/>
      <c r="J2706" s="148"/>
      <c r="K2706" s="66"/>
    </row>
    <row r="2707" spans="1:11" x14ac:dyDescent="0.25">
      <c r="A2707" s="148"/>
      <c r="B2707" s="148"/>
      <c r="C2707" s="148"/>
      <c r="D2707" s="148"/>
      <c r="E2707" s="148"/>
      <c r="F2707" s="148"/>
      <c r="G2707" s="148"/>
      <c r="H2707" s="148"/>
      <c r="I2707" s="151"/>
      <c r="J2707" s="148"/>
      <c r="K2707" s="66"/>
    </row>
    <row r="2708" spans="1:11" x14ac:dyDescent="0.25">
      <c r="A2708" s="148"/>
      <c r="B2708" s="148"/>
      <c r="C2708" s="148"/>
      <c r="D2708" s="148"/>
      <c r="E2708" s="148"/>
      <c r="F2708" s="148"/>
      <c r="G2708" s="148"/>
      <c r="H2708" s="148"/>
      <c r="I2708" s="151"/>
      <c r="J2708" s="148"/>
      <c r="K2708" s="66"/>
    </row>
    <row r="2709" spans="1:11" x14ac:dyDescent="0.25">
      <c r="A2709" s="148"/>
      <c r="B2709" s="148"/>
      <c r="C2709" s="148"/>
      <c r="D2709" s="148"/>
      <c r="E2709" s="148"/>
      <c r="F2709" s="148"/>
      <c r="G2709" s="148"/>
      <c r="H2709" s="148"/>
      <c r="I2709" s="151"/>
      <c r="J2709" s="148"/>
      <c r="K2709" s="66"/>
    </row>
    <row r="2710" spans="1:11" x14ac:dyDescent="0.25">
      <c r="A2710" s="148"/>
      <c r="B2710" s="148"/>
      <c r="C2710" s="148"/>
      <c r="D2710" s="148"/>
      <c r="E2710" s="148"/>
      <c r="F2710" s="148"/>
      <c r="G2710" s="148"/>
      <c r="H2710" s="148"/>
      <c r="I2710" s="151"/>
      <c r="J2710" s="148"/>
      <c r="K2710" s="66"/>
    </row>
    <row r="2711" spans="1:11" x14ac:dyDescent="0.25">
      <c r="A2711" s="148"/>
      <c r="B2711" s="148"/>
      <c r="C2711" s="148"/>
      <c r="D2711" s="148"/>
      <c r="E2711" s="148"/>
      <c r="F2711" s="148"/>
      <c r="G2711" s="148"/>
      <c r="H2711" s="148"/>
      <c r="I2711" s="151"/>
      <c r="J2711" s="148"/>
      <c r="K2711" s="66"/>
    </row>
    <row r="2712" spans="1:11" x14ac:dyDescent="0.25">
      <c r="A2712" s="148"/>
      <c r="B2712" s="148"/>
      <c r="C2712" s="148"/>
      <c r="D2712" s="148"/>
      <c r="E2712" s="148"/>
      <c r="F2712" s="148"/>
      <c r="G2712" s="148"/>
      <c r="H2712" s="148"/>
      <c r="I2712" s="151"/>
      <c r="J2712" s="148"/>
      <c r="K2712" s="66"/>
    </row>
    <row r="2713" spans="1:11" x14ac:dyDescent="0.25">
      <c r="A2713" s="148"/>
      <c r="B2713" s="148"/>
      <c r="C2713" s="148"/>
      <c r="D2713" s="148"/>
      <c r="E2713" s="148"/>
      <c r="F2713" s="148"/>
      <c r="G2713" s="148"/>
      <c r="H2713" s="148"/>
      <c r="I2713" s="151"/>
      <c r="J2713" s="148"/>
      <c r="K2713" s="66"/>
    </row>
    <row r="2714" spans="1:11" x14ac:dyDescent="0.25">
      <c r="A2714" s="148"/>
      <c r="B2714" s="148"/>
      <c r="C2714" s="148"/>
      <c r="D2714" s="148"/>
      <c r="E2714" s="148"/>
      <c r="F2714" s="148"/>
      <c r="G2714" s="148"/>
      <c r="H2714" s="148"/>
      <c r="I2714" s="151"/>
      <c r="J2714" s="148"/>
      <c r="K2714" s="66"/>
    </row>
    <row r="2715" spans="1:11" x14ac:dyDescent="0.25">
      <c r="A2715" s="148"/>
      <c r="B2715" s="148"/>
      <c r="C2715" s="148"/>
      <c r="D2715" s="148"/>
      <c r="E2715" s="148"/>
      <c r="F2715" s="148"/>
      <c r="G2715" s="148"/>
      <c r="H2715" s="148"/>
      <c r="I2715" s="151"/>
      <c r="J2715" s="148"/>
      <c r="K2715" s="66"/>
    </row>
    <row r="2716" spans="1:11" x14ac:dyDescent="0.25">
      <c r="A2716" s="148"/>
      <c r="B2716" s="148"/>
      <c r="C2716" s="148"/>
      <c r="D2716" s="148"/>
      <c r="E2716" s="148"/>
      <c r="F2716" s="148"/>
      <c r="G2716" s="148"/>
      <c r="H2716" s="148"/>
      <c r="I2716" s="151"/>
      <c r="J2716" s="148"/>
      <c r="K2716" s="66"/>
    </row>
    <row r="2717" spans="1:11" x14ac:dyDescent="0.25">
      <c r="A2717" s="148"/>
      <c r="B2717" s="148"/>
      <c r="C2717" s="148"/>
      <c r="D2717" s="148"/>
      <c r="E2717" s="148"/>
      <c r="F2717" s="148"/>
      <c r="G2717" s="148"/>
      <c r="H2717" s="148"/>
      <c r="I2717" s="151"/>
      <c r="J2717" s="148"/>
      <c r="K2717" s="66"/>
    </row>
    <row r="2718" spans="1:11" x14ac:dyDescent="0.25">
      <c r="A2718" s="148"/>
      <c r="B2718" s="148"/>
      <c r="C2718" s="148"/>
      <c r="D2718" s="148"/>
      <c r="E2718" s="148"/>
      <c r="F2718" s="148"/>
      <c r="G2718" s="148"/>
      <c r="H2718" s="148"/>
      <c r="I2718" s="151"/>
      <c r="J2718" s="148"/>
      <c r="K2718" s="66"/>
    </row>
    <row r="2719" spans="1:11" x14ac:dyDescent="0.25">
      <c r="A2719" s="148"/>
      <c r="B2719" s="148"/>
      <c r="C2719" s="148"/>
      <c r="D2719" s="148"/>
      <c r="E2719" s="148"/>
      <c r="F2719" s="148"/>
      <c r="G2719" s="148"/>
      <c r="H2719" s="148"/>
      <c r="I2719" s="151"/>
      <c r="J2719" s="148"/>
      <c r="K2719" s="66"/>
    </row>
    <row r="2720" spans="1:11" x14ac:dyDescent="0.25">
      <c r="A2720" s="148"/>
      <c r="B2720" s="148"/>
      <c r="C2720" s="148"/>
      <c r="D2720" s="148"/>
      <c r="E2720" s="148"/>
      <c r="F2720" s="148"/>
      <c r="G2720" s="148"/>
      <c r="H2720" s="148"/>
      <c r="I2720" s="151"/>
      <c r="J2720" s="148"/>
      <c r="K2720" s="66"/>
    </row>
    <row r="2721" spans="1:11" x14ac:dyDescent="0.25">
      <c r="A2721" s="148"/>
      <c r="B2721" s="148"/>
      <c r="C2721" s="148"/>
      <c r="D2721" s="148"/>
      <c r="E2721" s="148"/>
      <c r="F2721" s="148"/>
      <c r="G2721" s="148"/>
      <c r="H2721" s="148"/>
      <c r="I2721" s="151"/>
      <c r="J2721" s="148"/>
      <c r="K2721" s="66"/>
    </row>
    <row r="2722" spans="1:11" x14ac:dyDescent="0.25">
      <c r="A2722" s="148"/>
      <c r="B2722" s="148"/>
      <c r="C2722" s="148"/>
      <c r="D2722" s="148"/>
      <c r="E2722" s="148"/>
      <c r="F2722" s="148"/>
      <c r="G2722" s="148"/>
      <c r="H2722" s="148"/>
      <c r="I2722" s="151"/>
      <c r="J2722" s="148"/>
      <c r="K2722" s="66"/>
    </row>
    <row r="2723" spans="1:11" x14ac:dyDescent="0.25">
      <c r="A2723" s="148"/>
      <c r="B2723" s="148"/>
      <c r="C2723" s="148"/>
      <c r="D2723" s="148"/>
      <c r="E2723" s="148"/>
      <c r="F2723" s="148"/>
      <c r="G2723" s="148"/>
      <c r="H2723" s="148"/>
      <c r="I2723" s="151"/>
      <c r="J2723" s="148"/>
      <c r="K2723" s="66"/>
    </row>
    <row r="2724" spans="1:11" x14ac:dyDescent="0.25">
      <c r="A2724" s="148"/>
      <c r="B2724" s="148"/>
      <c r="C2724" s="148"/>
      <c r="D2724" s="148"/>
      <c r="E2724" s="148"/>
      <c r="F2724" s="148"/>
      <c r="G2724" s="148"/>
      <c r="H2724" s="148"/>
      <c r="I2724" s="151"/>
      <c r="J2724" s="148"/>
      <c r="K2724" s="66"/>
    </row>
    <row r="2725" spans="1:11" x14ac:dyDescent="0.25">
      <c r="A2725" s="148"/>
      <c r="B2725" s="148"/>
      <c r="C2725" s="148"/>
      <c r="D2725" s="148"/>
      <c r="E2725" s="148"/>
      <c r="F2725" s="148"/>
      <c r="G2725" s="148"/>
      <c r="H2725" s="148"/>
      <c r="I2725" s="151"/>
      <c r="J2725" s="148"/>
      <c r="K2725" s="66"/>
    </row>
    <row r="2726" spans="1:11" x14ac:dyDescent="0.25">
      <c r="A2726" s="148"/>
      <c r="B2726" s="148"/>
      <c r="C2726" s="148"/>
      <c r="D2726" s="148"/>
      <c r="E2726" s="148"/>
      <c r="F2726" s="148"/>
      <c r="G2726" s="148"/>
      <c r="H2726" s="148"/>
      <c r="I2726" s="151"/>
      <c r="J2726" s="148"/>
      <c r="K2726" s="66"/>
    </row>
    <row r="2727" spans="1:11" x14ac:dyDescent="0.25">
      <c r="A2727" s="148"/>
      <c r="B2727" s="148"/>
      <c r="C2727" s="148"/>
      <c r="D2727" s="148"/>
      <c r="E2727" s="148"/>
      <c r="F2727" s="148"/>
      <c r="G2727" s="148"/>
      <c r="H2727" s="148"/>
      <c r="I2727" s="151"/>
      <c r="J2727" s="148"/>
      <c r="K2727" s="66"/>
    </row>
    <row r="2728" spans="1:11" x14ac:dyDescent="0.25">
      <c r="A2728" s="148"/>
      <c r="B2728" s="148"/>
      <c r="C2728" s="148"/>
      <c r="D2728" s="148"/>
      <c r="E2728" s="148"/>
      <c r="F2728" s="148"/>
      <c r="G2728" s="148"/>
      <c r="H2728" s="148"/>
      <c r="I2728" s="151"/>
      <c r="J2728" s="148"/>
      <c r="K2728" s="66"/>
    </row>
    <row r="2729" spans="1:11" x14ac:dyDescent="0.25">
      <c r="A2729" s="148"/>
      <c r="B2729" s="148"/>
      <c r="C2729" s="148"/>
      <c r="D2729" s="148"/>
      <c r="E2729" s="148"/>
      <c r="F2729" s="148"/>
      <c r="G2729" s="148"/>
      <c r="H2729" s="148"/>
      <c r="I2729" s="151"/>
      <c r="J2729" s="148"/>
      <c r="K2729" s="66"/>
    </row>
    <row r="2730" spans="1:11" x14ac:dyDescent="0.25">
      <c r="A2730" s="148"/>
      <c r="B2730" s="148"/>
      <c r="C2730" s="148"/>
      <c r="D2730" s="148"/>
      <c r="E2730" s="148"/>
      <c r="F2730" s="148"/>
      <c r="G2730" s="148"/>
      <c r="H2730" s="148"/>
      <c r="I2730" s="151"/>
      <c r="J2730" s="148"/>
      <c r="K2730" s="66"/>
    </row>
    <row r="2731" spans="1:11" x14ac:dyDescent="0.25">
      <c r="A2731" s="148"/>
      <c r="B2731" s="148"/>
      <c r="C2731" s="148"/>
      <c r="D2731" s="148"/>
      <c r="E2731" s="148"/>
      <c r="F2731" s="148"/>
      <c r="G2731" s="148"/>
      <c r="H2731" s="148"/>
      <c r="I2731" s="151"/>
      <c r="J2731" s="148"/>
      <c r="K2731" s="66"/>
    </row>
    <row r="2732" spans="1:11" x14ac:dyDescent="0.25">
      <c r="A2732" s="148"/>
      <c r="B2732" s="148"/>
      <c r="C2732" s="148"/>
      <c r="D2732" s="148"/>
      <c r="E2732" s="148"/>
      <c r="F2732" s="148"/>
      <c r="G2732" s="148"/>
      <c r="H2732" s="148"/>
      <c r="I2732" s="151"/>
      <c r="J2732" s="148"/>
      <c r="K2732" s="66"/>
    </row>
    <row r="2733" spans="1:11" x14ac:dyDescent="0.25">
      <c r="A2733" s="148"/>
      <c r="B2733" s="148"/>
      <c r="C2733" s="148"/>
      <c r="D2733" s="148"/>
      <c r="E2733" s="148"/>
      <c r="F2733" s="148"/>
      <c r="G2733" s="148"/>
      <c r="H2733" s="148"/>
      <c r="I2733" s="151"/>
      <c r="J2733" s="148"/>
      <c r="K2733" s="66"/>
    </row>
    <row r="2734" spans="1:11" x14ac:dyDescent="0.25">
      <c r="A2734" s="148"/>
      <c r="B2734" s="148"/>
      <c r="C2734" s="148"/>
      <c r="D2734" s="148"/>
      <c r="E2734" s="148"/>
      <c r="F2734" s="148"/>
      <c r="G2734" s="148"/>
      <c r="H2734" s="148"/>
      <c r="I2734" s="151"/>
      <c r="J2734" s="148"/>
      <c r="K2734" s="66"/>
    </row>
    <row r="2735" spans="1:11" x14ac:dyDescent="0.25">
      <c r="A2735" s="148"/>
      <c r="B2735" s="148"/>
      <c r="C2735" s="148"/>
      <c r="D2735" s="148"/>
      <c r="E2735" s="148"/>
      <c r="F2735" s="148"/>
      <c r="G2735" s="148"/>
      <c r="H2735" s="148"/>
      <c r="I2735" s="151"/>
      <c r="J2735" s="148"/>
      <c r="K2735" s="66"/>
    </row>
    <row r="2736" spans="1:11" x14ac:dyDescent="0.25">
      <c r="A2736" s="148"/>
      <c r="B2736" s="148"/>
      <c r="C2736" s="148"/>
      <c r="D2736" s="148"/>
      <c r="E2736" s="148"/>
      <c r="F2736" s="148"/>
      <c r="G2736" s="148"/>
      <c r="H2736" s="148"/>
      <c r="I2736" s="151"/>
      <c r="J2736" s="148"/>
      <c r="K2736" s="66"/>
    </row>
    <row r="2737" spans="1:11" x14ac:dyDescent="0.25">
      <c r="A2737" s="148"/>
      <c r="B2737" s="148"/>
      <c r="C2737" s="148"/>
      <c r="D2737" s="148"/>
      <c r="E2737" s="148"/>
      <c r="F2737" s="148"/>
      <c r="G2737" s="148"/>
      <c r="H2737" s="148"/>
      <c r="I2737" s="151"/>
      <c r="J2737" s="148"/>
      <c r="K2737" s="66"/>
    </row>
    <row r="2738" spans="1:11" x14ac:dyDescent="0.25">
      <c r="A2738" s="148"/>
      <c r="B2738" s="148"/>
      <c r="C2738" s="148"/>
      <c r="D2738" s="148"/>
      <c r="E2738" s="148"/>
      <c r="F2738" s="148"/>
      <c r="G2738" s="148"/>
      <c r="H2738" s="148"/>
      <c r="I2738" s="151"/>
      <c r="J2738" s="148"/>
      <c r="K2738" s="66"/>
    </row>
    <row r="2739" spans="1:11" x14ac:dyDescent="0.25">
      <c r="A2739" s="148"/>
      <c r="B2739" s="148"/>
      <c r="C2739" s="148"/>
      <c r="D2739" s="148"/>
      <c r="E2739" s="148"/>
      <c r="F2739" s="148"/>
      <c r="G2739" s="148"/>
      <c r="H2739" s="148"/>
      <c r="I2739" s="151"/>
      <c r="J2739" s="148"/>
      <c r="K2739" s="66"/>
    </row>
    <row r="2740" spans="1:11" x14ac:dyDescent="0.25">
      <c r="A2740" s="148"/>
      <c r="B2740" s="148"/>
      <c r="C2740" s="148"/>
      <c r="D2740" s="148"/>
      <c r="E2740" s="148"/>
      <c r="F2740" s="148"/>
      <c r="G2740" s="148"/>
      <c r="H2740" s="148"/>
      <c r="I2740" s="151"/>
      <c r="J2740" s="148"/>
      <c r="K2740" s="66"/>
    </row>
    <row r="2741" spans="1:11" x14ac:dyDescent="0.25">
      <c r="A2741" s="148"/>
      <c r="B2741" s="148"/>
      <c r="C2741" s="148"/>
      <c r="D2741" s="148"/>
      <c r="E2741" s="148"/>
      <c r="F2741" s="148"/>
      <c r="G2741" s="148"/>
      <c r="H2741" s="148"/>
      <c r="I2741" s="151"/>
      <c r="J2741" s="148"/>
      <c r="K2741" s="66"/>
    </row>
    <row r="2742" spans="1:11" x14ac:dyDescent="0.25">
      <c r="A2742" s="148"/>
      <c r="B2742" s="148"/>
      <c r="C2742" s="148"/>
      <c r="D2742" s="148"/>
      <c r="E2742" s="148"/>
      <c r="F2742" s="148"/>
      <c r="G2742" s="148"/>
      <c r="H2742" s="148"/>
      <c r="I2742" s="151"/>
      <c r="J2742" s="148"/>
      <c r="K2742" s="66"/>
    </row>
    <row r="2743" spans="1:11" x14ac:dyDescent="0.25">
      <c r="A2743" s="148"/>
      <c r="B2743" s="148"/>
      <c r="C2743" s="148"/>
      <c r="D2743" s="148"/>
      <c r="E2743" s="148"/>
      <c r="F2743" s="148"/>
      <c r="G2743" s="148"/>
      <c r="H2743" s="148"/>
      <c r="I2743" s="151"/>
      <c r="J2743" s="148"/>
      <c r="K2743" s="66"/>
    </row>
    <row r="2744" spans="1:11" x14ac:dyDescent="0.25">
      <c r="A2744" s="148"/>
      <c r="B2744" s="148"/>
      <c r="C2744" s="148"/>
      <c r="D2744" s="148"/>
      <c r="E2744" s="148"/>
      <c r="F2744" s="148"/>
      <c r="G2744" s="148"/>
      <c r="H2744" s="148"/>
      <c r="I2744" s="151"/>
      <c r="J2744" s="148"/>
      <c r="K2744" s="66"/>
    </row>
    <row r="2745" spans="1:11" x14ac:dyDescent="0.25">
      <c r="A2745" s="148"/>
      <c r="B2745" s="148"/>
      <c r="C2745" s="148"/>
      <c r="D2745" s="148"/>
      <c r="E2745" s="148"/>
      <c r="F2745" s="148"/>
      <c r="G2745" s="148"/>
      <c r="H2745" s="148"/>
      <c r="I2745" s="151"/>
      <c r="J2745" s="148"/>
      <c r="K2745" s="66"/>
    </row>
    <row r="2746" spans="1:11" x14ac:dyDescent="0.25">
      <c r="A2746" s="148"/>
      <c r="B2746" s="148"/>
      <c r="C2746" s="148"/>
      <c r="D2746" s="148"/>
      <c r="E2746" s="148"/>
      <c r="F2746" s="148"/>
      <c r="G2746" s="148"/>
      <c r="H2746" s="148"/>
      <c r="I2746" s="151"/>
      <c r="J2746" s="148"/>
      <c r="K2746" s="66"/>
    </row>
    <row r="2747" spans="1:11" x14ac:dyDescent="0.25">
      <c r="A2747" s="148"/>
      <c r="B2747" s="148"/>
      <c r="C2747" s="148"/>
      <c r="D2747" s="148"/>
      <c r="E2747" s="148"/>
      <c r="F2747" s="148"/>
      <c r="G2747" s="148"/>
      <c r="H2747" s="148"/>
      <c r="I2747" s="151"/>
      <c r="J2747" s="148"/>
      <c r="K2747" s="66"/>
    </row>
    <row r="2748" spans="1:11" x14ac:dyDescent="0.25">
      <c r="A2748" s="148"/>
      <c r="B2748" s="148"/>
      <c r="C2748" s="148"/>
      <c r="D2748" s="148"/>
      <c r="E2748" s="148"/>
      <c r="F2748" s="148"/>
      <c r="G2748" s="148"/>
      <c r="H2748" s="148"/>
      <c r="I2748" s="151"/>
      <c r="J2748" s="148"/>
      <c r="K2748" s="66"/>
    </row>
    <row r="2749" spans="1:11" x14ac:dyDescent="0.25">
      <c r="A2749" s="148"/>
      <c r="B2749" s="148"/>
      <c r="C2749" s="148"/>
      <c r="D2749" s="148"/>
      <c r="E2749" s="148"/>
      <c r="F2749" s="148"/>
      <c r="G2749" s="148"/>
      <c r="H2749" s="148"/>
      <c r="I2749" s="151"/>
      <c r="J2749" s="148"/>
      <c r="K2749" s="66"/>
    </row>
    <row r="2750" spans="1:11" x14ac:dyDescent="0.25">
      <c r="A2750" s="148"/>
      <c r="B2750" s="148"/>
      <c r="C2750" s="148"/>
      <c r="D2750" s="148"/>
      <c r="E2750" s="148"/>
      <c r="F2750" s="148"/>
      <c r="G2750" s="148"/>
      <c r="H2750" s="148"/>
      <c r="I2750" s="151"/>
      <c r="J2750" s="148"/>
      <c r="K2750" s="66"/>
    </row>
    <row r="2751" spans="1:11" x14ac:dyDescent="0.25">
      <c r="A2751" s="148"/>
      <c r="B2751" s="148"/>
      <c r="C2751" s="148"/>
      <c r="D2751" s="148"/>
      <c r="E2751" s="148"/>
      <c r="F2751" s="148"/>
      <c r="G2751" s="148"/>
      <c r="H2751" s="148"/>
      <c r="I2751" s="151"/>
      <c r="J2751" s="148"/>
      <c r="K2751" s="66"/>
    </row>
    <row r="2752" spans="1:11" x14ac:dyDescent="0.25">
      <c r="A2752" s="148"/>
      <c r="B2752" s="148"/>
      <c r="C2752" s="148"/>
      <c r="D2752" s="148"/>
      <c r="E2752" s="148"/>
      <c r="F2752" s="148"/>
      <c r="G2752" s="148"/>
      <c r="H2752" s="148"/>
      <c r="I2752" s="151"/>
      <c r="J2752" s="148"/>
      <c r="K2752" s="66"/>
    </row>
    <row r="2753" spans="1:11" x14ac:dyDescent="0.25">
      <c r="A2753" s="148"/>
      <c r="B2753" s="148"/>
      <c r="C2753" s="148"/>
      <c r="D2753" s="148"/>
      <c r="E2753" s="148"/>
      <c r="F2753" s="148"/>
      <c r="G2753" s="148"/>
      <c r="H2753" s="148"/>
      <c r="I2753" s="151"/>
      <c r="J2753" s="148"/>
      <c r="K2753" s="66"/>
    </row>
    <row r="2754" spans="1:11" x14ac:dyDescent="0.25">
      <c r="A2754" s="148"/>
      <c r="B2754" s="148"/>
      <c r="C2754" s="148"/>
      <c r="D2754" s="148"/>
      <c r="E2754" s="148"/>
      <c r="F2754" s="148"/>
      <c r="G2754" s="148"/>
      <c r="H2754" s="148"/>
      <c r="I2754" s="151"/>
      <c r="J2754" s="148"/>
      <c r="K2754" s="66"/>
    </row>
    <row r="2755" spans="1:11" x14ac:dyDescent="0.25">
      <c r="A2755" s="148"/>
      <c r="B2755" s="148"/>
      <c r="C2755" s="148"/>
      <c r="D2755" s="148"/>
      <c r="E2755" s="148"/>
      <c r="F2755" s="148"/>
      <c r="G2755" s="148"/>
      <c r="H2755" s="148"/>
      <c r="I2755" s="151"/>
      <c r="J2755" s="148"/>
      <c r="K2755" s="66"/>
    </row>
    <row r="2756" spans="1:11" x14ac:dyDescent="0.25">
      <c r="A2756" s="148"/>
      <c r="B2756" s="148"/>
      <c r="C2756" s="148"/>
      <c r="D2756" s="148"/>
      <c r="E2756" s="148"/>
      <c r="F2756" s="148"/>
      <c r="G2756" s="148"/>
      <c r="H2756" s="148"/>
      <c r="I2756" s="151"/>
      <c r="J2756" s="148"/>
      <c r="K2756" s="66"/>
    </row>
    <row r="2757" spans="1:11" x14ac:dyDescent="0.25">
      <c r="A2757" s="148"/>
      <c r="B2757" s="148"/>
      <c r="C2757" s="148"/>
      <c r="D2757" s="148"/>
      <c r="E2757" s="148"/>
      <c r="F2757" s="148"/>
      <c r="G2757" s="148"/>
      <c r="H2757" s="148"/>
      <c r="I2757" s="151"/>
      <c r="J2757" s="148"/>
      <c r="K2757" s="66"/>
    </row>
    <row r="2758" spans="1:11" x14ac:dyDescent="0.25">
      <c r="A2758" s="148"/>
      <c r="B2758" s="148"/>
      <c r="C2758" s="148"/>
      <c r="D2758" s="148"/>
      <c r="E2758" s="148"/>
      <c r="F2758" s="148"/>
      <c r="G2758" s="148"/>
      <c r="H2758" s="148"/>
      <c r="I2758" s="151"/>
      <c r="J2758" s="148"/>
      <c r="K2758" s="66"/>
    </row>
    <row r="2759" spans="1:11" x14ac:dyDescent="0.25">
      <c r="A2759" s="148"/>
      <c r="B2759" s="148"/>
      <c r="C2759" s="148"/>
      <c r="D2759" s="148"/>
      <c r="E2759" s="148"/>
      <c r="F2759" s="148"/>
      <c r="G2759" s="148"/>
      <c r="H2759" s="148"/>
      <c r="I2759" s="151"/>
      <c r="J2759" s="148"/>
      <c r="K2759" s="66"/>
    </row>
    <row r="2760" spans="1:11" x14ac:dyDescent="0.25">
      <c r="A2760" s="148"/>
      <c r="B2760" s="148"/>
      <c r="C2760" s="148"/>
      <c r="D2760" s="148"/>
      <c r="E2760" s="148"/>
      <c r="F2760" s="148"/>
      <c r="G2760" s="148"/>
      <c r="H2760" s="148"/>
      <c r="I2760" s="151"/>
      <c r="J2760" s="148"/>
      <c r="K2760" s="66"/>
    </row>
    <row r="2761" spans="1:11" x14ac:dyDescent="0.25">
      <c r="A2761" s="148"/>
      <c r="B2761" s="148"/>
      <c r="C2761" s="148"/>
      <c r="D2761" s="148"/>
      <c r="E2761" s="148"/>
      <c r="F2761" s="148"/>
      <c r="G2761" s="148"/>
      <c r="H2761" s="148"/>
      <c r="I2761" s="151"/>
      <c r="J2761" s="148"/>
      <c r="K2761" s="66"/>
    </row>
    <row r="2762" spans="1:11" x14ac:dyDescent="0.25">
      <c r="A2762" s="148"/>
      <c r="B2762" s="148"/>
      <c r="C2762" s="148"/>
      <c r="D2762" s="148"/>
      <c r="E2762" s="148"/>
      <c r="F2762" s="148"/>
      <c r="G2762" s="148"/>
      <c r="H2762" s="148"/>
      <c r="I2762" s="151"/>
      <c r="J2762" s="148"/>
      <c r="K2762" s="66"/>
    </row>
    <row r="2763" spans="1:11" x14ac:dyDescent="0.25">
      <c r="A2763" s="148"/>
      <c r="B2763" s="148"/>
      <c r="C2763" s="148"/>
      <c r="D2763" s="148"/>
      <c r="E2763" s="148"/>
      <c r="F2763" s="148"/>
      <c r="G2763" s="148"/>
      <c r="H2763" s="148"/>
      <c r="I2763" s="151"/>
      <c r="J2763" s="148"/>
      <c r="K2763" s="66"/>
    </row>
    <row r="2764" spans="1:11" x14ac:dyDescent="0.25">
      <c r="A2764" s="148"/>
      <c r="B2764" s="148"/>
      <c r="C2764" s="148"/>
      <c r="D2764" s="148"/>
      <c r="E2764" s="148"/>
      <c r="F2764" s="148"/>
      <c r="G2764" s="148"/>
      <c r="H2764" s="148"/>
      <c r="I2764" s="151"/>
      <c r="J2764" s="148"/>
      <c r="K2764" s="66"/>
    </row>
    <row r="2765" spans="1:11" x14ac:dyDescent="0.25">
      <c r="A2765" s="148"/>
      <c r="B2765" s="148"/>
      <c r="C2765" s="148"/>
      <c r="D2765" s="148"/>
      <c r="E2765" s="148"/>
      <c r="F2765" s="148"/>
      <c r="G2765" s="148"/>
      <c r="H2765" s="148"/>
      <c r="I2765" s="151"/>
      <c r="J2765" s="148"/>
      <c r="K2765" s="66"/>
    </row>
    <row r="2766" spans="1:11" x14ac:dyDescent="0.25">
      <c r="A2766" s="148"/>
      <c r="B2766" s="148"/>
      <c r="C2766" s="148"/>
      <c r="D2766" s="148"/>
      <c r="E2766" s="148"/>
      <c r="F2766" s="148"/>
      <c r="G2766" s="148"/>
      <c r="H2766" s="148"/>
      <c r="I2766" s="151"/>
      <c r="J2766" s="148"/>
      <c r="K2766" s="66"/>
    </row>
    <row r="2767" spans="1:11" x14ac:dyDescent="0.25">
      <c r="A2767" s="148"/>
      <c r="B2767" s="148"/>
      <c r="C2767" s="148"/>
      <c r="D2767" s="148"/>
      <c r="E2767" s="148"/>
      <c r="F2767" s="148"/>
      <c r="G2767" s="148"/>
      <c r="H2767" s="148"/>
      <c r="I2767" s="151"/>
      <c r="J2767" s="148"/>
      <c r="K2767" s="66"/>
    </row>
    <row r="2768" spans="1:11" x14ac:dyDescent="0.25">
      <c r="A2768" s="148"/>
      <c r="B2768" s="148"/>
      <c r="C2768" s="148"/>
      <c r="D2768" s="148"/>
      <c r="E2768" s="148"/>
      <c r="F2768" s="148"/>
      <c r="G2768" s="148"/>
      <c r="H2768" s="148"/>
      <c r="I2768" s="151"/>
      <c r="J2768" s="148"/>
      <c r="K2768" s="66"/>
    </row>
    <row r="2769" spans="1:11" x14ac:dyDescent="0.25">
      <c r="A2769" s="148"/>
      <c r="B2769" s="148"/>
      <c r="C2769" s="148"/>
      <c r="D2769" s="148"/>
      <c r="E2769" s="148"/>
      <c r="F2769" s="148"/>
      <c r="G2769" s="148"/>
      <c r="H2769" s="148"/>
      <c r="I2769" s="151"/>
      <c r="J2769" s="148"/>
      <c r="K2769" s="66"/>
    </row>
    <row r="2770" spans="1:11" x14ac:dyDescent="0.25">
      <c r="A2770" s="148"/>
      <c r="B2770" s="148"/>
      <c r="C2770" s="148"/>
      <c r="D2770" s="148"/>
      <c r="E2770" s="148"/>
      <c r="F2770" s="148"/>
      <c r="G2770" s="148"/>
      <c r="H2770" s="148"/>
      <c r="I2770" s="151"/>
      <c r="J2770" s="148"/>
      <c r="K2770" s="66"/>
    </row>
    <row r="2771" spans="1:11" x14ac:dyDescent="0.25">
      <c r="A2771" s="148"/>
      <c r="B2771" s="148"/>
      <c r="C2771" s="148"/>
      <c r="D2771" s="148"/>
      <c r="E2771" s="148"/>
      <c r="F2771" s="148"/>
      <c r="G2771" s="148"/>
      <c r="H2771" s="148"/>
      <c r="I2771" s="151"/>
      <c r="J2771" s="148"/>
      <c r="K2771" s="66"/>
    </row>
    <row r="2772" spans="1:11" x14ac:dyDescent="0.25">
      <c r="A2772" s="148"/>
      <c r="B2772" s="148"/>
      <c r="C2772" s="148"/>
      <c r="D2772" s="148"/>
      <c r="E2772" s="148"/>
      <c r="F2772" s="148"/>
      <c r="G2772" s="148"/>
      <c r="H2772" s="148"/>
      <c r="I2772" s="151"/>
      <c r="J2772" s="148"/>
      <c r="K2772" s="66"/>
    </row>
    <row r="2773" spans="1:11" x14ac:dyDescent="0.25">
      <c r="A2773" s="148"/>
      <c r="B2773" s="148"/>
      <c r="C2773" s="148"/>
      <c r="D2773" s="148"/>
      <c r="E2773" s="148"/>
      <c r="F2773" s="148"/>
      <c r="G2773" s="148"/>
      <c r="H2773" s="148"/>
      <c r="I2773" s="151"/>
      <c r="J2773" s="148"/>
      <c r="K2773" s="66"/>
    </row>
    <row r="2774" spans="1:11" x14ac:dyDescent="0.25">
      <c r="A2774" s="148"/>
      <c r="B2774" s="148"/>
      <c r="C2774" s="148"/>
      <c r="D2774" s="148"/>
      <c r="E2774" s="148"/>
      <c r="F2774" s="148"/>
      <c r="G2774" s="148"/>
      <c r="H2774" s="148"/>
      <c r="I2774" s="151"/>
      <c r="J2774" s="148"/>
      <c r="K2774" s="66"/>
    </row>
    <row r="2775" spans="1:11" x14ac:dyDescent="0.25">
      <c r="A2775" s="148"/>
      <c r="B2775" s="148"/>
      <c r="C2775" s="148"/>
      <c r="D2775" s="148"/>
      <c r="E2775" s="148"/>
      <c r="F2775" s="148"/>
      <c r="G2775" s="148"/>
      <c r="H2775" s="148"/>
      <c r="I2775" s="151"/>
      <c r="J2775" s="148"/>
      <c r="K2775" s="66"/>
    </row>
    <row r="2776" spans="1:11" x14ac:dyDescent="0.25">
      <c r="A2776" s="148"/>
      <c r="B2776" s="148"/>
      <c r="C2776" s="148"/>
      <c r="D2776" s="148"/>
      <c r="E2776" s="148"/>
      <c r="F2776" s="148"/>
      <c r="G2776" s="148"/>
      <c r="H2776" s="148"/>
      <c r="I2776" s="151"/>
      <c r="J2776" s="148"/>
      <c r="K2776" s="66"/>
    </row>
    <row r="2777" spans="1:11" x14ac:dyDescent="0.25">
      <c r="A2777" s="148"/>
      <c r="B2777" s="148"/>
      <c r="C2777" s="148"/>
      <c r="D2777" s="148"/>
      <c r="E2777" s="148"/>
      <c r="F2777" s="148"/>
      <c r="G2777" s="148"/>
      <c r="H2777" s="148"/>
      <c r="I2777" s="151"/>
      <c r="J2777" s="148"/>
      <c r="K2777" s="66"/>
    </row>
    <row r="2778" spans="1:11" x14ac:dyDescent="0.25">
      <c r="A2778" s="148"/>
      <c r="B2778" s="148"/>
      <c r="C2778" s="148"/>
      <c r="D2778" s="148"/>
      <c r="E2778" s="148"/>
      <c r="F2778" s="148"/>
      <c r="G2778" s="148"/>
      <c r="H2778" s="148"/>
      <c r="I2778" s="151"/>
      <c r="J2778" s="148"/>
      <c r="K2778" s="66"/>
    </row>
    <row r="2779" spans="1:11" x14ac:dyDescent="0.25">
      <c r="A2779" s="148"/>
      <c r="B2779" s="148"/>
      <c r="C2779" s="148"/>
      <c r="D2779" s="148"/>
      <c r="E2779" s="148"/>
      <c r="F2779" s="148"/>
      <c r="G2779" s="148"/>
      <c r="H2779" s="148"/>
      <c r="I2779" s="151"/>
      <c r="J2779" s="148"/>
      <c r="K2779" s="66"/>
    </row>
    <row r="2780" spans="1:11" x14ac:dyDescent="0.25">
      <c r="A2780" s="148"/>
      <c r="B2780" s="148"/>
      <c r="C2780" s="148"/>
      <c r="D2780" s="148"/>
      <c r="E2780" s="148"/>
      <c r="F2780" s="148"/>
      <c r="G2780" s="148"/>
      <c r="H2780" s="148"/>
      <c r="I2780" s="151"/>
      <c r="J2780" s="148"/>
      <c r="K2780" s="66"/>
    </row>
    <row r="2781" spans="1:11" x14ac:dyDescent="0.25">
      <c r="A2781" s="148"/>
      <c r="B2781" s="148"/>
      <c r="C2781" s="148"/>
      <c r="D2781" s="148"/>
      <c r="E2781" s="148"/>
      <c r="F2781" s="148"/>
      <c r="G2781" s="148"/>
      <c r="H2781" s="148"/>
      <c r="I2781" s="151"/>
      <c r="J2781" s="148"/>
      <c r="K2781" s="66"/>
    </row>
    <row r="2782" spans="1:11" x14ac:dyDescent="0.25">
      <c r="A2782" s="148"/>
      <c r="B2782" s="148"/>
      <c r="C2782" s="148"/>
      <c r="D2782" s="148"/>
      <c r="E2782" s="148"/>
      <c r="F2782" s="148"/>
      <c r="G2782" s="148"/>
      <c r="H2782" s="148"/>
      <c r="I2782" s="151"/>
      <c r="J2782" s="148"/>
      <c r="K2782" s="66"/>
    </row>
    <row r="2783" spans="1:11" x14ac:dyDescent="0.25">
      <c r="A2783" s="148"/>
      <c r="B2783" s="148"/>
      <c r="C2783" s="148"/>
      <c r="D2783" s="148"/>
      <c r="E2783" s="148"/>
      <c r="F2783" s="148"/>
      <c r="G2783" s="148"/>
      <c r="H2783" s="148"/>
      <c r="I2783" s="151"/>
      <c r="J2783" s="148"/>
      <c r="K2783" s="66"/>
    </row>
    <row r="2784" spans="1:11" x14ac:dyDescent="0.25">
      <c r="A2784" s="148"/>
      <c r="B2784" s="148"/>
      <c r="C2784" s="148"/>
      <c r="D2784" s="148"/>
      <c r="E2784" s="148"/>
      <c r="F2784" s="148"/>
      <c r="G2784" s="148"/>
      <c r="H2784" s="148"/>
      <c r="I2784" s="151"/>
      <c r="J2784" s="148"/>
      <c r="K2784" s="66"/>
    </row>
    <row r="2785" spans="1:11" x14ac:dyDescent="0.25">
      <c r="A2785" s="148"/>
      <c r="B2785" s="148"/>
      <c r="C2785" s="148"/>
      <c r="D2785" s="148"/>
      <c r="E2785" s="148"/>
      <c r="F2785" s="148"/>
      <c r="G2785" s="148"/>
      <c r="H2785" s="148"/>
      <c r="I2785" s="151"/>
      <c r="J2785" s="148"/>
      <c r="K2785" s="66"/>
    </row>
    <row r="2786" spans="1:11" x14ac:dyDescent="0.25">
      <c r="A2786" s="148"/>
      <c r="B2786" s="148"/>
      <c r="C2786" s="148"/>
      <c r="D2786" s="148"/>
      <c r="E2786" s="148"/>
      <c r="F2786" s="148"/>
      <c r="G2786" s="148"/>
      <c r="H2786" s="148"/>
      <c r="I2786" s="151"/>
      <c r="J2786" s="148"/>
      <c r="K2786" s="66"/>
    </row>
    <row r="2787" spans="1:11" x14ac:dyDescent="0.25">
      <c r="A2787" s="148"/>
      <c r="B2787" s="148"/>
      <c r="C2787" s="148"/>
      <c r="D2787" s="148"/>
      <c r="E2787" s="148"/>
      <c r="F2787" s="148"/>
      <c r="G2787" s="148"/>
      <c r="H2787" s="148"/>
      <c r="I2787" s="151"/>
      <c r="J2787" s="148"/>
      <c r="K2787" s="66"/>
    </row>
    <row r="2788" spans="1:11" x14ac:dyDescent="0.25">
      <c r="A2788" s="148"/>
      <c r="B2788" s="148"/>
      <c r="C2788" s="148"/>
      <c r="D2788" s="148"/>
      <c r="E2788" s="148"/>
      <c r="F2788" s="148"/>
      <c r="G2788" s="148"/>
      <c r="H2788" s="148"/>
      <c r="I2788" s="151"/>
      <c r="J2788" s="148"/>
      <c r="K2788" s="66"/>
    </row>
    <row r="2789" spans="1:11" x14ac:dyDescent="0.25">
      <c r="A2789" s="148"/>
      <c r="B2789" s="148"/>
      <c r="C2789" s="148"/>
      <c r="D2789" s="148"/>
      <c r="E2789" s="148"/>
      <c r="F2789" s="148"/>
      <c r="G2789" s="148"/>
      <c r="H2789" s="148"/>
      <c r="I2789" s="151"/>
      <c r="J2789" s="148"/>
      <c r="K2789" s="66"/>
    </row>
    <row r="2790" spans="1:11" x14ac:dyDescent="0.25">
      <c r="A2790" s="148"/>
      <c r="B2790" s="148"/>
      <c r="C2790" s="148"/>
      <c r="D2790" s="148"/>
      <c r="E2790" s="148"/>
      <c r="F2790" s="148"/>
      <c r="G2790" s="148"/>
      <c r="H2790" s="148"/>
      <c r="I2790" s="151"/>
      <c r="J2790" s="148"/>
      <c r="K2790" s="66"/>
    </row>
    <row r="2791" spans="1:11" x14ac:dyDescent="0.25">
      <c r="A2791" s="148"/>
      <c r="B2791" s="148"/>
      <c r="C2791" s="148"/>
      <c r="D2791" s="148"/>
      <c r="E2791" s="148"/>
      <c r="F2791" s="148"/>
      <c r="G2791" s="148"/>
      <c r="H2791" s="148"/>
      <c r="I2791" s="151"/>
      <c r="J2791" s="148"/>
      <c r="K2791" s="66"/>
    </row>
    <row r="2792" spans="1:11" x14ac:dyDescent="0.25">
      <c r="A2792" s="148"/>
      <c r="B2792" s="148"/>
      <c r="C2792" s="148"/>
      <c r="D2792" s="148"/>
      <c r="E2792" s="148"/>
      <c r="F2792" s="148"/>
      <c r="G2792" s="148"/>
      <c r="H2792" s="148"/>
      <c r="I2792" s="151"/>
      <c r="J2792" s="148"/>
      <c r="K2792" s="66"/>
    </row>
    <row r="2793" spans="1:11" x14ac:dyDescent="0.25">
      <c r="A2793" s="148"/>
      <c r="B2793" s="148"/>
      <c r="C2793" s="148"/>
      <c r="D2793" s="148"/>
      <c r="E2793" s="148"/>
      <c r="F2793" s="148"/>
      <c r="G2793" s="148"/>
      <c r="H2793" s="148"/>
      <c r="I2793" s="151"/>
      <c r="J2793" s="148"/>
      <c r="K2793" s="66"/>
    </row>
    <row r="2794" spans="1:11" x14ac:dyDescent="0.25">
      <c r="A2794" s="148"/>
      <c r="B2794" s="148"/>
      <c r="C2794" s="148"/>
      <c r="D2794" s="148"/>
      <c r="E2794" s="148"/>
      <c r="F2794" s="148"/>
      <c r="G2794" s="148"/>
      <c r="H2794" s="148"/>
      <c r="I2794" s="151"/>
      <c r="J2794" s="148"/>
      <c r="K2794" s="66"/>
    </row>
    <row r="2795" spans="1:11" x14ac:dyDescent="0.25">
      <c r="A2795" s="148"/>
      <c r="B2795" s="148"/>
      <c r="C2795" s="148"/>
      <c r="D2795" s="148"/>
      <c r="E2795" s="148"/>
      <c r="F2795" s="148"/>
      <c r="G2795" s="148"/>
      <c r="H2795" s="148"/>
      <c r="I2795" s="151"/>
      <c r="J2795" s="148"/>
      <c r="K2795" s="66"/>
    </row>
    <row r="2796" spans="1:11" x14ac:dyDescent="0.25">
      <c r="A2796" s="148"/>
      <c r="B2796" s="148"/>
      <c r="C2796" s="148"/>
      <c r="D2796" s="148"/>
      <c r="E2796" s="148"/>
      <c r="F2796" s="148"/>
      <c r="G2796" s="148"/>
      <c r="H2796" s="148"/>
      <c r="I2796" s="151"/>
      <c r="J2796" s="148"/>
      <c r="K2796" s="66"/>
    </row>
    <row r="2797" spans="1:11" x14ac:dyDescent="0.25">
      <c r="A2797" s="148"/>
      <c r="B2797" s="148"/>
      <c r="C2797" s="148"/>
      <c r="D2797" s="148"/>
      <c r="E2797" s="148"/>
      <c r="F2797" s="148"/>
      <c r="G2797" s="148"/>
      <c r="H2797" s="148"/>
      <c r="I2797" s="151"/>
      <c r="J2797" s="148"/>
      <c r="K2797" s="66"/>
    </row>
    <row r="2798" spans="1:11" x14ac:dyDescent="0.25">
      <c r="A2798" s="148"/>
      <c r="B2798" s="148"/>
      <c r="C2798" s="148"/>
      <c r="D2798" s="148"/>
      <c r="E2798" s="148"/>
      <c r="F2798" s="148"/>
      <c r="G2798" s="148"/>
      <c r="H2798" s="148"/>
      <c r="I2798" s="151"/>
      <c r="J2798" s="148"/>
      <c r="K2798" s="66"/>
    </row>
    <row r="2799" spans="1:11" x14ac:dyDescent="0.25">
      <c r="A2799" s="148"/>
      <c r="B2799" s="148"/>
      <c r="C2799" s="148"/>
      <c r="D2799" s="148"/>
      <c r="E2799" s="148"/>
      <c r="F2799" s="148"/>
      <c r="G2799" s="148"/>
      <c r="H2799" s="148"/>
      <c r="I2799" s="151"/>
      <c r="J2799" s="148"/>
      <c r="K2799" s="66"/>
    </row>
    <row r="2800" spans="1:11" x14ac:dyDescent="0.25">
      <c r="A2800" s="148"/>
      <c r="B2800" s="148"/>
      <c r="C2800" s="148"/>
      <c r="D2800" s="148"/>
      <c r="E2800" s="148"/>
      <c r="F2800" s="148"/>
      <c r="G2800" s="148"/>
      <c r="H2800" s="148"/>
      <c r="I2800" s="151"/>
      <c r="J2800" s="148"/>
      <c r="K2800" s="66"/>
    </row>
    <row r="2801" spans="1:11" x14ac:dyDescent="0.25">
      <c r="A2801" s="148"/>
      <c r="B2801" s="148"/>
      <c r="C2801" s="148"/>
      <c r="D2801" s="148"/>
      <c r="E2801" s="148"/>
      <c r="F2801" s="148"/>
      <c r="G2801" s="148"/>
      <c r="H2801" s="148"/>
      <c r="I2801" s="151"/>
      <c r="J2801" s="148"/>
      <c r="K2801" s="66"/>
    </row>
    <row r="2802" spans="1:11" x14ac:dyDescent="0.25">
      <c r="A2802" s="148"/>
      <c r="B2802" s="148"/>
      <c r="C2802" s="148"/>
      <c r="D2802" s="148"/>
      <c r="E2802" s="148"/>
      <c r="F2802" s="148"/>
      <c r="G2802" s="148"/>
      <c r="H2802" s="148"/>
      <c r="I2802" s="151"/>
      <c r="J2802" s="148"/>
      <c r="K2802" s="66"/>
    </row>
    <row r="2803" spans="1:11" x14ac:dyDescent="0.25">
      <c r="A2803" s="148"/>
      <c r="B2803" s="148"/>
      <c r="C2803" s="148"/>
      <c r="D2803" s="148"/>
      <c r="E2803" s="148"/>
      <c r="F2803" s="148"/>
      <c r="G2803" s="148"/>
      <c r="H2803" s="148"/>
      <c r="I2803" s="151"/>
      <c r="J2803" s="148"/>
      <c r="K2803" s="66"/>
    </row>
    <row r="2804" spans="1:11" x14ac:dyDescent="0.25">
      <c r="A2804" s="148"/>
      <c r="B2804" s="148"/>
      <c r="C2804" s="148"/>
      <c r="D2804" s="148"/>
      <c r="E2804" s="148"/>
      <c r="F2804" s="148"/>
      <c r="G2804" s="148"/>
      <c r="H2804" s="148"/>
      <c r="I2804" s="151"/>
      <c r="J2804" s="148"/>
      <c r="K2804" s="66"/>
    </row>
    <row r="2805" spans="1:11" x14ac:dyDescent="0.25">
      <c r="A2805" s="148"/>
      <c r="B2805" s="148"/>
      <c r="C2805" s="148"/>
      <c r="D2805" s="148"/>
      <c r="E2805" s="148"/>
      <c r="F2805" s="148"/>
      <c r="G2805" s="148"/>
      <c r="H2805" s="148"/>
      <c r="I2805" s="151"/>
      <c r="J2805" s="148"/>
      <c r="K2805" s="66"/>
    </row>
    <row r="2806" spans="1:11" x14ac:dyDescent="0.25">
      <c r="A2806" s="148"/>
      <c r="B2806" s="148"/>
      <c r="C2806" s="148"/>
      <c r="D2806" s="148"/>
      <c r="E2806" s="148"/>
      <c r="F2806" s="148"/>
      <c r="G2806" s="148"/>
      <c r="H2806" s="148"/>
      <c r="I2806" s="151"/>
      <c r="J2806" s="148"/>
      <c r="K2806" s="66"/>
    </row>
    <row r="2807" spans="1:11" x14ac:dyDescent="0.25">
      <c r="A2807" s="148"/>
      <c r="B2807" s="148"/>
      <c r="C2807" s="148"/>
      <c r="D2807" s="148"/>
      <c r="E2807" s="148"/>
      <c r="F2807" s="148"/>
      <c r="G2807" s="148"/>
      <c r="H2807" s="148"/>
      <c r="I2807" s="151"/>
      <c r="J2807" s="148"/>
      <c r="K2807" s="66"/>
    </row>
    <row r="2808" spans="1:11" x14ac:dyDescent="0.25">
      <c r="A2808" s="148"/>
      <c r="B2808" s="148"/>
      <c r="C2808" s="148"/>
      <c r="D2808" s="148"/>
      <c r="E2808" s="148"/>
      <c r="F2808" s="148"/>
      <c r="G2808" s="148"/>
      <c r="H2808" s="148"/>
      <c r="I2808" s="151"/>
      <c r="J2808" s="148"/>
      <c r="K2808" s="66"/>
    </row>
    <row r="2809" spans="1:11" x14ac:dyDescent="0.25">
      <c r="A2809" s="148"/>
      <c r="B2809" s="148"/>
      <c r="C2809" s="148"/>
      <c r="D2809" s="148"/>
      <c r="E2809" s="148"/>
      <c r="F2809" s="148"/>
      <c r="G2809" s="148"/>
      <c r="H2809" s="148"/>
      <c r="I2809" s="151"/>
      <c r="J2809" s="148"/>
      <c r="K2809" s="66"/>
    </row>
    <row r="2810" spans="1:11" x14ac:dyDescent="0.25">
      <c r="A2810" s="148"/>
      <c r="B2810" s="148"/>
      <c r="C2810" s="148"/>
      <c r="D2810" s="148"/>
      <c r="E2810" s="148"/>
      <c r="F2810" s="148"/>
      <c r="G2810" s="148"/>
      <c r="H2810" s="148"/>
      <c r="I2810" s="151"/>
      <c r="J2810" s="148"/>
      <c r="K2810" s="66"/>
    </row>
    <row r="2811" spans="1:11" x14ac:dyDescent="0.25">
      <c r="A2811" s="148"/>
      <c r="B2811" s="148"/>
      <c r="C2811" s="148"/>
      <c r="D2811" s="148"/>
      <c r="E2811" s="148"/>
      <c r="F2811" s="148"/>
      <c r="G2811" s="148"/>
      <c r="H2811" s="148"/>
      <c r="I2811" s="151"/>
      <c r="J2811" s="148"/>
      <c r="K2811" s="66"/>
    </row>
    <row r="2812" spans="1:11" x14ac:dyDescent="0.25">
      <c r="A2812" s="148"/>
      <c r="B2812" s="148"/>
      <c r="C2812" s="148"/>
      <c r="D2812" s="148"/>
      <c r="E2812" s="148"/>
      <c r="F2812" s="148"/>
      <c r="G2812" s="148"/>
      <c r="H2812" s="148"/>
      <c r="I2812" s="151"/>
      <c r="J2812" s="148"/>
      <c r="K2812" s="66"/>
    </row>
    <row r="2813" spans="1:11" x14ac:dyDescent="0.25">
      <c r="A2813" s="148"/>
      <c r="B2813" s="148"/>
      <c r="C2813" s="148"/>
      <c r="D2813" s="148"/>
      <c r="E2813" s="148"/>
      <c r="F2813" s="148"/>
      <c r="G2813" s="148"/>
      <c r="H2813" s="148"/>
      <c r="I2813" s="151"/>
      <c r="J2813" s="148"/>
      <c r="K2813" s="66"/>
    </row>
    <row r="2814" spans="1:11" x14ac:dyDescent="0.25">
      <c r="A2814" s="148"/>
      <c r="B2814" s="148"/>
      <c r="C2814" s="148"/>
      <c r="D2814" s="148"/>
      <c r="E2814" s="148"/>
      <c r="F2814" s="148"/>
      <c r="G2814" s="148"/>
      <c r="H2814" s="148"/>
      <c r="I2814" s="151"/>
      <c r="J2814" s="148"/>
      <c r="K2814" s="66"/>
    </row>
    <row r="2815" spans="1:11" x14ac:dyDescent="0.25">
      <c r="A2815" s="148"/>
      <c r="B2815" s="148"/>
      <c r="C2815" s="148"/>
      <c r="D2815" s="148"/>
      <c r="E2815" s="148"/>
      <c r="F2815" s="148"/>
      <c r="G2815" s="148"/>
      <c r="H2815" s="148"/>
      <c r="I2815" s="151"/>
      <c r="J2815" s="148"/>
      <c r="K2815" s="66"/>
    </row>
    <row r="2816" spans="1:11" x14ac:dyDescent="0.25">
      <c r="A2816" s="148"/>
      <c r="B2816" s="148"/>
      <c r="C2816" s="148"/>
      <c r="D2816" s="148"/>
      <c r="E2816" s="148"/>
      <c r="F2816" s="148"/>
      <c r="G2816" s="148"/>
      <c r="H2816" s="148"/>
      <c r="I2816" s="151"/>
      <c r="J2816" s="148"/>
      <c r="K2816" s="66"/>
    </row>
    <row r="2817" spans="1:11" x14ac:dyDescent="0.25">
      <c r="A2817" s="148"/>
      <c r="B2817" s="148"/>
      <c r="C2817" s="148"/>
      <c r="D2817" s="148"/>
      <c r="E2817" s="148"/>
      <c r="F2817" s="148"/>
      <c r="G2817" s="148"/>
      <c r="H2817" s="148"/>
      <c r="I2817" s="151"/>
      <c r="J2817" s="148"/>
      <c r="K2817" s="66"/>
    </row>
    <row r="2818" spans="1:11" x14ac:dyDescent="0.25">
      <c r="A2818" s="148"/>
      <c r="B2818" s="148"/>
      <c r="C2818" s="148"/>
      <c r="D2818" s="148"/>
      <c r="E2818" s="148"/>
      <c r="F2818" s="148"/>
      <c r="G2818" s="148"/>
      <c r="H2818" s="148"/>
      <c r="I2818" s="151"/>
      <c r="J2818" s="148"/>
      <c r="K2818" s="66"/>
    </row>
    <row r="2819" spans="1:11" x14ac:dyDescent="0.25">
      <c r="A2819" s="148"/>
      <c r="B2819" s="148"/>
      <c r="C2819" s="148"/>
      <c r="D2819" s="148"/>
      <c r="E2819" s="148"/>
      <c r="F2819" s="148"/>
      <c r="G2819" s="148"/>
      <c r="H2819" s="148"/>
      <c r="I2819" s="151"/>
      <c r="J2819" s="148"/>
      <c r="K2819" s="66"/>
    </row>
    <row r="2820" spans="1:11" x14ac:dyDescent="0.25">
      <c r="A2820" s="148"/>
      <c r="B2820" s="148"/>
      <c r="C2820" s="148"/>
      <c r="D2820" s="148"/>
      <c r="E2820" s="148"/>
      <c r="F2820" s="148"/>
      <c r="G2820" s="148"/>
      <c r="H2820" s="148"/>
      <c r="I2820" s="151"/>
      <c r="J2820" s="148"/>
      <c r="K2820" s="66"/>
    </row>
    <row r="2821" spans="1:11" x14ac:dyDescent="0.25">
      <c r="A2821" s="148"/>
      <c r="B2821" s="148"/>
      <c r="C2821" s="148"/>
      <c r="D2821" s="148"/>
      <c r="E2821" s="148"/>
      <c r="F2821" s="148"/>
      <c r="G2821" s="148"/>
      <c r="H2821" s="148"/>
      <c r="I2821" s="151"/>
      <c r="J2821" s="148"/>
      <c r="K2821" s="66"/>
    </row>
    <row r="2822" spans="1:11" x14ac:dyDescent="0.25">
      <c r="A2822" s="148"/>
      <c r="B2822" s="148"/>
      <c r="C2822" s="148"/>
      <c r="D2822" s="148"/>
      <c r="E2822" s="148"/>
      <c r="F2822" s="148"/>
      <c r="G2822" s="148"/>
      <c r="H2822" s="148"/>
      <c r="I2822" s="151"/>
      <c r="J2822" s="148"/>
      <c r="K2822" s="66"/>
    </row>
    <row r="2823" spans="1:11" x14ac:dyDescent="0.25">
      <c r="A2823" s="148"/>
      <c r="B2823" s="148"/>
      <c r="C2823" s="148"/>
      <c r="D2823" s="148"/>
      <c r="E2823" s="148"/>
      <c r="F2823" s="148"/>
      <c r="G2823" s="148"/>
      <c r="H2823" s="148"/>
      <c r="I2823" s="151"/>
      <c r="J2823" s="148"/>
      <c r="K2823" s="66"/>
    </row>
    <row r="2824" spans="1:11" x14ac:dyDescent="0.25">
      <c r="A2824" s="148"/>
      <c r="B2824" s="148"/>
      <c r="C2824" s="148"/>
      <c r="D2824" s="148"/>
      <c r="E2824" s="148"/>
      <c r="F2824" s="148"/>
      <c r="G2824" s="148"/>
      <c r="H2824" s="148"/>
      <c r="I2824" s="151"/>
      <c r="J2824" s="148"/>
      <c r="K2824" s="66"/>
    </row>
    <row r="2825" spans="1:11" x14ac:dyDescent="0.25">
      <c r="A2825" s="148"/>
      <c r="B2825" s="148"/>
      <c r="C2825" s="148"/>
      <c r="D2825" s="148"/>
      <c r="E2825" s="148"/>
      <c r="F2825" s="148"/>
      <c r="G2825" s="148"/>
      <c r="H2825" s="148"/>
      <c r="I2825" s="151"/>
      <c r="J2825" s="148"/>
      <c r="K2825" s="66"/>
    </row>
    <row r="2826" spans="1:11" x14ac:dyDescent="0.25">
      <c r="A2826" s="148"/>
      <c r="B2826" s="148"/>
      <c r="C2826" s="148"/>
      <c r="D2826" s="148"/>
      <c r="E2826" s="148"/>
      <c r="F2826" s="148"/>
      <c r="G2826" s="148"/>
      <c r="H2826" s="148"/>
      <c r="I2826" s="151"/>
      <c r="J2826" s="148"/>
      <c r="K2826" s="66"/>
    </row>
    <row r="2827" spans="1:11" x14ac:dyDescent="0.25">
      <c r="A2827" s="148"/>
      <c r="B2827" s="148"/>
      <c r="C2827" s="148"/>
      <c r="D2827" s="148"/>
      <c r="E2827" s="148"/>
      <c r="F2827" s="148"/>
      <c r="G2827" s="148"/>
      <c r="H2827" s="148"/>
      <c r="I2827" s="151"/>
      <c r="J2827" s="148"/>
      <c r="K2827" s="66"/>
    </row>
    <row r="2828" spans="1:11" x14ac:dyDescent="0.25">
      <c r="A2828" s="148"/>
      <c r="B2828" s="148"/>
      <c r="C2828" s="148"/>
      <c r="D2828" s="148"/>
      <c r="E2828" s="148"/>
      <c r="F2828" s="148"/>
      <c r="G2828" s="148"/>
      <c r="H2828" s="148"/>
      <c r="I2828" s="151"/>
      <c r="J2828" s="148"/>
      <c r="K2828" s="66"/>
    </row>
    <row r="2829" spans="1:11" x14ac:dyDescent="0.25">
      <c r="A2829" s="148"/>
      <c r="B2829" s="148"/>
      <c r="C2829" s="148"/>
      <c r="D2829" s="148"/>
      <c r="E2829" s="148"/>
      <c r="F2829" s="148"/>
      <c r="G2829" s="148"/>
      <c r="H2829" s="148"/>
      <c r="I2829" s="151"/>
      <c r="J2829" s="148"/>
      <c r="K2829" s="66"/>
    </row>
    <row r="2830" spans="1:11" x14ac:dyDescent="0.25">
      <c r="A2830" s="148"/>
      <c r="B2830" s="148"/>
      <c r="C2830" s="148"/>
      <c r="D2830" s="148"/>
      <c r="E2830" s="148"/>
      <c r="F2830" s="148"/>
      <c r="G2830" s="148"/>
      <c r="H2830" s="148"/>
      <c r="I2830" s="151"/>
      <c r="J2830" s="148"/>
      <c r="K2830" s="66"/>
    </row>
    <row r="2831" spans="1:11" x14ac:dyDescent="0.25">
      <c r="A2831" s="148"/>
      <c r="B2831" s="148"/>
      <c r="C2831" s="148"/>
      <c r="D2831" s="148"/>
      <c r="E2831" s="148"/>
      <c r="F2831" s="148"/>
      <c r="G2831" s="148"/>
      <c r="H2831" s="148"/>
      <c r="I2831" s="151"/>
      <c r="J2831" s="148"/>
      <c r="K2831" s="66"/>
    </row>
    <row r="2832" spans="1:11" x14ac:dyDescent="0.25">
      <c r="A2832" s="148"/>
      <c r="B2832" s="148"/>
      <c r="C2832" s="148"/>
      <c r="D2832" s="148"/>
      <c r="E2832" s="148"/>
      <c r="F2832" s="148"/>
      <c r="G2832" s="148"/>
      <c r="H2832" s="148"/>
      <c r="I2832" s="151"/>
      <c r="J2832" s="148"/>
      <c r="K2832" s="66"/>
    </row>
    <row r="2833" spans="1:11" x14ac:dyDescent="0.25">
      <c r="A2833" s="148"/>
      <c r="B2833" s="148"/>
      <c r="C2833" s="148"/>
      <c r="D2833" s="148"/>
      <c r="E2833" s="148"/>
      <c r="F2833" s="148"/>
      <c r="G2833" s="148"/>
      <c r="H2833" s="148"/>
      <c r="I2833" s="151"/>
      <c r="J2833" s="148"/>
      <c r="K2833" s="66"/>
    </row>
    <row r="2834" spans="1:11" x14ac:dyDescent="0.25">
      <c r="A2834" s="148"/>
      <c r="B2834" s="148"/>
      <c r="C2834" s="148"/>
      <c r="D2834" s="148"/>
      <c r="E2834" s="148"/>
      <c r="F2834" s="148"/>
      <c r="G2834" s="148"/>
      <c r="H2834" s="148"/>
      <c r="I2834" s="151"/>
      <c r="J2834" s="148"/>
      <c r="K2834" s="66"/>
    </row>
    <row r="2835" spans="1:11" x14ac:dyDescent="0.25">
      <c r="A2835" s="148"/>
      <c r="B2835" s="148"/>
      <c r="C2835" s="148"/>
      <c r="D2835" s="148"/>
      <c r="E2835" s="148"/>
      <c r="F2835" s="148"/>
      <c r="G2835" s="148"/>
      <c r="H2835" s="148"/>
      <c r="I2835" s="151"/>
      <c r="J2835" s="148"/>
      <c r="K2835" s="66"/>
    </row>
    <row r="2836" spans="1:11" x14ac:dyDescent="0.25">
      <c r="A2836" s="148"/>
      <c r="B2836" s="148"/>
      <c r="C2836" s="148"/>
      <c r="D2836" s="148"/>
      <c r="E2836" s="148"/>
      <c r="F2836" s="148"/>
      <c r="G2836" s="148"/>
      <c r="H2836" s="148"/>
      <c r="I2836" s="151"/>
      <c r="J2836" s="148"/>
      <c r="K2836" s="66"/>
    </row>
    <row r="2837" spans="1:11" x14ac:dyDescent="0.25">
      <c r="A2837" s="148"/>
      <c r="B2837" s="148"/>
      <c r="C2837" s="148"/>
      <c r="D2837" s="148"/>
      <c r="E2837" s="148"/>
      <c r="F2837" s="148"/>
      <c r="G2837" s="148"/>
      <c r="H2837" s="148"/>
      <c r="I2837" s="151"/>
      <c r="J2837" s="148"/>
      <c r="K2837" s="66"/>
    </row>
    <row r="2838" spans="1:11" x14ac:dyDescent="0.25">
      <c r="A2838" s="148"/>
      <c r="B2838" s="148"/>
      <c r="C2838" s="148"/>
      <c r="D2838" s="148"/>
      <c r="E2838" s="148"/>
      <c r="F2838" s="148"/>
      <c r="G2838" s="148"/>
      <c r="H2838" s="148"/>
      <c r="I2838" s="151"/>
      <c r="J2838" s="148"/>
      <c r="K2838" s="66"/>
    </row>
    <row r="2839" spans="1:11" x14ac:dyDescent="0.25">
      <c r="A2839" s="148"/>
      <c r="B2839" s="148"/>
      <c r="C2839" s="148"/>
      <c r="D2839" s="148"/>
      <c r="E2839" s="148"/>
      <c r="F2839" s="148"/>
      <c r="G2839" s="148"/>
      <c r="H2839" s="148"/>
      <c r="I2839" s="151"/>
      <c r="J2839" s="148"/>
      <c r="K2839" s="66"/>
    </row>
    <row r="2840" spans="1:11" x14ac:dyDescent="0.25">
      <c r="A2840" s="148"/>
      <c r="B2840" s="148"/>
      <c r="C2840" s="148"/>
      <c r="D2840" s="148"/>
      <c r="E2840" s="148"/>
      <c r="F2840" s="148"/>
      <c r="G2840" s="148"/>
      <c r="H2840" s="148"/>
      <c r="I2840" s="151"/>
      <c r="J2840" s="148"/>
      <c r="K2840" s="66"/>
    </row>
    <row r="2841" spans="1:11" x14ac:dyDescent="0.25">
      <c r="A2841" s="148"/>
      <c r="B2841" s="148"/>
      <c r="C2841" s="148"/>
      <c r="D2841" s="148"/>
      <c r="E2841" s="148"/>
      <c r="F2841" s="148"/>
      <c r="G2841" s="148"/>
      <c r="H2841" s="148"/>
      <c r="I2841" s="151"/>
      <c r="J2841" s="148"/>
      <c r="K2841" s="66"/>
    </row>
    <row r="2842" spans="1:11" x14ac:dyDescent="0.25">
      <c r="A2842" s="148"/>
      <c r="B2842" s="148"/>
      <c r="C2842" s="148"/>
      <c r="D2842" s="148"/>
      <c r="E2842" s="148"/>
      <c r="F2842" s="148"/>
      <c r="G2842" s="148"/>
      <c r="H2842" s="148"/>
      <c r="I2842" s="151"/>
      <c r="J2842" s="148"/>
      <c r="K2842" s="66"/>
    </row>
    <row r="2843" spans="1:11" x14ac:dyDescent="0.25">
      <c r="A2843" s="148"/>
      <c r="B2843" s="148"/>
      <c r="C2843" s="148"/>
      <c r="D2843" s="148"/>
      <c r="E2843" s="148"/>
      <c r="F2843" s="148"/>
      <c r="G2843" s="148"/>
      <c r="H2843" s="148"/>
      <c r="I2843" s="151"/>
      <c r="J2843" s="148"/>
      <c r="K2843" s="66"/>
    </row>
    <row r="2844" spans="1:11" x14ac:dyDescent="0.25">
      <c r="A2844" s="148"/>
      <c r="B2844" s="148"/>
      <c r="C2844" s="148"/>
      <c r="D2844" s="148"/>
      <c r="E2844" s="148"/>
      <c r="F2844" s="148"/>
      <c r="G2844" s="148"/>
      <c r="H2844" s="148"/>
      <c r="I2844" s="151"/>
      <c r="J2844" s="148"/>
      <c r="K2844" s="66"/>
    </row>
    <row r="2845" spans="1:11" x14ac:dyDescent="0.25">
      <c r="A2845" s="148"/>
      <c r="B2845" s="148"/>
      <c r="C2845" s="148"/>
      <c r="D2845" s="148"/>
      <c r="E2845" s="148"/>
      <c r="F2845" s="148"/>
      <c r="G2845" s="148"/>
      <c r="H2845" s="148"/>
      <c r="I2845" s="151"/>
      <c r="J2845" s="148"/>
      <c r="K2845" s="66"/>
    </row>
    <row r="2846" spans="1:11" x14ac:dyDescent="0.25">
      <c r="A2846" s="148"/>
      <c r="B2846" s="148"/>
      <c r="C2846" s="148"/>
      <c r="D2846" s="148"/>
      <c r="E2846" s="148"/>
      <c r="F2846" s="148"/>
      <c r="G2846" s="148"/>
      <c r="H2846" s="148"/>
      <c r="I2846" s="151"/>
      <c r="J2846" s="148"/>
      <c r="K2846" s="66"/>
    </row>
    <row r="2847" spans="1:11" x14ac:dyDescent="0.25">
      <c r="A2847" s="148"/>
      <c r="B2847" s="148"/>
      <c r="C2847" s="148"/>
      <c r="D2847" s="148"/>
      <c r="E2847" s="148"/>
      <c r="F2847" s="148"/>
      <c r="G2847" s="148"/>
      <c r="H2847" s="148"/>
      <c r="I2847" s="151"/>
      <c r="J2847" s="148"/>
      <c r="K2847" s="66"/>
    </row>
    <row r="2848" spans="1:11" x14ac:dyDescent="0.25">
      <c r="A2848" s="148"/>
      <c r="B2848" s="148"/>
      <c r="C2848" s="148"/>
      <c r="D2848" s="148"/>
      <c r="E2848" s="148"/>
      <c r="F2848" s="148"/>
      <c r="G2848" s="148"/>
      <c r="H2848" s="148"/>
      <c r="I2848" s="151"/>
      <c r="J2848" s="148"/>
      <c r="K2848" s="66"/>
    </row>
    <row r="2849" spans="1:11" x14ac:dyDescent="0.25">
      <c r="A2849" s="148"/>
      <c r="B2849" s="148"/>
      <c r="C2849" s="148"/>
      <c r="D2849" s="148"/>
      <c r="E2849" s="148"/>
      <c r="F2849" s="148"/>
      <c r="G2849" s="148"/>
      <c r="H2849" s="148"/>
      <c r="I2849" s="151"/>
      <c r="J2849" s="148"/>
      <c r="K2849" s="66"/>
    </row>
    <row r="2850" spans="1:11" x14ac:dyDescent="0.25">
      <c r="A2850" s="148"/>
      <c r="B2850" s="148"/>
      <c r="C2850" s="148"/>
      <c r="D2850" s="148"/>
      <c r="E2850" s="148"/>
      <c r="F2850" s="148"/>
      <c r="G2850" s="148"/>
      <c r="H2850" s="148"/>
      <c r="I2850" s="151"/>
      <c r="J2850" s="148"/>
      <c r="K2850" s="66"/>
    </row>
    <row r="2851" spans="1:11" x14ac:dyDescent="0.25">
      <c r="A2851" s="148"/>
      <c r="B2851" s="148"/>
      <c r="C2851" s="148"/>
      <c r="D2851" s="148"/>
      <c r="E2851" s="148"/>
      <c r="F2851" s="148"/>
      <c r="G2851" s="148"/>
      <c r="H2851" s="148"/>
      <c r="I2851" s="151"/>
      <c r="J2851" s="148"/>
      <c r="K2851" s="66"/>
    </row>
    <row r="2852" spans="1:11" x14ac:dyDescent="0.25">
      <c r="A2852" s="148"/>
      <c r="B2852" s="148"/>
      <c r="C2852" s="148"/>
      <c r="D2852" s="148"/>
      <c r="E2852" s="148"/>
      <c r="F2852" s="148"/>
      <c r="G2852" s="148"/>
      <c r="H2852" s="148"/>
      <c r="I2852" s="151"/>
      <c r="J2852" s="148"/>
      <c r="K2852" s="66"/>
    </row>
    <row r="2853" spans="1:11" x14ac:dyDescent="0.25">
      <c r="A2853" s="148"/>
      <c r="B2853" s="148"/>
      <c r="C2853" s="148"/>
      <c r="D2853" s="148"/>
      <c r="E2853" s="148"/>
      <c r="F2853" s="148"/>
      <c r="G2853" s="148"/>
      <c r="H2853" s="148"/>
      <c r="I2853" s="151"/>
      <c r="J2853" s="148"/>
      <c r="K2853" s="66"/>
    </row>
    <row r="2854" spans="1:11" x14ac:dyDescent="0.25">
      <c r="A2854" s="148"/>
      <c r="B2854" s="148"/>
      <c r="C2854" s="148"/>
      <c r="D2854" s="148"/>
      <c r="E2854" s="148"/>
      <c r="F2854" s="148"/>
      <c r="G2854" s="148"/>
      <c r="H2854" s="148"/>
      <c r="I2854" s="151"/>
      <c r="J2854" s="148"/>
      <c r="K2854" s="66"/>
    </row>
    <row r="2855" spans="1:11" x14ac:dyDescent="0.25">
      <c r="A2855" s="148"/>
      <c r="B2855" s="148"/>
      <c r="C2855" s="148"/>
      <c r="D2855" s="148"/>
      <c r="E2855" s="148"/>
      <c r="F2855" s="148"/>
      <c r="G2855" s="148"/>
      <c r="H2855" s="148"/>
      <c r="I2855" s="151"/>
      <c r="J2855" s="148"/>
      <c r="K2855" s="66"/>
    </row>
    <row r="2856" spans="1:11" x14ac:dyDescent="0.25">
      <c r="A2856" s="148"/>
      <c r="B2856" s="148"/>
      <c r="C2856" s="148"/>
      <c r="D2856" s="148"/>
      <c r="E2856" s="148"/>
      <c r="F2856" s="148"/>
      <c r="G2856" s="148"/>
      <c r="H2856" s="148"/>
      <c r="I2856" s="151"/>
      <c r="J2856" s="148"/>
      <c r="K2856" s="66"/>
    </row>
    <row r="2857" spans="1:11" x14ac:dyDescent="0.25">
      <c r="A2857" s="148"/>
      <c r="B2857" s="148"/>
      <c r="C2857" s="148"/>
      <c r="D2857" s="148"/>
      <c r="E2857" s="148"/>
      <c r="F2857" s="148"/>
      <c r="G2857" s="148"/>
      <c r="H2857" s="148"/>
      <c r="I2857" s="151"/>
      <c r="J2857" s="148"/>
      <c r="K2857" s="66"/>
    </row>
    <row r="2858" spans="1:11" x14ac:dyDescent="0.25">
      <c r="A2858" s="148"/>
      <c r="B2858" s="148"/>
      <c r="C2858" s="148"/>
      <c r="D2858" s="148"/>
      <c r="E2858" s="148"/>
      <c r="F2858" s="148"/>
      <c r="G2858" s="148"/>
      <c r="H2858" s="148"/>
      <c r="I2858" s="151"/>
      <c r="J2858" s="148"/>
      <c r="K2858" s="66"/>
    </row>
    <row r="2859" spans="1:11" x14ac:dyDescent="0.25">
      <c r="A2859" s="148"/>
      <c r="B2859" s="148"/>
      <c r="C2859" s="148"/>
      <c r="D2859" s="148"/>
      <c r="E2859" s="148"/>
      <c r="F2859" s="148"/>
      <c r="G2859" s="148"/>
      <c r="H2859" s="148"/>
      <c r="I2859" s="151"/>
      <c r="J2859" s="148"/>
      <c r="K2859" s="66"/>
    </row>
    <row r="2860" spans="1:11" x14ac:dyDescent="0.25">
      <c r="A2860" s="148"/>
      <c r="B2860" s="148"/>
      <c r="C2860" s="148"/>
      <c r="D2860" s="148"/>
      <c r="E2860" s="148"/>
      <c r="F2860" s="148"/>
      <c r="G2860" s="148"/>
      <c r="H2860" s="148"/>
      <c r="I2860" s="151"/>
      <c r="J2860" s="148"/>
      <c r="K2860" s="66"/>
    </row>
    <row r="2861" spans="1:11" x14ac:dyDescent="0.25">
      <c r="A2861" s="148"/>
      <c r="B2861" s="148"/>
      <c r="C2861" s="148"/>
      <c r="D2861" s="148"/>
      <c r="E2861" s="148"/>
      <c r="F2861" s="148"/>
      <c r="G2861" s="148"/>
      <c r="H2861" s="148"/>
      <c r="I2861" s="151"/>
      <c r="J2861" s="148"/>
      <c r="K2861" s="66"/>
    </row>
    <row r="2862" spans="1:11" x14ac:dyDescent="0.25">
      <c r="A2862" s="148"/>
      <c r="B2862" s="148"/>
      <c r="C2862" s="148"/>
      <c r="D2862" s="148"/>
      <c r="E2862" s="148"/>
      <c r="F2862" s="148"/>
      <c r="G2862" s="148"/>
      <c r="H2862" s="148"/>
      <c r="I2862" s="151"/>
      <c r="J2862" s="148"/>
      <c r="K2862" s="66"/>
    </row>
    <row r="2863" spans="1:11" x14ac:dyDescent="0.25">
      <c r="A2863" s="148"/>
      <c r="B2863" s="148"/>
      <c r="C2863" s="148"/>
      <c r="D2863" s="148"/>
      <c r="E2863" s="148"/>
      <c r="F2863" s="148"/>
      <c r="G2863" s="148"/>
      <c r="H2863" s="148"/>
      <c r="I2863" s="151"/>
      <c r="J2863" s="148"/>
      <c r="K2863" s="66"/>
    </row>
    <row r="2864" spans="1:11" x14ac:dyDescent="0.25">
      <c r="A2864" s="148"/>
      <c r="B2864" s="148"/>
      <c r="C2864" s="148"/>
      <c r="D2864" s="148"/>
      <c r="E2864" s="148"/>
      <c r="F2864" s="148"/>
      <c r="G2864" s="148"/>
      <c r="H2864" s="148"/>
      <c r="I2864" s="151"/>
      <c r="J2864" s="148"/>
      <c r="K2864" s="66"/>
    </row>
    <row r="2865" spans="1:11" x14ac:dyDescent="0.25">
      <c r="A2865" s="148"/>
      <c r="B2865" s="148"/>
      <c r="C2865" s="148"/>
      <c r="D2865" s="148"/>
      <c r="E2865" s="148"/>
      <c r="F2865" s="148"/>
      <c r="G2865" s="148"/>
      <c r="H2865" s="148"/>
      <c r="I2865" s="151"/>
      <c r="J2865" s="148"/>
      <c r="K2865" s="66"/>
    </row>
    <row r="2866" spans="1:11" x14ac:dyDescent="0.25">
      <c r="A2866" s="148"/>
      <c r="B2866" s="148"/>
      <c r="C2866" s="148"/>
      <c r="D2866" s="148"/>
      <c r="E2866" s="148"/>
      <c r="F2866" s="148"/>
      <c r="G2866" s="148"/>
      <c r="H2866" s="148"/>
      <c r="I2866" s="151"/>
      <c r="J2866" s="148"/>
      <c r="K2866" s="66"/>
    </row>
    <row r="2867" spans="1:11" x14ac:dyDescent="0.25">
      <c r="A2867" s="148"/>
      <c r="B2867" s="148"/>
      <c r="C2867" s="148"/>
      <c r="D2867" s="148"/>
      <c r="E2867" s="148"/>
      <c r="F2867" s="148"/>
      <c r="G2867" s="148"/>
      <c r="H2867" s="148"/>
      <c r="I2867" s="151"/>
      <c r="J2867" s="148"/>
      <c r="K2867" s="66"/>
    </row>
    <row r="2868" spans="1:11" x14ac:dyDescent="0.25">
      <c r="A2868" s="148"/>
      <c r="B2868" s="148"/>
      <c r="C2868" s="148"/>
      <c r="D2868" s="148"/>
      <c r="E2868" s="148"/>
      <c r="F2868" s="148"/>
      <c r="G2868" s="148"/>
      <c r="H2868" s="148"/>
      <c r="I2868" s="151"/>
      <c r="J2868" s="148"/>
      <c r="K2868" s="66"/>
    </row>
    <row r="2869" spans="1:11" x14ac:dyDescent="0.25">
      <c r="A2869" s="148"/>
      <c r="B2869" s="148"/>
      <c r="C2869" s="148"/>
      <c r="D2869" s="148"/>
      <c r="E2869" s="148"/>
      <c r="F2869" s="148"/>
      <c r="G2869" s="148"/>
      <c r="H2869" s="148"/>
      <c r="I2869" s="151"/>
      <c r="J2869" s="148"/>
      <c r="K2869" s="66"/>
    </row>
    <row r="2870" spans="1:11" x14ac:dyDescent="0.25">
      <c r="A2870" s="148"/>
      <c r="B2870" s="148"/>
      <c r="C2870" s="148"/>
      <c r="D2870" s="148"/>
      <c r="E2870" s="148"/>
      <c r="F2870" s="148"/>
      <c r="G2870" s="148"/>
      <c r="H2870" s="148"/>
      <c r="I2870" s="151"/>
      <c r="J2870" s="148"/>
      <c r="K2870" s="66"/>
    </row>
    <row r="2871" spans="1:11" x14ac:dyDescent="0.25">
      <c r="A2871" s="148"/>
      <c r="B2871" s="148"/>
      <c r="C2871" s="148"/>
      <c r="D2871" s="148"/>
      <c r="E2871" s="148"/>
      <c r="F2871" s="148"/>
      <c r="G2871" s="148"/>
      <c r="H2871" s="148"/>
      <c r="I2871" s="151"/>
      <c r="J2871" s="148"/>
      <c r="K2871" s="66"/>
    </row>
    <row r="2872" spans="1:11" x14ac:dyDescent="0.25">
      <c r="A2872" s="148"/>
      <c r="B2872" s="148"/>
      <c r="C2872" s="148"/>
      <c r="D2872" s="148"/>
      <c r="E2872" s="148"/>
      <c r="F2872" s="148"/>
      <c r="G2872" s="148"/>
      <c r="H2872" s="148"/>
      <c r="I2872" s="151"/>
      <c r="J2872" s="148"/>
      <c r="K2872" s="66"/>
    </row>
    <row r="2873" spans="1:11" x14ac:dyDescent="0.25">
      <c r="A2873" s="148"/>
      <c r="B2873" s="148"/>
      <c r="C2873" s="148"/>
      <c r="D2873" s="148"/>
      <c r="E2873" s="148"/>
      <c r="F2873" s="148"/>
      <c r="G2873" s="148"/>
      <c r="H2873" s="148"/>
      <c r="I2873" s="151"/>
      <c r="J2873" s="148"/>
      <c r="K2873" s="66"/>
    </row>
    <row r="2874" spans="1:11" x14ac:dyDescent="0.25">
      <c r="A2874" s="148"/>
      <c r="B2874" s="148"/>
      <c r="C2874" s="148"/>
      <c r="D2874" s="148"/>
      <c r="E2874" s="148"/>
      <c r="F2874" s="148"/>
      <c r="G2874" s="148"/>
      <c r="H2874" s="148"/>
      <c r="I2874" s="151"/>
      <c r="J2874" s="148"/>
      <c r="K2874" s="66"/>
    </row>
    <row r="2875" spans="1:11" x14ac:dyDescent="0.25">
      <c r="A2875" s="148"/>
      <c r="B2875" s="148"/>
      <c r="C2875" s="148"/>
      <c r="D2875" s="148"/>
      <c r="E2875" s="148"/>
      <c r="F2875" s="148"/>
      <c r="G2875" s="148"/>
      <c r="H2875" s="148"/>
      <c r="I2875" s="151"/>
      <c r="J2875" s="148"/>
      <c r="K2875" s="66"/>
    </row>
    <row r="2876" spans="1:11" x14ac:dyDescent="0.25">
      <c r="A2876" s="148"/>
      <c r="B2876" s="148"/>
      <c r="C2876" s="148"/>
      <c r="D2876" s="148"/>
      <c r="E2876" s="148"/>
      <c r="F2876" s="148"/>
      <c r="G2876" s="148"/>
      <c r="H2876" s="148"/>
      <c r="I2876" s="151"/>
      <c r="J2876" s="148"/>
      <c r="K2876" s="66"/>
    </row>
    <row r="2877" spans="1:11" x14ac:dyDescent="0.25">
      <c r="A2877" s="148"/>
      <c r="B2877" s="148"/>
      <c r="C2877" s="148"/>
      <c r="D2877" s="148"/>
      <c r="E2877" s="148"/>
      <c r="F2877" s="148"/>
      <c r="G2877" s="148"/>
      <c r="H2877" s="148"/>
      <c r="I2877" s="151"/>
      <c r="J2877" s="148"/>
      <c r="K2877" s="66"/>
    </row>
    <row r="2878" spans="1:11" x14ac:dyDescent="0.25">
      <c r="A2878" s="148"/>
      <c r="B2878" s="148"/>
      <c r="C2878" s="148"/>
      <c r="D2878" s="148"/>
      <c r="E2878" s="148"/>
      <c r="F2878" s="148"/>
      <c r="G2878" s="148"/>
      <c r="H2878" s="148"/>
      <c r="I2878" s="151"/>
      <c r="J2878" s="148"/>
      <c r="K2878" s="66"/>
    </row>
    <row r="2879" spans="1:11" x14ac:dyDescent="0.25">
      <c r="A2879" s="148"/>
      <c r="B2879" s="148"/>
      <c r="C2879" s="148"/>
      <c r="D2879" s="148"/>
      <c r="E2879" s="148"/>
      <c r="F2879" s="148"/>
      <c r="G2879" s="148"/>
      <c r="H2879" s="148"/>
      <c r="I2879" s="151"/>
      <c r="J2879" s="148"/>
      <c r="K2879" s="66"/>
    </row>
    <row r="2880" spans="1:11" x14ac:dyDescent="0.25">
      <c r="A2880" s="148"/>
      <c r="B2880" s="148"/>
      <c r="C2880" s="148"/>
      <c r="D2880" s="148"/>
      <c r="E2880" s="148"/>
      <c r="F2880" s="148"/>
      <c r="G2880" s="148"/>
      <c r="H2880" s="148"/>
      <c r="I2880" s="151"/>
      <c r="J2880" s="148"/>
      <c r="K2880" s="66"/>
    </row>
    <row r="2881" spans="1:11" x14ac:dyDescent="0.25">
      <c r="A2881" s="148"/>
      <c r="B2881" s="148"/>
      <c r="C2881" s="148"/>
      <c r="D2881" s="148"/>
      <c r="E2881" s="148"/>
      <c r="F2881" s="148"/>
      <c r="G2881" s="148"/>
      <c r="H2881" s="148"/>
      <c r="I2881" s="151"/>
      <c r="J2881" s="148"/>
      <c r="K2881" s="66"/>
    </row>
    <row r="2882" spans="1:11" x14ac:dyDescent="0.25">
      <c r="A2882" s="148"/>
      <c r="B2882" s="148"/>
      <c r="C2882" s="148"/>
      <c r="D2882" s="148"/>
      <c r="E2882" s="148"/>
      <c r="F2882" s="148"/>
      <c r="G2882" s="148"/>
      <c r="H2882" s="148"/>
      <c r="I2882" s="151"/>
      <c r="J2882" s="148"/>
      <c r="K2882" s="66"/>
    </row>
    <row r="2883" spans="1:11" x14ac:dyDescent="0.25">
      <c r="A2883" s="148"/>
      <c r="B2883" s="148"/>
      <c r="C2883" s="148"/>
      <c r="D2883" s="148"/>
      <c r="E2883" s="148"/>
      <c r="F2883" s="148"/>
      <c r="G2883" s="148"/>
      <c r="H2883" s="148"/>
      <c r="I2883" s="151"/>
      <c r="J2883" s="148"/>
      <c r="K2883" s="66"/>
    </row>
    <row r="2884" spans="1:11" x14ac:dyDescent="0.25">
      <c r="A2884" s="148"/>
      <c r="B2884" s="148"/>
      <c r="C2884" s="148"/>
      <c r="D2884" s="148"/>
      <c r="E2884" s="148"/>
      <c r="F2884" s="148"/>
      <c r="G2884" s="148"/>
      <c r="H2884" s="148"/>
      <c r="I2884" s="151"/>
      <c r="J2884" s="148"/>
      <c r="K2884" s="66"/>
    </row>
    <row r="2885" spans="1:11" x14ac:dyDescent="0.25">
      <c r="A2885" s="148"/>
      <c r="B2885" s="148"/>
      <c r="C2885" s="148"/>
      <c r="D2885" s="148"/>
      <c r="E2885" s="148"/>
      <c r="F2885" s="148"/>
      <c r="G2885" s="148"/>
      <c r="H2885" s="148"/>
      <c r="I2885" s="151"/>
      <c r="J2885" s="148"/>
      <c r="K2885" s="66"/>
    </row>
    <row r="2886" spans="1:11" x14ac:dyDescent="0.25">
      <c r="A2886" s="148"/>
      <c r="B2886" s="148"/>
      <c r="C2886" s="148"/>
      <c r="D2886" s="148"/>
      <c r="E2886" s="148"/>
      <c r="F2886" s="148"/>
      <c r="G2886" s="148"/>
      <c r="H2886" s="148"/>
      <c r="I2886" s="151"/>
      <c r="J2886" s="148"/>
      <c r="K2886" s="66"/>
    </row>
    <row r="2887" spans="1:11" x14ac:dyDescent="0.25">
      <c r="A2887" s="148"/>
      <c r="B2887" s="148"/>
      <c r="C2887" s="148"/>
      <c r="D2887" s="148"/>
      <c r="E2887" s="148"/>
      <c r="F2887" s="148"/>
      <c r="G2887" s="148"/>
      <c r="H2887" s="148"/>
      <c r="I2887" s="151"/>
      <c r="J2887" s="148"/>
      <c r="K2887" s="66"/>
    </row>
    <row r="2888" spans="1:11" x14ac:dyDescent="0.25">
      <c r="A2888" s="148"/>
      <c r="B2888" s="148"/>
      <c r="C2888" s="148"/>
      <c r="D2888" s="148"/>
      <c r="E2888" s="148"/>
      <c r="F2888" s="148"/>
      <c r="G2888" s="148"/>
      <c r="H2888" s="148"/>
      <c r="I2888" s="151"/>
      <c r="J2888" s="148"/>
      <c r="K2888" s="66"/>
    </row>
    <row r="2889" spans="1:11" x14ac:dyDescent="0.25">
      <c r="A2889" s="148"/>
      <c r="B2889" s="148"/>
      <c r="C2889" s="148"/>
      <c r="D2889" s="148"/>
      <c r="E2889" s="148"/>
      <c r="F2889" s="148"/>
      <c r="G2889" s="148"/>
      <c r="H2889" s="148"/>
      <c r="I2889" s="151"/>
      <c r="J2889" s="148"/>
      <c r="K2889" s="66"/>
    </row>
    <row r="2890" spans="1:11" x14ac:dyDescent="0.25">
      <c r="A2890" s="148"/>
      <c r="B2890" s="148"/>
      <c r="C2890" s="148"/>
      <c r="D2890" s="148"/>
      <c r="E2890" s="148"/>
      <c r="F2890" s="148"/>
      <c r="G2890" s="148"/>
      <c r="H2890" s="148"/>
      <c r="I2890" s="151"/>
      <c r="J2890" s="148"/>
      <c r="K2890" s="66"/>
    </row>
    <row r="2891" spans="1:11" x14ac:dyDescent="0.25">
      <c r="A2891" s="148"/>
      <c r="B2891" s="148"/>
      <c r="C2891" s="148"/>
      <c r="D2891" s="148"/>
      <c r="E2891" s="148"/>
      <c r="F2891" s="148"/>
      <c r="G2891" s="148"/>
      <c r="H2891" s="148"/>
      <c r="I2891" s="151"/>
      <c r="J2891" s="148"/>
      <c r="K2891" s="66"/>
    </row>
    <row r="2892" spans="1:11" x14ac:dyDescent="0.25">
      <c r="A2892" s="148"/>
      <c r="B2892" s="148"/>
      <c r="C2892" s="148"/>
      <c r="D2892" s="148"/>
      <c r="E2892" s="148"/>
      <c r="F2892" s="148"/>
      <c r="G2892" s="148"/>
      <c r="H2892" s="148"/>
      <c r="I2892" s="151"/>
      <c r="J2892" s="148"/>
      <c r="K2892" s="66"/>
    </row>
    <row r="2893" spans="1:11" x14ac:dyDescent="0.25">
      <c r="A2893" s="148"/>
      <c r="B2893" s="148"/>
      <c r="C2893" s="148"/>
      <c r="D2893" s="148"/>
      <c r="E2893" s="148"/>
      <c r="F2893" s="148"/>
      <c r="G2893" s="148"/>
      <c r="H2893" s="148"/>
      <c r="I2893" s="151"/>
      <c r="J2893" s="148"/>
      <c r="K2893" s="66"/>
    </row>
    <row r="2894" spans="1:11" x14ac:dyDescent="0.25">
      <c r="A2894" s="148"/>
      <c r="B2894" s="148"/>
      <c r="C2894" s="148"/>
      <c r="D2894" s="148"/>
      <c r="E2894" s="148"/>
      <c r="F2894" s="148"/>
      <c r="G2894" s="148"/>
      <c r="H2894" s="148"/>
      <c r="I2894" s="151"/>
      <c r="J2894" s="148"/>
      <c r="K2894" s="66"/>
    </row>
    <row r="2895" spans="1:11" x14ac:dyDescent="0.25">
      <c r="A2895" s="148"/>
      <c r="B2895" s="148"/>
      <c r="C2895" s="148"/>
      <c r="D2895" s="148"/>
      <c r="E2895" s="148"/>
      <c r="F2895" s="148"/>
      <c r="G2895" s="148"/>
      <c r="H2895" s="148"/>
      <c r="I2895" s="151"/>
      <c r="J2895" s="148"/>
      <c r="K2895" s="66"/>
    </row>
    <row r="2896" spans="1:11" x14ac:dyDescent="0.25">
      <c r="A2896" s="148"/>
      <c r="B2896" s="148"/>
      <c r="C2896" s="148"/>
      <c r="D2896" s="148"/>
      <c r="E2896" s="148"/>
      <c r="F2896" s="148"/>
      <c r="G2896" s="148"/>
      <c r="H2896" s="148"/>
      <c r="I2896" s="151"/>
      <c r="J2896" s="148"/>
      <c r="K2896" s="66"/>
    </row>
    <row r="2897" spans="1:11" x14ac:dyDescent="0.25">
      <c r="A2897" s="148"/>
      <c r="B2897" s="148"/>
      <c r="C2897" s="148"/>
      <c r="D2897" s="148"/>
      <c r="E2897" s="148"/>
      <c r="F2897" s="148"/>
      <c r="G2897" s="148"/>
      <c r="H2897" s="148"/>
      <c r="I2897" s="151"/>
      <c r="J2897" s="148"/>
      <c r="K2897" s="66"/>
    </row>
    <row r="2898" spans="1:11" x14ac:dyDescent="0.25">
      <c r="A2898" s="148"/>
      <c r="B2898" s="148"/>
      <c r="C2898" s="148"/>
      <c r="D2898" s="148"/>
      <c r="E2898" s="148"/>
      <c r="F2898" s="148"/>
      <c r="G2898" s="148"/>
      <c r="H2898" s="148"/>
      <c r="I2898" s="151"/>
      <c r="J2898" s="148"/>
      <c r="K2898" s="66"/>
    </row>
    <row r="2899" spans="1:11" x14ac:dyDescent="0.25">
      <c r="A2899" s="148"/>
      <c r="B2899" s="148"/>
      <c r="C2899" s="148"/>
      <c r="D2899" s="148"/>
      <c r="E2899" s="148"/>
      <c r="F2899" s="148"/>
      <c r="G2899" s="148"/>
      <c r="H2899" s="148"/>
      <c r="I2899" s="151"/>
      <c r="J2899" s="148"/>
      <c r="K2899" s="66"/>
    </row>
    <row r="2900" spans="1:11" x14ac:dyDescent="0.25">
      <c r="A2900" s="148"/>
      <c r="B2900" s="148"/>
      <c r="C2900" s="148"/>
      <c r="D2900" s="148"/>
      <c r="E2900" s="148"/>
      <c r="F2900" s="148"/>
      <c r="G2900" s="148"/>
      <c r="H2900" s="148"/>
      <c r="I2900" s="151"/>
      <c r="J2900" s="148"/>
      <c r="K2900" s="66"/>
    </row>
    <row r="2901" spans="1:11" x14ac:dyDescent="0.25">
      <c r="A2901" s="148"/>
      <c r="B2901" s="148"/>
      <c r="C2901" s="148"/>
      <c r="D2901" s="148"/>
      <c r="E2901" s="148"/>
      <c r="F2901" s="148"/>
      <c r="G2901" s="148"/>
      <c r="H2901" s="148"/>
      <c r="I2901" s="151"/>
      <c r="J2901" s="148"/>
      <c r="K2901" s="66"/>
    </row>
    <row r="2902" spans="1:11" x14ac:dyDescent="0.25">
      <c r="A2902" s="148"/>
      <c r="B2902" s="148"/>
      <c r="C2902" s="148"/>
      <c r="D2902" s="148"/>
      <c r="E2902" s="148"/>
      <c r="F2902" s="148"/>
      <c r="G2902" s="148"/>
      <c r="H2902" s="148"/>
      <c r="I2902" s="151"/>
      <c r="J2902" s="148"/>
      <c r="K2902" s="66"/>
    </row>
    <row r="2903" spans="1:11" x14ac:dyDescent="0.25">
      <c r="A2903" s="148"/>
      <c r="B2903" s="148"/>
      <c r="C2903" s="148"/>
      <c r="D2903" s="148"/>
      <c r="E2903" s="148"/>
      <c r="F2903" s="148"/>
      <c r="G2903" s="148"/>
      <c r="H2903" s="148"/>
      <c r="I2903" s="151"/>
      <c r="J2903" s="148"/>
      <c r="K2903" s="66"/>
    </row>
    <row r="2904" spans="1:11" x14ac:dyDescent="0.25">
      <c r="A2904" s="148"/>
      <c r="B2904" s="148"/>
      <c r="C2904" s="148"/>
      <c r="D2904" s="148"/>
      <c r="E2904" s="148"/>
      <c r="F2904" s="148"/>
      <c r="G2904" s="148"/>
      <c r="H2904" s="148"/>
      <c r="I2904" s="151"/>
      <c r="J2904" s="148"/>
      <c r="K2904" s="66"/>
    </row>
    <row r="2905" spans="1:11" x14ac:dyDescent="0.25">
      <c r="A2905" s="148"/>
      <c r="B2905" s="148"/>
      <c r="C2905" s="148"/>
      <c r="D2905" s="148"/>
      <c r="E2905" s="148"/>
      <c r="F2905" s="148"/>
      <c r="G2905" s="148"/>
      <c r="H2905" s="148"/>
      <c r="I2905" s="151"/>
      <c r="J2905" s="148"/>
      <c r="K2905" s="66"/>
    </row>
    <row r="2906" spans="1:11" x14ac:dyDescent="0.25">
      <c r="A2906" s="148"/>
      <c r="B2906" s="148"/>
      <c r="C2906" s="148"/>
      <c r="D2906" s="148"/>
      <c r="E2906" s="148"/>
      <c r="F2906" s="148"/>
      <c r="G2906" s="148"/>
      <c r="H2906" s="148"/>
      <c r="I2906" s="151"/>
      <c r="J2906" s="148"/>
      <c r="K2906" s="66"/>
    </row>
    <row r="2907" spans="1:11" x14ac:dyDescent="0.25">
      <c r="A2907" s="148"/>
      <c r="B2907" s="148"/>
      <c r="C2907" s="148"/>
      <c r="D2907" s="148"/>
      <c r="E2907" s="148"/>
      <c r="F2907" s="148"/>
      <c r="G2907" s="148"/>
      <c r="H2907" s="148"/>
      <c r="I2907" s="151"/>
      <c r="J2907" s="148"/>
      <c r="K2907" s="66"/>
    </row>
    <row r="2908" spans="1:11" x14ac:dyDescent="0.25">
      <c r="A2908" s="148"/>
      <c r="B2908" s="148"/>
      <c r="C2908" s="148"/>
      <c r="D2908" s="148"/>
      <c r="E2908" s="148"/>
      <c r="F2908" s="148"/>
      <c r="G2908" s="148"/>
      <c r="H2908" s="148"/>
      <c r="I2908" s="151"/>
      <c r="J2908" s="148"/>
      <c r="K2908" s="66"/>
    </row>
    <row r="2909" spans="1:11" x14ac:dyDescent="0.25">
      <c r="A2909" s="148"/>
      <c r="B2909" s="148"/>
      <c r="C2909" s="148"/>
      <c r="D2909" s="148"/>
      <c r="E2909" s="148"/>
      <c r="F2909" s="148"/>
      <c r="G2909" s="148"/>
      <c r="H2909" s="148"/>
      <c r="I2909" s="151"/>
      <c r="J2909" s="148"/>
      <c r="K2909" s="66"/>
    </row>
    <row r="2910" spans="1:11" x14ac:dyDescent="0.25">
      <c r="A2910" s="148"/>
      <c r="B2910" s="148"/>
      <c r="C2910" s="148"/>
      <c r="D2910" s="148"/>
      <c r="E2910" s="148"/>
      <c r="F2910" s="148"/>
      <c r="G2910" s="148"/>
      <c r="H2910" s="148"/>
      <c r="I2910" s="151"/>
      <c r="J2910" s="148"/>
      <c r="K2910" s="66"/>
    </row>
    <row r="2911" spans="1:11" x14ac:dyDescent="0.25">
      <c r="A2911" s="148"/>
      <c r="B2911" s="148"/>
      <c r="C2911" s="148"/>
      <c r="D2911" s="148"/>
      <c r="E2911" s="148"/>
      <c r="F2911" s="148"/>
      <c r="G2911" s="148"/>
      <c r="H2911" s="148"/>
      <c r="I2911" s="151"/>
      <c r="J2911" s="148"/>
      <c r="K2911" s="66"/>
    </row>
    <row r="2912" spans="1:11" x14ac:dyDescent="0.25">
      <c r="A2912" s="148"/>
      <c r="B2912" s="148"/>
      <c r="C2912" s="148"/>
      <c r="D2912" s="148"/>
      <c r="E2912" s="148"/>
      <c r="F2912" s="148"/>
      <c r="G2912" s="148"/>
      <c r="H2912" s="148"/>
      <c r="I2912" s="151"/>
      <c r="J2912" s="148"/>
      <c r="K2912" s="66"/>
    </row>
    <row r="2913" spans="1:11" x14ac:dyDescent="0.25">
      <c r="A2913" s="148"/>
      <c r="B2913" s="148"/>
      <c r="C2913" s="148"/>
      <c r="D2913" s="148"/>
      <c r="E2913" s="148"/>
      <c r="F2913" s="148"/>
      <c r="G2913" s="148"/>
      <c r="H2913" s="148"/>
      <c r="I2913" s="151"/>
      <c r="J2913" s="148"/>
      <c r="K2913" s="66"/>
    </row>
    <row r="2914" spans="1:11" x14ac:dyDescent="0.25">
      <c r="A2914" s="148"/>
      <c r="B2914" s="148"/>
      <c r="C2914" s="148"/>
      <c r="D2914" s="148"/>
      <c r="E2914" s="148"/>
      <c r="F2914" s="148"/>
      <c r="G2914" s="148"/>
      <c r="H2914" s="148"/>
      <c r="I2914" s="151"/>
      <c r="J2914" s="148"/>
      <c r="K2914" s="66"/>
    </row>
    <row r="2915" spans="1:11" x14ac:dyDescent="0.25">
      <c r="A2915" s="148"/>
      <c r="B2915" s="148"/>
      <c r="C2915" s="148"/>
      <c r="D2915" s="148"/>
      <c r="E2915" s="148"/>
      <c r="F2915" s="148"/>
      <c r="G2915" s="148"/>
      <c r="H2915" s="148"/>
      <c r="I2915" s="151"/>
      <c r="J2915" s="148"/>
      <c r="K2915" s="66"/>
    </row>
    <row r="2916" spans="1:11" x14ac:dyDescent="0.25">
      <c r="A2916" s="148"/>
      <c r="B2916" s="148"/>
      <c r="C2916" s="148"/>
      <c r="D2916" s="148"/>
      <c r="E2916" s="148"/>
      <c r="F2916" s="148"/>
      <c r="G2916" s="148"/>
      <c r="H2916" s="148"/>
      <c r="I2916" s="151"/>
      <c r="J2916" s="148"/>
      <c r="K2916" s="66"/>
    </row>
    <row r="2917" spans="1:11" x14ac:dyDescent="0.25">
      <c r="A2917" s="148"/>
      <c r="B2917" s="148"/>
      <c r="C2917" s="148"/>
      <c r="D2917" s="148"/>
      <c r="E2917" s="148"/>
      <c r="F2917" s="148"/>
      <c r="G2917" s="148"/>
      <c r="H2917" s="148"/>
      <c r="I2917" s="151"/>
      <c r="J2917" s="148"/>
      <c r="K2917" s="66"/>
    </row>
    <row r="2918" spans="1:11" x14ac:dyDescent="0.25">
      <c r="A2918" s="148"/>
      <c r="B2918" s="148"/>
      <c r="C2918" s="148"/>
      <c r="D2918" s="148"/>
      <c r="E2918" s="148"/>
      <c r="F2918" s="148"/>
      <c r="G2918" s="148"/>
      <c r="H2918" s="148"/>
      <c r="I2918" s="151"/>
      <c r="J2918" s="148"/>
      <c r="K2918" s="66"/>
    </row>
    <row r="2919" spans="1:11" x14ac:dyDescent="0.25">
      <c r="A2919" s="148"/>
      <c r="B2919" s="148"/>
      <c r="C2919" s="148"/>
      <c r="D2919" s="148"/>
      <c r="E2919" s="148"/>
      <c r="F2919" s="148"/>
      <c r="G2919" s="148"/>
      <c r="H2919" s="148"/>
      <c r="I2919" s="151"/>
      <c r="J2919" s="148"/>
      <c r="K2919" s="66"/>
    </row>
    <row r="2920" spans="1:11" x14ac:dyDescent="0.25">
      <c r="A2920" s="148"/>
      <c r="B2920" s="148"/>
      <c r="C2920" s="148"/>
      <c r="D2920" s="148"/>
      <c r="E2920" s="148"/>
      <c r="F2920" s="148"/>
      <c r="G2920" s="148"/>
      <c r="H2920" s="148"/>
      <c r="I2920" s="151"/>
      <c r="J2920" s="148"/>
      <c r="K2920" s="66"/>
    </row>
    <row r="2921" spans="1:11" x14ac:dyDescent="0.25">
      <c r="A2921" s="148"/>
      <c r="B2921" s="148"/>
      <c r="C2921" s="148"/>
      <c r="D2921" s="148"/>
      <c r="E2921" s="148"/>
      <c r="F2921" s="148"/>
      <c r="G2921" s="148"/>
      <c r="H2921" s="148"/>
      <c r="I2921" s="151"/>
      <c r="J2921" s="148"/>
      <c r="K2921" s="66"/>
    </row>
    <row r="2922" spans="1:11" x14ac:dyDescent="0.25">
      <c r="A2922" s="148"/>
      <c r="B2922" s="148"/>
      <c r="C2922" s="148"/>
      <c r="D2922" s="148"/>
      <c r="E2922" s="148"/>
      <c r="F2922" s="148"/>
      <c r="G2922" s="148"/>
      <c r="H2922" s="148"/>
      <c r="I2922" s="151"/>
      <c r="J2922" s="148"/>
      <c r="K2922" s="66"/>
    </row>
    <row r="2923" spans="1:11" x14ac:dyDescent="0.25">
      <c r="A2923" s="148"/>
      <c r="B2923" s="148"/>
      <c r="C2923" s="148"/>
      <c r="D2923" s="148"/>
      <c r="E2923" s="148"/>
      <c r="F2923" s="148"/>
      <c r="G2923" s="148"/>
      <c r="H2923" s="148"/>
      <c r="I2923" s="151"/>
      <c r="J2923" s="148"/>
      <c r="K2923" s="66"/>
    </row>
    <row r="2924" spans="1:11" x14ac:dyDescent="0.25">
      <c r="A2924" s="148"/>
      <c r="B2924" s="148"/>
      <c r="C2924" s="148"/>
      <c r="D2924" s="148"/>
      <c r="E2924" s="148"/>
      <c r="F2924" s="148"/>
      <c r="G2924" s="148"/>
      <c r="H2924" s="148"/>
      <c r="I2924" s="151"/>
      <c r="J2924" s="148"/>
      <c r="K2924" s="66"/>
    </row>
    <row r="2925" spans="1:11" x14ac:dyDescent="0.25">
      <c r="A2925" s="148"/>
      <c r="B2925" s="148"/>
      <c r="C2925" s="148"/>
      <c r="D2925" s="148"/>
      <c r="E2925" s="148"/>
      <c r="F2925" s="148"/>
      <c r="G2925" s="148"/>
      <c r="H2925" s="148"/>
      <c r="I2925" s="151"/>
      <c r="J2925" s="148"/>
      <c r="K2925" s="66"/>
    </row>
    <row r="2926" spans="1:11" x14ac:dyDescent="0.25">
      <c r="A2926" s="148"/>
      <c r="B2926" s="148"/>
      <c r="C2926" s="148"/>
      <c r="D2926" s="148"/>
      <c r="E2926" s="148"/>
      <c r="F2926" s="148"/>
      <c r="G2926" s="148"/>
      <c r="H2926" s="148"/>
      <c r="I2926" s="151"/>
      <c r="J2926" s="148"/>
      <c r="K2926" s="66"/>
    </row>
    <row r="2927" spans="1:11" x14ac:dyDescent="0.25">
      <c r="A2927" s="148"/>
      <c r="B2927" s="148"/>
      <c r="C2927" s="148"/>
      <c r="D2927" s="148"/>
      <c r="E2927" s="148"/>
      <c r="F2927" s="148"/>
      <c r="G2927" s="148"/>
      <c r="H2927" s="148"/>
      <c r="I2927" s="151"/>
      <c r="J2927" s="148"/>
      <c r="K2927" s="66"/>
    </row>
    <row r="2928" spans="1:11" x14ac:dyDescent="0.25">
      <c r="A2928" s="148"/>
      <c r="B2928" s="148"/>
      <c r="C2928" s="148"/>
      <c r="D2928" s="148"/>
      <c r="E2928" s="148"/>
      <c r="F2928" s="148"/>
      <c r="G2928" s="148"/>
      <c r="H2928" s="148"/>
      <c r="I2928" s="151"/>
      <c r="J2928" s="148"/>
      <c r="K2928" s="66"/>
    </row>
    <row r="2929" spans="1:11" x14ac:dyDescent="0.25">
      <c r="A2929" s="148"/>
      <c r="B2929" s="148"/>
      <c r="C2929" s="148"/>
      <c r="D2929" s="148"/>
      <c r="E2929" s="148"/>
      <c r="F2929" s="148"/>
      <c r="G2929" s="148"/>
      <c r="H2929" s="148"/>
      <c r="I2929" s="151"/>
      <c r="J2929" s="148"/>
      <c r="K2929" s="66"/>
    </row>
    <row r="2930" spans="1:11" x14ac:dyDescent="0.25">
      <c r="A2930" s="148"/>
      <c r="B2930" s="148"/>
      <c r="C2930" s="148"/>
      <c r="D2930" s="148"/>
      <c r="E2930" s="148"/>
      <c r="F2930" s="148"/>
      <c r="G2930" s="148"/>
      <c r="H2930" s="148"/>
      <c r="I2930" s="151"/>
      <c r="J2930" s="148"/>
      <c r="K2930" s="66"/>
    </row>
    <row r="2931" spans="1:11" x14ac:dyDescent="0.25">
      <c r="A2931" s="148"/>
      <c r="B2931" s="148"/>
      <c r="C2931" s="148"/>
      <c r="D2931" s="148"/>
      <c r="E2931" s="148"/>
      <c r="F2931" s="148"/>
      <c r="G2931" s="148"/>
      <c r="H2931" s="148"/>
      <c r="I2931" s="151"/>
      <c r="J2931" s="148"/>
      <c r="K2931" s="66"/>
    </row>
    <row r="2932" spans="1:11" x14ac:dyDescent="0.25">
      <c r="A2932" s="148"/>
      <c r="B2932" s="148"/>
      <c r="C2932" s="148"/>
      <c r="D2932" s="148"/>
      <c r="E2932" s="148"/>
      <c r="F2932" s="148"/>
      <c r="G2932" s="148"/>
      <c r="H2932" s="148"/>
      <c r="I2932" s="151"/>
      <c r="J2932" s="148"/>
      <c r="K2932" s="66"/>
    </row>
    <row r="2933" spans="1:11" x14ac:dyDescent="0.25">
      <c r="A2933" s="148"/>
      <c r="B2933" s="148"/>
      <c r="C2933" s="148"/>
      <c r="D2933" s="148"/>
      <c r="E2933" s="148"/>
      <c r="F2933" s="148"/>
      <c r="G2933" s="148"/>
      <c r="H2933" s="148"/>
      <c r="I2933" s="151"/>
      <c r="J2933" s="148"/>
      <c r="K2933" s="66"/>
    </row>
    <row r="2934" spans="1:11" x14ac:dyDescent="0.25">
      <c r="A2934" s="148"/>
      <c r="B2934" s="148"/>
      <c r="C2934" s="148"/>
      <c r="D2934" s="148"/>
      <c r="E2934" s="148"/>
      <c r="F2934" s="148"/>
      <c r="G2934" s="148"/>
      <c r="H2934" s="148"/>
      <c r="I2934" s="151"/>
      <c r="J2934" s="148"/>
      <c r="K2934" s="66"/>
    </row>
    <row r="2935" spans="1:11" x14ac:dyDescent="0.25">
      <c r="A2935" s="148"/>
      <c r="B2935" s="148"/>
      <c r="C2935" s="148"/>
      <c r="D2935" s="148"/>
      <c r="E2935" s="148"/>
      <c r="F2935" s="148"/>
      <c r="G2935" s="148"/>
      <c r="H2935" s="148"/>
      <c r="I2935" s="151"/>
      <c r="J2935" s="148"/>
      <c r="K2935" s="66"/>
    </row>
    <row r="2936" spans="1:11" x14ac:dyDescent="0.25">
      <c r="A2936" s="148"/>
      <c r="B2936" s="148"/>
      <c r="C2936" s="148"/>
      <c r="D2936" s="148"/>
      <c r="E2936" s="148"/>
      <c r="F2936" s="148"/>
      <c r="G2936" s="148"/>
      <c r="H2936" s="148"/>
      <c r="I2936" s="151"/>
      <c r="J2936" s="148"/>
      <c r="K2936" s="66"/>
    </row>
    <row r="2937" spans="1:11" x14ac:dyDescent="0.25">
      <c r="A2937" s="148"/>
      <c r="B2937" s="148"/>
      <c r="C2937" s="148"/>
      <c r="D2937" s="148"/>
      <c r="E2937" s="148"/>
      <c r="F2937" s="148"/>
      <c r="G2937" s="148"/>
      <c r="H2937" s="148"/>
      <c r="I2937" s="151"/>
      <c r="J2937" s="148"/>
      <c r="K2937" s="66"/>
    </row>
    <row r="2938" spans="1:11" x14ac:dyDescent="0.25">
      <c r="A2938" s="148"/>
      <c r="B2938" s="148"/>
      <c r="C2938" s="148"/>
      <c r="D2938" s="148"/>
      <c r="E2938" s="148"/>
      <c r="F2938" s="148"/>
      <c r="G2938" s="148"/>
      <c r="H2938" s="148"/>
      <c r="I2938" s="151"/>
      <c r="J2938" s="148"/>
      <c r="K2938" s="66"/>
    </row>
    <row r="2939" spans="1:11" x14ac:dyDescent="0.25">
      <c r="A2939" s="148"/>
      <c r="B2939" s="148"/>
      <c r="C2939" s="148"/>
      <c r="D2939" s="148"/>
      <c r="E2939" s="148"/>
      <c r="F2939" s="148"/>
      <c r="G2939" s="148"/>
      <c r="H2939" s="148"/>
      <c r="I2939" s="151"/>
      <c r="J2939" s="148"/>
      <c r="K2939" s="66"/>
    </row>
    <row r="2940" spans="1:11" x14ac:dyDescent="0.25">
      <c r="A2940" s="148"/>
      <c r="B2940" s="148"/>
      <c r="C2940" s="148"/>
      <c r="D2940" s="148"/>
      <c r="E2940" s="148"/>
      <c r="F2940" s="148"/>
      <c r="G2940" s="148"/>
      <c r="H2940" s="148"/>
      <c r="I2940" s="151"/>
      <c r="J2940" s="148"/>
      <c r="K2940" s="66"/>
    </row>
    <row r="2941" spans="1:11" x14ac:dyDescent="0.25">
      <c r="A2941" s="148"/>
      <c r="B2941" s="148"/>
      <c r="C2941" s="148"/>
      <c r="D2941" s="148"/>
      <c r="E2941" s="148"/>
      <c r="F2941" s="148"/>
      <c r="G2941" s="148"/>
      <c r="H2941" s="148"/>
      <c r="I2941" s="151"/>
      <c r="J2941" s="148"/>
      <c r="K2941" s="66"/>
    </row>
    <row r="2942" spans="1:11" x14ac:dyDescent="0.25">
      <c r="A2942" s="148"/>
      <c r="B2942" s="148"/>
      <c r="C2942" s="148"/>
      <c r="D2942" s="148"/>
      <c r="E2942" s="148"/>
      <c r="F2942" s="148"/>
      <c r="G2942" s="148"/>
      <c r="H2942" s="148"/>
      <c r="I2942" s="151"/>
      <c r="J2942" s="148"/>
      <c r="K2942" s="66"/>
    </row>
    <row r="2943" spans="1:11" x14ac:dyDescent="0.25">
      <c r="A2943" s="148"/>
      <c r="B2943" s="148"/>
      <c r="C2943" s="148"/>
      <c r="D2943" s="148"/>
      <c r="E2943" s="148"/>
      <c r="F2943" s="148"/>
      <c r="G2943" s="148"/>
      <c r="H2943" s="148"/>
      <c r="I2943" s="151"/>
      <c r="J2943" s="148"/>
      <c r="K2943" s="66"/>
    </row>
    <row r="2944" spans="1:11" x14ac:dyDescent="0.25">
      <c r="A2944" s="148"/>
      <c r="B2944" s="148"/>
      <c r="C2944" s="148"/>
      <c r="D2944" s="148"/>
      <c r="E2944" s="148"/>
      <c r="F2944" s="148"/>
      <c r="G2944" s="148"/>
      <c r="H2944" s="148"/>
      <c r="I2944" s="151"/>
      <c r="J2944" s="148"/>
      <c r="K2944" s="66"/>
    </row>
    <row r="2945" spans="1:11" x14ac:dyDescent="0.25">
      <c r="A2945" s="148"/>
      <c r="B2945" s="148"/>
      <c r="C2945" s="148"/>
      <c r="D2945" s="148"/>
      <c r="E2945" s="148"/>
      <c r="F2945" s="148"/>
      <c r="G2945" s="148"/>
      <c r="H2945" s="148"/>
      <c r="I2945" s="151"/>
      <c r="J2945" s="148"/>
      <c r="K2945" s="66"/>
    </row>
    <row r="2946" spans="1:11" x14ac:dyDescent="0.25">
      <c r="A2946" s="148"/>
      <c r="B2946" s="148"/>
      <c r="C2946" s="148"/>
      <c r="D2946" s="148"/>
      <c r="E2946" s="148"/>
      <c r="F2946" s="148"/>
      <c r="G2946" s="148"/>
      <c r="H2946" s="148"/>
      <c r="I2946" s="151"/>
      <c r="J2946" s="148"/>
      <c r="K2946" s="66"/>
    </row>
    <row r="2947" spans="1:11" x14ac:dyDescent="0.25">
      <c r="A2947" s="148"/>
      <c r="B2947" s="148"/>
      <c r="C2947" s="148"/>
      <c r="D2947" s="148"/>
      <c r="E2947" s="148"/>
      <c r="F2947" s="148"/>
      <c r="G2947" s="148"/>
      <c r="H2947" s="148"/>
      <c r="I2947" s="151"/>
      <c r="J2947" s="148"/>
      <c r="K2947" s="66"/>
    </row>
    <row r="2948" spans="1:11" x14ac:dyDescent="0.25">
      <c r="A2948" s="148"/>
      <c r="B2948" s="148"/>
      <c r="C2948" s="148"/>
      <c r="D2948" s="148"/>
      <c r="E2948" s="148"/>
      <c r="F2948" s="148"/>
      <c r="G2948" s="148"/>
      <c r="H2948" s="148"/>
      <c r="I2948" s="151"/>
      <c r="J2948" s="148"/>
      <c r="K2948" s="66"/>
    </row>
    <row r="2949" spans="1:11" x14ac:dyDescent="0.25">
      <c r="A2949" s="148"/>
      <c r="B2949" s="148"/>
      <c r="C2949" s="148"/>
      <c r="D2949" s="148"/>
      <c r="E2949" s="148"/>
      <c r="F2949" s="148"/>
      <c r="G2949" s="148"/>
      <c r="H2949" s="148"/>
      <c r="I2949" s="151"/>
      <c r="J2949" s="148"/>
      <c r="K2949" s="66"/>
    </row>
    <row r="2950" spans="1:11" x14ac:dyDescent="0.25">
      <c r="A2950" s="148"/>
      <c r="B2950" s="148"/>
      <c r="C2950" s="148"/>
      <c r="D2950" s="148"/>
      <c r="E2950" s="148"/>
      <c r="F2950" s="148"/>
      <c r="G2950" s="148"/>
      <c r="H2950" s="148"/>
      <c r="I2950" s="151"/>
      <c r="J2950" s="148"/>
      <c r="K2950" s="66"/>
    </row>
    <row r="2951" spans="1:11" x14ac:dyDescent="0.25">
      <c r="A2951" s="148"/>
      <c r="B2951" s="148"/>
      <c r="C2951" s="148"/>
      <c r="D2951" s="148"/>
      <c r="E2951" s="148"/>
      <c r="F2951" s="148"/>
      <c r="G2951" s="148"/>
      <c r="H2951" s="148"/>
      <c r="I2951" s="151"/>
      <c r="J2951" s="148"/>
      <c r="K2951" s="66"/>
    </row>
    <row r="2952" spans="1:11" x14ac:dyDescent="0.25">
      <c r="A2952" s="148"/>
      <c r="B2952" s="148"/>
      <c r="C2952" s="148"/>
      <c r="D2952" s="148"/>
      <c r="E2952" s="148"/>
      <c r="F2952" s="148"/>
      <c r="G2952" s="148"/>
      <c r="H2952" s="148"/>
      <c r="I2952" s="151"/>
      <c r="J2952" s="148"/>
      <c r="K2952" s="66"/>
    </row>
    <row r="2953" spans="1:11" x14ac:dyDescent="0.25">
      <c r="A2953" s="148"/>
      <c r="B2953" s="148"/>
      <c r="C2953" s="148"/>
      <c r="D2953" s="148"/>
      <c r="E2953" s="148"/>
      <c r="F2953" s="148"/>
      <c r="G2953" s="148"/>
      <c r="H2953" s="148"/>
      <c r="I2953" s="151"/>
      <c r="J2953" s="148"/>
      <c r="K2953" s="66"/>
    </row>
    <row r="2954" spans="1:11" x14ac:dyDescent="0.25">
      <c r="A2954" s="148"/>
      <c r="B2954" s="148"/>
      <c r="C2954" s="148"/>
      <c r="D2954" s="148"/>
      <c r="E2954" s="148"/>
      <c r="F2954" s="148"/>
      <c r="G2954" s="148"/>
      <c r="H2954" s="148"/>
      <c r="I2954" s="151"/>
      <c r="J2954" s="148"/>
      <c r="K2954" s="66"/>
    </row>
    <row r="2955" spans="1:11" x14ac:dyDescent="0.25">
      <c r="A2955" s="148"/>
      <c r="B2955" s="148"/>
      <c r="C2955" s="148"/>
      <c r="D2955" s="148"/>
      <c r="E2955" s="148"/>
      <c r="F2955" s="148"/>
      <c r="G2955" s="148"/>
      <c r="H2955" s="148"/>
      <c r="I2955" s="151"/>
      <c r="J2955" s="148"/>
      <c r="K2955" s="66"/>
    </row>
    <row r="2956" spans="1:11" x14ac:dyDescent="0.25">
      <c r="A2956" s="148"/>
      <c r="B2956" s="148"/>
      <c r="C2956" s="148"/>
      <c r="D2956" s="148"/>
      <c r="E2956" s="148"/>
      <c r="F2956" s="148"/>
      <c r="G2956" s="148"/>
      <c r="H2956" s="148"/>
      <c r="I2956" s="151"/>
      <c r="J2956" s="148"/>
      <c r="K2956" s="66"/>
    </row>
    <row r="2957" spans="1:11" x14ac:dyDescent="0.25">
      <c r="A2957" s="148"/>
      <c r="B2957" s="148"/>
      <c r="C2957" s="148"/>
      <c r="D2957" s="148"/>
      <c r="E2957" s="148"/>
      <c r="F2957" s="148"/>
      <c r="G2957" s="148"/>
      <c r="H2957" s="148"/>
      <c r="I2957" s="151"/>
      <c r="J2957" s="148"/>
      <c r="K2957" s="66"/>
    </row>
    <row r="2958" spans="1:11" x14ac:dyDescent="0.25">
      <c r="A2958" s="148"/>
      <c r="B2958" s="148"/>
      <c r="C2958" s="148"/>
      <c r="D2958" s="148"/>
      <c r="E2958" s="148"/>
      <c r="F2958" s="148"/>
      <c r="G2958" s="148"/>
      <c r="H2958" s="148"/>
      <c r="I2958" s="151"/>
      <c r="J2958" s="148"/>
      <c r="K2958" s="66"/>
    </row>
    <row r="2959" spans="1:11" x14ac:dyDescent="0.25">
      <c r="A2959" s="148"/>
      <c r="B2959" s="148"/>
      <c r="C2959" s="148"/>
      <c r="D2959" s="148"/>
      <c r="E2959" s="148"/>
      <c r="F2959" s="148"/>
      <c r="G2959" s="148"/>
      <c r="H2959" s="148"/>
      <c r="I2959" s="151"/>
      <c r="J2959" s="148"/>
      <c r="K2959" s="66"/>
    </row>
    <row r="2960" spans="1:11" x14ac:dyDescent="0.25">
      <c r="A2960" s="148"/>
      <c r="B2960" s="148"/>
      <c r="C2960" s="148"/>
      <c r="D2960" s="148"/>
      <c r="E2960" s="148"/>
      <c r="F2960" s="148"/>
      <c r="G2960" s="148"/>
      <c r="H2960" s="148"/>
      <c r="I2960" s="151"/>
      <c r="J2960" s="148"/>
      <c r="K2960" s="66"/>
    </row>
    <row r="2961" spans="1:11" x14ac:dyDescent="0.25">
      <c r="A2961" s="148"/>
      <c r="B2961" s="148"/>
      <c r="C2961" s="148"/>
      <c r="D2961" s="148"/>
      <c r="E2961" s="148"/>
      <c r="F2961" s="148"/>
      <c r="G2961" s="148"/>
      <c r="H2961" s="148"/>
      <c r="I2961" s="151"/>
      <c r="J2961" s="148"/>
      <c r="K2961" s="66"/>
    </row>
    <row r="2962" spans="1:11" x14ac:dyDescent="0.25">
      <c r="A2962" s="148"/>
      <c r="B2962" s="148"/>
      <c r="C2962" s="148"/>
      <c r="D2962" s="148"/>
      <c r="E2962" s="148"/>
      <c r="F2962" s="148"/>
      <c r="G2962" s="148"/>
      <c r="H2962" s="148"/>
      <c r="I2962" s="151"/>
      <c r="J2962" s="148"/>
      <c r="K2962" s="66"/>
    </row>
    <row r="2963" spans="1:11" x14ac:dyDescent="0.25">
      <c r="A2963" s="148"/>
      <c r="B2963" s="148"/>
      <c r="C2963" s="148"/>
      <c r="D2963" s="148"/>
      <c r="E2963" s="148"/>
      <c r="F2963" s="148"/>
      <c r="G2963" s="148"/>
      <c r="H2963" s="148"/>
      <c r="I2963" s="151"/>
      <c r="J2963" s="148"/>
      <c r="K2963" s="66"/>
    </row>
    <row r="2964" spans="1:11" x14ac:dyDescent="0.25">
      <c r="A2964" s="148"/>
      <c r="B2964" s="148"/>
      <c r="C2964" s="148"/>
      <c r="D2964" s="148"/>
      <c r="E2964" s="148"/>
      <c r="F2964" s="148"/>
      <c r="G2964" s="148"/>
      <c r="H2964" s="148"/>
      <c r="I2964" s="151"/>
      <c r="J2964" s="148"/>
      <c r="K2964" s="66"/>
    </row>
    <row r="2965" spans="1:11" x14ac:dyDescent="0.25">
      <c r="A2965" s="148"/>
      <c r="B2965" s="148"/>
      <c r="C2965" s="148"/>
      <c r="D2965" s="148"/>
      <c r="E2965" s="148"/>
      <c r="F2965" s="148"/>
      <c r="G2965" s="148"/>
      <c r="H2965" s="148"/>
      <c r="I2965" s="151"/>
      <c r="J2965" s="148"/>
      <c r="K2965" s="66"/>
    </row>
    <row r="2966" spans="1:11" x14ac:dyDescent="0.25">
      <c r="A2966" s="148"/>
      <c r="B2966" s="148"/>
      <c r="C2966" s="148"/>
      <c r="D2966" s="148"/>
      <c r="E2966" s="148"/>
      <c r="F2966" s="148"/>
      <c r="G2966" s="148"/>
      <c r="H2966" s="148"/>
      <c r="I2966" s="151"/>
      <c r="J2966" s="148"/>
      <c r="K2966" s="66"/>
    </row>
    <row r="2967" spans="1:11" x14ac:dyDescent="0.25">
      <c r="A2967" s="148"/>
      <c r="B2967" s="148"/>
      <c r="C2967" s="148"/>
      <c r="D2967" s="148"/>
      <c r="E2967" s="148"/>
      <c r="F2967" s="148"/>
      <c r="G2967" s="148"/>
      <c r="H2967" s="148"/>
      <c r="I2967" s="151"/>
      <c r="J2967" s="148"/>
      <c r="K2967" s="66"/>
    </row>
    <row r="2968" spans="1:11" x14ac:dyDescent="0.25">
      <c r="A2968" s="148"/>
      <c r="B2968" s="148"/>
      <c r="C2968" s="148"/>
      <c r="D2968" s="148"/>
      <c r="E2968" s="148"/>
      <c r="F2968" s="148"/>
      <c r="G2968" s="148"/>
      <c r="H2968" s="148"/>
      <c r="I2968" s="151"/>
      <c r="J2968" s="148"/>
      <c r="K2968" s="66"/>
    </row>
    <row r="2969" spans="1:11" x14ac:dyDescent="0.25">
      <c r="A2969" s="148"/>
      <c r="B2969" s="148"/>
      <c r="C2969" s="148"/>
      <c r="D2969" s="148"/>
      <c r="E2969" s="148"/>
      <c r="F2969" s="148"/>
      <c r="G2969" s="148"/>
      <c r="H2969" s="148"/>
      <c r="I2969" s="151"/>
      <c r="J2969" s="148"/>
      <c r="K2969" s="66"/>
    </row>
    <row r="2970" spans="1:11" x14ac:dyDescent="0.25">
      <c r="A2970" s="148"/>
      <c r="B2970" s="148"/>
      <c r="C2970" s="148"/>
      <c r="D2970" s="148"/>
      <c r="E2970" s="148"/>
      <c r="F2970" s="148"/>
      <c r="G2970" s="148"/>
      <c r="H2970" s="148"/>
      <c r="I2970" s="151"/>
      <c r="J2970" s="148"/>
      <c r="K2970" s="66"/>
    </row>
    <row r="2971" spans="1:11" x14ac:dyDescent="0.25">
      <c r="A2971" s="148"/>
      <c r="B2971" s="148"/>
      <c r="C2971" s="148"/>
      <c r="D2971" s="148"/>
      <c r="E2971" s="148"/>
      <c r="F2971" s="148"/>
      <c r="G2971" s="148"/>
      <c r="H2971" s="148"/>
      <c r="I2971" s="151"/>
      <c r="J2971" s="148"/>
      <c r="K2971" s="66"/>
    </row>
    <row r="2972" spans="1:11" x14ac:dyDescent="0.25">
      <c r="A2972" s="148"/>
      <c r="B2972" s="148"/>
      <c r="C2972" s="148"/>
      <c r="D2972" s="148"/>
      <c r="E2972" s="148"/>
      <c r="F2972" s="148"/>
      <c r="G2972" s="148"/>
      <c r="H2972" s="148"/>
      <c r="I2972" s="151"/>
      <c r="J2972" s="148"/>
      <c r="K2972" s="66"/>
    </row>
    <row r="2973" spans="1:11" x14ac:dyDescent="0.25">
      <c r="A2973" s="148"/>
      <c r="B2973" s="148"/>
      <c r="C2973" s="148"/>
      <c r="D2973" s="148"/>
      <c r="E2973" s="148"/>
      <c r="F2973" s="148"/>
      <c r="G2973" s="148"/>
      <c r="H2973" s="148"/>
      <c r="I2973" s="151"/>
      <c r="J2973" s="148"/>
      <c r="K2973" s="66"/>
    </row>
    <row r="2974" spans="1:11" x14ac:dyDescent="0.25">
      <c r="A2974" s="148"/>
      <c r="B2974" s="148"/>
      <c r="C2974" s="148"/>
      <c r="D2974" s="148"/>
      <c r="E2974" s="148"/>
      <c r="F2974" s="148"/>
      <c r="G2974" s="148"/>
      <c r="H2974" s="148"/>
      <c r="I2974" s="151"/>
      <c r="J2974" s="148"/>
      <c r="K2974" s="66"/>
    </row>
    <row r="2975" spans="1:11" x14ac:dyDescent="0.25">
      <c r="A2975" s="148"/>
      <c r="B2975" s="148"/>
      <c r="C2975" s="148"/>
      <c r="D2975" s="148"/>
      <c r="E2975" s="148"/>
      <c r="F2975" s="148"/>
      <c r="G2975" s="148"/>
      <c r="H2975" s="148"/>
      <c r="I2975" s="151"/>
      <c r="J2975" s="148"/>
      <c r="K2975" s="66"/>
    </row>
    <row r="2976" spans="1:11" x14ac:dyDescent="0.25">
      <c r="A2976" s="148"/>
      <c r="B2976" s="148"/>
      <c r="C2976" s="148"/>
      <c r="D2976" s="148"/>
      <c r="E2976" s="148"/>
      <c r="F2976" s="148"/>
      <c r="G2976" s="148"/>
      <c r="H2976" s="148"/>
      <c r="I2976" s="151"/>
      <c r="J2976" s="148"/>
      <c r="K2976" s="66"/>
    </row>
    <row r="2977" spans="1:11" x14ac:dyDescent="0.25">
      <c r="A2977" s="148"/>
      <c r="B2977" s="148"/>
      <c r="C2977" s="148"/>
      <c r="D2977" s="148"/>
      <c r="E2977" s="148"/>
      <c r="F2977" s="148"/>
      <c r="G2977" s="148"/>
      <c r="H2977" s="148"/>
      <c r="I2977" s="151"/>
      <c r="J2977" s="148"/>
      <c r="K2977" s="66"/>
    </row>
    <row r="2978" spans="1:11" x14ac:dyDescent="0.25">
      <c r="A2978" s="148"/>
      <c r="B2978" s="148"/>
      <c r="C2978" s="148"/>
      <c r="D2978" s="148"/>
      <c r="E2978" s="148"/>
      <c r="F2978" s="148"/>
      <c r="G2978" s="148"/>
      <c r="H2978" s="148"/>
      <c r="I2978" s="151"/>
      <c r="J2978" s="148"/>
      <c r="K2978" s="66"/>
    </row>
    <row r="2979" spans="1:11" x14ac:dyDescent="0.25">
      <c r="A2979" s="148"/>
      <c r="B2979" s="148"/>
      <c r="C2979" s="148"/>
      <c r="D2979" s="148"/>
      <c r="E2979" s="148"/>
      <c r="F2979" s="148"/>
      <c r="G2979" s="148"/>
      <c r="H2979" s="148"/>
      <c r="I2979" s="151"/>
      <c r="J2979" s="148"/>
      <c r="K2979" s="66"/>
    </row>
    <row r="2980" spans="1:11" x14ac:dyDescent="0.25">
      <c r="A2980" s="148"/>
      <c r="B2980" s="148"/>
      <c r="C2980" s="148"/>
      <c r="D2980" s="148"/>
      <c r="E2980" s="148"/>
      <c r="F2980" s="148"/>
      <c r="G2980" s="148"/>
      <c r="H2980" s="148"/>
      <c r="I2980" s="151"/>
      <c r="J2980" s="148"/>
      <c r="K2980" s="66"/>
    </row>
    <row r="2981" spans="1:11" x14ac:dyDescent="0.25">
      <c r="A2981" s="148"/>
      <c r="B2981" s="148"/>
      <c r="C2981" s="148"/>
      <c r="D2981" s="148"/>
      <c r="E2981" s="148"/>
      <c r="F2981" s="148"/>
      <c r="G2981" s="148"/>
      <c r="H2981" s="148"/>
      <c r="I2981" s="151"/>
      <c r="J2981" s="148"/>
      <c r="K2981" s="66"/>
    </row>
    <row r="2982" spans="1:11" x14ac:dyDescent="0.25">
      <c r="A2982" s="148"/>
      <c r="B2982" s="148"/>
      <c r="C2982" s="148"/>
      <c r="D2982" s="148"/>
      <c r="E2982" s="148"/>
      <c r="F2982" s="148"/>
      <c r="G2982" s="148"/>
      <c r="H2982" s="148"/>
      <c r="I2982" s="151"/>
      <c r="J2982" s="148"/>
      <c r="K2982" s="66"/>
    </row>
    <row r="2983" spans="1:11" x14ac:dyDescent="0.25">
      <c r="A2983" s="148"/>
      <c r="B2983" s="148"/>
      <c r="C2983" s="148"/>
      <c r="D2983" s="148"/>
      <c r="E2983" s="148"/>
      <c r="F2983" s="148"/>
      <c r="G2983" s="148"/>
      <c r="H2983" s="148"/>
      <c r="I2983" s="151"/>
      <c r="J2983" s="148"/>
      <c r="K2983" s="66"/>
    </row>
    <row r="2984" spans="1:11" x14ac:dyDescent="0.25">
      <c r="A2984" s="148"/>
      <c r="B2984" s="148"/>
      <c r="C2984" s="148"/>
      <c r="D2984" s="148"/>
      <c r="E2984" s="148"/>
      <c r="F2984" s="148"/>
      <c r="G2984" s="148"/>
      <c r="H2984" s="148"/>
      <c r="I2984" s="151"/>
      <c r="J2984" s="148"/>
      <c r="K2984" s="66"/>
    </row>
    <row r="2985" spans="1:11" x14ac:dyDescent="0.25">
      <c r="A2985" s="148"/>
      <c r="B2985" s="148"/>
      <c r="C2985" s="148"/>
      <c r="D2985" s="148"/>
      <c r="E2985" s="148"/>
      <c r="F2985" s="148"/>
      <c r="G2985" s="148"/>
      <c r="H2985" s="148"/>
      <c r="I2985" s="151"/>
      <c r="J2985" s="148"/>
      <c r="K2985" s="66"/>
    </row>
    <row r="2986" spans="1:11" x14ac:dyDescent="0.25">
      <c r="A2986" s="148"/>
      <c r="B2986" s="148"/>
      <c r="C2986" s="148"/>
      <c r="D2986" s="148"/>
      <c r="E2986" s="148"/>
      <c r="F2986" s="148"/>
      <c r="G2986" s="148"/>
      <c r="H2986" s="148"/>
      <c r="I2986" s="151"/>
      <c r="J2986" s="148"/>
      <c r="K2986" s="66"/>
    </row>
    <row r="2987" spans="1:11" x14ac:dyDescent="0.25">
      <c r="A2987" s="148"/>
      <c r="B2987" s="148"/>
      <c r="C2987" s="148"/>
      <c r="D2987" s="148"/>
      <c r="E2987" s="148"/>
      <c r="F2987" s="148"/>
      <c r="G2987" s="148"/>
      <c r="H2987" s="148"/>
      <c r="I2987" s="151"/>
      <c r="J2987" s="148"/>
      <c r="K2987" s="66"/>
    </row>
    <row r="2988" spans="1:11" x14ac:dyDescent="0.25">
      <c r="A2988" s="148"/>
      <c r="B2988" s="148"/>
      <c r="C2988" s="148"/>
      <c r="D2988" s="148"/>
      <c r="E2988" s="148"/>
      <c r="F2988" s="148"/>
      <c r="G2988" s="148"/>
      <c r="H2988" s="148"/>
      <c r="I2988" s="151"/>
      <c r="J2988" s="148"/>
      <c r="K2988" s="66"/>
    </row>
    <row r="2989" spans="1:11" x14ac:dyDescent="0.25">
      <c r="A2989" s="148"/>
      <c r="B2989" s="148"/>
      <c r="C2989" s="148"/>
      <c r="D2989" s="148"/>
      <c r="E2989" s="148"/>
      <c r="F2989" s="148"/>
      <c r="G2989" s="148"/>
      <c r="H2989" s="148"/>
      <c r="I2989" s="151"/>
      <c r="J2989" s="148"/>
      <c r="K2989" s="66"/>
    </row>
    <row r="2990" spans="1:11" x14ac:dyDescent="0.25">
      <c r="A2990" s="148"/>
      <c r="B2990" s="148"/>
      <c r="C2990" s="148"/>
      <c r="D2990" s="148"/>
      <c r="E2990" s="148"/>
      <c r="F2990" s="148"/>
      <c r="G2990" s="148"/>
      <c r="H2990" s="148"/>
      <c r="I2990" s="151"/>
      <c r="J2990" s="148"/>
      <c r="K2990" s="66"/>
    </row>
    <row r="2991" spans="1:11" x14ac:dyDescent="0.25">
      <c r="A2991" s="148"/>
      <c r="B2991" s="148"/>
      <c r="C2991" s="148"/>
      <c r="D2991" s="148"/>
      <c r="E2991" s="148"/>
      <c r="F2991" s="148"/>
      <c r="G2991" s="148"/>
      <c r="H2991" s="148"/>
      <c r="I2991" s="151"/>
      <c r="J2991" s="148"/>
      <c r="K2991" s="66"/>
    </row>
    <row r="2992" spans="1:11" x14ac:dyDescent="0.25">
      <c r="A2992" s="148"/>
      <c r="B2992" s="148"/>
      <c r="C2992" s="148"/>
      <c r="D2992" s="148"/>
      <c r="E2992" s="148"/>
      <c r="F2992" s="148"/>
      <c r="G2992" s="148"/>
      <c r="H2992" s="148"/>
      <c r="I2992" s="151"/>
      <c r="J2992" s="148"/>
      <c r="K2992" s="66"/>
    </row>
    <row r="2993" spans="1:11" x14ac:dyDescent="0.25">
      <c r="A2993" s="148"/>
      <c r="B2993" s="148"/>
      <c r="C2993" s="148"/>
      <c r="D2993" s="148"/>
      <c r="E2993" s="148"/>
      <c r="F2993" s="148"/>
      <c r="G2993" s="148"/>
      <c r="H2993" s="148"/>
      <c r="I2993" s="151"/>
      <c r="J2993" s="148"/>
      <c r="K2993" s="66"/>
    </row>
    <row r="2994" spans="1:11" x14ac:dyDescent="0.25">
      <c r="A2994" s="148"/>
      <c r="B2994" s="148"/>
      <c r="C2994" s="148"/>
      <c r="D2994" s="148"/>
      <c r="E2994" s="148"/>
      <c r="F2994" s="148"/>
      <c r="G2994" s="148"/>
      <c r="H2994" s="148"/>
      <c r="I2994" s="151"/>
      <c r="J2994" s="148"/>
      <c r="K2994" s="66"/>
    </row>
    <row r="2995" spans="1:11" x14ac:dyDescent="0.25">
      <c r="A2995" s="148"/>
      <c r="B2995" s="148"/>
      <c r="C2995" s="148"/>
      <c r="D2995" s="148"/>
      <c r="E2995" s="148"/>
      <c r="F2995" s="148"/>
      <c r="G2995" s="148"/>
      <c r="H2995" s="148"/>
      <c r="I2995" s="151"/>
      <c r="J2995" s="148"/>
      <c r="K2995" s="66"/>
    </row>
    <row r="2996" spans="1:11" x14ac:dyDescent="0.25">
      <c r="A2996" s="148"/>
      <c r="B2996" s="148"/>
      <c r="C2996" s="148"/>
      <c r="D2996" s="148"/>
      <c r="E2996" s="148"/>
      <c r="F2996" s="148"/>
      <c r="G2996" s="148"/>
      <c r="H2996" s="148"/>
      <c r="I2996" s="151"/>
      <c r="J2996" s="148"/>
      <c r="K2996" s="66"/>
    </row>
    <row r="2997" spans="1:11" x14ac:dyDescent="0.25">
      <c r="A2997" s="148"/>
      <c r="B2997" s="148"/>
      <c r="C2997" s="148"/>
      <c r="D2997" s="148"/>
      <c r="E2997" s="148"/>
      <c r="F2997" s="148"/>
      <c r="G2997" s="148"/>
      <c r="H2997" s="148"/>
      <c r="I2997" s="151"/>
      <c r="J2997" s="148"/>
      <c r="K2997" s="66"/>
    </row>
    <row r="2998" spans="1:11" x14ac:dyDescent="0.25">
      <c r="A2998" s="148"/>
      <c r="B2998" s="148"/>
      <c r="C2998" s="148"/>
      <c r="D2998" s="148"/>
      <c r="E2998" s="148"/>
      <c r="F2998" s="148"/>
      <c r="G2998" s="148"/>
      <c r="H2998" s="148"/>
      <c r="I2998" s="151"/>
      <c r="J2998" s="148"/>
      <c r="K2998" s="66"/>
    </row>
    <row r="2999" spans="1:11" x14ac:dyDescent="0.25">
      <c r="A2999" s="148"/>
      <c r="B2999" s="148"/>
      <c r="C2999" s="148"/>
      <c r="D2999" s="148"/>
      <c r="E2999" s="148"/>
      <c r="F2999" s="148"/>
      <c r="G2999" s="148"/>
      <c r="H2999" s="148"/>
      <c r="I2999" s="151"/>
      <c r="J2999" s="148"/>
      <c r="K2999" s="66"/>
    </row>
    <row r="3000" spans="1:11" x14ac:dyDescent="0.25">
      <c r="A3000" s="148"/>
      <c r="B3000" s="148"/>
      <c r="C3000" s="148"/>
      <c r="D3000" s="148"/>
      <c r="E3000" s="148"/>
      <c r="F3000" s="148"/>
      <c r="G3000" s="148"/>
      <c r="H3000" s="148"/>
      <c r="I3000" s="151"/>
      <c r="J3000" s="148"/>
      <c r="K3000" s="66"/>
    </row>
    <row r="3001" spans="1:11" x14ac:dyDescent="0.25">
      <c r="A3001" s="148"/>
      <c r="B3001" s="148"/>
      <c r="C3001" s="148"/>
      <c r="D3001" s="148"/>
      <c r="E3001" s="148"/>
      <c r="F3001" s="148"/>
      <c r="G3001" s="148"/>
      <c r="H3001" s="148"/>
      <c r="I3001" s="151"/>
      <c r="J3001" s="148"/>
      <c r="K3001" s="66"/>
    </row>
    <row r="3002" spans="1:11" x14ac:dyDescent="0.25">
      <c r="A3002" s="148"/>
      <c r="B3002" s="148"/>
      <c r="C3002" s="148"/>
      <c r="D3002" s="148"/>
      <c r="E3002" s="148"/>
      <c r="F3002" s="148"/>
      <c r="G3002" s="148"/>
      <c r="H3002" s="148"/>
      <c r="I3002" s="151"/>
      <c r="J3002" s="148"/>
      <c r="K3002" s="66"/>
    </row>
    <row r="3003" spans="1:11" x14ac:dyDescent="0.25">
      <c r="A3003" s="148"/>
      <c r="B3003" s="148"/>
      <c r="C3003" s="148"/>
      <c r="D3003" s="148"/>
      <c r="E3003" s="148"/>
      <c r="F3003" s="148"/>
      <c r="G3003" s="148"/>
      <c r="H3003" s="148"/>
      <c r="I3003" s="151"/>
      <c r="J3003" s="148"/>
      <c r="K3003" s="66"/>
    </row>
    <row r="3004" spans="1:11" x14ac:dyDescent="0.25">
      <c r="A3004" s="148"/>
      <c r="B3004" s="148"/>
      <c r="C3004" s="148"/>
      <c r="D3004" s="148"/>
      <c r="E3004" s="148"/>
      <c r="F3004" s="148"/>
      <c r="G3004" s="148"/>
      <c r="H3004" s="148"/>
      <c r="I3004" s="151"/>
      <c r="J3004" s="148"/>
      <c r="K3004" s="66"/>
    </row>
    <row r="3005" spans="1:11" x14ac:dyDescent="0.25">
      <c r="A3005" s="148"/>
      <c r="B3005" s="148"/>
      <c r="C3005" s="148"/>
      <c r="D3005" s="148"/>
      <c r="E3005" s="148"/>
      <c r="F3005" s="148"/>
      <c r="G3005" s="148"/>
      <c r="H3005" s="148"/>
      <c r="I3005" s="151"/>
      <c r="J3005" s="148"/>
      <c r="K3005" s="66"/>
    </row>
    <row r="3006" spans="1:11" x14ac:dyDescent="0.25">
      <c r="A3006" s="148"/>
      <c r="B3006" s="148"/>
      <c r="C3006" s="148"/>
      <c r="D3006" s="148"/>
      <c r="E3006" s="148"/>
      <c r="F3006" s="148"/>
      <c r="G3006" s="148"/>
      <c r="H3006" s="148"/>
      <c r="I3006" s="151"/>
      <c r="J3006" s="148"/>
      <c r="K3006" s="66"/>
    </row>
    <row r="3007" spans="1:11" x14ac:dyDescent="0.25">
      <c r="A3007" s="148"/>
      <c r="B3007" s="148"/>
      <c r="C3007" s="148"/>
      <c r="D3007" s="148"/>
      <c r="E3007" s="148"/>
      <c r="F3007" s="148"/>
      <c r="G3007" s="148"/>
      <c r="H3007" s="148"/>
      <c r="I3007" s="151"/>
      <c r="J3007" s="148"/>
      <c r="K3007" s="66"/>
    </row>
    <row r="3008" spans="1:11" x14ac:dyDescent="0.25">
      <c r="A3008" s="148"/>
      <c r="B3008" s="148"/>
      <c r="C3008" s="148"/>
      <c r="D3008" s="148"/>
      <c r="E3008" s="148"/>
      <c r="F3008" s="148"/>
      <c r="G3008" s="148"/>
      <c r="H3008" s="148"/>
      <c r="I3008" s="151"/>
      <c r="J3008" s="148"/>
      <c r="K3008" s="66"/>
    </row>
    <row r="3009" spans="1:11" x14ac:dyDescent="0.25">
      <c r="A3009" s="148"/>
      <c r="B3009" s="148"/>
      <c r="C3009" s="148"/>
      <c r="D3009" s="148"/>
      <c r="E3009" s="148"/>
      <c r="F3009" s="148"/>
      <c r="G3009" s="148"/>
      <c r="H3009" s="148"/>
      <c r="I3009" s="151"/>
      <c r="J3009" s="148"/>
      <c r="K3009" s="66"/>
    </row>
    <row r="3010" spans="1:11" x14ac:dyDescent="0.25">
      <c r="A3010" s="148"/>
      <c r="B3010" s="148"/>
      <c r="C3010" s="148"/>
      <c r="D3010" s="148"/>
      <c r="E3010" s="148"/>
      <c r="F3010" s="148"/>
      <c r="G3010" s="148"/>
      <c r="H3010" s="148"/>
      <c r="I3010" s="151"/>
      <c r="J3010" s="148"/>
      <c r="K3010" s="66"/>
    </row>
    <row r="3011" spans="1:11" x14ac:dyDescent="0.25">
      <c r="A3011" s="148"/>
      <c r="B3011" s="148"/>
      <c r="C3011" s="148"/>
      <c r="D3011" s="148"/>
      <c r="E3011" s="148"/>
      <c r="F3011" s="148"/>
      <c r="G3011" s="148"/>
      <c r="H3011" s="148"/>
      <c r="I3011" s="151"/>
      <c r="J3011" s="148"/>
      <c r="K3011" s="66"/>
    </row>
    <row r="3012" spans="1:11" x14ac:dyDescent="0.25">
      <c r="A3012" s="148"/>
      <c r="B3012" s="148"/>
      <c r="C3012" s="148"/>
      <c r="D3012" s="148"/>
      <c r="E3012" s="148"/>
      <c r="F3012" s="148"/>
      <c r="G3012" s="148"/>
      <c r="H3012" s="148"/>
      <c r="I3012" s="151"/>
      <c r="J3012" s="148"/>
      <c r="K3012" s="66"/>
    </row>
    <row r="3013" spans="1:11" x14ac:dyDescent="0.25">
      <c r="A3013" s="148"/>
      <c r="B3013" s="148"/>
      <c r="C3013" s="148"/>
      <c r="D3013" s="148"/>
      <c r="E3013" s="148"/>
      <c r="F3013" s="148"/>
      <c r="G3013" s="148"/>
      <c r="H3013" s="148"/>
      <c r="I3013" s="151"/>
      <c r="J3013" s="148"/>
      <c r="K3013" s="66"/>
    </row>
    <row r="3014" spans="1:11" x14ac:dyDescent="0.25">
      <c r="A3014" s="148"/>
      <c r="B3014" s="148"/>
      <c r="C3014" s="148"/>
      <c r="D3014" s="148"/>
      <c r="E3014" s="148"/>
      <c r="F3014" s="148"/>
      <c r="G3014" s="148"/>
      <c r="H3014" s="148"/>
      <c r="I3014" s="151"/>
      <c r="J3014" s="148"/>
      <c r="K3014" s="66"/>
    </row>
    <row r="3015" spans="1:11" x14ac:dyDescent="0.25">
      <c r="A3015" s="148"/>
      <c r="B3015" s="148"/>
      <c r="C3015" s="148"/>
      <c r="D3015" s="148"/>
      <c r="E3015" s="148"/>
      <c r="F3015" s="148"/>
      <c r="G3015" s="148"/>
      <c r="H3015" s="148"/>
      <c r="I3015" s="151"/>
      <c r="J3015" s="148"/>
      <c r="K3015" s="66"/>
    </row>
    <row r="3016" spans="1:11" x14ac:dyDescent="0.25">
      <c r="A3016" s="148"/>
      <c r="B3016" s="148"/>
      <c r="C3016" s="148"/>
      <c r="D3016" s="148"/>
      <c r="E3016" s="148"/>
      <c r="F3016" s="148"/>
      <c r="G3016" s="148"/>
      <c r="H3016" s="148"/>
      <c r="I3016" s="151"/>
      <c r="J3016" s="148"/>
      <c r="K3016" s="66"/>
    </row>
    <row r="3017" spans="1:11" x14ac:dyDescent="0.25">
      <c r="A3017" s="148"/>
      <c r="B3017" s="148"/>
      <c r="C3017" s="148"/>
      <c r="D3017" s="148"/>
      <c r="E3017" s="148"/>
      <c r="F3017" s="148"/>
      <c r="G3017" s="148"/>
      <c r="H3017" s="148"/>
      <c r="I3017" s="151"/>
      <c r="J3017" s="148"/>
      <c r="K3017" s="66"/>
    </row>
    <row r="3018" spans="1:11" x14ac:dyDescent="0.25">
      <c r="A3018" s="148"/>
      <c r="B3018" s="148"/>
      <c r="C3018" s="148"/>
      <c r="D3018" s="148"/>
      <c r="E3018" s="148"/>
      <c r="F3018" s="148"/>
      <c r="G3018" s="148"/>
      <c r="H3018" s="148"/>
      <c r="I3018" s="151"/>
      <c r="J3018" s="148"/>
      <c r="K3018" s="66"/>
    </row>
    <row r="3019" spans="1:11" x14ac:dyDescent="0.25">
      <c r="A3019" s="148"/>
      <c r="B3019" s="148"/>
      <c r="C3019" s="148"/>
      <c r="D3019" s="148"/>
      <c r="E3019" s="148"/>
      <c r="F3019" s="148"/>
      <c r="G3019" s="148"/>
      <c r="H3019" s="148"/>
      <c r="I3019" s="151"/>
      <c r="J3019" s="148"/>
      <c r="K3019" s="66"/>
    </row>
    <row r="3020" spans="1:11" x14ac:dyDescent="0.25">
      <c r="A3020" s="148"/>
      <c r="B3020" s="148"/>
      <c r="C3020" s="148"/>
      <c r="D3020" s="148"/>
      <c r="E3020" s="148"/>
      <c r="F3020" s="148"/>
      <c r="G3020" s="148"/>
      <c r="H3020" s="148"/>
      <c r="I3020" s="151"/>
      <c r="J3020" s="148"/>
      <c r="K3020" s="66"/>
    </row>
    <row r="3021" spans="1:11" x14ac:dyDescent="0.25">
      <c r="A3021" s="148"/>
      <c r="B3021" s="148"/>
      <c r="C3021" s="148"/>
      <c r="D3021" s="148"/>
      <c r="E3021" s="148"/>
      <c r="F3021" s="148"/>
      <c r="G3021" s="148"/>
      <c r="H3021" s="148"/>
      <c r="I3021" s="151"/>
      <c r="J3021" s="148"/>
      <c r="K3021" s="66"/>
    </row>
    <row r="3022" spans="1:11" x14ac:dyDescent="0.25">
      <c r="A3022" s="148"/>
      <c r="B3022" s="148"/>
      <c r="C3022" s="148"/>
      <c r="D3022" s="148"/>
      <c r="E3022" s="148"/>
      <c r="F3022" s="148"/>
      <c r="G3022" s="148"/>
      <c r="H3022" s="148"/>
      <c r="I3022" s="151"/>
      <c r="J3022" s="148"/>
      <c r="K3022" s="66"/>
    </row>
    <row r="3023" spans="1:11" x14ac:dyDescent="0.25">
      <c r="A3023" s="148"/>
      <c r="B3023" s="148"/>
      <c r="C3023" s="148"/>
      <c r="D3023" s="148"/>
      <c r="E3023" s="148"/>
      <c r="F3023" s="148"/>
      <c r="G3023" s="148"/>
      <c r="H3023" s="148"/>
      <c r="I3023" s="151"/>
      <c r="J3023" s="148"/>
      <c r="K3023" s="66"/>
    </row>
    <row r="3024" spans="1:11" x14ac:dyDescent="0.25">
      <c r="A3024" s="148"/>
      <c r="B3024" s="148"/>
      <c r="C3024" s="148"/>
      <c r="D3024" s="148"/>
      <c r="E3024" s="148"/>
      <c r="F3024" s="148"/>
      <c r="G3024" s="148"/>
      <c r="H3024" s="148"/>
      <c r="I3024" s="151"/>
      <c r="J3024" s="148"/>
      <c r="K3024" s="66"/>
    </row>
    <row r="3025" spans="1:11" x14ac:dyDescent="0.25">
      <c r="A3025" s="148"/>
      <c r="B3025" s="148"/>
      <c r="C3025" s="148"/>
      <c r="D3025" s="148"/>
      <c r="E3025" s="148"/>
      <c r="F3025" s="148"/>
      <c r="G3025" s="148"/>
      <c r="H3025" s="148"/>
      <c r="I3025" s="151"/>
      <c r="J3025" s="148"/>
      <c r="K3025" s="66"/>
    </row>
    <row r="3026" spans="1:11" x14ac:dyDescent="0.25">
      <c r="A3026" s="148"/>
      <c r="B3026" s="148"/>
      <c r="C3026" s="148"/>
      <c r="D3026" s="148"/>
      <c r="E3026" s="148"/>
      <c r="F3026" s="148"/>
      <c r="G3026" s="148"/>
      <c r="H3026" s="148"/>
      <c r="I3026" s="151"/>
      <c r="J3026" s="148"/>
      <c r="K3026" s="66"/>
    </row>
    <row r="3027" spans="1:11" x14ac:dyDescent="0.25">
      <c r="A3027" s="148"/>
      <c r="B3027" s="148"/>
      <c r="C3027" s="148"/>
      <c r="D3027" s="148"/>
      <c r="E3027" s="148"/>
      <c r="F3027" s="148"/>
      <c r="G3027" s="148"/>
      <c r="H3027" s="148"/>
      <c r="I3027" s="151"/>
      <c r="J3027" s="148"/>
      <c r="K3027" s="66"/>
    </row>
    <row r="3028" spans="1:11" x14ac:dyDescent="0.25">
      <c r="A3028" s="148"/>
      <c r="B3028" s="148"/>
      <c r="C3028" s="148"/>
      <c r="D3028" s="148"/>
      <c r="E3028" s="148"/>
      <c r="F3028" s="148"/>
      <c r="G3028" s="148"/>
      <c r="H3028" s="148"/>
      <c r="I3028" s="151"/>
      <c r="J3028" s="148"/>
      <c r="K3028" s="66"/>
    </row>
    <row r="3029" spans="1:11" x14ac:dyDescent="0.25">
      <c r="A3029" s="148"/>
      <c r="B3029" s="148"/>
      <c r="C3029" s="148"/>
      <c r="D3029" s="148"/>
      <c r="E3029" s="148"/>
      <c r="F3029" s="148"/>
      <c r="G3029" s="148"/>
      <c r="H3029" s="148"/>
      <c r="I3029" s="151"/>
      <c r="J3029" s="148"/>
      <c r="K3029" s="66"/>
    </row>
    <row r="3030" spans="1:11" x14ac:dyDescent="0.25">
      <c r="A3030" s="148"/>
      <c r="B3030" s="148"/>
      <c r="C3030" s="148"/>
      <c r="D3030" s="148"/>
      <c r="E3030" s="148"/>
      <c r="F3030" s="148"/>
      <c r="G3030" s="148"/>
      <c r="H3030" s="148"/>
      <c r="I3030" s="151"/>
      <c r="J3030" s="148"/>
      <c r="K3030" s="66"/>
    </row>
    <row r="3031" spans="1:11" x14ac:dyDescent="0.25">
      <c r="A3031" s="148"/>
      <c r="B3031" s="148"/>
      <c r="C3031" s="148"/>
      <c r="D3031" s="148"/>
      <c r="E3031" s="148"/>
      <c r="F3031" s="148"/>
      <c r="G3031" s="148"/>
      <c r="H3031" s="148"/>
      <c r="I3031" s="151"/>
      <c r="J3031" s="148"/>
      <c r="K3031" s="66"/>
    </row>
    <row r="3032" spans="1:11" x14ac:dyDescent="0.25">
      <c r="A3032" s="148"/>
      <c r="B3032" s="148"/>
      <c r="C3032" s="148"/>
      <c r="D3032" s="148"/>
      <c r="E3032" s="148"/>
      <c r="F3032" s="148"/>
      <c r="G3032" s="148"/>
      <c r="H3032" s="148"/>
      <c r="I3032" s="151"/>
      <c r="J3032" s="148"/>
      <c r="K3032" s="66"/>
    </row>
    <row r="3033" spans="1:11" x14ac:dyDescent="0.25">
      <c r="A3033" s="148"/>
      <c r="B3033" s="148"/>
      <c r="C3033" s="148"/>
      <c r="D3033" s="148"/>
      <c r="E3033" s="148"/>
      <c r="F3033" s="148"/>
      <c r="G3033" s="148"/>
      <c r="H3033" s="148"/>
      <c r="I3033" s="151"/>
      <c r="J3033" s="148"/>
      <c r="K3033" s="66"/>
    </row>
    <row r="3034" spans="1:11" x14ac:dyDescent="0.25">
      <c r="A3034" s="148"/>
      <c r="B3034" s="148"/>
      <c r="C3034" s="148"/>
      <c r="D3034" s="148"/>
      <c r="E3034" s="148"/>
      <c r="F3034" s="148"/>
      <c r="G3034" s="148"/>
      <c r="H3034" s="148"/>
      <c r="I3034" s="151"/>
      <c r="J3034" s="148"/>
      <c r="K3034" s="66"/>
    </row>
    <row r="3035" spans="1:11" x14ac:dyDescent="0.25">
      <c r="A3035" s="148"/>
      <c r="B3035" s="148"/>
      <c r="C3035" s="148"/>
      <c r="D3035" s="148"/>
      <c r="E3035" s="148"/>
      <c r="F3035" s="148"/>
      <c r="G3035" s="148"/>
      <c r="H3035" s="148"/>
      <c r="I3035" s="151"/>
      <c r="J3035" s="148"/>
      <c r="K3035" s="66"/>
    </row>
    <row r="3036" spans="1:11" x14ac:dyDescent="0.25">
      <c r="A3036" s="148"/>
      <c r="B3036" s="148"/>
      <c r="C3036" s="148"/>
      <c r="D3036" s="148"/>
      <c r="E3036" s="148"/>
      <c r="F3036" s="148"/>
      <c r="G3036" s="148"/>
      <c r="H3036" s="148"/>
      <c r="I3036" s="151"/>
      <c r="J3036" s="148"/>
      <c r="K3036" s="66"/>
    </row>
    <row r="3037" spans="1:11" x14ac:dyDescent="0.25">
      <c r="A3037" s="148"/>
      <c r="B3037" s="148"/>
      <c r="C3037" s="148"/>
      <c r="D3037" s="148"/>
      <c r="E3037" s="148"/>
      <c r="F3037" s="148"/>
      <c r="G3037" s="148"/>
      <c r="H3037" s="148"/>
      <c r="I3037" s="151"/>
      <c r="J3037" s="148"/>
      <c r="K3037" s="66"/>
    </row>
    <row r="3038" spans="1:11" x14ac:dyDescent="0.25">
      <c r="A3038" s="148"/>
      <c r="B3038" s="148"/>
      <c r="C3038" s="148"/>
      <c r="D3038" s="148"/>
      <c r="E3038" s="148"/>
      <c r="F3038" s="148"/>
      <c r="G3038" s="148"/>
      <c r="H3038" s="148"/>
      <c r="I3038" s="151"/>
      <c r="J3038" s="148"/>
      <c r="K3038" s="66"/>
    </row>
    <row r="3039" spans="1:11" x14ac:dyDescent="0.25">
      <c r="A3039" s="148"/>
      <c r="B3039" s="148"/>
      <c r="C3039" s="148"/>
      <c r="D3039" s="148"/>
      <c r="E3039" s="148"/>
      <c r="F3039" s="148"/>
      <c r="G3039" s="148"/>
      <c r="H3039" s="148"/>
      <c r="I3039" s="151"/>
      <c r="J3039" s="148"/>
      <c r="K3039" s="66"/>
    </row>
    <row r="3040" spans="1:11" x14ac:dyDescent="0.25">
      <c r="A3040" s="148"/>
      <c r="B3040" s="148"/>
      <c r="C3040" s="148"/>
      <c r="D3040" s="148"/>
      <c r="E3040" s="148"/>
      <c r="F3040" s="148"/>
      <c r="G3040" s="148"/>
      <c r="H3040" s="148"/>
      <c r="I3040" s="151"/>
      <c r="J3040" s="148"/>
      <c r="K3040" s="66"/>
    </row>
    <row r="3041" spans="1:11" x14ac:dyDescent="0.25">
      <c r="A3041" s="148"/>
      <c r="B3041" s="148"/>
      <c r="C3041" s="148"/>
      <c r="D3041" s="148"/>
      <c r="E3041" s="148"/>
      <c r="F3041" s="148"/>
      <c r="G3041" s="148"/>
      <c r="H3041" s="148"/>
      <c r="I3041" s="151"/>
      <c r="J3041" s="148"/>
      <c r="K3041" s="66"/>
    </row>
    <row r="3042" spans="1:11" x14ac:dyDescent="0.25">
      <c r="A3042" s="148"/>
      <c r="B3042" s="148"/>
      <c r="C3042" s="148"/>
      <c r="D3042" s="148"/>
      <c r="E3042" s="148"/>
      <c r="F3042" s="148"/>
      <c r="G3042" s="148"/>
      <c r="H3042" s="148"/>
      <c r="I3042" s="151"/>
      <c r="J3042" s="148"/>
      <c r="K3042" s="66"/>
    </row>
    <row r="3043" spans="1:11" x14ac:dyDescent="0.25">
      <c r="A3043" s="148"/>
      <c r="B3043" s="148"/>
      <c r="C3043" s="148"/>
      <c r="D3043" s="148"/>
      <c r="E3043" s="148"/>
      <c r="F3043" s="148"/>
      <c r="G3043" s="148"/>
      <c r="H3043" s="148"/>
      <c r="I3043" s="151"/>
      <c r="J3043" s="148"/>
      <c r="K3043" s="66"/>
    </row>
    <row r="3044" spans="1:11" x14ac:dyDescent="0.25">
      <c r="A3044" s="148"/>
      <c r="B3044" s="148"/>
      <c r="C3044" s="148"/>
      <c r="D3044" s="148"/>
      <c r="E3044" s="148"/>
      <c r="F3044" s="148"/>
      <c r="G3044" s="148"/>
      <c r="H3044" s="148"/>
      <c r="I3044" s="151"/>
      <c r="J3044" s="148"/>
      <c r="K3044" s="66"/>
    </row>
    <row r="3045" spans="1:11" x14ac:dyDescent="0.25">
      <c r="A3045" s="148"/>
      <c r="B3045" s="148"/>
      <c r="C3045" s="148"/>
      <c r="D3045" s="148"/>
      <c r="E3045" s="148"/>
      <c r="F3045" s="148"/>
      <c r="G3045" s="148"/>
      <c r="H3045" s="148"/>
      <c r="I3045" s="151"/>
      <c r="J3045" s="148"/>
      <c r="K3045" s="66"/>
    </row>
    <row r="3046" spans="1:11" x14ac:dyDescent="0.25">
      <c r="A3046" s="148"/>
      <c r="B3046" s="148"/>
      <c r="C3046" s="148"/>
      <c r="D3046" s="148"/>
      <c r="E3046" s="148"/>
      <c r="F3046" s="148"/>
      <c r="G3046" s="148"/>
      <c r="H3046" s="148"/>
      <c r="I3046" s="151"/>
      <c r="J3046" s="148"/>
      <c r="K3046" s="66"/>
    </row>
    <row r="3047" spans="1:11" x14ac:dyDescent="0.25">
      <c r="A3047" s="148"/>
      <c r="B3047" s="148"/>
      <c r="C3047" s="148"/>
      <c r="D3047" s="148"/>
      <c r="E3047" s="148"/>
      <c r="F3047" s="148"/>
      <c r="G3047" s="148"/>
      <c r="H3047" s="148"/>
      <c r="I3047" s="151"/>
      <c r="J3047" s="148"/>
      <c r="K3047" s="66"/>
    </row>
    <row r="3048" spans="1:11" x14ac:dyDescent="0.25">
      <c r="A3048" s="148"/>
      <c r="B3048" s="148"/>
      <c r="C3048" s="148"/>
      <c r="D3048" s="148"/>
      <c r="E3048" s="148"/>
      <c r="F3048" s="148"/>
      <c r="G3048" s="148"/>
      <c r="H3048" s="148"/>
      <c r="I3048" s="151"/>
      <c r="J3048" s="148"/>
      <c r="K3048" s="66"/>
    </row>
    <row r="3049" spans="1:11" x14ac:dyDescent="0.25">
      <c r="A3049" s="148"/>
      <c r="B3049" s="148"/>
      <c r="C3049" s="148"/>
      <c r="D3049" s="148"/>
      <c r="E3049" s="148"/>
      <c r="F3049" s="148"/>
      <c r="G3049" s="148"/>
      <c r="H3049" s="148"/>
      <c r="I3049" s="151"/>
      <c r="J3049" s="148"/>
      <c r="K3049" s="66"/>
    </row>
    <row r="3050" spans="1:11" x14ac:dyDescent="0.25">
      <c r="A3050" s="148"/>
      <c r="B3050" s="148"/>
      <c r="C3050" s="148"/>
      <c r="D3050" s="148"/>
      <c r="E3050" s="148"/>
      <c r="F3050" s="148"/>
      <c r="G3050" s="148"/>
      <c r="H3050" s="148"/>
      <c r="I3050" s="151"/>
      <c r="J3050" s="148"/>
      <c r="K3050" s="66"/>
    </row>
    <row r="3051" spans="1:11" x14ac:dyDescent="0.25">
      <c r="A3051" s="148"/>
      <c r="B3051" s="148"/>
      <c r="C3051" s="148"/>
      <c r="D3051" s="148"/>
      <c r="E3051" s="148"/>
      <c r="F3051" s="148"/>
      <c r="G3051" s="148"/>
      <c r="H3051" s="148"/>
      <c r="I3051" s="151"/>
      <c r="J3051" s="148"/>
      <c r="K3051" s="66"/>
    </row>
    <row r="3052" spans="1:11" x14ac:dyDescent="0.25">
      <c r="A3052" s="148"/>
      <c r="B3052" s="148"/>
      <c r="C3052" s="148"/>
      <c r="D3052" s="148"/>
      <c r="E3052" s="148"/>
      <c r="F3052" s="148"/>
      <c r="G3052" s="148"/>
      <c r="H3052" s="148"/>
      <c r="I3052" s="151"/>
      <c r="J3052" s="148"/>
      <c r="K3052" s="66"/>
    </row>
    <row r="3053" spans="1:11" x14ac:dyDescent="0.25">
      <c r="A3053" s="148"/>
      <c r="B3053" s="148"/>
      <c r="C3053" s="148"/>
      <c r="D3053" s="148"/>
      <c r="E3053" s="148"/>
      <c r="F3053" s="148"/>
      <c r="G3053" s="148"/>
      <c r="H3053" s="148"/>
      <c r="I3053" s="151"/>
      <c r="J3053" s="148"/>
      <c r="K3053" s="66"/>
    </row>
    <row r="3054" spans="1:11" x14ac:dyDescent="0.25">
      <c r="A3054" s="148"/>
      <c r="B3054" s="148"/>
      <c r="C3054" s="148"/>
      <c r="D3054" s="148"/>
      <c r="E3054" s="148"/>
      <c r="F3054" s="148"/>
      <c r="G3054" s="148"/>
      <c r="H3054" s="148"/>
      <c r="I3054" s="151"/>
      <c r="J3054" s="148"/>
      <c r="K3054" s="66"/>
    </row>
    <row r="3055" spans="1:11" x14ac:dyDescent="0.25">
      <c r="A3055" s="148"/>
      <c r="B3055" s="148"/>
      <c r="C3055" s="148"/>
      <c r="D3055" s="148"/>
      <c r="E3055" s="148"/>
      <c r="F3055" s="148"/>
      <c r="G3055" s="148"/>
      <c r="H3055" s="148"/>
      <c r="I3055" s="151"/>
      <c r="J3055" s="148"/>
      <c r="K3055" s="66"/>
    </row>
    <row r="3056" spans="1:11" x14ac:dyDescent="0.25">
      <c r="A3056" s="148"/>
      <c r="B3056" s="148"/>
      <c r="C3056" s="148"/>
      <c r="D3056" s="148"/>
      <c r="E3056" s="148"/>
      <c r="F3056" s="148"/>
      <c r="G3056" s="148"/>
      <c r="H3056" s="148"/>
      <c r="I3056" s="151"/>
      <c r="J3056" s="148"/>
      <c r="K3056" s="66"/>
    </row>
    <row r="3057" spans="1:11" x14ac:dyDescent="0.25">
      <c r="A3057" s="148"/>
      <c r="B3057" s="148"/>
      <c r="C3057" s="148"/>
      <c r="D3057" s="148"/>
      <c r="E3057" s="148"/>
      <c r="F3057" s="148"/>
      <c r="G3057" s="148"/>
      <c r="H3057" s="148"/>
      <c r="I3057" s="151"/>
      <c r="J3057" s="148"/>
      <c r="K3057" s="66"/>
    </row>
    <row r="3058" spans="1:11" x14ac:dyDescent="0.25">
      <c r="A3058" s="148"/>
      <c r="B3058" s="148"/>
      <c r="C3058" s="148"/>
      <c r="D3058" s="148"/>
      <c r="E3058" s="148"/>
      <c r="F3058" s="148"/>
      <c r="G3058" s="148"/>
      <c r="H3058" s="148"/>
      <c r="I3058" s="151"/>
      <c r="J3058" s="148"/>
      <c r="K3058" s="66"/>
    </row>
    <row r="3059" spans="1:11" x14ac:dyDescent="0.25">
      <c r="A3059" s="148"/>
      <c r="B3059" s="148"/>
      <c r="C3059" s="148"/>
      <c r="D3059" s="148"/>
      <c r="E3059" s="148"/>
      <c r="F3059" s="148"/>
      <c r="G3059" s="148"/>
      <c r="H3059" s="148"/>
      <c r="I3059" s="151"/>
      <c r="J3059" s="148"/>
      <c r="K3059" s="66"/>
    </row>
    <row r="3060" spans="1:11" x14ac:dyDescent="0.25">
      <c r="A3060" s="148"/>
      <c r="B3060" s="148"/>
      <c r="C3060" s="148"/>
      <c r="D3060" s="148"/>
      <c r="E3060" s="148"/>
      <c r="F3060" s="148"/>
      <c r="G3060" s="148"/>
      <c r="H3060" s="148"/>
      <c r="I3060" s="151"/>
      <c r="J3060" s="148"/>
      <c r="K3060" s="66"/>
    </row>
    <row r="3061" spans="1:11" x14ac:dyDescent="0.25">
      <c r="A3061" s="148"/>
      <c r="B3061" s="148"/>
      <c r="C3061" s="148"/>
      <c r="D3061" s="148"/>
      <c r="E3061" s="148"/>
      <c r="F3061" s="148"/>
      <c r="G3061" s="148"/>
      <c r="H3061" s="148"/>
      <c r="I3061" s="151"/>
      <c r="J3061" s="148"/>
      <c r="K3061" s="66"/>
    </row>
    <row r="3062" spans="1:11" x14ac:dyDescent="0.25">
      <c r="A3062" s="148"/>
      <c r="B3062" s="148"/>
      <c r="C3062" s="148"/>
      <c r="D3062" s="148"/>
      <c r="E3062" s="148"/>
      <c r="F3062" s="148"/>
      <c r="G3062" s="148"/>
      <c r="H3062" s="148"/>
      <c r="I3062" s="151"/>
      <c r="J3062" s="148"/>
      <c r="K3062" s="66"/>
    </row>
    <row r="3063" spans="1:11" x14ac:dyDescent="0.25">
      <c r="A3063" s="148"/>
      <c r="B3063" s="148"/>
      <c r="C3063" s="148"/>
      <c r="D3063" s="148"/>
      <c r="E3063" s="148"/>
      <c r="F3063" s="148"/>
      <c r="G3063" s="148"/>
      <c r="H3063" s="148"/>
      <c r="I3063" s="151"/>
      <c r="J3063" s="148"/>
      <c r="K3063" s="66"/>
    </row>
    <row r="3064" spans="1:11" x14ac:dyDescent="0.25">
      <c r="A3064" s="148"/>
      <c r="B3064" s="148"/>
      <c r="C3064" s="148"/>
      <c r="D3064" s="148"/>
      <c r="E3064" s="148"/>
      <c r="F3064" s="148"/>
      <c r="G3064" s="148"/>
      <c r="H3064" s="148"/>
      <c r="I3064" s="151"/>
      <c r="J3064" s="148"/>
      <c r="K3064" s="66"/>
    </row>
    <row r="3065" spans="1:11" x14ac:dyDescent="0.25">
      <c r="A3065" s="148"/>
      <c r="B3065" s="148"/>
      <c r="C3065" s="148"/>
      <c r="D3065" s="148"/>
      <c r="E3065" s="148"/>
      <c r="F3065" s="148"/>
      <c r="G3065" s="148"/>
      <c r="H3065" s="148"/>
      <c r="I3065" s="151"/>
      <c r="J3065" s="148"/>
      <c r="K3065" s="66"/>
    </row>
    <row r="3066" spans="1:11" x14ac:dyDescent="0.25">
      <c r="A3066" s="148"/>
      <c r="B3066" s="148"/>
      <c r="C3066" s="148"/>
      <c r="D3066" s="148"/>
      <c r="E3066" s="148"/>
      <c r="F3066" s="148"/>
      <c r="G3066" s="148"/>
      <c r="H3066" s="148"/>
      <c r="I3066" s="151"/>
      <c r="J3066" s="148"/>
      <c r="K3066" s="66"/>
    </row>
    <row r="3067" spans="1:11" x14ac:dyDescent="0.25">
      <c r="A3067" s="148"/>
      <c r="B3067" s="148"/>
      <c r="C3067" s="148"/>
      <c r="D3067" s="148"/>
      <c r="E3067" s="148"/>
      <c r="F3067" s="148"/>
      <c r="G3067" s="148"/>
      <c r="H3067" s="148"/>
      <c r="I3067" s="151"/>
      <c r="J3067" s="148"/>
      <c r="K3067" s="66"/>
    </row>
    <row r="3068" spans="1:11" x14ac:dyDescent="0.25">
      <c r="A3068" s="148"/>
      <c r="B3068" s="148"/>
      <c r="C3068" s="148"/>
      <c r="D3068" s="148"/>
      <c r="E3068" s="148"/>
      <c r="F3068" s="148"/>
      <c r="G3068" s="148"/>
      <c r="H3068" s="148"/>
      <c r="I3068" s="151"/>
      <c r="J3068" s="148"/>
      <c r="K3068" s="66"/>
    </row>
    <row r="3069" spans="1:11" x14ac:dyDescent="0.25">
      <c r="A3069" s="148"/>
      <c r="B3069" s="148"/>
      <c r="C3069" s="148"/>
      <c r="D3069" s="148"/>
      <c r="E3069" s="148"/>
      <c r="F3069" s="148"/>
      <c r="G3069" s="148"/>
      <c r="H3069" s="148"/>
      <c r="I3069" s="151"/>
      <c r="J3069" s="148"/>
      <c r="K3069" s="66"/>
    </row>
    <row r="3070" spans="1:11" x14ac:dyDescent="0.25">
      <c r="A3070" s="148"/>
      <c r="B3070" s="148"/>
      <c r="C3070" s="148"/>
      <c r="D3070" s="148"/>
      <c r="E3070" s="148"/>
      <c r="F3070" s="148"/>
      <c r="G3070" s="148"/>
      <c r="H3070" s="148"/>
      <c r="I3070" s="151"/>
      <c r="J3070" s="148"/>
      <c r="K3070" s="66"/>
    </row>
    <row r="3071" spans="1:11" x14ac:dyDescent="0.25">
      <c r="A3071" s="148"/>
      <c r="B3071" s="148"/>
      <c r="C3071" s="148"/>
      <c r="D3071" s="148"/>
      <c r="E3071" s="148"/>
      <c r="F3071" s="148"/>
      <c r="G3071" s="148"/>
      <c r="H3071" s="148"/>
      <c r="I3071" s="151"/>
      <c r="J3071" s="148"/>
      <c r="K3071" s="66"/>
    </row>
    <row r="3072" spans="1:11" x14ac:dyDescent="0.25">
      <c r="A3072" s="148"/>
      <c r="B3072" s="148"/>
      <c r="C3072" s="148"/>
      <c r="D3072" s="148"/>
      <c r="E3072" s="148"/>
      <c r="F3072" s="148"/>
      <c r="G3072" s="148"/>
      <c r="H3072" s="148"/>
      <c r="I3072" s="151"/>
      <c r="J3072" s="148"/>
      <c r="K3072" s="66"/>
    </row>
    <row r="3073" spans="1:11" x14ac:dyDescent="0.25">
      <c r="A3073" s="148"/>
      <c r="B3073" s="148"/>
      <c r="C3073" s="148"/>
      <c r="D3073" s="148"/>
      <c r="E3073" s="148"/>
      <c r="F3073" s="148"/>
      <c r="G3073" s="148"/>
      <c r="H3073" s="148"/>
      <c r="I3073" s="151"/>
      <c r="J3073" s="148"/>
      <c r="K3073" s="66"/>
    </row>
    <row r="3074" spans="1:11" x14ac:dyDescent="0.25">
      <c r="A3074" s="148"/>
      <c r="B3074" s="148"/>
      <c r="C3074" s="148"/>
      <c r="D3074" s="148"/>
      <c r="E3074" s="148"/>
      <c r="F3074" s="148"/>
      <c r="G3074" s="148"/>
      <c r="H3074" s="148"/>
      <c r="I3074" s="151"/>
      <c r="J3074" s="148"/>
      <c r="K3074" s="66"/>
    </row>
    <row r="3075" spans="1:11" x14ac:dyDescent="0.25">
      <c r="A3075" s="148"/>
      <c r="B3075" s="148"/>
      <c r="C3075" s="148"/>
      <c r="D3075" s="148"/>
      <c r="E3075" s="148"/>
      <c r="F3075" s="148"/>
      <c r="G3075" s="148"/>
      <c r="H3075" s="148"/>
      <c r="I3075" s="151"/>
      <c r="J3075" s="148"/>
      <c r="K3075" s="66"/>
    </row>
    <row r="3076" spans="1:11" x14ac:dyDescent="0.25">
      <c r="A3076" s="148"/>
      <c r="B3076" s="148"/>
      <c r="C3076" s="148"/>
      <c r="D3076" s="148"/>
      <c r="E3076" s="148"/>
      <c r="F3076" s="148"/>
      <c r="G3076" s="148"/>
      <c r="H3076" s="148"/>
      <c r="I3076" s="151"/>
      <c r="J3076" s="148"/>
      <c r="K3076" s="66"/>
    </row>
    <row r="3077" spans="1:11" x14ac:dyDescent="0.25">
      <c r="A3077" s="148"/>
      <c r="B3077" s="148"/>
      <c r="C3077" s="148"/>
      <c r="D3077" s="148"/>
      <c r="E3077" s="148"/>
      <c r="F3077" s="148"/>
      <c r="G3077" s="148"/>
      <c r="H3077" s="148"/>
      <c r="I3077" s="151"/>
      <c r="J3077" s="148"/>
      <c r="K3077" s="66"/>
    </row>
    <row r="3078" spans="1:11" x14ac:dyDescent="0.25">
      <c r="A3078" s="148"/>
      <c r="B3078" s="148"/>
      <c r="C3078" s="148"/>
      <c r="D3078" s="148"/>
      <c r="E3078" s="148"/>
      <c r="F3078" s="148"/>
      <c r="G3078" s="148"/>
      <c r="H3078" s="148"/>
      <c r="I3078" s="151"/>
      <c r="J3078" s="148"/>
      <c r="K3078" s="66"/>
    </row>
    <row r="3079" spans="1:11" x14ac:dyDescent="0.25">
      <c r="A3079" s="148"/>
      <c r="B3079" s="148"/>
      <c r="C3079" s="148"/>
      <c r="D3079" s="148"/>
      <c r="E3079" s="148"/>
      <c r="F3079" s="148"/>
      <c r="G3079" s="148"/>
      <c r="H3079" s="148"/>
      <c r="I3079" s="151"/>
      <c r="J3079" s="148"/>
      <c r="K3079" s="66"/>
    </row>
    <row r="3080" spans="1:11" x14ac:dyDescent="0.25">
      <c r="A3080" s="148"/>
      <c r="B3080" s="148"/>
      <c r="C3080" s="148"/>
      <c r="D3080" s="148"/>
      <c r="E3080" s="148"/>
      <c r="F3080" s="148"/>
      <c r="G3080" s="148"/>
      <c r="H3080" s="148"/>
      <c r="I3080" s="151"/>
      <c r="J3080" s="148"/>
      <c r="K3080" s="66"/>
    </row>
    <row r="3081" spans="1:11" x14ac:dyDescent="0.25">
      <c r="A3081" s="148"/>
      <c r="B3081" s="148"/>
      <c r="C3081" s="148"/>
      <c r="D3081" s="148"/>
      <c r="E3081" s="148"/>
      <c r="F3081" s="148"/>
      <c r="G3081" s="148"/>
      <c r="H3081" s="148"/>
      <c r="I3081" s="151"/>
      <c r="J3081" s="148"/>
      <c r="K3081" s="66"/>
    </row>
    <row r="3082" spans="1:11" x14ac:dyDescent="0.25">
      <c r="A3082" s="148"/>
      <c r="B3082" s="148"/>
      <c r="C3082" s="148"/>
      <c r="D3082" s="148"/>
      <c r="E3082" s="148"/>
      <c r="F3082" s="148"/>
      <c r="G3082" s="148"/>
      <c r="H3082" s="148"/>
      <c r="I3082" s="151"/>
      <c r="J3082" s="148"/>
      <c r="K3082" s="66"/>
    </row>
    <row r="3083" spans="1:11" x14ac:dyDescent="0.25">
      <c r="A3083" s="148"/>
      <c r="B3083" s="148"/>
      <c r="C3083" s="148"/>
      <c r="D3083" s="148"/>
      <c r="E3083" s="148"/>
      <c r="F3083" s="148"/>
      <c r="G3083" s="148"/>
      <c r="H3083" s="148"/>
      <c r="I3083" s="151"/>
      <c r="J3083" s="148"/>
      <c r="K3083" s="66"/>
    </row>
    <row r="3084" spans="1:11" x14ac:dyDescent="0.25">
      <c r="A3084" s="148"/>
      <c r="B3084" s="148"/>
      <c r="C3084" s="148"/>
      <c r="D3084" s="148"/>
      <c r="E3084" s="148"/>
      <c r="F3084" s="148"/>
      <c r="G3084" s="148"/>
      <c r="H3084" s="148"/>
      <c r="I3084" s="151"/>
      <c r="J3084" s="148"/>
      <c r="K3084" s="66"/>
    </row>
    <row r="3085" spans="1:11" x14ac:dyDescent="0.25">
      <c r="A3085" s="148"/>
      <c r="B3085" s="148"/>
      <c r="C3085" s="148"/>
      <c r="D3085" s="148"/>
      <c r="E3085" s="148"/>
      <c r="F3085" s="148"/>
      <c r="G3085" s="148"/>
      <c r="H3085" s="148"/>
      <c r="I3085" s="151"/>
      <c r="J3085" s="148"/>
      <c r="K3085" s="66"/>
    </row>
    <row r="3086" spans="1:11" x14ac:dyDescent="0.25">
      <c r="A3086" s="148"/>
      <c r="B3086" s="148"/>
      <c r="C3086" s="148"/>
      <c r="D3086" s="148"/>
      <c r="E3086" s="148"/>
      <c r="F3086" s="148"/>
      <c r="G3086" s="148"/>
      <c r="H3086" s="148"/>
      <c r="I3086" s="151"/>
      <c r="J3086" s="148"/>
      <c r="K3086" s="66"/>
    </row>
    <row r="3087" spans="1:11" x14ac:dyDescent="0.25">
      <c r="A3087" s="148"/>
      <c r="B3087" s="148"/>
      <c r="C3087" s="148"/>
      <c r="D3087" s="148"/>
      <c r="E3087" s="148"/>
      <c r="F3087" s="148"/>
      <c r="G3087" s="148"/>
      <c r="H3087" s="148"/>
      <c r="I3087" s="151"/>
      <c r="J3087" s="148"/>
      <c r="K3087" s="66"/>
    </row>
    <row r="3088" spans="1:11" x14ac:dyDescent="0.25">
      <c r="A3088" s="148"/>
      <c r="B3088" s="148"/>
      <c r="C3088" s="148"/>
      <c r="D3088" s="148"/>
      <c r="E3088" s="148"/>
      <c r="F3088" s="148"/>
      <c r="G3088" s="148"/>
      <c r="H3088" s="148"/>
      <c r="I3088" s="151"/>
      <c r="J3088" s="148"/>
      <c r="K3088" s="66"/>
    </row>
    <row r="3089" spans="1:11" x14ac:dyDescent="0.25">
      <c r="A3089" s="148"/>
      <c r="B3089" s="148"/>
      <c r="C3089" s="148"/>
      <c r="D3089" s="148"/>
      <c r="E3089" s="148"/>
      <c r="F3089" s="148"/>
      <c r="G3089" s="148"/>
      <c r="H3089" s="148"/>
      <c r="I3089" s="151"/>
      <c r="J3089" s="148"/>
      <c r="K3089" s="66"/>
    </row>
    <row r="3090" spans="1:11" x14ac:dyDescent="0.25">
      <c r="A3090" s="148"/>
      <c r="B3090" s="148"/>
      <c r="C3090" s="148"/>
      <c r="D3090" s="148"/>
      <c r="E3090" s="148"/>
      <c r="F3090" s="148"/>
      <c r="G3090" s="148"/>
      <c r="H3090" s="148"/>
      <c r="I3090" s="151"/>
      <c r="J3090" s="148"/>
      <c r="K3090" s="66"/>
    </row>
    <row r="3091" spans="1:11" x14ac:dyDescent="0.25">
      <c r="A3091" s="148"/>
      <c r="B3091" s="148"/>
      <c r="C3091" s="148"/>
      <c r="D3091" s="148"/>
      <c r="E3091" s="148"/>
      <c r="F3091" s="148"/>
      <c r="G3091" s="148"/>
      <c r="H3091" s="148"/>
      <c r="I3091" s="151"/>
      <c r="J3091" s="148"/>
      <c r="K3091" s="66"/>
    </row>
    <row r="3092" spans="1:11" x14ac:dyDescent="0.25">
      <c r="A3092" s="148"/>
      <c r="B3092" s="148"/>
      <c r="C3092" s="148"/>
      <c r="D3092" s="148"/>
      <c r="E3092" s="148"/>
      <c r="F3092" s="148"/>
      <c r="G3092" s="148"/>
      <c r="H3092" s="148"/>
      <c r="I3092" s="151"/>
      <c r="J3092" s="148"/>
      <c r="K3092" s="66"/>
    </row>
    <row r="3093" spans="1:11" x14ac:dyDescent="0.25">
      <c r="A3093" s="148"/>
      <c r="B3093" s="148"/>
      <c r="C3093" s="148"/>
      <c r="D3093" s="148"/>
      <c r="E3093" s="148"/>
      <c r="F3093" s="148"/>
      <c r="G3093" s="148"/>
      <c r="H3093" s="148"/>
      <c r="I3093" s="151"/>
      <c r="J3093" s="148"/>
      <c r="K3093" s="66"/>
    </row>
    <row r="3094" spans="1:11" x14ac:dyDescent="0.25">
      <c r="A3094" s="148"/>
      <c r="B3094" s="148"/>
      <c r="C3094" s="148"/>
      <c r="D3094" s="148"/>
      <c r="E3094" s="148"/>
      <c r="F3094" s="148"/>
      <c r="G3094" s="148"/>
      <c r="H3094" s="148"/>
      <c r="I3094" s="151"/>
      <c r="J3094" s="148"/>
      <c r="K3094" s="66"/>
    </row>
    <row r="3095" spans="1:11" x14ac:dyDescent="0.25">
      <c r="A3095" s="148"/>
      <c r="B3095" s="148"/>
      <c r="C3095" s="148"/>
      <c r="D3095" s="148"/>
      <c r="E3095" s="148"/>
      <c r="F3095" s="148"/>
      <c r="G3095" s="148"/>
      <c r="H3095" s="148"/>
      <c r="I3095" s="151"/>
      <c r="J3095" s="148"/>
      <c r="K3095" s="66"/>
    </row>
    <row r="3096" spans="1:11" x14ac:dyDescent="0.25">
      <c r="A3096" s="148"/>
      <c r="B3096" s="148"/>
      <c r="C3096" s="148"/>
      <c r="D3096" s="148"/>
      <c r="E3096" s="148"/>
      <c r="F3096" s="148"/>
      <c r="G3096" s="148"/>
      <c r="H3096" s="148"/>
      <c r="I3096" s="151"/>
      <c r="J3096" s="148"/>
      <c r="K3096" s="66"/>
    </row>
    <row r="3097" spans="1:11" x14ac:dyDescent="0.25">
      <c r="A3097" s="148"/>
      <c r="B3097" s="148"/>
      <c r="C3097" s="148"/>
      <c r="D3097" s="148"/>
      <c r="E3097" s="148"/>
      <c r="F3097" s="148"/>
      <c r="G3097" s="148"/>
      <c r="H3097" s="148"/>
      <c r="I3097" s="151"/>
      <c r="J3097" s="148"/>
      <c r="K3097" s="66"/>
    </row>
    <row r="3098" spans="1:11" x14ac:dyDescent="0.25">
      <c r="A3098" s="148"/>
      <c r="B3098" s="148"/>
      <c r="C3098" s="148"/>
      <c r="D3098" s="148"/>
      <c r="E3098" s="148"/>
      <c r="F3098" s="148"/>
      <c r="G3098" s="148"/>
      <c r="H3098" s="148"/>
      <c r="I3098" s="151"/>
      <c r="J3098" s="148"/>
      <c r="K3098" s="66"/>
    </row>
    <row r="3099" spans="1:11" x14ac:dyDescent="0.25">
      <c r="A3099" s="148"/>
      <c r="B3099" s="148"/>
      <c r="C3099" s="148"/>
      <c r="D3099" s="148"/>
      <c r="E3099" s="148"/>
      <c r="F3099" s="148"/>
      <c r="G3099" s="148"/>
      <c r="H3099" s="148"/>
      <c r="I3099" s="151"/>
      <c r="J3099" s="148"/>
      <c r="K3099" s="66"/>
    </row>
    <row r="3100" spans="1:11" x14ac:dyDescent="0.25">
      <c r="A3100" s="148"/>
      <c r="B3100" s="148"/>
      <c r="C3100" s="148"/>
      <c r="D3100" s="148"/>
      <c r="E3100" s="148"/>
      <c r="F3100" s="148"/>
      <c r="G3100" s="148"/>
      <c r="H3100" s="148"/>
      <c r="I3100" s="151"/>
      <c r="J3100" s="148"/>
      <c r="K3100" s="66"/>
    </row>
    <row r="3101" spans="1:11" x14ac:dyDescent="0.25">
      <c r="A3101" s="148"/>
      <c r="B3101" s="148"/>
      <c r="C3101" s="148"/>
      <c r="D3101" s="148"/>
      <c r="E3101" s="148"/>
      <c r="F3101" s="148"/>
      <c r="G3101" s="148"/>
      <c r="H3101" s="148"/>
      <c r="I3101" s="151"/>
      <c r="J3101" s="148"/>
      <c r="K3101" s="66"/>
    </row>
    <row r="3102" spans="1:11" x14ac:dyDescent="0.25">
      <c r="A3102" s="148"/>
      <c r="B3102" s="148"/>
      <c r="C3102" s="148"/>
      <c r="D3102" s="148"/>
      <c r="E3102" s="148"/>
      <c r="F3102" s="148"/>
      <c r="G3102" s="148"/>
      <c r="H3102" s="148"/>
      <c r="I3102" s="151"/>
      <c r="J3102" s="148"/>
      <c r="K3102" s="66"/>
    </row>
    <row r="3103" spans="1:11" x14ac:dyDescent="0.25">
      <c r="A3103" s="148"/>
      <c r="B3103" s="148"/>
      <c r="C3103" s="148"/>
      <c r="D3103" s="148"/>
      <c r="E3103" s="148"/>
      <c r="F3103" s="148"/>
      <c r="G3103" s="148"/>
      <c r="H3103" s="148"/>
      <c r="I3103" s="151"/>
      <c r="J3103" s="148"/>
      <c r="K3103" s="66"/>
    </row>
    <row r="3104" spans="1:11" x14ac:dyDescent="0.25">
      <c r="A3104" s="148"/>
      <c r="B3104" s="148"/>
      <c r="C3104" s="148"/>
      <c r="D3104" s="148"/>
      <c r="E3104" s="148"/>
      <c r="F3104" s="148"/>
      <c r="G3104" s="148"/>
      <c r="H3104" s="148"/>
      <c r="I3104" s="151"/>
      <c r="J3104" s="148"/>
      <c r="K3104" s="66"/>
    </row>
    <row r="3105" spans="1:11" x14ac:dyDescent="0.25">
      <c r="A3105" s="148"/>
      <c r="B3105" s="148"/>
      <c r="C3105" s="148"/>
      <c r="D3105" s="148"/>
      <c r="E3105" s="148"/>
      <c r="F3105" s="148"/>
      <c r="G3105" s="148"/>
      <c r="H3105" s="148"/>
      <c r="I3105" s="151"/>
      <c r="J3105" s="148"/>
      <c r="K3105" s="66"/>
    </row>
    <row r="3106" spans="1:11" x14ac:dyDescent="0.25">
      <c r="A3106" s="148"/>
      <c r="B3106" s="148"/>
      <c r="C3106" s="148"/>
      <c r="D3106" s="148"/>
      <c r="E3106" s="148"/>
      <c r="F3106" s="148"/>
      <c r="G3106" s="148"/>
      <c r="H3106" s="148"/>
      <c r="I3106" s="151"/>
      <c r="J3106" s="148"/>
      <c r="K3106" s="66"/>
    </row>
    <row r="3107" spans="1:11" x14ac:dyDescent="0.25">
      <c r="A3107" s="148"/>
      <c r="B3107" s="148"/>
      <c r="C3107" s="148"/>
      <c r="D3107" s="148"/>
      <c r="E3107" s="148"/>
      <c r="F3107" s="148"/>
      <c r="G3107" s="148"/>
      <c r="H3107" s="148"/>
      <c r="I3107" s="151"/>
      <c r="J3107" s="148"/>
      <c r="K3107" s="66"/>
    </row>
    <row r="3108" spans="1:11" x14ac:dyDescent="0.25">
      <c r="A3108" s="148"/>
      <c r="B3108" s="148"/>
      <c r="C3108" s="148"/>
      <c r="D3108" s="148"/>
      <c r="E3108" s="148"/>
      <c r="F3108" s="148"/>
      <c r="G3108" s="148"/>
      <c r="H3108" s="148"/>
      <c r="I3108" s="151"/>
      <c r="J3108" s="148"/>
      <c r="K3108" s="66"/>
    </row>
    <row r="3109" spans="1:11" x14ac:dyDescent="0.25">
      <c r="A3109" s="148"/>
      <c r="B3109" s="148"/>
      <c r="C3109" s="148"/>
      <c r="D3109" s="148"/>
      <c r="E3109" s="148"/>
      <c r="F3109" s="148"/>
      <c r="G3109" s="148"/>
      <c r="H3109" s="148"/>
      <c r="I3109" s="151"/>
      <c r="J3109" s="148"/>
      <c r="K3109" s="66"/>
    </row>
    <row r="3110" spans="1:11" x14ac:dyDescent="0.25">
      <c r="A3110" s="148"/>
      <c r="B3110" s="148"/>
      <c r="C3110" s="148"/>
      <c r="D3110" s="148"/>
      <c r="E3110" s="148"/>
      <c r="F3110" s="148"/>
      <c r="G3110" s="148"/>
      <c r="H3110" s="148"/>
      <c r="I3110" s="151"/>
      <c r="J3110" s="148"/>
      <c r="K3110" s="66"/>
    </row>
    <row r="3111" spans="1:11" x14ac:dyDescent="0.25">
      <c r="A3111" s="148"/>
      <c r="B3111" s="148"/>
      <c r="C3111" s="148"/>
      <c r="D3111" s="148"/>
      <c r="E3111" s="148"/>
      <c r="F3111" s="148"/>
      <c r="G3111" s="148"/>
      <c r="H3111" s="148"/>
      <c r="I3111" s="151"/>
      <c r="J3111" s="148"/>
      <c r="K3111" s="66"/>
    </row>
    <row r="3112" spans="1:11" x14ac:dyDescent="0.25">
      <c r="A3112" s="148"/>
      <c r="B3112" s="148"/>
      <c r="C3112" s="148"/>
      <c r="D3112" s="148"/>
      <c r="E3112" s="148"/>
      <c r="F3112" s="148"/>
      <c r="G3112" s="148"/>
      <c r="H3112" s="148"/>
      <c r="I3112" s="151"/>
      <c r="J3112" s="148"/>
      <c r="K3112" s="66"/>
    </row>
    <row r="3113" spans="1:11" x14ac:dyDescent="0.25">
      <c r="A3113" s="148"/>
      <c r="B3113" s="148"/>
      <c r="C3113" s="148"/>
      <c r="D3113" s="148"/>
      <c r="E3113" s="148"/>
      <c r="F3113" s="148"/>
      <c r="G3113" s="148"/>
      <c r="H3113" s="148"/>
      <c r="I3113" s="151"/>
      <c r="J3113" s="148"/>
      <c r="K3113" s="66"/>
    </row>
    <row r="3114" spans="1:11" x14ac:dyDescent="0.25">
      <c r="A3114" s="148"/>
      <c r="B3114" s="148"/>
      <c r="C3114" s="148"/>
      <c r="D3114" s="148"/>
      <c r="E3114" s="148"/>
      <c r="F3114" s="148"/>
      <c r="G3114" s="148"/>
      <c r="H3114" s="148"/>
      <c r="I3114" s="151"/>
      <c r="J3114" s="148"/>
      <c r="K3114" s="66"/>
    </row>
    <row r="3115" spans="1:11" x14ac:dyDescent="0.25">
      <c r="A3115" s="148"/>
      <c r="B3115" s="148"/>
      <c r="C3115" s="148"/>
      <c r="D3115" s="148"/>
      <c r="E3115" s="148"/>
      <c r="F3115" s="148"/>
      <c r="G3115" s="148"/>
      <c r="H3115" s="148"/>
      <c r="I3115" s="151"/>
      <c r="J3115" s="148"/>
      <c r="K3115" s="66"/>
    </row>
    <row r="3116" spans="1:11" x14ac:dyDescent="0.25">
      <c r="A3116" s="148"/>
      <c r="B3116" s="148"/>
      <c r="C3116" s="148"/>
      <c r="D3116" s="148"/>
      <c r="E3116" s="148"/>
      <c r="F3116" s="148"/>
      <c r="G3116" s="148"/>
      <c r="H3116" s="148"/>
      <c r="I3116" s="151"/>
      <c r="J3116" s="148"/>
      <c r="K3116" s="66"/>
    </row>
    <row r="3117" spans="1:11" x14ac:dyDescent="0.25">
      <c r="A3117" s="148"/>
      <c r="B3117" s="148"/>
      <c r="C3117" s="148"/>
      <c r="D3117" s="148"/>
      <c r="E3117" s="148"/>
      <c r="F3117" s="148"/>
      <c r="G3117" s="148"/>
      <c r="H3117" s="148"/>
      <c r="I3117" s="151"/>
      <c r="J3117" s="148"/>
      <c r="K3117" s="66"/>
    </row>
    <row r="3118" spans="1:11" x14ac:dyDescent="0.25">
      <c r="A3118" s="148"/>
      <c r="B3118" s="148"/>
      <c r="C3118" s="148"/>
      <c r="D3118" s="148"/>
      <c r="E3118" s="148"/>
      <c r="F3118" s="148"/>
      <c r="G3118" s="148"/>
      <c r="H3118" s="148"/>
      <c r="I3118" s="151"/>
      <c r="J3118" s="148"/>
      <c r="K3118" s="66"/>
    </row>
    <row r="3119" spans="1:11" x14ac:dyDescent="0.25">
      <c r="A3119" s="148"/>
      <c r="B3119" s="148"/>
      <c r="C3119" s="148"/>
      <c r="D3119" s="148"/>
      <c r="E3119" s="148"/>
      <c r="F3119" s="148"/>
      <c r="G3119" s="148"/>
      <c r="H3119" s="148"/>
      <c r="I3119" s="151"/>
      <c r="J3119" s="148"/>
      <c r="K3119" s="66"/>
    </row>
    <row r="3120" spans="1:11" x14ac:dyDescent="0.25">
      <c r="A3120" s="148"/>
      <c r="B3120" s="148"/>
      <c r="C3120" s="148"/>
      <c r="D3120" s="148"/>
      <c r="E3120" s="148"/>
      <c r="F3120" s="148"/>
      <c r="G3120" s="148"/>
      <c r="H3120" s="148"/>
      <c r="I3120" s="151"/>
      <c r="J3120" s="148"/>
      <c r="K3120" s="66"/>
    </row>
    <row r="3121" spans="1:11" x14ac:dyDescent="0.25">
      <c r="A3121" s="148"/>
      <c r="B3121" s="148"/>
      <c r="C3121" s="148"/>
      <c r="D3121" s="148"/>
      <c r="E3121" s="148"/>
      <c r="F3121" s="148"/>
      <c r="G3121" s="148"/>
      <c r="H3121" s="148"/>
      <c r="I3121" s="151"/>
      <c r="J3121" s="148"/>
      <c r="K3121" s="66"/>
    </row>
    <row r="3122" spans="1:11" x14ac:dyDescent="0.25">
      <c r="A3122" s="148"/>
      <c r="B3122" s="148"/>
      <c r="C3122" s="148"/>
      <c r="D3122" s="148"/>
      <c r="E3122" s="148"/>
      <c r="F3122" s="148"/>
      <c r="G3122" s="148"/>
      <c r="H3122" s="148"/>
      <c r="I3122" s="151"/>
      <c r="J3122" s="148"/>
      <c r="K3122" s="66"/>
    </row>
    <row r="3123" spans="1:11" x14ac:dyDescent="0.25">
      <c r="A3123" s="148"/>
      <c r="B3123" s="148"/>
      <c r="C3123" s="148"/>
      <c r="D3123" s="148"/>
      <c r="E3123" s="148"/>
      <c r="F3123" s="148"/>
      <c r="G3123" s="148"/>
      <c r="H3123" s="148"/>
      <c r="I3123" s="151"/>
      <c r="J3123" s="148"/>
      <c r="K3123" s="66"/>
    </row>
    <row r="3124" spans="1:11" x14ac:dyDescent="0.25">
      <c r="A3124" s="148"/>
      <c r="B3124" s="148"/>
      <c r="C3124" s="148"/>
      <c r="D3124" s="148"/>
      <c r="E3124" s="148"/>
      <c r="F3124" s="148"/>
      <c r="G3124" s="148"/>
      <c r="H3124" s="148"/>
      <c r="I3124" s="151"/>
      <c r="J3124" s="148"/>
      <c r="K3124" s="66"/>
    </row>
    <row r="3125" spans="1:11" x14ac:dyDescent="0.25">
      <c r="A3125" s="148"/>
      <c r="B3125" s="148"/>
      <c r="C3125" s="148"/>
      <c r="D3125" s="148"/>
      <c r="E3125" s="148"/>
      <c r="F3125" s="148"/>
      <c r="G3125" s="148"/>
      <c r="H3125" s="148"/>
      <c r="I3125" s="151"/>
      <c r="J3125" s="148"/>
      <c r="K3125" s="66"/>
    </row>
    <row r="3126" spans="1:11" x14ac:dyDescent="0.25">
      <c r="A3126" s="148"/>
      <c r="B3126" s="148"/>
      <c r="C3126" s="148"/>
      <c r="D3126" s="148"/>
      <c r="E3126" s="148"/>
      <c r="F3126" s="148"/>
      <c r="G3126" s="148"/>
      <c r="H3126" s="148"/>
      <c r="I3126" s="151"/>
      <c r="J3126" s="148"/>
      <c r="K3126" s="66"/>
    </row>
    <row r="3127" spans="1:11" x14ac:dyDescent="0.25">
      <c r="A3127" s="148"/>
      <c r="B3127" s="148"/>
      <c r="C3127" s="148"/>
      <c r="D3127" s="148"/>
      <c r="E3127" s="148"/>
      <c r="F3127" s="148"/>
      <c r="G3127" s="148"/>
      <c r="H3127" s="148"/>
      <c r="I3127" s="151"/>
      <c r="J3127" s="148"/>
      <c r="K3127" s="66"/>
    </row>
    <row r="3128" spans="1:11" x14ac:dyDescent="0.25">
      <c r="A3128" s="148"/>
      <c r="B3128" s="148"/>
      <c r="C3128" s="148"/>
      <c r="D3128" s="148"/>
      <c r="E3128" s="148"/>
      <c r="F3128" s="148"/>
      <c r="G3128" s="148"/>
      <c r="H3128" s="148"/>
      <c r="I3128" s="151"/>
      <c r="J3128" s="148"/>
      <c r="K3128" s="66"/>
    </row>
    <row r="3129" spans="1:11" x14ac:dyDescent="0.25">
      <c r="A3129" s="148"/>
      <c r="B3129" s="148"/>
      <c r="C3129" s="148"/>
      <c r="D3129" s="148"/>
      <c r="E3129" s="148"/>
      <c r="F3129" s="148"/>
      <c r="G3129" s="148"/>
      <c r="H3129" s="148"/>
      <c r="I3129" s="151"/>
      <c r="J3129" s="148"/>
      <c r="K3129" s="66"/>
    </row>
    <row r="3130" spans="1:11" x14ac:dyDescent="0.25">
      <c r="A3130" s="148"/>
      <c r="B3130" s="148"/>
      <c r="C3130" s="148"/>
      <c r="D3130" s="148"/>
      <c r="E3130" s="148"/>
      <c r="F3130" s="148"/>
      <c r="G3130" s="148"/>
      <c r="H3130" s="148"/>
      <c r="I3130" s="151"/>
      <c r="J3130" s="148"/>
      <c r="K3130" s="66"/>
    </row>
    <row r="3131" spans="1:11" x14ac:dyDescent="0.25">
      <c r="A3131" s="148"/>
      <c r="B3131" s="148"/>
      <c r="C3131" s="148"/>
      <c r="D3131" s="148"/>
      <c r="E3131" s="148"/>
      <c r="F3131" s="148"/>
      <c r="G3131" s="148"/>
      <c r="H3131" s="148"/>
      <c r="I3131" s="151"/>
      <c r="J3131" s="148"/>
      <c r="K3131" s="66"/>
    </row>
    <row r="3132" spans="1:11" x14ac:dyDescent="0.25">
      <c r="A3132" s="148"/>
      <c r="B3132" s="148"/>
      <c r="C3132" s="148"/>
      <c r="D3132" s="148"/>
      <c r="E3132" s="148"/>
      <c r="F3132" s="148"/>
      <c r="G3132" s="148"/>
      <c r="H3132" s="148"/>
      <c r="I3132" s="151"/>
      <c r="J3132" s="148"/>
      <c r="K3132" s="66"/>
    </row>
    <row r="3133" spans="1:11" x14ac:dyDescent="0.25">
      <c r="A3133" s="148"/>
      <c r="B3133" s="148"/>
      <c r="C3133" s="148"/>
      <c r="D3133" s="148"/>
      <c r="E3133" s="148"/>
      <c r="F3133" s="148"/>
      <c r="G3133" s="148"/>
      <c r="H3133" s="148"/>
      <c r="I3133" s="151"/>
      <c r="J3133" s="148"/>
      <c r="K3133" s="66"/>
    </row>
    <row r="3134" spans="1:11" x14ac:dyDescent="0.25">
      <c r="A3134" s="148"/>
      <c r="B3134" s="148"/>
      <c r="C3134" s="148"/>
      <c r="D3134" s="148"/>
      <c r="E3134" s="148"/>
      <c r="F3134" s="148"/>
      <c r="G3134" s="148"/>
      <c r="H3134" s="148"/>
      <c r="I3134" s="151"/>
      <c r="J3134" s="148"/>
      <c r="K3134" s="66"/>
    </row>
    <row r="3135" spans="1:11" x14ac:dyDescent="0.25">
      <c r="A3135" s="148"/>
      <c r="B3135" s="148"/>
      <c r="C3135" s="148"/>
      <c r="D3135" s="148"/>
      <c r="E3135" s="148"/>
      <c r="F3135" s="148"/>
      <c r="G3135" s="148"/>
      <c r="H3135" s="148"/>
      <c r="I3135" s="151"/>
      <c r="J3135" s="148"/>
      <c r="K3135" s="66"/>
    </row>
    <row r="3136" spans="1:11" x14ac:dyDescent="0.25">
      <c r="A3136" s="148"/>
      <c r="B3136" s="148"/>
      <c r="C3136" s="148"/>
      <c r="D3136" s="148"/>
      <c r="E3136" s="148"/>
      <c r="F3136" s="148"/>
      <c r="G3136" s="148"/>
      <c r="H3136" s="148"/>
      <c r="I3136" s="151"/>
      <c r="J3136" s="148"/>
      <c r="K3136" s="66"/>
    </row>
    <row r="3137" spans="1:11" x14ac:dyDescent="0.25">
      <c r="A3137" s="148"/>
      <c r="B3137" s="148"/>
      <c r="C3137" s="148"/>
      <c r="D3137" s="148"/>
      <c r="E3137" s="148"/>
      <c r="F3137" s="148"/>
      <c r="G3137" s="148"/>
      <c r="H3137" s="148"/>
      <c r="I3137" s="151"/>
      <c r="J3137" s="148"/>
      <c r="K3137" s="66"/>
    </row>
    <row r="3138" spans="1:11" x14ac:dyDescent="0.25">
      <c r="A3138" s="148"/>
      <c r="B3138" s="148"/>
      <c r="C3138" s="148"/>
      <c r="D3138" s="148"/>
      <c r="E3138" s="148"/>
      <c r="F3138" s="148"/>
      <c r="G3138" s="148"/>
      <c r="H3138" s="148"/>
      <c r="I3138" s="151"/>
      <c r="J3138" s="148"/>
      <c r="K3138" s="66"/>
    </row>
    <row r="3139" spans="1:11" x14ac:dyDescent="0.25">
      <c r="A3139" s="148"/>
      <c r="B3139" s="148"/>
      <c r="C3139" s="148"/>
      <c r="D3139" s="148"/>
      <c r="E3139" s="148"/>
      <c r="F3139" s="148"/>
      <c r="G3139" s="148"/>
      <c r="H3139" s="148"/>
      <c r="I3139" s="151"/>
      <c r="J3139" s="148"/>
      <c r="K3139" s="66"/>
    </row>
    <row r="3140" spans="1:11" x14ac:dyDescent="0.25">
      <c r="A3140" s="148"/>
      <c r="B3140" s="148"/>
      <c r="C3140" s="148"/>
      <c r="D3140" s="148"/>
      <c r="E3140" s="148"/>
      <c r="F3140" s="148"/>
      <c r="G3140" s="148"/>
      <c r="H3140" s="148"/>
      <c r="I3140" s="151"/>
      <c r="J3140" s="148"/>
      <c r="K3140" s="66"/>
    </row>
    <row r="3141" spans="1:11" x14ac:dyDescent="0.25">
      <c r="A3141" s="148"/>
      <c r="B3141" s="148"/>
      <c r="C3141" s="148"/>
      <c r="D3141" s="148"/>
      <c r="E3141" s="148"/>
      <c r="F3141" s="148"/>
      <c r="G3141" s="148"/>
      <c r="H3141" s="148"/>
      <c r="I3141" s="151"/>
      <c r="J3141" s="148"/>
      <c r="K3141" s="66"/>
    </row>
    <row r="3142" spans="1:11" x14ac:dyDescent="0.25">
      <c r="A3142" s="148"/>
      <c r="B3142" s="148"/>
      <c r="C3142" s="148"/>
      <c r="D3142" s="148"/>
      <c r="E3142" s="148"/>
      <c r="F3142" s="148"/>
      <c r="G3142" s="148"/>
      <c r="H3142" s="148"/>
      <c r="I3142" s="151"/>
      <c r="J3142" s="148"/>
      <c r="K3142" s="66"/>
    </row>
    <row r="3143" spans="1:11" x14ac:dyDescent="0.25">
      <c r="A3143" s="148"/>
      <c r="B3143" s="148"/>
      <c r="C3143" s="148"/>
      <c r="D3143" s="148"/>
      <c r="E3143" s="148"/>
      <c r="F3143" s="148"/>
      <c r="G3143" s="148"/>
      <c r="H3143" s="148"/>
      <c r="I3143" s="151"/>
      <c r="J3143" s="148"/>
      <c r="K3143" s="66"/>
    </row>
    <row r="3144" spans="1:11" x14ac:dyDescent="0.25">
      <c r="A3144" s="148"/>
      <c r="B3144" s="148"/>
      <c r="C3144" s="148"/>
      <c r="D3144" s="148"/>
      <c r="E3144" s="148"/>
      <c r="F3144" s="148"/>
      <c r="G3144" s="148"/>
      <c r="H3144" s="148"/>
      <c r="I3144" s="151"/>
      <c r="J3144" s="148"/>
      <c r="K3144" s="66"/>
    </row>
    <row r="3145" spans="1:11" x14ac:dyDescent="0.25">
      <c r="A3145" s="148"/>
      <c r="B3145" s="148"/>
      <c r="C3145" s="148"/>
      <c r="D3145" s="148"/>
      <c r="E3145" s="148"/>
      <c r="F3145" s="148"/>
      <c r="G3145" s="148"/>
      <c r="H3145" s="148"/>
      <c r="I3145" s="151"/>
      <c r="J3145" s="148"/>
      <c r="K3145" s="66"/>
    </row>
    <row r="3146" spans="1:11" x14ac:dyDescent="0.25">
      <c r="A3146" s="148"/>
      <c r="B3146" s="148"/>
      <c r="C3146" s="148"/>
      <c r="D3146" s="148"/>
      <c r="E3146" s="148"/>
      <c r="F3146" s="148"/>
      <c r="G3146" s="148"/>
      <c r="H3146" s="148"/>
      <c r="I3146" s="151"/>
      <c r="J3146" s="148"/>
      <c r="K3146" s="66"/>
    </row>
    <row r="3147" spans="1:11" x14ac:dyDescent="0.25">
      <c r="A3147" s="148"/>
      <c r="B3147" s="148"/>
      <c r="C3147" s="148"/>
      <c r="D3147" s="148"/>
      <c r="E3147" s="148"/>
      <c r="F3147" s="148"/>
      <c r="G3147" s="148"/>
      <c r="H3147" s="148"/>
      <c r="I3147" s="151"/>
      <c r="J3147" s="148"/>
      <c r="K3147" s="66"/>
    </row>
    <row r="3148" spans="1:11" x14ac:dyDescent="0.25">
      <c r="A3148" s="148"/>
      <c r="B3148" s="148"/>
      <c r="C3148" s="148"/>
      <c r="D3148" s="148"/>
      <c r="E3148" s="148"/>
      <c r="F3148" s="148"/>
      <c r="G3148" s="148"/>
      <c r="H3148" s="148"/>
      <c r="I3148" s="151"/>
      <c r="J3148" s="148"/>
      <c r="K3148" s="66"/>
    </row>
    <row r="3149" spans="1:11" x14ac:dyDescent="0.25">
      <c r="A3149" s="148"/>
      <c r="B3149" s="148"/>
      <c r="C3149" s="148"/>
      <c r="D3149" s="148"/>
      <c r="E3149" s="148"/>
      <c r="F3149" s="148"/>
      <c r="G3149" s="148"/>
      <c r="H3149" s="148"/>
      <c r="I3149" s="151"/>
      <c r="J3149" s="148"/>
      <c r="K3149" s="66"/>
    </row>
    <row r="3150" spans="1:11" x14ac:dyDescent="0.25">
      <c r="A3150" s="148"/>
      <c r="B3150" s="148"/>
      <c r="C3150" s="148"/>
      <c r="D3150" s="148"/>
      <c r="E3150" s="148"/>
      <c r="F3150" s="148"/>
      <c r="G3150" s="148"/>
      <c r="H3150" s="148"/>
      <c r="I3150" s="151"/>
      <c r="J3150" s="148"/>
      <c r="K3150" s="66"/>
    </row>
    <row r="3151" spans="1:11" x14ac:dyDescent="0.25">
      <c r="A3151" s="148"/>
      <c r="B3151" s="148"/>
      <c r="C3151" s="148"/>
      <c r="D3151" s="148"/>
      <c r="E3151" s="148"/>
      <c r="F3151" s="148"/>
      <c r="G3151" s="148"/>
      <c r="H3151" s="148"/>
      <c r="I3151" s="151"/>
      <c r="J3151" s="148"/>
      <c r="K3151" s="66"/>
    </row>
    <row r="3152" spans="1:11" x14ac:dyDescent="0.25">
      <c r="A3152" s="148"/>
      <c r="B3152" s="148"/>
      <c r="C3152" s="148"/>
      <c r="D3152" s="148"/>
      <c r="E3152" s="148"/>
      <c r="F3152" s="148"/>
      <c r="G3152" s="148"/>
      <c r="H3152" s="148"/>
      <c r="I3152" s="151"/>
      <c r="J3152" s="148"/>
      <c r="K3152" s="66"/>
    </row>
    <row r="3153" spans="1:11" x14ac:dyDescent="0.25">
      <c r="A3153" s="148"/>
      <c r="B3153" s="148"/>
      <c r="C3153" s="148"/>
      <c r="D3153" s="148"/>
      <c r="E3153" s="148"/>
      <c r="F3153" s="148"/>
      <c r="G3153" s="148"/>
      <c r="H3153" s="148"/>
      <c r="I3153" s="151"/>
      <c r="J3153" s="148"/>
      <c r="K3153" s="66"/>
    </row>
    <row r="3154" spans="1:11" x14ac:dyDescent="0.25">
      <c r="A3154" s="148"/>
      <c r="B3154" s="148"/>
      <c r="C3154" s="148"/>
      <c r="D3154" s="148"/>
      <c r="E3154" s="148"/>
      <c r="F3154" s="148"/>
      <c r="G3154" s="148"/>
      <c r="H3154" s="148"/>
      <c r="I3154" s="151"/>
      <c r="J3154" s="148"/>
      <c r="K3154" s="66"/>
    </row>
    <row r="3155" spans="1:11" x14ac:dyDescent="0.25">
      <c r="A3155" s="148"/>
      <c r="B3155" s="148"/>
      <c r="C3155" s="148"/>
      <c r="D3155" s="148"/>
      <c r="E3155" s="148"/>
      <c r="F3155" s="148"/>
      <c r="G3155" s="148"/>
      <c r="H3155" s="148"/>
      <c r="I3155" s="151"/>
      <c r="J3155" s="148"/>
      <c r="K3155" s="66"/>
    </row>
    <row r="3156" spans="1:11" x14ac:dyDescent="0.25">
      <c r="A3156" s="148"/>
      <c r="B3156" s="148"/>
      <c r="C3156" s="148"/>
      <c r="D3156" s="148"/>
      <c r="E3156" s="148"/>
      <c r="F3156" s="148"/>
      <c r="G3156" s="148"/>
      <c r="H3156" s="148"/>
      <c r="I3156" s="151"/>
      <c r="J3156" s="148"/>
      <c r="K3156" s="66"/>
    </row>
    <row r="3157" spans="1:11" x14ac:dyDescent="0.25">
      <c r="A3157" s="148"/>
      <c r="B3157" s="148"/>
      <c r="C3157" s="148"/>
      <c r="D3157" s="148"/>
      <c r="E3157" s="148"/>
      <c r="F3157" s="148"/>
      <c r="G3157" s="148"/>
      <c r="H3157" s="148"/>
      <c r="I3157" s="151"/>
      <c r="J3157" s="148"/>
      <c r="K3157" s="66"/>
    </row>
    <row r="3158" spans="1:11" x14ac:dyDescent="0.25">
      <c r="A3158" s="148"/>
      <c r="B3158" s="148"/>
      <c r="C3158" s="148"/>
      <c r="D3158" s="148"/>
      <c r="E3158" s="148"/>
      <c r="F3158" s="148"/>
      <c r="G3158" s="148"/>
      <c r="H3158" s="148"/>
      <c r="I3158" s="151"/>
      <c r="J3158" s="148"/>
      <c r="K3158" s="66"/>
    </row>
    <row r="3159" spans="1:11" x14ac:dyDescent="0.25">
      <c r="A3159" s="148"/>
      <c r="B3159" s="148"/>
      <c r="C3159" s="148"/>
      <c r="D3159" s="148"/>
      <c r="E3159" s="148"/>
      <c r="F3159" s="148"/>
      <c r="G3159" s="148"/>
      <c r="H3159" s="148"/>
      <c r="I3159" s="151"/>
      <c r="J3159" s="148"/>
      <c r="K3159" s="66"/>
    </row>
    <row r="3160" spans="1:11" x14ac:dyDescent="0.25">
      <c r="A3160" s="148"/>
      <c r="B3160" s="148"/>
      <c r="C3160" s="148"/>
      <c r="D3160" s="148"/>
      <c r="E3160" s="148"/>
      <c r="F3160" s="148"/>
      <c r="G3160" s="148"/>
      <c r="H3160" s="148"/>
      <c r="I3160" s="151"/>
      <c r="J3160" s="148"/>
      <c r="K3160" s="66"/>
    </row>
    <row r="3161" spans="1:11" x14ac:dyDescent="0.25">
      <c r="A3161" s="148"/>
      <c r="B3161" s="148"/>
      <c r="C3161" s="148"/>
      <c r="D3161" s="148"/>
      <c r="E3161" s="148"/>
      <c r="F3161" s="148"/>
      <c r="G3161" s="148"/>
      <c r="H3161" s="148"/>
      <c r="I3161" s="151"/>
      <c r="J3161" s="148"/>
      <c r="K3161" s="66"/>
    </row>
    <row r="3162" spans="1:11" x14ac:dyDescent="0.25">
      <c r="A3162" s="148"/>
      <c r="B3162" s="148"/>
      <c r="C3162" s="148"/>
      <c r="D3162" s="148"/>
      <c r="E3162" s="148"/>
      <c r="F3162" s="148"/>
      <c r="G3162" s="148"/>
      <c r="H3162" s="148"/>
      <c r="I3162" s="151"/>
      <c r="J3162" s="148"/>
      <c r="K3162" s="66"/>
    </row>
    <row r="3163" spans="1:11" x14ac:dyDescent="0.25">
      <c r="A3163" s="148"/>
      <c r="B3163" s="148"/>
      <c r="C3163" s="148"/>
      <c r="D3163" s="148"/>
      <c r="E3163" s="148"/>
      <c r="F3163" s="148"/>
      <c r="G3163" s="148"/>
      <c r="H3163" s="148"/>
      <c r="I3163" s="151"/>
      <c r="J3163" s="148"/>
      <c r="K3163" s="66"/>
    </row>
    <row r="3164" spans="1:11" x14ac:dyDescent="0.25">
      <c r="A3164" s="148"/>
      <c r="B3164" s="148"/>
      <c r="C3164" s="148"/>
      <c r="D3164" s="148"/>
      <c r="E3164" s="148"/>
      <c r="F3164" s="148"/>
      <c r="G3164" s="148"/>
      <c r="H3164" s="148"/>
      <c r="I3164" s="151"/>
      <c r="J3164" s="148"/>
      <c r="K3164" s="66"/>
    </row>
    <row r="3165" spans="1:11" x14ac:dyDescent="0.25">
      <c r="A3165" s="148"/>
      <c r="B3165" s="148"/>
      <c r="C3165" s="148"/>
      <c r="D3165" s="148"/>
      <c r="E3165" s="148"/>
      <c r="F3165" s="148"/>
      <c r="G3165" s="148"/>
      <c r="H3165" s="148"/>
      <c r="I3165" s="151"/>
      <c r="J3165" s="148"/>
      <c r="K3165" s="66"/>
    </row>
    <row r="3166" spans="1:11" x14ac:dyDescent="0.25">
      <c r="A3166" s="148"/>
      <c r="B3166" s="148"/>
      <c r="C3166" s="148"/>
      <c r="D3166" s="148"/>
      <c r="E3166" s="148"/>
      <c r="F3166" s="148"/>
      <c r="G3166" s="148"/>
      <c r="H3166" s="148"/>
      <c r="I3166" s="151"/>
      <c r="J3166" s="148"/>
      <c r="K3166" s="66"/>
    </row>
    <row r="3167" spans="1:11" x14ac:dyDescent="0.25">
      <c r="A3167" s="148"/>
      <c r="B3167" s="148"/>
      <c r="C3167" s="148"/>
      <c r="D3167" s="148"/>
      <c r="E3167" s="148"/>
      <c r="F3167" s="148"/>
      <c r="G3167" s="148"/>
      <c r="H3167" s="148"/>
      <c r="I3167" s="151"/>
      <c r="J3167" s="148"/>
      <c r="K3167" s="66"/>
    </row>
    <row r="3168" spans="1:11" x14ac:dyDescent="0.25">
      <c r="A3168" s="148"/>
      <c r="B3168" s="148"/>
      <c r="C3168" s="148"/>
      <c r="D3168" s="148"/>
      <c r="E3168" s="148"/>
      <c r="F3168" s="148"/>
      <c r="G3168" s="148"/>
      <c r="H3168" s="148"/>
      <c r="I3168" s="151"/>
      <c r="J3168" s="148"/>
      <c r="K3168" s="66"/>
    </row>
    <row r="3169" spans="1:11" x14ac:dyDescent="0.25">
      <c r="A3169" s="148"/>
      <c r="B3169" s="148"/>
      <c r="C3169" s="148"/>
      <c r="D3169" s="148"/>
      <c r="E3169" s="148"/>
      <c r="F3169" s="148"/>
      <c r="G3169" s="148"/>
      <c r="H3169" s="148"/>
      <c r="I3169" s="151"/>
      <c r="J3169" s="148"/>
      <c r="K3169" s="66"/>
    </row>
    <row r="3170" spans="1:11" x14ac:dyDescent="0.25">
      <c r="A3170" s="148"/>
      <c r="B3170" s="148"/>
      <c r="C3170" s="148"/>
      <c r="D3170" s="148"/>
      <c r="E3170" s="148"/>
      <c r="F3170" s="148"/>
      <c r="G3170" s="148"/>
      <c r="H3170" s="148"/>
      <c r="I3170" s="151"/>
      <c r="J3170" s="148"/>
      <c r="K3170" s="66"/>
    </row>
    <row r="3171" spans="1:11" x14ac:dyDescent="0.25">
      <c r="A3171" s="148"/>
      <c r="B3171" s="148"/>
      <c r="C3171" s="148"/>
      <c r="D3171" s="148"/>
      <c r="E3171" s="148"/>
      <c r="F3171" s="148"/>
      <c r="G3171" s="148"/>
      <c r="H3171" s="148"/>
      <c r="I3171" s="151"/>
      <c r="J3171" s="148"/>
      <c r="K3171" s="66"/>
    </row>
    <row r="3172" spans="1:11" x14ac:dyDescent="0.25">
      <c r="A3172" s="148"/>
      <c r="B3172" s="148"/>
      <c r="C3172" s="148"/>
      <c r="D3172" s="148"/>
      <c r="E3172" s="148"/>
      <c r="F3172" s="148"/>
      <c r="G3172" s="148"/>
      <c r="H3172" s="148"/>
      <c r="I3172" s="151"/>
      <c r="J3172" s="148"/>
      <c r="K3172" s="66"/>
    </row>
    <row r="3173" spans="1:11" x14ac:dyDescent="0.25">
      <c r="A3173" s="148"/>
      <c r="B3173" s="148"/>
      <c r="C3173" s="148"/>
      <c r="D3173" s="148"/>
      <c r="E3173" s="148"/>
      <c r="F3173" s="148"/>
      <c r="G3173" s="148"/>
      <c r="H3173" s="148"/>
      <c r="I3173" s="151"/>
      <c r="J3173" s="148"/>
      <c r="K3173" s="66"/>
    </row>
    <row r="3174" spans="1:11" x14ac:dyDescent="0.25">
      <c r="A3174" s="148"/>
      <c r="B3174" s="148"/>
      <c r="C3174" s="148"/>
      <c r="D3174" s="148"/>
      <c r="E3174" s="148"/>
      <c r="F3174" s="148"/>
      <c r="G3174" s="148"/>
      <c r="H3174" s="148"/>
      <c r="I3174" s="151"/>
      <c r="J3174" s="148"/>
      <c r="K3174" s="66"/>
    </row>
    <row r="3175" spans="1:11" x14ac:dyDescent="0.25">
      <c r="A3175" s="148"/>
      <c r="B3175" s="148"/>
      <c r="C3175" s="148"/>
      <c r="D3175" s="148"/>
      <c r="E3175" s="148"/>
      <c r="F3175" s="148"/>
      <c r="G3175" s="148"/>
      <c r="H3175" s="148"/>
      <c r="I3175" s="151"/>
      <c r="J3175" s="148"/>
      <c r="K3175" s="66"/>
    </row>
    <row r="3176" spans="1:11" x14ac:dyDescent="0.25">
      <c r="A3176" s="148"/>
      <c r="B3176" s="148"/>
      <c r="C3176" s="148"/>
      <c r="D3176" s="148"/>
      <c r="E3176" s="148"/>
      <c r="F3176" s="148"/>
      <c r="G3176" s="148"/>
      <c r="H3176" s="148"/>
      <c r="I3176" s="151"/>
      <c r="J3176" s="148"/>
      <c r="K3176" s="66"/>
    </row>
    <row r="3177" spans="1:11" x14ac:dyDescent="0.25">
      <c r="A3177" s="148"/>
      <c r="B3177" s="148"/>
      <c r="C3177" s="148"/>
      <c r="D3177" s="148"/>
      <c r="E3177" s="148"/>
      <c r="F3177" s="148"/>
      <c r="G3177" s="148"/>
      <c r="H3177" s="148"/>
      <c r="I3177" s="151"/>
      <c r="J3177" s="148"/>
      <c r="K3177" s="66"/>
    </row>
    <row r="3178" spans="1:11" x14ac:dyDescent="0.25">
      <c r="A3178" s="148"/>
      <c r="B3178" s="148"/>
      <c r="C3178" s="148"/>
      <c r="D3178" s="148"/>
      <c r="E3178" s="148"/>
      <c r="F3178" s="148"/>
      <c r="G3178" s="148"/>
      <c r="H3178" s="148"/>
      <c r="I3178" s="151"/>
      <c r="J3178" s="148"/>
      <c r="K3178" s="66"/>
    </row>
    <row r="3179" spans="1:11" x14ac:dyDescent="0.25">
      <c r="A3179" s="148"/>
      <c r="B3179" s="148"/>
      <c r="C3179" s="148"/>
      <c r="D3179" s="148"/>
      <c r="E3179" s="148"/>
      <c r="F3179" s="148"/>
      <c r="G3179" s="148"/>
      <c r="H3179" s="148"/>
      <c r="I3179" s="151"/>
      <c r="J3179" s="148"/>
      <c r="K3179" s="66"/>
    </row>
    <row r="3180" spans="1:11" x14ac:dyDescent="0.25">
      <c r="A3180" s="148"/>
      <c r="B3180" s="148"/>
      <c r="C3180" s="148"/>
      <c r="D3180" s="148"/>
      <c r="E3180" s="148"/>
      <c r="F3180" s="148"/>
      <c r="G3180" s="148"/>
      <c r="H3180" s="148"/>
      <c r="I3180" s="151"/>
      <c r="J3180" s="148"/>
      <c r="K3180" s="66"/>
    </row>
    <row r="3181" spans="1:11" x14ac:dyDescent="0.25">
      <c r="A3181" s="148"/>
      <c r="B3181" s="148"/>
      <c r="C3181" s="148"/>
      <c r="D3181" s="148"/>
      <c r="E3181" s="148"/>
      <c r="F3181" s="148"/>
      <c r="G3181" s="148"/>
      <c r="H3181" s="148"/>
      <c r="I3181" s="151"/>
      <c r="J3181" s="148"/>
      <c r="K3181" s="66"/>
    </row>
    <row r="3182" spans="1:11" x14ac:dyDescent="0.25">
      <c r="A3182" s="148"/>
      <c r="B3182" s="148"/>
      <c r="C3182" s="148"/>
      <c r="D3182" s="148"/>
      <c r="E3182" s="148"/>
      <c r="F3182" s="148"/>
      <c r="G3182" s="148"/>
      <c r="H3182" s="148"/>
      <c r="I3182" s="151"/>
      <c r="J3182" s="148"/>
      <c r="K3182" s="66"/>
    </row>
    <row r="3183" spans="1:11" x14ac:dyDescent="0.25">
      <c r="A3183" s="148"/>
      <c r="B3183" s="148"/>
      <c r="C3183" s="148"/>
      <c r="D3183" s="148"/>
      <c r="E3183" s="148"/>
      <c r="F3183" s="148"/>
      <c r="G3183" s="148"/>
      <c r="H3183" s="148"/>
      <c r="I3183" s="151"/>
      <c r="J3183" s="148"/>
      <c r="K3183" s="66"/>
    </row>
    <row r="3184" spans="1:11" x14ac:dyDescent="0.25">
      <c r="A3184" s="148"/>
      <c r="B3184" s="148"/>
      <c r="C3184" s="148"/>
      <c r="D3184" s="148"/>
      <c r="E3184" s="148"/>
      <c r="F3184" s="148"/>
      <c r="G3184" s="148"/>
      <c r="H3184" s="148"/>
      <c r="I3184" s="151"/>
      <c r="J3184" s="148"/>
      <c r="K3184" s="66"/>
    </row>
    <row r="3185" spans="1:11" x14ac:dyDescent="0.25">
      <c r="A3185" s="148"/>
      <c r="B3185" s="148"/>
      <c r="C3185" s="148"/>
      <c r="D3185" s="148"/>
      <c r="E3185" s="148"/>
      <c r="F3185" s="148"/>
      <c r="G3185" s="148"/>
      <c r="H3185" s="148"/>
      <c r="I3185" s="151"/>
      <c r="J3185" s="148"/>
      <c r="K3185" s="66"/>
    </row>
    <row r="3186" spans="1:11" x14ac:dyDescent="0.25">
      <c r="A3186" s="148"/>
      <c r="B3186" s="148"/>
      <c r="C3186" s="148"/>
      <c r="D3186" s="148"/>
      <c r="E3186" s="148"/>
      <c r="F3186" s="148"/>
      <c r="G3186" s="148"/>
      <c r="H3186" s="148"/>
      <c r="I3186" s="151"/>
      <c r="J3186" s="148"/>
      <c r="K3186" s="66"/>
    </row>
    <row r="3187" spans="1:11" x14ac:dyDescent="0.25">
      <c r="A3187" s="148"/>
      <c r="B3187" s="148"/>
      <c r="C3187" s="148"/>
      <c r="D3187" s="148"/>
      <c r="E3187" s="148"/>
      <c r="F3187" s="148"/>
      <c r="G3187" s="148"/>
      <c r="H3187" s="148"/>
      <c r="I3187" s="151"/>
      <c r="J3187" s="148"/>
      <c r="K3187" s="66"/>
    </row>
    <row r="3188" spans="1:11" x14ac:dyDescent="0.25">
      <c r="A3188" s="148"/>
      <c r="B3188" s="148"/>
      <c r="C3188" s="148"/>
      <c r="D3188" s="148"/>
      <c r="E3188" s="148"/>
      <c r="F3188" s="148"/>
      <c r="G3188" s="148"/>
      <c r="H3188" s="148"/>
      <c r="I3188" s="151"/>
      <c r="J3188" s="148"/>
      <c r="K3188" s="66"/>
    </row>
    <row r="3189" spans="1:11" x14ac:dyDescent="0.25">
      <c r="A3189" s="148"/>
      <c r="B3189" s="148"/>
      <c r="C3189" s="148"/>
      <c r="D3189" s="148"/>
      <c r="E3189" s="148"/>
      <c r="F3189" s="148"/>
      <c r="G3189" s="148"/>
      <c r="H3189" s="148"/>
      <c r="I3189" s="151"/>
      <c r="J3189" s="148"/>
      <c r="K3189" s="66"/>
    </row>
    <row r="3190" spans="1:11" x14ac:dyDescent="0.25">
      <c r="A3190" s="148"/>
      <c r="B3190" s="148"/>
      <c r="C3190" s="148"/>
      <c r="D3190" s="148"/>
      <c r="E3190" s="148"/>
      <c r="F3190" s="148"/>
      <c r="G3190" s="148"/>
      <c r="H3190" s="148"/>
      <c r="I3190" s="151"/>
      <c r="J3190" s="148"/>
      <c r="K3190" s="66"/>
    </row>
    <row r="3191" spans="1:11" x14ac:dyDescent="0.25">
      <c r="A3191" s="148"/>
      <c r="B3191" s="148"/>
      <c r="C3191" s="148"/>
      <c r="D3191" s="148"/>
      <c r="E3191" s="148"/>
      <c r="F3191" s="148"/>
      <c r="G3191" s="148"/>
      <c r="H3191" s="148"/>
      <c r="I3191" s="151"/>
      <c r="J3191" s="148"/>
      <c r="K3191" s="66"/>
    </row>
    <row r="3192" spans="1:11" x14ac:dyDescent="0.25">
      <c r="A3192" s="148"/>
      <c r="B3192" s="148"/>
      <c r="C3192" s="148"/>
      <c r="D3192" s="148"/>
      <c r="E3192" s="148"/>
      <c r="F3192" s="148"/>
      <c r="G3192" s="148"/>
      <c r="H3192" s="148"/>
      <c r="I3192" s="151"/>
      <c r="J3192" s="148"/>
      <c r="K3192" s="66"/>
    </row>
    <row r="3193" spans="1:11" x14ac:dyDescent="0.25">
      <c r="A3193" s="148"/>
      <c r="B3193" s="148"/>
      <c r="C3193" s="148"/>
      <c r="D3193" s="148"/>
      <c r="E3193" s="148"/>
      <c r="F3193" s="148"/>
      <c r="G3193" s="148"/>
      <c r="H3193" s="148"/>
      <c r="I3193" s="151"/>
      <c r="J3193" s="148"/>
      <c r="K3193" s="66"/>
    </row>
    <row r="3194" spans="1:11" x14ac:dyDescent="0.25">
      <c r="A3194" s="148"/>
      <c r="B3194" s="148"/>
      <c r="C3194" s="148"/>
      <c r="D3194" s="148"/>
      <c r="E3194" s="148"/>
      <c r="F3194" s="148"/>
      <c r="G3194" s="148"/>
      <c r="H3194" s="148"/>
      <c r="I3194" s="151"/>
      <c r="J3194" s="148"/>
      <c r="K3194" s="66"/>
    </row>
    <row r="3195" spans="1:11" x14ac:dyDescent="0.25">
      <c r="A3195" s="148"/>
      <c r="B3195" s="148"/>
      <c r="C3195" s="148"/>
      <c r="D3195" s="148"/>
      <c r="E3195" s="148"/>
      <c r="F3195" s="148"/>
      <c r="G3195" s="148"/>
      <c r="H3195" s="148"/>
      <c r="I3195" s="151"/>
      <c r="J3195" s="148"/>
      <c r="K3195" s="66"/>
    </row>
    <row r="3196" spans="1:11" x14ac:dyDescent="0.25">
      <c r="A3196" s="148"/>
      <c r="B3196" s="148"/>
      <c r="C3196" s="148"/>
      <c r="D3196" s="148"/>
      <c r="E3196" s="148"/>
      <c r="F3196" s="148"/>
      <c r="G3196" s="148"/>
      <c r="H3196" s="148"/>
      <c r="I3196" s="151"/>
      <c r="J3196" s="148"/>
      <c r="K3196" s="66"/>
    </row>
    <row r="3197" spans="1:11" x14ac:dyDescent="0.25">
      <c r="A3197" s="148"/>
      <c r="B3197" s="148"/>
      <c r="C3197" s="148"/>
      <c r="D3197" s="148"/>
      <c r="E3197" s="148"/>
      <c r="F3197" s="148"/>
      <c r="G3197" s="148"/>
      <c r="H3197" s="148"/>
      <c r="I3197" s="151"/>
      <c r="J3197" s="148"/>
      <c r="K3197" s="66"/>
    </row>
    <row r="3198" spans="1:11" x14ac:dyDescent="0.25">
      <c r="A3198" s="148"/>
      <c r="B3198" s="148"/>
      <c r="C3198" s="148"/>
      <c r="D3198" s="148"/>
      <c r="E3198" s="148"/>
      <c r="F3198" s="148"/>
      <c r="G3198" s="148"/>
      <c r="H3198" s="148"/>
      <c r="I3198" s="151"/>
      <c r="J3198" s="148"/>
      <c r="K3198" s="66"/>
    </row>
    <row r="3199" spans="1:11" x14ac:dyDescent="0.25">
      <c r="A3199" s="148"/>
      <c r="B3199" s="148"/>
      <c r="C3199" s="148"/>
      <c r="D3199" s="148"/>
      <c r="E3199" s="148"/>
      <c r="F3199" s="148"/>
      <c r="G3199" s="148"/>
      <c r="H3199" s="148"/>
      <c r="I3199" s="151"/>
      <c r="J3199" s="148"/>
      <c r="K3199" s="66"/>
    </row>
    <row r="3200" spans="1:11" x14ac:dyDescent="0.25">
      <c r="A3200" s="148"/>
      <c r="B3200" s="148"/>
      <c r="C3200" s="148"/>
      <c r="D3200" s="148"/>
      <c r="E3200" s="148"/>
      <c r="F3200" s="148"/>
      <c r="G3200" s="148"/>
      <c r="H3200" s="148"/>
      <c r="I3200" s="151"/>
      <c r="J3200" s="148"/>
      <c r="K3200" s="66"/>
    </row>
    <row r="3201" spans="1:11" x14ac:dyDescent="0.25">
      <c r="A3201" s="148"/>
      <c r="B3201" s="148"/>
      <c r="C3201" s="148"/>
      <c r="D3201" s="148"/>
      <c r="E3201" s="148"/>
      <c r="F3201" s="148"/>
      <c r="G3201" s="148"/>
      <c r="H3201" s="148"/>
      <c r="I3201" s="151"/>
      <c r="J3201" s="148"/>
      <c r="K3201" s="66"/>
    </row>
    <row r="3202" spans="1:11" x14ac:dyDescent="0.25">
      <c r="A3202" s="148"/>
      <c r="B3202" s="148"/>
      <c r="C3202" s="148"/>
      <c r="D3202" s="148"/>
      <c r="E3202" s="148"/>
      <c r="F3202" s="148"/>
      <c r="G3202" s="148"/>
      <c r="H3202" s="148"/>
      <c r="I3202" s="151"/>
      <c r="J3202" s="148"/>
      <c r="K3202" s="66"/>
    </row>
    <row r="3203" spans="1:11" x14ac:dyDescent="0.25">
      <c r="A3203" s="148"/>
      <c r="B3203" s="148"/>
      <c r="C3203" s="148"/>
      <c r="D3203" s="148"/>
      <c r="E3203" s="148"/>
      <c r="F3203" s="148"/>
      <c r="G3203" s="148"/>
      <c r="H3203" s="148"/>
      <c r="I3203" s="151"/>
      <c r="J3203" s="148"/>
      <c r="K3203" s="66"/>
    </row>
    <row r="3204" spans="1:11" x14ac:dyDescent="0.25">
      <c r="A3204" s="148"/>
      <c r="B3204" s="148"/>
      <c r="C3204" s="148"/>
      <c r="D3204" s="148"/>
      <c r="E3204" s="148"/>
      <c r="F3204" s="148"/>
      <c r="G3204" s="148"/>
      <c r="H3204" s="148"/>
      <c r="I3204" s="151"/>
      <c r="J3204" s="148"/>
      <c r="K3204" s="66"/>
    </row>
    <row r="3205" spans="1:11" x14ac:dyDescent="0.25">
      <c r="A3205" s="148"/>
      <c r="B3205" s="148"/>
      <c r="C3205" s="148"/>
      <c r="D3205" s="148"/>
      <c r="E3205" s="148"/>
      <c r="F3205" s="148"/>
      <c r="G3205" s="148"/>
      <c r="H3205" s="148"/>
      <c r="I3205" s="151"/>
      <c r="J3205" s="148"/>
      <c r="K3205" s="66"/>
    </row>
    <row r="3206" spans="1:11" x14ac:dyDescent="0.25">
      <c r="A3206" s="148"/>
      <c r="B3206" s="148"/>
      <c r="C3206" s="148"/>
      <c r="D3206" s="148"/>
      <c r="E3206" s="148"/>
      <c r="F3206" s="148"/>
      <c r="G3206" s="148"/>
      <c r="H3206" s="148"/>
      <c r="I3206" s="151"/>
      <c r="J3206" s="148"/>
      <c r="K3206" s="66"/>
    </row>
    <row r="3207" spans="1:11" x14ac:dyDescent="0.25">
      <c r="A3207" s="148"/>
      <c r="B3207" s="148"/>
      <c r="C3207" s="148"/>
      <c r="D3207" s="148"/>
      <c r="E3207" s="148"/>
      <c r="F3207" s="148"/>
      <c r="G3207" s="148"/>
      <c r="H3207" s="148"/>
      <c r="I3207" s="151"/>
      <c r="J3207" s="148"/>
      <c r="K3207" s="66"/>
    </row>
    <row r="3208" spans="1:11" x14ac:dyDescent="0.25">
      <c r="A3208" s="148"/>
      <c r="B3208" s="148"/>
      <c r="C3208" s="148"/>
      <c r="D3208" s="148"/>
      <c r="E3208" s="148"/>
      <c r="F3208" s="148"/>
      <c r="G3208" s="148"/>
      <c r="H3208" s="148"/>
      <c r="I3208" s="151"/>
      <c r="J3208" s="148"/>
      <c r="K3208" s="66"/>
    </row>
    <row r="3209" spans="1:11" x14ac:dyDescent="0.25">
      <c r="A3209" s="148"/>
      <c r="B3209" s="148"/>
      <c r="C3209" s="148"/>
      <c r="D3209" s="148"/>
      <c r="E3209" s="148"/>
      <c r="F3209" s="148"/>
      <c r="G3209" s="148"/>
      <c r="H3209" s="148"/>
      <c r="I3209" s="151"/>
      <c r="J3209" s="148"/>
      <c r="K3209" s="66"/>
    </row>
    <row r="3210" spans="1:11" x14ac:dyDescent="0.25">
      <c r="A3210" s="148"/>
      <c r="B3210" s="148"/>
      <c r="C3210" s="148"/>
      <c r="D3210" s="148"/>
      <c r="E3210" s="148"/>
      <c r="F3210" s="148"/>
      <c r="G3210" s="148"/>
      <c r="H3210" s="148"/>
      <c r="I3210" s="151"/>
      <c r="J3210" s="148"/>
      <c r="K3210" s="66"/>
    </row>
    <row r="3211" spans="1:11" x14ac:dyDescent="0.25">
      <c r="A3211" s="148"/>
      <c r="B3211" s="148"/>
      <c r="C3211" s="148"/>
      <c r="D3211" s="148"/>
      <c r="E3211" s="148"/>
      <c r="F3211" s="148"/>
      <c r="G3211" s="148"/>
      <c r="H3211" s="148"/>
      <c r="I3211" s="151"/>
      <c r="J3211" s="148"/>
      <c r="K3211" s="66"/>
    </row>
    <row r="3212" spans="1:11" x14ac:dyDescent="0.25">
      <c r="A3212" s="148"/>
      <c r="B3212" s="148"/>
      <c r="C3212" s="148"/>
      <c r="D3212" s="148"/>
      <c r="E3212" s="148"/>
      <c r="F3212" s="148"/>
      <c r="G3212" s="148"/>
      <c r="H3212" s="148"/>
      <c r="I3212" s="151"/>
      <c r="J3212" s="148"/>
      <c r="K3212" s="66"/>
    </row>
    <row r="3213" spans="1:11" x14ac:dyDescent="0.25">
      <c r="A3213" s="148"/>
      <c r="B3213" s="148"/>
      <c r="C3213" s="148"/>
      <c r="D3213" s="148"/>
      <c r="E3213" s="148"/>
      <c r="F3213" s="148"/>
      <c r="G3213" s="148"/>
      <c r="H3213" s="148"/>
      <c r="I3213" s="151"/>
      <c r="J3213" s="148"/>
      <c r="K3213" s="66"/>
    </row>
    <row r="3214" spans="1:11" x14ac:dyDescent="0.25">
      <c r="A3214" s="148"/>
      <c r="B3214" s="148"/>
      <c r="C3214" s="148"/>
      <c r="D3214" s="148"/>
      <c r="E3214" s="148"/>
      <c r="F3214" s="148"/>
      <c r="G3214" s="148"/>
      <c r="H3214" s="148"/>
      <c r="I3214" s="151"/>
      <c r="J3214" s="148"/>
      <c r="K3214" s="66"/>
    </row>
    <row r="3215" spans="1:11" x14ac:dyDescent="0.25">
      <c r="A3215" s="148"/>
      <c r="B3215" s="148"/>
      <c r="C3215" s="148"/>
      <c r="D3215" s="148"/>
      <c r="E3215" s="148"/>
      <c r="F3215" s="148"/>
      <c r="G3215" s="148"/>
      <c r="H3215" s="148"/>
      <c r="I3215" s="151"/>
      <c r="J3215" s="148"/>
      <c r="K3215" s="66"/>
    </row>
    <row r="3216" spans="1:11" x14ac:dyDescent="0.25">
      <c r="A3216" s="148"/>
      <c r="B3216" s="148"/>
      <c r="C3216" s="148"/>
      <c r="D3216" s="148"/>
      <c r="E3216" s="148"/>
      <c r="F3216" s="148"/>
      <c r="G3216" s="148"/>
      <c r="H3216" s="148"/>
      <c r="I3216" s="151"/>
      <c r="J3216" s="148"/>
      <c r="K3216" s="66"/>
    </row>
    <row r="3217" spans="1:11" x14ac:dyDescent="0.25">
      <c r="A3217" s="148"/>
      <c r="B3217" s="148"/>
      <c r="C3217" s="148"/>
      <c r="D3217" s="148"/>
      <c r="E3217" s="148"/>
      <c r="F3217" s="148"/>
      <c r="G3217" s="148"/>
      <c r="H3217" s="148"/>
      <c r="I3217" s="151"/>
      <c r="J3217" s="148"/>
      <c r="K3217" s="66"/>
    </row>
    <row r="3218" spans="1:11" x14ac:dyDescent="0.25">
      <c r="A3218" s="148"/>
      <c r="B3218" s="148"/>
      <c r="C3218" s="148"/>
      <c r="D3218" s="148"/>
      <c r="E3218" s="148"/>
      <c r="F3218" s="148"/>
      <c r="G3218" s="148"/>
      <c r="H3218" s="148"/>
      <c r="I3218" s="151"/>
      <c r="J3218" s="148"/>
      <c r="K3218" s="66"/>
    </row>
    <row r="3219" spans="1:11" x14ac:dyDescent="0.25">
      <c r="A3219" s="148"/>
      <c r="B3219" s="148"/>
      <c r="C3219" s="148"/>
      <c r="D3219" s="148"/>
      <c r="E3219" s="148"/>
      <c r="F3219" s="148"/>
      <c r="G3219" s="148"/>
      <c r="H3219" s="148"/>
      <c r="I3219" s="151"/>
      <c r="J3219" s="148"/>
      <c r="K3219" s="66"/>
    </row>
    <row r="3220" spans="1:11" x14ac:dyDescent="0.25">
      <c r="A3220" s="148"/>
      <c r="B3220" s="148"/>
      <c r="C3220" s="148"/>
      <c r="D3220" s="148"/>
      <c r="E3220" s="148"/>
      <c r="F3220" s="148"/>
      <c r="G3220" s="148"/>
      <c r="H3220" s="148"/>
      <c r="I3220" s="151"/>
      <c r="J3220" s="148"/>
      <c r="K3220" s="66"/>
    </row>
    <row r="3221" spans="1:11" x14ac:dyDescent="0.25">
      <c r="A3221" s="148"/>
      <c r="B3221" s="148"/>
      <c r="C3221" s="148"/>
      <c r="D3221" s="148"/>
      <c r="E3221" s="148"/>
      <c r="F3221" s="148"/>
      <c r="G3221" s="148"/>
      <c r="H3221" s="148"/>
      <c r="I3221" s="151"/>
      <c r="J3221" s="148"/>
      <c r="K3221" s="66"/>
    </row>
    <row r="3222" spans="1:11" x14ac:dyDescent="0.25">
      <c r="A3222" s="148"/>
      <c r="B3222" s="148"/>
      <c r="C3222" s="148"/>
      <c r="D3222" s="148"/>
      <c r="E3222" s="148"/>
      <c r="F3222" s="148"/>
      <c r="G3222" s="148"/>
      <c r="H3222" s="148"/>
      <c r="I3222" s="151"/>
      <c r="J3222" s="148"/>
      <c r="K3222" s="66"/>
    </row>
    <row r="3223" spans="1:11" x14ac:dyDescent="0.25">
      <c r="A3223" s="148"/>
      <c r="B3223" s="148"/>
      <c r="C3223" s="148"/>
      <c r="D3223" s="148"/>
      <c r="E3223" s="148"/>
      <c r="F3223" s="148"/>
      <c r="G3223" s="148"/>
      <c r="H3223" s="148"/>
      <c r="I3223" s="151"/>
      <c r="J3223" s="148"/>
      <c r="K3223" s="66"/>
    </row>
    <row r="3224" spans="1:11" x14ac:dyDescent="0.25">
      <c r="A3224" s="148"/>
      <c r="B3224" s="148"/>
      <c r="C3224" s="148"/>
      <c r="D3224" s="148"/>
      <c r="E3224" s="148"/>
      <c r="F3224" s="148"/>
      <c r="G3224" s="148"/>
      <c r="H3224" s="148"/>
      <c r="I3224" s="151"/>
      <c r="J3224" s="148"/>
      <c r="K3224" s="66"/>
    </row>
    <row r="3225" spans="1:11" x14ac:dyDescent="0.25">
      <c r="A3225" s="148"/>
      <c r="B3225" s="148"/>
      <c r="C3225" s="148"/>
      <c r="D3225" s="148"/>
      <c r="E3225" s="148"/>
      <c r="F3225" s="148"/>
      <c r="G3225" s="148"/>
      <c r="H3225" s="148"/>
      <c r="I3225" s="151"/>
      <c r="J3225" s="148"/>
      <c r="K3225" s="66"/>
    </row>
    <row r="3226" spans="1:11" x14ac:dyDescent="0.25">
      <c r="A3226" s="148"/>
      <c r="B3226" s="148"/>
      <c r="C3226" s="148"/>
      <c r="D3226" s="148"/>
      <c r="E3226" s="148"/>
      <c r="F3226" s="148"/>
      <c r="G3226" s="148"/>
      <c r="H3226" s="148"/>
      <c r="I3226" s="151"/>
      <c r="J3226" s="148"/>
      <c r="K3226" s="66"/>
    </row>
    <row r="3227" spans="1:11" x14ac:dyDescent="0.25">
      <c r="A3227" s="148"/>
      <c r="B3227" s="148"/>
      <c r="C3227" s="148"/>
      <c r="D3227" s="148"/>
      <c r="E3227" s="148"/>
      <c r="F3227" s="148"/>
      <c r="G3227" s="148"/>
      <c r="H3227" s="148"/>
      <c r="I3227" s="151"/>
      <c r="J3227" s="148"/>
      <c r="K3227" s="66"/>
    </row>
    <row r="3228" spans="1:11" x14ac:dyDescent="0.25">
      <c r="A3228" s="148"/>
      <c r="B3228" s="148"/>
      <c r="C3228" s="148"/>
      <c r="D3228" s="148"/>
      <c r="E3228" s="148"/>
      <c r="F3228" s="148"/>
      <c r="G3228" s="148"/>
      <c r="H3228" s="148"/>
      <c r="I3228" s="151"/>
      <c r="J3228" s="148"/>
      <c r="K3228" s="66"/>
    </row>
    <row r="3229" spans="1:11" x14ac:dyDescent="0.25">
      <c r="A3229" s="148"/>
      <c r="B3229" s="148"/>
      <c r="C3229" s="148"/>
      <c r="D3229" s="148"/>
      <c r="E3229" s="148"/>
      <c r="F3229" s="148"/>
      <c r="G3229" s="148"/>
      <c r="H3229" s="148"/>
      <c r="I3229" s="151"/>
      <c r="J3229" s="148"/>
      <c r="K3229" s="66"/>
    </row>
    <row r="3230" spans="1:11" x14ac:dyDescent="0.25">
      <c r="A3230" s="148"/>
      <c r="B3230" s="148"/>
      <c r="C3230" s="148"/>
      <c r="D3230" s="148"/>
      <c r="E3230" s="148"/>
      <c r="F3230" s="148"/>
      <c r="G3230" s="148"/>
      <c r="H3230" s="148"/>
      <c r="I3230" s="151"/>
      <c r="J3230" s="148"/>
      <c r="K3230" s="66"/>
    </row>
    <row r="3231" spans="1:11" x14ac:dyDescent="0.25">
      <c r="A3231" s="148"/>
      <c r="B3231" s="148"/>
      <c r="C3231" s="148"/>
      <c r="D3231" s="148"/>
      <c r="E3231" s="148"/>
      <c r="F3231" s="148"/>
      <c r="G3231" s="148"/>
      <c r="H3231" s="148"/>
      <c r="I3231" s="151"/>
      <c r="J3231" s="148"/>
      <c r="K3231" s="66"/>
    </row>
    <row r="3232" spans="1:11" x14ac:dyDescent="0.25">
      <c r="A3232" s="148"/>
      <c r="B3232" s="148"/>
      <c r="C3232" s="148"/>
      <c r="D3232" s="148"/>
      <c r="E3232" s="148"/>
      <c r="F3232" s="148"/>
      <c r="G3232" s="148"/>
      <c r="H3232" s="148"/>
      <c r="I3232" s="151"/>
      <c r="J3232" s="148"/>
      <c r="K3232" s="66"/>
    </row>
    <row r="3233" spans="1:11" x14ac:dyDescent="0.25">
      <c r="A3233" s="148"/>
      <c r="B3233" s="148"/>
      <c r="C3233" s="148"/>
      <c r="D3233" s="148"/>
      <c r="E3233" s="148"/>
      <c r="F3233" s="148"/>
      <c r="G3233" s="148"/>
      <c r="H3233" s="148"/>
      <c r="I3233" s="151"/>
      <c r="J3233" s="148"/>
      <c r="K3233" s="66"/>
    </row>
    <row r="3234" spans="1:11" x14ac:dyDescent="0.25">
      <c r="A3234" s="148"/>
      <c r="B3234" s="148"/>
      <c r="C3234" s="148"/>
      <c r="D3234" s="148"/>
      <c r="E3234" s="148"/>
      <c r="F3234" s="148"/>
      <c r="G3234" s="148"/>
      <c r="H3234" s="148"/>
      <c r="I3234" s="151"/>
      <c r="J3234" s="148"/>
      <c r="K3234" s="66"/>
    </row>
    <row r="3235" spans="1:11" x14ac:dyDescent="0.25">
      <c r="A3235" s="148"/>
      <c r="B3235" s="148"/>
      <c r="C3235" s="148"/>
      <c r="D3235" s="148"/>
      <c r="E3235" s="148"/>
      <c r="F3235" s="148"/>
      <c r="G3235" s="148"/>
      <c r="H3235" s="148"/>
      <c r="I3235" s="151"/>
      <c r="J3235" s="148"/>
      <c r="K3235" s="66"/>
    </row>
    <row r="3236" spans="1:11" x14ac:dyDescent="0.25">
      <c r="A3236" s="148"/>
      <c r="B3236" s="148"/>
      <c r="C3236" s="148"/>
      <c r="D3236" s="148"/>
      <c r="E3236" s="148"/>
      <c r="F3236" s="148"/>
      <c r="G3236" s="148"/>
      <c r="H3236" s="148"/>
      <c r="I3236" s="151"/>
      <c r="J3236" s="148"/>
      <c r="K3236" s="66"/>
    </row>
    <row r="3237" spans="1:11" x14ac:dyDescent="0.25">
      <c r="A3237" s="148"/>
      <c r="B3237" s="148"/>
      <c r="C3237" s="148"/>
      <c r="D3237" s="148"/>
      <c r="E3237" s="148"/>
      <c r="F3237" s="148"/>
      <c r="G3237" s="148"/>
      <c r="H3237" s="148"/>
      <c r="I3237" s="151"/>
      <c r="J3237" s="148"/>
      <c r="K3237" s="66"/>
    </row>
    <row r="3238" spans="1:11" x14ac:dyDescent="0.25">
      <c r="A3238" s="148"/>
      <c r="B3238" s="148"/>
      <c r="C3238" s="148"/>
      <c r="D3238" s="148"/>
      <c r="E3238" s="148"/>
      <c r="F3238" s="148"/>
      <c r="G3238" s="148"/>
      <c r="H3238" s="148"/>
      <c r="I3238" s="151"/>
      <c r="J3238" s="148"/>
      <c r="K3238" s="66"/>
    </row>
    <row r="3239" spans="1:11" x14ac:dyDescent="0.25">
      <c r="A3239" s="148"/>
      <c r="B3239" s="148"/>
      <c r="C3239" s="148"/>
      <c r="D3239" s="148"/>
      <c r="E3239" s="148"/>
      <c r="F3239" s="148"/>
      <c r="G3239" s="148"/>
      <c r="H3239" s="148"/>
      <c r="I3239" s="151"/>
      <c r="J3239" s="148"/>
      <c r="K3239" s="66"/>
    </row>
    <row r="3240" spans="1:11" x14ac:dyDescent="0.25">
      <c r="A3240" s="148"/>
      <c r="B3240" s="148"/>
      <c r="C3240" s="148"/>
      <c r="D3240" s="148"/>
      <c r="E3240" s="148"/>
      <c r="F3240" s="148"/>
      <c r="G3240" s="148"/>
      <c r="H3240" s="148"/>
      <c r="I3240" s="151"/>
      <c r="J3240" s="148"/>
      <c r="K3240" s="66"/>
    </row>
    <row r="3241" spans="1:11" x14ac:dyDescent="0.25">
      <c r="A3241" s="148"/>
      <c r="B3241" s="148"/>
      <c r="C3241" s="148"/>
      <c r="D3241" s="148"/>
      <c r="E3241" s="148"/>
      <c r="F3241" s="148"/>
      <c r="G3241" s="148"/>
      <c r="H3241" s="148"/>
      <c r="I3241" s="151"/>
      <c r="J3241" s="148"/>
      <c r="K3241" s="66"/>
    </row>
    <row r="3242" spans="1:11" x14ac:dyDescent="0.25">
      <c r="A3242" s="148"/>
      <c r="B3242" s="148"/>
      <c r="C3242" s="148"/>
      <c r="D3242" s="148"/>
      <c r="E3242" s="148"/>
      <c r="F3242" s="148"/>
      <c r="G3242" s="148"/>
      <c r="H3242" s="148"/>
      <c r="I3242" s="151"/>
      <c r="J3242" s="148"/>
      <c r="K3242" s="66"/>
    </row>
    <row r="3243" spans="1:11" x14ac:dyDescent="0.25">
      <c r="A3243" s="148"/>
      <c r="B3243" s="148"/>
      <c r="C3243" s="148"/>
      <c r="D3243" s="148"/>
      <c r="E3243" s="148"/>
      <c r="F3243" s="148"/>
      <c r="G3243" s="148"/>
      <c r="H3243" s="148"/>
      <c r="I3243" s="151"/>
      <c r="J3243" s="148"/>
      <c r="K3243" s="66"/>
    </row>
    <row r="3244" spans="1:11" x14ac:dyDescent="0.25">
      <c r="A3244" s="148"/>
      <c r="B3244" s="148"/>
      <c r="C3244" s="148"/>
      <c r="D3244" s="148"/>
      <c r="E3244" s="148"/>
      <c r="F3244" s="148"/>
      <c r="G3244" s="148"/>
      <c r="H3244" s="148"/>
      <c r="I3244" s="151"/>
      <c r="J3244" s="148"/>
      <c r="K3244" s="66"/>
    </row>
    <row r="3245" spans="1:11" x14ac:dyDescent="0.25">
      <c r="A3245" s="148"/>
      <c r="B3245" s="148"/>
      <c r="C3245" s="148"/>
      <c r="D3245" s="148"/>
      <c r="E3245" s="148"/>
      <c r="F3245" s="148"/>
      <c r="G3245" s="148"/>
      <c r="H3245" s="148"/>
      <c r="I3245" s="151"/>
      <c r="J3245" s="148"/>
      <c r="K3245" s="66"/>
    </row>
    <row r="3246" spans="1:11" x14ac:dyDescent="0.25">
      <c r="A3246" s="148"/>
      <c r="B3246" s="148"/>
      <c r="C3246" s="148"/>
      <c r="D3246" s="148"/>
      <c r="E3246" s="148"/>
      <c r="F3246" s="148"/>
      <c r="G3246" s="148"/>
      <c r="H3246" s="148"/>
      <c r="I3246" s="151"/>
      <c r="J3246" s="148"/>
      <c r="K3246" s="66"/>
    </row>
    <row r="3247" spans="1:11" x14ac:dyDescent="0.25">
      <c r="A3247" s="148"/>
      <c r="B3247" s="148"/>
      <c r="C3247" s="148"/>
      <c r="D3247" s="148"/>
      <c r="E3247" s="148"/>
      <c r="F3247" s="148"/>
      <c r="G3247" s="148"/>
      <c r="H3247" s="148"/>
      <c r="I3247" s="151"/>
      <c r="J3247" s="148"/>
      <c r="K3247" s="66"/>
    </row>
    <row r="3248" spans="1:11" x14ac:dyDescent="0.25">
      <c r="A3248" s="148"/>
      <c r="B3248" s="148"/>
      <c r="C3248" s="148"/>
      <c r="D3248" s="148"/>
      <c r="E3248" s="148"/>
      <c r="F3248" s="148"/>
      <c r="G3248" s="148"/>
      <c r="H3248" s="148"/>
      <c r="I3248" s="151"/>
      <c r="J3248" s="148"/>
      <c r="K3248" s="66"/>
    </row>
    <row r="3249" spans="1:11" x14ac:dyDescent="0.25">
      <c r="A3249" s="148"/>
      <c r="B3249" s="148"/>
      <c r="C3249" s="148"/>
      <c r="D3249" s="148"/>
      <c r="E3249" s="148"/>
      <c r="F3249" s="148"/>
      <c r="G3249" s="148"/>
      <c r="H3249" s="148"/>
      <c r="I3249" s="151"/>
      <c r="J3249" s="148"/>
      <c r="K3249" s="66"/>
    </row>
    <row r="3250" spans="1:11" x14ac:dyDescent="0.25">
      <c r="A3250" s="148"/>
      <c r="B3250" s="148"/>
      <c r="C3250" s="148"/>
      <c r="D3250" s="148"/>
      <c r="E3250" s="148"/>
      <c r="F3250" s="148"/>
      <c r="G3250" s="148"/>
      <c r="H3250" s="148"/>
      <c r="I3250" s="151"/>
      <c r="J3250" s="148"/>
      <c r="K3250" s="66"/>
    </row>
    <row r="3251" spans="1:11" x14ac:dyDescent="0.25">
      <c r="A3251" s="148"/>
      <c r="B3251" s="148"/>
      <c r="C3251" s="148"/>
      <c r="D3251" s="148"/>
      <c r="E3251" s="148"/>
      <c r="F3251" s="148"/>
      <c r="G3251" s="148"/>
      <c r="H3251" s="148"/>
      <c r="I3251" s="151"/>
      <c r="J3251" s="148"/>
      <c r="K3251" s="66"/>
    </row>
    <row r="3252" spans="1:11" x14ac:dyDescent="0.25">
      <c r="A3252" s="148"/>
      <c r="B3252" s="148"/>
      <c r="C3252" s="148"/>
      <c r="D3252" s="148"/>
      <c r="E3252" s="148"/>
      <c r="F3252" s="148"/>
      <c r="G3252" s="148"/>
      <c r="H3252" s="148"/>
      <c r="I3252" s="151"/>
      <c r="J3252" s="148"/>
      <c r="K3252" s="66"/>
    </row>
    <row r="3253" spans="1:11" x14ac:dyDescent="0.25">
      <c r="A3253" s="148"/>
      <c r="B3253" s="148"/>
      <c r="C3253" s="148"/>
      <c r="D3253" s="148"/>
      <c r="E3253" s="148"/>
      <c r="F3253" s="148"/>
      <c r="G3253" s="148"/>
      <c r="H3253" s="148"/>
      <c r="I3253" s="151"/>
      <c r="J3253" s="148"/>
      <c r="K3253" s="66"/>
    </row>
    <row r="3254" spans="1:11" x14ac:dyDescent="0.25">
      <c r="A3254" s="148"/>
      <c r="B3254" s="148"/>
      <c r="C3254" s="148"/>
      <c r="D3254" s="148"/>
      <c r="E3254" s="148"/>
      <c r="F3254" s="148"/>
      <c r="G3254" s="148"/>
      <c r="H3254" s="148"/>
      <c r="I3254" s="151"/>
      <c r="J3254" s="148"/>
      <c r="K3254" s="66"/>
    </row>
    <row r="3255" spans="1:11" x14ac:dyDescent="0.25">
      <c r="A3255" s="148"/>
      <c r="B3255" s="148"/>
      <c r="C3255" s="148"/>
      <c r="D3255" s="148"/>
      <c r="E3255" s="148"/>
      <c r="F3255" s="148"/>
      <c r="G3255" s="148"/>
      <c r="H3255" s="148"/>
      <c r="I3255" s="151"/>
      <c r="J3255" s="148"/>
      <c r="K3255" s="66"/>
    </row>
    <row r="3256" spans="1:11" x14ac:dyDescent="0.25">
      <c r="A3256" s="148"/>
      <c r="B3256" s="148"/>
      <c r="C3256" s="148"/>
      <c r="D3256" s="148"/>
      <c r="E3256" s="148"/>
      <c r="F3256" s="148"/>
      <c r="G3256" s="148"/>
      <c r="H3256" s="148"/>
      <c r="I3256" s="151"/>
      <c r="J3256" s="148"/>
      <c r="K3256" s="66"/>
    </row>
    <row r="3257" spans="1:11" x14ac:dyDescent="0.25">
      <c r="A3257" s="148"/>
      <c r="B3257" s="148"/>
      <c r="C3257" s="148"/>
      <c r="D3257" s="148"/>
      <c r="E3257" s="148"/>
      <c r="F3257" s="148"/>
      <c r="G3257" s="148"/>
      <c r="H3257" s="148"/>
      <c r="I3257" s="151"/>
      <c r="J3257" s="148"/>
      <c r="K3257" s="66"/>
    </row>
    <row r="3258" spans="1:11" x14ac:dyDescent="0.25">
      <c r="A3258" s="148"/>
      <c r="B3258" s="148"/>
      <c r="C3258" s="148"/>
      <c r="D3258" s="148"/>
      <c r="E3258" s="148"/>
      <c r="F3258" s="148"/>
      <c r="G3258" s="148"/>
      <c r="H3258" s="148"/>
      <c r="I3258" s="151"/>
      <c r="J3258" s="148"/>
      <c r="K3258" s="66"/>
    </row>
    <row r="3259" spans="1:11" x14ac:dyDescent="0.25">
      <c r="A3259" s="148"/>
      <c r="B3259" s="148"/>
      <c r="C3259" s="148"/>
      <c r="D3259" s="148"/>
      <c r="E3259" s="148"/>
      <c r="F3259" s="148"/>
      <c r="G3259" s="148"/>
      <c r="H3259" s="148"/>
      <c r="I3259" s="151"/>
      <c r="J3259" s="148"/>
      <c r="K3259" s="66"/>
    </row>
    <row r="3260" spans="1:11" x14ac:dyDescent="0.25">
      <c r="A3260" s="148"/>
      <c r="B3260" s="148"/>
      <c r="C3260" s="148"/>
      <c r="D3260" s="148"/>
      <c r="E3260" s="148"/>
      <c r="F3260" s="148"/>
      <c r="G3260" s="148"/>
      <c r="H3260" s="148"/>
      <c r="I3260" s="151"/>
      <c r="J3260" s="148"/>
      <c r="K3260" s="66"/>
    </row>
    <row r="3261" spans="1:11" x14ac:dyDescent="0.25">
      <c r="A3261" s="148"/>
      <c r="B3261" s="148"/>
      <c r="C3261" s="148"/>
      <c r="D3261" s="148"/>
      <c r="E3261" s="148"/>
      <c r="F3261" s="148"/>
      <c r="G3261" s="148"/>
      <c r="H3261" s="148"/>
      <c r="I3261" s="151"/>
      <c r="J3261" s="148"/>
      <c r="K3261" s="66"/>
    </row>
    <row r="3262" spans="1:11" x14ac:dyDescent="0.25">
      <c r="A3262" s="148"/>
      <c r="B3262" s="148"/>
      <c r="C3262" s="148"/>
      <c r="D3262" s="148"/>
      <c r="E3262" s="148"/>
      <c r="F3262" s="148"/>
      <c r="G3262" s="148"/>
      <c r="H3262" s="148"/>
      <c r="I3262" s="151"/>
      <c r="J3262" s="148"/>
      <c r="K3262" s="66"/>
    </row>
    <row r="3263" spans="1:11" x14ac:dyDescent="0.25">
      <c r="A3263" s="148"/>
      <c r="B3263" s="148"/>
      <c r="C3263" s="148"/>
      <c r="D3263" s="148"/>
      <c r="E3263" s="148"/>
      <c r="F3263" s="148"/>
      <c r="G3263" s="148"/>
      <c r="H3263" s="148"/>
      <c r="I3263" s="151"/>
      <c r="J3263" s="148"/>
      <c r="K3263" s="66"/>
    </row>
    <row r="3264" spans="1:11" x14ac:dyDescent="0.25">
      <c r="A3264" s="148"/>
      <c r="B3264" s="148"/>
      <c r="C3264" s="148"/>
      <c r="D3264" s="148"/>
      <c r="E3264" s="148"/>
      <c r="F3264" s="148"/>
      <c r="G3264" s="148"/>
      <c r="H3264" s="148"/>
      <c r="I3264" s="151"/>
      <c r="J3264" s="148"/>
      <c r="K3264" s="66"/>
    </row>
    <row r="3265" spans="1:11" x14ac:dyDescent="0.25">
      <c r="A3265" s="148"/>
      <c r="B3265" s="148"/>
      <c r="C3265" s="148"/>
      <c r="D3265" s="148"/>
      <c r="E3265" s="148"/>
      <c r="F3265" s="148"/>
      <c r="G3265" s="148"/>
      <c r="H3265" s="148"/>
      <c r="I3265" s="151"/>
      <c r="J3265" s="148"/>
      <c r="K3265" s="66"/>
    </row>
    <row r="3266" spans="1:11" x14ac:dyDescent="0.25">
      <c r="A3266" s="148"/>
      <c r="B3266" s="148"/>
      <c r="C3266" s="148"/>
      <c r="D3266" s="148"/>
      <c r="E3266" s="148"/>
      <c r="F3266" s="148"/>
      <c r="G3266" s="148"/>
      <c r="H3266" s="148"/>
      <c r="I3266" s="151"/>
      <c r="J3266" s="148"/>
      <c r="K3266" s="66"/>
    </row>
    <row r="3267" spans="1:11" x14ac:dyDescent="0.25">
      <c r="A3267" s="148"/>
      <c r="B3267" s="148"/>
      <c r="C3267" s="148"/>
      <c r="D3267" s="148"/>
      <c r="E3267" s="148"/>
      <c r="F3267" s="148"/>
      <c r="G3267" s="148"/>
      <c r="H3267" s="148"/>
      <c r="I3267" s="151"/>
      <c r="J3267" s="148"/>
      <c r="K3267" s="66"/>
    </row>
    <row r="3268" spans="1:11" x14ac:dyDescent="0.25">
      <c r="A3268" s="148"/>
      <c r="B3268" s="148"/>
      <c r="C3268" s="148"/>
      <c r="D3268" s="148"/>
      <c r="E3268" s="148"/>
      <c r="F3268" s="148"/>
      <c r="G3268" s="148"/>
      <c r="H3268" s="148"/>
      <c r="I3268" s="151"/>
      <c r="J3268" s="148"/>
      <c r="K3268" s="66"/>
    </row>
    <row r="3269" spans="1:11" x14ac:dyDescent="0.25">
      <c r="A3269" s="148"/>
      <c r="B3269" s="148"/>
      <c r="C3269" s="148"/>
      <c r="D3269" s="148"/>
      <c r="E3269" s="148"/>
      <c r="F3269" s="148"/>
      <c r="G3269" s="148"/>
      <c r="H3269" s="148"/>
      <c r="I3269" s="151"/>
      <c r="J3269" s="148"/>
      <c r="K3269" s="66"/>
    </row>
    <row r="3270" spans="1:11" x14ac:dyDescent="0.25">
      <c r="A3270" s="148"/>
      <c r="B3270" s="148"/>
      <c r="C3270" s="148"/>
      <c r="D3270" s="148"/>
      <c r="E3270" s="148"/>
      <c r="F3270" s="148"/>
      <c r="G3270" s="148"/>
      <c r="H3270" s="148"/>
      <c r="I3270" s="151"/>
      <c r="J3270" s="148"/>
      <c r="K3270" s="66"/>
    </row>
    <row r="3271" spans="1:11" x14ac:dyDescent="0.25">
      <c r="A3271" s="148"/>
      <c r="B3271" s="148"/>
      <c r="C3271" s="148"/>
      <c r="D3271" s="148"/>
      <c r="E3271" s="148"/>
      <c r="F3271" s="148"/>
      <c r="G3271" s="148"/>
      <c r="H3271" s="148"/>
      <c r="I3271" s="151"/>
      <c r="J3271" s="148"/>
      <c r="K3271" s="66"/>
    </row>
    <row r="3272" spans="1:11" x14ac:dyDescent="0.25">
      <c r="A3272" s="148"/>
      <c r="B3272" s="148"/>
      <c r="C3272" s="148"/>
      <c r="D3272" s="148"/>
      <c r="E3272" s="148"/>
      <c r="F3272" s="148"/>
      <c r="G3272" s="148"/>
      <c r="H3272" s="148"/>
      <c r="I3272" s="151"/>
      <c r="J3272" s="148"/>
      <c r="K3272" s="66"/>
    </row>
    <row r="3273" spans="1:11" x14ac:dyDescent="0.25">
      <c r="A3273" s="148"/>
      <c r="B3273" s="148"/>
      <c r="C3273" s="148"/>
      <c r="D3273" s="148"/>
      <c r="E3273" s="148"/>
      <c r="F3273" s="148"/>
      <c r="G3273" s="148"/>
      <c r="H3273" s="148"/>
      <c r="I3273" s="151"/>
      <c r="J3273" s="148"/>
      <c r="K3273" s="66"/>
    </row>
    <row r="3274" spans="1:11" x14ac:dyDescent="0.25">
      <c r="A3274" s="148"/>
      <c r="B3274" s="148"/>
      <c r="C3274" s="148"/>
      <c r="D3274" s="148"/>
      <c r="E3274" s="148"/>
      <c r="F3274" s="148"/>
      <c r="G3274" s="148"/>
      <c r="H3274" s="148"/>
      <c r="I3274" s="151"/>
      <c r="J3274" s="148"/>
      <c r="K3274" s="66"/>
    </row>
    <row r="3275" spans="1:11" x14ac:dyDescent="0.25">
      <c r="A3275" s="148"/>
      <c r="B3275" s="148"/>
      <c r="C3275" s="148"/>
      <c r="D3275" s="148"/>
      <c r="E3275" s="148"/>
      <c r="F3275" s="148"/>
      <c r="G3275" s="148"/>
      <c r="H3275" s="148"/>
      <c r="I3275" s="151"/>
      <c r="J3275" s="148"/>
      <c r="K3275" s="66"/>
    </row>
    <row r="3276" spans="1:11" x14ac:dyDescent="0.25">
      <c r="A3276" s="148"/>
      <c r="B3276" s="148"/>
      <c r="C3276" s="148"/>
      <c r="D3276" s="148"/>
      <c r="E3276" s="148"/>
      <c r="F3276" s="148"/>
      <c r="G3276" s="148"/>
      <c r="H3276" s="148"/>
      <c r="I3276" s="151"/>
      <c r="J3276" s="148"/>
      <c r="K3276" s="66"/>
    </row>
    <row r="3277" spans="1:11" x14ac:dyDescent="0.25">
      <c r="A3277" s="148"/>
      <c r="B3277" s="148"/>
      <c r="C3277" s="148"/>
      <c r="D3277" s="148"/>
      <c r="E3277" s="148"/>
      <c r="F3277" s="148"/>
      <c r="G3277" s="148"/>
      <c r="H3277" s="148"/>
      <c r="I3277" s="151"/>
      <c r="J3277" s="148"/>
      <c r="K3277" s="66"/>
    </row>
    <row r="3278" spans="1:11" x14ac:dyDescent="0.25">
      <c r="A3278" s="148"/>
      <c r="B3278" s="148"/>
      <c r="C3278" s="148"/>
      <c r="D3278" s="148"/>
      <c r="E3278" s="148"/>
      <c r="F3278" s="148"/>
      <c r="G3278" s="148"/>
      <c r="H3278" s="148"/>
      <c r="I3278" s="151"/>
      <c r="J3278" s="148"/>
      <c r="K3278" s="66"/>
    </row>
    <row r="3279" spans="1:11" x14ac:dyDescent="0.25">
      <c r="A3279" s="148"/>
      <c r="B3279" s="148"/>
      <c r="C3279" s="148"/>
      <c r="D3279" s="148"/>
      <c r="E3279" s="148"/>
      <c r="F3279" s="148"/>
      <c r="G3279" s="148"/>
      <c r="H3279" s="148"/>
      <c r="I3279" s="151"/>
      <c r="J3279" s="148"/>
      <c r="K3279" s="66"/>
    </row>
    <row r="3280" spans="1:11" x14ac:dyDescent="0.25">
      <c r="A3280" s="148"/>
      <c r="B3280" s="148"/>
      <c r="C3280" s="148"/>
      <c r="D3280" s="148"/>
      <c r="E3280" s="148"/>
      <c r="F3280" s="148"/>
      <c r="G3280" s="148"/>
      <c r="H3280" s="148"/>
      <c r="I3280" s="151"/>
      <c r="J3280" s="148"/>
      <c r="K3280" s="66"/>
    </row>
    <row r="3281" spans="1:11" x14ac:dyDescent="0.25">
      <c r="A3281" s="148"/>
      <c r="B3281" s="148"/>
      <c r="C3281" s="148"/>
      <c r="D3281" s="148"/>
      <c r="E3281" s="148"/>
      <c r="F3281" s="148"/>
      <c r="G3281" s="148"/>
      <c r="H3281" s="148"/>
      <c r="I3281" s="151"/>
      <c r="J3281" s="148"/>
      <c r="K3281" s="66"/>
    </row>
    <row r="3282" spans="1:11" x14ac:dyDescent="0.25">
      <c r="A3282" s="148"/>
      <c r="B3282" s="148"/>
      <c r="C3282" s="148"/>
      <c r="D3282" s="148"/>
      <c r="E3282" s="148"/>
      <c r="F3282" s="148"/>
      <c r="G3282" s="148"/>
      <c r="H3282" s="148"/>
      <c r="I3282" s="151"/>
      <c r="J3282" s="148"/>
      <c r="K3282" s="66"/>
    </row>
    <row r="3283" spans="1:11" x14ac:dyDescent="0.25">
      <c r="A3283" s="148"/>
      <c r="B3283" s="148"/>
      <c r="C3283" s="148"/>
      <c r="D3283" s="148"/>
      <c r="E3283" s="148"/>
      <c r="F3283" s="148"/>
      <c r="G3283" s="148"/>
      <c r="H3283" s="148"/>
      <c r="I3283" s="151"/>
      <c r="J3283" s="148"/>
      <c r="K3283" s="66"/>
    </row>
    <row r="3284" spans="1:11" x14ac:dyDescent="0.25">
      <c r="A3284" s="148"/>
      <c r="B3284" s="148"/>
      <c r="C3284" s="148"/>
      <c r="D3284" s="148"/>
      <c r="E3284" s="148"/>
      <c r="F3284" s="148"/>
      <c r="G3284" s="148"/>
      <c r="H3284" s="148"/>
      <c r="I3284" s="151"/>
      <c r="J3284" s="148"/>
      <c r="K3284" s="66"/>
    </row>
    <row r="3285" spans="1:11" x14ac:dyDescent="0.25">
      <c r="A3285" s="148"/>
      <c r="B3285" s="148"/>
      <c r="C3285" s="148"/>
      <c r="D3285" s="148"/>
      <c r="E3285" s="148"/>
      <c r="F3285" s="148"/>
      <c r="G3285" s="148"/>
      <c r="H3285" s="148"/>
      <c r="I3285" s="151"/>
      <c r="J3285" s="148"/>
      <c r="K3285" s="66"/>
    </row>
    <row r="3286" spans="1:11" x14ac:dyDescent="0.25">
      <c r="A3286" s="148"/>
      <c r="B3286" s="148"/>
      <c r="C3286" s="148"/>
      <c r="D3286" s="148"/>
      <c r="E3286" s="148"/>
      <c r="F3286" s="148"/>
      <c r="G3286" s="148"/>
      <c r="H3286" s="148"/>
      <c r="I3286" s="151"/>
      <c r="J3286" s="148"/>
      <c r="K3286" s="66"/>
    </row>
    <row r="3287" spans="1:11" x14ac:dyDescent="0.25">
      <c r="A3287" s="148"/>
      <c r="B3287" s="148"/>
      <c r="C3287" s="148"/>
      <c r="D3287" s="148"/>
      <c r="E3287" s="148"/>
      <c r="F3287" s="148"/>
      <c r="G3287" s="148"/>
      <c r="H3287" s="148"/>
      <c r="I3287" s="151"/>
      <c r="J3287" s="148"/>
      <c r="K3287" s="66"/>
    </row>
    <row r="3288" spans="1:11" x14ac:dyDescent="0.25">
      <c r="A3288" s="148"/>
      <c r="B3288" s="148"/>
      <c r="C3288" s="148"/>
      <c r="D3288" s="148"/>
      <c r="E3288" s="148"/>
      <c r="F3288" s="148"/>
      <c r="G3288" s="148"/>
      <c r="H3288" s="148"/>
      <c r="I3288" s="151"/>
      <c r="J3288" s="148"/>
      <c r="K3288" s="66"/>
    </row>
    <row r="3289" spans="1:11" x14ac:dyDescent="0.25">
      <c r="A3289" s="148"/>
      <c r="B3289" s="148"/>
      <c r="C3289" s="148"/>
      <c r="D3289" s="148"/>
      <c r="E3289" s="148"/>
      <c r="F3289" s="148"/>
      <c r="G3289" s="148"/>
      <c r="H3289" s="148"/>
      <c r="I3289" s="151"/>
      <c r="J3289" s="148"/>
      <c r="K3289" s="66"/>
    </row>
    <row r="3290" spans="1:11" x14ac:dyDescent="0.25">
      <c r="A3290" s="148"/>
      <c r="B3290" s="148"/>
      <c r="C3290" s="148"/>
      <c r="D3290" s="148"/>
      <c r="E3290" s="148"/>
      <c r="F3290" s="148"/>
      <c r="G3290" s="148"/>
      <c r="H3290" s="148"/>
      <c r="I3290" s="151"/>
      <c r="J3290" s="148"/>
      <c r="K3290" s="66"/>
    </row>
    <row r="3291" spans="1:11" x14ac:dyDescent="0.25">
      <c r="A3291" s="148"/>
      <c r="B3291" s="148"/>
      <c r="C3291" s="148"/>
      <c r="D3291" s="148"/>
      <c r="E3291" s="148"/>
      <c r="F3291" s="148"/>
      <c r="G3291" s="148"/>
      <c r="H3291" s="148"/>
      <c r="I3291" s="151"/>
      <c r="J3291" s="148"/>
      <c r="K3291" s="66"/>
    </row>
    <row r="3292" spans="1:11" x14ac:dyDescent="0.25">
      <c r="A3292" s="148"/>
      <c r="B3292" s="148"/>
      <c r="C3292" s="148"/>
      <c r="D3292" s="148"/>
      <c r="E3292" s="148"/>
      <c r="F3292" s="148"/>
      <c r="G3292" s="148"/>
      <c r="H3292" s="148"/>
      <c r="I3292" s="151"/>
      <c r="J3292" s="148"/>
      <c r="K3292" s="66"/>
    </row>
    <row r="3293" spans="1:11" x14ac:dyDescent="0.25">
      <c r="A3293" s="148"/>
      <c r="B3293" s="148"/>
      <c r="C3293" s="148"/>
      <c r="D3293" s="148"/>
      <c r="E3293" s="148"/>
      <c r="F3293" s="148"/>
      <c r="G3293" s="148"/>
      <c r="H3293" s="148"/>
      <c r="I3293" s="151"/>
      <c r="J3293" s="148"/>
      <c r="K3293" s="66"/>
    </row>
    <row r="3294" spans="1:11" x14ac:dyDescent="0.25">
      <c r="A3294" s="148"/>
      <c r="B3294" s="148"/>
      <c r="C3294" s="148"/>
      <c r="D3294" s="148"/>
      <c r="E3294" s="148"/>
      <c r="F3294" s="148"/>
      <c r="G3294" s="148"/>
      <c r="H3294" s="148"/>
      <c r="I3294" s="151"/>
      <c r="J3294" s="148"/>
      <c r="K3294" s="66"/>
    </row>
    <row r="3295" spans="1:11" x14ac:dyDescent="0.25">
      <c r="A3295" s="148"/>
      <c r="B3295" s="148"/>
      <c r="C3295" s="148"/>
      <c r="D3295" s="148"/>
      <c r="E3295" s="148"/>
      <c r="F3295" s="148"/>
      <c r="G3295" s="148"/>
      <c r="H3295" s="148"/>
      <c r="I3295" s="151"/>
      <c r="J3295" s="148"/>
      <c r="K3295" s="66"/>
    </row>
    <row r="3296" spans="1:11" x14ac:dyDescent="0.25">
      <c r="A3296" s="148"/>
      <c r="B3296" s="148"/>
      <c r="C3296" s="148"/>
      <c r="D3296" s="148"/>
      <c r="E3296" s="148"/>
      <c r="F3296" s="148"/>
      <c r="G3296" s="148"/>
      <c r="H3296" s="148"/>
      <c r="I3296" s="151"/>
      <c r="J3296" s="148"/>
      <c r="K3296" s="66"/>
    </row>
    <row r="3297" spans="1:11" x14ac:dyDescent="0.25">
      <c r="A3297" s="148"/>
      <c r="B3297" s="148"/>
      <c r="C3297" s="148"/>
      <c r="D3297" s="148"/>
      <c r="E3297" s="148"/>
      <c r="F3297" s="148"/>
      <c r="G3297" s="148"/>
      <c r="H3297" s="148"/>
      <c r="I3297" s="151"/>
      <c r="J3297" s="148"/>
      <c r="K3297" s="66"/>
    </row>
    <row r="3298" spans="1:11" x14ac:dyDescent="0.25">
      <c r="A3298" s="148"/>
      <c r="B3298" s="148"/>
      <c r="C3298" s="148"/>
      <c r="D3298" s="148"/>
      <c r="E3298" s="148"/>
      <c r="F3298" s="148"/>
      <c r="G3298" s="148"/>
      <c r="H3298" s="148"/>
      <c r="I3298" s="151"/>
      <c r="J3298" s="148"/>
      <c r="K3298" s="66"/>
    </row>
    <row r="3299" spans="1:11" x14ac:dyDescent="0.25">
      <c r="A3299" s="148"/>
      <c r="B3299" s="148"/>
      <c r="C3299" s="148"/>
      <c r="D3299" s="148"/>
      <c r="E3299" s="148"/>
      <c r="F3299" s="148"/>
      <c r="G3299" s="148"/>
      <c r="H3299" s="148"/>
      <c r="I3299" s="151"/>
      <c r="J3299" s="148"/>
      <c r="K3299" s="66"/>
    </row>
    <row r="3300" spans="1:11" x14ac:dyDescent="0.25">
      <c r="A3300" s="148"/>
      <c r="B3300" s="148"/>
      <c r="C3300" s="148"/>
      <c r="D3300" s="148"/>
      <c r="E3300" s="148"/>
      <c r="F3300" s="148"/>
      <c r="G3300" s="148"/>
      <c r="H3300" s="148"/>
      <c r="I3300" s="151"/>
      <c r="J3300" s="148"/>
      <c r="K3300" s="66"/>
    </row>
    <row r="3301" spans="1:11" x14ac:dyDescent="0.25">
      <c r="A3301" s="148"/>
      <c r="B3301" s="148"/>
      <c r="C3301" s="148"/>
      <c r="D3301" s="148"/>
      <c r="E3301" s="148"/>
      <c r="F3301" s="148"/>
      <c r="G3301" s="148"/>
      <c r="H3301" s="148"/>
      <c r="I3301" s="151"/>
      <c r="J3301" s="148"/>
      <c r="K3301" s="66"/>
    </row>
    <row r="3302" spans="1:11" x14ac:dyDescent="0.25">
      <c r="A3302" s="148"/>
      <c r="B3302" s="148"/>
      <c r="C3302" s="148"/>
      <c r="D3302" s="148"/>
      <c r="E3302" s="148"/>
      <c r="F3302" s="148"/>
      <c r="G3302" s="148"/>
      <c r="H3302" s="148"/>
      <c r="I3302" s="151"/>
      <c r="J3302" s="148"/>
      <c r="K3302" s="66"/>
    </row>
    <row r="3303" spans="1:11" x14ac:dyDescent="0.25">
      <c r="A3303" s="148"/>
      <c r="B3303" s="148"/>
      <c r="C3303" s="148"/>
      <c r="D3303" s="148"/>
      <c r="E3303" s="148"/>
      <c r="F3303" s="148"/>
      <c r="G3303" s="148"/>
      <c r="H3303" s="148"/>
      <c r="I3303" s="151"/>
      <c r="J3303" s="148"/>
      <c r="K3303" s="66"/>
    </row>
    <row r="3304" spans="1:11" x14ac:dyDescent="0.25">
      <c r="A3304" s="148"/>
      <c r="B3304" s="148"/>
      <c r="C3304" s="148"/>
      <c r="D3304" s="148"/>
      <c r="E3304" s="148"/>
      <c r="F3304" s="148"/>
      <c r="G3304" s="148"/>
      <c r="H3304" s="148"/>
      <c r="I3304" s="151"/>
      <c r="J3304" s="148"/>
      <c r="K3304" s="66"/>
    </row>
    <row r="3305" spans="1:11" x14ac:dyDescent="0.25">
      <c r="A3305" s="148"/>
      <c r="B3305" s="148"/>
      <c r="C3305" s="148"/>
      <c r="D3305" s="148"/>
      <c r="E3305" s="148"/>
      <c r="F3305" s="148"/>
      <c r="G3305" s="148"/>
      <c r="H3305" s="148"/>
      <c r="I3305" s="151"/>
      <c r="J3305" s="148"/>
      <c r="K3305" s="66"/>
    </row>
    <row r="3306" spans="1:11" x14ac:dyDescent="0.25">
      <c r="A3306" s="148"/>
      <c r="B3306" s="148"/>
      <c r="C3306" s="148"/>
      <c r="D3306" s="148"/>
      <c r="E3306" s="148"/>
      <c r="F3306" s="148"/>
      <c r="G3306" s="148"/>
      <c r="H3306" s="148"/>
      <c r="I3306" s="151"/>
      <c r="J3306" s="148"/>
      <c r="K3306" s="66"/>
    </row>
    <row r="3307" spans="1:11" x14ac:dyDescent="0.25">
      <c r="A3307" s="148"/>
      <c r="B3307" s="148"/>
      <c r="C3307" s="148"/>
      <c r="D3307" s="148"/>
      <c r="E3307" s="148"/>
      <c r="F3307" s="148"/>
      <c r="G3307" s="148"/>
      <c r="H3307" s="148"/>
      <c r="I3307" s="151"/>
      <c r="J3307" s="148"/>
      <c r="K3307" s="66"/>
    </row>
    <row r="3308" spans="1:11" x14ac:dyDescent="0.25">
      <c r="A3308" s="148"/>
      <c r="B3308" s="148"/>
      <c r="C3308" s="148"/>
      <c r="D3308" s="148"/>
      <c r="E3308" s="148"/>
      <c r="F3308" s="148"/>
      <c r="G3308" s="148"/>
      <c r="H3308" s="148"/>
      <c r="I3308" s="151"/>
      <c r="J3308" s="148"/>
      <c r="K3308" s="66"/>
    </row>
    <row r="3309" spans="1:11" x14ac:dyDescent="0.25">
      <c r="A3309" s="148"/>
      <c r="B3309" s="148"/>
      <c r="C3309" s="148"/>
      <c r="D3309" s="148"/>
      <c r="E3309" s="148"/>
      <c r="F3309" s="148"/>
      <c r="G3309" s="148"/>
      <c r="H3309" s="148"/>
      <c r="I3309" s="151"/>
      <c r="J3309" s="148"/>
      <c r="K3309" s="66"/>
    </row>
    <row r="3310" spans="1:11" x14ac:dyDescent="0.25">
      <c r="A3310" s="148"/>
      <c r="B3310" s="148"/>
      <c r="C3310" s="148"/>
      <c r="D3310" s="148"/>
      <c r="E3310" s="148"/>
      <c r="F3310" s="148"/>
      <c r="G3310" s="148"/>
      <c r="H3310" s="148"/>
      <c r="I3310" s="151"/>
      <c r="J3310" s="148"/>
      <c r="K3310" s="66"/>
    </row>
    <row r="3311" spans="1:11" x14ac:dyDescent="0.25">
      <c r="A3311" s="148"/>
      <c r="B3311" s="148"/>
      <c r="C3311" s="148"/>
      <c r="D3311" s="148"/>
      <c r="E3311" s="148"/>
      <c r="F3311" s="148"/>
      <c r="G3311" s="148"/>
      <c r="H3311" s="148"/>
      <c r="I3311" s="151"/>
      <c r="J3311" s="148"/>
      <c r="K3311" s="66"/>
    </row>
    <row r="3312" spans="1:11" x14ac:dyDescent="0.25">
      <c r="A3312" s="148"/>
      <c r="B3312" s="148"/>
      <c r="C3312" s="148"/>
      <c r="D3312" s="148"/>
      <c r="E3312" s="148"/>
      <c r="F3312" s="148"/>
      <c r="G3312" s="148"/>
      <c r="H3312" s="148"/>
      <c r="I3312" s="151"/>
      <c r="J3312" s="148"/>
      <c r="K3312" s="66"/>
    </row>
    <row r="3313" spans="1:11" x14ac:dyDescent="0.25">
      <c r="A3313" s="148"/>
      <c r="B3313" s="148"/>
      <c r="C3313" s="148"/>
      <c r="D3313" s="148"/>
      <c r="E3313" s="148"/>
      <c r="F3313" s="148"/>
      <c r="G3313" s="148"/>
      <c r="H3313" s="148"/>
      <c r="I3313" s="151"/>
      <c r="J3313" s="148"/>
      <c r="K3313" s="66"/>
    </row>
    <row r="3314" spans="1:11" x14ac:dyDescent="0.25">
      <c r="A3314" s="148"/>
      <c r="B3314" s="148"/>
      <c r="C3314" s="148"/>
      <c r="D3314" s="148"/>
      <c r="E3314" s="148"/>
      <c r="F3314" s="148"/>
      <c r="G3314" s="148"/>
      <c r="H3314" s="148"/>
      <c r="I3314" s="151"/>
      <c r="J3314" s="148"/>
      <c r="K3314" s="66"/>
    </row>
    <row r="3315" spans="1:11" x14ac:dyDescent="0.25">
      <c r="A3315" s="148"/>
      <c r="B3315" s="148"/>
      <c r="C3315" s="148"/>
      <c r="D3315" s="148"/>
      <c r="E3315" s="148"/>
      <c r="F3315" s="148"/>
      <c r="G3315" s="148"/>
      <c r="H3315" s="148"/>
      <c r="I3315" s="151"/>
      <c r="J3315" s="148"/>
      <c r="K3315" s="66"/>
    </row>
    <row r="3316" spans="1:11" x14ac:dyDescent="0.25">
      <c r="A3316" s="148"/>
      <c r="B3316" s="148"/>
      <c r="C3316" s="148"/>
      <c r="D3316" s="148"/>
      <c r="E3316" s="148"/>
      <c r="F3316" s="148"/>
      <c r="G3316" s="148"/>
      <c r="H3316" s="148"/>
      <c r="I3316" s="151"/>
      <c r="J3316" s="148"/>
      <c r="K3316" s="66"/>
    </row>
    <row r="3317" spans="1:11" x14ac:dyDescent="0.25">
      <c r="A3317" s="148"/>
      <c r="B3317" s="148"/>
      <c r="C3317" s="148"/>
      <c r="D3317" s="148"/>
      <c r="E3317" s="148"/>
      <c r="F3317" s="148"/>
      <c r="G3317" s="148"/>
      <c r="H3317" s="148"/>
      <c r="I3317" s="151"/>
      <c r="J3317" s="148"/>
      <c r="K3317" s="66"/>
    </row>
    <row r="3318" spans="1:11" x14ac:dyDescent="0.25">
      <c r="A3318" s="148"/>
      <c r="B3318" s="148"/>
      <c r="C3318" s="148"/>
      <c r="D3318" s="148"/>
      <c r="E3318" s="148"/>
      <c r="F3318" s="148"/>
      <c r="G3318" s="148"/>
      <c r="H3318" s="148"/>
      <c r="I3318" s="151"/>
      <c r="J3318" s="148"/>
      <c r="K3318" s="66"/>
    </row>
    <row r="3319" spans="1:11" x14ac:dyDescent="0.25">
      <c r="A3319" s="148"/>
      <c r="B3319" s="148"/>
      <c r="C3319" s="148"/>
      <c r="D3319" s="148"/>
      <c r="E3319" s="148"/>
      <c r="F3319" s="148"/>
      <c r="G3319" s="148"/>
      <c r="H3319" s="148"/>
      <c r="I3319" s="151"/>
      <c r="J3319" s="148"/>
      <c r="K3319" s="66"/>
    </row>
    <row r="3320" spans="1:11" x14ac:dyDescent="0.25">
      <c r="A3320" s="148"/>
      <c r="B3320" s="148"/>
      <c r="C3320" s="148"/>
      <c r="D3320" s="148"/>
      <c r="E3320" s="148"/>
      <c r="F3320" s="148"/>
      <c r="G3320" s="148"/>
      <c r="H3320" s="148"/>
      <c r="I3320" s="151"/>
      <c r="J3320" s="148"/>
      <c r="K3320" s="66"/>
    </row>
    <row r="3321" spans="1:11" x14ac:dyDescent="0.25">
      <c r="A3321" s="148"/>
      <c r="B3321" s="148"/>
      <c r="C3321" s="148"/>
      <c r="D3321" s="148"/>
      <c r="E3321" s="148"/>
      <c r="F3321" s="148"/>
      <c r="G3321" s="148"/>
      <c r="H3321" s="148"/>
      <c r="I3321" s="151"/>
      <c r="J3321" s="148"/>
      <c r="K3321" s="66"/>
    </row>
    <row r="3322" spans="1:11" x14ac:dyDescent="0.25">
      <c r="A3322" s="148"/>
      <c r="B3322" s="148"/>
      <c r="C3322" s="148"/>
      <c r="D3322" s="148"/>
      <c r="E3322" s="148"/>
      <c r="F3322" s="148"/>
      <c r="G3322" s="148"/>
      <c r="H3322" s="148"/>
      <c r="I3322" s="151"/>
      <c r="J3322" s="148"/>
      <c r="K3322" s="66"/>
    </row>
    <row r="3323" spans="1:11" x14ac:dyDescent="0.25">
      <c r="A3323" s="148"/>
      <c r="B3323" s="148"/>
      <c r="C3323" s="148"/>
      <c r="D3323" s="148"/>
      <c r="E3323" s="148"/>
      <c r="F3323" s="148"/>
      <c r="G3323" s="148"/>
      <c r="H3323" s="148"/>
      <c r="I3323" s="151"/>
      <c r="J3323" s="148"/>
      <c r="K3323" s="66"/>
    </row>
    <row r="3324" spans="1:11" x14ac:dyDescent="0.25">
      <c r="A3324" s="148"/>
      <c r="B3324" s="148"/>
      <c r="C3324" s="148"/>
      <c r="D3324" s="148"/>
      <c r="E3324" s="148"/>
      <c r="F3324" s="148"/>
      <c r="G3324" s="148"/>
      <c r="H3324" s="148"/>
      <c r="I3324" s="151"/>
      <c r="J3324" s="148"/>
      <c r="K3324" s="66"/>
    </row>
    <row r="3325" spans="1:11" x14ac:dyDescent="0.25">
      <c r="A3325" s="148"/>
      <c r="B3325" s="148"/>
      <c r="C3325" s="148"/>
      <c r="D3325" s="148"/>
      <c r="E3325" s="148"/>
      <c r="F3325" s="148"/>
      <c r="G3325" s="148"/>
      <c r="H3325" s="148"/>
      <c r="I3325" s="151"/>
      <c r="J3325" s="148"/>
      <c r="K3325" s="66"/>
    </row>
    <row r="3326" spans="1:11" x14ac:dyDescent="0.25">
      <c r="A3326" s="148"/>
      <c r="B3326" s="148"/>
      <c r="C3326" s="148"/>
      <c r="D3326" s="148"/>
      <c r="E3326" s="148"/>
      <c r="F3326" s="148"/>
      <c r="G3326" s="148"/>
      <c r="H3326" s="148"/>
      <c r="I3326" s="151"/>
      <c r="J3326" s="148"/>
      <c r="K3326" s="66"/>
    </row>
    <row r="3327" spans="1:11" x14ac:dyDescent="0.25">
      <c r="A3327" s="148"/>
      <c r="B3327" s="148"/>
      <c r="C3327" s="148"/>
      <c r="D3327" s="148"/>
      <c r="E3327" s="148"/>
      <c r="F3327" s="148"/>
      <c r="G3327" s="148"/>
      <c r="H3327" s="148"/>
      <c r="I3327" s="151"/>
      <c r="J3327" s="148"/>
      <c r="K3327" s="66"/>
    </row>
    <row r="3328" spans="1:11" x14ac:dyDescent="0.25">
      <c r="A3328" s="148"/>
      <c r="B3328" s="148"/>
      <c r="C3328" s="148"/>
      <c r="D3328" s="148"/>
      <c r="E3328" s="148"/>
      <c r="F3328" s="148"/>
      <c r="G3328" s="148"/>
      <c r="H3328" s="148"/>
      <c r="I3328" s="151"/>
      <c r="J3328" s="148"/>
      <c r="K3328" s="66"/>
    </row>
    <row r="3329" spans="1:11" x14ac:dyDescent="0.25">
      <c r="A3329" s="148"/>
      <c r="B3329" s="148"/>
      <c r="C3329" s="148"/>
      <c r="D3329" s="148"/>
      <c r="E3329" s="148"/>
      <c r="F3329" s="148"/>
      <c r="G3329" s="148"/>
      <c r="H3329" s="148"/>
      <c r="I3329" s="151"/>
      <c r="J3329" s="148"/>
      <c r="K3329" s="66"/>
    </row>
    <row r="3330" spans="1:11" x14ac:dyDescent="0.25">
      <c r="A3330" s="148"/>
      <c r="B3330" s="148"/>
      <c r="C3330" s="148"/>
      <c r="D3330" s="148"/>
      <c r="E3330" s="148"/>
      <c r="F3330" s="148"/>
      <c r="G3330" s="148"/>
      <c r="H3330" s="148"/>
      <c r="I3330" s="151"/>
      <c r="J3330" s="148"/>
      <c r="K3330" s="66"/>
    </row>
    <row r="3331" spans="1:11" x14ac:dyDescent="0.25">
      <c r="A3331" s="148"/>
      <c r="B3331" s="148"/>
      <c r="C3331" s="148"/>
      <c r="D3331" s="148"/>
      <c r="E3331" s="148"/>
      <c r="F3331" s="148"/>
      <c r="G3331" s="148"/>
      <c r="H3331" s="148"/>
      <c r="I3331" s="151"/>
      <c r="J3331" s="148"/>
      <c r="K3331" s="66"/>
    </row>
    <row r="3332" spans="1:11" x14ac:dyDescent="0.25">
      <c r="A3332" s="148"/>
      <c r="B3332" s="148"/>
      <c r="C3332" s="148"/>
      <c r="D3332" s="148"/>
      <c r="E3332" s="148"/>
      <c r="F3332" s="148"/>
      <c r="G3332" s="148"/>
      <c r="H3332" s="148"/>
      <c r="I3332" s="151"/>
      <c r="J3332" s="148"/>
      <c r="K3332" s="66"/>
    </row>
    <row r="3333" spans="1:11" x14ac:dyDescent="0.25">
      <c r="A3333" s="148"/>
      <c r="B3333" s="148"/>
      <c r="C3333" s="148"/>
      <c r="D3333" s="148"/>
      <c r="E3333" s="148"/>
      <c r="F3333" s="148"/>
      <c r="G3333" s="148"/>
      <c r="H3333" s="148"/>
      <c r="I3333" s="151"/>
      <c r="J3333" s="148"/>
      <c r="K3333" s="66"/>
    </row>
    <row r="3334" spans="1:11" x14ac:dyDescent="0.25">
      <c r="A3334" s="148"/>
      <c r="B3334" s="148"/>
      <c r="C3334" s="148"/>
      <c r="D3334" s="148"/>
      <c r="E3334" s="148"/>
      <c r="F3334" s="148"/>
      <c r="G3334" s="148"/>
      <c r="H3334" s="148"/>
      <c r="I3334" s="151"/>
      <c r="J3334" s="148"/>
      <c r="K3334" s="66"/>
    </row>
    <row r="3335" spans="1:11" x14ac:dyDescent="0.25">
      <c r="A3335" s="148"/>
      <c r="B3335" s="148"/>
      <c r="C3335" s="148"/>
      <c r="D3335" s="148"/>
      <c r="E3335" s="148"/>
      <c r="F3335" s="148"/>
      <c r="G3335" s="148"/>
      <c r="H3335" s="148"/>
      <c r="I3335" s="151"/>
      <c r="J3335" s="148"/>
      <c r="K3335" s="66"/>
    </row>
    <row r="3336" spans="1:11" x14ac:dyDescent="0.25">
      <c r="A3336" s="148"/>
      <c r="B3336" s="148"/>
      <c r="C3336" s="148"/>
      <c r="D3336" s="148"/>
      <c r="E3336" s="148"/>
      <c r="F3336" s="148"/>
      <c r="G3336" s="148"/>
      <c r="H3336" s="148"/>
      <c r="I3336" s="151"/>
      <c r="J3336" s="148"/>
      <c r="K3336" s="66"/>
    </row>
    <row r="3337" spans="1:11" x14ac:dyDescent="0.25">
      <c r="A3337" s="148"/>
      <c r="B3337" s="148"/>
      <c r="C3337" s="148"/>
      <c r="D3337" s="148"/>
      <c r="E3337" s="148"/>
      <c r="F3337" s="148"/>
      <c r="G3337" s="148"/>
      <c r="H3337" s="148"/>
      <c r="I3337" s="151"/>
      <c r="J3337" s="148"/>
      <c r="K3337" s="66"/>
    </row>
    <row r="3338" spans="1:11" x14ac:dyDescent="0.25">
      <c r="A3338" s="148"/>
      <c r="B3338" s="148"/>
      <c r="C3338" s="148"/>
      <c r="D3338" s="148"/>
      <c r="E3338" s="148"/>
      <c r="F3338" s="148"/>
      <c r="G3338" s="148"/>
      <c r="H3338" s="148"/>
      <c r="I3338" s="151"/>
      <c r="J3338" s="148"/>
      <c r="K3338" s="66"/>
    </row>
    <row r="3339" spans="1:11" x14ac:dyDescent="0.25">
      <c r="A3339" s="148"/>
      <c r="B3339" s="148"/>
      <c r="C3339" s="148"/>
      <c r="D3339" s="148"/>
      <c r="E3339" s="148"/>
      <c r="F3339" s="148"/>
      <c r="G3339" s="148"/>
      <c r="H3339" s="148"/>
      <c r="I3339" s="151"/>
      <c r="J3339" s="148"/>
      <c r="K3339" s="66"/>
    </row>
    <row r="3340" spans="1:11" x14ac:dyDescent="0.25">
      <c r="A3340" s="148"/>
      <c r="B3340" s="148"/>
      <c r="C3340" s="148"/>
      <c r="D3340" s="148"/>
      <c r="E3340" s="148"/>
      <c r="F3340" s="148"/>
      <c r="G3340" s="148"/>
      <c r="H3340" s="148"/>
      <c r="I3340" s="151"/>
      <c r="J3340" s="148"/>
      <c r="K3340" s="66"/>
    </row>
    <row r="3341" spans="1:11" x14ac:dyDescent="0.25">
      <c r="A3341" s="148"/>
      <c r="B3341" s="148"/>
      <c r="C3341" s="148"/>
      <c r="D3341" s="148"/>
      <c r="E3341" s="148"/>
      <c r="F3341" s="148"/>
      <c r="G3341" s="148"/>
      <c r="H3341" s="148"/>
      <c r="I3341" s="151"/>
      <c r="J3341" s="148"/>
      <c r="K3341" s="66"/>
    </row>
    <row r="3342" spans="1:11" x14ac:dyDescent="0.25">
      <c r="A3342" s="148"/>
      <c r="B3342" s="148"/>
      <c r="C3342" s="148"/>
      <c r="D3342" s="148"/>
      <c r="E3342" s="148"/>
      <c r="F3342" s="148"/>
      <c r="G3342" s="148"/>
      <c r="H3342" s="148"/>
      <c r="I3342" s="151"/>
      <c r="J3342" s="148"/>
      <c r="K3342" s="66"/>
    </row>
    <row r="3343" spans="1:11" x14ac:dyDescent="0.25">
      <c r="A3343" s="148"/>
      <c r="B3343" s="148"/>
      <c r="C3343" s="148"/>
      <c r="D3343" s="148"/>
      <c r="E3343" s="148"/>
      <c r="F3343" s="148"/>
      <c r="G3343" s="148"/>
      <c r="H3343" s="148"/>
      <c r="I3343" s="151"/>
      <c r="J3343" s="148"/>
      <c r="K3343" s="66"/>
    </row>
    <row r="3344" spans="1:11" x14ac:dyDescent="0.25">
      <c r="A3344" s="148"/>
      <c r="B3344" s="148"/>
      <c r="C3344" s="148"/>
      <c r="D3344" s="148"/>
      <c r="E3344" s="148"/>
      <c r="F3344" s="148"/>
      <c r="G3344" s="148"/>
      <c r="H3344" s="148"/>
      <c r="I3344" s="151"/>
      <c r="J3344" s="148"/>
      <c r="K3344" s="66"/>
    </row>
    <row r="3345" spans="1:11" x14ac:dyDescent="0.25">
      <c r="A3345" s="148"/>
      <c r="B3345" s="148"/>
      <c r="C3345" s="148"/>
      <c r="D3345" s="148"/>
      <c r="E3345" s="148"/>
      <c r="F3345" s="148"/>
      <c r="G3345" s="148"/>
      <c r="H3345" s="148"/>
      <c r="I3345" s="151"/>
      <c r="J3345" s="148"/>
      <c r="K3345" s="66"/>
    </row>
    <row r="3346" spans="1:11" x14ac:dyDescent="0.25">
      <c r="A3346" s="148"/>
      <c r="B3346" s="148"/>
      <c r="C3346" s="148"/>
      <c r="D3346" s="148"/>
      <c r="E3346" s="148"/>
      <c r="F3346" s="148"/>
      <c r="G3346" s="148"/>
      <c r="H3346" s="148"/>
      <c r="I3346" s="151"/>
      <c r="J3346" s="148"/>
      <c r="K3346" s="66"/>
    </row>
    <row r="3347" spans="1:11" x14ac:dyDescent="0.25">
      <c r="A3347" s="148"/>
      <c r="B3347" s="148"/>
      <c r="C3347" s="148"/>
      <c r="D3347" s="148"/>
      <c r="E3347" s="148"/>
      <c r="F3347" s="148"/>
      <c r="G3347" s="148"/>
      <c r="H3347" s="148"/>
      <c r="I3347" s="151"/>
      <c r="J3347" s="148"/>
      <c r="K3347" s="66"/>
    </row>
    <row r="3348" spans="1:11" x14ac:dyDescent="0.25">
      <c r="A3348" s="148"/>
      <c r="B3348" s="148"/>
      <c r="C3348" s="148"/>
      <c r="D3348" s="148"/>
      <c r="E3348" s="148"/>
      <c r="F3348" s="148"/>
      <c r="G3348" s="148"/>
      <c r="H3348" s="148"/>
      <c r="I3348" s="151"/>
      <c r="J3348" s="148"/>
      <c r="K3348" s="66"/>
    </row>
    <row r="3349" spans="1:11" x14ac:dyDescent="0.25">
      <c r="A3349" s="148"/>
      <c r="B3349" s="148"/>
      <c r="C3349" s="148"/>
      <c r="D3349" s="148"/>
      <c r="E3349" s="148"/>
      <c r="F3349" s="148"/>
      <c r="G3349" s="148"/>
      <c r="H3349" s="148"/>
      <c r="I3349" s="151"/>
      <c r="J3349" s="148"/>
      <c r="K3349" s="66"/>
    </row>
    <row r="3350" spans="1:11" x14ac:dyDescent="0.25">
      <c r="A3350" s="148"/>
      <c r="B3350" s="148"/>
      <c r="C3350" s="148"/>
      <c r="D3350" s="148"/>
      <c r="E3350" s="148"/>
      <c r="F3350" s="148"/>
      <c r="G3350" s="148"/>
      <c r="H3350" s="148"/>
      <c r="I3350" s="151"/>
      <c r="J3350" s="148"/>
      <c r="K3350" s="66"/>
    </row>
    <row r="3351" spans="1:11" x14ac:dyDescent="0.25">
      <c r="A3351" s="148"/>
      <c r="B3351" s="148"/>
      <c r="C3351" s="148"/>
      <c r="D3351" s="148"/>
      <c r="E3351" s="148"/>
      <c r="F3351" s="148"/>
      <c r="G3351" s="148"/>
      <c r="H3351" s="148"/>
      <c r="I3351" s="151"/>
      <c r="J3351" s="148"/>
      <c r="K3351" s="66"/>
    </row>
    <row r="3352" spans="1:11" x14ac:dyDescent="0.25">
      <c r="A3352" s="148"/>
      <c r="B3352" s="148"/>
      <c r="C3352" s="148"/>
      <c r="D3352" s="148"/>
      <c r="E3352" s="148"/>
      <c r="F3352" s="148"/>
      <c r="G3352" s="148"/>
      <c r="H3352" s="148"/>
      <c r="I3352" s="151"/>
      <c r="J3352" s="148"/>
      <c r="K3352" s="66"/>
    </row>
    <row r="3353" spans="1:11" x14ac:dyDescent="0.25">
      <c r="A3353" s="148"/>
      <c r="B3353" s="148"/>
      <c r="C3353" s="148"/>
      <c r="D3353" s="148"/>
      <c r="E3353" s="148"/>
      <c r="F3353" s="148"/>
      <c r="G3353" s="148"/>
      <c r="H3353" s="148"/>
      <c r="I3353" s="151"/>
      <c r="J3353" s="148"/>
      <c r="K3353" s="66"/>
    </row>
    <row r="3354" spans="1:11" x14ac:dyDescent="0.25">
      <c r="A3354" s="148"/>
      <c r="B3354" s="148"/>
      <c r="C3354" s="148"/>
      <c r="D3354" s="148"/>
      <c r="E3354" s="148"/>
      <c r="F3354" s="148"/>
      <c r="G3354" s="148"/>
      <c r="H3354" s="148"/>
      <c r="I3354" s="151"/>
      <c r="J3354" s="148"/>
      <c r="K3354" s="66"/>
    </row>
    <row r="3355" spans="1:11" x14ac:dyDescent="0.25">
      <c r="A3355" s="148"/>
      <c r="B3355" s="148"/>
      <c r="C3355" s="148"/>
      <c r="D3355" s="148"/>
      <c r="E3355" s="148"/>
      <c r="F3355" s="148"/>
      <c r="G3355" s="148"/>
      <c r="H3355" s="148"/>
      <c r="I3355" s="151"/>
      <c r="J3355" s="148"/>
      <c r="K3355" s="66"/>
    </row>
    <row r="3356" spans="1:11" x14ac:dyDescent="0.25">
      <c r="A3356" s="148"/>
      <c r="B3356" s="148"/>
      <c r="C3356" s="148"/>
      <c r="D3356" s="148"/>
      <c r="E3356" s="148"/>
      <c r="F3356" s="148"/>
      <c r="G3356" s="148"/>
      <c r="H3356" s="148"/>
      <c r="I3356" s="151"/>
      <c r="J3356" s="148"/>
      <c r="K3356" s="66"/>
    </row>
    <row r="3357" spans="1:11" x14ac:dyDescent="0.25">
      <c r="A3357" s="148"/>
      <c r="B3357" s="148"/>
      <c r="C3357" s="148"/>
      <c r="D3357" s="148"/>
      <c r="E3357" s="148"/>
      <c r="F3357" s="148"/>
      <c r="G3357" s="148"/>
      <c r="H3357" s="148"/>
      <c r="I3357" s="151"/>
      <c r="J3357" s="148"/>
      <c r="K3357" s="66"/>
    </row>
    <row r="3358" spans="1:11" x14ac:dyDescent="0.25">
      <c r="A3358" s="148"/>
      <c r="B3358" s="148"/>
      <c r="C3358" s="148"/>
      <c r="D3358" s="148"/>
      <c r="E3358" s="148"/>
      <c r="F3358" s="148"/>
      <c r="G3358" s="148"/>
      <c r="H3358" s="148"/>
      <c r="I3358" s="151"/>
      <c r="J3358" s="148"/>
      <c r="K3358" s="66"/>
    </row>
    <row r="3359" spans="1:11" x14ac:dyDescent="0.25">
      <c r="A3359" s="148"/>
      <c r="B3359" s="148"/>
      <c r="C3359" s="148"/>
      <c r="D3359" s="148"/>
      <c r="E3359" s="148"/>
      <c r="F3359" s="148"/>
      <c r="G3359" s="148"/>
      <c r="H3359" s="148"/>
      <c r="I3359" s="151"/>
      <c r="J3359" s="148"/>
      <c r="K3359" s="66"/>
    </row>
    <row r="3360" spans="1:11" x14ac:dyDescent="0.25">
      <c r="A3360" s="148"/>
      <c r="B3360" s="148"/>
      <c r="C3360" s="148"/>
      <c r="D3360" s="148"/>
      <c r="E3360" s="148"/>
      <c r="F3360" s="148"/>
      <c r="G3360" s="148"/>
      <c r="H3360" s="148"/>
      <c r="I3360" s="151"/>
      <c r="J3360" s="148"/>
      <c r="K3360" s="66"/>
    </row>
    <row r="3361" spans="1:11" x14ac:dyDescent="0.25">
      <c r="A3361" s="148"/>
      <c r="B3361" s="148"/>
      <c r="C3361" s="148"/>
      <c r="D3361" s="148"/>
      <c r="E3361" s="148"/>
      <c r="F3361" s="148"/>
      <c r="G3361" s="148"/>
      <c r="H3361" s="148"/>
      <c r="I3361" s="151"/>
      <c r="J3361" s="148"/>
      <c r="K3361" s="66"/>
    </row>
    <row r="3362" spans="1:11" x14ac:dyDescent="0.25">
      <c r="A3362" s="148"/>
      <c r="B3362" s="148"/>
      <c r="C3362" s="148"/>
      <c r="D3362" s="148"/>
      <c r="E3362" s="148"/>
      <c r="F3362" s="148"/>
      <c r="G3362" s="148"/>
      <c r="H3362" s="148"/>
      <c r="I3362" s="151"/>
      <c r="J3362" s="148"/>
      <c r="K3362" s="66"/>
    </row>
    <row r="3363" spans="1:11" x14ac:dyDescent="0.25">
      <c r="A3363" s="148"/>
      <c r="B3363" s="148"/>
      <c r="C3363" s="148"/>
      <c r="D3363" s="148"/>
      <c r="E3363" s="148"/>
      <c r="F3363" s="148"/>
      <c r="G3363" s="148"/>
      <c r="H3363" s="148"/>
      <c r="I3363" s="151"/>
      <c r="J3363" s="148"/>
      <c r="K3363" s="66"/>
    </row>
    <row r="3364" spans="1:11" x14ac:dyDescent="0.25">
      <c r="A3364" s="148"/>
      <c r="B3364" s="148"/>
      <c r="C3364" s="148"/>
      <c r="D3364" s="148"/>
      <c r="E3364" s="148"/>
      <c r="F3364" s="148"/>
      <c r="G3364" s="148"/>
      <c r="H3364" s="148"/>
      <c r="I3364" s="151"/>
      <c r="J3364" s="148"/>
      <c r="K3364" s="66"/>
    </row>
    <row r="3365" spans="1:11" x14ac:dyDescent="0.25">
      <c r="A3365" s="148"/>
      <c r="B3365" s="148"/>
      <c r="C3365" s="148"/>
      <c r="D3365" s="148"/>
      <c r="E3365" s="148"/>
      <c r="F3365" s="148"/>
      <c r="G3365" s="148"/>
      <c r="H3365" s="148"/>
      <c r="I3365" s="151"/>
      <c r="J3365" s="148"/>
      <c r="K3365" s="66"/>
    </row>
    <row r="3366" spans="1:11" x14ac:dyDescent="0.25">
      <c r="A3366" s="148"/>
      <c r="B3366" s="148"/>
      <c r="C3366" s="148"/>
      <c r="D3366" s="148"/>
      <c r="E3366" s="148"/>
      <c r="F3366" s="148"/>
      <c r="G3366" s="148"/>
      <c r="H3366" s="148"/>
      <c r="I3366" s="151"/>
      <c r="J3366" s="148"/>
      <c r="K3366" s="66"/>
    </row>
    <row r="3367" spans="1:11" x14ac:dyDescent="0.25">
      <c r="A3367" s="148"/>
      <c r="B3367" s="148"/>
      <c r="C3367" s="148"/>
      <c r="D3367" s="148"/>
      <c r="E3367" s="148"/>
      <c r="F3367" s="148"/>
      <c r="G3367" s="148"/>
      <c r="H3367" s="148"/>
      <c r="I3367" s="151"/>
      <c r="J3367" s="148"/>
      <c r="K3367" s="66"/>
    </row>
    <row r="3368" spans="1:11" x14ac:dyDescent="0.25">
      <c r="A3368" s="148"/>
      <c r="B3368" s="148"/>
      <c r="C3368" s="148"/>
      <c r="D3368" s="148"/>
      <c r="E3368" s="148"/>
      <c r="F3368" s="148"/>
      <c r="G3368" s="148"/>
      <c r="H3368" s="148"/>
      <c r="I3368" s="151"/>
      <c r="J3368" s="148"/>
      <c r="K3368" s="66"/>
    </row>
    <row r="3369" spans="1:11" x14ac:dyDescent="0.25">
      <c r="A3369" s="148"/>
      <c r="B3369" s="148"/>
      <c r="C3369" s="148"/>
      <c r="D3369" s="148"/>
      <c r="E3369" s="148"/>
      <c r="F3369" s="148"/>
      <c r="G3369" s="148"/>
      <c r="H3369" s="148"/>
      <c r="I3369" s="151"/>
      <c r="J3369" s="148"/>
      <c r="K3369" s="66"/>
    </row>
    <row r="3370" spans="1:11" x14ac:dyDescent="0.25">
      <c r="A3370" s="148"/>
      <c r="B3370" s="148"/>
      <c r="C3370" s="148"/>
      <c r="D3370" s="148"/>
      <c r="E3370" s="148"/>
      <c r="F3370" s="148"/>
      <c r="G3370" s="148"/>
      <c r="H3370" s="148"/>
      <c r="I3370" s="151"/>
      <c r="J3370" s="148"/>
      <c r="K3370" s="66"/>
    </row>
    <row r="3371" spans="1:11" x14ac:dyDescent="0.25">
      <c r="A3371" s="148"/>
      <c r="B3371" s="148"/>
      <c r="C3371" s="148"/>
      <c r="D3371" s="148"/>
      <c r="E3371" s="148"/>
      <c r="F3371" s="148"/>
      <c r="G3371" s="148"/>
      <c r="H3371" s="148"/>
      <c r="I3371" s="151"/>
      <c r="J3371" s="148"/>
      <c r="K3371" s="66"/>
    </row>
    <row r="3372" spans="1:11" x14ac:dyDescent="0.25">
      <c r="A3372" s="148"/>
      <c r="B3372" s="148"/>
      <c r="C3372" s="148"/>
      <c r="D3372" s="148"/>
      <c r="E3372" s="148"/>
      <c r="F3372" s="148"/>
      <c r="G3372" s="148"/>
      <c r="H3372" s="148"/>
      <c r="I3372" s="151"/>
      <c r="J3372" s="148"/>
      <c r="K3372" s="66"/>
    </row>
    <row r="3373" spans="1:11" x14ac:dyDescent="0.25">
      <c r="A3373" s="148"/>
      <c r="B3373" s="148"/>
      <c r="C3373" s="148"/>
      <c r="D3373" s="148"/>
      <c r="E3373" s="148"/>
      <c r="F3373" s="148"/>
      <c r="G3373" s="148"/>
      <c r="H3373" s="148"/>
      <c r="I3373" s="151"/>
      <c r="J3373" s="148"/>
      <c r="K3373" s="66"/>
    </row>
    <row r="3374" spans="1:11" x14ac:dyDescent="0.25">
      <c r="A3374" s="148"/>
      <c r="B3374" s="148"/>
      <c r="C3374" s="148"/>
      <c r="D3374" s="148"/>
      <c r="E3374" s="148"/>
      <c r="F3374" s="148"/>
      <c r="G3374" s="148"/>
      <c r="H3374" s="148"/>
      <c r="I3374" s="151"/>
      <c r="J3374" s="148"/>
      <c r="K3374" s="66"/>
    </row>
    <row r="3375" spans="1:11" x14ac:dyDescent="0.25">
      <c r="A3375" s="148"/>
      <c r="B3375" s="148"/>
      <c r="C3375" s="148"/>
      <c r="D3375" s="148"/>
      <c r="E3375" s="148"/>
      <c r="F3375" s="148"/>
      <c r="G3375" s="148"/>
      <c r="H3375" s="148"/>
      <c r="I3375" s="151"/>
      <c r="J3375" s="148"/>
      <c r="K3375" s="66"/>
    </row>
    <row r="3376" spans="1:11" x14ac:dyDescent="0.25">
      <c r="A3376" s="148"/>
      <c r="B3376" s="148"/>
      <c r="C3376" s="148"/>
      <c r="D3376" s="148"/>
      <c r="E3376" s="148"/>
      <c r="F3376" s="148"/>
      <c r="G3376" s="148"/>
      <c r="H3376" s="148"/>
      <c r="I3376" s="151"/>
      <c r="J3376" s="148"/>
      <c r="K3376" s="66"/>
    </row>
    <row r="3377" spans="1:11" x14ac:dyDescent="0.25">
      <c r="A3377" s="148"/>
      <c r="B3377" s="148"/>
      <c r="C3377" s="148"/>
      <c r="D3377" s="148"/>
      <c r="E3377" s="148"/>
      <c r="F3377" s="148"/>
      <c r="G3377" s="148"/>
      <c r="H3377" s="148"/>
      <c r="I3377" s="151"/>
      <c r="J3377" s="148"/>
      <c r="K3377" s="66"/>
    </row>
    <row r="3378" spans="1:11" x14ac:dyDescent="0.25">
      <c r="A3378" s="148"/>
      <c r="B3378" s="148"/>
      <c r="C3378" s="148"/>
      <c r="D3378" s="148"/>
      <c r="E3378" s="148"/>
      <c r="F3378" s="148"/>
      <c r="G3378" s="148"/>
      <c r="H3378" s="148"/>
      <c r="I3378" s="151"/>
      <c r="J3378" s="148"/>
      <c r="K3378" s="66"/>
    </row>
    <row r="3379" spans="1:11" x14ac:dyDescent="0.25">
      <c r="A3379" s="148"/>
      <c r="B3379" s="148"/>
      <c r="C3379" s="148"/>
      <c r="D3379" s="148"/>
      <c r="E3379" s="148"/>
      <c r="F3379" s="148"/>
      <c r="G3379" s="148"/>
      <c r="H3379" s="148"/>
      <c r="I3379" s="151"/>
      <c r="J3379" s="148"/>
      <c r="K3379" s="66"/>
    </row>
    <row r="3380" spans="1:11" x14ac:dyDescent="0.25">
      <c r="A3380" s="148"/>
      <c r="B3380" s="148"/>
      <c r="C3380" s="148"/>
      <c r="D3380" s="148"/>
      <c r="E3380" s="148"/>
      <c r="F3380" s="148"/>
      <c r="G3380" s="148"/>
      <c r="H3380" s="148"/>
      <c r="I3380" s="151"/>
      <c r="J3380" s="148"/>
      <c r="K3380" s="66"/>
    </row>
    <row r="3381" spans="1:11" x14ac:dyDescent="0.25">
      <c r="A3381" s="148"/>
      <c r="B3381" s="148"/>
      <c r="C3381" s="148"/>
      <c r="D3381" s="148"/>
      <c r="E3381" s="148"/>
      <c r="F3381" s="148"/>
      <c r="G3381" s="148"/>
      <c r="H3381" s="148"/>
      <c r="I3381" s="151"/>
      <c r="J3381" s="148"/>
      <c r="K3381" s="66"/>
    </row>
    <row r="3382" spans="1:11" x14ac:dyDescent="0.25">
      <c r="A3382" s="148"/>
      <c r="B3382" s="148"/>
      <c r="C3382" s="148"/>
      <c r="D3382" s="148"/>
      <c r="E3382" s="148"/>
      <c r="F3382" s="148"/>
      <c r="G3382" s="148"/>
      <c r="H3382" s="148"/>
      <c r="I3382" s="151"/>
      <c r="J3382" s="148"/>
      <c r="K3382" s="66"/>
    </row>
    <row r="3383" spans="1:11" x14ac:dyDescent="0.25">
      <c r="A3383" s="148"/>
      <c r="B3383" s="148"/>
      <c r="C3383" s="148"/>
      <c r="D3383" s="148"/>
      <c r="E3383" s="148"/>
      <c r="F3383" s="148"/>
      <c r="G3383" s="148"/>
      <c r="H3383" s="148"/>
      <c r="I3383" s="151"/>
      <c r="J3383" s="148"/>
      <c r="K3383" s="66"/>
    </row>
    <row r="3384" spans="1:11" x14ac:dyDescent="0.25">
      <c r="A3384" s="148"/>
      <c r="B3384" s="148"/>
      <c r="C3384" s="148"/>
      <c r="D3384" s="148"/>
      <c r="E3384" s="148"/>
      <c r="F3384" s="148"/>
      <c r="G3384" s="148"/>
      <c r="H3384" s="148"/>
      <c r="I3384" s="151"/>
      <c r="J3384" s="148"/>
      <c r="K3384" s="66"/>
    </row>
    <row r="3385" spans="1:11" x14ac:dyDescent="0.25">
      <c r="A3385" s="148"/>
      <c r="B3385" s="148"/>
      <c r="C3385" s="148"/>
      <c r="D3385" s="148"/>
      <c r="E3385" s="148"/>
      <c r="F3385" s="148"/>
      <c r="G3385" s="148"/>
      <c r="H3385" s="148"/>
      <c r="I3385" s="151"/>
      <c r="J3385" s="148"/>
      <c r="K3385" s="66"/>
    </row>
    <row r="3386" spans="1:11" x14ac:dyDescent="0.25">
      <c r="A3386" s="148"/>
      <c r="B3386" s="148"/>
      <c r="C3386" s="148"/>
      <c r="D3386" s="148"/>
      <c r="E3386" s="148"/>
      <c r="F3386" s="148"/>
      <c r="G3386" s="148"/>
      <c r="H3386" s="148"/>
      <c r="I3386" s="151"/>
      <c r="J3386" s="148"/>
      <c r="K3386" s="66"/>
    </row>
    <row r="3387" spans="1:11" x14ac:dyDescent="0.25">
      <c r="A3387" s="148"/>
      <c r="B3387" s="148"/>
      <c r="C3387" s="148"/>
      <c r="D3387" s="148"/>
      <c r="E3387" s="148"/>
      <c r="F3387" s="148"/>
      <c r="G3387" s="148"/>
      <c r="H3387" s="148"/>
      <c r="I3387" s="151"/>
      <c r="J3387" s="148"/>
      <c r="K3387" s="66"/>
    </row>
    <row r="3388" spans="1:11" x14ac:dyDescent="0.25">
      <c r="A3388" s="148"/>
      <c r="B3388" s="148"/>
      <c r="C3388" s="148"/>
      <c r="D3388" s="148"/>
      <c r="E3388" s="148"/>
      <c r="F3388" s="148"/>
      <c r="G3388" s="148"/>
      <c r="H3388" s="148"/>
      <c r="I3388" s="151"/>
      <c r="J3388" s="148"/>
      <c r="K3388" s="66"/>
    </row>
    <row r="3389" spans="1:11" x14ac:dyDescent="0.25">
      <c r="A3389" s="148"/>
      <c r="B3389" s="148"/>
      <c r="C3389" s="148"/>
      <c r="D3389" s="148"/>
      <c r="E3389" s="148"/>
      <c r="F3389" s="148"/>
      <c r="G3389" s="148"/>
      <c r="H3389" s="148"/>
      <c r="I3389" s="151"/>
      <c r="J3389" s="148"/>
      <c r="K3389" s="66"/>
    </row>
    <row r="3390" spans="1:11" x14ac:dyDescent="0.25">
      <c r="A3390" s="148"/>
      <c r="B3390" s="148"/>
      <c r="C3390" s="148"/>
      <c r="D3390" s="148"/>
      <c r="E3390" s="148"/>
      <c r="F3390" s="148"/>
      <c r="G3390" s="148"/>
      <c r="H3390" s="148"/>
      <c r="I3390" s="151"/>
      <c r="J3390" s="148"/>
      <c r="K3390" s="66"/>
    </row>
    <row r="3391" spans="1:11" x14ac:dyDescent="0.25">
      <c r="A3391" s="148"/>
      <c r="B3391" s="148"/>
      <c r="C3391" s="148"/>
      <c r="D3391" s="148"/>
      <c r="E3391" s="148"/>
      <c r="F3391" s="148"/>
      <c r="G3391" s="148"/>
      <c r="H3391" s="148"/>
      <c r="I3391" s="151"/>
      <c r="J3391" s="148"/>
      <c r="K3391" s="66"/>
    </row>
    <row r="3392" spans="1:11" x14ac:dyDescent="0.25">
      <c r="A3392" s="148"/>
      <c r="B3392" s="148"/>
      <c r="C3392" s="148"/>
      <c r="D3392" s="148"/>
      <c r="E3392" s="148"/>
      <c r="F3392" s="148"/>
      <c r="G3392" s="148"/>
      <c r="H3392" s="148"/>
      <c r="I3392" s="151"/>
      <c r="J3392" s="148"/>
      <c r="K3392" s="66"/>
    </row>
    <row r="3393" spans="1:11" x14ac:dyDescent="0.25">
      <c r="A3393" s="148"/>
      <c r="B3393" s="148"/>
      <c r="C3393" s="148"/>
      <c r="D3393" s="148"/>
      <c r="E3393" s="148"/>
      <c r="F3393" s="148"/>
      <c r="G3393" s="148"/>
      <c r="H3393" s="148"/>
      <c r="I3393" s="151"/>
      <c r="J3393" s="148"/>
      <c r="K3393" s="66"/>
    </row>
    <row r="3394" spans="1:11" x14ac:dyDescent="0.25">
      <c r="A3394" s="148"/>
      <c r="B3394" s="148"/>
      <c r="C3394" s="148"/>
      <c r="D3394" s="148"/>
      <c r="E3394" s="148"/>
      <c r="F3394" s="148"/>
      <c r="G3394" s="148"/>
      <c r="H3394" s="148"/>
      <c r="I3394" s="151"/>
      <c r="J3394" s="148"/>
      <c r="K3394" s="66"/>
    </row>
    <row r="3395" spans="1:11" x14ac:dyDescent="0.25">
      <c r="A3395" s="148"/>
      <c r="B3395" s="148"/>
      <c r="C3395" s="148"/>
      <c r="D3395" s="148"/>
      <c r="E3395" s="148"/>
      <c r="F3395" s="148"/>
      <c r="G3395" s="148"/>
      <c r="H3395" s="148"/>
      <c r="I3395" s="151"/>
      <c r="J3395" s="148"/>
      <c r="K3395" s="66"/>
    </row>
    <row r="3396" spans="1:11" x14ac:dyDescent="0.25">
      <c r="A3396" s="148"/>
      <c r="B3396" s="148"/>
      <c r="C3396" s="148"/>
      <c r="D3396" s="148"/>
      <c r="E3396" s="148"/>
      <c r="F3396" s="148"/>
      <c r="G3396" s="148"/>
      <c r="H3396" s="148"/>
      <c r="I3396" s="151"/>
      <c r="J3396" s="148"/>
      <c r="K3396" s="66"/>
    </row>
    <row r="3397" spans="1:11" x14ac:dyDescent="0.25">
      <c r="A3397" s="148"/>
      <c r="B3397" s="148"/>
      <c r="C3397" s="148"/>
      <c r="D3397" s="148"/>
      <c r="E3397" s="148"/>
      <c r="F3397" s="148"/>
      <c r="G3397" s="148"/>
      <c r="H3397" s="148"/>
      <c r="I3397" s="151"/>
      <c r="J3397" s="148"/>
      <c r="K3397" s="66"/>
    </row>
    <row r="3398" spans="1:11" x14ac:dyDescent="0.25">
      <c r="A3398" s="148"/>
      <c r="B3398" s="148"/>
      <c r="C3398" s="148"/>
      <c r="D3398" s="148"/>
      <c r="E3398" s="148"/>
      <c r="F3398" s="148"/>
      <c r="G3398" s="148"/>
      <c r="H3398" s="148"/>
      <c r="I3398" s="151"/>
      <c r="J3398" s="148"/>
      <c r="K3398" s="66"/>
    </row>
    <row r="3399" spans="1:11" x14ac:dyDescent="0.25">
      <c r="A3399" s="148"/>
      <c r="B3399" s="148"/>
      <c r="C3399" s="148"/>
      <c r="D3399" s="148"/>
      <c r="E3399" s="148"/>
      <c r="F3399" s="148"/>
      <c r="G3399" s="148"/>
      <c r="H3399" s="148"/>
      <c r="I3399" s="151"/>
      <c r="J3399" s="148"/>
      <c r="K3399" s="66"/>
    </row>
    <row r="3400" spans="1:11" x14ac:dyDescent="0.25">
      <c r="A3400" s="148"/>
      <c r="B3400" s="148"/>
      <c r="C3400" s="148"/>
      <c r="D3400" s="148"/>
      <c r="E3400" s="148"/>
      <c r="F3400" s="148"/>
      <c r="G3400" s="148"/>
      <c r="H3400" s="148"/>
      <c r="I3400" s="151"/>
      <c r="J3400" s="148"/>
      <c r="K3400" s="66"/>
    </row>
    <row r="3401" spans="1:11" x14ac:dyDescent="0.25">
      <c r="A3401" s="148"/>
      <c r="B3401" s="148"/>
      <c r="C3401" s="148"/>
      <c r="D3401" s="148"/>
      <c r="E3401" s="148"/>
      <c r="F3401" s="148"/>
      <c r="G3401" s="148"/>
      <c r="H3401" s="148"/>
      <c r="I3401" s="151"/>
      <c r="J3401" s="148"/>
      <c r="K3401" s="66"/>
    </row>
    <row r="3402" spans="1:11" x14ac:dyDescent="0.25">
      <c r="A3402" s="148"/>
      <c r="B3402" s="148"/>
      <c r="C3402" s="148"/>
      <c r="D3402" s="148"/>
      <c r="E3402" s="148"/>
      <c r="F3402" s="148"/>
      <c r="G3402" s="148"/>
      <c r="H3402" s="148"/>
      <c r="I3402" s="151"/>
      <c r="J3402" s="148"/>
      <c r="K3402" s="66"/>
    </row>
    <row r="3403" spans="1:11" x14ac:dyDescent="0.25">
      <c r="A3403" s="148"/>
      <c r="B3403" s="148"/>
      <c r="C3403" s="148"/>
      <c r="D3403" s="148"/>
      <c r="E3403" s="148"/>
      <c r="F3403" s="148"/>
      <c r="G3403" s="148"/>
      <c r="H3403" s="148"/>
      <c r="I3403" s="151"/>
      <c r="J3403" s="148"/>
      <c r="K3403" s="66"/>
    </row>
    <row r="3404" spans="1:11" x14ac:dyDescent="0.25">
      <c r="A3404" s="148"/>
      <c r="B3404" s="148"/>
      <c r="C3404" s="148"/>
      <c r="D3404" s="148"/>
      <c r="E3404" s="148"/>
      <c r="F3404" s="148"/>
      <c r="G3404" s="148"/>
      <c r="H3404" s="148"/>
      <c r="I3404" s="151"/>
      <c r="J3404" s="148"/>
      <c r="K3404" s="66"/>
    </row>
    <row r="3405" spans="1:11" x14ac:dyDescent="0.25">
      <c r="A3405" s="148"/>
      <c r="B3405" s="148"/>
      <c r="C3405" s="148"/>
      <c r="D3405" s="148"/>
      <c r="E3405" s="148"/>
      <c r="F3405" s="148"/>
      <c r="G3405" s="148"/>
      <c r="H3405" s="148"/>
      <c r="I3405" s="151"/>
      <c r="J3405" s="148"/>
      <c r="K3405" s="66"/>
    </row>
    <row r="3406" spans="1:11" x14ac:dyDescent="0.25">
      <c r="A3406" s="148"/>
      <c r="B3406" s="148"/>
      <c r="C3406" s="148"/>
      <c r="D3406" s="148"/>
      <c r="E3406" s="148"/>
      <c r="F3406" s="148"/>
      <c r="G3406" s="148"/>
      <c r="H3406" s="148"/>
      <c r="I3406" s="151"/>
      <c r="J3406" s="148"/>
      <c r="K3406" s="66"/>
    </row>
    <row r="3407" spans="1:11" x14ac:dyDescent="0.25">
      <c r="A3407" s="148"/>
      <c r="B3407" s="148"/>
      <c r="C3407" s="148"/>
      <c r="D3407" s="148"/>
      <c r="E3407" s="148"/>
      <c r="F3407" s="148"/>
      <c r="G3407" s="148"/>
      <c r="H3407" s="148"/>
      <c r="I3407" s="151"/>
      <c r="J3407" s="148"/>
      <c r="K3407" s="66"/>
    </row>
    <row r="3408" spans="1:11" x14ac:dyDescent="0.25">
      <c r="A3408" s="148"/>
      <c r="B3408" s="148"/>
      <c r="C3408" s="148"/>
      <c r="D3408" s="148"/>
      <c r="E3408" s="148"/>
      <c r="F3408" s="148"/>
      <c r="G3408" s="148"/>
      <c r="H3408" s="148"/>
      <c r="I3408" s="151"/>
      <c r="J3408" s="148"/>
      <c r="K3408" s="66"/>
    </row>
    <row r="3409" spans="1:11" x14ac:dyDescent="0.25">
      <c r="A3409" s="148"/>
      <c r="B3409" s="148"/>
      <c r="C3409" s="148"/>
      <c r="D3409" s="148"/>
      <c r="E3409" s="148"/>
      <c r="F3409" s="148"/>
      <c r="G3409" s="148"/>
      <c r="H3409" s="148"/>
      <c r="I3409" s="151"/>
      <c r="J3409" s="148"/>
      <c r="K3409" s="66"/>
    </row>
    <row r="3410" spans="1:11" x14ac:dyDescent="0.25">
      <c r="A3410" s="148"/>
      <c r="B3410" s="148"/>
      <c r="C3410" s="148"/>
      <c r="D3410" s="148"/>
      <c r="E3410" s="148"/>
      <c r="F3410" s="148"/>
      <c r="G3410" s="148"/>
      <c r="H3410" s="148"/>
      <c r="I3410" s="151"/>
      <c r="J3410" s="148"/>
      <c r="K3410" s="66"/>
    </row>
    <row r="3411" spans="1:11" x14ac:dyDescent="0.25">
      <c r="A3411" s="148"/>
      <c r="B3411" s="148"/>
      <c r="C3411" s="148"/>
      <c r="D3411" s="148"/>
      <c r="E3411" s="148"/>
      <c r="F3411" s="148"/>
      <c r="G3411" s="148"/>
      <c r="H3411" s="148"/>
      <c r="I3411" s="151"/>
      <c r="J3411" s="148"/>
      <c r="K3411" s="66"/>
    </row>
    <row r="3412" spans="1:11" x14ac:dyDescent="0.25">
      <c r="A3412" s="148"/>
      <c r="B3412" s="148"/>
      <c r="C3412" s="148"/>
      <c r="D3412" s="148"/>
      <c r="E3412" s="148"/>
      <c r="F3412" s="148"/>
      <c r="G3412" s="148"/>
      <c r="H3412" s="148"/>
      <c r="I3412" s="151"/>
      <c r="J3412" s="148"/>
      <c r="K3412" s="66"/>
    </row>
    <row r="3413" spans="1:11" x14ac:dyDescent="0.25">
      <c r="A3413" s="148"/>
      <c r="B3413" s="148"/>
      <c r="C3413" s="148"/>
      <c r="D3413" s="148"/>
      <c r="E3413" s="148"/>
      <c r="F3413" s="148"/>
      <c r="G3413" s="148"/>
      <c r="H3413" s="148"/>
      <c r="I3413" s="151"/>
      <c r="J3413" s="148"/>
      <c r="K3413" s="66"/>
    </row>
    <row r="3414" spans="1:11" x14ac:dyDescent="0.25">
      <c r="A3414" s="148"/>
      <c r="B3414" s="148"/>
      <c r="C3414" s="148"/>
      <c r="D3414" s="148"/>
      <c r="E3414" s="148"/>
      <c r="F3414" s="148"/>
      <c r="G3414" s="148"/>
      <c r="H3414" s="148"/>
      <c r="I3414" s="151"/>
      <c r="J3414" s="148"/>
      <c r="K3414" s="66"/>
    </row>
    <row r="3415" spans="1:11" x14ac:dyDescent="0.25">
      <c r="A3415" s="148"/>
      <c r="B3415" s="148"/>
      <c r="C3415" s="148"/>
      <c r="D3415" s="148"/>
      <c r="E3415" s="148"/>
      <c r="F3415" s="148"/>
      <c r="G3415" s="148"/>
      <c r="H3415" s="148"/>
      <c r="I3415" s="151"/>
      <c r="J3415" s="148"/>
      <c r="K3415" s="66"/>
    </row>
    <row r="3416" spans="1:11" x14ac:dyDescent="0.25">
      <c r="A3416" s="148"/>
      <c r="B3416" s="148"/>
      <c r="C3416" s="148"/>
      <c r="D3416" s="148"/>
      <c r="E3416" s="148"/>
      <c r="F3416" s="148"/>
      <c r="G3416" s="148"/>
      <c r="H3416" s="148"/>
      <c r="I3416" s="151"/>
      <c r="J3416" s="148"/>
      <c r="K3416" s="66"/>
    </row>
    <row r="3417" spans="1:11" x14ac:dyDescent="0.25">
      <c r="A3417" s="148"/>
      <c r="B3417" s="148"/>
      <c r="C3417" s="148"/>
      <c r="D3417" s="148"/>
      <c r="E3417" s="148"/>
      <c r="F3417" s="148"/>
      <c r="G3417" s="148"/>
      <c r="H3417" s="148"/>
      <c r="I3417" s="151"/>
      <c r="J3417" s="148"/>
      <c r="K3417" s="66"/>
    </row>
    <row r="3418" spans="1:11" x14ac:dyDescent="0.25">
      <c r="A3418" s="148"/>
      <c r="B3418" s="148"/>
      <c r="C3418" s="148"/>
      <c r="D3418" s="148"/>
      <c r="E3418" s="148"/>
      <c r="F3418" s="148"/>
      <c r="G3418" s="148"/>
      <c r="H3418" s="148"/>
      <c r="I3418" s="151"/>
      <c r="J3418" s="148"/>
      <c r="K3418" s="66"/>
    </row>
    <row r="3419" spans="1:11" x14ac:dyDescent="0.25">
      <c r="A3419" s="148"/>
      <c r="B3419" s="148"/>
      <c r="C3419" s="148"/>
      <c r="D3419" s="148"/>
      <c r="E3419" s="148"/>
      <c r="F3419" s="148"/>
      <c r="G3419" s="148"/>
      <c r="H3419" s="148"/>
      <c r="I3419" s="151"/>
      <c r="J3419" s="148"/>
      <c r="K3419" s="66"/>
    </row>
    <row r="3420" spans="1:11" x14ac:dyDescent="0.25">
      <c r="A3420" s="148"/>
      <c r="B3420" s="148"/>
      <c r="C3420" s="148"/>
      <c r="D3420" s="148"/>
      <c r="E3420" s="148"/>
      <c r="F3420" s="148"/>
      <c r="G3420" s="148"/>
      <c r="H3420" s="148"/>
      <c r="I3420" s="151"/>
      <c r="J3420" s="148"/>
      <c r="K3420" s="66"/>
    </row>
    <row r="3421" spans="1:11" x14ac:dyDescent="0.25">
      <c r="A3421" s="148"/>
      <c r="B3421" s="148"/>
      <c r="C3421" s="148"/>
      <c r="D3421" s="148"/>
      <c r="E3421" s="148"/>
      <c r="F3421" s="148"/>
      <c r="G3421" s="148"/>
      <c r="H3421" s="148"/>
      <c r="I3421" s="151"/>
      <c r="J3421" s="148"/>
      <c r="K3421" s="66"/>
    </row>
    <row r="3422" spans="1:11" x14ac:dyDescent="0.25">
      <c r="A3422" s="148"/>
      <c r="B3422" s="148"/>
      <c r="C3422" s="148"/>
      <c r="D3422" s="148"/>
      <c r="E3422" s="148"/>
      <c r="F3422" s="148"/>
      <c r="G3422" s="148"/>
      <c r="H3422" s="148"/>
      <c r="I3422" s="151"/>
      <c r="J3422" s="148"/>
      <c r="K3422" s="66"/>
    </row>
    <row r="3423" spans="1:11" x14ac:dyDescent="0.25">
      <c r="A3423" s="148"/>
      <c r="B3423" s="148"/>
      <c r="C3423" s="148"/>
      <c r="D3423" s="148"/>
      <c r="E3423" s="148"/>
      <c r="F3423" s="148"/>
      <c r="G3423" s="148"/>
      <c r="H3423" s="148"/>
      <c r="I3423" s="151"/>
      <c r="J3423" s="148"/>
      <c r="K3423" s="66"/>
    </row>
    <row r="3424" spans="1:11" x14ac:dyDescent="0.25">
      <c r="A3424" s="148"/>
      <c r="B3424" s="148"/>
      <c r="C3424" s="148"/>
      <c r="D3424" s="148"/>
      <c r="E3424" s="148"/>
      <c r="F3424" s="148"/>
      <c r="G3424" s="148"/>
      <c r="H3424" s="148"/>
      <c r="I3424" s="151"/>
      <c r="J3424" s="148"/>
      <c r="K3424" s="66"/>
    </row>
    <row r="3425" spans="1:11" x14ac:dyDescent="0.25">
      <c r="A3425" s="148"/>
      <c r="B3425" s="148"/>
      <c r="C3425" s="148"/>
      <c r="D3425" s="148"/>
      <c r="E3425" s="148"/>
      <c r="F3425" s="148"/>
      <c r="G3425" s="148"/>
      <c r="H3425" s="148"/>
      <c r="I3425" s="151"/>
      <c r="J3425" s="148"/>
      <c r="K3425" s="66"/>
    </row>
    <row r="3426" spans="1:11" x14ac:dyDescent="0.25">
      <c r="A3426" s="148"/>
      <c r="B3426" s="148"/>
      <c r="C3426" s="148"/>
      <c r="D3426" s="148"/>
      <c r="E3426" s="148"/>
      <c r="F3426" s="148"/>
      <c r="G3426" s="148"/>
      <c r="H3426" s="148"/>
      <c r="I3426" s="151"/>
      <c r="J3426" s="148"/>
      <c r="K3426" s="66"/>
    </row>
    <row r="3427" spans="1:11" x14ac:dyDescent="0.25">
      <c r="A3427" s="148"/>
      <c r="B3427" s="148"/>
      <c r="C3427" s="148"/>
      <c r="D3427" s="148"/>
      <c r="E3427" s="148"/>
      <c r="F3427" s="148"/>
      <c r="G3427" s="148"/>
      <c r="H3427" s="148"/>
      <c r="I3427" s="151"/>
      <c r="J3427" s="148"/>
      <c r="K3427" s="66"/>
    </row>
    <row r="3428" spans="1:11" x14ac:dyDescent="0.25">
      <c r="A3428" s="148"/>
      <c r="B3428" s="148"/>
      <c r="C3428" s="148"/>
      <c r="D3428" s="148"/>
      <c r="E3428" s="148"/>
      <c r="F3428" s="148"/>
      <c r="G3428" s="148"/>
      <c r="H3428" s="148"/>
      <c r="I3428" s="151"/>
      <c r="J3428" s="148"/>
      <c r="K3428" s="66"/>
    </row>
    <row r="3429" spans="1:11" x14ac:dyDescent="0.25">
      <c r="A3429" s="148"/>
      <c r="B3429" s="148"/>
      <c r="C3429" s="148"/>
      <c r="D3429" s="148"/>
      <c r="E3429" s="148"/>
      <c r="F3429" s="148"/>
      <c r="G3429" s="148"/>
      <c r="H3429" s="148"/>
      <c r="I3429" s="151"/>
      <c r="J3429" s="148"/>
      <c r="K3429" s="66"/>
    </row>
    <row r="3430" spans="1:11" x14ac:dyDescent="0.25">
      <c r="A3430" s="148"/>
      <c r="B3430" s="148"/>
      <c r="C3430" s="148"/>
      <c r="D3430" s="148"/>
      <c r="E3430" s="148"/>
      <c r="F3430" s="148"/>
      <c r="G3430" s="148"/>
      <c r="H3430" s="148"/>
      <c r="I3430" s="151"/>
      <c r="J3430" s="148"/>
      <c r="K3430" s="66"/>
    </row>
    <row r="3431" spans="1:11" x14ac:dyDescent="0.25">
      <c r="A3431" s="148"/>
      <c r="B3431" s="148"/>
      <c r="C3431" s="148"/>
      <c r="D3431" s="148"/>
      <c r="E3431" s="148"/>
      <c r="F3431" s="148"/>
      <c r="G3431" s="148"/>
      <c r="H3431" s="148"/>
      <c r="I3431" s="151"/>
      <c r="J3431" s="148"/>
      <c r="K3431" s="66"/>
    </row>
    <row r="3432" spans="1:11" x14ac:dyDescent="0.25">
      <c r="A3432" s="148"/>
      <c r="B3432" s="148"/>
      <c r="C3432" s="148"/>
      <c r="D3432" s="148"/>
      <c r="E3432" s="148"/>
      <c r="F3432" s="148"/>
      <c r="G3432" s="148"/>
      <c r="H3432" s="148"/>
      <c r="I3432" s="151"/>
      <c r="J3432" s="148"/>
      <c r="K3432" s="66"/>
    </row>
    <row r="3433" spans="1:11" x14ac:dyDescent="0.25">
      <c r="A3433" s="148"/>
      <c r="B3433" s="148"/>
      <c r="C3433" s="148"/>
      <c r="D3433" s="148"/>
      <c r="E3433" s="148"/>
      <c r="F3433" s="148"/>
      <c r="G3433" s="148"/>
      <c r="H3433" s="148"/>
      <c r="I3433" s="151"/>
      <c r="J3433" s="148"/>
      <c r="K3433" s="66"/>
    </row>
    <row r="3434" spans="1:11" x14ac:dyDescent="0.25">
      <c r="A3434" s="148"/>
      <c r="B3434" s="148"/>
      <c r="C3434" s="148"/>
      <c r="D3434" s="148"/>
      <c r="E3434" s="148"/>
      <c r="F3434" s="148"/>
      <c r="G3434" s="148"/>
      <c r="H3434" s="148"/>
      <c r="I3434" s="151"/>
      <c r="J3434" s="148"/>
      <c r="K3434" s="66"/>
    </row>
    <row r="3435" spans="1:11" x14ac:dyDescent="0.25">
      <c r="A3435" s="148"/>
      <c r="B3435" s="148"/>
      <c r="C3435" s="148"/>
      <c r="D3435" s="148"/>
      <c r="E3435" s="148"/>
      <c r="F3435" s="148"/>
      <c r="G3435" s="148"/>
      <c r="H3435" s="148"/>
      <c r="I3435" s="151"/>
      <c r="J3435" s="148"/>
      <c r="K3435" s="66"/>
    </row>
    <row r="3436" spans="1:11" x14ac:dyDescent="0.25">
      <c r="A3436" s="148"/>
      <c r="B3436" s="148"/>
      <c r="C3436" s="148"/>
      <c r="D3436" s="148"/>
      <c r="E3436" s="148"/>
      <c r="F3436" s="148"/>
      <c r="G3436" s="148"/>
      <c r="H3436" s="148"/>
      <c r="I3436" s="151"/>
      <c r="J3436" s="148"/>
      <c r="K3436" s="66"/>
    </row>
    <row r="3437" spans="1:11" x14ac:dyDescent="0.25">
      <c r="A3437" s="148"/>
      <c r="B3437" s="148"/>
      <c r="C3437" s="148"/>
      <c r="D3437" s="148"/>
      <c r="E3437" s="148"/>
      <c r="F3437" s="148"/>
      <c r="G3437" s="148"/>
      <c r="H3437" s="148"/>
      <c r="I3437" s="151"/>
      <c r="J3437" s="148"/>
      <c r="K3437" s="66"/>
    </row>
    <row r="3438" spans="1:11" x14ac:dyDescent="0.25">
      <c r="A3438" s="148"/>
      <c r="B3438" s="148"/>
      <c r="C3438" s="148"/>
      <c r="D3438" s="148"/>
      <c r="E3438" s="148"/>
      <c r="F3438" s="148"/>
      <c r="G3438" s="148"/>
      <c r="H3438" s="148"/>
      <c r="I3438" s="151"/>
      <c r="J3438" s="148"/>
      <c r="K3438" s="66"/>
    </row>
    <row r="3439" spans="1:11" x14ac:dyDescent="0.25">
      <c r="A3439" s="148"/>
      <c r="B3439" s="148"/>
      <c r="C3439" s="148"/>
      <c r="D3439" s="148"/>
      <c r="E3439" s="148"/>
      <c r="F3439" s="148"/>
      <c r="G3439" s="148"/>
      <c r="H3439" s="148"/>
      <c r="I3439" s="151"/>
      <c r="J3439" s="148"/>
      <c r="K3439" s="66"/>
    </row>
    <row r="3440" spans="1:11" x14ac:dyDescent="0.25">
      <c r="A3440" s="148"/>
      <c r="B3440" s="148"/>
      <c r="C3440" s="148"/>
      <c r="D3440" s="148"/>
      <c r="E3440" s="148"/>
      <c r="F3440" s="148"/>
      <c r="G3440" s="148"/>
      <c r="H3440" s="148"/>
      <c r="I3440" s="151"/>
      <c r="J3440" s="148"/>
      <c r="K3440" s="66"/>
    </row>
    <row r="3441" spans="1:11" x14ac:dyDescent="0.25">
      <c r="A3441" s="148"/>
      <c r="B3441" s="148"/>
      <c r="C3441" s="148"/>
      <c r="D3441" s="148"/>
      <c r="E3441" s="148"/>
      <c r="F3441" s="148"/>
      <c r="G3441" s="148"/>
      <c r="H3441" s="148"/>
      <c r="I3441" s="151"/>
      <c r="J3441" s="148"/>
      <c r="K3441" s="66"/>
    </row>
    <row r="3442" spans="1:11" x14ac:dyDescent="0.25">
      <c r="A3442" s="148"/>
      <c r="B3442" s="148"/>
      <c r="C3442" s="148"/>
      <c r="D3442" s="148"/>
      <c r="E3442" s="148"/>
      <c r="F3442" s="148"/>
      <c r="G3442" s="148"/>
      <c r="H3442" s="148"/>
      <c r="I3442" s="151"/>
      <c r="J3442" s="148"/>
      <c r="K3442" s="66"/>
    </row>
    <row r="3443" spans="1:11" x14ac:dyDescent="0.25">
      <c r="A3443" s="148"/>
      <c r="B3443" s="148"/>
      <c r="C3443" s="148"/>
      <c r="D3443" s="148"/>
      <c r="E3443" s="148"/>
      <c r="F3443" s="148"/>
      <c r="G3443" s="148"/>
      <c r="H3443" s="148"/>
      <c r="I3443" s="151"/>
      <c r="J3443" s="148"/>
      <c r="K3443" s="66"/>
    </row>
    <row r="3444" spans="1:11" x14ac:dyDescent="0.25">
      <c r="A3444" s="148"/>
      <c r="B3444" s="148"/>
      <c r="C3444" s="148"/>
      <c r="D3444" s="148"/>
      <c r="E3444" s="148"/>
      <c r="F3444" s="148"/>
      <c r="G3444" s="148"/>
      <c r="H3444" s="148"/>
      <c r="I3444" s="151"/>
      <c r="J3444" s="148"/>
      <c r="K3444" s="66"/>
    </row>
    <row r="3445" spans="1:11" x14ac:dyDescent="0.25">
      <c r="A3445" s="148"/>
      <c r="B3445" s="148"/>
      <c r="C3445" s="148"/>
      <c r="D3445" s="148"/>
      <c r="E3445" s="148"/>
      <c r="F3445" s="148"/>
      <c r="G3445" s="148"/>
      <c r="H3445" s="148"/>
      <c r="I3445" s="151"/>
      <c r="J3445" s="148"/>
      <c r="K3445" s="66"/>
    </row>
    <row r="3446" spans="1:11" x14ac:dyDescent="0.25">
      <c r="A3446" s="148"/>
      <c r="B3446" s="148"/>
      <c r="C3446" s="148"/>
      <c r="D3446" s="148"/>
      <c r="E3446" s="148"/>
      <c r="F3446" s="148"/>
      <c r="G3446" s="148"/>
      <c r="H3446" s="148"/>
      <c r="I3446" s="151"/>
      <c r="J3446" s="148"/>
      <c r="K3446" s="66"/>
    </row>
    <row r="3447" spans="1:11" x14ac:dyDescent="0.25">
      <c r="A3447" s="148"/>
      <c r="B3447" s="148"/>
      <c r="C3447" s="148"/>
      <c r="D3447" s="148"/>
      <c r="E3447" s="148"/>
      <c r="F3447" s="148"/>
      <c r="G3447" s="148"/>
      <c r="H3447" s="148"/>
      <c r="I3447" s="151"/>
      <c r="J3447" s="148"/>
      <c r="K3447" s="66"/>
    </row>
    <row r="3448" spans="1:11" x14ac:dyDescent="0.25">
      <c r="A3448" s="148"/>
      <c r="B3448" s="148"/>
      <c r="C3448" s="148"/>
      <c r="D3448" s="148"/>
      <c r="E3448" s="148"/>
      <c r="F3448" s="148"/>
      <c r="G3448" s="148"/>
      <c r="H3448" s="148"/>
      <c r="I3448" s="151"/>
      <c r="J3448" s="148"/>
      <c r="K3448" s="66"/>
    </row>
    <row r="3449" spans="1:11" x14ac:dyDescent="0.25">
      <c r="A3449" s="148"/>
      <c r="B3449" s="148"/>
      <c r="C3449" s="148"/>
      <c r="D3449" s="148"/>
      <c r="E3449" s="148"/>
      <c r="F3449" s="148"/>
      <c r="G3449" s="148"/>
      <c r="H3449" s="148"/>
      <c r="I3449" s="151"/>
      <c r="J3449" s="148"/>
      <c r="K3449" s="66"/>
    </row>
    <row r="3450" spans="1:11" x14ac:dyDescent="0.25">
      <c r="A3450" s="148"/>
      <c r="B3450" s="148"/>
      <c r="C3450" s="148"/>
      <c r="D3450" s="148"/>
      <c r="E3450" s="148"/>
      <c r="F3450" s="148"/>
      <c r="G3450" s="148"/>
      <c r="H3450" s="148"/>
      <c r="I3450" s="151"/>
      <c r="J3450" s="148"/>
      <c r="K3450" s="66"/>
    </row>
    <row r="3451" spans="1:11" x14ac:dyDescent="0.25">
      <c r="A3451" s="148"/>
      <c r="B3451" s="148"/>
      <c r="C3451" s="148"/>
      <c r="D3451" s="148"/>
      <c r="E3451" s="148"/>
      <c r="F3451" s="148"/>
      <c r="G3451" s="148"/>
      <c r="H3451" s="148"/>
      <c r="I3451" s="151"/>
      <c r="J3451" s="148"/>
      <c r="K3451" s="66"/>
    </row>
    <row r="3452" spans="1:11" x14ac:dyDescent="0.25">
      <c r="A3452" s="148"/>
      <c r="B3452" s="148"/>
      <c r="C3452" s="148"/>
      <c r="D3452" s="148"/>
      <c r="E3452" s="148"/>
      <c r="F3452" s="148"/>
      <c r="G3452" s="148"/>
      <c r="H3452" s="148"/>
      <c r="I3452" s="151"/>
      <c r="J3452" s="148"/>
      <c r="K3452" s="66"/>
    </row>
    <row r="3453" spans="1:11" x14ac:dyDescent="0.25">
      <c r="A3453" s="148"/>
      <c r="B3453" s="148"/>
      <c r="C3453" s="148"/>
      <c r="D3453" s="148"/>
      <c r="E3453" s="148"/>
      <c r="F3453" s="148"/>
      <c r="G3453" s="148"/>
      <c r="H3453" s="148"/>
      <c r="I3453" s="151"/>
      <c r="J3453" s="148"/>
      <c r="K3453" s="66"/>
    </row>
    <row r="3454" spans="1:11" x14ac:dyDescent="0.25">
      <c r="A3454" s="148"/>
      <c r="B3454" s="148"/>
      <c r="C3454" s="148"/>
      <c r="D3454" s="148"/>
      <c r="E3454" s="148"/>
      <c r="F3454" s="148"/>
      <c r="G3454" s="148"/>
      <c r="H3454" s="148"/>
      <c r="I3454" s="151"/>
      <c r="J3454" s="148"/>
      <c r="K3454" s="66"/>
    </row>
    <row r="3455" spans="1:11" x14ac:dyDescent="0.25">
      <c r="A3455" s="148"/>
      <c r="B3455" s="148"/>
      <c r="C3455" s="148"/>
      <c r="D3455" s="148"/>
      <c r="E3455" s="148"/>
      <c r="F3455" s="148"/>
      <c r="G3455" s="148"/>
      <c r="H3455" s="148"/>
      <c r="I3455" s="151"/>
      <c r="J3455" s="148"/>
      <c r="K3455" s="66"/>
    </row>
    <row r="3456" spans="1:11" x14ac:dyDescent="0.25">
      <c r="A3456" s="148"/>
      <c r="B3456" s="148"/>
      <c r="C3456" s="148"/>
      <c r="D3456" s="148"/>
      <c r="E3456" s="148"/>
      <c r="F3456" s="148"/>
      <c r="G3456" s="148"/>
      <c r="H3456" s="148"/>
      <c r="I3456" s="151"/>
      <c r="J3456" s="148"/>
      <c r="K3456" s="66"/>
    </row>
    <row r="3457" spans="1:11" x14ac:dyDescent="0.25">
      <c r="A3457" s="148"/>
      <c r="B3457" s="148"/>
      <c r="C3457" s="148"/>
      <c r="D3457" s="148"/>
      <c r="E3457" s="148"/>
      <c r="F3457" s="148"/>
      <c r="G3457" s="148"/>
      <c r="H3457" s="148"/>
      <c r="I3457" s="151"/>
      <c r="J3457" s="148"/>
      <c r="K3457" s="66"/>
    </row>
    <row r="3458" spans="1:11" x14ac:dyDescent="0.25">
      <c r="A3458" s="148"/>
      <c r="B3458" s="148"/>
      <c r="C3458" s="148"/>
      <c r="D3458" s="148"/>
      <c r="E3458" s="148"/>
      <c r="F3458" s="148"/>
      <c r="G3458" s="148"/>
      <c r="H3458" s="148"/>
      <c r="I3458" s="151"/>
      <c r="J3458" s="148"/>
      <c r="K3458" s="66"/>
    </row>
    <row r="3459" spans="1:11" x14ac:dyDescent="0.25">
      <c r="A3459" s="148"/>
      <c r="B3459" s="148"/>
      <c r="C3459" s="148"/>
      <c r="D3459" s="148"/>
      <c r="E3459" s="148"/>
      <c r="F3459" s="148"/>
      <c r="G3459" s="148"/>
      <c r="H3459" s="148"/>
      <c r="I3459" s="151"/>
      <c r="J3459" s="148"/>
      <c r="K3459" s="66"/>
    </row>
    <row r="3460" spans="1:11" x14ac:dyDescent="0.25">
      <c r="A3460" s="148"/>
      <c r="B3460" s="148"/>
      <c r="C3460" s="148"/>
      <c r="D3460" s="148"/>
      <c r="E3460" s="148"/>
      <c r="F3460" s="148"/>
      <c r="G3460" s="148"/>
      <c r="H3460" s="148"/>
      <c r="I3460" s="151"/>
      <c r="J3460" s="148"/>
      <c r="K3460" s="66"/>
    </row>
    <row r="3461" spans="1:11" x14ac:dyDescent="0.25">
      <c r="A3461" s="148"/>
      <c r="B3461" s="148"/>
      <c r="C3461" s="148"/>
      <c r="D3461" s="148"/>
      <c r="E3461" s="148"/>
      <c r="F3461" s="148"/>
      <c r="G3461" s="148"/>
      <c r="H3461" s="148"/>
      <c r="I3461" s="151"/>
      <c r="J3461" s="148"/>
      <c r="K3461" s="66"/>
    </row>
    <row r="3462" spans="1:11" x14ac:dyDescent="0.25">
      <c r="A3462" s="148"/>
      <c r="B3462" s="148"/>
      <c r="C3462" s="148"/>
      <c r="D3462" s="148"/>
      <c r="E3462" s="148"/>
      <c r="F3462" s="148"/>
      <c r="G3462" s="148"/>
      <c r="H3462" s="148"/>
      <c r="I3462" s="151"/>
      <c r="J3462" s="148"/>
      <c r="K3462" s="66"/>
    </row>
    <row r="3463" spans="1:11" x14ac:dyDescent="0.25">
      <c r="A3463" s="148"/>
      <c r="B3463" s="148"/>
      <c r="C3463" s="148"/>
      <c r="D3463" s="148"/>
      <c r="E3463" s="148"/>
      <c r="F3463" s="148"/>
      <c r="G3463" s="148"/>
      <c r="H3463" s="148"/>
      <c r="I3463" s="151"/>
      <c r="J3463" s="148"/>
      <c r="K3463" s="66"/>
    </row>
    <row r="3464" spans="1:11" x14ac:dyDescent="0.25">
      <c r="A3464" s="148"/>
      <c r="B3464" s="148"/>
      <c r="C3464" s="148"/>
      <c r="D3464" s="148"/>
      <c r="E3464" s="148"/>
      <c r="F3464" s="148"/>
      <c r="G3464" s="148"/>
      <c r="H3464" s="148"/>
      <c r="I3464" s="151"/>
      <c r="J3464" s="148"/>
      <c r="K3464" s="66"/>
    </row>
    <row r="3465" spans="1:11" x14ac:dyDescent="0.25">
      <c r="A3465" s="148"/>
      <c r="B3465" s="148"/>
      <c r="C3465" s="148"/>
      <c r="D3465" s="148"/>
      <c r="E3465" s="148"/>
      <c r="F3465" s="148"/>
      <c r="G3465" s="148"/>
      <c r="H3465" s="148"/>
      <c r="I3465" s="151"/>
      <c r="J3465" s="148"/>
      <c r="K3465" s="66"/>
    </row>
    <row r="3466" spans="1:11" x14ac:dyDescent="0.25">
      <c r="A3466" s="148"/>
      <c r="B3466" s="148"/>
      <c r="C3466" s="148"/>
      <c r="D3466" s="148"/>
      <c r="E3466" s="148"/>
      <c r="F3466" s="148"/>
      <c r="G3466" s="148"/>
      <c r="H3466" s="148"/>
      <c r="I3466" s="151"/>
      <c r="J3466" s="148"/>
      <c r="K3466" s="66"/>
    </row>
    <row r="3467" spans="1:11" x14ac:dyDescent="0.25">
      <c r="A3467" s="148"/>
      <c r="B3467" s="148"/>
      <c r="C3467" s="148"/>
      <c r="D3467" s="148"/>
      <c r="E3467" s="148"/>
      <c r="F3467" s="148"/>
      <c r="G3467" s="148"/>
      <c r="H3467" s="148"/>
      <c r="I3467" s="151"/>
      <c r="J3467" s="148"/>
      <c r="K3467" s="66"/>
    </row>
    <row r="3468" spans="1:11" x14ac:dyDescent="0.25">
      <c r="A3468" s="148"/>
      <c r="B3468" s="148"/>
      <c r="C3468" s="148"/>
      <c r="D3468" s="148"/>
      <c r="E3468" s="148"/>
      <c r="F3468" s="148"/>
      <c r="G3468" s="148"/>
      <c r="H3468" s="148"/>
      <c r="I3468" s="151"/>
      <c r="J3468" s="148"/>
      <c r="K3468" s="66"/>
    </row>
    <row r="3469" spans="1:11" x14ac:dyDescent="0.25">
      <c r="A3469" s="148"/>
      <c r="B3469" s="148"/>
      <c r="C3469" s="148"/>
      <c r="D3469" s="148"/>
      <c r="E3469" s="148"/>
      <c r="F3469" s="148"/>
      <c r="G3469" s="148"/>
      <c r="H3469" s="148"/>
      <c r="I3469" s="151"/>
      <c r="J3469" s="148"/>
      <c r="K3469" s="66"/>
    </row>
    <row r="3470" spans="1:11" x14ac:dyDescent="0.25">
      <c r="A3470" s="148"/>
      <c r="B3470" s="148"/>
      <c r="C3470" s="148"/>
      <c r="D3470" s="148"/>
      <c r="E3470" s="148"/>
      <c r="F3470" s="148"/>
      <c r="G3470" s="148"/>
      <c r="H3470" s="148"/>
      <c r="I3470" s="151"/>
      <c r="J3470" s="148"/>
      <c r="K3470" s="66"/>
    </row>
    <row r="3471" spans="1:11" x14ac:dyDescent="0.25">
      <c r="A3471" s="148"/>
      <c r="B3471" s="148"/>
      <c r="C3471" s="148"/>
      <c r="D3471" s="148"/>
      <c r="E3471" s="148"/>
      <c r="F3471" s="148"/>
      <c r="G3471" s="148"/>
      <c r="H3471" s="148"/>
      <c r="I3471" s="151"/>
      <c r="J3471" s="148"/>
      <c r="K3471" s="66"/>
    </row>
    <row r="3472" spans="1:11" x14ac:dyDescent="0.25">
      <c r="A3472" s="148"/>
      <c r="B3472" s="148"/>
      <c r="C3472" s="148"/>
      <c r="D3472" s="148"/>
      <c r="E3472" s="148"/>
      <c r="F3472" s="148"/>
      <c r="G3472" s="148"/>
      <c r="H3472" s="148"/>
      <c r="I3472" s="151"/>
      <c r="J3472" s="148"/>
      <c r="K3472" s="66"/>
    </row>
    <row r="3473" spans="1:11" x14ac:dyDescent="0.25">
      <c r="A3473" s="148"/>
      <c r="B3473" s="148"/>
      <c r="C3473" s="148"/>
      <c r="D3473" s="148"/>
      <c r="E3473" s="148"/>
      <c r="F3473" s="148"/>
      <c r="G3473" s="148"/>
      <c r="H3473" s="148"/>
      <c r="I3473" s="151"/>
      <c r="J3473" s="148"/>
      <c r="K3473" s="66"/>
    </row>
    <row r="3474" spans="1:11" x14ac:dyDescent="0.25">
      <c r="A3474" s="148"/>
      <c r="B3474" s="148"/>
      <c r="C3474" s="148"/>
      <c r="D3474" s="148"/>
      <c r="E3474" s="148"/>
      <c r="F3474" s="148"/>
      <c r="G3474" s="148"/>
      <c r="H3474" s="148"/>
      <c r="I3474" s="151"/>
      <c r="J3474" s="148"/>
      <c r="K3474" s="66"/>
    </row>
    <row r="3475" spans="1:11" x14ac:dyDescent="0.25">
      <c r="A3475" s="148"/>
      <c r="B3475" s="148"/>
      <c r="C3475" s="148"/>
      <c r="D3475" s="148"/>
      <c r="E3475" s="148"/>
      <c r="F3475" s="148"/>
      <c r="G3475" s="148"/>
      <c r="H3475" s="148"/>
      <c r="I3475" s="151"/>
      <c r="J3475" s="148"/>
      <c r="K3475" s="66"/>
    </row>
    <row r="3476" spans="1:11" x14ac:dyDescent="0.25">
      <c r="A3476" s="148"/>
      <c r="B3476" s="148"/>
      <c r="C3476" s="148"/>
      <c r="D3476" s="148"/>
      <c r="E3476" s="148"/>
      <c r="F3476" s="148"/>
      <c r="G3476" s="148"/>
      <c r="H3476" s="148"/>
      <c r="I3476" s="151"/>
      <c r="J3476" s="148"/>
      <c r="K3476" s="66"/>
    </row>
    <row r="3477" spans="1:11" x14ac:dyDescent="0.25">
      <c r="A3477" s="148"/>
      <c r="B3477" s="148"/>
      <c r="C3477" s="148"/>
      <c r="D3477" s="148"/>
      <c r="E3477" s="148"/>
      <c r="F3477" s="148"/>
      <c r="G3477" s="148"/>
      <c r="H3477" s="148"/>
      <c r="I3477" s="151"/>
      <c r="J3477" s="148"/>
      <c r="K3477" s="66"/>
    </row>
    <row r="3478" spans="1:11" x14ac:dyDescent="0.25">
      <c r="A3478" s="148"/>
      <c r="B3478" s="148"/>
      <c r="C3478" s="148"/>
      <c r="D3478" s="148"/>
      <c r="E3478" s="148"/>
      <c r="F3478" s="148"/>
      <c r="G3478" s="148"/>
      <c r="H3478" s="148"/>
      <c r="I3478" s="151"/>
      <c r="J3478" s="148"/>
      <c r="K3478" s="66"/>
    </row>
    <row r="3479" spans="1:11" x14ac:dyDescent="0.25">
      <c r="A3479" s="148"/>
      <c r="B3479" s="148"/>
      <c r="C3479" s="148"/>
      <c r="D3479" s="148"/>
      <c r="E3479" s="148"/>
      <c r="F3479" s="148"/>
      <c r="G3479" s="148"/>
      <c r="H3479" s="148"/>
      <c r="I3479" s="151"/>
      <c r="J3479" s="148"/>
      <c r="K3479" s="66"/>
    </row>
    <row r="3480" spans="1:11" x14ac:dyDescent="0.25">
      <c r="A3480" s="148"/>
      <c r="B3480" s="148"/>
      <c r="C3480" s="148"/>
      <c r="D3480" s="148"/>
      <c r="E3480" s="148"/>
      <c r="F3480" s="148"/>
      <c r="G3480" s="148"/>
      <c r="H3480" s="148"/>
      <c r="I3480" s="151"/>
      <c r="J3480" s="148"/>
      <c r="K3480" s="66"/>
    </row>
    <row r="3481" spans="1:11" x14ac:dyDescent="0.25">
      <c r="A3481" s="148"/>
      <c r="B3481" s="148"/>
      <c r="C3481" s="148"/>
      <c r="D3481" s="148"/>
      <c r="E3481" s="148"/>
      <c r="F3481" s="148"/>
      <c r="G3481" s="148"/>
      <c r="H3481" s="148"/>
      <c r="I3481" s="151"/>
      <c r="J3481" s="148"/>
      <c r="K3481" s="66"/>
    </row>
    <row r="3482" spans="1:11" x14ac:dyDescent="0.25">
      <c r="A3482" s="148"/>
      <c r="B3482" s="148"/>
      <c r="C3482" s="148"/>
      <c r="D3482" s="148"/>
      <c r="E3482" s="148"/>
      <c r="F3482" s="148"/>
      <c r="G3482" s="148"/>
      <c r="H3482" s="148"/>
      <c r="I3482" s="151"/>
      <c r="J3482" s="148"/>
      <c r="K3482" s="66"/>
    </row>
    <row r="3483" spans="1:11" x14ac:dyDescent="0.25">
      <c r="A3483" s="148"/>
      <c r="B3483" s="148"/>
      <c r="C3483" s="148"/>
      <c r="D3483" s="148"/>
      <c r="E3483" s="148"/>
      <c r="F3483" s="148"/>
      <c r="G3483" s="148"/>
      <c r="H3483" s="148"/>
      <c r="I3483" s="151"/>
      <c r="J3483" s="148"/>
      <c r="K3483" s="66"/>
    </row>
    <row r="3484" spans="1:11" x14ac:dyDescent="0.25">
      <c r="A3484" s="148"/>
      <c r="B3484" s="148"/>
      <c r="C3484" s="148"/>
      <c r="D3484" s="148"/>
      <c r="E3484" s="148"/>
      <c r="F3484" s="148"/>
      <c r="G3484" s="148"/>
      <c r="H3484" s="148"/>
      <c r="I3484" s="151"/>
      <c r="J3484" s="148"/>
      <c r="K3484" s="66"/>
    </row>
    <row r="3485" spans="1:11" x14ac:dyDescent="0.25">
      <c r="A3485" s="148"/>
      <c r="B3485" s="148"/>
      <c r="C3485" s="148"/>
      <c r="D3485" s="148"/>
      <c r="E3485" s="148"/>
      <c r="F3485" s="148"/>
      <c r="G3485" s="148"/>
      <c r="H3485" s="148"/>
      <c r="I3485" s="151"/>
      <c r="J3485" s="148"/>
      <c r="K3485" s="66"/>
    </row>
    <row r="3486" spans="1:11" x14ac:dyDescent="0.25">
      <c r="A3486" s="148"/>
      <c r="B3486" s="148"/>
      <c r="C3486" s="148"/>
      <c r="D3486" s="148"/>
      <c r="E3486" s="148"/>
      <c r="F3486" s="148"/>
      <c r="G3486" s="148"/>
      <c r="H3486" s="148"/>
      <c r="I3486" s="151"/>
      <c r="J3486" s="148"/>
      <c r="K3486" s="66"/>
    </row>
    <row r="3487" spans="1:11" x14ac:dyDescent="0.25">
      <c r="A3487" s="148"/>
      <c r="B3487" s="148"/>
      <c r="C3487" s="148"/>
      <c r="D3487" s="148"/>
      <c r="E3487" s="148"/>
      <c r="F3487" s="148"/>
      <c r="G3487" s="148"/>
      <c r="H3487" s="148"/>
      <c r="I3487" s="151"/>
      <c r="J3487" s="148"/>
      <c r="K3487" s="66"/>
    </row>
    <row r="3488" spans="1:11" x14ac:dyDescent="0.25">
      <c r="A3488" s="148"/>
      <c r="B3488" s="148"/>
      <c r="C3488" s="148"/>
      <c r="D3488" s="148"/>
      <c r="E3488" s="148"/>
      <c r="F3488" s="148"/>
      <c r="G3488" s="148"/>
      <c r="H3488" s="148"/>
      <c r="I3488" s="151"/>
      <c r="J3488" s="148"/>
      <c r="K3488" s="66"/>
    </row>
    <row r="3489" spans="1:11" x14ac:dyDescent="0.25">
      <c r="A3489" s="148"/>
      <c r="B3489" s="148"/>
      <c r="C3489" s="148"/>
      <c r="D3489" s="148"/>
      <c r="E3489" s="148"/>
      <c r="F3489" s="148"/>
      <c r="G3489" s="148"/>
      <c r="H3489" s="148"/>
      <c r="I3489" s="151"/>
      <c r="J3489" s="148"/>
      <c r="K3489" s="66"/>
    </row>
    <row r="3490" spans="1:11" x14ac:dyDescent="0.25">
      <c r="A3490" s="148"/>
      <c r="B3490" s="148"/>
      <c r="C3490" s="148"/>
      <c r="D3490" s="148"/>
      <c r="E3490" s="148"/>
      <c r="F3490" s="148"/>
      <c r="G3490" s="148"/>
      <c r="H3490" s="148"/>
      <c r="I3490" s="151"/>
      <c r="J3490" s="148"/>
      <c r="K3490" s="66"/>
    </row>
    <row r="3491" spans="1:11" x14ac:dyDescent="0.25">
      <c r="A3491" s="148"/>
      <c r="B3491" s="148"/>
      <c r="C3491" s="148"/>
      <c r="D3491" s="148"/>
      <c r="E3491" s="148"/>
      <c r="F3491" s="148"/>
      <c r="G3491" s="148"/>
      <c r="H3491" s="148"/>
      <c r="I3491" s="151"/>
      <c r="J3491" s="148"/>
      <c r="K3491" s="66"/>
    </row>
    <row r="3492" spans="1:11" x14ac:dyDescent="0.25">
      <c r="A3492" s="148"/>
      <c r="B3492" s="148"/>
      <c r="C3492" s="148"/>
      <c r="D3492" s="148"/>
      <c r="E3492" s="148"/>
      <c r="F3492" s="148"/>
      <c r="G3492" s="148"/>
      <c r="H3492" s="148"/>
      <c r="I3492" s="151"/>
      <c r="J3492" s="148"/>
      <c r="K3492" s="66"/>
    </row>
    <row r="3493" spans="1:11" x14ac:dyDescent="0.25">
      <c r="A3493" s="148"/>
      <c r="B3493" s="148"/>
      <c r="C3493" s="148"/>
      <c r="D3493" s="148"/>
      <c r="E3493" s="148"/>
      <c r="F3493" s="148"/>
      <c r="G3493" s="148"/>
      <c r="H3493" s="148"/>
      <c r="I3493" s="151"/>
      <c r="J3493" s="148"/>
      <c r="K3493" s="66"/>
    </row>
    <row r="3494" spans="1:11" x14ac:dyDescent="0.25">
      <c r="A3494" s="148"/>
      <c r="B3494" s="148"/>
      <c r="C3494" s="148"/>
      <c r="D3494" s="148"/>
      <c r="E3494" s="148"/>
      <c r="F3494" s="148"/>
      <c r="G3494" s="148"/>
      <c r="H3494" s="148"/>
      <c r="I3494" s="151"/>
      <c r="J3494" s="148"/>
      <c r="K3494" s="66"/>
    </row>
    <row r="3495" spans="1:11" x14ac:dyDescent="0.25">
      <c r="A3495" s="148"/>
      <c r="B3495" s="148"/>
      <c r="C3495" s="148"/>
      <c r="D3495" s="148"/>
      <c r="E3495" s="148"/>
      <c r="F3495" s="148"/>
      <c r="G3495" s="148"/>
      <c r="H3495" s="148"/>
      <c r="I3495" s="151"/>
      <c r="J3495" s="148"/>
      <c r="K3495" s="66"/>
    </row>
    <row r="3496" spans="1:11" x14ac:dyDescent="0.25">
      <c r="A3496" s="148"/>
      <c r="B3496" s="148"/>
      <c r="C3496" s="148"/>
      <c r="D3496" s="148"/>
      <c r="E3496" s="148"/>
      <c r="F3496" s="148"/>
      <c r="G3496" s="148"/>
      <c r="H3496" s="148"/>
      <c r="I3496" s="151"/>
      <c r="J3496" s="148"/>
      <c r="K3496" s="66"/>
    </row>
    <row r="3497" spans="1:11" x14ac:dyDescent="0.25">
      <c r="A3497" s="148"/>
      <c r="B3497" s="148"/>
      <c r="C3497" s="148"/>
      <c r="D3497" s="148"/>
      <c r="E3497" s="148"/>
      <c r="F3497" s="148"/>
      <c r="G3497" s="148"/>
      <c r="H3497" s="148"/>
      <c r="I3497" s="151"/>
      <c r="J3497" s="148"/>
      <c r="K3497" s="66"/>
    </row>
    <row r="3498" spans="1:11" x14ac:dyDescent="0.25">
      <c r="A3498" s="148"/>
      <c r="B3498" s="148"/>
      <c r="C3498" s="148"/>
      <c r="D3498" s="148"/>
      <c r="E3498" s="148"/>
      <c r="F3498" s="148"/>
      <c r="G3498" s="148"/>
      <c r="H3498" s="148"/>
      <c r="I3498" s="151"/>
      <c r="J3498" s="148"/>
      <c r="K3498" s="66"/>
    </row>
    <row r="3499" spans="1:11" x14ac:dyDescent="0.25">
      <c r="A3499" s="148"/>
      <c r="B3499" s="148"/>
      <c r="C3499" s="148"/>
      <c r="D3499" s="148"/>
      <c r="E3499" s="148"/>
      <c r="F3499" s="148"/>
      <c r="G3499" s="148"/>
      <c r="H3499" s="148"/>
      <c r="I3499" s="151"/>
      <c r="J3499" s="148"/>
      <c r="K3499" s="66"/>
    </row>
    <row r="3500" spans="1:11" x14ac:dyDescent="0.25">
      <c r="A3500" s="148"/>
      <c r="B3500" s="148"/>
      <c r="C3500" s="148"/>
      <c r="D3500" s="148"/>
      <c r="E3500" s="148"/>
      <c r="F3500" s="148"/>
      <c r="G3500" s="148"/>
      <c r="H3500" s="148"/>
      <c r="I3500" s="151"/>
      <c r="J3500" s="148"/>
      <c r="K3500" s="66"/>
    </row>
    <row r="3501" spans="1:11" x14ac:dyDescent="0.25">
      <c r="A3501" s="148"/>
      <c r="B3501" s="148"/>
      <c r="C3501" s="148"/>
      <c r="D3501" s="148"/>
      <c r="E3501" s="148"/>
      <c r="F3501" s="148"/>
      <c r="G3501" s="148"/>
      <c r="H3501" s="148"/>
      <c r="I3501" s="151"/>
      <c r="J3501" s="148"/>
      <c r="K3501" s="66"/>
    </row>
    <row r="3502" spans="1:11" x14ac:dyDescent="0.25">
      <c r="A3502" s="148"/>
      <c r="B3502" s="148"/>
      <c r="C3502" s="148"/>
      <c r="D3502" s="148"/>
      <c r="E3502" s="148"/>
      <c r="F3502" s="148"/>
      <c r="G3502" s="148"/>
      <c r="H3502" s="148"/>
      <c r="I3502" s="151"/>
      <c r="J3502" s="148"/>
      <c r="K3502" s="66"/>
    </row>
    <row r="3503" spans="1:11" x14ac:dyDescent="0.25">
      <c r="A3503" s="148"/>
      <c r="B3503" s="148"/>
      <c r="C3503" s="148"/>
      <c r="D3503" s="148"/>
      <c r="E3503" s="148"/>
      <c r="F3503" s="148"/>
      <c r="G3503" s="148"/>
      <c r="H3503" s="148"/>
      <c r="I3503" s="151"/>
      <c r="J3503" s="148"/>
      <c r="K3503" s="66"/>
    </row>
    <row r="3504" spans="1:11" x14ac:dyDescent="0.25">
      <c r="A3504" s="148"/>
      <c r="B3504" s="148"/>
      <c r="C3504" s="148"/>
      <c r="D3504" s="148"/>
      <c r="E3504" s="148"/>
      <c r="F3504" s="148"/>
      <c r="G3504" s="148"/>
      <c r="H3504" s="148"/>
      <c r="I3504" s="151"/>
      <c r="J3504" s="148"/>
      <c r="K3504" s="66"/>
    </row>
    <row r="3505" spans="1:11" x14ac:dyDescent="0.25">
      <c r="A3505" s="148"/>
      <c r="B3505" s="148"/>
      <c r="C3505" s="148"/>
      <c r="D3505" s="148"/>
      <c r="E3505" s="148"/>
      <c r="F3505" s="148"/>
      <c r="G3505" s="148"/>
      <c r="H3505" s="148"/>
      <c r="I3505" s="151"/>
      <c r="J3505" s="148"/>
      <c r="K3505" s="66"/>
    </row>
    <row r="3506" spans="1:11" x14ac:dyDescent="0.25">
      <c r="A3506" s="148"/>
      <c r="B3506" s="148"/>
      <c r="C3506" s="148"/>
      <c r="D3506" s="148"/>
      <c r="E3506" s="148"/>
      <c r="F3506" s="148"/>
      <c r="G3506" s="148"/>
      <c r="H3506" s="148"/>
      <c r="I3506" s="151"/>
      <c r="J3506" s="148"/>
      <c r="K3506" s="66"/>
    </row>
    <row r="3507" spans="1:11" x14ac:dyDescent="0.25">
      <c r="A3507" s="148"/>
      <c r="B3507" s="148"/>
      <c r="C3507" s="148"/>
      <c r="D3507" s="148"/>
      <c r="E3507" s="148"/>
      <c r="F3507" s="148"/>
      <c r="G3507" s="148"/>
      <c r="H3507" s="148"/>
      <c r="I3507" s="151"/>
      <c r="J3507" s="148"/>
      <c r="K3507" s="66"/>
    </row>
    <row r="3508" spans="1:11" x14ac:dyDescent="0.25">
      <c r="A3508" s="148"/>
      <c r="B3508" s="148"/>
      <c r="C3508" s="148"/>
      <c r="D3508" s="148"/>
      <c r="E3508" s="148"/>
      <c r="F3508" s="148"/>
      <c r="G3508" s="148"/>
      <c r="H3508" s="148"/>
      <c r="I3508" s="151"/>
      <c r="J3508" s="148"/>
      <c r="K3508" s="66"/>
    </row>
    <row r="3509" spans="1:11" x14ac:dyDescent="0.25">
      <c r="A3509" s="148"/>
      <c r="B3509" s="148"/>
      <c r="C3509" s="148"/>
      <c r="D3509" s="148"/>
      <c r="E3509" s="148"/>
      <c r="F3509" s="148"/>
      <c r="G3509" s="148"/>
      <c r="H3509" s="148"/>
      <c r="I3509" s="151"/>
      <c r="J3509" s="148"/>
      <c r="K3509" s="66"/>
    </row>
    <row r="3510" spans="1:11" x14ac:dyDescent="0.25">
      <c r="A3510" s="148"/>
      <c r="B3510" s="148"/>
      <c r="C3510" s="148"/>
      <c r="D3510" s="148"/>
      <c r="E3510" s="148"/>
      <c r="F3510" s="148"/>
      <c r="G3510" s="148"/>
      <c r="H3510" s="148"/>
      <c r="I3510" s="151"/>
      <c r="J3510" s="148"/>
      <c r="K3510" s="66"/>
    </row>
    <row r="3511" spans="1:11" x14ac:dyDescent="0.25">
      <c r="A3511" s="148"/>
      <c r="B3511" s="148"/>
      <c r="C3511" s="148"/>
      <c r="D3511" s="148"/>
      <c r="E3511" s="148"/>
      <c r="F3511" s="148"/>
      <c r="G3511" s="148"/>
      <c r="H3511" s="148"/>
      <c r="I3511" s="151"/>
      <c r="J3511" s="148"/>
      <c r="K3511" s="66"/>
    </row>
    <row r="3512" spans="1:11" x14ac:dyDescent="0.25">
      <c r="A3512" s="148"/>
      <c r="B3512" s="148"/>
      <c r="C3512" s="148"/>
      <c r="D3512" s="148"/>
      <c r="E3512" s="148"/>
      <c r="F3512" s="148"/>
      <c r="G3512" s="148"/>
      <c r="H3512" s="148"/>
      <c r="I3512" s="151"/>
      <c r="J3512" s="148"/>
      <c r="K3512" s="66"/>
    </row>
    <row r="3513" spans="1:11" x14ac:dyDescent="0.25">
      <c r="A3513" s="148"/>
      <c r="B3513" s="148"/>
      <c r="C3513" s="148"/>
      <c r="D3513" s="148"/>
      <c r="E3513" s="148"/>
      <c r="F3513" s="148"/>
      <c r="G3513" s="148"/>
      <c r="H3513" s="148"/>
      <c r="I3513" s="151"/>
      <c r="J3513" s="148"/>
      <c r="K3513" s="66"/>
    </row>
    <row r="3514" spans="1:11" x14ac:dyDescent="0.25">
      <c r="A3514" s="148"/>
      <c r="B3514" s="148"/>
      <c r="C3514" s="148"/>
      <c r="D3514" s="148"/>
      <c r="E3514" s="148"/>
      <c r="F3514" s="148"/>
      <c r="G3514" s="148"/>
      <c r="H3514" s="148"/>
      <c r="I3514" s="151"/>
      <c r="J3514" s="148"/>
      <c r="K3514" s="66"/>
    </row>
    <row r="3515" spans="1:11" x14ac:dyDescent="0.25">
      <c r="A3515" s="148"/>
      <c r="B3515" s="148"/>
      <c r="C3515" s="148"/>
      <c r="D3515" s="148"/>
      <c r="E3515" s="148"/>
      <c r="F3515" s="148"/>
      <c r="G3515" s="148"/>
      <c r="H3515" s="148"/>
      <c r="I3515" s="151"/>
      <c r="J3515" s="148"/>
      <c r="K3515" s="66"/>
    </row>
    <row r="3516" spans="1:11" x14ac:dyDescent="0.25">
      <c r="A3516" s="148"/>
      <c r="B3516" s="148"/>
      <c r="C3516" s="148"/>
      <c r="D3516" s="148"/>
      <c r="E3516" s="148"/>
      <c r="F3516" s="148"/>
      <c r="G3516" s="148"/>
      <c r="H3516" s="148"/>
      <c r="I3516" s="151"/>
      <c r="J3516" s="148"/>
      <c r="K3516" s="66"/>
    </row>
    <row r="3517" spans="1:11" x14ac:dyDescent="0.25">
      <c r="A3517" s="148"/>
      <c r="B3517" s="148"/>
      <c r="C3517" s="148"/>
      <c r="D3517" s="148"/>
      <c r="E3517" s="148"/>
      <c r="F3517" s="148"/>
      <c r="G3517" s="148"/>
      <c r="H3517" s="148"/>
      <c r="I3517" s="151"/>
      <c r="J3517" s="148"/>
      <c r="K3517" s="66"/>
    </row>
    <row r="3518" spans="1:11" x14ac:dyDescent="0.25">
      <c r="A3518" s="148"/>
      <c r="B3518" s="148"/>
      <c r="C3518" s="148"/>
      <c r="D3518" s="148"/>
      <c r="E3518" s="148"/>
      <c r="F3518" s="148"/>
      <c r="G3518" s="148"/>
      <c r="H3518" s="148"/>
      <c r="I3518" s="151"/>
      <c r="J3518" s="148"/>
      <c r="K3518" s="66"/>
    </row>
    <row r="3519" spans="1:11" x14ac:dyDescent="0.25">
      <c r="A3519" s="148"/>
      <c r="B3519" s="148"/>
      <c r="C3519" s="148"/>
      <c r="D3519" s="148"/>
      <c r="E3519" s="148"/>
      <c r="F3519" s="148"/>
      <c r="G3519" s="148"/>
      <c r="H3519" s="148"/>
      <c r="I3519" s="151"/>
      <c r="J3519" s="148"/>
      <c r="K3519" s="66"/>
    </row>
    <row r="3520" spans="1:11" x14ac:dyDescent="0.25">
      <c r="A3520" s="148"/>
      <c r="B3520" s="148"/>
      <c r="C3520" s="148"/>
      <c r="D3520" s="148"/>
      <c r="E3520" s="148"/>
      <c r="F3520" s="148"/>
      <c r="G3520" s="148"/>
      <c r="H3520" s="148"/>
      <c r="I3520" s="151"/>
      <c r="J3520" s="148"/>
      <c r="K3520" s="66"/>
    </row>
    <row r="3521" spans="1:11" x14ac:dyDescent="0.25">
      <c r="A3521" s="148"/>
      <c r="B3521" s="148"/>
      <c r="C3521" s="148"/>
      <c r="D3521" s="148"/>
      <c r="E3521" s="148"/>
      <c r="F3521" s="148"/>
      <c r="G3521" s="148"/>
      <c r="H3521" s="148"/>
      <c r="I3521" s="151"/>
      <c r="J3521" s="148"/>
      <c r="K3521" s="66"/>
    </row>
    <row r="3522" spans="1:11" x14ac:dyDescent="0.25">
      <c r="A3522" s="148"/>
      <c r="B3522" s="148"/>
      <c r="C3522" s="148"/>
      <c r="D3522" s="148"/>
      <c r="E3522" s="148"/>
      <c r="F3522" s="148"/>
      <c r="G3522" s="148"/>
      <c r="H3522" s="148"/>
      <c r="I3522" s="151"/>
      <c r="J3522" s="148"/>
      <c r="K3522" s="66"/>
    </row>
    <row r="3523" spans="1:11" x14ac:dyDescent="0.25">
      <c r="A3523" s="148"/>
      <c r="B3523" s="148"/>
      <c r="C3523" s="148"/>
      <c r="D3523" s="148"/>
      <c r="E3523" s="148"/>
      <c r="F3523" s="148"/>
      <c r="G3523" s="148"/>
      <c r="H3523" s="148"/>
      <c r="I3523" s="151"/>
      <c r="J3523" s="148"/>
      <c r="K3523" s="66"/>
    </row>
    <row r="3524" spans="1:11" x14ac:dyDescent="0.25">
      <c r="A3524" s="148"/>
      <c r="B3524" s="148"/>
      <c r="C3524" s="148"/>
      <c r="D3524" s="148"/>
      <c r="E3524" s="148"/>
      <c r="F3524" s="148"/>
      <c r="G3524" s="148"/>
      <c r="H3524" s="148"/>
      <c r="I3524" s="151"/>
      <c r="J3524" s="148"/>
      <c r="K3524" s="66"/>
    </row>
    <row r="3525" spans="1:11" x14ac:dyDescent="0.25">
      <c r="A3525" s="148"/>
      <c r="B3525" s="148"/>
      <c r="C3525" s="148"/>
      <c r="D3525" s="148"/>
      <c r="E3525" s="148"/>
      <c r="F3525" s="148"/>
      <c r="G3525" s="148"/>
      <c r="H3525" s="148"/>
      <c r="I3525" s="151"/>
      <c r="J3525" s="148"/>
      <c r="K3525" s="66"/>
    </row>
    <row r="3526" spans="1:11" x14ac:dyDescent="0.25">
      <c r="A3526" s="148"/>
      <c r="B3526" s="148"/>
      <c r="C3526" s="148"/>
      <c r="D3526" s="148"/>
      <c r="E3526" s="148"/>
      <c r="F3526" s="148"/>
      <c r="G3526" s="148"/>
      <c r="H3526" s="148"/>
      <c r="I3526" s="151"/>
      <c r="J3526" s="148"/>
      <c r="K3526" s="66"/>
    </row>
    <row r="3527" spans="1:11" x14ac:dyDescent="0.25">
      <c r="A3527" s="148"/>
      <c r="B3527" s="148"/>
      <c r="C3527" s="148"/>
      <c r="D3527" s="148"/>
      <c r="E3527" s="148"/>
      <c r="F3527" s="148"/>
      <c r="G3527" s="148"/>
      <c r="H3527" s="148"/>
      <c r="I3527" s="151"/>
      <c r="J3527" s="148"/>
      <c r="K3527" s="66"/>
    </row>
    <row r="3528" spans="1:11" x14ac:dyDescent="0.25">
      <c r="A3528" s="148"/>
      <c r="B3528" s="148"/>
      <c r="C3528" s="148"/>
      <c r="D3528" s="148"/>
      <c r="E3528" s="148"/>
      <c r="F3528" s="148"/>
      <c r="G3528" s="148"/>
      <c r="H3528" s="148"/>
      <c r="I3528" s="151"/>
      <c r="J3528" s="148"/>
      <c r="K3528" s="66"/>
    </row>
    <row r="3529" spans="1:11" x14ac:dyDescent="0.25">
      <c r="A3529" s="148"/>
      <c r="B3529" s="148"/>
      <c r="C3529" s="148"/>
      <c r="D3529" s="148"/>
      <c r="E3529" s="148"/>
      <c r="F3529" s="148"/>
      <c r="G3529" s="148"/>
      <c r="H3529" s="148"/>
      <c r="I3529" s="151"/>
      <c r="J3529" s="148"/>
      <c r="K3529" s="66"/>
    </row>
    <row r="3530" spans="1:11" x14ac:dyDescent="0.25">
      <c r="A3530" s="148"/>
      <c r="B3530" s="148"/>
      <c r="C3530" s="148"/>
      <c r="D3530" s="148"/>
      <c r="E3530" s="148"/>
      <c r="F3530" s="148"/>
      <c r="G3530" s="148"/>
      <c r="H3530" s="148"/>
      <c r="I3530" s="151"/>
      <c r="J3530" s="148"/>
      <c r="K3530" s="66"/>
    </row>
    <row r="3531" spans="1:11" x14ac:dyDescent="0.25">
      <c r="A3531" s="148"/>
      <c r="B3531" s="148"/>
      <c r="C3531" s="148"/>
      <c r="D3531" s="148"/>
      <c r="E3531" s="148"/>
      <c r="F3531" s="148"/>
      <c r="G3531" s="148"/>
      <c r="H3531" s="148"/>
      <c r="I3531" s="151"/>
      <c r="J3531" s="148"/>
      <c r="K3531" s="66"/>
    </row>
    <row r="3532" spans="1:11" x14ac:dyDescent="0.25">
      <c r="A3532" s="148"/>
      <c r="B3532" s="148"/>
      <c r="C3532" s="148"/>
      <c r="D3532" s="148"/>
      <c r="E3532" s="148"/>
      <c r="F3532" s="148"/>
      <c r="G3532" s="148"/>
      <c r="H3532" s="148"/>
      <c r="I3532" s="151"/>
      <c r="J3532" s="148"/>
      <c r="K3532" s="66"/>
    </row>
    <row r="3533" spans="1:11" x14ac:dyDescent="0.25">
      <c r="A3533" s="148"/>
      <c r="B3533" s="148"/>
      <c r="C3533" s="148"/>
      <c r="D3533" s="148"/>
      <c r="E3533" s="148"/>
      <c r="F3533" s="148"/>
      <c r="G3533" s="148"/>
      <c r="H3533" s="148"/>
      <c r="I3533" s="151"/>
      <c r="J3533" s="148"/>
      <c r="K3533" s="66"/>
    </row>
    <row r="3534" spans="1:11" x14ac:dyDescent="0.25">
      <c r="A3534" s="148"/>
      <c r="B3534" s="148"/>
      <c r="C3534" s="148"/>
      <c r="D3534" s="148"/>
      <c r="E3534" s="148"/>
      <c r="F3534" s="148"/>
      <c r="G3534" s="148"/>
      <c r="H3534" s="148"/>
      <c r="I3534" s="151"/>
      <c r="J3534" s="148"/>
      <c r="K3534" s="66"/>
    </row>
    <row r="3535" spans="1:11" x14ac:dyDescent="0.25">
      <c r="A3535" s="148"/>
      <c r="B3535" s="148"/>
      <c r="C3535" s="148"/>
      <c r="D3535" s="148"/>
      <c r="E3535" s="148"/>
      <c r="F3535" s="148"/>
      <c r="G3535" s="148"/>
      <c r="H3535" s="148"/>
      <c r="I3535" s="151"/>
      <c r="J3535" s="148"/>
      <c r="K3535" s="66"/>
    </row>
    <row r="3536" spans="1:11" x14ac:dyDescent="0.25">
      <c r="A3536" s="148"/>
      <c r="B3536" s="148"/>
      <c r="C3536" s="148"/>
      <c r="D3536" s="148"/>
      <c r="E3536" s="148"/>
      <c r="F3536" s="148"/>
      <c r="G3536" s="148"/>
      <c r="H3536" s="148"/>
      <c r="I3536" s="151"/>
      <c r="J3536" s="148"/>
      <c r="K3536" s="66"/>
    </row>
    <row r="3537" spans="1:11" x14ac:dyDescent="0.25">
      <c r="A3537" s="148"/>
      <c r="B3537" s="148"/>
      <c r="C3537" s="148"/>
      <c r="D3537" s="148"/>
      <c r="E3537" s="148"/>
      <c r="F3537" s="148"/>
      <c r="G3537" s="148"/>
      <c r="H3537" s="148"/>
      <c r="I3537" s="151"/>
      <c r="J3537" s="148"/>
      <c r="K3537" s="66"/>
    </row>
    <row r="3538" spans="1:11" x14ac:dyDescent="0.25">
      <c r="A3538" s="148"/>
      <c r="B3538" s="148"/>
      <c r="C3538" s="148"/>
      <c r="D3538" s="148"/>
      <c r="E3538" s="148"/>
      <c r="F3538" s="148"/>
      <c r="G3538" s="148"/>
      <c r="H3538" s="148"/>
      <c r="I3538" s="151"/>
      <c r="J3538" s="148"/>
      <c r="K3538" s="66"/>
    </row>
    <row r="3539" spans="1:11" x14ac:dyDescent="0.25">
      <c r="A3539" s="148"/>
      <c r="B3539" s="148"/>
      <c r="C3539" s="148"/>
      <c r="D3539" s="148"/>
      <c r="E3539" s="148"/>
      <c r="F3539" s="148"/>
      <c r="G3539" s="148"/>
      <c r="H3539" s="148"/>
      <c r="I3539" s="151"/>
      <c r="J3539" s="148"/>
      <c r="K3539" s="66"/>
    </row>
    <row r="3540" spans="1:11" x14ac:dyDescent="0.25">
      <c r="A3540" s="148"/>
      <c r="B3540" s="148"/>
      <c r="C3540" s="148"/>
      <c r="D3540" s="148"/>
      <c r="E3540" s="148"/>
      <c r="F3540" s="148"/>
      <c r="G3540" s="148"/>
      <c r="H3540" s="148"/>
      <c r="I3540" s="151"/>
      <c r="J3540" s="148"/>
      <c r="K3540" s="66"/>
    </row>
    <row r="3541" spans="1:11" x14ac:dyDescent="0.25">
      <c r="A3541" s="148"/>
      <c r="B3541" s="148"/>
      <c r="C3541" s="148"/>
      <c r="D3541" s="148"/>
      <c r="E3541" s="148"/>
      <c r="F3541" s="148"/>
      <c r="G3541" s="148"/>
      <c r="H3541" s="148"/>
      <c r="I3541" s="151"/>
      <c r="J3541" s="148"/>
      <c r="K3541" s="66"/>
    </row>
    <row r="3542" spans="1:11" x14ac:dyDescent="0.25">
      <c r="A3542" s="148"/>
      <c r="B3542" s="148"/>
      <c r="C3542" s="148"/>
      <c r="D3542" s="148"/>
      <c r="E3542" s="148"/>
      <c r="F3542" s="148"/>
      <c r="G3542" s="148"/>
      <c r="H3542" s="148"/>
      <c r="I3542" s="151"/>
      <c r="J3542" s="148"/>
      <c r="K3542" s="66"/>
    </row>
    <row r="3543" spans="1:11" x14ac:dyDescent="0.25">
      <c r="A3543" s="148"/>
      <c r="B3543" s="148"/>
      <c r="C3543" s="148"/>
      <c r="D3543" s="148"/>
      <c r="E3543" s="148"/>
      <c r="F3543" s="148"/>
      <c r="G3543" s="148"/>
      <c r="H3543" s="148"/>
      <c r="I3543" s="151"/>
      <c r="J3543" s="148"/>
      <c r="K3543" s="66"/>
    </row>
    <row r="3544" spans="1:11" x14ac:dyDescent="0.25">
      <c r="A3544" s="148"/>
      <c r="B3544" s="148"/>
      <c r="C3544" s="148"/>
      <c r="D3544" s="148"/>
      <c r="E3544" s="148"/>
      <c r="F3544" s="148"/>
      <c r="G3544" s="148"/>
      <c r="H3544" s="148"/>
      <c r="I3544" s="151"/>
      <c r="J3544" s="148"/>
      <c r="K3544" s="66"/>
    </row>
    <row r="3545" spans="1:11" x14ac:dyDescent="0.25">
      <c r="A3545" s="148"/>
      <c r="B3545" s="148"/>
      <c r="C3545" s="148"/>
      <c r="D3545" s="148"/>
      <c r="E3545" s="148"/>
      <c r="F3545" s="148"/>
      <c r="G3545" s="148"/>
      <c r="H3545" s="148"/>
      <c r="I3545" s="151"/>
      <c r="J3545" s="148"/>
      <c r="K3545" s="66"/>
    </row>
    <row r="3546" spans="1:11" x14ac:dyDescent="0.25">
      <c r="A3546" s="148"/>
      <c r="B3546" s="148"/>
      <c r="C3546" s="148"/>
      <c r="D3546" s="148"/>
      <c r="E3546" s="148"/>
      <c r="F3546" s="148"/>
      <c r="G3546" s="148"/>
      <c r="H3546" s="148"/>
      <c r="I3546" s="151"/>
      <c r="J3546" s="148"/>
      <c r="K3546" s="66"/>
    </row>
    <row r="3547" spans="1:11" x14ac:dyDescent="0.25">
      <c r="A3547" s="148"/>
      <c r="B3547" s="148"/>
      <c r="C3547" s="148"/>
      <c r="D3547" s="148"/>
      <c r="E3547" s="148"/>
      <c r="F3547" s="148"/>
      <c r="G3547" s="148"/>
      <c r="H3547" s="148"/>
      <c r="I3547" s="151"/>
      <c r="J3547" s="148"/>
      <c r="K3547" s="66"/>
    </row>
    <row r="3548" spans="1:11" x14ac:dyDescent="0.25">
      <c r="A3548" s="148"/>
      <c r="B3548" s="148"/>
      <c r="C3548" s="148"/>
      <c r="D3548" s="148"/>
      <c r="E3548" s="148"/>
      <c r="F3548" s="148"/>
      <c r="G3548" s="148"/>
      <c r="H3548" s="148"/>
      <c r="I3548" s="151"/>
      <c r="J3548" s="148"/>
      <c r="K3548" s="66"/>
    </row>
    <row r="3549" spans="1:11" x14ac:dyDescent="0.25">
      <c r="A3549" s="148"/>
      <c r="B3549" s="148"/>
      <c r="C3549" s="148"/>
      <c r="D3549" s="148"/>
      <c r="E3549" s="148"/>
      <c r="F3549" s="148"/>
      <c r="G3549" s="148"/>
      <c r="H3549" s="148"/>
      <c r="I3549" s="151"/>
      <c r="J3549" s="148"/>
      <c r="K3549" s="66"/>
    </row>
    <row r="3550" spans="1:11" x14ac:dyDescent="0.25">
      <c r="A3550" s="148"/>
      <c r="B3550" s="148"/>
      <c r="C3550" s="148"/>
      <c r="D3550" s="148"/>
      <c r="E3550" s="148"/>
      <c r="F3550" s="148"/>
      <c r="G3550" s="148"/>
      <c r="H3550" s="148"/>
      <c r="I3550" s="151"/>
      <c r="J3550" s="148"/>
      <c r="K3550" s="66"/>
    </row>
    <row r="3551" spans="1:11" x14ac:dyDescent="0.25">
      <c r="A3551" s="148"/>
      <c r="B3551" s="148"/>
      <c r="C3551" s="148"/>
      <c r="D3551" s="148"/>
      <c r="E3551" s="148"/>
      <c r="F3551" s="148"/>
      <c r="G3551" s="148"/>
      <c r="H3551" s="148"/>
      <c r="I3551" s="151"/>
      <c r="J3551" s="148"/>
      <c r="K3551" s="66"/>
    </row>
    <row r="3552" spans="1:11" x14ac:dyDescent="0.25">
      <c r="A3552" s="148"/>
      <c r="B3552" s="148"/>
      <c r="C3552" s="148"/>
      <c r="D3552" s="148"/>
      <c r="E3552" s="148"/>
      <c r="F3552" s="148"/>
      <c r="G3552" s="148"/>
      <c r="H3552" s="148"/>
      <c r="I3552" s="151"/>
      <c r="J3552" s="148"/>
      <c r="K3552" s="66"/>
    </row>
    <row r="3553" spans="1:11" x14ac:dyDescent="0.25">
      <c r="A3553" s="148"/>
      <c r="B3553" s="148"/>
      <c r="C3553" s="148"/>
      <c r="D3553" s="148"/>
      <c r="E3553" s="148"/>
      <c r="F3553" s="148"/>
      <c r="G3553" s="148"/>
      <c r="H3553" s="148"/>
      <c r="I3553" s="151"/>
      <c r="J3553" s="148"/>
      <c r="K3553" s="66"/>
    </row>
    <row r="3554" spans="1:11" x14ac:dyDescent="0.25">
      <c r="A3554" s="148"/>
      <c r="B3554" s="148"/>
      <c r="C3554" s="148"/>
      <c r="D3554" s="148"/>
      <c r="E3554" s="148"/>
      <c r="F3554" s="148"/>
      <c r="G3554" s="148"/>
      <c r="H3554" s="148"/>
      <c r="I3554" s="151"/>
      <c r="J3554" s="148"/>
      <c r="K3554" s="66"/>
    </row>
    <row r="3555" spans="1:11" x14ac:dyDescent="0.25">
      <c r="A3555" s="148"/>
      <c r="B3555" s="148"/>
      <c r="C3555" s="148"/>
      <c r="D3555" s="148"/>
      <c r="E3555" s="148"/>
      <c r="F3555" s="148"/>
      <c r="G3555" s="148"/>
      <c r="H3555" s="148"/>
      <c r="I3555" s="151"/>
      <c r="J3555" s="148"/>
      <c r="K3555" s="66"/>
    </row>
    <row r="3556" spans="1:11" x14ac:dyDescent="0.25">
      <c r="A3556" s="148"/>
      <c r="B3556" s="148"/>
      <c r="C3556" s="148"/>
      <c r="D3556" s="148"/>
      <c r="E3556" s="148"/>
      <c r="F3556" s="148"/>
      <c r="G3556" s="148"/>
      <c r="H3556" s="148"/>
      <c r="I3556" s="151"/>
      <c r="J3556" s="148"/>
      <c r="K3556" s="66"/>
    </row>
    <row r="3557" spans="1:11" x14ac:dyDescent="0.25">
      <c r="A3557" s="148"/>
      <c r="B3557" s="148"/>
      <c r="C3557" s="148"/>
      <c r="D3557" s="148"/>
      <c r="E3557" s="148"/>
      <c r="F3557" s="148"/>
      <c r="G3557" s="148"/>
      <c r="H3557" s="148"/>
      <c r="I3557" s="151"/>
      <c r="J3557" s="148"/>
      <c r="K3557" s="66"/>
    </row>
    <row r="3558" spans="1:11" x14ac:dyDescent="0.25">
      <c r="A3558" s="148"/>
      <c r="B3558" s="148"/>
      <c r="C3558" s="148"/>
      <c r="D3558" s="148"/>
      <c r="E3558" s="148"/>
      <c r="F3558" s="148"/>
      <c r="G3558" s="148"/>
      <c r="H3558" s="148"/>
      <c r="I3558" s="151"/>
      <c r="J3558" s="148"/>
      <c r="K3558" s="66"/>
    </row>
    <row r="3559" spans="1:11" x14ac:dyDescent="0.25">
      <c r="A3559" s="148"/>
      <c r="B3559" s="148"/>
      <c r="C3559" s="148"/>
      <c r="D3559" s="148"/>
      <c r="E3559" s="148"/>
      <c r="F3559" s="148"/>
      <c r="G3559" s="148"/>
      <c r="H3559" s="148"/>
      <c r="I3559" s="151"/>
      <c r="J3559" s="148"/>
      <c r="K3559" s="66"/>
    </row>
    <row r="3560" spans="1:11" x14ac:dyDescent="0.25">
      <c r="A3560" s="148"/>
      <c r="B3560" s="148"/>
      <c r="C3560" s="148"/>
      <c r="D3560" s="148"/>
      <c r="E3560" s="148"/>
      <c r="F3560" s="148"/>
      <c r="G3560" s="148"/>
      <c r="H3560" s="148"/>
      <c r="I3560" s="151"/>
      <c r="J3560" s="148"/>
      <c r="K3560" s="66"/>
    </row>
    <row r="3561" spans="1:11" x14ac:dyDescent="0.25">
      <c r="A3561" s="148"/>
      <c r="B3561" s="148"/>
      <c r="C3561" s="148"/>
      <c r="D3561" s="148"/>
      <c r="E3561" s="148"/>
      <c r="F3561" s="148"/>
      <c r="G3561" s="148"/>
      <c r="H3561" s="148"/>
      <c r="I3561" s="151"/>
      <c r="J3561" s="148"/>
      <c r="K3561" s="66"/>
    </row>
    <row r="3562" spans="1:11" x14ac:dyDescent="0.25">
      <c r="A3562" s="148"/>
      <c r="B3562" s="148"/>
      <c r="C3562" s="148"/>
      <c r="D3562" s="148"/>
      <c r="E3562" s="148"/>
      <c r="F3562" s="148"/>
      <c r="G3562" s="148"/>
      <c r="H3562" s="148"/>
      <c r="I3562" s="151"/>
      <c r="J3562" s="148"/>
      <c r="K3562" s="66"/>
    </row>
    <row r="3563" spans="1:11" x14ac:dyDescent="0.25">
      <c r="A3563" s="148"/>
      <c r="B3563" s="148"/>
      <c r="C3563" s="148"/>
      <c r="D3563" s="148"/>
      <c r="E3563" s="148"/>
      <c r="F3563" s="148"/>
      <c r="G3563" s="148"/>
      <c r="H3563" s="148"/>
      <c r="I3563" s="151"/>
      <c r="J3563" s="148"/>
      <c r="K3563" s="66"/>
    </row>
    <row r="3564" spans="1:11" x14ac:dyDescent="0.25">
      <c r="A3564" s="148"/>
      <c r="B3564" s="148"/>
      <c r="C3564" s="148"/>
      <c r="D3564" s="148"/>
      <c r="E3564" s="148"/>
      <c r="F3564" s="148"/>
      <c r="G3564" s="148"/>
      <c r="H3564" s="148"/>
      <c r="I3564" s="151"/>
      <c r="J3564" s="148"/>
      <c r="K3564" s="66"/>
    </row>
    <row r="3565" spans="1:11" x14ac:dyDescent="0.25">
      <c r="A3565" s="148"/>
      <c r="B3565" s="148"/>
      <c r="C3565" s="148"/>
      <c r="D3565" s="148"/>
      <c r="E3565" s="148"/>
      <c r="F3565" s="148"/>
      <c r="G3565" s="148"/>
      <c r="H3565" s="148"/>
      <c r="I3565" s="151"/>
      <c r="J3565" s="148"/>
      <c r="K3565" s="66"/>
    </row>
    <row r="3566" spans="1:11" x14ac:dyDescent="0.25">
      <c r="A3566" s="148"/>
      <c r="B3566" s="148"/>
      <c r="C3566" s="148"/>
      <c r="D3566" s="148"/>
      <c r="E3566" s="148"/>
      <c r="F3566" s="148"/>
      <c r="G3566" s="148"/>
      <c r="H3566" s="148"/>
      <c r="I3566" s="151"/>
      <c r="J3566" s="148"/>
      <c r="K3566" s="66"/>
    </row>
    <row r="3567" spans="1:11" x14ac:dyDescent="0.25">
      <c r="A3567" s="148"/>
      <c r="B3567" s="148"/>
      <c r="C3567" s="148"/>
      <c r="D3567" s="148"/>
      <c r="E3567" s="148"/>
      <c r="F3567" s="148"/>
      <c r="G3567" s="148"/>
      <c r="H3567" s="148"/>
      <c r="I3567" s="151"/>
      <c r="J3567" s="148"/>
      <c r="K3567" s="66"/>
    </row>
    <row r="3568" spans="1:11" x14ac:dyDescent="0.25">
      <c r="A3568" s="148"/>
      <c r="B3568" s="148"/>
      <c r="C3568" s="148"/>
      <c r="D3568" s="148"/>
      <c r="E3568" s="148"/>
      <c r="F3568" s="148"/>
      <c r="G3568" s="148"/>
      <c r="H3568" s="148"/>
      <c r="I3568" s="151"/>
      <c r="J3568" s="148"/>
      <c r="K3568" s="66"/>
    </row>
    <row r="3569" spans="1:11" x14ac:dyDescent="0.25">
      <c r="A3569" s="148"/>
      <c r="B3569" s="148"/>
      <c r="C3569" s="148"/>
      <c r="D3569" s="148"/>
      <c r="E3569" s="148"/>
      <c r="F3569" s="148"/>
      <c r="G3569" s="148"/>
      <c r="H3569" s="148"/>
      <c r="I3569" s="151"/>
      <c r="J3569" s="148"/>
      <c r="K3569" s="66"/>
    </row>
    <row r="3570" spans="1:11" x14ac:dyDescent="0.25">
      <c r="A3570" s="148"/>
      <c r="B3570" s="148"/>
      <c r="C3570" s="148"/>
      <c r="D3570" s="148"/>
      <c r="E3570" s="148"/>
      <c r="F3570" s="148"/>
      <c r="G3570" s="148"/>
      <c r="H3570" s="148"/>
      <c r="I3570" s="151"/>
      <c r="J3570" s="148"/>
      <c r="K3570" s="66"/>
    </row>
    <row r="3571" spans="1:11" x14ac:dyDescent="0.25">
      <c r="A3571" s="148"/>
      <c r="B3571" s="148"/>
      <c r="C3571" s="148"/>
      <c r="D3571" s="148"/>
      <c r="E3571" s="148"/>
      <c r="F3571" s="148"/>
      <c r="G3571" s="148"/>
      <c r="H3571" s="148"/>
      <c r="I3571" s="151"/>
      <c r="J3571" s="148"/>
      <c r="K3571" s="66"/>
    </row>
    <row r="3572" spans="1:11" x14ac:dyDescent="0.25">
      <c r="A3572" s="148"/>
      <c r="B3572" s="148"/>
      <c r="C3572" s="148"/>
      <c r="D3572" s="148"/>
      <c r="E3572" s="148"/>
      <c r="F3572" s="148"/>
      <c r="G3572" s="148"/>
      <c r="H3572" s="148"/>
      <c r="I3572" s="151"/>
      <c r="J3572" s="148"/>
      <c r="K3572" s="66"/>
    </row>
    <row r="3573" spans="1:11" x14ac:dyDescent="0.25">
      <c r="A3573" s="148"/>
      <c r="B3573" s="148"/>
      <c r="C3573" s="148"/>
      <c r="D3573" s="148"/>
      <c r="E3573" s="148"/>
      <c r="F3573" s="148"/>
      <c r="G3573" s="148"/>
      <c r="H3573" s="148"/>
      <c r="I3573" s="151"/>
      <c r="J3573" s="148"/>
      <c r="K3573" s="66"/>
    </row>
    <row r="3574" spans="1:11" x14ac:dyDescent="0.25">
      <c r="A3574" s="148"/>
      <c r="B3574" s="148"/>
      <c r="C3574" s="148"/>
      <c r="D3574" s="148"/>
      <c r="E3574" s="148"/>
      <c r="F3574" s="148"/>
      <c r="G3574" s="148"/>
      <c r="H3574" s="148"/>
      <c r="I3574" s="151"/>
      <c r="J3574" s="148"/>
      <c r="K3574" s="66"/>
    </row>
    <row r="3575" spans="1:11" x14ac:dyDescent="0.25">
      <c r="A3575" s="148"/>
      <c r="B3575" s="148"/>
      <c r="C3575" s="148"/>
      <c r="D3575" s="148"/>
      <c r="E3575" s="148"/>
      <c r="F3575" s="148"/>
      <c r="G3575" s="148"/>
      <c r="H3575" s="148"/>
      <c r="I3575" s="151"/>
      <c r="J3575" s="148"/>
      <c r="K3575" s="66"/>
    </row>
    <row r="3576" spans="1:11" x14ac:dyDescent="0.25">
      <c r="A3576" s="148"/>
      <c r="B3576" s="148"/>
      <c r="C3576" s="148"/>
      <c r="D3576" s="148"/>
      <c r="E3576" s="148"/>
      <c r="F3576" s="148"/>
      <c r="G3576" s="148"/>
      <c r="H3576" s="148"/>
      <c r="I3576" s="151"/>
      <c r="J3576" s="148"/>
      <c r="K3576" s="66"/>
    </row>
    <row r="3577" spans="1:11" x14ac:dyDescent="0.25">
      <c r="A3577" s="148"/>
      <c r="B3577" s="148"/>
      <c r="C3577" s="148"/>
      <c r="D3577" s="148"/>
      <c r="E3577" s="148"/>
      <c r="F3577" s="148"/>
      <c r="G3577" s="148"/>
      <c r="H3577" s="148"/>
      <c r="I3577" s="151"/>
      <c r="J3577" s="148"/>
      <c r="K3577" s="66"/>
    </row>
    <row r="3578" spans="1:11" x14ac:dyDescent="0.25">
      <c r="A3578" s="148"/>
      <c r="B3578" s="148"/>
      <c r="C3578" s="148"/>
      <c r="D3578" s="148"/>
      <c r="E3578" s="148"/>
      <c r="F3578" s="148"/>
      <c r="G3578" s="148"/>
      <c r="H3578" s="148"/>
      <c r="I3578" s="151"/>
      <c r="J3578" s="148"/>
      <c r="K3578" s="66"/>
    </row>
    <row r="3579" spans="1:11" x14ac:dyDescent="0.25">
      <c r="A3579" s="148"/>
      <c r="B3579" s="148"/>
      <c r="C3579" s="148"/>
      <c r="D3579" s="148"/>
      <c r="E3579" s="148"/>
      <c r="F3579" s="148"/>
      <c r="G3579" s="148"/>
      <c r="H3579" s="148"/>
      <c r="I3579" s="151"/>
      <c r="J3579" s="148"/>
      <c r="K3579" s="66"/>
    </row>
    <row r="3580" spans="1:11" x14ac:dyDescent="0.25">
      <c r="A3580" s="148"/>
      <c r="B3580" s="148"/>
      <c r="C3580" s="148"/>
      <c r="D3580" s="148"/>
      <c r="E3580" s="148"/>
      <c r="F3580" s="148"/>
      <c r="G3580" s="148"/>
      <c r="H3580" s="148"/>
      <c r="I3580" s="151"/>
      <c r="J3580" s="148"/>
      <c r="K3580" s="66"/>
    </row>
    <row r="3581" spans="1:11" x14ac:dyDescent="0.25">
      <c r="A3581" s="148"/>
      <c r="B3581" s="148"/>
      <c r="C3581" s="148"/>
      <c r="D3581" s="148"/>
      <c r="E3581" s="148"/>
      <c r="F3581" s="148"/>
      <c r="G3581" s="148"/>
      <c r="H3581" s="148"/>
      <c r="I3581" s="151"/>
      <c r="J3581" s="148"/>
      <c r="K3581" s="66"/>
    </row>
    <row r="3582" spans="1:11" x14ac:dyDescent="0.25">
      <c r="A3582" s="148"/>
      <c r="B3582" s="148"/>
      <c r="C3582" s="148"/>
      <c r="D3582" s="148"/>
      <c r="E3582" s="148"/>
      <c r="F3582" s="148"/>
      <c r="G3582" s="148"/>
      <c r="H3582" s="148"/>
      <c r="I3582" s="151"/>
      <c r="J3582" s="148"/>
      <c r="K3582" s="66"/>
    </row>
    <row r="3583" spans="1:11" x14ac:dyDescent="0.25">
      <c r="A3583" s="148"/>
      <c r="B3583" s="148"/>
      <c r="C3583" s="148"/>
      <c r="D3583" s="148"/>
      <c r="E3583" s="148"/>
      <c r="F3583" s="148"/>
      <c r="G3583" s="148"/>
      <c r="H3583" s="148"/>
      <c r="I3583" s="151"/>
      <c r="J3583" s="148"/>
      <c r="K3583" s="66"/>
    </row>
    <row r="3584" spans="1:11" x14ac:dyDescent="0.25">
      <c r="A3584" s="148"/>
      <c r="B3584" s="148"/>
      <c r="C3584" s="148"/>
      <c r="D3584" s="148"/>
      <c r="E3584" s="148"/>
      <c r="F3584" s="148"/>
      <c r="G3584" s="148"/>
      <c r="H3584" s="148"/>
      <c r="I3584" s="151"/>
      <c r="J3584" s="148"/>
      <c r="K3584" s="66"/>
    </row>
    <row r="3585" spans="1:11" x14ac:dyDescent="0.25">
      <c r="A3585" s="148"/>
      <c r="B3585" s="148"/>
      <c r="C3585" s="148"/>
      <c r="D3585" s="148"/>
      <c r="E3585" s="148"/>
      <c r="F3585" s="148"/>
      <c r="G3585" s="148"/>
      <c r="H3585" s="148"/>
      <c r="I3585" s="151"/>
      <c r="J3585" s="148"/>
      <c r="K3585" s="66"/>
    </row>
    <row r="3586" spans="1:11" x14ac:dyDescent="0.25">
      <c r="A3586" s="148"/>
      <c r="B3586" s="148"/>
      <c r="C3586" s="148"/>
      <c r="D3586" s="148"/>
      <c r="E3586" s="148"/>
      <c r="F3586" s="148"/>
      <c r="G3586" s="148"/>
      <c r="H3586" s="148"/>
      <c r="I3586" s="151"/>
      <c r="J3586" s="148"/>
      <c r="K3586" s="66"/>
    </row>
    <row r="3587" spans="1:11" x14ac:dyDescent="0.25">
      <c r="A3587" s="148"/>
      <c r="B3587" s="148"/>
      <c r="C3587" s="148"/>
      <c r="D3587" s="148"/>
      <c r="E3587" s="148"/>
      <c r="F3587" s="148"/>
      <c r="G3587" s="148"/>
      <c r="H3587" s="148"/>
      <c r="I3587" s="151"/>
      <c r="J3587" s="148"/>
      <c r="K3587" s="66"/>
    </row>
    <row r="3588" spans="1:11" x14ac:dyDescent="0.25">
      <c r="A3588" s="148"/>
      <c r="B3588" s="148"/>
      <c r="C3588" s="148"/>
      <c r="D3588" s="148"/>
      <c r="E3588" s="148"/>
      <c r="F3588" s="148"/>
      <c r="G3588" s="148"/>
      <c r="H3588" s="148"/>
      <c r="I3588" s="151"/>
      <c r="J3588" s="148"/>
      <c r="K3588" s="66"/>
    </row>
    <row r="3589" spans="1:11" x14ac:dyDescent="0.25">
      <c r="A3589" s="148"/>
      <c r="B3589" s="148"/>
      <c r="C3589" s="148"/>
      <c r="D3589" s="148"/>
      <c r="E3589" s="148"/>
      <c r="F3589" s="148"/>
      <c r="G3589" s="148"/>
      <c r="H3589" s="148"/>
      <c r="I3589" s="151"/>
      <c r="J3589" s="148"/>
      <c r="K3589" s="66"/>
    </row>
    <row r="3590" spans="1:11" x14ac:dyDescent="0.25">
      <c r="A3590" s="148"/>
      <c r="B3590" s="148"/>
      <c r="C3590" s="148"/>
      <c r="D3590" s="148"/>
      <c r="E3590" s="148"/>
      <c r="F3590" s="148"/>
      <c r="G3590" s="148"/>
      <c r="H3590" s="148"/>
      <c r="I3590" s="151"/>
      <c r="J3590" s="148"/>
      <c r="K3590" s="66"/>
    </row>
    <row r="3591" spans="1:11" x14ac:dyDescent="0.25">
      <c r="A3591" s="148"/>
      <c r="B3591" s="148"/>
      <c r="C3591" s="148"/>
      <c r="D3591" s="148"/>
      <c r="E3591" s="148"/>
      <c r="F3591" s="148"/>
      <c r="G3591" s="148"/>
      <c r="H3591" s="148"/>
      <c r="I3591" s="151"/>
      <c r="J3591" s="148"/>
      <c r="K3591" s="66"/>
    </row>
    <row r="3592" spans="1:11" x14ac:dyDescent="0.25">
      <c r="A3592" s="148"/>
      <c r="B3592" s="148"/>
      <c r="C3592" s="148"/>
      <c r="D3592" s="148"/>
      <c r="E3592" s="148"/>
      <c r="F3592" s="148"/>
      <c r="G3592" s="148"/>
      <c r="H3592" s="148"/>
      <c r="I3592" s="151"/>
      <c r="J3592" s="148"/>
      <c r="K3592" s="66"/>
    </row>
    <row r="3593" spans="1:11" x14ac:dyDescent="0.25">
      <c r="A3593" s="148"/>
      <c r="B3593" s="148"/>
      <c r="C3593" s="148"/>
      <c r="D3593" s="148"/>
      <c r="E3593" s="148"/>
      <c r="F3593" s="148"/>
      <c r="G3593" s="148"/>
      <c r="H3593" s="148"/>
      <c r="I3593" s="151"/>
      <c r="J3593" s="148"/>
      <c r="K3593" s="66"/>
    </row>
    <row r="3594" spans="1:11" x14ac:dyDescent="0.25">
      <c r="A3594" s="148"/>
      <c r="B3594" s="148"/>
      <c r="C3594" s="148"/>
      <c r="D3594" s="148"/>
      <c r="E3594" s="148"/>
      <c r="F3594" s="148"/>
      <c r="G3594" s="148"/>
      <c r="H3594" s="148"/>
      <c r="I3594" s="151"/>
      <c r="J3594" s="148"/>
      <c r="K3594" s="66"/>
    </row>
    <row r="3595" spans="1:11" x14ac:dyDescent="0.25">
      <c r="A3595" s="148"/>
      <c r="B3595" s="148"/>
      <c r="C3595" s="148"/>
      <c r="D3595" s="148"/>
      <c r="E3595" s="148"/>
      <c r="F3595" s="148"/>
      <c r="G3595" s="148"/>
      <c r="H3595" s="148"/>
      <c r="I3595" s="151"/>
      <c r="J3595" s="148"/>
      <c r="K3595" s="66"/>
    </row>
    <row r="3596" spans="1:11" x14ac:dyDescent="0.25">
      <c r="A3596" s="148"/>
      <c r="B3596" s="148"/>
      <c r="C3596" s="148"/>
      <c r="D3596" s="148"/>
      <c r="E3596" s="148"/>
      <c r="F3596" s="148"/>
      <c r="G3596" s="148"/>
      <c r="H3596" s="148"/>
      <c r="I3596" s="151"/>
      <c r="J3596" s="148"/>
      <c r="K3596" s="66"/>
    </row>
    <row r="3597" spans="1:11" x14ac:dyDescent="0.25">
      <c r="A3597" s="148"/>
      <c r="B3597" s="148"/>
      <c r="C3597" s="148"/>
      <c r="D3597" s="148"/>
      <c r="E3597" s="148"/>
      <c r="F3597" s="148"/>
      <c r="G3597" s="148"/>
      <c r="H3597" s="148"/>
      <c r="I3597" s="151"/>
      <c r="J3597" s="148"/>
      <c r="K3597" s="66"/>
    </row>
    <row r="3598" spans="1:11" x14ac:dyDescent="0.25">
      <c r="A3598" s="148"/>
      <c r="B3598" s="148"/>
      <c r="C3598" s="148"/>
      <c r="D3598" s="148"/>
      <c r="E3598" s="148"/>
      <c r="F3598" s="148"/>
      <c r="G3598" s="148"/>
      <c r="H3598" s="148"/>
      <c r="I3598" s="151"/>
      <c r="J3598" s="148"/>
      <c r="K3598" s="66"/>
    </row>
    <row r="3599" spans="1:11" x14ac:dyDescent="0.25">
      <c r="A3599" s="148"/>
      <c r="B3599" s="148"/>
      <c r="C3599" s="148"/>
      <c r="D3599" s="148"/>
      <c r="E3599" s="148"/>
      <c r="F3599" s="148"/>
      <c r="G3599" s="148"/>
      <c r="H3599" s="148"/>
      <c r="I3599" s="151"/>
      <c r="J3599" s="148"/>
      <c r="K3599" s="66"/>
    </row>
    <row r="3600" spans="1:11" x14ac:dyDescent="0.25">
      <c r="A3600" s="148"/>
      <c r="B3600" s="148"/>
      <c r="C3600" s="148"/>
      <c r="D3600" s="148"/>
      <c r="E3600" s="148"/>
      <c r="F3600" s="148"/>
      <c r="G3600" s="148"/>
      <c r="H3600" s="148"/>
      <c r="I3600" s="151"/>
      <c r="J3600" s="148"/>
      <c r="K3600" s="66"/>
    </row>
    <row r="3601" spans="1:11" x14ac:dyDescent="0.25">
      <c r="A3601" s="148"/>
      <c r="B3601" s="148"/>
      <c r="C3601" s="148"/>
      <c r="D3601" s="148"/>
      <c r="E3601" s="148"/>
      <c r="F3601" s="148"/>
      <c r="G3601" s="148"/>
      <c r="H3601" s="148"/>
      <c r="I3601" s="151"/>
      <c r="J3601" s="148"/>
      <c r="K3601" s="66"/>
    </row>
    <row r="3602" spans="1:11" x14ac:dyDescent="0.25">
      <c r="A3602" s="148"/>
      <c r="B3602" s="148"/>
      <c r="C3602" s="148"/>
      <c r="D3602" s="148"/>
      <c r="E3602" s="148"/>
      <c r="F3602" s="148"/>
      <c r="G3602" s="148"/>
      <c r="H3602" s="148"/>
      <c r="I3602" s="151"/>
      <c r="J3602" s="148"/>
      <c r="K3602" s="66"/>
    </row>
    <row r="3603" spans="1:11" x14ac:dyDescent="0.25">
      <c r="A3603" s="148"/>
      <c r="B3603" s="148"/>
      <c r="C3603" s="148"/>
      <c r="D3603" s="148"/>
      <c r="E3603" s="148"/>
      <c r="F3603" s="148"/>
      <c r="G3603" s="148"/>
      <c r="H3603" s="148"/>
      <c r="I3603" s="151"/>
      <c r="J3603" s="148"/>
      <c r="K3603" s="66"/>
    </row>
    <row r="3604" spans="1:11" x14ac:dyDescent="0.25">
      <c r="A3604" s="148"/>
      <c r="B3604" s="148"/>
      <c r="C3604" s="148"/>
      <c r="D3604" s="148"/>
      <c r="E3604" s="148"/>
      <c r="F3604" s="148"/>
      <c r="G3604" s="148"/>
      <c r="H3604" s="148"/>
      <c r="I3604" s="151"/>
      <c r="J3604" s="148"/>
      <c r="K3604" s="66"/>
    </row>
    <row r="3605" spans="1:11" x14ac:dyDescent="0.25">
      <c r="A3605" s="148"/>
      <c r="B3605" s="148"/>
      <c r="C3605" s="148"/>
      <c r="D3605" s="148"/>
      <c r="E3605" s="148"/>
      <c r="F3605" s="148"/>
      <c r="G3605" s="148"/>
      <c r="H3605" s="148"/>
      <c r="I3605" s="151"/>
      <c r="J3605" s="148"/>
      <c r="K3605" s="66"/>
    </row>
    <row r="3606" spans="1:11" x14ac:dyDescent="0.25">
      <c r="A3606" s="148"/>
      <c r="B3606" s="148"/>
      <c r="C3606" s="148"/>
      <c r="D3606" s="148"/>
      <c r="E3606" s="148"/>
      <c r="F3606" s="148"/>
      <c r="G3606" s="148"/>
      <c r="H3606" s="148"/>
      <c r="I3606" s="151"/>
      <c r="J3606" s="148"/>
      <c r="K3606" s="66"/>
    </row>
    <row r="3607" spans="1:11" x14ac:dyDescent="0.25">
      <c r="A3607" s="148"/>
      <c r="B3607" s="148"/>
      <c r="C3607" s="148"/>
      <c r="D3607" s="148"/>
      <c r="E3607" s="148"/>
      <c r="F3607" s="148"/>
      <c r="G3607" s="148"/>
      <c r="H3607" s="148"/>
      <c r="I3607" s="151"/>
      <c r="J3607" s="148"/>
      <c r="K3607" s="66"/>
    </row>
    <row r="3608" spans="1:11" x14ac:dyDescent="0.25">
      <c r="A3608" s="148"/>
      <c r="B3608" s="148"/>
      <c r="C3608" s="148"/>
      <c r="D3608" s="148"/>
      <c r="E3608" s="148"/>
      <c r="F3608" s="148"/>
      <c r="G3608" s="148"/>
      <c r="H3608" s="148"/>
      <c r="I3608" s="151"/>
      <c r="J3608" s="148"/>
      <c r="K3608" s="66"/>
    </row>
    <row r="3609" spans="1:11" x14ac:dyDescent="0.25">
      <c r="A3609" s="148"/>
      <c r="B3609" s="148"/>
      <c r="C3609" s="148"/>
      <c r="D3609" s="148"/>
      <c r="E3609" s="148"/>
      <c r="F3609" s="148"/>
      <c r="G3609" s="148"/>
      <c r="H3609" s="148"/>
      <c r="I3609" s="151"/>
      <c r="J3609" s="148"/>
      <c r="K3609" s="66"/>
    </row>
    <row r="3610" spans="1:11" x14ac:dyDescent="0.25">
      <c r="A3610" s="148"/>
      <c r="B3610" s="148"/>
      <c r="C3610" s="148"/>
      <c r="D3610" s="148"/>
      <c r="E3610" s="148"/>
      <c r="F3610" s="148"/>
      <c r="G3610" s="148"/>
      <c r="H3610" s="148"/>
      <c r="I3610" s="151"/>
      <c r="J3610" s="148"/>
      <c r="K3610" s="66"/>
    </row>
    <row r="3611" spans="1:11" x14ac:dyDescent="0.25">
      <c r="A3611" s="148"/>
      <c r="B3611" s="148"/>
      <c r="C3611" s="148"/>
      <c r="D3611" s="148"/>
      <c r="E3611" s="148"/>
      <c r="F3611" s="148"/>
      <c r="G3611" s="148"/>
      <c r="H3611" s="148"/>
      <c r="I3611" s="151"/>
      <c r="J3611" s="148"/>
      <c r="K3611" s="66"/>
    </row>
    <row r="3612" spans="1:11" x14ac:dyDescent="0.25">
      <c r="A3612" s="148"/>
      <c r="B3612" s="148"/>
      <c r="C3612" s="148"/>
      <c r="D3612" s="148"/>
      <c r="E3612" s="148"/>
      <c r="F3612" s="148"/>
      <c r="G3612" s="148"/>
      <c r="H3612" s="148"/>
      <c r="I3612" s="151"/>
      <c r="J3612" s="148"/>
      <c r="K3612" s="66"/>
    </row>
    <row r="3613" spans="1:11" x14ac:dyDescent="0.25">
      <c r="A3613" s="148"/>
      <c r="B3613" s="148"/>
      <c r="C3613" s="148"/>
      <c r="D3613" s="148"/>
      <c r="E3613" s="148"/>
      <c r="F3613" s="148"/>
      <c r="G3613" s="148"/>
      <c r="H3613" s="148"/>
      <c r="I3613" s="151"/>
      <c r="J3613" s="148"/>
      <c r="K3613" s="66"/>
    </row>
    <row r="3614" spans="1:11" x14ac:dyDescent="0.25">
      <c r="A3614" s="148"/>
      <c r="B3614" s="148"/>
      <c r="C3614" s="148"/>
      <c r="D3614" s="148"/>
      <c r="E3614" s="148"/>
      <c r="F3614" s="148"/>
      <c r="G3614" s="148"/>
      <c r="H3614" s="148"/>
      <c r="I3614" s="151"/>
      <c r="J3614" s="148"/>
      <c r="K3614" s="66"/>
    </row>
    <row r="3615" spans="1:11" x14ac:dyDescent="0.25">
      <c r="A3615" s="148"/>
      <c r="B3615" s="148"/>
      <c r="C3615" s="148"/>
      <c r="D3615" s="148"/>
      <c r="E3615" s="148"/>
      <c r="F3615" s="148"/>
      <c r="G3615" s="148"/>
      <c r="H3615" s="148"/>
      <c r="I3615" s="151"/>
      <c r="J3615" s="148"/>
      <c r="K3615" s="66"/>
    </row>
    <row r="3616" spans="1:11" x14ac:dyDescent="0.25">
      <c r="A3616" s="148"/>
      <c r="B3616" s="148"/>
      <c r="C3616" s="148"/>
      <c r="D3616" s="148"/>
      <c r="E3616" s="148"/>
      <c r="F3616" s="148"/>
      <c r="G3616" s="148"/>
      <c r="H3616" s="148"/>
      <c r="I3616" s="151"/>
      <c r="J3616" s="148"/>
      <c r="K3616" s="66"/>
    </row>
    <row r="3617" spans="1:11" x14ac:dyDescent="0.25">
      <c r="A3617" s="148"/>
      <c r="B3617" s="148"/>
      <c r="C3617" s="148"/>
      <c r="D3617" s="148"/>
      <c r="E3617" s="148"/>
      <c r="F3617" s="148"/>
      <c r="G3617" s="148"/>
      <c r="H3617" s="148"/>
      <c r="I3617" s="151"/>
      <c r="J3617" s="148"/>
      <c r="K3617" s="66"/>
    </row>
    <row r="3618" spans="1:11" x14ac:dyDescent="0.25">
      <c r="A3618" s="148"/>
      <c r="B3618" s="148"/>
      <c r="C3618" s="148"/>
      <c r="D3618" s="148"/>
      <c r="E3618" s="148"/>
      <c r="F3618" s="148"/>
      <c r="G3618" s="148"/>
      <c r="H3618" s="148"/>
      <c r="I3618" s="151"/>
      <c r="J3618" s="148"/>
      <c r="K3618" s="66"/>
    </row>
    <row r="3619" spans="1:11" x14ac:dyDescent="0.25">
      <c r="A3619" s="148"/>
      <c r="B3619" s="148"/>
      <c r="C3619" s="148"/>
      <c r="D3619" s="148"/>
      <c r="E3619" s="148"/>
      <c r="F3619" s="148"/>
      <c r="G3619" s="148"/>
      <c r="H3619" s="148"/>
      <c r="I3619" s="151"/>
      <c r="J3619" s="148"/>
      <c r="K3619" s="66"/>
    </row>
    <row r="3620" spans="1:11" x14ac:dyDescent="0.25">
      <c r="A3620" s="148"/>
      <c r="B3620" s="148"/>
      <c r="C3620" s="148"/>
      <c r="D3620" s="148"/>
      <c r="E3620" s="148"/>
      <c r="F3620" s="148"/>
      <c r="G3620" s="148"/>
      <c r="H3620" s="148"/>
      <c r="I3620" s="151"/>
      <c r="J3620" s="148"/>
      <c r="K3620" s="66"/>
    </row>
    <row r="3621" spans="1:11" x14ac:dyDescent="0.25">
      <c r="A3621" s="148"/>
      <c r="B3621" s="148"/>
      <c r="C3621" s="148"/>
      <c r="D3621" s="148"/>
      <c r="E3621" s="148"/>
      <c r="F3621" s="148"/>
      <c r="G3621" s="148"/>
      <c r="H3621" s="148"/>
      <c r="I3621" s="151"/>
      <c r="J3621" s="148"/>
      <c r="K3621" s="66"/>
    </row>
    <row r="3622" spans="1:11" x14ac:dyDescent="0.25">
      <c r="A3622" s="148"/>
      <c r="B3622" s="148"/>
      <c r="C3622" s="148"/>
      <c r="D3622" s="148"/>
      <c r="E3622" s="148"/>
      <c r="F3622" s="148"/>
      <c r="G3622" s="148"/>
      <c r="H3622" s="148"/>
      <c r="I3622" s="151"/>
      <c r="J3622" s="148"/>
      <c r="K3622" s="66"/>
    </row>
    <row r="3623" spans="1:11" x14ac:dyDescent="0.25">
      <c r="A3623" s="148"/>
      <c r="B3623" s="148"/>
      <c r="C3623" s="148"/>
      <c r="D3623" s="148"/>
      <c r="E3623" s="148"/>
      <c r="F3623" s="148"/>
      <c r="G3623" s="148"/>
      <c r="H3623" s="148"/>
      <c r="I3623" s="151"/>
      <c r="J3623" s="148"/>
      <c r="K3623" s="66"/>
    </row>
    <row r="3624" spans="1:11" x14ac:dyDescent="0.25">
      <c r="A3624" s="148"/>
      <c r="B3624" s="148"/>
      <c r="C3624" s="148"/>
      <c r="D3624" s="148"/>
      <c r="E3624" s="148"/>
      <c r="F3624" s="148"/>
      <c r="G3624" s="148"/>
      <c r="H3624" s="148"/>
      <c r="I3624" s="151"/>
      <c r="J3624" s="148"/>
      <c r="K3624" s="66"/>
    </row>
    <row r="3625" spans="1:11" x14ac:dyDescent="0.25">
      <c r="A3625" s="148"/>
      <c r="B3625" s="148"/>
      <c r="C3625" s="148"/>
      <c r="D3625" s="148"/>
      <c r="E3625" s="148"/>
      <c r="F3625" s="148"/>
      <c r="G3625" s="148"/>
      <c r="H3625" s="148"/>
      <c r="I3625" s="151"/>
      <c r="J3625" s="148"/>
      <c r="K3625" s="66"/>
    </row>
    <row r="3626" spans="1:11" x14ac:dyDescent="0.25">
      <c r="A3626" s="148"/>
      <c r="B3626" s="148"/>
      <c r="C3626" s="148"/>
      <c r="D3626" s="148"/>
      <c r="E3626" s="148"/>
      <c r="F3626" s="148"/>
      <c r="G3626" s="148"/>
      <c r="H3626" s="148"/>
      <c r="I3626" s="151"/>
      <c r="J3626" s="148"/>
      <c r="K3626" s="66"/>
    </row>
    <row r="3627" spans="1:11" x14ac:dyDescent="0.25">
      <c r="A3627" s="148"/>
      <c r="B3627" s="148"/>
      <c r="C3627" s="148"/>
      <c r="D3627" s="148"/>
      <c r="E3627" s="148"/>
      <c r="F3627" s="148"/>
      <c r="G3627" s="148"/>
      <c r="H3627" s="148"/>
      <c r="I3627" s="151"/>
      <c r="J3627" s="148"/>
      <c r="K3627" s="66"/>
    </row>
    <row r="3628" spans="1:11" x14ac:dyDescent="0.25">
      <c r="A3628" s="148"/>
      <c r="B3628" s="148"/>
      <c r="C3628" s="148"/>
      <c r="D3628" s="148"/>
      <c r="E3628" s="148"/>
      <c r="F3628" s="148"/>
      <c r="G3628" s="148"/>
      <c r="H3628" s="148"/>
      <c r="I3628" s="151"/>
      <c r="J3628" s="148"/>
      <c r="K3628" s="66"/>
    </row>
    <row r="3629" spans="1:11" x14ac:dyDescent="0.25">
      <c r="A3629" s="148"/>
      <c r="B3629" s="148"/>
      <c r="C3629" s="148"/>
      <c r="D3629" s="148"/>
      <c r="E3629" s="148"/>
      <c r="F3629" s="148"/>
      <c r="G3629" s="148"/>
      <c r="H3629" s="148"/>
      <c r="I3629" s="151"/>
      <c r="J3629" s="148"/>
      <c r="K3629" s="66"/>
    </row>
    <row r="3630" spans="1:11" x14ac:dyDescent="0.25">
      <c r="A3630" s="148"/>
      <c r="B3630" s="148"/>
      <c r="C3630" s="148"/>
      <c r="D3630" s="148"/>
      <c r="E3630" s="148"/>
      <c r="F3630" s="148"/>
      <c r="G3630" s="148"/>
      <c r="H3630" s="148"/>
      <c r="I3630" s="151"/>
      <c r="J3630" s="148"/>
      <c r="K3630" s="66"/>
    </row>
    <row r="3631" spans="1:11" x14ac:dyDescent="0.25">
      <c r="A3631" s="148"/>
      <c r="B3631" s="148"/>
      <c r="C3631" s="148"/>
      <c r="D3631" s="148"/>
      <c r="E3631" s="148"/>
      <c r="F3631" s="148"/>
      <c r="G3631" s="148"/>
      <c r="H3631" s="148"/>
      <c r="I3631" s="151"/>
      <c r="J3631" s="148"/>
      <c r="K3631" s="66"/>
    </row>
    <row r="3632" spans="1:11" x14ac:dyDescent="0.25">
      <c r="A3632" s="148"/>
      <c r="B3632" s="148"/>
      <c r="C3632" s="148"/>
      <c r="D3632" s="148"/>
      <c r="E3632" s="148"/>
      <c r="F3632" s="148"/>
      <c r="G3632" s="148"/>
      <c r="H3632" s="148"/>
      <c r="I3632" s="151"/>
      <c r="J3632" s="148"/>
      <c r="K3632" s="66"/>
    </row>
    <row r="3633" spans="1:11" x14ac:dyDescent="0.25">
      <c r="A3633" s="148"/>
      <c r="B3633" s="148"/>
      <c r="C3633" s="148"/>
      <c r="D3633" s="148"/>
      <c r="E3633" s="148"/>
      <c r="F3633" s="148"/>
      <c r="G3633" s="148"/>
      <c r="H3633" s="148"/>
      <c r="I3633" s="151"/>
      <c r="J3633" s="148"/>
      <c r="K3633" s="66"/>
    </row>
    <row r="3634" spans="1:11" x14ac:dyDescent="0.25">
      <c r="A3634" s="148"/>
      <c r="B3634" s="148"/>
      <c r="C3634" s="148"/>
      <c r="D3634" s="148"/>
      <c r="E3634" s="148"/>
      <c r="F3634" s="148"/>
      <c r="G3634" s="148"/>
      <c r="H3634" s="148"/>
      <c r="I3634" s="151"/>
      <c r="J3634" s="148"/>
      <c r="K3634" s="66"/>
    </row>
    <row r="3635" spans="1:11" x14ac:dyDescent="0.25">
      <c r="A3635" s="148"/>
      <c r="B3635" s="148"/>
      <c r="C3635" s="148"/>
      <c r="D3635" s="148"/>
      <c r="E3635" s="148"/>
      <c r="F3635" s="148"/>
      <c r="G3635" s="148"/>
      <c r="H3635" s="148"/>
      <c r="I3635" s="151"/>
      <c r="J3635" s="148"/>
      <c r="K3635" s="66"/>
    </row>
    <row r="3636" spans="1:11" x14ac:dyDescent="0.25">
      <c r="A3636" s="148"/>
      <c r="B3636" s="148"/>
      <c r="C3636" s="148"/>
      <c r="D3636" s="148"/>
      <c r="E3636" s="148"/>
      <c r="F3636" s="148"/>
      <c r="G3636" s="148"/>
      <c r="H3636" s="148"/>
      <c r="I3636" s="151"/>
      <c r="J3636" s="148"/>
      <c r="K3636" s="66"/>
    </row>
    <row r="3637" spans="1:11" x14ac:dyDescent="0.25">
      <c r="A3637" s="148"/>
      <c r="B3637" s="148"/>
      <c r="C3637" s="148"/>
      <c r="D3637" s="148"/>
      <c r="E3637" s="148"/>
      <c r="F3637" s="148"/>
      <c r="G3637" s="148"/>
      <c r="H3637" s="148"/>
      <c r="I3637" s="151"/>
      <c r="J3637" s="148"/>
      <c r="K3637" s="66"/>
    </row>
    <row r="3638" spans="1:11" x14ac:dyDescent="0.25">
      <c r="A3638" s="148"/>
      <c r="B3638" s="148"/>
      <c r="C3638" s="148"/>
      <c r="D3638" s="148"/>
      <c r="E3638" s="148"/>
      <c r="F3638" s="148"/>
      <c r="G3638" s="148"/>
      <c r="H3638" s="148"/>
      <c r="I3638" s="151"/>
      <c r="J3638" s="148"/>
      <c r="K3638" s="66"/>
    </row>
    <row r="3639" spans="1:11" x14ac:dyDescent="0.25">
      <c r="A3639" s="148"/>
      <c r="B3639" s="148"/>
      <c r="C3639" s="148"/>
      <c r="D3639" s="148"/>
      <c r="E3639" s="148"/>
      <c r="F3639" s="148"/>
      <c r="G3639" s="148"/>
      <c r="H3639" s="148"/>
      <c r="I3639" s="151"/>
      <c r="J3639" s="148"/>
      <c r="K3639" s="66"/>
    </row>
    <row r="3640" spans="1:11" x14ac:dyDescent="0.25">
      <c r="A3640" s="148"/>
      <c r="B3640" s="148"/>
      <c r="C3640" s="148"/>
      <c r="D3640" s="148"/>
      <c r="E3640" s="148"/>
      <c r="F3640" s="148"/>
      <c r="G3640" s="148"/>
      <c r="H3640" s="148"/>
      <c r="I3640" s="151"/>
      <c r="J3640" s="148"/>
      <c r="K3640" s="66"/>
    </row>
    <row r="3641" spans="1:11" x14ac:dyDescent="0.25">
      <c r="A3641" s="148"/>
      <c r="B3641" s="148"/>
      <c r="C3641" s="148"/>
      <c r="D3641" s="148"/>
      <c r="E3641" s="148"/>
      <c r="F3641" s="148"/>
      <c r="G3641" s="148"/>
      <c r="H3641" s="148"/>
      <c r="I3641" s="151"/>
      <c r="J3641" s="148"/>
      <c r="K3641" s="66"/>
    </row>
    <row r="3642" spans="1:11" x14ac:dyDescent="0.25">
      <c r="A3642" s="148"/>
      <c r="B3642" s="148"/>
      <c r="C3642" s="148"/>
      <c r="D3642" s="148"/>
      <c r="E3642" s="148"/>
      <c r="F3642" s="148"/>
      <c r="G3642" s="148"/>
      <c r="H3642" s="148"/>
      <c r="I3642" s="151"/>
      <c r="J3642" s="148"/>
      <c r="K3642" s="66"/>
    </row>
    <row r="3643" spans="1:11" x14ac:dyDescent="0.25">
      <c r="A3643" s="148"/>
      <c r="B3643" s="148"/>
      <c r="C3643" s="148"/>
      <c r="D3643" s="148"/>
      <c r="E3643" s="148"/>
      <c r="F3643" s="148"/>
      <c r="G3643" s="148"/>
      <c r="H3643" s="148"/>
      <c r="I3643" s="151"/>
      <c r="J3643" s="148"/>
      <c r="K3643" s="66"/>
    </row>
    <row r="3644" spans="1:11" x14ac:dyDescent="0.25">
      <c r="A3644" s="148"/>
      <c r="B3644" s="148"/>
      <c r="C3644" s="148"/>
      <c r="D3644" s="148"/>
      <c r="E3644" s="148"/>
      <c r="F3644" s="148"/>
      <c r="G3644" s="148"/>
      <c r="H3644" s="148"/>
      <c r="I3644" s="151"/>
      <c r="J3644" s="148"/>
      <c r="K3644" s="66"/>
    </row>
    <row r="3645" spans="1:11" x14ac:dyDescent="0.25">
      <c r="A3645" s="148"/>
      <c r="B3645" s="148"/>
      <c r="C3645" s="148"/>
      <c r="D3645" s="148"/>
      <c r="E3645" s="148"/>
      <c r="F3645" s="148"/>
      <c r="G3645" s="148"/>
      <c r="H3645" s="148"/>
      <c r="I3645" s="151"/>
      <c r="J3645" s="148"/>
      <c r="K3645" s="66"/>
    </row>
    <row r="3646" spans="1:11" x14ac:dyDescent="0.25">
      <c r="A3646" s="148"/>
      <c r="B3646" s="148"/>
      <c r="C3646" s="148"/>
      <c r="D3646" s="148"/>
      <c r="E3646" s="148"/>
      <c r="F3646" s="148"/>
      <c r="G3646" s="148"/>
      <c r="H3646" s="148"/>
      <c r="I3646" s="151"/>
      <c r="J3646" s="148"/>
      <c r="K3646" s="66"/>
    </row>
    <row r="3647" spans="1:11" x14ac:dyDescent="0.25">
      <c r="A3647" s="148"/>
      <c r="B3647" s="148"/>
      <c r="C3647" s="148"/>
      <c r="D3647" s="148"/>
      <c r="E3647" s="148"/>
      <c r="F3647" s="148"/>
      <c r="G3647" s="148"/>
      <c r="H3647" s="148"/>
      <c r="I3647" s="151"/>
      <c r="J3647" s="148"/>
      <c r="K3647" s="66"/>
    </row>
    <row r="3648" spans="1:11" x14ac:dyDescent="0.25">
      <c r="A3648" s="148"/>
      <c r="B3648" s="148"/>
      <c r="C3648" s="148"/>
      <c r="D3648" s="148"/>
      <c r="E3648" s="148"/>
      <c r="F3648" s="148"/>
      <c r="G3648" s="148"/>
      <c r="H3648" s="148"/>
      <c r="I3648" s="151"/>
      <c r="J3648" s="148"/>
      <c r="K3648" s="66"/>
    </row>
    <row r="3649" spans="1:11" x14ac:dyDescent="0.25">
      <c r="A3649" s="148"/>
      <c r="B3649" s="148"/>
      <c r="C3649" s="148"/>
      <c r="D3649" s="148"/>
      <c r="E3649" s="148"/>
      <c r="F3649" s="148"/>
      <c r="G3649" s="148"/>
      <c r="H3649" s="148"/>
      <c r="I3649" s="151"/>
      <c r="J3649" s="148"/>
      <c r="K3649" s="66"/>
    </row>
    <row r="3650" spans="1:11" x14ac:dyDescent="0.25">
      <c r="A3650" s="148"/>
      <c r="B3650" s="148"/>
      <c r="C3650" s="148"/>
      <c r="D3650" s="148"/>
      <c r="E3650" s="148"/>
      <c r="F3650" s="148"/>
      <c r="G3650" s="148"/>
      <c r="H3650" s="148"/>
      <c r="I3650" s="151"/>
      <c r="J3650" s="148"/>
      <c r="K3650" s="66"/>
    </row>
    <row r="3651" spans="1:11" x14ac:dyDescent="0.25">
      <c r="A3651" s="148"/>
      <c r="B3651" s="148"/>
      <c r="C3651" s="148"/>
      <c r="D3651" s="148"/>
      <c r="E3651" s="148"/>
      <c r="F3651" s="148"/>
      <c r="G3651" s="148"/>
      <c r="H3651" s="148"/>
      <c r="I3651" s="151"/>
      <c r="J3651" s="148"/>
      <c r="K3651" s="66"/>
    </row>
    <row r="3652" spans="1:11" x14ac:dyDescent="0.25">
      <c r="A3652" s="148"/>
      <c r="B3652" s="148"/>
      <c r="C3652" s="148"/>
      <c r="D3652" s="148"/>
      <c r="E3652" s="148"/>
      <c r="F3652" s="148"/>
      <c r="G3652" s="148"/>
      <c r="H3652" s="148"/>
      <c r="I3652" s="151"/>
      <c r="J3652" s="148"/>
      <c r="K3652" s="66"/>
    </row>
    <row r="3653" spans="1:11" x14ac:dyDescent="0.25">
      <c r="A3653" s="148"/>
      <c r="B3653" s="148"/>
      <c r="C3653" s="148"/>
      <c r="D3653" s="148"/>
      <c r="E3653" s="148"/>
      <c r="F3653" s="148"/>
      <c r="G3653" s="148"/>
      <c r="H3653" s="148"/>
      <c r="I3653" s="151"/>
      <c r="J3653" s="148"/>
      <c r="K3653" s="66"/>
    </row>
    <row r="3654" spans="1:11" x14ac:dyDescent="0.25">
      <c r="A3654" s="148"/>
      <c r="B3654" s="148"/>
      <c r="C3654" s="148"/>
      <c r="D3654" s="148"/>
      <c r="E3654" s="148"/>
      <c r="F3654" s="148"/>
      <c r="G3654" s="148"/>
      <c r="H3654" s="148"/>
      <c r="I3654" s="151"/>
      <c r="J3654" s="148"/>
      <c r="K3654" s="66"/>
    </row>
    <row r="3655" spans="1:11" x14ac:dyDescent="0.25">
      <c r="A3655" s="148"/>
      <c r="B3655" s="148"/>
      <c r="C3655" s="148"/>
      <c r="D3655" s="148"/>
      <c r="E3655" s="148"/>
      <c r="F3655" s="148"/>
      <c r="G3655" s="148"/>
      <c r="H3655" s="148"/>
      <c r="I3655" s="151"/>
      <c r="J3655" s="148"/>
      <c r="K3655" s="66"/>
    </row>
    <row r="3656" spans="1:11" x14ac:dyDescent="0.25">
      <c r="A3656" s="148"/>
      <c r="B3656" s="148"/>
      <c r="C3656" s="148"/>
      <c r="D3656" s="148"/>
      <c r="E3656" s="148"/>
      <c r="F3656" s="148"/>
      <c r="G3656" s="148"/>
      <c r="H3656" s="148"/>
      <c r="I3656" s="151"/>
      <c r="J3656" s="148"/>
      <c r="K3656" s="66"/>
    </row>
    <row r="3657" spans="1:11" x14ac:dyDescent="0.25">
      <c r="A3657" s="148"/>
      <c r="B3657" s="148"/>
      <c r="C3657" s="148"/>
      <c r="D3657" s="148"/>
      <c r="E3657" s="148"/>
      <c r="F3657" s="148"/>
      <c r="G3657" s="148"/>
      <c r="H3657" s="148"/>
      <c r="I3657" s="151"/>
      <c r="J3657" s="148"/>
      <c r="K3657" s="66"/>
    </row>
    <row r="3658" spans="1:11" x14ac:dyDescent="0.25">
      <c r="A3658" s="148"/>
      <c r="B3658" s="148"/>
      <c r="C3658" s="148"/>
      <c r="D3658" s="148"/>
      <c r="E3658" s="148"/>
      <c r="F3658" s="148"/>
      <c r="G3658" s="148"/>
      <c r="H3658" s="148"/>
      <c r="I3658" s="151"/>
      <c r="J3658" s="148"/>
      <c r="K3658" s="66"/>
    </row>
    <row r="3659" spans="1:11" x14ac:dyDescent="0.25">
      <c r="A3659" s="148"/>
      <c r="B3659" s="148"/>
      <c r="C3659" s="148"/>
      <c r="D3659" s="148"/>
      <c r="E3659" s="148"/>
      <c r="F3659" s="148"/>
      <c r="G3659" s="148"/>
      <c r="H3659" s="148"/>
      <c r="I3659" s="151"/>
      <c r="J3659" s="148"/>
      <c r="K3659" s="66"/>
    </row>
    <row r="3660" spans="1:11" x14ac:dyDescent="0.25">
      <c r="A3660" s="148"/>
      <c r="B3660" s="148"/>
      <c r="C3660" s="148"/>
      <c r="D3660" s="148"/>
      <c r="E3660" s="148"/>
      <c r="F3660" s="148"/>
      <c r="G3660" s="148"/>
      <c r="H3660" s="148"/>
      <c r="I3660" s="151"/>
      <c r="J3660" s="148"/>
      <c r="K3660" s="66"/>
    </row>
    <row r="3661" spans="1:11" x14ac:dyDescent="0.25">
      <c r="A3661" s="148"/>
      <c r="B3661" s="148"/>
      <c r="C3661" s="148"/>
      <c r="D3661" s="148"/>
      <c r="E3661" s="148"/>
      <c r="F3661" s="148"/>
      <c r="G3661" s="148"/>
      <c r="H3661" s="148"/>
      <c r="I3661" s="151"/>
      <c r="J3661" s="148"/>
      <c r="K3661" s="66"/>
    </row>
    <row r="3662" spans="1:11" x14ac:dyDescent="0.25">
      <c r="A3662" s="148"/>
      <c r="B3662" s="148"/>
      <c r="C3662" s="148"/>
      <c r="D3662" s="148"/>
      <c r="E3662" s="148"/>
      <c r="F3662" s="148"/>
      <c r="G3662" s="148"/>
      <c r="H3662" s="148"/>
      <c r="I3662" s="151"/>
      <c r="J3662" s="148"/>
      <c r="K3662" s="66"/>
    </row>
    <row r="3663" spans="1:11" x14ac:dyDescent="0.25">
      <c r="A3663" s="148"/>
      <c r="B3663" s="148"/>
      <c r="C3663" s="148"/>
      <c r="D3663" s="148"/>
      <c r="E3663" s="148"/>
      <c r="F3663" s="148"/>
      <c r="G3663" s="148"/>
      <c r="H3663" s="148"/>
      <c r="I3663" s="151"/>
      <c r="J3663" s="148"/>
      <c r="K3663" s="66"/>
    </row>
    <row r="3664" spans="1:11" x14ac:dyDescent="0.25">
      <c r="A3664" s="148"/>
      <c r="B3664" s="148"/>
      <c r="C3664" s="148"/>
      <c r="D3664" s="148"/>
      <c r="E3664" s="148"/>
      <c r="F3664" s="148"/>
      <c r="G3664" s="148"/>
      <c r="H3664" s="148"/>
      <c r="I3664" s="151"/>
      <c r="J3664" s="148"/>
      <c r="K3664" s="66"/>
    </row>
    <row r="3665" spans="1:11" x14ac:dyDescent="0.25">
      <c r="A3665" s="148"/>
      <c r="B3665" s="148"/>
      <c r="C3665" s="148"/>
      <c r="D3665" s="148"/>
      <c r="E3665" s="148"/>
      <c r="F3665" s="148"/>
      <c r="G3665" s="148"/>
      <c r="H3665" s="148"/>
      <c r="I3665" s="151"/>
      <c r="J3665" s="148"/>
      <c r="K3665" s="66"/>
    </row>
    <row r="3666" spans="1:11" x14ac:dyDescent="0.25">
      <c r="A3666" s="148"/>
      <c r="B3666" s="148"/>
      <c r="C3666" s="148"/>
      <c r="D3666" s="148"/>
      <c r="E3666" s="148"/>
      <c r="F3666" s="148"/>
      <c r="G3666" s="148"/>
      <c r="H3666" s="148"/>
      <c r="I3666" s="151"/>
      <c r="J3666" s="148"/>
      <c r="K3666" s="66"/>
    </row>
    <row r="3667" spans="1:11" x14ac:dyDescent="0.25">
      <c r="A3667" s="148"/>
      <c r="B3667" s="148"/>
      <c r="C3667" s="148"/>
      <c r="D3667" s="148"/>
      <c r="E3667" s="148"/>
      <c r="F3667" s="148"/>
      <c r="G3667" s="148"/>
      <c r="H3667" s="148"/>
      <c r="I3667" s="151"/>
      <c r="J3667" s="148"/>
      <c r="K3667" s="66"/>
    </row>
    <row r="3668" spans="1:11" x14ac:dyDescent="0.25">
      <c r="A3668" s="148"/>
      <c r="B3668" s="148"/>
      <c r="C3668" s="148"/>
      <c r="D3668" s="148"/>
      <c r="E3668" s="148"/>
      <c r="F3668" s="148"/>
      <c r="G3668" s="148"/>
      <c r="H3668" s="148"/>
      <c r="I3668" s="151"/>
      <c r="J3668" s="148"/>
      <c r="K3668" s="66"/>
    </row>
    <row r="3669" spans="1:11" x14ac:dyDescent="0.25">
      <c r="A3669" s="148"/>
      <c r="B3669" s="148"/>
      <c r="C3669" s="148"/>
      <c r="D3669" s="148"/>
      <c r="E3669" s="148"/>
      <c r="F3669" s="148"/>
      <c r="G3669" s="148"/>
      <c r="H3669" s="148"/>
      <c r="I3669" s="151"/>
      <c r="J3669" s="148"/>
      <c r="K3669" s="66"/>
    </row>
    <row r="3670" spans="1:11" x14ac:dyDescent="0.25">
      <c r="A3670" s="148"/>
      <c r="B3670" s="148"/>
      <c r="C3670" s="148"/>
      <c r="D3670" s="148"/>
      <c r="E3670" s="148"/>
      <c r="F3670" s="148"/>
      <c r="G3670" s="148"/>
      <c r="H3670" s="148"/>
      <c r="I3670" s="151"/>
      <c r="J3670" s="148"/>
      <c r="K3670" s="66"/>
    </row>
    <row r="3671" spans="1:11" x14ac:dyDescent="0.25">
      <c r="A3671" s="148"/>
      <c r="B3671" s="148"/>
      <c r="C3671" s="148"/>
      <c r="D3671" s="148"/>
      <c r="E3671" s="148"/>
      <c r="F3671" s="148"/>
      <c r="G3671" s="148"/>
      <c r="H3671" s="148"/>
      <c r="I3671" s="151"/>
      <c r="J3671" s="148"/>
      <c r="K3671" s="66"/>
    </row>
    <row r="3672" spans="1:11" x14ac:dyDescent="0.25">
      <c r="A3672" s="148"/>
      <c r="B3672" s="148"/>
      <c r="C3672" s="148"/>
      <c r="D3672" s="148"/>
      <c r="E3672" s="148"/>
      <c r="F3672" s="148"/>
      <c r="G3672" s="148"/>
      <c r="H3672" s="148"/>
      <c r="I3672" s="151"/>
      <c r="J3672" s="148"/>
      <c r="K3672" s="66"/>
    </row>
    <row r="3673" spans="1:11" x14ac:dyDescent="0.25">
      <c r="A3673" s="148"/>
      <c r="B3673" s="148"/>
      <c r="C3673" s="148"/>
      <c r="D3673" s="148"/>
      <c r="E3673" s="148"/>
      <c r="F3673" s="148"/>
      <c r="G3673" s="148"/>
      <c r="H3673" s="148"/>
      <c r="I3673" s="151"/>
      <c r="J3673" s="148"/>
      <c r="K3673" s="66"/>
    </row>
    <row r="3674" spans="1:11" x14ac:dyDescent="0.25">
      <c r="A3674" s="148"/>
      <c r="B3674" s="148"/>
      <c r="C3674" s="148"/>
      <c r="D3674" s="148"/>
      <c r="E3674" s="148"/>
      <c r="F3674" s="148"/>
      <c r="G3674" s="148"/>
      <c r="H3674" s="148"/>
      <c r="I3674" s="151"/>
      <c r="J3674" s="148"/>
      <c r="K3674" s="66"/>
    </row>
    <row r="3675" spans="1:11" x14ac:dyDescent="0.25">
      <c r="A3675" s="148"/>
      <c r="B3675" s="148"/>
      <c r="C3675" s="148"/>
      <c r="D3675" s="148"/>
      <c r="E3675" s="148"/>
      <c r="F3675" s="148"/>
      <c r="G3675" s="148"/>
      <c r="H3675" s="148"/>
      <c r="I3675" s="151"/>
      <c r="J3675" s="148"/>
      <c r="K3675" s="66"/>
    </row>
    <row r="3676" spans="1:11" x14ac:dyDescent="0.25">
      <c r="A3676" s="148"/>
      <c r="B3676" s="148"/>
      <c r="C3676" s="148"/>
      <c r="D3676" s="148"/>
      <c r="E3676" s="148"/>
      <c r="F3676" s="148"/>
      <c r="G3676" s="148"/>
      <c r="H3676" s="148"/>
      <c r="I3676" s="151"/>
      <c r="J3676" s="148"/>
      <c r="K3676" s="66"/>
    </row>
    <row r="3677" spans="1:11" x14ac:dyDescent="0.25">
      <c r="A3677" s="148"/>
      <c r="B3677" s="148"/>
      <c r="C3677" s="148"/>
      <c r="D3677" s="148"/>
      <c r="E3677" s="148"/>
      <c r="F3677" s="148"/>
      <c r="G3677" s="148"/>
      <c r="H3677" s="148"/>
      <c r="I3677" s="151"/>
      <c r="J3677" s="148"/>
      <c r="K3677" s="66"/>
    </row>
    <row r="3678" spans="1:11" x14ac:dyDescent="0.25">
      <c r="A3678" s="148"/>
      <c r="B3678" s="148"/>
      <c r="C3678" s="148"/>
      <c r="D3678" s="148"/>
      <c r="E3678" s="148"/>
      <c r="F3678" s="148"/>
      <c r="G3678" s="148"/>
      <c r="H3678" s="148"/>
      <c r="I3678" s="151"/>
      <c r="J3678" s="148"/>
      <c r="K3678" s="66"/>
    </row>
    <row r="3679" spans="1:11" x14ac:dyDescent="0.25">
      <c r="A3679" s="148"/>
      <c r="B3679" s="148"/>
      <c r="C3679" s="148"/>
      <c r="D3679" s="148"/>
      <c r="E3679" s="148"/>
      <c r="F3679" s="148"/>
      <c r="G3679" s="148"/>
      <c r="H3679" s="148"/>
      <c r="I3679" s="151"/>
      <c r="J3679" s="148"/>
      <c r="K3679" s="66"/>
    </row>
    <row r="3680" spans="1:11" x14ac:dyDescent="0.25">
      <c r="A3680" s="148"/>
      <c r="B3680" s="148"/>
      <c r="C3680" s="148"/>
      <c r="D3680" s="148"/>
      <c r="E3680" s="148"/>
      <c r="F3680" s="148"/>
      <c r="G3680" s="148"/>
      <c r="H3680" s="148"/>
      <c r="I3680" s="151"/>
      <c r="J3680" s="148"/>
      <c r="K3680" s="66"/>
    </row>
    <row r="3681" spans="1:11" x14ac:dyDescent="0.25">
      <c r="A3681" s="148"/>
      <c r="B3681" s="148"/>
      <c r="C3681" s="148"/>
      <c r="D3681" s="148"/>
      <c r="E3681" s="148"/>
      <c r="F3681" s="148"/>
      <c r="G3681" s="148"/>
      <c r="H3681" s="148"/>
      <c r="I3681" s="151"/>
      <c r="J3681" s="148"/>
      <c r="K3681" s="66"/>
    </row>
    <row r="3682" spans="1:11" x14ac:dyDescent="0.25">
      <c r="A3682" s="148"/>
      <c r="B3682" s="148"/>
      <c r="C3682" s="148"/>
      <c r="D3682" s="148"/>
      <c r="E3682" s="148"/>
      <c r="F3682" s="148"/>
      <c r="G3682" s="148"/>
      <c r="H3682" s="148"/>
      <c r="I3682" s="151"/>
      <c r="J3682" s="148"/>
      <c r="K3682" s="66"/>
    </row>
    <row r="3683" spans="1:11" x14ac:dyDescent="0.25">
      <c r="A3683" s="148"/>
      <c r="B3683" s="148"/>
      <c r="C3683" s="148"/>
      <c r="D3683" s="148"/>
      <c r="E3683" s="148"/>
      <c r="F3683" s="148"/>
      <c r="G3683" s="148"/>
      <c r="H3683" s="148"/>
      <c r="I3683" s="151"/>
      <c r="J3683" s="148"/>
      <c r="K3683" s="66"/>
    </row>
    <row r="3684" spans="1:11" x14ac:dyDescent="0.25">
      <c r="A3684" s="148"/>
      <c r="B3684" s="148"/>
      <c r="C3684" s="148"/>
      <c r="D3684" s="148"/>
      <c r="E3684" s="148"/>
      <c r="F3684" s="148"/>
      <c r="G3684" s="148"/>
      <c r="H3684" s="148"/>
      <c r="I3684" s="151"/>
      <c r="J3684" s="148"/>
      <c r="K3684" s="66"/>
    </row>
    <row r="3685" spans="1:11" x14ac:dyDescent="0.25">
      <c r="A3685" s="148"/>
      <c r="B3685" s="148"/>
      <c r="C3685" s="148"/>
      <c r="D3685" s="148"/>
      <c r="E3685" s="148"/>
      <c r="F3685" s="148"/>
      <c r="G3685" s="148"/>
      <c r="H3685" s="148"/>
      <c r="I3685" s="151"/>
      <c r="J3685" s="148"/>
      <c r="K3685" s="66"/>
    </row>
    <row r="3686" spans="1:11" x14ac:dyDescent="0.25">
      <c r="A3686" s="148"/>
      <c r="B3686" s="148"/>
      <c r="C3686" s="148"/>
      <c r="D3686" s="148"/>
      <c r="E3686" s="148"/>
      <c r="F3686" s="148"/>
      <c r="G3686" s="148"/>
      <c r="H3686" s="148"/>
      <c r="I3686" s="151"/>
      <c r="J3686" s="148"/>
      <c r="K3686" s="66"/>
    </row>
    <row r="3687" spans="1:11" x14ac:dyDescent="0.25">
      <c r="A3687" s="148"/>
      <c r="B3687" s="148"/>
      <c r="C3687" s="148"/>
      <c r="D3687" s="148"/>
      <c r="E3687" s="148"/>
      <c r="F3687" s="148"/>
      <c r="G3687" s="148"/>
      <c r="H3687" s="148"/>
      <c r="I3687" s="151"/>
      <c r="J3687" s="148"/>
      <c r="K3687" s="66"/>
    </row>
    <row r="3688" spans="1:11" x14ac:dyDescent="0.25">
      <c r="A3688" s="148"/>
      <c r="B3688" s="148"/>
      <c r="C3688" s="148"/>
      <c r="D3688" s="148"/>
      <c r="E3688" s="148"/>
      <c r="F3688" s="148"/>
      <c r="G3688" s="148"/>
      <c r="H3688" s="148"/>
      <c r="I3688" s="151"/>
      <c r="J3688" s="148"/>
      <c r="K3688" s="66"/>
    </row>
    <row r="3689" spans="1:11" x14ac:dyDescent="0.25">
      <c r="A3689" s="148"/>
      <c r="B3689" s="148"/>
      <c r="C3689" s="148"/>
      <c r="D3689" s="148"/>
      <c r="E3689" s="148"/>
      <c r="F3689" s="148"/>
      <c r="G3689" s="148"/>
      <c r="H3689" s="148"/>
      <c r="I3689" s="151"/>
      <c r="J3689" s="148"/>
      <c r="K3689" s="66"/>
    </row>
    <row r="3690" spans="1:11" x14ac:dyDescent="0.25">
      <c r="A3690" s="148"/>
      <c r="B3690" s="148"/>
      <c r="C3690" s="148"/>
      <c r="D3690" s="148"/>
      <c r="E3690" s="148"/>
      <c r="F3690" s="148"/>
      <c r="G3690" s="148"/>
      <c r="H3690" s="148"/>
      <c r="I3690" s="151"/>
      <c r="J3690" s="148"/>
      <c r="K3690" s="66"/>
    </row>
    <row r="3691" spans="1:11" x14ac:dyDescent="0.25">
      <c r="A3691" s="148"/>
      <c r="B3691" s="148"/>
      <c r="C3691" s="148"/>
      <c r="D3691" s="148"/>
      <c r="E3691" s="148"/>
      <c r="F3691" s="148"/>
      <c r="G3691" s="148"/>
      <c r="H3691" s="148"/>
      <c r="I3691" s="151"/>
      <c r="J3691" s="148"/>
      <c r="K3691" s="66"/>
    </row>
    <row r="3692" spans="1:11" x14ac:dyDescent="0.25">
      <c r="A3692" s="148"/>
      <c r="B3692" s="148"/>
      <c r="C3692" s="148"/>
      <c r="D3692" s="148"/>
      <c r="E3692" s="148"/>
      <c r="F3692" s="148"/>
      <c r="G3692" s="148"/>
      <c r="H3692" s="148"/>
      <c r="I3692" s="151"/>
      <c r="J3692" s="148"/>
      <c r="K3692" s="66"/>
    </row>
    <row r="3693" spans="1:11" x14ac:dyDescent="0.25">
      <c r="A3693" s="148"/>
      <c r="B3693" s="148"/>
      <c r="C3693" s="148"/>
      <c r="D3693" s="148"/>
      <c r="E3693" s="148"/>
      <c r="F3693" s="148"/>
      <c r="G3693" s="148"/>
      <c r="H3693" s="148"/>
      <c r="I3693" s="151"/>
      <c r="J3693" s="148"/>
      <c r="K3693" s="66"/>
    </row>
    <row r="3694" spans="1:11" x14ac:dyDescent="0.25">
      <c r="A3694" s="148"/>
      <c r="B3694" s="148"/>
      <c r="C3694" s="148"/>
      <c r="D3694" s="148"/>
      <c r="E3694" s="148"/>
      <c r="F3694" s="148"/>
      <c r="G3694" s="148"/>
      <c r="H3694" s="148"/>
      <c r="I3694" s="151"/>
      <c r="J3694" s="148"/>
      <c r="K3694" s="66"/>
    </row>
    <row r="3695" spans="1:11" x14ac:dyDescent="0.25">
      <c r="A3695" s="148"/>
      <c r="B3695" s="148"/>
      <c r="C3695" s="148"/>
      <c r="D3695" s="148"/>
      <c r="E3695" s="148"/>
      <c r="F3695" s="148"/>
      <c r="G3695" s="148"/>
      <c r="H3695" s="148"/>
      <c r="I3695" s="151"/>
      <c r="J3695" s="148"/>
      <c r="K3695" s="66"/>
    </row>
    <row r="3696" spans="1:11" x14ac:dyDescent="0.25">
      <c r="A3696" s="148"/>
      <c r="B3696" s="148"/>
      <c r="C3696" s="148"/>
      <c r="D3696" s="148"/>
      <c r="E3696" s="148"/>
      <c r="F3696" s="148"/>
      <c r="G3696" s="148"/>
      <c r="H3696" s="148"/>
      <c r="I3696" s="151"/>
      <c r="J3696" s="148"/>
      <c r="K3696" s="66"/>
    </row>
    <row r="3697" spans="1:11" x14ac:dyDescent="0.25">
      <c r="A3697" s="148"/>
      <c r="B3697" s="148"/>
      <c r="C3697" s="148"/>
      <c r="D3697" s="148"/>
      <c r="E3697" s="148"/>
      <c r="F3697" s="148"/>
      <c r="G3697" s="148"/>
      <c r="H3697" s="148"/>
      <c r="I3697" s="151"/>
      <c r="J3697" s="148"/>
      <c r="K3697" s="66"/>
    </row>
    <row r="3698" spans="1:11" x14ac:dyDescent="0.25">
      <c r="A3698" s="148"/>
      <c r="B3698" s="148"/>
      <c r="C3698" s="148"/>
      <c r="D3698" s="148"/>
      <c r="E3698" s="148"/>
      <c r="F3698" s="148"/>
      <c r="G3698" s="148"/>
      <c r="H3698" s="148"/>
      <c r="I3698" s="151"/>
      <c r="J3698" s="148"/>
      <c r="K3698" s="66"/>
    </row>
    <row r="3699" spans="1:11" x14ac:dyDescent="0.25">
      <c r="A3699" s="148"/>
      <c r="B3699" s="148"/>
      <c r="C3699" s="148"/>
      <c r="D3699" s="148"/>
      <c r="E3699" s="148"/>
      <c r="F3699" s="148"/>
      <c r="G3699" s="148"/>
      <c r="H3699" s="148"/>
      <c r="I3699" s="151"/>
      <c r="J3699" s="148"/>
      <c r="K3699" s="66"/>
    </row>
    <row r="3700" spans="1:11" x14ac:dyDescent="0.25">
      <c r="A3700" s="148"/>
      <c r="B3700" s="148"/>
      <c r="C3700" s="148"/>
      <c r="D3700" s="148"/>
      <c r="E3700" s="148"/>
      <c r="F3700" s="148"/>
      <c r="G3700" s="148"/>
      <c r="H3700" s="148"/>
      <c r="I3700" s="151"/>
      <c r="J3700" s="148"/>
      <c r="K3700" s="66"/>
    </row>
    <row r="3701" spans="1:11" x14ac:dyDescent="0.25">
      <c r="A3701" s="148"/>
      <c r="B3701" s="148"/>
      <c r="C3701" s="148"/>
      <c r="D3701" s="148"/>
      <c r="E3701" s="148"/>
      <c r="F3701" s="148"/>
      <c r="G3701" s="148"/>
      <c r="H3701" s="148"/>
      <c r="I3701" s="151"/>
      <c r="J3701" s="148"/>
      <c r="K3701" s="66"/>
    </row>
    <row r="3702" spans="1:11" x14ac:dyDescent="0.25">
      <c r="A3702" s="148"/>
      <c r="B3702" s="148"/>
      <c r="C3702" s="148"/>
      <c r="D3702" s="148"/>
      <c r="E3702" s="148"/>
      <c r="F3702" s="148"/>
      <c r="G3702" s="148"/>
      <c r="H3702" s="148"/>
      <c r="I3702" s="151"/>
      <c r="J3702" s="148"/>
      <c r="K3702" s="66"/>
    </row>
    <row r="3703" spans="1:11" x14ac:dyDescent="0.25">
      <c r="A3703" s="148"/>
      <c r="B3703" s="148"/>
      <c r="C3703" s="148"/>
      <c r="D3703" s="148"/>
      <c r="E3703" s="148"/>
      <c r="F3703" s="148"/>
      <c r="G3703" s="148"/>
      <c r="H3703" s="148"/>
      <c r="I3703" s="151"/>
      <c r="J3703" s="148"/>
      <c r="K3703" s="66"/>
    </row>
    <row r="3704" spans="1:11" x14ac:dyDescent="0.25">
      <c r="A3704" s="148"/>
      <c r="B3704" s="148"/>
      <c r="C3704" s="148"/>
      <c r="D3704" s="148"/>
      <c r="E3704" s="148"/>
      <c r="F3704" s="148"/>
      <c r="G3704" s="148"/>
      <c r="H3704" s="148"/>
      <c r="I3704" s="151"/>
      <c r="J3704" s="148"/>
      <c r="K3704" s="66"/>
    </row>
    <row r="3705" spans="1:11" x14ac:dyDescent="0.25">
      <c r="A3705" s="148"/>
      <c r="B3705" s="148"/>
      <c r="C3705" s="148"/>
      <c r="D3705" s="148"/>
      <c r="E3705" s="148"/>
      <c r="F3705" s="148"/>
      <c r="G3705" s="148"/>
      <c r="H3705" s="148"/>
      <c r="I3705" s="151"/>
      <c r="J3705" s="148"/>
      <c r="K3705" s="66"/>
    </row>
    <row r="3706" spans="1:11" x14ac:dyDescent="0.25">
      <c r="A3706" s="148"/>
      <c r="B3706" s="148"/>
      <c r="C3706" s="148"/>
      <c r="D3706" s="148"/>
      <c r="E3706" s="148"/>
      <c r="F3706" s="148"/>
      <c r="G3706" s="148"/>
      <c r="H3706" s="148"/>
      <c r="I3706" s="151"/>
      <c r="J3706" s="148"/>
      <c r="K3706" s="66"/>
    </row>
    <row r="3707" spans="1:11" x14ac:dyDescent="0.25">
      <c r="A3707" s="148"/>
      <c r="B3707" s="148"/>
      <c r="C3707" s="148"/>
      <c r="D3707" s="148"/>
      <c r="E3707" s="148"/>
      <c r="F3707" s="148"/>
      <c r="G3707" s="148"/>
      <c r="H3707" s="148"/>
      <c r="I3707" s="151"/>
      <c r="J3707" s="148"/>
      <c r="K3707" s="66"/>
    </row>
    <row r="3708" spans="1:11" x14ac:dyDescent="0.25">
      <c r="A3708" s="148"/>
      <c r="B3708" s="148"/>
      <c r="C3708" s="148"/>
      <c r="D3708" s="148"/>
      <c r="E3708" s="148"/>
      <c r="F3708" s="148"/>
      <c r="G3708" s="148"/>
      <c r="H3708" s="148"/>
      <c r="I3708" s="151"/>
      <c r="J3708" s="148"/>
      <c r="K3708" s="66"/>
    </row>
    <row r="3709" spans="1:11" x14ac:dyDescent="0.25">
      <c r="A3709" s="148"/>
      <c r="B3709" s="148"/>
      <c r="C3709" s="148"/>
      <c r="D3709" s="148"/>
      <c r="E3709" s="148"/>
      <c r="F3709" s="148"/>
      <c r="G3709" s="148"/>
      <c r="H3709" s="148"/>
      <c r="I3709" s="151"/>
      <c r="J3709" s="148"/>
      <c r="K3709" s="66"/>
    </row>
    <row r="3710" spans="1:11" x14ac:dyDescent="0.25">
      <c r="A3710" s="148"/>
      <c r="B3710" s="148"/>
      <c r="C3710" s="148"/>
      <c r="D3710" s="148"/>
      <c r="E3710" s="148"/>
      <c r="F3710" s="148"/>
      <c r="G3710" s="148"/>
      <c r="H3710" s="148"/>
      <c r="I3710" s="151"/>
      <c r="J3710" s="148"/>
      <c r="K3710" s="66"/>
    </row>
    <row r="3711" spans="1:11" x14ac:dyDescent="0.25">
      <c r="A3711" s="148"/>
      <c r="B3711" s="148"/>
      <c r="C3711" s="148"/>
      <c r="D3711" s="148"/>
      <c r="E3711" s="148"/>
      <c r="F3711" s="148"/>
      <c r="G3711" s="148"/>
      <c r="H3711" s="148"/>
      <c r="I3711" s="151"/>
      <c r="J3711" s="148"/>
      <c r="K3711" s="66"/>
    </row>
    <row r="3712" spans="1:11" x14ac:dyDescent="0.25">
      <c r="A3712" s="148"/>
      <c r="B3712" s="148"/>
      <c r="C3712" s="148"/>
      <c r="D3712" s="148"/>
      <c r="E3712" s="148"/>
      <c r="F3712" s="148"/>
      <c r="G3712" s="148"/>
      <c r="H3712" s="148"/>
      <c r="I3712" s="151"/>
      <c r="J3712" s="148"/>
      <c r="K3712" s="66"/>
    </row>
    <row r="3713" spans="1:11" x14ac:dyDescent="0.25">
      <c r="A3713" s="148"/>
      <c r="B3713" s="148"/>
      <c r="C3713" s="148"/>
      <c r="D3713" s="148"/>
      <c r="E3713" s="148"/>
      <c r="F3713" s="148"/>
      <c r="G3713" s="148"/>
      <c r="H3713" s="148"/>
      <c r="I3713" s="151"/>
      <c r="J3713" s="148"/>
      <c r="K3713" s="66"/>
    </row>
    <row r="3714" spans="1:11" x14ac:dyDescent="0.25">
      <c r="A3714" s="148"/>
      <c r="B3714" s="148"/>
      <c r="C3714" s="148"/>
      <c r="D3714" s="148"/>
      <c r="E3714" s="148"/>
      <c r="F3714" s="148"/>
      <c r="G3714" s="148"/>
      <c r="H3714" s="148"/>
      <c r="I3714" s="151"/>
      <c r="J3714" s="148"/>
      <c r="K3714" s="66"/>
    </row>
    <row r="3715" spans="1:11" x14ac:dyDescent="0.25">
      <c r="A3715" s="148"/>
      <c r="B3715" s="148"/>
      <c r="C3715" s="148"/>
      <c r="D3715" s="148"/>
      <c r="E3715" s="148"/>
      <c r="F3715" s="148"/>
      <c r="G3715" s="148"/>
      <c r="H3715" s="148"/>
      <c r="I3715" s="151"/>
      <c r="J3715" s="148"/>
      <c r="K3715" s="66"/>
    </row>
    <row r="3716" spans="1:11" x14ac:dyDescent="0.25">
      <c r="A3716" s="148"/>
      <c r="B3716" s="148"/>
      <c r="C3716" s="148"/>
      <c r="D3716" s="148"/>
      <c r="E3716" s="148"/>
      <c r="F3716" s="148"/>
      <c r="G3716" s="148"/>
      <c r="H3716" s="148"/>
      <c r="I3716" s="151"/>
      <c r="J3716" s="148"/>
      <c r="K3716" s="66"/>
    </row>
    <row r="3717" spans="1:11" x14ac:dyDescent="0.25">
      <c r="A3717" s="148"/>
      <c r="B3717" s="148"/>
      <c r="C3717" s="148"/>
      <c r="D3717" s="148"/>
      <c r="E3717" s="148"/>
      <c r="F3717" s="148"/>
      <c r="G3717" s="148"/>
      <c r="H3717" s="148"/>
      <c r="I3717" s="151"/>
      <c r="J3717" s="148"/>
      <c r="K3717" s="66"/>
    </row>
    <row r="3718" spans="1:11" x14ac:dyDescent="0.25">
      <c r="A3718" s="148"/>
      <c r="B3718" s="148"/>
      <c r="C3718" s="148"/>
      <c r="D3718" s="148"/>
      <c r="E3718" s="148"/>
      <c r="F3718" s="148"/>
      <c r="G3718" s="148"/>
      <c r="H3718" s="148"/>
      <c r="I3718" s="151"/>
      <c r="J3718" s="148"/>
      <c r="K3718" s="66"/>
    </row>
    <row r="3719" spans="1:11" x14ac:dyDescent="0.25">
      <c r="A3719" s="148"/>
      <c r="B3719" s="148"/>
      <c r="C3719" s="148"/>
      <c r="D3719" s="148"/>
      <c r="E3719" s="148"/>
      <c r="F3719" s="148"/>
      <c r="G3719" s="148"/>
      <c r="H3719" s="148"/>
      <c r="I3719" s="151"/>
      <c r="J3719" s="148"/>
      <c r="K3719" s="66"/>
    </row>
    <row r="3720" spans="1:11" x14ac:dyDescent="0.25">
      <c r="A3720" s="148"/>
      <c r="B3720" s="148"/>
      <c r="C3720" s="148"/>
      <c r="D3720" s="148"/>
      <c r="E3720" s="148"/>
      <c r="F3720" s="148"/>
      <c r="G3720" s="148"/>
      <c r="H3720" s="148"/>
      <c r="I3720" s="151"/>
      <c r="J3720" s="148"/>
      <c r="K3720" s="66"/>
    </row>
    <row r="3721" spans="1:11" x14ac:dyDescent="0.25">
      <c r="A3721" s="148"/>
      <c r="B3721" s="148"/>
      <c r="C3721" s="148"/>
      <c r="D3721" s="148"/>
      <c r="E3721" s="148"/>
      <c r="F3721" s="148"/>
      <c r="G3721" s="148"/>
      <c r="H3721" s="148"/>
      <c r="I3721" s="151"/>
      <c r="J3721" s="148"/>
      <c r="K3721" s="66"/>
    </row>
    <row r="3722" spans="1:11" x14ac:dyDescent="0.25">
      <c r="A3722" s="148"/>
      <c r="B3722" s="148"/>
      <c r="C3722" s="148"/>
      <c r="D3722" s="148"/>
      <c r="E3722" s="148"/>
      <c r="F3722" s="148"/>
      <c r="G3722" s="148"/>
      <c r="H3722" s="148"/>
      <c r="I3722" s="151"/>
      <c r="J3722" s="148"/>
      <c r="K3722" s="66"/>
    </row>
    <row r="3723" spans="1:11" x14ac:dyDescent="0.25">
      <c r="A3723" s="148"/>
      <c r="B3723" s="148"/>
      <c r="C3723" s="148"/>
      <c r="D3723" s="148"/>
      <c r="E3723" s="148"/>
      <c r="F3723" s="148"/>
      <c r="G3723" s="148"/>
      <c r="H3723" s="148"/>
      <c r="I3723" s="151"/>
      <c r="J3723" s="148"/>
      <c r="K3723" s="66"/>
    </row>
    <row r="3724" spans="1:11" x14ac:dyDescent="0.25">
      <c r="A3724" s="148"/>
      <c r="B3724" s="148"/>
      <c r="C3724" s="148"/>
      <c r="D3724" s="148"/>
      <c r="E3724" s="148"/>
      <c r="F3724" s="148"/>
      <c r="G3724" s="148"/>
      <c r="H3724" s="148"/>
      <c r="I3724" s="151"/>
      <c r="J3724" s="148"/>
      <c r="K3724" s="66"/>
    </row>
    <row r="3725" spans="1:11" x14ac:dyDescent="0.25">
      <c r="A3725" s="148"/>
      <c r="B3725" s="148"/>
      <c r="C3725" s="148"/>
      <c r="D3725" s="148"/>
      <c r="E3725" s="148"/>
      <c r="F3725" s="148"/>
      <c r="G3725" s="148"/>
      <c r="H3725" s="148"/>
      <c r="I3725" s="151"/>
      <c r="J3725" s="148"/>
      <c r="K3725" s="66"/>
    </row>
    <row r="3726" spans="1:11" x14ac:dyDescent="0.25">
      <c r="A3726" s="148"/>
      <c r="B3726" s="148"/>
      <c r="C3726" s="148"/>
      <c r="D3726" s="148"/>
      <c r="E3726" s="148"/>
      <c r="F3726" s="148"/>
      <c r="G3726" s="148"/>
      <c r="H3726" s="148"/>
      <c r="I3726" s="151"/>
      <c r="J3726" s="148"/>
      <c r="K3726" s="66"/>
    </row>
    <row r="3727" spans="1:11" x14ac:dyDescent="0.25">
      <c r="A3727" s="148"/>
      <c r="B3727" s="148"/>
      <c r="C3727" s="148"/>
      <c r="D3727" s="148"/>
      <c r="E3727" s="148"/>
      <c r="F3727" s="148"/>
      <c r="G3727" s="148"/>
      <c r="H3727" s="148"/>
      <c r="I3727" s="151"/>
      <c r="J3727" s="148"/>
      <c r="K3727" s="66"/>
    </row>
    <row r="3728" spans="1:11" x14ac:dyDescent="0.25">
      <c r="A3728" s="148"/>
      <c r="B3728" s="148"/>
      <c r="C3728" s="148"/>
      <c r="D3728" s="148"/>
      <c r="E3728" s="148"/>
      <c r="F3728" s="148"/>
      <c r="G3728" s="148"/>
      <c r="H3728" s="148"/>
      <c r="I3728" s="151"/>
      <c r="J3728" s="148"/>
      <c r="K3728" s="66"/>
    </row>
    <row r="3729" spans="1:11" x14ac:dyDescent="0.25">
      <c r="A3729" s="148"/>
      <c r="B3729" s="148"/>
      <c r="C3729" s="148"/>
      <c r="D3729" s="148"/>
      <c r="E3729" s="148"/>
      <c r="F3729" s="148"/>
      <c r="G3729" s="148"/>
      <c r="H3729" s="148"/>
      <c r="I3729" s="151"/>
      <c r="J3729" s="148"/>
      <c r="K3729" s="66"/>
    </row>
    <row r="3730" spans="1:11" x14ac:dyDescent="0.25">
      <c r="A3730" s="148"/>
      <c r="B3730" s="148"/>
      <c r="C3730" s="148"/>
      <c r="D3730" s="148"/>
      <c r="E3730" s="148"/>
      <c r="F3730" s="148"/>
      <c r="G3730" s="148"/>
      <c r="H3730" s="148"/>
      <c r="I3730" s="151"/>
      <c r="J3730" s="148"/>
      <c r="K3730" s="66"/>
    </row>
    <row r="3731" spans="1:11" x14ac:dyDescent="0.25">
      <c r="A3731" s="148"/>
      <c r="B3731" s="148"/>
      <c r="C3731" s="148"/>
      <c r="D3731" s="148"/>
      <c r="E3731" s="148"/>
      <c r="F3731" s="148"/>
      <c r="G3731" s="148"/>
      <c r="H3731" s="148"/>
      <c r="I3731" s="151"/>
      <c r="J3731" s="148"/>
      <c r="K3731" s="66"/>
    </row>
    <row r="3732" spans="1:11" x14ac:dyDescent="0.25">
      <c r="A3732" s="148"/>
      <c r="B3732" s="148"/>
      <c r="C3732" s="148"/>
      <c r="D3732" s="148"/>
      <c r="E3732" s="148"/>
      <c r="F3732" s="148"/>
      <c r="G3732" s="148"/>
      <c r="H3732" s="148"/>
      <c r="I3732" s="151"/>
      <c r="J3732" s="148"/>
      <c r="K3732" s="66"/>
    </row>
    <row r="3733" spans="1:11" x14ac:dyDescent="0.25">
      <c r="A3733" s="148"/>
      <c r="B3733" s="148"/>
      <c r="C3733" s="148"/>
      <c r="D3733" s="148"/>
      <c r="E3733" s="148"/>
      <c r="F3733" s="148"/>
      <c r="G3733" s="148"/>
      <c r="H3733" s="148"/>
      <c r="I3733" s="151"/>
      <c r="J3733" s="148"/>
      <c r="K3733" s="66"/>
    </row>
    <row r="3734" spans="1:11" x14ac:dyDescent="0.25">
      <c r="A3734" s="148"/>
      <c r="B3734" s="148"/>
      <c r="C3734" s="148"/>
      <c r="D3734" s="148"/>
      <c r="E3734" s="148"/>
      <c r="F3734" s="148"/>
      <c r="G3734" s="148"/>
      <c r="H3734" s="148"/>
      <c r="I3734" s="151"/>
      <c r="J3734" s="148"/>
      <c r="K3734" s="66"/>
    </row>
    <row r="3735" spans="1:11" x14ac:dyDescent="0.25">
      <c r="A3735" s="148"/>
      <c r="B3735" s="148"/>
      <c r="C3735" s="148"/>
      <c r="D3735" s="148"/>
      <c r="E3735" s="148"/>
      <c r="F3735" s="148"/>
      <c r="G3735" s="148"/>
      <c r="H3735" s="148"/>
      <c r="I3735" s="151"/>
      <c r="J3735" s="148"/>
      <c r="K3735" s="66"/>
    </row>
    <row r="3736" spans="1:11" x14ac:dyDescent="0.25">
      <c r="A3736" s="148"/>
      <c r="B3736" s="148"/>
      <c r="C3736" s="148"/>
      <c r="D3736" s="148"/>
      <c r="E3736" s="148"/>
      <c r="F3736" s="148"/>
      <c r="G3736" s="148"/>
      <c r="H3736" s="148"/>
      <c r="I3736" s="151"/>
      <c r="J3736" s="148"/>
      <c r="K3736" s="66"/>
    </row>
    <row r="3737" spans="1:11" x14ac:dyDescent="0.25">
      <c r="A3737" s="148"/>
      <c r="B3737" s="148"/>
      <c r="C3737" s="148"/>
      <c r="D3737" s="148"/>
      <c r="E3737" s="148"/>
      <c r="F3737" s="148"/>
      <c r="G3737" s="148"/>
      <c r="H3737" s="148"/>
      <c r="I3737" s="151"/>
      <c r="J3737" s="148"/>
      <c r="K3737" s="66"/>
    </row>
    <row r="3738" spans="1:11" x14ac:dyDescent="0.25">
      <c r="A3738" s="148"/>
      <c r="B3738" s="148"/>
      <c r="C3738" s="148"/>
      <c r="D3738" s="148"/>
      <c r="E3738" s="148"/>
      <c r="F3738" s="148"/>
      <c r="G3738" s="148"/>
      <c r="H3738" s="148"/>
      <c r="I3738" s="151"/>
      <c r="J3738" s="148"/>
      <c r="K3738" s="66"/>
    </row>
    <row r="3739" spans="1:11" x14ac:dyDescent="0.25">
      <c r="A3739" s="148"/>
      <c r="B3739" s="148"/>
      <c r="C3739" s="148"/>
      <c r="D3739" s="148"/>
      <c r="E3739" s="148"/>
      <c r="F3739" s="148"/>
      <c r="G3739" s="148"/>
      <c r="H3739" s="148"/>
      <c r="I3739" s="151"/>
      <c r="J3739" s="148"/>
      <c r="K3739" s="66"/>
    </row>
    <row r="3740" spans="1:11" x14ac:dyDescent="0.25">
      <c r="A3740" s="148"/>
      <c r="B3740" s="148"/>
      <c r="C3740" s="148"/>
      <c r="D3740" s="148"/>
      <c r="E3740" s="148"/>
      <c r="F3740" s="148"/>
      <c r="G3740" s="148"/>
      <c r="H3740" s="148"/>
      <c r="I3740" s="151"/>
      <c r="J3740" s="148"/>
      <c r="K3740" s="66"/>
    </row>
    <row r="3741" spans="1:11" x14ac:dyDescent="0.25">
      <c r="A3741" s="148"/>
      <c r="B3741" s="148"/>
      <c r="C3741" s="148"/>
      <c r="D3741" s="148"/>
      <c r="E3741" s="148"/>
      <c r="F3741" s="148"/>
      <c r="G3741" s="148"/>
      <c r="H3741" s="148"/>
      <c r="I3741" s="151"/>
      <c r="J3741" s="148"/>
      <c r="K3741" s="66"/>
    </row>
    <row r="3742" spans="1:11" x14ac:dyDescent="0.25">
      <c r="A3742" s="148"/>
      <c r="B3742" s="148"/>
      <c r="C3742" s="148"/>
      <c r="D3742" s="148"/>
      <c r="E3742" s="148"/>
      <c r="F3742" s="148"/>
      <c r="G3742" s="148"/>
      <c r="H3742" s="148"/>
      <c r="I3742" s="151"/>
      <c r="J3742" s="148"/>
      <c r="K3742" s="66"/>
    </row>
    <row r="3743" spans="1:11" x14ac:dyDescent="0.25">
      <c r="A3743" s="148"/>
      <c r="B3743" s="148"/>
      <c r="C3743" s="148"/>
      <c r="D3743" s="148"/>
      <c r="E3743" s="148"/>
      <c r="F3743" s="148"/>
      <c r="G3743" s="148"/>
      <c r="H3743" s="148"/>
      <c r="I3743" s="151"/>
      <c r="J3743" s="148"/>
      <c r="K3743" s="66"/>
    </row>
    <row r="3744" spans="1:11" x14ac:dyDescent="0.25">
      <c r="A3744" s="148"/>
      <c r="B3744" s="148"/>
      <c r="C3744" s="148"/>
      <c r="D3744" s="148"/>
      <c r="E3744" s="148"/>
      <c r="F3744" s="148"/>
      <c r="G3744" s="148"/>
      <c r="H3744" s="148"/>
      <c r="I3744" s="151"/>
      <c r="J3744" s="148"/>
      <c r="K3744" s="66"/>
    </row>
    <row r="3745" spans="1:11" x14ac:dyDescent="0.25">
      <c r="A3745" s="148"/>
      <c r="B3745" s="148"/>
      <c r="C3745" s="148"/>
      <c r="D3745" s="148"/>
      <c r="E3745" s="148"/>
      <c r="F3745" s="148"/>
      <c r="G3745" s="148"/>
      <c r="H3745" s="148"/>
      <c r="I3745" s="151"/>
      <c r="J3745" s="148"/>
      <c r="K3745" s="66"/>
    </row>
    <row r="3746" spans="1:11" x14ac:dyDescent="0.25">
      <c r="A3746" s="148"/>
      <c r="B3746" s="148"/>
      <c r="C3746" s="148"/>
      <c r="D3746" s="148"/>
      <c r="E3746" s="148"/>
      <c r="F3746" s="148"/>
      <c r="G3746" s="148"/>
      <c r="H3746" s="148"/>
      <c r="I3746" s="151"/>
      <c r="J3746" s="148"/>
      <c r="K3746" s="66"/>
    </row>
    <row r="3747" spans="1:11" x14ac:dyDescent="0.25">
      <c r="A3747" s="148"/>
      <c r="B3747" s="148"/>
      <c r="C3747" s="148"/>
      <c r="D3747" s="148"/>
      <c r="E3747" s="148"/>
      <c r="F3747" s="148"/>
      <c r="G3747" s="148"/>
      <c r="H3747" s="148"/>
      <c r="I3747" s="151"/>
      <c r="J3747" s="148"/>
      <c r="K3747" s="66"/>
    </row>
    <row r="3748" spans="1:11" x14ac:dyDescent="0.25">
      <c r="A3748" s="148"/>
      <c r="B3748" s="148"/>
      <c r="C3748" s="148"/>
      <c r="D3748" s="148"/>
      <c r="E3748" s="148"/>
      <c r="F3748" s="148"/>
      <c r="G3748" s="148"/>
      <c r="H3748" s="148"/>
      <c r="I3748" s="151"/>
      <c r="J3748" s="148"/>
      <c r="K3748" s="66"/>
    </row>
    <row r="3749" spans="1:11" x14ac:dyDescent="0.25">
      <c r="A3749" s="148"/>
      <c r="B3749" s="148"/>
      <c r="C3749" s="148"/>
      <c r="D3749" s="148"/>
      <c r="E3749" s="148"/>
      <c r="F3749" s="148"/>
      <c r="G3749" s="148"/>
      <c r="H3749" s="148"/>
      <c r="I3749" s="151"/>
      <c r="J3749" s="148"/>
      <c r="K3749" s="66"/>
    </row>
    <row r="3750" spans="1:11" x14ac:dyDescent="0.25">
      <c r="A3750" s="148"/>
      <c r="B3750" s="148"/>
      <c r="C3750" s="148"/>
      <c r="D3750" s="148"/>
      <c r="E3750" s="148"/>
      <c r="F3750" s="148"/>
      <c r="G3750" s="148"/>
      <c r="H3750" s="148"/>
      <c r="I3750" s="151"/>
      <c r="J3750" s="148"/>
      <c r="K3750" s="66"/>
    </row>
    <row r="3751" spans="1:11" x14ac:dyDescent="0.25">
      <c r="A3751" s="148"/>
      <c r="B3751" s="148"/>
      <c r="C3751" s="148"/>
      <c r="D3751" s="148"/>
      <c r="E3751" s="148"/>
      <c r="F3751" s="148"/>
      <c r="G3751" s="148"/>
      <c r="H3751" s="148"/>
      <c r="I3751" s="151"/>
      <c r="J3751" s="148"/>
      <c r="K3751" s="66"/>
    </row>
    <row r="3752" spans="1:11" x14ac:dyDescent="0.25">
      <c r="A3752" s="148"/>
      <c r="B3752" s="148"/>
      <c r="C3752" s="148"/>
      <c r="D3752" s="148"/>
      <c r="E3752" s="148"/>
      <c r="F3752" s="148"/>
      <c r="G3752" s="148"/>
      <c r="H3752" s="148"/>
      <c r="I3752" s="151"/>
      <c r="J3752" s="148"/>
      <c r="K3752" s="66"/>
    </row>
    <row r="3753" spans="1:11" x14ac:dyDescent="0.25">
      <c r="A3753" s="148"/>
      <c r="B3753" s="148"/>
      <c r="C3753" s="148"/>
      <c r="D3753" s="148"/>
      <c r="E3753" s="148"/>
      <c r="F3753" s="148"/>
      <c r="G3753" s="148"/>
      <c r="H3753" s="148"/>
      <c r="I3753" s="151"/>
      <c r="J3753" s="148"/>
      <c r="K3753" s="66"/>
    </row>
    <row r="3754" spans="1:11" x14ac:dyDescent="0.25">
      <c r="A3754" s="148"/>
      <c r="B3754" s="148"/>
      <c r="C3754" s="148"/>
      <c r="D3754" s="148"/>
      <c r="E3754" s="148"/>
      <c r="F3754" s="148"/>
      <c r="G3754" s="148"/>
      <c r="H3754" s="148"/>
      <c r="I3754" s="151"/>
      <c r="J3754" s="148"/>
      <c r="K3754" s="66"/>
    </row>
    <row r="3755" spans="1:11" x14ac:dyDescent="0.25">
      <c r="A3755" s="148"/>
      <c r="B3755" s="148"/>
      <c r="C3755" s="148"/>
      <c r="D3755" s="148"/>
      <c r="E3755" s="148"/>
      <c r="F3755" s="148"/>
      <c r="G3755" s="148"/>
      <c r="H3755" s="148"/>
      <c r="I3755" s="151"/>
      <c r="J3755" s="148"/>
      <c r="K3755" s="66"/>
    </row>
    <row r="3756" spans="1:11" x14ac:dyDescent="0.25">
      <c r="A3756" s="148"/>
      <c r="B3756" s="148"/>
      <c r="C3756" s="148"/>
      <c r="D3756" s="148"/>
      <c r="E3756" s="148"/>
      <c r="F3756" s="148"/>
      <c r="G3756" s="148"/>
      <c r="H3756" s="148"/>
      <c r="I3756" s="151"/>
      <c r="J3756" s="148"/>
      <c r="K3756" s="66"/>
    </row>
    <row r="3757" spans="1:11" x14ac:dyDescent="0.25">
      <c r="A3757" s="148"/>
      <c r="B3757" s="148"/>
      <c r="C3757" s="148"/>
      <c r="D3757" s="148"/>
      <c r="E3757" s="148"/>
      <c r="F3757" s="148"/>
      <c r="G3757" s="148"/>
      <c r="H3757" s="148"/>
      <c r="I3757" s="151"/>
      <c r="J3757" s="148"/>
      <c r="K3757" s="66"/>
    </row>
    <row r="3758" spans="1:11" x14ac:dyDescent="0.25">
      <c r="A3758" s="148"/>
      <c r="B3758" s="148"/>
      <c r="C3758" s="148"/>
      <c r="D3758" s="148"/>
      <c r="E3758" s="148"/>
      <c r="F3758" s="148"/>
      <c r="G3758" s="148"/>
      <c r="H3758" s="148"/>
      <c r="I3758" s="151"/>
      <c r="J3758" s="148"/>
      <c r="K3758" s="66"/>
    </row>
    <row r="3759" spans="1:11" x14ac:dyDescent="0.25">
      <c r="A3759" s="148"/>
      <c r="B3759" s="148"/>
      <c r="C3759" s="148"/>
      <c r="D3759" s="148"/>
      <c r="E3759" s="148"/>
      <c r="F3759" s="148"/>
      <c r="G3759" s="148"/>
      <c r="H3759" s="148"/>
      <c r="I3759" s="151"/>
      <c r="J3759" s="148"/>
      <c r="K3759" s="66"/>
    </row>
    <row r="3760" spans="1:11" x14ac:dyDescent="0.25">
      <c r="A3760" s="148"/>
      <c r="B3760" s="148"/>
      <c r="C3760" s="148"/>
      <c r="D3760" s="148"/>
      <c r="E3760" s="148"/>
      <c r="F3760" s="148"/>
      <c r="G3760" s="148"/>
      <c r="H3760" s="148"/>
      <c r="I3760" s="151"/>
      <c r="J3760" s="148"/>
      <c r="K3760" s="66"/>
    </row>
    <row r="3761" spans="1:11" x14ac:dyDescent="0.25">
      <c r="A3761" s="148"/>
      <c r="B3761" s="148"/>
      <c r="C3761" s="148"/>
      <c r="D3761" s="148"/>
      <c r="E3761" s="148"/>
      <c r="F3761" s="148"/>
      <c r="G3761" s="148"/>
      <c r="H3761" s="148"/>
      <c r="I3761" s="151"/>
      <c r="J3761" s="148"/>
      <c r="K3761" s="66"/>
    </row>
    <row r="3762" spans="1:11" x14ac:dyDescent="0.25">
      <c r="A3762" s="148"/>
      <c r="B3762" s="148"/>
      <c r="C3762" s="148"/>
      <c r="D3762" s="148"/>
      <c r="E3762" s="148"/>
      <c r="F3762" s="148"/>
      <c r="G3762" s="148"/>
      <c r="H3762" s="148"/>
      <c r="I3762" s="151"/>
      <c r="J3762" s="148"/>
      <c r="K3762" s="66"/>
    </row>
    <row r="3763" spans="1:11" x14ac:dyDescent="0.25">
      <c r="A3763" s="148"/>
      <c r="B3763" s="148"/>
      <c r="C3763" s="148"/>
      <c r="D3763" s="148"/>
      <c r="E3763" s="148"/>
      <c r="F3763" s="148"/>
      <c r="G3763" s="148"/>
      <c r="H3763" s="148"/>
      <c r="I3763" s="151"/>
      <c r="J3763" s="148"/>
      <c r="K3763" s="66"/>
    </row>
    <row r="3764" spans="1:11" x14ac:dyDescent="0.25">
      <c r="A3764" s="148"/>
      <c r="B3764" s="148"/>
      <c r="C3764" s="148"/>
      <c r="D3764" s="148"/>
      <c r="E3764" s="148"/>
      <c r="F3764" s="148"/>
      <c r="G3764" s="148"/>
      <c r="H3764" s="148"/>
      <c r="I3764" s="151"/>
      <c r="J3764" s="148"/>
      <c r="K3764" s="66"/>
    </row>
    <row r="3765" spans="1:11" x14ac:dyDescent="0.25">
      <c r="A3765" s="148"/>
      <c r="B3765" s="148"/>
      <c r="C3765" s="148"/>
      <c r="D3765" s="148"/>
      <c r="E3765" s="148"/>
      <c r="F3765" s="148"/>
      <c r="G3765" s="148"/>
      <c r="H3765" s="148"/>
      <c r="I3765" s="151"/>
      <c r="J3765" s="148"/>
      <c r="K3765" s="66"/>
    </row>
    <row r="3766" spans="1:11" x14ac:dyDescent="0.25">
      <c r="A3766" s="148"/>
      <c r="B3766" s="148"/>
      <c r="C3766" s="148"/>
      <c r="D3766" s="148"/>
      <c r="E3766" s="148"/>
      <c r="F3766" s="148"/>
      <c r="G3766" s="148"/>
      <c r="H3766" s="148"/>
      <c r="I3766" s="151"/>
      <c r="J3766" s="148"/>
      <c r="K3766" s="66"/>
    </row>
    <row r="3767" spans="1:11" x14ac:dyDescent="0.25">
      <c r="A3767" s="148"/>
      <c r="B3767" s="148"/>
      <c r="C3767" s="148"/>
      <c r="D3767" s="148"/>
      <c r="E3767" s="148"/>
      <c r="F3767" s="148"/>
      <c r="G3767" s="148"/>
      <c r="H3767" s="148"/>
      <c r="I3767" s="151"/>
      <c r="J3767" s="148"/>
      <c r="K3767" s="66"/>
    </row>
    <row r="3768" spans="1:11" x14ac:dyDescent="0.25">
      <c r="A3768" s="148"/>
      <c r="B3768" s="148"/>
      <c r="C3768" s="148"/>
      <c r="D3768" s="148"/>
      <c r="E3768" s="148"/>
      <c r="F3768" s="148"/>
      <c r="G3768" s="148"/>
      <c r="H3768" s="148"/>
      <c r="I3768" s="151"/>
      <c r="J3768" s="148"/>
      <c r="K3768" s="66"/>
    </row>
    <row r="3769" spans="1:11" x14ac:dyDescent="0.25">
      <c r="A3769" s="148"/>
      <c r="B3769" s="148"/>
      <c r="C3769" s="148"/>
      <c r="D3769" s="148"/>
      <c r="E3769" s="148"/>
      <c r="F3769" s="148"/>
      <c r="G3769" s="148"/>
      <c r="H3769" s="148"/>
      <c r="I3769" s="151"/>
      <c r="J3769" s="148"/>
      <c r="K3769" s="66"/>
    </row>
    <row r="3770" spans="1:11" x14ac:dyDescent="0.25">
      <c r="A3770" s="148"/>
      <c r="B3770" s="148"/>
      <c r="C3770" s="148"/>
      <c r="D3770" s="148"/>
      <c r="E3770" s="148"/>
      <c r="F3770" s="148"/>
      <c r="G3770" s="148"/>
      <c r="H3770" s="148"/>
      <c r="I3770" s="151"/>
      <c r="J3770" s="148"/>
      <c r="K3770" s="66"/>
    </row>
    <row r="3771" spans="1:11" x14ac:dyDescent="0.25">
      <c r="A3771" s="148"/>
      <c r="B3771" s="148"/>
      <c r="C3771" s="148"/>
      <c r="D3771" s="148"/>
      <c r="E3771" s="148"/>
      <c r="F3771" s="148"/>
      <c r="G3771" s="148"/>
      <c r="H3771" s="148"/>
      <c r="I3771" s="151"/>
      <c r="J3771" s="148"/>
      <c r="K3771" s="66"/>
    </row>
    <row r="3772" spans="1:11" x14ac:dyDescent="0.25">
      <c r="A3772" s="148"/>
      <c r="B3772" s="148"/>
      <c r="C3772" s="148"/>
      <c r="D3772" s="148"/>
      <c r="E3772" s="148"/>
      <c r="F3772" s="148"/>
      <c r="G3772" s="148"/>
      <c r="H3772" s="148"/>
      <c r="I3772" s="151"/>
      <c r="J3772" s="148"/>
      <c r="K3772" s="66"/>
    </row>
    <row r="3773" spans="1:11" x14ac:dyDescent="0.25">
      <c r="A3773" s="148"/>
      <c r="B3773" s="148"/>
      <c r="C3773" s="148"/>
      <c r="D3773" s="148"/>
      <c r="E3773" s="148"/>
      <c r="F3773" s="148"/>
      <c r="G3773" s="148"/>
      <c r="H3773" s="148"/>
      <c r="I3773" s="151"/>
      <c r="J3773" s="148"/>
      <c r="K3773" s="66"/>
    </row>
    <row r="3774" spans="1:11" x14ac:dyDescent="0.25">
      <c r="A3774" s="148"/>
      <c r="B3774" s="148"/>
      <c r="C3774" s="148"/>
      <c r="D3774" s="148"/>
      <c r="E3774" s="148"/>
      <c r="F3774" s="148"/>
      <c r="G3774" s="148"/>
      <c r="H3774" s="148"/>
      <c r="I3774" s="151"/>
      <c r="J3774" s="148"/>
      <c r="K3774" s="66"/>
    </row>
    <row r="3775" spans="1:11" x14ac:dyDescent="0.25">
      <c r="A3775" s="148"/>
      <c r="B3775" s="148"/>
      <c r="C3775" s="148"/>
      <c r="D3775" s="148"/>
      <c r="E3775" s="148"/>
      <c r="F3775" s="148"/>
      <c r="G3775" s="148"/>
      <c r="H3775" s="148"/>
      <c r="I3775" s="151"/>
      <c r="J3775" s="148"/>
      <c r="K3775" s="66"/>
    </row>
    <row r="3776" spans="1:11" x14ac:dyDescent="0.25">
      <c r="A3776" s="148"/>
      <c r="B3776" s="148"/>
      <c r="C3776" s="148"/>
      <c r="D3776" s="148"/>
      <c r="E3776" s="148"/>
      <c r="F3776" s="148"/>
      <c r="G3776" s="148"/>
      <c r="H3776" s="148"/>
      <c r="I3776" s="151"/>
      <c r="J3776" s="148"/>
      <c r="K3776" s="66"/>
    </row>
    <row r="3777" spans="1:11" x14ac:dyDescent="0.25">
      <c r="A3777" s="148"/>
      <c r="B3777" s="148"/>
      <c r="C3777" s="148"/>
      <c r="D3777" s="148"/>
      <c r="E3777" s="148"/>
      <c r="F3777" s="148"/>
      <c r="G3777" s="148"/>
      <c r="H3777" s="148"/>
      <c r="I3777" s="151"/>
      <c r="J3777" s="148"/>
      <c r="K3777" s="66"/>
    </row>
    <row r="3778" spans="1:11" x14ac:dyDescent="0.25">
      <c r="A3778" s="148"/>
      <c r="B3778" s="148"/>
      <c r="C3778" s="148"/>
      <c r="D3778" s="148"/>
      <c r="E3778" s="148"/>
      <c r="F3778" s="148"/>
      <c r="G3778" s="148"/>
      <c r="H3778" s="148"/>
      <c r="I3778" s="151"/>
      <c r="J3778" s="148"/>
      <c r="K3778" s="66"/>
    </row>
    <row r="3779" spans="1:11" x14ac:dyDescent="0.25">
      <c r="A3779" s="148"/>
      <c r="B3779" s="148"/>
      <c r="C3779" s="148"/>
      <c r="D3779" s="148"/>
      <c r="E3779" s="148"/>
      <c r="F3779" s="148"/>
      <c r="G3779" s="148"/>
      <c r="H3779" s="148"/>
      <c r="I3779" s="151"/>
      <c r="J3779" s="148"/>
      <c r="K3779" s="66"/>
    </row>
    <row r="3780" spans="1:11" x14ac:dyDescent="0.25">
      <c r="A3780" s="148"/>
      <c r="B3780" s="148"/>
      <c r="C3780" s="148"/>
      <c r="D3780" s="148"/>
      <c r="E3780" s="148"/>
      <c r="F3780" s="148"/>
      <c r="G3780" s="148"/>
      <c r="H3780" s="148"/>
      <c r="I3780" s="151"/>
      <c r="J3780" s="148"/>
      <c r="K3780" s="66"/>
    </row>
    <row r="3781" spans="1:11" x14ac:dyDescent="0.25">
      <c r="A3781" s="148"/>
      <c r="B3781" s="148"/>
      <c r="C3781" s="148"/>
      <c r="D3781" s="148"/>
      <c r="E3781" s="148"/>
      <c r="F3781" s="148"/>
      <c r="G3781" s="148"/>
      <c r="H3781" s="148"/>
      <c r="I3781" s="151"/>
      <c r="J3781" s="148"/>
      <c r="K3781" s="66"/>
    </row>
    <row r="3782" spans="1:11" x14ac:dyDescent="0.25">
      <c r="A3782" s="148"/>
      <c r="B3782" s="148"/>
      <c r="C3782" s="148"/>
      <c r="D3782" s="148"/>
      <c r="E3782" s="148"/>
      <c r="F3782" s="148"/>
      <c r="G3782" s="148"/>
      <c r="H3782" s="148"/>
      <c r="I3782" s="151"/>
      <c r="J3782" s="148"/>
      <c r="K3782" s="66"/>
    </row>
    <row r="3783" spans="1:11" x14ac:dyDescent="0.25">
      <c r="A3783" s="148"/>
      <c r="B3783" s="148"/>
      <c r="C3783" s="148"/>
      <c r="D3783" s="148"/>
      <c r="E3783" s="148"/>
      <c r="F3783" s="148"/>
      <c r="G3783" s="148"/>
      <c r="H3783" s="148"/>
      <c r="I3783" s="151"/>
      <c r="J3783" s="148"/>
      <c r="K3783" s="66"/>
    </row>
    <row r="3784" spans="1:11" x14ac:dyDescent="0.25">
      <c r="A3784" s="148"/>
      <c r="B3784" s="148"/>
      <c r="C3784" s="148"/>
      <c r="D3784" s="148"/>
      <c r="E3784" s="148"/>
      <c r="F3784" s="148"/>
      <c r="G3784" s="148"/>
      <c r="H3784" s="148"/>
      <c r="I3784" s="151"/>
      <c r="J3784" s="148"/>
      <c r="K3784" s="66"/>
    </row>
    <row r="3785" spans="1:11" x14ac:dyDescent="0.25">
      <c r="A3785" s="148"/>
      <c r="B3785" s="148"/>
      <c r="C3785" s="148"/>
      <c r="D3785" s="148"/>
      <c r="E3785" s="148"/>
      <c r="F3785" s="148"/>
      <c r="G3785" s="148"/>
      <c r="H3785" s="148"/>
      <c r="I3785" s="151"/>
      <c r="J3785" s="148"/>
      <c r="K3785" s="66"/>
    </row>
    <row r="3786" spans="1:11" x14ac:dyDescent="0.25">
      <c r="A3786" s="148"/>
      <c r="B3786" s="148"/>
      <c r="C3786" s="148"/>
      <c r="D3786" s="148"/>
      <c r="E3786" s="148"/>
      <c r="F3786" s="148"/>
      <c r="G3786" s="148"/>
      <c r="H3786" s="148"/>
      <c r="I3786" s="151"/>
      <c r="J3786" s="148"/>
      <c r="K3786" s="66"/>
    </row>
    <row r="3787" spans="1:11" x14ac:dyDescent="0.25">
      <c r="A3787" s="148"/>
      <c r="B3787" s="148"/>
      <c r="C3787" s="148"/>
      <c r="D3787" s="148"/>
      <c r="E3787" s="148"/>
      <c r="F3787" s="148"/>
      <c r="G3787" s="148"/>
      <c r="H3787" s="148"/>
      <c r="I3787" s="151"/>
      <c r="J3787" s="148"/>
      <c r="K3787" s="66"/>
    </row>
    <row r="3788" spans="1:11" x14ac:dyDescent="0.25">
      <c r="A3788" s="148"/>
      <c r="B3788" s="148"/>
      <c r="C3788" s="148"/>
      <c r="D3788" s="148"/>
      <c r="E3788" s="148"/>
      <c r="F3788" s="148"/>
      <c r="G3788" s="148"/>
      <c r="H3788" s="148"/>
      <c r="I3788" s="151"/>
      <c r="J3788" s="148"/>
      <c r="K3788" s="66"/>
    </row>
    <row r="3789" spans="1:11" x14ac:dyDescent="0.25">
      <c r="A3789" s="148"/>
      <c r="B3789" s="148"/>
      <c r="C3789" s="148"/>
      <c r="D3789" s="148"/>
      <c r="E3789" s="148"/>
      <c r="F3789" s="148"/>
      <c r="G3789" s="148"/>
      <c r="H3789" s="148"/>
      <c r="I3789" s="151"/>
      <c r="J3789" s="148"/>
      <c r="K3789" s="66"/>
    </row>
    <row r="3790" spans="1:11" x14ac:dyDescent="0.25">
      <c r="A3790" s="148"/>
      <c r="B3790" s="148"/>
      <c r="C3790" s="148"/>
      <c r="D3790" s="148"/>
      <c r="E3790" s="148"/>
      <c r="F3790" s="148"/>
      <c r="G3790" s="148"/>
      <c r="H3790" s="148"/>
      <c r="I3790" s="151"/>
      <c r="J3790" s="148"/>
      <c r="K3790" s="66"/>
    </row>
    <row r="3791" spans="1:11" x14ac:dyDescent="0.25">
      <c r="A3791" s="148"/>
      <c r="B3791" s="148"/>
      <c r="C3791" s="148"/>
      <c r="D3791" s="148"/>
      <c r="E3791" s="148"/>
      <c r="F3791" s="148"/>
      <c r="G3791" s="148"/>
      <c r="H3791" s="148"/>
      <c r="I3791" s="151"/>
      <c r="J3791" s="148"/>
      <c r="K3791" s="66"/>
    </row>
    <row r="3792" spans="1:11" x14ac:dyDescent="0.25">
      <c r="A3792" s="148"/>
      <c r="B3792" s="148"/>
      <c r="C3792" s="148"/>
      <c r="D3792" s="148"/>
      <c r="E3792" s="148"/>
      <c r="F3792" s="148"/>
      <c r="G3792" s="148"/>
      <c r="H3792" s="148"/>
      <c r="I3792" s="151"/>
      <c r="J3792" s="148"/>
      <c r="K3792" s="66"/>
    </row>
    <row r="3793" spans="1:11" x14ac:dyDescent="0.25">
      <c r="A3793" s="148"/>
      <c r="B3793" s="148"/>
      <c r="C3793" s="148"/>
      <c r="D3793" s="148"/>
      <c r="E3793" s="148"/>
      <c r="F3793" s="148"/>
      <c r="G3793" s="148"/>
      <c r="H3793" s="148"/>
      <c r="I3793" s="151"/>
      <c r="J3793" s="148"/>
      <c r="K3793" s="66"/>
    </row>
    <row r="3794" spans="1:11" x14ac:dyDescent="0.25">
      <c r="A3794" s="148"/>
      <c r="B3794" s="148"/>
      <c r="C3794" s="148"/>
      <c r="D3794" s="148"/>
      <c r="E3794" s="148"/>
      <c r="F3794" s="148"/>
      <c r="G3794" s="148"/>
      <c r="H3794" s="148"/>
      <c r="I3794" s="151"/>
      <c r="J3794" s="148"/>
      <c r="K3794" s="66"/>
    </row>
    <row r="3795" spans="1:11" x14ac:dyDescent="0.25">
      <c r="A3795" s="148"/>
      <c r="B3795" s="148"/>
      <c r="C3795" s="148"/>
      <c r="D3795" s="148"/>
      <c r="E3795" s="148"/>
      <c r="F3795" s="148"/>
      <c r="G3795" s="148"/>
      <c r="H3795" s="148"/>
      <c r="I3795" s="151"/>
      <c r="J3795" s="148"/>
      <c r="K3795" s="66"/>
    </row>
    <row r="3796" spans="1:11" x14ac:dyDescent="0.25">
      <c r="A3796" s="148"/>
      <c r="B3796" s="148"/>
      <c r="C3796" s="148"/>
      <c r="D3796" s="148"/>
      <c r="E3796" s="148"/>
      <c r="F3796" s="148"/>
      <c r="G3796" s="148"/>
      <c r="H3796" s="148"/>
      <c r="I3796" s="151"/>
      <c r="J3796" s="148"/>
      <c r="K3796" s="66"/>
    </row>
    <row r="3797" spans="1:11" x14ac:dyDescent="0.25">
      <c r="A3797" s="148"/>
      <c r="B3797" s="148"/>
      <c r="C3797" s="148"/>
      <c r="D3797" s="148"/>
      <c r="E3797" s="148"/>
      <c r="F3797" s="148"/>
      <c r="G3797" s="148"/>
      <c r="H3797" s="148"/>
      <c r="I3797" s="151"/>
      <c r="J3797" s="148"/>
      <c r="K3797" s="66"/>
    </row>
    <row r="3798" spans="1:11" x14ac:dyDescent="0.25">
      <c r="A3798" s="148"/>
      <c r="B3798" s="148"/>
      <c r="C3798" s="148"/>
      <c r="D3798" s="148"/>
      <c r="E3798" s="148"/>
      <c r="F3798" s="148"/>
      <c r="G3798" s="148"/>
      <c r="H3798" s="148"/>
      <c r="I3798" s="151"/>
      <c r="J3798" s="148"/>
      <c r="K3798" s="66"/>
    </row>
    <row r="3799" spans="1:11" x14ac:dyDescent="0.25">
      <c r="A3799" s="148"/>
      <c r="B3799" s="148"/>
      <c r="C3799" s="148"/>
      <c r="D3799" s="148"/>
      <c r="E3799" s="148"/>
      <c r="F3799" s="148"/>
      <c r="G3799" s="148"/>
      <c r="H3799" s="148"/>
      <c r="I3799" s="151"/>
      <c r="J3799" s="148"/>
      <c r="K3799" s="66"/>
    </row>
    <row r="3800" spans="1:11" x14ac:dyDescent="0.25">
      <c r="A3800" s="148"/>
      <c r="B3800" s="148"/>
      <c r="C3800" s="148"/>
      <c r="D3800" s="148"/>
      <c r="E3800" s="148"/>
      <c r="F3800" s="148"/>
      <c r="G3800" s="148"/>
      <c r="H3800" s="148"/>
      <c r="I3800" s="151"/>
      <c r="J3800" s="148"/>
      <c r="K3800" s="66"/>
    </row>
    <row r="3801" spans="1:11" x14ac:dyDescent="0.25">
      <c r="A3801" s="148"/>
      <c r="B3801" s="148"/>
      <c r="C3801" s="148"/>
      <c r="D3801" s="148"/>
      <c r="E3801" s="148"/>
      <c r="F3801" s="148"/>
      <c r="G3801" s="148"/>
      <c r="H3801" s="148"/>
      <c r="I3801" s="151"/>
      <c r="J3801" s="148"/>
      <c r="K3801" s="66"/>
    </row>
    <row r="3802" spans="1:11" x14ac:dyDescent="0.25">
      <c r="A3802" s="148"/>
      <c r="B3802" s="148"/>
      <c r="C3802" s="148"/>
      <c r="D3802" s="148"/>
      <c r="E3802" s="148"/>
      <c r="F3802" s="148"/>
      <c r="G3802" s="148"/>
      <c r="H3802" s="148"/>
      <c r="I3802" s="151"/>
      <c r="J3802" s="148"/>
      <c r="K3802" s="66"/>
    </row>
    <row r="3803" spans="1:11" x14ac:dyDescent="0.25">
      <c r="A3803" s="148"/>
      <c r="B3803" s="148"/>
      <c r="C3803" s="148"/>
      <c r="D3803" s="148"/>
      <c r="E3803" s="148"/>
      <c r="F3803" s="148"/>
      <c r="G3803" s="148"/>
      <c r="H3803" s="148"/>
      <c r="I3803" s="151"/>
      <c r="J3803" s="148"/>
      <c r="K3803" s="66"/>
    </row>
    <row r="3804" spans="1:11" x14ac:dyDescent="0.25">
      <c r="A3804" s="148"/>
      <c r="B3804" s="148"/>
      <c r="C3804" s="148"/>
      <c r="D3804" s="148"/>
      <c r="E3804" s="148"/>
      <c r="F3804" s="148"/>
      <c r="G3804" s="148"/>
      <c r="H3804" s="148"/>
      <c r="I3804" s="151"/>
      <c r="J3804" s="148"/>
      <c r="K3804" s="66"/>
    </row>
    <row r="3805" spans="1:11" x14ac:dyDescent="0.25">
      <c r="A3805" s="148"/>
      <c r="B3805" s="148"/>
      <c r="C3805" s="148"/>
      <c r="D3805" s="148"/>
      <c r="E3805" s="148"/>
      <c r="F3805" s="148"/>
      <c r="G3805" s="148"/>
      <c r="H3805" s="148"/>
      <c r="I3805" s="151"/>
      <c r="J3805" s="148"/>
      <c r="K3805" s="66"/>
    </row>
    <row r="3806" spans="1:11" x14ac:dyDescent="0.25">
      <c r="A3806" s="148"/>
      <c r="B3806" s="148"/>
      <c r="C3806" s="148"/>
      <c r="D3806" s="148"/>
      <c r="E3806" s="148"/>
      <c r="F3806" s="148"/>
      <c r="G3806" s="148"/>
      <c r="H3806" s="148"/>
      <c r="I3806" s="151"/>
      <c r="J3806" s="148"/>
      <c r="K3806" s="66"/>
    </row>
    <row r="3807" spans="1:11" x14ac:dyDescent="0.25">
      <c r="A3807" s="148"/>
      <c r="B3807" s="148"/>
      <c r="C3807" s="148"/>
      <c r="D3807" s="148"/>
      <c r="E3807" s="148"/>
      <c r="F3807" s="148"/>
      <c r="G3807" s="148"/>
      <c r="H3807" s="148"/>
      <c r="I3807" s="151"/>
      <c r="J3807" s="148"/>
      <c r="K3807" s="66"/>
    </row>
    <row r="3808" spans="1:11" x14ac:dyDescent="0.25">
      <c r="A3808" s="148"/>
      <c r="B3808" s="148"/>
      <c r="C3808" s="148"/>
      <c r="D3808" s="148"/>
      <c r="E3808" s="148"/>
      <c r="F3808" s="148"/>
      <c r="G3808" s="148"/>
      <c r="H3808" s="148"/>
      <c r="I3808" s="151"/>
      <c r="J3808" s="148"/>
      <c r="K3808" s="66"/>
    </row>
    <row r="3809" spans="1:11" x14ac:dyDescent="0.25">
      <c r="A3809" s="148"/>
      <c r="B3809" s="148"/>
      <c r="C3809" s="148"/>
      <c r="D3809" s="148"/>
      <c r="E3809" s="148"/>
      <c r="F3809" s="148"/>
      <c r="G3809" s="148"/>
      <c r="H3809" s="148"/>
      <c r="I3809" s="151"/>
      <c r="J3809" s="148"/>
      <c r="K3809" s="66"/>
    </row>
    <row r="3810" spans="1:11" x14ac:dyDescent="0.25">
      <c r="A3810" s="148"/>
      <c r="B3810" s="148"/>
      <c r="C3810" s="148"/>
      <c r="D3810" s="148"/>
      <c r="E3810" s="148"/>
      <c r="F3810" s="148"/>
      <c r="G3810" s="148"/>
      <c r="H3810" s="148"/>
      <c r="I3810" s="151"/>
      <c r="J3810" s="148"/>
      <c r="K3810" s="66"/>
    </row>
    <row r="3811" spans="1:11" x14ac:dyDescent="0.25">
      <c r="A3811" s="148"/>
      <c r="B3811" s="148"/>
      <c r="C3811" s="148"/>
      <c r="D3811" s="148"/>
      <c r="E3811" s="148"/>
      <c r="F3811" s="148"/>
      <c r="G3811" s="148"/>
      <c r="H3811" s="148"/>
      <c r="I3811" s="151"/>
      <c r="J3811" s="148"/>
      <c r="K3811" s="66"/>
    </row>
    <row r="3812" spans="1:11" x14ac:dyDescent="0.25">
      <c r="A3812" s="148"/>
      <c r="B3812" s="148"/>
      <c r="C3812" s="148"/>
      <c r="D3812" s="148"/>
      <c r="E3812" s="148"/>
      <c r="F3812" s="148"/>
      <c r="G3812" s="148"/>
      <c r="H3812" s="148"/>
      <c r="I3812" s="151"/>
      <c r="J3812" s="148"/>
      <c r="K3812" s="66"/>
    </row>
    <row r="3813" spans="1:11" x14ac:dyDescent="0.25">
      <c r="A3813" s="148"/>
      <c r="B3813" s="148"/>
      <c r="C3813" s="148"/>
      <c r="D3813" s="148"/>
      <c r="E3813" s="148"/>
      <c r="F3813" s="148"/>
      <c r="G3813" s="148"/>
      <c r="H3813" s="148"/>
      <c r="I3813" s="151"/>
      <c r="J3813" s="148"/>
      <c r="K3813" s="66"/>
    </row>
    <row r="3814" spans="1:11" x14ac:dyDescent="0.25">
      <c r="A3814" s="148"/>
      <c r="B3814" s="148"/>
      <c r="C3814" s="148"/>
      <c r="D3814" s="148"/>
      <c r="E3814" s="148"/>
      <c r="F3814" s="148"/>
      <c r="G3814" s="148"/>
      <c r="H3814" s="148"/>
      <c r="I3814" s="151"/>
      <c r="J3814" s="148"/>
      <c r="K3814" s="66"/>
    </row>
    <row r="3815" spans="1:11" x14ac:dyDescent="0.25">
      <c r="A3815" s="148"/>
      <c r="B3815" s="148"/>
      <c r="C3815" s="148"/>
      <c r="D3815" s="148"/>
      <c r="E3815" s="148"/>
      <c r="F3815" s="148"/>
      <c r="G3815" s="148"/>
      <c r="H3815" s="148"/>
      <c r="I3815" s="151"/>
      <c r="J3815" s="148"/>
      <c r="K3815" s="66"/>
    </row>
    <row r="3816" spans="1:11" x14ac:dyDescent="0.25">
      <c r="A3816" s="148"/>
      <c r="B3816" s="148"/>
      <c r="C3816" s="148"/>
      <c r="D3816" s="148"/>
      <c r="E3816" s="148"/>
      <c r="F3816" s="148"/>
      <c r="G3816" s="148"/>
      <c r="H3816" s="148"/>
      <c r="I3816" s="151"/>
      <c r="J3816" s="148"/>
      <c r="K3816" s="66"/>
    </row>
    <row r="3817" spans="1:11" x14ac:dyDescent="0.25">
      <c r="A3817" s="148"/>
      <c r="B3817" s="148"/>
      <c r="C3817" s="148"/>
      <c r="D3817" s="148"/>
      <c r="E3817" s="148"/>
      <c r="F3817" s="148"/>
      <c r="G3817" s="148"/>
      <c r="H3817" s="148"/>
      <c r="I3817" s="151"/>
      <c r="J3817" s="148"/>
      <c r="K3817" s="66"/>
    </row>
    <row r="3818" spans="1:11" x14ac:dyDescent="0.25">
      <c r="A3818" s="148"/>
      <c r="B3818" s="148"/>
      <c r="C3818" s="148"/>
      <c r="D3818" s="148"/>
      <c r="E3818" s="148"/>
      <c r="F3818" s="148"/>
      <c r="G3818" s="148"/>
      <c r="H3818" s="148"/>
      <c r="I3818" s="151"/>
      <c r="J3818" s="148"/>
      <c r="K3818" s="66"/>
    </row>
    <row r="3819" spans="1:11" x14ac:dyDescent="0.25">
      <c r="A3819" s="148"/>
      <c r="B3819" s="148"/>
      <c r="C3819" s="148"/>
      <c r="D3819" s="148"/>
      <c r="E3819" s="148"/>
      <c r="F3819" s="148"/>
      <c r="G3819" s="148"/>
      <c r="H3819" s="148"/>
      <c r="I3819" s="151"/>
      <c r="J3819" s="148"/>
      <c r="K3819" s="66"/>
    </row>
    <row r="3820" spans="1:11" x14ac:dyDescent="0.25">
      <c r="A3820" s="148"/>
      <c r="B3820" s="148"/>
      <c r="C3820" s="148"/>
      <c r="D3820" s="148"/>
      <c r="E3820" s="148"/>
      <c r="F3820" s="148"/>
      <c r="G3820" s="148"/>
      <c r="H3820" s="148"/>
      <c r="I3820" s="151"/>
      <c r="J3820" s="148"/>
      <c r="K3820" s="66"/>
    </row>
    <row r="3821" spans="1:11" x14ac:dyDescent="0.25">
      <c r="A3821" s="148"/>
      <c r="B3821" s="148"/>
      <c r="C3821" s="148"/>
      <c r="D3821" s="148"/>
      <c r="E3821" s="148"/>
      <c r="F3821" s="148"/>
      <c r="G3821" s="148"/>
      <c r="H3821" s="148"/>
      <c r="I3821" s="151"/>
      <c r="J3821" s="148"/>
      <c r="K3821" s="66"/>
    </row>
    <row r="3822" spans="1:11" x14ac:dyDescent="0.25">
      <c r="A3822" s="148"/>
      <c r="B3822" s="148"/>
      <c r="C3822" s="148"/>
      <c r="D3822" s="148"/>
      <c r="E3822" s="148"/>
      <c r="F3822" s="148"/>
      <c r="G3822" s="148"/>
      <c r="H3822" s="148"/>
      <c r="I3822" s="151"/>
      <c r="J3822" s="148"/>
      <c r="K3822" s="66"/>
    </row>
    <row r="3823" spans="1:11" x14ac:dyDescent="0.25">
      <c r="A3823" s="148"/>
      <c r="B3823" s="148"/>
      <c r="C3823" s="148"/>
      <c r="D3823" s="148"/>
      <c r="E3823" s="148"/>
      <c r="F3823" s="148"/>
      <c r="G3823" s="148"/>
      <c r="H3823" s="148"/>
      <c r="I3823" s="151"/>
      <c r="J3823" s="148"/>
      <c r="K3823" s="66"/>
    </row>
    <row r="3824" spans="1:11" x14ac:dyDescent="0.25">
      <c r="A3824" s="148"/>
      <c r="B3824" s="148"/>
      <c r="C3824" s="148"/>
      <c r="D3824" s="148"/>
      <c r="E3824" s="148"/>
      <c r="F3824" s="148"/>
      <c r="G3824" s="148"/>
      <c r="H3824" s="148"/>
      <c r="I3824" s="151"/>
      <c r="J3824" s="148"/>
      <c r="K3824" s="66"/>
    </row>
    <row r="3825" spans="1:11" x14ac:dyDescent="0.25">
      <c r="A3825" s="148"/>
      <c r="B3825" s="148"/>
      <c r="C3825" s="148"/>
      <c r="D3825" s="148"/>
      <c r="E3825" s="148"/>
      <c r="F3825" s="148"/>
      <c r="G3825" s="148"/>
      <c r="H3825" s="148"/>
      <c r="I3825" s="151"/>
      <c r="J3825" s="148"/>
      <c r="K3825" s="66"/>
    </row>
    <row r="3826" spans="1:11" x14ac:dyDescent="0.25">
      <c r="A3826" s="148"/>
      <c r="B3826" s="148"/>
      <c r="C3826" s="148"/>
      <c r="D3826" s="148"/>
      <c r="E3826" s="148"/>
      <c r="F3826" s="148"/>
      <c r="G3826" s="148"/>
      <c r="H3826" s="148"/>
      <c r="I3826" s="151"/>
      <c r="J3826" s="148"/>
      <c r="K3826" s="66"/>
    </row>
    <row r="3827" spans="1:11" x14ac:dyDescent="0.25">
      <c r="A3827" s="148"/>
      <c r="B3827" s="148"/>
      <c r="C3827" s="148"/>
      <c r="D3827" s="148"/>
      <c r="E3827" s="148"/>
      <c r="F3827" s="148"/>
      <c r="G3827" s="148"/>
      <c r="H3827" s="148"/>
      <c r="I3827" s="151"/>
      <c r="J3827" s="148"/>
      <c r="K3827" s="66"/>
    </row>
    <row r="3828" spans="1:11" x14ac:dyDescent="0.25">
      <c r="A3828" s="148"/>
      <c r="B3828" s="148"/>
      <c r="C3828" s="148"/>
      <c r="D3828" s="148"/>
      <c r="E3828" s="148"/>
      <c r="F3828" s="148"/>
      <c r="G3828" s="148"/>
      <c r="H3828" s="148"/>
      <c r="I3828" s="151"/>
      <c r="J3828" s="148"/>
      <c r="K3828" s="66"/>
    </row>
    <row r="3829" spans="1:11" x14ac:dyDescent="0.25">
      <c r="A3829" s="148"/>
      <c r="B3829" s="148"/>
      <c r="C3829" s="148"/>
      <c r="D3829" s="148"/>
      <c r="E3829" s="148"/>
      <c r="F3829" s="148"/>
      <c r="G3829" s="148"/>
      <c r="H3829" s="148"/>
      <c r="I3829" s="151"/>
      <c r="J3829" s="148"/>
      <c r="K3829" s="66"/>
    </row>
    <row r="3830" spans="1:11" x14ac:dyDescent="0.25">
      <c r="A3830" s="148"/>
      <c r="B3830" s="148"/>
      <c r="C3830" s="148"/>
      <c r="D3830" s="148"/>
      <c r="E3830" s="148"/>
      <c r="F3830" s="148"/>
      <c r="G3830" s="148"/>
      <c r="H3830" s="148"/>
      <c r="I3830" s="151"/>
      <c r="J3830" s="148"/>
      <c r="K3830" s="66"/>
    </row>
    <row r="3831" spans="1:11" x14ac:dyDescent="0.25">
      <c r="A3831" s="148"/>
      <c r="B3831" s="148"/>
      <c r="C3831" s="148"/>
      <c r="D3831" s="148"/>
      <c r="E3831" s="148"/>
      <c r="F3831" s="148"/>
      <c r="G3831" s="148"/>
      <c r="H3831" s="148"/>
      <c r="I3831" s="151"/>
      <c r="J3831" s="148"/>
      <c r="K3831" s="66"/>
    </row>
    <row r="3832" spans="1:11" x14ac:dyDescent="0.25">
      <c r="A3832" s="148"/>
      <c r="B3832" s="148"/>
      <c r="C3832" s="148"/>
      <c r="D3832" s="148"/>
      <c r="E3832" s="148"/>
      <c r="F3832" s="148"/>
      <c r="G3832" s="148"/>
      <c r="H3832" s="148"/>
      <c r="I3832" s="151"/>
      <c r="J3832" s="148"/>
      <c r="K3832" s="66"/>
    </row>
    <row r="3833" spans="1:11" x14ac:dyDescent="0.25">
      <c r="A3833" s="148"/>
      <c r="B3833" s="148"/>
      <c r="C3833" s="148"/>
      <c r="D3833" s="148"/>
      <c r="E3833" s="148"/>
      <c r="F3833" s="148"/>
      <c r="G3833" s="148"/>
      <c r="H3833" s="148"/>
      <c r="I3833" s="151"/>
      <c r="J3833" s="148"/>
      <c r="K3833" s="66"/>
    </row>
    <row r="3834" spans="1:11" x14ac:dyDescent="0.25">
      <c r="A3834" s="148"/>
      <c r="B3834" s="148"/>
      <c r="C3834" s="148"/>
      <c r="D3834" s="148"/>
      <c r="E3834" s="148"/>
      <c r="F3834" s="148"/>
      <c r="G3834" s="148"/>
      <c r="H3834" s="148"/>
      <c r="I3834" s="151"/>
      <c r="J3834" s="148"/>
      <c r="K3834" s="66"/>
    </row>
    <row r="3835" spans="1:11" x14ac:dyDescent="0.25">
      <c r="A3835" s="148"/>
      <c r="B3835" s="148"/>
      <c r="C3835" s="148"/>
      <c r="D3835" s="148"/>
      <c r="E3835" s="148"/>
      <c r="F3835" s="148"/>
      <c r="G3835" s="148"/>
      <c r="H3835" s="148"/>
      <c r="I3835" s="151"/>
      <c r="J3835" s="148"/>
      <c r="K3835" s="66"/>
    </row>
    <row r="3836" spans="1:11" x14ac:dyDescent="0.25">
      <c r="A3836" s="148"/>
      <c r="B3836" s="148"/>
      <c r="C3836" s="148"/>
      <c r="D3836" s="148"/>
      <c r="E3836" s="148"/>
      <c r="F3836" s="148"/>
      <c r="G3836" s="148"/>
      <c r="H3836" s="148"/>
      <c r="I3836" s="151"/>
      <c r="J3836" s="148"/>
      <c r="K3836" s="66"/>
    </row>
    <row r="3837" spans="1:11" x14ac:dyDescent="0.25">
      <c r="A3837" s="148"/>
      <c r="B3837" s="148"/>
      <c r="C3837" s="148"/>
      <c r="D3837" s="148"/>
      <c r="E3837" s="148"/>
      <c r="F3837" s="148"/>
      <c r="G3837" s="148"/>
      <c r="H3837" s="148"/>
      <c r="I3837" s="151"/>
      <c r="J3837" s="148"/>
      <c r="K3837" s="66"/>
    </row>
    <row r="3838" spans="1:11" x14ac:dyDescent="0.25">
      <c r="A3838" s="148"/>
      <c r="B3838" s="148"/>
      <c r="C3838" s="148"/>
      <c r="D3838" s="148"/>
      <c r="E3838" s="148"/>
      <c r="F3838" s="148"/>
      <c r="G3838" s="148"/>
      <c r="H3838" s="148"/>
      <c r="I3838" s="151"/>
      <c r="J3838" s="148"/>
      <c r="K3838" s="66"/>
    </row>
    <row r="3839" spans="1:11" x14ac:dyDescent="0.25">
      <c r="A3839" s="148"/>
      <c r="B3839" s="148"/>
      <c r="C3839" s="148"/>
      <c r="D3839" s="148"/>
      <c r="E3839" s="148"/>
      <c r="F3839" s="148"/>
      <c r="G3839" s="148"/>
      <c r="H3839" s="148"/>
      <c r="I3839" s="151"/>
      <c r="J3839" s="148"/>
      <c r="K3839" s="66"/>
    </row>
    <row r="3840" spans="1:11" x14ac:dyDescent="0.25">
      <c r="A3840" s="148"/>
      <c r="B3840" s="148"/>
      <c r="C3840" s="148"/>
      <c r="D3840" s="148"/>
      <c r="E3840" s="148"/>
      <c r="F3840" s="148"/>
      <c r="G3840" s="148"/>
      <c r="H3840" s="148"/>
      <c r="I3840" s="151"/>
      <c r="J3840" s="148"/>
      <c r="K3840" s="66"/>
    </row>
    <row r="3841" spans="1:11" x14ac:dyDescent="0.25">
      <c r="A3841" s="148"/>
      <c r="B3841" s="148"/>
      <c r="C3841" s="148"/>
      <c r="D3841" s="148"/>
      <c r="E3841" s="148"/>
      <c r="F3841" s="148"/>
      <c r="G3841" s="148"/>
      <c r="H3841" s="148"/>
      <c r="I3841" s="151"/>
      <c r="J3841" s="148"/>
      <c r="K3841" s="66"/>
    </row>
    <row r="3842" spans="1:11" x14ac:dyDescent="0.25">
      <c r="A3842" s="148"/>
      <c r="B3842" s="148"/>
      <c r="C3842" s="148"/>
      <c r="D3842" s="148"/>
      <c r="E3842" s="148"/>
      <c r="F3842" s="148"/>
      <c r="G3842" s="148"/>
      <c r="H3842" s="148"/>
      <c r="I3842" s="151"/>
      <c r="J3842" s="148"/>
      <c r="K3842" s="66"/>
    </row>
    <row r="3843" spans="1:11" x14ac:dyDescent="0.25">
      <c r="A3843" s="148"/>
      <c r="B3843" s="148"/>
      <c r="C3843" s="148"/>
      <c r="D3843" s="148"/>
      <c r="E3843" s="148"/>
      <c r="F3843" s="148"/>
      <c r="G3843" s="148"/>
      <c r="H3843" s="148"/>
      <c r="I3843" s="151"/>
      <c r="J3843" s="148"/>
      <c r="K3843" s="66"/>
    </row>
    <row r="3844" spans="1:11" x14ac:dyDescent="0.25">
      <c r="A3844" s="148"/>
      <c r="B3844" s="148"/>
      <c r="C3844" s="148"/>
      <c r="D3844" s="148"/>
      <c r="E3844" s="148"/>
      <c r="F3844" s="148"/>
      <c r="G3844" s="148"/>
      <c r="H3844" s="148"/>
      <c r="I3844" s="151"/>
      <c r="J3844" s="148"/>
      <c r="K3844" s="66"/>
    </row>
    <row r="3845" spans="1:11" x14ac:dyDescent="0.25">
      <c r="A3845" s="148"/>
      <c r="B3845" s="148"/>
      <c r="C3845" s="148"/>
      <c r="D3845" s="148"/>
      <c r="E3845" s="148"/>
      <c r="F3845" s="148"/>
      <c r="G3845" s="148"/>
      <c r="H3845" s="148"/>
      <c r="I3845" s="151"/>
      <c r="J3845" s="148"/>
      <c r="K3845" s="66"/>
    </row>
    <row r="3846" spans="1:11" x14ac:dyDescent="0.25">
      <c r="A3846" s="148"/>
      <c r="B3846" s="148"/>
      <c r="C3846" s="148"/>
      <c r="D3846" s="148"/>
      <c r="E3846" s="148"/>
      <c r="F3846" s="148"/>
      <c r="G3846" s="148"/>
      <c r="H3846" s="148"/>
      <c r="I3846" s="151"/>
      <c r="J3846" s="148"/>
      <c r="K3846" s="66"/>
    </row>
    <row r="3847" spans="1:11" x14ac:dyDescent="0.25">
      <c r="A3847" s="148"/>
      <c r="B3847" s="148"/>
      <c r="C3847" s="148"/>
      <c r="D3847" s="148"/>
      <c r="E3847" s="148"/>
      <c r="F3847" s="148"/>
      <c r="G3847" s="148"/>
      <c r="H3847" s="148"/>
      <c r="I3847" s="151"/>
      <c r="J3847" s="148"/>
      <c r="K3847" s="66"/>
    </row>
    <row r="3848" spans="1:11" x14ac:dyDescent="0.25">
      <c r="A3848" s="148"/>
      <c r="B3848" s="148"/>
      <c r="C3848" s="148"/>
      <c r="D3848" s="148"/>
      <c r="E3848" s="148"/>
      <c r="F3848" s="148"/>
      <c r="G3848" s="148"/>
      <c r="H3848" s="148"/>
      <c r="I3848" s="151"/>
      <c r="J3848" s="148"/>
      <c r="K3848" s="66"/>
    </row>
    <row r="3849" spans="1:11" x14ac:dyDescent="0.25">
      <c r="A3849" s="148"/>
      <c r="B3849" s="148"/>
      <c r="C3849" s="148"/>
      <c r="D3849" s="148"/>
      <c r="E3849" s="148"/>
      <c r="F3849" s="148"/>
      <c r="G3849" s="148"/>
      <c r="H3849" s="148"/>
      <c r="I3849" s="151"/>
      <c r="J3849" s="148"/>
      <c r="K3849" s="66"/>
    </row>
    <row r="3850" spans="1:11" x14ac:dyDescent="0.25">
      <c r="A3850" s="148"/>
      <c r="B3850" s="148"/>
      <c r="C3850" s="148"/>
      <c r="D3850" s="148"/>
      <c r="E3850" s="148"/>
      <c r="F3850" s="148"/>
      <c r="G3850" s="148"/>
      <c r="H3850" s="148"/>
      <c r="I3850" s="151"/>
      <c r="J3850" s="148"/>
      <c r="K3850" s="66"/>
    </row>
    <row r="3851" spans="1:11" x14ac:dyDescent="0.25">
      <c r="A3851" s="148"/>
      <c r="B3851" s="148"/>
      <c r="C3851" s="148"/>
      <c r="D3851" s="148"/>
      <c r="E3851" s="148"/>
      <c r="F3851" s="148"/>
      <c r="G3851" s="148"/>
      <c r="H3851" s="148"/>
      <c r="I3851" s="151"/>
      <c r="J3851" s="148"/>
      <c r="K3851" s="66"/>
    </row>
    <row r="3852" spans="1:11" x14ac:dyDescent="0.25">
      <c r="A3852" s="148"/>
      <c r="B3852" s="148"/>
      <c r="C3852" s="148"/>
      <c r="D3852" s="148"/>
      <c r="E3852" s="148"/>
      <c r="F3852" s="148"/>
      <c r="G3852" s="148"/>
      <c r="H3852" s="148"/>
      <c r="I3852" s="151"/>
      <c r="J3852" s="148"/>
      <c r="K3852" s="66"/>
    </row>
    <row r="3853" spans="1:11" x14ac:dyDescent="0.25">
      <c r="A3853" s="148"/>
      <c r="B3853" s="148"/>
      <c r="C3853" s="148"/>
      <c r="D3853" s="148"/>
      <c r="E3853" s="148"/>
      <c r="F3853" s="148"/>
      <c r="G3853" s="148"/>
      <c r="H3853" s="148"/>
      <c r="I3853" s="151"/>
      <c r="J3853" s="148"/>
      <c r="K3853" s="66"/>
    </row>
    <row r="3854" spans="1:11" x14ac:dyDescent="0.25">
      <c r="A3854" s="148"/>
      <c r="B3854" s="148"/>
      <c r="C3854" s="148"/>
      <c r="D3854" s="148"/>
      <c r="E3854" s="148"/>
      <c r="F3854" s="148"/>
      <c r="G3854" s="148"/>
      <c r="H3854" s="148"/>
      <c r="I3854" s="151"/>
      <c r="J3854" s="148"/>
      <c r="K3854" s="66"/>
    </row>
    <row r="3855" spans="1:11" x14ac:dyDescent="0.25">
      <c r="A3855" s="148"/>
      <c r="B3855" s="148"/>
      <c r="C3855" s="148"/>
      <c r="D3855" s="148"/>
      <c r="E3855" s="148"/>
      <c r="F3855" s="148"/>
      <c r="G3855" s="148"/>
      <c r="H3855" s="148"/>
      <c r="I3855" s="151"/>
      <c r="J3855" s="148"/>
      <c r="K3855" s="66"/>
    </row>
    <row r="3856" spans="1:11" x14ac:dyDescent="0.25">
      <c r="A3856" s="148"/>
      <c r="B3856" s="148"/>
      <c r="C3856" s="148"/>
      <c r="D3856" s="148"/>
      <c r="E3856" s="148"/>
      <c r="F3856" s="148"/>
      <c r="G3856" s="148"/>
      <c r="H3856" s="148"/>
      <c r="I3856" s="151"/>
      <c r="J3856" s="148"/>
      <c r="K3856" s="66"/>
    </row>
    <row r="3857" spans="1:11" x14ac:dyDescent="0.25">
      <c r="A3857" s="148"/>
      <c r="B3857" s="148"/>
      <c r="C3857" s="148"/>
      <c r="D3857" s="148"/>
      <c r="E3857" s="148"/>
      <c r="F3857" s="148"/>
      <c r="G3857" s="148"/>
      <c r="H3857" s="148"/>
      <c r="I3857" s="151"/>
      <c r="J3857" s="148"/>
      <c r="K3857" s="66"/>
    </row>
    <row r="3858" spans="1:11" x14ac:dyDescent="0.25">
      <c r="A3858" s="148"/>
      <c r="B3858" s="148"/>
      <c r="C3858" s="148"/>
      <c r="D3858" s="148"/>
      <c r="E3858" s="148"/>
      <c r="F3858" s="148"/>
      <c r="G3858" s="148"/>
      <c r="H3858" s="148"/>
      <c r="I3858" s="151"/>
      <c r="J3858" s="148"/>
      <c r="K3858" s="66"/>
    </row>
    <row r="3859" spans="1:11" x14ac:dyDescent="0.25">
      <c r="A3859" s="148"/>
      <c r="B3859" s="148"/>
      <c r="C3859" s="148"/>
      <c r="D3859" s="148"/>
      <c r="E3859" s="148"/>
      <c r="F3859" s="148"/>
      <c r="G3859" s="148"/>
      <c r="H3859" s="148"/>
      <c r="I3859" s="151"/>
      <c r="J3859" s="148"/>
      <c r="K3859" s="66"/>
    </row>
    <row r="3860" spans="1:11" x14ac:dyDescent="0.25">
      <c r="A3860" s="148"/>
      <c r="B3860" s="148"/>
      <c r="C3860" s="148"/>
      <c r="D3860" s="148"/>
      <c r="E3860" s="148"/>
      <c r="F3860" s="148"/>
      <c r="G3860" s="148"/>
      <c r="H3860" s="148"/>
      <c r="I3860" s="151"/>
      <c r="J3860" s="148"/>
      <c r="K3860" s="66"/>
    </row>
    <row r="3861" spans="1:11" x14ac:dyDescent="0.25">
      <c r="A3861" s="148"/>
      <c r="B3861" s="148"/>
      <c r="C3861" s="148"/>
      <c r="D3861" s="148"/>
      <c r="E3861" s="148"/>
      <c r="F3861" s="148"/>
      <c r="G3861" s="148"/>
      <c r="H3861" s="148"/>
      <c r="I3861" s="151"/>
      <c r="J3861" s="148"/>
      <c r="K3861" s="66"/>
    </row>
    <row r="3862" spans="1:11" x14ac:dyDescent="0.25">
      <c r="A3862" s="148"/>
      <c r="B3862" s="148"/>
      <c r="C3862" s="148"/>
      <c r="D3862" s="148"/>
      <c r="E3862" s="148"/>
      <c r="F3862" s="148"/>
      <c r="G3862" s="148"/>
      <c r="H3862" s="148"/>
      <c r="I3862" s="151"/>
      <c r="J3862" s="148"/>
      <c r="K3862" s="66"/>
    </row>
    <row r="3863" spans="1:11" x14ac:dyDescent="0.25">
      <c r="A3863" s="148"/>
      <c r="B3863" s="148"/>
      <c r="C3863" s="148"/>
      <c r="D3863" s="148"/>
      <c r="E3863" s="148"/>
      <c r="F3863" s="148"/>
      <c r="G3863" s="148"/>
      <c r="H3863" s="148"/>
      <c r="I3863" s="151"/>
      <c r="J3863" s="148"/>
      <c r="K3863" s="66"/>
    </row>
    <row r="3864" spans="1:11" x14ac:dyDescent="0.25">
      <c r="A3864" s="148"/>
      <c r="B3864" s="148"/>
      <c r="C3864" s="148"/>
      <c r="D3864" s="148"/>
      <c r="E3864" s="148"/>
      <c r="F3864" s="148"/>
      <c r="G3864" s="148"/>
      <c r="H3864" s="148"/>
      <c r="I3864" s="151"/>
      <c r="J3864" s="148"/>
      <c r="K3864" s="66"/>
    </row>
    <row r="3865" spans="1:11" x14ac:dyDescent="0.25">
      <c r="A3865" s="148"/>
      <c r="B3865" s="148"/>
      <c r="C3865" s="148"/>
      <c r="D3865" s="148"/>
      <c r="E3865" s="148"/>
      <c r="F3865" s="148"/>
      <c r="G3865" s="148"/>
      <c r="H3865" s="148"/>
      <c r="I3865" s="151"/>
      <c r="J3865" s="148"/>
      <c r="K3865" s="66"/>
    </row>
    <row r="3866" spans="1:11" x14ac:dyDescent="0.25">
      <c r="A3866" s="148"/>
      <c r="B3866" s="148"/>
      <c r="C3866" s="148"/>
      <c r="D3866" s="148"/>
      <c r="E3866" s="148"/>
      <c r="F3866" s="148"/>
      <c r="G3866" s="148"/>
      <c r="H3866" s="148"/>
      <c r="I3866" s="151"/>
      <c r="J3866" s="148"/>
      <c r="K3866" s="66"/>
    </row>
    <row r="3867" spans="1:11" x14ac:dyDescent="0.25">
      <c r="A3867" s="148"/>
      <c r="B3867" s="148"/>
      <c r="C3867" s="148"/>
      <c r="D3867" s="148"/>
      <c r="E3867" s="148"/>
      <c r="F3867" s="148"/>
      <c r="G3867" s="148"/>
      <c r="H3867" s="148"/>
      <c r="I3867" s="151"/>
      <c r="J3867" s="148"/>
      <c r="K3867" s="66"/>
    </row>
    <row r="3868" spans="1:11" x14ac:dyDescent="0.25">
      <c r="A3868" s="148"/>
      <c r="B3868" s="148"/>
      <c r="C3868" s="148"/>
      <c r="D3868" s="148"/>
      <c r="E3868" s="148"/>
      <c r="F3868" s="148"/>
      <c r="G3868" s="148"/>
      <c r="H3868" s="148"/>
      <c r="I3868" s="151"/>
      <c r="J3868" s="148"/>
      <c r="K3868" s="66"/>
    </row>
    <row r="3869" spans="1:11" x14ac:dyDescent="0.25">
      <c r="A3869" s="148"/>
      <c r="B3869" s="148"/>
      <c r="C3869" s="148"/>
      <c r="D3869" s="148"/>
      <c r="E3869" s="148"/>
      <c r="F3869" s="148"/>
      <c r="G3869" s="148"/>
      <c r="H3869" s="148"/>
      <c r="I3869" s="151"/>
      <c r="J3869" s="148"/>
      <c r="K3869" s="66"/>
    </row>
    <row r="3870" spans="1:11" x14ac:dyDescent="0.25">
      <c r="A3870" s="148"/>
      <c r="B3870" s="148"/>
      <c r="C3870" s="148"/>
      <c r="D3870" s="148"/>
      <c r="E3870" s="148"/>
      <c r="F3870" s="148"/>
      <c r="G3870" s="148"/>
      <c r="H3870" s="148"/>
      <c r="I3870" s="151"/>
      <c r="J3870" s="148"/>
      <c r="K3870" s="66"/>
    </row>
    <row r="3871" spans="1:11" x14ac:dyDescent="0.25">
      <c r="A3871" s="148"/>
      <c r="B3871" s="148"/>
      <c r="C3871" s="148"/>
      <c r="D3871" s="148"/>
      <c r="E3871" s="148"/>
      <c r="F3871" s="148"/>
      <c r="G3871" s="148"/>
      <c r="H3871" s="148"/>
      <c r="I3871" s="151"/>
      <c r="J3871" s="148"/>
      <c r="K3871" s="66"/>
    </row>
    <row r="3872" spans="1:11" x14ac:dyDescent="0.25">
      <c r="A3872" s="148"/>
      <c r="B3872" s="148"/>
      <c r="C3872" s="148"/>
      <c r="D3872" s="148"/>
      <c r="E3872" s="148"/>
      <c r="F3872" s="148"/>
      <c r="G3872" s="148"/>
      <c r="H3872" s="148"/>
      <c r="I3872" s="151"/>
      <c r="J3872" s="148"/>
      <c r="K3872" s="66"/>
    </row>
    <row r="3873" spans="1:11" x14ac:dyDescent="0.25">
      <c r="A3873" s="148"/>
      <c r="B3873" s="148"/>
      <c r="C3873" s="148"/>
      <c r="D3873" s="148"/>
      <c r="E3873" s="148"/>
      <c r="F3873" s="148"/>
      <c r="G3873" s="148"/>
      <c r="H3873" s="148"/>
      <c r="I3873" s="151"/>
      <c r="J3873" s="148"/>
      <c r="K3873" s="66"/>
    </row>
    <row r="3874" spans="1:11" x14ac:dyDescent="0.25">
      <c r="A3874" s="148"/>
      <c r="B3874" s="148"/>
      <c r="C3874" s="148"/>
      <c r="D3874" s="148"/>
      <c r="E3874" s="148"/>
      <c r="F3874" s="148"/>
      <c r="G3874" s="148"/>
      <c r="H3874" s="148"/>
      <c r="I3874" s="151"/>
      <c r="J3874" s="148"/>
      <c r="K3874" s="66"/>
    </row>
    <row r="3875" spans="1:11" x14ac:dyDescent="0.25">
      <c r="A3875" s="148"/>
      <c r="B3875" s="148"/>
      <c r="C3875" s="148"/>
      <c r="D3875" s="148"/>
      <c r="E3875" s="148"/>
      <c r="F3875" s="148"/>
      <c r="G3875" s="148"/>
      <c r="H3875" s="148"/>
      <c r="I3875" s="151"/>
      <c r="J3875" s="148"/>
      <c r="K3875" s="66"/>
    </row>
    <row r="3876" spans="1:11" x14ac:dyDescent="0.25">
      <c r="A3876" s="148"/>
      <c r="B3876" s="148"/>
      <c r="C3876" s="148"/>
      <c r="D3876" s="148"/>
      <c r="E3876" s="148"/>
      <c r="F3876" s="148"/>
      <c r="G3876" s="148"/>
      <c r="H3876" s="148"/>
      <c r="I3876" s="151"/>
      <c r="J3876" s="148"/>
      <c r="K3876" s="66"/>
    </row>
    <row r="3877" spans="1:11" x14ac:dyDescent="0.25">
      <c r="A3877" s="148"/>
      <c r="B3877" s="148"/>
      <c r="C3877" s="148"/>
      <c r="D3877" s="148"/>
      <c r="E3877" s="148"/>
      <c r="F3877" s="148"/>
      <c r="G3877" s="148"/>
      <c r="H3877" s="148"/>
      <c r="I3877" s="151"/>
      <c r="J3877" s="148"/>
      <c r="K3877" s="66"/>
    </row>
    <row r="3878" spans="1:11" x14ac:dyDescent="0.25">
      <c r="A3878" s="148"/>
      <c r="B3878" s="148"/>
      <c r="C3878" s="148"/>
      <c r="D3878" s="148"/>
      <c r="E3878" s="148"/>
      <c r="F3878" s="148"/>
      <c r="G3878" s="148"/>
      <c r="H3878" s="148"/>
      <c r="I3878" s="151"/>
      <c r="J3878" s="148"/>
      <c r="K3878" s="66"/>
    </row>
    <row r="3879" spans="1:11" x14ac:dyDescent="0.25">
      <c r="A3879" s="148"/>
      <c r="B3879" s="148"/>
      <c r="C3879" s="148"/>
      <c r="D3879" s="148"/>
      <c r="E3879" s="148"/>
      <c r="F3879" s="148"/>
      <c r="G3879" s="148"/>
      <c r="H3879" s="148"/>
      <c r="I3879" s="151"/>
      <c r="J3879" s="148"/>
      <c r="K3879" s="66"/>
    </row>
    <row r="3880" spans="1:11" x14ac:dyDescent="0.25">
      <c r="A3880" s="148"/>
      <c r="B3880" s="148"/>
      <c r="C3880" s="148"/>
      <c r="D3880" s="148"/>
      <c r="E3880" s="148"/>
      <c r="F3880" s="148"/>
      <c r="G3880" s="148"/>
      <c r="H3880" s="148"/>
      <c r="I3880" s="151"/>
      <c r="J3880" s="148"/>
      <c r="K3880" s="66"/>
    </row>
    <row r="3881" spans="1:11" x14ac:dyDescent="0.25">
      <c r="A3881" s="148"/>
      <c r="B3881" s="148"/>
      <c r="C3881" s="148"/>
      <c r="D3881" s="148"/>
      <c r="E3881" s="148"/>
      <c r="F3881" s="148"/>
      <c r="G3881" s="148"/>
      <c r="H3881" s="148"/>
      <c r="I3881" s="151"/>
      <c r="J3881" s="148"/>
      <c r="K3881" s="66"/>
    </row>
    <row r="3882" spans="1:11" x14ac:dyDescent="0.25">
      <c r="A3882" s="148"/>
      <c r="B3882" s="148"/>
      <c r="C3882" s="148"/>
      <c r="D3882" s="148"/>
      <c r="E3882" s="148"/>
      <c r="F3882" s="148"/>
      <c r="G3882" s="148"/>
      <c r="H3882" s="148"/>
      <c r="I3882" s="151"/>
      <c r="J3882" s="148"/>
      <c r="K3882" s="66"/>
    </row>
    <row r="3883" spans="1:11" x14ac:dyDescent="0.25">
      <c r="A3883" s="148"/>
      <c r="B3883" s="148"/>
      <c r="C3883" s="148"/>
      <c r="D3883" s="148"/>
      <c r="E3883" s="148"/>
      <c r="F3883" s="148"/>
      <c r="G3883" s="148"/>
      <c r="H3883" s="148"/>
      <c r="I3883" s="151"/>
      <c r="J3883" s="148"/>
      <c r="K3883" s="66"/>
    </row>
    <row r="3884" spans="1:11" x14ac:dyDescent="0.25">
      <c r="A3884" s="148"/>
      <c r="B3884" s="148"/>
      <c r="C3884" s="148"/>
      <c r="D3884" s="148"/>
      <c r="E3884" s="148"/>
      <c r="F3884" s="148"/>
      <c r="G3884" s="148"/>
      <c r="H3884" s="148"/>
      <c r="I3884" s="151"/>
      <c r="J3884" s="148"/>
      <c r="K3884" s="66"/>
    </row>
    <row r="3885" spans="1:11" x14ac:dyDescent="0.25">
      <c r="A3885" s="148"/>
      <c r="B3885" s="148"/>
      <c r="C3885" s="148"/>
      <c r="D3885" s="148"/>
      <c r="E3885" s="148"/>
      <c r="F3885" s="148"/>
      <c r="G3885" s="148"/>
      <c r="H3885" s="148"/>
      <c r="I3885" s="151"/>
      <c r="J3885" s="148"/>
      <c r="K3885" s="66"/>
    </row>
    <row r="3886" spans="1:11" x14ac:dyDescent="0.25">
      <c r="A3886" s="148"/>
      <c r="B3886" s="148"/>
      <c r="C3886" s="148"/>
      <c r="D3886" s="148"/>
      <c r="E3886" s="148"/>
      <c r="F3886" s="148"/>
      <c r="G3886" s="148"/>
      <c r="H3886" s="148"/>
      <c r="I3886" s="151"/>
      <c r="J3886" s="148"/>
      <c r="K3886" s="66"/>
    </row>
    <row r="3887" spans="1:11" x14ac:dyDescent="0.25">
      <c r="A3887" s="148"/>
      <c r="B3887" s="148"/>
      <c r="C3887" s="148"/>
      <c r="D3887" s="148"/>
      <c r="E3887" s="148"/>
      <c r="F3887" s="148"/>
      <c r="G3887" s="148"/>
      <c r="H3887" s="148"/>
      <c r="I3887" s="151"/>
      <c r="J3887" s="148"/>
      <c r="K3887" s="66"/>
    </row>
    <row r="3888" spans="1:11" x14ac:dyDescent="0.25">
      <c r="A3888" s="148"/>
      <c r="B3888" s="148"/>
      <c r="C3888" s="148"/>
      <c r="D3888" s="148"/>
      <c r="E3888" s="148"/>
      <c r="F3888" s="148"/>
      <c r="G3888" s="148"/>
      <c r="H3888" s="148"/>
      <c r="I3888" s="151"/>
      <c r="J3888" s="148"/>
      <c r="K3888" s="66"/>
    </row>
    <row r="3889" spans="1:11" x14ac:dyDescent="0.25">
      <c r="A3889" s="148"/>
      <c r="B3889" s="148"/>
      <c r="C3889" s="148"/>
      <c r="D3889" s="148"/>
      <c r="E3889" s="148"/>
      <c r="F3889" s="148"/>
      <c r="G3889" s="148"/>
      <c r="H3889" s="148"/>
      <c r="I3889" s="151"/>
      <c r="J3889" s="148"/>
      <c r="K3889" s="66"/>
    </row>
    <row r="3890" spans="1:11" x14ac:dyDescent="0.25">
      <c r="A3890" s="148"/>
      <c r="B3890" s="148"/>
      <c r="C3890" s="148"/>
      <c r="D3890" s="148"/>
      <c r="E3890" s="148"/>
      <c r="F3890" s="148"/>
      <c r="G3890" s="148"/>
      <c r="H3890" s="148"/>
      <c r="I3890" s="151"/>
      <c r="J3890" s="148"/>
      <c r="K3890" s="66"/>
    </row>
    <row r="3891" spans="1:11" x14ac:dyDescent="0.25">
      <c r="A3891" s="148"/>
      <c r="B3891" s="148"/>
      <c r="C3891" s="148"/>
      <c r="D3891" s="148"/>
      <c r="E3891" s="148"/>
      <c r="F3891" s="148"/>
      <c r="G3891" s="148"/>
      <c r="H3891" s="148"/>
      <c r="I3891" s="151"/>
      <c r="J3891" s="148"/>
      <c r="K3891" s="66"/>
    </row>
    <row r="3892" spans="1:11" x14ac:dyDescent="0.25">
      <c r="A3892" s="148"/>
      <c r="B3892" s="148"/>
      <c r="C3892" s="148"/>
      <c r="D3892" s="148"/>
      <c r="E3892" s="148"/>
      <c r="F3892" s="148"/>
      <c r="G3892" s="148"/>
      <c r="H3892" s="148"/>
      <c r="I3892" s="151"/>
      <c r="J3892" s="148"/>
      <c r="K3892" s="66"/>
    </row>
    <row r="3893" spans="1:11" x14ac:dyDescent="0.25">
      <c r="A3893" s="148"/>
      <c r="B3893" s="148"/>
      <c r="C3893" s="148"/>
      <c r="D3893" s="148"/>
      <c r="E3893" s="148"/>
      <c r="F3893" s="148"/>
      <c r="G3893" s="148"/>
      <c r="H3893" s="148"/>
      <c r="I3893" s="151"/>
      <c r="J3893" s="148"/>
      <c r="K3893" s="66"/>
    </row>
    <row r="3894" spans="1:11" x14ac:dyDescent="0.25">
      <c r="A3894" s="148"/>
      <c r="B3894" s="148"/>
      <c r="C3894" s="148"/>
      <c r="D3894" s="148"/>
      <c r="E3894" s="148"/>
      <c r="F3894" s="148"/>
      <c r="G3894" s="148"/>
      <c r="H3894" s="148"/>
      <c r="I3894" s="151"/>
      <c r="J3894" s="148"/>
      <c r="K3894" s="66"/>
    </row>
    <row r="3895" spans="1:11" x14ac:dyDescent="0.25">
      <c r="A3895" s="148"/>
      <c r="B3895" s="148"/>
      <c r="C3895" s="148"/>
      <c r="D3895" s="148"/>
      <c r="E3895" s="148"/>
      <c r="F3895" s="148"/>
      <c r="G3895" s="148"/>
      <c r="H3895" s="148"/>
      <c r="I3895" s="151"/>
      <c r="J3895" s="148"/>
      <c r="K3895" s="66"/>
    </row>
    <row r="3896" spans="1:11" x14ac:dyDescent="0.25">
      <c r="A3896" s="148"/>
      <c r="B3896" s="148"/>
      <c r="C3896" s="148"/>
      <c r="D3896" s="148"/>
      <c r="E3896" s="148"/>
      <c r="F3896" s="148"/>
      <c r="G3896" s="148"/>
      <c r="H3896" s="148"/>
      <c r="I3896" s="151"/>
      <c r="J3896" s="148"/>
      <c r="K3896" s="66"/>
    </row>
    <row r="3897" spans="1:11" x14ac:dyDescent="0.25">
      <c r="A3897" s="148"/>
      <c r="B3897" s="148"/>
      <c r="C3897" s="148"/>
      <c r="D3897" s="148"/>
      <c r="E3897" s="148"/>
      <c r="F3897" s="148"/>
      <c r="G3897" s="148"/>
      <c r="H3897" s="148"/>
      <c r="I3897" s="151"/>
      <c r="J3897" s="148"/>
      <c r="K3897" s="66"/>
    </row>
    <row r="3898" spans="1:11" x14ac:dyDescent="0.25">
      <c r="A3898" s="148"/>
      <c r="B3898" s="148"/>
      <c r="C3898" s="148"/>
      <c r="D3898" s="148"/>
      <c r="E3898" s="148"/>
      <c r="F3898" s="148"/>
      <c r="G3898" s="148"/>
      <c r="H3898" s="148"/>
      <c r="I3898" s="151"/>
      <c r="J3898" s="148"/>
      <c r="K3898" s="66"/>
    </row>
    <row r="3899" spans="1:11" x14ac:dyDescent="0.25">
      <c r="A3899" s="148"/>
      <c r="B3899" s="148"/>
      <c r="C3899" s="148"/>
      <c r="D3899" s="148"/>
      <c r="E3899" s="148"/>
      <c r="F3899" s="148"/>
      <c r="G3899" s="148"/>
      <c r="H3899" s="148"/>
      <c r="I3899" s="151"/>
      <c r="J3899" s="148"/>
      <c r="K3899" s="66"/>
    </row>
    <row r="3900" spans="1:11" x14ac:dyDescent="0.25">
      <c r="A3900" s="148"/>
      <c r="B3900" s="148"/>
      <c r="C3900" s="148"/>
      <c r="D3900" s="148"/>
      <c r="E3900" s="148"/>
      <c r="F3900" s="148"/>
      <c r="G3900" s="148"/>
      <c r="H3900" s="148"/>
      <c r="I3900" s="151"/>
      <c r="J3900" s="148"/>
      <c r="K3900" s="66"/>
    </row>
    <row r="3901" spans="1:11" x14ac:dyDescent="0.25">
      <c r="A3901" s="148"/>
      <c r="B3901" s="148"/>
      <c r="C3901" s="148"/>
      <c r="D3901" s="148"/>
      <c r="E3901" s="148"/>
      <c r="F3901" s="148"/>
      <c r="G3901" s="148"/>
      <c r="H3901" s="148"/>
      <c r="I3901" s="151"/>
      <c r="J3901" s="148"/>
      <c r="K3901" s="66"/>
    </row>
    <row r="3902" spans="1:11" x14ac:dyDescent="0.25">
      <c r="A3902" s="148"/>
      <c r="B3902" s="148"/>
      <c r="C3902" s="148"/>
      <c r="D3902" s="148"/>
      <c r="E3902" s="148"/>
      <c r="F3902" s="148"/>
      <c r="G3902" s="148"/>
      <c r="H3902" s="148"/>
      <c r="I3902" s="151"/>
      <c r="J3902" s="148"/>
      <c r="K3902" s="66"/>
    </row>
    <row r="3903" spans="1:11" x14ac:dyDescent="0.25">
      <c r="A3903" s="148"/>
      <c r="B3903" s="148"/>
      <c r="C3903" s="148"/>
      <c r="D3903" s="148"/>
      <c r="E3903" s="148"/>
      <c r="F3903" s="148"/>
      <c r="G3903" s="148"/>
      <c r="H3903" s="148"/>
      <c r="I3903" s="151"/>
      <c r="J3903" s="148"/>
      <c r="K3903" s="66"/>
    </row>
    <row r="3904" spans="1:11" x14ac:dyDescent="0.25">
      <c r="A3904" s="148"/>
      <c r="B3904" s="148"/>
      <c r="C3904" s="148"/>
      <c r="D3904" s="148"/>
      <c r="E3904" s="148"/>
      <c r="F3904" s="148"/>
      <c r="G3904" s="148"/>
      <c r="H3904" s="148"/>
      <c r="I3904" s="151"/>
      <c r="J3904" s="148"/>
      <c r="K3904" s="66"/>
    </row>
    <row r="3905" spans="1:11" x14ac:dyDescent="0.25">
      <c r="A3905" s="148"/>
      <c r="B3905" s="148"/>
      <c r="C3905" s="148"/>
      <c r="D3905" s="148"/>
      <c r="E3905" s="148"/>
      <c r="F3905" s="148"/>
      <c r="G3905" s="148"/>
      <c r="H3905" s="148"/>
      <c r="I3905" s="151"/>
      <c r="J3905" s="148"/>
      <c r="K3905" s="66"/>
    </row>
    <row r="3906" spans="1:11" x14ac:dyDescent="0.25">
      <c r="A3906" s="148"/>
      <c r="B3906" s="148"/>
      <c r="C3906" s="148"/>
      <c r="D3906" s="148"/>
      <c r="E3906" s="148"/>
      <c r="F3906" s="148"/>
      <c r="G3906" s="148"/>
      <c r="H3906" s="148"/>
      <c r="I3906" s="151"/>
      <c r="J3906" s="148"/>
      <c r="K3906" s="66"/>
    </row>
    <row r="3907" spans="1:11" x14ac:dyDescent="0.25">
      <c r="A3907" s="148"/>
      <c r="B3907" s="148"/>
      <c r="C3907" s="148"/>
      <c r="D3907" s="148"/>
      <c r="E3907" s="148"/>
      <c r="F3907" s="148"/>
      <c r="G3907" s="148"/>
      <c r="H3907" s="148"/>
      <c r="I3907" s="151"/>
      <c r="J3907" s="148"/>
      <c r="K3907" s="66"/>
    </row>
    <row r="3908" spans="1:11" x14ac:dyDescent="0.25">
      <c r="A3908" s="148"/>
      <c r="B3908" s="148"/>
      <c r="C3908" s="148"/>
      <c r="D3908" s="148"/>
      <c r="E3908" s="148"/>
      <c r="F3908" s="148"/>
      <c r="G3908" s="148"/>
      <c r="H3908" s="148"/>
      <c r="I3908" s="151"/>
      <c r="J3908" s="148"/>
      <c r="K3908" s="66"/>
    </row>
    <row r="3909" spans="1:11" x14ac:dyDescent="0.25">
      <c r="A3909" s="148"/>
      <c r="B3909" s="148"/>
      <c r="C3909" s="148"/>
      <c r="D3909" s="148"/>
      <c r="E3909" s="148"/>
      <c r="F3909" s="148"/>
      <c r="G3909" s="148"/>
      <c r="H3909" s="148"/>
      <c r="I3909" s="151"/>
      <c r="J3909" s="148"/>
      <c r="K3909" s="66"/>
    </row>
    <row r="3910" spans="1:11" x14ac:dyDescent="0.25">
      <c r="A3910" s="148"/>
      <c r="B3910" s="148"/>
      <c r="C3910" s="148"/>
      <c r="D3910" s="148"/>
      <c r="E3910" s="148"/>
      <c r="F3910" s="148"/>
      <c r="G3910" s="148"/>
      <c r="H3910" s="148"/>
      <c r="I3910" s="151"/>
      <c r="J3910" s="148"/>
      <c r="K3910" s="66"/>
    </row>
    <row r="3911" spans="1:11" x14ac:dyDescent="0.25">
      <c r="A3911" s="148"/>
      <c r="B3911" s="148"/>
      <c r="C3911" s="148"/>
      <c r="D3911" s="148"/>
      <c r="E3911" s="148"/>
      <c r="F3911" s="148"/>
      <c r="G3911" s="148"/>
      <c r="H3911" s="148"/>
      <c r="I3911" s="151"/>
      <c r="J3911" s="148"/>
      <c r="K3911" s="66"/>
    </row>
    <row r="3912" spans="1:11" x14ac:dyDescent="0.25">
      <c r="A3912" s="148"/>
      <c r="B3912" s="148"/>
      <c r="C3912" s="148"/>
      <c r="D3912" s="148"/>
      <c r="E3912" s="148"/>
      <c r="F3912" s="148"/>
      <c r="G3912" s="148"/>
      <c r="H3912" s="148"/>
      <c r="I3912" s="151"/>
      <c r="J3912" s="148"/>
      <c r="K3912" s="66"/>
    </row>
    <row r="3913" spans="1:11" x14ac:dyDescent="0.25">
      <c r="A3913" s="148"/>
      <c r="B3913" s="148"/>
      <c r="C3913" s="148"/>
      <c r="D3913" s="148"/>
      <c r="E3913" s="148"/>
      <c r="F3913" s="148"/>
      <c r="G3913" s="148"/>
      <c r="H3913" s="148"/>
      <c r="I3913" s="151"/>
      <c r="J3913" s="148"/>
      <c r="K3913" s="66"/>
    </row>
    <row r="3914" spans="1:11" x14ac:dyDescent="0.25">
      <c r="A3914" s="148"/>
      <c r="B3914" s="148"/>
      <c r="C3914" s="148"/>
      <c r="D3914" s="148"/>
      <c r="E3914" s="148"/>
      <c r="F3914" s="148"/>
      <c r="G3914" s="148"/>
      <c r="H3914" s="148"/>
      <c r="I3914" s="151"/>
      <c r="J3914" s="148"/>
      <c r="K3914" s="66"/>
    </row>
    <row r="3915" spans="1:11" x14ac:dyDescent="0.25">
      <c r="A3915" s="148"/>
      <c r="B3915" s="148"/>
      <c r="C3915" s="148"/>
      <c r="D3915" s="148"/>
      <c r="E3915" s="148"/>
      <c r="F3915" s="148"/>
      <c r="G3915" s="148"/>
      <c r="H3915" s="148"/>
      <c r="I3915" s="151"/>
      <c r="J3915" s="148"/>
      <c r="K3915" s="66"/>
    </row>
    <row r="3916" spans="1:11" x14ac:dyDescent="0.25">
      <c r="A3916" s="148"/>
      <c r="B3916" s="148"/>
      <c r="C3916" s="148"/>
      <c r="D3916" s="148"/>
      <c r="E3916" s="148"/>
      <c r="F3916" s="148"/>
      <c r="G3916" s="148"/>
      <c r="H3916" s="148"/>
      <c r="I3916" s="151"/>
      <c r="J3916" s="148"/>
      <c r="K3916" s="66"/>
    </row>
    <row r="3917" spans="1:11" x14ac:dyDescent="0.25">
      <c r="A3917" s="148"/>
      <c r="B3917" s="148"/>
      <c r="C3917" s="148"/>
      <c r="D3917" s="148"/>
      <c r="E3917" s="148"/>
      <c r="F3917" s="148"/>
      <c r="G3917" s="148"/>
      <c r="H3917" s="148"/>
      <c r="I3917" s="151"/>
      <c r="J3917" s="148"/>
      <c r="K3917" s="66"/>
    </row>
    <row r="3918" spans="1:11" x14ac:dyDescent="0.25">
      <c r="A3918" s="148"/>
      <c r="B3918" s="148"/>
      <c r="C3918" s="148"/>
      <c r="D3918" s="148"/>
      <c r="E3918" s="148"/>
      <c r="F3918" s="148"/>
      <c r="G3918" s="148"/>
      <c r="H3918" s="148"/>
      <c r="I3918" s="151"/>
      <c r="J3918" s="148"/>
      <c r="K3918" s="66"/>
    </row>
    <row r="3919" spans="1:11" x14ac:dyDescent="0.25">
      <c r="A3919" s="148"/>
      <c r="B3919" s="148"/>
      <c r="C3919" s="148"/>
      <c r="D3919" s="148"/>
      <c r="E3919" s="148"/>
      <c r="F3919" s="148"/>
      <c r="G3919" s="148"/>
      <c r="H3919" s="148"/>
      <c r="I3919" s="151"/>
      <c r="J3919" s="148"/>
      <c r="K3919" s="66"/>
    </row>
    <row r="3920" spans="1:11" x14ac:dyDescent="0.25">
      <c r="A3920" s="148"/>
      <c r="B3920" s="148"/>
      <c r="C3920" s="148"/>
      <c r="D3920" s="148"/>
      <c r="E3920" s="148"/>
      <c r="F3920" s="148"/>
      <c r="G3920" s="148"/>
      <c r="H3920" s="148"/>
      <c r="I3920" s="151"/>
      <c r="J3920" s="148"/>
      <c r="K3920" s="66"/>
    </row>
    <row r="3921" spans="1:11" x14ac:dyDescent="0.25">
      <c r="A3921" s="148"/>
      <c r="B3921" s="148"/>
      <c r="C3921" s="148"/>
      <c r="D3921" s="148"/>
      <c r="E3921" s="148"/>
      <c r="F3921" s="148"/>
      <c r="G3921" s="148"/>
      <c r="H3921" s="148"/>
      <c r="I3921" s="151"/>
      <c r="J3921" s="148"/>
      <c r="K3921" s="66"/>
    </row>
    <row r="3922" spans="1:11" x14ac:dyDescent="0.25">
      <c r="A3922" s="148"/>
      <c r="B3922" s="148"/>
      <c r="C3922" s="148"/>
      <c r="D3922" s="148"/>
      <c r="E3922" s="148"/>
      <c r="F3922" s="148"/>
      <c r="G3922" s="148"/>
      <c r="H3922" s="148"/>
      <c r="I3922" s="151"/>
      <c r="J3922" s="148"/>
      <c r="K3922" s="66"/>
    </row>
    <row r="3923" spans="1:11" x14ac:dyDescent="0.25">
      <c r="A3923" s="148"/>
      <c r="B3923" s="148"/>
      <c r="C3923" s="148"/>
      <c r="D3923" s="148"/>
      <c r="E3923" s="148"/>
      <c r="F3923" s="148"/>
      <c r="G3923" s="148"/>
      <c r="H3923" s="148"/>
      <c r="I3923" s="151"/>
      <c r="J3923" s="148"/>
      <c r="K3923" s="66"/>
    </row>
    <row r="3924" spans="1:11" x14ac:dyDescent="0.25">
      <c r="A3924" s="148"/>
      <c r="B3924" s="148"/>
      <c r="C3924" s="148"/>
      <c r="D3924" s="148"/>
      <c r="E3924" s="148"/>
      <c r="F3924" s="148"/>
      <c r="G3924" s="148"/>
      <c r="H3924" s="148"/>
      <c r="I3924" s="151"/>
      <c r="J3924" s="148"/>
      <c r="K3924" s="66"/>
    </row>
    <row r="3925" spans="1:11" x14ac:dyDescent="0.25">
      <c r="A3925" s="148"/>
      <c r="B3925" s="148"/>
      <c r="C3925" s="148"/>
      <c r="D3925" s="148"/>
      <c r="E3925" s="148"/>
      <c r="F3925" s="148"/>
      <c r="G3925" s="148"/>
      <c r="H3925" s="148"/>
      <c r="I3925" s="151"/>
      <c r="J3925" s="148"/>
      <c r="K3925" s="66"/>
    </row>
    <row r="3926" spans="1:11" x14ac:dyDescent="0.25">
      <c r="A3926" s="148"/>
      <c r="B3926" s="148"/>
      <c r="C3926" s="148"/>
      <c r="D3926" s="148"/>
      <c r="E3926" s="148"/>
      <c r="F3926" s="148"/>
      <c r="G3926" s="148"/>
      <c r="H3926" s="148"/>
      <c r="I3926" s="151"/>
      <c r="J3926" s="148"/>
      <c r="K3926" s="66"/>
    </row>
    <row r="3927" spans="1:11" x14ac:dyDescent="0.25">
      <c r="A3927" s="148"/>
      <c r="B3927" s="148"/>
      <c r="C3927" s="148"/>
      <c r="D3927" s="148"/>
      <c r="E3927" s="148"/>
      <c r="F3927" s="148"/>
      <c r="G3927" s="148"/>
      <c r="H3927" s="148"/>
      <c r="I3927" s="151"/>
      <c r="J3927" s="148"/>
      <c r="K3927" s="66"/>
    </row>
    <row r="3928" spans="1:11" x14ac:dyDescent="0.25">
      <c r="A3928" s="148"/>
      <c r="B3928" s="148"/>
      <c r="C3928" s="148"/>
      <c r="D3928" s="148"/>
      <c r="E3928" s="148"/>
      <c r="F3928" s="148"/>
      <c r="G3928" s="148"/>
      <c r="H3928" s="148"/>
      <c r="I3928" s="151"/>
      <c r="J3928" s="148"/>
      <c r="K3928" s="66"/>
    </row>
    <row r="3929" spans="1:11" x14ac:dyDescent="0.25">
      <c r="A3929" s="148"/>
      <c r="B3929" s="148"/>
      <c r="C3929" s="148"/>
      <c r="D3929" s="148"/>
      <c r="E3929" s="148"/>
      <c r="F3929" s="148"/>
      <c r="G3929" s="148"/>
      <c r="H3929" s="148"/>
      <c r="I3929" s="151"/>
      <c r="J3929" s="148"/>
      <c r="K3929" s="66"/>
    </row>
    <row r="3930" spans="1:11" x14ac:dyDescent="0.25">
      <c r="A3930" s="148"/>
      <c r="B3930" s="148"/>
      <c r="C3930" s="148"/>
      <c r="D3930" s="148"/>
      <c r="E3930" s="148"/>
      <c r="F3930" s="148"/>
      <c r="G3930" s="148"/>
      <c r="H3930" s="148"/>
      <c r="I3930" s="151"/>
      <c r="J3930" s="148"/>
      <c r="K3930" s="66"/>
    </row>
    <row r="3931" spans="1:11" x14ac:dyDescent="0.25">
      <c r="A3931" s="148"/>
      <c r="B3931" s="148"/>
      <c r="C3931" s="148"/>
      <c r="D3931" s="148"/>
      <c r="E3931" s="148"/>
      <c r="F3931" s="148"/>
      <c r="G3931" s="148"/>
      <c r="H3931" s="148"/>
      <c r="I3931" s="151"/>
      <c r="J3931" s="148"/>
      <c r="K3931" s="66"/>
    </row>
    <row r="3932" spans="1:11" x14ac:dyDescent="0.25">
      <c r="A3932" s="148"/>
      <c r="B3932" s="148"/>
      <c r="C3932" s="148"/>
      <c r="D3932" s="148"/>
      <c r="E3932" s="148"/>
      <c r="F3932" s="148"/>
      <c r="G3932" s="148"/>
      <c r="H3932" s="148"/>
      <c r="I3932" s="151"/>
      <c r="J3932" s="148"/>
      <c r="K3932" s="66"/>
    </row>
    <row r="3933" spans="1:11" x14ac:dyDescent="0.25">
      <c r="A3933" s="148"/>
      <c r="B3933" s="148"/>
      <c r="C3933" s="148"/>
      <c r="D3933" s="148"/>
      <c r="E3933" s="148"/>
      <c r="F3933" s="148"/>
      <c r="G3933" s="148"/>
      <c r="H3933" s="148"/>
      <c r="I3933" s="151"/>
      <c r="J3933" s="148"/>
      <c r="K3933" s="66"/>
    </row>
    <row r="3934" spans="1:11" x14ac:dyDescent="0.25">
      <c r="A3934" s="148"/>
      <c r="B3934" s="148"/>
      <c r="C3934" s="148"/>
      <c r="D3934" s="148"/>
      <c r="E3934" s="148"/>
      <c r="F3934" s="148"/>
      <c r="G3934" s="148"/>
      <c r="H3934" s="148"/>
      <c r="I3934" s="151"/>
      <c r="J3934" s="148"/>
      <c r="K3934" s="66"/>
    </row>
    <row r="3935" spans="1:11" x14ac:dyDescent="0.25">
      <c r="A3935" s="148"/>
      <c r="B3935" s="148"/>
      <c r="C3935" s="148"/>
      <c r="D3935" s="148"/>
      <c r="E3935" s="148"/>
      <c r="F3935" s="148"/>
      <c r="G3935" s="148"/>
      <c r="H3935" s="148"/>
      <c r="I3935" s="151"/>
      <c r="J3935" s="148"/>
      <c r="K3935" s="66"/>
    </row>
    <row r="3936" spans="1:11" x14ac:dyDescent="0.25">
      <c r="A3936" s="148"/>
      <c r="B3936" s="148"/>
      <c r="C3936" s="148"/>
      <c r="D3936" s="148"/>
      <c r="E3936" s="148"/>
      <c r="F3936" s="148"/>
      <c r="G3936" s="148"/>
      <c r="H3936" s="148"/>
      <c r="I3936" s="151"/>
      <c r="J3936" s="148"/>
      <c r="K3936" s="66"/>
    </row>
    <row r="3937" spans="1:11" x14ac:dyDescent="0.25">
      <c r="A3937" s="148"/>
      <c r="B3937" s="148"/>
      <c r="C3937" s="148"/>
      <c r="D3937" s="148"/>
      <c r="E3937" s="148"/>
      <c r="F3937" s="148"/>
      <c r="G3937" s="148"/>
      <c r="H3937" s="148"/>
      <c r="I3937" s="151"/>
      <c r="J3937" s="148"/>
      <c r="K3937" s="66"/>
    </row>
    <row r="3938" spans="1:11" x14ac:dyDescent="0.25">
      <c r="A3938" s="148"/>
      <c r="B3938" s="148"/>
      <c r="C3938" s="148"/>
      <c r="D3938" s="148"/>
      <c r="E3938" s="148"/>
      <c r="F3938" s="148"/>
      <c r="G3938" s="148"/>
      <c r="H3938" s="148"/>
      <c r="I3938" s="151"/>
      <c r="J3938" s="148"/>
      <c r="K3938" s="66"/>
    </row>
    <row r="3939" spans="1:11" x14ac:dyDescent="0.25">
      <c r="A3939" s="148"/>
      <c r="B3939" s="148"/>
      <c r="C3939" s="148"/>
      <c r="D3939" s="148"/>
      <c r="E3939" s="148"/>
      <c r="F3939" s="148"/>
      <c r="G3939" s="148"/>
      <c r="H3939" s="148"/>
      <c r="I3939" s="151"/>
      <c r="J3939" s="148"/>
      <c r="K3939" s="66"/>
    </row>
    <row r="3940" spans="1:11" x14ac:dyDescent="0.25">
      <c r="A3940" s="148"/>
      <c r="B3940" s="148"/>
      <c r="C3940" s="148"/>
      <c r="D3940" s="148"/>
      <c r="E3940" s="148"/>
      <c r="F3940" s="148"/>
      <c r="G3940" s="148"/>
      <c r="H3940" s="148"/>
      <c r="I3940" s="151"/>
      <c r="J3940" s="148"/>
      <c r="K3940" s="66"/>
    </row>
    <row r="3941" spans="1:11" x14ac:dyDescent="0.25">
      <c r="A3941" s="148"/>
      <c r="B3941" s="148"/>
      <c r="C3941" s="148"/>
      <c r="D3941" s="148"/>
      <c r="E3941" s="148"/>
      <c r="F3941" s="148"/>
      <c r="G3941" s="148"/>
      <c r="H3941" s="148"/>
      <c r="I3941" s="151"/>
      <c r="J3941" s="148"/>
      <c r="K3941" s="66"/>
    </row>
    <row r="3942" spans="1:11" x14ac:dyDescent="0.25">
      <c r="A3942" s="148"/>
      <c r="B3942" s="148"/>
      <c r="C3942" s="148"/>
      <c r="D3942" s="148"/>
      <c r="E3942" s="148"/>
      <c r="F3942" s="148"/>
      <c r="G3942" s="148"/>
      <c r="H3942" s="148"/>
      <c r="I3942" s="151"/>
      <c r="J3942" s="148"/>
      <c r="K3942" s="66"/>
    </row>
    <row r="3943" spans="1:11" x14ac:dyDescent="0.25">
      <c r="A3943" s="148"/>
      <c r="B3943" s="148"/>
      <c r="C3943" s="148"/>
      <c r="D3943" s="148"/>
      <c r="E3943" s="148"/>
      <c r="F3943" s="148"/>
      <c r="G3943" s="148"/>
      <c r="H3943" s="148"/>
      <c r="I3943" s="151"/>
      <c r="J3943" s="148"/>
      <c r="K3943" s="66"/>
    </row>
    <row r="3944" spans="1:11" x14ac:dyDescent="0.25">
      <c r="A3944" s="148"/>
      <c r="B3944" s="148"/>
      <c r="C3944" s="148"/>
      <c r="D3944" s="148"/>
      <c r="E3944" s="148"/>
      <c r="F3944" s="148"/>
      <c r="G3944" s="148"/>
      <c r="H3944" s="148"/>
      <c r="I3944" s="151"/>
      <c r="J3944" s="148"/>
      <c r="K3944" s="66"/>
    </row>
    <row r="3945" spans="1:11" x14ac:dyDescent="0.25">
      <c r="A3945" s="148"/>
      <c r="B3945" s="148"/>
      <c r="C3945" s="148"/>
      <c r="D3945" s="148"/>
      <c r="E3945" s="148"/>
      <c r="F3945" s="148"/>
      <c r="G3945" s="148"/>
      <c r="H3945" s="148"/>
      <c r="I3945" s="151"/>
      <c r="J3945" s="148"/>
      <c r="K3945" s="66"/>
    </row>
    <row r="3946" spans="1:11" x14ac:dyDescent="0.25">
      <c r="A3946" s="148"/>
      <c r="B3946" s="148"/>
      <c r="C3946" s="148"/>
      <c r="D3946" s="148"/>
      <c r="E3946" s="148"/>
      <c r="F3946" s="148"/>
      <c r="G3946" s="148"/>
      <c r="H3946" s="148"/>
      <c r="I3946" s="151"/>
      <c r="J3946" s="148"/>
      <c r="K3946" s="66"/>
    </row>
    <row r="3947" spans="1:11" x14ac:dyDescent="0.25">
      <c r="A3947" s="148"/>
      <c r="B3947" s="148"/>
      <c r="C3947" s="148"/>
      <c r="D3947" s="148"/>
      <c r="E3947" s="148"/>
      <c r="F3947" s="148"/>
      <c r="G3947" s="148"/>
      <c r="H3947" s="148"/>
      <c r="I3947" s="151"/>
      <c r="J3947" s="148"/>
      <c r="K3947" s="66"/>
    </row>
    <row r="3948" spans="1:11" x14ac:dyDescent="0.25">
      <c r="A3948" s="148"/>
      <c r="B3948" s="148"/>
      <c r="C3948" s="148"/>
      <c r="D3948" s="148"/>
      <c r="E3948" s="148"/>
      <c r="F3948" s="148"/>
      <c r="G3948" s="148"/>
      <c r="H3948" s="148"/>
      <c r="I3948" s="151"/>
      <c r="J3948" s="148"/>
      <c r="K3948" s="66"/>
    </row>
    <row r="3949" spans="1:11" x14ac:dyDescent="0.25">
      <c r="A3949" s="148"/>
      <c r="B3949" s="148"/>
      <c r="C3949" s="148"/>
      <c r="D3949" s="148"/>
      <c r="E3949" s="148"/>
      <c r="F3949" s="148"/>
      <c r="G3949" s="148"/>
      <c r="H3949" s="148"/>
      <c r="I3949" s="151"/>
      <c r="J3949" s="148"/>
      <c r="K3949" s="66"/>
    </row>
    <row r="3950" spans="1:11" x14ac:dyDescent="0.25">
      <c r="A3950" s="148"/>
      <c r="B3950" s="148"/>
      <c r="C3950" s="148"/>
      <c r="D3950" s="148"/>
      <c r="E3950" s="148"/>
      <c r="F3950" s="148"/>
      <c r="G3950" s="148"/>
      <c r="H3950" s="148"/>
      <c r="I3950" s="151"/>
      <c r="J3950" s="148"/>
      <c r="K3950" s="66"/>
    </row>
    <row r="3951" spans="1:11" x14ac:dyDescent="0.25">
      <c r="A3951" s="148"/>
      <c r="B3951" s="148"/>
      <c r="C3951" s="148"/>
      <c r="D3951" s="148"/>
      <c r="E3951" s="148"/>
      <c r="F3951" s="148"/>
      <c r="G3951" s="148"/>
      <c r="H3951" s="148"/>
      <c r="I3951" s="151"/>
      <c r="J3951" s="148"/>
      <c r="K3951" s="66"/>
    </row>
    <row r="3952" spans="1:11" x14ac:dyDescent="0.25">
      <c r="A3952" s="148"/>
      <c r="B3952" s="148"/>
      <c r="C3952" s="148"/>
      <c r="D3952" s="148"/>
      <c r="E3952" s="148"/>
      <c r="F3952" s="148"/>
      <c r="G3952" s="148"/>
      <c r="H3952" s="148"/>
      <c r="I3952" s="151"/>
      <c r="J3952" s="148"/>
      <c r="K3952" s="66"/>
    </row>
    <row r="3953" spans="1:11" x14ac:dyDescent="0.25">
      <c r="A3953" s="148"/>
      <c r="B3953" s="148"/>
      <c r="C3953" s="148"/>
      <c r="D3953" s="148"/>
      <c r="E3953" s="148"/>
      <c r="F3953" s="148"/>
      <c r="G3953" s="148"/>
      <c r="H3953" s="148"/>
      <c r="I3953" s="151"/>
      <c r="J3953" s="148"/>
      <c r="K3953" s="66"/>
    </row>
    <row r="3954" spans="1:11" x14ac:dyDescent="0.25">
      <c r="A3954" s="148"/>
      <c r="B3954" s="148"/>
      <c r="C3954" s="148"/>
      <c r="D3954" s="148"/>
      <c r="E3954" s="148"/>
      <c r="F3954" s="148"/>
      <c r="G3954" s="148"/>
      <c r="H3954" s="148"/>
      <c r="I3954" s="151"/>
      <c r="J3954" s="148"/>
      <c r="K3954" s="66"/>
    </row>
    <row r="3955" spans="1:11" x14ac:dyDescent="0.25">
      <c r="A3955" s="148"/>
      <c r="B3955" s="148"/>
      <c r="C3955" s="148"/>
      <c r="D3955" s="148"/>
      <c r="E3955" s="148"/>
      <c r="F3955" s="148"/>
      <c r="G3955" s="148"/>
      <c r="H3955" s="148"/>
      <c r="I3955" s="151"/>
      <c r="J3955" s="148"/>
      <c r="K3955" s="66"/>
    </row>
    <row r="3956" spans="1:11" x14ac:dyDescent="0.25">
      <c r="A3956" s="148"/>
      <c r="B3956" s="148"/>
      <c r="C3956" s="148"/>
      <c r="D3956" s="148"/>
      <c r="E3956" s="148"/>
      <c r="F3956" s="148"/>
      <c r="G3956" s="148"/>
      <c r="H3956" s="148"/>
      <c r="I3956" s="151"/>
      <c r="J3956" s="148"/>
      <c r="K3956" s="66"/>
    </row>
    <row r="3957" spans="1:11" x14ac:dyDescent="0.25">
      <c r="A3957" s="148"/>
      <c r="B3957" s="148"/>
      <c r="C3957" s="148"/>
      <c r="D3957" s="148"/>
      <c r="E3957" s="148"/>
      <c r="F3957" s="148"/>
      <c r="G3957" s="148"/>
      <c r="H3957" s="148"/>
      <c r="I3957" s="151"/>
      <c r="J3957" s="148"/>
      <c r="K3957" s="66"/>
    </row>
    <row r="3958" spans="1:11" x14ac:dyDescent="0.25">
      <c r="A3958" s="148"/>
      <c r="B3958" s="148"/>
      <c r="C3958" s="148"/>
      <c r="D3958" s="148"/>
      <c r="E3958" s="148"/>
      <c r="F3958" s="148"/>
      <c r="G3958" s="148"/>
      <c r="H3958" s="148"/>
      <c r="I3958" s="151"/>
      <c r="J3958" s="148"/>
      <c r="K3958" s="66"/>
    </row>
    <row r="3959" spans="1:11" x14ac:dyDescent="0.25">
      <c r="A3959" s="148"/>
      <c r="B3959" s="148"/>
      <c r="C3959" s="148"/>
      <c r="D3959" s="148"/>
      <c r="E3959" s="148"/>
      <c r="F3959" s="148"/>
      <c r="G3959" s="148"/>
      <c r="H3959" s="148"/>
      <c r="I3959" s="151"/>
      <c r="J3959" s="148"/>
      <c r="K3959" s="66"/>
    </row>
    <row r="3960" spans="1:11" x14ac:dyDescent="0.25">
      <c r="A3960" s="148"/>
      <c r="B3960" s="148"/>
      <c r="C3960" s="148"/>
      <c r="D3960" s="148"/>
      <c r="E3960" s="148"/>
      <c r="F3960" s="148"/>
      <c r="G3960" s="148"/>
      <c r="H3960" s="148"/>
      <c r="I3960" s="151"/>
      <c r="J3960" s="148"/>
      <c r="K3960" s="66"/>
    </row>
    <row r="3961" spans="1:11" x14ac:dyDescent="0.25">
      <c r="A3961" s="148"/>
      <c r="B3961" s="148"/>
      <c r="C3961" s="148"/>
      <c r="D3961" s="148"/>
      <c r="E3961" s="148"/>
      <c r="F3961" s="148"/>
      <c r="G3961" s="148"/>
      <c r="H3961" s="148"/>
      <c r="I3961" s="151"/>
      <c r="J3961" s="148"/>
      <c r="K3961" s="66"/>
    </row>
    <row r="3962" spans="1:11" x14ac:dyDescent="0.25">
      <c r="A3962" s="148"/>
      <c r="B3962" s="148"/>
      <c r="C3962" s="148"/>
      <c r="D3962" s="148"/>
      <c r="E3962" s="148"/>
      <c r="F3962" s="148"/>
      <c r="G3962" s="148"/>
      <c r="H3962" s="148"/>
      <c r="I3962" s="151"/>
      <c r="J3962" s="148"/>
      <c r="K3962" s="66"/>
    </row>
    <row r="3963" spans="1:11" x14ac:dyDescent="0.25">
      <c r="A3963" s="148"/>
      <c r="B3963" s="148"/>
      <c r="C3963" s="148"/>
      <c r="D3963" s="148"/>
      <c r="E3963" s="148"/>
      <c r="F3963" s="148"/>
      <c r="G3963" s="148"/>
      <c r="H3963" s="148"/>
      <c r="I3963" s="151"/>
      <c r="J3963" s="148"/>
      <c r="K3963" s="66"/>
    </row>
    <row r="3964" spans="1:11" x14ac:dyDescent="0.25">
      <c r="A3964" s="148"/>
      <c r="B3964" s="148"/>
      <c r="C3964" s="148"/>
      <c r="D3964" s="148"/>
      <c r="E3964" s="148"/>
      <c r="F3964" s="148"/>
      <c r="G3964" s="148"/>
      <c r="H3964" s="148"/>
      <c r="I3964" s="151"/>
      <c r="J3964" s="148"/>
      <c r="K3964" s="66"/>
    </row>
    <row r="3965" spans="1:11" x14ac:dyDescent="0.25">
      <c r="A3965" s="148"/>
      <c r="B3965" s="148"/>
      <c r="C3965" s="148"/>
      <c r="D3965" s="148"/>
      <c r="E3965" s="148"/>
      <c r="F3965" s="148"/>
      <c r="G3965" s="148"/>
      <c r="H3965" s="148"/>
      <c r="I3965" s="151"/>
      <c r="J3965" s="148"/>
      <c r="K3965" s="66"/>
    </row>
    <row r="3966" spans="1:11" x14ac:dyDescent="0.25">
      <c r="A3966" s="148"/>
      <c r="B3966" s="148"/>
      <c r="C3966" s="148"/>
      <c r="D3966" s="148"/>
      <c r="E3966" s="148"/>
      <c r="F3966" s="148"/>
      <c r="G3966" s="148"/>
      <c r="H3966" s="148"/>
      <c r="I3966" s="151"/>
      <c r="J3966" s="148"/>
      <c r="K3966" s="66"/>
    </row>
    <row r="3967" spans="1:11" x14ac:dyDescent="0.25">
      <c r="A3967" s="148"/>
      <c r="B3967" s="148"/>
      <c r="C3967" s="148"/>
      <c r="D3967" s="148"/>
      <c r="E3967" s="148"/>
      <c r="F3967" s="148"/>
      <c r="G3967" s="148"/>
      <c r="H3967" s="148"/>
      <c r="I3967" s="151"/>
      <c r="J3967" s="148"/>
      <c r="K3967" s="66"/>
    </row>
    <row r="3968" spans="1:11" x14ac:dyDescent="0.25">
      <c r="A3968" s="148"/>
      <c r="B3968" s="148"/>
      <c r="C3968" s="148"/>
      <c r="D3968" s="148"/>
      <c r="E3968" s="148"/>
      <c r="F3968" s="148"/>
      <c r="G3968" s="148"/>
      <c r="H3968" s="148"/>
      <c r="I3968" s="151"/>
      <c r="J3968" s="148"/>
      <c r="K3968" s="66"/>
    </row>
    <row r="3969" spans="1:11" x14ac:dyDescent="0.25">
      <c r="A3969" s="148"/>
      <c r="B3969" s="148"/>
      <c r="C3969" s="148"/>
      <c r="D3969" s="148"/>
      <c r="E3969" s="148"/>
      <c r="F3969" s="148"/>
      <c r="G3969" s="148"/>
      <c r="H3969" s="148"/>
      <c r="I3969" s="151"/>
      <c r="J3969" s="148"/>
      <c r="K3969" s="66"/>
    </row>
    <row r="3970" spans="1:11" x14ac:dyDescent="0.25">
      <c r="A3970" s="148"/>
      <c r="B3970" s="148"/>
      <c r="C3970" s="148"/>
      <c r="D3970" s="148"/>
      <c r="E3970" s="148"/>
      <c r="F3970" s="148"/>
      <c r="G3970" s="148"/>
      <c r="H3970" s="148"/>
      <c r="I3970" s="151"/>
      <c r="J3970" s="148"/>
      <c r="K3970" s="66"/>
    </row>
    <row r="3971" spans="1:11" x14ac:dyDescent="0.25">
      <c r="A3971" s="148"/>
      <c r="B3971" s="148"/>
      <c r="C3971" s="148"/>
      <c r="D3971" s="148"/>
      <c r="E3971" s="148"/>
      <c r="F3971" s="148"/>
      <c r="G3971" s="148"/>
      <c r="H3971" s="148"/>
      <c r="I3971" s="151"/>
      <c r="J3971" s="148"/>
      <c r="K3971" s="66"/>
    </row>
    <row r="3972" spans="1:11" x14ac:dyDescent="0.25">
      <c r="A3972" s="148"/>
      <c r="B3972" s="148"/>
      <c r="C3972" s="148"/>
      <c r="D3972" s="148"/>
      <c r="E3972" s="148"/>
      <c r="F3972" s="148"/>
      <c r="G3972" s="148"/>
      <c r="H3972" s="148"/>
      <c r="I3972" s="151"/>
      <c r="J3972" s="148"/>
      <c r="K3972" s="66"/>
    </row>
    <row r="3973" spans="1:11" x14ac:dyDescent="0.25">
      <c r="A3973" s="148"/>
      <c r="B3973" s="148"/>
      <c r="C3973" s="148"/>
      <c r="D3973" s="148"/>
      <c r="E3973" s="148"/>
      <c r="F3973" s="148"/>
      <c r="G3973" s="148"/>
      <c r="H3973" s="148"/>
      <c r="I3973" s="151"/>
      <c r="J3973" s="148"/>
      <c r="K3973" s="66"/>
    </row>
    <row r="3974" spans="1:11" x14ac:dyDescent="0.25">
      <c r="A3974" s="148"/>
      <c r="B3974" s="148"/>
      <c r="C3974" s="148"/>
      <c r="D3974" s="148"/>
      <c r="E3974" s="148"/>
      <c r="F3974" s="148"/>
      <c r="G3974" s="148"/>
      <c r="H3974" s="148"/>
      <c r="I3974" s="151"/>
      <c r="J3974" s="148"/>
      <c r="K3974" s="66"/>
    </row>
    <row r="3975" spans="1:11" x14ac:dyDescent="0.25">
      <c r="A3975" s="148"/>
      <c r="B3975" s="148"/>
      <c r="C3975" s="148"/>
      <c r="D3975" s="148"/>
      <c r="E3975" s="148"/>
      <c r="F3975" s="148"/>
      <c r="G3975" s="148"/>
      <c r="H3975" s="148"/>
      <c r="I3975" s="151"/>
      <c r="J3975" s="148"/>
      <c r="K3975" s="66"/>
    </row>
    <row r="3976" spans="1:11" x14ac:dyDescent="0.25">
      <c r="A3976" s="148"/>
      <c r="B3976" s="148"/>
      <c r="C3976" s="148"/>
      <c r="D3976" s="148"/>
      <c r="E3976" s="148"/>
      <c r="F3976" s="148"/>
      <c r="G3976" s="148"/>
      <c r="H3976" s="148"/>
      <c r="I3976" s="151"/>
      <c r="J3976" s="148"/>
      <c r="K3976" s="66"/>
    </row>
    <row r="3977" spans="1:11" x14ac:dyDescent="0.25">
      <c r="A3977" s="148"/>
      <c r="B3977" s="148"/>
      <c r="C3977" s="148"/>
      <c r="D3977" s="148"/>
      <c r="E3977" s="148"/>
      <c r="F3977" s="148"/>
      <c r="G3977" s="148"/>
      <c r="H3977" s="148"/>
      <c r="I3977" s="151"/>
      <c r="J3977" s="148"/>
      <c r="K3977" s="66"/>
    </row>
    <row r="3978" spans="1:11" x14ac:dyDescent="0.25">
      <c r="A3978" s="148"/>
      <c r="B3978" s="148"/>
      <c r="C3978" s="148"/>
      <c r="D3978" s="148"/>
      <c r="E3978" s="148"/>
      <c r="F3978" s="148"/>
      <c r="G3978" s="148"/>
      <c r="H3978" s="148"/>
      <c r="I3978" s="151"/>
      <c r="J3978" s="148"/>
      <c r="K3978" s="66"/>
    </row>
    <row r="3979" spans="1:11" x14ac:dyDescent="0.25">
      <c r="A3979" s="148"/>
      <c r="B3979" s="148"/>
      <c r="C3979" s="148"/>
      <c r="D3979" s="148"/>
      <c r="E3979" s="148"/>
      <c r="F3979" s="148"/>
      <c r="G3979" s="148"/>
      <c r="H3979" s="148"/>
      <c r="I3979" s="151"/>
      <c r="J3979" s="148"/>
      <c r="K3979" s="66"/>
    </row>
    <row r="3980" spans="1:11" x14ac:dyDescent="0.25">
      <c r="A3980" s="148"/>
      <c r="B3980" s="148"/>
      <c r="C3980" s="148"/>
      <c r="D3980" s="148"/>
      <c r="E3980" s="148"/>
      <c r="F3980" s="148"/>
      <c r="G3980" s="148"/>
      <c r="H3980" s="148"/>
      <c r="I3980" s="151"/>
      <c r="J3980" s="148"/>
      <c r="K3980" s="66"/>
    </row>
    <row r="3981" spans="1:11" x14ac:dyDescent="0.25">
      <c r="A3981" s="148"/>
      <c r="B3981" s="148"/>
      <c r="C3981" s="148"/>
      <c r="D3981" s="148"/>
      <c r="E3981" s="148"/>
      <c r="F3981" s="148"/>
      <c r="G3981" s="148"/>
      <c r="H3981" s="148"/>
      <c r="I3981" s="151"/>
      <c r="J3981" s="148"/>
      <c r="K3981" s="66"/>
    </row>
    <row r="3982" spans="1:11" x14ac:dyDescent="0.25">
      <c r="A3982" s="148"/>
      <c r="B3982" s="148"/>
      <c r="C3982" s="148"/>
      <c r="D3982" s="148"/>
      <c r="E3982" s="148"/>
      <c r="F3982" s="148"/>
      <c r="G3982" s="148"/>
      <c r="H3982" s="148"/>
      <c r="I3982" s="151"/>
      <c r="J3982" s="148"/>
      <c r="K3982" s="66"/>
    </row>
    <row r="3983" spans="1:11" x14ac:dyDescent="0.25">
      <c r="A3983" s="148"/>
      <c r="B3983" s="148"/>
      <c r="C3983" s="148"/>
      <c r="D3983" s="148"/>
      <c r="E3983" s="148"/>
      <c r="F3983" s="148"/>
      <c r="G3983" s="148"/>
      <c r="H3983" s="148"/>
      <c r="I3983" s="151"/>
      <c r="J3983" s="148"/>
      <c r="K3983" s="66"/>
    </row>
    <row r="3984" spans="1:11" x14ac:dyDescent="0.25">
      <c r="A3984" s="148"/>
      <c r="B3984" s="148"/>
      <c r="C3984" s="148"/>
      <c r="D3984" s="148"/>
      <c r="E3984" s="148"/>
      <c r="F3984" s="148"/>
      <c r="G3984" s="148"/>
      <c r="H3984" s="148"/>
      <c r="I3984" s="151"/>
      <c r="J3984" s="148"/>
      <c r="K3984" s="66"/>
    </row>
    <row r="3985" spans="1:11" x14ac:dyDescent="0.25">
      <c r="A3985" s="148"/>
      <c r="B3985" s="148"/>
      <c r="C3985" s="148"/>
      <c r="D3985" s="148"/>
      <c r="E3985" s="148"/>
      <c r="F3985" s="148"/>
      <c r="G3985" s="148"/>
      <c r="H3985" s="148"/>
      <c r="I3985" s="151"/>
      <c r="J3985" s="148"/>
      <c r="K3985" s="66"/>
    </row>
    <row r="3986" spans="1:11" x14ac:dyDescent="0.25">
      <c r="A3986" s="148"/>
      <c r="B3986" s="148"/>
      <c r="C3986" s="148"/>
      <c r="D3986" s="148"/>
      <c r="E3986" s="148"/>
      <c r="F3986" s="148"/>
      <c r="G3986" s="148"/>
      <c r="H3986" s="148"/>
      <c r="I3986" s="151"/>
      <c r="J3986" s="148"/>
      <c r="K3986" s="66"/>
    </row>
    <row r="3987" spans="1:11" x14ac:dyDescent="0.25">
      <c r="A3987" s="148"/>
      <c r="B3987" s="148"/>
      <c r="C3987" s="148"/>
      <c r="D3987" s="148"/>
      <c r="E3987" s="148"/>
      <c r="F3987" s="148"/>
      <c r="G3987" s="148"/>
      <c r="H3987" s="148"/>
      <c r="I3987" s="151"/>
      <c r="J3987" s="148"/>
      <c r="K3987" s="66"/>
    </row>
    <row r="3988" spans="1:11" x14ac:dyDescent="0.25">
      <c r="A3988" s="148"/>
      <c r="B3988" s="148"/>
      <c r="C3988" s="148"/>
      <c r="D3988" s="148"/>
      <c r="E3988" s="148"/>
      <c r="F3988" s="148"/>
      <c r="G3988" s="148"/>
      <c r="H3988" s="148"/>
      <c r="I3988" s="151"/>
      <c r="J3988" s="148"/>
      <c r="K3988" s="66"/>
    </row>
    <row r="3989" spans="1:11" x14ac:dyDescent="0.25">
      <c r="A3989" s="148"/>
      <c r="B3989" s="148"/>
      <c r="C3989" s="148"/>
      <c r="D3989" s="148"/>
      <c r="E3989" s="148"/>
      <c r="F3989" s="148"/>
      <c r="G3989" s="148"/>
      <c r="H3989" s="148"/>
      <c r="I3989" s="151"/>
      <c r="J3989" s="148"/>
      <c r="K3989" s="66"/>
    </row>
    <row r="3990" spans="1:11" x14ac:dyDescent="0.25">
      <c r="A3990" s="148"/>
      <c r="B3990" s="148"/>
      <c r="C3990" s="148"/>
      <c r="D3990" s="148"/>
      <c r="E3990" s="148"/>
      <c r="F3990" s="148"/>
      <c r="G3990" s="148"/>
      <c r="H3990" s="148"/>
      <c r="I3990" s="151"/>
      <c r="J3990" s="148"/>
      <c r="K3990" s="66"/>
    </row>
    <row r="3991" spans="1:11" x14ac:dyDescent="0.25">
      <c r="A3991" s="148"/>
      <c r="B3991" s="148"/>
      <c r="C3991" s="148"/>
      <c r="D3991" s="148"/>
      <c r="E3991" s="148"/>
      <c r="F3991" s="148"/>
      <c r="G3991" s="148"/>
      <c r="H3991" s="148"/>
      <c r="I3991" s="151"/>
      <c r="J3991" s="148"/>
      <c r="K3991" s="66"/>
    </row>
    <row r="3992" spans="1:11" x14ac:dyDescent="0.25">
      <c r="A3992" s="148"/>
      <c r="B3992" s="148"/>
      <c r="C3992" s="148"/>
      <c r="D3992" s="148"/>
      <c r="E3992" s="148"/>
      <c r="F3992" s="148"/>
      <c r="G3992" s="148"/>
      <c r="H3992" s="148"/>
      <c r="I3992" s="151"/>
      <c r="J3992" s="148"/>
      <c r="K3992" s="66"/>
    </row>
    <row r="3993" spans="1:11" x14ac:dyDescent="0.25">
      <c r="A3993" s="148"/>
      <c r="B3993" s="148"/>
      <c r="C3993" s="148"/>
      <c r="D3993" s="148"/>
      <c r="E3993" s="148"/>
      <c r="F3993" s="148"/>
      <c r="G3993" s="148"/>
      <c r="H3993" s="148"/>
      <c r="I3993" s="151"/>
      <c r="J3993" s="148"/>
      <c r="K3993" s="66"/>
    </row>
    <row r="3994" spans="1:11" x14ac:dyDescent="0.25">
      <c r="A3994" s="148"/>
      <c r="B3994" s="148"/>
      <c r="C3994" s="148"/>
      <c r="D3994" s="148"/>
      <c r="E3994" s="148"/>
      <c r="F3994" s="148"/>
      <c r="G3994" s="148"/>
      <c r="H3994" s="148"/>
      <c r="I3994" s="151"/>
      <c r="J3994" s="148"/>
      <c r="K3994" s="66"/>
    </row>
    <row r="3995" spans="1:11" x14ac:dyDescent="0.25">
      <c r="A3995" s="148"/>
      <c r="B3995" s="148"/>
      <c r="C3995" s="148"/>
      <c r="D3995" s="148"/>
      <c r="E3995" s="148"/>
      <c r="F3995" s="148"/>
      <c r="G3995" s="148"/>
      <c r="H3995" s="148"/>
      <c r="I3995" s="151"/>
      <c r="J3995" s="148"/>
      <c r="K3995" s="66"/>
    </row>
    <row r="3996" spans="1:11" x14ac:dyDescent="0.25">
      <c r="A3996" s="148"/>
      <c r="B3996" s="148"/>
      <c r="C3996" s="148"/>
      <c r="D3996" s="148"/>
      <c r="E3996" s="148"/>
      <c r="F3996" s="148"/>
      <c r="G3996" s="148"/>
      <c r="H3996" s="148"/>
      <c r="I3996" s="151"/>
      <c r="J3996" s="148"/>
      <c r="K3996" s="66"/>
    </row>
    <row r="3997" spans="1:11" x14ac:dyDescent="0.25">
      <c r="A3997" s="148"/>
      <c r="B3997" s="148"/>
      <c r="C3997" s="148"/>
      <c r="D3997" s="148"/>
      <c r="E3997" s="148"/>
      <c r="F3997" s="148"/>
      <c r="G3997" s="148"/>
      <c r="H3997" s="148"/>
      <c r="I3997" s="151"/>
      <c r="J3997" s="148"/>
      <c r="K3997" s="66"/>
    </row>
    <row r="3998" spans="1:11" x14ac:dyDescent="0.25">
      <c r="A3998" s="148"/>
      <c r="B3998" s="148"/>
      <c r="C3998" s="148"/>
      <c r="D3998" s="148"/>
      <c r="E3998" s="148"/>
      <c r="F3998" s="148"/>
      <c r="G3998" s="148"/>
      <c r="H3998" s="148"/>
      <c r="I3998" s="151"/>
      <c r="J3998" s="148"/>
      <c r="K3998" s="66"/>
    </row>
    <row r="3999" spans="1:11" x14ac:dyDescent="0.25">
      <c r="A3999" s="148"/>
      <c r="B3999" s="148"/>
      <c r="C3999" s="148"/>
      <c r="D3999" s="148"/>
      <c r="E3999" s="148"/>
      <c r="F3999" s="148"/>
      <c r="G3999" s="148"/>
      <c r="H3999" s="148"/>
      <c r="I3999" s="151"/>
      <c r="J3999" s="148"/>
      <c r="K3999" s="66"/>
    </row>
    <row r="4000" spans="1:11" x14ac:dyDescent="0.25">
      <c r="A4000" s="148"/>
      <c r="B4000" s="148"/>
      <c r="C4000" s="148"/>
      <c r="D4000" s="148"/>
      <c r="E4000" s="148"/>
      <c r="F4000" s="148"/>
      <c r="G4000" s="148"/>
      <c r="H4000" s="148"/>
      <c r="I4000" s="151"/>
      <c r="J4000" s="148"/>
      <c r="K4000" s="66"/>
    </row>
    <row r="4001" spans="1:11" x14ac:dyDescent="0.25">
      <c r="A4001" s="148"/>
      <c r="B4001" s="148"/>
      <c r="C4001" s="148"/>
      <c r="D4001" s="148"/>
      <c r="E4001" s="148"/>
      <c r="F4001" s="148"/>
      <c r="G4001" s="148"/>
      <c r="H4001" s="148"/>
      <c r="I4001" s="151"/>
      <c r="J4001" s="148"/>
      <c r="K4001" s="66"/>
    </row>
    <row r="4002" spans="1:11" x14ac:dyDescent="0.25">
      <c r="A4002" s="148"/>
      <c r="B4002" s="148"/>
      <c r="C4002" s="148"/>
      <c r="D4002" s="148"/>
      <c r="E4002" s="148"/>
      <c r="F4002" s="148"/>
      <c r="G4002" s="148"/>
      <c r="H4002" s="148"/>
      <c r="I4002" s="151"/>
      <c r="J4002" s="148"/>
      <c r="K4002" s="66"/>
    </row>
    <row r="4003" spans="1:11" x14ac:dyDescent="0.25">
      <c r="A4003" s="148"/>
      <c r="B4003" s="148"/>
      <c r="C4003" s="148"/>
      <c r="D4003" s="148"/>
      <c r="E4003" s="148"/>
      <c r="F4003" s="148"/>
      <c r="G4003" s="148"/>
      <c r="H4003" s="148"/>
      <c r="I4003" s="151"/>
      <c r="J4003" s="148"/>
      <c r="K4003" s="66"/>
    </row>
    <row r="4004" spans="1:11" x14ac:dyDescent="0.25">
      <c r="A4004" s="148"/>
      <c r="B4004" s="148"/>
      <c r="C4004" s="148"/>
      <c r="D4004" s="148"/>
      <c r="E4004" s="148"/>
      <c r="F4004" s="148"/>
      <c r="G4004" s="148"/>
      <c r="H4004" s="148"/>
      <c r="I4004" s="151"/>
      <c r="J4004" s="148"/>
      <c r="K4004" s="66"/>
    </row>
    <row r="4005" spans="1:11" x14ac:dyDescent="0.25">
      <c r="A4005" s="148"/>
      <c r="B4005" s="148"/>
      <c r="C4005" s="148"/>
      <c r="D4005" s="148"/>
      <c r="E4005" s="148"/>
      <c r="F4005" s="148"/>
      <c r="G4005" s="148"/>
      <c r="H4005" s="148"/>
      <c r="I4005" s="151"/>
      <c r="J4005" s="148"/>
      <c r="K4005" s="66"/>
    </row>
    <row r="4006" spans="1:11" x14ac:dyDescent="0.25">
      <c r="A4006" s="148"/>
      <c r="B4006" s="148"/>
      <c r="C4006" s="148"/>
      <c r="D4006" s="148"/>
      <c r="E4006" s="148"/>
      <c r="F4006" s="148"/>
      <c r="G4006" s="148"/>
      <c r="H4006" s="148"/>
      <c r="I4006" s="151"/>
      <c r="J4006" s="148"/>
      <c r="K4006" s="66"/>
    </row>
    <row r="4007" spans="1:11" x14ac:dyDescent="0.25">
      <c r="A4007" s="148"/>
      <c r="B4007" s="148"/>
      <c r="C4007" s="148"/>
      <c r="D4007" s="148"/>
      <c r="E4007" s="148"/>
      <c r="F4007" s="148"/>
      <c r="G4007" s="148"/>
      <c r="H4007" s="148"/>
      <c r="I4007" s="151"/>
      <c r="J4007" s="148"/>
      <c r="K4007" s="66"/>
    </row>
    <row r="4008" spans="1:11" x14ac:dyDescent="0.25">
      <c r="A4008" s="148"/>
      <c r="B4008" s="148"/>
      <c r="C4008" s="148"/>
      <c r="D4008" s="148"/>
      <c r="E4008" s="148"/>
      <c r="F4008" s="148"/>
      <c r="G4008" s="148"/>
      <c r="H4008" s="148"/>
      <c r="I4008" s="151"/>
      <c r="J4008" s="148"/>
      <c r="K4008" s="66"/>
    </row>
    <row r="4009" spans="1:11" x14ac:dyDescent="0.25">
      <c r="A4009" s="148"/>
      <c r="B4009" s="148"/>
      <c r="C4009" s="148"/>
      <c r="D4009" s="148"/>
      <c r="E4009" s="148"/>
      <c r="F4009" s="148"/>
      <c r="G4009" s="148"/>
      <c r="H4009" s="148"/>
      <c r="I4009" s="151"/>
      <c r="J4009" s="148"/>
      <c r="K4009" s="66"/>
    </row>
    <row r="4010" spans="1:11" x14ac:dyDescent="0.25">
      <c r="A4010" s="148"/>
      <c r="B4010" s="148"/>
      <c r="C4010" s="148"/>
      <c r="D4010" s="148"/>
      <c r="E4010" s="148"/>
      <c r="F4010" s="148"/>
      <c r="G4010" s="148"/>
      <c r="H4010" s="148"/>
      <c r="I4010" s="151"/>
      <c r="J4010" s="148"/>
      <c r="K4010" s="66"/>
    </row>
    <row r="4011" spans="1:11" x14ac:dyDescent="0.25">
      <c r="A4011" s="148"/>
      <c r="B4011" s="148"/>
      <c r="C4011" s="148"/>
      <c r="D4011" s="148"/>
      <c r="E4011" s="148"/>
      <c r="F4011" s="148"/>
      <c r="G4011" s="148"/>
      <c r="H4011" s="148"/>
      <c r="I4011" s="151"/>
      <c r="J4011" s="148"/>
      <c r="K4011" s="66"/>
    </row>
    <row r="4012" spans="1:11" x14ac:dyDescent="0.25">
      <c r="A4012" s="148"/>
      <c r="B4012" s="148"/>
      <c r="C4012" s="148"/>
      <c r="D4012" s="148"/>
      <c r="E4012" s="148"/>
      <c r="F4012" s="148"/>
      <c r="G4012" s="148"/>
      <c r="H4012" s="148"/>
      <c r="I4012" s="151"/>
      <c r="J4012" s="148"/>
      <c r="K4012" s="66"/>
    </row>
    <row r="4013" spans="1:11" x14ac:dyDescent="0.25">
      <c r="A4013" s="148"/>
      <c r="B4013" s="148"/>
      <c r="C4013" s="148"/>
      <c r="D4013" s="148"/>
      <c r="E4013" s="148"/>
      <c r="F4013" s="148"/>
      <c r="G4013" s="148"/>
      <c r="H4013" s="148"/>
      <c r="I4013" s="151"/>
      <c r="J4013" s="148"/>
      <c r="K4013" s="66"/>
    </row>
    <row r="4014" spans="1:11" x14ac:dyDescent="0.25">
      <c r="A4014" s="148"/>
      <c r="B4014" s="148"/>
      <c r="C4014" s="148"/>
      <c r="D4014" s="148"/>
      <c r="E4014" s="148"/>
      <c r="F4014" s="148"/>
      <c r="G4014" s="148"/>
      <c r="H4014" s="148"/>
      <c r="I4014" s="151"/>
      <c r="J4014" s="148"/>
      <c r="K4014" s="66"/>
    </row>
    <row r="4015" spans="1:11" x14ac:dyDescent="0.25">
      <c r="A4015" s="148"/>
      <c r="B4015" s="148"/>
      <c r="C4015" s="148"/>
      <c r="D4015" s="148"/>
      <c r="E4015" s="148"/>
      <c r="F4015" s="148"/>
      <c r="G4015" s="148"/>
      <c r="H4015" s="148"/>
      <c r="I4015" s="151"/>
      <c r="J4015" s="148"/>
      <c r="K4015" s="66"/>
    </row>
    <row r="4016" spans="1:11" x14ac:dyDescent="0.25">
      <c r="A4016" s="148"/>
      <c r="B4016" s="148"/>
      <c r="C4016" s="148"/>
      <c r="D4016" s="148"/>
      <c r="E4016" s="148"/>
      <c r="F4016" s="148"/>
      <c r="G4016" s="148"/>
      <c r="H4016" s="148"/>
      <c r="I4016" s="151"/>
      <c r="J4016" s="148"/>
      <c r="K4016" s="66"/>
    </row>
    <row r="4017" spans="1:11" x14ac:dyDescent="0.25">
      <c r="A4017" s="148"/>
      <c r="B4017" s="148"/>
      <c r="C4017" s="148"/>
      <c r="D4017" s="148"/>
      <c r="E4017" s="148"/>
      <c r="F4017" s="148"/>
      <c r="G4017" s="148"/>
      <c r="H4017" s="148"/>
      <c r="I4017" s="151"/>
      <c r="J4017" s="148"/>
      <c r="K4017" s="66"/>
    </row>
    <row r="4018" spans="1:11" x14ac:dyDescent="0.25">
      <c r="A4018" s="148"/>
      <c r="B4018" s="148"/>
      <c r="C4018" s="148"/>
      <c r="D4018" s="148"/>
      <c r="E4018" s="148"/>
      <c r="F4018" s="148"/>
      <c r="G4018" s="148"/>
      <c r="H4018" s="148"/>
      <c r="I4018" s="151"/>
      <c r="J4018" s="148"/>
      <c r="K4018" s="66"/>
    </row>
    <row r="4019" spans="1:11" x14ac:dyDescent="0.25">
      <c r="A4019" s="148"/>
      <c r="B4019" s="148"/>
      <c r="C4019" s="148"/>
      <c r="D4019" s="148"/>
      <c r="E4019" s="148"/>
      <c r="F4019" s="148"/>
      <c r="G4019" s="148"/>
      <c r="H4019" s="148"/>
      <c r="I4019" s="151"/>
      <c r="J4019" s="148"/>
      <c r="K4019" s="66"/>
    </row>
    <row r="4020" spans="1:11" x14ac:dyDescent="0.25">
      <c r="A4020" s="148"/>
      <c r="B4020" s="148"/>
      <c r="C4020" s="148"/>
      <c r="D4020" s="148"/>
      <c r="E4020" s="148"/>
      <c r="F4020" s="148"/>
      <c r="G4020" s="148"/>
      <c r="H4020" s="148"/>
      <c r="I4020" s="151"/>
      <c r="J4020" s="148"/>
      <c r="K4020" s="66"/>
    </row>
    <row r="4021" spans="1:11" x14ac:dyDescent="0.25">
      <c r="A4021" s="148"/>
      <c r="B4021" s="148"/>
      <c r="C4021" s="148"/>
      <c r="D4021" s="148"/>
      <c r="E4021" s="148"/>
      <c r="F4021" s="148"/>
      <c r="G4021" s="148"/>
      <c r="H4021" s="148"/>
      <c r="I4021" s="151"/>
      <c r="J4021" s="148"/>
      <c r="K4021" s="66"/>
    </row>
    <row r="4022" spans="1:11" x14ac:dyDescent="0.25">
      <c r="A4022" s="148"/>
      <c r="B4022" s="148"/>
      <c r="C4022" s="148"/>
      <c r="D4022" s="148"/>
      <c r="E4022" s="148"/>
      <c r="F4022" s="148"/>
      <c r="G4022" s="148"/>
      <c r="H4022" s="148"/>
      <c r="I4022" s="151"/>
      <c r="J4022" s="148"/>
      <c r="K4022" s="66"/>
    </row>
    <row r="4023" spans="1:11" x14ac:dyDescent="0.25">
      <c r="A4023" s="148"/>
      <c r="B4023" s="148"/>
      <c r="C4023" s="148"/>
      <c r="D4023" s="148"/>
      <c r="E4023" s="148"/>
      <c r="F4023" s="148"/>
      <c r="G4023" s="148"/>
      <c r="H4023" s="148"/>
      <c r="I4023" s="151"/>
      <c r="J4023" s="148"/>
      <c r="K4023" s="66"/>
    </row>
    <row r="4024" spans="1:11" x14ac:dyDescent="0.25">
      <c r="A4024" s="148"/>
      <c r="B4024" s="148"/>
      <c r="C4024" s="148"/>
      <c r="D4024" s="148"/>
      <c r="E4024" s="148"/>
      <c r="F4024" s="148"/>
      <c r="G4024" s="148"/>
      <c r="H4024" s="148"/>
      <c r="I4024" s="151"/>
      <c r="J4024" s="148"/>
      <c r="K4024" s="66"/>
    </row>
    <row r="4025" spans="1:11" x14ac:dyDescent="0.25">
      <c r="A4025" s="148"/>
      <c r="B4025" s="148"/>
      <c r="C4025" s="148"/>
      <c r="D4025" s="148"/>
      <c r="E4025" s="148"/>
      <c r="F4025" s="148"/>
      <c r="G4025" s="148"/>
      <c r="H4025" s="148"/>
      <c r="I4025" s="151"/>
      <c r="J4025" s="148"/>
      <c r="K4025" s="66"/>
    </row>
    <row r="4026" spans="1:11" x14ac:dyDescent="0.25">
      <c r="A4026" s="148"/>
      <c r="B4026" s="148"/>
      <c r="C4026" s="148"/>
      <c r="D4026" s="148"/>
      <c r="E4026" s="148"/>
      <c r="F4026" s="148"/>
      <c r="G4026" s="148"/>
      <c r="H4026" s="148"/>
      <c r="I4026" s="151"/>
      <c r="J4026" s="148"/>
      <c r="K4026" s="66"/>
    </row>
    <row r="4027" spans="1:11" x14ac:dyDescent="0.25">
      <c r="A4027" s="148"/>
      <c r="B4027" s="148"/>
      <c r="C4027" s="148"/>
      <c r="D4027" s="148"/>
      <c r="E4027" s="148"/>
      <c r="F4027" s="148"/>
      <c r="G4027" s="148"/>
      <c r="H4027" s="148"/>
      <c r="I4027" s="151"/>
      <c r="J4027" s="148"/>
      <c r="K4027" s="66"/>
    </row>
    <row r="4028" spans="1:11" x14ac:dyDescent="0.25">
      <c r="A4028" s="148"/>
      <c r="B4028" s="148"/>
      <c r="C4028" s="148"/>
      <c r="D4028" s="148"/>
      <c r="E4028" s="148"/>
      <c r="F4028" s="148"/>
      <c r="G4028" s="148"/>
      <c r="H4028" s="148"/>
      <c r="I4028" s="151"/>
      <c r="J4028" s="148"/>
      <c r="K4028" s="66"/>
    </row>
    <row r="4029" spans="1:11" x14ac:dyDescent="0.25">
      <c r="A4029" s="148"/>
      <c r="B4029" s="148"/>
      <c r="C4029" s="148"/>
      <c r="D4029" s="148"/>
      <c r="E4029" s="148"/>
      <c r="F4029" s="148"/>
      <c r="G4029" s="148"/>
      <c r="H4029" s="148"/>
      <c r="I4029" s="151"/>
      <c r="J4029" s="148"/>
      <c r="K4029" s="66"/>
    </row>
    <row r="4030" spans="1:11" x14ac:dyDescent="0.25">
      <c r="A4030" s="148"/>
      <c r="B4030" s="148"/>
      <c r="C4030" s="148"/>
      <c r="D4030" s="148"/>
      <c r="E4030" s="148"/>
      <c r="F4030" s="148"/>
      <c r="G4030" s="148"/>
      <c r="H4030" s="148"/>
      <c r="I4030" s="151"/>
      <c r="J4030" s="148"/>
      <c r="K4030" s="66"/>
    </row>
    <row r="4031" spans="1:11" x14ac:dyDescent="0.25">
      <c r="A4031" s="148"/>
      <c r="B4031" s="148"/>
      <c r="C4031" s="148"/>
      <c r="D4031" s="148"/>
      <c r="E4031" s="148"/>
      <c r="F4031" s="148"/>
      <c r="G4031" s="148"/>
      <c r="H4031" s="148"/>
      <c r="I4031" s="151"/>
      <c r="J4031" s="148"/>
      <c r="K4031" s="66"/>
    </row>
    <row r="4032" spans="1:11" x14ac:dyDescent="0.25">
      <c r="A4032" s="148"/>
      <c r="B4032" s="148"/>
      <c r="C4032" s="148"/>
      <c r="D4032" s="148"/>
      <c r="E4032" s="148"/>
      <c r="F4032" s="148"/>
      <c r="G4032" s="148"/>
      <c r="H4032" s="148"/>
      <c r="I4032" s="151"/>
      <c r="J4032" s="148"/>
      <c r="K4032" s="66"/>
    </row>
    <row r="4033" spans="1:11" x14ac:dyDescent="0.25">
      <c r="A4033" s="148"/>
      <c r="B4033" s="148"/>
      <c r="C4033" s="148"/>
      <c r="D4033" s="148"/>
      <c r="E4033" s="148"/>
      <c r="F4033" s="148"/>
      <c r="G4033" s="148"/>
      <c r="H4033" s="148"/>
      <c r="I4033" s="151"/>
      <c r="J4033" s="148"/>
      <c r="K4033" s="66"/>
    </row>
    <row r="4034" spans="1:11" x14ac:dyDescent="0.25">
      <c r="A4034" s="148"/>
      <c r="B4034" s="148"/>
      <c r="C4034" s="148"/>
      <c r="D4034" s="148"/>
      <c r="E4034" s="148"/>
      <c r="F4034" s="148"/>
      <c r="G4034" s="148"/>
      <c r="H4034" s="148"/>
      <c r="I4034" s="151"/>
      <c r="J4034" s="148"/>
      <c r="K4034" s="66"/>
    </row>
    <row r="4035" spans="1:11" x14ac:dyDescent="0.25">
      <c r="A4035" s="148"/>
      <c r="B4035" s="148"/>
      <c r="C4035" s="148"/>
      <c r="D4035" s="148"/>
      <c r="E4035" s="148"/>
      <c r="F4035" s="148"/>
      <c r="G4035" s="148"/>
      <c r="H4035" s="148"/>
      <c r="I4035" s="151"/>
      <c r="J4035" s="148"/>
      <c r="K4035" s="66"/>
    </row>
    <row r="4036" spans="1:11" x14ac:dyDescent="0.25">
      <c r="A4036" s="148"/>
      <c r="B4036" s="148"/>
      <c r="C4036" s="148"/>
      <c r="D4036" s="148"/>
      <c r="E4036" s="148"/>
      <c r="F4036" s="148"/>
      <c r="G4036" s="148"/>
      <c r="H4036" s="148"/>
      <c r="I4036" s="151"/>
      <c r="J4036" s="148"/>
      <c r="K4036" s="66"/>
    </row>
    <row r="4037" spans="1:11" x14ac:dyDescent="0.25">
      <c r="A4037" s="148"/>
      <c r="B4037" s="148"/>
      <c r="C4037" s="148"/>
      <c r="D4037" s="148"/>
      <c r="E4037" s="148"/>
      <c r="F4037" s="148"/>
      <c r="G4037" s="148"/>
      <c r="H4037" s="148"/>
      <c r="I4037" s="151"/>
      <c r="J4037" s="148"/>
      <c r="K4037" s="66"/>
    </row>
    <row r="4038" spans="1:11" x14ac:dyDescent="0.25">
      <c r="A4038" s="148"/>
      <c r="B4038" s="148"/>
      <c r="C4038" s="148"/>
      <c r="D4038" s="148"/>
      <c r="E4038" s="148"/>
      <c r="F4038" s="148"/>
      <c r="G4038" s="148"/>
      <c r="H4038" s="148"/>
      <c r="I4038" s="151"/>
      <c r="J4038" s="148"/>
      <c r="K4038" s="66"/>
    </row>
    <row r="4039" spans="1:11" x14ac:dyDescent="0.25">
      <c r="A4039" s="148"/>
      <c r="B4039" s="148"/>
      <c r="C4039" s="148"/>
      <c r="D4039" s="148"/>
      <c r="E4039" s="148"/>
      <c r="F4039" s="148"/>
      <c r="G4039" s="148"/>
      <c r="H4039" s="148"/>
      <c r="I4039" s="151"/>
      <c r="J4039" s="148"/>
      <c r="K4039" s="66"/>
    </row>
    <row r="4040" spans="1:11" x14ac:dyDescent="0.25">
      <c r="A4040" s="148"/>
      <c r="B4040" s="148"/>
      <c r="C4040" s="148"/>
      <c r="D4040" s="148"/>
      <c r="E4040" s="148"/>
      <c r="F4040" s="148"/>
      <c r="G4040" s="148"/>
      <c r="H4040" s="148"/>
      <c r="I4040" s="151"/>
      <c r="J4040" s="148"/>
      <c r="K4040" s="66"/>
    </row>
    <row r="4041" spans="1:11" x14ac:dyDescent="0.25">
      <c r="A4041" s="148"/>
      <c r="B4041" s="148"/>
      <c r="C4041" s="148"/>
      <c r="D4041" s="148"/>
      <c r="E4041" s="148"/>
      <c r="F4041" s="148"/>
      <c r="G4041" s="148"/>
      <c r="H4041" s="148"/>
      <c r="I4041" s="151"/>
      <c r="J4041" s="148"/>
      <c r="K4041" s="66"/>
    </row>
    <row r="4042" spans="1:11" x14ac:dyDescent="0.25">
      <c r="A4042" s="148"/>
      <c r="B4042" s="148"/>
      <c r="C4042" s="148"/>
      <c r="D4042" s="148"/>
      <c r="E4042" s="148"/>
      <c r="F4042" s="148"/>
      <c r="G4042" s="148"/>
      <c r="H4042" s="148"/>
      <c r="I4042" s="151"/>
      <c r="J4042" s="148"/>
      <c r="K4042" s="66"/>
    </row>
    <row r="4043" spans="1:11" x14ac:dyDescent="0.25">
      <c r="A4043" s="148"/>
      <c r="B4043" s="148"/>
      <c r="C4043" s="148"/>
      <c r="D4043" s="148"/>
      <c r="E4043" s="148"/>
      <c r="F4043" s="148"/>
      <c r="G4043" s="148"/>
      <c r="H4043" s="148"/>
      <c r="I4043" s="151"/>
      <c r="J4043" s="148"/>
      <c r="K4043" s="66"/>
    </row>
    <row r="4044" spans="1:11" x14ac:dyDescent="0.25">
      <c r="A4044" s="148"/>
      <c r="B4044" s="148"/>
      <c r="C4044" s="148"/>
      <c r="D4044" s="148"/>
      <c r="E4044" s="148"/>
      <c r="F4044" s="148"/>
      <c r="G4044" s="148"/>
      <c r="H4044" s="148"/>
      <c r="I4044" s="151"/>
      <c r="J4044" s="148"/>
      <c r="K4044" s="66"/>
    </row>
    <row r="4045" spans="1:11" x14ac:dyDescent="0.25">
      <c r="A4045" s="148"/>
      <c r="B4045" s="148"/>
      <c r="C4045" s="148"/>
      <c r="D4045" s="148"/>
      <c r="E4045" s="148"/>
      <c r="F4045" s="148"/>
      <c r="G4045" s="148"/>
      <c r="H4045" s="148"/>
      <c r="I4045" s="151"/>
      <c r="J4045" s="148"/>
      <c r="K4045" s="66"/>
    </row>
    <row r="4046" spans="1:11" x14ac:dyDescent="0.25">
      <c r="A4046" s="148"/>
      <c r="B4046" s="148"/>
      <c r="C4046" s="148"/>
      <c r="D4046" s="148"/>
      <c r="E4046" s="148"/>
      <c r="F4046" s="148"/>
      <c r="G4046" s="148"/>
      <c r="H4046" s="148"/>
      <c r="I4046" s="151"/>
      <c r="J4046" s="148"/>
      <c r="K4046" s="66"/>
    </row>
    <row r="4047" spans="1:11" x14ac:dyDescent="0.25">
      <c r="A4047" s="148"/>
      <c r="B4047" s="148"/>
      <c r="C4047" s="148"/>
      <c r="D4047" s="148"/>
      <c r="E4047" s="148"/>
      <c r="F4047" s="148"/>
      <c r="G4047" s="148"/>
      <c r="H4047" s="148"/>
      <c r="I4047" s="151"/>
      <c r="J4047" s="148"/>
      <c r="K4047" s="66"/>
    </row>
    <row r="4048" spans="1:11" x14ac:dyDescent="0.25">
      <c r="A4048" s="148"/>
      <c r="B4048" s="148"/>
      <c r="C4048" s="148"/>
      <c r="D4048" s="148"/>
      <c r="E4048" s="148"/>
      <c r="F4048" s="148"/>
      <c r="G4048" s="148"/>
      <c r="H4048" s="148"/>
      <c r="I4048" s="151"/>
      <c r="J4048" s="148"/>
      <c r="K4048" s="66"/>
    </row>
    <row r="4049" spans="1:11" x14ac:dyDescent="0.25">
      <c r="A4049" s="148"/>
      <c r="B4049" s="148"/>
      <c r="C4049" s="148"/>
      <c r="D4049" s="148"/>
      <c r="E4049" s="148"/>
      <c r="F4049" s="148"/>
      <c r="G4049" s="148"/>
      <c r="H4049" s="148"/>
      <c r="I4049" s="151"/>
      <c r="J4049" s="148"/>
      <c r="K4049" s="66"/>
    </row>
    <row r="4050" spans="1:11" x14ac:dyDescent="0.25">
      <c r="A4050" s="148"/>
      <c r="B4050" s="148"/>
      <c r="C4050" s="148"/>
      <c r="D4050" s="148"/>
      <c r="E4050" s="148"/>
      <c r="F4050" s="148"/>
      <c r="G4050" s="148"/>
      <c r="H4050" s="148"/>
      <c r="I4050" s="151"/>
      <c r="J4050" s="148"/>
      <c r="K4050" s="66"/>
    </row>
    <row r="4051" spans="1:11" x14ac:dyDescent="0.25">
      <c r="A4051" s="148"/>
      <c r="B4051" s="148"/>
      <c r="C4051" s="148"/>
      <c r="D4051" s="148"/>
      <c r="E4051" s="148"/>
      <c r="F4051" s="148"/>
      <c r="G4051" s="148"/>
      <c r="H4051" s="148"/>
      <c r="I4051" s="151"/>
      <c r="J4051" s="148"/>
      <c r="K4051" s="66"/>
    </row>
    <row r="4052" spans="1:11" x14ac:dyDescent="0.25">
      <c r="A4052" s="148"/>
      <c r="B4052" s="148"/>
      <c r="C4052" s="148"/>
      <c r="D4052" s="148"/>
      <c r="E4052" s="148"/>
      <c r="F4052" s="148"/>
      <c r="G4052" s="148"/>
      <c r="H4052" s="148"/>
      <c r="I4052" s="151"/>
      <c r="J4052" s="148"/>
      <c r="K4052" s="66"/>
    </row>
    <row r="4053" spans="1:11" x14ac:dyDescent="0.25">
      <c r="A4053" s="148"/>
      <c r="B4053" s="148"/>
      <c r="C4053" s="148"/>
      <c r="D4053" s="148"/>
      <c r="E4053" s="148"/>
      <c r="F4053" s="148"/>
      <c r="G4053" s="148"/>
      <c r="H4053" s="148"/>
      <c r="I4053" s="151"/>
      <c r="J4053" s="148"/>
      <c r="K4053" s="66"/>
    </row>
    <row r="4054" spans="1:11" x14ac:dyDescent="0.25">
      <c r="A4054" s="148"/>
      <c r="B4054" s="148"/>
      <c r="C4054" s="148"/>
      <c r="D4054" s="148"/>
      <c r="E4054" s="148"/>
      <c r="F4054" s="148"/>
      <c r="G4054" s="148"/>
      <c r="H4054" s="148"/>
      <c r="I4054" s="151"/>
      <c r="J4054" s="148"/>
      <c r="K4054" s="66"/>
    </row>
    <row r="4055" spans="1:11" x14ac:dyDescent="0.25">
      <c r="A4055" s="148"/>
      <c r="B4055" s="148"/>
      <c r="C4055" s="148"/>
      <c r="D4055" s="148"/>
      <c r="E4055" s="148"/>
      <c r="F4055" s="148"/>
      <c r="G4055" s="148"/>
      <c r="H4055" s="148"/>
      <c r="I4055" s="151"/>
      <c r="J4055" s="148"/>
      <c r="K4055" s="66"/>
    </row>
    <row r="4056" spans="1:11" x14ac:dyDescent="0.25">
      <c r="A4056" s="148"/>
      <c r="B4056" s="148"/>
      <c r="C4056" s="148"/>
      <c r="D4056" s="148"/>
      <c r="E4056" s="148"/>
      <c r="F4056" s="148"/>
      <c r="G4056" s="148"/>
      <c r="H4056" s="148"/>
      <c r="I4056" s="151"/>
      <c r="J4056" s="148"/>
      <c r="K4056" s="66"/>
    </row>
    <row r="4057" spans="1:11" x14ac:dyDescent="0.25">
      <c r="A4057" s="148"/>
      <c r="B4057" s="148"/>
      <c r="C4057" s="148"/>
      <c r="D4057" s="148"/>
      <c r="E4057" s="148"/>
      <c r="F4057" s="148"/>
      <c r="G4057" s="148"/>
      <c r="H4057" s="148"/>
      <c r="I4057" s="151"/>
      <c r="J4057" s="148"/>
      <c r="K4057" s="66"/>
    </row>
    <row r="4058" spans="1:11" x14ac:dyDescent="0.25">
      <c r="A4058" s="148"/>
      <c r="B4058" s="148"/>
      <c r="C4058" s="148"/>
      <c r="D4058" s="148"/>
      <c r="E4058" s="148"/>
      <c r="F4058" s="148"/>
      <c r="G4058" s="148"/>
      <c r="H4058" s="148"/>
      <c r="I4058" s="151"/>
      <c r="J4058" s="148"/>
      <c r="K4058" s="66"/>
    </row>
    <row r="4059" spans="1:11" x14ac:dyDescent="0.25">
      <c r="A4059" s="148"/>
      <c r="B4059" s="148"/>
      <c r="C4059" s="148"/>
      <c r="D4059" s="148"/>
      <c r="E4059" s="148"/>
      <c r="F4059" s="148"/>
      <c r="G4059" s="148"/>
      <c r="H4059" s="148"/>
      <c r="I4059" s="151"/>
      <c r="J4059" s="148"/>
      <c r="K4059" s="66"/>
    </row>
    <row r="4060" spans="1:11" x14ac:dyDescent="0.25">
      <c r="A4060" s="148"/>
      <c r="B4060" s="148"/>
      <c r="C4060" s="148"/>
      <c r="D4060" s="148"/>
      <c r="E4060" s="148"/>
      <c r="F4060" s="148"/>
      <c r="G4060" s="148"/>
      <c r="H4060" s="148"/>
      <c r="I4060" s="151"/>
      <c r="J4060" s="148"/>
      <c r="K4060" s="66"/>
    </row>
    <row r="4061" spans="1:11" x14ac:dyDescent="0.25">
      <c r="A4061" s="148"/>
      <c r="B4061" s="148"/>
      <c r="C4061" s="148"/>
      <c r="D4061" s="148"/>
      <c r="E4061" s="148"/>
      <c r="F4061" s="148"/>
      <c r="G4061" s="148"/>
      <c r="H4061" s="148"/>
      <c r="I4061" s="151"/>
      <c r="J4061" s="148"/>
      <c r="K4061" s="66"/>
    </row>
    <row r="4062" spans="1:11" x14ac:dyDescent="0.25">
      <c r="A4062" s="148"/>
      <c r="B4062" s="148"/>
      <c r="C4062" s="148"/>
      <c r="D4062" s="148"/>
      <c r="E4062" s="148"/>
      <c r="F4062" s="148"/>
      <c r="G4062" s="148"/>
      <c r="H4062" s="148"/>
      <c r="I4062" s="151"/>
      <c r="J4062" s="148"/>
      <c r="K4062" s="66"/>
    </row>
    <row r="4063" spans="1:11" x14ac:dyDescent="0.25">
      <c r="A4063" s="148"/>
      <c r="B4063" s="148"/>
      <c r="C4063" s="148"/>
      <c r="D4063" s="148"/>
      <c r="E4063" s="148"/>
      <c r="F4063" s="148"/>
      <c r="G4063" s="148"/>
      <c r="H4063" s="148"/>
      <c r="I4063" s="151"/>
      <c r="J4063" s="148"/>
      <c r="K4063" s="66"/>
    </row>
    <row r="4064" spans="1:11" x14ac:dyDescent="0.25">
      <c r="A4064" s="148"/>
      <c r="B4064" s="148"/>
      <c r="C4064" s="148"/>
      <c r="D4064" s="148"/>
      <c r="E4064" s="148"/>
      <c r="F4064" s="148"/>
      <c r="G4064" s="148"/>
      <c r="H4064" s="148"/>
      <c r="I4064" s="151"/>
      <c r="J4064" s="148"/>
      <c r="K4064" s="66"/>
    </row>
    <row r="4065" spans="1:11" x14ac:dyDescent="0.25">
      <c r="A4065" s="148"/>
      <c r="B4065" s="148"/>
      <c r="C4065" s="148"/>
      <c r="D4065" s="148"/>
      <c r="E4065" s="148"/>
      <c r="F4065" s="148"/>
      <c r="G4065" s="148"/>
      <c r="H4065" s="148"/>
      <c r="I4065" s="151"/>
      <c r="J4065" s="148"/>
      <c r="K4065" s="66"/>
    </row>
    <row r="4066" spans="1:11" x14ac:dyDescent="0.25">
      <c r="A4066" s="148"/>
      <c r="B4066" s="148"/>
      <c r="C4066" s="148"/>
      <c r="D4066" s="148"/>
      <c r="E4066" s="148"/>
      <c r="F4066" s="148"/>
      <c r="G4066" s="148"/>
      <c r="H4066" s="148"/>
      <c r="I4066" s="151"/>
      <c r="J4066" s="148"/>
      <c r="K4066" s="66"/>
    </row>
    <row r="4067" spans="1:11" x14ac:dyDescent="0.25">
      <c r="A4067" s="148"/>
      <c r="B4067" s="148"/>
      <c r="C4067" s="148"/>
      <c r="D4067" s="148"/>
      <c r="E4067" s="148"/>
      <c r="F4067" s="148"/>
      <c r="G4067" s="148"/>
      <c r="H4067" s="148"/>
      <c r="I4067" s="151"/>
      <c r="J4067" s="148"/>
      <c r="K4067" s="66"/>
    </row>
    <row r="4068" spans="1:11" x14ac:dyDescent="0.25">
      <c r="A4068" s="148"/>
      <c r="B4068" s="148"/>
      <c r="C4068" s="148"/>
      <c r="D4068" s="148"/>
      <c r="E4068" s="148"/>
      <c r="F4068" s="148"/>
      <c r="G4068" s="148"/>
      <c r="H4068" s="148"/>
      <c r="I4068" s="151"/>
      <c r="J4068" s="148"/>
      <c r="K4068" s="66"/>
    </row>
    <row r="4069" spans="1:11" x14ac:dyDescent="0.25">
      <c r="A4069" s="148"/>
      <c r="B4069" s="148"/>
      <c r="C4069" s="148"/>
      <c r="D4069" s="148"/>
      <c r="E4069" s="148"/>
      <c r="F4069" s="148"/>
      <c r="G4069" s="148"/>
      <c r="H4069" s="148"/>
      <c r="I4069" s="151"/>
      <c r="J4069" s="148"/>
      <c r="K4069" s="66"/>
    </row>
    <row r="4070" spans="1:11" x14ac:dyDescent="0.25">
      <c r="A4070" s="148"/>
      <c r="B4070" s="148"/>
      <c r="C4070" s="148"/>
      <c r="D4070" s="148"/>
      <c r="E4070" s="148"/>
      <c r="F4070" s="148"/>
      <c r="G4070" s="148"/>
      <c r="H4070" s="148"/>
      <c r="I4070" s="151"/>
      <c r="J4070" s="148"/>
      <c r="K4070" s="66"/>
    </row>
    <row r="4071" spans="1:11" x14ac:dyDescent="0.25">
      <c r="A4071" s="148"/>
      <c r="B4071" s="148"/>
      <c r="C4071" s="148"/>
      <c r="D4071" s="148"/>
      <c r="E4071" s="148"/>
      <c r="F4071" s="148"/>
      <c r="G4071" s="148"/>
      <c r="H4071" s="148"/>
      <c r="I4071" s="151"/>
      <c r="J4071" s="148"/>
      <c r="K4071" s="66"/>
    </row>
    <row r="4072" spans="1:11" x14ac:dyDescent="0.25">
      <c r="A4072" s="148"/>
      <c r="B4072" s="148"/>
      <c r="C4072" s="148"/>
      <c r="D4072" s="148"/>
      <c r="E4072" s="148"/>
      <c r="F4072" s="148"/>
      <c r="G4072" s="148"/>
      <c r="H4072" s="148"/>
      <c r="I4072" s="151"/>
      <c r="J4072" s="148"/>
      <c r="K4072" s="66"/>
    </row>
    <row r="4073" spans="1:11" x14ac:dyDescent="0.25">
      <c r="A4073" s="148"/>
      <c r="B4073" s="148"/>
      <c r="C4073" s="148"/>
      <c r="D4073" s="148"/>
      <c r="E4073" s="148"/>
      <c r="F4073" s="148"/>
      <c r="G4073" s="148"/>
      <c r="H4073" s="148"/>
      <c r="I4073" s="151"/>
      <c r="J4073" s="148"/>
      <c r="K4073" s="66"/>
    </row>
    <row r="4074" spans="1:11" x14ac:dyDescent="0.25">
      <c r="A4074" s="148"/>
      <c r="B4074" s="148"/>
      <c r="C4074" s="148"/>
      <c r="D4074" s="148"/>
      <c r="E4074" s="148"/>
      <c r="F4074" s="148"/>
      <c r="G4074" s="148"/>
      <c r="H4074" s="148"/>
      <c r="I4074" s="151"/>
      <c r="J4074" s="148"/>
      <c r="K4074" s="66"/>
    </row>
    <row r="4075" spans="1:11" x14ac:dyDescent="0.25">
      <c r="A4075" s="148"/>
      <c r="B4075" s="148"/>
      <c r="C4075" s="148"/>
      <c r="D4075" s="148"/>
      <c r="E4075" s="148"/>
      <c r="F4075" s="148"/>
      <c r="G4075" s="148"/>
      <c r="H4075" s="148"/>
      <c r="I4075" s="151"/>
      <c r="J4075" s="148"/>
      <c r="K4075" s="66"/>
    </row>
    <row r="4076" spans="1:11" x14ac:dyDescent="0.25">
      <c r="A4076" s="148"/>
      <c r="B4076" s="148"/>
      <c r="C4076" s="148"/>
      <c r="D4076" s="148"/>
      <c r="E4076" s="148"/>
      <c r="F4076" s="148"/>
      <c r="G4076" s="148"/>
      <c r="H4076" s="148"/>
      <c r="I4076" s="151"/>
      <c r="J4076" s="148"/>
      <c r="K4076" s="66"/>
    </row>
    <row r="4077" spans="1:11" x14ac:dyDescent="0.25">
      <c r="A4077" s="148"/>
      <c r="B4077" s="148"/>
      <c r="C4077" s="148"/>
      <c r="D4077" s="148"/>
      <c r="E4077" s="148"/>
      <c r="F4077" s="148"/>
      <c r="G4077" s="148"/>
      <c r="H4077" s="148"/>
      <c r="I4077" s="151"/>
      <c r="J4077" s="148"/>
      <c r="K4077" s="66"/>
    </row>
    <row r="4078" spans="1:11" x14ac:dyDescent="0.25">
      <c r="A4078" s="148"/>
      <c r="B4078" s="148"/>
      <c r="C4078" s="148"/>
      <c r="D4078" s="148"/>
      <c r="E4078" s="148"/>
      <c r="F4078" s="148"/>
      <c r="G4078" s="148"/>
      <c r="H4078" s="148"/>
      <c r="I4078" s="151"/>
      <c r="J4078" s="148"/>
      <c r="K4078" s="66"/>
    </row>
    <row r="4079" spans="1:11" x14ac:dyDescent="0.25">
      <c r="A4079" s="148"/>
      <c r="B4079" s="148"/>
      <c r="C4079" s="148"/>
      <c r="D4079" s="148"/>
      <c r="E4079" s="148"/>
      <c r="F4079" s="148"/>
      <c r="G4079" s="148"/>
      <c r="H4079" s="148"/>
      <c r="I4079" s="151"/>
      <c r="J4079" s="148"/>
      <c r="K4079" s="66"/>
    </row>
    <row r="4080" spans="1:11" x14ac:dyDescent="0.25">
      <c r="A4080" s="148"/>
      <c r="B4080" s="148"/>
      <c r="C4080" s="148"/>
      <c r="D4080" s="148"/>
      <c r="E4080" s="148"/>
      <c r="F4080" s="148"/>
      <c r="G4080" s="148"/>
      <c r="H4080" s="148"/>
      <c r="I4080" s="151"/>
      <c r="J4080" s="148"/>
      <c r="K4080" s="66"/>
    </row>
    <row r="4081" spans="1:11" x14ac:dyDescent="0.25">
      <c r="A4081" s="148"/>
      <c r="B4081" s="148"/>
      <c r="C4081" s="148"/>
      <c r="D4081" s="148"/>
      <c r="E4081" s="148"/>
      <c r="F4081" s="148"/>
      <c r="G4081" s="148"/>
      <c r="H4081" s="148"/>
      <c r="I4081" s="151"/>
      <c r="J4081" s="148"/>
      <c r="K4081" s="66"/>
    </row>
    <row r="4082" spans="1:11" x14ac:dyDescent="0.25">
      <c r="A4082" s="148"/>
      <c r="B4082" s="148"/>
      <c r="C4082" s="148"/>
      <c r="D4082" s="148"/>
      <c r="E4082" s="148"/>
      <c r="F4082" s="148"/>
      <c r="G4082" s="148"/>
      <c r="H4082" s="148"/>
      <c r="I4082" s="151"/>
      <c r="J4082" s="148"/>
      <c r="K4082" s="66"/>
    </row>
    <row r="4083" spans="1:11" x14ac:dyDescent="0.25">
      <c r="A4083" s="148"/>
      <c r="B4083" s="148"/>
      <c r="C4083" s="148"/>
      <c r="D4083" s="148"/>
      <c r="E4083" s="148"/>
      <c r="F4083" s="148"/>
      <c r="G4083" s="148"/>
      <c r="H4083" s="148"/>
      <c r="I4083" s="151"/>
      <c r="J4083" s="148"/>
      <c r="K4083" s="66"/>
    </row>
    <row r="4084" spans="1:11" x14ac:dyDescent="0.25">
      <c r="A4084" s="148"/>
      <c r="B4084" s="148"/>
      <c r="C4084" s="148"/>
      <c r="D4084" s="148"/>
      <c r="E4084" s="148"/>
      <c r="F4084" s="148"/>
      <c r="G4084" s="148"/>
      <c r="H4084" s="148"/>
      <c r="I4084" s="151"/>
      <c r="J4084" s="148"/>
      <c r="K4084" s="66"/>
    </row>
    <row r="4085" spans="1:11" x14ac:dyDescent="0.25">
      <c r="A4085" s="148"/>
      <c r="B4085" s="148"/>
      <c r="C4085" s="148"/>
      <c r="D4085" s="148"/>
      <c r="E4085" s="148"/>
      <c r="F4085" s="148"/>
      <c r="G4085" s="148"/>
      <c r="H4085" s="148"/>
      <c r="I4085" s="151"/>
      <c r="J4085" s="148"/>
      <c r="K4085" s="66"/>
    </row>
    <row r="4086" spans="1:11" x14ac:dyDescent="0.25">
      <c r="A4086" s="148"/>
      <c r="B4086" s="148"/>
      <c r="C4086" s="148"/>
      <c r="D4086" s="148"/>
      <c r="E4086" s="148"/>
      <c r="F4086" s="148"/>
      <c r="G4086" s="148"/>
      <c r="H4086" s="148"/>
      <c r="I4086" s="151"/>
      <c r="J4086" s="148"/>
      <c r="K4086" s="66"/>
    </row>
    <row r="4087" spans="1:11" x14ac:dyDescent="0.25">
      <c r="A4087" s="148"/>
      <c r="B4087" s="148"/>
      <c r="C4087" s="148"/>
      <c r="D4087" s="148"/>
      <c r="E4087" s="148"/>
      <c r="F4087" s="148"/>
      <c r="G4087" s="148"/>
      <c r="H4087" s="148"/>
      <c r="I4087" s="151"/>
      <c r="J4087" s="148"/>
      <c r="K4087" s="66"/>
    </row>
    <row r="4088" spans="1:11" x14ac:dyDescent="0.25">
      <c r="A4088" s="148"/>
      <c r="B4088" s="148"/>
      <c r="C4088" s="148"/>
      <c r="D4088" s="148"/>
      <c r="E4088" s="148"/>
      <c r="F4088" s="148"/>
      <c r="G4088" s="148"/>
      <c r="H4088" s="148"/>
      <c r="I4088" s="151"/>
      <c r="J4088" s="148"/>
      <c r="K4088" s="66"/>
    </row>
    <row r="4089" spans="1:11" x14ac:dyDescent="0.25">
      <c r="A4089" s="148"/>
      <c r="B4089" s="148"/>
      <c r="C4089" s="148"/>
      <c r="D4089" s="148"/>
      <c r="E4089" s="148"/>
      <c r="F4089" s="148"/>
      <c r="G4089" s="148"/>
      <c r="H4089" s="148"/>
      <c r="I4089" s="151"/>
      <c r="J4089" s="148"/>
      <c r="K4089" s="66"/>
    </row>
    <row r="4090" spans="1:11" x14ac:dyDescent="0.25">
      <c r="A4090" s="148"/>
      <c r="B4090" s="148"/>
      <c r="C4090" s="148"/>
      <c r="D4090" s="148"/>
      <c r="E4090" s="148"/>
      <c r="F4090" s="148"/>
      <c r="G4090" s="148"/>
      <c r="H4090" s="148"/>
      <c r="I4090" s="151"/>
      <c r="J4090" s="148"/>
      <c r="K4090" s="66"/>
    </row>
    <row r="4091" spans="1:11" x14ac:dyDescent="0.25">
      <c r="A4091" s="148"/>
      <c r="B4091" s="148"/>
      <c r="C4091" s="148"/>
      <c r="D4091" s="148"/>
      <c r="E4091" s="148"/>
      <c r="F4091" s="148"/>
      <c r="G4091" s="148"/>
      <c r="H4091" s="148"/>
      <c r="I4091" s="151"/>
      <c r="J4091" s="148"/>
      <c r="K4091" s="66"/>
    </row>
    <row r="4092" spans="1:11" x14ac:dyDescent="0.25">
      <c r="A4092" s="148"/>
      <c r="B4092" s="148"/>
      <c r="C4092" s="148"/>
      <c r="D4092" s="148"/>
      <c r="E4092" s="148"/>
      <c r="F4092" s="148"/>
      <c r="G4092" s="148"/>
      <c r="H4092" s="148"/>
      <c r="I4092" s="151"/>
      <c r="J4092" s="148"/>
      <c r="K4092" s="66"/>
    </row>
    <row r="4093" spans="1:11" x14ac:dyDescent="0.25">
      <c r="A4093" s="148"/>
      <c r="B4093" s="148"/>
      <c r="C4093" s="148"/>
      <c r="D4093" s="148"/>
      <c r="E4093" s="148"/>
      <c r="F4093" s="148"/>
      <c r="G4093" s="148"/>
      <c r="H4093" s="148"/>
      <c r="I4093" s="151"/>
      <c r="J4093" s="148"/>
      <c r="K4093" s="66"/>
    </row>
    <row r="4094" spans="1:11" x14ac:dyDescent="0.25">
      <c r="A4094" s="148"/>
      <c r="B4094" s="148"/>
      <c r="C4094" s="148"/>
      <c r="D4094" s="148"/>
      <c r="E4094" s="148"/>
      <c r="F4094" s="148"/>
      <c r="G4094" s="148"/>
      <c r="H4094" s="148"/>
      <c r="I4094" s="151"/>
      <c r="J4094" s="148"/>
      <c r="K4094" s="66"/>
    </row>
    <row r="4095" spans="1:11" x14ac:dyDescent="0.25">
      <c r="A4095" s="148"/>
      <c r="B4095" s="148"/>
      <c r="C4095" s="148"/>
      <c r="D4095" s="148"/>
      <c r="E4095" s="148"/>
      <c r="F4095" s="148"/>
      <c r="G4095" s="148"/>
      <c r="H4095" s="148"/>
      <c r="I4095" s="151"/>
      <c r="J4095" s="148"/>
      <c r="K4095" s="66"/>
    </row>
    <row r="4096" spans="1:11" x14ac:dyDescent="0.25">
      <c r="A4096" s="148"/>
      <c r="B4096" s="148"/>
      <c r="C4096" s="148"/>
      <c r="D4096" s="148"/>
      <c r="E4096" s="148"/>
      <c r="F4096" s="148"/>
      <c r="G4096" s="148"/>
      <c r="H4096" s="148"/>
      <c r="I4096" s="151"/>
      <c r="J4096" s="148"/>
      <c r="K4096" s="66"/>
    </row>
    <row r="4097" spans="1:11" x14ac:dyDescent="0.25">
      <c r="A4097" s="148"/>
      <c r="B4097" s="148"/>
      <c r="C4097" s="148"/>
      <c r="D4097" s="148"/>
      <c r="E4097" s="148"/>
      <c r="F4097" s="148"/>
      <c r="G4097" s="148"/>
      <c r="H4097" s="148"/>
      <c r="I4097" s="151"/>
      <c r="J4097" s="148"/>
      <c r="K4097" s="66"/>
    </row>
    <row r="4098" spans="1:11" x14ac:dyDescent="0.25">
      <c r="A4098" s="148"/>
      <c r="B4098" s="148"/>
      <c r="C4098" s="148"/>
      <c r="D4098" s="148"/>
      <c r="E4098" s="148"/>
      <c r="F4098" s="148"/>
      <c r="G4098" s="148"/>
      <c r="H4098" s="148"/>
      <c r="I4098" s="151"/>
      <c r="J4098" s="148"/>
      <c r="K4098" s="66"/>
    </row>
    <row r="4099" spans="1:11" x14ac:dyDescent="0.25">
      <c r="A4099" s="148"/>
      <c r="B4099" s="148"/>
      <c r="C4099" s="148"/>
      <c r="D4099" s="148"/>
      <c r="E4099" s="148"/>
      <c r="F4099" s="148"/>
      <c r="G4099" s="148"/>
      <c r="H4099" s="148"/>
      <c r="I4099" s="151"/>
      <c r="J4099" s="148"/>
      <c r="K4099" s="66"/>
    </row>
    <row r="4100" spans="1:11" x14ac:dyDescent="0.25">
      <c r="A4100" s="148"/>
      <c r="B4100" s="148"/>
      <c r="C4100" s="148"/>
      <c r="D4100" s="148"/>
      <c r="E4100" s="148"/>
      <c r="F4100" s="148"/>
      <c r="G4100" s="148"/>
      <c r="H4100" s="148"/>
      <c r="I4100" s="151"/>
      <c r="J4100" s="148"/>
      <c r="K4100" s="66"/>
    </row>
    <row r="4101" spans="1:11" x14ac:dyDescent="0.25">
      <c r="A4101" s="148"/>
      <c r="B4101" s="148"/>
      <c r="C4101" s="148"/>
      <c r="D4101" s="148"/>
      <c r="E4101" s="148"/>
      <c r="F4101" s="148"/>
      <c r="G4101" s="148"/>
      <c r="H4101" s="148"/>
      <c r="I4101" s="151"/>
      <c r="J4101" s="148"/>
      <c r="K4101" s="66"/>
    </row>
    <row r="4102" spans="1:11" x14ac:dyDescent="0.25">
      <c r="A4102" s="148"/>
      <c r="B4102" s="148"/>
      <c r="C4102" s="148"/>
      <c r="D4102" s="148"/>
      <c r="E4102" s="148"/>
      <c r="F4102" s="148"/>
      <c r="G4102" s="148"/>
      <c r="H4102" s="148"/>
      <c r="I4102" s="151"/>
      <c r="J4102" s="148"/>
      <c r="K4102" s="66"/>
    </row>
    <row r="4103" spans="1:11" x14ac:dyDescent="0.25">
      <c r="A4103" s="148"/>
      <c r="B4103" s="148"/>
      <c r="C4103" s="148"/>
      <c r="D4103" s="148"/>
      <c r="E4103" s="148"/>
      <c r="F4103" s="148"/>
      <c r="G4103" s="148"/>
      <c r="H4103" s="148"/>
      <c r="I4103" s="151"/>
      <c r="J4103" s="148"/>
      <c r="K4103" s="66"/>
    </row>
    <row r="4104" spans="1:11" x14ac:dyDescent="0.25">
      <c r="A4104" s="148"/>
      <c r="B4104" s="148"/>
      <c r="C4104" s="148"/>
      <c r="D4104" s="148"/>
      <c r="E4104" s="148"/>
      <c r="F4104" s="148"/>
      <c r="G4104" s="148"/>
      <c r="H4104" s="148"/>
      <c r="I4104" s="151"/>
      <c r="J4104" s="148"/>
      <c r="K4104" s="66"/>
    </row>
    <row r="4105" spans="1:11" x14ac:dyDescent="0.25">
      <c r="A4105" s="148"/>
      <c r="B4105" s="148"/>
      <c r="C4105" s="148"/>
      <c r="D4105" s="148"/>
      <c r="E4105" s="148"/>
      <c r="F4105" s="148"/>
      <c r="G4105" s="148"/>
      <c r="H4105" s="148"/>
      <c r="I4105" s="151"/>
      <c r="J4105" s="148"/>
      <c r="K4105" s="66"/>
    </row>
    <row r="4106" spans="1:11" x14ac:dyDescent="0.25">
      <c r="A4106" s="148"/>
      <c r="B4106" s="148"/>
      <c r="C4106" s="148"/>
      <c r="D4106" s="148"/>
      <c r="E4106" s="148"/>
      <c r="F4106" s="148"/>
      <c r="G4106" s="148"/>
      <c r="H4106" s="148"/>
      <c r="I4106" s="151"/>
      <c r="J4106" s="148"/>
      <c r="K4106" s="66"/>
    </row>
    <row r="4107" spans="1:11" x14ac:dyDescent="0.25">
      <c r="A4107" s="148"/>
      <c r="B4107" s="148"/>
      <c r="C4107" s="148"/>
      <c r="D4107" s="148"/>
      <c r="E4107" s="148"/>
      <c r="F4107" s="148"/>
      <c r="G4107" s="148"/>
      <c r="H4107" s="148"/>
      <c r="I4107" s="151"/>
      <c r="J4107" s="148"/>
      <c r="K4107" s="66"/>
    </row>
    <row r="4108" spans="1:11" x14ac:dyDescent="0.25">
      <c r="A4108" s="148"/>
      <c r="B4108" s="148"/>
      <c r="C4108" s="148"/>
      <c r="D4108" s="148"/>
      <c r="E4108" s="148"/>
      <c r="F4108" s="148"/>
      <c r="G4108" s="148"/>
      <c r="H4108" s="148"/>
      <c r="I4108" s="151"/>
      <c r="J4108" s="148"/>
      <c r="K4108" s="66"/>
    </row>
    <row r="4109" spans="1:11" x14ac:dyDescent="0.25">
      <c r="A4109" s="148"/>
      <c r="B4109" s="148"/>
      <c r="C4109" s="148"/>
      <c r="D4109" s="148"/>
      <c r="E4109" s="148"/>
      <c r="F4109" s="148"/>
      <c r="G4109" s="148"/>
      <c r="H4109" s="148"/>
      <c r="I4109" s="151"/>
      <c r="J4109" s="148"/>
      <c r="K4109" s="66"/>
    </row>
    <row r="4110" spans="1:11" x14ac:dyDescent="0.25">
      <c r="A4110" s="148"/>
      <c r="B4110" s="148"/>
      <c r="C4110" s="148"/>
      <c r="D4110" s="148"/>
      <c r="E4110" s="148"/>
      <c r="F4110" s="148"/>
      <c r="G4110" s="148"/>
      <c r="H4110" s="148"/>
      <c r="I4110" s="151"/>
      <c r="J4110" s="148"/>
      <c r="K4110" s="66"/>
    </row>
    <row r="4111" spans="1:11" x14ac:dyDescent="0.25">
      <c r="A4111" s="148"/>
      <c r="B4111" s="148"/>
      <c r="C4111" s="148"/>
      <c r="D4111" s="148"/>
      <c r="E4111" s="148"/>
      <c r="F4111" s="148"/>
      <c r="G4111" s="148"/>
      <c r="H4111" s="148"/>
      <c r="I4111" s="151"/>
      <c r="J4111" s="148"/>
      <c r="K4111" s="66"/>
    </row>
    <row r="4112" spans="1:11" x14ac:dyDescent="0.25">
      <c r="A4112" s="148"/>
      <c r="B4112" s="148"/>
      <c r="C4112" s="148"/>
      <c r="D4112" s="148"/>
      <c r="E4112" s="148"/>
      <c r="F4112" s="148"/>
      <c r="G4112" s="148"/>
      <c r="H4112" s="148"/>
      <c r="I4112" s="151"/>
      <c r="J4112" s="148"/>
      <c r="K4112" s="66"/>
    </row>
    <row r="4113" spans="1:11" x14ac:dyDescent="0.25">
      <c r="A4113" s="148"/>
      <c r="B4113" s="148"/>
      <c r="C4113" s="148"/>
      <c r="D4113" s="148"/>
      <c r="E4113" s="148"/>
      <c r="F4113" s="148"/>
      <c r="G4113" s="148"/>
      <c r="H4113" s="148"/>
      <c r="I4113" s="151"/>
      <c r="J4113" s="148"/>
      <c r="K4113" s="66"/>
    </row>
    <row r="4114" spans="1:11" x14ac:dyDescent="0.25">
      <c r="A4114" s="148"/>
      <c r="B4114" s="148"/>
      <c r="C4114" s="148"/>
      <c r="D4114" s="148"/>
      <c r="E4114" s="148"/>
      <c r="F4114" s="148"/>
      <c r="G4114" s="148"/>
      <c r="H4114" s="148"/>
      <c r="I4114" s="151"/>
      <c r="J4114" s="148"/>
      <c r="K4114" s="66"/>
    </row>
    <row r="4115" spans="1:11" x14ac:dyDescent="0.25">
      <c r="A4115" s="148"/>
      <c r="B4115" s="148"/>
      <c r="C4115" s="148"/>
      <c r="D4115" s="148"/>
      <c r="E4115" s="148"/>
      <c r="F4115" s="148"/>
      <c r="G4115" s="148"/>
      <c r="H4115" s="148"/>
      <c r="I4115" s="151"/>
      <c r="J4115" s="148"/>
      <c r="K4115" s="66"/>
    </row>
    <row r="4116" spans="1:11" x14ac:dyDescent="0.25">
      <c r="A4116" s="148"/>
      <c r="B4116" s="148"/>
      <c r="C4116" s="148"/>
      <c r="D4116" s="148"/>
      <c r="E4116" s="148"/>
      <c r="F4116" s="148"/>
      <c r="G4116" s="148"/>
      <c r="H4116" s="148"/>
      <c r="I4116" s="151"/>
      <c r="J4116" s="148"/>
      <c r="K4116" s="66"/>
    </row>
    <row r="4117" spans="1:11" x14ac:dyDescent="0.25">
      <c r="A4117" s="148"/>
      <c r="B4117" s="148"/>
      <c r="C4117" s="148"/>
      <c r="D4117" s="148"/>
      <c r="E4117" s="148"/>
      <c r="F4117" s="148"/>
      <c r="G4117" s="148"/>
      <c r="H4117" s="148"/>
      <c r="I4117" s="151"/>
      <c r="J4117" s="148"/>
      <c r="K4117" s="66"/>
    </row>
    <row r="4118" spans="1:11" x14ac:dyDescent="0.25">
      <c r="A4118" s="148"/>
      <c r="B4118" s="148"/>
      <c r="C4118" s="148"/>
      <c r="D4118" s="148"/>
      <c r="E4118" s="148"/>
      <c r="F4118" s="148"/>
      <c r="G4118" s="148"/>
      <c r="H4118" s="148"/>
      <c r="I4118" s="151"/>
      <c r="J4118" s="148"/>
      <c r="K4118" s="66"/>
    </row>
    <row r="4119" spans="1:11" x14ac:dyDescent="0.25">
      <c r="A4119" s="148"/>
      <c r="B4119" s="148"/>
      <c r="C4119" s="148"/>
      <c r="D4119" s="148"/>
      <c r="E4119" s="148"/>
      <c r="F4119" s="148"/>
      <c r="G4119" s="148"/>
      <c r="H4119" s="148"/>
      <c r="I4119" s="151"/>
      <c r="J4119" s="148"/>
      <c r="K4119" s="66"/>
    </row>
    <row r="4120" spans="1:11" x14ac:dyDescent="0.25">
      <c r="A4120" s="148"/>
      <c r="B4120" s="148"/>
      <c r="C4120" s="148"/>
      <c r="D4120" s="148"/>
      <c r="E4120" s="148"/>
      <c r="F4120" s="148"/>
      <c r="G4120" s="148"/>
      <c r="H4120" s="148"/>
      <c r="I4120" s="151"/>
      <c r="J4120" s="148"/>
      <c r="K4120" s="66"/>
    </row>
    <row r="4121" spans="1:11" x14ac:dyDescent="0.25">
      <c r="A4121" s="148"/>
      <c r="B4121" s="148"/>
      <c r="C4121" s="148"/>
      <c r="D4121" s="148"/>
      <c r="E4121" s="148"/>
      <c r="F4121" s="148"/>
      <c r="G4121" s="148"/>
      <c r="H4121" s="148"/>
      <c r="I4121" s="151"/>
      <c r="J4121" s="148"/>
      <c r="K4121" s="66"/>
    </row>
    <row r="4122" spans="1:11" x14ac:dyDescent="0.25">
      <c r="A4122" s="148"/>
      <c r="B4122" s="148"/>
      <c r="C4122" s="148"/>
      <c r="D4122" s="148"/>
      <c r="E4122" s="148"/>
      <c r="F4122" s="148"/>
      <c r="G4122" s="148"/>
      <c r="H4122" s="148"/>
      <c r="I4122" s="151"/>
      <c r="J4122" s="148"/>
      <c r="K4122" s="66"/>
    </row>
    <row r="4123" spans="1:11" x14ac:dyDescent="0.25">
      <c r="A4123" s="148"/>
      <c r="B4123" s="148"/>
      <c r="C4123" s="148"/>
      <c r="D4123" s="148"/>
      <c r="E4123" s="148"/>
      <c r="F4123" s="148"/>
      <c r="G4123" s="148"/>
      <c r="H4123" s="148"/>
      <c r="I4123" s="151"/>
      <c r="J4123" s="148"/>
      <c r="K4123" s="66"/>
    </row>
    <row r="4124" spans="1:11" x14ac:dyDescent="0.25">
      <c r="A4124" s="148"/>
      <c r="B4124" s="148"/>
      <c r="C4124" s="148"/>
      <c r="D4124" s="148"/>
      <c r="E4124" s="148"/>
      <c r="F4124" s="148"/>
      <c r="G4124" s="148"/>
      <c r="H4124" s="148"/>
      <c r="I4124" s="151"/>
      <c r="J4124" s="148"/>
      <c r="K4124" s="66"/>
    </row>
    <row r="4125" spans="1:11" x14ac:dyDescent="0.25">
      <c r="A4125" s="148"/>
      <c r="B4125" s="148"/>
      <c r="C4125" s="148"/>
      <c r="D4125" s="148"/>
      <c r="E4125" s="148"/>
      <c r="F4125" s="148"/>
      <c r="G4125" s="148"/>
      <c r="H4125" s="148"/>
      <c r="I4125" s="151"/>
      <c r="J4125" s="148"/>
      <c r="K4125" s="66"/>
    </row>
    <row r="4126" spans="1:11" x14ac:dyDescent="0.25">
      <c r="A4126" s="148"/>
      <c r="B4126" s="148"/>
      <c r="C4126" s="148"/>
      <c r="D4126" s="148"/>
      <c r="E4126" s="148"/>
      <c r="F4126" s="148"/>
      <c r="G4126" s="148"/>
      <c r="H4126" s="148"/>
      <c r="I4126" s="151"/>
      <c r="J4126" s="148"/>
      <c r="K4126" s="66"/>
    </row>
    <row r="4127" spans="1:11" x14ac:dyDescent="0.25">
      <c r="A4127" s="148"/>
      <c r="B4127" s="148"/>
      <c r="C4127" s="148"/>
      <c r="D4127" s="148"/>
      <c r="E4127" s="148"/>
      <c r="F4127" s="148"/>
      <c r="G4127" s="148"/>
      <c r="H4127" s="148"/>
      <c r="I4127" s="151"/>
      <c r="J4127" s="148"/>
      <c r="K4127" s="66"/>
    </row>
    <row r="4128" spans="1:11" x14ac:dyDescent="0.25">
      <c r="A4128" s="148"/>
      <c r="B4128" s="148"/>
      <c r="C4128" s="148"/>
      <c r="D4128" s="148"/>
      <c r="E4128" s="148"/>
      <c r="F4128" s="148"/>
      <c r="G4128" s="148"/>
      <c r="H4128" s="148"/>
      <c r="I4128" s="151"/>
      <c r="J4128" s="148"/>
      <c r="K4128" s="66"/>
    </row>
    <row r="4129" spans="1:11" x14ac:dyDescent="0.25">
      <c r="A4129" s="148"/>
      <c r="B4129" s="148"/>
      <c r="C4129" s="148"/>
      <c r="D4129" s="148"/>
      <c r="E4129" s="148"/>
      <c r="F4129" s="148"/>
      <c r="G4129" s="148"/>
      <c r="H4129" s="148"/>
      <c r="I4129" s="151"/>
      <c r="J4129" s="148"/>
      <c r="K4129" s="66"/>
    </row>
    <row r="4130" spans="1:11" x14ac:dyDescent="0.25">
      <c r="A4130" s="148"/>
      <c r="B4130" s="148"/>
      <c r="C4130" s="148"/>
      <c r="D4130" s="148"/>
      <c r="E4130" s="148"/>
      <c r="F4130" s="148"/>
      <c r="G4130" s="148"/>
      <c r="H4130" s="148"/>
      <c r="I4130" s="151"/>
      <c r="J4130" s="148"/>
      <c r="K4130" s="66"/>
    </row>
    <row r="4131" spans="1:11" x14ac:dyDescent="0.25">
      <c r="A4131" s="148"/>
      <c r="B4131" s="148"/>
      <c r="C4131" s="148"/>
      <c r="D4131" s="148"/>
      <c r="E4131" s="148"/>
      <c r="F4131" s="148"/>
      <c r="G4131" s="148"/>
      <c r="H4131" s="148"/>
      <c r="I4131" s="151"/>
      <c r="J4131" s="148"/>
      <c r="K4131" s="66"/>
    </row>
    <row r="4132" spans="1:11" x14ac:dyDescent="0.25">
      <c r="A4132" s="148"/>
      <c r="B4132" s="148"/>
      <c r="C4132" s="148"/>
      <c r="D4132" s="148"/>
      <c r="E4132" s="148"/>
      <c r="F4132" s="148"/>
      <c r="G4132" s="148"/>
      <c r="H4132" s="148"/>
      <c r="I4132" s="151"/>
      <c r="J4132" s="148"/>
      <c r="K4132" s="66"/>
    </row>
    <row r="4133" spans="1:11" x14ac:dyDescent="0.25">
      <c r="A4133" s="148"/>
      <c r="B4133" s="148"/>
      <c r="C4133" s="148"/>
      <c r="D4133" s="148"/>
      <c r="E4133" s="148"/>
      <c r="F4133" s="148"/>
      <c r="G4133" s="148"/>
      <c r="H4133" s="148"/>
      <c r="I4133" s="151"/>
      <c r="J4133" s="148"/>
      <c r="K4133" s="66"/>
    </row>
    <row r="4134" spans="1:11" x14ac:dyDescent="0.25">
      <c r="A4134" s="148"/>
      <c r="B4134" s="148"/>
      <c r="C4134" s="148"/>
      <c r="D4134" s="148"/>
      <c r="E4134" s="148"/>
      <c r="F4134" s="148"/>
      <c r="G4134" s="148"/>
      <c r="H4134" s="148"/>
      <c r="I4134" s="151"/>
      <c r="J4134" s="148"/>
      <c r="K4134" s="66"/>
    </row>
    <row r="4135" spans="1:11" x14ac:dyDescent="0.25">
      <c r="A4135" s="148"/>
      <c r="B4135" s="148"/>
      <c r="C4135" s="148"/>
      <c r="D4135" s="148"/>
      <c r="E4135" s="148"/>
      <c r="F4135" s="148"/>
      <c r="G4135" s="148"/>
      <c r="H4135" s="148"/>
      <c r="I4135" s="151"/>
      <c r="J4135" s="148"/>
      <c r="K4135" s="66"/>
    </row>
    <row r="4136" spans="1:11" x14ac:dyDescent="0.25">
      <c r="A4136" s="148"/>
      <c r="B4136" s="148"/>
      <c r="C4136" s="148"/>
      <c r="D4136" s="148"/>
      <c r="E4136" s="148"/>
      <c r="F4136" s="148"/>
      <c r="G4136" s="148"/>
      <c r="H4136" s="148"/>
      <c r="I4136" s="151"/>
      <c r="J4136" s="148"/>
      <c r="K4136" s="66"/>
    </row>
    <row r="4137" spans="1:11" x14ac:dyDescent="0.25">
      <c r="A4137" s="148"/>
      <c r="B4137" s="148"/>
      <c r="C4137" s="148"/>
      <c r="D4137" s="148"/>
      <c r="E4137" s="148"/>
      <c r="F4137" s="148"/>
      <c r="G4137" s="148"/>
      <c r="H4137" s="148"/>
      <c r="I4137" s="151"/>
      <c r="J4137" s="148"/>
      <c r="K4137" s="66"/>
    </row>
    <row r="4138" spans="1:11" x14ac:dyDescent="0.25">
      <c r="A4138" s="148"/>
      <c r="B4138" s="148"/>
      <c r="C4138" s="148"/>
      <c r="D4138" s="148"/>
      <c r="E4138" s="148"/>
      <c r="F4138" s="148"/>
      <c r="G4138" s="148"/>
      <c r="H4138" s="148"/>
      <c r="I4138" s="151"/>
      <c r="J4138" s="148"/>
      <c r="K4138" s="66"/>
    </row>
    <row r="4139" spans="1:11" x14ac:dyDescent="0.25">
      <c r="A4139" s="148"/>
      <c r="B4139" s="148"/>
      <c r="C4139" s="148"/>
      <c r="D4139" s="148"/>
      <c r="E4139" s="148"/>
      <c r="F4139" s="148"/>
      <c r="G4139" s="148"/>
      <c r="H4139" s="148"/>
      <c r="I4139" s="151"/>
      <c r="J4139" s="148"/>
      <c r="K4139" s="66"/>
    </row>
    <row r="4140" spans="1:11" x14ac:dyDescent="0.25">
      <c r="A4140" s="148"/>
      <c r="B4140" s="148"/>
      <c r="C4140" s="148"/>
      <c r="D4140" s="148"/>
      <c r="E4140" s="148"/>
      <c r="F4140" s="148"/>
      <c r="G4140" s="148"/>
      <c r="H4140" s="148"/>
      <c r="I4140" s="151"/>
      <c r="J4140" s="148"/>
      <c r="K4140" s="66"/>
    </row>
    <row r="4141" spans="1:11" x14ac:dyDescent="0.25">
      <c r="A4141" s="148"/>
      <c r="B4141" s="148"/>
      <c r="C4141" s="148"/>
      <c r="D4141" s="148"/>
      <c r="E4141" s="148"/>
      <c r="F4141" s="148"/>
      <c r="G4141" s="148"/>
      <c r="H4141" s="148"/>
      <c r="I4141" s="151"/>
      <c r="J4141" s="148"/>
      <c r="K4141" s="66"/>
    </row>
    <row r="4142" spans="1:11" x14ac:dyDescent="0.25">
      <c r="A4142" s="148"/>
      <c r="B4142" s="148"/>
      <c r="C4142" s="148"/>
      <c r="D4142" s="148"/>
      <c r="E4142" s="148"/>
      <c r="F4142" s="148"/>
      <c r="G4142" s="148"/>
      <c r="H4142" s="148"/>
      <c r="I4142" s="151"/>
      <c r="J4142" s="148"/>
      <c r="K4142" s="66"/>
    </row>
    <row r="4143" spans="1:11" x14ac:dyDescent="0.25">
      <c r="A4143" s="148"/>
      <c r="B4143" s="148"/>
      <c r="C4143" s="148"/>
      <c r="D4143" s="148"/>
      <c r="E4143" s="148"/>
      <c r="F4143" s="148"/>
      <c r="G4143" s="148"/>
      <c r="H4143" s="148"/>
      <c r="I4143" s="151"/>
      <c r="J4143" s="148"/>
      <c r="K4143" s="66"/>
    </row>
    <row r="4144" spans="1:11" x14ac:dyDescent="0.25">
      <c r="A4144" s="148"/>
      <c r="B4144" s="148"/>
      <c r="C4144" s="148"/>
      <c r="D4144" s="148"/>
      <c r="E4144" s="148"/>
      <c r="F4144" s="148"/>
      <c r="G4144" s="148"/>
      <c r="H4144" s="148"/>
      <c r="I4144" s="151"/>
      <c r="J4144" s="148"/>
      <c r="K4144" s="66"/>
    </row>
    <row r="4145" spans="1:11" x14ac:dyDescent="0.25">
      <c r="A4145" s="148"/>
      <c r="B4145" s="148"/>
      <c r="C4145" s="148"/>
      <c r="D4145" s="148"/>
      <c r="E4145" s="148"/>
      <c r="F4145" s="148"/>
      <c r="G4145" s="148"/>
      <c r="H4145" s="148"/>
      <c r="I4145" s="151"/>
      <c r="J4145" s="148"/>
      <c r="K4145" s="66"/>
    </row>
    <row r="4146" spans="1:11" x14ac:dyDescent="0.25">
      <c r="A4146" s="148"/>
      <c r="B4146" s="148"/>
      <c r="C4146" s="148"/>
      <c r="D4146" s="148"/>
      <c r="E4146" s="148"/>
      <c r="F4146" s="148"/>
      <c r="G4146" s="148"/>
      <c r="H4146" s="148"/>
      <c r="I4146" s="151"/>
      <c r="J4146" s="148"/>
      <c r="K4146" s="66"/>
    </row>
    <row r="4147" spans="1:11" x14ac:dyDescent="0.25">
      <c r="A4147" s="148"/>
      <c r="B4147" s="148"/>
      <c r="C4147" s="148"/>
      <c r="D4147" s="148"/>
      <c r="E4147" s="148"/>
      <c r="F4147" s="148"/>
      <c r="G4147" s="148"/>
      <c r="H4147" s="148"/>
      <c r="I4147" s="151"/>
      <c r="J4147" s="148"/>
      <c r="K4147" s="66"/>
    </row>
    <row r="4148" spans="1:11" x14ac:dyDescent="0.25">
      <c r="A4148" s="148"/>
      <c r="B4148" s="148"/>
      <c r="C4148" s="148"/>
      <c r="D4148" s="148"/>
      <c r="E4148" s="148"/>
      <c r="F4148" s="148"/>
      <c r="G4148" s="148"/>
      <c r="H4148" s="148"/>
      <c r="I4148" s="151"/>
      <c r="J4148" s="148"/>
      <c r="K4148" s="66"/>
    </row>
    <row r="4149" spans="1:11" x14ac:dyDescent="0.25">
      <c r="A4149" s="148"/>
      <c r="B4149" s="148"/>
      <c r="C4149" s="148"/>
      <c r="D4149" s="148"/>
      <c r="E4149" s="148"/>
      <c r="F4149" s="148"/>
      <c r="G4149" s="148"/>
      <c r="H4149" s="148"/>
      <c r="I4149" s="151"/>
      <c r="J4149" s="148"/>
      <c r="K4149" s="66"/>
    </row>
    <row r="4150" spans="1:11" x14ac:dyDescent="0.25">
      <c r="A4150" s="148"/>
      <c r="B4150" s="148"/>
      <c r="C4150" s="148"/>
      <c r="D4150" s="148"/>
      <c r="E4150" s="148"/>
      <c r="F4150" s="148"/>
      <c r="G4150" s="148"/>
      <c r="H4150" s="148"/>
      <c r="I4150" s="151"/>
      <c r="J4150" s="148"/>
      <c r="K4150" s="66"/>
    </row>
    <row r="4151" spans="1:11" x14ac:dyDescent="0.25">
      <c r="A4151" s="148"/>
      <c r="B4151" s="148"/>
      <c r="C4151" s="148"/>
      <c r="D4151" s="148"/>
      <c r="E4151" s="148"/>
      <c r="F4151" s="148"/>
      <c r="G4151" s="148"/>
      <c r="H4151" s="148"/>
      <c r="I4151" s="151"/>
      <c r="J4151" s="148"/>
      <c r="K4151" s="66"/>
    </row>
    <row r="4152" spans="1:11" x14ac:dyDescent="0.25">
      <c r="A4152" s="148"/>
      <c r="B4152" s="148"/>
      <c r="C4152" s="148"/>
      <c r="D4152" s="148"/>
      <c r="E4152" s="148"/>
      <c r="F4152" s="148"/>
      <c r="G4152" s="148"/>
      <c r="H4152" s="148"/>
      <c r="I4152" s="151"/>
      <c r="J4152" s="148"/>
      <c r="K4152" s="66"/>
    </row>
    <row r="4153" spans="1:11" x14ac:dyDescent="0.25">
      <c r="A4153" s="148"/>
      <c r="B4153" s="148"/>
      <c r="C4153" s="148"/>
      <c r="D4153" s="148"/>
      <c r="E4153" s="148"/>
      <c r="F4153" s="148"/>
      <c r="G4153" s="148"/>
      <c r="H4153" s="148"/>
      <c r="I4153" s="151"/>
      <c r="J4153" s="148"/>
      <c r="K4153" s="66"/>
    </row>
    <row r="4154" spans="1:11" x14ac:dyDescent="0.25">
      <c r="A4154" s="148"/>
      <c r="B4154" s="148"/>
      <c r="C4154" s="148"/>
      <c r="D4154" s="148"/>
      <c r="E4154" s="148"/>
      <c r="F4154" s="148"/>
      <c r="G4154" s="148"/>
      <c r="H4154" s="148"/>
      <c r="I4154" s="151"/>
      <c r="J4154" s="148"/>
      <c r="K4154" s="66"/>
    </row>
    <row r="4155" spans="1:11" x14ac:dyDescent="0.25">
      <c r="A4155" s="148"/>
      <c r="B4155" s="148"/>
      <c r="C4155" s="148"/>
      <c r="D4155" s="148"/>
      <c r="E4155" s="148"/>
      <c r="F4155" s="148"/>
      <c r="G4155" s="148"/>
      <c r="H4155" s="148"/>
      <c r="I4155" s="151"/>
      <c r="J4155" s="148"/>
      <c r="K4155" s="66"/>
    </row>
    <row r="4156" spans="1:11" x14ac:dyDescent="0.25">
      <c r="A4156" s="148"/>
      <c r="B4156" s="148"/>
      <c r="C4156" s="148"/>
      <c r="D4156" s="148"/>
      <c r="E4156" s="148"/>
      <c r="F4156" s="148"/>
      <c r="G4156" s="148"/>
      <c r="H4156" s="148"/>
      <c r="I4156" s="151"/>
      <c r="J4156" s="148"/>
      <c r="K4156" s="66"/>
    </row>
    <row r="4157" spans="1:11" x14ac:dyDescent="0.25">
      <c r="A4157" s="148"/>
      <c r="B4157" s="148"/>
      <c r="C4157" s="148"/>
      <c r="D4157" s="148"/>
      <c r="E4157" s="148"/>
      <c r="F4157" s="148"/>
      <c r="G4157" s="148"/>
      <c r="H4157" s="148"/>
      <c r="I4157" s="151"/>
      <c r="J4157" s="148"/>
      <c r="K4157" s="66"/>
    </row>
    <row r="4158" spans="1:11" x14ac:dyDescent="0.25">
      <c r="A4158" s="148"/>
      <c r="B4158" s="148"/>
      <c r="C4158" s="148"/>
      <c r="D4158" s="148"/>
      <c r="E4158" s="148"/>
      <c r="F4158" s="148"/>
      <c r="G4158" s="148"/>
      <c r="H4158" s="148"/>
      <c r="I4158" s="151"/>
      <c r="J4158" s="148"/>
      <c r="K4158" s="66"/>
    </row>
    <row r="4159" spans="1:11" x14ac:dyDescent="0.25">
      <c r="A4159" s="148"/>
      <c r="B4159" s="148"/>
      <c r="C4159" s="148"/>
      <c r="D4159" s="148"/>
      <c r="E4159" s="148"/>
      <c r="F4159" s="148"/>
      <c r="G4159" s="148"/>
      <c r="H4159" s="148"/>
      <c r="I4159" s="151"/>
      <c r="J4159" s="148"/>
      <c r="K4159" s="66"/>
    </row>
    <row r="4160" spans="1:11" x14ac:dyDescent="0.25">
      <c r="A4160" s="148"/>
      <c r="B4160" s="148"/>
      <c r="C4160" s="148"/>
      <c r="D4160" s="148"/>
      <c r="E4160" s="148"/>
      <c r="F4160" s="148"/>
      <c r="G4160" s="148"/>
      <c r="H4160" s="148"/>
      <c r="I4160" s="151"/>
      <c r="J4160" s="148"/>
      <c r="K4160" s="66"/>
    </row>
    <row r="4161" spans="1:11" x14ac:dyDescent="0.25">
      <c r="A4161" s="148"/>
      <c r="B4161" s="148"/>
      <c r="C4161" s="148"/>
      <c r="D4161" s="148"/>
      <c r="E4161" s="148"/>
      <c r="F4161" s="148"/>
      <c r="G4161" s="148"/>
      <c r="H4161" s="148"/>
      <c r="I4161" s="151"/>
      <c r="J4161" s="148"/>
      <c r="K4161" s="66"/>
    </row>
    <row r="4162" spans="1:11" x14ac:dyDescent="0.25">
      <c r="A4162" s="148"/>
      <c r="B4162" s="148"/>
      <c r="C4162" s="148"/>
      <c r="D4162" s="148"/>
      <c r="E4162" s="148"/>
      <c r="F4162" s="148"/>
      <c r="G4162" s="148"/>
      <c r="H4162" s="148"/>
      <c r="I4162" s="151"/>
      <c r="J4162" s="148"/>
      <c r="K4162" s="66"/>
    </row>
    <row r="4163" spans="1:11" x14ac:dyDescent="0.25">
      <c r="A4163" s="148"/>
      <c r="B4163" s="148"/>
      <c r="C4163" s="148"/>
      <c r="D4163" s="148"/>
      <c r="E4163" s="148"/>
      <c r="F4163" s="148"/>
      <c r="G4163" s="148"/>
      <c r="H4163" s="148"/>
      <c r="I4163" s="151"/>
      <c r="J4163" s="148"/>
      <c r="K4163" s="66"/>
    </row>
    <row r="4164" spans="1:11" x14ac:dyDescent="0.25">
      <c r="A4164" s="148"/>
      <c r="B4164" s="148"/>
      <c r="C4164" s="148"/>
      <c r="D4164" s="148"/>
      <c r="E4164" s="148"/>
      <c r="F4164" s="148"/>
      <c r="G4164" s="148"/>
      <c r="H4164" s="148"/>
      <c r="I4164" s="151"/>
      <c r="J4164" s="148"/>
      <c r="K4164" s="66"/>
    </row>
    <row r="4165" spans="1:11" x14ac:dyDescent="0.25">
      <c r="A4165" s="148"/>
      <c r="B4165" s="148"/>
      <c r="C4165" s="148"/>
      <c r="D4165" s="148"/>
      <c r="E4165" s="148"/>
      <c r="F4165" s="148"/>
      <c r="G4165" s="148"/>
      <c r="H4165" s="148"/>
      <c r="I4165" s="151"/>
      <c r="J4165" s="148"/>
      <c r="K4165" s="66"/>
    </row>
    <row r="4166" spans="1:11" x14ac:dyDescent="0.25">
      <c r="A4166" s="148"/>
      <c r="B4166" s="148"/>
      <c r="C4166" s="148"/>
      <c r="D4166" s="148"/>
      <c r="E4166" s="148"/>
      <c r="F4166" s="148"/>
      <c r="G4166" s="148"/>
      <c r="H4166" s="148"/>
      <c r="I4166" s="151"/>
      <c r="J4166" s="148"/>
      <c r="K4166" s="66"/>
    </row>
    <row r="4167" spans="1:11" x14ac:dyDescent="0.25">
      <c r="A4167" s="148"/>
      <c r="B4167" s="148"/>
      <c r="C4167" s="148"/>
      <c r="D4167" s="148"/>
      <c r="E4167" s="148"/>
      <c r="F4167" s="148"/>
      <c r="G4167" s="148"/>
      <c r="H4167" s="148"/>
      <c r="I4167" s="151"/>
      <c r="J4167" s="148"/>
      <c r="K4167" s="66"/>
    </row>
    <row r="4168" spans="1:11" x14ac:dyDescent="0.25">
      <c r="A4168" s="148"/>
      <c r="B4168" s="148"/>
      <c r="C4168" s="148"/>
      <c r="D4168" s="148"/>
      <c r="E4168" s="148"/>
      <c r="F4168" s="148"/>
      <c r="G4168" s="148"/>
      <c r="H4168" s="148"/>
      <c r="I4168" s="151"/>
      <c r="J4168" s="148"/>
      <c r="K4168" s="66"/>
    </row>
    <row r="4169" spans="1:11" x14ac:dyDescent="0.25">
      <c r="A4169" s="148"/>
      <c r="B4169" s="148"/>
      <c r="C4169" s="148"/>
      <c r="D4169" s="148"/>
      <c r="E4169" s="148"/>
      <c r="F4169" s="148"/>
      <c r="G4169" s="148"/>
      <c r="H4169" s="148"/>
      <c r="I4169" s="151"/>
      <c r="J4169" s="148"/>
      <c r="K4169" s="66"/>
    </row>
    <row r="4170" spans="1:11" x14ac:dyDescent="0.25">
      <c r="A4170" s="148"/>
      <c r="B4170" s="148"/>
      <c r="C4170" s="148"/>
      <c r="D4170" s="148"/>
      <c r="E4170" s="148"/>
      <c r="F4170" s="148"/>
      <c r="G4170" s="148"/>
      <c r="H4170" s="148"/>
      <c r="I4170" s="151"/>
      <c r="J4170" s="148"/>
      <c r="K4170" s="66"/>
    </row>
    <row r="4171" spans="1:11" x14ac:dyDescent="0.25">
      <c r="A4171" s="148"/>
      <c r="B4171" s="148"/>
      <c r="C4171" s="148"/>
      <c r="D4171" s="148"/>
      <c r="E4171" s="148"/>
      <c r="F4171" s="148"/>
      <c r="G4171" s="148"/>
      <c r="H4171" s="148"/>
      <c r="I4171" s="151"/>
      <c r="J4171" s="148"/>
      <c r="K4171" s="66"/>
    </row>
    <row r="4172" spans="1:11" x14ac:dyDescent="0.25">
      <c r="A4172" s="148"/>
      <c r="B4172" s="148"/>
      <c r="C4172" s="148"/>
      <c r="D4172" s="148"/>
      <c r="E4172" s="148"/>
      <c r="F4172" s="148"/>
      <c r="G4172" s="148"/>
      <c r="H4172" s="148"/>
      <c r="I4172" s="151"/>
      <c r="J4172" s="148"/>
      <c r="K4172" s="66"/>
    </row>
    <row r="4173" spans="1:11" x14ac:dyDescent="0.25">
      <c r="A4173" s="148"/>
      <c r="B4173" s="148"/>
      <c r="C4173" s="148"/>
      <c r="D4173" s="148"/>
      <c r="E4173" s="148"/>
      <c r="F4173" s="148"/>
      <c r="G4173" s="148"/>
      <c r="H4173" s="148"/>
      <c r="I4173" s="151"/>
      <c r="J4173" s="148"/>
      <c r="K4173" s="66"/>
    </row>
    <row r="4174" spans="1:11" x14ac:dyDescent="0.25">
      <c r="A4174" s="148"/>
      <c r="B4174" s="148"/>
      <c r="C4174" s="148"/>
      <c r="D4174" s="148"/>
      <c r="E4174" s="148"/>
      <c r="F4174" s="148"/>
      <c r="G4174" s="148"/>
      <c r="H4174" s="148"/>
      <c r="I4174" s="151"/>
      <c r="J4174" s="148"/>
      <c r="K4174" s="66"/>
    </row>
    <row r="4175" spans="1:11" x14ac:dyDescent="0.25">
      <c r="A4175" s="148"/>
      <c r="B4175" s="148"/>
      <c r="C4175" s="148"/>
      <c r="D4175" s="148"/>
      <c r="E4175" s="148"/>
      <c r="F4175" s="148"/>
      <c r="G4175" s="148"/>
      <c r="H4175" s="148"/>
      <c r="I4175" s="151"/>
      <c r="J4175" s="148"/>
      <c r="K4175" s="66"/>
    </row>
    <row r="4176" spans="1:11" x14ac:dyDescent="0.25">
      <c r="A4176" s="148"/>
      <c r="B4176" s="148"/>
      <c r="C4176" s="148"/>
      <c r="D4176" s="148"/>
      <c r="E4176" s="148"/>
      <c r="F4176" s="148"/>
      <c r="G4176" s="148"/>
      <c r="H4176" s="148"/>
      <c r="I4176" s="151"/>
      <c r="J4176" s="148"/>
      <c r="K4176" s="66"/>
    </row>
    <row r="4177" spans="1:11" x14ac:dyDescent="0.25">
      <c r="A4177" s="148"/>
      <c r="B4177" s="148"/>
      <c r="C4177" s="148"/>
      <c r="D4177" s="148"/>
      <c r="E4177" s="148"/>
      <c r="F4177" s="148"/>
      <c r="G4177" s="148"/>
      <c r="H4177" s="148"/>
      <c r="I4177" s="151"/>
      <c r="J4177" s="148"/>
      <c r="K4177" s="66"/>
    </row>
    <row r="4178" spans="1:11" x14ac:dyDescent="0.25">
      <c r="A4178" s="148"/>
      <c r="B4178" s="148"/>
      <c r="C4178" s="148"/>
      <c r="D4178" s="148"/>
      <c r="E4178" s="148"/>
      <c r="F4178" s="148"/>
      <c r="G4178" s="148"/>
      <c r="H4178" s="148"/>
      <c r="I4178" s="151"/>
      <c r="J4178" s="148"/>
      <c r="K4178" s="66"/>
    </row>
    <row r="4179" spans="1:11" x14ac:dyDescent="0.25">
      <c r="A4179" s="148"/>
      <c r="B4179" s="148"/>
      <c r="C4179" s="148"/>
      <c r="D4179" s="148"/>
      <c r="E4179" s="148"/>
      <c r="F4179" s="148"/>
      <c r="G4179" s="148"/>
      <c r="H4179" s="148"/>
      <c r="I4179" s="151"/>
      <c r="J4179" s="148"/>
      <c r="K4179" s="66"/>
    </row>
    <row r="4180" spans="1:11" x14ac:dyDescent="0.25">
      <c r="A4180" s="148"/>
      <c r="B4180" s="148"/>
      <c r="C4180" s="148"/>
      <c r="D4180" s="148"/>
      <c r="E4180" s="148"/>
      <c r="F4180" s="148"/>
      <c r="G4180" s="148"/>
      <c r="H4180" s="148"/>
      <c r="I4180" s="151"/>
      <c r="J4180" s="148"/>
      <c r="K4180" s="66"/>
    </row>
    <row r="4181" spans="1:11" x14ac:dyDescent="0.25">
      <c r="A4181" s="148"/>
      <c r="B4181" s="148"/>
      <c r="C4181" s="148"/>
      <c r="D4181" s="148"/>
      <c r="E4181" s="148"/>
      <c r="F4181" s="148"/>
      <c r="G4181" s="148"/>
      <c r="H4181" s="148"/>
      <c r="I4181" s="151"/>
      <c r="J4181" s="148"/>
      <c r="K4181" s="66"/>
    </row>
    <row r="4182" spans="1:11" x14ac:dyDescent="0.25">
      <c r="A4182" s="148"/>
      <c r="B4182" s="148"/>
      <c r="C4182" s="148"/>
      <c r="D4182" s="148"/>
      <c r="E4182" s="148"/>
      <c r="F4182" s="148"/>
      <c r="G4182" s="148"/>
      <c r="H4182" s="148"/>
      <c r="I4182" s="151"/>
      <c r="J4182" s="148"/>
      <c r="K4182" s="66"/>
    </row>
    <row r="4183" spans="1:11" x14ac:dyDescent="0.25">
      <c r="A4183" s="148"/>
      <c r="B4183" s="148"/>
      <c r="C4183" s="148"/>
      <c r="D4183" s="148"/>
      <c r="E4183" s="148"/>
      <c r="F4183" s="148"/>
      <c r="G4183" s="148"/>
      <c r="H4183" s="148"/>
      <c r="I4183" s="151"/>
      <c r="J4183" s="148"/>
      <c r="K4183" s="66"/>
    </row>
    <row r="4184" spans="1:11" x14ac:dyDescent="0.25">
      <c r="A4184" s="148"/>
      <c r="B4184" s="148"/>
      <c r="C4184" s="148"/>
      <c r="D4184" s="148"/>
      <c r="E4184" s="148"/>
      <c r="F4184" s="148"/>
      <c r="G4184" s="148"/>
      <c r="H4184" s="148"/>
      <c r="I4184" s="151"/>
      <c r="J4184" s="148"/>
      <c r="K4184" s="66"/>
    </row>
    <row r="4185" spans="1:11" x14ac:dyDescent="0.25">
      <c r="A4185" s="148"/>
      <c r="B4185" s="148"/>
      <c r="C4185" s="148"/>
      <c r="D4185" s="148"/>
      <c r="E4185" s="148"/>
      <c r="F4185" s="148"/>
      <c r="G4185" s="148"/>
      <c r="H4185" s="148"/>
      <c r="I4185" s="151"/>
      <c r="J4185" s="148"/>
      <c r="K4185" s="66"/>
    </row>
    <row r="4186" spans="1:11" x14ac:dyDescent="0.25">
      <c r="A4186" s="148"/>
      <c r="B4186" s="148"/>
      <c r="C4186" s="148"/>
      <c r="D4186" s="148"/>
      <c r="E4186" s="148"/>
      <c r="F4186" s="148"/>
      <c r="G4186" s="148"/>
      <c r="H4186" s="148"/>
      <c r="I4186" s="151"/>
      <c r="J4186" s="148"/>
      <c r="K4186" s="66"/>
    </row>
    <row r="4187" spans="1:11" x14ac:dyDescent="0.25">
      <c r="A4187" s="148"/>
      <c r="B4187" s="148"/>
      <c r="C4187" s="148"/>
      <c r="D4187" s="148"/>
      <c r="E4187" s="148"/>
      <c r="F4187" s="148"/>
      <c r="G4187" s="148"/>
      <c r="H4187" s="148"/>
      <c r="I4187" s="151"/>
      <c r="J4187" s="148"/>
      <c r="K4187" s="66"/>
    </row>
    <row r="4188" spans="1:11" x14ac:dyDescent="0.25">
      <c r="A4188" s="148"/>
      <c r="B4188" s="148"/>
      <c r="C4188" s="148"/>
      <c r="D4188" s="148"/>
      <c r="E4188" s="148"/>
      <c r="F4188" s="148"/>
      <c r="G4188" s="148"/>
      <c r="H4188" s="148"/>
      <c r="I4188" s="151"/>
      <c r="J4188" s="148"/>
      <c r="K4188" s="66"/>
    </row>
    <row r="4189" spans="1:11" x14ac:dyDescent="0.25">
      <c r="A4189" s="148"/>
      <c r="B4189" s="148"/>
      <c r="C4189" s="148"/>
      <c r="D4189" s="148"/>
      <c r="E4189" s="148"/>
      <c r="F4189" s="148"/>
      <c r="G4189" s="148"/>
      <c r="H4189" s="148"/>
      <c r="I4189" s="151"/>
      <c r="J4189" s="148"/>
      <c r="K4189" s="66"/>
    </row>
    <row r="4190" spans="1:11" x14ac:dyDescent="0.25">
      <c r="A4190" s="148"/>
      <c r="B4190" s="148"/>
      <c r="C4190" s="148"/>
      <c r="D4190" s="148"/>
      <c r="E4190" s="148"/>
      <c r="F4190" s="148"/>
      <c r="G4190" s="148"/>
      <c r="H4190" s="148"/>
      <c r="I4190" s="151"/>
      <c r="J4190" s="148"/>
      <c r="K4190" s="66"/>
    </row>
    <row r="4191" spans="1:11" x14ac:dyDescent="0.25">
      <c r="A4191" s="148"/>
      <c r="B4191" s="148"/>
      <c r="C4191" s="148"/>
      <c r="D4191" s="148"/>
      <c r="E4191" s="148"/>
      <c r="F4191" s="148"/>
      <c r="G4191" s="148"/>
      <c r="H4191" s="148"/>
      <c r="I4191" s="151"/>
      <c r="J4191" s="148"/>
      <c r="K4191" s="66"/>
    </row>
    <row r="4192" spans="1:11" x14ac:dyDescent="0.25">
      <c r="A4192" s="148"/>
      <c r="B4192" s="148"/>
      <c r="C4192" s="148"/>
      <c r="D4192" s="148"/>
      <c r="E4192" s="148"/>
      <c r="F4192" s="148"/>
      <c r="G4192" s="148"/>
      <c r="H4192" s="148"/>
      <c r="I4192" s="151"/>
      <c r="J4192" s="148"/>
      <c r="K4192" s="66"/>
    </row>
    <row r="4193" spans="1:11" x14ac:dyDescent="0.25">
      <c r="A4193" s="148"/>
      <c r="B4193" s="148"/>
      <c r="C4193" s="148"/>
      <c r="D4193" s="148"/>
      <c r="E4193" s="148"/>
      <c r="F4193" s="148"/>
      <c r="G4193" s="148"/>
      <c r="H4193" s="148"/>
      <c r="I4193" s="151"/>
      <c r="J4193" s="148"/>
      <c r="K4193" s="66"/>
    </row>
    <row r="4194" spans="1:11" x14ac:dyDescent="0.25">
      <c r="A4194" s="148"/>
      <c r="B4194" s="148"/>
      <c r="C4194" s="148"/>
      <c r="D4194" s="148"/>
      <c r="E4194" s="148"/>
      <c r="F4194" s="148"/>
      <c r="G4194" s="148"/>
      <c r="H4194" s="148"/>
      <c r="I4194" s="151"/>
      <c r="J4194" s="148"/>
      <c r="K4194" s="66"/>
    </row>
    <row r="4195" spans="1:11" x14ac:dyDescent="0.25">
      <c r="A4195" s="148"/>
      <c r="B4195" s="148"/>
      <c r="C4195" s="148"/>
      <c r="D4195" s="148"/>
      <c r="E4195" s="148"/>
      <c r="F4195" s="148"/>
      <c r="G4195" s="148"/>
      <c r="H4195" s="148"/>
      <c r="I4195" s="151"/>
      <c r="J4195" s="148"/>
      <c r="K4195" s="66"/>
    </row>
    <row r="4196" spans="1:11" x14ac:dyDescent="0.25">
      <c r="A4196" s="148"/>
      <c r="B4196" s="148"/>
      <c r="C4196" s="148"/>
      <c r="D4196" s="148"/>
      <c r="E4196" s="148"/>
      <c r="F4196" s="148"/>
      <c r="G4196" s="148"/>
      <c r="H4196" s="148"/>
      <c r="I4196" s="151"/>
      <c r="J4196" s="148"/>
      <c r="K4196" s="66"/>
    </row>
    <row r="4197" spans="1:11" x14ac:dyDescent="0.25">
      <c r="A4197" s="148"/>
      <c r="B4197" s="148"/>
      <c r="C4197" s="148"/>
      <c r="D4197" s="148"/>
      <c r="E4197" s="148"/>
      <c r="F4197" s="148"/>
      <c r="G4197" s="148"/>
      <c r="H4197" s="148"/>
      <c r="I4197" s="151"/>
      <c r="J4197" s="148"/>
      <c r="K4197" s="66"/>
    </row>
    <row r="4198" spans="1:11" x14ac:dyDescent="0.25">
      <c r="A4198" s="148"/>
      <c r="B4198" s="148"/>
      <c r="C4198" s="148"/>
      <c r="D4198" s="148"/>
      <c r="E4198" s="148"/>
      <c r="F4198" s="148"/>
      <c r="G4198" s="148"/>
      <c r="H4198" s="148"/>
      <c r="I4198" s="151"/>
      <c r="J4198" s="148"/>
      <c r="K4198" s="66"/>
    </row>
    <row r="4199" spans="1:11" x14ac:dyDescent="0.25">
      <c r="A4199" s="148"/>
      <c r="B4199" s="148"/>
      <c r="C4199" s="148"/>
      <c r="D4199" s="148"/>
      <c r="E4199" s="148"/>
      <c r="F4199" s="148"/>
      <c r="G4199" s="148"/>
      <c r="H4199" s="148"/>
      <c r="I4199" s="151"/>
      <c r="J4199" s="148"/>
      <c r="K4199" s="66"/>
    </row>
    <row r="4200" spans="1:11" x14ac:dyDescent="0.25">
      <c r="A4200" s="148"/>
      <c r="B4200" s="148"/>
      <c r="C4200" s="148"/>
      <c r="D4200" s="148"/>
      <c r="E4200" s="148"/>
      <c r="F4200" s="148"/>
      <c r="G4200" s="148"/>
      <c r="H4200" s="148"/>
      <c r="I4200" s="151"/>
      <c r="J4200" s="148"/>
      <c r="K4200" s="66"/>
    </row>
    <row r="4201" spans="1:11" x14ac:dyDescent="0.25">
      <c r="A4201" s="148"/>
      <c r="B4201" s="148"/>
      <c r="C4201" s="148"/>
      <c r="D4201" s="148"/>
      <c r="E4201" s="148"/>
      <c r="F4201" s="148"/>
      <c r="G4201" s="148"/>
      <c r="H4201" s="148"/>
      <c r="I4201" s="151"/>
      <c r="J4201" s="148"/>
      <c r="K4201" s="66"/>
    </row>
    <row r="4202" spans="1:11" x14ac:dyDescent="0.25">
      <c r="A4202" s="148"/>
      <c r="B4202" s="148"/>
      <c r="C4202" s="148"/>
      <c r="D4202" s="148"/>
      <c r="E4202" s="148"/>
      <c r="F4202" s="148"/>
      <c r="G4202" s="148"/>
      <c r="H4202" s="148"/>
      <c r="I4202" s="151"/>
      <c r="J4202" s="148"/>
      <c r="K4202" s="66"/>
    </row>
    <row r="4203" spans="1:11" x14ac:dyDescent="0.25">
      <c r="A4203" s="148"/>
      <c r="B4203" s="148"/>
      <c r="C4203" s="148"/>
      <c r="D4203" s="148"/>
      <c r="E4203" s="148"/>
      <c r="F4203" s="148"/>
      <c r="G4203" s="148"/>
      <c r="H4203" s="148"/>
      <c r="I4203" s="151"/>
      <c r="J4203" s="148"/>
      <c r="K4203" s="66"/>
    </row>
    <row r="4204" spans="1:11" x14ac:dyDescent="0.25">
      <c r="A4204" s="148"/>
      <c r="B4204" s="148"/>
      <c r="C4204" s="148"/>
      <c r="D4204" s="148"/>
      <c r="E4204" s="148"/>
      <c r="F4204" s="148"/>
      <c r="G4204" s="148"/>
      <c r="H4204" s="148"/>
      <c r="I4204" s="151"/>
      <c r="J4204" s="148"/>
      <c r="K4204" s="66"/>
    </row>
    <row r="4205" spans="1:11" x14ac:dyDescent="0.25">
      <c r="A4205" s="148"/>
      <c r="B4205" s="148"/>
      <c r="C4205" s="148"/>
      <c r="D4205" s="148"/>
      <c r="E4205" s="148"/>
      <c r="F4205" s="148"/>
      <c r="G4205" s="148"/>
      <c r="H4205" s="148"/>
      <c r="I4205" s="151"/>
      <c r="J4205" s="148"/>
      <c r="K4205" s="66"/>
    </row>
    <row r="4206" spans="1:11" x14ac:dyDescent="0.25">
      <c r="A4206" s="148"/>
      <c r="B4206" s="148"/>
      <c r="C4206" s="148"/>
      <c r="D4206" s="148"/>
      <c r="E4206" s="148"/>
      <c r="F4206" s="148"/>
      <c r="G4206" s="148"/>
      <c r="H4206" s="148"/>
      <c r="I4206" s="151"/>
      <c r="J4206" s="148"/>
      <c r="K4206" s="66"/>
    </row>
    <row r="4207" spans="1:11" x14ac:dyDescent="0.25">
      <c r="A4207" s="148"/>
      <c r="B4207" s="148"/>
      <c r="C4207" s="148"/>
      <c r="D4207" s="148"/>
      <c r="E4207" s="148"/>
      <c r="F4207" s="148"/>
      <c r="G4207" s="148"/>
      <c r="H4207" s="148"/>
      <c r="I4207" s="151"/>
      <c r="J4207" s="148"/>
      <c r="K4207" s="66"/>
    </row>
    <row r="4208" spans="1:11" x14ac:dyDescent="0.25">
      <c r="A4208" s="148"/>
      <c r="B4208" s="148"/>
      <c r="C4208" s="148"/>
      <c r="D4208" s="148"/>
      <c r="E4208" s="148"/>
      <c r="F4208" s="148"/>
      <c r="G4208" s="148"/>
      <c r="H4208" s="148"/>
      <c r="I4208" s="151"/>
      <c r="J4208" s="148"/>
      <c r="K4208" s="66"/>
    </row>
    <row r="4209" spans="1:11" x14ac:dyDescent="0.25">
      <c r="A4209" s="148"/>
      <c r="B4209" s="148"/>
      <c r="C4209" s="148"/>
      <c r="D4209" s="148"/>
      <c r="E4209" s="148"/>
      <c r="F4209" s="148"/>
      <c r="G4209" s="148"/>
      <c r="H4209" s="148"/>
      <c r="I4209" s="151"/>
      <c r="J4209" s="148"/>
      <c r="K4209" s="66"/>
    </row>
    <row r="4210" spans="1:11" x14ac:dyDescent="0.25">
      <c r="A4210" s="148"/>
      <c r="B4210" s="148"/>
      <c r="C4210" s="148"/>
      <c r="D4210" s="148"/>
      <c r="E4210" s="148"/>
      <c r="F4210" s="148"/>
      <c r="G4210" s="148"/>
      <c r="H4210" s="148"/>
      <c r="I4210" s="151"/>
      <c r="J4210" s="148"/>
      <c r="K4210" s="66"/>
    </row>
    <row r="4211" spans="1:11" x14ac:dyDescent="0.25">
      <c r="A4211" s="148"/>
      <c r="B4211" s="148"/>
      <c r="C4211" s="148"/>
      <c r="D4211" s="148"/>
      <c r="E4211" s="148"/>
      <c r="F4211" s="148"/>
      <c r="G4211" s="148"/>
      <c r="H4211" s="148"/>
      <c r="I4211" s="151"/>
      <c r="J4211" s="148"/>
      <c r="K4211" s="66"/>
    </row>
    <row r="4212" spans="1:11" x14ac:dyDescent="0.25">
      <c r="A4212" s="148"/>
      <c r="B4212" s="148"/>
      <c r="C4212" s="148"/>
      <c r="D4212" s="148"/>
      <c r="E4212" s="148"/>
      <c r="F4212" s="148"/>
      <c r="G4212" s="148"/>
      <c r="H4212" s="148"/>
      <c r="I4212" s="151"/>
      <c r="J4212" s="148"/>
      <c r="K4212" s="66"/>
    </row>
    <row r="4213" spans="1:11" x14ac:dyDescent="0.25">
      <c r="A4213" s="148"/>
      <c r="B4213" s="148"/>
      <c r="C4213" s="148"/>
      <c r="D4213" s="148"/>
      <c r="E4213" s="148"/>
      <c r="F4213" s="148"/>
      <c r="G4213" s="148"/>
      <c r="H4213" s="148"/>
      <c r="I4213" s="151"/>
      <c r="J4213" s="148"/>
      <c r="K4213" s="66"/>
    </row>
    <row r="4214" spans="1:11" x14ac:dyDescent="0.25">
      <c r="A4214" s="148"/>
      <c r="B4214" s="148"/>
      <c r="C4214" s="148"/>
      <c r="D4214" s="148"/>
      <c r="E4214" s="148"/>
      <c r="F4214" s="148"/>
      <c r="G4214" s="148"/>
      <c r="H4214" s="148"/>
      <c r="I4214" s="151"/>
      <c r="J4214" s="148"/>
      <c r="K4214" s="66"/>
    </row>
    <row r="4215" spans="1:11" x14ac:dyDescent="0.25">
      <c r="A4215" s="148"/>
      <c r="B4215" s="148"/>
      <c r="C4215" s="148"/>
      <c r="D4215" s="148"/>
      <c r="E4215" s="148"/>
      <c r="F4215" s="148"/>
      <c r="G4215" s="148"/>
      <c r="H4215" s="148"/>
      <c r="I4215" s="151"/>
      <c r="J4215" s="148"/>
      <c r="K4215" s="66"/>
    </row>
    <row r="4216" spans="1:11" x14ac:dyDescent="0.25">
      <c r="A4216" s="148"/>
      <c r="B4216" s="148"/>
      <c r="C4216" s="148"/>
      <c r="D4216" s="148"/>
      <c r="E4216" s="148"/>
      <c r="F4216" s="148"/>
      <c r="G4216" s="148"/>
      <c r="H4216" s="148"/>
      <c r="I4216" s="151"/>
      <c r="J4216" s="148"/>
      <c r="K4216" s="66"/>
    </row>
    <row r="4217" spans="1:11" x14ac:dyDescent="0.25">
      <c r="A4217" s="148"/>
      <c r="B4217" s="148"/>
      <c r="C4217" s="148"/>
      <c r="D4217" s="148"/>
      <c r="E4217" s="148"/>
      <c r="F4217" s="148"/>
      <c r="G4217" s="148"/>
      <c r="H4217" s="148"/>
      <c r="I4217" s="151"/>
      <c r="J4217" s="148"/>
      <c r="K4217" s="66"/>
    </row>
    <row r="4218" spans="1:11" x14ac:dyDescent="0.25">
      <c r="A4218" s="148"/>
      <c r="B4218" s="148"/>
      <c r="C4218" s="148"/>
      <c r="D4218" s="148"/>
      <c r="E4218" s="148"/>
      <c r="F4218" s="148"/>
      <c r="G4218" s="148"/>
      <c r="H4218" s="148"/>
      <c r="I4218" s="151"/>
      <c r="J4218" s="148"/>
      <c r="K4218" s="66"/>
    </row>
    <row r="4219" spans="1:11" x14ac:dyDescent="0.25">
      <c r="A4219" s="148"/>
      <c r="B4219" s="148"/>
      <c r="C4219" s="148"/>
      <c r="D4219" s="148"/>
      <c r="E4219" s="148"/>
      <c r="F4219" s="148"/>
      <c r="G4219" s="148"/>
      <c r="H4219" s="148"/>
      <c r="I4219" s="151"/>
      <c r="J4219" s="148"/>
      <c r="K4219" s="66"/>
    </row>
    <row r="4220" spans="1:11" x14ac:dyDescent="0.25">
      <c r="A4220" s="148"/>
      <c r="B4220" s="148"/>
      <c r="C4220" s="148"/>
      <c r="D4220" s="148"/>
      <c r="E4220" s="148"/>
      <c r="F4220" s="148"/>
      <c r="G4220" s="148"/>
      <c r="H4220" s="148"/>
      <c r="I4220" s="151"/>
      <c r="J4220" s="148"/>
      <c r="K4220" s="66"/>
    </row>
    <row r="4221" spans="1:11" x14ac:dyDescent="0.25">
      <c r="A4221" s="148"/>
      <c r="B4221" s="148"/>
      <c r="C4221" s="148"/>
      <c r="D4221" s="148"/>
      <c r="E4221" s="148"/>
      <c r="F4221" s="148"/>
      <c r="G4221" s="148"/>
      <c r="H4221" s="148"/>
      <c r="I4221" s="151"/>
      <c r="J4221" s="148"/>
      <c r="K4221" s="66"/>
    </row>
    <row r="4222" spans="1:11" x14ac:dyDescent="0.25">
      <c r="A4222" s="148"/>
      <c r="B4222" s="148"/>
      <c r="C4222" s="148"/>
      <c r="D4222" s="148"/>
      <c r="E4222" s="148"/>
      <c r="F4222" s="148"/>
      <c r="G4222" s="148"/>
      <c r="H4222" s="148"/>
      <c r="I4222" s="151"/>
      <c r="J4222" s="148"/>
      <c r="K4222" s="66"/>
    </row>
    <row r="4223" spans="1:11" x14ac:dyDescent="0.25">
      <c r="A4223" s="148"/>
      <c r="B4223" s="148"/>
      <c r="C4223" s="148"/>
      <c r="D4223" s="148"/>
      <c r="E4223" s="148"/>
      <c r="F4223" s="148"/>
      <c r="G4223" s="148"/>
      <c r="H4223" s="148"/>
      <c r="I4223" s="151"/>
      <c r="J4223" s="148"/>
      <c r="K4223" s="66"/>
    </row>
    <row r="4224" spans="1:11" x14ac:dyDescent="0.25">
      <c r="A4224" s="148"/>
      <c r="B4224" s="148"/>
      <c r="C4224" s="148"/>
      <c r="D4224" s="148"/>
      <c r="E4224" s="148"/>
      <c r="F4224" s="148"/>
      <c r="G4224" s="148"/>
      <c r="H4224" s="148"/>
      <c r="I4224" s="151"/>
      <c r="J4224" s="148"/>
      <c r="K4224" s="66"/>
    </row>
    <row r="4225" spans="1:11" x14ac:dyDescent="0.25">
      <c r="A4225" s="148"/>
      <c r="B4225" s="148"/>
      <c r="C4225" s="148"/>
      <c r="D4225" s="148"/>
      <c r="E4225" s="148"/>
      <c r="F4225" s="148"/>
      <c r="G4225" s="148"/>
      <c r="H4225" s="148"/>
      <c r="I4225" s="151"/>
      <c r="J4225" s="148"/>
      <c r="K4225" s="66"/>
    </row>
    <row r="4226" spans="1:11" x14ac:dyDescent="0.25">
      <c r="A4226" s="148"/>
      <c r="B4226" s="148"/>
      <c r="C4226" s="148"/>
      <c r="D4226" s="148"/>
      <c r="E4226" s="148"/>
      <c r="F4226" s="148"/>
      <c r="G4226" s="148"/>
      <c r="H4226" s="148"/>
      <c r="I4226" s="151"/>
      <c r="J4226" s="148"/>
      <c r="K4226" s="66"/>
    </row>
    <row r="4227" spans="1:11" x14ac:dyDescent="0.25">
      <c r="A4227" s="148"/>
      <c r="B4227" s="148"/>
      <c r="C4227" s="148"/>
      <c r="D4227" s="148"/>
      <c r="E4227" s="148"/>
      <c r="F4227" s="148"/>
      <c r="G4227" s="148"/>
      <c r="H4227" s="148"/>
      <c r="I4227" s="151"/>
      <c r="J4227" s="148"/>
      <c r="K4227" s="66"/>
    </row>
    <row r="4228" spans="1:11" x14ac:dyDescent="0.25">
      <c r="A4228" s="148"/>
      <c r="B4228" s="148"/>
      <c r="C4228" s="148"/>
      <c r="D4228" s="148"/>
      <c r="E4228" s="148"/>
      <c r="F4228" s="148"/>
      <c r="G4228" s="148"/>
      <c r="H4228" s="148"/>
      <c r="I4228" s="151"/>
      <c r="J4228" s="148"/>
      <c r="K4228" s="66"/>
    </row>
    <row r="4229" spans="1:11" x14ac:dyDescent="0.25">
      <c r="A4229" s="148"/>
      <c r="B4229" s="148"/>
      <c r="C4229" s="148"/>
      <c r="D4229" s="148"/>
      <c r="E4229" s="148"/>
      <c r="F4229" s="148"/>
      <c r="G4229" s="148"/>
      <c r="H4229" s="148"/>
      <c r="I4229" s="151"/>
      <c r="J4229" s="148"/>
      <c r="K4229" s="66"/>
    </row>
    <row r="4230" spans="1:11" x14ac:dyDescent="0.25">
      <c r="A4230" s="148"/>
      <c r="B4230" s="148"/>
      <c r="C4230" s="148"/>
      <c r="D4230" s="148"/>
      <c r="E4230" s="148"/>
      <c r="F4230" s="148"/>
      <c r="G4230" s="148"/>
      <c r="H4230" s="148"/>
      <c r="I4230" s="151"/>
      <c r="J4230" s="148"/>
      <c r="K4230" s="66"/>
    </row>
    <row r="4231" spans="1:11" x14ac:dyDescent="0.25">
      <c r="A4231" s="148"/>
      <c r="B4231" s="148"/>
      <c r="C4231" s="148"/>
      <c r="D4231" s="148"/>
      <c r="E4231" s="148"/>
      <c r="F4231" s="148"/>
      <c r="G4231" s="148"/>
      <c r="H4231" s="148"/>
      <c r="I4231" s="151"/>
      <c r="J4231" s="148"/>
      <c r="K4231" s="66"/>
    </row>
    <row r="4232" spans="1:11" x14ac:dyDescent="0.25">
      <c r="A4232" s="148"/>
      <c r="B4232" s="148"/>
      <c r="C4232" s="148"/>
      <c r="D4232" s="148"/>
      <c r="E4232" s="148"/>
      <c r="F4232" s="148"/>
      <c r="G4232" s="148"/>
      <c r="H4232" s="148"/>
      <c r="I4232" s="151"/>
      <c r="J4232" s="148"/>
      <c r="K4232" s="66"/>
    </row>
    <row r="4233" spans="1:11" x14ac:dyDescent="0.25">
      <c r="A4233" s="148"/>
      <c r="B4233" s="148"/>
      <c r="C4233" s="148"/>
      <c r="D4233" s="148"/>
      <c r="E4233" s="148"/>
      <c r="F4233" s="148"/>
      <c r="G4233" s="148"/>
      <c r="H4233" s="148"/>
      <c r="I4233" s="151"/>
      <c r="J4233" s="148"/>
      <c r="K4233" s="66"/>
    </row>
    <row r="4234" spans="1:11" x14ac:dyDescent="0.25">
      <c r="A4234" s="148"/>
      <c r="B4234" s="148"/>
      <c r="C4234" s="148"/>
      <c r="D4234" s="148"/>
      <c r="E4234" s="148"/>
      <c r="F4234" s="148"/>
      <c r="G4234" s="148"/>
      <c r="H4234" s="148"/>
      <c r="I4234" s="151"/>
      <c r="J4234" s="148"/>
      <c r="K4234" s="66"/>
    </row>
    <row r="4235" spans="1:11" x14ac:dyDescent="0.25">
      <c r="A4235" s="148"/>
      <c r="B4235" s="148"/>
      <c r="C4235" s="148"/>
      <c r="D4235" s="148"/>
      <c r="E4235" s="148"/>
      <c r="F4235" s="148"/>
      <c r="G4235" s="148"/>
      <c r="H4235" s="148"/>
      <c r="I4235" s="151"/>
      <c r="J4235" s="148"/>
      <c r="K4235" s="66"/>
    </row>
    <row r="4236" spans="1:11" x14ac:dyDescent="0.25">
      <c r="A4236" s="148"/>
      <c r="B4236" s="148"/>
      <c r="C4236" s="148"/>
      <c r="D4236" s="148"/>
      <c r="E4236" s="148"/>
      <c r="F4236" s="148"/>
      <c r="G4236" s="148"/>
      <c r="H4236" s="148"/>
      <c r="I4236" s="151"/>
      <c r="J4236" s="148"/>
      <c r="K4236" s="66"/>
    </row>
    <row r="4237" spans="1:11" x14ac:dyDescent="0.25">
      <c r="A4237" s="148"/>
      <c r="B4237" s="148"/>
      <c r="C4237" s="148"/>
      <c r="D4237" s="148"/>
      <c r="E4237" s="148"/>
      <c r="F4237" s="148"/>
      <c r="G4237" s="148"/>
      <c r="H4237" s="148"/>
      <c r="I4237" s="151"/>
      <c r="J4237" s="148"/>
      <c r="K4237" s="66"/>
    </row>
    <row r="4238" spans="1:11" x14ac:dyDescent="0.25">
      <c r="A4238" s="148"/>
      <c r="B4238" s="148"/>
      <c r="C4238" s="148"/>
      <c r="D4238" s="148"/>
      <c r="E4238" s="148"/>
      <c r="F4238" s="148"/>
      <c r="G4238" s="148"/>
      <c r="H4238" s="148"/>
      <c r="I4238" s="151"/>
      <c r="J4238" s="148"/>
      <c r="K4238" s="66"/>
    </row>
    <row r="4239" spans="1:11" x14ac:dyDescent="0.25">
      <c r="A4239" s="148"/>
      <c r="B4239" s="148"/>
      <c r="C4239" s="148"/>
      <c r="D4239" s="148"/>
      <c r="E4239" s="148"/>
      <c r="F4239" s="148"/>
      <c r="G4239" s="148"/>
      <c r="H4239" s="148"/>
      <c r="I4239" s="151"/>
      <c r="J4239" s="148"/>
      <c r="K4239" s="66"/>
    </row>
    <row r="4240" spans="1:11" x14ac:dyDescent="0.25">
      <c r="A4240" s="148"/>
      <c r="B4240" s="148"/>
      <c r="C4240" s="148"/>
      <c r="D4240" s="148"/>
      <c r="E4240" s="148"/>
      <c r="F4240" s="148"/>
      <c r="G4240" s="148"/>
      <c r="H4240" s="148"/>
      <c r="I4240" s="151"/>
      <c r="J4240" s="148"/>
      <c r="K4240" s="66"/>
    </row>
    <row r="4241" spans="1:11" x14ac:dyDescent="0.25">
      <c r="A4241" s="148"/>
      <c r="B4241" s="148"/>
      <c r="C4241" s="148"/>
      <c r="D4241" s="148"/>
      <c r="E4241" s="148"/>
      <c r="F4241" s="148"/>
      <c r="G4241" s="148"/>
      <c r="H4241" s="148"/>
      <c r="I4241" s="151"/>
      <c r="J4241" s="148"/>
      <c r="K4241" s="66"/>
    </row>
    <row r="4242" spans="1:11" x14ac:dyDescent="0.25">
      <c r="A4242" s="148"/>
      <c r="B4242" s="148"/>
      <c r="C4242" s="148"/>
      <c r="D4242" s="148"/>
      <c r="E4242" s="148"/>
      <c r="F4242" s="148"/>
      <c r="G4242" s="148"/>
      <c r="H4242" s="148"/>
      <c r="I4242" s="151"/>
      <c r="J4242" s="148"/>
      <c r="K4242" s="66"/>
    </row>
    <row r="4243" spans="1:11" x14ac:dyDescent="0.25">
      <c r="A4243" s="148"/>
      <c r="B4243" s="148"/>
      <c r="C4243" s="148"/>
      <c r="D4243" s="148"/>
      <c r="E4243" s="148"/>
      <c r="F4243" s="148"/>
      <c r="G4243" s="148"/>
      <c r="H4243" s="148"/>
      <c r="I4243" s="151"/>
      <c r="J4243" s="148"/>
      <c r="K4243" s="66"/>
    </row>
    <row r="4244" spans="1:11" x14ac:dyDescent="0.25">
      <c r="A4244" s="148"/>
      <c r="B4244" s="148"/>
      <c r="C4244" s="148"/>
      <c r="D4244" s="148"/>
      <c r="E4244" s="148"/>
      <c r="F4244" s="148"/>
      <c r="G4244" s="148"/>
      <c r="H4244" s="148"/>
      <c r="I4244" s="151"/>
      <c r="J4244" s="148"/>
      <c r="K4244" s="66"/>
    </row>
    <row r="4245" spans="1:11" x14ac:dyDescent="0.25">
      <c r="A4245" s="148"/>
      <c r="B4245" s="148"/>
      <c r="C4245" s="148"/>
      <c r="D4245" s="148"/>
      <c r="E4245" s="148"/>
      <c r="F4245" s="148"/>
      <c r="G4245" s="148"/>
      <c r="H4245" s="148"/>
      <c r="I4245" s="151"/>
      <c r="J4245" s="148"/>
      <c r="K4245" s="66"/>
    </row>
    <row r="4246" spans="1:11" x14ac:dyDescent="0.25">
      <c r="A4246" s="148"/>
      <c r="B4246" s="148"/>
      <c r="C4246" s="148"/>
      <c r="D4246" s="148"/>
      <c r="E4246" s="148"/>
      <c r="F4246" s="148"/>
      <c r="G4246" s="148"/>
      <c r="H4246" s="148"/>
      <c r="I4246" s="151"/>
      <c r="J4246" s="148"/>
      <c r="K4246" s="66"/>
    </row>
    <row r="4247" spans="1:11" x14ac:dyDescent="0.25">
      <c r="A4247" s="148"/>
      <c r="B4247" s="148"/>
      <c r="C4247" s="148"/>
      <c r="D4247" s="148"/>
      <c r="E4247" s="148"/>
      <c r="F4247" s="148"/>
      <c r="G4247" s="148"/>
      <c r="H4247" s="148"/>
      <c r="I4247" s="151"/>
      <c r="J4247" s="148"/>
      <c r="K4247" s="66"/>
    </row>
    <row r="4248" spans="1:11" x14ac:dyDescent="0.25">
      <c r="A4248" s="148"/>
      <c r="B4248" s="148"/>
      <c r="C4248" s="148"/>
      <c r="D4248" s="148"/>
      <c r="E4248" s="148"/>
      <c r="F4248" s="148"/>
      <c r="G4248" s="148"/>
      <c r="H4248" s="148"/>
      <c r="I4248" s="151"/>
      <c r="J4248" s="148"/>
      <c r="K4248" s="66"/>
    </row>
    <row r="4249" spans="1:11" x14ac:dyDescent="0.25">
      <c r="A4249" s="148"/>
      <c r="B4249" s="148"/>
      <c r="C4249" s="148"/>
      <c r="D4249" s="148"/>
      <c r="E4249" s="148"/>
      <c r="F4249" s="148"/>
      <c r="G4249" s="148"/>
      <c r="H4249" s="148"/>
      <c r="I4249" s="151"/>
      <c r="J4249" s="148"/>
      <c r="K4249" s="66"/>
    </row>
    <row r="4250" spans="1:11" x14ac:dyDescent="0.25">
      <c r="A4250" s="148"/>
      <c r="B4250" s="148"/>
      <c r="C4250" s="148"/>
      <c r="D4250" s="148"/>
      <c r="E4250" s="148"/>
      <c r="F4250" s="148"/>
      <c r="G4250" s="148"/>
      <c r="H4250" s="148"/>
      <c r="I4250" s="151"/>
      <c r="J4250" s="148"/>
      <c r="K4250" s="66"/>
    </row>
    <row r="4251" spans="1:11" x14ac:dyDescent="0.25">
      <c r="A4251" s="148"/>
      <c r="B4251" s="148"/>
      <c r="C4251" s="148"/>
      <c r="D4251" s="148"/>
      <c r="E4251" s="148"/>
      <c r="F4251" s="148"/>
      <c r="G4251" s="148"/>
      <c r="H4251" s="148"/>
      <c r="I4251" s="151"/>
      <c r="J4251" s="148"/>
      <c r="K4251" s="66"/>
    </row>
    <row r="4252" spans="1:11" x14ac:dyDescent="0.25">
      <c r="A4252" s="148"/>
      <c r="B4252" s="148"/>
      <c r="C4252" s="148"/>
      <c r="D4252" s="148"/>
      <c r="E4252" s="148"/>
      <c r="F4252" s="148"/>
      <c r="G4252" s="148"/>
      <c r="H4252" s="148"/>
      <c r="I4252" s="151"/>
      <c r="J4252" s="148"/>
      <c r="K4252" s="66"/>
    </row>
    <row r="4253" spans="1:11" x14ac:dyDescent="0.25">
      <c r="A4253" s="148"/>
      <c r="B4253" s="148"/>
      <c r="C4253" s="148"/>
      <c r="D4253" s="148"/>
      <c r="E4253" s="148"/>
      <c r="F4253" s="148"/>
      <c r="G4253" s="148"/>
      <c r="H4253" s="148"/>
      <c r="I4253" s="151"/>
      <c r="J4253" s="148"/>
      <c r="K4253" s="66"/>
    </row>
    <row r="4254" spans="1:11" x14ac:dyDescent="0.25">
      <c r="A4254" s="148"/>
      <c r="B4254" s="148"/>
      <c r="C4254" s="148"/>
      <c r="D4254" s="148"/>
      <c r="E4254" s="148"/>
      <c r="F4254" s="148"/>
      <c r="G4254" s="148"/>
      <c r="H4254" s="148"/>
      <c r="I4254" s="151"/>
      <c r="J4254" s="148"/>
      <c r="K4254" s="66"/>
    </row>
    <row r="4255" spans="1:11" x14ac:dyDescent="0.25">
      <c r="A4255" s="148"/>
      <c r="B4255" s="148"/>
      <c r="C4255" s="148"/>
      <c r="D4255" s="148"/>
      <c r="E4255" s="148"/>
      <c r="F4255" s="148"/>
      <c r="G4255" s="148"/>
      <c r="H4255" s="148"/>
      <c r="I4255" s="151"/>
      <c r="J4255" s="148"/>
      <c r="K4255" s="66"/>
    </row>
    <row r="4256" spans="1:11" x14ac:dyDescent="0.25">
      <c r="A4256" s="148"/>
      <c r="B4256" s="148"/>
      <c r="C4256" s="148"/>
      <c r="D4256" s="148"/>
      <c r="E4256" s="148"/>
      <c r="F4256" s="148"/>
      <c r="G4256" s="148"/>
      <c r="H4256" s="148"/>
      <c r="I4256" s="151"/>
      <c r="J4256" s="148"/>
      <c r="K4256" s="66"/>
    </row>
    <row r="4257" spans="1:11" x14ac:dyDescent="0.25">
      <c r="A4257" s="148"/>
      <c r="B4257" s="148"/>
      <c r="C4257" s="148"/>
      <c r="D4257" s="148"/>
      <c r="E4257" s="148"/>
      <c r="F4257" s="148"/>
      <c r="G4257" s="148"/>
      <c r="H4257" s="148"/>
      <c r="I4257" s="151"/>
      <c r="J4257" s="148"/>
      <c r="K4257" s="66"/>
    </row>
    <row r="4258" spans="1:11" x14ac:dyDescent="0.25">
      <c r="A4258" s="148"/>
      <c r="B4258" s="148"/>
      <c r="C4258" s="148"/>
      <c r="D4258" s="148"/>
      <c r="E4258" s="148"/>
      <c r="F4258" s="148"/>
      <c r="G4258" s="148"/>
      <c r="H4258" s="148"/>
      <c r="I4258" s="151"/>
      <c r="J4258" s="148"/>
      <c r="K4258" s="66"/>
    </row>
    <row r="4259" spans="1:11" x14ac:dyDescent="0.25">
      <c r="A4259" s="148"/>
      <c r="B4259" s="148"/>
      <c r="C4259" s="148"/>
      <c r="D4259" s="148"/>
      <c r="E4259" s="148"/>
      <c r="F4259" s="148"/>
      <c r="G4259" s="148"/>
      <c r="H4259" s="148"/>
      <c r="I4259" s="151"/>
      <c r="J4259" s="148"/>
      <c r="K4259" s="66"/>
    </row>
    <row r="4260" spans="1:11" x14ac:dyDescent="0.25">
      <c r="A4260" s="148"/>
      <c r="B4260" s="148"/>
      <c r="C4260" s="148"/>
      <c r="D4260" s="148"/>
      <c r="E4260" s="148"/>
      <c r="F4260" s="148"/>
      <c r="G4260" s="148"/>
      <c r="H4260" s="148"/>
      <c r="I4260" s="151"/>
      <c r="J4260" s="148"/>
      <c r="K4260" s="66"/>
    </row>
    <row r="4261" spans="1:11" x14ac:dyDescent="0.25">
      <c r="A4261" s="148"/>
      <c r="B4261" s="148"/>
      <c r="C4261" s="148"/>
      <c r="D4261" s="148"/>
      <c r="E4261" s="148"/>
      <c r="F4261" s="148"/>
      <c r="G4261" s="148"/>
      <c r="H4261" s="148"/>
      <c r="I4261" s="151"/>
      <c r="J4261" s="148"/>
      <c r="K4261" s="66"/>
    </row>
    <row r="4262" spans="1:11" x14ac:dyDescent="0.25">
      <c r="A4262" s="148"/>
      <c r="B4262" s="148"/>
      <c r="C4262" s="148"/>
      <c r="D4262" s="148"/>
      <c r="E4262" s="148"/>
      <c r="F4262" s="148"/>
      <c r="G4262" s="148"/>
      <c r="H4262" s="148"/>
      <c r="I4262" s="151"/>
      <c r="J4262" s="148"/>
      <c r="K4262" s="66"/>
    </row>
    <row r="4263" spans="1:11" x14ac:dyDescent="0.25">
      <c r="A4263" s="148"/>
      <c r="B4263" s="148"/>
      <c r="C4263" s="148"/>
      <c r="D4263" s="148"/>
      <c r="E4263" s="148"/>
      <c r="F4263" s="148"/>
      <c r="G4263" s="148"/>
      <c r="H4263" s="148"/>
      <c r="I4263" s="151"/>
      <c r="J4263" s="148"/>
      <c r="K4263" s="66"/>
    </row>
    <row r="4264" spans="1:11" x14ac:dyDescent="0.25">
      <c r="A4264" s="148"/>
      <c r="B4264" s="148"/>
      <c r="C4264" s="148"/>
      <c r="D4264" s="148"/>
      <c r="E4264" s="148"/>
      <c r="F4264" s="148"/>
      <c r="G4264" s="148"/>
      <c r="H4264" s="148"/>
      <c r="I4264" s="151"/>
      <c r="J4264" s="148"/>
      <c r="K4264" s="66"/>
    </row>
    <row r="4265" spans="1:11" x14ac:dyDescent="0.25">
      <c r="A4265" s="148"/>
      <c r="B4265" s="148"/>
      <c r="C4265" s="148"/>
      <c r="D4265" s="148"/>
      <c r="E4265" s="148"/>
      <c r="F4265" s="148"/>
      <c r="G4265" s="148"/>
      <c r="H4265" s="148"/>
      <c r="I4265" s="151"/>
      <c r="J4265" s="148"/>
      <c r="K4265" s="66"/>
    </row>
    <row r="4266" spans="1:11" x14ac:dyDescent="0.25">
      <c r="A4266" s="148"/>
      <c r="B4266" s="148"/>
      <c r="C4266" s="148"/>
      <c r="D4266" s="148"/>
      <c r="E4266" s="148"/>
      <c r="F4266" s="148"/>
      <c r="G4266" s="148"/>
      <c r="H4266" s="148"/>
      <c r="I4266" s="151"/>
      <c r="J4266" s="148"/>
      <c r="K4266" s="66"/>
    </row>
    <row r="4267" spans="1:11" x14ac:dyDescent="0.25">
      <c r="A4267" s="148"/>
      <c r="B4267" s="148"/>
      <c r="C4267" s="148"/>
      <c r="D4267" s="148"/>
      <c r="E4267" s="148"/>
      <c r="F4267" s="148"/>
      <c r="G4267" s="148"/>
      <c r="H4267" s="148"/>
      <c r="I4267" s="151"/>
      <c r="J4267" s="148"/>
      <c r="K4267" s="66"/>
    </row>
    <row r="4268" spans="1:11" x14ac:dyDescent="0.25">
      <c r="A4268" s="148"/>
      <c r="B4268" s="148"/>
      <c r="C4268" s="148"/>
      <c r="D4268" s="148"/>
      <c r="E4268" s="148"/>
      <c r="F4268" s="148"/>
      <c r="G4268" s="148"/>
      <c r="H4268" s="148"/>
      <c r="I4268" s="151"/>
      <c r="J4268" s="148"/>
      <c r="K4268" s="66"/>
    </row>
    <row r="4269" spans="1:11" x14ac:dyDescent="0.25">
      <c r="A4269" s="148"/>
      <c r="B4269" s="148"/>
      <c r="C4269" s="148"/>
      <c r="D4269" s="148"/>
      <c r="E4269" s="148"/>
      <c r="F4269" s="148"/>
      <c r="G4269" s="148"/>
      <c r="H4269" s="148"/>
      <c r="I4269" s="151"/>
      <c r="J4269" s="148"/>
      <c r="K4269" s="66"/>
    </row>
    <row r="4270" spans="1:11" x14ac:dyDescent="0.25">
      <c r="A4270" s="148"/>
      <c r="B4270" s="148"/>
      <c r="C4270" s="148"/>
      <c r="D4270" s="148"/>
      <c r="E4270" s="148"/>
      <c r="F4270" s="148"/>
      <c r="G4270" s="148"/>
      <c r="H4270" s="148"/>
      <c r="I4270" s="151"/>
      <c r="J4270" s="148"/>
      <c r="K4270" s="66"/>
    </row>
    <row r="4271" spans="1:11" x14ac:dyDescent="0.25">
      <c r="A4271" s="148"/>
      <c r="B4271" s="148"/>
      <c r="C4271" s="148"/>
      <c r="D4271" s="148"/>
      <c r="E4271" s="148"/>
      <c r="F4271" s="148"/>
      <c r="G4271" s="148"/>
      <c r="H4271" s="148"/>
      <c r="I4271" s="151"/>
      <c r="J4271" s="148"/>
      <c r="K4271" s="66"/>
    </row>
    <row r="4272" spans="1:11" x14ac:dyDescent="0.25">
      <c r="A4272" s="148"/>
      <c r="B4272" s="148"/>
      <c r="C4272" s="148"/>
      <c r="D4272" s="148"/>
      <c r="E4272" s="148"/>
      <c r="F4272" s="148"/>
      <c r="G4272" s="148"/>
      <c r="H4272" s="148"/>
      <c r="I4272" s="151"/>
      <c r="J4272" s="148"/>
      <c r="K4272" s="66"/>
    </row>
    <row r="4273" spans="1:11" x14ac:dyDescent="0.25">
      <c r="A4273" s="148"/>
      <c r="B4273" s="148"/>
      <c r="C4273" s="148"/>
      <c r="D4273" s="148"/>
      <c r="E4273" s="148"/>
      <c r="F4273" s="148"/>
      <c r="G4273" s="148"/>
      <c r="H4273" s="148"/>
      <c r="I4273" s="151"/>
      <c r="J4273" s="148"/>
      <c r="K4273" s="66"/>
    </row>
    <row r="4274" spans="1:11" x14ac:dyDescent="0.25">
      <c r="A4274" s="148"/>
      <c r="B4274" s="148"/>
      <c r="C4274" s="148"/>
      <c r="D4274" s="148"/>
      <c r="E4274" s="148"/>
      <c r="F4274" s="148"/>
      <c r="G4274" s="148"/>
      <c r="H4274" s="148"/>
      <c r="I4274" s="151"/>
      <c r="J4274" s="148"/>
      <c r="K4274" s="66"/>
    </row>
    <row r="4275" spans="1:11" x14ac:dyDescent="0.25">
      <c r="A4275" s="148"/>
      <c r="B4275" s="148"/>
      <c r="C4275" s="148"/>
      <c r="D4275" s="148"/>
      <c r="E4275" s="148"/>
      <c r="F4275" s="148"/>
      <c r="G4275" s="148"/>
      <c r="H4275" s="148"/>
      <c r="I4275" s="151"/>
      <c r="J4275" s="148"/>
      <c r="K4275" s="66"/>
    </row>
    <row r="4276" spans="1:11" x14ac:dyDescent="0.25">
      <c r="A4276" s="148"/>
      <c r="B4276" s="148"/>
      <c r="C4276" s="148"/>
      <c r="D4276" s="148"/>
      <c r="E4276" s="148"/>
      <c r="F4276" s="148"/>
      <c r="G4276" s="148"/>
      <c r="H4276" s="148"/>
      <c r="I4276" s="151"/>
      <c r="J4276" s="148"/>
      <c r="K4276" s="66"/>
    </row>
    <row r="4277" spans="1:11" x14ac:dyDescent="0.25">
      <c r="A4277" s="148"/>
      <c r="B4277" s="148"/>
      <c r="C4277" s="148"/>
      <c r="D4277" s="148"/>
      <c r="E4277" s="148"/>
      <c r="F4277" s="148"/>
      <c r="G4277" s="148"/>
      <c r="H4277" s="148"/>
      <c r="I4277" s="151"/>
      <c r="J4277" s="148"/>
      <c r="K4277" s="66"/>
    </row>
    <row r="4278" spans="1:11" x14ac:dyDescent="0.25">
      <c r="A4278" s="148"/>
      <c r="B4278" s="148"/>
      <c r="C4278" s="148"/>
      <c r="D4278" s="148"/>
      <c r="E4278" s="148"/>
      <c r="F4278" s="148"/>
      <c r="G4278" s="148"/>
      <c r="H4278" s="148"/>
      <c r="I4278" s="151"/>
      <c r="J4278" s="148"/>
      <c r="K4278" s="66"/>
    </row>
    <row r="4279" spans="1:11" x14ac:dyDescent="0.25">
      <c r="A4279" s="148"/>
      <c r="B4279" s="148"/>
      <c r="C4279" s="148"/>
      <c r="D4279" s="148"/>
      <c r="E4279" s="148"/>
      <c r="F4279" s="148"/>
      <c r="G4279" s="148"/>
      <c r="H4279" s="148"/>
      <c r="I4279" s="151"/>
      <c r="J4279" s="148"/>
      <c r="K4279" s="66"/>
    </row>
    <row r="4280" spans="1:11" x14ac:dyDescent="0.25">
      <c r="A4280" s="148"/>
      <c r="B4280" s="148"/>
      <c r="C4280" s="148"/>
      <c r="D4280" s="148"/>
      <c r="E4280" s="148"/>
      <c r="F4280" s="148"/>
      <c r="G4280" s="148"/>
      <c r="H4280" s="148"/>
      <c r="I4280" s="151"/>
      <c r="J4280" s="148"/>
      <c r="K4280" s="66"/>
    </row>
    <row r="4281" spans="1:11" x14ac:dyDescent="0.25">
      <c r="A4281" s="148"/>
      <c r="B4281" s="148"/>
      <c r="C4281" s="148"/>
      <c r="D4281" s="148"/>
      <c r="E4281" s="148"/>
      <c r="F4281" s="148"/>
      <c r="G4281" s="148"/>
      <c r="H4281" s="148"/>
      <c r="I4281" s="151"/>
      <c r="J4281" s="148"/>
      <c r="K4281" s="66"/>
    </row>
    <row r="4282" spans="1:11" x14ac:dyDescent="0.25">
      <c r="A4282" s="148"/>
      <c r="B4282" s="148"/>
      <c r="C4282" s="148"/>
      <c r="D4282" s="148"/>
      <c r="E4282" s="148"/>
      <c r="F4282" s="148"/>
      <c r="G4282" s="148"/>
      <c r="H4282" s="148"/>
      <c r="I4282" s="151"/>
      <c r="J4282" s="148"/>
      <c r="K4282" s="66"/>
    </row>
    <row r="4283" spans="1:11" x14ac:dyDescent="0.25">
      <c r="A4283" s="148"/>
      <c r="B4283" s="148"/>
      <c r="C4283" s="148"/>
      <c r="D4283" s="148"/>
      <c r="E4283" s="148"/>
      <c r="F4283" s="148"/>
      <c r="G4283" s="148"/>
      <c r="H4283" s="148"/>
      <c r="I4283" s="151"/>
      <c r="J4283" s="148"/>
      <c r="K4283" s="66"/>
    </row>
    <row r="4284" spans="1:11" x14ac:dyDescent="0.25">
      <c r="A4284" s="148"/>
      <c r="B4284" s="148"/>
      <c r="C4284" s="148"/>
      <c r="D4284" s="148"/>
      <c r="E4284" s="148"/>
      <c r="F4284" s="148"/>
      <c r="G4284" s="148"/>
      <c r="H4284" s="148"/>
      <c r="I4284" s="151"/>
      <c r="J4284" s="148"/>
      <c r="K4284" s="66"/>
    </row>
    <row r="4285" spans="1:11" x14ac:dyDescent="0.25">
      <c r="A4285" s="148"/>
      <c r="B4285" s="148"/>
      <c r="C4285" s="148"/>
      <c r="D4285" s="148"/>
      <c r="E4285" s="148"/>
      <c r="F4285" s="148"/>
      <c r="G4285" s="148"/>
      <c r="H4285" s="148"/>
      <c r="I4285" s="151"/>
      <c r="J4285" s="148"/>
      <c r="K4285" s="66"/>
    </row>
    <row r="4286" spans="1:11" x14ac:dyDescent="0.25">
      <c r="A4286" s="148"/>
      <c r="B4286" s="148"/>
      <c r="C4286" s="148"/>
      <c r="D4286" s="148"/>
      <c r="E4286" s="148"/>
      <c r="F4286" s="148"/>
      <c r="G4286" s="148"/>
      <c r="H4286" s="148"/>
      <c r="I4286" s="151"/>
      <c r="J4286" s="148"/>
      <c r="K4286" s="66"/>
    </row>
    <row r="4287" spans="1:11" x14ac:dyDescent="0.25">
      <c r="A4287" s="148"/>
      <c r="B4287" s="148"/>
      <c r="C4287" s="148"/>
      <c r="D4287" s="148"/>
      <c r="E4287" s="148"/>
      <c r="F4287" s="148"/>
      <c r="G4287" s="148"/>
      <c r="H4287" s="148"/>
      <c r="I4287" s="151"/>
      <c r="J4287" s="148"/>
      <c r="K4287" s="66"/>
    </row>
    <row r="4288" spans="1:11" x14ac:dyDescent="0.25">
      <c r="A4288" s="148"/>
      <c r="B4288" s="148"/>
      <c r="C4288" s="148"/>
      <c r="D4288" s="148"/>
      <c r="E4288" s="148"/>
      <c r="F4288" s="148"/>
      <c r="G4288" s="148"/>
      <c r="H4288" s="148"/>
      <c r="I4288" s="151"/>
      <c r="J4288" s="148"/>
      <c r="K4288" s="66"/>
    </row>
    <row r="4289" spans="1:11" x14ac:dyDescent="0.25">
      <c r="A4289" s="148"/>
      <c r="B4289" s="148"/>
      <c r="C4289" s="148"/>
      <c r="D4289" s="148"/>
      <c r="E4289" s="148"/>
      <c r="F4289" s="148"/>
      <c r="G4289" s="148"/>
      <c r="H4289" s="148"/>
      <c r="I4289" s="151"/>
      <c r="J4289" s="148"/>
      <c r="K4289" s="66"/>
    </row>
    <row r="4290" spans="1:11" x14ac:dyDescent="0.25">
      <c r="A4290" s="148"/>
      <c r="B4290" s="148"/>
      <c r="C4290" s="148"/>
      <c r="D4290" s="148"/>
      <c r="E4290" s="148"/>
      <c r="F4290" s="148"/>
      <c r="G4290" s="148"/>
      <c r="H4290" s="148"/>
      <c r="I4290" s="151"/>
      <c r="J4290" s="148"/>
      <c r="K4290" s="66"/>
    </row>
    <row r="4291" spans="1:11" x14ac:dyDescent="0.25">
      <c r="A4291" s="148"/>
      <c r="B4291" s="148"/>
      <c r="C4291" s="148"/>
      <c r="D4291" s="148"/>
      <c r="E4291" s="148"/>
      <c r="F4291" s="148"/>
      <c r="G4291" s="148"/>
      <c r="H4291" s="148"/>
      <c r="I4291" s="151"/>
      <c r="J4291" s="148"/>
      <c r="K4291" s="66"/>
    </row>
    <row r="4292" spans="1:11" x14ac:dyDescent="0.25">
      <c r="A4292" s="148"/>
      <c r="B4292" s="148"/>
      <c r="C4292" s="148"/>
      <c r="D4292" s="148"/>
      <c r="E4292" s="148"/>
      <c r="F4292" s="148"/>
      <c r="G4292" s="148"/>
      <c r="H4292" s="148"/>
      <c r="I4292" s="151"/>
      <c r="J4292" s="148"/>
      <c r="K4292" s="66"/>
    </row>
    <row r="4293" spans="1:11" x14ac:dyDescent="0.25">
      <c r="A4293" s="148"/>
      <c r="B4293" s="148"/>
      <c r="C4293" s="148"/>
      <c r="D4293" s="148"/>
      <c r="E4293" s="148"/>
      <c r="F4293" s="148"/>
      <c r="G4293" s="148"/>
      <c r="H4293" s="148"/>
      <c r="I4293" s="151"/>
      <c r="J4293" s="148"/>
      <c r="K4293" s="66"/>
    </row>
    <row r="4294" spans="1:11" x14ac:dyDescent="0.25">
      <c r="A4294" s="148"/>
      <c r="B4294" s="148"/>
      <c r="C4294" s="148"/>
      <c r="D4294" s="148"/>
      <c r="E4294" s="148"/>
      <c r="F4294" s="148"/>
      <c r="G4294" s="148"/>
      <c r="H4294" s="148"/>
      <c r="I4294" s="151"/>
      <c r="J4294" s="148"/>
      <c r="K4294" s="66"/>
    </row>
    <row r="4295" spans="1:11" x14ac:dyDescent="0.25">
      <c r="A4295" s="148"/>
      <c r="B4295" s="148"/>
      <c r="C4295" s="148"/>
      <c r="D4295" s="148"/>
      <c r="E4295" s="148"/>
      <c r="F4295" s="148"/>
      <c r="G4295" s="148"/>
      <c r="H4295" s="148"/>
      <c r="I4295" s="151"/>
      <c r="J4295" s="148"/>
      <c r="K4295" s="66"/>
    </row>
    <row r="4296" spans="1:11" x14ac:dyDescent="0.25">
      <c r="A4296" s="148"/>
      <c r="B4296" s="148"/>
      <c r="C4296" s="148"/>
      <c r="D4296" s="148"/>
      <c r="E4296" s="148"/>
      <c r="F4296" s="148"/>
      <c r="G4296" s="148"/>
      <c r="H4296" s="148"/>
      <c r="I4296" s="151"/>
      <c r="J4296" s="148"/>
      <c r="K4296" s="66"/>
    </row>
    <row r="4297" spans="1:11" x14ac:dyDescent="0.25">
      <c r="A4297" s="148"/>
      <c r="B4297" s="148"/>
      <c r="C4297" s="148"/>
      <c r="D4297" s="148"/>
      <c r="E4297" s="148"/>
      <c r="F4297" s="148"/>
      <c r="G4297" s="148"/>
      <c r="H4297" s="148"/>
      <c r="I4297" s="151"/>
      <c r="J4297" s="148"/>
      <c r="K4297" s="66"/>
    </row>
    <row r="4298" spans="1:11" x14ac:dyDescent="0.25">
      <c r="A4298" s="148"/>
      <c r="B4298" s="148"/>
      <c r="C4298" s="148"/>
      <c r="D4298" s="148"/>
      <c r="E4298" s="148"/>
      <c r="F4298" s="148"/>
      <c r="G4298" s="148"/>
      <c r="H4298" s="148"/>
      <c r="I4298" s="151"/>
      <c r="J4298" s="148"/>
      <c r="K4298" s="66"/>
    </row>
    <row r="4299" spans="1:11" x14ac:dyDescent="0.25">
      <c r="A4299" s="148"/>
      <c r="B4299" s="148"/>
      <c r="C4299" s="148"/>
      <c r="D4299" s="148"/>
      <c r="E4299" s="148"/>
      <c r="F4299" s="148"/>
      <c r="G4299" s="148"/>
      <c r="H4299" s="148"/>
      <c r="I4299" s="151"/>
      <c r="J4299" s="148"/>
      <c r="K4299" s="66"/>
    </row>
    <row r="4300" spans="1:11" x14ac:dyDescent="0.25">
      <c r="A4300" s="148"/>
      <c r="B4300" s="148"/>
      <c r="C4300" s="148"/>
      <c r="D4300" s="148"/>
      <c r="E4300" s="148"/>
      <c r="F4300" s="148"/>
      <c r="G4300" s="148"/>
      <c r="H4300" s="148"/>
      <c r="I4300" s="151"/>
      <c r="J4300" s="148"/>
      <c r="K4300" s="66"/>
    </row>
    <row r="4301" spans="1:11" x14ac:dyDescent="0.25">
      <c r="A4301" s="148"/>
      <c r="B4301" s="148"/>
      <c r="C4301" s="148"/>
      <c r="D4301" s="148"/>
      <c r="E4301" s="148"/>
      <c r="F4301" s="148"/>
      <c r="G4301" s="148"/>
      <c r="H4301" s="148"/>
      <c r="I4301" s="151"/>
      <c r="J4301" s="148"/>
      <c r="K4301" s="66"/>
    </row>
    <row r="4302" spans="1:11" x14ac:dyDescent="0.25">
      <c r="A4302" s="148"/>
      <c r="B4302" s="148"/>
      <c r="C4302" s="148"/>
      <c r="D4302" s="148"/>
      <c r="E4302" s="148"/>
      <c r="F4302" s="148"/>
      <c r="G4302" s="148"/>
      <c r="H4302" s="148"/>
      <c r="I4302" s="151"/>
      <c r="J4302" s="148"/>
      <c r="K4302" s="66"/>
    </row>
    <row r="4303" spans="1:11" x14ac:dyDescent="0.25">
      <c r="A4303" s="148"/>
      <c r="B4303" s="148"/>
      <c r="C4303" s="148"/>
      <c r="D4303" s="148"/>
      <c r="E4303" s="148"/>
      <c r="F4303" s="148"/>
      <c r="G4303" s="148"/>
      <c r="H4303" s="148"/>
      <c r="I4303" s="151"/>
      <c r="J4303" s="148"/>
      <c r="K4303" s="66"/>
    </row>
    <row r="4304" spans="1:11" x14ac:dyDescent="0.25">
      <c r="A4304" s="148"/>
      <c r="B4304" s="148"/>
      <c r="C4304" s="148"/>
      <c r="D4304" s="148"/>
      <c r="E4304" s="148"/>
      <c r="F4304" s="148"/>
      <c r="G4304" s="148"/>
      <c r="H4304" s="148"/>
      <c r="I4304" s="151"/>
      <c r="J4304" s="148"/>
      <c r="K4304" s="66"/>
    </row>
    <row r="4305" spans="1:11" x14ac:dyDescent="0.25">
      <c r="A4305" s="148"/>
      <c r="B4305" s="148"/>
      <c r="C4305" s="148"/>
      <c r="D4305" s="148"/>
      <c r="E4305" s="148"/>
      <c r="F4305" s="148"/>
      <c r="G4305" s="148"/>
      <c r="H4305" s="148"/>
      <c r="I4305" s="151"/>
      <c r="J4305" s="148"/>
      <c r="K4305" s="66"/>
    </row>
    <row r="4306" spans="1:11" x14ac:dyDescent="0.25">
      <c r="A4306" s="148"/>
      <c r="B4306" s="148"/>
      <c r="C4306" s="148"/>
      <c r="D4306" s="148"/>
      <c r="E4306" s="148"/>
      <c r="F4306" s="148"/>
      <c r="G4306" s="148"/>
      <c r="H4306" s="148"/>
      <c r="I4306" s="151"/>
      <c r="J4306" s="148"/>
      <c r="K4306" s="66"/>
    </row>
    <row r="4307" spans="1:11" x14ac:dyDescent="0.25">
      <c r="A4307" s="148"/>
      <c r="B4307" s="148"/>
      <c r="C4307" s="148"/>
      <c r="D4307" s="148"/>
      <c r="E4307" s="148"/>
      <c r="F4307" s="148"/>
      <c r="G4307" s="148"/>
      <c r="H4307" s="148"/>
      <c r="I4307" s="151"/>
      <c r="J4307" s="148"/>
      <c r="K4307" s="66"/>
    </row>
    <row r="4308" spans="1:11" x14ac:dyDescent="0.25">
      <c r="A4308" s="148"/>
      <c r="B4308" s="148"/>
      <c r="C4308" s="148"/>
      <c r="D4308" s="148"/>
      <c r="E4308" s="148"/>
      <c r="F4308" s="148"/>
      <c r="G4308" s="148"/>
      <c r="H4308" s="148"/>
      <c r="I4308" s="151"/>
      <c r="J4308" s="148"/>
      <c r="K4308" s="66"/>
    </row>
    <row r="4309" spans="1:11" x14ac:dyDescent="0.25">
      <c r="A4309" s="148"/>
      <c r="B4309" s="148"/>
      <c r="C4309" s="148"/>
      <c r="D4309" s="148"/>
      <c r="E4309" s="148"/>
      <c r="F4309" s="148"/>
      <c r="G4309" s="148"/>
      <c r="H4309" s="148"/>
      <c r="I4309" s="151"/>
      <c r="J4309" s="148"/>
      <c r="K4309" s="66"/>
    </row>
    <row r="4310" spans="1:11" x14ac:dyDescent="0.25">
      <c r="A4310" s="148"/>
      <c r="B4310" s="148"/>
      <c r="C4310" s="148"/>
      <c r="D4310" s="148"/>
      <c r="E4310" s="148"/>
      <c r="F4310" s="148"/>
      <c r="G4310" s="148"/>
      <c r="H4310" s="148"/>
      <c r="I4310" s="151"/>
      <c r="J4310" s="148"/>
      <c r="K4310" s="66"/>
    </row>
    <row r="4311" spans="1:11" x14ac:dyDescent="0.25">
      <c r="A4311" s="148"/>
      <c r="B4311" s="148"/>
      <c r="C4311" s="148"/>
      <c r="D4311" s="148"/>
      <c r="E4311" s="148"/>
      <c r="F4311" s="148"/>
      <c r="G4311" s="148"/>
      <c r="H4311" s="148"/>
      <c r="I4311" s="151"/>
      <c r="J4311" s="148"/>
      <c r="K4311" s="66"/>
    </row>
    <row r="4312" spans="1:11" x14ac:dyDescent="0.25">
      <c r="A4312" s="148"/>
      <c r="B4312" s="148"/>
      <c r="C4312" s="148"/>
      <c r="D4312" s="148"/>
      <c r="E4312" s="148"/>
      <c r="F4312" s="148"/>
      <c r="G4312" s="148"/>
      <c r="H4312" s="148"/>
      <c r="I4312" s="151"/>
      <c r="J4312" s="148"/>
      <c r="K4312" s="66"/>
    </row>
    <row r="4313" spans="1:11" x14ac:dyDescent="0.25">
      <c r="A4313" s="148"/>
      <c r="B4313" s="148"/>
      <c r="C4313" s="148"/>
      <c r="D4313" s="148"/>
      <c r="E4313" s="148"/>
      <c r="F4313" s="148"/>
      <c r="G4313" s="148"/>
      <c r="H4313" s="148"/>
      <c r="I4313" s="151"/>
      <c r="J4313" s="148"/>
      <c r="K4313" s="66"/>
    </row>
    <row r="4314" spans="1:11" x14ac:dyDescent="0.25">
      <c r="A4314" s="148"/>
      <c r="B4314" s="148"/>
      <c r="C4314" s="148"/>
      <c r="D4314" s="148"/>
      <c r="E4314" s="148"/>
      <c r="F4314" s="148"/>
      <c r="G4314" s="148"/>
      <c r="H4314" s="148"/>
      <c r="I4314" s="151"/>
      <c r="J4314" s="148"/>
      <c r="K4314" s="66"/>
    </row>
    <row r="4315" spans="1:11" x14ac:dyDescent="0.25">
      <c r="A4315" s="148"/>
      <c r="B4315" s="148"/>
      <c r="C4315" s="148"/>
      <c r="D4315" s="148"/>
      <c r="E4315" s="148"/>
      <c r="F4315" s="148"/>
      <c r="G4315" s="148"/>
      <c r="H4315" s="148"/>
      <c r="I4315" s="151"/>
      <c r="J4315" s="148"/>
      <c r="K4315" s="66"/>
    </row>
    <row r="4316" spans="1:11" x14ac:dyDescent="0.25">
      <c r="A4316" s="148"/>
      <c r="B4316" s="148"/>
      <c r="C4316" s="148"/>
      <c r="D4316" s="148"/>
      <c r="E4316" s="148"/>
      <c r="F4316" s="148"/>
      <c r="G4316" s="148"/>
      <c r="H4316" s="148"/>
      <c r="I4316" s="151"/>
      <c r="J4316" s="148"/>
      <c r="K4316" s="66"/>
    </row>
    <row r="4317" spans="1:11" x14ac:dyDescent="0.25">
      <c r="A4317" s="148"/>
      <c r="B4317" s="148"/>
      <c r="C4317" s="148"/>
      <c r="D4317" s="148"/>
      <c r="E4317" s="148"/>
      <c r="F4317" s="148"/>
      <c r="G4317" s="148"/>
      <c r="H4317" s="148"/>
      <c r="I4317" s="151"/>
      <c r="J4317" s="148"/>
      <c r="K4317" s="66"/>
    </row>
    <row r="4318" spans="1:11" x14ac:dyDescent="0.25">
      <c r="A4318" s="148"/>
      <c r="B4318" s="148"/>
      <c r="C4318" s="148"/>
      <c r="D4318" s="148"/>
      <c r="E4318" s="148"/>
      <c r="F4318" s="148"/>
      <c r="G4318" s="148"/>
      <c r="H4318" s="148"/>
      <c r="I4318" s="151"/>
      <c r="J4318" s="148"/>
      <c r="K4318" s="66"/>
    </row>
    <row r="4319" spans="1:11" x14ac:dyDescent="0.25">
      <c r="A4319" s="148"/>
      <c r="B4319" s="148"/>
      <c r="C4319" s="148"/>
      <c r="D4319" s="148"/>
      <c r="E4319" s="148"/>
      <c r="F4319" s="148"/>
      <c r="G4319" s="148"/>
      <c r="H4319" s="148"/>
      <c r="I4319" s="151"/>
      <c r="J4319" s="148"/>
      <c r="K4319" s="66"/>
    </row>
    <row r="4320" spans="1:11" x14ac:dyDescent="0.25">
      <c r="A4320" s="148"/>
      <c r="B4320" s="148"/>
      <c r="C4320" s="148"/>
      <c r="D4320" s="148"/>
      <c r="E4320" s="148"/>
      <c r="F4320" s="148"/>
      <c r="G4320" s="148"/>
      <c r="H4320" s="148"/>
      <c r="I4320" s="151"/>
      <c r="J4320" s="148"/>
      <c r="K4320" s="66"/>
    </row>
    <row r="4321" spans="1:11" x14ac:dyDescent="0.25">
      <c r="A4321" s="148"/>
      <c r="B4321" s="148"/>
      <c r="C4321" s="148"/>
      <c r="D4321" s="148"/>
      <c r="E4321" s="148"/>
      <c r="F4321" s="148"/>
      <c r="G4321" s="148"/>
      <c r="H4321" s="148"/>
      <c r="I4321" s="151"/>
      <c r="J4321" s="148"/>
      <c r="K4321" s="66"/>
    </row>
    <row r="4322" spans="1:11" x14ac:dyDescent="0.25">
      <c r="A4322" s="148"/>
      <c r="B4322" s="148"/>
      <c r="C4322" s="148"/>
      <c r="D4322" s="148"/>
      <c r="E4322" s="148"/>
      <c r="F4322" s="148"/>
      <c r="G4322" s="148"/>
      <c r="H4322" s="148"/>
      <c r="I4322" s="151"/>
      <c r="J4322" s="148"/>
      <c r="K4322" s="66"/>
    </row>
    <row r="4323" spans="1:11" x14ac:dyDescent="0.25">
      <c r="A4323" s="148"/>
      <c r="B4323" s="148"/>
      <c r="C4323" s="148"/>
      <c r="D4323" s="148"/>
      <c r="E4323" s="148"/>
      <c r="F4323" s="148"/>
      <c r="G4323" s="148"/>
      <c r="H4323" s="148"/>
      <c r="I4323" s="151"/>
      <c r="J4323" s="148"/>
      <c r="K4323" s="66"/>
    </row>
    <row r="4324" spans="1:11" x14ac:dyDescent="0.25">
      <c r="A4324" s="148"/>
      <c r="B4324" s="148"/>
      <c r="C4324" s="148"/>
      <c r="D4324" s="148"/>
      <c r="E4324" s="148"/>
      <c r="F4324" s="148"/>
      <c r="G4324" s="148"/>
      <c r="H4324" s="148"/>
      <c r="I4324" s="151"/>
      <c r="J4324" s="148"/>
      <c r="K4324" s="66"/>
    </row>
    <row r="4325" spans="1:11" x14ac:dyDescent="0.25">
      <c r="A4325" s="148"/>
      <c r="B4325" s="148"/>
      <c r="C4325" s="148"/>
      <c r="D4325" s="148"/>
      <c r="E4325" s="148"/>
      <c r="F4325" s="148"/>
      <c r="G4325" s="148"/>
      <c r="H4325" s="148"/>
      <c r="I4325" s="151"/>
      <c r="J4325" s="148"/>
      <c r="K4325" s="66"/>
    </row>
    <row r="4326" spans="1:11" x14ac:dyDescent="0.25">
      <c r="A4326" s="148"/>
      <c r="B4326" s="148"/>
      <c r="C4326" s="148"/>
      <c r="D4326" s="148"/>
      <c r="E4326" s="148"/>
      <c r="F4326" s="148"/>
      <c r="G4326" s="148"/>
      <c r="H4326" s="148"/>
      <c r="I4326" s="151"/>
      <c r="J4326" s="148"/>
      <c r="K4326" s="66"/>
    </row>
    <row r="4327" spans="1:11" x14ac:dyDescent="0.25">
      <c r="A4327" s="148"/>
      <c r="B4327" s="148"/>
      <c r="C4327" s="148"/>
      <c r="D4327" s="148"/>
      <c r="E4327" s="148"/>
      <c r="F4327" s="148"/>
      <c r="G4327" s="148"/>
      <c r="H4327" s="148"/>
      <c r="I4327" s="151"/>
      <c r="J4327" s="148"/>
      <c r="K4327" s="66"/>
    </row>
    <row r="4328" spans="1:11" x14ac:dyDescent="0.25">
      <c r="A4328" s="148"/>
      <c r="B4328" s="148"/>
      <c r="C4328" s="148"/>
      <c r="D4328" s="148"/>
      <c r="E4328" s="148"/>
      <c r="F4328" s="148"/>
      <c r="G4328" s="148"/>
      <c r="H4328" s="148"/>
      <c r="I4328" s="151"/>
      <c r="J4328" s="148"/>
      <c r="K4328" s="66"/>
    </row>
    <row r="4329" spans="1:11" x14ac:dyDescent="0.25">
      <c r="A4329" s="148"/>
      <c r="B4329" s="148"/>
      <c r="C4329" s="148"/>
      <c r="D4329" s="148"/>
      <c r="E4329" s="148"/>
      <c r="F4329" s="148"/>
      <c r="G4329" s="148"/>
      <c r="H4329" s="148"/>
      <c r="I4329" s="151"/>
      <c r="J4329" s="148"/>
      <c r="K4329" s="66"/>
    </row>
    <row r="4330" spans="1:11" x14ac:dyDescent="0.25">
      <c r="A4330" s="148"/>
      <c r="B4330" s="148"/>
      <c r="C4330" s="148"/>
      <c r="D4330" s="148"/>
      <c r="E4330" s="148"/>
      <c r="F4330" s="148"/>
      <c r="G4330" s="148"/>
      <c r="H4330" s="148"/>
      <c r="I4330" s="151"/>
      <c r="J4330" s="148"/>
      <c r="K4330" s="66"/>
    </row>
    <row r="4331" spans="1:11" x14ac:dyDescent="0.25">
      <c r="A4331" s="148"/>
      <c r="B4331" s="148"/>
      <c r="C4331" s="148"/>
      <c r="D4331" s="148"/>
      <c r="E4331" s="148"/>
      <c r="F4331" s="148"/>
      <c r="G4331" s="148"/>
      <c r="H4331" s="148"/>
      <c r="I4331" s="151"/>
      <c r="J4331" s="148"/>
      <c r="K4331" s="66"/>
    </row>
    <row r="4332" spans="1:11" x14ac:dyDescent="0.25">
      <c r="A4332" s="148"/>
      <c r="B4332" s="148"/>
      <c r="C4332" s="148"/>
      <c r="D4332" s="148"/>
      <c r="E4332" s="148"/>
      <c r="F4332" s="148"/>
      <c r="G4332" s="148"/>
      <c r="H4332" s="148"/>
      <c r="I4332" s="151"/>
      <c r="J4332" s="148"/>
      <c r="K4332" s="66"/>
    </row>
    <row r="4333" spans="1:11" x14ac:dyDescent="0.25">
      <c r="A4333" s="148"/>
      <c r="B4333" s="148"/>
      <c r="C4333" s="148"/>
      <c r="D4333" s="148"/>
      <c r="E4333" s="148"/>
      <c r="F4333" s="148"/>
      <c r="G4333" s="148"/>
      <c r="H4333" s="148"/>
      <c r="I4333" s="151"/>
      <c r="J4333" s="148"/>
      <c r="K4333" s="66"/>
    </row>
    <row r="4334" spans="1:11" x14ac:dyDescent="0.25">
      <c r="A4334" s="148"/>
      <c r="B4334" s="148"/>
      <c r="C4334" s="148"/>
      <c r="D4334" s="148"/>
      <c r="E4334" s="148"/>
      <c r="F4334" s="148"/>
      <c r="G4334" s="148"/>
      <c r="H4334" s="148"/>
      <c r="I4334" s="151"/>
      <c r="J4334" s="148"/>
      <c r="K4334" s="66"/>
    </row>
    <row r="4335" spans="1:11" x14ac:dyDescent="0.25">
      <c r="A4335" s="148"/>
      <c r="B4335" s="148"/>
      <c r="C4335" s="148"/>
      <c r="D4335" s="148"/>
      <c r="E4335" s="148"/>
      <c r="F4335" s="148"/>
      <c r="G4335" s="148"/>
      <c r="H4335" s="148"/>
      <c r="I4335" s="151"/>
      <c r="J4335" s="148"/>
      <c r="K4335" s="66"/>
    </row>
    <row r="4336" spans="1:11" x14ac:dyDescent="0.25">
      <c r="A4336" s="148"/>
      <c r="B4336" s="148"/>
      <c r="C4336" s="148"/>
      <c r="D4336" s="148"/>
      <c r="E4336" s="148"/>
      <c r="F4336" s="148"/>
      <c r="G4336" s="148"/>
      <c r="H4336" s="148"/>
      <c r="I4336" s="151"/>
      <c r="J4336" s="148"/>
      <c r="K4336" s="66"/>
    </row>
    <row r="4337" spans="1:11" x14ac:dyDescent="0.25">
      <c r="A4337" s="148"/>
      <c r="B4337" s="148"/>
      <c r="C4337" s="148"/>
      <c r="D4337" s="148"/>
      <c r="E4337" s="148"/>
      <c r="F4337" s="148"/>
      <c r="G4337" s="148"/>
      <c r="H4337" s="148"/>
      <c r="I4337" s="151"/>
      <c r="J4337" s="148"/>
      <c r="K4337" s="66"/>
    </row>
    <row r="4338" spans="1:11" x14ac:dyDescent="0.25">
      <c r="A4338" s="148"/>
      <c r="B4338" s="148"/>
      <c r="C4338" s="148"/>
      <c r="D4338" s="148"/>
      <c r="E4338" s="148"/>
      <c r="F4338" s="148"/>
      <c r="G4338" s="148"/>
      <c r="H4338" s="148"/>
      <c r="I4338" s="151"/>
      <c r="J4338" s="148"/>
      <c r="K4338" s="66"/>
    </row>
    <row r="4339" spans="1:11" x14ac:dyDescent="0.25">
      <c r="A4339" s="148"/>
      <c r="B4339" s="148"/>
      <c r="C4339" s="148"/>
      <c r="D4339" s="148"/>
      <c r="E4339" s="148"/>
      <c r="F4339" s="148"/>
      <c r="G4339" s="148"/>
      <c r="H4339" s="148"/>
      <c r="I4339" s="151"/>
      <c r="J4339" s="148"/>
      <c r="K4339" s="66"/>
    </row>
    <row r="4340" spans="1:11" x14ac:dyDescent="0.25">
      <c r="A4340" s="148"/>
      <c r="B4340" s="148"/>
      <c r="C4340" s="148"/>
      <c r="D4340" s="148"/>
      <c r="E4340" s="148"/>
      <c r="F4340" s="148"/>
      <c r="G4340" s="148"/>
      <c r="H4340" s="148"/>
      <c r="I4340" s="151"/>
      <c r="J4340" s="148"/>
      <c r="K4340" s="66"/>
    </row>
    <row r="4341" spans="1:11" x14ac:dyDescent="0.25">
      <c r="A4341" s="148"/>
      <c r="B4341" s="148"/>
      <c r="C4341" s="148"/>
      <c r="D4341" s="148"/>
      <c r="E4341" s="148"/>
      <c r="F4341" s="148"/>
      <c r="G4341" s="148"/>
      <c r="H4341" s="148"/>
      <c r="I4341" s="151"/>
      <c r="J4341" s="148"/>
      <c r="K4341" s="66"/>
    </row>
    <row r="4342" spans="1:11" x14ac:dyDescent="0.25">
      <c r="A4342" s="148"/>
      <c r="B4342" s="148"/>
      <c r="C4342" s="148"/>
      <c r="D4342" s="148"/>
      <c r="E4342" s="148"/>
      <c r="F4342" s="148"/>
      <c r="G4342" s="148"/>
      <c r="H4342" s="148"/>
      <c r="I4342" s="151"/>
      <c r="J4342" s="148"/>
      <c r="K4342" s="66"/>
    </row>
    <row r="4343" spans="1:11" x14ac:dyDescent="0.25">
      <c r="A4343" s="148"/>
      <c r="B4343" s="148"/>
      <c r="C4343" s="148"/>
      <c r="D4343" s="148"/>
      <c r="E4343" s="148"/>
      <c r="F4343" s="148"/>
      <c r="G4343" s="148"/>
      <c r="H4343" s="148"/>
      <c r="I4343" s="151"/>
      <c r="J4343" s="148"/>
      <c r="K4343" s="66"/>
    </row>
    <row r="4344" spans="1:11" x14ac:dyDescent="0.25">
      <c r="A4344" s="148"/>
      <c r="B4344" s="148"/>
      <c r="C4344" s="148"/>
      <c r="D4344" s="148"/>
      <c r="E4344" s="148"/>
      <c r="F4344" s="148"/>
      <c r="G4344" s="148"/>
      <c r="H4344" s="148"/>
      <c r="I4344" s="151"/>
      <c r="J4344" s="148"/>
      <c r="K4344" s="66"/>
    </row>
    <row r="4345" spans="1:11" x14ac:dyDescent="0.25">
      <c r="A4345" s="148"/>
      <c r="B4345" s="148"/>
      <c r="C4345" s="148"/>
      <c r="D4345" s="148"/>
      <c r="E4345" s="148"/>
      <c r="F4345" s="148"/>
      <c r="G4345" s="148"/>
      <c r="H4345" s="148"/>
      <c r="I4345" s="151"/>
      <c r="J4345" s="148"/>
      <c r="K4345" s="66"/>
    </row>
    <row r="4346" spans="1:11" x14ac:dyDescent="0.25">
      <c r="A4346" s="148"/>
      <c r="B4346" s="148"/>
      <c r="C4346" s="148"/>
      <c r="D4346" s="148"/>
      <c r="E4346" s="148"/>
      <c r="F4346" s="148"/>
      <c r="G4346" s="148"/>
      <c r="H4346" s="148"/>
      <c r="I4346" s="151"/>
      <c r="J4346" s="148"/>
      <c r="K4346" s="66"/>
    </row>
    <row r="4347" spans="1:11" x14ac:dyDescent="0.25">
      <c r="A4347" s="148"/>
      <c r="B4347" s="148"/>
      <c r="C4347" s="148"/>
      <c r="D4347" s="148"/>
      <c r="E4347" s="148"/>
      <c r="F4347" s="148"/>
      <c r="G4347" s="148"/>
      <c r="H4347" s="148"/>
      <c r="I4347" s="151"/>
      <c r="J4347" s="148"/>
      <c r="K4347" s="66"/>
    </row>
    <row r="4348" spans="1:11" x14ac:dyDescent="0.25">
      <c r="A4348" s="148"/>
      <c r="B4348" s="148"/>
      <c r="C4348" s="148"/>
      <c r="D4348" s="148"/>
      <c r="E4348" s="148"/>
      <c r="F4348" s="148"/>
      <c r="G4348" s="148"/>
      <c r="H4348" s="148"/>
      <c r="I4348" s="151"/>
      <c r="J4348" s="148"/>
      <c r="K4348" s="66"/>
    </row>
    <row r="4349" spans="1:11" x14ac:dyDescent="0.25">
      <c r="A4349" s="148"/>
      <c r="B4349" s="148"/>
      <c r="C4349" s="148"/>
      <c r="D4349" s="148"/>
      <c r="E4349" s="148"/>
      <c r="F4349" s="148"/>
      <c r="G4349" s="148"/>
      <c r="H4349" s="148"/>
      <c r="I4349" s="151"/>
      <c r="J4349" s="148"/>
      <c r="K4349" s="66"/>
    </row>
    <row r="4350" spans="1:11" x14ac:dyDescent="0.25">
      <c r="A4350" s="148"/>
      <c r="B4350" s="148"/>
      <c r="C4350" s="148"/>
      <c r="D4350" s="148"/>
      <c r="E4350" s="148"/>
      <c r="F4350" s="148"/>
      <c r="G4350" s="148"/>
      <c r="H4350" s="148"/>
      <c r="I4350" s="151"/>
      <c r="J4350" s="148"/>
      <c r="K4350" s="66"/>
    </row>
    <row r="4351" spans="1:11" x14ac:dyDescent="0.25">
      <c r="A4351" s="148"/>
      <c r="B4351" s="148"/>
      <c r="C4351" s="148"/>
      <c r="D4351" s="148"/>
      <c r="E4351" s="148"/>
      <c r="F4351" s="148"/>
      <c r="G4351" s="148"/>
      <c r="H4351" s="148"/>
      <c r="I4351" s="151"/>
      <c r="J4351" s="148"/>
      <c r="K4351" s="66"/>
    </row>
    <row r="4352" spans="1:11" x14ac:dyDescent="0.25">
      <c r="A4352" s="148"/>
      <c r="B4352" s="148"/>
      <c r="C4352" s="148"/>
      <c r="D4352" s="148"/>
      <c r="E4352" s="148"/>
      <c r="F4352" s="148"/>
      <c r="G4352" s="148"/>
      <c r="H4352" s="148"/>
      <c r="I4352" s="151"/>
      <c r="J4352" s="148"/>
      <c r="K4352" s="66"/>
    </row>
    <row r="4353" spans="1:11" x14ac:dyDescent="0.25">
      <c r="A4353" s="148"/>
      <c r="B4353" s="148"/>
      <c r="C4353" s="148"/>
      <c r="D4353" s="148"/>
      <c r="E4353" s="148"/>
      <c r="F4353" s="148"/>
      <c r="G4353" s="148"/>
      <c r="H4353" s="148"/>
      <c r="I4353" s="151"/>
      <c r="J4353" s="148"/>
      <c r="K4353" s="66"/>
    </row>
    <row r="4354" spans="1:11" x14ac:dyDescent="0.25">
      <c r="A4354" s="148"/>
      <c r="B4354" s="148"/>
      <c r="C4354" s="148"/>
      <c r="D4354" s="148"/>
      <c r="E4354" s="148"/>
      <c r="F4354" s="148"/>
      <c r="G4354" s="148"/>
      <c r="H4354" s="148"/>
      <c r="I4354" s="151"/>
      <c r="J4354" s="148"/>
      <c r="K4354" s="66"/>
    </row>
    <row r="4355" spans="1:11" x14ac:dyDescent="0.25">
      <c r="A4355" s="148"/>
      <c r="B4355" s="148"/>
      <c r="C4355" s="148"/>
      <c r="D4355" s="148"/>
      <c r="E4355" s="148"/>
      <c r="F4355" s="148"/>
      <c r="G4355" s="148"/>
      <c r="H4355" s="148"/>
      <c r="I4355" s="151"/>
      <c r="J4355" s="148"/>
      <c r="K4355" s="66"/>
    </row>
    <row r="4356" spans="1:11" x14ac:dyDescent="0.25">
      <c r="A4356" s="148"/>
      <c r="B4356" s="148"/>
      <c r="C4356" s="148"/>
      <c r="D4356" s="148"/>
      <c r="E4356" s="148"/>
      <c r="F4356" s="148"/>
      <c r="G4356" s="148"/>
      <c r="H4356" s="148"/>
      <c r="I4356" s="151"/>
      <c r="J4356" s="148"/>
      <c r="K4356" s="66"/>
    </row>
    <row r="4357" spans="1:11" x14ac:dyDescent="0.25">
      <c r="A4357" s="148"/>
      <c r="B4357" s="148"/>
      <c r="C4357" s="148"/>
      <c r="D4357" s="148"/>
      <c r="E4357" s="148"/>
      <c r="F4357" s="148"/>
      <c r="G4357" s="148"/>
      <c r="H4357" s="148"/>
      <c r="I4357" s="151"/>
      <c r="J4357" s="148"/>
      <c r="K4357" s="66"/>
    </row>
    <row r="4358" spans="1:11" x14ac:dyDescent="0.25">
      <c r="A4358" s="148"/>
      <c r="B4358" s="148"/>
      <c r="C4358" s="148"/>
      <c r="D4358" s="148"/>
      <c r="E4358" s="148"/>
      <c r="F4358" s="148"/>
      <c r="G4358" s="148"/>
      <c r="H4358" s="148"/>
      <c r="I4358" s="151"/>
      <c r="J4358" s="148"/>
      <c r="K4358" s="66"/>
    </row>
    <row r="4359" spans="1:11" x14ac:dyDescent="0.25">
      <c r="A4359" s="148"/>
      <c r="B4359" s="148"/>
      <c r="C4359" s="148"/>
      <c r="D4359" s="148"/>
      <c r="E4359" s="148"/>
      <c r="F4359" s="148"/>
      <c r="G4359" s="148"/>
      <c r="H4359" s="148"/>
      <c r="I4359" s="151"/>
      <c r="J4359" s="148"/>
      <c r="K4359" s="66"/>
    </row>
    <row r="4360" spans="1:11" x14ac:dyDescent="0.25">
      <c r="A4360" s="148"/>
      <c r="B4360" s="148"/>
      <c r="C4360" s="148"/>
      <c r="D4360" s="148"/>
      <c r="E4360" s="148"/>
      <c r="F4360" s="148"/>
      <c r="G4360" s="148"/>
      <c r="H4360" s="148"/>
      <c r="I4360" s="151"/>
      <c r="J4360" s="148"/>
      <c r="K4360" s="66"/>
    </row>
    <row r="4361" spans="1:11" x14ac:dyDescent="0.25">
      <c r="A4361" s="148"/>
      <c r="B4361" s="148"/>
      <c r="C4361" s="148"/>
      <c r="D4361" s="148"/>
      <c r="E4361" s="148"/>
      <c r="F4361" s="148"/>
      <c r="G4361" s="148"/>
      <c r="H4361" s="148"/>
      <c r="I4361" s="151"/>
      <c r="J4361" s="148"/>
      <c r="K4361" s="66"/>
    </row>
    <row r="4362" spans="1:11" x14ac:dyDescent="0.25">
      <c r="A4362" s="148"/>
      <c r="B4362" s="148"/>
      <c r="C4362" s="148"/>
      <c r="D4362" s="148"/>
      <c r="E4362" s="148"/>
      <c r="F4362" s="148"/>
      <c r="G4362" s="148"/>
      <c r="H4362" s="148"/>
      <c r="I4362" s="151"/>
      <c r="J4362" s="148"/>
      <c r="K4362" s="66"/>
    </row>
    <row r="4363" spans="1:11" x14ac:dyDescent="0.25">
      <c r="A4363" s="148"/>
      <c r="B4363" s="148"/>
      <c r="C4363" s="148"/>
      <c r="D4363" s="148"/>
      <c r="E4363" s="148"/>
      <c r="F4363" s="148"/>
      <c r="G4363" s="148"/>
      <c r="H4363" s="148"/>
      <c r="I4363" s="151"/>
      <c r="J4363" s="148"/>
      <c r="K4363" s="66"/>
    </row>
    <row r="4364" spans="1:11" x14ac:dyDescent="0.25">
      <c r="A4364" s="148"/>
      <c r="B4364" s="148"/>
      <c r="C4364" s="148"/>
      <c r="D4364" s="148"/>
      <c r="E4364" s="148"/>
      <c r="F4364" s="148"/>
      <c r="G4364" s="148"/>
      <c r="H4364" s="148"/>
      <c r="I4364" s="151"/>
      <c r="J4364" s="148"/>
      <c r="K4364" s="66"/>
    </row>
    <row r="4365" spans="1:11" x14ac:dyDescent="0.25">
      <c r="A4365" s="148"/>
      <c r="B4365" s="148"/>
      <c r="C4365" s="148"/>
      <c r="D4365" s="148"/>
      <c r="E4365" s="148"/>
      <c r="F4365" s="148"/>
      <c r="G4365" s="148"/>
      <c r="H4365" s="148"/>
      <c r="I4365" s="151"/>
      <c r="J4365" s="148"/>
      <c r="K4365" s="66"/>
    </row>
    <row r="4366" spans="1:11" x14ac:dyDescent="0.25">
      <c r="A4366" s="148"/>
      <c r="B4366" s="148"/>
      <c r="C4366" s="148"/>
      <c r="D4366" s="148"/>
      <c r="E4366" s="148"/>
      <c r="F4366" s="148"/>
      <c r="G4366" s="148"/>
      <c r="H4366" s="148"/>
      <c r="I4366" s="151"/>
      <c r="J4366" s="148"/>
      <c r="K4366" s="66"/>
    </row>
    <row r="4367" spans="1:11" x14ac:dyDescent="0.25">
      <c r="A4367" s="148"/>
      <c r="B4367" s="148"/>
      <c r="C4367" s="148"/>
      <c r="D4367" s="148"/>
      <c r="E4367" s="148"/>
      <c r="F4367" s="148"/>
      <c r="G4367" s="148"/>
      <c r="H4367" s="148"/>
      <c r="I4367" s="151"/>
      <c r="J4367" s="148"/>
      <c r="K4367" s="66"/>
    </row>
    <row r="4368" spans="1:11" x14ac:dyDescent="0.25">
      <c r="A4368" s="148"/>
      <c r="B4368" s="148"/>
      <c r="C4368" s="148"/>
      <c r="D4368" s="148"/>
      <c r="E4368" s="148"/>
      <c r="F4368" s="148"/>
      <c r="G4368" s="148"/>
      <c r="H4368" s="148"/>
      <c r="I4368" s="151"/>
      <c r="J4368" s="148"/>
      <c r="K4368" s="66"/>
    </row>
    <row r="4369" spans="1:11" x14ac:dyDescent="0.25">
      <c r="A4369" s="148"/>
      <c r="B4369" s="148"/>
      <c r="C4369" s="148"/>
      <c r="D4369" s="148"/>
      <c r="E4369" s="148"/>
      <c r="F4369" s="148"/>
      <c r="G4369" s="148"/>
      <c r="H4369" s="148"/>
      <c r="I4369" s="151"/>
      <c r="J4369" s="148"/>
      <c r="K4369" s="66"/>
    </row>
    <row r="4370" spans="1:11" x14ac:dyDescent="0.25">
      <c r="A4370" s="148"/>
      <c r="B4370" s="148"/>
      <c r="C4370" s="148"/>
      <c r="D4370" s="148"/>
      <c r="E4370" s="148"/>
      <c r="F4370" s="148"/>
      <c r="G4370" s="148"/>
      <c r="H4370" s="148"/>
      <c r="I4370" s="151"/>
      <c r="J4370" s="148"/>
      <c r="K4370" s="66"/>
    </row>
    <row r="4371" spans="1:11" x14ac:dyDescent="0.25">
      <c r="A4371" s="148"/>
      <c r="B4371" s="148"/>
      <c r="C4371" s="148"/>
      <c r="D4371" s="148"/>
      <c r="E4371" s="148"/>
      <c r="F4371" s="148"/>
      <c r="G4371" s="148"/>
      <c r="H4371" s="148"/>
      <c r="I4371" s="151"/>
      <c r="J4371" s="148"/>
      <c r="K4371" s="66"/>
    </row>
    <row r="4372" spans="1:11" x14ac:dyDescent="0.25">
      <c r="A4372" s="148"/>
      <c r="B4372" s="148"/>
      <c r="C4372" s="148"/>
      <c r="D4372" s="148"/>
      <c r="E4372" s="148"/>
      <c r="F4372" s="148"/>
      <c r="G4372" s="148"/>
      <c r="H4372" s="148"/>
      <c r="I4372" s="151"/>
      <c r="J4372" s="148"/>
      <c r="K4372" s="66"/>
    </row>
    <row r="4373" spans="1:11" x14ac:dyDescent="0.25">
      <c r="A4373" s="148"/>
      <c r="B4373" s="148"/>
      <c r="C4373" s="148"/>
      <c r="D4373" s="148"/>
      <c r="E4373" s="148"/>
      <c r="F4373" s="148"/>
      <c r="G4373" s="148"/>
      <c r="H4373" s="148"/>
      <c r="I4373" s="151"/>
      <c r="J4373" s="148"/>
      <c r="K4373" s="66"/>
    </row>
    <row r="4374" spans="1:11" x14ac:dyDescent="0.25">
      <c r="A4374" s="148"/>
      <c r="B4374" s="148"/>
      <c r="C4374" s="148"/>
      <c r="D4374" s="148"/>
      <c r="E4374" s="148"/>
      <c r="F4374" s="148"/>
      <c r="G4374" s="148"/>
      <c r="H4374" s="148"/>
      <c r="I4374" s="151"/>
      <c r="J4374" s="148"/>
      <c r="K4374" s="66"/>
    </row>
    <row r="4375" spans="1:11" x14ac:dyDescent="0.25">
      <c r="A4375" s="148"/>
      <c r="B4375" s="148"/>
      <c r="C4375" s="148"/>
      <c r="D4375" s="148"/>
      <c r="E4375" s="148"/>
      <c r="F4375" s="148"/>
      <c r="G4375" s="148"/>
      <c r="H4375" s="148"/>
      <c r="I4375" s="151"/>
      <c r="J4375" s="148"/>
      <c r="K4375" s="66"/>
    </row>
    <row r="4376" spans="1:11" x14ac:dyDescent="0.25">
      <c r="A4376" s="148"/>
      <c r="B4376" s="148"/>
      <c r="C4376" s="148"/>
      <c r="D4376" s="148"/>
      <c r="E4376" s="148"/>
      <c r="F4376" s="148"/>
      <c r="G4376" s="148"/>
      <c r="H4376" s="148"/>
      <c r="I4376" s="151"/>
      <c r="J4376" s="148"/>
      <c r="K4376" s="66"/>
    </row>
    <row r="4377" spans="1:11" x14ac:dyDescent="0.25">
      <c r="A4377" s="148"/>
      <c r="B4377" s="148"/>
      <c r="C4377" s="148"/>
      <c r="D4377" s="148"/>
      <c r="E4377" s="148"/>
      <c r="F4377" s="148"/>
      <c r="G4377" s="148"/>
      <c r="H4377" s="148"/>
      <c r="I4377" s="151"/>
      <c r="J4377" s="148"/>
      <c r="K4377" s="66"/>
    </row>
    <row r="4378" spans="1:11" x14ac:dyDescent="0.25">
      <c r="A4378" s="148"/>
      <c r="B4378" s="148"/>
      <c r="C4378" s="148"/>
      <c r="D4378" s="148"/>
      <c r="E4378" s="148"/>
      <c r="F4378" s="148"/>
      <c r="G4378" s="148"/>
      <c r="H4378" s="148"/>
      <c r="I4378" s="151"/>
      <c r="J4378" s="148"/>
      <c r="K4378" s="66"/>
    </row>
    <row r="4379" spans="1:11" x14ac:dyDescent="0.25">
      <c r="A4379" s="148"/>
      <c r="B4379" s="148"/>
      <c r="C4379" s="148"/>
      <c r="D4379" s="148"/>
      <c r="E4379" s="148"/>
      <c r="F4379" s="148"/>
      <c r="G4379" s="148"/>
      <c r="H4379" s="148"/>
      <c r="I4379" s="151"/>
      <c r="J4379" s="148"/>
      <c r="K4379" s="66"/>
    </row>
    <row r="4380" spans="1:11" x14ac:dyDescent="0.25">
      <c r="A4380" s="148"/>
      <c r="B4380" s="148"/>
      <c r="C4380" s="148"/>
      <c r="D4380" s="148"/>
      <c r="E4380" s="148"/>
      <c r="F4380" s="148"/>
      <c r="G4380" s="148"/>
      <c r="H4380" s="148"/>
      <c r="I4380" s="151"/>
      <c r="J4380" s="148"/>
      <c r="K4380" s="66"/>
    </row>
    <row r="4381" spans="1:11" x14ac:dyDescent="0.25">
      <c r="A4381" s="148"/>
      <c r="B4381" s="148"/>
      <c r="C4381" s="148"/>
      <c r="D4381" s="148"/>
      <c r="E4381" s="148"/>
      <c r="F4381" s="148"/>
      <c r="G4381" s="148"/>
      <c r="H4381" s="148"/>
      <c r="I4381" s="151"/>
      <c r="J4381" s="148"/>
      <c r="K4381" s="66"/>
    </row>
    <row r="4382" spans="1:11" x14ac:dyDescent="0.25">
      <c r="A4382" s="148"/>
      <c r="B4382" s="148"/>
      <c r="C4382" s="148"/>
      <c r="D4382" s="148"/>
      <c r="E4382" s="148"/>
      <c r="F4382" s="148"/>
      <c r="G4382" s="148"/>
      <c r="H4382" s="148"/>
      <c r="I4382" s="151"/>
      <c r="J4382" s="148"/>
      <c r="K4382" s="66"/>
    </row>
    <row r="4383" spans="1:11" x14ac:dyDescent="0.25">
      <c r="A4383" s="148"/>
      <c r="B4383" s="148"/>
      <c r="C4383" s="148"/>
      <c r="D4383" s="148"/>
      <c r="E4383" s="148"/>
      <c r="F4383" s="148"/>
      <c r="G4383" s="148"/>
      <c r="H4383" s="148"/>
      <c r="I4383" s="151"/>
      <c r="J4383" s="148"/>
      <c r="K4383" s="66"/>
    </row>
    <row r="4384" spans="1:11" x14ac:dyDescent="0.25">
      <c r="A4384" s="148"/>
      <c r="B4384" s="148"/>
      <c r="C4384" s="148"/>
      <c r="D4384" s="148"/>
      <c r="E4384" s="148"/>
      <c r="F4384" s="148"/>
      <c r="G4384" s="148"/>
      <c r="H4384" s="148"/>
      <c r="I4384" s="151"/>
      <c r="J4384" s="148"/>
      <c r="K4384" s="66"/>
    </row>
    <row r="4385" spans="1:11" x14ac:dyDescent="0.25">
      <c r="A4385" s="148"/>
      <c r="B4385" s="148"/>
      <c r="C4385" s="148"/>
      <c r="D4385" s="148"/>
      <c r="E4385" s="148"/>
      <c r="F4385" s="148"/>
      <c r="G4385" s="148"/>
      <c r="H4385" s="148"/>
      <c r="I4385" s="151"/>
      <c r="J4385" s="148"/>
      <c r="K4385" s="66"/>
    </row>
    <row r="4386" spans="1:11" x14ac:dyDescent="0.25">
      <c r="A4386" s="148"/>
      <c r="B4386" s="148"/>
      <c r="C4386" s="148"/>
      <c r="D4386" s="148"/>
      <c r="E4386" s="148"/>
      <c r="F4386" s="148"/>
      <c r="G4386" s="148"/>
      <c r="H4386" s="148"/>
      <c r="I4386" s="151"/>
      <c r="J4386" s="148"/>
      <c r="K4386" s="66"/>
    </row>
    <row r="4387" spans="1:11" x14ac:dyDescent="0.25">
      <c r="A4387" s="148"/>
      <c r="B4387" s="148"/>
      <c r="C4387" s="148"/>
      <c r="D4387" s="148"/>
      <c r="E4387" s="148"/>
      <c r="F4387" s="148"/>
      <c r="G4387" s="148"/>
      <c r="H4387" s="148"/>
      <c r="I4387" s="151"/>
      <c r="J4387" s="148"/>
      <c r="K4387" s="66"/>
    </row>
    <row r="4388" spans="1:11" x14ac:dyDescent="0.25">
      <c r="A4388" s="148"/>
      <c r="B4388" s="148"/>
      <c r="C4388" s="148"/>
      <c r="D4388" s="148"/>
      <c r="E4388" s="148"/>
      <c r="F4388" s="148"/>
      <c r="G4388" s="148"/>
      <c r="H4388" s="148"/>
      <c r="I4388" s="151"/>
      <c r="J4388" s="148"/>
      <c r="K4388" s="66"/>
    </row>
    <row r="4389" spans="1:11" x14ac:dyDescent="0.25">
      <c r="A4389" s="148"/>
      <c r="B4389" s="148"/>
      <c r="C4389" s="148"/>
      <c r="D4389" s="148"/>
      <c r="E4389" s="148"/>
      <c r="F4389" s="148"/>
      <c r="G4389" s="148"/>
      <c r="H4389" s="148"/>
      <c r="I4389" s="151"/>
      <c r="J4389" s="148"/>
      <c r="K4389" s="66"/>
    </row>
    <row r="4390" spans="1:11" x14ac:dyDescent="0.25">
      <c r="A4390" s="148"/>
      <c r="B4390" s="148"/>
      <c r="C4390" s="148"/>
      <c r="D4390" s="148"/>
      <c r="E4390" s="148"/>
      <c r="F4390" s="148"/>
      <c r="G4390" s="148"/>
      <c r="H4390" s="148"/>
      <c r="I4390" s="151"/>
      <c r="J4390" s="148"/>
      <c r="K4390" s="66"/>
    </row>
    <row r="4391" spans="1:11" x14ac:dyDescent="0.25">
      <c r="A4391" s="148"/>
      <c r="B4391" s="148"/>
      <c r="C4391" s="148"/>
      <c r="D4391" s="148"/>
      <c r="E4391" s="148"/>
      <c r="F4391" s="148"/>
      <c r="G4391" s="148"/>
      <c r="H4391" s="148"/>
      <c r="I4391" s="151"/>
      <c r="J4391" s="148"/>
      <c r="K4391" s="66"/>
    </row>
    <row r="4392" spans="1:11" x14ac:dyDescent="0.25">
      <c r="A4392" s="148"/>
      <c r="B4392" s="148"/>
      <c r="C4392" s="148"/>
      <c r="D4392" s="148"/>
      <c r="E4392" s="148"/>
      <c r="F4392" s="148"/>
      <c r="G4392" s="148"/>
      <c r="H4392" s="148"/>
      <c r="I4392" s="151"/>
      <c r="J4392" s="148"/>
      <c r="K4392" s="66"/>
    </row>
    <row r="4393" spans="1:11" x14ac:dyDescent="0.25">
      <c r="A4393" s="148"/>
      <c r="B4393" s="148"/>
      <c r="C4393" s="148"/>
      <c r="D4393" s="148"/>
      <c r="E4393" s="148"/>
      <c r="F4393" s="148"/>
      <c r="G4393" s="148"/>
      <c r="H4393" s="148"/>
      <c r="I4393" s="151"/>
      <c r="J4393" s="148"/>
      <c r="K4393" s="66"/>
    </row>
    <row r="4394" spans="1:11" x14ac:dyDescent="0.25">
      <c r="A4394" s="148"/>
      <c r="B4394" s="148"/>
      <c r="C4394" s="148"/>
      <c r="D4394" s="148"/>
      <c r="E4394" s="148"/>
      <c r="F4394" s="148"/>
      <c r="G4394" s="148"/>
      <c r="H4394" s="148"/>
      <c r="I4394" s="151"/>
      <c r="J4394" s="148"/>
      <c r="K4394" s="66"/>
    </row>
    <row r="4395" spans="1:11" x14ac:dyDescent="0.25">
      <c r="A4395" s="148"/>
      <c r="B4395" s="148"/>
      <c r="C4395" s="148"/>
      <c r="D4395" s="148"/>
      <c r="E4395" s="148"/>
      <c r="F4395" s="148"/>
      <c r="G4395" s="148"/>
      <c r="H4395" s="148"/>
      <c r="I4395" s="151"/>
      <c r="J4395" s="148"/>
      <c r="K4395" s="66"/>
    </row>
    <row r="4396" spans="1:11" x14ac:dyDescent="0.25">
      <c r="A4396" s="148"/>
      <c r="B4396" s="148"/>
      <c r="C4396" s="148"/>
      <c r="D4396" s="148"/>
      <c r="E4396" s="148"/>
      <c r="F4396" s="148"/>
      <c r="G4396" s="148"/>
      <c r="H4396" s="148"/>
      <c r="I4396" s="151"/>
      <c r="J4396" s="148"/>
      <c r="K4396" s="66"/>
    </row>
    <row r="4397" spans="1:11" x14ac:dyDescent="0.25">
      <c r="A4397" s="148"/>
      <c r="B4397" s="148"/>
      <c r="C4397" s="148"/>
      <c r="D4397" s="148"/>
      <c r="E4397" s="148"/>
      <c r="F4397" s="148"/>
      <c r="G4397" s="148"/>
      <c r="H4397" s="148"/>
      <c r="I4397" s="151"/>
      <c r="J4397" s="148"/>
      <c r="K4397" s="66"/>
    </row>
    <row r="4398" spans="1:11" x14ac:dyDescent="0.25">
      <c r="A4398" s="148"/>
      <c r="B4398" s="148"/>
      <c r="C4398" s="148"/>
      <c r="D4398" s="148"/>
      <c r="E4398" s="148"/>
      <c r="F4398" s="148"/>
      <c r="G4398" s="148"/>
      <c r="H4398" s="148"/>
      <c r="I4398" s="151"/>
      <c r="J4398" s="148"/>
      <c r="K4398" s="66"/>
    </row>
    <row r="4399" spans="1:11" x14ac:dyDescent="0.25">
      <c r="A4399" s="148"/>
      <c r="B4399" s="148"/>
      <c r="C4399" s="148"/>
      <c r="D4399" s="148"/>
      <c r="E4399" s="148"/>
      <c r="F4399" s="148"/>
      <c r="G4399" s="148"/>
      <c r="H4399" s="148"/>
      <c r="I4399" s="151"/>
      <c r="J4399" s="148"/>
      <c r="K4399" s="66"/>
    </row>
    <row r="4400" spans="1:11" x14ac:dyDescent="0.25">
      <c r="A4400" s="148"/>
      <c r="B4400" s="148"/>
      <c r="C4400" s="148"/>
      <c r="D4400" s="148"/>
      <c r="E4400" s="148"/>
      <c r="F4400" s="148"/>
      <c r="G4400" s="148"/>
      <c r="H4400" s="148"/>
      <c r="I4400" s="151"/>
      <c r="J4400" s="148"/>
      <c r="K4400" s="66"/>
    </row>
    <row r="4401" spans="1:11" x14ac:dyDescent="0.25">
      <c r="A4401" s="148"/>
      <c r="B4401" s="148"/>
      <c r="C4401" s="148"/>
      <c r="D4401" s="148"/>
      <c r="E4401" s="148"/>
      <c r="F4401" s="148"/>
      <c r="G4401" s="148"/>
      <c r="H4401" s="148"/>
      <c r="I4401" s="151"/>
      <c r="J4401" s="148"/>
      <c r="K4401" s="66"/>
    </row>
    <row r="4402" spans="1:11" x14ac:dyDescent="0.25">
      <c r="A4402" s="148"/>
      <c r="B4402" s="148"/>
      <c r="C4402" s="148"/>
      <c r="D4402" s="148"/>
      <c r="E4402" s="148"/>
      <c r="F4402" s="148"/>
      <c r="G4402" s="148"/>
      <c r="H4402" s="148"/>
      <c r="I4402" s="151"/>
      <c r="J4402" s="148"/>
      <c r="K4402" s="66"/>
    </row>
    <row r="4403" spans="1:11" x14ac:dyDescent="0.25">
      <c r="A4403" s="148"/>
      <c r="B4403" s="148"/>
      <c r="C4403" s="148"/>
      <c r="D4403" s="148"/>
      <c r="E4403" s="148"/>
      <c r="F4403" s="148"/>
      <c r="G4403" s="148"/>
      <c r="H4403" s="148"/>
      <c r="I4403" s="151"/>
      <c r="J4403" s="148"/>
      <c r="K4403" s="66"/>
    </row>
    <row r="4404" spans="1:11" x14ac:dyDescent="0.25">
      <c r="A4404" s="148"/>
      <c r="B4404" s="148"/>
      <c r="C4404" s="148"/>
      <c r="D4404" s="148"/>
      <c r="E4404" s="148"/>
      <c r="F4404" s="148"/>
      <c r="G4404" s="148"/>
      <c r="H4404" s="148"/>
      <c r="I4404" s="151"/>
      <c r="J4404" s="148"/>
      <c r="K4404" s="66"/>
    </row>
    <row r="4405" spans="1:11" x14ac:dyDescent="0.25">
      <c r="A4405" s="148"/>
      <c r="B4405" s="148"/>
      <c r="C4405" s="148"/>
      <c r="D4405" s="148"/>
      <c r="E4405" s="148"/>
      <c r="F4405" s="148"/>
      <c r="G4405" s="148"/>
      <c r="H4405" s="148"/>
      <c r="I4405" s="151"/>
      <c r="J4405" s="148"/>
      <c r="K4405" s="66"/>
    </row>
    <row r="4406" spans="1:11" x14ac:dyDescent="0.25">
      <c r="A4406" s="148"/>
      <c r="B4406" s="148"/>
      <c r="C4406" s="148"/>
      <c r="D4406" s="148"/>
      <c r="E4406" s="148"/>
      <c r="F4406" s="148"/>
      <c r="G4406" s="148"/>
      <c r="H4406" s="148"/>
      <c r="I4406" s="151"/>
      <c r="J4406" s="148"/>
      <c r="K4406" s="66"/>
    </row>
    <row r="4407" spans="1:11" x14ac:dyDescent="0.25">
      <c r="A4407" s="148"/>
      <c r="B4407" s="148"/>
      <c r="C4407" s="148"/>
      <c r="D4407" s="148"/>
      <c r="E4407" s="148"/>
      <c r="F4407" s="148"/>
      <c r="G4407" s="148"/>
      <c r="H4407" s="148"/>
      <c r="I4407" s="151"/>
      <c r="J4407" s="148"/>
      <c r="K4407" s="66"/>
    </row>
    <row r="4408" spans="1:11" x14ac:dyDescent="0.25">
      <c r="A4408" s="148"/>
      <c r="B4408" s="148"/>
      <c r="C4408" s="148"/>
      <c r="D4408" s="148"/>
      <c r="E4408" s="148"/>
      <c r="F4408" s="148"/>
      <c r="G4408" s="148"/>
      <c r="H4408" s="148"/>
      <c r="I4408" s="151"/>
      <c r="J4408" s="148"/>
      <c r="K4408" s="66"/>
    </row>
    <row r="4409" spans="1:11" x14ac:dyDescent="0.25">
      <c r="A4409" s="148"/>
      <c r="B4409" s="148"/>
      <c r="C4409" s="148"/>
      <c r="D4409" s="148"/>
      <c r="E4409" s="148"/>
      <c r="F4409" s="148"/>
      <c r="G4409" s="148"/>
      <c r="H4409" s="148"/>
      <c r="I4409" s="151"/>
      <c r="J4409" s="148"/>
      <c r="K4409" s="66"/>
    </row>
    <row r="4410" spans="1:11" x14ac:dyDescent="0.25">
      <c r="A4410" s="148"/>
      <c r="B4410" s="148"/>
      <c r="C4410" s="148"/>
      <c r="D4410" s="148"/>
      <c r="E4410" s="148"/>
      <c r="F4410" s="148"/>
      <c r="G4410" s="148"/>
      <c r="H4410" s="148"/>
      <c r="I4410" s="151"/>
      <c r="J4410" s="148"/>
      <c r="K4410" s="66"/>
    </row>
    <row r="4411" spans="1:11" x14ac:dyDescent="0.25">
      <c r="A4411" s="148"/>
      <c r="B4411" s="148"/>
      <c r="C4411" s="148"/>
      <c r="D4411" s="148"/>
      <c r="E4411" s="148"/>
      <c r="F4411" s="148"/>
      <c r="G4411" s="148"/>
      <c r="H4411" s="148"/>
      <c r="I4411" s="151"/>
      <c r="J4411" s="148"/>
      <c r="K4411" s="66"/>
    </row>
    <row r="4412" spans="1:11" x14ac:dyDescent="0.25">
      <c r="A4412" s="148"/>
      <c r="B4412" s="148"/>
      <c r="C4412" s="148"/>
      <c r="D4412" s="148"/>
      <c r="E4412" s="148"/>
      <c r="F4412" s="148"/>
      <c r="G4412" s="148"/>
      <c r="H4412" s="148"/>
      <c r="I4412" s="151"/>
      <c r="J4412" s="148"/>
      <c r="K4412" s="66"/>
    </row>
    <row r="4413" spans="1:11" x14ac:dyDescent="0.25">
      <c r="A4413" s="148"/>
      <c r="B4413" s="148"/>
      <c r="C4413" s="148"/>
      <c r="D4413" s="148"/>
      <c r="E4413" s="148"/>
      <c r="F4413" s="148"/>
      <c r="G4413" s="148"/>
      <c r="H4413" s="148"/>
      <c r="I4413" s="151"/>
      <c r="J4413" s="148"/>
      <c r="K4413" s="66"/>
    </row>
    <row r="4414" spans="1:11" x14ac:dyDescent="0.25">
      <c r="A4414" s="148"/>
      <c r="B4414" s="148"/>
      <c r="C4414" s="148"/>
      <c r="D4414" s="148"/>
      <c r="E4414" s="148"/>
      <c r="F4414" s="148"/>
      <c r="G4414" s="148"/>
      <c r="H4414" s="148"/>
      <c r="I4414" s="151"/>
      <c r="J4414" s="148"/>
      <c r="K4414" s="66"/>
    </row>
    <row r="4415" spans="1:11" x14ac:dyDescent="0.25">
      <c r="A4415" s="148"/>
      <c r="B4415" s="148"/>
      <c r="C4415" s="148"/>
      <c r="D4415" s="148"/>
      <c r="E4415" s="148"/>
      <c r="F4415" s="148"/>
      <c r="G4415" s="148"/>
      <c r="H4415" s="148"/>
      <c r="I4415" s="151"/>
      <c r="J4415" s="148"/>
      <c r="K4415" s="66"/>
    </row>
    <row r="4416" spans="1:11" x14ac:dyDescent="0.25">
      <c r="A4416" s="148"/>
      <c r="B4416" s="148"/>
      <c r="C4416" s="148"/>
      <c r="D4416" s="148"/>
      <c r="E4416" s="148"/>
      <c r="F4416" s="148"/>
      <c r="G4416" s="148"/>
      <c r="H4416" s="148"/>
      <c r="I4416" s="151"/>
      <c r="J4416" s="148"/>
      <c r="K4416" s="66"/>
    </row>
    <row r="4417" spans="1:11" x14ac:dyDescent="0.25">
      <c r="A4417" s="148"/>
      <c r="B4417" s="148"/>
      <c r="C4417" s="148"/>
      <c r="D4417" s="148"/>
      <c r="E4417" s="148"/>
      <c r="F4417" s="148"/>
      <c r="G4417" s="148"/>
      <c r="H4417" s="148"/>
      <c r="I4417" s="151"/>
      <c r="J4417" s="148"/>
      <c r="K4417" s="66"/>
    </row>
    <row r="4418" spans="1:11" x14ac:dyDescent="0.25">
      <c r="A4418" s="148"/>
      <c r="B4418" s="148"/>
      <c r="C4418" s="148"/>
      <c r="D4418" s="148"/>
      <c r="E4418" s="148"/>
      <c r="F4418" s="148"/>
      <c r="G4418" s="148"/>
      <c r="H4418" s="148"/>
      <c r="I4418" s="151"/>
      <c r="J4418" s="148"/>
      <c r="K4418" s="66"/>
    </row>
    <row r="4419" spans="1:11" x14ac:dyDescent="0.25">
      <c r="A4419" s="148"/>
      <c r="B4419" s="148"/>
      <c r="C4419" s="148"/>
      <c r="D4419" s="148"/>
      <c r="E4419" s="148"/>
      <c r="F4419" s="148"/>
      <c r="G4419" s="148"/>
      <c r="H4419" s="148"/>
      <c r="I4419" s="151"/>
      <c r="J4419" s="148"/>
      <c r="K4419" s="66"/>
    </row>
    <row r="4420" spans="1:11" x14ac:dyDescent="0.25">
      <c r="A4420" s="148"/>
      <c r="B4420" s="148"/>
      <c r="C4420" s="148"/>
      <c r="D4420" s="148"/>
      <c r="E4420" s="148"/>
      <c r="F4420" s="148"/>
      <c r="G4420" s="148"/>
      <c r="H4420" s="148"/>
      <c r="I4420" s="151"/>
      <c r="J4420" s="148"/>
      <c r="K4420" s="66"/>
    </row>
    <row r="4421" spans="1:11" x14ac:dyDescent="0.25">
      <c r="A4421" s="148"/>
      <c r="B4421" s="148"/>
      <c r="C4421" s="148"/>
      <c r="D4421" s="148"/>
      <c r="E4421" s="148"/>
      <c r="F4421" s="148"/>
      <c r="G4421" s="148"/>
      <c r="H4421" s="148"/>
      <c r="I4421" s="151"/>
      <c r="J4421" s="148"/>
      <c r="K4421" s="66"/>
    </row>
    <row r="4422" spans="1:11" x14ac:dyDescent="0.25">
      <c r="A4422" s="148"/>
      <c r="B4422" s="148"/>
      <c r="C4422" s="148"/>
      <c r="D4422" s="148"/>
      <c r="E4422" s="148"/>
      <c r="F4422" s="148"/>
      <c r="G4422" s="148"/>
      <c r="H4422" s="148"/>
      <c r="I4422" s="151"/>
      <c r="J4422" s="148"/>
      <c r="K4422" s="66"/>
    </row>
    <row r="4423" spans="1:11" x14ac:dyDescent="0.25">
      <c r="A4423" s="148"/>
      <c r="B4423" s="148"/>
      <c r="C4423" s="148"/>
      <c r="D4423" s="148"/>
      <c r="E4423" s="148"/>
      <c r="F4423" s="148"/>
      <c r="G4423" s="148"/>
      <c r="H4423" s="148"/>
      <c r="I4423" s="151"/>
      <c r="J4423" s="148"/>
      <c r="K4423" s="66"/>
    </row>
    <row r="4424" spans="1:11" x14ac:dyDescent="0.25">
      <c r="A4424" s="148"/>
      <c r="B4424" s="148"/>
      <c r="C4424" s="148"/>
      <c r="D4424" s="148"/>
      <c r="E4424" s="148"/>
      <c r="F4424" s="148"/>
      <c r="G4424" s="148"/>
      <c r="H4424" s="148"/>
      <c r="I4424" s="151"/>
      <c r="J4424" s="148"/>
      <c r="K4424" s="66"/>
    </row>
    <row r="4425" spans="1:11" x14ac:dyDescent="0.25">
      <c r="A4425" s="148"/>
      <c r="B4425" s="148"/>
      <c r="C4425" s="148"/>
      <c r="D4425" s="148"/>
      <c r="E4425" s="148"/>
      <c r="F4425" s="148"/>
      <c r="G4425" s="148"/>
      <c r="H4425" s="148"/>
      <c r="I4425" s="151"/>
      <c r="J4425" s="148"/>
      <c r="K4425" s="66"/>
    </row>
    <row r="4426" spans="1:11" x14ac:dyDescent="0.25">
      <c r="A4426" s="148"/>
      <c r="B4426" s="148"/>
      <c r="C4426" s="148"/>
      <c r="D4426" s="148"/>
      <c r="E4426" s="148"/>
      <c r="F4426" s="148"/>
      <c r="G4426" s="148"/>
      <c r="H4426" s="148"/>
      <c r="I4426" s="151"/>
      <c r="J4426" s="148"/>
      <c r="K4426" s="66"/>
    </row>
    <row r="4427" spans="1:11" x14ac:dyDescent="0.25">
      <c r="A4427" s="148"/>
      <c r="B4427" s="148"/>
      <c r="C4427" s="148"/>
      <c r="D4427" s="148"/>
      <c r="E4427" s="148"/>
      <c r="F4427" s="148"/>
      <c r="G4427" s="148"/>
      <c r="H4427" s="148"/>
      <c r="I4427" s="151"/>
      <c r="J4427" s="148"/>
      <c r="K4427" s="66"/>
    </row>
    <row r="4428" spans="1:11" x14ac:dyDescent="0.25">
      <c r="A4428" s="148"/>
      <c r="B4428" s="148"/>
      <c r="C4428" s="148"/>
      <c r="D4428" s="148"/>
      <c r="E4428" s="148"/>
      <c r="F4428" s="148"/>
      <c r="G4428" s="148"/>
      <c r="H4428" s="148"/>
      <c r="I4428" s="151"/>
      <c r="J4428" s="148"/>
      <c r="K4428" s="66"/>
    </row>
    <row r="4429" spans="1:11" x14ac:dyDescent="0.25">
      <c r="A4429" s="148"/>
      <c r="B4429" s="148"/>
      <c r="C4429" s="148"/>
      <c r="D4429" s="148"/>
      <c r="E4429" s="148"/>
      <c r="F4429" s="148"/>
      <c r="G4429" s="148"/>
      <c r="H4429" s="148"/>
      <c r="I4429" s="151"/>
      <c r="J4429" s="148"/>
      <c r="K4429" s="66"/>
    </row>
    <row r="4430" spans="1:11" x14ac:dyDescent="0.25">
      <c r="A4430" s="148"/>
      <c r="B4430" s="148"/>
      <c r="C4430" s="148"/>
      <c r="D4430" s="148"/>
      <c r="E4430" s="148"/>
      <c r="F4430" s="148"/>
      <c r="G4430" s="148"/>
      <c r="H4430" s="148"/>
      <c r="I4430" s="151"/>
      <c r="J4430" s="148"/>
      <c r="K4430" s="66"/>
    </row>
    <row r="4431" spans="1:11" x14ac:dyDescent="0.25">
      <c r="A4431" s="148"/>
      <c r="B4431" s="148"/>
      <c r="C4431" s="148"/>
      <c r="D4431" s="148"/>
      <c r="E4431" s="148"/>
      <c r="F4431" s="148"/>
      <c r="G4431" s="148"/>
      <c r="H4431" s="148"/>
      <c r="I4431" s="151"/>
      <c r="J4431" s="148"/>
      <c r="K4431" s="66"/>
    </row>
    <row r="4432" spans="1:11" x14ac:dyDescent="0.25">
      <c r="A4432" s="148"/>
      <c r="B4432" s="148"/>
      <c r="C4432" s="148"/>
      <c r="D4432" s="148"/>
      <c r="E4432" s="148"/>
      <c r="F4432" s="148"/>
      <c r="G4432" s="148"/>
      <c r="H4432" s="148"/>
      <c r="I4432" s="151"/>
      <c r="J4432" s="148"/>
      <c r="K4432" s="66"/>
    </row>
    <row r="4433" spans="1:11" x14ac:dyDescent="0.25">
      <c r="A4433" s="148"/>
      <c r="B4433" s="148"/>
      <c r="C4433" s="148"/>
      <c r="D4433" s="148"/>
      <c r="E4433" s="148"/>
      <c r="F4433" s="148"/>
      <c r="G4433" s="148"/>
      <c r="H4433" s="148"/>
      <c r="I4433" s="151"/>
      <c r="J4433" s="148"/>
      <c r="K4433" s="66"/>
    </row>
    <row r="4434" spans="1:11" x14ac:dyDescent="0.25">
      <c r="A4434" s="148"/>
      <c r="B4434" s="148"/>
      <c r="C4434" s="148"/>
      <c r="D4434" s="148"/>
      <c r="E4434" s="148"/>
      <c r="F4434" s="148"/>
      <c r="G4434" s="148"/>
      <c r="H4434" s="148"/>
      <c r="I4434" s="151"/>
      <c r="J4434" s="148"/>
      <c r="K4434" s="66"/>
    </row>
    <row r="4435" spans="1:11" x14ac:dyDescent="0.25">
      <c r="A4435" s="148"/>
      <c r="B4435" s="148"/>
      <c r="C4435" s="148"/>
      <c r="D4435" s="148"/>
      <c r="E4435" s="148"/>
      <c r="F4435" s="148"/>
      <c r="G4435" s="148"/>
      <c r="H4435" s="148"/>
      <c r="I4435" s="151"/>
      <c r="J4435" s="148"/>
      <c r="K4435" s="66"/>
    </row>
    <row r="4436" spans="1:11" x14ac:dyDescent="0.25">
      <c r="A4436" s="148"/>
      <c r="B4436" s="148"/>
      <c r="C4436" s="148"/>
      <c r="D4436" s="148"/>
      <c r="E4436" s="148"/>
      <c r="F4436" s="148"/>
      <c r="G4436" s="148"/>
      <c r="H4436" s="148"/>
      <c r="I4436" s="151"/>
      <c r="J4436" s="148"/>
      <c r="K4436" s="66"/>
    </row>
    <row r="4437" spans="1:11" x14ac:dyDescent="0.25">
      <c r="A4437" s="148"/>
      <c r="B4437" s="148"/>
      <c r="C4437" s="148"/>
      <c r="D4437" s="148"/>
      <c r="E4437" s="148"/>
      <c r="F4437" s="148"/>
      <c r="G4437" s="148"/>
      <c r="H4437" s="148"/>
      <c r="I4437" s="151"/>
      <c r="J4437" s="148"/>
      <c r="K4437" s="66"/>
    </row>
    <row r="4438" spans="1:11" x14ac:dyDescent="0.25">
      <c r="A4438" s="148"/>
      <c r="B4438" s="148"/>
      <c r="C4438" s="148"/>
      <c r="D4438" s="148"/>
      <c r="E4438" s="148"/>
      <c r="F4438" s="148"/>
      <c r="G4438" s="148"/>
      <c r="H4438" s="148"/>
      <c r="I4438" s="151"/>
      <c r="J4438" s="148"/>
      <c r="K4438" s="66"/>
    </row>
    <row r="4439" spans="1:11" x14ac:dyDescent="0.25">
      <c r="A4439" s="148"/>
      <c r="B4439" s="148"/>
      <c r="C4439" s="148"/>
      <c r="D4439" s="148"/>
      <c r="E4439" s="148"/>
      <c r="F4439" s="148"/>
      <c r="G4439" s="148"/>
      <c r="H4439" s="148"/>
      <c r="I4439" s="151"/>
      <c r="J4439" s="148"/>
      <c r="K4439" s="66"/>
    </row>
    <row r="4440" spans="1:11" x14ac:dyDescent="0.25">
      <c r="A4440" s="148"/>
      <c r="B4440" s="148"/>
      <c r="C4440" s="148"/>
      <c r="D4440" s="148"/>
      <c r="E4440" s="148"/>
      <c r="F4440" s="148"/>
      <c r="G4440" s="148"/>
      <c r="H4440" s="148"/>
      <c r="I4440" s="151"/>
      <c r="J4440" s="148"/>
      <c r="K4440" s="66"/>
    </row>
    <row r="4441" spans="1:11" x14ac:dyDescent="0.25">
      <c r="A4441" s="148"/>
      <c r="B4441" s="148"/>
      <c r="C4441" s="148"/>
      <c r="D4441" s="148"/>
      <c r="E4441" s="148"/>
      <c r="F4441" s="148"/>
      <c r="G4441" s="148"/>
      <c r="H4441" s="148"/>
      <c r="I4441" s="151"/>
      <c r="J4441" s="148"/>
      <c r="K4441" s="66"/>
    </row>
    <row r="4442" spans="1:11" x14ac:dyDescent="0.25">
      <c r="A4442" s="148"/>
      <c r="B4442" s="148"/>
      <c r="C4442" s="148"/>
      <c r="D4442" s="148"/>
      <c r="E4442" s="148"/>
      <c r="F4442" s="148"/>
      <c r="G4442" s="148"/>
      <c r="H4442" s="148"/>
      <c r="I4442" s="151"/>
      <c r="J4442" s="148"/>
      <c r="K4442" s="66"/>
    </row>
    <row r="4443" spans="1:11" x14ac:dyDescent="0.25">
      <c r="A4443" s="148"/>
      <c r="B4443" s="148"/>
      <c r="C4443" s="148"/>
      <c r="D4443" s="148"/>
      <c r="E4443" s="148"/>
      <c r="F4443" s="148"/>
      <c r="G4443" s="148"/>
      <c r="H4443" s="148"/>
      <c r="I4443" s="151"/>
      <c r="J4443" s="148"/>
      <c r="K4443" s="66"/>
    </row>
    <row r="4444" spans="1:11" x14ac:dyDescent="0.25">
      <c r="A4444" s="148"/>
      <c r="B4444" s="148"/>
      <c r="C4444" s="148"/>
      <c r="D4444" s="148"/>
      <c r="E4444" s="148"/>
      <c r="F4444" s="148"/>
      <c r="G4444" s="148"/>
      <c r="H4444" s="148"/>
      <c r="I4444" s="151"/>
      <c r="J4444" s="148"/>
      <c r="K4444" s="66"/>
    </row>
    <row r="4445" spans="1:11" x14ac:dyDescent="0.25">
      <c r="A4445" s="148"/>
      <c r="B4445" s="148"/>
      <c r="C4445" s="148"/>
      <c r="D4445" s="148"/>
      <c r="E4445" s="148"/>
      <c r="F4445" s="148"/>
      <c r="G4445" s="148"/>
      <c r="H4445" s="148"/>
      <c r="I4445" s="151"/>
      <c r="J4445" s="148"/>
      <c r="K4445" s="66"/>
    </row>
    <row r="4446" spans="1:11" x14ac:dyDescent="0.25">
      <c r="A4446" s="148"/>
      <c r="B4446" s="148"/>
      <c r="C4446" s="148"/>
      <c r="D4446" s="148"/>
      <c r="E4446" s="148"/>
      <c r="F4446" s="148"/>
      <c r="G4446" s="148"/>
      <c r="H4446" s="148"/>
      <c r="I4446" s="151"/>
      <c r="J4446" s="148"/>
      <c r="K4446" s="66"/>
    </row>
    <row r="4447" spans="1:11" x14ac:dyDescent="0.25">
      <c r="A4447" s="148"/>
      <c r="B4447" s="148"/>
      <c r="C4447" s="148"/>
      <c r="D4447" s="148"/>
      <c r="E4447" s="148"/>
      <c r="F4447" s="148"/>
      <c r="G4447" s="148"/>
      <c r="H4447" s="148"/>
      <c r="I4447" s="151"/>
      <c r="J4447" s="148"/>
      <c r="K4447" s="66"/>
    </row>
    <row r="4448" spans="1:11" x14ac:dyDescent="0.25">
      <c r="A4448" s="148"/>
      <c r="B4448" s="148"/>
      <c r="C4448" s="148"/>
      <c r="D4448" s="148"/>
      <c r="E4448" s="148"/>
      <c r="F4448" s="148"/>
      <c r="G4448" s="148"/>
      <c r="H4448" s="148"/>
      <c r="I4448" s="151"/>
      <c r="J4448" s="148"/>
      <c r="K4448" s="66"/>
    </row>
    <row r="4449" spans="1:11" x14ac:dyDescent="0.25">
      <c r="A4449" s="148"/>
      <c r="B4449" s="148"/>
      <c r="C4449" s="148"/>
      <c r="D4449" s="148"/>
      <c r="E4449" s="148"/>
      <c r="F4449" s="148"/>
      <c r="G4449" s="148"/>
      <c r="H4449" s="148"/>
      <c r="I4449" s="151"/>
      <c r="J4449" s="148"/>
      <c r="K4449" s="66"/>
    </row>
    <row r="4450" spans="1:11" x14ac:dyDescent="0.25">
      <c r="A4450" s="148"/>
      <c r="B4450" s="148"/>
      <c r="C4450" s="148"/>
      <c r="D4450" s="148"/>
      <c r="E4450" s="148"/>
      <c r="F4450" s="148"/>
      <c r="G4450" s="148"/>
      <c r="H4450" s="148"/>
      <c r="I4450" s="151"/>
      <c r="J4450" s="148"/>
      <c r="K4450" s="66"/>
    </row>
    <row r="4451" spans="1:11" x14ac:dyDescent="0.25">
      <c r="A4451" s="148"/>
      <c r="B4451" s="148"/>
      <c r="C4451" s="148"/>
      <c r="D4451" s="148"/>
      <c r="E4451" s="148"/>
      <c r="F4451" s="148"/>
      <c r="G4451" s="148"/>
      <c r="H4451" s="148"/>
      <c r="I4451" s="151"/>
      <c r="J4451" s="148"/>
      <c r="K4451" s="66"/>
    </row>
    <row r="4452" spans="1:11" x14ac:dyDescent="0.25">
      <c r="A4452" s="148"/>
      <c r="B4452" s="148"/>
      <c r="C4452" s="148"/>
      <c r="D4452" s="148"/>
      <c r="E4452" s="148"/>
      <c r="F4452" s="148"/>
      <c r="G4452" s="148"/>
      <c r="H4452" s="148"/>
      <c r="I4452" s="151"/>
      <c r="J4452" s="148"/>
      <c r="K4452" s="66"/>
    </row>
    <row r="4453" spans="1:11" x14ac:dyDescent="0.25">
      <c r="A4453" s="148"/>
      <c r="B4453" s="148"/>
      <c r="C4453" s="148"/>
      <c r="D4453" s="148"/>
      <c r="E4453" s="148"/>
      <c r="F4453" s="148"/>
      <c r="G4453" s="148"/>
      <c r="H4453" s="148"/>
      <c r="I4453" s="151"/>
      <c r="J4453" s="148"/>
      <c r="K4453" s="66"/>
    </row>
    <row r="4454" spans="1:11" x14ac:dyDescent="0.25">
      <c r="A4454" s="148"/>
      <c r="B4454" s="148"/>
      <c r="C4454" s="148"/>
      <c r="D4454" s="148"/>
      <c r="E4454" s="148"/>
      <c r="F4454" s="148"/>
      <c r="G4454" s="148"/>
      <c r="H4454" s="148"/>
      <c r="I4454" s="151"/>
      <c r="J4454" s="148"/>
      <c r="K4454" s="66"/>
    </row>
    <row r="4455" spans="1:11" x14ac:dyDescent="0.25">
      <c r="A4455" s="148"/>
      <c r="B4455" s="148"/>
      <c r="C4455" s="148"/>
      <c r="D4455" s="148"/>
      <c r="E4455" s="148"/>
      <c r="F4455" s="148"/>
      <c r="G4455" s="148"/>
      <c r="H4455" s="148"/>
      <c r="I4455" s="151"/>
      <c r="J4455" s="148"/>
      <c r="K4455" s="66"/>
    </row>
    <row r="4456" spans="1:11" x14ac:dyDescent="0.25">
      <c r="A4456" s="148"/>
      <c r="B4456" s="148"/>
      <c r="C4456" s="148"/>
      <c r="D4456" s="148"/>
      <c r="E4456" s="148"/>
      <c r="F4456" s="148"/>
      <c r="G4456" s="148"/>
      <c r="H4456" s="148"/>
      <c r="I4456" s="151"/>
      <c r="J4456" s="148"/>
      <c r="K4456" s="66"/>
    </row>
    <row r="4457" spans="1:11" x14ac:dyDescent="0.25">
      <c r="A4457" s="148"/>
      <c r="B4457" s="148"/>
      <c r="C4457" s="148"/>
      <c r="D4457" s="148"/>
      <c r="E4457" s="148"/>
      <c r="F4457" s="148"/>
      <c r="G4457" s="148"/>
      <c r="H4457" s="148"/>
      <c r="I4457" s="151"/>
      <c r="J4457" s="148"/>
      <c r="K4457" s="66"/>
    </row>
    <row r="4458" spans="1:11" x14ac:dyDescent="0.25">
      <c r="A4458" s="148"/>
      <c r="B4458" s="148"/>
      <c r="C4458" s="148"/>
      <c r="D4458" s="148"/>
      <c r="E4458" s="148"/>
      <c r="F4458" s="148"/>
      <c r="G4458" s="148"/>
      <c r="H4458" s="148"/>
      <c r="I4458" s="151"/>
      <c r="J4458" s="148"/>
      <c r="K4458" s="66"/>
    </row>
    <row r="4459" spans="1:11" x14ac:dyDescent="0.25">
      <c r="A4459" s="148"/>
      <c r="B4459" s="148"/>
      <c r="C4459" s="148"/>
      <c r="D4459" s="148"/>
      <c r="E4459" s="148"/>
      <c r="F4459" s="148"/>
      <c r="G4459" s="148"/>
      <c r="H4459" s="148"/>
      <c r="I4459" s="151"/>
      <c r="J4459" s="148"/>
      <c r="K4459" s="66"/>
    </row>
    <row r="4460" spans="1:11" x14ac:dyDescent="0.25">
      <c r="A4460" s="148"/>
      <c r="B4460" s="148"/>
      <c r="C4460" s="148"/>
      <c r="D4460" s="148"/>
      <c r="E4460" s="148"/>
      <c r="F4460" s="148"/>
      <c r="G4460" s="148"/>
      <c r="H4460" s="148"/>
      <c r="I4460" s="151"/>
      <c r="J4460" s="148"/>
      <c r="K4460" s="66"/>
    </row>
    <row r="4461" spans="1:11" x14ac:dyDescent="0.25">
      <c r="A4461" s="148"/>
      <c r="B4461" s="148"/>
      <c r="C4461" s="148"/>
      <c r="D4461" s="148"/>
      <c r="E4461" s="148"/>
      <c r="F4461" s="148"/>
      <c r="G4461" s="148"/>
      <c r="H4461" s="148"/>
      <c r="I4461" s="151"/>
      <c r="J4461" s="148"/>
      <c r="K4461" s="66"/>
    </row>
    <row r="4462" spans="1:11" x14ac:dyDescent="0.25">
      <c r="A4462" s="148"/>
      <c r="B4462" s="148"/>
      <c r="C4462" s="148"/>
      <c r="D4462" s="148"/>
      <c r="E4462" s="148"/>
      <c r="F4462" s="148"/>
      <c r="G4462" s="148"/>
      <c r="H4462" s="148"/>
      <c r="I4462" s="151"/>
      <c r="J4462" s="148"/>
      <c r="K4462" s="66"/>
    </row>
    <row r="4463" spans="1:11" x14ac:dyDescent="0.25">
      <c r="A4463" s="148"/>
      <c r="B4463" s="148"/>
      <c r="C4463" s="148"/>
      <c r="D4463" s="148"/>
      <c r="E4463" s="148"/>
      <c r="F4463" s="148"/>
      <c r="G4463" s="148"/>
      <c r="H4463" s="148"/>
      <c r="I4463" s="151"/>
      <c r="J4463" s="148"/>
      <c r="K4463" s="66"/>
    </row>
    <row r="4464" spans="1:11" x14ac:dyDescent="0.25">
      <c r="A4464" s="148"/>
      <c r="B4464" s="148"/>
      <c r="C4464" s="148"/>
      <c r="D4464" s="148"/>
      <c r="E4464" s="148"/>
      <c r="F4464" s="148"/>
      <c r="G4464" s="148"/>
      <c r="H4464" s="148"/>
      <c r="I4464" s="151"/>
      <c r="J4464" s="148"/>
      <c r="K4464" s="66"/>
    </row>
    <row r="4465" spans="1:11" x14ac:dyDescent="0.25">
      <c r="A4465" s="148"/>
      <c r="B4465" s="148"/>
      <c r="C4465" s="148"/>
      <c r="D4465" s="148"/>
      <c r="E4465" s="148"/>
      <c r="F4465" s="148"/>
      <c r="G4465" s="148"/>
      <c r="H4465" s="148"/>
      <c r="I4465" s="151"/>
      <c r="J4465" s="148"/>
      <c r="K4465" s="66"/>
    </row>
    <row r="4466" spans="1:11" x14ac:dyDescent="0.25">
      <c r="A4466" s="148"/>
      <c r="B4466" s="148"/>
      <c r="C4466" s="148"/>
      <c r="D4466" s="148"/>
      <c r="E4466" s="148"/>
      <c r="F4466" s="148"/>
      <c r="G4466" s="148"/>
      <c r="H4466" s="148"/>
      <c r="I4466" s="151"/>
      <c r="J4466" s="148"/>
      <c r="K4466" s="66"/>
    </row>
    <row r="4467" spans="1:11" x14ac:dyDescent="0.25">
      <c r="A4467" s="148"/>
      <c r="B4467" s="148"/>
      <c r="C4467" s="148"/>
      <c r="D4467" s="148"/>
      <c r="E4467" s="148"/>
      <c r="F4467" s="148"/>
      <c r="G4467" s="148"/>
      <c r="H4467" s="148"/>
      <c r="I4467" s="151"/>
      <c r="J4467" s="148"/>
      <c r="K4467" s="66"/>
    </row>
    <row r="4468" spans="1:11" x14ac:dyDescent="0.25">
      <c r="A4468" s="148"/>
      <c r="B4468" s="148"/>
      <c r="C4468" s="148"/>
      <c r="D4468" s="148"/>
      <c r="E4468" s="148"/>
      <c r="F4468" s="148"/>
      <c r="G4468" s="148"/>
      <c r="H4468" s="148"/>
      <c r="I4468" s="151"/>
      <c r="J4468" s="148"/>
      <c r="K4468" s="66"/>
    </row>
    <row r="4469" spans="1:11" x14ac:dyDescent="0.25">
      <c r="A4469" s="148"/>
      <c r="B4469" s="148"/>
      <c r="C4469" s="148"/>
      <c r="D4469" s="148"/>
      <c r="E4469" s="148"/>
      <c r="F4469" s="148"/>
      <c r="G4469" s="148"/>
      <c r="H4469" s="148"/>
      <c r="I4469" s="151"/>
      <c r="J4469" s="148"/>
      <c r="K4469" s="66"/>
    </row>
    <row r="4470" spans="1:11" x14ac:dyDescent="0.25">
      <c r="A4470" s="148"/>
      <c r="B4470" s="148"/>
      <c r="C4470" s="148"/>
      <c r="D4470" s="148"/>
      <c r="E4470" s="148"/>
      <c r="F4470" s="148"/>
      <c r="G4470" s="148"/>
      <c r="H4470" s="148"/>
      <c r="I4470" s="151"/>
      <c r="J4470" s="148"/>
      <c r="K4470" s="66"/>
    </row>
    <row r="4471" spans="1:11" x14ac:dyDescent="0.25">
      <c r="A4471" s="148"/>
      <c r="B4471" s="148"/>
      <c r="C4471" s="148"/>
      <c r="D4471" s="148"/>
      <c r="E4471" s="148"/>
      <c r="F4471" s="148"/>
      <c r="G4471" s="148"/>
      <c r="H4471" s="148"/>
      <c r="I4471" s="151"/>
      <c r="J4471" s="148"/>
      <c r="K4471" s="66"/>
    </row>
    <row r="4472" spans="1:11" x14ac:dyDescent="0.25">
      <c r="A4472" s="148"/>
      <c r="B4472" s="148"/>
      <c r="C4472" s="148"/>
      <c r="D4472" s="148"/>
      <c r="E4472" s="148"/>
      <c r="F4472" s="148"/>
      <c r="G4472" s="148"/>
      <c r="H4472" s="148"/>
      <c r="I4472" s="151"/>
      <c r="J4472" s="148"/>
      <c r="K4472" s="66"/>
    </row>
    <row r="4473" spans="1:11" x14ac:dyDescent="0.25">
      <c r="A4473" s="148"/>
      <c r="B4473" s="148"/>
      <c r="C4473" s="148"/>
      <c r="D4473" s="148"/>
      <c r="E4473" s="148"/>
      <c r="F4473" s="148"/>
      <c r="G4473" s="148"/>
      <c r="H4473" s="148"/>
      <c r="I4473" s="151"/>
      <c r="J4473" s="148"/>
      <c r="K4473" s="66"/>
    </row>
    <row r="4474" spans="1:11" x14ac:dyDescent="0.25">
      <c r="A4474" s="148"/>
      <c r="B4474" s="148"/>
      <c r="C4474" s="148"/>
      <c r="D4474" s="148"/>
      <c r="E4474" s="148"/>
      <c r="F4474" s="148"/>
      <c r="G4474" s="148"/>
      <c r="H4474" s="148"/>
      <c r="I4474" s="151"/>
      <c r="J4474" s="148"/>
      <c r="K4474" s="66"/>
    </row>
    <row r="4475" spans="1:11" x14ac:dyDescent="0.25">
      <c r="A4475" s="148"/>
      <c r="B4475" s="148"/>
      <c r="C4475" s="148"/>
      <c r="D4475" s="148"/>
      <c r="E4475" s="148"/>
      <c r="F4475" s="148"/>
      <c r="G4475" s="148"/>
      <c r="H4475" s="148"/>
      <c r="I4475" s="151"/>
      <c r="J4475" s="148"/>
      <c r="K4475" s="66"/>
    </row>
    <row r="4476" spans="1:11" x14ac:dyDescent="0.25">
      <c r="A4476" s="148"/>
      <c r="B4476" s="148"/>
      <c r="C4476" s="148"/>
      <c r="D4476" s="148"/>
      <c r="E4476" s="148"/>
      <c r="F4476" s="148"/>
      <c r="G4476" s="148"/>
      <c r="H4476" s="148"/>
      <c r="I4476" s="151"/>
      <c r="J4476" s="148"/>
      <c r="K4476" s="66"/>
    </row>
    <row r="4477" spans="1:11" x14ac:dyDescent="0.25">
      <c r="A4477" s="148"/>
      <c r="B4477" s="148"/>
      <c r="C4477" s="148"/>
      <c r="D4477" s="148"/>
      <c r="E4477" s="148"/>
      <c r="F4477" s="148"/>
      <c r="G4477" s="148"/>
      <c r="H4477" s="148"/>
      <c r="I4477" s="151"/>
      <c r="J4477" s="148"/>
      <c r="K4477" s="66"/>
    </row>
    <row r="4478" spans="1:11" x14ac:dyDescent="0.25">
      <c r="A4478" s="148"/>
      <c r="B4478" s="148"/>
      <c r="C4478" s="148"/>
      <c r="D4478" s="148"/>
      <c r="E4478" s="148"/>
      <c r="F4478" s="148"/>
      <c r="G4478" s="148"/>
      <c r="H4478" s="148"/>
      <c r="I4478" s="151"/>
      <c r="J4478" s="148"/>
      <c r="K4478" s="66"/>
    </row>
    <row r="4479" spans="1:11" x14ac:dyDescent="0.25">
      <c r="A4479" s="148"/>
      <c r="B4479" s="148"/>
      <c r="C4479" s="148"/>
      <c r="D4479" s="148"/>
      <c r="E4479" s="148"/>
      <c r="F4479" s="148"/>
      <c r="G4479" s="148"/>
      <c r="H4479" s="148"/>
      <c r="I4479" s="151"/>
      <c r="J4479" s="148"/>
      <c r="K4479" s="66"/>
    </row>
    <row r="4480" spans="1:11" x14ac:dyDescent="0.25">
      <c r="A4480" s="148"/>
      <c r="B4480" s="148"/>
      <c r="C4480" s="148"/>
      <c r="D4480" s="148"/>
      <c r="E4480" s="148"/>
      <c r="F4480" s="148"/>
      <c r="G4480" s="148"/>
      <c r="H4480" s="148"/>
      <c r="I4480" s="151"/>
      <c r="J4480" s="148"/>
      <c r="K4480" s="66"/>
    </row>
    <row r="4481" spans="1:11" x14ac:dyDescent="0.25">
      <c r="A4481" s="148"/>
      <c r="B4481" s="148"/>
      <c r="C4481" s="148"/>
      <c r="D4481" s="148"/>
      <c r="E4481" s="148"/>
      <c r="F4481" s="148"/>
      <c r="G4481" s="148"/>
      <c r="H4481" s="148"/>
      <c r="I4481" s="151"/>
      <c r="J4481" s="148"/>
      <c r="K4481" s="66"/>
    </row>
    <row r="4482" spans="1:11" x14ac:dyDescent="0.25">
      <c r="A4482" s="148"/>
      <c r="B4482" s="148"/>
      <c r="C4482" s="148"/>
      <c r="D4482" s="148"/>
      <c r="E4482" s="148"/>
      <c r="F4482" s="148"/>
      <c r="G4482" s="148"/>
      <c r="H4482" s="148"/>
      <c r="I4482" s="151"/>
      <c r="J4482" s="148"/>
      <c r="K4482" s="66"/>
    </row>
    <row r="4483" spans="1:11" x14ac:dyDescent="0.25">
      <c r="A4483" s="148"/>
      <c r="B4483" s="148"/>
      <c r="C4483" s="148"/>
      <c r="D4483" s="148"/>
      <c r="E4483" s="148"/>
      <c r="F4483" s="148"/>
      <c r="G4483" s="148"/>
      <c r="H4483" s="148"/>
      <c r="I4483" s="151"/>
      <c r="J4483" s="148"/>
      <c r="K4483" s="66"/>
    </row>
    <row r="4484" spans="1:11" x14ac:dyDescent="0.25">
      <c r="A4484" s="148"/>
      <c r="B4484" s="148"/>
      <c r="C4484" s="148"/>
      <c r="D4484" s="148"/>
      <c r="E4484" s="148"/>
      <c r="F4484" s="148"/>
      <c r="G4484" s="148"/>
      <c r="H4484" s="148"/>
      <c r="I4484" s="151"/>
      <c r="J4484" s="148"/>
      <c r="K4484" s="66"/>
    </row>
    <row r="4485" spans="1:11" x14ac:dyDescent="0.25">
      <c r="A4485" s="148"/>
      <c r="B4485" s="148"/>
      <c r="C4485" s="148"/>
      <c r="D4485" s="148"/>
      <c r="E4485" s="148"/>
      <c r="F4485" s="148"/>
      <c r="G4485" s="148"/>
      <c r="H4485" s="148"/>
      <c r="I4485" s="151"/>
      <c r="J4485" s="148"/>
      <c r="K4485" s="66"/>
    </row>
    <row r="4486" spans="1:11" x14ac:dyDescent="0.25">
      <c r="A4486" s="148"/>
      <c r="B4486" s="148"/>
      <c r="C4486" s="148"/>
      <c r="D4486" s="148"/>
      <c r="E4486" s="148"/>
      <c r="F4486" s="148"/>
      <c r="G4486" s="148"/>
      <c r="H4486" s="148"/>
      <c r="I4486" s="151"/>
      <c r="J4486" s="148"/>
      <c r="K4486" s="66"/>
    </row>
    <row r="4487" spans="1:11" x14ac:dyDescent="0.25">
      <c r="A4487" s="148"/>
      <c r="B4487" s="148"/>
      <c r="C4487" s="148"/>
      <c r="D4487" s="148"/>
      <c r="E4487" s="148"/>
      <c r="F4487" s="148"/>
      <c r="G4487" s="148"/>
      <c r="H4487" s="148"/>
      <c r="I4487" s="151"/>
      <c r="J4487" s="148"/>
      <c r="K4487" s="66"/>
    </row>
    <row r="4488" spans="1:11" x14ac:dyDescent="0.25">
      <c r="A4488" s="148"/>
      <c r="B4488" s="148"/>
      <c r="C4488" s="148"/>
      <c r="D4488" s="148"/>
      <c r="E4488" s="148"/>
      <c r="F4488" s="148"/>
      <c r="G4488" s="148"/>
      <c r="H4488" s="148"/>
      <c r="I4488" s="151"/>
      <c r="J4488" s="148"/>
      <c r="K4488" s="66"/>
    </row>
    <row r="4489" spans="1:11" x14ac:dyDescent="0.25">
      <c r="A4489" s="148"/>
      <c r="B4489" s="148"/>
      <c r="C4489" s="148"/>
      <c r="D4489" s="148"/>
      <c r="E4489" s="148"/>
      <c r="F4489" s="148"/>
      <c r="G4489" s="148"/>
      <c r="H4489" s="148"/>
      <c r="I4489" s="151"/>
      <c r="J4489" s="148"/>
      <c r="K4489" s="66"/>
    </row>
    <row r="4490" spans="1:11" x14ac:dyDescent="0.25">
      <c r="A4490" s="148"/>
      <c r="B4490" s="148"/>
      <c r="C4490" s="148"/>
      <c r="D4490" s="148"/>
      <c r="E4490" s="148"/>
      <c r="F4490" s="148"/>
      <c r="G4490" s="148"/>
      <c r="H4490" s="148"/>
      <c r="I4490" s="151"/>
      <c r="J4490" s="148"/>
      <c r="K4490" s="66"/>
    </row>
    <row r="4491" spans="1:11" x14ac:dyDescent="0.25">
      <c r="A4491" s="148"/>
      <c r="B4491" s="148"/>
      <c r="C4491" s="148"/>
      <c r="D4491" s="148"/>
      <c r="E4491" s="148"/>
      <c r="F4491" s="148"/>
      <c r="G4491" s="148"/>
      <c r="H4491" s="148"/>
      <c r="I4491" s="151"/>
      <c r="J4491" s="148"/>
      <c r="K4491" s="66"/>
    </row>
    <row r="4492" spans="1:11" x14ac:dyDescent="0.25">
      <c r="A4492" s="148"/>
      <c r="B4492" s="148"/>
      <c r="C4492" s="148"/>
      <c r="D4492" s="148"/>
      <c r="E4492" s="148"/>
      <c r="F4492" s="148"/>
      <c r="G4492" s="148"/>
      <c r="H4492" s="148"/>
      <c r="I4492" s="151"/>
      <c r="J4492" s="148"/>
      <c r="K4492" s="66"/>
    </row>
    <row r="4493" spans="1:11" x14ac:dyDescent="0.25">
      <c r="A4493" s="148"/>
      <c r="B4493" s="148"/>
      <c r="C4493" s="148"/>
      <c r="D4493" s="148"/>
      <c r="E4493" s="148"/>
      <c r="F4493" s="148"/>
      <c r="G4493" s="148"/>
      <c r="H4493" s="148"/>
      <c r="I4493" s="151"/>
      <c r="J4493" s="148"/>
      <c r="K4493" s="66"/>
    </row>
    <row r="4494" spans="1:11" x14ac:dyDescent="0.25">
      <c r="A4494" s="148"/>
      <c r="B4494" s="148"/>
      <c r="C4494" s="148"/>
      <c r="D4494" s="148"/>
      <c r="E4494" s="148"/>
      <c r="F4494" s="148"/>
      <c r="G4494" s="148"/>
      <c r="H4494" s="148"/>
      <c r="I4494" s="151"/>
      <c r="J4494" s="148"/>
      <c r="K4494" s="66"/>
    </row>
    <row r="4495" spans="1:11" x14ac:dyDescent="0.25">
      <c r="A4495" s="148"/>
      <c r="B4495" s="148"/>
      <c r="C4495" s="148"/>
      <c r="D4495" s="148"/>
      <c r="E4495" s="148"/>
      <c r="F4495" s="148"/>
      <c r="G4495" s="148"/>
      <c r="H4495" s="148"/>
      <c r="I4495" s="151"/>
      <c r="J4495" s="148"/>
      <c r="K4495" s="66"/>
    </row>
    <row r="4496" spans="1:11" x14ac:dyDescent="0.25">
      <c r="A4496" s="148"/>
      <c r="B4496" s="148"/>
      <c r="C4496" s="148"/>
      <c r="D4496" s="148"/>
      <c r="E4496" s="148"/>
      <c r="F4496" s="148"/>
      <c r="G4496" s="148"/>
      <c r="H4496" s="148"/>
      <c r="I4496" s="151"/>
      <c r="J4496" s="148"/>
      <c r="K4496" s="66"/>
    </row>
    <row r="4497" spans="1:11" x14ac:dyDescent="0.25">
      <c r="A4497" s="148"/>
      <c r="B4497" s="148"/>
      <c r="C4497" s="148"/>
      <c r="D4497" s="148"/>
      <c r="E4497" s="148"/>
      <c r="F4497" s="148"/>
      <c r="G4497" s="148"/>
      <c r="H4497" s="148"/>
      <c r="I4497" s="151"/>
      <c r="J4497" s="148"/>
      <c r="K4497" s="66"/>
    </row>
    <row r="4498" spans="1:11" x14ac:dyDescent="0.25">
      <c r="A4498" s="148"/>
      <c r="B4498" s="148"/>
      <c r="C4498" s="148"/>
      <c r="D4498" s="148"/>
      <c r="E4498" s="148"/>
      <c r="F4498" s="148"/>
      <c r="G4498" s="148"/>
      <c r="H4498" s="148"/>
      <c r="I4498" s="151"/>
      <c r="J4498" s="148"/>
      <c r="K4498" s="66"/>
    </row>
    <row r="4499" spans="1:11" x14ac:dyDescent="0.25">
      <c r="A4499" s="148"/>
      <c r="B4499" s="148"/>
      <c r="C4499" s="148"/>
      <c r="D4499" s="148"/>
      <c r="E4499" s="148"/>
      <c r="F4499" s="148"/>
      <c r="G4499" s="148"/>
      <c r="H4499" s="148"/>
      <c r="I4499" s="151"/>
      <c r="J4499" s="148"/>
      <c r="K4499" s="66"/>
    </row>
    <row r="4500" spans="1:11" x14ac:dyDescent="0.25">
      <c r="A4500" s="148"/>
      <c r="B4500" s="148"/>
      <c r="C4500" s="148"/>
      <c r="D4500" s="148"/>
      <c r="E4500" s="148"/>
      <c r="F4500" s="148"/>
      <c r="G4500" s="148"/>
      <c r="H4500" s="148"/>
      <c r="I4500" s="151"/>
      <c r="J4500" s="148"/>
      <c r="K4500" s="66"/>
    </row>
    <row r="4501" spans="1:11" x14ac:dyDescent="0.25">
      <c r="A4501" s="148"/>
      <c r="B4501" s="148"/>
      <c r="C4501" s="148"/>
      <c r="D4501" s="148"/>
      <c r="E4501" s="148"/>
      <c r="F4501" s="148"/>
      <c r="G4501" s="148"/>
      <c r="H4501" s="148"/>
      <c r="I4501" s="151"/>
      <c r="J4501" s="148"/>
      <c r="K4501" s="66"/>
    </row>
    <row r="4502" spans="1:11" x14ac:dyDescent="0.25">
      <c r="A4502" s="148"/>
      <c r="B4502" s="148"/>
      <c r="C4502" s="148"/>
      <c r="D4502" s="148"/>
      <c r="E4502" s="148"/>
      <c r="F4502" s="148"/>
      <c r="G4502" s="148"/>
      <c r="H4502" s="148"/>
      <c r="I4502" s="151"/>
      <c r="J4502" s="148"/>
      <c r="K4502" s="66"/>
    </row>
    <row r="4503" spans="1:11" x14ac:dyDescent="0.25">
      <c r="A4503" s="148"/>
      <c r="B4503" s="148"/>
      <c r="C4503" s="148"/>
      <c r="D4503" s="148"/>
      <c r="E4503" s="148"/>
      <c r="F4503" s="148"/>
      <c r="G4503" s="148"/>
      <c r="H4503" s="148"/>
      <c r="I4503" s="151"/>
      <c r="J4503" s="148"/>
      <c r="K4503" s="66"/>
    </row>
    <row r="4504" spans="1:11" x14ac:dyDescent="0.25">
      <c r="A4504" s="148"/>
      <c r="B4504" s="148"/>
      <c r="C4504" s="148"/>
      <c r="D4504" s="148"/>
      <c r="E4504" s="148"/>
      <c r="F4504" s="148"/>
      <c r="G4504" s="148"/>
      <c r="H4504" s="148"/>
      <c r="I4504" s="151"/>
      <c r="J4504" s="148"/>
      <c r="K4504" s="66"/>
    </row>
    <row r="4505" spans="1:11" x14ac:dyDescent="0.25">
      <c r="A4505" s="148"/>
      <c r="B4505" s="148"/>
      <c r="C4505" s="148"/>
      <c r="D4505" s="148"/>
      <c r="E4505" s="148"/>
      <c r="F4505" s="148"/>
      <c r="G4505" s="148"/>
      <c r="H4505" s="148"/>
      <c r="I4505" s="151"/>
      <c r="J4505" s="148"/>
      <c r="K4505" s="66"/>
    </row>
    <row r="4506" spans="1:11" x14ac:dyDescent="0.25">
      <c r="A4506" s="148"/>
      <c r="B4506" s="148"/>
      <c r="C4506" s="148"/>
      <c r="D4506" s="148"/>
      <c r="E4506" s="148"/>
      <c r="F4506" s="148"/>
      <c r="G4506" s="148"/>
      <c r="H4506" s="148"/>
      <c r="I4506" s="151"/>
      <c r="J4506" s="148"/>
      <c r="K4506" s="66"/>
    </row>
    <row r="4507" spans="1:11" x14ac:dyDescent="0.25">
      <c r="A4507" s="148"/>
      <c r="B4507" s="148"/>
      <c r="C4507" s="148"/>
      <c r="D4507" s="148"/>
      <c r="E4507" s="148"/>
      <c r="F4507" s="148"/>
      <c r="G4507" s="148"/>
      <c r="H4507" s="148"/>
      <c r="I4507" s="151"/>
      <c r="J4507" s="148"/>
      <c r="K4507" s="66"/>
    </row>
    <row r="4508" spans="1:11" x14ac:dyDescent="0.25">
      <c r="A4508" s="148"/>
      <c r="B4508" s="148"/>
      <c r="C4508" s="148"/>
      <c r="D4508" s="148"/>
      <c r="E4508" s="148"/>
      <c r="F4508" s="148"/>
      <c r="G4508" s="148"/>
      <c r="H4508" s="148"/>
      <c r="I4508" s="151"/>
      <c r="J4508" s="148"/>
      <c r="K4508" s="66"/>
    </row>
    <row r="4509" spans="1:11" x14ac:dyDescent="0.25">
      <c r="A4509" s="148"/>
      <c r="B4509" s="148"/>
      <c r="C4509" s="148"/>
      <c r="D4509" s="148"/>
      <c r="E4509" s="148"/>
      <c r="F4509" s="148"/>
      <c r="G4509" s="148"/>
      <c r="H4509" s="148"/>
      <c r="I4509" s="151"/>
      <c r="J4509" s="148"/>
      <c r="K4509" s="66"/>
    </row>
    <row r="4510" spans="1:11" x14ac:dyDescent="0.25">
      <c r="A4510" s="148"/>
      <c r="B4510" s="148"/>
      <c r="C4510" s="148"/>
      <c r="D4510" s="148"/>
      <c r="E4510" s="148"/>
      <c r="F4510" s="148"/>
      <c r="G4510" s="148"/>
      <c r="H4510" s="148"/>
      <c r="I4510" s="151"/>
      <c r="J4510" s="148"/>
      <c r="K4510" s="66"/>
    </row>
    <row r="4511" spans="1:11" x14ac:dyDescent="0.25">
      <c r="A4511" s="148"/>
      <c r="B4511" s="148"/>
      <c r="C4511" s="148"/>
      <c r="D4511" s="148"/>
      <c r="E4511" s="148"/>
      <c r="F4511" s="148"/>
      <c r="G4511" s="148"/>
      <c r="H4511" s="148"/>
      <c r="I4511" s="151"/>
      <c r="J4511" s="148"/>
      <c r="K4511" s="66"/>
    </row>
    <row r="4512" spans="1:11" x14ac:dyDescent="0.25">
      <c r="A4512" s="148"/>
      <c r="B4512" s="148"/>
      <c r="C4512" s="148"/>
      <c r="D4512" s="148"/>
      <c r="E4512" s="148"/>
      <c r="F4512" s="148"/>
      <c r="G4512" s="148"/>
      <c r="H4512" s="148"/>
      <c r="I4512" s="151"/>
      <c r="J4512" s="148"/>
      <c r="K4512" s="66"/>
    </row>
    <row r="4513" spans="1:11" x14ac:dyDescent="0.25">
      <c r="A4513" s="148"/>
      <c r="B4513" s="148"/>
      <c r="C4513" s="148"/>
      <c r="D4513" s="148"/>
      <c r="E4513" s="148"/>
      <c r="F4513" s="148"/>
      <c r="G4513" s="148"/>
      <c r="H4513" s="148"/>
      <c r="I4513" s="151"/>
      <c r="J4513" s="148"/>
      <c r="K4513" s="66"/>
    </row>
    <row r="4514" spans="1:11" x14ac:dyDescent="0.25">
      <c r="A4514" s="148"/>
      <c r="B4514" s="148"/>
      <c r="C4514" s="148"/>
      <c r="D4514" s="148"/>
      <c r="E4514" s="148"/>
      <c r="F4514" s="148"/>
      <c r="G4514" s="148"/>
      <c r="H4514" s="148"/>
      <c r="I4514" s="151"/>
      <c r="J4514" s="148"/>
      <c r="K4514" s="66"/>
    </row>
    <row r="4515" spans="1:11" x14ac:dyDescent="0.25">
      <c r="A4515" s="148"/>
      <c r="B4515" s="148"/>
      <c r="C4515" s="148"/>
      <c r="D4515" s="148"/>
      <c r="E4515" s="148"/>
      <c r="F4515" s="148"/>
      <c r="G4515" s="148"/>
      <c r="H4515" s="148"/>
      <c r="I4515" s="151"/>
      <c r="J4515" s="148"/>
      <c r="K4515" s="66"/>
    </row>
    <row r="4516" spans="1:11" x14ac:dyDescent="0.25">
      <c r="A4516" s="148"/>
      <c r="B4516" s="148"/>
      <c r="C4516" s="148"/>
      <c r="D4516" s="148"/>
      <c r="E4516" s="148"/>
      <c r="F4516" s="148"/>
      <c r="G4516" s="148"/>
      <c r="H4516" s="148"/>
      <c r="I4516" s="151"/>
      <c r="J4516" s="148"/>
      <c r="K4516" s="66"/>
    </row>
    <row r="4517" spans="1:11" x14ac:dyDescent="0.25">
      <c r="A4517" s="148"/>
      <c r="B4517" s="148"/>
      <c r="C4517" s="148"/>
      <c r="D4517" s="148"/>
      <c r="E4517" s="148"/>
      <c r="F4517" s="148"/>
      <c r="G4517" s="148"/>
      <c r="H4517" s="148"/>
      <c r="I4517" s="151"/>
      <c r="J4517" s="148"/>
      <c r="K4517" s="66"/>
    </row>
    <row r="4518" spans="1:11" x14ac:dyDescent="0.25">
      <c r="A4518" s="148"/>
      <c r="B4518" s="148"/>
      <c r="C4518" s="148"/>
      <c r="D4518" s="148"/>
      <c r="E4518" s="148"/>
      <c r="F4518" s="148"/>
      <c r="G4518" s="148"/>
      <c r="H4518" s="148"/>
      <c r="I4518" s="151"/>
      <c r="J4518" s="148"/>
      <c r="K4518" s="66"/>
    </row>
    <row r="4519" spans="1:11" x14ac:dyDescent="0.25">
      <c r="A4519" s="148"/>
      <c r="B4519" s="148"/>
      <c r="C4519" s="148"/>
      <c r="D4519" s="148"/>
      <c r="E4519" s="148"/>
      <c r="F4519" s="148"/>
      <c r="G4519" s="148"/>
      <c r="H4519" s="148"/>
      <c r="I4519" s="151"/>
      <c r="J4519" s="148"/>
      <c r="K4519" s="66"/>
    </row>
    <row r="4520" spans="1:11" x14ac:dyDescent="0.25">
      <c r="A4520" s="148"/>
      <c r="B4520" s="148"/>
      <c r="C4520" s="148"/>
      <c r="D4520" s="148"/>
      <c r="E4520" s="148"/>
      <c r="F4520" s="148"/>
      <c r="G4520" s="148"/>
      <c r="H4520" s="148"/>
      <c r="I4520" s="151"/>
      <c r="J4520" s="148"/>
      <c r="K4520" s="66"/>
    </row>
    <row r="4521" spans="1:11" x14ac:dyDescent="0.25">
      <c r="A4521" s="148"/>
      <c r="B4521" s="148"/>
      <c r="C4521" s="148"/>
      <c r="D4521" s="148"/>
      <c r="E4521" s="148"/>
      <c r="F4521" s="148"/>
      <c r="G4521" s="148"/>
      <c r="H4521" s="148"/>
      <c r="I4521" s="151"/>
      <c r="J4521" s="148"/>
      <c r="K4521" s="66"/>
    </row>
    <row r="4522" spans="1:11" x14ac:dyDescent="0.25">
      <c r="A4522" s="148"/>
      <c r="B4522" s="148"/>
      <c r="C4522" s="148"/>
      <c r="D4522" s="148"/>
      <c r="E4522" s="148"/>
      <c r="F4522" s="148"/>
      <c r="G4522" s="148"/>
      <c r="H4522" s="148"/>
      <c r="I4522" s="151"/>
      <c r="J4522" s="148"/>
      <c r="K4522" s="66"/>
    </row>
    <row r="4523" spans="1:11" x14ac:dyDescent="0.25">
      <c r="A4523" s="148"/>
      <c r="B4523" s="148"/>
      <c r="C4523" s="148"/>
      <c r="D4523" s="148"/>
      <c r="E4523" s="148"/>
      <c r="F4523" s="148"/>
      <c r="G4523" s="148"/>
      <c r="H4523" s="148"/>
      <c r="I4523" s="151"/>
      <c r="J4523" s="148"/>
      <c r="K4523" s="66"/>
    </row>
    <row r="4524" spans="1:11" x14ac:dyDescent="0.25">
      <c r="A4524" s="148"/>
      <c r="B4524" s="148"/>
      <c r="C4524" s="148"/>
      <c r="D4524" s="148"/>
      <c r="E4524" s="148"/>
      <c r="F4524" s="148"/>
      <c r="G4524" s="148"/>
      <c r="H4524" s="148"/>
      <c r="I4524" s="151"/>
      <c r="J4524" s="148"/>
      <c r="K4524" s="66"/>
    </row>
    <row r="4525" spans="1:11" x14ac:dyDescent="0.25">
      <c r="A4525" s="148"/>
      <c r="B4525" s="148"/>
      <c r="C4525" s="148"/>
      <c r="D4525" s="148"/>
      <c r="E4525" s="148"/>
      <c r="F4525" s="148"/>
      <c r="G4525" s="148"/>
      <c r="H4525" s="148"/>
      <c r="I4525" s="151"/>
      <c r="J4525" s="148"/>
      <c r="K4525" s="66"/>
    </row>
    <row r="4526" spans="1:11" x14ac:dyDescent="0.25">
      <c r="A4526" s="148"/>
      <c r="B4526" s="148"/>
      <c r="C4526" s="148"/>
      <c r="D4526" s="148"/>
      <c r="E4526" s="148"/>
      <c r="F4526" s="148"/>
      <c r="G4526" s="148"/>
      <c r="H4526" s="148"/>
      <c r="I4526" s="151"/>
      <c r="J4526" s="148"/>
      <c r="K4526" s="66"/>
    </row>
    <row r="4527" spans="1:11" x14ac:dyDescent="0.25">
      <c r="A4527" s="148"/>
      <c r="B4527" s="148"/>
      <c r="C4527" s="148"/>
      <c r="D4527" s="148"/>
      <c r="E4527" s="148"/>
      <c r="F4527" s="148"/>
      <c r="G4527" s="148"/>
      <c r="H4527" s="148"/>
      <c r="I4527" s="151"/>
      <c r="J4527" s="148"/>
      <c r="K4527" s="66"/>
    </row>
    <row r="4528" spans="1:11" x14ac:dyDescent="0.25">
      <c r="A4528" s="148"/>
      <c r="B4528" s="148"/>
      <c r="C4528" s="148"/>
      <c r="D4528" s="148"/>
      <c r="E4528" s="148"/>
      <c r="F4528" s="148"/>
      <c r="G4528" s="148"/>
      <c r="H4528" s="148"/>
      <c r="I4528" s="151"/>
      <c r="J4528" s="148"/>
      <c r="K4528" s="66"/>
    </row>
    <row r="4529" spans="1:11" x14ac:dyDescent="0.25">
      <c r="A4529" s="148"/>
      <c r="B4529" s="148"/>
      <c r="C4529" s="148"/>
      <c r="D4529" s="148"/>
      <c r="E4529" s="148"/>
      <c r="F4529" s="148"/>
      <c r="G4529" s="148"/>
      <c r="H4529" s="148"/>
      <c r="I4529" s="151"/>
      <c r="J4529" s="148"/>
      <c r="K4529" s="66"/>
    </row>
    <row r="4530" spans="1:11" x14ac:dyDescent="0.25">
      <c r="A4530" s="148"/>
      <c r="B4530" s="148"/>
      <c r="C4530" s="148"/>
      <c r="D4530" s="148"/>
      <c r="E4530" s="148"/>
      <c r="F4530" s="148"/>
      <c r="G4530" s="148"/>
      <c r="H4530" s="148"/>
      <c r="I4530" s="151"/>
      <c r="J4530" s="148"/>
      <c r="K4530" s="66"/>
    </row>
    <row r="4531" spans="1:11" x14ac:dyDescent="0.25">
      <c r="A4531" s="148"/>
      <c r="B4531" s="148"/>
      <c r="C4531" s="148"/>
      <c r="D4531" s="148"/>
      <c r="E4531" s="148"/>
      <c r="F4531" s="148"/>
      <c r="G4531" s="148"/>
      <c r="H4531" s="148"/>
      <c r="I4531" s="151"/>
      <c r="J4531" s="148"/>
      <c r="K4531" s="66"/>
    </row>
    <row r="4532" spans="1:11" x14ac:dyDescent="0.25">
      <c r="A4532" s="148"/>
      <c r="B4532" s="148"/>
      <c r="C4532" s="148"/>
      <c r="D4532" s="148"/>
      <c r="E4532" s="148"/>
      <c r="F4532" s="148"/>
      <c r="G4532" s="148"/>
      <c r="H4532" s="148"/>
      <c r="I4532" s="151"/>
      <c r="J4532" s="148"/>
      <c r="K4532" s="66"/>
    </row>
    <row r="4533" spans="1:11" x14ac:dyDescent="0.25">
      <c r="A4533" s="148"/>
      <c r="B4533" s="148"/>
      <c r="C4533" s="148"/>
      <c r="D4533" s="148"/>
      <c r="E4533" s="148"/>
      <c r="F4533" s="148"/>
      <c r="G4533" s="148"/>
      <c r="H4533" s="148"/>
      <c r="I4533" s="151"/>
      <c r="J4533" s="148"/>
      <c r="K4533" s="66"/>
    </row>
    <row r="4534" spans="1:11" x14ac:dyDescent="0.25">
      <c r="A4534" s="148"/>
      <c r="B4534" s="148"/>
      <c r="C4534" s="148"/>
      <c r="D4534" s="148"/>
      <c r="E4534" s="148"/>
      <c r="F4534" s="148"/>
      <c r="G4534" s="148"/>
      <c r="H4534" s="148"/>
      <c r="I4534" s="151"/>
      <c r="J4534" s="148"/>
      <c r="K4534" s="66"/>
    </row>
    <row r="4535" spans="1:11" x14ac:dyDescent="0.25">
      <c r="A4535" s="148"/>
      <c r="B4535" s="148"/>
      <c r="C4535" s="148"/>
      <c r="D4535" s="148"/>
      <c r="E4535" s="148"/>
      <c r="F4535" s="148"/>
      <c r="G4535" s="148"/>
      <c r="H4535" s="148"/>
      <c r="I4535" s="151"/>
      <c r="J4535" s="148"/>
      <c r="K4535" s="66"/>
    </row>
    <row r="4536" spans="1:11" x14ac:dyDescent="0.25">
      <c r="A4536" s="148"/>
      <c r="B4536" s="148"/>
      <c r="C4536" s="148"/>
      <c r="D4536" s="148"/>
      <c r="E4536" s="148"/>
      <c r="F4536" s="148"/>
      <c r="G4536" s="148"/>
      <c r="H4536" s="148"/>
      <c r="I4536" s="151"/>
      <c r="J4536" s="148"/>
      <c r="K4536" s="66"/>
    </row>
    <row r="4537" spans="1:11" x14ac:dyDescent="0.25">
      <c r="A4537" s="148"/>
      <c r="B4537" s="148"/>
      <c r="C4537" s="148"/>
      <c r="D4537" s="148"/>
      <c r="E4537" s="148"/>
      <c r="F4537" s="148"/>
      <c r="G4537" s="148"/>
      <c r="H4537" s="148"/>
      <c r="I4537" s="151"/>
      <c r="J4537" s="148"/>
      <c r="K4537" s="66"/>
    </row>
    <row r="4538" spans="1:11" x14ac:dyDescent="0.25">
      <c r="A4538" s="148"/>
      <c r="B4538" s="148"/>
      <c r="C4538" s="148"/>
      <c r="D4538" s="148"/>
      <c r="E4538" s="148"/>
      <c r="F4538" s="148"/>
      <c r="G4538" s="148"/>
      <c r="H4538" s="148"/>
      <c r="I4538" s="151"/>
      <c r="J4538" s="148"/>
      <c r="K4538" s="66"/>
    </row>
    <row r="4539" spans="1:11" x14ac:dyDescent="0.25">
      <c r="A4539" s="148"/>
      <c r="B4539" s="148"/>
      <c r="C4539" s="148"/>
      <c r="D4539" s="148"/>
      <c r="E4539" s="148"/>
      <c r="F4539" s="148"/>
      <c r="G4539" s="148"/>
      <c r="H4539" s="148"/>
      <c r="I4539" s="151"/>
      <c r="J4539" s="148"/>
      <c r="K4539" s="66"/>
    </row>
    <row r="4540" spans="1:11" x14ac:dyDescent="0.25">
      <c r="A4540" s="148"/>
      <c r="B4540" s="148"/>
      <c r="C4540" s="148"/>
      <c r="D4540" s="148"/>
      <c r="E4540" s="148"/>
      <c r="F4540" s="148"/>
      <c r="G4540" s="148"/>
      <c r="H4540" s="148"/>
      <c r="I4540" s="151"/>
      <c r="J4540" s="148"/>
      <c r="K4540" s="66"/>
    </row>
    <row r="4541" spans="1:11" x14ac:dyDescent="0.25">
      <c r="A4541" s="148"/>
      <c r="B4541" s="148"/>
      <c r="C4541" s="148"/>
      <c r="D4541" s="148"/>
      <c r="E4541" s="148"/>
      <c r="F4541" s="148"/>
      <c r="G4541" s="148"/>
      <c r="H4541" s="148"/>
      <c r="I4541" s="151"/>
      <c r="J4541" s="148"/>
      <c r="K4541" s="66"/>
    </row>
    <row r="4542" spans="1:11" x14ac:dyDescent="0.25">
      <c r="A4542" s="148"/>
      <c r="B4542" s="148"/>
      <c r="C4542" s="148"/>
      <c r="D4542" s="148"/>
      <c r="E4542" s="148"/>
      <c r="F4542" s="148"/>
      <c r="G4542" s="148"/>
      <c r="H4542" s="148"/>
      <c r="I4542" s="151"/>
      <c r="J4542" s="148"/>
      <c r="K4542" s="66"/>
    </row>
    <row r="4543" spans="1:11" x14ac:dyDescent="0.25">
      <c r="A4543" s="148"/>
      <c r="B4543" s="148"/>
      <c r="C4543" s="148"/>
      <c r="D4543" s="148"/>
      <c r="E4543" s="148"/>
      <c r="F4543" s="148"/>
      <c r="G4543" s="148"/>
      <c r="H4543" s="148"/>
      <c r="I4543" s="151"/>
      <c r="J4543" s="148"/>
      <c r="K4543" s="66"/>
    </row>
    <row r="4544" spans="1:11" x14ac:dyDescent="0.25">
      <c r="A4544" s="148"/>
      <c r="B4544" s="148"/>
      <c r="C4544" s="148"/>
      <c r="D4544" s="148"/>
      <c r="E4544" s="148"/>
      <c r="F4544" s="148"/>
      <c r="G4544" s="148"/>
      <c r="H4544" s="148"/>
      <c r="I4544" s="151"/>
      <c r="J4544" s="148"/>
      <c r="K4544" s="66"/>
    </row>
    <row r="4545" spans="1:11" x14ac:dyDescent="0.25">
      <c r="A4545" s="148"/>
      <c r="B4545" s="148"/>
      <c r="C4545" s="148"/>
      <c r="D4545" s="148"/>
      <c r="E4545" s="148"/>
      <c r="F4545" s="148"/>
      <c r="G4545" s="148"/>
      <c r="H4545" s="148"/>
      <c r="I4545" s="151"/>
      <c r="J4545" s="148"/>
      <c r="K4545" s="66"/>
    </row>
    <row r="4546" spans="1:11" x14ac:dyDescent="0.25">
      <c r="A4546" s="148"/>
      <c r="B4546" s="148"/>
      <c r="C4546" s="148"/>
      <c r="D4546" s="148"/>
      <c r="E4546" s="148"/>
      <c r="F4546" s="148"/>
      <c r="G4546" s="148"/>
      <c r="H4546" s="148"/>
      <c r="I4546" s="151"/>
      <c r="J4546" s="148"/>
      <c r="K4546" s="66"/>
    </row>
    <row r="4547" spans="1:11" x14ac:dyDescent="0.25">
      <c r="A4547" s="148"/>
      <c r="B4547" s="148"/>
      <c r="C4547" s="148"/>
      <c r="D4547" s="148"/>
      <c r="E4547" s="148"/>
      <c r="F4547" s="148"/>
      <c r="G4547" s="148"/>
      <c r="H4547" s="148"/>
      <c r="I4547" s="151"/>
      <c r="J4547" s="148"/>
      <c r="K4547" s="66"/>
    </row>
    <row r="4548" spans="1:11" x14ac:dyDescent="0.25">
      <c r="A4548" s="148"/>
      <c r="B4548" s="148"/>
      <c r="C4548" s="148"/>
      <c r="D4548" s="148"/>
      <c r="E4548" s="148"/>
      <c r="F4548" s="148"/>
      <c r="G4548" s="148"/>
      <c r="H4548" s="148"/>
      <c r="I4548" s="151"/>
      <c r="J4548" s="148"/>
      <c r="K4548" s="66"/>
    </row>
    <row r="4549" spans="1:11" x14ac:dyDescent="0.25">
      <c r="A4549" s="148"/>
      <c r="B4549" s="148"/>
      <c r="C4549" s="148"/>
      <c r="D4549" s="148"/>
      <c r="E4549" s="148"/>
      <c r="F4549" s="148"/>
      <c r="G4549" s="148"/>
      <c r="H4549" s="148"/>
      <c r="I4549" s="151"/>
      <c r="J4549" s="148"/>
      <c r="K4549" s="66"/>
    </row>
    <row r="4550" spans="1:11" x14ac:dyDescent="0.25">
      <c r="A4550" s="148"/>
      <c r="B4550" s="148"/>
      <c r="C4550" s="148"/>
      <c r="D4550" s="148"/>
      <c r="E4550" s="148"/>
      <c r="F4550" s="148"/>
      <c r="G4550" s="148"/>
      <c r="H4550" s="148"/>
      <c r="I4550" s="151"/>
      <c r="J4550" s="148"/>
      <c r="K4550" s="66"/>
    </row>
    <row r="4551" spans="1:11" x14ac:dyDescent="0.25">
      <c r="A4551" s="148"/>
      <c r="B4551" s="148"/>
      <c r="C4551" s="148"/>
      <c r="D4551" s="148"/>
      <c r="E4551" s="148"/>
      <c r="F4551" s="148"/>
      <c r="G4551" s="148"/>
      <c r="H4551" s="148"/>
      <c r="I4551" s="151"/>
      <c r="J4551" s="148"/>
      <c r="K4551" s="66"/>
    </row>
    <row r="4552" spans="1:11" x14ac:dyDescent="0.25">
      <c r="A4552" s="148"/>
      <c r="B4552" s="148"/>
      <c r="C4552" s="148"/>
      <c r="D4552" s="148"/>
      <c r="E4552" s="148"/>
      <c r="F4552" s="148"/>
      <c r="G4552" s="148"/>
      <c r="H4552" s="148"/>
      <c r="I4552" s="151"/>
      <c r="J4552" s="148"/>
      <c r="K4552" s="66"/>
    </row>
    <row r="4553" spans="1:11" x14ac:dyDescent="0.25">
      <c r="A4553" s="148"/>
      <c r="B4553" s="148"/>
      <c r="C4553" s="148"/>
      <c r="D4553" s="148"/>
      <c r="E4553" s="148"/>
      <c r="F4553" s="148"/>
      <c r="G4553" s="148"/>
      <c r="H4553" s="148"/>
      <c r="I4553" s="151"/>
      <c r="J4553" s="148"/>
      <c r="K4553" s="66"/>
    </row>
    <row r="4554" spans="1:11" x14ac:dyDescent="0.25">
      <c r="A4554" s="148"/>
      <c r="B4554" s="148"/>
      <c r="C4554" s="148"/>
      <c r="D4554" s="148"/>
      <c r="E4554" s="148"/>
      <c r="F4554" s="148"/>
      <c r="G4554" s="148"/>
      <c r="H4554" s="148"/>
      <c r="I4554" s="151"/>
      <c r="J4554" s="148"/>
      <c r="K4554" s="66"/>
    </row>
    <row r="4555" spans="1:11" x14ac:dyDescent="0.25">
      <c r="A4555" s="148"/>
      <c r="B4555" s="148"/>
      <c r="C4555" s="148"/>
      <c r="D4555" s="148"/>
      <c r="E4555" s="148"/>
      <c r="F4555" s="148"/>
      <c r="G4555" s="148"/>
      <c r="H4555" s="148"/>
      <c r="I4555" s="151"/>
      <c r="J4555" s="148"/>
      <c r="K4555" s="66"/>
    </row>
    <row r="4556" spans="1:11" x14ac:dyDescent="0.25">
      <c r="A4556" s="148"/>
      <c r="B4556" s="148"/>
      <c r="C4556" s="148"/>
      <c r="D4556" s="148"/>
      <c r="E4556" s="148"/>
      <c r="F4556" s="148"/>
      <c r="G4556" s="148"/>
      <c r="H4556" s="148"/>
      <c r="I4556" s="151"/>
      <c r="J4556" s="148"/>
      <c r="K4556" s="66"/>
    </row>
    <row r="4557" spans="1:11" x14ac:dyDescent="0.25">
      <c r="A4557" s="148"/>
      <c r="B4557" s="148"/>
      <c r="C4557" s="148"/>
      <c r="D4557" s="148"/>
      <c r="E4557" s="148"/>
      <c r="F4557" s="148"/>
      <c r="G4557" s="148"/>
      <c r="H4557" s="148"/>
      <c r="I4557" s="151"/>
      <c r="J4557" s="148"/>
      <c r="K4557" s="66"/>
    </row>
    <row r="4558" spans="1:11" x14ac:dyDescent="0.25">
      <c r="A4558" s="148"/>
      <c r="B4558" s="148"/>
      <c r="C4558" s="148"/>
      <c r="D4558" s="148"/>
      <c r="E4558" s="148"/>
      <c r="F4558" s="148"/>
      <c r="G4558" s="148"/>
      <c r="H4558" s="148"/>
      <c r="I4558" s="151"/>
      <c r="J4558" s="148"/>
      <c r="K4558" s="66"/>
    </row>
    <row r="4559" spans="1:11" x14ac:dyDescent="0.25">
      <c r="A4559" s="148"/>
      <c r="B4559" s="148"/>
      <c r="C4559" s="148"/>
      <c r="D4559" s="148"/>
      <c r="E4559" s="148"/>
      <c r="F4559" s="148"/>
      <c r="G4559" s="148"/>
      <c r="H4559" s="148"/>
      <c r="I4559" s="151"/>
      <c r="J4559" s="148"/>
      <c r="K4559" s="66"/>
    </row>
    <row r="4560" spans="1:11" x14ac:dyDescent="0.25">
      <c r="A4560" s="148"/>
      <c r="B4560" s="148"/>
      <c r="C4560" s="148"/>
      <c r="D4560" s="148"/>
      <c r="E4560" s="148"/>
      <c r="F4560" s="148"/>
      <c r="G4560" s="148"/>
      <c r="H4560" s="148"/>
      <c r="I4560" s="151"/>
      <c r="J4560" s="148"/>
      <c r="K4560" s="66"/>
    </row>
    <row r="4561" spans="1:11" x14ac:dyDescent="0.25">
      <c r="A4561" s="148"/>
      <c r="B4561" s="148"/>
      <c r="C4561" s="148"/>
      <c r="D4561" s="148"/>
      <c r="E4561" s="148"/>
      <c r="F4561" s="148"/>
      <c r="G4561" s="148"/>
      <c r="H4561" s="148"/>
      <c r="I4561" s="151"/>
      <c r="J4561" s="148"/>
      <c r="K4561" s="66"/>
    </row>
    <row r="4562" spans="1:11" x14ac:dyDescent="0.25">
      <c r="A4562" s="148"/>
      <c r="B4562" s="148"/>
      <c r="C4562" s="148"/>
      <c r="D4562" s="148"/>
      <c r="E4562" s="148"/>
      <c r="F4562" s="148"/>
      <c r="G4562" s="148"/>
      <c r="H4562" s="148"/>
      <c r="I4562" s="151"/>
      <c r="J4562" s="148"/>
      <c r="K4562" s="66"/>
    </row>
    <row r="4563" spans="1:11" x14ac:dyDescent="0.25">
      <c r="A4563" s="148"/>
      <c r="B4563" s="148"/>
      <c r="C4563" s="148"/>
      <c r="D4563" s="148"/>
      <c r="E4563" s="148"/>
      <c r="F4563" s="148"/>
      <c r="G4563" s="148"/>
      <c r="H4563" s="148"/>
      <c r="I4563" s="151"/>
      <c r="J4563" s="148"/>
      <c r="K4563" s="66"/>
    </row>
    <row r="4564" spans="1:11" x14ac:dyDescent="0.25">
      <c r="A4564" s="148"/>
      <c r="B4564" s="148"/>
      <c r="C4564" s="148"/>
      <c r="D4564" s="148"/>
      <c r="E4564" s="148"/>
      <c r="F4564" s="148"/>
      <c r="G4564" s="148"/>
      <c r="H4564" s="148"/>
      <c r="I4564" s="151"/>
      <c r="J4564" s="148"/>
      <c r="K4564" s="66"/>
    </row>
    <row r="4565" spans="1:11" x14ac:dyDescent="0.25">
      <c r="A4565" s="148"/>
      <c r="B4565" s="148"/>
      <c r="C4565" s="148"/>
      <c r="D4565" s="148"/>
      <c r="E4565" s="148"/>
      <c r="F4565" s="148"/>
      <c r="G4565" s="148"/>
      <c r="H4565" s="148"/>
      <c r="I4565" s="151"/>
      <c r="J4565" s="148"/>
      <c r="K4565" s="66"/>
    </row>
    <row r="4566" spans="1:11" x14ac:dyDescent="0.25">
      <c r="A4566" s="148"/>
      <c r="B4566" s="148"/>
      <c r="C4566" s="148"/>
      <c r="D4566" s="148"/>
      <c r="E4566" s="148"/>
      <c r="F4566" s="148"/>
      <c r="G4566" s="148"/>
      <c r="H4566" s="148"/>
      <c r="I4566" s="151"/>
      <c r="J4566" s="148"/>
      <c r="K4566" s="66"/>
    </row>
    <row r="4567" spans="1:11" x14ac:dyDescent="0.25">
      <c r="A4567" s="148"/>
      <c r="B4567" s="148"/>
      <c r="C4567" s="148"/>
      <c r="D4567" s="148"/>
      <c r="E4567" s="148"/>
      <c r="F4567" s="148"/>
      <c r="G4567" s="148"/>
      <c r="H4567" s="148"/>
      <c r="I4567" s="151"/>
      <c r="J4567" s="148"/>
      <c r="K4567" s="66"/>
    </row>
    <row r="4568" spans="1:11" x14ac:dyDescent="0.25">
      <c r="A4568" s="148"/>
      <c r="B4568" s="148"/>
      <c r="C4568" s="148"/>
      <c r="D4568" s="148"/>
      <c r="E4568" s="148"/>
      <c r="F4568" s="148"/>
      <c r="G4568" s="148"/>
      <c r="H4568" s="148"/>
      <c r="I4568" s="151"/>
      <c r="J4568" s="148"/>
      <c r="K4568" s="66"/>
    </row>
    <row r="4569" spans="1:11" x14ac:dyDescent="0.25">
      <c r="A4569" s="148"/>
      <c r="B4569" s="148"/>
      <c r="C4569" s="148"/>
      <c r="D4569" s="148"/>
      <c r="E4569" s="148"/>
      <c r="F4569" s="148"/>
      <c r="G4569" s="148"/>
      <c r="H4569" s="148"/>
      <c r="I4569" s="151"/>
      <c r="J4569" s="148"/>
      <c r="K4569" s="66"/>
    </row>
    <row r="4570" spans="1:11" x14ac:dyDescent="0.25">
      <c r="A4570" s="148"/>
      <c r="B4570" s="148"/>
      <c r="C4570" s="148"/>
      <c r="D4570" s="148"/>
      <c r="E4570" s="148"/>
      <c r="F4570" s="148"/>
      <c r="G4570" s="148"/>
      <c r="H4570" s="148"/>
      <c r="I4570" s="151"/>
      <c r="J4570" s="148"/>
      <c r="K4570" s="66"/>
    </row>
    <row r="4571" spans="1:11" x14ac:dyDescent="0.25">
      <c r="A4571" s="148"/>
      <c r="B4571" s="148"/>
      <c r="C4571" s="148"/>
      <c r="D4571" s="148"/>
      <c r="E4571" s="148"/>
      <c r="F4571" s="148"/>
      <c r="G4571" s="148"/>
      <c r="H4571" s="148"/>
      <c r="I4571" s="151"/>
      <c r="J4571" s="148"/>
      <c r="K4571" s="66"/>
    </row>
    <row r="4572" spans="1:11" x14ac:dyDescent="0.25">
      <c r="A4572" s="148"/>
      <c r="B4572" s="148"/>
      <c r="C4572" s="148"/>
      <c r="D4572" s="148"/>
      <c r="E4572" s="148"/>
      <c r="F4572" s="148"/>
      <c r="G4572" s="148"/>
      <c r="H4572" s="148"/>
      <c r="I4572" s="151"/>
      <c r="J4572" s="148"/>
      <c r="K4572" s="66"/>
    </row>
    <row r="4573" spans="1:11" x14ac:dyDescent="0.25">
      <c r="A4573" s="148"/>
      <c r="B4573" s="148"/>
      <c r="C4573" s="148"/>
      <c r="D4573" s="148"/>
      <c r="E4573" s="148"/>
      <c r="F4573" s="148"/>
      <c r="G4573" s="148"/>
      <c r="H4573" s="148"/>
      <c r="I4573" s="151"/>
      <c r="J4573" s="148"/>
      <c r="K4573" s="66"/>
    </row>
    <row r="4574" spans="1:11" x14ac:dyDescent="0.25">
      <c r="A4574" s="148"/>
      <c r="B4574" s="148"/>
      <c r="C4574" s="148"/>
      <c r="D4574" s="148"/>
      <c r="E4574" s="148"/>
      <c r="F4574" s="148"/>
      <c r="G4574" s="148"/>
      <c r="H4574" s="148"/>
      <c r="I4574" s="151"/>
      <c r="J4574" s="148"/>
      <c r="K4574" s="66"/>
    </row>
    <row r="4575" spans="1:11" x14ac:dyDescent="0.25">
      <c r="A4575" s="148"/>
      <c r="B4575" s="148"/>
      <c r="C4575" s="148"/>
      <c r="D4575" s="148"/>
      <c r="E4575" s="148"/>
      <c r="F4575" s="148"/>
      <c r="G4575" s="148"/>
      <c r="H4575" s="148"/>
      <c r="I4575" s="151"/>
      <c r="J4575" s="148"/>
      <c r="K4575" s="66"/>
    </row>
    <row r="4576" spans="1:11" x14ac:dyDescent="0.25">
      <c r="A4576" s="148"/>
      <c r="B4576" s="148"/>
      <c r="C4576" s="148"/>
      <c r="D4576" s="148"/>
      <c r="E4576" s="148"/>
      <c r="F4576" s="148"/>
      <c r="G4576" s="148"/>
      <c r="H4576" s="148"/>
      <c r="I4576" s="151"/>
      <c r="J4576" s="148"/>
      <c r="K4576" s="66"/>
    </row>
    <row r="4577" spans="1:11" x14ac:dyDescent="0.25">
      <c r="A4577" s="148"/>
      <c r="B4577" s="148"/>
      <c r="C4577" s="148"/>
      <c r="D4577" s="148"/>
      <c r="E4577" s="148"/>
      <c r="F4577" s="148"/>
      <c r="G4577" s="148"/>
      <c r="H4577" s="148"/>
      <c r="I4577" s="151"/>
      <c r="J4577" s="148"/>
      <c r="K4577" s="66"/>
    </row>
    <row r="4578" spans="1:11" x14ac:dyDescent="0.25">
      <c r="A4578" s="148"/>
      <c r="B4578" s="148"/>
      <c r="C4578" s="148"/>
      <c r="D4578" s="148"/>
      <c r="E4578" s="148"/>
      <c r="F4578" s="148"/>
      <c r="G4578" s="148"/>
      <c r="H4578" s="148"/>
      <c r="I4578" s="151"/>
      <c r="J4578" s="148"/>
      <c r="K4578" s="66"/>
    </row>
    <row r="4579" spans="1:11" x14ac:dyDescent="0.25">
      <c r="A4579" s="148"/>
      <c r="B4579" s="148"/>
      <c r="C4579" s="148"/>
      <c r="D4579" s="148"/>
      <c r="E4579" s="148"/>
      <c r="F4579" s="148"/>
      <c r="G4579" s="148"/>
      <c r="H4579" s="148"/>
      <c r="I4579" s="151"/>
      <c r="J4579" s="148"/>
      <c r="K4579" s="66"/>
    </row>
    <row r="4580" spans="1:11" x14ac:dyDescent="0.25">
      <c r="A4580" s="148"/>
      <c r="B4580" s="148"/>
      <c r="C4580" s="148"/>
      <c r="D4580" s="148"/>
      <c r="E4580" s="148"/>
      <c r="F4580" s="148"/>
      <c r="G4580" s="148"/>
      <c r="H4580" s="148"/>
      <c r="I4580" s="151"/>
      <c r="J4580" s="148"/>
      <c r="K4580" s="66"/>
    </row>
    <row r="4581" spans="1:11" x14ac:dyDescent="0.25">
      <c r="A4581" s="148"/>
      <c r="B4581" s="148"/>
      <c r="C4581" s="148"/>
      <c r="D4581" s="148"/>
      <c r="E4581" s="148"/>
      <c r="F4581" s="148"/>
      <c r="G4581" s="148"/>
      <c r="H4581" s="148"/>
      <c r="I4581" s="151"/>
      <c r="J4581" s="148"/>
      <c r="K4581" s="66"/>
    </row>
    <row r="4582" spans="1:11" x14ac:dyDescent="0.25">
      <c r="A4582" s="148"/>
      <c r="B4582" s="148"/>
      <c r="C4582" s="148"/>
      <c r="D4582" s="148"/>
      <c r="E4582" s="148"/>
      <c r="F4582" s="148"/>
      <c r="G4582" s="148"/>
      <c r="H4582" s="148"/>
      <c r="I4582" s="151"/>
      <c r="J4582" s="148"/>
      <c r="K4582" s="66"/>
    </row>
    <row r="4583" spans="1:11" x14ac:dyDescent="0.25">
      <c r="A4583" s="148"/>
      <c r="B4583" s="148"/>
      <c r="C4583" s="148"/>
      <c r="D4583" s="148"/>
      <c r="E4583" s="148"/>
      <c r="F4583" s="148"/>
      <c r="G4583" s="148"/>
      <c r="H4583" s="148"/>
      <c r="I4583" s="151"/>
      <c r="J4583" s="148"/>
      <c r="K4583" s="66"/>
    </row>
    <row r="4584" spans="1:11" x14ac:dyDescent="0.25">
      <c r="A4584" s="148"/>
      <c r="B4584" s="148"/>
      <c r="C4584" s="148"/>
      <c r="D4584" s="148"/>
      <c r="E4584" s="148"/>
      <c r="F4584" s="148"/>
      <c r="G4584" s="148"/>
      <c r="H4584" s="148"/>
      <c r="I4584" s="151"/>
      <c r="J4584" s="148"/>
      <c r="K4584" s="66"/>
    </row>
    <row r="4585" spans="1:11" x14ac:dyDescent="0.25">
      <c r="A4585" s="148"/>
      <c r="B4585" s="148"/>
      <c r="C4585" s="148"/>
      <c r="D4585" s="148"/>
      <c r="E4585" s="148"/>
      <c r="F4585" s="148"/>
      <c r="G4585" s="148"/>
      <c r="H4585" s="148"/>
      <c r="I4585" s="151"/>
      <c r="J4585" s="148"/>
      <c r="K4585" s="66"/>
    </row>
    <row r="4586" spans="1:11" x14ac:dyDescent="0.25">
      <c r="A4586" s="148"/>
      <c r="B4586" s="148"/>
      <c r="C4586" s="148"/>
      <c r="D4586" s="148"/>
      <c r="E4586" s="148"/>
      <c r="F4586" s="148"/>
      <c r="G4586" s="148"/>
      <c r="H4586" s="148"/>
      <c r="I4586" s="151"/>
      <c r="J4586" s="148"/>
      <c r="K4586" s="66"/>
    </row>
    <row r="4587" spans="1:11" x14ac:dyDescent="0.25">
      <c r="A4587" s="148"/>
      <c r="B4587" s="148"/>
      <c r="C4587" s="148"/>
      <c r="D4587" s="148"/>
      <c r="E4587" s="148"/>
      <c r="F4587" s="148"/>
      <c r="G4587" s="148"/>
      <c r="H4587" s="148"/>
      <c r="I4587" s="151"/>
      <c r="J4587" s="148"/>
      <c r="K4587" s="66"/>
    </row>
    <row r="4588" spans="1:11" x14ac:dyDescent="0.25">
      <c r="A4588" s="148"/>
      <c r="B4588" s="148"/>
      <c r="C4588" s="148"/>
      <c r="D4588" s="148"/>
      <c r="E4588" s="148"/>
      <c r="F4588" s="148"/>
      <c r="G4588" s="148"/>
      <c r="H4588" s="148"/>
      <c r="I4588" s="151"/>
      <c r="J4588" s="148"/>
      <c r="K4588" s="66"/>
    </row>
    <row r="4589" spans="1:11" x14ac:dyDescent="0.25">
      <c r="A4589" s="148"/>
      <c r="B4589" s="148"/>
      <c r="C4589" s="148"/>
      <c r="D4589" s="148"/>
      <c r="E4589" s="148"/>
      <c r="F4589" s="148"/>
      <c r="G4589" s="148"/>
      <c r="H4589" s="148"/>
      <c r="I4589" s="151"/>
      <c r="J4589" s="148"/>
      <c r="K4589" s="66"/>
    </row>
    <row r="4590" spans="1:11" x14ac:dyDescent="0.25">
      <c r="A4590" s="148"/>
      <c r="B4590" s="148"/>
      <c r="C4590" s="148"/>
      <c r="D4590" s="148"/>
      <c r="E4590" s="148"/>
      <c r="F4590" s="148"/>
      <c r="G4590" s="148"/>
      <c r="H4590" s="148"/>
      <c r="I4590" s="151"/>
      <c r="J4590" s="148"/>
      <c r="K4590" s="66"/>
    </row>
    <row r="4591" spans="1:11" x14ac:dyDescent="0.25">
      <c r="A4591" s="148"/>
      <c r="B4591" s="148"/>
      <c r="C4591" s="148"/>
      <c r="D4591" s="148"/>
      <c r="E4591" s="148"/>
      <c r="F4591" s="148"/>
      <c r="G4591" s="148"/>
      <c r="H4591" s="148"/>
      <c r="I4591" s="151"/>
      <c r="J4591" s="148"/>
      <c r="K4591" s="66"/>
    </row>
    <row r="4592" spans="1:11" x14ac:dyDescent="0.25">
      <c r="A4592" s="148"/>
      <c r="B4592" s="148"/>
      <c r="C4592" s="148"/>
      <c r="D4592" s="148"/>
      <c r="E4592" s="148"/>
      <c r="F4592" s="148"/>
      <c r="G4592" s="148"/>
      <c r="H4592" s="148"/>
      <c r="I4592" s="151"/>
      <c r="J4592" s="148"/>
      <c r="K4592" s="66"/>
    </row>
    <row r="4593" spans="1:11" x14ac:dyDescent="0.25">
      <c r="A4593" s="148"/>
      <c r="B4593" s="148"/>
      <c r="C4593" s="148"/>
      <c r="D4593" s="148"/>
      <c r="E4593" s="148"/>
      <c r="F4593" s="148"/>
      <c r="G4593" s="148"/>
      <c r="H4593" s="148"/>
      <c r="I4593" s="151"/>
      <c r="J4593" s="148"/>
      <c r="K4593" s="66"/>
    </row>
    <row r="4594" spans="1:11" x14ac:dyDescent="0.25">
      <c r="A4594" s="148"/>
      <c r="B4594" s="148"/>
      <c r="C4594" s="148"/>
      <c r="D4594" s="148"/>
      <c r="E4594" s="148"/>
      <c r="F4594" s="148"/>
      <c r="G4594" s="148"/>
      <c r="H4594" s="148"/>
      <c r="I4594" s="151"/>
      <c r="J4594" s="148"/>
      <c r="K4594" s="66"/>
    </row>
    <row r="4595" spans="1:11" x14ac:dyDescent="0.25">
      <c r="A4595" s="148"/>
      <c r="B4595" s="148"/>
      <c r="C4595" s="148"/>
      <c r="D4595" s="148"/>
      <c r="E4595" s="148"/>
      <c r="F4595" s="148"/>
      <c r="G4595" s="148"/>
      <c r="H4595" s="148"/>
      <c r="I4595" s="151"/>
      <c r="J4595" s="148"/>
      <c r="K4595" s="66"/>
    </row>
    <row r="4596" spans="1:11" x14ac:dyDescent="0.25">
      <c r="A4596" s="148"/>
      <c r="B4596" s="148"/>
      <c r="C4596" s="148"/>
      <c r="D4596" s="148"/>
      <c r="E4596" s="148"/>
      <c r="F4596" s="148"/>
      <c r="G4596" s="148"/>
      <c r="H4596" s="148"/>
      <c r="I4596" s="151"/>
      <c r="J4596" s="148"/>
      <c r="K4596" s="66"/>
    </row>
    <row r="4597" spans="1:11" x14ac:dyDescent="0.25">
      <c r="A4597" s="148"/>
      <c r="B4597" s="148"/>
      <c r="C4597" s="148"/>
      <c r="D4597" s="148"/>
      <c r="E4597" s="148"/>
      <c r="F4597" s="148"/>
      <c r="G4597" s="148"/>
      <c r="H4597" s="148"/>
      <c r="I4597" s="151"/>
      <c r="J4597" s="148"/>
      <c r="K4597" s="66"/>
    </row>
    <row r="4598" spans="1:11" x14ac:dyDescent="0.25">
      <c r="A4598" s="148"/>
      <c r="B4598" s="148"/>
      <c r="C4598" s="148"/>
      <c r="D4598" s="148"/>
      <c r="E4598" s="148"/>
      <c r="F4598" s="148"/>
      <c r="G4598" s="148"/>
      <c r="H4598" s="148"/>
      <c r="I4598" s="151"/>
      <c r="J4598" s="148"/>
      <c r="K4598" s="66"/>
    </row>
    <row r="4599" spans="1:11" x14ac:dyDescent="0.25">
      <c r="A4599" s="148"/>
      <c r="B4599" s="148"/>
      <c r="C4599" s="148"/>
      <c r="D4599" s="148"/>
      <c r="E4599" s="148"/>
      <c r="F4599" s="148"/>
      <c r="G4599" s="148"/>
      <c r="H4599" s="148"/>
      <c r="I4599" s="151"/>
      <c r="J4599" s="148"/>
      <c r="K4599" s="66"/>
    </row>
    <row r="4600" spans="1:11" x14ac:dyDescent="0.25">
      <c r="A4600" s="148"/>
      <c r="B4600" s="148"/>
      <c r="C4600" s="148"/>
      <c r="D4600" s="148"/>
      <c r="E4600" s="148"/>
      <c r="F4600" s="148"/>
      <c r="G4600" s="148"/>
      <c r="H4600" s="148"/>
      <c r="I4600" s="151"/>
      <c r="J4600" s="148"/>
      <c r="K4600" s="66"/>
    </row>
    <row r="4601" spans="1:11" x14ac:dyDescent="0.25">
      <c r="A4601" s="148"/>
      <c r="B4601" s="148"/>
      <c r="C4601" s="148"/>
      <c r="D4601" s="148"/>
      <c r="E4601" s="148"/>
      <c r="F4601" s="148"/>
      <c r="G4601" s="148"/>
      <c r="H4601" s="148"/>
      <c r="I4601" s="151"/>
      <c r="J4601" s="148"/>
      <c r="K4601" s="66"/>
    </row>
    <row r="4602" spans="1:11" x14ac:dyDescent="0.25">
      <c r="A4602" s="148"/>
      <c r="B4602" s="148"/>
      <c r="C4602" s="148"/>
      <c r="D4602" s="148"/>
      <c r="E4602" s="148"/>
      <c r="F4602" s="148"/>
      <c r="G4602" s="148"/>
      <c r="H4602" s="148"/>
      <c r="I4602" s="151"/>
      <c r="J4602" s="148"/>
      <c r="K4602" s="66"/>
    </row>
    <row r="4603" spans="1:11" x14ac:dyDescent="0.25">
      <c r="A4603" s="148"/>
      <c r="B4603" s="148"/>
      <c r="C4603" s="148"/>
      <c r="D4603" s="148"/>
      <c r="E4603" s="148"/>
      <c r="F4603" s="148"/>
      <c r="G4603" s="148"/>
      <c r="H4603" s="148"/>
      <c r="I4603" s="151"/>
      <c r="J4603" s="148"/>
      <c r="K4603" s="66"/>
    </row>
    <row r="4604" spans="1:11" x14ac:dyDescent="0.25">
      <c r="A4604" s="148"/>
      <c r="B4604" s="148"/>
      <c r="C4604" s="148"/>
      <c r="D4604" s="148"/>
      <c r="E4604" s="148"/>
      <c r="F4604" s="148"/>
      <c r="G4604" s="148"/>
      <c r="H4604" s="148"/>
      <c r="I4604" s="151"/>
      <c r="J4604" s="148"/>
      <c r="K4604" s="66"/>
    </row>
    <row r="4605" spans="1:11" x14ac:dyDescent="0.25">
      <c r="A4605" s="148"/>
      <c r="B4605" s="148"/>
      <c r="C4605" s="148"/>
      <c r="D4605" s="148"/>
      <c r="E4605" s="148"/>
      <c r="F4605" s="148"/>
      <c r="G4605" s="148"/>
      <c r="H4605" s="148"/>
      <c r="I4605" s="151"/>
      <c r="J4605" s="148"/>
      <c r="K4605" s="66"/>
    </row>
    <row r="4606" spans="1:11" x14ac:dyDescent="0.25">
      <c r="A4606" s="148"/>
      <c r="B4606" s="148"/>
      <c r="C4606" s="148"/>
      <c r="D4606" s="148"/>
      <c r="E4606" s="148"/>
      <c r="F4606" s="148"/>
      <c r="G4606" s="148"/>
      <c r="H4606" s="148"/>
      <c r="I4606" s="151"/>
      <c r="J4606" s="148"/>
      <c r="K4606" s="66"/>
    </row>
    <row r="4607" spans="1:11" x14ac:dyDescent="0.25">
      <c r="A4607" s="148"/>
      <c r="B4607" s="148"/>
      <c r="C4607" s="148"/>
      <c r="D4607" s="148"/>
      <c r="E4607" s="148"/>
      <c r="F4607" s="148"/>
      <c r="G4607" s="148"/>
      <c r="H4607" s="148"/>
      <c r="I4607" s="151"/>
      <c r="J4607" s="148"/>
      <c r="K4607" s="66"/>
    </row>
    <row r="4608" spans="1:11" x14ac:dyDescent="0.25">
      <c r="A4608" s="148"/>
      <c r="B4608" s="148"/>
      <c r="C4608" s="148"/>
      <c r="D4608" s="148"/>
      <c r="E4608" s="148"/>
      <c r="F4608" s="148"/>
      <c r="G4608" s="148"/>
      <c r="H4608" s="148"/>
      <c r="I4608" s="151"/>
      <c r="J4608" s="148"/>
      <c r="K4608" s="66"/>
    </row>
    <row r="4609" spans="1:11" x14ac:dyDescent="0.25">
      <c r="A4609" s="148"/>
      <c r="B4609" s="148"/>
      <c r="C4609" s="148"/>
      <c r="D4609" s="148"/>
      <c r="E4609" s="148"/>
      <c r="F4609" s="148"/>
      <c r="G4609" s="148"/>
      <c r="H4609" s="148"/>
      <c r="I4609" s="151"/>
      <c r="J4609" s="148"/>
      <c r="K4609" s="66"/>
    </row>
    <row r="4610" spans="1:11" x14ac:dyDescent="0.25">
      <c r="A4610" s="148"/>
      <c r="B4610" s="148"/>
      <c r="C4610" s="148"/>
      <c r="D4610" s="148"/>
      <c r="E4610" s="148"/>
      <c r="F4610" s="148"/>
      <c r="G4610" s="148"/>
      <c r="H4610" s="148"/>
      <c r="I4610" s="151"/>
      <c r="J4610" s="148"/>
      <c r="K4610" s="66"/>
    </row>
    <row r="4611" spans="1:11" x14ac:dyDescent="0.25">
      <c r="A4611" s="148"/>
      <c r="B4611" s="148"/>
      <c r="C4611" s="148"/>
      <c r="D4611" s="148"/>
      <c r="E4611" s="148"/>
      <c r="F4611" s="148"/>
      <c r="G4611" s="148"/>
      <c r="H4611" s="148"/>
      <c r="I4611" s="151"/>
      <c r="J4611" s="148"/>
      <c r="K4611" s="66"/>
    </row>
    <row r="4612" spans="1:11" x14ac:dyDescent="0.25">
      <c r="A4612" s="148"/>
      <c r="B4612" s="148"/>
      <c r="C4612" s="148"/>
      <c r="D4612" s="148"/>
      <c r="E4612" s="148"/>
      <c r="F4612" s="148"/>
      <c r="G4612" s="148"/>
      <c r="H4612" s="148"/>
      <c r="I4612" s="151"/>
      <c r="J4612" s="148"/>
      <c r="K4612" s="66"/>
    </row>
    <row r="4613" spans="1:11" x14ac:dyDescent="0.25">
      <c r="A4613" s="148"/>
      <c r="B4613" s="148"/>
      <c r="C4613" s="148"/>
      <c r="D4613" s="148"/>
      <c r="E4613" s="148"/>
      <c r="F4613" s="148"/>
      <c r="G4613" s="148"/>
      <c r="H4613" s="148"/>
      <c r="I4613" s="151"/>
      <c r="J4613" s="148"/>
      <c r="K4613" s="66"/>
    </row>
    <row r="4614" spans="1:11" x14ac:dyDescent="0.25">
      <c r="A4614" s="148"/>
      <c r="B4614" s="148"/>
      <c r="C4614" s="148"/>
      <c r="D4614" s="148"/>
      <c r="E4614" s="148"/>
      <c r="F4614" s="148"/>
      <c r="G4614" s="148"/>
      <c r="H4614" s="148"/>
      <c r="I4614" s="151"/>
      <c r="J4614" s="148"/>
      <c r="K4614" s="66"/>
    </row>
    <row r="4615" spans="1:11" x14ac:dyDescent="0.25">
      <c r="A4615" s="148"/>
      <c r="B4615" s="148"/>
      <c r="C4615" s="148"/>
      <c r="D4615" s="148"/>
      <c r="E4615" s="148"/>
      <c r="F4615" s="148"/>
      <c r="G4615" s="148"/>
      <c r="H4615" s="148"/>
      <c r="I4615" s="151"/>
      <c r="J4615" s="148"/>
      <c r="K4615" s="66"/>
    </row>
    <row r="4616" spans="1:11" x14ac:dyDescent="0.25">
      <c r="A4616" s="148"/>
      <c r="B4616" s="148"/>
      <c r="C4616" s="148"/>
      <c r="D4616" s="148"/>
      <c r="E4616" s="148"/>
      <c r="F4616" s="148"/>
      <c r="G4616" s="148"/>
      <c r="H4616" s="148"/>
      <c r="I4616" s="151"/>
      <c r="J4616" s="148"/>
      <c r="K4616" s="66"/>
    </row>
    <row r="4617" spans="1:11" x14ac:dyDescent="0.25">
      <c r="A4617" s="148"/>
      <c r="B4617" s="148"/>
      <c r="C4617" s="148"/>
      <c r="D4617" s="148"/>
      <c r="E4617" s="148"/>
      <c r="F4617" s="148"/>
      <c r="G4617" s="148"/>
      <c r="H4617" s="148"/>
      <c r="I4617" s="151"/>
      <c r="J4617" s="148"/>
      <c r="K4617" s="66"/>
    </row>
    <row r="4618" spans="1:11" x14ac:dyDescent="0.25">
      <c r="A4618" s="148"/>
      <c r="B4618" s="148"/>
      <c r="C4618" s="148"/>
      <c r="D4618" s="148"/>
      <c r="E4618" s="148"/>
      <c r="F4618" s="148"/>
      <c r="G4618" s="148"/>
      <c r="H4618" s="148"/>
      <c r="I4618" s="151"/>
      <c r="J4618" s="148"/>
      <c r="K4618" s="66"/>
    </row>
    <row r="4619" spans="1:11" x14ac:dyDescent="0.25">
      <c r="A4619" s="148"/>
      <c r="B4619" s="148"/>
      <c r="C4619" s="148"/>
      <c r="D4619" s="148"/>
      <c r="E4619" s="148"/>
      <c r="F4619" s="148"/>
      <c r="G4619" s="148"/>
      <c r="H4619" s="148"/>
      <c r="I4619" s="151"/>
      <c r="J4619" s="148"/>
      <c r="K4619" s="66"/>
    </row>
    <row r="4620" spans="1:11" x14ac:dyDescent="0.25">
      <c r="A4620" s="148"/>
      <c r="B4620" s="148"/>
      <c r="C4620" s="148"/>
      <c r="D4620" s="148"/>
      <c r="E4620" s="148"/>
      <c r="F4620" s="148"/>
      <c r="G4620" s="148"/>
      <c r="H4620" s="148"/>
      <c r="I4620" s="151"/>
      <c r="J4620" s="148"/>
      <c r="K4620" s="66"/>
    </row>
    <row r="4621" spans="1:11" x14ac:dyDescent="0.25">
      <c r="A4621" s="148"/>
      <c r="B4621" s="148"/>
      <c r="C4621" s="148"/>
      <c r="D4621" s="148"/>
      <c r="E4621" s="148"/>
      <c r="F4621" s="148"/>
      <c r="G4621" s="148"/>
      <c r="H4621" s="148"/>
      <c r="I4621" s="151"/>
      <c r="J4621" s="148"/>
      <c r="K4621" s="66"/>
    </row>
    <row r="4622" spans="1:11" x14ac:dyDescent="0.25">
      <c r="A4622" s="148"/>
      <c r="B4622" s="148"/>
      <c r="C4622" s="148"/>
      <c r="D4622" s="148"/>
      <c r="E4622" s="148"/>
      <c r="F4622" s="148"/>
      <c r="G4622" s="148"/>
      <c r="H4622" s="148"/>
      <c r="I4622" s="151"/>
      <c r="J4622" s="148"/>
      <c r="K4622" s="66"/>
    </row>
    <row r="4623" spans="1:11" x14ac:dyDescent="0.25">
      <c r="A4623" s="148"/>
      <c r="B4623" s="148"/>
      <c r="C4623" s="148"/>
      <c r="D4623" s="148"/>
      <c r="E4623" s="148"/>
      <c r="F4623" s="148"/>
      <c r="G4623" s="148"/>
      <c r="H4623" s="148"/>
      <c r="I4623" s="151"/>
      <c r="J4623" s="148"/>
      <c r="K4623" s="66"/>
    </row>
    <row r="4624" spans="1:11" x14ac:dyDescent="0.25">
      <c r="A4624" s="148"/>
      <c r="B4624" s="148"/>
      <c r="C4624" s="148"/>
      <c r="D4624" s="148"/>
      <c r="E4624" s="148"/>
      <c r="F4624" s="148"/>
      <c r="G4624" s="148"/>
      <c r="H4624" s="148"/>
      <c r="I4624" s="151"/>
      <c r="J4624" s="148"/>
      <c r="K4624" s="66"/>
    </row>
    <row r="4625" spans="1:11" x14ac:dyDescent="0.25">
      <c r="A4625" s="148"/>
      <c r="B4625" s="148"/>
      <c r="C4625" s="148"/>
      <c r="D4625" s="148"/>
      <c r="E4625" s="148"/>
      <c r="F4625" s="148"/>
      <c r="G4625" s="148"/>
      <c r="H4625" s="148"/>
      <c r="I4625" s="151"/>
      <c r="J4625" s="148"/>
      <c r="K4625" s="66"/>
    </row>
    <row r="4626" spans="1:11" x14ac:dyDescent="0.25">
      <c r="A4626" s="148"/>
      <c r="B4626" s="148"/>
      <c r="C4626" s="148"/>
      <c r="D4626" s="148"/>
      <c r="E4626" s="148"/>
      <c r="F4626" s="148"/>
      <c r="G4626" s="148"/>
      <c r="H4626" s="148"/>
      <c r="I4626" s="151"/>
      <c r="J4626" s="148"/>
      <c r="K4626" s="66"/>
    </row>
    <row r="4627" spans="1:11" x14ac:dyDescent="0.25">
      <c r="A4627" s="148"/>
      <c r="B4627" s="148"/>
      <c r="C4627" s="148"/>
      <c r="D4627" s="148"/>
      <c r="E4627" s="148"/>
      <c r="F4627" s="148"/>
      <c r="G4627" s="148"/>
      <c r="H4627" s="148"/>
      <c r="I4627" s="151"/>
      <c r="J4627" s="148"/>
      <c r="K4627" s="66"/>
    </row>
    <row r="4628" spans="1:11" x14ac:dyDescent="0.25">
      <c r="A4628" s="148"/>
      <c r="B4628" s="148"/>
      <c r="C4628" s="148"/>
      <c r="D4628" s="148"/>
      <c r="E4628" s="148"/>
      <c r="F4628" s="148"/>
      <c r="G4628" s="148"/>
      <c r="H4628" s="148"/>
      <c r="I4628" s="151"/>
      <c r="J4628" s="148"/>
      <c r="K4628" s="66"/>
    </row>
    <row r="4629" spans="1:11" x14ac:dyDescent="0.25">
      <c r="A4629" s="148"/>
      <c r="B4629" s="148"/>
      <c r="C4629" s="148"/>
      <c r="D4629" s="148"/>
      <c r="E4629" s="148"/>
      <c r="F4629" s="148"/>
      <c r="G4629" s="148"/>
      <c r="H4629" s="148"/>
      <c r="I4629" s="151"/>
      <c r="J4629" s="148"/>
      <c r="K4629" s="66"/>
    </row>
    <row r="4630" spans="1:11" x14ac:dyDescent="0.25">
      <c r="A4630" s="148"/>
      <c r="B4630" s="148"/>
      <c r="C4630" s="148"/>
      <c r="D4630" s="148"/>
      <c r="E4630" s="148"/>
      <c r="F4630" s="148"/>
      <c r="G4630" s="148"/>
      <c r="H4630" s="148"/>
      <c r="I4630" s="151"/>
      <c r="J4630" s="148"/>
      <c r="K4630" s="66"/>
    </row>
    <row r="4631" spans="1:11" x14ac:dyDescent="0.25">
      <c r="A4631" s="148"/>
      <c r="B4631" s="148"/>
      <c r="C4631" s="148"/>
      <c r="D4631" s="148"/>
      <c r="E4631" s="148"/>
      <c r="F4631" s="148"/>
      <c r="G4631" s="148"/>
      <c r="H4631" s="148"/>
      <c r="I4631" s="151"/>
      <c r="J4631" s="148"/>
      <c r="K4631" s="66"/>
    </row>
    <row r="4632" spans="1:11" x14ac:dyDescent="0.25">
      <c r="A4632" s="148"/>
      <c r="B4632" s="148"/>
      <c r="C4632" s="148"/>
      <c r="D4632" s="148"/>
      <c r="E4632" s="148"/>
      <c r="F4632" s="148"/>
      <c r="G4632" s="148"/>
      <c r="H4632" s="148"/>
      <c r="I4632" s="151"/>
      <c r="J4632" s="148"/>
      <c r="K4632" s="66"/>
    </row>
    <row r="4633" spans="1:11" x14ac:dyDescent="0.25">
      <c r="A4633" s="148"/>
      <c r="B4633" s="148"/>
      <c r="C4633" s="148"/>
      <c r="D4633" s="148"/>
      <c r="E4633" s="148"/>
      <c r="F4633" s="148"/>
      <c r="G4633" s="148"/>
      <c r="H4633" s="148"/>
      <c r="I4633" s="151"/>
      <c r="J4633" s="148"/>
      <c r="K4633" s="66"/>
    </row>
    <row r="4634" spans="1:11" x14ac:dyDescent="0.25">
      <c r="A4634" s="148"/>
      <c r="B4634" s="148"/>
      <c r="C4634" s="148"/>
      <c r="D4634" s="148"/>
      <c r="E4634" s="148"/>
      <c r="F4634" s="148"/>
      <c r="G4634" s="148"/>
      <c r="H4634" s="148"/>
      <c r="I4634" s="151"/>
      <c r="J4634" s="148"/>
      <c r="K4634" s="66"/>
    </row>
    <row r="4635" spans="1:11" x14ac:dyDescent="0.25">
      <c r="A4635" s="148"/>
      <c r="B4635" s="148"/>
      <c r="C4635" s="148"/>
      <c r="D4635" s="148"/>
      <c r="E4635" s="148"/>
      <c r="F4635" s="148"/>
      <c r="G4635" s="148"/>
      <c r="H4635" s="148"/>
      <c r="I4635" s="151"/>
      <c r="J4635" s="148"/>
      <c r="K4635" s="66"/>
    </row>
    <row r="4636" spans="1:11" x14ac:dyDescent="0.25">
      <c r="A4636" s="148"/>
      <c r="B4636" s="148"/>
      <c r="C4636" s="148"/>
      <c r="D4636" s="148"/>
      <c r="E4636" s="148"/>
      <c r="F4636" s="148"/>
      <c r="G4636" s="148"/>
      <c r="H4636" s="148"/>
      <c r="I4636" s="151"/>
      <c r="J4636" s="148"/>
      <c r="K4636" s="66"/>
    </row>
    <row r="4637" spans="1:11" x14ac:dyDescent="0.25">
      <c r="A4637" s="148"/>
      <c r="B4637" s="148"/>
      <c r="C4637" s="148"/>
      <c r="D4637" s="148"/>
      <c r="E4637" s="148"/>
      <c r="F4637" s="148"/>
      <c r="G4637" s="148"/>
      <c r="H4637" s="148"/>
      <c r="I4637" s="151"/>
      <c r="J4637" s="148"/>
      <c r="K4637" s="66"/>
    </row>
    <row r="4638" spans="1:11" x14ac:dyDescent="0.25">
      <c r="A4638" s="148"/>
      <c r="B4638" s="148"/>
      <c r="C4638" s="148"/>
      <c r="D4638" s="148"/>
      <c r="E4638" s="148"/>
      <c r="F4638" s="148"/>
      <c r="G4638" s="148"/>
      <c r="H4638" s="148"/>
      <c r="I4638" s="151"/>
      <c r="J4638" s="148"/>
      <c r="K4638" s="66"/>
    </row>
    <row r="4639" spans="1:11" x14ac:dyDescent="0.25">
      <c r="A4639" s="148"/>
      <c r="B4639" s="148"/>
      <c r="C4639" s="148"/>
      <c r="D4639" s="148"/>
      <c r="E4639" s="148"/>
      <c r="F4639" s="148"/>
      <c r="G4639" s="148"/>
      <c r="H4639" s="148"/>
      <c r="I4639" s="151"/>
      <c r="J4639" s="148"/>
      <c r="K4639" s="66"/>
    </row>
    <row r="4640" spans="1:11" x14ac:dyDescent="0.25">
      <c r="A4640" s="148"/>
      <c r="B4640" s="148"/>
      <c r="C4640" s="148"/>
      <c r="D4640" s="148"/>
      <c r="E4640" s="148"/>
      <c r="F4640" s="148"/>
      <c r="G4640" s="148"/>
      <c r="H4640" s="148"/>
      <c r="I4640" s="151"/>
      <c r="J4640" s="148"/>
      <c r="K4640" s="66"/>
    </row>
    <row r="4641" spans="1:11" x14ac:dyDescent="0.25">
      <c r="A4641" s="148"/>
      <c r="B4641" s="148"/>
      <c r="C4641" s="148"/>
      <c r="D4641" s="148"/>
      <c r="E4641" s="148"/>
      <c r="F4641" s="148"/>
      <c r="G4641" s="148"/>
      <c r="H4641" s="148"/>
      <c r="I4641" s="151"/>
      <c r="J4641" s="148"/>
      <c r="K4641" s="66"/>
    </row>
    <row r="4642" spans="1:11" x14ac:dyDescent="0.25">
      <c r="A4642" s="148"/>
      <c r="B4642" s="148"/>
      <c r="C4642" s="148"/>
      <c r="D4642" s="148"/>
      <c r="E4642" s="148"/>
      <c r="F4642" s="148"/>
      <c r="G4642" s="148"/>
      <c r="H4642" s="148"/>
      <c r="I4642" s="151"/>
      <c r="J4642" s="148"/>
      <c r="K4642" s="66"/>
    </row>
    <row r="4643" spans="1:11" x14ac:dyDescent="0.25">
      <c r="A4643" s="148"/>
      <c r="B4643" s="148"/>
      <c r="C4643" s="148"/>
      <c r="D4643" s="148"/>
      <c r="E4643" s="148"/>
      <c r="F4643" s="148"/>
      <c r="G4643" s="148"/>
      <c r="H4643" s="148"/>
      <c r="I4643" s="151"/>
      <c r="J4643" s="148"/>
      <c r="K4643" s="66"/>
    </row>
    <row r="4644" spans="1:11" x14ac:dyDescent="0.25">
      <c r="A4644" s="148"/>
      <c r="B4644" s="148"/>
      <c r="C4644" s="148"/>
      <c r="D4644" s="148"/>
      <c r="E4644" s="148"/>
      <c r="F4644" s="148"/>
      <c r="G4644" s="148"/>
      <c r="H4644" s="148"/>
      <c r="I4644" s="151"/>
      <c r="J4644" s="148"/>
      <c r="K4644" s="66"/>
    </row>
    <row r="4645" spans="1:11" x14ac:dyDescent="0.25">
      <c r="A4645" s="148"/>
      <c r="B4645" s="148"/>
      <c r="C4645" s="148"/>
      <c r="D4645" s="148"/>
      <c r="E4645" s="148"/>
      <c r="F4645" s="148"/>
      <c r="G4645" s="148"/>
      <c r="H4645" s="148"/>
      <c r="I4645" s="151"/>
      <c r="J4645" s="148"/>
      <c r="K4645" s="66"/>
    </row>
    <row r="4646" spans="1:11" x14ac:dyDescent="0.25">
      <c r="A4646" s="148"/>
      <c r="B4646" s="148"/>
      <c r="C4646" s="148"/>
      <c r="D4646" s="148"/>
      <c r="E4646" s="148"/>
      <c r="F4646" s="148"/>
      <c r="G4646" s="148"/>
      <c r="H4646" s="148"/>
      <c r="I4646" s="151"/>
      <c r="J4646" s="148"/>
      <c r="K4646" s="66"/>
    </row>
    <row r="4647" spans="1:11" x14ac:dyDescent="0.25">
      <c r="A4647" s="148"/>
      <c r="B4647" s="148"/>
      <c r="C4647" s="148"/>
      <c r="D4647" s="148"/>
      <c r="E4647" s="148"/>
      <c r="F4647" s="148"/>
      <c r="G4647" s="148"/>
      <c r="H4647" s="148"/>
      <c r="I4647" s="151"/>
      <c r="J4647" s="148"/>
      <c r="K4647" s="66"/>
    </row>
    <row r="4648" spans="1:11" x14ac:dyDescent="0.25">
      <c r="A4648" s="148"/>
      <c r="B4648" s="148"/>
      <c r="C4648" s="148"/>
      <c r="D4648" s="148"/>
      <c r="E4648" s="148"/>
      <c r="F4648" s="148"/>
      <c r="G4648" s="148"/>
      <c r="H4648" s="148"/>
      <c r="I4648" s="151"/>
      <c r="J4648" s="148"/>
      <c r="K4648" s="66"/>
    </row>
    <row r="4649" spans="1:11" x14ac:dyDescent="0.25">
      <c r="A4649" s="148"/>
      <c r="B4649" s="148"/>
      <c r="C4649" s="148"/>
      <c r="D4649" s="148"/>
      <c r="E4649" s="148"/>
      <c r="F4649" s="148"/>
      <c r="G4649" s="148"/>
      <c r="H4649" s="148"/>
      <c r="I4649" s="151"/>
      <c r="J4649" s="148"/>
      <c r="K4649" s="66"/>
    </row>
    <row r="4650" spans="1:11" x14ac:dyDescent="0.25">
      <c r="A4650" s="148"/>
      <c r="B4650" s="148"/>
      <c r="C4650" s="148"/>
      <c r="D4650" s="148"/>
      <c r="E4650" s="148"/>
      <c r="F4650" s="148"/>
      <c r="G4650" s="148"/>
      <c r="H4650" s="148"/>
      <c r="I4650" s="151"/>
      <c r="J4650" s="148"/>
      <c r="K4650" s="66"/>
    </row>
    <row r="4651" spans="1:11" x14ac:dyDescent="0.25">
      <c r="A4651" s="148"/>
      <c r="B4651" s="148"/>
      <c r="C4651" s="148"/>
      <c r="D4651" s="148"/>
      <c r="E4651" s="148"/>
      <c r="F4651" s="148"/>
      <c r="G4651" s="148"/>
      <c r="H4651" s="148"/>
      <c r="I4651" s="151"/>
      <c r="J4651" s="148"/>
      <c r="K4651" s="66"/>
    </row>
    <row r="4652" spans="1:11" x14ac:dyDescent="0.25">
      <c r="A4652" s="148"/>
      <c r="B4652" s="148"/>
      <c r="C4652" s="148"/>
      <c r="D4652" s="148"/>
      <c r="E4652" s="148"/>
      <c r="F4652" s="148"/>
      <c r="G4652" s="148"/>
      <c r="H4652" s="148"/>
      <c r="I4652" s="151"/>
      <c r="J4652" s="148"/>
      <c r="K4652" s="66"/>
    </row>
    <row r="4653" spans="1:11" x14ac:dyDescent="0.25">
      <c r="A4653" s="148"/>
      <c r="B4653" s="148"/>
      <c r="C4653" s="148"/>
      <c r="D4653" s="148"/>
      <c r="E4653" s="148"/>
      <c r="F4653" s="148"/>
      <c r="G4653" s="148"/>
      <c r="H4653" s="148"/>
      <c r="I4653" s="151"/>
      <c r="J4653" s="148"/>
      <c r="K4653" s="66"/>
    </row>
    <row r="4654" spans="1:11" x14ac:dyDescent="0.25">
      <c r="A4654" s="148"/>
      <c r="B4654" s="148"/>
      <c r="C4654" s="148"/>
      <c r="D4654" s="148"/>
      <c r="E4654" s="148"/>
      <c r="F4654" s="148"/>
      <c r="G4654" s="148"/>
      <c r="H4654" s="148"/>
      <c r="I4654" s="151"/>
      <c r="J4654" s="148"/>
      <c r="K4654" s="66"/>
    </row>
    <row r="4655" spans="1:11" x14ac:dyDescent="0.25">
      <c r="A4655" s="148"/>
      <c r="B4655" s="148"/>
      <c r="C4655" s="148"/>
      <c r="D4655" s="148"/>
      <c r="E4655" s="148"/>
      <c r="F4655" s="148"/>
      <c r="G4655" s="148"/>
      <c r="H4655" s="148"/>
      <c r="I4655" s="151"/>
      <c r="J4655" s="148"/>
      <c r="K4655" s="66"/>
    </row>
    <row r="4656" spans="1:11" x14ac:dyDescent="0.25">
      <c r="A4656" s="148"/>
      <c r="B4656" s="148"/>
      <c r="C4656" s="148"/>
      <c r="D4656" s="148"/>
      <c r="E4656" s="148"/>
      <c r="F4656" s="148"/>
      <c r="G4656" s="148"/>
      <c r="H4656" s="148"/>
      <c r="I4656" s="151"/>
      <c r="J4656" s="148"/>
      <c r="K4656" s="66"/>
    </row>
    <row r="4657" spans="1:11" x14ac:dyDescent="0.25">
      <c r="A4657" s="148"/>
      <c r="B4657" s="148"/>
      <c r="C4657" s="148"/>
      <c r="D4657" s="148"/>
      <c r="E4657" s="148"/>
      <c r="F4657" s="148"/>
      <c r="G4657" s="148"/>
      <c r="H4657" s="148"/>
      <c r="I4657" s="151"/>
      <c r="J4657" s="148"/>
      <c r="K4657" s="66"/>
    </row>
    <row r="4658" spans="1:11" x14ac:dyDescent="0.25">
      <c r="A4658" s="148"/>
      <c r="B4658" s="148"/>
      <c r="C4658" s="148"/>
      <c r="D4658" s="148"/>
      <c r="E4658" s="148"/>
      <c r="F4658" s="148"/>
      <c r="G4658" s="148"/>
      <c r="H4658" s="148"/>
      <c r="I4658" s="151"/>
      <c r="J4658" s="148"/>
      <c r="K4658" s="66"/>
    </row>
    <row r="4659" spans="1:11" x14ac:dyDescent="0.25">
      <c r="A4659" s="148"/>
      <c r="B4659" s="148"/>
      <c r="C4659" s="148"/>
      <c r="D4659" s="148"/>
      <c r="E4659" s="148"/>
      <c r="F4659" s="148"/>
      <c r="G4659" s="148"/>
      <c r="H4659" s="148"/>
      <c r="I4659" s="151"/>
      <c r="J4659" s="148"/>
      <c r="K4659" s="66"/>
    </row>
    <row r="4660" spans="1:11" x14ac:dyDescent="0.25">
      <c r="A4660" s="148"/>
      <c r="B4660" s="148"/>
      <c r="C4660" s="148"/>
      <c r="D4660" s="148"/>
      <c r="E4660" s="148"/>
      <c r="F4660" s="148"/>
      <c r="G4660" s="148"/>
      <c r="H4660" s="148"/>
      <c r="I4660" s="151"/>
      <c r="J4660" s="148"/>
      <c r="K4660" s="66"/>
    </row>
    <row r="4661" spans="1:11" x14ac:dyDescent="0.25">
      <c r="A4661" s="148"/>
      <c r="B4661" s="148"/>
      <c r="C4661" s="148"/>
      <c r="D4661" s="148"/>
      <c r="E4661" s="148"/>
      <c r="F4661" s="148"/>
      <c r="G4661" s="148"/>
      <c r="H4661" s="148"/>
      <c r="I4661" s="151"/>
      <c r="J4661" s="148"/>
      <c r="K4661" s="66"/>
    </row>
    <row r="4662" spans="1:11" x14ac:dyDescent="0.25">
      <c r="A4662" s="148"/>
      <c r="B4662" s="148"/>
      <c r="C4662" s="148"/>
      <c r="D4662" s="148"/>
      <c r="E4662" s="148"/>
      <c r="F4662" s="148"/>
      <c r="G4662" s="148"/>
      <c r="H4662" s="148"/>
      <c r="I4662" s="151"/>
      <c r="J4662" s="148"/>
      <c r="K4662" s="66"/>
    </row>
    <row r="4663" spans="1:11" x14ac:dyDescent="0.25">
      <c r="A4663" s="148"/>
      <c r="B4663" s="148"/>
      <c r="C4663" s="148"/>
      <c r="D4663" s="148"/>
      <c r="E4663" s="148"/>
      <c r="F4663" s="148"/>
      <c r="G4663" s="148"/>
      <c r="H4663" s="148"/>
      <c r="I4663" s="151"/>
      <c r="J4663" s="148"/>
      <c r="K4663" s="66"/>
    </row>
    <row r="4664" spans="1:11" x14ac:dyDescent="0.25">
      <c r="A4664" s="148"/>
      <c r="B4664" s="148"/>
      <c r="C4664" s="148"/>
      <c r="D4664" s="148"/>
      <c r="E4664" s="148"/>
      <c r="F4664" s="148"/>
      <c r="G4664" s="148"/>
      <c r="H4664" s="148"/>
      <c r="I4664" s="151"/>
      <c r="J4664" s="148"/>
      <c r="K4664" s="66"/>
    </row>
    <row r="4665" spans="1:11" x14ac:dyDescent="0.25">
      <c r="A4665" s="148"/>
      <c r="B4665" s="148"/>
      <c r="C4665" s="148"/>
      <c r="D4665" s="148"/>
      <c r="E4665" s="148"/>
      <c r="F4665" s="148"/>
      <c r="G4665" s="148"/>
      <c r="H4665" s="148"/>
      <c r="I4665" s="151"/>
      <c r="J4665" s="148"/>
      <c r="K4665" s="66"/>
    </row>
    <row r="4666" spans="1:11" x14ac:dyDescent="0.25">
      <c r="A4666" s="148"/>
      <c r="B4666" s="148"/>
      <c r="C4666" s="148"/>
      <c r="D4666" s="148"/>
      <c r="E4666" s="148"/>
      <c r="F4666" s="148"/>
      <c r="G4666" s="148"/>
      <c r="H4666" s="148"/>
      <c r="I4666" s="151"/>
      <c r="J4666" s="148"/>
      <c r="K4666" s="66"/>
    </row>
    <row r="4667" spans="1:11" x14ac:dyDescent="0.25">
      <c r="A4667" s="148"/>
      <c r="B4667" s="148"/>
      <c r="C4667" s="148"/>
      <c r="D4667" s="148"/>
      <c r="E4667" s="148"/>
      <c r="F4667" s="148"/>
      <c r="G4667" s="148"/>
      <c r="H4667" s="148"/>
      <c r="I4667" s="151"/>
      <c r="J4667" s="148"/>
      <c r="K4667" s="66"/>
    </row>
    <row r="4668" spans="1:11" x14ac:dyDescent="0.25">
      <c r="A4668" s="148"/>
      <c r="B4668" s="148"/>
      <c r="C4668" s="148"/>
      <c r="D4668" s="148"/>
      <c r="E4668" s="148"/>
      <c r="F4668" s="148"/>
      <c r="G4668" s="148"/>
      <c r="H4668" s="148"/>
      <c r="I4668" s="151"/>
      <c r="J4668" s="148"/>
      <c r="K4668" s="66"/>
    </row>
    <row r="4669" spans="1:11" x14ac:dyDescent="0.25">
      <c r="A4669" s="148"/>
      <c r="B4669" s="148"/>
      <c r="C4669" s="148"/>
      <c r="D4669" s="148"/>
      <c r="E4669" s="148"/>
      <c r="F4669" s="148"/>
      <c r="G4669" s="148"/>
      <c r="H4669" s="148"/>
      <c r="I4669" s="151"/>
      <c r="J4669" s="148"/>
      <c r="K4669" s="66"/>
    </row>
    <row r="4670" spans="1:11" x14ac:dyDescent="0.25">
      <c r="A4670" s="148"/>
      <c r="B4670" s="148"/>
      <c r="C4670" s="148"/>
      <c r="D4670" s="148"/>
      <c r="E4670" s="148"/>
      <c r="F4670" s="148"/>
      <c r="G4670" s="148"/>
      <c r="H4670" s="148"/>
      <c r="I4670" s="151"/>
      <c r="J4670" s="148"/>
      <c r="K4670" s="66"/>
    </row>
    <row r="4671" spans="1:11" x14ac:dyDescent="0.25">
      <c r="A4671" s="148"/>
      <c r="B4671" s="148"/>
      <c r="C4671" s="148"/>
      <c r="D4671" s="148"/>
      <c r="E4671" s="148"/>
      <c r="F4671" s="148"/>
      <c r="G4671" s="148"/>
      <c r="H4671" s="148"/>
      <c r="I4671" s="151"/>
      <c r="J4671" s="148"/>
      <c r="K4671" s="66"/>
    </row>
    <row r="4672" spans="1:11" x14ac:dyDescent="0.25">
      <c r="A4672" s="148"/>
      <c r="B4672" s="148"/>
      <c r="C4672" s="148"/>
      <c r="D4672" s="148"/>
      <c r="E4672" s="148"/>
      <c r="F4672" s="148"/>
      <c r="G4672" s="148"/>
      <c r="H4672" s="148"/>
      <c r="I4672" s="151"/>
      <c r="J4672" s="148"/>
      <c r="K4672" s="66"/>
    </row>
    <row r="4673" spans="1:11" x14ac:dyDescent="0.25">
      <c r="A4673" s="148"/>
      <c r="B4673" s="148"/>
      <c r="C4673" s="148"/>
      <c r="D4673" s="148"/>
      <c r="E4673" s="148"/>
      <c r="F4673" s="148"/>
      <c r="G4673" s="148"/>
      <c r="H4673" s="148"/>
      <c r="I4673" s="151"/>
      <c r="J4673" s="148"/>
      <c r="K4673" s="66"/>
    </row>
    <row r="4674" spans="1:11" x14ac:dyDescent="0.25">
      <c r="A4674" s="148"/>
      <c r="B4674" s="148"/>
      <c r="C4674" s="148"/>
      <c r="D4674" s="148"/>
      <c r="E4674" s="148"/>
      <c r="F4674" s="148"/>
      <c r="G4674" s="148"/>
      <c r="H4674" s="148"/>
      <c r="I4674" s="151"/>
      <c r="J4674" s="148"/>
      <c r="K4674" s="66"/>
    </row>
    <row r="4675" spans="1:11" x14ac:dyDescent="0.25">
      <c r="A4675" s="148"/>
      <c r="B4675" s="148"/>
      <c r="C4675" s="148"/>
      <c r="D4675" s="148"/>
      <c r="E4675" s="148"/>
      <c r="F4675" s="148"/>
      <c r="G4675" s="148"/>
      <c r="H4675" s="148"/>
      <c r="I4675" s="151"/>
      <c r="J4675" s="148"/>
      <c r="K4675" s="66"/>
    </row>
    <row r="4676" spans="1:11" x14ac:dyDescent="0.25">
      <c r="A4676" s="148"/>
      <c r="B4676" s="148"/>
      <c r="C4676" s="148"/>
      <c r="D4676" s="148"/>
      <c r="E4676" s="148"/>
      <c r="F4676" s="148"/>
      <c r="G4676" s="148"/>
      <c r="H4676" s="148"/>
      <c r="I4676" s="151"/>
      <c r="J4676" s="148"/>
      <c r="K4676" s="66"/>
    </row>
    <row r="4677" spans="1:11" x14ac:dyDescent="0.25">
      <c r="A4677" s="148"/>
      <c r="B4677" s="148"/>
      <c r="C4677" s="148"/>
      <c r="D4677" s="148"/>
      <c r="E4677" s="148"/>
      <c r="F4677" s="148"/>
      <c r="G4677" s="148"/>
      <c r="H4677" s="148"/>
      <c r="I4677" s="151"/>
      <c r="J4677" s="148"/>
      <c r="K4677" s="66"/>
    </row>
    <row r="4678" spans="1:11" x14ac:dyDescent="0.25">
      <c r="A4678" s="148"/>
      <c r="B4678" s="148"/>
      <c r="C4678" s="148"/>
      <c r="D4678" s="148"/>
      <c r="E4678" s="148"/>
      <c r="F4678" s="148"/>
      <c r="G4678" s="148"/>
      <c r="H4678" s="148"/>
      <c r="I4678" s="151"/>
      <c r="J4678" s="148"/>
      <c r="K4678" s="66"/>
    </row>
    <row r="4679" spans="1:11" x14ac:dyDescent="0.25">
      <c r="A4679" s="148"/>
      <c r="B4679" s="148"/>
      <c r="C4679" s="148"/>
      <c r="D4679" s="148"/>
      <c r="E4679" s="148"/>
      <c r="F4679" s="148"/>
      <c r="G4679" s="148"/>
      <c r="H4679" s="148"/>
      <c r="I4679" s="151"/>
      <c r="J4679" s="148"/>
      <c r="K4679" s="66"/>
    </row>
    <row r="4680" spans="1:11" x14ac:dyDescent="0.25">
      <c r="A4680" s="148"/>
      <c r="B4680" s="148"/>
      <c r="C4680" s="148"/>
      <c r="D4680" s="148"/>
      <c r="E4680" s="148"/>
      <c r="F4680" s="148"/>
      <c r="G4680" s="148"/>
      <c r="H4680" s="148"/>
      <c r="I4680" s="151"/>
      <c r="J4680" s="148"/>
      <c r="K4680" s="66"/>
    </row>
    <row r="4681" spans="1:11" x14ac:dyDescent="0.25">
      <c r="A4681" s="148"/>
      <c r="B4681" s="148"/>
      <c r="C4681" s="148"/>
      <c r="D4681" s="148"/>
      <c r="E4681" s="148"/>
      <c r="F4681" s="148"/>
      <c r="G4681" s="148"/>
      <c r="H4681" s="148"/>
      <c r="I4681" s="151"/>
      <c r="J4681" s="148"/>
      <c r="K4681" s="66"/>
    </row>
    <row r="4682" spans="1:11" x14ac:dyDescent="0.25">
      <c r="A4682" s="148"/>
      <c r="B4682" s="148"/>
      <c r="C4682" s="148"/>
      <c r="D4682" s="148"/>
      <c r="E4682" s="148"/>
      <c r="F4682" s="148"/>
      <c r="G4682" s="148"/>
      <c r="H4682" s="148"/>
      <c r="I4682" s="151"/>
      <c r="J4682" s="148"/>
      <c r="K4682" s="66"/>
    </row>
    <row r="4683" spans="1:11" x14ac:dyDescent="0.25">
      <c r="A4683" s="148"/>
      <c r="B4683" s="148"/>
      <c r="C4683" s="148"/>
      <c r="D4683" s="148"/>
      <c r="E4683" s="148"/>
      <c r="F4683" s="148"/>
      <c r="G4683" s="148"/>
      <c r="H4683" s="148"/>
      <c r="I4683" s="151"/>
      <c r="J4683" s="148"/>
      <c r="K4683" s="66"/>
    </row>
    <row r="4684" spans="1:11" x14ac:dyDescent="0.25">
      <c r="A4684" s="148"/>
      <c r="B4684" s="148"/>
      <c r="C4684" s="148"/>
      <c r="D4684" s="148"/>
      <c r="E4684" s="148"/>
      <c r="F4684" s="148"/>
      <c r="G4684" s="148"/>
      <c r="H4684" s="148"/>
      <c r="I4684" s="151"/>
      <c r="J4684" s="148"/>
      <c r="K4684" s="66"/>
    </row>
    <row r="4685" spans="1:11" x14ac:dyDescent="0.25">
      <c r="A4685" s="148"/>
      <c r="B4685" s="148"/>
      <c r="C4685" s="148"/>
      <c r="D4685" s="148"/>
      <c r="E4685" s="148"/>
      <c r="F4685" s="148"/>
      <c r="G4685" s="148"/>
      <c r="H4685" s="148"/>
      <c r="I4685" s="151"/>
      <c r="J4685" s="148"/>
      <c r="K4685" s="66"/>
    </row>
    <row r="4686" spans="1:11" x14ac:dyDescent="0.25">
      <c r="A4686" s="148"/>
      <c r="B4686" s="148"/>
      <c r="C4686" s="148"/>
      <c r="D4686" s="148"/>
      <c r="E4686" s="148"/>
      <c r="F4686" s="148"/>
      <c r="G4686" s="148"/>
      <c r="H4686" s="148"/>
      <c r="I4686" s="151"/>
      <c r="J4686" s="148"/>
      <c r="K4686" s="66"/>
    </row>
    <row r="4687" spans="1:11" x14ac:dyDescent="0.25">
      <c r="A4687" s="148"/>
      <c r="B4687" s="148"/>
      <c r="C4687" s="148"/>
      <c r="D4687" s="148"/>
      <c r="E4687" s="148"/>
      <c r="F4687" s="148"/>
      <c r="G4687" s="148"/>
      <c r="H4687" s="148"/>
      <c r="I4687" s="151"/>
      <c r="J4687" s="148"/>
      <c r="K4687" s="66"/>
    </row>
    <row r="4688" spans="1:11" x14ac:dyDescent="0.25">
      <c r="A4688" s="148"/>
      <c r="B4688" s="148"/>
      <c r="C4688" s="148"/>
      <c r="D4688" s="148"/>
      <c r="E4688" s="148"/>
      <c r="F4688" s="148"/>
      <c r="G4688" s="148"/>
      <c r="H4688" s="148"/>
      <c r="I4688" s="151"/>
      <c r="J4688" s="148"/>
      <c r="K4688" s="66"/>
    </row>
    <row r="4689" spans="1:11" x14ac:dyDescent="0.25">
      <c r="A4689" s="148"/>
      <c r="B4689" s="148"/>
      <c r="C4689" s="148"/>
      <c r="D4689" s="148"/>
      <c r="E4689" s="148"/>
      <c r="F4689" s="148"/>
      <c r="G4689" s="148"/>
      <c r="H4689" s="148"/>
      <c r="I4689" s="151"/>
      <c r="J4689" s="148"/>
      <c r="K4689" s="66"/>
    </row>
    <row r="4690" spans="1:11" x14ac:dyDescent="0.25">
      <c r="A4690" s="148"/>
      <c r="B4690" s="148"/>
      <c r="C4690" s="148"/>
      <c r="D4690" s="148"/>
      <c r="E4690" s="148"/>
      <c r="F4690" s="148"/>
      <c r="G4690" s="148"/>
      <c r="H4690" s="148"/>
      <c r="I4690" s="151"/>
      <c r="J4690" s="148"/>
      <c r="K4690" s="66"/>
    </row>
    <row r="4691" spans="1:11" x14ac:dyDescent="0.25">
      <c r="A4691" s="148"/>
      <c r="B4691" s="148"/>
      <c r="C4691" s="148"/>
      <c r="D4691" s="148"/>
      <c r="E4691" s="148"/>
      <c r="F4691" s="148"/>
      <c r="G4691" s="148"/>
      <c r="H4691" s="148"/>
      <c r="I4691" s="151"/>
      <c r="J4691" s="148"/>
      <c r="K4691" s="66"/>
    </row>
    <row r="4692" spans="1:11" x14ac:dyDescent="0.25">
      <c r="A4692" s="148"/>
      <c r="B4692" s="148"/>
      <c r="C4692" s="148"/>
      <c r="D4692" s="148"/>
      <c r="E4692" s="148"/>
      <c r="F4692" s="148"/>
      <c r="G4692" s="148"/>
      <c r="H4692" s="148"/>
      <c r="I4692" s="151"/>
      <c r="J4692" s="148"/>
      <c r="K4692" s="66"/>
    </row>
    <row r="4693" spans="1:11" x14ac:dyDescent="0.25">
      <c r="A4693" s="148"/>
      <c r="B4693" s="148"/>
      <c r="C4693" s="148"/>
      <c r="D4693" s="148"/>
      <c r="E4693" s="148"/>
      <c r="F4693" s="148"/>
      <c r="G4693" s="148"/>
      <c r="H4693" s="148"/>
      <c r="I4693" s="151"/>
      <c r="J4693" s="148"/>
      <c r="K4693" s="66"/>
    </row>
    <row r="4694" spans="1:11" x14ac:dyDescent="0.25">
      <c r="A4694" s="148"/>
      <c r="B4694" s="148"/>
      <c r="C4694" s="148"/>
      <c r="D4694" s="148"/>
      <c r="E4694" s="148"/>
      <c r="F4694" s="148"/>
      <c r="G4694" s="148"/>
      <c r="H4694" s="148"/>
      <c r="I4694" s="151"/>
      <c r="J4694" s="148"/>
      <c r="K4694" s="66"/>
    </row>
    <row r="4695" spans="1:11" x14ac:dyDescent="0.25">
      <c r="A4695" s="148"/>
      <c r="B4695" s="148"/>
      <c r="C4695" s="148"/>
      <c r="D4695" s="148"/>
      <c r="E4695" s="148"/>
      <c r="F4695" s="148"/>
      <c r="G4695" s="148"/>
      <c r="H4695" s="148"/>
      <c r="I4695" s="151"/>
      <c r="J4695" s="148"/>
      <c r="K4695" s="66"/>
    </row>
    <row r="4696" spans="1:11" x14ac:dyDescent="0.25">
      <c r="A4696" s="148"/>
      <c r="B4696" s="148"/>
      <c r="C4696" s="148"/>
      <c r="D4696" s="148"/>
      <c r="E4696" s="148"/>
      <c r="F4696" s="148"/>
      <c r="G4696" s="148"/>
      <c r="H4696" s="148"/>
      <c r="I4696" s="151"/>
      <c r="J4696" s="148"/>
      <c r="K4696" s="66"/>
    </row>
    <row r="4697" spans="1:11" x14ac:dyDescent="0.25">
      <c r="A4697" s="148"/>
      <c r="B4697" s="148"/>
      <c r="C4697" s="148"/>
      <c r="D4697" s="148"/>
      <c r="E4697" s="148"/>
      <c r="F4697" s="148"/>
      <c r="G4697" s="148"/>
      <c r="H4697" s="148"/>
      <c r="I4697" s="151"/>
      <c r="J4697" s="148"/>
      <c r="K4697" s="66"/>
    </row>
    <row r="4698" spans="1:11" x14ac:dyDescent="0.25">
      <c r="A4698" s="148"/>
      <c r="B4698" s="148"/>
      <c r="C4698" s="148"/>
      <c r="D4698" s="148"/>
      <c r="E4698" s="148"/>
      <c r="F4698" s="148"/>
      <c r="G4698" s="148"/>
      <c r="H4698" s="148"/>
      <c r="I4698" s="151"/>
      <c r="J4698" s="148"/>
      <c r="K4698" s="66"/>
    </row>
    <row r="4699" spans="1:11" x14ac:dyDescent="0.25">
      <c r="A4699" s="148"/>
      <c r="B4699" s="148"/>
      <c r="C4699" s="148"/>
      <c r="D4699" s="148"/>
      <c r="E4699" s="148"/>
      <c r="F4699" s="148"/>
      <c r="G4699" s="148"/>
      <c r="H4699" s="148"/>
      <c r="I4699" s="151"/>
      <c r="J4699" s="148"/>
      <c r="K4699" s="66"/>
    </row>
    <row r="4700" spans="1:11" x14ac:dyDescent="0.25">
      <c r="A4700" s="148"/>
      <c r="B4700" s="148"/>
      <c r="C4700" s="148"/>
      <c r="D4700" s="148"/>
      <c r="E4700" s="148"/>
      <c r="F4700" s="148"/>
      <c r="G4700" s="148"/>
      <c r="H4700" s="148"/>
      <c r="I4700" s="151"/>
      <c r="J4700" s="148"/>
      <c r="K4700" s="66"/>
    </row>
    <row r="4701" spans="1:11" x14ac:dyDescent="0.25">
      <c r="A4701" s="148"/>
      <c r="B4701" s="148"/>
      <c r="C4701" s="148"/>
      <c r="D4701" s="148"/>
      <c r="E4701" s="148"/>
      <c r="F4701" s="148"/>
      <c r="G4701" s="148"/>
      <c r="H4701" s="148"/>
      <c r="I4701" s="151"/>
      <c r="J4701" s="148"/>
      <c r="K4701" s="66"/>
    </row>
    <row r="4702" spans="1:11" x14ac:dyDescent="0.25">
      <c r="A4702" s="148"/>
      <c r="B4702" s="148"/>
      <c r="C4702" s="148"/>
      <c r="D4702" s="148"/>
      <c r="E4702" s="148"/>
      <c r="F4702" s="148"/>
      <c r="G4702" s="148"/>
      <c r="H4702" s="148"/>
      <c r="I4702" s="151"/>
      <c r="J4702" s="148"/>
      <c r="K4702" s="66"/>
    </row>
    <row r="4703" spans="1:11" x14ac:dyDescent="0.25">
      <c r="A4703" s="148"/>
      <c r="B4703" s="148"/>
      <c r="C4703" s="148"/>
      <c r="D4703" s="148"/>
      <c r="E4703" s="148"/>
      <c r="F4703" s="148"/>
      <c r="G4703" s="148"/>
      <c r="H4703" s="148"/>
      <c r="I4703" s="151"/>
      <c r="J4703" s="148"/>
      <c r="K4703" s="66"/>
    </row>
    <row r="4704" spans="1:11" x14ac:dyDescent="0.25">
      <c r="A4704" s="148"/>
      <c r="B4704" s="148"/>
      <c r="C4704" s="148"/>
      <c r="D4704" s="148"/>
      <c r="E4704" s="148"/>
      <c r="F4704" s="148"/>
      <c r="G4704" s="148"/>
      <c r="H4704" s="148"/>
      <c r="I4704" s="151"/>
      <c r="J4704" s="148"/>
      <c r="K4704" s="66"/>
    </row>
    <row r="4705" spans="1:11" x14ac:dyDescent="0.25">
      <c r="A4705" s="148"/>
      <c r="B4705" s="148"/>
      <c r="C4705" s="148"/>
      <c r="D4705" s="148"/>
      <c r="E4705" s="148"/>
      <c r="F4705" s="148"/>
      <c r="G4705" s="148"/>
      <c r="H4705" s="148"/>
      <c r="I4705" s="151"/>
      <c r="J4705" s="148"/>
      <c r="K4705" s="66"/>
    </row>
    <row r="4706" spans="1:11" x14ac:dyDescent="0.25">
      <c r="A4706" s="148"/>
      <c r="B4706" s="148"/>
      <c r="C4706" s="148"/>
      <c r="D4706" s="148"/>
      <c r="E4706" s="148"/>
      <c r="F4706" s="148"/>
      <c r="G4706" s="148"/>
      <c r="H4706" s="148"/>
      <c r="I4706" s="151"/>
      <c r="J4706" s="148"/>
      <c r="K4706" s="66"/>
    </row>
    <row r="4707" spans="1:11" x14ac:dyDescent="0.25">
      <c r="A4707" s="148"/>
      <c r="B4707" s="148"/>
      <c r="C4707" s="148"/>
      <c r="D4707" s="148"/>
      <c r="E4707" s="148"/>
      <c r="F4707" s="148"/>
      <c r="G4707" s="148"/>
      <c r="H4707" s="148"/>
      <c r="I4707" s="151"/>
      <c r="J4707" s="148"/>
      <c r="K4707" s="66"/>
    </row>
    <row r="4708" spans="1:11" x14ac:dyDescent="0.25">
      <c r="A4708" s="148"/>
      <c r="B4708" s="148"/>
      <c r="C4708" s="148"/>
      <c r="D4708" s="148"/>
      <c r="E4708" s="148"/>
      <c r="F4708" s="148"/>
      <c r="G4708" s="148"/>
      <c r="H4708" s="148"/>
      <c r="I4708" s="151"/>
      <c r="J4708" s="148"/>
      <c r="K4708" s="66"/>
    </row>
    <row r="4709" spans="1:11" x14ac:dyDescent="0.25">
      <c r="A4709" s="148"/>
      <c r="B4709" s="148"/>
      <c r="C4709" s="148"/>
      <c r="D4709" s="148"/>
      <c r="E4709" s="148"/>
      <c r="F4709" s="148"/>
      <c r="G4709" s="148"/>
      <c r="H4709" s="148"/>
      <c r="I4709" s="151"/>
      <c r="J4709" s="148"/>
      <c r="K4709" s="66"/>
    </row>
    <row r="4710" spans="1:11" x14ac:dyDescent="0.25">
      <c r="A4710" s="148"/>
      <c r="B4710" s="148"/>
      <c r="C4710" s="148"/>
      <c r="D4710" s="148"/>
      <c r="E4710" s="148"/>
      <c r="F4710" s="148"/>
      <c r="G4710" s="148"/>
      <c r="H4710" s="148"/>
      <c r="I4710" s="151"/>
      <c r="J4710" s="148"/>
      <c r="K4710" s="66"/>
    </row>
    <row r="4711" spans="1:11" x14ac:dyDescent="0.25">
      <c r="A4711" s="148"/>
      <c r="B4711" s="148"/>
      <c r="C4711" s="148"/>
      <c r="D4711" s="148"/>
      <c r="E4711" s="148"/>
      <c r="F4711" s="148"/>
      <c r="G4711" s="148"/>
      <c r="H4711" s="148"/>
      <c r="I4711" s="151"/>
      <c r="J4711" s="148"/>
      <c r="K4711" s="66"/>
    </row>
    <row r="4712" spans="1:11" x14ac:dyDescent="0.25">
      <c r="A4712" s="148"/>
      <c r="B4712" s="148"/>
      <c r="C4712" s="148"/>
      <c r="D4712" s="148"/>
      <c r="E4712" s="148"/>
      <c r="F4712" s="148"/>
      <c r="G4712" s="148"/>
      <c r="H4712" s="148"/>
      <c r="I4712" s="151"/>
      <c r="J4712" s="148"/>
      <c r="K4712" s="66"/>
    </row>
    <row r="4713" spans="1:11" x14ac:dyDescent="0.25">
      <c r="A4713" s="148"/>
      <c r="B4713" s="148"/>
      <c r="C4713" s="148"/>
      <c r="D4713" s="148"/>
      <c r="E4713" s="148"/>
      <c r="F4713" s="148"/>
      <c r="G4713" s="148"/>
      <c r="H4713" s="148"/>
      <c r="I4713" s="151"/>
      <c r="J4713" s="148"/>
      <c r="K4713" s="66"/>
    </row>
    <row r="4714" spans="1:11" x14ac:dyDescent="0.25">
      <c r="A4714" s="148"/>
      <c r="B4714" s="148"/>
      <c r="C4714" s="148"/>
      <c r="D4714" s="148"/>
      <c r="E4714" s="148"/>
      <c r="F4714" s="148"/>
      <c r="G4714" s="148"/>
      <c r="H4714" s="148"/>
      <c r="I4714" s="151"/>
      <c r="J4714" s="148"/>
      <c r="K4714" s="66"/>
    </row>
    <row r="4715" spans="1:11" x14ac:dyDescent="0.25">
      <c r="A4715" s="148"/>
      <c r="B4715" s="148"/>
      <c r="C4715" s="148"/>
      <c r="D4715" s="148"/>
      <c r="E4715" s="148"/>
      <c r="F4715" s="148"/>
      <c r="G4715" s="148"/>
      <c r="H4715" s="148"/>
      <c r="I4715" s="151"/>
      <c r="J4715" s="148"/>
      <c r="K4715" s="66"/>
    </row>
    <row r="4716" spans="1:11" x14ac:dyDescent="0.25">
      <c r="A4716" s="148"/>
      <c r="B4716" s="148"/>
      <c r="C4716" s="148"/>
      <c r="D4716" s="148"/>
      <c r="E4716" s="148"/>
      <c r="F4716" s="148"/>
      <c r="G4716" s="148"/>
      <c r="H4716" s="148"/>
      <c r="I4716" s="151"/>
      <c r="J4716" s="148"/>
      <c r="K4716" s="66"/>
    </row>
    <row r="4717" spans="1:11" x14ac:dyDescent="0.25">
      <c r="A4717" s="148"/>
      <c r="B4717" s="148"/>
      <c r="C4717" s="148"/>
      <c r="D4717" s="148"/>
      <c r="E4717" s="148"/>
      <c r="F4717" s="148"/>
      <c r="G4717" s="148"/>
      <c r="H4717" s="148"/>
      <c r="I4717" s="151"/>
      <c r="J4717" s="148"/>
      <c r="K4717" s="66"/>
    </row>
    <row r="4718" spans="1:11" x14ac:dyDescent="0.25">
      <c r="A4718" s="148"/>
      <c r="B4718" s="148"/>
      <c r="C4718" s="148"/>
      <c r="D4718" s="148"/>
      <c r="E4718" s="148"/>
      <c r="F4718" s="148"/>
      <c r="G4718" s="148"/>
      <c r="H4718" s="148"/>
      <c r="I4718" s="151"/>
      <c r="J4718" s="148"/>
      <c r="K4718" s="66"/>
    </row>
    <row r="4719" spans="1:11" x14ac:dyDescent="0.25">
      <c r="A4719" s="148"/>
      <c r="B4719" s="148"/>
      <c r="C4719" s="148"/>
      <c r="D4719" s="148"/>
      <c r="E4719" s="148"/>
      <c r="F4719" s="148"/>
      <c r="G4719" s="148"/>
      <c r="H4719" s="148"/>
      <c r="I4719" s="151"/>
      <c r="J4719" s="148"/>
      <c r="K4719" s="66"/>
    </row>
    <row r="4720" spans="1:11" x14ac:dyDescent="0.25">
      <c r="A4720" s="148"/>
      <c r="B4720" s="148"/>
      <c r="C4720" s="148"/>
      <c r="D4720" s="148"/>
      <c r="E4720" s="148"/>
      <c r="F4720" s="148"/>
      <c r="G4720" s="148"/>
      <c r="H4720" s="148"/>
      <c r="I4720" s="151"/>
      <c r="J4720" s="148"/>
      <c r="K4720" s="66"/>
    </row>
    <row r="4721" spans="1:11" x14ac:dyDescent="0.25">
      <c r="A4721" s="148"/>
      <c r="B4721" s="148"/>
      <c r="C4721" s="148"/>
      <c r="D4721" s="148"/>
      <c r="E4721" s="148"/>
      <c r="F4721" s="148"/>
      <c r="G4721" s="148"/>
      <c r="H4721" s="148"/>
      <c r="I4721" s="151"/>
      <c r="J4721" s="148"/>
      <c r="K4721" s="66"/>
    </row>
    <row r="4722" spans="1:11" x14ac:dyDescent="0.25">
      <c r="A4722" s="148"/>
      <c r="B4722" s="148"/>
      <c r="C4722" s="148"/>
      <c r="D4722" s="148"/>
      <c r="E4722" s="148"/>
      <c r="F4722" s="148"/>
      <c r="G4722" s="148"/>
      <c r="H4722" s="148"/>
      <c r="I4722" s="151"/>
      <c r="J4722" s="148"/>
      <c r="K4722" s="66"/>
    </row>
    <row r="4723" spans="1:11" x14ac:dyDescent="0.25">
      <c r="A4723" s="148"/>
      <c r="B4723" s="148"/>
      <c r="C4723" s="148"/>
      <c r="D4723" s="148"/>
      <c r="E4723" s="148"/>
      <c r="F4723" s="148"/>
      <c r="G4723" s="148"/>
      <c r="H4723" s="148"/>
      <c r="I4723" s="151"/>
      <c r="J4723" s="148"/>
      <c r="K4723" s="66"/>
    </row>
    <row r="4724" spans="1:11" x14ac:dyDescent="0.25">
      <c r="A4724" s="148"/>
      <c r="B4724" s="148"/>
      <c r="C4724" s="148"/>
      <c r="D4724" s="148"/>
      <c r="E4724" s="148"/>
      <c r="F4724" s="148"/>
      <c r="G4724" s="148"/>
      <c r="H4724" s="148"/>
      <c r="I4724" s="151"/>
      <c r="J4724" s="148"/>
      <c r="K4724" s="66"/>
    </row>
    <row r="4725" spans="1:11" x14ac:dyDescent="0.25">
      <c r="A4725" s="148"/>
      <c r="B4725" s="148"/>
      <c r="C4725" s="148"/>
      <c r="D4725" s="148"/>
      <c r="E4725" s="148"/>
      <c r="F4725" s="148"/>
      <c r="G4725" s="148"/>
      <c r="H4725" s="148"/>
      <c r="I4725" s="151"/>
      <c r="J4725" s="148"/>
      <c r="K4725" s="66"/>
    </row>
    <row r="4726" spans="1:11" x14ac:dyDescent="0.25">
      <c r="A4726" s="148"/>
      <c r="B4726" s="148"/>
      <c r="C4726" s="148"/>
      <c r="D4726" s="148"/>
      <c r="E4726" s="148"/>
      <c r="F4726" s="148"/>
      <c r="G4726" s="148"/>
      <c r="H4726" s="148"/>
      <c r="I4726" s="151"/>
      <c r="J4726" s="148"/>
      <c r="K4726" s="66"/>
    </row>
    <row r="4727" spans="1:11" x14ac:dyDescent="0.25">
      <c r="A4727" s="148"/>
      <c r="B4727" s="148"/>
      <c r="C4727" s="148"/>
      <c r="D4727" s="148"/>
      <c r="E4727" s="148"/>
      <c r="F4727" s="148"/>
      <c r="G4727" s="148"/>
      <c r="H4727" s="148"/>
      <c r="I4727" s="151"/>
      <c r="J4727" s="148"/>
      <c r="K4727" s="66"/>
    </row>
    <row r="4728" spans="1:11" x14ac:dyDescent="0.25">
      <c r="A4728" s="148"/>
      <c r="B4728" s="148"/>
      <c r="C4728" s="148"/>
      <c r="D4728" s="148"/>
      <c r="E4728" s="148"/>
      <c r="F4728" s="148"/>
      <c r="G4728" s="148"/>
      <c r="H4728" s="148"/>
      <c r="I4728" s="151"/>
      <c r="J4728" s="148"/>
      <c r="K4728" s="66"/>
    </row>
    <row r="4729" spans="1:11" x14ac:dyDescent="0.25">
      <c r="A4729" s="148"/>
      <c r="B4729" s="148"/>
      <c r="C4729" s="148"/>
      <c r="D4729" s="148"/>
      <c r="E4729" s="148"/>
      <c r="F4729" s="148"/>
      <c r="G4729" s="148"/>
      <c r="H4729" s="148"/>
      <c r="I4729" s="151"/>
      <c r="J4729" s="148"/>
      <c r="K4729" s="66"/>
    </row>
    <row r="4730" spans="1:11" x14ac:dyDescent="0.25">
      <c r="A4730" s="148"/>
      <c r="B4730" s="148"/>
      <c r="C4730" s="148"/>
      <c r="D4730" s="148"/>
      <c r="E4730" s="148"/>
      <c r="F4730" s="148"/>
      <c r="G4730" s="148"/>
      <c r="H4730" s="148"/>
      <c r="I4730" s="151"/>
      <c r="J4730" s="148"/>
      <c r="K4730" s="66"/>
    </row>
    <row r="4731" spans="1:11" x14ac:dyDescent="0.25">
      <c r="A4731" s="148"/>
      <c r="B4731" s="148"/>
      <c r="C4731" s="148"/>
      <c r="D4731" s="148"/>
      <c r="E4731" s="148"/>
      <c r="F4731" s="148"/>
      <c r="G4731" s="148"/>
      <c r="H4731" s="148"/>
      <c r="I4731" s="151"/>
      <c r="J4731" s="148"/>
      <c r="K4731" s="66"/>
    </row>
    <row r="4732" spans="1:11" x14ac:dyDescent="0.25">
      <c r="A4732" s="148"/>
      <c r="B4732" s="148"/>
      <c r="C4732" s="148"/>
      <c r="D4732" s="148"/>
      <c r="E4732" s="148"/>
      <c r="F4732" s="148"/>
      <c r="G4732" s="148"/>
      <c r="H4732" s="148"/>
      <c r="I4732" s="151"/>
      <c r="J4732" s="148"/>
      <c r="K4732" s="66"/>
    </row>
    <row r="4733" spans="1:11" x14ac:dyDescent="0.25">
      <c r="A4733" s="148"/>
      <c r="B4733" s="148"/>
      <c r="C4733" s="148"/>
      <c r="D4733" s="148"/>
      <c r="E4733" s="148"/>
      <c r="F4733" s="148"/>
      <c r="G4733" s="148"/>
      <c r="H4733" s="148"/>
      <c r="I4733" s="151"/>
      <c r="J4733" s="148"/>
      <c r="K4733" s="66"/>
    </row>
    <row r="4734" spans="1:11" x14ac:dyDescent="0.25">
      <c r="A4734" s="148"/>
      <c r="B4734" s="148"/>
      <c r="C4734" s="148"/>
      <c r="D4734" s="148"/>
      <c r="E4734" s="148"/>
      <c r="F4734" s="148"/>
      <c r="G4734" s="148"/>
      <c r="H4734" s="148"/>
      <c r="I4734" s="151"/>
      <c r="J4734" s="148"/>
      <c r="K4734" s="66"/>
    </row>
    <row r="4735" spans="1:11" x14ac:dyDescent="0.25">
      <c r="A4735" s="148"/>
      <c r="B4735" s="148"/>
      <c r="C4735" s="148"/>
      <c r="D4735" s="148"/>
      <c r="E4735" s="148"/>
      <c r="F4735" s="148"/>
      <c r="G4735" s="148"/>
      <c r="H4735" s="148"/>
      <c r="I4735" s="151"/>
      <c r="J4735" s="148"/>
      <c r="K4735" s="66"/>
    </row>
    <row r="4736" spans="1:11" x14ac:dyDescent="0.25">
      <c r="A4736" s="148"/>
      <c r="B4736" s="148"/>
      <c r="C4736" s="148"/>
      <c r="D4736" s="148"/>
      <c r="E4736" s="148"/>
      <c r="F4736" s="148"/>
      <c r="G4736" s="148"/>
      <c r="H4736" s="148"/>
      <c r="I4736" s="151"/>
      <c r="J4736" s="148"/>
      <c r="K4736" s="66"/>
    </row>
    <row r="4737" spans="1:11" x14ac:dyDescent="0.25">
      <c r="A4737" s="148"/>
      <c r="B4737" s="148"/>
      <c r="C4737" s="148"/>
      <c r="D4737" s="148"/>
      <c r="E4737" s="148"/>
      <c r="F4737" s="148"/>
      <c r="G4737" s="148"/>
      <c r="H4737" s="148"/>
      <c r="I4737" s="151"/>
      <c r="J4737" s="148"/>
      <c r="K4737" s="66"/>
    </row>
    <row r="4738" spans="1:11" x14ac:dyDescent="0.25">
      <c r="A4738" s="148"/>
      <c r="B4738" s="148"/>
      <c r="C4738" s="148"/>
      <c r="D4738" s="148"/>
      <c r="E4738" s="148"/>
      <c r="F4738" s="148"/>
      <c r="G4738" s="148"/>
      <c r="H4738" s="148"/>
      <c r="I4738" s="151"/>
      <c r="J4738" s="148"/>
      <c r="K4738" s="66"/>
    </row>
    <row r="4739" spans="1:11" x14ac:dyDescent="0.25">
      <c r="A4739" s="148"/>
      <c r="B4739" s="148"/>
      <c r="C4739" s="148"/>
      <c r="D4739" s="148"/>
      <c r="E4739" s="148"/>
      <c r="F4739" s="148"/>
      <c r="G4739" s="148"/>
      <c r="H4739" s="148"/>
      <c r="I4739" s="151"/>
      <c r="J4739" s="148"/>
      <c r="K4739" s="66"/>
    </row>
    <row r="4740" spans="1:11" x14ac:dyDescent="0.25">
      <c r="A4740" s="148"/>
      <c r="B4740" s="148"/>
      <c r="C4740" s="148"/>
      <c r="D4740" s="148"/>
      <c r="E4740" s="148"/>
      <c r="F4740" s="148"/>
      <c r="G4740" s="148"/>
      <c r="H4740" s="148"/>
      <c r="I4740" s="151"/>
      <c r="J4740" s="148"/>
      <c r="K4740" s="66"/>
    </row>
    <row r="4741" spans="1:11" x14ac:dyDescent="0.25">
      <c r="A4741" s="148"/>
      <c r="B4741" s="148"/>
      <c r="C4741" s="148"/>
      <c r="D4741" s="148"/>
      <c r="E4741" s="148"/>
      <c r="F4741" s="148"/>
      <c r="G4741" s="148"/>
      <c r="H4741" s="148"/>
      <c r="I4741" s="151"/>
      <c r="J4741" s="148"/>
      <c r="K4741" s="66"/>
    </row>
    <row r="4742" spans="1:11" x14ac:dyDescent="0.25">
      <c r="A4742" s="148"/>
      <c r="B4742" s="148"/>
      <c r="C4742" s="148"/>
      <c r="D4742" s="148"/>
      <c r="E4742" s="148"/>
      <c r="F4742" s="148"/>
      <c r="G4742" s="148"/>
      <c r="H4742" s="148"/>
      <c r="I4742" s="151"/>
      <c r="J4742" s="148"/>
      <c r="K4742" s="66"/>
    </row>
    <row r="4743" spans="1:11" x14ac:dyDescent="0.25">
      <c r="A4743" s="148"/>
      <c r="B4743" s="148"/>
      <c r="C4743" s="148"/>
      <c r="D4743" s="148"/>
      <c r="E4743" s="148"/>
      <c r="F4743" s="148"/>
      <c r="G4743" s="148"/>
      <c r="H4743" s="148"/>
      <c r="I4743" s="151"/>
      <c r="J4743" s="148"/>
      <c r="K4743" s="66"/>
    </row>
    <row r="4744" spans="1:11" x14ac:dyDescent="0.25">
      <c r="A4744" s="148"/>
      <c r="B4744" s="148"/>
      <c r="C4744" s="148"/>
      <c r="D4744" s="148"/>
      <c r="E4744" s="148"/>
      <c r="F4744" s="148"/>
      <c r="G4744" s="148"/>
      <c r="H4744" s="148"/>
      <c r="I4744" s="151"/>
      <c r="J4744" s="148"/>
      <c r="K4744" s="66"/>
    </row>
    <row r="4745" spans="1:11" x14ac:dyDescent="0.25">
      <c r="A4745" s="148"/>
      <c r="B4745" s="148"/>
      <c r="C4745" s="148"/>
      <c r="D4745" s="148"/>
      <c r="E4745" s="148"/>
      <c r="F4745" s="148"/>
      <c r="G4745" s="148"/>
      <c r="H4745" s="148"/>
      <c r="I4745" s="151"/>
      <c r="J4745" s="148"/>
      <c r="K4745" s="66"/>
    </row>
    <row r="4746" spans="1:11" x14ac:dyDescent="0.25">
      <c r="A4746" s="148"/>
      <c r="B4746" s="148"/>
      <c r="C4746" s="148"/>
      <c r="D4746" s="148"/>
      <c r="E4746" s="148"/>
      <c r="F4746" s="148"/>
      <c r="G4746" s="148"/>
      <c r="H4746" s="148"/>
      <c r="I4746" s="151"/>
      <c r="J4746" s="148"/>
      <c r="K4746" s="66"/>
    </row>
    <row r="4747" spans="1:11" x14ac:dyDescent="0.25">
      <c r="A4747" s="148"/>
      <c r="B4747" s="148"/>
      <c r="C4747" s="148"/>
      <c r="D4747" s="148"/>
      <c r="E4747" s="148"/>
      <c r="F4747" s="148"/>
      <c r="G4747" s="148"/>
      <c r="H4747" s="148"/>
      <c r="I4747" s="151"/>
      <c r="J4747" s="148"/>
      <c r="K4747" s="66"/>
    </row>
    <row r="4748" spans="1:11" x14ac:dyDescent="0.25">
      <c r="A4748" s="148"/>
      <c r="B4748" s="148"/>
      <c r="C4748" s="148"/>
      <c r="D4748" s="148"/>
      <c r="E4748" s="148"/>
      <c r="F4748" s="148"/>
      <c r="G4748" s="148"/>
      <c r="H4748" s="148"/>
      <c r="I4748" s="151"/>
      <c r="J4748" s="148"/>
      <c r="K4748" s="66"/>
    </row>
    <row r="4749" spans="1:11" x14ac:dyDescent="0.25">
      <c r="A4749" s="148"/>
      <c r="B4749" s="148"/>
      <c r="C4749" s="148"/>
      <c r="D4749" s="148"/>
      <c r="E4749" s="148"/>
      <c r="F4749" s="148"/>
      <c r="G4749" s="148"/>
      <c r="H4749" s="148"/>
      <c r="I4749" s="151"/>
      <c r="J4749" s="148"/>
      <c r="K4749" s="66"/>
    </row>
    <row r="4750" spans="1:11" x14ac:dyDescent="0.25">
      <c r="A4750" s="148"/>
      <c r="B4750" s="148"/>
      <c r="C4750" s="148"/>
      <c r="D4750" s="148"/>
      <c r="E4750" s="148"/>
      <c r="F4750" s="148"/>
      <c r="G4750" s="148"/>
      <c r="H4750" s="148"/>
      <c r="I4750" s="151"/>
      <c r="J4750" s="148"/>
      <c r="K4750" s="66"/>
    </row>
    <row r="4751" spans="1:11" x14ac:dyDescent="0.25">
      <c r="A4751" s="148"/>
      <c r="B4751" s="148"/>
      <c r="C4751" s="148"/>
      <c r="D4751" s="148"/>
      <c r="E4751" s="148"/>
      <c r="F4751" s="148"/>
      <c r="G4751" s="148"/>
      <c r="H4751" s="148"/>
      <c r="I4751" s="151"/>
      <c r="J4751" s="148"/>
      <c r="K4751" s="66"/>
    </row>
    <row r="4752" spans="1:11" x14ac:dyDescent="0.25">
      <c r="A4752" s="148"/>
      <c r="B4752" s="148"/>
      <c r="C4752" s="148"/>
      <c r="D4752" s="148"/>
      <c r="E4752" s="148"/>
      <c r="F4752" s="148"/>
      <c r="G4752" s="148"/>
      <c r="H4752" s="148"/>
      <c r="I4752" s="151"/>
      <c r="J4752" s="148"/>
      <c r="K4752" s="66"/>
    </row>
    <row r="4753" spans="1:11" x14ac:dyDescent="0.25">
      <c r="A4753" s="148"/>
      <c r="B4753" s="148"/>
      <c r="C4753" s="148"/>
      <c r="D4753" s="148"/>
      <c r="E4753" s="148"/>
      <c r="F4753" s="148"/>
      <c r="G4753" s="148"/>
      <c r="H4753" s="148"/>
      <c r="I4753" s="151"/>
      <c r="J4753" s="148"/>
      <c r="K4753" s="66"/>
    </row>
    <row r="4754" spans="1:11" x14ac:dyDescent="0.25">
      <c r="A4754" s="148"/>
      <c r="B4754" s="148"/>
      <c r="C4754" s="148"/>
      <c r="D4754" s="148"/>
      <c r="E4754" s="148"/>
      <c r="F4754" s="148"/>
      <c r="G4754" s="148"/>
      <c r="H4754" s="148"/>
      <c r="I4754" s="151"/>
      <c r="J4754" s="148"/>
      <c r="K4754" s="66"/>
    </row>
    <row r="4755" spans="1:11" x14ac:dyDescent="0.25">
      <c r="A4755" s="148"/>
      <c r="B4755" s="148"/>
      <c r="C4755" s="148"/>
      <c r="D4755" s="148"/>
      <c r="E4755" s="148"/>
      <c r="F4755" s="148"/>
      <c r="G4755" s="148"/>
      <c r="H4755" s="148"/>
      <c r="I4755" s="151"/>
      <c r="J4755" s="148"/>
      <c r="K4755" s="66"/>
    </row>
    <row r="4756" spans="1:11" x14ac:dyDescent="0.25">
      <c r="A4756" s="148"/>
      <c r="B4756" s="148"/>
      <c r="C4756" s="148"/>
      <c r="D4756" s="148"/>
      <c r="E4756" s="148"/>
      <c r="F4756" s="148"/>
      <c r="G4756" s="148"/>
      <c r="H4756" s="148"/>
      <c r="I4756" s="151"/>
      <c r="J4756" s="148"/>
      <c r="K4756" s="66"/>
    </row>
    <row r="4757" spans="1:11" x14ac:dyDescent="0.25">
      <c r="A4757" s="148"/>
      <c r="B4757" s="148"/>
      <c r="C4757" s="148"/>
      <c r="D4757" s="148"/>
      <c r="E4757" s="148"/>
      <c r="F4757" s="148"/>
      <c r="G4757" s="148"/>
      <c r="H4757" s="148"/>
      <c r="I4757" s="151"/>
      <c r="J4757" s="148"/>
      <c r="K4757" s="66"/>
    </row>
    <row r="4758" spans="1:11" x14ac:dyDescent="0.25">
      <c r="A4758" s="148"/>
      <c r="B4758" s="148"/>
      <c r="C4758" s="148"/>
      <c r="D4758" s="148"/>
      <c r="E4758" s="148"/>
      <c r="F4758" s="148"/>
      <c r="G4758" s="148"/>
      <c r="H4758" s="148"/>
      <c r="I4758" s="151"/>
      <c r="J4758" s="148"/>
      <c r="K4758" s="66"/>
    </row>
    <row r="4759" spans="1:11" x14ac:dyDescent="0.25">
      <c r="A4759" s="148"/>
      <c r="B4759" s="148"/>
      <c r="C4759" s="148"/>
      <c r="D4759" s="148"/>
      <c r="E4759" s="148"/>
      <c r="F4759" s="148"/>
      <c r="G4759" s="148"/>
      <c r="H4759" s="148"/>
      <c r="I4759" s="151"/>
      <c r="J4759" s="148"/>
      <c r="K4759" s="66"/>
    </row>
    <row r="4760" spans="1:11" x14ac:dyDescent="0.25">
      <c r="A4760" s="148"/>
      <c r="B4760" s="148"/>
      <c r="C4760" s="148"/>
      <c r="D4760" s="148"/>
      <c r="E4760" s="148"/>
      <c r="F4760" s="148"/>
      <c r="G4760" s="148"/>
      <c r="H4760" s="148"/>
      <c r="I4760" s="151"/>
      <c r="J4760" s="148"/>
      <c r="K4760" s="66"/>
    </row>
    <row r="4761" spans="1:11" x14ac:dyDescent="0.25">
      <c r="A4761" s="148"/>
      <c r="B4761" s="148"/>
      <c r="C4761" s="148"/>
      <c r="D4761" s="148"/>
      <c r="E4761" s="148"/>
      <c r="F4761" s="148"/>
      <c r="G4761" s="148"/>
      <c r="H4761" s="148"/>
      <c r="I4761" s="151"/>
      <c r="J4761" s="148"/>
      <c r="K4761" s="66"/>
    </row>
    <row r="4762" spans="1:11" x14ac:dyDescent="0.25">
      <c r="A4762" s="148"/>
      <c r="B4762" s="148"/>
      <c r="C4762" s="148"/>
      <c r="D4762" s="148"/>
      <c r="E4762" s="148"/>
      <c r="F4762" s="148"/>
      <c r="G4762" s="148"/>
      <c r="H4762" s="148"/>
      <c r="I4762" s="151"/>
      <c r="J4762" s="148"/>
      <c r="K4762" s="66"/>
    </row>
    <row r="4763" spans="1:11" x14ac:dyDescent="0.25">
      <c r="A4763" s="148"/>
      <c r="B4763" s="148"/>
      <c r="C4763" s="148"/>
      <c r="D4763" s="148"/>
      <c r="E4763" s="148"/>
      <c r="F4763" s="148"/>
      <c r="G4763" s="148"/>
      <c r="H4763" s="148"/>
      <c r="I4763" s="151"/>
      <c r="J4763" s="148"/>
      <c r="K4763" s="66"/>
    </row>
    <row r="4764" spans="1:11" x14ac:dyDescent="0.25">
      <c r="A4764" s="148"/>
      <c r="B4764" s="148"/>
      <c r="C4764" s="148"/>
      <c r="D4764" s="148"/>
      <c r="E4764" s="148"/>
      <c r="F4764" s="148"/>
      <c r="G4764" s="148"/>
      <c r="H4764" s="148"/>
      <c r="I4764" s="151"/>
      <c r="J4764" s="148"/>
      <c r="K4764" s="66"/>
    </row>
    <row r="4765" spans="1:11" x14ac:dyDescent="0.25">
      <c r="A4765" s="148"/>
      <c r="B4765" s="148"/>
      <c r="C4765" s="148"/>
      <c r="D4765" s="148"/>
      <c r="E4765" s="148"/>
      <c r="F4765" s="148"/>
      <c r="G4765" s="148"/>
      <c r="H4765" s="148"/>
      <c r="I4765" s="151"/>
      <c r="J4765" s="148"/>
      <c r="K4765" s="66"/>
    </row>
    <row r="4766" spans="1:11" x14ac:dyDescent="0.25">
      <c r="A4766" s="148"/>
      <c r="B4766" s="148"/>
      <c r="C4766" s="148"/>
      <c r="D4766" s="148"/>
      <c r="E4766" s="148"/>
      <c r="F4766" s="148"/>
      <c r="G4766" s="148"/>
      <c r="H4766" s="148"/>
      <c r="I4766" s="151"/>
      <c r="J4766" s="148"/>
      <c r="K4766" s="66"/>
    </row>
    <row r="4767" spans="1:11" x14ac:dyDescent="0.25">
      <c r="A4767" s="148"/>
      <c r="B4767" s="148"/>
      <c r="C4767" s="148"/>
      <c r="D4767" s="148"/>
      <c r="E4767" s="148"/>
      <c r="F4767" s="148"/>
      <c r="G4767" s="148"/>
      <c r="H4767" s="148"/>
      <c r="I4767" s="151"/>
      <c r="J4767" s="148"/>
      <c r="K4767" s="66"/>
    </row>
    <row r="4768" spans="1:11" x14ac:dyDescent="0.25">
      <c r="A4768" s="148"/>
      <c r="B4768" s="148"/>
      <c r="C4768" s="148"/>
      <c r="D4768" s="148"/>
      <c r="E4768" s="148"/>
      <c r="F4768" s="148"/>
      <c r="G4768" s="148"/>
      <c r="H4768" s="148"/>
      <c r="I4768" s="151"/>
      <c r="J4768" s="148"/>
      <c r="K4768" s="66"/>
    </row>
    <row r="4769" spans="1:11" x14ac:dyDescent="0.25">
      <c r="A4769" s="148"/>
      <c r="B4769" s="148"/>
      <c r="C4769" s="148"/>
      <c r="D4769" s="148"/>
      <c r="E4769" s="148"/>
      <c r="F4769" s="148"/>
      <c r="G4769" s="148"/>
      <c r="H4769" s="148"/>
      <c r="I4769" s="151"/>
      <c r="J4769" s="148"/>
      <c r="K4769" s="66"/>
    </row>
    <row r="4770" spans="1:11" x14ac:dyDescent="0.25">
      <c r="A4770" s="148"/>
      <c r="B4770" s="148"/>
      <c r="C4770" s="148"/>
      <c r="D4770" s="148"/>
      <c r="E4770" s="148"/>
      <c r="F4770" s="148"/>
      <c r="G4770" s="148"/>
      <c r="H4770" s="148"/>
      <c r="I4770" s="151"/>
      <c r="J4770" s="148"/>
      <c r="K4770" s="66"/>
    </row>
    <row r="4771" spans="1:11" x14ac:dyDescent="0.25">
      <c r="A4771" s="148"/>
      <c r="B4771" s="148"/>
      <c r="C4771" s="148"/>
      <c r="D4771" s="148"/>
      <c r="E4771" s="148"/>
      <c r="F4771" s="148"/>
      <c r="G4771" s="148"/>
      <c r="H4771" s="148"/>
      <c r="I4771" s="151"/>
      <c r="J4771" s="148"/>
      <c r="K4771" s="66"/>
    </row>
    <row r="4772" spans="1:11" x14ac:dyDescent="0.25">
      <c r="A4772" s="148"/>
      <c r="B4772" s="148"/>
      <c r="C4772" s="148"/>
      <c r="D4772" s="148"/>
      <c r="E4772" s="148"/>
      <c r="F4772" s="148"/>
      <c r="G4772" s="148"/>
      <c r="H4772" s="148"/>
      <c r="I4772" s="151"/>
      <c r="J4772" s="148"/>
      <c r="K4772" s="66"/>
    </row>
    <row r="4773" spans="1:11" x14ac:dyDescent="0.25">
      <c r="A4773" s="148"/>
      <c r="B4773" s="148"/>
      <c r="C4773" s="148"/>
      <c r="D4773" s="148"/>
      <c r="E4773" s="148"/>
      <c r="F4773" s="148"/>
      <c r="G4773" s="148"/>
      <c r="H4773" s="148"/>
      <c r="I4773" s="151"/>
      <c r="J4773" s="148"/>
      <c r="K4773" s="66"/>
    </row>
    <row r="4774" spans="1:11" x14ac:dyDescent="0.25">
      <c r="A4774" s="148"/>
      <c r="B4774" s="148"/>
      <c r="C4774" s="148"/>
      <c r="D4774" s="148"/>
      <c r="E4774" s="148"/>
      <c r="F4774" s="148"/>
      <c r="G4774" s="148"/>
      <c r="H4774" s="148"/>
      <c r="I4774" s="151"/>
      <c r="J4774" s="148"/>
      <c r="K4774" s="66"/>
    </row>
    <row r="4775" spans="1:11" x14ac:dyDescent="0.25">
      <c r="A4775" s="148"/>
      <c r="B4775" s="148"/>
      <c r="C4775" s="148"/>
      <c r="D4775" s="148"/>
      <c r="E4775" s="148"/>
      <c r="F4775" s="148"/>
      <c r="G4775" s="148"/>
      <c r="H4775" s="148"/>
      <c r="I4775" s="151"/>
      <c r="J4775" s="148"/>
      <c r="K4775" s="66"/>
    </row>
    <row r="4776" spans="1:11" x14ac:dyDescent="0.25">
      <c r="A4776" s="148"/>
      <c r="B4776" s="148"/>
      <c r="C4776" s="148"/>
      <c r="D4776" s="148"/>
      <c r="E4776" s="148"/>
      <c r="F4776" s="148"/>
      <c r="G4776" s="148"/>
      <c r="H4776" s="148"/>
      <c r="I4776" s="151"/>
      <c r="J4776" s="148"/>
      <c r="K4776" s="66"/>
    </row>
    <row r="4777" spans="1:11" x14ac:dyDescent="0.25">
      <c r="A4777" s="148"/>
      <c r="B4777" s="148"/>
      <c r="C4777" s="148"/>
      <c r="D4777" s="148"/>
      <c r="E4777" s="148"/>
      <c r="F4777" s="148"/>
      <c r="G4777" s="148"/>
      <c r="H4777" s="148"/>
      <c r="I4777" s="151"/>
      <c r="J4777" s="148"/>
      <c r="K4777" s="66"/>
    </row>
    <row r="4778" spans="1:11" x14ac:dyDescent="0.25">
      <c r="A4778" s="148"/>
      <c r="B4778" s="148"/>
      <c r="C4778" s="148"/>
      <c r="D4778" s="148"/>
      <c r="E4778" s="148"/>
      <c r="F4778" s="148"/>
      <c r="G4778" s="148"/>
      <c r="H4778" s="148"/>
      <c r="I4778" s="151"/>
      <c r="J4778" s="148"/>
      <c r="K4778" s="66"/>
    </row>
    <row r="4779" spans="1:11" x14ac:dyDescent="0.25">
      <c r="A4779" s="148"/>
      <c r="B4779" s="148"/>
      <c r="C4779" s="148"/>
      <c r="D4779" s="148"/>
      <c r="E4779" s="148"/>
      <c r="F4779" s="148"/>
      <c r="G4779" s="148"/>
      <c r="H4779" s="148"/>
      <c r="I4779" s="151"/>
      <c r="J4779" s="148"/>
      <c r="K4779" s="66"/>
    </row>
    <row r="4780" spans="1:11" x14ac:dyDescent="0.25">
      <c r="A4780" s="148"/>
      <c r="B4780" s="148"/>
      <c r="C4780" s="148"/>
      <c r="D4780" s="148"/>
      <c r="E4780" s="148"/>
      <c r="F4780" s="148"/>
      <c r="G4780" s="148"/>
      <c r="H4780" s="148"/>
      <c r="I4780" s="151"/>
      <c r="J4780" s="148"/>
      <c r="K4780" s="66"/>
    </row>
    <row r="4781" spans="1:11" x14ac:dyDescent="0.25">
      <c r="A4781" s="148"/>
      <c r="B4781" s="148"/>
      <c r="C4781" s="148"/>
      <c r="D4781" s="148"/>
      <c r="E4781" s="148"/>
      <c r="F4781" s="148"/>
      <c r="G4781" s="148"/>
      <c r="H4781" s="148"/>
      <c r="I4781" s="151"/>
      <c r="J4781" s="148"/>
      <c r="K4781" s="66"/>
    </row>
    <row r="4782" spans="1:11" x14ac:dyDescent="0.25">
      <c r="A4782" s="148"/>
      <c r="B4782" s="148"/>
      <c r="C4782" s="148"/>
      <c r="D4782" s="148"/>
      <c r="E4782" s="148"/>
      <c r="F4782" s="148"/>
      <c r="G4782" s="148"/>
      <c r="H4782" s="148"/>
      <c r="I4782" s="151"/>
      <c r="J4782" s="148"/>
      <c r="K4782" s="66"/>
    </row>
    <row r="4783" spans="1:11" x14ac:dyDescent="0.25">
      <c r="A4783" s="148"/>
      <c r="B4783" s="148"/>
      <c r="C4783" s="148"/>
      <c r="D4783" s="148"/>
      <c r="E4783" s="148"/>
      <c r="F4783" s="148"/>
      <c r="G4783" s="148"/>
      <c r="H4783" s="148"/>
      <c r="I4783" s="151"/>
      <c r="J4783" s="148"/>
      <c r="K4783" s="66"/>
    </row>
    <row r="4784" spans="1:11" x14ac:dyDescent="0.25">
      <c r="A4784" s="148"/>
      <c r="B4784" s="148"/>
      <c r="C4784" s="148"/>
      <c r="D4784" s="148"/>
      <c r="E4784" s="148"/>
      <c r="F4784" s="148"/>
      <c r="G4784" s="148"/>
      <c r="H4784" s="148"/>
      <c r="I4784" s="151"/>
      <c r="J4784" s="148"/>
      <c r="K4784" s="66"/>
    </row>
    <row r="4785" spans="1:11" x14ac:dyDescent="0.25">
      <c r="A4785" s="148"/>
      <c r="B4785" s="148"/>
      <c r="C4785" s="148"/>
      <c r="D4785" s="148"/>
      <c r="E4785" s="148"/>
      <c r="F4785" s="148"/>
      <c r="G4785" s="148"/>
      <c r="H4785" s="148"/>
      <c r="I4785" s="151"/>
      <c r="J4785" s="148"/>
      <c r="K4785" s="66"/>
    </row>
    <row r="4786" spans="1:11" x14ac:dyDescent="0.25">
      <c r="A4786" s="148"/>
      <c r="B4786" s="148"/>
      <c r="C4786" s="148"/>
      <c r="D4786" s="148"/>
      <c r="E4786" s="148"/>
      <c r="F4786" s="148"/>
      <c r="G4786" s="148"/>
      <c r="H4786" s="148"/>
      <c r="I4786" s="151"/>
      <c r="J4786" s="148"/>
      <c r="K4786" s="66"/>
    </row>
    <row r="4787" spans="1:11" x14ac:dyDescent="0.25">
      <c r="A4787" s="148"/>
      <c r="B4787" s="148"/>
      <c r="C4787" s="148"/>
      <c r="D4787" s="148"/>
      <c r="E4787" s="148"/>
      <c r="F4787" s="148"/>
      <c r="G4787" s="148"/>
      <c r="H4787" s="148"/>
      <c r="I4787" s="151"/>
      <c r="J4787" s="148"/>
      <c r="K4787" s="66"/>
    </row>
    <row r="4788" spans="1:11" x14ac:dyDescent="0.25">
      <c r="A4788" s="148"/>
      <c r="B4788" s="148"/>
      <c r="C4788" s="148"/>
      <c r="D4788" s="148"/>
      <c r="E4788" s="148"/>
      <c r="F4788" s="148"/>
      <c r="G4788" s="148"/>
      <c r="H4788" s="148"/>
      <c r="I4788" s="151"/>
      <c r="J4788" s="148"/>
      <c r="K4788" s="66"/>
    </row>
    <row r="4789" spans="1:11" x14ac:dyDescent="0.25">
      <c r="A4789" s="148"/>
      <c r="B4789" s="148"/>
      <c r="C4789" s="148"/>
      <c r="D4789" s="148"/>
      <c r="E4789" s="148"/>
      <c r="F4789" s="148"/>
      <c r="G4789" s="148"/>
      <c r="H4789" s="148"/>
      <c r="I4789" s="151"/>
      <c r="J4789" s="148"/>
      <c r="K4789" s="66"/>
    </row>
    <row r="4790" spans="1:11" x14ac:dyDescent="0.25">
      <c r="A4790" s="148"/>
      <c r="B4790" s="148"/>
      <c r="C4790" s="148"/>
      <c r="D4790" s="148"/>
      <c r="E4790" s="148"/>
      <c r="F4790" s="148"/>
      <c r="G4790" s="148"/>
      <c r="H4790" s="148"/>
      <c r="I4790" s="151"/>
      <c r="J4790" s="148"/>
      <c r="K4790" s="66"/>
    </row>
    <row r="4791" spans="1:11" x14ac:dyDescent="0.25">
      <c r="A4791" s="148"/>
      <c r="B4791" s="148"/>
      <c r="C4791" s="148"/>
      <c r="D4791" s="148"/>
      <c r="E4791" s="148"/>
      <c r="F4791" s="148"/>
      <c r="G4791" s="148"/>
      <c r="H4791" s="148"/>
      <c r="I4791" s="151"/>
      <c r="J4791" s="148"/>
      <c r="K4791" s="66"/>
    </row>
    <row r="4792" spans="1:11" x14ac:dyDescent="0.25">
      <c r="A4792" s="148"/>
      <c r="B4792" s="148"/>
      <c r="C4792" s="148"/>
      <c r="D4792" s="148"/>
      <c r="E4792" s="148"/>
      <c r="F4792" s="148"/>
      <c r="G4792" s="148"/>
      <c r="H4792" s="148"/>
      <c r="I4792" s="151"/>
      <c r="J4792" s="148"/>
      <c r="K4792" s="66"/>
    </row>
    <row r="4793" spans="1:11" x14ac:dyDescent="0.25">
      <c r="A4793" s="148"/>
      <c r="B4793" s="148"/>
      <c r="C4793" s="148"/>
      <c r="D4793" s="148"/>
      <c r="E4793" s="148"/>
      <c r="F4793" s="148"/>
      <c r="G4793" s="148"/>
      <c r="H4793" s="148"/>
      <c r="I4793" s="151"/>
      <c r="J4793" s="148"/>
      <c r="K4793" s="66"/>
    </row>
    <row r="4794" spans="1:11" x14ac:dyDescent="0.25">
      <c r="A4794" s="148"/>
      <c r="B4794" s="148"/>
      <c r="C4794" s="148"/>
      <c r="D4794" s="148"/>
      <c r="E4794" s="148"/>
      <c r="F4794" s="148"/>
      <c r="G4794" s="148"/>
      <c r="H4794" s="148"/>
      <c r="I4794" s="151"/>
      <c r="J4794" s="148"/>
      <c r="K4794" s="66"/>
    </row>
    <row r="4795" spans="1:11" x14ac:dyDescent="0.25">
      <c r="A4795" s="148"/>
      <c r="B4795" s="148"/>
      <c r="C4795" s="148"/>
      <c r="D4795" s="148"/>
      <c r="E4795" s="148"/>
      <c r="F4795" s="148"/>
      <c r="G4795" s="148"/>
      <c r="H4795" s="148"/>
      <c r="I4795" s="151"/>
      <c r="J4795" s="148"/>
      <c r="K4795" s="66"/>
    </row>
    <row r="4796" spans="1:11" x14ac:dyDescent="0.25">
      <c r="A4796" s="148"/>
      <c r="B4796" s="148"/>
      <c r="C4796" s="148"/>
      <c r="D4796" s="148"/>
      <c r="E4796" s="148"/>
      <c r="F4796" s="148"/>
      <c r="G4796" s="148"/>
      <c r="H4796" s="148"/>
      <c r="I4796" s="151"/>
      <c r="J4796" s="148"/>
      <c r="K4796" s="66"/>
    </row>
    <row r="4797" spans="1:11" x14ac:dyDescent="0.25">
      <c r="A4797" s="148"/>
      <c r="B4797" s="148"/>
      <c r="C4797" s="148"/>
      <c r="D4797" s="148"/>
      <c r="E4797" s="148"/>
      <c r="F4797" s="148"/>
      <c r="G4797" s="148"/>
      <c r="H4797" s="148"/>
      <c r="I4797" s="151"/>
      <c r="J4797" s="148"/>
      <c r="K4797" s="66"/>
    </row>
    <row r="4798" spans="1:11" x14ac:dyDescent="0.25">
      <c r="A4798" s="148"/>
      <c r="B4798" s="148"/>
      <c r="C4798" s="148"/>
      <c r="D4798" s="148"/>
      <c r="E4798" s="148"/>
      <c r="F4798" s="148"/>
      <c r="G4798" s="148"/>
      <c r="H4798" s="148"/>
      <c r="I4798" s="151"/>
      <c r="J4798" s="148"/>
      <c r="K4798" s="66"/>
    </row>
    <row r="4799" spans="1:11" x14ac:dyDescent="0.25">
      <c r="A4799" s="148"/>
      <c r="B4799" s="148"/>
      <c r="C4799" s="148"/>
      <c r="D4799" s="148"/>
      <c r="E4799" s="148"/>
      <c r="F4799" s="148"/>
      <c r="G4799" s="148"/>
      <c r="H4799" s="148"/>
      <c r="I4799" s="151"/>
      <c r="J4799" s="148"/>
      <c r="K4799" s="66"/>
    </row>
    <row r="4800" spans="1:11" x14ac:dyDescent="0.25">
      <c r="A4800" s="148"/>
      <c r="B4800" s="148"/>
      <c r="C4800" s="148"/>
      <c r="D4800" s="148"/>
      <c r="E4800" s="148"/>
      <c r="F4800" s="148"/>
      <c r="G4800" s="148"/>
      <c r="H4800" s="148"/>
      <c r="I4800" s="151"/>
      <c r="J4800" s="148"/>
      <c r="K4800" s="66"/>
    </row>
    <row r="4801" spans="1:11" x14ac:dyDescent="0.25">
      <c r="A4801" s="148"/>
      <c r="B4801" s="148"/>
      <c r="C4801" s="148"/>
      <c r="D4801" s="148"/>
      <c r="E4801" s="148"/>
      <c r="F4801" s="148"/>
      <c r="G4801" s="148"/>
      <c r="H4801" s="148"/>
      <c r="I4801" s="151"/>
      <c r="J4801" s="148"/>
      <c r="K4801" s="66"/>
    </row>
    <row r="4802" spans="1:11" x14ac:dyDescent="0.25">
      <c r="A4802" s="148"/>
      <c r="B4802" s="148"/>
      <c r="C4802" s="148"/>
      <c r="D4802" s="148"/>
      <c r="E4802" s="148"/>
      <c r="F4802" s="148"/>
      <c r="G4802" s="148"/>
      <c r="H4802" s="148"/>
      <c r="I4802" s="151"/>
      <c r="J4802" s="148"/>
      <c r="K4802" s="66"/>
    </row>
    <row r="4803" spans="1:11" x14ac:dyDescent="0.25">
      <c r="A4803" s="148"/>
      <c r="B4803" s="148"/>
      <c r="C4803" s="148"/>
      <c r="D4803" s="148"/>
      <c r="E4803" s="148"/>
      <c r="F4803" s="148"/>
      <c r="G4803" s="148"/>
      <c r="H4803" s="148"/>
      <c r="I4803" s="151"/>
      <c r="J4803" s="148"/>
      <c r="K4803" s="66"/>
    </row>
    <row r="4804" spans="1:11" x14ac:dyDescent="0.25">
      <c r="A4804" s="148"/>
      <c r="B4804" s="148"/>
      <c r="C4804" s="148"/>
      <c r="D4804" s="148"/>
      <c r="E4804" s="148"/>
      <c r="F4804" s="148"/>
      <c r="G4804" s="148"/>
      <c r="H4804" s="148"/>
      <c r="I4804" s="151"/>
      <c r="J4804" s="148"/>
      <c r="K4804" s="66"/>
    </row>
    <row r="4805" spans="1:11" x14ac:dyDescent="0.25">
      <c r="A4805" s="148"/>
      <c r="B4805" s="148"/>
      <c r="C4805" s="148"/>
      <c r="D4805" s="148"/>
      <c r="E4805" s="148"/>
      <c r="F4805" s="148"/>
      <c r="G4805" s="148"/>
      <c r="H4805" s="148"/>
      <c r="I4805" s="151"/>
      <c r="J4805" s="148"/>
      <c r="K4805" s="66"/>
    </row>
    <row r="4806" spans="1:11" x14ac:dyDescent="0.25">
      <c r="A4806" s="148"/>
      <c r="B4806" s="148"/>
      <c r="C4806" s="148"/>
      <c r="D4806" s="148"/>
      <c r="E4806" s="148"/>
      <c r="F4806" s="148"/>
      <c r="G4806" s="148"/>
      <c r="H4806" s="148"/>
      <c r="I4806" s="151"/>
      <c r="J4806" s="148"/>
      <c r="K4806" s="66"/>
    </row>
    <row r="4807" spans="1:11" x14ac:dyDescent="0.25">
      <c r="A4807" s="148"/>
      <c r="B4807" s="148"/>
      <c r="C4807" s="148"/>
      <c r="D4807" s="148"/>
      <c r="E4807" s="148"/>
      <c r="F4807" s="148"/>
      <c r="G4807" s="148"/>
      <c r="H4807" s="148"/>
      <c r="I4807" s="151"/>
      <c r="J4807" s="148"/>
      <c r="K4807" s="66"/>
    </row>
    <row r="4808" spans="1:11" x14ac:dyDescent="0.25">
      <c r="A4808" s="148"/>
      <c r="B4808" s="148"/>
      <c r="C4808" s="148"/>
      <c r="D4808" s="148"/>
      <c r="E4808" s="148"/>
      <c r="F4808" s="148"/>
      <c r="G4808" s="148"/>
      <c r="H4808" s="148"/>
      <c r="I4808" s="151"/>
      <c r="J4808" s="148"/>
      <c r="K4808" s="66"/>
    </row>
    <row r="4809" spans="1:11" x14ac:dyDescent="0.25">
      <c r="A4809" s="148"/>
      <c r="B4809" s="148"/>
      <c r="C4809" s="148"/>
      <c r="D4809" s="148"/>
      <c r="E4809" s="148"/>
      <c r="F4809" s="148"/>
      <c r="G4809" s="148"/>
      <c r="H4809" s="148"/>
      <c r="I4809" s="151"/>
      <c r="J4809" s="148"/>
      <c r="K4809" s="66"/>
    </row>
    <row r="4810" spans="1:11" x14ac:dyDescent="0.25">
      <c r="A4810" s="148"/>
      <c r="B4810" s="148"/>
      <c r="C4810" s="148"/>
      <c r="D4810" s="148"/>
      <c r="E4810" s="148"/>
      <c r="F4810" s="148"/>
      <c r="G4810" s="148"/>
      <c r="H4810" s="148"/>
      <c r="I4810" s="151"/>
      <c r="J4810" s="148"/>
      <c r="K4810" s="66"/>
    </row>
    <row r="4811" spans="1:11" x14ac:dyDescent="0.25">
      <c r="A4811" s="148"/>
      <c r="B4811" s="148"/>
      <c r="C4811" s="148"/>
      <c r="D4811" s="148"/>
      <c r="E4811" s="148"/>
      <c r="F4811" s="148"/>
      <c r="G4811" s="148"/>
      <c r="H4811" s="148"/>
      <c r="I4811" s="151"/>
      <c r="J4811" s="148"/>
      <c r="K4811" s="66"/>
    </row>
    <row r="4812" spans="1:11" x14ac:dyDescent="0.25">
      <c r="A4812" s="148"/>
      <c r="B4812" s="148"/>
      <c r="C4812" s="148"/>
      <c r="D4812" s="148"/>
      <c r="E4812" s="148"/>
      <c r="F4812" s="148"/>
      <c r="G4812" s="148"/>
      <c r="H4812" s="148"/>
      <c r="I4812" s="151"/>
      <c r="J4812" s="148"/>
      <c r="K4812" s="66"/>
    </row>
    <row r="4813" spans="1:11" x14ac:dyDescent="0.25">
      <c r="A4813" s="148"/>
      <c r="B4813" s="148"/>
      <c r="C4813" s="148"/>
      <c r="D4813" s="148"/>
      <c r="E4813" s="148"/>
      <c r="F4813" s="148"/>
      <c r="G4813" s="148"/>
      <c r="H4813" s="148"/>
      <c r="I4813" s="151"/>
      <c r="J4813" s="148"/>
      <c r="K4813" s="66"/>
    </row>
    <row r="4814" spans="1:11" x14ac:dyDescent="0.25">
      <c r="A4814" s="148"/>
      <c r="B4814" s="148"/>
      <c r="C4814" s="148"/>
      <c r="D4814" s="148"/>
      <c r="E4814" s="148"/>
      <c r="F4814" s="148"/>
      <c r="G4814" s="148"/>
      <c r="H4814" s="148"/>
      <c r="I4814" s="151"/>
      <c r="J4814" s="148"/>
      <c r="K4814" s="66"/>
    </row>
    <row r="4815" spans="1:11" x14ac:dyDescent="0.25">
      <c r="A4815" s="148"/>
      <c r="B4815" s="148"/>
      <c r="C4815" s="148"/>
      <c r="D4815" s="148"/>
      <c r="E4815" s="148"/>
      <c r="F4815" s="148"/>
      <c r="G4815" s="148"/>
      <c r="H4815" s="148"/>
      <c r="I4815" s="151"/>
      <c r="J4815" s="148"/>
      <c r="K4815" s="66"/>
    </row>
    <row r="4816" spans="1:11" x14ac:dyDescent="0.25">
      <c r="A4816" s="148"/>
      <c r="B4816" s="148"/>
      <c r="C4816" s="148"/>
      <c r="D4816" s="148"/>
      <c r="E4816" s="148"/>
      <c r="F4816" s="148"/>
      <c r="G4816" s="148"/>
      <c r="H4816" s="148"/>
      <c r="I4816" s="151"/>
      <c r="J4816" s="148"/>
      <c r="K4816" s="66"/>
    </row>
    <row r="4817" spans="1:11" x14ac:dyDescent="0.25">
      <c r="A4817" s="148"/>
      <c r="B4817" s="148"/>
      <c r="C4817" s="148"/>
      <c r="D4817" s="148"/>
      <c r="E4817" s="148"/>
      <c r="F4817" s="148"/>
      <c r="G4817" s="148"/>
      <c r="H4817" s="148"/>
      <c r="I4817" s="151"/>
      <c r="J4817" s="148"/>
      <c r="K4817" s="66"/>
    </row>
    <row r="4818" spans="1:11" x14ac:dyDescent="0.25">
      <c r="A4818" s="148"/>
      <c r="B4818" s="148"/>
      <c r="C4818" s="148"/>
      <c r="D4818" s="148"/>
      <c r="E4818" s="148"/>
      <c r="F4818" s="148"/>
      <c r="G4818" s="148"/>
      <c r="H4818" s="148"/>
      <c r="I4818" s="151"/>
      <c r="J4818" s="148"/>
      <c r="K4818" s="66"/>
    </row>
    <row r="4819" spans="1:11" x14ac:dyDescent="0.25">
      <c r="A4819" s="148"/>
      <c r="B4819" s="148"/>
      <c r="C4819" s="148"/>
      <c r="D4819" s="148"/>
      <c r="E4819" s="148"/>
      <c r="F4819" s="148"/>
      <c r="G4819" s="148"/>
      <c r="H4819" s="148"/>
      <c r="I4819" s="151"/>
      <c r="J4819" s="148"/>
      <c r="K4819" s="66"/>
    </row>
    <row r="4820" spans="1:11" x14ac:dyDescent="0.25">
      <c r="A4820" s="148"/>
      <c r="B4820" s="148"/>
      <c r="C4820" s="148"/>
      <c r="D4820" s="148"/>
      <c r="E4820" s="148"/>
      <c r="F4820" s="148"/>
      <c r="G4820" s="148"/>
      <c r="H4820" s="148"/>
      <c r="I4820" s="151"/>
      <c r="J4820" s="148"/>
      <c r="K4820" s="66"/>
    </row>
    <row r="4821" spans="1:11" x14ac:dyDescent="0.25">
      <c r="A4821" s="148"/>
      <c r="B4821" s="148"/>
      <c r="C4821" s="148"/>
      <c r="D4821" s="148"/>
      <c r="E4821" s="148"/>
      <c r="F4821" s="148"/>
      <c r="G4821" s="148"/>
      <c r="H4821" s="148"/>
      <c r="I4821" s="151"/>
      <c r="J4821" s="148"/>
      <c r="K4821" s="66"/>
    </row>
    <row r="4822" spans="1:11" x14ac:dyDescent="0.25">
      <c r="A4822" s="148"/>
      <c r="B4822" s="148"/>
      <c r="C4822" s="148"/>
      <c r="D4822" s="148"/>
      <c r="E4822" s="148"/>
      <c r="F4822" s="148"/>
      <c r="G4822" s="148"/>
      <c r="H4822" s="148"/>
      <c r="I4822" s="151"/>
      <c r="J4822" s="148"/>
      <c r="K4822" s="66"/>
    </row>
    <row r="4823" spans="1:11" x14ac:dyDescent="0.25">
      <c r="A4823" s="148"/>
      <c r="B4823" s="148"/>
      <c r="C4823" s="148"/>
      <c r="D4823" s="148"/>
      <c r="E4823" s="148"/>
      <c r="F4823" s="148"/>
      <c r="G4823" s="148"/>
      <c r="H4823" s="148"/>
      <c r="I4823" s="151"/>
      <c r="J4823" s="148"/>
      <c r="K4823" s="66"/>
    </row>
    <row r="4824" spans="1:11" x14ac:dyDescent="0.25">
      <c r="A4824" s="148"/>
      <c r="B4824" s="148"/>
      <c r="C4824" s="148"/>
      <c r="D4824" s="148"/>
      <c r="E4824" s="148"/>
      <c r="F4824" s="148"/>
      <c r="G4824" s="148"/>
      <c r="H4824" s="148"/>
      <c r="I4824" s="151"/>
      <c r="J4824" s="148"/>
      <c r="K4824" s="66"/>
    </row>
    <row r="4825" spans="1:11" x14ac:dyDescent="0.25">
      <c r="A4825" s="148"/>
      <c r="B4825" s="148"/>
      <c r="C4825" s="148"/>
      <c r="D4825" s="148"/>
      <c r="E4825" s="148"/>
      <c r="F4825" s="148"/>
      <c r="G4825" s="148"/>
      <c r="H4825" s="148"/>
      <c r="I4825" s="151"/>
      <c r="J4825" s="148"/>
      <c r="K4825" s="66"/>
    </row>
    <row r="4826" spans="1:11" x14ac:dyDescent="0.25">
      <c r="A4826" s="148"/>
      <c r="B4826" s="148"/>
      <c r="C4826" s="148"/>
      <c r="D4826" s="148"/>
      <c r="E4826" s="148"/>
      <c r="F4826" s="148"/>
      <c r="G4826" s="148"/>
      <c r="H4826" s="148"/>
      <c r="I4826" s="151"/>
      <c r="J4826" s="148"/>
      <c r="K4826" s="66"/>
    </row>
    <row r="4827" spans="1:11" x14ac:dyDescent="0.25">
      <c r="A4827" s="148"/>
      <c r="B4827" s="148"/>
      <c r="C4827" s="148"/>
      <c r="D4827" s="148"/>
      <c r="E4827" s="148"/>
      <c r="F4827" s="148"/>
      <c r="G4827" s="148"/>
      <c r="H4827" s="148"/>
      <c r="I4827" s="151"/>
      <c r="J4827" s="148"/>
      <c r="K4827" s="66"/>
    </row>
    <row r="4828" spans="1:11" x14ac:dyDescent="0.25">
      <c r="A4828" s="148"/>
      <c r="B4828" s="148"/>
      <c r="C4828" s="148"/>
      <c r="D4828" s="148"/>
      <c r="E4828" s="148"/>
      <c r="F4828" s="148"/>
      <c r="G4828" s="148"/>
      <c r="H4828" s="148"/>
      <c r="I4828" s="151"/>
      <c r="J4828" s="148"/>
      <c r="K4828" s="66"/>
    </row>
    <row r="4829" spans="1:11" x14ac:dyDescent="0.25">
      <c r="A4829" s="148"/>
      <c r="B4829" s="148"/>
      <c r="C4829" s="148"/>
      <c r="D4829" s="148"/>
      <c r="E4829" s="148"/>
      <c r="F4829" s="148"/>
      <c r="G4829" s="148"/>
      <c r="H4829" s="148"/>
      <c r="I4829" s="151"/>
      <c r="J4829" s="148"/>
      <c r="K4829" s="66"/>
    </row>
    <row r="4830" spans="1:11" x14ac:dyDescent="0.25">
      <c r="A4830" s="148"/>
      <c r="B4830" s="148"/>
      <c r="C4830" s="148"/>
      <c r="D4830" s="148"/>
      <c r="E4830" s="148"/>
      <c r="F4830" s="148"/>
      <c r="G4830" s="148"/>
      <c r="H4830" s="148"/>
      <c r="I4830" s="151"/>
      <c r="J4830" s="148"/>
      <c r="K4830" s="66"/>
    </row>
    <row r="4831" spans="1:11" x14ac:dyDescent="0.25">
      <c r="A4831" s="148"/>
      <c r="B4831" s="148"/>
      <c r="C4831" s="148"/>
      <c r="D4831" s="148"/>
      <c r="E4831" s="148"/>
      <c r="F4831" s="148"/>
      <c r="G4831" s="148"/>
      <c r="H4831" s="148"/>
      <c r="I4831" s="151"/>
      <c r="J4831" s="148"/>
      <c r="K4831" s="66"/>
    </row>
    <row r="4832" spans="1:11" x14ac:dyDescent="0.25">
      <c r="A4832" s="148"/>
      <c r="B4832" s="148"/>
      <c r="C4832" s="148"/>
      <c r="D4832" s="148"/>
      <c r="E4832" s="148"/>
      <c r="F4832" s="148"/>
      <c r="G4832" s="148"/>
      <c r="H4832" s="148"/>
      <c r="I4832" s="151"/>
      <c r="J4832" s="148"/>
      <c r="K4832" s="66"/>
    </row>
    <row r="4833" spans="1:11" x14ac:dyDescent="0.25">
      <c r="A4833" s="148"/>
      <c r="B4833" s="148"/>
      <c r="C4833" s="148"/>
      <c r="D4833" s="148"/>
      <c r="E4833" s="148"/>
      <c r="F4833" s="148"/>
      <c r="G4833" s="148"/>
      <c r="H4833" s="148"/>
      <c r="I4833" s="151"/>
      <c r="J4833" s="148"/>
      <c r="K4833" s="66"/>
    </row>
    <row r="4834" spans="1:11" x14ac:dyDescent="0.25">
      <c r="A4834" s="148"/>
      <c r="B4834" s="148"/>
      <c r="C4834" s="148"/>
      <c r="D4834" s="148"/>
      <c r="E4834" s="148"/>
      <c r="F4834" s="148"/>
      <c r="G4834" s="148"/>
      <c r="H4834" s="148"/>
      <c r="I4834" s="151"/>
      <c r="J4834" s="148"/>
      <c r="K4834" s="66"/>
    </row>
    <row r="4835" spans="1:11" x14ac:dyDescent="0.25">
      <c r="A4835" s="148"/>
      <c r="B4835" s="148"/>
      <c r="C4835" s="148"/>
      <c r="D4835" s="148"/>
      <c r="E4835" s="148"/>
      <c r="F4835" s="148"/>
      <c r="G4835" s="148"/>
      <c r="H4835" s="148"/>
      <c r="I4835" s="151"/>
      <c r="J4835" s="148"/>
      <c r="K4835" s="66"/>
    </row>
    <row r="4836" spans="1:11" x14ac:dyDescent="0.25">
      <c r="A4836" s="148"/>
      <c r="B4836" s="148"/>
      <c r="C4836" s="148"/>
      <c r="D4836" s="148"/>
      <c r="E4836" s="148"/>
      <c r="F4836" s="148"/>
      <c r="G4836" s="148"/>
      <c r="H4836" s="148"/>
      <c r="I4836" s="151"/>
      <c r="J4836" s="148"/>
      <c r="K4836" s="66"/>
    </row>
    <row r="4837" spans="1:11" x14ac:dyDescent="0.25">
      <c r="A4837" s="148"/>
      <c r="B4837" s="148"/>
      <c r="C4837" s="148"/>
      <c r="D4837" s="148"/>
      <c r="E4837" s="148"/>
      <c r="F4837" s="148"/>
      <c r="G4837" s="148"/>
      <c r="H4837" s="148"/>
      <c r="I4837" s="151"/>
      <c r="J4837" s="148"/>
      <c r="K4837" s="66"/>
    </row>
    <row r="4838" spans="1:11" x14ac:dyDescent="0.25">
      <c r="A4838" s="148"/>
      <c r="B4838" s="148"/>
      <c r="C4838" s="148"/>
      <c r="D4838" s="148"/>
      <c r="E4838" s="148"/>
      <c r="F4838" s="148"/>
      <c r="G4838" s="148"/>
      <c r="H4838" s="148"/>
      <c r="I4838" s="151"/>
      <c r="J4838" s="148"/>
      <c r="K4838" s="66"/>
    </row>
    <row r="4839" spans="1:11" x14ac:dyDescent="0.25">
      <c r="A4839" s="148"/>
      <c r="B4839" s="148"/>
      <c r="C4839" s="148"/>
      <c r="D4839" s="148"/>
      <c r="E4839" s="148"/>
      <c r="F4839" s="148"/>
      <c r="G4839" s="148"/>
      <c r="H4839" s="148"/>
      <c r="I4839" s="151"/>
      <c r="J4839" s="148"/>
      <c r="K4839" s="66"/>
    </row>
    <row r="4840" spans="1:11" x14ac:dyDescent="0.25">
      <c r="A4840" s="148"/>
      <c r="B4840" s="148"/>
      <c r="C4840" s="148"/>
      <c r="D4840" s="148"/>
      <c r="E4840" s="148"/>
      <c r="F4840" s="148"/>
      <c r="G4840" s="148"/>
      <c r="H4840" s="148"/>
      <c r="I4840" s="151"/>
      <c r="J4840" s="148"/>
      <c r="K4840" s="66"/>
    </row>
    <row r="4841" spans="1:11" x14ac:dyDescent="0.25">
      <c r="A4841" s="148"/>
      <c r="B4841" s="148"/>
      <c r="C4841" s="148"/>
      <c r="D4841" s="148"/>
      <c r="E4841" s="148"/>
      <c r="F4841" s="148"/>
      <c r="G4841" s="148"/>
      <c r="H4841" s="148"/>
      <c r="I4841" s="151"/>
      <c r="J4841" s="148"/>
      <c r="K4841" s="66"/>
    </row>
    <row r="4842" spans="1:11" x14ac:dyDescent="0.25">
      <c r="A4842" s="148"/>
      <c r="B4842" s="148"/>
      <c r="C4842" s="148"/>
      <c r="D4842" s="148"/>
      <c r="E4842" s="148"/>
      <c r="F4842" s="148"/>
      <c r="G4842" s="148"/>
      <c r="H4842" s="148"/>
      <c r="I4842" s="151"/>
      <c r="J4842" s="148"/>
      <c r="K4842" s="66"/>
    </row>
    <row r="4843" spans="1:11" x14ac:dyDescent="0.25">
      <c r="A4843" s="148"/>
      <c r="B4843" s="148"/>
      <c r="C4843" s="148"/>
      <c r="D4843" s="148"/>
      <c r="E4843" s="148"/>
      <c r="F4843" s="148"/>
      <c r="G4843" s="148"/>
      <c r="H4843" s="148"/>
      <c r="I4843" s="151"/>
      <c r="J4843" s="148"/>
      <c r="K4843" s="66"/>
    </row>
    <row r="4844" spans="1:11" x14ac:dyDescent="0.25">
      <c r="A4844" s="148"/>
      <c r="B4844" s="148"/>
      <c r="C4844" s="148"/>
      <c r="D4844" s="148"/>
      <c r="E4844" s="148"/>
      <c r="F4844" s="148"/>
      <c r="G4844" s="148"/>
      <c r="H4844" s="148"/>
      <c r="I4844" s="151"/>
      <c r="J4844" s="148"/>
      <c r="K4844" s="66"/>
    </row>
    <row r="4845" spans="1:11" x14ac:dyDescent="0.25">
      <c r="A4845" s="148"/>
      <c r="B4845" s="148"/>
      <c r="C4845" s="148"/>
      <c r="D4845" s="148"/>
      <c r="E4845" s="148"/>
      <c r="F4845" s="148"/>
      <c r="G4845" s="148"/>
      <c r="H4845" s="148"/>
      <c r="I4845" s="151"/>
      <c r="J4845" s="148"/>
      <c r="K4845" s="66"/>
    </row>
    <row r="4846" spans="1:11" x14ac:dyDescent="0.25">
      <c r="A4846" s="148"/>
      <c r="B4846" s="148"/>
      <c r="C4846" s="148"/>
      <c r="D4846" s="148"/>
      <c r="E4846" s="148"/>
      <c r="F4846" s="148"/>
      <c r="G4846" s="148"/>
      <c r="H4846" s="148"/>
      <c r="I4846" s="151"/>
      <c r="J4846" s="148"/>
      <c r="K4846" s="66"/>
    </row>
    <row r="4847" spans="1:11" x14ac:dyDescent="0.25">
      <c r="A4847" s="148"/>
      <c r="B4847" s="148"/>
      <c r="C4847" s="148"/>
      <c r="D4847" s="148"/>
      <c r="E4847" s="148"/>
      <c r="F4847" s="148"/>
      <c r="G4847" s="148"/>
      <c r="H4847" s="148"/>
      <c r="I4847" s="151"/>
      <c r="J4847" s="148"/>
      <c r="K4847" s="66"/>
    </row>
    <row r="4848" spans="1:11" x14ac:dyDescent="0.25">
      <c r="A4848" s="148"/>
      <c r="B4848" s="148"/>
      <c r="C4848" s="148"/>
      <c r="D4848" s="148"/>
      <c r="E4848" s="148"/>
      <c r="F4848" s="148"/>
      <c r="G4848" s="148"/>
      <c r="H4848" s="148"/>
      <c r="I4848" s="151"/>
      <c r="J4848" s="148"/>
      <c r="K4848" s="66"/>
    </row>
    <row r="4849" spans="1:11" x14ac:dyDescent="0.25">
      <c r="A4849" s="148"/>
      <c r="B4849" s="148"/>
      <c r="C4849" s="148"/>
      <c r="D4849" s="148"/>
      <c r="E4849" s="148"/>
      <c r="F4849" s="148"/>
      <c r="G4849" s="148"/>
      <c r="H4849" s="148"/>
      <c r="I4849" s="151"/>
      <c r="J4849" s="148"/>
      <c r="K4849" s="66"/>
    </row>
    <row r="4850" spans="1:11" x14ac:dyDescent="0.25">
      <c r="A4850" s="148"/>
      <c r="B4850" s="148"/>
      <c r="C4850" s="148"/>
      <c r="D4850" s="148"/>
      <c r="E4850" s="148"/>
      <c r="F4850" s="148"/>
      <c r="G4850" s="148"/>
      <c r="H4850" s="148"/>
      <c r="I4850" s="151"/>
      <c r="J4850" s="148"/>
      <c r="K4850" s="66"/>
    </row>
    <row r="4851" spans="1:11" x14ac:dyDescent="0.25">
      <c r="A4851" s="148"/>
      <c r="B4851" s="148"/>
      <c r="C4851" s="148"/>
      <c r="D4851" s="148"/>
      <c r="E4851" s="148"/>
      <c r="F4851" s="148"/>
      <c r="G4851" s="148"/>
      <c r="H4851" s="148"/>
      <c r="I4851" s="151"/>
      <c r="J4851" s="148"/>
      <c r="K4851" s="66"/>
    </row>
    <row r="4852" spans="1:11" x14ac:dyDescent="0.25">
      <c r="A4852" s="148"/>
      <c r="B4852" s="148"/>
      <c r="C4852" s="148"/>
      <c r="D4852" s="148"/>
      <c r="E4852" s="148"/>
      <c r="F4852" s="148"/>
      <c r="G4852" s="148"/>
      <c r="H4852" s="148"/>
      <c r="I4852" s="151"/>
      <c r="J4852" s="148"/>
      <c r="K4852" s="66"/>
    </row>
    <row r="4853" spans="1:11" x14ac:dyDescent="0.25">
      <c r="A4853" s="148"/>
      <c r="B4853" s="148"/>
      <c r="C4853" s="148"/>
      <c r="D4853" s="148"/>
      <c r="E4853" s="148"/>
      <c r="F4853" s="148"/>
      <c r="G4853" s="148"/>
      <c r="H4853" s="148"/>
      <c r="I4853" s="151"/>
      <c r="J4853" s="148"/>
      <c r="K4853" s="66"/>
    </row>
    <row r="4854" spans="1:11" x14ac:dyDescent="0.25">
      <c r="A4854" s="148"/>
      <c r="B4854" s="148"/>
      <c r="C4854" s="148"/>
      <c r="D4854" s="148"/>
      <c r="E4854" s="148"/>
      <c r="F4854" s="148"/>
      <c r="G4854" s="148"/>
      <c r="H4854" s="148"/>
      <c r="I4854" s="151"/>
      <c r="J4854" s="148"/>
      <c r="K4854" s="66"/>
    </row>
    <row r="4855" spans="1:11" x14ac:dyDescent="0.25">
      <c r="A4855" s="148"/>
      <c r="B4855" s="148"/>
      <c r="C4855" s="148"/>
      <c r="D4855" s="148"/>
      <c r="E4855" s="148"/>
      <c r="F4855" s="148"/>
      <c r="G4855" s="148"/>
      <c r="H4855" s="148"/>
      <c r="I4855" s="151"/>
      <c r="J4855" s="148"/>
      <c r="K4855" s="66"/>
    </row>
    <row r="4856" spans="1:11" x14ac:dyDescent="0.25">
      <c r="A4856" s="148"/>
      <c r="B4856" s="148"/>
      <c r="C4856" s="148"/>
      <c r="D4856" s="148"/>
      <c r="E4856" s="148"/>
      <c r="F4856" s="148"/>
      <c r="G4856" s="148"/>
      <c r="H4856" s="148"/>
      <c r="I4856" s="151"/>
      <c r="J4856" s="148"/>
      <c r="K4856" s="66"/>
    </row>
    <row r="4857" spans="1:11" x14ac:dyDescent="0.25">
      <c r="A4857" s="148"/>
      <c r="B4857" s="148"/>
      <c r="C4857" s="148"/>
      <c r="D4857" s="148"/>
      <c r="E4857" s="148"/>
      <c r="F4857" s="148"/>
      <c r="G4857" s="148"/>
      <c r="H4857" s="148"/>
      <c r="I4857" s="151"/>
      <c r="J4857" s="148"/>
      <c r="K4857" s="66"/>
    </row>
    <row r="4858" spans="1:11" x14ac:dyDescent="0.25">
      <c r="A4858" s="148"/>
      <c r="B4858" s="148"/>
      <c r="C4858" s="148"/>
      <c r="D4858" s="148"/>
      <c r="E4858" s="148"/>
      <c r="F4858" s="148"/>
      <c r="G4858" s="148"/>
      <c r="H4858" s="148"/>
      <c r="I4858" s="151"/>
      <c r="J4858" s="148"/>
      <c r="K4858" s="66"/>
    </row>
    <row r="4859" spans="1:11" x14ac:dyDescent="0.25">
      <c r="A4859" s="148"/>
      <c r="B4859" s="148"/>
      <c r="C4859" s="148"/>
      <c r="D4859" s="148"/>
      <c r="E4859" s="148"/>
      <c r="F4859" s="148"/>
      <c r="G4859" s="148"/>
      <c r="H4859" s="148"/>
      <c r="I4859" s="151"/>
      <c r="J4859" s="148"/>
      <c r="K4859" s="66"/>
    </row>
    <row r="4860" spans="1:11" x14ac:dyDescent="0.25">
      <c r="A4860" s="148"/>
      <c r="B4860" s="148"/>
      <c r="C4860" s="148"/>
      <c r="D4860" s="148"/>
      <c r="E4860" s="148"/>
      <c r="F4860" s="148"/>
      <c r="G4860" s="148"/>
      <c r="H4860" s="148"/>
      <c r="I4860" s="151"/>
      <c r="J4860" s="148"/>
      <c r="K4860" s="66"/>
    </row>
    <row r="4861" spans="1:11" x14ac:dyDescent="0.25">
      <c r="A4861" s="148"/>
      <c r="B4861" s="148"/>
      <c r="C4861" s="148"/>
      <c r="D4861" s="148"/>
      <c r="E4861" s="148"/>
      <c r="F4861" s="148"/>
      <c r="G4861" s="148"/>
      <c r="H4861" s="148"/>
      <c r="I4861" s="151"/>
      <c r="J4861" s="148"/>
      <c r="K4861" s="66"/>
    </row>
    <row r="4862" spans="1:11" x14ac:dyDescent="0.25">
      <c r="A4862" s="148"/>
      <c r="B4862" s="148"/>
      <c r="C4862" s="148"/>
      <c r="D4862" s="148"/>
      <c r="E4862" s="148"/>
      <c r="F4862" s="148"/>
      <c r="G4862" s="148"/>
      <c r="H4862" s="148"/>
      <c r="I4862" s="151"/>
      <c r="J4862" s="148"/>
      <c r="K4862" s="66"/>
    </row>
    <row r="4863" spans="1:11" x14ac:dyDescent="0.25">
      <c r="A4863" s="148"/>
      <c r="B4863" s="148"/>
      <c r="C4863" s="148"/>
      <c r="D4863" s="148"/>
      <c r="E4863" s="148"/>
      <c r="F4863" s="148"/>
      <c r="G4863" s="148"/>
      <c r="H4863" s="148"/>
      <c r="I4863" s="151"/>
      <c r="J4863" s="148"/>
      <c r="K4863" s="66"/>
    </row>
    <row r="4864" spans="1:11" x14ac:dyDescent="0.25">
      <c r="A4864" s="148"/>
      <c r="B4864" s="148"/>
      <c r="C4864" s="148"/>
      <c r="D4864" s="148"/>
      <c r="E4864" s="148"/>
      <c r="F4864" s="148"/>
      <c r="G4864" s="148"/>
      <c r="H4864" s="148"/>
      <c r="I4864" s="151"/>
      <c r="J4864" s="148"/>
      <c r="K4864" s="66"/>
    </row>
    <row r="4865" spans="1:11" x14ac:dyDescent="0.25">
      <c r="A4865" s="148"/>
      <c r="B4865" s="148"/>
      <c r="C4865" s="148"/>
      <c r="D4865" s="148"/>
      <c r="E4865" s="148"/>
      <c r="F4865" s="148"/>
      <c r="G4865" s="148"/>
      <c r="H4865" s="148"/>
      <c r="I4865" s="151"/>
      <c r="J4865" s="148"/>
      <c r="K4865" s="66"/>
    </row>
    <row r="4866" spans="1:11" x14ac:dyDescent="0.25">
      <c r="A4866" s="148"/>
      <c r="B4866" s="148"/>
      <c r="C4866" s="148"/>
      <c r="D4866" s="148"/>
      <c r="E4866" s="148"/>
      <c r="F4866" s="148"/>
      <c r="G4866" s="148"/>
      <c r="H4866" s="148"/>
      <c r="I4866" s="151"/>
      <c r="J4866" s="148"/>
      <c r="K4866" s="66"/>
    </row>
    <row r="4867" spans="1:11" x14ac:dyDescent="0.25">
      <c r="A4867" s="148"/>
      <c r="B4867" s="148"/>
      <c r="C4867" s="148"/>
      <c r="D4867" s="148"/>
      <c r="E4867" s="148"/>
      <c r="F4867" s="148"/>
      <c r="G4867" s="148"/>
      <c r="H4867" s="148"/>
      <c r="I4867" s="151"/>
      <c r="J4867" s="148"/>
      <c r="K4867" s="66"/>
    </row>
    <row r="4868" spans="1:11" x14ac:dyDescent="0.25">
      <c r="A4868" s="148"/>
      <c r="B4868" s="148"/>
      <c r="C4868" s="148"/>
      <c r="D4868" s="148"/>
      <c r="E4868" s="148"/>
      <c r="F4868" s="148"/>
      <c r="G4868" s="148"/>
      <c r="H4868" s="148"/>
      <c r="I4868" s="151"/>
      <c r="J4868" s="148"/>
      <c r="K4868" s="66"/>
    </row>
    <row r="4869" spans="1:11" x14ac:dyDescent="0.25">
      <c r="A4869" s="148"/>
      <c r="B4869" s="148"/>
      <c r="C4869" s="148"/>
      <c r="D4869" s="148"/>
      <c r="E4869" s="148"/>
      <c r="F4869" s="148"/>
      <c r="G4869" s="148"/>
      <c r="H4869" s="148"/>
      <c r="I4869" s="151"/>
      <c r="J4869" s="148"/>
      <c r="K4869" s="66"/>
    </row>
    <row r="4870" spans="1:11" x14ac:dyDescent="0.25">
      <c r="A4870" s="148"/>
      <c r="B4870" s="148"/>
      <c r="C4870" s="148"/>
      <c r="D4870" s="148"/>
      <c r="E4870" s="148"/>
      <c r="F4870" s="148"/>
      <c r="G4870" s="148"/>
      <c r="H4870" s="148"/>
      <c r="I4870" s="151"/>
      <c r="J4870" s="148"/>
      <c r="K4870" s="66"/>
    </row>
    <row r="4871" spans="1:11" x14ac:dyDescent="0.25">
      <c r="A4871" s="148"/>
      <c r="B4871" s="148"/>
      <c r="C4871" s="148"/>
      <c r="D4871" s="148"/>
      <c r="E4871" s="148"/>
      <c r="F4871" s="148"/>
      <c r="G4871" s="148"/>
      <c r="H4871" s="148"/>
      <c r="I4871" s="151"/>
      <c r="J4871" s="148"/>
      <c r="K4871" s="66"/>
    </row>
    <row r="4872" spans="1:11" x14ac:dyDescent="0.25">
      <c r="A4872" s="148"/>
      <c r="B4872" s="148"/>
      <c r="C4872" s="148"/>
      <c r="D4872" s="148"/>
      <c r="E4872" s="148"/>
      <c r="F4872" s="148"/>
      <c r="G4872" s="148"/>
      <c r="H4872" s="148"/>
      <c r="I4872" s="151"/>
      <c r="J4872" s="148"/>
      <c r="K4872" s="66"/>
    </row>
    <row r="4873" spans="1:11" x14ac:dyDescent="0.25">
      <c r="A4873" s="148"/>
      <c r="B4873" s="148"/>
      <c r="C4873" s="148"/>
      <c r="D4873" s="148"/>
      <c r="E4873" s="148"/>
      <c r="F4873" s="148"/>
      <c r="G4873" s="148"/>
      <c r="H4873" s="148"/>
      <c r="I4873" s="151"/>
      <c r="J4873" s="148"/>
      <c r="K4873" s="66"/>
    </row>
    <row r="4874" spans="1:11" x14ac:dyDescent="0.25">
      <c r="A4874" s="148"/>
      <c r="B4874" s="148"/>
      <c r="C4874" s="148"/>
      <c r="D4874" s="148"/>
      <c r="E4874" s="148"/>
      <c r="F4874" s="148"/>
      <c r="G4874" s="148"/>
      <c r="H4874" s="148"/>
      <c r="I4874" s="151"/>
      <c r="J4874" s="148"/>
      <c r="K4874" s="66"/>
    </row>
    <row r="4875" spans="1:11" x14ac:dyDescent="0.25">
      <c r="A4875" s="148"/>
      <c r="B4875" s="148"/>
      <c r="C4875" s="148"/>
      <c r="D4875" s="148"/>
      <c r="E4875" s="148"/>
      <c r="F4875" s="148"/>
      <c r="G4875" s="148"/>
      <c r="H4875" s="148"/>
      <c r="I4875" s="151"/>
      <c r="J4875" s="148"/>
      <c r="K4875" s="66"/>
    </row>
    <row r="4876" spans="1:11" x14ac:dyDescent="0.25">
      <c r="A4876" s="148"/>
      <c r="B4876" s="148"/>
      <c r="C4876" s="148"/>
      <c r="D4876" s="148"/>
      <c r="E4876" s="148"/>
      <c r="F4876" s="148"/>
      <c r="G4876" s="148"/>
      <c r="H4876" s="148"/>
      <c r="I4876" s="151"/>
      <c r="J4876" s="148"/>
      <c r="K4876" s="66"/>
    </row>
    <row r="4877" spans="1:11" x14ac:dyDescent="0.25">
      <c r="A4877" s="148"/>
      <c r="B4877" s="148"/>
      <c r="C4877" s="148"/>
      <c r="D4877" s="148"/>
      <c r="E4877" s="148"/>
      <c r="F4877" s="148"/>
      <c r="G4877" s="148"/>
      <c r="H4877" s="148"/>
      <c r="I4877" s="151"/>
      <c r="J4877" s="148"/>
      <c r="K4877" s="66"/>
    </row>
    <row r="4878" spans="1:11" x14ac:dyDescent="0.25">
      <c r="A4878" s="148"/>
      <c r="B4878" s="148"/>
      <c r="C4878" s="148"/>
      <c r="D4878" s="148"/>
      <c r="E4878" s="148"/>
      <c r="F4878" s="148"/>
      <c r="G4878" s="148"/>
      <c r="H4878" s="148"/>
      <c r="I4878" s="151"/>
      <c r="J4878" s="148"/>
      <c r="K4878" s="66"/>
    </row>
    <row r="4879" spans="1:11" x14ac:dyDescent="0.25">
      <c r="A4879" s="148"/>
      <c r="B4879" s="148"/>
      <c r="C4879" s="148"/>
      <c r="D4879" s="148"/>
      <c r="E4879" s="148"/>
      <c r="F4879" s="148"/>
      <c r="G4879" s="148"/>
      <c r="H4879" s="148"/>
      <c r="I4879" s="151"/>
      <c r="J4879" s="148"/>
      <c r="K4879" s="66"/>
    </row>
    <row r="4880" spans="1:11" x14ac:dyDescent="0.25">
      <c r="A4880" s="148"/>
      <c r="B4880" s="148"/>
      <c r="C4880" s="148"/>
      <c r="D4880" s="148"/>
      <c r="E4880" s="148"/>
      <c r="F4880" s="148"/>
      <c r="G4880" s="148"/>
      <c r="H4880" s="148"/>
      <c r="I4880" s="151"/>
      <c r="J4880" s="148"/>
      <c r="K4880" s="66"/>
    </row>
    <row r="4881" spans="1:11" x14ac:dyDescent="0.25">
      <c r="A4881" s="148"/>
      <c r="B4881" s="148"/>
      <c r="C4881" s="148"/>
      <c r="D4881" s="148"/>
      <c r="E4881" s="148"/>
      <c r="F4881" s="148"/>
      <c r="G4881" s="148"/>
      <c r="H4881" s="148"/>
      <c r="I4881" s="151"/>
      <c r="J4881" s="148"/>
      <c r="K4881" s="66"/>
    </row>
    <row r="4882" spans="1:11" x14ac:dyDescent="0.25">
      <c r="A4882" s="148"/>
      <c r="B4882" s="148"/>
      <c r="C4882" s="148"/>
      <c r="D4882" s="148"/>
      <c r="E4882" s="148"/>
      <c r="F4882" s="148"/>
      <c r="G4882" s="148"/>
      <c r="H4882" s="148"/>
      <c r="I4882" s="151"/>
      <c r="J4882" s="148"/>
      <c r="K4882" s="66"/>
    </row>
    <row r="4883" spans="1:11" x14ac:dyDescent="0.25">
      <c r="A4883" s="148"/>
      <c r="B4883" s="148"/>
      <c r="C4883" s="148"/>
      <c r="D4883" s="148"/>
      <c r="E4883" s="148"/>
      <c r="F4883" s="148"/>
      <c r="G4883" s="148"/>
      <c r="H4883" s="148"/>
      <c r="I4883" s="151"/>
      <c r="J4883" s="148"/>
      <c r="K4883" s="66"/>
    </row>
    <row r="4884" spans="1:11" x14ac:dyDescent="0.25">
      <c r="A4884" s="148"/>
      <c r="B4884" s="148"/>
      <c r="C4884" s="148"/>
      <c r="D4884" s="148"/>
      <c r="E4884" s="148"/>
      <c r="F4884" s="148"/>
      <c r="G4884" s="148"/>
      <c r="H4884" s="148"/>
      <c r="I4884" s="151"/>
      <c r="J4884" s="148"/>
      <c r="K4884" s="66"/>
    </row>
    <row r="4885" spans="1:11" x14ac:dyDescent="0.25">
      <c r="A4885" s="148"/>
      <c r="B4885" s="148"/>
      <c r="C4885" s="148"/>
      <c r="D4885" s="148"/>
      <c r="E4885" s="148"/>
      <c r="F4885" s="148"/>
      <c r="G4885" s="148"/>
      <c r="H4885" s="148"/>
      <c r="I4885" s="151"/>
      <c r="J4885" s="148"/>
      <c r="K4885" s="66"/>
    </row>
    <row r="4886" spans="1:11" x14ac:dyDescent="0.25">
      <c r="A4886" s="148"/>
      <c r="B4886" s="148"/>
      <c r="C4886" s="148"/>
      <c r="D4886" s="148"/>
      <c r="E4886" s="148"/>
      <c r="F4886" s="148"/>
      <c r="G4886" s="148"/>
      <c r="H4886" s="148"/>
      <c r="I4886" s="151"/>
      <c r="J4886" s="148"/>
      <c r="K4886" s="66"/>
    </row>
    <row r="4887" spans="1:11" x14ac:dyDescent="0.25">
      <c r="A4887" s="148"/>
      <c r="B4887" s="148"/>
      <c r="C4887" s="148"/>
      <c r="D4887" s="148"/>
      <c r="E4887" s="148"/>
      <c r="F4887" s="148"/>
      <c r="G4887" s="148"/>
      <c r="H4887" s="148"/>
      <c r="I4887" s="151"/>
      <c r="J4887" s="148"/>
      <c r="K4887" s="66"/>
    </row>
    <row r="4888" spans="1:11" x14ac:dyDescent="0.25">
      <c r="A4888" s="148"/>
      <c r="B4888" s="148"/>
      <c r="C4888" s="148"/>
      <c r="D4888" s="148"/>
      <c r="E4888" s="148"/>
      <c r="F4888" s="148"/>
      <c r="G4888" s="148"/>
      <c r="H4888" s="148"/>
      <c r="I4888" s="151"/>
      <c r="J4888" s="148"/>
      <c r="K4888" s="66"/>
    </row>
    <row r="4889" spans="1:11" x14ac:dyDescent="0.25">
      <c r="A4889" s="148"/>
      <c r="B4889" s="148"/>
      <c r="C4889" s="148"/>
      <c r="D4889" s="148"/>
      <c r="E4889" s="148"/>
      <c r="F4889" s="148"/>
      <c r="G4889" s="148"/>
      <c r="H4889" s="148"/>
      <c r="I4889" s="151"/>
      <c r="J4889" s="148"/>
      <c r="K4889" s="66"/>
    </row>
    <row r="4890" spans="1:11" x14ac:dyDescent="0.25">
      <c r="A4890" s="148"/>
      <c r="B4890" s="148"/>
      <c r="C4890" s="148"/>
      <c r="D4890" s="148"/>
      <c r="E4890" s="148"/>
      <c r="F4890" s="148"/>
      <c r="G4890" s="148"/>
      <c r="H4890" s="148"/>
      <c r="I4890" s="151"/>
      <c r="J4890" s="148"/>
      <c r="K4890" s="66"/>
    </row>
    <row r="4891" spans="1:11" x14ac:dyDescent="0.25">
      <c r="A4891" s="148"/>
      <c r="B4891" s="148"/>
      <c r="C4891" s="148"/>
      <c r="D4891" s="148"/>
      <c r="E4891" s="148"/>
      <c r="F4891" s="148"/>
      <c r="G4891" s="148"/>
      <c r="H4891" s="148"/>
      <c r="I4891" s="151"/>
      <c r="J4891" s="148"/>
      <c r="K4891" s="66"/>
    </row>
    <row r="4892" spans="1:11" x14ac:dyDescent="0.25">
      <c r="A4892" s="148"/>
      <c r="B4892" s="148"/>
      <c r="C4892" s="148"/>
      <c r="D4892" s="148"/>
      <c r="E4892" s="148"/>
      <c r="F4892" s="148"/>
      <c r="G4892" s="148"/>
      <c r="H4892" s="148"/>
      <c r="I4892" s="151"/>
      <c r="J4892" s="148"/>
      <c r="K4892" s="66"/>
    </row>
    <row r="4893" spans="1:11" x14ac:dyDescent="0.25">
      <c r="A4893" s="148"/>
      <c r="B4893" s="148"/>
      <c r="C4893" s="148"/>
      <c r="D4893" s="148"/>
      <c r="E4893" s="148"/>
      <c r="F4893" s="148"/>
      <c r="G4893" s="148"/>
      <c r="H4893" s="148"/>
      <c r="I4893" s="151"/>
      <c r="J4893" s="148"/>
      <c r="K4893" s="66"/>
    </row>
    <row r="4894" spans="1:11" x14ac:dyDescent="0.25">
      <c r="A4894" s="148"/>
      <c r="B4894" s="148"/>
      <c r="C4894" s="148"/>
      <c r="D4894" s="148"/>
      <c r="E4894" s="148"/>
      <c r="F4894" s="148"/>
      <c r="G4894" s="148"/>
      <c r="H4894" s="148"/>
      <c r="I4894" s="151"/>
      <c r="J4894" s="148"/>
      <c r="K4894" s="66"/>
    </row>
    <row r="4895" spans="1:11" x14ac:dyDescent="0.25">
      <c r="A4895" s="148"/>
      <c r="B4895" s="148"/>
      <c r="C4895" s="148"/>
      <c r="D4895" s="148"/>
      <c r="E4895" s="148"/>
      <c r="F4895" s="148"/>
      <c r="G4895" s="148"/>
      <c r="H4895" s="148"/>
      <c r="I4895" s="151"/>
      <c r="J4895" s="148"/>
      <c r="K4895" s="66"/>
    </row>
    <row r="4896" spans="1:11" x14ac:dyDescent="0.25">
      <c r="A4896" s="148"/>
      <c r="B4896" s="148"/>
      <c r="C4896" s="148"/>
      <c r="D4896" s="148"/>
      <c r="E4896" s="148"/>
      <c r="F4896" s="148"/>
      <c r="G4896" s="148"/>
      <c r="H4896" s="148"/>
      <c r="I4896" s="151"/>
      <c r="J4896" s="148"/>
      <c r="K4896" s="66"/>
    </row>
    <row r="4897" spans="1:11" x14ac:dyDescent="0.25">
      <c r="A4897" s="148"/>
      <c r="B4897" s="148"/>
      <c r="C4897" s="148"/>
      <c r="D4897" s="148"/>
      <c r="E4897" s="148"/>
      <c r="F4897" s="148"/>
      <c r="G4897" s="148"/>
      <c r="H4897" s="148"/>
      <c r="I4897" s="151"/>
      <c r="J4897" s="148"/>
      <c r="K4897" s="66"/>
    </row>
    <row r="4898" spans="1:11" x14ac:dyDescent="0.25">
      <c r="A4898" s="148"/>
      <c r="B4898" s="148"/>
      <c r="C4898" s="148"/>
      <c r="D4898" s="148"/>
      <c r="E4898" s="148"/>
      <c r="F4898" s="148"/>
      <c r="G4898" s="148"/>
      <c r="H4898" s="148"/>
      <c r="I4898" s="151"/>
      <c r="J4898" s="148"/>
      <c r="K4898" s="66"/>
    </row>
    <row r="4899" spans="1:11" x14ac:dyDescent="0.25">
      <c r="A4899" s="148"/>
      <c r="B4899" s="148"/>
      <c r="C4899" s="148"/>
      <c r="D4899" s="148"/>
      <c r="E4899" s="148"/>
      <c r="F4899" s="148"/>
      <c r="G4899" s="148"/>
      <c r="H4899" s="148"/>
      <c r="I4899" s="151"/>
      <c r="J4899" s="148"/>
      <c r="K4899" s="66"/>
    </row>
    <row r="4900" spans="1:11" x14ac:dyDescent="0.25">
      <c r="A4900" s="148"/>
      <c r="B4900" s="148"/>
      <c r="C4900" s="148"/>
      <c r="D4900" s="148"/>
      <c r="E4900" s="148"/>
      <c r="F4900" s="148"/>
      <c r="G4900" s="148"/>
      <c r="H4900" s="148"/>
      <c r="I4900" s="151"/>
      <c r="J4900" s="148"/>
      <c r="K4900" s="66"/>
    </row>
    <row r="4901" spans="1:11" x14ac:dyDescent="0.25">
      <c r="A4901" s="148"/>
      <c r="B4901" s="148"/>
      <c r="C4901" s="148"/>
      <c r="D4901" s="148"/>
      <c r="E4901" s="148"/>
      <c r="F4901" s="148"/>
      <c r="G4901" s="148"/>
      <c r="H4901" s="148"/>
      <c r="I4901" s="151"/>
      <c r="J4901" s="148"/>
      <c r="K4901" s="66"/>
    </row>
    <row r="4902" spans="1:11" x14ac:dyDescent="0.25">
      <c r="A4902" s="148"/>
      <c r="B4902" s="148"/>
      <c r="C4902" s="148"/>
      <c r="D4902" s="148"/>
      <c r="E4902" s="148"/>
      <c r="F4902" s="148"/>
      <c r="G4902" s="148"/>
      <c r="H4902" s="148"/>
      <c r="I4902" s="151"/>
      <c r="J4902" s="148"/>
      <c r="K4902" s="66"/>
    </row>
    <row r="4903" spans="1:11" x14ac:dyDescent="0.25">
      <c r="A4903" s="148"/>
      <c r="B4903" s="148"/>
      <c r="C4903" s="148"/>
      <c r="D4903" s="148"/>
      <c r="E4903" s="148"/>
      <c r="F4903" s="148"/>
      <c r="G4903" s="148"/>
      <c r="H4903" s="148"/>
      <c r="I4903" s="151"/>
      <c r="J4903" s="148"/>
      <c r="K4903" s="66"/>
    </row>
    <row r="4904" spans="1:11" x14ac:dyDescent="0.25">
      <c r="A4904" s="148"/>
      <c r="B4904" s="148"/>
      <c r="C4904" s="148"/>
      <c r="D4904" s="148"/>
      <c r="E4904" s="148"/>
      <c r="F4904" s="148"/>
      <c r="G4904" s="148"/>
      <c r="H4904" s="148"/>
      <c r="I4904" s="151"/>
      <c r="J4904" s="148"/>
      <c r="K4904" s="66"/>
    </row>
    <row r="4905" spans="1:11" x14ac:dyDescent="0.25">
      <c r="A4905" s="148"/>
      <c r="B4905" s="148"/>
      <c r="C4905" s="148"/>
      <c r="D4905" s="148"/>
      <c r="E4905" s="148"/>
      <c r="F4905" s="148"/>
      <c r="G4905" s="148"/>
      <c r="H4905" s="148"/>
      <c r="I4905" s="151"/>
      <c r="J4905" s="148"/>
      <c r="K4905" s="66"/>
    </row>
    <row r="4906" spans="1:11" x14ac:dyDescent="0.25">
      <c r="A4906" s="148"/>
      <c r="B4906" s="148"/>
      <c r="C4906" s="148"/>
      <c r="D4906" s="148"/>
      <c r="E4906" s="148"/>
      <c r="F4906" s="148"/>
      <c r="G4906" s="148"/>
      <c r="H4906" s="148"/>
      <c r="I4906" s="151"/>
      <c r="J4906" s="148"/>
      <c r="K4906" s="66"/>
    </row>
    <row r="4907" spans="1:11" x14ac:dyDescent="0.25">
      <c r="A4907" s="148"/>
      <c r="B4907" s="148"/>
      <c r="C4907" s="148"/>
      <c r="D4907" s="148"/>
      <c r="E4907" s="148"/>
      <c r="F4907" s="148"/>
      <c r="G4907" s="148"/>
      <c r="H4907" s="148"/>
      <c r="I4907" s="151"/>
      <c r="J4907" s="148"/>
      <c r="K4907" s="66"/>
    </row>
    <row r="4908" spans="1:11" x14ac:dyDescent="0.25">
      <c r="A4908" s="148"/>
      <c r="B4908" s="148"/>
      <c r="C4908" s="148"/>
      <c r="D4908" s="148"/>
      <c r="E4908" s="148"/>
      <c r="F4908" s="148"/>
      <c r="G4908" s="148"/>
      <c r="H4908" s="148"/>
      <c r="I4908" s="151"/>
      <c r="J4908" s="148"/>
      <c r="K4908" s="66"/>
    </row>
    <row r="4909" spans="1:11" x14ac:dyDescent="0.25">
      <c r="A4909" s="148"/>
      <c r="B4909" s="148"/>
      <c r="C4909" s="148"/>
      <c r="D4909" s="148"/>
      <c r="E4909" s="148"/>
      <c r="F4909" s="148"/>
      <c r="G4909" s="148"/>
      <c r="H4909" s="148"/>
      <c r="I4909" s="151"/>
      <c r="J4909" s="148"/>
      <c r="K4909" s="66"/>
    </row>
    <row r="4910" spans="1:11" x14ac:dyDescent="0.25">
      <c r="A4910" s="148"/>
      <c r="B4910" s="148"/>
      <c r="C4910" s="148"/>
      <c r="D4910" s="148"/>
      <c r="E4910" s="148"/>
      <c r="F4910" s="148"/>
      <c r="G4910" s="148"/>
      <c r="H4910" s="148"/>
      <c r="I4910" s="151"/>
      <c r="J4910" s="148"/>
      <c r="K4910" s="66"/>
    </row>
    <row r="4911" spans="1:11" x14ac:dyDescent="0.25">
      <c r="A4911" s="148"/>
      <c r="B4911" s="148"/>
      <c r="C4911" s="148"/>
      <c r="D4911" s="148"/>
      <c r="E4911" s="148"/>
      <c r="F4911" s="148"/>
      <c r="G4911" s="148"/>
      <c r="H4911" s="148"/>
      <c r="I4911" s="151"/>
      <c r="J4911" s="148"/>
      <c r="K4911" s="66"/>
    </row>
    <row r="4912" spans="1:11" x14ac:dyDescent="0.25">
      <c r="A4912" s="148"/>
      <c r="B4912" s="148"/>
      <c r="C4912" s="148"/>
      <c r="D4912" s="148"/>
      <c r="E4912" s="148"/>
      <c r="F4912" s="148"/>
      <c r="G4912" s="148"/>
      <c r="H4912" s="148"/>
      <c r="I4912" s="151"/>
      <c r="J4912" s="148"/>
      <c r="K4912" s="66"/>
    </row>
    <row r="4913" spans="1:11" x14ac:dyDescent="0.25">
      <c r="A4913" s="148"/>
      <c r="B4913" s="148"/>
      <c r="C4913" s="148"/>
      <c r="D4913" s="148"/>
      <c r="E4913" s="148"/>
      <c r="F4913" s="148"/>
      <c r="G4913" s="148"/>
      <c r="H4913" s="148"/>
      <c r="I4913" s="151"/>
      <c r="J4913" s="148"/>
      <c r="K4913" s="66"/>
    </row>
    <row r="4914" spans="1:11" x14ac:dyDescent="0.25">
      <c r="A4914" s="148"/>
      <c r="B4914" s="148"/>
      <c r="C4914" s="148"/>
      <c r="D4914" s="148"/>
      <c r="E4914" s="148"/>
      <c r="F4914" s="148"/>
      <c r="G4914" s="148"/>
      <c r="H4914" s="148"/>
      <c r="I4914" s="151"/>
      <c r="J4914" s="148"/>
      <c r="K4914" s="66"/>
    </row>
    <row r="4915" spans="1:11" x14ac:dyDescent="0.25">
      <c r="A4915" s="148"/>
      <c r="B4915" s="148"/>
      <c r="C4915" s="148"/>
      <c r="D4915" s="148"/>
      <c r="E4915" s="148"/>
      <c r="F4915" s="148"/>
      <c r="G4915" s="148"/>
      <c r="H4915" s="148"/>
      <c r="I4915" s="151"/>
      <c r="J4915" s="148"/>
      <c r="K4915" s="66"/>
    </row>
    <row r="4916" spans="1:11" x14ac:dyDescent="0.25">
      <c r="A4916" s="148"/>
      <c r="B4916" s="148"/>
      <c r="C4916" s="148"/>
      <c r="D4916" s="148"/>
      <c r="E4916" s="148"/>
      <c r="F4916" s="148"/>
      <c r="G4916" s="148"/>
      <c r="H4916" s="148"/>
      <c r="I4916" s="151"/>
      <c r="J4916" s="148"/>
      <c r="K4916" s="66"/>
    </row>
    <row r="4917" spans="1:11" x14ac:dyDescent="0.25">
      <c r="A4917" s="148"/>
      <c r="B4917" s="148"/>
      <c r="C4917" s="148"/>
      <c r="D4917" s="148"/>
      <c r="E4917" s="148"/>
      <c r="F4917" s="148"/>
      <c r="G4917" s="148"/>
      <c r="H4917" s="148"/>
      <c r="I4917" s="151"/>
      <c r="J4917" s="148"/>
      <c r="K4917" s="66"/>
    </row>
    <row r="4918" spans="1:11" x14ac:dyDescent="0.25">
      <c r="A4918" s="148"/>
      <c r="B4918" s="148"/>
      <c r="C4918" s="148"/>
      <c r="D4918" s="148"/>
      <c r="E4918" s="148"/>
      <c r="F4918" s="148"/>
      <c r="G4918" s="148"/>
      <c r="H4918" s="148"/>
      <c r="I4918" s="151"/>
      <c r="J4918" s="148"/>
      <c r="K4918" s="66"/>
    </row>
    <row r="4919" spans="1:11" x14ac:dyDescent="0.25">
      <c r="A4919" s="148"/>
      <c r="B4919" s="148"/>
      <c r="C4919" s="148"/>
      <c r="D4919" s="148"/>
      <c r="E4919" s="148"/>
      <c r="F4919" s="148"/>
      <c r="G4919" s="148"/>
      <c r="H4919" s="148"/>
      <c r="I4919" s="151"/>
      <c r="J4919" s="148"/>
      <c r="K4919" s="66"/>
    </row>
    <row r="4920" spans="1:11" x14ac:dyDescent="0.25">
      <c r="A4920" s="148"/>
      <c r="B4920" s="148"/>
      <c r="C4920" s="148"/>
      <c r="D4920" s="148"/>
      <c r="E4920" s="148"/>
      <c r="F4920" s="148"/>
      <c r="G4920" s="148"/>
      <c r="H4920" s="148"/>
      <c r="I4920" s="151"/>
      <c r="J4920" s="148"/>
      <c r="K4920" s="66"/>
    </row>
    <row r="4921" spans="1:11" x14ac:dyDescent="0.25">
      <c r="A4921" s="148"/>
      <c r="B4921" s="148"/>
      <c r="C4921" s="148"/>
      <c r="D4921" s="148"/>
      <c r="E4921" s="148"/>
      <c r="F4921" s="148"/>
      <c r="G4921" s="148"/>
      <c r="H4921" s="148"/>
      <c r="I4921" s="151"/>
      <c r="J4921" s="148"/>
      <c r="K4921" s="66"/>
    </row>
    <row r="4922" spans="1:11" x14ac:dyDescent="0.25">
      <c r="A4922" s="148"/>
      <c r="B4922" s="148"/>
      <c r="C4922" s="148"/>
      <c r="D4922" s="148"/>
      <c r="E4922" s="148"/>
      <c r="F4922" s="148"/>
      <c r="G4922" s="148"/>
      <c r="H4922" s="148"/>
      <c r="I4922" s="151"/>
      <c r="J4922" s="148"/>
      <c r="K4922" s="66"/>
    </row>
    <row r="4923" spans="1:11" x14ac:dyDescent="0.25">
      <c r="A4923" s="148"/>
      <c r="B4923" s="148"/>
      <c r="C4923" s="148"/>
      <c r="D4923" s="148"/>
      <c r="E4923" s="148"/>
      <c r="F4923" s="148"/>
      <c r="G4923" s="148"/>
      <c r="H4923" s="148"/>
      <c r="I4923" s="151"/>
      <c r="J4923" s="148"/>
      <c r="K4923" s="66"/>
    </row>
    <row r="4924" spans="1:11" x14ac:dyDescent="0.25">
      <c r="A4924" s="148"/>
      <c r="B4924" s="148"/>
      <c r="C4924" s="148"/>
      <c r="D4924" s="148"/>
      <c r="E4924" s="148"/>
      <c r="F4924" s="148"/>
      <c r="G4924" s="148"/>
      <c r="H4924" s="148"/>
      <c r="I4924" s="151"/>
      <c r="J4924" s="148"/>
      <c r="K4924" s="66"/>
    </row>
    <row r="4925" spans="1:11" x14ac:dyDescent="0.25">
      <c r="A4925" s="148"/>
      <c r="B4925" s="148"/>
      <c r="C4925" s="148"/>
      <c r="D4925" s="148"/>
      <c r="E4925" s="148"/>
      <c r="F4925" s="148"/>
      <c r="G4925" s="148"/>
      <c r="H4925" s="148"/>
      <c r="I4925" s="151"/>
      <c r="J4925" s="148"/>
      <c r="K4925" s="66"/>
    </row>
    <row r="4926" spans="1:11" x14ac:dyDescent="0.25">
      <c r="A4926" s="148"/>
      <c r="B4926" s="148"/>
      <c r="C4926" s="148"/>
      <c r="D4926" s="148"/>
      <c r="E4926" s="148"/>
      <c r="F4926" s="148"/>
      <c r="G4926" s="148"/>
      <c r="H4926" s="148"/>
      <c r="I4926" s="151"/>
      <c r="J4926" s="148"/>
      <c r="K4926" s="66"/>
    </row>
    <row r="4927" spans="1:11" x14ac:dyDescent="0.25">
      <c r="A4927" s="148"/>
      <c r="B4927" s="148"/>
      <c r="C4927" s="148"/>
      <c r="D4927" s="148"/>
      <c r="E4927" s="148"/>
      <c r="F4927" s="148"/>
      <c r="G4927" s="148"/>
      <c r="H4927" s="148"/>
      <c r="I4927" s="151"/>
      <c r="J4927" s="148"/>
      <c r="K4927" s="66"/>
    </row>
    <row r="4928" spans="1:11" x14ac:dyDescent="0.25">
      <c r="A4928" s="148"/>
      <c r="B4928" s="148"/>
      <c r="C4928" s="148"/>
      <c r="D4928" s="148"/>
      <c r="E4928" s="148"/>
      <c r="F4928" s="148"/>
      <c r="G4928" s="148"/>
      <c r="H4928" s="148"/>
      <c r="I4928" s="151"/>
      <c r="J4928" s="148"/>
      <c r="K4928" s="66"/>
    </row>
    <row r="4929" spans="1:11" x14ac:dyDescent="0.25">
      <c r="A4929" s="148"/>
      <c r="B4929" s="148"/>
      <c r="C4929" s="148"/>
      <c r="D4929" s="148"/>
      <c r="E4929" s="148"/>
      <c r="F4929" s="148"/>
      <c r="G4929" s="148"/>
      <c r="H4929" s="148"/>
      <c r="I4929" s="151"/>
      <c r="J4929" s="148"/>
      <c r="K4929" s="66"/>
    </row>
    <row r="4930" spans="1:11" x14ac:dyDescent="0.25">
      <c r="A4930" s="148"/>
      <c r="B4930" s="148"/>
      <c r="C4930" s="148"/>
      <c r="D4930" s="148"/>
      <c r="E4930" s="148"/>
      <c r="F4930" s="148"/>
      <c r="G4930" s="148"/>
      <c r="H4930" s="148"/>
      <c r="I4930" s="151"/>
      <c r="J4930" s="148"/>
      <c r="K4930" s="66"/>
    </row>
    <row r="4931" spans="1:11" x14ac:dyDescent="0.25">
      <c r="A4931" s="148"/>
      <c r="B4931" s="148"/>
      <c r="C4931" s="148"/>
      <c r="D4931" s="148"/>
      <c r="E4931" s="148"/>
      <c r="F4931" s="148"/>
      <c r="G4931" s="148"/>
      <c r="H4931" s="148"/>
      <c r="I4931" s="151"/>
      <c r="J4931" s="148"/>
      <c r="K4931" s="66"/>
    </row>
    <row r="4932" spans="1:11" x14ac:dyDescent="0.25">
      <c r="A4932" s="148"/>
      <c r="B4932" s="148"/>
      <c r="C4932" s="148"/>
      <c r="D4932" s="148"/>
      <c r="E4932" s="148"/>
      <c r="F4932" s="148"/>
      <c r="G4932" s="148"/>
      <c r="H4932" s="148"/>
      <c r="I4932" s="151"/>
      <c r="J4932" s="148"/>
      <c r="K4932" s="66"/>
    </row>
    <row r="4933" spans="1:11" x14ac:dyDescent="0.25">
      <c r="A4933" s="148"/>
      <c r="B4933" s="148"/>
      <c r="C4933" s="148"/>
      <c r="D4933" s="148"/>
      <c r="E4933" s="148"/>
      <c r="F4933" s="148"/>
      <c r="G4933" s="148"/>
      <c r="H4933" s="148"/>
      <c r="I4933" s="151"/>
      <c r="J4933" s="148"/>
      <c r="K4933" s="66"/>
    </row>
    <row r="4934" spans="1:11" x14ac:dyDescent="0.25">
      <c r="A4934" s="148"/>
      <c r="B4934" s="148"/>
      <c r="C4934" s="148"/>
      <c r="D4934" s="148"/>
      <c r="E4934" s="148"/>
      <c r="F4934" s="148"/>
      <c r="G4934" s="148"/>
      <c r="H4934" s="148"/>
      <c r="I4934" s="151"/>
      <c r="J4934" s="148"/>
      <c r="K4934" s="66"/>
    </row>
    <row r="4935" spans="1:11" x14ac:dyDescent="0.25">
      <c r="A4935" s="148"/>
      <c r="B4935" s="148"/>
      <c r="C4935" s="148"/>
      <c r="D4935" s="148"/>
      <c r="E4935" s="148"/>
      <c r="F4935" s="148"/>
      <c r="G4935" s="148"/>
      <c r="H4935" s="148"/>
      <c r="I4935" s="151"/>
      <c r="J4935" s="148"/>
      <c r="K4935" s="66"/>
    </row>
    <row r="4936" spans="1:11" x14ac:dyDescent="0.25">
      <c r="A4936" s="148"/>
      <c r="B4936" s="148"/>
      <c r="C4936" s="148"/>
      <c r="D4936" s="148"/>
      <c r="E4936" s="148"/>
      <c r="F4936" s="148"/>
      <c r="G4936" s="148"/>
      <c r="H4936" s="148"/>
      <c r="I4936" s="151"/>
      <c r="J4936" s="148"/>
      <c r="K4936" s="66"/>
    </row>
    <row r="4937" spans="1:11" x14ac:dyDescent="0.25">
      <c r="A4937" s="148"/>
      <c r="B4937" s="148"/>
      <c r="C4937" s="148"/>
      <c r="D4937" s="148"/>
      <c r="E4937" s="148"/>
      <c r="F4937" s="148"/>
      <c r="G4937" s="148"/>
      <c r="H4937" s="148"/>
      <c r="I4937" s="151"/>
      <c r="J4937" s="148"/>
      <c r="K4937" s="66"/>
    </row>
    <row r="4938" spans="1:11" x14ac:dyDescent="0.25">
      <c r="A4938" s="148"/>
      <c r="B4938" s="148"/>
      <c r="C4938" s="148"/>
      <c r="D4938" s="148"/>
      <c r="E4938" s="148"/>
      <c r="F4938" s="148"/>
      <c r="G4938" s="148"/>
      <c r="H4938" s="148"/>
      <c r="I4938" s="151"/>
      <c r="J4938" s="148"/>
      <c r="K4938" s="66"/>
    </row>
    <row r="4939" spans="1:11" x14ac:dyDescent="0.25">
      <c r="A4939" s="148"/>
      <c r="B4939" s="148"/>
      <c r="C4939" s="148"/>
      <c r="D4939" s="148"/>
      <c r="E4939" s="148"/>
      <c r="F4939" s="148"/>
      <c r="G4939" s="148"/>
      <c r="H4939" s="148"/>
      <c r="I4939" s="151"/>
      <c r="J4939" s="148"/>
      <c r="K4939" s="66"/>
    </row>
    <row r="4940" spans="1:11" x14ac:dyDescent="0.25">
      <c r="A4940" s="148"/>
      <c r="B4940" s="148"/>
      <c r="C4940" s="148"/>
      <c r="D4940" s="148"/>
      <c r="E4940" s="148"/>
      <c r="F4940" s="148"/>
      <c r="G4940" s="148"/>
      <c r="H4940" s="148"/>
      <c r="I4940" s="151"/>
      <c r="J4940" s="148"/>
      <c r="K4940" s="66"/>
    </row>
    <row r="4941" spans="1:11" x14ac:dyDescent="0.25">
      <c r="A4941" s="148"/>
      <c r="B4941" s="148"/>
      <c r="C4941" s="148"/>
      <c r="D4941" s="148"/>
      <c r="E4941" s="148"/>
      <c r="F4941" s="148"/>
      <c r="G4941" s="148"/>
      <c r="H4941" s="148"/>
      <c r="I4941" s="151"/>
      <c r="J4941" s="148"/>
      <c r="K4941" s="66"/>
    </row>
    <row r="4942" spans="1:11" x14ac:dyDescent="0.25">
      <c r="A4942" s="148"/>
      <c r="B4942" s="148"/>
      <c r="C4942" s="148"/>
      <c r="D4942" s="148"/>
      <c r="E4942" s="148"/>
      <c r="F4942" s="148"/>
      <c r="G4942" s="148"/>
      <c r="H4942" s="148"/>
      <c r="I4942" s="151"/>
      <c r="J4942" s="148"/>
      <c r="K4942" s="66"/>
    </row>
    <row r="4943" spans="1:11" x14ac:dyDescent="0.25">
      <c r="A4943" s="148"/>
      <c r="B4943" s="148"/>
      <c r="C4943" s="148"/>
      <c r="D4943" s="148"/>
      <c r="E4943" s="148"/>
      <c r="F4943" s="148"/>
      <c r="G4943" s="148"/>
      <c r="H4943" s="148"/>
      <c r="I4943" s="151"/>
      <c r="J4943" s="148"/>
      <c r="K4943" s="66"/>
    </row>
    <row r="4944" spans="1:11" x14ac:dyDescent="0.25">
      <c r="A4944" s="148"/>
      <c r="B4944" s="148"/>
      <c r="C4944" s="148"/>
      <c r="D4944" s="148"/>
      <c r="E4944" s="148"/>
      <c r="F4944" s="148"/>
      <c r="G4944" s="148"/>
      <c r="H4944" s="148"/>
      <c r="I4944" s="151"/>
      <c r="J4944" s="148"/>
      <c r="K4944" s="66"/>
    </row>
    <row r="4945" spans="1:11" x14ac:dyDescent="0.25">
      <c r="A4945" s="148"/>
      <c r="B4945" s="148"/>
      <c r="C4945" s="148"/>
      <c r="D4945" s="148"/>
      <c r="E4945" s="148"/>
      <c r="F4945" s="148"/>
      <c r="G4945" s="148"/>
      <c r="H4945" s="148"/>
      <c r="I4945" s="151"/>
      <c r="J4945" s="148"/>
      <c r="K4945" s="66"/>
    </row>
    <row r="4946" spans="1:11" x14ac:dyDescent="0.25">
      <c r="A4946" s="148"/>
      <c r="B4946" s="148"/>
      <c r="C4946" s="148"/>
      <c r="D4946" s="148"/>
      <c r="E4946" s="148"/>
      <c r="F4946" s="148"/>
      <c r="G4946" s="148"/>
      <c r="H4946" s="148"/>
      <c r="I4946" s="151"/>
      <c r="J4946" s="148"/>
      <c r="K4946" s="66"/>
    </row>
    <row r="4947" spans="1:11" x14ac:dyDescent="0.25">
      <c r="A4947" s="148"/>
      <c r="B4947" s="148"/>
      <c r="C4947" s="148"/>
      <c r="D4947" s="148"/>
      <c r="E4947" s="148"/>
      <c r="F4947" s="148"/>
      <c r="G4947" s="148"/>
      <c r="H4947" s="148"/>
      <c r="I4947" s="151"/>
      <c r="J4947" s="148"/>
      <c r="K4947" s="66"/>
    </row>
    <row r="4948" spans="1:11" x14ac:dyDescent="0.25">
      <c r="A4948" s="148"/>
      <c r="B4948" s="148"/>
      <c r="C4948" s="148"/>
      <c r="D4948" s="148"/>
      <c r="E4948" s="148"/>
      <c r="F4948" s="148"/>
      <c r="G4948" s="148"/>
      <c r="H4948" s="148"/>
      <c r="I4948" s="151"/>
      <c r="J4948" s="148"/>
      <c r="K4948" s="66"/>
    </row>
    <row r="4949" spans="1:11" x14ac:dyDescent="0.25">
      <c r="A4949" s="148"/>
      <c r="B4949" s="148"/>
      <c r="C4949" s="148"/>
      <c r="D4949" s="148"/>
      <c r="E4949" s="148"/>
      <c r="F4949" s="148"/>
      <c r="G4949" s="148"/>
      <c r="H4949" s="148"/>
      <c r="I4949" s="151"/>
      <c r="J4949" s="148"/>
      <c r="K4949" s="66"/>
    </row>
    <row r="4950" spans="1:11" x14ac:dyDescent="0.25">
      <c r="A4950" s="148"/>
      <c r="B4950" s="148"/>
      <c r="C4950" s="148"/>
      <c r="D4950" s="148"/>
      <c r="E4950" s="148"/>
      <c r="F4950" s="148"/>
      <c r="G4950" s="148"/>
      <c r="H4950" s="148"/>
      <c r="I4950" s="151"/>
      <c r="J4950" s="148"/>
      <c r="K4950" s="66"/>
    </row>
    <row r="4951" spans="1:11" x14ac:dyDescent="0.25">
      <c r="A4951" s="148"/>
      <c r="B4951" s="148"/>
      <c r="C4951" s="148"/>
      <c r="D4951" s="148"/>
      <c r="E4951" s="148"/>
      <c r="F4951" s="148"/>
      <c r="G4951" s="148"/>
      <c r="H4951" s="148"/>
      <c r="I4951" s="151"/>
      <c r="J4951" s="148"/>
      <c r="K4951" s="66"/>
    </row>
    <row r="4952" spans="1:11" x14ac:dyDescent="0.25">
      <c r="A4952" s="148"/>
      <c r="B4952" s="148"/>
      <c r="C4952" s="148"/>
      <c r="D4952" s="148"/>
      <c r="E4952" s="148"/>
      <c r="F4952" s="148"/>
      <c r="G4952" s="148"/>
      <c r="H4952" s="148"/>
      <c r="I4952" s="151"/>
      <c r="J4952" s="148"/>
      <c r="K4952" s="66"/>
    </row>
    <row r="4953" spans="1:11" x14ac:dyDescent="0.25">
      <c r="A4953" s="148"/>
      <c r="B4953" s="148"/>
      <c r="C4953" s="148"/>
      <c r="D4953" s="148"/>
      <c r="E4953" s="148"/>
      <c r="F4953" s="148"/>
      <c r="G4953" s="148"/>
      <c r="H4953" s="148"/>
      <c r="I4953" s="151"/>
      <c r="J4953" s="148"/>
      <c r="K4953" s="66"/>
    </row>
    <row r="4954" spans="1:11" x14ac:dyDescent="0.25">
      <c r="A4954" s="148"/>
      <c r="B4954" s="148"/>
      <c r="C4954" s="148"/>
      <c r="D4954" s="148"/>
      <c r="E4954" s="148"/>
      <c r="F4954" s="148"/>
      <c r="G4954" s="148"/>
      <c r="H4954" s="148"/>
      <c r="I4954" s="151"/>
      <c r="J4954" s="148"/>
      <c r="K4954" s="66"/>
    </row>
    <row r="4955" spans="1:11" x14ac:dyDescent="0.25">
      <c r="A4955" s="148"/>
      <c r="B4955" s="148"/>
      <c r="C4955" s="148"/>
      <c r="D4955" s="148"/>
      <c r="E4955" s="148"/>
      <c r="F4955" s="148"/>
      <c r="G4955" s="148"/>
      <c r="H4955" s="148"/>
      <c r="I4955" s="151"/>
      <c r="J4955" s="148"/>
      <c r="K4955" s="66"/>
    </row>
    <row r="4956" spans="1:11" x14ac:dyDescent="0.25">
      <c r="A4956" s="148"/>
      <c r="B4956" s="148"/>
      <c r="C4956" s="148"/>
      <c r="D4956" s="148"/>
      <c r="E4956" s="148"/>
      <c r="F4956" s="148"/>
      <c r="G4956" s="148"/>
      <c r="H4956" s="148"/>
      <c r="I4956" s="151"/>
      <c r="J4956" s="148"/>
      <c r="K4956" s="66"/>
    </row>
    <row r="4957" spans="1:11" x14ac:dyDescent="0.25">
      <c r="A4957" s="148"/>
      <c r="B4957" s="148"/>
      <c r="C4957" s="148"/>
      <c r="D4957" s="148"/>
      <c r="E4957" s="148"/>
      <c r="F4957" s="148"/>
      <c r="G4957" s="148"/>
      <c r="H4957" s="148"/>
      <c r="I4957" s="151"/>
      <c r="J4957" s="148"/>
      <c r="K4957" s="66"/>
    </row>
    <row r="4958" spans="1:11" x14ac:dyDescent="0.25">
      <c r="A4958" s="148"/>
      <c r="B4958" s="148"/>
      <c r="C4958" s="148"/>
      <c r="D4958" s="148"/>
      <c r="E4958" s="148"/>
      <c r="F4958" s="148"/>
      <c r="G4958" s="148"/>
      <c r="H4958" s="148"/>
      <c r="I4958" s="151"/>
      <c r="J4958" s="148"/>
      <c r="K4958" s="66"/>
    </row>
    <row r="4959" spans="1:11" x14ac:dyDescent="0.25">
      <c r="A4959" s="148"/>
      <c r="B4959" s="148"/>
      <c r="C4959" s="148"/>
      <c r="D4959" s="148"/>
      <c r="E4959" s="148"/>
      <c r="F4959" s="148"/>
      <c r="G4959" s="148"/>
      <c r="H4959" s="148"/>
      <c r="I4959" s="151"/>
      <c r="J4959" s="148"/>
      <c r="K4959" s="66"/>
    </row>
    <row r="4960" spans="1:11" x14ac:dyDescent="0.25">
      <c r="A4960" s="148"/>
      <c r="B4960" s="148"/>
      <c r="C4960" s="148"/>
      <c r="D4960" s="148"/>
      <c r="E4960" s="148"/>
      <c r="F4960" s="148"/>
      <c r="G4960" s="148"/>
      <c r="H4960" s="148"/>
      <c r="I4960" s="151"/>
      <c r="J4960" s="148"/>
      <c r="K4960" s="66"/>
    </row>
    <row r="4961" spans="1:11" x14ac:dyDescent="0.25">
      <c r="A4961" s="148"/>
      <c r="B4961" s="148"/>
      <c r="C4961" s="148"/>
      <c r="D4961" s="148"/>
      <c r="E4961" s="148"/>
      <c r="F4961" s="148"/>
      <c r="G4961" s="148"/>
      <c r="H4961" s="148"/>
      <c r="I4961" s="151"/>
      <c r="J4961" s="148"/>
      <c r="K4961" s="66"/>
    </row>
    <row r="4962" spans="1:11" x14ac:dyDescent="0.25">
      <c r="A4962" s="148"/>
      <c r="B4962" s="148"/>
      <c r="C4962" s="148"/>
      <c r="D4962" s="148"/>
      <c r="E4962" s="148"/>
      <c r="F4962" s="148"/>
      <c r="G4962" s="148"/>
      <c r="H4962" s="148"/>
      <c r="I4962" s="151"/>
      <c r="J4962" s="148"/>
      <c r="K4962" s="66"/>
    </row>
    <row r="4963" spans="1:11" x14ac:dyDescent="0.25">
      <c r="A4963" s="148"/>
      <c r="B4963" s="148"/>
      <c r="C4963" s="148"/>
      <c r="D4963" s="148"/>
      <c r="E4963" s="148"/>
      <c r="F4963" s="148"/>
      <c r="G4963" s="148"/>
      <c r="H4963" s="148"/>
      <c r="I4963" s="151"/>
      <c r="J4963" s="148"/>
      <c r="K4963" s="66"/>
    </row>
    <row r="4964" spans="1:11" x14ac:dyDescent="0.25">
      <c r="A4964" s="148"/>
      <c r="B4964" s="148"/>
      <c r="C4964" s="148"/>
      <c r="D4964" s="148"/>
      <c r="E4964" s="148"/>
      <c r="F4964" s="148"/>
      <c r="G4964" s="148"/>
      <c r="H4964" s="148"/>
      <c r="I4964" s="151"/>
      <c r="J4964" s="148"/>
      <c r="K4964" s="66"/>
    </row>
    <row r="4965" spans="1:11" x14ac:dyDescent="0.25">
      <c r="A4965" s="148"/>
      <c r="B4965" s="148"/>
      <c r="C4965" s="148"/>
      <c r="D4965" s="148"/>
      <c r="E4965" s="148"/>
      <c r="F4965" s="148"/>
      <c r="G4965" s="148"/>
      <c r="H4965" s="148"/>
      <c r="I4965" s="151"/>
      <c r="J4965" s="148"/>
      <c r="K4965" s="66"/>
    </row>
    <row r="4966" spans="1:11" x14ac:dyDescent="0.25">
      <c r="A4966" s="148"/>
      <c r="B4966" s="148"/>
      <c r="C4966" s="148"/>
      <c r="D4966" s="148"/>
      <c r="E4966" s="148"/>
      <c r="F4966" s="148"/>
      <c r="G4966" s="148"/>
      <c r="H4966" s="148"/>
      <c r="I4966" s="151"/>
      <c r="J4966" s="148"/>
      <c r="K4966" s="66"/>
    </row>
    <row r="4967" spans="1:11" x14ac:dyDescent="0.25">
      <c r="A4967" s="148"/>
      <c r="B4967" s="148"/>
      <c r="C4967" s="148"/>
      <c r="D4967" s="148"/>
      <c r="E4967" s="148"/>
      <c r="F4967" s="148"/>
      <c r="G4967" s="148"/>
      <c r="H4967" s="148"/>
      <c r="I4967" s="151"/>
      <c r="J4967" s="148"/>
      <c r="K4967" s="66"/>
    </row>
    <row r="4968" spans="1:11" x14ac:dyDescent="0.25">
      <c r="A4968" s="148"/>
      <c r="B4968" s="148"/>
      <c r="C4968" s="148"/>
      <c r="D4968" s="148"/>
      <c r="E4968" s="148"/>
      <c r="F4968" s="148"/>
      <c r="G4968" s="148"/>
      <c r="H4968" s="148"/>
      <c r="I4968" s="151"/>
      <c r="J4968" s="148"/>
      <c r="K4968" s="66"/>
    </row>
    <row r="4969" spans="1:11" x14ac:dyDescent="0.25">
      <c r="A4969" s="148"/>
      <c r="B4969" s="148"/>
      <c r="C4969" s="148"/>
      <c r="D4969" s="148"/>
      <c r="E4969" s="148"/>
      <c r="F4969" s="148"/>
      <c r="G4969" s="148"/>
      <c r="H4969" s="148"/>
      <c r="I4969" s="151"/>
      <c r="J4969" s="148"/>
      <c r="K4969" s="66"/>
    </row>
    <row r="4970" spans="1:11" x14ac:dyDescent="0.25">
      <c r="A4970" s="148"/>
      <c r="B4970" s="148"/>
      <c r="C4970" s="148"/>
      <c r="D4970" s="148"/>
      <c r="E4970" s="148"/>
      <c r="F4970" s="148"/>
      <c r="G4970" s="148"/>
      <c r="H4970" s="148"/>
      <c r="I4970" s="151"/>
      <c r="J4970" s="148"/>
      <c r="K4970" s="66"/>
    </row>
    <row r="4971" spans="1:11" x14ac:dyDescent="0.25">
      <c r="A4971" s="148"/>
      <c r="B4971" s="148"/>
      <c r="C4971" s="148"/>
      <c r="D4971" s="148"/>
      <c r="E4971" s="148"/>
      <c r="F4971" s="148"/>
      <c r="G4971" s="148"/>
      <c r="H4971" s="148"/>
      <c r="I4971" s="151"/>
      <c r="J4971" s="148"/>
      <c r="K4971" s="66"/>
    </row>
    <row r="4972" spans="1:11" x14ac:dyDescent="0.25">
      <c r="A4972" s="148"/>
      <c r="B4972" s="148"/>
      <c r="C4972" s="148"/>
      <c r="D4972" s="148"/>
      <c r="E4972" s="148"/>
      <c r="F4972" s="148"/>
      <c r="G4972" s="148"/>
      <c r="H4972" s="148"/>
      <c r="I4972" s="151"/>
      <c r="J4972" s="148"/>
      <c r="K4972" s="66"/>
    </row>
    <row r="4973" spans="1:11" x14ac:dyDescent="0.25">
      <c r="A4973" s="148"/>
      <c r="B4973" s="148"/>
      <c r="C4973" s="148"/>
      <c r="D4973" s="148"/>
      <c r="E4973" s="148"/>
      <c r="F4973" s="148"/>
      <c r="G4973" s="148"/>
      <c r="H4973" s="148"/>
      <c r="I4973" s="151"/>
      <c r="J4973" s="148"/>
      <c r="K4973" s="66"/>
    </row>
    <row r="4974" spans="1:11" x14ac:dyDescent="0.25">
      <c r="A4974" s="148"/>
      <c r="B4974" s="148"/>
      <c r="C4974" s="148"/>
      <c r="D4974" s="148"/>
      <c r="E4974" s="148"/>
      <c r="F4974" s="148"/>
      <c r="G4974" s="148"/>
      <c r="H4974" s="148"/>
      <c r="I4974" s="151"/>
      <c r="J4974" s="148"/>
      <c r="K4974" s="66"/>
    </row>
    <row r="4975" spans="1:11" x14ac:dyDescent="0.25">
      <c r="A4975" s="148"/>
      <c r="B4975" s="148"/>
      <c r="C4975" s="148"/>
      <c r="D4975" s="148"/>
      <c r="E4975" s="148"/>
      <c r="F4975" s="148"/>
      <c r="G4975" s="148"/>
      <c r="H4975" s="148"/>
      <c r="I4975" s="151"/>
      <c r="J4975" s="148"/>
      <c r="K4975" s="66"/>
    </row>
    <row r="4976" spans="1:11" x14ac:dyDescent="0.25">
      <c r="A4976" s="148"/>
      <c r="B4976" s="148"/>
      <c r="C4976" s="148"/>
      <c r="D4976" s="148"/>
      <c r="E4976" s="148"/>
      <c r="F4976" s="148"/>
      <c r="G4976" s="148"/>
      <c r="H4976" s="148"/>
      <c r="I4976" s="151"/>
      <c r="J4976" s="148"/>
      <c r="K4976" s="66"/>
    </row>
    <row r="4977" spans="1:11" x14ac:dyDescent="0.25">
      <c r="A4977" s="148"/>
      <c r="B4977" s="148"/>
      <c r="C4977" s="148"/>
      <c r="D4977" s="148"/>
      <c r="E4977" s="148"/>
      <c r="F4977" s="148"/>
      <c r="G4977" s="148"/>
      <c r="H4977" s="148"/>
      <c r="I4977" s="151"/>
      <c r="J4977" s="148"/>
      <c r="K4977" s="66"/>
    </row>
    <row r="4978" spans="1:11" x14ac:dyDescent="0.25">
      <c r="A4978" s="148"/>
      <c r="B4978" s="148"/>
      <c r="C4978" s="148"/>
      <c r="D4978" s="148"/>
      <c r="E4978" s="148"/>
      <c r="F4978" s="148"/>
      <c r="G4978" s="148"/>
      <c r="H4978" s="148"/>
      <c r="I4978" s="151"/>
      <c r="J4978" s="148"/>
      <c r="K4978" s="66"/>
    </row>
    <row r="4979" spans="1:11" x14ac:dyDescent="0.25">
      <c r="A4979" s="148"/>
      <c r="B4979" s="148"/>
      <c r="C4979" s="148"/>
      <c r="D4979" s="148"/>
      <c r="E4979" s="148"/>
      <c r="F4979" s="148"/>
      <c r="G4979" s="148"/>
      <c r="H4979" s="148"/>
      <c r="I4979" s="151"/>
      <c r="J4979" s="148"/>
      <c r="K4979" s="66"/>
    </row>
    <row r="4980" spans="1:11" x14ac:dyDescent="0.25">
      <c r="A4980" s="148"/>
      <c r="B4980" s="148"/>
      <c r="C4980" s="148"/>
      <c r="D4980" s="148"/>
      <c r="E4980" s="148"/>
      <c r="F4980" s="148"/>
      <c r="G4980" s="148"/>
      <c r="H4980" s="148"/>
      <c r="I4980" s="151"/>
      <c r="J4980" s="148"/>
      <c r="K4980" s="66"/>
    </row>
    <row r="4981" spans="1:11" x14ac:dyDescent="0.25">
      <c r="A4981" s="148"/>
      <c r="B4981" s="148"/>
      <c r="C4981" s="148"/>
      <c r="D4981" s="148"/>
      <c r="E4981" s="148"/>
      <c r="F4981" s="148"/>
      <c r="G4981" s="148"/>
      <c r="H4981" s="148"/>
      <c r="I4981" s="151"/>
      <c r="J4981" s="148"/>
      <c r="K4981" s="66"/>
    </row>
    <row r="4982" spans="1:11" x14ac:dyDescent="0.25">
      <c r="A4982" s="148"/>
      <c r="B4982" s="148"/>
      <c r="C4982" s="148"/>
      <c r="D4982" s="148"/>
      <c r="E4982" s="148"/>
      <c r="F4982" s="148"/>
      <c r="G4982" s="148"/>
      <c r="H4982" s="148"/>
      <c r="I4982" s="151"/>
      <c r="J4982" s="148"/>
      <c r="K4982" s="66"/>
    </row>
    <row r="4983" spans="1:11" x14ac:dyDescent="0.25">
      <c r="A4983" s="148"/>
      <c r="B4983" s="148"/>
      <c r="C4983" s="148"/>
      <c r="D4983" s="148"/>
      <c r="E4983" s="148"/>
      <c r="F4983" s="148"/>
      <c r="G4983" s="148"/>
      <c r="H4983" s="148"/>
      <c r="I4983" s="151"/>
      <c r="J4983" s="148"/>
      <c r="K4983" s="66"/>
    </row>
    <row r="4984" spans="1:11" x14ac:dyDescent="0.25">
      <c r="A4984" s="148"/>
      <c r="B4984" s="148"/>
      <c r="C4984" s="148"/>
      <c r="D4984" s="148"/>
      <c r="E4984" s="148"/>
      <c r="F4984" s="148"/>
      <c r="G4984" s="148"/>
      <c r="H4984" s="148"/>
      <c r="I4984" s="151"/>
      <c r="J4984" s="148"/>
      <c r="K4984" s="66"/>
    </row>
    <row r="4985" spans="1:11" x14ac:dyDescent="0.25">
      <c r="A4985" s="148"/>
      <c r="B4985" s="148"/>
      <c r="C4985" s="148"/>
      <c r="D4985" s="148"/>
      <c r="E4985" s="148"/>
      <c r="F4985" s="148"/>
      <c r="G4985" s="148"/>
      <c r="H4985" s="148"/>
      <c r="I4985" s="151"/>
      <c r="J4985" s="148"/>
      <c r="K4985" s="66"/>
    </row>
    <row r="4986" spans="1:11" x14ac:dyDescent="0.25">
      <c r="A4986" s="148"/>
      <c r="B4986" s="148"/>
      <c r="C4986" s="148"/>
      <c r="D4986" s="148"/>
      <c r="E4986" s="148"/>
      <c r="F4986" s="148"/>
      <c r="G4986" s="148"/>
      <c r="H4986" s="148"/>
      <c r="I4986" s="151"/>
      <c r="J4986" s="148"/>
      <c r="K4986" s="66"/>
    </row>
    <row r="4987" spans="1:11" x14ac:dyDescent="0.25">
      <c r="A4987" s="148"/>
      <c r="B4987" s="148"/>
      <c r="C4987" s="148"/>
      <c r="D4987" s="148"/>
      <c r="E4987" s="148"/>
      <c r="F4987" s="148"/>
      <c r="G4987" s="148"/>
      <c r="H4987" s="148"/>
      <c r="I4987" s="151"/>
      <c r="J4987" s="148"/>
      <c r="K4987" s="66"/>
    </row>
    <row r="4988" spans="1:11" x14ac:dyDescent="0.25">
      <c r="A4988" s="148"/>
      <c r="B4988" s="148"/>
      <c r="C4988" s="148"/>
      <c r="D4988" s="148"/>
      <c r="E4988" s="148"/>
      <c r="F4988" s="148"/>
      <c r="G4988" s="148"/>
      <c r="H4988" s="148"/>
      <c r="I4988" s="151"/>
      <c r="J4988" s="148"/>
      <c r="K4988" s="66"/>
    </row>
    <row r="4989" spans="1:11" x14ac:dyDescent="0.25">
      <c r="A4989" s="148"/>
      <c r="B4989" s="148"/>
      <c r="C4989" s="148"/>
      <c r="D4989" s="148"/>
      <c r="E4989" s="148"/>
      <c r="F4989" s="148"/>
      <c r="G4989" s="148"/>
      <c r="H4989" s="148"/>
      <c r="I4989" s="151"/>
      <c r="J4989" s="148"/>
      <c r="K4989" s="66"/>
    </row>
    <row r="4990" spans="1:11" x14ac:dyDescent="0.25">
      <c r="A4990" s="148"/>
      <c r="B4990" s="148"/>
      <c r="C4990" s="148"/>
      <c r="D4990" s="148"/>
      <c r="E4990" s="148"/>
      <c r="F4990" s="148"/>
      <c r="G4990" s="148"/>
      <c r="H4990" s="148"/>
      <c r="I4990" s="151"/>
      <c r="J4990" s="148"/>
      <c r="K4990" s="66"/>
    </row>
    <row r="4991" spans="1:11" x14ac:dyDescent="0.25">
      <c r="A4991" s="148"/>
      <c r="B4991" s="148"/>
      <c r="C4991" s="148"/>
      <c r="D4991" s="148"/>
      <c r="E4991" s="148"/>
      <c r="F4991" s="148"/>
      <c r="G4991" s="148"/>
      <c r="H4991" s="148"/>
      <c r="I4991" s="151"/>
      <c r="J4991" s="148"/>
      <c r="K4991" s="66"/>
    </row>
    <row r="4992" spans="1:11" x14ac:dyDescent="0.25">
      <c r="A4992" s="148"/>
      <c r="B4992" s="148"/>
      <c r="C4992" s="148"/>
      <c r="D4992" s="148"/>
      <c r="E4992" s="148"/>
      <c r="F4992" s="148"/>
      <c r="G4992" s="148"/>
      <c r="H4992" s="148"/>
      <c r="I4992" s="151"/>
      <c r="J4992" s="148"/>
      <c r="K4992" s="66"/>
    </row>
    <row r="4993" spans="1:11" x14ac:dyDescent="0.25">
      <c r="A4993" s="148"/>
      <c r="B4993" s="148"/>
      <c r="C4993" s="148"/>
      <c r="D4993" s="148"/>
      <c r="E4993" s="148"/>
      <c r="F4993" s="148"/>
      <c r="G4993" s="148"/>
      <c r="H4993" s="148"/>
      <c r="I4993" s="151"/>
      <c r="J4993" s="148"/>
      <c r="K4993" s="66"/>
    </row>
    <row r="4994" spans="1:11" x14ac:dyDescent="0.25">
      <c r="A4994" s="148"/>
      <c r="B4994" s="148"/>
      <c r="C4994" s="148"/>
      <c r="D4994" s="148"/>
      <c r="E4994" s="148"/>
      <c r="F4994" s="148"/>
      <c r="G4994" s="148"/>
      <c r="H4994" s="148"/>
      <c r="I4994" s="151"/>
      <c r="J4994" s="148"/>
      <c r="K4994" s="66"/>
    </row>
    <row r="4995" spans="1:11" x14ac:dyDescent="0.25">
      <c r="A4995" s="148"/>
      <c r="B4995" s="148"/>
      <c r="C4995" s="148"/>
      <c r="D4995" s="148"/>
      <c r="E4995" s="148"/>
      <c r="F4995" s="148"/>
      <c r="G4995" s="148"/>
      <c r="H4995" s="148"/>
      <c r="I4995" s="151"/>
      <c r="J4995" s="148"/>
      <c r="K4995" s="66"/>
    </row>
    <row r="4996" spans="1:11" x14ac:dyDescent="0.25">
      <c r="A4996" s="148"/>
      <c r="B4996" s="148"/>
      <c r="C4996" s="148"/>
      <c r="D4996" s="148"/>
      <c r="E4996" s="148"/>
      <c r="F4996" s="148"/>
      <c r="G4996" s="148"/>
      <c r="H4996" s="148"/>
      <c r="I4996" s="151"/>
      <c r="J4996" s="148"/>
      <c r="K4996" s="66"/>
    </row>
    <row r="4997" spans="1:11" x14ac:dyDescent="0.25">
      <c r="A4997" s="148"/>
      <c r="B4997" s="148"/>
      <c r="C4997" s="148"/>
      <c r="D4997" s="148"/>
      <c r="E4997" s="148"/>
      <c r="F4997" s="148"/>
      <c r="G4997" s="148"/>
      <c r="H4997" s="148"/>
      <c r="I4997" s="151"/>
      <c r="J4997" s="148"/>
      <c r="K4997" s="66"/>
    </row>
    <row r="4998" spans="1:11" x14ac:dyDescent="0.25">
      <c r="A4998" s="148"/>
      <c r="B4998" s="148"/>
      <c r="C4998" s="148"/>
      <c r="D4998" s="148"/>
      <c r="E4998" s="148"/>
      <c r="F4998" s="148"/>
      <c r="G4998" s="148"/>
      <c r="H4998" s="148"/>
      <c r="I4998" s="151"/>
      <c r="J4998" s="148"/>
      <c r="K4998" s="66"/>
    </row>
    <row r="4999" spans="1:11" x14ac:dyDescent="0.25">
      <c r="A4999" s="148"/>
      <c r="B4999" s="148"/>
      <c r="C4999" s="148"/>
      <c r="D4999" s="148"/>
      <c r="E4999" s="148"/>
      <c r="F4999" s="148"/>
      <c r="G4999" s="148"/>
      <c r="H4999" s="148"/>
      <c r="I4999" s="151"/>
      <c r="J4999" s="148"/>
      <c r="K4999" s="66"/>
    </row>
    <row r="5000" spans="1:11" x14ac:dyDescent="0.25">
      <c r="A5000" s="148"/>
      <c r="B5000" s="148"/>
      <c r="C5000" s="148"/>
      <c r="D5000" s="148"/>
      <c r="E5000" s="148"/>
      <c r="F5000" s="148"/>
      <c r="G5000" s="148"/>
      <c r="H5000" s="148"/>
      <c r="I5000" s="151"/>
      <c r="J5000" s="148"/>
      <c r="K5000" s="66"/>
    </row>
    <row r="5001" spans="1:11" x14ac:dyDescent="0.25">
      <c r="A5001" s="148"/>
      <c r="B5001" s="148"/>
      <c r="C5001" s="148"/>
      <c r="D5001" s="148"/>
      <c r="E5001" s="148"/>
      <c r="F5001" s="148"/>
      <c r="G5001" s="148"/>
      <c r="H5001" s="148"/>
      <c r="I5001" s="151"/>
      <c r="J5001" s="148"/>
      <c r="K5001" s="66"/>
    </row>
    <row r="5002" spans="1:11" x14ac:dyDescent="0.25">
      <c r="A5002" s="148"/>
      <c r="B5002" s="148"/>
      <c r="C5002" s="148"/>
      <c r="D5002" s="148"/>
      <c r="E5002" s="148"/>
      <c r="F5002" s="148"/>
      <c r="G5002" s="148"/>
      <c r="H5002" s="148"/>
      <c r="I5002" s="151"/>
      <c r="J5002" s="148"/>
      <c r="K5002" s="66"/>
    </row>
    <row r="5003" spans="1:11" x14ac:dyDescent="0.25">
      <c r="A5003" s="148"/>
      <c r="B5003" s="148"/>
      <c r="C5003" s="148"/>
      <c r="D5003" s="148"/>
      <c r="E5003" s="148"/>
      <c r="F5003" s="148"/>
      <c r="G5003" s="148"/>
      <c r="H5003" s="148"/>
      <c r="I5003" s="151"/>
      <c r="J5003" s="148"/>
      <c r="K5003" s="66"/>
    </row>
    <row r="5004" spans="1:11" x14ac:dyDescent="0.25">
      <c r="A5004" s="148"/>
      <c r="B5004" s="148"/>
      <c r="C5004" s="148"/>
      <c r="D5004" s="148"/>
      <c r="E5004" s="148"/>
      <c r="F5004" s="148"/>
      <c r="G5004" s="148"/>
      <c r="H5004" s="148"/>
      <c r="I5004" s="151"/>
      <c r="J5004" s="148"/>
      <c r="K5004" s="66"/>
    </row>
    <row r="5005" spans="1:11" x14ac:dyDescent="0.25">
      <c r="A5005" s="148"/>
      <c r="B5005" s="148"/>
      <c r="C5005" s="148"/>
      <c r="D5005" s="148"/>
      <c r="E5005" s="148"/>
      <c r="F5005" s="148"/>
      <c r="G5005" s="148"/>
      <c r="H5005" s="148"/>
      <c r="I5005" s="151"/>
      <c r="J5005" s="148"/>
      <c r="K5005" s="66"/>
    </row>
    <row r="5006" spans="1:11" x14ac:dyDescent="0.25">
      <c r="A5006" s="148"/>
      <c r="B5006" s="148"/>
      <c r="C5006" s="148"/>
      <c r="D5006" s="148"/>
      <c r="E5006" s="148"/>
      <c r="F5006" s="148"/>
      <c r="G5006" s="148"/>
      <c r="H5006" s="148"/>
      <c r="I5006" s="151"/>
      <c r="J5006" s="148"/>
      <c r="K5006" s="66"/>
    </row>
    <row r="5007" spans="1:11" x14ac:dyDescent="0.25">
      <c r="A5007" s="148"/>
      <c r="B5007" s="148"/>
      <c r="C5007" s="148"/>
      <c r="D5007" s="148"/>
      <c r="E5007" s="148"/>
      <c r="F5007" s="148"/>
      <c r="G5007" s="148"/>
      <c r="H5007" s="148"/>
      <c r="I5007" s="151"/>
      <c r="J5007" s="148"/>
      <c r="K5007" s="66"/>
    </row>
    <row r="5008" spans="1:11" x14ac:dyDescent="0.25">
      <c r="A5008" s="148"/>
      <c r="B5008" s="148"/>
      <c r="C5008" s="148"/>
      <c r="D5008" s="148"/>
      <c r="E5008" s="148"/>
      <c r="F5008" s="148"/>
      <c r="G5008" s="148"/>
      <c r="H5008" s="148"/>
      <c r="I5008" s="151"/>
      <c r="J5008" s="148"/>
      <c r="K5008" s="66"/>
    </row>
    <row r="5009" spans="1:11" x14ac:dyDescent="0.25">
      <c r="A5009" s="148"/>
      <c r="B5009" s="148"/>
      <c r="C5009" s="148"/>
      <c r="D5009" s="148"/>
      <c r="E5009" s="148"/>
      <c r="F5009" s="148"/>
      <c r="G5009" s="148"/>
      <c r="H5009" s="148"/>
      <c r="I5009" s="151"/>
      <c r="J5009" s="148"/>
      <c r="K5009" s="66"/>
    </row>
    <row r="5010" spans="1:11" x14ac:dyDescent="0.25">
      <c r="A5010" s="148"/>
      <c r="B5010" s="148"/>
      <c r="C5010" s="148"/>
      <c r="D5010" s="148"/>
      <c r="E5010" s="148"/>
      <c r="F5010" s="148"/>
      <c r="G5010" s="148"/>
      <c r="H5010" s="148"/>
      <c r="I5010" s="151"/>
      <c r="J5010" s="148"/>
      <c r="K5010" s="66"/>
    </row>
    <row r="5011" spans="1:11" x14ac:dyDescent="0.25">
      <c r="A5011" s="148"/>
      <c r="B5011" s="148"/>
      <c r="C5011" s="148"/>
      <c r="D5011" s="148"/>
      <c r="E5011" s="148"/>
      <c r="F5011" s="148"/>
      <c r="G5011" s="148"/>
      <c r="H5011" s="148"/>
      <c r="I5011" s="151"/>
      <c r="J5011" s="148"/>
      <c r="K5011" s="66"/>
    </row>
    <row r="5012" spans="1:11" x14ac:dyDescent="0.25">
      <c r="A5012" s="148"/>
      <c r="B5012" s="148"/>
      <c r="C5012" s="148"/>
      <c r="D5012" s="148"/>
      <c r="E5012" s="148"/>
      <c r="F5012" s="148"/>
      <c r="G5012" s="148"/>
      <c r="H5012" s="148"/>
      <c r="I5012" s="151"/>
      <c r="J5012" s="148"/>
      <c r="K5012" s="66"/>
    </row>
    <row r="5013" spans="1:11" x14ac:dyDescent="0.25">
      <c r="A5013" s="148"/>
      <c r="B5013" s="148"/>
      <c r="C5013" s="148"/>
      <c r="D5013" s="148"/>
      <c r="E5013" s="148"/>
      <c r="F5013" s="148"/>
      <c r="G5013" s="148"/>
      <c r="H5013" s="148"/>
      <c r="I5013" s="151"/>
      <c r="J5013" s="148"/>
      <c r="K5013" s="66"/>
    </row>
    <row r="5014" spans="1:11" x14ac:dyDescent="0.25">
      <c r="A5014" s="148"/>
      <c r="B5014" s="148"/>
      <c r="C5014" s="148"/>
      <c r="D5014" s="148"/>
      <c r="E5014" s="148"/>
      <c r="F5014" s="148"/>
      <c r="G5014" s="148"/>
      <c r="H5014" s="148"/>
      <c r="I5014" s="151"/>
      <c r="J5014" s="148"/>
      <c r="K5014" s="66"/>
    </row>
    <row r="5015" spans="1:11" x14ac:dyDescent="0.25">
      <c r="A5015" s="148"/>
      <c r="B5015" s="148"/>
      <c r="C5015" s="148"/>
      <c r="D5015" s="148"/>
      <c r="E5015" s="148"/>
      <c r="F5015" s="148"/>
      <c r="G5015" s="148"/>
      <c r="H5015" s="148"/>
      <c r="I5015" s="151"/>
      <c r="J5015" s="148"/>
      <c r="K5015" s="66"/>
    </row>
    <row r="5016" spans="1:11" x14ac:dyDescent="0.25">
      <c r="A5016" s="148"/>
      <c r="B5016" s="148"/>
      <c r="C5016" s="148"/>
      <c r="D5016" s="148"/>
      <c r="E5016" s="148"/>
      <c r="F5016" s="148"/>
      <c r="G5016" s="148"/>
      <c r="H5016" s="148"/>
      <c r="I5016" s="151"/>
      <c r="J5016" s="148"/>
      <c r="K5016" s="66"/>
    </row>
    <row r="5017" spans="1:11" x14ac:dyDescent="0.25">
      <c r="A5017" s="148"/>
      <c r="B5017" s="148"/>
      <c r="C5017" s="148"/>
      <c r="D5017" s="148"/>
      <c r="E5017" s="148"/>
      <c r="F5017" s="148"/>
      <c r="G5017" s="148"/>
      <c r="H5017" s="148"/>
      <c r="I5017" s="151"/>
      <c r="J5017" s="148"/>
      <c r="K5017" s="66"/>
    </row>
    <row r="5018" spans="1:11" x14ac:dyDescent="0.25">
      <c r="A5018" s="148"/>
      <c r="B5018" s="148"/>
      <c r="C5018" s="148"/>
      <c r="D5018" s="148"/>
      <c r="E5018" s="148"/>
      <c r="F5018" s="148"/>
      <c r="G5018" s="148"/>
      <c r="H5018" s="148"/>
      <c r="I5018" s="151"/>
      <c r="J5018" s="148"/>
      <c r="K5018" s="66"/>
    </row>
    <row r="5019" spans="1:11" x14ac:dyDescent="0.25">
      <c r="A5019" s="148"/>
      <c r="B5019" s="148"/>
      <c r="C5019" s="148"/>
      <c r="D5019" s="148"/>
      <c r="E5019" s="148"/>
      <c r="F5019" s="148"/>
      <c r="G5019" s="148"/>
      <c r="H5019" s="148"/>
      <c r="I5019" s="151"/>
      <c r="J5019" s="148"/>
      <c r="K5019" s="66"/>
    </row>
    <row r="5020" spans="1:11" x14ac:dyDescent="0.25">
      <c r="A5020" s="148"/>
      <c r="B5020" s="148"/>
      <c r="C5020" s="148"/>
      <c r="D5020" s="148"/>
      <c r="E5020" s="148"/>
      <c r="F5020" s="148"/>
      <c r="G5020" s="148"/>
      <c r="H5020" s="148"/>
      <c r="I5020" s="151"/>
      <c r="J5020" s="148"/>
      <c r="K5020" s="66"/>
    </row>
    <row r="5021" spans="1:11" x14ac:dyDescent="0.25">
      <c r="A5021" s="148"/>
      <c r="B5021" s="148"/>
      <c r="C5021" s="148"/>
      <c r="D5021" s="148"/>
      <c r="E5021" s="148"/>
      <c r="F5021" s="148"/>
      <c r="G5021" s="148"/>
      <c r="H5021" s="148"/>
      <c r="I5021" s="151"/>
      <c r="J5021" s="148"/>
      <c r="K5021" s="66"/>
    </row>
    <row r="5022" spans="1:11" x14ac:dyDescent="0.25">
      <c r="A5022" s="148"/>
      <c r="B5022" s="148"/>
      <c r="C5022" s="148"/>
      <c r="D5022" s="148"/>
      <c r="E5022" s="148"/>
      <c r="F5022" s="148"/>
      <c r="G5022" s="148"/>
      <c r="H5022" s="148"/>
      <c r="I5022" s="151"/>
      <c r="J5022" s="148"/>
      <c r="K5022" s="66"/>
    </row>
    <row r="5023" spans="1:11" x14ac:dyDescent="0.25">
      <c r="A5023" s="148"/>
      <c r="B5023" s="148"/>
      <c r="C5023" s="148"/>
      <c r="D5023" s="148"/>
      <c r="E5023" s="148"/>
      <c r="F5023" s="148"/>
      <c r="G5023" s="148"/>
      <c r="H5023" s="148"/>
      <c r="I5023" s="151"/>
      <c r="J5023" s="148"/>
      <c r="K5023" s="66"/>
    </row>
    <row r="5024" spans="1:11" x14ac:dyDescent="0.25">
      <c r="A5024" s="148"/>
      <c r="B5024" s="148"/>
      <c r="C5024" s="148"/>
      <c r="D5024" s="148"/>
      <c r="E5024" s="148"/>
      <c r="F5024" s="148"/>
      <c r="G5024" s="148"/>
      <c r="H5024" s="148"/>
      <c r="I5024" s="151"/>
      <c r="J5024" s="148"/>
      <c r="K5024" s="66"/>
    </row>
    <row r="5025" spans="1:11" x14ac:dyDescent="0.25">
      <c r="A5025" s="148"/>
      <c r="B5025" s="148"/>
      <c r="C5025" s="148"/>
      <c r="D5025" s="148"/>
      <c r="E5025" s="148"/>
      <c r="F5025" s="148"/>
      <c r="G5025" s="148"/>
      <c r="H5025" s="148"/>
      <c r="I5025" s="151"/>
      <c r="J5025" s="148"/>
      <c r="K5025" s="66"/>
    </row>
    <row r="5026" spans="1:11" x14ac:dyDescent="0.25">
      <c r="A5026" s="148"/>
      <c r="B5026" s="148"/>
      <c r="C5026" s="148"/>
      <c r="D5026" s="148"/>
      <c r="E5026" s="148"/>
      <c r="F5026" s="148"/>
      <c r="G5026" s="148"/>
      <c r="H5026" s="148"/>
      <c r="I5026" s="151"/>
      <c r="J5026" s="148"/>
      <c r="K5026" s="66"/>
    </row>
    <row r="5027" spans="1:11" x14ac:dyDescent="0.25">
      <c r="A5027" s="148"/>
      <c r="B5027" s="148"/>
      <c r="C5027" s="148"/>
      <c r="D5027" s="148"/>
      <c r="E5027" s="148"/>
      <c r="F5027" s="148"/>
      <c r="G5027" s="148"/>
      <c r="H5027" s="148"/>
      <c r="I5027" s="151"/>
      <c r="J5027" s="148"/>
      <c r="K5027" s="66"/>
    </row>
    <row r="5028" spans="1:11" x14ac:dyDescent="0.25">
      <c r="A5028" s="148"/>
      <c r="B5028" s="148"/>
      <c r="C5028" s="148"/>
      <c r="D5028" s="148"/>
      <c r="E5028" s="148"/>
      <c r="F5028" s="148"/>
      <c r="G5028" s="148"/>
      <c r="H5028" s="148"/>
      <c r="I5028" s="151"/>
      <c r="J5028" s="148"/>
      <c r="K5028" s="66"/>
    </row>
    <row r="5029" spans="1:11" x14ac:dyDescent="0.25">
      <c r="A5029" s="148"/>
      <c r="B5029" s="148"/>
      <c r="C5029" s="148"/>
      <c r="D5029" s="148"/>
      <c r="E5029" s="148"/>
      <c r="F5029" s="148"/>
      <c r="G5029" s="148"/>
      <c r="H5029" s="148"/>
      <c r="I5029" s="151"/>
      <c r="J5029" s="148"/>
      <c r="K5029" s="66"/>
    </row>
    <row r="5030" spans="1:11" x14ac:dyDescent="0.25">
      <c r="A5030" s="148"/>
      <c r="B5030" s="148"/>
      <c r="C5030" s="148"/>
      <c r="D5030" s="148"/>
      <c r="E5030" s="148"/>
      <c r="F5030" s="148"/>
      <c r="G5030" s="148"/>
      <c r="H5030" s="148"/>
      <c r="I5030" s="151"/>
      <c r="J5030" s="148"/>
      <c r="K5030" s="66"/>
    </row>
    <row r="5031" spans="1:11" x14ac:dyDescent="0.25">
      <c r="A5031" s="148"/>
      <c r="B5031" s="148"/>
      <c r="C5031" s="148"/>
      <c r="D5031" s="148"/>
      <c r="E5031" s="148"/>
      <c r="F5031" s="148"/>
      <c r="G5031" s="148"/>
      <c r="H5031" s="148"/>
      <c r="I5031" s="151"/>
      <c r="J5031" s="148"/>
      <c r="K5031" s="66"/>
    </row>
    <row r="5032" spans="1:11" x14ac:dyDescent="0.25">
      <c r="A5032" s="148"/>
      <c r="B5032" s="148"/>
      <c r="C5032" s="148"/>
      <c r="D5032" s="148"/>
      <c r="E5032" s="148"/>
      <c r="F5032" s="148"/>
      <c r="G5032" s="148"/>
      <c r="H5032" s="148"/>
      <c r="I5032" s="151"/>
      <c r="J5032" s="148"/>
      <c r="K5032" s="66"/>
    </row>
    <row r="5033" spans="1:11" x14ac:dyDescent="0.25">
      <c r="A5033" s="148"/>
      <c r="B5033" s="148"/>
      <c r="C5033" s="148"/>
      <c r="D5033" s="148"/>
      <c r="E5033" s="148"/>
      <c r="F5033" s="148"/>
      <c r="G5033" s="148"/>
      <c r="H5033" s="148"/>
      <c r="I5033" s="151"/>
      <c r="J5033" s="148"/>
      <c r="K5033" s="66"/>
    </row>
    <row r="5034" spans="1:11" x14ac:dyDescent="0.25">
      <c r="A5034" s="148"/>
      <c r="B5034" s="148"/>
      <c r="C5034" s="148"/>
      <c r="D5034" s="148"/>
      <c r="E5034" s="148"/>
      <c r="F5034" s="148"/>
      <c r="G5034" s="148"/>
      <c r="H5034" s="148"/>
      <c r="I5034" s="151"/>
      <c r="J5034" s="148"/>
      <c r="K5034" s="66"/>
    </row>
    <row r="5035" spans="1:11" x14ac:dyDescent="0.25">
      <c r="A5035" s="148"/>
      <c r="B5035" s="148"/>
      <c r="C5035" s="148"/>
      <c r="D5035" s="148"/>
      <c r="E5035" s="148"/>
      <c r="F5035" s="148"/>
      <c r="G5035" s="148"/>
      <c r="H5035" s="148"/>
      <c r="I5035" s="151"/>
      <c r="J5035" s="148"/>
      <c r="K5035" s="66"/>
    </row>
    <row r="5036" spans="1:11" x14ac:dyDescent="0.25">
      <c r="A5036" s="148"/>
      <c r="B5036" s="148"/>
      <c r="C5036" s="148"/>
      <c r="D5036" s="148"/>
      <c r="E5036" s="148"/>
      <c r="F5036" s="148"/>
      <c r="G5036" s="148"/>
      <c r="H5036" s="148"/>
      <c r="I5036" s="151"/>
      <c r="J5036" s="148"/>
      <c r="K5036" s="66"/>
    </row>
    <row r="5037" spans="1:11" x14ac:dyDescent="0.25">
      <c r="A5037" s="148"/>
      <c r="B5037" s="148"/>
      <c r="C5037" s="148"/>
      <c r="D5037" s="148"/>
      <c r="E5037" s="148"/>
      <c r="F5037" s="148"/>
      <c r="G5037" s="148"/>
      <c r="H5037" s="148"/>
      <c r="I5037" s="151"/>
      <c r="J5037" s="148"/>
      <c r="K5037" s="66"/>
    </row>
    <row r="5038" spans="1:11" x14ac:dyDescent="0.25">
      <c r="A5038" s="148"/>
      <c r="B5038" s="148"/>
      <c r="C5038" s="148"/>
      <c r="D5038" s="148"/>
      <c r="E5038" s="148"/>
      <c r="F5038" s="148"/>
      <c r="G5038" s="148"/>
      <c r="H5038" s="148"/>
      <c r="I5038" s="151"/>
      <c r="J5038" s="148"/>
      <c r="K5038" s="66"/>
    </row>
    <row r="5039" spans="1:11" x14ac:dyDescent="0.25">
      <c r="A5039" s="148"/>
      <c r="B5039" s="148"/>
      <c r="C5039" s="148"/>
      <c r="D5039" s="148"/>
      <c r="E5039" s="148"/>
      <c r="F5039" s="148"/>
      <c r="G5039" s="148"/>
      <c r="H5039" s="148"/>
      <c r="I5039" s="151"/>
      <c r="J5039" s="148"/>
      <c r="K5039" s="66"/>
    </row>
    <row r="5040" spans="1:11" x14ac:dyDescent="0.25">
      <c r="A5040" s="148"/>
      <c r="B5040" s="148"/>
      <c r="C5040" s="148"/>
      <c r="D5040" s="148"/>
      <c r="E5040" s="148"/>
      <c r="F5040" s="148"/>
      <c r="G5040" s="148"/>
      <c r="H5040" s="148"/>
      <c r="I5040" s="151"/>
      <c r="J5040" s="148"/>
      <c r="K5040" s="66"/>
    </row>
    <row r="5041" spans="1:11" x14ac:dyDescent="0.25">
      <c r="A5041" s="148"/>
      <c r="B5041" s="148"/>
      <c r="C5041" s="148"/>
      <c r="D5041" s="148"/>
      <c r="E5041" s="148"/>
      <c r="F5041" s="148"/>
      <c r="G5041" s="148"/>
      <c r="H5041" s="148"/>
      <c r="I5041" s="151"/>
      <c r="J5041" s="148"/>
      <c r="K5041" s="66"/>
    </row>
    <row r="5042" spans="1:11" x14ac:dyDescent="0.25">
      <c r="A5042" s="148"/>
      <c r="B5042" s="148"/>
      <c r="C5042" s="148"/>
      <c r="D5042" s="148"/>
      <c r="E5042" s="148"/>
      <c r="F5042" s="148"/>
      <c r="G5042" s="148"/>
      <c r="H5042" s="148"/>
      <c r="I5042" s="151"/>
      <c r="J5042" s="148"/>
      <c r="K5042" s="66"/>
    </row>
    <row r="5043" spans="1:11" x14ac:dyDescent="0.25">
      <c r="A5043" s="148"/>
      <c r="B5043" s="148"/>
      <c r="C5043" s="148"/>
      <c r="D5043" s="148"/>
      <c r="E5043" s="148"/>
      <c r="F5043" s="148"/>
      <c r="G5043" s="148"/>
      <c r="H5043" s="148"/>
      <c r="I5043" s="151"/>
      <c r="J5043" s="148"/>
      <c r="K5043" s="66"/>
    </row>
    <row r="5044" spans="1:11" x14ac:dyDescent="0.25">
      <c r="A5044" s="148"/>
      <c r="B5044" s="148"/>
      <c r="C5044" s="148"/>
      <c r="D5044" s="148"/>
      <c r="E5044" s="148"/>
      <c r="F5044" s="148"/>
      <c r="G5044" s="148"/>
      <c r="H5044" s="148"/>
      <c r="I5044" s="151"/>
      <c r="J5044" s="148"/>
      <c r="K5044" s="66"/>
    </row>
    <row r="5045" spans="1:11" x14ac:dyDescent="0.25">
      <c r="A5045" s="148"/>
      <c r="B5045" s="148"/>
      <c r="C5045" s="148"/>
      <c r="D5045" s="148"/>
      <c r="E5045" s="148"/>
      <c r="F5045" s="148"/>
      <c r="G5045" s="148"/>
      <c r="H5045" s="148"/>
      <c r="I5045" s="151"/>
      <c r="J5045" s="148"/>
      <c r="K5045" s="66"/>
    </row>
    <row r="5046" spans="1:11" x14ac:dyDescent="0.25">
      <c r="A5046" s="148"/>
      <c r="B5046" s="148"/>
      <c r="C5046" s="148"/>
      <c r="D5046" s="148"/>
      <c r="E5046" s="148"/>
      <c r="F5046" s="148"/>
      <c r="G5046" s="148"/>
      <c r="H5046" s="148"/>
      <c r="I5046" s="151"/>
      <c r="J5046" s="148"/>
      <c r="K5046" s="66"/>
    </row>
    <row r="5047" spans="1:11" x14ac:dyDescent="0.25">
      <c r="A5047" s="148"/>
      <c r="B5047" s="148"/>
      <c r="C5047" s="148"/>
      <c r="D5047" s="148"/>
      <c r="E5047" s="148"/>
      <c r="F5047" s="148"/>
      <c r="G5047" s="148"/>
      <c r="H5047" s="148"/>
      <c r="I5047" s="151"/>
      <c r="J5047" s="148"/>
      <c r="K5047" s="66"/>
    </row>
    <row r="5048" spans="1:11" x14ac:dyDescent="0.25">
      <c r="A5048" s="148"/>
      <c r="B5048" s="148"/>
      <c r="C5048" s="148"/>
      <c r="D5048" s="148"/>
      <c r="E5048" s="148"/>
      <c r="F5048" s="148"/>
      <c r="G5048" s="148"/>
      <c r="H5048" s="148"/>
      <c r="I5048" s="151"/>
      <c r="J5048" s="148"/>
      <c r="K5048" s="66"/>
    </row>
    <row r="5049" spans="1:11" x14ac:dyDescent="0.25">
      <c r="A5049" s="148"/>
      <c r="B5049" s="148"/>
      <c r="C5049" s="148"/>
      <c r="D5049" s="148"/>
      <c r="E5049" s="148"/>
      <c r="F5049" s="148"/>
      <c r="G5049" s="148"/>
      <c r="H5049" s="148"/>
      <c r="I5049" s="151"/>
      <c r="J5049" s="148"/>
      <c r="K5049" s="66"/>
    </row>
    <row r="5050" spans="1:11" x14ac:dyDescent="0.25">
      <c r="A5050" s="148"/>
      <c r="B5050" s="148"/>
      <c r="C5050" s="148"/>
      <c r="D5050" s="148"/>
      <c r="E5050" s="148"/>
      <c r="F5050" s="148"/>
      <c r="G5050" s="148"/>
      <c r="H5050" s="148"/>
      <c r="I5050" s="151"/>
      <c r="J5050" s="148"/>
      <c r="K5050" s="66"/>
    </row>
    <row r="5051" spans="1:11" x14ac:dyDescent="0.25">
      <c r="A5051" s="148"/>
      <c r="B5051" s="148"/>
      <c r="C5051" s="148"/>
      <c r="D5051" s="148"/>
      <c r="E5051" s="148"/>
      <c r="F5051" s="148"/>
      <c r="G5051" s="148"/>
      <c r="H5051" s="148"/>
      <c r="I5051" s="151"/>
      <c r="J5051" s="148"/>
      <c r="K5051" s="66"/>
    </row>
    <row r="5052" spans="1:11" x14ac:dyDescent="0.25">
      <c r="A5052" s="148"/>
      <c r="B5052" s="148"/>
      <c r="C5052" s="148"/>
      <c r="D5052" s="148"/>
      <c r="E5052" s="148"/>
      <c r="F5052" s="148"/>
      <c r="G5052" s="148"/>
      <c r="H5052" s="148"/>
      <c r="I5052" s="151"/>
      <c r="J5052" s="148"/>
      <c r="K5052" s="66"/>
    </row>
    <row r="5053" spans="1:11" x14ac:dyDescent="0.25">
      <c r="A5053" s="148"/>
      <c r="B5053" s="148"/>
      <c r="C5053" s="148"/>
      <c r="D5053" s="148"/>
      <c r="E5053" s="148"/>
      <c r="F5053" s="148"/>
      <c r="G5053" s="148"/>
      <c r="H5053" s="148"/>
      <c r="I5053" s="151"/>
      <c r="J5053" s="148"/>
      <c r="K5053" s="66"/>
    </row>
    <row r="5054" spans="1:11" x14ac:dyDescent="0.25">
      <c r="A5054" s="148"/>
      <c r="B5054" s="148"/>
      <c r="C5054" s="148"/>
      <c r="D5054" s="148"/>
      <c r="E5054" s="148"/>
      <c r="F5054" s="148"/>
      <c r="G5054" s="148"/>
      <c r="H5054" s="148"/>
      <c r="I5054" s="151"/>
      <c r="J5054" s="148"/>
      <c r="K5054" s="66"/>
    </row>
    <row r="5055" spans="1:11" x14ac:dyDescent="0.25">
      <c r="A5055" s="148"/>
      <c r="B5055" s="148"/>
      <c r="C5055" s="148"/>
      <c r="D5055" s="148"/>
      <c r="E5055" s="148"/>
      <c r="F5055" s="148"/>
      <c r="G5055" s="148"/>
      <c r="H5055" s="148"/>
      <c r="I5055" s="151"/>
      <c r="J5055" s="148"/>
      <c r="K5055" s="66"/>
    </row>
    <row r="5056" spans="1:11" x14ac:dyDescent="0.25">
      <c r="A5056" s="148"/>
      <c r="B5056" s="148"/>
      <c r="C5056" s="148"/>
      <c r="D5056" s="148"/>
      <c r="E5056" s="148"/>
      <c r="F5056" s="148"/>
      <c r="G5056" s="148"/>
      <c r="H5056" s="148"/>
      <c r="I5056" s="151"/>
      <c r="J5056" s="148"/>
      <c r="K5056" s="66"/>
    </row>
    <row r="5057" spans="1:11" x14ac:dyDescent="0.25">
      <c r="A5057" s="148"/>
      <c r="B5057" s="148"/>
      <c r="C5057" s="148"/>
      <c r="D5057" s="148"/>
      <c r="E5057" s="148"/>
      <c r="F5057" s="148"/>
      <c r="G5057" s="148"/>
      <c r="H5057" s="148"/>
      <c r="I5057" s="151"/>
      <c r="J5057" s="148"/>
      <c r="K5057" s="66"/>
    </row>
    <row r="5058" spans="1:11" x14ac:dyDescent="0.25">
      <c r="A5058" s="148"/>
      <c r="B5058" s="148"/>
      <c r="C5058" s="148"/>
      <c r="D5058" s="148"/>
      <c r="E5058" s="148"/>
      <c r="F5058" s="148"/>
      <c r="G5058" s="148"/>
      <c r="H5058" s="148"/>
      <c r="I5058" s="151"/>
      <c r="J5058" s="148"/>
      <c r="K5058" s="66"/>
    </row>
    <row r="5059" spans="1:11" x14ac:dyDescent="0.25">
      <c r="A5059" s="148"/>
      <c r="B5059" s="148"/>
      <c r="C5059" s="148"/>
      <c r="D5059" s="148"/>
      <c r="E5059" s="148"/>
      <c r="F5059" s="148"/>
      <c r="G5059" s="148"/>
      <c r="H5059" s="148"/>
      <c r="I5059" s="151"/>
      <c r="J5059" s="148"/>
      <c r="K5059" s="66"/>
    </row>
    <row r="5060" spans="1:11" x14ac:dyDescent="0.25">
      <c r="A5060" s="148"/>
      <c r="B5060" s="148"/>
      <c r="C5060" s="148"/>
      <c r="D5060" s="148"/>
      <c r="E5060" s="148"/>
      <c r="F5060" s="148"/>
      <c r="G5060" s="148"/>
      <c r="H5060" s="148"/>
      <c r="I5060" s="151"/>
      <c r="J5060" s="148"/>
      <c r="K5060" s="66"/>
    </row>
    <row r="5061" spans="1:11" x14ac:dyDescent="0.25">
      <c r="A5061" s="148"/>
      <c r="B5061" s="148"/>
      <c r="C5061" s="148"/>
      <c r="D5061" s="148"/>
      <c r="E5061" s="148"/>
      <c r="F5061" s="148"/>
      <c r="G5061" s="148"/>
      <c r="H5061" s="148"/>
      <c r="I5061" s="151"/>
      <c r="J5061" s="148"/>
      <c r="K5061" s="66"/>
    </row>
    <row r="5062" spans="1:11" x14ac:dyDescent="0.25">
      <c r="A5062" s="148"/>
      <c r="B5062" s="148"/>
      <c r="C5062" s="148"/>
      <c r="D5062" s="148"/>
      <c r="E5062" s="148"/>
      <c r="F5062" s="148"/>
      <c r="G5062" s="148"/>
      <c r="H5062" s="148"/>
      <c r="I5062" s="151"/>
      <c r="J5062" s="148"/>
      <c r="K5062" s="66"/>
    </row>
    <row r="5063" spans="1:11" x14ac:dyDescent="0.25">
      <c r="A5063" s="148"/>
      <c r="B5063" s="148"/>
      <c r="C5063" s="148"/>
      <c r="D5063" s="148"/>
      <c r="E5063" s="148"/>
      <c r="F5063" s="148"/>
      <c r="G5063" s="148"/>
      <c r="H5063" s="148"/>
      <c r="I5063" s="151"/>
      <c r="J5063" s="148"/>
      <c r="K5063" s="66"/>
    </row>
    <row r="5064" spans="1:11" x14ac:dyDescent="0.25">
      <c r="A5064" s="148"/>
      <c r="B5064" s="148"/>
      <c r="C5064" s="148"/>
      <c r="D5064" s="148"/>
      <c r="E5064" s="148"/>
      <c r="F5064" s="148"/>
      <c r="G5064" s="148"/>
      <c r="H5064" s="148"/>
      <c r="I5064" s="151"/>
      <c r="J5064" s="148"/>
      <c r="K5064" s="66"/>
    </row>
    <row r="5065" spans="1:11" x14ac:dyDescent="0.25">
      <c r="A5065" s="148"/>
      <c r="B5065" s="148"/>
      <c r="C5065" s="148"/>
      <c r="D5065" s="148"/>
      <c r="E5065" s="148"/>
      <c r="F5065" s="148"/>
      <c r="G5065" s="148"/>
      <c r="H5065" s="148"/>
      <c r="I5065" s="151"/>
      <c r="J5065" s="148"/>
      <c r="K5065" s="66"/>
    </row>
    <row r="5066" spans="1:11" x14ac:dyDescent="0.25">
      <c r="A5066" s="148"/>
      <c r="B5066" s="148"/>
      <c r="C5066" s="148"/>
      <c r="D5066" s="148"/>
      <c r="E5066" s="148"/>
      <c r="F5066" s="148"/>
      <c r="G5066" s="148"/>
      <c r="H5066" s="148"/>
      <c r="I5066" s="151"/>
      <c r="J5066" s="148"/>
      <c r="K5066" s="66"/>
    </row>
    <row r="5067" spans="1:11" x14ac:dyDescent="0.25">
      <c r="A5067" s="148"/>
      <c r="B5067" s="148"/>
      <c r="C5067" s="148"/>
      <c r="D5067" s="148"/>
      <c r="E5067" s="148"/>
      <c r="F5067" s="148"/>
      <c r="G5067" s="148"/>
      <c r="H5067" s="148"/>
      <c r="I5067" s="151"/>
      <c r="J5067" s="148"/>
      <c r="K5067" s="66"/>
    </row>
    <row r="5068" spans="1:11" x14ac:dyDescent="0.25">
      <c r="A5068" s="148"/>
      <c r="B5068" s="148"/>
      <c r="C5068" s="148"/>
      <c r="D5068" s="148"/>
      <c r="E5068" s="148"/>
      <c r="F5068" s="148"/>
      <c r="G5068" s="148"/>
      <c r="H5068" s="148"/>
      <c r="I5068" s="151"/>
      <c r="J5068" s="148"/>
      <c r="K5068" s="66"/>
    </row>
    <row r="5069" spans="1:11" x14ac:dyDescent="0.25">
      <c r="A5069" s="148"/>
      <c r="B5069" s="148"/>
      <c r="C5069" s="148"/>
      <c r="D5069" s="148"/>
      <c r="E5069" s="148"/>
      <c r="F5069" s="148"/>
      <c r="G5069" s="148"/>
      <c r="H5069" s="148"/>
      <c r="I5069" s="151"/>
      <c r="J5069" s="148"/>
      <c r="K5069" s="66"/>
    </row>
    <row r="5070" spans="1:11" x14ac:dyDescent="0.25">
      <c r="A5070" s="148"/>
      <c r="B5070" s="148"/>
      <c r="C5070" s="148"/>
      <c r="D5070" s="148"/>
      <c r="E5070" s="148"/>
      <c r="F5070" s="148"/>
      <c r="G5070" s="148"/>
      <c r="H5070" s="148"/>
      <c r="I5070" s="151"/>
      <c r="J5070" s="148"/>
      <c r="K5070" s="66"/>
    </row>
    <row r="5071" spans="1:11" x14ac:dyDescent="0.25">
      <c r="A5071" s="148"/>
      <c r="B5071" s="148"/>
      <c r="C5071" s="148"/>
      <c r="D5071" s="148"/>
      <c r="E5071" s="148"/>
      <c r="F5071" s="148"/>
      <c r="G5071" s="148"/>
      <c r="H5071" s="148"/>
      <c r="I5071" s="151"/>
      <c r="J5071" s="148"/>
      <c r="K5071" s="66"/>
    </row>
    <row r="5072" spans="1:11" x14ac:dyDescent="0.25">
      <c r="A5072" s="148"/>
      <c r="B5072" s="148"/>
      <c r="C5072" s="148"/>
      <c r="D5072" s="148"/>
      <c r="E5072" s="148"/>
      <c r="F5072" s="148"/>
      <c r="G5072" s="148"/>
      <c r="H5072" s="148"/>
      <c r="I5072" s="151"/>
      <c r="J5072" s="148"/>
      <c r="K5072" s="66"/>
    </row>
    <row r="5073" spans="1:11" x14ac:dyDescent="0.25">
      <c r="A5073" s="148"/>
      <c r="B5073" s="148"/>
      <c r="C5073" s="148"/>
      <c r="D5073" s="148"/>
      <c r="E5073" s="148"/>
      <c r="F5073" s="148"/>
      <c r="G5073" s="148"/>
      <c r="H5073" s="148"/>
      <c r="I5073" s="151"/>
      <c r="J5073" s="148"/>
      <c r="K5073" s="66"/>
    </row>
    <row r="5074" spans="1:11" x14ac:dyDescent="0.25">
      <c r="A5074" s="148"/>
      <c r="B5074" s="148"/>
      <c r="C5074" s="148"/>
      <c r="D5074" s="148"/>
      <c r="E5074" s="148"/>
      <c r="F5074" s="148"/>
      <c r="G5074" s="148"/>
      <c r="H5074" s="148"/>
      <c r="I5074" s="151"/>
      <c r="J5074" s="148"/>
      <c r="K5074" s="66"/>
    </row>
    <row r="5075" spans="1:11" x14ac:dyDescent="0.25">
      <c r="A5075" s="148"/>
      <c r="B5075" s="148"/>
      <c r="C5075" s="148"/>
      <c r="D5075" s="148"/>
      <c r="E5075" s="148"/>
      <c r="F5075" s="148"/>
      <c r="G5075" s="148"/>
      <c r="H5075" s="148"/>
      <c r="I5075" s="151"/>
      <c r="J5075" s="148"/>
      <c r="K5075" s="66"/>
    </row>
    <row r="5076" spans="1:11" x14ac:dyDescent="0.25">
      <c r="A5076" s="148"/>
      <c r="B5076" s="148"/>
      <c r="C5076" s="148"/>
      <c r="D5076" s="148"/>
      <c r="E5076" s="148"/>
      <c r="F5076" s="148"/>
      <c r="G5076" s="148"/>
      <c r="H5076" s="148"/>
      <c r="I5076" s="151"/>
      <c r="J5076" s="148"/>
      <c r="K5076" s="66"/>
    </row>
    <row r="5077" spans="1:11" x14ac:dyDescent="0.25">
      <c r="A5077" s="148"/>
      <c r="B5077" s="148"/>
      <c r="C5077" s="148"/>
      <c r="D5077" s="148"/>
      <c r="E5077" s="148"/>
      <c r="F5077" s="148"/>
      <c r="G5077" s="148"/>
      <c r="H5077" s="148"/>
      <c r="I5077" s="151"/>
      <c r="J5077" s="148"/>
      <c r="K5077" s="66"/>
    </row>
    <row r="5078" spans="1:11" x14ac:dyDescent="0.25">
      <c r="A5078" s="148"/>
      <c r="B5078" s="148"/>
      <c r="C5078" s="148"/>
      <c r="D5078" s="148"/>
      <c r="E5078" s="148"/>
      <c r="F5078" s="148"/>
      <c r="G5078" s="148"/>
      <c r="H5078" s="148"/>
      <c r="I5078" s="151"/>
      <c r="J5078" s="148"/>
      <c r="K5078" s="66"/>
    </row>
    <row r="5079" spans="1:11" x14ac:dyDescent="0.25">
      <c r="A5079" s="148"/>
      <c r="B5079" s="148"/>
      <c r="C5079" s="148"/>
      <c r="D5079" s="148"/>
      <c r="E5079" s="148"/>
      <c r="F5079" s="148"/>
      <c r="G5079" s="148"/>
      <c r="H5079" s="148"/>
      <c r="I5079" s="151"/>
      <c r="J5079" s="148"/>
      <c r="K5079" s="66"/>
    </row>
    <row r="5080" spans="1:11" x14ac:dyDescent="0.25">
      <c r="A5080" s="148"/>
      <c r="B5080" s="148"/>
      <c r="C5080" s="148"/>
      <c r="D5080" s="148"/>
      <c r="E5080" s="148"/>
      <c r="F5080" s="148"/>
      <c r="G5080" s="148"/>
      <c r="H5080" s="148"/>
      <c r="I5080" s="151"/>
      <c r="J5080" s="148"/>
      <c r="K5080" s="66"/>
    </row>
    <row r="5081" spans="1:11" x14ac:dyDescent="0.25">
      <c r="A5081" s="148"/>
      <c r="B5081" s="148"/>
      <c r="C5081" s="148"/>
      <c r="D5081" s="148"/>
      <c r="E5081" s="148"/>
      <c r="F5081" s="148"/>
      <c r="G5081" s="148"/>
      <c r="H5081" s="148"/>
      <c r="I5081" s="151"/>
      <c r="J5081" s="148"/>
      <c r="K5081" s="66"/>
    </row>
    <row r="5082" spans="1:11" x14ac:dyDescent="0.25">
      <c r="A5082" s="148"/>
      <c r="B5082" s="148"/>
      <c r="C5082" s="148"/>
      <c r="D5082" s="148"/>
      <c r="E5082" s="148"/>
      <c r="F5082" s="148"/>
      <c r="G5082" s="148"/>
      <c r="H5082" s="148"/>
      <c r="I5082" s="151"/>
      <c r="J5082" s="148"/>
      <c r="K5082" s="66"/>
    </row>
    <row r="5083" spans="1:11" x14ac:dyDescent="0.25">
      <c r="A5083" s="148"/>
      <c r="B5083" s="148"/>
      <c r="C5083" s="148"/>
      <c r="D5083" s="148"/>
      <c r="E5083" s="148"/>
      <c r="F5083" s="148"/>
      <c r="G5083" s="148"/>
      <c r="H5083" s="148"/>
      <c r="I5083" s="151"/>
      <c r="J5083" s="148"/>
      <c r="K5083" s="66"/>
    </row>
    <row r="5084" spans="1:11" x14ac:dyDescent="0.25">
      <c r="A5084" s="148"/>
      <c r="B5084" s="148"/>
      <c r="C5084" s="148"/>
      <c r="D5084" s="148"/>
      <c r="E5084" s="148"/>
      <c r="F5084" s="148"/>
      <c r="G5084" s="148"/>
      <c r="H5084" s="148"/>
      <c r="I5084" s="151"/>
      <c r="J5084" s="148"/>
      <c r="K5084" s="66"/>
    </row>
    <row r="5085" spans="1:11" x14ac:dyDescent="0.25">
      <c r="A5085" s="148"/>
      <c r="B5085" s="148"/>
      <c r="C5085" s="148"/>
      <c r="D5085" s="148"/>
      <c r="E5085" s="148"/>
      <c r="F5085" s="148"/>
      <c r="G5085" s="148"/>
      <c r="H5085" s="148"/>
      <c r="I5085" s="151"/>
      <c r="J5085" s="148"/>
      <c r="K5085" s="66"/>
    </row>
    <row r="5086" spans="1:11" x14ac:dyDescent="0.25">
      <c r="A5086" s="148"/>
      <c r="B5086" s="148"/>
      <c r="C5086" s="148"/>
      <c r="D5086" s="148"/>
      <c r="E5086" s="148"/>
      <c r="F5086" s="148"/>
      <c r="G5086" s="148"/>
      <c r="H5086" s="148"/>
      <c r="I5086" s="151"/>
      <c r="J5086" s="148"/>
      <c r="K5086" s="66"/>
    </row>
    <row r="5087" spans="1:11" x14ac:dyDescent="0.25">
      <c r="A5087" s="148"/>
      <c r="B5087" s="148"/>
      <c r="C5087" s="148"/>
      <c r="D5087" s="148"/>
      <c r="E5087" s="148"/>
      <c r="F5087" s="148"/>
      <c r="G5087" s="148"/>
      <c r="H5087" s="148"/>
      <c r="I5087" s="151"/>
      <c r="J5087" s="148"/>
      <c r="K5087" s="66"/>
    </row>
    <row r="5088" spans="1:11" x14ac:dyDescent="0.25">
      <c r="A5088" s="148"/>
      <c r="B5088" s="148"/>
      <c r="C5088" s="148"/>
      <c r="D5088" s="148"/>
      <c r="E5088" s="148"/>
      <c r="F5088" s="148"/>
      <c r="G5088" s="148"/>
      <c r="H5088" s="148"/>
      <c r="I5088" s="151"/>
      <c r="J5088" s="148"/>
      <c r="K5088" s="66"/>
    </row>
    <row r="5089" spans="1:11" x14ac:dyDescent="0.25">
      <c r="A5089" s="148"/>
      <c r="B5089" s="148"/>
      <c r="C5089" s="148"/>
      <c r="D5089" s="148"/>
      <c r="E5089" s="148"/>
      <c r="F5089" s="148"/>
      <c r="G5089" s="148"/>
      <c r="H5089" s="148"/>
      <c r="I5089" s="151"/>
      <c r="J5089" s="148"/>
      <c r="K5089" s="66"/>
    </row>
    <row r="5090" spans="1:11" x14ac:dyDescent="0.25">
      <c r="A5090" s="148"/>
      <c r="B5090" s="148"/>
      <c r="C5090" s="148"/>
      <c r="D5090" s="148"/>
      <c r="E5090" s="148"/>
      <c r="F5090" s="148"/>
      <c r="G5090" s="148"/>
      <c r="H5090" s="148"/>
      <c r="I5090" s="151"/>
      <c r="J5090" s="148"/>
      <c r="K5090" s="66"/>
    </row>
    <row r="5091" spans="1:11" x14ac:dyDescent="0.25">
      <c r="A5091" s="148"/>
      <c r="B5091" s="148"/>
      <c r="C5091" s="148"/>
      <c r="D5091" s="148"/>
      <c r="E5091" s="148"/>
      <c r="F5091" s="148"/>
      <c r="G5091" s="148"/>
      <c r="H5091" s="148"/>
      <c r="I5091" s="151"/>
      <c r="J5091" s="148"/>
      <c r="K5091" s="66"/>
    </row>
    <row r="5092" spans="1:11" x14ac:dyDescent="0.25">
      <c r="A5092" s="148"/>
      <c r="B5092" s="148"/>
      <c r="C5092" s="148"/>
      <c r="D5092" s="148"/>
      <c r="E5092" s="148"/>
      <c r="F5092" s="148"/>
      <c r="G5092" s="148"/>
      <c r="H5092" s="148"/>
      <c r="I5092" s="151"/>
      <c r="J5092" s="148"/>
      <c r="K5092" s="66"/>
    </row>
    <row r="5093" spans="1:11" x14ac:dyDescent="0.25">
      <c r="A5093" s="148"/>
      <c r="B5093" s="148"/>
      <c r="C5093" s="148"/>
      <c r="D5093" s="148"/>
      <c r="E5093" s="148"/>
      <c r="F5093" s="148"/>
      <c r="G5093" s="148"/>
      <c r="H5093" s="148"/>
      <c r="I5093" s="151"/>
      <c r="J5093" s="148"/>
      <c r="K5093" s="66"/>
    </row>
    <row r="5094" spans="1:11" x14ac:dyDescent="0.25">
      <c r="A5094" s="148"/>
      <c r="B5094" s="148"/>
      <c r="C5094" s="148"/>
      <c r="D5094" s="148"/>
      <c r="E5094" s="148"/>
      <c r="F5094" s="148"/>
      <c r="G5094" s="148"/>
      <c r="H5094" s="148"/>
      <c r="I5094" s="151"/>
      <c r="J5094" s="148"/>
      <c r="K5094" s="66"/>
    </row>
    <row r="5095" spans="1:11" x14ac:dyDescent="0.25">
      <c r="A5095" s="148"/>
      <c r="B5095" s="148"/>
      <c r="C5095" s="148"/>
      <c r="D5095" s="148"/>
      <c r="E5095" s="148"/>
      <c r="F5095" s="148"/>
      <c r="G5095" s="148"/>
      <c r="H5095" s="148"/>
      <c r="I5095" s="151"/>
      <c r="J5095" s="148"/>
      <c r="K5095" s="66"/>
    </row>
    <row r="5096" spans="1:11" x14ac:dyDescent="0.25">
      <c r="A5096" s="148"/>
      <c r="B5096" s="148"/>
      <c r="C5096" s="148"/>
      <c r="D5096" s="148"/>
      <c r="E5096" s="148"/>
      <c r="F5096" s="148"/>
      <c r="G5096" s="148"/>
      <c r="H5096" s="148"/>
      <c r="I5096" s="151"/>
      <c r="J5096" s="148"/>
      <c r="K5096" s="66"/>
    </row>
    <row r="5097" spans="1:11" x14ac:dyDescent="0.25">
      <c r="A5097" s="148"/>
      <c r="B5097" s="148"/>
      <c r="C5097" s="148"/>
      <c r="D5097" s="148"/>
      <c r="E5097" s="148"/>
      <c r="F5097" s="148"/>
      <c r="G5097" s="148"/>
      <c r="H5097" s="148"/>
      <c r="I5097" s="151"/>
      <c r="J5097" s="148"/>
      <c r="K5097" s="66"/>
    </row>
    <row r="5098" spans="1:11" x14ac:dyDescent="0.25">
      <c r="A5098" s="148"/>
      <c r="B5098" s="148"/>
      <c r="C5098" s="148"/>
      <c r="D5098" s="148"/>
      <c r="E5098" s="148"/>
      <c r="F5098" s="148"/>
      <c r="G5098" s="148"/>
      <c r="H5098" s="148"/>
      <c r="I5098" s="151"/>
      <c r="J5098" s="148"/>
      <c r="K5098" s="66"/>
    </row>
    <row r="5099" spans="1:11" x14ac:dyDescent="0.25">
      <c r="A5099" s="148"/>
      <c r="B5099" s="148"/>
      <c r="C5099" s="148"/>
      <c r="D5099" s="148"/>
      <c r="E5099" s="148"/>
      <c r="F5099" s="148"/>
      <c r="G5099" s="148"/>
      <c r="H5099" s="148"/>
      <c r="I5099" s="151"/>
      <c r="J5099" s="148"/>
      <c r="K5099" s="66"/>
    </row>
    <row r="5100" spans="1:11" x14ac:dyDescent="0.25">
      <c r="A5100" s="148"/>
      <c r="B5100" s="148"/>
      <c r="C5100" s="148"/>
      <c r="D5100" s="148"/>
      <c r="E5100" s="148"/>
      <c r="F5100" s="148"/>
      <c r="G5100" s="148"/>
      <c r="H5100" s="148"/>
      <c r="I5100" s="151"/>
      <c r="J5100" s="148"/>
      <c r="K5100" s="66"/>
    </row>
    <row r="5101" spans="1:11" x14ac:dyDescent="0.25">
      <c r="A5101" s="148"/>
      <c r="B5101" s="148"/>
      <c r="C5101" s="148"/>
      <c r="D5101" s="148"/>
      <c r="E5101" s="148"/>
      <c r="F5101" s="148"/>
      <c r="G5101" s="148"/>
      <c r="H5101" s="148"/>
      <c r="I5101" s="151"/>
      <c r="J5101" s="148"/>
      <c r="K5101" s="66"/>
    </row>
    <row r="5102" spans="1:11" x14ac:dyDescent="0.25">
      <c r="A5102" s="148"/>
      <c r="B5102" s="148"/>
      <c r="C5102" s="148"/>
      <c r="D5102" s="148"/>
      <c r="E5102" s="148"/>
      <c r="F5102" s="148"/>
      <c r="G5102" s="148"/>
      <c r="H5102" s="148"/>
      <c r="I5102" s="151"/>
      <c r="J5102" s="148"/>
      <c r="K5102" s="66"/>
    </row>
    <row r="5103" spans="1:11" x14ac:dyDescent="0.25">
      <c r="A5103" s="148"/>
      <c r="B5103" s="148"/>
      <c r="C5103" s="148"/>
      <c r="D5103" s="148"/>
      <c r="E5103" s="148"/>
      <c r="F5103" s="148"/>
      <c r="G5103" s="148"/>
      <c r="H5103" s="148"/>
      <c r="I5103" s="151"/>
      <c r="J5103" s="148"/>
      <c r="K5103" s="66"/>
    </row>
    <row r="5104" spans="1:11" x14ac:dyDescent="0.25">
      <c r="A5104" s="148"/>
      <c r="B5104" s="148"/>
      <c r="C5104" s="148"/>
      <c r="D5104" s="148"/>
      <c r="E5104" s="148"/>
      <c r="F5104" s="148"/>
      <c r="G5104" s="148"/>
      <c r="H5104" s="148"/>
      <c r="I5104" s="151"/>
      <c r="J5104" s="148"/>
      <c r="K5104" s="66"/>
    </row>
    <row r="5105" spans="1:11" x14ac:dyDescent="0.25">
      <c r="A5105" s="148"/>
      <c r="B5105" s="148"/>
      <c r="C5105" s="148"/>
      <c r="D5105" s="148"/>
      <c r="E5105" s="148"/>
      <c r="F5105" s="148"/>
      <c r="G5105" s="148"/>
      <c r="H5105" s="148"/>
      <c r="I5105" s="151"/>
      <c r="J5105" s="148"/>
      <c r="K5105" s="66"/>
    </row>
    <row r="5106" spans="1:11" x14ac:dyDescent="0.25">
      <c r="A5106" s="148"/>
      <c r="B5106" s="148"/>
      <c r="C5106" s="148"/>
      <c r="D5106" s="148"/>
      <c r="E5106" s="148"/>
      <c r="F5106" s="148"/>
      <c r="G5106" s="148"/>
      <c r="H5106" s="148"/>
      <c r="I5106" s="151"/>
      <c r="J5106" s="148"/>
      <c r="K5106" s="66"/>
    </row>
    <row r="5107" spans="1:11" x14ac:dyDescent="0.25">
      <c r="A5107" s="148"/>
      <c r="B5107" s="148"/>
      <c r="C5107" s="148"/>
      <c r="D5107" s="148"/>
      <c r="E5107" s="148"/>
      <c r="F5107" s="148"/>
      <c r="G5107" s="148"/>
      <c r="H5107" s="148"/>
      <c r="I5107" s="151"/>
      <c r="J5107" s="148"/>
      <c r="K5107" s="66"/>
    </row>
    <row r="5108" spans="1:11" x14ac:dyDescent="0.25">
      <c r="A5108" s="148"/>
      <c r="B5108" s="148"/>
      <c r="C5108" s="148"/>
      <c r="D5108" s="148"/>
      <c r="E5108" s="148"/>
      <c r="F5108" s="148"/>
      <c r="G5108" s="148"/>
      <c r="H5108" s="148"/>
      <c r="I5108" s="151"/>
      <c r="J5108" s="148"/>
      <c r="K5108" s="66"/>
    </row>
    <row r="5109" spans="1:11" x14ac:dyDescent="0.25">
      <c r="A5109" s="148"/>
      <c r="B5109" s="148"/>
      <c r="C5109" s="148"/>
      <c r="D5109" s="148"/>
      <c r="E5109" s="148"/>
      <c r="F5109" s="148"/>
      <c r="G5109" s="148"/>
      <c r="H5109" s="148"/>
      <c r="I5109" s="151"/>
      <c r="J5109" s="148"/>
      <c r="K5109" s="66"/>
    </row>
    <row r="5110" spans="1:11" x14ac:dyDescent="0.25">
      <c r="A5110" s="148"/>
      <c r="B5110" s="148"/>
      <c r="C5110" s="148"/>
      <c r="D5110" s="148"/>
      <c r="E5110" s="148"/>
      <c r="F5110" s="148"/>
      <c r="G5110" s="148"/>
      <c r="H5110" s="148"/>
      <c r="I5110" s="151"/>
      <c r="J5110" s="148"/>
      <c r="K5110" s="66"/>
    </row>
    <row r="5111" spans="1:11" x14ac:dyDescent="0.25">
      <c r="A5111" s="148"/>
      <c r="B5111" s="148"/>
      <c r="C5111" s="148"/>
      <c r="D5111" s="148"/>
      <c r="E5111" s="148"/>
      <c r="F5111" s="148"/>
      <c r="G5111" s="148"/>
      <c r="H5111" s="148"/>
      <c r="I5111" s="151"/>
      <c r="J5111" s="148"/>
      <c r="K5111" s="66"/>
    </row>
    <row r="5112" spans="1:11" x14ac:dyDescent="0.25">
      <c r="A5112" s="148"/>
      <c r="B5112" s="148"/>
      <c r="C5112" s="148"/>
      <c r="D5112" s="148"/>
      <c r="E5112" s="148"/>
      <c r="F5112" s="148"/>
      <c r="G5112" s="148"/>
      <c r="H5112" s="148"/>
      <c r="I5112" s="151"/>
      <c r="J5112" s="148"/>
      <c r="K5112" s="66"/>
    </row>
    <row r="5113" spans="1:11" x14ac:dyDescent="0.25">
      <c r="A5113" s="148"/>
      <c r="B5113" s="148"/>
      <c r="C5113" s="148"/>
      <c r="D5113" s="148"/>
      <c r="E5113" s="148"/>
      <c r="F5113" s="148"/>
      <c r="G5113" s="148"/>
      <c r="H5113" s="148"/>
      <c r="I5113" s="151"/>
      <c r="J5113" s="148"/>
      <c r="K5113" s="66"/>
    </row>
    <row r="5114" spans="1:11" x14ac:dyDescent="0.25">
      <c r="A5114" s="148"/>
      <c r="B5114" s="148"/>
      <c r="C5114" s="148"/>
      <c r="D5114" s="148"/>
      <c r="E5114" s="148"/>
      <c r="F5114" s="148"/>
      <c r="G5114" s="148"/>
      <c r="H5114" s="148"/>
      <c r="I5114" s="151"/>
      <c r="J5114" s="148"/>
      <c r="K5114" s="66"/>
    </row>
    <row r="5115" spans="1:11" x14ac:dyDescent="0.25">
      <c r="A5115" s="148"/>
      <c r="B5115" s="148"/>
      <c r="C5115" s="148"/>
      <c r="D5115" s="148"/>
      <c r="E5115" s="148"/>
      <c r="F5115" s="148"/>
      <c r="G5115" s="148"/>
      <c r="H5115" s="148"/>
      <c r="I5115" s="151"/>
      <c r="J5115" s="148"/>
      <c r="K5115" s="66"/>
    </row>
    <row r="5116" spans="1:11" x14ac:dyDescent="0.25">
      <c r="A5116" s="148"/>
      <c r="B5116" s="148"/>
      <c r="C5116" s="148"/>
      <c r="D5116" s="148"/>
      <c r="E5116" s="148"/>
      <c r="F5116" s="148"/>
      <c r="G5116" s="148"/>
      <c r="H5116" s="148"/>
      <c r="I5116" s="151"/>
      <c r="J5116" s="148"/>
      <c r="K5116" s="66"/>
    </row>
    <row r="5117" spans="1:11" x14ac:dyDescent="0.25">
      <c r="A5117" s="148"/>
      <c r="B5117" s="148"/>
      <c r="C5117" s="148"/>
      <c r="D5117" s="148"/>
      <c r="E5117" s="148"/>
      <c r="F5117" s="148"/>
      <c r="G5117" s="148"/>
      <c r="H5117" s="148"/>
      <c r="I5117" s="151"/>
      <c r="J5117" s="148"/>
      <c r="K5117" s="66"/>
    </row>
    <row r="5118" spans="1:11" x14ac:dyDescent="0.25">
      <c r="A5118" s="148"/>
      <c r="B5118" s="148"/>
      <c r="C5118" s="148"/>
      <c r="D5118" s="148"/>
      <c r="E5118" s="148"/>
      <c r="F5118" s="148"/>
      <c r="G5118" s="148"/>
      <c r="H5118" s="148"/>
      <c r="I5118" s="151"/>
      <c r="J5118" s="148"/>
      <c r="K5118" s="66"/>
    </row>
    <row r="5119" spans="1:11" x14ac:dyDescent="0.25">
      <c r="A5119" s="148"/>
      <c r="B5119" s="148"/>
      <c r="C5119" s="148"/>
      <c r="D5119" s="148"/>
      <c r="E5119" s="148"/>
      <c r="F5119" s="148"/>
      <c r="G5119" s="148"/>
      <c r="H5119" s="148"/>
      <c r="I5119" s="151"/>
      <c r="J5119" s="148"/>
      <c r="K5119" s="66"/>
    </row>
    <row r="5120" spans="1:11" x14ac:dyDescent="0.25">
      <c r="A5120" s="148"/>
      <c r="B5120" s="148"/>
      <c r="C5120" s="148"/>
      <c r="D5120" s="148"/>
      <c r="E5120" s="148"/>
      <c r="F5120" s="148"/>
      <c r="G5120" s="148"/>
      <c r="H5120" s="148"/>
      <c r="I5120" s="151"/>
      <c r="J5120" s="148"/>
      <c r="K5120" s="66"/>
    </row>
    <row r="5121" spans="1:11" x14ac:dyDescent="0.25">
      <c r="A5121" s="148"/>
      <c r="B5121" s="148"/>
      <c r="C5121" s="148"/>
      <c r="D5121" s="148"/>
      <c r="E5121" s="148"/>
      <c r="F5121" s="148"/>
      <c r="G5121" s="148"/>
      <c r="H5121" s="148"/>
      <c r="I5121" s="151"/>
      <c r="J5121" s="148"/>
      <c r="K5121" s="66"/>
    </row>
    <row r="5122" spans="1:11" x14ac:dyDescent="0.25">
      <c r="A5122" s="148"/>
      <c r="B5122" s="148"/>
      <c r="C5122" s="148"/>
      <c r="D5122" s="148"/>
      <c r="E5122" s="148"/>
      <c r="F5122" s="148"/>
      <c r="G5122" s="148"/>
      <c r="H5122" s="148"/>
      <c r="I5122" s="151"/>
      <c r="J5122" s="148"/>
      <c r="K5122" s="66"/>
    </row>
    <row r="5123" spans="1:11" x14ac:dyDescent="0.25">
      <c r="A5123" s="148"/>
      <c r="B5123" s="148"/>
      <c r="C5123" s="148"/>
      <c r="D5123" s="148"/>
      <c r="E5123" s="148"/>
      <c r="F5123" s="148"/>
      <c r="G5123" s="148"/>
      <c r="H5123" s="148"/>
      <c r="I5123" s="151"/>
      <c r="J5123" s="148"/>
      <c r="K5123" s="66"/>
    </row>
    <row r="5124" spans="1:11" x14ac:dyDescent="0.25">
      <c r="A5124" s="148"/>
      <c r="B5124" s="148"/>
      <c r="C5124" s="148"/>
      <c r="D5124" s="148"/>
      <c r="E5124" s="148"/>
      <c r="F5124" s="148"/>
      <c r="G5124" s="148"/>
      <c r="H5124" s="148"/>
      <c r="I5124" s="151"/>
      <c r="J5124" s="148"/>
      <c r="K5124" s="66"/>
    </row>
    <row r="5125" spans="1:11" x14ac:dyDescent="0.25">
      <c r="A5125" s="148"/>
      <c r="B5125" s="148"/>
      <c r="C5125" s="148"/>
      <c r="D5125" s="148"/>
      <c r="E5125" s="148"/>
      <c r="F5125" s="148"/>
      <c r="G5125" s="148"/>
      <c r="H5125" s="148"/>
      <c r="I5125" s="151"/>
      <c r="J5125" s="148"/>
      <c r="K5125" s="66"/>
    </row>
    <row r="5126" spans="1:11" x14ac:dyDescent="0.25">
      <c r="A5126" s="148"/>
      <c r="B5126" s="148"/>
      <c r="C5126" s="148"/>
      <c r="D5126" s="148"/>
      <c r="E5126" s="148"/>
      <c r="F5126" s="148"/>
      <c r="G5126" s="148"/>
      <c r="H5126" s="148"/>
      <c r="I5126" s="151"/>
      <c r="J5126" s="148"/>
      <c r="K5126" s="66"/>
    </row>
    <row r="5127" spans="1:11" x14ac:dyDescent="0.25">
      <c r="A5127" s="148"/>
      <c r="B5127" s="148"/>
      <c r="C5127" s="148"/>
      <c r="D5127" s="148"/>
      <c r="E5127" s="148"/>
      <c r="F5127" s="148"/>
      <c r="G5127" s="148"/>
      <c r="H5127" s="148"/>
      <c r="I5127" s="151"/>
      <c r="J5127" s="148"/>
      <c r="K5127" s="66"/>
    </row>
    <row r="5128" spans="1:11" x14ac:dyDescent="0.25">
      <c r="A5128" s="148"/>
      <c r="B5128" s="148"/>
      <c r="C5128" s="148"/>
      <c r="D5128" s="148"/>
      <c r="E5128" s="148"/>
      <c r="F5128" s="148"/>
      <c r="G5128" s="148"/>
      <c r="H5128" s="148"/>
      <c r="I5128" s="151"/>
      <c r="J5128" s="148"/>
      <c r="K5128" s="66"/>
    </row>
    <row r="5129" spans="1:11" x14ac:dyDescent="0.25">
      <c r="A5129" s="148"/>
      <c r="B5129" s="148"/>
      <c r="C5129" s="148"/>
      <c r="D5129" s="148"/>
      <c r="E5129" s="148"/>
      <c r="F5129" s="148"/>
      <c r="G5129" s="148"/>
      <c r="H5129" s="148"/>
      <c r="I5129" s="151"/>
      <c r="J5129" s="148"/>
      <c r="K5129" s="66"/>
    </row>
    <row r="5130" spans="1:11" x14ac:dyDescent="0.25">
      <c r="A5130" s="148"/>
      <c r="B5130" s="148"/>
      <c r="C5130" s="148"/>
      <c r="D5130" s="148"/>
      <c r="E5130" s="148"/>
      <c r="F5130" s="148"/>
      <c r="G5130" s="148"/>
      <c r="H5130" s="148"/>
      <c r="I5130" s="151"/>
      <c r="J5130" s="148"/>
      <c r="K5130" s="66"/>
    </row>
    <row r="5131" spans="1:11" x14ac:dyDescent="0.25">
      <c r="A5131" s="148"/>
      <c r="B5131" s="148"/>
      <c r="C5131" s="148"/>
      <c r="D5131" s="148"/>
      <c r="E5131" s="148"/>
      <c r="F5131" s="148"/>
      <c r="G5131" s="148"/>
      <c r="H5131" s="148"/>
      <c r="I5131" s="151"/>
      <c r="J5131" s="148"/>
      <c r="K5131" s="66"/>
    </row>
    <row r="5132" spans="1:11" x14ac:dyDescent="0.25">
      <c r="A5132" s="148"/>
      <c r="B5132" s="148"/>
      <c r="C5132" s="148"/>
      <c r="D5132" s="148"/>
      <c r="E5132" s="148"/>
      <c r="F5132" s="148"/>
      <c r="G5132" s="148"/>
      <c r="H5132" s="148"/>
      <c r="I5132" s="151"/>
      <c r="J5132" s="148"/>
      <c r="K5132" s="66"/>
    </row>
    <row r="5133" spans="1:11" x14ac:dyDescent="0.25">
      <c r="A5133" s="148"/>
      <c r="B5133" s="148"/>
      <c r="C5133" s="148"/>
      <c r="D5133" s="148"/>
      <c r="E5133" s="148"/>
      <c r="F5133" s="148"/>
      <c r="G5133" s="148"/>
      <c r="H5133" s="148"/>
      <c r="I5133" s="151"/>
      <c r="J5133" s="148"/>
      <c r="K5133" s="66"/>
    </row>
    <row r="5134" spans="1:11" x14ac:dyDescent="0.25">
      <c r="A5134" s="148"/>
      <c r="B5134" s="148"/>
      <c r="C5134" s="148"/>
      <c r="D5134" s="148"/>
      <c r="E5134" s="148"/>
      <c r="F5134" s="148"/>
      <c r="G5134" s="148"/>
      <c r="H5134" s="148"/>
      <c r="I5134" s="151"/>
      <c r="J5134" s="148"/>
      <c r="K5134" s="66"/>
    </row>
    <row r="5135" spans="1:11" x14ac:dyDescent="0.25">
      <c r="A5135" s="148"/>
      <c r="B5135" s="148"/>
      <c r="C5135" s="148"/>
      <c r="D5135" s="148"/>
      <c r="E5135" s="148"/>
      <c r="F5135" s="148"/>
      <c r="G5135" s="148"/>
      <c r="H5135" s="148"/>
      <c r="I5135" s="151"/>
      <c r="J5135" s="148"/>
      <c r="K5135" s="66"/>
    </row>
    <row r="5136" spans="1:11" x14ac:dyDescent="0.25">
      <c r="A5136" s="148"/>
      <c r="B5136" s="148"/>
      <c r="C5136" s="148"/>
      <c r="D5136" s="148"/>
      <c r="E5136" s="148"/>
      <c r="F5136" s="148"/>
      <c r="G5136" s="148"/>
      <c r="H5136" s="148"/>
      <c r="I5136" s="151"/>
      <c r="J5136" s="148"/>
      <c r="K5136" s="66"/>
    </row>
    <row r="5137" spans="1:11" x14ac:dyDescent="0.25">
      <c r="A5137" s="148"/>
      <c r="B5137" s="148"/>
      <c r="C5137" s="148"/>
      <c r="D5137" s="148"/>
      <c r="E5137" s="148"/>
      <c r="F5137" s="148"/>
      <c r="G5137" s="148"/>
      <c r="H5137" s="148"/>
      <c r="I5137" s="151"/>
      <c r="J5137" s="148"/>
      <c r="K5137" s="66"/>
    </row>
    <row r="5138" spans="1:11" x14ac:dyDescent="0.25">
      <c r="A5138" s="148"/>
      <c r="B5138" s="148"/>
      <c r="C5138" s="148"/>
      <c r="D5138" s="148"/>
      <c r="E5138" s="148"/>
      <c r="F5138" s="148"/>
      <c r="G5138" s="148"/>
      <c r="H5138" s="148"/>
      <c r="I5138" s="151"/>
      <c r="J5138" s="148"/>
      <c r="K5138" s="66"/>
    </row>
    <row r="5139" spans="1:11" x14ac:dyDescent="0.25">
      <c r="A5139" s="148"/>
      <c r="B5139" s="148"/>
      <c r="C5139" s="148"/>
      <c r="D5139" s="148"/>
      <c r="E5139" s="148"/>
      <c r="F5139" s="148"/>
      <c r="G5139" s="148"/>
      <c r="H5139" s="148"/>
      <c r="I5139" s="151"/>
      <c r="J5139" s="148"/>
      <c r="K5139" s="66"/>
    </row>
    <row r="5140" spans="1:11" x14ac:dyDescent="0.25">
      <c r="A5140" s="148"/>
      <c r="B5140" s="148"/>
      <c r="C5140" s="148"/>
      <c r="D5140" s="148"/>
      <c r="E5140" s="148"/>
      <c r="F5140" s="148"/>
      <c r="G5140" s="148"/>
      <c r="H5140" s="148"/>
      <c r="I5140" s="151"/>
      <c r="J5140" s="148"/>
      <c r="K5140" s="66"/>
    </row>
    <row r="5141" spans="1:11" x14ac:dyDescent="0.25">
      <c r="A5141" s="148"/>
      <c r="B5141" s="148"/>
      <c r="C5141" s="148"/>
      <c r="D5141" s="148"/>
      <c r="E5141" s="148"/>
      <c r="F5141" s="148"/>
      <c r="G5141" s="148"/>
      <c r="H5141" s="148"/>
      <c r="I5141" s="151"/>
      <c r="J5141" s="148"/>
      <c r="K5141" s="66"/>
    </row>
    <row r="5142" spans="1:11" x14ac:dyDescent="0.25">
      <c r="A5142" s="148"/>
      <c r="B5142" s="148"/>
      <c r="C5142" s="148"/>
      <c r="D5142" s="148"/>
      <c r="E5142" s="148"/>
      <c r="F5142" s="148"/>
      <c r="G5142" s="148"/>
      <c r="H5142" s="148"/>
      <c r="I5142" s="151"/>
      <c r="J5142" s="148"/>
      <c r="K5142" s="66"/>
    </row>
    <row r="5143" spans="1:11" x14ac:dyDescent="0.25">
      <c r="A5143" s="148"/>
      <c r="B5143" s="148"/>
      <c r="C5143" s="148"/>
      <c r="D5143" s="148"/>
      <c r="E5143" s="148"/>
      <c r="F5143" s="148"/>
      <c r="G5143" s="148"/>
      <c r="H5143" s="148"/>
      <c r="I5143" s="151"/>
      <c r="J5143" s="148"/>
      <c r="K5143" s="66"/>
    </row>
    <row r="5144" spans="1:11" x14ac:dyDescent="0.25">
      <c r="A5144" s="148"/>
      <c r="B5144" s="148"/>
      <c r="C5144" s="148"/>
      <c r="D5144" s="148"/>
      <c r="E5144" s="148"/>
      <c r="F5144" s="148"/>
      <c r="G5144" s="148"/>
      <c r="H5144" s="148"/>
      <c r="I5144" s="151"/>
      <c r="J5144" s="148"/>
      <c r="K5144" s="66"/>
    </row>
    <row r="5145" spans="1:11" x14ac:dyDescent="0.25">
      <c r="A5145" s="148"/>
      <c r="B5145" s="148"/>
      <c r="C5145" s="148"/>
      <c r="D5145" s="148"/>
      <c r="E5145" s="148"/>
      <c r="F5145" s="148"/>
      <c r="G5145" s="148"/>
      <c r="H5145" s="148"/>
      <c r="I5145" s="151"/>
      <c r="J5145" s="148"/>
      <c r="K5145" s="66"/>
    </row>
    <row r="5146" spans="1:11" x14ac:dyDescent="0.25">
      <c r="A5146" s="148"/>
      <c r="B5146" s="148"/>
      <c r="C5146" s="148"/>
      <c r="D5146" s="148"/>
      <c r="E5146" s="148"/>
      <c r="F5146" s="148"/>
      <c r="G5146" s="148"/>
      <c r="H5146" s="148"/>
      <c r="I5146" s="151"/>
      <c r="J5146" s="148"/>
      <c r="K5146" s="66"/>
    </row>
    <row r="5147" spans="1:11" x14ac:dyDescent="0.25">
      <c r="A5147" s="148"/>
      <c r="B5147" s="148"/>
      <c r="C5147" s="148"/>
      <c r="D5147" s="148"/>
      <c r="E5147" s="148"/>
      <c r="F5147" s="148"/>
      <c r="G5147" s="148"/>
      <c r="H5147" s="148"/>
      <c r="I5147" s="151"/>
      <c r="J5147" s="148"/>
      <c r="K5147" s="66"/>
    </row>
    <row r="5148" spans="1:11" x14ac:dyDescent="0.25">
      <c r="A5148" s="148"/>
      <c r="B5148" s="148"/>
      <c r="C5148" s="148"/>
      <c r="D5148" s="148"/>
      <c r="E5148" s="148"/>
      <c r="F5148" s="148"/>
      <c r="G5148" s="148"/>
      <c r="H5148" s="148"/>
      <c r="I5148" s="151"/>
      <c r="J5148" s="148"/>
      <c r="K5148" s="66"/>
    </row>
    <row r="5149" spans="1:11" x14ac:dyDescent="0.25">
      <c r="A5149" s="148"/>
      <c r="B5149" s="148"/>
      <c r="C5149" s="148"/>
      <c r="D5149" s="148"/>
      <c r="E5149" s="148"/>
      <c r="F5149" s="148"/>
      <c r="G5149" s="148"/>
      <c r="H5149" s="148"/>
      <c r="I5149" s="151"/>
      <c r="J5149" s="148"/>
      <c r="K5149" s="66"/>
    </row>
    <row r="5150" spans="1:11" x14ac:dyDescent="0.25">
      <c r="A5150" s="148"/>
      <c r="B5150" s="148"/>
      <c r="C5150" s="148"/>
      <c r="D5150" s="148"/>
      <c r="E5150" s="148"/>
      <c r="F5150" s="148"/>
      <c r="G5150" s="148"/>
      <c r="H5150" s="148"/>
      <c r="I5150" s="151"/>
      <c r="J5150" s="148"/>
      <c r="K5150" s="66"/>
    </row>
    <row r="5151" spans="1:11" x14ac:dyDescent="0.25">
      <c r="A5151" s="148"/>
      <c r="B5151" s="148"/>
      <c r="C5151" s="148"/>
      <c r="D5151" s="148"/>
      <c r="E5151" s="148"/>
      <c r="F5151" s="148"/>
      <c r="G5151" s="148"/>
      <c r="H5151" s="148"/>
      <c r="I5151" s="151"/>
      <c r="J5151" s="148"/>
      <c r="K5151" s="66"/>
    </row>
    <row r="5152" spans="1:11" x14ac:dyDescent="0.25">
      <c r="A5152" s="148"/>
      <c r="B5152" s="148"/>
      <c r="C5152" s="148"/>
      <c r="D5152" s="148"/>
      <c r="E5152" s="148"/>
      <c r="F5152" s="148"/>
      <c r="G5152" s="148"/>
      <c r="H5152" s="148"/>
      <c r="I5152" s="151"/>
      <c r="J5152" s="148"/>
      <c r="K5152" s="66"/>
    </row>
    <row r="5153" spans="1:11" x14ac:dyDescent="0.25">
      <c r="A5153" s="148"/>
      <c r="B5153" s="148"/>
      <c r="C5153" s="148"/>
      <c r="D5153" s="148"/>
      <c r="E5153" s="148"/>
      <c r="F5153" s="148"/>
      <c r="G5153" s="148"/>
      <c r="H5153" s="148"/>
      <c r="I5153" s="151"/>
      <c r="J5153" s="148"/>
      <c r="K5153" s="66"/>
    </row>
    <row r="5154" spans="1:11" x14ac:dyDescent="0.25">
      <c r="A5154" s="148"/>
      <c r="B5154" s="148"/>
      <c r="C5154" s="148"/>
      <c r="D5154" s="148"/>
      <c r="E5154" s="148"/>
      <c r="F5154" s="148"/>
      <c r="G5154" s="148"/>
      <c r="H5154" s="148"/>
      <c r="I5154" s="151"/>
      <c r="J5154" s="148"/>
      <c r="K5154" s="66"/>
    </row>
    <row r="5155" spans="1:11" x14ac:dyDescent="0.25">
      <c r="A5155" s="148"/>
      <c r="B5155" s="148"/>
      <c r="C5155" s="148"/>
      <c r="D5155" s="148"/>
      <c r="E5155" s="148"/>
      <c r="F5155" s="148"/>
      <c r="G5155" s="148"/>
      <c r="H5155" s="148"/>
      <c r="I5155" s="151"/>
      <c r="J5155" s="148"/>
      <c r="K5155" s="66"/>
    </row>
    <row r="5156" spans="1:11" x14ac:dyDescent="0.25">
      <c r="A5156" s="148"/>
      <c r="B5156" s="148"/>
      <c r="C5156" s="148"/>
      <c r="D5156" s="148"/>
      <c r="E5156" s="148"/>
      <c r="F5156" s="148"/>
      <c r="G5156" s="148"/>
      <c r="H5156" s="148"/>
      <c r="I5156" s="151"/>
      <c r="J5156" s="148"/>
      <c r="K5156" s="66"/>
    </row>
    <row r="5157" spans="1:11" x14ac:dyDescent="0.25">
      <c r="A5157" s="148"/>
      <c r="B5157" s="148"/>
      <c r="C5157" s="148"/>
      <c r="D5157" s="148"/>
      <c r="E5157" s="148"/>
      <c r="F5157" s="148"/>
      <c r="G5157" s="148"/>
      <c r="H5157" s="148"/>
      <c r="I5157" s="151"/>
      <c r="J5157" s="148"/>
      <c r="K5157" s="66"/>
    </row>
    <row r="5158" spans="1:11" x14ac:dyDescent="0.25">
      <c r="A5158" s="148"/>
      <c r="B5158" s="148"/>
      <c r="C5158" s="148"/>
      <c r="D5158" s="148"/>
      <c r="E5158" s="148"/>
      <c r="F5158" s="148"/>
      <c r="G5158" s="148"/>
      <c r="H5158" s="148"/>
      <c r="I5158" s="151"/>
      <c r="J5158" s="148"/>
      <c r="K5158" s="66"/>
    </row>
    <row r="5159" spans="1:11" x14ac:dyDescent="0.25">
      <c r="A5159" s="148"/>
      <c r="B5159" s="148"/>
      <c r="C5159" s="148"/>
      <c r="D5159" s="148"/>
      <c r="E5159" s="148"/>
      <c r="F5159" s="148"/>
      <c r="G5159" s="148"/>
      <c r="H5159" s="148"/>
      <c r="I5159" s="151"/>
      <c r="J5159" s="148"/>
      <c r="K5159" s="66"/>
    </row>
    <row r="5160" spans="1:11" x14ac:dyDescent="0.25">
      <c r="A5160" s="148"/>
      <c r="B5160" s="148"/>
      <c r="C5160" s="148"/>
      <c r="D5160" s="148"/>
      <c r="E5160" s="148"/>
      <c r="F5160" s="148"/>
      <c r="G5160" s="148"/>
      <c r="H5160" s="148"/>
      <c r="I5160" s="151"/>
      <c r="J5160" s="148"/>
      <c r="K5160" s="66"/>
    </row>
    <row r="5161" spans="1:11" x14ac:dyDescent="0.25">
      <c r="A5161" s="148"/>
      <c r="B5161" s="148"/>
      <c r="C5161" s="148"/>
      <c r="D5161" s="148"/>
      <c r="E5161" s="148"/>
      <c r="F5161" s="148"/>
      <c r="G5161" s="148"/>
      <c r="H5161" s="148"/>
      <c r="I5161" s="151"/>
      <c r="J5161" s="148"/>
      <c r="K5161" s="66"/>
    </row>
    <row r="5162" spans="1:11" x14ac:dyDescent="0.25">
      <c r="A5162" s="148"/>
      <c r="B5162" s="148"/>
      <c r="C5162" s="148"/>
      <c r="D5162" s="148"/>
      <c r="E5162" s="148"/>
      <c r="F5162" s="148"/>
      <c r="G5162" s="148"/>
      <c r="H5162" s="148"/>
      <c r="I5162" s="151"/>
      <c r="J5162" s="148"/>
      <c r="K5162" s="66"/>
    </row>
    <row r="5163" spans="1:11" x14ac:dyDescent="0.25">
      <c r="A5163" s="148"/>
      <c r="B5163" s="148"/>
      <c r="C5163" s="148"/>
      <c r="D5163" s="148"/>
      <c r="E5163" s="148"/>
      <c r="F5163" s="148"/>
      <c r="G5163" s="148"/>
      <c r="H5163" s="148"/>
      <c r="I5163" s="151"/>
      <c r="J5163" s="148"/>
      <c r="K5163" s="66"/>
    </row>
    <row r="5164" spans="1:11" x14ac:dyDescent="0.25">
      <c r="A5164" s="148"/>
      <c r="B5164" s="148"/>
      <c r="C5164" s="148"/>
      <c r="D5164" s="148"/>
      <c r="E5164" s="148"/>
      <c r="F5164" s="148"/>
      <c r="G5164" s="148"/>
      <c r="H5164" s="148"/>
      <c r="I5164" s="151"/>
      <c r="J5164" s="148"/>
      <c r="K5164" s="66"/>
    </row>
    <row r="5165" spans="1:11" x14ac:dyDescent="0.25">
      <c r="A5165" s="148"/>
      <c r="B5165" s="148"/>
      <c r="C5165" s="148"/>
      <c r="D5165" s="148"/>
      <c r="E5165" s="148"/>
      <c r="F5165" s="148"/>
      <c r="G5165" s="148"/>
      <c r="H5165" s="148"/>
      <c r="I5165" s="151"/>
      <c r="J5165" s="148"/>
      <c r="K5165" s="66"/>
    </row>
    <row r="5166" spans="1:11" x14ac:dyDescent="0.25">
      <c r="A5166" s="148"/>
      <c r="B5166" s="148"/>
      <c r="C5166" s="148"/>
      <c r="D5166" s="148"/>
      <c r="E5166" s="148"/>
      <c r="F5166" s="148"/>
      <c r="G5166" s="148"/>
      <c r="H5166" s="148"/>
      <c r="I5166" s="151"/>
      <c r="J5166" s="148"/>
      <c r="K5166" s="66"/>
    </row>
    <row r="5167" spans="1:11" x14ac:dyDescent="0.25">
      <c r="A5167" s="148"/>
      <c r="B5167" s="148"/>
      <c r="C5167" s="148"/>
      <c r="D5167" s="148"/>
      <c r="E5167" s="148"/>
      <c r="F5167" s="148"/>
      <c r="G5167" s="148"/>
      <c r="H5167" s="148"/>
      <c r="I5167" s="151"/>
      <c r="J5167" s="148"/>
      <c r="K5167" s="66"/>
    </row>
    <row r="5168" spans="1:11" x14ac:dyDescent="0.25">
      <c r="A5168" s="148"/>
      <c r="B5168" s="148"/>
      <c r="C5168" s="148"/>
      <c r="D5168" s="148"/>
      <c r="E5168" s="148"/>
      <c r="F5168" s="148"/>
      <c r="G5168" s="148"/>
      <c r="H5168" s="148"/>
      <c r="I5168" s="151"/>
      <c r="J5168" s="148"/>
      <c r="K5168" s="66"/>
    </row>
    <row r="5169" spans="1:11" x14ac:dyDescent="0.25">
      <c r="A5169" s="148"/>
      <c r="B5169" s="148"/>
      <c r="C5169" s="148"/>
      <c r="D5169" s="148"/>
      <c r="E5169" s="148"/>
      <c r="F5169" s="148"/>
      <c r="G5169" s="148"/>
      <c r="H5169" s="148"/>
      <c r="I5169" s="151"/>
      <c r="J5169" s="148"/>
      <c r="K5169" s="66"/>
    </row>
    <row r="5170" spans="1:11" x14ac:dyDescent="0.25">
      <c r="A5170" s="148"/>
      <c r="B5170" s="148"/>
      <c r="C5170" s="148"/>
      <c r="D5170" s="148"/>
      <c r="E5170" s="148"/>
      <c r="F5170" s="148"/>
      <c r="G5170" s="148"/>
      <c r="H5170" s="148"/>
      <c r="I5170" s="151"/>
      <c r="J5170" s="148"/>
      <c r="K5170" s="66"/>
    </row>
    <row r="5171" spans="1:11" x14ac:dyDescent="0.25">
      <c r="A5171" s="148"/>
      <c r="B5171" s="148"/>
      <c r="C5171" s="148"/>
      <c r="D5171" s="148"/>
      <c r="E5171" s="148"/>
      <c r="F5171" s="148"/>
      <c r="G5171" s="148"/>
      <c r="H5171" s="148"/>
      <c r="I5171" s="151"/>
      <c r="J5171" s="148"/>
      <c r="K5171" s="66"/>
    </row>
    <row r="5172" spans="1:11" x14ac:dyDescent="0.25">
      <c r="A5172" s="148"/>
      <c r="B5172" s="148"/>
      <c r="C5172" s="148"/>
      <c r="D5172" s="148"/>
      <c r="E5172" s="148"/>
      <c r="F5172" s="148"/>
      <c r="G5172" s="148"/>
      <c r="H5172" s="148"/>
      <c r="I5172" s="151"/>
      <c r="J5172" s="148"/>
      <c r="K5172" s="66"/>
    </row>
    <row r="5173" spans="1:11" x14ac:dyDescent="0.25">
      <c r="A5173" s="148"/>
      <c r="B5173" s="148"/>
      <c r="C5173" s="148"/>
      <c r="D5173" s="148"/>
      <c r="E5173" s="148"/>
      <c r="F5173" s="148"/>
      <c r="G5173" s="148"/>
      <c r="H5173" s="148"/>
      <c r="I5173" s="151"/>
      <c r="J5173" s="148"/>
      <c r="K5173" s="66"/>
    </row>
    <row r="5174" spans="1:11" x14ac:dyDescent="0.25">
      <c r="A5174" s="148"/>
      <c r="B5174" s="148"/>
      <c r="C5174" s="148"/>
      <c r="D5174" s="148"/>
      <c r="E5174" s="148"/>
      <c r="F5174" s="148"/>
      <c r="G5174" s="148"/>
      <c r="H5174" s="148"/>
      <c r="I5174" s="151"/>
      <c r="J5174" s="148"/>
      <c r="K5174" s="66"/>
    </row>
    <row r="5175" spans="1:11" x14ac:dyDescent="0.25">
      <c r="A5175" s="148"/>
      <c r="B5175" s="148"/>
      <c r="C5175" s="148"/>
      <c r="D5175" s="148"/>
      <c r="E5175" s="148"/>
      <c r="F5175" s="148"/>
      <c r="G5175" s="148"/>
      <c r="H5175" s="148"/>
      <c r="I5175" s="151"/>
      <c r="J5175" s="148"/>
      <c r="K5175" s="66"/>
    </row>
    <row r="5176" spans="1:11" x14ac:dyDescent="0.25">
      <c r="A5176" s="148"/>
      <c r="B5176" s="148"/>
      <c r="C5176" s="148"/>
      <c r="D5176" s="148"/>
      <c r="E5176" s="148"/>
      <c r="F5176" s="148"/>
      <c r="G5176" s="148"/>
      <c r="H5176" s="148"/>
      <c r="I5176" s="151"/>
      <c r="J5176" s="148"/>
      <c r="K5176" s="66"/>
    </row>
    <row r="5177" spans="1:11" x14ac:dyDescent="0.25">
      <c r="A5177" s="148"/>
      <c r="B5177" s="148"/>
      <c r="C5177" s="148"/>
      <c r="D5177" s="148"/>
      <c r="E5177" s="148"/>
      <c r="F5177" s="148"/>
      <c r="G5177" s="148"/>
      <c r="H5177" s="148"/>
      <c r="I5177" s="151"/>
      <c r="J5177" s="148"/>
      <c r="K5177" s="66"/>
    </row>
    <row r="5178" spans="1:11" x14ac:dyDescent="0.25">
      <c r="A5178" s="148"/>
      <c r="B5178" s="148"/>
      <c r="C5178" s="148"/>
      <c r="D5178" s="148"/>
      <c r="E5178" s="148"/>
      <c r="F5178" s="148"/>
      <c r="G5178" s="148"/>
      <c r="H5178" s="148"/>
      <c r="I5178" s="151"/>
      <c r="J5178" s="148"/>
      <c r="K5178" s="66"/>
    </row>
    <row r="5179" spans="1:11" x14ac:dyDescent="0.25">
      <c r="A5179" s="148"/>
      <c r="B5179" s="148"/>
      <c r="C5179" s="148"/>
      <c r="D5179" s="148"/>
      <c r="E5179" s="148"/>
      <c r="F5179" s="148"/>
      <c r="G5179" s="148"/>
      <c r="H5179" s="148"/>
      <c r="I5179" s="151"/>
      <c r="J5179" s="148"/>
      <c r="K5179" s="66"/>
    </row>
    <row r="5180" spans="1:11" x14ac:dyDescent="0.25">
      <c r="A5180" s="148"/>
      <c r="B5180" s="148"/>
      <c r="C5180" s="148"/>
      <c r="D5180" s="148"/>
      <c r="E5180" s="148"/>
      <c r="F5180" s="148"/>
      <c r="G5180" s="148"/>
      <c r="H5180" s="148"/>
      <c r="I5180" s="151"/>
      <c r="J5180" s="148"/>
      <c r="K5180" s="66"/>
    </row>
    <row r="5181" spans="1:11" x14ac:dyDescent="0.25">
      <c r="A5181" s="148"/>
      <c r="B5181" s="148"/>
      <c r="C5181" s="148"/>
      <c r="D5181" s="148"/>
      <c r="E5181" s="148"/>
      <c r="F5181" s="148"/>
      <c r="G5181" s="148"/>
      <c r="H5181" s="148"/>
      <c r="I5181" s="151"/>
      <c r="J5181" s="148"/>
      <c r="K5181" s="66"/>
    </row>
    <row r="5182" spans="1:11" x14ac:dyDescent="0.25">
      <c r="A5182" s="148"/>
      <c r="B5182" s="148"/>
      <c r="C5182" s="148"/>
      <c r="D5182" s="148"/>
      <c r="E5182" s="148"/>
      <c r="F5182" s="148"/>
      <c r="G5182" s="148"/>
      <c r="H5182" s="148"/>
      <c r="I5182" s="151"/>
      <c r="J5182" s="148"/>
      <c r="K5182" s="66"/>
    </row>
    <row r="5183" spans="1:11" x14ac:dyDescent="0.25">
      <c r="A5183" s="148"/>
      <c r="B5183" s="148"/>
      <c r="C5183" s="148"/>
      <c r="D5183" s="148"/>
      <c r="E5183" s="148"/>
      <c r="F5183" s="148"/>
      <c r="G5183" s="148"/>
      <c r="H5183" s="148"/>
      <c r="I5183" s="151"/>
      <c r="J5183" s="148"/>
      <c r="K5183" s="66"/>
    </row>
    <row r="5184" spans="1:11" x14ac:dyDescent="0.25">
      <c r="A5184" s="148"/>
      <c r="B5184" s="148"/>
      <c r="C5184" s="148"/>
      <c r="D5184" s="148"/>
      <c r="E5184" s="148"/>
      <c r="F5184" s="148"/>
      <c r="G5184" s="148"/>
      <c r="H5184" s="148"/>
      <c r="I5184" s="151"/>
      <c r="J5184" s="148"/>
      <c r="K5184" s="66"/>
    </row>
    <row r="5185" spans="1:11" x14ac:dyDescent="0.25">
      <c r="A5185" s="148"/>
      <c r="B5185" s="148"/>
      <c r="C5185" s="148"/>
      <c r="D5185" s="148"/>
      <c r="E5185" s="148"/>
      <c r="F5185" s="148"/>
      <c r="G5185" s="148"/>
      <c r="H5185" s="148"/>
      <c r="I5185" s="151"/>
      <c r="J5185" s="148"/>
      <c r="K5185" s="66"/>
    </row>
    <row r="5186" spans="1:11" x14ac:dyDescent="0.25">
      <c r="A5186" s="148"/>
      <c r="B5186" s="148"/>
      <c r="C5186" s="148"/>
      <c r="D5186" s="148"/>
      <c r="E5186" s="148"/>
      <c r="F5186" s="148"/>
      <c r="G5186" s="148"/>
      <c r="H5186" s="148"/>
      <c r="I5186" s="151"/>
      <c r="J5186" s="148"/>
      <c r="K5186" s="66"/>
    </row>
    <row r="5187" spans="1:11" x14ac:dyDescent="0.25">
      <c r="A5187" s="148"/>
      <c r="B5187" s="148"/>
      <c r="C5187" s="148"/>
      <c r="D5187" s="148"/>
      <c r="E5187" s="148"/>
      <c r="F5187" s="148"/>
      <c r="G5187" s="148"/>
      <c r="H5187" s="148"/>
      <c r="I5187" s="151"/>
      <c r="J5187" s="148"/>
      <c r="K5187" s="66"/>
    </row>
    <row r="5188" spans="1:11" x14ac:dyDescent="0.25">
      <c r="A5188" s="148"/>
      <c r="B5188" s="148"/>
      <c r="C5188" s="148"/>
      <c r="D5188" s="148"/>
      <c r="E5188" s="148"/>
      <c r="F5188" s="148"/>
      <c r="G5188" s="148"/>
      <c r="H5188" s="148"/>
      <c r="I5188" s="151"/>
      <c r="J5188" s="148"/>
      <c r="K5188" s="66"/>
    </row>
    <row r="5189" spans="1:11" x14ac:dyDescent="0.25">
      <c r="A5189" s="148"/>
      <c r="B5189" s="148"/>
      <c r="C5189" s="148"/>
      <c r="D5189" s="148"/>
      <c r="E5189" s="148"/>
      <c r="F5189" s="148"/>
      <c r="G5189" s="148"/>
      <c r="H5189" s="148"/>
      <c r="I5189" s="151"/>
      <c r="J5189" s="148"/>
      <c r="K5189" s="66"/>
    </row>
    <row r="5190" spans="1:11" x14ac:dyDescent="0.25">
      <c r="A5190" s="148"/>
      <c r="B5190" s="148"/>
      <c r="C5190" s="148"/>
      <c r="D5190" s="148"/>
      <c r="E5190" s="148"/>
      <c r="F5190" s="148"/>
      <c r="G5190" s="148"/>
      <c r="H5190" s="148"/>
      <c r="I5190" s="151"/>
      <c r="J5190" s="148"/>
      <c r="K5190" s="66"/>
    </row>
    <row r="5191" spans="1:11" x14ac:dyDescent="0.25">
      <c r="A5191" s="148"/>
      <c r="B5191" s="148"/>
      <c r="C5191" s="148"/>
      <c r="D5191" s="148"/>
      <c r="E5191" s="148"/>
      <c r="F5191" s="148"/>
      <c r="G5191" s="148"/>
      <c r="H5191" s="148"/>
      <c r="I5191" s="151"/>
      <c r="J5191" s="148"/>
      <c r="K5191" s="66"/>
    </row>
    <row r="5192" spans="1:11" x14ac:dyDescent="0.25">
      <c r="A5192" s="148"/>
      <c r="B5192" s="148"/>
      <c r="C5192" s="148"/>
      <c r="D5192" s="148"/>
      <c r="E5192" s="148"/>
      <c r="F5192" s="148"/>
      <c r="G5192" s="148"/>
      <c r="H5192" s="148"/>
      <c r="I5192" s="151"/>
      <c r="J5192" s="148"/>
      <c r="K5192" s="66"/>
    </row>
    <row r="5193" spans="1:11" x14ac:dyDescent="0.25">
      <c r="A5193" s="148"/>
      <c r="B5193" s="148"/>
      <c r="C5193" s="148"/>
      <c r="D5193" s="148"/>
      <c r="E5193" s="148"/>
      <c r="F5193" s="148"/>
      <c r="G5193" s="148"/>
      <c r="H5193" s="148"/>
      <c r="I5193" s="151"/>
      <c r="J5193" s="148"/>
      <c r="K5193" s="66"/>
    </row>
    <row r="5194" spans="1:11" x14ac:dyDescent="0.25">
      <c r="A5194" s="148"/>
      <c r="B5194" s="148"/>
      <c r="C5194" s="148"/>
      <c r="D5194" s="148"/>
      <c r="E5194" s="148"/>
      <c r="F5194" s="148"/>
      <c r="G5194" s="148"/>
      <c r="H5194" s="148"/>
      <c r="I5194" s="151"/>
      <c r="J5194" s="148"/>
      <c r="K5194" s="66"/>
    </row>
    <row r="5195" spans="1:11" x14ac:dyDescent="0.25">
      <c r="A5195" s="148"/>
      <c r="B5195" s="148"/>
      <c r="C5195" s="148"/>
      <c r="D5195" s="148"/>
      <c r="E5195" s="148"/>
      <c r="F5195" s="148"/>
      <c r="G5195" s="148"/>
      <c r="H5195" s="148"/>
      <c r="I5195" s="151"/>
      <c r="J5195" s="148"/>
      <c r="K5195" s="66"/>
    </row>
    <row r="5196" spans="1:11" x14ac:dyDescent="0.25">
      <c r="A5196" s="148"/>
      <c r="B5196" s="148"/>
      <c r="C5196" s="148"/>
      <c r="D5196" s="148"/>
      <c r="E5196" s="148"/>
      <c r="F5196" s="148"/>
      <c r="G5196" s="148"/>
      <c r="H5196" s="148"/>
      <c r="I5196" s="151"/>
      <c r="J5196" s="148"/>
      <c r="K5196" s="66"/>
    </row>
    <row r="5197" spans="1:11" x14ac:dyDescent="0.25">
      <c r="A5197" s="148"/>
      <c r="B5197" s="148"/>
      <c r="C5197" s="148"/>
      <c r="D5197" s="148"/>
      <c r="E5197" s="148"/>
      <c r="F5197" s="148"/>
      <c r="G5197" s="148"/>
      <c r="H5197" s="148"/>
      <c r="I5197" s="151"/>
      <c r="J5197" s="148"/>
      <c r="K5197" s="66"/>
    </row>
    <row r="5198" spans="1:11" x14ac:dyDescent="0.25">
      <c r="A5198" s="148"/>
      <c r="B5198" s="148"/>
      <c r="C5198" s="148"/>
      <c r="D5198" s="148"/>
      <c r="E5198" s="148"/>
      <c r="F5198" s="148"/>
      <c r="G5198" s="148"/>
      <c r="H5198" s="148"/>
      <c r="I5198" s="151"/>
      <c r="J5198" s="148"/>
      <c r="K5198" s="66"/>
    </row>
    <row r="5199" spans="1:11" x14ac:dyDescent="0.25">
      <c r="A5199" s="148"/>
      <c r="B5199" s="148"/>
      <c r="C5199" s="148"/>
      <c r="D5199" s="148"/>
      <c r="E5199" s="148"/>
      <c r="F5199" s="148"/>
      <c r="G5199" s="148"/>
      <c r="H5199" s="148"/>
      <c r="I5199" s="151"/>
      <c r="J5199" s="148"/>
      <c r="K5199" s="66"/>
    </row>
    <row r="5200" spans="1:11" x14ac:dyDescent="0.25">
      <c r="A5200" s="148"/>
      <c r="B5200" s="148"/>
      <c r="C5200" s="148"/>
      <c r="D5200" s="148"/>
      <c r="E5200" s="148"/>
      <c r="F5200" s="148"/>
      <c r="G5200" s="148"/>
      <c r="H5200" s="148"/>
      <c r="I5200" s="151"/>
      <c r="J5200" s="148"/>
      <c r="K5200" s="66"/>
    </row>
    <row r="5201" spans="1:11" x14ac:dyDescent="0.25">
      <c r="A5201" s="148"/>
      <c r="B5201" s="148"/>
      <c r="C5201" s="148"/>
      <c r="D5201" s="148"/>
      <c r="E5201" s="148"/>
      <c r="F5201" s="148"/>
      <c r="G5201" s="148"/>
      <c r="H5201" s="148"/>
      <c r="I5201" s="151"/>
      <c r="J5201" s="148"/>
      <c r="K5201" s="66"/>
    </row>
    <row r="5202" spans="1:11" x14ac:dyDescent="0.25">
      <c r="A5202" s="148"/>
      <c r="B5202" s="148"/>
      <c r="C5202" s="148"/>
      <c r="D5202" s="148"/>
      <c r="E5202" s="148"/>
      <c r="F5202" s="148"/>
      <c r="G5202" s="148"/>
      <c r="H5202" s="148"/>
      <c r="I5202" s="151"/>
      <c r="J5202" s="148"/>
      <c r="K5202" s="66"/>
    </row>
    <row r="5203" spans="1:11" x14ac:dyDescent="0.25">
      <c r="A5203" s="148"/>
      <c r="B5203" s="148"/>
      <c r="C5203" s="148"/>
      <c r="D5203" s="148"/>
      <c r="E5203" s="148"/>
      <c r="F5203" s="148"/>
      <c r="G5203" s="148"/>
      <c r="H5203" s="148"/>
      <c r="I5203" s="151"/>
      <c r="J5203" s="148"/>
      <c r="K5203" s="66"/>
    </row>
    <row r="5204" spans="1:11" x14ac:dyDescent="0.25">
      <c r="A5204" s="148"/>
      <c r="B5204" s="148"/>
      <c r="C5204" s="148"/>
      <c r="D5204" s="148"/>
      <c r="E5204" s="148"/>
      <c r="F5204" s="148"/>
      <c r="G5204" s="148"/>
      <c r="H5204" s="148"/>
      <c r="I5204" s="151"/>
      <c r="J5204" s="148"/>
      <c r="K5204" s="66"/>
    </row>
    <row r="5205" spans="1:11" x14ac:dyDescent="0.25">
      <c r="A5205" s="148"/>
      <c r="B5205" s="148"/>
      <c r="C5205" s="148"/>
      <c r="D5205" s="148"/>
      <c r="E5205" s="148"/>
      <c r="F5205" s="148"/>
      <c r="G5205" s="148"/>
      <c r="H5205" s="148"/>
      <c r="I5205" s="151"/>
      <c r="J5205" s="148"/>
      <c r="K5205" s="66"/>
    </row>
    <row r="5206" spans="1:11" x14ac:dyDescent="0.25">
      <c r="A5206" s="148"/>
      <c r="B5206" s="148"/>
      <c r="C5206" s="148"/>
      <c r="D5206" s="148"/>
      <c r="E5206" s="148"/>
      <c r="F5206" s="148"/>
      <c r="G5206" s="148"/>
      <c r="H5206" s="148"/>
      <c r="I5206" s="151"/>
      <c r="J5206" s="148"/>
      <c r="K5206" s="66"/>
    </row>
    <row r="5207" spans="1:11" x14ac:dyDescent="0.25">
      <c r="A5207" s="148"/>
      <c r="B5207" s="148"/>
      <c r="C5207" s="148"/>
      <c r="D5207" s="148"/>
      <c r="E5207" s="148"/>
      <c r="F5207" s="148"/>
      <c r="G5207" s="148"/>
      <c r="H5207" s="148"/>
      <c r="I5207" s="151"/>
      <c r="J5207" s="148"/>
      <c r="K5207" s="66"/>
    </row>
    <row r="5208" spans="1:11" x14ac:dyDescent="0.25">
      <c r="A5208" s="148"/>
      <c r="B5208" s="148"/>
      <c r="C5208" s="148"/>
      <c r="D5208" s="148"/>
      <c r="E5208" s="148"/>
      <c r="F5208" s="148"/>
      <c r="G5208" s="148"/>
      <c r="H5208" s="148"/>
      <c r="I5208" s="151"/>
      <c r="J5208" s="148"/>
      <c r="K5208" s="66"/>
    </row>
    <row r="5209" spans="1:11" x14ac:dyDescent="0.25">
      <c r="A5209" s="148"/>
      <c r="B5209" s="148"/>
      <c r="C5209" s="148"/>
      <c r="D5209" s="148"/>
      <c r="E5209" s="148"/>
      <c r="F5209" s="148"/>
      <c r="G5209" s="148"/>
      <c r="H5209" s="148"/>
      <c r="I5209" s="151"/>
      <c r="J5209" s="148"/>
      <c r="K5209" s="66"/>
    </row>
    <row r="5210" spans="1:11" x14ac:dyDescent="0.25">
      <c r="A5210" s="148"/>
      <c r="B5210" s="148"/>
      <c r="C5210" s="148"/>
      <c r="D5210" s="148"/>
      <c r="E5210" s="148"/>
      <c r="F5210" s="148"/>
      <c r="G5210" s="148"/>
      <c r="H5210" s="148"/>
      <c r="I5210" s="151"/>
      <c r="J5210" s="148"/>
      <c r="K5210" s="66"/>
    </row>
    <row r="5211" spans="1:11" x14ac:dyDescent="0.25">
      <c r="A5211" s="148"/>
      <c r="B5211" s="148"/>
      <c r="C5211" s="148"/>
      <c r="D5211" s="148"/>
      <c r="E5211" s="148"/>
      <c r="F5211" s="148"/>
      <c r="G5211" s="148"/>
      <c r="H5211" s="148"/>
      <c r="I5211" s="151"/>
      <c r="J5211" s="148"/>
      <c r="K5211" s="66"/>
    </row>
    <row r="5212" spans="1:11" x14ac:dyDescent="0.25">
      <c r="A5212" s="148"/>
      <c r="B5212" s="148"/>
      <c r="C5212" s="148"/>
      <c r="D5212" s="148"/>
      <c r="E5212" s="148"/>
      <c r="F5212" s="148"/>
      <c r="G5212" s="148"/>
      <c r="H5212" s="148"/>
      <c r="I5212" s="151"/>
      <c r="J5212" s="148"/>
      <c r="K5212" s="66"/>
    </row>
    <row r="5213" spans="1:11" x14ac:dyDescent="0.25">
      <c r="A5213" s="148"/>
      <c r="B5213" s="148"/>
      <c r="C5213" s="148"/>
      <c r="D5213" s="148"/>
      <c r="E5213" s="148"/>
      <c r="F5213" s="148"/>
      <c r="G5213" s="148"/>
      <c r="H5213" s="148"/>
      <c r="I5213" s="151"/>
      <c r="J5213" s="148"/>
      <c r="K5213" s="66"/>
    </row>
    <row r="5214" spans="1:11" x14ac:dyDescent="0.25">
      <c r="A5214" s="148"/>
      <c r="B5214" s="148"/>
      <c r="C5214" s="148"/>
      <c r="D5214" s="148"/>
      <c r="E5214" s="148"/>
      <c r="F5214" s="148"/>
      <c r="G5214" s="148"/>
      <c r="H5214" s="148"/>
      <c r="I5214" s="151"/>
      <c r="J5214" s="148"/>
      <c r="K5214" s="66"/>
    </row>
    <row r="5215" spans="1:11" x14ac:dyDescent="0.25">
      <c r="A5215" s="148"/>
      <c r="B5215" s="148"/>
      <c r="C5215" s="148"/>
      <c r="D5215" s="148"/>
      <c r="E5215" s="148"/>
      <c r="F5215" s="148"/>
      <c r="G5215" s="148"/>
      <c r="H5215" s="148"/>
      <c r="I5215" s="151"/>
      <c r="J5215" s="148"/>
      <c r="K5215" s="66"/>
    </row>
    <row r="5216" spans="1:11" x14ac:dyDescent="0.25">
      <c r="A5216" s="148"/>
      <c r="B5216" s="148"/>
      <c r="C5216" s="148"/>
      <c r="D5216" s="148"/>
      <c r="E5216" s="148"/>
      <c r="F5216" s="148"/>
      <c r="G5216" s="148"/>
      <c r="H5216" s="148"/>
      <c r="I5216" s="151"/>
      <c r="J5216" s="148"/>
      <c r="K5216" s="66"/>
    </row>
    <row r="5217" spans="1:11" x14ac:dyDescent="0.25">
      <c r="A5217" s="148"/>
      <c r="B5217" s="148"/>
      <c r="C5217" s="148"/>
      <c r="D5217" s="148"/>
      <c r="E5217" s="148"/>
      <c r="F5217" s="148"/>
      <c r="G5217" s="148"/>
      <c r="H5217" s="148"/>
      <c r="I5217" s="151"/>
      <c r="J5217" s="148"/>
      <c r="K5217" s="66"/>
    </row>
    <row r="5218" spans="1:11" x14ac:dyDescent="0.25">
      <c r="A5218" s="148"/>
      <c r="B5218" s="148"/>
      <c r="C5218" s="148"/>
      <c r="D5218" s="148"/>
      <c r="E5218" s="148"/>
      <c r="F5218" s="148"/>
      <c r="G5218" s="148"/>
      <c r="H5218" s="148"/>
      <c r="I5218" s="151"/>
      <c r="J5218" s="148"/>
      <c r="K5218" s="66"/>
    </row>
    <row r="5219" spans="1:11" x14ac:dyDescent="0.25">
      <c r="A5219" s="148"/>
      <c r="B5219" s="148"/>
      <c r="C5219" s="148"/>
      <c r="D5219" s="148"/>
      <c r="E5219" s="148"/>
      <c r="F5219" s="148"/>
      <c r="G5219" s="148"/>
      <c r="H5219" s="148"/>
      <c r="I5219" s="151"/>
      <c r="J5219" s="148"/>
      <c r="K5219" s="66"/>
    </row>
    <row r="5220" spans="1:11" x14ac:dyDescent="0.25">
      <c r="A5220" s="148"/>
      <c r="B5220" s="148"/>
      <c r="C5220" s="148"/>
      <c r="D5220" s="148"/>
      <c r="E5220" s="148"/>
      <c r="F5220" s="148"/>
      <c r="G5220" s="148"/>
      <c r="H5220" s="148"/>
      <c r="I5220" s="151"/>
      <c r="J5220" s="148"/>
      <c r="K5220" s="66"/>
    </row>
    <row r="5221" spans="1:11" x14ac:dyDescent="0.25">
      <c r="A5221" s="148"/>
      <c r="B5221" s="148"/>
      <c r="C5221" s="148"/>
      <c r="D5221" s="148"/>
      <c r="E5221" s="148"/>
      <c r="F5221" s="148"/>
      <c r="G5221" s="148"/>
      <c r="H5221" s="148"/>
      <c r="I5221" s="151"/>
      <c r="J5221" s="148"/>
      <c r="K5221" s="66"/>
    </row>
    <row r="5222" spans="1:11" x14ac:dyDescent="0.25">
      <c r="A5222" s="148"/>
      <c r="B5222" s="148"/>
      <c r="C5222" s="148"/>
      <c r="D5222" s="148"/>
      <c r="E5222" s="148"/>
      <c r="F5222" s="148"/>
      <c r="G5222" s="148"/>
      <c r="H5222" s="148"/>
      <c r="I5222" s="151"/>
      <c r="J5222" s="148"/>
      <c r="K5222" s="66"/>
    </row>
    <row r="5223" spans="1:11" x14ac:dyDescent="0.25">
      <c r="A5223" s="148"/>
      <c r="B5223" s="148"/>
      <c r="C5223" s="148"/>
      <c r="D5223" s="148"/>
      <c r="E5223" s="148"/>
      <c r="F5223" s="148"/>
      <c r="G5223" s="148"/>
      <c r="H5223" s="148"/>
      <c r="I5223" s="151"/>
      <c r="J5223" s="148"/>
      <c r="K5223" s="66"/>
    </row>
    <row r="5224" spans="1:11" x14ac:dyDescent="0.25">
      <c r="A5224" s="148"/>
      <c r="B5224" s="148"/>
      <c r="C5224" s="148"/>
      <c r="D5224" s="148"/>
      <c r="E5224" s="148"/>
      <c r="F5224" s="148"/>
      <c r="G5224" s="148"/>
      <c r="H5224" s="148"/>
      <c r="I5224" s="151"/>
      <c r="J5224" s="148"/>
      <c r="K5224" s="66"/>
    </row>
    <row r="5225" spans="1:11" x14ac:dyDescent="0.25">
      <c r="A5225" s="148"/>
      <c r="B5225" s="148"/>
      <c r="C5225" s="148"/>
      <c r="D5225" s="148"/>
      <c r="E5225" s="148"/>
      <c r="F5225" s="148"/>
      <c r="G5225" s="148"/>
      <c r="H5225" s="148"/>
      <c r="I5225" s="151"/>
      <c r="J5225" s="148"/>
      <c r="K5225" s="66"/>
    </row>
    <row r="5226" spans="1:11" x14ac:dyDescent="0.25">
      <c r="A5226" s="148"/>
      <c r="B5226" s="148"/>
      <c r="C5226" s="148"/>
      <c r="D5226" s="148"/>
      <c r="E5226" s="148"/>
      <c r="F5226" s="148"/>
      <c r="G5226" s="148"/>
      <c r="H5226" s="148"/>
      <c r="I5226" s="151"/>
      <c r="J5226" s="148"/>
      <c r="K5226" s="66"/>
    </row>
    <row r="5227" spans="1:11" x14ac:dyDescent="0.25">
      <c r="A5227" s="148"/>
      <c r="B5227" s="148"/>
      <c r="C5227" s="148"/>
      <c r="D5227" s="148"/>
      <c r="E5227" s="148"/>
      <c r="F5227" s="148"/>
      <c r="G5227" s="148"/>
      <c r="H5227" s="148"/>
      <c r="I5227" s="151"/>
      <c r="J5227" s="148"/>
      <c r="K5227" s="66"/>
    </row>
    <row r="5228" spans="1:11" x14ac:dyDescent="0.25">
      <c r="A5228" s="148"/>
      <c r="B5228" s="148"/>
      <c r="C5228" s="148"/>
      <c r="D5228" s="148"/>
      <c r="E5228" s="148"/>
      <c r="F5228" s="148"/>
      <c r="G5228" s="148"/>
      <c r="H5228" s="148"/>
      <c r="I5228" s="151"/>
      <c r="J5228" s="148"/>
      <c r="K5228" s="66"/>
    </row>
    <row r="5229" spans="1:11" x14ac:dyDescent="0.25">
      <c r="A5229" s="148"/>
      <c r="B5229" s="148"/>
      <c r="C5229" s="148"/>
      <c r="D5229" s="148"/>
      <c r="E5229" s="148"/>
      <c r="F5229" s="148"/>
      <c r="G5229" s="148"/>
      <c r="H5229" s="148"/>
      <c r="I5229" s="151"/>
      <c r="J5229" s="148"/>
      <c r="K5229" s="66"/>
    </row>
    <row r="5230" spans="1:11" x14ac:dyDescent="0.25">
      <c r="A5230" s="148"/>
      <c r="B5230" s="148"/>
      <c r="C5230" s="148"/>
      <c r="D5230" s="148"/>
      <c r="E5230" s="148"/>
      <c r="F5230" s="148"/>
      <c r="G5230" s="148"/>
      <c r="H5230" s="148"/>
      <c r="I5230" s="151"/>
      <c r="J5230" s="148"/>
      <c r="K5230" s="66"/>
    </row>
    <row r="5231" spans="1:11" x14ac:dyDescent="0.25">
      <c r="A5231" s="148"/>
      <c r="B5231" s="148"/>
      <c r="C5231" s="148"/>
      <c r="D5231" s="148"/>
      <c r="E5231" s="148"/>
      <c r="F5231" s="148"/>
      <c r="G5231" s="148"/>
      <c r="H5231" s="148"/>
      <c r="I5231" s="151"/>
      <c r="J5231" s="148"/>
      <c r="K5231" s="66"/>
    </row>
    <row r="5232" spans="1:11" x14ac:dyDescent="0.25">
      <c r="A5232" s="148"/>
      <c r="B5232" s="148"/>
      <c r="C5232" s="148"/>
      <c r="D5232" s="148"/>
      <c r="E5232" s="148"/>
      <c r="F5232" s="148"/>
      <c r="G5232" s="148"/>
      <c r="H5232" s="148"/>
      <c r="I5232" s="151"/>
      <c r="J5232" s="148"/>
      <c r="K5232" s="66"/>
    </row>
    <row r="5233" spans="1:11" x14ac:dyDescent="0.25">
      <c r="A5233" s="148"/>
      <c r="B5233" s="148"/>
      <c r="C5233" s="148"/>
      <c r="D5233" s="148"/>
      <c r="E5233" s="148"/>
      <c r="F5233" s="148"/>
      <c r="G5233" s="148"/>
      <c r="H5233" s="148"/>
      <c r="I5233" s="151"/>
      <c r="J5233" s="148"/>
      <c r="K5233" s="66"/>
    </row>
    <row r="5234" spans="1:11" x14ac:dyDescent="0.25">
      <c r="A5234" s="148"/>
      <c r="B5234" s="148"/>
      <c r="C5234" s="148"/>
      <c r="D5234" s="148"/>
      <c r="E5234" s="148"/>
      <c r="F5234" s="148"/>
      <c r="G5234" s="148"/>
      <c r="H5234" s="148"/>
      <c r="I5234" s="151"/>
      <c r="J5234" s="148"/>
      <c r="K5234" s="66"/>
    </row>
    <row r="5235" spans="1:11" x14ac:dyDescent="0.25">
      <c r="A5235" s="148"/>
      <c r="B5235" s="148"/>
      <c r="C5235" s="148"/>
      <c r="D5235" s="148"/>
      <c r="E5235" s="148"/>
      <c r="F5235" s="148"/>
      <c r="G5235" s="148"/>
      <c r="H5235" s="148"/>
      <c r="I5235" s="151"/>
      <c r="J5235" s="148"/>
      <c r="K5235" s="66"/>
    </row>
    <row r="5236" spans="1:11" x14ac:dyDescent="0.25">
      <c r="A5236" s="148"/>
      <c r="B5236" s="148"/>
      <c r="C5236" s="148"/>
      <c r="D5236" s="148"/>
      <c r="E5236" s="148"/>
      <c r="F5236" s="148"/>
      <c r="G5236" s="148"/>
      <c r="H5236" s="148"/>
      <c r="I5236" s="151"/>
      <c r="J5236" s="148"/>
      <c r="K5236" s="66"/>
    </row>
    <row r="5237" spans="1:11" x14ac:dyDescent="0.25">
      <c r="A5237" s="148"/>
      <c r="B5237" s="148"/>
      <c r="C5237" s="148"/>
      <c r="D5237" s="148"/>
      <c r="E5237" s="148"/>
      <c r="F5237" s="148"/>
      <c r="G5237" s="148"/>
      <c r="H5237" s="148"/>
      <c r="I5237" s="151"/>
      <c r="J5237" s="148"/>
      <c r="K5237" s="66"/>
    </row>
    <row r="5238" spans="1:11" x14ac:dyDescent="0.25">
      <c r="A5238" s="148"/>
      <c r="B5238" s="148"/>
      <c r="C5238" s="148"/>
      <c r="D5238" s="148"/>
      <c r="E5238" s="148"/>
      <c r="F5238" s="148"/>
      <c r="G5238" s="148"/>
      <c r="H5238" s="148"/>
      <c r="I5238" s="151"/>
      <c r="J5238" s="148"/>
      <c r="K5238" s="66"/>
    </row>
    <row r="5239" spans="1:11" x14ac:dyDescent="0.25">
      <c r="A5239" s="148"/>
      <c r="B5239" s="148"/>
      <c r="C5239" s="148"/>
      <c r="D5239" s="148"/>
      <c r="E5239" s="148"/>
      <c r="F5239" s="148"/>
      <c r="G5239" s="148"/>
      <c r="H5239" s="148"/>
      <c r="I5239" s="151"/>
      <c r="J5239" s="148"/>
      <c r="K5239" s="66"/>
    </row>
    <row r="5240" spans="1:11" x14ac:dyDescent="0.25">
      <c r="A5240" s="148"/>
      <c r="B5240" s="148"/>
      <c r="C5240" s="148"/>
      <c r="D5240" s="148"/>
      <c r="E5240" s="148"/>
      <c r="F5240" s="148"/>
      <c r="G5240" s="148"/>
      <c r="H5240" s="148"/>
      <c r="I5240" s="151"/>
      <c r="J5240" s="148"/>
      <c r="K5240" s="66"/>
    </row>
    <row r="5241" spans="1:11" x14ac:dyDescent="0.25">
      <c r="A5241" s="148"/>
      <c r="B5241" s="148"/>
      <c r="C5241" s="148"/>
      <c r="D5241" s="148"/>
      <c r="E5241" s="148"/>
      <c r="F5241" s="148"/>
      <c r="G5241" s="148"/>
      <c r="H5241" s="148"/>
      <c r="I5241" s="151"/>
      <c r="J5241" s="148"/>
      <c r="K5241" s="66"/>
    </row>
    <row r="5242" spans="1:11" x14ac:dyDescent="0.25">
      <c r="A5242" s="148"/>
      <c r="B5242" s="148"/>
      <c r="C5242" s="148"/>
      <c r="D5242" s="148"/>
      <c r="E5242" s="148"/>
      <c r="F5242" s="148"/>
      <c r="G5242" s="148"/>
      <c r="H5242" s="148"/>
      <c r="I5242" s="151"/>
      <c r="J5242" s="148"/>
      <c r="K5242" s="66"/>
    </row>
    <row r="5243" spans="1:11" x14ac:dyDescent="0.25">
      <c r="A5243" s="148"/>
      <c r="B5243" s="148"/>
      <c r="C5243" s="148"/>
      <c r="D5243" s="148"/>
      <c r="E5243" s="148"/>
      <c r="F5243" s="148"/>
      <c r="G5243" s="148"/>
      <c r="H5243" s="148"/>
      <c r="I5243" s="151"/>
      <c r="J5243" s="148"/>
      <c r="K5243" s="66"/>
    </row>
    <row r="5244" spans="1:11" x14ac:dyDescent="0.25">
      <c r="A5244" s="148"/>
      <c r="B5244" s="148"/>
      <c r="C5244" s="148"/>
      <c r="D5244" s="148"/>
      <c r="E5244" s="148"/>
      <c r="F5244" s="148"/>
      <c r="G5244" s="148"/>
      <c r="H5244" s="148"/>
      <c r="I5244" s="151"/>
      <c r="J5244" s="148"/>
      <c r="K5244" s="66"/>
    </row>
    <row r="5245" spans="1:11" x14ac:dyDescent="0.25">
      <c r="A5245" s="148"/>
      <c r="B5245" s="148"/>
      <c r="C5245" s="148"/>
      <c r="D5245" s="148"/>
      <c r="E5245" s="148"/>
      <c r="F5245" s="148"/>
      <c r="G5245" s="148"/>
      <c r="H5245" s="148"/>
      <c r="I5245" s="151"/>
      <c r="J5245" s="148"/>
      <c r="K5245" s="66"/>
    </row>
    <row r="5246" spans="1:11" x14ac:dyDescent="0.25">
      <c r="A5246" s="148"/>
      <c r="B5246" s="148"/>
      <c r="C5246" s="148"/>
      <c r="D5246" s="148"/>
      <c r="E5246" s="148"/>
      <c r="F5246" s="148"/>
      <c r="G5246" s="148"/>
      <c r="H5246" s="148"/>
      <c r="I5246" s="151"/>
      <c r="J5246" s="148"/>
      <c r="K5246" s="66"/>
    </row>
    <row r="5247" spans="1:11" x14ac:dyDescent="0.25">
      <c r="A5247" s="148"/>
      <c r="B5247" s="148"/>
      <c r="C5247" s="148"/>
      <c r="D5247" s="148"/>
      <c r="E5247" s="148"/>
      <c r="F5247" s="148"/>
      <c r="G5247" s="148"/>
      <c r="H5247" s="148"/>
      <c r="I5247" s="151"/>
      <c r="J5247" s="148"/>
      <c r="K5247" s="66"/>
    </row>
    <row r="5248" spans="1:11" x14ac:dyDescent="0.25">
      <c r="A5248" s="148"/>
      <c r="B5248" s="148"/>
      <c r="C5248" s="148"/>
      <c r="D5248" s="148"/>
      <c r="E5248" s="148"/>
      <c r="F5248" s="148"/>
      <c r="G5248" s="148"/>
      <c r="H5248" s="148"/>
      <c r="I5248" s="151"/>
      <c r="J5248" s="148"/>
      <c r="K5248" s="66"/>
    </row>
    <row r="5249" spans="1:11" x14ac:dyDescent="0.25">
      <c r="A5249" s="148"/>
      <c r="B5249" s="148"/>
      <c r="C5249" s="148"/>
      <c r="D5249" s="148"/>
      <c r="E5249" s="148"/>
      <c r="F5249" s="148"/>
      <c r="G5249" s="148"/>
      <c r="H5249" s="148"/>
      <c r="I5249" s="151"/>
      <c r="J5249" s="148"/>
      <c r="K5249" s="66"/>
    </row>
    <row r="5250" spans="1:11" x14ac:dyDescent="0.25">
      <c r="A5250" s="148"/>
      <c r="B5250" s="148"/>
      <c r="C5250" s="148"/>
      <c r="D5250" s="148"/>
      <c r="E5250" s="148"/>
      <c r="F5250" s="148"/>
      <c r="G5250" s="148"/>
      <c r="H5250" s="148"/>
      <c r="I5250" s="151"/>
      <c r="J5250" s="148"/>
      <c r="K5250" s="66"/>
    </row>
    <row r="5251" spans="1:11" x14ac:dyDescent="0.25">
      <c r="A5251" s="148"/>
      <c r="B5251" s="148"/>
      <c r="C5251" s="148"/>
      <c r="D5251" s="148"/>
      <c r="E5251" s="148"/>
      <c r="F5251" s="148"/>
      <c r="G5251" s="148"/>
      <c r="H5251" s="148"/>
      <c r="I5251" s="151"/>
      <c r="J5251" s="148"/>
      <c r="K5251" s="66"/>
    </row>
    <row r="5252" spans="1:11" x14ac:dyDescent="0.25">
      <c r="A5252" s="148"/>
      <c r="B5252" s="148"/>
      <c r="C5252" s="148"/>
      <c r="D5252" s="148"/>
      <c r="E5252" s="148"/>
      <c r="F5252" s="148"/>
      <c r="G5252" s="148"/>
      <c r="H5252" s="148"/>
      <c r="I5252" s="151"/>
      <c r="J5252" s="148"/>
      <c r="K5252" s="66"/>
    </row>
    <row r="5253" spans="1:11" x14ac:dyDescent="0.25">
      <c r="A5253" s="148"/>
      <c r="B5253" s="148"/>
      <c r="C5253" s="148"/>
      <c r="D5253" s="148"/>
      <c r="E5253" s="148"/>
      <c r="F5253" s="148"/>
      <c r="G5253" s="148"/>
      <c r="H5253" s="148"/>
      <c r="I5253" s="151"/>
      <c r="J5253" s="148"/>
      <c r="K5253" s="66"/>
    </row>
    <row r="5254" spans="1:11" x14ac:dyDescent="0.25">
      <c r="A5254" s="148"/>
      <c r="B5254" s="148"/>
      <c r="C5254" s="148"/>
      <c r="D5254" s="148"/>
      <c r="E5254" s="148"/>
      <c r="F5254" s="148"/>
      <c r="G5254" s="148"/>
      <c r="H5254" s="148"/>
      <c r="I5254" s="151"/>
      <c r="J5254" s="148"/>
      <c r="K5254" s="66"/>
    </row>
    <row r="5255" spans="1:11" x14ac:dyDescent="0.25">
      <c r="A5255" s="148"/>
      <c r="B5255" s="148"/>
      <c r="C5255" s="148"/>
      <c r="D5255" s="148"/>
      <c r="E5255" s="148"/>
      <c r="F5255" s="148"/>
      <c r="G5255" s="148"/>
      <c r="H5255" s="148"/>
      <c r="I5255" s="151"/>
      <c r="J5255" s="148"/>
      <c r="K5255" s="66"/>
    </row>
    <row r="5256" spans="1:11" x14ac:dyDescent="0.25">
      <c r="A5256" s="148"/>
      <c r="B5256" s="148"/>
      <c r="C5256" s="148"/>
      <c r="D5256" s="148"/>
      <c r="E5256" s="148"/>
      <c r="F5256" s="148"/>
      <c r="G5256" s="148"/>
      <c r="H5256" s="148"/>
      <c r="I5256" s="151"/>
      <c r="J5256" s="148"/>
      <c r="K5256" s="66"/>
    </row>
    <row r="5257" spans="1:11" x14ac:dyDescent="0.25">
      <c r="A5257" s="148"/>
      <c r="B5257" s="148"/>
      <c r="C5257" s="148"/>
      <c r="D5257" s="148"/>
      <c r="E5257" s="148"/>
      <c r="F5257" s="148"/>
      <c r="G5257" s="148"/>
      <c r="H5257" s="148"/>
      <c r="I5257" s="151"/>
      <c r="J5257" s="148"/>
      <c r="K5257" s="66"/>
    </row>
    <row r="5258" spans="1:11" x14ac:dyDescent="0.25">
      <c r="A5258" s="148"/>
      <c r="B5258" s="148"/>
      <c r="C5258" s="148"/>
      <c r="D5258" s="148"/>
      <c r="E5258" s="148"/>
      <c r="F5258" s="148"/>
      <c r="G5258" s="148"/>
      <c r="H5258" s="148"/>
      <c r="I5258" s="151"/>
      <c r="J5258" s="148"/>
      <c r="K5258" s="66"/>
    </row>
    <row r="5259" spans="1:11" x14ac:dyDescent="0.25">
      <c r="A5259" s="148"/>
      <c r="B5259" s="148"/>
      <c r="C5259" s="148"/>
      <c r="D5259" s="148"/>
      <c r="E5259" s="148"/>
      <c r="F5259" s="148"/>
      <c r="G5259" s="148"/>
      <c r="H5259" s="148"/>
      <c r="I5259" s="151"/>
      <c r="J5259" s="148"/>
      <c r="K5259" s="66"/>
    </row>
    <row r="5260" spans="1:11" x14ac:dyDescent="0.25">
      <c r="A5260" s="148"/>
      <c r="B5260" s="148"/>
      <c r="C5260" s="148"/>
      <c r="D5260" s="148"/>
      <c r="E5260" s="148"/>
      <c r="F5260" s="148"/>
      <c r="G5260" s="148"/>
      <c r="H5260" s="148"/>
      <c r="I5260" s="151"/>
      <c r="J5260" s="148"/>
      <c r="K5260" s="66"/>
    </row>
    <row r="5261" spans="1:11" x14ac:dyDescent="0.25">
      <c r="A5261" s="148"/>
      <c r="B5261" s="148"/>
      <c r="C5261" s="148"/>
      <c r="D5261" s="148"/>
      <c r="E5261" s="148"/>
      <c r="F5261" s="148"/>
      <c r="G5261" s="148"/>
      <c r="H5261" s="148"/>
      <c r="I5261" s="151"/>
      <c r="J5261" s="148"/>
      <c r="K5261" s="66"/>
    </row>
    <row r="5262" spans="1:11" x14ac:dyDescent="0.25">
      <c r="A5262" s="148"/>
      <c r="B5262" s="148"/>
      <c r="C5262" s="148"/>
      <c r="D5262" s="148"/>
      <c r="E5262" s="148"/>
      <c r="F5262" s="148"/>
      <c r="G5262" s="148"/>
      <c r="H5262" s="148"/>
      <c r="I5262" s="151"/>
      <c r="J5262" s="148"/>
      <c r="K5262" s="66"/>
    </row>
    <row r="5263" spans="1:11" x14ac:dyDescent="0.25">
      <c r="A5263" s="148"/>
      <c r="B5263" s="148"/>
      <c r="C5263" s="148"/>
      <c r="D5263" s="148"/>
      <c r="E5263" s="148"/>
      <c r="F5263" s="148"/>
      <c r="G5263" s="148"/>
      <c r="H5263" s="148"/>
      <c r="I5263" s="151"/>
      <c r="J5263" s="148"/>
      <c r="K5263" s="66"/>
    </row>
    <row r="5264" spans="1:11" x14ac:dyDescent="0.25">
      <c r="A5264" s="148"/>
      <c r="B5264" s="148"/>
      <c r="C5264" s="148"/>
      <c r="D5264" s="148"/>
      <c r="E5264" s="148"/>
      <c r="F5264" s="148"/>
      <c r="G5264" s="148"/>
      <c r="H5264" s="148"/>
      <c r="I5264" s="151"/>
      <c r="J5264" s="148"/>
      <c r="K5264" s="66"/>
    </row>
    <row r="5265" spans="1:11" x14ac:dyDescent="0.25">
      <c r="A5265" s="148"/>
      <c r="B5265" s="148"/>
      <c r="C5265" s="148"/>
      <c r="D5265" s="148"/>
      <c r="E5265" s="148"/>
      <c r="F5265" s="148"/>
      <c r="G5265" s="148"/>
      <c r="H5265" s="148"/>
      <c r="I5265" s="151"/>
      <c r="J5265" s="148"/>
      <c r="K5265" s="66"/>
    </row>
    <row r="5266" spans="1:11" x14ac:dyDescent="0.25">
      <c r="A5266" s="148"/>
      <c r="B5266" s="148"/>
      <c r="C5266" s="148"/>
      <c r="D5266" s="148"/>
      <c r="E5266" s="148"/>
      <c r="F5266" s="148"/>
      <c r="G5266" s="148"/>
      <c r="H5266" s="148"/>
      <c r="I5266" s="151"/>
      <c r="J5266" s="148"/>
      <c r="K5266" s="66"/>
    </row>
    <row r="5267" spans="1:11" x14ac:dyDescent="0.25">
      <c r="A5267" s="148"/>
      <c r="B5267" s="148"/>
      <c r="C5267" s="148"/>
      <c r="D5267" s="148"/>
      <c r="E5267" s="148"/>
      <c r="F5267" s="148"/>
      <c r="G5267" s="148"/>
      <c r="H5267" s="148"/>
      <c r="I5267" s="151"/>
      <c r="J5267" s="148"/>
      <c r="K5267" s="66"/>
    </row>
    <row r="5268" spans="1:11" x14ac:dyDescent="0.25">
      <c r="A5268" s="148"/>
      <c r="B5268" s="148"/>
      <c r="C5268" s="148"/>
      <c r="D5268" s="148"/>
      <c r="E5268" s="148"/>
      <c r="F5268" s="148"/>
      <c r="G5268" s="148"/>
      <c r="H5268" s="148"/>
      <c r="I5268" s="151"/>
      <c r="J5268" s="148"/>
      <c r="K5268" s="66"/>
    </row>
    <row r="5269" spans="1:11" x14ac:dyDescent="0.25">
      <c r="A5269" s="148"/>
      <c r="B5269" s="148"/>
      <c r="C5269" s="148"/>
      <c r="D5269" s="148"/>
      <c r="E5269" s="148"/>
      <c r="F5269" s="148"/>
      <c r="G5269" s="148"/>
      <c r="H5269" s="148"/>
      <c r="I5269" s="151"/>
      <c r="J5269" s="148"/>
      <c r="K5269" s="66"/>
    </row>
    <row r="5270" spans="1:11" x14ac:dyDescent="0.25">
      <c r="A5270" s="148"/>
      <c r="B5270" s="148"/>
      <c r="C5270" s="148"/>
      <c r="D5270" s="148"/>
      <c r="E5270" s="148"/>
      <c r="F5270" s="148"/>
      <c r="G5270" s="148"/>
      <c r="H5270" s="148"/>
      <c r="I5270" s="151"/>
      <c r="J5270" s="148"/>
      <c r="K5270" s="66"/>
    </row>
    <row r="5271" spans="1:11" x14ac:dyDescent="0.25">
      <c r="A5271" s="148"/>
      <c r="B5271" s="148"/>
      <c r="C5271" s="148"/>
      <c r="D5271" s="148"/>
      <c r="E5271" s="148"/>
      <c r="F5271" s="148"/>
      <c r="G5271" s="148"/>
      <c r="H5271" s="148"/>
      <c r="I5271" s="151"/>
      <c r="J5271" s="148"/>
      <c r="K5271" s="66"/>
    </row>
    <row r="5272" spans="1:11" x14ac:dyDescent="0.25">
      <c r="A5272" s="148"/>
      <c r="B5272" s="148"/>
      <c r="C5272" s="148"/>
      <c r="D5272" s="148"/>
      <c r="E5272" s="148"/>
      <c r="F5272" s="148"/>
      <c r="G5272" s="148"/>
      <c r="H5272" s="148"/>
      <c r="I5272" s="151"/>
      <c r="J5272" s="148"/>
      <c r="K5272" s="66"/>
    </row>
    <row r="5273" spans="1:11" x14ac:dyDescent="0.25">
      <c r="A5273" s="148"/>
      <c r="B5273" s="148"/>
      <c r="C5273" s="148"/>
      <c r="D5273" s="148"/>
      <c r="E5273" s="148"/>
      <c r="F5273" s="148"/>
      <c r="G5273" s="148"/>
      <c r="H5273" s="148"/>
      <c r="I5273" s="151"/>
      <c r="J5273" s="148"/>
      <c r="K5273" s="66"/>
    </row>
    <row r="5274" spans="1:11" x14ac:dyDescent="0.25">
      <c r="A5274" s="148"/>
      <c r="B5274" s="148"/>
      <c r="C5274" s="148"/>
      <c r="D5274" s="148"/>
      <c r="E5274" s="148"/>
      <c r="F5274" s="148"/>
      <c r="G5274" s="148"/>
      <c r="H5274" s="148"/>
      <c r="I5274" s="151"/>
      <c r="J5274" s="148"/>
      <c r="K5274" s="66"/>
    </row>
    <row r="5275" spans="1:11" x14ac:dyDescent="0.25">
      <c r="A5275" s="148"/>
      <c r="B5275" s="148"/>
      <c r="C5275" s="148"/>
      <c r="D5275" s="148"/>
      <c r="E5275" s="148"/>
      <c r="F5275" s="148"/>
      <c r="G5275" s="148"/>
      <c r="H5275" s="148"/>
      <c r="I5275" s="151"/>
      <c r="J5275" s="148"/>
      <c r="K5275" s="66"/>
    </row>
    <row r="5276" spans="1:11" x14ac:dyDescent="0.25">
      <c r="A5276" s="148"/>
      <c r="B5276" s="148"/>
      <c r="C5276" s="148"/>
      <c r="D5276" s="148"/>
      <c r="E5276" s="148"/>
      <c r="F5276" s="148"/>
      <c r="G5276" s="148"/>
      <c r="H5276" s="148"/>
      <c r="I5276" s="151"/>
      <c r="J5276" s="148"/>
      <c r="K5276" s="66"/>
    </row>
    <row r="5277" spans="1:11" x14ac:dyDescent="0.25">
      <c r="A5277" s="148"/>
      <c r="B5277" s="148"/>
      <c r="C5277" s="148"/>
      <c r="D5277" s="148"/>
      <c r="E5277" s="148"/>
      <c r="F5277" s="148"/>
      <c r="G5277" s="148"/>
      <c r="H5277" s="148"/>
      <c r="I5277" s="151"/>
      <c r="J5277" s="148"/>
      <c r="K5277" s="66"/>
    </row>
    <row r="5278" spans="1:11" x14ac:dyDescent="0.25">
      <c r="A5278" s="148"/>
      <c r="B5278" s="148"/>
      <c r="C5278" s="148"/>
      <c r="D5278" s="148"/>
      <c r="E5278" s="148"/>
      <c r="F5278" s="148"/>
      <c r="G5278" s="148"/>
      <c r="H5278" s="148"/>
      <c r="I5278" s="151"/>
      <c r="J5278" s="148"/>
      <c r="K5278" s="66"/>
    </row>
    <row r="5279" spans="1:11" x14ac:dyDescent="0.25">
      <c r="A5279" s="148"/>
      <c r="B5279" s="148"/>
      <c r="C5279" s="148"/>
      <c r="D5279" s="148"/>
      <c r="E5279" s="148"/>
      <c r="F5279" s="148"/>
      <c r="G5279" s="148"/>
      <c r="H5279" s="148"/>
      <c r="I5279" s="151"/>
      <c r="J5279" s="148"/>
      <c r="K5279" s="66"/>
    </row>
    <row r="5280" spans="1:11" x14ac:dyDescent="0.25">
      <c r="A5280" s="148"/>
      <c r="B5280" s="148"/>
      <c r="C5280" s="148"/>
      <c r="D5280" s="148"/>
      <c r="E5280" s="148"/>
      <c r="F5280" s="148"/>
      <c r="G5280" s="148"/>
      <c r="H5280" s="148"/>
      <c r="I5280" s="151"/>
      <c r="J5280" s="148"/>
      <c r="K5280" s="66"/>
    </row>
    <row r="5281" spans="1:11" x14ac:dyDescent="0.25">
      <c r="A5281" s="148"/>
      <c r="B5281" s="148"/>
      <c r="C5281" s="148"/>
      <c r="D5281" s="148"/>
      <c r="E5281" s="148"/>
      <c r="F5281" s="148"/>
      <c r="G5281" s="148"/>
      <c r="H5281" s="148"/>
      <c r="I5281" s="151"/>
      <c r="J5281" s="148"/>
      <c r="K5281" s="66"/>
    </row>
    <row r="5282" spans="1:11" x14ac:dyDescent="0.25">
      <c r="A5282" s="148"/>
      <c r="B5282" s="148"/>
      <c r="C5282" s="148"/>
      <c r="D5282" s="148"/>
      <c r="E5282" s="148"/>
      <c r="F5282" s="148"/>
      <c r="G5282" s="148"/>
      <c r="H5282" s="148"/>
      <c r="I5282" s="151"/>
      <c r="J5282" s="148"/>
      <c r="K5282" s="66"/>
    </row>
    <row r="5283" spans="1:11" x14ac:dyDescent="0.25">
      <c r="A5283" s="148"/>
      <c r="B5283" s="148"/>
      <c r="C5283" s="148"/>
      <c r="D5283" s="148"/>
      <c r="E5283" s="148"/>
      <c r="F5283" s="148"/>
      <c r="G5283" s="148"/>
      <c r="H5283" s="148"/>
      <c r="I5283" s="151"/>
      <c r="J5283" s="148"/>
      <c r="K5283" s="66"/>
    </row>
    <row r="5284" spans="1:11" x14ac:dyDescent="0.25">
      <c r="A5284" s="148"/>
      <c r="B5284" s="148"/>
      <c r="C5284" s="148"/>
      <c r="D5284" s="148"/>
      <c r="E5284" s="148"/>
      <c r="F5284" s="148"/>
      <c r="G5284" s="148"/>
      <c r="H5284" s="148"/>
      <c r="I5284" s="151"/>
      <c r="J5284" s="148"/>
      <c r="K5284" s="66"/>
    </row>
    <row r="5285" spans="1:11" x14ac:dyDescent="0.25">
      <c r="A5285" s="148"/>
      <c r="B5285" s="148"/>
      <c r="C5285" s="148"/>
      <c r="D5285" s="148"/>
      <c r="E5285" s="148"/>
      <c r="F5285" s="148"/>
      <c r="G5285" s="148"/>
      <c r="H5285" s="148"/>
      <c r="I5285" s="151"/>
      <c r="J5285" s="148"/>
      <c r="K5285" s="66"/>
    </row>
    <row r="5286" spans="1:11" x14ac:dyDescent="0.25">
      <c r="A5286" s="148"/>
      <c r="B5286" s="148"/>
      <c r="C5286" s="148"/>
      <c r="D5286" s="148"/>
      <c r="E5286" s="148"/>
      <c r="F5286" s="148"/>
      <c r="G5286" s="148"/>
      <c r="H5286" s="148"/>
      <c r="I5286" s="151"/>
      <c r="J5286" s="148"/>
      <c r="K5286" s="66"/>
    </row>
    <row r="5287" spans="1:11" x14ac:dyDescent="0.25">
      <c r="A5287" s="148"/>
      <c r="B5287" s="148"/>
      <c r="C5287" s="148"/>
      <c r="D5287" s="148"/>
      <c r="E5287" s="148"/>
      <c r="F5287" s="148"/>
      <c r="G5287" s="148"/>
      <c r="H5287" s="148"/>
      <c r="I5287" s="151"/>
      <c r="J5287" s="148"/>
      <c r="K5287" s="66"/>
    </row>
    <row r="5288" spans="1:11" x14ac:dyDescent="0.25">
      <c r="A5288" s="148"/>
      <c r="B5288" s="148"/>
      <c r="C5288" s="148"/>
      <c r="D5288" s="148"/>
      <c r="E5288" s="148"/>
      <c r="F5288" s="148"/>
      <c r="G5288" s="148"/>
      <c r="H5288" s="148"/>
      <c r="I5288" s="151"/>
      <c r="J5288" s="148"/>
      <c r="K5288" s="66"/>
    </row>
    <row r="5289" spans="1:11" x14ac:dyDescent="0.25">
      <c r="A5289" s="148"/>
      <c r="B5289" s="148"/>
      <c r="C5289" s="148"/>
      <c r="D5289" s="148"/>
      <c r="E5289" s="148"/>
      <c r="F5289" s="148"/>
      <c r="G5289" s="148"/>
      <c r="H5289" s="148"/>
      <c r="I5289" s="151"/>
      <c r="J5289" s="148"/>
      <c r="K5289" s="66"/>
    </row>
    <row r="5290" spans="1:11" x14ac:dyDescent="0.25">
      <c r="A5290" s="148"/>
      <c r="B5290" s="148"/>
      <c r="C5290" s="148"/>
      <c r="D5290" s="148"/>
      <c r="E5290" s="148"/>
      <c r="F5290" s="148"/>
      <c r="G5290" s="148"/>
      <c r="H5290" s="148"/>
      <c r="I5290" s="151"/>
      <c r="J5290" s="148"/>
      <c r="K5290" s="66"/>
    </row>
    <row r="5291" spans="1:11" x14ac:dyDescent="0.25">
      <c r="A5291" s="148"/>
      <c r="B5291" s="148"/>
      <c r="C5291" s="148"/>
      <c r="D5291" s="148"/>
      <c r="E5291" s="148"/>
      <c r="F5291" s="148"/>
      <c r="G5291" s="148"/>
      <c r="H5291" s="148"/>
      <c r="I5291" s="151"/>
      <c r="J5291" s="148"/>
      <c r="K5291" s="66"/>
    </row>
    <row r="5292" spans="1:11" x14ac:dyDescent="0.25">
      <c r="A5292" s="148"/>
      <c r="B5292" s="148"/>
      <c r="C5292" s="148"/>
      <c r="D5292" s="148"/>
      <c r="E5292" s="148"/>
      <c r="F5292" s="148"/>
      <c r="G5292" s="148"/>
      <c r="H5292" s="148"/>
      <c r="I5292" s="151"/>
      <c r="J5292" s="148"/>
      <c r="K5292" s="66"/>
    </row>
    <row r="5293" spans="1:11" x14ac:dyDescent="0.25">
      <c r="A5293" s="148"/>
      <c r="B5293" s="148"/>
      <c r="C5293" s="148"/>
      <c r="D5293" s="148"/>
      <c r="E5293" s="148"/>
      <c r="F5293" s="148"/>
      <c r="G5293" s="148"/>
      <c r="H5293" s="148"/>
      <c r="I5293" s="151"/>
      <c r="J5293" s="148"/>
      <c r="K5293" s="66"/>
    </row>
    <row r="5294" spans="1:11" x14ac:dyDescent="0.25">
      <c r="A5294" s="148"/>
      <c r="B5294" s="148"/>
      <c r="C5294" s="148"/>
      <c r="D5294" s="148"/>
      <c r="E5294" s="148"/>
      <c r="F5294" s="148"/>
      <c r="G5294" s="148"/>
      <c r="H5294" s="148"/>
      <c r="I5294" s="151"/>
      <c r="J5294" s="148"/>
      <c r="K5294" s="66"/>
    </row>
    <row r="5295" spans="1:11" x14ac:dyDescent="0.25">
      <c r="A5295" s="148"/>
      <c r="B5295" s="148"/>
      <c r="C5295" s="148"/>
      <c r="D5295" s="148"/>
      <c r="E5295" s="148"/>
      <c r="F5295" s="148"/>
      <c r="G5295" s="148"/>
      <c r="H5295" s="148"/>
      <c r="I5295" s="151"/>
      <c r="J5295" s="148"/>
      <c r="K5295" s="66"/>
    </row>
    <row r="5296" spans="1:11" x14ac:dyDescent="0.25">
      <c r="A5296" s="148"/>
      <c r="B5296" s="148"/>
      <c r="C5296" s="148"/>
      <c r="D5296" s="148"/>
      <c r="E5296" s="148"/>
      <c r="F5296" s="148"/>
      <c r="G5296" s="148"/>
      <c r="H5296" s="148"/>
      <c r="I5296" s="151"/>
      <c r="J5296" s="148"/>
      <c r="K5296" s="66"/>
    </row>
    <row r="5297" spans="1:11" x14ac:dyDescent="0.25">
      <c r="A5297" s="148"/>
      <c r="B5297" s="148"/>
      <c r="C5297" s="148"/>
      <c r="D5297" s="148"/>
      <c r="E5297" s="148"/>
      <c r="F5297" s="148"/>
      <c r="G5297" s="148"/>
      <c r="H5297" s="148"/>
      <c r="I5297" s="151"/>
      <c r="J5297" s="148"/>
      <c r="K5297" s="66"/>
    </row>
    <row r="5298" spans="1:11" x14ac:dyDescent="0.25">
      <c r="A5298" s="148"/>
      <c r="B5298" s="148"/>
      <c r="C5298" s="148"/>
      <c r="D5298" s="148"/>
      <c r="E5298" s="148"/>
      <c r="F5298" s="148"/>
      <c r="G5298" s="148"/>
      <c r="H5298" s="148"/>
      <c r="I5298" s="151"/>
      <c r="J5298" s="148"/>
      <c r="K5298" s="66"/>
    </row>
    <row r="5299" spans="1:11" x14ac:dyDescent="0.25">
      <c r="A5299" s="148"/>
      <c r="B5299" s="148"/>
      <c r="C5299" s="148"/>
      <c r="D5299" s="148"/>
      <c r="E5299" s="148"/>
      <c r="F5299" s="148"/>
      <c r="G5299" s="148"/>
      <c r="H5299" s="148"/>
      <c r="I5299" s="151"/>
      <c r="J5299" s="148"/>
      <c r="K5299" s="66"/>
    </row>
    <row r="5300" spans="1:11" x14ac:dyDescent="0.25">
      <c r="A5300" s="148"/>
      <c r="B5300" s="148"/>
      <c r="C5300" s="148"/>
      <c r="D5300" s="148"/>
      <c r="E5300" s="148"/>
      <c r="F5300" s="148"/>
      <c r="G5300" s="148"/>
      <c r="H5300" s="148"/>
      <c r="I5300" s="151"/>
      <c r="J5300" s="148"/>
      <c r="K5300" s="66"/>
    </row>
    <row r="5301" spans="1:11" x14ac:dyDescent="0.25">
      <c r="A5301" s="148"/>
      <c r="B5301" s="148"/>
      <c r="C5301" s="148"/>
      <c r="D5301" s="148"/>
      <c r="E5301" s="148"/>
      <c r="F5301" s="148"/>
      <c r="G5301" s="148"/>
      <c r="H5301" s="148"/>
      <c r="I5301" s="151"/>
      <c r="J5301" s="148"/>
      <c r="K5301" s="66"/>
    </row>
    <row r="5302" spans="1:11" x14ac:dyDescent="0.25">
      <c r="A5302" s="148"/>
      <c r="B5302" s="148"/>
      <c r="C5302" s="148"/>
      <c r="D5302" s="148"/>
      <c r="E5302" s="148"/>
      <c r="F5302" s="148"/>
      <c r="G5302" s="148"/>
      <c r="H5302" s="148"/>
      <c r="I5302" s="151"/>
      <c r="J5302" s="148"/>
      <c r="K5302" s="66"/>
    </row>
    <row r="5303" spans="1:11" x14ac:dyDescent="0.25">
      <c r="A5303" s="148"/>
      <c r="B5303" s="148"/>
      <c r="C5303" s="148"/>
      <c r="D5303" s="148"/>
      <c r="E5303" s="148"/>
      <c r="F5303" s="148"/>
      <c r="G5303" s="148"/>
      <c r="H5303" s="148"/>
      <c r="I5303" s="151"/>
      <c r="J5303" s="148"/>
      <c r="K5303" s="66"/>
    </row>
    <row r="5304" spans="1:11" x14ac:dyDescent="0.25">
      <c r="A5304" s="148"/>
      <c r="B5304" s="148"/>
      <c r="C5304" s="148"/>
      <c r="D5304" s="148"/>
      <c r="E5304" s="148"/>
      <c r="F5304" s="148"/>
      <c r="G5304" s="148"/>
      <c r="H5304" s="148"/>
      <c r="I5304" s="151"/>
      <c r="J5304" s="148"/>
      <c r="K5304" s="66"/>
    </row>
    <row r="5305" spans="1:11" x14ac:dyDescent="0.25">
      <c r="A5305" s="148"/>
      <c r="B5305" s="148"/>
      <c r="C5305" s="148"/>
      <c r="D5305" s="148"/>
      <c r="E5305" s="148"/>
      <c r="F5305" s="148"/>
      <c r="G5305" s="148"/>
      <c r="H5305" s="148"/>
      <c r="I5305" s="151"/>
      <c r="J5305" s="148"/>
      <c r="K5305" s="66"/>
    </row>
    <row r="5306" spans="1:11" x14ac:dyDescent="0.25">
      <c r="A5306" s="148"/>
      <c r="B5306" s="148"/>
      <c r="C5306" s="148"/>
      <c r="D5306" s="148"/>
      <c r="E5306" s="148"/>
      <c r="F5306" s="148"/>
      <c r="G5306" s="148"/>
      <c r="H5306" s="148"/>
      <c r="I5306" s="151"/>
      <c r="J5306" s="148"/>
      <c r="K5306" s="66"/>
    </row>
    <row r="5307" spans="1:11" x14ac:dyDescent="0.25">
      <c r="A5307" s="148"/>
      <c r="B5307" s="148"/>
      <c r="C5307" s="148"/>
      <c r="D5307" s="148"/>
      <c r="E5307" s="148"/>
      <c r="F5307" s="148"/>
      <c r="G5307" s="148"/>
      <c r="H5307" s="148"/>
      <c r="I5307" s="151"/>
      <c r="J5307" s="148"/>
      <c r="K5307" s="66"/>
    </row>
    <row r="5308" spans="1:11" x14ac:dyDescent="0.25">
      <c r="A5308" s="148"/>
      <c r="B5308" s="148"/>
      <c r="C5308" s="148"/>
      <c r="D5308" s="148"/>
      <c r="E5308" s="148"/>
      <c r="F5308" s="148"/>
      <c r="G5308" s="148"/>
      <c r="H5308" s="148"/>
      <c r="I5308" s="151"/>
      <c r="J5308" s="148"/>
      <c r="K5308" s="66"/>
    </row>
    <row r="5309" spans="1:11" x14ac:dyDescent="0.25">
      <c r="A5309" s="148"/>
      <c r="B5309" s="148"/>
      <c r="C5309" s="148"/>
      <c r="D5309" s="148"/>
      <c r="E5309" s="148"/>
      <c r="F5309" s="148"/>
      <c r="G5309" s="148"/>
      <c r="H5309" s="148"/>
      <c r="I5309" s="151"/>
      <c r="J5309" s="148"/>
      <c r="K5309" s="66"/>
    </row>
    <row r="5310" spans="1:11" x14ac:dyDescent="0.25">
      <c r="A5310" s="148"/>
      <c r="B5310" s="148"/>
      <c r="C5310" s="148"/>
      <c r="D5310" s="148"/>
      <c r="E5310" s="148"/>
      <c r="F5310" s="148"/>
      <c r="G5310" s="148"/>
      <c r="H5310" s="148"/>
      <c r="I5310" s="151"/>
      <c r="J5310" s="148"/>
      <c r="K5310" s="66"/>
    </row>
    <row r="5311" spans="1:11" x14ac:dyDescent="0.25">
      <c r="A5311" s="148"/>
      <c r="B5311" s="148"/>
      <c r="C5311" s="148"/>
      <c r="D5311" s="148"/>
      <c r="E5311" s="148"/>
      <c r="F5311" s="148"/>
      <c r="G5311" s="148"/>
      <c r="H5311" s="148"/>
      <c r="I5311" s="151"/>
      <c r="J5311" s="148"/>
      <c r="K5311" s="66"/>
    </row>
    <row r="5312" spans="1:11" x14ac:dyDescent="0.25">
      <c r="A5312" s="148"/>
      <c r="B5312" s="148"/>
      <c r="C5312" s="148"/>
      <c r="D5312" s="148"/>
      <c r="E5312" s="148"/>
      <c r="F5312" s="148"/>
      <c r="G5312" s="148"/>
      <c r="H5312" s="148"/>
      <c r="I5312" s="151"/>
      <c r="J5312" s="148"/>
      <c r="K5312" s="66"/>
    </row>
    <row r="5313" spans="1:11" x14ac:dyDescent="0.25">
      <c r="A5313" s="148"/>
      <c r="B5313" s="148"/>
      <c r="C5313" s="148"/>
      <c r="D5313" s="148"/>
      <c r="E5313" s="148"/>
      <c r="F5313" s="148"/>
      <c r="G5313" s="148"/>
      <c r="H5313" s="148"/>
      <c r="I5313" s="151"/>
      <c r="J5313" s="148"/>
      <c r="K5313" s="66"/>
    </row>
    <row r="5314" spans="1:11" x14ac:dyDescent="0.25">
      <c r="A5314" s="148"/>
      <c r="B5314" s="148"/>
      <c r="C5314" s="148"/>
      <c r="D5314" s="148"/>
      <c r="E5314" s="148"/>
      <c r="F5314" s="148"/>
      <c r="G5314" s="148"/>
      <c r="H5314" s="148"/>
      <c r="I5314" s="151"/>
      <c r="J5314" s="148"/>
      <c r="K5314" s="66"/>
    </row>
    <row r="5315" spans="1:11" x14ac:dyDescent="0.25">
      <c r="A5315" s="148"/>
      <c r="B5315" s="148"/>
      <c r="C5315" s="148"/>
      <c r="D5315" s="148"/>
      <c r="E5315" s="148"/>
      <c r="F5315" s="148"/>
      <c r="G5315" s="148"/>
      <c r="H5315" s="148"/>
      <c r="I5315" s="151"/>
      <c r="J5315" s="148"/>
      <c r="K5315" s="66"/>
    </row>
    <row r="5316" spans="1:11" x14ac:dyDescent="0.25">
      <c r="A5316" s="148"/>
      <c r="B5316" s="148"/>
      <c r="C5316" s="148"/>
      <c r="D5316" s="148"/>
      <c r="E5316" s="148"/>
      <c r="F5316" s="148"/>
      <c r="G5316" s="148"/>
      <c r="H5316" s="148"/>
      <c r="I5316" s="151"/>
      <c r="J5316" s="148"/>
      <c r="K5316" s="66"/>
    </row>
    <row r="5317" spans="1:11" x14ac:dyDescent="0.25">
      <c r="A5317" s="148"/>
      <c r="B5317" s="148"/>
      <c r="C5317" s="148"/>
      <c r="D5317" s="148"/>
      <c r="E5317" s="148"/>
      <c r="F5317" s="148"/>
      <c r="G5317" s="148"/>
      <c r="H5317" s="148"/>
      <c r="I5317" s="151"/>
      <c r="J5317" s="148"/>
      <c r="K5317" s="66"/>
    </row>
    <row r="5318" spans="1:11" x14ac:dyDescent="0.25">
      <c r="A5318" s="148"/>
      <c r="B5318" s="148"/>
      <c r="C5318" s="148"/>
      <c r="D5318" s="148"/>
      <c r="E5318" s="148"/>
      <c r="F5318" s="148"/>
      <c r="G5318" s="148"/>
      <c r="H5318" s="148"/>
      <c r="I5318" s="151"/>
      <c r="J5318" s="148"/>
      <c r="K5318" s="66"/>
    </row>
    <row r="5319" spans="1:11" x14ac:dyDescent="0.25">
      <c r="A5319" s="148"/>
      <c r="B5319" s="148"/>
      <c r="C5319" s="148"/>
      <c r="D5319" s="148"/>
      <c r="E5319" s="148"/>
      <c r="F5319" s="148"/>
      <c r="G5319" s="148"/>
      <c r="H5319" s="148"/>
      <c r="I5319" s="151"/>
      <c r="J5319" s="148"/>
      <c r="K5319" s="66"/>
    </row>
    <row r="5320" spans="1:11" x14ac:dyDescent="0.25">
      <c r="A5320" s="148"/>
      <c r="B5320" s="148"/>
      <c r="C5320" s="148"/>
      <c r="D5320" s="148"/>
      <c r="E5320" s="148"/>
      <c r="F5320" s="148"/>
      <c r="G5320" s="148"/>
      <c r="H5320" s="148"/>
      <c r="I5320" s="151"/>
      <c r="J5320" s="148"/>
      <c r="K5320" s="66"/>
    </row>
    <row r="5321" spans="1:11" x14ac:dyDescent="0.25">
      <c r="A5321" s="148"/>
      <c r="B5321" s="148"/>
      <c r="C5321" s="148"/>
      <c r="D5321" s="148"/>
      <c r="E5321" s="148"/>
      <c r="F5321" s="148"/>
      <c r="G5321" s="148"/>
      <c r="H5321" s="148"/>
      <c r="I5321" s="151"/>
      <c r="J5321" s="148"/>
      <c r="K5321" s="66"/>
    </row>
    <row r="5322" spans="1:11" x14ac:dyDescent="0.25">
      <c r="A5322" s="148"/>
      <c r="B5322" s="148"/>
      <c r="C5322" s="148"/>
      <c r="D5322" s="148"/>
      <c r="E5322" s="148"/>
      <c r="F5322" s="148"/>
      <c r="G5322" s="148"/>
      <c r="H5322" s="148"/>
      <c r="I5322" s="151"/>
      <c r="J5322" s="148"/>
      <c r="K5322" s="66"/>
    </row>
    <row r="5323" spans="1:11" x14ac:dyDescent="0.25">
      <c r="A5323" s="148"/>
      <c r="B5323" s="148"/>
      <c r="C5323" s="148"/>
      <c r="D5323" s="148"/>
      <c r="E5323" s="148"/>
      <c r="F5323" s="148"/>
      <c r="G5323" s="148"/>
      <c r="H5323" s="148"/>
      <c r="I5323" s="151"/>
      <c r="J5323" s="148"/>
      <c r="K5323" s="66"/>
    </row>
    <row r="5324" spans="1:11" x14ac:dyDescent="0.25">
      <c r="A5324" s="148"/>
      <c r="B5324" s="148"/>
      <c r="C5324" s="148"/>
      <c r="D5324" s="148"/>
      <c r="E5324" s="148"/>
      <c r="F5324" s="148"/>
      <c r="G5324" s="148"/>
      <c r="H5324" s="148"/>
      <c r="I5324" s="151"/>
      <c r="J5324" s="148"/>
      <c r="K5324" s="66"/>
    </row>
    <row r="5325" spans="1:11" x14ac:dyDescent="0.25">
      <c r="A5325" s="148"/>
      <c r="B5325" s="148"/>
      <c r="C5325" s="148"/>
      <c r="D5325" s="148"/>
      <c r="E5325" s="148"/>
      <c r="F5325" s="148"/>
      <c r="G5325" s="148"/>
      <c r="H5325" s="148"/>
      <c r="I5325" s="151"/>
      <c r="J5325" s="148"/>
      <c r="K5325" s="66"/>
    </row>
    <row r="5326" spans="1:11" x14ac:dyDescent="0.25">
      <c r="A5326" s="148"/>
      <c r="B5326" s="148"/>
      <c r="C5326" s="148"/>
      <c r="D5326" s="148"/>
      <c r="E5326" s="148"/>
      <c r="F5326" s="148"/>
      <c r="G5326" s="148"/>
      <c r="H5326" s="148"/>
      <c r="I5326" s="151"/>
      <c r="J5326" s="148"/>
      <c r="K5326" s="66"/>
    </row>
    <row r="5327" spans="1:11" x14ac:dyDescent="0.25">
      <c r="A5327" s="148"/>
      <c r="B5327" s="148"/>
      <c r="C5327" s="148"/>
      <c r="D5327" s="148"/>
      <c r="E5327" s="148"/>
      <c r="F5327" s="148"/>
      <c r="G5327" s="148"/>
      <c r="H5327" s="148"/>
      <c r="I5327" s="151"/>
      <c r="J5327" s="148"/>
      <c r="K5327" s="66"/>
    </row>
    <row r="5328" spans="1:11" x14ac:dyDescent="0.25">
      <c r="A5328" s="148"/>
      <c r="B5328" s="148"/>
      <c r="C5328" s="148"/>
      <c r="D5328" s="148"/>
      <c r="E5328" s="148"/>
      <c r="F5328" s="148"/>
      <c r="G5328" s="148"/>
      <c r="H5328" s="148"/>
      <c r="I5328" s="151"/>
      <c r="J5328" s="148"/>
      <c r="K5328" s="66"/>
    </row>
    <row r="5329" spans="1:11" x14ac:dyDescent="0.25">
      <c r="A5329" s="148"/>
      <c r="B5329" s="148"/>
      <c r="C5329" s="148"/>
      <c r="D5329" s="148"/>
      <c r="E5329" s="148"/>
      <c r="F5329" s="148"/>
      <c r="G5329" s="148"/>
      <c r="H5329" s="148"/>
      <c r="I5329" s="151"/>
      <c r="J5329" s="148"/>
      <c r="K5329" s="66"/>
    </row>
    <row r="5330" spans="1:11" x14ac:dyDescent="0.25">
      <c r="A5330" s="148"/>
      <c r="B5330" s="148"/>
      <c r="C5330" s="148"/>
      <c r="D5330" s="148"/>
      <c r="E5330" s="148"/>
      <c r="F5330" s="148"/>
      <c r="G5330" s="148"/>
      <c r="H5330" s="148"/>
      <c r="I5330" s="151"/>
      <c r="J5330" s="148"/>
      <c r="K5330" s="66"/>
    </row>
    <row r="5331" spans="1:11" x14ac:dyDescent="0.25">
      <c r="A5331" s="148"/>
      <c r="B5331" s="148"/>
      <c r="C5331" s="148"/>
      <c r="D5331" s="148"/>
      <c r="E5331" s="148"/>
      <c r="F5331" s="148"/>
      <c r="G5331" s="148"/>
      <c r="H5331" s="148"/>
      <c r="I5331" s="151"/>
      <c r="J5331" s="148"/>
      <c r="K5331" s="66"/>
    </row>
    <row r="5332" spans="1:11" x14ac:dyDescent="0.25">
      <c r="A5332" s="148"/>
      <c r="B5332" s="148"/>
      <c r="C5332" s="148"/>
      <c r="D5332" s="148"/>
      <c r="E5332" s="148"/>
      <c r="F5332" s="148"/>
      <c r="G5332" s="148"/>
      <c r="H5332" s="148"/>
      <c r="I5332" s="151"/>
      <c r="J5332" s="148"/>
      <c r="K5332" s="66"/>
    </row>
    <row r="5333" spans="1:11" x14ac:dyDescent="0.25">
      <c r="A5333" s="148"/>
      <c r="B5333" s="148"/>
      <c r="C5333" s="148"/>
      <c r="D5333" s="148"/>
      <c r="E5333" s="148"/>
      <c r="F5333" s="148"/>
      <c r="G5333" s="148"/>
      <c r="H5333" s="148"/>
      <c r="I5333" s="151"/>
      <c r="J5333" s="148"/>
      <c r="K5333" s="66"/>
    </row>
    <row r="5334" spans="1:11" x14ac:dyDescent="0.25">
      <c r="A5334" s="148"/>
      <c r="B5334" s="148"/>
      <c r="C5334" s="148"/>
      <c r="D5334" s="148"/>
      <c r="E5334" s="148"/>
      <c r="F5334" s="148"/>
      <c r="G5334" s="148"/>
      <c r="H5334" s="148"/>
      <c r="I5334" s="151"/>
      <c r="J5334" s="148"/>
      <c r="K5334" s="66"/>
    </row>
    <row r="5335" spans="1:11" x14ac:dyDescent="0.25">
      <c r="A5335" s="148"/>
      <c r="B5335" s="148"/>
      <c r="C5335" s="148"/>
      <c r="D5335" s="148"/>
      <c r="E5335" s="148"/>
      <c r="F5335" s="148"/>
      <c r="G5335" s="148"/>
      <c r="H5335" s="148"/>
      <c r="I5335" s="151"/>
      <c r="J5335" s="148"/>
      <c r="K5335" s="66"/>
    </row>
    <row r="5336" spans="1:11" x14ac:dyDescent="0.25">
      <c r="A5336" s="148"/>
      <c r="B5336" s="148"/>
      <c r="C5336" s="148"/>
      <c r="D5336" s="148"/>
      <c r="E5336" s="148"/>
      <c r="F5336" s="148"/>
      <c r="G5336" s="148"/>
      <c r="H5336" s="148"/>
      <c r="I5336" s="151"/>
      <c r="J5336" s="148"/>
      <c r="K5336" s="66"/>
    </row>
    <row r="5337" spans="1:11" x14ac:dyDescent="0.25">
      <c r="A5337" s="148"/>
      <c r="B5337" s="148"/>
      <c r="C5337" s="148"/>
      <c r="D5337" s="148"/>
      <c r="E5337" s="148"/>
      <c r="F5337" s="148"/>
      <c r="G5337" s="148"/>
      <c r="H5337" s="148"/>
      <c r="I5337" s="151"/>
      <c r="J5337" s="148"/>
      <c r="K5337" s="66"/>
    </row>
    <row r="5338" spans="1:11" x14ac:dyDescent="0.25">
      <c r="A5338" s="148"/>
      <c r="B5338" s="148"/>
      <c r="C5338" s="148"/>
      <c r="D5338" s="148"/>
      <c r="E5338" s="148"/>
      <c r="F5338" s="148"/>
      <c r="G5338" s="148"/>
      <c r="H5338" s="148"/>
      <c r="I5338" s="151"/>
      <c r="J5338" s="148"/>
      <c r="K5338" s="66"/>
    </row>
    <row r="5339" spans="1:11" x14ac:dyDescent="0.25">
      <c r="A5339" s="148"/>
      <c r="B5339" s="148"/>
      <c r="C5339" s="148"/>
      <c r="D5339" s="148"/>
      <c r="E5339" s="148"/>
      <c r="F5339" s="148"/>
      <c r="G5339" s="148"/>
      <c r="H5339" s="148"/>
      <c r="I5339" s="151"/>
      <c r="J5339" s="148"/>
      <c r="K5339" s="66"/>
    </row>
    <row r="5340" spans="1:11" x14ac:dyDescent="0.25">
      <c r="A5340" s="148"/>
      <c r="B5340" s="148"/>
      <c r="C5340" s="148"/>
      <c r="D5340" s="148"/>
      <c r="E5340" s="148"/>
      <c r="F5340" s="148"/>
      <c r="G5340" s="148"/>
      <c r="H5340" s="148"/>
      <c r="I5340" s="151"/>
      <c r="J5340" s="148"/>
      <c r="K5340" s="66"/>
    </row>
    <row r="5341" spans="1:11" x14ac:dyDescent="0.25">
      <c r="A5341" s="148"/>
      <c r="B5341" s="148"/>
      <c r="C5341" s="148"/>
      <c r="D5341" s="148"/>
      <c r="E5341" s="148"/>
      <c r="F5341" s="148"/>
      <c r="G5341" s="148"/>
      <c r="H5341" s="148"/>
      <c r="I5341" s="151"/>
      <c r="J5341" s="148"/>
      <c r="K5341" s="66"/>
    </row>
    <row r="5342" spans="1:11" x14ac:dyDescent="0.25">
      <c r="A5342" s="148"/>
      <c r="B5342" s="148"/>
      <c r="C5342" s="148"/>
      <c r="D5342" s="148"/>
      <c r="E5342" s="148"/>
      <c r="F5342" s="148"/>
      <c r="G5342" s="148"/>
      <c r="H5342" s="148"/>
      <c r="I5342" s="151"/>
      <c r="J5342" s="148"/>
      <c r="K5342" s="66"/>
    </row>
    <row r="5343" spans="1:11" x14ac:dyDescent="0.25">
      <c r="A5343" s="148"/>
      <c r="B5343" s="148"/>
      <c r="C5343" s="148"/>
      <c r="D5343" s="148"/>
      <c r="E5343" s="148"/>
      <c r="F5343" s="148"/>
      <c r="G5343" s="148"/>
      <c r="H5343" s="148"/>
      <c r="I5343" s="151"/>
      <c r="J5343" s="148"/>
      <c r="K5343" s="66"/>
    </row>
    <row r="5344" spans="1:11" x14ac:dyDescent="0.25">
      <c r="A5344" s="148"/>
      <c r="B5344" s="148"/>
      <c r="C5344" s="148"/>
      <c r="D5344" s="148"/>
      <c r="E5344" s="148"/>
      <c r="F5344" s="148"/>
      <c r="G5344" s="148"/>
      <c r="H5344" s="148"/>
      <c r="I5344" s="151"/>
      <c r="J5344" s="148"/>
      <c r="K5344" s="66"/>
    </row>
    <row r="5345" spans="1:11" x14ac:dyDescent="0.25">
      <c r="A5345" s="148"/>
      <c r="B5345" s="148"/>
      <c r="C5345" s="148"/>
      <c r="D5345" s="148"/>
      <c r="E5345" s="148"/>
      <c r="F5345" s="148"/>
      <c r="G5345" s="148"/>
      <c r="H5345" s="148"/>
      <c r="I5345" s="151"/>
      <c r="J5345" s="148"/>
      <c r="K5345" s="66"/>
    </row>
    <row r="5346" spans="1:11" x14ac:dyDescent="0.25">
      <c r="A5346" s="148"/>
      <c r="B5346" s="148"/>
      <c r="C5346" s="148"/>
      <c r="D5346" s="148"/>
      <c r="E5346" s="148"/>
      <c r="F5346" s="148"/>
      <c r="G5346" s="148"/>
      <c r="H5346" s="148"/>
      <c r="I5346" s="151"/>
      <c r="J5346" s="148"/>
      <c r="K5346" s="66"/>
    </row>
    <row r="5347" spans="1:11" x14ac:dyDescent="0.25">
      <c r="A5347" s="148"/>
      <c r="B5347" s="148"/>
      <c r="C5347" s="148"/>
      <c r="D5347" s="148"/>
      <c r="E5347" s="148"/>
      <c r="F5347" s="148"/>
      <c r="G5347" s="148"/>
      <c r="H5347" s="148"/>
      <c r="I5347" s="151"/>
      <c r="J5347" s="148"/>
      <c r="K5347" s="66"/>
    </row>
    <row r="5348" spans="1:11" x14ac:dyDescent="0.25">
      <c r="A5348" s="148"/>
      <c r="B5348" s="148"/>
      <c r="C5348" s="148"/>
      <c r="D5348" s="148"/>
      <c r="E5348" s="148"/>
      <c r="F5348" s="148"/>
      <c r="G5348" s="148"/>
      <c r="H5348" s="148"/>
      <c r="I5348" s="151"/>
      <c r="J5348" s="148"/>
      <c r="K5348" s="66"/>
    </row>
    <row r="5349" spans="1:11" x14ac:dyDescent="0.25">
      <c r="A5349" s="148"/>
      <c r="B5349" s="148"/>
      <c r="C5349" s="148"/>
      <c r="D5349" s="148"/>
      <c r="E5349" s="148"/>
      <c r="F5349" s="148"/>
      <c r="G5349" s="148"/>
      <c r="H5349" s="148"/>
      <c r="I5349" s="151"/>
      <c r="J5349" s="148"/>
      <c r="K5349" s="66"/>
    </row>
    <row r="5350" spans="1:11" x14ac:dyDescent="0.25">
      <c r="A5350" s="148"/>
      <c r="B5350" s="148"/>
      <c r="C5350" s="148"/>
      <c r="D5350" s="148"/>
      <c r="E5350" s="148"/>
      <c r="F5350" s="148"/>
      <c r="G5350" s="148"/>
      <c r="H5350" s="148"/>
      <c r="I5350" s="151"/>
      <c r="J5350" s="148"/>
      <c r="K5350" s="66"/>
    </row>
    <row r="5351" spans="1:11" x14ac:dyDescent="0.25">
      <c r="A5351" s="148"/>
      <c r="B5351" s="148"/>
      <c r="C5351" s="148"/>
      <c r="D5351" s="148"/>
      <c r="E5351" s="148"/>
      <c r="F5351" s="148"/>
      <c r="G5351" s="148"/>
      <c r="H5351" s="148"/>
      <c r="I5351" s="151"/>
      <c r="J5351" s="148"/>
      <c r="K5351" s="66"/>
    </row>
    <row r="5352" spans="1:11" x14ac:dyDescent="0.25">
      <c r="A5352" s="148"/>
      <c r="B5352" s="148"/>
      <c r="C5352" s="148"/>
      <c r="D5352" s="148"/>
      <c r="E5352" s="148"/>
      <c r="F5352" s="148"/>
      <c r="G5352" s="148"/>
      <c r="H5352" s="148"/>
      <c r="I5352" s="151"/>
      <c r="J5352" s="148"/>
      <c r="K5352" s="66"/>
    </row>
    <row r="5353" spans="1:11" x14ac:dyDescent="0.25">
      <c r="A5353" s="148"/>
      <c r="B5353" s="148"/>
      <c r="C5353" s="148"/>
      <c r="D5353" s="148"/>
      <c r="E5353" s="148"/>
      <c r="F5353" s="148"/>
      <c r="G5353" s="148"/>
      <c r="H5353" s="148"/>
      <c r="I5353" s="151"/>
      <c r="J5353" s="148"/>
      <c r="K5353" s="66"/>
    </row>
    <row r="5354" spans="1:11" x14ac:dyDescent="0.25">
      <c r="A5354" s="148"/>
      <c r="B5354" s="148"/>
      <c r="C5354" s="148"/>
      <c r="D5354" s="148"/>
      <c r="E5354" s="148"/>
      <c r="F5354" s="148"/>
      <c r="G5354" s="148"/>
      <c r="H5354" s="148"/>
      <c r="I5354" s="151"/>
      <c r="J5354" s="148"/>
      <c r="K5354" s="66"/>
    </row>
    <row r="5355" spans="1:11" x14ac:dyDescent="0.25">
      <c r="A5355" s="148"/>
      <c r="B5355" s="148"/>
      <c r="C5355" s="148"/>
      <c r="D5355" s="148"/>
      <c r="E5355" s="148"/>
      <c r="F5355" s="148"/>
      <c r="G5355" s="148"/>
      <c r="H5355" s="148"/>
      <c r="I5355" s="151"/>
      <c r="J5355" s="148"/>
      <c r="K5355" s="66"/>
    </row>
    <row r="5356" spans="1:11" x14ac:dyDescent="0.25">
      <c r="A5356" s="148"/>
      <c r="B5356" s="148"/>
      <c r="C5356" s="148"/>
      <c r="D5356" s="148"/>
      <c r="E5356" s="148"/>
      <c r="F5356" s="148"/>
      <c r="G5356" s="148"/>
      <c r="H5356" s="148"/>
      <c r="I5356" s="151"/>
      <c r="J5356" s="148"/>
      <c r="K5356" s="66"/>
    </row>
    <row r="5357" spans="1:11" x14ac:dyDescent="0.25">
      <c r="A5357" s="148"/>
      <c r="B5357" s="148"/>
      <c r="C5357" s="148"/>
      <c r="D5357" s="148"/>
      <c r="E5357" s="148"/>
      <c r="F5357" s="148"/>
      <c r="G5357" s="148"/>
      <c r="H5357" s="148"/>
      <c r="I5357" s="151"/>
      <c r="J5357" s="148"/>
      <c r="K5357" s="66"/>
    </row>
    <row r="5358" spans="1:11" x14ac:dyDescent="0.25">
      <c r="A5358" s="148"/>
      <c r="B5358" s="148"/>
      <c r="C5358" s="148"/>
      <c r="D5358" s="148"/>
      <c r="E5358" s="148"/>
      <c r="F5358" s="148"/>
      <c r="G5358" s="148"/>
      <c r="H5358" s="148"/>
      <c r="I5358" s="151"/>
      <c r="J5358" s="148"/>
      <c r="K5358" s="66"/>
    </row>
    <row r="5359" spans="1:11" x14ac:dyDescent="0.25">
      <c r="A5359" s="148"/>
      <c r="B5359" s="148"/>
      <c r="C5359" s="148"/>
      <c r="D5359" s="148"/>
      <c r="E5359" s="148"/>
      <c r="F5359" s="148"/>
      <c r="G5359" s="148"/>
      <c r="H5359" s="148"/>
      <c r="I5359" s="151"/>
      <c r="J5359" s="148"/>
      <c r="K5359" s="66"/>
    </row>
    <row r="5360" spans="1:11" x14ac:dyDescent="0.25">
      <c r="A5360" s="148"/>
      <c r="B5360" s="148"/>
      <c r="C5360" s="148"/>
      <c r="D5360" s="148"/>
      <c r="E5360" s="148"/>
      <c r="F5360" s="148"/>
      <c r="G5360" s="148"/>
      <c r="H5360" s="148"/>
      <c r="I5360" s="151"/>
      <c r="J5360" s="148"/>
      <c r="K5360" s="66"/>
    </row>
    <row r="5361" spans="1:11" x14ac:dyDescent="0.25">
      <c r="A5361" s="148"/>
      <c r="B5361" s="148"/>
      <c r="C5361" s="148"/>
      <c r="D5361" s="148"/>
      <c r="E5361" s="148"/>
      <c r="F5361" s="148"/>
      <c r="G5361" s="148"/>
      <c r="H5361" s="148"/>
      <c r="I5361" s="151"/>
      <c r="J5361" s="148"/>
      <c r="K5361" s="66"/>
    </row>
    <row r="5362" spans="1:11" x14ac:dyDescent="0.25">
      <c r="A5362" s="148"/>
      <c r="B5362" s="148"/>
      <c r="C5362" s="148"/>
      <c r="D5362" s="148"/>
      <c r="E5362" s="148"/>
      <c r="F5362" s="148"/>
      <c r="G5362" s="148"/>
      <c r="H5362" s="148"/>
      <c r="I5362" s="151"/>
      <c r="J5362" s="148"/>
      <c r="K5362" s="66"/>
    </row>
    <row r="5363" spans="1:11" x14ac:dyDescent="0.25">
      <c r="A5363" s="148"/>
      <c r="B5363" s="148"/>
      <c r="C5363" s="148"/>
      <c r="D5363" s="148"/>
      <c r="E5363" s="148"/>
      <c r="F5363" s="148"/>
      <c r="G5363" s="148"/>
      <c r="H5363" s="148"/>
      <c r="I5363" s="151"/>
      <c r="J5363" s="148"/>
      <c r="K5363" s="66"/>
    </row>
    <row r="5364" spans="1:11" x14ac:dyDescent="0.25">
      <c r="A5364" s="148"/>
      <c r="B5364" s="148"/>
      <c r="C5364" s="148"/>
      <c r="D5364" s="148"/>
      <c r="E5364" s="148"/>
      <c r="F5364" s="148"/>
      <c r="G5364" s="148"/>
      <c r="H5364" s="148"/>
      <c r="I5364" s="151"/>
      <c r="J5364" s="148"/>
      <c r="K5364" s="66"/>
    </row>
    <row r="5365" spans="1:11" x14ac:dyDescent="0.25">
      <c r="A5365" s="148"/>
      <c r="B5365" s="148"/>
      <c r="C5365" s="148"/>
      <c r="D5365" s="148"/>
      <c r="E5365" s="148"/>
      <c r="F5365" s="148"/>
      <c r="G5365" s="148"/>
      <c r="H5365" s="148"/>
      <c r="I5365" s="151"/>
      <c r="J5365" s="148"/>
      <c r="K5365" s="66"/>
    </row>
    <row r="5366" spans="1:11" x14ac:dyDescent="0.25">
      <c r="A5366" s="148"/>
      <c r="B5366" s="148"/>
      <c r="C5366" s="148"/>
      <c r="D5366" s="148"/>
      <c r="E5366" s="148"/>
      <c r="F5366" s="148"/>
      <c r="G5366" s="148"/>
      <c r="H5366" s="148"/>
      <c r="I5366" s="151"/>
      <c r="J5366" s="148"/>
      <c r="K5366" s="66"/>
    </row>
    <row r="5367" spans="1:11" x14ac:dyDescent="0.25">
      <c r="A5367" s="148"/>
      <c r="B5367" s="148"/>
      <c r="C5367" s="148"/>
      <c r="D5367" s="148"/>
      <c r="E5367" s="148"/>
      <c r="F5367" s="148"/>
      <c r="G5367" s="148"/>
      <c r="H5367" s="148"/>
      <c r="I5367" s="151"/>
      <c r="J5367" s="148"/>
      <c r="K5367" s="66"/>
    </row>
    <row r="5368" spans="1:11" x14ac:dyDescent="0.25">
      <c r="A5368" s="148"/>
      <c r="B5368" s="148"/>
      <c r="C5368" s="148"/>
      <c r="D5368" s="148"/>
      <c r="E5368" s="148"/>
      <c r="F5368" s="148"/>
      <c r="G5368" s="148"/>
      <c r="H5368" s="148"/>
      <c r="I5368" s="151"/>
      <c r="J5368" s="148"/>
      <c r="K5368" s="66"/>
    </row>
    <row r="5369" spans="1:11" x14ac:dyDescent="0.25">
      <c r="A5369" s="148"/>
      <c r="B5369" s="148"/>
      <c r="C5369" s="148"/>
      <c r="D5369" s="148"/>
      <c r="E5369" s="148"/>
      <c r="F5369" s="148"/>
      <c r="G5369" s="148"/>
      <c r="H5369" s="148"/>
      <c r="I5369" s="151"/>
      <c r="J5369" s="148"/>
      <c r="K5369" s="66"/>
    </row>
    <row r="5370" spans="1:11" x14ac:dyDescent="0.25">
      <c r="A5370" s="148"/>
      <c r="B5370" s="148"/>
      <c r="C5370" s="148"/>
      <c r="D5370" s="148"/>
      <c r="E5370" s="148"/>
      <c r="F5370" s="148"/>
      <c r="G5370" s="148"/>
      <c r="H5370" s="148"/>
      <c r="I5370" s="151"/>
      <c r="J5370" s="148"/>
      <c r="K5370" s="66"/>
    </row>
    <row r="5371" spans="1:11" x14ac:dyDescent="0.25">
      <c r="A5371" s="148"/>
      <c r="B5371" s="148"/>
      <c r="C5371" s="148"/>
      <c r="D5371" s="148"/>
      <c r="E5371" s="148"/>
      <c r="F5371" s="148"/>
      <c r="G5371" s="148"/>
      <c r="H5371" s="148"/>
      <c r="I5371" s="151"/>
      <c r="J5371" s="148"/>
      <c r="K5371" s="66"/>
    </row>
    <row r="5372" spans="1:11" x14ac:dyDescent="0.25">
      <c r="A5372" s="148"/>
      <c r="B5372" s="148"/>
      <c r="C5372" s="148"/>
      <c r="D5372" s="148"/>
      <c r="E5372" s="148"/>
      <c r="F5372" s="148"/>
      <c r="G5372" s="148"/>
      <c r="H5372" s="148"/>
      <c r="I5372" s="151"/>
      <c r="J5372" s="148"/>
      <c r="K5372" s="66"/>
    </row>
    <row r="5373" spans="1:11" x14ac:dyDescent="0.25">
      <c r="A5373" s="148"/>
      <c r="B5373" s="148"/>
      <c r="C5373" s="148"/>
      <c r="D5373" s="148"/>
      <c r="E5373" s="148"/>
      <c r="F5373" s="148"/>
      <c r="G5373" s="148"/>
      <c r="H5373" s="148"/>
      <c r="I5373" s="151"/>
      <c r="J5373" s="148"/>
      <c r="K5373" s="66"/>
    </row>
    <row r="5374" spans="1:11" x14ac:dyDescent="0.25">
      <c r="A5374" s="148"/>
      <c r="B5374" s="148"/>
      <c r="C5374" s="148"/>
      <c r="D5374" s="148"/>
      <c r="E5374" s="148"/>
      <c r="F5374" s="148"/>
      <c r="G5374" s="148"/>
      <c r="H5374" s="148"/>
      <c r="I5374" s="151"/>
      <c r="J5374" s="148"/>
      <c r="K5374" s="66"/>
    </row>
    <row r="5375" spans="1:11" x14ac:dyDescent="0.25">
      <c r="A5375" s="148"/>
      <c r="B5375" s="148"/>
      <c r="C5375" s="148"/>
      <c r="D5375" s="148"/>
      <c r="E5375" s="148"/>
      <c r="F5375" s="148"/>
      <c r="G5375" s="148"/>
      <c r="H5375" s="148"/>
      <c r="I5375" s="151"/>
      <c r="J5375" s="148"/>
      <c r="K5375" s="66"/>
    </row>
    <row r="5376" spans="1:11" x14ac:dyDescent="0.25">
      <c r="A5376" s="148"/>
      <c r="B5376" s="148"/>
      <c r="C5376" s="148"/>
      <c r="D5376" s="148"/>
      <c r="E5376" s="148"/>
      <c r="F5376" s="148"/>
      <c r="G5376" s="148"/>
      <c r="H5376" s="148"/>
      <c r="I5376" s="151"/>
      <c r="J5376" s="148"/>
      <c r="K5376" s="66"/>
    </row>
    <row r="5377" spans="1:11" x14ac:dyDescent="0.25">
      <c r="A5377" s="148"/>
      <c r="B5377" s="148"/>
      <c r="C5377" s="148"/>
      <c r="D5377" s="148"/>
      <c r="E5377" s="148"/>
      <c r="F5377" s="148"/>
      <c r="G5377" s="148"/>
      <c r="H5377" s="148"/>
      <c r="I5377" s="151"/>
      <c r="J5377" s="148"/>
      <c r="K5377" s="66"/>
    </row>
    <row r="5378" spans="1:11" x14ac:dyDescent="0.25">
      <c r="A5378" s="148"/>
      <c r="B5378" s="148"/>
      <c r="C5378" s="148"/>
      <c r="D5378" s="148"/>
      <c r="E5378" s="148"/>
      <c r="F5378" s="148"/>
      <c r="G5378" s="148"/>
      <c r="H5378" s="148"/>
      <c r="I5378" s="151"/>
      <c r="J5378" s="148"/>
      <c r="K5378" s="66"/>
    </row>
    <row r="5379" spans="1:11" x14ac:dyDescent="0.25">
      <c r="A5379" s="148"/>
      <c r="B5379" s="148"/>
      <c r="C5379" s="148"/>
      <c r="D5379" s="148"/>
      <c r="E5379" s="148"/>
      <c r="F5379" s="148"/>
      <c r="G5379" s="148"/>
      <c r="H5379" s="148"/>
      <c r="I5379" s="151"/>
      <c r="J5379" s="148"/>
      <c r="K5379" s="66"/>
    </row>
    <row r="5380" spans="1:11" x14ac:dyDescent="0.25">
      <c r="A5380" s="148"/>
      <c r="B5380" s="148"/>
      <c r="C5380" s="148"/>
      <c r="D5380" s="148"/>
      <c r="E5380" s="148"/>
      <c r="F5380" s="148"/>
      <c r="G5380" s="148"/>
      <c r="H5380" s="148"/>
      <c r="I5380" s="151"/>
      <c r="J5380" s="148"/>
      <c r="K5380" s="66"/>
    </row>
    <row r="5381" spans="1:11" x14ac:dyDescent="0.25">
      <c r="A5381" s="148"/>
      <c r="B5381" s="148"/>
      <c r="C5381" s="148"/>
      <c r="D5381" s="148"/>
      <c r="E5381" s="148"/>
      <c r="F5381" s="148"/>
      <c r="G5381" s="148"/>
      <c r="H5381" s="148"/>
      <c r="I5381" s="151"/>
      <c r="J5381" s="148"/>
      <c r="K5381" s="66"/>
    </row>
    <row r="5382" spans="1:11" x14ac:dyDescent="0.25">
      <c r="A5382" s="148"/>
      <c r="B5382" s="148"/>
      <c r="C5382" s="148"/>
      <c r="D5382" s="148"/>
      <c r="E5382" s="148"/>
      <c r="F5382" s="148"/>
      <c r="G5382" s="148"/>
      <c r="H5382" s="148"/>
      <c r="I5382" s="151"/>
      <c r="J5382" s="148"/>
      <c r="K5382" s="66"/>
    </row>
    <row r="5383" spans="1:11" x14ac:dyDescent="0.25">
      <c r="A5383" s="148"/>
      <c r="B5383" s="148"/>
      <c r="C5383" s="148"/>
      <c r="D5383" s="148"/>
      <c r="E5383" s="148"/>
      <c r="F5383" s="148"/>
      <c r="G5383" s="148"/>
      <c r="H5383" s="148"/>
      <c r="I5383" s="151"/>
      <c r="J5383" s="148"/>
      <c r="K5383" s="66"/>
    </row>
    <row r="5384" spans="1:11" x14ac:dyDescent="0.25">
      <c r="A5384" s="148"/>
      <c r="B5384" s="148"/>
      <c r="C5384" s="148"/>
      <c r="D5384" s="148"/>
      <c r="E5384" s="148"/>
      <c r="F5384" s="148"/>
      <c r="G5384" s="148"/>
      <c r="H5384" s="148"/>
      <c r="I5384" s="151"/>
      <c r="J5384" s="148"/>
      <c r="K5384" s="66"/>
    </row>
    <row r="5385" spans="1:11" x14ac:dyDescent="0.25">
      <c r="A5385" s="148"/>
      <c r="B5385" s="148"/>
      <c r="C5385" s="148"/>
      <c r="D5385" s="148"/>
      <c r="E5385" s="148"/>
      <c r="F5385" s="148"/>
      <c r="G5385" s="148"/>
      <c r="H5385" s="148"/>
      <c r="I5385" s="151"/>
      <c r="J5385" s="148"/>
      <c r="K5385" s="66"/>
    </row>
    <row r="5386" spans="1:11" x14ac:dyDescent="0.25">
      <c r="A5386" s="148"/>
      <c r="B5386" s="148"/>
      <c r="C5386" s="148"/>
      <c r="D5386" s="148"/>
      <c r="E5386" s="148"/>
      <c r="F5386" s="148"/>
      <c r="G5386" s="148"/>
      <c r="H5386" s="148"/>
      <c r="I5386" s="151"/>
      <c r="J5386" s="148"/>
      <c r="K5386" s="66"/>
    </row>
    <row r="5387" spans="1:11" x14ac:dyDescent="0.25">
      <c r="A5387" s="148"/>
      <c r="B5387" s="148"/>
      <c r="C5387" s="148"/>
      <c r="D5387" s="148"/>
      <c r="E5387" s="148"/>
      <c r="F5387" s="148"/>
      <c r="G5387" s="148"/>
      <c r="H5387" s="148"/>
      <c r="I5387" s="151"/>
      <c r="J5387" s="148"/>
      <c r="K5387" s="66"/>
    </row>
    <row r="5388" spans="1:11" x14ac:dyDescent="0.25">
      <c r="A5388" s="148"/>
      <c r="B5388" s="148"/>
      <c r="C5388" s="148"/>
      <c r="D5388" s="148"/>
      <c r="E5388" s="148"/>
      <c r="F5388" s="148"/>
      <c r="G5388" s="148"/>
      <c r="H5388" s="148"/>
      <c r="I5388" s="151"/>
      <c r="J5388" s="148"/>
      <c r="K5388" s="66"/>
    </row>
    <row r="5389" spans="1:11" x14ac:dyDescent="0.25">
      <c r="A5389" s="148"/>
      <c r="B5389" s="148"/>
      <c r="C5389" s="148"/>
      <c r="D5389" s="148"/>
      <c r="E5389" s="148"/>
      <c r="F5389" s="148"/>
      <c r="G5389" s="148"/>
      <c r="H5389" s="148"/>
      <c r="I5389" s="151"/>
      <c r="J5389" s="148"/>
      <c r="K5389" s="66"/>
    </row>
    <row r="5390" spans="1:11" x14ac:dyDescent="0.25">
      <c r="A5390" s="148"/>
      <c r="B5390" s="148"/>
      <c r="C5390" s="148"/>
      <c r="D5390" s="148"/>
      <c r="E5390" s="148"/>
      <c r="F5390" s="148"/>
      <c r="G5390" s="148"/>
      <c r="H5390" s="148"/>
      <c r="I5390" s="151"/>
      <c r="J5390" s="148"/>
      <c r="K5390" s="66"/>
    </row>
    <row r="5391" spans="1:11" x14ac:dyDescent="0.25">
      <c r="A5391" s="148"/>
      <c r="B5391" s="148"/>
      <c r="C5391" s="148"/>
      <c r="D5391" s="148"/>
      <c r="E5391" s="148"/>
      <c r="F5391" s="148"/>
      <c r="G5391" s="148"/>
      <c r="H5391" s="148"/>
      <c r="I5391" s="151"/>
      <c r="J5391" s="148"/>
      <c r="K5391" s="66"/>
    </row>
    <row r="5392" spans="1:11" x14ac:dyDescent="0.25">
      <c r="A5392" s="148"/>
      <c r="B5392" s="148"/>
      <c r="C5392" s="148"/>
      <c r="D5392" s="148"/>
      <c r="E5392" s="148"/>
      <c r="F5392" s="148"/>
      <c r="G5392" s="148"/>
      <c r="H5392" s="148"/>
      <c r="I5392" s="151"/>
      <c r="J5392" s="148"/>
      <c r="K5392" s="66"/>
    </row>
    <row r="5393" spans="1:11" x14ac:dyDescent="0.25">
      <c r="A5393" s="148"/>
      <c r="B5393" s="148"/>
      <c r="C5393" s="148"/>
      <c r="D5393" s="148"/>
      <c r="E5393" s="148"/>
      <c r="F5393" s="148"/>
      <c r="G5393" s="148"/>
      <c r="H5393" s="148"/>
      <c r="I5393" s="151"/>
      <c r="J5393" s="148"/>
      <c r="K5393" s="66"/>
    </row>
    <row r="5394" spans="1:11" x14ac:dyDescent="0.25">
      <c r="A5394" s="148"/>
      <c r="B5394" s="148"/>
      <c r="C5394" s="148"/>
      <c r="D5394" s="148"/>
      <c r="E5394" s="148"/>
      <c r="F5394" s="148"/>
      <c r="G5394" s="148"/>
      <c r="H5394" s="148"/>
      <c r="I5394" s="151"/>
      <c r="J5394" s="148"/>
      <c r="K5394" s="66"/>
    </row>
    <row r="5395" spans="1:11" x14ac:dyDescent="0.25">
      <c r="A5395" s="148"/>
      <c r="B5395" s="148"/>
      <c r="C5395" s="148"/>
      <c r="D5395" s="148"/>
      <c r="E5395" s="148"/>
      <c r="F5395" s="148"/>
      <c r="G5395" s="148"/>
      <c r="H5395" s="148"/>
      <c r="I5395" s="151"/>
      <c r="J5395" s="148"/>
      <c r="K5395" s="66"/>
    </row>
    <row r="5396" spans="1:11" x14ac:dyDescent="0.25">
      <c r="A5396" s="148"/>
      <c r="B5396" s="148"/>
      <c r="C5396" s="148"/>
      <c r="D5396" s="148"/>
      <c r="E5396" s="148"/>
      <c r="F5396" s="148"/>
      <c r="G5396" s="148"/>
      <c r="H5396" s="148"/>
      <c r="I5396" s="151"/>
      <c r="J5396" s="148"/>
      <c r="K5396" s="66"/>
    </row>
    <row r="5397" spans="1:11" x14ac:dyDescent="0.25">
      <c r="A5397" s="148"/>
      <c r="B5397" s="148"/>
      <c r="C5397" s="148"/>
      <c r="D5397" s="148"/>
      <c r="E5397" s="148"/>
      <c r="F5397" s="148"/>
      <c r="G5397" s="148"/>
      <c r="H5397" s="148"/>
      <c r="I5397" s="151"/>
      <c r="J5397" s="148"/>
      <c r="K5397" s="66"/>
    </row>
    <row r="5398" spans="1:11" x14ac:dyDescent="0.25">
      <c r="A5398" s="148"/>
      <c r="B5398" s="148"/>
      <c r="C5398" s="148"/>
      <c r="D5398" s="148"/>
      <c r="E5398" s="148"/>
      <c r="F5398" s="148"/>
      <c r="G5398" s="148"/>
      <c r="H5398" s="148"/>
      <c r="I5398" s="151"/>
      <c r="J5398" s="148"/>
      <c r="K5398" s="66"/>
    </row>
    <row r="5399" spans="1:11" x14ac:dyDescent="0.25">
      <c r="A5399" s="148"/>
      <c r="B5399" s="148"/>
      <c r="C5399" s="148"/>
      <c r="D5399" s="148"/>
      <c r="E5399" s="148"/>
      <c r="F5399" s="148"/>
      <c r="G5399" s="148"/>
      <c r="H5399" s="148"/>
      <c r="I5399" s="151"/>
      <c r="J5399" s="148"/>
      <c r="K5399" s="66"/>
    </row>
    <row r="5400" spans="1:11" x14ac:dyDescent="0.25">
      <c r="A5400" s="148"/>
      <c r="B5400" s="148"/>
      <c r="C5400" s="148"/>
      <c r="D5400" s="148"/>
      <c r="E5400" s="148"/>
      <c r="F5400" s="148"/>
      <c r="G5400" s="148"/>
      <c r="H5400" s="148"/>
      <c r="I5400" s="151"/>
      <c r="J5400" s="148"/>
      <c r="K5400" s="66"/>
    </row>
    <row r="5401" spans="1:11" x14ac:dyDescent="0.25">
      <c r="A5401" s="148"/>
      <c r="B5401" s="148"/>
      <c r="C5401" s="148"/>
      <c r="D5401" s="148"/>
      <c r="E5401" s="148"/>
      <c r="F5401" s="148"/>
      <c r="G5401" s="148"/>
      <c r="H5401" s="148"/>
      <c r="I5401" s="151"/>
      <c r="J5401" s="148"/>
      <c r="K5401" s="66"/>
    </row>
    <row r="5402" spans="1:11" x14ac:dyDescent="0.25">
      <c r="A5402" s="148"/>
      <c r="B5402" s="148"/>
      <c r="C5402" s="148"/>
      <c r="D5402" s="148"/>
      <c r="E5402" s="148"/>
      <c r="F5402" s="148"/>
      <c r="G5402" s="148"/>
      <c r="H5402" s="148"/>
      <c r="I5402" s="151"/>
      <c r="J5402" s="148"/>
      <c r="K5402" s="66"/>
    </row>
    <row r="5403" spans="1:11" x14ac:dyDescent="0.25">
      <c r="A5403" s="148"/>
      <c r="B5403" s="148"/>
      <c r="C5403" s="148"/>
      <c r="D5403" s="148"/>
      <c r="E5403" s="148"/>
      <c r="F5403" s="148"/>
      <c r="G5403" s="148"/>
      <c r="H5403" s="148"/>
      <c r="I5403" s="151"/>
      <c r="J5403" s="148"/>
      <c r="K5403" s="66"/>
    </row>
    <row r="5404" spans="1:11" x14ac:dyDescent="0.25">
      <c r="A5404" s="148"/>
      <c r="B5404" s="148"/>
      <c r="C5404" s="148"/>
      <c r="D5404" s="148"/>
      <c r="E5404" s="148"/>
      <c r="F5404" s="148"/>
      <c r="G5404" s="148"/>
      <c r="H5404" s="148"/>
      <c r="I5404" s="151"/>
      <c r="J5404" s="148"/>
      <c r="K5404" s="66"/>
    </row>
    <row r="5405" spans="1:11" x14ac:dyDescent="0.25">
      <c r="A5405" s="148"/>
      <c r="B5405" s="148"/>
      <c r="C5405" s="148"/>
      <c r="D5405" s="148"/>
      <c r="E5405" s="148"/>
      <c r="F5405" s="148"/>
      <c r="G5405" s="148"/>
      <c r="H5405" s="148"/>
      <c r="I5405" s="151"/>
      <c r="J5405" s="148"/>
      <c r="K5405" s="66"/>
    </row>
    <row r="5406" spans="1:11" x14ac:dyDescent="0.25">
      <c r="A5406" s="148"/>
      <c r="B5406" s="148"/>
      <c r="C5406" s="148"/>
      <c r="D5406" s="148"/>
      <c r="E5406" s="148"/>
      <c r="F5406" s="148"/>
      <c r="G5406" s="148"/>
      <c r="H5406" s="148"/>
      <c r="I5406" s="151"/>
      <c r="J5406" s="148"/>
      <c r="K5406" s="66"/>
    </row>
    <row r="5407" spans="1:11" x14ac:dyDescent="0.25">
      <c r="A5407" s="148"/>
      <c r="B5407" s="148"/>
      <c r="C5407" s="148"/>
      <c r="D5407" s="148"/>
      <c r="E5407" s="148"/>
      <c r="F5407" s="148"/>
      <c r="G5407" s="148"/>
      <c r="H5407" s="148"/>
      <c r="I5407" s="151"/>
      <c r="J5407" s="148"/>
      <c r="K5407" s="66"/>
    </row>
    <row r="5408" spans="1:11" x14ac:dyDescent="0.25">
      <c r="A5408" s="148"/>
      <c r="B5408" s="148"/>
      <c r="C5408" s="148"/>
      <c r="D5408" s="148"/>
      <c r="E5408" s="148"/>
      <c r="F5408" s="148"/>
      <c r="G5408" s="148"/>
      <c r="H5408" s="148"/>
      <c r="I5408" s="151"/>
      <c r="J5408" s="148"/>
      <c r="K5408" s="66"/>
    </row>
    <row r="5409" spans="1:11" x14ac:dyDescent="0.25">
      <c r="A5409" s="148"/>
      <c r="B5409" s="148"/>
      <c r="C5409" s="148"/>
      <c r="D5409" s="148"/>
      <c r="E5409" s="148"/>
      <c r="F5409" s="148"/>
      <c r="G5409" s="148"/>
      <c r="H5409" s="148"/>
      <c r="I5409" s="151"/>
      <c r="J5409" s="148"/>
      <c r="K5409" s="66"/>
    </row>
    <row r="5410" spans="1:11" x14ac:dyDescent="0.25">
      <c r="A5410" s="148"/>
      <c r="B5410" s="148"/>
      <c r="C5410" s="148"/>
      <c r="D5410" s="148"/>
      <c r="E5410" s="148"/>
      <c r="F5410" s="148"/>
      <c r="G5410" s="148"/>
      <c r="H5410" s="148"/>
      <c r="I5410" s="151"/>
      <c r="J5410" s="148"/>
      <c r="K5410" s="66"/>
    </row>
    <row r="5411" spans="1:11" x14ac:dyDescent="0.25">
      <c r="A5411" s="148"/>
      <c r="B5411" s="148"/>
      <c r="C5411" s="148"/>
      <c r="D5411" s="148"/>
      <c r="E5411" s="148"/>
      <c r="F5411" s="148"/>
      <c r="G5411" s="148"/>
      <c r="H5411" s="148"/>
      <c r="I5411" s="151"/>
      <c r="J5411" s="148"/>
      <c r="K5411" s="66"/>
    </row>
    <row r="5412" spans="1:11" x14ac:dyDescent="0.25">
      <c r="A5412" s="148"/>
      <c r="B5412" s="148"/>
      <c r="C5412" s="148"/>
      <c r="D5412" s="148"/>
      <c r="E5412" s="148"/>
      <c r="F5412" s="148"/>
      <c r="G5412" s="148"/>
      <c r="H5412" s="148"/>
      <c r="I5412" s="151"/>
      <c r="J5412" s="148"/>
      <c r="K5412" s="66"/>
    </row>
    <row r="5413" spans="1:11" x14ac:dyDescent="0.25">
      <c r="A5413" s="148"/>
      <c r="B5413" s="148"/>
      <c r="C5413" s="148"/>
      <c r="D5413" s="148"/>
      <c r="E5413" s="148"/>
      <c r="F5413" s="148"/>
      <c r="G5413" s="148"/>
      <c r="H5413" s="148"/>
      <c r="I5413" s="151"/>
      <c r="J5413" s="148"/>
      <c r="K5413" s="66"/>
    </row>
    <row r="5414" spans="1:11" x14ac:dyDescent="0.25">
      <c r="A5414" s="148"/>
      <c r="B5414" s="148"/>
      <c r="C5414" s="148"/>
      <c r="D5414" s="148"/>
      <c r="E5414" s="148"/>
      <c r="F5414" s="148"/>
      <c r="G5414" s="148"/>
      <c r="H5414" s="148"/>
      <c r="I5414" s="151"/>
      <c r="J5414" s="148"/>
      <c r="K5414" s="66"/>
    </row>
    <row r="5415" spans="1:11" x14ac:dyDescent="0.25">
      <c r="A5415" s="148"/>
      <c r="B5415" s="148"/>
      <c r="C5415" s="148"/>
      <c r="D5415" s="148"/>
      <c r="E5415" s="148"/>
      <c r="F5415" s="148"/>
      <c r="G5415" s="148"/>
      <c r="H5415" s="148"/>
      <c r="I5415" s="151"/>
      <c r="J5415" s="148"/>
      <c r="K5415" s="66"/>
    </row>
    <row r="5416" spans="1:11" x14ac:dyDescent="0.25">
      <c r="A5416" s="148"/>
      <c r="B5416" s="148"/>
      <c r="C5416" s="148"/>
      <c r="D5416" s="148"/>
      <c r="E5416" s="148"/>
      <c r="F5416" s="148"/>
      <c r="G5416" s="148"/>
      <c r="H5416" s="148"/>
      <c r="I5416" s="151"/>
      <c r="J5416" s="148"/>
      <c r="K5416" s="66"/>
    </row>
    <row r="5417" spans="1:11" x14ac:dyDescent="0.25">
      <c r="A5417" s="148"/>
      <c r="B5417" s="148"/>
      <c r="C5417" s="148"/>
      <c r="D5417" s="148"/>
      <c r="E5417" s="148"/>
      <c r="F5417" s="148"/>
      <c r="G5417" s="148"/>
      <c r="H5417" s="148"/>
      <c r="I5417" s="151"/>
      <c r="J5417" s="148"/>
      <c r="K5417" s="66"/>
    </row>
    <row r="5418" spans="1:11" x14ac:dyDescent="0.25">
      <c r="A5418" s="148"/>
      <c r="B5418" s="148"/>
      <c r="C5418" s="148"/>
      <c r="D5418" s="148"/>
      <c r="E5418" s="148"/>
      <c r="F5418" s="148"/>
      <c r="G5418" s="148"/>
      <c r="H5418" s="148"/>
      <c r="I5418" s="151"/>
      <c r="J5418" s="148"/>
      <c r="K5418" s="66"/>
    </row>
    <row r="5419" spans="1:11" x14ac:dyDescent="0.25">
      <c r="A5419" s="148"/>
      <c r="B5419" s="148"/>
      <c r="C5419" s="148"/>
      <c r="D5419" s="148"/>
      <c r="E5419" s="148"/>
      <c r="F5419" s="148"/>
      <c r="G5419" s="148"/>
      <c r="H5419" s="148"/>
      <c r="I5419" s="151"/>
      <c r="J5419" s="148"/>
      <c r="K5419" s="66"/>
    </row>
    <row r="5420" spans="1:11" x14ac:dyDescent="0.25">
      <c r="A5420" s="148"/>
      <c r="B5420" s="148"/>
      <c r="C5420" s="148"/>
      <c r="D5420" s="148"/>
      <c r="E5420" s="148"/>
      <c r="F5420" s="148"/>
      <c r="G5420" s="148"/>
      <c r="H5420" s="148"/>
      <c r="I5420" s="151"/>
      <c r="J5420" s="148"/>
      <c r="K5420" s="66"/>
    </row>
    <row r="5421" spans="1:11" x14ac:dyDescent="0.25">
      <c r="A5421" s="148"/>
      <c r="B5421" s="148"/>
      <c r="C5421" s="148"/>
      <c r="D5421" s="148"/>
      <c r="E5421" s="148"/>
      <c r="F5421" s="148"/>
      <c r="G5421" s="148"/>
      <c r="H5421" s="148"/>
      <c r="I5421" s="151"/>
      <c r="J5421" s="148"/>
      <c r="K5421" s="66"/>
    </row>
    <row r="5422" spans="1:11" x14ac:dyDescent="0.25">
      <c r="A5422" s="148"/>
      <c r="B5422" s="148"/>
      <c r="C5422" s="148"/>
      <c r="D5422" s="148"/>
      <c r="E5422" s="148"/>
      <c r="F5422" s="148"/>
      <c r="G5422" s="148"/>
      <c r="H5422" s="148"/>
      <c r="I5422" s="151"/>
      <c r="J5422" s="148"/>
      <c r="K5422" s="66"/>
    </row>
    <row r="5423" spans="1:11" x14ac:dyDescent="0.25">
      <c r="A5423" s="148"/>
      <c r="B5423" s="148"/>
      <c r="C5423" s="148"/>
      <c r="D5423" s="148"/>
      <c r="E5423" s="148"/>
      <c r="F5423" s="148"/>
      <c r="G5423" s="148"/>
      <c r="H5423" s="148"/>
      <c r="I5423" s="151"/>
      <c r="J5423" s="148"/>
      <c r="K5423" s="66"/>
    </row>
    <row r="5424" spans="1:11" x14ac:dyDescent="0.25">
      <c r="A5424" s="148"/>
      <c r="B5424" s="148"/>
      <c r="C5424" s="148"/>
      <c r="D5424" s="148"/>
      <c r="E5424" s="148"/>
      <c r="F5424" s="148"/>
      <c r="G5424" s="148"/>
      <c r="H5424" s="148"/>
      <c r="I5424" s="151"/>
      <c r="J5424" s="148"/>
      <c r="K5424" s="66"/>
    </row>
    <row r="5425" spans="1:11" x14ac:dyDescent="0.25">
      <c r="A5425" s="148"/>
      <c r="B5425" s="148"/>
      <c r="C5425" s="148"/>
      <c r="D5425" s="148"/>
      <c r="E5425" s="148"/>
      <c r="F5425" s="148"/>
      <c r="G5425" s="148"/>
      <c r="H5425" s="148"/>
      <c r="I5425" s="151"/>
      <c r="J5425" s="148"/>
      <c r="K5425" s="66"/>
    </row>
    <row r="5426" spans="1:11" x14ac:dyDescent="0.25">
      <c r="A5426" s="148"/>
      <c r="B5426" s="148"/>
      <c r="C5426" s="148"/>
      <c r="D5426" s="148"/>
      <c r="E5426" s="148"/>
      <c r="F5426" s="148"/>
      <c r="G5426" s="148"/>
      <c r="H5426" s="148"/>
      <c r="I5426" s="151"/>
      <c r="J5426" s="148"/>
      <c r="K5426" s="66"/>
    </row>
    <row r="5427" spans="1:11" x14ac:dyDescent="0.25">
      <c r="A5427" s="148"/>
      <c r="B5427" s="148"/>
      <c r="C5427" s="148"/>
      <c r="D5427" s="148"/>
      <c r="E5427" s="148"/>
      <c r="F5427" s="148"/>
      <c r="G5427" s="148"/>
      <c r="H5427" s="148"/>
      <c r="I5427" s="151"/>
      <c r="J5427" s="148"/>
      <c r="K5427" s="66"/>
    </row>
    <row r="5428" spans="1:11" x14ac:dyDescent="0.25">
      <c r="A5428" s="148"/>
      <c r="B5428" s="148"/>
      <c r="C5428" s="148"/>
      <c r="D5428" s="148"/>
      <c r="E5428" s="148"/>
      <c r="F5428" s="148"/>
      <c r="G5428" s="148"/>
      <c r="H5428" s="148"/>
      <c r="I5428" s="151"/>
      <c r="J5428" s="148"/>
      <c r="K5428" s="66"/>
    </row>
    <row r="5429" spans="1:11" x14ac:dyDescent="0.25">
      <c r="A5429" s="148"/>
      <c r="B5429" s="148"/>
      <c r="C5429" s="148"/>
      <c r="D5429" s="148"/>
      <c r="E5429" s="148"/>
      <c r="F5429" s="148"/>
      <c r="G5429" s="148"/>
      <c r="H5429" s="148"/>
      <c r="I5429" s="151"/>
      <c r="J5429" s="148"/>
      <c r="K5429" s="66"/>
    </row>
    <row r="5430" spans="1:11" x14ac:dyDescent="0.25">
      <c r="A5430" s="148"/>
      <c r="B5430" s="148"/>
      <c r="C5430" s="148"/>
      <c r="D5430" s="148"/>
      <c r="E5430" s="148"/>
      <c r="F5430" s="148"/>
      <c r="G5430" s="148"/>
      <c r="H5430" s="148"/>
      <c r="I5430" s="151"/>
      <c r="J5430" s="148"/>
      <c r="K5430" s="66"/>
    </row>
    <row r="5431" spans="1:11" x14ac:dyDescent="0.25">
      <c r="A5431" s="148"/>
      <c r="B5431" s="148"/>
      <c r="C5431" s="148"/>
      <c r="D5431" s="148"/>
      <c r="E5431" s="148"/>
      <c r="F5431" s="148"/>
      <c r="G5431" s="148"/>
      <c r="H5431" s="148"/>
      <c r="I5431" s="151"/>
      <c r="J5431" s="148"/>
      <c r="K5431" s="66"/>
    </row>
    <row r="5432" spans="1:11" x14ac:dyDescent="0.25">
      <c r="A5432" s="148"/>
      <c r="B5432" s="148"/>
      <c r="C5432" s="148"/>
      <c r="D5432" s="148"/>
      <c r="E5432" s="148"/>
      <c r="F5432" s="148"/>
      <c r="G5432" s="148"/>
      <c r="H5432" s="148"/>
      <c r="I5432" s="151"/>
      <c r="J5432" s="148"/>
      <c r="K5432" s="66"/>
    </row>
    <row r="5433" spans="1:11" x14ac:dyDescent="0.25">
      <c r="A5433" s="148"/>
      <c r="B5433" s="148"/>
      <c r="C5433" s="148"/>
      <c r="D5433" s="148"/>
      <c r="E5433" s="148"/>
      <c r="F5433" s="148"/>
      <c r="G5433" s="148"/>
      <c r="H5433" s="148"/>
      <c r="I5433" s="151"/>
      <c r="J5433" s="148"/>
      <c r="K5433" s="66"/>
    </row>
    <row r="5434" spans="1:11" x14ac:dyDescent="0.25">
      <c r="A5434" s="148"/>
      <c r="B5434" s="148"/>
      <c r="C5434" s="148"/>
      <c r="D5434" s="148"/>
      <c r="E5434" s="148"/>
      <c r="F5434" s="148"/>
      <c r="G5434" s="148"/>
      <c r="H5434" s="148"/>
      <c r="I5434" s="151"/>
      <c r="J5434" s="148"/>
      <c r="K5434" s="66"/>
    </row>
    <row r="5435" spans="1:11" x14ac:dyDescent="0.25">
      <c r="A5435" s="148"/>
      <c r="B5435" s="148"/>
      <c r="C5435" s="148"/>
      <c r="D5435" s="148"/>
      <c r="E5435" s="148"/>
      <c r="F5435" s="148"/>
      <c r="G5435" s="148"/>
      <c r="H5435" s="148"/>
      <c r="I5435" s="151"/>
      <c r="J5435" s="148"/>
      <c r="K5435" s="66"/>
    </row>
    <row r="5436" spans="1:11" x14ac:dyDescent="0.25">
      <c r="A5436" s="148"/>
      <c r="B5436" s="148"/>
      <c r="C5436" s="148"/>
      <c r="D5436" s="148"/>
      <c r="E5436" s="148"/>
      <c r="F5436" s="148"/>
      <c r="G5436" s="148"/>
      <c r="H5436" s="148"/>
      <c r="I5436" s="151"/>
      <c r="J5436" s="148"/>
      <c r="K5436" s="66"/>
    </row>
    <row r="5437" spans="1:11" x14ac:dyDescent="0.25">
      <c r="A5437" s="148"/>
      <c r="B5437" s="148"/>
      <c r="C5437" s="148"/>
      <c r="D5437" s="148"/>
      <c r="E5437" s="148"/>
      <c r="F5437" s="148"/>
      <c r="G5437" s="148"/>
      <c r="H5437" s="148"/>
      <c r="I5437" s="151"/>
      <c r="J5437" s="148"/>
      <c r="K5437" s="66"/>
    </row>
    <row r="5438" spans="1:11" x14ac:dyDescent="0.25">
      <c r="A5438" s="148"/>
      <c r="B5438" s="148"/>
      <c r="C5438" s="148"/>
      <c r="D5438" s="148"/>
      <c r="E5438" s="148"/>
      <c r="F5438" s="148"/>
      <c r="G5438" s="148"/>
      <c r="H5438" s="148"/>
      <c r="I5438" s="151"/>
      <c r="J5438" s="148"/>
      <c r="K5438" s="66"/>
    </row>
    <row r="5439" spans="1:11" x14ac:dyDescent="0.25">
      <c r="A5439" s="148"/>
      <c r="B5439" s="148"/>
      <c r="C5439" s="148"/>
      <c r="D5439" s="148"/>
      <c r="E5439" s="148"/>
      <c r="F5439" s="148"/>
      <c r="G5439" s="148"/>
      <c r="H5439" s="148"/>
      <c r="I5439" s="151"/>
      <c r="J5439" s="148"/>
      <c r="K5439" s="66"/>
    </row>
    <row r="5440" spans="1:11" x14ac:dyDescent="0.25">
      <c r="A5440" s="148"/>
      <c r="B5440" s="148"/>
      <c r="C5440" s="148"/>
      <c r="D5440" s="148"/>
      <c r="E5440" s="148"/>
      <c r="F5440" s="148"/>
      <c r="G5440" s="148"/>
      <c r="H5440" s="148"/>
      <c r="I5440" s="151"/>
      <c r="J5440" s="148"/>
      <c r="K5440" s="66"/>
    </row>
    <row r="5441" spans="1:11" x14ac:dyDescent="0.25">
      <c r="A5441" s="148"/>
      <c r="B5441" s="148"/>
      <c r="C5441" s="148"/>
      <c r="D5441" s="148"/>
      <c r="E5441" s="148"/>
      <c r="F5441" s="148"/>
      <c r="G5441" s="148"/>
      <c r="H5441" s="148"/>
      <c r="I5441" s="151"/>
      <c r="J5441" s="148"/>
      <c r="K5441" s="66"/>
    </row>
    <row r="5442" spans="1:11" x14ac:dyDescent="0.25">
      <c r="A5442" s="148"/>
      <c r="B5442" s="148"/>
      <c r="C5442" s="148"/>
      <c r="D5442" s="148"/>
      <c r="E5442" s="148"/>
      <c r="F5442" s="148"/>
      <c r="G5442" s="148"/>
      <c r="H5442" s="148"/>
      <c r="I5442" s="151"/>
      <c r="J5442" s="148"/>
      <c r="K5442" s="66"/>
    </row>
    <row r="5443" spans="1:11" x14ac:dyDescent="0.25">
      <c r="A5443" s="148"/>
      <c r="B5443" s="148"/>
      <c r="C5443" s="148"/>
      <c r="D5443" s="148"/>
      <c r="E5443" s="148"/>
      <c r="F5443" s="148"/>
      <c r="G5443" s="148"/>
      <c r="H5443" s="148"/>
      <c r="I5443" s="151"/>
      <c r="J5443" s="148"/>
      <c r="K5443" s="66"/>
    </row>
    <row r="5444" spans="1:11" x14ac:dyDescent="0.25">
      <c r="A5444" s="148"/>
      <c r="B5444" s="148"/>
      <c r="C5444" s="148"/>
      <c r="D5444" s="148"/>
      <c r="E5444" s="148"/>
      <c r="F5444" s="148"/>
      <c r="G5444" s="148"/>
      <c r="H5444" s="148"/>
      <c r="I5444" s="151"/>
      <c r="J5444" s="148"/>
      <c r="K5444" s="66"/>
    </row>
    <row r="5445" spans="1:11" x14ac:dyDescent="0.25">
      <c r="A5445" s="148"/>
      <c r="B5445" s="148"/>
      <c r="C5445" s="148"/>
      <c r="D5445" s="148"/>
      <c r="E5445" s="148"/>
      <c r="F5445" s="148"/>
      <c r="G5445" s="148"/>
      <c r="H5445" s="148"/>
      <c r="I5445" s="151"/>
      <c r="J5445" s="148"/>
      <c r="K5445" s="66"/>
    </row>
    <row r="5446" spans="1:11" x14ac:dyDescent="0.25">
      <c r="A5446" s="148"/>
      <c r="B5446" s="148"/>
      <c r="C5446" s="148"/>
      <c r="D5446" s="148"/>
      <c r="E5446" s="148"/>
      <c r="F5446" s="148"/>
      <c r="G5446" s="148"/>
      <c r="H5446" s="148"/>
      <c r="I5446" s="151"/>
      <c r="J5446" s="148"/>
      <c r="K5446" s="66"/>
    </row>
    <row r="5447" spans="1:11" x14ac:dyDescent="0.25">
      <c r="A5447" s="148"/>
      <c r="B5447" s="148"/>
      <c r="C5447" s="148"/>
      <c r="D5447" s="148"/>
      <c r="E5447" s="148"/>
      <c r="F5447" s="148"/>
      <c r="G5447" s="148"/>
      <c r="H5447" s="148"/>
      <c r="I5447" s="151"/>
      <c r="J5447" s="148"/>
      <c r="K5447" s="66"/>
    </row>
    <row r="5448" spans="1:11" x14ac:dyDescent="0.25">
      <c r="A5448" s="148"/>
      <c r="B5448" s="148"/>
      <c r="C5448" s="148"/>
      <c r="D5448" s="148"/>
      <c r="E5448" s="148"/>
      <c r="F5448" s="148"/>
      <c r="G5448" s="148"/>
      <c r="H5448" s="148"/>
      <c r="I5448" s="151"/>
      <c r="J5448" s="148"/>
      <c r="K5448" s="66"/>
    </row>
    <row r="5449" spans="1:11" x14ac:dyDescent="0.25">
      <c r="A5449" s="148"/>
      <c r="B5449" s="148"/>
      <c r="C5449" s="148"/>
      <c r="D5449" s="148"/>
      <c r="E5449" s="148"/>
      <c r="F5449" s="148"/>
      <c r="G5449" s="148"/>
      <c r="H5449" s="148"/>
      <c r="I5449" s="151"/>
      <c r="J5449" s="148"/>
      <c r="K5449" s="66"/>
    </row>
    <row r="5450" spans="1:11" x14ac:dyDescent="0.25">
      <c r="A5450" s="148"/>
      <c r="B5450" s="148"/>
      <c r="C5450" s="148"/>
      <c r="D5450" s="148"/>
      <c r="E5450" s="148"/>
      <c r="F5450" s="148"/>
      <c r="G5450" s="148"/>
      <c r="H5450" s="148"/>
      <c r="I5450" s="151"/>
      <c r="J5450" s="148"/>
      <c r="K5450" s="66"/>
    </row>
    <row r="5451" spans="1:11" x14ac:dyDescent="0.25">
      <c r="A5451" s="148"/>
      <c r="B5451" s="148"/>
      <c r="C5451" s="148"/>
      <c r="D5451" s="148"/>
      <c r="E5451" s="148"/>
      <c r="F5451" s="148"/>
      <c r="G5451" s="148"/>
      <c r="H5451" s="148"/>
      <c r="I5451" s="151"/>
      <c r="J5451" s="148"/>
      <c r="K5451" s="66"/>
    </row>
    <row r="5452" spans="1:11" x14ac:dyDescent="0.25">
      <c r="A5452" s="148"/>
      <c r="B5452" s="148"/>
      <c r="C5452" s="148"/>
      <c r="D5452" s="148"/>
      <c r="E5452" s="148"/>
      <c r="F5452" s="148"/>
      <c r="G5452" s="148"/>
      <c r="H5452" s="148"/>
      <c r="I5452" s="151"/>
      <c r="J5452" s="148"/>
      <c r="K5452" s="66"/>
    </row>
    <row r="5453" spans="1:11" x14ac:dyDescent="0.25">
      <c r="A5453" s="148"/>
      <c r="B5453" s="148"/>
      <c r="C5453" s="148"/>
      <c r="D5453" s="148"/>
      <c r="E5453" s="148"/>
      <c r="F5453" s="148"/>
      <c r="G5453" s="148"/>
      <c r="H5453" s="148"/>
      <c r="I5453" s="151"/>
      <c r="J5453" s="148"/>
      <c r="K5453" s="66"/>
    </row>
    <row r="5454" spans="1:11" x14ac:dyDescent="0.25">
      <c r="A5454" s="148"/>
      <c r="B5454" s="148"/>
      <c r="C5454" s="148"/>
      <c r="D5454" s="148"/>
      <c r="E5454" s="148"/>
      <c r="F5454" s="148"/>
      <c r="G5454" s="148"/>
      <c r="H5454" s="148"/>
      <c r="I5454" s="151"/>
      <c r="J5454" s="148"/>
      <c r="K5454" s="66"/>
    </row>
    <row r="5455" spans="1:11" x14ac:dyDescent="0.25">
      <c r="A5455" s="148"/>
      <c r="B5455" s="148"/>
      <c r="C5455" s="148"/>
      <c r="D5455" s="148"/>
      <c r="E5455" s="148"/>
      <c r="F5455" s="148"/>
      <c r="G5455" s="148"/>
      <c r="H5455" s="148"/>
      <c r="I5455" s="151"/>
      <c r="J5455" s="148"/>
      <c r="K5455" s="66"/>
    </row>
    <row r="5456" spans="1:11" x14ac:dyDescent="0.25">
      <c r="A5456" s="148"/>
      <c r="B5456" s="148"/>
      <c r="C5456" s="148"/>
      <c r="D5456" s="148"/>
      <c r="E5456" s="148"/>
      <c r="F5456" s="148"/>
      <c r="G5456" s="148"/>
      <c r="H5456" s="148"/>
      <c r="I5456" s="151"/>
      <c r="J5456" s="148"/>
      <c r="K5456" s="66"/>
    </row>
    <row r="5457" spans="1:11" x14ac:dyDescent="0.25">
      <c r="A5457" s="148"/>
      <c r="B5457" s="148"/>
      <c r="C5457" s="148"/>
      <c r="D5457" s="148"/>
      <c r="E5457" s="148"/>
      <c r="F5457" s="148"/>
      <c r="G5457" s="148"/>
      <c r="H5457" s="148"/>
      <c r="I5457" s="151"/>
      <c r="J5457" s="148"/>
      <c r="K5457" s="66"/>
    </row>
    <row r="5458" spans="1:11" x14ac:dyDescent="0.25">
      <c r="A5458" s="148"/>
      <c r="B5458" s="148"/>
      <c r="C5458" s="148"/>
      <c r="D5458" s="148"/>
      <c r="E5458" s="148"/>
      <c r="F5458" s="148"/>
      <c r="G5458" s="148"/>
      <c r="H5458" s="148"/>
      <c r="I5458" s="151"/>
      <c r="J5458" s="148"/>
      <c r="K5458" s="66"/>
    </row>
    <row r="5459" spans="1:11" x14ac:dyDescent="0.25">
      <c r="A5459" s="148"/>
      <c r="B5459" s="148"/>
      <c r="C5459" s="148"/>
      <c r="D5459" s="148"/>
      <c r="E5459" s="148"/>
      <c r="F5459" s="148"/>
      <c r="G5459" s="148"/>
      <c r="H5459" s="148"/>
      <c r="I5459" s="151"/>
      <c r="J5459" s="148"/>
      <c r="K5459" s="66"/>
    </row>
    <row r="5460" spans="1:11" x14ac:dyDescent="0.25">
      <c r="A5460" s="148"/>
      <c r="B5460" s="148"/>
      <c r="C5460" s="148"/>
      <c r="D5460" s="148"/>
      <c r="E5460" s="148"/>
      <c r="F5460" s="148"/>
      <c r="G5460" s="148"/>
      <c r="H5460" s="148"/>
      <c r="I5460" s="151"/>
      <c r="J5460" s="148"/>
      <c r="K5460" s="66"/>
    </row>
    <row r="5461" spans="1:11" x14ac:dyDescent="0.25">
      <c r="A5461" s="148"/>
      <c r="B5461" s="148"/>
      <c r="C5461" s="148"/>
      <c r="D5461" s="148"/>
      <c r="E5461" s="148"/>
      <c r="F5461" s="148"/>
      <c r="G5461" s="148"/>
      <c r="H5461" s="148"/>
      <c r="I5461" s="151"/>
      <c r="J5461" s="148"/>
      <c r="K5461" s="66"/>
    </row>
    <row r="5462" spans="1:11" x14ac:dyDescent="0.25">
      <c r="A5462" s="148"/>
      <c r="B5462" s="148"/>
      <c r="C5462" s="148"/>
      <c r="D5462" s="148"/>
      <c r="E5462" s="148"/>
      <c r="F5462" s="148"/>
      <c r="G5462" s="148"/>
      <c r="H5462" s="148"/>
      <c r="I5462" s="151"/>
      <c r="J5462" s="148"/>
      <c r="K5462" s="66"/>
    </row>
    <row r="5463" spans="1:11" x14ac:dyDescent="0.25">
      <c r="A5463" s="148"/>
      <c r="B5463" s="148"/>
      <c r="C5463" s="148"/>
      <c r="D5463" s="148"/>
      <c r="E5463" s="148"/>
      <c r="F5463" s="148"/>
      <c r="G5463" s="148"/>
      <c r="H5463" s="148"/>
      <c r="I5463" s="151"/>
      <c r="J5463" s="148"/>
      <c r="K5463" s="66"/>
    </row>
    <row r="5464" spans="1:11" x14ac:dyDescent="0.25">
      <c r="A5464" s="148"/>
      <c r="B5464" s="148"/>
      <c r="C5464" s="148"/>
      <c r="D5464" s="148"/>
      <c r="E5464" s="148"/>
      <c r="F5464" s="148"/>
      <c r="G5464" s="148"/>
      <c r="H5464" s="148"/>
      <c r="I5464" s="151"/>
      <c r="J5464" s="148"/>
      <c r="K5464" s="66"/>
    </row>
    <row r="5465" spans="1:11" x14ac:dyDescent="0.25">
      <c r="A5465" s="148"/>
      <c r="B5465" s="148"/>
      <c r="C5465" s="148"/>
      <c r="D5465" s="148"/>
      <c r="E5465" s="148"/>
      <c r="F5465" s="148"/>
      <c r="G5465" s="148"/>
      <c r="H5465" s="148"/>
      <c r="I5465" s="151"/>
      <c r="J5465" s="148"/>
      <c r="K5465" s="66"/>
    </row>
    <row r="5466" spans="1:11" x14ac:dyDescent="0.25">
      <c r="A5466" s="148"/>
      <c r="B5466" s="148"/>
      <c r="C5466" s="148"/>
      <c r="D5466" s="148"/>
      <c r="E5466" s="148"/>
      <c r="F5466" s="148"/>
      <c r="G5466" s="148"/>
      <c r="H5466" s="148"/>
      <c r="I5466" s="151"/>
      <c r="J5466" s="148"/>
      <c r="K5466" s="66"/>
    </row>
    <row r="5467" spans="1:11" x14ac:dyDescent="0.25">
      <c r="A5467" s="148"/>
      <c r="B5467" s="148"/>
      <c r="C5467" s="148"/>
      <c r="D5467" s="148"/>
      <c r="E5467" s="148"/>
      <c r="F5467" s="148"/>
      <c r="G5467" s="148"/>
      <c r="H5467" s="148"/>
      <c r="I5467" s="151"/>
      <c r="J5467" s="148"/>
      <c r="K5467" s="66"/>
    </row>
    <row r="5468" spans="1:11" x14ac:dyDescent="0.25">
      <c r="A5468" s="148"/>
      <c r="B5468" s="148"/>
      <c r="C5468" s="148"/>
      <c r="D5468" s="148"/>
      <c r="E5468" s="148"/>
      <c r="F5468" s="148"/>
      <c r="G5468" s="148"/>
      <c r="H5468" s="148"/>
      <c r="I5468" s="151"/>
      <c r="J5468" s="148"/>
      <c r="K5468" s="66"/>
    </row>
    <row r="5469" spans="1:11" x14ac:dyDescent="0.25">
      <c r="A5469" s="148"/>
      <c r="B5469" s="148"/>
      <c r="C5469" s="148"/>
      <c r="D5469" s="148"/>
      <c r="E5469" s="148"/>
      <c r="F5469" s="148"/>
      <c r="G5469" s="148"/>
      <c r="H5469" s="148"/>
      <c r="I5469" s="151"/>
      <c r="J5469" s="148"/>
      <c r="K5469" s="66"/>
    </row>
    <row r="5470" spans="1:11" x14ac:dyDescent="0.25">
      <c r="A5470" s="148"/>
      <c r="B5470" s="148"/>
      <c r="C5470" s="148"/>
      <c r="D5470" s="148"/>
      <c r="E5470" s="148"/>
      <c r="F5470" s="148"/>
      <c r="G5470" s="148"/>
      <c r="H5470" s="148"/>
      <c r="I5470" s="151"/>
      <c r="J5470" s="148"/>
      <c r="K5470" s="66"/>
    </row>
    <row r="5471" spans="1:11" x14ac:dyDescent="0.25">
      <c r="A5471" s="148"/>
      <c r="B5471" s="148"/>
      <c r="C5471" s="148"/>
      <c r="D5471" s="148"/>
      <c r="E5471" s="148"/>
      <c r="F5471" s="148"/>
      <c r="G5471" s="148"/>
      <c r="H5471" s="148"/>
      <c r="I5471" s="151"/>
      <c r="J5471" s="148"/>
      <c r="K5471" s="66"/>
    </row>
    <row r="5472" spans="1:11" x14ac:dyDescent="0.25">
      <c r="A5472" s="148"/>
      <c r="B5472" s="148"/>
      <c r="C5472" s="148"/>
      <c r="D5472" s="148"/>
      <c r="E5472" s="148"/>
      <c r="F5472" s="148"/>
      <c r="G5472" s="148"/>
      <c r="H5472" s="148"/>
      <c r="I5472" s="151"/>
      <c r="J5472" s="148"/>
      <c r="K5472" s="66"/>
    </row>
    <row r="5473" spans="1:11" x14ac:dyDescent="0.25">
      <c r="A5473" s="148"/>
      <c r="B5473" s="148"/>
      <c r="C5473" s="148"/>
      <c r="D5473" s="148"/>
      <c r="E5473" s="148"/>
      <c r="F5473" s="148"/>
      <c r="G5473" s="148"/>
      <c r="H5473" s="148"/>
      <c r="I5473" s="151"/>
      <c r="J5473" s="148"/>
      <c r="K5473" s="66"/>
    </row>
    <row r="5474" spans="1:11" x14ac:dyDescent="0.25">
      <c r="A5474" s="148"/>
      <c r="B5474" s="148"/>
      <c r="C5474" s="148"/>
      <c r="D5474" s="148"/>
      <c r="E5474" s="148"/>
      <c r="F5474" s="148"/>
      <c r="G5474" s="148"/>
      <c r="H5474" s="148"/>
      <c r="I5474" s="151"/>
      <c r="J5474" s="148"/>
      <c r="K5474" s="66"/>
    </row>
    <row r="5475" spans="1:11" x14ac:dyDescent="0.25">
      <c r="A5475" s="148"/>
      <c r="B5475" s="148"/>
      <c r="C5475" s="148"/>
      <c r="D5475" s="148"/>
      <c r="E5475" s="148"/>
      <c r="F5475" s="148"/>
      <c r="G5475" s="148"/>
      <c r="H5475" s="148"/>
      <c r="I5475" s="151"/>
      <c r="J5475" s="148"/>
      <c r="K5475" s="66"/>
    </row>
    <row r="5476" spans="1:11" x14ac:dyDescent="0.25">
      <c r="A5476" s="148"/>
      <c r="B5476" s="148"/>
      <c r="C5476" s="148"/>
      <c r="D5476" s="148"/>
      <c r="E5476" s="148"/>
      <c r="F5476" s="148"/>
      <c r="G5476" s="148"/>
      <c r="H5476" s="148"/>
      <c r="I5476" s="151"/>
      <c r="J5476" s="148"/>
      <c r="K5476" s="66"/>
    </row>
    <row r="5477" spans="1:11" x14ac:dyDescent="0.25">
      <c r="A5477" s="148"/>
      <c r="B5477" s="148"/>
      <c r="C5477" s="148"/>
      <c r="D5477" s="148"/>
      <c r="E5477" s="148"/>
      <c r="F5477" s="148"/>
      <c r="G5477" s="148"/>
      <c r="H5477" s="148"/>
      <c r="I5477" s="151"/>
      <c r="J5477" s="148"/>
      <c r="K5477" s="66"/>
    </row>
    <row r="5478" spans="1:11" x14ac:dyDescent="0.25">
      <c r="A5478" s="148"/>
      <c r="B5478" s="148"/>
      <c r="C5478" s="148"/>
      <c r="D5478" s="148"/>
      <c r="E5478" s="148"/>
      <c r="F5478" s="148"/>
      <c r="G5478" s="148"/>
      <c r="H5478" s="148"/>
      <c r="I5478" s="151"/>
      <c r="J5478" s="148"/>
      <c r="K5478" s="66"/>
    </row>
    <row r="5479" spans="1:11" x14ac:dyDescent="0.25">
      <c r="A5479" s="148"/>
      <c r="B5479" s="148"/>
      <c r="C5479" s="148"/>
      <c r="D5479" s="148"/>
      <c r="E5479" s="148"/>
      <c r="F5479" s="148"/>
      <c r="G5479" s="148"/>
      <c r="H5479" s="148"/>
      <c r="I5479" s="151"/>
      <c r="J5479" s="148"/>
      <c r="K5479" s="66"/>
    </row>
    <row r="5480" spans="1:11" x14ac:dyDescent="0.25">
      <c r="A5480" s="148"/>
      <c r="B5480" s="148"/>
      <c r="C5480" s="148"/>
      <c r="D5480" s="148"/>
      <c r="E5480" s="148"/>
      <c r="F5480" s="148"/>
      <c r="G5480" s="148"/>
      <c r="H5480" s="148"/>
      <c r="I5480" s="151"/>
      <c r="J5480" s="148"/>
      <c r="K5480" s="66"/>
    </row>
    <row r="5481" spans="1:11" x14ac:dyDescent="0.25">
      <c r="A5481" s="148"/>
      <c r="B5481" s="148"/>
      <c r="C5481" s="148"/>
      <c r="D5481" s="148"/>
      <c r="E5481" s="148"/>
      <c r="F5481" s="148"/>
      <c r="G5481" s="148"/>
      <c r="H5481" s="148"/>
      <c r="I5481" s="151"/>
      <c r="J5481" s="148"/>
      <c r="K5481" s="66"/>
    </row>
    <row r="5482" spans="1:11" x14ac:dyDescent="0.25">
      <c r="A5482" s="148"/>
      <c r="B5482" s="148"/>
      <c r="C5482" s="148"/>
      <c r="D5482" s="148"/>
      <c r="E5482" s="148"/>
      <c r="F5482" s="148"/>
      <c r="G5482" s="148"/>
      <c r="H5482" s="148"/>
      <c r="I5482" s="151"/>
      <c r="J5482" s="148"/>
      <c r="K5482" s="66"/>
    </row>
    <row r="5483" spans="1:11" x14ac:dyDescent="0.25">
      <c r="A5483" s="148"/>
      <c r="B5483" s="148"/>
      <c r="C5483" s="148"/>
      <c r="D5483" s="148"/>
      <c r="E5483" s="148"/>
      <c r="F5483" s="148"/>
      <c r="G5483" s="148"/>
      <c r="H5483" s="148"/>
      <c r="I5483" s="151"/>
      <c r="J5483" s="148"/>
      <c r="K5483" s="66"/>
    </row>
    <row r="5484" spans="1:11" x14ac:dyDescent="0.25">
      <c r="A5484" s="148"/>
      <c r="B5484" s="148"/>
      <c r="C5484" s="148"/>
      <c r="D5484" s="148"/>
      <c r="E5484" s="148"/>
      <c r="F5484" s="148"/>
      <c r="G5484" s="148"/>
      <c r="H5484" s="148"/>
      <c r="I5484" s="151"/>
      <c r="J5484" s="148"/>
      <c r="K5484" s="66"/>
    </row>
    <row r="5485" spans="1:11" x14ac:dyDescent="0.25">
      <c r="A5485" s="148"/>
      <c r="B5485" s="148"/>
      <c r="C5485" s="148"/>
      <c r="D5485" s="148"/>
      <c r="E5485" s="148"/>
      <c r="F5485" s="148"/>
      <c r="G5485" s="148"/>
      <c r="H5485" s="148"/>
      <c r="I5485" s="151"/>
      <c r="J5485" s="148"/>
      <c r="K5485" s="66"/>
    </row>
    <row r="5486" spans="1:11" x14ac:dyDescent="0.25">
      <c r="A5486" s="148"/>
      <c r="B5486" s="148"/>
      <c r="C5486" s="148"/>
      <c r="D5486" s="148"/>
      <c r="E5486" s="148"/>
      <c r="F5486" s="148"/>
      <c r="G5486" s="148"/>
      <c r="H5486" s="148"/>
      <c r="I5486" s="151"/>
      <c r="J5486" s="148"/>
      <c r="K5486" s="66"/>
    </row>
    <row r="5487" spans="1:11" x14ac:dyDescent="0.25">
      <c r="A5487" s="148"/>
      <c r="B5487" s="148"/>
      <c r="C5487" s="148"/>
      <c r="D5487" s="148"/>
      <c r="E5487" s="148"/>
      <c r="F5487" s="148"/>
      <c r="G5487" s="148"/>
      <c r="H5487" s="148"/>
      <c r="I5487" s="151"/>
      <c r="J5487" s="148"/>
      <c r="K5487" s="66"/>
    </row>
    <row r="5488" spans="1:11" x14ac:dyDescent="0.25">
      <c r="A5488" s="148"/>
      <c r="B5488" s="148"/>
      <c r="C5488" s="148"/>
      <c r="D5488" s="148"/>
      <c r="E5488" s="148"/>
      <c r="F5488" s="148"/>
      <c r="G5488" s="148"/>
      <c r="H5488" s="148"/>
      <c r="I5488" s="151"/>
      <c r="J5488" s="148"/>
      <c r="K5488" s="66"/>
    </row>
    <row r="5489" spans="1:11" x14ac:dyDescent="0.25">
      <c r="A5489" s="148"/>
      <c r="B5489" s="148"/>
      <c r="C5489" s="148"/>
      <c r="D5489" s="148"/>
      <c r="E5489" s="148"/>
      <c r="F5489" s="148"/>
      <c r="G5489" s="148"/>
      <c r="H5489" s="148"/>
      <c r="I5489" s="151"/>
      <c r="J5489" s="148"/>
      <c r="K5489" s="66"/>
    </row>
    <row r="5490" spans="1:11" x14ac:dyDescent="0.25">
      <c r="A5490" s="148"/>
      <c r="B5490" s="148"/>
      <c r="C5490" s="148"/>
      <c r="D5490" s="148"/>
      <c r="E5490" s="148"/>
      <c r="F5490" s="148"/>
      <c r="G5490" s="148"/>
      <c r="H5490" s="148"/>
      <c r="I5490" s="151"/>
      <c r="J5490" s="148"/>
      <c r="K5490" s="66"/>
    </row>
    <row r="5491" spans="1:11" x14ac:dyDescent="0.25">
      <c r="A5491" s="148"/>
      <c r="B5491" s="148"/>
      <c r="C5491" s="148"/>
      <c r="D5491" s="148"/>
      <c r="E5491" s="148"/>
      <c r="F5491" s="148"/>
      <c r="G5491" s="148"/>
      <c r="H5491" s="148"/>
      <c r="I5491" s="151"/>
      <c r="J5491" s="148"/>
      <c r="K5491" s="66"/>
    </row>
    <row r="5492" spans="1:11" x14ac:dyDescent="0.25">
      <c r="A5492" s="148"/>
      <c r="B5492" s="148"/>
      <c r="C5492" s="148"/>
      <c r="D5492" s="148"/>
      <c r="E5492" s="148"/>
      <c r="F5492" s="148"/>
      <c r="G5492" s="148"/>
      <c r="H5492" s="148"/>
      <c r="I5492" s="151"/>
      <c r="J5492" s="148"/>
      <c r="K5492" s="66"/>
    </row>
    <row r="5493" spans="1:11" x14ac:dyDescent="0.25">
      <c r="A5493" s="148"/>
      <c r="B5493" s="148"/>
      <c r="C5493" s="148"/>
      <c r="D5493" s="148"/>
      <c r="E5493" s="148"/>
      <c r="F5493" s="148"/>
      <c r="G5493" s="148"/>
      <c r="H5493" s="148"/>
      <c r="I5493" s="151"/>
      <c r="J5493" s="148"/>
      <c r="K5493" s="66"/>
    </row>
    <row r="5494" spans="1:11" x14ac:dyDescent="0.25">
      <c r="A5494" s="148"/>
      <c r="B5494" s="148"/>
      <c r="C5494" s="148"/>
      <c r="D5494" s="148"/>
      <c r="E5494" s="148"/>
      <c r="F5494" s="148"/>
      <c r="G5494" s="148"/>
      <c r="H5494" s="148"/>
      <c r="I5494" s="151"/>
      <c r="J5494" s="148"/>
      <c r="K5494" s="66"/>
    </row>
    <row r="5495" spans="1:11" x14ac:dyDescent="0.25">
      <c r="A5495" s="148"/>
      <c r="B5495" s="148"/>
      <c r="C5495" s="148"/>
      <c r="D5495" s="148"/>
      <c r="E5495" s="148"/>
      <c r="F5495" s="148"/>
      <c r="G5495" s="148"/>
      <c r="H5495" s="148"/>
      <c r="I5495" s="151"/>
      <c r="J5495" s="148"/>
      <c r="K5495" s="66"/>
    </row>
    <row r="5496" spans="1:11" x14ac:dyDescent="0.25">
      <c r="A5496" s="148"/>
      <c r="B5496" s="148"/>
      <c r="C5496" s="148"/>
      <c r="D5496" s="148"/>
      <c r="E5496" s="148"/>
      <c r="F5496" s="148"/>
      <c r="G5496" s="148"/>
      <c r="H5496" s="148"/>
      <c r="I5496" s="151"/>
      <c r="J5496" s="148"/>
      <c r="K5496" s="66"/>
    </row>
    <row r="5497" spans="1:11" x14ac:dyDescent="0.25">
      <c r="A5497" s="148"/>
      <c r="B5497" s="148"/>
      <c r="C5497" s="148"/>
      <c r="D5497" s="148"/>
      <c r="E5497" s="148"/>
      <c r="F5497" s="148"/>
      <c r="G5497" s="148"/>
      <c r="H5497" s="148"/>
      <c r="I5497" s="151"/>
      <c r="J5497" s="148"/>
      <c r="K5497" s="66"/>
    </row>
    <row r="5498" spans="1:11" x14ac:dyDescent="0.25">
      <c r="A5498" s="148"/>
      <c r="B5498" s="148"/>
      <c r="C5498" s="148"/>
      <c r="D5498" s="148"/>
      <c r="E5498" s="148"/>
      <c r="F5498" s="148"/>
      <c r="G5498" s="148"/>
      <c r="H5498" s="148"/>
      <c r="I5498" s="151"/>
      <c r="J5498" s="148"/>
      <c r="K5498" s="66"/>
    </row>
    <row r="5499" spans="1:11" x14ac:dyDescent="0.25">
      <c r="A5499" s="148"/>
      <c r="B5499" s="148"/>
      <c r="C5499" s="148"/>
      <c r="D5499" s="148"/>
      <c r="E5499" s="148"/>
      <c r="F5499" s="148"/>
      <c r="G5499" s="148"/>
      <c r="H5499" s="148"/>
      <c r="I5499" s="151"/>
      <c r="J5499" s="148"/>
      <c r="K5499" s="66"/>
    </row>
    <row r="5500" spans="1:11" x14ac:dyDescent="0.25">
      <c r="A5500" s="148"/>
      <c r="B5500" s="148"/>
      <c r="C5500" s="148"/>
      <c r="D5500" s="148"/>
      <c r="E5500" s="148"/>
      <c r="F5500" s="148"/>
      <c r="G5500" s="148"/>
      <c r="H5500" s="148"/>
      <c r="I5500" s="151"/>
      <c r="J5500" s="148"/>
      <c r="K5500" s="66"/>
    </row>
    <row r="5501" spans="1:11" x14ac:dyDescent="0.25">
      <c r="A5501" s="148"/>
      <c r="B5501" s="148"/>
      <c r="C5501" s="148"/>
      <c r="D5501" s="148"/>
      <c r="E5501" s="148"/>
      <c r="F5501" s="148"/>
      <c r="G5501" s="148"/>
      <c r="H5501" s="148"/>
      <c r="I5501" s="151"/>
      <c r="J5501" s="148"/>
      <c r="K5501" s="66"/>
    </row>
    <row r="5502" spans="1:11" x14ac:dyDescent="0.25">
      <c r="A5502" s="148"/>
      <c r="B5502" s="148"/>
      <c r="C5502" s="148"/>
      <c r="D5502" s="148"/>
      <c r="E5502" s="148"/>
      <c r="F5502" s="148"/>
      <c r="G5502" s="148"/>
      <c r="H5502" s="148"/>
      <c r="I5502" s="151"/>
      <c r="J5502" s="148"/>
      <c r="K5502" s="66"/>
    </row>
    <row r="5503" spans="1:11" x14ac:dyDescent="0.25">
      <c r="A5503" s="148"/>
      <c r="B5503" s="148"/>
      <c r="C5503" s="148"/>
      <c r="D5503" s="148"/>
      <c r="E5503" s="148"/>
      <c r="F5503" s="148"/>
      <c r="G5503" s="148"/>
      <c r="H5503" s="148"/>
      <c r="I5503" s="151"/>
      <c r="J5503" s="148"/>
      <c r="K5503" s="66"/>
    </row>
    <row r="5504" spans="1:11" x14ac:dyDescent="0.25">
      <c r="A5504" s="148"/>
      <c r="B5504" s="148"/>
      <c r="C5504" s="148"/>
      <c r="D5504" s="148"/>
      <c r="E5504" s="148"/>
      <c r="F5504" s="148"/>
      <c r="G5504" s="148"/>
      <c r="H5504" s="148"/>
      <c r="I5504" s="151"/>
      <c r="J5504" s="148"/>
      <c r="K5504" s="66"/>
    </row>
    <row r="5505" spans="1:11" x14ac:dyDescent="0.25">
      <c r="A5505" s="148"/>
      <c r="B5505" s="148"/>
      <c r="C5505" s="148"/>
      <c r="D5505" s="148"/>
      <c r="E5505" s="148"/>
      <c r="F5505" s="148"/>
      <c r="G5505" s="148"/>
      <c r="H5505" s="148"/>
      <c r="I5505" s="151"/>
      <c r="J5505" s="148"/>
      <c r="K5505" s="66"/>
    </row>
    <row r="5506" spans="1:11" x14ac:dyDescent="0.25">
      <c r="A5506" s="148"/>
      <c r="B5506" s="148"/>
      <c r="C5506" s="148"/>
      <c r="D5506" s="148"/>
      <c r="E5506" s="148"/>
      <c r="F5506" s="148"/>
      <c r="G5506" s="148"/>
      <c r="H5506" s="148"/>
      <c r="I5506" s="151"/>
      <c r="J5506" s="148"/>
      <c r="K5506" s="66"/>
    </row>
    <row r="5507" spans="1:11" x14ac:dyDescent="0.25">
      <c r="A5507" s="148"/>
      <c r="B5507" s="148"/>
      <c r="C5507" s="148"/>
      <c r="D5507" s="148"/>
      <c r="E5507" s="148"/>
      <c r="F5507" s="148"/>
      <c r="G5507" s="148"/>
      <c r="H5507" s="148"/>
      <c r="I5507" s="151"/>
      <c r="J5507" s="148"/>
      <c r="K5507" s="66"/>
    </row>
    <row r="5508" spans="1:11" x14ac:dyDescent="0.25">
      <c r="A5508" s="148"/>
      <c r="B5508" s="148"/>
      <c r="C5508" s="148"/>
      <c r="D5508" s="148"/>
      <c r="E5508" s="148"/>
      <c r="F5508" s="148"/>
      <c r="G5508" s="148"/>
      <c r="H5508" s="148"/>
      <c r="I5508" s="151"/>
      <c r="J5508" s="148"/>
      <c r="K5508" s="66"/>
    </row>
    <row r="5509" spans="1:11" x14ac:dyDescent="0.25">
      <c r="A5509" s="148"/>
      <c r="B5509" s="148"/>
      <c r="C5509" s="148"/>
      <c r="D5509" s="148"/>
      <c r="E5509" s="148"/>
      <c r="F5509" s="148"/>
      <c r="G5509" s="148"/>
      <c r="H5509" s="148"/>
      <c r="I5509" s="151"/>
      <c r="J5509" s="148"/>
      <c r="K5509" s="66"/>
    </row>
    <row r="5510" spans="1:11" x14ac:dyDescent="0.25">
      <c r="A5510" s="148"/>
      <c r="B5510" s="148"/>
      <c r="C5510" s="148"/>
      <c r="D5510" s="148"/>
      <c r="E5510" s="148"/>
      <c r="F5510" s="148"/>
      <c r="G5510" s="148"/>
      <c r="H5510" s="148"/>
      <c r="I5510" s="151"/>
      <c r="J5510" s="148"/>
      <c r="K5510" s="66"/>
    </row>
    <row r="5511" spans="1:11" x14ac:dyDescent="0.25">
      <c r="A5511" s="148"/>
      <c r="B5511" s="148"/>
      <c r="C5511" s="148"/>
      <c r="D5511" s="148"/>
      <c r="E5511" s="148"/>
      <c r="F5511" s="148"/>
      <c r="G5511" s="148"/>
      <c r="H5511" s="148"/>
      <c r="I5511" s="151"/>
      <c r="J5511" s="148"/>
      <c r="K5511" s="66"/>
    </row>
    <row r="5512" spans="1:11" x14ac:dyDescent="0.25">
      <c r="A5512" s="148"/>
      <c r="B5512" s="148"/>
      <c r="C5512" s="148"/>
      <c r="D5512" s="148"/>
      <c r="E5512" s="148"/>
      <c r="F5512" s="148"/>
      <c r="G5512" s="148"/>
      <c r="H5512" s="148"/>
      <c r="I5512" s="151"/>
      <c r="J5512" s="148"/>
      <c r="K5512" s="66"/>
    </row>
    <row r="5513" spans="1:11" x14ac:dyDescent="0.25">
      <c r="A5513" s="148"/>
      <c r="B5513" s="148"/>
      <c r="C5513" s="148"/>
      <c r="D5513" s="148"/>
      <c r="E5513" s="148"/>
      <c r="F5513" s="148"/>
      <c r="G5513" s="148"/>
      <c r="H5513" s="148"/>
      <c r="I5513" s="151"/>
      <c r="J5513" s="148"/>
      <c r="K5513" s="66"/>
    </row>
    <row r="5514" spans="1:11" x14ac:dyDescent="0.25">
      <c r="A5514" s="148"/>
      <c r="B5514" s="148"/>
      <c r="C5514" s="148"/>
      <c r="D5514" s="148"/>
      <c r="E5514" s="148"/>
      <c r="F5514" s="148"/>
      <c r="G5514" s="148"/>
      <c r="H5514" s="148"/>
      <c r="I5514" s="151"/>
      <c r="J5514" s="148"/>
      <c r="K5514" s="66"/>
    </row>
    <row r="5515" spans="1:11" x14ac:dyDescent="0.25">
      <c r="A5515" s="148"/>
      <c r="B5515" s="148"/>
      <c r="C5515" s="148"/>
      <c r="D5515" s="148"/>
      <c r="E5515" s="148"/>
      <c r="F5515" s="148"/>
      <c r="G5515" s="148"/>
      <c r="H5515" s="148"/>
      <c r="I5515" s="151"/>
      <c r="J5515" s="148"/>
      <c r="K5515" s="66"/>
    </row>
    <row r="5516" spans="1:11" x14ac:dyDescent="0.25">
      <c r="A5516" s="148"/>
      <c r="B5516" s="148"/>
      <c r="C5516" s="148"/>
      <c r="D5516" s="148"/>
      <c r="E5516" s="148"/>
      <c r="F5516" s="148"/>
      <c r="G5516" s="148"/>
      <c r="H5516" s="148"/>
      <c r="I5516" s="151"/>
      <c r="J5516" s="148"/>
      <c r="K5516" s="66"/>
    </row>
    <row r="5517" spans="1:11" x14ac:dyDescent="0.25">
      <c r="A5517" s="148"/>
      <c r="B5517" s="148"/>
      <c r="C5517" s="148"/>
      <c r="D5517" s="148"/>
      <c r="E5517" s="148"/>
      <c r="F5517" s="148"/>
      <c r="G5517" s="148"/>
      <c r="H5517" s="148"/>
      <c r="I5517" s="151"/>
      <c r="J5517" s="148"/>
      <c r="K5517" s="66"/>
    </row>
    <row r="5518" spans="1:11" x14ac:dyDescent="0.25">
      <c r="A5518" s="148"/>
      <c r="B5518" s="148"/>
      <c r="C5518" s="148"/>
      <c r="D5518" s="148"/>
      <c r="E5518" s="148"/>
      <c r="F5518" s="148"/>
      <c r="G5518" s="148"/>
      <c r="H5518" s="148"/>
      <c r="I5518" s="151"/>
      <c r="J5518" s="148"/>
      <c r="K5518" s="66"/>
    </row>
    <row r="5519" spans="1:11" x14ac:dyDescent="0.25">
      <c r="A5519" s="148"/>
      <c r="B5519" s="148"/>
      <c r="C5519" s="148"/>
      <c r="D5519" s="148"/>
      <c r="E5519" s="148"/>
      <c r="F5519" s="148"/>
      <c r="G5519" s="148"/>
      <c r="H5519" s="148"/>
      <c r="I5519" s="151"/>
      <c r="J5519" s="148"/>
      <c r="K5519" s="66"/>
    </row>
    <row r="5520" spans="1:11" x14ac:dyDescent="0.25">
      <c r="A5520" s="148"/>
      <c r="B5520" s="148"/>
      <c r="C5520" s="148"/>
      <c r="D5520" s="148"/>
      <c r="E5520" s="148"/>
      <c r="F5520" s="148"/>
      <c r="G5520" s="148"/>
      <c r="H5520" s="148"/>
      <c r="I5520" s="151"/>
      <c r="J5520" s="148"/>
      <c r="K5520" s="66"/>
    </row>
    <row r="5521" spans="1:11" x14ac:dyDescent="0.25">
      <c r="A5521" s="148"/>
      <c r="B5521" s="148"/>
      <c r="C5521" s="148"/>
      <c r="D5521" s="148"/>
      <c r="E5521" s="148"/>
      <c r="F5521" s="148"/>
      <c r="G5521" s="148"/>
      <c r="H5521" s="148"/>
      <c r="I5521" s="151"/>
      <c r="J5521" s="148"/>
      <c r="K5521" s="66"/>
    </row>
    <row r="5522" spans="1:11" x14ac:dyDescent="0.25">
      <c r="A5522" s="148"/>
      <c r="B5522" s="148"/>
      <c r="C5522" s="148"/>
      <c r="D5522" s="148"/>
      <c r="E5522" s="148"/>
      <c r="F5522" s="148"/>
      <c r="G5522" s="148"/>
      <c r="H5522" s="148"/>
      <c r="I5522" s="151"/>
      <c r="J5522" s="148"/>
      <c r="K5522" s="66"/>
    </row>
    <row r="5523" spans="1:11" x14ac:dyDescent="0.25">
      <c r="A5523" s="148"/>
      <c r="B5523" s="148"/>
      <c r="C5523" s="148"/>
      <c r="D5523" s="148"/>
      <c r="E5523" s="148"/>
      <c r="F5523" s="148"/>
      <c r="G5523" s="148"/>
      <c r="H5523" s="148"/>
      <c r="I5523" s="151"/>
      <c r="J5523" s="148"/>
      <c r="K5523" s="66"/>
    </row>
    <row r="5524" spans="1:11" x14ac:dyDescent="0.25">
      <c r="A5524" s="148"/>
      <c r="B5524" s="148"/>
      <c r="C5524" s="148"/>
      <c r="D5524" s="148"/>
      <c r="E5524" s="148"/>
      <c r="F5524" s="148"/>
      <c r="G5524" s="148"/>
      <c r="H5524" s="148"/>
      <c r="I5524" s="151"/>
      <c r="J5524" s="148"/>
      <c r="K5524" s="66"/>
    </row>
    <row r="5525" spans="1:11" x14ac:dyDescent="0.25">
      <c r="A5525" s="148"/>
      <c r="B5525" s="148"/>
      <c r="C5525" s="148"/>
      <c r="D5525" s="148"/>
      <c r="E5525" s="148"/>
      <c r="F5525" s="148"/>
      <c r="G5525" s="148"/>
      <c r="H5525" s="148"/>
      <c r="I5525" s="151"/>
      <c r="J5525" s="148"/>
      <c r="K5525" s="66"/>
    </row>
    <row r="5526" spans="1:11" x14ac:dyDescent="0.25">
      <c r="A5526" s="148"/>
      <c r="B5526" s="148"/>
      <c r="C5526" s="148"/>
      <c r="D5526" s="148"/>
      <c r="E5526" s="148"/>
      <c r="F5526" s="148"/>
      <c r="G5526" s="148"/>
      <c r="H5526" s="148"/>
      <c r="I5526" s="151"/>
      <c r="J5526" s="148"/>
      <c r="K5526" s="66"/>
    </row>
    <row r="5527" spans="1:11" x14ac:dyDescent="0.25">
      <c r="A5527" s="148"/>
      <c r="B5527" s="148"/>
      <c r="C5527" s="148"/>
      <c r="D5527" s="148"/>
      <c r="E5527" s="148"/>
      <c r="F5527" s="148"/>
      <c r="G5527" s="148"/>
      <c r="H5527" s="148"/>
      <c r="I5527" s="151"/>
      <c r="J5527" s="148"/>
      <c r="K5527" s="66"/>
    </row>
    <row r="5528" spans="1:11" x14ac:dyDescent="0.25">
      <c r="A5528" s="148"/>
      <c r="B5528" s="148"/>
      <c r="C5528" s="148"/>
      <c r="D5528" s="148"/>
      <c r="E5528" s="148"/>
      <c r="F5528" s="148"/>
      <c r="G5528" s="148"/>
      <c r="H5528" s="148"/>
      <c r="I5528" s="151"/>
      <c r="J5528" s="148"/>
      <c r="K5528" s="66"/>
    </row>
    <row r="5529" spans="1:11" x14ac:dyDescent="0.25">
      <c r="A5529" s="148"/>
      <c r="B5529" s="148"/>
      <c r="C5529" s="148"/>
      <c r="D5529" s="148"/>
      <c r="E5529" s="148"/>
      <c r="F5529" s="148"/>
      <c r="G5529" s="148"/>
      <c r="H5529" s="148"/>
      <c r="I5529" s="151"/>
      <c r="J5529" s="148"/>
      <c r="K5529" s="66"/>
    </row>
    <row r="5530" spans="1:11" x14ac:dyDescent="0.25">
      <c r="A5530" s="148"/>
      <c r="B5530" s="148"/>
      <c r="C5530" s="148"/>
      <c r="D5530" s="148"/>
      <c r="E5530" s="148"/>
      <c r="F5530" s="148"/>
      <c r="G5530" s="148"/>
      <c r="H5530" s="148"/>
      <c r="I5530" s="151"/>
      <c r="J5530" s="148"/>
      <c r="K5530" s="66"/>
    </row>
    <row r="5531" spans="1:11" x14ac:dyDescent="0.25">
      <c r="A5531" s="148"/>
      <c r="B5531" s="148"/>
      <c r="C5531" s="148"/>
      <c r="D5531" s="148"/>
      <c r="E5531" s="148"/>
      <c r="F5531" s="148"/>
      <c r="G5531" s="148"/>
      <c r="H5531" s="148"/>
      <c r="I5531" s="151"/>
      <c r="J5531" s="148"/>
      <c r="K5531" s="66"/>
    </row>
    <row r="5532" spans="1:11" x14ac:dyDescent="0.25">
      <c r="A5532" s="148"/>
      <c r="B5532" s="148"/>
      <c r="C5532" s="148"/>
      <c r="D5532" s="148"/>
      <c r="E5532" s="148"/>
      <c r="F5532" s="148"/>
      <c r="G5532" s="148"/>
      <c r="H5532" s="148"/>
      <c r="I5532" s="151"/>
      <c r="J5532" s="148"/>
      <c r="K5532" s="66"/>
    </row>
    <row r="5533" spans="1:11" x14ac:dyDescent="0.25">
      <c r="A5533" s="148"/>
      <c r="B5533" s="148"/>
      <c r="C5533" s="148"/>
      <c r="D5533" s="148"/>
      <c r="E5533" s="148"/>
      <c r="F5533" s="148"/>
      <c r="G5533" s="148"/>
      <c r="H5533" s="148"/>
      <c r="I5533" s="151"/>
      <c r="J5533" s="148"/>
      <c r="K5533" s="66"/>
    </row>
    <row r="5534" spans="1:11" x14ac:dyDescent="0.25">
      <c r="A5534" s="148"/>
      <c r="B5534" s="148"/>
      <c r="C5534" s="148"/>
      <c r="D5534" s="148"/>
      <c r="E5534" s="148"/>
      <c r="F5534" s="148"/>
      <c r="G5534" s="148"/>
      <c r="H5534" s="148"/>
      <c r="I5534" s="151"/>
      <c r="J5534" s="148"/>
      <c r="K5534" s="66"/>
    </row>
    <row r="5535" spans="1:11" x14ac:dyDescent="0.25">
      <c r="A5535" s="148"/>
      <c r="B5535" s="148"/>
      <c r="C5535" s="148"/>
      <c r="D5535" s="148"/>
      <c r="E5535" s="148"/>
      <c r="F5535" s="148"/>
      <c r="G5535" s="148"/>
      <c r="H5535" s="148"/>
      <c r="I5535" s="151"/>
      <c r="J5535" s="148"/>
      <c r="K5535" s="66"/>
    </row>
    <row r="5536" spans="1:11" x14ac:dyDescent="0.25">
      <c r="A5536" s="148"/>
      <c r="B5536" s="148"/>
      <c r="C5536" s="148"/>
      <c r="D5536" s="148"/>
      <c r="E5536" s="148"/>
      <c r="F5536" s="148"/>
      <c r="G5536" s="148"/>
      <c r="H5536" s="148"/>
      <c r="I5536" s="151"/>
      <c r="J5536" s="148"/>
      <c r="K5536" s="66"/>
    </row>
    <row r="5537" spans="1:11" x14ac:dyDescent="0.25">
      <c r="A5537" s="148"/>
      <c r="B5537" s="148"/>
      <c r="C5537" s="148"/>
      <c r="D5537" s="148"/>
      <c r="E5537" s="148"/>
      <c r="F5537" s="148"/>
      <c r="G5537" s="148"/>
      <c r="H5537" s="148"/>
      <c r="I5537" s="151"/>
      <c r="J5537" s="148"/>
      <c r="K5537" s="66"/>
    </row>
    <row r="5538" spans="1:11" x14ac:dyDescent="0.25">
      <c r="A5538" s="148"/>
      <c r="B5538" s="148"/>
      <c r="C5538" s="148"/>
      <c r="D5538" s="148"/>
      <c r="E5538" s="148"/>
      <c r="F5538" s="148"/>
      <c r="G5538" s="148"/>
      <c r="H5538" s="148"/>
      <c r="I5538" s="151"/>
      <c r="J5538" s="148"/>
      <c r="K5538" s="66"/>
    </row>
    <row r="5539" spans="1:11" x14ac:dyDescent="0.25">
      <c r="A5539" s="148"/>
      <c r="B5539" s="148"/>
      <c r="C5539" s="148"/>
      <c r="D5539" s="148"/>
      <c r="E5539" s="148"/>
      <c r="F5539" s="148"/>
      <c r="G5539" s="148"/>
      <c r="H5539" s="148"/>
      <c r="I5539" s="151"/>
      <c r="J5539" s="148"/>
      <c r="K5539" s="66"/>
    </row>
    <row r="5540" spans="1:11" x14ac:dyDescent="0.25">
      <c r="A5540" s="148"/>
      <c r="B5540" s="148"/>
      <c r="C5540" s="148"/>
      <c r="D5540" s="148"/>
      <c r="E5540" s="148"/>
      <c r="F5540" s="148"/>
      <c r="G5540" s="148"/>
      <c r="H5540" s="148"/>
      <c r="I5540" s="151"/>
      <c r="J5540" s="148"/>
      <c r="K5540" s="66"/>
    </row>
    <row r="5541" spans="1:11" x14ac:dyDescent="0.25">
      <c r="A5541" s="148"/>
      <c r="B5541" s="148"/>
      <c r="C5541" s="148"/>
      <c r="D5541" s="148"/>
      <c r="E5541" s="148"/>
      <c r="F5541" s="148"/>
      <c r="G5541" s="148"/>
      <c r="H5541" s="148"/>
      <c r="I5541" s="151"/>
      <c r="J5541" s="148"/>
      <c r="K5541" s="66"/>
    </row>
    <row r="5542" spans="1:11" x14ac:dyDescent="0.25">
      <c r="A5542" s="148"/>
      <c r="B5542" s="148"/>
      <c r="C5542" s="148"/>
      <c r="D5542" s="148"/>
      <c r="E5542" s="148"/>
      <c r="F5542" s="148"/>
      <c r="G5542" s="148"/>
      <c r="H5542" s="148"/>
      <c r="I5542" s="151"/>
      <c r="J5542" s="148"/>
      <c r="K5542" s="66"/>
    </row>
    <row r="5543" spans="1:11" x14ac:dyDescent="0.25">
      <c r="A5543" s="148"/>
      <c r="B5543" s="148"/>
      <c r="C5543" s="148"/>
      <c r="D5543" s="148"/>
      <c r="E5543" s="148"/>
      <c r="F5543" s="148"/>
      <c r="G5543" s="148"/>
      <c r="H5543" s="148"/>
      <c r="I5543" s="151"/>
      <c r="J5543" s="148"/>
      <c r="K5543" s="66"/>
    </row>
    <row r="5544" spans="1:11" x14ac:dyDescent="0.25">
      <c r="A5544" s="148"/>
      <c r="B5544" s="148"/>
      <c r="C5544" s="148"/>
      <c r="D5544" s="148"/>
      <c r="E5544" s="148"/>
      <c r="F5544" s="148"/>
      <c r="G5544" s="148"/>
      <c r="H5544" s="148"/>
      <c r="I5544" s="151"/>
      <c r="J5544" s="148"/>
      <c r="K5544" s="66"/>
    </row>
    <row r="5545" spans="1:11" x14ac:dyDescent="0.25">
      <c r="A5545" s="148"/>
      <c r="B5545" s="148"/>
      <c r="C5545" s="148"/>
      <c r="D5545" s="148"/>
      <c r="E5545" s="148"/>
      <c r="F5545" s="148"/>
      <c r="G5545" s="148"/>
      <c r="H5545" s="148"/>
      <c r="I5545" s="151"/>
      <c r="J5545" s="148"/>
      <c r="K5545" s="66"/>
    </row>
    <row r="5546" spans="1:11" x14ac:dyDescent="0.25">
      <c r="A5546" s="148"/>
      <c r="B5546" s="148"/>
      <c r="C5546" s="148"/>
      <c r="D5546" s="148"/>
      <c r="E5546" s="148"/>
      <c r="F5546" s="148"/>
      <c r="G5546" s="148"/>
      <c r="H5546" s="148"/>
      <c r="I5546" s="151"/>
      <c r="J5546" s="148"/>
      <c r="K5546" s="66"/>
    </row>
    <row r="5547" spans="1:11" x14ac:dyDescent="0.25">
      <c r="A5547" s="148"/>
      <c r="B5547" s="148"/>
      <c r="C5547" s="148"/>
      <c r="D5547" s="148"/>
      <c r="E5547" s="148"/>
      <c r="F5547" s="148"/>
      <c r="G5547" s="148"/>
      <c r="H5547" s="148"/>
      <c r="I5547" s="151"/>
      <c r="J5547" s="148"/>
      <c r="K5547" s="66"/>
    </row>
    <row r="5548" spans="1:11" x14ac:dyDescent="0.25">
      <c r="A5548" s="148"/>
      <c r="B5548" s="148"/>
      <c r="C5548" s="148"/>
      <c r="D5548" s="148"/>
      <c r="E5548" s="148"/>
      <c r="F5548" s="148"/>
      <c r="G5548" s="148"/>
      <c r="H5548" s="148"/>
      <c r="I5548" s="151"/>
      <c r="J5548" s="148"/>
      <c r="K5548" s="66"/>
    </row>
    <row r="5549" spans="1:11" x14ac:dyDescent="0.25">
      <c r="A5549" s="148"/>
      <c r="B5549" s="148"/>
      <c r="C5549" s="148"/>
      <c r="D5549" s="148"/>
      <c r="E5549" s="148"/>
      <c r="F5549" s="148"/>
      <c r="G5549" s="148"/>
      <c r="H5549" s="148"/>
      <c r="I5549" s="151"/>
      <c r="J5549" s="148"/>
      <c r="K5549" s="66"/>
    </row>
    <row r="5550" spans="1:11" x14ac:dyDescent="0.25">
      <c r="A5550" s="148"/>
      <c r="B5550" s="148"/>
      <c r="C5550" s="148"/>
      <c r="D5550" s="148"/>
      <c r="E5550" s="148"/>
      <c r="F5550" s="148"/>
      <c r="G5550" s="148"/>
      <c r="H5550" s="148"/>
      <c r="I5550" s="151"/>
      <c r="J5550" s="148"/>
      <c r="K5550" s="66"/>
    </row>
    <row r="5551" spans="1:11" x14ac:dyDescent="0.25">
      <c r="A5551" s="148"/>
      <c r="B5551" s="148"/>
      <c r="C5551" s="148"/>
      <c r="D5551" s="148"/>
      <c r="E5551" s="148"/>
      <c r="F5551" s="148"/>
      <c r="G5551" s="148"/>
      <c r="H5551" s="148"/>
      <c r="I5551" s="151"/>
      <c r="J5551" s="148"/>
      <c r="K5551" s="66"/>
    </row>
    <row r="5552" spans="1:11" x14ac:dyDescent="0.25">
      <c r="A5552" s="148"/>
      <c r="B5552" s="148"/>
      <c r="C5552" s="148"/>
      <c r="D5552" s="148"/>
      <c r="E5552" s="148"/>
      <c r="F5552" s="148"/>
      <c r="G5552" s="148"/>
      <c r="H5552" s="148"/>
      <c r="I5552" s="151"/>
      <c r="J5552" s="148"/>
      <c r="K5552" s="66"/>
    </row>
    <row r="5553" spans="1:11" x14ac:dyDescent="0.25">
      <c r="A5553" s="148"/>
      <c r="B5553" s="148"/>
      <c r="C5553" s="148"/>
      <c r="D5553" s="148"/>
      <c r="E5553" s="148"/>
      <c r="F5553" s="148"/>
      <c r="G5553" s="148"/>
      <c r="H5553" s="148"/>
      <c r="I5553" s="151"/>
      <c r="J5553" s="148"/>
      <c r="K5553" s="66"/>
    </row>
    <row r="5554" spans="1:11" x14ac:dyDescent="0.25">
      <c r="A5554" s="148"/>
      <c r="B5554" s="148"/>
      <c r="C5554" s="148"/>
      <c r="D5554" s="148"/>
      <c r="E5554" s="148"/>
      <c r="F5554" s="148"/>
      <c r="G5554" s="148"/>
      <c r="H5554" s="148"/>
      <c r="I5554" s="151"/>
      <c r="J5554" s="148"/>
      <c r="K5554" s="66"/>
    </row>
    <row r="5555" spans="1:11" x14ac:dyDescent="0.25">
      <c r="A5555" s="148"/>
      <c r="B5555" s="148"/>
      <c r="C5555" s="148"/>
      <c r="D5555" s="148"/>
      <c r="E5555" s="148"/>
      <c r="F5555" s="148"/>
      <c r="G5555" s="148"/>
      <c r="H5555" s="148"/>
      <c r="I5555" s="151"/>
      <c r="J5555" s="148"/>
      <c r="K5555" s="66"/>
    </row>
    <row r="5556" spans="1:11" x14ac:dyDescent="0.25">
      <c r="A5556" s="148"/>
      <c r="B5556" s="148"/>
      <c r="C5556" s="148"/>
      <c r="D5556" s="148"/>
      <c r="E5556" s="148"/>
      <c r="F5556" s="148"/>
      <c r="G5556" s="148"/>
      <c r="H5556" s="148"/>
      <c r="I5556" s="151"/>
      <c r="J5556" s="148"/>
      <c r="K5556" s="66"/>
    </row>
    <row r="5557" spans="1:11" x14ac:dyDescent="0.25">
      <c r="A5557" s="148"/>
      <c r="B5557" s="148"/>
      <c r="C5557" s="148"/>
      <c r="D5557" s="148"/>
      <c r="E5557" s="148"/>
      <c r="F5557" s="148"/>
      <c r="G5557" s="148"/>
      <c r="H5557" s="148"/>
      <c r="I5557" s="151"/>
      <c r="J5557" s="148"/>
      <c r="K5557" s="66"/>
    </row>
    <row r="5558" spans="1:11" x14ac:dyDescent="0.25">
      <c r="A5558" s="148"/>
      <c r="B5558" s="148"/>
      <c r="C5558" s="148"/>
      <c r="D5558" s="148"/>
      <c r="E5558" s="148"/>
      <c r="F5558" s="148"/>
      <c r="G5558" s="148"/>
      <c r="H5558" s="148"/>
      <c r="I5558" s="151"/>
      <c r="J5558" s="148"/>
      <c r="K5558" s="66"/>
    </row>
    <row r="5559" spans="1:11" x14ac:dyDescent="0.25">
      <c r="A5559" s="148"/>
      <c r="B5559" s="148"/>
      <c r="C5559" s="148"/>
      <c r="D5559" s="148"/>
      <c r="E5559" s="148"/>
      <c r="F5559" s="148"/>
      <c r="G5559" s="148"/>
      <c r="H5559" s="148"/>
      <c r="I5559" s="151"/>
      <c r="J5559" s="148"/>
      <c r="K5559" s="66"/>
    </row>
    <row r="5560" spans="1:11" x14ac:dyDescent="0.25">
      <c r="A5560" s="148"/>
      <c r="B5560" s="148"/>
      <c r="C5560" s="148"/>
      <c r="D5560" s="148"/>
      <c r="E5560" s="148"/>
      <c r="F5560" s="148"/>
      <c r="G5560" s="148"/>
      <c r="H5560" s="148"/>
      <c r="I5560" s="151"/>
      <c r="J5560" s="148"/>
      <c r="K5560" s="66"/>
    </row>
    <row r="5561" spans="1:11" x14ac:dyDescent="0.25">
      <c r="A5561" s="148"/>
      <c r="B5561" s="148"/>
      <c r="C5561" s="148"/>
      <c r="D5561" s="148"/>
      <c r="E5561" s="148"/>
      <c r="F5561" s="148"/>
      <c r="G5561" s="148"/>
      <c r="H5561" s="148"/>
      <c r="I5561" s="151"/>
      <c r="J5561" s="148"/>
      <c r="K5561" s="66"/>
    </row>
    <row r="5562" spans="1:11" x14ac:dyDescent="0.25">
      <c r="A5562" s="148"/>
      <c r="B5562" s="148"/>
      <c r="C5562" s="148"/>
      <c r="D5562" s="148"/>
      <c r="E5562" s="148"/>
      <c r="F5562" s="148"/>
      <c r="G5562" s="148"/>
      <c r="H5562" s="148"/>
      <c r="I5562" s="151"/>
      <c r="J5562" s="148"/>
      <c r="K5562" s="66"/>
    </row>
    <row r="5563" spans="1:11" x14ac:dyDescent="0.25">
      <c r="A5563" s="148"/>
      <c r="B5563" s="148"/>
      <c r="C5563" s="148"/>
      <c r="D5563" s="148"/>
      <c r="E5563" s="148"/>
      <c r="F5563" s="148"/>
      <c r="G5563" s="148"/>
      <c r="H5563" s="148"/>
      <c r="I5563" s="151"/>
      <c r="J5563" s="148"/>
      <c r="K5563" s="66"/>
    </row>
    <row r="5564" spans="1:11" x14ac:dyDescent="0.25">
      <c r="A5564" s="148"/>
      <c r="B5564" s="148"/>
      <c r="C5564" s="148"/>
      <c r="D5564" s="148"/>
      <c r="E5564" s="148"/>
      <c r="F5564" s="148"/>
      <c r="G5564" s="148"/>
      <c r="H5564" s="148"/>
      <c r="I5564" s="151"/>
      <c r="J5564" s="148"/>
      <c r="K5564" s="66"/>
    </row>
    <row r="5565" spans="1:11" x14ac:dyDescent="0.25">
      <c r="A5565" s="148"/>
      <c r="B5565" s="148"/>
      <c r="C5565" s="148"/>
      <c r="D5565" s="148"/>
      <c r="E5565" s="148"/>
      <c r="F5565" s="148"/>
      <c r="G5565" s="148"/>
      <c r="H5565" s="148"/>
      <c r="I5565" s="151"/>
      <c r="J5565" s="148"/>
      <c r="K5565" s="66"/>
    </row>
    <row r="5566" spans="1:11" x14ac:dyDescent="0.25">
      <c r="A5566" s="148"/>
      <c r="B5566" s="148"/>
      <c r="C5566" s="148"/>
      <c r="D5566" s="148"/>
      <c r="E5566" s="148"/>
      <c r="F5566" s="148"/>
      <c r="G5566" s="148"/>
      <c r="H5566" s="148"/>
      <c r="I5566" s="151"/>
      <c r="J5566" s="148"/>
      <c r="K5566" s="66"/>
    </row>
    <row r="5567" spans="1:11" x14ac:dyDescent="0.25">
      <c r="A5567" s="148"/>
      <c r="B5567" s="148"/>
      <c r="C5567" s="148"/>
      <c r="D5567" s="148"/>
      <c r="E5567" s="148"/>
      <c r="F5567" s="148"/>
      <c r="G5567" s="148"/>
      <c r="H5567" s="148"/>
      <c r="I5567" s="151"/>
      <c r="J5567" s="148"/>
      <c r="K5567" s="66"/>
    </row>
    <row r="5568" spans="1:11" x14ac:dyDescent="0.25">
      <c r="A5568" s="148"/>
      <c r="B5568" s="148"/>
      <c r="C5568" s="148"/>
      <c r="D5568" s="148"/>
      <c r="E5568" s="148"/>
      <c r="F5568" s="148"/>
      <c r="G5568" s="148"/>
      <c r="H5568" s="148"/>
      <c r="I5568" s="151"/>
      <c r="J5568" s="148"/>
      <c r="K5568" s="66"/>
    </row>
    <row r="5569" spans="1:11" x14ac:dyDescent="0.25">
      <c r="A5569" s="148"/>
      <c r="B5569" s="148"/>
      <c r="C5569" s="148"/>
      <c r="D5569" s="148"/>
      <c r="E5569" s="148"/>
      <c r="F5569" s="148"/>
      <c r="G5569" s="148"/>
      <c r="H5569" s="148"/>
      <c r="I5569" s="151"/>
      <c r="J5569" s="148"/>
      <c r="K5569" s="66"/>
    </row>
    <row r="5570" spans="1:11" x14ac:dyDescent="0.25">
      <c r="A5570" s="148"/>
      <c r="B5570" s="148"/>
      <c r="C5570" s="148"/>
      <c r="D5570" s="148"/>
      <c r="E5570" s="148"/>
      <c r="F5570" s="148"/>
      <c r="G5570" s="148"/>
      <c r="H5570" s="148"/>
      <c r="I5570" s="151"/>
      <c r="J5570" s="148"/>
      <c r="K5570" s="66"/>
    </row>
    <row r="5571" spans="1:11" x14ac:dyDescent="0.25">
      <c r="A5571" s="148"/>
      <c r="B5571" s="148"/>
      <c r="C5571" s="148"/>
      <c r="D5571" s="148"/>
      <c r="E5571" s="148"/>
      <c r="F5571" s="148"/>
      <c r="G5571" s="148"/>
      <c r="H5571" s="148"/>
      <c r="I5571" s="151"/>
      <c r="J5571" s="148"/>
      <c r="K5571" s="66"/>
    </row>
    <row r="5572" spans="1:11" x14ac:dyDescent="0.25">
      <c r="A5572" s="148"/>
      <c r="B5572" s="148"/>
      <c r="C5572" s="148"/>
      <c r="D5572" s="148"/>
      <c r="E5572" s="148"/>
      <c r="F5572" s="148"/>
      <c r="G5572" s="148"/>
      <c r="H5572" s="148"/>
      <c r="I5572" s="151"/>
      <c r="J5572" s="148"/>
      <c r="K5572" s="66"/>
    </row>
    <row r="5573" spans="1:11" x14ac:dyDescent="0.25">
      <c r="A5573" s="148"/>
      <c r="B5573" s="148"/>
      <c r="C5573" s="148"/>
      <c r="D5573" s="148"/>
      <c r="E5573" s="148"/>
      <c r="F5573" s="148"/>
      <c r="G5573" s="148"/>
      <c r="H5573" s="148"/>
      <c r="I5573" s="151"/>
      <c r="J5573" s="148"/>
      <c r="K5573" s="66"/>
    </row>
    <row r="5574" spans="1:11" x14ac:dyDescent="0.25">
      <c r="A5574" s="148"/>
      <c r="B5574" s="148"/>
      <c r="C5574" s="148"/>
      <c r="D5574" s="148"/>
      <c r="E5574" s="148"/>
      <c r="F5574" s="148"/>
      <c r="G5574" s="148"/>
      <c r="H5574" s="148"/>
      <c r="I5574" s="151"/>
      <c r="J5574" s="148"/>
      <c r="K5574" s="66"/>
    </row>
    <row r="5575" spans="1:11" x14ac:dyDescent="0.25">
      <c r="A5575" s="148"/>
      <c r="B5575" s="148"/>
      <c r="C5575" s="148"/>
      <c r="D5575" s="148"/>
      <c r="E5575" s="148"/>
      <c r="F5575" s="148"/>
      <c r="G5575" s="148"/>
      <c r="H5575" s="148"/>
      <c r="I5575" s="151"/>
      <c r="J5575" s="148"/>
      <c r="K5575" s="66"/>
    </row>
    <row r="5576" spans="1:11" x14ac:dyDescent="0.25">
      <c r="A5576" s="148"/>
      <c r="B5576" s="148"/>
      <c r="C5576" s="148"/>
      <c r="D5576" s="148"/>
      <c r="E5576" s="148"/>
      <c r="F5576" s="148"/>
      <c r="G5576" s="148"/>
      <c r="H5576" s="148"/>
      <c r="I5576" s="151"/>
      <c r="J5576" s="148"/>
      <c r="K5576" s="66"/>
    </row>
    <row r="5577" spans="1:11" x14ac:dyDescent="0.25">
      <c r="A5577" s="148"/>
      <c r="B5577" s="148"/>
      <c r="C5577" s="148"/>
      <c r="D5577" s="148"/>
      <c r="E5577" s="148"/>
      <c r="F5577" s="148"/>
      <c r="G5577" s="148"/>
      <c r="H5577" s="148"/>
      <c r="I5577" s="151"/>
      <c r="J5577" s="148"/>
      <c r="K5577" s="66"/>
    </row>
    <row r="5578" spans="1:11" x14ac:dyDescent="0.25">
      <c r="A5578" s="148"/>
      <c r="B5578" s="148"/>
      <c r="C5578" s="148"/>
      <c r="D5578" s="148"/>
      <c r="E5578" s="148"/>
      <c r="F5578" s="148"/>
      <c r="G5578" s="148"/>
      <c r="H5578" s="148"/>
      <c r="I5578" s="151"/>
      <c r="J5578" s="148"/>
      <c r="K5578" s="66"/>
    </row>
    <row r="5579" spans="1:11" x14ac:dyDescent="0.25">
      <c r="A5579" s="148"/>
      <c r="B5579" s="148"/>
      <c r="C5579" s="148"/>
      <c r="D5579" s="148"/>
      <c r="E5579" s="148"/>
      <c r="F5579" s="148"/>
      <c r="G5579" s="148"/>
      <c r="H5579" s="148"/>
      <c r="I5579" s="151"/>
      <c r="J5579" s="148"/>
      <c r="K5579" s="66"/>
    </row>
    <row r="5580" spans="1:11" x14ac:dyDescent="0.25">
      <c r="A5580" s="148"/>
      <c r="B5580" s="148"/>
      <c r="C5580" s="148"/>
      <c r="D5580" s="148"/>
      <c r="E5580" s="148"/>
      <c r="F5580" s="148"/>
      <c r="G5580" s="148"/>
      <c r="H5580" s="148"/>
      <c r="I5580" s="151"/>
      <c r="J5580" s="148"/>
      <c r="K5580" s="66"/>
    </row>
    <row r="5581" spans="1:11" x14ac:dyDescent="0.25">
      <c r="A5581" s="148"/>
      <c r="B5581" s="148"/>
      <c r="C5581" s="148"/>
      <c r="D5581" s="148"/>
      <c r="E5581" s="148"/>
      <c r="F5581" s="148"/>
      <c r="G5581" s="148"/>
      <c r="H5581" s="148"/>
      <c r="I5581" s="151"/>
      <c r="J5581" s="148"/>
      <c r="K5581" s="66"/>
    </row>
    <row r="5582" spans="1:11" x14ac:dyDescent="0.25">
      <c r="A5582" s="148"/>
      <c r="B5582" s="148"/>
      <c r="C5582" s="148"/>
      <c r="D5582" s="148"/>
      <c r="E5582" s="148"/>
      <c r="F5582" s="148"/>
      <c r="G5582" s="148"/>
      <c r="H5582" s="148"/>
      <c r="I5582" s="151"/>
      <c r="J5582" s="148"/>
      <c r="K5582" s="66"/>
    </row>
    <row r="5583" spans="1:11" x14ac:dyDescent="0.25">
      <c r="A5583" s="148"/>
      <c r="B5583" s="148"/>
      <c r="C5583" s="148"/>
      <c r="D5583" s="148"/>
      <c r="E5583" s="148"/>
      <c r="F5583" s="148"/>
      <c r="G5583" s="148"/>
      <c r="H5583" s="148"/>
      <c r="I5583" s="151"/>
      <c r="J5583" s="148"/>
      <c r="K5583" s="66"/>
    </row>
    <row r="5584" spans="1:11" x14ac:dyDescent="0.25">
      <c r="A5584" s="148"/>
      <c r="B5584" s="148"/>
      <c r="C5584" s="148"/>
      <c r="D5584" s="148"/>
      <c r="E5584" s="148"/>
      <c r="F5584" s="148"/>
      <c r="G5584" s="148"/>
      <c r="H5584" s="148"/>
      <c r="I5584" s="151"/>
      <c r="J5584" s="148"/>
      <c r="K5584" s="66"/>
    </row>
    <row r="5585" spans="1:11" x14ac:dyDescent="0.25">
      <c r="A5585" s="148"/>
      <c r="B5585" s="148"/>
      <c r="C5585" s="148"/>
      <c r="D5585" s="148"/>
      <c r="E5585" s="148"/>
      <c r="F5585" s="148"/>
      <c r="G5585" s="148"/>
      <c r="H5585" s="148"/>
      <c r="I5585" s="151"/>
      <c r="J5585" s="148"/>
      <c r="K5585" s="66"/>
    </row>
    <row r="5586" spans="1:11" x14ac:dyDescent="0.25">
      <c r="A5586" s="148"/>
      <c r="B5586" s="148"/>
      <c r="C5586" s="148"/>
      <c r="D5586" s="148"/>
      <c r="E5586" s="148"/>
      <c r="F5586" s="148"/>
      <c r="G5586" s="148"/>
      <c r="H5586" s="148"/>
      <c r="I5586" s="151"/>
      <c r="J5586" s="148"/>
      <c r="K5586" s="66"/>
    </row>
    <row r="5587" spans="1:11" x14ac:dyDescent="0.25">
      <c r="A5587" s="148"/>
      <c r="B5587" s="148"/>
      <c r="C5587" s="148"/>
      <c r="D5587" s="148"/>
      <c r="E5587" s="148"/>
      <c r="F5587" s="148"/>
      <c r="G5587" s="148"/>
      <c r="H5587" s="148"/>
      <c r="I5587" s="151"/>
      <c r="J5587" s="148"/>
      <c r="K5587" s="66"/>
    </row>
    <row r="5588" spans="1:11" x14ac:dyDescent="0.25">
      <c r="A5588" s="148"/>
      <c r="B5588" s="148"/>
      <c r="C5588" s="148"/>
      <c r="D5588" s="148"/>
      <c r="E5588" s="148"/>
      <c r="F5588" s="148"/>
      <c r="G5588" s="148"/>
      <c r="H5588" s="148"/>
      <c r="I5588" s="151"/>
      <c r="J5588" s="148"/>
      <c r="K5588" s="66"/>
    </row>
    <row r="5589" spans="1:11" x14ac:dyDescent="0.25">
      <c r="A5589" s="148"/>
      <c r="B5589" s="148"/>
      <c r="C5589" s="148"/>
      <c r="D5589" s="148"/>
      <c r="E5589" s="148"/>
      <c r="F5589" s="148"/>
      <c r="G5589" s="148"/>
      <c r="H5589" s="148"/>
      <c r="I5589" s="151"/>
      <c r="J5589" s="148"/>
      <c r="K5589" s="66"/>
    </row>
    <row r="5590" spans="1:11" x14ac:dyDescent="0.25">
      <c r="A5590" s="148"/>
      <c r="B5590" s="148"/>
      <c r="C5590" s="148"/>
      <c r="D5590" s="148"/>
      <c r="E5590" s="148"/>
      <c r="F5590" s="148"/>
      <c r="G5590" s="148"/>
      <c r="H5590" s="148"/>
      <c r="I5590" s="151"/>
      <c r="J5590" s="148"/>
      <c r="K5590" s="66"/>
    </row>
    <row r="5591" spans="1:11" x14ac:dyDescent="0.25">
      <c r="A5591" s="148"/>
      <c r="B5591" s="148"/>
      <c r="C5591" s="148"/>
      <c r="D5591" s="148"/>
      <c r="E5591" s="148"/>
      <c r="F5591" s="148"/>
      <c r="G5591" s="148"/>
      <c r="H5591" s="148"/>
      <c r="I5591" s="151"/>
      <c r="J5591" s="148"/>
      <c r="K5591" s="66"/>
    </row>
    <row r="5592" spans="1:11" x14ac:dyDescent="0.25">
      <c r="A5592" s="148"/>
      <c r="B5592" s="148"/>
      <c r="C5592" s="148"/>
      <c r="D5592" s="148"/>
      <c r="E5592" s="148"/>
      <c r="F5592" s="148"/>
      <c r="G5592" s="148"/>
      <c r="H5592" s="148"/>
      <c r="I5592" s="151"/>
      <c r="J5592" s="148"/>
      <c r="K5592" s="66"/>
    </row>
    <row r="5593" spans="1:11" x14ac:dyDescent="0.25">
      <c r="A5593" s="148"/>
      <c r="B5593" s="148"/>
      <c r="C5593" s="148"/>
      <c r="D5593" s="148"/>
      <c r="E5593" s="148"/>
      <c r="F5593" s="148"/>
      <c r="G5593" s="148"/>
      <c r="H5593" s="148"/>
      <c r="I5593" s="151"/>
      <c r="J5593" s="148"/>
      <c r="K5593" s="66"/>
    </row>
    <row r="5594" spans="1:11" x14ac:dyDescent="0.25">
      <c r="A5594" s="148"/>
      <c r="B5594" s="148"/>
      <c r="C5594" s="148"/>
      <c r="D5594" s="148"/>
      <c r="E5594" s="148"/>
      <c r="F5594" s="148"/>
      <c r="G5594" s="148"/>
      <c r="H5594" s="148"/>
      <c r="I5594" s="151"/>
      <c r="J5594" s="148"/>
      <c r="K5594" s="66"/>
    </row>
    <row r="5595" spans="1:11" x14ac:dyDescent="0.25">
      <c r="A5595" s="148"/>
      <c r="B5595" s="148"/>
      <c r="C5595" s="148"/>
      <c r="D5595" s="148"/>
      <c r="E5595" s="148"/>
      <c r="F5595" s="148"/>
      <c r="G5595" s="148"/>
      <c r="H5595" s="148"/>
      <c r="I5595" s="151"/>
      <c r="J5595" s="148"/>
      <c r="K5595" s="66"/>
    </row>
    <row r="5596" spans="1:11" x14ac:dyDescent="0.25">
      <c r="A5596" s="148"/>
      <c r="B5596" s="148"/>
      <c r="C5596" s="148"/>
      <c r="D5596" s="148"/>
      <c r="E5596" s="148"/>
      <c r="F5596" s="148"/>
      <c r="G5596" s="148"/>
      <c r="H5596" s="148"/>
      <c r="I5596" s="151"/>
      <c r="J5596" s="148"/>
      <c r="K5596" s="66"/>
    </row>
    <row r="5597" spans="1:11" x14ac:dyDescent="0.25">
      <c r="A5597" s="148"/>
      <c r="B5597" s="148"/>
      <c r="C5597" s="148"/>
      <c r="D5597" s="148"/>
      <c r="E5597" s="148"/>
      <c r="F5597" s="148"/>
      <c r="G5597" s="148"/>
      <c r="H5597" s="148"/>
      <c r="I5597" s="151"/>
      <c r="J5597" s="148"/>
      <c r="K5597" s="66"/>
    </row>
    <row r="5598" spans="1:11" x14ac:dyDescent="0.25">
      <c r="A5598" s="148"/>
      <c r="B5598" s="148"/>
      <c r="C5598" s="148"/>
      <c r="D5598" s="148"/>
      <c r="E5598" s="148"/>
      <c r="F5598" s="148"/>
      <c r="G5598" s="148"/>
      <c r="H5598" s="148"/>
      <c r="I5598" s="151"/>
      <c r="J5598" s="148"/>
      <c r="K5598" s="66"/>
    </row>
    <row r="5599" spans="1:11" x14ac:dyDescent="0.25">
      <c r="A5599" s="148"/>
      <c r="B5599" s="148"/>
      <c r="C5599" s="148"/>
      <c r="D5599" s="148"/>
      <c r="E5599" s="148"/>
      <c r="F5599" s="148"/>
      <c r="G5599" s="148"/>
      <c r="H5599" s="148"/>
      <c r="I5599" s="151"/>
      <c r="J5599" s="148"/>
      <c r="K5599" s="66"/>
    </row>
    <row r="5600" spans="1:11" x14ac:dyDescent="0.25">
      <c r="A5600" s="148"/>
      <c r="B5600" s="148"/>
      <c r="C5600" s="148"/>
      <c r="D5600" s="148"/>
      <c r="E5600" s="148"/>
      <c r="F5600" s="148"/>
      <c r="G5600" s="148"/>
      <c r="H5600" s="148"/>
      <c r="I5600" s="151"/>
      <c r="J5600" s="148"/>
      <c r="K5600" s="66"/>
    </row>
    <row r="5601" spans="1:11" x14ac:dyDescent="0.25">
      <c r="A5601" s="148"/>
      <c r="B5601" s="148"/>
      <c r="C5601" s="148"/>
      <c r="D5601" s="148"/>
      <c r="E5601" s="148"/>
      <c r="F5601" s="148"/>
      <c r="G5601" s="148"/>
      <c r="H5601" s="148"/>
      <c r="I5601" s="151"/>
      <c r="J5601" s="148"/>
      <c r="K5601" s="66"/>
    </row>
    <row r="5602" spans="1:11" x14ac:dyDescent="0.25">
      <c r="A5602" s="148"/>
      <c r="B5602" s="148"/>
      <c r="C5602" s="148"/>
      <c r="D5602" s="148"/>
      <c r="E5602" s="148"/>
      <c r="F5602" s="148"/>
      <c r="G5602" s="148"/>
      <c r="H5602" s="148"/>
      <c r="I5602" s="151"/>
      <c r="J5602" s="148"/>
      <c r="K5602" s="66"/>
    </row>
    <row r="5603" spans="1:11" x14ac:dyDescent="0.25">
      <c r="A5603" s="148"/>
      <c r="B5603" s="148"/>
      <c r="C5603" s="148"/>
      <c r="D5603" s="148"/>
      <c r="E5603" s="148"/>
      <c r="F5603" s="148"/>
      <c r="G5603" s="148"/>
      <c r="H5603" s="148"/>
      <c r="I5603" s="151"/>
      <c r="J5603" s="148"/>
      <c r="K5603" s="66"/>
    </row>
    <row r="5604" spans="1:11" x14ac:dyDescent="0.25">
      <c r="A5604" s="148"/>
      <c r="B5604" s="148"/>
      <c r="C5604" s="148"/>
      <c r="D5604" s="148"/>
      <c r="E5604" s="148"/>
      <c r="F5604" s="148"/>
      <c r="G5604" s="148"/>
      <c r="H5604" s="148"/>
      <c r="I5604" s="151"/>
      <c r="J5604" s="148"/>
      <c r="K5604" s="66"/>
    </row>
    <row r="5605" spans="1:11" x14ac:dyDescent="0.25">
      <c r="A5605" s="148"/>
      <c r="B5605" s="148"/>
      <c r="C5605" s="148"/>
      <c r="D5605" s="148"/>
      <c r="E5605" s="148"/>
      <c r="F5605" s="148"/>
      <c r="G5605" s="148"/>
      <c r="H5605" s="148"/>
      <c r="I5605" s="151"/>
      <c r="J5605" s="148"/>
      <c r="K5605" s="66"/>
    </row>
    <row r="5606" spans="1:11" x14ac:dyDescent="0.25">
      <c r="A5606" s="148"/>
      <c r="B5606" s="148"/>
      <c r="C5606" s="148"/>
      <c r="D5606" s="148"/>
      <c r="E5606" s="148"/>
      <c r="F5606" s="148"/>
      <c r="G5606" s="148"/>
      <c r="H5606" s="148"/>
      <c r="I5606" s="151"/>
      <c r="J5606" s="148"/>
      <c r="K5606" s="66"/>
    </row>
    <row r="5607" spans="1:11" x14ac:dyDescent="0.25">
      <c r="A5607" s="148"/>
      <c r="B5607" s="148"/>
      <c r="C5607" s="148"/>
      <c r="D5607" s="148"/>
      <c r="E5607" s="148"/>
      <c r="F5607" s="148"/>
      <c r="G5607" s="148"/>
      <c r="H5607" s="148"/>
      <c r="I5607" s="151"/>
      <c r="J5607" s="148"/>
      <c r="K5607" s="66"/>
    </row>
    <row r="5608" spans="1:11" x14ac:dyDescent="0.25">
      <c r="A5608" s="148"/>
      <c r="B5608" s="148"/>
      <c r="C5608" s="148"/>
      <c r="D5608" s="148"/>
      <c r="E5608" s="148"/>
      <c r="F5608" s="148"/>
      <c r="G5608" s="148"/>
      <c r="H5608" s="148"/>
      <c r="I5608" s="151"/>
      <c r="J5608" s="148"/>
      <c r="K5608" s="66"/>
    </row>
    <row r="5609" spans="1:11" x14ac:dyDescent="0.25">
      <c r="A5609" s="148"/>
      <c r="B5609" s="148"/>
      <c r="C5609" s="148"/>
      <c r="D5609" s="148"/>
      <c r="E5609" s="148"/>
      <c r="F5609" s="148"/>
      <c r="G5609" s="148"/>
      <c r="H5609" s="148"/>
      <c r="I5609" s="151"/>
      <c r="J5609" s="148"/>
      <c r="K5609" s="66"/>
    </row>
    <row r="5610" spans="1:11" x14ac:dyDescent="0.25">
      <c r="A5610" s="148"/>
      <c r="B5610" s="148"/>
      <c r="C5610" s="148"/>
      <c r="D5610" s="148"/>
      <c r="E5610" s="148"/>
      <c r="F5610" s="148"/>
      <c r="G5610" s="148"/>
      <c r="H5610" s="148"/>
      <c r="I5610" s="151"/>
      <c r="J5610" s="148"/>
      <c r="K5610" s="66"/>
    </row>
    <row r="5611" spans="1:11" x14ac:dyDescent="0.25">
      <c r="A5611" s="148"/>
      <c r="B5611" s="148"/>
      <c r="C5611" s="148"/>
      <c r="D5611" s="148"/>
      <c r="E5611" s="148"/>
      <c r="F5611" s="148"/>
      <c r="G5611" s="148"/>
      <c r="H5611" s="148"/>
      <c r="I5611" s="151"/>
      <c r="J5611" s="148"/>
      <c r="K5611" s="66"/>
    </row>
    <row r="5612" spans="1:11" x14ac:dyDescent="0.25">
      <c r="A5612" s="148"/>
      <c r="B5612" s="148"/>
      <c r="C5612" s="148"/>
      <c r="D5612" s="148"/>
      <c r="E5612" s="148"/>
      <c r="F5612" s="148"/>
      <c r="G5612" s="148"/>
      <c r="H5612" s="148"/>
      <c r="I5612" s="151"/>
      <c r="J5612" s="148"/>
      <c r="K5612" s="66"/>
    </row>
    <row r="5613" spans="1:11" x14ac:dyDescent="0.25">
      <c r="A5613" s="148"/>
      <c r="B5613" s="148"/>
      <c r="C5613" s="148"/>
      <c r="D5613" s="148"/>
      <c r="E5613" s="148"/>
      <c r="F5613" s="148"/>
      <c r="G5613" s="148"/>
      <c r="H5613" s="148"/>
      <c r="I5613" s="151"/>
      <c r="J5613" s="148"/>
      <c r="K5613" s="66"/>
    </row>
    <row r="5614" spans="1:11" x14ac:dyDescent="0.25">
      <c r="A5614" s="148"/>
      <c r="B5614" s="148"/>
      <c r="C5614" s="148"/>
      <c r="D5614" s="148"/>
      <c r="E5614" s="148"/>
      <c r="F5614" s="148"/>
      <c r="G5614" s="148"/>
      <c r="H5614" s="148"/>
      <c r="I5614" s="151"/>
      <c r="J5614" s="148"/>
      <c r="K5614" s="66"/>
    </row>
    <row r="5615" spans="1:11" x14ac:dyDescent="0.25">
      <c r="A5615" s="148"/>
      <c r="B5615" s="148"/>
      <c r="C5615" s="148"/>
      <c r="D5615" s="148"/>
      <c r="E5615" s="148"/>
      <c r="F5615" s="148"/>
      <c r="G5615" s="148"/>
      <c r="H5615" s="148"/>
      <c r="I5615" s="151"/>
      <c r="J5615" s="148"/>
      <c r="K5615" s="66"/>
    </row>
    <row r="5616" spans="1:11" x14ac:dyDescent="0.25">
      <c r="A5616" s="148"/>
      <c r="B5616" s="148"/>
      <c r="C5616" s="148"/>
      <c r="D5616" s="148"/>
      <c r="E5616" s="148"/>
      <c r="F5616" s="148"/>
      <c r="G5616" s="148"/>
      <c r="H5616" s="148"/>
      <c r="I5616" s="151"/>
      <c r="J5616" s="148"/>
      <c r="K5616" s="66"/>
    </row>
    <row r="5617" spans="1:11" x14ac:dyDescent="0.25">
      <c r="A5617" s="148"/>
      <c r="B5617" s="148"/>
      <c r="C5617" s="148"/>
      <c r="D5617" s="148"/>
      <c r="E5617" s="148"/>
      <c r="F5617" s="148"/>
      <c r="G5617" s="148"/>
      <c r="H5617" s="148"/>
      <c r="I5617" s="151"/>
      <c r="J5617" s="148"/>
      <c r="K5617" s="66"/>
    </row>
    <row r="5618" spans="1:11" x14ac:dyDescent="0.25">
      <c r="A5618" s="148"/>
      <c r="B5618" s="148"/>
      <c r="C5618" s="148"/>
      <c r="D5618" s="148"/>
      <c r="E5618" s="148"/>
      <c r="F5618" s="148"/>
      <c r="G5618" s="148"/>
      <c r="H5618" s="148"/>
      <c r="I5618" s="151"/>
      <c r="J5618" s="148"/>
      <c r="K5618" s="66"/>
    </row>
    <row r="5619" spans="1:11" x14ac:dyDescent="0.25">
      <c r="A5619" s="148"/>
      <c r="B5619" s="148"/>
      <c r="C5619" s="148"/>
      <c r="D5619" s="148"/>
      <c r="E5619" s="148"/>
      <c r="F5619" s="148"/>
      <c r="G5619" s="148"/>
      <c r="H5619" s="148"/>
      <c r="I5619" s="151"/>
      <c r="J5619" s="148"/>
      <c r="K5619" s="66"/>
    </row>
    <row r="5620" spans="1:11" x14ac:dyDescent="0.25">
      <c r="A5620" s="148"/>
      <c r="B5620" s="148"/>
      <c r="C5620" s="148"/>
      <c r="D5620" s="148"/>
      <c r="E5620" s="148"/>
      <c r="F5620" s="148"/>
      <c r="G5620" s="148"/>
      <c r="H5620" s="148"/>
      <c r="I5620" s="151"/>
      <c r="J5620" s="148"/>
      <c r="K5620" s="66"/>
    </row>
    <row r="5621" spans="1:11" x14ac:dyDescent="0.25">
      <c r="A5621" s="148"/>
      <c r="B5621" s="148"/>
      <c r="C5621" s="148"/>
      <c r="D5621" s="148"/>
      <c r="E5621" s="148"/>
      <c r="F5621" s="148"/>
      <c r="G5621" s="148"/>
      <c r="H5621" s="148"/>
      <c r="I5621" s="151"/>
      <c r="J5621" s="148"/>
      <c r="K5621" s="66"/>
    </row>
    <row r="5622" spans="1:11" x14ac:dyDescent="0.25">
      <c r="A5622" s="148"/>
      <c r="B5622" s="148"/>
      <c r="C5622" s="148"/>
      <c r="D5622" s="148"/>
      <c r="E5622" s="148"/>
      <c r="F5622" s="148"/>
      <c r="G5622" s="148"/>
      <c r="H5622" s="148"/>
      <c r="I5622" s="151"/>
      <c r="J5622" s="148"/>
      <c r="K5622" s="66"/>
    </row>
    <row r="5623" spans="1:11" x14ac:dyDescent="0.25">
      <c r="A5623" s="148"/>
      <c r="B5623" s="148"/>
      <c r="C5623" s="148"/>
      <c r="D5623" s="148"/>
      <c r="E5623" s="148"/>
      <c r="F5623" s="148"/>
      <c r="G5623" s="148"/>
      <c r="H5623" s="148"/>
      <c r="I5623" s="151"/>
      <c r="J5623" s="148"/>
      <c r="K5623" s="66"/>
    </row>
    <row r="5624" spans="1:11" x14ac:dyDescent="0.25">
      <c r="A5624" s="148"/>
      <c r="B5624" s="148"/>
      <c r="C5624" s="148"/>
      <c r="D5624" s="148"/>
      <c r="E5624" s="148"/>
      <c r="F5624" s="148"/>
      <c r="G5624" s="148"/>
      <c r="H5624" s="148"/>
      <c r="I5624" s="151"/>
      <c r="J5624" s="148"/>
      <c r="K5624" s="66"/>
    </row>
    <row r="5625" spans="1:11" x14ac:dyDescent="0.25">
      <c r="A5625" s="148"/>
      <c r="B5625" s="148"/>
      <c r="C5625" s="148"/>
      <c r="D5625" s="148"/>
      <c r="E5625" s="148"/>
      <c r="F5625" s="148"/>
      <c r="G5625" s="148"/>
      <c r="H5625" s="148"/>
      <c r="I5625" s="151"/>
      <c r="J5625" s="148"/>
      <c r="K5625" s="66"/>
    </row>
    <row r="5626" spans="1:11" x14ac:dyDescent="0.25">
      <c r="A5626" s="148"/>
      <c r="B5626" s="148"/>
      <c r="C5626" s="148"/>
      <c r="D5626" s="148"/>
      <c r="E5626" s="148"/>
      <c r="F5626" s="148"/>
      <c r="G5626" s="148"/>
      <c r="H5626" s="148"/>
      <c r="I5626" s="151"/>
      <c r="J5626" s="148"/>
      <c r="K5626" s="66"/>
    </row>
    <row r="5627" spans="1:11" x14ac:dyDescent="0.25">
      <c r="A5627" s="148"/>
      <c r="B5627" s="148"/>
      <c r="C5627" s="148"/>
      <c r="D5627" s="148"/>
      <c r="E5627" s="148"/>
      <c r="F5627" s="148"/>
      <c r="G5627" s="148"/>
      <c r="H5627" s="148"/>
      <c r="I5627" s="151"/>
      <c r="J5627" s="148"/>
      <c r="K5627" s="66"/>
    </row>
    <row r="5628" spans="1:11" x14ac:dyDescent="0.25">
      <c r="A5628" s="148"/>
      <c r="B5628" s="148"/>
      <c r="C5628" s="148"/>
      <c r="D5628" s="148"/>
      <c r="E5628" s="148"/>
      <c r="F5628" s="148"/>
      <c r="G5628" s="148"/>
      <c r="H5628" s="148"/>
      <c r="I5628" s="151"/>
      <c r="J5628" s="148"/>
      <c r="K5628" s="66"/>
    </row>
    <row r="5629" spans="1:11" x14ac:dyDescent="0.25">
      <c r="A5629" s="148"/>
      <c r="B5629" s="148"/>
      <c r="C5629" s="148"/>
      <c r="D5629" s="148"/>
      <c r="E5629" s="148"/>
      <c r="F5629" s="148"/>
      <c r="G5629" s="148"/>
      <c r="H5629" s="148"/>
      <c r="I5629" s="151"/>
      <c r="J5629" s="148"/>
      <c r="K5629" s="66"/>
    </row>
    <row r="5630" spans="1:11" x14ac:dyDescent="0.25">
      <c r="A5630" s="148"/>
      <c r="B5630" s="148"/>
      <c r="C5630" s="148"/>
      <c r="D5630" s="148"/>
      <c r="E5630" s="148"/>
      <c r="F5630" s="148"/>
      <c r="G5630" s="148"/>
      <c r="H5630" s="148"/>
      <c r="I5630" s="151"/>
      <c r="J5630" s="148"/>
      <c r="K5630" s="66"/>
    </row>
    <row r="5631" spans="1:11" x14ac:dyDescent="0.25">
      <c r="A5631" s="148"/>
      <c r="B5631" s="148"/>
      <c r="C5631" s="148"/>
      <c r="D5631" s="148"/>
      <c r="E5631" s="148"/>
      <c r="F5631" s="148"/>
      <c r="G5631" s="148"/>
      <c r="H5631" s="148"/>
      <c r="I5631" s="151"/>
      <c r="J5631" s="148"/>
      <c r="K5631" s="66"/>
    </row>
    <row r="5632" spans="1:11" x14ac:dyDescent="0.25">
      <c r="A5632" s="148"/>
      <c r="B5632" s="148"/>
      <c r="C5632" s="148"/>
      <c r="D5632" s="148"/>
      <c r="E5632" s="148"/>
      <c r="F5632" s="148"/>
      <c r="G5632" s="148"/>
      <c r="H5632" s="148"/>
      <c r="I5632" s="151"/>
      <c r="J5632" s="148"/>
      <c r="K5632" s="66"/>
    </row>
    <row r="5633" spans="1:11" x14ac:dyDescent="0.25">
      <c r="A5633" s="148"/>
      <c r="B5633" s="148"/>
      <c r="C5633" s="148"/>
      <c r="D5633" s="148"/>
      <c r="E5633" s="148"/>
      <c r="F5633" s="148"/>
      <c r="G5633" s="148"/>
      <c r="H5633" s="148"/>
      <c r="I5633" s="151"/>
      <c r="J5633" s="148"/>
      <c r="K5633" s="66"/>
    </row>
    <row r="5634" spans="1:11" x14ac:dyDescent="0.25">
      <c r="A5634" s="148"/>
      <c r="B5634" s="148"/>
      <c r="C5634" s="148"/>
      <c r="D5634" s="148"/>
      <c r="E5634" s="148"/>
      <c r="F5634" s="148"/>
      <c r="G5634" s="148"/>
      <c r="H5634" s="148"/>
      <c r="I5634" s="151"/>
      <c r="J5634" s="148"/>
      <c r="K5634" s="66"/>
    </row>
    <row r="5635" spans="1:11" x14ac:dyDescent="0.25">
      <c r="A5635" s="148"/>
      <c r="B5635" s="148"/>
      <c r="C5635" s="148"/>
      <c r="D5635" s="148"/>
      <c r="E5635" s="148"/>
      <c r="F5635" s="148"/>
      <c r="G5635" s="148"/>
      <c r="H5635" s="148"/>
      <c r="I5635" s="151"/>
      <c r="J5635" s="148"/>
      <c r="K5635" s="66"/>
    </row>
    <row r="5636" spans="1:11" x14ac:dyDescent="0.25">
      <c r="A5636" s="148"/>
      <c r="B5636" s="148"/>
      <c r="C5636" s="148"/>
      <c r="D5636" s="148"/>
      <c r="E5636" s="148"/>
      <c r="F5636" s="148"/>
      <c r="G5636" s="148"/>
      <c r="H5636" s="148"/>
      <c r="I5636" s="151"/>
      <c r="J5636" s="148"/>
      <c r="K5636" s="66"/>
    </row>
    <row r="5637" spans="1:11" x14ac:dyDescent="0.25">
      <c r="A5637" s="148"/>
      <c r="B5637" s="148"/>
      <c r="C5637" s="148"/>
      <c r="D5637" s="148"/>
      <c r="E5637" s="148"/>
      <c r="F5637" s="148"/>
      <c r="G5637" s="148"/>
      <c r="H5637" s="148"/>
      <c r="I5637" s="151"/>
      <c r="J5637" s="148"/>
      <c r="K5637" s="66"/>
    </row>
    <row r="5638" spans="1:11" x14ac:dyDescent="0.25">
      <c r="A5638" s="148"/>
      <c r="B5638" s="148"/>
      <c r="C5638" s="148"/>
      <c r="D5638" s="148"/>
      <c r="E5638" s="148"/>
      <c r="F5638" s="148"/>
      <c r="G5638" s="148"/>
      <c r="H5638" s="148"/>
      <c r="I5638" s="151"/>
      <c r="J5638" s="148"/>
      <c r="K5638" s="66"/>
    </row>
    <row r="5639" spans="1:11" x14ac:dyDescent="0.25">
      <c r="A5639" s="148"/>
      <c r="B5639" s="148"/>
      <c r="C5639" s="148"/>
      <c r="D5639" s="148"/>
      <c r="E5639" s="148"/>
      <c r="F5639" s="148"/>
      <c r="G5639" s="148"/>
      <c r="H5639" s="148"/>
      <c r="I5639" s="151"/>
      <c r="J5639" s="148"/>
      <c r="K5639" s="66"/>
    </row>
    <row r="5640" spans="1:11" x14ac:dyDescent="0.25">
      <c r="A5640" s="148"/>
      <c r="B5640" s="148"/>
      <c r="C5640" s="148"/>
      <c r="D5640" s="148"/>
      <c r="E5640" s="148"/>
      <c r="F5640" s="148"/>
      <c r="G5640" s="148"/>
      <c r="H5640" s="148"/>
      <c r="I5640" s="151"/>
      <c r="J5640" s="148"/>
      <c r="K5640" s="66"/>
    </row>
    <row r="5641" spans="1:11" x14ac:dyDescent="0.25">
      <c r="A5641" s="148"/>
      <c r="B5641" s="148"/>
      <c r="C5641" s="148"/>
      <c r="D5641" s="148"/>
      <c r="E5641" s="148"/>
      <c r="F5641" s="148"/>
      <c r="G5641" s="148"/>
      <c r="H5641" s="148"/>
      <c r="I5641" s="151"/>
      <c r="J5641" s="148"/>
      <c r="K5641" s="66"/>
    </row>
    <row r="5642" spans="1:11" x14ac:dyDescent="0.25">
      <c r="A5642" s="148"/>
      <c r="B5642" s="148"/>
      <c r="C5642" s="148"/>
      <c r="D5642" s="148"/>
      <c r="E5642" s="148"/>
      <c r="F5642" s="148"/>
      <c r="G5642" s="148"/>
      <c r="H5642" s="148"/>
      <c r="I5642" s="151"/>
      <c r="J5642" s="148"/>
      <c r="K5642" s="66"/>
    </row>
    <row r="5643" spans="1:11" x14ac:dyDescent="0.25">
      <c r="A5643" s="148"/>
      <c r="B5643" s="148"/>
      <c r="C5643" s="148"/>
      <c r="D5643" s="148"/>
      <c r="E5643" s="148"/>
      <c r="F5643" s="148"/>
      <c r="G5643" s="148"/>
      <c r="H5643" s="148"/>
      <c r="I5643" s="151"/>
      <c r="J5643" s="148"/>
      <c r="K5643" s="66"/>
    </row>
    <row r="5644" spans="1:11" x14ac:dyDescent="0.25">
      <c r="A5644" s="148"/>
      <c r="B5644" s="148"/>
      <c r="C5644" s="148"/>
      <c r="D5644" s="148"/>
      <c r="E5644" s="148"/>
      <c r="F5644" s="148"/>
      <c r="G5644" s="148"/>
      <c r="H5644" s="148"/>
      <c r="I5644" s="151"/>
      <c r="J5644" s="148"/>
      <c r="K5644" s="66"/>
    </row>
    <row r="5645" spans="1:11" x14ac:dyDescent="0.25">
      <c r="A5645" s="148"/>
      <c r="B5645" s="148"/>
      <c r="C5645" s="148"/>
      <c r="D5645" s="148"/>
      <c r="E5645" s="148"/>
      <c r="F5645" s="148"/>
      <c r="G5645" s="148"/>
      <c r="H5645" s="148"/>
      <c r="I5645" s="151"/>
      <c r="J5645" s="148"/>
      <c r="K5645" s="66"/>
    </row>
    <row r="5646" spans="1:11" x14ac:dyDescent="0.25">
      <c r="A5646" s="148"/>
      <c r="B5646" s="148"/>
      <c r="C5646" s="148"/>
      <c r="D5646" s="148"/>
      <c r="E5646" s="148"/>
      <c r="F5646" s="148"/>
      <c r="G5646" s="148"/>
      <c r="H5646" s="148"/>
      <c r="I5646" s="151"/>
      <c r="J5646" s="148"/>
      <c r="K5646" s="66"/>
    </row>
    <row r="5647" spans="1:11" x14ac:dyDescent="0.25">
      <c r="A5647" s="148"/>
      <c r="B5647" s="148"/>
      <c r="C5647" s="148"/>
      <c r="D5647" s="148"/>
      <c r="E5647" s="148"/>
      <c r="F5647" s="148"/>
      <c r="G5647" s="148"/>
      <c r="H5647" s="148"/>
      <c r="I5647" s="151"/>
      <c r="J5647" s="148"/>
      <c r="K5647" s="66"/>
    </row>
    <row r="5648" spans="1:11" x14ac:dyDescent="0.25">
      <c r="A5648" s="148"/>
      <c r="B5648" s="148"/>
      <c r="C5648" s="148"/>
      <c r="D5648" s="148"/>
      <c r="E5648" s="148"/>
      <c r="F5648" s="148"/>
      <c r="G5648" s="148"/>
      <c r="H5648" s="148"/>
      <c r="I5648" s="151"/>
      <c r="J5648" s="148"/>
      <c r="K5648" s="66"/>
    </row>
    <row r="5649" spans="1:11" x14ac:dyDescent="0.25">
      <c r="A5649" s="148"/>
      <c r="B5649" s="148"/>
      <c r="C5649" s="148"/>
      <c r="D5649" s="148"/>
      <c r="E5649" s="148"/>
      <c r="F5649" s="148"/>
      <c r="G5649" s="148"/>
      <c r="H5649" s="148"/>
      <c r="I5649" s="151"/>
      <c r="J5649" s="148"/>
      <c r="K5649" s="66"/>
    </row>
    <row r="5650" spans="1:11" x14ac:dyDescent="0.25">
      <c r="A5650" s="148"/>
      <c r="B5650" s="148"/>
      <c r="C5650" s="148"/>
      <c r="D5650" s="148"/>
      <c r="E5650" s="148"/>
      <c r="F5650" s="148"/>
      <c r="G5650" s="148"/>
      <c r="H5650" s="148"/>
      <c r="I5650" s="151"/>
      <c r="J5650" s="148"/>
      <c r="K5650" s="66"/>
    </row>
    <row r="5651" spans="1:11" x14ac:dyDescent="0.25">
      <c r="A5651" s="148"/>
      <c r="B5651" s="148"/>
      <c r="C5651" s="148"/>
      <c r="D5651" s="148"/>
      <c r="E5651" s="148"/>
      <c r="F5651" s="148"/>
      <c r="G5651" s="148"/>
      <c r="H5651" s="148"/>
      <c r="I5651" s="151"/>
      <c r="J5651" s="148"/>
      <c r="K5651" s="66"/>
    </row>
    <row r="5652" spans="1:11" x14ac:dyDescent="0.25">
      <c r="A5652" s="148"/>
      <c r="B5652" s="148"/>
      <c r="C5652" s="148"/>
      <c r="D5652" s="148"/>
      <c r="E5652" s="148"/>
      <c r="F5652" s="148"/>
      <c r="G5652" s="148"/>
      <c r="H5652" s="148"/>
      <c r="I5652" s="151"/>
      <c r="J5652" s="148"/>
      <c r="K5652" s="66"/>
    </row>
    <row r="5653" spans="1:11" x14ac:dyDescent="0.25">
      <c r="A5653" s="148"/>
      <c r="B5653" s="148"/>
      <c r="C5653" s="148"/>
      <c r="D5653" s="148"/>
      <c r="E5653" s="148"/>
      <c r="F5653" s="148"/>
      <c r="G5653" s="148"/>
      <c r="H5653" s="148"/>
      <c r="I5653" s="151"/>
      <c r="J5653" s="148"/>
      <c r="K5653" s="66"/>
    </row>
    <row r="5654" spans="1:11" x14ac:dyDescent="0.25">
      <c r="A5654" s="148"/>
      <c r="B5654" s="148"/>
      <c r="C5654" s="148"/>
      <c r="D5654" s="148"/>
      <c r="E5654" s="148"/>
      <c r="F5654" s="148"/>
      <c r="G5654" s="148"/>
      <c r="H5654" s="148"/>
      <c r="I5654" s="151"/>
      <c r="J5654" s="148"/>
      <c r="K5654" s="66"/>
    </row>
    <row r="5655" spans="1:11" x14ac:dyDescent="0.25">
      <c r="A5655" s="148"/>
      <c r="B5655" s="148"/>
      <c r="C5655" s="148"/>
      <c r="D5655" s="148"/>
      <c r="E5655" s="148"/>
      <c r="F5655" s="148"/>
      <c r="G5655" s="148"/>
      <c r="H5655" s="148"/>
      <c r="I5655" s="151"/>
      <c r="J5655" s="148"/>
      <c r="K5655" s="66"/>
    </row>
    <row r="5656" spans="1:11" x14ac:dyDescent="0.25">
      <c r="A5656" s="148"/>
      <c r="B5656" s="148"/>
      <c r="C5656" s="148"/>
      <c r="D5656" s="148"/>
      <c r="E5656" s="148"/>
      <c r="F5656" s="148"/>
      <c r="G5656" s="148"/>
      <c r="H5656" s="148"/>
      <c r="I5656" s="151"/>
      <c r="J5656" s="148"/>
      <c r="K5656" s="66"/>
    </row>
    <row r="5657" spans="1:11" x14ac:dyDescent="0.25">
      <c r="A5657" s="148"/>
      <c r="B5657" s="148"/>
      <c r="C5657" s="148"/>
      <c r="D5657" s="148"/>
      <c r="E5657" s="148"/>
      <c r="F5657" s="148"/>
      <c r="G5657" s="148"/>
      <c r="H5657" s="148"/>
      <c r="I5657" s="151"/>
      <c r="J5657" s="148"/>
      <c r="K5657" s="66"/>
    </row>
    <row r="5658" spans="1:11" x14ac:dyDescent="0.25">
      <c r="A5658" s="148"/>
      <c r="B5658" s="148"/>
      <c r="C5658" s="148"/>
      <c r="D5658" s="148"/>
      <c r="E5658" s="148"/>
      <c r="F5658" s="148"/>
      <c r="G5658" s="148"/>
      <c r="H5658" s="148"/>
      <c r="I5658" s="151"/>
      <c r="J5658" s="148"/>
      <c r="K5658" s="66"/>
    </row>
    <row r="5659" spans="1:11" x14ac:dyDescent="0.25">
      <c r="A5659" s="148"/>
      <c r="B5659" s="148"/>
      <c r="C5659" s="148"/>
      <c r="D5659" s="148"/>
      <c r="E5659" s="148"/>
      <c r="F5659" s="148"/>
      <c r="G5659" s="148"/>
      <c r="H5659" s="148"/>
      <c r="I5659" s="151"/>
      <c r="J5659" s="148"/>
      <c r="K5659" s="66"/>
    </row>
    <row r="5660" spans="1:11" x14ac:dyDescent="0.25">
      <c r="A5660" s="148"/>
      <c r="B5660" s="148"/>
      <c r="C5660" s="148"/>
      <c r="D5660" s="148"/>
      <c r="E5660" s="148"/>
      <c r="F5660" s="148"/>
      <c r="G5660" s="148"/>
      <c r="H5660" s="148"/>
      <c r="I5660" s="151"/>
      <c r="J5660" s="148"/>
      <c r="K5660" s="66"/>
    </row>
    <row r="5661" spans="1:11" x14ac:dyDescent="0.25">
      <c r="A5661" s="148"/>
      <c r="B5661" s="148"/>
      <c r="C5661" s="148"/>
      <c r="D5661" s="148"/>
      <c r="E5661" s="148"/>
      <c r="F5661" s="148"/>
      <c r="G5661" s="148"/>
      <c r="H5661" s="148"/>
      <c r="I5661" s="151"/>
      <c r="J5661" s="148"/>
      <c r="K5661" s="66"/>
    </row>
    <row r="5662" spans="1:11" x14ac:dyDescent="0.25">
      <c r="A5662" s="148"/>
      <c r="B5662" s="148"/>
      <c r="C5662" s="148"/>
      <c r="D5662" s="148"/>
      <c r="E5662" s="148"/>
      <c r="F5662" s="148"/>
      <c r="G5662" s="148"/>
      <c r="H5662" s="148"/>
      <c r="I5662" s="151"/>
      <c r="J5662" s="148"/>
      <c r="K5662" s="66"/>
    </row>
    <row r="5663" spans="1:11" x14ac:dyDescent="0.25">
      <c r="A5663" s="148"/>
      <c r="B5663" s="148"/>
      <c r="C5663" s="148"/>
      <c r="D5663" s="148"/>
      <c r="E5663" s="148"/>
      <c r="F5663" s="148"/>
      <c r="G5663" s="148"/>
      <c r="H5663" s="148"/>
      <c r="I5663" s="151"/>
      <c r="J5663" s="148"/>
      <c r="K5663" s="66"/>
    </row>
    <row r="5664" spans="1:11" x14ac:dyDescent="0.25">
      <c r="A5664" s="148"/>
      <c r="B5664" s="148"/>
      <c r="C5664" s="148"/>
      <c r="D5664" s="148"/>
      <c r="E5664" s="148"/>
      <c r="F5664" s="148"/>
      <c r="G5664" s="148"/>
      <c r="H5664" s="148"/>
      <c r="I5664" s="151"/>
      <c r="J5664" s="148"/>
      <c r="K5664" s="66"/>
    </row>
    <row r="5665" spans="1:11" x14ac:dyDescent="0.25">
      <c r="A5665" s="148"/>
      <c r="B5665" s="148"/>
      <c r="C5665" s="148"/>
      <c r="D5665" s="148"/>
      <c r="E5665" s="148"/>
      <c r="F5665" s="148"/>
      <c r="G5665" s="148"/>
      <c r="H5665" s="148"/>
      <c r="I5665" s="151"/>
      <c r="J5665" s="148"/>
      <c r="K5665" s="66"/>
    </row>
    <row r="5666" spans="1:11" x14ac:dyDescent="0.25">
      <c r="A5666" s="148"/>
      <c r="B5666" s="148"/>
      <c r="C5666" s="148"/>
      <c r="D5666" s="148"/>
      <c r="E5666" s="148"/>
      <c r="F5666" s="148"/>
      <c r="G5666" s="148"/>
      <c r="H5666" s="148"/>
      <c r="I5666" s="151"/>
      <c r="J5666" s="148"/>
      <c r="K5666" s="66"/>
    </row>
    <row r="5667" spans="1:11" x14ac:dyDescent="0.25">
      <c r="A5667" s="148"/>
      <c r="B5667" s="148"/>
      <c r="C5667" s="148"/>
      <c r="D5667" s="148"/>
      <c r="E5667" s="148"/>
      <c r="F5667" s="148"/>
      <c r="G5667" s="148"/>
      <c r="H5667" s="148"/>
      <c r="I5667" s="151"/>
      <c r="J5667" s="148"/>
      <c r="K5667" s="66"/>
    </row>
    <row r="5668" spans="1:11" x14ac:dyDescent="0.25">
      <c r="A5668" s="148"/>
      <c r="B5668" s="148"/>
      <c r="C5668" s="148"/>
      <c r="D5668" s="148"/>
      <c r="E5668" s="148"/>
      <c r="F5668" s="148"/>
      <c r="G5668" s="148"/>
      <c r="H5668" s="148"/>
      <c r="I5668" s="151"/>
      <c r="J5668" s="148"/>
      <c r="K5668" s="66"/>
    </row>
    <row r="5669" spans="1:11" x14ac:dyDescent="0.25">
      <c r="A5669" s="148"/>
      <c r="B5669" s="148"/>
      <c r="C5669" s="148"/>
      <c r="D5669" s="148"/>
      <c r="E5669" s="148"/>
      <c r="F5669" s="148"/>
      <c r="G5669" s="148"/>
      <c r="H5669" s="148"/>
      <c r="I5669" s="151"/>
      <c r="J5669" s="148"/>
      <c r="K5669" s="66"/>
    </row>
    <row r="5670" spans="1:11" x14ac:dyDescent="0.25">
      <c r="A5670" s="148"/>
      <c r="B5670" s="148"/>
      <c r="C5670" s="148"/>
      <c r="D5670" s="148"/>
      <c r="E5670" s="148"/>
      <c r="F5670" s="148"/>
      <c r="G5670" s="148"/>
      <c r="H5670" s="148"/>
      <c r="I5670" s="151"/>
      <c r="J5670" s="148"/>
      <c r="K5670" s="66"/>
    </row>
    <row r="5671" spans="1:11" x14ac:dyDescent="0.25">
      <c r="A5671" s="148"/>
      <c r="B5671" s="148"/>
      <c r="C5671" s="148"/>
      <c r="D5671" s="148"/>
      <c r="E5671" s="148"/>
      <c r="F5671" s="148"/>
      <c r="G5671" s="148"/>
      <c r="H5671" s="148"/>
      <c r="I5671" s="151"/>
      <c r="J5671" s="148"/>
      <c r="K5671" s="66"/>
    </row>
    <row r="5672" spans="1:11" x14ac:dyDescent="0.25">
      <c r="A5672" s="148"/>
      <c r="B5672" s="148"/>
      <c r="C5672" s="148"/>
      <c r="D5672" s="148"/>
      <c r="E5672" s="148"/>
      <c r="F5672" s="148"/>
      <c r="G5672" s="148"/>
      <c r="H5672" s="148"/>
      <c r="I5672" s="151"/>
      <c r="J5672" s="148"/>
      <c r="K5672" s="66"/>
    </row>
    <row r="5673" spans="1:11" x14ac:dyDescent="0.25">
      <c r="A5673" s="148"/>
      <c r="B5673" s="148"/>
      <c r="C5673" s="148"/>
      <c r="D5673" s="148"/>
      <c r="E5673" s="148"/>
      <c r="F5673" s="148"/>
      <c r="G5673" s="148"/>
      <c r="H5673" s="148"/>
      <c r="I5673" s="151"/>
      <c r="J5673" s="148"/>
      <c r="K5673" s="66"/>
    </row>
    <row r="5674" spans="1:11" x14ac:dyDescent="0.25">
      <c r="A5674" s="148"/>
      <c r="B5674" s="148"/>
      <c r="C5674" s="148"/>
      <c r="D5674" s="148"/>
      <c r="E5674" s="148"/>
      <c r="F5674" s="148"/>
      <c r="G5674" s="148"/>
      <c r="H5674" s="148"/>
      <c r="I5674" s="151"/>
      <c r="J5674" s="148"/>
      <c r="K5674" s="66"/>
    </row>
    <row r="5675" spans="1:11" x14ac:dyDescent="0.25">
      <c r="A5675" s="148"/>
      <c r="B5675" s="148"/>
      <c r="C5675" s="148"/>
      <c r="D5675" s="148"/>
      <c r="E5675" s="148"/>
      <c r="F5675" s="148"/>
      <c r="G5675" s="148"/>
      <c r="H5675" s="148"/>
      <c r="I5675" s="151"/>
      <c r="J5675" s="148"/>
      <c r="K5675" s="66"/>
    </row>
    <row r="5676" spans="1:11" x14ac:dyDescent="0.25">
      <c r="A5676" s="148"/>
      <c r="B5676" s="148"/>
      <c r="C5676" s="148"/>
      <c r="D5676" s="148"/>
      <c r="E5676" s="148"/>
      <c r="F5676" s="148"/>
      <c r="G5676" s="148"/>
      <c r="H5676" s="148"/>
      <c r="I5676" s="151"/>
      <c r="J5676" s="148"/>
      <c r="K5676" s="66"/>
    </row>
    <row r="5677" spans="1:11" x14ac:dyDescent="0.25">
      <c r="A5677" s="148"/>
      <c r="B5677" s="148"/>
      <c r="C5677" s="148"/>
      <c r="D5677" s="148"/>
      <c r="E5677" s="148"/>
      <c r="F5677" s="148"/>
      <c r="G5677" s="148"/>
      <c r="H5677" s="148"/>
      <c r="I5677" s="151"/>
      <c r="J5677" s="148"/>
      <c r="K5677" s="66"/>
    </row>
    <row r="5678" spans="1:11" x14ac:dyDescent="0.25">
      <c r="A5678" s="148"/>
      <c r="B5678" s="148"/>
      <c r="C5678" s="148"/>
      <c r="D5678" s="148"/>
      <c r="E5678" s="148"/>
      <c r="F5678" s="148"/>
      <c r="G5678" s="148"/>
      <c r="H5678" s="148"/>
      <c r="I5678" s="151"/>
      <c r="J5678" s="148"/>
      <c r="K5678" s="66"/>
    </row>
    <row r="5679" spans="1:11" x14ac:dyDescent="0.25">
      <c r="A5679" s="148"/>
      <c r="B5679" s="148"/>
      <c r="C5679" s="148"/>
      <c r="D5679" s="148"/>
      <c r="E5679" s="148"/>
      <c r="F5679" s="148"/>
      <c r="G5679" s="148"/>
      <c r="H5679" s="148"/>
      <c r="I5679" s="151"/>
      <c r="J5679" s="148"/>
      <c r="K5679" s="66"/>
    </row>
    <row r="5680" spans="1:11" x14ac:dyDescent="0.25">
      <c r="A5680" s="148"/>
      <c r="B5680" s="148"/>
      <c r="C5680" s="148"/>
      <c r="D5680" s="148"/>
      <c r="E5680" s="148"/>
      <c r="F5680" s="148"/>
      <c r="G5680" s="148"/>
      <c r="H5680" s="148"/>
      <c r="I5680" s="151"/>
      <c r="J5680" s="148"/>
      <c r="K5680" s="66"/>
    </row>
    <row r="5681" spans="1:11" x14ac:dyDescent="0.25">
      <c r="A5681" s="148"/>
      <c r="B5681" s="148"/>
      <c r="C5681" s="148"/>
      <c r="D5681" s="148"/>
      <c r="E5681" s="148"/>
      <c r="F5681" s="148"/>
      <c r="G5681" s="148"/>
      <c r="H5681" s="148"/>
      <c r="I5681" s="151"/>
      <c r="J5681" s="148"/>
      <c r="K5681" s="66"/>
    </row>
    <row r="5682" spans="1:11" x14ac:dyDescent="0.25">
      <c r="A5682" s="148"/>
      <c r="B5682" s="148"/>
      <c r="C5682" s="148"/>
      <c r="D5682" s="148"/>
      <c r="E5682" s="148"/>
      <c r="F5682" s="148"/>
      <c r="G5682" s="148"/>
      <c r="H5682" s="148"/>
      <c r="I5682" s="151"/>
      <c r="J5682" s="148"/>
      <c r="K5682" s="66"/>
    </row>
    <row r="5683" spans="1:11" x14ac:dyDescent="0.25">
      <c r="A5683" s="148"/>
      <c r="B5683" s="148"/>
      <c r="C5683" s="148"/>
      <c r="D5683" s="148"/>
      <c r="E5683" s="148"/>
      <c r="F5683" s="148"/>
      <c r="G5683" s="148"/>
      <c r="H5683" s="148"/>
      <c r="I5683" s="151"/>
      <c r="J5683" s="148"/>
      <c r="K5683" s="66"/>
    </row>
    <row r="5684" spans="1:11" x14ac:dyDescent="0.25">
      <c r="A5684" s="148"/>
      <c r="B5684" s="148"/>
      <c r="C5684" s="148"/>
      <c r="D5684" s="148"/>
      <c r="E5684" s="148"/>
      <c r="F5684" s="148"/>
      <c r="G5684" s="148"/>
      <c r="H5684" s="148"/>
      <c r="I5684" s="151"/>
      <c r="J5684" s="148"/>
      <c r="K5684" s="66"/>
    </row>
    <row r="5685" spans="1:11" x14ac:dyDescent="0.25">
      <c r="A5685" s="148"/>
      <c r="B5685" s="148"/>
      <c r="C5685" s="148"/>
      <c r="D5685" s="148"/>
      <c r="E5685" s="148"/>
      <c r="F5685" s="148"/>
      <c r="G5685" s="148"/>
      <c r="H5685" s="148"/>
      <c r="I5685" s="151"/>
      <c r="J5685" s="148"/>
      <c r="K5685" s="66"/>
    </row>
    <row r="5686" spans="1:11" x14ac:dyDescent="0.25">
      <c r="A5686" s="148"/>
      <c r="B5686" s="148"/>
      <c r="C5686" s="148"/>
      <c r="D5686" s="148"/>
      <c r="E5686" s="148"/>
      <c r="F5686" s="148"/>
      <c r="G5686" s="148"/>
      <c r="H5686" s="148"/>
      <c r="I5686" s="151"/>
      <c r="J5686" s="148"/>
      <c r="K5686" s="66"/>
    </row>
    <row r="5687" spans="1:11" x14ac:dyDescent="0.25">
      <c r="A5687" s="148"/>
      <c r="B5687" s="148"/>
      <c r="C5687" s="148"/>
      <c r="D5687" s="148"/>
      <c r="E5687" s="148"/>
      <c r="F5687" s="148"/>
      <c r="G5687" s="148"/>
      <c r="H5687" s="148"/>
      <c r="I5687" s="151"/>
      <c r="J5687" s="148"/>
      <c r="K5687" s="66"/>
    </row>
    <row r="5688" spans="1:11" x14ac:dyDescent="0.25">
      <c r="A5688" s="148"/>
      <c r="B5688" s="148"/>
      <c r="C5688" s="148"/>
      <c r="D5688" s="148"/>
      <c r="E5688" s="148"/>
      <c r="F5688" s="148"/>
      <c r="G5688" s="148"/>
      <c r="H5688" s="148"/>
      <c r="I5688" s="151"/>
      <c r="J5688" s="148"/>
      <c r="K5688" s="66"/>
    </row>
    <row r="5689" spans="1:11" x14ac:dyDescent="0.25">
      <c r="A5689" s="148"/>
      <c r="B5689" s="148"/>
      <c r="C5689" s="148"/>
      <c r="D5689" s="148"/>
      <c r="E5689" s="148"/>
      <c r="F5689" s="148"/>
      <c r="G5689" s="148"/>
      <c r="H5689" s="148"/>
      <c r="I5689" s="151"/>
      <c r="J5689" s="148"/>
      <c r="K5689" s="66"/>
    </row>
    <row r="5690" spans="1:11" x14ac:dyDescent="0.25">
      <c r="A5690" s="148"/>
      <c r="B5690" s="148"/>
      <c r="C5690" s="148"/>
      <c r="D5690" s="148"/>
      <c r="E5690" s="148"/>
      <c r="F5690" s="148"/>
      <c r="G5690" s="148"/>
      <c r="H5690" s="148"/>
      <c r="I5690" s="151"/>
      <c r="J5690" s="148"/>
      <c r="K5690" s="66"/>
    </row>
    <row r="5691" spans="1:11" x14ac:dyDescent="0.25">
      <c r="A5691" s="148"/>
      <c r="B5691" s="148"/>
      <c r="C5691" s="148"/>
      <c r="D5691" s="148"/>
      <c r="E5691" s="148"/>
      <c r="F5691" s="148"/>
      <c r="G5691" s="148"/>
      <c r="H5691" s="148"/>
      <c r="I5691" s="151"/>
      <c r="J5691" s="148"/>
      <c r="K5691" s="66"/>
    </row>
    <row r="5692" spans="1:11" x14ac:dyDescent="0.25">
      <c r="A5692" s="148"/>
      <c r="B5692" s="148"/>
      <c r="C5692" s="148"/>
      <c r="D5692" s="148"/>
      <c r="E5692" s="148"/>
      <c r="F5692" s="148"/>
      <c r="G5692" s="148"/>
      <c r="H5692" s="148"/>
      <c r="I5692" s="151"/>
      <c r="J5692" s="148"/>
      <c r="K5692" s="66"/>
    </row>
    <row r="5693" spans="1:11" x14ac:dyDescent="0.25">
      <c r="A5693" s="148"/>
      <c r="B5693" s="148"/>
      <c r="C5693" s="148"/>
      <c r="D5693" s="148"/>
      <c r="E5693" s="148"/>
      <c r="F5693" s="148"/>
      <c r="G5693" s="148"/>
      <c r="H5693" s="148"/>
      <c r="I5693" s="151"/>
      <c r="J5693" s="148"/>
      <c r="K5693" s="66"/>
    </row>
    <row r="5694" spans="1:11" x14ac:dyDescent="0.25">
      <c r="A5694" s="148"/>
      <c r="B5694" s="148"/>
      <c r="C5694" s="148"/>
      <c r="D5694" s="148"/>
      <c r="E5694" s="148"/>
      <c r="F5694" s="148"/>
      <c r="G5694" s="148"/>
      <c r="H5694" s="148"/>
      <c r="I5694" s="151"/>
      <c r="J5694" s="148"/>
      <c r="K5694" s="66"/>
    </row>
    <row r="5695" spans="1:11" x14ac:dyDescent="0.25">
      <c r="A5695" s="148"/>
      <c r="B5695" s="148"/>
      <c r="C5695" s="148"/>
      <c r="D5695" s="148"/>
      <c r="E5695" s="148"/>
      <c r="F5695" s="148"/>
      <c r="G5695" s="148"/>
      <c r="H5695" s="148"/>
      <c r="I5695" s="151"/>
      <c r="J5695" s="148"/>
      <c r="K5695" s="66"/>
    </row>
    <row r="5696" spans="1:11" x14ac:dyDescent="0.25">
      <c r="A5696" s="148"/>
      <c r="B5696" s="148"/>
      <c r="C5696" s="148"/>
      <c r="D5696" s="148"/>
      <c r="E5696" s="148"/>
      <c r="F5696" s="148"/>
      <c r="G5696" s="148"/>
      <c r="H5696" s="148"/>
      <c r="I5696" s="151"/>
      <c r="J5696" s="148"/>
      <c r="K5696" s="66"/>
    </row>
    <row r="5697" spans="1:11" x14ac:dyDescent="0.25">
      <c r="A5697" s="148"/>
      <c r="B5697" s="148"/>
      <c r="C5697" s="148"/>
      <c r="D5697" s="148"/>
      <c r="E5697" s="148"/>
      <c r="F5697" s="148"/>
      <c r="G5697" s="148"/>
      <c r="H5697" s="148"/>
      <c r="I5697" s="151"/>
      <c r="J5697" s="148"/>
      <c r="K5697" s="66"/>
    </row>
    <row r="5698" spans="1:11" x14ac:dyDescent="0.25">
      <c r="A5698" s="148"/>
      <c r="B5698" s="148"/>
      <c r="C5698" s="148"/>
      <c r="D5698" s="148"/>
      <c r="E5698" s="148"/>
      <c r="F5698" s="148"/>
      <c r="G5698" s="148"/>
      <c r="H5698" s="148"/>
      <c r="I5698" s="151"/>
      <c r="J5698" s="148"/>
      <c r="K5698" s="66"/>
    </row>
    <row r="5699" spans="1:11" x14ac:dyDescent="0.25">
      <c r="A5699" s="148"/>
      <c r="B5699" s="148"/>
      <c r="C5699" s="148"/>
      <c r="D5699" s="148"/>
      <c r="E5699" s="148"/>
      <c r="F5699" s="148"/>
      <c r="G5699" s="148"/>
      <c r="H5699" s="148"/>
      <c r="I5699" s="151"/>
      <c r="J5699" s="148"/>
      <c r="K5699" s="66"/>
    </row>
    <row r="5700" spans="1:11" x14ac:dyDescent="0.25">
      <c r="A5700" s="148"/>
      <c r="B5700" s="148"/>
      <c r="C5700" s="148"/>
      <c r="D5700" s="148"/>
      <c r="E5700" s="148"/>
      <c r="F5700" s="148"/>
      <c r="G5700" s="148"/>
      <c r="H5700" s="148"/>
      <c r="I5700" s="151"/>
      <c r="J5700" s="148"/>
      <c r="K5700" s="66"/>
    </row>
    <row r="5701" spans="1:11" x14ac:dyDescent="0.25">
      <c r="A5701" s="148"/>
      <c r="B5701" s="148"/>
      <c r="C5701" s="148"/>
      <c r="D5701" s="148"/>
      <c r="E5701" s="148"/>
      <c r="F5701" s="148"/>
      <c r="G5701" s="148"/>
      <c r="H5701" s="148"/>
      <c r="I5701" s="151"/>
      <c r="J5701" s="148"/>
      <c r="K5701" s="66"/>
    </row>
    <row r="5702" spans="1:11" x14ac:dyDescent="0.25">
      <c r="A5702" s="148"/>
      <c r="B5702" s="148"/>
      <c r="C5702" s="148"/>
      <c r="D5702" s="148"/>
      <c r="E5702" s="148"/>
      <c r="F5702" s="148"/>
      <c r="G5702" s="148"/>
      <c r="H5702" s="148"/>
      <c r="I5702" s="151"/>
      <c r="J5702" s="148"/>
      <c r="K5702" s="66"/>
    </row>
    <row r="5703" spans="1:11" x14ac:dyDescent="0.25">
      <c r="A5703" s="148"/>
      <c r="B5703" s="148"/>
      <c r="C5703" s="148"/>
      <c r="D5703" s="148"/>
      <c r="E5703" s="148"/>
      <c r="F5703" s="148"/>
      <c r="G5703" s="148"/>
      <c r="H5703" s="148"/>
      <c r="I5703" s="151"/>
      <c r="J5703" s="148"/>
      <c r="K5703" s="66"/>
    </row>
    <row r="5704" spans="1:11" x14ac:dyDescent="0.25">
      <c r="A5704" s="148"/>
      <c r="B5704" s="148"/>
      <c r="C5704" s="148"/>
      <c r="D5704" s="148"/>
      <c r="E5704" s="148"/>
      <c r="F5704" s="148"/>
      <c r="G5704" s="148"/>
      <c r="H5704" s="148"/>
      <c r="I5704" s="151"/>
      <c r="J5704" s="148"/>
      <c r="K5704" s="66"/>
    </row>
    <row r="5705" spans="1:11" x14ac:dyDescent="0.25">
      <c r="A5705" s="148"/>
      <c r="B5705" s="148"/>
      <c r="C5705" s="148"/>
      <c r="D5705" s="148"/>
      <c r="E5705" s="148"/>
      <c r="F5705" s="148"/>
      <c r="G5705" s="148"/>
      <c r="H5705" s="148"/>
      <c r="I5705" s="151"/>
      <c r="J5705" s="148"/>
      <c r="K5705" s="66"/>
    </row>
    <row r="5706" spans="1:11" x14ac:dyDescent="0.25">
      <c r="A5706" s="148"/>
      <c r="B5706" s="148"/>
      <c r="C5706" s="148"/>
      <c r="D5706" s="148"/>
      <c r="E5706" s="148"/>
      <c r="F5706" s="148"/>
      <c r="G5706" s="148"/>
      <c r="H5706" s="148"/>
      <c r="I5706" s="151"/>
      <c r="J5706" s="148"/>
      <c r="K5706" s="66"/>
    </row>
    <row r="5707" spans="1:11" x14ac:dyDescent="0.25">
      <c r="A5707" s="148"/>
      <c r="B5707" s="148"/>
      <c r="C5707" s="148"/>
      <c r="D5707" s="148"/>
      <c r="E5707" s="148"/>
      <c r="F5707" s="148"/>
      <c r="G5707" s="148"/>
      <c r="H5707" s="148"/>
      <c r="I5707" s="151"/>
      <c r="J5707" s="148"/>
      <c r="K5707" s="66"/>
    </row>
    <row r="5708" spans="1:11" x14ac:dyDescent="0.25">
      <c r="A5708" s="148"/>
      <c r="B5708" s="148"/>
      <c r="C5708" s="148"/>
      <c r="D5708" s="148"/>
      <c r="E5708" s="148"/>
      <c r="F5708" s="148"/>
      <c r="G5708" s="148"/>
      <c r="H5708" s="148"/>
      <c r="I5708" s="151"/>
      <c r="J5708" s="148"/>
      <c r="K5708" s="66"/>
    </row>
    <row r="5709" spans="1:11" x14ac:dyDescent="0.25">
      <c r="A5709" s="148"/>
      <c r="B5709" s="148"/>
      <c r="C5709" s="148"/>
      <c r="D5709" s="148"/>
      <c r="E5709" s="148"/>
      <c r="F5709" s="148"/>
      <c r="G5709" s="148"/>
      <c r="H5709" s="148"/>
      <c r="I5709" s="151"/>
      <c r="J5709" s="148"/>
      <c r="K5709" s="66"/>
    </row>
    <row r="5710" spans="1:11" x14ac:dyDescent="0.25">
      <c r="A5710" s="148"/>
      <c r="B5710" s="148"/>
      <c r="C5710" s="148"/>
      <c r="D5710" s="148"/>
      <c r="E5710" s="148"/>
      <c r="F5710" s="148"/>
      <c r="G5710" s="148"/>
      <c r="H5710" s="148"/>
      <c r="I5710" s="151"/>
      <c r="J5710" s="148"/>
      <c r="K5710" s="66"/>
    </row>
    <row r="5711" spans="1:11" x14ac:dyDescent="0.25">
      <c r="A5711" s="148"/>
      <c r="B5711" s="148"/>
      <c r="C5711" s="148"/>
      <c r="D5711" s="148"/>
      <c r="E5711" s="148"/>
      <c r="F5711" s="148"/>
      <c r="G5711" s="148"/>
      <c r="H5711" s="148"/>
      <c r="I5711" s="151"/>
      <c r="J5711" s="148"/>
      <c r="K5711" s="66"/>
    </row>
    <row r="5712" spans="1:11" x14ac:dyDescent="0.25">
      <c r="A5712" s="148"/>
      <c r="B5712" s="148"/>
      <c r="C5712" s="148"/>
      <c r="D5712" s="148"/>
      <c r="E5712" s="148"/>
      <c r="F5712" s="148"/>
      <c r="G5712" s="148"/>
      <c r="H5712" s="148"/>
      <c r="I5712" s="151"/>
      <c r="J5712" s="148"/>
      <c r="K5712" s="66"/>
    </row>
    <row r="5713" spans="1:11" x14ac:dyDescent="0.25">
      <c r="A5713" s="148"/>
      <c r="B5713" s="148"/>
      <c r="C5713" s="148"/>
      <c r="D5713" s="148"/>
      <c r="E5713" s="148"/>
      <c r="F5713" s="148"/>
      <c r="G5713" s="148"/>
      <c r="H5713" s="148"/>
      <c r="I5713" s="151"/>
      <c r="J5713" s="148"/>
      <c r="K5713" s="66"/>
    </row>
    <row r="5714" spans="1:11" x14ac:dyDescent="0.25">
      <c r="A5714" s="148"/>
      <c r="B5714" s="148"/>
      <c r="C5714" s="148"/>
      <c r="D5714" s="148"/>
      <c r="E5714" s="148"/>
      <c r="F5714" s="148"/>
      <c r="G5714" s="148"/>
      <c r="H5714" s="148"/>
      <c r="I5714" s="151"/>
      <c r="J5714" s="148"/>
      <c r="K5714" s="66"/>
    </row>
    <row r="5715" spans="1:11" x14ac:dyDescent="0.25">
      <c r="A5715" s="148"/>
      <c r="B5715" s="148"/>
      <c r="C5715" s="148"/>
      <c r="D5715" s="148"/>
      <c r="E5715" s="148"/>
      <c r="F5715" s="148"/>
      <c r="G5715" s="148"/>
      <c r="H5715" s="148"/>
      <c r="I5715" s="151"/>
      <c r="J5715" s="148"/>
      <c r="K5715" s="66"/>
    </row>
    <row r="5716" spans="1:11" x14ac:dyDescent="0.25">
      <c r="A5716" s="148"/>
      <c r="B5716" s="148"/>
      <c r="C5716" s="148"/>
      <c r="D5716" s="148"/>
      <c r="E5716" s="148"/>
      <c r="F5716" s="148"/>
      <c r="G5716" s="148"/>
      <c r="H5716" s="148"/>
      <c r="I5716" s="151"/>
      <c r="J5716" s="148"/>
      <c r="K5716" s="66"/>
    </row>
    <row r="5717" spans="1:11" x14ac:dyDescent="0.25">
      <c r="A5717" s="148"/>
      <c r="B5717" s="148"/>
      <c r="C5717" s="148"/>
      <c r="D5717" s="148"/>
      <c r="E5717" s="148"/>
      <c r="F5717" s="148"/>
      <c r="G5717" s="148"/>
      <c r="H5717" s="148"/>
      <c r="I5717" s="151"/>
      <c r="J5717" s="148"/>
      <c r="K5717" s="66"/>
    </row>
    <row r="5718" spans="1:11" x14ac:dyDescent="0.25">
      <c r="A5718" s="148"/>
      <c r="B5718" s="148"/>
      <c r="C5718" s="148"/>
      <c r="D5718" s="148"/>
      <c r="E5718" s="148"/>
      <c r="F5718" s="148"/>
      <c r="G5718" s="148"/>
      <c r="H5718" s="148"/>
      <c r="I5718" s="151"/>
      <c r="J5718" s="148"/>
      <c r="K5718" s="66"/>
    </row>
    <row r="5719" spans="1:11" x14ac:dyDescent="0.25">
      <c r="A5719" s="148"/>
      <c r="B5719" s="148"/>
      <c r="C5719" s="148"/>
      <c r="D5719" s="148"/>
      <c r="E5719" s="148"/>
      <c r="F5719" s="148"/>
      <c r="G5719" s="148"/>
      <c r="H5719" s="148"/>
      <c r="I5719" s="151"/>
      <c r="J5719" s="148"/>
      <c r="K5719" s="66"/>
    </row>
    <row r="5720" spans="1:11" x14ac:dyDescent="0.25">
      <c r="A5720" s="148"/>
      <c r="B5720" s="148"/>
      <c r="C5720" s="148"/>
      <c r="D5720" s="148"/>
      <c r="E5720" s="148"/>
      <c r="F5720" s="148"/>
      <c r="G5720" s="148"/>
      <c r="H5720" s="148"/>
      <c r="I5720" s="151"/>
      <c r="J5720" s="148"/>
      <c r="K5720" s="66"/>
    </row>
    <row r="5721" spans="1:11" x14ac:dyDescent="0.25">
      <c r="A5721" s="148"/>
      <c r="B5721" s="148"/>
      <c r="C5721" s="148"/>
      <c r="D5721" s="148"/>
      <c r="E5721" s="148"/>
      <c r="F5721" s="148"/>
      <c r="G5721" s="148"/>
      <c r="H5721" s="148"/>
      <c r="I5721" s="151"/>
      <c r="J5721" s="148"/>
      <c r="K5721" s="66"/>
    </row>
    <row r="5722" spans="1:11" x14ac:dyDescent="0.25">
      <c r="A5722" s="148"/>
      <c r="B5722" s="148"/>
      <c r="C5722" s="148"/>
      <c r="D5722" s="148"/>
      <c r="E5722" s="148"/>
      <c r="F5722" s="148"/>
      <c r="G5722" s="148"/>
      <c r="H5722" s="148"/>
      <c r="I5722" s="151"/>
      <c r="J5722" s="148"/>
      <c r="K5722" s="66"/>
    </row>
    <row r="5723" spans="1:11" x14ac:dyDescent="0.25">
      <c r="A5723" s="148"/>
      <c r="B5723" s="148"/>
      <c r="C5723" s="148"/>
      <c r="D5723" s="148"/>
      <c r="E5723" s="148"/>
      <c r="F5723" s="148"/>
      <c r="G5723" s="148"/>
      <c r="H5723" s="148"/>
      <c r="I5723" s="151"/>
      <c r="J5723" s="148"/>
      <c r="K5723" s="66"/>
    </row>
    <row r="5724" spans="1:11" x14ac:dyDescent="0.25">
      <c r="A5724" s="148"/>
      <c r="B5724" s="148"/>
      <c r="C5724" s="148"/>
      <c r="D5724" s="148"/>
      <c r="E5724" s="148"/>
      <c r="F5724" s="148"/>
      <c r="G5724" s="148"/>
      <c r="H5724" s="148"/>
      <c r="I5724" s="151"/>
      <c r="J5724" s="148"/>
      <c r="K5724" s="66"/>
    </row>
    <row r="5725" spans="1:11" x14ac:dyDescent="0.25">
      <c r="A5725" s="148"/>
      <c r="B5725" s="148"/>
      <c r="C5725" s="148"/>
      <c r="D5725" s="148"/>
      <c r="E5725" s="148"/>
      <c r="F5725" s="148"/>
      <c r="G5725" s="148"/>
      <c r="H5725" s="148"/>
      <c r="I5725" s="151"/>
      <c r="J5725" s="148"/>
      <c r="K5725" s="66"/>
    </row>
    <row r="5726" spans="1:11" x14ac:dyDescent="0.25">
      <c r="A5726" s="148"/>
      <c r="B5726" s="148"/>
      <c r="C5726" s="148"/>
      <c r="D5726" s="148"/>
      <c r="E5726" s="148"/>
      <c r="F5726" s="148"/>
      <c r="G5726" s="148"/>
      <c r="H5726" s="148"/>
      <c r="I5726" s="151"/>
      <c r="J5726" s="148"/>
      <c r="K5726" s="66"/>
    </row>
    <row r="5727" spans="1:11" x14ac:dyDescent="0.25">
      <c r="A5727" s="148"/>
      <c r="B5727" s="148"/>
      <c r="C5727" s="148"/>
      <c r="D5727" s="148"/>
      <c r="E5727" s="148"/>
      <c r="F5727" s="148"/>
      <c r="G5727" s="148"/>
      <c r="H5727" s="148"/>
      <c r="I5727" s="151"/>
      <c r="J5727" s="148"/>
      <c r="K5727" s="66"/>
    </row>
    <row r="5728" spans="1:11" x14ac:dyDescent="0.25">
      <c r="A5728" s="148"/>
      <c r="B5728" s="148"/>
      <c r="C5728" s="148"/>
      <c r="D5728" s="148"/>
      <c r="E5728" s="148"/>
      <c r="F5728" s="148"/>
      <c r="G5728" s="148"/>
      <c r="H5728" s="148"/>
      <c r="I5728" s="151"/>
      <c r="J5728" s="148"/>
      <c r="K5728" s="66"/>
    </row>
    <row r="5729" spans="1:11" x14ac:dyDescent="0.25">
      <c r="A5729" s="148"/>
      <c r="B5729" s="148"/>
      <c r="C5729" s="148"/>
      <c r="D5729" s="148"/>
      <c r="E5729" s="148"/>
      <c r="F5729" s="148"/>
      <c r="G5729" s="148"/>
      <c r="H5729" s="148"/>
      <c r="I5729" s="151"/>
      <c r="J5729" s="148"/>
      <c r="K5729" s="66"/>
    </row>
    <row r="5730" spans="1:11" x14ac:dyDescent="0.25">
      <c r="A5730" s="148"/>
      <c r="B5730" s="148"/>
      <c r="C5730" s="148"/>
      <c r="D5730" s="148"/>
      <c r="E5730" s="148"/>
      <c r="F5730" s="148"/>
      <c r="G5730" s="148"/>
      <c r="H5730" s="148"/>
      <c r="I5730" s="151"/>
      <c r="J5730" s="148"/>
      <c r="K5730" s="66"/>
    </row>
    <row r="5731" spans="1:11" x14ac:dyDescent="0.25">
      <c r="A5731" s="148"/>
      <c r="B5731" s="148"/>
      <c r="C5731" s="148"/>
      <c r="D5731" s="148"/>
      <c r="E5731" s="148"/>
      <c r="F5731" s="148"/>
      <c r="G5731" s="148"/>
      <c r="H5731" s="148"/>
      <c r="I5731" s="151"/>
      <c r="J5731" s="148"/>
      <c r="K5731" s="66"/>
    </row>
    <row r="5732" spans="1:11" x14ac:dyDescent="0.25">
      <c r="A5732" s="148"/>
      <c r="B5732" s="148"/>
      <c r="C5732" s="148"/>
      <c r="D5732" s="148"/>
      <c r="E5732" s="148"/>
      <c r="F5732" s="148"/>
      <c r="G5732" s="148"/>
      <c r="H5732" s="148"/>
      <c r="I5732" s="151"/>
      <c r="J5732" s="148"/>
      <c r="K5732" s="66"/>
    </row>
    <row r="5733" spans="1:11" x14ac:dyDescent="0.25">
      <c r="A5733" s="148"/>
      <c r="B5733" s="148"/>
      <c r="C5733" s="148"/>
      <c r="D5733" s="148"/>
      <c r="E5733" s="148"/>
      <c r="F5733" s="148"/>
      <c r="G5733" s="148"/>
      <c r="H5733" s="148"/>
      <c r="I5733" s="151"/>
      <c r="J5733" s="148"/>
      <c r="K5733" s="66"/>
    </row>
    <row r="5734" spans="1:11" x14ac:dyDescent="0.25">
      <c r="A5734" s="148"/>
      <c r="B5734" s="148"/>
      <c r="C5734" s="148"/>
      <c r="D5734" s="148"/>
      <c r="E5734" s="148"/>
      <c r="F5734" s="148"/>
      <c r="G5734" s="148"/>
      <c r="H5734" s="148"/>
      <c r="I5734" s="151"/>
      <c r="J5734" s="148"/>
      <c r="K5734" s="66"/>
    </row>
    <row r="5735" spans="1:11" x14ac:dyDescent="0.25">
      <c r="A5735" s="148"/>
      <c r="B5735" s="148"/>
      <c r="C5735" s="148"/>
      <c r="D5735" s="148"/>
      <c r="E5735" s="148"/>
      <c r="F5735" s="148"/>
      <c r="G5735" s="148"/>
      <c r="H5735" s="148"/>
      <c r="I5735" s="151"/>
      <c r="J5735" s="148"/>
      <c r="K5735" s="66"/>
    </row>
    <row r="5736" spans="1:11" x14ac:dyDescent="0.25">
      <c r="A5736" s="148"/>
      <c r="B5736" s="148"/>
      <c r="C5736" s="148"/>
      <c r="D5736" s="148"/>
      <c r="E5736" s="148"/>
      <c r="F5736" s="148"/>
      <c r="G5736" s="148"/>
      <c r="H5736" s="148"/>
      <c r="I5736" s="151"/>
      <c r="J5736" s="148"/>
      <c r="K5736" s="66"/>
    </row>
    <row r="5737" spans="1:11" x14ac:dyDescent="0.25">
      <c r="A5737" s="148"/>
      <c r="B5737" s="148"/>
      <c r="C5737" s="148"/>
      <c r="D5737" s="148"/>
      <c r="E5737" s="148"/>
      <c r="F5737" s="148"/>
      <c r="G5737" s="148"/>
      <c r="H5737" s="148"/>
      <c r="I5737" s="151"/>
      <c r="J5737" s="148"/>
      <c r="K5737" s="66"/>
    </row>
    <row r="5738" spans="1:11" x14ac:dyDescent="0.25">
      <c r="A5738" s="148"/>
      <c r="B5738" s="148"/>
      <c r="C5738" s="148"/>
      <c r="D5738" s="148"/>
      <c r="E5738" s="148"/>
      <c r="F5738" s="148"/>
      <c r="G5738" s="148"/>
      <c r="H5738" s="148"/>
      <c r="I5738" s="151"/>
      <c r="J5738" s="148"/>
      <c r="K5738" s="66"/>
    </row>
    <row r="5739" spans="1:11" x14ac:dyDescent="0.25">
      <c r="A5739" s="148"/>
      <c r="B5739" s="148"/>
      <c r="C5739" s="148"/>
      <c r="D5739" s="148"/>
      <c r="E5739" s="148"/>
      <c r="F5739" s="148"/>
      <c r="G5739" s="148"/>
      <c r="H5739" s="148"/>
      <c r="I5739" s="151"/>
      <c r="J5739" s="148"/>
      <c r="K5739" s="66"/>
    </row>
    <row r="5740" spans="1:11" x14ac:dyDescent="0.25">
      <c r="A5740" s="148"/>
      <c r="B5740" s="148"/>
      <c r="C5740" s="148"/>
      <c r="D5740" s="148"/>
      <c r="E5740" s="148"/>
      <c r="F5740" s="148"/>
      <c r="G5740" s="148"/>
      <c r="H5740" s="148"/>
      <c r="I5740" s="151"/>
      <c r="J5740" s="148"/>
      <c r="K5740" s="66"/>
    </row>
    <row r="5741" spans="1:11" x14ac:dyDescent="0.25">
      <c r="A5741" s="148"/>
      <c r="B5741" s="148"/>
      <c r="C5741" s="148"/>
      <c r="D5741" s="148"/>
      <c r="E5741" s="148"/>
      <c r="F5741" s="148"/>
      <c r="G5741" s="148"/>
      <c r="H5741" s="148"/>
      <c r="I5741" s="151"/>
      <c r="J5741" s="148"/>
      <c r="K5741" s="66"/>
    </row>
    <row r="5742" spans="1:11" x14ac:dyDescent="0.25">
      <c r="A5742" s="148"/>
      <c r="B5742" s="148"/>
      <c r="C5742" s="148"/>
      <c r="D5742" s="148"/>
      <c r="E5742" s="148"/>
      <c r="F5742" s="148"/>
      <c r="G5742" s="148"/>
      <c r="H5742" s="148"/>
      <c r="I5742" s="151"/>
      <c r="J5742" s="148"/>
      <c r="K5742" s="66"/>
    </row>
    <row r="5743" spans="1:11" x14ac:dyDescent="0.25">
      <c r="A5743" s="148"/>
      <c r="B5743" s="148"/>
      <c r="C5743" s="148"/>
      <c r="D5743" s="148"/>
      <c r="E5743" s="148"/>
      <c r="F5743" s="148"/>
      <c r="G5743" s="148"/>
      <c r="H5743" s="148"/>
      <c r="I5743" s="151"/>
      <c r="J5743" s="148"/>
      <c r="K5743" s="66"/>
    </row>
    <row r="5744" spans="1:11" x14ac:dyDescent="0.25">
      <c r="A5744" s="148"/>
      <c r="B5744" s="148"/>
      <c r="C5744" s="148"/>
      <c r="D5744" s="148"/>
      <c r="E5744" s="148"/>
      <c r="F5744" s="148"/>
      <c r="G5744" s="148"/>
      <c r="H5744" s="148"/>
      <c r="I5744" s="151"/>
      <c r="J5744" s="148"/>
      <c r="K5744" s="66"/>
    </row>
    <row r="5745" spans="1:11" x14ac:dyDescent="0.25">
      <c r="A5745" s="148"/>
      <c r="B5745" s="148"/>
      <c r="C5745" s="148"/>
      <c r="D5745" s="148"/>
      <c r="E5745" s="148"/>
      <c r="F5745" s="148"/>
      <c r="G5745" s="148"/>
      <c r="H5745" s="148"/>
      <c r="I5745" s="151"/>
      <c r="J5745" s="148"/>
      <c r="K5745" s="66"/>
    </row>
    <row r="5746" spans="1:11" x14ac:dyDescent="0.25">
      <c r="A5746" s="148"/>
      <c r="B5746" s="148"/>
      <c r="C5746" s="148"/>
      <c r="D5746" s="148"/>
      <c r="E5746" s="148"/>
      <c r="F5746" s="148"/>
      <c r="G5746" s="148"/>
      <c r="H5746" s="148"/>
      <c r="I5746" s="151"/>
      <c r="J5746" s="148"/>
      <c r="K5746" s="66"/>
    </row>
    <row r="5747" spans="1:11" x14ac:dyDescent="0.25">
      <c r="A5747" s="148"/>
      <c r="B5747" s="148"/>
      <c r="C5747" s="148"/>
      <c r="D5747" s="148"/>
      <c r="E5747" s="148"/>
      <c r="F5747" s="148"/>
      <c r="G5747" s="148"/>
      <c r="H5747" s="148"/>
      <c r="I5747" s="151"/>
      <c r="J5747" s="148"/>
      <c r="K5747" s="66"/>
    </row>
    <row r="5748" spans="1:11" x14ac:dyDescent="0.25">
      <c r="A5748" s="148"/>
      <c r="B5748" s="148"/>
      <c r="C5748" s="148"/>
      <c r="D5748" s="148"/>
      <c r="E5748" s="148"/>
      <c r="F5748" s="148"/>
      <c r="G5748" s="148"/>
      <c r="H5748" s="148"/>
      <c r="I5748" s="151"/>
      <c r="J5748" s="148"/>
      <c r="K5748" s="66"/>
    </row>
    <row r="5749" spans="1:11" x14ac:dyDescent="0.25">
      <c r="A5749" s="148"/>
      <c r="B5749" s="148"/>
      <c r="C5749" s="148"/>
      <c r="D5749" s="148"/>
      <c r="E5749" s="148"/>
      <c r="F5749" s="148"/>
      <c r="G5749" s="148"/>
      <c r="H5749" s="148"/>
      <c r="I5749" s="151"/>
      <c r="J5749" s="148"/>
      <c r="K5749" s="66"/>
    </row>
    <row r="5750" spans="1:11" x14ac:dyDescent="0.25">
      <c r="A5750" s="148"/>
      <c r="B5750" s="148"/>
      <c r="C5750" s="148"/>
      <c r="D5750" s="148"/>
      <c r="E5750" s="148"/>
      <c r="F5750" s="148"/>
      <c r="G5750" s="148"/>
      <c r="H5750" s="148"/>
      <c r="I5750" s="151"/>
      <c r="J5750" s="148"/>
      <c r="K5750" s="66"/>
    </row>
    <row r="5751" spans="1:11" x14ac:dyDescent="0.25">
      <c r="A5751" s="148"/>
      <c r="B5751" s="148"/>
      <c r="C5751" s="148"/>
      <c r="D5751" s="148"/>
      <c r="E5751" s="148"/>
      <c r="F5751" s="148"/>
      <c r="G5751" s="148"/>
      <c r="H5751" s="148"/>
      <c r="I5751" s="151"/>
      <c r="J5751" s="148"/>
      <c r="K5751" s="66"/>
    </row>
    <row r="5752" spans="1:11" x14ac:dyDescent="0.25">
      <c r="A5752" s="148"/>
      <c r="B5752" s="148"/>
      <c r="C5752" s="148"/>
      <c r="D5752" s="148"/>
      <c r="E5752" s="148"/>
      <c r="F5752" s="148"/>
      <c r="G5752" s="148"/>
      <c r="H5752" s="148"/>
      <c r="I5752" s="151"/>
      <c r="J5752" s="148"/>
      <c r="K5752" s="66"/>
    </row>
    <row r="5753" spans="1:11" x14ac:dyDescent="0.25">
      <c r="A5753" s="148"/>
      <c r="B5753" s="148"/>
      <c r="C5753" s="148"/>
      <c r="D5753" s="148"/>
      <c r="E5753" s="148"/>
      <c r="F5753" s="148"/>
      <c r="G5753" s="148"/>
      <c r="H5753" s="148"/>
      <c r="I5753" s="151"/>
      <c r="J5753" s="148"/>
      <c r="K5753" s="66"/>
    </row>
    <row r="5754" spans="1:11" x14ac:dyDescent="0.25">
      <c r="A5754" s="148"/>
      <c r="B5754" s="148"/>
      <c r="C5754" s="148"/>
      <c r="D5754" s="148"/>
      <c r="E5754" s="148"/>
      <c r="F5754" s="148"/>
      <c r="G5754" s="148"/>
      <c r="H5754" s="148"/>
      <c r="I5754" s="151"/>
      <c r="J5754" s="148"/>
      <c r="K5754" s="66"/>
    </row>
    <row r="5755" spans="1:11" x14ac:dyDescent="0.25">
      <c r="A5755" s="148"/>
      <c r="B5755" s="148"/>
      <c r="C5755" s="148"/>
      <c r="D5755" s="148"/>
      <c r="E5755" s="148"/>
      <c r="F5755" s="148"/>
      <c r="G5755" s="148"/>
      <c r="H5755" s="148"/>
      <c r="I5755" s="151"/>
      <c r="J5755" s="148"/>
      <c r="K5755" s="66"/>
    </row>
    <row r="5756" spans="1:11" x14ac:dyDescent="0.25">
      <c r="A5756" s="148"/>
      <c r="B5756" s="148"/>
      <c r="C5756" s="148"/>
      <c r="D5756" s="148"/>
      <c r="E5756" s="148"/>
      <c r="F5756" s="148"/>
      <c r="G5756" s="148"/>
      <c r="H5756" s="148"/>
      <c r="I5756" s="151"/>
      <c r="J5756" s="148"/>
      <c r="K5756" s="66"/>
    </row>
    <row r="5757" spans="1:11" x14ac:dyDescent="0.25">
      <c r="A5757" s="148"/>
      <c r="B5757" s="148"/>
      <c r="C5757" s="148"/>
      <c r="D5757" s="148"/>
      <c r="E5757" s="148"/>
      <c r="F5757" s="148"/>
      <c r="G5757" s="148"/>
      <c r="H5757" s="148"/>
      <c r="I5757" s="151"/>
      <c r="J5757" s="148"/>
      <c r="K5757" s="66"/>
    </row>
    <row r="5758" spans="1:11" x14ac:dyDescent="0.25">
      <c r="A5758" s="148"/>
      <c r="B5758" s="148"/>
      <c r="C5758" s="148"/>
      <c r="D5758" s="148"/>
      <c r="E5758" s="148"/>
      <c r="F5758" s="148"/>
      <c r="G5758" s="148"/>
      <c r="H5758" s="148"/>
      <c r="I5758" s="151"/>
      <c r="J5758" s="148"/>
      <c r="K5758" s="66"/>
    </row>
    <row r="5759" spans="1:11" x14ac:dyDescent="0.25">
      <c r="A5759" s="148"/>
      <c r="B5759" s="148"/>
      <c r="C5759" s="148"/>
      <c r="D5759" s="148"/>
      <c r="E5759" s="148"/>
      <c r="F5759" s="148"/>
      <c r="G5759" s="148"/>
      <c r="H5759" s="148"/>
      <c r="I5759" s="151"/>
      <c r="J5759" s="148"/>
      <c r="K5759" s="66"/>
    </row>
    <row r="5760" spans="1:11" x14ac:dyDescent="0.25">
      <c r="A5760" s="148"/>
      <c r="B5760" s="148"/>
      <c r="C5760" s="148"/>
      <c r="D5760" s="148"/>
      <c r="E5760" s="148"/>
      <c r="F5760" s="148"/>
      <c r="G5760" s="148"/>
      <c r="H5760" s="148"/>
      <c r="I5760" s="151"/>
      <c r="J5760" s="148"/>
      <c r="K5760" s="66"/>
    </row>
    <row r="5761" spans="1:11" x14ac:dyDescent="0.25">
      <c r="A5761" s="148"/>
      <c r="B5761" s="148"/>
      <c r="C5761" s="148"/>
      <c r="D5761" s="148"/>
      <c r="E5761" s="148"/>
      <c r="F5761" s="148"/>
      <c r="G5761" s="148"/>
      <c r="H5761" s="148"/>
      <c r="I5761" s="151"/>
      <c r="J5761" s="148"/>
      <c r="K5761" s="66"/>
    </row>
    <row r="5762" spans="1:11" x14ac:dyDescent="0.25">
      <c r="A5762" s="148"/>
      <c r="B5762" s="148"/>
      <c r="C5762" s="148"/>
      <c r="D5762" s="148"/>
      <c r="E5762" s="148"/>
      <c r="F5762" s="148"/>
      <c r="G5762" s="148"/>
      <c r="H5762" s="148"/>
      <c r="I5762" s="151"/>
      <c r="J5762" s="148"/>
      <c r="K5762" s="66"/>
    </row>
    <row r="5763" spans="1:11" x14ac:dyDescent="0.25">
      <c r="A5763" s="148"/>
      <c r="B5763" s="148"/>
      <c r="C5763" s="148"/>
      <c r="D5763" s="148"/>
      <c r="E5763" s="148"/>
      <c r="F5763" s="148"/>
      <c r="G5763" s="148"/>
      <c r="H5763" s="148"/>
      <c r="I5763" s="151"/>
      <c r="J5763" s="148"/>
      <c r="K5763" s="66"/>
    </row>
    <row r="5764" spans="1:11" x14ac:dyDescent="0.25">
      <c r="A5764" s="148"/>
      <c r="B5764" s="148"/>
      <c r="C5764" s="148"/>
      <c r="D5764" s="148"/>
      <c r="E5764" s="148"/>
      <c r="F5764" s="148"/>
      <c r="G5764" s="148"/>
      <c r="H5764" s="148"/>
      <c r="I5764" s="151"/>
      <c r="J5764" s="148"/>
      <c r="K5764" s="66"/>
    </row>
    <row r="5765" spans="1:11" x14ac:dyDescent="0.25">
      <c r="A5765" s="148"/>
      <c r="B5765" s="148"/>
      <c r="C5765" s="148"/>
      <c r="D5765" s="148"/>
      <c r="E5765" s="148"/>
      <c r="F5765" s="148"/>
      <c r="G5765" s="148"/>
      <c r="H5765" s="148"/>
      <c r="I5765" s="151"/>
      <c r="J5765" s="148"/>
      <c r="K5765" s="66"/>
    </row>
    <row r="5766" spans="1:11" x14ac:dyDescent="0.25">
      <c r="A5766" s="148"/>
      <c r="B5766" s="148"/>
      <c r="C5766" s="148"/>
      <c r="D5766" s="148"/>
      <c r="E5766" s="148"/>
      <c r="F5766" s="148"/>
      <c r="G5766" s="148"/>
      <c r="H5766" s="148"/>
      <c r="I5766" s="151"/>
      <c r="J5766" s="148"/>
      <c r="K5766" s="66"/>
    </row>
    <row r="5767" spans="1:11" x14ac:dyDescent="0.25">
      <c r="A5767" s="148"/>
      <c r="B5767" s="148"/>
      <c r="C5767" s="148"/>
      <c r="D5767" s="148"/>
      <c r="E5767" s="148"/>
      <c r="F5767" s="148"/>
      <c r="G5767" s="148"/>
      <c r="H5767" s="148"/>
      <c r="I5767" s="151"/>
      <c r="J5767" s="148"/>
      <c r="K5767" s="66"/>
    </row>
    <row r="5768" spans="1:11" x14ac:dyDescent="0.25">
      <c r="A5768" s="148"/>
      <c r="B5768" s="148"/>
      <c r="C5768" s="148"/>
      <c r="D5768" s="148"/>
      <c r="E5768" s="148"/>
      <c r="F5768" s="148"/>
      <c r="G5768" s="148"/>
      <c r="H5768" s="148"/>
      <c r="I5768" s="151"/>
      <c r="J5768" s="148"/>
      <c r="K5768" s="66"/>
    </row>
    <row r="5769" spans="1:11" x14ac:dyDescent="0.25">
      <c r="A5769" s="148"/>
      <c r="B5769" s="148"/>
      <c r="C5769" s="148"/>
      <c r="D5769" s="148"/>
      <c r="E5769" s="148"/>
      <c r="F5769" s="148"/>
      <c r="G5769" s="148"/>
      <c r="H5769" s="148"/>
      <c r="I5769" s="151"/>
      <c r="J5769" s="148"/>
      <c r="K5769" s="66"/>
    </row>
    <row r="5770" spans="1:11" x14ac:dyDescent="0.25">
      <c r="A5770" s="148"/>
      <c r="B5770" s="148"/>
      <c r="C5770" s="148"/>
      <c r="D5770" s="148"/>
      <c r="E5770" s="148"/>
      <c r="F5770" s="148"/>
      <c r="G5770" s="148"/>
      <c r="H5770" s="148"/>
      <c r="I5770" s="151"/>
      <c r="J5770" s="148"/>
      <c r="K5770" s="66"/>
    </row>
    <row r="5771" spans="1:11" x14ac:dyDescent="0.25">
      <c r="A5771" s="148"/>
      <c r="B5771" s="148"/>
      <c r="C5771" s="148"/>
      <c r="D5771" s="148"/>
      <c r="E5771" s="148"/>
      <c r="F5771" s="148"/>
      <c r="G5771" s="148"/>
      <c r="H5771" s="148"/>
      <c r="I5771" s="151"/>
      <c r="J5771" s="148"/>
      <c r="K5771" s="66"/>
    </row>
    <row r="5772" spans="1:11" x14ac:dyDescent="0.25">
      <c r="A5772" s="148"/>
      <c r="B5772" s="148"/>
      <c r="C5772" s="148"/>
      <c r="D5772" s="148"/>
      <c r="E5772" s="148"/>
      <c r="F5772" s="148"/>
      <c r="G5772" s="148"/>
      <c r="H5772" s="148"/>
      <c r="I5772" s="151"/>
      <c r="J5772" s="148"/>
      <c r="K5772" s="66"/>
    </row>
    <row r="5773" spans="1:11" x14ac:dyDescent="0.25">
      <c r="A5773" s="148"/>
      <c r="B5773" s="148"/>
      <c r="C5773" s="148"/>
      <c r="D5773" s="148"/>
      <c r="E5773" s="148"/>
      <c r="F5773" s="148"/>
      <c r="G5773" s="148"/>
      <c r="H5773" s="148"/>
      <c r="I5773" s="151"/>
      <c r="J5773" s="148"/>
      <c r="K5773" s="66"/>
    </row>
    <row r="5774" spans="1:11" x14ac:dyDescent="0.25">
      <c r="A5774" s="148"/>
      <c r="B5774" s="148"/>
      <c r="C5774" s="148"/>
      <c r="D5774" s="148"/>
      <c r="E5774" s="148"/>
      <c r="F5774" s="148"/>
      <c r="G5774" s="148"/>
      <c r="H5774" s="148"/>
      <c r="I5774" s="151"/>
      <c r="J5774" s="148"/>
      <c r="K5774" s="66"/>
    </row>
    <row r="5775" spans="1:11" x14ac:dyDescent="0.25">
      <c r="A5775" s="148"/>
      <c r="B5775" s="148"/>
      <c r="C5775" s="148"/>
      <c r="D5775" s="148"/>
      <c r="E5775" s="148"/>
      <c r="F5775" s="148"/>
      <c r="G5775" s="148"/>
      <c r="H5775" s="148"/>
      <c r="I5775" s="151"/>
      <c r="J5775" s="148"/>
      <c r="K5775" s="66"/>
    </row>
    <row r="5776" spans="1:11" x14ac:dyDescent="0.25">
      <c r="A5776" s="148"/>
      <c r="B5776" s="148"/>
      <c r="C5776" s="148"/>
      <c r="D5776" s="148"/>
      <c r="E5776" s="148"/>
      <c r="F5776" s="148"/>
      <c r="G5776" s="148"/>
      <c r="H5776" s="148"/>
      <c r="I5776" s="151"/>
      <c r="J5776" s="148"/>
      <c r="K5776" s="66"/>
    </row>
    <row r="5777" spans="1:11" x14ac:dyDescent="0.25">
      <c r="A5777" s="148"/>
      <c r="B5777" s="148"/>
      <c r="C5777" s="148"/>
      <c r="D5777" s="148"/>
      <c r="E5777" s="148"/>
      <c r="F5777" s="148"/>
      <c r="G5777" s="148"/>
      <c r="H5777" s="148"/>
      <c r="I5777" s="151"/>
      <c r="J5777" s="148"/>
      <c r="K5777" s="66"/>
    </row>
    <row r="5778" spans="1:11" x14ac:dyDescent="0.25">
      <c r="A5778" s="148"/>
      <c r="B5778" s="148"/>
      <c r="C5778" s="148"/>
      <c r="D5778" s="148"/>
      <c r="E5778" s="148"/>
      <c r="F5778" s="148"/>
      <c r="G5778" s="148"/>
      <c r="H5778" s="148"/>
      <c r="I5778" s="151"/>
      <c r="J5778" s="148"/>
      <c r="K5778" s="66"/>
    </row>
    <row r="5779" spans="1:11" x14ac:dyDescent="0.25">
      <c r="A5779" s="148"/>
      <c r="B5779" s="148"/>
      <c r="C5779" s="148"/>
      <c r="D5779" s="148"/>
      <c r="E5779" s="148"/>
      <c r="F5779" s="148"/>
      <c r="G5779" s="148"/>
      <c r="H5779" s="148"/>
      <c r="I5779" s="151"/>
      <c r="J5779" s="148"/>
      <c r="K5779" s="66"/>
    </row>
    <row r="5780" spans="1:11" x14ac:dyDescent="0.25">
      <c r="A5780" s="148"/>
      <c r="B5780" s="148"/>
      <c r="C5780" s="148"/>
      <c r="D5780" s="148"/>
      <c r="E5780" s="148"/>
      <c r="F5780" s="148"/>
      <c r="G5780" s="148"/>
      <c r="H5780" s="148"/>
      <c r="I5780" s="151"/>
      <c r="J5780" s="148"/>
      <c r="K5780" s="66"/>
    </row>
    <row r="5781" spans="1:11" x14ac:dyDescent="0.25">
      <c r="A5781" s="148"/>
      <c r="B5781" s="148"/>
      <c r="C5781" s="148"/>
      <c r="D5781" s="148"/>
      <c r="E5781" s="148"/>
      <c r="F5781" s="148"/>
      <c r="G5781" s="148"/>
      <c r="H5781" s="148"/>
      <c r="I5781" s="151"/>
      <c r="J5781" s="148"/>
      <c r="K5781" s="66"/>
    </row>
    <row r="5782" spans="1:11" x14ac:dyDescent="0.25">
      <c r="A5782" s="148"/>
      <c r="B5782" s="148"/>
      <c r="C5782" s="148"/>
      <c r="D5782" s="148"/>
      <c r="E5782" s="148"/>
      <c r="F5782" s="148"/>
      <c r="G5782" s="148"/>
      <c r="H5782" s="148"/>
      <c r="I5782" s="151"/>
      <c r="J5782" s="148"/>
      <c r="K5782" s="66"/>
    </row>
    <row r="5783" spans="1:11" x14ac:dyDescent="0.25">
      <c r="A5783" s="148"/>
      <c r="B5783" s="148"/>
      <c r="C5783" s="148"/>
      <c r="D5783" s="148"/>
      <c r="E5783" s="148"/>
      <c r="F5783" s="148"/>
      <c r="G5783" s="148"/>
      <c r="H5783" s="148"/>
      <c r="I5783" s="151"/>
      <c r="J5783" s="148"/>
      <c r="K5783" s="66"/>
    </row>
    <row r="5784" spans="1:11" x14ac:dyDescent="0.25">
      <c r="A5784" s="148"/>
      <c r="B5784" s="148"/>
      <c r="C5784" s="148"/>
      <c r="D5784" s="148"/>
      <c r="E5784" s="148"/>
      <c r="F5784" s="148"/>
      <c r="G5784" s="148"/>
      <c r="H5784" s="148"/>
      <c r="I5784" s="151"/>
      <c r="J5784" s="148"/>
      <c r="K5784" s="66"/>
    </row>
    <row r="5785" spans="1:11" x14ac:dyDescent="0.25">
      <c r="A5785" s="148"/>
      <c r="B5785" s="148"/>
      <c r="C5785" s="148"/>
      <c r="D5785" s="148"/>
      <c r="E5785" s="148"/>
      <c r="F5785" s="148"/>
      <c r="G5785" s="148"/>
      <c r="H5785" s="148"/>
      <c r="I5785" s="151"/>
      <c r="J5785" s="148"/>
      <c r="K5785" s="66"/>
    </row>
    <row r="5786" spans="1:11" x14ac:dyDescent="0.25">
      <c r="A5786" s="148"/>
      <c r="B5786" s="148"/>
      <c r="C5786" s="148"/>
      <c r="D5786" s="148"/>
      <c r="E5786" s="148"/>
      <c r="F5786" s="148"/>
      <c r="G5786" s="148"/>
      <c r="H5786" s="148"/>
      <c r="I5786" s="151"/>
      <c r="J5786" s="148"/>
      <c r="K5786" s="66"/>
    </row>
    <row r="5787" spans="1:11" x14ac:dyDescent="0.25">
      <c r="A5787" s="148"/>
      <c r="B5787" s="148"/>
      <c r="C5787" s="148"/>
      <c r="D5787" s="148"/>
      <c r="E5787" s="148"/>
      <c r="F5787" s="148"/>
      <c r="G5787" s="148"/>
      <c r="H5787" s="148"/>
      <c r="I5787" s="151"/>
      <c r="J5787" s="148"/>
      <c r="K5787" s="66"/>
    </row>
    <row r="5788" spans="1:11" x14ac:dyDescent="0.25">
      <c r="A5788" s="148"/>
      <c r="B5788" s="148"/>
      <c r="C5788" s="148"/>
      <c r="D5788" s="148"/>
      <c r="E5788" s="148"/>
      <c r="F5788" s="148"/>
      <c r="G5788" s="148"/>
      <c r="H5788" s="148"/>
      <c r="I5788" s="151"/>
      <c r="J5788" s="148"/>
      <c r="K5788" s="66"/>
    </row>
    <row r="5789" spans="1:11" x14ac:dyDescent="0.25">
      <c r="A5789" s="148"/>
      <c r="B5789" s="148"/>
      <c r="C5789" s="148"/>
      <c r="D5789" s="148"/>
      <c r="E5789" s="148"/>
      <c r="F5789" s="148"/>
      <c r="G5789" s="148"/>
      <c r="H5789" s="148"/>
      <c r="I5789" s="151"/>
      <c r="J5789" s="148"/>
      <c r="K5789" s="66"/>
    </row>
    <row r="5790" spans="1:11" x14ac:dyDescent="0.25">
      <c r="A5790" s="148"/>
      <c r="B5790" s="148"/>
      <c r="C5790" s="148"/>
      <c r="D5790" s="148"/>
      <c r="E5790" s="148"/>
      <c r="F5790" s="148"/>
      <c r="G5790" s="148"/>
      <c r="H5790" s="148"/>
      <c r="I5790" s="151"/>
      <c r="J5790" s="148"/>
      <c r="K5790" s="66"/>
    </row>
    <row r="5791" spans="1:11" x14ac:dyDescent="0.25">
      <c r="A5791" s="148"/>
      <c r="B5791" s="148"/>
      <c r="C5791" s="148"/>
      <c r="D5791" s="148"/>
      <c r="E5791" s="148"/>
      <c r="F5791" s="148"/>
      <c r="G5791" s="148"/>
      <c r="H5791" s="148"/>
      <c r="I5791" s="151"/>
      <c r="J5791" s="148"/>
      <c r="K5791" s="66"/>
    </row>
    <row r="5792" spans="1:11" x14ac:dyDescent="0.25">
      <c r="A5792" s="148"/>
      <c r="B5792" s="148"/>
      <c r="C5792" s="148"/>
      <c r="D5792" s="148"/>
      <c r="E5792" s="148"/>
      <c r="F5792" s="148"/>
      <c r="G5792" s="148"/>
      <c r="H5792" s="148"/>
      <c r="I5792" s="151"/>
      <c r="J5792" s="148"/>
      <c r="K5792" s="66"/>
    </row>
    <row r="5793" spans="1:11" x14ac:dyDescent="0.25">
      <c r="A5793" s="148"/>
      <c r="B5793" s="148"/>
      <c r="C5793" s="148"/>
      <c r="D5793" s="148"/>
      <c r="E5793" s="148"/>
      <c r="F5793" s="148"/>
      <c r="G5793" s="148"/>
      <c r="H5793" s="148"/>
      <c r="I5793" s="151"/>
      <c r="J5793" s="148"/>
      <c r="K5793" s="66"/>
    </row>
    <row r="5794" spans="1:11" x14ac:dyDescent="0.25">
      <c r="A5794" s="148"/>
      <c r="B5794" s="148"/>
      <c r="C5794" s="148"/>
      <c r="D5794" s="148"/>
      <c r="E5794" s="148"/>
      <c r="F5794" s="148"/>
      <c r="G5794" s="148"/>
      <c r="H5794" s="148"/>
      <c r="I5794" s="151"/>
      <c r="J5794" s="148"/>
      <c r="K5794" s="66"/>
    </row>
    <row r="5795" spans="1:11" x14ac:dyDescent="0.25">
      <c r="A5795" s="148"/>
      <c r="B5795" s="148"/>
      <c r="C5795" s="148"/>
      <c r="D5795" s="148"/>
      <c r="E5795" s="148"/>
      <c r="F5795" s="148"/>
      <c r="G5795" s="148"/>
      <c r="H5795" s="148"/>
      <c r="I5795" s="151"/>
      <c r="J5795" s="148"/>
      <c r="K5795" s="66"/>
    </row>
    <row r="5796" spans="1:11" x14ac:dyDescent="0.25">
      <c r="A5796" s="148"/>
      <c r="B5796" s="148"/>
      <c r="C5796" s="148"/>
      <c r="D5796" s="148"/>
      <c r="E5796" s="148"/>
      <c r="F5796" s="148"/>
      <c r="G5796" s="148"/>
      <c r="H5796" s="148"/>
      <c r="I5796" s="151"/>
      <c r="J5796" s="148"/>
      <c r="K5796" s="66"/>
    </row>
    <row r="5797" spans="1:11" x14ac:dyDescent="0.25">
      <c r="A5797" s="148"/>
      <c r="B5797" s="148"/>
      <c r="C5797" s="148"/>
      <c r="D5797" s="148"/>
      <c r="E5797" s="148"/>
      <c r="F5797" s="148"/>
      <c r="G5797" s="148"/>
      <c r="H5797" s="148"/>
      <c r="I5797" s="151"/>
      <c r="J5797" s="148"/>
      <c r="K5797" s="66"/>
    </row>
    <row r="5798" spans="1:11" x14ac:dyDescent="0.25">
      <c r="A5798" s="148"/>
      <c r="B5798" s="148"/>
      <c r="C5798" s="148"/>
      <c r="D5798" s="148"/>
      <c r="E5798" s="148"/>
      <c r="F5798" s="148"/>
      <c r="G5798" s="148"/>
      <c r="H5798" s="148"/>
      <c r="I5798" s="151"/>
      <c r="J5798" s="148"/>
      <c r="K5798" s="66"/>
    </row>
    <row r="5799" spans="1:11" x14ac:dyDescent="0.25">
      <c r="A5799" s="148"/>
      <c r="B5799" s="148"/>
      <c r="C5799" s="148"/>
      <c r="D5799" s="148"/>
      <c r="E5799" s="148"/>
      <c r="F5799" s="148"/>
      <c r="G5799" s="148"/>
      <c r="H5799" s="148"/>
      <c r="I5799" s="151"/>
      <c r="J5799" s="148"/>
      <c r="K5799" s="66"/>
    </row>
    <row r="5800" spans="1:11" x14ac:dyDescent="0.25">
      <c r="A5800" s="148"/>
      <c r="B5800" s="148"/>
      <c r="C5800" s="148"/>
      <c r="D5800" s="148"/>
      <c r="E5800" s="148"/>
      <c r="F5800" s="148"/>
      <c r="G5800" s="148"/>
      <c r="H5800" s="148"/>
      <c r="I5800" s="151"/>
      <c r="J5800" s="148"/>
      <c r="K5800" s="66"/>
    </row>
    <row r="5801" spans="1:11" x14ac:dyDescent="0.25">
      <c r="A5801" s="148"/>
      <c r="B5801" s="148"/>
      <c r="C5801" s="148"/>
      <c r="D5801" s="148"/>
      <c r="E5801" s="148"/>
      <c r="F5801" s="148"/>
      <c r="G5801" s="148"/>
      <c r="H5801" s="148"/>
      <c r="I5801" s="151"/>
      <c r="J5801" s="148"/>
      <c r="K5801" s="66"/>
    </row>
    <row r="5802" spans="1:11" x14ac:dyDescent="0.25">
      <c r="A5802" s="148"/>
      <c r="B5802" s="148"/>
      <c r="C5802" s="148"/>
      <c r="D5802" s="148"/>
      <c r="E5802" s="148"/>
      <c r="F5802" s="148"/>
      <c r="G5802" s="148"/>
      <c r="H5802" s="148"/>
      <c r="I5802" s="151"/>
      <c r="J5802" s="148"/>
      <c r="K5802" s="66"/>
    </row>
    <row r="5803" spans="1:11" x14ac:dyDescent="0.25">
      <c r="A5803" s="148"/>
      <c r="B5803" s="148"/>
      <c r="C5803" s="148"/>
      <c r="D5803" s="148"/>
      <c r="E5803" s="148"/>
      <c r="F5803" s="148"/>
      <c r="G5803" s="148"/>
      <c r="H5803" s="148"/>
      <c r="I5803" s="151"/>
      <c r="J5803" s="148"/>
      <c r="K5803" s="66"/>
    </row>
    <row r="5804" spans="1:11" x14ac:dyDescent="0.25">
      <c r="A5804" s="148"/>
      <c r="B5804" s="148"/>
      <c r="C5804" s="148"/>
      <c r="D5804" s="148"/>
      <c r="E5804" s="148"/>
      <c r="F5804" s="148"/>
      <c r="G5804" s="148"/>
      <c r="H5804" s="148"/>
      <c r="I5804" s="151"/>
      <c r="J5804" s="148"/>
      <c r="K5804" s="66"/>
    </row>
    <row r="5805" spans="1:11" x14ac:dyDescent="0.25">
      <c r="A5805" s="148"/>
      <c r="B5805" s="148"/>
      <c r="C5805" s="148"/>
      <c r="D5805" s="148"/>
      <c r="E5805" s="148"/>
      <c r="F5805" s="148"/>
      <c r="G5805" s="148"/>
      <c r="H5805" s="148"/>
      <c r="I5805" s="151"/>
      <c r="J5805" s="148"/>
      <c r="K5805" s="66"/>
    </row>
    <row r="5806" spans="1:11" x14ac:dyDescent="0.25">
      <c r="A5806" s="148"/>
      <c r="B5806" s="148"/>
      <c r="C5806" s="148"/>
      <c r="D5806" s="148"/>
      <c r="E5806" s="148"/>
      <c r="F5806" s="148"/>
      <c r="G5806" s="148"/>
      <c r="H5806" s="148"/>
      <c r="I5806" s="151"/>
      <c r="J5806" s="148"/>
      <c r="K5806" s="66"/>
    </row>
    <row r="5807" spans="1:11" x14ac:dyDescent="0.25">
      <c r="A5807" s="148"/>
      <c r="B5807" s="148"/>
      <c r="C5807" s="148"/>
      <c r="D5807" s="148"/>
      <c r="E5807" s="148"/>
      <c r="F5807" s="148"/>
      <c r="G5807" s="148"/>
      <c r="H5807" s="148"/>
      <c r="I5807" s="151"/>
      <c r="J5807" s="148"/>
      <c r="K5807" s="66"/>
    </row>
    <row r="5808" spans="1:11" x14ac:dyDescent="0.25">
      <c r="A5808" s="148"/>
      <c r="B5808" s="148"/>
      <c r="C5808" s="148"/>
      <c r="D5808" s="148"/>
      <c r="E5808" s="148"/>
      <c r="F5808" s="148"/>
      <c r="G5808" s="148"/>
      <c r="H5808" s="148"/>
      <c r="I5808" s="151"/>
      <c r="J5808" s="148"/>
      <c r="K5808" s="66"/>
    </row>
    <row r="5809" spans="1:11" x14ac:dyDescent="0.25">
      <c r="A5809" s="148"/>
      <c r="B5809" s="148"/>
      <c r="C5809" s="148"/>
      <c r="D5809" s="148"/>
      <c r="E5809" s="148"/>
      <c r="F5809" s="148"/>
      <c r="G5809" s="148"/>
      <c r="H5809" s="148"/>
      <c r="I5809" s="151"/>
      <c r="J5809" s="148"/>
      <c r="K5809" s="66"/>
    </row>
    <row r="5810" spans="1:11" x14ac:dyDescent="0.25">
      <c r="A5810" s="148"/>
      <c r="B5810" s="148"/>
      <c r="C5810" s="148"/>
      <c r="D5810" s="148"/>
      <c r="E5810" s="148"/>
      <c r="F5810" s="148"/>
      <c r="G5810" s="148"/>
      <c r="H5810" s="148"/>
      <c r="I5810" s="151"/>
      <c r="J5810" s="148"/>
      <c r="K5810" s="66"/>
    </row>
    <row r="5811" spans="1:11" x14ac:dyDescent="0.25">
      <c r="A5811" s="148"/>
      <c r="B5811" s="148"/>
      <c r="C5811" s="148"/>
      <c r="D5811" s="148"/>
      <c r="E5811" s="148"/>
      <c r="F5811" s="148"/>
      <c r="G5811" s="148"/>
      <c r="H5811" s="148"/>
      <c r="I5811" s="151"/>
      <c r="J5811" s="148"/>
      <c r="K5811" s="66"/>
    </row>
    <row r="5812" spans="1:11" x14ac:dyDescent="0.25">
      <c r="A5812" s="148"/>
      <c r="B5812" s="148"/>
      <c r="C5812" s="148"/>
      <c r="D5812" s="148"/>
      <c r="E5812" s="148"/>
      <c r="F5812" s="148"/>
      <c r="G5812" s="148"/>
      <c r="H5812" s="148"/>
      <c r="I5812" s="151"/>
      <c r="J5812" s="148"/>
      <c r="K5812" s="66"/>
    </row>
    <row r="5813" spans="1:11" x14ac:dyDescent="0.25">
      <c r="A5813" s="148"/>
      <c r="B5813" s="148"/>
      <c r="C5813" s="148"/>
      <c r="D5813" s="148"/>
      <c r="E5813" s="148"/>
      <c r="F5813" s="148"/>
      <c r="G5813" s="148"/>
      <c r="H5813" s="148"/>
      <c r="I5813" s="151"/>
      <c r="J5813" s="148"/>
      <c r="K5813" s="66"/>
    </row>
    <row r="5814" spans="1:11" x14ac:dyDescent="0.25">
      <c r="A5814" s="148"/>
      <c r="B5814" s="148"/>
      <c r="C5814" s="148"/>
      <c r="D5814" s="148"/>
      <c r="E5814" s="148"/>
      <c r="F5814" s="148"/>
      <c r="G5814" s="148"/>
      <c r="H5814" s="148"/>
      <c r="I5814" s="151"/>
      <c r="J5814" s="148"/>
      <c r="K5814" s="66"/>
    </row>
    <row r="5815" spans="1:11" x14ac:dyDescent="0.25">
      <c r="A5815" s="148"/>
      <c r="B5815" s="148"/>
      <c r="C5815" s="148"/>
      <c r="D5815" s="148"/>
      <c r="E5815" s="148"/>
      <c r="F5815" s="148"/>
      <c r="G5815" s="148"/>
      <c r="H5815" s="148"/>
      <c r="I5815" s="151"/>
      <c r="J5815" s="148"/>
      <c r="K5815" s="66"/>
    </row>
    <row r="5816" spans="1:11" x14ac:dyDescent="0.25">
      <c r="A5816" s="148"/>
      <c r="B5816" s="148"/>
      <c r="C5816" s="148"/>
      <c r="D5816" s="148"/>
      <c r="E5816" s="148"/>
      <c r="F5816" s="148"/>
      <c r="G5816" s="148"/>
      <c r="H5816" s="148"/>
      <c r="I5816" s="151"/>
      <c r="J5816" s="148"/>
      <c r="K5816" s="66"/>
    </row>
    <row r="5817" spans="1:11" x14ac:dyDescent="0.25">
      <c r="A5817" s="148"/>
      <c r="B5817" s="148"/>
      <c r="C5817" s="148"/>
      <c r="D5817" s="148"/>
      <c r="E5817" s="148"/>
      <c r="F5817" s="148"/>
      <c r="G5817" s="148"/>
      <c r="H5817" s="148"/>
      <c r="I5817" s="151"/>
      <c r="J5817" s="148"/>
      <c r="K5817" s="66"/>
    </row>
    <row r="5818" spans="1:11" x14ac:dyDescent="0.25">
      <c r="A5818" s="148"/>
      <c r="B5818" s="148"/>
      <c r="C5818" s="148"/>
      <c r="D5818" s="148"/>
      <c r="E5818" s="148"/>
      <c r="F5818" s="148"/>
      <c r="G5818" s="148"/>
      <c r="H5818" s="148"/>
      <c r="I5818" s="151"/>
      <c r="J5818" s="148"/>
      <c r="K5818" s="66"/>
    </row>
    <row r="5819" spans="1:11" x14ac:dyDescent="0.25">
      <c r="A5819" s="148"/>
      <c r="B5819" s="148"/>
      <c r="C5819" s="148"/>
      <c r="D5819" s="148"/>
      <c r="E5819" s="148"/>
      <c r="F5819" s="148"/>
      <c r="G5819" s="148"/>
      <c r="H5819" s="148"/>
      <c r="I5819" s="151"/>
      <c r="J5819" s="148"/>
      <c r="K5819" s="66"/>
    </row>
    <row r="5820" spans="1:11" x14ac:dyDescent="0.25">
      <c r="A5820" s="148"/>
      <c r="B5820" s="148"/>
      <c r="C5820" s="148"/>
      <c r="D5820" s="148"/>
      <c r="E5820" s="148"/>
      <c r="F5820" s="148"/>
      <c r="G5820" s="148"/>
      <c r="H5820" s="148"/>
      <c r="I5820" s="151"/>
      <c r="J5820" s="148"/>
      <c r="K5820" s="66"/>
    </row>
    <row r="5821" spans="1:11" x14ac:dyDescent="0.25">
      <c r="A5821" s="148"/>
      <c r="B5821" s="148"/>
      <c r="C5821" s="148"/>
      <c r="D5821" s="148"/>
      <c r="E5821" s="148"/>
      <c r="F5821" s="148"/>
      <c r="G5821" s="148"/>
      <c r="H5821" s="148"/>
      <c r="I5821" s="151"/>
      <c r="J5821" s="148"/>
      <c r="K5821" s="66"/>
    </row>
    <row r="5822" spans="1:11" x14ac:dyDescent="0.25">
      <c r="A5822" s="148"/>
      <c r="B5822" s="148"/>
      <c r="C5822" s="148"/>
      <c r="D5822" s="148"/>
      <c r="E5822" s="148"/>
      <c r="F5822" s="148"/>
      <c r="G5822" s="148"/>
      <c r="H5822" s="148"/>
      <c r="I5822" s="151"/>
      <c r="J5822" s="148"/>
      <c r="K5822" s="66"/>
    </row>
    <row r="5823" spans="1:11" x14ac:dyDescent="0.25">
      <c r="A5823" s="148"/>
      <c r="B5823" s="148"/>
      <c r="C5823" s="148"/>
      <c r="D5823" s="148"/>
      <c r="E5823" s="148"/>
      <c r="F5823" s="148"/>
      <c r="G5823" s="148"/>
      <c r="H5823" s="148"/>
      <c r="I5823" s="151"/>
      <c r="J5823" s="148"/>
      <c r="K5823" s="66"/>
    </row>
    <row r="5824" spans="1:11" x14ac:dyDescent="0.25">
      <c r="A5824" s="148"/>
      <c r="B5824" s="148"/>
      <c r="C5824" s="148"/>
      <c r="D5824" s="148"/>
      <c r="E5824" s="148"/>
      <c r="F5824" s="148"/>
      <c r="G5824" s="148"/>
      <c r="H5824" s="148"/>
      <c r="I5824" s="151"/>
      <c r="J5824" s="148"/>
      <c r="K5824" s="66"/>
    </row>
    <row r="5825" spans="1:11" x14ac:dyDescent="0.25">
      <c r="A5825" s="148"/>
      <c r="B5825" s="148"/>
      <c r="C5825" s="148"/>
      <c r="D5825" s="148"/>
      <c r="E5825" s="148"/>
      <c r="F5825" s="148"/>
      <c r="G5825" s="148"/>
      <c r="H5825" s="148"/>
      <c r="I5825" s="151"/>
      <c r="J5825" s="148"/>
      <c r="K5825" s="66"/>
    </row>
    <row r="5826" spans="1:11" x14ac:dyDescent="0.25">
      <c r="A5826" s="148"/>
      <c r="B5826" s="148"/>
      <c r="C5826" s="148"/>
      <c r="D5826" s="148"/>
      <c r="E5826" s="148"/>
      <c r="F5826" s="148"/>
      <c r="G5826" s="148"/>
      <c r="H5826" s="148"/>
      <c r="I5826" s="151"/>
      <c r="J5826" s="148"/>
      <c r="K5826" s="66"/>
    </row>
    <row r="5827" spans="1:11" x14ac:dyDescent="0.25">
      <c r="A5827" s="148"/>
      <c r="B5827" s="148"/>
      <c r="C5827" s="148"/>
      <c r="D5827" s="148"/>
      <c r="E5827" s="148"/>
      <c r="F5827" s="148"/>
      <c r="G5827" s="148"/>
      <c r="H5827" s="148"/>
      <c r="I5827" s="151"/>
      <c r="J5827" s="148"/>
      <c r="K5827" s="66"/>
    </row>
    <row r="5828" spans="1:11" x14ac:dyDescent="0.25">
      <c r="A5828" s="148"/>
      <c r="B5828" s="148"/>
      <c r="C5828" s="148"/>
      <c r="D5828" s="148"/>
      <c r="E5828" s="148"/>
      <c r="F5828" s="148"/>
      <c r="G5828" s="148"/>
      <c r="H5828" s="148"/>
      <c r="I5828" s="151"/>
      <c r="J5828" s="148"/>
      <c r="K5828" s="66"/>
    </row>
    <row r="5829" spans="1:11" x14ac:dyDescent="0.25">
      <c r="A5829" s="148"/>
      <c r="B5829" s="148"/>
      <c r="C5829" s="148"/>
      <c r="D5829" s="148"/>
      <c r="E5829" s="148"/>
      <c r="F5829" s="148"/>
      <c r="G5829" s="148"/>
      <c r="H5829" s="148"/>
      <c r="I5829" s="151"/>
      <c r="J5829" s="148"/>
      <c r="K5829" s="66"/>
    </row>
    <row r="5830" spans="1:11" x14ac:dyDescent="0.25">
      <c r="A5830" s="148"/>
      <c r="B5830" s="148"/>
      <c r="C5830" s="148"/>
      <c r="D5830" s="148"/>
      <c r="E5830" s="148"/>
      <c r="F5830" s="148"/>
      <c r="G5830" s="148"/>
      <c r="H5830" s="148"/>
      <c r="I5830" s="151"/>
      <c r="J5830" s="148"/>
      <c r="K5830" s="66"/>
    </row>
    <row r="5831" spans="1:11" x14ac:dyDescent="0.25">
      <c r="A5831" s="148"/>
      <c r="B5831" s="148"/>
      <c r="C5831" s="148"/>
      <c r="D5831" s="148"/>
      <c r="E5831" s="148"/>
      <c r="F5831" s="148"/>
      <c r="G5831" s="148"/>
      <c r="H5831" s="148"/>
      <c r="I5831" s="151"/>
      <c r="J5831" s="148"/>
      <c r="K5831" s="66"/>
    </row>
    <row r="5832" spans="1:11" x14ac:dyDescent="0.25">
      <c r="A5832" s="148"/>
      <c r="B5832" s="148"/>
      <c r="C5832" s="148"/>
      <c r="D5832" s="148"/>
      <c r="E5832" s="148"/>
      <c r="F5832" s="148"/>
      <c r="G5832" s="148"/>
      <c r="H5832" s="148"/>
      <c r="I5832" s="151"/>
      <c r="J5832" s="148"/>
      <c r="K5832" s="66"/>
    </row>
    <row r="5833" spans="1:11" x14ac:dyDescent="0.25">
      <c r="A5833" s="148"/>
      <c r="B5833" s="148"/>
      <c r="C5833" s="148"/>
      <c r="D5833" s="148"/>
      <c r="E5833" s="148"/>
      <c r="F5833" s="148"/>
      <c r="G5833" s="148"/>
      <c r="H5833" s="148"/>
      <c r="I5833" s="151"/>
      <c r="J5833" s="148"/>
      <c r="K5833" s="66"/>
    </row>
    <row r="5834" spans="1:11" x14ac:dyDescent="0.25">
      <c r="A5834" s="148"/>
      <c r="B5834" s="148"/>
      <c r="C5834" s="148"/>
      <c r="D5834" s="148"/>
      <c r="E5834" s="148"/>
      <c r="F5834" s="148"/>
      <c r="G5834" s="148"/>
      <c r="H5834" s="148"/>
      <c r="I5834" s="151"/>
      <c r="J5834" s="148"/>
      <c r="K5834" s="66"/>
    </row>
    <row r="5835" spans="1:11" x14ac:dyDescent="0.25">
      <c r="A5835" s="148"/>
      <c r="B5835" s="148"/>
      <c r="C5835" s="148"/>
      <c r="D5835" s="148"/>
      <c r="E5835" s="148"/>
      <c r="F5835" s="148"/>
      <c r="G5835" s="148"/>
      <c r="H5835" s="148"/>
      <c r="I5835" s="151"/>
      <c r="J5835" s="148"/>
      <c r="K5835" s="66"/>
    </row>
    <row r="5836" spans="1:11" x14ac:dyDescent="0.25">
      <c r="A5836" s="148"/>
      <c r="B5836" s="148"/>
      <c r="C5836" s="148"/>
      <c r="D5836" s="148"/>
      <c r="E5836" s="148"/>
      <c r="F5836" s="148"/>
      <c r="G5836" s="148"/>
      <c r="H5836" s="148"/>
      <c r="I5836" s="151"/>
      <c r="J5836" s="148"/>
      <c r="K5836" s="66"/>
    </row>
    <row r="5837" spans="1:11" x14ac:dyDescent="0.25">
      <c r="A5837" s="148"/>
      <c r="B5837" s="148"/>
      <c r="C5837" s="148"/>
      <c r="D5837" s="148"/>
      <c r="E5837" s="148"/>
      <c r="F5837" s="148"/>
      <c r="G5837" s="148"/>
      <c r="H5837" s="148"/>
      <c r="I5837" s="151"/>
      <c r="J5837" s="148"/>
      <c r="K5837" s="66"/>
    </row>
    <row r="5838" spans="1:11" x14ac:dyDescent="0.25">
      <c r="A5838" s="148"/>
      <c r="B5838" s="148"/>
      <c r="C5838" s="148"/>
      <c r="D5838" s="148"/>
      <c r="E5838" s="148"/>
      <c r="F5838" s="148"/>
      <c r="G5838" s="148"/>
      <c r="H5838" s="148"/>
      <c r="I5838" s="151"/>
      <c r="J5838" s="148"/>
      <c r="K5838" s="66"/>
    </row>
    <row r="5839" spans="1:11" x14ac:dyDescent="0.25">
      <c r="A5839" s="148"/>
      <c r="B5839" s="148"/>
      <c r="C5839" s="148"/>
      <c r="D5839" s="148"/>
      <c r="E5839" s="148"/>
      <c r="F5839" s="148"/>
      <c r="G5839" s="148"/>
      <c r="H5839" s="148"/>
      <c r="I5839" s="151"/>
      <c r="J5839" s="148"/>
      <c r="K5839" s="66"/>
    </row>
    <row r="5840" spans="1:11" x14ac:dyDescent="0.25">
      <c r="A5840" s="148"/>
      <c r="B5840" s="148"/>
      <c r="C5840" s="148"/>
      <c r="D5840" s="148"/>
      <c r="E5840" s="148"/>
      <c r="F5840" s="148"/>
      <c r="G5840" s="148"/>
      <c r="H5840" s="148"/>
      <c r="I5840" s="151"/>
      <c r="J5840" s="148"/>
      <c r="K5840" s="66"/>
    </row>
    <row r="5841" spans="1:11" x14ac:dyDescent="0.25">
      <c r="A5841" s="148"/>
      <c r="B5841" s="148"/>
      <c r="C5841" s="148"/>
      <c r="D5841" s="148"/>
      <c r="E5841" s="148"/>
      <c r="F5841" s="148"/>
      <c r="G5841" s="148"/>
      <c r="H5841" s="148"/>
      <c r="I5841" s="151"/>
      <c r="J5841" s="148"/>
      <c r="K5841" s="66"/>
    </row>
    <row r="5842" spans="1:11" x14ac:dyDescent="0.25">
      <c r="A5842" s="148"/>
      <c r="B5842" s="148"/>
      <c r="C5842" s="148"/>
      <c r="D5842" s="148"/>
      <c r="E5842" s="148"/>
      <c r="F5842" s="148"/>
      <c r="G5842" s="148"/>
      <c r="H5842" s="148"/>
      <c r="I5842" s="151"/>
      <c r="J5842" s="148"/>
      <c r="K5842" s="66"/>
    </row>
    <row r="5843" spans="1:11" x14ac:dyDescent="0.25">
      <c r="A5843" s="148"/>
      <c r="B5843" s="148"/>
      <c r="C5843" s="148"/>
      <c r="D5843" s="148"/>
      <c r="E5843" s="148"/>
      <c r="F5843" s="148"/>
      <c r="G5843" s="148"/>
      <c r="H5843" s="148"/>
      <c r="I5843" s="151"/>
      <c r="J5843" s="148"/>
      <c r="K5843" s="66"/>
    </row>
    <row r="5844" spans="1:11" x14ac:dyDescent="0.25">
      <c r="A5844" s="148"/>
      <c r="B5844" s="148"/>
      <c r="C5844" s="148"/>
      <c r="D5844" s="148"/>
      <c r="E5844" s="148"/>
      <c r="F5844" s="148"/>
      <c r="G5844" s="148"/>
      <c r="H5844" s="148"/>
      <c r="I5844" s="151"/>
      <c r="J5844" s="148"/>
      <c r="K5844" s="66"/>
    </row>
    <row r="5845" spans="1:11" x14ac:dyDescent="0.25">
      <c r="A5845" s="148"/>
      <c r="B5845" s="148"/>
      <c r="C5845" s="148"/>
      <c r="D5845" s="148"/>
      <c r="E5845" s="148"/>
      <c r="F5845" s="148"/>
      <c r="G5845" s="148"/>
      <c r="H5845" s="148"/>
      <c r="I5845" s="151"/>
      <c r="J5845" s="148"/>
      <c r="K5845" s="66"/>
    </row>
    <row r="5846" spans="1:11" x14ac:dyDescent="0.25">
      <c r="A5846" s="148"/>
      <c r="B5846" s="148"/>
      <c r="C5846" s="148"/>
      <c r="D5846" s="148"/>
      <c r="E5846" s="148"/>
      <c r="F5846" s="148"/>
      <c r="G5846" s="148"/>
      <c r="H5846" s="148"/>
      <c r="I5846" s="151"/>
      <c r="J5846" s="148"/>
      <c r="K5846" s="66"/>
    </row>
    <row r="5847" spans="1:11" x14ac:dyDescent="0.25">
      <c r="A5847" s="148"/>
      <c r="B5847" s="148"/>
      <c r="C5847" s="148"/>
      <c r="D5847" s="148"/>
      <c r="E5847" s="148"/>
      <c r="F5847" s="148"/>
      <c r="G5847" s="148"/>
      <c r="H5847" s="148"/>
      <c r="I5847" s="151"/>
      <c r="J5847" s="148"/>
      <c r="K5847" s="66"/>
    </row>
    <row r="5848" spans="1:11" x14ac:dyDescent="0.25">
      <c r="A5848" s="148"/>
      <c r="B5848" s="148"/>
      <c r="C5848" s="148"/>
      <c r="D5848" s="148"/>
      <c r="E5848" s="148"/>
      <c r="F5848" s="148"/>
      <c r="G5848" s="148"/>
      <c r="H5848" s="148"/>
      <c r="I5848" s="151"/>
      <c r="J5848" s="148"/>
      <c r="K5848" s="66"/>
    </row>
    <row r="5849" spans="1:11" x14ac:dyDescent="0.25">
      <c r="A5849" s="148"/>
      <c r="B5849" s="148"/>
      <c r="C5849" s="148"/>
      <c r="D5849" s="148"/>
      <c r="E5849" s="148"/>
      <c r="F5849" s="148"/>
      <c r="G5849" s="148"/>
      <c r="H5849" s="148"/>
      <c r="I5849" s="151"/>
      <c r="J5849" s="148"/>
      <c r="K5849" s="66"/>
    </row>
    <row r="5850" spans="1:11" x14ac:dyDescent="0.25">
      <c r="A5850" s="148"/>
      <c r="B5850" s="148"/>
      <c r="C5850" s="148"/>
      <c r="D5850" s="148"/>
      <c r="E5850" s="148"/>
      <c r="F5850" s="148"/>
      <c r="G5850" s="148"/>
      <c r="H5850" s="148"/>
      <c r="I5850" s="151"/>
      <c r="J5850" s="148"/>
      <c r="K5850" s="66"/>
    </row>
    <row r="5851" spans="1:11" x14ac:dyDescent="0.25">
      <c r="A5851" s="148"/>
      <c r="B5851" s="148"/>
      <c r="C5851" s="148"/>
      <c r="D5851" s="148"/>
      <c r="E5851" s="148"/>
      <c r="F5851" s="148"/>
      <c r="G5851" s="148"/>
      <c r="H5851" s="148"/>
      <c r="I5851" s="151"/>
      <c r="J5851" s="148"/>
      <c r="K5851" s="66"/>
    </row>
    <row r="5852" spans="1:11" x14ac:dyDescent="0.25">
      <c r="A5852" s="148"/>
      <c r="B5852" s="148"/>
      <c r="C5852" s="148"/>
      <c r="D5852" s="148"/>
      <c r="E5852" s="148"/>
      <c r="F5852" s="148"/>
      <c r="G5852" s="148"/>
      <c r="H5852" s="148"/>
      <c r="I5852" s="151"/>
      <c r="J5852" s="148"/>
      <c r="K5852" s="66"/>
    </row>
    <row r="5853" spans="1:11" x14ac:dyDescent="0.25">
      <c r="A5853" s="148"/>
      <c r="B5853" s="148"/>
      <c r="C5853" s="148"/>
      <c r="D5853" s="148"/>
      <c r="E5853" s="148"/>
      <c r="F5853" s="148"/>
      <c r="G5853" s="148"/>
      <c r="H5853" s="148"/>
      <c r="I5853" s="151"/>
      <c r="J5853" s="148"/>
      <c r="K5853" s="66"/>
    </row>
    <row r="5854" spans="1:11" x14ac:dyDescent="0.25">
      <c r="A5854" s="148"/>
      <c r="B5854" s="148"/>
      <c r="C5854" s="148"/>
      <c r="D5854" s="148"/>
      <c r="E5854" s="148"/>
      <c r="F5854" s="148"/>
      <c r="G5854" s="148"/>
      <c r="H5854" s="148"/>
      <c r="I5854" s="151"/>
      <c r="J5854" s="148"/>
      <c r="K5854" s="66"/>
    </row>
    <row r="5855" spans="1:11" x14ac:dyDescent="0.25">
      <c r="A5855" s="148"/>
      <c r="B5855" s="148"/>
      <c r="C5855" s="148"/>
      <c r="D5855" s="148"/>
      <c r="E5855" s="148"/>
      <c r="F5855" s="148"/>
      <c r="G5855" s="148"/>
      <c r="H5855" s="148"/>
      <c r="I5855" s="151"/>
      <c r="J5855" s="148"/>
      <c r="K5855" s="66"/>
    </row>
    <row r="5856" spans="1:11" x14ac:dyDescent="0.25">
      <c r="A5856" s="148"/>
      <c r="B5856" s="148"/>
      <c r="C5856" s="148"/>
      <c r="D5856" s="148"/>
      <c r="E5856" s="148"/>
      <c r="F5856" s="148"/>
      <c r="G5856" s="148"/>
      <c r="H5856" s="148"/>
      <c r="I5856" s="151"/>
      <c r="J5856" s="148"/>
      <c r="K5856" s="66"/>
    </row>
    <row r="5857" spans="1:11" x14ac:dyDescent="0.25">
      <c r="A5857" s="148"/>
      <c r="B5857" s="148"/>
      <c r="C5857" s="148"/>
      <c r="D5857" s="148"/>
      <c r="E5857" s="148"/>
      <c r="F5857" s="148"/>
      <c r="G5857" s="148"/>
      <c r="H5857" s="148"/>
      <c r="I5857" s="151"/>
      <c r="J5857" s="148"/>
      <c r="K5857" s="66"/>
    </row>
    <row r="5858" spans="1:11" x14ac:dyDescent="0.25">
      <c r="A5858" s="148"/>
      <c r="B5858" s="148"/>
      <c r="C5858" s="148"/>
      <c r="D5858" s="148"/>
      <c r="E5858" s="148"/>
      <c r="F5858" s="148"/>
      <c r="G5858" s="148"/>
      <c r="H5858" s="148"/>
      <c r="I5858" s="151"/>
      <c r="J5858" s="148"/>
      <c r="K5858" s="66"/>
    </row>
    <row r="5859" spans="1:11" x14ac:dyDescent="0.25">
      <c r="A5859" s="148"/>
      <c r="B5859" s="148"/>
      <c r="C5859" s="148"/>
      <c r="D5859" s="148"/>
      <c r="E5859" s="148"/>
      <c r="F5859" s="148"/>
      <c r="G5859" s="148"/>
      <c r="H5859" s="148"/>
      <c r="I5859" s="151"/>
      <c r="J5859" s="148"/>
      <c r="K5859" s="66"/>
    </row>
    <row r="5860" spans="1:11" x14ac:dyDescent="0.25">
      <c r="A5860" s="148"/>
      <c r="B5860" s="148"/>
      <c r="C5860" s="148"/>
      <c r="D5860" s="148"/>
      <c r="E5860" s="148"/>
      <c r="F5860" s="148"/>
      <c r="G5860" s="148"/>
      <c r="H5860" s="148"/>
      <c r="I5860" s="151"/>
      <c r="J5860" s="148"/>
      <c r="K5860" s="66"/>
    </row>
    <row r="5861" spans="1:11" x14ac:dyDescent="0.25">
      <c r="A5861" s="148"/>
      <c r="B5861" s="148"/>
      <c r="C5861" s="148"/>
      <c r="D5861" s="148"/>
      <c r="E5861" s="148"/>
      <c r="F5861" s="148"/>
      <c r="G5861" s="148"/>
      <c r="H5861" s="148"/>
      <c r="I5861" s="151"/>
      <c r="J5861" s="148"/>
      <c r="K5861" s="66"/>
    </row>
    <row r="5862" spans="1:11" x14ac:dyDescent="0.25">
      <c r="A5862" s="148"/>
      <c r="B5862" s="148"/>
      <c r="C5862" s="148"/>
      <c r="D5862" s="148"/>
      <c r="E5862" s="148"/>
      <c r="F5862" s="148"/>
      <c r="G5862" s="148"/>
      <c r="H5862" s="148"/>
      <c r="I5862" s="151"/>
      <c r="J5862" s="148"/>
      <c r="K5862" s="66"/>
    </row>
    <row r="5863" spans="1:11" x14ac:dyDescent="0.25">
      <c r="A5863" s="148"/>
      <c r="B5863" s="148"/>
      <c r="C5863" s="148"/>
      <c r="D5863" s="148"/>
      <c r="E5863" s="148"/>
      <c r="F5863" s="148"/>
      <c r="G5863" s="148"/>
      <c r="H5863" s="148"/>
      <c r="I5863" s="151"/>
      <c r="J5863" s="148"/>
      <c r="K5863" s="66"/>
    </row>
    <row r="5864" spans="1:11" x14ac:dyDescent="0.25">
      <c r="A5864" s="148"/>
      <c r="B5864" s="148"/>
      <c r="C5864" s="148"/>
      <c r="D5864" s="148"/>
      <c r="E5864" s="148"/>
      <c r="F5864" s="148"/>
      <c r="G5864" s="148"/>
      <c r="H5864" s="148"/>
      <c r="I5864" s="151"/>
      <c r="J5864" s="148"/>
      <c r="K5864" s="66"/>
    </row>
    <row r="5865" spans="1:11" x14ac:dyDescent="0.25">
      <c r="A5865" s="148"/>
      <c r="B5865" s="148"/>
      <c r="C5865" s="148"/>
      <c r="D5865" s="148"/>
      <c r="E5865" s="148"/>
      <c r="F5865" s="148"/>
      <c r="G5865" s="148"/>
      <c r="H5865" s="148"/>
      <c r="I5865" s="151"/>
      <c r="J5865" s="148"/>
      <c r="K5865" s="66"/>
    </row>
    <row r="5866" spans="1:11" x14ac:dyDescent="0.25">
      <c r="A5866" s="148"/>
      <c r="B5866" s="148"/>
      <c r="C5866" s="148"/>
      <c r="D5866" s="148"/>
      <c r="E5866" s="148"/>
      <c r="F5866" s="148"/>
      <c r="G5866" s="148"/>
      <c r="H5866" s="148"/>
      <c r="I5866" s="151"/>
      <c r="J5866" s="148"/>
      <c r="K5866" s="66"/>
    </row>
    <row r="5867" spans="1:11" x14ac:dyDescent="0.25">
      <c r="A5867" s="148"/>
      <c r="B5867" s="148"/>
      <c r="C5867" s="148"/>
      <c r="D5867" s="148"/>
      <c r="E5867" s="148"/>
      <c r="F5867" s="148"/>
      <c r="G5867" s="148"/>
      <c r="H5867" s="148"/>
      <c r="I5867" s="151"/>
      <c r="J5867" s="148"/>
      <c r="K5867" s="66"/>
    </row>
    <row r="5868" spans="1:11" x14ac:dyDescent="0.25">
      <c r="A5868" s="148"/>
      <c r="B5868" s="148"/>
      <c r="C5868" s="148"/>
      <c r="D5868" s="148"/>
      <c r="E5868" s="148"/>
      <c r="F5868" s="148"/>
      <c r="G5868" s="148"/>
      <c r="H5868" s="148"/>
      <c r="I5868" s="151"/>
      <c r="J5868" s="148"/>
      <c r="K5868" s="66"/>
    </row>
    <row r="5869" spans="1:11" x14ac:dyDescent="0.25">
      <c r="A5869" s="148"/>
      <c r="B5869" s="148"/>
      <c r="C5869" s="148"/>
      <c r="D5869" s="148"/>
      <c r="E5869" s="148"/>
      <c r="F5869" s="148"/>
      <c r="G5869" s="148"/>
      <c r="H5869" s="148"/>
      <c r="I5869" s="151"/>
      <c r="J5869" s="148"/>
      <c r="K5869" s="66"/>
    </row>
    <row r="5870" spans="1:11" x14ac:dyDescent="0.25">
      <c r="A5870" s="148"/>
      <c r="B5870" s="148"/>
      <c r="C5870" s="148"/>
      <c r="D5870" s="148"/>
      <c r="E5870" s="148"/>
      <c r="F5870" s="148"/>
      <c r="G5870" s="148"/>
      <c r="H5870" s="148"/>
      <c r="I5870" s="151"/>
      <c r="J5870" s="148"/>
      <c r="K5870" s="66"/>
    </row>
    <row r="5871" spans="1:11" x14ac:dyDescent="0.25">
      <c r="A5871" s="148"/>
      <c r="B5871" s="148"/>
      <c r="C5871" s="148"/>
      <c r="D5871" s="148"/>
      <c r="E5871" s="148"/>
      <c r="F5871" s="148"/>
      <c r="G5871" s="148"/>
      <c r="H5871" s="148"/>
      <c r="I5871" s="151"/>
      <c r="J5871" s="148"/>
      <c r="K5871" s="66"/>
    </row>
    <row r="5872" spans="1:11" x14ac:dyDescent="0.25">
      <c r="A5872" s="148"/>
      <c r="B5872" s="148"/>
      <c r="C5872" s="148"/>
      <c r="D5872" s="148"/>
      <c r="E5872" s="148"/>
      <c r="F5872" s="148"/>
      <c r="G5872" s="148"/>
      <c r="H5872" s="148"/>
      <c r="I5872" s="151"/>
      <c r="J5872" s="148"/>
      <c r="K5872" s="66"/>
    </row>
    <row r="5873" spans="1:11" x14ac:dyDescent="0.25">
      <c r="A5873" s="148"/>
      <c r="B5873" s="148"/>
      <c r="C5873" s="148"/>
      <c r="D5873" s="148"/>
      <c r="E5873" s="148"/>
      <c r="F5873" s="148"/>
      <c r="G5873" s="148"/>
      <c r="H5873" s="148"/>
      <c r="I5873" s="151"/>
      <c r="J5873" s="148"/>
      <c r="K5873" s="66"/>
    </row>
    <row r="5874" spans="1:11" x14ac:dyDescent="0.25">
      <c r="A5874" s="148"/>
      <c r="B5874" s="148"/>
      <c r="C5874" s="148"/>
      <c r="D5874" s="148"/>
      <c r="E5874" s="148"/>
      <c r="F5874" s="148"/>
      <c r="G5874" s="148"/>
      <c r="H5874" s="148"/>
      <c r="I5874" s="151"/>
      <c r="J5874" s="148"/>
      <c r="K5874" s="66"/>
    </row>
    <row r="5875" spans="1:11" x14ac:dyDescent="0.25">
      <c r="A5875" s="148"/>
      <c r="B5875" s="148"/>
      <c r="C5875" s="148"/>
      <c r="D5875" s="148"/>
      <c r="E5875" s="148"/>
      <c r="F5875" s="148"/>
      <c r="G5875" s="148"/>
      <c r="H5875" s="148"/>
      <c r="I5875" s="151"/>
      <c r="J5875" s="148"/>
      <c r="K5875" s="66"/>
    </row>
    <row r="5876" spans="1:11" x14ac:dyDescent="0.25">
      <c r="A5876" s="148"/>
      <c r="B5876" s="148"/>
      <c r="C5876" s="148"/>
      <c r="D5876" s="148"/>
      <c r="E5876" s="148"/>
      <c r="F5876" s="148"/>
      <c r="G5876" s="148"/>
      <c r="H5876" s="148"/>
      <c r="I5876" s="151"/>
      <c r="J5876" s="148"/>
      <c r="K5876" s="66"/>
    </row>
    <row r="5877" spans="1:11" x14ac:dyDescent="0.25">
      <c r="A5877" s="148"/>
      <c r="B5877" s="148"/>
      <c r="C5877" s="148"/>
      <c r="D5877" s="148"/>
      <c r="E5877" s="148"/>
      <c r="F5877" s="148"/>
      <c r="G5877" s="148"/>
      <c r="H5877" s="148"/>
      <c r="I5877" s="151"/>
      <c r="J5877" s="148"/>
      <c r="K5877" s="66"/>
    </row>
    <row r="5878" spans="1:11" x14ac:dyDescent="0.25">
      <c r="A5878" s="148"/>
      <c r="B5878" s="148"/>
      <c r="C5878" s="148"/>
      <c r="D5878" s="148"/>
      <c r="E5878" s="148"/>
      <c r="F5878" s="148"/>
      <c r="G5878" s="148"/>
      <c r="H5878" s="148"/>
      <c r="I5878" s="151"/>
      <c r="J5878" s="148"/>
      <c r="K5878" s="66"/>
    </row>
    <row r="5879" spans="1:11" x14ac:dyDescent="0.25">
      <c r="A5879" s="148"/>
      <c r="B5879" s="148"/>
      <c r="C5879" s="148"/>
      <c r="D5879" s="148"/>
      <c r="E5879" s="148"/>
      <c r="F5879" s="148"/>
      <c r="G5879" s="148"/>
      <c r="H5879" s="148"/>
      <c r="I5879" s="151"/>
      <c r="J5879" s="148"/>
      <c r="K5879" s="66"/>
    </row>
    <row r="5880" spans="1:11" x14ac:dyDescent="0.25">
      <c r="A5880" s="148"/>
      <c r="B5880" s="148"/>
      <c r="C5880" s="148"/>
      <c r="D5880" s="148"/>
      <c r="E5880" s="148"/>
      <c r="F5880" s="148"/>
      <c r="G5880" s="148"/>
      <c r="H5880" s="148"/>
      <c r="I5880" s="151"/>
      <c r="J5880" s="148"/>
      <c r="K5880" s="66"/>
    </row>
    <row r="5881" spans="1:11" x14ac:dyDescent="0.25">
      <c r="A5881" s="148"/>
      <c r="B5881" s="148"/>
      <c r="C5881" s="148"/>
      <c r="D5881" s="148"/>
      <c r="E5881" s="148"/>
      <c r="F5881" s="148"/>
      <c r="G5881" s="148"/>
      <c r="H5881" s="148"/>
      <c r="I5881" s="151"/>
      <c r="J5881" s="148"/>
      <c r="K5881" s="66"/>
    </row>
    <row r="5882" spans="1:11" x14ac:dyDescent="0.25">
      <c r="A5882" s="148"/>
      <c r="B5882" s="148"/>
      <c r="C5882" s="148"/>
      <c r="D5882" s="148"/>
      <c r="E5882" s="148"/>
      <c r="F5882" s="148"/>
      <c r="G5882" s="148"/>
      <c r="H5882" s="148"/>
      <c r="I5882" s="151"/>
      <c r="J5882" s="148"/>
      <c r="K5882" s="66"/>
    </row>
    <row r="5883" spans="1:11" x14ac:dyDescent="0.25">
      <c r="A5883" s="148"/>
      <c r="B5883" s="148"/>
      <c r="C5883" s="148"/>
      <c r="D5883" s="148"/>
      <c r="E5883" s="148"/>
      <c r="F5883" s="148"/>
      <c r="G5883" s="148"/>
      <c r="H5883" s="148"/>
      <c r="I5883" s="151"/>
      <c r="J5883" s="148"/>
      <c r="K5883" s="66"/>
    </row>
    <row r="5884" spans="1:11" x14ac:dyDescent="0.25">
      <c r="A5884" s="148"/>
      <c r="B5884" s="148"/>
      <c r="C5884" s="148"/>
      <c r="D5884" s="148"/>
      <c r="E5884" s="148"/>
      <c r="F5884" s="148"/>
      <c r="G5884" s="148"/>
      <c r="H5884" s="148"/>
      <c r="I5884" s="151"/>
      <c r="J5884" s="148"/>
      <c r="K5884" s="66"/>
    </row>
    <row r="5885" spans="1:11" x14ac:dyDescent="0.25">
      <c r="A5885" s="148"/>
      <c r="B5885" s="148"/>
      <c r="C5885" s="148"/>
      <c r="D5885" s="148"/>
      <c r="E5885" s="148"/>
      <c r="F5885" s="148"/>
      <c r="G5885" s="148"/>
      <c r="H5885" s="148"/>
      <c r="I5885" s="151"/>
      <c r="J5885" s="148"/>
      <c r="K5885" s="66"/>
    </row>
    <row r="5886" spans="1:11" x14ac:dyDescent="0.25">
      <c r="A5886" s="148"/>
      <c r="B5886" s="148"/>
      <c r="C5886" s="148"/>
      <c r="D5886" s="148"/>
      <c r="E5886" s="148"/>
      <c r="F5886" s="148"/>
      <c r="G5886" s="148"/>
      <c r="H5886" s="148"/>
      <c r="I5886" s="151"/>
      <c r="J5886" s="148"/>
      <c r="K5886" s="66"/>
    </row>
    <row r="5887" spans="1:11" x14ac:dyDescent="0.25">
      <c r="A5887" s="148"/>
      <c r="B5887" s="148"/>
      <c r="C5887" s="148"/>
      <c r="D5887" s="148"/>
      <c r="E5887" s="148"/>
      <c r="F5887" s="148"/>
      <c r="G5887" s="148"/>
      <c r="H5887" s="148"/>
      <c r="I5887" s="151"/>
      <c r="J5887" s="148"/>
      <c r="K5887" s="66"/>
    </row>
    <row r="5888" spans="1:11" x14ac:dyDescent="0.25">
      <c r="A5888" s="148"/>
      <c r="B5888" s="148"/>
      <c r="C5888" s="148"/>
      <c r="D5888" s="148"/>
      <c r="E5888" s="148"/>
      <c r="F5888" s="148"/>
      <c r="G5888" s="148"/>
      <c r="H5888" s="148"/>
      <c r="I5888" s="151"/>
      <c r="J5888" s="148"/>
      <c r="K5888" s="66"/>
    </row>
    <row r="5889" spans="1:11" x14ac:dyDescent="0.25">
      <c r="A5889" s="148"/>
      <c r="B5889" s="148"/>
      <c r="C5889" s="148"/>
      <c r="D5889" s="148"/>
      <c r="E5889" s="148"/>
      <c r="F5889" s="148"/>
      <c r="G5889" s="148"/>
      <c r="H5889" s="148"/>
      <c r="I5889" s="151"/>
      <c r="J5889" s="148"/>
      <c r="K5889" s="66"/>
    </row>
    <row r="5890" spans="1:11" x14ac:dyDescent="0.25">
      <c r="A5890" s="148"/>
      <c r="B5890" s="148"/>
      <c r="C5890" s="148"/>
      <c r="D5890" s="148"/>
      <c r="E5890" s="148"/>
      <c r="F5890" s="148"/>
      <c r="G5890" s="148"/>
      <c r="H5890" s="148"/>
      <c r="I5890" s="151"/>
      <c r="J5890" s="148"/>
      <c r="K5890" s="66"/>
    </row>
    <row r="5891" spans="1:11" x14ac:dyDescent="0.25">
      <c r="A5891" s="148"/>
      <c r="B5891" s="148"/>
      <c r="C5891" s="148"/>
      <c r="D5891" s="148"/>
      <c r="E5891" s="148"/>
      <c r="F5891" s="148"/>
      <c r="G5891" s="148"/>
      <c r="H5891" s="148"/>
      <c r="I5891" s="151"/>
      <c r="J5891" s="148"/>
      <c r="K5891" s="66"/>
    </row>
    <row r="5892" spans="1:11" x14ac:dyDescent="0.25">
      <c r="A5892" s="148"/>
      <c r="B5892" s="148"/>
      <c r="C5892" s="148"/>
      <c r="D5892" s="148"/>
      <c r="E5892" s="148"/>
      <c r="F5892" s="148"/>
      <c r="G5892" s="148"/>
      <c r="H5892" s="148"/>
      <c r="I5892" s="151"/>
      <c r="J5892" s="148"/>
      <c r="K5892" s="66"/>
    </row>
    <row r="5893" spans="1:11" x14ac:dyDescent="0.25">
      <c r="A5893" s="148"/>
      <c r="B5893" s="148"/>
      <c r="C5893" s="148"/>
      <c r="D5893" s="148"/>
      <c r="E5893" s="148"/>
      <c r="F5893" s="148"/>
      <c r="G5893" s="148"/>
      <c r="H5893" s="148"/>
      <c r="I5893" s="151"/>
      <c r="J5893" s="148"/>
      <c r="K5893" s="66"/>
    </row>
    <row r="5894" spans="1:11" x14ac:dyDescent="0.25">
      <c r="A5894" s="148"/>
      <c r="B5894" s="148"/>
      <c r="C5894" s="148"/>
      <c r="D5894" s="148"/>
      <c r="E5894" s="148"/>
      <c r="F5894" s="148"/>
      <c r="G5894" s="148"/>
      <c r="H5894" s="148"/>
      <c r="I5894" s="151"/>
      <c r="J5894" s="148"/>
      <c r="K5894" s="66"/>
    </row>
    <row r="5895" spans="1:11" x14ac:dyDescent="0.25">
      <c r="A5895" s="148"/>
      <c r="B5895" s="148"/>
      <c r="C5895" s="148"/>
      <c r="D5895" s="148"/>
      <c r="E5895" s="148"/>
      <c r="F5895" s="148"/>
      <c r="G5895" s="148"/>
      <c r="H5895" s="148"/>
      <c r="I5895" s="151"/>
      <c r="J5895" s="148"/>
      <c r="K5895" s="66"/>
    </row>
    <row r="5896" spans="1:11" x14ac:dyDescent="0.25">
      <c r="A5896" s="148"/>
      <c r="B5896" s="148"/>
      <c r="C5896" s="148"/>
      <c r="D5896" s="148"/>
      <c r="E5896" s="148"/>
      <c r="F5896" s="148"/>
      <c r="G5896" s="148"/>
      <c r="H5896" s="148"/>
      <c r="I5896" s="151"/>
      <c r="J5896" s="148"/>
      <c r="K5896" s="66"/>
    </row>
    <row r="5897" spans="1:11" x14ac:dyDescent="0.25">
      <c r="A5897" s="148"/>
      <c r="B5897" s="148"/>
      <c r="C5897" s="148"/>
      <c r="D5897" s="148"/>
      <c r="E5897" s="148"/>
      <c r="F5897" s="148"/>
      <c r="G5897" s="148"/>
      <c r="H5897" s="148"/>
      <c r="I5897" s="151"/>
      <c r="J5897" s="148"/>
      <c r="K5897" s="66"/>
    </row>
    <row r="5898" spans="1:11" x14ac:dyDescent="0.25">
      <c r="A5898" s="148"/>
      <c r="B5898" s="148"/>
      <c r="C5898" s="148"/>
      <c r="D5898" s="148"/>
      <c r="E5898" s="148"/>
      <c r="F5898" s="148"/>
      <c r="G5898" s="148"/>
      <c r="H5898" s="148"/>
      <c r="I5898" s="151"/>
      <c r="J5898" s="148"/>
      <c r="K5898" s="66"/>
    </row>
    <row r="5899" spans="1:11" x14ac:dyDescent="0.25">
      <c r="A5899" s="148"/>
      <c r="B5899" s="148"/>
      <c r="C5899" s="148"/>
      <c r="D5899" s="148"/>
      <c r="E5899" s="148"/>
      <c r="F5899" s="148"/>
      <c r="G5899" s="148"/>
      <c r="H5899" s="148"/>
      <c r="I5899" s="151"/>
      <c r="J5899" s="148"/>
      <c r="K5899" s="66"/>
    </row>
    <row r="5900" spans="1:11" x14ac:dyDescent="0.25">
      <c r="A5900" s="148"/>
      <c r="B5900" s="148"/>
      <c r="C5900" s="148"/>
      <c r="D5900" s="148"/>
      <c r="E5900" s="148"/>
      <c r="F5900" s="148"/>
      <c r="G5900" s="148"/>
      <c r="H5900" s="148"/>
      <c r="I5900" s="151"/>
      <c r="J5900" s="148"/>
      <c r="K5900" s="66"/>
    </row>
    <row r="5901" spans="1:11" x14ac:dyDescent="0.25">
      <c r="A5901" s="148"/>
      <c r="B5901" s="148"/>
      <c r="C5901" s="148"/>
      <c r="D5901" s="148"/>
      <c r="E5901" s="148"/>
      <c r="F5901" s="148"/>
      <c r="G5901" s="148"/>
      <c r="H5901" s="148"/>
      <c r="I5901" s="151"/>
      <c r="J5901" s="148"/>
      <c r="K5901" s="66"/>
    </row>
    <row r="5902" spans="1:11" x14ac:dyDescent="0.25">
      <c r="A5902" s="148"/>
      <c r="B5902" s="148"/>
      <c r="C5902" s="148"/>
      <c r="D5902" s="148"/>
      <c r="E5902" s="148"/>
      <c r="F5902" s="148"/>
      <c r="G5902" s="148"/>
      <c r="H5902" s="148"/>
      <c r="I5902" s="151"/>
      <c r="J5902" s="148"/>
      <c r="K5902" s="66"/>
    </row>
    <row r="5903" spans="1:11" x14ac:dyDescent="0.25">
      <c r="A5903" s="148"/>
      <c r="B5903" s="148"/>
      <c r="C5903" s="148"/>
      <c r="D5903" s="148"/>
      <c r="E5903" s="148"/>
      <c r="F5903" s="148"/>
      <c r="G5903" s="148"/>
      <c r="H5903" s="148"/>
      <c r="I5903" s="151"/>
      <c r="J5903" s="148"/>
      <c r="K5903" s="66"/>
    </row>
    <row r="5904" spans="1:11" x14ac:dyDescent="0.25">
      <c r="A5904" s="148"/>
      <c r="B5904" s="148"/>
      <c r="C5904" s="148"/>
      <c r="D5904" s="148"/>
      <c r="E5904" s="148"/>
      <c r="F5904" s="148"/>
      <c r="G5904" s="148"/>
      <c r="H5904" s="148"/>
      <c r="I5904" s="151"/>
      <c r="J5904" s="148"/>
      <c r="K5904" s="66"/>
    </row>
    <row r="5905" spans="1:11" x14ac:dyDescent="0.25">
      <c r="A5905" s="148"/>
      <c r="B5905" s="148"/>
      <c r="C5905" s="148"/>
      <c r="D5905" s="148"/>
      <c r="E5905" s="148"/>
      <c r="F5905" s="148"/>
      <c r="G5905" s="148"/>
      <c r="H5905" s="148"/>
      <c r="I5905" s="151"/>
      <c r="J5905" s="148"/>
      <c r="K5905" s="66"/>
    </row>
    <row r="5906" spans="1:11" x14ac:dyDescent="0.25">
      <c r="A5906" s="148"/>
      <c r="B5906" s="148"/>
      <c r="C5906" s="148"/>
      <c r="D5906" s="148"/>
      <c r="E5906" s="148"/>
      <c r="F5906" s="148"/>
      <c r="G5906" s="148"/>
      <c r="H5906" s="148"/>
      <c r="I5906" s="151"/>
      <c r="J5906" s="148"/>
      <c r="K5906" s="66"/>
    </row>
    <row r="5907" spans="1:11" x14ac:dyDescent="0.25">
      <c r="A5907" s="148"/>
      <c r="B5907" s="148"/>
      <c r="C5907" s="148"/>
      <c r="D5907" s="148"/>
      <c r="E5907" s="148"/>
      <c r="F5907" s="148"/>
      <c r="G5907" s="148"/>
      <c r="H5907" s="148"/>
      <c r="I5907" s="151"/>
      <c r="J5907" s="148"/>
      <c r="K5907" s="66"/>
    </row>
    <row r="5908" spans="1:11" x14ac:dyDescent="0.25">
      <c r="A5908" s="148"/>
      <c r="B5908" s="148"/>
      <c r="C5908" s="148"/>
      <c r="D5908" s="148"/>
      <c r="E5908" s="148"/>
      <c r="F5908" s="148"/>
      <c r="G5908" s="148"/>
      <c r="H5908" s="148"/>
      <c r="I5908" s="151"/>
      <c r="J5908" s="148"/>
      <c r="K5908" s="66"/>
    </row>
    <row r="5909" spans="1:11" x14ac:dyDescent="0.25">
      <c r="A5909" s="148"/>
      <c r="B5909" s="148"/>
      <c r="C5909" s="148"/>
      <c r="D5909" s="148"/>
      <c r="E5909" s="148"/>
      <c r="F5909" s="148"/>
      <c r="G5909" s="148"/>
      <c r="H5909" s="148"/>
      <c r="I5909" s="151"/>
      <c r="J5909" s="148"/>
      <c r="K5909" s="66"/>
    </row>
    <row r="5910" spans="1:11" x14ac:dyDescent="0.25">
      <c r="A5910" s="148"/>
      <c r="B5910" s="148"/>
      <c r="C5910" s="148"/>
      <c r="D5910" s="148"/>
      <c r="E5910" s="148"/>
      <c r="F5910" s="148"/>
      <c r="G5910" s="148"/>
      <c r="H5910" s="148"/>
      <c r="I5910" s="151"/>
      <c r="J5910" s="148"/>
      <c r="K5910" s="66"/>
    </row>
    <row r="5911" spans="1:11" x14ac:dyDescent="0.25">
      <c r="A5911" s="148"/>
      <c r="B5911" s="148"/>
      <c r="C5911" s="148"/>
      <c r="D5911" s="148"/>
      <c r="E5911" s="148"/>
      <c r="F5911" s="148"/>
      <c r="G5911" s="148"/>
      <c r="H5911" s="148"/>
      <c r="I5911" s="151"/>
      <c r="J5911" s="148"/>
      <c r="K5911" s="66"/>
    </row>
    <row r="5912" spans="1:11" x14ac:dyDescent="0.25">
      <c r="A5912" s="148"/>
      <c r="B5912" s="148"/>
      <c r="C5912" s="148"/>
      <c r="D5912" s="148"/>
      <c r="E5912" s="148"/>
      <c r="F5912" s="148"/>
      <c r="G5912" s="148"/>
      <c r="H5912" s="148"/>
      <c r="I5912" s="151"/>
      <c r="J5912" s="148"/>
      <c r="K5912" s="66"/>
    </row>
    <row r="5913" spans="1:11" x14ac:dyDescent="0.25">
      <c r="A5913" s="148"/>
      <c r="B5913" s="148"/>
      <c r="C5913" s="148"/>
      <c r="D5913" s="148"/>
      <c r="E5913" s="148"/>
      <c r="F5913" s="148"/>
      <c r="G5913" s="148"/>
      <c r="H5913" s="148"/>
      <c r="I5913" s="151"/>
      <c r="J5913" s="148"/>
      <c r="K5913" s="66"/>
    </row>
    <row r="5914" spans="1:11" x14ac:dyDescent="0.25">
      <c r="A5914" s="148"/>
      <c r="B5914" s="148"/>
      <c r="C5914" s="148"/>
      <c r="D5914" s="148"/>
      <c r="E5914" s="148"/>
      <c r="F5914" s="148"/>
      <c r="G5914" s="148"/>
      <c r="H5914" s="148"/>
      <c r="I5914" s="151"/>
      <c r="J5914" s="148"/>
      <c r="K5914" s="66"/>
    </row>
    <row r="5915" spans="1:11" x14ac:dyDescent="0.25">
      <c r="A5915" s="148"/>
      <c r="B5915" s="148"/>
      <c r="C5915" s="148"/>
      <c r="D5915" s="148"/>
      <c r="E5915" s="148"/>
      <c r="F5915" s="148"/>
      <c r="G5915" s="148"/>
      <c r="H5915" s="148"/>
      <c r="I5915" s="151"/>
      <c r="J5915" s="148"/>
      <c r="K5915" s="66"/>
    </row>
    <row r="5916" spans="1:11" x14ac:dyDescent="0.25">
      <c r="A5916" s="148"/>
      <c r="B5916" s="148"/>
      <c r="C5916" s="148"/>
      <c r="D5916" s="148"/>
      <c r="E5916" s="148"/>
      <c r="F5916" s="148"/>
      <c r="G5916" s="148"/>
      <c r="H5916" s="148"/>
      <c r="I5916" s="151"/>
      <c r="J5916" s="148"/>
      <c r="K5916" s="66"/>
    </row>
    <row r="5917" spans="1:11" x14ac:dyDescent="0.25">
      <c r="A5917" s="148"/>
      <c r="B5917" s="148"/>
      <c r="C5917" s="148"/>
      <c r="D5917" s="148"/>
      <c r="E5917" s="148"/>
      <c r="F5917" s="148"/>
      <c r="G5917" s="148"/>
      <c r="H5917" s="148"/>
      <c r="I5917" s="151"/>
      <c r="J5917" s="148"/>
      <c r="K5917" s="66"/>
    </row>
    <row r="5918" spans="1:11" x14ac:dyDescent="0.25">
      <c r="A5918" s="148"/>
      <c r="B5918" s="148"/>
      <c r="C5918" s="148"/>
      <c r="D5918" s="148"/>
      <c r="E5918" s="148"/>
      <c r="F5918" s="148"/>
      <c r="G5918" s="148"/>
      <c r="H5918" s="148"/>
      <c r="I5918" s="151"/>
      <c r="J5918" s="148"/>
      <c r="K5918" s="66"/>
    </row>
    <row r="5919" spans="1:11" x14ac:dyDescent="0.25">
      <c r="A5919" s="148"/>
      <c r="B5919" s="148"/>
      <c r="C5919" s="148"/>
      <c r="D5919" s="148"/>
      <c r="E5919" s="148"/>
      <c r="F5919" s="148"/>
      <c r="G5919" s="148"/>
      <c r="H5919" s="148"/>
      <c r="I5919" s="151"/>
      <c r="J5919" s="148"/>
      <c r="K5919" s="66"/>
    </row>
    <row r="5920" spans="1:11" x14ac:dyDescent="0.25">
      <c r="A5920" s="148"/>
      <c r="B5920" s="148"/>
      <c r="C5920" s="148"/>
      <c r="D5920" s="148"/>
      <c r="E5920" s="148"/>
      <c r="F5920" s="148"/>
      <c r="G5920" s="148"/>
      <c r="H5920" s="148"/>
      <c r="I5920" s="151"/>
      <c r="J5920" s="148"/>
      <c r="K5920" s="66"/>
    </row>
    <row r="5921" spans="1:11" x14ac:dyDescent="0.25">
      <c r="A5921" s="148"/>
      <c r="B5921" s="148"/>
      <c r="C5921" s="148"/>
      <c r="D5921" s="148"/>
      <c r="E5921" s="148"/>
      <c r="F5921" s="148"/>
      <c r="G5921" s="148"/>
      <c r="H5921" s="148"/>
      <c r="I5921" s="151"/>
      <c r="J5921" s="148"/>
      <c r="K5921" s="66"/>
    </row>
    <row r="5922" spans="1:11" x14ac:dyDescent="0.25">
      <c r="A5922" s="148"/>
      <c r="B5922" s="148"/>
      <c r="C5922" s="148"/>
      <c r="D5922" s="148"/>
      <c r="E5922" s="148"/>
      <c r="F5922" s="148"/>
      <c r="G5922" s="148"/>
      <c r="H5922" s="148"/>
      <c r="I5922" s="151"/>
      <c r="J5922" s="148"/>
      <c r="K5922" s="66"/>
    </row>
    <row r="5923" spans="1:11" x14ac:dyDescent="0.25">
      <c r="A5923" s="148"/>
      <c r="B5923" s="148"/>
      <c r="C5923" s="148"/>
      <c r="D5923" s="148"/>
      <c r="E5923" s="148"/>
      <c r="F5923" s="148"/>
      <c r="G5923" s="148"/>
      <c r="H5923" s="148"/>
      <c r="I5923" s="151"/>
      <c r="J5923" s="148"/>
      <c r="K5923" s="66"/>
    </row>
    <row r="5924" spans="1:11" x14ac:dyDescent="0.25">
      <c r="A5924" s="148"/>
      <c r="B5924" s="148"/>
      <c r="C5924" s="148"/>
      <c r="D5924" s="148"/>
      <c r="E5924" s="148"/>
      <c r="F5924" s="148"/>
      <c r="G5924" s="148"/>
      <c r="H5924" s="148"/>
      <c r="I5924" s="151"/>
      <c r="J5924" s="148"/>
      <c r="K5924" s="66"/>
    </row>
    <row r="5925" spans="1:11" x14ac:dyDescent="0.25">
      <c r="A5925" s="148"/>
      <c r="B5925" s="148"/>
      <c r="C5925" s="148"/>
      <c r="D5925" s="148"/>
      <c r="E5925" s="148"/>
      <c r="F5925" s="148"/>
      <c r="G5925" s="148"/>
      <c r="H5925" s="148"/>
      <c r="I5925" s="151"/>
      <c r="J5925" s="148"/>
      <c r="K5925" s="66"/>
    </row>
    <row r="5926" spans="1:11" x14ac:dyDescent="0.25">
      <c r="A5926" s="148"/>
      <c r="B5926" s="148"/>
      <c r="C5926" s="148"/>
      <c r="D5926" s="148"/>
      <c r="E5926" s="148"/>
      <c r="F5926" s="148"/>
      <c r="G5926" s="148"/>
      <c r="H5926" s="148"/>
      <c r="I5926" s="151"/>
      <c r="J5926" s="148"/>
      <c r="K5926" s="66"/>
    </row>
    <row r="5927" spans="1:11" x14ac:dyDescent="0.25">
      <c r="A5927" s="148"/>
      <c r="B5927" s="148"/>
      <c r="C5927" s="148"/>
      <c r="D5927" s="148"/>
      <c r="E5927" s="148"/>
      <c r="F5927" s="148"/>
      <c r="G5927" s="148"/>
      <c r="H5927" s="148"/>
      <c r="I5927" s="151"/>
      <c r="J5927" s="148"/>
      <c r="K5927" s="66"/>
    </row>
    <row r="5928" spans="1:11" x14ac:dyDescent="0.25">
      <c r="A5928" s="148"/>
      <c r="B5928" s="148"/>
      <c r="C5928" s="148"/>
      <c r="D5928" s="148"/>
      <c r="E5928" s="148"/>
      <c r="F5928" s="148"/>
      <c r="G5928" s="148"/>
      <c r="H5928" s="148"/>
      <c r="I5928" s="151"/>
      <c r="J5928" s="148"/>
      <c r="K5928" s="66"/>
    </row>
    <row r="5929" spans="1:11" x14ac:dyDescent="0.25">
      <c r="A5929" s="148"/>
      <c r="B5929" s="148"/>
      <c r="C5929" s="148"/>
      <c r="D5929" s="148"/>
      <c r="E5929" s="148"/>
      <c r="F5929" s="148"/>
      <c r="G5929" s="148"/>
      <c r="H5929" s="148"/>
      <c r="I5929" s="151"/>
      <c r="J5929" s="148"/>
      <c r="K5929" s="66"/>
    </row>
    <row r="5930" spans="1:11" x14ac:dyDescent="0.25">
      <c r="A5930" s="148"/>
      <c r="B5930" s="148"/>
      <c r="C5930" s="148"/>
      <c r="D5930" s="148"/>
      <c r="E5930" s="148"/>
      <c r="F5930" s="148"/>
      <c r="G5930" s="148"/>
      <c r="H5930" s="148"/>
      <c r="I5930" s="151"/>
      <c r="J5930" s="148"/>
      <c r="K5930" s="66"/>
    </row>
    <row r="5931" spans="1:11" x14ac:dyDescent="0.25">
      <c r="A5931" s="148"/>
      <c r="B5931" s="148"/>
      <c r="C5931" s="148"/>
      <c r="D5931" s="148"/>
      <c r="E5931" s="148"/>
      <c r="F5931" s="148"/>
      <c r="G5931" s="148"/>
      <c r="H5931" s="148"/>
      <c r="I5931" s="151"/>
      <c r="J5931" s="148"/>
      <c r="K5931" s="66"/>
    </row>
    <row r="5932" spans="1:11" x14ac:dyDescent="0.25">
      <c r="A5932" s="148"/>
      <c r="B5932" s="148"/>
      <c r="C5932" s="148"/>
      <c r="D5932" s="148"/>
      <c r="E5932" s="148"/>
      <c r="F5932" s="148"/>
      <c r="G5932" s="148"/>
      <c r="H5932" s="148"/>
      <c r="I5932" s="151"/>
      <c r="J5932" s="148"/>
      <c r="K5932" s="66"/>
    </row>
    <row r="5933" spans="1:11" x14ac:dyDescent="0.25">
      <c r="A5933" s="148"/>
      <c r="B5933" s="148"/>
      <c r="C5933" s="148"/>
      <c r="D5933" s="148"/>
      <c r="E5933" s="148"/>
      <c r="F5933" s="148"/>
      <c r="G5933" s="148"/>
      <c r="H5933" s="148"/>
      <c r="I5933" s="151"/>
      <c r="J5933" s="148"/>
      <c r="K5933" s="66"/>
    </row>
    <row r="5934" spans="1:11" x14ac:dyDescent="0.25">
      <c r="A5934" s="148"/>
      <c r="B5934" s="148"/>
      <c r="C5934" s="148"/>
      <c r="D5934" s="148"/>
      <c r="E5934" s="148"/>
      <c r="F5934" s="148"/>
      <c r="G5934" s="148"/>
      <c r="H5934" s="148"/>
      <c r="I5934" s="151"/>
      <c r="J5934" s="148"/>
      <c r="K5934" s="66"/>
    </row>
    <row r="5935" spans="1:11" x14ac:dyDescent="0.25">
      <c r="A5935" s="148"/>
      <c r="B5935" s="148"/>
      <c r="C5935" s="148"/>
      <c r="D5935" s="148"/>
      <c r="E5935" s="148"/>
      <c r="F5935" s="148"/>
      <c r="G5935" s="148"/>
      <c r="H5935" s="148"/>
      <c r="I5935" s="151"/>
      <c r="J5935" s="148"/>
      <c r="K5935" s="66"/>
    </row>
    <row r="5936" spans="1:11" x14ac:dyDescent="0.25">
      <c r="A5936" s="148"/>
      <c r="B5936" s="148"/>
      <c r="C5936" s="148"/>
      <c r="D5936" s="148"/>
      <c r="E5936" s="148"/>
      <c r="F5936" s="148"/>
      <c r="G5936" s="148"/>
      <c r="H5936" s="148"/>
      <c r="I5936" s="151"/>
      <c r="J5936" s="148"/>
      <c r="K5936" s="66"/>
    </row>
    <row r="5937" spans="1:11" x14ac:dyDescent="0.25">
      <c r="A5937" s="148"/>
      <c r="B5937" s="148"/>
      <c r="C5937" s="148"/>
      <c r="D5937" s="148"/>
      <c r="E5937" s="148"/>
      <c r="F5937" s="148"/>
      <c r="G5937" s="148"/>
      <c r="H5937" s="148"/>
      <c r="I5937" s="151"/>
      <c r="J5937" s="148"/>
      <c r="K5937" s="66"/>
    </row>
    <row r="5938" spans="1:11" x14ac:dyDescent="0.25">
      <c r="A5938" s="148"/>
      <c r="B5938" s="148"/>
      <c r="C5938" s="148"/>
      <c r="D5938" s="148"/>
      <c r="E5938" s="148"/>
      <c r="F5938" s="148"/>
      <c r="G5938" s="148"/>
      <c r="H5938" s="148"/>
      <c r="I5938" s="151"/>
      <c r="J5938" s="148"/>
      <c r="K5938" s="66"/>
    </row>
    <row r="5939" spans="1:11" x14ac:dyDescent="0.25">
      <c r="A5939" s="148"/>
      <c r="B5939" s="148"/>
      <c r="C5939" s="148"/>
      <c r="D5939" s="148"/>
      <c r="E5939" s="148"/>
      <c r="F5939" s="148"/>
      <c r="G5939" s="148"/>
      <c r="H5939" s="148"/>
      <c r="I5939" s="151"/>
      <c r="J5939" s="148"/>
      <c r="K5939" s="66"/>
    </row>
    <row r="5940" spans="1:11" x14ac:dyDescent="0.25">
      <c r="A5940" s="148"/>
      <c r="B5940" s="148"/>
      <c r="C5940" s="148"/>
      <c r="D5940" s="148"/>
      <c r="E5940" s="148"/>
      <c r="F5940" s="148"/>
      <c r="G5940" s="148"/>
      <c r="H5940" s="148"/>
      <c r="I5940" s="151"/>
      <c r="J5940" s="148"/>
      <c r="K5940" s="66"/>
    </row>
    <row r="5941" spans="1:11" x14ac:dyDescent="0.25">
      <c r="A5941" s="148"/>
      <c r="B5941" s="148"/>
      <c r="C5941" s="148"/>
      <c r="D5941" s="148"/>
      <c r="E5941" s="148"/>
      <c r="F5941" s="148"/>
      <c r="G5941" s="148"/>
      <c r="H5941" s="148"/>
      <c r="I5941" s="151"/>
      <c r="J5941" s="148"/>
      <c r="K5941" s="66"/>
    </row>
    <row r="5942" spans="1:11" x14ac:dyDescent="0.25">
      <c r="A5942" s="148"/>
      <c r="B5942" s="148"/>
      <c r="C5942" s="148"/>
      <c r="D5942" s="148"/>
      <c r="E5942" s="148"/>
      <c r="F5942" s="148"/>
      <c r="G5942" s="148"/>
      <c r="H5942" s="148"/>
      <c r="I5942" s="151"/>
      <c r="J5942" s="148"/>
      <c r="K5942" s="66"/>
    </row>
    <row r="5943" spans="1:11" x14ac:dyDescent="0.25">
      <c r="A5943" s="148"/>
      <c r="B5943" s="148"/>
      <c r="C5943" s="148"/>
      <c r="D5943" s="148"/>
      <c r="E5943" s="148"/>
      <c r="F5943" s="148"/>
      <c r="G5943" s="148"/>
      <c r="H5943" s="148"/>
      <c r="I5943" s="151"/>
      <c r="J5943" s="148"/>
      <c r="K5943" s="66"/>
    </row>
    <row r="5944" spans="1:11" x14ac:dyDescent="0.25">
      <c r="A5944" s="148"/>
      <c r="B5944" s="148"/>
      <c r="C5944" s="148"/>
      <c r="D5944" s="148"/>
      <c r="E5944" s="148"/>
      <c r="F5944" s="148"/>
      <c r="G5944" s="148"/>
      <c r="H5944" s="148"/>
      <c r="I5944" s="151"/>
      <c r="J5944" s="148"/>
      <c r="K5944" s="66"/>
    </row>
    <row r="5945" spans="1:11" x14ac:dyDescent="0.25">
      <c r="A5945" s="148"/>
      <c r="B5945" s="148"/>
      <c r="C5945" s="148"/>
      <c r="D5945" s="148"/>
      <c r="E5945" s="148"/>
      <c r="F5945" s="148"/>
      <c r="G5945" s="148"/>
      <c r="H5945" s="148"/>
      <c r="I5945" s="151"/>
      <c r="J5945" s="148"/>
      <c r="K5945" s="66"/>
    </row>
    <row r="5946" spans="1:11" x14ac:dyDescent="0.25">
      <c r="A5946" s="148"/>
      <c r="B5946" s="148"/>
      <c r="C5946" s="148"/>
      <c r="D5946" s="148"/>
      <c r="E5946" s="148"/>
      <c r="F5946" s="148"/>
      <c r="G5946" s="148"/>
      <c r="H5946" s="148"/>
      <c r="I5946" s="151"/>
      <c r="J5946" s="148"/>
      <c r="K5946" s="66"/>
    </row>
    <row r="5947" spans="1:11" x14ac:dyDescent="0.25">
      <c r="A5947" s="148"/>
      <c r="B5947" s="148"/>
      <c r="C5947" s="148"/>
      <c r="D5947" s="148"/>
      <c r="E5947" s="148"/>
      <c r="F5947" s="148"/>
      <c r="G5947" s="148"/>
      <c r="H5947" s="148"/>
      <c r="I5947" s="151"/>
      <c r="J5947" s="148"/>
      <c r="K5947" s="66"/>
    </row>
    <row r="5948" spans="1:11" x14ac:dyDescent="0.25">
      <c r="A5948" s="148"/>
      <c r="B5948" s="148"/>
      <c r="C5948" s="148"/>
      <c r="D5948" s="148"/>
      <c r="E5948" s="148"/>
      <c r="F5948" s="148"/>
      <c r="G5948" s="148"/>
      <c r="H5948" s="148"/>
      <c r="I5948" s="151"/>
      <c r="J5948" s="148"/>
      <c r="K5948" s="66"/>
    </row>
    <row r="5949" spans="1:11" x14ac:dyDescent="0.25">
      <c r="A5949" s="148"/>
      <c r="B5949" s="148"/>
      <c r="C5949" s="148"/>
      <c r="D5949" s="148"/>
      <c r="E5949" s="148"/>
      <c r="F5949" s="148"/>
      <c r="G5949" s="148"/>
      <c r="H5949" s="148"/>
      <c r="I5949" s="151"/>
      <c r="J5949" s="148"/>
      <c r="K5949" s="66"/>
    </row>
    <row r="5950" spans="1:11" x14ac:dyDescent="0.25">
      <c r="A5950" s="148"/>
      <c r="B5950" s="148"/>
      <c r="C5950" s="148"/>
      <c r="D5950" s="148"/>
      <c r="E5950" s="148"/>
      <c r="F5950" s="148"/>
      <c r="G5950" s="148"/>
      <c r="H5950" s="148"/>
      <c r="I5950" s="151"/>
      <c r="J5950" s="148"/>
      <c r="K5950" s="66"/>
    </row>
    <row r="5951" spans="1:11" x14ac:dyDescent="0.25">
      <c r="A5951" s="148"/>
      <c r="B5951" s="148"/>
      <c r="C5951" s="148"/>
      <c r="D5951" s="148"/>
      <c r="E5951" s="148"/>
      <c r="F5951" s="148"/>
      <c r="G5951" s="148"/>
      <c r="H5951" s="148"/>
      <c r="I5951" s="151"/>
      <c r="J5951" s="148"/>
      <c r="K5951" s="66"/>
    </row>
    <row r="5952" spans="1:11" x14ac:dyDescent="0.25">
      <c r="A5952" s="148"/>
      <c r="B5952" s="148"/>
      <c r="C5952" s="148"/>
      <c r="D5952" s="148"/>
      <c r="E5952" s="148"/>
      <c r="F5952" s="148"/>
      <c r="G5952" s="148"/>
      <c r="H5952" s="148"/>
      <c r="I5952" s="151"/>
      <c r="J5952" s="148"/>
      <c r="K5952" s="66"/>
    </row>
    <row r="5953" spans="1:11" x14ac:dyDescent="0.25">
      <c r="A5953" s="148"/>
      <c r="B5953" s="148"/>
      <c r="C5953" s="148"/>
      <c r="D5953" s="148"/>
      <c r="E5953" s="148"/>
      <c r="F5953" s="148"/>
      <c r="G5953" s="148"/>
      <c r="H5953" s="148"/>
      <c r="I5953" s="151"/>
      <c r="J5953" s="148"/>
      <c r="K5953" s="66"/>
    </row>
    <row r="5954" spans="1:11" x14ac:dyDescent="0.25">
      <c r="A5954" s="148"/>
      <c r="B5954" s="148"/>
      <c r="C5954" s="148"/>
      <c r="D5954" s="148"/>
      <c r="E5954" s="148"/>
      <c r="F5954" s="148"/>
      <c r="G5954" s="148"/>
      <c r="H5954" s="148"/>
      <c r="I5954" s="151"/>
      <c r="J5954" s="148"/>
      <c r="K5954" s="66"/>
    </row>
    <row r="5955" spans="1:11" x14ac:dyDescent="0.25">
      <c r="A5955" s="148"/>
      <c r="B5955" s="148"/>
      <c r="C5955" s="148"/>
      <c r="D5955" s="148"/>
      <c r="E5955" s="148"/>
      <c r="F5955" s="148"/>
      <c r="G5955" s="148"/>
      <c r="H5955" s="148"/>
      <c r="I5955" s="151"/>
      <c r="J5955" s="148"/>
      <c r="K5955" s="66"/>
    </row>
    <row r="5956" spans="1:11" x14ac:dyDescent="0.25">
      <c r="A5956" s="148"/>
      <c r="B5956" s="148"/>
      <c r="C5956" s="148"/>
      <c r="D5956" s="148"/>
      <c r="E5956" s="148"/>
      <c r="F5956" s="148"/>
      <c r="G5956" s="148"/>
      <c r="H5956" s="148"/>
      <c r="I5956" s="151"/>
      <c r="J5956" s="148"/>
      <c r="K5956" s="66"/>
    </row>
    <row r="5957" spans="1:11" x14ac:dyDescent="0.25">
      <c r="A5957" s="148"/>
      <c r="B5957" s="148"/>
      <c r="C5957" s="148"/>
      <c r="D5957" s="148"/>
      <c r="E5957" s="148"/>
      <c r="F5957" s="148"/>
      <c r="G5957" s="148"/>
      <c r="H5957" s="148"/>
      <c r="I5957" s="151"/>
      <c r="J5957" s="148"/>
      <c r="K5957" s="66"/>
    </row>
    <row r="5958" spans="1:11" x14ac:dyDescent="0.25">
      <c r="A5958" s="148"/>
      <c r="B5958" s="148"/>
      <c r="C5958" s="148"/>
      <c r="D5958" s="148"/>
      <c r="E5958" s="148"/>
      <c r="F5958" s="148"/>
      <c r="G5958" s="148"/>
      <c r="H5958" s="148"/>
      <c r="I5958" s="151"/>
      <c r="J5958" s="148"/>
      <c r="K5958" s="66"/>
    </row>
    <row r="5959" spans="1:11" x14ac:dyDescent="0.25">
      <c r="A5959" s="148"/>
      <c r="B5959" s="148"/>
      <c r="C5959" s="148"/>
      <c r="D5959" s="148"/>
      <c r="E5959" s="148"/>
      <c r="F5959" s="148"/>
      <c r="G5959" s="148"/>
      <c r="H5959" s="148"/>
      <c r="I5959" s="151"/>
      <c r="J5959" s="148"/>
      <c r="K5959" s="66"/>
    </row>
    <row r="5960" spans="1:11" x14ac:dyDescent="0.25">
      <c r="A5960" s="148"/>
      <c r="B5960" s="148"/>
      <c r="C5960" s="148"/>
      <c r="D5960" s="148"/>
      <c r="E5960" s="148"/>
      <c r="F5960" s="148"/>
      <c r="G5960" s="148"/>
      <c r="H5960" s="148"/>
      <c r="I5960" s="151"/>
      <c r="J5960" s="148"/>
      <c r="K5960" s="66"/>
    </row>
    <row r="5961" spans="1:11" x14ac:dyDescent="0.25">
      <c r="A5961" s="148"/>
      <c r="B5961" s="148"/>
      <c r="C5961" s="148"/>
      <c r="D5961" s="148"/>
      <c r="E5961" s="148"/>
      <c r="F5961" s="148"/>
      <c r="G5961" s="148"/>
      <c r="H5961" s="148"/>
      <c r="I5961" s="151"/>
      <c r="J5961" s="148"/>
      <c r="K5961" s="66"/>
    </row>
    <row r="5962" spans="1:11" x14ac:dyDescent="0.25">
      <c r="A5962" s="148"/>
      <c r="B5962" s="148"/>
      <c r="C5962" s="148"/>
      <c r="D5962" s="148"/>
      <c r="E5962" s="148"/>
      <c r="F5962" s="148"/>
      <c r="G5962" s="148"/>
      <c r="H5962" s="148"/>
      <c r="I5962" s="151"/>
      <c r="J5962" s="148"/>
      <c r="K5962" s="66"/>
    </row>
    <row r="5963" spans="1:11" x14ac:dyDescent="0.25">
      <c r="A5963" s="148"/>
      <c r="B5963" s="148"/>
      <c r="C5963" s="148"/>
      <c r="D5963" s="148"/>
      <c r="E5963" s="148"/>
      <c r="F5963" s="148"/>
      <c r="G5963" s="148"/>
      <c r="H5963" s="148"/>
      <c r="I5963" s="151"/>
      <c r="J5963" s="148"/>
      <c r="K5963" s="66"/>
    </row>
    <row r="5964" spans="1:11" x14ac:dyDescent="0.25">
      <c r="A5964" s="148"/>
      <c r="B5964" s="148"/>
      <c r="C5964" s="148"/>
      <c r="D5964" s="148"/>
      <c r="E5964" s="148"/>
      <c r="F5964" s="148"/>
      <c r="G5964" s="148"/>
      <c r="H5964" s="148"/>
      <c r="I5964" s="151"/>
      <c r="J5964" s="148"/>
      <c r="K5964" s="66"/>
    </row>
    <row r="5965" spans="1:11" x14ac:dyDescent="0.25">
      <c r="A5965" s="148"/>
      <c r="B5965" s="148"/>
      <c r="C5965" s="148"/>
      <c r="D5965" s="148"/>
      <c r="E5965" s="148"/>
      <c r="F5965" s="148"/>
      <c r="G5965" s="148"/>
      <c r="H5965" s="148"/>
      <c r="I5965" s="151"/>
      <c r="J5965" s="148"/>
      <c r="K5965" s="66"/>
    </row>
    <row r="5966" spans="1:11" x14ac:dyDescent="0.25">
      <c r="A5966" s="148"/>
      <c r="B5966" s="148"/>
      <c r="C5966" s="148"/>
      <c r="D5966" s="148"/>
      <c r="E5966" s="148"/>
      <c r="F5966" s="148"/>
      <c r="G5966" s="148"/>
      <c r="H5966" s="148"/>
      <c r="I5966" s="151"/>
      <c r="J5966" s="148"/>
      <c r="K5966" s="66"/>
    </row>
    <row r="5967" spans="1:11" x14ac:dyDescent="0.25">
      <c r="A5967" s="148"/>
      <c r="B5967" s="148"/>
      <c r="C5967" s="148"/>
      <c r="D5967" s="148"/>
      <c r="E5967" s="148"/>
      <c r="F5967" s="148"/>
      <c r="G5967" s="148"/>
      <c r="H5967" s="148"/>
      <c r="I5967" s="151"/>
      <c r="J5967" s="148"/>
      <c r="K5967" s="66"/>
    </row>
    <row r="5968" spans="1:11" x14ac:dyDescent="0.25">
      <c r="A5968" s="148"/>
      <c r="B5968" s="148"/>
      <c r="C5968" s="148"/>
      <c r="D5968" s="148"/>
      <c r="E5968" s="148"/>
      <c r="F5968" s="148"/>
      <c r="G5968" s="148"/>
      <c r="H5968" s="148"/>
      <c r="I5968" s="151"/>
      <c r="J5968" s="148"/>
      <c r="K5968" s="66"/>
    </row>
    <row r="5969" spans="1:11" x14ac:dyDescent="0.25">
      <c r="A5969" s="148"/>
      <c r="B5969" s="148"/>
      <c r="C5969" s="148"/>
      <c r="D5969" s="148"/>
      <c r="E5969" s="148"/>
      <c r="F5969" s="148"/>
      <c r="G5969" s="148"/>
      <c r="H5969" s="148"/>
      <c r="I5969" s="151"/>
      <c r="J5969" s="148"/>
      <c r="K5969" s="66"/>
    </row>
    <row r="5970" spans="1:11" x14ac:dyDescent="0.25">
      <c r="A5970" s="148"/>
      <c r="B5970" s="148"/>
      <c r="C5970" s="148"/>
      <c r="D5970" s="148"/>
      <c r="E5970" s="148"/>
      <c r="F5970" s="148"/>
      <c r="G5970" s="148"/>
      <c r="H5970" s="148"/>
      <c r="I5970" s="151"/>
      <c r="J5970" s="148"/>
      <c r="K5970" s="66"/>
    </row>
    <row r="5971" spans="1:11" x14ac:dyDescent="0.25">
      <c r="A5971" s="148"/>
      <c r="B5971" s="148"/>
      <c r="C5971" s="148"/>
      <c r="D5971" s="148"/>
      <c r="E5971" s="148"/>
      <c r="F5971" s="148"/>
      <c r="G5971" s="148"/>
      <c r="H5971" s="148"/>
      <c r="I5971" s="151"/>
      <c r="J5971" s="148"/>
      <c r="K5971" s="66"/>
    </row>
    <row r="5972" spans="1:11" x14ac:dyDescent="0.25">
      <c r="A5972" s="148"/>
      <c r="B5972" s="148"/>
      <c r="C5972" s="148"/>
      <c r="D5972" s="148"/>
      <c r="E5972" s="148"/>
      <c r="F5972" s="148"/>
      <c r="G5972" s="148"/>
      <c r="H5972" s="148"/>
      <c r="I5972" s="151"/>
      <c r="J5972" s="148"/>
      <c r="K5972" s="66"/>
    </row>
    <row r="5973" spans="1:11" x14ac:dyDescent="0.25">
      <c r="A5973" s="148"/>
      <c r="B5973" s="148"/>
      <c r="C5973" s="148"/>
      <c r="D5973" s="148"/>
      <c r="E5973" s="148"/>
      <c r="F5973" s="148"/>
      <c r="G5973" s="148"/>
      <c r="H5973" s="148"/>
      <c r="I5973" s="151"/>
      <c r="J5973" s="148"/>
      <c r="K5973" s="66"/>
    </row>
    <row r="5974" spans="1:11" x14ac:dyDescent="0.25">
      <c r="A5974" s="148"/>
      <c r="B5974" s="148"/>
      <c r="C5974" s="148"/>
      <c r="D5974" s="148"/>
      <c r="E5974" s="148"/>
      <c r="F5974" s="148"/>
      <c r="G5974" s="148"/>
      <c r="H5974" s="148"/>
      <c r="I5974" s="151"/>
      <c r="J5974" s="148"/>
      <c r="K5974" s="66"/>
    </row>
    <row r="5975" spans="1:11" x14ac:dyDescent="0.25">
      <c r="A5975" s="148"/>
      <c r="B5975" s="148"/>
      <c r="C5975" s="148"/>
      <c r="D5975" s="148"/>
      <c r="E5975" s="148"/>
      <c r="F5975" s="148"/>
      <c r="G5975" s="148"/>
      <c r="H5975" s="148"/>
      <c r="I5975" s="151"/>
      <c r="J5975" s="148"/>
      <c r="K5975" s="66"/>
    </row>
    <row r="5976" spans="1:11" x14ac:dyDescent="0.25">
      <c r="A5976" s="148"/>
      <c r="B5976" s="148"/>
      <c r="C5976" s="148"/>
      <c r="D5976" s="148"/>
      <c r="E5976" s="148"/>
      <c r="F5976" s="148"/>
      <c r="G5976" s="148"/>
      <c r="H5976" s="148"/>
      <c r="I5976" s="151"/>
      <c r="J5976" s="148"/>
      <c r="K5976" s="66"/>
    </row>
    <row r="5977" spans="1:11" x14ac:dyDescent="0.25">
      <c r="A5977" s="148"/>
      <c r="B5977" s="148"/>
      <c r="C5977" s="148"/>
      <c r="D5977" s="148"/>
      <c r="E5977" s="148"/>
      <c r="F5977" s="148"/>
      <c r="G5977" s="148"/>
      <c r="H5977" s="148"/>
      <c r="I5977" s="151"/>
      <c r="J5977" s="148"/>
      <c r="K5977" s="66"/>
    </row>
    <row r="5978" spans="1:11" x14ac:dyDescent="0.25">
      <c r="A5978" s="148"/>
      <c r="B5978" s="148"/>
      <c r="C5978" s="148"/>
      <c r="D5978" s="148"/>
      <c r="E5978" s="148"/>
      <c r="F5978" s="148"/>
      <c r="G5978" s="148"/>
      <c r="H5978" s="148"/>
      <c r="I5978" s="151"/>
      <c r="J5978" s="148"/>
      <c r="K5978" s="66"/>
    </row>
    <row r="5979" spans="1:11" x14ac:dyDescent="0.25">
      <c r="A5979" s="148"/>
      <c r="B5979" s="148"/>
      <c r="C5979" s="148"/>
      <c r="D5979" s="148"/>
      <c r="E5979" s="148"/>
      <c r="F5979" s="148"/>
      <c r="G5979" s="148"/>
      <c r="H5979" s="148"/>
      <c r="I5979" s="151"/>
      <c r="J5979" s="148"/>
      <c r="K5979" s="66"/>
    </row>
    <row r="5980" spans="1:11" x14ac:dyDescent="0.25">
      <c r="A5980" s="148"/>
      <c r="B5980" s="148"/>
      <c r="C5980" s="148"/>
      <c r="D5980" s="148"/>
      <c r="E5980" s="148"/>
      <c r="F5980" s="148"/>
      <c r="G5980" s="148"/>
      <c r="H5980" s="148"/>
      <c r="I5980" s="151"/>
      <c r="J5980" s="148"/>
      <c r="K5980" s="66"/>
    </row>
    <row r="5981" spans="1:11" x14ac:dyDescent="0.25">
      <c r="A5981" s="148"/>
      <c r="B5981" s="148"/>
      <c r="C5981" s="148"/>
      <c r="D5981" s="148"/>
      <c r="E5981" s="148"/>
      <c r="F5981" s="148"/>
      <c r="G5981" s="148"/>
      <c r="H5981" s="148"/>
      <c r="I5981" s="151"/>
      <c r="J5981" s="148"/>
      <c r="K5981" s="66"/>
    </row>
    <row r="5982" spans="1:11" x14ac:dyDescent="0.25">
      <c r="A5982" s="148"/>
      <c r="B5982" s="148"/>
      <c r="C5982" s="148"/>
      <c r="D5982" s="148"/>
      <c r="E5982" s="148"/>
      <c r="F5982" s="148"/>
      <c r="G5982" s="148"/>
      <c r="H5982" s="148"/>
      <c r="I5982" s="151"/>
      <c r="J5982" s="148"/>
      <c r="K5982" s="66"/>
    </row>
    <row r="5983" spans="1:11" x14ac:dyDescent="0.25">
      <c r="A5983" s="148"/>
      <c r="B5983" s="148"/>
      <c r="C5983" s="148"/>
      <c r="D5983" s="148"/>
      <c r="E5983" s="148"/>
      <c r="F5983" s="148"/>
      <c r="G5983" s="148"/>
      <c r="H5983" s="148"/>
      <c r="I5983" s="151"/>
      <c r="J5983" s="148"/>
      <c r="K5983" s="66"/>
    </row>
    <row r="5984" spans="1:11" x14ac:dyDescent="0.25">
      <c r="A5984" s="148"/>
      <c r="B5984" s="148"/>
      <c r="C5984" s="148"/>
      <c r="D5984" s="148"/>
      <c r="E5984" s="148"/>
      <c r="F5984" s="148"/>
      <c r="G5984" s="148"/>
      <c r="H5984" s="148"/>
      <c r="I5984" s="151"/>
      <c r="J5984" s="148"/>
      <c r="K5984" s="66"/>
    </row>
    <row r="5985" spans="1:11" x14ac:dyDescent="0.25">
      <c r="A5985" s="148"/>
      <c r="B5985" s="148"/>
      <c r="C5985" s="148"/>
      <c r="D5985" s="148"/>
      <c r="E5985" s="148"/>
      <c r="F5985" s="148"/>
      <c r="G5985" s="148"/>
      <c r="H5985" s="148"/>
      <c r="I5985" s="151"/>
      <c r="J5985" s="148"/>
      <c r="K5985" s="66"/>
    </row>
    <row r="5986" spans="1:11" x14ac:dyDescent="0.25">
      <c r="A5986" s="148"/>
      <c r="B5986" s="148"/>
      <c r="C5986" s="148"/>
      <c r="D5986" s="148"/>
      <c r="E5986" s="148"/>
      <c r="F5986" s="148"/>
      <c r="G5986" s="148"/>
      <c r="H5986" s="148"/>
      <c r="I5986" s="151"/>
      <c r="J5986" s="148"/>
      <c r="K5986" s="66"/>
    </row>
    <row r="5987" spans="1:11" x14ac:dyDescent="0.25">
      <c r="A5987" s="148"/>
      <c r="B5987" s="148"/>
      <c r="C5987" s="148"/>
      <c r="D5987" s="148"/>
      <c r="E5987" s="148"/>
      <c r="F5987" s="148"/>
      <c r="G5987" s="148"/>
      <c r="H5987" s="148"/>
      <c r="I5987" s="151"/>
      <c r="J5987" s="148"/>
      <c r="K5987" s="66"/>
    </row>
    <row r="5988" spans="1:11" x14ac:dyDescent="0.25">
      <c r="A5988" s="148"/>
      <c r="B5988" s="148"/>
      <c r="C5988" s="148"/>
      <c r="D5988" s="148"/>
      <c r="E5988" s="148"/>
      <c r="F5988" s="148"/>
      <c r="G5988" s="148"/>
      <c r="H5988" s="148"/>
      <c r="I5988" s="151"/>
      <c r="J5988" s="148"/>
      <c r="K5988" s="66"/>
    </row>
    <row r="5989" spans="1:11" x14ac:dyDescent="0.25">
      <c r="A5989" s="148"/>
      <c r="B5989" s="148"/>
      <c r="C5989" s="148"/>
      <c r="D5989" s="148"/>
      <c r="E5989" s="148"/>
      <c r="F5989" s="148"/>
      <c r="G5989" s="148"/>
      <c r="H5989" s="148"/>
      <c r="I5989" s="151"/>
      <c r="J5989" s="148"/>
      <c r="K5989" s="66"/>
    </row>
    <row r="5990" spans="1:11" x14ac:dyDescent="0.25">
      <c r="A5990" s="148"/>
      <c r="B5990" s="148"/>
      <c r="C5990" s="148"/>
      <c r="D5990" s="148"/>
      <c r="E5990" s="148"/>
      <c r="F5990" s="148"/>
      <c r="G5990" s="148"/>
      <c r="H5990" s="148"/>
      <c r="I5990" s="151"/>
      <c r="J5990" s="148"/>
      <c r="K5990" s="66"/>
    </row>
    <row r="5991" spans="1:11" x14ac:dyDescent="0.25">
      <c r="A5991" s="148"/>
      <c r="B5991" s="148"/>
      <c r="C5991" s="148"/>
      <c r="D5991" s="148"/>
      <c r="E5991" s="148"/>
      <c r="F5991" s="148"/>
      <c r="G5991" s="148"/>
      <c r="H5991" s="148"/>
      <c r="I5991" s="151"/>
      <c r="J5991" s="148"/>
      <c r="K5991" s="66"/>
    </row>
    <row r="5992" spans="1:11" x14ac:dyDescent="0.25">
      <c r="A5992" s="148"/>
      <c r="B5992" s="148"/>
      <c r="C5992" s="148"/>
      <c r="D5992" s="148"/>
      <c r="E5992" s="148"/>
      <c r="F5992" s="148"/>
      <c r="G5992" s="148"/>
      <c r="H5992" s="148"/>
      <c r="I5992" s="151"/>
      <c r="J5992" s="148"/>
      <c r="K5992" s="66"/>
    </row>
    <row r="5993" spans="1:11" x14ac:dyDescent="0.25">
      <c r="A5993" s="148"/>
      <c r="B5993" s="148"/>
      <c r="C5993" s="148"/>
      <c r="D5993" s="148"/>
      <c r="E5993" s="148"/>
      <c r="F5993" s="148"/>
      <c r="G5993" s="148"/>
      <c r="H5993" s="148"/>
      <c r="I5993" s="151"/>
      <c r="J5993" s="148"/>
      <c r="K5993" s="66"/>
    </row>
    <row r="5994" spans="1:11" x14ac:dyDescent="0.25">
      <c r="A5994" s="148"/>
      <c r="B5994" s="148"/>
      <c r="C5994" s="148"/>
      <c r="D5994" s="148"/>
      <c r="E5994" s="148"/>
      <c r="F5994" s="148"/>
      <c r="G5994" s="148"/>
      <c r="H5994" s="148"/>
      <c r="I5994" s="151"/>
      <c r="J5994" s="148"/>
      <c r="K5994" s="66"/>
    </row>
    <row r="5995" spans="1:11" x14ac:dyDescent="0.25">
      <c r="A5995" s="148"/>
      <c r="B5995" s="148"/>
      <c r="C5995" s="148"/>
      <c r="D5995" s="148"/>
      <c r="E5995" s="148"/>
      <c r="F5995" s="148"/>
      <c r="G5995" s="148"/>
      <c r="H5995" s="148"/>
      <c r="I5995" s="151"/>
      <c r="J5995" s="148"/>
      <c r="K5995" s="66"/>
    </row>
    <row r="5996" spans="1:11" x14ac:dyDescent="0.25">
      <c r="A5996" s="148"/>
      <c r="B5996" s="148"/>
      <c r="C5996" s="148"/>
      <c r="D5996" s="148"/>
      <c r="E5996" s="148"/>
      <c r="F5996" s="148"/>
      <c r="G5996" s="148"/>
      <c r="H5996" s="148"/>
      <c r="I5996" s="151"/>
      <c r="J5996" s="148"/>
      <c r="K5996" s="66"/>
    </row>
    <row r="5997" spans="1:11" x14ac:dyDescent="0.25">
      <c r="A5997" s="148"/>
      <c r="B5997" s="148"/>
      <c r="C5997" s="148"/>
      <c r="D5997" s="148"/>
      <c r="E5997" s="148"/>
      <c r="F5997" s="148"/>
      <c r="G5997" s="148"/>
      <c r="H5997" s="148"/>
      <c r="I5997" s="151"/>
      <c r="J5997" s="148"/>
      <c r="K5997" s="66"/>
    </row>
    <row r="5998" spans="1:11" x14ac:dyDescent="0.25">
      <c r="A5998" s="148"/>
      <c r="B5998" s="148"/>
      <c r="C5998" s="148"/>
      <c r="D5998" s="148"/>
      <c r="E5998" s="148"/>
      <c r="F5998" s="148"/>
      <c r="G5998" s="148"/>
      <c r="H5998" s="148"/>
      <c r="I5998" s="151"/>
      <c r="J5998" s="148"/>
      <c r="K5998" s="66"/>
    </row>
    <row r="5999" spans="1:11" x14ac:dyDescent="0.25">
      <c r="A5999" s="148"/>
      <c r="B5999" s="148"/>
      <c r="C5999" s="148"/>
      <c r="D5999" s="148"/>
      <c r="E5999" s="148"/>
      <c r="F5999" s="148"/>
      <c r="G5999" s="148"/>
      <c r="H5999" s="148"/>
      <c r="I5999" s="151"/>
      <c r="J5999" s="148"/>
      <c r="K5999" s="66"/>
    </row>
    <row r="6000" spans="1:11" x14ac:dyDescent="0.25">
      <c r="A6000" s="148"/>
      <c r="B6000" s="148"/>
      <c r="C6000" s="148"/>
      <c r="D6000" s="148"/>
      <c r="E6000" s="148"/>
      <c r="F6000" s="148"/>
      <c r="G6000" s="148"/>
      <c r="H6000" s="148"/>
      <c r="I6000" s="151"/>
      <c r="J6000" s="148"/>
      <c r="K6000" s="66"/>
    </row>
    <row r="6001" spans="1:11" x14ac:dyDescent="0.25">
      <c r="A6001" s="148"/>
      <c r="B6001" s="148"/>
      <c r="C6001" s="148"/>
      <c r="D6001" s="148"/>
      <c r="E6001" s="148"/>
      <c r="F6001" s="148"/>
      <c r="G6001" s="148"/>
      <c r="H6001" s="148"/>
      <c r="I6001" s="151"/>
      <c r="J6001" s="148"/>
      <c r="K6001" s="66"/>
    </row>
    <row r="6002" spans="1:11" x14ac:dyDescent="0.25">
      <c r="A6002" s="148"/>
      <c r="B6002" s="148"/>
      <c r="C6002" s="148"/>
      <c r="D6002" s="148"/>
      <c r="E6002" s="148"/>
      <c r="F6002" s="148"/>
      <c r="G6002" s="148"/>
      <c r="H6002" s="148"/>
      <c r="I6002" s="151"/>
      <c r="J6002" s="148"/>
      <c r="K6002" s="66"/>
    </row>
    <row r="6003" spans="1:11" x14ac:dyDescent="0.25">
      <c r="A6003" s="148"/>
      <c r="B6003" s="148"/>
      <c r="C6003" s="148"/>
      <c r="D6003" s="148"/>
      <c r="E6003" s="148"/>
      <c r="F6003" s="148"/>
      <c r="G6003" s="148"/>
      <c r="H6003" s="148"/>
      <c r="I6003" s="151"/>
      <c r="J6003" s="148"/>
      <c r="K6003" s="66"/>
    </row>
    <row r="6004" spans="1:11" x14ac:dyDescent="0.25">
      <c r="A6004" s="148"/>
      <c r="B6004" s="148"/>
      <c r="C6004" s="148"/>
      <c r="D6004" s="148"/>
      <c r="E6004" s="148"/>
      <c r="F6004" s="148"/>
      <c r="G6004" s="148"/>
      <c r="H6004" s="148"/>
      <c r="I6004" s="151"/>
      <c r="J6004" s="148"/>
      <c r="K6004" s="66"/>
    </row>
  </sheetData>
  <sheetProtection sheet="1" objects="1" scenarios="1"/>
  <mergeCells count="1">
    <mergeCell ref="J1:Q1"/>
  </mergeCells>
  <pageMargins left="0.511811024" right="0.511811024" top="0.78740157499999996" bottom="0.78740157499999996" header="0.31496062000000002" footer="0.31496062000000002"/>
  <pageSetup paperSize="9" orientation="portrait" r:id="rId1"/>
  <ignoredErrors>
    <ignoredError sqref="F3:F200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8"/>
  <sheetViews>
    <sheetView zoomScaleNormal="100" workbookViewId="0"/>
  </sheetViews>
  <sheetFormatPr defaultColWidth="0" defaultRowHeight="15" x14ac:dyDescent="0.25"/>
  <cols>
    <col min="1" max="1" width="9.140625" style="140" customWidth="1"/>
    <col min="2" max="2" width="12.5703125" style="140" bestFit="1" customWidth="1"/>
    <col min="3" max="16384" width="9.140625" hidden="1"/>
  </cols>
  <sheetData>
    <row r="1" spans="1:2" x14ac:dyDescent="0.25">
      <c r="A1" s="141" t="s">
        <v>158</v>
      </c>
      <c r="B1" s="141" t="s">
        <v>179</v>
      </c>
    </row>
    <row r="2" spans="1:2" x14ac:dyDescent="0.25">
      <c r="A2" s="139" t="s">
        <v>133</v>
      </c>
      <c r="B2" s="139" t="s">
        <v>139</v>
      </c>
    </row>
    <row r="3" spans="1:2" x14ac:dyDescent="0.25">
      <c r="A3" s="139" t="s">
        <v>137</v>
      </c>
      <c r="B3" s="139" t="s">
        <v>140</v>
      </c>
    </row>
    <row r="4" spans="1:2" x14ac:dyDescent="0.25">
      <c r="A4" s="139" t="s">
        <v>156</v>
      </c>
      <c r="B4" s="139" t="s">
        <v>157</v>
      </c>
    </row>
    <row r="5" spans="1:2" x14ac:dyDescent="0.25">
      <c r="A5" s="139" t="s">
        <v>176</v>
      </c>
      <c r="B5" s="139" t="s">
        <v>177</v>
      </c>
    </row>
    <row r="6" spans="1:2" x14ac:dyDescent="0.25">
      <c r="A6" s="139" t="s">
        <v>138</v>
      </c>
      <c r="B6" s="139" t="s">
        <v>141</v>
      </c>
    </row>
    <row r="7" spans="1:2" x14ac:dyDescent="0.25">
      <c r="A7" s="139" t="s">
        <v>134</v>
      </c>
      <c r="B7" s="139" t="s">
        <v>142</v>
      </c>
    </row>
    <row r="8" spans="1:2" x14ac:dyDescent="0.25">
      <c r="A8" s="139" t="s">
        <v>136</v>
      </c>
      <c r="B8" s="139" t="s">
        <v>143</v>
      </c>
    </row>
  </sheetData>
  <sheetProtection sheet="1" objects="1" scenarios="1"/>
  <sortState ref="A2:B8">
    <sortCondition ref="A2"/>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I2004"/>
  <sheetViews>
    <sheetView zoomScaleNormal="100" workbookViewId="0">
      <pane xSplit="5" ySplit="4" topLeftCell="F5" activePane="bottomRight" state="frozen"/>
      <selection activeCell="B1" sqref="B1"/>
      <selection pane="topRight" activeCell="E1" sqref="E1"/>
      <selection pane="bottomLeft" activeCell="B4" sqref="B4"/>
      <selection pane="bottomRight" activeCell="C1" sqref="C1"/>
    </sheetView>
  </sheetViews>
  <sheetFormatPr defaultColWidth="0" defaultRowHeight="15" x14ac:dyDescent="0.25"/>
  <cols>
    <col min="1" max="1" width="1.85546875" style="5" hidden="1" customWidth="1"/>
    <col min="2" max="2" width="16.28515625" style="5" hidden="1" customWidth="1"/>
    <col min="3" max="3" width="20.42578125" style="66" bestFit="1" customWidth="1"/>
    <col min="4" max="4" width="16.28515625" style="66" bestFit="1" customWidth="1"/>
    <col min="5" max="5" width="15" style="66" bestFit="1" customWidth="1"/>
    <col min="6" max="6" width="11.42578125" style="66" bestFit="1" customWidth="1"/>
    <col min="7" max="7" width="12.140625" style="66" bestFit="1" customWidth="1"/>
    <col min="8" max="8" width="11.42578125" style="66" bestFit="1" customWidth="1"/>
    <col min="9" max="9" width="7.5703125" style="66" bestFit="1" customWidth="1"/>
    <col min="10" max="10" width="7.42578125" style="66" bestFit="1" customWidth="1"/>
    <col min="11" max="11" width="18.28515625" style="66" bestFit="1" customWidth="1"/>
    <col min="12" max="12" width="15" style="66" bestFit="1" customWidth="1"/>
    <col min="13" max="13" width="20.85546875" style="66" bestFit="1" customWidth="1"/>
    <col min="14" max="14" width="18.42578125" style="66" bestFit="1" customWidth="1"/>
    <col min="15" max="15" width="26.140625" style="66" bestFit="1" customWidth="1"/>
    <col min="16" max="16" width="36.42578125" style="66" bestFit="1" customWidth="1"/>
    <col min="17" max="17" width="20" style="66" bestFit="1" customWidth="1"/>
    <col min="18" max="18" width="11.7109375" style="66" bestFit="1" customWidth="1"/>
    <col min="19" max="19" width="25.42578125" style="66" bestFit="1" customWidth="1"/>
    <col min="20" max="20" width="20.42578125" style="66" bestFit="1" customWidth="1"/>
    <col min="21" max="21" width="11.28515625" style="66" bestFit="1" customWidth="1"/>
    <col min="22" max="22" width="18.85546875" style="66" bestFit="1" customWidth="1"/>
    <col min="23" max="23" width="19.85546875" style="66" bestFit="1" customWidth="1"/>
    <col min="24" max="24" width="16.7109375" style="66" customWidth="1"/>
    <col min="25" max="25" width="18.28515625" style="66" customWidth="1"/>
    <col min="26" max="29" width="18.28515625" style="148" hidden="1" customWidth="1"/>
    <col min="30" max="30" width="19.28515625" style="5" hidden="1" customWidth="1"/>
    <col min="31" max="31" width="23.28515625" style="5" hidden="1" customWidth="1"/>
    <col min="32" max="32" width="19.28515625" style="5" hidden="1" customWidth="1"/>
    <col min="33" max="33" width="20.28515625" style="5" hidden="1" customWidth="1"/>
    <col min="34" max="34" width="55.42578125" style="5" hidden="1" customWidth="1"/>
    <col min="35" max="16384" width="11.42578125" style="5" hidden="1"/>
  </cols>
  <sheetData>
    <row r="1" spans="1:35" s="83" customFormat="1" ht="15.75" thickBot="1" x14ac:dyDescent="0.3">
      <c r="C1" s="111" t="s">
        <v>150</v>
      </c>
      <c r="D1" s="111" t="s">
        <v>152</v>
      </c>
      <c r="E1" s="111" t="s">
        <v>153</v>
      </c>
      <c r="F1" s="82" t="s">
        <v>159</v>
      </c>
      <c r="G1" s="82" t="s">
        <v>186</v>
      </c>
      <c r="H1" s="82" t="s">
        <v>192</v>
      </c>
      <c r="X1" s="156" t="s">
        <v>108</v>
      </c>
      <c r="Y1" s="156"/>
      <c r="Z1" s="145"/>
      <c r="AA1" s="145"/>
      <c r="AB1" s="145"/>
      <c r="AC1" s="145"/>
      <c r="AD1" s="90"/>
      <c r="AE1" s="90"/>
      <c r="AF1" s="90"/>
      <c r="AG1" s="90"/>
      <c r="AH1" s="90"/>
    </row>
    <row r="2" spans="1:35" s="83" customFormat="1" ht="15.75" thickBot="1" x14ac:dyDescent="0.3">
      <c r="C2" s="112" t="s">
        <v>169</v>
      </c>
      <c r="D2" s="112" t="s">
        <v>170</v>
      </c>
      <c r="E2" s="112" t="s">
        <v>171</v>
      </c>
      <c r="F2" s="109" t="s">
        <v>172</v>
      </c>
      <c r="G2" s="109" t="s">
        <v>123</v>
      </c>
      <c r="H2" s="109" t="s">
        <v>1458</v>
      </c>
      <c r="K2" s="111" t="s">
        <v>181</v>
      </c>
      <c r="L2" s="111" t="s">
        <v>183</v>
      </c>
      <c r="X2" s="156"/>
      <c r="Y2" s="156"/>
      <c r="Z2" s="145"/>
      <c r="AA2" s="145"/>
      <c r="AB2" s="145"/>
      <c r="AC2" s="145"/>
      <c r="AD2" s="90"/>
      <c r="AE2" s="90"/>
      <c r="AF2" s="90"/>
      <c r="AG2" s="90"/>
      <c r="AH2" s="90"/>
    </row>
    <row r="3" spans="1:35" s="83" customFormat="1" ht="15.75" thickBot="1" x14ac:dyDescent="0.3">
      <c r="A3" s="143" t="s">
        <v>10</v>
      </c>
      <c r="C3" s="110" t="s">
        <v>151</v>
      </c>
      <c r="D3" s="112" t="s">
        <v>169</v>
      </c>
      <c r="E3" s="91"/>
      <c r="F3" s="84"/>
      <c r="G3" s="85" t="s">
        <v>93</v>
      </c>
      <c r="H3" s="85"/>
      <c r="I3" s="84"/>
      <c r="J3" s="86"/>
      <c r="K3" s="144" t="s">
        <v>182</v>
      </c>
      <c r="L3" s="144" t="s">
        <v>184</v>
      </c>
      <c r="X3" s="157"/>
      <c r="Y3" s="157"/>
      <c r="Z3" s="145"/>
      <c r="AA3" s="145"/>
      <c r="AB3" s="145"/>
      <c r="AC3" s="145"/>
      <c r="AD3" s="90"/>
      <c r="AE3" s="90"/>
      <c r="AF3" s="90"/>
      <c r="AG3" s="90"/>
      <c r="AH3" s="90"/>
    </row>
    <row r="4" spans="1:35" s="108" customFormat="1" ht="15.75" thickBot="1" x14ac:dyDescent="0.3">
      <c r="A4" s="100">
        <v>0</v>
      </c>
      <c r="B4" s="100" t="s">
        <v>135</v>
      </c>
      <c r="C4" s="101" t="s">
        <v>154</v>
      </c>
      <c r="D4" s="102" t="s">
        <v>0</v>
      </c>
      <c r="E4" s="103" t="s">
        <v>132</v>
      </c>
      <c r="F4" s="87" t="s">
        <v>46</v>
      </c>
      <c r="G4" s="88" t="s">
        <v>124</v>
      </c>
      <c r="H4" s="88" t="s">
        <v>92</v>
      </c>
      <c r="I4" s="88" t="s">
        <v>47</v>
      </c>
      <c r="J4" s="89" t="s">
        <v>48</v>
      </c>
      <c r="K4" s="101" t="s">
        <v>1</v>
      </c>
      <c r="L4" s="104" t="s">
        <v>2</v>
      </c>
      <c r="M4" s="104" t="s">
        <v>3</v>
      </c>
      <c r="N4" s="104" t="s">
        <v>4</v>
      </c>
      <c r="O4" s="104" t="s">
        <v>5</v>
      </c>
      <c r="P4" s="104" t="s">
        <v>8</v>
      </c>
      <c r="Q4" s="104" t="s">
        <v>155</v>
      </c>
      <c r="R4" s="104" t="s">
        <v>44</v>
      </c>
      <c r="S4" s="105" t="s">
        <v>11</v>
      </c>
      <c r="T4" s="104" t="s">
        <v>6</v>
      </c>
      <c r="U4" s="105" t="s">
        <v>12</v>
      </c>
      <c r="V4" s="104" t="s">
        <v>37</v>
      </c>
      <c r="W4" s="104" t="s">
        <v>45</v>
      </c>
      <c r="X4" s="149" t="s">
        <v>106</v>
      </c>
      <c r="Y4" s="150" t="s">
        <v>107</v>
      </c>
      <c r="Z4" s="146" t="s">
        <v>185</v>
      </c>
      <c r="AA4" s="146" t="s">
        <v>187</v>
      </c>
      <c r="AB4" s="146" t="s">
        <v>193</v>
      </c>
      <c r="AC4" s="146" t="s">
        <v>194</v>
      </c>
      <c r="AD4" s="106" t="s">
        <v>188</v>
      </c>
      <c r="AE4" s="106" t="s">
        <v>189</v>
      </c>
      <c r="AF4" s="106" t="s">
        <v>191</v>
      </c>
      <c r="AG4" s="106" t="s">
        <v>190</v>
      </c>
      <c r="AH4" s="107" t="s">
        <v>7</v>
      </c>
    </row>
    <row r="5" spans="1:35" s="1" customFormat="1" x14ac:dyDescent="0.25">
      <c r="A5" s="3">
        <f>IF(ISBLANK(D5),"",IF(D5&lt;&gt;D4, A4+1, A4))</f>
        <v>1</v>
      </c>
      <c r="B5" s="53" t="str">
        <f t="shared" ref="B5:B7" si="0">D5&amp;E5</f>
        <v>Kukulcania arizonicapt</v>
      </c>
      <c r="C5" s="54" t="s">
        <v>205</v>
      </c>
      <c r="D5" s="55" t="s">
        <v>204</v>
      </c>
      <c r="E5" s="55" t="s">
        <v>134</v>
      </c>
      <c r="F5" s="54">
        <v>1</v>
      </c>
      <c r="G5" s="54">
        <v>1</v>
      </c>
      <c r="H5" s="54">
        <v>0</v>
      </c>
      <c r="I5" s="54"/>
      <c r="J5" s="54"/>
      <c r="K5" s="54" t="s">
        <v>366</v>
      </c>
      <c r="L5" s="54" t="s">
        <v>79</v>
      </c>
      <c r="M5" s="54" t="s">
        <v>367</v>
      </c>
      <c r="N5" s="54" t="s">
        <v>368</v>
      </c>
      <c r="O5" s="54" t="s">
        <v>86</v>
      </c>
      <c r="P5" s="54"/>
      <c r="Q5" s="54" t="s">
        <v>86</v>
      </c>
      <c r="R5" s="54"/>
      <c r="S5" s="54" t="s">
        <v>369</v>
      </c>
      <c r="T5" s="54" t="s">
        <v>77</v>
      </c>
      <c r="U5" s="54" t="s">
        <v>370</v>
      </c>
      <c r="V5" s="54"/>
      <c r="W5" s="54" t="s">
        <v>86</v>
      </c>
      <c r="X5" s="147">
        <f ca="1">IF(ISBLANK(D5),"",IF('order-admin-units'!$I$1&lt;&gt;"y", "", IF((K5="")*(ISBLANK(D5)=FALSE), 'order-admin-units'!$B$1+1, VLOOKUP(K5, ordercountry, 2))))</f>
        <v>1</v>
      </c>
      <c r="Y5" s="147">
        <f ca="1">IF(ISBLANK(D5),"",IF('order-admin-units'!$I$1&lt;&gt;"y", "", IF(L5="", 'order-admin-units'!$B$2+1, VLOOKUP(K5&amp;"@"&amp;L5, orderadmin, 2))))</f>
        <v>4</v>
      </c>
      <c r="Z5" s="147" t="str">
        <f>K5&amp;L5&amp;M5&amp;N5&amp;O5</f>
        <v>USAArizonaGila8 km N of Roosevelt Dam</v>
      </c>
      <c r="AA5" s="147" t="str">
        <f>B5&amp;K5&amp;L5&amp;M5&amp;N5&amp;O5&amp;P5&amp;Q5&amp;R5&amp;S5&amp;T5&amp;U5</f>
        <v>Kukulcania arizonicaptUSAArizonaGila8 km N of Roosevelt Dam[N33.82314°, W111.29501°]W. Ivie11/IV/1935</v>
      </c>
      <c r="AB5" s="147" t="str">
        <f>AA5&amp;C5</f>
        <v xml:space="preserve">Kukulcania arizonicaptUSAArizonaGila8 km N of Roosevelt Dam[N33.82314°, W111.29501°]W. Ivie11/IV/1935AMNH </v>
      </c>
      <c r="AC5" s="147" t="str">
        <f t="shared" ref="AC5:AC68" si="1">AA5&amp;AF5</f>
        <v>Kukulcania arizonicaptUSAArizonaGila8 km N of Roosevelt Dam[N33.82314°, W111.29501°]W. Ivie11/IV/1935</v>
      </c>
      <c r="AD5" s="11" t="str">
        <f t="shared" ref="AD5:AD68" si="2">IF(OR($H$2="y",$H$2="m"),IF(SUMIF($AA$5:$AA$2000,AA5,$F$5:$F$2000)&lt;&gt;0,SUMIF($AA$5:$AA$2000,AA5,$F$5:$F$2000)&amp;" "&amp;$F$4&amp;" ","")&amp;IF(SUMIF($AA$5:$AA$2000,AA5,$G$5:$G$2000)&lt;&gt;0,SUMIF($AA$5:$AA$2000,AA5,$G$5:$G$2000)&amp;" "&amp;$G$4&amp;" ","")&amp;IF(SUMIF($AA$5:$AA$2000,AA5,$H$5:$H$2000)&lt;&gt;0,SUMIF($AA$5:$AA$2000,AA5,$H$5:$H$2000)&amp;" "&amp;$H$4&amp;" ","")&amp;IF(SUMIF($AA$5:$AA$2000,AA5,$I$5:$I$2000)&lt;&gt;0,SUMIF($AA$5:$AA$2000,AA5,$I$5:$I$2000)&amp;" "&amp;$I$4&amp;" ","")&amp;IF(SUMIF($AA$5:$AA$2000,AA5,$J$5:$J$2000)&lt;&gt;0,SUMIF($AA$5:$AA$2000,AA5,$J$5:$J$2000)&amp;" "&amp;$J$4&amp;" ",""),"")</f>
        <v/>
      </c>
      <c r="AE5" s="11" t="str">
        <f t="array" ref="AE5">IF(ISBLANK(D5),"",IF(OR($H$2="y",$H$2="m"),IF(AA5=AA4,IF(OR(AB5=$AB$4:$AB4)=FALSE,AE4&amp;C5,AE4),"("&amp;C5)&amp;IF(AA5=AA6,IF(OR(AB6=$AB$4:$AB5)=FALSE,", ",""),") "),""))</f>
        <v/>
      </c>
      <c r="AF5" s="11" t="str">
        <f t="shared" ref="AF5:AF68" si="3">IF((ISBLANK(D5)=FALSE)*OR($H$2="y",$H$2="m"),IFERROR(LEFT(C5, FIND(" ",C5)-1), C5),"")</f>
        <v/>
      </c>
      <c r="AG5" s="11" t="str">
        <f t="array" ref="AG5">IF(ISBLANK(D5),"",IF(OR($H$2="y",$H$2="m"),IF(AA5=AA4,IF(OR(AC5=$AC$4:$AC4)=FALSE,AG4&amp;AF5,AG4),"("&amp;AF5)&amp;IF(AA5=AA6,IF(OR(AC6=$AC$4:$AC5)=FALSE,", ",""),") "),""))</f>
        <v/>
      </c>
      <c r="AH5" s="10" t="str">
        <f>IF((ISBLANK(D5)),"",IF(D5=D4,AH4,"")&amp;IF(B4&lt;&gt;B5,((IF(ISBLANK(E5),$D$3&amp;"Non-type material: "&amp;$D$3,$D$3&amp;INDEX('type-categories'!$A$2:$B$100,MATCH(E5,'type-categories'!$A$2:$A$100,0),2)&amp;$D$3))),"")&amp;(IF(K5&lt;&gt;K4,$C$2&amp;K5&amp;$K$3&amp;$C$2&amp;" ",(IF(B5&lt;&gt;B4,$C$2&amp;K5&amp;$K$3&amp;$C$2&amp;" ",""))))&amp;(IF(L5="","",((IF(L5&lt;&gt;L4,$D$2&amp;L5&amp;$L$3&amp;$D$2&amp;" ",IF(B5&lt;&gt;B4,$D$2&amp;L5&amp;$L$3&amp;$D$2&amp;" ",""))))))&amp;(IF(M5="","",((IF(M5&lt;&gt;M4,$E$2&amp;M5&amp;$E$2&amp;","&amp;" ",IF(B5&lt;&gt;B4,$E$2&amp;M5&amp;$E$2&amp;",",""))))))&amp;(IF(N5="","",IF(N5&lt;&gt;N4,N5&amp;", ",IF(B5&lt;&gt;B4,N5&amp;", ",""))))&amp;(IF(ISBLANK(O5),"",(IF(O5&lt;&gt;O4,O5&amp;", ",IF(B5&lt;&gt;B4,O5&amp;", ","")))))&amp;(IF(ISBLANK(P5),"",(IF(P5&lt;&gt;P4,P5&amp;", ",IF(B5&lt;&gt;B4,P5&amp;", ",IF(Z5&lt;&gt;Z4,P5&amp;", ",""))))))&amp;(IF(ISBLANK(Q5),"",(IF(Q5&lt;&gt;Q4,Q5&amp;", ",IF(B5&lt;&gt;B4,Q5&amp;", ",IF(Z5&lt;&gt;Z4,Q5&amp;", ",""))))))&amp;(IF(ISBLANK(R5),"",(IF(R5&lt;&gt;R4,R5&amp;"m, ",IF(B5&lt;&gt;B4,R5&amp;"m, ",IF(Z5&lt;&gt;Z4,R5&amp;"m, ",""))))))&amp;IF(ISBLANK(S5),"",(IF(B5&lt;&gt;B4,S5&amp;", ",IF(S5&lt;&gt;S4,IF((Z5=Z4),"same locality "&amp;S5&amp;", ",S5&amp;", "),""))))&amp;(IF(ISBLANK(T5),"",(IF(T5&lt;&gt;T4,IF(ISBLANK(F$2),T5&amp;", ",T5&amp;" "&amp;F$2&amp;", "),(IF(B5&lt;&gt;B4,IF(ISBLANK(F$2),T5&amp;", ",T5&amp;" "&amp;F$2&amp;", "),(IF(Z5&lt;&gt;Z4,IF(ISBLANK(F$2),T5&amp;", ",T5&amp;" "&amp;F$2&amp;", "),IF((U5&lt;&gt;U4)*($G$2="Y"),"same collector, ","")))))))))&amp;(IF(ISBLANK(U5),"",(IF(U5&lt;&gt;U4,U5&amp;", ",(IF(B5&lt;&gt;B4,U5&amp;", ",IF(Z5&lt;&gt;Z4,U5&amp;", ",(IF(T5&lt;&gt;T4,IF((T5&lt;&gt;T4)*($G$2="Y"),"same date, ", ""),IF((T5=T4)*(U5=U4)*(S5&lt;&gt;S4)*($G$2="Y"),"same collector and date, ", ""))))))))))&amp;(IF(ISBLANK(V5),"",V5&amp;", "))&amp;IF((AA5&lt;&gt;AA6)*($H$2="y"),AD5&amp;AE5,IF((AA5&lt;&gt;AA6)*($H$2="m"),AD5&amp;AG5,IF(($H$2&lt;&gt;"m")*($H$2&lt;&gt;"Y"),(IF(F5=0,"",F5&amp;" "&amp;$F$4&amp;" "))&amp;(IF(G5=0,"",G5&amp;" "&amp;$G$4&amp;" "))&amp;(IF(H5=0,"",H5&amp;" "&amp;H$4&amp;" "))&amp;(IF(I5=0,"",I5&amp;" "&amp;$I$4&amp;" "))&amp;(IF(J5=0,"",J5&amp;" "&amp;$J$4&amp;" "))&amp;IF((ISBLANK(C5)),"","("&amp;C5&amp;")"),"")))&amp;IF((B5=B6)*(K5=K6)*(L5=L6)*(M5=M6),IF(($H$2&lt;&gt;"m")*($H$2&lt;&gt;"Y"), ", ", IF((ISNUMBER(FIND(")",AE5))), ", ", "")),IF((B5=B6)*(K5=K6)*(L5=L6),"; ",". ")))</f>
        <v xml:space="preserve">&lt;boldsmallcaps&gt;Paratypes: &lt;boldsmallcaps&gt;&lt;boldsmallcaps&gt;USA.&lt;boldsmallcaps&gt; &lt;bold&gt;Arizona:&lt;bold&gt; &lt;italics&gt;Gila&lt;italics&gt;, 8 km N of Roosevelt Dam, , , [N33.82314°, W111.29501°], W. Ivie coll., 11/IV/1935, 1 #m 1 #ff (AMNH ), </v>
      </c>
    </row>
    <row r="6" spans="1:35" s="1" customFormat="1" x14ac:dyDescent="0.25">
      <c r="A6" s="3">
        <f t="shared" ref="A6:A69" si="4">IF(ISBLANK(D6),"",IF(D6&lt;&gt;D5, A5+1, A5))</f>
        <v>1</v>
      </c>
      <c r="B6" s="53" t="str">
        <f t="shared" si="0"/>
        <v>Kukulcania arizonicapt</v>
      </c>
      <c r="C6" s="54" t="s">
        <v>203</v>
      </c>
      <c r="D6" s="55" t="s">
        <v>204</v>
      </c>
      <c r="E6" s="55" t="s">
        <v>134</v>
      </c>
      <c r="F6" s="54">
        <v>1</v>
      </c>
      <c r="G6" s="54">
        <v>3</v>
      </c>
      <c r="H6" s="54">
        <v>1</v>
      </c>
      <c r="I6" s="54"/>
      <c r="J6" s="54"/>
      <c r="K6" s="54" t="s">
        <v>366</v>
      </c>
      <c r="L6" s="54" t="s">
        <v>79</v>
      </c>
      <c r="M6" s="54" t="s">
        <v>367</v>
      </c>
      <c r="N6" s="54" t="s">
        <v>368</v>
      </c>
      <c r="O6" s="54"/>
      <c r="P6" s="54"/>
      <c r="Q6" s="54"/>
      <c r="R6" s="54"/>
      <c r="S6" s="54" t="s">
        <v>369</v>
      </c>
      <c r="T6" s="54" t="s">
        <v>77</v>
      </c>
      <c r="U6" s="54" t="s">
        <v>370</v>
      </c>
      <c r="V6" s="54"/>
      <c r="W6" s="54" t="s">
        <v>86</v>
      </c>
      <c r="X6" s="147">
        <f ca="1">IF(ISBLANK(D6),"",IF('order-admin-units'!$I$1&lt;&gt;"y", "", IF((K6="")*(ISBLANK(D6)=FALSE), 'order-admin-units'!$B$1+1, VLOOKUP(K6, ordercountry, 2))))</f>
        <v>1</v>
      </c>
      <c r="Y6" s="147">
        <f ca="1">IF(ISBLANK(D6),"",IF('order-admin-units'!$I$1&lt;&gt;"y", "", IF(L6="", 'order-admin-units'!$B$2+1, VLOOKUP(K6&amp;"@"&amp;L6, orderadmin, 2))))</f>
        <v>4</v>
      </c>
      <c r="Z6" s="147" t="str">
        <f t="shared" ref="Z6:Z69" si="5">K6&amp;L6&amp;M6&amp;N6&amp;O6</f>
        <v>USAArizonaGila8 km N of Roosevelt Dam</v>
      </c>
      <c r="AA6" s="147" t="str">
        <f t="shared" ref="AA6:AA69" si="6">B6&amp;K6&amp;L6&amp;M6&amp;N6&amp;O6&amp;P6&amp;Q6&amp;R6&amp;S6&amp;T6&amp;U6</f>
        <v>Kukulcania arizonicaptUSAArizonaGila8 km N of Roosevelt Dam[N33.82314°, W111.29501°]W. Ivie11/IV/1935</v>
      </c>
      <c r="AB6" s="147" t="str">
        <f t="shared" ref="AB6:AB69" si="7">AA6&amp;C6</f>
        <v>Kukulcania arizonicaptUSAArizonaGila8 km N of Roosevelt Dam[N33.82314°, W111.29501°]W. Ivie11/IV/1935AMNH IFM-1198, IFM-1655</v>
      </c>
      <c r="AC6" s="147" t="str">
        <f t="shared" si="1"/>
        <v>Kukulcania arizonicaptUSAArizonaGila8 km N of Roosevelt Dam[N33.82314°, W111.29501°]W. Ivie11/IV/1935</v>
      </c>
      <c r="AD6" s="11" t="str">
        <f t="shared" si="2"/>
        <v/>
      </c>
      <c r="AE6" s="11" t="str">
        <f t="array" ref="AE6">IF(ISBLANK(D6),"",IF(OR($H$2="y",$H$2="m"),IF(AA6=AA5,IF(OR(AB6=$AB$4:$AB5)=FALSE,AE5&amp;C6,AE5),"("&amp;C6)&amp;IF(AA6=AA7,IF(OR(AB7=$AB$4:$AB6)=FALSE,", ",""),") "),""))</f>
        <v/>
      </c>
      <c r="AF6" s="11" t="str">
        <f t="shared" si="3"/>
        <v/>
      </c>
      <c r="AG6" s="11" t="str">
        <f t="array" ref="AG6">IF(ISBLANK(D6),"",IF(OR($H$2="y",$H$2="m"),IF(AA6=AA5,IF(OR(AC6=$AC$4:$AC5)=FALSE,AG5&amp;AF6,AG5),"("&amp;AF6)&amp;IF(AA6=AA7,IF(OR(AC7=$AC$4:$AC6)=FALSE,", ",""),") "),""))</f>
        <v/>
      </c>
      <c r="AH6" s="10" t="str">
        <f>IF((ISBLANK(D6)),"",IF(D6=D5,AH5,"")&amp;IF(B5&lt;&gt;B6,((IF(ISBLANK(E6),$D$3&amp;"Non-type material: "&amp;$D$3,$D$3&amp;INDEX('type-categories'!$A$2:$B$100,MATCH(E6,'type-categories'!$A$2:$A$100,0),2)&amp;$D$3))),"")&amp;(IF(K6&lt;&gt;K5,$C$2&amp;K6&amp;$K$3&amp;$C$2&amp;" ",(IF(B6&lt;&gt;B5,$C$2&amp;K6&amp;$K$3&amp;$C$2&amp;" ",""))))&amp;(IF(L6="","",((IF(L6&lt;&gt;L5,$D$2&amp;L6&amp;$L$3&amp;$D$2&amp;" ",IF(B6&lt;&gt;B5,$D$2&amp;L6&amp;$L$3&amp;$D$2&amp;" ",""))))))&amp;(IF(M6="","",((IF(M6&lt;&gt;M5,$E$2&amp;M6&amp;$E$2&amp;","&amp;" ",IF(B6&lt;&gt;B5,$E$2&amp;M6&amp;$E$2&amp;",",""))))))&amp;(IF(N6="","",IF(N6&lt;&gt;N5,N6&amp;", ",IF(B6&lt;&gt;B5,N6&amp;", ",""))))&amp;(IF(ISBLANK(O6),"",(IF(O6&lt;&gt;O5,O6&amp;", ",IF(B6&lt;&gt;B5,O6&amp;", ","")))))&amp;(IF(ISBLANK(P6),"",(IF(P6&lt;&gt;P5,P6&amp;", ",IF(B6&lt;&gt;B5,P6&amp;", ",IF(Z6&lt;&gt;Z5,P6&amp;", ",""))))))&amp;(IF(ISBLANK(Q6),"",(IF(Q6&lt;&gt;Q5,Q6&amp;", ",IF(B6&lt;&gt;B5,Q6&amp;", ",IF(Z6&lt;&gt;Z5,Q6&amp;", ",""))))))&amp;(IF(ISBLANK(R6),"",(IF(R6&lt;&gt;R5,R6&amp;"m, ",IF(B6&lt;&gt;B5,R6&amp;"m, ",IF(Z6&lt;&gt;Z5,R6&amp;"m, ",""))))))&amp;IF(ISBLANK(S6),"",(IF(B6&lt;&gt;B5,S6&amp;", ",IF(S6&lt;&gt;S5,IF((Z6=Z5),"same locality "&amp;S6&amp;", ",S6&amp;", "),""))))&amp;(IF(ISBLANK(T6),"",(IF(T6&lt;&gt;T5,IF(ISBLANK(F$2),T6&amp;", ",T6&amp;" "&amp;F$2&amp;", "),(IF(B6&lt;&gt;B5,IF(ISBLANK(F$2),T6&amp;", ",T6&amp;" "&amp;F$2&amp;", "),(IF(Z6&lt;&gt;Z5,IF(ISBLANK(F$2),T6&amp;", ",T6&amp;" "&amp;F$2&amp;", "),IF((U6&lt;&gt;U5)*($G$2="Y"),"same collector, ","")))))))))&amp;(IF(ISBLANK(U6),"",(IF(U6&lt;&gt;U5,U6&amp;", ",(IF(B6&lt;&gt;B5,U6&amp;", ",IF(Z6&lt;&gt;Z5,U6&amp;", ",(IF(T6&lt;&gt;T5,IF((T6&lt;&gt;T5)*($G$2="Y"),"same date, ", ""),IF((T6=T5)*(U6=U5)*(S6&lt;&gt;S5)*($G$2="Y"),"same collector and date, ", ""))))))))))&amp;(IF(ISBLANK(V6),"",V6&amp;", "))&amp;IF((AA6&lt;&gt;AA7)*($H$2="y"),AD6&amp;AE6,IF((AA6&lt;&gt;AA7)*($H$2="m"),AD6&amp;AG6,IF(($H$2&lt;&gt;"m")*($H$2&lt;&gt;"Y"),(IF(F6=0,"",F6&amp;" "&amp;$F$4&amp;" "))&amp;(IF(G6=0,"",G6&amp;" "&amp;$G$4&amp;" "))&amp;(IF(H6=0,"",H6&amp;" "&amp;H$4&amp;" "))&amp;(IF(I6=0,"",I6&amp;" "&amp;$I$4&amp;" "))&amp;(IF(J6=0,"",J6&amp;" "&amp;$J$4&amp;" "))&amp;IF((ISBLANK(C6)),"","("&amp;C6&amp;")"),"")))&amp;IF((B6=B7)*(K6=K7)*(L6=L7)*(M6=M7),IF(($H$2&lt;&gt;"m")*($H$2&lt;&gt;"Y"), ", ", IF((ISNUMBER(FIND(")",AE6))), ", ", "")),IF((B6=B7)*(K6=K7)*(L6=L7),"; ",". ")))</f>
        <v xml:space="preserve">&lt;boldsmallcaps&gt;Paratypes: &lt;boldsmallcaps&gt;&lt;boldsmallcaps&gt;USA.&lt;boldsmallcaps&gt; &lt;bold&gt;Arizona:&lt;bold&gt; &lt;italics&gt;Gila&lt;italics&gt;, 8 km N of Roosevelt Dam, , , [N33.82314°, W111.29501°], W. Ivie coll., 11/IV/1935, 1 #m 1 #ff (AMNH ), 1 #m 3 #ff 1 imm. (AMNH IFM-1198, IFM-1655), </v>
      </c>
    </row>
    <row r="7" spans="1:35" s="4" customFormat="1" x14ac:dyDescent="0.25">
      <c r="A7" s="3">
        <f t="shared" si="4"/>
        <v>1</v>
      </c>
      <c r="B7" s="53" t="str">
        <f t="shared" si="0"/>
        <v>Kukulcania arizonicapt</v>
      </c>
      <c r="C7" s="54" t="s">
        <v>205</v>
      </c>
      <c r="D7" s="55" t="s">
        <v>204</v>
      </c>
      <c r="E7" s="55" t="s">
        <v>134</v>
      </c>
      <c r="F7" s="54">
        <v>1</v>
      </c>
      <c r="G7" s="54">
        <v>1</v>
      </c>
      <c r="H7" s="54">
        <v>1</v>
      </c>
      <c r="I7" s="54"/>
      <c r="J7" s="54"/>
      <c r="K7" s="54" t="s">
        <v>366</v>
      </c>
      <c r="L7" s="54" t="s">
        <v>79</v>
      </c>
      <c r="M7" s="54" t="s">
        <v>367</v>
      </c>
      <c r="N7" s="54" t="s">
        <v>371</v>
      </c>
      <c r="O7" s="54" t="s">
        <v>86</v>
      </c>
      <c r="P7" s="54"/>
      <c r="Q7" s="54" t="s">
        <v>86</v>
      </c>
      <c r="R7" s="54"/>
      <c r="S7" s="54" t="s">
        <v>372</v>
      </c>
      <c r="T7" s="54" t="s">
        <v>77</v>
      </c>
      <c r="U7" s="54" t="s">
        <v>373</v>
      </c>
      <c r="V7" s="54"/>
      <c r="W7" s="54" t="s">
        <v>86</v>
      </c>
      <c r="X7" s="147">
        <f ca="1">IF(ISBLANK(D7),"",IF('order-admin-units'!$I$1&lt;&gt;"y", "", IF((K7="")*(ISBLANK(D7)=FALSE), 'order-admin-units'!$B$1+1, VLOOKUP(K7, ordercountry, 2))))</f>
        <v>1</v>
      </c>
      <c r="Y7" s="147">
        <f ca="1">IF(ISBLANK(D7),"",IF('order-admin-units'!$I$1&lt;&gt;"y", "", IF(L7="", 'order-admin-units'!$B$2+1, VLOOKUP(K7&amp;"@"&amp;L7, orderadmin, 2))))</f>
        <v>4</v>
      </c>
      <c r="Z7" s="147" t="str">
        <f t="shared" si="5"/>
        <v>USAArizonaGila8 miles N Roosevelt Dam</v>
      </c>
      <c r="AA7" s="147" t="str">
        <f t="shared" si="6"/>
        <v>Kukulcania arizonicaptUSAArizonaGila8 miles N Roosevelt Dam(N33.75°, W111.25°)W. Ivie11/IV/1939</v>
      </c>
      <c r="AB7" s="147" t="str">
        <f t="shared" si="7"/>
        <v xml:space="preserve">Kukulcania arizonicaptUSAArizonaGila8 miles N Roosevelt Dam(N33.75°, W111.25°)W. Ivie11/IV/1939AMNH </v>
      </c>
      <c r="AC7" s="147" t="str">
        <f t="shared" si="1"/>
        <v>Kukulcania arizonicaptUSAArizonaGila8 miles N Roosevelt Dam(N33.75°, W111.25°)W. Ivie11/IV/1939</v>
      </c>
      <c r="AD7" s="11" t="str">
        <f t="shared" si="2"/>
        <v/>
      </c>
      <c r="AE7" s="11" t="str">
        <f t="array" ref="AE7">IF(ISBLANK(D7),"",IF(OR($H$2="y",$H$2="m"),IF(AA7=AA6,IF(OR(AB7=$AB$4:$AB6)=FALSE,AE6&amp;C7,AE6),"("&amp;C7)&amp;IF(AA7=AA8,IF(OR(AB8=$AB$4:$AB7)=FALSE,", ",""),") "),""))</f>
        <v/>
      </c>
      <c r="AF7" s="11" t="str">
        <f t="shared" si="3"/>
        <v/>
      </c>
      <c r="AG7" s="11" t="str">
        <f t="array" ref="AG7">IF(ISBLANK(D7),"",IF(OR($H$2="y",$H$2="m"),IF(AA7=AA6,IF(OR(AC7=$AC$4:$AC6)=FALSE,AG6&amp;AF7,AG6),"("&amp;AF7)&amp;IF(AA7=AA8,IF(OR(AC8=$AC$4:$AC7)=FALSE,", ",""),") "),""))</f>
        <v/>
      </c>
      <c r="AH7" s="10" t="str">
        <f>IF((ISBLANK(D7)),"",IF(D7=D6,AH6,"")&amp;IF(B6&lt;&gt;B7,((IF(ISBLANK(E7),$D$3&amp;"Non-type material: "&amp;$D$3,$D$3&amp;INDEX('type-categories'!$A$2:$B$100,MATCH(E7,'type-categories'!$A$2:$A$100,0),2)&amp;$D$3))),"")&amp;(IF(K7&lt;&gt;K6,$C$2&amp;K7&amp;$K$3&amp;$C$2&amp;" ",(IF(B7&lt;&gt;B6,$C$2&amp;K7&amp;$K$3&amp;$C$2&amp;" ",""))))&amp;(IF(L7="","",((IF(L7&lt;&gt;L6,$D$2&amp;L7&amp;$L$3&amp;$D$2&amp;" ",IF(B7&lt;&gt;B6,$D$2&amp;L7&amp;$L$3&amp;$D$2&amp;" ",""))))))&amp;(IF(M7="","",((IF(M7&lt;&gt;M6,$E$2&amp;M7&amp;$E$2&amp;","&amp;" ",IF(B7&lt;&gt;B6,$E$2&amp;M7&amp;$E$2&amp;",",""))))))&amp;(IF(N7="","",IF(N7&lt;&gt;N6,N7&amp;", ",IF(B7&lt;&gt;B6,N7&amp;", ",""))))&amp;(IF(ISBLANK(O7),"",(IF(O7&lt;&gt;O6,O7&amp;", ",IF(B7&lt;&gt;B6,O7&amp;", ","")))))&amp;(IF(ISBLANK(P7),"",(IF(P7&lt;&gt;P6,P7&amp;", ",IF(B7&lt;&gt;B6,P7&amp;", ",IF(Z7&lt;&gt;Z6,P7&amp;", ",""))))))&amp;(IF(ISBLANK(Q7),"",(IF(Q7&lt;&gt;Q6,Q7&amp;", ",IF(B7&lt;&gt;B6,Q7&amp;", ",IF(Z7&lt;&gt;Z6,Q7&amp;", ",""))))))&amp;(IF(ISBLANK(R7),"",(IF(R7&lt;&gt;R6,R7&amp;"m, ",IF(B7&lt;&gt;B6,R7&amp;"m, ",IF(Z7&lt;&gt;Z6,R7&amp;"m, ",""))))))&amp;IF(ISBLANK(S7),"",(IF(B7&lt;&gt;B6,S7&amp;", ",IF(S7&lt;&gt;S6,IF((Z7=Z6),"same locality "&amp;S7&amp;", ",S7&amp;", "),""))))&amp;(IF(ISBLANK(T7),"",(IF(T7&lt;&gt;T6,IF(ISBLANK(F$2),T7&amp;", ",T7&amp;" "&amp;F$2&amp;", "),(IF(B7&lt;&gt;B6,IF(ISBLANK(F$2),T7&amp;", ",T7&amp;" "&amp;F$2&amp;", "),(IF(Z7&lt;&gt;Z6,IF(ISBLANK(F$2),T7&amp;", ",T7&amp;" "&amp;F$2&amp;", "),IF((U7&lt;&gt;U6)*($G$2="Y"),"same collector, ","")))))))))&amp;(IF(ISBLANK(U7),"",(IF(U7&lt;&gt;U6,U7&amp;", ",(IF(B7&lt;&gt;B6,U7&amp;", ",IF(Z7&lt;&gt;Z6,U7&amp;", ",(IF(T7&lt;&gt;T6,IF((T7&lt;&gt;T6)*($G$2="Y"),"same date, ", ""),IF((T7=T6)*(U7=U6)*(S7&lt;&gt;S6)*($G$2="Y"),"same collector and date, ", ""))))))))))&amp;(IF(ISBLANK(V7),"",V7&amp;", "))&amp;IF((AA7&lt;&gt;AA8)*($H$2="y"),AD7&amp;AE7,IF((AA7&lt;&gt;AA8)*($H$2="m"),AD7&amp;AG7,IF(($H$2&lt;&gt;"m")*($H$2&lt;&gt;"Y"),(IF(F7=0,"",F7&amp;" "&amp;$F$4&amp;" "))&amp;(IF(G7=0,"",G7&amp;" "&amp;$G$4&amp;" "))&amp;(IF(H7=0,"",H7&amp;" "&amp;H$4&amp;" "))&amp;(IF(I7=0,"",I7&amp;" "&amp;$I$4&amp;" "))&amp;(IF(J7=0,"",J7&amp;" "&amp;$J$4&amp;" "))&amp;IF((ISBLANK(C7)),"","("&amp;C7&amp;")"),"")))&amp;IF((B7=B8)*(K7=K8)*(L7=L8)*(M7=M8),IF(($H$2&lt;&gt;"m")*($H$2&lt;&gt;"Y"), ", ", IF((ISNUMBER(FIND(")",AE7))), ", ", "")),IF((B7=B8)*(K7=K8)*(L7=L8),";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v>
      </c>
      <c r="AI7" s="1"/>
    </row>
    <row r="8" spans="1:35" s="4" customFormat="1" x14ac:dyDescent="0.25">
      <c r="A8" s="3">
        <f t="shared" si="4"/>
        <v>1</v>
      </c>
      <c r="B8" s="53" t="str">
        <f>D8&amp;E8</f>
        <v>Kukulcania arizonicapt</v>
      </c>
      <c r="C8" s="54" t="s">
        <v>206</v>
      </c>
      <c r="D8" s="55" t="s">
        <v>204</v>
      </c>
      <c r="E8" s="55" t="s">
        <v>134</v>
      </c>
      <c r="F8" s="54">
        <v>1</v>
      </c>
      <c r="G8" s="54">
        <v>1</v>
      </c>
      <c r="H8" s="54">
        <v>0</v>
      </c>
      <c r="I8" s="54"/>
      <c r="J8" s="54"/>
      <c r="K8" s="54" t="s">
        <v>366</v>
      </c>
      <c r="L8" s="54" t="s">
        <v>79</v>
      </c>
      <c r="M8" s="54" t="s">
        <v>367</v>
      </c>
      <c r="N8" s="54" t="s">
        <v>371</v>
      </c>
      <c r="O8" s="54" t="s">
        <v>86</v>
      </c>
      <c r="P8" s="54"/>
      <c r="Q8" s="54" t="s">
        <v>86</v>
      </c>
      <c r="R8" s="54"/>
      <c r="S8" s="54" t="s">
        <v>372</v>
      </c>
      <c r="T8" s="54" t="s">
        <v>77</v>
      </c>
      <c r="U8" s="54" t="s">
        <v>373</v>
      </c>
      <c r="V8" s="54"/>
      <c r="W8" s="54" t="s">
        <v>86</v>
      </c>
      <c r="X8" s="147">
        <f ca="1">IF(ISBLANK(D8),"",IF('order-admin-units'!$I$1&lt;&gt;"y", "", IF((K8="")*(ISBLANK(D8)=FALSE), 'order-admin-units'!$B$1+1, VLOOKUP(K8, ordercountry, 2))))</f>
        <v>1</v>
      </c>
      <c r="Y8" s="147">
        <f ca="1">IF(ISBLANK(D8),"",IF('order-admin-units'!$I$1&lt;&gt;"y", "", IF(L8="", 'order-admin-units'!$B$2+1, VLOOKUP(K8&amp;"@"&amp;L8, orderadmin, 2))))</f>
        <v>4</v>
      </c>
      <c r="Z8" s="147" t="str">
        <f t="shared" si="5"/>
        <v>USAArizonaGila8 miles N Roosevelt Dam</v>
      </c>
      <c r="AA8" s="147" t="str">
        <f t="shared" si="6"/>
        <v>Kukulcania arizonicaptUSAArizonaGila8 miles N Roosevelt Dam(N33.75°, W111.25°)W. Ivie11/IV/1939</v>
      </c>
      <c r="AB8" s="147" t="str">
        <f t="shared" si="7"/>
        <v>Kukulcania arizonicaptUSAArizonaGila8 miles N Roosevelt Dam(N33.75°, W111.25°)W. Ivie11/IV/1939AMNH IFM-1531</v>
      </c>
      <c r="AC8" s="147" t="str">
        <f t="shared" si="1"/>
        <v>Kukulcania arizonicaptUSAArizonaGila8 miles N Roosevelt Dam(N33.75°, W111.25°)W. Ivie11/IV/1939</v>
      </c>
      <c r="AD8" s="11" t="str">
        <f t="shared" si="2"/>
        <v/>
      </c>
      <c r="AE8" s="11" t="str">
        <f t="array" ref="AE8">IF(ISBLANK(D8),"",IF(OR($H$2="y",$H$2="m"),IF(AA8=AA7,IF(OR(AB8=$AB$4:$AB7)=FALSE,AE7&amp;C8,AE7),"("&amp;C8)&amp;IF(AA8=AA9,IF(OR(AB9=$AB$4:$AB8)=FALSE,", ",""),") "),""))</f>
        <v/>
      </c>
      <c r="AF8" s="11" t="str">
        <f t="shared" si="3"/>
        <v/>
      </c>
      <c r="AG8" s="11" t="str">
        <f t="array" ref="AG8">IF(ISBLANK(D8),"",IF(OR($H$2="y",$H$2="m"),IF(AA8=AA7,IF(OR(AC8=$AC$4:$AC7)=FALSE,AG7&amp;AF8,AG7),"("&amp;AF8)&amp;IF(AA8=AA9,IF(OR(AC9=$AC$4:$AC8)=FALSE,", ",""),") "),""))</f>
        <v/>
      </c>
      <c r="AH8" s="10" t="str">
        <f>IF((ISBLANK(D8)),"",IF(D8=D7,AH7,"")&amp;IF(B7&lt;&gt;B8,((IF(ISBLANK(E8),$D$3&amp;"Non-type material: "&amp;$D$3,$D$3&amp;INDEX('type-categories'!$A$2:$B$100,MATCH(E8,'type-categories'!$A$2:$A$100,0),2)&amp;$D$3))),"")&amp;(IF(K8&lt;&gt;K7,$C$2&amp;K8&amp;$K$3&amp;$C$2&amp;" ",(IF(B8&lt;&gt;B7,$C$2&amp;K8&amp;$K$3&amp;$C$2&amp;" ",""))))&amp;(IF(L8="","",((IF(L8&lt;&gt;L7,$D$2&amp;L8&amp;$L$3&amp;$D$2&amp;" ",IF(B8&lt;&gt;B7,$D$2&amp;L8&amp;$L$3&amp;$D$2&amp;" ",""))))))&amp;(IF(M8="","",((IF(M8&lt;&gt;M7,$E$2&amp;M8&amp;$E$2&amp;","&amp;" ",IF(B8&lt;&gt;B7,$E$2&amp;M8&amp;$E$2&amp;",",""))))))&amp;(IF(N8="","",IF(N8&lt;&gt;N7,N8&amp;", ",IF(B8&lt;&gt;B7,N8&amp;", ",""))))&amp;(IF(ISBLANK(O8),"",(IF(O8&lt;&gt;O7,O8&amp;", ",IF(B8&lt;&gt;B7,O8&amp;", ","")))))&amp;(IF(ISBLANK(P8),"",(IF(P8&lt;&gt;P7,P8&amp;", ",IF(B8&lt;&gt;B7,P8&amp;", ",IF(Z8&lt;&gt;Z7,P8&amp;", ",""))))))&amp;(IF(ISBLANK(Q8),"",(IF(Q8&lt;&gt;Q7,Q8&amp;", ",IF(B8&lt;&gt;B7,Q8&amp;", ",IF(Z8&lt;&gt;Z7,Q8&amp;", ",""))))))&amp;(IF(ISBLANK(R8),"",(IF(R8&lt;&gt;R7,R8&amp;"m, ",IF(B8&lt;&gt;B7,R8&amp;"m, ",IF(Z8&lt;&gt;Z7,R8&amp;"m, ",""))))))&amp;IF(ISBLANK(S8),"",(IF(B8&lt;&gt;B7,S8&amp;", ",IF(S8&lt;&gt;S7,IF((Z8=Z7),"same locality "&amp;S8&amp;", ",S8&amp;", "),""))))&amp;(IF(ISBLANK(T8),"",(IF(T8&lt;&gt;T7,IF(ISBLANK(F$2),T8&amp;", ",T8&amp;" "&amp;F$2&amp;", "),(IF(B8&lt;&gt;B7,IF(ISBLANK(F$2),T8&amp;", ",T8&amp;" "&amp;F$2&amp;", "),(IF(Z8&lt;&gt;Z7,IF(ISBLANK(F$2),T8&amp;", ",T8&amp;" "&amp;F$2&amp;", "),IF((U8&lt;&gt;U7)*($G$2="Y"),"same collector, ","")))))))))&amp;(IF(ISBLANK(U8),"",(IF(U8&lt;&gt;U7,U8&amp;", ",(IF(B8&lt;&gt;B7,U8&amp;", ",IF(Z8&lt;&gt;Z7,U8&amp;", ",(IF(T8&lt;&gt;T7,IF((T8&lt;&gt;T7)*($G$2="Y"),"same date, ", ""),IF((T8=T7)*(U8=U7)*(S8&lt;&gt;S7)*($G$2="Y"),"same collector and date, ", ""))))))))))&amp;(IF(ISBLANK(V8),"",V8&amp;", "))&amp;IF((AA8&lt;&gt;AA9)*($H$2="y"),AD8&amp;AE8,IF((AA8&lt;&gt;AA9)*($H$2="m"),AD8&amp;AG8,IF(($H$2&lt;&gt;"m")*($H$2&lt;&gt;"Y"),(IF(F8=0,"",F8&amp;" "&amp;$F$4&amp;" "))&amp;(IF(G8=0,"",G8&amp;" "&amp;$G$4&amp;" "))&amp;(IF(H8=0,"",H8&amp;" "&amp;H$4&amp;" "))&amp;(IF(I8=0,"",I8&amp;" "&amp;$I$4&amp;" "))&amp;(IF(J8=0,"",J8&amp;" "&amp;$J$4&amp;" "))&amp;IF((ISBLANK(C8)),"","("&amp;C8&amp;")"),"")))&amp;IF((B8=B9)*(K8=K9)*(L8=L9)*(M8=M9),IF(($H$2&lt;&gt;"m")*($H$2&lt;&gt;"Y"), ", ", IF((ISNUMBER(FIND(")",AE8))), ", ", "")),IF((B8=B9)*(K8=K9)*(L8=L9),";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v>
      </c>
      <c r="AI8" s="1"/>
    </row>
    <row r="9" spans="1:35" s="4" customFormat="1" x14ac:dyDescent="0.25">
      <c r="A9" s="3">
        <f t="shared" si="4"/>
        <v>1</v>
      </c>
      <c r="B9" s="53" t="str">
        <f t="shared" ref="B9:B72" si="8">D9&amp;E9</f>
        <v>Kukulcania arizonica</v>
      </c>
      <c r="C9" s="57" t="s">
        <v>205</v>
      </c>
      <c r="D9" s="57" t="s">
        <v>204</v>
      </c>
      <c r="E9" s="57"/>
      <c r="F9" s="56">
        <v>0</v>
      </c>
      <c r="G9" s="56">
        <v>1</v>
      </c>
      <c r="H9" s="56">
        <v>0</v>
      </c>
      <c r="I9" s="56"/>
      <c r="J9" s="56"/>
      <c r="K9" s="54" t="s">
        <v>49</v>
      </c>
      <c r="L9" s="54" t="s">
        <v>524</v>
      </c>
      <c r="M9" s="54" t="s">
        <v>538</v>
      </c>
      <c r="N9" s="54" t="s">
        <v>86</v>
      </c>
      <c r="O9" s="54" t="s">
        <v>86</v>
      </c>
      <c r="P9" s="54"/>
      <c r="Q9" s="54" t="s">
        <v>86</v>
      </c>
      <c r="R9" s="54"/>
      <c r="S9" s="54" t="s">
        <v>539</v>
      </c>
      <c r="T9" s="54" t="s">
        <v>540</v>
      </c>
      <c r="U9" s="54" t="s">
        <v>541</v>
      </c>
      <c r="V9" s="54"/>
      <c r="W9" s="54" t="s">
        <v>86</v>
      </c>
      <c r="X9" s="147">
        <f ca="1">IF(ISBLANK(D9),"",IF('order-admin-units'!$I$1&lt;&gt;"y", "", IF((K9="")*(ISBLANK(D9)=FALSE), 'order-admin-units'!$B$1+1, VLOOKUP(K9, ordercountry, 2))))</f>
        <v>2</v>
      </c>
      <c r="Y9" s="147">
        <f ca="1">IF(ISBLANK(D9),"",IF('order-admin-units'!$I$1&lt;&gt;"y", "", IF(L9="", 'order-admin-units'!$B$2+1, VLOOKUP(K9&amp;"@"&amp;L9, orderadmin, 2))))</f>
        <v>3</v>
      </c>
      <c r="Z9" s="147" t="str">
        <f t="shared" si="5"/>
        <v>MexicoChihuahua12 miles NW Gran Morelos</v>
      </c>
      <c r="AA9" s="147" t="str">
        <f t="shared" si="6"/>
        <v>Kukulcania arizonicaMexicoChihuahua12 miles NW Gran Morelos[N28.33287°, W106.68477°]R. Smith16/VIII/1950</v>
      </c>
      <c r="AB9" s="147" t="str">
        <f t="shared" si="7"/>
        <v xml:space="preserve">Kukulcania arizonicaMexicoChihuahua12 miles NW Gran Morelos[N28.33287°, W106.68477°]R. Smith16/VIII/1950AMNH </v>
      </c>
      <c r="AC9" s="147" t="str">
        <f t="shared" si="1"/>
        <v>Kukulcania arizonicaMexicoChihuahua12 miles NW Gran Morelos[N28.33287°, W106.68477°]R. Smith16/VIII/1950</v>
      </c>
      <c r="AD9" s="11" t="str">
        <f t="shared" si="2"/>
        <v/>
      </c>
      <c r="AE9" s="11" t="str">
        <f t="array" ref="AE9">IF(ISBLANK(D9),"",IF(OR($H$2="y",$H$2="m"),IF(AA9=AA8,IF(OR(AB9=$AB$4:$AB8)=FALSE,AE8&amp;C9,AE8),"("&amp;C9)&amp;IF(AA9=AA10,IF(OR(AB10=$AB$4:$AB9)=FALSE,", ",""),") "),""))</f>
        <v/>
      </c>
      <c r="AF9" s="11" t="str">
        <f t="shared" si="3"/>
        <v/>
      </c>
      <c r="AG9" s="11" t="str">
        <f t="array" ref="AG9">IF(ISBLANK(D9),"",IF(OR($H$2="y",$H$2="m"),IF(AA9=AA8,IF(OR(AC9=$AC$4:$AC8)=FALSE,AG8&amp;AF9,AG8),"("&amp;AF9)&amp;IF(AA9=AA10,IF(OR(AC10=$AC$4:$AC9)=FALSE,", ",""),") "),""))</f>
        <v/>
      </c>
      <c r="AH9" s="10" t="str">
        <f>IF((ISBLANK(D9)),"",IF(D9=D8,AH8,"")&amp;IF(B8&lt;&gt;B9,((IF(ISBLANK(E9),$D$3&amp;"Non-type material: "&amp;$D$3,$D$3&amp;INDEX('type-categories'!$A$2:$B$100,MATCH(E9,'type-categories'!$A$2:$A$100,0),2)&amp;$D$3))),"")&amp;(IF(K9&lt;&gt;K8,$C$2&amp;K9&amp;$K$3&amp;$C$2&amp;" ",(IF(B9&lt;&gt;B8,$C$2&amp;K9&amp;$K$3&amp;$C$2&amp;" ",""))))&amp;(IF(L9="","",((IF(L9&lt;&gt;L8,$D$2&amp;L9&amp;$L$3&amp;$D$2&amp;" ",IF(B9&lt;&gt;B8,$D$2&amp;L9&amp;$L$3&amp;$D$2&amp;" ",""))))))&amp;(IF(M9="","",((IF(M9&lt;&gt;M8,$E$2&amp;M9&amp;$E$2&amp;","&amp;" ",IF(B9&lt;&gt;B8,$E$2&amp;M9&amp;$E$2&amp;",",""))))))&amp;(IF(N9="","",IF(N9&lt;&gt;N8,N9&amp;", ",IF(B9&lt;&gt;B8,N9&amp;", ",""))))&amp;(IF(ISBLANK(O9),"",(IF(O9&lt;&gt;O8,O9&amp;", ",IF(B9&lt;&gt;B8,O9&amp;", ","")))))&amp;(IF(ISBLANK(P9),"",(IF(P9&lt;&gt;P8,P9&amp;", ",IF(B9&lt;&gt;B8,P9&amp;", ",IF(Z9&lt;&gt;Z8,P9&amp;", ",""))))))&amp;(IF(ISBLANK(Q9),"",(IF(Q9&lt;&gt;Q8,Q9&amp;", ",IF(B9&lt;&gt;B8,Q9&amp;", ",IF(Z9&lt;&gt;Z8,Q9&amp;", ",""))))))&amp;(IF(ISBLANK(R9),"",(IF(R9&lt;&gt;R8,R9&amp;"m, ",IF(B9&lt;&gt;B8,R9&amp;"m, ",IF(Z9&lt;&gt;Z8,R9&amp;"m, ",""))))))&amp;IF(ISBLANK(S9),"",(IF(B9&lt;&gt;B8,S9&amp;", ",IF(S9&lt;&gt;S8,IF((Z9=Z8),"same locality "&amp;S9&amp;", ",S9&amp;", "),""))))&amp;(IF(ISBLANK(T9),"",(IF(T9&lt;&gt;T8,IF(ISBLANK(F$2),T9&amp;", ",T9&amp;" "&amp;F$2&amp;", "),(IF(B9&lt;&gt;B8,IF(ISBLANK(F$2),T9&amp;", ",T9&amp;" "&amp;F$2&amp;", "),(IF(Z9&lt;&gt;Z8,IF(ISBLANK(F$2),T9&amp;", ",T9&amp;" "&amp;F$2&amp;", "),IF((U9&lt;&gt;U8)*($G$2="Y"),"same collector, ","")))))))))&amp;(IF(ISBLANK(U9),"",(IF(U9&lt;&gt;U8,U9&amp;", ",(IF(B9&lt;&gt;B8,U9&amp;", ",IF(Z9&lt;&gt;Z8,U9&amp;", ",(IF(T9&lt;&gt;T8,IF((T9&lt;&gt;T8)*($G$2="Y"),"same date, ", ""),IF((T9=T8)*(U9=U8)*(S9&lt;&gt;S8)*($G$2="Y"),"same collector and date, ", ""))))))))))&amp;(IF(ISBLANK(V9),"",V9&amp;", "))&amp;IF((AA9&lt;&gt;AA10)*($H$2="y"),AD9&amp;AE9,IF((AA9&lt;&gt;AA10)*($H$2="m"),AD9&amp;AG9,IF(($H$2&lt;&gt;"m")*($H$2&lt;&gt;"Y"),(IF(F9=0,"",F9&amp;" "&amp;$F$4&amp;" "))&amp;(IF(G9=0,"",G9&amp;" "&amp;$G$4&amp;" "))&amp;(IF(H9=0,"",H9&amp;" "&amp;H$4&amp;" "))&amp;(IF(I9=0,"",I9&amp;" "&amp;$I$4&amp;" "))&amp;(IF(J9=0,"",J9&amp;" "&amp;$J$4&amp;" "))&amp;IF((ISBLANK(C9)),"","("&amp;C9&amp;")"),"")))&amp;IF((B9=B10)*(K9=K10)*(L9=L10)*(M9=M10),IF(($H$2&lt;&gt;"m")*($H$2&lt;&gt;"Y"), ", ", IF((ISNUMBER(FIND(")",AE9))), ", ", "")),IF((B9=B10)*(K9=K10)*(L9=L10),";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v>
      </c>
      <c r="AI9" s="1"/>
    </row>
    <row r="10" spans="1:35" s="4" customFormat="1" x14ac:dyDescent="0.25">
      <c r="A10" s="3">
        <f t="shared" si="4"/>
        <v>1</v>
      </c>
      <c r="B10" s="53" t="str">
        <f t="shared" si="8"/>
        <v>Kukulcania arizonica</v>
      </c>
      <c r="C10" s="57" t="s">
        <v>207</v>
      </c>
      <c r="D10" s="57" t="s">
        <v>204</v>
      </c>
      <c r="E10" s="57"/>
      <c r="F10" s="56">
        <v>0</v>
      </c>
      <c r="G10" s="56">
        <v>1</v>
      </c>
      <c r="H10" s="56">
        <v>0</v>
      </c>
      <c r="I10" s="56"/>
      <c r="J10" s="56"/>
      <c r="K10" s="54" t="s">
        <v>49</v>
      </c>
      <c r="L10" s="54" t="s">
        <v>524</v>
      </c>
      <c r="M10" s="54" t="s">
        <v>542</v>
      </c>
      <c r="N10" s="54" t="s">
        <v>86</v>
      </c>
      <c r="O10" s="54" t="s">
        <v>86</v>
      </c>
      <c r="P10" s="54"/>
      <c r="Q10" s="54" t="s">
        <v>86</v>
      </c>
      <c r="R10" s="54"/>
      <c r="S10" s="54" t="s">
        <v>543</v>
      </c>
      <c r="T10" s="54" t="s">
        <v>544</v>
      </c>
      <c r="U10" s="54" t="s">
        <v>545</v>
      </c>
      <c r="V10" s="54"/>
      <c r="W10" s="54" t="s">
        <v>86</v>
      </c>
      <c r="X10" s="147">
        <f ca="1">IF(ISBLANK(D10),"",IF('order-admin-units'!$I$1&lt;&gt;"y", "", IF((K10="")*(ISBLANK(D10)=FALSE), 'order-admin-units'!$B$1+1, VLOOKUP(K10, ordercountry, 2))))</f>
        <v>2</v>
      </c>
      <c r="Y10" s="147">
        <f ca="1">IF(ISBLANK(D10),"",IF('order-admin-units'!$I$1&lt;&gt;"y", "", IF(L10="", 'order-admin-units'!$B$2+1, VLOOKUP(K10&amp;"@"&amp;L10, orderadmin, 2))))</f>
        <v>3</v>
      </c>
      <c r="Z10" s="147" t="str">
        <f t="shared" si="5"/>
        <v>MexicoChihuahua23 miles S Chihuahua</v>
      </c>
      <c r="AA10" s="147" t="str">
        <f t="shared" si="6"/>
        <v>Kukulcania arizonicaMexicoChihuahua23 miles S Chihuahua[N28.35459°, W106.26728°]E.J. Schlinger9/VII/1954</v>
      </c>
      <c r="AB10" s="147" t="str">
        <f t="shared" si="7"/>
        <v xml:space="preserve">Kukulcania arizonicaMexicoChihuahua23 miles S Chihuahua[N28.35459°, W106.26728°]E.J. Schlinger9/VII/1954UCB </v>
      </c>
      <c r="AC10" s="147" t="str">
        <f t="shared" si="1"/>
        <v>Kukulcania arizonicaMexicoChihuahua23 miles S Chihuahua[N28.35459°, W106.26728°]E.J. Schlinger9/VII/1954</v>
      </c>
      <c r="AD10" s="11" t="str">
        <f t="shared" si="2"/>
        <v/>
      </c>
      <c r="AE10" s="11" t="str">
        <f t="array" ref="AE10">IF(ISBLANK(D10),"",IF(OR($H$2="y",$H$2="m"),IF(AA10=AA9,IF(OR(AB10=$AB$4:$AB9)=FALSE,AE9&amp;C10,AE9),"("&amp;C10)&amp;IF(AA10=AA11,IF(OR(AB11=$AB$4:$AB10)=FALSE,", ",""),") "),""))</f>
        <v/>
      </c>
      <c r="AF10" s="11" t="str">
        <f t="shared" si="3"/>
        <v/>
      </c>
      <c r="AG10" s="11" t="str">
        <f t="array" ref="AG10">IF(ISBLANK(D10),"",IF(OR($H$2="y",$H$2="m"),IF(AA10=AA9,IF(OR(AC10=$AC$4:$AC9)=FALSE,AG9&amp;AF10,AG9),"("&amp;AF10)&amp;IF(AA10=AA11,IF(OR(AC11=$AC$4:$AC10)=FALSE,", ",""),") "),""))</f>
        <v/>
      </c>
      <c r="AH10" s="10" t="str">
        <f>IF((ISBLANK(D10)),"",IF(D10=D9,AH9,"")&amp;IF(B9&lt;&gt;B10,((IF(ISBLANK(E10),$D$3&amp;"Non-type material: "&amp;$D$3,$D$3&amp;INDEX('type-categories'!$A$2:$B$100,MATCH(E10,'type-categories'!$A$2:$A$100,0),2)&amp;$D$3))),"")&amp;(IF(K10&lt;&gt;K9,$C$2&amp;K10&amp;$K$3&amp;$C$2&amp;" ",(IF(B10&lt;&gt;B9,$C$2&amp;K10&amp;$K$3&amp;$C$2&amp;" ",""))))&amp;(IF(L10="","",((IF(L10&lt;&gt;L9,$D$2&amp;L10&amp;$L$3&amp;$D$2&amp;" ",IF(B10&lt;&gt;B9,$D$2&amp;L10&amp;$L$3&amp;$D$2&amp;" ",""))))))&amp;(IF(M10="","",((IF(M10&lt;&gt;M9,$E$2&amp;M10&amp;$E$2&amp;","&amp;" ",IF(B10&lt;&gt;B9,$E$2&amp;M10&amp;$E$2&amp;",",""))))))&amp;(IF(N10="","",IF(N10&lt;&gt;N9,N10&amp;", ",IF(B10&lt;&gt;B9,N10&amp;", ",""))))&amp;(IF(ISBLANK(O10),"",(IF(O10&lt;&gt;O9,O10&amp;", ",IF(B10&lt;&gt;B9,O10&amp;", ","")))))&amp;(IF(ISBLANK(P10),"",(IF(P10&lt;&gt;P9,P10&amp;", ",IF(B10&lt;&gt;B9,P10&amp;", ",IF(Z10&lt;&gt;Z9,P10&amp;", ",""))))))&amp;(IF(ISBLANK(Q10),"",(IF(Q10&lt;&gt;Q9,Q10&amp;", ",IF(B10&lt;&gt;B9,Q10&amp;", ",IF(Z10&lt;&gt;Z9,Q10&amp;", ",""))))))&amp;(IF(ISBLANK(R10),"",(IF(R10&lt;&gt;R9,R10&amp;"m, ",IF(B10&lt;&gt;B9,R10&amp;"m, ",IF(Z10&lt;&gt;Z9,R10&amp;"m, ",""))))))&amp;IF(ISBLANK(S10),"",(IF(B10&lt;&gt;B9,S10&amp;", ",IF(S10&lt;&gt;S9,IF((Z10=Z9),"same locality "&amp;S10&amp;", ",S10&amp;", "),""))))&amp;(IF(ISBLANK(T10),"",(IF(T10&lt;&gt;T9,IF(ISBLANK(F$2),T10&amp;", ",T10&amp;" "&amp;F$2&amp;", "),(IF(B10&lt;&gt;B9,IF(ISBLANK(F$2),T10&amp;", ",T10&amp;" "&amp;F$2&amp;", "),(IF(Z10&lt;&gt;Z9,IF(ISBLANK(F$2),T10&amp;", ",T10&amp;" "&amp;F$2&amp;", "),IF((U10&lt;&gt;U9)*($G$2="Y"),"same collector, ","")))))))))&amp;(IF(ISBLANK(U10),"",(IF(U10&lt;&gt;U9,U10&amp;", ",(IF(B10&lt;&gt;B9,U10&amp;", ",IF(Z10&lt;&gt;Z9,U10&amp;", ",(IF(T10&lt;&gt;T9,IF((T10&lt;&gt;T9)*($G$2="Y"),"same date, ", ""),IF((T10=T9)*(U10=U9)*(S10&lt;&gt;S9)*($G$2="Y"),"same collector and date, ", ""))))))))))&amp;(IF(ISBLANK(V10),"",V10&amp;", "))&amp;IF((AA10&lt;&gt;AA11)*($H$2="y"),AD10&amp;AE10,IF((AA10&lt;&gt;AA11)*($H$2="m"),AD10&amp;AG10,IF(($H$2&lt;&gt;"m")*($H$2&lt;&gt;"Y"),(IF(F10=0,"",F10&amp;" "&amp;$F$4&amp;" "))&amp;(IF(G10=0,"",G10&amp;" "&amp;$G$4&amp;" "))&amp;(IF(H10=0,"",H10&amp;" "&amp;H$4&amp;" "))&amp;(IF(I10=0,"",I10&amp;" "&amp;$I$4&amp;" "))&amp;(IF(J10=0,"",J10&amp;" "&amp;$J$4&amp;" "))&amp;IF((ISBLANK(C10)),"","("&amp;C10&amp;")"),"")))&amp;IF((B10=B11)*(K10=K11)*(L10=L11)*(M10=M11),IF(($H$2&lt;&gt;"m")*($H$2&lt;&gt;"Y"), ", ", IF((ISNUMBER(FIND(")",AE10))), ", ", "")),IF((B10=B11)*(K10=K11)*(L10=L11),";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v>
      </c>
      <c r="AI10" s="1"/>
    </row>
    <row r="11" spans="1:35" s="4" customFormat="1" x14ac:dyDescent="0.25">
      <c r="A11" s="3">
        <f t="shared" si="4"/>
        <v>1</v>
      </c>
      <c r="B11" s="53" t="str">
        <f t="shared" si="8"/>
        <v>Kukulcania arizonica</v>
      </c>
      <c r="C11" s="57" t="s">
        <v>205</v>
      </c>
      <c r="D11" s="57" t="s">
        <v>204</v>
      </c>
      <c r="E11" s="57"/>
      <c r="F11" s="56">
        <v>1</v>
      </c>
      <c r="G11" s="56">
        <v>0</v>
      </c>
      <c r="H11" s="56">
        <v>5</v>
      </c>
      <c r="I11" s="56"/>
      <c r="J11" s="56"/>
      <c r="K11" s="54" t="s">
        <v>49</v>
      </c>
      <c r="L11" s="54" t="s">
        <v>524</v>
      </c>
      <c r="M11" s="54" t="s">
        <v>546</v>
      </c>
      <c r="N11" s="54" t="s">
        <v>86</v>
      </c>
      <c r="O11" s="54" t="s">
        <v>86</v>
      </c>
      <c r="P11" s="54"/>
      <c r="Q11" s="54" t="s">
        <v>86</v>
      </c>
      <c r="R11" s="54"/>
      <c r="S11" s="54" t="s">
        <v>547</v>
      </c>
      <c r="T11" s="54" t="s">
        <v>59</v>
      </c>
      <c r="U11" s="54" t="s">
        <v>548</v>
      </c>
      <c r="V11" s="54"/>
      <c r="W11" s="54" t="s">
        <v>86</v>
      </c>
      <c r="X11" s="147">
        <f ca="1">IF(ISBLANK(D11),"",IF('order-admin-units'!$I$1&lt;&gt;"y", "", IF((K11="")*(ISBLANK(D11)=FALSE), 'order-admin-units'!$B$1+1, VLOOKUP(K11, ordercountry, 2))))</f>
        <v>2</v>
      </c>
      <c r="Y11" s="147">
        <f ca="1">IF(ISBLANK(D11),"",IF('order-admin-units'!$I$1&lt;&gt;"y", "", IF(L11="", 'order-admin-units'!$B$2+1, VLOOKUP(K11&amp;"@"&amp;L11, orderadmin, 2))))</f>
        <v>3</v>
      </c>
      <c r="Z11" s="147" t="str">
        <f t="shared" si="5"/>
        <v>MexicoChihuahuaLas Canoas Babicora</v>
      </c>
      <c r="AA11" s="147" t="str">
        <f t="shared" si="6"/>
        <v>Kukulcania arizonicaMexicoChihuahuaLas Canoas Babicora[N26.62389°, W106.40391°]W.J. Gertsch3/VII/1947</v>
      </c>
      <c r="AB11" s="147" t="str">
        <f t="shared" si="7"/>
        <v xml:space="preserve">Kukulcania arizonicaMexicoChihuahuaLas Canoas Babicora[N26.62389°, W106.40391°]W.J. Gertsch3/VII/1947AMNH </v>
      </c>
      <c r="AC11" s="147" t="str">
        <f t="shared" si="1"/>
        <v>Kukulcania arizonicaMexicoChihuahuaLas Canoas Babicora[N26.62389°, W106.40391°]W.J. Gertsch3/VII/1947</v>
      </c>
      <c r="AD11" s="11" t="str">
        <f t="shared" si="2"/>
        <v/>
      </c>
      <c r="AE11" s="11" t="str">
        <f t="array" ref="AE11">IF(ISBLANK(D11),"",IF(OR($H$2="y",$H$2="m"),IF(AA11=AA10,IF(OR(AB11=$AB$4:$AB10)=FALSE,AE10&amp;C11,AE10),"("&amp;C11)&amp;IF(AA11=AA12,IF(OR(AB12=$AB$4:$AB11)=FALSE,", ",""),") "),""))</f>
        <v/>
      </c>
      <c r="AF11" s="11" t="str">
        <f t="shared" si="3"/>
        <v/>
      </c>
      <c r="AG11" s="11" t="str">
        <f t="array" ref="AG11">IF(ISBLANK(D11),"",IF(OR($H$2="y",$H$2="m"),IF(AA11=AA10,IF(OR(AC11=$AC$4:$AC10)=FALSE,AG10&amp;AF11,AG10),"("&amp;AF11)&amp;IF(AA11=AA12,IF(OR(AC12=$AC$4:$AC11)=FALSE,", ",""),") "),""))</f>
        <v/>
      </c>
      <c r="AH11" s="10" t="str">
        <f>IF((ISBLANK(D11)),"",IF(D11=D10,AH10,"")&amp;IF(B10&lt;&gt;B11,((IF(ISBLANK(E11),$D$3&amp;"Non-type material: "&amp;$D$3,$D$3&amp;INDEX('type-categories'!$A$2:$B$100,MATCH(E11,'type-categories'!$A$2:$A$100,0),2)&amp;$D$3))),"")&amp;(IF(K11&lt;&gt;K10,$C$2&amp;K11&amp;$K$3&amp;$C$2&amp;" ",(IF(B11&lt;&gt;B10,$C$2&amp;K11&amp;$K$3&amp;$C$2&amp;" ",""))))&amp;(IF(L11="","",((IF(L11&lt;&gt;L10,$D$2&amp;L11&amp;$L$3&amp;$D$2&amp;" ",IF(B11&lt;&gt;B10,$D$2&amp;L11&amp;$L$3&amp;$D$2&amp;" ",""))))))&amp;(IF(M11="","",((IF(M11&lt;&gt;M10,$E$2&amp;M11&amp;$E$2&amp;","&amp;" ",IF(B11&lt;&gt;B10,$E$2&amp;M11&amp;$E$2&amp;",",""))))))&amp;(IF(N11="","",IF(N11&lt;&gt;N10,N11&amp;", ",IF(B11&lt;&gt;B10,N11&amp;", ",""))))&amp;(IF(ISBLANK(O11),"",(IF(O11&lt;&gt;O10,O11&amp;", ",IF(B11&lt;&gt;B10,O11&amp;", ","")))))&amp;(IF(ISBLANK(P11),"",(IF(P11&lt;&gt;P10,P11&amp;", ",IF(B11&lt;&gt;B10,P11&amp;", ",IF(Z11&lt;&gt;Z10,P11&amp;", ",""))))))&amp;(IF(ISBLANK(Q11),"",(IF(Q11&lt;&gt;Q10,Q11&amp;", ",IF(B11&lt;&gt;B10,Q11&amp;", ",IF(Z11&lt;&gt;Z10,Q11&amp;", ",""))))))&amp;(IF(ISBLANK(R11),"",(IF(R11&lt;&gt;R10,R11&amp;"m, ",IF(B11&lt;&gt;B10,R11&amp;"m, ",IF(Z11&lt;&gt;Z10,R11&amp;"m, ",""))))))&amp;IF(ISBLANK(S11),"",(IF(B11&lt;&gt;B10,S11&amp;", ",IF(S11&lt;&gt;S10,IF((Z11=Z10),"same locality "&amp;S11&amp;", ",S11&amp;", "),""))))&amp;(IF(ISBLANK(T11),"",(IF(T11&lt;&gt;T10,IF(ISBLANK(F$2),T11&amp;", ",T11&amp;" "&amp;F$2&amp;", "),(IF(B11&lt;&gt;B10,IF(ISBLANK(F$2),T11&amp;", ",T11&amp;" "&amp;F$2&amp;", "),(IF(Z11&lt;&gt;Z10,IF(ISBLANK(F$2),T11&amp;", ",T11&amp;" "&amp;F$2&amp;", "),IF((U11&lt;&gt;U10)*($G$2="Y"),"same collector, ","")))))))))&amp;(IF(ISBLANK(U11),"",(IF(U11&lt;&gt;U10,U11&amp;", ",(IF(B11&lt;&gt;B10,U11&amp;", ",IF(Z11&lt;&gt;Z10,U11&amp;", ",(IF(T11&lt;&gt;T10,IF((T11&lt;&gt;T10)*($G$2="Y"),"same date, ", ""),IF((T11=T10)*(U11=U10)*(S11&lt;&gt;S10)*($G$2="Y"),"same collector and date, ", ""))))))))))&amp;(IF(ISBLANK(V11),"",V11&amp;", "))&amp;IF((AA11&lt;&gt;AA12)*($H$2="y"),AD11&amp;AE11,IF((AA11&lt;&gt;AA12)*($H$2="m"),AD11&amp;AG11,IF(($H$2&lt;&gt;"m")*($H$2&lt;&gt;"Y"),(IF(F11=0,"",F11&amp;" "&amp;$F$4&amp;" "))&amp;(IF(G11=0,"",G11&amp;" "&amp;$G$4&amp;" "))&amp;(IF(H11=0,"",H11&amp;" "&amp;H$4&amp;" "))&amp;(IF(I11=0,"",I11&amp;" "&amp;$I$4&amp;" "))&amp;(IF(J11=0,"",J11&amp;" "&amp;$J$4&amp;" "))&amp;IF((ISBLANK(C11)),"","("&amp;C11&amp;")"),"")))&amp;IF((B11=B12)*(K11=K12)*(L11=L12)*(M11=M12),IF(($H$2&lt;&gt;"m")*($H$2&lt;&gt;"Y"), ", ", IF((ISNUMBER(FIND(")",AE11))), ", ", "")),IF((B11=B12)*(K11=K12)*(L11=L12),";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v>
      </c>
      <c r="AI11" s="1"/>
    </row>
    <row r="12" spans="1:35" s="4" customFormat="1" x14ac:dyDescent="0.25">
      <c r="A12" s="3">
        <f t="shared" si="4"/>
        <v>1</v>
      </c>
      <c r="B12" s="53" t="str">
        <f t="shared" si="8"/>
        <v>Kukulcania arizonica</v>
      </c>
      <c r="C12" s="57" t="s">
        <v>205</v>
      </c>
      <c r="D12" s="57" t="s">
        <v>204</v>
      </c>
      <c r="E12" s="57"/>
      <c r="F12" s="56">
        <v>0</v>
      </c>
      <c r="G12" s="56">
        <v>1</v>
      </c>
      <c r="H12" s="56">
        <v>0</v>
      </c>
      <c r="I12" s="56"/>
      <c r="J12" s="56"/>
      <c r="K12" s="54" t="s">
        <v>49</v>
      </c>
      <c r="L12" s="54" t="s">
        <v>524</v>
      </c>
      <c r="M12" s="54" t="s">
        <v>549</v>
      </c>
      <c r="N12" s="54" t="s">
        <v>550</v>
      </c>
      <c r="O12" s="54" t="s">
        <v>86</v>
      </c>
      <c r="P12" s="54"/>
      <c r="Q12" s="54" t="s">
        <v>86</v>
      </c>
      <c r="R12" s="54"/>
      <c r="S12" s="54" t="s">
        <v>86</v>
      </c>
      <c r="T12" s="54" t="s">
        <v>59</v>
      </c>
      <c r="U12" s="54" t="s">
        <v>551</v>
      </c>
      <c r="V12" s="54"/>
      <c r="W12" s="54" t="s">
        <v>86</v>
      </c>
      <c r="X12" s="147">
        <f ca="1">IF(ISBLANK(D12),"",IF('order-admin-units'!$I$1&lt;&gt;"y", "", IF((K12="")*(ISBLANK(D12)=FALSE), 'order-admin-units'!$B$1+1, VLOOKUP(K12, ordercountry, 2))))</f>
        <v>2</v>
      </c>
      <c r="Y12" s="147">
        <f ca="1">IF(ISBLANK(D12),"",IF('order-admin-units'!$I$1&lt;&gt;"y", "", IF(L12="", 'order-admin-units'!$B$2+1, VLOOKUP(K12&amp;"@"&amp;L12, orderadmin, 2))))</f>
        <v>3</v>
      </c>
      <c r="Z12" s="147" t="str">
        <f t="shared" si="5"/>
        <v>MexicoChihuahuanear PrimaveraCañon Prieta</v>
      </c>
      <c r="AA12" s="147" t="str">
        <f t="shared" si="6"/>
        <v>Kukulcania arizonicaMexicoChihuahuanear PrimaveraCañon PrietaW.J. Gertsch30/VI/1947</v>
      </c>
      <c r="AB12" s="147" t="str">
        <f t="shared" si="7"/>
        <v xml:space="preserve">Kukulcania arizonicaMexicoChihuahuanear PrimaveraCañon PrietaW.J. Gertsch30/VI/1947AMNH </v>
      </c>
      <c r="AC12" s="147" t="str">
        <f t="shared" si="1"/>
        <v>Kukulcania arizonicaMexicoChihuahuanear PrimaveraCañon PrietaW.J. Gertsch30/VI/1947</v>
      </c>
      <c r="AD12" s="11" t="str">
        <f t="shared" si="2"/>
        <v/>
      </c>
      <c r="AE12" s="11" t="str">
        <f t="array" ref="AE12">IF(ISBLANK(D12),"",IF(OR($H$2="y",$H$2="m"),IF(AA12=AA11,IF(OR(AB12=$AB$4:$AB11)=FALSE,AE11&amp;C12,AE11),"("&amp;C12)&amp;IF(AA12=AA13,IF(OR(AB13=$AB$4:$AB12)=FALSE,", ",""),") "),""))</f>
        <v/>
      </c>
      <c r="AF12" s="11" t="str">
        <f t="shared" si="3"/>
        <v/>
      </c>
      <c r="AG12" s="11" t="str">
        <f t="array" ref="AG12">IF(ISBLANK(D12),"",IF(OR($H$2="y",$H$2="m"),IF(AA12=AA11,IF(OR(AC12=$AC$4:$AC11)=FALSE,AG11&amp;AF12,AG11),"("&amp;AF12)&amp;IF(AA12=AA13,IF(OR(AC13=$AC$4:$AC12)=FALSE,", ",""),") "),""))</f>
        <v/>
      </c>
      <c r="AH12" s="10" t="str">
        <f>IF((ISBLANK(D12)),"",IF(D12=D11,AH11,"")&amp;IF(B11&lt;&gt;B12,((IF(ISBLANK(E12),$D$3&amp;"Non-type material: "&amp;$D$3,$D$3&amp;INDEX('type-categories'!$A$2:$B$100,MATCH(E12,'type-categories'!$A$2:$A$100,0),2)&amp;$D$3))),"")&amp;(IF(K12&lt;&gt;K11,$C$2&amp;K12&amp;$K$3&amp;$C$2&amp;" ",(IF(B12&lt;&gt;B11,$C$2&amp;K12&amp;$K$3&amp;$C$2&amp;" ",""))))&amp;(IF(L12="","",((IF(L12&lt;&gt;L11,$D$2&amp;L12&amp;$L$3&amp;$D$2&amp;" ",IF(B12&lt;&gt;B11,$D$2&amp;L12&amp;$L$3&amp;$D$2&amp;" ",""))))))&amp;(IF(M12="","",((IF(M12&lt;&gt;M11,$E$2&amp;M12&amp;$E$2&amp;","&amp;" ",IF(B12&lt;&gt;B11,$E$2&amp;M12&amp;$E$2&amp;",",""))))))&amp;(IF(N12="","",IF(N12&lt;&gt;N11,N12&amp;", ",IF(B12&lt;&gt;B11,N12&amp;", ",""))))&amp;(IF(ISBLANK(O12),"",(IF(O12&lt;&gt;O11,O12&amp;", ",IF(B12&lt;&gt;B11,O12&amp;", ","")))))&amp;(IF(ISBLANK(P12),"",(IF(P12&lt;&gt;P11,P12&amp;", ",IF(B12&lt;&gt;B11,P12&amp;", ",IF(Z12&lt;&gt;Z11,P12&amp;", ",""))))))&amp;(IF(ISBLANK(Q12),"",(IF(Q12&lt;&gt;Q11,Q12&amp;", ",IF(B12&lt;&gt;B11,Q12&amp;", ",IF(Z12&lt;&gt;Z11,Q12&amp;", ",""))))))&amp;(IF(ISBLANK(R12),"",(IF(R12&lt;&gt;R11,R12&amp;"m, ",IF(B12&lt;&gt;B11,R12&amp;"m, ",IF(Z12&lt;&gt;Z11,R12&amp;"m, ",""))))))&amp;IF(ISBLANK(S12),"",(IF(B12&lt;&gt;B11,S12&amp;", ",IF(S12&lt;&gt;S11,IF((Z12=Z11),"same locality "&amp;S12&amp;", ",S12&amp;", "),""))))&amp;(IF(ISBLANK(T12),"",(IF(T12&lt;&gt;T11,IF(ISBLANK(F$2),T12&amp;", ",T12&amp;" "&amp;F$2&amp;", "),(IF(B12&lt;&gt;B11,IF(ISBLANK(F$2),T12&amp;", ",T12&amp;" "&amp;F$2&amp;", "),(IF(Z12&lt;&gt;Z11,IF(ISBLANK(F$2),T12&amp;", ",T12&amp;" "&amp;F$2&amp;", "),IF((U12&lt;&gt;U11)*($G$2="Y"),"same collector, ","")))))))))&amp;(IF(ISBLANK(U12),"",(IF(U12&lt;&gt;U11,U12&amp;", ",(IF(B12&lt;&gt;B11,U12&amp;", ",IF(Z12&lt;&gt;Z11,U12&amp;", ",(IF(T12&lt;&gt;T11,IF((T12&lt;&gt;T11)*($G$2="Y"),"same date, ", ""),IF((T12=T11)*(U12=U11)*(S12&lt;&gt;S11)*($G$2="Y"),"same collector and date, ", ""))))))))))&amp;(IF(ISBLANK(V12),"",V12&amp;", "))&amp;IF((AA12&lt;&gt;AA13)*($H$2="y"),AD12&amp;AE12,IF((AA12&lt;&gt;AA13)*($H$2="m"),AD12&amp;AG12,IF(($H$2&lt;&gt;"m")*($H$2&lt;&gt;"Y"),(IF(F12=0,"",F12&amp;" "&amp;$F$4&amp;" "))&amp;(IF(G12=0,"",G12&amp;" "&amp;$G$4&amp;" "))&amp;(IF(H12=0,"",H12&amp;" "&amp;H$4&amp;" "))&amp;(IF(I12=0,"",I12&amp;" "&amp;$I$4&amp;" "))&amp;(IF(J12=0,"",J12&amp;" "&amp;$J$4&amp;" "))&amp;IF((ISBLANK(C12)),"","("&amp;C12&amp;")"),"")))&amp;IF((B12=B13)*(K12=K13)*(L12=L13)*(M12=M13),IF(($H$2&lt;&gt;"m")*($H$2&lt;&gt;"Y"), ", ", IF((ISNUMBER(FIND(")",AE12))), ", ", "")),IF((B12=B13)*(K12=K13)*(L12=L13),";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v>
      </c>
      <c r="AI12" s="1"/>
    </row>
    <row r="13" spans="1:35" s="4" customFormat="1" x14ac:dyDescent="0.25">
      <c r="A13" s="3">
        <f t="shared" si="4"/>
        <v>1</v>
      </c>
      <c r="B13" s="53" t="str">
        <f t="shared" si="8"/>
        <v>Kukulcania arizonica</v>
      </c>
      <c r="C13" s="57" t="s">
        <v>205</v>
      </c>
      <c r="D13" s="57" t="s">
        <v>204</v>
      </c>
      <c r="E13" s="57"/>
      <c r="F13" s="56">
        <v>0</v>
      </c>
      <c r="G13" s="56">
        <v>1</v>
      </c>
      <c r="H13" s="56">
        <v>0</v>
      </c>
      <c r="I13" s="56"/>
      <c r="J13" s="56"/>
      <c r="K13" s="54" t="s">
        <v>49</v>
      </c>
      <c r="L13" s="54" t="s">
        <v>524</v>
      </c>
      <c r="M13" s="54" t="s">
        <v>549</v>
      </c>
      <c r="N13" s="54" t="s">
        <v>550</v>
      </c>
      <c r="O13" s="54" t="s">
        <v>86</v>
      </c>
      <c r="P13" s="54"/>
      <c r="Q13" s="54" t="s">
        <v>86</v>
      </c>
      <c r="R13" s="54"/>
      <c r="S13" s="54" t="s">
        <v>86</v>
      </c>
      <c r="T13" s="54" t="s">
        <v>59</v>
      </c>
      <c r="U13" s="54" t="s">
        <v>551</v>
      </c>
      <c r="V13" s="54"/>
      <c r="W13" s="54" t="s">
        <v>86</v>
      </c>
      <c r="X13" s="147">
        <f ca="1">IF(ISBLANK(D13),"",IF('order-admin-units'!$I$1&lt;&gt;"y", "", IF((K13="")*(ISBLANK(D13)=FALSE), 'order-admin-units'!$B$1+1, VLOOKUP(K13, ordercountry, 2))))</f>
        <v>2</v>
      </c>
      <c r="Y13" s="147">
        <f ca="1">IF(ISBLANK(D13),"",IF('order-admin-units'!$I$1&lt;&gt;"y", "", IF(L13="", 'order-admin-units'!$B$2+1, VLOOKUP(K13&amp;"@"&amp;L13, orderadmin, 2))))</f>
        <v>3</v>
      </c>
      <c r="Z13" s="147" t="str">
        <f t="shared" si="5"/>
        <v>MexicoChihuahuanear PrimaveraCañon Prieta</v>
      </c>
      <c r="AA13" s="147" t="str">
        <f t="shared" si="6"/>
        <v>Kukulcania arizonicaMexicoChihuahuanear PrimaveraCañon PrietaW.J. Gertsch30/VI/1947</v>
      </c>
      <c r="AB13" s="147" t="str">
        <f t="shared" si="7"/>
        <v xml:space="preserve">Kukulcania arizonicaMexicoChihuahuanear PrimaveraCañon PrietaW.J. Gertsch30/VI/1947AMNH </v>
      </c>
      <c r="AC13" s="147" t="str">
        <f t="shared" si="1"/>
        <v>Kukulcania arizonicaMexicoChihuahuanear PrimaveraCañon PrietaW.J. Gertsch30/VI/1947</v>
      </c>
      <c r="AD13" s="11" t="str">
        <f t="shared" si="2"/>
        <v/>
      </c>
      <c r="AE13" s="11" t="str">
        <f t="array" ref="AE13">IF(ISBLANK(D13),"",IF(OR($H$2="y",$H$2="m"),IF(AA13=AA12,IF(OR(AB13=$AB$4:$AB12)=FALSE,AE12&amp;C13,AE12),"("&amp;C13)&amp;IF(AA13=AA14,IF(OR(AB14=$AB$4:$AB13)=FALSE,", ",""),") "),""))</f>
        <v/>
      </c>
      <c r="AF13" s="11" t="str">
        <f t="shared" si="3"/>
        <v/>
      </c>
      <c r="AG13" s="11" t="str">
        <f t="array" ref="AG13">IF(ISBLANK(D13),"",IF(OR($H$2="y",$H$2="m"),IF(AA13=AA12,IF(OR(AC13=$AC$4:$AC12)=FALSE,AG12&amp;AF13,AG12),"("&amp;AF13)&amp;IF(AA13=AA14,IF(OR(AC14=$AC$4:$AC13)=FALSE,", ",""),") "),""))</f>
        <v/>
      </c>
      <c r="AH13" s="10" t="str">
        <f>IF((ISBLANK(D13)),"",IF(D13=D12,AH12,"")&amp;IF(B12&lt;&gt;B13,((IF(ISBLANK(E13),$D$3&amp;"Non-type material: "&amp;$D$3,$D$3&amp;INDEX('type-categories'!$A$2:$B$100,MATCH(E13,'type-categories'!$A$2:$A$100,0),2)&amp;$D$3))),"")&amp;(IF(K13&lt;&gt;K12,$C$2&amp;K13&amp;$K$3&amp;$C$2&amp;" ",(IF(B13&lt;&gt;B12,$C$2&amp;K13&amp;$K$3&amp;$C$2&amp;" ",""))))&amp;(IF(L13="","",((IF(L13&lt;&gt;L12,$D$2&amp;L13&amp;$L$3&amp;$D$2&amp;" ",IF(B13&lt;&gt;B12,$D$2&amp;L13&amp;$L$3&amp;$D$2&amp;" ",""))))))&amp;(IF(M13="","",((IF(M13&lt;&gt;M12,$E$2&amp;M13&amp;$E$2&amp;","&amp;" ",IF(B13&lt;&gt;B12,$E$2&amp;M13&amp;$E$2&amp;",",""))))))&amp;(IF(N13="","",IF(N13&lt;&gt;N12,N13&amp;", ",IF(B13&lt;&gt;B12,N13&amp;", ",""))))&amp;(IF(ISBLANK(O13),"",(IF(O13&lt;&gt;O12,O13&amp;", ",IF(B13&lt;&gt;B12,O13&amp;", ","")))))&amp;(IF(ISBLANK(P13),"",(IF(P13&lt;&gt;P12,P13&amp;", ",IF(B13&lt;&gt;B12,P13&amp;", ",IF(Z13&lt;&gt;Z12,P13&amp;", ",""))))))&amp;(IF(ISBLANK(Q13),"",(IF(Q13&lt;&gt;Q12,Q13&amp;", ",IF(B13&lt;&gt;B12,Q13&amp;", ",IF(Z13&lt;&gt;Z12,Q13&amp;", ",""))))))&amp;(IF(ISBLANK(R13),"",(IF(R13&lt;&gt;R12,R13&amp;"m, ",IF(B13&lt;&gt;B12,R13&amp;"m, ",IF(Z13&lt;&gt;Z12,R13&amp;"m, ",""))))))&amp;IF(ISBLANK(S13),"",(IF(B13&lt;&gt;B12,S13&amp;", ",IF(S13&lt;&gt;S12,IF((Z13=Z12),"same locality "&amp;S13&amp;", ",S13&amp;", "),""))))&amp;(IF(ISBLANK(T13),"",(IF(T13&lt;&gt;T12,IF(ISBLANK(F$2),T13&amp;", ",T13&amp;" "&amp;F$2&amp;", "),(IF(B13&lt;&gt;B12,IF(ISBLANK(F$2),T13&amp;", ",T13&amp;" "&amp;F$2&amp;", "),(IF(Z13&lt;&gt;Z12,IF(ISBLANK(F$2),T13&amp;", ",T13&amp;" "&amp;F$2&amp;", "),IF((U13&lt;&gt;U12)*($G$2="Y"),"same collector, ","")))))))))&amp;(IF(ISBLANK(U13),"",(IF(U13&lt;&gt;U12,U13&amp;", ",(IF(B13&lt;&gt;B12,U13&amp;", ",IF(Z13&lt;&gt;Z12,U13&amp;", ",(IF(T13&lt;&gt;T12,IF((T13&lt;&gt;T12)*($G$2="Y"),"same date, ", ""),IF((T13=T12)*(U13=U12)*(S13&lt;&gt;S12)*($G$2="Y"),"same collector and date, ", ""))))))))))&amp;(IF(ISBLANK(V13),"",V13&amp;", "))&amp;IF((AA13&lt;&gt;AA14)*($H$2="y"),AD13&amp;AE13,IF((AA13&lt;&gt;AA14)*($H$2="m"),AD13&amp;AG13,IF(($H$2&lt;&gt;"m")*($H$2&lt;&gt;"Y"),(IF(F13=0,"",F13&amp;" "&amp;$F$4&amp;" "))&amp;(IF(G13=0,"",G13&amp;" "&amp;$G$4&amp;" "))&amp;(IF(H13=0,"",H13&amp;" "&amp;H$4&amp;" "))&amp;(IF(I13=0,"",I13&amp;" "&amp;$I$4&amp;" "))&amp;(IF(J13=0,"",J13&amp;" "&amp;$J$4&amp;" "))&amp;IF((ISBLANK(C13)),"","("&amp;C13&amp;")"),"")))&amp;IF((B13=B14)*(K13=K14)*(L13=L14)*(M13=M14),IF(($H$2&lt;&gt;"m")*($H$2&lt;&gt;"Y"), ", ", IF((ISNUMBER(FIND(")",AE13))), ", ", "")),IF((B13=B14)*(K13=K14)*(L13=L14),";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v>
      </c>
      <c r="AI13" s="1"/>
    </row>
    <row r="14" spans="1:35" s="4" customFormat="1" x14ac:dyDescent="0.25">
      <c r="A14" s="3">
        <f t="shared" si="4"/>
        <v>1</v>
      </c>
      <c r="B14" s="53" t="str">
        <f t="shared" si="8"/>
        <v>Kukulcania arizonica</v>
      </c>
      <c r="C14" s="57" t="s">
        <v>205</v>
      </c>
      <c r="D14" s="57" t="s">
        <v>204</v>
      </c>
      <c r="E14" s="57"/>
      <c r="F14" s="56">
        <v>0</v>
      </c>
      <c r="G14" s="56">
        <v>3</v>
      </c>
      <c r="H14" s="56">
        <v>0</v>
      </c>
      <c r="I14" s="56"/>
      <c r="J14" s="56"/>
      <c r="K14" s="54" t="s">
        <v>49</v>
      </c>
      <c r="L14" s="54" t="s">
        <v>524</v>
      </c>
      <c r="M14" s="54" t="s">
        <v>552</v>
      </c>
      <c r="N14" s="54" t="s">
        <v>86</v>
      </c>
      <c r="O14" s="54" t="s">
        <v>86</v>
      </c>
      <c r="P14" s="54"/>
      <c r="Q14" s="54" t="s">
        <v>86</v>
      </c>
      <c r="R14" s="54"/>
      <c r="S14" s="54" t="s">
        <v>553</v>
      </c>
      <c r="T14" s="54" t="s">
        <v>59</v>
      </c>
      <c r="U14" s="54" t="s">
        <v>554</v>
      </c>
      <c r="V14" s="54"/>
      <c r="W14" s="54" t="s">
        <v>86</v>
      </c>
      <c r="X14" s="147">
        <f ca="1">IF(ISBLANK(D14),"",IF('order-admin-units'!$I$1&lt;&gt;"y", "", IF((K14="")*(ISBLANK(D14)=FALSE), 'order-admin-units'!$B$1+1, VLOOKUP(K14, ordercountry, 2))))</f>
        <v>2</v>
      </c>
      <c r="Y14" s="147">
        <f ca="1">IF(ISBLANK(D14),"",IF('order-admin-units'!$I$1&lt;&gt;"y", "", IF(L14="", 'order-admin-units'!$B$2+1, VLOOKUP(K14&amp;"@"&amp;L14, orderadmin, 2))))</f>
        <v>3</v>
      </c>
      <c r="Z14" s="147" t="str">
        <f t="shared" si="5"/>
        <v>MexicoChihuahuaSamalayuca</v>
      </c>
      <c r="AA14" s="147" t="str">
        <f t="shared" si="6"/>
        <v>Kukulcania arizonicaMexicoChihuahuaSamalayuca[N31.34139°, W106.47833°]W.J. Gertsch25/VI/1947</v>
      </c>
      <c r="AB14" s="147" t="str">
        <f t="shared" si="7"/>
        <v xml:space="preserve">Kukulcania arizonicaMexicoChihuahuaSamalayuca[N31.34139°, W106.47833°]W.J. Gertsch25/VI/1947AMNH </v>
      </c>
      <c r="AC14" s="147" t="str">
        <f t="shared" si="1"/>
        <v>Kukulcania arizonicaMexicoChihuahuaSamalayuca[N31.34139°, W106.47833°]W.J. Gertsch25/VI/1947</v>
      </c>
      <c r="AD14" s="11" t="str">
        <f t="shared" si="2"/>
        <v/>
      </c>
      <c r="AE14" s="11" t="str">
        <f t="array" ref="AE14">IF(ISBLANK(D14),"",IF(OR($H$2="y",$H$2="m"),IF(AA14=AA13,IF(OR(AB14=$AB$4:$AB13)=FALSE,AE13&amp;C14,AE13),"("&amp;C14)&amp;IF(AA14=AA15,IF(OR(AB15=$AB$4:$AB14)=FALSE,", ",""),") "),""))</f>
        <v/>
      </c>
      <c r="AF14" s="11" t="str">
        <f t="shared" si="3"/>
        <v/>
      </c>
      <c r="AG14" s="11" t="str">
        <f t="array" ref="AG14">IF(ISBLANK(D14),"",IF(OR($H$2="y",$H$2="m"),IF(AA14=AA13,IF(OR(AC14=$AC$4:$AC13)=FALSE,AG13&amp;AF14,AG13),"("&amp;AF14)&amp;IF(AA14=AA15,IF(OR(AC15=$AC$4:$AC14)=FALSE,", ",""),") "),""))</f>
        <v/>
      </c>
      <c r="AH14" s="10" t="str">
        <f>IF((ISBLANK(D14)),"",IF(D14=D13,AH13,"")&amp;IF(B13&lt;&gt;B14,((IF(ISBLANK(E14),$D$3&amp;"Non-type material: "&amp;$D$3,$D$3&amp;INDEX('type-categories'!$A$2:$B$100,MATCH(E14,'type-categories'!$A$2:$A$100,0),2)&amp;$D$3))),"")&amp;(IF(K14&lt;&gt;K13,$C$2&amp;K14&amp;$K$3&amp;$C$2&amp;" ",(IF(B14&lt;&gt;B13,$C$2&amp;K14&amp;$K$3&amp;$C$2&amp;" ",""))))&amp;(IF(L14="","",((IF(L14&lt;&gt;L13,$D$2&amp;L14&amp;$L$3&amp;$D$2&amp;" ",IF(B14&lt;&gt;B13,$D$2&amp;L14&amp;$L$3&amp;$D$2&amp;" ",""))))))&amp;(IF(M14="","",((IF(M14&lt;&gt;M13,$E$2&amp;M14&amp;$E$2&amp;","&amp;" ",IF(B14&lt;&gt;B13,$E$2&amp;M14&amp;$E$2&amp;",",""))))))&amp;(IF(N14="","",IF(N14&lt;&gt;N13,N14&amp;", ",IF(B14&lt;&gt;B13,N14&amp;", ",""))))&amp;(IF(ISBLANK(O14),"",(IF(O14&lt;&gt;O13,O14&amp;", ",IF(B14&lt;&gt;B13,O14&amp;", ","")))))&amp;(IF(ISBLANK(P14),"",(IF(P14&lt;&gt;P13,P14&amp;", ",IF(B14&lt;&gt;B13,P14&amp;", ",IF(Z14&lt;&gt;Z13,P14&amp;", ",""))))))&amp;(IF(ISBLANK(Q14),"",(IF(Q14&lt;&gt;Q13,Q14&amp;", ",IF(B14&lt;&gt;B13,Q14&amp;", ",IF(Z14&lt;&gt;Z13,Q14&amp;", ",""))))))&amp;(IF(ISBLANK(R14),"",(IF(R14&lt;&gt;R13,R14&amp;"m, ",IF(B14&lt;&gt;B13,R14&amp;"m, ",IF(Z14&lt;&gt;Z13,R14&amp;"m, ",""))))))&amp;IF(ISBLANK(S14),"",(IF(B14&lt;&gt;B13,S14&amp;", ",IF(S14&lt;&gt;S13,IF((Z14=Z13),"same locality "&amp;S14&amp;", ",S14&amp;", "),""))))&amp;(IF(ISBLANK(T14),"",(IF(T14&lt;&gt;T13,IF(ISBLANK(F$2),T14&amp;", ",T14&amp;" "&amp;F$2&amp;", "),(IF(B14&lt;&gt;B13,IF(ISBLANK(F$2),T14&amp;", ",T14&amp;" "&amp;F$2&amp;", "),(IF(Z14&lt;&gt;Z13,IF(ISBLANK(F$2),T14&amp;", ",T14&amp;" "&amp;F$2&amp;", "),IF((U14&lt;&gt;U13)*($G$2="Y"),"same collector, ","")))))))))&amp;(IF(ISBLANK(U14),"",(IF(U14&lt;&gt;U13,U14&amp;", ",(IF(B14&lt;&gt;B13,U14&amp;", ",IF(Z14&lt;&gt;Z13,U14&amp;", ",(IF(T14&lt;&gt;T13,IF((T14&lt;&gt;T13)*($G$2="Y"),"same date, ", ""),IF((T14=T13)*(U14=U13)*(S14&lt;&gt;S13)*($G$2="Y"),"same collector and date, ", ""))))))))))&amp;(IF(ISBLANK(V14),"",V14&amp;", "))&amp;IF((AA14&lt;&gt;AA15)*($H$2="y"),AD14&amp;AE14,IF((AA14&lt;&gt;AA15)*($H$2="m"),AD14&amp;AG14,IF(($H$2&lt;&gt;"m")*($H$2&lt;&gt;"Y"),(IF(F14=0,"",F14&amp;" "&amp;$F$4&amp;" "))&amp;(IF(G14=0,"",G14&amp;" "&amp;$G$4&amp;" "))&amp;(IF(H14=0,"",H14&amp;" "&amp;H$4&amp;" "))&amp;(IF(I14=0,"",I14&amp;" "&amp;$I$4&amp;" "))&amp;(IF(J14=0,"",J14&amp;" "&amp;$J$4&amp;" "))&amp;IF((ISBLANK(C14)),"","("&amp;C14&amp;")"),"")))&amp;IF((B14=B15)*(K14=K15)*(L14=L15)*(M14=M15),IF(($H$2&lt;&gt;"m")*($H$2&lt;&gt;"Y"), ", ", IF((ISNUMBER(FIND(")",AE14))), ", ", "")),IF((B14=B15)*(K14=K15)*(L14=L15),";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v>
      </c>
      <c r="AI14" s="1"/>
    </row>
    <row r="15" spans="1:35" s="4" customFormat="1" x14ac:dyDescent="0.25">
      <c r="A15" s="3">
        <f t="shared" si="4"/>
        <v>1</v>
      </c>
      <c r="B15" s="53" t="str">
        <f t="shared" si="8"/>
        <v>Kukulcania arizonica</v>
      </c>
      <c r="C15" s="57" t="s">
        <v>205</v>
      </c>
      <c r="D15" s="57" t="s">
        <v>204</v>
      </c>
      <c r="E15" s="57"/>
      <c r="F15" s="56">
        <v>0</v>
      </c>
      <c r="G15" s="56">
        <v>1</v>
      </c>
      <c r="H15" s="56">
        <v>0</v>
      </c>
      <c r="I15" s="56"/>
      <c r="J15" s="56"/>
      <c r="K15" s="54" t="s">
        <v>49</v>
      </c>
      <c r="L15" s="54" t="s">
        <v>524</v>
      </c>
      <c r="M15" s="54" t="s">
        <v>555</v>
      </c>
      <c r="N15" s="54" t="s">
        <v>556</v>
      </c>
      <c r="O15" s="54" t="s">
        <v>86</v>
      </c>
      <c r="P15" s="54"/>
      <c r="Q15" s="54" t="s">
        <v>86</v>
      </c>
      <c r="R15" s="54"/>
      <c r="S15" s="54" t="s">
        <v>557</v>
      </c>
      <c r="T15" s="54" t="s">
        <v>558</v>
      </c>
      <c r="U15" s="54" t="s">
        <v>559</v>
      </c>
      <c r="V15" s="54"/>
      <c r="W15" s="54" t="s">
        <v>86</v>
      </c>
      <c r="X15" s="147">
        <f ca="1">IF(ISBLANK(D15),"",IF('order-admin-units'!$I$1&lt;&gt;"y", "", IF((K15="")*(ISBLANK(D15)=FALSE), 'order-admin-units'!$B$1+1, VLOOKUP(K15, ordercountry, 2))))</f>
        <v>2</v>
      </c>
      <c r="Y15" s="147">
        <f ca="1">IF(ISBLANK(D15),"",IF('order-admin-units'!$I$1&lt;&gt;"y", "", IF(L15="", 'order-admin-units'!$B$2+1, VLOOKUP(K15&amp;"@"&amp;L15, orderadmin, 2))))</f>
        <v>3</v>
      </c>
      <c r="Z15" s="147" t="str">
        <f t="shared" si="5"/>
        <v>MexicoChihuahuaSierra de En MedioNogales Ranch</v>
      </c>
      <c r="AA15" s="147" t="str">
        <f t="shared" si="6"/>
        <v>Kukulcania arizonicaMexicoChihuahuaSierra de En MedioNogales Ranch[N30.98644°, W108.59738°, 1524–1737m]W.S. Creighton25–30/IX/1951</v>
      </c>
      <c r="AB15" s="147" t="str">
        <f t="shared" si="7"/>
        <v xml:space="preserve">Kukulcania arizonicaMexicoChihuahuaSierra de En MedioNogales Ranch[N30.98644°, W108.59738°, 1524–1737m]W.S. Creighton25–30/IX/1951AMNH </v>
      </c>
      <c r="AC15" s="147" t="str">
        <f t="shared" si="1"/>
        <v>Kukulcania arizonicaMexicoChihuahuaSierra de En MedioNogales Ranch[N30.98644°, W108.59738°, 1524–1737m]W.S. Creighton25–30/IX/1951</v>
      </c>
      <c r="AD15" s="11" t="str">
        <f t="shared" si="2"/>
        <v/>
      </c>
      <c r="AE15" s="11" t="str">
        <f t="array" ref="AE15">IF(ISBLANK(D15),"",IF(OR($H$2="y",$H$2="m"),IF(AA15=AA14,IF(OR(AB15=$AB$4:$AB14)=FALSE,AE14&amp;C15,AE14),"("&amp;C15)&amp;IF(AA15=AA16,IF(OR(AB16=$AB$4:$AB15)=FALSE,", ",""),") "),""))</f>
        <v/>
      </c>
      <c r="AF15" s="11" t="str">
        <f t="shared" si="3"/>
        <v/>
      </c>
      <c r="AG15" s="11" t="str">
        <f t="array" ref="AG15">IF(ISBLANK(D15),"",IF(OR($H$2="y",$H$2="m"),IF(AA15=AA14,IF(OR(AC15=$AC$4:$AC14)=FALSE,AG14&amp;AF15,AG14),"("&amp;AF15)&amp;IF(AA15=AA16,IF(OR(AC16=$AC$4:$AC15)=FALSE,", ",""),") "),""))</f>
        <v/>
      </c>
      <c r="AH15" s="10" t="str">
        <f>IF((ISBLANK(D15)),"",IF(D15=D14,AH14,"")&amp;IF(B14&lt;&gt;B15,((IF(ISBLANK(E15),$D$3&amp;"Non-type material: "&amp;$D$3,$D$3&amp;INDEX('type-categories'!$A$2:$B$100,MATCH(E15,'type-categories'!$A$2:$A$100,0),2)&amp;$D$3))),"")&amp;(IF(K15&lt;&gt;K14,$C$2&amp;K15&amp;$K$3&amp;$C$2&amp;" ",(IF(B15&lt;&gt;B14,$C$2&amp;K15&amp;$K$3&amp;$C$2&amp;" ",""))))&amp;(IF(L15="","",((IF(L15&lt;&gt;L14,$D$2&amp;L15&amp;$L$3&amp;$D$2&amp;" ",IF(B15&lt;&gt;B14,$D$2&amp;L15&amp;$L$3&amp;$D$2&amp;" ",""))))))&amp;(IF(M15="","",((IF(M15&lt;&gt;M14,$E$2&amp;M15&amp;$E$2&amp;","&amp;" ",IF(B15&lt;&gt;B14,$E$2&amp;M15&amp;$E$2&amp;",",""))))))&amp;(IF(N15="","",IF(N15&lt;&gt;N14,N15&amp;", ",IF(B15&lt;&gt;B14,N15&amp;", ",""))))&amp;(IF(ISBLANK(O15),"",(IF(O15&lt;&gt;O14,O15&amp;", ",IF(B15&lt;&gt;B14,O15&amp;", ","")))))&amp;(IF(ISBLANK(P15),"",(IF(P15&lt;&gt;P14,P15&amp;", ",IF(B15&lt;&gt;B14,P15&amp;", ",IF(Z15&lt;&gt;Z14,P15&amp;", ",""))))))&amp;(IF(ISBLANK(Q15),"",(IF(Q15&lt;&gt;Q14,Q15&amp;", ",IF(B15&lt;&gt;B14,Q15&amp;", ",IF(Z15&lt;&gt;Z14,Q15&amp;", ",""))))))&amp;(IF(ISBLANK(R15),"",(IF(R15&lt;&gt;R14,R15&amp;"m, ",IF(B15&lt;&gt;B14,R15&amp;"m, ",IF(Z15&lt;&gt;Z14,R15&amp;"m, ",""))))))&amp;IF(ISBLANK(S15),"",(IF(B15&lt;&gt;B14,S15&amp;", ",IF(S15&lt;&gt;S14,IF((Z15=Z14),"same locality "&amp;S15&amp;", ",S15&amp;", "),""))))&amp;(IF(ISBLANK(T15),"",(IF(T15&lt;&gt;T14,IF(ISBLANK(F$2),T15&amp;", ",T15&amp;" "&amp;F$2&amp;", "),(IF(B15&lt;&gt;B14,IF(ISBLANK(F$2),T15&amp;", ",T15&amp;" "&amp;F$2&amp;", "),(IF(Z15&lt;&gt;Z14,IF(ISBLANK(F$2),T15&amp;", ",T15&amp;" "&amp;F$2&amp;", "),IF((U15&lt;&gt;U14)*($G$2="Y"),"same collector, ","")))))))))&amp;(IF(ISBLANK(U15),"",(IF(U15&lt;&gt;U14,U15&amp;", ",(IF(B15&lt;&gt;B14,U15&amp;", ",IF(Z15&lt;&gt;Z14,U15&amp;", ",(IF(T15&lt;&gt;T14,IF((T15&lt;&gt;T14)*($G$2="Y"),"same date, ", ""),IF((T15=T14)*(U15=U14)*(S15&lt;&gt;S14)*($G$2="Y"),"same collector and date, ", ""))))))))))&amp;(IF(ISBLANK(V15),"",V15&amp;", "))&amp;IF((AA15&lt;&gt;AA16)*($H$2="y"),AD15&amp;AE15,IF((AA15&lt;&gt;AA16)*($H$2="m"),AD15&amp;AG15,IF(($H$2&lt;&gt;"m")*($H$2&lt;&gt;"Y"),(IF(F15=0,"",F15&amp;" "&amp;$F$4&amp;" "))&amp;(IF(G15=0,"",G15&amp;" "&amp;$G$4&amp;" "))&amp;(IF(H15=0,"",H15&amp;" "&amp;H$4&amp;" "))&amp;(IF(I15=0,"",I15&amp;" "&amp;$I$4&amp;" "))&amp;(IF(J15=0,"",J15&amp;" "&amp;$J$4&amp;" "))&amp;IF((ISBLANK(C15)),"","("&amp;C15&amp;")"),"")))&amp;IF((B15=B16)*(K15=K16)*(L15=L16)*(M15=M16),IF(($H$2&lt;&gt;"m")*($H$2&lt;&gt;"Y"), ", ", IF((ISNUMBER(FIND(")",AE15))), ", ", "")),IF((B15=B16)*(K15=K16)*(L15=L16),";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v>
      </c>
      <c r="AI15" s="1"/>
    </row>
    <row r="16" spans="1:35" s="4" customFormat="1" x14ac:dyDescent="0.25">
      <c r="A16" s="3">
        <f t="shared" si="4"/>
        <v>1</v>
      </c>
      <c r="B16" s="53" t="str">
        <f t="shared" si="8"/>
        <v>Kukulcania arizonica</v>
      </c>
      <c r="C16" s="57" t="s">
        <v>205</v>
      </c>
      <c r="D16" s="57" t="s">
        <v>204</v>
      </c>
      <c r="E16" s="57"/>
      <c r="F16" s="56">
        <v>0</v>
      </c>
      <c r="G16" s="56">
        <v>1</v>
      </c>
      <c r="H16" s="56">
        <v>0</v>
      </c>
      <c r="I16" s="56"/>
      <c r="J16" s="56"/>
      <c r="K16" s="54" t="s">
        <v>49</v>
      </c>
      <c r="L16" s="54" t="s">
        <v>524</v>
      </c>
      <c r="M16" s="54" t="s">
        <v>560</v>
      </c>
      <c r="N16" s="54" t="s">
        <v>561</v>
      </c>
      <c r="O16" s="54" t="s">
        <v>86</v>
      </c>
      <c r="P16" s="54"/>
      <c r="Q16" s="54" t="s">
        <v>86</v>
      </c>
      <c r="R16" s="54"/>
      <c r="S16" s="54" t="s">
        <v>562</v>
      </c>
      <c r="T16" s="54" t="s">
        <v>396</v>
      </c>
      <c r="U16" s="54" t="s">
        <v>563</v>
      </c>
      <c r="V16" s="54"/>
      <c r="W16" s="54" t="s">
        <v>78</v>
      </c>
      <c r="X16" s="147">
        <f ca="1">IF(ISBLANK(D16),"",IF('order-admin-units'!$I$1&lt;&gt;"y", "", IF((K16="")*(ISBLANK(D16)=FALSE), 'order-admin-units'!$B$1+1, VLOOKUP(K16, ordercountry, 2))))</f>
        <v>2</v>
      </c>
      <c r="Y16" s="147">
        <f ca="1">IF(ISBLANK(D16),"",IF('order-admin-units'!$I$1&lt;&gt;"y", "", IF(L16="", 'order-admin-units'!$B$2+1, VLOOKUP(K16&amp;"@"&amp;L16, orderadmin, 2))))</f>
        <v>3</v>
      </c>
      <c r="Z16" s="147" t="str">
        <f t="shared" si="5"/>
        <v>MexicoChihuahuaSierra del NidoArroyo del Álamo</v>
      </c>
      <c r="AA16" s="147" t="str">
        <f t="shared" si="6"/>
        <v>Kukulcania arizonicaMexicoChihuahuaSierra del NidoArroyo del Álamo(N29.33333°, W106.83333°)V. Roth14/X/1969</v>
      </c>
      <c r="AB16" s="147" t="str">
        <f t="shared" si="7"/>
        <v xml:space="preserve">Kukulcania arizonicaMexicoChihuahuaSierra del NidoArroyo del Álamo(N29.33333°, W106.83333°)V. Roth14/X/1969AMNH </v>
      </c>
      <c r="AC16" s="147" t="str">
        <f t="shared" si="1"/>
        <v>Kukulcania arizonicaMexicoChihuahuaSierra del NidoArroyo del Álamo(N29.33333°, W106.83333°)V. Roth14/X/1969</v>
      </c>
      <c r="AD16" s="11" t="str">
        <f t="shared" si="2"/>
        <v/>
      </c>
      <c r="AE16" s="11" t="str">
        <f t="array" ref="AE16">IF(ISBLANK(D16),"",IF(OR($H$2="y",$H$2="m"),IF(AA16=AA15,IF(OR(AB16=$AB$4:$AB15)=FALSE,AE15&amp;C16,AE15),"("&amp;C16)&amp;IF(AA16=AA17,IF(OR(AB17=$AB$4:$AB16)=FALSE,", ",""),") "),""))</f>
        <v/>
      </c>
      <c r="AF16" s="11" t="str">
        <f t="shared" si="3"/>
        <v/>
      </c>
      <c r="AG16" s="11" t="str">
        <f t="array" ref="AG16">IF(ISBLANK(D16),"",IF(OR($H$2="y",$H$2="m"),IF(AA16=AA15,IF(OR(AC16=$AC$4:$AC15)=FALSE,AG15&amp;AF16,AG15),"("&amp;AF16)&amp;IF(AA16=AA17,IF(OR(AC17=$AC$4:$AC16)=FALSE,", ",""),") "),""))</f>
        <v/>
      </c>
      <c r="AH16" s="10" t="str">
        <f>IF((ISBLANK(D16)),"",IF(D16=D15,AH15,"")&amp;IF(B15&lt;&gt;B16,((IF(ISBLANK(E16),$D$3&amp;"Non-type material: "&amp;$D$3,$D$3&amp;INDEX('type-categories'!$A$2:$B$100,MATCH(E16,'type-categories'!$A$2:$A$100,0),2)&amp;$D$3))),"")&amp;(IF(K16&lt;&gt;K15,$C$2&amp;K16&amp;$K$3&amp;$C$2&amp;" ",(IF(B16&lt;&gt;B15,$C$2&amp;K16&amp;$K$3&amp;$C$2&amp;" ",""))))&amp;(IF(L16="","",((IF(L16&lt;&gt;L15,$D$2&amp;L16&amp;$L$3&amp;$D$2&amp;" ",IF(B16&lt;&gt;B15,$D$2&amp;L16&amp;$L$3&amp;$D$2&amp;" ",""))))))&amp;(IF(M16="","",((IF(M16&lt;&gt;M15,$E$2&amp;M16&amp;$E$2&amp;","&amp;" ",IF(B16&lt;&gt;B15,$E$2&amp;M16&amp;$E$2&amp;",",""))))))&amp;(IF(N16="","",IF(N16&lt;&gt;N15,N16&amp;", ",IF(B16&lt;&gt;B15,N16&amp;", ",""))))&amp;(IF(ISBLANK(O16),"",(IF(O16&lt;&gt;O15,O16&amp;", ",IF(B16&lt;&gt;B15,O16&amp;", ","")))))&amp;(IF(ISBLANK(P16),"",(IF(P16&lt;&gt;P15,P16&amp;", ",IF(B16&lt;&gt;B15,P16&amp;", ",IF(Z16&lt;&gt;Z15,P16&amp;", ",""))))))&amp;(IF(ISBLANK(Q16),"",(IF(Q16&lt;&gt;Q15,Q16&amp;", ",IF(B16&lt;&gt;B15,Q16&amp;", ",IF(Z16&lt;&gt;Z15,Q16&amp;", ",""))))))&amp;(IF(ISBLANK(R16),"",(IF(R16&lt;&gt;R15,R16&amp;"m, ",IF(B16&lt;&gt;B15,R16&amp;"m, ",IF(Z16&lt;&gt;Z15,R16&amp;"m, ",""))))))&amp;IF(ISBLANK(S16),"",(IF(B16&lt;&gt;B15,S16&amp;", ",IF(S16&lt;&gt;S15,IF((Z16=Z15),"same locality "&amp;S16&amp;", ",S16&amp;", "),""))))&amp;(IF(ISBLANK(T16),"",(IF(T16&lt;&gt;T15,IF(ISBLANK(F$2),T16&amp;", ",T16&amp;" "&amp;F$2&amp;", "),(IF(B16&lt;&gt;B15,IF(ISBLANK(F$2),T16&amp;", ",T16&amp;" "&amp;F$2&amp;", "),(IF(Z16&lt;&gt;Z15,IF(ISBLANK(F$2),T16&amp;", ",T16&amp;" "&amp;F$2&amp;", "),IF((U16&lt;&gt;U15)*($G$2="Y"),"same collector, ","")))))))))&amp;(IF(ISBLANK(U16),"",(IF(U16&lt;&gt;U15,U16&amp;", ",(IF(B16&lt;&gt;B15,U16&amp;", ",IF(Z16&lt;&gt;Z15,U16&amp;", ",(IF(T16&lt;&gt;T15,IF((T16&lt;&gt;T15)*($G$2="Y"),"same date, ", ""),IF((T16=T15)*(U16=U15)*(S16&lt;&gt;S15)*($G$2="Y"),"same collector and date, ", ""))))))))))&amp;(IF(ISBLANK(V16),"",V16&amp;", "))&amp;IF((AA16&lt;&gt;AA17)*($H$2="y"),AD16&amp;AE16,IF((AA16&lt;&gt;AA17)*($H$2="m"),AD16&amp;AG16,IF(($H$2&lt;&gt;"m")*($H$2&lt;&gt;"Y"),(IF(F16=0,"",F16&amp;" "&amp;$F$4&amp;" "))&amp;(IF(G16=0,"",G16&amp;" "&amp;$G$4&amp;" "))&amp;(IF(H16=0,"",H16&amp;" "&amp;H$4&amp;" "))&amp;(IF(I16=0,"",I16&amp;" "&amp;$I$4&amp;" "))&amp;(IF(J16=0,"",J16&amp;" "&amp;$J$4&amp;" "))&amp;IF((ISBLANK(C16)),"","("&amp;C16&amp;")"),"")))&amp;IF((B16=B17)*(K16=K17)*(L16=L17)*(M16=M17),IF(($H$2&lt;&gt;"m")*($H$2&lt;&gt;"Y"), ", ", IF((ISNUMBER(FIND(")",AE16))), ", ", "")),IF((B16=B17)*(K16=K17)*(L16=L17),";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v>
      </c>
      <c r="AI16" s="1"/>
    </row>
    <row r="17" spans="1:35" s="4" customFormat="1" x14ac:dyDescent="0.25">
      <c r="A17" s="3">
        <f t="shared" si="4"/>
        <v>1</v>
      </c>
      <c r="B17" s="53" t="str">
        <f t="shared" si="8"/>
        <v>Kukulcania arizonica</v>
      </c>
      <c r="C17" s="57" t="s">
        <v>205</v>
      </c>
      <c r="D17" s="57" t="s">
        <v>204</v>
      </c>
      <c r="E17" s="57"/>
      <c r="F17" s="56">
        <v>1</v>
      </c>
      <c r="G17" s="56">
        <v>6</v>
      </c>
      <c r="H17" s="56">
        <v>3</v>
      </c>
      <c r="I17" s="56"/>
      <c r="J17" s="56"/>
      <c r="K17" s="54" t="s">
        <v>49</v>
      </c>
      <c r="L17" s="54" t="s">
        <v>524</v>
      </c>
      <c r="M17" s="54" t="s">
        <v>564</v>
      </c>
      <c r="N17" s="54" t="s">
        <v>86</v>
      </c>
      <c r="O17" s="54" t="s">
        <v>86</v>
      </c>
      <c r="P17" s="54"/>
      <c r="Q17" s="54" t="s">
        <v>86</v>
      </c>
      <c r="R17" s="54"/>
      <c r="S17" s="54" t="s">
        <v>86</v>
      </c>
      <c r="T17" s="54" t="s">
        <v>59</v>
      </c>
      <c r="U17" s="54" t="s">
        <v>565</v>
      </c>
      <c r="V17" s="54"/>
      <c r="W17" s="54" t="s">
        <v>86</v>
      </c>
      <c r="X17" s="147">
        <f ca="1">IF(ISBLANK(D17),"",IF('order-admin-units'!$I$1&lt;&gt;"y", "", IF((K17="")*(ISBLANK(D17)=FALSE), 'order-admin-units'!$B$1+1, VLOOKUP(K17, ordercountry, 2))))</f>
        <v>2</v>
      </c>
      <c r="Y17" s="147">
        <f ca="1">IF(ISBLANK(D17),"",IF('order-admin-units'!$I$1&lt;&gt;"y", "", IF(L17="", 'order-admin-units'!$B$2+1, VLOOKUP(K17&amp;"@"&amp;L17, orderadmin, 2))))</f>
        <v>3</v>
      </c>
      <c r="Z17" s="147" t="str">
        <f t="shared" si="5"/>
        <v>MexicoChihuahuasummit W of Primavera</v>
      </c>
      <c r="AA17" s="147" t="str">
        <f t="shared" si="6"/>
        <v>Kukulcania arizonicaMexicoChihuahuasummit W of PrimaveraW.J. Gertsch2/VII/1947</v>
      </c>
      <c r="AB17" s="147" t="str">
        <f t="shared" si="7"/>
        <v xml:space="preserve">Kukulcania arizonicaMexicoChihuahuasummit W of PrimaveraW.J. Gertsch2/VII/1947AMNH </v>
      </c>
      <c r="AC17" s="147" t="str">
        <f t="shared" si="1"/>
        <v>Kukulcania arizonicaMexicoChihuahuasummit W of PrimaveraW.J. Gertsch2/VII/1947</v>
      </c>
      <c r="AD17" s="11" t="str">
        <f t="shared" si="2"/>
        <v/>
      </c>
      <c r="AE17" s="11" t="str">
        <f t="array" ref="AE17">IF(ISBLANK(D17),"",IF(OR($H$2="y",$H$2="m"),IF(AA17=AA16,IF(OR(AB17=$AB$4:$AB16)=FALSE,AE16&amp;C17,AE16),"("&amp;C17)&amp;IF(AA17=AA18,IF(OR(AB18=$AB$4:$AB17)=FALSE,", ",""),") "),""))</f>
        <v/>
      </c>
      <c r="AF17" s="11" t="str">
        <f t="shared" si="3"/>
        <v/>
      </c>
      <c r="AG17" s="11" t="str">
        <f t="array" ref="AG17">IF(ISBLANK(D17),"",IF(OR($H$2="y",$H$2="m"),IF(AA17=AA16,IF(OR(AC17=$AC$4:$AC16)=FALSE,AG16&amp;AF17,AG16),"("&amp;AF17)&amp;IF(AA17=AA18,IF(OR(AC18=$AC$4:$AC17)=FALSE,", ",""),") "),""))</f>
        <v/>
      </c>
      <c r="AH17" s="10" t="str">
        <f>IF((ISBLANK(D17)),"",IF(D17=D16,AH16,"")&amp;IF(B16&lt;&gt;B17,((IF(ISBLANK(E17),$D$3&amp;"Non-type material: "&amp;$D$3,$D$3&amp;INDEX('type-categories'!$A$2:$B$100,MATCH(E17,'type-categories'!$A$2:$A$100,0),2)&amp;$D$3))),"")&amp;(IF(K17&lt;&gt;K16,$C$2&amp;K17&amp;$K$3&amp;$C$2&amp;" ",(IF(B17&lt;&gt;B16,$C$2&amp;K17&amp;$K$3&amp;$C$2&amp;" ",""))))&amp;(IF(L17="","",((IF(L17&lt;&gt;L16,$D$2&amp;L17&amp;$L$3&amp;$D$2&amp;" ",IF(B17&lt;&gt;B16,$D$2&amp;L17&amp;$L$3&amp;$D$2&amp;" ",""))))))&amp;(IF(M17="","",((IF(M17&lt;&gt;M16,$E$2&amp;M17&amp;$E$2&amp;","&amp;" ",IF(B17&lt;&gt;B16,$E$2&amp;M17&amp;$E$2&amp;",",""))))))&amp;(IF(N17="","",IF(N17&lt;&gt;N16,N17&amp;", ",IF(B17&lt;&gt;B16,N17&amp;", ",""))))&amp;(IF(ISBLANK(O17),"",(IF(O17&lt;&gt;O16,O17&amp;", ",IF(B17&lt;&gt;B16,O17&amp;", ","")))))&amp;(IF(ISBLANK(P17),"",(IF(P17&lt;&gt;P16,P17&amp;", ",IF(B17&lt;&gt;B16,P17&amp;", ",IF(Z17&lt;&gt;Z16,P17&amp;", ",""))))))&amp;(IF(ISBLANK(Q17),"",(IF(Q17&lt;&gt;Q16,Q17&amp;", ",IF(B17&lt;&gt;B16,Q17&amp;", ",IF(Z17&lt;&gt;Z16,Q17&amp;", ",""))))))&amp;(IF(ISBLANK(R17),"",(IF(R17&lt;&gt;R16,R17&amp;"m, ",IF(B17&lt;&gt;B16,R17&amp;"m, ",IF(Z17&lt;&gt;Z16,R17&amp;"m, ",""))))))&amp;IF(ISBLANK(S17),"",(IF(B17&lt;&gt;B16,S17&amp;", ",IF(S17&lt;&gt;S16,IF((Z17=Z16),"same locality "&amp;S17&amp;", ",S17&amp;", "),""))))&amp;(IF(ISBLANK(T17),"",(IF(T17&lt;&gt;T16,IF(ISBLANK(F$2),T17&amp;", ",T17&amp;" "&amp;F$2&amp;", "),(IF(B17&lt;&gt;B16,IF(ISBLANK(F$2),T17&amp;", ",T17&amp;" "&amp;F$2&amp;", "),(IF(Z17&lt;&gt;Z16,IF(ISBLANK(F$2),T17&amp;", ",T17&amp;" "&amp;F$2&amp;", "),IF((U17&lt;&gt;U16)*($G$2="Y"),"same collector, ","")))))))))&amp;(IF(ISBLANK(U17),"",(IF(U17&lt;&gt;U16,U17&amp;", ",(IF(B17&lt;&gt;B16,U17&amp;", ",IF(Z17&lt;&gt;Z16,U17&amp;", ",(IF(T17&lt;&gt;T16,IF((T17&lt;&gt;T16)*($G$2="Y"),"same date, ", ""),IF((T17=T16)*(U17=U16)*(S17&lt;&gt;S16)*($G$2="Y"),"same collector and date, ", ""))))))))))&amp;(IF(ISBLANK(V17),"",V17&amp;", "))&amp;IF((AA17&lt;&gt;AA18)*($H$2="y"),AD17&amp;AE17,IF((AA17&lt;&gt;AA18)*($H$2="m"),AD17&amp;AG17,IF(($H$2&lt;&gt;"m")*($H$2&lt;&gt;"Y"),(IF(F17=0,"",F17&amp;" "&amp;$F$4&amp;" "))&amp;(IF(G17=0,"",G17&amp;" "&amp;$G$4&amp;" "))&amp;(IF(H17=0,"",H17&amp;" "&amp;H$4&amp;" "))&amp;(IF(I17=0,"",I17&amp;" "&amp;$I$4&amp;" "))&amp;(IF(J17=0,"",J17&amp;" "&amp;$J$4&amp;" "))&amp;IF((ISBLANK(C17)),"","("&amp;C17&amp;")"),"")))&amp;IF((B17=B18)*(K17=K18)*(L17=L18)*(M17=M18),IF(($H$2&lt;&gt;"m")*($H$2&lt;&gt;"Y"), ", ", IF((ISNUMBER(FIND(")",AE17))), ", ", "")),IF((B17=B18)*(K17=K18)*(L17=L18),";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v>
      </c>
      <c r="AI17" s="1"/>
    </row>
    <row r="18" spans="1:35" s="4" customFormat="1" x14ac:dyDescent="0.25">
      <c r="A18" s="3">
        <f t="shared" si="4"/>
        <v>1</v>
      </c>
      <c r="B18" s="53" t="str">
        <f t="shared" si="8"/>
        <v>Kukulcania arizonica</v>
      </c>
      <c r="C18" s="57" t="s">
        <v>205</v>
      </c>
      <c r="D18" s="57" t="s">
        <v>204</v>
      </c>
      <c r="E18" s="57"/>
      <c r="F18" s="56">
        <v>0</v>
      </c>
      <c r="G18" s="56">
        <v>3</v>
      </c>
      <c r="H18" s="56">
        <v>10</v>
      </c>
      <c r="I18" s="56"/>
      <c r="J18" s="56"/>
      <c r="K18" s="54" t="s">
        <v>49</v>
      </c>
      <c r="L18" s="54" t="s">
        <v>524</v>
      </c>
      <c r="M18" s="54" t="s">
        <v>564</v>
      </c>
      <c r="N18" s="54" t="s">
        <v>86</v>
      </c>
      <c r="O18" s="54" t="s">
        <v>86</v>
      </c>
      <c r="P18" s="54"/>
      <c r="Q18" s="54" t="s">
        <v>86</v>
      </c>
      <c r="R18" s="54"/>
      <c r="S18" s="54" t="s">
        <v>86</v>
      </c>
      <c r="T18" s="54" t="s">
        <v>59</v>
      </c>
      <c r="U18" s="54" t="s">
        <v>565</v>
      </c>
      <c r="V18" s="54"/>
      <c r="W18" s="54" t="s">
        <v>86</v>
      </c>
      <c r="X18" s="147">
        <f ca="1">IF(ISBLANK(D18),"",IF('order-admin-units'!$I$1&lt;&gt;"y", "", IF((K18="")*(ISBLANK(D18)=FALSE), 'order-admin-units'!$B$1+1, VLOOKUP(K18, ordercountry, 2))))</f>
        <v>2</v>
      </c>
      <c r="Y18" s="147">
        <f ca="1">IF(ISBLANK(D18),"",IF('order-admin-units'!$I$1&lt;&gt;"y", "", IF(L18="", 'order-admin-units'!$B$2+1, VLOOKUP(K18&amp;"@"&amp;L18, orderadmin, 2))))</f>
        <v>3</v>
      </c>
      <c r="Z18" s="147" t="str">
        <f t="shared" si="5"/>
        <v>MexicoChihuahuasummit W of Primavera</v>
      </c>
      <c r="AA18" s="147" t="str">
        <f t="shared" si="6"/>
        <v>Kukulcania arizonicaMexicoChihuahuasummit W of PrimaveraW.J. Gertsch2/VII/1947</v>
      </c>
      <c r="AB18" s="147" t="str">
        <f t="shared" si="7"/>
        <v xml:space="preserve">Kukulcania arizonicaMexicoChihuahuasummit W of PrimaveraW.J. Gertsch2/VII/1947AMNH </v>
      </c>
      <c r="AC18" s="147" t="str">
        <f t="shared" si="1"/>
        <v>Kukulcania arizonicaMexicoChihuahuasummit W of PrimaveraW.J. Gertsch2/VII/1947</v>
      </c>
      <c r="AD18" s="11" t="str">
        <f t="shared" si="2"/>
        <v/>
      </c>
      <c r="AE18" s="11" t="str">
        <f t="array" ref="AE18">IF(ISBLANK(D18),"",IF(OR($H$2="y",$H$2="m"),IF(AA18=AA17,IF(OR(AB18=$AB$4:$AB17)=FALSE,AE17&amp;C18,AE17),"("&amp;C18)&amp;IF(AA18=AA19,IF(OR(AB19=$AB$4:$AB18)=FALSE,", ",""),") "),""))</f>
        <v/>
      </c>
      <c r="AF18" s="11" t="str">
        <f t="shared" si="3"/>
        <v/>
      </c>
      <c r="AG18" s="11" t="str">
        <f t="array" ref="AG18">IF(ISBLANK(D18),"",IF(OR($H$2="y",$H$2="m"),IF(AA18=AA17,IF(OR(AC18=$AC$4:$AC17)=FALSE,AG17&amp;AF18,AG17),"("&amp;AF18)&amp;IF(AA18=AA19,IF(OR(AC19=$AC$4:$AC18)=FALSE,", ",""),") "),""))</f>
        <v/>
      </c>
      <c r="AH18" s="10" t="str">
        <f>IF((ISBLANK(D18)),"",IF(D18=D17,AH17,"")&amp;IF(B17&lt;&gt;B18,((IF(ISBLANK(E18),$D$3&amp;"Non-type material: "&amp;$D$3,$D$3&amp;INDEX('type-categories'!$A$2:$B$100,MATCH(E18,'type-categories'!$A$2:$A$100,0),2)&amp;$D$3))),"")&amp;(IF(K18&lt;&gt;K17,$C$2&amp;K18&amp;$K$3&amp;$C$2&amp;" ",(IF(B18&lt;&gt;B17,$C$2&amp;K18&amp;$K$3&amp;$C$2&amp;" ",""))))&amp;(IF(L18="","",((IF(L18&lt;&gt;L17,$D$2&amp;L18&amp;$L$3&amp;$D$2&amp;" ",IF(B18&lt;&gt;B17,$D$2&amp;L18&amp;$L$3&amp;$D$2&amp;" ",""))))))&amp;(IF(M18="","",((IF(M18&lt;&gt;M17,$E$2&amp;M18&amp;$E$2&amp;","&amp;" ",IF(B18&lt;&gt;B17,$E$2&amp;M18&amp;$E$2&amp;",",""))))))&amp;(IF(N18="","",IF(N18&lt;&gt;N17,N18&amp;", ",IF(B18&lt;&gt;B17,N18&amp;", ",""))))&amp;(IF(ISBLANK(O18),"",(IF(O18&lt;&gt;O17,O18&amp;", ",IF(B18&lt;&gt;B17,O18&amp;", ","")))))&amp;(IF(ISBLANK(P18),"",(IF(P18&lt;&gt;P17,P18&amp;", ",IF(B18&lt;&gt;B17,P18&amp;", ",IF(Z18&lt;&gt;Z17,P18&amp;", ",""))))))&amp;(IF(ISBLANK(Q18),"",(IF(Q18&lt;&gt;Q17,Q18&amp;", ",IF(B18&lt;&gt;B17,Q18&amp;", ",IF(Z18&lt;&gt;Z17,Q18&amp;", ",""))))))&amp;(IF(ISBLANK(R18),"",(IF(R18&lt;&gt;R17,R18&amp;"m, ",IF(B18&lt;&gt;B17,R18&amp;"m, ",IF(Z18&lt;&gt;Z17,R18&amp;"m, ",""))))))&amp;IF(ISBLANK(S18),"",(IF(B18&lt;&gt;B17,S18&amp;", ",IF(S18&lt;&gt;S17,IF((Z18=Z17),"same locality "&amp;S18&amp;", ",S18&amp;", "),""))))&amp;(IF(ISBLANK(T18),"",(IF(T18&lt;&gt;T17,IF(ISBLANK(F$2),T18&amp;", ",T18&amp;" "&amp;F$2&amp;", "),(IF(B18&lt;&gt;B17,IF(ISBLANK(F$2),T18&amp;", ",T18&amp;" "&amp;F$2&amp;", "),(IF(Z18&lt;&gt;Z17,IF(ISBLANK(F$2),T18&amp;", ",T18&amp;" "&amp;F$2&amp;", "),IF((U18&lt;&gt;U17)*($G$2="Y"),"same collector, ","")))))))))&amp;(IF(ISBLANK(U18),"",(IF(U18&lt;&gt;U17,U18&amp;", ",(IF(B18&lt;&gt;B17,U18&amp;", ",IF(Z18&lt;&gt;Z17,U18&amp;", ",(IF(T18&lt;&gt;T17,IF((T18&lt;&gt;T17)*($G$2="Y"),"same date, ", ""),IF((T18=T17)*(U18=U17)*(S18&lt;&gt;S17)*($G$2="Y"),"same collector and date, ", ""))))))))))&amp;(IF(ISBLANK(V18),"",V18&amp;", "))&amp;IF((AA18&lt;&gt;AA19)*($H$2="y"),AD18&amp;AE18,IF((AA18&lt;&gt;AA19)*($H$2="m"),AD18&amp;AG18,IF(($H$2&lt;&gt;"m")*($H$2&lt;&gt;"Y"),(IF(F18=0,"",F18&amp;" "&amp;$F$4&amp;" "))&amp;(IF(G18=0,"",G18&amp;" "&amp;$G$4&amp;" "))&amp;(IF(H18=0,"",H18&amp;" "&amp;H$4&amp;" "))&amp;(IF(I18=0,"",I18&amp;" "&amp;$I$4&amp;" "))&amp;(IF(J18=0,"",J18&amp;" "&amp;$J$4&amp;" "))&amp;IF((ISBLANK(C18)),"","("&amp;C18&amp;")"),"")))&amp;IF((B18=B19)*(K18=K19)*(L18=L19)*(M18=M19),IF(($H$2&lt;&gt;"m")*($H$2&lt;&gt;"Y"), ", ", IF((ISNUMBER(FIND(")",AE18))), ", ", "")),IF((B18=B19)*(K18=K19)*(L18=L19),";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v>
      </c>
      <c r="AI18" s="1"/>
    </row>
    <row r="19" spans="1:35" s="4" customFormat="1" x14ac:dyDescent="0.25">
      <c r="A19" s="3">
        <f t="shared" si="4"/>
        <v>1</v>
      </c>
      <c r="B19" s="53" t="str">
        <f t="shared" si="8"/>
        <v>Kukulcania arizonica</v>
      </c>
      <c r="C19" s="57" t="s">
        <v>205</v>
      </c>
      <c r="D19" s="57" t="s">
        <v>204</v>
      </c>
      <c r="E19" s="57"/>
      <c r="F19" s="56">
        <v>0</v>
      </c>
      <c r="G19" s="56">
        <v>2</v>
      </c>
      <c r="H19" s="56">
        <v>3</v>
      </c>
      <c r="I19" s="56"/>
      <c r="J19" s="56"/>
      <c r="K19" s="54" t="s">
        <v>49</v>
      </c>
      <c r="L19" s="54" t="s">
        <v>525</v>
      </c>
      <c r="M19" s="54" t="s">
        <v>566</v>
      </c>
      <c r="N19" s="54" t="s">
        <v>86</v>
      </c>
      <c r="O19" s="54" t="s">
        <v>86</v>
      </c>
      <c r="P19" s="54"/>
      <c r="Q19" s="54" t="s">
        <v>86</v>
      </c>
      <c r="R19" s="54"/>
      <c r="S19" s="54" t="s">
        <v>567</v>
      </c>
      <c r="T19" s="54" t="s">
        <v>568</v>
      </c>
      <c r="U19" s="54" t="s">
        <v>569</v>
      </c>
      <c r="V19" s="54"/>
      <c r="W19" s="54" t="s">
        <v>86</v>
      </c>
      <c r="X19" s="147">
        <f ca="1">IF(ISBLANK(D19),"",IF('order-admin-units'!$I$1&lt;&gt;"y", "", IF((K19="")*(ISBLANK(D19)=FALSE), 'order-admin-units'!$B$1+1, VLOOKUP(K19, ordercountry, 2))))</f>
        <v>2</v>
      </c>
      <c r="Y19" s="147">
        <f ca="1">IF(ISBLANK(D19),"",IF('order-admin-units'!$I$1&lt;&gt;"y", "", IF(L19="", 'order-admin-units'!$B$2+1, VLOOKUP(K19&amp;"@"&amp;L19, orderadmin, 2))))</f>
        <v>4</v>
      </c>
      <c r="Z19" s="147" t="str">
        <f t="shared" si="5"/>
        <v>MexicoCoahuila1 mile S Cedritos</v>
      </c>
      <c r="AA19" s="147" t="str">
        <f t="shared" si="6"/>
        <v>Kukulcania arizonicaMexicoCoahuila1 mile S Cedritos[N27.45639°, W101.77°]R. Zweifel23/VI/1957</v>
      </c>
      <c r="AB19" s="147" t="str">
        <f t="shared" si="7"/>
        <v xml:space="preserve">Kukulcania arizonicaMexicoCoahuila1 mile S Cedritos[N27.45639°, W101.77°]R. Zweifel23/VI/1957AMNH </v>
      </c>
      <c r="AC19" s="147" t="str">
        <f t="shared" si="1"/>
        <v>Kukulcania arizonicaMexicoCoahuila1 mile S Cedritos[N27.45639°, W101.77°]R. Zweifel23/VI/1957</v>
      </c>
      <c r="AD19" s="11" t="str">
        <f t="shared" si="2"/>
        <v/>
      </c>
      <c r="AE19" s="11" t="str">
        <f t="array" ref="AE19">IF(ISBLANK(D19),"",IF(OR($H$2="y",$H$2="m"),IF(AA19=AA18,IF(OR(AB19=$AB$4:$AB18)=FALSE,AE18&amp;C19,AE18),"("&amp;C19)&amp;IF(AA19=AA20,IF(OR(AB20=$AB$4:$AB19)=FALSE,", ",""),") "),""))</f>
        <v/>
      </c>
      <c r="AF19" s="11" t="str">
        <f t="shared" si="3"/>
        <v/>
      </c>
      <c r="AG19" s="11" t="str">
        <f t="array" ref="AG19">IF(ISBLANK(D19),"",IF(OR($H$2="y",$H$2="m"),IF(AA19=AA18,IF(OR(AC19=$AC$4:$AC18)=FALSE,AG18&amp;AF19,AG18),"("&amp;AF19)&amp;IF(AA19=AA20,IF(OR(AC20=$AC$4:$AC19)=FALSE,", ",""),") "),""))</f>
        <v/>
      </c>
      <c r="AH19" s="10" t="str">
        <f>IF((ISBLANK(D19)),"",IF(D19=D18,AH18,"")&amp;IF(B18&lt;&gt;B19,((IF(ISBLANK(E19),$D$3&amp;"Non-type material: "&amp;$D$3,$D$3&amp;INDEX('type-categories'!$A$2:$B$100,MATCH(E19,'type-categories'!$A$2:$A$100,0),2)&amp;$D$3))),"")&amp;(IF(K19&lt;&gt;K18,$C$2&amp;K19&amp;$K$3&amp;$C$2&amp;" ",(IF(B19&lt;&gt;B18,$C$2&amp;K19&amp;$K$3&amp;$C$2&amp;" ",""))))&amp;(IF(L19="","",((IF(L19&lt;&gt;L18,$D$2&amp;L19&amp;$L$3&amp;$D$2&amp;" ",IF(B19&lt;&gt;B18,$D$2&amp;L19&amp;$L$3&amp;$D$2&amp;" ",""))))))&amp;(IF(M19="","",((IF(M19&lt;&gt;M18,$E$2&amp;M19&amp;$E$2&amp;","&amp;" ",IF(B19&lt;&gt;B18,$E$2&amp;M19&amp;$E$2&amp;",",""))))))&amp;(IF(N19="","",IF(N19&lt;&gt;N18,N19&amp;", ",IF(B19&lt;&gt;B18,N19&amp;", ",""))))&amp;(IF(ISBLANK(O19),"",(IF(O19&lt;&gt;O18,O19&amp;", ",IF(B19&lt;&gt;B18,O19&amp;", ","")))))&amp;(IF(ISBLANK(P19),"",(IF(P19&lt;&gt;P18,P19&amp;", ",IF(B19&lt;&gt;B18,P19&amp;", ",IF(Z19&lt;&gt;Z18,P19&amp;", ",""))))))&amp;(IF(ISBLANK(Q19),"",(IF(Q19&lt;&gt;Q18,Q19&amp;", ",IF(B19&lt;&gt;B18,Q19&amp;", ",IF(Z19&lt;&gt;Z18,Q19&amp;", ",""))))))&amp;(IF(ISBLANK(R19),"",(IF(R19&lt;&gt;R18,R19&amp;"m, ",IF(B19&lt;&gt;B18,R19&amp;"m, ",IF(Z19&lt;&gt;Z18,R19&amp;"m, ",""))))))&amp;IF(ISBLANK(S19),"",(IF(B19&lt;&gt;B18,S19&amp;", ",IF(S19&lt;&gt;S18,IF((Z19=Z18),"same locality "&amp;S19&amp;", ",S19&amp;", "),""))))&amp;(IF(ISBLANK(T19),"",(IF(T19&lt;&gt;T18,IF(ISBLANK(F$2),T19&amp;", ",T19&amp;" "&amp;F$2&amp;", "),(IF(B19&lt;&gt;B18,IF(ISBLANK(F$2),T19&amp;", ",T19&amp;" "&amp;F$2&amp;", "),(IF(Z19&lt;&gt;Z18,IF(ISBLANK(F$2),T19&amp;", ",T19&amp;" "&amp;F$2&amp;", "),IF((U19&lt;&gt;U18)*($G$2="Y"),"same collector, ","")))))))))&amp;(IF(ISBLANK(U19),"",(IF(U19&lt;&gt;U18,U19&amp;", ",(IF(B19&lt;&gt;B18,U19&amp;", ",IF(Z19&lt;&gt;Z18,U19&amp;", ",(IF(T19&lt;&gt;T18,IF((T19&lt;&gt;T18)*($G$2="Y"),"same date, ", ""),IF((T19=T18)*(U19=U18)*(S19&lt;&gt;S18)*($G$2="Y"),"same collector and date, ", ""))))))))))&amp;(IF(ISBLANK(V19),"",V19&amp;", "))&amp;IF((AA19&lt;&gt;AA20)*($H$2="y"),AD19&amp;AE19,IF((AA19&lt;&gt;AA20)*($H$2="m"),AD19&amp;AG19,IF(($H$2&lt;&gt;"m")*($H$2&lt;&gt;"Y"),(IF(F19=0,"",F19&amp;" "&amp;$F$4&amp;" "))&amp;(IF(G19=0,"",G19&amp;" "&amp;$G$4&amp;" "))&amp;(IF(H19=0,"",H19&amp;" "&amp;H$4&amp;" "))&amp;(IF(I19=0,"",I19&amp;" "&amp;$I$4&amp;" "))&amp;(IF(J19=0,"",J19&amp;" "&amp;$J$4&amp;" "))&amp;IF((ISBLANK(C19)),"","("&amp;C19&amp;")"),"")))&amp;IF((B19=B20)*(K19=K20)*(L19=L20)*(M19=M20),IF(($H$2&lt;&gt;"m")*($H$2&lt;&gt;"Y"), ", ", IF((ISNUMBER(FIND(")",AE19))), ", ", "")),IF((B19=B20)*(K19=K20)*(L19=L20),";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v>
      </c>
      <c r="AI19" s="1"/>
    </row>
    <row r="20" spans="1:35" s="4" customFormat="1" x14ac:dyDescent="0.25">
      <c r="A20" s="3">
        <f t="shared" si="4"/>
        <v>1</v>
      </c>
      <c r="B20" s="53" t="str">
        <f t="shared" si="8"/>
        <v>Kukulcania arizonica</v>
      </c>
      <c r="C20" s="57" t="s">
        <v>205</v>
      </c>
      <c r="D20" s="57" t="s">
        <v>204</v>
      </c>
      <c r="E20" s="57"/>
      <c r="F20" s="56">
        <v>0</v>
      </c>
      <c r="G20" s="56">
        <v>1</v>
      </c>
      <c r="H20" s="56">
        <v>3</v>
      </c>
      <c r="I20" s="56"/>
      <c r="J20" s="56"/>
      <c r="K20" s="54" t="s">
        <v>49</v>
      </c>
      <c r="L20" s="54" t="s">
        <v>525</v>
      </c>
      <c r="M20" s="54" t="s">
        <v>570</v>
      </c>
      <c r="N20" s="54" t="s">
        <v>86</v>
      </c>
      <c r="O20" s="54" t="s">
        <v>86</v>
      </c>
      <c r="P20" s="54"/>
      <c r="Q20" s="54" t="s">
        <v>86</v>
      </c>
      <c r="R20" s="54"/>
      <c r="S20" s="54" t="s">
        <v>571</v>
      </c>
      <c r="T20" s="54" t="s">
        <v>572</v>
      </c>
      <c r="U20" s="54" t="s">
        <v>573</v>
      </c>
      <c r="V20" s="54"/>
      <c r="W20" s="54" t="s">
        <v>86</v>
      </c>
      <c r="X20" s="147">
        <f ca="1">IF(ISBLANK(D20),"",IF('order-admin-units'!$I$1&lt;&gt;"y", "", IF((K20="")*(ISBLANK(D20)=FALSE), 'order-admin-units'!$B$1+1, VLOOKUP(K20, ordercountry, 2))))</f>
        <v>2</v>
      </c>
      <c r="Y20" s="147">
        <f ca="1">IF(ISBLANK(D20),"",IF('order-admin-units'!$I$1&lt;&gt;"y", "", IF(L20="", 'order-admin-units'!$B$2+1, VLOOKUP(K20&amp;"@"&amp;L20, orderadmin, 2))))</f>
        <v>4</v>
      </c>
      <c r="Z20" s="147" t="str">
        <f t="shared" si="5"/>
        <v>MexicoCoahuila20 miles E Saltillo</v>
      </c>
      <c r="AA20" s="147" t="str">
        <f t="shared" si="6"/>
        <v>Kukulcania arizonicaMexicoCoahuila20 miles E Saltillo[N25.45685°, W100.65425°]W.J. Gertsch &amp; V. Roth18/VII/1956</v>
      </c>
      <c r="AB20" s="147" t="str">
        <f t="shared" si="7"/>
        <v xml:space="preserve">Kukulcania arizonicaMexicoCoahuila20 miles E Saltillo[N25.45685°, W100.65425°]W.J. Gertsch &amp; V. Roth18/VII/1956AMNH </v>
      </c>
      <c r="AC20" s="147" t="str">
        <f t="shared" si="1"/>
        <v>Kukulcania arizonicaMexicoCoahuila20 miles E Saltillo[N25.45685°, W100.65425°]W.J. Gertsch &amp; V. Roth18/VII/1956</v>
      </c>
      <c r="AD20" s="11" t="str">
        <f t="shared" si="2"/>
        <v/>
      </c>
      <c r="AE20" s="11" t="str">
        <f t="array" ref="AE20">IF(ISBLANK(D20),"",IF(OR($H$2="y",$H$2="m"),IF(AA20=AA19,IF(OR(AB20=$AB$4:$AB19)=FALSE,AE19&amp;C20,AE19),"("&amp;C20)&amp;IF(AA20=AA21,IF(OR(AB21=$AB$4:$AB20)=FALSE,", ",""),") "),""))</f>
        <v/>
      </c>
      <c r="AF20" s="11" t="str">
        <f t="shared" si="3"/>
        <v/>
      </c>
      <c r="AG20" s="11" t="str">
        <f t="array" ref="AG20">IF(ISBLANK(D20),"",IF(OR($H$2="y",$H$2="m"),IF(AA20=AA19,IF(OR(AC20=$AC$4:$AC19)=FALSE,AG19&amp;AF20,AG19),"("&amp;AF20)&amp;IF(AA20=AA21,IF(OR(AC21=$AC$4:$AC20)=FALSE,", ",""),") "),""))</f>
        <v/>
      </c>
      <c r="AH20" s="10" t="str">
        <f>IF((ISBLANK(D20)),"",IF(D20=D19,AH19,"")&amp;IF(B19&lt;&gt;B20,((IF(ISBLANK(E20),$D$3&amp;"Non-type material: "&amp;$D$3,$D$3&amp;INDEX('type-categories'!$A$2:$B$100,MATCH(E20,'type-categories'!$A$2:$A$100,0),2)&amp;$D$3))),"")&amp;(IF(K20&lt;&gt;K19,$C$2&amp;K20&amp;$K$3&amp;$C$2&amp;" ",(IF(B20&lt;&gt;B19,$C$2&amp;K20&amp;$K$3&amp;$C$2&amp;" ",""))))&amp;(IF(L20="","",((IF(L20&lt;&gt;L19,$D$2&amp;L20&amp;$L$3&amp;$D$2&amp;" ",IF(B20&lt;&gt;B19,$D$2&amp;L20&amp;$L$3&amp;$D$2&amp;" ",""))))))&amp;(IF(M20="","",((IF(M20&lt;&gt;M19,$E$2&amp;M20&amp;$E$2&amp;","&amp;" ",IF(B20&lt;&gt;B19,$E$2&amp;M20&amp;$E$2&amp;",",""))))))&amp;(IF(N20="","",IF(N20&lt;&gt;N19,N20&amp;", ",IF(B20&lt;&gt;B19,N20&amp;", ",""))))&amp;(IF(ISBLANK(O20),"",(IF(O20&lt;&gt;O19,O20&amp;", ",IF(B20&lt;&gt;B19,O20&amp;", ","")))))&amp;(IF(ISBLANK(P20),"",(IF(P20&lt;&gt;P19,P20&amp;", ",IF(B20&lt;&gt;B19,P20&amp;", ",IF(Z20&lt;&gt;Z19,P20&amp;", ",""))))))&amp;(IF(ISBLANK(Q20),"",(IF(Q20&lt;&gt;Q19,Q20&amp;", ",IF(B20&lt;&gt;B19,Q20&amp;", ",IF(Z20&lt;&gt;Z19,Q20&amp;", ",""))))))&amp;(IF(ISBLANK(R20),"",(IF(R20&lt;&gt;R19,R20&amp;"m, ",IF(B20&lt;&gt;B19,R20&amp;"m, ",IF(Z20&lt;&gt;Z19,R20&amp;"m, ",""))))))&amp;IF(ISBLANK(S20),"",(IF(B20&lt;&gt;B19,S20&amp;", ",IF(S20&lt;&gt;S19,IF((Z20=Z19),"same locality "&amp;S20&amp;", ",S20&amp;", "),""))))&amp;(IF(ISBLANK(T20),"",(IF(T20&lt;&gt;T19,IF(ISBLANK(F$2),T20&amp;", ",T20&amp;" "&amp;F$2&amp;", "),(IF(B20&lt;&gt;B19,IF(ISBLANK(F$2),T20&amp;", ",T20&amp;" "&amp;F$2&amp;", "),(IF(Z20&lt;&gt;Z19,IF(ISBLANK(F$2),T20&amp;", ",T20&amp;" "&amp;F$2&amp;", "),IF((U20&lt;&gt;U19)*($G$2="Y"),"same collector, ","")))))))))&amp;(IF(ISBLANK(U20),"",(IF(U20&lt;&gt;U19,U20&amp;", ",(IF(B20&lt;&gt;B19,U20&amp;", ",IF(Z20&lt;&gt;Z19,U20&amp;", ",(IF(T20&lt;&gt;T19,IF((T20&lt;&gt;T19)*($G$2="Y"),"same date, ", ""),IF((T20=T19)*(U20=U19)*(S20&lt;&gt;S19)*($G$2="Y"),"same collector and date, ", ""))))))))))&amp;(IF(ISBLANK(V20),"",V20&amp;", "))&amp;IF((AA20&lt;&gt;AA21)*($H$2="y"),AD20&amp;AE20,IF((AA20&lt;&gt;AA21)*($H$2="m"),AD20&amp;AG20,IF(($H$2&lt;&gt;"m")*($H$2&lt;&gt;"Y"),(IF(F20=0,"",F20&amp;" "&amp;$F$4&amp;" "))&amp;(IF(G20=0,"",G20&amp;" "&amp;$G$4&amp;" "))&amp;(IF(H20=0,"",H20&amp;" "&amp;H$4&amp;" "))&amp;(IF(I20=0,"",I20&amp;" "&amp;$I$4&amp;" "))&amp;(IF(J20=0,"",J20&amp;" "&amp;$J$4&amp;" "))&amp;IF((ISBLANK(C20)),"","("&amp;C20&amp;")"),"")))&amp;IF((B20=B21)*(K20=K21)*(L20=L21)*(M20=M21),IF(($H$2&lt;&gt;"m")*($H$2&lt;&gt;"Y"), ", ", IF((ISNUMBER(FIND(")",AE20))), ", ", "")),IF((B20=B21)*(K20=K21)*(L20=L21),";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v>
      </c>
      <c r="AI20" s="1"/>
    </row>
    <row r="21" spans="1:35" s="4" customFormat="1" x14ac:dyDescent="0.25">
      <c r="A21" s="3">
        <f t="shared" si="4"/>
        <v>1</v>
      </c>
      <c r="B21" s="53" t="str">
        <f t="shared" si="8"/>
        <v>Kukulcania arizonica</v>
      </c>
      <c r="C21" s="56" t="s">
        <v>246</v>
      </c>
      <c r="D21" s="57" t="s">
        <v>204</v>
      </c>
      <c r="E21" s="57"/>
      <c r="F21" s="57">
        <v>0</v>
      </c>
      <c r="G21" s="57">
        <v>2</v>
      </c>
      <c r="H21" s="57">
        <v>2</v>
      </c>
      <c r="I21" s="57"/>
      <c r="J21" s="57"/>
      <c r="K21" s="57" t="s">
        <v>49</v>
      </c>
      <c r="L21" s="57" t="s">
        <v>525</v>
      </c>
      <c r="M21" s="57" t="s">
        <v>574</v>
      </c>
      <c r="N21" s="57" t="s">
        <v>86</v>
      </c>
      <c r="O21" s="57" t="s">
        <v>86</v>
      </c>
      <c r="P21" s="57"/>
      <c r="Q21" s="57" t="s">
        <v>86</v>
      </c>
      <c r="R21" s="57"/>
      <c r="S21" s="54" t="s">
        <v>575</v>
      </c>
      <c r="T21" s="57" t="s">
        <v>535</v>
      </c>
      <c r="U21" s="57" t="s">
        <v>576</v>
      </c>
      <c r="V21" s="57"/>
      <c r="W21" s="57" t="s">
        <v>86</v>
      </c>
      <c r="X21" s="147">
        <f ca="1">IF(ISBLANK(D21),"",IF('order-admin-units'!$I$1&lt;&gt;"y", "", IF((K21="")*(ISBLANK(D21)=FALSE), 'order-admin-units'!$B$1+1, VLOOKUP(K21, ordercountry, 2))))</f>
        <v>2</v>
      </c>
      <c r="Y21" s="147">
        <f ca="1">IF(ISBLANK(D21),"",IF('order-admin-units'!$I$1&lt;&gt;"y", "", IF(L21="", 'order-admin-units'!$B$2+1, VLOOKUP(K21&amp;"@"&amp;L21, orderadmin, 2))))</f>
        <v>4</v>
      </c>
      <c r="Z21" s="147" t="str">
        <f t="shared" si="5"/>
        <v>MexicoCoahuila20 miles E Saltillo on Rt. 40</v>
      </c>
      <c r="AA21" s="147" t="str">
        <f t="shared" si="6"/>
        <v>Kukulcania arizonicaMexicoCoahuila20 miles E Saltillo on Rt. 40[N25.68679°, W100.60631°]F.A. Coyle3/VII/1982</v>
      </c>
      <c r="AB21" s="147" t="str">
        <f t="shared" si="7"/>
        <v>Kukulcania arizonicaMexicoCoahuila20 miles E Saltillo on Rt. 40[N25.68679°, W100.60631°]F.A. Coyle3/VII/1982MCZ 39918</v>
      </c>
      <c r="AC21" s="147" t="str">
        <f t="shared" si="1"/>
        <v>Kukulcania arizonicaMexicoCoahuila20 miles E Saltillo on Rt. 40[N25.68679°, W100.60631°]F.A. Coyle3/VII/1982</v>
      </c>
      <c r="AD21" s="11" t="str">
        <f t="shared" si="2"/>
        <v/>
      </c>
      <c r="AE21" s="11" t="str">
        <f t="array" ref="AE21">IF(ISBLANK(D21),"",IF(OR($H$2="y",$H$2="m"),IF(AA21=AA20,IF(OR(AB21=$AB$4:$AB20)=FALSE,AE20&amp;C21,AE20),"("&amp;C21)&amp;IF(AA21=AA22,IF(OR(AB22=$AB$4:$AB21)=FALSE,", ",""),") "),""))</f>
        <v/>
      </c>
      <c r="AF21" s="11" t="str">
        <f t="shared" si="3"/>
        <v/>
      </c>
      <c r="AG21" s="11" t="str">
        <f t="array" ref="AG21">IF(ISBLANK(D21),"",IF(OR($H$2="y",$H$2="m"),IF(AA21=AA20,IF(OR(AC21=$AC$4:$AC20)=FALSE,AG20&amp;AF21,AG20),"("&amp;AF21)&amp;IF(AA21=AA22,IF(OR(AC22=$AC$4:$AC21)=FALSE,", ",""),") "),""))</f>
        <v/>
      </c>
      <c r="AH21" s="10" t="str">
        <f>IF((ISBLANK(D21)),"",IF(D21=D20,AH20,"")&amp;IF(B20&lt;&gt;B21,((IF(ISBLANK(E21),$D$3&amp;"Non-type material: "&amp;$D$3,$D$3&amp;INDEX('type-categories'!$A$2:$B$100,MATCH(E21,'type-categories'!$A$2:$A$100,0),2)&amp;$D$3))),"")&amp;(IF(K21&lt;&gt;K20,$C$2&amp;K21&amp;$K$3&amp;$C$2&amp;" ",(IF(B21&lt;&gt;B20,$C$2&amp;K21&amp;$K$3&amp;$C$2&amp;" ",""))))&amp;(IF(L21="","",((IF(L21&lt;&gt;L20,$D$2&amp;L21&amp;$L$3&amp;$D$2&amp;" ",IF(B21&lt;&gt;B20,$D$2&amp;L21&amp;$L$3&amp;$D$2&amp;" ",""))))))&amp;(IF(M21="","",((IF(M21&lt;&gt;M20,$E$2&amp;M21&amp;$E$2&amp;","&amp;" ",IF(B21&lt;&gt;B20,$E$2&amp;M21&amp;$E$2&amp;",",""))))))&amp;(IF(N21="","",IF(N21&lt;&gt;N20,N21&amp;", ",IF(B21&lt;&gt;B20,N21&amp;", ",""))))&amp;(IF(ISBLANK(O21),"",(IF(O21&lt;&gt;O20,O21&amp;", ",IF(B21&lt;&gt;B20,O21&amp;", ","")))))&amp;(IF(ISBLANK(P21),"",(IF(P21&lt;&gt;P20,P21&amp;", ",IF(B21&lt;&gt;B20,P21&amp;", ",IF(Z21&lt;&gt;Z20,P21&amp;", ",""))))))&amp;(IF(ISBLANK(Q21),"",(IF(Q21&lt;&gt;Q20,Q21&amp;", ",IF(B21&lt;&gt;B20,Q21&amp;", ",IF(Z21&lt;&gt;Z20,Q21&amp;", ",""))))))&amp;(IF(ISBLANK(R21),"",(IF(R21&lt;&gt;R20,R21&amp;"m, ",IF(B21&lt;&gt;B20,R21&amp;"m, ",IF(Z21&lt;&gt;Z20,R21&amp;"m, ",""))))))&amp;IF(ISBLANK(S21),"",(IF(B21&lt;&gt;B20,S21&amp;", ",IF(S21&lt;&gt;S20,IF((Z21=Z20),"same locality "&amp;S21&amp;", ",S21&amp;", "),""))))&amp;(IF(ISBLANK(T21),"",(IF(T21&lt;&gt;T20,IF(ISBLANK(F$2),T21&amp;", ",T21&amp;" "&amp;F$2&amp;", "),(IF(B21&lt;&gt;B20,IF(ISBLANK(F$2),T21&amp;", ",T21&amp;" "&amp;F$2&amp;", "),(IF(Z21&lt;&gt;Z20,IF(ISBLANK(F$2),T21&amp;", ",T21&amp;" "&amp;F$2&amp;", "),IF((U21&lt;&gt;U20)*($G$2="Y"),"same collector, ","")))))))))&amp;(IF(ISBLANK(U21),"",(IF(U21&lt;&gt;U20,U21&amp;", ",(IF(B21&lt;&gt;B20,U21&amp;", ",IF(Z21&lt;&gt;Z20,U21&amp;", ",(IF(T21&lt;&gt;T20,IF((T21&lt;&gt;T20)*($G$2="Y"),"same date, ", ""),IF((T21=T20)*(U21=U20)*(S21&lt;&gt;S20)*($G$2="Y"),"same collector and date, ", ""))))))))))&amp;(IF(ISBLANK(V21),"",V21&amp;", "))&amp;IF((AA21&lt;&gt;AA22)*($H$2="y"),AD21&amp;AE21,IF((AA21&lt;&gt;AA22)*($H$2="m"),AD21&amp;AG21,IF(($H$2&lt;&gt;"m")*($H$2&lt;&gt;"Y"),(IF(F21=0,"",F21&amp;" "&amp;$F$4&amp;" "))&amp;(IF(G21=0,"",G21&amp;" "&amp;$G$4&amp;" "))&amp;(IF(H21=0,"",H21&amp;" "&amp;H$4&amp;" "))&amp;(IF(I21=0,"",I21&amp;" "&amp;$I$4&amp;" "))&amp;(IF(J21=0,"",J21&amp;" "&amp;$J$4&amp;" "))&amp;IF((ISBLANK(C21)),"","("&amp;C21&amp;")"),"")))&amp;IF((B21=B22)*(K21=K22)*(L21=L22)*(M21=M22),IF(($H$2&lt;&gt;"m")*($H$2&lt;&gt;"Y"), ", ", IF((ISNUMBER(FIND(")",AE21))), ", ", "")),IF((B21=B22)*(K21=K22)*(L21=L22),";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v>
      </c>
      <c r="AI21" s="1"/>
    </row>
    <row r="22" spans="1:35" s="4" customFormat="1" x14ac:dyDescent="0.25">
      <c r="A22" s="3">
        <f t="shared" si="4"/>
        <v>1</v>
      </c>
      <c r="B22" s="53" t="str">
        <f t="shared" si="8"/>
        <v>Kukulcania arizonica</v>
      </c>
      <c r="C22" s="54" t="s">
        <v>205</v>
      </c>
      <c r="D22" s="55" t="s">
        <v>204</v>
      </c>
      <c r="E22" s="55"/>
      <c r="F22" s="54">
        <v>0</v>
      </c>
      <c r="G22" s="54">
        <v>1</v>
      </c>
      <c r="H22" s="54">
        <v>1</v>
      </c>
      <c r="I22" s="54"/>
      <c r="J22" s="54"/>
      <c r="K22" s="54" t="s">
        <v>49</v>
      </c>
      <c r="L22" s="54" t="s">
        <v>525</v>
      </c>
      <c r="M22" s="54" t="s">
        <v>577</v>
      </c>
      <c r="N22" s="54" t="s">
        <v>86</v>
      </c>
      <c r="O22" s="54" t="s">
        <v>86</v>
      </c>
      <c r="P22" s="54"/>
      <c r="Q22" s="54" t="s">
        <v>86</v>
      </c>
      <c r="R22" s="54"/>
      <c r="S22" s="54" t="s">
        <v>578</v>
      </c>
      <c r="T22" s="54" t="s">
        <v>579</v>
      </c>
      <c r="U22" s="54" t="s">
        <v>580</v>
      </c>
      <c r="V22" s="54"/>
      <c r="W22" s="54" t="s">
        <v>86</v>
      </c>
      <c r="X22" s="147">
        <f ca="1">IF(ISBLANK(D22),"",IF('order-admin-units'!$I$1&lt;&gt;"y", "", IF((K22="")*(ISBLANK(D22)=FALSE), 'order-admin-units'!$B$1+1, VLOOKUP(K22, ordercountry, 2))))</f>
        <v>2</v>
      </c>
      <c r="Y22" s="147">
        <f ca="1">IF(ISBLANK(D22),"",IF('order-admin-units'!$I$1&lt;&gt;"y", "", IF(L22="", 'order-admin-units'!$B$2+1, VLOOKUP(K22&amp;"@"&amp;L22, orderadmin, 2))))</f>
        <v>4</v>
      </c>
      <c r="Z22" s="147" t="str">
        <f t="shared" si="5"/>
        <v>MexicoCoahuila5 miles W Saltillo</v>
      </c>
      <c r="AA22" s="147" t="str">
        <f t="shared" si="6"/>
        <v>Kukulcania arizonicaMexicoCoahuila5 miles W Saltillo[N25.45212°, W101.08545°]Davis5/VII/1936</v>
      </c>
      <c r="AB22" s="147" t="str">
        <f t="shared" si="7"/>
        <v xml:space="preserve">Kukulcania arizonicaMexicoCoahuila5 miles W Saltillo[N25.45212°, W101.08545°]Davis5/VII/1936AMNH </v>
      </c>
      <c r="AC22" s="147" t="str">
        <f t="shared" si="1"/>
        <v>Kukulcania arizonicaMexicoCoahuila5 miles W Saltillo[N25.45212°, W101.08545°]Davis5/VII/1936</v>
      </c>
      <c r="AD22" s="11" t="str">
        <f t="shared" si="2"/>
        <v/>
      </c>
      <c r="AE22" s="11" t="str">
        <f t="array" ref="AE22">IF(ISBLANK(D22),"",IF(OR($H$2="y",$H$2="m"),IF(AA22=AA21,IF(OR(AB22=$AB$4:$AB21)=FALSE,AE21&amp;C22,AE21),"("&amp;C22)&amp;IF(AA22=AA23,IF(OR(AB23=$AB$4:$AB22)=FALSE,", ",""),") "),""))</f>
        <v/>
      </c>
      <c r="AF22" s="11" t="str">
        <f t="shared" si="3"/>
        <v/>
      </c>
      <c r="AG22" s="11" t="str">
        <f t="array" ref="AG22">IF(ISBLANK(D22),"",IF(OR($H$2="y",$H$2="m"),IF(AA22=AA21,IF(OR(AC22=$AC$4:$AC21)=FALSE,AG21&amp;AF22,AG21),"("&amp;AF22)&amp;IF(AA22=AA23,IF(OR(AC23=$AC$4:$AC22)=FALSE,", ",""),") "),""))</f>
        <v/>
      </c>
      <c r="AH22" s="10" t="str">
        <f>IF((ISBLANK(D22)),"",IF(D22=D21,AH21,"")&amp;IF(B21&lt;&gt;B22,((IF(ISBLANK(E22),$D$3&amp;"Non-type material: "&amp;$D$3,$D$3&amp;INDEX('type-categories'!$A$2:$B$100,MATCH(E22,'type-categories'!$A$2:$A$100,0),2)&amp;$D$3))),"")&amp;(IF(K22&lt;&gt;K21,$C$2&amp;K22&amp;$K$3&amp;$C$2&amp;" ",(IF(B22&lt;&gt;B21,$C$2&amp;K22&amp;$K$3&amp;$C$2&amp;" ",""))))&amp;(IF(L22="","",((IF(L22&lt;&gt;L21,$D$2&amp;L22&amp;$L$3&amp;$D$2&amp;" ",IF(B22&lt;&gt;B21,$D$2&amp;L22&amp;$L$3&amp;$D$2&amp;" ",""))))))&amp;(IF(M22="","",((IF(M22&lt;&gt;M21,$E$2&amp;M22&amp;$E$2&amp;","&amp;" ",IF(B22&lt;&gt;B21,$E$2&amp;M22&amp;$E$2&amp;",",""))))))&amp;(IF(N22="","",IF(N22&lt;&gt;N21,N22&amp;", ",IF(B22&lt;&gt;B21,N22&amp;", ",""))))&amp;(IF(ISBLANK(O22),"",(IF(O22&lt;&gt;O21,O22&amp;", ",IF(B22&lt;&gt;B21,O22&amp;", ","")))))&amp;(IF(ISBLANK(P22),"",(IF(P22&lt;&gt;P21,P22&amp;", ",IF(B22&lt;&gt;B21,P22&amp;", ",IF(Z22&lt;&gt;Z21,P22&amp;", ",""))))))&amp;(IF(ISBLANK(Q22),"",(IF(Q22&lt;&gt;Q21,Q22&amp;", ",IF(B22&lt;&gt;B21,Q22&amp;", ",IF(Z22&lt;&gt;Z21,Q22&amp;", ",""))))))&amp;(IF(ISBLANK(R22),"",(IF(R22&lt;&gt;R21,R22&amp;"m, ",IF(B22&lt;&gt;B21,R22&amp;"m, ",IF(Z22&lt;&gt;Z21,R22&amp;"m, ",""))))))&amp;IF(ISBLANK(S22),"",(IF(B22&lt;&gt;B21,S22&amp;", ",IF(S22&lt;&gt;S21,IF((Z22=Z21),"same locality "&amp;S22&amp;", ",S22&amp;", "),""))))&amp;(IF(ISBLANK(T22),"",(IF(T22&lt;&gt;T21,IF(ISBLANK(F$2),T22&amp;", ",T22&amp;" "&amp;F$2&amp;", "),(IF(B22&lt;&gt;B21,IF(ISBLANK(F$2),T22&amp;", ",T22&amp;" "&amp;F$2&amp;", "),(IF(Z22&lt;&gt;Z21,IF(ISBLANK(F$2),T22&amp;", ",T22&amp;" "&amp;F$2&amp;", "),IF((U22&lt;&gt;U21)*($G$2="Y"),"same collector, ","")))))))))&amp;(IF(ISBLANK(U22),"",(IF(U22&lt;&gt;U21,U22&amp;", ",(IF(B22&lt;&gt;B21,U22&amp;", ",IF(Z22&lt;&gt;Z21,U22&amp;", ",(IF(T22&lt;&gt;T21,IF((T22&lt;&gt;T21)*($G$2="Y"),"same date, ", ""),IF((T22=T21)*(U22=U21)*(S22&lt;&gt;S21)*($G$2="Y"),"same collector and date, ", ""))))))))))&amp;(IF(ISBLANK(V22),"",V22&amp;", "))&amp;IF((AA22&lt;&gt;AA23)*($H$2="y"),AD22&amp;AE22,IF((AA22&lt;&gt;AA23)*($H$2="m"),AD22&amp;AG22,IF(($H$2&lt;&gt;"m")*($H$2&lt;&gt;"Y"),(IF(F22=0,"",F22&amp;" "&amp;$F$4&amp;" "))&amp;(IF(G22=0,"",G22&amp;" "&amp;$G$4&amp;" "))&amp;(IF(H22=0,"",H22&amp;" "&amp;H$4&amp;" "))&amp;(IF(I22=0,"",I22&amp;" "&amp;$I$4&amp;" "))&amp;(IF(J22=0,"",J22&amp;" "&amp;$J$4&amp;" "))&amp;IF((ISBLANK(C22)),"","("&amp;C22&amp;")"),"")))&amp;IF((B22=B23)*(K22=K23)*(L22=L23)*(M22=M23),IF(($H$2&lt;&gt;"m")*($H$2&lt;&gt;"Y"), ", ", IF((ISNUMBER(FIND(")",AE22))), ", ", "")),IF((B22=B23)*(K22=K23)*(L22=L23),";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v>
      </c>
      <c r="AI22" s="1"/>
    </row>
    <row r="23" spans="1:35" s="4" customFormat="1" x14ac:dyDescent="0.25">
      <c r="A23" s="3">
        <f t="shared" si="4"/>
        <v>1</v>
      </c>
      <c r="B23" s="53" t="str">
        <f t="shared" si="8"/>
        <v>Kukulcania arizonica</v>
      </c>
      <c r="C23" s="54" t="s">
        <v>205</v>
      </c>
      <c r="D23" s="55" t="s">
        <v>204</v>
      </c>
      <c r="E23" s="55"/>
      <c r="F23" s="54">
        <v>0</v>
      </c>
      <c r="G23" s="54">
        <v>1</v>
      </c>
      <c r="H23" s="54">
        <v>0</v>
      </c>
      <c r="I23" s="54"/>
      <c r="J23" s="54"/>
      <c r="K23" s="54" t="s">
        <v>49</v>
      </c>
      <c r="L23" s="54" t="s">
        <v>525</v>
      </c>
      <c r="M23" s="57" t="s">
        <v>581</v>
      </c>
      <c r="N23" s="54" t="s">
        <v>582</v>
      </c>
      <c r="O23" s="54" t="s">
        <v>86</v>
      </c>
      <c r="P23" s="54"/>
      <c r="Q23" s="54" t="s">
        <v>86</v>
      </c>
      <c r="R23" s="54"/>
      <c r="S23" s="54" t="s">
        <v>583</v>
      </c>
      <c r="T23" s="54" t="s">
        <v>584</v>
      </c>
      <c r="U23" s="54" t="s">
        <v>585</v>
      </c>
      <c r="V23" s="54"/>
      <c r="W23" s="54" t="s">
        <v>86</v>
      </c>
      <c r="X23" s="147">
        <f ca="1">IF(ISBLANK(D23),"",IF('order-admin-units'!$I$1&lt;&gt;"y", "", IF((K23="")*(ISBLANK(D23)=FALSE), 'order-admin-units'!$B$1+1, VLOOKUP(K23, ordercountry, 2))))</f>
        <v>2</v>
      </c>
      <c r="Y23" s="147">
        <f ca="1">IF(ISBLANK(D23),"",IF('order-admin-units'!$I$1&lt;&gt;"y", "", IF(L23="", 'order-admin-units'!$B$2+1, VLOOKUP(K23&amp;"@"&amp;L23, orderadmin, 2))))</f>
        <v>4</v>
      </c>
      <c r="Z23" s="147" t="str">
        <f t="shared" si="5"/>
        <v>MexicoCoahuila56 km E MonclovaCueva de Las Animas</v>
      </c>
      <c r="AA23" s="147" t="str">
        <f t="shared" si="6"/>
        <v>Kukulcania arizonicaMexicoCoahuila56 km E MonclovaCueva de Las Animas[N26.88366°, W100.92261°]W. Bell &amp; J. Reddell21/II/1966</v>
      </c>
      <c r="AB23" s="147" t="str">
        <f t="shared" si="7"/>
        <v xml:space="preserve">Kukulcania arizonicaMexicoCoahuila56 km E MonclovaCueva de Las Animas[N26.88366°, W100.92261°]W. Bell &amp; J. Reddell21/II/1966AMNH </v>
      </c>
      <c r="AC23" s="147" t="str">
        <f t="shared" si="1"/>
        <v>Kukulcania arizonicaMexicoCoahuila56 km E MonclovaCueva de Las Animas[N26.88366°, W100.92261°]W. Bell &amp; J. Reddell21/II/1966</v>
      </c>
      <c r="AD23" s="11" t="str">
        <f t="shared" si="2"/>
        <v/>
      </c>
      <c r="AE23" s="11" t="str">
        <f t="array" ref="AE23">IF(ISBLANK(D23),"",IF(OR($H$2="y",$H$2="m"),IF(AA23=AA22,IF(OR(AB23=$AB$4:$AB22)=FALSE,AE22&amp;C23,AE22),"("&amp;C23)&amp;IF(AA23=AA24,IF(OR(AB24=$AB$4:$AB23)=FALSE,", ",""),") "),""))</f>
        <v/>
      </c>
      <c r="AF23" s="11" t="str">
        <f t="shared" si="3"/>
        <v/>
      </c>
      <c r="AG23" s="11" t="str">
        <f t="array" ref="AG23">IF(ISBLANK(D23),"",IF(OR($H$2="y",$H$2="m"),IF(AA23=AA22,IF(OR(AC23=$AC$4:$AC22)=FALSE,AG22&amp;AF23,AG22),"("&amp;AF23)&amp;IF(AA23=AA24,IF(OR(AC24=$AC$4:$AC23)=FALSE,", ",""),") "),""))</f>
        <v/>
      </c>
      <c r="AH23" s="10" t="str">
        <f>IF((ISBLANK(D23)),"",IF(D23=D22,AH22,"")&amp;IF(B22&lt;&gt;B23,((IF(ISBLANK(E23),$D$3&amp;"Non-type material: "&amp;$D$3,$D$3&amp;INDEX('type-categories'!$A$2:$B$100,MATCH(E23,'type-categories'!$A$2:$A$100,0),2)&amp;$D$3))),"")&amp;(IF(K23&lt;&gt;K22,$C$2&amp;K23&amp;$K$3&amp;$C$2&amp;" ",(IF(B23&lt;&gt;B22,$C$2&amp;K23&amp;$K$3&amp;$C$2&amp;" ",""))))&amp;(IF(L23="","",((IF(L23&lt;&gt;L22,$D$2&amp;L23&amp;$L$3&amp;$D$2&amp;" ",IF(B23&lt;&gt;B22,$D$2&amp;L23&amp;$L$3&amp;$D$2&amp;" ",""))))))&amp;(IF(M23="","",((IF(M23&lt;&gt;M22,$E$2&amp;M23&amp;$E$2&amp;","&amp;" ",IF(B23&lt;&gt;B22,$E$2&amp;M23&amp;$E$2&amp;",",""))))))&amp;(IF(N23="","",IF(N23&lt;&gt;N22,N23&amp;", ",IF(B23&lt;&gt;B22,N23&amp;", ",""))))&amp;(IF(ISBLANK(O23),"",(IF(O23&lt;&gt;O22,O23&amp;", ",IF(B23&lt;&gt;B22,O23&amp;", ","")))))&amp;(IF(ISBLANK(P23),"",(IF(P23&lt;&gt;P22,P23&amp;", ",IF(B23&lt;&gt;B22,P23&amp;", ",IF(Z23&lt;&gt;Z22,P23&amp;", ",""))))))&amp;(IF(ISBLANK(Q23),"",(IF(Q23&lt;&gt;Q22,Q23&amp;", ",IF(B23&lt;&gt;B22,Q23&amp;", ",IF(Z23&lt;&gt;Z22,Q23&amp;", ",""))))))&amp;(IF(ISBLANK(R23),"",(IF(R23&lt;&gt;R22,R23&amp;"m, ",IF(B23&lt;&gt;B22,R23&amp;"m, ",IF(Z23&lt;&gt;Z22,R23&amp;"m, ",""))))))&amp;IF(ISBLANK(S23),"",(IF(B23&lt;&gt;B22,S23&amp;", ",IF(S23&lt;&gt;S22,IF((Z23=Z22),"same locality "&amp;S23&amp;", ",S23&amp;", "),""))))&amp;(IF(ISBLANK(T23),"",(IF(T23&lt;&gt;T22,IF(ISBLANK(F$2),T23&amp;", ",T23&amp;" "&amp;F$2&amp;", "),(IF(B23&lt;&gt;B22,IF(ISBLANK(F$2),T23&amp;", ",T23&amp;" "&amp;F$2&amp;", "),(IF(Z23&lt;&gt;Z22,IF(ISBLANK(F$2),T23&amp;", ",T23&amp;" "&amp;F$2&amp;", "),IF((U23&lt;&gt;U22)*($G$2="Y"),"same collector, ","")))))))))&amp;(IF(ISBLANK(U23),"",(IF(U23&lt;&gt;U22,U23&amp;", ",(IF(B23&lt;&gt;B22,U23&amp;", ",IF(Z23&lt;&gt;Z22,U23&amp;", ",(IF(T23&lt;&gt;T22,IF((T23&lt;&gt;T22)*($G$2="Y"),"same date, ", ""),IF((T23=T22)*(U23=U22)*(S23&lt;&gt;S22)*($G$2="Y"),"same collector and date, ", ""))))))))))&amp;(IF(ISBLANK(V23),"",V23&amp;", "))&amp;IF((AA23&lt;&gt;AA24)*($H$2="y"),AD23&amp;AE23,IF((AA23&lt;&gt;AA24)*($H$2="m"),AD23&amp;AG23,IF(($H$2&lt;&gt;"m")*($H$2&lt;&gt;"Y"),(IF(F23=0,"",F23&amp;" "&amp;$F$4&amp;" "))&amp;(IF(G23=0,"",G23&amp;" "&amp;$G$4&amp;" "))&amp;(IF(H23=0,"",H23&amp;" "&amp;H$4&amp;" "))&amp;(IF(I23=0,"",I23&amp;" "&amp;$I$4&amp;" "))&amp;(IF(J23=0,"",J23&amp;" "&amp;$J$4&amp;" "))&amp;IF((ISBLANK(C23)),"","("&amp;C23&amp;")"),"")))&amp;IF((B23=B24)*(K23=K24)*(L23=L24)*(M23=M24),IF(($H$2&lt;&gt;"m")*($H$2&lt;&gt;"Y"), ", ", IF((ISNUMBER(FIND(")",AE23))), ", ", "")),IF((B23=B24)*(K23=K24)*(L23=L24),";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v>
      </c>
      <c r="AI23" s="1"/>
    </row>
    <row r="24" spans="1:35" s="4" customFormat="1" x14ac:dyDescent="0.25">
      <c r="A24" s="3">
        <f t="shared" si="4"/>
        <v>1</v>
      </c>
      <c r="B24" s="53" t="str">
        <f t="shared" si="8"/>
        <v>Kukulcania arizonica</v>
      </c>
      <c r="C24" s="54" t="s">
        <v>247</v>
      </c>
      <c r="D24" s="55" t="s">
        <v>204</v>
      </c>
      <c r="E24" s="55"/>
      <c r="F24" s="54">
        <v>0</v>
      </c>
      <c r="G24" s="54">
        <v>1</v>
      </c>
      <c r="H24" s="54">
        <v>0</v>
      </c>
      <c r="I24" s="54"/>
      <c r="J24" s="54"/>
      <c r="K24" s="54" t="s">
        <v>49</v>
      </c>
      <c r="L24" s="54" t="s">
        <v>525</v>
      </c>
      <c r="M24" s="54" t="s">
        <v>586</v>
      </c>
      <c r="N24" s="54" t="s">
        <v>587</v>
      </c>
      <c r="O24" s="54" t="s">
        <v>86</v>
      </c>
      <c r="P24" s="54"/>
      <c r="Q24" s="54" t="s">
        <v>86</v>
      </c>
      <c r="R24" s="54"/>
      <c r="S24" s="54" t="s">
        <v>588</v>
      </c>
      <c r="T24" s="54" t="s">
        <v>589</v>
      </c>
      <c r="U24" s="54" t="s">
        <v>590</v>
      </c>
      <c r="V24" s="54"/>
      <c r="W24" s="54" t="s">
        <v>86</v>
      </c>
      <c r="X24" s="147">
        <f ca="1">IF(ISBLANK(D24),"",IF('order-admin-units'!$I$1&lt;&gt;"y", "", IF((K24="")*(ISBLANK(D24)=FALSE), 'order-admin-units'!$B$1+1, VLOOKUP(K24, ordercountry, 2))))</f>
        <v>2</v>
      </c>
      <c r="Y24" s="147">
        <f ca="1">IF(ISBLANK(D24),"",IF('order-admin-units'!$I$1&lt;&gt;"y", "", IF(L24="", 'order-admin-units'!$B$2+1, VLOOKUP(K24&amp;"@"&amp;L24, orderadmin, 2))))</f>
        <v>4</v>
      </c>
      <c r="Z24" s="147" t="str">
        <f t="shared" si="5"/>
        <v>MexicoCoahuilaMuzquizRancho Los Ojos</v>
      </c>
      <c r="AA24" s="147" t="str">
        <f t="shared" si="6"/>
        <v>Kukulcania arizonicaMexicoCoahuilaMuzquizRancho Los Ojos[N27.87549°, W101.5177°]G. Hoese25/XI/2009</v>
      </c>
      <c r="AB24" s="147" t="str">
        <f t="shared" si="7"/>
        <v>Kukulcania arizonicaMexicoCoahuilaMuzquizRancho Los Ojos[N27.87549°, W101.5177°]G. Hoese25/XI/2009CNAN-Ar 8180</v>
      </c>
      <c r="AC24" s="147" t="str">
        <f t="shared" si="1"/>
        <v>Kukulcania arizonicaMexicoCoahuilaMuzquizRancho Los Ojos[N27.87549°, W101.5177°]G. Hoese25/XI/2009</v>
      </c>
      <c r="AD24" s="11" t="str">
        <f t="shared" si="2"/>
        <v/>
      </c>
      <c r="AE24" s="11" t="str">
        <f t="array" ref="AE24">IF(ISBLANK(D24),"",IF(OR($H$2="y",$H$2="m"),IF(AA24=AA23,IF(OR(AB24=$AB$4:$AB23)=FALSE,AE23&amp;C24,AE23),"("&amp;C24)&amp;IF(AA24=AA25,IF(OR(AB25=$AB$4:$AB24)=FALSE,", ",""),") "),""))</f>
        <v/>
      </c>
      <c r="AF24" s="11" t="str">
        <f t="shared" si="3"/>
        <v/>
      </c>
      <c r="AG24" s="11" t="str">
        <f t="array" ref="AG24">IF(ISBLANK(D24),"",IF(OR($H$2="y",$H$2="m"),IF(AA24=AA23,IF(OR(AC24=$AC$4:$AC23)=FALSE,AG23&amp;AF24,AG23),"("&amp;AF24)&amp;IF(AA24=AA25,IF(OR(AC25=$AC$4:$AC24)=FALSE,", ",""),") "),""))</f>
        <v/>
      </c>
      <c r="AH24" s="10" t="str">
        <f>IF((ISBLANK(D24)),"",IF(D24=D23,AH23,"")&amp;IF(B23&lt;&gt;B24,((IF(ISBLANK(E24),$D$3&amp;"Non-type material: "&amp;$D$3,$D$3&amp;INDEX('type-categories'!$A$2:$B$100,MATCH(E24,'type-categories'!$A$2:$A$100,0),2)&amp;$D$3))),"")&amp;(IF(K24&lt;&gt;K23,$C$2&amp;K24&amp;$K$3&amp;$C$2&amp;" ",(IF(B24&lt;&gt;B23,$C$2&amp;K24&amp;$K$3&amp;$C$2&amp;" ",""))))&amp;(IF(L24="","",((IF(L24&lt;&gt;L23,$D$2&amp;L24&amp;$L$3&amp;$D$2&amp;" ",IF(B24&lt;&gt;B23,$D$2&amp;L24&amp;$L$3&amp;$D$2&amp;" ",""))))))&amp;(IF(M24="","",((IF(M24&lt;&gt;M23,$E$2&amp;M24&amp;$E$2&amp;","&amp;" ",IF(B24&lt;&gt;B23,$E$2&amp;M24&amp;$E$2&amp;",",""))))))&amp;(IF(N24="","",IF(N24&lt;&gt;N23,N24&amp;", ",IF(B24&lt;&gt;B23,N24&amp;", ",""))))&amp;(IF(ISBLANK(O24),"",(IF(O24&lt;&gt;O23,O24&amp;", ",IF(B24&lt;&gt;B23,O24&amp;", ","")))))&amp;(IF(ISBLANK(P24),"",(IF(P24&lt;&gt;P23,P24&amp;", ",IF(B24&lt;&gt;B23,P24&amp;", ",IF(Z24&lt;&gt;Z23,P24&amp;", ",""))))))&amp;(IF(ISBLANK(Q24),"",(IF(Q24&lt;&gt;Q23,Q24&amp;", ",IF(B24&lt;&gt;B23,Q24&amp;", ",IF(Z24&lt;&gt;Z23,Q24&amp;", ",""))))))&amp;(IF(ISBLANK(R24),"",(IF(R24&lt;&gt;R23,R24&amp;"m, ",IF(B24&lt;&gt;B23,R24&amp;"m, ",IF(Z24&lt;&gt;Z23,R24&amp;"m, ",""))))))&amp;IF(ISBLANK(S24),"",(IF(B24&lt;&gt;B23,S24&amp;", ",IF(S24&lt;&gt;S23,IF((Z24=Z23),"same locality "&amp;S24&amp;", ",S24&amp;", "),""))))&amp;(IF(ISBLANK(T24),"",(IF(T24&lt;&gt;T23,IF(ISBLANK(F$2),T24&amp;", ",T24&amp;" "&amp;F$2&amp;", "),(IF(B24&lt;&gt;B23,IF(ISBLANK(F$2),T24&amp;", ",T24&amp;" "&amp;F$2&amp;", "),(IF(Z24&lt;&gt;Z23,IF(ISBLANK(F$2),T24&amp;", ",T24&amp;" "&amp;F$2&amp;", "),IF((U24&lt;&gt;U23)*($G$2="Y"),"same collector, ","")))))))))&amp;(IF(ISBLANK(U24),"",(IF(U24&lt;&gt;U23,U24&amp;", ",(IF(B24&lt;&gt;B23,U24&amp;", ",IF(Z24&lt;&gt;Z23,U24&amp;", ",(IF(T24&lt;&gt;T23,IF((T24&lt;&gt;T23)*($G$2="Y"),"same date, ", ""),IF((T24=T23)*(U24=U23)*(S24&lt;&gt;S23)*($G$2="Y"),"same collector and date, ", ""))))))))))&amp;(IF(ISBLANK(V24),"",V24&amp;", "))&amp;IF((AA24&lt;&gt;AA25)*($H$2="y"),AD24&amp;AE24,IF((AA24&lt;&gt;AA25)*($H$2="m"),AD24&amp;AG24,IF(($H$2&lt;&gt;"m")*($H$2&lt;&gt;"Y"),(IF(F24=0,"",F24&amp;" "&amp;$F$4&amp;" "))&amp;(IF(G24=0,"",G24&amp;" "&amp;$G$4&amp;" "))&amp;(IF(H24=0,"",H24&amp;" "&amp;H$4&amp;" "))&amp;(IF(I24=0,"",I24&amp;" "&amp;$I$4&amp;" "))&amp;(IF(J24=0,"",J24&amp;" "&amp;$J$4&amp;" "))&amp;IF((ISBLANK(C24)),"","("&amp;C24&amp;")"),"")))&amp;IF((B24=B25)*(K24=K25)*(L24=L25)*(M24=M25),IF(($H$2&lt;&gt;"m")*($H$2&lt;&gt;"Y"), ", ", IF((ISNUMBER(FIND(")",AE24))), ", ", "")),IF((B24=B25)*(K24=K25)*(L24=L25),";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v>
      </c>
      <c r="AI24" s="1"/>
    </row>
    <row r="25" spans="1:35" s="4" customFormat="1" x14ac:dyDescent="0.25">
      <c r="A25" s="3">
        <f t="shared" si="4"/>
        <v>1</v>
      </c>
      <c r="B25" s="53" t="str">
        <f t="shared" si="8"/>
        <v>Kukulcania arizonica</v>
      </c>
      <c r="C25" s="54" t="s">
        <v>248</v>
      </c>
      <c r="D25" s="55" t="s">
        <v>204</v>
      </c>
      <c r="E25" s="55"/>
      <c r="F25" s="54">
        <v>0</v>
      </c>
      <c r="G25" s="54">
        <v>2</v>
      </c>
      <c r="H25" s="54">
        <v>0</v>
      </c>
      <c r="I25" s="54"/>
      <c r="J25" s="54"/>
      <c r="K25" s="54" t="s">
        <v>49</v>
      </c>
      <c r="L25" s="54" t="s">
        <v>525</v>
      </c>
      <c r="M25" s="54" t="s">
        <v>526</v>
      </c>
      <c r="N25" s="54" t="s">
        <v>591</v>
      </c>
      <c r="O25" s="54" t="s">
        <v>86</v>
      </c>
      <c r="P25" s="54"/>
      <c r="Q25" s="54" t="s">
        <v>592</v>
      </c>
      <c r="R25" s="54"/>
      <c r="S25" s="54" t="s">
        <v>593</v>
      </c>
      <c r="T25" s="54" t="s">
        <v>533</v>
      </c>
      <c r="U25" s="54" t="s">
        <v>594</v>
      </c>
      <c r="V25" s="54"/>
      <c r="W25" s="54" t="s">
        <v>86</v>
      </c>
      <c r="X25" s="147">
        <f ca="1">IF(ISBLANK(D25),"",IF('order-admin-units'!$I$1&lt;&gt;"y", "", IF((K25="")*(ISBLANK(D25)=FALSE), 'order-admin-units'!$B$1+1, VLOOKUP(K25, ordercountry, 2))))</f>
        <v>2</v>
      </c>
      <c r="Y25" s="147">
        <f ca="1">IF(ISBLANK(D25),"",IF('order-admin-units'!$I$1&lt;&gt;"y", "", IF(L25="", 'order-admin-units'!$B$2+1, VLOOKUP(K25&amp;"@"&amp;L25, orderadmin, 2))))</f>
        <v>4</v>
      </c>
      <c r="Z25" s="147" t="str">
        <f t="shared" si="5"/>
        <v>MexicoCoahuilaSierra de La Concordia9 km S La Casita</v>
      </c>
      <c r="AA25" s="147" t="str">
        <f t="shared" si="6"/>
        <v>Kukulcania arizonicaMexicoCoahuilaSierra de La Concordia9 km S La Casitadiurnal hand collecting(N25.14382°, W101.4573°, 2380m)O. Francke et al.23/VII/2006</v>
      </c>
      <c r="AB25" s="147" t="str">
        <f t="shared" si="7"/>
        <v>Kukulcania arizonicaMexicoCoahuilaSierra de La Concordia9 km S La Casitadiurnal hand collecting(N25.14382°, W101.4573°, 2380m)O. Francke et al.23/VII/2006CNAN-Ar 8187</v>
      </c>
      <c r="AC25" s="147" t="str">
        <f t="shared" si="1"/>
        <v>Kukulcania arizonicaMexicoCoahuilaSierra de La Concordia9 km S La Casitadiurnal hand collecting(N25.14382°, W101.4573°, 2380m)O. Francke et al.23/VII/2006</v>
      </c>
      <c r="AD25" s="11" t="str">
        <f t="shared" si="2"/>
        <v/>
      </c>
      <c r="AE25" s="11" t="str">
        <f t="array" ref="AE25">IF(ISBLANK(D25),"",IF(OR($H$2="y",$H$2="m"),IF(AA25=AA24,IF(OR(AB25=$AB$4:$AB24)=FALSE,AE24&amp;C25,AE24),"("&amp;C25)&amp;IF(AA25=AA26,IF(OR(AB26=$AB$4:$AB25)=FALSE,", ",""),") "),""))</f>
        <v/>
      </c>
      <c r="AF25" s="11" t="str">
        <f t="shared" si="3"/>
        <v/>
      </c>
      <c r="AG25" s="11" t="str">
        <f t="array" ref="AG25">IF(ISBLANK(D25),"",IF(OR($H$2="y",$H$2="m"),IF(AA25=AA24,IF(OR(AC25=$AC$4:$AC24)=FALSE,AG24&amp;AF25,AG24),"("&amp;AF25)&amp;IF(AA25=AA26,IF(OR(AC26=$AC$4:$AC25)=FALSE,", ",""),") "),""))</f>
        <v/>
      </c>
      <c r="AH25" s="10" t="str">
        <f>IF((ISBLANK(D25)),"",IF(D25=D24,AH24,"")&amp;IF(B24&lt;&gt;B25,((IF(ISBLANK(E25),$D$3&amp;"Non-type material: "&amp;$D$3,$D$3&amp;INDEX('type-categories'!$A$2:$B$100,MATCH(E25,'type-categories'!$A$2:$A$100,0),2)&amp;$D$3))),"")&amp;(IF(K25&lt;&gt;K24,$C$2&amp;K25&amp;$K$3&amp;$C$2&amp;" ",(IF(B25&lt;&gt;B24,$C$2&amp;K25&amp;$K$3&amp;$C$2&amp;" ",""))))&amp;(IF(L25="","",((IF(L25&lt;&gt;L24,$D$2&amp;L25&amp;$L$3&amp;$D$2&amp;" ",IF(B25&lt;&gt;B24,$D$2&amp;L25&amp;$L$3&amp;$D$2&amp;" ",""))))))&amp;(IF(M25="","",((IF(M25&lt;&gt;M24,$E$2&amp;M25&amp;$E$2&amp;","&amp;" ",IF(B25&lt;&gt;B24,$E$2&amp;M25&amp;$E$2&amp;",",""))))))&amp;(IF(N25="","",IF(N25&lt;&gt;N24,N25&amp;", ",IF(B25&lt;&gt;B24,N25&amp;", ",""))))&amp;(IF(ISBLANK(O25),"",(IF(O25&lt;&gt;O24,O25&amp;", ",IF(B25&lt;&gt;B24,O25&amp;", ","")))))&amp;(IF(ISBLANK(P25),"",(IF(P25&lt;&gt;P24,P25&amp;", ",IF(B25&lt;&gt;B24,P25&amp;", ",IF(Z25&lt;&gt;Z24,P25&amp;", ",""))))))&amp;(IF(ISBLANK(Q25),"",(IF(Q25&lt;&gt;Q24,Q25&amp;", ",IF(B25&lt;&gt;B24,Q25&amp;", ",IF(Z25&lt;&gt;Z24,Q25&amp;", ",""))))))&amp;(IF(ISBLANK(R25),"",(IF(R25&lt;&gt;R24,R25&amp;"m, ",IF(B25&lt;&gt;B24,R25&amp;"m, ",IF(Z25&lt;&gt;Z24,R25&amp;"m, ",""))))))&amp;IF(ISBLANK(S25),"",(IF(B25&lt;&gt;B24,S25&amp;", ",IF(S25&lt;&gt;S24,IF((Z25=Z24),"same locality "&amp;S25&amp;", ",S25&amp;", "),""))))&amp;(IF(ISBLANK(T25),"",(IF(T25&lt;&gt;T24,IF(ISBLANK(F$2),T25&amp;", ",T25&amp;" "&amp;F$2&amp;", "),(IF(B25&lt;&gt;B24,IF(ISBLANK(F$2),T25&amp;", ",T25&amp;" "&amp;F$2&amp;", "),(IF(Z25&lt;&gt;Z24,IF(ISBLANK(F$2),T25&amp;", ",T25&amp;" "&amp;F$2&amp;", "),IF((U25&lt;&gt;U24)*($G$2="Y"),"same collector, ","")))))))))&amp;(IF(ISBLANK(U25),"",(IF(U25&lt;&gt;U24,U25&amp;", ",(IF(B25&lt;&gt;B24,U25&amp;", ",IF(Z25&lt;&gt;Z24,U25&amp;", ",(IF(T25&lt;&gt;T24,IF((T25&lt;&gt;T24)*($G$2="Y"),"same date, ", ""),IF((T25=T24)*(U25=U24)*(S25&lt;&gt;S24)*($G$2="Y"),"same collector and date, ", ""))))))))))&amp;(IF(ISBLANK(V25),"",V25&amp;", "))&amp;IF((AA25&lt;&gt;AA26)*($H$2="y"),AD25&amp;AE25,IF((AA25&lt;&gt;AA26)*($H$2="m"),AD25&amp;AG25,IF(($H$2&lt;&gt;"m")*($H$2&lt;&gt;"Y"),(IF(F25=0,"",F25&amp;" "&amp;$F$4&amp;" "))&amp;(IF(G25=0,"",G25&amp;" "&amp;$G$4&amp;" "))&amp;(IF(H25=0,"",H25&amp;" "&amp;H$4&amp;" "))&amp;(IF(I25=0,"",I25&amp;" "&amp;$I$4&amp;" "))&amp;(IF(J25=0,"",J25&amp;" "&amp;$J$4&amp;" "))&amp;IF((ISBLANK(C25)),"","("&amp;C25&amp;")"),"")))&amp;IF((B25=B26)*(K25=K26)*(L25=L26)*(M25=M26),IF(($H$2&lt;&gt;"m")*($H$2&lt;&gt;"Y"), ", ", IF((ISNUMBER(FIND(")",AE25))), ", ", "")),IF((B25=B26)*(K25=K26)*(L25=L26),";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v>
      </c>
      <c r="AI25" s="1"/>
    </row>
    <row r="26" spans="1:35" s="4" customFormat="1" x14ac:dyDescent="0.25">
      <c r="A26" s="3">
        <f t="shared" si="4"/>
        <v>1</v>
      </c>
      <c r="B26" s="53" t="str">
        <f t="shared" si="8"/>
        <v>Kukulcania arizonica</v>
      </c>
      <c r="C26" s="54" t="s">
        <v>205</v>
      </c>
      <c r="D26" s="55" t="s">
        <v>204</v>
      </c>
      <c r="E26" s="55"/>
      <c r="F26" s="54">
        <v>0</v>
      </c>
      <c r="G26" s="54">
        <v>2</v>
      </c>
      <c r="H26" s="54">
        <v>1</v>
      </c>
      <c r="I26" s="54"/>
      <c r="J26" s="54"/>
      <c r="K26" s="54" t="s">
        <v>49</v>
      </c>
      <c r="L26" s="54" t="s">
        <v>595</v>
      </c>
      <c r="M26" s="54" t="s">
        <v>596</v>
      </c>
      <c r="N26" s="54" t="s">
        <v>86</v>
      </c>
      <c r="O26" s="54" t="s">
        <v>86</v>
      </c>
      <c r="P26" s="54"/>
      <c r="Q26" s="54" t="s">
        <v>86</v>
      </c>
      <c r="R26" s="54"/>
      <c r="S26" s="54" t="s">
        <v>597</v>
      </c>
      <c r="T26" s="54" t="s">
        <v>59</v>
      </c>
      <c r="U26" s="54" t="s">
        <v>598</v>
      </c>
      <c r="V26" s="54"/>
      <c r="W26" s="54" t="s">
        <v>144</v>
      </c>
      <c r="X26" s="147">
        <f ca="1">IF(ISBLANK(D26),"",IF('order-admin-units'!$I$1&lt;&gt;"y", "", IF((K26="")*(ISBLANK(D26)=FALSE), 'order-admin-units'!$B$1+1, VLOOKUP(K26, ordercountry, 2))))</f>
        <v>2</v>
      </c>
      <c r="Y26" s="147">
        <f ca="1">IF(ISBLANK(D26),"",IF('order-admin-units'!$I$1&lt;&gt;"y", "", IF(L26="", 'order-admin-units'!$B$2+1, VLOOKUP(K26&amp;"@"&amp;L26, orderadmin, 2))))</f>
        <v>8</v>
      </c>
      <c r="Z26" s="147" t="str">
        <f t="shared" si="5"/>
        <v>MexicoDurango15 miles W Durango</v>
      </c>
      <c r="AA26" s="147" t="str">
        <f t="shared" si="6"/>
        <v>Kukulcania arizonicaMexicoDurango15 miles W Durango[N23.93455°, W104.8739°]W.J. Gertsch12/VIII/1947</v>
      </c>
      <c r="AB26" s="147" t="str">
        <f t="shared" si="7"/>
        <v xml:space="preserve">Kukulcania arizonicaMexicoDurango15 miles W Durango[N23.93455°, W104.8739°]W.J. Gertsch12/VIII/1947AMNH </v>
      </c>
      <c r="AC26" s="147" t="str">
        <f t="shared" si="1"/>
        <v>Kukulcania arizonicaMexicoDurango15 miles W Durango[N23.93455°, W104.8739°]W.J. Gertsch12/VIII/1947</v>
      </c>
      <c r="AD26" s="11" t="str">
        <f t="shared" si="2"/>
        <v/>
      </c>
      <c r="AE26" s="11" t="str">
        <f t="array" ref="AE26">IF(ISBLANK(D26),"",IF(OR($H$2="y",$H$2="m"),IF(AA26=AA25,IF(OR(AB26=$AB$4:$AB25)=FALSE,AE25&amp;C26,AE25),"("&amp;C26)&amp;IF(AA26=AA27,IF(OR(AB27=$AB$4:$AB26)=FALSE,", ",""),") "),""))</f>
        <v/>
      </c>
      <c r="AF26" s="11" t="str">
        <f t="shared" si="3"/>
        <v/>
      </c>
      <c r="AG26" s="11" t="str">
        <f t="array" ref="AG26">IF(ISBLANK(D26),"",IF(OR($H$2="y",$H$2="m"),IF(AA26=AA25,IF(OR(AC26=$AC$4:$AC25)=FALSE,AG25&amp;AF26,AG25),"("&amp;AF26)&amp;IF(AA26=AA27,IF(OR(AC27=$AC$4:$AC26)=FALSE,", ",""),") "),""))</f>
        <v/>
      </c>
      <c r="AH26" s="10" t="str">
        <f>IF((ISBLANK(D26)),"",IF(D26=D25,AH25,"")&amp;IF(B25&lt;&gt;B26,((IF(ISBLANK(E26),$D$3&amp;"Non-type material: "&amp;$D$3,$D$3&amp;INDEX('type-categories'!$A$2:$B$100,MATCH(E26,'type-categories'!$A$2:$A$100,0),2)&amp;$D$3))),"")&amp;(IF(K26&lt;&gt;K25,$C$2&amp;K26&amp;$K$3&amp;$C$2&amp;" ",(IF(B26&lt;&gt;B25,$C$2&amp;K26&amp;$K$3&amp;$C$2&amp;" ",""))))&amp;(IF(L26="","",((IF(L26&lt;&gt;L25,$D$2&amp;L26&amp;$L$3&amp;$D$2&amp;" ",IF(B26&lt;&gt;B25,$D$2&amp;L26&amp;$L$3&amp;$D$2&amp;" ",""))))))&amp;(IF(M26="","",((IF(M26&lt;&gt;M25,$E$2&amp;M26&amp;$E$2&amp;","&amp;" ",IF(B26&lt;&gt;B25,$E$2&amp;M26&amp;$E$2&amp;",",""))))))&amp;(IF(N26="","",IF(N26&lt;&gt;N25,N26&amp;", ",IF(B26&lt;&gt;B25,N26&amp;", ",""))))&amp;(IF(ISBLANK(O26),"",(IF(O26&lt;&gt;O25,O26&amp;", ",IF(B26&lt;&gt;B25,O26&amp;", ","")))))&amp;(IF(ISBLANK(P26),"",(IF(P26&lt;&gt;P25,P26&amp;", ",IF(B26&lt;&gt;B25,P26&amp;", ",IF(Z26&lt;&gt;Z25,P26&amp;", ",""))))))&amp;(IF(ISBLANK(Q26),"",(IF(Q26&lt;&gt;Q25,Q26&amp;", ",IF(B26&lt;&gt;B25,Q26&amp;", ",IF(Z26&lt;&gt;Z25,Q26&amp;", ",""))))))&amp;(IF(ISBLANK(R26),"",(IF(R26&lt;&gt;R25,R26&amp;"m, ",IF(B26&lt;&gt;B25,R26&amp;"m, ",IF(Z26&lt;&gt;Z25,R26&amp;"m, ",""))))))&amp;IF(ISBLANK(S26),"",(IF(B26&lt;&gt;B25,S26&amp;", ",IF(S26&lt;&gt;S25,IF((Z26=Z25),"same locality "&amp;S26&amp;", ",S26&amp;", "),""))))&amp;(IF(ISBLANK(T26),"",(IF(T26&lt;&gt;T25,IF(ISBLANK(F$2),T26&amp;", ",T26&amp;" "&amp;F$2&amp;", "),(IF(B26&lt;&gt;B25,IF(ISBLANK(F$2),T26&amp;", ",T26&amp;" "&amp;F$2&amp;", "),(IF(Z26&lt;&gt;Z25,IF(ISBLANK(F$2),T26&amp;", ",T26&amp;" "&amp;F$2&amp;", "),IF((U26&lt;&gt;U25)*($G$2="Y"),"same collector, ","")))))))))&amp;(IF(ISBLANK(U26),"",(IF(U26&lt;&gt;U25,U26&amp;", ",(IF(B26&lt;&gt;B25,U26&amp;", ",IF(Z26&lt;&gt;Z25,U26&amp;", ",(IF(T26&lt;&gt;T25,IF((T26&lt;&gt;T25)*($G$2="Y"),"same date, ", ""),IF((T26=T25)*(U26=U25)*(S26&lt;&gt;S25)*($G$2="Y"),"same collector and date, ", ""))))))))))&amp;(IF(ISBLANK(V26),"",V26&amp;", "))&amp;IF((AA26&lt;&gt;AA27)*($H$2="y"),AD26&amp;AE26,IF((AA26&lt;&gt;AA27)*($H$2="m"),AD26&amp;AG26,IF(($H$2&lt;&gt;"m")*($H$2&lt;&gt;"Y"),(IF(F26=0,"",F26&amp;" "&amp;$F$4&amp;" "))&amp;(IF(G26=0,"",G26&amp;" "&amp;$G$4&amp;" "))&amp;(IF(H26=0,"",H26&amp;" "&amp;H$4&amp;" "))&amp;(IF(I26=0,"",I26&amp;" "&amp;$I$4&amp;" "))&amp;(IF(J26=0,"",J26&amp;" "&amp;$J$4&amp;" "))&amp;IF((ISBLANK(C26)),"","("&amp;C26&amp;")"),"")))&amp;IF((B26=B27)*(K26=K27)*(L26=L27)*(M26=M27),IF(($H$2&lt;&gt;"m")*($H$2&lt;&gt;"Y"), ", ", IF((ISNUMBER(FIND(")",AE26))), ", ", "")),IF((B26=B27)*(K26=K27)*(L26=L27),";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v>
      </c>
      <c r="AI26" s="1"/>
    </row>
    <row r="27" spans="1:35" s="4" customFormat="1" x14ac:dyDescent="0.25">
      <c r="A27" s="3">
        <f t="shared" si="4"/>
        <v>1</v>
      </c>
      <c r="B27" s="53" t="str">
        <f t="shared" si="8"/>
        <v>Kukulcania arizonica</v>
      </c>
      <c r="C27" s="56" t="s">
        <v>249</v>
      </c>
      <c r="D27" s="57" t="s">
        <v>204</v>
      </c>
      <c r="E27" s="57"/>
      <c r="F27" s="57">
        <v>0</v>
      </c>
      <c r="G27" s="57">
        <v>1</v>
      </c>
      <c r="H27" s="57">
        <v>0</v>
      </c>
      <c r="I27" s="57"/>
      <c r="J27" s="57"/>
      <c r="K27" s="57" t="s">
        <v>49</v>
      </c>
      <c r="L27" s="57" t="s">
        <v>595</v>
      </c>
      <c r="M27" s="54" t="s">
        <v>599</v>
      </c>
      <c r="N27" s="57" t="s">
        <v>600</v>
      </c>
      <c r="O27" s="57" t="s">
        <v>86</v>
      </c>
      <c r="P27" s="57"/>
      <c r="Q27" s="57" t="s">
        <v>86</v>
      </c>
      <c r="R27" s="57"/>
      <c r="S27" s="54" t="s">
        <v>601</v>
      </c>
      <c r="T27" s="57" t="s">
        <v>456</v>
      </c>
      <c r="U27" s="57" t="s">
        <v>602</v>
      </c>
      <c r="V27" s="57"/>
      <c r="W27" s="57" t="s">
        <v>86</v>
      </c>
      <c r="X27" s="147">
        <f ca="1">IF(ISBLANK(D27),"",IF('order-admin-units'!$I$1&lt;&gt;"y", "", IF((K27="")*(ISBLANK(D27)=FALSE), 'order-admin-units'!$B$1+1, VLOOKUP(K27, ordercountry, 2))))</f>
        <v>2</v>
      </c>
      <c r="Y27" s="147">
        <f ca="1">IF(ISBLANK(D27),"",IF('order-admin-units'!$I$1&lt;&gt;"y", "", IF(L27="", 'order-admin-units'!$B$2+1, VLOOKUP(K27&amp;"@"&amp;L27, orderadmin, 2))))</f>
        <v>8</v>
      </c>
      <c r="Z27" s="147" t="str">
        <f t="shared" si="5"/>
        <v>MexicoDurango2 miles W Durangoon highway 40</v>
      </c>
      <c r="AA27" s="147" t="str">
        <f t="shared" si="6"/>
        <v>Kukulcania arizonicaMexicoDurango2 miles W Durangoon highway 40[N23.99556°, W104.73322°, 1928m]S.C. Willians10/VI/1969</v>
      </c>
      <c r="AB27" s="147" t="str">
        <f t="shared" si="7"/>
        <v>Kukulcania arizonicaMexicoDurango2 miles W Durangoon highway 40[N23.99556°, W104.73322°, 1928m]S.C. Willians10/VI/1969CAS 9060629</v>
      </c>
      <c r="AC27" s="147" t="str">
        <f t="shared" si="1"/>
        <v>Kukulcania arizonicaMexicoDurango2 miles W Durangoon highway 40[N23.99556°, W104.73322°, 1928m]S.C. Willians10/VI/1969</v>
      </c>
      <c r="AD27" s="11" t="str">
        <f t="shared" si="2"/>
        <v/>
      </c>
      <c r="AE27" s="11" t="str">
        <f t="array" ref="AE27">IF(ISBLANK(D27),"",IF(OR($H$2="y",$H$2="m"),IF(AA27=AA26,IF(OR(AB27=$AB$4:$AB26)=FALSE,AE26&amp;C27,AE26),"("&amp;C27)&amp;IF(AA27=AA28,IF(OR(AB28=$AB$4:$AB27)=FALSE,", ",""),") "),""))</f>
        <v/>
      </c>
      <c r="AF27" s="11" t="str">
        <f t="shared" si="3"/>
        <v/>
      </c>
      <c r="AG27" s="11" t="str">
        <f t="array" ref="AG27">IF(ISBLANK(D27),"",IF(OR($H$2="y",$H$2="m"),IF(AA27=AA26,IF(OR(AC27=$AC$4:$AC26)=FALSE,AG26&amp;AF27,AG26),"("&amp;AF27)&amp;IF(AA27=AA28,IF(OR(AC28=$AC$4:$AC27)=FALSE,", ",""),") "),""))</f>
        <v/>
      </c>
      <c r="AH27" s="10" t="str">
        <f>IF((ISBLANK(D27)),"",IF(D27=D26,AH26,"")&amp;IF(B26&lt;&gt;B27,((IF(ISBLANK(E27),$D$3&amp;"Non-type material: "&amp;$D$3,$D$3&amp;INDEX('type-categories'!$A$2:$B$100,MATCH(E27,'type-categories'!$A$2:$A$100,0),2)&amp;$D$3))),"")&amp;(IF(K27&lt;&gt;K26,$C$2&amp;K27&amp;$K$3&amp;$C$2&amp;" ",(IF(B27&lt;&gt;B26,$C$2&amp;K27&amp;$K$3&amp;$C$2&amp;" ",""))))&amp;(IF(L27="","",((IF(L27&lt;&gt;L26,$D$2&amp;L27&amp;$L$3&amp;$D$2&amp;" ",IF(B27&lt;&gt;B26,$D$2&amp;L27&amp;$L$3&amp;$D$2&amp;" ",""))))))&amp;(IF(M27="","",((IF(M27&lt;&gt;M26,$E$2&amp;M27&amp;$E$2&amp;","&amp;" ",IF(B27&lt;&gt;B26,$E$2&amp;M27&amp;$E$2&amp;",",""))))))&amp;(IF(N27="","",IF(N27&lt;&gt;N26,N27&amp;", ",IF(B27&lt;&gt;B26,N27&amp;", ",""))))&amp;(IF(ISBLANK(O27),"",(IF(O27&lt;&gt;O26,O27&amp;", ",IF(B27&lt;&gt;B26,O27&amp;", ","")))))&amp;(IF(ISBLANK(P27),"",(IF(P27&lt;&gt;P26,P27&amp;", ",IF(B27&lt;&gt;B26,P27&amp;", ",IF(Z27&lt;&gt;Z26,P27&amp;", ",""))))))&amp;(IF(ISBLANK(Q27),"",(IF(Q27&lt;&gt;Q26,Q27&amp;", ",IF(B27&lt;&gt;B26,Q27&amp;", ",IF(Z27&lt;&gt;Z26,Q27&amp;", ",""))))))&amp;(IF(ISBLANK(R27),"",(IF(R27&lt;&gt;R26,R27&amp;"m, ",IF(B27&lt;&gt;B26,R27&amp;"m, ",IF(Z27&lt;&gt;Z26,R27&amp;"m, ",""))))))&amp;IF(ISBLANK(S27),"",(IF(B27&lt;&gt;B26,S27&amp;", ",IF(S27&lt;&gt;S26,IF((Z27=Z26),"same locality "&amp;S27&amp;", ",S27&amp;", "),""))))&amp;(IF(ISBLANK(T27),"",(IF(T27&lt;&gt;T26,IF(ISBLANK(F$2),T27&amp;", ",T27&amp;" "&amp;F$2&amp;", "),(IF(B27&lt;&gt;B26,IF(ISBLANK(F$2),T27&amp;", ",T27&amp;" "&amp;F$2&amp;", "),(IF(Z27&lt;&gt;Z26,IF(ISBLANK(F$2),T27&amp;", ",T27&amp;" "&amp;F$2&amp;", "),IF((U27&lt;&gt;U26)*($G$2="Y"),"same collector, ","")))))))))&amp;(IF(ISBLANK(U27),"",(IF(U27&lt;&gt;U26,U27&amp;", ",(IF(B27&lt;&gt;B26,U27&amp;", ",IF(Z27&lt;&gt;Z26,U27&amp;", ",(IF(T27&lt;&gt;T26,IF((T27&lt;&gt;T26)*($G$2="Y"),"same date, ", ""),IF((T27=T26)*(U27=U26)*(S27&lt;&gt;S26)*($G$2="Y"),"same collector and date, ", ""))))))))))&amp;(IF(ISBLANK(V27),"",V27&amp;", "))&amp;IF((AA27&lt;&gt;AA28)*($H$2="y"),AD27&amp;AE27,IF((AA27&lt;&gt;AA28)*($H$2="m"),AD27&amp;AG27,IF(($H$2&lt;&gt;"m")*($H$2&lt;&gt;"Y"),(IF(F27=0,"",F27&amp;" "&amp;$F$4&amp;" "))&amp;(IF(G27=0,"",G27&amp;" "&amp;$G$4&amp;" "))&amp;(IF(H27=0,"",H27&amp;" "&amp;H$4&amp;" "))&amp;(IF(I27=0,"",I27&amp;" "&amp;$I$4&amp;" "))&amp;(IF(J27=0,"",J27&amp;" "&amp;$J$4&amp;" "))&amp;IF((ISBLANK(C27)),"","("&amp;C27&amp;")"),"")))&amp;IF((B27=B28)*(K27=K28)*(L27=L28)*(M27=M28),IF(($H$2&lt;&gt;"m")*($H$2&lt;&gt;"Y"), ", ", IF((ISNUMBER(FIND(")",AE27))), ", ", "")),IF((B27=B28)*(K27=K28)*(L27=L28),";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v>
      </c>
      <c r="AI27" s="1"/>
    </row>
    <row r="28" spans="1:35" s="4" customFormat="1" x14ac:dyDescent="0.25">
      <c r="A28" s="3">
        <f t="shared" si="4"/>
        <v>1</v>
      </c>
      <c r="B28" s="53" t="str">
        <f t="shared" si="8"/>
        <v>Kukulcania arizonica</v>
      </c>
      <c r="C28" s="54" t="s">
        <v>250</v>
      </c>
      <c r="D28" s="55" t="s">
        <v>204</v>
      </c>
      <c r="E28" s="55"/>
      <c r="F28" s="54">
        <v>0</v>
      </c>
      <c r="G28" s="54">
        <v>1</v>
      </c>
      <c r="H28" s="54">
        <v>0</v>
      </c>
      <c r="I28" s="54"/>
      <c r="J28" s="54"/>
      <c r="K28" s="54" t="s">
        <v>49</v>
      </c>
      <c r="L28" s="54" t="s">
        <v>595</v>
      </c>
      <c r="M28" s="54" t="s">
        <v>603</v>
      </c>
      <c r="N28" s="54" t="s">
        <v>86</v>
      </c>
      <c r="O28" s="54" t="s">
        <v>86</v>
      </c>
      <c r="P28" s="54"/>
      <c r="Q28" s="54" t="s">
        <v>86</v>
      </c>
      <c r="R28" s="54"/>
      <c r="S28" s="54" t="s">
        <v>604</v>
      </c>
      <c r="T28" s="54" t="s">
        <v>533</v>
      </c>
      <c r="U28" s="54" t="s">
        <v>605</v>
      </c>
      <c r="V28" s="54"/>
      <c r="W28" s="54" t="s">
        <v>86</v>
      </c>
      <c r="X28" s="147">
        <f ca="1">IF(ISBLANK(D28),"",IF('order-admin-units'!$I$1&lt;&gt;"y", "", IF((K28="")*(ISBLANK(D28)=FALSE), 'order-admin-units'!$B$1+1, VLOOKUP(K28, ordercountry, 2))))</f>
        <v>2</v>
      </c>
      <c r="Y28" s="147">
        <f ca="1">IF(ISBLANK(D28),"",IF('order-admin-units'!$I$1&lt;&gt;"y", "", IF(L28="", 'order-admin-units'!$B$2+1, VLOOKUP(K28&amp;"@"&amp;L28, orderadmin, 2))))</f>
        <v>8</v>
      </c>
      <c r="Z28" s="147" t="str">
        <f t="shared" si="5"/>
        <v>MexicoDurangokm 9 Carretera 36, between San Andres Atotonilco and La Laguna de Chaparra</v>
      </c>
      <c r="AA28" s="147" t="str">
        <f t="shared" si="6"/>
        <v>Kukulcania arizonicaMexicoDurangokm 9 Carretera 36, between San Andres Atotonilco and La Laguna de Chaparra(N25.08843°, W105.5255°, 2095m)O. Francke et al.11/VIII/2005</v>
      </c>
      <c r="AB28" s="147" t="str">
        <f t="shared" si="7"/>
        <v>Kukulcania arizonicaMexicoDurangokm 9 Carretera 36, between San Andres Atotonilco and La Laguna de Chaparra(N25.08843°, W105.5255°, 2095m)O. Francke et al.11/VIII/2005CNAN-Ar 8186</v>
      </c>
      <c r="AC28" s="147" t="str">
        <f t="shared" si="1"/>
        <v>Kukulcania arizonicaMexicoDurangokm 9 Carretera 36, between San Andres Atotonilco and La Laguna de Chaparra(N25.08843°, W105.5255°, 2095m)O. Francke et al.11/VIII/2005</v>
      </c>
      <c r="AD28" s="11" t="str">
        <f t="shared" si="2"/>
        <v/>
      </c>
      <c r="AE28" s="11" t="str">
        <f t="array" ref="AE28">IF(ISBLANK(D28),"",IF(OR($H$2="y",$H$2="m"),IF(AA28=AA27,IF(OR(AB28=$AB$4:$AB27)=FALSE,AE27&amp;C28,AE27),"("&amp;C28)&amp;IF(AA28=AA29,IF(OR(AB29=$AB$4:$AB28)=FALSE,", ",""),") "),""))</f>
        <v/>
      </c>
      <c r="AF28" s="11" t="str">
        <f t="shared" si="3"/>
        <v/>
      </c>
      <c r="AG28" s="11" t="str">
        <f t="array" ref="AG28">IF(ISBLANK(D28),"",IF(OR($H$2="y",$H$2="m"),IF(AA28=AA27,IF(OR(AC28=$AC$4:$AC27)=FALSE,AG27&amp;AF28,AG27),"("&amp;AF28)&amp;IF(AA28=AA29,IF(OR(AC29=$AC$4:$AC28)=FALSE,", ",""),") "),""))</f>
        <v/>
      </c>
      <c r="AH28" s="10" t="str">
        <f>IF((ISBLANK(D28)),"",IF(D28=D27,AH27,"")&amp;IF(B27&lt;&gt;B28,((IF(ISBLANK(E28),$D$3&amp;"Non-type material: "&amp;$D$3,$D$3&amp;INDEX('type-categories'!$A$2:$B$100,MATCH(E28,'type-categories'!$A$2:$A$100,0),2)&amp;$D$3))),"")&amp;(IF(K28&lt;&gt;K27,$C$2&amp;K28&amp;$K$3&amp;$C$2&amp;" ",(IF(B28&lt;&gt;B27,$C$2&amp;K28&amp;$K$3&amp;$C$2&amp;" ",""))))&amp;(IF(L28="","",((IF(L28&lt;&gt;L27,$D$2&amp;L28&amp;$L$3&amp;$D$2&amp;" ",IF(B28&lt;&gt;B27,$D$2&amp;L28&amp;$L$3&amp;$D$2&amp;" ",""))))))&amp;(IF(M28="","",((IF(M28&lt;&gt;M27,$E$2&amp;M28&amp;$E$2&amp;","&amp;" ",IF(B28&lt;&gt;B27,$E$2&amp;M28&amp;$E$2&amp;",",""))))))&amp;(IF(N28="","",IF(N28&lt;&gt;N27,N28&amp;", ",IF(B28&lt;&gt;B27,N28&amp;", ",""))))&amp;(IF(ISBLANK(O28),"",(IF(O28&lt;&gt;O27,O28&amp;", ",IF(B28&lt;&gt;B27,O28&amp;", ","")))))&amp;(IF(ISBLANK(P28),"",(IF(P28&lt;&gt;P27,P28&amp;", ",IF(B28&lt;&gt;B27,P28&amp;", ",IF(Z28&lt;&gt;Z27,P28&amp;", ",""))))))&amp;(IF(ISBLANK(Q28),"",(IF(Q28&lt;&gt;Q27,Q28&amp;", ",IF(B28&lt;&gt;B27,Q28&amp;", ",IF(Z28&lt;&gt;Z27,Q28&amp;", ",""))))))&amp;(IF(ISBLANK(R28),"",(IF(R28&lt;&gt;R27,R28&amp;"m, ",IF(B28&lt;&gt;B27,R28&amp;"m, ",IF(Z28&lt;&gt;Z27,R28&amp;"m, ",""))))))&amp;IF(ISBLANK(S28),"",(IF(B28&lt;&gt;B27,S28&amp;", ",IF(S28&lt;&gt;S27,IF((Z28=Z27),"same locality "&amp;S28&amp;", ",S28&amp;", "),""))))&amp;(IF(ISBLANK(T28),"",(IF(T28&lt;&gt;T27,IF(ISBLANK(F$2),T28&amp;", ",T28&amp;" "&amp;F$2&amp;", "),(IF(B28&lt;&gt;B27,IF(ISBLANK(F$2),T28&amp;", ",T28&amp;" "&amp;F$2&amp;", "),(IF(Z28&lt;&gt;Z27,IF(ISBLANK(F$2),T28&amp;", ",T28&amp;" "&amp;F$2&amp;", "),IF((U28&lt;&gt;U27)*($G$2="Y"),"same collector, ","")))))))))&amp;(IF(ISBLANK(U28),"",(IF(U28&lt;&gt;U27,U28&amp;", ",(IF(B28&lt;&gt;B27,U28&amp;", ",IF(Z28&lt;&gt;Z27,U28&amp;", ",(IF(T28&lt;&gt;T27,IF((T28&lt;&gt;T27)*($G$2="Y"),"same date, ", ""),IF((T28=T27)*(U28=U27)*(S28&lt;&gt;S27)*($G$2="Y"),"same collector and date, ", ""))))))))))&amp;(IF(ISBLANK(V28),"",V28&amp;", "))&amp;IF((AA28&lt;&gt;AA29)*($H$2="y"),AD28&amp;AE28,IF((AA28&lt;&gt;AA29)*($H$2="m"),AD28&amp;AG28,IF(($H$2&lt;&gt;"m")*($H$2&lt;&gt;"Y"),(IF(F28=0,"",F28&amp;" "&amp;$F$4&amp;" "))&amp;(IF(G28=0,"",G28&amp;" "&amp;$G$4&amp;" "))&amp;(IF(H28=0,"",H28&amp;" "&amp;H$4&amp;" "))&amp;(IF(I28=0,"",I28&amp;" "&amp;$I$4&amp;" "))&amp;(IF(J28=0,"",J28&amp;" "&amp;$J$4&amp;" "))&amp;IF((ISBLANK(C28)),"","("&amp;C28&amp;")"),"")))&amp;IF((B28=B29)*(K28=K29)*(L28=L29)*(M28=M29),IF(($H$2&lt;&gt;"m")*($H$2&lt;&gt;"Y"), ", ", IF((ISNUMBER(FIND(")",AE28))), ", ", "")),IF((B28=B29)*(K28=K29)*(L28=L29),";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v>
      </c>
      <c r="AI28" s="1"/>
    </row>
    <row r="29" spans="1:35" s="4" customFormat="1" x14ac:dyDescent="0.25">
      <c r="A29" s="3">
        <f t="shared" si="4"/>
        <v>1</v>
      </c>
      <c r="B29" s="53" t="str">
        <f t="shared" si="8"/>
        <v>Kukulcania arizonica</v>
      </c>
      <c r="C29" s="54" t="s">
        <v>205</v>
      </c>
      <c r="D29" s="55" t="s">
        <v>204</v>
      </c>
      <c r="E29" s="55"/>
      <c r="F29" s="54">
        <v>0</v>
      </c>
      <c r="G29" s="54">
        <v>1</v>
      </c>
      <c r="H29" s="54">
        <v>0</v>
      </c>
      <c r="I29" s="54"/>
      <c r="J29" s="54"/>
      <c r="K29" s="54" t="s">
        <v>49</v>
      </c>
      <c r="L29" s="54" t="s">
        <v>595</v>
      </c>
      <c r="M29" s="54" t="s">
        <v>606</v>
      </c>
      <c r="N29" s="54" t="s">
        <v>86</v>
      </c>
      <c r="O29" s="54" t="s">
        <v>86</v>
      </c>
      <c r="P29" s="54"/>
      <c r="Q29" s="54" t="s">
        <v>86</v>
      </c>
      <c r="R29" s="54"/>
      <c r="S29" s="54" t="s">
        <v>607</v>
      </c>
      <c r="T29" s="54" t="s">
        <v>59</v>
      </c>
      <c r="U29" s="54" t="s">
        <v>608</v>
      </c>
      <c r="V29" s="54"/>
      <c r="W29" s="54" t="s">
        <v>86</v>
      </c>
      <c r="X29" s="147">
        <f ca="1">IF(ISBLANK(D29),"",IF('order-admin-units'!$I$1&lt;&gt;"y", "", IF((K29="")*(ISBLANK(D29)=FALSE), 'order-admin-units'!$B$1+1, VLOOKUP(K29, ordercountry, 2))))</f>
        <v>2</v>
      </c>
      <c r="Y29" s="147">
        <f ca="1">IF(ISBLANK(D29),"",IF('order-admin-units'!$I$1&lt;&gt;"y", "", IF(L29="", 'order-admin-units'!$B$2+1, VLOOKUP(K29&amp;"@"&amp;L29, orderadmin, 2))))</f>
        <v>8</v>
      </c>
      <c r="Z29" s="147" t="str">
        <f t="shared" si="5"/>
        <v>MexicoDurangoPalos Colorados</v>
      </c>
      <c r="AA29" s="147" t="str">
        <f t="shared" si="6"/>
        <v>Kukulcania arizonicaMexicoDurangoPalos Colorados[N24.03992°, W104.90891°, 2400m]W.J. Gertsch5/VIII/1947</v>
      </c>
      <c r="AB29" s="147" t="str">
        <f t="shared" si="7"/>
        <v xml:space="preserve">Kukulcania arizonicaMexicoDurangoPalos Colorados[N24.03992°, W104.90891°, 2400m]W.J. Gertsch5/VIII/1947AMNH </v>
      </c>
      <c r="AC29" s="147" t="str">
        <f t="shared" si="1"/>
        <v>Kukulcania arizonicaMexicoDurangoPalos Colorados[N24.03992°, W104.90891°, 2400m]W.J. Gertsch5/VIII/1947</v>
      </c>
      <c r="AD29" s="11" t="str">
        <f t="shared" si="2"/>
        <v/>
      </c>
      <c r="AE29" s="11" t="str">
        <f t="array" ref="AE29">IF(ISBLANK(D29),"",IF(OR($H$2="y",$H$2="m"),IF(AA29=AA28,IF(OR(AB29=$AB$4:$AB28)=FALSE,AE28&amp;C29,AE28),"("&amp;C29)&amp;IF(AA29=AA30,IF(OR(AB30=$AB$4:$AB29)=FALSE,", ",""),") "),""))</f>
        <v/>
      </c>
      <c r="AF29" s="11" t="str">
        <f t="shared" si="3"/>
        <v/>
      </c>
      <c r="AG29" s="11" t="str">
        <f t="array" ref="AG29">IF(ISBLANK(D29),"",IF(OR($H$2="y",$H$2="m"),IF(AA29=AA28,IF(OR(AC29=$AC$4:$AC28)=FALSE,AG28&amp;AF29,AG28),"("&amp;AF29)&amp;IF(AA29=AA30,IF(OR(AC30=$AC$4:$AC29)=FALSE,", ",""),") "),""))</f>
        <v/>
      </c>
      <c r="AH29" s="10" t="str">
        <f>IF((ISBLANK(D29)),"",IF(D29=D28,AH28,"")&amp;IF(B28&lt;&gt;B29,((IF(ISBLANK(E29),$D$3&amp;"Non-type material: "&amp;$D$3,$D$3&amp;INDEX('type-categories'!$A$2:$B$100,MATCH(E29,'type-categories'!$A$2:$A$100,0),2)&amp;$D$3))),"")&amp;(IF(K29&lt;&gt;K28,$C$2&amp;K29&amp;$K$3&amp;$C$2&amp;" ",(IF(B29&lt;&gt;B28,$C$2&amp;K29&amp;$K$3&amp;$C$2&amp;" ",""))))&amp;(IF(L29="","",((IF(L29&lt;&gt;L28,$D$2&amp;L29&amp;$L$3&amp;$D$2&amp;" ",IF(B29&lt;&gt;B28,$D$2&amp;L29&amp;$L$3&amp;$D$2&amp;" ",""))))))&amp;(IF(M29="","",((IF(M29&lt;&gt;M28,$E$2&amp;M29&amp;$E$2&amp;","&amp;" ",IF(B29&lt;&gt;B28,$E$2&amp;M29&amp;$E$2&amp;",",""))))))&amp;(IF(N29="","",IF(N29&lt;&gt;N28,N29&amp;", ",IF(B29&lt;&gt;B28,N29&amp;", ",""))))&amp;(IF(ISBLANK(O29),"",(IF(O29&lt;&gt;O28,O29&amp;", ",IF(B29&lt;&gt;B28,O29&amp;", ","")))))&amp;(IF(ISBLANK(P29),"",(IF(P29&lt;&gt;P28,P29&amp;", ",IF(B29&lt;&gt;B28,P29&amp;", ",IF(Z29&lt;&gt;Z28,P29&amp;", ",""))))))&amp;(IF(ISBLANK(Q29),"",(IF(Q29&lt;&gt;Q28,Q29&amp;", ",IF(B29&lt;&gt;B28,Q29&amp;", ",IF(Z29&lt;&gt;Z28,Q29&amp;", ",""))))))&amp;(IF(ISBLANK(R29),"",(IF(R29&lt;&gt;R28,R29&amp;"m, ",IF(B29&lt;&gt;B28,R29&amp;"m, ",IF(Z29&lt;&gt;Z28,R29&amp;"m, ",""))))))&amp;IF(ISBLANK(S29),"",(IF(B29&lt;&gt;B28,S29&amp;", ",IF(S29&lt;&gt;S28,IF((Z29=Z28),"same locality "&amp;S29&amp;", ",S29&amp;", "),""))))&amp;(IF(ISBLANK(T29),"",(IF(T29&lt;&gt;T28,IF(ISBLANK(F$2),T29&amp;", ",T29&amp;" "&amp;F$2&amp;", "),(IF(B29&lt;&gt;B28,IF(ISBLANK(F$2),T29&amp;", ",T29&amp;" "&amp;F$2&amp;", "),(IF(Z29&lt;&gt;Z28,IF(ISBLANK(F$2),T29&amp;", ",T29&amp;" "&amp;F$2&amp;", "),IF((U29&lt;&gt;U28)*($G$2="Y"),"same collector, ","")))))))))&amp;(IF(ISBLANK(U29),"",(IF(U29&lt;&gt;U28,U29&amp;", ",(IF(B29&lt;&gt;B28,U29&amp;", ",IF(Z29&lt;&gt;Z28,U29&amp;", ",(IF(T29&lt;&gt;T28,IF((T29&lt;&gt;T28)*($G$2="Y"),"same date, ", ""),IF((T29=T28)*(U29=U28)*(S29&lt;&gt;S28)*($G$2="Y"),"same collector and date, ", ""))))))))))&amp;(IF(ISBLANK(V29),"",V29&amp;", "))&amp;IF((AA29&lt;&gt;AA30)*($H$2="y"),AD29&amp;AE29,IF((AA29&lt;&gt;AA30)*($H$2="m"),AD29&amp;AG29,IF(($H$2&lt;&gt;"m")*($H$2&lt;&gt;"Y"),(IF(F29=0,"",F29&amp;" "&amp;$F$4&amp;" "))&amp;(IF(G29=0,"",G29&amp;" "&amp;$G$4&amp;" "))&amp;(IF(H29=0,"",H29&amp;" "&amp;H$4&amp;" "))&amp;(IF(I29=0,"",I29&amp;" "&amp;$I$4&amp;" "))&amp;(IF(J29=0,"",J29&amp;" "&amp;$J$4&amp;" "))&amp;IF((ISBLANK(C29)),"","("&amp;C29&amp;")"),"")))&amp;IF((B29=B30)*(K29=K30)*(L29=L30)*(M29=M30),IF(($H$2&lt;&gt;"m")*($H$2&lt;&gt;"Y"), ", ", IF((ISNUMBER(FIND(")",AE29))), ", ", "")),IF((B29=B30)*(K29=K30)*(L29=L30),";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v>
      </c>
      <c r="AI29" s="1"/>
    </row>
    <row r="30" spans="1:35" s="4" customFormat="1" x14ac:dyDescent="0.25">
      <c r="A30" s="3">
        <f t="shared" si="4"/>
        <v>1</v>
      </c>
      <c r="B30" s="53" t="str">
        <f t="shared" si="8"/>
        <v>Kukulcania arizonica</v>
      </c>
      <c r="C30" s="54" t="s">
        <v>205</v>
      </c>
      <c r="D30" s="55" t="s">
        <v>204</v>
      </c>
      <c r="E30" s="55"/>
      <c r="F30" s="54">
        <v>0</v>
      </c>
      <c r="G30" s="54">
        <v>1</v>
      </c>
      <c r="H30" s="54">
        <v>0</v>
      </c>
      <c r="I30" s="54"/>
      <c r="J30" s="54"/>
      <c r="K30" s="54" t="s">
        <v>49</v>
      </c>
      <c r="L30" s="54" t="s">
        <v>595</v>
      </c>
      <c r="M30" s="54" t="s">
        <v>609</v>
      </c>
      <c r="N30" s="54" t="s">
        <v>610</v>
      </c>
      <c r="O30" s="54" t="s">
        <v>86</v>
      </c>
      <c r="P30" s="54"/>
      <c r="Q30" s="54" t="s">
        <v>86</v>
      </c>
      <c r="R30" s="54"/>
      <c r="S30" s="54" t="s">
        <v>611</v>
      </c>
      <c r="T30" s="54" t="s">
        <v>59</v>
      </c>
      <c r="U30" s="54" t="s">
        <v>612</v>
      </c>
      <c r="V30" s="54"/>
      <c r="W30" s="54" t="s">
        <v>86</v>
      </c>
      <c r="X30" s="147">
        <f ca="1">IF(ISBLANK(D30),"",IF('order-admin-units'!$I$1&lt;&gt;"y", "", IF((K30="")*(ISBLANK(D30)=FALSE), 'order-admin-units'!$B$1+1, VLOOKUP(K30, ordercountry, 2))))</f>
        <v>2</v>
      </c>
      <c r="Y30" s="147">
        <f ca="1">IF(ISBLANK(D30),"",IF('order-admin-units'!$I$1&lt;&gt;"y", "", IF(L30="", 'order-admin-units'!$B$2+1, VLOOKUP(K30&amp;"@"&amp;L30, orderadmin, 2))))</f>
        <v>8</v>
      </c>
      <c r="Z30" s="147" t="str">
        <f t="shared" si="5"/>
        <v>MexicoDurangoSan Isidro60 miles NW Durango</v>
      </c>
      <c r="AA30" s="147" t="str">
        <f t="shared" si="6"/>
        <v>Kukulcania arizonicaMexicoDurangoSan Isidro60 miles NW Durango[N24.63946°, W105.20289°]W.J. Gertsch19/VIII/1947</v>
      </c>
      <c r="AB30" s="147" t="str">
        <f t="shared" si="7"/>
        <v xml:space="preserve">Kukulcania arizonicaMexicoDurangoSan Isidro60 miles NW Durango[N24.63946°, W105.20289°]W.J. Gertsch19/VIII/1947AMNH </v>
      </c>
      <c r="AC30" s="147" t="str">
        <f t="shared" si="1"/>
        <v>Kukulcania arizonicaMexicoDurangoSan Isidro60 miles NW Durango[N24.63946°, W105.20289°]W.J. Gertsch19/VIII/1947</v>
      </c>
      <c r="AD30" s="11" t="str">
        <f t="shared" si="2"/>
        <v/>
      </c>
      <c r="AE30" s="11" t="str">
        <f t="array" ref="AE30">IF(ISBLANK(D30),"",IF(OR($H$2="y",$H$2="m"),IF(AA30=AA29,IF(OR(AB30=$AB$4:$AB29)=FALSE,AE29&amp;C30,AE29),"("&amp;C30)&amp;IF(AA30=AA31,IF(OR(AB31=$AB$4:$AB30)=FALSE,", ",""),") "),""))</f>
        <v/>
      </c>
      <c r="AF30" s="11" t="str">
        <f t="shared" si="3"/>
        <v/>
      </c>
      <c r="AG30" s="11" t="str">
        <f t="array" ref="AG30">IF(ISBLANK(D30),"",IF(OR($H$2="y",$H$2="m"),IF(AA30=AA29,IF(OR(AC30=$AC$4:$AC29)=FALSE,AG29&amp;AF30,AG29),"("&amp;AF30)&amp;IF(AA30=AA31,IF(OR(AC31=$AC$4:$AC30)=FALSE,", ",""),") "),""))</f>
        <v/>
      </c>
      <c r="AH30" s="10" t="str">
        <f>IF((ISBLANK(D30)),"",IF(D30=D29,AH29,"")&amp;IF(B29&lt;&gt;B30,((IF(ISBLANK(E30),$D$3&amp;"Non-type material: "&amp;$D$3,$D$3&amp;INDEX('type-categories'!$A$2:$B$100,MATCH(E30,'type-categories'!$A$2:$A$100,0),2)&amp;$D$3))),"")&amp;(IF(K30&lt;&gt;K29,$C$2&amp;K30&amp;$K$3&amp;$C$2&amp;" ",(IF(B30&lt;&gt;B29,$C$2&amp;K30&amp;$K$3&amp;$C$2&amp;" ",""))))&amp;(IF(L30="","",((IF(L30&lt;&gt;L29,$D$2&amp;L30&amp;$L$3&amp;$D$2&amp;" ",IF(B30&lt;&gt;B29,$D$2&amp;L30&amp;$L$3&amp;$D$2&amp;" ",""))))))&amp;(IF(M30="","",((IF(M30&lt;&gt;M29,$E$2&amp;M30&amp;$E$2&amp;","&amp;" ",IF(B30&lt;&gt;B29,$E$2&amp;M30&amp;$E$2&amp;",",""))))))&amp;(IF(N30="","",IF(N30&lt;&gt;N29,N30&amp;", ",IF(B30&lt;&gt;B29,N30&amp;", ",""))))&amp;(IF(ISBLANK(O30),"",(IF(O30&lt;&gt;O29,O30&amp;", ",IF(B30&lt;&gt;B29,O30&amp;", ","")))))&amp;(IF(ISBLANK(P30),"",(IF(P30&lt;&gt;P29,P30&amp;", ",IF(B30&lt;&gt;B29,P30&amp;", ",IF(Z30&lt;&gt;Z29,P30&amp;", ",""))))))&amp;(IF(ISBLANK(Q30),"",(IF(Q30&lt;&gt;Q29,Q30&amp;", ",IF(B30&lt;&gt;B29,Q30&amp;", ",IF(Z30&lt;&gt;Z29,Q30&amp;", ",""))))))&amp;(IF(ISBLANK(R30),"",(IF(R30&lt;&gt;R29,R30&amp;"m, ",IF(B30&lt;&gt;B29,R30&amp;"m, ",IF(Z30&lt;&gt;Z29,R30&amp;"m, ",""))))))&amp;IF(ISBLANK(S30),"",(IF(B30&lt;&gt;B29,S30&amp;", ",IF(S30&lt;&gt;S29,IF((Z30=Z29),"same locality "&amp;S30&amp;", ",S30&amp;", "),""))))&amp;(IF(ISBLANK(T30),"",(IF(T30&lt;&gt;T29,IF(ISBLANK(F$2),T30&amp;", ",T30&amp;" "&amp;F$2&amp;", "),(IF(B30&lt;&gt;B29,IF(ISBLANK(F$2),T30&amp;", ",T30&amp;" "&amp;F$2&amp;", "),(IF(Z30&lt;&gt;Z29,IF(ISBLANK(F$2),T30&amp;", ",T30&amp;" "&amp;F$2&amp;", "),IF((U30&lt;&gt;U29)*($G$2="Y"),"same collector, ","")))))))))&amp;(IF(ISBLANK(U30),"",(IF(U30&lt;&gt;U29,U30&amp;", ",(IF(B30&lt;&gt;B29,U30&amp;", ",IF(Z30&lt;&gt;Z29,U30&amp;", ",(IF(T30&lt;&gt;T29,IF((T30&lt;&gt;T29)*($G$2="Y"),"same date, ", ""),IF((T30=T29)*(U30=U29)*(S30&lt;&gt;S29)*($G$2="Y"),"same collector and date, ", ""))))))))))&amp;(IF(ISBLANK(V30),"",V30&amp;", "))&amp;IF((AA30&lt;&gt;AA31)*($H$2="y"),AD30&amp;AE30,IF((AA30&lt;&gt;AA31)*($H$2="m"),AD30&amp;AG30,IF(($H$2&lt;&gt;"m")*($H$2&lt;&gt;"Y"),(IF(F30=0,"",F30&amp;" "&amp;$F$4&amp;" "))&amp;(IF(G30=0,"",G30&amp;" "&amp;$G$4&amp;" "))&amp;(IF(H30=0,"",H30&amp;" "&amp;H$4&amp;" "))&amp;(IF(I30=0,"",I30&amp;" "&amp;$I$4&amp;" "))&amp;(IF(J30=0,"",J30&amp;" "&amp;$J$4&amp;" "))&amp;IF((ISBLANK(C30)),"","("&amp;C30&amp;")"),"")))&amp;IF((B30=B31)*(K30=K31)*(L30=L31)*(M30=M31),IF(($H$2&lt;&gt;"m")*($H$2&lt;&gt;"Y"), ", ", IF((ISNUMBER(FIND(")",AE30))), ", ", "")),IF((B30=B31)*(K30=K31)*(L30=L31),";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v>
      </c>
      <c r="AI30" s="1"/>
    </row>
    <row r="31" spans="1:35" s="4" customFormat="1" x14ac:dyDescent="0.25">
      <c r="A31" s="3">
        <f t="shared" si="4"/>
        <v>1</v>
      </c>
      <c r="B31" s="53" t="str">
        <f t="shared" si="8"/>
        <v>Kukulcania arizonica</v>
      </c>
      <c r="C31" s="57" t="s">
        <v>205</v>
      </c>
      <c r="D31" s="57" t="s">
        <v>204</v>
      </c>
      <c r="E31" s="57"/>
      <c r="F31" s="57">
        <v>0</v>
      </c>
      <c r="G31" s="57">
        <v>4</v>
      </c>
      <c r="H31" s="57">
        <v>2</v>
      </c>
      <c r="I31" s="57"/>
      <c r="J31" s="57"/>
      <c r="K31" s="57" t="s">
        <v>49</v>
      </c>
      <c r="L31" s="57" t="s">
        <v>527</v>
      </c>
      <c r="M31" s="54" t="s">
        <v>613</v>
      </c>
      <c r="N31" s="57" t="s">
        <v>86</v>
      </c>
      <c r="O31" s="58" t="s">
        <v>86</v>
      </c>
      <c r="P31" s="58"/>
      <c r="Q31" s="58" t="s">
        <v>86</v>
      </c>
      <c r="R31" s="58"/>
      <c r="S31" s="54" t="s">
        <v>614</v>
      </c>
      <c r="T31" s="57" t="s">
        <v>615</v>
      </c>
      <c r="U31" s="57" t="s">
        <v>616</v>
      </c>
      <c r="V31" s="57"/>
      <c r="W31" s="57" t="s">
        <v>86</v>
      </c>
      <c r="X31" s="147">
        <f ca="1">IF(ISBLANK(D31),"",IF('order-admin-units'!$I$1&lt;&gt;"y", "", IF((K31="")*(ISBLANK(D31)=FALSE), 'order-admin-units'!$B$1+1, VLOOKUP(K31, ordercountry, 2))))</f>
        <v>2</v>
      </c>
      <c r="Y31" s="147">
        <f ca="1">IF(ISBLANK(D31),"",IF('order-admin-units'!$I$1&lt;&gt;"y", "", IF(L31="", 'order-admin-units'!$B$2+1, VLOOKUP(K31&amp;"@"&amp;L31, orderadmin, 2))))</f>
        <v>5</v>
      </c>
      <c r="Z31" s="147" t="str">
        <f t="shared" si="5"/>
        <v>MexicoNuevo León29 miles W Linares</v>
      </c>
      <c r="AA31" s="147" t="str">
        <f t="shared" si="6"/>
        <v>Kukulcania arizonicaMexicoNuevo León29 miles W Linares[N24.74912°, W99.99261°]S.B. &amp; S.A. MulaikIX/1956</v>
      </c>
      <c r="AB31" s="147" t="str">
        <f t="shared" si="7"/>
        <v xml:space="preserve">Kukulcania arizonicaMexicoNuevo León29 miles W Linares[N24.74912°, W99.99261°]S.B. &amp; S.A. MulaikIX/1956AMNH </v>
      </c>
      <c r="AC31" s="147" t="str">
        <f t="shared" si="1"/>
        <v>Kukulcania arizonicaMexicoNuevo León29 miles W Linares[N24.74912°, W99.99261°]S.B. &amp; S.A. MulaikIX/1956</v>
      </c>
      <c r="AD31" s="11" t="str">
        <f t="shared" si="2"/>
        <v/>
      </c>
      <c r="AE31" s="11" t="str">
        <f t="array" ref="AE31">IF(ISBLANK(D31),"",IF(OR($H$2="y",$H$2="m"),IF(AA31=AA30,IF(OR(AB31=$AB$4:$AB30)=FALSE,AE30&amp;C31,AE30),"("&amp;C31)&amp;IF(AA31=AA32,IF(OR(AB32=$AB$4:$AB31)=FALSE,", ",""),") "),""))</f>
        <v/>
      </c>
      <c r="AF31" s="11" t="str">
        <f t="shared" si="3"/>
        <v/>
      </c>
      <c r="AG31" s="11" t="str">
        <f t="array" ref="AG31">IF(ISBLANK(D31),"",IF(OR($H$2="y",$H$2="m"),IF(AA31=AA30,IF(OR(AC31=$AC$4:$AC30)=FALSE,AG30&amp;AF31,AG30),"("&amp;AF31)&amp;IF(AA31=AA32,IF(OR(AC32=$AC$4:$AC31)=FALSE,", ",""),") "),""))</f>
        <v/>
      </c>
      <c r="AH31" s="10" t="str">
        <f>IF((ISBLANK(D31)),"",IF(D31=D30,AH30,"")&amp;IF(B30&lt;&gt;B31,((IF(ISBLANK(E31),$D$3&amp;"Non-type material: "&amp;$D$3,$D$3&amp;INDEX('type-categories'!$A$2:$B$100,MATCH(E31,'type-categories'!$A$2:$A$100,0),2)&amp;$D$3))),"")&amp;(IF(K31&lt;&gt;K30,$C$2&amp;K31&amp;$K$3&amp;$C$2&amp;" ",(IF(B31&lt;&gt;B30,$C$2&amp;K31&amp;$K$3&amp;$C$2&amp;" ",""))))&amp;(IF(L31="","",((IF(L31&lt;&gt;L30,$D$2&amp;L31&amp;$L$3&amp;$D$2&amp;" ",IF(B31&lt;&gt;B30,$D$2&amp;L31&amp;$L$3&amp;$D$2&amp;" ",""))))))&amp;(IF(M31="","",((IF(M31&lt;&gt;M30,$E$2&amp;M31&amp;$E$2&amp;","&amp;" ",IF(B31&lt;&gt;B30,$E$2&amp;M31&amp;$E$2&amp;",",""))))))&amp;(IF(N31="","",IF(N31&lt;&gt;N30,N31&amp;", ",IF(B31&lt;&gt;B30,N31&amp;", ",""))))&amp;(IF(ISBLANK(O31),"",(IF(O31&lt;&gt;O30,O31&amp;", ",IF(B31&lt;&gt;B30,O31&amp;", ","")))))&amp;(IF(ISBLANK(P31),"",(IF(P31&lt;&gt;P30,P31&amp;", ",IF(B31&lt;&gt;B30,P31&amp;", ",IF(Z31&lt;&gt;Z30,P31&amp;", ",""))))))&amp;(IF(ISBLANK(Q31),"",(IF(Q31&lt;&gt;Q30,Q31&amp;", ",IF(B31&lt;&gt;B30,Q31&amp;", ",IF(Z31&lt;&gt;Z30,Q31&amp;", ",""))))))&amp;(IF(ISBLANK(R31),"",(IF(R31&lt;&gt;R30,R31&amp;"m, ",IF(B31&lt;&gt;B30,R31&amp;"m, ",IF(Z31&lt;&gt;Z30,R31&amp;"m, ",""))))))&amp;IF(ISBLANK(S31),"",(IF(B31&lt;&gt;B30,S31&amp;", ",IF(S31&lt;&gt;S30,IF((Z31=Z30),"same locality "&amp;S31&amp;", ",S31&amp;", "),""))))&amp;(IF(ISBLANK(T31),"",(IF(T31&lt;&gt;T30,IF(ISBLANK(F$2),T31&amp;", ",T31&amp;" "&amp;F$2&amp;", "),(IF(B31&lt;&gt;B30,IF(ISBLANK(F$2),T31&amp;", ",T31&amp;" "&amp;F$2&amp;", "),(IF(Z31&lt;&gt;Z30,IF(ISBLANK(F$2),T31&amp;", ",T31&amp;" "&amp;F$2&amp;", "),IF((U31&lt;&gt;U30)*($G$2="Y"),"same collector, ","")))))))))&amp;(IF(ISBLANK(U31),"",(IF(U31&lt;&gt;U30,U31&amp;", ",(IF(B31&lt;&gt;B30,U31&amp;", ",IF(Z31&lt;&gt;Z30,U31&amp;", ",(IF(T31&lt;&gt;T30,IF((T31&lt;&gt;T30)*($G$2="Y"),"same date, ", ""),IF((T31=T30)*(U31=U30)*(S31&lt;&gt;S30)*($G$2="Y"),"same collector and date, ", ""))))))))))&amp;(IF(ISBLANK(V31),"",V31&amp;", "))&amp;IF((AA31&lt;&gt;AA32)*($H$2="y"),AD31&amp;AE31,IF((AA31&lt;&gt;AA32)*($H$2="m"),AD31&amp;AG31,IF(($H$2&lt;&gt;"m")*($H$2&lt;&gt;"Y"),(IF(F31=0,"",F31&amp;" "&amp;$F$4&amp;" "))&amp;(IF(G31=0,"",G31&amp;" "&amp;$G$4&amp;" "))&amp;(IF(H31=0,"",H31&amp;" "&amp;H$4&amp;" "))&amp;(IF(I31=0,"",I31&amp;" "&amp;$I$4&amp;" "))&amp;(IF(J31=0,"",J31&amp;" "&amp;$J$4&amp;" "))&amp;IF((ISBLANK(C31)),"","("&amp;C31&amp;")"),"")))&amp;IF((B31=B32)*(K31=K32)*(L31=L32)*(M31=M32),IF(($H$2&lt;&gt;"m")*($H$2&lt;&gt;"Y"), ", ", IF((ISNUMBER(FIND(")",AE31))), ", ", "")),IF((B31=B32)*(K31=K32)*(L31=L32),";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v>
      </c>
      <c r="AI31" s="1"/>
    </row>
    <row r="32" spans="1:35" s="4" customFormat="1" x14ac:dyDescent="0.25">
      <c r="A32" s="3">
        <f t="shared" si="4"/>
        <v>1</v>
      </c>
      <c r="B32" s="53" t="str">
        <f t="shared" si="8"/>
        <v>Kukulcania arizonica</v>
      </c>
      <c r="C32" s="57" t="s">
        <v>251</v>
      </c>
      <c r="D32" s="57" t="s">
        <v>204</v>
      </c>
      <c r="E32" s="57"/>
      <c r="F32" s="56">
        <v>0</v>
      </c>
      <c r="G32" s="56">
        <v>1</v>
      </c>
      <c r="H32" s="56">
        <v>0</v>
      </c>
      <c r="I32" s="56"/>
      <c r="J32" s="56"/>
      <c r="K32" s="54" t="s">
        <v>49</v>
      </c>
      <c r="L32" s="54" t="s">
        <v>527</v>
      </c>
      <c r="M32" s="54" t="s">
        <v>617</v>
      </c>
      <c r="N32" s="54" t="s">
        <v>618</v>
      </c>
      <c r="O32" s="54" t="s">
        <v>86</v>
      </c>
      <c r="P32" s="54"/>
      <c r="Q32" s="54" t="s">
        <v>86</v>
      </c>
      <c r="R32" s="54"/>
      <c r="S32" s="54" t="s">
        <v>619</v>
      </c>
      <c r="T32" s="54" t="s">
        <v>620</v>
      </c>
      <c r="U32" s="54" t="s">
        <v>621</v>
      </c>
      <c r="V32" s="54"/>
      <c r="W32" s="54" t="s">
        <v>86</v>
      </c>
      <c r="X32" s="147">
        <f ca="1">IF(ISBLANK(D32),"",IF('order-admin-units'!$I$1&lt;&gt;"y", "", IF((K32="")*(ISBLANK(D32)=FALSE), 'order-admin-units'!$B$1+1, VLOOKUP(K32, ordercountry, 2))))</f>
        <v>2</v>
      </c>
      <c r="Y32" s="147">
        <f ca="1">IF(ISBLANK(D32),"",IF('order-admin-units'!$I$1&lt;&gt;"y", "", IF(L32="", 'order-admin-units'!$B$2+1, VLOOKUP(K32&amp;"@"&amp;L32, orderadmin, 2))))</f>
        <v>5</v>
      </c>
      <c r="Z32" s="147" t="str">
        <f t="shared" si="5"/>
        <v>MexicoNuevo León6 miles S Micondra de Presacreosote contry</v>
      </c>
      <c r="AA32" s="147" t="str">
        <f t="shared" si="6"/>
        <v>Kukulcania arizonicaMexicoNuevo León6 miles S Micondra de Presacreosote contry(N24°, W99.96667°)V. &amp; B. Roth17/II/1984</v>
      </c>
      <c r="AB32" s="147" t="str">
        <f t="shared" si="7"/>
        <v>Kukulcania arizonicaMexicoNuevo León6 miles S Micondra de Presacreosote contry(N24°, W99.96667°)V. &amp; B. Roth17/II/1984CAS 9060612</v>
      </c>
      <c r="AC32" s="147" t="str">
        <f t="shared" si="1"/>
        <v>Kukulcania arizonicaMexicoNuevo León6 miles S Micondra de Presacreosote contry(N24°, W99.96667°)V. &amp; B. Roth17/II/1984</v>
      </c>
      <c r="AD32" s="11" t="str">
        <f t="shared" si="2"/>
        <v/>
      </c>
      <c r="AE32" s="11" t="str">
        <f t="array" ref="AE32">IF(ISBLANK(D32),"",IF(OR($H$2="y",$H$2="m"),IF(AA32=AA31,IF(OR(AB32=$AB$4:$AB31)=FALSE,AE31&amp;C32,AE31),"("&amp;C32)&amp;IF(AA32=AA33,IF(OR(AB33=$AB$4:$AB32)=FALSE,", ",""),") "),""))</f>
        <v/>
      </c>
      <c r="AF32" s="11" t="str">
        <f t="shared" si="3"/>
        <v/>
      </c>
      <c r="AG32" s="11" t="str">
        <f t="array" ref="AG32">IF(ISBLANK(D32),"",IF(OR($H$2="y",$H$2="m"),IF(AA32=AA31,IF(OR(AC32=$AC$4:$AC31)=FALSE,AG31&amp;AF32,AG31),"("&amp;AF32)&amp;IF(AA32=AA33,IF(OR(AC33=$AC$4:$AC32)=FALSE,", ",""),") "),""))</f>
        <v/>
      </c>
      <c r="AH32" s="10" t="str">
        <f>IF((ISBLANK(D32)),"",IF(D32=D31,AH31,"")&amp;IF(B31&lt;&gt;B32,((IF(ISBLANK(E32),$D$3&amp;"Non-type material: "&amp;$D$3,$D$3&amp;INDEX('type-categories'!$A$2:$B$100,MATCH(E32,'type-categories'!$A$2:$A$100,0),2)&amp;$D$3))),"")&amp;(IF(K32&lt;&gt;K31,$C$2&amp;K32&amp;$K$3&amp;$C$2&amp;" ",(IF(B32&lt;&gt;B31,$C$2&amp;K32&amp;$K$3&amp;$C$2&amp;" ",""))))&amp;(IF(L32="","",((IF(L32&lt;&gt;L31,$D$2&amp;L32&amp;$L$3&amp;$D$2&amp;" ",IF(B32&lt;&gt;B31,$D$2&amp;L32&amp;$L$3&amp;$D$2&amp;" ",""))))))&amp;(IF(M32="","",((IF(M32&lt;&gt;M31,$E$2&amp;M32&amp;$E$2&amp;","&amp;" ",IF(B32&lt;&gt;B31,$E$2&amp;M32&amp;$E$2&amp;",",""))))))&amp;(IF(N32="","",IF(N32&lt;&gt;N31,N32&amp;", ",IF(B32&lt;&gt;B31,N32&amp;", ",""))))&amp;(IF(ISBLANK(O32),"",(IF(O32&lt;&gt;O31,O32&amp;", ",IF(B32&lt;&gt;B31,O32&amp;", ","")))))&amp;(IF(ISBLANK(P32),"",(IF(P32&lt;&gt;P31,P32&amp;", ",IF(B32&lt;&gt;B31,P32&amp;", ",IF(Z32&lt;&gt;Z31,P32&amp;", ",""))))))&amp;(IF(ISBLANK(Q32),"",(IF(Q32&lt;&gt;Q31,Q32&amp;", ",IF(B32&lt;&gt;B31,Q32&amp;", ",IF(Z32&lt;&gt;Z31,Q32&amp;", ",""))))))&amp;(IF(ISBLANK(R32),"",(IF(R32&lt;&gt;R31,R32&amp;"m, ",IF(B32&lt;&gt;B31,R32&amp;"m, ",IF(Z32&lt;&gt;Z31,R32&amp;"m, ",""))))))&amp;IF(ISBLANK(S32),"",(IF(B32&lt;&gt;B31,S32&amp;", ",IF(S32&lt;&gt;S31,IF((Z32=Z31),"same locality "&amp;S32&amp;", ",S32&amp;", "),""))))&amp;(IF(ISBLANK(T32),"",(IF(T32&lt;&gt;T31,IF(ISBLANK(F$2),T32&amp;", ",T32&amp;" "&amp;F$2&amp;", "),(IF(B32&lt;&gt;B31,IF(ISBLANK(F$2),T32&amp;", ",T32&amp;" "&amp;F$2&amp;", "),(IF(Z32&lt;&gt;Z31,IF(ISBLANK(F$2),T32&amp;", ",T32&amp;" "&amp;F$2&amp;", "),IF((U32&lt;&gt;U31)*($G$2="Y"),"same collector, ","")))))))))&amp;(IF(ISBLANK(U32),"",(IF(U32&lt;&gt;U31,U32&amp;", ",(IF(B32&lt;&gt;B31,U32&amp;", ",IF(Z32&lt;&gt;Z31,U32&amp;", ",(IF(T32&lt;&gt;T31,IF((T32&lt;&gt;T31)*($G$2="Y"),"same date, ", ""),IF((T32=T31)*(U32=U31)*(S32&lt;&gt;S31)*($G$2="Y"),"same collector and date, ", ""))))))))))&amp;(IF(ISBLANK(V32),"",V32&amp;", "))&amp;IF((AA32&lt;&gt;AA33)*($H$2="y"),AD32&amp;AE32,IF((AA32&lt;&gt;AA33)*($H$2="m"),AD32&amp;AG32,IF(($H$2&lt;&gt;"m")*($H$2&lt;&gt;"Y"),(IF(F32=0,"",F32&amp;" "&amp;$F$4&amp;" "))&amp;(IF(G32=0,"",G32&amp;" "&amp;$G$4&amp;" "))&amp;(IF(H32=0,"",H32&amp;" "&amp;H$4&amp;" "))&amp;(IF(I32=0,"",I32&amp;" "&amp;$I$4&amp;" "))&amp;(IF(J32=0,"",J32&amp;" "&amp;$J$4&amp;" "))&amp;IF((ISBLANK(C32)),"","("&amp;C32&amp;")"),"")))&amp;IF((B32=B33)*(K32=K33)*(L32=L33)*(M32=M33),IF(($H$2&lt;&gt;"m")*($H$2&lt;&gt;"Y"), ", ", IF((ISNUMBER(FIND(")",AE32))), ", ", "")),IF((B32=B33)*(K32=K33)*(L32=L33),";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v>
      </c>
      <c r="AI32" s="1"/>
    </row>
    <row r="33" spans="1:35" s="4" customFormat="1" x14ac:dyDescent="0.25">
      <c r="A33" s="3">
        <f t="shared" si="4"/>
        <v>1</v>
      </c>
      <c r="B33" s="53" t="str">
        <f t="shared" si="8"/>
        <v>Kukulcania arizonica</v>
      </c>
      <c r="C33" s="57" t="s">
        <v>205</v>
      </c>
      <c r="D33" s="57" t="s">
        <v>204</v>
      </c>
      <c r="E33" s="57"/>
      <c r="F33" s="56">
        <v>0</v>
      </c>
      <c r="G33" s="56">
        <v>4</v>
      </c>
      <c r="H33" s="56">
        <v>1</v>
      </c>
      <c r="I33" s="56"/>
      <c r="J33" s="56"/>
      <c r="K33" s="54" t="s">
        <v>49</v>
      </c>
      <c r="L33" s="54" t="s">
        <v>527</v>
      </c>
      <c r="M33" s="54" t="s">
        <v>622</v>
      </c>
      <c r="N33" s="54" t="s">
        <v>86</v>
      </c>
      <c r="O33" s="54" t="s">
        <v>86</v>
      </c>
      <c r="P33" s="54"/>
      <c r="Q33" s="54" t="s">
        <v>86</v>
      </c>
      <c r="R33" s="54"/>
      <c r="S33" s="54" t="s">
        <v>623</v>
      </c>
      <c r="T33" s="54" t="s">
        <v>624</v>
      </c>
      <c r="U33" s="54" t="s">
        <v>625</v>
      </c>
      <c r="V33" s="54"/>
      <c r="W33" s="54" t="s">
        <v>86</v>
      </c>
      <c r="X33" s="147">
        <f ca="1">IF(ISBLANK(D33),"",IF('order-admin-units'!$I$1&lt;&gt;"y", "", IF((K33="")*(ISBLANK(D33)=FALSE), 'order-admin-units'!$B$1+1, VLOOKUP(K33, ordercountry, 2))))</f>
        <v>2</v>
      </c>
      <c r="Y33" s="147">
        <f ca="1">IF(ISBLANK(D33),"",IF('order-admin-units'!$I$1&lt;&gt;"y", "", IF(L33="", 'order-admin-units'!$B$2+1, VLOOKUP(K33&amp;"@"&amp;L33, orderadmin, 2))))</f>
        <v>5</v>
      </c>
      <c r="Z33" s="147" t="str">
        <f t="shared" si="5"/>
        <v>MexicoNuevo LeónMonterrey</v>
      </c>
      <c r="AA33" s="147" t="str">
        <f t="shared" si="6"/>
        <v>Kukulcania arizonicaMexicoNuevo LeónMonterrey[N25.68661°, W100.31611°]R.H. Crandall30/XII/1940</v>
      </c>
      <c r="AB33" s="147" t="str">
        <f t="shared" si="7"/>
        <v xml:space="preserve">Kukulcania arizonicaMexicoNuevo LeónMonterrey[N25.68661°, W100.31611°]R.H. Crandall30/XII/1940AMNH </v>
      </c>
      <c r="AC33" s="147" t="str">
        <f t="shared" si="1"/>
        <v>Kukulcania arizonicaMexicoNuevo LeónMonterrey[N25.68661°, W100.31611°]R.H. Crandall30/XII/1940</v>
      </c>
      <c r="AD33" s="11" t="str">
        <f t="shared" si="2"/>
        <v/>
      </c>
      <c r="AE33" s="11" t="str">
        <f t="array" ref="AE33">IF(ISBLANK(D33),"",IF(OR($H$2="y",$H$2="m"),IF(AA33=AA32,IF(OR(AB33=$AB$4:$AB32)=FALSE,AE32&amp;C33,AE32),"("&amp;C33)&amp;IF(AA33=AA34,IF(OR(AB34=$AB$4:$AB33)=FALSE,", ",""),") "),""))</f>
        <v/>
      </c>
      <c r="AF33" s="11" t="str">
        <f t="shared" si="3"/>
        <v/>
      </c>
      <c r="AG33" s="11" t="str">
        <f t="array" ref="AG33">IF(ISBLANK(D33),"",IF(OR($H$2="y",$H$2="m"),IF(AA33=AA32,IF(OR(AC33=$AC$4:$AC32)=FALSE,AG32&amp;AF33,AG32),"("&amp;AF33)&amp;IF(AA33=AA34,IF(OR(AC34=$AC$4:$AC33)=FALSE,", ",""),") "),""))</f>
        <v/>
      </c>
      <c r="AH33" s="10" t="str">
        <f>IF((ISBLANK(D33)),"",IF(D33=D32,AH32,"")&amp;IF(B32&lt;&gt;B33,((IF(ISBLANK(E33),$D$3&amp;"Non-type material: "&amp;$D$3,$D$3&amp;INDEX('type-categories'!$A$2:$B$100,MATCH(E33,'type-categories'!$A$2:$A$100,0),2)&amp;$D$3))),"")&amp;(IF(K33&lt;&gt;K32,$C$2&amp;K33&amp;$K$3&amp;$C$2&amp;" ",(IF(B33&lt;&gt;B32,$C$2&amp;K33&amp;$K$3&amp;$C$2&amp;" ",""))))&amp;(IF(L33="","",((IF(L33&lt;&gt;L32,$D$2&amp;L33&amp;$L$3&amp;$D$2&amp;" ",IF(B33&lt;&gt;B32,$D$2&amp;L33&amp;$L$3&amp;$D$2&amp;" ",""))))))&amp;(IF(M33="","",((IF(M33&lt;&gt;M32,$E$2&amp;M33&amp;$E$2&amp;","&amp;" ",IF(B33&lt;&gt;B32,$E$2&amp;M33&amp;$E$2&amp;",",""))))))&amp;(IF(N33="","",IF(N33&lt;&gt;N32,N33&amp;", ",IF(B33&lt;&gt;B32,N33&amp;", ",""))))&amp;(IF(ISBLANK(O33),"",(IF(O33&lt;&gt;O32,O33&amp;", ",IF(B33&lt;&gt;B32,O33&amp;", ","")))))&amp;(IF(ISBLANK(P33),"",(IF(P33&lt;&gt;P32,P33&amp;", ",IF(B33&lt;&gt;B32,P33&amp;", ",IF(Z33&lt;&gt;Z32,P33&amp;", ",""))))))&amp;(IF(ISBLANK(Q33),"",(IF(Q33&lt;&gt;Q32,Q33&amp;", ",IF(B33&lt;&gt;B32,Q33&amp;", ",IF(Z33&lt;&gt;Z32,Q33&amp;", ",""))))))&amp;(IF(ISBLANK(R33),"",(IF(R33&lt;&gt;R32,R33&amp;"m, ",IF(B33&lt;&gt;B32,R33&amp;"m, ",IF(Z33&lt;&gt;Z32,R33&amp;"m, ",""))))))&amp;IF(ISBLANK(S33),"",(IF(B33&lt;&gt;B32,S33&amp;", ",IF(S33&lt;&gt;S32,IF((Z33=Z32),"same locality "&amp;S33&amp;", ",S33&amp;", "),""))))&amp;(IF(ISBLANK(T33),"",(IF(T33&lt;&gt;T32,IF(ISBLANK(F$2),T33&amp;", ",T33&amp;" "&amp;F$2&amp;", "),(IF(B33&lt;&gt;B32,IF(ISBLANK(F$2),T33&amp;", ",T33&amp;" "&amp;F$2&amp;", "),(IF(Z33&lt;&gt;Z32,IF(ISBLANK(F$2),T33&amp;", ",T33&amp;" "&amp;F$2&amp;", "),IF((U33&lt;&gt;U32)*($G$2="Y"),"same collector, ","")))))))))&amp;(IF(ISBLANK(U33),"",(IF(U33&lt;&gt;U32,U33&amp;", ",(IF(B33&lt;&gt;B32,U33&amp;", ",IF(Z33&lt;&gt;Z32,U33&amp;", ",(IF(T33&lt;&gt;T32,IF((T33&lt;&gt;T32)*($G$2="Y"),"same date, ", ""),IF((T33=T32)*(U33=U32)*(S33&lt;&gt;S32)*($G$2="Y"),"same collector and date, ", ""))))))))))&amp;(IF(ISBLANK(V33),"",V33&amp;", "))&amp;IF((AA33&lt;&gt;AA34)*($H$2="y"),AD33&amp;AE33,IF((AA33&lt;&gt;AA34)*($H$2="m"),AD33&amp;AG33,IF(($H$2&lt;&gt;"m")*($H$2&lt;&gt;"Y"),(IF(F33=0,"",F33&amp;" "&amp;$F$4&amp;" "))&amp;(IF(G33=0,"",G33&amp;" "&amp;$G$4&amp;" "))&amp;(IF(H33=0,"",H33&amp;" "&amp;H$4&amp;" "))&amp;(IF(I33=0,"",I33&amp;" "&amp;$I$4&amp;" "))&amp;(IF(J33=0,"",J33&amp;" "&amp;$J$4&amp;" "))&amp;IF((ISBLANK(C33)),"","("&amp;C33&amp;")"),"")))&amp;IF((B33=B34)*(K33=K34)*(L33=L34)*(M33=M34),IF(($H$2&lt;&gt;"m")*($H$2&lt;&gt;"Y"), ", ", IF((ISNUMBER(FIND(")",AE33))), ", ", "")),IF((B33=B34)*(K33=K34)*(L33=L34),";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v>
      </c>
      <c r="AI33" s="1"/>
    </row>
    <row r="34" spans="1:35" s="4" customFormat="1" x14ac:dyDescent="0.25">
      <c r="A34" s="3">
        <f t="shared" si="4"/>
        <v>1</v>
      </c>
      <c r="B34" s="53" t="str">
        <f t="shared" si="8"/>
        <v>Kukulcania arizonica</v>
      </c>
      <c r="C34" s="57" t="s">
        <v>252</v>
      </c>
      <c r="D34" s="57" t="s">
        <v>204</v>
      </c>
      <c r="E34" s="57"/>
      <c r="F34" s="56">
        <v>0</v>
      </c>
      <c r="G34" s="56">
        <v>2</v>
      </c>
      <c r="H34" s="56">
        <v>1</v>
      </c>
      <c r="I34" s="56"/>
      <c r="J34" s="56"/>
      <c r="K34" s="54" t="s">
        <v>49</v>
      </c>
      <c r="L34" s="54" t="s">
        <v>626</v>
      </c>
      <c r="M34" s="54" t="s">
        <v>627</v>
      </c>
      <c r="N34" s="54" t="s">
        <v>86</v>
      </c>
      <c r="O34" s="54" t="s">
        <v>86</v>
      </c>
      <c r="P34" s="54"/>
      <c r="Q34" s="54" t="s">
        <v>86</v>
      </c>
      <c r="R34" s="54"/>
      <c r="S34" s="54" t="s">
        <v>628</v>
      </c>
      <c r="T34" s="54" t="s">
        <v>629</v>
      </c>
      <c r="U34" s="54" t="s">
        <v>630</v>
      </c>
      <c r="V34" s="54"/>
      <c r="W34" s="54" t="s">
        <v>86</v>
      </c>
      <c r="X34" s="147">
        <f ca="1">IF(ISBLANK(D34),"",IF('order-admin-units'!$I$1&lt;&gt;"y", "", IF((K34="")*(ISBLANK(D34)=FALSE), 'order-admin-units'!$B$1+1, VLOOKUP(K34, ordercountry, 2))))</f>
        <v>2</v>
      </c>
      <c r="Y34" s="147">
        <f ca="1">IF(ISBLANK(D34),"",IF('order-admin-units'!$I$1&lt;&gt;"y", "", IF(L34="", 'order-admin-units'!$B$2+1, VLOOKUP(K34&amp;"@"&amp;L34, orderadmin, 2))))</f>
        <v>10</v>
      </c>
      <c r="Z34" s="147" t="str">
        <f t="shared" si="5"/>
        <v>MexicoSan Luis PotosíCharcas</v>
      </c>
      <c r="AA34" s="147" t="str">
        <f t="shared" si="6"/>
        <v>Kukulcania arizonicaMexicoSan Luis PotosíCharcas[N23.12789°, W101.11362°]A.M. ChickeringVII/1934</v>
      </c>
      <c r="AB34" s="147" t="str">
        <f t="shared" si="7"/>
        <v>Kukulcania arizonicaMexicoSan Luis PotosíCharcas[N23.12789°, W101.11362°]A.M. ChickeringVII/1934MCZ 39057</v>
      </c>
      <c r="AC34" s="147" t="str">
        <f t="shared" si="1"/>
        <v>Kukulcania arizonicaMexicoSan Luis PotosíCharcas[N23.12789°, W101.11362°]A.M. ChickeringVII/1934</v>
      </c>
      <c r="AD34" s="11" t="str">
        <f t="shared" si="2"/>
        <v/>
      </c>
      <c r="AE34" s="11" t="str">
        <f t="array" ref="AE34">IF(ISBLANK(D34),"",IF(OR($H$2="y",$H$2="m"),IF(AA34=AA33,IF(OR(AB34=$AB$4:$AB33)=FALSE,AE33&amp;C34,AE33),"("&amp;C34)&amp;IF(AA34=AA35,IF(OR(AB35=$AB$4:$AB34)=FALSE,", ",""),") "),""))</f>
        <v/>
      </c>
      <c r="AF34" s="11" t="str">
        <f t="shared" si="3"/>
        <v/>
      </c>
      <c r="AG34" s="11" t="str">
        <f t="array" ref="AG34">IF(ISBLANK(D34),"",IF(OR($H$2="y",$H$2="m"),IF(AA34=AA33,IF(OR(AC34=$AC$4:$AC33)=FALSE,AG33&amp;AF34,AG33),"("&amp;AF34)&amp;IF(AA34=AA35,IF(OR(AC35=$AC$4:$AC34)=FALSE,", ",""),") "),""))</f>
        <v/>
      </c>
      <c r="AH34" s="10" t="str">
        <f>IF((ISBLANK(D34)),"",IF(D34=D33,AH33,"")&amp;IF(B33&lt;&gt;B34,((IF(ISBLANK(E34),$D$3&amp;"Non-type material: "&amp;$D$3,$D$3&amp;INDEX('type-categories'!$A$2:$B$100,MATCH(E34,'type-categories'!$A$2:$A$100,0),2)&amp;$D$3))),"")&amp;(IF(K34&lt;&gt;K33,$C$2&amp;K34&amp;$K$3&amp;$C$2&amp;" ",(IF(B34&lt;&gt;B33,$C$2&amp;K34&amp;$K$3&amp;$C$2&amp;" ",""))))&amp;(IF(L34="","",((IF(L34&lt;&gt;L33,$D$2&amp;L34&amp;$L$3&amp;$D$2&amp;" ",IF(B34&lt;&gt;B33,$D$2&amp;L34&amp;$L$3&amp;$D$2&amp;" ",""))))))&amp;(IF(M34="","",((IF(M34&lt;&gt;M33,$E$2&amp;M34&amp;$E$2&amp;","&amp;" ",IF(B34&lt;&gt;B33,$E$2&amp;M34&amp;$E$2&amp;",",""))))))&amp;(IF(N34="","",IF(N34&lt;&gt;N33,N34&amp;", ",IF(B34&lt;&gt;B33,N34&amp;", ",""))))&amp;(IF(ISBLANK(O34),"",(IF(O34&lt;&gt;O33,O34&amp;", ",IF(B34&lt;&gt;B33,O34&amp;", ","")))))&amp;(IF(ISBLANK(P34),"",(IF(P34&lt;&gt;P33,P34&amp;", ",IF(B34&lt;&gt;B33,P34&amp;", ",IF(Z34&lt;&gt;Z33,P34&amp;", ",""))))))&amp;(IF(ISBLANK(Q34),"",(IF(Q34&lt;&gt;Q33,Q34&amp;", ",IF(B34&lt;&gt;B33,Q34&amp;", ",IF(Z34&lt;&gt;Z33,Q34&amp;", ",""))))))&amp;(IF(ISBLANK(R34),"",(IF(R34&lt;&gt;R33,R34&amp;"m, ",IF(B34&lt;&gt;B33,R34&amp;"m, ",IF(Z34&lt;&gt;Z33,R34&amp;"m, ",""))))))&amp;IF(ISBLANK(S34),"",(IF(B34&lt;&gt;B33,S34&amp;", ",IF(S34&lt;&gt;S33,IF((Z34=Z33),"same locality "&amp;S34&amp;", ",S34&amp;", "),""))))&amp;(IF(ISBLANK(T34),"",(IF(T34&lt;&gt;T33,IF(ISBLANK(F$2),T34&amp;", ",T34&amp;" "&amp;F$2&amp;", "),(IF(B34&lt;&gt;B33,IF(ISBLANK(F$2),T34&amp;", ",T34&amp;" "&amp;F$2&amp;", "),(IF(Z34&lt;&gt;Z33,IF(ISBLANK(F$2),T34&amp;", ",T34&amp;" "&amp;F$2&amp;", "),IF((U34&lt;&gt;U33)*($G$2="Y"),"same collector, ","")))))))))&amp;(IF(ISBLANK(U34),"",(IF(U34&lt;&gt;U33,U34&amp;", ",(IF(B34&lt;&gt;B33,U34&amp;", ",IF(Z34&lt;&gt;Z33,U34&amp;", ",(IF(T34&lt;&gt;T33,IF((T34&lt;&gt;T33)*($G$2="Y"),"same date, ", ""),IF((T34=T33)*(U34=U33)*(S34&lt;&gt;S33)*($G$2="Y"),"same collector and date, ", ""))))))))))&amp;(IF(ISBLANK(V34),"",V34&amp;", "))&amp;IF((AA34&lt;&gt;AA35)*($H$2="y"),AD34&amp;AE34,IF((AA34&lt;&gt;AA35)*($H$2="m"),AD34&amp;AG34,IF(($H$2&lt;&gt;"m")*($H$2&lt;&gt;"Y"),(IF(F34=0,"",F34&amp;" "&amp;$F$4&amp;" "))&amp;(IF(G34=0,"",G34&amp;" "&amp;$G$4&amp;" "))&amp;(IF(H34=0,"",H34&amp;" "&amp;H$4&amp;" "))&amp;(IF(I34=0,"",I34&amp;" "&amp;$I$4&amp;" "))&amp;(IF(J34=0,"",J34&amp;" "&amp;$J$4&amp;" "))&amp;IF((ISBLANK(C34)),"","("&amp;C34&amp;")"),"")))&amp;IF((B34=B35)*(K34=K35)*(L34=L35)*(M34=M35),IF(($H$2&lt;&gt;"m")*($H$2&lt;&gt;"Y"), ", ", IF((ISNUMBER(FIND(")",AE34))), ", ", "")),IF((B34=B35)*(K34=K35)*(L34=L35),";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v>
      </c>
      <c r="AI34" s="1"/>
    </row>
    <row r="35" spans="1:35" s="4" customFormat="1" x14ac:dyDescent="0.25">
      <c r="A35" s="3">
        <f t="shared" si="4"/>
        <v>1</v>
      </c>
      <c r="B35" s="53" t="str">
        <f t="shared" si="8"/>
        <v>Kukulcania arizonica</v>
      </c>
      <c r="C35" s="57" t="s">
        <v>253</v>
      </c>
      <c r="D35" s="56" t="s">
        <v>204</v>
      </c>
      <c r="E35" s="56"/>
      <c r="F35" s="56">
        <v>0</v>
      </c>
      <c r="G35" s="56">
        <v>2</v>
      </c>
      <c r="H35" s="56">
        <v>2</v>
      </c>
      <c r="I35" s="56"/>
      <c r="J35" s="56"/>
      <c r="K35" s="54" t="s">
        <v>49</v>
      </c>
      <c r="L35" s="54" t="s">
        <v>626</v>
      </c>
      <c r="M35" s="54" t="s">
        <v>631</v>
      </c>
      <c r="N35" s="54" t="s">
        <v>86</v>
      </c>
      <c r="O35" s="54" t="s">
        <v>86</v>
      </c>
      <c r="P35" s="54"/>
      <c r="Q35" s="54" t="s">
        <v>86</v>
      </c>
      <c r="R35" s="54"/>
      <c r="S35" s="54" t="s">
        <v>628</v>
      </c>
      <c r="T35" s="54" t="s">
        <v>629</v>
      </c>
      <c r="U35" s="54" t="s">
        <v>632</v>
      </c>
      <c r="V35" s="54"/>
      <c r="W35" s="54" t="s">
        <v>86</v>
      </c>
      <c r="X35" s="147">
        <f ca="1">IF(ISBLANK(D35),"",IF('order-admin-units'!$I$1&lt;&gt;"y", "", IF((K35="")*(ISBLANK(D35)=FALSE), 'order-admin-units'!$B$1+1, VLOOKUP(K35, ordercountry, 2))))</f>
        <v>2</v>
      </c>
      <c r="Y35" s="147">
        <f ca="1">IF(ISBLANK(D35),"",IF('order-admin-units'!$I$1&lt;&gt;"y", "", IF(L35="", 'order-admin-units'!$B$2+1, VLOOKUP(K35&amp;"@"&amp;L35, orderadmin, 2))))</f>
        <v>10</v>
      </c>
      <c r="Z35" s="147" t="str">
        <f t="shared" si="5"/>
        <v>MexicoSan Luis PotosíCharcas, hillside</v>
      </c>
      <c r="AA35" s="147" t="str">
        <f t="shared" si="6"/>
        <v>Kukulcania arizonicaMexicoSan Luis PotosíCharcas, hillside[N23.12789°, W101.11362°]A.M. Chickering10/VII/1934</v>
      </c>
      <c r="AB35" s="147" t="str">
        <f t="shared" si="7"/>
        <v>Kukulcania arizonicaMexicoSan Luis PotosíCharcas, hillside[N23.12789°, W101.11362°]A.M. Chickering10/VII/1934MCZ 39056</v>
      </c>
      <c r="AC35" s="147" t="str">
        <f t="shared" si="1"/>
        <v>Kukulcania arizonicaMexicoSan Luis PotosíCharcas, hillside[N23.12789°, W101.11362°]A.M. Chickering10/VII/1934</v>
      </c>
      <c r="AD35" s="11" t="str">
        <f t="shared" si="2"/>
        <v/>
      </c>
      <c r="AE35" s="11" t="str">
        <f t="array" ref="AE35">IF(ISBLANK(D35),"",IF(OR($H$2="y",$H$2="m"),IF(AA35=AA34,IF(OR(AB35=$AB$4:$AB34)=FALSE,AE34&amp;C35,AE34),"("&amp;C35)&amp;IF(AA35=AA36,IF(OR(AB36=$AB$4:$AB35)=FALSE,", ",""),") "),""))</f>
        <v/>
      </c>
      <c r="AF35" s="11" t="str">
        <f t="shared" si="3"/>
        <v/>
      </c>
      <c r="AG35" s="11" t="str">
        <f t="array" ref="AG35">IF(ISBLANK(D35),"",IF(OR($H$2="y",$H$2="m"),IF(AA35=AA34,IF(OR(AC35=$AC$4:$AC34)=FALSE,AG34&amp;AF35,AG34),"("&amp;AF35)&amp;IF(AA35=AA36,IF(OR(AC36=$AC$4:$AC35)=FALSE,", ",""),") "),""))</f>
        <v/>
      </c>
      <c r="AH35" s="10" t="str">
        <f>IF((ISBLANK(D35)),"",IF(D35=D34,AH34,"")&amp;IF(B34&lt;&gt;B35,((IF(ISBLANK(E35),$D$3&amp;"Non-type material: "&amp;$D$3,$D$3&amp;INDEX('type-categories'!$A$2:$B$100,MATCH(E35,'type-categories'!$A$2:$A$100,0),2)&amp;$D$3))),"")&amp;(IF(K35&lt;&gt;K34,$C$2&amp;K35&amp;$K$3&amp;$C$2&amp;" ",(IF(B35&lt;&gt;B34,$C$2&amp;K35&amp;$K$3&amp;$C$2&amp;" ",""))))&amp;(IF(L35="","",((IF(L35&lt;&gt;L34,$D$2&amp;L35&amp;$L$3&amp;$D$2&amp;" ",IF(B35&lt;&gt;B34,$D$2&amp;L35&amp;$L$3&amp;$D$2&amp;" ",""))))))&amp;(IF(M35="","",((IF(M35&lt;&gt;M34,$E$2&amp;M35&amp;$E$2&amp;","&amp;" ",IF(B35&lt;&gt;B34,$E$2&amp;M35&amp;$E$2&amp;",",""))))))&amp;(IF(N35="","",IF(N35&lt;&gt;N34,N35&amp;", ",IF(B35&lt;&gt;B34,N35&amp;", ",""))))&amp;(IF(ISBLANK(O35),"",(IF(O35&lt;&gt;O34,O35&amp;", ",IF(B35&lt;&gt;B34,O35&amp;", ","")))))&amp;(IF(ISBLANK(P35),"",(IF(P35&lt;&gt;P34,P35&amp;", ",IF(B35&lt;&gt;B34,P35&amp;", ",IF(Z35&lt;&gt;Z34,P35&amp;", ",""))))))&amp;(IF(ISBLANK(Q35),"",(IF(Q35&lt;&gt;Q34,Q35&amp;", ",IF(B35&lt;&gt;B34,Q35&amp;", ",IF(Z35&lt;&gt;Z34,Q35&amp;", ",""))))))&amp;(IF(ISBLANK(R35),"",(IF(R35&lt;&gt;R34,R35&amp;"m, ",IF(B35&lt;&gt;B34,R35&amp;"m, ",IF(Z35&lt;&gt;Z34,R35&amp;"m, ",""))))))&amp;IF(ISBLANK(S35),"",(IF(B35&lt;&gt;B34,S35&amp;", ",IF(S35&lt;&gt;S34,IF((Z35=Z34),"same locality "&amp;S35&amp;", ",S35&amp;", "),""))))&amp;(IF(ISBLANK(T35),"",(IF(T35&lt;&gt;T34,IF(ISBLANK(F$2),T35&amp;", ",T35&amp;" "&amp;F$2&amp;", "),(IF(B35&lt;&gt;B34,IF(ISBLANK(F$2),T35&amp;", ",T35&amp;" "&amp;F$2&amp;", "),(IF(Z35&lt;&gt;Z34,IF(ISBLANK(F$2),T35&amp;", ",T35&amp;" "&amp;F$2&amp;", "),IF((U35&lt;&gt;U34)*($G$2="Y"),"same collector, ","")))))))))&amp;(IF(ISBLANK(U35),"",(IF(U35&lt;&gt;U34,U35&amp;", ",(IF(B35&lt;&gt;B34,U35&amp;", ",IF(Z35&lt;&gt;Z34,U35&amp;", ",(IF(T35&lt;&gt;T34,IF((T35&lt;&gt;T34)*($G$2="Y"),"same date, ", ""),IF((T35=T34)*(U35=U34)*(S35&lt;&gt;S34)*($G$2="Y"),"same collector and date, ", ""))))))))))&amp;(IF(ISBLANK(V35),"",V35&amp;", "))&amp;IF((AA35&lt;&gt;AA36)*($H$2="y"),AD35&amp;AE35,IF((AA35&lt;&gt;AA36)*($H$2="m"),AD35&amp;AG35,IF(($H$2&lt;&gt;"m")*($H$2&lt;&gt;"Y"),(IF(F35=0,"",F35&amp;" "&amp;$F$4&amp;" "))&amp;(IF(G35=0,"",G35&amp;" "&amp;$G$4&amp;" "))&amp;(IF(H35=0,"",H35&amp;" "&amp;H$4&amp;" "))&amp;(IF(I35=0,"",I35&amp;" "&amp;$I$4&amp;" "))&amp;(IF(J35=0,"",J35&amp;" "&amp;$J$4&amp;" "))&amp;IF((ISBLANK(C35)),"","("&amp;C35&amp;")"),"")))&amp;IF((B35=B36)*(K35=K36)*(L35=L36)*(M35=M36),IF(($H$2&lt;&gt;"m")*($H$2&lt;&gt;"Y"), ", ", IF((ISNUMBER(FIND(")",AE35))), ", ", "")),IF((B35=B36)*(K35=K36)*(L35=L36),";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v>
      </c>
      <c r="AI35" s="1"/>
    </row>
    <row r="36" spans="1:35" s="4" customFormat="1" x14ac:dyDescent="0.25">
      <c r="A36" s="3">
        <f t="shared" si="4"/>
        <v>1</v>
      </c>
      <c r="B36" s="53" t="str">
        <f t="shared" si="8"/>
        <v>Kukulcania arizonica</v>
      </c>
      <c r="C36" s="57" t="s">
        <v>254</v>
      </c>
      <c r="D36" s="56" t="s">
        <v>204</v>
      </c>
      <c r="E36" s="56"/>
      <c r="F36" s="56">
        <v>0</v>
      </c>
      <c r="G36" s="56">
        <v>3</v>
      </c>
      <c r="H36" s="56">
        <v>1</v>
      </c>
      <c r="I36" s="56"/>
      <c r="J36" s="56"/>
      <c r="K36" s="54" t="s">
        <v>49</v>
      </c>
      <c r="L36" s="54" t="s">
        <v>626</v>
      </c>
      <c r="M36" s="54" t="s">
        <v>631</v>
      </c>
      <c r="N36" s="54" t="s">
        <v>86</v>
      </c>
      <c r="O36" s="54" t="s">
        <v>86</v>
      </c>
      <c r="P36" s="54"/>
      <c r="Q36" s="54" t="s">
        <v>86</v>
      </c>
      <c r="R36" s="54"/>
      <c r="S36" s="54" t="s">
        <v>628</v>
      </c>
      <c r="T36" s="54" t="s">
        <v>629</v>
      </c>
      <c r="U36" s="54" t="s">
        <v>523</v>
      </c>
      <c r="V36" s="54"/>
      <c r="W36" s="54" t="s">
        <v>86</v>
      </c>
      <c r="X36" s="147">
        <f ca="1">IF(ISBLANK(D36),"",IF('order-admin-units'!$I$1&lt;&gt;"y", "", IF((K36="")*(ISBLANK(D36)=FALSE), 'order-admin-units'!$B$1+1, VLOOKUP(K36, ordercountry, 2))))</f>
        <v>2</v>
      </c>
      <c r="Y36" s="147">
        <f ca="1">IF(ISBLANK(D36),"",IF('order-admin-units'!$I$1&lt;&gt;"y", "", IF(L36="", 'order-admin-units'!$B$2+1, VLOOKUP(K36&amp;"@"&amp;L36, orderadmin, 2))))</f>
        <v>10</v>
      </c>
      <c r="Z36" s="147" t="str">
        <f t="shared" si="5"/>
        <v>MexicoSan Luis PotosíCharcas, hillside</v>
      </c>
      <c r="AA36" s="147" t="str">
        <f t="shared" si="6"/>
        <v>Kukulcania arizonicaMexicoSan Luis PotosíCharcas, hillside[N23.12789°, W101.11362°]A.M. Chickering19/VII/1934</v>
      </c>
      <c r="AB36" s="147" t="str">
        <f t="shared" si="7"/>
        <v>Kukulcania arizonicaMexicoSan Luis PotosíCharcas, hillside[N23.12789°, W101.11362°]A.M. Chickering19/VII/1934MCZ 39055</v>
      </c>
      <c r="AC36" s="147" t="str">
        <f t="shared" si="1"/>
        <v>Kukulcania arizonicaMexicoSan Luis PotosíCharcas, hillside[N23.12789°, W101.11362°]A.M. Chickering19/VII/1934</v>
      </c>
      <c r="AD36" s="11" t="str">
        <f t="shared" si="2"/>
        <v/>
      </c>
      <c r="AE36" s="11" t="str">
        <f t="array" ref="AE36">IF(ISBLANK(D36),"",IF(OR($H$2="y",$H$2="m"),IF(AA36=AA35,IF(OR(AB36=$AB$4:$AB35)=FALSE,AE35&amp;C36,AE35),"("&amp;C36)&amp;IF(AA36=AA37,IF(OR(AB37=$AB$4:$AB36)=FALSE,", ",""),") "),""))</f>
        <v/>
      </c>
      <c r="AF36" s="11" t="str">
        <f t="shared" si="3"/>
        <v/>
      </c>
      <c r="AG36" s="11" t="str">
        <f t="array" ref="AG36">IF(ISBLANK(D36),"",IF(OR($H$2="y",$H$2="m"),IF(AA36=AA35,IF(OR(AC36=$AC$4:$AC35)=FALSE,AG35&amp;AF36,AG35),"("&amp;AF36)&amp;IF(AA36=AA37,IF(OR(AC37=$AC$4:$AC36)=FALSE,", ",""),") "),""))</f>
        <v/>
      </c>
      <c r="AH36" s="10" t="str">
        <f>IF((ISBLANK(D36)),"",IF(D36=D35,AH35,"")&amp;IF(B35&lt;&gt;B36,((IF(ISBLANK(E36),$D$3&amp;"Non-type material: "&amp;$D$3,$D$3&amp;INDEX('type-categories'!$A$2:$B$100,MATCH(E36,'type-categories'!$A$2:$A$100,0),2)&amp;$D$3))),"")&amp;(IF(K36&lt;&gt;K35,$C$2&amp;K36&amp;$K$3&amp;$C$2&amp;" ",(IF(B36&lt;&gt;B35,$C$2&amp;K36&amp;$K$3&amp;$C$2&amp;" ",""))))&amp;(IF(L36="","",((IF(L36&lt;&gt;L35,$D$2&amp;L36&amp;$L$3&amp;$D$2&amp;" ",IF(B36&lt;&gt;B35,$D$2&amp;L36&amp;$L$3&amp;$D$2&amp;" ",""))))))&amp;(IF(M36="","",((IF(M36&lt;&gt;M35,$E$2&amp;M36&amp;$E$2&amp;","&amp;" ",IF(B36&lt;&gt;B35,$E$2&amp;M36&amp;$E$2&amp;",",""))))))&amp;(IF(N36="","",IF(N36&lt;&gt;N35,N36&amp;", ",IF(B36&lt;&gt;B35,N36&amp;", ",""))))&amp;(IF(ISBLANK(O36),"",(IF(O36&lt;&gt;O35,O36&amp;", ",IF(B36&lt;&gt;B35,O36&amp;", ","")))))&amp;(IF(ISBLANK(P36),"",(IF(P36&lt;&gt;P35,P36&amp;", ",IF(B36&lt;&gt;B35,P36&amp;", ",IF(Z36&lt;&gt;Z35,P36&amp;", ",""))))))&amp;(IF(ISBLANK(Q36),"",(IF(Q36&lt;&gt;Q35,Q36&amp;", ",IF(B36&lt;&gt;B35,Q36&amp;", ",IF(Z36&lt;&gt;Z35,Q36&amp;", ",""))))))&amp;(IF(ISBLANK(R36),"",(IF(R36&lt;&gt;R35,R36&amp;"m, ",IF(B36&lt;&gt;B35,R36&amp;"m, ",IF(Z36&lt;&gt;Z35,R36&amp;"m, ",""))))))&amp;IF(ISBLANK(S36),"",(IF(B36&lt;&gt;B35,S36&amp;", ",IF(S36&lt;&gt;S35,IF((Z36=Z35),"same locality "&amp;S36&amp;", ",S36&amp;", "),""))))&amp;(IF(ISBLANK(T36),"",(IF(T36&lt;&gt;T35,IF(ISBLANK(F$2),T36&amp;", ",T36&amp;" "&amp;F$2&amp;", "),(IF(B36&lt;&gt;B35,IF(ISBLANK(F$2),T36&amp;", ",T36&amp;" "&amp;F$2&amp;", "),(IF(Z36&lt;&gt;Z35,IF(ISBLANK(F$2),T36&amp;", ",T36&amp;" "&amp;F$2&amp;", "),IF((U36&lt;&gt;U35)*($G$2="Y"),"same collector, ","")))))))))&amp;(IF(ISBLANK(U36),"",(IF(U36&lt;&gt;U35,U36&amp;", ",(IF(B36&lt;&gt;B35,U36&amp;", ",IF(Z36&lt;&gt;Z35,U36&amp;", ",(IF(T36&lt;&gt;T35,IF((T36&lt;&gt;T35)*($G$2="Y"),"same date, ", ""),IF((T36=T35)*(U36=U35)*(S36&lt;&gt;S35)*($G$2="Y"),"same collector and date, ", ""))))))))))&amp;(IF(ISBLANK(V36),"",V36&amp;", "))&amp;IF((AA36&lt;&gt;AA37)*($H$2="y"),AD36&amp;AE36,IF((AA36&lt;&gt;AA37)*($H$2="m"),AD36&amp;AG36,IF(($H$2&lt;&gt;"m")*($H$2&lt;&gt;"Y"),(IF(F36=0,"",F36&amp;" "&amp;$F$4&amp;" "))&amp;(IF(G36=0,"",G36&amp;" "&amp;$G$4&amp;" "))&amp;(IF(H36=0,"",H36&amp;" "&amp;H$4&amp;" "))&amp;(IF(I36=0,"",I36&amp;" "&amp;$I$4&amp;" "))&amp;(IF(J36=0,"",J36&amp;" "&amp;$J$4&amp;" "))&amp;IF((ISBLANK(C36)),"","("&amp;C36&amp;")"),"")))&amp;IF((B36=B37)*(K36=K37)*(L36=L37)*(M36=M37),IF(($H$2&lt;&gt;"m")*($H$2&lt;&gt;"Y"), ", ", IF((ISNUMBER(FIND(")",AE36))), ", ", "")),IF((B36=B37)*(K36=K37)*(L36=L37),";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v>
      </c>
      <c r="AI36" s="1"/>
    </row>
    <row r="37" spans="1:35" s="4" customFormat="1" x14ac:dyDescent="0.25">
      <c r="A37" s="3">
        <f t="shared" si="4"/>
        <v>1</v>
      </c>
      <c r="B37" s="53" t="str">
        <f t="shared" si="8"/>
        <v>Kukulcania arizonica</v>
      </c>
      <c r="C37" s="57" t="s">
        <v>255</v>
      </c>
      <c r="D37" s="56" t="s">
        <v>204</v>
      </c>
      <c r="E37" s="56"/>
      <c r="F37" s="56">
        <v>0</v>
      </c>
      <c r="G37" s="56">
        <v>3</v>
      </c>
      <c r="H37" s="56">
        <v>1</v>
      </c>
      <c r="I37" s="56"/>
      <c r="J37" s="56"/>
      <c r="K37" s="54" t="s">
        <v>49</v>
      </c>
      <c r="L37" s="54" t="s">
        <v>626</v>
      </c>
      <c r="M37" s="54" t="s">
        <v>631</v>
      </c>
      <c r="N37" s="54" t="s">
        <v>86</v>
      </c>
      <c r="O37" s="54" t="s">
        <v>86</v>
      </c>
      <c r="P37" s="54"/>
      <c r="Q37" s="54" t="s">
        <v>86</v>
      </c>
      <c r="R37" s="54"/>
      <c r="S37" s="54" t="s">
        <v>628</v>
      </c>
      <c r="T37" s="54" t="s">
        <v>629</v>
      </c>
      <c r="U37" s="54" t="s">
        <v>633</v>
      </c>
      <c r="V37" s="54"/>
      <c r="W37" s="54" t="s">
        <v>86</v>
      </c>
      <c r="X37" s="147">
        <f ca="1">IF(ISBLANK(D37),"",IF('order-admin-units'!$I$1&lt;&gt;"y", "", IF((K37="")*(ISBLANK(D37)=FALSE), 'order-admin-units'!$B$1+1, VLOOKUP(K37, ordercountry, 2))))</f>
        <v>2</v>
      </c>
      <c r="Y37" s="147">
        <f ca="1">IF(ISBLANK(D37),"",IF('order-admin-units'!$I$1&lt;&gt;"y", "", IF(L37="", 'order-admin-units'!$B$2+1, VLOOKUP(K37&amp;"@"&amp;L37, orderadmin, 2))))</f>
        <v>10</v>
      </c>
      <c r="Z37" s="147" t="str">
        <f t="shared" si="5"/>
        <v>MexicoSan Luis PotosíCharcas, hillside</v>
      </c>
      <c r="AA37" s="147" t="str">
        <f t="shared" si="6"/>
        <v>Kukulcania arizonicaMexicoSan Luis PotosíCharcas, hillside[N23.12789°, W101.11362°]A.M. Chickering7/VII/1934</v>
      </c>
      <c r="AB37" s="147" t="str">
        <f t="shared" si="7"/>
        <v>Kukulcania arizonicaMexicoSan Luis PotosíCharcas, hillside[N23.12789°, W101.11362°]A.M. Chickering7/VII/1934MCZ 39063</v>
      </c>
      <c r="AC37" s="147" t="str">
        <f t="shared" si="1"/>
        <v>Kukulcania arizonicaMexicoSan Luis PotosíCharcas, hillside[N23.12789°, W101.11362°]A.M. Chickering7/VII/1934</v>
      </c>
      <c r="AD37" s="11" t="str">
        <f t="shared" si="2"/>
        <v/>
      </c>
      <c r="AE37" s="11" t="str">
        <f t="array" ref="AE37">IF(ISBLANK(D37),"",IF(OR($H$2="y",$H$2="m"),IF(AA37=AA36,IF(OR(AB37=$AB$4:$AB36)=FALSE,AE36&amp;C37,AE36),"("&amp;C37)&amp;IF(AA37=AA38,IF(OR(AB38=$AB$4:$AB37)=FALSE,", ",""),") "),""))</f>
        <v/>
      </c>
      <c r="AF37" s="11" t="str">
        <f t="shared" si="3"/>
        <v/>
      </c>
      <c r="AG37" s="11" t="str">
        <f t="array" ref="AG37">IF(ISBLANK(D37),"",IF(OR($H$2="y",$H$2="m"),IF(AA37=AA36,IF(OR(AC37=$AC$4:$AC36)=FALSE,AG36&amp;AF37,AG36),"("&amp;AF37)&amp;IF(AA37=AA38,IF(OR(AC38=$AC$4:$AC37)=FALSE,", ",""),") "),""))</f>
        <v/>
      </c>
      <c r="AH37" s="10" t="str">
        <f>IF((ISBLANK(D37)),"",IF(D37=D36,AH36,"")&amp;IF(B36&lt;&gt;B37,((IF(ISBLANK(E37),$D$3&amp;"Non-type material: "&amp;$D$3,$D$3&amp;INDEX('type-categories'!$A$2:$B$100,MATCH(E37,'type-categories'!$A$2:$A$100,0),2)&amp;$D$3))),"")&amp;(IF(K37&lt;&gt;K36,$C$2&amp;K37&amp;$K$3&amp;$C$2&amp;" ",(IF(B37&lt;&gt;B36,$C$2&amp;K37&amp;$K$3&amp;$C$2&amp;" ",""))))&amp;(IF(L37="","",((IF(L37&lt;&gt;L36,$D$2&amp;L37&amp;$L$3&amp;$D$2&amp;" ",IF(B37&lt;&gt;B36,$D$2&amp;L37&amp;$L$3&amp;$D$2&amp;" ",""))))))&amp;(IF(M37="","",((IF(M37&lt;&gt;M36,$E$2&amp;M37&amp;$E$2&amp;","&amp;" ",IF(B37&lt;&gt;B36,$E$2&amp;M37&amp;$E$2&amp;",",""))))))&amp;(IF(N37="","",IF(N37&lt;&gt;N36,N37&amp;", ",IF(B37&lt;&gt;B36,N37&amp;", ",""))))&amp;(IF(ISBLANK(O37),"",(IF(O37&lt;&gt;O36,O37&amp;", ",IF(B37&lt;&gt;B36,O37&amp;", ","")))))&amp;(IF(ISBLANK(P37),"",(IF(P37&lt;&gt;P36,P37&amp;", ",IF(B37&lt;&gt;B36,P37&amp;", ",IF(Z37&lt;&gt;Z36,P37&amp;", ",""))))))&amp;(IF(ISBLANK(Q37),"",(IF(Q37&lt;&gt;Q36,Q37&amp;", ",IF(B37&lt;&gt;B36,Q37&amp;", ",IF(Z37&lt;&gt;Z36,Q37&amp;", ",""))))))&amp;(IF(ISBLANK(R37),"",(IF(R37&lt;&gt;R36,R37&amp;"m, ",IF(B37&lt;&gt;B36,R37&amp;"m, ",IF(Z37&lt;&gt;Z36,R37&amp;"m, ",""))))))&amp;IF(ISBLANK(S37),"",(IF(B37&lt;&gt;B36,S37&amp;", ",IF(S37&lt;&gt;S36,IF((Z37=Z36),"same locality "&amp;S37&amp;", ",S37&amp;", "),""))))&amp;(IF(ISBLANK(T37),"",(IF(T37&lt;&gt;T36,IF(ISBLANK(F$2),T37&amp;", ",T37&amp;" "&amp;F$2&amp;", "),(IF(B37&lt;&gt;B36,IF(ISBLANK(F$2),T37&amp;", ",T37&amp;" "&amp;F$2&amp;", "),(IF(Z37&lt;&gt;Z36,IF(ISBLANK(F$2),T37&amp;", ",T37&amp;" "&amp;F$2&amp;", "),IF((U37&lt;&gt;U36)*($G$2="Y"),"same collector, ","")))))))))&amp;(IF(ISBLANK(U37),"",(IF(U37&lt;&gt;U36,U37&amp;", ",(IF(B37&lt;&gt;B36,U37&amp;", ",IF(Z37&lt;&gt;Z36,U37&amp;", ",(IF(T37&lt;&gt;T36,IF((T37&lt;&gt;T36)*($G$2="Y"),"same date, ", ""),IF((T37=T36)*(U37=U36)*(S37&lt;&gt;S36)*($G$2="Y"),"same collector and date, ", ""))))))))))&amp;(IF(ISBLANK(V37),"",V37&amp;", "))&amp;IF((AA37&lt;&gt;AA38)*($H$2="y"),AD37&amp;AE37,IF((AA37&lt;&gt;AA38)*($H$2="m"),AD37&amp;AG37,IF(($H$2&lt;&gt;"m")*($H$2&lt;&gt;"Y"),(IF(F37=0,"",F37&amp;" "&amp;$F$4&amp;" "))&amp;(IF(G37=0,"",G37&amp;" "&amp;$G$4&amp;" "))&amp;(IF(H37=0,"",H37&amp;" "&amp;H$4&amp;" "))&amp;(IF(I37=0,"",I37&amp;" "&amp;$I$4&amp;" "))&amp;(IF(J37=0,"",J37&amp;" "&amp;$J$4&amp;" "))&amp;IF((ISBLANK(C37)),"","("&amp;C37&amp;")"),"")))&amp;IF((B37=B38)*(K37=K38)*(L37=L38)*(M37=M38),IF(($H$2&lt;&gt;"m")*($H$2&lt;&gt;"Y"), ", ", IF((ISNUMBER(FIND(")",AE37))), ", ", "")),IF((B37=B38)*(K37=K38)*(L37=L38),";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v>
      </c>
      <c r="AI37" s="1"/>
    </row>
    <row r="38" spans="1:35" s="4" customFormat="1" x14ac:dyDescent="0.25">
      <c r="A38" s="3">
        <f t="shared" si="4"/>
        <v>1</v>
      </c>
      <c r="B38" s="53" t="str">
        <f t="shared" si="8"/>
        <v>Kukulcania arizonica</v>
      </c>
      <c r="C38" s="57" t="s">
        <v>256</v>
      </c>
      <c r="D38" s="56" t="s">
        <v>204</v>
      </c>
      <c r="E38" s="56"/>
      <c r="F38" s="56">
        <v>1</v>
      </c>
      <c r="G38" s="56">
        <v>1</v>
      </c>
      <c r="H38" s="56">
        <v>1</v>
      </c>
      <c r="I38" s="56"/>
      <c r="J38" s="56"/>
      <c r="K38" s="54" t="s">
        <v>49</v>
      </c>
      <c r="L38" s="54" t="s">
        <v>626</v>
      </c>
      <c r="M38" s="54" t="s">
        <v>631</v>
      </c>
      <c r="N38" s="54" t="s">
        <v>86</v>
      </c>
      <c r="O38" s="54" t="s">
        <v>86</v>
      </c>
      <c r="P38" s="54"/>
      <c r="Q38" s="54" t="s">
        <v>86</v>
      </c>
      <c r="R38" s="54"/>
      <c r="S38" s="54" t="s">
        <v>628</v>
      </c>
      <c r="T38" s="54" t="s">
        <v>629</v>
      </c>
      <c r="U38" s="54" t="s">
        <v>634</v>
      </c>
      <c r="V38" s="54"/>
      <c r="W38" s="54" t="s">
        <v>86</v>
      </c>
      <c r="X38" s="147">
        <f ca="1">IF(ISBLANK(D38),"",IF('order-admin-units'!$I$1&lt;&gt;"y", "", IF((K38="")*(ISBLANK(D38)=FALSE), 'order-admin-units'!$B$1+1, VLOOKUP(K38, ordercountry, 2))))</f>
        <v>2</v>
      </c>
      <c r="Y38" s="147">
        <f ca="1">IF(ISBLANK(D38),"",IF('order-admin-units'!$I$1&lt;&gt;"y", "", IF(L38="", 'order-admin-units'!$B$2+1, VLOOKUP(K38&amp;"@"&amp;L38, orderadmin, 2))))</f>
        <v>10</v>
      </c>
      <c r="Z38" s="147" t="str">
        <f t="shared" si="5"/>
        <v>MexicoSan Luis PotosíCharcas, hillside</v>
      </c>
      <c r="AA38" s="147" t="str">
        <f t="shared" si="6"/>
        <v>Kukulcania arizonicaMexicoSan Luis PotosíCharcas, hillside[N23.12789°, W101.11362°]A.M. Chickering8/VII/1934</v>
      </c>
      <c r="AB38" s="147" t="str">
        <f t="shared" si="7"/>
        <v>Kukulcania arizonicaMexicoSan Luis PotosíCharcas, hillside[N23.12789°, W101.11362°]A.M. Chickering8/VII/1934MCZ 39054</v>
      </c>
      <c r="AC38" s="147" t="str">
        <f t="shared" si="1"/>
        <v>Kukulcania arizonicaMexicoSan Luis PotosíCharcas, hillside[N23.12789°, W101.11362°]A.M. Chickering8/VII/1934</v>
      </c>
      <c r="AD38" s="11" t="str">
        <f t="shared" si="2"/>
        <v/>
      </c>
      <c r="AE38" s="11" t="str">
        <f t="array" ref="AE38">IF(ISBLANK(D38),"",IF(OR($H$2="y",$H$2="m"),IF(AA38=AA37,IF(OR(AB38=$AB$4:$AB37)=FALSE,AE37&amp;C38,AE37),"("&amp;C38)&amp;IF(AA38=AA39,IF(OR(AB39=$AB$4:$AB38)=FALSE,", ",""),") "),""))</f>
        <v/>
      </c>
      <c r="AF38" s="11" t="str">
        <f t="shared" si="3"/>
        <v/>
      </c>
      <c r="AG38" s="11" t="str">
        <f t="array" ref="AG38">IF(ISBLANK(D38),"",IF(OR($H$2="y",$H$2="m"),IF(AA38=AA37,IF(OR(AC38=$AC$4:$AC37)=FALSE,AG37&amp;AF38,AG37),"("&amp;AF38)&amp;IF(AA38=AA39,IF(OR(AC39=$AC$4:$AC38)=FALSE,", ",""),") "),""))</f>
        <v/>
      </c>
      <c r="AH38" s="10" t="str">
        <f>IF((ISBLANK(D38)),"",IF(D38=D37,AH37,"")&amp;IF(B37&lt;&gt;B38,((IF(ISBLANK(E38),$D$3&amp;"Non-type material: "&amp;$D$3,$D$3&amp;INDEX('type-categories'!$A$2:$B$100,MATCH(E38,'type-categories'!$A$2:$A$100,0),2)&amp;$D$3))),"")&amp;(IF(K38&lt;&gt;K37,$C$2&amp;K38&amp;$K$3&amp;$C$2&amp;" ",(IF(B38&lt;&gt;B37,$C$2&amp;K38&amp;$K$3&amp;$C$2&amp;" ",""))))&amp;(IF(L38="","",((IF(L38&lt;&gt;L37,$D$2&amp;L38&amp;$L$3&amp;$D$2&amp;" ",IF(B38&lt;&gt;B37,$D$2&amp;L38&amp;$L$3&amp;$D$2&amp;" ",""))))))&amp;(IF(M38="","",((IF(M38&lt;&gt;M37,$E$2&amp;M38&amp;$E$2&amp;","&amp;" ",IF(B38&lt;&gt;B37,$E$2&amp;M38&amp;$E$2&amp;",",""))))))&amp;(IF(N38="","",IF(N38&lt;&gt;N37,N38&amp;", ",IF(B38&lt;&gt;B37,N38&amp;", ",""))))&amp;(IF(ISBLANK(O38),"",(IF(O38&lt;&gt;O37,O38&amp;", ",IF(B38&lt;&gt;B37,O38&amp;", ","")))))&amp;(IF(ISBLANK(P38),"",(IF(P38&lt;&gt;P37,P38&amp;", ",IF(B38&lt;&gt;B37,P38&amp;", ",IF(Z38&lt;&gt;Z37,P38&amp;", ",""))))))&amp;(IF(ISBLANK(Q38),"",(IF(Q38&lt;&gt;Q37,Q38&amp;", ",IF(B38&lt;&gt;B37,Q38&amp;", ",IF(Z38&lt;&gt;Z37,Q38&amp;", ",""))))))&amp;(IF(ISBLANK(R38),"",(IF(R38&lt;&gt;R37,R38&amp;"m, ",IF(B38&lt;&gt;B37,R38&amp;"m, ",IF(Z38&lt;&gt;Z37,R38&amp;"m, ",""))))))&amp;IF(ISBLANK(S38),"",(IF(B38&lt;&gt;B37,S38&amp;", ",IF(S38&lt;&gt;S37,IF((Z38=Z37),"same locality "&amp;S38&amp;", ",S38&amp;", "),""))))&amp;(IF(ISBLANK(T38),"",(IF(T38&lt;&gt;T37,IF(ISBLANK(F$2),T38&amp;", ",T38&amp;" "&amp;F$2&amp;", "),(IF(B38&lt;&gt;B37,IF(ISBLANK(F$2),T38&amp;", ",T38&amp;" "&amp;F$2&amp;", "),(IF(Z38&lt;&gt;Z37,IF(ISBLANK(F$2),T38&amp;", ",T38&amp;" "&amp;F$2&amp;", "),IF((U38&lt;&gt;U37)*($G$2="Y"),"same collector, ","")))))))))&amp;(IF(ISBLANK(U38),"",(IF(U38&lt;&gt;U37,U38&amp;", ",(IF(B38&lt;&gt;B37,U38&amp;", ",IF(Z38&lt;&gt;Z37,U38&amp;", ",(IF(T38&lt;&gt;T37,IF((T38&lt;&gt;T37)*($G$2="Y"),"same date, ", ""),IF((T38=T37)*(U38=U37)*(S38&lt;&gt;S37)*($G$2="Y"),"same collector and date, ", ""))))))))))&amp;(IF(ISBLANK(V38),"",V38&amp;", "))&amp;IF((AA38&lt;&gt;AA39)*($H$2="y"),AD38&amp;AE38,IF((AA38&lt;&gt;AA39)*($H$2="m"),AD38&amp;AG38,IF(($H$2&lt;&gt;"m")*($H$2&lt;&gt;"Y"),(IF(F38=0,"",F38&amp;" "&amp;$F$4&amp;" "))&amp;(IF(G38=0,"",G38&amp;" "&amp;$G$4&amp;" "))&amp;(IF(H38=0,"",H38&amp;" "&amp;H$4&amp;" "))&amp;(IF(I38=0,"",I38&amp;" "&amp;$I$4&amp;" "))&amp;(IF(J38=0,"",J38&amp;" "&amp;$J$4&amp;" "))&amp;IF((ISBLANK(C38)),"","("&amp;C38&amp;")"),"")))&amp;IF((B38=B39)*(K38=K39)*(L38=L39)*(M38=M39),IF(($H$2&lt;&gt;"m")*($H$2&lt;&gt;"Y"), ", ", IF((ISNUMBER(FIND(")",AE38))), ", ", "")),IF((B38=B39)*(K38=K39)*(L38=L39),";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v>
      </c>
      <c r="AI38" s="1"/>
    </row>
    <row r="39" spans="1:35" s="4" customFormat="1" x14ac:dyDescent="0.25">
      <c r="A39" s="3">
        <f t="shared" si="4"/>
        <v>1</v>
      </c>
      <c r="B39" s="53" t="str">
        <f t="shared" si="8"/>
        <v>Kukulcania arizonica</v>
      </c>
      <c r="C39" s="57" t="s">
        <v>205</v>
      </c>
      <c r="D39" s="56" t="s">
        <v>204</v>
      </c>
      <c r="E39" s="56"/>
      <c r="F39" s="56">
        <v>0</v>
      </c>
      <c r="G39" s="56">
        <v>1</v>
      </c>
      <c r="H39" s="56">
        <v>0</v>
      </c>
      <c r="I39" s="56"/>
      <c r="J39" s="56"/>
      <c r="K39" s="54" t="s">
        <v>49</v>
      </c>
      <c r="L39" s="54" t="s">
        <v>626</v>
      </c>
      <c r="M39" s="54" t="s">
        <v>635</v>
      </c>
      <c r="N39" s="54" t="s">
        <v>86</v>
      </c>
      <c r="O39" s="54" t="s">
        <v>86</v>
      </c>
      <c r="P39" s="54"/>
      <c r="Q39" s="54" t="s">
        <v>86</v>
      </c>
      <c r="R39" s="54"/>
      <c r="S39" s="54" t="s">
        <v>86</v>
      </c>
      <c r="T39" s="54" t="s">
        <v>528</v>
      </c>
      <c r="U39" s="54" t="s">
        <v>636</v>
      </c>
      <c r="V39" s="54"/>
      <c r="W39" s="54" t="s">
        <v>86</v>
      </c>
      <c r="X39" s="147">
        <f ca="1">IF(ISBLANK(D39),"",IF('order-admin-units'!$I$1&lt;&gt;"y", "", IF((K39="")*(ISBLANK(D39)=FALSE), 'order-admin-units'!$B$1+1, VLOOKUP(K39, ordercountry, 2))))</f>
        <v>2</v>
      </c>
      <c r="Y39" s="147">
        <f ca="1">IF(ISBLANK(D39),"",IF('order-admin-units'!$I$1&lt;&gt;"y", "", IF(L39="", 'order-admin-units'!$B$2+1, VLOOKUP(K39&amp;"@"&amp;L39, orderadmin, 2))))</f>
        <v>10</v>
      </c>
      <c r="Z39" s="147" t="str">
        <f t="shared" si="5"/>
        <v>MexicoSan Luis PotosíHighway 70, km 199</v>
      </c>
      <c r="AA39" s="147" t="str">
        <f t="shared" si="6"/>
        <v>Kukulcania arizonicaMexicoSan Luis PotosíHighway 70, km 199W. Graham22/II/1973</v>
      </c>
      <c r="AB39" s="147" t="str">
        <f t="shared" si="7"/>
        <v xml:space="preserve">Kukulcania arizonicaMexicoSan Luis PotosíHighway 70, km 199W. Graham22/II/1973AMNH </v>
      </c>
      <c r="AC39" s="147" t="str">
        <f t="shared" si="1"/>
        <v>Kukulcania arizonicaMexicoSan Luis PotosíHighway 70, km 199W. Graham22/II/1973</v>
      </c>
      <c r="AD39" s="11" t="str">
        <f t="shared" si="2"/>
        <v/>
      </c>
      <c r="AE39" s="11" t="str">
        <f t="array" ref="AE39">IF(ISBLANK(D39),"",IF(OR($H$2="y",$H$2="m"),IF(AA39=AA38,IF(OR(AB39=$AB$4:$AB38)=FALSE,AE38&amp;C39,AE38),"("&amp;C39)&amp;IF(AA39=AA40,IF(OR(AB40=$AB$4:$AB39)=FALSE,", ",""),") "),""))</f>
        <v/>
      </c>
      <c r="AF39" s="11" t="str">
        <f t="shared" si="3"/>
        <v/>
      </c>
      <c r="AG39" s="11" t="str">
        <f t="array" ref="AG39">IF(ISBLANK(D39),"",IF(OR($H$2="y",$H$2="m"),IF(AA39=AA38,IF(OR(AC39=$AC$4:$AC38)=FALSE,AG38&amp;AF39,AG38),"("&amp;AF39)&amp;IF(AA39=AA40,IF(OR(AC40=$AC$4:$AC39)=FALSE,", ",""),") "),""))</f>
        <v/>
      </c>
      <c r="AH39" s="10" t="str">
        <f>IF((ISBLANK(D39)),"",IF(D39=D38,AH38,"")&amp;IF(B38&lt;&gt;B39,((IF(ISBLANK(E39),$D$3&amp;"Non-type material: "&amp;$D$3,$D$3&amp;INDEX('type-categories'!$A$2:$B$100,MATCH(E39,'type-categories'!$A$2:$A$100,0),2)&amp;$D$3))),"")&amp;(IF(K39&lt;&gt;K38,$C$2&amp;K39&amp;$K$3&amp;$C$2&amp;" ",(IF(B39&lt;&gt;B38,$C$2&amp;K39&amp;$K$3&amp;$C$2&amp;" ",""))))&amp;(IF(L39="","",((IF(L39&lt;&gt;L38,$D$2&amp;L39&amp;$L$3&amp;$D$2&amp;" ",IF(B39&lt;&gt;B38,$D$2&amp;L39&amp;$L$3&amp;$D$2&amp;" ",""))))))&amp;(IF(M39="","",((IF(M39&lt;&gt;M38,$E$2&amp;M39&amp;$E$2&amp;","&amp;" ",IF(B39&lt;&gt;B38,$E$2&amp;M39&amp;$E$2&amp;",",""))))))&amp;(IF(N39="","",IF(N39&lt;&gt;N38,N39&amp;", ",IF(B39&lt;&gt;B38,N39&amp;", ",""))))&amp;(IF(ISBLANK(O39),"",(IF(O39&lt;&gt;O38,O39&amp;", ",IF(B39&lt;&gt;B38,O39&amp;", ","")))))&amp;(IF(ISBLANK(P39),"",(IF(P39&lt;&gt;P38,P39&amp;", ",IF(B39&lt;&gt;B38,P39&amp;", ",IF(Z39&lt;&gt;Z38,P39&amp;", ",""))))))&amp;(IF(ISBLANK(Q39),"",(IF(Q39&lt;&gt;Q38,Q39&amp;", ",IF(B39&lt;&gt;B38,Q39&amp;", ",IF(Z39&lt;&gt;Z38,Q39&amp;", ",""))))))&amp;(IF(ISBLANK(R39),"",(IF(R39&lt;&gt;R38,R39&amp;"m, ",IF(B39&lt;&gt;B38,R39&amp;"m, ",IF(Z39&lt;&gt;Z38,R39&amp;"m, ",""))))))&amp;IF(ISBLANK(S39),"",(IF(B39&lt;&gt;B38,S39&amp;", ",IF(S39&lt;&gt;S38,IF((Z39=Z38),"same locality "&amp;S39&amp;", ",S39&amp;", "),""))))&amp;(IF(ISBLANK(T39),"",(IF(T39&lt;&gt;T38,IF(ISBLANK(F$2),T39&amp;", ",T39&amp;" "&amp;F$2&amp;", "),(IF(B39&lt;&gt;B38,IF(ISBLANK(F$2),T39&amp;", ",T39&amp;" "&amp;F$2&amp;", "),(IF(Z39&lt;&gt;Z38,IF(ISBLANK(F$2),T39&amp;", ",T39&amp;" "&amp;F$2&amp;", "),IF((U39&lt;&gt;U38)*($G$2="Y"),"same collector, ","")))))))))&amp;(IF(ISBLANK(U39),"",(IF(U39&lt;&gt;U38,U39&amp;", ",(IF(B39&lt;&gt;B38,U39&amp;", ",IF(Z39&lt;&gt;Z38,U39&amp;", ",(IF(T39&lt;&gt;T38,IF((T39&lt;&gt;T38)*($G$2="Y"),"same date, ", ""),IF((T39=T38)*(U39=U38)*(S39&lt;&gt;S38)*($G$2="Y"),"same collector and date, ", ""))))))))))&amp;(IF(ISBLANK(V39),"",V39&amp;", "))&amp;IF((AA39&lt;&gt;AA40)*($H$2="y"),AD39&amp;AE39,IF((AA39&lt;&gt;AA40)*($H$2="m"),AD39&amp;AG39,IF(($H$2&lt;&gt;"m")*($H$2&lt;&gt;"Y"),(IF(F39=0,"",F39&amp;" "&amp;$F$4&amp;" "))&amp;(IF(G39=0,"",G39&amp;" "&amp;$G$4&amp;" "))&amp;(IF(H39=0,"",H39&amp;" "&amp;H$4&amp;" "))&amp;(IF(I39=0,"",I39&amp;" "&amp;$I$4&amp;" "))&amp;(IF(J39=0,"",J39&amp;" "&amp;$J$4&amp;" "))&amp;IF((ISBLANK(C39)),"","("&amp;C39&amp;")"),"")))&amp;IF((B39=B40)*(K39=K40)*(L39=L40)*(M39=M40),IF(($H$2&lt;&gt;"m")*($H$2&lt;&gt;"Y"), ", ", IF((ISNUMBER(FIND(")",AE39))), ", ", "")),IF((B39=B40)*(K39=K40)*(L39=L40),";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v>
      </c>
      <c r="AI39" s="1"/>
    </row>
    <row r="40" spans="1:35" s="4" customFormat="1" x14ac:dyDescent="0.25">
      <c r="A40" s="3">
        <f t="shared" si="4"/>
        <v>1</v>
      </c>
      <c r="B40" s="53" t="str">
        <f t="shared" si="8"/>
        <v>Kukulcania arizonica</v>
      </c>
      <c r="C40" s="56" t="s">
        <v>205</v>
      </c>
      <c r="D40" s="56" t="s">
        <v>204</v>
      </c>
      <c r="E40" s="56"/>
      <c r="F40" s="56">
        <v>0</v>
      </c>
      <c r="G40" s="56">
        <v>1</v>
      </c>
      <c r="H40" s="56">
        <v>2</v>
      </c>
      <c r="I40" s="56"/>
      <c r="J40" s="56"/>
      <c r="K40" s="54" t="s">
        <v>49</v>
      </c>
      <c r="L40" s="54" t="s">
        <v>626</v>
      </c>
      <c r="M40" s="54" t="s">
        <v>637</v>
      </c>
      <c r="N40" s="54" t="s">
        <v>86</v>
      </c>
      <c r="O40" s="54" t="s">
        <v>86</v>
      </c>
      <c r="P40" s="54" t="s">
        <v>638</v>
      </c>
      <c r="Q40" s="54" t="s">
        <v>86</v>
      </c>
      <c r="R40" s="54"/>
      <c r="S40" s="54" t="s">
        <v>639</v>
      </c>
      <c r="T40" s="54" t="s">
        <v>640</v>
      </c>
      <c r="U40" s="54" t="s">
        <v>641</v>
      </c>
      <c r="V40" s="54"/>
      <c r="W40" s="54" t="s">
        <v>86</v>
      </c>
      <c r="X40" s="147">
        <f ca="1">IF(ISBLANK(D40),"",IF('order-admin-units'!$I$1&lt;&gt;"y", "", IF((K40="")*(ISBLANK(D40)=FALSE), 'order-admin-units'!$B$1+1, VLOOKUP(K40, ordercountry, 2))))</f>
        <v>2</v>
      </c>
      <c r="Y40" s="147">
        <f ca="1">IF(ISBLANK(D40),"",IF('order-admin-units'!$I$1&lt;&gt;"y", "", IF(L40="", 'order-admin-units'!$B$2+1, VLOOKUP(K40&amp;"@"&amp;L40, orderadmin, 2))))</f>
        <v>10</v>
      </c>
      <c r="Z40" s="147" t="str">
        <f t="shared" si="5"/>
        <v>MexicoSan Luis PotosíRt. 70, 70 miles W of Valles</v>
      </c>
      <c r="AA40" s="147" t="str">
        <f t="shared" si="6"/>
        <v>Kukulcania arizonicaMexicoSan Luis PotosíRt. 70, 70 miles W of Vallesunder stones by roadside[N22.15313°, W100.93359°]J.A.L. Cooke19/II/1970</v>
      </c>
      <c r="AB40" s="147" t="str">
        <f t="shared" si="7"/>
        <v xml:space="preserve">Kukulcania arizonicaMexicoSan Luis PotosíRt. 70, 70 miles W of Vallesunder stones by roadside[N22.15313°, W100.93359°]J.A.L. Cooke19/II/1970AMNH </v>
      </c>
      <c r="AC40" s="147" t="str">
        <f t="shared" si="1"/>
        <v>Kukulcania arizonicaMexicoSan Luis PotosíRt. 70, 70 miles W of Vallesunder stones by roadside[N22.15313°, W100.93359°]J.A.L. Cooke19/II/1970</v>
      </c>
      <c r="AD40" s="11" t="str">
        <f t="shared" si="2"/>
        <v/>
      </c>
      <c r="AE40" s="11" t="str">
        <f t="array" ref="AE40">IF(ISBLANK(D40),"",IF(OR($H$2="y",$H$2="m"),IF(AA40=AA39,IF(OR(AB40=$AB$4:$AB39)=FALSE,AE39&amp;C40,AE39),"("&amp;C40)&amp;IF(AA40=AA41,IF(OR(AB41=$AB$4:$AB40)=FALSE,", ",""),") "),""))</f>
        <v/>
      </c>
      <c r="AF40" s="11" t="str">
        <f t="shared" si="3"/>
        <v/>
      </c>
      <c r="AG40" s="11" t="str">
        <f t="array" ref="AG40">IF(ISBLANK(D40),"",IF(OR($H$2="y",$H$2="m"),IF(AA40=AA39,IF(OR(AC40=$AC$4:$AC39)=FALSE,AG39&amp;AF40,AG39),"("&amp;AF40)&amp;IF(AA40=AA41,IF(OR(AC41=$AC$4:$AC40)=FALSE,", ",""),") "),""))</f>
        <v/>
      </c>
      <c r="AH40" s="10" t="str">
        <f>IF((ISBLANK(D40)),"",IF(D40=D39,AH39,"")&amp;IF(B39&lt;&gt;B40,((IF(ISBLANK(E40),$D$3&amp;"Non-type material: "&amp;$D$3,$D$3&amp;INDEX('type-categories'!$A$2:$B$100,MATCH(E40,'type-categories'!$A$2:$A$100,0),2)&amp;$D$3))),"")&amp;(IF(K40&lt;&gt;K39,$C$2&amp;K40&amp;$K$3&amp;$C$2&amp;" ",(IF(B40&lt;&gt;B39,$C$2&amp;K40&amp;$K$3&amp;$C$2&amp;" ",""))))&amp;(IF(L40="","",((IF(L40&lt;&gt;L39,$D$2&amp;L40&amp;$L$3&amp;$D$2&amp;" ",IF(B40&lt;&gt;B39,$D$2&amp;L40&amp;$L$3&amp;$D$2&amp;" ",""))))))&amp;(IF(M40="","",((IF(M40&lt;&gt;M39,$E$2&amp;M40&amp;$E$2&amp;","&amp;" ",IF(B40&lt;&gt;B39,$E$2&amp;M40&amp;$E$2&amp;",",""))))))&amp;(IF(N40="","",IF(N40&lt;&gt;N39,N40&amp;", ",IF(B40&lt;&gt;B39,N40&amp;", ",""))))&amp;(IF(ISBLANK(O40),"",(IF(O40&lt;&gt;O39,O40&amp;", ",IF(B40&lt;&gt;B39,O40&amp;", ","")))))&amp;(IF(ISBLANK(P40),"",(IF(P40&lt;&gt;P39,P40&amp;", ",IF(B40&lt;&gt;B39,P40&amp;", ",IF(Z40&lt;&gt;Z39,P40&amp;", ",""))))))&amp;(IF(ISBLANK(Q40),"",(IF(Q40&lt;&gt;Q39,Q40&amp;", ",IF(B40&lt;&gt;B39,Q40&amp;", ",IF(Z40&lt;&gt;Z39,Q40&amp;", ",""))))))&amp;(IF(ISBLANK(R40),"",(IF(R40&lt;&gt;R39,R40&amp;"m, ",IF(B40&lt;&gt;B39,R40&amp;"m, ",IF(Z40&lt;&gt;Z39,R40&amp;"m, ",""))))))&amp;IF(ISBLANK(S40),"",(IF(B40&lt;&gt;B39,S40&amp;", ",IF(S40&lt;&gt;S39,IF((Z40=Z39),"same locality "&amp;S40&amp;", ",S40&amp;", "),""))))&amp;(IF(ISBLANK(T40),"",(IF(T40&lt;&gt;T39,IF(ISBLANK(F$2),T40&amp;", ",T40&amp;" "&amp;F$2&amp;", "),(IF(B40&lt;&gt;B39,IF(ISBLANK(F$2),T40&amp;", ",T40&amp;" "&amp;F$2&amp;", "),(IF(Z40&lt;&gt;Z39,IF(ISBLANK(F$2),T40&amp;", ",T40&amp;" "&amp;F$2&amp;", "),IF((U40&lt;&gt;U39)*($G$2="Y"),"same collector, ","")))))))))&amp;(IF(ISBLANK(U40),"",(IF(U40&lt;&gt;U39,U40&amp;", ",(IF(B40&lt;&gt;B39,U40&amp;", ",IF(Z40&lt;&gt;Z39,U40&amp;", ",(IF(T40&lt;&gt;T39,IF((T40&lt;&gt;T39)*($G$2="Y"),"same date, ", ""),IF((T40=T39)*(U40=U39)*(S40&lt;&gt;S39)*($G$2="Y"),"same collector and date, ", ""))))))))))&amp;(IF(ISBLANK(V40),"",V40&amp;", "))&amp;IF((AA40&lt;&gt;AA41)*($H$2="y"),AD40&amp;AE40,IF((AA40&lt;&gt;AA41)*($H$2="m"),AD40&amp;AG40,IF(($H$2&lt;&gt;"m")*($H$2&lt;&gt;"Y"),(IF(F40=0,"",F40&amp;" "&amp;$F$4&amp;" "))&amp;(IF(G40=0,"",G40&amp;" "&amp;$G$4&amp;" "))&amp;(IF(H40=0,"",H40&amp;" "&amp;H$4&amp;" "))&amp;(IF(I40=0,"",I40&amp;" "&amp;$I$4&amp;" "))&amp;(IF(J40=0,"",J40&amp;" "&amp;$J$4&amp;" "))&amp;IF((ISBLANK(C40)),"","("&amp;C40&amp;")"),"")))&amp;IF((B40=B41)*(K40=K41)*(L40=L41)*(M40=M41),IF(($H$2&lt;&gt;"m")*($H$2&lt;&gt;"Y"), ", ", IF((ISNUMBER(FIND(")",AE40))), ", ", "")),IF((B40=B41)*(K40=K41)*(L40=L41),";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v>
      </c>
      <c r="AI40" s="1"/>
    </row>
    <row r="41" spans="1:35" s="4" customFormat="1" x14ac:dyDescent="0.25">
      <c r="A41" s="3">
        <f t="shared" si="4"/>
        <v>1</v>
      </c>
      <c r="B41" s="53" t="str">
        <f t="shared" si="8"/>
        <v>Kukulcania arizonica</v>
      </c>
      <c r="C41" s="57" t="s">
        <v>205</v>
      </c>
      <c r="D41" s="56" t="s">
        <v>204</v>
      </c>
      <c r="E41" s="56"/>
      <c r="F41" s="56">
        <v>0</v>
      </c>
      <c r="G41" s="56">
        <v>3</v>
      </c>
      <c r="H41" s="56">
        <v>0</v>
      </c>
      <c r="I41" s="56"/>
      <c r="J41" s="56"/>
      <c r="K41" s="54" t="s">
        <v>49</v>
      </c>
      <c r="L41" s="54" t="s">
        <v>642</v>
      </c>
      <c r="M41" s="54" t="s">
        <v>643</v>
      </c>
      <c r="N41" s="54" t="s">
        <v>644</v>
      </c>
      <c r="O41" s="54" t="s">
        <v>86</v>
      </c>
      <c r="P41" s="54"/>
      <c r="Q41" s="54" t="s">
        <v>86</v>
      </c>
      <c r="R41" s="54"/>
      <c r="S41" s="54" t="s">
        <v>645</v>
      </c>
      <c r="T41" s="54" t="s">
        <v>396</v>
      </c>
      <c r="U41" s="54" t="s">
        <v>646</v>
      </c>
      <c r="V41" s="54"/>
      <c r="W41" s="54" t="s">
        <v>647</v>
      </c>
      <c r="X41" s="147">
        <f ca="1">IF(ISBLANK(D41),"",IF('order-admin-units'!$I$1&lt;&gt;"y", "", IF((K41="")*(ISBLANK(D41)=FALSE), 'order-admin-units'!$B$1+1, VLOOKUP(K41, ordercountry, 2))))</f>
        <v>2</v>
      </c>
      <c r="Y41" s="147">
        <f ca="1">IF(ISBLANK(D41),"",IF('order-admin-units'!$I$1&lt;&gt;"y", "", IF(L41="", 'order-admin-units'!$B$2+1, VLOOKUP(K41&amp;"@"&amp;L41, orderadmin, 2))))</f>
        <v>2</v>
      </c>
      <c r="Z41" s="147" t="str">
        <f t="shared" si="5"/>
        <v>MexicoSonora10 miles S CananeaSierra Manzanal</v>
      </c>
      <c r="AA41" s="147" t="str">
        <f t="shared" si="6"/>
        <v>Kukulcania arizonicaMexicoSonora10 miles S CananeaSierra Manzanal[N30.73333°, W110.25°]V. Roth17/IX/1970</v>
      </c>
      <c r="AB41" s="147" t="str">
        <f t="shared" si="7"/>
        <v xml:space="preserve">Kukulcania arizonicaMexicoSonora10 miles S CananeaSierra Manzanal[N30.73333°, W110.25°]V. Roth17/IX/1970AMNH </v>
      </c>
      <c r="AC41" s="147" t="str">
        <f t="shared" si="1"/>
        <v>Kukulcania arizonicaMexicoSonora10 miles S CananeaSierra Manzanal[N30.73333°, W110.25°]V. Roth17/IX/1970</v>
      </c>
      <c r="AD41" s="11" t="str">
        <f t="shared" si="2"/>
        <v/>
      </c>
      <c r="AE41" s="11" t="str">
        <f t="array" ref="AE41">IF(ISBLANK(D41),"",IF(OR($H$2="y",$H$2="m"),IF(AA41=AA40,IF(OR(AB41=$AB$4:$AB40)=FALSE,AE40&amp;C41,AE40),"("&amp;C41)&amp;IF(AA41=AA42,IF(OR(AB42=$AB$4:$AB41)=FALSE,", ",""),") "),""))</f>
        <v/>
      </c>
      <c r="AF41" s="11" t="str">
        <f t="shared" si="3"/>
        <v/>
      </c>
      <c r="AG41" s="11" t="str">
        <f t="array" ref="AG41">IF(ISBLANK(D41),"",IF(OR($H$2="y",$H$2="m"),IF(AA41=AA40,IF(OR(AC41=$AC$4:$AC40)=FALSE,AG40&amp;AF41,AG40),"("&amp;AF41)&amp;IF(AA41=AA42,IF(OR(AC42=$AC$4:$AC41)=FALSE,", ",""),") "),""))</f>
        <v/>
      </c>
      <c r="AH41" s="10" t="str">
        <f>IF((ISBLANK(D41)),"",IF(D41=D40,AH40,"")&amp;IF(B40&lt;&gt;B41,((IF(ISBLANK(E41),$D$3&amp;"Non-type material: "&amp;$D$3,$D$3&amp;INDEX('type-categories'!$A$2:$B$100,MATCH(E41,'type-categories'!$A$2:$A$100,0),2)&amp;$D$3))),"")&amp;(IF(K41&lt;&gt;K40,$C$2&amp;K41&amp;$K$3&amp;$C$2&amp;" ",(IF(B41&lt;&gt;B40,$C$2&amp;K41&amp;$K$3&amp;$C$2&amp;" ",""))))&amp;(IF(L41="","",((IF(L41&lt;&gt;L40,$D$2&amp;L41&amp;$L$3&amp;$D$2&amp;" ",IF(B41&lt;&gt;B40,$D$2&amp;L41&amp;$L$3&amp;$D$2&amp;" ",""))))))&amp;(IF(M41="","",((IF(M41&lt;&gt;M40,$E$2&amp;M41&amp;$E$2&amp;","&amp;" ",IF(B41&lt;&gt;B40,$E$2&amp;M41&amp;$E$2&amp;",",""))))))&amp;(IF(N41="","",IF(N41&lt;&gt;N40,N41&amp;", ",IF(B41&lt;&gt;B40,N41&amp;", ",""))))&amp;(IF(ISBLANK(O41),"",(IF(O41&lt;&gt;O40,O41&amp;", ",IF(B41&lt;&gt;B40,O41&amp;", ","")))))&amp;(IF(ISBLANK(P41),"",(IF(P41&lt;&gt;P40,P41&amp;", ",IF(B41&lt;&gt;B40,P41&amp;", ",IF(Z41&lt;&gt;Z40,P41&amp;", ",""))))))&amp;(IF(ISBLANK(Q41),"",(IF(Q41&lt;&gt;Q40,Q41&amp;", ",IF(B41&lt;&gt;B40,Q41&amp;", ",IF(Z41&lt;&gt;Z40,Q41&amp;", ",""))))))&amp;(IF(ISBLANK(R41),"",(IF(R41&lt;&gt;R40,R41&amp;"m, ",IF(B41&lt;&gt;B40,R41&amp;"m, ",IF(Z41&lt;&gt;Z40,R41&amp;"m, ",""))))))&amp;IF(ISBLANK(S41),"",(IF(B41&lt;&gt;B40,S41&amp;", ",IF(S41&lt;&gt;S40,IF((Z41=Z40),"same locality "&amp;S41&amp;", ",S41&amp;", "),""))))&amp;(IF(ISBLANK(T41),"",(IF(T41&lt;&gt;T40,IF(ISBLANK(F$2),T41&amp;", ",T41&amp;" "&amp;F$2&amp;", "),(IF(B41&lt;&gt;B40,IF(ISBLANK(F$2),T41&amp;", ",T41&amp;" "&amp;F$2&amp;", "),(IF(Z41&lt;&gt;Z40,IF(ISBLANK(F$2),T41&amp;", ",T41&amp;" "&amp;F$2&amp;", "),IF((U41&lt;&gt;U40)*($G$2="Y"),"same collector, ","")))))))))&amp;(IF(ISBLANK(U41),"",(IF(U41&lt;&gt;U40,U41&amp;", ",(IF(B41&lt;&gt;B40,U41&amp;", ",IF(Z41&lt;&gt;Z40,U41&amp;", ",(IF(T41&lt;&gt;T40,IF((T41&lt;&gt;T40)*($G$2="Y"),"same date, ", ""),IF((T41=T40)*(U41=U40)*(S41&lt;&gt;S40)*($G$2="Y"),"same collector and date, ", ""))))))))))&amp;(IF(ISBLANK(V41),"",V41&amp;", "))&amp;IF((AA41&lt;&gt;AA42)*($H$2="y"),AD41&amp;AE41,IF((AA41&lt;&gt;AA42)*($H$2="m"),AD41&amp;AG41,IF(($H$2&lt;&gt;"m")*($H$2&lt;&gt;"Y"),(IF(F41=0,"",F41&amp;" "&amp;$F$4&amp;" "))&amp;(IF(G41=0,"",G41&amp;" "&amp;$G$4&amp;" "))&amp;(IF(H41=0,"",H41&amp;" "&amp;H$4&amp;" "))&amp;(IF(I41=0,"",I41&amp;" "&amp;$I$4&amp;" "))&amp;(IF(J41=0,"",J41&amp;" "&amp;$J$4&amp;" "))&amp;IF((ISBLANK(C41)),"","("&amp;C41&amp;")"),"")))&amp;IF((B41=B42)*(K41=K42)*(L41=L42)*(M41=M42),IF(($H$2&lt;&gt;"m")*($H$2&lt;&gt;"Y"), ", ", IF((ISNUMBER(FIND(")",AE41))), ", ", "")),IF((B41=B42)*(K41=K42)*(L41=L42),";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v>
      </c>
      <c r="AI41" s="1"/>
    </row>
    <row r="42" spans="1:35" s="4" customFormat="1" x14ac:dyDescent="0.25">
      <c r="A42" s="3">
        <f t="shared" si="4"/>
        <v>1</v>
      </c>
      <c r="B42" s="53" t="str">
        <f t="shared" si="8"/>
        <v>Kukulcania arizonica</v>
      </c>
      <c r="C42" s="54" t="s">
        <v>205</v>
      </c>
      <c r="D42" s="57" t="s">
        <v>204</v>
      </c>
      <c r="E42" s="57"/>
      <c r="F42" s="57">
        <v>0</v>
      </c>
      <c r="G42" s="57">
        <v>1</v>
      </c>
      <c r="H42" s="57">
        <v>0</v>
      </c>
      <c r="I42" s="57"/>
      <c r="J42" s="57"/>
      <c r="K42" s="57" t="s">
        <v>49</v>
      </c>
      <c r="L42" s="54" t="s">
        <v>642</v>
      </c>
      <c r="M42" s="54" t="s">
        <v>648</v>
      </c>
      <c r="N42" s="54" t="s">
        <v>649</v>
      </c>
      <c r="O42" s="54" t="s">
        <v>86</v>
      </c>
      <c r="P42" s="54" t="s">
        <v>650</v>
      </c>
      <c r="Q42" s="54" t="s">
        <v>86</v>
      </c>
      <c r="R42" s="54"/>
      <c r="S42" s="54" t="s">
        <v>651</v>
      </c>
      <c r="T42" s="54" t="s">
        <v>652</v>
      </c>
      <c r="U42" s="54" t="s">
        <v>653</v>
      </c>
      <c r="V42" s="54"/>
      <c r="W42" s="54" t="s">
        <v>86</v>
      </c>
      <c r="X42" s="147">
        <f ca="1">IF(ISBLANK(D42),"",IF('order-admin-units'!$I$1&lt;&gt;"y", "", IF((K42="")*(ISBLANK(D42)=FALSE), 'order-admin-units'!$B$1+1, VLOOKUP(K42, ordercountry, 2))))</f>
        <v>2</v>
      </c>
      <c r="Y42" s="147">
        <f ca="1">IF(ISBLANK(D42),"",IF('order-admin-units'!$I$1&lt;&gt;"y", "", IF(L42="", 'order-admin-units'!$B$2+1, VLOOKUP(K42&amp;"@"&amp;L42, orderadmin, 2))))</f>
        <v>2</v>
      </c>
      <c r="Z42" s="147" t="str">
        <f t="shared" si="5"/>
        <v>MexicoSonora10 miles S NacoraziHwy. 10</v>
      </c>
      <c r="AA42" s="147" t="str">
        <f t="shared" si="6"/>
        <v>Kukulcania arizonicaMexicoSonora10 miles S NacoraziHwy. 10entrance to old copper mine[N30.22803°, W109.72427°]B.A. Brance16/VIII/1959</v>
      </c>
      <c r="AB42" s="147" t="str">
        <f t="shared" si="7"/>
        <v xml:space="preserve">Kukulcania arizonicaMexicoSonora10 miles S NacoraziHwy. 10entrance to old copper mine[N30.22803°, W109.72427°]B.A. Brance16/VIII/1959AMNH </v>
      </c>
      <c r="AC42" s="147" t="str">
        <f t="shared" si="1"/>
        <v>Kukulcania arizonicaMexicoSonora10 miles S NacoraziHwy. 10entrance to old copper mine[N30.22803°, W109.72427°]B.A. Brance16/VIII/1959</v>
      </c>
      <c r="AD42" s="11" t="str">
        <f t="shared" si="2"/>
        <v/>
      </c>
      <c r="AE42" s="11" t="str">
        <f t="array" ref="AE42">IF(ISBLANK(D42),"",IF(OR($H$2="y",$H$2="m"),IF(AA42=AA41,IF(OR(AB42=$AB$4:$AB41)=FALSE,AE41&amp;C42,AE41),"("&amp;C42)&amp;IF(AA42=AA43,IF(OR(AB43=$AB$4:$AB42)=FALSE,", ",""),") "),""))</f>
        <v/>
      </c>
      <c r="AF42" s="11" t="str">
        <f t="shared" si="3"/>
        <v/>
      </c>
      <c r="AG42" s="11" t="str">
        <f t="array" ref="AG42">IF(ISBLANK(D42),"",IF(OR($H$2="y",$H$2="m"),IF(AA42=AA41,IF(OR(AC42=$AC$4:$AC41)=FALSE,AG41&amp;AF42,AG41),"("&amp;AF42)&amp;IF(AA42=AA43,IF(OR(AC43=$AC$4:$AC42)=FALSE,", ",""),") "),""))</f>
        <v/>
      </c>
      <c r="AH42" s="10" t="str">
        <f>IF((ISBLANK(D42)),"",IF(D42=D41,AH41,"")&amp;IF(B41&lt;&gt;B42,((IF(ISBLANK(E42),$D$3&amp;"Non-type material: "&amp;$D$3,$D$3&amp;INDEX('type-categories'!$A$2:$B$100,MATCH(E42,'type-categories'!$A$2:$A$100,0),2)&amp;$D$3))),"")&amp;(IF(K42&lt;&gt;K41,$C$2&amp;K42&amp;$K$3&amp;$C$2&amp;" ",(IF(B42&lt;&gt;B41,$C$2&amp;K42&amp;$K$3&amp;$C$2&amp;" ",""))))&amp;(IF(L42="","",((IF(L42&lt;&gt;L41,$D$2&amp;L42&amp;$L$3&amp;$D$2&amp;" ",IF(B42&lt;&gt;B41,$D$2&amp;L42&amp;$L$3&amp;$D$2&amp;" ",""))))))&amp;(IF(M42="","",((IF(M42&lt;&gt;M41,$E$2&amp;M42&amp;$E$2&amp;","&amp;" ",IF(B42&lt;&gt;B41,$E$2&amp;M42&amp;$E$2&amp;",",""))))))&amp;(IF(N42="","",IF(N42&lt;&gt;N41,N42&amp;", ",IF(B42&lt;&gt;B41,N42&amp;", ",""))))&amp;(IF(ISBLANK(O42),"",(IF(O42&lt;&gt;O41,O42&amp;", ",IF(B42&lt;&gt;B41,O42&amp;", ","")))))&amp;(IF(ISBLANK(P42),"",(IF(P42&lt;&gt;P41,P42&amp;", ",IF(B42&lt;&gt;B41,P42&amp;", ",IF(Z42&lt;&gt;Z41,P42&amp;", ",""))))))&amp;(IF(ISBLANK(Q42),"",(IF(Q42&lt;&gt;Q41,Q42&amp;", ",IF(B42&lt;&gt;B41,Q42&amp;", ",IF(Z42&lt;&gt;Z41,Q42&amp;", ",""))))))&amp;(IF(ISBLANK(R42),"",(IF(R42&lt;&gt;R41,R42&amp;"m, ",IF(B42&lt;&gt;B41,R42&amp;"m, ",IF(Z42&lt;&gt;Z41,R42&amp;"m, ",""))))))&amp;IF(ISBLANK(S42),"",(IF(B42&lt;&gt;B41,S42&amp;", ",IF(S42&lt;&gt;S41,IF((Z42=Z41),"same locality "&amp;S42&amp;", ",S42&amp;", "),""))))&amp;(IF(ISBLANK(T42),"",(IF(T42&lt;&gt;T41,IF(ISBLANK(F$2),T42&amp;", ",T42&amp;" "&amp;F$2&amp;", "),(IF(B42&lt;&gt;B41,IF(ISBLANK(F$2),T42&amp;", ",T42&amp;" "&amp;F$2&amp;", "),(IF(Z42&lt;&gt;Z41,IF(ISBLANK(F$2),T42&amp;", ",T42&amp;" "&amp;F$2&amp;", "),IF((U42&lt;&gt;U41)*($G$2="Y"),"same collector, ","")))))))))&amp;(IF(ISBLANK(U42),"",(IF(U42&lt;&gt;U41,U42&amp;", ",(IF(B42&lt;&gt;B41,U42&amp;", ",IF(Z42&lt;&gt;Z41,U42&amp;", ",(IF(T42&lt;&gt;T41,IF((T42&lt;&gt;T41)*($G$2="Y"),"same date, ", ""),IF((T42=T41)*(U42=U41)*(S42&lt;&gt;S41)*($G$2="Y"),"same collector and date, ", ""))))))))))&amp;(IF(ISBLANK(V42),"",V42&amp;", "))&amp;IF((AA42&lt;&gt;AA43)*($H$2="y"),AD42&amp;AE42,IF((AA42&lt;&gt;AA43)*($H$2="m"),AD42&amp;AG42,IF(($H$2&lt;&gt;"m")*($H$2&lt;&gt;"Y"),(IF(F42=0,"",F42&amp;" "&amp;$F$4&amp;" "))&amp;(IF(G42=0,"",G42&amp;" "&amp;$G$4&amp;" "))&amp;(IF(H42=0,"",H42&amp;" "&amp;H$4&amp;" "))&amp;(IF(I42=0,"",I42&amp;" "&amp;$I$4&amp;" "))&amp;(IF(J42=0,"",J42&amp;" "&amp;$J$4&amp;" "))&amp;IF((ISBLANK(C42)),"","("&amp;C42&amp;")"),"")))&amp;IF((B42=B43)*(K42=K43)*(L42=L43)*(M42=M43),IF(($H$2&lt;&gt;"m")*($H$2&lt;&gt;"Y"), ", ", IF((ISNUMBER(FIND(")",AE42))), ", ", "")),IF((B42=B43)*(K42=K43)*(L42=L43),";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v>
      </c>
      <c r="AI42" s="1"/>
    </row>
    <row r="43" spans="1:35" s="4" customFormat="1" x14ac:dyDescent="0.25">
      <c r="A43" s="3">
        <f t="shared" si="4"/>
        <v>1</v>
      </c>
      <c r="B43" s="53" t="str">
        <f t="shared" si="8"/>
        <v>Kukulcania arizonica</v>
      </c>
      <c r="C43" s="54" t="s">
        <v>205</v>
      </c>
      <c r="D43" s="55" t="s">
        <v>204</v>
      </c>
      <c r="E43" s="55"/>
      <c r="F43" s="54">
        <v>0</v>
      </c>
      <c r="G43" s="54">
        <v>2</v>
      </c>
      <c r="H43" s="54">
        <v>9</v>
      </c>
      <c r="I43" s="54"/>
      <c r="J43" s="54"/>
      <c r="K43" s="54" t="s">
        <v>49</v>
      </c>
      <c r="L43" s="54" t="s">
        <v>642</v>
      </c>
      <c r="M43" s="54" t="s">
        <v>654</v>
      </c>
      <c r="N43" s="54" t="s">
        <v>86</v>
      </c>
      <c r="O43" s="54" t="s">
        <v>86</v>
      </c>
      <c r="P43" s="54"/>
      <c r="Q43" s="54" t="s">
        <v>86</v>
      </c>
      <c r="R43" s="54"/>
      <c r="S43" s="54" t="s">
        <v>655</v>
      </c>
      <c r="T43" s="54" t="s">
        <v>59</v>
      </c>
      <c r="U43" s="54" t="s">
        <v>656</v>
      </c>
      <c r="V43" s="54"/>
      <c r="W43" s="54" t="s">
        <v>86</v>
      </c>
      <c r="X43" s="147">
        <f ca="1">IF(ISBLANK(D43),"",IF('order-admin-units'!$I$1&lt;&gt;"y", "", IF((K43="")*(ISBLANK(D43)=FALSE), 'order-admin-units'!$B$1+1, VLOOKUP(K43, ordercountry, 2))))</f>
        <v>2</v>
      </c>
      <c r="Y43" s="147">
        <f ca="1">IF(ISBLANK(D43),"",IF('order-admin-units'!$I$1&lt;&gt;"y", "", IF(L43="", 'order-admin-units'!$B$2+1, VLOOKUP(K43&amp;"@"&amp;L43, orderadmin, 2))))</f>
        <v>2</v>
      </c>
      <c r="Z43" s="147" t="str">
        <f t="shared" si="5"/>
        <v>MexicoSonora10 miles W Alamos</v>
      </c>
      <c r="AA43" s="147" t="str">
        <f t="shared" si="6"/>
        <v>Kukulcania arizonicaMexicoSonora10 miles W Alamos[N27.08241°, W109.08339°]W.J. Gertsch19/VII/1954</v>
      </c>
      <c r="AB43" s="147" t="str">
        <f t="shared" si="7"/>
        <v xml:space="preserve">Kukulcania arizonicaMexicoSonora10 miles W Alamos[N27.08241°, W109.08339°]W.J. Gertsch19/VII/1954AMNH </v>
      </c>
      <c r="AC43" s="147" t="str">
        <f t="shared" si="1"/>
        <v>Kukulcania arizonicaMexicoSonora10 miles W Alamos[N27.08241°, W109.08339°]W.J. Gertsch19/VII/1954</v>
      </c>
      <c r="AD43" s="11" t="str">
        <f t="shared" si="2"/>
        <v/>
      </c>
      <c r="AE43" s="11" t="str">
        <f t="array" ref="AE43">IF(ISBLANK(D43),"",IF(OR($H$2="y",$H$2="m"),IF(AA43=AA42,IF(OR(AB43=$AB$4:$AB42)=FALSE,AE42&amp;C43,AE42),"("&amp;C43)&amp;IF(AA43=AA44,IF(OR(AB44=$AB$4:$AB43)=FALSE,", ",""),") "),""))</f>
        <v/>
      </c>
      <c r="AF43" s="11" t="str">
        <f t="shared" si="3"/>
        <v/>
      </c>
      <c r="AG43" s="11" t="str">
        <f t="array" ref="AG43">IF(ISBLANK(D43),"",IF(OR($H$2="y",$H$2="m"),IF(AA43=AA42,IF(OR(AC43=$AC$4:$AC42)=FALSE,AG42&amp;AF43,AG42),"("&amp;AF43)&amp;IF(AA43=AA44,IF(OR(AC44=$AC$4:$AC43)=FALSE,", ",""),") "),""))</f>
        <v/>
      </c>
      <c r="AH43" s="10" t="str">
        <f>IF((ISBLANK(D43)),"",IF(D43=D42,AH42,"")&amp;IF(B42&lt;&gt;B43,((IF(ISBLANK(E43),$D$3&amp;"Non-type material: "&amp;$D$3,$D$3&amp;INDEX('type-categories'!$A$2:$B$100,MATCH(E43,'type-categories'!$A$2:$A$100,0),2)&amp;$D$3))),"")&amp;(IF(K43&lt;&gt;K42,$C$2&amp;K43&amp;$K$3&amp;$C$2&amp;" ",(IF(B43&lt;&gt;B42,$C$2&amp;K43&amp;$K$3&amp;$C$2&amp;" ",""))))&amp;(IF(L43="","",((IF(L43&lt;&gt;L42,$D$2&amp;L43&amp;$L$3&amp;$D$2&amp;" ",IF(B43&lt;&gt;B42,$D$2&amp;L43&amp;$L$3&amp;$D$2&amp;" ",""))))))&amp;(IF(M43="","",((IF(M43&lt;&gt;M42,$E$2&amp;M43&amp;$E$2&amp;","&amp;" ",IF(B43&lt;&gt;B42,$E$2&amp;M43&amp;$E$2&amp;",",""))))))&amp;(IF(N43="","",IF(N43&lt;&gt;N42,N43&amp;", ",IF(B43&lt;&gt;B42,N43&amp;", ",""))))&amp;(IF(ISBLANK(O43),"",(IF(O43&lt;&gt;O42,O43&amp;", ",IF(B43&lt;&gt;B42,O43&amp;", ","")))))&amp;(IF(ISBLANK(P43),"",(IF(P43&lt;&gt;P42,P43&amp;", ",IF(B43&lt;&gt;B42,P43&amp;", ",IF(Z43&lt;&gt;Z42,P43&amp;", ",""))))))&amp;(IF(ISBLANK(Q43),"",(IF(Q43&lt;&gt;Q42,Q43&amp;", ",IF(B43&lt;&gt;B42,Q43&amp;", ",IF(Z43&lt;&gt;Z42,Q43&amp;", ",""))))))&amp;(IF(ISBLANK(R43),"",(IF(R43&lt;&gt;R42,R43&amp;"m, ",IF(B43&lt;&gt;B42,R43&amp;"m, ",IF(Z43&lt;&gt;Z42,R43&amp;"m, ",""))))))&amp;IF(ISBLANK(S43),"",(IF(B43&lt;&gt;B42,S43&amp;", ",IF(S43&lt;&gt;S42,IF((Z43=Z42),"same locality "&amp;S43&amp;", ",S43&amp;", "),""))))&amp;(IF(ISBLANK(T43),"",(IF(T43&lt;&gt;T42,IF(ISBLANK(F$2),T43&amp;", ",T43&amp;" "&amp;F$2&amp;", "),(IF(B43&lt;&gt;B42,IF(ISBLANK(F$2),T43&amp;", ",T43&amp;" "&amp;F$2&amp;", "),(IF(Z43&lt;&gt;Z42,IF(ISBLANK(F$2),T43&amp;", ",T43&amp;" "&amp;F$2&amp;", "),IF((U43&lt;&gt;U42)*($G$2="Y"),"same collector, ","")))))))))&amp;(IF(ISBLANK(U43),"",(IF(U43&lt;&gt;U42,U43&amp;", ",(IF(B43&lt;&gt;B42,U43&amp;", ",IF(Z43&lt;&gt;Z42,U43&amp;", ",(IF(T43&lt;&gt;T42,IF((T43&lt;&gt;T42)*($G$2="Y"),"same date, ", ""),IF((T43=T42)*(U43=U42)*(S43&lt;&gt;S42)*($G$2="Y"),"same collector and date, ", ""))))))))))&amp;(IF(ISBLANK(V43),"",V43&amp;", "))&amp;IF((AA43&lt;&gt;AA44)*($H$2="y"),AD43&amp;AE43,IF((AA43&lt;&gt;AA44)*($H$2="m"),AD43&amp;AG43,IF(($H$2&lt;&gt;"m")*($H$2&lt;&gt;"Y"),(IF(F43=0,"",F43&amp;" "&amp;$F$4&amp;" "))&amp;(IF(G43=0,"",G43&amp;" "&amp;$G$4&amp;" "))&amp;(IF(H43=0,"",H43&amp;" "&amp;H$4&amp;" "))&amp;(IF(I43=0,"",I43&amp;" "&amp;$I$4&amp;" "))&amp;(IF(J43=0,"",J43&amp;" "&amp;$J$4&amp;" "))&amp;IF((ISBLANK(C43)),"","("&amp;C43&amp;")"),"")))&amp;IF((B43=B44)*(K43=K44)*(L43=L44)*(M43=M44),IF(($H$2&lt;&gt;"m")*($H$2&lt;&gt;"Y"), ", ", IF((ISNUMBER(FIND(")",AE43))), ", ", "")),IF((B43=B44)*(K43=K44)*(L43=L44),";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v>
      </c>
      <c r="AI43" s="1"/>
    </row>
    <row r="44" spans="1:35" s="4" customFormat="1" x14ac:dyDescent="0.25">
      <c r="A44" s="3">
        <f t="shared" si="4"/>
        <v>1</v>
      </c>
      <c r="B44" s="53" t="str">
        <f t="shared" si="8"/>
        <v>Kukulcania arizonica</v>
      </c>
      <c r="C44" s="57" t="s">
        <v>205</v>
      </c>
      <c r="D44" s="57" t="s">
        <v>204</v>
      </c>
      <c r="E44" s="57"/>
      <c r="F44" s="57">
        <v>0</v>
      </c>
      <c r="G44" s="57">
        <v>1</v>
      </c>
      <c r="H44" s="57">
        <v>0</v>
      </c>
      <c r="I44" s="57"/>
      <c r="J44" s="57"/>
      <c r="K44" s="57" t="s">
        <v>49</v>
      </c>
      <c r="L44" s="57" t="s">
        <v>642</v>
      </c>
      <c r="M44" s="54" t="s">
        <v>657</v>
      </c>
      <c r="N44" s="57" t="s">
        <v>86</v>
      </c>
      <c r="O44" s="57" t="s">
        <v>86</v>
      </c>
      <c r="P44" s="57"/>
      <c r="Q44" s="57" t="s">
        <v>86</v>
      </c>
      <c r="R44" s="57"/>
      <c r="S44" s="54" t="s">
        <v>658</v>
      </c>
      <c r="T44" s="57" t="s">
        <v>659</v>
      </c>
      <c r="U44" s="57" t="s">
        <v>660</v>
      </c>
      <c r="V44" s="57"/>
      <c r="W44" s="57" t="s">
        <v>86</v>
      </c>
      <c r="X44" s="147">
        <f ca="1">IF(ISBLANK(D44),"",IF('order-admin-units'!$I$1&lt;&gt;"y", "", IF((K44="")*(ISBLANK(D44)=FALSE), 'order-admin-units'!$B$1+1, VLOOKUP(K44, ordercountry, 2))))</f>
        <v>2</v>
      </c>
      <c r="Y44" s="147">
        <f ca="1">IF(ISBLANK(D44),"",IF('order-admin-units'!$I$1&lt;&gt;"y", "", IF(L44="", 'order-admin-units'!$B$2+1, VLOOKUP(K44&amp;"@"&amp;L44, orderadmin, 2))))</f>
        <v>2</v>
      </c>
      <c r="Z44" s="147" t="str">
        <f t="shared" si="5"/>
        <v>MexicoSonora11 miles S Cumpas</v>
      </c>
      <c r="AA44" s="147" t="str">
        <f t="shared" si="6"/>
        <v>Kukulcania arizonicaMexicoSonora11 miles S Cumpas[N29.85812°, W109.66722°]V. Roth &amp; N. Bucknall3/X/1966</v>
      </c>
      <c r="AB44" s="147" t="str">
        <f t="shared" si="7"/>
        <v xml:space="preserve">Kukulcania arizonicaMexicoSonora11 miles S Cumpas[N29.85812°, W109.66722°]V. Roth &amp; N. Bucknall3/X/1966AMNH </v>
      </c>
      <c r="AC44" s="147" t="str">
        <f t="shared" si="1"/>
        <v>Kukulcania arizonicaMexicoSonora11 miles S Cumpas[N29.85812°, W109.66722°]V. Roth &amp; N. Bucknall3/X/1966</v>
      </c>
      <c r="AD44" s="11" t="str">
        <f t="shared" si="2"/>
        <v/>
      </c>
      <c r="AE44" s="11" t="str">
        <f t="array" ref="AE44">IF(ISBLANK(D44),"",IF(OR($H$2="y",$H$2="m"),IF(AA44=AA43,IF(OR(AB44=$AB$4:$AB43)=FALSE,AE43&amp;C44,AE43),"("&amp;C44)&amp;IF(AA44=AA45,IF(OR(AB45=$AB$4:$AB44)=FALSE,", ",""),") "),""))</f>
        <v/>
      </c>
      <c r="AF44" s="11" t="str">
        <f t="shared" si="3"/>
        <v/>
      </c>
      <c r="AG44" s="11" t="str">
        <f t="array" ref="AG44">IF(ISBLANK(D44),"",IF(OR($H$2="y",$H$2="m"),IF(AA44=AA43,IF(OR(AC44=$AC$4:$AC43)=FALSE,AG43&amp;AF44,AG43),"("&amp;AF44)&amp;IF(AA44=AA45,IF(OR(AC45=$AC$4:$AC44)=FALSE,", ",""),") "),""))</f>
        <v/>
      </c>
      <c r="AH44" s="10" t="str">
        <f>IF((ISBLANK(D44)),"",IF(D44=D43,AH43,"")&amp;IF(B43&lt;&gt;B44,((IF(ISBLANK(E44),$D$3&amp;"Non-type material: "&amp;$D$3,$D$3&amp;INDEX('type-categories'!$A$2:$B$100,MATCH(E44,'type-categories'!$A$2:$A$100,0),2)&amp;$D$3))),"")&amp;(IF(K44&lt;&gt;K43,$C$2&amp;K44&amp;$K$3&amp;$C$2&amp;" ",(IF(B44&lt;&gt;B43,$C$2&amp;K44&amp;$K$3&amp;$C$2&amp;" ",""))))&amp;(IF(L44="","",((IF(L44&lt;&gt;L43,$D$2&amp;L44&amp;$L$3&amp;$D$2&amp;" ",IF(B44&lt;&gt;B43,$D$2&amp;L44&amp;$L$3&amp;$D$2&amp;" ",""))))))&amp;(IF(M44="","",((IF(M44&lt;&gt;M43,$E$2&amp;M44&amp;$E$2&amp;","&amp;" ",IF(B44&lt;&gt;B43,$E$2&amp;M44&amp;$E$2&amp;",",""))))))&amp;(IF(N44="","",IF(N44&lt;&gt;N43,N44&amp;", ",IF(B44&lt;&gt;B43,N44&amp;", ",""))))&amp;(IF(ISBLANK(O44),"",(IF(O44&lt;&gt;O43,O44&amp;", ",IF(B44&lt;&gt;B43,O44&amp;", ","")))))&amp;(IF(ISBLANK(P44),"",(IF(P44&lt;&gt;P43,P44&amp;", ",IF(B44&lt;&gt;B43,P44&amp;", ",IF(Z44&lt;&gt;Z43,P44&amp;", ",""))))))&amp;(IF(ISBLANK(Q44),"",(IF(Q44&lt;&gt;Q43,Q44&amp;", ",IF(B44&lt;&gt;B43,Q44&amp;", ",IF(Z44&lt;&gt;Z43,Q44&amp;", ",""))))))&amp;(IF(ISBLANK(R44),"",(IF(R44&lt;&gt;R43,R44&amp;"m, ",IF(B44&lt;&gt;B43,R44&amp;"m, ",IF(Z44&lt;&gt;Z43,R44&amp;"m, ",""))))))&amp;IF(ISBLANK(S44),"",(IF(B44&lt;&gt;B43,S44&amp;", ",IF(S44&lt;&gt;S43,IF((Z44=Z43),"same locality "&amp;S44&amp;", ",S44&amp;", "),""))))&amp;(IF(ISBLANK(T44),"",(IF(T44&lt;&gt;T43,IF(ISBLANK(F$2),T44&amp;", ",T44&amp;" "&amp;F$2&amp;", "),(IF(B44&lt;&gt;B43,IF(ISBLANK(F$2),T44&amp;", ",T44&amp;" "&amp;F$2&amp;", "),(IF(Z44&lt;&gt;Z43,IF(ISBLANK(F$2),T44&amp;", ",T44&amp;" "&amp;F$2&amp;", "),IF((U44&lt;&gt;U43)*($G$2="Y"),"same collector, ","")))))))))&amp;(IF(ISBLANK(U44),"",(IF(U44&lt;&gt;U43,U44&amp;", ",(IF(B44&lt;&gt;B43,U44&amp;", ",IF(Z44&lt;&gt;Z43,U44&amp;", ",(IF(T44&lt;&gt;T43,IF((T44&lt;&gt;T43)*($G$2="Y"),"same date, ", ""),IF((T44=T43)*(U44=U43)*(S44&lt;&gt;S43)*($G$2="Y"),"same collector and date, ", ""))))))))))&amp;(IF(ISBLANK(V44),"",V44&amp;", "))&amp;IF((AA44&lt;&gt;AA45)*($H$2="y"),AD44&amp;AE44,IF((AA44&lt;&gt;AA45)*($H$2="m"),AD44&amp;AG44,IF(($H$2&lt;&gt;"m")*($H$2&lt;&gt;"Y"),(IF(F44=0,"",F44&amp;" "&amp;$F$4&amp;" "))&amp;(IF(G44=0,"",G44&amp;" "&amp;$G$4&amp;" "))&amp;(IF(H44=0,"",H44&amp;" "&amp;H$4&amp;" "))&amp;(IF(I44=0,"",I44&amp;" "&amp;$I$4&amp;" "))&amp;(IF(J44=0,"",J44&amp;" "&amp;$J$4&amp;" "))&amp;IF((ISBLANK(C44)),"","("&amp;C44&amp;")"),"")))&amp;IF((B44=B45)*(K44=K45)*(L44=L45)*(M44=M45),IF(($H$2&lt;&gt;"m")*($H$2&lt;&gt;"Y"), ", ", IF((ISNUMBER(FIND(")",AE44))), ", ", "")),IF((B44=B45)*(K44=K45)*(L44=L45),";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v>
      </c>
      <c r="AI44" s="1"/>
    </row>
    <row r="45" spans="1:35" s="4" customFormat="1" x14ac:dyDescent="0.25">
      <c r="A45" s="3">
        <f t="shared" si="4"/>
        <v>1</v>
      </c>
      <c r="B45" s="53" t="str">
        <f t="shared" si="8"/>
        <v>Kukulcania arizonica</v>
      </c>
      <c r="C45" s="57" t="s">
        <v>257</v>
      </c>
      <c r="D45" s="57" t="s">
        <v>204</v>
      </c>
      <c r="E45" s="57"/>
      <c r="F45" s="57">
        <v>0</v>
      </c>
      <c r="G45" s="57">
        <v>1</v>
      </c>
      <c r="H45" s="57">
        <v>0</v>
      </c>
      <c r="I45" s="57"/>
      <c r="J45" s="57"/>
      <c r="K45" s="57" t="s">
        <v>49</v>
      </c>
      <c r="L45" s="57" t="s">
        <v>642</v>
      </c>
      <c r="M45" s="54" t="s">
        <v>661</v>
      </c>
      <c r="N45" s="57" t="s">
        <v>86</v>
      </c>
      <c r="O45" s="57" t="s">
        <v>86</v>
      </c>
      <c r="P45" s="57"/>
      <c r="Q45" s="57" t="s">
        <v>86</v>
      </c>
      <c r="R45" s="57"/>
      <c r="S45" s="54" t="s">
        <v>662</v>
      </c>
      <c r="T45" s="57" t="s">
        <v>490</v>
      </c>
      <c r="U45" s="57" t="s">
        <v>663</v>
      </c>
      <c r="V45" s="57"/>
      <c r="W45" s="57" t="s">
        <v>86</v>
      </c>
      <c r="X45" s="147">
        <f ca="1">IF(ISBLANK(D45),"",IF('order-admin-units'!$I$1&lt;&gt;"y", "", IF((K45="")*(ISBLANK(D45)=FALSE), 'order-admin-units'!$B$1+1, VLOOKUP(K45, ordercountry, 2))))</f>
        <v>2</v>
      </c>
      <c r="Y45" s="147">
        <f ca="1">IF(ISBLANK(D45),"",IF('order-admin-units'!$I$1&lt;&gt;"y", "", IF(L45="", 'order-admin-units'!$B$2+1, VLOOKUP(K45&amp;"@"&amp;L45, orderadmin, 2))))</f>
        <v>2</v>
      </c>
      <c r="Z45" s="147" t="str">
        <f t="shared" si="5"/>
        <v>MexicoSonora30 miles W Cananea</v>
      </c>
      <c r="AA45" s="147" t="str">
        <f t="shared" si="6"/>
        <v>Kukulcania arizonicaMexicoSonora30 miles W Cananea[N30.89231°, W110.68508°]D. Ubick8/VII/1975</v>
      </c>
      <c r="AB45" s="147" t="str">
        <f t="shared" si="7"/>
        <v>Kukulcania arizonicaMexicoSonora30 miles W Cananea[N30.89231°, W110.68508°]D. Ubick8/VII/1975CAS 9060491</v>
      </c>
      <c r="AC45" s="147" t="str">
        <f t="shared" si="1"/>
        <v>Kukulcania arizonicaMexicoSonora30 miles W Cananea[N30.89231°, W110.68508°]D. Ubick8/VII/1975</v>
      </c>
      <c r="AD45" s="11" t="str">
        <f t="shared" si="2"/>
        <v/>
      </c>
      <c r="AE45" s="11" t="str">
        <f t="array" ref="AE45">IF(ISBLANK(D45),"",IF(OR($H$2="y",$H$2="m"),IF(AA45=AA44,IF(OR(AB45=$AB$4:$AB44)=FALSE,AE44&amp;C45,AE44),"("&amp;C45)&amp;IF(AA45=AA46,IF(OR(AB46=$AB$4:$AB45)=FALSE,", ",""),") "),""))</f>
        <v/>
      </c>
      <c r="AF45" s="11" t="str">
        <f t="shared" si="3"/>
        <v/>
      </c>
      <c r="AG45" s="11" t="str">
        <f t="array" ref="AG45">IF(ISBLANK(D45),"",IF(OR($H$2="y",$H$2="m"),IF(AA45=AA44,IF(OR(AC45=$AC$4:$AC44)=FALSE,AG44&amp;AF45,AG44),"("&amp;AF45)&amp;IF(AA45=AA46,IF(OR(AC46=$AC$4:$AC45)=FALSE,", ",""),") "),""))</f>
        <v/>
      </c>
      <c r="AH45" s="10" t="str">
        <f>IF((ISBLANK(D45)),"",IF(D45=D44,AH44,"")&amp;IF(B44&lt;&gt;B45,((IF(ISBLANK(E45),$D$3&amp;"Non-type material: "&amp;$D$3,$D$3&amp;INDEX('type-categories'!$A$2:$B$100,MATCH(E45,'type-categories'!$A$2:$A$100,0),2)&amp;$D$3))),"")&amp;(IF(K45&lt;&gt;K44,$C$2&amp;K45&amp;$K$3&amp;$C$2&amp;" ",(IF(B45&lt;&gt;B44,$C$2&amp;K45&amp;$K$3&amp;$C$2&amp;" ",""))))&amp;(IF(L45="","",((IF(L45&lt;&gt;L44,$D$2&amp;L45&amp;$L$3&amp;$D$2&amp;" ",IF(B45&lt;&gt;B44,$D$2&amp;L45&amp;$L$3&amp;$D$2&amp;" ",""))))))&amp;(IF(M45="","",((IF(M45&lt;&gt;M44,$E$2&amp;M45&amp;$E$2&amp;","&amp;" ",IF(B45&lt;&gt;B44,$E$2&amp;M45&amp;$E$2&amp;",",""))))))&amp;(IF(N45="","",IF(N45&lt;&gt;N44,N45&amp;", ",IF(B45&lt;&gt;B44,N45&amp;", ",""))))&amp;(IF(ISBLANK(O45),"",(IF(O45&lt;&gt;O44,O45&amp;", ",IF(B45&lt;&gt;B44,O45&amp;", ","")))))&amp;(IF(ISBLANK(P45),"",(IF(P45&lt;&gt;P44,P45&amp;", ",IF(B45&lt;&gt;B44,P45&amp;", ",IF(Z45&lt;&gt;Z44,P45&amp;", ",""))))))&amp;(IF(ISBLANK(Q45),"",(IF(Q45&lt;&gt;Q44,Q45&amp;", ",IF(B45&lt;&gt;B44,Q45&amp;", ",IF(Z45&lt;&gt;Z44,Q45&amp;", ",""))))))&amp;(IF(ISBLANK(R45),"",(IF(R45&lt;&gt;R44,R45&amp;"m, ",IF(B45&lt;&gt;B44,R45&amp;"m, ",IF(Z45&lt;&gt;Z44,R45&amp;"m, ",""))))))&amp;IF(ISBLANK(S45),"",(IF(B45&lt;&gt;B44,S45&amp;", ",IF(S45&lt;&gt;S44,IF((Z45=Z44),"same locality "&amp;S45&amp;", ",S45&amp;", "),""))))&amp;(IF(ISBLANK(T45),"",(IF(T45&lt;&gt;T44,IF(ISBLANK(F$2),T45&amp;", ",T45&amp;" "&amp;F$2&amp;", "),(IF(B45&lt;&gt;B44,IF(ISBLANK(F$2),T45&amp;", ",T45&amp;" "&amp;F$2&amp;", "),(IF(Z45&lt;&gt;Z44,IF(ISBLANK(F$2),T45&amp;", ",T45&amp;" "&amp;F$2&amp;", "),IF((U45&lt;&gt;U44)*($G$2="Y"),"same collector, ","")))))))))&amp;(IF(ISBLANK(U45),"",(IF(U45&lt;&gt;U44,U45&amp;", ",(IF(B45&lt;&gt;B44,U45&amp;", ",IF(Z45&lt;&gt;Z44,U45&amp;", ",(IF(T45&lt;&gt;T44,IF((T45&lt;&gt;T44)*($G$2="Y"),"same date, ", ""),IF((T45=T44)*(U45=U44)*(S45&lt;&gt;S44)*($G$2="Y"),"same collector and date, ", ""))))))))))&amp;(IF(ISBLANK(V45),"",V45&amp;", "))&amp;IF((AA45&lt;&gt;AA46)*($H$2="y"),AD45&amp;AE45,IF((AA45&lt;&gt;AA46)*($H$2="m"),AD45&amp;AG45,IF(($H$2&lt;&gt;"m")*($H$2&lt;&gt;"Y"),(IF(F45=0,"",F45&amp;" "&amp;$F$4&amp;" "))&amp;(IF(G45=0,"",G45&amp;" "&amp;$G$4&amp;" "))&amp;(IF(H45=0,"",H45&amp;" "&amp;H$4&amp;" "))&amp;(IF(I45=0,"",I45&amp;" "&amp;$I$4&amp;" "))&amp;(IF(J45=0,"",J45&amp;" "&amp;$J$4&amp;" "))&amp;IF((ISBLANK(C45)),"","("&amp;C45&amp;")"),"")))&amp;IF((B45=B46)*(K45=K46)*(L45=L46)*(M45=M46),IF(($H$2&lt;&gt;"m")*($H$2&lt;&gt;"Y"), ", ", IF((ISNUMBER(FIND(")",AE45))), ", ", "")),IF((B45=B46)*(K45=K46)*(L45=L46),";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v>
      </c>
      <c r="AI45" s="1"/>
    </row>
    <row r="46" spans="1:35" s="4" customFormat="1" x14ac:dyDescent="0.25">
      <c r="A46" s="3">
        <f t="shared" si="4"/>
        <v>1</v>
      </c>
      <c r="B46" s="53" t="str">
        <f t="shared" si="8"/>
        <v>Kukulcania arizonica</v>
      </c>
      <c r="C46" s="57" t="s">
        <v>258</v>
      </c>
      <c r="D46" s="57" t="s">
        <v>204</v>
      </c>
      <c r="E46" s="57"/>
      <c r="F46" s="57">
        <v>0</v>
      </c>
      <c r="G46" s="57">
        <v>1</v>
      </c>
      <c r="H46" s="57">
        <v>0</v>
      </c>
      <c r="I46" s="57"/>
      <c r="J46" s="57"/>
      <c r="K46" s="57" t="s">
        <v>49</v>
      </c>
      <c r="L46" s="57" t="s">
        <v>642</v>
      </c>
      <c r="M46" s="54" t="s">
        <v>664</v>
      </c>
      <c r="N46" s="57" t="s">
        <v>86</v>
      </c>
      <c r="O46" s="57" t="s">
        <v>86</v>
      </c>
      <c r="P46" s="57"/>
      <c r="Q46" s="57" t="s">
        <v>86</v>
      </c>
      <c r="R46" s="57"/>
      <c r="S46" s="54" t="s">
        <v>665</v>
      </c>
      <c r="T46" s="57" t="s">
        <v>535</v>
      </c>
      <c r="U46" s="57" t="s">
        <v>536</v>
      </c>
      <c r="V46" s="57"/>
      <c r="W46" s="57" t="s">
        <v>86</v>
      </c>
      <c r="X46" s="147">
        <f ca="1">IF(ISBLANK(D46),"",IF('order-admin-units'!$I$1&lt;&gt;"y", "", IF((K46="")*(ISBLANK(D46)=FALSE), 'order-admin-units'!$B$1+1, VLOOKUP(K46, ordercountry, 2))))</f>
        <v>2</v>
      </c>
      <c r="Y46" s="147">
        <f ca="1">IF(ISBLANK(D46),"",IF('order-admin-units'!$I$1&lt;&gt;"y", "", IF(L46="", 'order-admin-units'!$B$2+1, VLOOKUP(K46&amp;"@"&amp;L46, orderadmin, 2))))</f>
        <v>2</v>
      </c>
      <c r="Z46" s="147" t="str">
        <f t="shared" si="5"/>
        <v>MexicoSonora41 miles N of Guaymas on Rt. 15; on Microondas Rd.</v>
      </c>
      <c r="AA46" s="147" t="str">
        <f t="shared" si="6"/>
        <v>Kukulcania arizonicaMexicoSonora41 miles N of Guaymas on Rt. 15; on Microondas Rd.[N28.4952°, W111.04549°]F.A. Coyle19/V/1982</v>
      </c>
      <c r="AB46" s="147" t="str">
        <f t="shared" si="7"/>
        <v>Kukulcania arizonicaMexicoSonora41 miles N of Guaymas on Rt. 15; on Microondas Rd.[N28.4952°, W111.04549°]F.A. Coyle19/V/1982MCZ 39050</v>
      </c>
      <c r="AC46" s="147" t="str">
        <f t="shared" si="1"/>
        <v>Kukulcania arizonicaMexicoSonora41 miles N of Guaymas on Rt. 15; on Microondas Rd.[N28.4952°, W111.04549°]F.A. Coyle19/V/1982</v>
      </c>
      <c r="AD46" s="11" t="str">
        <f t="shared" si="2"/>
        <v/>
      </c>
      <c r="AE46" s="11" t="str">
        <f t="array" ref="AE46">IF(ISBLANK(D46),"",IF(OR($H$2="y",$H$2="m"),IF(AA46=AA45,IF(OR(AB46=$AB$4:$AB45)=FALSE,AE45&amp;C46,AE45),"("&amp;C46)&amp;IF(AA46=AA47,IF(OR(AB47=$AB$4:$AB46)=FALSE,", ",""),") "),""))</f>
        <v/>
      </c>
      <c r="AF46" s="11" t="str">
        <f t="shared" si="3"/>
        <v/>
      </c>
      <c r="AG46" s="11" t="str">
        <f t="array" ref="AG46">IF(ISBLANK(D46),"",IF(OR($H$2="y",$H$2="m"),IF(AA46=AA45,IF(OR(AC46=$AC$4:$AC45)=FALSE,AG45&amp;AF46,AG45),"("&amp;AF46)&amp;IF(AA46=AA47,IF(OR(AC47=$AC$4:$AC46)=FALSE,", ",""),") "),""))</f>
        <v/>
      </c>
      <c r="AH46" s="10" t="str">
        <f>IF((ISBLANK(D46)),"",IF(D46=D45,AH45,"")&amp;IF(B45&lt;&gt;B46,((IF(ISBLANK(E46),$D$3&amp;"Non-type material: "&amp;$D$3,$D$3&amp;INDEX('type-categories'!$A$2:$B$100,MATCH(E46,'type-categories'!$A$2:$A$100,0),2)&amp;$D$3))),"")&amp;(IF(K46&lt;&gt;K45,$C$2&amp;K46&amp;$K$3&amp;$C$2&amp;" ",(IF(B46&lt;&gt;B45,$C$2&amp;K46&amp;$K$3&amp;$C$2&amp;" ",""))))&amp;(IF(L46="","",((IF(L46&lt;&gt;L45,$D$2&amp;L46&amp;$L$3&amp;$D$2&amp;" ",IF(B46&lt;&gt;B45,$D$2&amp;L46&amp;$L$3&amp;$D$2&amp;" ",""))))))&amp;(IF(M46="","",((IF(M46&lt;&gt;M45,$E$2&amp;M46&amp;$E$2&amp;","&amp;" ",IF(B46&lt;&gt;B45,$E$2&amp;M46&amp;$E$2&amp;",",""))))))&amp;(IF(N46="","",IF(N46&lt;&gt;N45,N46&amp;", ",IF(B46&lt;&gt;B45,N46&amp;", ",""))))&amp;(IF(ISBLANK(O46),"",(IF(O46&lt;&gt;O45,O46&amp;", ",IF(B46&lt;&gt;B45,O46&amp;", ","")))))&amp;(IF(ISBLANK(P46),"",(IF(P46&lt;&gt;P45,P46&amp;", ",IF(B46&lt;&gt;B45,P46&amp;", ",IF(Z46&lt;&gt;Z45,P46&amp;", ",""))))))&amp;(IF(ISBLANK(Q46),"",(IF(Q46&lt;&gt;Q45,Q46&amp;", ",IF(B46&lt;&gt;B45,Q46&amp;", ",IF(Z46&lt;&gt;Z45,Q46&amp;", ",""))))))&amp;(IF(ISBLANK(R46),"",(IF(R46&lt;&gt;R45,R46&amp;"m, ",IF(B46&lt;&gt;B45,R46&amp;"m, ",IF(Z46&lt;&gt;Z45,R46&amp;"m, ",""))))))&amp;IF(ISBLANK(S46),"",(IF(B46&lt;&gt;B45,S46&amp;", ",IF(S46&lt;&gt;S45,IF((Z46=Z45),"same locality "&amp;S46&amp;", ",S46&amp;", "),""))))&amp;(IF(ISBLANK(T46),"",(IF(T46&lt;&gt;T45,IF(ISBLANK(F$2),T46&amp;", ",T46&amp;" "&amp;F$2&amp;", "),(IF(B46&lt;&gt;B45,IF(ISBLANK(F$2),T46&amp;", ",T46&amp;" "&amp;F$2&amp;", "),(IF(Z46&lt;&gt;Z45,IF(ISBLANK(F$2),T46&amp;", ",T46&amp;" "&amp;F$2&amp;", "),IF((U46&lt;&gt;U45)*($G$2="Y"),"same collector, ","")))))))))&amp;(IF(ISBLANK(U46),"",(IF(U46&lt;&gt;U45,U46&amp;", ",(IF(B46&lt;&gt;B45,U46&amp;", ",IF(Z46&lt;&gt;Z45,U46&amp;", ",(IF(T46&lt;&gt;T45,IF((T46&lt;&gt;T45)*($G$2="Y"),"same date, ", ""),IF((T46=T45)*(U46=U45)*(S46&lt;&gt;S45)*($G$2="Y"),"same collector and date, ", ""))))))))))&amp;(IF(ISBLANK(V46),"",V46&amp;", "))&amp;IF((AA46&lt;&gt;AA47)*($H$2="y"),AD46&amp;AE46,IF((AA46&lt;&gt;AA47)*($H$2="m"),AD46&amp;AG46,IF(($H$2&lt;&gt;"m")*($H$2&lt;&gt;"Y"),(IF(F46=0,"",F46&amp;" "&amp;$F$4&amp;" "))&amp;(IF(G46=0,"",G46&amp;" "&amp;$G$4&amp;" "))&amp;(IF(H46=0,"",H46&amp;" "&amp;H$4&amp;" "))&amp;(IF(I46=0,"",I46&amp;" "&amp;$I$4&amp;" "))&amp;(IF(J46=0,"",J46&amp;" "&amp;$J$4&amp;" "))&amp;IF((ISBLANK(C46)),"","("&amp;C46&amp;")"),"")))&amp;IF((B46=B47)*(K46=K47)*(L46=L47)*(M46=M47),IF(($H$2&lt;&gt;"m")*($H$2&lt;&gt;"Y"), ", ", IF((ISNUMBER(FIND(")",AE46))), ", ", "")),IF((B46=B47)*(K46=K47)*(L46=L47),";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v>
      </c>
      <c r="AI46" s="1"/>
    </row>
    <row r="47" spans="1:35" s="4" customFormat="1" x14ac:dyDescent="0.25">
      <c r="A47" s="3">
        <f t="shared" si="4"/>
        <v>1</v>
      </c>
      <c r="B47" s="53" t="str">
        <f t="shared" si="8"/>
        <v>Kukulcania arizonica</v>
      </c>
      <c r="C47" s="57" t="s">
        <v>259</v>
      </c>
      <c r="D47" s="57" t="s">
        <v>204</v>
      </c>
      <c r="E47" s="57"/>
      <c r="F47" s="57">
        <v>0</v>
      </c>
      <c r="G47" s="57">
        <v>1</v>
      </c>
      <c r="H47" s="57">
        <v>0</v>
      </c>
      <c r="I47" s="57"/>
      <c r="J47" s="57"/>
      <c r="K47" s="57" t="s">
        <v>49</v>
      </c>
      <c r="L47" s="57" t="s">
        <v>642</v>
      </c>
      <c r="M47" s="54" t="s">
        <v>666</v>
      </c>
      <c r="N47" s="57" t="s">
        <v>86</v>
      </c>
      <c r="O47" s="57" t="s">
        <v>86</v>
      </c>
      <c r="P47" s="57"/>
      <c r="Q47" s="57" t="s">
        <v>86</v>
      </c>
      <c r="R47" s="57"/>
      <c r="S47" s="54" t="s">
        <v>667</v>
      </c>
      <c r="T47" s="57" t="s">
        <v>490</v>
      </c>
      <c r="U47" s="57" t="s">
        <v>668</v>
      </c>
      <c r="V47" s="57"/>
      <c r="W47" s="57" t="s">
        <v>86</v>
      </c>
      <c r="X47" s="147">
        <f ca="1">IF(ISBLANK(D47),"",IF('order-admin-units'!$I$1&lt;&gt;"y", "", IF((K47="")*(ISBLANK(D47)=FALSE), 'order-admin-units'!$B$1+1, VLOOKUP(K47, ordercountry, 2))))</f>
        <v>2</v>
      </c>
      <c r="Y47" s="147">
        <f ca="1">IF(ISBLANK(D47),"",IF('order-admin-units'!$I$1&lt;&gt;"y", "", IF(L47="", 'order-admin-units'!$B$2+1, VLOOKUP(K47&amp;"@"&amp;L47, orderadmin, 2))))</f>
        <v>2</v>
      </c>
      <c r="Z47" s="147" t="str">
        <f t="shared" si="5"/>
        <v>MexicoSonora5 miles W Álamos</v>
      </c>
      <c r="AA47" s="147" t="str">
        <f t="shared" si="6"/>
        <v>Kukulcania arizonicaMexicoSonora5 miles W Álamos[N27.06427°, W109.01817°]D. Ubick12/VII/1975</v>
      </c>
      <c r="AB47" s="147" t="str">
        <f t="shared" si="7"/>
        <v>Kukulcania arizonicaMexicoSonora5 miles W Álamos[N27.06427°, W109.01817°]D. Ubick12/VII/1975CAS 9060440</v>
      </c>
      <c r="AC47" s="147" t="str">
        <f t="shared" si="1"/>
        <v>Kukulcania arizonicaMexicoSonora5 miles W Álamos[N27.06427°, W109.01817°]D. Ubick12/VII/1975</v>
      </c>
      <c r="AD47" s="11" t="str">
        <f t="shared" si="2"/>
        <v/>
      </c>
      <c r="AE47" s="11" t="str">
        <f t="array" ref="AE47">IF(ISBLANK(D47),"",IF(OR($H$2="y",$H$2="m"),IF(AA47=AA46,IF(OR(AB47=$AB$4:$AB46)=FALSE,AE46&amp;C47,AE46),"("&amp;C47)&amp;IF(AA47=AA48,IF(OR(AB48=$AB$4:$AB47)=FALSE,", ",""),") "),""))</f>
        <v/>
      </c>
      <c r="AF47" s="11" t="str">
        <f t="shared" si="3"/>
        <v/>
      </c>
      <c r="AG47" s="11" t="str">
        <f t="array" ref="AG47">IF(ISBLANK(D47),"",IF(OR($H$2="y",$H$2="m"),IF(AA47=AA46,IF(OR(AC47=$AC$4:$AC46)=FALSE,AG46&amp;AF47,AG46),"("&amp;AF47)&amp;IF(AA47=AA48,IF(OR(AC48=$AC$4:$AC47)=FALSE,", ",""),") "),""))</f>
        <v/>
      </c>
      <c r="AH47" s="10" t="str">
        <f>IF((ISBLANK(D47)),"",IF(D47=D46,AH46,"")&amp;IF(B46&lt;&gt;B47,((IF(ISBLANK(E47),$D$3&amp;"Non-type material: "&amp;$D$3,$D$3&amp;INDEX('type-categories'!$A$2:$B$100,MATCH(E47,'type-categories'!$A$2:$A$100,0),2)&amp;$D$3))),"")&amp;(IF(K47&lt;&gt;K46,$C$2&amp;K47&amp;$K$3&amp;$C$2&amp;" ",(IF(B47&lt;&gt;B46,$C$2&amp;K47&amp;$K$3&amp;$C$2&amp;" ",""))))&amp;(IF(L47="","",((IF(L47&lt;&gt;L46,$D$2&amp;L47&amp;$L$3&amp;$D$2&amp;" ",IF(B47&lt;&gt;B46,$D$2&amp;L47&amp;$L$3&amp;$D$2&amp;" ",""))))))&amp;(IF(M47="","",((IF(M47&lt;&gt;M46,$E$2&amp;M47&amp;$E$2&amp;","&amp;" ",IF(B47&lt;&gt;B46,$E$2&amp;M47&amp;$E$2&amp;",",""))))))&amp;(IF(N47="","",IF(N47&lt;&gt;N46,N47&amp;", ",IF(B47&lt;&gt;B46,N47&amp;", ",""))))&amp;(IF(ISBLANK(O47),"",(IF(O47&lt;&gt;O46,O47&amp;", ",IF(B47&lt;&gt;B46,O47&amp;", ","")))))&amp;(IF(ISBLANK(P47),"",(IF(P47&lt;&gt;P46,P47&amp;", ",IF(B47&lt;&gt;B46,P47&amp;", ",IF(Z47&lt;&gt;Z46,P47&amp;", ",""))))))&amp;(IF(ISBLANK(Q47),"",(IF(Q47&lt;&gt;Q46,Q47&amp;", ",IF(B47&lt;&gt;B46,Q47&amp;", ",IF(Z47&lt;&gt;Z46,Q47&amp;", ",""))))))&amp;(IF(ISBLANK(R47),"",(IF(R47&lt;&gt;R46,R47&amp;"m, ",IF(B47&lt;&gt;B46,R47&amp;"m, ",IF(Z47&lt;&gt;Z46,R47&amp;"m, ",""))))))&amp;IF(ISBLANK(S47),"",(IF(B47&lt;&gt;B46,S47&amp;", ",IF(S47&lt;&gt;S46,IF((Z47=Z46),"same locality "&amp;S47&amp;", ",S47&amp;", "),""))))&amp;(IF(ISBLANK(T47),"",(IF(T47&lt;&gt;T46,IF(ISBLANK(F$2),T47&amp;", ",T47&amp;" "&amp;F$2&amp;", "),(IF(B47&lt;&gt;B46,IF(ISBLANK(F$2),T47&amp;", ",T47&amp;" "&amp;F$2&amp;", "),(IF(Z47&lt;&gt;Z46,IF(ISBLANK(F$2),T47&amp;", ",T47&amp;" "&amp;F$2&amp;", "),IF((U47&lt;&gt;U46)*($G$2="Y"),"same collector, ","")))))))))&amp;(IF(ISBLANK(U47),"",(IF(U47&lt;&gt;U46,U47&amp;", ",(IF(B47&lt;&gt;B46,U47&amp;", ",IF(Z47&lt;&gt;Z46,U47&amp;", ",(IF(T47&lt;&gt;T46,IF((T47&lt;&gt;T46)*($G$2="Y"),"same date, ", ""),IF((T47=T46)*(U47=U46)*(S47&lt;&gt;S46)*($G$2="Y"),"same collector and date, ", ""))))))))))&amp;(IF(ISBLANK(V47),"",V47&amp;", "))&amp;IF((AA47&lt;&gt;AA48)*($H$2="y"),AD47&amp;AE47,IF((AA47&lt;&gt;AA48)*($H$2="m"),AD47&amp;AG47,IF(($H$2&lt;&gt;"m")*($H$2&lt;&gt;"Y"),(IF(F47=0,"",F47&amp;" "&amp;$F$4&amp;" "))&amp;(IF(G47=0,"",G47&amp;" "&amp;$G$4&amp;" "))&amp;(IF(H47=0,"",H47&amp;" "&amp;H$4&amp;" "))&amp;(IF(I47=0,"",I47&amp;" "&amp;$I$4&amp;" "))&amp;(IF(J47=0,"",J47&amp;" "&amp;$J$4&amp;" "))&amp;IF((ISBLANK(C47)),"","("&amp;C47&amp;")"),"")))&amp;IF((B47=B48)*(K47=K48)*(L47=L48)*(M47=M48),IF(($H$2&lt;&gt;"m")*($H$2&lt;&gt;"Y"), ", ", IF((ISNUMBER(FIND(")",AE47))), ", ", "")),IF((B47=B48)*(K47=K48)*(L47=L48),";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v>
      </c>
      <c r="AI47" s="1"/>
    </row>
    <row r="48" spans="1:35" s="4" customFormat="1" x14ac:dyDescent="0.25">
      <c r="A48" s="3">
        <f t="shared" si="4"/>
        <v>1</v>
      </c>
      <c r="B48" s="53" t="str">
        <f t="shared" si="8"/>
        <v>Kukulcania arizonica</v>
      </c>
      <c r="C48" s="56" t="s">
        <v>205</v>
      </c>
      <c r="D48" s="57" t="s">
        <v>204</v>
      </c>
      <c r="E48" s="57"/>
      <c r="F48" s="57">
        <v>0</v>
      </c>
      <c r="G48" s="57">
        <v>1</v>
      </c>
      <c r="H48" s="57">
        <v>0</v>
      </c>
      <c r="I48" s="57"/>
      <c r="J48" s="57"/>
      <c r="K48" s="57" t="s">
        <v>49</v>
      </c>
      <c r="L48" s="57" t="s">
        <v>642</v>
      </c>
      <c r="M48" s="54" t="s">
        <v>669</v>
      </c>
      <c r="N48" s="57" t="s">
        <v>86</v>
      </c>
      <c r="O48" s="57" t="s">
        <v>86</v>
      </c>
      <c r="P48" s="57" t="s">
        <v>670</v>
      </c>
      <c r="Q48" s="57" t="s">
        <v>86</v>
      </c>
      <c r="R48" s="57"/>
      <c r="S48" s="54" t="s">
        <v>671</v>
      </c>
      <c r="T48" s="57" t="s">
        <v>396</v>
      </c>
      <c r="U48" s="57" t="s">
        <v>672</v>
      </c>
      <c r="V48" s="57"/>
      <c r="W48" s="57" t="s">
        <v>86</v>
      </c>
      <c r="X48" s="147">
        <f ca="1">IF(ISBLANK(D48),"",IF('order-admin-units'!$I$1&lt;&gt;"y", "", IF((K48="")*(ISBLANK(D48)=FALSE), 'order-admin-units'!$B$1+1, VLOOKUP(K48, ordercountry, 2))))</f>
        <v>2</v>
      </c>
      <c r="Y48" s="147">
        <f ca="1">IF(ISBLANK(D48),"",IF('order-admin-units'!$I$1&lt;&gt;"y", "", IF(L48="", 'order-admin-units'!$B$2+1, VLOOKUP(K48&amp;"@"&amp;L48, orderadmin, 2))))</f>
        <v>2</v>
      </c>
      <c r="Z48" s="147" t="str">
        <f t="shared" si="5"/>
        <v>MexicoSonora7 miles NE Tesopaco</v>
      </c>
      <c r="AA48" s="147" t="str">
        <f t="shared" si="6"/>
        <v>Kukulcania arizonicaMexicoSonora7 miles NE Tesopacothorn forest(N28.5°, W109.4°)V. Roth16/IX/1982</v>
      </c>
      <c r="AB48" s="147" t="str">
        <f t="shared" si="7"/>
        <v xml:space="preserve">Kukulcania arizonicaMexicoSonora7 miles NE Tesopacothorn forest(N28.5°, W109.4°)V. Roth16/IX/1982AMNH </v>
      </c>
      <c r="AC48" s="147" t="str">
        <f t="shared" si="1"/>
        <v>Kukulcania arizonicaMexicoSonora7 miles NE Tesopacothorn forest(N28.5°, W109.4°)V. Roth16/IX/1982</v>
      </c>
      <c r="AD48" s="11" t="str">
        <f t="shared" si="2"/>
        <v/>
      </c>
      <c r="AE48" s="11" t="str">
        <f t="array" ref="AE48">IF(ISBLANK(D48),"",IF(OR($H$2="y",$H$2="m"),IF(AA48=AA47,IF(OR(AB48=$AB$4:$AB47)=FALSE,AE47&amp;C48,AE47),"("&amp;C48)&amp;IF(AA48=AA49,IF(OR(AB49=$AB$4:$AB48)=FALSE,", ",""),") "),""))</f>
        <v/>
      </c>
      <c r="AF48" s="11" t="str">
        <f t="shared" si="3"/>
        <v/>
      </c>
      <c r="AG48" s="11" t="str">
        <f t="array" ref="AG48">IF(ISBLANK(D48),"",IF(OR($H$2="y",$H$2="m"),IF(AA48=AA47,IF(OR(AC48=$AC$4:$AC47)=FALSE,AG47&amp;AF48,AG47),"("&amp;AF48)&amp;IF(AA48=AA49,IF(OR(AC49=$AC$4:$AC48)=FALSE,", ",""),") "),""))</f>
        <v/>
      </c>
      <c r="AH48" s="10" t="str">
        <f>IF((ISBLANK(D48)),"",IF(D48=D47,AH47,"")&amp;IF(B47&lt;&gt;B48,((IF(ISBLANK(E48),$D$3&amp;"Non-type material: "&amp;$D$3,$D$3&amp;INDEX('type-categories'!$A$2:$B$100,MATCH(E48,'type-categories'!$A$2:$A$100,0),2)&amp;$D$3))),"")&amp;(IF(K48&lt;&gt;K47,$C$2&amp;K48&amp;$K$3&amp;$C$2&amp;" ",(IF(B48&lt;&gt;B47,$C$2&amp;K48&amp;$K$3&amp;$C$2&amp;" ",""))))&amp;(IF(L48="","",((IF(L48&lt;&gt;L47,$D$2&amp;L48&amp;$L$3&amp;$D$2&amp;" ",IF(B48&lt;&gt;B47,$D$2&amp;L48&amp;$L$3&amp;$D$2&amp;" ",""))))))&amp;(IF(M48="","",((IF(M48&lt;&gt;M47,$E$2&amp;M48&amp;$E$2&amp;","&amp;" ",IF(B48&lt;&gt;B47,$E$2&amp;M48&amp;$E$2&amp;",",""))))))&amp;(IF(N48="","",IF(N48&lt;&gt;N47,N48&amp;", ",IF(B48&lt;&gt;B47,N48&amp;", ",""))))&amp;(IF(ISBLANK(O48),"",(IF(O48&lt;&gt;O47,O48&amp;", ",IF(B48&lt;&gt;B47,O48&amp;", ","")))))&amp;(IF(ISBLANK(P48),"",(IF(P48&lt;&gt;P47,P48&amp;", ",IF(B48&lt;&gt;B47,P48&amp;", ",IF(Z48&lt;&gt;Z47,P48&amp;", ",""))))))&amp;(IF(ISBLANK(Q48),"",(IF(Q48&lt;&gt;Q47,Q48&amp;", ",IF(B48&lt;&gt;B47,Q48&amp;", ",IF(Z48&lt;&gt;Z47,Q48&amp;", ",""))))))&amp;(IF(ISBLANK(R48),"",(IF(R48&lt;&gt;R47,R48&amp;"m, ",IF(B48&lt;&gt;B47,R48&amp;"m, ",IF(Z48&lt;&gt;Z47,R48&amp;"m, ",""))))))&amp;IF(ISBLANK(S48),"",(IF(B48&lt;&gt;B47,S48&amp;", ",IF(S48&lt;&gt;S47,IF((Z48=Z47),"same locality "&amp;S48&amp;", ",S48&amp;", "),""))))&amp;(IF(ISBLANK(T48),"",(IF(T48&lt;&gt;T47,IF(ISBLANK(F$2),T48&amp;", ",T48&amp;" "&amp;F$2&amp;", "),(IF(B48&lt;&gt;B47,IF(ISBLANK(F$2),T48&amp;", ",T48&amp;" "&amp;F$2&amp;", "),(IF(Z48&lt;&gt;Z47,IF(ISBLANK(F$2),T48&amp;", ",T48&amp;" "&amp;F$2&amp;", "),IF((U48&lt;&gt;U47)*($G$2="Y"),"same collector, ","")))))))))&amp;(IF(ISBLANK(U48),"",(IF(U48&lt;&gt;U47,U48&amp;", ",(IF(B48&lt;&gt;B47,U48&amp;", ",IF(Z48&lt;&gt;Z47,U48&amp;", ",(IF(T48&lt;&gt;T47,IF((T48&lt;&gt;T47)*($G$2="Y"),"same date, ", ""),IF((T48=T47)*(U48=U47)*(S48&lt;&gt;S47)*($G$2="Y"),"same collector and date, ", ""))))))))))&amp;(IF(ISBLANK(V48),"",V48&amp;", "))&amp;IF((AA48&lt;&gt;AA49)*($H$2="y"),AD48&amp;AE48,IF((AA48&lt;&gt;AA49)*($H$2="m"),AD48&amp;AG48,IF(($H$2&lt;&gt;"m")*($H$2&lt;&gt;"Y"),(IF(F48=0,"",F48&amp;" "&amp;$F$4&amp;" "))&amp;(IF(G48=0,"",G48&amp;" "&amp;$G$4&amp;" "))&amp;(IF(H48=0,"",H48&amp;" "&amp;H$4&amp;" "))&amp;(IF(I48=0,"",I48&amp;" "&amp;$I$4&amp;" "))&amp;(IF(J48=0,"",J48&amp;" "&amp;$J$4&amp;" "))&amp;IF((ISBLANK(C48)),"","("&amp;C48&amp;")"),"")))&amp;IF((B48=B49)*(K48=K49)*(L48=L49)*(M48=M49),IF(($H$2&lt;&gt;"m")*($H$2&lt;&gt;"Y"), ", ", IF((ISNUMBER(FIND(")",AE48))), ", ", "")),IF((B48=B49)*(K48=K49)*(L48=L49),";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v>
      </c>
      <c r="AI48" s="1"/>
    </row>
    <row r="49" spans="1:35" s="4" customFormat="1" x14ac:dyDescent="0.25">
      <c r="A49" s="3">
        <f t="shared" si="4"/>
        <v>1</v>
      </c>
      <c r="B49" s="53" t="str">
        <f t="shared" si="8"/>
        <v>Kukulcania arizonica</v>
      </c>
      <c r="C49" s="56" t="s">
        <v>260</v>
      </c>
      <c r="D49" s="57" t="s">
        <v>204</v>
      </c>
      <c r="E49" s="57"/>
      <c r="F49" s="57">
        <v>0</v>
      </c>
      <c r="G49" s="57">
        <v>1</v>
      </c>
      <c r="H49" s="57">
        <v>0</v>
      </c>
      <c r="I49" s="57"/>
      <c r="J49" s="57"/>
      <c r="K49" s="57" t="s">
        <v>49</v>
      </c>
      <c r="L49" s="57" t="s">
        <v>642</v>
      </c>
      <c r="M49" s="54" t="s">
        <v>673</v>
      </c>
      <c r="N49" s="57" t="s">
        <v>86</v>
      </c>
      <c r="O49" s="57" t="s">
        <v>86</v>
      </c>
      <c r="P49" s="57"/>
      <c r="Q49" s="57" t="s">
        <v>86</v>
      </c>
      <c r="R49" s="57"/>
      <c r="S49" s="54" t="s">
        <v>674</v>
      </c>
      <c r="T49" s="57" t="s">
        <v>396</v>
      </c>
      <c r="U49" s="57" t="s">
        <v>675</v>
      </c>
      <c r="V49" s="57"/>
      <c r="W49" s="57" t="s">
        <v>86</v>
      </c>
      <c r="X49" s="147">
        <f ca="1">IF(ISBLANK(D49),"",IF('order-admin-units'!$I$1&lt;&gt;"y", "", IF((K49="")*(ISBLANK(D49)=FALSE), 'order-admin-units'!$B$1+1, VLOOKUP(K49, ordercountry, 2))))</f>
        <v>2</v>
      </c>
      <c r="Y49" s="147">
        <f ca="1">IF(ISBLANK(D49),"",IF('order-admin-units'!$I$1&lt;&gt;"y", "", IF(L49="", 'order-admin-units'!$B$2+1, VLOOKUP(K49&amp;"@"&amp;L49, orderadmin, 2))))</f>
        <v>2</v>
      </c>
      <c r="Z49" s="147" t="str">
        <f t="shared" si="5"/>
        <v>MexicoSonora8 miles W Tepoca</v>
      </c>
      <c r="AA49" s="147" t="str">
        <f t="shared" si="6"/>
        <v>Kukulcania arizonicaMexicoSonora8 miles W Tepoca(N29.3°, W109.17°, 914m)V. Roth6/VIII/1986</v>
      </c>
      <c r="AB49" s="147" t="str">
        <f t="shared" si="7"/>
        <v>Kukulcania arizonicaMexicoSonora8 miles W Tepoca(N29.3°, W109.17°, 914m)V. Roth6/VIII/1986CAS 9060614</v>
      </c>
      <c r="AC49" s="147" t="str">
        <f t="shared" si="1"/>
        <v>Kukulcania arizonicaMexicoSonora8 miles W Tepoca(N29.3°, W109.17°, 914m)V. Roth6/VIII/1986</v>
      </c>
      <c r="AD49" s="11" t="str">
        <f t="shared" si="2"/>
        <v/>
      </c>
      <c r="AE49" s="11" t="str">
        <f t="array" ref="AE49">IF(ISBLANK(D49),"",IF(OR($H$2="y",$H$2="m"),IF(AA49=AA48,IF(OR(AB49=$AB$4:$AB48)=FALSE,AE48&amp;C49,AE48),"("&amp;C49)&amp;IF(AA49=AA50,IF(OR(AB50=$AB$4:$AB49)=FALSE,", ",""),") "),""))</f>
        <v/>
      </c>
      <c r="AF49" s="11" t="str">
        <f t="shared" si="3"/>
        <v/>
      </c>
      <c r="AG49" s="11" t="str">
        <f t="array" ref="AG49">IF(ISBLANK(D49),"",IF(OR($H$2="y",$H$2="m"),IF(AA49=AA48,IF(OR(AC49=$AC$4:$AC48)=FALSE,AG48&amp;AF49,AG48),"("&amp;AF49)&amp;IF(AA49=AA50,IF(OR(AC50=$AC$4:$AC49)=FALSE,", ",""),") "),""))</f>
        <v/>
      </c>
      <c r="AH49" s="10" t="str">
        <f>IF((ISBLANK(D49)),"",IF(D49=D48,AH48,"")&amp;IF(B48&lt;&gt;B49,((IF(ISBLANK(E49),$D$3&amp;"Non-type material: "&amp;$D$3,$D$3&amp;INDEX('type-categories'!$A$2:$B$100,MATCH(E49,'type-categories'!$A$2:$A$100,0),2)&amp;$D$3))),"")&amp;(IF(K49&lt;&gt;K48,$C$2&amp;K49&amp;$K$3&amp;$C$2&amp;" ",(IF(B49&lt;&gt;B48,$C$2&amp;K49&amp;$K$3&amp;$C$2&amp;" ",""))))&amp;(IF(L49="","",((IF(L49&lt;&gt;L48,$D$2&amp;L49&amp;$L$3&amp;$D$2&amp;" ",IF(B49&lt;&gt;B48,$D$2&amp;L49&amp;$L$3&amp;$D$2&amp;" ",""))))))&amp;(IF(M49="","",((IF(M49&lt;&gt;M48,$E$2&amp;M49&amp;$E$2&amp;","&amp;" ",IF(B49&lt;&gt;B48,$E$2&amp;M49&amp;$E$2&amp;",",""))))))&amp;(IF(N49="","",IF(N49&lt;&gt;N48,N49&amp;", ",IF(B49&lt;&gt;B48,N49&amp;", ",""))))&amp;(IF(ISBLANK(O49),"",(IF(O49&lt;&gt;O48,O49&amp;", ",IF(B49&lt;&gt;B48,O49&amp;", ","")))))&amp;(IF(ISBLANK(P49),"",(IF(P49&lt;&gt;P48,P49&amp;", ",IF(B49&lt;&gt;B48,P49&amp;", ",IF(Z49&lt;&gt;Z48,P49&amp;", ",""))))))&amp;(IF(ISBLANK(Q49),"",(IF(Q49&lt;&gt;Q48,Q49&amp;", ",IF(B49&lt;&gt;B48,Q49&amp;", ",IF(Z49&lt;&gt;Z48,Q49&amp;", ",""))))))&amp;(IF(ISBLANK(R49),"",(IF(R49&lt;&gt;R48,R49&amp;"m, ",IF(B49&lt;&gt;B48,R49&amp;"m, ",IF(Z49&lt;&gt;Z48,R49&amp;"m, ",""))))))&amp;IF(ISBLANK(S49),"",(IF(B49&lt;&gt;B48,S49&amp;", ",IF(S49&lt;&gt;S48,IF((Z49=Z48),"same locality "&amp;S49&amp;", ",S49&amp;", "),""))))&amp;(IF(ISBLANK(T49),"",(IF(T49&lt;&gt;T48,IF(ISBLANK(F$2),T49&amp;", ",T49&amp;" "&amp;F$2&amp;", "),(IF(B49&lt;&gt;B48,IF(ISBLANK(F$2),T49&amp;", ",T49&amp;" "&amp;F$2&amp;", "),(IF(Z49&lt;&gt;Z48,IF(ISBLANK(F$2),T49&amp;", ",T49&amp;" "&amp;F$2&amp;", "),IF((U49&lt;&gt;U48)*($G$2="Y"),"same collector, ","")))))))))&amp;(IF(ISBLANK(U49),"",(IF(U49&lt;&gt;U48,U49&amp;", ",(IF(B49&lt;&gt;B48,U49&amp;", ",IF(Z49&lt;&gt;Z48,U49&amp;", ",(IF(T49&lt;&gt;T48,IF((T49&lt;&gt;T48)*($G$2="Y"),"same date, ", ""),IF((T49=T48)*(U49=U48)*(S49&lt;&gt;S48)*($G$2="Y"),"same collector and date, ", ""))))))))))&amp;(IF(ISBLANK(V49),"",V49&amp;", "))&amp;IF((AA49&lt;&gt;AA50)*($H$2="y"),AD49&amp;AE49,IF((AA49&lt;&gt;AA50)*($H$2="m"),AD49&amp;AG49,IF(($H$2&lt;&gt;"m")*($H$2&lt;&gt;"Y"),(IF(F49=0,"",F49&amp;" "&amp;$F$4&amp;" "))&amp;(IF(G49=0,"",G49&amp;" "&amp;$G$4&amp;" "))&amp;(IF(H49=0,"",H49&amp;" "&amp;H$4&amp;" "))&amp;(IF(I49=0,"",I49&amp;" "&amp;$I$4&amp;" "))&amp;(IF(J49=0,"",J49&amp;" "&amp;$J$4&amp;" "))&amp;IF((ISBLANK(C49)),"","("&amp;C49&amp;")"),"")))&amp;IF((B49=B50)*(K49=K50)*(L49=L50)*(M49=M50),IF(($H$2&lt;&gt;"m")*($H$2&lt;&gt;"Y"), ", ", IF((ISNUMBER(FIND(")",AE49))), ", ", "")),IF((B49=B50)*(K49=K50)*(L49=L50),";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v>
      </c>
      <c r="AI49" s="1"/>
    </row>
    <row r="50" spans="1:35" s="4" customFormat="1" x14ac:dyDescent="0.25">
      <c r="A50" s="3">
        <f t="shared" si="4"/>
        <v>1</v>
      </c>
      <c r="B50" s="53" t="str">
        <f t="shared" si="8"/>
        <v>Kukulcania arizonica</v>
      </c>
      <c r="C50" s="56" t="s">
        <v>261</v>
      </c>
      <c r="D50" s="57" t="s">
        <v>204</v>
      </c>
      <c r="E50" s="57"/>
      <c r="F50" s="57">
        <v>0</v>
      </c>
      <c r="G50" s="57">
        <v>1</v>
      </c>
      <c r="H50" s="57">
        <v>0</v>
      </c>
      <c r="I50" s="57"/>
      <c r="J50" s="57"/>
      <c r="K50" s="57" t="s">
        <v>49</v>
      </c>
      <c r="L50" s="57" t="s">
        <v>642</v>
      </c>
      <c r="M50" s="54" t="s">
        <v>676</v>
      </c>
      <c r="N50" s="57" t="s">
        <v>86</v>
      </c>
      <c r="O50" s="57" t="s">
        <v>86</v>
      </c>
      <c r="P50" s="57"/>
      <c r="Q50" s="57" t="s">
        <v>86</v>
      </c>
      <c r="R50" s="57"/>
      <c r="S50" s="54" t="s">
        <v>677</v>
      </c>
      <c r="T50" s="57" t="s">
        <v>620</v>
      </c>
      <c r="U50" s="57" t="s">
        <v>678</v>
      </c>
      <c r="V50" s="57"/>
      <c r="W50" s="57" t="s">
        <v>86</v>
      </c>
      <c r="X50" s="147">
        <f ca="1">IF(ISBLANK(D50),"",IF('order-admin-units'!$I$1&lt;&gt;"y", "", IF((K50="")*(ISBLANK(D50)=FALSE), 'order-admin-units'!$B$1+1, VLOOKUP(K50, ordercountry, 2))))</f>
        <v>2</v>
      </c>
      <c r="Y50" s="147">
        <f ca="1">IF(ISBLANK(D50),"",IF('order-admin-units'!$I$1&lt;&gt;"y", "", IF(L50="", 'order-admin-units'!$B$2+1, VLOOKUP(K50&amp;"@"&amp;L50, orderadmin, 2))))</f>
        <v>2</v>
      </c>
      <c r="Z50" s="147" t="str">
        <f t="shared" si="5"/>
        <v>MexicoSonoraAgua Caliente</v>
      </c>
      <c r="AA50" s="147" t="str">
        <f t="shared" si="6"/>
        <v>Kukulcania arizonicaMexicoSonoraAgua Caliente(N29.5°, W110.17°)V. &amp; B. Roth13/II/1988</v>
      </c>
      <c r="AB50" s="147" t="str">
        <f t="shared" si="7"/>
        <v>Kukulcania arizonicaMexicoSonoraAgua Caliente(N29.5°, W110.17°)V. &amp; B. Roth13/II/1988CAS 9058497</v>
      </c>
      <c r="AC50" s="147" t="str">
        <f t="shared" si="1"/>
        <v>Kukulcania arizonicaMexicoSonoraAgua Caliente(N29.5°, W110.17°)V. &amp; B. Roth13/II/1988</v>
      </c>
      <c r="AD50" s="11" t="str">
        <f t="shared" si="2"/>
        <v/>
      </c>
      <c r="AE50" s="11" t="str">
        <f t="array" ref="AE50">IF(ISBLANK(D50),"",IF(OR($H$2="y",$H$2="m"),IF(AA50=AA49,IF(OR(AB50=$AB$4:$AB49)=FALSE,AE49&amp;C50,AE49),"("&amp;C50)&amp;IF(AA50=AA51,IF(OR(AB51=$AB$4:$AB50)=FALSE,", ",""),") "),""))</f>
        <v/>
      </c>
      <c r="AF50" s="11" t="str">
        <f t="shared" si="3"/>
        <v/>
      </c>
      <c r="AG50" s="11" t="str">
        <f t="array" ref="AG50">IF(ISBLANK(D50),"",IF(OR($H$2="y",$H$2="m"),IF(AA50=AA49,IF(OR(AC50=$AC$4:$AC49)=FALSE,AG49&amp;AF50,AG49),"("&amp;AF50)&amp;IF(AA50=AA51,IF(OR(AC51=$AC$4:$AC50)=FALSE,", ",""),") "),""))</f>
        <v/>
      </c>
      <c r="AH50" s="10" t="str">
        <f>IF((ISBLANK(D50)),"",IF(D50=D49,AH49,"")&amp;IF(B49&lt;&gt;B50,((IF(ISBLANK(E50),$D$3&amp;"Non-type material: "&amp;$D$3,$D$3&amp;INDEX('type-categories'!$A$2:$B$100,MATCH(E50,'type-categories'!$A$2:$A$100,0),2)&amp;$D$3))),"")&amp;(IF(K50&lt;&gt;K49,$C$2&amp;K50&amp;$K$3&amp;$C$2&amp;" ",(IF(B50&lt;&gt;B49,$C$2&amp;K50&amp;$K$3&amp;$C$2&amp;" ",""))))&amp;(IF(L50="","",((IF(L50&lt;&gt;L49,$D$2&amp;L50&amp;$L$3&amp;$D$2&amp;" ",IF(B50&lt;&gt;B49,$D$2&amp;L50&amp;$L$3&amp;$D$2&amp;" ",""))))))&amp;(IF(M50="","",((IF(M50&lt;&gt;M49,$E$2&amp;M50&amp;$E$2&amp;","&amp;" ",IF(B50&lt;&gt;B49,$E$2&amp;M50&amp;$E$2&amp;",",""))))))&amp;(IF(N50="","",IF(N50&lt;&gt;N49,N50&amp;", ",IF(B50&lt;&gt;B49,N50&amp;", ",""))))&amp;(IF(ISBLANK(O50),"",(IF(O50&lt;&gt;O49,O50&amp;", ",IF(B50&lt;&gt;B49,O50&amp;", ","")))))&amp;(IF(ISBLANK(P50),"",(IF(P50&lt;&gt;P49,P50&amp;", ",IF(B50&lt;&gt;B49,P50&amp;", ",IF(Z50&lt;&gt;Z49,P50&amp;", ",""))))))&amp;(IF(ISBLANK(Q50),"",(IF(Q50&lt;&gt;Q49,Q50&amp;", ",IF(B50&lt;&gt;B49,Q50&amp;", ",IF(Z50&lt;&gt;Z49,Q50&amp;", ",""))))))&amp;(IF(ISBLANK(R50),"",(IF(R50&lt;&gt;R49,R50&amp;"m, ",IF(B50&lt;&gt;B49,R50&amp;"m, ",IF(Z50&lt;&gt;Z49,R50&amp;"m, ",""))))))&amp;IF(ISBLANK(S50),"",(IF(B50&lt;&gt;B49,S50&amp;", ",IF(S50&lt;&gt;S49,IF((Z50=Z49),"same locality "&amp;S50&amp;", ",S50&amp;", "),""))))&amp;(IF(ISBLANK(T50),"",(IF(T50&lt;&gt;T49,IF(ISBLANK(F$2),T50&amp;", ",T50&amp;" "&amp;F$2&amp;", "),(IF(B50&lt;&gt;B49,IF(ISBLANK(F$2),T50&amp;", ",T50&amp;" "&amp;F$2&amp;", "),(IF(Z50&lt;&gt;Z49,IF(ISBLANK(F$2),T50&amp;", ",T50&amp;" "&amp;F$2&amp;", "),IF((U50&lt;&gt;U49)*($G$2="Y"),"same collector, ","")))))))))&amp;(IF(ISBLANK(U50),"",(IF(U50&lt;&gt;U49,U50&amp;", ",(IF(B50&lt;&gt;B49,U50&amp;", ",IF(Z50&lt;&gt;Z49,U50&amp;", ",(IF(T50&lt;&gt;T49,IF((T50&lt;&gt;T49)*($G$2="Y"),"same date, ", ""),IF((T50=T49)*(U50=U49)*(S50&lt;&gt;S49)*($G$2="Y"),"same collector and date, ", ""))))))))))&amp;(IF(ISBLANK(V50),"",V50&amp;", "))&amp;IF((AA50&lt;&gt;AA51)*($H$2="y"),AD50&amp;AE50,IF((AA50&lt;&gt;AA51)*($H$2="m"),AD50&amp;AG50,IF(($H$2&lt;&gt;"m")*($H$2&lt;&gt;"Y"),(IF(F50=0,"",F50&amp;" "&amp;$F$4&amp;" "))&amp;(IF(G50=0,"",G50&amp;" "&amp;$G$4&amp;" "))&amp;(IF(H50=0,"",H50&amp;" "&amp;H$4&amp;" "))&amp;(IF(I50=0,"",I50&amp;" "&amp;$I$4&amp;" "))&amp;(IF(J50=0,"",J50&amp;" "&amp;$J$4&amp;" "))&amp;IF((ISBLANK(C50)),"","("&amp;C50&amp;")"),"")))&amp;IF((B50=B51)*(K50=K51)*(L50=L51)*(M50=M51),IF(($H$2&lt;&gt;"m")*($H$2&lt;&gt;"Y"), ", ", IF((ISNUMBER(FIND(")",AE50))), ", ", "")),IF((B50=B51)*(K50=K51)*(L50=L51),";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v>
      </c>
      <c r="AI50" s="1"/>
    </row>
    <row r="51" spans="1:35" s="4" customFormat="1" x14ac:dyDescent="0.25">
      <c r="A51" s="3">
        <f t="shared" si="4"/>
        <v>1</v>
      </c>
      <c r="B51" s="53" t="str">
        <f t="shared" si="8"/>
        <v>Kukulcania arizonica</v>
      </c>
      <c r="C51" s="56" t="s">
        <v>205</v>
      </c>
      <c r="D51" s="57" t="s">
        <v>204</v>
      </c>
      <c r="E51" s="57"/>
      <c r="F51" s="57">
        <v>0</v>
      </c>
      <c r="G51" s="57">
        <v>1</v>
      </c>
      <c r="H51" s="57">
        <v>0</v>
      </c>
      <c r="I51" s="57"/>
      <c r="J51" s="57"/>
      <c r="K51" s="57" t="s">
        <v>49</v>
      </c>
      <c r="L51" s="57" t="s">
        <v>642</v>
      </c>
      <c r="M51" s="54" t="s">
        <v>679</v>
      </c>
      <c r="N51" s="57" t="s">
        <v>86</v>
      </c>
      <c r="O51" s="57" t="s">
        <v>86</v>
      </c>
      <c r="P51" s="57"/>
      <c r="Q51" s="57" t="s">
        <v>86</v>
      </c>
      <c r="R51" s="57"/>
      <c r="S51" s="54" t="s">
        <v>667</v>
      </c>
      <c r="T51" s="57" t="s">
        <v>70</v>
      </c>
      <c r="U51" s="57" t="s">
        <v>680</v>
      </c>
      <c r="V51" s="57"/>
      <c r="W51" s="57" t="s">
        <v>86</v>
      </c>
      <c r="X51" s="147">
        <f ca="1">IF(ISBLANK(D51),"",IF('order-admin-units'!$I$1&lt;&gt;"y", "", IF((K51="")*(ISBLANK(D51)=FALSE), 'order-admin-units'!$B$1+1, VLOOKUP(K51, ordercountry, 2))))</f>
        <v>2</v>
      </c>
      <c r="Y51" s="147">
        <f ca="1">IF(ISBLANK(D51),"",IF('order-admin-units'!$I$1&lt;&gt;"y", "", IF(L51="", 'order-admin-units'!$B$2+1, VLOOKUP(K51&amp;"@"&amp;L51, orderadmin, 2))))</f>
        <v>2</v>
      </c>
      <c r="Z51" s="147" t="str">
        <f t="shared" si="5"/>
        <v>MexicoSonoraÁlamos</v>
      </c>
      <c r="AA51" s="147" t="str">
        <f t="shared" si="6"/>
        <v>Kukulcania arizonicaMexicoSonoraÁlamos[N27.06427°, W109.01817°]V. Roth &amp; W. Gertsch7/VIII/1956</v>
      </c>
      <c r="AB51" s="147" t="str">
        <f t="shared" si="7"/>
        <v xml:space="preserve">Kukulcania arizonicaMexicoSonoraÁlamos[N27.06427°, W109.01817°]V. Roth &amp; W. Gertsch7/VIII/1956AMNH </v>
      </c>
      <c r="AC51" s="147" t="str">
        <f t="shared" si="1"/>
        <v>Kukulcania arizonicaMexicoSonoraÁlamos[N27.06427°, W109.01817°]V. Roth &amp; W. Gertsch7/VIII/1956</v>
      </c>
      <c r="AD51" s="11" t="str">
        <f t="shared" si="2"/>
        <v/>
      </c>
      <c r="AE51" s="11" t="str">
        <f t="array" ref="AE51">IF(ISBLANK(D51),"",IF(OR($H$2="y",$H$2="m"),IF(AA51=AA50,IF(OR(AB51=$AB$4:$AB50)=FALSE,AE50&amp;C51,AE50),"("&amp;C51)&amp;IF(AA51=AA52,IF(OR(AB52=$AB$4:$AB51)=FALSE,", ",""),") "),""))</f>
        <v/>
      </c>
      <c r="AF51" s="11" t="str">
        <f t="shared" si="3"/>
        <v/>
      </c>
      <c r="AG51" s="11" t="str">
        <f t="array" ref="AG51">IF(ISBLANK(D51),"",IF(OR($H$2="y",$H$2="m"),IF(AA51=AA50,IF(OR(AC51=$AC$4:$AC50)=FALSE,AG50&amp;AF51,AG50),"("&amp;AF51)&amp;IF(AA51=AA52,IF(OR(AC52=$AC$4:$AC51)=FALSE,", ",""),") "),""))</f>
        <v/>
      </c>
      <c r="AH51" s="10" t="str">
        <f>IF((ISBLANK(D51)),"",IF(D51=D50,AH50,"")&amp;IF(B50&lt;&gt;B51,((IF(ISBLANK(E51),$D$3&amp;"Non-type material: "&amp;$D$3,$D$3&amp;INDEX('type-categories'!$A$2:$B$100,MATCH(E51,'type-categories'!$A$2:$A$100,0),2)&amp;$D$3))),"")&amp;(IF(K51&lt;&gt;K50,$C$2&amp;K51&amp;$K$3&amp;$C$2&amp;" ",(IF(B51&lt;&gt;B50,$C$2&amp;K51&amp;$K$3&amp;$C$2&amp;" ",""))))&amp;(IF(L51="","",((IF(L51&lt;&gt;L50,$D$2&amp;L51&amp;$L$3&amp;$D$2&amp;" ",IF(B51&lt;&gt;B50,$D$2&amp;L51&amp;$L$3&amp;$D$2&amp;" ",""))))))&amp;(IF(M51="","",((IF(M51&lt;&gt;M50,$E$2&amp;M51&amp;$E$2&amp;","&amp;" ",IF(B51&lt;&gt;B50,$E$2&amp;M51&amp;$E$2&amp;",",""))))))&amp;(IF(N51="","",IF(N51&lt;&gt;N50,N51&amp;", ",IF(B51&lt;&gt;B50,N51&amp;", ",""))))&amp;(IF(ISBLANK(O51),"",(IF(O51&lt;&gt;O50,O51&amp;", ",IF(B51&lt;&gt;B50,O51&amp;", ","")))))&amp;(IF(ISBLANK(P51),"",(IF(P51&lt;&gt;P50,P51&amp;", ",IF(B51&lt;&gt;B50,P51&amp;", ",IF(Z51&lt;&gt;Z50,P51&amp;", ",""))))))&amp;(IF(ISBLANK(Q51),"",(IF(Q51&lt;&gt;Q50,Q51&amp;", ",IF(B51&lt;&gt;B50,Q51&amp;", ",IF(Z51&lt;&gt;Z50,Q51&amp;", ",""))))))&amp;(IF(ISBLANK(R51),"",(IF(R51&lt;&gt;R50,R51&amp;"m, ",IF(B51&lt;&gt;B50,R51&amp;"m, ",IF(Z51&lt;&gt;Z50,R51&amp;"m, ",""))))))&amp;IF(ISBLANK(S51),"",(IF(B51&lt;&gt;B50,S51&amp;", ",IF(S51&lt;&gt;S50,IF((Z51=Z50),"same locality "&amp;S51&amp;", ",S51&amp;", "),""))))&amp;(IF(ISBLANK(T51),"",(IF(T51&lt;&gt;T50,IF(ISBLANK(F$2),T51&amp;", ",T51&amp;" "&amp;F$2&amp;", "),(IF(B51&lt;&gt;B50,IF(ISBLANK(F$2),T51&amp;", ",T51&amp;" "&amp;F$2&amp;", "),(IF(Z51&lt;&gt;Z50,IF(ISBLANK(F$2),T51&amp;", ",T51&amp;" "&amp;F$2&amp;", "),IF((U51&lt;&gt;U50)*($G$2="Y"),"same collector, ","")))))))))&amp;(IF(ISBLANK(U51),"",(IF(U51&lt;&gt;U50,U51&amp;", ",(IF(B51&lt;&gt;B50,U51&amp;", ",IF(Z51&lt;&gt;Z50,U51&amp;", ",(IF(T51&lt;&gt;T50,IF((T51&lt;&gt;T50)*($G$2="Y"),"same date, ", ""),IF((T51=T50)*(U51=U50)*(S51&lt;&gt;S50)*($G$2="Y"),"same collector and date, ", ""))))))))))&amp;(IF(ISBLANK(V51),"",V51&amp;", "))&amp;IF((AA51&lt;&gt;AA52)*($H$2="y"),AD51&amp;AE51,IF((AA51&lt;&gt;AA52)*($H$2="m"),AD51&amp;AG51,IF(($H$2&lt;&gt;"m")*($H$2&lt;&gt;"Y"),(IF(F51=0,"",F51&amp;" "&amp;$F$4&amp;" "))&amp;(IF(G51=0,"",G51&amp;" "&amp;$G$4&amp;" "))&amp;(IF(H51=0,"",H51&amp;" "&amp;H$4&amp;" "))&amp;(IF(I51=0,"",I51&amp;" "&amp;$I$4&amp;" "))&amp;(IF(J51=0,"",J51&amp;" "&amp;$J$4&amp;" "))&amp;IF((ISBLANK(C51)),"","("&amp;C51&amp;")"),"")))&amp;IF((B51=B52)*(K51=K52)*(L51=L52)*(M51=M52),IF(($H$2&lt;&gt;"m")*($H$2&lt;&gt;"Y"), ", ", IF((ISNUMBER(FIND(")",AE51))), ", ", "")),IF((B51=B52)*(K51=K52)*(L51=L52),";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v>
      </c>
      <c r="AI51" s="1"/>
    </row>
    <row r="52" spans="1:35" s="4" customFormat="1" x14ac:dyDescent="0.25">
      <c r="A52" s="3">
        <f t="shared" si="4"/>
        <v>1</v>
      </c>
      <c r="B52" s="53" t="str">
        <f t="shared" si="8"/>
        <v>Kukulcania arizonica</v>
      </c>
      <c r="C52" s="56" t="s">
        <v>205</v>
      </c>
      <c r="D52" s="57" t="s">
        <v>204</v>
      </c>
      <c r="E52" s="57"/>
      <c r="F52" s="57">
        <v>1</v>
      </c>
      <c r="G52" s="57">
        <v>3</v>
      </c>
      <c r="H52" s="57">
        <v>0</v>
      </c>
      <c r="I52" s="57"/>
      <c r="J52" s="57"/>
      <c r="K52" s="57" t="s">
        <v>49</v>
      </c>
      <c r="L52" s="57" t="s">
        <v>642</v>
      </c>
      <c r="M52" s="54" t="s">
        <v>681</v>
      </c>
      <c r="N52" s="57" t="s">
        <v>86</v>
      </c>
      <c r="O52" s="57" t="s">
        <v>86</v>
      </c>
      <c r="P52" s="57"/>
      <c r="Q52" s="57" t="s">
        <v>86</v>
      </c>
      <c r="R52" s="57"/>
      <c r="S52" s="54" t="s">
        <v>682</v>
      </c>
      <c r="T52" s="57" t="s">
        <v>683</v>
      </c>
      <c r="U52" s="57" t="s">
        <v>684</v>
      </c>
      <c r="V52" s="57"/>
      <c r="W52" s="57" t="s">
        <v>86</v>
      </c>
      <c r="X52" s="147">
        <f ca="1">IF(ISBLANK(D52),"",IF('order-admin-units'!$I$1&lt;&gt;"y", "", IF((K52="")*(ISBLANK(D52)=FALSE), 'order-admin-units'!$B$1+1, VLOOKUP(K52, ordercountry, 2))))</f>
        <v>2</v>
      </c>
      <c r="Y52" s="147">
        <f ca="1">IF(ISBLANK(D52),"",IF('order-admin-units'!$I$1&lt;&gt;"y", "", IF(L52="", 'order-admin-units'!$B$2+1, VLOOKUP(K52&amp;"@"&amp;L52, orderadmin, 2))))</f>
        <v>2</v>
      </c>
      <c r="Z52" s="147" t="str">
        <f t="shared" si="5"/>
        <v>MexicoSonoraDesemboque</v>
      </c>
      <c r="AA52" s="147" t="str">
        <f t="shared" si="6"/>
        <v>Kukulcania arizonicaMexicoSonoraDesemboque[N30.56833°, W113.00667°]B. Malkin15–31/VII/1935</v>
      </c>
      <c r="AB52" s="147" t="str">
        <f t="shared" si="7"/>
        <v xml:space="preserve">Kukulcania arizonicaMexicoSonoraDesemboque[N30.56833°, W113.00667°]B. Malkin15–31/VII/1935AMNH </v>
      </c>
      <c r="AC52" s="147" t="str">
        <f t="shared" si="1"/>
        <v>Kukulcania arizonicaMexicoSonoraDesemboque[N30.56833°, W113.00667°]B. Malkin15–31/VII/1935</v>
      </c>
      <c r="AD52" s="11" t="str">
        <f t="shared" si="2"/>
        <v/>
      </c>
      <c r="AE52" s="11" t="str">
        <f t="array" ref="AE52">IF(ISBLANK(D52),"",IF(OR($H$2="y",$H$2="m"),IF(AA52=AA51,IF(OR(AB52=$AB$4:$AB51)=FALSE,AE51&amp;C52,AE51),"("&amp;C52)&amp;IF(AA52=AA53,IF(OR(AB53=$AB$4:$AB52)=FALSE,", ",""),") "),""))</f>
        <v/>
      </c>
      <c r="AF52" s="11" t="str">
        <f t="shared" si="3"/>
        <v/>
      </c>
      <c r="AG52" s="11" t="str">
        <f t="array" ref="AG52">IF(ISBLANK(D52),"",IF(OR($H$2="y",$H$2="m"),IF(AA52=AA51,IF(OR(AC52=$AC$4:$AC51)=FALSE,AG51&amp;AF52,AG51),"("&amp;AF52)&amp;IF(AA52=AA53,IF(OR(AC53=$AC$4:$AC52)=FALSE,", ",""),") "),""))</f>
        <v/>
      </c>
      <c r="AH52" s="10" t="str">
        <f>IF((ISBLANK(D52)),"",IF(D52=D51,AH51,"")&amp;IF(B51&lt;&gt;B52,((IF(ISBLANK(E52),$D$3&amp;"Non-type material: "&amp;$D$3,$D$3&amp;INDEX('type-categories'!$A$2:$B$100,MATCH(E52,'type-categories'!$A$2:$A$100,0),2)&amp;$D$3))),"")&amp;(IF(K52&lt;&gt;K51,$C$2&amp;K52&amp;$K$3&amp;$C$2&amp;" ",(IF(B52&lt;&gt;B51,$C$2&amp;K52&amp;$K$3&amp;$C$2&amp;" ",""))))&amp;(IF(L52="","",((IF(L52&lt;&gt;L51,$D$2&amp;L52&amp;$L$3&amp;$D$2&amp;" ",IF(B52&lt;&gt;B51,$D$2&amp;L52&amp;$L$3&amp;$D$2&amp;" ",""))))))&amp;(IF(M52="","",((IF(M52&lt;&gt;M51,$E$2&amp;M52&amp;$E$2&amp;","&amp;" ",IF(B52&lt;&gt;B51,$E$2&amp;M52&amp;$E$2&amp;",",""))))))&amp;(IF(N52="","",IF(N52&lt;&gt;N51,N52&amp;", ",IF(B52&lt;&gt;B51,N52&amp;", ",""))))&amp;(IF(ISBLANK(O52),"",(IF(O52&lt;&gt;O51,O52&amp;", ",IF(B52&lt;&gt;B51,O52&amp;", ","")))))&amp;(IF(ISBLANK(P52),"",(IF(P52&lt;&gt;P51,P52&amp;", ",IF(B52&lt;&gt;B51,P52&amp;", ",IF(Z52&lt;&gt;Z51,P52&amp;", ",""))))))&amp;(IF(ISBLANK(Q52),"",(IF(Q52&lt;&gt;Q51,Q52&amp;", ",IF(B52&lt;&gt;B51,Q52&amp;", ",IF(Z52&lt;&gt;Z51,Q52&amp;", ",""))))))&amp;(IF(ISBLANK(R52),"",(IF(R52&lt;&gt;R51,R52&amp;"m, ",IF(B52&lt;&gt;B51,R52&amp;"m, ",IF(Z52&lt;&gt;Z51,R52&amp;"m, ",""))))))&amp;IF(ISBLANK(S52),"",(IF(B52&lt;&gt;B51,S52&amp;", ",IF(S52&lt;&gt;S51,IF((Z52=Z51),"same locality "&amp;S52&amp;", ",S52&amp;", "),""))))&amp;(IF(ISBLANK(T52),"",(IF(T52&lt;&gt;T51,IF(ISBLANK(F$2),T52&amp;", ",T52&amp;" "&amp;F$2&amp;", "),(IF(B52&lt;&gt;B51,IF(ISBLANK(F$2),T52&amp;", ",T52&amp;" "&amp;F$2&amp;", "),(IF(Z52&lt;&gt;Z51,IF(ISBLANK(F$2),T52&amp;", ",T52&amp;" "&amp;F$2&amp;", "),IF((U52&lt;&gt;U51)*($G$2="Y"),"same collector, ","")))))))))&amp;(IF(ISBLANK(U52),"",(IF(U52&lt;&gt;U51,U52&amp;", ",(IF(B52&lt;&gt;B51,U52&amp;", ",IF(Z52&lt;&gt;Z51,U52&amp;", ",(IF(T52&lt;&gt;T51,IF((T52&lt;&gt;T51)*($G$2="Y"),"same date, ", ""),IF((T52=T51)*(U52=U51)*(S52&lt;&gt;S51)*($G$2="Y"),"same collector and date, ", ""))))))))))&amp;(IF(ISBLANK(V52),"",V52&amp;", "))&amp;IF((AA52&lt;&gt;AA53)*($H$2="y"),AD52&amp;AE52,IF((AA52&lt;&gt;AA53)*($H$2="m"),AD52&amp;AG52,IF(($H$2&lt;&gt;"m")*($H$2&lt;&gt;"Y"),(IF(F52=0,"",F52&amp;" "&amp;$F$4&amp;" "))&amp;(IF(G52=0,"",G52&amp;" "&amp;$G$4&amp;" "))&amp;(IF(H52=0,"",H52&amp;" "&amp;H$4&amp;" "))&amp;(IF(I52=0,"",I52&amp;" "&amp;$I$4&amp;" "))&amp;(IF(J52=0,"",J52&amp;" "&amp;$J$4&amp;" "))&amp;IF((ISBLANK(C52)),"","("&amp;C52&amp;")"),"")))&amp;IF((B52=B53)*(K52=K53)*(L52=L53)*(M52=M53),IF(($H$2&lt;&gt;"m")*($H$2&lt;&gt;"Y"), ", ", IF((ISNUMBER(FIND(")",AE52))), ", ", "")),IF((B52=B53)*(K52=K53)*(L52=L53),";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v>
      </c>
      <c r="AI52" s="1"/>
    </row>
    <row r="53" spans="1:35" s="4" customFormat="1" x14ac:dyDescent="0.25">
      <c r="A53" s="3">
        <f t="shared" si="4"/>
        <v>1</v>
      </c>
      <c r="B53" s="53" t="str">
        <f t="shared" si="8"/>
        <v>Kukulcania arizonica</v>
      </c>
      <c r="C53" s="56" t="s">
        <v>205</v>
      </c>
      <c r="D53" s="57" t="s">
        <v>204</v>
      </c>
      <c r="E53" s="57"/>
      <c r="F53" s="57">
        <v>0</v>
      </c>
      <c r="G53" s="57">
        <v>1</v>
      </c>
      <c r="H53" s="57">
        <v>0</v>
      </c>
      <c r="I53" s="57"/>
      <c r="J53" s="57"/>
      <c r="K53" s="57" t="s">
        <v>49</v>
      </c>
      <c r="L53" s="57" t="s">
        <v>642</v>
      </c>
      <c r="M53" s="54" t="s">
        <v>685</v>
      </c>
      <c r="N53" s="57" t="s">
        <v>86</v>
      </c>
      <c r="O53" s="57" t="s">
        <v>86</v>
      </c>
      <c r="P53" s="57" t="s">
        <v>686</v>
      </c>
      <c r="Q53" s="57" t="s">
        <v>86</v>
      </c>
      <c r="R53" s="57"/>
      <c r="S53" s="54" t="s">
        <v>687</v>
      </c>
      <c r="T53" s="57" t="s">
        <v>688</v>
      </c>
      <c r="U53" s="57" t="s">
        <v>689</v>
      </c>
      <c r="V53" s="57"/>
      <c r="W53" s="57" t="s">
        <v>86</v>
      </c>
      <c r="X53" s="147">
        <f ca="1">IF(ISBLANK(D53),"",IF('order-admin-units'!$I$1&lt;&gt;"y", "", IF((K53="")*(ISBLANK(D53)=FALSE), 'order-admin-units'!$B$1+1, VLOOKUP(K53, ordercountry, 2))))</f>
        <v>2</v>
      </c>
      <c r="Y53" s="147">
        <f ca="1">IF(ISBLANK(D53),"",IF('order-admin-units'!$I$1&lt;&gt;"y", "", IF(L53="", 'order-admin-units'!$B$2+1, VLOOKUP(K53&amp;"@"&amp;L53, orderadmin, 2))))</f>
        <v>2</v>
      </c>
      <c r="Z53" s="147" t="str">
        <f t="shared" si="5"/>
        <v>MexicoSonoraGuaymas</v>
      </c>
      <c r="AA53" s="147" t="str">
        <f t="shared" si="6"/>
        <v>Kukulcania arizonicaMexicoSonoraGuaymasin room in town[N27.91787°, W110.90894°]M. Cardenas6/XI/1944</v>
      </c>
      <c r="AB53" s="147" t="str">
        <f t="shared" si="7"/>
        <v xml:space="preserve">Kukulcania arizonicaMexicoSonoraGuaymasin room in town[N27.91787°, W110.90894°]M. Cardenas6/XI/1944AMNH </v>
      </c>
      <c r="AC53" s="147" t="str">
        <f t="shared" si="1"/>
        <v>Kukulcania arizonicaMexicoSonoraGuaymasin room in town[N27.91787°, W110.90894°]M. Cardenas6/XI/1944</v>
      </c>
      <c r="AD53" s="11" t="str">
        <f t="shared" si="2"/>
        <v/>
      </c>
      <c r="AE53" s="11" t="str">
        <f t="array" ref="AE53">IF(ISBLANK(D53),"",IF(OR($H$2="y",$H$2="m"),IF(AA53=AA52,IF(OR(AB53=$AB$4:$AB52)=FALSE,AE52&amp;C53,AE52),"("&amp;C53)&amp;IF(AA53=AA54,IF(OR(AB54=$AB$4:$AB53)=FALSE,", ",""),") "),""))</f>
        <v/>
      </c>
      <c r="AF53" s="11" t="str">
        <f t="shared" si="3"/>
        <v/>
      </c>
      <c r="AG53" s="11" t="str">
        <f t="array" ref="AG53">IF(ISBLANK(D53),"",IF(OR($H$2="y",$H$2="m"),IF(AA53=AA52,IF(OR(AC53=$AC$4:$AC52)=FALSE,AG52&amp;AF53,AG52),"("&amp;AF53)&amp;IF(AA53=AA54,IF(OR(AC54=$AC$4:$AC53)=FALSE,", ",""),") "),""))</f>
        <v/>
      </c>
      <c r="AH53" s="10" t="str">
        <f>IF((ISBLANK(D53)),"",IF(D53=D52,AH52,"")&amp;IF(B52&lt;&gt;B53,((IF(ISBLANK(E53),$D$3&amp;"Non-type material: "&amp;$D$3,$D$3&amp;INDEX('type-categories'!$A$2:$B$100,MATCH(E53,'type-categories'!$A$2:$A$100,0),2)&amp;$D$3))),"")&amp;(IF(K53&lt;&gt;K52,$C$2&amp;K53&amp;$K$3&amp;$C$2&amp;" ",(IF(B53&lt;&gt;B52,$C$2&amp;K53&amp;$K$3&amp;$C$2&amp;" ",""))))&amp;(IF(L53="","",((IF(L53&lt;&gt;L52,$D$2&amp;L53&amp;$L$3&amp;$D$2&amp;" ",IF(B53&lt;&gt;B52,$D$2&amp;L53&amp;$L$3&amp;$D$2&amp;" ",""))))))&amp;(IF(M53="","",((IF(M53&lt;&gt;M52,$E$2&amp;M53&amp;$E$2&amp;","&amp;" ",IF(B53&lt;&gt;B52,$E$2&amp;M53&amp;$E$2&amp;",",""))))))&amp;(IF(N53="","",IF(N53&lt;&gt;N52,N53&amp;", ",IF(B53&lt;&gt;B52,N53&amp;", ",""))))&amp;(IF(ISBLANK(O53),"",(IF(O53&lt;&gt;O52,O53&amp;", ",IF(B53&lt;&gt;B52,O53&amp;", ","")))))&amp;(IF(ISBLANK(P53),"",(IF(P53&lt;&gt;P52,P53&amp;", ",IF(B53&lt;&gt;B52,P53&amp;", ",IF(Z53&lt;&gt;Z52,P53&amp;", ",""))))))&amp;(IF(ISBLANK(Q53),"",(IF(Q53&lt;&gt;Q52,Q53&amp;", ",IF(B53&lt;&gt;B52,Q53&amp;", ",IF(Z53&lt;&gt;Z52,Q53&amp;", ",""))))))&amp;(IF(ISBLANK(R53),"",(IF(R53&lt;&gt;R52,R53&amp;"m, ",IF(B53&lt;&gt;B52,R53&amp;"m, ",IF(Z53&lt;&gt;Z52,R53&amp;"m, ",""))))))&amp;IF(ISBLANK(S53),"",(IF(B53&lt;&gt;B52,S53&amp;", ",IF(S53&lt;&gt;S52,IF((Z53=Z52),"same locality "&amp;S53&amp;", ",S53&amp;", "),""))))&amp;(IF(ISBLANK(T53),"",(IF(T53&lt;&gt;T52,IF(ISBLANK(F$2),T53&amp;", ",T53&amp;" "&amp;F$2&amp;", "),(IF(B53&lt;&gt;B52,IF(ISBLANK(F$2),T53&amp;", ",T53&amp;" "&amp;F$2&amp;", "),(IF(Z53&lt;&gt;Z52,IF(ISBLANK(F$2),T53&amp;", ",T53&amp;" "&amp;F$2&amp;", "),IF((U53&lt;&gt;U52)*($G$2="Y"),"same collector, ","")))))))))&amp;(IF(ISBLANK(U53),"",(IF(U53&lt;&gt;U52,U53&amp;", ",(IF(B53&lt;&gt;B52,U53&amp;", ",IF(Z53&lt;&gt;Z52,U53&amp;", ",(IF(T53&lt;&gt;T52,IF((T53&lt;&gt;T52)*($G$2="Y"),"same date, ", ""),IF((T53=T52)*(U53=U52)*(S53&lt;&gt;S52)*($G$2="Y"),"same collector and date, ", ""))))))))))&amp;(IF(ISBLANK(V53),"",V53&amp;", "))&amp;IF((AA53&lt;&gt;AA54)*($H$2="y"),AD53&amp;AE53,IF((AA53&lt;&gt;AA54)*($H$2="m"),AD53&amp;AG53,IF(($H$2&lt;&gt;"m")*($H$2&lt;&gt;"Y"),(IF(F53=0,"",F53&amp;" "&amp;$F$4&amp;" "))&amp;(IF(G53=0,"",G53&amp;" "&amp;$G$4&amp;" "))&amp;(IF(H53=0,"",H53&amp;" "&amp;H$4&amp;" "))&amp;(IF(I53=0,"",I53&amp;" "&amp;$I$4&amp;" "))&amp;(IF(J53=0,"",J53&amp;" "&amp;$J$4&amp;" "))&amp;IF((ISBLANK(C53)),"","("&amp;C53&amp;")"),"")))&amp;IF((B53=B54)*(K53=K54)*(L53=L54)*(M53=M54),IF(($H$2&lt;&gt;"m")*($H$2&lt;&gt;"Y"), ", ", IF((ISNUMBER(FIND(")",AE53))), ", ", "")),IF((B53=B54)*(K53=K54)*(L53=L54),";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v>
      </c>
      <c r="AI53" s="1"/>
    </row>
    <row r="54" spans="1:35" s="4" customFormat="1" x14ac:dyDescent="0.25">
      <c r="A54" s="3">
        <f t="shared" si="4"/>
        <v>1</v>
      </c>
      <c r="B54" s="53" t="str">
        <f t="shared" si="8"/>
        <v>Kukulcania arizonica</v>
      </c>
      <c r="C54" s="54" t="s">
        <v>205</v>
      </c>
      <c r="D54" s="55" t="s">
        <v>204</v>
      </c>
      <c r="E54" s="55"/>
      <c r="F54" s="54">
        <v>0</v>
      </c>
      <c r="G54" s="54">
        <v>1</v>
      </c>
      <c r="H54" s="54">
        <v>0</v>
      </c>
      <c r="I54" s="54"/>
      <c r="J54" s="54"/>
      <c r="K54" s="54" t="s">
        <v>49</v>
      </c>
      <c r="L54" s="54" t="s">
        <v>642</v>
      </c>
      <c r="M54" s="65" t="s">
        <v>690</v>
      </c>
      <c r="N54" s="54" t="s">
        <v>86</v>
      </c>
      <c r="O54" s="54" t="s">
        <v>86</v>
      </c>
      <c r="P54" s="54"/>
      <c r="Q54" s="54" t="s">
        <v>86</v>
      </c>
      <c r="R54" s="54"/>
      <c r="S54" s="54" t="s">
        <v>691</v>
      </c>
      <c r="T54" s="54" t="s">
        <v>683</v>
      </c>
      <c r="U54" s="54" t="s">
        <v>692</v>
      </c>
      <c r="V54" s="54"/>
      <c r="W54" s="54" t="s">
        <v>86</v>
      </c>
      <c r="X54" s="147">
        <f ca="1">IF(ISBLANK(D54),"",IF('order-admin-units'!$I$1&lt;&gt;"y", "", IF((K54="")*(ISBLANK(D54)=FALSE), 'order-admin-units'!$B$1+1, VLOOKUP(K54, ordercountry, 2))))</f>
        <v>2</v>
      </c>
      <c r="Y54" s="147">
        <f ca="1">IF(ISBLANK(D54),"",IF('order-admin-units'!$I$1&lt;&gt;"y", "", IF(L54="", 'order-admin-units'!$B$2+1, VLOOKUP(K54&amp;"@"&amp;L54, orderadmin, 2))))</f>
        <v>2</v>
      </c>
      <c r="Z54" s="147" t="str">
        <f t="shared" si="5"/>
        <v>MexicoSonoraHermosillo</v>
      </c>
      <c r="AA54" s="147" t="str">
        <f t="shared" si="6"/>
        <v>Kukulcania arizonicaMexicoSonoraHermosillo[N29.07297°, W110.95592°]B. Malkin18/VIII/1953</v>
      </c>
      <c r="AB54" s="147" t="str">
        <f t="shared" si="7"/>
        <v xml:space="preserve">Kukulcania arizonicaMexicoSonoraHermosillo[N29.07297°, W110.95592°]B. Malkin18/VIII/1953AMNH </v>
      </c>
      <c r="AC54" s="147" t="str">
        <f t="shared" si="1"/>
        <v>Kukulcania arizonicaMexicoSonoraHermosillo[N29.07297°, W110.95592°]B. Malkin18/VIII/1953</v>
      </c>
      <c r="AD54" s="11" t="str">
        <f t="shared" si="2"/>
        <v/>
      </c>
      <c r="AE54" s="11" t="str">
        <f t="array" ref="AE54">IF(ISBLANK(D54),"",IF(OR($H$2="y",$H$2="m"),IF(AA54=AA53,IF(OR(AB54=$AB$4:$AB53)=FALSE,AE53&amp;C54,AE53),"("&amp;C54)&amp;IF(AA54=AA55,IF(OR(AB55=$AB$4:$AB54)=FALSE,", ",""),") "),""))</f>
        <v/>
      </c>
      <c r="AF54" s="11" t="str">
        <f t="shared" si="3"/>
        <v/>
      </c>
      <c r="AG54" s="11" t="str">
        <f t="array" ref="AG54">IF(ISBLANK(D54),"",IF(OR($H$2="y",$H$2="m"),IF(AA54=AA53,IF(OR(AC54=$AC$4:$AC53)=FALSE,AG53&amp;AF54,AG53),"("&amp;AF54)&amp;IF(AA54=AA55,IF(OR(AC55=$AC$4:$AC54)=FALSE,", ",""),") "),""))</f>
        <v/>
      </c>
      <c r="AH54" s="10" t="str">
        <f>IF((ISBLANK(D54)),"",IF(D54=D53,AH53,"")&amp;IF(B53&lt;&gt;B54,((IF(ISBLANK(E54),$D$3&amp;"Non-type material: "&amp;$D$3,$D$3&amp;INDEX('type-categories'!$A$2:$B$100,MATCH(E54,'type-categories'!$A$2:$A$100,0),2)&amp;$D$3))),"")&amp;(IF(K54&lt;&gt;K53,$C$2&amp;K54&amp;$K$3&amp;$C$2&amp;" ",(IF(B54&lt;&gt;B53,$C$2&amp;K54&amp;$K$3&amp;$C$2&amp;" ",""))))&amp;(IF(L54="","",((IF(L54&lt;&gt;L53,$D$2&amp;L54&amp;$L$3&amp;$D$2&amp;" ",IF(B54&lt;&gt;B53,$D$2&amp;L54&amp;$L$3&amp;$D$2&amp;" ",""))))))&amp;(IF(M54="","",((IF(M54&lt;&gt;M53,$E$2&amp;M54&amp;$E$2&amp;","&amp;" ",IF(B54&lt;&gt;B53,$E$2&amp;M54&amp;$E$2&amp;",",""))))))&amp;(IF(N54="","",IF(N54&lt;&gt;N53,N54&amp;", ",IF(B54&lt;&gt;B53,N54&amp;", ",""))))&amp;(IF(ISBLANK(O54),"",(IF(O54&lt;&gt;O53,O54&amp;", ",IF(B54&lt;&gt;B53,O54&amp;", ","")))))&amp;(IF(ISBLANK(P54),"",(IF(P54&lt;&gt;P53,P54&amp;", ",IF(B54&lt;&gt;B53,P54&amp;", ",IF(Z54&lt;&gt;Z53,P54&amp;", ",""))))))&amp;(IF(ISBLANK(Q54),"",(IF(Q54&lt;&gt;Q53,Q54&amp;", ",IF(B54&lt;&gt;B53,Q54&amp;", ",IF(Z54&lt;&gt;Z53,Q54&amp;", ",""))))))&amp;(IF(ISBLANK(R54),"",(IF(R54&lt;&gt;R53,R54&amp;"m, ",IF(B54&lt;&gt;B53,R54&amp;"m, ",IF(Z54&lt;&gt;Z53,R54&amp;"m, ",""))))))&amp;IF(ISBLANK(S54),"",(IF(B54&lt;&gt;B53,S54&amp;", ",IF(S54&lt;&gt;S53,IF((Z54=Z53),"same locality "&amp;S54&amp;", ",S54&amp;", "),""))))&amp;(IF(ISBLANK(T54),"",(IF(T54&lt;&gt;T53,IF(ISBLANK(F$2),T54&amp;", ",T54&amp;" "&amp;F$2&amp;", "),(IF(B54&lt;&gt;B53,IF(ISBLANK(F$2),T54&amp;", ",T54&amp;" "&amp;F$2&amp;", "),(IF(Z54&lt;&gt;Z53,IF(ISBLANK(F$2),T54&amp;", ",T54&amp;" "&amp;F$2&amp;", "),IF((U54&lt;&gt;U53)*($G$2="Y"),"same collector, ","")))))))))&amp;(IF(ISBLANK(U54),"",(IF(U54&lt;&gt;U53,U54&amp;", ",(IF(B54&lt;&gt;B53,U54&amp;", ",IF(Z54&lt;&gt;Z53,U54&amp;", ",(IF(T54&lt;&gt;T53,IF((T54&lt;&gt;T53)*($G$2="Y"),"same date, ", ""),IF((T54=T53)*(U54=U53)*(S54&lt;&gt;S53)*($G$2="Y"),"same collector and date, ", ""))))))))))&amp;(IF(ISBLANK(V54),"",V54&amp;", "))&amp;IF((AA54&lt;&gt;AA55)*($H$2="y"),AD54&amp;AE54,IF((AA54&lt;&gt;AA55)*($H$2="m"),AD54&amp;AG54,IF(($H$2&lt;&gt;"m")*($H$2&lt;&gt;"Y"),(IF(F54=0,"",F54&amp;" "&amp;$F$4&amp;" "))&amp;(IF(G54=0,"",G54&amp;" "&amp;$G$4&amp;" "))&amp;(IF(H54=0,"",H54&amp;" "&amp;H$4&amp;" "))&amp;(IF(I54=0,"",I54&amp;" "&amp;$I$4&amp;" "))&amp;(IF(J54=0,"",J54&amp;" "&amp;$J$4&amp;" "))&amp;IF((ISBLANK(C54)),"","("&amp;C54&amp;")"),"")))&amp;IF((B54=B55)*(K54=K55)*(L54=L55)*(M54=M55),IF(($H$2&lt;&gt;"m")*($H$2&lt;&gt;"Y"), ", ", IF((ISNUMBER(FIND(")",AE54))), ", ", "")),IF((B54=B55)*(K54=K55)*(L54=L55),";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v>
      </c>
      <c r="AI54" s="1"/>
    </row>
    <row r="55" spans="1:35" s="4" customFormat="1" x14ac:dyDescent="0.25">
      <c r="A55" s="3">
        <f t="shared" si="4"/>
        <v>1</v>
      </c>
      <c r="B55" s="53" t="str">
        <f t="shared" si="8"/>
        <v>Kukulcania arizonica</v>
      </c>
      <c r="C55" s="57" t="s">
        <v>205</v>
      </c>
      <c r="D55" s="56" t="s">
        <v>204</v>
      </c>
      <c r="E55" s="56"/>
      <c r="F55" s="56">
        <v>0</v>
      </c>
      <c r="G55" s="56">
        <v>1</v>
      </c>
      <c r="H55" s="56">
        <v>0</v>
      </c>
      <c r="I55" s="56"/>
      <c r="J55" s="56"/>
      <c r="K55" s="65" t="s">
        <v>49</v>
      </c>
      <c r="L55" s="65" t="s">
        <v>642</v>
      </c>
      <c r="M55" s="65" t="s">
        <v>690</v>
      </c>
      <c r="N55" s="65" t="s">
        <v>86</v>
      </c>
      <c r="O55" s="56" t="s">
        <v>86</v>
      </c>
      <c r="P55" s="56"/>
      <c r="Q55" s="56" t="s">
        <v>86</v>
      </c>
      <c r="R55" s="56"/>
      <c r="S55" s="54" t="s">
        <v>691</v>
      </c>
      <c r="T55" s="65" t="s">
        <v>693</v>
      </c>
      <c r="U55" s="65" t="s">
        <v>694</v>
      </c>
      <c r="V55" s="65"/>
      <c r="W55" s="65" t="s">
        <v>86</v>
      </c>
      <c r="X55" s="147">
        <f ca="1">IF(ISBLANK(D55),"",IF('order-admin-units'!$I$1&lt;&gt;"y", "", IF((K55="")*(ISBLANK(D55)=FALSE), 'order-admin-units'!$B$1+1, VLOOKUP(K55, ordercountry, 2))))</f>
        <v>2</v>
      </c>
      <c r="Y55" s="147">
        <f ca="1">IF(ISBLANK(D55),"",IF('order-admin-units'!$I$1&lt;&gt;"y", "", IF(L55="", 'order-admin-units'!$B$2+1, VLOOKUP(K55&amp;"@"&amp;L55, orderadmin, 2))))</f>
        <v>2</v>
      </c>
      <c r="Z55" s="147" t="str">
        <f t="shared" si="5"/>
        <v>MexicoSonoraHermosillo</v>
      </c>
      <c r="AA55" s="147" t="str">
        <f t="shared" si="6"/>
        <v>Kukulcania arizonicaMexicoSonoraHermosillo[N29.07297°, W110.95592°]B. Malkin &amp; V.E. Thatcher20/IX/1952</v>
      </c>
      <c r="AB55" s="147" t="str">
        <f t="shared" si="7"/>
        <v xml:space="preserve">Kukulcania arizonicaMexicoSonoraHermosillo[N29.07297°, W110.95592°]B. Malkin &amp; V.E. Thatcher20/IX/1952AMNH </v>
      </c>
      <c r="AC55" s="147" t="str">
        <f t="shared" si="1"/>
        <v>Kukulcania arizonicaMexicoSonoraHermosillo[N29.07297°, W110.95592°]B. Malkin &amp; V.E. Thatcher20/IX/1952</v>
      </c>
      <c r="AD55" s="11" t="str">
        <f t="shared" si="2"/>
        <v/>
      </c>
      <c r="AE55" s="11" t="str">
        <f t="array" ref="AE55">IF(ISBLANK(D55),"",IF(OR($H$2="y",$H$2="m"),IF(AA55=AA54,IF(OR(AB55=$AB$4:$AB54)=FALSE,AE54&amp;C55,AE54),"("&amp;C55)&amp;IF(AA55=AA56,IF(OR(AB56=$AB$4:$AB55)=FALSE,", ",""),") "),""))</f>
        <v/>
      </c>
      <c r="AF55" s="11" t="str">
        <f t="shared" si="3"/>
        <v/>
      </c>
      <c r="AG55" s="11" t="str">
        <f t="array" ref="AG55">IF(ISBLANK(D55),"",IF(OR($H$2="y",$H$2="m"),IF(AA55=AA54,IF(OR(AC55=$AC$4:$AC54)=FALSE,AG54&amp;AF55,AG54),"("&amp;AF55)&amp;IF(AA55=AA56,IF(OR(AC56=$AC$4:$AC55)=FALSE,", ",""),") "),""))</f>
        <v/>
      </c>
      <c r="AH55" s="10" t="str">
        <f>IF((ISBLANK(D55)),"",IF(D55=D54,AH54,"")&amp;IF(B54&lt;&gt;B55,((IF(ISBLANK(E55),$D$3&amp;"Non-type material: "&amp;$D$3,$D$3&amp;INDEX('type-categories'!$A$2:$B$100,MATCH(E55,'type-categories'!$A$2:$A$100,0),2)&amp;$D$3))),"")&amp;(IF(K55&lt;&gt;K54,$C$2&amp;K55&amp;$K$3&amp;$C$2&amp;" ",(IF(B55&lt;&gt;B54,$C$2&amp;K55&amp;$K$3&amp;$C$2&amp;" ",""))))&amp;(IF(L55="","",((IF(L55&lt;&gt;L54,$D$2&amp;L55&amp;$L$3&amp;$D$2&amp;" ",IF(B55&lt;&gt;B54,$D$2&amp;L55&amp;$L$3&amp;$D$2&amp;" ",""))))))&amp;(IF(M55="","",((IF(M55&lt;&gt;M54,$E$2&amp;M55&amp;$E$2&amp;","&amp;" ",IF(B55&lt;&gt;B54,$E$2&amp;M55&amp;$E$2&amp;",",""))))))&amp;(IF(N55="","",IF(N55&lt;&gt;N54,N55&amp;", ",IF(B55&lt;&gt;B54,N55&amp;", ",""))))&amp;(IF(ISBLANK(O55),"",(IF(O55&lt;&gt;O54,O55&amp;", ",IF(B55&lt;&gt;B54,O55&amp;", ","")))))&amp;(IF(ISBLANK(P55),"",(IF(P55&lt;&gt;P54,P55&amp;", ",IF(B55&lt;&gt;B54,P55&amp;", ",IF(Z55&lt;&gt;Z54,P55&amp;", ",""))))))&amp;(IF(ISBLANK(Q55),"",(IF(Q55&lt;&gt;Q54,Q55&amp;", ",IF(B55&lt;&gt;B54,Q55&amp;", ",IF(Z55&lt;&gt;Z54,Q55&amp;", ",""))))))&amp;(IF(ISBLANK(R55),"",(IF(R55&lt;&gt;R54,R55&amp;"m, ",IF(B55&lt;&gt;B54,R55&amp;"m, ",IF(Z55&lt;&gt;Z54,R55&amp;"m, ",""))))))&amp;IF(ISBLANK(S55),"",(IF(B55&lt;&gt;B54,S55&amp;", ",IF(S55&lt;&gt;S54,IF((Z55=Z54),"same locality "&amp;S55&amp;", ",S55&amp;", "),""))))&amp;(IF(ISBLANK(T55),"",(IF(T55&lt;&gt;T54,IF(ISBLANK(F$2),T55&amp;", ",T55&amp;" "&amp;F$2&amp;", "),(IF(B55&lt;&gt;B54,IF(ISBLANK(F$2),T55&amp;", ",T55&amp;" "&amp;F$2&amp;", "),(IF(Z55&lt;&gt;Z54,IF(ISBLANK(F$2),T55&amp;", ",T55&amp;" "&amp;F$2&amp;", "),IF((U55&lt;&gt;U54)*($G$2="Y"),"same collector, ","")))))))))&amp;(IF(ISBLANK(U55),"",(IF(U55&lt;&gt;U54,U55&amp;", ",(IF(B55&lt;&gt;B54,U55&amp;", ",IF(Z55&lt;&gt;Z54,U55&amp;", ",(IF(T55&lt;&gt;T54,IF((T55&lt;&gt;T54)*($G$2="Y"),"same date, ", ""),IF((T55=T54)*(U55=U54)*(S55&lt;&gt;S54)*($G$2="Y"),"same collector and date, ", ""))))))))))&amp;(IF(ISBLANK(V55),"",V55&amp;", "))&amp;IF((AA55&lt;&gt;AA56)*($H$2="y"),AD55&amp;AE55,IF((AA55&lt;&gt;AA56)*($H$2="m"),AD55&amp;AG55,IF(($H$2&lt;&gt;"m")*($H$2&lt;&gt;"Y"),(IF(F55=0,"",F55&amp;" "&amp;$F$4&amp;" "))&amp;(IF(G55=0,"",G55&amp;" "&amp;$G$4&amp;" "))&amp;(IF(H55=0,"",H55&amp;" "&amp;H$4&amp;" "))&amp;(IF(I55=0,"",I55&amp;" "&amp;$I$4&amp;" "))&amp;(IF(J55=0,"",J55&amp;" "&amp;$J$4&amp;" "))&amp;IF((ISBLANK(C55)),"","("&amp;C55&amp;")"),"")))&amp;IF((B55=B56)*(K55=K56)*(L55=L56)*(M55=M56),IF(($H$2&lt;&gt;"m")*($H$2&lt;&gt;"Y"), ", ", IF((ISNUMBER(FIND(")",AE55))), ", ", "")),IF((B55=B56)*(K55=K56)*(L55=L56),";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v>
      </c>
      <c r="AI55" s="1"/>
    </row>
    <row r="56" spans="1:35" s="4" customFormat="1" x14ac:dyDescent="0.25">
      <c r="A56" s="3">
        <f t="shared" si="4"/>
        <v>1</v>
      </c>
      <c r="B56" s="53" t="str">
        <f t="shared" si="8"/>
        <v>Kukulcania arizonica</v>
      </c>
      <c r="C56" s="57" t="s">
        <v>205</v>
      </c>
      <c r="D56" s="57" t="s">
        <v>204</v>
      </c>
      <c r="E56" s="57"/>
      <c r="F56" s="57">
        <v>0</v>
      </c>
      <c r="G56" s="57">
        <v>1</v>
      </c>
      <c r="H56" s="57">
        <v>3</v>
      </c>
      <c r="I56" s="57"/>
      <c r="J56" s="57"/>
      <c r="K56" s="57" t="s">
        <v>49</v>
      </c>
      <c r="L56" s="57" t="s">
        <v>642</v>
      </c>
      <c r="M56" s="57" t="s">
        <v>695</v>
      </c>
      <c r="N56" s="57" t="s">
        <v>86</v>
      </c>
      <c r="O56" s="54" t="s">
        <v>86</v>
      </c>
      <c r="P56" s="54"/>
      <c r="Q56" s="54" t="s">
        <v>86</v>
      </c>
      <c r="R56" s="54"/>
      <c r="S56" s="54" t="s">
        <v>86</v>
      </c>
      <c r="T56" s="57" t="s">
        <v>696</v>
      </c>
      <c r="U56" s="57" t="s">
        <v>697</v>
      </c>
      <c r="V56" s="57"/>
      <c r="W56" s="57" t="s">
        <v>86</v>
      </c>
      <c r="X56" s="147">
        <f ca="1">IF(ISBLANK(D56),"",IF('order-admin-units'!$I$1&lt;&gt;"y", "", IF((K56="")*(ISBLANK(D56)=FALSE), 'order-admin-units'!$B$1+1, VLOOKUP(K56, ordercountry, 2))))</f>
        <v>2</v>
      </c>
      <c r="Y56" s="147">
        <f ca="1">IF(ISBLANK(D56),"",IF('order-admin-units'!$I$1&lt;&gt;"y", "", IF(L56="", 'order-admin-units'!$B$2+1, VLOOKUP(K56&amp;"@"&amp;L56, orderadmin, 2))))</f>
        <v>2</v>
      </c>
      <c r="Z56" s="147" t="str">
        <f t="shared" si="5"/>
        <v>MexicoSonoraIsla Medio</v>
      </c>
      <c r="AA56" s="147" t="str">
        <f t="shared" si="6"/>
        <v>Kukulcania arizonicaMexicoSonoraIsla MedioB. Osorio29/IV/1944</v>
      </c>
      <c r="AB56" s="147" t="str">
        <f t="shared" si="7"/>
        <v xml:space="preserve">Kukulcania arizonicaMexicoSonoraIsla MedioB. Osorio29/IV/1944AMNH </v>
      </c>
      <c r="AC56" s="147" t="str">
        <f t="shared" si="1"/>
        <v>Kukulcania arizonicaMexicoSonoraIsla MedioB. Osorio29/IV/1944</v>
      </c>
      <c r="AD56" s="11" t="str">
        <f t="shared" si="2"/>
        <v/>
      </c>
      <c r="AE56" s="11" t="str">
        <f t="array" ref="AE56">IF(ISBLANK(D56),"",IF(OR($H$2="y",$H$2="m"),IF(AA56=AA55,IF(OR(AB56=$AB$4:$AB55)=FALSE,AE55&amp;C56,AE55),"("&amp;C56)&amp;IF(AA56=AA57,IF(OR(AB57=$AB$4:$AB56)=FALSE,", ",""),") "),""))</f>
        <v/>
      </c>
      <c r="AF56" s="11" t="str">
        <f t="shared" si="3"/>
        <v/>
      </c>
      <c r="AG56" s="11" t="str">
        <f t="array" ref="AG56">IF(ISBLANK(D56),"",IF(OR($H$2="y",$H$2="m"),IF(AA56=AA55,IF(OR(AC56=$AC$4:$AC55)=FALSE,AG55&amp;AF56,AG55),"("&amp;AF56)&amp;IF(AA56=AA57,IF(OR(AC57=$AC$4:$AC56)=FALSE,", ",""),") "),""))</f>
        <v/>
      </c>
      <c r="AH56" s="10" t="str">
        <f>IF((ISBLANK(D56)),"",IF(D56=D55,AH55,"")&amp;IF(B55&lt;&gt;B56,((IF(ISBLANK(E56),$D$3&amp;"Non-type material: "&amp;$D$3,$D$3&amp;INDEX('type-categories'!$A$2:$B$100,MATCH(E56,'type-categories'!$A$2:$A$100,0),2)&amp;$D$3))),"")&amp;(IF(K56&lt;&gt;K55,$C$2&amp;K56&amp;$K$3&amp;$C$2&amp;" ",(IF(B56&lt;&gt;B55,$C$2&amp;K56&amp;$K$3&amp;$C$2&amp;" ",""))))&amp;(IF(L56="","",((IF(L56&lt;&gt;L55,$D$2&amp;L56&amp;$L$3&amp;$D$2&amp;" ",IF(B56&lt;&gt;B55,$D$2&amp;L56&amp;$L$3&amp;$D$2&amp;" ",""))))))&amp;(IF(M56="","",((IF(M56&lt;&gt;M55,$E$2&amp;M56&amp;$E$2&amp;","&amp;" ",IF(B56&lt;&gt;B55,$E$2&amp;M56&amp;$E$2&amp;",",""))))))&amp;(IF(N56="","",IF(N56&lt;&gt;N55,N56&amp;", ",IF(B56&lt;&gt;B55,N56&amp;", ",""))))&amp;(IF(ISBLANK(O56),"",(IF(O56&lt;&gt;O55,O56&amp;", ",IF(B56&lt;&gt;B55,O56&amp;", ","")))))&amp;(IF(ISBLANK(P56),"",(IF(P56&lt;&gt;P55,P56&amp;", ",IF(B56&lt;&gt;B55,P56&amp;", ",IF(Z56&lt;&gt;Z55,P56&amp;", ",""))))))&amp;(IF(ISBLANK(Q56),"",(IF(Q56&lt;&gt;Q55,Q56&amp;", ",IF(B56&lt;&gt;B55,Q56&amp;", ",IF(Z56&lt;&gt;Z55,Q56&amp;", ",""))))))&amp;(IF(ISBLANK(R56),"",(IF(R56&lt;&gt;R55,R56&amp;"m, ",IF(B56&lt;&gt;B55,R56&amp;"m, ",IF(Z56&lt;&gt;Z55,R56&amp;"m, ",""))))))&amp;IF(ISBLANK(S56),"",(IF(B56&lt;&gt;B55,S56&amp;", ",IF(S56&lt;&gt;S55,IF((Z56=Z55),"same locality "&amp;S56&amp;", ",S56&amp;", "),""))))&amp;(IF(ISBLANK(T56),"",(IF(T56&lt;&gt;T55,IF(ISBLANK(F$2),T56&amp;", ",T56&amp;" "&amp;F$2&amp;", "),(IF(B56&lt;&gt;B55,IF(ISBLANK(F$2),T56&amp;", ",T56&amp;" "&amp;F$2&amp;", "),(IF(Z56&lt;&gt;Z55,IF(ISBLANK(F$2),T56&amp;", ",T56&amp;" "&amp;F$2&amp;", "),IF((U56&lt;&gt;U55)*($G$2="Y"),"same collector, ","")))))))))&amp;(IF(ISBLANK(U56),"",(IF(U56&lt;&gt;U55,U56&amp;", ",(IF(B56&lt;&gt;B55,U56&amp;", ",IF(Z56&lt;&gt;Z55,U56&amp;", ",(IF(T56&lt;&gt;T55,IF((T56&lt;&gt;T55)*($G$2="Y"),"same date, ", ""),IF((T56=T55)*(U56=U55)*(S56&lt;&gt;S55)*($G$2="Y"),"same collector and date, ", ""))))))))))&amp;(IF(ISBLANK(V56),"",V56&amp;", "))&amp;IF((AA56&lt;&gt;AA57)*($H$2="y"),AD56&amp;AE56,IF((AA56&lt;&gt;AA57)*($H$2="m"),AD56&amp;AG56,IF(($H$2&lt;&gt;"m")*($H$2&lt;&gt;"Y"),(IF(F56=0,"",F56&amp;" "&amp;$F$4&amp;" "))&amp;(IF(G56=0,"",G56&amp;" "&amp;$G$4&amp;" "))&amp;(IF(H56=0,"",H56&amp;" "&amp;H$4&amp;" "))&amp;(IF(I56=0,"",I56&amp;" "&amp;$I$4&amp;" "))&amp;(IF(J56=0,"",J56&amp;" "&amp;$J$4&amp;" "))&amp;IF((ISBLANK(C56)),"","("&amp;C56&amp;")"),"")))&amp;IF((B56=B57)*(K56=K57)*(L56=L57)*(M56=M57),IF(($H$2&lt;&gt;"m")*($H$2&lt;&gt;"Y"), ", ", IF((ISNUMBER(FIND(")",AE56))), ", ", "")),IF((B56=B57)*(K56=K57)*(L56=L57),";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v>
      </c>
      <c r="AI56" s="1"/>
    </row>
    <row r="57" spans="1:35" s="4" customFormat="1" x14ac:dyDescent="0.25">
      <c r="A57" s="3">
        <f t="shared" si="4"/>
        <v>1</v>
      </c>
      <c r="B57" s="53" t="str">
        <f t="shared" si="8"/>
        <v>Kukulcania arizonica</v>
      </c>
      <c r="C57" s="54" t="s">
        <v>205</v>
      </c>
      <c r="D57" s="55" t="s">
        <v>204</v>
      </c>
      <c r="E57" s="55"/>
      <c r="F57" s="54">
        <v>1</v>
      </c>
      <c r="G57" s="54">
        <v>0</v>
      </c>
      <c r="H57" s="54">
        <v>0</v>
      </c>
      <c r="I57" s="54"/>
      <c r="J57" s="54"/>
      <c r="K57" s="54" t="s">
        <v>49</v>
      </c>
      <c r="L57" s="54" t="s">
        <v>642</v>
      </c>
      <c r="M57" s="54" t="s">
        <v>698</v>
      </c>
      <c r="N57" s="54" t="s">
        <v>86</v>
      </c>
      <c r="O57" s="54" t="s">
        <v>86</v>
      </c>
      <c r="P57" s="54"/>
      <c r="Q57" s="54" t="s">
        <v>86</v>
      </c>
      <c r="R57" s="54"/>
      <c r="S57" s="54" t="s">
        <v>699</v>
      </c>
      <c r="T57" s="54" t="s">
        <v>700</v>
      </c>
      <c r="U57" s="54" t="s">
        <v>701</v>
      </c>
      <c r="V57" s="54"/>
      <c r="W57" s="54" t="s">
        <v>86</v>
      </c>
      <c r="X57" s="147">
        <f ca="1">IF(ISBLANK(D57),"",IF('order-admin-units'!$I$1&lt;&gt;"y", "", IF((K57="")*(ISBLANK(D57)=FALSE), 'order-admin-units'!$B$1+1, VLOOKUP(K57, ordercountry, 2))))</f>
        <v>2</v>
      </c>
      <c r="Y57" s="147">
        <f ca="1">IF(ISBLANK(D57),"",IF('order-admin-units'!$I$1&lt;&gt;"y", "", IF(L57="", 'order-admin-units'!$B$2+1, VLOOKUP(K57&amp;"@"&amp;L57, orderadmin, 2))))</f>
        <v>2</v>
      </c>
      <c r="Z57" s="147" t="str">
        <f t="shared" si="5"/>
        <v>MexicoSonoraMinas Nuevas</v>
      </c>
      <c r="AA57" s="147" t="str">
        <f t="shared" si="6"/>
        <v>Kukulcania arizonicaMexicoSonoraMinas Nuevas[N27.06196°, W109.00735°]P. &amp; C. Vaurie8/VIII/1952</v>
      </c>
      <c r="AB57" s="147" t="str">
        <f t="shared" si="7"/>
        <v xml:space="preserve">Kukulcania arizonicaMexicoSonoraMinas Nuevas[N27.06196°, W109.00735°]P. &amp; C. Vaurie8/VIII/1952AMNH </v>
      </c>
      <c r="AC57" s="147" t="str">
        <f t="shared" si="1"/>
        <v>Kukulcania arizonicaMexicoSonoraMinas Nuevas[N27.06196°, W109.00735°]P. &amp; C. Vaurie8/VIII/1952</v>
      </c>
      <c r="AD57" s="11" t="str">
        <f t="shared" si="2"/>
        <v/>
      </c>
      <c r="AE57" s="11" t="str">
        <f t="array" ref="AE57">IF(ISBLANK(D57),"",IF(OR($H$2="y",$H$2="m"),IF(AA57=AA56,IF(OR(AB57=$AB$4:$AB56)=FALSE,AE56&amp;C57,AE56),"("&amp;C57)&amp;IF(AA57=AA58,IF(OR(AB58=$AB$4:$AB57)=FALSE,", ",""),") "),""))</f>
        <v/>
      </c>
      <c r="AF57" s="11" t="str">
        <f t="shared" si="3"/>
        <v/>
      </c>
      <c r="AG57" s="11" t="str">
        <f t="array" ref="AG57">IF(ISBLANK(D57),"",IF(OR($H$2="y",$H$2="m"),IF(AA57=AA56,IF(OR(AC57=$AC$4:$AC56)=FALSE,AG56&amp;AF57,AG56),"("&amp;AF57)&amp;IF(AA57=AA58,IF(OR(AC58=$AC$4:$AC57)=FALSE,", ",""),") "),""))</f>
        <v/>
      </c>
      <c r="AH57" s="10" t="str">
        <f>IF((ISBLANK(D57)),"",IF(D57=D56,AH56,"")&amp;IF(B56&lt;&gt;B57,((IF(ISBLANK(E57),$D$3&amp;"Non-type material: "&amp;$D$3,$D$3&amp;INDEX('type-categories'!$A$2:$B$100,MATCH(E57,'type-categories'!$A$2:$A$100,0),2)&amp;$D$3))),"")&amp;(IF(K57&lt;&gt;K56,$C$2&amp;K57&amp;$K$3&amp;$C$2&amp;" ",(IF(B57&lt;&gt;B56,$C$2&amp;K57&amp;$K$3&amp;$C$2&amp;" ",""))))&amp;(IF(L57="","",((IF(L57&lt;&gt;L56,$D$2&amp;L57&amp;$L$3&amp;$D$2&amp;" ",IF(B57&lt;&gt;B56,$D$2&amp;L57&amp;$L$3&amp;$D$2&amp;" ",""))))))&amp;(IF(M57="","",((IF(M57&lt;&gt;M56,$E$2&amp;M57&amp;$E$2&amp;","&amp;" ",IF(B57&lt;&gt;B56,$E$2&amp;M57&amp;$E$2&amp;",",""))))))&amp;(IF(N57="","",IF(N57&lt;&gt;N56,N57&amp;", ",IF(B57&lt;&gt;B56,N57&amp;", ",""))))&amp;(IF(ISBLANK(O57),"",(IF(O57&lt;&gt;O56,O57&amp;", ",IF(B57&lt;&gt;B56,O57&amp;", ","")))))&amp;(IF(ISBLANK(P57),"",(IF(P57&lt;&gt;P56,P57&amp;", ",IF(B57&lt;&gt;B56,P57&amp;", ",IF(Z57&lt;&gt;Z56,P57&amp;", ",""))))))&amp;(IF(ISBLANK(Q57),"",(IF(Q57&lt;&gt;Q56,Q57&amp;", ",IF(B57&lt;&gt;B56,Q57&amp;", ",IF(Z57&lt;&gt;Z56,Q57&amp;", ",""))))))&amp;(IF(ISBLANK(R57),"",(IF(R57&lt;&gt;R56,R57&amp;"m, ",IF(B57&lt;&gt;B56,R57&amp;"m, ",IF(Z57&lt;&gt;Z56,R57&amp;"m, ",""))))))&amp;IF(ISBLANK(S57),"",(IF(B57&lt;&gt;B56,S57&amp;", ",IF(S57&lt;&gt;S56,IF((Z57=Z56),"same locality "&amp;S57&amp;", ",S57&amp;", "),""))))&amp;(IF(ISBLANK(T57),"",(IF(T57&lt;&gt;T56,IF(ISBLANK(F$2),T57&amp;", ",T57&amp;" "&amp;F$2&amp;", "),(IF(B57&lt;&gt;B56,IF(ISBLANK(F$2),T57&amp;", ",T57&amp;" "&amp;F$2&amp;", "),(IF(Z57&lt;&gt;Z56,IF(ISBLANK(F$2),T57&amp;", ",T57&amp;" "&amp;F$2&amp;", "),IF((U57&lt;&gt;U56)*($G$2="Y"),"same collector, ","")))))))))&amp;(IF(ISBLANK(U57),"",(IF(U57&lt;&gt;U56,U57&amp;", ",(IF(B57&lt;&gt;B56,U57&amp;", ",IF(Z57&lt;&gt;Z56,U57&amp;", ",(IF(T57&lt;&gt;T56,IF((T57&lt;&gt;T56)*($G$2="Y"),"same date, ", ""),IF((T57=T56)*(U57=U56)*(S57&lt;&gt;S56)*($G$2="Y"),"same collector and date, ", ""))))))))))&amp;(IF(ISBLANK(V57),"",V57&amp;", "))&amp;IF((AA57&lt;&gt;AA58)*($H$2="y"),AD57&amp;AE57,IF((AA57&lt;&gt;AA58)*($H$2="m"),AD57&amp;AG57,IF(($H$2&lt;&gt;"m")*($H$2&lt;&gt;"Y"),(IF(F57=0,"",F57&amp;" "&amp;$F$4&amp;" "))&amp;(IF(G57=0,"",G57&amp;" "&amp;$G$4&amp;" "))&amp;(IF(H57=0,"",H57&amp;" "&amp;H$4&amp;" "))&amp;(IF(I57=0,"",I57&amp;" "&amp;$I$4&amp;" "))&amp;(IF(J57=0,"",J57&amp;" "&amp;$J$4&amp;" "))&amp;IF((ISBLANK(C57)),"","("&amp;C57&amp;")"),"")))&amp;IF((B57=B58)*(K57=K58)*(L57=L58)*(M57=M58),IF(($H$2&lt;&gt;"m")*($H$2&lt;&gt;"Y"), ", ", IF((ISNUMBER(FIND(")",AE57))), ", ", "")),IF((B57=B58)*(K57=K58)*(L57=L58),";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v>
      </c>
      <c r="AI57" s="1"/>
    </row>
    <row r="58" spans="1:35" s="4" customFormat="1" x14ac:dyDescent="0.25">
      <c r="A58" s="3">
        <f t="shared" si="4"/>
        <v>1</v>
      </c>
      <c r="B58" s="53" t="str">
        <f t="shared" si="8"/>
        <v>Kukulcania arizonica</v>
      </c>
      <c r="C58" s="54" t="s">
        <v>205</v>
      </c>
      <c r="D58" s="55" t="s">
        <v>204</v>
      </c>
      <c r="E58" s="55"/>
      <c r="F58" s="54">
        <v>1</v>
      </c>
      <c r="G58" s="54">
        <v>0</v>
      </c>
      <c r="H58" s="54">
        <v>0</v>
      </c>
      <c r="I58" s="54"/>
      <c r="J58" s="54"/>
      <c r="K58" s="54" t="s">
        <v>49</v>
      </c>
      <c r="L58" s="54" t="s">
        <v>642</v>
      </c>
      <c r="M58" s="54" t="s">
        <v>702</v>
      </c>
      <c r="N58" s="54" t="s">
        <v>86</v>
      </c>
      <c r="O58" s="54" t="s">
        <v>86</v>
      </c>
      <c r="P58" s="54" t="s">
        <v>703</v>
      </c>
      <c r="Q58" s="54" t="s">
        <v>86</v>
      </c>
      <c r="R58" s="54"/>
      <c r="S58" s="54" t="s">
        <v>645</v>
      </c>
      <c r="T58" s="54"/>
      <c r="U58" s="54" t="s">
        <v>704</v>
      </c>
      <c r="V58" s="54"/>
      <c r="W58" s="54" t="s">
        <v>86</v>
      </c>
      <c r="X58" s="147">
        <f ca="1">IF(ISBLANK(D58),"",IF('order-admin-units'!$I$1&lt;&gt;"y", "", IF((K58="")*(ISBLANK(D58)=FALSE), 'order-admin-units'!$B$1+1, VLOOKUP(K58, ordercountry, 2))))</f>
        <v>2</v>
      </c>
      <c r="Y58" s="147">
        <f ca="1">IF(ISBLANK(D58),"",IF('order-admin-units'!$I$1&lt;&gt;"y", "", IF(L58="", 'order-admin-units'!$B$2+1, VLOOKUP(K58&amp;"@"&amp;L58, orderadmin, 2))))</f>
        <v>2</v>
      </c>
      <c r="Z58" s="147" t="str">
        <f t="shared" si="5"/>
        <v>MexicoSonoranear Sierra Manzanal</v>
      </c>
      <c r="AA58" s="147" t="str">
        <f t="shared" si="6"/>
        <v>Kukulcania arizonicaMexicoSonoranear Sierra Manzanaloak, rocky[N30.73333°, W110.25°]13/VII/1970</v>
      </c>
      <c r="AB58" s="147" t="str">
        <f t="shared" si="7"/>
        <v xml:space="preserve">Kukulcania arizonicaMexicoSonoranear Sierra Manzanaloak, rocky[N30.73333°, W110.25°]13/VII/1970AMNH </v>
      </c>
      <c r="AC58" s="147" t="str">
        <f t="shared" si="1"/>
        <v>Kukulcania arizonicaMexicoSonoranear Sierra Manzanaloak, rocky[N30.73333°, W110.25°]13/VII/1970</v>
      </c>
      <c r="AD58" s="11" t="str">
        <f t="shared" si="2"/>
        <v/>
      </c>
      <c r="AE58" s="11" t="str">
        <f t="array" ref="AE58">IF(ISBLANK(D58),"",IF(OR($H$2="y",$H$2="m"),IF(AA58=AA57,IF(OR(AB58=$AB$4:$AB57)=FALSE,AE57&amp;C58,AE57),"("&amp;C58)&amp;IF(AA58=AA59,IF(OR(AB59=$AB$4:$AB58)=FALSE,", ",""),") "),""))</f>
        <v/>
      </c>
      <c r="AF58" s="11" t="str">
        <f t="shared" si="3"/>
        <v/>
      </c>
      <c r="AG58" s="11" t="str">
        <f t="array" ref="AG58">IF(ISBLANK(D58),"",IF(OR($H$2="y",$H$2="m"),IF(AA58=AA57,IF(OR(AC58=$AC$4:$AC57)=FALSE,AG57&amp;AF58,AG57),"("&amp;AF58)&amp;IF(AA58=AA59,IF(OR(AC59=$AC$4:$AC58)=FALSE,", ",""),") "),""))</f>
        <v/>
      </c>
      <c r="AH58" s="10" t="str">
        <f>IF((ISBLANK(D58)),"",IF(D58=D57,AH57,"")&amp;IF(B57&lt;&gt;B58,((IF(ISBLANK(E58),$D$3&amp;"Non-type material: "&amp;$D$3,$D$3&amp;INDEX('type-categories'!$A$2:$B$100,MATCH(E58,'type-categories'!$A$2:$A$100,0),2)&amp;$D$3))),"")&amp;(IF(K58&lt;&gt;K57,$C$2&amp;K58&amp;$K$3&amp;$C$2&amp;" ",(IF(B58&lt;&gt;B57,$C$2&amp;K58&amp;$K$3&amp;$C$2&amp;" ",""))))&amp;(IF(L58="","",((IF(L58&lt;&gt;L57,$D$2&amp;L58&amp;$L$3&amp;$D$2&amp;" ",IF(B58&lt;&gt;B57,$D$2&amp;L58&amp;$L$3&amp;$D$2&amp;" ",""))))))&amp;(IF(M58="","",((IF(M58&lt;&gt;M57,$E$2&amp;M58&amp;$E$2&amp;","&amp;" ",IF(B58&lt;&gt;B57,$E$2&amp;M58&amp;$E$2&amp;",",""))))))&amp;(IF(N58="","",IF(N58&lt;&gt;N57,N58&amp;", ",IF(B58&lt;&gt;B57,N58&amp;", ",""))))&amp;(IF(ISBLANK(O58),"",(IF(O58&lt;&gt;O57,O58&amp;", ",IF(B58&lt;&gt;B57,O58&amp;", ","")))))&amp;(IF(ISBLANK(P58),"",(IF(P58&lt;&gt;P57,P58&amp;", ",IF(B58&lt;&gt;B57,P58&amp;", ",IF(Z58&lt;&gt;Z57,P58&amp;", ",""))))))&amp;(IF(ISBLANK(Q58),"",(IF(Q58&lt;&gt;Q57,Q58&amp;", ",IF(B58&lt;&gt;B57,Q58&amp;", ",IF(Z58&lt;&gt;Z57,Q58&amp;", ",""))))))&amp;(IF(ISBLANK(R58),"",(IF(R58&lt;&gt;R57,R58&amp;"m, ",IF(B58&lt;&gt;B57,R58&amp;"m, ",IF(Z58&lt;&gt;Z57,R58&amp;"m, ",""))))))&amp;IF(ISBLANK(S58),"",(IF(B58&lt;&gt;B57,S58&amp;", ",IF(S58&lt;&gt;S57,IF((Z58=Z57),"same locality "&amp;S58&amp;", ",S58&amp;", "),""))))&amp;(IF(ISBLANK(T58),"",(IF(T58&lt;&gt;T57,IF(ISBLANK(F$2),T58&amp;", ",T58&amp;" "&amp;F$2&amp;", "),(IF(B58&lt;&gt;B57,IF(ISBLANK(F$2),T58&amp;", ",T58&amp;" "&amp;F$2&amp;", "),(IF(Z58&lt;&gt;Z57,IF(ISBLANK(F$2),T58&amp;", ",T58&amp;" "&amp;F$2&amp;", "),IF((U58&lt;&gt;U57)*($G$2="Y"),"same collector, ","")))))))))&amp;(IF(ISBLANK(U58),"",(IF(U58&lt;&gt;U57,U58&amp;", ",(IF(B58&lt;&gt;B57,U58&amp;", ",IF(Z58&lt;&gt;Z57,U58&amp;", ",(IF(T58&lt;&gt;T57,IF((T58&lt;&gt;T57)*($G$2="Y"),"same date, ", ""),IF((T58=T57)*(U58=U57)*(S58&lt;&gt;S57)*($G$2="Y"),"same collector and date, ", ""))))))))))&amp;(IF(ISBLANK(V58),"",V58&amp;", "))&amp;IF((AA58&lt;&gt;AA59)*($H$2="y"),AD58&amp;AE58,IF((AA58&lt;&gt;AA59)*($H$2="m"),AD58&amp;AG58,IF(($H$2&lt;&gt;"m")*($H$2&lt;&gt;"Y"),(IF(F58=0,"",F58&amp;" "&amp;$F$4&amp;" "))&amp;(IF(G58=0,"",G58&amp;" "&amp;$G$4&amp;" "))&amp;(IF(H58=0,"",H58&amp;" "&amp;H$4&amp;" "))&amp;(IF(I58=0,"",I58&amp;" "&amp;$I$4&amp;" "))&amp;(IF(J58=0,"",J58&amp;" "&amp;$J$4&amp;" "))&amp;IF((ISBLANK(C58)),"","("&amp;C58&amp;")"),"")))&amp;IF((B58=B59)*(K58=K59)*(L58=L59)*(M58=M59),IF(($H$2&lt;&gt;"m")*($H$2&lt;&gt;"Y"), ", ", IF((ISNUMBER(FIND(")",AE58))), ", ", "")),IF((B58=B59)*(K58=K59)*(L58=L59),";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v>
      </c>
      <c r="AI58" s="1"/>
    </row>
    <row r="59" spans="1:35" s="4" customFormat="1" x14ac:dyDescent="0.25">
      <c r="A59" s="3">
        <f t="shared" si="4"/>
        <v>1</v>
      </c>
      <c r="B59" s="53" t="str">
        <f t="shared" si="8"/>
        <v>Kukulcania arizonica</v>
      </c>
      <c r="C59" s="57" t="s">
        <v>205</v>
      </c>
      <c r="D59" s="57" t="s">
        <v>204</v>
      </c>
      <c r="E59" s="57"/>
      <c r="F59" s="57">
        <v>1</v>
      </c>
      <c r="G59" s="57">
        <v>0</v>
      </c>
      <c r="H59" s="57">
        <v>0</v>
      </c>
      <c r="I59" s="57"/>
      <c r="J59" s="57"/>
      <c r="K59" s="57" t="s">
        <v>49</v>
      </c>
      <c r="L59" s="57" t="s">
        <v>642</v>
      </c>
      <c r="M59" s="57" t="s">
        <v>705</v>
      </c>
      <c r="N59" s="57" t="s">
        <v>706</v>
      </c>
      <c r="O59" s="58" t="s">
        <v>86</v>
      </c>
      <c r="P59" s="58"/>
      <c r="Q59" s="58" t="s">
        <v>86</v>
      </c>
      <c r="R59" s="58"/>
      <c r="S59" s="54" t="s">
        <v>707</v>
      </c>
      <c r="T59" s="57" t="s">
        <v>708</v>
      </c>
      <c r="U59" s="57" t="s">
        <v>709</v>
      </c>
      <c r="V59" s="57"/>
      <c r="W59" s="57" t="s">
        <v>86</v>
      </c>
      <c r="X59" s="147">
        <f ca="1">IF(ISBLANK(D59),"",IF('order-admin-units'!$I$1&lt;&gt;"y", "", IF((K59="")*(ISBLANK(D59)=FALSE), 'order-admin-units'!$B$1+1, VLOOKUP(K59, ordercountry, 2))))</f>
        <v>2</v>
      </c>
      <c r="Y59" s="147">
        <f ca="1">IF(ISBLANK(D59),"",IF('order-admin-units'!$I$1&lt;&gt;"y", "", IF(L59="", 'order-admin-units'!$B$2+1, VLOOKUP(K59&amp;"@"&amp;L59, orderadmin, 2))))</f>
        <v>2</v>
      </c>
      <c r="Z59" s="147" t="str">
        <f t="shared" si="5"/>
        <v>MexicoSonoraS. Puerto Libert.Tidepool Beach</v>
      </c>
      <c r="AA59" s="147" t="str">
        <f t="shared" si="6"/>
        <v>Kukulcania arizonicaMexicoSonoraS. Puerto Libert.Tidepool Beach(N29.45°, W112.4°)B. Roth26/III/1981</v>
      </c>
      <c r="AB59" s="147" t="str">
        <f t="shared" si="7"/>
        <v xml:space="preserve">Kukulcania arizonicaMexicoSonoraS. Puerto Libert.Tidepool Beach(N29.45°, W112.4°)B. Roth26/III/1981AMNH </v>
      </c>
      <c r="AC59" s="147" t="str">
        <f t="shared" si="1"/>
        <v>Kukulcania arizonicaMexicoSonoraS. Puerto Libert.Tidepool Beach(N29.45°, W112.4°)B. Roth26/III/1981</v>
      </c>
      <c r="AD59" s="11" t="str">
        <f t="shared" si="2"/>
        <v/>
      </c>
      <c r="AE59" s="11" t="str">
        <f t="array" ref="AE59">IF(ISBLANK(D59),"",IF(OR($H$2="y",$H$2="m"),IF(AA59=AA58,IF(OR(AB59=$AB$4:$AB58)=FALSE,AE58&amp;C59,AE58),"("&amp;C59)&amp;IF(AA59=AA60,IF(OR(AB60=$AB$4:$AB59)=FALSE,", ",""),") "),""))</f>
        <v/>
      </c>
      <c r="AF59" s="11" t="str">
        <f t="shared" si="3"/>
        <v/>
      </c>
      <c r="AG59" s="11" t="str">
        <f t="array" ref="AG59">IF(ISBLANK(D59),"",IF(OR($H$2="y",$H$2="m"),IF(AA59=AA58,IF(OR(AC59=$AC$4:$AC58)=FALSE,AG58&amp;AF59,AG58),"("&amp;AF59)&amp;IF(AA59=AA60,IF(OR(AC60=$AC$4:$AC59)=FALSE,", ",""),") "),""))</f>
        <v/>
      </c>
      <c r="AH59" s="10" t="str">
        <f>IF((ISBLANK(D59)),"",IF(D59=D58,AH58,"")&amp;IF(B58&lt;&gt;B59,((IF(ISBLANK(E59),$D$3&amp;"Non-type material: "&amp;$D$3,$D$3&amp;INDEX('type-categories'!$A$2:$B$100,MATCH(E59,'type-categories'!$A$2:$A$100,0),2)&amp;$D$3))),"")&amp;(IF(K59&lt;&gt;K58,$C$2&amp;K59&amp;$K$3&amp;$C$2&amp;" ",(IF(B59&lt;&gt;B58,$C$2&amp;K59&amp;$K$3&amp;$C$2&amp;" ",""))))&amp;(IF(L59="","",((IF(L59&lt;&gt;L58,$D$2&amp;L59&amp;$L$3&amp;$D$2&amp;" ",IF(B59&lt;&gt;B58,$D$2&amp;L59&amp;$L$3&amp;$D$2&amp;" ",""))))))&amp;(IF(M59="","",((IF(M59&lt;&gt;M58,$E$2&amp;M59&amp;$E$2&amp;","&amp;" ",IF(B59&lt;&gt;B58,$E$2&amp;M59&amp;$E$2&amp;",",""))))))&amp;(IF(N59="","",IF(N59&lt;&gt;N58,N59&amp;", ",IF(B59&lt;&gt;B58,N59&amp;", ",""))))&amp;(IF(ISBLANK(O59),"",(IF(O59&lt;&gt;O58,O59&amp;", ",IF(B59&lt;&gt;B58,O59&amp;", ","")))))&amp;(IF(ISBLANK(P59),"",(IF(P59&lt;&gt;P58,P59&amp;", ",IF(B59&lt;&gt;B58,P59&amp;", ",IF(Z59&lt;&gt;Z58,P59&amp;", ",""))))))&amp;(IF(ISBLANK(Q59),"",(IF(Q59&lt;&gt;Q58,Q59&amp;", ",IF(B59&lt;&gt;B58,Q59&amp;", ",IF(Z59&lt;&gt;Z58,Q59&amp;", ",""))))))&amp;(IF(ISBLANK(R59),"",(IF(R59&lt;&gt;R58,R59&amp;"m, ",IF(B59&lt;&gt;B58,R59&amp;"m, ",IF(Z59&lt;&gt;Z58,R59&amp;"m, ",""))))))&amp;IF(ISBLANK(S59),"",(IF(B59&lt;&gt;B58,S59&amp;", ",IF(S59&lt;&gt;S58,IF((Z59=Z58),"same locality "&amp;S59&amp;", ",S59&amp;", "),""))))&amp;(IF(ISBLANK(T59),"",(IF(T59&lt;&gt;T58,IF(ISBLANK(F$2),T59&amp;", ",T59&amp;" "&amp;F$2&amp;", "),(IF(B59&lt;&gt;B58,IF(ISBLANK(F$2),T59&amp;", ",T59&amp;" "&amp;F$2&amp;", "),(IF(Z59&lt;&gt;Z58,IF(ISBLANK(F$2),T59&amp;", ",T59&amp;" "&amp;F$2&amp;", "),IF((U59&lt;&gt;U58)*($G$2="Y"),"same collector, ","")))))))))&amp;(IF(ISBLANK(U59),"",(IF(U59&lt;&gt;U58,U59&amp;", ",(IF(B59&lt;&gt;B58,U59&amp;", ",IF(Z59&lt;&gt;Z58,U59&amp;", ",(IF(T59&lt;&gt;T58,IF((T59&lt;&gt;T58)*($G$2="Y"),"same date, ", ""),IF((T59=T58)*(U59=U58)*(S59&lt;&gt;S58)*($G$2="Y"),"same collector and date, ", ""))))))))))&amp;(IF(ISBLANK(V59),"",V59&amp;", "))&amp;IF((AA59&lt;&gt;AA60)*($H$2="y"),AD59&amp;AE59,IF((AA59&lt;&gt;AA60)*($H$2="m"),AD59&amp;AG59,IF(($H$2&lt;&gt;"m")*($H$2&lt;&gt;"Y"),(IF(F59=0,"",F59&amp;" "&amp;$F$4&amp;" "))&amp;(IF(G59=0,"",G59&amp;" "&amp;$G$4&amp;" "))&amp;(IF(H59=0,"",H59&amp;" "&amp;H$4&amp;" "))&amp;(IF(I59=0,"",I59&amp;" "&amp;$I$4&amp;" "))&amp;(IF(J59=0,"",J59&amp;" "&amp;$J$4&amp;" "))&amp;IF((ISBLANK(C59)),"","("&amp;C59&amp;")"),"")))&amp;IF((B59=B60)*(K59=K60)*(L59=L60)*(M59=M60),IF(($H$2&lt;&gt;"m")*($H$2&lt;&gt;"Y"), ", ", IF((ISNUMBER(FIND(")",AE59))), ", ", "")),IF((B59=B60)*(K59=K60)*(L59=L60),";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v>
      </c>
      <c r="AI59" s="1"/>
    </row>
    <row r="60" spans="1:35" s="4" customFormat="1" x14ac:dyDescent="0.25">
      <c r="A60" s="3">
        <f t="shared" si="4"/>
        <v>1</v>
      </c>
      <c r="B60" s="53" t="str">
        <f t="shared" si="8"/>
        <v>Kukulcania arizonica</v>
      </c>
      <c r="C60" s="57" t="s">
        <v>205</v>
      </c>
      <c r="D60" s="57" t="s">
        <v>204</v>
      </c>
      <c r="E60" s="57"/>
      <c r="F60" s="57">
        <v>1</v>
      </c>
      <c r="G60" s="57">
        <v>0</v>
      </c>
      <c r="H60" s="57">
        <v>0</v>
      </c>
      <c r="I60" s="57"/>
      <c r="J60" s="57"/>
      <c r="K60" s="57" t="s">
        <v>49</v>
      </c>
      <c r="L60" s="57" t="s">
        <v>642</v>
      </c>
      <c r="M60" s="57" t="s">
        <v>710</v>
      </c>
      <c r="N60" s="57" t="s">
        <v>86</v>
      </c>
      <c r="O60" s="58" t="s">
        <v>86</v>
      </c>
      <c r="P60" s="58"/>
      <c r="Q60" s="58" t="s">
        <v>86</v>
      </c>
      <c r="R60" s="58"/>
      <c r="S60" s="54" t="s">
        <v>711</v>
      </c>
      <c r="T60" s="57" t="s">
        <v>396</v>
      </c>
      <c r="U60" s="57" t="s">
        <v>712</v>
      </c>
      <c r="V60" s="57"/>
      <c r="W60" s="57" t="s">
        <v>86</v>
      </c>
      <c r="X60" s="147">
        <f ca="1">IF(ISBLANK(D60),"",IF('order-admin-units'!$I$1&lt;&gt;"y", "", IF((K60="")*(ISBLANK(D60)=FALSE), 'order-admin-units'!$B$1+1, VLOOKUP(K60, ordercountry, 2))))</f>
        <v>2</v>
      </c>
      <c r="Y60" s="147">
        <f ca="1">IF(ISBLANK(D60),"",IF('order-admin-units'!$I$1&lt;&gt;"y", "", IF(L60="", 'order-admin-units'!$B$2+1, VLOOKUP(K60&amp;"@"&amp;L60, orderadmin, 2))))</f>
        <v>2</v>
      </c>
      <c r="Z60" s="147" t="str">
        <f t="shared" si="5"/>
        <v>MexicoSonoraSan Luis Río Colorado</v>
      </c>
      <c r="AA60" s="147" t="str">
        <f t="shared" si="6"/>
        <v>Kukulcania arizonicaMexicoSonoraSan Luis Río Colorado[N32.45189°, W114.77171°]V. Roth4/XII/1955</v>
      </c>
      <c r="AB60" s="147" t="str">
        <f t="shared" si="7"/>
        <v xml:space="preserve">Kukulcania arizonicaMexicoSonoraSan Luis Río Colorado[N32.45189°, W114.77171°]V. Roth4/XII/1955AMNH </v>
      </c>
      <c r="AC60" s="147" t="str">
        <f t="shared" si="1"/>
        <v>Kukulcania arizonicaMexicoSonoraSan Luis Río Colorado[N32.45189°, W114.77171°]V. Roth4/XII/1955</v>
      </c>
      <c r="AD60" s="11" t="str">
        <f t="shared" si="2"/>
        <v/>
      </c>
      <c r="AE60" s="11" t="str">
        <f t="array" ref="AE60">IF(ISBLANK(D60),"",IF(OR($H$2="y",$H$2="m"),IF(AA60=AA59,IF(OR(AB60=$AB$4:$AB59)=FALSE,AE59&amp;C60,AE59),"("&amp;C60)&amp;IF(AA60=AA61,IF(OR(AB61=$AB$4:$AB60)=FALSE,", ",""),") "),""))</f>
        <v/>
      </c>
      <c r="AF60" s="11" t="str">
        <f t="shared" si="3"/>
        <v/>
      </c>
      <c r="AG60" s="11" t="str">
        <f t="array" ref="AG60">IF(ISBLANK(D60),"",IF(OR($H$2="y",$H$2="m"),IF(AA60=AA59,IF(OR(AC60=$AC$4:$AC59)=FALSE,AG59&amp;AF60,AG59),"("&amp;AF60)&amp;IF(AA60=AA61,IF(OR(AC61=$AC$4:$AC60)=FALSE,", ",""),") "),""))</f>
        <v/>
      </c>
      <c r="AH60" s="10" t="str">
        <f>IF((ISBLANK(D60)),"",IF(D60=D59,AH59,"")&amp;IF(B59&lt;&gt;B60,((IF(ISBLANK(E60),$D$3&amp;"Non-type material: "&amp;$D$3,$D$3&amp;INDEX('type-categories'!$A$2:$B$100,MATCH(E60,'type-categories'!$A$2:$A$100,0),2)&amp;$D$3))),"")&amp;(IF(K60&lt;&gt;K59,$C$2&amp;K60&amp;$K$3&amp;$C$2&amp;" ",(IF(B60&lt;&gt;B59,$C$2&amp;K60&amp;$K$3&amp;$C$2&amp;" ",""))))&amp;(IF(L60="","",((IF(L60&lt;&gt;L59,$D$2&amp;L60&amp;$L$3&amp;$D$2&amp;" ",IF(B60&lt;&gt;B59,$D$2&amp;L60&amp;$L$3&amp;$D$2&amp;" ",""))))))&amp;(IF(M60="","",((IF(M60&lt;&gt;M59,$E$2&amp;M60&amp;$E$2&amp;","&amp;" ",IF(B60&lt;&gt;B59,$E$2&amp;M60&amp;$E$2&amp;",",""))))))&amp;(IF(N60="","",IF(N60&lt;&gt;N59,N60&amp;", ",IF(B60&lt;&gt;B59,N60&amp;", ",""))))&amp;(IF(ISBLANK(O60),"",(IF(O60&lt;&gt;O59,O60&amp;", ",IF(B60&lt;&gt;B59,O60&amp;", ","")))))&amp;(IF(ISBLANK(P60),"",(IF(P60&lt;&gt;P59,P60&amp;", ",IF(B60&lt;&gt;B59,P60&amp;", ",IF(Z60&lt;&gt;Z59,P60&amp;", ",""))))))&amp;(IF(ISBLANK(Q60),"",(IF(Q60&lt;&gt;Q59,Q60&amp;", ",IF(B60&lt;&gt;B59,Q60&amp;", ",IF(Z60&lt;&gt;Z59,Q60&amp;", ",""))))))&amp;(IF(ISBLANK(R60),"",(IF(R60&lt;&gt;R59,R60&amp;"m, ",IF(B60&lt;&gt;B59,R60&amp;"m, ",IF(Z60&lt;&gt;Z59,R60&amp;"m, ",""))))))&amp;IF(ISBLANK(S60),"",(IF(B60&lt;&gt;B59,S60&amp;", ",IF(S60&lt;&gt;S59,IF((Z60=Z59),"same locality "&amp;S60&amp;", ",S60&amp;", "),""))))&amp;(IF(ISBLANK(T60),"",(IF(T60&lt;&gt;T59,IF(ISBLANK(F$2),T60&amp;", ",T60&amp;" "&amp;F$2&amp;", "),(IF(B60&lt;&gt;B59,IF(ISBLANK(F$2),T60&amp;", ",T60&amp;" "&amp;F$2&amp;", "),(IF(Z60&lt;&gt;Z59,IF(ISBLANK(F$2),T60&amp;", ",T60&amp;" "&amp;F$2&amp;", "),IF((U60&lt;&gt;U59)*($G$2="Y"),"same collector, ","")))))))))&amp;(IF(ISBLANK(U60),"",(IF(U60&lt;&gt;U59,U60&amp;", ",(IF(B60&lt;&gt;B59,U60&amp;", ",IF(Z60&lt;&gt;Z59,U60&amp;", ",(IF(T60&lt;&gt;T59,IF((T60&lt;&gt;T59)*($G$2="Y"),"same date, ", ""),IF((T60=T59)*(U60=U59)*(S60&lt;&gt;S59)*($G$2="Y"),"same collector and date, ", ""))))))))))&amp;(IF(ISBLANK(V60),"",V60&amp;", "))&amp;IF((AA60&lt;&gt;AA61)*($H$2="y"),AD60&amp;AE60,IF((AA60&lt;&gt;AA61)*($H$2="m"),AD60&amp;AG60,IF(($H$2&lt;&gt;"m")*($H$2&lt;&gt;"Y"),(IF(F60=0,"",F60&amp;" "&amp;$F$4&amp;" "))&amp;(IF(G60=0,"",G60&amp;" "&amp;$G$4&amp;" "))&amp;(IF(H60=0,"",H60&amp;" "&amp;H$4&amp;" "))&amp;(IF(I60=0,"",I60&amp;" "&amp;$I$4&amp;" "))&amp;(IF(J60=0,"",J60&amp;" "&amp;$J$4&amp;" "))&amp;IF((ISBLANK(C60)),"","("&amp;C60&amp;")"),"")))&amp;IF((B60=B61)*(K60=K61)*(L60=L61)*(M60=M61),IF(($H$2&lt;&gt;"m")*($H$2&lt;&gt;"Y"), ", ", IF((ISNUMBER(FIND(")",AE60))), ", ", "")),IF((B60=B61)*(K60=K61)*(L60=L61),";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v>
      </c>
      <c r="AI60" s="1"/>
    </row>
    <row r="61" spans="1:35" s="4" customFormat="1" x14ac:dyDescent="0.25">
      <c r="A61" s="3">
        <f t="shared" si="4"/>
        <v>1</v>
      </c>
      <c r="B61" s="53" t="str">
        <f t="shared" si="8"/>
        <v>Kukulcania arizonica</v>
      </c>
      <c r="C61" s="56" t="s">
        <v>205</v>
      </c>
      <c r="D61" s="57" t="s">
        <v>204</v>
      </c>
      <c r="E61" s="57"/>
      <c r="F61" s="57">
        <v>0</v>
      </c>
      <c r="G61" s="57">
        <v>1</v>
      </c>
      <c r="H61" s="57">
        <v>0</v>
      </c>
      <c r="I61" s="57"/>
      <c r="J61" s="57"/>
      <c r="K61" s="57" t="s">
        <v>49</v>
      </c>
      <c r="L61" s="57" t="s">
        <v>642</v>
      </c>
      <c r="M61" s="57" t="s">
        <v>713</v>
      </c>
      <c r="N61" s="57" t="s">
        <v>86</v>
      </c>
      <c r="O61" s="57" t="s">
        <v>86</v>
      </c>
      <c r="P61" s="57"/>
      <c r="Q61" s="57" t="s">
        <v>86</v>
      </c>
      <c r="R61" s="57"/>
      <c r="S61" s="54" t="s">
        <v>714</v>
      </c>
      <c r="T61" s="57" t="s">
        <v>396</v>
      </c>
      <c r="U61" s="57" t="s">
        <v>715</v>
      </c>
      <c r="V61" s="57"/>
      <c r="W61" s="57" t="s">
        <v>86</v>
      </c>
      <c r="X61" s="147">
        <f ca="1">IF(ISBLANK(D61),"",IF('order-admin-units'!$I$1&lt;&gt;"y", "", IF((K61="")*(ISBLANK(D61)=FALSE), 'order-admin-units'!$B$1+1, VLOOKUP(K61, ordercountry, 2))))</f>
        <v>2</v>
      </c>
      <c r="Y61" s="147">
        <f ca="1">IF(ISBLANK(D61),"",IF('order-admin-units'!$I$1&lt;&gt;"y", "", IF(L61="", 'order-admin-units'!$B$2+1, VLOOKUP(K61&amp;"@"&amp;L61, orderadmin, 2))))</f>
        <v>2</v>
      </c>
      <c r="Z61" s="147" t="str">
        <f t="shared" si="5"/>
        <v>MexicoSonoraSan Miguel de Horcasitas</v>
      </c>
      <c r="AA61" s="147" t="str">
        <f t="shared" si="6"/>
        <v>Kukulcania arizonicaMexicoSonoraSan Miguel de Horcasitas(N29.3°, W110.45°)V. Roth4/X/1966</v>
      </c>
      <c r="AB61" s="147" t="str">
        <f t="shared" si="7"/>
        <v xml:space="preserve">Kukulcania arizonicaMexicoSonoraSan Miguel de Horcasitas(N29.3°, W110.45°)V. Roth4/X/1966AMNH </v>
      </c>
      <c r="AC61" s="147" t="str">
        <f t="shared" si="1"/>
        <v>Kukulcania arizonicaMexicoSonoraSan Miguel de Horcasitas(N29.3°, W110.45°)V. Roth4/X/1966</v>
      </c>
      <c r="AD61" s="11" t="str">
        <f t="shared" si="2"/>
        <v/>
      </c>
      <c r="AE61" s="11" t="str">
        <f t="array" ref="AE61">IF(ISBLANK(D61),"",IF(OR($H$2="y",$H$2="m"),IF(AA61=AA60,IF(OR(AB61=$AB$4:$AB60)=FALSE,AE60&amp;C61,AE60),"("&amp;C61)&amp;IF(AA61=AA62,IF(OR(AB62=$AB$4:$AB61)=FALSE,", ",""),") "),""))</f>
        <v/>
      </c>
      <c r="AF61" s="11" t="str">
        <f t="shared" si="3"/>
        <v/>
      </c>
      <c r="AG61" s="11" t="str">
        <f t="array" ref="AG61">IF(ISBLANK(D61),"",IF(OR($H$2="y",$H$2="m"),IF(AA61=AA60,IF(OR(AC61=$AC$4:$AC60)=FALSE,AG60&amp;AF61,AG60),"("&amp;AF61)&amp;IF(AA61=AA62,IF(OR(AC62=$AC$4:$AC61)=FALSE,", ",""),") "),""))</f>
        <v/>
      </c>
      <c r="AH61" s="10" t="str">
        <f>IF((ISBLANK(D61)),"",IF(D61=D60,AH60,"")&amp;IF(B60&lt;&gt;B61,((IF(ISBLANK(E61),$D$3&amp;"Non-type material: "&amp;$D$3,$D$3&amp;INDEX('type-categories'!$A$2:$B$100,MATCH(E61,'type-categories'!$A$2:$A$100,0),2)&amp;$D$3))),"")&amp;(IF(K61&lt;&gt;K60,$C$2&amp;K61&amp;$K$3&amp;$C$2&amp;" ",(IF(B61&lt;&gt;B60,$C$2&amp;K61&amp;$K$3&amp;$C$2&amp;" ",""))))&amp;(IF(L61="","",((IF(L61&lt;&gt;L60,$D$2&amp;L61&amp;$L$3&amp;$D$2&amp;" ",IF(B61&lt;&gt;B60,$D$2&amp;L61&amp;$L$3&amp;$D$2&amp;" ",""))))))&amp;(IF(M61="","",((IF(M61&lt;&gt;M60,$E$2&amp;M61&amp;$E$2&amp;","&amp;" ",IF(B61&lt;&gt;B60,$E$2&amp;M61&amp;$E$2&amp;",",""))))))&amp;(IF(N61="","",IF(N61&lt;&gt;N60,N61&amp;", ",IF(B61&lt;&gt;B60,N61&amp;", ",""))))&amp;(IF(ISBLANK(O61),"",(IF(O61&lt;&gt;O60,O61&amp;", ",IF(B61&lt;&gt;B60,O61&amp;", ","")))))&amp;(IF(ISBLANK(P61),"",(IF(P61&lt;&gt;P60,P61&amp;", ",IF(B61&lt;&gt;B60,P61&amp;", ",IF(Z61&lt;&gt;Z60,P61&amp;", ",""))))))&amp;(IF(ISBLANK(Q61),"",(IF(Q61&lt;&gt;Q60,Q61&amp;", ",IF(B61&lt;&gt;B60,Q61&amp;", ",IF(Z61&lt;&gt;Z60,Q61&amp;", ",""))))))&amp;(IF(ISBLANK(R61),"",(IF(R61&lt;&gt;R60,R61&amp;"m, ",IF(B61&lt;&gt;B60,R61&amp;"m, ",IF(Z61&lt;&gt;Z60,R61&amp;"m, ",""))))))&amp;IF(ISBLANK(S61),"",(IF(B61&lt;&gt;B60,S61&amp;", ",IF(S61&lt;&gt;S60,IF((Z61=Z60),"same locality "&amp;S61&amp;", ",S61&amp;", "),""))))&amp;(IF(ISBLANK(T61),"",(IF(T61&lt;&gt;T60,IF(ISBLANK(F$2),T61&amp;", ",T61&amp;" "&amp;F$2&amp;", "),(IF(B61&lt;&gt;B60,IF(ISBLANK(F$2),T61&amp;", ",T61&amp;" "&amp;F$2&amp;", "),(IF(Z61&lt;&gt;Z60,IF(ISBLANK(F$2),T61&amp;", ",T61&amp;" "&amp;F$2&amp;", "),IF((U61&lt;&gt;U60)*($G$2="Y"),"same collector, ","")))))))))&amp;(IF(ISBLANK(U61),"",(IF(U61&lt;&gt;U60,U61&amp;", ",(IF(B61&lt;&gt;B60,U61&amp;", ",IF(Z61&lt;&gt;Z60,U61&amp;", ",(IF(T61&lt;&gt;T60,IF((T61&lt;&gt;T60)*($G$2="Y"),"same date, ", ""),IF((T61=T60)*(U61=U60)*(S61&lt;&gt;S60)*($G$2="Y"),"same collector and date, ", ""))))))))))&amp;(IF(ISBLANK(V61),"",V61&amp;", "))&amp;IF((AA61&lt;&gt;AA62)*($H$2="y"),AD61&amp;AE61,IF((AA61&lt;&gt;AA62)*($H$2="m"),AD61&amp;AG61,IF(($H$2&lt;&gt;"m")*($H$2&lt;&gt;"Y"),(IF(F61=0,"",F61&amp;" "&amp;$F$4&amp;" "))&amp;(IF(G61=0,"",G61&amp;" "&amp;$G$4&amp;" "))&amp;(IF(H61=0,"",H61&amp;" "&amp;H$4&amp;" "))&amp;(IF(I61=0,"",I61&amp;" "&amp;$I$4&amp;" "))&amp;(IF(J61=0,"",J61&amp;" "&amp;$J$4&amp;" "))&amp;IF((ISBLANK(C61)),"","("&amp;C61&amp;")"),"")))&amp;IF((B61=B62)*(K61=K62)*(L61=L62)*(M61=M62),IF(($H$2&lt;&gt;"m")*($H$2&lt;&gt;"Y"), ", ", IF((ISNUMBER(FIND(")",AE61))), ", ", "")),IF((B61=B62)*(K61=K62)*(L61=L62),";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v>
      </c>
      <c r="AI61" s="1"/>
    </row>
    <row r="62" spans="1:35" s="4" customFormat="1" x14ac:dyDescent="0.25">
      <c r="A62" s="3">
        <f t="shared" si="4"/>
        <v>1</v>
      </c>
      <c r="B62" s="53" t="str">
        <f t="shared" si="8"/>
        <v>Kukulcania arizonica</v>
      </c>
      <c r="C62" s="56" t="s">
        <v>205</v>
      </c>
      <c r="D62" s="57" t="s">
        <v>204</v>
      </c>
      <c r="E62" s="57"/>
      <c r="F62" s="57">
        <v>0</v>
      </c>
      <c r="G62" s="57">
        <v>1</v>
      </c>
      <c r="H62" s="57">
        <v>1</v>
      </c>
      <c r="I62" s="57"/>
      <c r="J62" s="57"/>
      <c r="K62" s="57" t="s">
        <v>49</v>
      </c>
      <c r="L62" s="57" t="s">
        <v>642</v>
      </c>
      <c r="M62" s="57" t="s">
        <v>716</v>
      </c>
      <c r="N62" s="57" t="s">
        <v>86</v>
      </c>
      <c r="O62" s="57" t="s">
        <v>86</v>
      </c>
      <c r="P62" s="57"/>
      <c r="Q62" s="57" t="s">
        <v>86</v>
      </c>
      <c r="R62" s="57"/>
      <c r="S62" s="54" t="s">
        <v>717</v>
      </c>
      <c r="T62" s="57" t="s">
        <v>718</v>
      </c>
      <c r="U62" s="57" t="s">
        <v>86</v>
      </c>
      <c r="V62" s="57"/>
      <c r="W62" s="57" t="s">
        <v>86</v>
      </c>
      <c r="X62" s="147">
        <f ca="1">IF(ISBLANK(D62),"",IF('order-admin-units'!$I$1&lt;&gt;"y", "", IF((K62="")*(ISBLANK(D62)=FALSE), 'order-admin-units'!$B$1+1, VLOOKUP(K62, ordercountry, 2))))</f>
        <v>2</v>
      </c>
      <c r="Y62" s="147">
        <f ca="1">IF(ISBLANK(D62),"",IF('order-admin-units'!$I$1&lt;&gt;"y", "", IF(L62="", 'order-admin-units'!$B$2+1, VLOOKUP(K62&amp;"@"&amp;L62, orderadmin, 2))))</f>
        <v>2</v>
      </c>
      <c r="Z62" s="147" t="str">
        <f t="shared" si="5"/>
        <v>MexicoSonoraSierra Álamos</v>
      </c>
      <c r="AA62" s="147" t="str">
        <f t="shared" si="6"/>
        <v>Kukulcania arizonicaMexicoSonoraSierra Álamos[N27.01482°, W108.74702°](collector illegible)</v>
      </c>
      <c r="AB62" s="147" t="str">
        <f t="shared" si="7"/>
        <v xml:space="preserve">Kukulcania arizonicaMexicoSonoraSierra Álamos[N27.01482°, W108.74702°](collector illegible)AMNH </v>
      </c>
      <c r="AC62" s="147" t="str">
        <f t="shared" si="1"/>
        <v>Kukulcania arizonicaMexicoSonoraSierra Álamos[N27.01482°, W108.74702°](collector illegible)</v>
      </c>
      <c r="AD62" s="11" t="str">
        <f t="shared" si="2"/>
        <v/>
      </c>
      <c r="AE62" s="11" t="str">
        <f t="array" ref="AE62">IF(ISBLANK(D62),"",IF(OR($H$2="y",$H$2="m"),IF(AA62=AA61,IF(OR(AB62=$AB$4:$AB61)=FALSE,AE61&amp;C62,AE61),"("&amp;C62)&amp;IF(AA62=AA63,IF(OR(AB63=$AB$4:$AB62)=FALSE,", ",""),") "),""))</f>
        <v/>
      </c>
      <c r="AF62" s="11" t="str">
        <f t="shared" si="3"/>
        <v/>
      </c>
      <c r="AG62" s="11" t="str">
        <f t="array" ref="AG62">IF(ISBLANK(D62),"",IF(OR($H$2="y",$H$2="m"),IF(AA62=AA61,IF(OR(AC62=$AC$4:$AC61)=FALSE,AG61&amp;AF62,AG61),"("&amp;AF62)&amp;IF(AA62=AA63,IF(OR(AC63=$AC$4:$AC62)=FALSE,", ",""),") "),""))</f>
        <v/>
      </c>
      <c r="AH62" s="10" t="str">
        <f>IF((ISBLANK(D62)),"",IF(D62=D61,AH61,"")&amp;IF(B61&lt;&gt;B62,((IF(ISBLANK(E62),$D$3&amp;"Non-type material: "&amp;$D$3,$D$3&amp;INDEX('type-categories'!$A$2:$B$100,MATCH(E62,'type-categories'!$A$2:$A$100,0),2)&amp;$D$3))),"")&amp;(IF(K62&lt;&gt;K61,$C$2&amp;K62&amp;$K$3&amp;$C$2&amp;" ",(IF(B62&lt;&gt;B61,$C$2&amp;K62&amp;$K$3&amp;$C$2&amp;" ",""))))&amp;(IF(L62="","",((IF(L62&lt;&gt;L61,$D$2&amp;L62&amp;$L$3&amp;$D$2&amp;" ",IF(B62&lt;&gt;B61,$D$2&amp;L62&amp;$L$3&amp;$D$2&amp;" ",""))))))&amp;(IF(M62="","",((IF(M62&lt;&gt;M61,$E$2&amp;M62&amp;$E$2&amp;","&amp;" ",IF(B62&lt;&gt;B61,$E$2&amp;M62&amp;$E$2&amp;",",""))))))&amp;(IF(N62="","",IF(N62&lt;&gt;N61,N62&amp;", ",IF(B62&lt;&gt;B61,N62&amp;", ",""))))&amp;(IF(ISBLANK(O62),"",(IF(O62&lt;&gt;O61,O62&amp;", ",IF(B62&lt;&gt;B61,O62&amp;", ","")))))&amp;(IF(ISBLANK(P62),"",(IF(P62&lt;&gt;P61,P62&amp;", ",IF(B62&lt;&gt;B61,P62&amp;", ",IF(Z62&lt;&gt;Z61,P62&amp;", ",""))))))&amp;(IF(ISBLANK(Q62),"",(IF(Q62&lt;&gt;Q61,Q62&amp;", ",IF(B62&lt;&gt;B61,Q62&amp;", ",IF(Z62&lt;&gt;Z61,Q62&amp;", ",""))))))&amp;(IF(ISBLANK(R62),"",(IF(R62&lt;&gt;R61,R62&amp;"m, ",IF(B62&lt;&gt;B61,R62&amp;"m, ",IF(Z62&lt;&gt;Z61,R62&amp;"m, ",""))))))&amp;IF(ISBLANK(S62),"",(IF(B62&lt;&gt;B61,S62&amp;", ",IF(S62&lt;&gt;S61,IF((Z62=Z61),"same locality "&amp;S62&amp;", ",S62&amp;", "),""))))&amp;(IF(ISBLANK(T62),"",(IF(T62&lt;&gt;T61,IF(ISBLANK(F$2),T62&amp;", ",T62&amp;" "&amp;F$2&amp;", "),(IF(B62&lt;&gt;B61,IF(ISBLANK(F$2),T62&amp;", ",T62&amp;" "&amp;F$2&amp;", "),(IF(Z62&lt;&gt;Z61,IF(ISBLANK(F$2),T62&amp;", ",T62&amp;" "&amp;F$2&amp;", "),IF((U62&lt;&gt;U61)*($G$2="Y"),"same collector, ","")))))))))&amp;(IF(ISBLANK(U62),"",(IF(U62&lt;&gt;U61,U62&amp;", ",(IF(B62&lt;&gt;B61,U62&amp;", ",IF(Z62&lt;&gt;Z61,U62&amp;", ",(IF(T62&lt;&gt;T61,IF((T62&lt;&gt;T61)*($G$2="Y"),"same date, ", ""),IF((T62=T61)*(U62=U61)*(S62&lt;&gt;S61)*($G$2="Y"),"same collector and date, ", ""))))))))))&amp;(IF(ISBLANK(V62),"",V62&amp;", "))&amp;IF((AA62&lt;&gt;AA63)*($H$2="y"),AD62&amp;AE62,IF((AA62&lt;&gt;AA63)*($H$2="m"),AD62&amp;AG62,IF(($H$2&lt;&gt;"m")*($H$2&lt;&gt;"Y"),(IF(F62=0,"",F62&amp;" "&amp;$F$4&amp;" "))&amp;(IF(G62=0,"",G62&amp;" "&amp;$G$4&amp;" "))&amp;(IF(H62=0,"",H62&amp;" "&amp;H$4&amp;" "))&amp;(IF(I62=0,"",I62&amp;" "&amp;$I$4&amp;" "))&amp;(IF(J62=0,"",J62&amp;" "&amp;$J$4&amp;" "))&amp;IF((ISBLANK(C62)),"","("&amp;C62&amp;")"),"")))&amp;IF((B62=B63)*(K62=K63)*(L62=L63)*(M62=M63),IF(($H$2&lt;&gt;"m")*($H$2&lt;&gt;"Y"), ", ", IF((ISNUMBER(FIND(")",AE62))), ", ", "")),IF((B62=B63)*(K62=K63)*(L62=L63),";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v>
      </c>
      <c r="AI62" s="1"/>
    </row>
    <row r="63" spans="1:35" s="4" customFormat="1" x14ac:dyDescent="0.25">
      <c r="A63" s="3">
        <f t="shared" si="4"/>
        <v>1</v>
      </c>
      <c r="B63" s="53" t="str">
        <f t="shared" si="8"/>
        <v>Kukulcania arizonica</v>
      </c>
      <c r="C63" s="54" t="s">
        <v>205</v>
      </c>
      <c r="D63" s="55" t="s">
        <v>204</v>
      </c>
      <c r="E63" s="55"/>
      <c r="F63" s="54">
        <v>0</v>
      </c>
      <c r="G63" s="54">
        <v>1</v>
      </c>
      <c r="H63" s="54">
        <v>0</v>
      </c>
      <c r="I63" s="54"/>
      <c r="J63" s="54"/>
      <c r="K63" s="54" t="s">
        <v>49</v>
      </c>
      <c r="L63" s="54" t="s">
        <v>642</v>
      </c>
      <c r="M63" s="54" t="s">
        <v>719</v>
      </c>
      <c r="N63" s="54" t="s">
        <v>86</v>
      </c>
      <c r="O63" s="54" t="s">
        <v>86</v>
      </c>
      <c r="P63" s="54"/>
      <c r="Q63" s="54" t="s">
        <v>86</v>
      </c>
      <c r="R63" s="54"/>
      <c r="S63" s="54" t="s">
        <v>720</v>
      </c>
      <c r="T63" s="54" t="s">
        <v>396</v>
      </c>
      <c r="U63" s="54" t="s">
        <v>721</v>
      </c>
      <c r="V63" s="54"/>
      <c r="W63" s="54" t="s">
        <v>86</v>
      </c>
      <c r="X63" s="147">
        <f ca="1">IF(ISBLANK(D63),"",IF('order-admin-units'!$I$1&lt;&gt;"y", "", IF((K63="")*(ISBLANK(D63)=FALSE), 'order-admin-units'!$B$1+1, VLOOKUP(K63, ordercountry, 2))))</f>
        <v>2</v>
      </c>
      <c r="Y63" s="147">
        <f ca="1">IF(ISBLANK(D63),"",IF('order-admin-units'!$I$1&lt;&gt;"y", "", IF(L63="", 'order-admin-units'!$B$2+1, VLOOKUP(K63&amp;"@"&amp;L63, orderadmin, 2))))</f>
        <v>2</v>
      </c>
      <c r="Z63" s="147" t="str">
        <f t="shared" si="5"/>
        <v>MexicoSonoraSierra de Los Ajos</v>
      </c>
      <c r="AA63" s="147" t="str">
        <f t="shared" si="6"/>
        <v>Kukulcania arizonicaMexicoSonoraSierra de Los Ajos(N31.05°, W109.93333°)V. Roth20/VII/1971</v>
      </c>
      <c r="AB63" s="147" t="str">
        <f t="shared" si="7"/>
        <v xml:space="preserve">Kukulcania arizonicaMexicoSonoraSierra de Los Ajos(N31.05°, W109.93333°)V. Roth20/VII/1971AMNH </v>
      </c>
      <c r="AC63" s="147" t="str">
        <f t="shared" si="1"/>
        <v>Kukulcania arizonicaMexicoSonoraSierra de Los Ajos(N31.05°, W109.93333°)V. Roth20/VII/1971</v>
      </c>
      <c r="AD63" s="11" t="str">
        <f t="shared" si="2"/>
        <v/>
      </c>
      <c r="AE63" s="11" t="str">
        <f t="array" ref="AE63">IF(ISBLANK(D63),"",IF(OR($H$2="y",$H$2="m"),IF(AA63=AA62,IF(OR(AB63=$AB$4:$AB62)=FALSE,AE62&amp;C63,AE62),"("&amp;C63)&amp;IF(AA63=AA64,IF(OR(AB64=$AB$4:$AB63)=FALSE,", ",""),") "),""))</f>
        <v/>
      </c>
      <c r="AF63" s="11" t="str">
        <f t="shared" si="3"/>
        <v/>
      </c>
      <c r="AG63" s="11" t="str">
        <f t="array" ref="AG63">IF(ISBLANK(D63),"",IF(OR($H$2="y",$H$2="m"),IF(AA63=AA62,IF(OR(AC63=$AC$4:$AC62)=FALSE,AG62&amp;AF63,AG62),"("&amp;AF63)&amp;IF(AA63=AA64,IF(OR(AC64=$AC$4:$AC63)=FALSE,", ",""),") "),""))</f>
        <v/>
      </c>
      <c r="AH63" s="10" t="str">
        <f>IF((ISBLANK(D63)),"",IF(D63=D62,AH62,"")&amp;IF(B62&lt;&gt;B63,((IF(ISBLANK(E63),$D$3&amp;"Non-type material: "&amp;$D$3,$D$3&amp;INDEX('type-categories'!$A$2:$B$100,MATCH(E63,'type-categories'!$A$2:$A$100,0),2)&amp;$D$3))),"")&amp;(IF(K63&lt;&gt;K62,$C$2&amp;K63&amp;$K$3&amp;$C$2&amp;" ",(IF(B63&lt;&gt;B62,$C$2&amp;K63&amp;$K$3&amp;$C$2&amp;" ",""))))&amp;(IF(L63="","",((IF(L63&lt;&gt;L62,$D$2&amp;L63&amp;$L$3&amp;$D$2&amp;" ",IF(B63&lt;&gt;B62,$D$2&amp;L63&amp;$L$3&amp;$D$2&amp;" ",""))))))&amp;(IF(M63="","",((IF(M63&lt;&gt;M62,$E$2&amp;M63&amp;$E$2&amp;","&amp;" ",IF(B63&lt;&gt;B62,$E$2&amp;M63&amp;$E$2&amp;",",""))))))&amp;(IF(N63="","",IF(N63&lt;&gt;N62,N63&amp;", ",IF(B63&lt;&gt;B62,N63&amp;", ",""))))&amp;(IF(ISBLANK(O63),"",(IF(O63&lt;&gt;O62,O63&amp;", ",IF(B63&lt;&gt;B62,O63&amp;", ","")))))&amp;(IF(ISBLANK(P63),"",(IF(P63&lt;&gt;P62,P63&amp;", ",IF(B63&lt;&gt;B62,P63&amp;", ",IF(Z63&lt;&gt;Z62,P63&amp;", ",""))))))&amp;(IF(ISBLANK(Q63),"",(IF(Q63&lt;&gt;Q62,Q63&amp;", ",IF(B63&lt;&gt;B62,Q63&amp;", ",IF(Z63&lt;&gt;Z62,Q63&amp;", ",""))))))&amp;(IF(ISBLANK(R63),"",(IF(R63&lt;&gt;R62,R63&amp;"m, ",IF(B63&lt;&gt;B62,R63&amp;"m, ",IF(Z63&lt;&gt;Z62,R63&amp;"m, ",""))))))&amp;IF(ISBLANK(S63),"",(IF(B63&lt;&gt;B62,S63&amp;", ",IF(S63&lt;&gt;S62,IF((Z63=Z62),"same locality "&amp;S63&amp;", ",S63&amp;", "),""))))&amp;(IF(ISBLANK(T63),"",(IF(T63&lt;&gt;T62,IF(ISBLANK(F$2),T63&amp;", ",T63&amp;" "&amp;F$2&amp;", "),(IF(B63&lt;&gt;B62,IF(ISBLANK(F$2),T63&amp;", ",T63&amp;" "&amp;F$2&amp;", "),(IF(Z63&lt;&gt;Z62,IF(ISBLANK(F$2),T63&amp;", ",T63&amp;" "&amp;F$2&amp;", "),IF((U63&lt;&gt;U62)*($G$2="Y"),"same collector, ","")))))))))&amp;(IF(ISBLANK(U63),"",(IF(U63&lt;&gt;U62,U63&amp;", ",(IF(B63&lt;&gt;B62,U63&amp;", ",IF(Z63&lt;&gt;Z62,U63&amp;", ",(IF(T63&lt;&gt;T62,IF((T63&lt;&gt;T62)*($G$2="Y"),"same date, ", ""),IF((T63=T62)*(U63=U62)*(S63&lt;&gt;S62)*($G$2="Y"),"same collector and date, ", ""))))))))))&amp;(IF(ISBLANK(V63),"",V63&amp;", "))&amp;IF((AA63&lt;&gt;AA64)*($H$2="y"),AD63&amp;AE63,IF((AA63&lt;&gt;AA64)*($H$2="m"),AD63&amp;AG63,IF(($H$2&lt;&gt;"m")*($H$2&lt;&gt;"Y"),(IF(F63=0,"",F63&amp;" "&amp;$F$4&amp;" "))&amp;(IF(G63=0,"",G63&amp;" "&amp;$G$4&amp;" "))&amp;(IF(H63=0,"",H63&amp;" "&amp;H$4&amp;" "))&amp;(IF(I63=0,"",I63&amp;" "&amp;$I$4&amp;" "))&amp;(IF(J63=0,"",J63&amp;" "&amp;$J$4&amp;" "))&amp;IF((ISBLANK(C63)),"","("&amp;C63&amp;")"),"")))&amp;IF((B63=B64)*(K63=K64)*(L63=L64)*(M63=M64),IF(($H$2&lt;&gt;"m")*($H$2&lt;&gt;"Y"), ", ", IF((ISNUMBER(FIND(")",AE63))), ", ", "")),IF((B63=B64)*(K63=K64)*(L63=L64),";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v>
      </c>
      <c r="AI63" s="1"/>
    </row>
    <row r="64" spans="1:35" s="4" customFormat="1" x14ac:dyDescent="0.25">
      <c r="A64" s="3">
        <f t="shared" si="4"/>
        <v>1</v>
      </c>
      <c r="B64" s="53" t="str">
        <f t="shared" si="8"/>
        <v>Kukulcania arizonica</v>
      </c>
      <c r="C64" s="54" t="s">
        <v>262</v>
      </c>
      <c r="D64" s="55" t="s">
        <v>204</v>
      </c>
      <c r="E64" s="55"/>
      <c r="F64" s="54">
        <v>0</v>
      </c>
      <c r="G64" s="54">
        <v>1</v>
      </c>
      <c r="H64" s="54">
        <v>1</v>
      </c>
      <c r="I64" s="54"/>
      <c r="J64" s="54"/>
      <c r="K64" s="54" t="s">
        <v>49</v>
      </c>
      <c r="L64" s="54" t="s">
        <v>74</v>
      </c>
      <c r="M64" s="54" t="s">
        <v>86</v>
      </c>
      <c r="N64" s="54" t="s">
        <v>86</v>
      </c>
      <c r="O64" s="54" t="s">
        <v>86</v>
      </c>
      <c r="P64" s="54"/>
      <c r="Q64" s="54" t="s">
        <v>86</v>
      </c>
      <c r="R64" s="54"/>
      <c r="S64" s="54" t="s">
        <v>86</v>
      </c>
      <c r="T64" s="54" t="s">
        <v>640</v>
      </c>
      <c r="U64" s="54" t="s">
        <v>722</v>
      </c>
      <c r="V64" s="54"/>
      <c r="W64" s="54" t="s">
        <v>86</v>
      </c>
      <c r="X64" s="147">
        <f ca="1">IF(ISBLANK(D64),"",IF('order-admin-units'!$I$1&lt;&gt;"y", "", IF((K64="")*(ISBLANK(D64)=FALSE), 'order-admin-units'!$B$1+1, VLOOKUP(K64, ordercountry, 2))))</f>
        <v>2</v>
      </c>
      <c r="Y64" s="147">
        <f ca="1">IF(ISBLANK(D64),"",IF('order-admin-units'!$I$1&lt;&gt;"y", "", IF(L64="", 'order-admin-units'!$B$2+1, VLOOKUP(K64&amp;"@"&amp;L64, orderadmin, 2))))</f>
        <v>6</v>
      </c>
      <c r="Z64" s="147" t="str">
        <f t="shared" si="5"/>
        <v>MexicoTamaulipas</v>
      </c>
      <c r="AA64" s="147" t="str">
        <f t="shared" si="6"/>
        <v>Kukulcania arizonicaMexicoTamaulipasJ.A.L. Cooke18/III/1972</v>
      </c>
      <c r="AB64" s="147" t="str">
        <f t="shared" si="7"/>
        <v>Kukulcania arizonicaMexicoTamaulipasJ.A.L. Cooke18/III/1972AMNH IFM-1633</v>
      </c>
      <c r="AC64" s="147" t="str">
        <f t="shared" si="1"/>
        <v>Kukulcania arizonicaMexicoTamaulipasJ.A.L. Cooke18/III/1972</v>
      </c>
      <c r="AD64" s="11" t="str">
        <f t="shared" si="2"/>
        <v/>
      </c>
      <c r="AE64" s="11" t="str">
        <f t="array" ref="AE64">IF(ISBLANK(D64),"",IF(OR($H$2="y",$H$2="m"),IF(AA64=AA63,IF(OR(AB64=$AB$4:$AB63)=FALSE,AE63&amp;C64,AE63),"("&amp;C64)&amp;IF(AA64=AA65,IF(OR(AB65=$AB$4:$AB64)=FALSE,", ",""),") "),""))</f>
        <v/>
      </c>
      <c r="AF64" s="11" t="str">
        <f t="shared" si="3"/>
        <v/>
      </c>
      <c r="AG64" s="11" t="str">
        <f t="array" ref="AG64">IF(ISBLANK(D64),"",IF(OR($H$2="y",$H$2="m"),IF(AA64=AA63,IF(OR(AC64=$AC$4:$AC63)=FALSE,AG63&amp;AF64,AG63),"("&amp;AF64)&amp;IF(AA64=AA65,IF(OR(AC65=$AC$4:$AC64)=FALSE,", ",""),") "),""))</f>
        <v/>
      </c>
      <c r="AH64" s="10" t="str">
        <f>IF((ISBLANK(D64)),"",IF(D64=D63,AH63,"")&amp;IF(B63&lt;&gt;B64,((IF(ISBLANK(E64),$D$3&amp;"Non-type material: "&amp;$D$3,$D$3&amp;INDEX('type-categories'!$A$2:$B$100,MATCH(E64,'type-categories'!$A$2:$A$100,0),2)&amp;$D$3))),"")&amp;(IF(K64&lt;&gt;K63,$C$2&amp;K64&amp;$K$3&amp;$C$2&amp;" ",(IF(B64&lt;&gt;B63,$C$2&amp;K64&amp;$K$3&amp;$C$2&amp;" ",""))))&amp;(IF(L64="","",((IF(L64&lt;&gt;L63,$D$2&amp;L64&amp;$L$3&amp;$D$2&amp;" ",IF(B64&lt;&gt;B63,$D$2&amp;L64&amp;$L$3&amp;$D$2&amp;" ",""))))))&amp;(IF(M64="","",((IF(M64&lt;&gt;M63,$E$2&amp;M64&amp;$E$2&amp;","&amp;" ",IF(B64&lt;&gt;B63,$E$2&amp;M64&amp;$E$2&amp;",",""))))))&amp;(IF(N64="","",IF(N64&lt;&gt;N63,N64&amp;", ",IF(B64&lt;&gt;B63,N64&amp;", ",""))))&amp;(IF(ISBLANK(O64),"",(IF(O64&lt;&gt;O63,O64&amp;", ",IF(B64&lt;&gt;B63,O64&amp;", ","")))))&amp;(IF(ISBLANK(P64),"",(IF(P64&lt;&gt;P63,P64&amp;", ",IF(B64&lt;&gt;B63,P64&amp;", ",IF(Z64&lt;&gt;Z63,P64&amp;", ",""))))))&amp;(IF(ISBLANK(Q64),"",(IF(Q64&lt;&gt;Q63,Q64&amp;", ",IF(B64&lt;&gt;B63,Q64&amp;", ",IF(Z64&lt;&gt;Z63,Q64&amp;", ",""))))))&amp;(IF(ISBLANK(R64),"",(IF(R64&lt;&gt;R63,R64&amp;"m, ",IF(B64&lt;&gt;B63,R64&amp;"m, ",IF(Z64&lt;&gt;Z63,R64&amp;"m, ",""))))))&amp;IF(ISBLANK(S64),"",(IF(B64&lt;&gt;B63,S64&amp;", ",IF(S64&lt;&gt;S63,IF((Z64=Z63),"same locality "&amp;S64&amp;", ",S64&amp;", "),""))))&amp;(IF(ISBLANK(T64),"",(IF(T64&lt;&gt;T63,IF(ISBLANK(F$2),T64&amp;", ",T64&amp;" "&amp;F$2&amp;", "),(IF(B64&lt;&gt;B63,IF(ISBLANK(F$2),T64&amp;", ",T64&amp;" "&amp;F$2&amp;", "),(IF(Z64&lt;&gt;Z63,IF(ISBLANK(F$2),T64&amp;", ",T64&amp;" "&amp;F$2&amp;", "),IF((U64&lt;&gt;U63)*($G$2="Y"),"same collector, ","")))))))))&amp;(IF(ISBLANK(U64),"",(IF(U64&lt;&gt;U63,U64&amp;", ",(IF(B64&lt;&gt;B63,U64&amp;", ",IF(Z64&lt;&gt;Z63,U64&amp;", ",(IF(T64&lt;&gt;T63,IF((T64&lt;&gt;T63)*($G$2="Y"),"same date, ", ""),IF((T64=T63)*(U64=U63)*(S64&lt;&gt;S63)*($G$2="Y"),"same collector and date, ", ""))))))))))&amp;(IF(ISBLANK(V64),"",V64&amp;", "))&amp;IF((AA64&lt;&gt;AA65)*($H$2="y"),AD64&amp;AE64,IF((AA64&lt;&gt;AA65)*($H$2="m"),AD64&amp;AG64,IF(($H$2&lt;&gt;"m")*($H$2&lt;&gt;"Y"),(IF(F64=0,"",F64&amp;" "&amp;$F$4&amp;" "))&amp;(IF(G64=0,"",G64&amp;" "&amp;$G$4&amp;" "))&amp;(IF(H64=0,"",H64&amp;" "&amp;H$4&amp;" "))&amp;(IF(I64=0,"",I64&amp;" "&amp;$I$4&amp;" "))&amp;(IF(J64=0,"",J64&amp;" "&amp;$J$4&amp;" "))&amp;IF((ISBLANK(C64)),"","("&amp;C64&amp;")"),"")))&amp;IF((B64=B65)*(K64=K65)*(L64=L65)*(M64=M65),IF(($H$2&lt;&gt;"m")*($H$2&lt;&gt;"Y"), ", ", IF((ISNUMBER(FIND(")",AE64))), ", ", "")),IF((B64=B65)*(K64=K65)*(L64=L65),";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v>
      </c>
      <c r="AI64" s="1"/>
    </row>
    <row r="65" spans="1:35" s="4" customFormat="1" x14ac:dyDescent="0.25">
      <c r="A65" s="3">
        <f t="shared" si="4"/>
        <v>1</v>
      </c>
      <c r="B65" s="53" t="str">
        <f t="shared" si="8"/>
        <v>Kukulcania arizonica</v>
      </c>
      <c r="C65" s="54" t="s">
        <v>205</v>
      </c>
      <c r="D65" s="55" t="s">
        <v>204</v>
      </c>
      <c r="E65" s="55"/>
      <c r="F65" s="54">
        <v>1</v>
      </c>
      <c r="G65" s="54">
        <v>1</v>
      </c>
      <c r="H65" s="54">
        <v>0</v>
      </c>
      <c r="I65" s="54"/>
      <c r="J65" s="54"/>
      <c r="K65" s="54" t="s">
        <v>49</v>
      </c>
      <c r="L65" s="54" t="s">
        <v>74</v>
      </c>
      <c r="M65" s="54" t="s">
        <v>723</v>
      </c>
      <c r="N65" s="54" t="s">
        <v>86</v>
      </c>
      <c r="O65" s="54" t="s">
        <v>86</v>
      </c>
      <c r="P65" s="54"/>
      <c r="Q65" s="54" t="s">
        <v>86</v>
      </c>
      <c r="R65" s="54"/>
      <c r="S65" s="54" t="s">
        <v>724</v>
      </c>
      <c r="T65" s="54" t="s">
        <v>558</v>
      </c>
      <c r="U65" s="54" t="s">
        <v>725</v>
      </c>
      <c r="V65" s="54"/>
      <c r="W65" s="54" t="s">
        <v>726</v>
      </c>
      <c r="X65" s="147">
        <f ca="1">IF(ISBLANK(D65),"",IF('order-admin-units'!$I$1&lt;&gt;"y", "", IF((K65="")*(ISBLANK(D65)=FALSE), 'order-admin-units'!$B$1+1, VLOOKUP(K65, ordercountry, 2))))</f>
        <v>2</v>
      </c>
      <c r="Y65" s="147">
        <f ca="1">IF(ISBLANK(D65),"",IF('order-admin-units'!$I$1&lt;&gt;"y", "", IF(L65="", 'order-admin-units'!$B$2+1, VLOOKUP(K65&amp;"@"&amp;L65, orderadmin, 2))))</f>
        <v>6</v>
      </c>
      <c r="Z65" s="147" t="str">
        <f t="shared" si="5"/>
        <v>MexicoTamaulipas10 miles S Reynosa</v>
      </c>
      <c r="AA65" s="147" t="str">
        <f t="shared" si="6"/>
        <v>Kukulcania arizonicaMexicoTamaulipas10 miles S Reynosa[N25.87425°, W98.26907°]W.S. Creighton6/XI/1951</v>
      </c>
      <c r="AB65" s="147" t="str">
        <f t="shared" si="7"/>
        <v xml:space="preserve">Kukulcania arizonicaMexicoTamaulipas10 miles S Reynosa[N25.87425°, W98.26907°]W.S. Creighton6/XI/1951AMNH </v>
      </c>
      <c r="AC65" s="147" t="str">
        <f t="shared" si="1"/>
        <v>Kukulcania arizonicaMexicoTamaulipas10 miles S Reynosa[N25.87425°, W98.26907°]W.S. Creighton6/XI/1951</v>
      </c>
      <c r="AD65" s="11" t="str">
        <f t="shared" si="2"/>
        <v/>
      </c>
      <c r="AE65" s="11" t="str">
        <f t="array" ref="AE65">IF(ISBLANK(D65),"",IF(OR($H$2="y",$H$2="m"),IF(AA65=AA64,IF(OR(AB65=$AB$4:$AB64)=FALSE,AE64&amp;C65,AE64),"("&amp;C65)&amp;IF(AA65=AA66,IF(OR(AB66=$AB$4:$AB65)=FALSE,", ",""),") "),""))</f>
        <v/>
      </c>
      <c r="AF65" s="11" t="str">
        <f t="shared" si="3"/>
        <v/>
      </c>
      <c r="AG65" s="11" t="str">
        <f t="array" ref="AG65">IF(ISBLANK(D65),"",IF(OR($H$2="y",$H$2="m"),IF(AA65=AA64,IF(OR(AC65=$AC$4:$AC64)=FALSE,AG64&amp;AF65,AG64),"("&amp;AF65)&amp;IF(AA65=AA66,IF(OR(AC66=$AC$4:$AC65)=FALSE,", ",""),") "),""))</f>
        <v/>
      </c>
      <c r="AH65" s="10" t="str">
        <f>IF((ISBLANK(D65)),"",IF(D65=D64,AH64,"")&amp;IF(B64&lt;&gt;B65,((IF(ISBLANK(E65),$D$3&amp;"Non-type material: "&amp;$D$3,$D$3&amp;INDEX('type-categories'!$A$2:$B$100,MATCH(E65,'type-categories'!$A$2:$A$100,0),2)&amp;$D$3))),"")&amp;(IF(K65&lt;&gt;K64,$C$2&amp;K65&amp;$K$3&amp;$C$2&amp;" ",(IF(B65&lt;&gt;B64,$C$2&amp;K65&amp;$K$3&amp;$C$2&amp;" ",""))))&amp;(IF(L65="","",((IF(L65&lt;&gt;L64,$D$2&amp;L65&amp;$L$3&amp;$D$2&amp;" ",IF(B65&lt;&gt;B64,$D$2&amp;L65&amp;$L$3&amp;$D$2&amp;" ",""))))))&amp;(IF(M65="","",((IF(M65&lt;&gt;M64,$E$2&amp;M65&amp;$E$2&amp;","&amp;" ",IF(B65&lt;&gt;B64,$E$2&amp;M65&amp;$E$2&amp;",",""))))))&amp;(IF(N65="","",IF(N65&lt;&gt;N64,N65&amp;", ",IF(B65&lt;&gt;B64,N65&amp;", ",""))))&amp;(IF(ISBLANK(O65),"",(IF(O65&lt;&gt;O64,O65&amp;", ",IF(B65&lt;&gt;B64,O65&amp;", ","")))))&amp;(IF(ISBLANK(P65),"",(IF(P65&lt;&gt;P64,P65&amp;", ",IF(B65&lt;&gt;B64,P65&amp;", ",IF(Z65&lt;&gt;Z64,P65&amp;", ",""))))))&amp;(IF(ISBLANK(Q65),"",(IF(Q65&lt;&gt;Q64,Q65&amp;", ",IF(B65&lt;&gt;B64,Q65&amp;", ",IF(Z65&lt;&gt;Z64,Q65&amp;", ",""))))))&amp;(IF(ISBLANK(R65),"",(IF(R65&lt;&gt;R64,R65&amp;"m, ",IF(B65&lt;&gt;B64,R65&amp;"m, ",IF(Z65&lt;&gt;Z64,R65&amp;"m, ",""))))))&amp;IF(ISBLANK(S65),"",(IF(B65&lt;&gt;B64,S65&amp;", ",IF(S65&lt;&gt;S64,IF((Z65=Z64),"same locality "&amp;S65&amp;", ",S65&amp;", "),""))))&amp;(IF(ISBLANK(T65),"",(IF(T65&lt;&gt;T64,IF(ISBLANK(F$2),T65&amp;", ",T65&amp;" "&amp;F$2&amp;", "),(IF(B65&lt;&gt;B64,IF(ISBLANK(F$2),T65&amp;", ",T65&amp;" "&amp;F$2&amp;", "),(IF(Z65&lt;&gt;Z64,IF(ISBLANK(F$2),T65&amp;", ",T65&amp;" "&amp;F$2&amp;", "),IF((U65&lt;&gt;U64)*($G$2="Y"),"same collector, ","")))))))))&amp;(IF(ISBLANK(U65),"",(IF(U65&lt;&gt;U64,U65&amp;", ",(IF(B65&lt;&gt;B64,U65&amp;", ",IF(Z65&lt;&gt;Z64,U65&amp;", ",(IF(T65&lt;&gt;T64,IF((T65&lt;&gt;T64)*($G$2="Y"),"same date, ", ""),IF((T65=T64)*(U65=U64)*(S65&lt;&gt;S64)*($G$2="Y"),"same collector and date, ", ""))))))))))&amp;(IF(ISBLANK(V65),"",V65&amp;", "))&amp;IF((AA65&lt;&gt;AA66)*($H$2="y"),AD65&amp;AE65,IF((AA65&lt;&gt;AA66)*($H$2="m"),AD65&amp;AG65,IF(($H$2&lt;&gt;"m")*($H$2&lt;&gt;"Y"),(IF(F65=0,"",F65&amp;" "&amp;$F$4&amp;" "))&amp;(IF(G65=0,"",G65&amp;" "&amp;$G$4&amp;" "))&amp;(IF(H65=0,"",H65&amp;" "&amp;H$4&amp;" "))&amp;(IF(I65=0,"",I65&amp;" "&amp;$I$4&amp;" "))&amp;(IF(J65=0,"",J65&amp;" "&amp;$J$4&amp;" "))&amp;IF((ISBLANK(C65)),"","("&amp;C65&amp;")"),"")))&amp;IF((B65=B66)*(K65=K66)*(L65=L66)*(M65=M66),IF(($H$2&lt;&gt;"m")*($H$2&lt;&gt;"Y"), ", ", IF((ISNUMBER(FIND(")",AE65))), ", ", "")),IF((B65=B66)*(K65=K66)*(L65=L66),";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v>
      </c>
      <c r="AI65" s="1"/>
    </row>
    <row r="66" spans="1:35" s="4" customFormat="1" x14ac:dyDescent="0.25">
      <c r="A66" s="3">
        <f t="shared" si="4"/>
        <v>1</v>
      </c>
      <c r="B66" s="53" t="str">
        <f t="shared" si="8"/>
        <v>Kukulcania arizonica</v>
      </c>
      <c r="C66" s="54" t="s">
        <v>205</v>
      </c>
      <c r="D66" s="55" t="s">
        <v>204</v>
      </c>
      <c r="E66" s="55"/>
      <c r="F66" s="54">
        <v>0</v>
      </c>
      <c r="G66" s="54">
        <v>1</v>
      </c>
      <c r="H66" s="54">
        <v>0</v>
      </c>
      <c r="I66" s="54"/>
      <c r="J66" s="54"/>
      <c r="K66" s="54" t="s">
        <v>49</v>
      </c>
      <c r="L66" s="54" t="s">
        <v>74</v>
      </c>
      <c r="M66" s="54" t="s">
        <v>727</v>
      </c>
      <c r="N66" s="54" t="s">
        <v>86</v>
      </c>
      <c r="O66" s="54" t="s">
        <v>86</v>
      </c>
      <c r="P66" s="54"/>
      <c r="Q66" s="54" t="s">
        <v>86</v>
      </c>
      <c r="R66" s="54"/>
      <c r="S66" s="54" t="s">
        <v>728</v>
      </c>
      <c r="T66" s="54" t="s">
        <v>729</v>
      </c>
      <c r="U66" s="54" t="s">
        <v>730</v>
      </c>
      <c r="V66" s="54"/>
      <c r="W66" s="54" t="s">
        <v>86</v>
      </c>
      <c r="X66" s="147">
        <f ca="1">IF(ISBLANK(D66),"",IF('order-admin-units'!$I$1&lt;&gt;"y", "", IF((K66="")*(ISBLANK(D66)=FALSE), 'order-admin-units'!$B$1+1, VLOOKUP(K66, ordercountry, 2))))</f>
        <v>2</v>
      </c>
      <c r="Y66" s="147">
        <f ca="1">IF(ISBLANK(D66),"",IF('order-admin-units'!$I$1&lt;&gt;"y", "", IF(L66="", 'order-admin-units'!$B$2+1, VLOOKUP(K66&amp;"@"&amp;L66, orderadmin, 2))))</f>
        <v>6</v>
      </c>
      <c r="Z66" s="147" t="str">
        <f t="shared" si="5"/>
        <v>MexicoTamaulipasHighway 101, km 152.5</v>
      </c>
      <c r="AA66" s="147" t="str">
        <f t="shared" si="6"/>
        <v>Kukulcania arizonicaMexicoTamaulipasHighway 101, km 152.5[N24.10985°, W98.74616°]C. Soileau23/II/1973</v>
      </c>
      <c r="AB66" s="147" t="str">
        <f t="shared" si="7"/>
        <v xml:space="preserve">Kukulcania arizonicaMexicoTamaulipasHighway 101, km 152.5[N24.10985°, W98.74616°]C. Soileau23/II/1973AMNH </v>
      </c>
      <c r="AC66" s="147" t="str">
        <f t="shared" si="1"/>
        <v>Kukulcania arizonicaMexicoTamaulipasHighway 101, km 152.5[N24.10985°, W98.74616°]C. Soileau23/II/1973</v>
      </c>
      <c r="AD66" s="11" t="str">
        <f t="shared" si="2"/>
        <v/>
      </c>
      <c r="AE66" s="11" t="str">
        <f t="array" ref="AE66">IF(ISBLANK(D66),"",IF(OR($H$2="y",$H$2="m"),IF(AA66=AA65,IF(OR(AB66=$AB$4:$AB65)=FALSE,AE65&amp;C66,AE65),"("&amp;C66)&amp;IF(AA66=AA67,IF(OR(AB67=$AB$4:$AB66)=FALSE,", ",""),") "),""))</f>
        <v/>
      </c>
      <c r="AF66" s="11" t="str">
        <f t="shared" si="3"/>
        <v/>
      </c>
      <c r="AG66" s="11" t="str">
        <f t="array" ref="AG66">IF(ISBLANK(D66),"",IF(OR($H$2="y",$H$2="m"),IF(AA66=AA65,IF(OR(AC66=$AC$4:$AC65)=FALSE,AG65&amp;AF66,AG65),"("&amp;AF66)&amp;IF(AA66=AA67,IF(OR(AC67=$AC$4:$AC66)=FALSE,", ",""),") "),""))</f>
        <v/>
      </c>
      <c r="AH66" s="10" t="str">
        <f>IF((ISBLANK(D66)),"",IF(D66=D65,AH65,"")&amp;IF(B65&lt;&gt;B66,((IF(ISBLANK(E66),$D$3&amp;"Non-type material: "&amp;$D$3,$D$3&amp;INDEX('type-categories'!$A$2:$B$100,MATCH(E66,'type-categories'!$A$2:$A$100,0),2)&amp;$D$3))),"")&amp;(IF(K66&lt;&gt;K65,$C$2&amp;K66&amp;$K$3&amp;$C$2&amp;" ",(IF(B66&lt;&gt;B65,$C$2&amp;K66&amp;$K$3&amp;$C$2&amp;" ",""))))&amp;(IF(L66="","",((IF(L66&lt;&gt;L65,$D$2&amp;L66&amp;$L$3&amp;$D$2&amp;" ",IF(B66&lt;&gt;B65,$D$2&amp;L66&amp;$L$3&amp;$D$2&amp;" ",""))))))&amp;(IF(M66="","",((IF(M66&lt;&gt;M65,$E$2&amp;M66&amp;$E$2&amp;","&amp;" ",IF(B66&lt;&gt;B65,$E$2&amp;M66&amp;$E$2&amp;",",""))))))&amp;(IF(N66="","",IF(N66&lt;&gt;N65,N66&amp;", ",IF(B66&lt;&gt;B65,N66&amp;", ",""))))&amp;(IF(ISBLANK(O66),"",(IF(O66&lt;&gt;O65,O66&amp;", ",IF(B66&lt;&gt;B65,O66&amp;", ","")))))&amp;(IF(ISBLANK(P66),"",(IF(P66&lt;&gt;P65,P66&amp;", ",IF(B66&lt;&gt;B65,P66&amp;", ",IF(Z66&lt;&gt;Z65,P66&amp;", ",""))))))&amp;(IF(ISBLANK(Q66),"",(IF(Q66&lt;&gt;Q65,Q66&amp;", ",IF(B66&lt;&gt;B65,Q66&amp;", ",IF(Z66&lt;&gt;Z65,Q66&amp;", ",""))))))&amp;(IF(ISBLANK(R66),"",(IF(R66&lt;&gt;R65,R66&amp;"m, ",IF(B66&lt;&gt;B65,R66&amp;"m, ",IF(Z66&lt;&gt;Z65,R66&amp;"m, ",""))))))&amp;IF(ISBLANK(S66),"",(IF(B66&lt;&gt;B65,S66&amp;", ",IF(S66&lt;&gt;S65,IF((Z66=Z65),"same locality "&amp;S66&amp;", ",S66&amp;", "),""))))&amp;(IF(ISBLANK(T66),"",(IF(T66&lt;&gt;T65,IF(ISBLANK(F$2),T66&amp;", ",T66&amp;" "&amp;F$2&amp;", "),(IF(B66&lt;&gt;B65,IF(ISBLANK(F$2),T66&amp;", ",T66&amp;" "&amp;F$2&amp;", "),(IF(Z66&lt;&gt;Z65,IF(ISBLANK(F$2),T66&amp;", ",T66&amp;" "&amp;F$2&amp;", "),IF((U66&lt;&gt;U65)*($G$2="Y"),"same collector, ","")))))))))&amp;(IF(ISBLANK(U66),"",(IF(U66&lt;&gt;U65,U66&amp;", ",(IF(B66&lt;&gt;B65,U66&amp;", ",IF(Z66&lt;&gt;Z65,U66&amp;", ",(IF(T66&lt;&gt;T65,IF((T66&lt;&gt;T65)*($G$2="Y"),"same date, ", ""),IF((T66=T65)*(U66=U65)*(S66&lt;&gt;S65)*($G$2="Y"),"same collector and date, ", ""))))))))))&amp;(IF(ISBLANK(V66),"",V66&amp;", "))&amp;IF((AA66&lt;&gt;AA67)*($H$2="y"),AD66&amp;AE66,IF((AA66&lt;&gt;AA67)*($H$2="m"),AD66&amp;AG66,IF(($H$2&lt;&gt;"m")*($H$2&lt;&gt;"Y"),(IF(F66=0,"",F66&amp;" "&amp;$F$4&amp;" "))&amp;(IF(G66=0,"",G66&amp;" "&amp;$G$4&amp;" "))&amp;(IF(H66=0,"",H66&amp;" "&amp;H$4&amp;" "))&amp;(IF(I66=0,"",I66&amp;" "&amp;$I$4&amp;" "))&amp;(IF(J66=0,"",J66&amp;" "&amp;$J$4&amp;" "))&amp;IF((ISBLANK(C66)),"","("&amp;C66&amp;")"),"")))&amp;IF((B66=B67)*(K66=K67)*(L66=L67)*(M66=M67),IF(($H$2&lt;&gt;"m")*($H$2&lt;&gt;"Y"), ", ", IF((ISNUMBER(FIND(")",AE66))), ", ", "")),IF((B66=B67)*(K66=K67)*(L66=L67),";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v>
      </c>
      <c r="AI66" s="1"/>
    </row>
    <row r="67" spans="1:35" s="4" customFormat="1" x14ac:dyDescent="0.25">
      <c r="A67" s="3">
        <f t="shared" si="4"/>
        <v>1</v>
      </c>
      <c r="B67" s="53" t="str">
        <f t="shared" si="8"/>
        <v>Kukulcania arizonica</v>
      </c>
      <c r="C67" s="54" t="s">
        <v>205</v>
      </c>
      <c r="D67" s="55" t="s">
        <v>204</v>
      </c>
      <c r="E67" s="55"/>
      <c r="F67" s="54">
        <v>0</v>
      </c>
      <c r="G67" s="54">
        <v>1</v>
      </c>
      <c r="H67" s="54">
        <v>0</v>
      </c>
      <c r="I67" s="54"/>
      <c r="J67" s="54"/>
      <c r="K67" s="54" t="s">
        <v>49</v>
      </c>
      <c r="L67" s="54" t="s">
        <v>74</v>
      </c>
      <c r="M67" s="54" t="s">
        <v>731</v>
      </c>
      <c r="N67" s="54" t="s">
        <v>86</v>
      </c>
      <c r="O67" s="54" t="s">
        <v>86</v>
      </c>
      <c r="P67" s="54"/>
      <c r="Q67" s="54" t="s">
        <v>86</v>
      </c>
      <c r="R67" s="54"/>
      <c r="S67" s="54" t="s">
        <v>86</v>
      </c>
      <c r="T67" s="54"/>
      <c r="U67" s="54" t="s">
        <v>732</v>
      </c>
      <c r="V67" s="54"/>
      <c r="W67" s="54" t="s">
        <v>86</v>
      </c>
      <c r="X67" s="147">
        <f ca="1">IF(ISBLANK(D67),"",IF('order-admin-units'!$I$1&lt;&gt;"y", "", IF((K67="")*(ISBLANK(D67)=FALSE), 'order-admin-units'!$B$1+1, VLOOKUP(K67, ordercountry, 2))))</f>
        <v>2</v>
      </c>
      <c r="Y67" s="147">
        <f ca="1">IF(ISBLANK(D67),"",IF('order-admin-units'!$I$1&lt;&gt;"y", "", IF(L67="", 'order-admin-units'!$B$2+1, VLOOKUP(K67&amp;"@"&amp;L67, orderadmin, 2))))</f>
        <v>6</v>
      </c>
      <c r="Z67" s="147" t="str">
        <f t="shared" si="5"/>
        <v>MexicoTamaulipasMumulique Pass.</v>
      </c>
      <c r="AA67" s="147" t="str">
        <f t="shared" si="6"/>
        <v>Kukulcania arizonicaMexicoTamaulipasMumulique Pass.25/XII/1947</v>
      </c>
      <c r="AB67" s="147" t="str">
        <f t="shared" si="7"/>
        <v xml:space="preserve">Kukulcania arizonicaMexicoTamaulipasMumulique Pass.25/XII/1947AMNH </v>
      </c>
      <c r="AC67" s="147" t="str">
        <f t="shared" si="1"/>
        <v>Kukulcania arizonicaMexicoTamaulipasMumulique Pass.25/XII/1947</v>
      </c>
      <c r="AD67" s="11" t="str">
        <f t="shared" si="2"/>
        <v/>
      </c>
      <c r="AE67" s="11" t="str">
        <f t="array" ref="AE67">IF(ISBLANK(D67),"",IF(OR($H$2="y",$H$2="m"),IF(AA67=AA66,IF(OR(AB67=$AB$4:$AB66)=FALSE,AE66&amp;C67,AE66),"("&amp;C67)&amp;IF(AA67=AA68,IF(OR(AB68=$AB$4:$AB67)=FALSE,", ",""),") "),""))</f>
        <v/>
      </c>
      <c r="AF67" s="11" t="str">
        <f t="shared" si="3"/>
        <v/>
      </c>
      <c r="AG67" s="11" t="str">
        <f t="array" ref="AG67">IF(ISBLANK(D67),"",IF(OR($H$2="y",$H$2="m"),IF(AA67=AA66,IF(OR(AC67=$AC$4:$AC66)=FALSE,AG66&amp;AF67,AG66),"("&amp;AF67)&amp;IF(AA67=AA68,IF(OR(AC68=$AC$4:$AC67)=FALSE,", ",""),") "),""))</f>
        <v/>
      </c>
      <c r="AH67" s="10" t="str">
        <f>IF((ISBLANK(D67)),"",IF(D67=D66,AH66,"")&amp;IF(B66&lt;&gt;B67,((IF(ISBLANK(E67),$D$3&amp;"Non-type material: "&amp;$D$3,$D$3&amp;INDEX('type-categories'!$A$2:$B$100,MATCH(E67,'type-categories'!$A$2:$A$100,0),2)&amp;$D$3))),"")&amp;(IF(K67&lt;&gt;K66,$C$2&amp;K67&amp;$K$3&amp;$C$2&amp;" ",(IF(B67&lt;&gt;B66,$C$2&amp;K67&amp;$K$3&amp;$C$2&amp;" ",""))))&amp;(IF(L67="","",((IF(L67&lt;&gt;L66,$D$2&amp;L67&amp;$L$3&amp;$D$2&amp;" ",IF(B67&lt;&gt;B66,$D$2&amp;L67&amp;$L$3&amp;$D$2&amp;" ",""))))))&amp;(IF(M67="","",((IF(M67&lt;&gt;M66,$E$2&amp;M67&amp;$E$2&amp;","&amp;" ",IF(B67&lt;&gt;B66,$E$2&amp;M67&amp;$E$2&amp;",",""))))))&amp;(IF(N67="","",IF(N67&lt;&gt;N66,N67&amp;", ",IF(B67&lt;&gt;B66,N67&amp;", ",""))))&amp;(IF(ISBLANK(O67),"",(IF(O67&lt;&gt;O66,O67&amp;", ",IF(B67&lt;&gt;B66,O67&amp;", ","")))))&amp;(IF(ISBLANK(P67),"",(IF(P67&lt;&gt;P66,P67&amp;", ",IF(B67&lt;&gt;B66,P67&amp;", ",IF(Z67&lt;&gt;Z66,P67&amp;", ",""))))))&amp;(IF(ISBLANK(Q67),"",(IF(Q67&lt;&gt;Q66,Q67&amp;", ",IF(B67&lt;&gt;B66,Q67&amp;", ",IF(Z67&lt;&gt;Z66,Q67&amp;", ",""))))))&amp;(IF(ISBLANK(R67),"",(IF(R67&lt;&gt;R66,R67&amp;"m, ",IF(B67&lt;&gt;B66,R67&amp;"m, ",IF(Z67&lt;&gt;Z66,R67&amp;"m, ",""))))))&amp;IF(ISBLANK(S67),"",(IF(B67&lt;&gt;B66,S67&amp;", ",IF(S67&lt;&gt;S66,IF((Z67=Z66),"same locality "&amp;S67&amp;", ",S67&amp;", "),""))))&amp;(IF(ISBLANK(T67),"",(IF(T67&lt;&gt;T66,IF(ISBLANK(F$2),T67&amp;", ",T67&amp;" "&amp;F$2&amp;", "),(IF(B67&lt;&gt;B66,IF(ISBLANK(F$2),T67&amp;", ",T67&amp;" "&amp;F$2&amp;", "),(IF(Z67&lt;&gt;Z66,IF(ISBLANK(F$2),T67&amp;", ",T67&amp;" "&amp;F$2&amp;", "),IF((U67&lt;&gt;U66)*($G$2="Y"),"same collector, ","")))))))))&amp;(IF(ISBLANK(U67),"",(IF(U67&lt;&gt;U66,U67&amp;", ",(IF(B67&lt;&gt;B66,U67&amp;", ",IF(Z67&lt;&gt;Z66,U67&amp;", ",(IF(T67&lt;&gt;T66,IF((T67&lt;&gt;T66)*($G$2="Y"),"same date, ", ""),IF((T67=T66)*(U67=U66)*(S67&lt;&gt;S66)*($G$2="Y"),"same collector and date, ", ""))))))))))&amp;(IF(ISBLANK(V67),"",V67&amp;", "))&amp;IF((AA67&lt;&gt;AA68)*($H$2="y"),AD67&amp;AE67,IF((AA67&lt;&gt;AA68)*($H$2="m"),AD67&amp;AG67,IF(($H$2&lt;&gt;"m")*($H$2&lt;&gt;"Y"),(IF(F67=0,"",F67&amp;" "&amp;$F$4&amp;" "))&amp;(IF(G67=0,"",G67&amp;" "&amp;$G$4&amp;" "))&amp;(IF(H67=0,"",H67&amp;" "&amp;H$4&amp;" "))&amp;(IF(I67=0,"",I67&amp;" "&amp;$I$4&amp;" "))&amp;(IF(J67=0,"",J67&amp;" "&amp;$J$4&amp;" "))&amp;IF((ISBLANK(C67)),"","("&amp;C67&amp;")"),"")))&amp;IF((B67=B68)*(K67=K68)*(L67=L68)*(M67=M68),IF(($H$2&lt;&gt;"m")*($H$2&lt;&gt;"Y"), ", ", IF((ISNUMBER(FIND(")",AE67))), ", ", "")),IF((B67=B68)*(K67=K68)*(L67=L68),";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v>
      </c>
      <c r="AI67" s="1"/>
    </row>
    <row r="68" spans="1:35" s="4" customFormat="1" x14ac:dyDescent="0.25">
      <c r="A68" s="3">
        <f t="shared" si="4"/>
        <v>1</v>
      </c>
      <c r="B68" s="53" t="str">
        <f t="shared" si="8"/>
        <v>Kukulcania arizonica</v>
      </c>
      <c r="C68" s="54" t="s">
        <v>263</v>
      </c>
      <c r="D68" s="55" t="s">
        <v>204</v>
      </c>
      <c r="E68" s="55"/>
      <c r="F68" s="54">
        <v>0</v>
      </c>
      <c r="G68" s="54">
        <v>3</v>
      </c>
      <c r="H68" s="54">
        <v>1</v>
      </c>
      <c r="I68" s="54"/>
      <c r="J68" s="54"/>
      <c r="K68" s="54" t="s">
        <v>49</v>
      </c>
      <c r="L68" s="54" t="s">
        <v>733</v>
      </c>
      <c r="M68" s="54" t="s">
        <v>734</v>
      </c>
      <c r="N68" s="54" t="s">
        <v>86</v>
      </c>
      <c r="O68" s="54" t="s">
        <v>86</v>
      </c>
      <c r="P68" s="54"/>
      <c r="Q68" s="54" t="s">
        <v>86</v>
      </c>
      <c r="R68" s="54"/>
      <c r="S68" s="54" t="s">
        <v>86</v>
      </c>
      <c r="T68" s="54" t="s">
        <v>629</v>
      </c>
      <c r="U68" s="54" t="s">
        <v>735</v>
      </c>
      <c r="V68" s="54"/>
      <c r="W68" s="54" t="s">
        <v>86</v>
      </c>
      <c r="X68" s="147">
        <f ca="1">IF(ISBLANK(D68),"",IF('order-admin-units'!$I$1&lt;&gt;"y", "", IF((K68="")*(ISBLANK(D68)=FALSE), 'order-admin-units'!$B$1+1, VLOOKUP(K68, ordercountry, 2))))</f>
        <v>2</v>
      </c>
      <c r="Y68" s="147">
        <f ca="1">IF(ISBLANK(D68),"",IF('order-admin-units'!$I$1&lt;&gt;"y", "", IF(L68="", 'order-admin-units'!$B$2+1, VLOOKUP(K68&amp;"@"&amp;L68, orderadmin, 2))))</f>
        <v>18</v>
      </c>
      <c r="Z68" s="147" t="str">
        <f t="shared" si="5"/>
        <v>Mexicouncertain localitySan Diego, plain (? label illegible)</v>
      </c>
      <c r="AA68" s="147" t="str">
        <f t="shared" si="6"/>
        <v>Kukulcania arizonicaMexicouncertain localitySan Diego, plain (? label illegible)A.M. Chickering20/VII/1934</v>
      </c>
      <c r="AB68" s="147" t="str">
        <f t="shared" si="7"/>
        <v>Kukulcania arizonicaMexicouncertain localitySan Diego, plain (? label illegible)A.M. Chickering20/VII/1934MCZ 39058</v>
      </c>
      <c r="AC68" s="147" t="str">
        <f t="shared" si="1"/>
        <v>Kukulcania arizonicaMexicouncertain localitySan Diego, plain (? label illegible)A.M. Chickering20/VII/1934</v>
      </c>
      <c r="AD68" s="11" t="str">
        <f t="shared" si="2"/>
        <v/>
      </c>
      <c r="AE68" s="11" t="str">
        <f t="array" ref="AE68">IF(ISBLANK(D68),"",IF(OR($H$2="y",$H$2="m"),IF(AA68=AA67,IF(OR(AB68=$AB$4:$AB67)=FALSE,AE67&amp;C68,AE67),"("&amp;C68)&amp;IF(AA68=AA69,IF(OR(AB69=$AB$4:$AB68)=FALSE,", ",""),") "),""))</f>
        <v/>
      </c>
      <c r="AF68" s="11" t="str">
        <f t="shared" si="3"/>
        <v/>
      </c>
      <c r="AG68" s="11" t="str">
        <f t="array" ref="AG68">IF(ISBLANK(D68),"",IF(OR($H$2="y",$H$2="m"),IF(AA68=AA67,IF(OR(AC68=$AC$4:$AC67)=FALSE,AG67&amp;AF68,AG67),"("&amp;AF68)&amp;IF(AA68=AA69,IF(OR(AC69=$AC$4:$AC68)=FALSE,", ",""),") "),""))</f>
        <v/>
      </c>
      <c r="AH68" s="10" t="str">
        <f>IF((ISBLANK(D68)),"",IF(D68=D67,AH67,"")&amp;IF(B67&lt;&gt;B68,((IF(ISBLANK(E68),$D$3&amp;"Non-type material: "&amp;$D$3,$D$3&amp;INDEX('type-categories'!$A$2:$B$100,MATCH(E68,'type-categories'!$A$2:$A$100,0),2)&amp;$D$3))),"")&amp;(IF(K68&lt;&gt;K67,$C$2&amp;K68&amp;$K$3&amp;$C$2&amp;" ",(IF(B68&lt;&gt;B67,$C$2&amp;K68&amp;$K$3&amp;$C$2&amp;" ",""))))&amp;(IF(L68="","",((IF(L68&lt;&gt;L67,$D$2&amp;L68&amp;$L$3&amp;$D$2&amp;" ",IF(B68&lt;&gt;B67,$D$2&amp;L68&amp;$L$3&amp;$D$2&amp;" ",""))))))&amp;(IF(M68="","",((IF(M68&lt;&gt;M67,$E$2&amp;M68&amp;$E$2&amp;","&amp;" ",IF(B68&lt;&gt;B67,$E$2&amp;M68&amp;$E$2&amp;",",""))))))&amp;(IF(N68="","",IF(N68&lt;&gt;N67,N68&amp;", ",IF(B68&lt;&gt;B67,N68&amp;", ",""))))&amp;(IF(ISBLANK(O68),"",(IF(O68&lt;&gt;O67,O68&amp;", ",IF(B68&lt;&gt;B67,O68&amp;", ","")))))&amp;(IF(ISBLANK(P68),"",(IF(P68&lt;&gt;P67,P68&amp;", ",IF(B68&lt;&gt;B67,P68&amp;", ",IF(Z68&lt;&gt;Z67,P68&amp;", ",""))))))&amp;(IF(ISBLANK(Q68),"",(IF(Q68&lt;&gt;Q67,Q68&amp;", ",IF(B68&lt;&gt;B67,Q68&amp;", ",IF(Z68&lt;&gt;Z67,Q68&amp;", ",""))))))&amp;(IF(ISBLANK(R68),"",(IF(R68&lt;&gt;R67,R68&amp;"m, ",IF(B68&lt;&gt;B67,R68&amp;"m, ",IF(Z68&lt;&gt;Z67,R68&amp;"m, ",""))))))&amp;IF(ISBLANK(S68),"",(IF(B68&lt;&gt;B67,S68&amp;", ",IF(S68&lt;&gt;S67,IF((Z68=Z67),"same locality "&amp;S68&amp;", ",S68&amp;", "),""))))&amp;(IF(ISBLANK(T68),"",(IF(T68&lt;&gt;T67,IF(ISBLANK(F$2),T68&amp;", ",T68&amp;" "&amp;F$2&amp;", "),(IF(B68&lt;&gt;B67,IF(ISBLANK(F$2),T68&amp;", ",T68&amp;" "&amp;F$2&amp;", "),(IF(Z68&lt;&gt;Z67,IF(ISBLANK(F$2),T68&amp;", ",T68&amp;" "&amp;F$2&amp;", "),IF((U68&lt;&gt;U67)*($G$2="Y"),"same collector, ","")))))))))&amp;(IF(ISBLANK(U68),"",(IF(U68&lt;&gt;U67,U68&amp;", ",(IF(B68&lt;&gt;B67,U68&amp;", ",IF(Z68&lt;&gt;Z67,U68&amp;", ",(IF(T68&lt;&gt;T67,IF((T68&lt;&gt;T67)*($G$2="Y"),"same date, ", ""),IF((T68=T67)*(U68=U67)*(S68&lt;&gt;S67)*($G$2="Y"),"same collector and date, ", ""))))))))))&amp;(IF(ISBLANK(V68),"",V68&amp;", "))&amp;IF((AA68&lt;&gt;AA69)*($H$2="y"),AD68&amp;AE68,IF((AA68&lt;&gt;AA69)*($H$2="m"),AD68&amp;AG68,IF(($H$2&lt;&gt;"m")*($H$2&lt;&gt;"Y"),(IF(F68=0,"",F68&amp;" "&amp;$F$4&amp;" "))&amp;(IF(G68=0,"",G68&amp;" "&amp;$G$4&amp;" "))&amp;(IF(H68=0,"",H68&amp;" "&amp;H$4&amp;" "))&amp;(IF(I68=0,"",I68&amp;" "&amp;$I$4&amp;" "))&amp;(IF(J68=0,"",J68&amp;" "&amp;$J$4&amp;" "))&amp;IF((ISBLANK(C68)),"","("&amp;C68&amp;")"),"")))&amp;IF((B68=B69)*(K68=K69)*(L68=L69)*(M68=M69),IF(($H$2&lt;&gt;"m")*($H$2&lt;&gt;"Y"), ", ", IF((ISNUMBER(FIND(")",AE68))), ", ", "")),IF((B68=B69)*(K68=K69)*(L68=L69),";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v>
      </c>
      <c r="AI68" s="1"/>
    </row>
    <row r="69" spans="1:35" s="4" customFormat="1" x14ac:dyDescent="0.25">
      <c r="A69" s="3">
        <f t="shared" si="4"/>
        <v>1</v>
      </c>
      <c r="B69" s="53" t="str">
        <f t="shared" si="8"/>
        <v>Kukulcania arizonica</v>
      </c>
      <c r="C69" s="54" t="s">
        <v>205</v>
      </c>
      <c r="D69" s="55" t="s">
        <v>204</v>
      </c>
      <c r="E69" s="55"/>
      <c r="F69" s="54">
        <v>0</v>
      </c>
      <c r="G69" s="54">
        <v>1</v>
      </c>
      <c r="H69" s="54">
        <v>0</v>
      </c>
      <c r="I69" s="54"/>
      <c r="J69" s="54"/>
      <c r="K69" s="54" t="s">
        <v>49</v>
      </c>
      <c r="L69" s="54" t="s">
        <v>52</v>
      </c>
      <c r="M69" s="54" t="s">
        <v>736</v>
      </c>
      <c r="N69" s="54" t="s">
        <v>86</v>
      </c>
      <c r="O69" s="54" t="s">
        <v>86</v>
      </c>
      <c r="P69" s="54"/>
      <c r="Q69" s="54" t="s">
        <v>86</v>
      </c>
      <c r="R69" s="54"/>
      <c r="S69" s="54" t="s">
        <v>737</v>
      </c>
      <c r="T69" s="54" t="s">
        <v>71</v>
      </c>
      <c r="U69" s="54" t="s">
        <v>738</v>
      </c>
      <c r="V69" s="54"/>
      <c r="W69" s="54" t="s">
        <v>86</v>
      </c>
      <c r="X69" s="147">
        <f ca="1">IF(ISBLANK(D69),"",IF('order-admin-units'!$I$1&lt;&gt;"y", "", IF((K69="")*(ISBLANK(D69)=FALSE), 'order-admin-units'!$B$1+1, VLOOKUP(K69, ordercountry, 2))))</f>
        <v>2</v>
      </c>
      <c r="Y69" s="147">
        <f ca="1">IF(ISBLANK(D69),"",IF('order-admin-units'!$I$1&lt;&gt;"y", "", IF(L69="", 'order-admin-units'!$B$2+1, VLOOKUP(K69&amp;"@"&amp;L69, orderadmin, 2))))</f>
        <v>9</v>
      </c>
      <c r="Z69" s="147" t="str">
        <f t="shared" si="5"/>
        <v>MexicoZacatecas27 miles NNW Fresnillo</v>
      </c>
      <c r="AA69" s="147" t="str">
        <f t="shared" si="6"/>
        <v>Kukulcania arizonicaMexicoZacatecas27 miles NNW Fresnillo(N23.35°, W102.58°)J. &amp; W. Ivie7/IX/1964</v>
      </c>
      <c r="AB69" s="147" t="str">
        <f t="shared" si="7"/>
        <v xml:space="preserve">Kukulcania arizonicaMexicoZacatecas27 miles NNW Fresnillo(N23.35°, W102.58°)J. &amp; W. Ivie7/IX/1964AMNH </v>
      </c>
      <c r="AC69" s="147" t="str">
        <f t="shared" ref="AC69:AC132" si="9">AA69&amp;AF69</f>
        <v>Kukulcania arizonicaMexicoZacatecas27 miles NNW Fresnillo(N23.35°, W102.58°)J. &amp; W. Ivie7/IX/1964</v>
      </c>
      <c r="AD69" s="11" t="str">
        <f t="shared" ref="AD69:AD132" si="10">IF(OR($H$2="y",$H$2="m"),IF(SUMIF($AA$5:$AA$2000,AA69,$F$5:$F$2000)&lt;&gt;0,SUMIF($AA$5:$AA$2000,AA69,$F$5:$F$2000)&amp;" "&amp;$F$4&amp;" ","")&amp;IF(SUMIF($AA$5:$AA$2000,AA69,$G$5:$G$2000)&lt;&gt;0,SUMIF($AA$5:$AA$2000,AA69,$G$5:$G$2000)&amp;" "&amp;$G$4&amp;" ","")&amp;IF(SUMIF($AA$5:$AA$2000,AA69,$H$5:$H$2000)&lt;&gt;0,SUMIF($AA$5:$AA$2000,AA69,$H$5:$H$2000)&amp;" "&amp;$H$4&amp;" ","")&amp;IF(SUMIF($AA$5:$AA$2000,AA69,$I$5:$I$2000)&lt;&gt;0,SUMIF($AA$5:$AA$2000,AA69,$I$5:$I$2000)&amp;" "&amp;$I$4&amp;" ","")&amp;IF(SUMIF($AA$5:$AA$2000,AA69,$J$5:$J$2000)&lt;&gt;0,SUMIF($AA$5:$AA$2000,AA69,$J$5:$J$2000)&amp;" "&amp;$J$4&amp;" ",""),"")</f>
        <v/>
      </c>
      <c r="AE69" s="11" t="str">
        <f t="array" ref="AE69">IF(ISBLANK(D69),"",IF(OR($H$2="y",$H$2="m"),IF(AA69=AA68,IF(OR(AB69=$AB$4:$AB68)=FALSE,AE68&amp;C69,AE68),"("&amp;C69)&amp;IF(AA69=AA70,IF(OR(AB70=$AB$4:$AB69)=FALSE,", ",""),") "),""))</f>
        <v/>
      </c>
      <c r="AF69" s="11" t="str">
        <f t="shared" ref="AF69:AF132" si="11">IF((ISBLANK(D69)=FALSE)*OR($H$2="y",$H$2="m"),IFERROR(LEFT(C69, FIND(" ",C69)-1), C69),"")</f>
        <v/>
      </c>
      <c r="AG69" s="11" t="str">
        <f t="array" ref="AG69">IF(ISBLANK(D69),"",IF(OR($H$2="y",$H$2="m"),IF(AA69=AA68,IF(OR(AC69=$AC$4:$AC68)=FALSE,AG68&amp;AF69,AG68),"("&amp;AF69)&amp;IF(AA69=AA70,IF(OR(AC70=$AC$4:$AC69)=FALSE,", ",""),") "),""))</f>
        <v/>
      </c>
      <c r="AH69" s="10" t="str">
        <f>IF((ISBLANK(D69)),"",IF(D69=D68,AH68,"")&amp;IF(B68&lt;&gt;B69,((IF(ISBLANK(E69),$D$3&amp;"Non-type material: "&amp;$D$3,$D$3&amp;INDEX('type-categories'!$A$2:$B$100,MATCH(E69,'type-categories'!$A$2:$A$100,0),2)&amp;$D$3))),"")&amp;(IF(K69&lt;&gt;K68,$C$2&amp;K69&amp;$K$3&amp;$C$2&amp;" ",(IF(B69&lt;&gt;B68,$C$2&amp;K69&amp;$K$3&amp;$C$2&amp;" ",""))))&amp;(IF(L69="","",((IF(L69&lt;&gt;L68,$D$2&amp;L69&amp;$L$3&amp;$D$2&amp;" ",IF(B69&lt;&gt;B68,$D$2&amp;L69&amp;$L$3&amp;$D$2&amp;" ",""))))))&amp;(IF(M69="","",((IF(M69&lt;&gt;M68,$E$2&amp;M69&amp;$E$2&amp;","&amp;" ",IF(B69&lt;&gt;B68,$E$2&amp;M69&amp;$E$2&amp;",",""))))))&amp;(IF(N69="","",IF(N69&lt;&gt;N68,N69&amp;", ",IF(B69&lt;&gt;B68,N69&amp;", ",""))))&amp;(IF(ISBLANK(O69),"",(IF(O69&lt;&gt;O68,O69&amp;", ",IF(B69&lt;&gt;B68,O69&amp;", ","")))))&amp;(IF(ISBLANK(P69),"",(IF(P69&lt;&gt;P68,P69&amp;", ",IF(B69&lt;&gt;B68,P69&amp;", ",IF(Z69&lt;&gt;Z68,P69&amp;", ",""))))))&amp;(IF(ISBLANK(Q69),"",(IF(Q69&lt;&gt;Q68,Q69&amp;", ",IF(B69&lt;&gt;B68,Q69&amp;", ",IF(Z69&lt;&gt;Z68,Q69&amp;", ",""))))))&amp;(IF(ISBLANK(R69),"",(IF(R69&lt;&gt;R68,R69&amp;"m, ",IF(B69&lt;&gt;B68,R69&amp;"m, ",IF(Z69&lt;&gt;Z68,R69&amp;"m, ",""))))))&amp;IF(ISBLANK(S69),"",(IF(B69&lt;&gt;B68,S69&amp;", ",IF(S69&lt;&gt;S68,IF((Z69=Z68),"same locality "&amp;S69&amp;", ",S69&amp;", "),""))))&amp;(IF(ISBLANK(T69),"",(IF(T69&lt;&gt;T68,IF(ISBLANK(F$2),T69&amp;", ",T69&amp;" "&amp;F$2&amp;", "),(IF(B69&lt;&gt;B68,IF(ISBLANK(F$2),T69&amp;", ",T69&amp;" "&amp;F$2&amp;", "),(IF(Z69&lt;&gt;Z68,IF(ISBLANK(F$2),T69&amp;", ",T69&amp;" "&amp;F$2&amp;", "),IF((U69&lt;&gt;U68)*($G$2="Y"),"same collector, ","")))))))))&amp;(IF(ISBLANK(U69),"",(IF(U69&lt;&gt;U68,U69&amp;", ",(IF(B69&lt;&gt;B68,U69&amp;", ",IF(Z69&lt;&gt;Z68,U69&amp;", ",(IF(T69&lt;&gt;T68,IF((T69&lt;&gt;T68)*($G$2="Y"),"same date, ", ""),IF((T69=T68)*(U69=U68)*(S69&lt;&gt;S68)*($G$2="Y"),"same collector and date, ", ""))))))))))&amp;(IF(ISBLANK(V69),"",V69&amp;", "))&amp;IF((AA69&lt;&gt;AA70)*($H$2="y"),AD69&amp;AE69,IF((AA69&lt;&gt;AA70)*($H$2="m"),AD69&amp;AG69,IF(($H$2&lt;&gt;"m")*($H$2&lt;&gt;"Y"),(IF(F69=0,"",F69&amp;" "&amp;$F$4&amp;" "))&amp;(IF(G69=0,"",G69&amp;" "&amp;$G$4&amp;" "))&amp;(IF(H69=0,"",H69&amp;" "&amp;H$4&amp;" "))&amp;(IF(I69=0,"",I69&amp;" "&amp;$I$4&amp;" "))&amp;(IF(J69=0,"",J69&amp;" "&amp;$J$4&amp;" "))&amp;IF((ISBLANK(C69)),"","("&amp;C69&amp;")"),"")))&amp;IF((B69=B70)*(K69=K70)*(L69=L70)*(M69=M70),IF(($H$2&lt;&gt;"m")*($H$2&lt;&gt;"Y"), ", ", IF((ISNUMBER(FIND(")",AE69))), ", ", "")),IF((B69=B70)*(K69=K70)*(L69=L70),";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v>
      </c>
      <c r="AI69" s="1"/>
    </row>
    <row r="70" spans="1:35" s="4" customFormat="1" x14ac:dyDescent="0.25">
      <c r="A70" s="3">
        <f t="shared" ref="A70:A133" si="12">IF(ISBLANK(D70),"",IF(D70&lt;&gt;D69, A69+1, A69))</f>
        <v>1</v>
      </c>
      <c r="B70" s="53" t="str">
        <f t="shared" si="8"/>
        <v>Kukulcania arizonica</v>
      </c>
      <c r="C70" s="54" t="s">
        <v>205</v>
      </c>
      <c r="D70" s="55" t="s">
        <v>204</v>
      </c>
      <c r="E70" s="55"/>
      <c r="F70" s="54">
        <v>0</v>
      </c>
      <c r="G70" s="54">
        <v>1</v>
      </c>
      <c r="H70" s="54">
        <v>0</v>
      </c>
      <c r="I70" s="54"/>
      <c r="J70" s="54"/>
      <c r="K70" s="54" t="s">
        <v>49</v>
      </c>
      <c r="L70" s="54" t="s">
        <v>52</v>
      </c>
      <c r="M70" s="54" t="s">
        <v>739</v>
      </c>
      <c r="N70" s="54" t="s">
        <v>86</v>
      </c>
      <c r="O70" s="54" t="s">
        <v>86</v>
      </c>
      <c r="P70" s="54"/>
      <c r="Q70" s="54" t="s">
        <v>86</v>
      </c>
      <c r="R70" s="54"/>
      <c r="S70" s="54" t="s">
        <v>740</v>
      </c>
      <c r="T70" s="54" t="s">
        <v>741</v>
      </c>
      <c r="U70" s="54" t="s">
        <v>742</v>
      </c>
      <c r="V70" s="54"/>
      <c r="W70" s="54" t="s">
        <v>86</v>
      </c>
      <c r="X70" s="147">
        <f ca="1">IF(ISBLANK(D70),"",IF('order-admin-units'!$I$1&lt;&gt;"y", "", IF((K70="")*(ISBLANK(D70)=FALSE), 'order-admin-units'!$B$1+1, VLOOKUP(K70, ordercountry, 2))))</f>
        <v>2</v>
      </c>
      <c r="Y70" s="147">
        <f ca="1">IF(ISBLANK(D70),"",IF('order-admin-units'!$I$1&lt;&gt;"y", "", IF(L70="", 'order-admin-units'!$B$2+1, VLOOKUP(K70&amp;"@"&amp;L70, orderadmin, 2))))</f>
        <v>9</v>
      </c>
      <c r="Z70" s="147" t="str">
        <f t="shared" ref="Z70:Z133" si="13">K70&amp;L70&amp;M70&amp;N70&amp;O70</f>
        <v>MexicoZacatecas45 miles NE Zacatecas</v>
      </c>
      <c r="AA70" s="147" t="str">
        <f t="shared" ref="AA70:AA133" si="14">B70&amp;K70&amp;L70&amp;M70&amp;N70&amp;O70&amp;P70&amp;Q70&amp;R70&amp;S70&amp;T70&amp;U70</f>
        <v>Kukulcania arizonicaMexicoZacatecas45 miles NE Zacatecas[N23.34835°, W102.27046°]L. Erickson &amp; M.E. Soleglad8/VIII/1974</v>
      </c>
      <c r="AB70" s="147" t="str">
        <f t="shared" ref="AB70:AB133" si="15">AA70&amp;C70</f>
        <v xml:space="preserve">Kukulcania arizonicaMexicoZacatecas45 miles NE Zacatecas[N23.34835°, W102.27046°]L. Erickson &amp; M.E. Soleglad8/VIII/1974AMNH </v>
      </c>
      <c r="AC70" s="147" t="str">
        <f t="shared" si="9"/>
        <v>Kukulcania arizonicaMexicoZacatecas45 miles NE Zacatecas[N23.34835°, W102.27046°]L. Erickson &amp; M.E. Soleglad8/VIII/1974</v>
      </c>
      <c r="AD70" s="11" t="str">
        <f t="shared" si="10"/>
        <v/>
      </c>
      <c r="AE70" s="11" t="str">
        <f t="array" ref="AE70">IF(ISBLANK(D70),"",IF(OR($H$2="y",$H$2="m"),IF(AA70=AA69,IF(OR(AB70=$AB$4:$AB69)=FALSE,AE69&amp;C70,AE69),"("&amp;C70)&amp;IF(AA70=AA71,IF(OR(AB71=$AB$4:$AB70)=FALSE,", ",""),") "),""))</f>
        <v/>
      </c>
      <c r="AF70" s="11" t="str">
        <f t="shared" si="11"/>
        <v/>
      </c>
      <c r="AG70" s="11" t="str">
        <f t="array" ref="AG70">IF(ISBLANK(D70),"",IF(OR($H$2="y",$H$2="m"),IF(AA70=AA69,IF(OR(AC70=$AC$4:$AC69)=FALSE,AG69&amp;AF70,AG69),"("&amp;AF70)&amp;IF(AA70=AA71,IF(OR(AC71=$AC$4:$AC70)=FALSE,", ",""),") "),""))</f>
        <v/>
      </c>
      <c r="AH70" s="10" t="str">
        <f>IF((ISBLANK(D70)),"",IF(D70=D69,AH69,"")&amp;IF(B69&lt;&gt;B70,((IF(ISBLANK(E70),$D$3&amp;"Non-type material: "&amp;$D$3,$D$3&amp;INDEX('type-categories'!$A$2:$B$100,MATCH(E70,'type-categories'!$A$2:$A$100,0),2)&amp;$D$3))),"")&amp;(IF(K70&lt;&gt;K69,$C$2&amp;K70&amp;$K$3&amp;$C$2&amp;" ",(IF(B70&lt;&gt;B69,$C$2&amp;K70&amp;$K$3&amp;$C$2&amp;" ",""))))&amp;(IF(L70="","",((IF(L70&lt;&gt;L69,$D$2&amp;L70&amp;$L$3&amp;$D$2&amp;" ",IF(B70&lt;&gt;B69,$D$2&amp;L70&amp;$L$3&amp;$D$2&amp;" ",""))))))&amp;(IF(M70="","",((IF(M70&lt;&gt;M69,$E$2&amp;M70&amp;$E$2&amp;","&amp;" ",IF(B70&lt;&gt;B69,$E$2&amp;M70&amp;$E$2&amp;",",""))))))&amp;(IF(N70="","",IF(N70&lt;&gt;N69,N70&amp;", ",IF(B70&lt;&gt;B69,N70&amp;", ",""))))&amp;(IF(ISBLANK(O70),"",(IF(O70&lt;&gt;O69,O70&amp;", ",IF(B70&lt;&gt;B69,O70&amp;", ","")))))&amp;(IF(ISBLANK(P70),"",(IF(P70&lt;&gt;P69,P70&amp;", ",IF(B70&lt;&gt;B69,P70&amp;", ",IF(Z70&lt;&gt;Z69,P70&amp;", ",""))))))&amp;(IF(ISBLANK(Q70),"",(IF(Q70&lt;&gt;Q69,Q70&amp;", ",IF(B70&lt;&gt;B69,Q70&amp;", ",IF(Z70&lt;&gt;Z69,Q70&amp;", ",""))))))&amp;(IF(ISBLANK(R70),"",(IF(R70&lt;&gt;R69,R70&amp;"m, ",IF(B70&lt;&gt;B69,R70&amp;"m, ",IF(Z70&lt;&gt;Z69,R70&amp;"m, ",""))))))&amp;IF(ISBLANK(S70),"",(IF(B70&lt;&gt;B69,S70&amp;", ",IF(S70&lt;&gt;S69,IF((Z70=Z69),"same locality "&amp;S70&amp;", ",S70&amp;", "),""))))&amp;(IF(ISBLANK(T70),"",(IF(T70&lt;&gt;T69,IF(ISBLANK(F$2),T70&amp;", ",T70&amp;" "&amp;F$2&amp;", "),(IF(B70&lt;&gt;B69,IF(ISBLANK(F$2),T70&amp;", ",T70&amp;" "&amp;F$2&amp;", "),(IF(Z70&lt;&gt;Z69,IF(ISBLANK(F$2),T70&amp;", ",T70&amp;" "&amp;F$2&amp;", "),IF((U70&lt;&gt;U69)*($G$2="Y"),"same collector, ","")))))))))&amp;(IF(ISBLANK(U70),"",(IF(U70&lt;&gt;U69,U70&amp;", ",(IF(B70&lt;&gt;B69,U70&amp;", ",IF(Z70&lt;&gt;Z69,U70&amp;", ",(IF(T70&lt;&gt;T69,IF((T70&lt;&gt;T69)*($G$2="Y"),"same date, ", ""),IF((T70=T69)*(U70=U69)*(S70&lt;&gt;S69)*($G$2="Y"),"same collector and date, ", ""))))))))))&amp;(IF(ISBLANK(V70),"",V70&amp;", "))&amp;IF((AA70&lt;&gt;AA71)*($H$2="y"),AD70&amp;AE70,IF((AA70&lt;&gt;AA71)*($H$2="m"),AD70&amp;AG70,IF(($H$2&lt;&gt;"m")*($H$2&lt;&gt;"Y"),(IF(F70=0,"",F70&amp;" "&amp;$F$4&amp;" "))&amp;(IF(G70=0,"",G70&amp;" "&amp;$G$4&amp;" "))&amp;(IF(H70=0,"",H70&amp;" "&amp;H$4&amp;" "))&amp;(IF(I70=0,"",I70&amp;" "&amp;$I$4&amp;" "))&amp;(IF(J70=0,"",J70&amp;" "&amp;$J$4&amp;" "))&amp;IF((ISBLANK(C70)),"","("&amp;C70&amp;")"),"")))&amp;IF((B70=B71)*(K70=K71)*(L70=L71)*(M70=M71),IF(($H$2&lt;&gt;"m")*($H$2&lt;&gt;"Y"), ", ", IF((ISNUMBER(FIND(")",AE70))), ", ", "")),IF((B70=B71)*(K70=K71)*(L70=L71),";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v>
      </c>
      <c r="AI70" s="1"/>
    </row>
    <row r="71" spans="1:35" s="4" customFormat="1" x14ac:dyDescent="0.25">
      <c r="A71" s="3">
        <f t="shared" si="12"/>
        <v>1</v>
      </c>
      <c r="B71" s="53" t="str">
        <f t="shared" si="8"/>
        <v>Kukulcania arizonica</v>
      </c>
      <c r="C71" s="54" t="s">
        <v>205</v>
      </c>
      <c r="D71" s="55" t="s">
        <v>204</v>
      </c>
      <c r="E71" s="55"/>
      <c r="F71" s="54">
        <v>0</v>
      </c>
      <c r="G71" s="54">
        <v>1</v>
      </c>
      <c r="H71" s="54">
        <v>0</v>
      </c>
      <c r="I71" s="54"/>
      <c r="J71" s="54"/>
      <c r="K71" s="54" t="s">
        <v>49</v>
      </c>
      <c r="L71" s="54" t="s">
        <v>52</v>
      </c>
      <c r="M71" s="54" t="s">
        <v>743</v>
      </c>
      <c r="N71" s="54" t="s">
        <v>86</v>
      </c>
      <c r="O71" s="54" t="s">
        <v>86</v>
      </c>
      <c r="P71" s="54"/>
      <c r="Q71" s="54" t="s">
        <v>86</v>
      </c>
      <c r="R71" s="54"/>
      <c r="S71" s="54" t="s">
        <v>744</v>
      </c>
      <c r="T71" s="54" t="s">
        <v>745</v>
      </c>
      <c r="U71" s="54" t="s">
        <v>746</v>
      </c>
      <c r="V71" s="54"/>
      <c r="W71" s="54" t="s">
        <v>86</v>
      </c>
      <c r="X71" s="147">
        <f ca="1">IF(ISBLANK(D71),"",IF('order-admin-units'!$I$1&lt;&gt;"y", "", IF((K71="")*(ISBLANK(D71)=FALSE), 'order-admin-units'!$B$1+1, VLOOKUP(K71, ordercountry, 2))))</f>
        <v>2</v>
      </c>
      <c r="Y71" s="147">
        <f ca="1">IF(ISBLANK(D71),"",IF('order-admin-units'!$I$1&lt;&gt;"y", "", IF(L71="", 'order-admin-units'!$B$2+1, VLOOKUP(K71&amp;"@"&amp;L71, orderadmin, 2))))</f>
        <v>9</v>
      </c>
      <c r="Z71" s="147" t="str">
        <f t="shared" si="13"/>
        <v>MexicoZacatecason route 45, 120 miles SE Durango</v>
      </c>
      <c r="AA71" s="147" t="str">
        <f t="shared" si="14"/>
        <v>Kukulcania arizonicaMexicoZacatecason route 45, 120 miles SE Durango[N23.40496°, W103.033°]A. Aschwanden8/IX/1961</v>
      </c>
      <c r="AB71" s="147" t="str">
        <f t="shared" si="15"/>
        <v xml:space="preserve">Kukulcania arizonicaMexicoZacatecason route 45, 120 miles SE Durango[N23.40496°, W103.033°]A. Aschwanden8/IX/1961AMNH </v>
      </c>
      <c r="AC71" s="147" t="str">
        <f t="shared" si="9"/>
        <v>Kukulcania arizonicaMexicoZacatecason route 45, 120 miles SE Durango[N23.40496°, W103.033°]A. Aschwanden8/IX/1961</v>
      </c>
      <c r="AD71" s="11" t="str">
        <f t="shared" si="10"/>
        <v/>
      </c>
      <c r="AE71" s="11" t="str">
        <f t="array" ref="AE71">IF(ISBLANK(D71),"",IF(OR($H$2="y",$H$2="m"),IF(AA71=AA70,IF(OR(AB71=$AB$4:$AB70)=FALSE,AE70&amp;C71,AE70),"("&amp;C71)&amp;IF(AA71=AA72,IF(OR(AB72=$AB$4:$AB71)=FALSE,", ",""),") "),""))</f>
        <v/>
      </c>
      <c r="AF71" s="11" t="str">
        <f t="shared" si="11"/>
        <v/>
      </c>
      <c r="AG71" s="11" t="str">
        <f t="array" ref="AG71">IF(ISBLANK(D71),"",IF(OR($H$2="y",$H$2="m"),IF(AA71=AA70,IF(OR(AC71=$AC$4:$AC70)=FALSE,AG70&amp;AF71,AG70),"("&amp;AF71)&amp;IF(AA71=AA72,IF(OR(AC72=$AC$4:$AC71)=FALSE,", ",""),") "),""))</f>
        <v/>
      </c>
      <c r="AH71" s="10" t="str">
        <f>IF((ISBLANK(D71)),"",IF(D71=D70,AH70,"")&amp;IF(B70&lt;&gt;B71,((IF(ISBLANK(E71),$D$3&amp;"Non-type material: "&amp;$D$3,$D$3&amp;INDEX('type-categories'!$A$2:$B$100,MATCH(E71,'type-categories'!$A$2:$A$100,0),2)&amp;$D$3))),"")&amp;(IF(K71&lt;&gt;K70,$C$2&amp;K71&amp;$K$3&amp;$C$2&amp;" ",(IF(B71&lt;&gt;B70,$C$2&amp;K71&amp;$K$3&amp;$C$2&amp;" ",""))))&amp;(IF(L71="","",((IF(L71&lt;&gt;L70,$D$2&amp;L71&amp;$L$3&amp;$D$2&amp;" ",IF(B71&lt;&gt;B70,$D$2&amp;L71&amp;$L$3&amp;$D$2&amp;" ",""))))))&amp;(IF(M71="","",((IF(M71&lt;&gt;M70,$E$2&amp;M71&amp;$E$2&amp;","&amp;" ",IF(B71&lt;&gt;B70,$E$2&amp;M71&amp;$E$2&amp;",",""))))))&amp;(IF(N71="","",IF(N71&lt;&gt;N70,N71&amp;", ",IF(B71&lt;&gt;B70,N71&amp;", ",""))))&amp;(IF(ISBLANK(O71),"",(IF(O71&lt;&gt;O70,O71&amp;", ",IF(B71&lt;&gt;B70,O71&amp;", ","")))))&amp;(IF(ISBLANK(P71),"",(IF(P71&lt;&gt;P70,P71&amp;", ",IF(B71&lt;&gt;B70,P71&amp;", ",IF(Z71&lt;&gt;Z70,P71&amp;", ",""))))))&amp;(IF(ISBLANK(Q71),"",(IF(Q71&lt;&gt;Q70,Q71&amp;", ",IF(B71&lt;&gt;B70,Q71&amp;", ",IF(Z71&lt;&gt;Z70,Q71&amp;", ",""))))))&amp;(IF(ISBLANK(R71),"",(IF(R71&lt;&gt;R70,R71&amp;"m, ",IF(B71&lt;&gt;B70,R71&amp;"m, ",IF(Z71&lt;&gt;Z70,R71&amp;"m, ",""))))))&amp;IF(ISBLANK(S71),"",(IF(B71&lt;&gt;B70,S71&amp;", ",IF(S71&lt;&gt;S70,IF((Z71=Z70),"same locality "&amp;S71&amp;", ",S71&amp;", "),""))))&amp;(IF(ISBLANK(T71),"",(IF(T71&lt;&gt;T70,IF(ISBLANK(F$2),T71&amp;", ",T71&amp;" "&amp;F$2&amp;", "),(IF(B71&lt;&gt;B70,IF(ISBLANK(F$2),T71&amp;", ",T71&amp;" "&amp;F$2&amp;", "),(IF(Z71&lt;&gt;Z70,IF(ISBLANK(F$2),T71&amp;", ",T71&amp;" "&amp;F$2&amp;", "),IF((U71&lt;&gt;U70)*($G$2="Y"),"same collector, ","")))))))))&amp;(IF(ISBLANK(U71),"",(IF(U71&lt;&gt;U70,U71&amp;", ",(IF(B71&lt;&gt;B70,U71&amp;", ",IF(Z71&lt;&gt;Z70,U71&amp;", ",(IF(T71&lt;&gt;T70,IF((T71&lt;&gt;T70)*($G$2="Y"),"same date, ", ""),IF((T71=T70)*(U71=U70)*(S71&lt;&gt;S70)*($G$2="Y"),"same collector and date, ", ""))))))))))&amp;(IF(ISBLANK(V71),"",V71&amp;", "))&amp;IF((AA71&lt;&gt;AA72)*($H$2="y"),AD71&amp;AE71,IF((AA71&lt;&gt;AA72)*($H$2="m"),AD71&amp;AG71,IF(($H$2&lt;&gt;"m")*($H$2&lt;&gt;"Y"),(IF(F71=0,"",F71&amp;" "&amp;$F$4&amp;" "))&amp;(IF(G71=0,"",G71&amp;" "&amp;$G$4&amp;" "))&amp;(IF(H71=0,"",H71&amp;" "&amp;H$4&amp;" "))&amp;(IF(I71=0,"",I71&amp;" "&amp;$I$4&amp;" "))&amp;(IF(J71=0,"",J71&amp;" "&amp;$J$4&amp;" "))&amp;IF((ISBLANK(C71)),"","("&amp;C71&amp;")"),"")))&amp;IF((B71=B72)*(K71=K72)*(L71=L72)*(M71=M72),IF(($H$2&lt;&gt;"m")*($H$2&lt;&gt;"Y"), ", ", IF((ISNUMBER(FIND(")",AE71))), ", ", "")),IF((B71=B72)*(K71=K72)*(L71=L72),";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v>
      </c>
      <c r="AI71" s="1"/>
    </row>
    <row r="72" spans="1:35" s="4" customFormat="1" x14ac:dyDescent="0.25">
      <c r="A72" s="3">
        <f t="shared" si="12"/>
        <v>1</v>
      </c>
      <c r="B72" s="53" t="str">
        <f t="shared" si="8"/>
        <v>Kukulcania arizonica</v>
      </c>
      <c r="C72" s="54" t="s">
        <v>205</v>
      </c>
      <c r="D72" s="55" t="s">
        <v>204</v>
      </c>
      <c r="E72" s="55"/>
      <c r="F72" s="54">
        <v>0</v>
      </c>
      <c r="G72" s="54">
        <v>2</v>
      </c>
      <c r="H72" s="54">
        <v>4</v>
      </c>
      <c r="I72" s="54"/>
      <c r="J72" s="54"/>
      <c r="K72" s="54" t="s">
        <v>747</v>
      </c>
      <c r="L72" s="54"/>
      <c r="M72" s="54" t="s">
        <v>86</v>
      </c>
      <c r="N72" s="54" t="s">
        <v>86</v>
      </c>
      <c r="O72" s="54" t="s">
        <v>86</v>
      </c>
      <c r="P72" s="54"/>
      <c r="Q72" s="54" t="s">
        <v>86</v>
      </c>
      <c r="R72" s="54"/>
      <c r="S72" s="54" t="s">
        <v>86</v>
      </c>
      <c r="T72" s="54"/>
      <c r="U72" s="54" t="s">
        <v>86</v>
      </c>
      <c r="V72" s="54"/>
      <c r="W72" s="54" t="s">
        <v>86</v>
      </c>
      <c r="X72" s="147">
        <f ca="1">IF(ISBLANK(D72),"",IF('order-admin-units'!$I$1&lt;&gt;"y", "", IF((K72="")*(ISBLANK(D72)=FALSE), 'order-admin-units'!$B$1+1, VLOOKUP(K72, ordercountry, 2))))</f>
        <v>3</v>
      </c>
      <c r="Y72" s="147">
        <f ca="1">IF(ISBLANK(D72),"",IF('order-admin-units'!$I$1&lt;&gt;"y", "", IF(L72="", 'order-admin-units'!$B$2+1, VLOOKUP(K72&amp;"@"&amp;L72, orderadmin, 2))))</f>
        <v>28</v>
      </c>
      <c r="Z72" s="147" t="str">
        <f t="shared" si="13"/>
        <v>No data</v>
      </c>
      <c r="AA72" s="147" t="str">
        <f t="shared" si="14"/>
        <v>Kukulcania arizonicaNo data</v>
      </c>
      <c r="AB72" s="147" t="str">
        <f t="shared" si="15"/>
        <v xml:space="preserve">Kukulcania arizonicaNo dataAMNH </v>
      </c>
      <c r="AC72" s="147" t="str">
        <f t="shared" si="9"/>
        <v>Kukulcania arizonicaNo data</v>
      </c>
      <c r="AD72" s="11" t="str">
        <f t="shared" si="10"/>
        <v/>
      </c>
      <c r="AE72" s="11" t="str">
        <f t="array" ref="AE72">IF(ISBLANK(D72),"",IF(OR($H$2="y",$H$2="m"),IF(AA72=AA71,IF(OR(AB72=$AB$4:$AB71)=FALSE,AE71&amp;C72,AE71),"("&amp;C72)&amp;IF(AA72=AA73,IF(OR(AB73=$AB$4:$AB72)=FALSE,", ",""),") "),""))</f>
        <v/>
      </c>
      <c r="AF72" s="11" t="str">
        <f t="shared" si="11"/>
        <v/>
      </c>
      <c r="AG72" s="11" t="str">
        <f t="array" ref="AG72">IF(ISBLANK(D72),"",IF(OR($H$2="y",$H$2="m"),IF(AA72=AA71,IF(OR(AC72=$AC$4:$AC71)=FALSE,AG71&amp;AF72,AG71),"("&amp;AF72)&amp;IF(AA72=AA73,IF(OR(AC73=$AC$4:$AC72)=FALSE,", ",""),") "),""))</f>
        <v/>
      </c>
      <c r="AH72" s="10" t="str">
        <f>IF((ISBLANK(D72)),"",IF(D72=D71,AH71,"")&amp;IF(B71&lt;&gt;B72,((IF(ISBLANK(E72),$D$3&amp;"Non-type material: "&amp;$D$3,$D$3&amp;INDEX('type-categories'!$A$2:$B$100,MATCH(E72,'type-categories'!$A$2:$A$100,0),2)&amp;$D$3))),"")&amp;(IF(K72&lt;&gt;K71,$C$2&amp;K72&amp;$K$3&amp;$C$2&amp;" ",(IF(B72&lt;&gt;B71,$C$2&amp;K72&amp;$K$3&amp;$C$2&amp;" ",""))))&amp;(IF(L72="","",((IF(L72&lt;&gt;L71,$D$2&amp;L72&amp;$L$3&amp;$D$2&amp;" ",IF(B72&lt;&gt;B71,$D$2&amp;L72&amp;$L$3&amp;$D$2&amp;" ",""))))))&amp;(IF(M72="","",((IF(M72&lt;&gt;M71,$E$2&amp;M72&amp;$E$2&amp;","&amp;" ",IF(B72&lt;&gt;B71,$E$2&amp;M72&amp;$E$2&amp;",",""))))))&amp;(IF(N72="","",IF(N72&lt;&gt;N71,N72&amp;", ",IF(B72&lt;&gt;B71,N72&amp;", ",""))))&amp;(IF(ISBLANK(O72),"",(IF(O72&lt;&gt;O71,O72&amp;", ",IF(B72&lt;&gt;B71,O72&amp;", ","")))))&amp;(IF(ISBLANK(P72),"",(IF(P72&lt;&gt;P71,P72&amp;", ",IF(B72&lt;&gt;B71,P72&amp;", ",IF(Z72&lt;&gt;Z71,P72&amp;", ",""))))))&amp;(IF(ISBLANK(Q72),"",(IF(Q72&lt;&gt;Q71,Q72&amp;", ",IF(B72&lt;&gt;B71,Q72&amp;", ",IF(Z72&lt;&gt;Z71,Q72&amp;", ",""))))))&amp;(IF(ISBLANK(R72),"",(IF(R72&lt;&gt;R71,R72&amp;"m, ",IF(B72&lt;&gt;B71,R72&amp;"m, ",IF(Z72&lt;&gt;Z71,R72&amp;"m, ",""))))))&amp;IF(ISBLANK(S72),"",(IF(B72&lt;&gt;B71,S72&amp;", ",IF(S72&lt;&gt;S71,IF((Z72=Z71),"same locality "&amp;S72&amp;", ",S72&amp;", "),""))))&amp;(IF(ISBLANK(T72),"",(IF(T72&lt;&gt;T71,IF(ISBLANK(F$2),T72&amp;", ",T72&amp;" "&amp;F$2&amp;", "),(IF(B72&lt;&gt;B71,IF(ISBLANK(F$2),T72&amp;", ",T72&amp;" "&amp;F$2&amp;", "),(IF(Z72&lt;&gt;Z71,IF(ISBLANK(F$2),T72&amp;", ",T72&amp;" "&amp;F$2&amp;", "),IF((U72&lt;&gt;U71)*($G$2="Y"),"same collector, ","")))))))))&amp;(IF(ISBLANK(U72),"",(IF(U72&lt;&gt;U71,U72&amp;", ",(IF(B72&lt;&gt;B71,U72&amp;", ",IF(Z72&lt;&gt;Z71,U72&amp;", ",(IF(T72&lt;&gt;T71,IF((T72&lt;&gt;T71)*($G$2="Y"),"same date, ", ""),IF((T72=T71)*(U72=U71)*(S72&lt;&gt;S71)*($G$2="Y"),"same collector and date, ", ""))))))))))&amp;(IF(ISBLANK(V72),"",V72&amp;", "))&amp;IF((AA72&lt;&gt;AA73)*($H$2="y"),AD72&amp;AE72,IF((AA72&lt;&gt;AA73)*($H$2="m"),AD72&amp;AG72,IF(($H$2&lt;&gt;"m")*($H$2&lt;&gt;"Y"),(IF(F72=0,"",F72&amp;" "&amp;$F$4&amp;" "))&amp;(IF(G72=0,"",G72&amp;" "&amp;$G$4&amp;" "))&amp;(IF(H72=0,"",H72&amp;" "&amp;H$4&amp;" "))&amp;(IF(I72=0,"",I72&amp;" "&amp;$I$4&amp;" "))&amp;(IF(J72=0,"",J72&amp;" "&amp;$J$4&amp;" "))&amp;IF((ISBLANK(C72)),"","("&amp;C72&amp;")"),"")))&amp;IF((B72=B73)*(K72=K73)*(L72=L73)*(M72=M73),IF(($H$2&lt;&gt;"m")*($H$2&lt;&gt;"Y"), ", ", IF((ISNUMBER(FIND(")",AE72))), ", ", "")),IF((B72=B73)*(K72=K73)*(L72=L73),";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v>
      </c>
      <c r="AI72" s="1"/>
    </row>
    <row r="73" spans="1:35" s="4" customFormat="1" x14ac:dyDescent="0.25">
      <c r="A73" s="3">
        <f t="shared" si="12"/>
        <v>1</v>
      </c>
      <c r="B73" s="53" t="str">
        <f t="shared" ref="B73:B136" si="16">D73&amp;E73</f>
        <v>Kukulcania arizonica</v>
      </c>
      <c r="C73" s="54" t="s">
        <v>264</v>
      </c>
      <c r="D73" s="55" t="s">
        <v>204</v>
      </c>
      <c r="E73" s="55"/>
      <c r="F73" s="54">
        <v>0</v>
      </c>
      <c r="G73" s="54">
        <v>1</v>
      </c>
      <c r="H73" s="54">
        <v>0</v>
      </c>
      <c r="I73" s="54"/>
      <c r="J73" s="54"/>
      <c r="K73" s="54" t="s">
        <v>366</v>
      </c>
      <c r="L73" s="54" t="s">
        <v>79</v>
      </c>
      <c r="M73" s="54" t="s">
        <v>748</v>
      </c>
      <c r="N73" s="54" t="s">
        <v>749</v>
      </c>
      <c r="O73" s="54" t="s">
        <v>86</v>
      </c>
      <c r="P73" s="54"/>
      <c r="Q73" s="54" t="s">
        <v>86</v>
      </c>
      <c r="R73" s="54"/>
      <c r="S73" s="54" t="s">
        <v>750</v>
      </c>
      <c r="T73" s="54" t="s">
        <v>59</v>
      </c>
      <c r="U73" s="54" t="s">
        <v>751</v>
      </c>
      <c r="V73" s="54"/>
      <c r="W73" s="54" t="s">
        <v>86</v>
      </c>
      <c r="X73" s="147">
        <f ca="1">IF(ISBLANK(D73),"",IF('order-admin-units'!$I$1&lt;&gt;"y", "", IF((K73="")*(ISBLANK(D73)=FALSE), 'order-admin-units'!$B$1+1, VLOOKUP(K73, ordercountry, 2))))</f>
        <v>1</v>
      </c>
      <c r="Y73" s="147">
        <f ca="1">IF(ISBLANK(D73),"",IF('order-admin-units'!$I$1&lt;&gt;"y", "", IF(L73="", 'order-admin-units'!$B$2+1, VLOOKUP(K73&amp;"@"&amp;L73, orderadmin, 2))))</f>
        <v>4</v>
      </c>
      <c r="Z73" s="147" t="str">
        <f t="shared" si="13"/>
        <v>USAArizonaCochise1 Mile east of Portal</v>
      </c>
      <c r="AA73" s="147" t="str">
        <f t="shared" si="14"/>
        <v>Kukulcania arizonicaUSAArizonaCochise1 Mile east of Portal(N31.92°, W109.15°)W.J. Gertsch20/II/1982</v>
      </c>
      <c r="AB73" s="147" t="str">
        <f t="shared" si="15"/>
        <v>Kukulcania arizonicaUSAArizonaCochise1 Mile east of Portal(N31.92°, W109.15°)W.J. Gertsch20/II/1982AM KS.32580</v>
      </c>
      <c r="AC73" s="147" t="str">
        <f t="shared" si="9"/>
        <v>Kukulcania arizonicaUSAArizonaCochise1 Mile east of Portal(N31.92°, W109.15°)W.J. Gertsch20/II/1982</v>
      </c>
      <c r="AD73" s="11" t="str">
        <f t="shared" si="10"/>
        <v/>
      </c>
      <c r="AE73" s="11" t="str">
        <f t="array" ref="AE73">IF(ISBLANK(D73),"",IF(OR($H$2="y",$H$2="m"),IF(AA73=AA72,IF(OR(AB73=$AB$4:$AB72)=FALSE,AE72&amp;C73,AE72),"("&amp;C73)&amp;IF(AA73=AA74,IF(OR(AB74=$AB$4:$AB73)=FALSE,", ",""),") "),""))</f>
        <v/>
      </c>
      <c r="AF73" s="11" t="str">
        <f t="shared" si="11"/>
        <v/>
      </c>
      <c r="AG73" s="11" t="str">
        <f t="array" ref="AG73">IF(ISBLANK(D73),"",IF(OR($H$2="y",$H$2="m"),IF(AA73=AA72,IF(OR(AC73=$AC$4:$AC72)=FALSE,AG72&amp;AF73,AG72),"("&amp;AF73)&amp;IF(AA73=AA74,IF(OR(AC74=$AC$4:$AC73)=FALSE,", ",""),") "),""))</f>
        <v/>
      </c>
      <c r="AH73" s="10" t="str">
        <f>IF((ISBLANK(D73)),"",IF(D73=D72,AH72,"")&amp;IF(B72&lt;&gt;B73,((IF(ISBLANK(E73),$D$3&amp;"Non-type material: "&amp;$D$3,$D$3&amp;INDEX('type-categories'!$A$2:$B$100,MATCH(E73,'type-categories'!$A$2:$A$100,0),2)&amp;$D$3))),"")&amp;(IF(K73&lt;&gt;K72,$C$2&amp;K73&amp;$K$3&amp;$C$2&amp;" ",(IF(B73&lt;&gt;B72,$C$2&amp;K73&amp;$K$3&amp;$C$2&amp;" ",""))))&amp;(IF(L73="","",((IF(L73&lt;&gt;L72,$D$2&amp;L73&amp;$L$3&amp;$D$2&amp;" ",IF(B73&lt;&gt;B72,$D$2&amp;L73&amp;$L$3&amp;$D$2&amp;" ",""))))))&amp;(IF(M73="","",((IF(M73&lt;&gt;M72,$E$2&amp;M73&amp;$E$2&amp;","&amp;" ",IF(B73&lt;&gt;B72,$E$2&amp;M73&amp;$E$2&amp;",",""))))))&amp;(IF(N73="","",IF(N73&lt;&gt;N72,N73&amp;", ",IF(B73&lt;&gt;B72,N73&amp;", ",""))))&amp;(IF(ISBLANK(O73),"",(IF(O73&lt;&gt;O72,O73&amp;", ",IF(B73&lt;&gt;B72,O73&amp;", ","")))))&amp;(IF(ISBLANK(P73),"",(IF(P73&lt;&gt;P72,P73&amp;", ",IF(B73&lt;&gt;B72,P73&amp;", ",IF(Z73&lt;&gt;Z72,P73&amp;", ",""))))))&amp;(IF(ISBLANK(Q73),"",(IF(Q73&lt;&gt;Q72,Q73&amp;", ",IF(B73&lt;&gt;B72,Q73&amp;", ",IF(Z73&lt;&gt;Z72,Q73&amp;", ",""))))))&amp;(IF(ISBLANK(R73),"",(IF(R73&lt;&gt;R72,R73&amp;"m, ",IF(B73&lt;&gt;B72,R73&amp;"m, ",IF(Z73&lt;&gt;Z72,R73&amp;"m, ",""))))))&amp;IF(ISBLANK(S73),"",(IF(B73&lt;&gt;B72,S73&amp;", ",IF(S73&lt;&gt;S72,IF((Z73=Z72),"same locality "&amp;S73&amp;", ",S73&amp;", "),""))))&amp;(IF(ISBLANK(T73),"",(IF(T73&lt;&gt;T72,IF(ISBLANK(F$2),T73&amp;", ",T73&amp;" "&amp;F$2&amp;", "),(IF(B73&lt;&gt;B72,IF(ISBLANK(F$2),T73&amp;", ",T73&amp;" "&amp;F$2&amp;", "),(IF(Z73&lt;&gt;Z72,IF(ISBLANK(F$2),T73&amp;", ",T73&amp;" "&amp;F$2&amp;", "),IF((U73&lt;&gt;U72)*($G$2="Y"),"same collector, ","")))))))))&amp;(IF(ISBLANK(U73),"",(IF(U73&lt;&gt;U72,U73&amp;", ",(IF(B73&lt;&gt;B72,U73&amp;", ",IF(Z73&lt;&gt;Z72,U73&amp;", ",(IF(T73&lt;&gt;T72,IF((T73&lt;&gt;T72)*($G$2="Y"),"same date, ", ""),IF((T73=T72)*(U73=U72)*(S73&lt;&gt;S72)*($G$2="Y"),"same collector and date, ", ""))))))))))&amp;(IF(ISBLANK(V73),"",V73&amp;", "))&amp;IF((AA73&lt;&gt;AA74)*($H$2="y"),AD73&amp;AE73,IF((AA73&lt;&gt;AA74)*($H$2="m"),AD73&amp;AG73,IF(($H$2&lt;&gt;"m")*($H$2&lt;&gt;"Y"),(IF(F73=0,"",F73&amp;" "&amp;$F$4&amp;" "))&amp;(IF(G73=0,"",G73&amp;" "&amp;$G$4&amp;" "))&amp;(IF(H73=0,"",H73&amp;" "&amp;H$4&amp;" "))&amp;(IF(I73=0,"",I73&amp;" "&amp;$I$4&amp;" "))&amp;(IF(J73=0,"",J73&amp;" "&amp;$J$4&amp;" "))&amp;IF((ISBLANK(C73)),"","("&amp;C73&amp;")"),"")))&amp;IF((B73=B74)*(K73=K74)*(L73=L74)*(M73=M74),IF(($H$2&lt;&gt;"m")*($H$2&lt;&gt;"Y"), ", ", IF((ISNUMBER(FIND(")",AE73))), ", ", "")),IF((B73=B74)*(K73=K74)*(L73=L74),";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v>
      </c>
      <c r="AI73" s="1"/>
    </row>
    <row r="74" spans="1:35" s="4" customFormat="1" x14ac:dyDescent="0.25">
      <c r="A74" s="3">
        <f t="shared" si="12"/>
        <v>1</v>
      </c>
      <c r="B74" s="53" t="str">
        <f t="shared" si="16"/>
        <v>Kukulcania arizonica</v>
      </c>
      <c r="C74" s="54" t="s">
        <v>205</v>
      </c>
      <c r="D74" s="55" t="s">
        <v>204</v>
      </c>
      <c r="E74" s="55"/>
      <c r="F74" s="54">
        <v>1</v>
      </c>
      <c r="G74" s="54">
        <v>0</v>
      </c>
      <c r="H74" s="54">
        <v>0</v>
      </c>
      <c r="I74" s="54"/>
      <c r="J74" s="54"/>
      <c r="K74" s="54" t="s">
        <v>366</v>
      </c>
      <c r="L74" s="54" t="s">
        <v>79</v>
      </c>
      <c r="M74" s="54" t="s">
        <v>748</v>
      </c>
      <c r="N74" s="54" t="s">
        <v>752</v>
      </c>
      <c r="O74" s="54" t="s">
        <v>86</v>
      </c>
      <c r="P74" s="54"/>
      <c r="Q74" s="54" t="s">
        <v>86</v>
      </c>
      <c r="R74" s="54"/>
      <c r="S74" s="54" t="s">
        <v>753</v>
      </c>
      <c r="T74" s="54" t="s">
        <v>83</v>
      </c>
      <c r="U74" s="54" t="s">
        <v>754</v>
      </c>
      <c r="V74" s="54"/>
      <c r="W74" s="54" t="s">
        <v>86</v>
      </c>
      <c r="X74" s="147">
        <f ca="1">IF(ISBLANK(D74),"",IF('order-admin-units'!$I$1&lt;&gt;"y", "", IF((K74="")*(ISBLANK(D74)=FALSE), 'order-admin-units'!$B$1+1, VLOOKUP(K74, ordercountry, 2))))</f>
        <v>1</v>
      </c>
      <c r="Y74" s="147">
        <f ca="1">IF(ISBLANK(D74),"",IF('order-admin-units'!$I$1&lt;&gt;"y", "", IF(L74="", 'order-admin-units'!$B$2+1, VLOOKUP(K74&amp;"@"&amp;L74, orderadmin, 2))))</f>
        <v>4</v>
      </c>
      <c r="Z74" s="147" t="str">
        <f t="shared" si="13"/>
        <v>USAArizonaCochise5 miles W Portal</v>
      </c>
      <c r="AA74" s="147" t="str">
        <f t="shared" si="14"/>
        <v>Kukulcania arizonicaUSAArizonaCochise5 miles W Portal[N31.9107°, W109.22673°, 1600m]S. Johnson26/VII/1976</v>
      </c>
      <c r="AB74" s="147" t="str">
        <f t="shared" si="15"/>
        <v xml:space="preserve">Kukulcania arizonicaUSAArizonaCochise5 miles W Portal[N31.9107°, W109.22673°, 1600m]S. Johnson26/VII/1976AMNH </v>
      </c>
      <c r="AC74" s="147" t="str">
        <f t="shared" si="9"/>
        <v>Kukulcania arizonicaUSAArizonaCochise5 miles W Portal[N31.9107°, W109.22673°, 1600m]S. Johnson26/VII/1976</v>
      </c>
      <c r="AD74" s="11" t="str">
        <f t="shared" si="10"/>
        <v/>
      </c>
      <c r="AE74" s="11" t="str">
        <f t="array" ref="AE74">IF(ISBLANK(D74),"",IF(OR($H$2="y",$H$2="m"),IF(AA74=AA73,IF(OR(AB74=$AB$4:$AB73)=FALSE,AE73&amp;C74,AE73),"("&amp;C74)&amp;IF(AA74=AA75,IF(OR(AB75=$AB$4:$AB74)=FALSE,", ",""),") "),""))</f>
        <v/>
      </c>
      <c r="AF74" s="11" t="str">
        <f t="shared" si="11"/>
        <v/>
      </c>
      <c r="AG74" s="11" t="str">
        <f t="array" ref="AG74">IF(ISBLANK(D74),"",IF(OR($H$2="y",$H$2="m"),IF(AA74=AA73,IF(OR(AC74=$AC$4:$AC73)=FALSE,AG73&amp;AF74,AG73),"("&amp;AF74)&amp;IF(AA74=AA75,IF(OR(AC75=$AC$4:$AC74)=FALSE,", ",""),") "),""))</f>
        <v/>
      </c>
      <c r="AH74" s="10" t="str">
        <f>IF((ISBLANK(D74)),"",IF(D74=D73,AH73,"")&amp;IF(B73&lt;&gt;B74,((IF(ISBLANK(E74),$D$3&amp;"Non-type material: "&amp;$D$3,$D$3&amp;INDEX('type-categories'!$A$2:$B$100,MATCH(E74,'type-categories'!$A$2:$A$100,0),2)&amp;$D$3))),"")&amp;(IF(K74&lt;&gt;K73,$C$2&amp;K74&amp;$K$3&amp;$C$2&amp;" ",(IF(B74&lt;&gt;B73,$C$2&amp;K74&amp;$K$3&amp;$C$2&amp;" ",""))))&amp;(IF(L74="","",((IF(L74&lt;&gt;L73,$D$2&amp;L74&amp;$L$3&amp;$D$2&amp;" ",IF(B74&lt;&gt;B73,$D$2&amp;L74&amp;$L$3&amp;$D$2&amp;" ",""))))))&amp;(IF(M74="","",((IF(M74&lt;&gt;M73,$E$2&amp;M74&amp;$E$2&amp;","&amp;" ",IF(B74&lt;&gt;B73,$E$2&amp;M74&amp;$E$2&amp;",",""))))))&amp;(IF(N74="","",IF(N74&lt;&gt;N73,N74&amp;", ",IF(B74&lt;&gt;B73,N74&amp;", ",""))))&amp;(IF(ISBLANK(O74),"",(IF(O74&lt;&gt;O73,O74&amp;", ",IF(B74&lt;&gt;B73,O74&amp;", ","")))))&amp;(IF(ISBLANK(P74),"",(IF(P74&lt;&gt;P73,P74&amp;", ",IF(B74&lt;&gt;B73,P74&amp;", ",IF(Z74&lt;&gt;Z73,P74&amp;", ",""))))))&amp;(IF(ISBLANK(Q74),"",(IF(Q74&lt;&gt;Q73,Q74&amp;", ",IF(B74&lt;&gt;B73,Q74&amp;", ",IF(Z74&lt;&gt;Z73,Q74&amp;", ",""))))))&amp;(IF(ISBLANK(R74),"",(IF(R74&lt;&gt;R73,R74&amp;"m, ",IF(B74&lt;&gt;B73,R74&amp;"m, ",IF(Z74&lt;&gt;Z73,R74&amp;"m, ",""))))))&amp;IF(ISBLANK(S74),"",(IF(B74&lt;&gt;B73,S74&amp;", ",IF(S74&lt;&gt;S73,IF((Z74=Z73),"same locality "&amp;S74&amp;", ",S74&amp;", "),""))))&amp;(IF(ISBLANK(T74),"",(IF(T74&lt;&gt;T73,IF(ISBLANK(F$2),T74&amp;", ",T74&amp;" "&amp;F$2&amp;", "),(IF(B74&lt;&gt;B73,IF(ISBLANK(F$2),T74&amp;", ",T74&amp;" "&amp;F$2&amp;", "),(IF(Z74&lt;&gt;Z73,IF(ISBLANK(F$2),T74&amp;", ",T74&amp;" "&amp;F$2&amp;", "),IF((U74&lt;&gt;U73)*($G$2="Y"),"same collector, ","")))))))))&amp;(IF(ISBLANK(U74),"",(IF(U74&lt;&gt;U73,U74&amp;", ",(IF(B74&lt;&gt;B73,U74&amp;", ",IF(Z74&lt;&gt;Z73,U74&amp;", ",(IF(T74&lt;&gt;T73,IF((T74&lt;&gt;T73)*($G$2="Y"),"same date, ", ""),IF((T74=T73)*(U74=U73)*(S74&lt;&gt;S73)*($G$2="Y"),"same collector and date, ", ""))))))))))&amp;(IF(ISBLANK(V74),"",V74&amp;", "))&amp;IF((AA74&lt;&gt;AA75)*($H$2="y"),AD74&amp;AE74,IF((AA74&lt;&gt;AA75)*($H$2="m"),AD74&amp;AG74,IF(($H$2&lt;&gt;"m")*($H$2&lt;&gt;"Y"),(IF(F74=0,"",F74&amp;" "&amp;$F$4&amp;" "))&amp;(IF(G74=0,"",G74&amp;" "&amp;$G$4&amp;" "))&amp;(IF(H74=0,"",H74&amp;" "&amp;H$4&amp;" "))&amp;(IF(I74=0,"",I74&amp;" "&amp;$I$4&amp;" "))&amp;(IF(J74=0,"",J74&amp;" "&amp;$J$4&amp;" "))&amp;IF((ISBLANK(C74)),"","("&amp;C74&amp;")"),"")))&amp;IF((B74=B75)*(K74=K75)*(L74=L75)*(M74=M75),IF(($H$2&lt;&gt;"m")*($H$2&lt;&gt;"Y"), ", ", IF((ISNUMBER(FIND(")",AE74))), ", ", "")),IF((B74=B75)*(K74=K75)*(L74=L75),";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v>
      </c>
      <c r="AI74" s="1"/>
    </row>
    <row r="75" spans="1:35" s="4" customFormat="1" x14ac:dyDescent="0.25">
      <c r="A75" s="3">
        <f t="shared" si="12"/>
        <v>1</v>
      </c>
      <c r="B75" s="53" t="str">
        <f t="shared" si="16"/>
        <v>Kukulcania arizonica</v>
      </c>
      <c r="C75" s="54" t="s">
        <v>265</v>
      </c>
      <c r="D75" s="55" t="s">
        <v>204</v>
      </c>
      <c r="E75" s="55"/>
      <c r="F75" s="54">
        <v>2</v>
      </c>
      <c r="G75" s="54">
        <v>0</v>
      </c>
      <c r="H75" s="54">
        <v>0</v>
      </c>
      <c r="I75" s="54"/>
      <c r="J75" s="54"/>
      <c r="K75" s="54" t="s">
        <v>366</v>
      </c>
      <c r="L75" s="54" t="s">
        <v>79</v>
      </c>
      <c r="M75" s="54" t="s">
        <v>748</v>
      </c>
      <c r="N75" s="54" t="s">
        <v>752</v>
      </c>
      <c r="O75" s="54" t="s">
        <v>86</v>
      </c>
      <c r="P75" s="54"/>
      <c r="Q75" s="54" t="s">
        <v>86</v>
      </c>
      <c r="R75" s="54"/>
      <c r="S75" s="54" t="s">
        <v>753</v>
      </c>
      <c r="T75" s="54" t="s">
        <v>83</v>
      </c>
      <c r="U75" s="54" t="s">
        <v>755</v>
      </c>
      <c r="V75" s="54"/>
      <c r="W75" s="54" t="s">
        <v>86</v>
      </c>
      <c r="X75" s="147">
        <f ca="1">IF(ISBLANK(D75),"",IF('order-admin-units'!$I$1&lt;&gt;"y", "", IF((K75="")*(ISBLANK(D75)=FALSE), 'order-admin-units'!$B$1+1, VLOOKUP(K75, ordercountry, 2))))</f>
        <v>1</v>
      </c>
      <c r="Y75" s="147">
        <f ca="1">IF(ISBLANK(D75),"",IF('order-admin-units'!$I$1&lt;&gt;"y", "", IF(L75="", 'order-admin-units'!$B$2+1, VLOOKUP(K75&amp;"@"&amp;L75, orderadmin, 2))))</f>
        <v>4</v>
      </c>
      <c r="Z75" s="147" t="str">
        <f t="shared" si="13"/>
        <v>USAArizonaCochise5 miles W Portal</v>
      </c>
      <c r="AA75" s="147" t="str">
        <f t="shared" si="14"/>
        <v>Kukulcania arizonicaUSAArizonaCochise5 miles W Portal[N31.9107°, W109.22673°, 1600m]S. Johnson29/VII/1976</v>
      </c>
      <c r="AB75" s="147" t="str">
        <f t="shared" si="15"/>
        <v>Kukulcania arizonicaUSAArizonaCochise5 miles W Portal[N31.9107°, W109.22673°, 1600m]S. Johnson29/VII/1976AMNH IFM-1392</v>
      </c>
      <c r="AC75" s="147" t="str">
        <f t="shared" si="9"/>
        <v>Kukulcania arizonicaUSAArizonaCochise5 miles W Portal[N31.9107°, W109.22673°, 1600m]S. Johnson29/VII/1976</v>
      </c>
      <c r="AD75" s="11" t="str">
        <f t="shared" si="10"/>
        <v/>
      </c>
      <c r="AE75" s="11" t="str">
        <f t="array" ref="AE75">IF(ISBLANK(D75),"",IF(OR($H$2="y",$H$2="m"),IF(AA75=AA74,IF(OR(AB75=$AB$4:$AB74)=FALSE,AE74&amp;C75,AE74),"("&amp;C75)&amp;IF(AA75=AA76,IF(OR(AB76=$AB$4:$AB75)=FALSE,", ",""),") "),""))</f>
        <v/>
      </c>
      <c r="AF75" s="11" t="str">
        <f t="shared" si="11"/>
        <v/>
      </c>
      <c r="AG75" s="11" t="str">
        <f t="array" ref="AG75">IF(ISBLANK(D75),"",IF(OR($H$2="y",$H$2="m"),IF(AA75=AA74,IF(OR(AC75=$AC$4:$AC74)=FALSE,AG74&amp;AF75,AG74),"("&amp;AF75)&amp;IF(AA75=AA76,IF(OR(AC76=$AC$4:$AC75)=FALSE,", ",""),") "),""))</f>
        <v/>
      </c>
      <c r="AH75" s="10" t="str">
        <f>IF((ISBLANK(D75)),"",IF(D75=D74,AH74,"")&amp;IF(B74&lt;&gt;B75,((IF(ISBLANK(E75),$D$3&amp;"Non-type material: "&amp;$D$3,$D$3&amp;INDEX('type-categories'!$A$2:$B$100,MATCH(E75,'type-categories'!$A$2:$A$100,0),2)&amp;$D$3))),"")&amp;(IF(K75&lt;&gt;K74,$C$2&amp;K75&amp;$K$3&amp;$C$2&amp;" ",(IF(B75&lt;&gt;B74,$C$2&amp;K75&amp;$K$3&amp;$C$2&amp;" ",""))))&amp;(IF(L75="","",((IF(L75&lt;&gt;L74,$D$2&amp;L75&amp;$L$3&amp;$D$2&amp;" ",IF(B75&lt;&gt;B74,$D$2&amp;L75&amp;$L$3&amp;$D$2&amp;" ",""))))))&amp;(IF(M75="","",((IF(M75&lt;&gt;M74,$E$2&amp;M75&amp;$E$2&amp;","&amp;" ",IF(B75&lt;&gt;B74,$E$2&amp;M75&amp;$E$2&amp;",",""))))))&amp;(IF(N75="","",IF(N75&lt;&gt;N74,N75&amp;", ",IF(B75&lt;&gt;B74,N75&amp;", ",""))))&amp;(IF(ISBLANK(O75),"",(IF(O75&lt;&gt;O74,O75&amp;", ",IF(B75&lt;&gt;B74,O75&amp;", ","")))))&amp;(IF(ISBLANK(P75),"",(IF(P75&lt;&gt;P74,P75&amp;", ",IF(B75&lt;&gt;B74,P75&amp;", ",IF(Z75&lt;&gt;Z74,P75&amp;", ",""))))))&amp;(IF(ISBLANK(Q75),"",(IF(Q75&lt;&gt;Q74,Q75&amp;", ",IF(B75&lt;&gt;B74,Q75&amp;", ",IF(Z75&lt;&gt;Z74,Q75&amp;", ",""))))))&amp;(IF(ISBLANK(R75),"",(IF(R75&lt;&gt;R74,R75&amp;"m, ",IF(B75&lt;&gt;B74,R75&amp;"m, ",IF(Z75&lt;&gt;Z74,R75&amp;"m, ",""))))))&amp;IF(ISBLANK(S75),"",(IF(B75&lt;&gt;B74,S75&amp;", ",IF(S75&lt;&gt;S74,IF((Z75=Z74),"same locality "&amp;S75&amp;", ",S75&amp;", "),""))))&amp;(IF(ISBLANK(T75),"",(IF(T75&lt;&gt;T74,IF(ISBLANK(F$2),T75&amp;", ",T75&amp;" "&amp;F$2&amp;", "),(IF(B75&lt;&gt;B74,IF(ISBLANK(F$2),T75&amp;", ",T75&amp;" "&amp;F$2&amp;", "),(IF(Z75&lt;&gt;Z74,IF(ISBLANK(F$2),T75&amp;", ",T75&amp;" "&amp;F$2&amp;", "),IF((U75&lt;&gt;U74)*($G$2="Y"),"same collector, ","")))))))))&amp;(IF(ISBLANK(U75),"",(IF(U75&lt;&gt;U74,U75&amp;", ",(IF(B75&lt;&gt;B74,U75&amp;", ",IF(Z75&lt;&gt;Z74,U75&amp;", ",(IF(T75&lt;&gt;T74,IF((T75&lt;&gt;T74)*($G$2="Y"),"same date, ", ""),IF((T75=T74)*(U75=U74)*(S75&lt;&gt;S74)*($G$2="Y"),"same collector and date, ", ""))))))))))&amp;(IF(ISBLANK(V75),"",V75&amp;", "))&amp;IF((AA75&lt;&gt;AA76)*($H$2="y"),AD75&amp;AE75,IF((AA75&lt;&gt;AA76)*($H$2="m"),AD75&amp;AG75,IF(($H$2&lt;&gt;"m")*($H$2&lt;&gt;"Y"),(IF(F75=0,"",F75&amp;" "&amp;$F$4&amp;" "))&amp;(IF(G75=0,"",G75&amp;" "&amp;$G$4&amp;" "))&amp;(IF(H75=0,"",H75&amp;" "&amp;H$4&amp;" "))&amp;(IF(I75=0,"",I75&amp;" "&amp;$I$4&amp;" "))&amp;(IF(J75=0,"",J75&amp;" "&amp;$J$4&amp;" "))&amp;IF((ISBLANK(C75)),"","("&amp;C75&amp;")"),"")))&amp;IF((B75=B76)*(K75=K76)*(L75=L76)*(M75=M76),IF(($H$2&lt;&gt;"m")*($H$2&lt;&gt;"Y"), ", ", IF((ISNUMBER(FIND(")",AE75))), ", ", "")),IF((B75=B76)*(K75=K76)*(L75=L76),";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v>
      </c>
      <c r="AI75" s="1"/>
    </row>
    <row r="76" spans="1:35" s="4" customFormat="1" x14ac:dyDescent="0.25">
      <c r="A76" s="3">
        <f t="shared" si="12"/>
        <v>1</v>
      </c>
      <c r="B76" s="53" t="str">
        <f t="shared" si="16"/>
        <v>Kukulcania arizonica</v>
      </c>
      <c r="C76" s="54" t="s">
        <v>266</v>
      </c>
      <c r="D76" s="55" t="s">
        <v>204</v>
      </c>
      <c r="E76" s="55"/>
      <c r="F76" s="54">
        <v>1</v>
      </c>
      <c r="G76" s="54">
        <v>0</v>
      </c>
      <c r="H76" s="54">
        <v>0</v>
      </c>
      <c r="I76" s="54"/>
      <c r="J76" s="54"/>
      <c r="K76" s="54" t="s">
        <v>366</v>
      </c>
      <c r="L76" s="54" t="s">
        <v>79</v>
      </c>
      <c r="M76" s="54" t="s">
        <v>748</v>
      </c>
      <c r="N76" s="54" t="s">
        <v>752</v>
      </c>
      <c r="O76" s="54" t="s">
        <v>756</v>
      </c>
      <c r="P76" s="54"/>
      <c r="Q76" s="54" t="s">
        <v>86</v>
      </c>
      <c r="R76" s="54"/>
      <c r="S76" s="54" t="s">
        <v>757</v>
      </c>
      <c r="T76" s="54" t="s">
        <v>490</v>
      </c>
      <c r="U76" s="54" t="s">
        <v>758</v>
      </c>
      <c r="V76" s="54"/>
      <c r="W76" s="54" t="s">
        <v>86</v>
      </c>
      <c r="X76" s="147">
        <f ca="1">IF(ISBLANK(D76),"",IF('order-admin-units'!$I$1&lt;&gt;"y", "", IF((K76="")*(ISBLANK(D76)=FALSE), 'order-admin-units'!$B$1+1, VLOOKUP(K76, ordercountry, 2))))</f>
        <v>1</v>
      </c>
      <c r="Y76" s="147">
        <f ca="1">IF(ISBLANK(D76),"",IF('order-admin-units'!$I$1&lt;&gt;"y", "", IF(L76="", 'order-admin-units'!$B$2+1, VLOOKUP(K76&amp;"@"&amp;L76, orderadmin, 2))))</f>
        <v>4</v>
      </c>
      <c r="Z76" s="147" t="str">
        <f t="shared" si="13"/>
        <v>USAArizonaCochise5 miles W PortalS.W.R.S.</v>
      </c>
      <c r="AA76" s="147" t="str">
        <f t="shared" si="14"/>
        <v>Kukulcania arizonicaUSAArizonaCochise5 miles W PortalS.W.R.S.[N31.9137°, W109.14145°, 1646m]D. Ubick7/VII/1972</v>
      </c>
      <c r="AB76" s="147" t="str">
        <f t="shared" si="15"/>
        <v>Kukulcania arizonicaUSAArizonaCochise5 miles W PortalS.W.R.S.[N31.9137°, W109.14145°, 1646m]D. Ubick7/VII/1972DU 72.07.07</v>
      </c>
      <c r="AC76" s="147" t="str">
        <f t="shared" si="9"/>
        <v>Kukulcania arizonicaUSAArizonaCochise5 miles W PortalS.W.R.S.[N31.9137°, W109.14145°, 1646m]D. Ubick7/VII/1972</v>
      </c>
      <c r="AD76" s="11" t="str">
        <f t="shared" si="10"/>
        <v/>
      </c>
      <c r="AE76" s="11" t="str">
        <f t="array" ref="AE76">IF(ISBLANK(D76),"",IF(OR($H$2="y",$H$2="m"),IF(AA76=AA75,IF(OR(AB76=$AB$4:$AB75)=FALSE,AE75&amp;C76,AE75),"("&amp;C76)&amp;IF(AA76=AA77,IF(OR(AB77=$AB$4:$AB76)=FALSE,", ",""),") "),""))</f>
        <v/>
      </c>
      <c r="AF76" s="11" t="str">
        <f t="shared" si="11"/>
        <v/>
      </c>
      <c r="AG76" s="11" t="str">
        <f t="array" ref="AG76">IF(ISBLANK(D76),"",IF(OR($H$2="y",$H$2="m"),IF(AA76=AA75,IF(OR(AC76=$AC$4:$AC75)=FALSE,AG75&amp;AF76,AG75),"("&amp;AF76)&amp;IF(AA76=AA77,IF(OR(AC77=$AC$4:$AC76)=FALSE,", ",""),") "),""))</f>
        <v/>
      </c>
      <c r="AH76" s="10" t="str">
        <f>IF((ISBLANK(D76)),"",IF(D76=D75,AH75,"")&amp;IF(B75&lt;&gt;B76,((IF(ISBLANK(E76),$D$3&amp;"Non-type material: "&amp;$D$3,$D$3&amp;INDEX('type-categories'!$A$2:$B$100,MATCH(E76,'type-categories'!$A$2:$A$100,0),2)&amp;$D$3))),"")&amp;(IF(K76&lt;&gt;K75,$C$2&amp;K76&amp;$K$3&amp;$C$2&amp;" ",(IF(B76&lt;&gt;B75,$C$2&amp;K76&amp;$K$3&amp;$C$2&amp;" ",""))))&amp;(IF(L76="","",((IF(L76&lt;&gt;L75,$D$2&amp;L76&amp;$L$3&amp;$D$2&amp;" ",IF(B76&lt;&gt;B75,$D$2&amp;L76&amp;$L$3&amp;$D$2&amp;" ",""))))))&amp;(IF(M76="","",((IF(M76&lt;&gt;M75,$E$2&amp;M76&amp;$E$2&amp;","&amp;" ",IF(B76&lt;&gt;B75,$E$2&amp;M76&amp;$E$2&amp;",",""))))))&amp;(IF(N76="","",IF(N76&lt;&gt;N75,N76&amp;", ",IF(B76&lt;&gt;B75,N76&amp;", ",""))))&amp;(IF(ISBLANK(O76),"",(IF(O76&lt;&gt;O75,O76&amp;", ",IF(B76&lt;&gt;B75,O76&amp;", ","")))))&amp;(IF(ISBLANK(P76),"",(IF(P76&lt;&gt;P75,P76&amp;", ",IF(B76&lt;&gt;B75,P76&amp;", ",IF(Z76&lt;&gt;Z75,P76&amp;", ",""))))))&amp;(IF(ISBLANK(Q76),"",(IF(Q76&lt;&gt;Q75,Q76&amp;", ",IF(B76&lt;&gt;B75,Q76&amp;", ",IF(Z76&lt;&gt;Z75,Q76&amp;", ",""))))))&amp;(IF(ISBLANK(R76),"",(IF(R76&lt;&gt;R75,R76&amp;"m, ",IF(B76&lt;&gt;B75,R76&amp;"m, ",IF(Z76&lt;&gt;Z75,R76&amp;"m, ",""))))))&amp;IF(ISBLANK(S76),"",(IF(B76&lt;&gt;B75,S76&amp;", ",IF(S76&lt;&gt;S75,IF((Z76=Z75),"same locality "&amp;S76&amp;", ",S76&amp;", "),""))))&amp;(IF(ISBLANK(T76),"",(IF(T76&lt;&gt;T75,IF(ISBLANK(F$2),T76&amp;", ",T76&amp;" "&amp;F$2&amp;", "),(IF(B76&lt;&gt;B75,IF(ISBLANK(F$2),T76&amp;", ",T76&amp;" "&amp;F$2&amp;", "),(IF(Z76&lt;&gt;Z75,IF(ISBLANK(F$2),T76&amp;", ",T76&amp;" "&amp;F$2&amp;", "),IF((U76&lt;&gt;U75)*($G$2="Y"),"same collector, ","")))))))))&amp;(IF(ISBLANK(U76),"",(IF(U76&lt;&gt;U75,U76&amp;", ",(IF(B76&lt;&gt;B75,U76&amp;", ",IF(Z76&lt;&gt;Z75,U76&amp;", ",(IF(T76&lt;&gt;T75,IF((T76&lt;&gt;T75)*($G$2="Y"),"same date, ", ""),IF((T76=T75)*(U76=U75)*(S76&lt;&gt;S75)*($G$2="Y"),"same collector and date, ", ""))))))))))&amp;(IF(ISBLANK(V76),"",V76&amp;", "))&amp;IF((AA76&lt;&gt;AA77)*($H$2="y"),AD76&amp;AE76,IF((AA76&lt;&gt;AA77)*($H$2="m"),AD76&amp;AG76,IF(($H$2&lt;&gt;"m")*($H$2&lt;&gt;"Y"),(IF(F76=0,"",F76&amp;" "&amp;$F$4&amp;" "))&amp;(IF(G76=0,"",G76&amp;" "&amp;$G$4&amp;" "))&amp;(IF(H76=0,"",H76&amp;" "&amp;H$4&amp;" "))&amp;(IF(I76=0,"",I76&amp;" "&amp;$I$4&amp;" "))&amp;(IF(J76=0,"",J76&amp;" "&amp;$J$4&amp;" "))&amp;IF((ISBLANK(C76)),"","("&amp;C76&amp;")"),"")))&amp;IF((B76=B77)*(K76=K77)*(L76=L77)*(M76=M77),IF(($H$2&lt;&gt;"m")*($H$2&lt;&gt;"Y"), ", ", IF((ISNUMBER(FIND(")",AE76))), ", ", "")),IF((B76=B77)*(K76=K77)*(L76=L77),";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v>
      </c>
      <c r="AI76" s="1"/>
    </row>
    <row r="77" spans="1:35" s="4" customFormat="1" x14ac:dyDescent="0.25">
      <c r="A77" s="3">
        <f t="shared" si="12"/>
        <v>1</v>
      </c>
      <c r="B77" s="53" t="str">
        <f t="shared" si="16"/>
        <v>Kukulcania arizonica</v>
      </c>
      <c r="C77" s="54" t="s">
        <v>267</v>
      </c>
      <c r="D77" s="55" t="s">
        <v>204</v>
      </c>
      <c r="E77" s="55"/>
      <c r="F77" s="54">
        <v>0</v>
      </c>
      <c r="G77" s="54">
        <v>1</v>
      </c>
      <c r="H77" s="54">
        <v>1</v>
      </c>
      <c r="I77" s="54"/>
      <c r="J77" s="54"/>
      <c r="K77" s="54" t="s">
        <v>366</v>
      </c>
      <c r="L77" s="54" t="s">
        <v>79</v>
      </c>
      <c r="M77" s="54" t="s">
        <v>748</v>
      </c>
      <c r="N77" s="54" t="s">
        <v>752</v>
      </c>
      <c r="O77" s="54" t="s">
        <v>759</v>
      </c>
      <c r="P77" s="54"/>
      <c r="Q77" s="54" t="s">
        <v>86</v>
      </c>
      <c r="R77" s="54"/>
      <c r="S77" s="54" t="s">
        <v>757</v>
      </c>
      <c r="T77" s="54" t="s">
        <v>760</v>
      </c>
      <c r="U77" s="54" t="s">
        <v>761</v>
      </c>
      <c r="V77" s="54"/>
      <c r="W77" s="54" t="s">
        <v>86</v>
      </c>
      <c r="X77" s="147">
        <f ca="1">IF(ISBLANK(D77),"",IF('order-admin-units'!$I$1&lt;&gt;"y", "", IF((K77="")*(ISBLANK(D77)=FALSE), 'order-admin-units'!$B$1+1, VLOOKUP(K77, ordercountry, 2))))</f>
        <v>1</v>
      </c>
      <c r="Y77" s="147">
        <f ca="1">IF(ISBLANK(D77),"",IF('order-admin-units'!$I$1&lt;&gt;"y", "", IF(L77="", 'order-admin-units'!$B$2+1, VLOOKUP(K77&amp;"@"&amp;L77, orderadmin, 2))))</f>
        <v>4</v>
      </c>
      <c r="Z77" s="147" t="str">
        <f t="shared" si="13"/>
        <v>USAArizonaCochise5 miles W PortalSWRS</v>
      </c>
      <c r="AA77" s="147" t="str">
        <f t="shared" si="14"/>
        <v>Kukulcania arizonicaUSAArizonaCochise5 miles W PortalSWRS[N31.9137°, W109.14145°, 1646m]N. Platnick13–22/VIII/1972</v>
      </c>
      <c r="AB77" s="147" t="str">
        <f t="shared" si="15"/>
        <v>Kukulcania arizonicaUSAArizonaCochise5 miles W PortalSWRS[N31.9137°, W109.14145°, 1646m]N. Platnick13–22/VIII/1972MCZ 145369</v>
      </c>
      <c r="AC77" s="147" t="str">
        <f t="shared" si="9"/>
        <v>Kukulcania arizonicaUSAArizonaCochise5 miles W PortalSWRS[N31.9137°, W109.14145°, 1646m]N. Platnick13–22/VIII/1972</v>
      </c>
      <c r="AD77" s="11" t="str">
        <f t="shared" si="10"/>
        <v/>
      </c>
      <c r="AE77" s="11" t="str">
        <f t="array" ref="AE77">IF(ISBLANK(D77),"",IF(OR($H$2="y",$H$2="m"),IF(AA77=AA76,IF(OR(AB77=$AB$4:$AB76)=FALSE,AE76&amp;C77,AE76),"("&amp;C77)&amp;IF(AA77=AA78,IF(OR(AB78=$AB$4:$AB77)=FALSE,", ",""),") "),""))</f>
        <v/>
      </c>
      <c r="AF77" s="11" t="str">
        <f t="shared" si="11"/>
        <v/>
      </c>
      <c r="AG77" s="11" t="str">
        <f t="array" ref="AG77">IF(ISBLANK(D77),"",IF(OR($H$2="y",$H$2="m"),IF(AA77=AA76,IF(OR(AC77=$AC$4:$AC76)=FALSE,AG76&amp;AF77,AG76),"("&amp;AF77)&amp;IF(AA77=AA78,IF(OR(AC78=$AC$4:$AC77)=FALSE,", ",""),") "),""))</f>
        <v/>
      </c>
      <c r="AH77" s="10" t="str">
        <f>IF((ISBLANK(D77)),"",IF(D77=D76,AH76,"")&amp;IF(B76&lt;&gt;B77,((IF(ISBLANK(E77),$D$3&amp;"Non-type material: "&amp;$D$3,$D$3&amp;INDEX('type-categories'!$A$2:$B$100,MATCH(E77,'type-categories'!$A$2:$A$100,0),2)&amp;$D$3))),"")&amp;(IF(K77&lt;&gt;K76,$C$2&amp;K77&amp;$K$3&amp;$C$2&amp;" ",(IF(B77&lt;&gt;B76,$C$2&amp;K77&amp;$K$3&amp;$C$2&amp;" ",""))))&amp;(IF(L77="","",((IF(L77&lt;&gt;L76,$D$2&amp;L77&amp;$L$3&amp;$D$2&amp;" ",IF(B77&lt;&gt;B76,$D$2&amp;L77&amp;$L$3&amp;$D$2&amp;" ",""))))))&amp;(IF(M77="","",((IF(M77&lt;&gt;M76,$E$2&amp;M77&amp;$E$2&amp;","&amp;" ",IF(B77&lt;&gt;B76,$E$2&amp;M77&amp;$E$2&amp;",",""))))))&amp;(IF(N77="","",IF(N77&lt;&gt;N76,N77&amp;", ",IF(B77&lt;&gt;B76,N77&amp;", ",""))))&amp;(IF(ISBLANK(O77),"",(IF(O77&lt;&gt;O76,O77&amp;", ",IF(B77&lt;&gt;B76,O77&amp;", ","")))))&amp;(IF(ISBLANK(P77),"",(IF(P77&lt;&gt;P76,P77&amp;", ",IF(B77&lt;&gt;B76,P77&amp;", ",IF(Z77&lt;&gt;Z76,P77&amp;", ",""))))))&amp;(IF(ISBLANK(Q77),"",(IF(Q77&lt;&gt;Q76,Q77&amp;", ",IF(B77&lt;&gt;B76,Q77&amp;", ",IF(Z77&lt;&gt;Z76,Q77&amp;", ",""))))))&amp;(IF(ISBLANK(R77),"",(IF(R77&lt;&gt;R76,R77&amp;"m, ",IF(B77&lt;&gt;B76,R77&amp;"m, ",IF(Z77&lt;&gt;Z76,R77&amp;"m, ",""))))))&amp;IF(ISBLANK(S77),"",(IF(B77&lt;&gt;B76,S77&amp;", ",IF(S77&lt;&gt;S76,IF((Z77=Z76),"same locality "&amp;S77&amp;", ",S77&amp;", "),""))))&amp;(IF(ISBLANK(T77),"",(IF(T77&lt;&gt;T76,IF(ISBLANK(F$2),T77&amp;", ",T77&amp;" "&amp;F$2&amp;", "),(IF(B77&lt;&gt;B76,IF(ISBLANK(F$2),T77&amp;", ",T77&amp;" "&amp;F$2&amp;", "),(IF(Z77&lt;&gt;Z76,IF(ISBLANK(F$2),T77&amp;", ",T77&amp;" "&amp;F$2&amp;", "),IF((U77&lt;&gt;U76)*($G$2="Y"),"same collector, ","")))))))))&amp;(IF(ISBLANK(U77),"",(IF(U77&lt;&gt;U76,U77&amp;", ",(IF(B77&lt;&gt;B76,U77&amp;", ",IF(Z77&lt;&gt;Z76,U77&amp;", ",(IF(T77&lt;&gt;T76,IF((T77&lt;&gt;T76)*($G$2="Y"),"same date, ", ""),IF((T77=T76)*(U77=U76)*(S77&lt;&gt;S76)*($G$2="Y"),"same collector and date, ", ""))))))))))&amp;(IF(ISBLANK(V77),"",V77&amp;", "))&amp;IF((AA77&lt;&gt;AA78)*($H$2="y"),AD77&amp;AE77,IF((AA77&lt;&gt;AA78)*($H$2="m"),AD77&amp;AG77,IF(($H$2&lt;&gt;"m")*($H$2&lt;&gt;"Y"),(IF(F77=0,"",F77&amp;" "&amp;$F$4&amp;" "))&amp;(IF(G77=0,"",G77&amp;" "&amp;$G$4&amp;" "))&amp;(IF(H77=0,"",H77&amp;" "&amp;H$4&amp;" "))&amp;(IF(I77=0,"",I77&amp;" "&amp;$I$4&amp;" "))&amp;(IF(J77=0,"",J77&amp;" "&amp;$J$4&amp;" "))&amp;IF((ISBLANK(C77)),"","("&amp;C77&amp;")"),"")))&amp;IF((B77=B78)*(K77=K78)*(L77=L78)*(M77=M78),IF(($H$2&lt;&gt;"m")*($H$2&lt;&gt;"Y"), ", ", IF((ISNUMBER(FIND(")",AE77))), ", ", "")),IF((B77=B78)*(K77=K78)*(L77=L78),";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v>
      </c>
      <c r="AI77" s="1"/>
    </row>
    <row r="78" spans="1:35" s="4" customFormat="1" x14ac:dyDescent="0.25">
      <c r="A78" s="3">
        <f t="shared" si="12"/>
        <v>1</v>
      </c>
      <c r="B78" s="53" t="str">
        <f t="shared" si="16"/>
        <v>Kukulcania arizonica</v>
      </c>
      <c r="C78" s="54" t="s">
        <v>205</v>
      </c>
      <c r="D78" s="55" t="s">
        <v>204</v>
      </c>
      <c r="E78" s="55"/>
      <c r="F78" s="54">
        <v>0</v>
      </c>
      <c r="G78" s="54">
        <v>1</v>
      </c>
      <c r="H78" s="54">
        <v>0</v>
      </c>
      <c r="I78" s="54"/>
      <c r="J78" s="54"/>
      <c r="K78" s="54" t="s">
        <v>366</v>
      </c>
      <c r="L78" s="54" t="s">
        <v>79</v>
      </c>
      <c r="M78" s="54" t="s">
        <v>748</v>
      </c>
      <c r="N78" s="54" t="s">
        <v>762</v>
      </c>
      <c r="O78" s="54" t="s">
        <v>763</v>
      </c>
      <c r="P78" s="54"/>
      <c r="Q78" s="54" t="s">
        <v>86</v>
      </c>
      <c r="R78" s="54"/>
      <c r="S78" s="54" t="s">
        <v>764</v>
      </c>
      <c r="T78" s="54" t="s">
        <v>59</v>
      </c>
      <c r="U78" s="54" t="s">
        <v>765</v>
      </c>
      <c r="V78" s="54"/>
      <c r="W78" s="54" t="s">
        <v>86</v>
      </c>
      <c r="X78" s="147">
        <f ca="1">IF(ISBLANK(D78),"",IF('order-admin-units'!$I$1&lt;&gt;"y", "", IF((K78="")*(ISBLANK(D78)=FALSE), 'order-admin-units'!$B$1+1, VLOOKUP(K78, ordercountry, 2))))</f>
        <v>1</v>
      </c>
      <c r="Y78" s="147">
        <f ca="1">IF(ISBLANK(D78),"",IF('order-admin-units'!$I$1&lt;&gt;"y", "", IF(L78="", 'order-admin-units'!$B$2+1, VLOOKUP(K78&amp;"@"&amp;L78, orderadmin, 2))))</f>
        <v>4</v>
      </c>
      <c r="Z78" s="147" t="str">
        <f t="shared" si="13"/>
        <v>USAArizonaCochise9 miles W PortalEast Turkey Creek</v>
      </c>
      <c r="AA78" s="147" t="str">
        <f t="shared" si="14"/>
        <v>Kukulcania arizonicaUSAArizonaCochise9 miles W PortalEast Turkey Creek[N31.9137°, W109.14145°]W.J. Gertsch11/V/1972</v>
      </c>
      <c r="AB78" s="147" t="str">
        <f t="shared" si="15"/>
        <v xml:space="preserve">Kukulcania arizonicaUSAArizonaCochise9 miles W PortalEast Turkey Creek[N31.9137°, W109.14145°]W.J. Gertsch11/V/1972AMNH </v>
      </c>
      <c r="AC78" s="147" t="str">
        <f t="shared" si="9"/>
        <v>Kukulcania arizonicaUSAArizonaCochise9 miles W PortalEast Turkey Creek[N31.9137°, W109.14145°]W.J. Gertsch11/V/1972</v>
      </c>
      <c r="AD78" s="11" t="str">
        <f t="shared" si="10"/>
        <v/>
      </c>
      <c r="AE78" s="11" t="str">
        <f t="array" ref="AE78">IF(ISBLANK(D78),"",IF(OR($H$2="y",$H$2="m"),IF(AA78=AA77,IF(OR(AB78=$AB$4:$AB77)=FALSE,AE77&amp;C78,AE77),"("&amp;C78)&amp;IF(AA78=AA79,IF(OR(AB79=$AB$4:$AB78)=FALSE,", ",""),") "),""))</f>
        <v/>
      </c>
      <c r="AF78" s="11" t="str">
        <f t="shared" si="11"/>
        <v/>
      </c>
      <c r="AG78" s="11" t="str">
        <f t="array" ref="AG78">IF(ISBLANK(D78),"",IF(OR($H$2="y",$H$2="m"),IF(AA78=AA77,IF(OR(AC78=$AC$4:$AC77)=FALSE,AG77&amp;AF78,AG77),"("&amp;AF78)&amp;IF(AA78=AA79,IF(OR(AC79=$AC$4:$AC78)=FALSE,", ",""),") "),""))</f>
        <v/>
      </c>
      <c r="AH78" s="10" t="str">
        <f>IF((ISBLANK(D78)),"",IF(D78=D77,AH77,"")&amp;IF(B77&lt;&gt;B78,((IF(ISBLANK(E78),$D$3&amp;"Non-type material: "&amp;$D$3,$D$3&amp;INDEX('type-categories'!$A$2:$B$100,MATCH(E78,'type-categories'!$A$2:$A$100,0),2)&amp;$D$3))),"")&amp;(IF(K78&lt;&gt;K77,$C$2&amp;K78&amp;$K$3&amp;$C$2&amp;" ",(IF(B78&lt;&gt;B77,$C$2&amp;K78&amp;$K$3&amp;$C$2&amp;" ",""))))&amp;(IF(L78="","",((IF(L78&lt;&gt;L77,$D$2&amp;L78&amp;$L$3&amp;$D$2&amp;" ",IF(B78&lt;&gt;B77,$D$2&amp;L78&amp;$L$3&amp;$D$2&amp;" ",""))))))&amp;(IF(M78="","",((IF(M78&lt;&gt;M77,$E$2&amp;M78&amp;$E$2&amp;","&amp;" ",IF(B78&lt;&gt;B77,$E$2&amp;M78&amp;$E$2&amp;",",""))))))&amp;(IF(N78="","",IF(N78&lt;&gt;N77,N78&amp;", ",IF(B78&lt;&gt;B77,N78&amp;", ",""))))&amp;(IF(ISBLANK(O78),"",(IF(O78&lt;&gt;O77,O78&amp;", ",IF(B78&lt;&gt;B77,O78&amp;", ","")))))&amp;(IF(ISBLANK(P78),"",(IF(P78&lt;&gt;P77,P78&amp;", ",IF(B78&lt;&gt;B77,P78&amp;", ",IF(Z78&lt;&gt;Z77,P78&amp;", ",""))))))&amp;(IF(ISBLANK(Q78),"",(IF(Q78&lt;&gt;Q77,Q78&amp;", ",IF(B78&lt;&gt;B77,Q78&amp;", ",IF(Z78&lt;&gt;Z77,Q78&amp;", ",""))))))&amp;(IF(ISBLANK(R78),"",(IF(R78&lt;&gt;R77,R78&amp;"m, ",IF(B78&lt;&gt;B77,R78&amp;"m, ",IF(Z78&lt;&gt;Z77,R78&amp;"m, ",""))))))&amp;IF(ISBLANK(S78),"",(IF(B78&lt;&gt;B77,S78&amp;", ",IF(S78&lt;&gt;S77,IF((Z78=Z77),"same locality "&amp;S78&amp;", ",S78&amp;", "),""))))&amp;(IF(ISBLANK(T78),"",(IF(T78&lt;&gt;T77,IF(ISBLANK(F$2),T78&amp;", ",T78&amp;" "&amp;F$2&amp;", "),(IF(B78&lt;&gt;B77,IF(ISBLANK(F$2),T78&amp;", ",T78&amp;" "&amp;F$2&amp;", "),(IF(Z78&lt;&gt;Z77,IF(ISBLANK(F$2),T78&amp;", ",T78&amp;" "&amp;F$2&amp;", "),IF((U78&lt;&gt;U77)*($G$2="Y"),"same collector, ","")))))))))&amp;(IF(ISBLANK(U78),"",(IF(U78&lt;&gt;U77,U78&amp;", ",(IF(B78&lt;&gt;B77,U78&amp;", ",IF(Z78&lt;&gt;Z77,U78&amp;", ",(IF(T78&lt;&gt;T77,IF((T78&lt;&gt;T77)*($G$2="Y"),"same date, ", ""),IF((T78=T77)*(U78=U77)*(S78&lt;&gt;S77)*($G$2="Y"),"same collector and date, ", ""))))))))))&amp;(IF(ISBLANK(V78),"",V78&amp;", "))&amp;IF((AA78&lt;&gt;AA79)*($H$2="y"),AD78&amp;AE78,IF((AA78&lt;&gt;AA79)*($H$2="m"),AD78&amp;AG78,IF(($H$2&lt;&gt;"m")*($H$2&lt;&gt;"Y"),(IF(F78=0,"",F78&amp;" "&amp;$F$4&amp;" "))&amp;(IF(G78=0,"",G78&amp;" "&amp;$G$4&amp;" "))&amp;(IF(H78=0,"",H78&amp;" "&amp;H$4&amp;" "))&amp;(IF(I78=0,"",I78&amp;" "&amp;$I$4&amp;" "))&amp;(IF(J78=0,"",J78&amp;" "&amp;$J$4&amp;" "))&amp;IF((ISBLANK(C78)),"","("&amp;C78&amp;")"),"")))&amp;IF((B78=B79)*(K78=K79)*(L78=L79)*(M78=M79),IF(($H$2&lt;&gt;"m")*($H$2&lt;&gt;"Y"), ", ", IF((ISNUMBER(FIND(")",AE78))), ", ", "")),IF((B78=B79)*(K78=K79)*(L78=L79),";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v>
      </c>
      <c r="AI78" s="1"/>
    </row>
    <row r="79" spans="1:35" s="4" customFormat="1" x14ac:dyDescent="0.25">
      <c r="A79" s="3">
        <f t="shared" si="12"/>
        <v>1</v>
      </c>
      <c r="B79" s="53" t="str">
        <f t="shared" si="16"/>
        <v>Kukulcania arizonica</v>
      </c>
      <c r="C79" s="54" t="s">
        <v>268</v>
      </c>
      <c r="D79" s="55" t="s">
        <v>204</v>
      </c>
      <c r="E79" s="55"/>
      <c r="F79" s="54">
        <v>0</v>
      </c>
      <c r="G79" s="54">
        <v>1</v>
      </c>
      <c r="H79" s="54">
        <v>0</v>
      </c>
      <c r="I79" s="54"/>
      <c r="J79" s="54"/>
      <c r="K79" s="54" t="s">
        <v>366</v>
      </c>
      <c r="L79" s="54" t="s">
        <v>79</v>
      </c>
      <c r="M79" s="54" t="s">
        <v>748</v>
      </c>
      <c r="N79" s="54" t="s">
        <v>766</v>
      </c>
      <c r="O79" s="54" t="s">
        <v>86</v>
      </c>
      <c r="P79" s="54"/>
      <c r="Q79" s="54" t="s">
        <v>86</v>
      </c>
      <c r="R79" s="54"/>
      <c r="S79" s="54" t="s">
        <v>767</v>
      </c>
      <c r="T79" s="54" t="s">
        <v>396</v>
      </c>
      <c r="U79" s="54" t="s">
        <v>768</v>
      </c>
      <c r="V79" s="54"/>
      <c r="W79" s="54" t="s">
        <v>86</v>
      </c>
      <c r="X79" s="147">
        <f ca="1">IF(ISBLANK(D79),"",IF('order-admin-units'!$I$1&lt;&gt;"y", "", IF((K79="")*(ISBLANK(D79)=FALSE), 'order-admin-units'!$B$1+1, VLOOKUP(K79, ordercountry, 2))))</f>
        <v>1</v>
      </c>
      <c r="Y79" s="147">
        <f ca="1">IF(ISBLANK(D79),"",IF('order-admin-units'!$I$1&lt;&gt;"y", "", IF(L79="", 'order-admin-units'!$B$2+1, VLOOKUP(K79&amp;"@"&amp;L79, orderadmin, 2))))</f>
        <v>4</v>
      </c>
      <c r="Z79" s="147" t="str">
        <f t="shared" si="13"/>
        <v>USAArizonaCochiseBowie</v>
      </c>
      <c r="AA79" s="147" t="str">
        <f t="shared" si="14"/>
        <v>Kukulcania arizonicaUSAArizonaCochiseBowie[N32.32593°, W109.48706°]V. RothV/1972</v>
      </c>
      <c r="AB79" s="147" t="str">
        <f t="shared" si="15"/>
        <v>Kukulcania arizonicaUSAArizonaCochiseBowie[N32.32593°, W109.48706°]V. RothV/1972DU 72.05</v>
      </c>
      <c r="AC79" s="147" t="str">
        <f t="shared" si="9"/>
        <v>Kukulcania arizonicaUSAArizonaCochiseBowie[N32.32593°, W109.48706°]V. RothV/1972</v>
      </c>
      <c r="AD79" s="11" t="str">
        <f t="shared" si="10"/>
        <v/>
      </c>
      <c r="AE79" s="11" t="str">
        <f t="array" ref="AE79">IF(ISBLANK(D79),"",IF(OR($H$2="y",$H$2="m"),IF(AA79=AA78,IF(OR(AB79=$AB$4:$AB78)=FALSE,AE78&amp;C79,AE78),"("&amp;C79)&amp;IF(AA79=AA80,IF(OR(AB80=$AB$4:$AB79)=FALSE,", ",""),") "),""))</f>
        <v/>
      </c>
      <c r="AF79" s="11" t="str">
        <f t="shared" si="11"/>
        <v/>
      </c>
      <c r="AG79" s="11" t="str">
        <f t="array" ref="AG79">IF(ISBLANK(D79),"",IF(OR($H$2="y",$H$2="m"),IF(AA79=AA78,IF(OR(AC79=$AC$4:$AC78)=FALSE,AG78&amp;AF79,AG78),"("&amp;AF79)&amp;IF(AA79=AA80,IF(OR(AC80=$AC$4:$AC79)=FALSE,", ",""),") "),""))</f>
        <v/>
      </c>
      <c r="AH79" s="10" t="str">
        <f>IF((ISBLANK(D79)),"",IF(D79=D78,AH78,"")&amp;IF(B78&lt;&gt;B79,((IF(ISBLANK(E79),$D$3&amp;"Non-type material: "&amp;$D$3,$D$3&amp;INDEX('type-categories'!$A$2:$B$100,MATCH(E79,'type-categories'!$A$2:$A$100,0),2)&amp;$D$3))),"")&amp;(IF(K79&lt;&gt;K78,$C$2&amp;K79&amp;$K$3&amp;$C$2&amp;" ",(IF(B79&lt;&gt;B78,$C$2&amp;K79&amp;$K$3&amp;$C$2&amp;" ",""))))&amp;(IF(L79="","",((IF(L79&lt;&gt;L78,$D$2&amp;L79&amp;$L$3&amp;$D$2&amp;" ",IF(B79&lt;&gt;B78,$D$2&amp;L79&amp;$L$3&amp;$D$2&amp;" ",""))))))&amp;(IF(M79="","",((IF(M79&lt;&gt;M78,$E$2&amp;M79&amp;$E$2&amp;","&amp;" ",IF(B79&lt;&gt;B78,$E$2&amp;M79&amp;$E$2&amp;",",""))))))&amp;(IF(N79="","",IF(N79&lt;&gt;N78,N79&amp;", ",IF(B79&lt;&gt;B78,N79&amp;", ",""))))&amp;(IF(ISBLANK(O79),"",(IF(O79&lt;&gt;O78,O79&amp;", ",IF(B79&lt;&gt;B78,O79&amp;", ","")))))&amp;(IF(ISBLANK(P79),"",(IF(P79&lt;&gt;P78,P79&amp;", ",IF(B79&lt;&gt;B78,P79&amp;", ",IF(Z79&lt;&gt;Z78,P79&amp;", ",""))))))&amp;(IF(ISBLANK(Q79),"",(IF(Q79&lt;&gt;Q78,Q79&amp;", ",IF(B79&lt;&gt;B78,Q79&amp;", ",IF(Z79&lt;&gt;Z78,Q79&amp;", ",""))))))&amp;(IF(ISBLANK(R79),"",(IF(R79&lt;&gt;R78,R79&amp;"m, ",IF(B79&lt;&gt;B78,R79&amp;"m, ",IF(Z79&lt;&gt;Z78,R79&amp;"m, ",""))))))&amp;IF(ISBLANK(S79),"",(IF(B79&lt;&gt;B78,S79&amp;", ",IF(S79&lt;&gt;S78,IF((Z79=Z78),"same locality "&amp;S79&amp;", ",S79&amp;", "),""))))&amp;(IF(ISBLANK(T79),"",(IF(T79&lt;&gt;T78,IF(ISBLANK(F$2),T79&amp;", ",T79&amp;" "&amp;F$2&amp;", "),(IF(B79&lt;&gt;B78,IF(ISBLANK(F$2),T79&amp;", ",T79&amp;" "&amp;F$2&amp;", "),(IF(Z79&lt;&gt;Z78,IF(ISBLANK(F$2),T79&amp;", ",T79&amp;" "&amp;F$2&amp;", "),IF((U79&lt;&gt;U78)*($G$2="Y"),"same collector, ","")))))))))&amp;(IF(ISBLANK(U79),"",(IF(U79&lt;&gt;U78,U79&amp;", ",(IF(B79&lt;&gt;B78,U79&amp;", ",IF(Z79&lt;&gt;Z78,U79&amp;", ",(IF(T79&lt;&gt;T78,IF((T79&lt;&gt;T78)*($G$2="Y"),"same date, ", ""),IF((T79=T78)*(U79=U78)*(S79&lt;&gt;S78)*($G$2="Y"),"same collector and date, ", ""))))))))))&amp;(IF(ISBLANK(V79),"",V79&amp;", "))&amp;IF((AA79&lt;&gt;AA80)*($H$2="y"),AD79&amp;AE79,IF((AA79&lt;&gt;AA80)*($H$2="m"),AD79&amp;AG79,IF(($H$2&lt;&gt;"m")*($H$2&lt;&gt;"Y"),(IF(F79=0,"",F79&amp;" "&amp;$F$4&amp;" "))&amp;(IF(G79=0,"",G79&amp;" "&amp;$G$4&amp;" "))&amp;(IF(H79=0,"",H79&amp;" "&amp;H$4&amp;" "))&amp;(IF(I79=0,"",I79&amp;" "&amp;$I$4&amp;" "))&amp;(IF(J79=0,"",J79&amp;" "&amp;$J$4&amp;" "))&amp;IF((ISBLANK(C79)),"","("&amp;C79&amp;")"),"")))&amp;IF((B79=B80)*(K79=K80)*(L79=L80)*(M79=M80),IF(($H$2&lt;&gt;"m")*($H$2&lt;&gt;"Y"), ", ", IF((ISNUMBER(FIND(")",AE79))), ", ", "")),IF((B79=B80)*(K79=K80)*(L79=L80),";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v>
      </c>
      <c r="AI79" s="1"/>
    </row>
    <row r="80" spans="1:35" s="4" customFormat="1" x14ac:dyDescent="0.25">
      <c r="A80" s="3">
        <f t="shared" si="12"/>
        <v>1</v>
      </c>
      <c r="B80" s="53" t="str">
        <f t="shared" si="16"/>
        <v>Kukulcania arizonica</v>
      </c>
      <c r="C80" s="54" t="s">
        <v>269</v>
      </c>
      <c r="D80" s="55" t="s">
        <v>204</v>
      </c>
      <c r="E80" s="55"/>
      <c r="F80" s="54">
        <v>1</v>
      </c>
      <c r="G80" s="54">
        <v>1</v>
      </c>
      <c r="H80" s="54">
        <v>0</v>
      </c>
      <c r="I80" s="54"/>
      <c r="J80" s="54"/>
      <c r="K80" s="54" t="s">
        <v>366</v>
      </c>
      <c r="L80" s="54" t="s">
        <v>79</v>
      </c>
      <c r="M80" s="54" t="s">
        <v>748</v>
      </c>
      <c r="N80" s="54" t="s">
        <v>769</v>
      </c>
      <c r="O80" s="54" t="s">
        <v>86</v>
      </c>
      <c r="P80" s="54"/>
      <c r="Q80" s="54" t="s">
        <v>86</v>
      </c>
      <c r="R80" s="54"/>
      <c r="S80" s="54" t="s">
        <v>770</v>
      </c>
      <c r="T80" s="54" t="s">
        <v>771</v>
      </c>
      <c r="U80" s="54" t="s">
        <v>772</v>
      </c>
      <c r="V80" s="54"/>
      <c r="W80" s="54" t="s">
        <v>86</v>
      </c>
      <c r="X80" s="147">
        <f ca="1">IF(ISBLANK(D80),"",IF('order-admin-units'!$I$1&lt;&gt;"y", "", IF((K80="")*(ISBLANK(D80)=FALSE), 'order-admin-units'!$B$1+1, VLOOKUP(K80, ordercountry, 2))))</f>
        <v>1</v>
      </c>
      <c r="Y80" s="147">
        <f ca="1">IF(ISBLANK(D80),"",IF('order-admin-units'!$I$1&lt;&gt;"y", "", IF(L80="", 'order-admin-units'!$B$2+1, VLOOKUP(K80&amp;"@"&amp;L80, orderadmin, 2))))</f>
        <v>4</v>
      </c>
      <c r="Z80" s="147" t="str">
        <f t="shared" si="13"/>
        <v>USAArizonaCochiseChiricahua Mountains</v>
      </c>
      <c r="AA80" s="147" t="str">
        <f t="shared" si="14"/>
        <v>Kukulcania arizonicaUSAArizonaCochiseChiricahua Mountains[N31.92981°, W109.38229°, 1981m]A.Jung9/VII/1971</v>
      </c>
      <c r="AB80" s="147" t="str">
        <f t="shared" si="15"/>
        <v>Kukulcania arizonicaUSAArizonaCochiseChiricahua Mountains[N31.92981°, W109.38229°, 1981m]A.Jung9/VII/1971DU 71.07.09</v>
      </c>
      <c r="AC80" s="147" t="str">
        <f t="shared" si="9"/>
        <v>Kukulcania arizonicaUSAArizonaCochiseChiricahua Mountains[N31.92981°, W109.38229°, 1981m]A.Jung9/VII/1971</v>
      </c>
      <c r="AD80" s="11" t="str">
        <f t="shared" si="10"/>
        <v/>
      </c>
      <c r="AE80" s="11" t="str">
        <f t="array" ref="AE80">IF(ISBLANK(D80),"",IF(OR($H$2="y",$H$2="m"),IF(AA80=AA79,IF(OR(AB80=$AB$4:$AB79)=FALSE,AE79&amp;C80,AE79),"("&amp;C80)&amp;IF(AA80=AA81,IF(OR(AB81=$AB$4:$AB80)=FALSE,", ",""),") "),""))</f>
        <v/>
      </c>
      <c r="AF80" s="11" t="str">
        <f t="shared" si="11"/>
        <v/>
      </c>
      <c r="AG80" s="11" t="str">
        <f t="array" ref="AG80">IF(ISBLANK(D80),"",IF(OR($H$2="y",$H$2="m"),IF(AA80=AA79,IF(OR(AC80=$AC$4:$AC79)=FALSE,AG79&amp;AF80,AG79),"("&amp;AF80)&amp;IF(AA80=AA81,IF(OR(AC81=$AC$4:$AC80)=FALSE,", ",""),") "),""))</f>
        <v/>
      </c>
      <c r="AH80" s="10" t="str">
        <f>IF((ISBLANK(D80)),"",IF(D80=D79,AH79,"")&amp;IF(B79&lt;&gt;B80,((IF(ISBLANK(E80),$D$3&amp;"Non-type material: "&amp;$D$3,$D$3&amp;INDEX('type-categories'!$A$2:$B$100,MATCH(E80,'type-categories'!$A$2:$A$100,0),2)&amp;$D$3))),"")&amp;(IF(K80&lt;&gt;K79,$C$2&amp;K80&amp;$K$3&amp;$C$2&amp;" ",(IF(B80&lt;&gt;B79,$C$2&amp;K80&amp;$K$3&amp;$C$2&amp;" ",""))))&amp;(IF(L80="","",((IF(L80&lt;&gt;L79,$D$2&amp;L80&amp;$L$3&amp;$D$2&amp;" ",IF(B80&lt;&gt;B79,$D$2&amp;L80&amp;$L$3&amp;$D$2&amp;" ",""))))))&amp;(IF(M80="","",((IF(M80&lt;&gt;M79,$E$2&amp;M80&amp;$E$2&amp;","&amp;" ",IF(B80&lt;&gt;B79,$E$2&amp;M80&amp;$E$2&amp;",",""))))))&amp;(IF(N80="","",IF(N80&lt;&gt;N79,N80&amp;", ",IF(B80&lt;&gt;B79,N80&amp;", ",""))))&amp;(IF(ISBLANK(O80),"",(IF(O80&lt;&gt;O79,O80&amp;", ",IF(B80&lt;&gt;B79,O80&amp;", ","")))))&amp;(IF(ISBLANK(P80),"",(IF(P80&lt;&gt;P79,P80&amp;", ",IF(B80&lt;&gt;B79,P80&amp;", ",IF(Z80&lt;&gt;Z79,P80&amp;", ",""))))))&amp;(IF(ISBLANK(Q80),"",(IF(Q80&lt;&gt;Q79,Q80&amp;", ",IF(B80&lt;&gt;B79,Q80&amp;", ",IF(Z80&lt;&gt;Z79,Q80&amp;", ",""))))))&amp;(IF(ISBLANK(R80),"",(IF(R80&lt;&gt;R79,R80&amp;"m, ",IF(B80&lt;&gt;B79,R80&amp;"m, ",IF(Z80&lt;&gt;Z79,R80&amp;"m, ",""))))))&amp;IF(ISBLANK(S80),"",(IF(B80&lt;&gt;B79,S80&amp;", ",IF(S80&lt;&gt;S79,IF((Z80=Z79),"same locality "&amp;S80&amp;", ",S80&amp;", "),""))))&amp;(IF(ISBLANK(T80),"",(IF(T80&lt;&gt;T79,IF(ISBLANK(F$2),T80&amp;", ",T80&amp;" "&amp;F$2&amp;", "),(IF(B80&lt;&gt;B79,IF(ISBLANK(F$2),T80&amp;", ",T80&amp;" "&amp;F$2&amp;", "),(IF(Z80&lt;&gt;Z79,IF(ISBLANK(F$2),T80&amp;", ",T80&amp;" "&amp;F$2&amp;", "),IF((U80&lt;&gt;U79)*($G$2="Y"),"same collector, ","")))))))))&amp;(IF(ISBLANK(U80),"",(IF(U80&lt;&gt;U79,U80&amp;", ",(IF(B80&lt;&gt;B79,U80&amp;", ",IF(Z80&lt;&gt;Z79,U80&amp;", ",(IF(T80&lt;&gt;T79,IF((T80&lt;&gt;T79)*($G$2="Y"),"same date, ", ""),IF((T80=T79)*(U80=U79)*(S80&lt;&gt;S79)*($G$2="Y"),"same collector and date, ", ""))))))))))&amp;(IF(ISBLANK(V80),"",V80&amp;", "))&amp;IF((AA80&lt;&gt;AA81)*($H$2="y"),AD80&amp;AE80,IF((AA80&lt;&gt;AA81)*($H$2="m"),AD80&amp;AG80,IF(($H$2&lt;&gt;"m")*($H$2&lt;&gt;"Y"),(IF(F80=0,"",F80&amp;" "&amp;$F$4&amp;" "))&amp;(IF(G80=0,"",G80&amp;" "&amp;$G$4&amp;" "))&amp;(IF(H80=0,"",H80&amp;" "&amp;H$4&amp;" "))&amp;(IF(I80=0,"",I80&amp;" "&amp;$I$4&amp;" "))&amp;(IF(J80=0,"",J80&amp;" "&amp;$J$4&amp;" "))&amp;IF((ISBLANK(C80)),"","("&amp;C80&amp;")"),"")))&amp;IF((B80=B81)*(K80=K81)*(L80=L81)*(M80=M81),IF(($H$2&lt;&gt;"m")*($H$2&lt;&gt;"Y"), ", ", IF((ISNUMBER(FIND(")",AE80))), ", ", "")),IF((B80=B81)*(K80=K81)*(L80=L81),";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v>
      </c>
      <c r="AI80" s="1"/>
    </row>
    <row r="81" spans="1:35" s="4" customFormat="1" x14ac:dyDescent="0.25">
      <c r="A81" s="3">
        <f t="shared" si="12"/>
        <v>1</v>
      </c>
      <c r="B81" s="53" t="str">
        <f t="shared" si="16"/>
        <v>Kukulcania arizonica</v>
      </c>
      <c r="C81" s="54" t="s">
        <v>205</v>
      </c>
      <c r="D81" s="55" t="s">
        <v>204</v>
      </c>
      <c r="E81" s="55"/>
      <c r="F81" s="54">
        <v>1</v>
      </c>
      <c r="G81" s="54">
        <v>0</v>
      </c>
      <c r="H81" s="54">
        <v>0</v>
      </c>
      <c r="I81" s="54"/>
      <c r="J81" s="54"/>
      <c r="K81" s="54" t="s">
        <v>366</v>
      </c>
      <c r="L81" s="54" t="s">
        <v>79</v>
      </c>
      <c r="M81" s="54" t="s">
        <v>748</v>
      </c>
      <c r="N81" s="54" t="s">
        <v>769</v>
      </c>
      <c r="O81" s="54" t="s">
        <v>86</v>
      </c>
      <c r="P81" s="54"/>
      <c r="Q81" s="54" t="s">
        <v>86</v>
      </c>
      <c r="R81" s="54"/>
      <c r="S81" s="54" t="s">
        <v>773</v>
      </c>
      <c r="T81" s="54" t="s">
        <v>774</v>
      </c>
      <c r="U81" s="54" t="s">
        <v>775</v>
      </c>
      <c r="V81" s="54"/>
      <c r="W81" s="54" t="s">
        <v>86</v>
      </c>
      <c r="X81" s="147">
        <f ca="1">IF(ISBLANK(D81),"",IF('order-admin-units'!$I$1&lt;&gt;"y", "", IF((K81="")*(ISBLANK(D81)=FALSE), 'order-admin-units'!$B$1+1, VLOOKUP(K81, ordercountry, 2))))</f>
        <v>1</v>
      </c>
      <c r="Y81" s="147">
        <f ca="1">IF(ISBLANK(D81),"",IF('order-admin-units'!$I$1&lt;&gt;"y", "", IF(L81="", 'order-admin-units'!$B$2+1, VLOOKUP(K81&amp;"@"&amp;L81, orderadmin, 2))))</f>
        <v>4</v>
      </c>
      <c r="Z81" s="147" t="str">
        <f t="shared" si="13"/>
        <v>USAArizonaCochiseChiricahua Mountains</v>
      </c>
      <c r="AA81" s="147" t="str">
        <f t="shared" si="14"/>
        <v>Kukulcania arizonicaUSAArizonaCochiseChiricahua Mountains[N31.92981°, W109.38229°]F.C. Baptista23/V/1981</v>
      </c>
      <c r="AB81" s="147" t="str">
        <f t="shared" si="15"/>
        <v xml:space="preserve">Kukulcania arizonicaUSAArizonaCochiseChiricahua Mountains[N31.92981°, W109.38229°]F.C. Baptista23/V/1981AMNH </v>
      </c>
      <c r="AC81" s="147" t="str">
        <f t="shared" si="9"/>
        <v>Kukulcania arizonicaUSAArizonaCochiseChiricahua Mountains[N31.92981°, W109.38229°]F.C. Baptista23/V/1981</v>
      </c>
      <c r="AD81" s="11" t="str">
        <f t="shared" si="10"/>
        <v/>
      </c>
      <c r="AE81" s="11" t="str">
        <f t="array" ref="AE81">IF(ISBLANK(D81),"",IF(OR($H$2="y",$H$2="m"),IF(AA81=AA80,IF(OR(AB81=$AB$4:$AB80)=FALSE,AE80&amp;C81,AE80),"("&amp;C81)&amp;IF(AA81=AA82,IF(OR(AB82=$AB$4:$AB81)=FALSE,", ",""),") "),""))</f>
        <v/>
      </c>
      <c r="AF81" s="11" t="str">
        <f t="shared" si="11"/>
        <v/>
      </c>
      <c r="AG81" s="11" t="str">
        <f t="array" ref="AG81">IF(ISBLANK(D81),"",IF(OR($H$2="y",$H$2="m"),IF(AA81=AA80,IF(OR(AC81=$AC$4:$AC80)=FALSE,AG80&amp;AF81,AG80),"("&amp;AF81)&amp;IF(AA81=AA82,IF(OR(AC82=$AC$4:$AC81)=FALSE,", ",""),") "),""))</f>
        <v/>
      </c>
      <c r="AH81" s="10" t="str">
        <f>IF((ISBLANK(D81)),"",IF(D81=D80,AH80,"")&amp;IF(B80&lt;&gt;B81,((IF(ISBLANK(E81),$D$3&amp;"Non-type material: "&amp;$D$3,$D$3&amp;INDEX('type-categories'!$A$2:$B$100,MATCH(E81,'type-categories'!$A$2:$A$100,0),2)&amp;$D$3))),"")&amp;(IF(K81&lt;&gt;K80,$C$2&amp;K81&amp;$K$3&amp;$C$2&amp;" ",(IF(B81&lt;&gt;B80,$C$2&amp;K81&amp;$K$3&amp;$C$2&amp;" ",""))))&amp;(IF(L81="","",((IF(L81&lt;&gt;L80,$D$2&amp;L81&amp;$L$3&amp;$D$2&amp;" ",IF(B81&lt;&gt;B80,$D$2&amp;L81&amp;$L$3&amp;$D$2&amp;" ",""))))))&amp;(IF(M81="","",((IF(M81&lt;&gt;M80,$E$2&amp;M81&amp;$E$2&amp;","&amp;" ",IF(B81&lt;&gt;B80,$E$2&amp;M81&amp;$E$2&amp;",",""))))))&amp;(IF(N81="","",IF(N81&lt;&gt;N80,N81&amp;", ",IF(B81&lt;&gt;B80,N81&amp;", ",""))))&amp;(IF(ISBLANK(O81),"",(IF(O81&lt;&gt;O80,O81&amp;", ",IF(B81&lt;&gt;B80,O81&amp;", ","")))))&amp;(IF(ISBLANK(P81),"",(IF(P81&lt;&gt;P80,P81&amp;", ",IF(B81&lt;&gt;B80,P81&amp;", ",IF(Z81&lt;&gt;Z80,P81&amp;", ",""))))))&amp;(IF(ISBLANK(Q81),"",(IF(Q81&lt;&gt;Q80,Q81&amp;", ",IF(B81&lt;&gt;B80,Q81&amp;", ",IF(Z81&lt;&gt;Z80,Q81&amp;", ",""))))))&amp;(IF(ISBLANK(R81),"",(IF(R81&lt;&gt;R80,R81&amp;"m, ",IF(B81&lt;&gt;B80,R81&amp;"m, ",IF(Z81&lt;&gt;Z80,R81&amp;"m, ",""))))))&amp;IF(ISBLANK(S81),"",(IF(B81&lt;&gt;B80,S81&amp;", ",IF(S81&lt;&gt;S80,IF((Z81=Z80),"same locality "&amp;S81&amp;", ",S81&amp;", "),""))))&amp;(IF(ISBLANK(T81),"",(IF(T81&lt;&gt;T80,IF(ISBLANK(F$2),T81&amp;", ",T81&amp;" "&amp;F$2&amp;", "),(IF(B81&lt;&gt;B80,IF(ISBLANK(F$2),T81&amp;", ",T81&amp;" "&amp;F$2&amp;", "),(IF(Z81&lt;&gt;Z80,IF(ISBLANK(F$2),T81&amp;", ",T81&amp;" "&amp;F$2&amp;", "),IF((U81&lt;&gt;U80)*($G$2="Y"),"same collector, ","")))))))))&amp;(IF(ISBLANK(U81),"",(IF(U81&lt;&gt;U80,U81&amp;", ",(IF(B81&lt;&gt;B80,U81&amp;", ",IF(Z81&lt;&gt;Z80,U81&amp;", ",(IF(T81&lt;&gt;T80,IF((T81&lt;&gt;T80)*($G$2="Y"),"same date, ", ""),IF((T81=T80)*(U81=U80)*(S81&lt;&gt;S80)*($G$2="Y"),"same collector and date, ", ""))))))))))&amp;(IF(ISBLANK(V81),"",V81&amp;", "))&amp;IF((AA81&lt;&gt;AA82)*($H$2="y"),AD81&amp;AE81,IF((AA81&lt;&gt;AA82)*($H$2="m"),AD81&amp;AG81,IF(($H$2&lt;&gt;"m")*($H$2&lt;&gt;"Y"),(IF(F81=0,"",F81&amp;" "&amp;$F$4&amp;" "))&amp;(IF(G81=0,"",G81&amp;" "&amp;$G$4&amp;" "))&amp;(IF(H81=0,"",H81&amp;" "&amp;H$4&amp;" "))&amp;(IF(I81=0,"",I81&amp;" "&amp;$I$4&amp;" "))&amp;(IF(J81=0,"",J81&amp;" "&amp;$J$4&amp;" "))&amp;IF((ISBLANK(C81)),"","("&amp;C81&amp;")"),"")))&amp;IF((B81=B82)*(K81=K82)*(L81=L82)*(M81=M82),IF(($H$2&lt;&gt;"m")*($H$2&lt;&gt;"Y"), ", ", IF((ISNUMBER(FIND(")",AE81))), ", ", "")),IF((B81=B82)*(K81=K82)*(L81=L82),";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v>
      </c>
      <c r="AI81" s="1"/>
    </row>
    <row r="82" spans="1:35" s="4" customFormat="1" x14ac:dyDescent="0.25">
      <c r="A82" s="3">
        <f t="shared" si="12"/>
        <v>1</v>
      </c>
      <c r="B82" s="53" t="str">
        <f t="shared" si="16"/>
        <v>Kukulcania arizonica</v>
      </c>
      <c r="C82" s="54" t="s">
        <v>205</v>
      </c>
      <c r="D82" s="55" t="s">
        <v>204</v>
      </c>
      <c r="E82" s="55"/>
      <c r="F82" s="54">
        <v>0</v>
      </c>
      <c r="G82" s="54">
        <v>1</v>
      </c>
      <c r="H82" s="54">
        <v>0</v>
      </c>
      <c r="I82" s="54"/>
      <c r="J82" s="54"/>
      <c r="K82" s="54" t="s">
        <v>366</v>
      </c>
      <c r="L82" s="54" t="s">
        <v>79</v>
      </c>
      <c r="M82" s="54" t="s">
        <v>748</v>
      </c>
      <c r="N82" s="54" t="s">
        <v>769</v>
      </c>
      <c r="O82" s="54" t="s">
        <v>86</v>
      </c>
      <c r="P82" s="54"/>
      <c r="Q82" s="54" t="s">
        <v>86</v>
      </c>
      <c r="R82" s="54"/>
      <c r="S82" s="54" t="s">
        <v>773</v>
      </c>
      <c r="T82" s="54" t="s">
        <v>640</v>
      </c>
      <c r="U82" s="54" t="s">
        <v>776</v>
      </c>
      <c r="V82" s="54"/>
      <c r="W82" s="54" t="s">
        <v>86</v>
      </c>
      <c r="X82" s="147">
        <f ca="1">IF(ISBLANK(D82),"",IF('order-admin-units'!$I$1&lt;&gt;"y", "", IF((K82="")*(ISBLANK(D82)=FALSE), 'order-admin-units'!$B$1+1, VLOOKUP(K82, ordercountry, 2))))</f>
        <v>1</v>
      </c>
      <c r="Y82" s="147">
        <f ca="1">IF(ISBLANK(D82),"",IF('order-admin-units'!$I$1&lt;&gt;"y", "", IF(L82="", 'order-admin-units'!$B$2+1, VLOOKUP(K82&amp;"@"&amp;L82, orderadmin, 2))))</f>
        <v>4</v>
      </c>
      <c r="Z82" s="147" t="str">
        <f t="shared" si="13"/>
        <v>USAArizonaCochiseChiricahua Mountains</v>
      </c>
      <c r="AA82" s="147" t="str">
        <f t="shared" si="14"/>
        <v>Kukulcania arizonicaUSAArizonaCochiseChiricahua Mountains[N31.92981°, W109.38229°]J.A.L. CookeVII–VIII/1972</v>
      </c>
      <c r="AB82" s="147" t="str">
        <f t="shared" si="15"/>
        <v xml:space="preserve">Kukulcania arizonicaUSAArizonaCochiseChiricahua Mountains[N31.92981°, W109.38229°]J.A.L. CookeVII–VIII/1972AMNH </v>
      </c>
      <c r="AC82" s="147" t="str">
        <f t="shared" si="9"/>
        <v>Kukulcania arizonicaUSAArizonaCochiseChiricahua Mountains[N31.92981°, W109.38229°]J.A.L. CookeVII–VIII/1972</v>
      </c>
      <c r="AD82" s="11" t="str">
        <f t="shared" si="10"/>
        <v/>
      </c>
      <c r="AE82" s="11" t="str">
        <f t="array" ref="AE82">IF(ISBLANK(D82),"",IF(OR($H$2="y",$H$2="m"),IF(AA82=AA81,IF(OR(AB82=$AB$4:$AB81)=FALSE,AE81&amp;C82,AE81),"("&amp;C82)&amp;IF(AA82=AA83,IF(OR(AB83=$AB$4:$AB82)=FALSE,", ",""),") "),""))</f>
        <v/>
      </c>
      <c r="AF82" s="11" t="str">
        <f t="shared" si="11"/>
        <v/>
      </c>
      <c r="AG82" s="11" t="str">
        <f t="array" ref="AG82">IF(ISBLANK(D82),"",IF(OR($H$2="y",$H$2="m"),IF(AA82=AA81,IF(OR(AC82=$AC$4:$AC81)=FALSE,AG81&amp;AF82,AG81),"("&amp;AF82)&amp;IF(AA82=AA83,IF(OR(AC83=$AC$4:$AC82)=FALSE,", ",""),") "),""))</f>
        <v/>
      </c>
      <c r="AH82" s="10" t="str">
        <f>IF((ISBLANK(D82)),"",IF(D82=D81,AH81,"")&amp;IF(B81&lt;&gt;B82,((IF(ISBLANK(E82),$D$3&amp;"Non-type material: "&amp;$D$3,$D$3&amp;INDEX('type-categories'!$A$2:$B$100,MATCH(E82,'type-categories'!$A$2:$A$100,0),2)&amp;$D$3))),"")&amp;(IF(K82&lt;&gt;K81,$C$2&amp;K82&amp;$K$3&amp;$C$2&amp;" ",(IF(B82&lt;&gt;B81,$C$2&amp;K82&amp;$K$3&amp;$C$2&amp;" ",""))))&amp;(IF(L82="","",((IF(L82&lt;&gt;L81,$D$2&amp;L82&amp;$L$3&amp;$D$2&amp;" ",IF(B82&lt;&gt;B81,$D$2&amp;L82&amp;$L$3&amp;$D$2&amp;" ",""))))))&amp;(IF(M82="","",((IF(M82&lt;&gt;M81,$E$2&amp;M82&amp;$E$2&amp;","&amp;" ",IF(B82&lt;&gt;B81,$E$2&amp;M82&amp;$E$2&amp;",",""))))))&amp;(IF(N82="","",IF(N82&lt;&gt;N81,N82&amp;", ",IF(B82&lt;&gt;B81,N82&amp;", ",""))))&amp;(IF(ISBLANK(O82),"",(IF(O82&lt;&gt;O81,O82&amp;", ",IF(B82&lt;&gt;B81,O82&amp;", ","")))))&amp;(IF(ISBLANK(P82),"",(IF(P82&lt;&gt;P81,P82&amp;", ",IF(B82&lt;&gt;B81,P82&amp;", ",IF(Z82&lt;&gt;Z81,P82&amp;", ",""))))))&amp;(IF(ISBLANK(Q82),"",(IF(Q82&lt;&gt;Q81,Q82&amp;", ",IF(B82&lt;&gt;B81,Q82&amp;", ",IF(Z82&lt;&gt;Z81,Q82&amp;", ",""))))))&amp;(IF(ISBLANK(R82),"",(IF(R82&lt;&gt;R81,R82&amp;"m, ",IF(B82&lt;&gt;B81,R82&amp;"m, ",IF(Z82&lt;&gt;Z81,R82&amp;"m, ",""))))))&amp;IF(ISBLANK(S82),"",(IF(B82&lt;&gt;B81,S82&amp;", ",IF(S82&lt;&gt;S81,IF((Z82=Z81),"same locality "&amp;S82&amp;", ",S82&amp;", "),""))))&amp;(IF(ISBLANK(T82),"",(IF(T82&lt;&gt;T81,IF(ISBLANK(F$2),T82&amp;", ",T82&amp;" "&amp;F$2&amp;", "),(IF(B82&lt;&gt;B81,IF(ISBLANK(F$2),T82&amp;", ",T82&amp;" "&amp;F$2&amp;", "),(IF(Z82&lt;&gt;Z81,IF(ISBLANK(F$2),T82&amp;", ",T82&amp;" "&amp;F$2&amp;", "),IF((U82&lt;&gt;U81)*($G$2="Y"),"same collector, ","")))))))))&amp;(IF(ISBLANK(U82),"",(IF(U82&lt;&gt;U81,U82&amp;", ",(IF(B82&lt;&gt;B81,U82&amp;", ",IF(Z82&lt;&gt;Z81,U82&amp;", ",(IF(T82&lt;&gt;T81,IF((T82&lt;&gt;T81)*($G$2="Y"),"same date, ", ""),IF((T82=T81)*(U82=U81)*(S82&lt;&gt;S81)*($G$2="Y"),"same collector and date, ", ""))))))))))&amp;(IF(ISBLANK(V82),"",V82&amp;", "))&amp;IF((AA82&lt;&gt;AA83)*($H$2="y"),AD82&amp;AE82,IF((AA82&lt;&gt;AA83)*($H$2="m"),AD82&amp;AG82,IF(($H$2&lt;&gt;"m")*($H$2&lt;&gt;"Y"),(IF(F82=0,"",F82&amp;" "&amp;$F$4&amp;" "))&amp;(IF(G82=0,"",G82&amp;" "&amp;$G$4&amp;" "))&amp;(IF(H82=0,"",H82&amp;" "&amp;H$4&amp;" "))&amp;(IF(I82=0,"",I82&amp;" "&amp;$I$4&amp;" "))&amp;(IF(J82=0,"",J82&amp;" "&amp;$J$4&amp;" "))&amp;IF((ISBLANK(C82)),"","("&amp;C82&amp;")"),"")))&amp;IF((B82=B83)*(K82=K83)*(L82=L83)*(M82=M83),IF(($H$2&lt;&gt;"m")*($H$2&lt;&gt;"Y"), ", ", IF((ISNUMBER(FIND(")",AE82))), ", ", "")),IF((B82=B83)*(K82=K83)*(L82=L83),";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v>
      </c>
      <c r="AI82" s="1"/>
    </row>
    <row r="83" spans="1:35" s="4" customFormat="1" x14ac:dyDescent="0.25">
      <c r="A83" s="3">
        <f t="shared" si="12"/>
        <v>1</v>
      </c>
      <c r="B83" s="53" t="str">
        <f t="shared" si="16"/>
        <v>Kukulcania arizonica</v>
      </c>
      <c r="C83" s="54" t="s">
        <v>205</v>
      </c>
      <c r="D83" s="55" t="s">
        <v>204</v>
      </c>
      <c r="E83" s="55"/>
      <c r="F83" s="54">
        <v>0</v>
      </c>
      <c r="G83" s="54">
        <v>1</v>
      </c>
      <c r="H83" s="54">
        <v>0</v>
      </c>
      <c r="I83" s="54"/>
      <c r="J83" s="54"/>
      <c r="K83" s="54" t="s">
        <v>366</v>
      </c>
      <c r="L83" s="54" t="s">
        <v>79</v>
      </c>
      <c r="M83" s="54" t="s">
        <v>748</v>
      </c>
      <c r="N83" s="54" t="s">
        <v>769</v>
      </c>
      <c r="O83" s="54" t="s">
        <v>86</v>
      </c>
      <c r="P83" s="54"/>
      <c r="Q83" s="54" t="s">
        <v>86</v>
      </c>
      <c r="R83" s="54"/>
      <c r="S83" s="54" t="s">
        <v>773</v>
      </c>
      <c r="T83" s="54" t="s">
        <v>777</v>
      </c>
      <c r="U83" s="54" t="s">
        <v>778</v>
      </c>
      <c r="V83" s="54"/>
      <c r="W83" s="54" t="s">
        <v>86</v>
      </c>
      <c r="X83" s="147">
        <f ca="1">IF(ISBLANK(D83),"",IF('order-admin-units'!$I$1&lt;&gt;"y", "", IF((K83="")*(ISBLANK(D83)=FALSE), 'order-admin-units'!$B$1+1, VLOOKUP(K83, ordercountry, 2))))</f>
        <v>1</v>
      </c>
      <c r="Y83" s="147">
        <f ca="1">IF(ISBLANK(D83),"",IF('order-admin-units'!$I$1&lt;&gt;"y", "", IF(L83="", 'order-admin-units'!$B$2+1, VLOOKUP(K83&amp;"@"&amp;L83, orderadmin, 2))))</f>
        <v>4</v>
      </c>
      <c r="Z83" s="147" t="str">
        <f t="shared" si="13"/>
        <v>USAArizonaCochiseChiricahua Mountains</v>
      </c>
      <c r="AA83" s="147" t="str">
        <f t="shared" si="14"/>
        <v>Kukulcania arizonicaUSAArizonaCochiseChiricahua Mountains[N31.92981°, W109.38229°]R.O. Schuster &amp; L.M. Smith6/VIII/1958</v>
      </c>
      <c r="AB83" s="147" t="str">
        <f t="shared" si="15"/>
        <v xml:space="preserve">Kukulcania arizonicaUSAArizonaCochiseChiricahua Mountains[N31.92981°, W109.38229°]R.O. Schuster &amp; L.M. Smith6/VIII/1958AMNH </v>
      </c>
      <c r="AC83" s="147" t="str">
        <f t="shared" si="9"/>
        <v>Kukulcania arizonicaUSAArizonaCochiseChiricahua Mountains[N31.92981°, W109.38229°]R.O. Schuster &amp; L.M. Smith6/VIII/1958</v>
      </c>
      <c r="AD83" s="11" t="str">
        <f t="shared" si="10"/>
        <v/>
      </c>
      <c r="AE83" s="11" t="str">
        <f t="array" ref="AE83">IF(ISBLANK(D83),"",IF(OR($H$2="y",$H$2="m"),IF(AA83=AA82,IF(OR(AB83=$AB$4:$AB82)=FALSE,AE82&amp;C83,AE82),"("&amp;C83)&amp;IF(AA83=AA84,IF(OR(AB84=$AB$4:$AB83)=FALSE,", ",""),") "),""))</f>
        <v/>
      </c>
      <c r="AF83" s="11" t="str">
        <f t="shared" si="11"/>
        <v/>
      </c>
      <c r="AG83" s="11" t="str">
        <f t="array" ref="AG83">IF(ISBLANK(D83),"",IF(OR($H$2="y",$H$2="m"),IF(AA83=AA82,IF(OR(AC83=$AC$4:$AC82)=FALSE,AG82&amp;AF83,AG82),"("&amp;AF83)&amp;IF(AA83=AA84,IF(OR(AC84=$AC$4:$AC83)=FALSE,", ",""),") "),""))</f>
        <v/>
      </c>
      <c r="AH83" s="10" t="str">
        <f>IF((ISBLANK(D83)),"",IF(D83=D82,AH82,"")&amp;IF(B82&lt;&gt;B83,((IF(ISBLANK(E83),$D$3&amp;"Non-type material: "&amp;$D$3,$D$3&amp;INDEX('type-categories'!$A$2:$B$100,MATCH(E83,'type-categories'!$A$2:$A$100,0),2)&amp;$D$3))),"")&amp;(IF(K83&lt;&gt;K82,$C$2&amp;K83&amp;$K$3&amp;$C$2&amp;" ",(IF(B83&lt;&gt;B82,$C$2&amp;K83&amp;$K$3&amp;$C$2&amp;" ",""))))&amp;(IF(L83="","",((IF(L83&lt;&gt;L82,$D$2&amp;L83&amp;$L$3&amp;$D$2&amp;" ",IF(B83&lt;&gt;B82,$D$2&amp;L83&amp;$L$3&amp;$D$2&amp;" ",""))))))&amp;(IF(M83="","",((IF(M83&lt;&gt;M82,$E$2&amp;M83&amp;$E$2&amp;","&amp;" ",IF(B83&lt;&gt;B82,$E$2&amp;M83&amp;$E$2&amp;",",""))))))&amp;(IF(N83="","",IF(N83&lt;&gt;N82,N83&amp;", ",IF(B83&lt;&gt;B82,N83&amp;", ",""))))&amp;(IF(ISBLANK(O83),"",(IF(O83&lt;&gt;O82,O83&amp;", ",IF(B83&lt;&gt;B82,O83&amp;", ","")))))&amp;(IF(ISBLANK(P83),"",(IF(P83&lt;&gt;P82,P83&amp;", ",IF(B83&lt;&gt;B82,P83&amp;", ",IF(Z83&lt;&gt;Z82,P83&amp;", ",""))))))&amp;(IF(ISBLANK(Q83),"",(IF(Q83&lt;&gt;Q82,Q83&amp;", ",IF(B83&lt;&gt;B82,Q83&amp;", ",IF(Z83&lt;&gt;Z82,Q83&amp;", ",""))))))&amp;(IF(ISBLANK(R83),"",(IF(R83&lt;&gt;R82,R83&amp;"m, ",IF(B83&lt;&gt;B82,R83&amp;"m, ",IF(Z83&lt;&gt;Z82,R83&amp;"m, ",""))))))&amp;IF(ISBLANK(S83),"",(IF(B83&lt;&gt;B82,S83&amp;", ",IF(S83&lt;&gt;S82,IF((Z83=Z82),"same locality "&amp;S83&amp;", ",S83&amp;", "),""))))&amp;(IF(ISBLANK(T83),"",(IF(T83&lt;&gt;T82,IF(ISBLANK(F$2),T83&amp;", ",T83&amp;" "&amp;F$2&amp;", "),(IF(B83&lt;&gt;B82,IF(ISBLANK(F$2),T83&amp;", ",T83&amp;" "&amp;F$2&amp;", "),(IF(Z83&lt;&gt;Z82,IF(ISBLANK(F$2),T83&amp;", ",T83&amp;" "&amp;F$2&amp;", "),IF((U83&lt;&gt;U82)*($G$2="Y"),"same collector, ","")))))))))&amp;(IF(ISBLANK(U83),"",(IF(U83&lt;&gt;U82,U83&amp;", ",(IF(B83&lt;&gt;B82,U83&amp;", ",IF(Z83&lt;&gt;Z82,U83&amp;", ",(IF(T83&lt;&gt;T82,IF((T83&lt;&gt;T82)*($G$2="Y"),"same date, ", ""),IF((T83=T82)*(U83=U82)*(S83&lt;&gt;S82)*($G$2="Y"),"same collector and date, ", ""))))))))))&amp;(IF(ISBLANK(V83),"",V83&amp;", "))&amp;IF((AA83&lt;&gt;AA84)*($H$2="y"),AD83&amp;AE83,IF((AA83&lt;&gt;AA84)*($H$2="m"),AD83&amp;AG83,IF(($H$2&lt;&gt;"m")*($H$2&lt;&gt;"Y"),(IF(F83=0,"",F83&amp;" "&amp;$F$4&amp;" "))&amp;(IF(G83=0,"",G83&amp;" "&amp;$G$4&amp;" "))&amp;(IF(H83=0,"",H83&amp;" "&amp;H$4&amp;" "))&amp;(IF(I83=0,"",I83&amp;" "&amp;$I$4&amp;" "))&amp;(IF(J83=0,"",J83&amp;" "&amp;$J$4&amp;" "))&amp;IF((ISBLANK(C83)),"","("&amp;C83&amp;")"),"")))&amp;IF((B83=B84)*(K83=K84)*(L83=L84)*(M83=M84),IF(($H$2&lt;&gt;"m")*($H$2&lt;&gt;"Y"), ", ", IF((ISNUMBER(FIND(")",AE83))), ", ", "")),IF((B83=B84)*(K83=K84)*(L83=L84),";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v>
      </c>
      <c r="AI83" s="1"/>
    </row>
    <row r="84" spans="1:35" s="4" customFormat="1" x14ac:dyDescent="0.25">
      <c r="A84" s="3">
        <f t="shared" si="12"/>
        <v>1</v>
      </c>
      <c r="B84" s="53" t="str">
        <f t="shared" si="16"/>
        <v>Kukulcania arizonica</v>
      </c>
      <c r="C84" s="54" t="s">
        <v>205</v>
      </c>
      <c r="D84" s="55" t="s">
        <v>204</v>
      </c>
      <c r="E84" s="55"/>
      <c r="F84" s="54">
        <v>1</v>
      </c>
      <c r="G84" s="54">
        <v>0</v>
      </c>
      <c r="H84" s="54">
        <v>0</v>
      </c>
      <c r="I84" s="54"/>
      <c r="J84" s="54"/>
      <c r="K84" s="54" t="s">
        <v>366</v>
      </c>
      <c r="L84" s="54" t="s">
        <v>79</v>
      </c>
      <c r="M84" s="54" t="s">
        <v>748</v>
      </c>
      <c r="N84" s="54" t="s">
        <v>769</v>
      </c>
      <c r="O84" s="54" t="s">
        <v>779</v>
      </c>
      <c r="P84" s="54"/>
      <c r="Q84" s="54" t="s">
        <v>780</v>
      </c>
      <c r="R84" s="54"/>
      <c r="S84" s="54" t="s">
        <v>781</v>
      </c>
      <c r="T84" s="54" t="s">
        <v>396</v>
      </c>
      <c r="U84" s="54" t="s">
        <v>782</v>
      </c>
      <c r="V84" s="54"/>
      <c r="W84" s="54" t="s">
        <v>86</v>
      </c>
      <c r="X84" s="147">
        <f ca="1">IF(ISBLANK(D84),"",IF('order-admin-units'!$I$1&lt;&gt;"y", "", IF((K84="")*(ISBLANK(D84)=FALSE), 'order-admin-units'!$B$1+1, VLOOKUP(K84, ordercountry, 2))))</f>
        <v>1</v>
      </c>
      <c r="Y84" s="147">
        <f ca="1">IF(ISBLANK(D84),"",IF('order-admin-units'!$I$1&lt;&gt;"y", "", IF(L84="", 'order-admin-units'!$B$2+1, VLOOKUP(K84&amp;"@"&amp;L84, orderadmin, 2))))</f>
        <v>4</v>
      </c>
      <c r="Z84" s="147" t="str">
        <f t="shared" si="13"/>
        <v>USAArizonaCochiseChiricahua MountainsCave Creek Canyon</v>
      </c>
      <c r="AA84" s="147" t="str">
        <f t="shared" si="14"/>
        <v>Kukulcania arizonicaUSAArizonaCochiseChiricahua MountainsCave Creek Canyoncan traps[N31.92981°, W109.38229°, 1554–1615m]V. Roth14/X/1981</v>
      </c>
      <c r="AB84" s="147" t="str">
        <f t="shared" si="15"/>
        <v xml:space="preserve">Kukulcania arizonicaUSAArizonaCochiseChiricahua MountainsCave Creek Canyoncan traps[N31.92981°, W109.38229°, 1554–1615m]V. Roth14/X/1981AMNH </v>
      </c>
      <c r="AC84" s="147" t="str">
        <f t="shared" si="9"/>
        <v>Kukulcania arizonicaUSAArizonaCochiseChiricahua MountainsCave Creek Canyoncan traps[N31.92981°, W109.38229°, 1554–1615m]V. Roth14/X/1981</v>
      </c>
      <c r="AD84" s="11" t="str">
        <f t="shared" si="10"/>
        <v/>
      </c>
      <c r="AE84" s="11" t="str">
        <f t="array" ref="AE84">IF(ISBLANK(D84),"",IF(OR($H$2="y",$H$2="m"),IF(AA84=AA83,IF(OR(AB84=$AB$4:$AB83)=FALSE,AE83&amp;C84,AE83),"("&amp;C84)&amp;IF(AA84=AA85,IF(OR(AB85=$AB$4:$AB84)=FALSE,", ",""),") "),""))</f>
        <v/>
      </c>
      <c r="AF84" s="11" t="str">
        <f t="shared" si="11"/>
        <v/>
      </c>
      <c r="AG84" s="11" t="str">
        <f t="array" ref="AG84">IF(ISBLANK(D84),"",IF(OR($H$2="y",$H$2="m"),IF(AA84=AA83,IF(OR(AC84=$AC$4:$AC83)=FALSE,AG83&amp;AF84,AG83),"("&amp;AF84)&amp;IF(AA84=AA85,IF(OR(AC85=$AC$4:$AC84)=FALSE,", ",""),") "),""))</f>
        <v/>
      </c>
      <c r="AH84" s="10" t="str">
        <f>IF((ISBLANK(D84)),"",IF(D84=D83,AH83,"")&amp;IF(B83&lt;&gt;B84,((IF(ISBLANK(E84),$D$3&amp;"Non-type material: "&amp;$D$3,$D$3&amp;INDEX('type-categories'!$A$2:$B$100,MATCH(E84,'type-categories'!$A$2:$A$100,0),2)&amp;$D$3))),"")&amp;(IF(K84&lt;&gt;K83,$C$2&amp;K84&amp;$K$3&amp;$C$2&amp;" ",(IF(B84&lt;&gt;B83,$C$2&amp;K84&amp;$K$3&amp;$C$2&amp;" ",""))))&amp;(IF(L84="","",((IF(L84&lt;&gt;L83,$D$2&amp;L84&amp;$L$3&amp;$D$2&amp;" ",IF(B84&lt;&gt;B83,$D$2&amp;L84&amp;$L$3&amp;$D$2&amp;" ",""))))))&amp;(IF(M84="","",((IF(M84&lt;&gt;M83,$E$2&amp;M84&amp;$E$2&amp;","&amp;" ",IF(B84&lt;&gt;B83,$E$2&amp;M84&amp;$E$2&amp;",",""))))))&amp;(IF(N84="","",IF(N84&lt;&gt;N83,N84&amp;", ",IF(B84&lt;&gt;B83,N84&amp;", ",""))))&amp;(IF(ISBLANK(O84),"",(IF(O84&lt;&gt;O83,O84&amp;", ",IF(B84&lt;&gt;B83,O84&amp;", ","")))))&amp;(IF(ISBLANK(P84),"",(IF(P84&lt;&gt;P83,P84&amp;", ",IF(B84&lt;&gt;B83,P84&amp;", ",IF(Z84&lt;&gt;Z83,P84&amp;", ",""))))))&amp;(IF(ISBLANK(Q84),"",(IF(Q84&lt;&gt;Q83,Q84&amp;", ",IF(B84&lt;&gt;B83,Q84&amp;", ",IF(Z84&lt;&gt;Z83,Q84&amp;", ",""))))))&amp;(IF(ISBLANK(R84),"",(IF(R84&lt;&gt;R83,R84&amp;"m, ",IF(B84&lt;&gt;B83,R84&amp;"m, ",IF(Z84&lt;&gt;Z83,R84&amp;"m, ",""))))))&amp;IF(ISBLANK(S84),"",(IF(B84&lt;&gt;B83,S84&amp;", ",IF(S84&lt;&gt;S83,IF((Z84=Z83),"same locality "&amp;S84&amp;", ",S84&amp;", "),""))))&amp;(IF(ISBLANK(T84),"",(IF(T84&lt;&gt;T83,IF(ISBLANK(F$2),T84&amp;", ",T84&amp;" "&amp;F$2&amp;", "),(IF(B84&lt;&gt;B83,IF(ISBLANK(F$2),T84&amp;", ",T84&amp;" "&amp;F$2&amp;", "),(IF(Z84&lt;&gt;Z83,IF(ISBLANK(F$2),T84&amp;", ",T84&amp;" "&amp;F$2&amp;", "),IF((U84&lt;&gt;U83)*($G$2="Y"),"same collector, ","")))))))))&amp;(IF(ISBLANK(U84),"",(IF(U84&lt;&gt;U83,U84&amp;", ",(IF(B84&lt;&gt;B83,U84&amp;", ",IF(Z84&lt;&gt;Z83,U84&amp;", ",(IF(T84&lt;&gt;T83,IF((T84&lt;&gt;T83)*($G$2="Y"),"same date, ", ""),IF((T84=T83)*(U84=U83)*(S84&lt;&gt;S83)*($G$2="Y"),"same collector and date, ", ""))))))))))&amp;(IF(ISBLANK(V84),"",V84&amp;", "))&amp;IF((AA84&lt;&gt;AA85)*($H$2="y"),AD84&amp;AE84,IF((AA84&lt;&gt;AA85)*($H$2="m"),AD84&amp;AG84,IF(($H$2&lt;&gt;"m")*($H$2&lt;&gt;"Y"),(IF(F84=0,"",F84&amp;" "&amp;$F$4&amp;" "))&amp;(IF(G84=0,"",G84&amp;" "&amp;$G$4&amp;" "))&amp;(IF(H84=0,"",H84&amp;" "&amp;H$4&amp;" "))&amp;(IF(I84=0,"",I84&amp;" "&amp;$I$4&amp;" "))&amp;(IF(J84=0,"",J84&amp;" "&amp;$J$4&amp;" "))&amp;IF((ISBLANK(C84)),"","("&amp;C84&amp;")"),"")))&amp;IF((B84=B85)*(K84=K85)*(L84=L85)*(M84=M85),IF(($H$2&lt;&gt;"m")*($H$2&lt;&gt;"Y"), ", ", IF((ISNUMBER(FIND(")",AE84))), ", ", "")),IF((B84=B85)*(K84=K85)*(L84=L85),";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v>
      </c>
      <c r="AI84" s="1"/>
    </row>
    <row r="85" spans="1:35" s="4" customFormat="1" x14ac:dyDescent="0.25">
      <c r="A85" s="3">
        <f t="shared" si="12"/>
        <v>1</v>
      </c>
      <c r="B85" s="53" t="str">
        <f t="shared" si="16"/>
        <v>Kukulcania arizonica</v>
      </c>
      <c r="C85" s="54" t="s">
        <v>205</v>
      </c>
      <c r="D85" s="55" t="s">
        <v>204</v>
      </c>
      <c r="E85" s="55"/>
      <c r="F85" s="54">
        <v>0</v>
      </c>
      <c r="G85" s="54">
        <v>1</v>
      </c>
      <c r="H85" s="54">
        <v>0</v>
      </c>
      <c r="I85" s="54"/>
      <c r="J85" s="54"/>
      <c r="K85" s="54" t="s">
        <v>366</v>
      </c>
      <c r="L85" s="54" t="s">
        <v>79</v>
      </c>
      <c r="M85" s="54" t="s">
        <v>748</v>
      </c>
      <c r="N85" s="54" t="s">
        <v>769</v>
      </c>
      <c r="O85" s="54" t="s">
        <v>783</v>
      </c>
      <c r="P85" s="54"/>
      <c r="Q85" s="54" t="s">
        <v>86</v>
      </c>
      <c r="R85" s="54"/>
      <c r="S85" s="54" t="s">
        <v>773</v>
      </c>
      <c r="T85" s="54" t="s">
        <v>784</v>
      </c>
      <c r="U85" s="54" t="s">
        <v>785</v>
      </c>
      <c r="V85" s="54"/>
      <c r="W85" s="54" t="s">
        <v>86</v>
      </c>
      <c r="X85" s="147">
        <f ca="1">IF(ISBLANK(D85),"",IF('order-admin-units'!$I$1&lt;&gt;"y", "", IF((K85="")*(ISBLANK(D85)=FALSE), 'order-admin-units'!$B$1+1, VLOOKUP(K85, ordercountry, 2))))</f>
        <v>1</v>
      </c>
      <c r="Y85" s="147">
        <f ca="1">IF(ISBLANK(D85),"",IF('order-admin-units'!$I$1&lt;&gt;"y", "", IF(L85="", 'order-admin-units'!$B$2+1, VLOOKUP(K85&amp;"@"&amp;L85, orderadmin, 2))))</f>
        <v>4</v>
      </c>
      <c r="Z85" s="147" t="str">
        <f t="shared" si="13"/>
        <v>USAArizonaCochiseChiricahua MountainsCave Creek Canyon, Sunny Flat Camp Ground</v>
      </c>
      <c r="AA85" s="147" t="str">
        <f t="shared" si="14"/>
        <v>Kukulcania arizonicaUSAArizonaCochiseChiricahua MountainsCave Creek Canyon, Sunny Flat Camp Ground[N31.92981°, W109.38229°]Caziers &amp; Favreaus18/VIII/1974</v>
      </c>
      <c r="AB85" s="147" t="str">
        <f t="shared" si="15"/>
        <v xml:space="preserve">Kukulcania arizonicaUSAArizonaCochiseChiricahua MountainsCave Creek Canyon, Sunny Flat Camp Ground[N31.92981°, W109.38229°]Caziers &amp; Favreaus18/VIII/1974AMNH </v>
      </c>
      <c r="AC85" s="147" t="str">
        <f t="shared" si="9"/>
        <v>Kukulcania arizonicaUSAArizonaCochiseChiricahua MountainsCave Creek Canyon, Sunny Flat Camp Ground[N31.92981°, W109.38229°]Caziers &amp; Favreaus18/VIII/1974</v>
      </c>
      <c r="AD85" s="11" t="str">
        <f t="shared" si="10"/>
        <v/>
      </c>
      <c r="AE85" s="11" t="str">
        <f t="array" ref="AE85">IF(ISBLANK(D85),"",IF(OR($H$2="y",$H$2="m"),IF(AA85=AA84,IF(OR(AB85=$AB$4:$AB84)=FALSE,AE84&amp;C85,AE84),"("&amp;C85)&amp;IF(AA85=AA86,IF(OR(AB86=$AB$4:$AB85)=FALSE,", ",""),") "),""))</f>
        <v/>
      </c>
      <c r="AF85" s="11" t="str">
        <f t="shared" si="11"/>
        <v/>
      </c>
      <c r="AG85" s="11" t="str">
        <f t="array" ref="AG85">IF(ISBLANK(D85),"",IF(OR($H$2="y",$H$2="m"),IF(AA85=AA84,IF(OR(AC85=$AC$4:$AC84)=FALSE,AG84&amp;AF85,AG84),"("&amp;AF85)&amp;IF(AA85=AA86,IF(OR(AC86=$AC$4:$AC85)=FALSE,", ",""),") "),""))</f>
        <v/>
      </c>
      <c r="AH85" s="10" t="str">
        <f>IF((ISBLANK(D85)),"",IF(D85=D84,AH84,"")&amp;IF(B84&lt;&gt;B85,((IF(ISBLANK(E85),$D$3&amp;"Non-type material: "&amp;$D$3,$D$3&amp;INDEX('type-categories'!$A$2:$B$100,MATCH(E85,'type-categories'!$A$2:$A$100,0),2)&amp;$D$3))),"")&amp;(IF(K85&lt;&gt;K84,$C$2&amp;K85&amp;$K$3&amp;$C$2&amp;" ",(IF(B85&lt;&gt;B84,$C$2&amp;K85&amp;$K$3&amp;$C$2&amp;" ",""))))&amp;(IF(L85="","",((IF(L85&lt;&gt;L84,$D$2&amp;L85&amp;$L$3&amp;$D$2&amp;" ",IF(B85&lt;&gt;B84,$D$2&amp;L85&amp;$L$3&amp;$D$2&amp;" ",""))))))&amp;(IF(M85="","",((IF(M85&lt;&gt;M84,$E$2&amp;M85&amp;$E$2&amp;","&amp;" ",IF(B85&lt;&gt;B84,$E$2&amp;M85&amp;$E$2&amp;",",""))))))&amp;(IF(N85="","",IF(N85&lt;&gt;N84,N85&amp;", ",IF(B85&lt;&gt;B84,N85&amp;", ",""))))&amp;(IF(ISBLANK(O85),"",(IF(O85&lt;&gt;O84,O85&amp;", ",IF(B85&lt;&gt;B84,O85&amp;", ","")))))&amp;(IF(ISBLANK(P85),"",(IF(P85&lt;&gt;P84,P85&amp;", ",IF(B85&lt;&gt;B84,P85&amp;", ",IF(Z85&lt;&gt;Z84,P85&amp;", ",""))))))&amp;(IF(ISBLANK(Q85),"",(IF(Q85&lt;&gt;Q84,Q85&amp;", ",IF(B85&lt;&gt;B84,Q85&amp;", ",IF(Z85&lt;&gt;Z84,Q85&amp;", ",""))))))&amp;(IF(ISBLANK(R85),"",(IF(R85&lt;&gt;R84,R85&amp;"m, ",IF(B85&lt;&gt;B84,R85&amp;"m, ",IF(Z85&lt;&gt;Z84,R85&amp;"m, ",""))))))&amp;IF(ISBLANK(S85),"",(IF(B85&lt;&gt;B84,S85&amp;", ",IF(S85&lt;&gt;S84,IF((Z85=Z84),"same locality "&amp;S85&amp;", ",S85&amp;", "),""))))&amp;(IF(ISBLANK(T85),"",(IF(T85&lt;&gt;T84,IF(ISBLANK(F$2),T85&amp;", ",T85&amp;" "&amp;F$2&amp;", "),(IF(B85&lt;&gt;B84,IF(ISBLANK(F$2),T85&amp;", ",T85&amp;" "&amp;F$2&amp;", "),(IF(Z85&lt;&gt;Z84,IF(ISBLANK(F$2),T85&amp;", ",T85&amp;" "&amp;F$2&amp;", "),IF((U85&lt;&gt;U84)*($G$2="Y"),"same collector, ","")))))))))&amp;(IF(ISBLANK(U85),"",(IF(U85&lt;&gt;U84,U85&amp;", ",(IF(B85&lt;&gt;B84,U85&amp;", ",IF(Z85&lt;&gt;Z84,U85&amp;", ",(IF(T85&lt;&gt;T84,IF((T85&lt;&gt;T84)*($G$2="Y"),"same date, ", ""),IF((T85=T84)*(U85=U84)*(S85&lt;&gt;S84)*($G$2="Y"),"same collector and date, ", ""))))))))))&amp;(IF(ISBLANK(V85),"",V85&amp;", "))&amp;IF((AA85&lt;&gt;AA86)*($H$2="y"),AD85&amp;AE85,IF((AA85&lt;&gt;AA86)*($H$2="m"),AD85&amp;AG85,IF(($H$2&lt;&gt;"m")*($H$2&lt;&gt;"Y"),(IF(F85=0,"",F85&amp;" "&amp;$F$4&amp;" "))&amp;(IF(G85=0,"",G85&amp;" "&amp;$G$4&amp;" "))&amp;(IF(H85=0,"",H85&amp;" "&amp;H$4&amp;" "))&amp;(IF(I85=0,"",I85&amp;" "&amp;$I$4&amp;" "))&amp;(IF(J85=0,"",J85&amp;" "&amp;$J$4&amp;" "))&amp;IF((ISBLANK(C85)),"","("&amp;C85&amp;")"),"")))&amp;IF((B85=B86)*(K85=K86)*(L85=L86)*(M85=M86),IF(($H$2&lt;&gt;"m")*($H$2&lt;&gt;"Y"), ", ", IF((ISNUMBER(FIND(")",AE85))), ", ", "")),IF((B85=B86)*(K85=K86)*(L85=L86),";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v>
      </c>
      <c r="AI85" s="1"/>
    </row>
    <row r="86" spans="1:35" s="4" customFormat="1" x14ac:dyDescent="0.25">
      <c r="A86" s="3">
        <f t="shared" si="12"/>
        <v>1</v>
      </c>
      <c r="B86" s="53" t="str">
        <f t="shared" si="16"/>
        <v>Kukulcania arizonica</v>
      </c>
      <c r="C86" s="57" t="s">
        <v>270</v>
      </c>
      <c r="D86" s="57" t="s">
        <v>204</v>
      </c>
      <c r="E86" s="57"/>
      <c r="F86" s="57">
        <v>1</v>
      </c>
      <c r="G86" s="57">
        <v>0</v>
      </c>
      <c r="H86" s="57">
        <v>0</v>
      </c>
      <c r="I86" s="57"/>
      <c r="J86" s="57"/>
      <c r="K86" s="57" t="s">
        <v>366</v>
      </c>
      <c r="L86" s="57" t="s">
        <v>79</v>
      </c>
      <c r="M86" s="57" t="s">
        <v>748</v>
      </c>
      <c r="N86" s="57" t="s">
        <v>769</v>
      </c>
      <c r="O86" s="58" t="s">
        <v>756</v>
      </c>
      <c r="P86" s="58"/>
      <c r="Q86" s="58" t="s">
        <v>86</v>
      </c>
      <c r="R86" s="58"/>
      <c r="S86" s="54" t="s">
        <v>773</v>
      </c>
      <c r="T86" s="57" t="s">
        <v>490</v>
      </c>
      <c r="U86" s="57" t="s">
        <v>786</v>
      </c>
      <c r="V86" s="57"/>
      <c r="W86" s="57" t="s">
        <v>86</v>
      </c>
      <c r="X86" s="147">
        <f ca="1">IF(ISBLANK(D86),"",IF('order-admin-units'!$I$1&lt;&gt;"y", "", IF((K86="")*(ISBLANK(D86)=FALSE), 'order-admin-units'!$B$1+1, VLOOKUP(K86, ordercountry, 2))))</f>
        <v>1</v>
      </c>
      <c r="Y86" s="147">
        <f ca="1">IF(ISBLANK(D86),"",IF('order-admin-units'!$I$1&lt;&gt;"y", "", IF(L86="", 'order-admin-units'!$B$2+1, VLOOKUP(K86&amp;"@"&amp;L86, orderadmin, 2))))</f>
        <v>4</v>
      </c>
      <c r="Z86" s="147" t="str">
        <f t="shared" si="13"/>
        <v>USAArizonaCochiseChiricahua MountainsS.W.R.S.</v>
      </c>
      <c r="AA86" s="147" t="str">
        <f t="shared" si="14"/>
        <v>Kukulcania arizonicaUSAArizonaCochiseChiricahua MountainsS.W.R.S.[N31.92981°, W109.38229°]D. Ubick19–22/VII/1975</v>
      </c>
      <c r="AB86" s="147" t="str">
        <f t="shared" si="15"/>
        <v>Kukulcania arizonicaUSAArizonaCochiseChiricahua MountainsS.W.R.S.[N31.92981°, W109.38229°]D. Ubick19–22/VII/1975DU 75.07.19</v>
      </c>
      <c r="AC86" s="147" t="str">
        <f t="shared" si="9"/>
        <v>Kukulcania arizonicaUSAArizonaCochiseChiricahua MountainsS.W.R.S.[N31.92981°, W109.38229°]D. Ubick19–22/VII/1975</v>
      </c>
      <c r="AD86" s="11" t="str">
        <f t="shared" si="10"/>
        <v/>
      </c>
      <c r="AE86" s="11" t="str">
        <f t="array" ref="AE86">IF(ISBLANK(D86),"",IF(OR($H$2="y",$H$2="m"),IF(AA86=AA85,IF(OR(AB86=$AB$4:$AB85)=FALSE,AE85&amp;C86,AE85),"("&amp;C86)&amp;IF(AA86=AA87,IF(OR(AB87=$AB$4:$AB86)=FALSE,", ",""),") "),""))</f>
        <v/>
      </c>
      <c r="AF86" s="11" t="str">
        <f t="shared" si="11"/>
        <v/>
      </c>
      <c r="AG86" s="11" t="str">
        <f t="array" ref="AG86">IF(ISBLANK(D86),"",IF(OR($H$2="y",$H$2="m"),IF(AA86=AA85,IF(OR(AC86=$AC$4:$AC85)=FALSE,AG85&amp;AF86,AG85),"("&amp;AF86)&amp;IF(AA86=AA87,IF(OR(AC87=$AC$4:$AC86)=FALSE,", ",""),") "),""))</f>
        <v/>
      </c>
      <c r="AH86" s="10" t="str">
        <f>IF((ISBLANK(D86)),"",IF(D86=D85,AH85,"")&amp;IF(B85&lt;&gt;B86,((IF(ISBLANK(E86),$D$3&amp;"Non-type material: "&amp;$D$3,$D$3&amp;INDEX('type-categories'!$A$2:$B$100,MATCH(E86,'type-categories'!$A$2:$A$100,0),2)&amp;$D$3))),"")&amp;(IF(K86&lt;&gt;K85,$C$2&amp;K86&amp;$K$3&amp;$C$2&amp;" ",(IF(B86&lt;&gt;B85,$C$2&amp;K86&amp;$K$3&amp;$C$2&amp;" ",""))))&amp;(IF(L86="","",((IF(L86&lt;&gt;L85,$D$2&amp;L86&amp;$L$3&amp;$D$2&amp;" ",IF(B86&lt;&gt;B85,$D$2&amp;L86&amp;$L$3&amp;$D$2&amp;" ",""))))))&amp;(IF(M86="","",((IF(M86&lt;&gt;M85,$E$2&amp;M86&amp;$E$2&amp;","&amp;" ",IF(B86&lt;&gt;B85,$E$2&amp;M86&amp;$E$2&amp;",",""))))))&amp;(IF(N86="","",IF(N86&lt;&gt;N85,N86&amp;", ",IF(B86&lt;&gt;B85,N86&amp;", ",""))))&amp;(IF(ISBLANK(O86),"",(IF(O86&lt;&gt;O85,O86&amp;", ",IF(B86&lt;&gt;B85,O86&amp;", ","")))))&amp;(IF(ISBLANK(P86),"",(IF(P86&lt;&gt;P85,P86&amp;", ",IF(B86&lt;&gt;B85,P86&amp;", ",IF(Z86&lt;&gt;Z85,P86&amp;", ",""))))))&amp;(IF(ISBLANK(Q86),"",(IF(Q86&lt;&gt;Q85,Q86&amp;", ",IF(B86&lt;&gt;B85,Q86&amp;", ",IF(Z86&lt;&gt;Z85,Q86&amp;", ",""))))))&amp;(IF(ISBLANK(R86),"",(IF(R86&lt;&gt;R85,R86&amp;"m, ",IF(B86&lt;&gt;B85,R86&amp;"m, ",IF(Z86&lt;&gt;Z85,R86&amp;"m, ",""))))))&amp;IF(ISBLANK(S86),"",(IF(B86&lt;&gt;B85,S86&amp;", ",IF(S86&lt;&gt;S85,IF((Z86=Z85),"same locality "&amp;S86&amp;", ",S86&amp;", "),""))))&amp;(IF(ISBLANK(T86),"",(IF(T86&lt;&gt;T85,IF(ISBLANK(F$2),T86&amp;", ",T86&amp;" "&amp;F$2&amp;", "),(IF(B86&lt;&gt;B85,IF(ISBLANK(F$2),T86&amp;", ",T86&amp;" "&amp;F$2&amp;", "),(IF(Z86&lt;&gt;Z85,IF(ISBLANK(F$2),T86&amp;", ",T86&amp;" "&amp;F$2&amp;", "),IF((U86&lt;&gt;U85)*($G$2="Y"),"same collector, ","")))))))))&amp;(IF(ISBLANK(U86),"",(IF(U86&lt;&gt;U85,U86&amp;", ",(IF(B86&lt;&gt;B85,U86&amp;", ",IF(Z86&lt;&gt;Z85,U86&amp;", ",(IF(T86&lt;&gt;T85,IF((T86&lt;&gt;T85)*($G$2="Y"),"same date, ", ""),IF((T86=T85)*(U86=U85)*(S86&lt;&gt;S85)*($G$2="Y"),"same collector and date, ", ""))))))))))&amp;(IF(ISBLANK(V86),"",V86&amp;", "))&amp;IF((AA86&lt;&gt;AA87)*($H$2="y"),AD86&amp;AE86,IF((AA86&lt;&gt;AA87)*($H$2="m"),AD86&amp;AG86,IF(($H$2&lt;&gt;"m")*($H$2&lt;&gt;"Y"),(IF(F86=0,"",F86&amp;" "&amp;$F$4&amp;" "))&amp;(IF(G86=0,"",G86&amp;" "&amp;$G$4&amp;" "))&amp;(IF(H86=0,"",H86&amp;" "&amp;H$4&amp;" "))&amp;(IF(I86=0,"",I86&amp;" "&amp;$I$4&amp;" "))&amp;(IF(J86=0,"",J86&amp;" "&amp;$J$4&amp;" "))&amp;IF((ISBLANK(C86)),"","("&amp;C86&amp;")"),"")))&amp;IF((B86=B87)*(K86=K87)*(L86=L87)*(M86=M87),IF(($H$2&lt;&gt;"m")*($H$2&lt;&gt;"Y"), ", ", IF((ISNUMBER(FIND(")",AE86))), ", ", "")),IF((B86=B87)*(K86=K87)*(L86=L87),";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v>
      </c>
      <c r="AI86" s="1"/>
    </row>
    <row r="87" spans="1:35" s="4" customFormat="1" x14ac:dyDescent="0.25">
      <c r="A87" s="3">
        <f t="shared" si="12"/>
        <v>1</v>
      </c>
      <c r="B87" s="53" t="str">
        <f t="shared" si="16"/>
        <v>Kukulcania arizonica</v>
      </c>
      <c r="C87" s="56" t="s">
        <v>205</v>
      </c>
      <c r="D87" s="57" t="s">
        <v>204</v>
      </c>
      <c r="E87" s="57"/>
      <c r="F87" s="57">
        <v>0</v>
      </c>
      <c r="G87" s="57">
        <v>1</v>
      </c>
      <c r="H87" s="57">
        <v>5</v>
      </c>
      <c r="I87" s="57"/>
      <c r="J87" s="57"/>
      <c r="K87" s="57" t="s">
        <v>366</v>
      </c>
      <c r="L87" s="57" t="s">
        <v>79</v>
      </c>
      <c r="M87" s="57" t="s">
        <v>748</v>
      </c>
      <c r="N87" s="57" t="s">
        <v>769</v>
      </c>
      <c r="O87" s="57" t="s">
        <v>787</v>
      </c>
      <c r="P87" s="57"/>
      <c r="Q87" s="57" t="s">
        <v>86</v>
      </c>
      <c r="R87" s="57"/>
      <c r="S87" s="54" t="s">
        <v>773</v>
      </c>
      <c r="T87" s="57" t="s">
        <v>83</v>
      </c>
      <c r="U87" s="57" t="s">
        <v>537</v>
      </c>
      <c r="V87" s="57"/>
      <c r="W87" s="57" t="s">
        <v>86</v>
      </c>
      <c r="X87" s="147">
        <f ca="1">IF(ISBLANK(D87),"",IF('order-admin-units'!$I$1&lt;&gt;"y", "", IF((K87="")*(ISBLANK(D87)=FALSE), 'order-admin-units'!$B$1+1, VLOOKUP(K87, ordercountry, 2))))</f>
        <v>1</v>
      </c>
      <c r="Y87" s="147">
        <f ca="1">IF(ISBLANK(D87),"",IF('order-admin-units'!$I$1&lt;&gt;"y", "", IF(L87="", 'order-admin-units'!$B$2+1, VLOOKUP(K87&amp;"@"&amp;L87, orderadmin, 2))))</f>
        <v>4</v>
      </c>
      <c r="Z87" s="147" t="str">
        <f t="shared" si="13"/>
        <v>USAArizonaCochiseChiricahua MountainsTurkey Cr. Near Forest, rt. 42</v>
      </c>
      <c r="AA87" s="147" t="str">
        <f t="shared" si="14"/>
        <v>Kukulcania arizonicaUSAArizonaCochiseChiricahua MountainsTurkey Cr. Near Forest, rt. 42[N31.92981°, W109.38229°]S. Johnson20/VIII/1976</v>
      </c>
      <c r="AB87" s="147" t="str">
        <f t="shared" si="15"/>
        <v xml:space="preserve">Kukulcania arizonicaUSAArizonaCochiseChiricahua MountainsTurkey Cr. Near Forest, rt. 42[N31.92981°, W109.38229°]S. Johnson20/VIII/1976AMNH </v>
      </c>
      <c r="AC87" s="147" t="str">
        <f t="shared" si="9"/>
        <v>Kukulcania arizonicaUSAArizonaCochiseChiricahua MountainsTurkey Cr. Near Forest, rt. 42[N31.92981°, W109.38229°]S. Johnson20/VIII/1976</v>
      </c>
      <c r="AD87" s="11" t="str">
        <f t="shared" si="10"/>
        <v/>
      </c>
      <c r="AE87" s="11" t="str">
        <f t="array" ref="AE87">IF(ISBLANK(D87),"",IF(OR($H$2="y",$H$2="m"),IF(AA87=AA86,IF(OR(AB87=$AB$4:$AB86)=FALSE,AE86&amp;C87,AE86),"("&amp;C87)&amp;IF(AA87=AA88,IF(OR(AB88=$AB$4:$AB87)=FALSE,", ",""),") "),""))</f>
        <v/>
      </c>
      <c r="AF87" s="11" t="str">
        <f t="shared" si="11"/>
        <v/>
      </c>
      <c r="AG87" s="11" t="str">
        <f t="array" ref="AG87">IF(ISBLANK(D87),"",IF(OR($H$2="y",$H$2="m"),IF(AA87=AA86,IF(OR(AC87=$AC$4:$AC86)=FALSE,AG86&amp;AF87,AG86),"("&amp;AF87)&amp;IF(AA87=AA88,IF(OR(AC88=$AC$4:$AC87)=FALSE,", ",""),") "),""))</f>
        <v/>
      </c>
      <c r="AH87" s="10" t="str">
        <f>IF((ISBLANK(D87)),"",IF(D87=D86,AH86,"")&amp;IF(B86&lt;&gt;B87,((IF(ISBLANK(E87),$D$3&amp;"Non-type material: "&amp;$D$3,$D$3&amp;INDEX('type-categories'!$A$2:$B$100,MATCH(E87,'type-categories'!$A$2:$A$100,0),2)&amp;$D$3))),"")&amp;(IF(K87&lt;&gt;K86,$C$2&amp;K87&amp;$K$3&amp;$C$2&amp;" ",(IF(B87&lt;&gt;B86,$C$2&amp;K87&amp;$K$3&amp;$C$2&amp;" ",""))))&amp;(IF(L87="","",((IF(L87&lt;&gt;L86,$D$2&amp;L87&amp;$L$3&amp;$D$2&amp;" ",IF(B87&lt;&gt;B86,$D$2&amp;L87&amp;$L$3&amp;$D$2&amp;" ",""))))))&amp;(IF(M87="","",((IF(M87&lt;&gt;M86,$E$2&amp;M87&amp;$E$2&amp;","&amp;" ",IF(B87&lt;&gt;B86,$E$2&amp;M87&amp;$E$2&amp;",",""))))))&amp;(IF(N87="","",IF(N87&lt;&gt;N86,N87&amp;", ",IF(B87&lt;&gt;B86,N87&amp;", ",""))))&amp;(IF(ISBLANK(O87),"",(IF(O87&lt;&gt;O86,O87&amp;", ",IF(B87&lt;&gt;B86,O87&amp;", ","")))))&amp;(IF(ISBLANK(P87),"",(IF(P87&lt;&gt;P86,P87&amp;", ",IF(B87&lt;&gt;B86,P87&amp;", ",IF(Z87&lt;&gt;Z86,P87&amp;", ",""))))))&amp;(IF(ISBLANK(Q87),"",(IF(Q87&lt;&gt;Q86,Q87&amp;", ",IF(B87&lt;&gt;B86,Q87&amp;", ",IF(Z87&lt;&gt;Z86,Q87&amp;", ",""))))))&amp;(IF(ISBLANK(R87),"",(IF(R87&lt;&gt;R86,R87&amp;"m, ",IF(B87&lt;&gt;B86,R87&amp;"m, ",IF(Z87&lt;&gt;Z86,R87&amp;"m, ",""))))))&amp;IF(ISBLANK(S87),"",(IF(B87&lt;&gt;B86,S87&amp;", ",IF(S87&lt;&gt;S86,IF((Z87=Z86),"same locality "&amp;S87&amp;", ",S87&amp;", "),""))))&amp;(IF(ISBLANK(T87),"",(IF(T87&lt;&gt;T86,IF(ISBLANK(F$2),T87&amp;", ",T87&amp;" "&amp;F$2&amp;", "),(IF(B87&lt;&gt;B86,IF(ISBLANK(F$2),T87&amp;", ",T87&amp;" "&amp;F$2&amp;", "),(IF(Z87&lt;&gt;Z86,IF(ISBLANK(F$2),T87&amp;", ",T87&amp;" "&amp;F$2&amp;", "),IF((U87&lt;&gt;U86)*($G$2="Y"),"same collector, ","")))))))))&amp;(IF(ISBLANK(U87),"",(IF(U87&lt;&gt;U86,U87&amp;", ",(IF(B87&lt;&gt;B86,U87&amp;", ",IF(Z87&lt;&gt;Z86,U87&amp;", ",(IF(T87&lt;&gt;T86,IF((T87&lt;&gt;T86)*($G$2="Y"),"same date, ", ""),IF((T87=T86)*(U87=U86)*(S87&lt;&gt;S86)*($G$2="Y"),"same collector and date, ", ""))))))))))&amp;(IF(ISBLANK(V87),"",V87&amp;", "))&amp;IF((AA87&lt;&gt;AA88)*($H$2="y"),AD87&amp;AE87,IF((AA87&lt;&gt;AA88)*($H$2="m"),AD87&amp;AG87,IF(($H$2&lt;&gt;"m")*($H$2&lt;&gt;"Y"),(IF(F87=0,"",F87&amp;" "&amp;$F$4&amp;" "))&amp;(IF(G87=0,"",G87&amp;" "&amp;$G$4&amp;" "))&amp;(IF(H87=0,"",H87&amp;" "&amp;H$4&amp;" "))&amp;(IF(I87=0,"",I87&amp;" "&amp;$I$4&amp;" "))&amp;(IF(J87=0,"",J87&amp;" "&amp;$J$4&amp;" "))&amp;IF((ISBLANK(C87)),"","("&amp;C87&amp;")"),"")))&amp;IF((B87=B88)*(K87=K88)*(L87=L88)*(M87=M88),IF(($H$2&lt;&gt;"m")*($H$2&lt;&gt;"Y"), ", ", IF((ISNUMBER(FIND(")",AE87))), ", ", "")),IF((B87=B88)*(K87=K88)*(L87=L88),";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v>
      </c>
      <c r="AI87" s="1"/>
    </row>
    <row r="88" spans="1:35" s="4" customFormat="1" x14ac:dyDescent="0.25">
      <c r="A88" s="3">
        <f t="shared" si="12"/>
        <v>1</v>
      </c>
      <c r="B88" s="53" t="str">
        <f t="shared" si="16"/>
        <v>Kukulcania arizonica</v>
      </c>
      <c r="C88" s="54" t="s">
        <v>205</v>
      </c>
      <c r="D88" s="56" t="s">
        <v>204</v>
      </c>
      <c r="E88" s="56"/>
      <c r="F88" s="54">
        <v>0</v>
      </c>
      <c r="G88" s="54">
        <v>1</v>
      </c>
      <c r="H88" s="54">
        <v>0</v>
      </c>
      <c r="I88" s="54"/>
      <c r="J88" s="54"/>
      <c r="K88" s="54" t="s">
        <v>366</v>
      </c>
      <c r="L88" s="54" t="s">
        <v>79</v>
      </c>
      <c r="M88" s="54" t="s">
        <v>748</v>
      </c>
      <c r="N88" s="54" t="s">
        <v>769</v>
      </c>
      <c r="O88" s="54" t="s">
        <v>787</v>
      </c>
      <c r="P88" s="54"/>
      <c r="Q88" s="54" t="s">
        <v>86</v>
      </c>
      <c r="R88" s="54"/>
      <c r="S88" s="54" t="s">
        <v>773</v>
      </c>
      <c r="T88" s="56" t="s">
        <v>83</v>
      </c>
      <c r="U88" s="56" t="s">
        <v>537</v>
      </c>
      <c r="V88" s="56"/>
      <c r="W88" s="56" t="s">
        <v>86</v>
      </c>
      <c r="X88" s="147">
        <f ca="1">IF(ISBLANK(D88),"",IF('order-admin-units'!$I$1&lt;&gt;"y", "", IF((K88="")*(ISBLANK(D88)=FALSE), 'order-admin-units'!$B$1+1, VLOOKUP(K88, ordercountry, 2))))</f>
        <v>1</v>
      </c>
      <c r="Y88" s="147">
        <f ca="1">IF(ISBLANK(D88),"",IF('order-admin-units'!$I$1&lt;&gt;"y", "", IF(L88="", 'order-admin-units'!$B$2+1, VLOOKUP(K88&amp;"@"&amp;L88, orderadmin, 2))))</f>
        <v>4</v>
      </c>
      <c r="Z88" s="147" t="str">
        <f t="shared" si="13"/>
        <v>USAArizonaCochiseChiricahua MountainsTurkey Cr. Near Forest, rt. 42</v>
      </c>
      <c r="AA88" s="147" t="str">
        <f t="shared" si="14"/>
        <v>Kukulcania arizonicaUSAArizonaCochiseChiricahua MountainsTurkey Cr. Near Forest, rt. 42[N31.92981°, W109.38229°]S. Johnson20/VIII/1976</v>
      </c>
      <c r="AB88" s="147" t="str">
        <f t="shared" si="15"/>
        <v xml:space="preserve">Kukulcania arizonicaUSAArizonaCochiseChiricahua MountainsTurkey Cr. Near Forest, rt. 42[N31.92981°, W109.38229°]S. Johnson20/VIII/1976AMNH </v>
      </c>
      <c r="AC88" s="147" t="str">
        <f t="shared" si="9"/>
        <v>Kukulcania arizonicaUSAArizonaCochiseChiricahua MountainsTurkey Cr. Near Forest, rt. 42[N31.92981°, W109.38229°]S. Johnson20/VIII/1976</v>
      </c>
      <c r="AD88" s="11" t="str">
        <f t="shared" si="10"/>
        <v/>
      </c>
      <c r="AE88" s="11" t="str">
        <f t="array" ref="AE88">IF(ISBLANK(D88),"",IF(OR($H$2="y",$H$2="m"),IF(AA88=AA87,IF(OR(AB88=$AB$4:$AB87)=FALSE,AE87&amp;C88,AE87),"("&amp;C88)&amp;IF(AA88=AA89,IF(OR(AB89=$AB$4:$AB88)=FALSE,", ",""),") "),""))</f>
        <v/>
      </c>
      <c r="AF88" s="11" t="str">
        <f t="shared" si="11"/>
        <v/>
      </c>
      <c r="AG88" s="11" t="str">
        <f t="array" ref="AG88">IF(ISBLANK(D88),"",IF(OR($H$2="y",$H$2="m"),IF(AA88=AA87,IF(OR(AC88=$AC$4:$AC87)=FALSE,AG87&amp;AF88,AG87),"("&amp;AF88)&amp;IF(AA88=AA89,IF(OR(AC89=$AC$4:$AC88)=FALSE,", ",""),") "),""))</f>
        <v/>
      </c>
      <c r="AH88" s="10" t="str">
        <f>IF((ISBLANK(D88)),"",IF(D88=D87,AH87,"")&amp;IF(B87&lt;&gt;B88,((IF(ISBLANK(E88),$D$3&amp;"Non-type material: "&amp;$D$3,$D$3&amp;INDEX('type-categories'!$A$2:$B$100,MATCH(E88,'type-categories'!$A$2:$A$100,0),2)&amp;$D$3))),"")&amp;(IF(K88&lt;&gt;K87,$C$2&amp;K88&amp;$K$3&amp;$C$2&amp;" ",(IF(B88&lt;&gt;B87,$C$2&amp;K88&amp;$K$3&amp;$C$2&amp;" ",""))))&amp;(IF(L88="","",((IF(L88&lt;&gt;L87,$D$2&amp;L88&amp;$L$3&amp;$D$2&amp;" ",IF(B88&lt;&gt;B87,$D$2&amp;L88&amp;$L$3&amp;$D$2&amp;" ",""))))))&amp;(IF(M88="","",((IF(M88&lt;&gt;M87,$E$2&amp;M88&amp;$E$2&amp;","&amp;" ",IF(B88&lt;&gt;B87,$E$2&amp;M88&amp;$E$2&amp;",",""))))))&amp;(IF(N88="","",IF(N88&lt;&gt;N87,N88&amp;", ",IF(B88&lt;&gt;B87,N88&amp;", ",""))))&amp;(IF(ISBLANK(O88),"",(IF(O88&lt;&gt;O87,O88&amp;", ",IF(B88&lt;&gt;B87,O88&amp;", ","")))))&amp;(IF(ISBLANK(P88),"",(IF(P88&lt;&gt;P87,P88&amp;", ",IF(B88&lt;&gt;B87,P88&amp;", ",IF(Z88&lt;&gt;Z87,P88&amp;", ",""))))))&amp;(IF(ISBLANK(Q88),"",(IF(Q88&lt;&gt;Q87,Q88&amp;", ",IF(B88&lt;&gt;B87,Q88&amp;", ",IF(Z88&lt;&gt;Z87,Q88&amp;", ",""))))))&amp;(IF(ISBLANK(R88),"",(IF(R88&lt;&gt;R87,R88&amp;"m, ",IF(B88&lt;&gt;B87,R88&amp;"m, ",IF(Z88&lt;&gt;Z87,R88&amp;"m, ",""))))))&amp;IF(ISBLANK(S88),"",(IF(B88&lt;&gt;B87,S88&amp;", ",IF(S88&lt;&gt;S87,IF((Z88=Z87),"same locality "&amp;S88&amp;", ",S88&amp;", "),""))))&amp;(IF(ISBLANK(T88),"",(IF(T88&lt;&gt;T87,IF(ISBLANK(F$2),T88&amp;", ",T88&amp;" "&amp;F$2&amp;", "),(IF(B88&lt;&gt;B87,IF(ISBLANK(F$2),T88&amp;", ",T88&amp;" "&amp;F$2&amp;", "),(IF(Z88&lt;&gt;Z87,IF(ISBLANK(F$2),T88&amp;", ",T88&amp;" "&amp;F$2&amp;", "),IF((U88&lt;&gt;U87)*($G$2="Y"),"same collector, ","")))))))))&amp;(IF(ISBLANK(U88),"",(IF(U88&lt;&gt;U87,U88&amp;", ",(IF(B88&lt;&gt;B87,U88&amp;", ",IF(Z88&lt;&gt;Z87,U88&amp;", ",(IF(T88&lt;&gt;T87,IF((T88&lt;&gt;T87)*($G$2="Y"),"same date, ", ""),IF((T88=T87)*(U88=U87)*(S88&lt;&gt;S87)*($G$2="Y"),"same collector and date, ", ""))))))))))&amp;(IF(ISBLANK(V88),"",V88&amp;", "))&amp;IF((AA88&lt;&gt;AA89)*($H$2="y"),AD88&amp;AE88,IF((AA88&lt;&gt;AA89)*($H$2="m"),AD88&amp;AG88,IF(($H$2&lt;&gt;"m")*($H$2&lt;&gt;"Y"),(IF(F88=0,"",F88&amp;" "&amp;$F$4&amp;" "))&amp;(IF(G88=0,"",G88&amp;" "&amp;$G$4&amp;" "))&amp;(IF(H88=0,"",H88&amp;" "&amp;H$4&amp;" "))&amp;(IF(I88=0,"",I88&amp;" "&amp;$I$4&amp;" "))&amp;(IF(J88=0,"",J88&amp;" "&amp;$J$4&amp;" "))&amp;IF((ISBLANK(C88)),"","("&amp;C88&amp;")"),"")))&amp;IF((B88=B89)*(K88=K89)*(L88=L89)*(M88=M89),IF(($H$2&lt;&gt;"m")*($H$2&lt;&gt;"Y"), ", ", IF((ISNUMBER(FIND(")",AE88))), ", ", "")),IF((B88=B89)*(K88=K89)*(L88=L89),";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v>
      </c>
      <c r="AI88" s="1"/>
    </row>
    <row r="89" spans="1:35" s="4" customFormat="1" x14ac:dyDescent="0.25">
      <c r="A89" s="3">
        <f t="shared" si="12"/>
        <v>1</v>
      </c>
      <c r="B89" s="53" t="str">
        <f t="shared" si="16"/>
        <v>Kukulcania arizonica</v>
      </c>
      <c r="C89" s="54" t="s">
        <v>271</v>
      </c>
      <c r="D89" s="56" t="s">
        <v>204</v>
      </c>
      <c r="E89" s="56"/>
      <c r="F89" s="54">
        <v>1</v>
      </c>
      <c r="G89" s="54">
        <v>2</v>
      </c>
      <c r="H89" s="54">
        <v>1</v>
      </c>
      <c r="I89" s="54"/>
      <c r="J89" s="54"/>
      <c r="K89" s="54" t="s">
        <v>366</v>
      </c>
      <c r="L89" s="54" t="s">
        <v>79</v>
      </c>
      <c r="M89" s="54" t="s">
        <v>748</v>
      </c>
      <c r="N89" s="54" t="s">
        <v>788</v>
      </c>
      <c r="O89" s="54" t="s">
        <v>86</v>
      </c>
      <c r="P89" s="54"/>
      <c r="Q89" s="54" t="s">
        <v>86</v>
      </c>
      <c r="R89" s="54"/>
      <c r="S89" s="54" t="s">
        <v>789</v>
      </c>
      <c r="T89" s="56" t="s">
        <v>59</v>
      </c>
      <c r="U89" s="56" t="s">
        <v>790</v>
      </c>
      <c r="V89" s="56"/>
      <c r="W89" s="56" t="s">
        <v>86</v>
      </c>
      <c r="X89" s="147">
        <f ca="1">IF(ISBLANK(D89),"",IF('order-admin-units'!$I$1&lt;&gt;"y", "", IF((K89="")*(ISBLANK(D89)=FALSE), 'order-admin-units'!$B$1+1, VLOOKUP(K89, ordercountry, 2))))</f>
        <v>1</v>
      </c>
      <c r="Y89" s="147">
        <f ca="1">IF(ISBLANK(D89),"",IF('order-admin-units'!$I$1&lt;&gt;"y", "", IF(L89="", 'order-admin-units'!$B$2+1, VLOOKUP(K89&amp;"@"&amp;L89, orderadmin, 2))))</f>
        <v>4</v>
      </c>
      <c r="Z89" s="147" t="str">
        <f t="shared" si="13"/>
        <v>USAArizonaCochiseLower Carr Canyon, Huachuca Mts.</v>
      </c>
      <c r="AA89" s="147" t="str">
        <f t="shared" si="14"/>
        <v>Kukulcania arizonicaUSAArizonaCochiseLower Carr Canyon, Huachuca Mts.(N31.48787°, W110.40828°)W.J. Gertsch21/VII/1955</v>
      </c>
      <c r="AB89" s="147" t="str">
        <f t="shared" si="15"/>
        <v>Kukulcania arizonicaUSAArizonaCochiseLower Carr Canyon, Huachuca Mts.(N31.48787°, W110.40828°)W.J. Gertsch21/VII/1955MACN-Ar 20557</v>
      </c>
      <c r="AC89" s="147" t="str">
        <f t="shared" si="9"/>
        <v>Kukulcania arizonicaUSAArizonaCochiseLower Carr Canyon, Huachuca Mts.(N31.48787°, W110.40828°)W.J. Gertsch21/VII/1955</v>
      </c>
      <c r="AD89" s="11" t="str">
        <f t="shared" si="10"/>
        <v/>
      </c>
      <c r="AE89" s="11" t="str">
        <f t="array" ref="AE89">IF(ISBLANK(D89),"",IF(OR($H$2="y",$H$2="m"),IF(AA89=AA88,IF(OR(AB89=$AB$4:$AB88)=FALSE,AE88&amp;C89,AE88),"("&amp;C89)&amp;IF(AA89=AA90,IF(OR(AB90=$AB$4:$AB89)=FALSE,", ",""),") "),""))</f>
        <v/>
      </c>
      <c r="AF89" s="11" t="str">
        <f t="shared" si="11"/>
        <v/>
      </c>
      <c r="AG89" s="11" t="str">
        <f t="array" ref="AG89">IF(ISBLANK(D89),"",IF(OR($H$2="y",$H$2="m"),IF(AA89=AA88,IF(OR(AC89=$AC$4:$AC88)=FALSE,AG88&amp;AF89,AG88),"("&amp;AF89)&amp;IF(AA89=AA90,IF(OR(AC90=$AC$4:$AC89)=FALSE,", ",""),") "),""))</f>
        <v/>
      </c>
      <c r="AH89" s="10" t="str">
        <f>IF((ISBLANK(D89)),"",IF(D89=D88,AH88,"")&amp;IF(B88&lt;&gt;B89,((IF(ISBLANK(E89),$D$3&amp;"Non-type material: "&amp;$D$3,$D$3&amp;INDEX('type-categories'!$A$2:$B$100,MATCH(E89,'type-categories'!$A$2:$A$100,0),2)&amp;$D$3))),"")&amp;(IF(K89&lt;&gt;K88,$C$2&amp;K89&amp;$K$3&amp;$C$2&amp;" ",(IF(B89&lt;&gt;B88,$C$2&amp;K89&amp;$K$3&amp;$C$2&amp;" ",""))))&amp;(IF(L89="","",((IF(L89&lt;&gt;L88,$D$2&amp;L89&amp;$L$3&amp;$D$2&amp;" ",IF(B89&lt;&gt;B88,$D$2&amp;L89&amp;$L$3&amp;$D$2&amp;" ",""))))))&amp;(IF(M89="","",((IF(M89&lt;&gt;M88,$E$2&amp;M89&amp;$E$2&amp;","&amp;" ",IF(B89&lt;&gt;B88,$E$2&amp;M89&amp;$E$2&amp;",",""))))))&amp;(IF(N89="","",IF(N89&lt;&gt;N88,N89&amp;", ",IF(B89&lt;&gt;B88,N89&amp;", ",""))))&amp;(IF(ISBLANK(O89),"",(IF(O89&lt;&gt;O88,O89&amp;", ",IF(B89&lt;&gt;B88,O89&amp;", ","")))))&amp;(IF(ISBLANK(P89),"",(IF(P89&lt;&gt;P88,P89&amp;", ",IF(B89&lt;&gt;B88,P89&amp;", ",IF(Z89&lt;&gt;Z88,P89&amp;", ",""))))))&amp;(IF(ISBLANK(Q89),"",(IF(Q89&lt;&gt;Q88,Q89&amp;", ",IF(B89&lt;&gt;B88,Q89&amp;", ",IF(Z89&lt;&gt;Z88,Q89&amp;", ",""))))))&amp;(IF(ISBLANK(R89),"",(IF(R89&lt;&gt;R88,R89&amp;"m, ",IF(B89&lt;&gt;B88,R89&amp;"m, ",IF(Z89&lt;&gt;Z88,R89&amp;"m, ",""))))))&amp;IF(ISBLANK(S89),"",(IF(B89&lt;&gt;B88,S89&amp;", ",IF(S89&lt;&gt;S88,IF((Z89=Z88),"same locality "&amp;S89&amp;", ",S89&amp;", "),""))))&amp;(IF(ISBLANK(T89),"",(IF(T89&lt;&gt;T88,IF(ISBLANK(F$2),T89&amp;", ",T89&amp;" "&amp;F$2&amp;", "),(IF(B89&lt;&gt;B88,IF(ISBLANK(F$2),T89&amp;", ",T89&amp;" "&amp;F$2&amp;", "),(IF(Z89&lt;&gt;Z88,IF(ISBLANK(F$2),T89&amp;", ",T89&amp;" "&amp;F$2&amp;", "),IF((U89&lt;&gt;U88)*($G$2="Y"),"same collector, ","")))))))))&amp;(IF(ISBLANK(U89),"",(IF(U89&lt;&gt;U88,U89&amp;", ",(IF(B89&lt;&gt;B88,U89&amp;", ",IF(Z89&lt;&gt;Z88,U89&amp;", ",(IF(T89&lt;&gt;T88,IF((T89&lt;&gt;T88)*($G$2="Y"),"same date, ", ""),IF((T89=T88)*(U89=U88)*(S89&lt;&gt;S88)*($G$2="Y"),"same collector and date, ", ""))))))))))&amp;(IF(ISBLANK(V89),"",V89&amp;", "))&amp;IF((AA89&lt;&gt;AA90)*($H$2="y"),AD89&amp;AE89,IF((AA89&lt;&gt;AA90)*($H$2="m"),AD89&amp;AG89,IF(($H$2&lt;&gt;"m")*($H$2&lt;&gt;"Y"),(IF(F89=0,"",F89&amp;" "&amp;$F$4&amp;" "))&amp;(IF(G89=0,"",G89&amp;" "&amp;$G$4&amp;" "))&amp;(IF(H89=0,"",H89&amp;" "&amp;H$4&amp;" "))&amp;(IF(I89=0,"",I89&amp;" "&amp;$I$4&amp;" "))&amp;(IF(J89=0,"",J89&amp;" "&amp;$J$4&amp;" "))&amp;IF((ISBLANK(C89)),"","("&amp;C89&amp;")"),"")))&amp;IF((B89=B90)*(K89=K90)*(L89=L90)*(M89=M90),IF(($H$2&lt;&gt;"m")*($H$2&lt;&gt;"Y"), ", ", IF((ISNUMBER(FIND(")",AE89))), ", ", "")),IF((B89=B90)*(K89=K90)*(L89=L90),";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v>
      </c>
      <c r="AI89" s="1"/>
    </row>
    <row r="90" spans="1:35" s="4" customFormat="1" x14ac:dyDescent="0.25">
      <c r="A90" s="3">
        <f t="shared" si="12"/>
        <v>1</v>
      </c>
      <c r="B90" s="53" t="str">
        <f t="shared" si="16"/>
        <v>Kukulcania arizonica</v>
      </c>
      <c r="C90" s="54" t="s">
        <v>205</v>
      </c>
      <c r="D90" s="56" t="s">
        <v>204</v>
      </c>
      <c r="E90" s="56"/>
      <c r="F90" s="54">
        <v>0</v>
      </c>
      <c r="G90" s="54">
        <v>1</v>
      </c>
      <c r="H90" s="54">
        <v>0</v>
      </c>
      <c r="I90" s="54"/>
      <c r="J90" s="54"/>
      <c r="K90" s="54" t="s">
        <v>366</v>
      </c>
      <c r="L90" s="54" t="s">
        <v>79</v>
      </c>
      <c r="M90" s="54" t="s">
        <v>748</v>
      </c>
      <c r="N90" s="54" t="s">
        <v>791</v>
      </c>
      <c r="O90" s="54" t="s">
        <v>86</v>
      </c>
      <c r="P90" s="54"/>
      <c r="Q90" s="54" t="s">
        <v>86</v>
      </c>
      <c r="R90" s="54"/>
      <c r="S90" s="54" t="s">
        <v>764</v>
      </c>
      <c r="T90" s="54" t="s">
        <v>792</v>
      </c>
      <c r="U90" s="54" t="s">
        <v>793</v>
      </c>
      <c r="V90" s="54"/>
      <c r="W90" s="54" t="s">
        <v>86</v>
      </c>
      <c r="X90" s="147">
        <f ca="1">IF(ISBLANK(D90),"",IF('order-admin-units'!$I$1&lt;&gt;"y", "", IF((K90="")*(ISBLANK(D90)=FALSE), 'order-admin-units'!$B$1+1, VLOOKUP(K90, ordercountry, 2))))</f>
        <v>1</v>
      </c>
      <c r="Y90" s="147">
        <f ca="1">IF(ISBLANK(D90),"",IF('order-admin-units'!$I$1&lt;&gt;"y", "", IF(L90="", 'order-admin-units'!$B$2+1, VLOOKUP(K90&amp;"@"&amp;L90, orderadmin, 2))))</f>
        <v>4</v>
      </c>
      <c r="Z90" s="147" t="str">
        <f t="shared" si="13"/>
        <v>USAArizonaCochisenear Portal</v>
      </c>
      <c r="AA90" s="147" t="str">
        <f t="shared" si="14"/>
        <v>Kukulcania arizonicaUSAArizonaCochisenear Portal[N31.9137°, W109.14145°]F.N. Young2/VII/1956</v>
      </c>
      <c r="AB90" s="147" t="str">
        <f t="shared" si="15"/>
        <v xml:space="preserve">Kukulcania arizonicaUSAArizonaCochisenear Portal[N31.9137°, W109.14145°]F.N. Young2/VII/1956AMNH </v>
      </c>
      <c r="AC90" s="147" t="str">
        <f t="shared" si="9"/>
        <v>Kukulcania arizonicaUSAArizonaCochisenear Portal[N31.9137°, W109.14145°]F.N. Young2/VII/1956</v>
      </c>
      <c r="AD90" s="11" t="str">
        <f t="shared" si="10"/>
        <v/>
      </c>
      <c r="AE90" s="11" t="str">
        <f t="array" ref="AE90">IF(ISBLANK(D90),"",IF(OR($H$2="y",$H$2="m"),IF(AA90=AA89,IF(OR(AB90=$AB$4:$AB89)=FALSE,AE89&amp;C90,AE89),"("&amp;C90)&amp;IF(AA90=AA91,IF(OR(AB91=$AB$4:$AB90)=FALSE,", ",""),") "),""))</f>
        <v/>
      </c>
      <c r="AF90" s="11" t="str">
        <f t="shared" si="11"/>
        <v/>
      </c>
      <c r="AG90" s="11" t="str">
        <f t="array" ref="AG90">IF(ISBLANK(D90),"",IF(OR($H$2="y",$H$2="m"),IF(AA90=AA89,IF(OR(AC90=$AC$4:$AC89)=FALSE,AG89&amp;AF90,AG89),"("&amp;AF90)&amp;IF(AA90=AA91,IF(OR(AC91=$AC$4:$AC90)=FALSE,", ",""),") "),""))</f>
        <v/>
      </c>
      <c r="AH90" s="10" t="str">
        <f>IF((ISBLANK(D90)),"",IF(D90=D89,AH89,"")&amp;IF(B89&lt;&gt;B90,((IF(ISBLANK(E90),$D$3&amp;"Non-type material: "&amp;$D$3,$D$3&amp;INDEX('type-categories'!$A$2:$B$100,MATCH(E90,'type-categories'!$A$2:$A$100,0),2)&amp;$D$3))),"")&amp;(IF(K90&lt;&gt;K89,$C$2&amp;K90&amp;$K$3&amp;$C$2&amp;" ",(IF(B90&lt;&gt;B89,$C$2&amp;K90&amp;$K$3&amp;$C$2&amp;" ",""))))&amp;(IF(L90="","",((IF(L90&lt;&gt;L89,$D$2&amp;L90&amp;$L$3&amp;$D$2&amp;" ",IF(B90&lt;&gt;B89,$D$2&amp;L90&amp;$L$3&amp;$D$2&amp;" ",""))))))&amp;(IF(M90="","",((IF(M90&lt;&gt;M89,$E$2&amp;M90&amp;$E$2&amp;","&amp;" ",IF(B90&lt;&gt;B89,$E$2&amp;M90&amp;$E$2&amp;",",""))))))&amp;(IF(N90="","",IF(N90&lt;&gt;N89,N90&amp;", ",IF(B90&lt;&gt;B89,N90&amp;", ",""))))&amp;(IF(ISBLANK(O90),"",(IF(O90&lt;&gt;O89,O90&amp;", ",IF(B90&lt;&gt;B89,O90&amp;", ","")))))&amp;(IF(ISBLANK(P90),"",(IF(P90&lt;&gt;P89,P90&amp;", ",IF(B90&lt;&gt;B89,P90&amp;", ",IF(Z90&lt;&gt;Z89,P90&amp;", ",""))))))&amp;(IF(ISBLANK(Q90),"",(IF(Q90&lt;&gt;Q89,Q90&amp;", ",IF(B90&lt;&gt;B89,Q90&amp;", ",IF(Z90&lt;&gt;Z89,Q90&amp;", ",""))))))&amp;(IF(ISBLANK(R90),"",(IF(R90&lt;&gt;R89,R90&amp;"m, ",IF(B90&lt;&gt;B89,R90&amp;"m, ",IF(Z90&lt;&gt;Z89,R90&amp;"m, ",""))))))&amp;IF(ISBLANK(S90),"",(IF(B90&lt;&gt;B89,S90&amp;", ",IF(S90&lt;&gt;S89,IF((Z90=Z89),"same locality "&amp;S90&amp;", ",S90&amp;", "),""))))&amp;(IF(ISBLANK(T90),"",(IF(T90&lt;&gt;T89,IF(ISBLANK(F$2),T90&amp;", ",T90&amp;" "&amp;F$2&amp;", "),(IF(B90&lt;&gt;B89,IF(ISBLANK(F$2),T90&amp;", ",T90&amp;" "&amp;F$2&amp;", "),(IF(Z90&lt;&gt;Z89,IF(ISBLANK(F$2),T90&amp;", ",T90&amp;" "&amp;F$2&amp;", "),IF((U90&lt;&gt;U89)*($G$2="Y"),"same collector, ","")))))))))&amp;(IF(ISBLANK(U90),"",(IF(U90&lt;&gt;U89,U90&amp;", ",(IF(B90&lt;&gt;B89,U90&amp;", ",IF(Z90&lt;&gt;Z89,U90&amp;", ",(IF(T90&lt;&gt;T89,IF((T90&lt;&gt;T89)*($G$2="Y"),"same date, ", ""),IF((T90=T89)*(U90=U89)*(S90&lt;&gt;S89)*($G$2="Y"),"same collector and date, ", ""))))))))))&amp;(IF(ISBLANK(V90),"",V90&amp;", "))&amp;IF((AA90&lt;&gt;AA91)*($H$2="y"),AD90&amp;AE90,IF((AA90&lt;&gt;AA91)*($H$2="m"),AD90&amp;AG90,IF(($H$2&lt;&gt;"m")*($H$2&lt;&gt;"Y"),(IF(F90=0,"",F90&amp;" "&amp;$F$4&amp;" "))&amp;(IF(G90=0,"",G90&amp;" "&amp;$G$4&amp;" "))&amp;(IF(H90=0,"",H90&amp;" "&amp;H$4&amp;" "))&amp;(IF(I90=0,"",I90&amp;" "&amp;$I$4&amp;" "))&amp;(IF(J90=0,"",J90&amp;" "&amp;$J$4&amp;" "))&amp;IF((ISBLANK(C90)),"","("&amp;C90&amp;")"),"")))&amp;IF((B90=B91)*(K90=K91)*(L90=L91)*(M90=M91),IF(($H$2&lt;&gt;"m")*($H$2&lt;&gt;"Y"), ", ", IF((ISNUMBER(FIND(")",AE90))), ", ", "")),IF((B90=B91)*(K90=K91)*(L90=L91),";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v>
      </c>
      <c r="AI90" s="1"/>
    </row>
    <row r="91" spans="1:35" s="4" customFormat="1" x14ac:dyDescent="0.25">
      <c r="A91" s="3">
        <f t="shared" si="12"/>
        <v>1</v>
      </c>
      <c r="B91" s="53" t="str">
        <f t="shared" si="16"/>
        <v>Kukulcania arizonica</v>
      </c>
      <c r="C91" s="54" t="s">
        <v>205</v>
      </c>
      <c r="D91" s="56" t="s">
        <v>204</v>
      </c>
      <c r="E91" s="56"/>
      <c r="F91" s="54">
        <v>0</v>
      </c>
      <c r="G91" s="54">
        <v>1</v>
      </c>
      <c r="H91" s="54">
        <v>0</v>
      </c>
      <c r="I91" s="54"/>
      <c r="J91" s="54"/>
      <c r="K91" s="54" t="s">
        <v>366</v>
      </c>
      <c r="L91" s="54" t="s">
        <v>79</v>
      </c>
      <c r="M91" s="54" t="s">
        <v>748</v>
      </c>
      <c r="N91" s="54" t="s">
        <v>794</v>
      </c>
      <c r="O91" s="54" t="s">
        <v>86</v>
      </c>
      <c r="P91" s="54"/>
      <c r="Q91" s="54" t="s">
        <v>86</v>
      </c>
      <c r="R91" s="54"/>
      <c r="S91" s="54" t="s">
        <v>795</v>
      </c>
      <c r="T91" s="54" t="s">
        <v>796</v>
      </c>
      <c r="U91" s="54" t="s">
        <v>797</v>
      </c>
      <c r="V91" s="54"/>
      <c r="W91" s="54" t="s">
        <v>86</v>
      </c>
      <c r="X91" s="147">
        <f ca="1">IF(ISBLANK(D91),"",IF('order-admin-units'!$I$1&lt;&gt;"y", "", IF((K91="")*(ISBLANK(D91)=FALSE), 'order-admin-units'!$B$1+1, VLOOKUP(K91, ordercountry, 2))))</f>
        <v>1</v>
      </c>
      <c r="Y91" s="147">
        <f ca="1">IF(ISBLANK(D91),"",IF('order-admin-units'!$I$1&lt;&gt;"y", "", IF(L91="", 'order-admin-units'!$B$2+1, VLOOKUP(K91&amp;"@"&amp;L91, orderadmin, 2))))</f>
        <v>4</v>
      </c>
      <c r="Z91" s="147" t="str">
        <f t="shared" si="13"/>
        <v>USAArizonaCochiseParadise</v>
      </c>
      <c r="AA91" s="147" t="str">
        <f t="shared" si="14"/>
        <v>Kukulcania arizonicaUSAArizonaCochiseParadise[N31.93481°, W109.21895°, 1646m]F.W. ZweifelXII/1998</v>
      </c>
      <c r="AB91" s="147" t="str">
        <f t="shared" si="15"/>
        <v xml:space="preserve">Kukulcania arizonicaUSAArizonaCochiseParadise[N31.93481°, W109.21895°, 1646m]F.W. ZweifelXII/1998AMNH </v>
      </c>
      <c r="AC91" s="147" t="str">
        <f t="shared" si="9"/>
        <v>Kukulcania arizonicaUSAArizonaCochiseParadise[N31.93481°, W109.21895°, 1646m]F.W. ZweifelXII/1998</v>
      </c>
      <c r="AD91" s="11" t="str">
        <f t="shared" si="10"/>
        <v/>
      </c>
      <c r="AE91" s="11" t="str">
        <f t="array" ref="AE91">IF(ISBLANK(D91),"",IF(OR($H$2="y",$H$2="m"),IF(AA91=AA90,IF(OR(AB91=$AB$4:$AB90)=FALSE,AE90&amp;C91,AE90),"("&amp;C91)&amp;IF(AA91=AA92,IF(OR(AB92=$AB$4:$AB91)=FALSE,", ",""),") "),""))</f>
        <v/>
      </c>
      <c r="AF91" s="11" t="str">
        <f t="shared" si="11"/>
        <v/>
      </c>
      <c r="AG91" s="11" t="str">
        <f t="array" ref="AG91">IF(ISBLANK(D91),"",IF(OR($H$2="y",$H$2="m"),IF(AA91=AA90,IF(OR(AC91=$AC$4:$AC90)=FALSE,AG90&amp;AF91,AG90),"("&amp;AF91)&amp;IF(AA91=AA92,IF(OR(AC92=$AC$4:$AC91)=FALSE,", ",""),") "),""))</f>
        <v/>
      </c>
      <c r="AH91" s="10" t="str">
        <f>IF((ISBLANK(D91)),"",IF(D91=D90,AH90,"")&amp;IF(B90&lt;&gt;B91,((IF(ISBLANK(E91),$D$3&amp;"Non-type material: "&amp;$D$3,$D$3&amp;INDEX('type-categories'!$A$2:$B$100,MATCH(E91,'type-categories'!$A$2:$A$100,0),2)&amp;$D$3))),"")&amp;(IF(K91&lt;&gt;K90,$C$2&amp;K91&amp;$K$3&amp;$C$2&amp;" ",(IF(B91&lt;&gt;B90,$C$2&amp;K91&amp;$K$3&amp;$C$2&amp;" ",""))))&amp;(IF(L91="","",((IF(L91&lt;&gt;L90,$D$2&amp;L91&amp;$L$3&amp;$D$2&amp;" ",IF(B91&lt;&gt;B90,$D$2&amp;L91&amp;$L$3&amp;$D$2&amp;" ",""))))))&amp;(IF(M91="","",((IF(M91&lt;&gt;M90,$E$2&amp;M91&amp;$E$2&amp;","&amp;" ",IF(B91&lt;&gt;B90,$E$2&amp;M91&amp;$E$2&amp;",",""))))))&amp;(IF(N91="","",IF(N91&lt;&gt;N90,N91&amp;", ",IF(B91&lt;&gt;B90,N91&amp;", ",""))))&amp;(IF(ISBLANK(O91),"",(IF(O91&lt;&gt;O90,O91&amp;", ",IF(B91&lt;&gt;B90,O91&amp;", ","")))))&amp;(IF(ISBLANK(P91),"",(IF(P91&lt;&gt;P90,P91&amp;", ",IF(B91&lt;&gt;B90,P91&amp;", ",IF(Z91&lt;&gt;Z90,P91&amp;", ",""))))))&amp;(IF(ISBLANK(Q91),"",(IF(Q91&lt;&gt;Q90,Q91&amp;", ",IF(B91&lt;&gt;B90,Q91&amp;", ",IF(Z91&lt;&gt;Z90,Q91&amp;", ",""))))))&amp;(IF(ISBLANK(R91),"",(IF(R91&lt;&gt;R90,R91&amp;"m, ",IF(B91&lt;&gt;B90,R91&amp;"m, ",IF(Z91&lt;&gt;Z90,R91&amp;"m, ",""))))))&amp;IF(ISBLANK(S91),"",(IF(B91&lt;&gt;B90,S91&amp;", ",IF(S91&lt;&gt;S90,IF((Z91=Z90),"same locality "&amp;S91&amp;", ",S91&amp;", "),""))))&amp;(IF(ISBLANK(T91),"",(IF(T91&lt;&gt;T90,IF(ISBLANK(F$2),T91&amp;", ",T91&amp;" "&amp;F$2&amp;", "),(IF(B91&lt;&gt;B90,IF(ISBLANK(F$2),T91&amp;", ",T91&amp;" "&amp;F$2&amp;", "),(IF(Z91&lt;&gt;Z90,IF(ISBLANK(F$2),T91&amp;", ",T91&amp;" "&amp;F$2&amp;", "),IF((U91&lt;&gt;U90)*($G$2="Y"),"same collector, ","")))))))))&amp;(IF(ISBLANK(U91),"",(IF(U91&lt;&gt;U90,U91&amp;", ",(IF(B91&lt;&gt;B90,U91&amp;", ",IF(Z91&lt;&gt;Z90,U91&amp;", ",(IF(T91&lt;&gt;T90,IF((T91&lt;&gt;T90)*($G$2="Y"),"same date, ", ""),IF((T91=T90)*(U91=U90)*(S91&lt;&gt;S90)*($G$2="Y"),"same collector and date, ", ""))))))))))&amp;(IF(ISBLANK(V91),"",V91&amp;", "))&amp;IF((AA91&lt;&gt;AA92)*($H$2="y"),AD91&amp;AE91,IF((AA91&lt;&gt;AA92)*($H$2="m"),AD91&amp;AG91,IF(($H$2&lt;&gt;"m")*($H$2&lt;&gt;"Y"),(IF(F91=0,"",F91&amp;" "&amp;$F$4&amp;" "))&amp;(IF(G91=0,"",G91&amp;" "&amp;$G$4&amp;" "))&amp;(IF(H91=0,"",H91&amp;" "&amp;H$4&amp;" "))&amp;(IF(I91=0,"",I91&amp;" "&amp;$I$4&amp;" "))&amp;(IF(J91=0,"",J91&amp;" "&amp;$J$4&amp;" "))&amp;IF((ISBLANK(C91)),"","("&amp;C91&amp;")"),"")))&amp;IF((B91=B92)*(K91=K92)*(L91=L92)*(M91=M92),IF(($H$2&lt;&gt;"m")*($H$2&lt;&gt;"Y"), ", ", IF((ISNUMBER(FIND(")",AE91))), ", ", "")),IF((B91=B92)*(K91=K92)*(L91=L92),";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v>
      </c>
      <c r="AI91" s="1"/>
    </row>
    <row r="92" spans="1:35" s="4" customFormat="1" x14ac:dyDescent="0.25">
      <c r="A92" s="3">
        <f t="shared" si="12"/>
        <v>1</v>
      </c>
      <c r="B92" s="53" t="str">
        <f t="shared" si="16"/>
        <v>Kukulcania arizonica</v>
      </c>
      <c r="C92" s="57" t="s">
        <v>274</v>
      </c>
      <c r="D92" s="57" t="s">
        <v>204</v>
      </c>
      <c r="E92" s="57"/>
      <c r="F92" s="57">
        <v>1</v>
      </c>
      <c r="G92" s="57">
        <v>0</v>
      </c>
      <c r="H92" s="57">
        <v>0</v>
      </c>
      <c r="I92" s="57"/>
      <c r="J92" s="57"/>
      <c r="K92" s="57" t="s">
        <v>366</v>
      </c>
      <c r="L92" s="57" t="s">
        <v>79</v>
      </c>
      <c r="M92" s="54" t="s">
        <v>748</v>
      </c>
      <c r="N92" s="57" t="s">
        <v>798</v>
      </c>
      <c r="O92" s="58" t="s">
        <v>86</v>
      </c>
      <c r="P92" s="58" t="s">
        <v>807</v>
      </c>
      <c r="Q92" s="58" t="s">
        <v>86</v>
      </c>
      <c r="R92" s="58"/>
      <c r="S92" s="54" t="s">
        <v>764</v>
      </c>
      <c r="T92" s="57" t="s">
        <v>396</v>
      </c>
      <c r="U92" s="57" t="s">
        <v>808</v>
      </c>
      <c r="V92" s="57"/>
      <c r="W92" s="57" t="s">
        <v>86</v>
      </c>
      <c r="X92" s="147">
        <f ca="1">IF(ISBLANK(D92),"",IF('order-admin-units'!$I$1&lt;&gt;"y", "", IF((K92="")*(ISBLANK(D92)=FALSE), 'order-admin-units'!$B$1+1, VLOOKUP(K92, ordercountry, 2))))</f>
        <v>1</v>
      </c>
      <c r="Y92" s="147">
        <f ca="1">IF(ISBLANK(D92),"",IF('order-admin-units'!$I$1&lt;&gt;"y", "", IF(L92="", 'order-admin-units'!$B$2+1, VLOOKUP(K92&amp;"@"&amp;L92, orderadmin, 2))))</f>
        <v>4</v>
      </c>
      <c r="Z92" s="147" t="str">
        <f t="shared" si="13"/>
        <v>USAArizonaCochisePortal</v>
      </c>
      <c r="AA92" s="147" t="str">
        <f t="shared" si="14"/>
        <v>Kukulcania arizonicaUSAArizonaCochisePortalat house[N31.9137°, W109.14145°]V. RothXI/1995</v>
      </c>
      <c r="AB92" s="147" t="str">
        <f t="shared" si="15"/>
        <v>Kukulcania arizonicaUSAArizonaCochisePortalat house[N31.9137°, W109.14145°]V. RothXI/1995CAS 9057629</v>
      </c>
      <c r="AC92" s="147" t="str">
        <f t="shared" si="9"/>
        <v>Kukulcania arizonicaUSAArizonaCochisePortalat house[N31.9137°, W109.14145°]V. RothXI/1995</v>
      </c>
      <c r="AD92" s="11" t="str">
        <f t="shared" si="10"/>
        <v/>
      </c>
      <c r="AE92" s="11" t="str">
        <f t="array" ref="AE92">IF(ISBLANK(D92),"",IF(OR($H$2="y",$H$2="m"),IF(AA92=AA91,IF(OR(AB92=$AB$4:$AB91)=FALSE,AE91&amp;C92,AE91),"("&amp;C92)&amp;IF(AA92=AA93,IF(OR(AB93=$AB$4:$AB92)=FALSE,", ",""),") "),""))</f>
        <v/>
      </c>
      <c r="AF92" s="11" t="str">
        <f t="shared" si="11"/>
        <v/>
      </c>
      <c r="AG92" s="11" t="str">
        <f t="array" ref="AG92">IF(ISBLANK(D92),"",IF(OR($H$2="y",$H$2="m"),IF(AA92=AA91,IF(OR(AC92=$AC$4:$AC91)=FALSE,AG91&amp;AF92,AG91),"("&amp;AF92)&amp;IF(AA92=AA93,IF(OR(AC93=$AC$4:$AC92)=FALSE,", ",""),") "),""))</f>
        <v/>
      </c>
      <c r="AH92" s="10" t="str">
        <f>IF((ISBLANK(D92)),"",IF(D92=D91,AH91,"")&amp;IF(B91&lt;&gt;B92,((IF(ISBLANK(E92),$D$3&amp;"Non-type material: "&amp;$D$3,$D$3&amp;INDEX('type-categories'!$A$2:$B$100,MATCH(E92,'type-categories'!$A$2:$A$100,0),2)&amp;$D$3))),"")&amp;(IF(K92&lt;&gt;K91,$C$2&amp;K92&amp;$K$3&amp;$C$2&amp;" ",(IF(B92&lt;&gt;B91,$C$2&amp;K92&amp;$K$3&amp;$C$2&amp;" ",""))))&amp;(IF(L92="","",((IF(L92&lt;&gt;L91,$D$2&amp;L92&amp;$L$3&amp;$D$2&amp;" ",IF(B92&lt;&gt;B91,$D$2&amp;L92&amp;$L$3&amp;$D$2&amp;" ",""))))))&amp;(IF(M92="","",((IF(M92&lt;&gt;M91,$E$2&amp;M92&amp;$E$2&amp;","&amp;" ",IF(B92&lt;&gt;B91,$E$2&amp;M92&amp;$E$2&amp;",",""))))))&amp;(IF(N92="","",IF(N92&lt;&gt;N91,N92&amp;", ",IF(B92&lt;&gt;B91,N92&amp;", ",""))))&amp;(IF(ISBLANK(O92),"",(IF(O92&lt;&gt;O91,O92&amp;", ",IF(B92&lt;&gt;B91,O92&amp;", ","")))))&amp;(IF(ISBLANK(P92),"",(IF(P92&lt;&gt;P91,P92&amp;", ",IF(B92&lt;&gt;B91,P92&amp;", ",IF(Z92&lt;&gt;Z91,P92&amp;", ",""))))))&amp;(IF(ISBLANK(Q92),"",(IF(Q92&lt;&gt;Q91,Q92&amp;", ",IF(B92&lt;&gt;B91,Q92&amp;", ",IF(Z92&lt;&gt;Z91,Q92&amp;", ",""))))))&amp;(IF(ISBLANK(R92),"",(IF(R92&lt;&gt;R91,R92&amp;"m, ",IF(B92&lt;&gt;B91,R92&amp;"m, ",IF(Z92&lt;&gt;Z91,R92&amp;"m, ",""))))))&amp;IF(ISBLANK(S92),"",(IF(B92&lt;&gt;B91,S92&amp;", ",IF(S92&lt;&gt;S91,IF((Z92=Z91),"same locality "&amp;S92&amp;", ",S92&amp;", "),""))))&amp;(IF(ISBLANK(T92),"",(IF(T92&lt;&gt;T91,IF(ISBLANK(F$2),T92&amp;", ",T92&amp;" "&amp;F$2&amp;", "),(IF(B92&lt;&gt;B91,IF(ISBLANK(F$2),T92&amp;", ",T92&amp;" "&amp;F$2&amp;", "),(IF(Z92&lt;&gt;Z91,IF(ISBLANK(F$2),T92&amp;", ",T92&amp;" "&amp;F$2&amp;", "),IF((U92&lt;&gt;U91)*($G$2="Y"),"same collector, ","")))))))))&amp;(IF(ISBLANK(U92),"",(IF(U92&lt;&gt;U91,U92&amp;", ",(IF(B92&lt;&gt;B91,U92&amp;", ",IF(Z92&lt;&gt;Z91,U92&amp;", ",(IF(T92&lt;&gt;T91,IF((T92&lt;&gt;T91)*($G$2="Y"),"same date, ", ""),IF((T92=T91)*(U92=U91)*(S92&lt;&gt;S91)*($G$2="Y"),"same collector and date, ", ""))))))))))&amp;(IF(ISBLANK(V92),"",V92&amp;", "))&amp;IF((AA92&lt;&gt;AA93)*($H$2="y"),AD92&amp;AE92,IF((AA92&lt;&gt;AA93)*($H$2="m"),AD92&amp;AG92,IF(($H$2&lt;&gt;"m")*($H$2&lt;&gt;"Y"),(IF(F92=0,"",F92&amp;" "&amp;$F$4&amp;" "))&amp;(IF(G92=0,"",G92&amp;" "&amp;$G$4&amp;" "))&amp;(IF(H92=0,"",H92&amp;" "&amp;H$4&amp;" "))&amp;(IF(I92=0,"",I92&amp;" "&amp;$I$4&amp;" "))&amp;(IF(J92=0,"",J92&amp;" "&amp;$J$4&amp;" "))&amp;IF((ISBLANK(C92)),"","("&amp;C92&amp;")"),"")))&amp;IF((B92=B93)*(K92=K93)*(L92=L93)*(M92=M93),IF(($H$2&lt;&gt;"m")*($H$2&lt;&gt;"Y"), ", ", IF((ISNUMBER(FIND(")",AE92))), ", ", "")),IF((B92=B93)*(K92=K93)*(L92=L93),";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v>
      </c>
      <c r="AI92" s="1"/>
    </row>
    <row r="93" spans="1:35" s="4" customFormat="1" x14ac:dyDescent="0.25">
      <c r="A93" s="3">
        <f t="shared" si="12"/>
        <v>1</v>
      </c>
      <c r="B93" s="53" t="str">
        <f t="shared" si="16"/>
        <v>Kukulcania arizonica</v>
      </c>
      <c r="C93" s="57" t="s">
        <v>205</v>
      </c>
      <c r="D93" s="57" t="s">
        <v>204</v>
      </c>
      <c r="E93" s="57"/>
      <c r="F93" s="57">
        <v>1</v>
      </c>
      <c r="G93" s="57">
        <v>0</v>
      </c>
      <c r="H93" s="57">
        <v>0</v>
      </c>
      <c r="I93" s="57"/>
      <c r="J93" s="57"/>
      <c r="K93" s="57" t="s">
        <v>366</v>
      </c>
      <c r="L93" s="57" t="s">
        <v>79</v>
      </c>
      <c r="M93" s="54" t="s">
        <v>748</v>
      </c>
      <c r="N93" s="57" t="s">
        <v>798</v>
      </c>
      <c r="O93" s="58" t="s">
        <v>86</v>
      </c>
      <c r="P93" s="58" t="s">
        <v>809</v>
      </c>
      <c r="Q93" s="58" t="s">
        <v>86</v>
      </c>
      <c r="R93" s="58"/>
      <c r="S93" s="54" t="s">
        <v>764</v>
      </c>
      <c r="T93" s="57" t="s">
        <v>59</v>
      </c>
      <c r="U93" s="57" t="s">
        <v>810</v>
      </c>
      <c r="V93" s="57"/>
      <c r="W93" s="57" t="s">
        <v>86</v>
      </c>
      <c r="X93" s="147">
        <f ca="1">IF(ISBLANK(D93),"",IF('order-admin-units'!$I$1&lt;&gt;"y", "", IF((K93="")*(ISBLANK(D93)=FALSE), 'order-admin-units'!$B$1+1, VLOOKUP(K93, ordercountry, 2))))</f>
        <v>1</v>
      </c>
      <c r="Y93" s="147">
        <f ca="1">IF(ISBLANK(D93),"",IF('order-admin-units'!$I$1&lt;&gt;"y", "", IF(L93="", 'order-admin-units'!$B$2+1, VLOOKUP(K93&amp;"@"&amp;L93, orderadmin, 2))))</f>
        <v>4</v>
      </c>
      <c r="Z93" s="147" t="str">
        <f t="shared" si="13"/>
        <v>USAArizonaCochisePortal</v>
      </c>
      <c r="AA93" s="147" t="str">
        <f t="shared" si="14"/>
        <v>Kukulcania arizonicaUSAArizonaCochisePortalin house[N31.9137°, W109.14145°]W.J. Gertsch19/VI/1980</v>
      </c>
      <c r="AB93" s="147" t="str">
        <f t="shared" si="15"/>
        <v xml:space="preserve">Kukulcania arizonicaUSAArizonaCochisePortalin house[N31.9137°, W109.14145°]W.J. Gertsch19/VI/1980AMNH </v>
      </c>
      <c r="AC93" s="147" t="str">
        <f t="shared" si="9"/>
        <v>Kukulcania arizonicaUSAArizonaCochisePortalin house[N31.9137°, W109.14145°]W.J. Gertsch19/VI/1980</v>
      </c>
      <c r="AD93" s="11" t="str">
        <f t="shared" si="10"/>
        <v/>
      </c>
      <c r="AE93" s="11" t="str">
        <f t="array" ref="AE93">IF(ISBLANK(D93),"",IF(OR($H$2="y",$H$2="m"),IF(AA93=AA92,IF(OR(AB93=$AB$4:$AB92)=FALSE,AE92&amp;C93,AE92),"("&amp;C93)&amp;IF(AA93=AA94,IF(OR(AB94=$AB$4:$AB93)=FALSE,", ",""),") "),""))</f>
        <v/>
      </c>
      <c r="AF93" s="11" t="str">
        <f t="shared" si="11"/>
        <v/>
      </c>
      <c r="AG93" s="11" t="str">
        <f t="array" ref="AG93">IF(ISBLANK(D93),"",IF(OR($H$2="y",$H$2="m"),IF(AA93=AA92,IF(OR(AC93=$AC$4:$AC92)=FALSE,AG92&amp;AF93,AG92),"("&amp;AF93)&amp;IF(AA93=AA94,IF(OR(AC94=$AC$4:$AC93)=FALSE,", ",""),") "),""))</f>
        <v/>
      </c>
      <c r="AH93" s="10" t="str">
        <f>IF((ISBLANK(D93)),"",IF(D93=D92,AH92,"")&amp;IF(B92&lt;&gt;B93,((IF(ISBLANK(E93),$D$3&amp;"Non-type material: "&amp;$D$3,$D$3&amp;INDEX('type-categories'!$A$2:$B$100,MATCH(E93,'type-categories'!$A$2:$A$100,0),2)&amp;$D$3))),"")&amp;(IF(K93&lt;&gt;K92,$C$2&amp;K93&amp;$K$3&amp;$C$2&amp;" ",(IF(B93&lt;&gt;B92,$C$2&amp;K93&amp;$K$3&amp;$C$2&amp;" ",""))))&amp;(IF(L93="","",((IF(L93&lt;&gt;L92,$D$2&amp;L93&amp;$L$3&amp;$D$2&amp;" ",IF(B93&lt;&gt;B92,$D$2&amp;L93&amp;$L$3&amp;$D$2&amp;" ",""))))))&amp;(IF(M93="","",((IF(M93&lt;&gt;M92,$E$2&amp;M93&amp;$E$2&amp;","&amp;" ",IF(B93&lt;&gt;B92,$E$2&amp;M93&amp;$E$2&amp;",",""))))))&amp;(IF(N93="","",IF(N93&lt;&gt;N92,N93&amp;", ",IF(B93&lt;&gt;B92,N93&amp;", ",""))))&amp;(IF(ISBLANK(O93),"",(IF(O93&lt;&gt;O92,O93&amp;", ",IF(B93&lt;&gt;B92,O93&amp;", ","")))))&amp;(IF(ISBLANK(P93),"",(IF(P93&lt;&gt;P92,P93&amp;", ",IF(B93&lt;&gt;B92,P93&amp;", ",IF(Z93&lt;&gt;Z92,P93&amp;", ",""))))))&amp;(IF(ISBLANK(Q93),"",(IF(Q93&lt;&gt;Q92,Q93&amp;", ",IF(B93&lt;&gt;B92,Q93&amp;", ",IF(Z93&lt;&gt;Z92,Q93&amp;", ",""))))))&amp;(IF(ISBLANK(R93),"",(IF(R93&lt;&gt;R92,R93&amp;"m, ",IF(B93&lt;&gt;B92,R93&amp;"m, ",IF(Z93&lt;&gt;Z92,R93&amp;"m, ",""))))))&amp;IF(ISBLANK(S93),"",(IF(B93&lt;&gt;B92,S93&amp;", ",IF(S93&lt;&gt;S92,IF((Z93=Z92),"same locality "&amp;S93&amp;", ",S93&amp;", "),""))))&amp;(IF(ISBLANK(T93),"",(IF(T93&lt;&gt;T92,IF(ISBLANK(F$2),T93&amp;", ",T93&amp;" "&amp;F$2&amp;", "),(IF(B93&lt;&gt;B92,IF(ISBLANK(F$2),T93&amp;", ",T93&amp;" "&amp;F$2&amp;", "),(IF(Z93&lt;&gt;Z92,IF(ISBLANK(F$2),T93&amp;", ",T93&amp;" "&amp;F$2&amp;", "),IF((U93&lt;&gt;U92)*($G$2="Y"),"same collector, ","")))))))))&amp;(IF(ISBLANK(U93),"",(IF(U93&lt;&gt;U92,U93&amp;", ",(IF(B93&lt;&gt;B92,U93&amp;", ",IF(Z93&lt;&gt;Z92,U93&amp;", ",(IF(T93&lt;&gt;T92,IF((T93&lt;&gt;T92)*($G$2="Y"),"same date, ", ""),IF((T93=T92)*(U93=U92)*(S93&lt;&gt;S92)*($G$2="Y"),"same collector and date, ", ""))))))))))&amp;(IF(ISBLANK(V93),"",V93&amp;", "))&amp;IF((AA93&lt;&gt;AA94)*($H$2="y"),AD93&amp;AE93,IF((AA93&lt;&gt;AA94)*($H$2="m"),AD93&amp;AG93,IF(($H$2&lt;&gt;"m")*($H$2&lt;&gt;"Y"),(IF(F93=0,"",F93&amp;" "&amp;$F$4&amp;" "))&amp;(IF(G93=0,"",G93&amp;" "&amp;$G$4&amp;" "))&amp;(IF(H93=0,"",H93&amp;" "&amp;H$4&amp;" "))&amp;(IF(I93=0,"",I93&amp;" "&amp;$I$4&amp;" "))&amp;(IF(J93=0,"",J93&amp;" "&amp;$J$4&amp;" "))&amp;IF((ISBLANK(C93)),"","("&amp;C93&amp;")"),"")))&amp;IF((B93=B94)*(K93=K94)*(L93=L94)*(M93=M94),IF(($H$2&lt;&gt;"m")*($H$2&lt;&gt;"Y"), ", ", IF((ISNUMBER(FIND(")",AE93))), ", ", "")),IF((B93=B94)*(K93=K94)*(L93=L94),";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v>
      </c>
      <c r="AI93" s="1"/>
    </row>
    <row r="94" spans="1:35" s="4" customFormat="1" x14ac:dyDescent="0.25">
      <c r="A94" s="3">
        <f t="shared" si="12"/>
        <v>1</v>
      </c>
      <c r="B94" s="53" t="str">
        <f t="shared" si="16"/>
        <v>Kukulcania arizonica</v>
      </c>
      <c r="C94" s="57" t="s">
        <v>275</v>
      </c>
      <c r="D94" s="57" t="s">
        <v>204</v>
      </c>
      <c r="E94" s="57"/>
      <c r="F94" s="57">
        <v>2</v>
      </c>
      <c r="G94" s="57">
        <v>0</v>
      </c>
      <c r="H94" s="57">
        <v>0</v>
      </c>
      <c r="I94" s="57"/>
      <c r="J94" s="57"/>
      <c r="K94" s="57" t="s">
        <v>366</v>
      </c>
      <c r="L94" s="57" t="s">
        <v>79</v>
      </c>
      <c r="M94" s="54" t="s">
        <v>748</v>
      </c>
      <c r="N94" s="57" t="s">
        <v>798</v>
      </c>
      <c r="O94" s="58" t="s">
        <v>86</v>
      </c>
      <c r="P94" s="58" t="s">
        <v>811</v>
      </c>
      <c r="Q94" s="58" t="s">
        <v>86</v>
      </c>
      <c r="R94" s="58"/>
      <c r="S94" s="54" t="s">
        <v>750</v>
      </c>
      <c r="T94" s="57" t="s">
        <v>59</v>
      </c>
      <c r="U94" s="57" t="s">
        <v>812</v>
      </c>
      <c r="V94" s="57"/>
      <c r="W94" s="57" t="s">
        <v>86</v>
      </c>
      <c r="X94" s="147">
        <f ca="1">IF(ISBLANK(D94),"",IF('order-admin-units'!$I$1&lt;&gt;"y", "", IF((K94="")*(ISBLANK(D94)=FALSE), 'order-admin-units'!$B$1+1, VLOOKUP(K94, ordercountry, 2))))</f>
        <v>1</v>
      </c>
      <c r="Y94" s="147">
        <f ca="1">IF(ISBLANK(D94),"",IF('order-admin-units'!$I$1&lt;&gt;"y", "", IF(L94="", 'order-admin-units'!$B$2+1, VLOOKUP(K94&amp;"@"&amp;L94, orderadmin, 2))))</f>
        <v>4</v>
      </c>
      <c r="Z94" s="147" t="str">
        <f t="shared" si="13"/>
        <v>USAArizonaCochisePortal</v>
      </c>
      <c r="AA94" s="147" t="str">
        <f t="shared" si="14"/>
        <v>Kukulcania arizonicaUSAArizonaCochisePortalon porch(N31.92°, W109.15°)W.J. Gertsch17/XII/1976</v>
      </c>
      <c r="AB94" s="147" t="str">
        <f t="shared" si="15"/>
        <v>Kukulcania arizonicaUSAArizonaCochisePortalon porch(N31.92°, W109.15°)W.J. Gertsch17/XII/1976AM KS.32579</v>
      </c>
      <c r="AC94" s="147" t="str">
        <f t="shared" si="9"/>
        <v>Kukulcania arizonicaUSAArizonaCochisePortalon porch(N31.92°, W109.15°)W.J. Gertsch17/XII/1976</v>
      </c>
      <c r="AD94" s="11" t="str">
        <f t="shared" si="10"/>
        <v/>
      </c>
      <c r="AE94" s="11" t="str">
        <f t="array" ref="AE94">IF(ISBLANK(D94),"",IF(OR($H$2="y",$H$2="m"),IF(AA94=AA93,IF(OR(AB94=$AB$4:$AB93)=FALSE,AE93&amp;C94,AE93),"("&amp;C94)&amp;IF(AA94=AA95,IF(OR(AB95=$AB$4:$AB94)=FALSE,", ",""),") "),""))</f>
        <v/>
      </c>
      <c r="AF94" s="11" t="str">
        <f t="shared" si="11"/>
        <v/>
      </c>
      <c r="AG94" s="11" t="str">
        <f t="array" ref="AG94">IF(ISBLANK(D94),"",IF(OR($H$2="y",$H$2="m"),IF(AA94=AA93,IF(OR(AC94=$AC$4:$AC93)=FALSE,AG93&amp;AF94,AG93),"("&amp;AF94)&amp;IF(AA94=AA95,IF(OR(AC95=$AC$4:$AC94)=FALSE,", ",""),") "),""))</f>
        <v/>
      </c>
      <c r="AH94" s="10" t="str">
        <f>IF((ISBLANK(D94)),"",IF(D94=D93,AH93,"")&amp;IF(B93&lt;&gt;B94,((IF(ISBLANK(E94),$D$3&amp;"Non-type material: "&amp;$D$3,$D$3&amp;INDEX('type-categories'!$A$2:$B$100,MATCH(E94,'type-categories'!$A$2:$A$100,0),2)&amp;$D$3))),"")&amp;(IF(K94&lt;&gt;K93,$C$2&amp;K94&amp;$K$3&amp;$C$2&amp;" ",(IF(B94&lt;&gt;B93,$C$2&amp;K94&amp;$K$3&amp;$C$2&amp;" ",""))))&amp;(IF(L94="","",((IF(L94&lt;&gt;L93,$D$2&amp;L94&amp;$L$3&amp;$D$2&amp;" ",IF(B94&lt;&gt;B93,$D$2&amp;L94&amp;$L$3&amp;$D$2&amp;" ",""))))))&amp;(IF(M94="","",((IF(M94&lt;&gt;M93,$E$2&amp;M94&amp;$E$2&amp;","&amp;" ",IF(B94&lt;&gt;B93,$E$2&amp;M94&amp;$E$2&amp;",",""))))))&amp;(IF(N94="","",IF(N94&lt;&gt;N93,N94&amp;", ",IF(B94&lt;&gt;B93,N94&amp;", ",""))))&amp;(IF(ISBLANK(O94),"",(IF(O94&lt;&gt;O93,O94&amp;", ",IF(B94&lt;&gt;B93,O94&amp;", ","")))))&amp;(IF(ISBLANK(P94),"",(IF(P94&lt;&gt;P93,P94&amp;", ",IF(B94&lt;&gt;B93,P94&amp;", ",IF(Z94&lt;&gt;Z93,P94&amp;", ",""))))))&amp;(IF(ISBLANK(Q94),"",(IF(Q94&lt;&gt;Q93,Q94&amp;", ",IF(B94&lt;&gt;B93,Q94&amp;", ",IF(Z94&lt;&gt;Z93,Q94&amp;", ",""))))))&amp;(IF(ISBLANK(R94),"",(IF(R94&lt;&gt;R93,R94&amp;"m, ",IF(B94&lt;&gt;B93,R94&amp;"m, ",IF(Z94&lt;&gt;Z93,R94&amp;"m, ",""))))))&amp;IF(ISBLANK(S94),"",(IF(B94&lt;&gt;B93,S94&amp;", ",IF(S94&lt;&gt;S93,IF((Z94=Z93),"same locality "&amp;S94&amp;", ",S94&amp;", "),""))))&amp;(IF(ISBLANK(T94),"",(IF(T94&lt;&gt;T93,IF(ISBLANK(F$2),T94&amp;", ",T94&amp;" "&amp;F$2&amp;", "),(IF(B94&lt;&gt;B93,IF(ISBLANK(F$2),T94&amp;", ",T94&amp;" "&amp;F$2&amp;", "),(IF(Z94&lt;&gt;Z93,IF(ISBLANK(F$2),T94&amp;", ",T94&amp;" "&amp;F$2&amp;", "),IF((U94&lt;&gt;U93)*($G$2="Y"),"same collector, ","")))))))))&amp;(IF(ISBLANK(U94),"",(IF(U94&lt;&gt;U93,U94&amp;", ",(IF(B94&lt;&gt;B93,U94&amp;", ",IF(Z94&lt;&gt;Z93,U94&amp;", ",(IF(T94&lt;&gt;T93,IF((T94&lt;&gt;T93)*($G$2="Y"),"same date, ", ""),IF((T94=T93)*(U94=U93)*(S94&lt;&gt;S93)*($G$2="Y"),"same collector and date, ", ""))))))))))&amp;(IF(ISBLANK(V94),"",V94&amp;", "))&amp;IF((AA94&lt;&gt;AA95)*($H$2="y"),AD94&amp;AE94,IF((AA94&lt;&gt;AA95)*($H$2="m"),AD94&amp;AG94,IF(($H$2&lt;&gt;"m")*($H$2&lt;&gt;"Y"),(IF(F94=0,"",F94&amp;" "&amp;$F$4&amp;" "))&amp;(IF(G94=0,"",G94&amp;" "&amp;$G$4&amp;" "))&amp;(IF(H94=0,"",H94&amp;" "&amp;H$4&amp;" "))&amp;(IF(I94=0,"",I94&amp;" "&amp;$I$4&amp;" "))&amp;(IF(J94=0,"",J94&amp;" "&amp;$J$4&amp;" "))&amp;IF((ISBLANK(C94)),"","("&amp;C94&amp;")"),"")))&amp;IF((B94=B95)*(K94=K95)*(L94=L95)*(M94=M95),IF(($H$2&lt;&gt;"m")*($H$2&lt;&gt;"Y"), ", ", IF((ISNUMBER(FIND(")",AE94))), ", ", "")),IF((B94=B95)*(K94=K95)*(L94=L95),";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v>
      </c>
      <c r="AI94" s="1"/>
    </row>
    <row r="95" spans="1:35" s="4" customFormat="1" x14ac:dyDescent="0.25">
      <c r="A95" s="3">
        <f t="shared" si="12"/>
        <v>1</v>
      </c>
      <c r="B95" s="53" t="str">
        <f t="shared" si="16"/>
        <v>Kukulcania arizonica</v>
      </c>
      <c r="C95" s="57" t="s">
        <v>276</v>
      </c>
      <c r="D95" s="57" t="s">
        <v>204</v>
      </c>
      <c r="E95" s="57"/>
      <c r="F95" s="57">
        <v>1</v>
      </c>
      <c r="G95" s="57">
        <v>0</v>
      </c>
      <c r="H95" s="57">
        <v>0</v>
      </c>
      <c r="I95" s="57"/>
      <c r="J95" s="57"/>
      <c r="K95" s="57" t="s">
        <v>366</v>
      </c>
      <c r="L95" s="57" t="s">
        <v>79</v>
      </c>
      <c r="M95" s="54" t="s">
        <v>748</v>
      </c>
      <c r="N95" s="57" t="s">
        <v>798</v>
      </c>
      <c r="O95" s="58" t="s">
        <v>86</v>
      </c>
      <c r="P95" s="58" t="s">
        <v>813</v>
      </c>
      <c r="Q95" s="58" t="s">
        <v>86</v>
      </c>
      <c r="R95" s="58"/>
      <c r="S95" s="54" t="s">
        <v>764</v>
      </c>
      <c r="T95" s="57" t="s">
        <v>490</v>
      </c>
      <c r="U95" s="57" t="s">
        <v>814</v>
      </c>
      <c r="V95" s="57"/>
      <c r="W95" s="57" t="s">
        <v>86</v>
      </c>
      <c r="X95" s="147">
        <f ca="1">IF(ISBLANK(D95),"",IF('order-admin-units'!$I$1&lt;&gt;"y", "", IF((K95="")*(ISBLANK(D95)=FALSE), 'order-admin-units'!$B$1+1, VLOOKUP(K95, ordercountry, 2))))</f>
        <v>1</v>
      </c>
      <c r="Y95" s="147">
        <f ca="1">IF(ISBLANK(D95),"",IF('order-admin-units'!$I$1&lt;&gt;"y", "", IF(L95="", 'order-admin-units'!$B$2+1, VLOOKUP(K95&amp;"@"&amp;L95, orderadmin, 2))))</f>
        <v>4</v>
      </c>
      <c r="Z95" s="147" t="str">
        <f t="shared" si="13"/>
        <v>USAArizonaCochisePortal</v>
      </c>
      <c r="AA95" s="147" t="str">
        <f t="shared" si="14"/>
        <v>Kukulcania arizonicaUSAArizonaCochisePortalon wall at light[N31.9137°, W109.14145°]D. Ubick11/VIII/1981</v>
      </c>
      <c r="AB95" s="147" t="str">
        <f t="shared" si="15"/>
        <v>Kukulcania arizonicaUSAArizonaCochisePortalon wall at light[N31.9137°, W109.14145°]D. Ubick11/VIII/1981DU 81.08.11</v>
      </c>
      <c r="AC95" s="147" t="str">
        <f t="shared" si="9"/>
        <v>Kukulcania arizonicaUSAArizonaCochisePortalon wall at light[N31.9137°, W109.14145°]D. Ubick11/VIII/1981</v>
      </c>
      <c r="AD95" s="11" t="str">
        <f t="shared" si="10"/>
        <v/>
      </c>
      <c r="AE95" s="11" t="str">
        <f t="array" ref="AE95">IF(ISBLANK(D95),"",IF(OR($H$2="y",$H$2="m"),IF(AA95=AA94,IF(OR(AB95=$AB$4:$AB94)=FALSE,AE94&amp;C95,AE94),"("&amp;C95)&amp;IF(AA95=AA96,IF(OR(AB96=$AB$4:$AB95)=FALSE,", ",""),") "),""))</f>
        <v/>
      </c>
      <c r="AF95" s="11" t="str">
        <f t="shared" si="11"/>
        <v/>
      </c>
      <c r="AG95" s="11" t="str">
        <f t="array" ref="AG95">IF(ISBLANK(D95),"",IF(OR($H$2="y",$H$2="m"),IF(AA95=AA94,IF(OR(AC95=$AC$4:$AC94)=FALSE,AG94&amp;AF95,AG94),"("&amp;AF95)&amp;IF(AA95=AA96,IF(OR(AC96=$AC$4:$AC95)=FALSE,", ",""),") "),""))</f>
        <v/>
      </c>
      <c r="AH95" s="10" t="str">
        <f>IF((ISBLANK(D95)),"",IF(D95=D94,AH94,"")&amp;IF(B94&lt;&gt;B95,((IF(ISBLANK(E95),$D$3&amp;"Non-type material: "&amp;$D$3,$D$3&amp;INDEX('type-categories'!$A$2:$B$100,MATCH(E95,'type-categories'!$A$2:$A$100,0),2)&amp;$D$3))),"")&amp;(IF(K95&lt;&gt;K94,$C$2&amp;K95&amp;$K$3&amp;$C$2&amp;" ",(IF(B95&lt;&gt;B94,$C$2&amp;K95&amp;$K$3&amp;$C$2&amp;" ",""))))&amp;(IF(L95="","",((IF(L95&lt;&gt;L94,$D$2&amp;L95&amp;$L$3&amp;$D$2&amp;" ",IF(B95&lt;&gt;B94,$D$2&amp;L95&amp;$L$3&amp;$D$2&amp;" ",""))))))&amp;(IF(M95="","",((IF(M95&lt;&gt;M94,$E$2&amp;M95&amp;$E$2&amp;","&amp;" ",IF(B95&lt;&gt;B94,$E$2&amp;M95&amp;$E$2&amp;",",""))))))&amp;(IF(N95="","",IF(N95&lt;&gt;N94,N95&amp;", ",IF(B95&lt;&gt;B94,N95&amp;", ",""))))&amp;(IF(ISBLANK(O95),"",(IF(O95&lt;&gt;O94,O95&amp;", ",IF(B95&lt;&gt;B94,O95&amp;", ","")))))&amp;(IF(ISBLANK(P95),"",(IF(P95&lt;&gt;P94,P95&amp;", ",IF(B95&lt;&gt;B94,P95&amp;", ",IF(Z95&lt;&gt;Z94,P95&amp;", ",""))))))&amp;(IF(ISBLANK(Q95),"",(IF(Q95&lt;&gt;Q94,Q95&amp;", ",IF(B95&lt;&gt;B94,Q95&amp;", ",IF(Z95&lt;&gt;Z94,Q95&amp;", ",""))))))&amp;(IF(ISBLANK(R95),"",(IF(R95&lt;&gt;R94,R95&amp;"m, ",IF(B95&lt;&gt;B94,R95&amp;"m, ",IF(Z95&lt;&gt;Z94,R95&amp;"m, ",""))))))&amp;IF(ISBLANK(S95),"",(IF(B95&lt;&gt;B94,S95&amp;", ",IF(S95&lt;&gt;S94,IF((Z95=Z94),"same locality "&amp;S95&amp;", ",S95&amp;", "),""))))&amp;(IF(ISBLANK(T95),"",(IF(T95&lt;&gt;T94,IF(ISBLANK(F$2),T95&amp;", ",T95&amp;" "&amp;F$2&amp;", "),(IF(B95&lt;&gt;B94,IF(ISBLANK(F$2),T95&amp;", ",T95&amp;" "&amp;F$2&amp;", "),(IF(Z95&lt;&gt;Z94,IF(ISBLANK(F$2),T95&amp;", ",T95&amp;" "&amp;F$2&amp;", "),IF((U95&lt;&gt;U94)*($G$2="Y"),"same collector, ","")))))))))&amp;(IF(ISBLANK(U95),"",(IF(U95&lt;&gt;U94,U95&amp;", ",(IF(B95&lt;&gt;B94,U95&amp;", ",IF(Z95&lt;&gt;Z94,U95&amp;", ",(IF(T95&lt;&gt;T94,IF((T95&lt;&gt;T94)*($G$2="Y"),"same date, ", ""),IF((T95=T94)*(U95=U94)*(S95&lt;&gt;S94)*($G$2="Y"),"same collector and date, ", ""))))))))))&amp;(IF(ISBLANK(V95),"",V95&amp;", "))&amp;IF((AA95&lt;&gt;AA96)*($H$2="y"),AD95&amp;AE95,IF((AA95&lt;&gt;AA96)*($H$2="m"),AD95&amp;AG95,IF(($H$2&lt;&gt;"m")*($H$2&lt;&gt;"Y"),(IF(F95=0,"",F95&amp;" "&amp;$F$4&amp;" "))&amp;(IF(G95=0,"",G95&amp;" "&amp;$G$4&amp;" "))&amp;(IF(H95=0,"",H95&amp;" "&amp;H$4&amp;" "))&amp;(IF(I95=0,"",I95&amp;" "&amp;$I$4&amp;" "))&amp;(IF(J95=0,"",J95&amp;" "&amp;$J$4&amp;" "))&amp;IF((ISBLANK(C95)),"","("&amp;C95&amp;")"),"")))&amp;IF((B95=B96)*(K95=K96)*(L95=L96)*(M95=M96),IF(($H$2&lt;&gt;"m")*($H$2&lt;&gt;"Y"), ", ", IF((ISNUMBER(FIND(")",AE95))), ", ", "")),IF((B95=B96)*(K95=K96)*(L95=L96),";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v>
      </c>
      <c r="AI95" s="1"/>
    </row>
    <row r="96" spans="1:35" s="4" customFormat="1" x14ac:dyDescent="0.25">
      <c r="A96" s="3">
        <f t="shared" si="12"/>
        <v>1</v>
      </c>
      <c r="B96" s="53" t="str">
        <f t="shared" si="16"/>
        <v>Kukulcania arizonica</v>
      </c>
      <c r="C96" s="57" t="s">
        <v>277</v>
      </c>
      <c r="D96" s="57" t="s">
        <v>204</v>
      </c>
      <c r="E96" s="57"/>
      <c r="F96" s="57">
        <v>0</v>
      </c>
      <c r="G96" s="57">
        <v>1</v>
      </c>
      <c r="H96" s="57">
        <v>0</v>
      </c>
      <c r="I96" s="57"/>
      <c r="J96" s="57"/>
      <c r="K96" s="57" t="s">
        <v>366</v>
      </c>
      <c r="L96" s="57" t="s">
        <v>79</v>
      </c>
      <c r="M96" s="54" t="s">
        <v>748</v>
      </c>
      <c r="N96" s="57" t="s">
        <v>798</v>
      </c>
      <c r="O96" s="58" t="s">
        <v>86</v>
      </c>
      <c r="P96" s="58" t="s">
        <v>815</v>
      </c>
      <c r="Q96" s="58" t="s">
        <v>86</v>
      </c>
      <c r="R96" s="58"/>
      <c r="S96" s="54" t="s">
        <v>764</v>
      </c>
      <c r="T96" s="57" t="s">
        <v>816</v>
      </c>
      <c r="U96" s="57" t="s">
        <v>817</v>
      </c>
      <c r="V96" s="57"/>
      <c r="W96" s="57" t="s">
        <v>86</v>
      </c>
      <c r="X96" s="147">
        <f ca="1">IF(ISBLANK(D96),"",IF('order-admin-units'!$I$1&lt;&gt;"y", "", IF((K96="")*(ISBLANK(D96)=FALSE), 'order-admin-units'!$B$1+1, VLOOKUP(K96, ordercountry, 2))))</f>
        <v>1</v>
      </c>
      <c r="Y96" s="147">
        <f ca="1">IF(ISBLANK(D96),"",IF('order-admin-units'!$I$1&lt;&gt;"y", "", IF(L96="", 'order-admin-units'!$B$2+1, VLOOKUP(K96&amp;"@"&amp;L96, orderadmin, 2))))</f>
        <v>4</v>
      </c>
      <c r="Z96" s="147" t="str">
        <f t="shared" si="13"/>
        <v>USAArizonaCochisePortal</v>
      </c>
      <c r="AA96" s="147" t="str">
        <f t="shared" si="14"/>
        <v>Kukulcania arizonicaUSAArizonaCochisePortalranch house[N31.9137°, W109.14145°]B. HölldoblerVIII/1974</v>
      </c>
      <c r="AB96" s="147" t="str">
        <f t="shared" si="15"/>
        <v>Kukulcania arizonicaUSAArizonaCochisePortalranch house[N31.9137°, W109.14145°]B. HölldoblerVIII/1974MCZ 145370</v>
      </c>
      <c r="AC96" s="147" t="str">
        <f t="shared" si="9"/>
        <v>Kukulcania arizonicaUSAArizonaCochisePortalranch house[N31.9137°, W109.14145°]B. HölldoblerVIII/1974</v>
      </c>
      <c r="AD96" s="11" t="str">
        <f t="shared" si="10"/>
        <v/>
      </c>
      <c r="AE96" s="11" t="str">
        <f t="array" ref="AE96">IF(ISBLANK(D96),"",IF(OR($H$2="y",$H$2="m"),IF(AA96=AA95,IF(OR(AB96=$AB$4:$AB95)=FALSE,AE95&amp;C96,AE95),"("&amp;C96)&amp;IF(AA96=AA97,IF(OR(AB97=$AB$4:$AB96)=FALSE,", ",""),") "),""))</f>
        <v/>
      </c>
      <c r="AF96" s="11" t="str">
        <f t="shared" si="11"/>
        <v/>
      </c>
      <c r="AG96" s="11" t="str">
        <f t="array" ref="AG96">IF(ISBLANK(D96),"",IF(OR($H$2="y",$H$2="m"),IF(AA96=AA95,IF(OR(AC96=$AC$4:$AC95)=FALSE,AG95&amp;AF96,AG95),"("&amp;AF96)&amp;IF(AA96=AA97,IF(OR(AC97=$AC$4:$AC96)=FALSE,", ",""),") "),""))</f>
        <v/>
      </c>
      <c r="AH96" s="10" t="str">
        <f>IF((ISBLANK(D96)),"",IF(D96=D95,AH95,"")&amp;IF(B95&lt;&gt;B96,((IF(ISBLANK(E96),$D$3&amp;"Non-type material: "&amp;$D$3,$D$3&amp;INDEX('type-categories'!$A$2:$B$100,MATCH(E96,'type-categories'!$A$2:$A$100,0),2)&amp;$D$3))),"")&amp;(IF(K96&lt;&gt;K95,$C$2&amp;K96&amp;$K$3&amp;$C$2&amp;" ",(IF(B96&lt;&gt;B95,$C$2&amp;K96&amp;$K$3&amp;$C$2&amp;" ",""))))&amp;(IF(L96="","",((IF(L96&lt;&gt;L95,$D$2&amp;L96&amp;$L$3&amp;$D$2&amp;" ",IF(B96&lt;&gt;B95,$D$2&amp;L96&amp;$L$3&amp;$D$2&amp;" ",""))))))&amp;(IF(M96="","",((IF(M96&lt;&gt;M95,$E$2&amp;M96&amp;$E$2&amp;","&amp;" ",IF(B96&lt;&gt;B95,$E$2&amp;M96&amp;$E$2&amp;",",""))))))&amp;(IF(N96="","",IF(N96&lt;&gt;N95,N96&amp;", ",IF(B96&lt;&gt;B95,N96&amp;", ",""))))&amp;(IF(ISBLANK(O96),"",(IF(O96&lt;&gt;O95,O96&amp;", ",IF(B96&lt;&gt;B95,O96&amp;", ","")))))&amp;(IF(ISBLANK(P96),"",(IF(P96&lt;&gt;P95,P96&amp;", ",IF(B96&lt;&gt;B95,P96&amp;", ",IF(Z96&lt;&gt;Z95,P96&amp;", ",""))))))&amp;(IF(ISBLANK(Q96),"",(IF(Q96&lt;&gt;Q95,Q96&amp;", ",IF(B96&lt;&gt;B95,Q96&amp;", ",IF(Z96&lt;&gt;Z95,Q96&amp;", ",""))))))&amp;(IF(ISBLANK(R96),"",(IF(R96&lt;&gt;R95,R96&amp;"m, ",IF(B96&lt;&gt;B95,R96&amp;"m, ",IF(Z96&lt;&gt;Z95,R96&amp;"m, ",""))))))&amp;IF(ISBLANK(S96),"",(IF(B96&lt;&gt;B95,S96&amp;", ",IF(S96&lt;&gt;S95,IF((Z96=Z95),"same locality "&amp;S96&amp;", ",S96&amp;", "),""))))&amp;(IF(ISBLANK(T96),"",(IF(T96&lt;&gt;T95,IF(ISBLANK(F$2),T96&amp;", ",T96&amp;" "&amp;F$2&amp;", "),(IF(B96&lt;&gt;B95,IF(ISBLANK(F$2),T96&amp;", ",T96&amp;" "&amp;F$2&amp;", "),(IF(Z96&lt;&gt;Z95,IF(ISBLANK(F$2),T96&amp;", ",T96&amp;" "&amp;F$2&amp;", "),IF((U96&lt;&gt;U95)*($G$2="Y"),"same collector, ","")))))))))&amp;(IF(ISBLANK(U96),"",(IF(U96&lt;&gt;U95,U96&amp;", ",(IF(B96&lt;&gt;B95,U96&amp;", ",IF(Z96&lt;&gt;Z95,U96&amp;", ",(IF(T96&lt;&gt;T95,IF((T96&lt;&gt;T95)*($G$2="Y"),"same date, ", ""),IF((T96=T95)*(U96=U95)*(S96&lt;&gt;S95)*($G$2="Y"),"same collector and date, ", ""))))))))))&amp;(IF(ISBLANK(V96),"",V96&amp;", "))&amp;IF((AA96&lt;&gt;AA97)*($H$2="y"),AD96&amp;AE96,IF((AA96&lt;&gt;AA97)*($H$2="m"),AD96&amp;AG96,IF(($H$2&lt;&gt;"m")*($H$2&lt;&gt;"Y"),(IF(F96=0,"",F96&amp;" "&amp;$F$4&amp;" "))&amp;(IF(G96=0,"",G96&amp;" "&amp;$G$4&amp;" "))&amp;(IF(H96=0,"",H96&amp;" "&amp;H$4&amp;" "))&amp;(IF(I96=0,"",I96&amp;" "&amp;$I$4&amp;" "))&amp;(IF(J96=0,"",J96&amp;" "&amp;$J$4&amp;" "))&amp;IF((ISBLANK(C96)),"","("&amp;C96&amp;")"),"")))&amp;IF((B96=B97)*(K96=K97)*(L96=L97)*(M96=M97),IF(($H$2&lt;&gt;"m")*($H$2&lt;&gt;"Y"), ", ", IF((ISNUMBER(FIND(")",AE96))), ", ", "")),IF((B96=B97)*(K96=K97)*(L96=L97),";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v>
      </c>
      <c r="AI96" s="1"/>
    </row>
    <row r="97" spans="1:35" s="4" customFormat="1" x14ac:dyDescent="0.25">
      <c r="A97" s="3">
        <f t="shared" si="12"/>
        <v>1</v>
      </c>
      <c r="B97" s="53" t="str">
        <f t="shared" si="16"/>
        <v>Kukulcania arizonica</v>
      </c>
      <c r="C97" s="54" t="s">
        <v>205</v>
      </c>
      <c r="D97" s="56" t="s">
        <v>204</v>
      </c>
      <c r="E97" s="56"/>
      <c r="F97" s="54">
        <v>0</v>
      </c>
      <c r="G97" s="54">
        <v>1</v>
      </c>
      <c r="H97" s="54">
        <v>0</v>
      </c>
      <c r="I97" s="54"/>
      <c r="J97" s="54"/>
      <c r="K97" s="54" t="s">
        <v>366</v>
      </c>
      <c r="L97" s="54" t="s">
        <v>79</v>
      </c>
      <c r="M97" s="54" t="s">
        <v>748</v>
      </c>
      <c r="N97" s="54" t="s">
        <v>798</v>
      </c>
      <c r="O97" s="54" t="s">
        <v>86</v>
      </c>
      <c r="P97" s="54"/>
      <c r="Q97" s="54" t="s">
        <v>86</v>
      </c>
      <c r="R97" s="54"/>
      <c r="S97" s="54" t="s">
        <v>764</v>
      </c>
      <c r="T97" s="54" t="s">
        <v>799</v>
      </c>
      <c r="U97" s="54" t="s">
        <v>800</v>
      </c>
      <c r="V97" s="54"/>
      <c r="W97" s="54" t="s">
        <v>86</v>
      </c>
      <c r="X97" s="147">
        <f ca="1">IF(ISBLANK(D97),"",IF('order-admin-units'!$I$1&lt;&gt;"y", "", IF((K97="")*(ISBLANK(D97)=FALSE), 'order-admin-units'!$B$1+1, VLOOKUP(K97, ordercountry, 2))))</f>
        <v>1</v>
      </c>
      <c r="Y97" s="147">
        <f ca="1">IF(ISBLANK(D97),"",IF('order-admin-units'!$I$1&lt;&gt;"y", "", IF(L97="", 'order-admin-units'!$B$2+1, VLOOKUP(K97&amp;"@"&amp;L97, orderadmin, 2))))</f>
        <v>4</v>
      </c>
      <c r="Z97" s="147" t="str">
        <f t="shared" si="13"/>
        <v>USAArizonaCochisePortal</v>
      </c>
      <c r="AA97" s="147" t="str">
        <f t="shared" si="14"/>
        <v>Kukulcania arizonicaUSAArizonaCochisePortal[N31.9137°, W109.14145°]D.M. Tuttle1969</v>
      </c>
      <c r="AB97" s="147" t="str">
        <f t="shared" si="15"/>
        <v xml:space="preserve">Kukulcania arizonicaUSAArizonaCochisePortal[N31.9137°, W109.14145°]D.M. Tuttle1969AMNH </v>
      </c>
      <c r="AC97" s="147" t="str">
        <f t="shared" si="9"/>
        <v>Kukulcania arizonicaUSAArizonaCochisePortal[N31.9137°, W109.14145°]D.M. Tuttle1969</v>
      </c>
      <c r="AD97" s="11" t="str">
        <f t="shared" si="10"/>
        <v/>
      </c>
      <c r="AE97" s="11" t="str">
        <f t="array" ref="AE97">IF(ISBLANK(D97),"",IF(OR($H$2="y",$H$2="m"),IF(AA97=AA96,IF(OR(AB97=$AB$4:$AB96)=FALSE,AE96&amp;C97,AE96),"("&amp;C97)&amp;IF(AA97=AA98,IF(OR(AB98=$AB$4:$AB97)=FALSE,", ",""),") "),""))</f>
        <v/>
      </c>
      <c r="AF97" s="11" t="str">
        <f t="shared" si="11"/>
        <v/>
      </c>
      <c r="AG97" s="11" t="str">
        <f t="array" ref="AG97">IF(ISBLANK(D97),"",IF(OR($H$2="y",$H$2="m"),IF(AA97=AA96,IF(OR(AC97=$AC$4:$AC96)=FALSE,AG96&amp;AF97,AG96),"("&amp;AF97)&amp;IF(AA97=AA98,IF(OR(AC98=$AC$4:$AC97)=FALSE,", ",""),") "),""))</f>
        <v/>
      </c>
      <c r="AH97" s="10" t="str">
        <f>IF((ISBLANK(D97)),"",IF(D97=D96,AH96,"")&amp;IF(B96&lt;&gt;B97,((IF(ISBLANK(E97),$D$3&amp;"Non-type material: "&amp;$D$3,$D$3&amp;INDEX('type-categories'!$A$2:$B$100,MATCH(E97,'type-categories'!$A$2:$A$100,0),2)&amp;$D$3))),"")&amp;(IF(K97&lt;&gt;K96,$C$2&amp;K97&amp;$K$3&amp;$C$2&amp;" ",(IF(B97&lt;&gt;B96,$C$2&amp;K97&amp;$K$3&amp;$C$2&amp;" ",""))))&amp;(IF(L97="","",((IF(L97&lt;&gt;L96,$D$2&amp;L97&amp;$L$3&amp;$D$2&amp;" ",IF(B97&lt;&gt;B96,$D$2&amp;L97&amp;$L$3&amp;$D$2&amp;" ",""))))))&amp;(IF(M97="","",((IF(M97&lt;&gt;M96,$E$2&amp;M97&amp;$E$2&amp;","&amp;" ",IF(B97&lt;&gt;B96,$E$2&amp;M97&amp;$E$2&amp;",",""))))))&amp;(IF(N97="","",IF(N97&lt;&gt;N96,N97&amp;", ",IF(B97&lt;&gt;B96,N97&amp;", ",""))))&amp;(IF(ISBLANK(O97),"",(IF(O97&lt;&gt;O96,O97&amp;", ",IF(B97&lt;&gt;B96,O97&amp;", ","")))))&amp;(IF(ISBLANK(P97),"",(IF(P97&lt;&gt;P96,P97&amp;", ",IF(B97&lt;&gt;B96,P97&amp;", ",IF(Z97&lt;&gt;Z96,P97&amp;", ",""))))))&amp;(IF(ISBLANK(Q97),"",(IF(Q97&lt;&gt;Q96,Q97&amp;", ",IF(B97&lt;&gt;B96,Q97&amp;", ",IF(Z97&lt;&gt;Z96,Q97&amp;", ",""))))))&amp;(IF(ISBLANK(R97),"",(IF(R97&lt;&gt;R96,R97&amp;"m, ",IF(B97&lt;&gt;B96,R97&amp;"m, ",IF(Z97&lt;&gt;Z96,R97&amp;"m, ",""))))))&amp;IF(ISBLANK(S97),"",(IF(B97&lt;&gt;B96,S97&amp;", ",IF(S97&lt;&gt;S96,IF((Z97=Z96),"same locality "&amp;S97&amp;", ",S97&amp;", "),""))))&amp;(IF(ISBLANK(T97),"",(IF(T97&lt;&gt;T96,IF(ISBLANK(F$2),T97&amp;", ",T97&amp;" "&amp;F$2&amp;", "),(IF(B97&lt;&gt;B96,IF(ISBLANK(F$2),T97&amp;", ",T97&amp;" "&amp;F$2&amp;", "),(IF(Z97&lt;&gt;Z96,IF(ISBLANK(F$2),T97&amp;", ",T97&amp;" "&amp;F$2&amp;", "),IF((U97&lt;&gt;U96)*($G$2="Y"),"same collector, ","")))))))))&amp;(IF(ISBLANK(U97),"",(IF(U97&lt;&gt;U96,U97&amp;", ",(IF(B97&lt;&gt;B96,U97&amp;", ",IF(Z97&lt;&gt;Z96,U97&amp;", ",(IF(T97&lt;&gt;T96,IF((T97&lt;&gt;T96)*($G$2="Y"),"same date, ", ""),IF((T97=T96)*(U97=U96)*(S97&lt;&gt;S96)*($G$2="Y"),"same collector and date, ", ""))))))))))&amp;(IF(ISBLANK(V97),"",V97&amp;", "))&amp;IF((AA97&lt;&gt;AA98)*($H$2="y"),AD97&amp;AE97,IF((AA97&lt;&gt;AA98)*($H$2="m"),AD97&amp;AG97,IF(($H$2&lt;&gt;"m")*($H$2&lt;&gt;"Y"),(IF(F97=0,"",F97&amp;" "&amp;$F$4&amp;" "))&amp;(IF(G97=0,"",G97&amp;" "&amp;$G$4&amp;" "))&amp;(IF(H97=0,"",H97&amp;" "&amp;H$4&amp;" "))&amp;(IF(I97=0,"",I97&amp;" "&amp;$I$4&amp;" "))&amp;(IF(J97=0,"",J97&amp;" "&amp;$J$4&amp;" "))&amp;IF((ISBLANK(C97)),"","("&amp;C97&amp;")"),"")))&amp;IF((B97=B98)*(K97=K98)*(L97=L98)*(M97=M98),IF(($H$2&lt;&gt;"m")*($H$2&lt;&gt;"Y"), ", ", IF((ISNUMBER(FIND(")",AE97))), ", ", "")),IF((B97=B98)*(K97=K98)*(L97=L98),";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v>
      </c>
      <c r="AI97" s="1"/>
    </row>
    <row r="98" spans="1:35" s="4" customFormat="1" x14ac:dyDescent="0.25">
      <c r="A98" s="3">
        <f t="shared" si="12"/>
        <v>1</v>
      </c>
      <c r="B98" s="53" t="str">
        <f t="shared" si="16"/>
        <v>Kukulcania arizonica</v>
      </c>
      <c r="C98" s="57" t="s">
        <v>272</v>
      </c>
      <c r="D98" s="57" t="s">
        <v>204</v>
      </c>
      <c r="E98" s="57"/>
      <c r="F98" s="57">
        <v>2</v>
      </c>
      <c r="G98" s="57">
        <v>0</v>
      </c>
      <c r="H98" s="57">
        <v>0</v>
      </c>
      <c r="I98" s="57"/>
      <c r="J98" s="57"/>
      <c r="K98" s="57" t="s">
        <v>366</v>
      </c>
      <c r="L98" s="57" t="s">
        <v>79</v>
      </c>
      <c r="M98" s="54" t="s">
        <v>748</v>
      </c>
      <c r="N98" s="57" t="s">
        <v>798</v>
      </c>
      <c r="O98" s="58" t="s">
        <v>86</v>
      </c>
      <c r="P98" s="58"/>
      <c r="Q98" s="58" t="s">
        <v>86</v>
      </c>
      <c r="R98" s="58"/>
      <c r="S98" s="54" t="s">
        <v>764</v>
      </c>
      <c r="T98" s="57" t="s">
        <v>801</v>
      </c>
      <c r="U98" s="57" t="s">
        <v>802</v>
      </c>
      <c r="V98" s="57"/>
      <c r="W98" s="57" t="s">
        <v>86</v>
      </c>
      <c r="X98" s="147">
        <f ca="1">IF(ISBLANK(D98),"",IF('order-admin-units'!$I$1&lt;&gt;"y", "", IF((K98="")*(ISBLANK(D98)=FALSE), 'order-admin-units'!$B$1+1, VLOOKUP(K98, ordercountry, 2))))</f>
        <v>1</v>
      </c>
      <c r="Y98" s="147">
        <f ca="1">IF(ISBLANK(D98),"",IF('order-admin-units'!$I$1&lt;&gt;"y", "", IF(L98="", 'order-admin-units'!$B$2+1, VLOOKUP(K98&amp;"@"&amp;L98, orderadmin, 2))))</f>
        <v>4</v>
      </c>
      <c r="Z98" s="147" t="str">
        <f t="shared" si="13"/>
        <v>USAArizonaCochisePortal</v>
      </c>
      <c r="AA98" s="147" t="str">
        <f t="shared" si="14"/>
        <v>Kukulcania arizonicaUSAArizonaCochisePortal[N31.9137°, W109.14145°]M. van Buskirk4/VII/1971</v>
      </c>
      <c r="AB98" s="147" t="str">
        <f t="shared" si="15"/>
        <v>Kukulcania arizonicaUSAArizonaCochisePortal[N31.9137°, W109.14145°]M. van Buskirk4/VII/1971CAS 9060466</v>
      </c>
      <c r="AC98" s="147" t="str">
        <f t="shared" si="9"/>
        <v>Kukulcania arizonicaUSAArizonaCochisePortal[N31.9137°, W109.14145°]M. van Buskirk4/VII/1971</v>
      </c>
      <c r="AD98" s="11" t="str">
        <f t="shared" si="10"/>
        <v/>
      </c>
      <c r="AE98" s="11" t="str">
        <f t="array" ref="AE98">IF(ISBLANK(D98),"",IF(OR($H$2="y",$H$2="m"),IF(AA98=AA97,IF(OR(AB98=$AB$4:$AB97)=FALSE,AE97&amp;C98,AE97),"("&amp;C98)&amp;IF(AA98=AA99,IF(OR(AB99=$AB$4:$AB98)=FALSE,", ",""),") "),""))</f>
        <v/>
      </c>
      <c r="AF98" s="11" t="str">
        <f t="shared" si="11"/>
        <v/>
      </c>
      <c r="AG98" s="11" t="str">
        <f t="array" ref="AG98">IF(ISBLANK(D98),"",IF(OR($H$2="y",$H$2="m"),IF(AA98=AA97,IF(OR(AC98=$AC$4:$AC97)=FALSE,AG97&amp;AF98,AG97),"("&amp;AF98)&amp;IF(AA98=AA99,IF(OR(AC99=$AC$4:$AC98)=FALSE,", ",""),") "),""))</f>
        <v/>
      </c>
      <c r="AH98" s="10" t="str">
        <f>IF((ISBLANK(D98)),"",IF(D98=D97,AH97,"")&amp;IF(B97&lt;&gt;B98,((IF(ISBLANK(E98),$D$3&amp;"Non-type material: "&amp;$D$3,$D$3&amp;INDEX('type-categories'!$A$2:$B$100,MATCH(E98,'type-categories'!$A$2:$A$100,0),2)&amp;$D$3))),"")&amp;(IF(K98&lt;&gt;K97,$C$2&amp;K98&amp;$K$3&amp;$C$2&amp;" ",(IF(B98&lt;&gt;B97,$C$2&amp;K98&amp;$K$3&amp;$C$2&amp;" ",""))))&amp;(IF(L98="","",((IF(L98&lt;&gt;L97,$D$2&amp;L98&amp;$L$3&amp;$D$2&amp;" ",IF(B98&lt;&gt;B97,$D$2&amp;L98&amp;$L$3&amp;$D$2&amp;" ",""))))))&amp;(IF(M98="","",((IF(M98&lt;&gt;M97,$E$2&amp;M98&amp;$E$2&amp;","&amp;" ",IF(B98&lt;&gt;B97,$E$2&amp;M98&amp;$E$2&amp;",",""))))))&amp;(IF(N98="","",IF(N98&lt;&gt;N97,N98&amp;", ",IF(B98&lt;&gt;B97,N98&amp;", ",""))))&amp;(IF(ISBLANK(O98),"",(IF(O98&lt;&gt;O97,O98&amp;", ",IF(B98&lt;&gt;B97,O98&amp;", ","")))))&amp;(IF(ISBLANK(P98),"",(IF(P98&lt;&gt;P97,P98&amp;", ",IF(B98&lt;&gt;B97,P98&amp;", ",IF(Z98&lt;&gt;Z97,P98&amp;", ",""))))))&amp;(IF(ISBLANK(Q98),"",(IF(Q98&lt;&gt;Q97,Q98&amp;", ",IF(B98&lt;&gt;B97,Q98&amp;", ",IF(Z98&lt;&gt;Z97,Q98&amp;", ",""))))))&amp;(IF(ISBLANK(R98),"",(IF(R98&lt;&gt;R97,R98&amp;"m, ",IF(B98&lt;&gt;B97,R98&amp;"m, ",IF(Z98&lt;&gt;Z97,R98&amp;"m, ",""))))))&amp;IF(ISBLANK(S98),"",(IF(B98&lt;&gt;B97,S98&amp;", ",IF(S98&lt;&gt;S97,IF((Z98=Z97),"same locality "&amp;S98&amp;", ",S98&amp;", "),""))))&amp;(IF(ISBLANK(T98),"",(IF(T98&lt;&gt;T97,IF(ISBLANK(F$2),T98&amp;", ",T98&amp;" "&amp;F$2&amp;", "),(IF(B98&lt;&gt;B97,IF(ISBLANK(F$2),T98&amp;", ",T98&amp;" "&amp;F$2&amp;", "),(IF(Z98&lt;&gt;Z97,IF(ISBLANK(F$2),T98&amp;", ",T98&amp;" "&amp;F$2&amp;", "),IF((U98&lt;&gt;U97)*($G$2="Y"),"same collector, ","")))))))))&amp;(IF(ISBLANK(U98),"",(IF(U98&lt;&gt;U97,U98&amp;", ",(IF(B98&lt;&gt;B97,U98&amp;", ",IF(Z98&lt;&gt;Z97,U98&amp;", ",(IF(T98&lt;&gt;T97,IF((T98&lt;&gt;T97)*($G$2="Y"),"same date, ", ""),IF((T98=T97)*(U98=U97)*(S98&lt;&gt;S97)*($G$2="Y"),"same collector and date, ", ""))))))))))&amp;(IF(ISBLANK(V98),"",V98&amp;", "))&amp;IF((AA98&lt;&gt;AA99)*($H$2="y"),AD98&amp;AE98,IF((AA98&lt;&gt;AA99)*($H$2="m"),AD98&amp;AG98,IF(($H$2&lt;&gt;"m")*($H$2&lt;&gt;"Y"),(IF(F98=0,"",F98&amp;" "&amp;$F$4&amp;" "))&amp;(IF(G98=0,"",G98&amp;" "&amp;$G$4&amp;" "))&amp;(IF(H98=0,"",H98&amp;" "&amp;H$4&amp;" "))&amp;(IF(I98=0,"",I98&amp;" "&amp;$I$4&amp;" "))&amp;(IF(J98=0,"",J98&amp;" "&amp;$J$4&amp;" "))&amp;IF((ISBLANK(C98)),"","("&amp;C98&amp;")"),"")))&amp;IF((B98=B99)*(K98=K99)*(L98=L99)*(M98=M99),IF(($H$2&lt;&gt;"m")*($H$2&lt;&gt;"Y"), ", ", IF((ISNUMBER(FIND(")",AE98))), ", ", "")),IF((B98=B99)*(K98=K99)*(L98=L99),";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v>
      </c>
      <c r="AI98" s="1"/>
    </row>
    <row r="99" spans="1:35" s="4" customFormat="1" x14ac:dyDescent="0.25">
      <c r="A99" s="3">
        <f t="shared" si="12"/>
        <v>1</v>
      </c>
      <c r="B99" s="53" t="str">
        <f t="shared" si="16"/>
        <v>Kukulcania arizonica</v>
      </c>
      <c r="C99" s="57" t="s">
        <v>273</v>
      </c>
      <c r="D99" s="57" t="s">
        <v>204</v>
      </c>
      <c r="E99" s="57"/>
      <c r="F99" s="57">
        <v>0</v>
      </c>
      <c r="G99" s="57">
        <v>1</v>
      </c>
      <c r="H99" s="57">
        <v>0</v>
      </c>
      <c r="I99" s="57"/>
      <c r="J99" s="57"/>
      <c r="K99" s="57" t="s">
        <v>366</v>
      </c>
      <c r="L99" s="57" t="s">
        <v>79</v>
      </c>
      <c r="M99" s="54" t="s">
        <v>748</v>
      </c>
      <c r="N99" s="57" t="s">
        <v>798</v>
      </c>
      <c r="O99" s="58" t="s">
        <v>86</v>
      </c>
      <c r="P99" s="58"/>
      <c r="Q99" s="58" t="s">
        <v>86</v>
      </c>
      <c r="R99" s="58"/>
      <c r="S99" s="54" t="s">
        <v>764</v>
      </c>
      <c r="T99" s="57" t="s">
        <v>803</v>
      </c>
      <c r="U99" s="57" t="s">
        <v>804</v>
      </c>
      <c r="V99" s="57"/>
      <c r="W99" s="57" t="s">
        <v>86</v>
      </c>
      <c r="X99" s="147">
        <f ca="1">IF(ISBLANK(D99),"",IF('order-admin-units'!$I$1&lt;&gt;"y", "", IF((K99="")*(ISBLANK(D99)=FALSE), 'order-admin-units'!$B$1+1, VLOOKUP(K99, ordercountry, 2))))</f>
        <v>1</v>
      </c>
      <c r="Y99" s="147">
        <f ca="1">IF(ISBLANK(D99),"",IF('order-admin-units'!$I$1&lt;&gt;"y", "", IF(L99="", 'order-admin-units'!$B$2+1, VLOOKUP(K99&amp;"@"&amp;L99, orderadmin, 2))))</f>
        <v>4</v>
      </c>
      <c r="Z99" s="147" t="str">
        <f t="shared" si="13"/>
        <v>USAArizonaCochisePortal</v>
      </c>
      <c r="AA99" s="147" t="str">
        <f t="shared" si="14"/>
        <v>Kukulcania arizonicaUSAArizonaCochisePortal[N31.9137°, W109.14145°]W. SpoffordII/1982</v>
      </c>
      <c r="AB99" s="147" t="str">
        <f t="shared" si="15"/>
        <v>Kukulcania arizonicaUSAArizonaCochisePortal[N31.9137°, W109.14145°]W. SpoffordII/1982AMNH IFM-1561</v>
      </c>
      <c r="AC99" s="147" t="str">
        <f t="shared" si="9"/>
        <v>Kukulcania arizonicaUSAArizonaCochisePortal[N31.9137°, W109.14145°]W. SpoffordII/1982</v>
      </c>
      <c r="AD99" s="11" t="str">
        <f t="shared" si="10"/>
        <v/>
      </c>
      <c r="AE99" s="11" t="str">
        <f t="array" ref="AE99">IF(ISBLANK(D99),"",IF(OR($H$2="y",$H$2="m"),IF(AA99=AA98,IF(OR(AB99=$AB$4:$AB98)=FALSE,AE98&amp;C99,AE98),"("&amp;C99)&amp;IF(AA99=AA100,IF(OR(AB100=$AB$4:$AB99)=FALSE,", ",""),") "),""))</f>
        <v/>
      </c>
      <c r="AF99" s="11" t="str">
        <f t="shared" si="11"/>
        <v/>
      </c>
      <c r="AG99" s="11" t="str">
        <f t="array" ref="AG99">IF(ISBLANK(D99),"",IF(OR($H$2="y",$H$2="m"),IF(AA99=AA98,IF(OR(AC99=$AC$4:$AC98)=FALSE,AG98&amp;AF99,AG98),"("&amp;AF99)&amp;IF(AA99=AA100,IF(OR(AC100=$AC$4:$AC99)=FALSE,", ",""),") "),""))</f>
        <v/>
      </c>
      <c r="AH99" s="10" t="str">
        <f>IF((ISBLANK(D99)),"",IF(D99=D98,AH98,"")&amp;IF(B98&lt;&gt;B99,((IF(ISBLANK(E99),$D$3&amp;"Non-type material: "&amp;$D$3,$D$3&amp;INDEX('type-categories'!$A$2:$B$100,MATCH(E99,'type-categories'!$A$2:$A$100,0),2)&amp;$D$3))),"")&amp;(IF(K99&lt;&gt;K98,$C$2&amp;K99&amp;$K$3&amp;$C$2&amp;" ",(IF(B99&lt;&gt;B98,$C$2&amp;K99&amp;$K$3&amp;$C$2&amp;" ",""))))&amp;(IF(L99="","",((IF(L99&lt;&gt;L98,$D$2&amp;L99&amp;$L$3&amp;$D$2&amp;" ",IF(B99&lt;&gt;B98,$D$2&amp;L99&amp;$L$3&amp;$D$2&amp;" ",""))))))&amp;(IF(M99="","",((IF(M99&lt;&gt;M98,$E$2&amp;M99&amp;$E$2&amp;","&amp;" ",IF(B99&lt;&gt;B98,$E$2&amp;M99&amp;$E$2&amp;",",""))))))&amp;(IF(N99="","",IF(N99&lt;&gt;N98,N99&amp;", ",IF(B99&lt;&gt;B98,N99&amp;", ",""))))&amp;(IF(ISBLANK(O99),"",(IF(O99&lt;&gt;O98,O99&amp;", ",IF(B99&lt;&gt;B98,O99&amp;", ","")))))&amp;(IF(ISBLANK(P99),"",(IF(P99&lt;&gt;P98,P99&amp;", ",IF(B99&lt;&gt;B98,P99&amp;", ",IF(Z99&lt;&gt;Z98,P99&amp;", ",""))))))&amp;(IF(ISBLANK(Q99),"",(IF(Q99&lt;&gt;Q98,Q99&amp;", ",IF(B99&lt;&gt;B98,Q99&amp;", ",IF(Z99&lt;&gt;Z98,Q99&amp;", ",""))))))&amp;(IF(ISBLANK(R99),"",(IF(R99&lt;&gt;R98,R99&amp;"m, ",IF(B99&lt;&gt;B98,R99&amp;"m, ",IF(Z99&lt;&gt;Z98,R99&amp;"m, ",""))))))&amp;IF(ISBLANK(S99),"",(IF(B99&lt;&gt;B98,S99&amp;", ",IF(S99&lt;&gt;S98,IF((Z99=Z98),"same locality "&amp;S99&amp;", ",S99&amp;", "),""))))&amp;(IF(ISBLANK(T99),"",(IF(T99&lt;&gt;T98,IF(ISBLANK(F$2),T99&amp;", ",T99&amp;" "&amp;F$2&amp;", "),(IF(B99&lt;&gt;B98,IF(ISBLANK(F$2),T99&amp;", ",T99&amp;" "&amp;F$2&amp;", "),(IF(Z99&lt;&gt;Z98,IF(ISBLANK(F$2),T99&amp;", ",T99&amp;" "&amp;F$2&amp;", "),IF((U99&lt;&gt;U98)*($G$2="Y"),"same collector, ","")))))))))&amp;(IF(ISBLANK(U99),"",(IF(U99&lt;&gt;U98,U99&amp;", ",(IF(B99&lt;&gt;B98,U99&amp;", ",IF(Z99&lt;&gt;Z98,U99&amp;", ",(IF(T99&lt;&gt;T98,IF((T99&lt;&gt;T98)*($G$2="Y"),"same date, ", ""),IF((T99=T98)*(U99=U98)*(S99&lt;&gt;S98)*($G$2="Y"),"same collector and date, ", ""))))))))))&amp;(IF(ISBLANK(V99),"",V99&amp;", "))&amp;IF((AA99&lt;&gt;AA100)*($H$2="y"),AD99&amp;AE99,IF((AA99&lt;&gt;AA100)*($H$2="m"),AD99&amp;AG99,IF(($H$2&lt;&gt;"m")*($H$2&lt;&gt;"Y"),(IF(F99=0,"",F99&amp;" "&amp;$F$4&amp;" "))&amp;(IF(G99=0,"",G99&amp;" "&amp;$G$4&amp;" "))&amp;(IF(H99=0,"",H99&amp;" "&amp;H$4&amp;" "))&amp;(IF(I99=0,"",I99&amp;" "&amp;$I$4&amp;" "))&amp;(IF(J99=0,"",J99&amp;" "&amp;$J$4&amp;" "))&amp;IF((ISBLANK(C99)),"","("&amp;C99&amp;")"),"")))&amp;IF((B99=B100)*(K99=K100)*(L99=L100)*(M99=M100),IF(($H$2&lt;&gt;"m")*($H$2&lt;&gt;"Y"), ", ", IF((ISNUMBER(FIND(")",AE99))), ", ", "")),IF((B99=B100)*(K99=K100)*(L99=L100),";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v>
      </c>
      <c r="AI99" s="1"/>
    </row>
    <row r="100" spans="1:35" s="4" customFormat="1" x14ac:dyDescent="0.25">
      <c r="A100" s="3">
        <f t="shared" si="12"/>
        <v>1</v>
      </c>
      <c r="B100" s="53" t="str">
        <f t="shared" si="16"/>
        <v>Kukulcania arizonica</v>
      </c>
      <c r="C100" s="57" t="s">
        <v>205</v>
      </c>
      <c r="D100" s="57" t="s">
        <v>204</v>
      </c>
      <c r="E100" s="57"/>
      <c r="F100" s="57">
        <v>1</v>
      </c>
      <c r="G100" s="57">
        <v>0</v>
      </c>
      <c r="H100" s="57">
        <v>0</v>
      </c>
      <c r="I100" s="57"/>
      <c r="J100" s="57"/>
      <c r="K100" s="57" t="s">
        <v>366</v>
      </c>
      <c r="L100" s="57" t="s">
        <v>79</v>
      </c>
      <c r="M100" s="54" t="s">
        <v>748</v>
      </c>
      <c r="N100" s="57" t="s">
        <v>798</v>
      </c>
      <c r="O100" s="58" t="s">
        <v>86</v>
      </c>
      <c r="P100" s="58"/>
      <c r="Q100" s="58" t="s">
        <v>86</v>
      </c>
      <c r="R100" s="58"/>
      <c r="S100" s="54" t="s">
        <v>764</v>
      </c>
      <c r="T100" s="57" t="s">
        <v>59</v>
      </c>
      <c r="U100" s="57" t="s">
        <v>805</v>
      </c>
      <c r="V100" s="57"/>
      <c r="W100" s="57" t="s">
        <v>806</v>
      </c>
      <c r="X100" s="147">
        <f ca="1">IF(ISBLANK(D100),"",IF('order-admin-units'!$I$1&lt;&gt;"y", "", IF((K100="")*(ISBLANK(D100)=FALSE), 'order-admin-units'!$B$1+1, VLOOKUP(K100, ordercountry, 2))))</f>
        <v>1</v>
      </c>
      <c r="Y100" s="147">
        <f ca="1">IF(ISBLANK(D100),"",IF('order-admin-units'!$I$1&lt;&gt;"y", "", IF(L100="", 'order-admin-units'!$B$2+1, VLOOKUP(K100&amp;"@"&amp;L100, orderadmin, 2))))</f>
        <v>4</v>
      </c>
      <c r="Z100" s="147" t="str">
        <f t="shared" si="13"/>
        <v>USAArizonaCochisePortal</v>
      </c>
      <c r="AA100" s="147" t="str">
        <f t="shared" si="14"/>
        <v>Kukulcania arizonicaUSAArizonaCochisePortal[N31.9137°, W109.14145°]W.J. GertschX/1978</v>
      </c>
      <c r="AB100" s="147" t="str">
        <f t="shared" si="15"/>
        <v xml:space="preserve">Kukulcania arizonicaUSAArizonaCochisePortal[N31.9137°, W109.14145°]W.J. GertschX/1978AMNH </v>
      </c>
      <c r="AC100" s="147" t="str">
        <f t="shared" si="9"/>
        <v>Kukulcania arizonicaUSAArizonaCochisePortal[N31.9137°, W109.14145°]W.J. GertschX/1978</v>
      </c>
      <c r="AD100" s="11" t="str">
        <f t="shared" si="10"/>
        <v/>
      </c>
      <c r="AE100" s="11" t="str">
        <f t="array" ref="AE100">IF(ISBLANK(D100),"",IF(OR($H$2="y",$H$2="m"),IF(AA100=AA99,IF(OR(AB100=$AB$4:$AB99)=FALSE,AE99&amp;C100,AE99),"("&amp;C100)&amp;IF(AA100=AA101,IF(OR(AB101=$AB$4:$AB100)=FALSE,", ",""),") "),""))</f>
        <v/>
      </c>
      <c r="AF100" s="11" t="str">
        <f t="shared" si="11"/>
        <v/>
      </c>
      <c r="AG100" s="11" t="str">
        <f t="array" ref="AG100">IF(ISBLANK(D100),"",IF(OR($H$2="y",$H$2="m"),IF(AA100=AA99,IF(OR(AC100=$AC$4:$AC99)=FALSE,AG99&amp;AF100,AG99),"("&amp;AF100)&amp;IF(AA100=AA101,IF(OR(AC101=$AC$4:$AC100)=FALSE,", ",""),") "),""))</f>
        <v/>
      </c>
      <c r="AH100" s="10" t="str">
        <f>IF((ISBLANK(D100)),"",IF(D100=D99,AH99,"")&amp;IF(B99&lt;&gt;B100,((IF(ISBLANK(E100),$D$3&amp;"Non-type material: "&amp;$D$3,$D$3&amp;INDEX('type-categories'!$A$2:$B$100,MATCH(E100,'type-categories'!$A$2:$A$100,0),2)&amp;$D$3))),"")&amp;(IF(K100&lt;&gt;K99,$C$2&amp;K100&amp;$K$3&amp;$C$2&amp;" ",(IF(B100&lt;&gt;B99,$C$2&amp;K100&amp;$K$3&amp;$C$2&amp;" ",""))))&amp;(IF(L100="","",((IF(L100&lt;&gt;L99,$D$2&amp;L100&amp;$L$3&amp;$D$2&amp;" ",IF(B100&lt;&gt;B99,$D$2&amp;L100&amp;$L$3&amp;$D$2&amp;" ",""))))))&amp;(IF(M100="","",((IF(M100&lt;&gt;M99,$E$2&amp;M100&amp;$E$2&amp;","&amp;" ",IF(B100&lt;&gt;B99,$E$2&amp;M100&amp;$E$2&amp;",",""))))))&amp;(IF(N100="","",IF(N100&lt;&gt;N99,N100&amp;", ",IF(B100&lt;&gt;B99,N100&amp;", ",""))))&amp;(IF(ISBLANK(O100),"",(IF(O100&lt;&gt;O99,O100&amp;", ",IF(B100&lt;&gt;B99,O100&amp;", ","")))))&amp;(IF(ISBLANK(P100),"",(IF(P100&lt;&gt;P99,P100&amp;", ",IF(B100&lt;&gt;B99,P100&amp;", ",IF(Z100&lt;&gt;Z99,P100&amp;", ",""))))))&amp;(IF(ISBLANK(Q100),"",(IF(Q100&lt;&gt;Q99,Q100&amp;", ",IF(B100&lt;&gt;B99,Q100&amp;", ",IF(Z100&lt;&gt;Z99,Q100&amp;", ",""))))))&amp;(IF(ISBLANK(R100),"",(IF(R100&lt;&gt;R99,R100&amp;"m, ",IF(B100&lt;&gt;B99,R100&amp;"m, ",IF(Z100&lt;&gt;Z99,R100&amp;"m, ",""))))))&amp;IF(ISBLANK(S100),"",(IF(B100&lt;&gt;B99,S100&amp;", ",IF(S100&lt;&gt;S99,IF((Z100=Z99),"same locality "&amp;S100&amp;", ",S100&amp;", "),""))))&amp;(IF(ISBLANK(T100),"",(IF(T100&lt;&gt;T99,IF(ISBLANK(F$2),T100&amp;", ",T100&amp;" "&amp;F$2&amp;", "),(IF(B100&lt;&gt;B99,IF(ISBLANK(F$2),T100&amp;", ",T100&amp;" "&amp;F$2&amp;", "),(IF(Z100&lt;&gt;Z99,IF(ISBLANK(F$2),T100&amp;", ",T100&amp;" "&amp;F$2&amp;", "),IF((U100&lt;&gt;U99)*($G$2="Y"),"same collector, ","")))))))))&amp;(IF(ISBLANK(U100),"",(IF(U100&lt;&gt;U99,U100&amp;", ",(IF(B100&lt;&gt;B99,U100&amp;", ",IF(Z100&lt;&gt;Z99,U100&amp;", ",(IF(T100&lt;&gt;T99,IF((T100&lt;&gt;T99)*($G$2="Y"),"same date, ", ""),IF((T100=T99)*(U100=U99)*(S100&lt;&gt;S99)*($G$2="Y"),"same collector and date, ", ""))))))))))&amp;(IF(ISBLANK(V100),"",V100&amp;", "))&amp;IF((AA100&lt;&gt;AA101)*($H$2="y"),AD100&amp;AE100,IF((AA100&lt;&gt;AA101)*($H$2="m"),AD100&amp;AG100,IF(($H$2&lt;&gt;"m")*($H$2&lt;&gt;"Y"),(IF(F100=0,"",F100&amp;" "&amp;$F$4&amp;" "))&amp;(IF(G100=0,"",G100&amp;" "&amp;$G$4&amp;" "))&amp;(IF(H100=0,"",H100&amp;" "&amp;H$4&amp;" "))&amp;(IF(I100=0,"",I100&amp;" "&amp;$I$4&amp;" "))&amp;(IF(J100=0,"",J100&amp;" "&amp;$J$4&amp;" "))&amp;IF((ISBLANK(C100)),"","("&amp;C100&amp;")"),"")))&amp;IF((B100=B101)*(K100=K101)*(L100=L101)*(M100=M101),IF(($H$2&lt;&gt;"m")*($H$2&lt;&gt;"Y"), ", ", IF((ISNUMBER(FIND(")",AE100))), ", ", "")),IF((B100=B101)*(K100=K101)*(L100=L101),";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v>
      </c>
      <c r="AI100" s="1"/>
    </row>
    <row r="101" spans="1:35" s="4" customFormat="1" x14ac:dyDescent="0.25">
      <c r="A101" s="3">
        <f t="shared" si="12"/>
        <v>1</v>
      </c>
      <c r="B101" s="53" t="str">
        <f t="shared" si="16"/>
        <v>Kukulcania arizonica</v>
      </c>
      <c r="C101" s="57" t="s">
        <v>278</v>
      </c>
      <c r="D101" s="57" t="s">
        <v>204</v>
      </c>
      <c r="E101" s="57"/>
      <c r="F101" s="57">
        <v>0</v>
      </c>
      <c r="G101" s="57">
        <v>1</v>
      </c>
      <c r="H101" s="57">
        <v>0</v>
      </c>
      <c r="I101" s="57"/>
      <c r="J101" s="57"/>
      <c r="K101" s="57" t="s">
        <v>366</v>
      </c>
      <c r="L101" s="57" t="s">
        <v>79</v>
      </c>
      <c r="M101" s="54" t="s">
        <v>818</v>
      </c>
      <c r="N101" s="57" t="s">
        <v>819</v>
      </c>
      <c r="O101" s="58" t="s">
        <v>820</v>
      </c>
      <c r="P101" s="58" t="s">
        <v>821</v>
      </c>
      <c r="Q101" s="58" t="s">
        <v>86</v>
      </c>
      <c r="R101" s="58"/>
      <c r="S101" s="54" t="s">
        <v>822</v>
      </c>
      <c r="T101" s="57" t="s">
        <v>823</v>
      </c>
      <c r="U101" s="57" t="s">
        <v>824</v>
      </c>
      <c r="V101" s="57"/>
      <c r="W101" s="57" t="s">
        <v>86</v>
      </c>
      <c r="X101" s="147">
        <f ca="1">IF(ISBLANK(D101),"",IF('order-admin-units'!$I$1&lt;&gt;"y", "", IF((K101="")*(ISBLANK(D101)=FALSE), 'order-admin-units'!$B$1+1, VLOOKUP(K101, ordercountry, 2))))</f>
        <v>1</v>
      </c>
      <c r="Y101" s="147">
        <f ca="1">IF(ISBLANK(D101),"",IF('order-admin-units'!$I$1&lt;&gt;"y", "", IF(L101="", 'order-admin-units'!$B$2+1, VLOOKUP(K101&amp;"@"&amp;L101, orderadmin, 2))))</f>
        <v>4</v>
      </c>
      <c r="Z101" s="147" t="str">
        <f t="shared" si="13"/>
        <v>USAArizonaCoconino4 miles E SedonaSchnebly Hill Road</v>
      </c>
      <c r="AA101" s="147" t="str">
        <f t="shared" si="14"/>
        <v>Kukulcania arizonicaUSAArizonaCoconino4 miles E SedonaSchnebly Hill Roadretreats under logs and rocks[N34.86974°, W111.76099°]C.P. Kristensen17/XI/1980</v>
      </c>
      <c r="AB101" s="147" t="str">
        <f t="shared" si="15"/>
        <v>Kukulcania arizonicaUSAArizonaCoconino4 miles E SedonaSchnebly Hill Roadretreats under logs and rocks[N34.86974°, W111.76099°]C.P. Kristensen17/XI/1980CAS 9060605</v>
      </c>
      <c r="AC101" s="147" t="str">
        <f t="shared" si="9"/>
        <v>Kukulcania arizonicaUSAArizonaCoconino4 miles E SedonaSchnebly Hill Roadretreats under logs and rocks[N34.86974°, W111.76099°]C.P. Kristensen17/XI/1980</v>
      </c>
      <c r="AD101" s="11" t="str">
        <f t="shared" si="10"/>
        <v/>
      </c>
      <c r="AE101" s="11" t="str">
        <f t="array" ref="AE101">IF(ISBLANK(D101),"",IF(OR($H$2="y",$H$2="m"),IF(AA101=AA100,IF(OR(AB101=$AB$4:$AB100)=FALSE,AE100&amp;C101,AE100),"("&amp;C101)&amp;IF(AA101=AA102,IF(OR(AB102=$AB$4:$AB101)=FALSE,", ",""),") "),""))</f>
        <v/>
      </c>
      <c r="AF101" s="11" t="str">
        <f t="shared" si="11"/>
        <v/>
      </c>
      <c r="AG101" s="11" t="str">
        <f t="array" ref="AG101">IF(ISBLANK(D101),"",IF(OR($H$2="y",$H$2="m"),IF(AA101=AA100,IF(OR(AC101=$AC$4:$AC100)=FALSE,AG100&amp;AF101,AG100),"("&amp;AF101)&amp;IF(AA101=AA102,IF(OR(AC102=$AC$4:$AC101)=FALSE,", ",""),") "),""))</f>
        <v/>
      </c>
      <c r="AH101" s="10" t="str">
        <f>IF((ISBLANK(D101)),"",IF(D101=D100,AH100,"")&amp;IF(B100&lt;&gt;B101,((IF(ISBLANK(E101),$D$3&amp;"Non-type material: "&amp;$D$3,$D$3&amp;INDEX('type-categories'!$A$2:$B$100,MATCH(E101,'type-categories'!$A$2:$A$100,0),2)&amp;$D$3))),"")&amp;(IF(K101&lt;&gt;K100,$C$2&amp;K101&amp;$K$3&amp;$C$2&amp;" ",(IF(B101&lt;&gt;B100,$C$2&amp;K101&amp;$K$3&amp;$C$2&amp;" ",""))))&amp;(IF(L101="","",((IF(L101&lt;&gt;L100,$D$2&amp;L101&amp;$L$3&amp;$D$2&amp;" ",IF(B101&lt;&gt;B100,$D$2&amp;L101&amp;$L$3&amp;$D$2&amp;" ",""))))))&amp;(IF(M101="","",((IF(M101&lt;&gt;M100,$E$2&amp;M101&amp;$E$2&amp;","&amp;" ",IF(B101&lt;&gt;B100,$E$2&amp;M101&amp;$E$2&amp;",",""))))))&amp;(IF(N101="","",IF(N101&lt;&gt;N100,N101&amp;", ",IF(B101&lt;&gt;B100,N101&amp;", ",""))))&amp;(IF(ISBLANK(O101),"",(IF(O101&lt;&gt;O100,O101&amp;", ",IF(B101&lt;&gt;B100,O101&amp;", ","")))))&amp;(IF(ISBLANK(P101),"",(IF(P101&lt;&gt;P100,P101&amp;", ",IF(B101&lt;&gt;B100,P101&amp;", ",IF(Z101&lt;&gt;Z100,P101&amp;", ",""))))))&amp;(IF(ISBLANK(Q101),"",(IF(Q101&lt;&gt;Q100,Q101&amp;", ",IF(B101&lt;&gt;B100,Q101&amp;", ",IF(Z101&lt;&gt;Z100,Q101&amp;", ",""))))))&amp;(IF(ISBLANK(R101),"",(IF(R101&lt;&gt;R100,R101&amp;"m, ",IF(B101&lt;&gt;B100,R101&amp;"m, ",IF(Z101&lt;&gt;Z100,R101&amp;"m, ",""))))))&amp;IF(ISBLANK(S101),"",(IF(B101&lt;&gt;B100,S101&amp;", ",IF(S101&lt;&gt;S100,IF((Z101=Z100),"same locality "&amp;S101&amp;", ",S101&amp;", "),""))))&amp;(IF(ISBLANK(T101),"",(IF(T101&lt;&gt;T100,IF(ISBLANK(F$2),T101&amp;", ",T101&amp;" "&amp;F$2&amp;", "),(IF(B101&lt;&gt;B100,IF(ISBLANK(F$2),T101&amp;", ",T101&amp;" "&amp;F$2&amp;", "),(IF(Z101&lt;&gt;Z100,IF(ISBLANK(F$2),T101&amp;", ",T101&amp;" "&amp;F$2&amp;", "),IF((U101&lt;&gt;U100)*($G$2="Y"),"same collector, ","")))))))))&amp;(IF(ISBLANK(U101),"",(IF(U101&lt;&gt;U100,U101&amp;", ",(IF(B101&lt;&gt;B100,U101&amp;", ",IF(Z101&lt;&gt;Z100,U101&amp;", ",(IF(T101&lt;&gt;T100,IF((T101&lt;&gt;T100)*($G$2="Y"),"same date, ", ""),IF((T101=T100)*(U101=U100)*(S101&lt;&gt;S100)*($G$2="Y"),"same collector and date, ", ""))))))))))&amp;(IF(ISBLANK(V101),"",V101&amp;", "))&amp;IF((AA101&lt;&gt;AA102)*($H$2="y"),AD101&amp;AE101,IF((AA101&lt;&gt;AA102)*($H$2="m"),AD101&amp;AG101,IF(($H$2&lt;&gt;"m")*($H$2&lt;&gt;"Y"),(IF(F101=0,"",F101&amp;" "&amp;$F$4&amp;" "))&amp;(IF(G101=0,"",G101&amp;" "&amp;$G$4&amp;" "))&amp;(IF(H101=0,"",H101&amp;" "&amp;H$4&amp;" "))&amp;(IF(I101=0,"",I101&amp;" "&amp;$I$4&amp;" "))&amp;(IF(J101=0,"",J101&amp;" "&amp;$J$4&amp;" "))&amp;IF((ISBLANK(C101)),"","("&amp;C101&amp;")"),"")))&amp;IF((B101=B102)*(K101=K102)*(L101=L102)*(M101=M102),IF(($H$2&lt;&gt;"m")*($H$2&lt;&gt;"Y"), ", ", IF((ISNUMBER(FIND(")",AE101))), ", ", "")),IF((B101=B102)*(K101=K102)*(L101=L102),";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v>
      </c>
      <c r="AI101" s="1"/>
    </row>
    <row r="102" spans="1:35" s="4" customFormat="1" x14ac:dyDescent="0.25">
      <c r="A102" s="3">
        <f t="shared" si="12"/>
        <v>1</v>
      </c>
      <c r="B102" s="53" t="str">
        <f t="shared" si="16"/>
        <v>Kukulcania arizonica</v>
      </c>
      <c r="C102" s="57" t="s">
        <v>205</v>
      </c>
      <c r="D102" s="57" t="s">
        <v>204</v>
      </c>
      <c r="E102" s="57"/>
      <c r="F102" s="57">
        <v>2</v>
      </c>
      <c r="G102" s="57">
        <v>7</v>
      </c>
      <c r="H102" s="57">
        <v>5</v>
      </c>
      <c r="I102" s="57"/>
      <c r="J102" s="57"/>
      <c r="K102" s="57" t="s">
        <v>366</v>
      </c>
      <c r="L102" s="57" t="s">
        <v>79</v>
      </c>
      <c r="M102" s="54" t="s">
        <v>825</v>
      </c>
      <c r="N102" s="57" t="s">
        <v>826</v>
      </c>
      <c r="O102" s="58" t="s">
        <v>827</v>
      </c>
      <c r="P102" s="58"/>
      <c r="Q102" s="58" t="s">
        <v>86</v>
      </c>
      <c r="R102" s="58"/>
      <c r="S102" s="54" t="s">
        <v>828</v>
      </c>
      <c r="T102" s="57" t="s">
        <v>572</v>
      </c>
      <c r="U102" s="57" t="s">
        <v>829</v>
      </c>
      <c r="V102" s="57"/>
      <c r="W102" s="57" t="s">
        <v>86</v>
      </c>
      <c r="X102" s="147">
        <f ca="1">IF(ISBLANK(D102),"",IF('order-admin-units'!$I$1&lt;&gt;"y", "", IF((K102="")*(ISBLANK(D102)=FALSE), 'order-admin-units'!$B$1+1, VLOOKUP(K102, ordercountry, 2))))</f>
        <v>1</v>
      </c>
      <c r="Y102" s="147">
        <f ca="1">IF(ISBLANK(D102),"",IF('order-admin-units'!$I$1&lt;&gt;"y", "", IF(L102="", 'order-admin-units'!$B$2+1, VLOOKUP(K102&amp;"@"&amp;L102, orderadmin, 2))))</f>
        <v>4</v>
      </c>
      <c r="Z102" s="147" t="str">
        <f t="shared" si="13"/>
        <v>USAArizonaGrahamSaffordMt. Graham</v>
      </c>
      <c r="AA102" s="147" t="str">
        <f t="shared" si="14"/>
        <v>Kukulcania arizonicaUSAArizonaGrahamSaffordMt. Graham[N32.83396°, W109.70758°]W.J. Gertsch &amp; V. Roth14/VII/1956</v>
      </c>
      <c r="AB102" s="147" t="str">
        <f t="shared" si="15"/>
        <v xml:space="preserve">Kukulcania arizonicaUSAArizonaGrahamSaffordMt. Graham[N32.83396°, W109.70758°]W.J. Gertsch &amp; V. Roth14/VII/1956AMNH </v>
      </c>
      <c r="AC102" s="147" t="str">
        <f t="shared" si="9"/>
        <v>Kukulcania arizonicaUSAArizonaGrahamSaffordMt. Graham[N32.83396°, W109.70758°]W.J. Gertsch &amp; V. Roth14/VII/1956</v>
      </c>
      <c r="AD102" s="11" t="str">
        <f t="shared" si="10"/>
        <v/>
      </c>
      <c r="AE102" s="11" t="str">
        <f t="array" ref="AE102">IF(ISBLANK(D102),"",IF(OR($H$2="y",$H$2="m"),IF(AA102=AA101,IF(OR(AB102=$AB$4:$AB101)=FALSE,AE101&amp;C102,AE101),"("&amp;C102)&amp;IF(AA102=AA103,IF(OR(AB103=$AB$4:$AB102)=FALSE,", ",""),") "),""))</f>
        <v/>
      </c>
      <c r="AF102" s="11" t="str">
        <f t="shared" si="11"/>
        <v/>
      </c>
      <c r="AG102" s="11" t="str">
        <f t="array" ref="AG102">IF(ISBLANK(D102),"",IF(OR($H$2="y",$H$2="m"),IF(AA102=AA101,IF(OR(AC102=$AC$4:$AC101)=FALSE,AG101&amp;AF102,AG101),"("&amp;AF102)&amp;IF(AA102=AA103,IF(OR(AC103=$AC$4:$AC102)=FALSE,", ",""),") "),""))</f>
        <v/>
      </c>
      <c r="AH102" s="10" t="str">
        <f>IF((ISBLANK(D102)),"",IF(D102=D101,AH101,"")&amp;IF(B101&lt;&gt;B102,((IF(ISBLANK(E102),$D$3&amp;"Non-type material: "&amp;$D$3,$D$3&amp;INDEX('type-categories'!$A$2:$B$100,MATCH(E102,'type-categories'!$A$2:$A$100,0),2)&amp;$D$3))),"")&amp;(IF(K102&lt;&gt;K101,$C$2&amp;K102&amp;$K$3&amp;$C$2&amp;" ",(IF(B102&lt;&gt;B101,$C$2&amp;K102&amp;$K$3&amp;$C$2&amp;" ",""))))&amp;(IF(L102="","",((IF(L102&lt;&gt;L101,$D$2&amp;L102&amp;$L$3&amp;$D$2&amp;" ",IF(B102&lt;&gt;B101,$D$2&amp;L102&amp;$L$3&amp;$D$2&amp;" ",""))))))&amp;(IF(M102="","",((IF(M102&lt;&gt;M101,$E$2&amp;M102&amp;$E$2&amp;","&amp;" ",IF(B102&lt;&gt;B101,$E$2&amp;M102&amp;$E$2&amp;",",""))))))&amp;(IF(N102="","",IF(N102&lt;&gt;N101,N102&amp;", ",IF(B102&lt;&gt;B101,N102&amp;", ",""))))&amp;(IF(ISBLANK(O102),"",(IF(O102&lt;&gt;O101,O102&amp;", ",IF(B102&lt;&gt;B101,O102&amp;", ","")))))&amp;(IF(ISBLANK(P102),"",(IF(P102&lt;&gt;P101,P102&amp;", ",IF(B102&lt;&gt;B101,P102&amp;", ",IF(Z102&lt;&gt;Z101,P102&amp;", ",""))))))&amp;(IF(ISBLANK(Q102),"",(IF(Q102&lt;&gt;Q101,Q102&amp;", ",IF(B102&lt;&gt;B101,Q102&amp;", ",IF(Z102&lt;&gt;Z101,Q102&amp;", ",""))))))&amp;(IF(ISBLANK(R102),"",(IF(R102&lt;&gt;R101,R102&amp;"m, ",IF(B102&lt;&gt;B101,R102&amp;"m, ",IF(Z102&lt;&gt;Z101,R102&amp;"m, ",""))))))&amp;IF(ISBLANK(S102),"",(IF(B102&lt;&gt;B101,S102&amp;", ",IF(S102&lt;&gt;S101,IF((Z102=Z101),"same locality "&amp;S102&amp;", ",S102&amp;", "),""))))&amp;(IF(ISBLANK(T102),"",(IF(T102&lt;&gt;T101,IF(ISBLANK(F$2),T102&amp;", ",T102&amp;" "&amp;F$2&amp;", "),(IF(B102&lt;&gt;B101,IF(ISBLANK(F$2),T102&amp;", ",T102&amp;" "&amp;F$2&amp;", "),(IF(Z102&lt;&gt;Z101,IF(ISBLANK(F$2),T102&amp;", ",T102&amp;" "&amp;F$2&amp;", "),IF((U102&lt;&gt;U101)*($G$2="Y"),"same collector, ","")))))))))&amp;(IF(ISBLANK(U102),"",(IF(U102&lt;&gt;U101,U102&amp;", ",(IF(B102&lt;&gt;B101,U102&amp;", ",IF(Z102&lt;&gt;Z101,U102&amp;", ",(IF(T102&lt;&gt;T101,IF((T102&lt;&gt;T101)*($G$2="Y"),"same date, ", ""),IF((T102=T101)*(U102=U101)*(S102&lt;&gt;S101)*($G$2="Y"),"same collector and date, ", ""))))))))))&amp;(IF(ISBLANK(V102),"",V102&amp;", "))&amp;IF((AA102&lt;&gt;AA103)*($H$2="y"),AD102&amp;AE102,IF((AA102&lt;&gt;AA103)*($H$2="m"),AD102&amp;AG102,IF(($H$2&lt;&gt;"m")*($H$2&lt;&gt;"Y"),(IF(F102=0,"",F102&amp;" "&amp;$F$4&amp;" "))&amp;(IF(G102=0,"",G102&amp;" "&amp;$G$4&amp;" "))&amp;(IF(H102=0,"",H102&amp;" "&amp;H$4&amp;" "))&amp;(IF(I102=0,"",I102&amp;" "&amp;$I$4&amp;" "))&amp;(IF(J102=0,"",J102&amp;" "&amp;$J$4&amp;" "))&amp;IF((ISBLANK(C102)),"","("&amp;C102&amp;")"),"")))&amp;IF((B102=B103)*(K102=K103)*(L102=L103)*(M102=M103),IF(($H$2&lt;&gt;"m")*($H$2&lt;&gt;"Y"), ", ", IF((ISNUMBER(FIND(")",AE102))), ", ", "")),IF((B102=B103)*(K102=K103)*(L102=L103),";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v>
      </c>
      <c r="AI102" s="1"/>
    </row>
    <row r="103" spans="1:35" s="4" customFormat="1" x14ac:dyDescent="0.25">
      <c r="A103" s="3">
        <f t="shared" si="12"/>
        <v>1</v>
      </c>
      <c r="B103" s="53" t="str">
        <f t="shared" si="16"/>
        <v>Kukulcania arizonica</v>
      </c>
      <c r="C103" s="57" t="s">
        <v>205</v>
      </c>
      <c r="D103" s="57" t="s">
        <v>204</v>
      </c>
      <c r="E103" s="57"/>
      <c r="F103" s="57">
        <v>0</v>
      </c>
      <c r="G103" s="57">
        <v>1</v>
      </c>
      <c r="H103" s="57">
        <v>0</v>
      </c>
      <c r="I103" s="57"/>
      <c r="J103" s="57"/>
      <c r="K103" s="57" t="s">
        <v>366</v>
      </c>
      <c r="L103" s="57" t="s">
        <v>79</v>
      </c>
      <c r="M103" s="54" t="s">
        <v>825</v>
      </c>
      <c r="N103" s="57" t="s">
        <v>830</v>
      </c>
      <c r="O103" s="58" t="s">
        <v>86</v>
      </c>
      <c r="P103" s="58"/>
      <c r="Q103" s="58" t="s">
        <v>86</v>
      </c>
      <c r="R103" s="58"/>
      <c r="S103" s="54" t="s">
        <v>831</v>
      </c>
      <c r="T103" s="57" t="s">
        <v>832</v>
      </c>
      <c r="U103" s="57" t="s">
        <v>833</v>
      </c>
      <c r="V103" s="57"/>
      <c r="W103" s="57" t="s">
        <v>834</v>
      </c>
      <c r="X103" s="147">
        <f ca="1">IF(ISBLANK(D103),"",IF('order-admin-units'!$I$1&lt;&gt;"y", "", IF((K103="")*(ISBLANK(D103)=FALSE), 'order-admin-units'!$B$1+1, VLOOKUP(K103, ordercountry, 2))))</f>
        <v>1</v>
      </c>
      <c r="Y103" s="147">
        <f ca="1">IF(ISBLANK(D103),"",IF('order-admin-units'!$I$1&lt;&gt;"y", "", IF(L103="", 'order-admin-units'!$B$2+1, VLOOKUP(K103&amp;"@"&amp;L103, orderadmin, 2))))</f>
        <v>4</v>
      </c>
      <c r="Z103" s="147" t="str">
        <f t="shared" si="13"/>
        <v>USAArizonaGrahamSolomonville</v>
      </c>
      <c r="AA103" s="147" t="str">
        <f t="shared" si="14"/>
        <v>Kukulcania arizonicaUSAArizonaGrahamSolomonville[N32.81412°, W109.62948°]D. &amp; S. Mulaik7/IX/1939</v>
      </c>
      <c r="AB103" s="147" t="str">
        <f t="shared" si="15"/>
        <v xml:space="preserve">Kukulcania arizonicaUSAArizonaGrahamSolomonville[N32.81412°, W109.62948°]D. &amp; S. Mulaik7/IX/1939AMNH </v>
      </c>
      <c r="AC103" s="147" t="str">
        <f t="shared" si="9"/>
        <v>Kukulcania arizonicaUSAArizonaGrahamSolomonville[N32.81412°, W109.62948°]D. &amp; S. Mulaik7/IX/1939</v>
      </c>
      <c r="AD103" s="11" t="str">
        <f t="shared" si="10"/>
        <v/>
      </c>
      <c r="AE103" s="11" t="str">
        <f t="array" ref="AE103">IF(ISBLANK(D103),"",IF(OR($H$2="y",$H$2="m"),IF(AA103=AA102,IF(OR(AB103=$AB$4:$AB102)=FALSE,AE102&amp;C103,AE102),"("&amp;C103)&amp;IF(AA103=AA104,IF(OR(AB104=$AB$4:$AB103)=FALSE,", ",""),") "),""))</f>
        <v/>
      </c>
      <c r="AF103" s="11" t="str">
        <f t="shared" si="11"/>
        <v/>
      </c>
      <c r="AG103" s="11" t="str">
        <f t="array" ref="AG103">IF(ISBLANK(D103),"",IF(OR($H$2="y",$H$2="m"),IF(AA103=AA102,IF(OR(AC103=$AC$4:$AC102)=FALSE,AG102&amp;AF103,AG102),"("&amp;AF103)&amp;IF(AA103=AA104,IF(OR(AC104=$AC$4:$AC103)=FALSE,", ",""),") "),""))</f>
        <v/>
      </c>
      <c r="AH103" s="10" t="str">
        <f>IF((ISBLANK(D103)),"",IF(D103=D102,AH102,"")&amp;IF(B102&lt;&gt;B103,((IF(ISBLANK(E103),$D$3&amp;"Non-type material: "&amp;$D$3,$D$3&amp;INDEX('type-categories'!$A$2:$B$100,MATCH(E103,'type-categories'!$A$2:$A$100,0),2)&amp;$D$3))),"")&amp;(IF(K103&lt;&gt;K102,$C$2&amp;K103&amp;$K$3&amp;$C$2&amp;" ",(IF(B103&lt;&gt;B102,$C$2&amp;K103&amp;$K$3&amp;$C$2&amp;" ",""))))&amp;(IF(L103="","",((IF(L103&lt;&gt;L102,$D$2&amp;L103&amp;$L$3&amp;$D$2&amp;" ",IF(B103&lt;&gt;B102,$D$2&amp;L103&amp;$L$3&amp;$D$2&amp;" ",""))))))&amp;(IF(M103="","",((IF(M103&lt;&gt;M102,$E$2&amp;M103&amp;$E$2&amp;","&amp;" ",IF(B103&lt;&gt;B102,$E$2&amp;M103&amp;$E$2&amp;",",""))))))&amp;(IF(N103="","",IF(N103&lt;&gt;N102,N103&amp;", ",IF(B103&lt;&gt;B102,N103&amp;", ",""))))&amp;(IF(ISBLANK(O103),"",(IF(O103&lt;&gt;O102,O103&amp;", ",IF(B103&lt;&gt;B102,O103&amp;", ","")))))&amp;(IF(ISBLANK(P103),"",(IF(P103&lt;&gt;P102,P103&amp;", ",IF(B103&lt;&gt;B102,P103&amp;", ",IF(Z103&lt;&gt;Z102,P103&amp;", ",""))))))&amp;(IF(ISBLANK(Q103),"",(IF(Q103&lt;&gt;Q102,Q103&amp;", ",IF(B103&lt;&gt;B102,Q103&amp;", ",IF(Z103&lt;&gt;Z102,Q103&amp;", ",""))))))&amp;(IF(ISBLANK(R103),"",(IF(R103&lt;&gt;R102,R103&amp;"m, ",IF(B103&lt;&gt;B102,R103&amp;"m, ",IF(Z103&lt;&gt;Z102,R103&amp;"m, ",""))))))&amp;IF(ISBLANK(S103),"",(IF(B103&lt;&gt;B102,S103&amp;", ",IF(S103&lt;&gt;S102,IF((Z103=Z102),"same locality "&amp;S103&amp;", ",S103&amp;", "),""))))&amp;(IF(ISBLANK(T103),"",(IF(T103&lt;&gt;T102,IF(ISBLANK(F$2),T103&amp;", ",T103&amp;" "&amp;F$2&amp;", "),(IF(B103&lt;&gt;B102,IF(ISBLANK(F$2),T103&amp;", ",T103&amp;" "&amp;F$2&amp;", "),(IF(Z103&lt;&gt;Z102,IF(ISBLANK(F$2),T103&amp;", ",T103&amp;" "&amp;F$2&amp;", "),IF((U103&lt;&gt;U102)*($G$2="Y"),"same collector, ","")))))))))&amp;(IF(ISBLANK(U103),"",(IF(U103&lt;&gt;U102,U103&amp;", ",(IF(B103&lt;&gt;B102,U103&amp;", ",IF(Z103&lt;&gt;Z102,U103&amp;", ",(IF(T103&lt;&gt;T102,IF((T103&lt;&gt;T102)*($G$2="Y"),"same date, ", ""),IF((T103=T102)*(U103=U102)*(S103&lt;&gt;S102)*($G$2="Y"),"same collector and date, ", ""))))))))))&amp;(IF(ISBLANK(V103),"",V103&amp;", "))&amp;IF((AA103&lt;&gt;AA104)*($H$2="y"),AD103&amp;AE103,IF((AA103&lt;&gt;AA104)*($H$2="m"),AD103&amp;AG103,IF(($H$2&lt;&gt;"m")*($H$2&lt;&gt;"Y"),(IF(F103=0,"",F103&amp;" "&amp;$F$4&amp;" "))&amp;(IF(G103=0,"",G103&amp;" "&amp;$G$4&amp;" "))&amp;(IF(H103=0,"",H103&amp;" "&amp;H$4&amp;" "))&amp;(IF(I103=0,"",I103&amp;" "&amp;$I$4&amp;" "))&amp;(IF(J103=0,"",J103&amp;" "&amp;$J$4&amp;" "))&amp;IF((ISBLANK(C103)),"","("&amp;C103&amp;")"),"")))&amp;IF((B103=B104)*(K103=K104)*(L103=L104)*(M103=M104),IF(($H$2&lt;&gt;"m")*($H$2&lt;&gt;"Y"), ", ", IF((ISNUMBER(FIND(")",AE103))), ", ", "")),IF((B103=B104)*(K103=K104)*(L103=L104),";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v>
      </c>
      <c r="AI103" s="1"/>
    </row>
    <row r="104" spans="1:35" s="4" customFormat="1" x14ac:dyDescent="0.25">
      <c r="A104" s="3">
        <f t="shared" si="12"/>
        <v>1</v>
      </c>
      <c r="B104" s="53" t="str">
        <f t="shared" si="16"/>
        <v>Kukulcania arizonica</v>
      </c>
      <c r="C104" s="57" t="s">
        <v>279</v>
      </c>
      <c r="D104" s="57" t="s">
        <v>204</v>
      </c>
      <c r="E104" s="57"/>
      <c r="F104" s="57">
        <v>0</v>
      </c>
      <c r="G104" s="57">
        <v>1</v>
      </c>
      <c r="H104" s="57">
        <v>0</v>
      </c>
      <c r="I104" s="57"/>
      <c r="J104" s="57"/>
      <c r="K104" s="57" t="s">
        <v>366</v>
      </c>
      <c r="L104" s="57" t="s">
        <v>79</v>
      </c>
      <c r="M104" s="54" t="s">
        <v>835</v>
      </c>
      <c r="N104" s="57" t="s">
        <v>836</v>
      </c>
      <c r="O104" s="58" t="s">
        <v>86</v>
      </c>
      <c r="P104" s="58"/>
      <c r="Q104" s="58" t="s">
        <v>86</v>
      </c>
      <c r="R104" s="58"/>
      <c r="S104" s="54" t="s">
        <v>837</v>
      </c>
      <c r="T104" s="57" t="s">
        <v>838</v>
      </c>
      <c r="U104" s="57" t="s">
        <v>839</v>
      </c>
      <c r="V104" s="57"/>
      <c r="W104" s="57" t="s">
        <v>78</v>
      </c>
      <c r="X104" s="147">
        <f ca="1">IF(ISBLANK(D104),"",IF('order-admin-units'!$I$1&lt;&gt;"y", "", IF((K104="")*(ISBLANK(D104)=FALSE), 'order-admin-units'!$B$1+1, VLOOKUP(K104, ordercountry, 2))))</f>
        <v>1</v>
      </c>
      <c r="Y104" s="147">
        <f ca="1">IF(ISBLANK(D104),"",IF('order-admin-units'!$I$1&lt;&gt;"y", "", IF(L104="", 'order-admin-units'!$B$2+1, VLOOKUP(K104&amp;"@"&amp;L104, orderadmin, 2))))</f>
        <v>4</v>
      </c>
      <c r="Z104" s="147" t="str">
        <f t="shared" si="13"/>
        <v>USAArizonaMaricopa5 mi. E of Cave Creek</v>
      </c>
      <c r="AA104" s="147" t="str">
        <f t="shared" si="14"/>
        <v>Kukulcania arizonicaUSAArizonaMaricopa5 mi. E of Cave Creek[N33.83337°, W111.9507°]W. Eberhard3/VII/1965</v>
      </c>
      <c r="AB104" s="147" t="str">
        <f t="shared" si="15"/>
        <v>Kukulcania arizonicaUSAArizonaMaricopa5 mi. E of Cave Creek[N33.83337°, W111.9507°]W. Eberhard3/VII/1965MCZ 145386</v>
      </c>
      <c r="AC104" s="147" t="str">
        <f t="shared" si="9"/>
        <v>Kukulcania arizonicaUSAArizonaMaricopa5 mi. E of Cave Creek[N33.83337°, W111.9507°]W. Eberhard3/VII/1965</v>
      </c>
      <c r="AD104" s="11" t="str">
        <f t="shared" si="10"/>
        <v/>
      </c>
      <c r="AE104" s="11" t="str">
        <f t="array" ref="AE104">IF(ISBLANK(D104),"",IF(OR($H$2="y",$H$2="m"),IF(AA104=AA103,IF(OR(AB104=$AB$4:$AB103)=FALSE,AE103&amp;C104,AE103),"("&amp;C104)&amp;IF(AA104=AA105,IF(OR(AB105=$AB$4:$AB104)=FALSE,", ",""),") "),""))</f>
        <v/>
      </c>
      <c r="AF104" s="11" t="str">
        <f t="shared" si="11"/>
        <v/>
      </c>
      <c r="AG104" s="11" t="str">
        <f t="array" ref="AG104">IF(ISBLANK(D104),"",IF(OR($H$2="y",$H$2="m"),IF(AA104=AA103,IF(OR(AC104=$AC$4:$AC103)=FALSE,AG103&amp;AF104,AG103),"("&amp;AF104)&amp;IF(AA104=AA105,IF(OR(AC105=$AC$4:$AC104)=FALSE,", ",""),") "),""))</f>
        <v/>
      </c>
      <c r="AH104" s="10" t="str">
        <f>IF((ISBLANK(D104)),"",IF(D104=D103,AH103,"")&amp;IF(B103&lt;&gt;B104,((IF(ISBLANK(E104),$D$3&amp;"Non-type material: "&amp;$D$3,$D$3&amp;INDEX('type-categories'!$A$2:$B$100,MATCH(E104,'type-categories'!$A$2:$A$100,0),2)&amp;$D$3))),"")&amp;(IF(K104&lt;&gt;K103,$C$2&amp;K104&amp;$K$3&amp;$C$2&amp;" ",(IF(B104&lt;&gt;B103,$C$2&amp;K104&amp;$K$3&amp;$C$2&amp;" ",""))))&amp;(IF(L104="","",((IF(L104&lt;&gt;L103,$D$2&amp;L104&amp;$L$3&amp;$D$2&amp;" ",IF(B104&lt;&gt;B103,$D$2&amp;L104&amp;$L$3&amp;$D$2&amp;" ",""))))))&amp;(IF(M104="","",((IF(M104&lt;&gt;M103,$E$2&amp;M104&amp;$E$2&amp;","&amp;" ",IF(B104&lt;&gt;B103,$E$2&amp;M104&amp;$E$2&amp;",",""))))))&amp;(IF(N104="","",IF(N104&lt;&gt;N103,N104&amp;", ",IF(B104&lt;&gt;B103,N104&amp;", ",""))))&amp;(IF(ISBLANK(O104),"",(IF(O104&lt;&gt;O103,O104&amp;", ",IF(B104&lt;&gt;B103,O104&amp;", ","")))))&amp;(IF(ISBLANK(P104),"",(IF(P104&lt;&gt;P103,P104&amp;", ",IF(B104&lt;&gt;B103,P104&amp;", ",IF(Z104&lt;&gt;Z103,P104&amp;", ",""))))))&amp;(IF(ISBLANK(Q104),"",(IF(Q104&lt;&gt;Q103,Q104&amp;", ",IF(B104&lt;&gt;B103,Q104&amp;", ",IF(Z104&lt;&gt;Z103,Q104&amp;", ",""))))))&amp;(IF(ISBLANK(R104),"",(IF(R104&lt;&gt;R103,R104&amp;"m, ",IF(B104&lt;&gt;B103,R104&amp;"m, ",IF(Z104&lt;&gt;Z103,R104&amp;"m, ",""))))))&amp;IF(ISBLANK(S104),"",(IF(B104&lt;&gt;B103,S104&amp;", ",IF(S104&lt;&gt;S103,IF((Z104=Z103),"same locality "&amp;S104&amp;", ",S104&amp;", "),""))))&amp;(IF(ISBLANK(T104),"",(IF(T104&lt;&gt;T103,IF(ISBLANK(F$2),T104&amp;", ",T104&amp;" "&amp;F$2&amp;", "),(IF(B104&lt;&gt;B103,IF(ISBLANK(F$2),T104&amp;", ",T104&amp;" "&amp;F$2&amp;", "),(IF(Z104&lt;&gt;Z103,IF(ISBLANK(F$2),T104&amp;", ",T104&amp;" "&amp;F$2&amp;", "),IF((U104&lt;&gt;U103)*($G$2="Y"),"same collector, ","")))))))))&amp;(IF(ISBLANK(U104),"",(IF(U104&lt;&gt;U103,U104&amp;", ",(IF(B104&lt;&gt;B103,U104&amp;", ",IF(Z104&lt;&gt;Z103,U104&amp;", ",(IF(T104&lt;&gt;T103,IF((T104&lt;&gt;T103)*($G$2="Y"),"same date, ", ""),IF((T104=T103)*(U104=U103)*(S104&lt;&gt;S103)*($G$2="Y"),"same collector and date, ", ""))))))))))&amp;(IF(ISBLANK(V104),"",V104&amp;", "))&amp;IF((AA104&lt;&gt;AA105)*($H$2="y"),AD104&amp;AE104,IF((AA104&lt;&gt;AA105)*($H$2="m"),AD104&amp;AG104,IF(($H$2&lt;&gt;"m")*($H$2&lt;&gt;"Y"),(IF(F104=0,"",F104&amp;" "&amp;$F$4&amp;" "))&amp;(IF(G104=0,"",G104&amp;" "&amp;$G$4&amp;" "))&amp;(IF(H104=0,"",H104&amp;" "&amp;H$4&amp;" "))&amp;(IF(I104=0,"",I104&amp;" "&amp;$I$4&amp;" "))&amp;(IF(J104=0,"",J104&amp;" "&amp;$J$4&amp;" "))&amp;IF((ISBLANK(C104)),"","("&amp;C104&amp;")"),"")))&amp;IF((B104=B105)*(K104=K105)*(L104=L105)*(M104=M105),IF(($H$2&lt;&gt;"m")*($H$2&lt;&gt;"Y"), ", ", IF((ISNUMBER(FIND(")",AE104))), ", ", "")),IF((B104=B105)*(K104=K105)*(L104=L105),";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v>
      </c>
      <c r="AI104" s="1"/>
    </row>
    <row r="105" spans="1:35" s="4" customFormat="1" x14ac:dyDescent="0.25">
      <c r="A105" s="3">
        <f t="shared" si="12"/>
        <v>1</v>
      </c>
      <c r="B105" s="53" t="str">
        <f t="shared" si="16"/>
        <v>Kukulcania arizonica</v>
      </c>
      <c r="C105" s="57" t="s">
        <v>280</v>
      </c>
      <c r="D105" s="57" t="s">
        <v>204</v>
      </c>
      <c r="E105" s="57"/>
      <c r="F105" s="57">
        <v>0</v>
      </c>
      <c r="G105" s="57">
        <v>2</v>
      </c>
      <c r="H105" s="57">
        <v>2</v>
      </c>
      <c r="I105" s="57"/>
      <c r="J105" s="57"/>
      <c r="K105" s="57" t="s">
        <v>366</v>
      </c>
      <c r="L105" s="57" t="s">
        <v>79</v>
      </c>
      <c r="M105" s="54" t="s">
        <v>835</v>
      </c>
      <c r="N105" s="57" t="s">
        <v>840</v>
      </c>
      <c r="O105" s="58" t="s">
        <v>86</v>
      </c>
      <c r="P105" s="58"/>
      <c r="Q105" s="58" t="s">
        <v>86</v>
      </c>
      <c r="R105" s="58"/>
      <c r="S105" s="54" t="s">
        <v>837</v>
      </c>
      <c r="T105" s="57" t="s">
        <v>838</v>
      </c>
      <c r="U105" s="57" t="s">
        <v>841</v>
      </c>
      <c r="V105" s="57"/>
      <c r="W105" s="57" t="s">
        <v>86</v>
      </c>
      <c r="X105" s="147">
        <f ca="1">IF(ISBLANK(D105),"",IF('order-admin-units'!$I$1&lt;&gt;"y", "", IF((K105="")*(ISBLANK(D105)=FALSE), 'order-admin-units'!$B$1+1, VLOOKUP(K105, ordercountry, 2))))</f>
        <v>1</v>
      </c>
      <c r="Y105" s="147">
        <f ca="1">IF(ISBLANK(D105),"",IF('order-admin-units'!$I$1&lt;&gt;"y", "", IF(L105="", 'order-admin-units'!$B$2+1, VLOOKUP(K105&amp;"@"&amp;L105, orderadmin, 2))))</f>
        <v>4</v>
      </c>
      <c r="Z105" s="147" t="str">
        <f t="shared" si="13"/>
        <v>USAArizonaMaricopa6 mi. NE of Cave Creek</v>
      </c>
      <c r="AA105" s="147" t="str">
        <f t="shared" si="14"/>
        <v>Kukulcania arizonicaUSAArizonaMaricopa6 mi. NE of Cave Creek[N33.83337°, W111.9507°]W. EberhardVIII/1966</v>
      </c>
      <c r="AB105" s="147" t="str">
        <f t="shared" si="15"/>
        <v>Kukulcania arizonicaUSAArizonaMaricopa6 mi. NE of Cave Creek[N33.83337°, W111.9507°]W. EberhardVIII/1966MCZ 145387</v>
      </c>
      <c r="AC105" s="147" t="str">
        <f t="shared" si="9"/>
        <v>Kukulcania arizonicaUSAArizonaMaricopa6 mi. NE of Cave Creek[N33.83337°, W111.9507°]W. EberhardVIII/1966</v>
      </c>
      <c r="AD105" s="11" t="str">
        <f t="shared" si="10"/>
        <v/>
      </c>
      <c r="AE105" s="11" t="str">
        <f t="array" ref="AE105">IF(ISBLANK(D105),"",IF(OR($H$2="y",$H$2="m"),IF(AA105=AA104,IF(OR(AB105=$AB$4:$AB104)=FALSE,AE104&amp;C105,AE104),"("&amp;C105)&amp;IF(AA105=AA106,IF(OR(AB106=$AB$4:$AB105)=FALSE,", ",""),") "),""))</f>
        <v/>
      </c>
      <c r="AF105" s="11" t="str">
        <f t="shared" si="11"/>
        <v/>
      </c>
      <c r="AG105" s="11" t="str">
        <f t="array" ref="AG105">IF(ISBLANK(D105),"",IF(OR($H$2="y",$H$2="m"),IF(AA105=AA104,IF(OR(AC105=$AC$4:$AC104)=FALSE,AG104&amp;AF105,AG104),"("&amp;AF105)&amp;IF(AA105=AA106,IF(OR(AC106=$AC$4:$AC105)=FALSE,", ",""),") "),""))</f>
        <v/>
      </c>
      <c r="AH105" s="10" t="str">
        <f>IF((ISBLANK(D105)),"",IF(D105=D104,AH104,"")&amp;IF(B104&lt;&gt;B105,((IF(ISBLANK(E105),$D$3&amp;"Non-type material: "&amp;$D$3,$D$3&amp;INDEX('type-categories'!$A$2:$B$100,MATCH(E105,'type-categories'!$A$2:$A$100,0),2)&amp;$D$3))),"")&amp;(IF(K105&lt;&gt;K104,$C$2&amp;K105&amp;$K$3&amp;$C$2&amp;" ",(IF(B105&lt;&gt;B104,$C$2&amp;K105&amp;$K$3&amp;$C$2&amp;" ",""))))&amp;(IF(L105="","",((IF(L105&lt;&gt;L104,$D$2&amp;L105&amp;$L$3&amp;$D$2&amp;" ",IF(B105&lt;&gt;B104,$D$2&amp;L105&amp;$L$3&amp;$D$2&amp;" ",""))))))&amp;(IF(M105="","",((IF(M105&lt;&gt;M104,$E$2&amp;M105&amp;$E$2&amp;","&amp;" ",IF(B105&lt;&gt;B104,$E$2&amp;M105&amp;$E$2&amp;",",""))))))&amp;(IF(N105="","",IF(N105&lt;&gt;N104,N105&amp;", ",IF(B105&lt;&gt;B104,N105&amp;", ",""))))&amp;(IF(ISBLANK(O105),"",(IF(O105&lt;&gt;O104,O105&amp;", ",IF(B105&lt;&gt;B104,O105&amp;", ","")))))&amp;(IF(ISBLANK(P105),"",(IF(P105&lt;&gt;P104,P105&amp;", ",IF(B105&lt;&gt;B104,P105&amp;", ",IF(Z105&lt;&gt;Z104,P105&amp;", ",""))))))&amp;(IF(ISBLANK(Q105),"",(IF(Q105&lt;&gt;Q104,Q105&amp;", ",IF(B105&lt;&gt;B104,Q105&amp;", ",IF(Z105&lt;&gt;Z104,Q105&amp;", ",""))))))&amp;(IF(ISBLANK(R105),"",(IF(R105&lt;&gt;R104,R105&amp;"m, ",IF(B105&lt;&gt;B104,R105&amp;"m, ",IF(Z105&lt;&gt;Z104,R105&amp;"m, ",""))))))&amp;IF(ISBLANK(S105),"",(IF(B105&lt;&gt;B104,S105&amp;", ",IF(S105&lt;&gt;S104,IF((Z105=Z104),"same locality "&amp;S105&amp;", ",S105&amp;", "),""))))&amp;(IF(ISBLANK(T105),"",(IF(T105&lt;&gt;T104,IF(ISBLANK(F$2),T105&amp;", ",T105&amp;" "&amp;F$2&amp;", "),(IF(B105&lt;&gt;B104,IF(ISBLANK(F$2),T105&amp;", ",T105&amp;" "&amp;F$2&amp;", "),(IF(Z105&lt;&gt;Z104,IF(ISBLANK(F$2),T105&amp;", ",T105&amp;" "&amp;F$2&amp;", "),IF((U105&lt;&gt;U104)*($G$2="Y"),"same collector, ","")))))))))&amp;(IF(ISBLANK(U105),"",(IF(U105&lt;&gt;U104,U105&amp;", ",(IF(B105&lt;&gt;B104,U105&amp;", ",IF(Z105&lt;&gt;Z104,U105&amp;", ",(IF(T105&lt;&gt;T104,IF((T105&lt;&gt;T104)*($G$2="Y"),"same date, ", ""),IF((T105=T104)*(U105=U104)*(S105&lt;&gt;S104)*($G$2="Y"),"same collector and date, ", ""))))))))))&amp;(IF(ISBLANK(V105),"",V105&amp;", "))&amp;IF((AA105&lt;&gt;AA106)*($H$2="y"),AD105&amp;AE105,IF((AA105&lt;&gt;AA106)*($H$2="m"),AD105&amp;AG105,IF(($H$2&lt;&gt;"m")*($H$2&lt;&gt;"Y"),(IF(F105=0,"",F105&amp;" "&amp;$F$4&amp;" "))&amp;(IF(G105=0,"",G105&amp;" "&amp;$G$4&amp;" "))&amp;(IF(H105=0,"",H105&amp;" "&amp;H$4&amp;" "))&amp;(IF(I105=0,"",I105&amp;" "&amp;$I$4&amp;" "))&amp;(IF(J105=0,"",J105&amp;" "&amp;$J$4&amp;" "))&amp;IF((ISBLANK(C105)),"","("&amp;C105&amp;")"),"")))&amp;IF((B105=B106)*(K105=K106)*(L105=L106)*(M105=M106),IF(($H$2&lt;&gt;"m")*($H$2&lt;&gt;"Y"), ", ", IF((ISNUMBER(FIND(")",AE105))), ", ", "")),IF((B105=B106)*(K105=K106)*(L105=L106),";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v>
      </c>
      <c r="AI105" s="1"/>
    </row>
    <row r="106" spans="1:35" s="4" customFormat="1" x14ac:dyDescent="0.25">
      <c r="A106" s="3">
        <f t="shared" si="12"/>
        <v>1</v>
      </c>
      <c r="B106" s="53" t="str">
        <f t="shared" si="16"/>
        <v>Kukulcania arizonica</v>
      </c>
      <c r="C106" s="57" t="s">
        <v>281</v>
      </c>
      <c r="D106" s="57" t="s">
        <v>204</v>
      </c>
      <c r="E106" s="57"/>
      <c r="F106" s="57">
        <v>0</v>
      </c>
      <c r="G106" s="57">
        <v>1</v>
      </c>
      <c r="H106" s="57">
        <v>0</v>
      </c>
      <c r="I106" s="57"/>
      <c r="J106" s="57"/>
      <c r="K106" s="57" t="s">
        <v>366</v>
      </c>
      <c r="L106" s="57" t="s">
        <v>79</v>
      </c>
      <c r="M106" s="54" t="s">
        <v>835</v>
      </c>
      <c r="N106" s="57" t="s">
        <v>842</v>
      </c>
      <c r="O106" s="58" t="s">
        <v>86</v>
      </c>
      <c r="P106" s="58" t="s">
        <v>843</v>
      </c>
      <c r="Q106" s="58" t="s">
        <v>86</v>
      </c>
      <c r="R106" s="58"/>
      <c r="S106" s="54" t="s">
        <v>844</v>
      </c>
      <c r="T106" s="57" t="s">
        <v>845</v>
      </c>
      <c r="U106" s="57" t="s">
        <v>846</v>
      </c>
      <c r="V106" s="57"/>
      <c r="W106" s="57" t="s">
        <v>86</v>
      </c>
      <c r="X106" s="147">
        <f ca="1">IF(ISBLANK(D106),"",IF('order-admin-units'!$I$1&lt;&gt;"y", "", IF((K106="")*(ISBLANK(D106)=FALSE), 'order-admin-units'!$B$1+1, VLOOKUP(K106, ordercountry, 2))))</f>
        <v>1</v>
      </c>
      <c r="Y106" s="147">
        <f ca="1">IF(ISBLANK(D106),"",IF('order-admin-units'!$I$1&lt;&gt;"y", "", IF(L106="", 'order-admin-units'!$B$2+1, VLOOKUP(K106&amp;"@"&amp;L106, orderadmin, 2))))</f>
        <v>4</v>
      </c>
      <c r="Z106" s="147" t="str">
        <f t="shared" si="13"/>
        <v>USAArizonaMaricopaCactus</v>
      </c>
      <c r="AA106" s="147" t="str">
        <f t="shared" si="14"/>
        <v>Kukulcania arizonicaUSAArizonaMaricopaCactusunder rock[N33.59865°, W112.03043°]G. Langer23/II/1956</v>
      </c>
      <c r="AB106" s="147" t="str">
        <f t="shared" si="15"/>
        <v>Kukulcania arizonicaUSAArizonaMaricopaCactusunder rock[N33.59865°, W112.03043°]G. Langer23/II/1956MCZ 145375</v>
      </c>
      <c r="AC106" s="147" t="str">
        <f t="shared" si="9"/>
        <v>Kukulcania arizonicaUSAArizonaMaricopaCactusunder rock[N33.59865°, W112.03043°]G. Langer23/II/1956</v>
      </c>
      <c r="AD106" s="11" t="str">
        <f t="shared" si="10"/>
        <v/>
      </c>
      <c r="AE106" s="11" t="str">
        <f t="array" ref="AE106">IF(ISBLANK(D106),"",IF(OR($H$2="y",$H$2="m"),IF(AA106=AA105,IF(OR(AB106=$AB$4:$AB105)=FALSE,AE105&amp;C106,AE105),"("&amp;C106)&amp;IF(AA106=AA107,IF(OR(AB107=$AB$4:$AB106)=FALSE,", ",""),") "),""))</f>
        <v/>
      </c>
      <c r="AF106" s="11" t="str">
        <f t="shared" si="11"/>
        <v/>
      </c>
      <c r="AG106" s="11" t="str">
        <f t="array" ref="AG106">IF(ISBLANK(D106),"",IF(OR($H$2="y",$H$2="m"),IF(AA106=AA105,IF(OR(AC106=$AC$4:$AC105)=FALSE,AG105&amp;AF106,AG105),"("&amp;AF106)&amp;IF(AA106=AA107,IF(OR(AC107=$AC$4:$AC106)=FALSE,", ",""),") "),""))</f>
        <v/>
      </c>
      <c r="AH106" s="10" t="str">
        <f>IF((ISBLANK(D106)),"",IF(D106=D105,AH105,"")&amp;IF(B105&lt;&gt;B106,((IF(ISBLANK(E106),$D$3&amp;"Non-type material: "&amp;$D$3,$D$3&amp;INDEX('type-categories'!$A$2:$B$100,MATCH(E106,'type-categories'!$A$2:$A$100,0),2)&amp;$D$3))),"")&amp;(IF(K106&lt;&gt;K105,$C$2&amp;K106&amp;$K$3&amp;$C$2&amp;" ",(IF(B106&lt;&gt;B105,$C$2&amp;K106&amp;$K$3&amp;$C$2&amp;" ",""))))&amp;(IF(L106="","",((IF(L106&lt;&gt;L105,$D$2&amp;L106&amp;$L$3&amp;$D$2&amp;" ",IF(B106&lt;&gt;B105,$D$2&amp;L106&amp;$L$3&amp;$D$2&amp;" ",""))))))&amp;(IF(M106="","",((IF(M106&lt;&gt;M105,$E$2&amp;M106&amp;$E$2&amp;","&amp;" ",IF(B106&lt;&gt;B105,$E$2&amp;M106&amp;$E$2&amp;",",""))))))&amp;(IF(N106="","",IF(N106&lt;&gt;N105,N106&amp;", ",IF(B106&lt;&gt;B105,N106&amp;", ",""))))&amp;(IF(ISBLANK(O106),"",(IF(O106&lt;&gt;O105,O106&amp;", ",IF(B106&lt;&gt;B105,O106&amp;", ","")))))&amp;(IF(ISBLANK(P106),"",(IF(P106&lt;&gt;P105,P106&amp;", ",IF(B106&lt;&gt;B105,P106&amp;", ",IF(Z106&lt;&gt;Z105,P106&amp;", ",""))))))&amp;(IF(ISBLANK(Q106),"",(IF(Q106&lt;&gt;Q105,Q106&amp;", ",IF(B106&lt;&gt;B105,Q106&amp;", ",IF(Z106&lt;&gt;Z105,Q106&amp;", ",""))))))&amp;(IF(ISBLANK(R106),"",(IF(R106&lt;&gt;R105,R106&amp;"m, ",IF(B106&lt;&gt;B105,R106&amp;"m, ",IF(Z106&lt;&gt;Z105,R106&amp;"m, ",""))))))&amp;IF(ISBLANK(S106),"",(IF(B106&lt;&gt;B105,S106&amp;", ",IF(S106&lt;&gt;S105,IF((Z106=Z105),"same locality "&amp;S106&amp;", ",S106&amp;", "),""))))&amp;(IF(ISBLANK(T106),"",(IF(T106&lt;&gt;T105,IF(ISBLANK(F$2),T106&amp;", ",T106&amp;" "&amp;F$2&amp;", "),(IF(B106&lt;&gt;B105,IF(ISBLANK(F$2),T106&amp;", ",T106&amp;" "&amp;F$2&amp;", "),(IF(Z106&lt;&gt;Z105,IF(ISBLANK(F$2),T106&amp;", ",T106&amp;" "&amp;F$2&amp;", "),IF((U106&lt;&gt;U105)*($G$2="Y"),"same collector, ","")))))))))&amp;(IF(ISBLANK(U106),"",(IF(U106&lt;&gt;U105,U106&amp;", ",(IF(B106&lt;&gt;B105,U106&amp;", ",IF(Z106&lt;&gt;Z105,U106&amp;", ",(IF(T106&lt;&gt;T105,IF((T106&lt;&gt;T105)*($G$2="Y"),"same date, ", ""),IF((T106=T105)*(U106=U105)*(S106&lt;&gt;S105)*($G$2="Y"),"same collector and date, ", ""))))))))))&amp;(IF(ISBLANK(V106),"",V106&amp;", "))&amp;IF((AA106&lt;&gt;AA107)*($H$2="y"),AD106&amp;AE106,IF((AA106&lt;&gt;AA107)*($H$2="m"),AD106&amp;AG106,IF(($H$2&lt;&gt;"m")*($H$2&lt;&gt;"Y"),(IF(F106=0,"",F106&amp;" "&amp;$F$4&amp;" "))&amp;(IF(G106=0,"",G106&amp;" "&amp;$G$4&amp;" "))&amp;(IF(H106=0,"",H106&amp;" "&amp;H$4&amp;" "))&amp;(IF(I106=0,"",I106&amp;" "&amp;$I$4&amp;" "))&amp;(IF(J106=0,"",J106&amp;" "&amp;$J$4&amp;" "))&amp;IF((ISBLANK(C106)),"","("&amp;C106&amp;")"),"")))&amp;IF((B106=B107)*(K106=K107)*(L106=L107)*(M106=M107),IF(($H$2&lt;&gt;"m")*($H$2&lt;&gt;"Y"), ", ", IF((ISNUMBER(FIND(")",AE106))), ", ", "")),IF((B106=B107)*(K106=K107)*(L106=L107),";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v>
      </c>
      <c r="AI106" s="1"/>
    </row>
    <row r="107" spans="1:35" s="4" customFormat="1" x14ac:dyDescent="0.25">
      <c r="A107" s="3">
        <f t="shared" si="12"/>
        <v>1</v>
      </c>
      <c r="B107" s="53" t="str">
        <f t="shared" si="16"/>
        <v>Kukulcania arizonica</v>
      </c>
      <c r="C107" s="57" t="s">
        <v>205</v>
      </c>
      <c r="D107" s="57" t="s">
        <v>204</v>
      </c>
      <c r="E107" s="57"/>
      <c r="F107" s="57">
        <v>0</v>
      </c>
      <c r="G107" s="57">
        <v>1</v>
      </c>
      <c r="H107" s="57">
        <v>0</v>
      </c>
      <c r="I107" s="57"/>
      <c r="J107" s="57"/>
      <c r="K107" s="57" t="s">
        <v>366</v>
      </c>
      <c r="L107" s="57" t="s">
        <v>79</v>
      </c>
      <c r="M107" s="54" t="s">
        <v>835</v>
      </c>
      <c r="N107" s="57" t="s">
        <v>847</v>
      </c>
      <c r="O107" s="58" t="s">
        <v>86</v>
      </c>
      <c r="P107" s="58"/>
      <c r="Q107" s="58" t="s">
        <v>86</v>
      </c>
      <c r="R107" s="58"/>
      <c r="S107" s="54" t="s">
        <v>848</v>
      </c>
      <c r="T107" s="57" t="s">
        <v>77</v>
      </c>
      <c r="U107" s="57" t="s">
        <v>849</v>
      </c>
      <c r="V107" s="57"/>
      <c r="W107" s="57" t="s">
        <v>86</v>
      </c>
      <c r="X107" s="147">
        <f ca="1">IF(ISBLANK(D107),"",IF('order-admin-units'!$I$1&lt;&gt;"y", "", IF((K107="")*(ISBLANK(D107)=FALSE), 'order-admin-units'!$B$1+1, VLOOKUP(K107, ordercountry, 2))))</f>
        <v>1</v>
      </c>
      <c r="Y107" s="147">
        <f ca="1">IF(ISBLANK(D107),"",IF('order-admin-units'!$I$1&lt;&gt;"y", "", IF(L107="", 'order-admin-units'!$B$2+1, VLOOKUP(K107&amp;"@"&amp;L107, orderadmin, 2))))</f>
        <v>4</v>
      </c>
      <c r="Z107" s="147" t="str">
        <f t="shared" si="13"/>
        <v>USAArizonaMaricopaGila Bend</v>
      </c>
      <c r="AA107" s="147" t="str">
        <f t="shared" si="14"/>
        <v>Kukulcania arizonicaUSAArizonaMaricopaGila Bend(N32.95°, W112.7°)W. Ivie12/IX/1941</v>
      </c>
      <c r="AB107" s="147" t="str">
        <f t="shared" si="15"/>
        <v xml:space="preserve">Kukulcania arizonicaUSAArizonaMaricopaGila Bend(N32.95°, W112.7°)W. Ivie12/IX/1941AMNH </v>
      </c>
      <c r="AC107" s="147" t="str">
        <f t="shared" si="9"/>
        <v>Kukulcania arizonicaUSAArizonaMaricopaGila Bend(N32.95°, W112.7°)W. Ivie12/IX/1941</v>
      </c>
      <c r="AD107" s="11" t="str">
        <f t="shared" si="10"/>
        <v/>
      </c>
      <c r="AE107" s="11" t="str">
        <f t="array" ref="AE107">IF(ISBLANK(D107),"",IF(OR($H$2="y",$H$2="m"),IF(AA107=AA106,IF(OR(AB107=$AB$4:$AB106)=FALSE,AE106&amp;C107,AE106),"("&amp;C107)&amp;IF(AA107=AA108,IF(OR(AB108=$AB$4:$AB107)=FALSE,", ",""),") "),""))</f>
        <v/>
      </c>
      <c r="AF107" s="11" t="str">
        <f t="shared" si="11"/>
        <v/>
      </c>
      <c r="AG107" s="11" t="str">
        <f t="array" ref="AG107">IF(ISBLANK(D107),"",IF(OR($H$2="y",$H$2="m"),IF(AA107=AA106,IF(OR(AC107=$AC$4:$AC106)=FALSE,AG106&amp;AF107,AG106),"("&amp;AF107)&amp;IF(AA107=AA108,IF(OR(AC108=$AC$4:$AC107)=FALSE,", ",""),") "),""))</f>
        <v/>
      </c>
      <c r="AH107" s="10" t="str">
        <f>IF((ISBLANK(D107)),"",IF(D107=D106,AH106,"")&amp;IF(B106&lt;&gt;B107,((IF(ISBLANK(E107),$D$3&amp;"Non-type material: "&amp;$D$3,$D$3&amp;INDEX('type-categories'!$A$2:$B$100,MATCH(E107,'type-categories'!$A$2:$A$100,0),2)&amp;$D$3))),"")&amp;(IF(K107&lt;&gt;K106,$C$2&amp;K107&amp;$K$3&amp;$C$2&amp;" ",(IF(B107&lt;&gt;B106,$C$2&amp;K107&amp;$K$3&amp;$C$2&amp;" ",""))))&amp;(IF(L107="","",((IF(L107&lt;&gt;L106,$D$2&amp;L107&amp;$L$3&amp;$D$2&amp;" ",IF(B107&lt;&gt;B106,$D$2&amp;L107&amp;$L$3&amp;$D$2&amp;" ",""))))))&amp;(IF(M107="","",((IF(M107&lt;&gt;M106,$E$2&amp;M107&amp;$E$2&amp;","&amp;" ",IF(B107&lt;&gt;B106,$E$2&amp;M107&amp;$E$2&amp;",",""))))))&amp;(IF(N107="","",IF(N107&lt;&gt;N106,N107&amp;", ",IF(B107&lt;&gt;B106,N107&amp;", ",""))))&amp;(IF(ISBLANK(O107),"",(IF(O107&lt;&gt;O106,O107&amp;", ",IF(B107&lt;&gt;B106,O107&amp;", ","")))))&amp;(IF(ISBLANK(P107),"",(IF(P107&lt;&gt;P106,P107&amp;", ",IF(B107&lt;&gt;B106,P107&amp;", ",IF(Z107&lt;&gt;Z106,P107&amp;", ",""))))))&amp;(IF(ISBLANK(Q107),"",(IF(Q107&lt;&gt;Q106,Q107&amp;", ",IF(B107&lt;&gt;B106,Q107&amp;", ",IF(Z107&lt;&gt;Z106,Q107&amp;", ",""))))))&amp;(IF(ISBLANK(R107),"",(IF(R107&lt;&gt;R106,R107&amp;"m, ",IF(B107&lt;&gt;B106,R107&amp;"m, ",IF(Z107&lt;&gt;Z106,R107&amp;"m, ",""))))))&amp;IF(ISBLANK(S107),"",(IF(B107&lt;&gt;B106,S107&amp;", ",IF(S107&lt;&gt;S106,IF((Z107=Z106),"same locality "&amp;S107&amp;", ",S107&amp;", "),""))))&amp;(IF(ISBLANK(T107),"",(IF(T107&lt;&gt;T106,IF(ISBLANK(F$2),T107&amp;", ",T107&amp;" "&amp;F$2&amp;", "),(IF(B107&lt;&gt;B106,IF(ISBLANK(F$2),T107&amp;", ",T107&amp;" "&amp;F$2&amp;", "),(IF(Z107&lt;&gt;Z106,IF(ISBLANK(F$2),T107&amp;", ",T107&amp;" "&amp;F$2&amp;", "),IF((U107&lt;&gt;U106)*($G$2="Y"),"same collector, ","")))))))))&amp;(IF(ISBLANK(U107),"",(IF(U107&lt;&gt;U106,U107&amp;", ",(IF(B107&lt;&gt;B106,U107&amp;", ",IF(Z107&lt;&gt;Z106,U107&amp;", ",(IF(T107&lt;&gt;T106,IF((T107&lt;&gt;T106)*($G$2="Y"),"same date, ", ""),IF((T107=T106)*(U107=U106)*(S107&lt;&gt;S106)*($G$2="Y"),"same collector and date, ", ""))))))))))&amp;(IF(ISBLANK(V107),"",V107&amp;", "))&amp;IF((AA107&lt;&gt;AA108)*($H$2="y"),AD107&amp;AE107,IF((AA107&lt;&gt;AA108)*($H$2="m"),AD107&amp;AG107,IF(($H$2&lt;&gt;"m")*($H$2&lt;&gt;"Y"),(IF(F107=0,"",F107&amp;" "&amp;$F$4&amp;" "))&amp;(IF(G107=0,"",G107&amp;" "&amp;$G$4&amp;" "))&amp;(IF(H107=0,"",H107&amp;" "&amp;H$4&amp;" "))&amp;(IF(I107=0,"",I107&amp;" "&amp;$I$4&amp;" "))&amp;(IF(J107=0,"",J107&amp;" "&amp;$J$4&amp;" "))&amp;IF((ISBLANK(C107)),"","("&amp;C107&amp;")"),"")))&amp;IF((B107=B108)*(K107=K108)*(L107=L108)*(M107=M108),IF(($H$2&lt;&gt;"m")*($H$2&lt;&gt;"Y"), ", ", IF((ISNUMBER(FIND(")",AE107))), ", ", "")),IF((B107=B108)*(K107=K108)*(L107=L108),";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v>
      </c>
      <c r="AI107" s="1"/>
    </row>
    <row r="108" spans="1:35" s="4" customFormat="1" x14ac:dyDescent="0.25">
      <c r="A108" s="3">
        <f t="shared" si="12"/>
        <v>1</v>
      </c>
      <c r="B108" s="53" t="str">
        <f t="shared" si="16"/>
        <v>Kukulcania arizonica</v>
      </c>
      <c r="C108" s="57" t="s">
        <v>288</v>
      </c>
      <c r="D108" s="57" t="s">
        <v>204</v>
      </c>
      <c r="E108" s="57"/>
      <c r="F108" s="57">
        <v>0</v>
      </c>
      <c r="G108" s="57">
        <v>1</v>
      </c>
      <c r="H108" s="57">
        <v>0</v>
      </c>
      <c r="I108" s="57"/>
      <c r="J108" s="57"/>
      <c r="K108" s="57" t="s">
        <v>366</v>
      </c>
      <c r="L108" s="57" t="s">
        <v>79</v>
      </c>
      <c r="M108" s="54" t="s">
        <v>835</v>
      </c>
      <c r="N108" s="57" t="s">
        <v>850</v>
      </c>
      <c r="O108" s="58" t="s">
        <v>86</v>
      </c>
      <c r="P108" s="58" t="s">
        <v>860</v>
      </c>
      <c r="Q108" s="58" t="s">
        <v>86</v>
      </c>
      <c r="R108" s="58"/>
      <c r="S108" s="54" t="s">
        <v>851</v>
      </c>
      <c r="T108" s="57" t="s">
        <v>861</v>
      </c>
      <c r="U108" s="57" t="s">
        <v>862</v>
      </c>
      <c r="V108" s="57"/>
      <c r="W108" s="57" t="s">
        <v>86</v>
      </c>
      <c r="X108" s="147">
        <f ca="1">IF(ISBLANK(D108),"",IF('order-admin-units'!$I$1&lt;&gt;"y", "", IF((K108="")*(ISBLANK(D108)=FALSE), 'order-admin-units'!$B$1+1, VLOOKUP(K108, ordercountry, 2))))</f>
        <v>1</v>
      </c>
      <c r="Y108" s="147">
        <f ca="1">IF(ISBLANK(D108),"",IF('order-admin-units'!$I$1&lt;&gt;"y", "", IF(L108="", 'order-admin-units'!$B$2+1, VLOOKUP(K108&amp;"@"&amp;L108, orderadmin, 2))))</f>
        <v>4</v>
      </c>
      <c r="Z108" s="147" t="str">
        <f t="shared" si="13"/>
        <v>USAArizonaMaricopaMesa</v>
      </c>
      <c r="AA108" s="147" t="str">
        <f t="shared" si="14"/>
        <v>Kukulcania arizonicaUSAArizonaMaricopaMesain box[N33.41518°, W111.83147°]R. Wheeler28/II/1956</v>
      </c>
      <c r="AB108" s="147" t="str">
        <f t="shared" si="15"/>
        <v>Kukulcania arizonicaUSAArizonaMaricopaMesain box[N33.41518°, W111.83147°]R. Wheeler28/II/1956MCZ 145372</v>
      </c>
      <c r="AC108" s="147" t="str">
        <f t="shared" si="9"/>
        <v>Kukulcania arizonicaUSAArizonaMaricopaMesain box[N33.41518°, W111.83147°]R. Wheeler28/II/1956</v>
      </c>
      <c r="AD108" s="11" t="str">
        <f t="shared" si="10"/>
        <v/>
      </c>
      <c r="AE108" s="11" t="str">
        <f t="array" ref="AE108">IF(ISBLANK(D108),"",IF(OR($H$2="y",$H$2="m"),IF(AA108=AA107,IF(OR(AB108=$AB$4:$AB107)=FALSE,AE107&amp;C108,AE107),"("&amp;C108)&amp;IF(AA108=AA109,IF(OR(AB109=$AB$4:$AB108)=FALSE,", ",""),") "),""))</f>
        <v/>
      </c>
      <c r="AF108" s="11" t="str">
        <f t="shared" si="11"/>
        <v/>
      </c>
      <c r="AG108" s="11" t="str">
        <f t="array" ref="AG108">IF(ISBLANK(D108),"",IF(OR($H$2="y",$H$2="m"),IF(AA108=AA107,IF(OR(AC108=$AC$4:$AC107)=FALSE,AG107&amp;AF108,AG107),"("&amp;AF108)&amp;IF(AA108=AA109,IF(OR(AC109=$AC$4:$AC108)=FALSE,", ",""),") "),""))</f>
        <v/>
      </c>
      <c r="AH108" s="10" t="str">
        <f>IF((ISBLANK(D108)),"",IF(D108=D107,AH107,"")&amp;IF(B107&lt;&gt;B108,((IF(ISBLANK(E108),$D$3&amp;"Non-type material: "&amp;$D$3,$D$3&amp;INDEX('type-categories'!$A$2:$B$100,MATCH(E108,'type-categories'!$A$2:$A$100,0),2)&amp;$D$3))),"")&amp;(IF(K108&lt;&gt;K107,$C$2&amp;K108&amp;$K$3&amp;$C$2&amp;" ",(IF(B108&lt;&gt;B107,$C$2&amp;K108&amp;$K$3&amp;$C$2&amp;" ",""))))&amp;(IF(L108="","",((IF(L108&lt;&gt;L107,$D$2&amp;L108&amp;$L$3&amp;$D$2&amp;" ",IF(B108&lt;&gt;B107,$D$2&amp;L108&amp;$L$3&amp;$D$2&amp;" ",""))))))&amp;(IF(M108="","",((IF(M108&lt;&gt;M107,$E$2&amp;M108&amp;$E$2&amp;","&amp;" ",IF(B108&lt;&gt;B107,$E$2&amp;M108&amp;$E$2&amp;",",""))))))&amp;(IF(N108="","",IF(N108&lt;&gt;N107,N108&amp;", ",IF(B108&lt;&gt;B107,N108&amp;", ",""))))&amp;(IF(ISBLANK(O108),"",(IF(O108&lt;&gt;O107,O108&amp;", ",IF(B108&lt;&gt;B107,O108&amp;", ","")))))&amp;(IF(ISBLANK(P108),"",(IF(P108&lt;&gt;P107,P108&amp;", ",IF(B108&lt;&gt;B107,P108&amp;", ",IF(Z108&lt;&gt;Z107,P108&amp;", ",""))))))&amp;(IF(ISBLANK(Q108),"",(IF(Q108&lt;&gt;Q107,Q108&amp;", ",IF(B108&lt;&gt;B107,Q108&amp;", ",IF(Z108&lt;&gt;Z107,Q108&amp;", ",""))))))&amp;(IF(ISBLANK(R108),"",(IF(R108&lt;&gt;R107,R108&amp;"m, ",IF(B108&lt;&gt;B107,R108&amp;"m, ",IF(Z108&lt;&gt;Z107,R108&amp;"m, ",""))))))&amp;IF(ISBLANK(S108),"",(IF(B108&lt;&gt;B107,S108&amp;", ",IF(S108&lt;&gt;S107,IF((Z108=Z107),"same locality "&amp;S108&amp;", ",S108&amp;", "),""))))&amp;(IF(ISBLANK(T108),"",(IF(T108&lt;&gt;T107,IF(ISBLANK(F$2),T108&amp;", ",T108&amp;" "&amp;F$2&amp;", "),(IF(B108&lt;&gt;B107,IF(ISBLANK(F$2),T108&amp;", ",T108&amp;" "&amp;F$2&amp;", "),(IF(Z108&lt;&gt;Z107,IF(ISBLANK(F$2),T108&amp;", ",T108&amp;" "&amp;F$2&amp;", "),IF((U108&lt;&gt;U107)*($G$2="Y"),"same collector, ","")))))))))&amp;(IF(ISBLANK(U108),"",(IF(U108&lt;&gt;U107,U108&amp;", ",(IF(B108&lt;&gt;B107,U108&amp;", ",IF(Z108&lt;&gt;Z107,U108&amp;", ",(IF(T108&lt;&gt;T107,IF((T108&lt;&gt;T107)*($G$2="Y"),"same date, ", ""),IF((T108=T107)*(U108=U107)*(S108&lt;&gt;S107)*($G$2="Y"),"same collector and date, ", ""))))))))))&amp;(IF(ISBLANK(V108),"",V108&amp;", "))&amp;IF((AA108&lt;&gt;AA109)*($H$2="y"),AD108&amp;AE108,IF((AA108&lt;&gt;AA109)*($H$2="m"),AD108&amp;AG108,IF(($H$2&lt;&gt;"m")*($H$2&lt;&gt;"Y"),(IF(F108=0,"",F108&amp;" "&amp;$F$4&amp;" "))&amp;(IF(G108=0,"",G108&amp;" "&amp;$G$4&amp;" "))&amp;(IF(H108=0,"",H108&amp;" "&amp;H$4&amp;" "))&amp;(IF(I108=0,"",I108&amp;" "&amp;$I$4&amp;" "))&amp;(IF(J108=0,"",J108&amp;" "&amp;$J$4&amp;" "))&amp;IF((ISBLANK(C108)),"","("&amp;C108&amp;")"),"")))&amp;IF((B108=B109)*(K108=K109)*(L108=L109)*(M108=M109),IF(($H$2&lt;&gt;"m")*($H$2&lt;&gt;"Y"), ", ", IF((ISNUMBER(FIND(")",AE108))), ", ", "")),IF((B108=B109)*(K108=K109)*(L108=L109),";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v>
      </c>
      <c r="AI108" s="1"/>
    </row>
    <row r="109" spans="1:35" s="4" customFormat="1" x14ac:dyDescent="0.25">
      <c r="A109" s="3">
        <f t="shared" si="12"/>
        <v>1</v>
      </c>
      <c r="B109" s="53" t="str">
        <f t="shared" si="16"/>
        <v>Kukulcania arizonica</v>
      </c>
      <c r="C109" s="57" t="s">
        <v>289</v>
      </c>
      <c r="D109" s="57" t="s">
        <v>204</v>
      </c>
      <c r="E109" s="57"/>
      <c r="F109" s="57">
        <v>0</v>
      </c>
      <c r="G109" s="57">
        <v>2</v>
      </c>
      <c r="H109" s="57">
        <v>0</v>
      </c>
      <c r="I109" s="57"/>
      <c r="J109" s="57"/>
      <c r="K109" s="57" t="s">
        <v>366</v>
      </c>
      <c r="L109" s="57" t="s">
        <v>79</v>
      </c>
      <c r="M109" s="54" t="s">
        <v>835</v>
      </c>
      <c r="N109" s="57" t="s">
        <v>850</v>
      </c>
      <c r="O109" s="58" t="s">
        <v>86</v>
      </c>
      <c r="P109" s="58" t="s">
        <v>863</v>
      </c>
      <c r="Q109" s="58" t="s">
        <v>86</v>
      </c>
      <c r="R109" s="58"/>
      <c r="S109" s="54" t="s">
        <v>851</v>
      </c>
      <c r="T109" s="57" t="s">
        <v>852</v>
      </c>
      <c r="U109" s="57" t="s">
        <v>864</v>
      </c>
      <c r="V109" s="57"/>
      <c r="W109" s="57" t="s">
        <v>86</v>
      </c>
      <c r="X109" s="147">
        <f ca="1">IF(ISBLANK(D109),"",IF('order-admin-units'!$I$1&lt;&gt;"y", "", IF((K109="")*(ISBLANK(D109)=FALSE), 'order-admin-units'!$B$1+1, VLOOKUP(K109, ordercountry, 2))))</f>
        <v>1</v>
      </c>
      <c r="Y109" s="147">
        <f ca="1">IF(ISBLANK(D109),"",IF('order-admin-units'!$I$1&lt;&gt;"y", "", IF(L109="", 'order-admin-units'!$B$2+1, VLOOKUP(K109&amp;"@"&amp;L109, orderadmin, 2))))</f>
        <v>4</v>
      </c>
      <c r="Z109" s="147" t="str">
        <f t="shared" si="13"/>
        <v>USAArizonaMaricopaMesa</v>
      </c>
      <c r="AA109" s="147" t="str">
        <f t="shared" si="14"/>
        <v>Kukulcania arizonicaUSAArizonaMaricopaMesatwo spiders taken from the same web[N33.41518°, W111.83147°]E. Sanders10/VIII/1935</v>
      </c>
      <c r="AB109" s="147" t="str">
        <f t="shared" si="15"/>
        <v>Kukulcania arizonicaUSAArizonaMaricopaMesatwo spiders taken from the same web[N33.41518°, W111.83147°]E. Sanders10/VIII/1935MCZ 145388</v>
      </c>
      <c r="AC109" s="147" t="str">
        <f t="shared" si="9"/>
        <v>Kukulcania arizonicaUSAArizonaMaricopaMesatwo spiders taken from the same web[N33.41518°, W111.83147°]E. Sanders10/VIII/1935</v>
      </c>
      <c r="AD109" s="11" t="str">
        <f t="shared" si="10"/>
        <v/>
      </c>
      <c r="AE109" s="11" t="str">
        <f t="array" ref="AE109">IF(ISBLANK(D109),"",IF(OR($H$2="y",$H$2="m"),IF(AA109=AA108,IF(OR(AB109=$AB$4:$AB108)=FALSE,AE108&amp;C109,AE108),"("&amp;C109)&amp;IF(AA109=AA110,IF(OR(AB110=$AB$4:$AB109)=FALSE,", ",""),") "),""))</f>
        <v/>
      </c>
      <c r="AF109" s="11" t="str">
        <f t="shared" si="11"/>
        <v/>
      </c>
      <c r="AG109" s="11" t="str">
        <f t="array" ref="AG109">IF(ISBLANK(D109),"",IF(OR($H$2="y",$H$2="m"),IF(AA109=AA108,IF(OR(AC109=$AC$4:$AC108)=FALSE,AG108&amp;AF109,AG108),"("&amp;AF109)&amp;IF(AA109=AA110,IF(OR(AC110=$AC$4:$AC109)=FALSE,", ",""),") "),""))</f>
        <v/>
      </c>
      <c r="AH109" s="10" t="str">
        <f>IF((ISBLANK(D109)),"",IF(D109=D108,AH108,"")&amp;IF(B108&lt;&gt;B109,((IF(ISBLANK(E109),$D$3&amp;"Non-type material: "&amp;$D$3,$D$3&amp;INDEX('type-categories'!$A$2:$B$100,MATCH(E109,'type-categories'!$A$2:$A$100,0),2)&amp;$D$3))),"")&amp;(IF(K109&lt;&gt;K108,$C$2&amp;K109&amp;$K$3&amp;$C$2&amp;" ",(IF(B109&lt;&gt;B108,$C$2&amp;K109&amp;$K$3&amp;$C$2&amp;" ",""))))&amp;(IF(L109="","",((IF(L109&lt;&gt;L108,$D$2&amp;L109&amp;$L$3&amp;$D$2&amp;" ",IF(B109&lt;&gt;B108,$D$2&amp;L109&amp;$L$3&amp;$D$2&amp;" ",""))))))&amp;(IF(M109="","",((IF(M109&lt;&gt;M108,$E$2&amp;M109&amp;$E$2&amp;","&amp;" ",IF(B109&lt;&gt;B108,$E$2&amp;M109&amp;$E$2&amp;",",""))))))&amp;(IF(N109="","",IF(N109&lt;&gt;N108,N109&amp;", ",IF(B109&lt;&gt;B108,N109&amp;", ",""))))&amp;(IF(ISBLANK(O109),"",(IF(O109&lt;&gt;O108,O109&amp;", ",IF(B109&lt;&gt;B108,O109&amp;", ","")))))&amp;(IF(ISBLANK(P109),"",(IF(P109&lt;&gt;P108,P109&amp;", ",IF(B109&lt;&gt;B108,P109&amp;", ",IF(Z109&lt;&gt;Z108,P109&amp;", ",""))))))&amp;(IF(ISBLANK(Q109),"",(IF(Q109&lt;&gt;Q108,Q109&amp;", ",IF(B109&lt;&gt;B108,Q109&amp;", ",IF(Z109&lt;&gt;Z108,Q109&amp;", ",""))))))&amp;(IF(ISBLANK(R109),"",(IF(R109&lt;&gt;R108,R109&amp;"m, ",IF(B109&lt;&gt;B108,R109&amp;"m, ",IF(Z109&lt;&gt;Z108,R109&amp;"m, ",""))))))&amp;IF(ISBLANK(S109),"",(IF(B109&lt;&gt;B108,S109&amp;", ",IF(S109&lt;&gt;S108,IF((Z109=Z108),"same locality "&amp;S109&amp;", ",S109&amp;", "),""))))&amp;(IF(ISBLANK(T109),"",(IF(T109&lt;&gt;T108,IF(ISBLANK(F$2),T109&amp;", ",T109&amp;" "&amp;F$2&amp;", "),(IF(B109&lt;&gt;B108,IF(ISBLANK(F$2),T109&amp;", ",T109&amp;" "&amp;F$2&amp;", "),(IF(Z109&lt;&gt;Z108,IF(ISBLANK(F$2),T109&amp;", ",T109&amp;" "&amp;F$2&amp;", "),IF((U109&lt;&gt;U108)*($G$2="Y"),"same collector, ","")))))))))&amp;(IF(ISBLANK(U109),"",(IF(U109&lt;&gt;U108,U109&amp;", ",(IF(B109&lt;&gt;B108,U109&amp;", ",IF(Z109&lt;&gt;Z108,U109&amp;", ",(IF(T109&lt;&gt;T108,IF((T109&lt;&gt;T108)*($G$2="Y"),"same date, ", ""),IF((T109=T108)*(U109=U108)*(S109&lt;&gt;S108)*($G$2="Y"),"same collector and date, ", ""))))))))))&amp;(IF(ISBLANK(V109),"",V109&amp;", "))&amp;IF((AA109&lt;&gt;AA110)*($H$2="y"),AD109&amp;AE109,IF((AA109&lt;&gt;AA110)*($H$2="m"),AD109&amp;AG109,IF(($H$2&lt;&gt;"m")*($H$2&lt;&gt;"Y"),(IF(F109=0,"",F109&amp;" "&amp;$F$4&amp;" "))&amp;(IF(G109=0,"",G109&amp;" "&amp;$G$4&amp;" "))&amp;(IF(H109=0,"",H109&amp;" "&amp;H$4&amp;" "))&amp;(IF(I109=0,"",I109&amp;" "&amp;$I$4&amp;" "))&amp;(IF(J109=0,"",J109&amp;" "&amp;$J$4&amp;" "))&amp;IF((ISBLANK(C109)),"","("&amp;C109&amp;")"),"")))&amp;IF((B109=B110)*(K109=K110)*(L109=L110)*(M109=M110),IF(($H$2&lt;&gt;"m")*($H$2&lt;&gt;"Y"), ", ", IF((ISNUMBER(FIND(")",AE109))), ", ", "")),IF((B109=B110)*(K109=K110)*(L109=L110),";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v>
      </c>
      <c r="AI109" s="1"/>
    </row>
    <row r="110" spans="1:35" s="4" customFormat="1" x14ac:dyDescent="0.25">
      <c r="A110" s="3">
        <f t="shared" si="12"/>
        <v>1</v>
      </c>
      <c r="B110" s="53" t="str">
        <f t="shared" si="16"/>
        <v>Kukulcania arizonica</v>
      </c>
      <c r="C110" s="57" t="s">
        <v>282</v>
      </c>
      <c r="D110" s="57" t="s">
        <v>204</v>
      </c>
      <c r="E110" s="57"/>
      <c r="F110" s="57">
        <v>0</v>
      </c>
      <c r="G110" s="57">
        <v>2</v>
      </c>
      <c r="H110" s="57">
        <v>4</v>
      </c>
      <c r="I110" s="57"/>
      <c r="J110" s="57"/>
      <c r="K110" s="57" t="s">
        <v>366</v>
      </c>
      <c r="L110" s="57" t="s">
        <v>79</v>
      </c>
      <c r="M110" s="54" t="s">
        <v>835</v>
      </c>
      <c r="N110" s="57" t="s">
        <v>850</v>
      </c>
      <c r="O110" s="58" t="s">
        <v>86</v>
      </c>
      <c r="P110" s="58"/>
      <c r="Q110" s="58" t="s">
        <v>86</v>
      </c>
      <c r="R110" s="58"/>
      <c r="S110" s="54" t="s">
        <v>851</v>
      </c>
      <c r="T110" s="57" t="s">
        <v>852</v>
      </c>
      <c r="U110" s="57" t="s">
        <v>853</v>
      </c>
      <c r="V110" s="57"/>
      <c r="W110" s="57" t="s">
        <v>86</v>
      </c>
      <c r="X110" s="147">
        <f ca="1">IF(ISBLANK(D110),"",IF('order-admin-units'!$I$1&lt;&gt;"y", "", IF((K110="")*(ISBLANK(D110)=FALSE), 'order-admin-units'!$B$1+1, VLOOKUP(K110, ordercountry, 2))))</f>
        <v>1</v>
      </c>
      <c r="Y110" s="147">
        <f ca="1">IF(ISBLANK(D110),"",IF('order-admin-units'!$I$1&lt;&gt;"y", "", IF(L110="", 'order-admin-units'!$B$2+1, VLOOKUP(K110&amp;"@"&amp;L110, orderadmin, 2))))</f>
        <v>4</v>
      </c>
      <c r="Z110" s="147" t="str">
        <f t="shared" si="13"/>
        <v>USAArizonaMaricopaMesa</v>
      </c>
      <c r="AA110" s="147" t="str">
        <f t="shared" si="14"/>
        <v>Kukulcania arizonicaUSAArizonaMaricopaMesa[N33.41518°, W111.83147°]E. Sanders11/IX/1935</v>
      </c>
      <c r="AB110" s="147" t="str">
        <f t="shared" si="15"/>
        <v>Kukulcania arizonicaUSAArizonaMaricopaMesa[N33.41518°, W111.83147°]E. Sanders11/IX/1935MCZ 145389</v>
      </c>
      <c r="AC110" s="147" t="str">
        <f t="shared" si="9"/>
        <v>Kukulcania arizonicaUSAArizonaMaricopaMesa[N33.41518°, W111.83147°]E. Sanders11/IX/1935</v>
      </c>
      <c r="AD110" s="11" t="str">
        <f t="shared" si="10"/>
        <v/>
      </c>
      <c r="AE110" s="11" t="str">
        <f t="array" ref="AE110">IF(ISBLANK(D110),"",IF(OR($H$2="y",$H$2="m"),IF(AA110=AA109,IF(OR(AB110=$AB$4:$AB109)=FALSE,AE109&amp;C110,AE109),"("&amp;C110)&amp;IF(AA110=AA111,IF(OR(AB111=$AB$4:$AB110)=FALSE,", ",""),") "),""))</f>
        <v/>
      </c>
      <c r="AF110" s="11" t="str">
        <f t="shared" si="11"/>
        <v/>
      </c>
      <c r="AG110" s="11" t="str">
        <f t="array" ref="AG110">IF(ISBLANK(D110),"",IF(OR($H$2="y",$H$2="m"),IF(AA110=AA109,IF(OR(AC110=$AC$4:$AC109)=FALSE,AG109&amp;AF110,AG109),"("&amp;AF110)&amp;IF(AA110=AA111,IF(OR(AC111=$AC$4:$AC110)=FALSE,", ",""),") "),""))</f>
        <v/>
      </c>
      <c r="AH110" s="10" t="str">
        <f>IF((ISBLANK(D110)),"",IF(D110=D109,AH109,"")&amp;IF(B109&lt;&gt;B110,((IF(ISBLANK(E110),$D$3&amp;"Non-type material: "&amp;$D$3,$D$3&amp;INDEX('type-categories'!$A$2:$B$100,MATCH(E110,'type-categories'!$A$2:$A$100,0),2)&amp;$D$3))),"")&amp;(IF(K110&lt;&gt;K109,$C$2&amp;K110&amp;$K$3&amp;$C$2&amp;" ",(IF(B110&lt;&gt;B109,$C$2&amp;K110&amp;$K$3&amp;$C$2&amp;" ",""))))&amp;(IF(L110="","",((IF(L110&lt;&gt;L109,$D$2&amp;L110&amp;$L$3&amp;$D$2&amp;" ",IF(B110&lt;&gt;B109,$D$2&amp;L110&amp;$L$3&amp;$D$2&amp;" ",""))))))&amp;(IF(M110="","",((IF(M110&lt;&gt;M109,$E$2&amp;M110&amp;$E$2&amp;","&amp;" ",IF(B110&lt;&gt;B109,$E$2&amp;M110&amp;$E$2&amp;",",""))))))&amp;(IF(N110="","",IF(N110&lt;&gt;N109,N110&amp;", ",IF(B110&lt;&gt;B109,N110&amp;", ",""))))&amp;(IF(ISBLANK(O110),"",(IF(O110&lt;&gt;O109,O110&amp;", ",IF(B110&lt;&gt;B109,O110&amp;", ","")))))&amp;(IF(ISBLANK(P110),"",(IF(P110&lt;&gt;P109,P110&amp;", ",IF(B110&lt;&gt;B109,P110&amp;", ",IF(Z110&lt;&gt;Z109,P110&amp;", ",""))))))&amp;(IF(ISBLANK(Q110),"",(IF(Q110&lt;&gt;Q109,Q110&amp;", ",IF(B110&lt;&gt;B109,Q110&amp;", ",IF(Z110&lt;&gt;Z109,Q110&amp;", ",""))))))&amp;(IF(ISBLANK(R110),"",(IF(R110&lt;&gt;R109,R110&amp;"m, ",IF(B110&lt;&gt;B109,R110&amp;"m, ",IF(Z110&lt;&gt;Z109,R110&amp;"m, ",""))))))&amp;IF(ISBLANK(S110),"",(IF(B110&lt;&gt;B109,S110&amp;", ",IF(S110&lt;&gt;S109,IF((Z110=Z109),"same locality "&amp;S110&amp;", ",S110&amp;", "),""))))&amp;(IF(ISBLANK(T110),"",(IF(T110&lt;&gt;T109,IF(ISBLANK(F$2),T110&amp;", ",T110&amp;" "&amp;F$2&amp;", "),(IF(B110&lt;&gt;B109,IF(ISBLANK(F$2),T110&amp;", ",T110&amp;" "&amp;F$2&amp;", "),(IF(Z110&lt;&gt;Z109,IF(ISBLANK(F$2),T110&amp;", ",T110&amp;" "&amp;F$2&amp;", "),IF((U110&lt;&gt;U109)*($G$2="Y"),"same collector, ","")))))))))&amp;(IF(ISBLANK(U110),"",(IF(U110&lt;&gt;U109,U110&amp;", ",(IF(B110&lt;&gt;B109,U110&amp;", ",IF(Z110&lt;&gt;Z109,U110&amp;", ",(IF(T110&lt;&gt;T109,IF((T110&lt;&gt;T109)*($G$2="Y"),"same date, ", ""),IF((T110=T109)*(U110=U109)*(S110&lt;&gt;S109)*($G$2="Y"),"same collector and date, ", ""))))))))))&amp;(IF(ISBLANK(V110),"",V110&amp;", "))&amp;IF((AA110&lt;&gt;AA111)*($H$2="y"),AD110&amp;AE110,IF((AA110&lt;&gt;AA111)*($H$2="m"),AD110&amp;AG110,IF(($H$2&lt;&gt;"m")*($H$2&lt;&gt;"Y"),(IF(F110=0,"",F110&amp;" "&amp;$F$4&amp;" "))&amp;(IF(G110=0,"",G110&amp;" "&amp;$G$4&amp;" "))&amp;(IF(H110=0,"",H110&amp;" "&amp;H$4&amp;" "))&amp;(IF(I110=0,"",I110&amp;" "&amp;$I$4&amp;" "))&amp;(IF(J110=0,"",J110&amp;" "&amp;$J$4&amp;" "))&amp;IF((ISBLANK(C110)),"","("&amp;C110&amp;")"),"")))&amp;IF((B110=B111)*(K110=K111)*(L110=L111)*(M110=M111),IF(($H$2&lt;&gt;"m")*($H$2&lt;&gt;"Y"), ", ", IF((ISNUMBER(FIND(")",AE110))), ", ", "")),IF((B110=B111)*(K110=K111)*(L110=L111),";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v>
      </c>
      <c r="AI110" s="1"/>
    </row>
    <row r="111" spans="1:35" s="4" customFormat="1" x14ac:dyDescent="0.25">
      <c r="A111" s="3">
        <f t="shared" si="12"/>
        <v>1</v>
      </c>
      <c r="B111" s="53" t="str">
        <f t="shared" si="16"/>
        <v>Kukulcania arizonica</v>
      </c>
      <c r="C111" s="57" t="s">
        <v>283</v>
      </c>
      <c r="D111" s="57" t="s">
        <v>204</v>
      </c>
      <c r="E111" s="57"/>
      <c r="F111" s="57">
        <v>2</v>
      </c>
      <c r="G111" s="57">
        <v>0</v>
      </c>
      <c r="H111" s="57">
        <v>0</v>
      </c>
      <c r="I111" s="57"/>
      <c r="J111" s="57"/>
      <c r="K111" s="57" t="s">
        <v>366</v>
      </c>
      <c r="L111" s="57" t="s">
        <v>79</v>
      </c>
      <c r="M111" s="54" t="s">
        <v>835</v>
      </c>
      <c r="N111" s="57" t="s">
        <v>850</v>
      </c>
      <c r="O111" s="58" t="s">
        <v>86</v>
      </c>
      <c r="P111" s="58"/>
      <c r="Q111" s="58" t="s">
        <v>86</v>
      </c>
      <c r="R111" s="58"/>
      <c r="S111" s="54" t="s">
        <v>851</v>
      </c>
      <c r="T111" s="57" t="s">
        <v>852</v>
      </c>
      <c r="U111" s="57" t="s">
        <v>854</v>
      </c>
      <c r="V111" s="57"/>
      <c r="W111" s="57" t="s">
        <v>86</v>
      </c>
      <c r="X111" s="147">
        <f ca="1">IF(ISBLANK(D111),"",IF('order-admin-units'!$I$1&lt;&gt;"y", "", IF((K111="")*(ISBLANK(D111)=FALSE), 'order-admin-units'!$B$1+1, VLOOKUP(K111, ordercountry, 2))))</f>
        <v>1</v>
      </c>
      <c r="Y111" s="147">
        <f ca="1">IF(ISBLANK(D111),"",IF('order-admin-units'!$I$1&lt;&gt;"y", "", IF(L111="", 'order-admin-units'!$B$2+1, VLOOKUP(K111&amp;"@"&amp;L111, orderadmin, 2))))</f>
        <v>4</v>
      </c>
      <c r="Z111" s="147" t="str">
        <f t="shared" si="13"/>
        <v>USAArizonaMaricopaMesa</v>
      </c>
      <c r="AA111" s="147" t="str">
        <f t="shared" si="14"/>
        <v>Kukulcania arizonicaUSAArizonaMaricopaMesa[N33.41518°, W111.83147°]E. Sanders12/X/1935</v>
      </c>
      <c r="AB111" s="147" t="str">
        <f t="shared" si="15"/>
        <v>Kukulcania arizonicaUSAArizonaMaricopaMesa[N33.41518°, W111.83147°]E. Sanders12/X/1935CAS 9057573</v>
      </c>
      <c r="AC111" s="147" t="str">
        <f t="shared" si="9"/>
        <v>Kukulcania arizonicaUSAArizonaMaricopaMesa[N33.41518°, W111.83147°]E. Sanders12/X/1935</v>
      </c>
      <c r="AD111" s="11" t="str">
        <f t="shared" si="10"/>
        <v/>
      </c>
      <c r="AE111" s="11" t="str">
        <f t="array" ref="AE111">IF(ISBLANK(D111),"",IF(OR($H$2="y",$H$2="m"),IF(AA111=AA110,IF(OR(AB111=$AB$4:$AB110)=FALSE,AE110&amp;C111,AE110),"("&amp;C111)&amp;IF(AA111=AA112,IF(OR(AB112=$AB$4:$AB111)=FALSE,", ",""),") "),""))</f>
        <v/>
      </c>
      <c r="AF111" s="11" t="str">
        <f t="shared" si="11"/>
        <v/>
      </c>
      <c r="AG111" s="11" t="str">
        <f t="array" ref="AG111">IF(ISBLANK(D111),"",IF(OR($H$2="y",$H$2="m"),IF(AA111=AA110,IF(OR(AC111=$AC$4:$AC110)=FALSE,AG110&amp;AF111,AG110),"("&amp;AF111)&amp;IF(AA111=AA112,IF(OR(AC112=$AC$4:$AC111)=FALSE,", ",""),") "),""))</f>
        <v/>
      </c>
      <c r="AH111" s="10" t="str">
        <f>IF((ISBLANK(D111)),"",IF(D111=D110,AH110,"")&amp;IF(B110&lt;&gt;B111,((IF(ISBLANK(E111),$D$3&amp;"Non-type material: "&amp;$D$3,$D$3&amp;INDEX('type-categories'!$A$2:$B$100,MATCH(E111,'type-categories'!$A$2:$A$100,0),2)&amp;$D$3))),"")&amp;(IF(K111&lt;&gt;K110,$C$2&amp;K111&amp;$K$3&amp;$C$2&amp;" ",(IF(B111&lt;&gt;B110,$C$2&amp;K111&amp;$K$3&amp;$C$2&amp;" ",""))))&amp;(IF(L111="","",((IF(L111&lt;&gt;L110,$D$2&amp;L111&amp;$L$3&amp;$D$2&amp;" ",IF(B111&lt;&gt;B110,$D$2&amp;L111&amp;$L$3&amp;$D$2&amp;" ",""))))))&amp;(IF(M111="","",((IF(M111&lt;&gt;M110,$E$2&amp;M111&amp;$E$2&amp;","&amp;" ",IF(B111&lt;&gt;B110,$E$2&amp;M111&amp;$E$2&amp;",",""))))))&amp;(IF(N111="","",IF(N111&lt;&gt;N110,N111&amp;", ",IF(B111&lt;&gt;B110,N111&amp;", ",""))))&amp;(IF(ISBLANK(O111),"",(IF(O111&lt;&gt;O110,O111&amp;", ",IF(B111&lt;&gt;B110,O111&amp;", ","")))))&amp;(IF(ISBLANK(P111),"",(IF(P111&lt;&gt;P110,P111&amp;", ",IF(B111&lt;&gt;B110,P111&amp;", ",IF(Z111&lt;&gt;Z110,P111&amp;", ",""))))))&amp;(IF(ISBLANK(Q111),"",(IF(Q111&lt;&gt;Q110,Q111&amp;", ",IF(B111&lt;&gt;B110,Q111&amp;", ",IF(Z111&lt;&gt;Z110,Q111&amp;", ",""))))))&amp;(IF(ISBLANK(R111),"",(IF(R111&lt;&gt;R110,R111&amp;"m, ",IF(B111&lt;&gt;B110,R111&amp;"m, ",IF(Z111&lt;&gt;Z110,R111&amp;"m, ",""))))))&amp;IF(ISBLANK(S111),"",(IF(B111&lt;&gt;B110,S111&amp;", ",IF(S111&lt;&gt;S110,IF((Z111=Z110),"same locality "&amp;S111&amp;", ",S111&amp;", "),""))))&amp;(IF(ISBLANK(T111),"",(IF(T111&lt;&gt;T110,IF(ISBLANK(F$2),T111&amp;", ",T111&amp;" "&amp;F$2&amp;", "),(IF(B111&lt;&gt;B110,IF(ISBLANK(F$2),T111&amp;", ",T111&amp;" "&amp;F$2&amp;", "),(IF(Z111&lt;&gt;Z110,IF(ISBLANK(F$2),T111&amp;", ",T111&amp;" "&amp;F$2&amp;", "),IF((U111&lt;&gt;U110)*($G$2="Y"),"same collector, ","")))))))))&amp;(IF(ISBLANK(U111),"",(IF(U111&lt;&gt;U110,U111&amp;", ",(IF(B111&lt;&gt;B110,U111&amp;", ",IF(Z111&lt;&gt;Z110,U111&amp;", ",(IF(T111&lt;&gt;T110,IF((T111&lt;&gt;T110)*($G$2="Y"),"same date, ", ""),IF((T111=T110)*(U111=U110)*(S111&lt;&gt;S110)*($G$2="Y"),"same collector and date, ", ""))))))))))&amp;(IF(ISBLANK(V111),"",V111&amp;", "))&amp;IF((AA111&lt;&gt;AA112)*($H$2="y"),AD111&amp;AE111,IF((AA111&lt;&gt;AA112)*($H$2="m"),AD111&amp;AG111,IF(($H$2&lt;&gt;"m")*($H$2&lt;&gt;"Y"),(IF(F111=0,"",F111&amp;" "&amp;$F$4&amp;" "))&amp;(IF(G111=0,"",G111&amp;" "&amp;$G$4&amp;" "))&amp;(IF(H111=0,"",H111&amp;" "&amp;H$4&amp;" "))&amp;(IF(I111=0,"",I111&amp;" "&amp;$I$4&amp;" "))&amp;(IF(J111=0,"",J111&amp;" "&amp;$J$4&amp;" "))&amp;IF((ISBLANK(C111)),"","("&amp;C111&amp;")"),"")))&amp;IF((B111=B112)*(K111=K112)*(L111=L112)*(M111=M112),IF(($H$2&lt;&gt;"m")*($H$2&lt;&gt;"Y"), ", ", IF((ISNUMBER(FIND(")",AE111))), ", ", "")),IF((B111=B112)*(K111=K112)*(L111=L112),";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v>
      </c>
      <c r="AI111" s="1"/>
    </row>
    <row r="112" spans="1:35" s="4" customFormat="1" x14ac:dyDescent="0.25">
      <c r="A112" s="3">
        <f t="shared" si="12"/>
        <v>1</v>
      </c>
      <c r="B112" s="53" t="str">
        <f t="shared" si="16"/>
        <v>Kukulcania arizonica</v>
      </c>
      <c r="C112" s="57" t="s">
        <v>284</v>
      </c>
      <c r="D112" s="57" t="s">
        <v>204</v>
      </c>
      <c r="E112" s="57"/>
      <c r="F112" s="57">
        <v>0</v>
      </c>
      <c r="G112" s="57">
        <v>5</v>
      </c>
      <c r="H112" s="57">
        <v>8</v>
      </c>
      <c r="I112" s="57"/>
      <c r="J112" s="57"/>
      <c r="K112" s="57" t="s">
        <v>366</v>
      </c>
      <c r="L112" s="57" t="s">
        <v>79</v>
      </c>
      <c r="M112" s="54" t="s">
        <v>835</v>
      </c>
      <c r="N112" s="57" t="s">
        <v>850</v>
      </c>
      <c r="O112" s="58" t="s">
        <v>86</v>
      </c>
      <c r="P112" s="58"/>
      <c r="Q112" s="58" t="s">
        <v>86</v>
      </c>
      <c r="R112" s="58"/>
      <c r="S112" s="54" t="s">
        <v>851</v>
      </c>
      <c r="T112" s="57" t="s">
        <v>852</v>
      </c>
      <c r="U112" s="57" t="s">
        <v>854</v>
      </c>
      <c r="V112" s="57"/>
      <c r="W112" s="57" t="s">
        <v>86</v>
      </c>
      <c r="X112" s="147">
        <f ca="1">IF(ISBLANK(D112),"",IF('order-admin-units'!$I$1&lt;&gt;"y", "", IF((K112="")*(ISBLANK(D112)=FALSE), 'order-admin-units'!$B$1+1, VLOOKUP(K112, ordercountry, 2))))</f>
        <v>1</v>
      </c>
      <c r="Y112" s="147">
        <f ca="1">IF(ISBLANK(D112),"",IF('order-admin-units'!$I$1&lt;&gt;"y", "", IF(L112="", 'order-admin-units'!$B$2+1, VLOOKUP(K112&amp;"@"&amp;L112, orderadmin, 2))))</f>
        <v>4</v>
      </c>
      <c r="Z112" s="147" t="str">
        <f t="shared" si="13"/>
        <v>USAArizonaMaricopaMesa</v>
      </c>
      <c r="AA112" s="147" t="str">
        <f t="shared" si="14"/>
        <v>Kukulcania arizonicaUSAArizonaMaricopaMesa[N33.41518°, W111.83147°]E. Sanders12/X/1935</v>
      </c>
      <c r="AB112" s="147" t="str">
        <f t="shared" si="15"/>
        <v>Kukulcania arizonicaUSAArizonaMaricopaMesa[N33.41518°, W111.83147°]E. Sanders12/X/1935MCZ 145390</v>
      </c>
      <c r="AC112" s="147" t="str">
        <f t="shared" si="9"/>
        <v>Kukulcania arizonicaUSAArizonaMaricopaMesa[N33.41518°, W111.83147°]E. Sanders12/X/1935</v>
      </c>
      <c r="AD112" s="11" t="str">
        <f t="shared" si="10"/>
        <v/>
      </c>
      <c r="AE112" s="11" t="str">
        <f t="array" ref="AE112">IF(ISBLANK(D112),"",IF(OR($H$2="y",$H$2="m"),IF(AA112=AA111,IF(OR(AB112=$AB$4:$AB111)=FALSE,AE111&amp;C112,AE111),"("&amp;C112)&amp;IF(AA112=AA113,IF(OR(AB113=$AB$4:$AB112)=FALSE,", ",""),") "),""))</f>
        <v/>
      </c>
      <c r="AF112" s="11" t="str">
        <f t="shared" si="11"/>
        <v/>
      </c>
      <c r="AG112" s="11" t="str">
        <f t="array" ref="AG112">IF(ISBLANK(D112),"",IF(OR($H$2="y",$H$2="m"),IF(AA112=AA111,IF(OR(AC112=$AC$4:$AC111)=FALSE,AG111&amp;AF112,AG111),"("&amp;AF112)&amp;IF(AA112=AA113,IF(OR(AC113=$AC$4:$AC112)=FALSE,", ",""),") "),""))</f>
        <v/>
      </c>
      <c r="AH112" s="10" t="str">
        <f>IF((ISBLANK(D112)),"",IF(D112=D111,AH111,"")&amp;IF(B111&lt;&gt;B112,((IF(ISBLANK(E112),$D$3&amp;"Non-type material: "&amp;$D$3,$D$3&amp;INDEX('type-categories'!$A$2:$B$100,MATCH(E112,'type-categories'!$A$2:$A$100,0),2)&amp;$D$3))),"")&amp;(IF(K112&lt;&gt;K111,$C$2&amp;K112&amp;$K$3&amp;$C$2&amp;" ",(IF(B112&lt;&gt;B111,$C$2&amp;K112&amp;$K$3&amp;$C$2&amp;" ",""))))&amp;(IF(L112="","",((IF(L112&lt;&gt;L111,$D$2&amp;L112&amp;$L$3&amp;$D$2&amp;" ",IF(B112&lt;&gt;B111,$D$2&amp;L112&amp;$L$3&amp;$D$2&amp;" ",""))))))&amp;(IF(M112="","",((IF(M112&lt;&gt;M111,$E$2&amp;M112&amp;$E$2&amp;","&amp;" ",IF(B112&lt;&gt;B111,$E$2&amp;M112&amp;$E$2&amp;",",""))))))&amp;(IF(N112="","",IF(N112&lt;&gt;N111,N112&amp;", ",IF(B112&lt;&gt;B111,N112&amp;", ",""))))&amp;(IF(ISBLANK(O112),"",(IF(O112&lt;&gt;O111,O112&amp;", ",IF(B112&lt;&gt;B111,O112&amp;", ","")))))&amp;(IF(ISBLANK(P112),"",(IF(P112&lt;&gt;P111,P112&amp;", ",IF(B112&lt;&gt;B111,P112&amp;", ",IF(Z112&lt;&gt;Z111,P112&amp;", ",""))))))&amp;(IF(ISBLANK(Q112),"",(IF(Q112&lt;&gt;Q111,Q112&amp;", ",IF(B112&lt;&gt;B111,Q112&amp;", ",IF(Z112&lt;&gt;Z111,Q112&amp;", ",""))))))&amp;(IF(ISBLANK(R112),"",(IF(R112&lt;&gt;R111,R112&amp;"m, ",IF(B112&lt;&gt;B111,R112&amp;"m, ",IF(Z112&lt;&gt;Z111,R112&amp;"m, ",""))))))&amp;IF(ISBLANK(S112),"",(IF(B112&lt;&gt;B111,S112&amp;", ",IF(S112&lt;&gt;S111,IF((Z112=Z111),"same locality "&amp;S112&amp;", ",S112&amp;", "),""))))&amp;(IF(ISBLANK(T112),"",(IF(T112&lt;&gt;T111,IF(ISBLANK(F$2),T112&amp;", ",T112&amp;" "&amp;F$2&amp;", "),(IF(B112&lt;&gt;B111,IF(ISBLANK(F$2),T112&amp;", ",T112&amp;" "&amp;F$2&amp;", "),(IF(Z112&lt;&gt;Z111,IF(ISBLANK(F$2),T112&amp;", ",T112&amp;" "&amp;F$2&amp;", "),IF((U112&lt;&gt;U111)*($G$2="Y"),"same collector, ","")))))))))&amp;(IF(ISBLANK(U112),"",(IF(U112&lt;&gt;U111,U112&amp;", ",(IF(B112&lt;&gt;B111,U112&amp;", ",IF(Z112&lt;&gt;Z111,U112&amp;", ",(IF(T112&lt;&gt;T111,IF((T112&lt;&gt;T111)*($G$2="Y"),"same date, ", ""),IF((T112=T111)*(U112=U111)*(S112&lt;&gt;S111)*($G$2="Y"),"same collector and date, ", ""))))))))))&amp;(IF(ISBLANK(V112),"",V112&amp;", "))&amp;IF((AA112&lt;&gt;AA113)*($H$2="y"),AD112&amp;AE112,IF((AA112&lt;&gt;AA113)*($H$2="m"),AD112&amp;AG112,IF(($H$2&lt;&gt;"m")*($H$2&lt;&gt;"Y"),(IF(F112=0,"",F112&amp;" "&amp;$F$4&amp;" "))&amp;(IF(G112=0,"",G112&amp;" "&amp;$G$4&amp;" "))&amp;(IF(H112=0,"",H112&amp;" "&amp;H$4&amp;" "))&amp;(IF(I112=0,"",I112&amp;" "&amp;$I$4&amp;" "))&amp;(IF(J112=0,"",J112&amp;" "&amp;$J$4&amp;" "))&amp;IF((ISBLANK(C112)),"","("&amp;C112&amp;")"),"")))&amp;IF((B112=B113)*(K112=K113)*(L112=L113)*(M112=M113),IF(($H$2&lt;&gt;"m")*($H$2&lt;&gt;"Y"), ", ", IF((ISNUMBER(FIND(")",AE112))), ", ", "")),IF((B112=B113)*(K112=K113)*(L112=L113),";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v>
      </c>
      <c r="AI112" s="1"/>
    </row>
    <row r="113" spans="1:35" s="4" customFormat="1" x14ac:dyDescent="0.25">
      <c r="A113" s="3">
        <f t="shared" si="12"/>
        <v>1</v>
      </c>
      <c r="B113" s="53" t="str">
        <f t="shared" si="16"/>
        <v>Kukulcania arizonica</v>
      </c>
      <c r="C113" s="57" t="s">
        <v>285</v>
      </c>
      <c r="D113" s="57" t="s">
        <v>204</v>
      </c>
      <c r="E113" s="57"/>
      <c r="F113" s="57">
        <v>0</v>
      </c>
      <c r="G113" s="57">
        <v>2</v>
      </c>
      <c r="H113" s="57">
        <v>16</v>
      </c>
      <c r="I113" s="57"/>
      <c r="J113" s="57"/>
      <c r="K113" s="57" t="s">
        <v>366</v>
      </c>
      <c r="L113" s="57" t="s">
        <v>79</v>
      </c>
      <c r="M113" s="54" t="s">
        <v>835</v>
      </c>
      <c r="N113" s="57" t="s">
        <v>850</v>
      </c>
      <c r="O113" s="58" t="s">
        <v>86</v>
      </c>
      <c r="P113" s="58"/>
      <c r="Q113" s="58" t="s">
        <v>86</v>
      </c>
      <c r="R113" s="58"/>
      <c r="S113" s="54" t="s">
        <v>851</v>
      </c>
      <c r="T113" s="57" t="s">
        <v>852</v>
      </c>
      <c r="U113" s="57" t="s">
        <v>855</v>
      </c>
      <c r="V113" s="57"/>
      <c r="W113" s="57" t="s">
        <v>86</v>
      </c>
      <c r="X113" s="147">
        <f ca="1">IF(ISBLANK(D113),"",IF('order-admin-units'!$I$1&lt;&gt;"y", "", IF((K113="")*(ISBLANK(D113)=FALSE), 'order-admin-units'!$B$1+1, VLOOKUP(K113, ordercountry, 2))))</f>
        <v>1</v>
      </c>
      <c r="Y113" s="147">
        <f ca="1">IF(ISBLANK(D113),"",IF('order-admin-units'!$I$1&lt;&gt;"y", "", IF(L113="", 'order-admin-units'!$B$2+1, VLOOKUP(K113&amp;"@"&amp;L113, orderadmin, 2))))</f>
        <v>4</v>
      </c>
      <c r="Z113" s="147" t="str">
        <f t="shared" si="13"/>
        <v>USAArizonaMaricopaMesa</v>
      </c>
      <c r="AA113" s="147" t="str">
        <f t="shared" si="14"/>
        <v>Kukulcania arizonicaUSAArizonaMaricopaMesa[N33.41518°, W111.83147°]E. Sanders15/IX/1935</v>
      </c>
      <c r="AB113" s="147" t="str">
        <f t="shared" si="15"/>
        <v>Kukulcania arizonicaUSAArizonaMaricopaMesa[N33.41518°, W111.83147°]E. Sanders15/IX/1935MCZ 145391</v>
      </c>
      <c r="AC113" s="147" t="str">
        <f t="shared" si="9"/>
        <v>Kukulcania arizonicaUSAArizonaMaricopaMesa[N33.41518°, W111.83147°]E. Sanders15/IX/1935</v>
      </c>
      <c r="AD113" s="11" t="str">
        <f t="shared" si="10"/>
        <v/>
      </c>
      <c r="AE113" s="11" t="str">
        <f t="array" ref="AE113">IF(ISBLANK(D113),"",IF(OR($H$2="y",$H$2="m"),IF(AA113=AA112,IF(OR(AB113=$AB$4:$AB112)=FALSE,AE112&amp;C113,AE112),"("&amp;C113)&amp;IF(AA113=AA114,IF(OR(AB114=$AB$4:$AB113)=FALSE,", ",""),") "),""))</f>
        <v/>
      </c>
      <c r="AF113" s="11" t="str">
        <f t="shared" si="11"/>
        <v/>
      </c>
      <c r="AG113" s="11" t="str">
        <f t="array" ref="AG113">IF(ISBLANK(D113),"",IF(OR($H$2="y",$H$2="m"),IF(AA113=AA112,IF(OR(AC113=$AC$4:$AC112)=FALSE,AG112&amp;AF113,AG112),"("&amp;AF113)&amp;IF(AA113=AA114,IF(OR(AC114=$AC$4:$AC113)=FALSE,", ",""),") "),""))</f>
        <v/>
      </c>
      <c r="AH113" s="10" t="str">
        <f>IF((ISBLANK(D113)),"",IF(D113=D112,AH112,"")&amp;IF(B112&lt;&gt;B113,((IF(ISBLANK(E113),$D$3&amp;"Non-type material: "&amp;$D$3,$D$3&amp;INDEX('type-categories'!$A$2:$B$100,MATCH(E113,'type-categories'!$A$2:$A$100,0),2)&amp;$D$3))),"")&amp;(IF(K113&lt;&gt;K112,$C$2&amp;K113&amp;$K$3&amp;$C$2&amp;" ",(IF(B113&lt;&gt;B112,$C$2&amp;K113&amp;$K$3&amp;$C$2&amp;" ",""))))&amp;(IF(L113="","",((IF(L113&lt;&gt;L112,$D$2&amp;L113&amp;$L$3&amp;$D$2&amp;" ",IF(B113&lt;&gt;B112,$D$2&amp;L113&amp;$L$3&amp;$D$2&amp;" ",""))))))&amp;(IF(M113="","",((IF(M113&lt;&gt;M112,$E$2&amp;M113&amp;$E$2&amp;","&amp;" ",IF(B113&lt;&gt;B112,$E$2&amp;M113&amp;$E$2&amp;",",""))))))&amp;(IF(N113="","",IF(N113&lt;&gt;N112,N113&amp;", ",IF(B113&lt;&gt;B112,N113&amp;", ",""))))&amp;(IF(ISBLANK(O113),"",(IF(O113&lt;&gt;O112,O113&amp;", ",IF(B113&lt;&gt;B112,O113&amp;", ","")))))&amp;(IF(ISBLANK(P113),"",(IF(P113&lt;&gt;P112,P113&amp;", ",IF(B113&lt;&gt;B112,P113&amp;", ",IF(Z113&lt;&gt;Z112,P113&amp;", ",""))))))&amp;(IF(ISBLANK(Q113),"",(IF(Q113&lt;&gt;Q112,Q113&amp;", ",IF(B113&lt;&gt;B112,Q113&amp;", ",IF(Z113&lt;&gt;Z112,Q113&amp;", ",""))))))&amp;(IF(ISBLANK(R113),"",(IF(R113&lt;&gt;R112,R113&amp;"m, ",IF(B113&lt;&gt;B112,R113&amp;"m, ",IF(Z113&lt;&gt;Z112,R113&amp;"m, ",""))))))&amp;IF(ISBLANK(S113),"",(IF(B113&lt;&gt;B112,S113&amp;", ",IF(S113&lt;&gt;S112,IF((Z113=Z112),"same locality "&amp;S113&amp;", ",S113&amp;", "),""))))&amp;(IF(ISBLANK(T113),"",(IF(T113&lt;&gt;T112,IF(ISBLANK(F$2),T113&amp;", ",T113&amp;" "&amp;F$2&amp;", "),(IF(B113&lt;&gt;B112,IF(ISBLANK(F$2),T113&amp;", ",T113&amp;" "&amp;F$2&amp;", "),(IF(Z113&lt;&gt;Z112,IF(ISBLANK(F$2),T113&amp;", ",T113&amp;" "&amp;F$2&amp;", "),IF((U113&lt;&gt;U112)*($G$2="Y"),"same collector, ","")))))))))&amp;(IF(ISBLANK(U113),"",(IF(U113&lt;&gt;U112,U113&amp;", ",(IF(B113&lt;&gt;B112,U113&amp;", ",IF(Z113&lt;&gt;Z112,U113&amp;", ",(IF(T113&lt;&gt;T112,IF((T113&lt;&gt;T112)*($G$2="Y"),"same date, ", ""),IF((T113=T112)*(U113=U112)*(S113&lt;&gt;S112)*($G$2="Y"),"same collector and date, ", ""))))))))))&amp;(IF(ISBLANK(V113),"",V113&amp;", "))&amp;IF((AA113&lt;&gt;AA114)*($H$2="y"),AD113&amp;AE113,IF((AA113&lt;&gt;AA114)*($H$2="m"),AD113&amp;AG113,IF(($H$2&lt;&gt;"m")*($H$2&lt;&gt;"Y"),(IF(F113=0,"",F113&amp;" "&amp;$F$4&amp;" "))&amp;(IF(G113=0,"",G113&amp;" "&amp;$G$4&amp;" "))&amp;(IF(H113=0,"",H113&amp;" "&amp;H$4&amp;" "))&amp;(IF(I113=0,"",I113&amp;" "&amp;$I$4&amp;" "))&amp;(IF(J113=0,"",J113&amp;" "&amp;$J$4&amp;" "))&amp;IF((ISBLANK(C113)),"","("&amp;C113&amp;")"),"")))&amp;IF((B113=B114)*(K113=K114)*(L113=L114)*(M113=M114),IF(($H$2&lt;&gt;"m")*($H$2&lt;&gt;"Y"), ", ", IF((ISNUMBER(FIND(")",AE113))), ", ", "")),IF((B113=B114)*(K113=K114)*(L113=L114),";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v>
      </c>
      <c r="AI113" s="1"/>
    </row>
    <row r="114" spans="1:35" s="4" customFormat="1" x14ac:dyDescent="0.25">
      <c r="A114" s="3">
        <f t="shared" si="12"/>
        <v>1</v>
      </c>
      <c r="B114" s="53" t="str">
        <f t="shared" si="16"/>
        <v>Kukulcania arizonica</v>
      </c>
      <c r="C114" s="57" t="s">
        <v>286</v>
      </c>
      <c r="D114" s="57" t="s">
        <v>204</v>
      </c>
      <c r="E114" s="57"/>
      <c r="F114" s="57">
        <v>0</v>
      </c>
      <c r="G114" s="57">
        <v>1</v>
      </c>
      <c r="H114" s="57">
        <v>0</v>
      </c>
      <c r="I114" s="57"/>
      <c r="J114" s="57"/>
      <c r="K114" s="57" t="s">
        <v>366</v>
      </c>
      <c r="L114" s="57" t="s">
        <v>79</v>
      </c>
      <c r="M114" s="54" t="s">
        <v>835</v>
      </c>
      <c r="N114" s="57" t="s">
        <v>850</v>
      </c>
      <c r="O114" s="58" t="s">
        <v>86</v>
      </c>
      <c r="P114" s="58"/>
      <c r="Q114" s="58" t="s">
        <v>86</v>
      </c>
      <c r="R114" s="58"/>
      <c r="S114" s="54" t="s">
        <v>851</v>
      </c>
      <c r="T114" s="57" t="s">
        <v>856</v>
      </c>
      <c r="U114" s="57" t="s">
        <v>857</v>
      </c>
      <c r="V114" s="57"/>
      <c r="W114" s="57" t="s">
        <v>86</v>
      </c>
      <c r="X114" s="147">
        <f ca="1">IF(ISBLANK(D114),"",IF('order-admin-units'!$I$1&lt;&gt;"y", "", IF((K114="")*(ISBLANK(D114)=FALSE), 'order-admin-units'!$B$1+1, VLOOKUP(K114, ordercountry, 2))))</f>
        <v>1</v>
      </c>
      <c r="Y114" s="147">
        <f ca="1">IF(ISBLANK(D114),"",IF('order-admin-units'!$I$1&lt;&gt;"y", "", IF(L114="", 'order-admin-units'!$B$2+1, VLOOKUP(K114&amp;"@"&amp;L114, orderadmin, 2))))</f>
        <v>4</v>
      </c>
      <c r="Z114" s="147" t="str">
        <f t="shared" si="13"/>
        <v>USAArizonaMaricopaMesa</v>
      </c>
      <c r="AA114" s="147" t="str">
        <f t="shared" si="14"/>
        <v>Kukulcania arizonicaUSAArizonaMaricopaMesa[N33.41518°, W111.83147°]H.L. Stahnke13/X/1960</v>
      </c>
      <c r="AB114" s="147" t="str">
        <f t="shared" si="15"/>
        <v>Kukulcania arizonicaUSAArizonaMaricopaMesa[N33.41518°, W111.83147°]H.L. Stahnke13/X/1960MCZ 145374</v>
      </c>
      <c r="AC114" s="147" t="str">
        <f t="shared" si="9"/>
        <v>Kukulcania arizonicaUSAArizonaMaricopaMesa[N33.41518°, W111.83147°]H.L. Stahnke13/X/1960</v>
      </c>
      <c r="AD114" s="11" t="str">
        <f t="shared" si="10"/>
        <v/>
      </c>
      <c r="AE114" s="11" t="str">
        <f t="array" ref="AE114">IF(ISBLANK(D114),"",IF(OR($H$2="y",$H$2="m"),IF(AA114=AA113,IF(OR(AB114=$AB$4:$AB113)=FALSE,AE113&amp;C114,AE113),"("&amp;C114)&amp;IF(AA114=AA115,IF(OR(AB115=$AB$4:$AB114)=FALSE,", ",""),") "),""))</f>
        <v/>
      </c>
      <c r="AF114" s="11" t="str">
        <f t="shared" si="11"/>
        <v/>
      </c>
      <c r="AG114" s="11" t="str">
        <f t="array" ref="AG114">IF(ISBLANK(D114),"",IF(OR($H$2="y",$H$2="m"),IF(AA114=AA113,IF(OR(AC114=$AC$4:$AC113)=FALSE,AG113&amp;AF114,AG113),"("&amp;AF114)&amp;IF(AA114=AA115,IF(OR(AC115=$AC$4:$AC114)=FALSE,", ",""),") "),""))</f>
        <v/>
      </c>
      <c r="AH114" s="10" t="str">
        <f>IF((ISBLANK(D114)),"",IF(D114=D113,AH113,"")&amp;IF(B113&lt;&gt;B114,((IF(ISBLANK(E114),$D$3&amp;"Non-type material: "&amp;$D$3,$D$3&amp;INDEX('type-categories'!$A$2:$B$100,MATCH(E114,'type-categories'!$A$2:$A$100,0),2)&amp;$D$3))),"")&amp;(IF(K114&lt;&gt;K113,$C$2&amp;K114&amp;$K$3&amp;$C$2&amp;" ",(IF(B114&lt;&gt;B113,$C$2&amp;K114&amp;$K$3&amp;$C$2&amp;" ",""))))&amp;(IF(L114="","",((IF(L114&lt;&gt;L113,$D$2&amp;L114&amp;$L$3&amp;$D$2&amp;" ",IF(B114&lt;&gt;B113,$D$2&amp;L114&amp;$L$3&amp;$D$2&amp;" ",""))))))&amp;(IF(M114="","",((IF(M114&lt;&gt;M113,$E$2&amp;M114&amp;$E$2&amp;","&amp;" ",IF(B114&lt;&gt;B113,$E$2&amp;M114&amp;$E$2&amp;",",""))))))&amp;(IF(N114="","",IF(N114&lt;&gt;N113,N114&amp;", ",IF(B114&lt;&gt;B113,N114&amp;", ",""))))&amp;(IF(ISBLANK(O114),"",(IF(O114&lt;&gt;O113,O114&amp;", ",IF(B114&lt;&gt;B113,O114&amp;", ","")))))&amp;(IF(ISBLANK(P114),"",(IF(P114&lt;&gt;P113,P114&amp;", ",IF(B114&lt;&gt;B113,P114&amp;", ",IF(Z114&lt;&gt;Z113,P114&amp;", ",""))))))&amp;(IF(ISBLANK(Q114),"",(IF(Q114&lt;&gt;Q113,Q114&amp;", ",IF(B114&lt;&gt;B113,Q114&amp;", ",IF(Z114&lt;&gt;Z113,Q114&amp;", ",""))))))&amp;(IF(ISBLANK(R114),"",(IF(R114&lt;&gt;R113,R114&amp;"m, ",IF(B114&lt;&gt;B113,R114&amp;"m, ",IF(Z114&lt;&gt;Z113,R114&amp;"m, ",""))))))&amp;IF(ISBLANK(S114),"",(IF(B114&lt;&gt;B113,S114&amp;", ",IF(S114&lt;&gt;S113,IF((Z114=Z113),"same locality "&amp;S114&amp;", ",S114&amp;", "),""))))&amp;(IF(ISBLANK(T114),"",(IF(T114&lt;&gt;T113,IF(ISBLANK(F$2),T114&amp;", ",T114&amp;" "&amp;F$2&amp;", "),(IF(B114&lt;&gt;B113,IF(ISBLANK(F$2),T114&amp;", ",T114&amp;" "&amp;F$2&amp;", "),(IF(Z114&lt;&gt;Z113,IF(ISBLANK(F$2),T114&amp;", ",T114&amp;" "&amp;F$2&amp;", "),IF((U114&lt;&gt;U113)*($G$2="Y"),"same collector, ","")))))))))&amp;(IF(ISBLANK(U114),"",(IF(U114&lt;&gt;U113,U114&amp;", ",(IF(B114&lt;&gt;B113,U114&amp;", ",IF(Z114&lt;&gt;Z113,U114&amp;", ",(IF(T114&lt;&gt;T113,IF((T114&lt;&gt;T113)*($G$2="Y"),"same date, ", ""),IF((T114=T113)*(U114=U113)*(S114&lt;&gt;S113)*($G$2="Y"),"same collector and date, ", ""))))))))))&amp;(IF(ISBLANK(V114),"",V114&amp;", "))&amp;IF((AA114&lt;&gt;AA115)*($H$2="y"),AD114&amp;AE114,IF((AA114&lt;&gt;AA115)*($H$2="m"),AD114&amp;AG114,IF(($H$2&lt;&gt;"m")*($H$2&lt;&gt;"Y"),(IF(F114=0,"",F114&amp;" "&amp;$F$4&amp;" "))&amp;(IF(G114=0,"",G114&amp;" "&amp;$G$4&amp;" "))&amp;(IF(H114=0,"",H114&amp;" "&amp;H$4&amp;" "))&amp;(IF(I114=0,"",I114&amp;" "&amp;$I$4&amp;" "))&amp;(IF(J114=0,"",J114&amp;" "&amp;$J$4&amp;" "))&amp;IF((ISBLANK(C114)),"","("&amp;C114&amp;")"),"")))&amp;IF((B114=B115)*(K114=K115)*(L114=L115)*(M114=M115),IF(($H$2&lt;&gt;"m")*($H$2&lt;&gt;"Y"), ", ", IF((ISNUMBER(FIND(")",AE114))), ", ", "")),IF((B114=B115)*(K114=K115)*(L114=L115),";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v>
      </c>
      <c r="AI114" s="1"/>
    </row>
    <row r="115" spans="1:35" s="4" customFormat="1" x14ac:dyDescent="0.25">
      <c r="A115" s="3">
        <f t="shared" si="12"/>
        <v>1</v>
      </c>
      <c r="B115" s="53" t="str">
        <f t="shared" si="16"/>
        <v>Kukulcania arizonica</v>
      </c>
      <c r="C115" s="57" t="s">
        <v>287</v>
      </c>
      <c r="D115" s="57" t="s">
        <v>204</v>
      </c>
      <c r="E115" s="57"/>
      <c r="F115" s="57">
        <v>2</v>
      </c>
      <c r="G115" s="57">
        <v>0</v>
      </c>
      <c r="H115" s="57">
        <v>0</v>
      </c>
      <c r="I115" s="57"/>
      <c r="J115" s="57"/>
      <c r="K115" s="57" t="s">
        <v>366</v>
      </c>
      <c r="L115" s="57" t="s">
        <v>79</v>
      </c>
      <c r="M115" s="54" t="s">
        <v>835</v>
      </c>
      <c r="N115" s="57" t="s">
        <v>850</v>
      </c>
      <c r="O115" s="58" t="s">
        <v>86</v>
      </c>
      <c r="P115" s="58"/>
      <c r="Q115" s="58" t="s">
        <v>86</v>
      </c>
      <c r="R115" s="58"/>
      <c r="S115" s="54" t="s">
        <v>858</v>
      </c>
      <c r="T115" s="57" t="s">
        <v>852</v>
      </c>
      <c r="U115" s="57" t="s">
        <v>859</v>
      </c>
      <c r="V115" s="57"/>
      <c r="W115" s="57" t="s">
        <v>86</v>
      </c>
      <c r="X115" s="147">
        <f ca="1">IF(ISBLANK(D115),"",IF('order-admin-units'!$I$1&lt;&gt;"y", "", IF((K115="")*(ISBLANK(D115)=FALSE), 'order-admin-units'!$B$1+1, VLOOKUP(K115, ordercountry, 2))))</f>
        <v>1</v>
      </c>
      <c r="Y115" s="147">
        <f ca="1">IF(ISBLANK(D115),"",IF('order-admin-units'!$I$1&lt;&gt;"y", "", IF(L115="", 'order-admin-units'!$B$2+1, VLOOKUP(K115&amp;"@"&amp;L115, orderadmin, 2))))</f>
        <v>4</v>
      </c>
      <c r="Z115" s="147" t="str">
        <f t="shared" si="13"/>
        <v>USAArizonaMaricopaMesa</v>
      </c>
      <c r="AA115" s="147" t="str">
        <f t="shared" si="14"/>
        <v>Kukulcania arizonicaUSAArizonaMaricopaMesa[N33.42227°, W111.82264°]E. Sanders30/X/1935</v>
      </c>
      <c r="AB115" s="147" t="str">
        <f t="shared" si="15"/>
        <v>Kukulcania arizonicaUSAArizonaMaricopaMesa[N33.42227°, W111.82264°]E. Sanders30/X/1935MCZ 68731</v>
      </c>
      <c r="AC115" s="147" t="str">
        <f t="shared" si="9"/>
        <v>Kukulcania arizonicaUSAArizonaMaricopaMesa[N33.42227°, W111.82264°]E. Sanders30/X/1935</v>
      </c>
      <c r="AD115" s="11" t="str">
        <f t="shared" si="10"/>
        <v/>
      </c>
      <c r="AE115" s="11" t="str">
        <f t="array" ref="AE115">IF(ISBLANK(D115),"",IF(OR($H$2="y",$H$2="m"),IF(AA115=AA114,IF(OR(AB115=$AB$4:$AB114)=FALSE,AE114&amp;C115,AE114),"("&amp;C115)&amp;IF(AA115=AA116,IF(OR(AB116=$AB$4:$AB115)=FALSE,", ",""),") "),""))</f>
        <v/>
      </c>
      <c r="AF115" s="11" t="str">
        <f t="shared" si="11"/>
        <v/>
      </c>
      <c r="AG115" s="11" t="str">
        <f t="array" ref="AG115">IF(ISBLANK(D115),"",IF(OR($H$2="y",$H$2="m"),IF(AA115=AA114,IF(OR(AC115=$AC$4:$AC114)=FALSE,AG114&amp;AF115,AG114),"("&amp;AF115)&amp;IF(AA115=AA116,IF(OR(AC116=$AC$4:$AC115)=FALSE,", ",""),") "),""))</f>
        <v/>
      </c>
      <c r="AH115" s="10" t="str">
        <f>IF((ISBLANK(D115)),"",IF(D115=D114,AH114,"")&amp;IF(B114&lt;&gt;B115,((IF(ISBLANK(E115),$D$3&amp;"Non-type material: "&amp;$D$3,$D$3&amp;INDEX('type-categories'!$A$2:$B$100,MATCH(E115,'type-categories'!$A$2:$A$100,0),2)&amp;$D$3))),"")&amp;(IF(K115&lt;&gt;K114,$C$2&amp;K115&amp;$K$3&amp;$C$2&amp;" ",(IF(B115&lt;&gt;B114,$C$2&amp;K115&amp;$K$3&amp;$C$2&amp;" ",""))))&amp;(IF(L115="","",((IF(L115&lt;&gt;L114,$D$2&amp;L115&amp;$L$3&amp;$D$2&amp;" ",IF(B115&lt;&gt;B114,$D$2&amp;L115&amp;$L$3&amp;$D$2&amp;" ",""))))))&amp;(IF(M115="","",((IF(M115&lt;&gt;M114,$E$2&amp;M115&amp;$E$2&amp;","&amp;" ",IF(B115&lt;&gt;B114,$E$2&amp;M115&amp;$E$2&amp;",",""))))))&amp;(IF(N115="","",IF(N115&lt;&gt;N114,N115&amp;", ",IF(B115&lt;&gt;B114,N115&amp;", ",""))))&amp;(IF(ISBLANK(O115),"",(IF(O115&lt;&gt;O114,O115&amp;", ",IF(B115&lt;&gt;B114,O115&amp;", ","")))))&amp;(IF(ISBLANK(P115),"",(IF(P115&lt;&gt;P114,P115&amp;", ",IF(B115&lt;&gt;B114,P115&amp;", ",IF(Z115&lt;&gt;Z114,P115&amp;", ",""))))))&amp;(IF(ISBLANK(Q115),"",(IF(Q115&lt;&gt;Q114,Q115&amp;", ",IF(B115&lt;&gt;B114,Q115&amp;", ",IF(Z115&lt;&gt;Z114,Q115&amp;", ",""))))))&amp;(IF(ISBLANK(R115),"",(IF(R115&lt;&gt;R114,R115&amp;"m, ",IF(B115&lt;&gt;B114,R115&amp;"m, ",IF(Z115&lt;&gt;Z114,R115&amp;"m, ",""))))))&amp;IF(ISBLANK(S115),"",(IF(B115&lt;&gt;B114,S115&amp;", ",IF(S115&lt;&gt;S114,IF((Z115=Z114),"same locality "&amp;S115&amp;", ",S115&amp;", "),""))))&amp;(IF(ISBLANK(T115),"",(IF(T115&lt;&gt;T114,IF(ISBLANK(F$2),T115&amp;", ",T115&amp;" "&amp;F$2&amp;", "),(IF(B115&lt;&gt;B114,IF(ISBLANK(F$2),T115&amp;", ",T115&amp;" "&amp;F$2&amp;", "),(IF(Z115&lt;&gt;Z114,IF(ISBLANK(F$2),T115&amp;", ",T115&amp;" "&amp;F$2&amp;", "),IF((U115&lt;&gt;U114)*($G$2="Y"),"same collector, ","")))))))))&amp;(IF(ISBLANK(U115),"",(IF(U115&lt;&gt;U114,U115&amp;", ",(IF(B115&lt;&gt;B114,U115&amp;", ",IF(Z115&lt;&gt;Z114,U115&amp;", ",(IF(T115&lt;&gt;T114,IF((T115&lt;&gt;T114)*($G$2="Y"),"same date, ", ""),IF((T115=T114)*(U115=U114)*(S115&lt;&gt;S114)*($G$2="Y"),"same collector and date, ", ""))))))))))&amp;(IF(ISBLANK(V115),"",V115&amp;", "))&amp;IF((AA115&lt;&gt;AA116)*($H$2="y"),AD115&amp;AE115,IF((AA115&lt;&gt;AA116)*($H$2="m"),AD115&amp;AG115,IF(($H$2&lt;&gt;"m")*($H$2&lt;&gt;"Y"),(IF(F115=0,"",F115&amp;" "&amp;$F$4&amp;" "))&amp;(IF(G115=0,"",G115&amp;" "&amp;$G$4&amp;" "))&amp;(IF(H115=0,"",H115&amp;" "&amp;H$4&amp;" "))&amp;(IF(I115=0,"",I115&amp;" "&amp;$I$4&amp;" "))&amp;(IF(J115=0,"",J115&amp;" "&amp;$J$4&amp;" "))&amp;IF((ISBLANK(C115)),"","("&amp;C115&amp;")"),"")))&amp;IF((B115=B116)*(K115=K116)*(L115=L116)*(M115=M116),IF(($H$2&lt;&gt;"m")*($H$2&lt;&gt;"Y"), ", ", IF((ISNUMBER(FIND(")",AE115))), ", ", "")),IF((B115=B116)*(K115=K116)*(L115=L116),";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v>
      </c>
      <c r="AI115" s="1"/>
    </row>
    <row r="116" spans="1:35" s="4" customFormat="1" x14ac:dyDescent="0.25">
      <c r="A116" s="3">
        <f t="shared" si="12"/>
        <v>1</v>
      </c>
      <c r="B116" s="53" t="str">
        <f t="shared" si="16"/>
        <v>Kukulcania arizonica</v>
      </c>
      <c r="C116" s="57" t="s">
        <v>290</v>
      </c>
      <c r="D116" s="57" t="s">
        <v>204</v>
      </c>
      <c r="E116" s="57"/>
      <c r="F116" s="57">
        <v>0</v>
      </c>
      <c r="G116" s="57">
        <v>1</v>
      </c>
      <c r="H116" s="57">
        <v>0</v>
      </c>
      <c r="I116" s="57"/>
      <c r="J116" s="57"/>
      <c r="K116" s="57" t="s">
        <v>366</v>
      </c>
      <c r="L116" s="57" t="s">
        <v>79</v>
      </c>
      <c r="M116" s="54" t="s">
        <v>835</v>
      </c>
      <c r="N116" s="57" t="s">
        <v>865</v>
      </c>
      <c r="O116" s="58" t="s">
        <v>86</v>
      </c>
      <c r="P116" s="58"/>
      <c r="Q116" s="58" t="s">
        <v>86</v>
      </c>
      <c r="R116" s="58"/>
      <c r="S116" s="54" t="s">
        <v>866</v>
      </c>
      <c r="T116" s="57" t="s">
        <v>856</v>
      </c>
      <c r="U116" s="57" t="s">
        <v>867</v>
      </c>
      <c r="V116" s="57"/>
      <c r="W116" s="57" t="s">
        <v>86</v>
      </c>
      <c r="X116" s="147">
        <f ca="1">IF(ISBLANK(D116),"",IF('order-admin-units'!$I$1&lt;&gt;"y", "", IF((K116="")*(ISBLANK(D116)=FALSE), 'order-admin-units'!$B$1+1, VLOOKUP(K116, ordercountry, 2))))</f>
        <v>1</v>
      </c>
      <c r="Y116" s="147">
        <f ca="1">IF(ISBLANK(D116),"",IF('order-admin-units'!$I$1&lt;&gt;"y", "", IF(L116="", 'order-admin-units'!$B$2+1, VLOOKUP(K116&amp;"@"&amp;L116, orderadmin, 2))))</f>
        <v>4</v>
      </c>
      <c r="Z116" s="147" t="str">
        <f t="shared" si="13"/>
        <v>USAArizonaMaricopaPhoenix</v>
      </c>
      <c r="AA116" s="147" t="str">
        <f t="shared" si="14"/>
        <v>Kukulcania arizonicaUSAArizonaMaricopaPhoenix[N33.44838°, W112.07404°]H.L. Stahnke26/X/1960</v>
      </c>
      <c r="AB116" s="147" t="str">
        <f t="shared" si="15"/>
        <v>Kukulcania arizonicaUSAArizonaMaricopaPhoenix[N33.44838°, W112.07404°]H.L. Stahnke26/X/1960MCZ 145381</v>
      </c>
      <c r="AC116" s="147" t="str">
        <f t="shared" si="9"/>
        <v>Kukulcania arizonicaUSAArizonaMaricopaPhoenix[N33.44838°, W112.07404°]H.L. Stahnke26/X/1960</v>
      </c>
      <c r="AD116" s="11" t="str">
        <f t="shared" si="10"/>
        <v/>
      </c>
      <c r="AE116" s="11" t="str">
        <f t="array" ref="AE116">IF(ISBLANK(D116),"",IF(OR($H$2="y",$H$2="m"),IF(AA116=AA115,IF(OR(AB116=$AB$4:$AB115)=FALSE,AE115&amp;C116,AE115),"("&amp;C116)&amp;IF(AA116=AA117,IF(OR(AB117=$AB$4:$AB116)=FALSE,", ",""),") "),""))</f>
        <v/>
      </c>
      <c r="AF116" s="11" t="str">
        <f t="shared" si="11"/>
        <v/>
      </c>
      <c r="AG116" s="11" t="str">
        <f t="array" ref="AG116">IF(ISBLANK(D116),"",IF(OR($H$2="y",$H$2="m"),IF(AA116=AA115,IF(OR(AC116=$AC$4:$AC115)=FALSE,AG115&amp;AF116,AG115),"("&amp;AF116)&amp;IF(AA116=AA117,IF(OR(AC117=$AC$4:$AC116)=FALSE,", ",""),") "),""))</f>
        <v/>
      </c>
      <c r="AH116" s="10" t="str">
        <f>IF((ISBLANK(D116)),"",IF(D116=D115,AH115,"")&amp;IF(B115&lt;&gt;B116,((IF(ISBLANK(E116),$D$3&amp;"Non-type material: "&amp;$D$3,$D$3&amp;INDEX('type-categories'!$A$2:$B$100,MATCH(E116,'type-categories'!$A$2:$A$100,0),2)&amp;$D$3))),"")&amp;(IF(K116&lt;&gt;K115,$C$2&amp;K116&amp;$K$3&amp;$C$2&amp;" ",(IF(B116&lt;&gt;B115,$C$2&amp;K116&amp;$K$3&amp;$C$2&amp;" ",""))))&amp;(IF(L116="","",((IF(L116&lt;&gt;L115,$D$2&amp;L116&amp;$L$3&amp;$D$2&amp;" ",IF(B116&lt;&gt;B115,$D$2&amp;L116&amp;$L$3&amp;$D$2&amp;" ",""))))))&amp;(IF(M116="","",((IF(M116&lt;&gt;M115,$E$2&amp;M116&amp;$E$2&amp;","&amp;" ",IF(B116&lt;&gt;B115,$E$2&amp;M116&amp;$E$2&amp;",",""))))))&amp;(IF(N116="","",IF(N116&lt;&gt;N115,N116&amp;", ",IF(B116&lt;&gt;B115,N116&amp;", ",""))))&amp;(IF(ISBLANK(O116),"",(IF(O116&lt;&gt;O115,O116&amp;", ",IF(B116&lt;&gt;B115,O116&amp;", ","")))))&amp;(IF(ISBLANK(P116),"",(IF(P116&lt;&gt;P115,P116&amp;", ",IF(B116&lt;&gt;B115,P116&amp;", ",IF(Z116&lt;&gt;Z115,P116&amp;", ",""))))))&amp;(IF(ISBLANK(Q116),"",(IF(Q116&lt;&gt;Q115,Q116&amp;", ",IF(B116&lt;&gt;B115,Q116&amp;", ",IF(Z116&lt;&gt;Z115,Q116&amp;", ",""))))))&amp;(IF(ISBLANK(R116),"",(IF(R116&lt;&gt;R115,R116&amp;"m, ",IF(B116&lt;&gt;B115,R116&amp;"m, ",IF(Z116&lt;&gt;Z115,R116&amp;"m, ",""))))))&amp;IF(ISBLANK(S116),"",(IF(B116&lt;&gt;B115,S116&amp;", ",IF(S116&lt;&gt;S115,IF((Z116=Z115),"same locality "&amp;S116&amp;", ",S116&amp;", "),""))))&amp;(IF(ISBLANK(T116),"",(IF(T116&lt;&gt;T115,IF(ISBLANK(F$2),T116&amp;", ",T116&amp;" "&amp;F$2&amp;", "),(IF(B116&lt;&gt;B115,IF(ISBLANK(F$2),T116&amp;", ",T116&amp;" "&amp;F$2&amp;", "),(IF(Z116&lt;&gt;Z115,IF(ISBLANK(F$2),T116&amp;", ",T116&amp;" "&amp;F$2&amp;", "),IF((U116&lt;&gt;U115)*($G$2="Y"),"same collector, ","")))))))))&amp;(IF(ISBLANK(U116),"",(IF(U116&lt;&gt;U115,U116&amp;", ",(IF(B116&lt;&gt;B115,U116&amp;", ",IF(Z116&lt;&gt;Z115,U116&amp;", ",(IF(T116&lt;&gt;T115,IF((T116&lt;&gt;T115)*($G$2="Y"),"same date, ", ""),IF((T116=T115)*(U116=U115)*(S116&lt;&gt;S115)*($G$2="Y"),"same collector and date, ", ""))))))))))&amp;(IF(ISBLANK(V116),"",V116&amp;", "))&amp;IF((AA116&lt;&gt;AA117)*($H$2="y"),AD116&amp;AE116,IF((AA116&lt;&gt;AA117)*($H$2="m"),AD116&amp;AG116,IF(($H$2&lt;&gt;"m")*($H$2&lt;&gt;"Y"),(IF(F116=0,"",F116&amp;" "&amp;$F$4&amp;" "))&amp;(IF(G116=0,"",G116&amp;" "&amp;$G$4&amp;" "))&amp;(IF(H116=0,"",H116&amp;" "&amp;H$4&amp;" "))&amp;(IF(I116=0,"",I116&amp;" "&amp;$I$4&amp;" "))&amp;(IF(J116=0,"",J116&amp;" "&amp;$J$4&amp;" "))&amp;IF((ISBLANK(C116)),"","("&amp;C116&amp;")"),"")))&amp;IF((B116=B117)*(K116=K117)*(L116=L117)*(M116=M117),IF(($H$2&lt;&gt;"m")*($H$2&lt;&gt;"Y"), ", ", IF((ISNUMBER(FIND(")",AE116))), ", ", "")),IF((B116=B117)*(K116=K117)*(L116=L117),";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v>
      </c>
      <c r="AI116" s="1"/>
    </row>
    <row r="117" spans="1:35" s="4" customFormat="1" x14ac:dyDescent="0.25">
      <c r="A117" s="3">
        <f t="shared" si="12"/>
        <v>1</v>
      </c>
      <c r="B117" s="53" t="str">
        <f t="shared" si="16"/>
        <v>Kukulcania arizonica</v>
      </c>
      <c r="C117" s="57" t="s">
        <v>291</v>
      </c>
      <c r="D117" s="57" t="s">
        <v>204</v>
      </c>
      <c r="E117" s="57"/>
      <c r="F117" s="57">
        <v>0</v>
      </c>
      <c r="G117" s="57">
        <v>1</v>
      </c>
      <c r="H117" s="57">
        <v>0</v>
      </c>
      <c r="I117" s="57"/>
      <c r="J117" s="57"/>
      <c r="K117" s="57" t="s">
        <v>366</v>
      </c>
      <c r="L117" s="57" t="s">
        <v>79</v>
      </c>
      <c r="M117" s="54" t="s">
        <v>835</v>
      </c>
      <c r="N117" s="57" t="s">
        <v>865</v>
      </c>
      <c r="O117" s="58" t="s">
        <v>86</v>
      </c>
      <c r="P117" s="58"/>
      <c r="Q117" s="58" t="s">
        <v>86</v>
      </c>
      <c r="R117" s="58"/>
      <c r="S117" s="54" t="s">
        <v>866</v>
      </c>
      <c r="T117" s="57" t="s">
        <v>856</v>
      </c>
      <c r="U117" s="57" t="s">
        <v>868</v>
      </c>
      <c r="V117" s="57"/>
      <c r="W117" s="57" t="s">
        <v>86</v>
      </c>
      <c r="X117" s="147">
        <f ca="1">IF(ISBLANK(D117),"",IF('order-admin-units'!$I$1&lt;&gt;"y", "", IF((K117="")*(ISBLANK(D117)=FALSE), 'order-admin-units'!$B$1+1, VLOOKUP(K117, ordercountry, 2))))</f>
        <v>1</v>
      </c>
      <c r="Y117" s="147">
        <f ca="1">IF(ISBLANK(D117),"",IF('order-admin-units'!$I$1&lt;&gt;"y", "", IF(L117="", 'order-admin-units'!$B$2+1, VLOOKUP(K117&amp;"@"&amp;L117, orderadmin, 2))))</f>
        <v>4</v>
      </c>
      <c r="Z117" s="147" t="str">
        <f t="shared" si="13"/>
        <v>USAArizonaMaricopaPhoenix</v>
      </c>
      <c r="AA117" s="147" t="str">
        <f t="shared" si="14"/>
        <v>Kukulcania arizonicaUSAArizonaMaricopaPhoenix[N33.44838°, W112.07404°]H.L. Stahnke27/X/1969</v>
      </c>
      <c r="AB117" s="147" t="str">
        <f t="shared" si="15"/>
        <v>Kukulcania arizonicaUSAArizonaMaricopaPhoenix[N33.44838°, W112.07404°]H.L. Stahnke27/X/1969MCZ 145376</v>
      </c>
      <c r="AC117" s="147" t="str">
        <f t="shared" si="9"/>
        <v>Kukulcania arizonicaUSAArizonaMaricopaPhoenix[N33.44838°, W112.07404°]H.L. Stahnke27/X/1969</v>
      </c>
      <c r="AD117" s="11" t="str">
        <f t="shared" si="10"/>
        <v/>
      </c>
      <c r="AE117" s="11" t="str">
        <f t="array" ref="AE117">IF(ISBLANK(D117),"",IF(OR($H$2="y",$H$2="m"),IF(AA117=AA116,IF(OR(AB117=$AB$4:$AB116)=FALSE,AE116&amp;C117,AE116),"("&amp;C117)&amp;IF(AA117=AA118,IF(OR(AB118=$AB$4:$AB117)=FALSE,", ",""),") "),""))</f>
        <v/>
      </c>
      <c r="AF117" s="11" t="str">
        <f t="shared" si="11"/>
        <v/>
      </c>
      <c r="AG117" s="11" t="str">
        <f t="array" ref="AG117">IF(ISBLANK(D117),"",IF(OR($H$2="y",$H$2="m"),IF(AA117=AA116,IF(OR(AC117=$AC$4:$AC116)=FALSE,AG116&amp;AF117,AG116),"("&amp;AF117)&amp;IF(AA117=AA118,IF(OR(AC118=$AC$4:$AC117)=FALSE,", ",""),") "),""))</f>
        <v/>
      </c>
      <c r="AH117" s="10" t="str">
        <f>IF((ISBLANK(D117)),"",IF(D117=D116,AH116,"")&amp;IF(B116&lt;&gt;B117,((IF(ISBLANK(E117),$D$3&amp;"Non-type material: "&amp;$D$3,$D$3&amp;INDEX('type-categories'!$A$2:$B$100,MATCH(E117,'type-categories'!$A$2:$A$100,0),2)&amp;$D$3))),"")&amp;(IF(K117&lt;&gt;K116,$C$2&amp;K117&amp;$K$3&amp;$C$2&amp;" ",(IF(B117&lt;&gt;B116,$C$2&amp;K117&amp;$K$3&amp;$C$2&amp;" ",""))))&amp;(IF(L117="","",((IF(L117&lt;&gt;L116,$D$2&amp;L117&amp;$L$3&amp;$D$2&amp;" ",IF(B117&lt;&gt;B116,$D$2&amp;L117&amp;$L$3&amp;$D$2&amp;" ",""))))))&amp;(IF(M117="","",((IF(M117&lt;&gt;M116,$E$2&amp;M117&amp;$E$2&amp;","&amp;" ",IF(B117&lt;&gt;B116,$E$2&amp;M117&amp;$E$2&amp;",",""))))))&amp;(IF(N117="","",IF(N117&lt;&gt;N116,N117&amp;", ",IF(B117&lt;&gt;B116,N117&amp;", ",""))))&amp;(IF(ISBLANK(O117),"",(IF(O117&lt;&gt;O116,O117&amp;", ",IF(B117&lt;&gt;B116,O117&amp;", ","")))))&amp;(IF(ISBLANK(P117),"",(IF(P117&lt;&gt;P116,P117&amp;", ",IF(B117&lt;&gt;B116,P117&amp;", ",IF(Z117&lt;&gt;Z116,P117&amp;", ",""))))))&amp;(IF(ISBLANK(Q117),"",(IF(Q117&lt;&gt;Q116,Q117&amp;", ",IF(B117&lt;&gt;B116,Q117&amp;", ",IF(Z117&lt;&gt;Z116,Q117&amp;", ",""))))))&amp;(IF(ISBLANK(R117),"",(IF(R117&lt;&gt;R116,R117&amp;"m, ",IF(B117&lt;&gt;B116,R117&amp;"m, ",IF(Z117&lt;&gt;Z116,R117&amp;"m, ",""))))))&amp;IF(ISBLANK(S117),"",(IF(B117&lt;&gt;B116,S117&amp;", ",IF(S117&lt;&gt;S116,IF((Z117=Z116),"same locality "&amp;S117&amp;", ",S117&amp;", "),""))))&amp;(IF(ISBLANK(T117),"",(IF(T117&lt;&gt;T116,IF(ISBLANK(F$2),T117&amp;", ",T117&amp;" "&amp;F$2&amp;", "),(IF(B117&lt;&gt;B116,IF(ISBLANK(F$2),T117&amp;", ",T117&amp;" "&amp;F$2&amp;", "),(IF(Z117&lt;&gt;Z116,IF(ISBLANK(F$2),T117&amp;", ",T117&amp;" "&amp;F$2&amp;", "),IF((U117&lt;&gt;U116)*($G$2="Y"),"same collector, ","")))))))))&amp;(IF(ISBLANK(U117),"",(IF(U117&lt;&gt;U116,U117&amp;", ",(IF(B117&lt;&gt;B116,U117&amp;", ",IF(Z117&lt;&gt;Z116,U117&amp;", ",(IF(T117&lt;&gt;T116,IF((T117&lt;&gt;T116)*($G$2="Y"),"same date, ", ""),IF((T117=T116)*(U117=U116)*(S117&lt;&gt;S116)*($G$2="Y"),"same collector and date, ", ""))))))))))&amp;(IF(ISBLANK(V117),"",V117&amp;", "))&amp;IF((AA117&lt;&gt;AA118)*($H$2="y"),AD117&amp;AE117,IF((AA117&lt;&gt;AA118)*($H$2="m"),AD117&amp;AG117,IF(($H$2&lt;&gt;"m")*($H$2&lt;&gt;"Y"),(IF(F117=0,"",F117&amp;" "&amp;$F$4&amp;" "))&amp;(IF(G117=0,"",G117&amp;" "&amp;$G$4&amp;" "))&amp;(IF(H117=0,"",H117&amp;" "&amp;H$4&amp;" "))&amp;(IF(I117=0,"",I117&amp;" "&amp;$I$4&amp;" "))&amp;(IF(J117=0,"",J117&amp;" "&amp;$J$4&amp;" "))&amp;IF((ISBLANK(C117)),"","("&amp;C117&amp;")"),"")))&amp;IF((B117=B118)*(K117=K118)*(L117=L118)*(M117=M118),IF(($H$2&lt;&gt;"m")*($H$2&lt;&gt;"Y"), ", ", IF((ISNUMBER(FIND(")",AE117))), ", ", "")),IF((B117=B118)*(K117=K118)*(L117=L118),";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v>
      </c>
      <c r="AI117" s="1"/>
    </row>
    <row r="118" spans="1:35" s="4" customFormat="1" x14ac:dyDescent="0.25">
      <c r="A118" s="3">
        <f t="shared" si="12"/>
        <v>1</v>
      </c>
      <c r="B118" s="53" t="str">
        <f t="shared" si="16"/>
        <v>Kukulcania arizonica</v>
      </c>
      <c r="C118" s="57" t="s">
        <v>292</v>
      </c>
      <c r="D118" s="57" t="s">
        <v>204</v>
      </c>
      <c r="E118" s="57"/>
      <c r="F118" s="57">
        <v>0</v>
      </c>
      <c r="G118" s="57">
        <v>1</v>
      </c>
      <c r="H118" s="57">
        <v>0</v>
      </c>
      <c r="I118" s="57"/>
      <c r="J118" s="57"/>
      <c r="K118" s="57" t="s">
        <v>366</v>
      </c>
      <c r="L118" s="57" t="s">
        <v>79</v>
      </c>
      <c r="M118" s="54" t="s">
        <v>835</v>
      </c>
      <c r="N118" s="57" t="s">
        <v>865</v>
      </c>
      <c r="O118" s="58" t="s">
        <v>86</v>
      </c>
      <c r="P118" s="58"/>
      <c r="Q118" s="58" t="s">
        <v>86</v>
      </c>
      <c r="R118" s="58"/>
      <c r="S118" s="54" t="s">
        <v>866</v>
      </c>
      <c r="T118" s="57" t="s">
        <v>856</v>
      </c>
      <c r="U118" s="57" t="s">
        <v>869</v>
      </c>
      <c r="V118" s="57"/>
      <c r="W118" s="57" t="s">
        <v>86</v>
      </c>
      <c r="X118" s="147">
        <f ca="1">IF(ISBLANK(D118),"",IF('order-admin-units'!$I$1&lt;&gt;"y", "", IF((K118="")*(ISBLANK(D118)=FALSE), 'order-admin-units'!$B$1+1, VLOOKUP(K118, ordercountry, 2))))</f>
        <v>1</v>
      </c>
      <c r="Y118" s="147">
        <f ca="1">IF(ISBLANK(D118),"",IF('order-admin-units'!$I$1&lt;&gt;"y", "", IF(L118="", 'order-admin-units'!$B$2+1, VLOOKUP(K118&amp;"@"&amp;L118, orderadmin, 2))))</f>
        <v>4</v>
      </c>
      <c r="Z118" s="147" t="str">
        <f t="shared" si="13"/>
        <v>USAArizonaMaricopaPhoenix</v>
      </c>
      <c r="AA118" s="147" t="str">
        <f t="shared" si="14"/>
        <v>Kukulcania arizonicaUSAArizonaMaricopaPhoenix[N33.44838°, W112.07404°]H.L. Stahnke6/XI/1960</v>
      </c>
      <c r="AB118" s="147" t="str">
        <f t="shared" si="15"/>
        <v>Kukulcania arizonicaUSAArizonaMaricopaPhoenix[N33.44838°, W112.07404°]H.L. Stahnke6/XI/1960MCZ 145377</v>
      </c>
      <c r="AC118" s="147" t="str">
        <f t="shared" si="9"/>
        <v>Kukulcania arizonicaUSAArizonaMaricopaPhoenix[N33.44838°, W112.07404°]H.L. Stahnke6/XI/1960</v>
      </c>
      <c r="AD118" s="11" t="str">
        <f t="shared" si="10"/>
        <v/>
      </c>
      <c r="AE118" s="11" t="str">
        <f t="array" ref="AE118">IF(ISBLANK(D118),"",IF(OR($H$2="y",$H$2="m"),IF(AA118=AA117,IF(OR(AB118=$AB$4:$AB117)=FALSE,AE117&amp;C118,AE117),"("&amp;C118)&amp;IF(AA118=AA119,IF(OR(AB119=$AB$4:$AB118)=FALSE,", ",""),") "),""))</f>
        <v/>
      </c>
      <c r="AF118" s="11" t="str">
        <f t="shared" si="11"/>
        <v/>
      </c>
      <c r="AG118" s="11" t="str">
        <f t="array" ref="AG118">IF(ISBLANK(D118),"",IF(OR($H$2="y",$H$2="m"),IF(AA118=AA117,IF(OR(AC118=$AC$4:$AC117)=FALSE,AG117&amp;AF118,AG117),"("&amp;AF118)&amp;IF(AA118=AA119,IF(OR(AC119=$AC$4:$AC118)=FALSE,", ",""),") "),""))</f>
        <v/>
      </c>
      <c r="AH118" s="10" t="str">
        <f>IF((ISBLANK(D118)),"",IF(D118=D117,AH117,"")&amp;IF(B117&lt;&gt;B118,((IF(ISBLANK(E118),$D$3&amp;"Non-type material: "&amp;$D$3,$D$3&amp;INDEX('type-categories'!$A$2:$B$100,MATCH(E118,'type-categories'!$A$2:$A$100,0),2)&amp;$D$3))),"")&amp;(IF(K118&lt;&gt;K117,$C$2&amp;K118&amp;$K$3&amp;$C$2&amp;" ",(IF(B118&lt;&gt;B117,$C$2&amp;K118&amp;$K$3&amp;$C$2&amp;" ",""))))&amp;(IF(L118="","",((IF(L118&lt;&gt;L117,$D$2&amp;L118&amp;$L$3&amp;$D$2&amp;" ",IF(B118&lt;&gt;B117,$D$2&amp;L118&amp;$L$3&amp;$D$2&amp;" ",""))))))&amp;(IF(M118="","",((IF(M118&lt;&gt;M117,$E$2&amp;M118&amp;$E$2&amp;","&amp;" ",IF(B118&lt;&gt;B117,$E$2&amp;M118&amp;$E$2&amp;",",""))))))&amp;(IF(N118="","",IF(N118&lt;&gt;N117,N118&amp;", ",IF(B118&lt;&gt;B117,N118&amp;", ",""))))&amp;(IF(ISBLANK(O118),"",(IF(O118&lt;&gt;O117,O118&amp;", ",IF(B118&lt;&gt;B117,O118&amp;", ","")))))&amp;(IF(ISBLANK(P118),"",(IF(P118&lt;&gt;P117,P118&amp;", ",IF(B118&lt;&gt;B117,P118&amp;", ",IF(Z118&lt;&gt;Z117,P118&amp;", ",""))))))&amp;(IF(ISBLANK(Q118),"",(IF(Q118&lt;&gt;Q117,Q118&amp;", ",IF(B118&lt;&gt;B117,Q118&amp;", ",IF(Z118&lt;&gt;Z117,Q118&amp;", ",""))))))&amp;(IF(ISBLANK(R118),"",(IF(R118&lt;&gt;R117,R118&amp;"m, ",IF(B118&lt;&gt;B117,R118&amp;"m, ",IF(Z118&lt;&gt;Z117,R118&amp;"m, ",""))))))&amp;IF(ISBLANK(S118),"",(IF(B118&lt;&gt;B117,S118&amp;", ",IF(S118&lt;&gt;S117,IF((Z118=Z117),"same locality "&amp;S118&amp;", ",S118&amp;", "),""))))&amp;(IF(ISBLANK(T118),"",(IF(T118&lt;&gt;T117,IF(ISBLANK(F$2),T118&amp;", ",T118&amp;" "&amp;F$2&amp;", "),(IF(B118&lt;&gt;B117,IF(ISBLANK(F$2),T118&amp;", ",T118&amp;" "&amp;F$2&amp;", "),(IF(Z118&lt;&gt;Z117,IF(ISBLANK(F$2),T118&amp;", ",T118&amp;" "&amp;F$2&amp;", "),IF((U118&lt;&gt;U117)*($G$2="Y"),"same collector, ","")))))))))&amp;(IF(ISBLANK(U118),"",(IF(U118&lt;&gt;U117,U118&amp;", ",(IF(B118&lt;&gt;B117,U118&amp;", ",IF(Z118&lt;&gt;Z117,U118&amp;", ",(IF(T118&lt;&gt;T117,IF((T118&lt;&gt;T117)*($G$2="Y"),"same date, ", ""),IF((T118=T117)*(U118=U117)*(S118&lt;&gt;S117)*($G$2="Y"),"same collector and date, ", ""))))))))))&amp;(IF(ISBLANK(V118),"",V118&amp;", "))&amp;IF((AA118&lt;&gt;AA119)*($H$2="y"),AD118&amp;AE118,IF((AA118&lt;&gt;AA119)*($H$2="m"),AD118&amp;AG118,IF(($H$2&lt;&gt;"m")*($H$2&lt;&gt;"Y"),(IF(F118=0,"",F118&amp;" "&amp;$F$4&amp;" "))&amp;(IF(G118=0,"",G118&amp;" "&amp;$G$4&amp;" "))&amp;(IF(H118=0,"",H118&amp;" "&amp;H$4&amp;" "))&amp;(IF(I118=0,"",I118&amp;" "&amp;$I$4&amp;" "))&amp;(IF(J118=0,"",J118&amp;" "&amp;$J$4&amp;" "))&amp;IF((ISBLANK(C118)),"","("&amp;C118&amp;")"),"")))&amp;IF((B118=B119)*(K118=K119)*(L118=L119)*(M118=M119),IF(($H$2&lt;&gt;"m")*($H$2&lt;&gt;"Y"), ", ", IF((ISNUMBER(FIND(")",AE118))), ", ", "")),IF((B118=B119)*(K118=K119)*(L118=L119),";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v>
      </c>
      <c r="AI118" s="1"/>
    </row>
    <row r="119" spans="1:35" s="4" customFormat="1" x14ac:dyDescent="0.25">
      <c r="A119" s="3">
        <f t="shared" si="12"/>
        <v>1</v>
      </c>
      <c r="B119" s="53" t="str">
        <f t="shared" si="16"/>
        <v>Kukulcania arizonica</v>
      </c>
      <c r="C119" s="57" t="s">
        <v>293</v>
      </c>
      <c r="D119" s="57" t="s">
        <v>204</v>
      </c>
      <c r="E119" s="57"/>
      <c r="F119" s="57">
        <v>0</v>
      </c>
      <c r="G119" s="57">
        <v>1</v>
      </c>
      <c r="H119" s="57">
        <v>0</v>
      </c>
      <c r="I119" s="57"/>
      <c r="J119" s="57"/>
      <c r="K119" s="57" t="s">
        <v>366</v>
      </c>
      <c r="L119" s="57" t="s">
        <v>79</v>
      </c>
      <c r="M119" s="54" t="s">
        <v>835</v>
      </c>
      <c r="N119" s="57" t="s">
        <v>865</v>
      </c>
      <c r="O119" s="58" t="s">
        <v>86</v>
      </c>
      <c r="P119" s="58"/>
      <c r="Q119" s="58" t="s">
        <v>86</v>
      </c>
      <c r="R119" s="58"/>
      <c r="S119" s="54" t="s">
        <v>866</v>
      </c>
      <c r="T119" s="57" t="s">
        <v>392</v>
      </c>
      <c r="U119" s="57" t="s">
        <v>86</v>
      </c>
      <c r="V119" s="57"/>
      <c r="W119" s="57" t="s">
        <v>86</v>
      </c>
      <c r="X119" s="147">
        <f ca="1">IF(ISBLANK(D119),"",IF('order-admin-units'!$I$1&lt;&gt;"y", "", IF((K119="")*(ISBLANK(D119)=FALSE), 'order-admin-units'!$B$1+1, VLOOKUP(K119, ordercountry, 2))))</f>
        <v>1</v>
      </c>
      <c r="Y119" s="147">
        <f ca="1">IF(ISBLANK(D119),"",IF('order-admin-units'!$I$1&lt;&gt;"y", "", IF(L119="", 'order-admin-units'!$B$2+1, VLOOKUP(K119&amp;"@"&amp;L119, orderadmin, 2))))</f>
        <v>4</v>
      </c>
      <c r="Z119" s="147" t="str">
        <f t="shared" si="13"/>
        <v>USAArizonaMaricopaPhoenix</v>
      </c>
      <c r="AA119" s="147" t="str">
        <f t="shared" si="14"/>
        <v>Kukulcania arizonicaUSAArizonaMaricopaPhoenix[N33.44838°, W112.07404°]N. Banks</v>
      </c>
      <c r="AB119" s="147" t="str">
        <f t="shared" si="15"/>
        <v>Kukulcania arizonicaUSAArizonaMaricopaPhoenix[N33.44838°, W112.07404°]N. BanksMCZ 145393</v>
      </c>
      <c r="AC119" s="147" t="str">
        <f t="shared" si="9"/>
        <v>Kukulcania arizonicaUSAArizonaMaricopaPhoenix[N33.44838°, W112.07404°]N. Banks</v>
      </c>
      <c r="AD119" s="11" t="str">
        <f t="shared" si="10"/>
        <v/>
      </c>
      <c r="AE119" s="11" t="str">
        <f t="array" ref="AE119">IF(ISBLANK(D119),"",IF(OR($H$2="y",$H$2="m"),IF(AA119=AA118,IF(OR(AB119=$AB$4:$AB118)=FALSE,AE118&amp;C119,AE118),"("&amp;C119)&amp;IF(AA119=AA120,IF(OR(AB120=$AB$4:$AB119)=FALSE,", ",""),") "),""))</f>
        <v/>
      </c>
      <c r="AF119" s="11" t="str">
        <f t="shared" si="11"/>
        <v/>
      </c>
      <c r="AG119" s="11" t="str">
        <f t="array" ref="AG119">IF(ISBLANK(D119),"",IF(OR($H$2="y",$H$2="m"),IF(AA119=AA118,IF(OR(AC119=$AC$4:$AC118)=FALSE,AG118&amp;AF119,AG118),"("&amp;AF119)&amp;IF(AA119=AA120,IF(OR(AC120=$AC$4:$AC119)=FALSE,", ",""),") "),""))</f>
        <v/>
      </c>
      <c r="AH119" s="10" t="str">
        <f>IF((ISBLANK(D119)),"",IF(D119=D118,AH118,"")&amp;IF(B118&lt;&gt;B119,((IF(ISBLANK(E119),$D$3&amp;"Non-type material: "&amp;$D$3,$D$3&amp;INDEX('type-categories'!$A$2:$B$100,MATCH(E119,'type-categories'!$A$2:$A$100,0),2)&amp;$D$3))),"")&amp;(IF(K119&lt;&gt;K118,$C$2&amp;K119&amp;$K$3&amp;$C$2&amp;" ",(IF(B119&lt;&gt;B118,$C$2&amp;K119&amp;$K$3&amp;$C$2&amp;" ",""))))&amp;(IF(L119="","",((IF(L119&lt;&gt;L118,$D$2&amp;L119&amp;$L$3&amp;$D$2&amp;" ",IF(B119&lt;&gt;B118,$D$2&amp;L119&amp;$L$3&amp;$D$2&amp;" ",""))))))&amp;(IF(M119="","",((IF(M119&lt;&gt;M118,$E$2&amp;M119&amp;$E$2&amp;","&amp;" ",IF(B119&lt;&gt;B118,$E$2&amp;M119&amp;$E$2&amp;",",""))))))&amp;(IF(N119="","",IF(N119&lt;&gt;N118,N119&amp;", ",IF(B119&lt;&gt;B118,N119&amp;", ",""))))&amp;(IF(ISBLANK(O119),"",(IF(O119&lt;&gt;O118,O119&amp;", ",IF(B119&lt;&gt;B118,O119&amp;", ","")))))&amp;(IF(ISBLANK(P119),"",(IF(P119&lt;&gt;P118,P119&amp;", ",IF(B119&lt;&gt;B118,P119&amp;", ",IF(Z119&lt;&gt;Z118,P119&amp;", ",""))))))&amp;(IF(ISBLANK(Q119),"",(IF(Q119&lt;&gt;Q118,Q119&amp;", ",IF(B119&lt;&gt;B118,Q119&amp;", ",IF(Z119&lt;&gt;Z118,Q119&amp;", ",""))))))&amp;(IF(ISBLANK(R119),"",(IF(R119&lt;&gt;R118,R119&amp;"m, ",IF(B119&lt;&gt;B118,R119&amp;"m, ",IF(Z119&lt;&gt;Z118,R119&amp;"m, ",""))))))&amp;IF(ISBLANK(S119),"",(IF(B119&lt;&gt;B118,S119&amp;", ",IF(S119&lt;&gt;S118,IF((Z119=Z118),"same locality "&amp;S119&amp;", ",S119&amp;", "),""))))&amp;(IF(ISBLANK(T119),"",(IF(T119&lt;&gt;T118,IF(ISBLANK(F$2),T119&amp;", ",T119&amp;" "&amp;F$2&amp;", "),(IF(B119&lt;&gt;B118,IF(ISBLANK(F$2),T119&amp;", ",T119&amp;" "&amp;F$2&amp;", "),(IF(Z119&lt;&gt;Z118,IF(ISBLANK(F$2),T119&amp;", ",T119&amp;" "&amp;F$2&amp;", "),IF((U119&lt;&gt;U118)*($G$2="Y"),"same collector, ","")))))))))&amp;(IF(ISBLANK(U119),"",(IF(U119&lt;&gt;U118,U119&amp;", ",(IF(B119&lt;&gt;B118,U119&amp;", ",IF(Z119&lt;&gt;Z118,U119&amp;", ",(IF(T119&lt;&gt;T118,IF((T119&lt;&gt;T118)*($G$2="Y"),"same date, ", ""),IF((T119=T118)*(U119=U118)*(S119&lt;&gt;S118)*($G$2="Y"),"same collector and date, ", ""))))))))))&amp;(IF(ISBLANK(V119),"",V119&amp;", "))&amp;IF((AA119&lt;&gt;AA120)*($H$2="y"),AD119&amp;AE119,IF((AA119&lt;&gt;AA120)*($H$2="m"),AD119&amp;AG119,IF(($H$2&lt;&gt;"m")*($H$2&lt;&gt;"Y"),(IF(F119=0,"",F119&amp;" "&amp;$F$4&amp;" "))&amp;(IF(G119=0,"",G119&amp;" "&amp;$G$4&amp;" "))&amp;(IF(H119=0,"",H119&amp;" "&amp;H$4&amp;" "))&amp;(IF(I119=0,"",I119&amp;" "&amp;$I$4&amp;" "))&amp;(IF(J119=0,"",J119&amp;" "&amp;$J$4&amp;" "))&amp;IF((ISBLANK(C119)),"","("&amp;C119&amp;")"),"")))&amp;IF((B119=B120)*(K119=K120)*(L119=L120)*(M119=M120),IF(($H$2&lt;&gt;"m")*($H$2&lt;&gt;"Y"), ", ", IF((ISNUMBER(FIND(")",AE119))), ", ", "")),IF((B119=B120)*(K119=K120)*(L119=L120),";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v>
      </c>
      <c r="AI119" s="1"/>
    </row>
    <row r="120" spans="1:35" s="4" customFormat="1" x14ac:dyDescent="0.25">
      <c r="A120" s="3">
        <f t="shared" si="12"/>
        <v>1</v>
      </c>
      <c r="B120" s="53" t="str">
        <f t="shared" si="16"/>
        <v>Kukulcania arizonica</v>
      </c>
      <c r="C120" s="57" t="s">
        <v>294</v>
      </c>
      <c r="D120" s="57" t="s">
        <v>204</v>
      </c>
      <c r="E120" s="57"/>
      <c r="F120" s="57">
        <v>0</v>
      </c>
      <c r="G120" s="57">
        <v>1</v>
      </c>
      <c r="H120" s="57">
        <v>0</v>
      </c>
      <c r="I120" s="57"/>
      <c r="J120" s="57"/>
      <c r="K120" s="57" t="s">
        <v>366</v>
      </c>
      <c r="L120" s="57" t="s">
        <v>79</v>
      </c>
      <c r="M120" s="54" t="s">
        <v>835</v>
      </c>
      <c r="N120" s="57" t="s">
        <v>865</v>
      </c>
      <c r="O120" s="58" t="s">
        <v>86</v>
      </c>
      <c r="P120" s="58"/>
      <c r="Q120" s="58" t="s">
        <v>86</v>
      </c>
      <c r="R120" s="58"/>
      <c r="S120" s="54" t="s">
        <v>866</v>
      </c>
      <c r="T120" s="57" t="s">
        <v>870</v>
      </c>
      <c r="U120" s="57" t="s">
        <v>871</v>
      </c>
      <c r="V120" s="57"/>
      <c r="W120" s="57" t="s">
        <v>86</v>
      </c>
      <c r="X120" s="147">
        <f ca="1">IF(ISBLANK(D120),"",IF('order-admin-units'!$I$1&lt;&gt;"y", "", IF((K120="")*(ISBLANK(D120)=FALSE), 'order-admin-units'!$B$1+1, VLOOKUP(K120, ordercountry, 2))))</f>
        <v>1</v>
      </c>
      <c r="Y120" s="147">
        <f ca="1">IF(ISBLANK(D120),"",IF('order-admin-units'!$I$1&lt;&gt;"y", "", IF(L120="", 'order-admin-units'!$B$2+1, VLOOKUP(K120&amp;"@"&amp;L120, orderadmin, 2))))</f>
        <v>4</v>
      </c>
      <c r="Z120" s="147" t="str">
        <f t="shared" si="13"/>
        <v>USAArizonaMaricopaPhoenix</v>
      </c>
      <c r="AA120" s="147" t="str">
        <f t="shared" si="14"/>
        <v>Kukulcania arizonicaUSAArizonaMaricopaPhoenix[N33.44838°, W112.07404°]P. Martin14/II/1955</v>
      </c>
      <c r="AB120" s="147" t="str">
        <f t="shared" si="15"/>
        <v>Kukulcania arizonicaUSAArizonaMaricopaPhoenix[N33.44838°, W112.07404°]P. Martin14/II/1955MCZ 145373</v>
      </c>
      <c r="AC120" s="147" t="str">
        <f t="shared" si="9"/>
        <v>Kukulcania arizonicaUSAArizonaMaricopaPhoenix[N33.44838°, W112.07404°]P. Martin14/II/1955</v>
      </c>
      <c r="AD120" s="11" t="str">
        <f t="shared" si="10"/>
        <v/>
      </c>
      <c r="AE120" s="11" t="str">
        <f t="array" ref="AE120">IF(ISBLANK(D120),"",IF(OR($H$2="y",$H$2="m"),IF(AA120=AA119,IF(OR(AB120=$AB$4:$AB119)=FALSE,AE119&amp;C120,AE119),"("&amp;C120)&amp;IF(AA120=AA121,IF(OR(AB121=$AB$4:$AB120)=FALSE,", ",""),") "),""))</f>
        <v/>
      </c>
      <c r="AF120" s="11" t="str">
        <f t="shared" si="11"/>
        <v/>
      </c>
      <c r="AG120" s="11" t="str">
        <f t="array" ref="AG120">IF(ISBLANK(D120),"",IF(OR($H$2="y",$H$2="m"),IF(AA120=AA119,IF(OR(AC120=$AC$4:$AC119)=FALSE,AG119&amp;AF120,AG119),"("&amp;AF120)&amp;IF(AA120=AA121,IF(OR(AC121=$AC$4:$AC120)=FALSE,", ",""),") "),""))</f>
        <v/>
      </c>
      <c r="AH120" s="10" t="str">
        <f>IF((ISBLANK(D120)),"",IF(D120=D119,AH119,"")&amp;IF(B119&lt;&gt;B120,((IF(ISBLANK(E120),$D$3&amp;"Non-type material: "&amp;$D$3,$D$3&amp;INDEX('type-categories'!$A$2:$B$100,MATCH(E120,'type-categories'!$A$2:$A$100,0),2)&amp;$D$3))),"")&amp;(IF(K120&lt;&gt;K119,$C$2&amp;K120&amp;$K$3&amp;$C$2&amp;" ",(IF(B120&lt;&gt;B119,$C$2&amp;K120&amp;$K$3&amp;$C$2&amp;" ",""))))&amp;(IF(L120="","",((IF(L120&lt;&gt;L119,$D$2&amp;L120&amp;$L$3&amp;$D$2&amp;" ",IF(B120&lt;&gt;B119,$D$2&amp;L120&amp;$L$3&amp;$D$2&amp;" ",""))))))&amp;(IF(M120="","",((IF(M120&lt;&gt;M119,$E$2&amp;M120&amp;$E$2&amp;","&amp;" ",IF(B120&lt;&gt;B119,$E$2&amp;M120&amp;$E$2&amp;",",""))))))&amp;(IF(N120="","",IF(N120&lt;&gt;N119,N120&amp;", ",IF(B120&lt;&gt;B119,N120&amp;", ",""))))&amp;(IF(ISBLANK(O120),"",(IF(O120&lt;&gt;O119,O120&amp;", ",IF(B120&lt;&gt;B119,O120&amp;", ","")))))&amp;(IF(ISBLANK(P120),"",(IF(P120&lt;&gt;P119,P120&amp;", ",IF(B120&lt;&gt;B119,P120&amp;", ",IF(Z120&lt;&gt;Z119,P120&amp;", ",""))))))&amp;(IF(ISBLANK(Q120),"",(IF(Q120&lt;&gt;Q119,Q120&amp;", ",IF(B120&lt;&gt;B119,Q120&amp;", ",IF(Z120&lt;&gt;Z119,Q120&amp;", ",""))))))&amp;(IF(ISBLANK(R120),"",(IF(R120&lt;&gt;R119,R120&amp;"m, ",IF(B120&lt;&gt;B119,R120&amp;"m, ",IF(Z120&lt;&gt;Z119,R120&amp;"m, ",""))))))&amp;IF(ISBLANK(S120),"",(IF(B120&lt;&gt;B119,S120&amp;", ",IF(S120&lt;&gt;S119,IF((Z120=Z119),"same locality "&amp;S120&amp;", ",S120&amp;", "),""))))&amp;(IF(ISBLANK(T120),"",(IF(T120&lt;&gt;T119,IF(ISBLANK(F$2),T120&amp;", ",T120&amp;" "&amp;F$2&amp;", "),(IF(B120&lt;&gt;B119,IF(ISBLANK(F$2),T120&amp;", ",T120&amp;" "&amp;F$2&amp;", "),(IF(Z120&lt;&gt;Z119,IF(ISBLANK(F$2),T120&amp;", ",T120&amp;" "&amp;F$2&amp;", "),IF((U120&lt;&gt;U119)*($G$2="Y"),"same collector, ","")))))))))&amp;(IF(ISBLANK(U120),"",(IF(U120&lt;&gt;U119,U120&amp;", ",(IF(B120&lt;&gt;B119,U120&amp;", ",IF(Z120&lt;&gt;Z119,U120&amp;", ",(IF(T120&lt;&gt;T119,IF((T120&lt;&gt;T119)*($G$2="Y"),"same date, ", ""),IF((T120=T119)*(U120=U119)*(S120&lt;&gt;S119)*($G$2="Y"),"same collector and date, ", ""))))))))))&amp;(IF(ISBLANK(V120),"",V120&amp;", "))&amp;IF((AA120&lt;&gt;AA121)*($H$2="y"),AD120&amp;AE120,IF((AA120&lt;&gt;AA121)*($H$2="m"),AD120&amp;AG120,IF(($H$2&lt;&gt;"m")*($H$2&lt;&gt;"Y"),(IF(F120=0,"",F120&amp;" "&amp;$F$4&amp;" "))&amp;(IF(G120=0,"",G120&amp;" "&amp;$G$4&amp;" "))&amp;(IF(H120=0,"",H120&amp;" "&amp;H$4&amp;" "))&amp;(IF(I120=0,"",I120&amp;" "&amp;$I$4&amp;" "))&amp;(IF(J120=0,"",J120&amp;" "&amp;$J$4&amp;" "))&amp;IF((ISBLANK(C120)),"","("&amp;C120&amp;")"),"")))&amp;IF((B120=B121)*(K120=K121)*(L120=L121)*(M120=M121),IF(($H$2&lt;&gt;"m")*($H$2&lt;&gt;"Y"), ", ", IF((ISNUMBER(FIND(")",AE120))), ", ", "")),IF((B120=B121)*(K120=K121)*(L120=L121),";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v>
      </c>
      <c r="AI120" s="1"/>
    </row>
    <row r="121" spans="1:35" s="4" customFormat="1" x14ac:dyDescent="0.25">
      <c r="A121" s="3">
        <f t="shared" si="12"/>
        <v>1</v>
      </c>
      <c r="B121" s="53" t="str">
        <f t="shared" si="16"/>
        <v>Kukulcania arizonica</v>
      </c>
      <c r="C121" s="57" t="s">
        <v>295</v>
      </c>
      <c r="D121" s="57" t="s">
        <v>204</v>
      </c>
      <c r="E121" s="57"/>
      <c r="F121" s="57">
        <v>0</v>
      </c>
      <c r="G121" s="57">
        <v>2</v>
      </c>
      <c r="H121" s="57">
        <v>0</v>
      </c>
      <c r="I121" s="57"/>
      <c r="J121" s="57"/>
      <c r="K121" s="57" t="s">
        <v>366</v>
      </c>
      <c r="L121" s="57" t="s">
        <v>79</v>
      </c>
      <c r="M121" s="54" t="s">
        <v>835</v>
      </c>
      <c r="N121" s="57" t="s">
        <v>865</v>
      </c>
      <c r="O121" s="58" t="s">
        <v>86</v>
      </c>
      <c r="P121" s="58"/>
      <c r="Q121" s="58" t="s">
        <v>86</v>
      </c>
      <c r="R121" s="58"/>
      <c r="S121" s="54" t="s">
        <v>866</v>
      </c>
      <c r="T121" s="57" t="s">
        <v>838</v>
      </c>
      <c r="U121" s="57" t="s">
        <v>872</v>
      </c>
      <c r="V121" s="57"/>
      <c r="W121" s="57" t="s">
        <v>86</v>
      </c>
      <c r="X121" s="147">
        <f ca="1">IF(ISBLANK(D121),"",IF('order-admin-units'!$I$1&lt;&gt;"y", "", IF((K121="")*(ISBLANK(D121)=FALSE), 'order-admin-units'!$B$1+1, VLOOKUP(K121, ordercountry, 2))))</f>
        <v>1</v>
      </c>
      <c r="Y121" s="147">
        <f ca="1">IF(ISBLANK(D121),"",IF('order-admin-units'!$I$1&lt;&gt;"y", "", IF(L121="", 'order-admin-units'!$B$2+1, VLOOKUP(K121&amp;"@"&amp;L121, orderadmin, 2))))</f>
        <v>4</v>
      </c>
      <c r="Z121" s="147" t="str">
        <f t="shared" si="13"/>
        <v>USAArizonaMaricopaPhoenix</v>
      </c>
      <c r="AA121" s="147" t="str">
        <f t="shared" si="14"/>
        <v>Kukulcania arizonicaUSAArizonaMaricopaPhoenix[N33.44838°, W112.07404°]W. EberhardIX/1964</v>
      </c>
      <c r="AB121" s="147" t="str">
        <f t="shared" si="15"/>
        <v>Kukulcania arizonicaUSAArizonaMaricopaPhoenix[N33.44838°, W112.07404°]W. EberhardIX/1964MCZ 145385</v>
      </c>
      <c r="AC121" s="147" t="str">
        <f t="shared" si="9"/>
        <v>Kukulcania arizonicaUSAArizonaMaricopaPhoenix[N33.44838°, W112.07404°]W. EberhardIX/1964</v>
      </c>
      <c r="AD121" s="11" t="str">
        <f t="shared" si="10"/>
        <v/>
      </c>
      <c r="AE121" s="11" t="str">
        <f t="array" ref="AE121">IF(ISBLANK(D121),"",IF(OR($H$2="y",$H$2="m"),IF(AA121=AA120,IF(OR(AB121=$AB$4:$AB120)=FALSE,AE120&amp;C121,AE120),"("&amp;C121)&amp;IF(AA121=AA122,IF(OR(AB122=$AB$4:$AB121)=FALSE,", ",""),") "),""))</f>
        <v/>
      </c>
      <c r="AF121" s="11" t="str">
        <f t="shared" si="11"/>
        <v/>
      </c>
      <c r="AG121" s="11" t="str">
        <f t="array" ref="AG121">IF(ISBLANK(D121),"",IF(OR($H$2="y",$H$2="m"),IF(AA121=AA120,IF(OR(AC121=$AC$4:$AC120)=FALSE,AG120&amp;AF121,AG120),"("&amp;AF121)&amp;IF(AA121=AA122,IF(OR(AC122=$AC$4:$AC121)=FALSE,", ",""),") "),""))</f>
        <v/>
      </c>
      <c r="AH121" s="10" t="str">
        <f>IF((ISBLANK(D121)),"",IF(D121=D120,AH120,"")&amp;IF(B120&lt;&gt;B121,((IF(ISBLANK(E121),$D$3&amp;"Non-type material: "&amp;$D$3,$D$3&amp;INDEX('type-categories'!$A$2:$B$100,MATCH(E121,'type-categories'!$A$2:$A$100,0),2)&amp;$D$3))),"")&amp;(IF(K121&lt;&gt;K120,$C$2&amp;K121&amp;$K$3&amp;$C$2&amp;" ",(IF(B121&lt;&gt;B120,$C$2&amp;K121&amp;$K$3&amp;$C$2&amp;" ",""))))&amp;(IF(L121="","",((IF(L121&lt;&gt;L120,$D$2&amp;L121&amp;$L$3&amp;$D$2&amp;" ",IF(B121&lt;&gt;B120,$D$2&amp;L121&amp;$L$3&amp;$D$2&amp;" ",""))))))&amp;(IF(M121="","",((IF(M121&lt;&gt;M120,$E$2&amp;M121&amp;$E$2&amp;","&amp;" ",IF(B121&lt;&gt;B120,$E$2&amp;M121&amp;$E$2&amp;",",""))))))&amp;(IF(N121="","",IF(N121&lt;&gt;N120,N121&amp;", ",IF(B121&lt;&gt;B120,N121&amp;", ",""))))&amp;(IF(ISBLANK(O121),"",(IF(O121&lt;&gt;O120,O121&amp;", ",IF(B121&lt;&gt;B120,O121&amp;", ","")))))&amp;(IF(ISBLANK(P121),"",(IF(P121&lt;&gt;P120,P121&amp;", ",IF(B121&lt;&gt;B120,P121&amp;", ",IF(Z121&lt;&gt;Z120,P121&amp;", ",""))))))&amp;(IF(ISBLANK(Q121),"",(IF(Q121&lt;&gt;Q120,Q121&amp;", ",IF(B121&lt;&gt;B120,Q121&amp;", ",IF(Z121&lt;&gt;Z120,Q121&amp;", ",""))))))&amp;(IF(ISBLANK(R121),"",(IF(R121&lt;&gt;R120,R121&amp;"m, ",IF(B121&lt;&gt;B120,R121&amp;"m, ",IF(Z121&lt;&gt;Z120,R121&amp;"m, ",""))))))&amp;IF(ISBLANK(S121),"",(IF(B121&lt;&gt;B120,S121&amp;", ",IF(S121&lt;&gt;S120,IF((Z121=Z120),"same locality "&amp;S121&amp;", ",S121&amp;", "),""))))&amp;(IF(ISBLANK(T121),"",(IF(T121&lt;&gt;T120,IF(ISBLANK(F$2),T121&amp;", ",T121&amp;" "&amp;F$2&amp;", "),(IF(B121&lt;&gt;B120,IF(ISBLANK(F$2),T121&amp;", ",T121&amp;" "&amp;F$2&amp;", "),(IF(Z121&lt;&gt;Z120,IF(ISBLANK(F$2),T121&amp;", ",T121&amp;" "&amp;F$2&amp;", "),IF((U121&lt;&gt;U120)*($G$2="Y"),"same collector, ","")))))))))&amp;(IF(ISBLANK(U121),"",(IF(U121&lt;&gt;U120,U121&amp;", ",(IF(B121&lt;&gt;B120,U121&amp;", ",IF(Z121&lt;&gt;Z120,U121&amp;", ",(IF(T121&lt;&gt;T120,IF((T121&lt;&gt;T120)*($G$2="Y"),"same date, ", ""),IF((T121=T120)*(U121=U120)*(S121&lt;&gt;S120)*($G$2="Y"),"same collector and date, ", ""))))))))))&amp;(IF(ISBLANK(V121),"",V121&amp;", "))&amp;IF((AA121&lt;&gt;AA122)*($H$2="y"),AD121&amp;AE121,IF((AA121&lt;&gt;AA122)*($H$2="m"),AD121&amp;AG121,IF(($H$2&lt;&gt;"m")*($H$2&lt;&gt;"Y"),(IF(F121=0,"",F121&amp;" "&amp;$F$4&amp;" "))&amp;(IF(G121=0,"",G121&amp;" "&amp;$G$4&amp;" "))&amp;(IF(H121=0,"",H121&amp;" "&amp;H$4&amp;" "))&amp;(IF(I121=0,"",I121&amp;" "&amp;$I$4&amp;" "))&amp;(IF(J121=0,"",J121&amp;" "&amp;$J$4&amp;" "))&amp;IF((ISBLANK(C121)),"","("&amp;C121&amp;")"),"")))&amp;IF((B121=B122)*(K121=K122)*(L121=L122)*(M121=M122),IF(($H$2&lt;&gt;"m")*($H$2&lt;&gt;"Y"), ", ", IF((ISNUMBER(FIND(")",AE121))), ", ", "")),IF((B121=B122)*(K121=K122)*(L121=L122),";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v>
      </c>
      <c r="AI121" s="1"/>
    </row>
    <row r="122" spans="1:35" s="4" customFormat="1" x14ac:dyDescent="0.25">
      <c r="A122" s="3">
        <f t="shared" si="12"/>
        <v>1</v>
      </c>
      <c r="B122" s="53" t="str">
        <f t="shared" si="16"/>
        <v>Kukulcania arizonica</v>
      </c>
      <c r="C122" s="57" t="s">
        <v>296</v>
      </c>
      <c r="D122" s="57" t="s">
        <v>204</v>
      </c>
      <c r="E122" s="57"/>
      <c r="F122" s="57">
        <v>1</v>
      </c>
      <c r="G122" s="57">
        <v>1</v>
      </c>
      <c r="H122" s="57">
        <v>1</v>
      </c>
      <c r="I122" s="57"/>
      <c r="J122" s="57"/>
      <c r="K122" s="57" t="s">
        <v>366</v>
      </c>
      <c r="L122" s="57" t="s">
        <v>79</v>
      </c>
      <c r="M122" s="54" t="s">
        <v>835</v>
      </c>
      <c r="N122" s="57" t="s">
        <v>865</v>
      </c>
      <c r="O122" s="58" t="s">
        <v>86</v>
      </c>
      <c r="P122" s="58"/>
      <c r="Q122" s="58" t="s">
        <v>86</v>
      </c>
      <c r="R122" s="58"/>
      <c r="S122" s="54" t="s">
        <v>866</v>
      </c>
      <c r="T122" s="57" t="s">
        <v>838</v>
      </c>
      <c r="U122" s="57" t="s">
        <v>873</v>
      </c>
      <c r="V122" s="57"/>
      <c r="W122" s="57" t="s">
        <v>86</v>
      </c>
      <c r="X122" s="147">
        <f ca="1">IF(ISBLANK(D122),"",IF('order-admin-units'!$I$1&lt;&gt;"y", "", IF((K122="")*(ISBLANK(D122)=FALSE), 'order-admin-units'!$B$1+1, VLOOKUP(K122, ordercountry, 2))))</f>
        <v>1</v>
      </c>
      <c r="Y122" s="147">
        <f ca="1">IF(ISBLANK(D122),"",IF('order-admin-units'!$I$1&lt;&gt;"y", "", IF(L122="", 'order-admin-units'!$B$2+1, VLOOKUP(K122&amp;"@"&amp;L122, orderadmin, 2))))</f>
        <v>4</v>
      </c>
      <c r="Z122" s="147" t="str">
        <f t="shared" si="13"/>
        <v>USAArizonaMaricopaPhoenix</v>
      </c>
      <c r="AA122" s="147" t="str">
        <f t="shared" si="14"/>
        <v>Kukulcania arizonicaUSAArizonaMaricopaPhoenix[N33.44838°, W112.07404°]W. EberhardVII/1964</v>
      </c>
      <c r="AB122" s="147" t="str">
        <f t="shared" si="15"/>
        <v>Kukulcania arizonicaUSAArizonaMaricopaPhoenix[N33.44838°, W112.07404°]W. EberhardVII/1964MCZ 145383</v>
      </c>
      <c r="AC122" s="147" t="str">
        <f t="shared" si="9"/>
        <v>Kukulcania arizonicaUSAArizonaMaricopaPhoenix[N33.44838°, W112.07404°]W. EberhardVII/1964</v>
      </c>
      <c r="AD122" s="11" t="str">
        <f t="shared" si="10"/>
        <v/>
      </c>
      <c r="AE122" s="11" t="str">
        <f t="array" ref="AE122">IF(ISBLANK(D122),"",IF(OR($H$2="y",$H$2="m"),IF(AA122=AA121,IF(OR(AB122=$AB$4:$AB121)=FALSE,AE121&amp;C122,AE121),"("&amp;C122)&amp;IF(AA122=AA123,IF(OR(AB123=$AB$4:$AB122)=FALSE,", ",""),") "),""))</f>
        <v/>
      </c>
      <c r="AF122" s="11" t="str">
        <f t="shared" si="11"/>
        <v/>
      </c>
      <c r="AG122" s="11" t="str">
        <f t="array" ref="AG122">IF(ISBLANK(D122),"",IF(OR($H$2="y",$H$2="m"),IF(AA122=AA121,IF(OR(AC122=$AC$4:$AC121)=FALSE,AG121&amp;AF122,AG121),"("&amp;AF122)&amp;IF(AA122=AA123,IF(OR(AC123=$AC$4:$AC122)=FALSE,", ",""),") "),""))</f>
        <v/>
      </c>
      <c r="AH122" s="10" t="str">
        <f>IF((ISBLANK(D122)),"",IF(D122=D121,AH121,"")&amp;IF(B121&lt;&gt;B122,((IF(ISBLANK(E122),$D$3&amp;"Non-type material: "&amp;$D$3,$D$3&amp;INDEX('type-categories'!$A$2:$B$100,MATCH(E122,'type-categories'!$A$2:$A$100,0),2)&amp;$D$3))),"")&amp;(IF(K122&lt;&gt;K121,$C$2&amp;K122&amp;$K$3&amp;$C$2&amp;" ",(IF(B122&lt;&gt;B121,$C$2&amp;K122&amp;$K$3&amp;$C$2&amp;" ",""))))&amp;(IF(L122="","",((IF(L122&lt;&gt;L121,$D$2&amp;L122&amp;$L$3&amp;$D$2&amp;" ",IF(B122&lt;&gt;B121,$D$2&amp;L122&amp;$L$3&amp;$D$2&amp;" ",""))))))&amp;(IF(M122="","",((IF(M122&lt;&gt;M121,$E$2&amp;M122&amp;$E$2&amp;","&amp;" ",IF(B122&lt;&gt;B121,$E$2&amp;M122&amp;$E$2&amp;",",""))))))&amp;(IF(N122="","",IF(N122&lt;&gt;N121,N122&amp;", ",IF(B122&lt;&gt;B121,N122&amp;", ",""))))&amp;(IF(ISBLANK(O122),"",(IF(O122&lt;&gt;O121,O122&amp;", ",IF(B122&lt;&gt;B121,O122&amp;", ","")))))&amp;(IF(ISBLANK(P122),"",(IF(P122&lt;&gt;P121,P122&amp;", ",IF(B122&lt;&gt;B121,P122&amp;", ",IF(Z122&lt;&gt;Z121,P122&amp;", ",""))))))&amp;(IF(ISBLANK(Q122),"",(IF(Q122&lt;&gt;Q121,Q122&amp;", ",IF(B122&lt;&gt;B121,Q122&amp;", ",IF(Z122&lt;&gt;Z121,Q122&amp;", ",""))))))&amp;(IF(ISBLANK(R122),"",(IF(R122&lt;&gt;R121,R122&amp;"m, ",IF(B122&lt;&gt;B121,R122&amp;"m, ",IF(Z122&lt;&gt;Z121,R122&amp;"m, ",""))))))&amp;IF(ISBLANK(S122),"",(IF(B122&lt;&gt;B121,S122&amp;", ",IF(S122&lt;&gt;S121,IF((Z122=Z121),"same locality "&amp;S122&amp;", ",S122&amp;", "),""))))&amp;(IF(ISBLANK(T122),"",(IF(T122&lt;&gt;T121,IF(ISBLANK(F$2),T122&amp;", ",T122&amp;" "&amp;F$2&amp;", "),(IF(B122&lt;&gt;B121,IF(ISBLANK(F$2),T122&amp;", ",T122&amp;" "&amp;F$2&amp;", "),(IF(Z122&lt;&gt;Z121,IF(ISBLANK(F$2),T122&amp;", ",T122&amp;" "&amp;F$2&amp;", "),IF((U122&lt;&gt;U121)*($G$2="Y"),"same collector, ","")))))))))&amp;(IF(ISBLANK(U122),"",(IF(U122&lt;&gt;U121,U122&amp;", ",(IF(B122&lt;&gt;B121,U122&amp;", ",IF(Z122&lt;&gt;Z121,U122&amp;", ",(IF(T122&lt;&gt;T121,IF((T122&lt;&gt;T121)*($G$2="Y"),"same date, ", ""),IF((T122=T121)*(U122=U121)*(S122&lt;&gt;S121)*($G$2="Y"),"same collector and date, ", ""))))))))))&amp;(IF(ISBLANK(V122),"",V122&amp;", "))&amp;IF((AA122&lt;&gt;AA123)*($H$2="y"),AD122&amp;AE122,IF((AA122&lt;&gt;AA123)*($H$2="m"),AD122&amp;AG122,IF(($H$2&lt;&gt;"m")*($H$2&lt;&gt;"Y"),(IF(F122=0,"",F122&amp;" "&amp;$F$4&amp;" "))&amp;(IF(G122=0,"",G122&amp;" "&amp;$G$4&amp;" "))&amp;(IF(H122=0,"",H122&amp;" "&amp;H$4&amp;" "))&amp;(IF(I122=0,"",I122&amp;" "&amp;$I$4&amp;" "))&amp;(IF(J122=0,"",J122&amp;" "&amp;$J$4&amp;" "))&amp;IF((ISBLANK(C122)),"","("&amp;C122&amp;")"),"")))&amp;IF((B122=B123)*(K122=K123)*(L122=L123)*(M122=M123),IF(($H$2&lt;&gt;"m")*($H$2&lt;&gt;"Y"), ", ", IF((ISNUMBER(FIND(")",AE122))), ", ", "")),IF((B122=B123)*(K122=K123)*(L122=L123),";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v>
      </c>
      <c r="AI122" s="1"/>
    </row>
    <row r="123" spans="1:35" s="4" customFormat="1" x14ac:dyDescent="0.25">
      <c r="A123" s="3">
        <f t="shared" si="12"/>
        <v>1</v>
      </c>
      <c r="B123" s="53" t="str">
        <f t="shared" si="16"/>
        <v>Kukulcania arizonica</v>
      </c>
      <c r="C123" s="57" t="s">
        <v>297</v>
      </c>
      <c r="D123" s="57" t="s">
        <v>204</v>
      </c>
      <c r="E123" s="57"/>
      <c r="F123" s="57">
        <v>0</v>
      </c>
      <c r="G123" s="57">
        <v>1</v>
      </c>
      <c r="H123" s="57">
        <v>0</v>
      </c>
      <c r="I123" s="57"/>
      <c r="J123" s="57"/>
      <c r="K123" s="57" t="s">
        <v>366</v>
      </c>
      <c r="L123" s="57" t="s">
        <v>79</v>
      </c>
      <c r="M123" s="54" t="s">
        <v>835</v>
      </c>
      <c r="N123" s="57" t="s">
        <v>865</v>
      </c>
      <c r="O123" s="58" t="s">
        <v>86</v>
      </c>
      <c r="P123" s="58"/>
      <c r="Q123" s="58" t="s">
        <v>86</v>
      </c>
      <c r="R123" s="58"/>
      <c r="S123" s="54" t="s">
        <v>866</v>
      </c>
      <c r="T123" s="57" t="s">
        <v>838</v>
      </c>
      <c r="U123" s="57" t="s">
        <v>873</v>
      </c>
      <c r="V123" s="57"/>
      <c r="W123" s="57" t="s">
        <v>144</v>
      </c>
      <c r="X123" s="147">
        <f ca="1">IF(ISBLANK(D123),"",IF('order-admin-units'!$I$1&lt;&gt;"y", "", IF((K123="")*(ISBLANK(D123)=FALSE), 'order-admin-units'!$B$1+1, VLOOKUP(K123, ordercountry, 2))))</f>
        <v>1</v>
      </c>
      <c r="Y123" s="147">
        <f ca="1">IF(ISBLANK(D123),"",IF('order-admin-units'!$I$1&lt;&gt;"y", "", IF(L123="", 'order-admin-units'!$B$2+1, VLOOKUP(K123&amp;"@"&amp;L123, orderadmin, 2))))</f>
        <v>4</v>
      </c>
      <c r="Z123" s="147" t="str">
        <f t="shared" si="13"/>
        <v>USAArizonaMaricopaPhoenix</v>
      </c>
      <c r="AA123" s="147" t="str">
        <f t="shared" si="14"/>
        <v>Kukulcania arizonicaUSAArizonaMaricopaPhoenix[N33.44838°, W112.07404°]W. EberhardVII/1964</v>
      </c>
      <c r="AB123" s="147" t="str">
        <f t="shared" si="15"/>
        <v>Kukulcania arizonicaUSAArizonaMaricopaPhoenix[N33.44838°, W112.07404°]W. EberhardVII/1964MCZ 145384</v>
      </c>
      <c r="AC123" s="147" t="str">
        <f t="shared" si="9"/>
        <v>Kukulcania arizonicaUSAArizonaMaricopaPhoenix[N33.44838°, W112.07404°]W. EberhardVII/1964</v>
      </c>
      <c r="AD123" s="11" t="str">
        <f t="shared" si="10"/>
        <v/>
      </c>
      <c r="AE123" s="11" t="str">
        <f t="array" ref="AE123">IF(ISBLANK(D123),"",IF(OR($H$2="y",$H$2="m"),IF(AA123=AA122,IF(OR(AB123=$AB$4:$AB122)=FALSE,AE122&amp;C123,AE122),"("&amp;C123)&amp;IF(AA123=AA124,IF(OR(AB124=$AB$4:$AB123)=FALSE,", ",""),") "),""))</f>
        <v/>
      </c>
      <c r="AF123" s="11" t="str">
        <f t="shared" si="11"/>
        <v/>
      </c>
      <c r="AG123" s="11" t="str">
        <f t="array" ref="AG123">IF(ISBLANK(D123),"",IF(OR($H$2="y",$H$2="m"),IF(AA123=AA122,IF(OR(AC123=$AC$4:$AC122)=FALSE,AG122&amp;AF123,AG122),"("&amp;AF123)&amp;IF(AA123=AA124,IF(OR(AC124=$AC$4:$AC123)=FALSE,", ",""),") "),""))</f>
        <v/>
      </c>
      <c r="AH123" s="10" t="str">
        <f>IF((ISBLANK(D123)),"",IF(D123=D122,AH122,"")&amp;IF(B122&lt;&gt;B123,((IF(ISBLANK(E123),$D$3&amp;"Non-type material: "&amp;$D$3,$D$3&amp;INDEX('type-categories'!$A$2:$B$100,MATCH(E123,'type-categories'!$A$2:$A$100,0),2)&amp;$D$3))),"")&amp;(IF(K123&lt;&gt;K122,$C$2&amp;K123&amp;$K$3&amp;$C$2&amp;" ",(IF(B123&lt;&gt;B122,$C$2&amp;K123&amp;$K$3&amp;$C$2&amp;" ",""))))&amp;(IF(L123="","",((IF(L123&lt;&gt;L122,$D$2&amp;L123&amp;$L$3&amp;$D$2&amp;" ",IF(B123&lt;&gt;B122,$D$2&amp;L123&amp;$L$3&amp;$D$2&amp;" ",""))))))&amp;(IF(M123="","",((IF(M123&lt;&gt;M122,$E$2&amp;M123&amp;$E$2&amp;","&amp;" ",IF(B123&lt;&gt;B122,$E$2&amp;M123&amp;$E$2&amp;",",""))))))&amp;(IF(N123="","",IF(N123&lt;&gt;N122,N123&amp;", ",IF(B123&lt;&gt;B122,N123&amp;", ",""))))&amp;(IF(ISBLANK(O123),"",(IF(O123&lt;&gt;O122,O123&amp;", ",IF(B123&lt;&gt;B122,O123&amp;", ","")))))&amp;(IF(ISBLANK(P123),"",(IF(P123&lt;&gt;P122,P123&amp;", ",IF(B123&lt;&gt;B122,P123&amp;", ",IF(Z123&lt;&gt;Z122,P123&amp;", ",""))))))&amp;(IF(ISBLANK(Q123),"",(IF(Q123&lt;&gt;Q122,Q123&amp;", ",IF(B123&lt;&gt;B122,Q123&amp;", ",IF(Z123&lt;&gt;Z122,Q123&amp;", ",""))))))&amp;(IF(ISBLANK(R123),"",(IF(R123&lt;&gt;R122,R123&amp;"m, ",IF(B123&lt;&gt;B122,R123&amp;"m, ",IF(Z123&lt;&gt;Z122,R123&amp;"m, ",""))))))&amp;IF(ISBLANK(S123),"",(IF(B123&lt;&gt;B122,S123&amp;", ",IF(S123&lt;&gt;S122,IF((Z123=Z122),"same locality "&amp;S123&amp;", ",S123&amp;", "),""))))&amp;(IF(ISBLANK(T123),"",(IF(T123&lt;&gt;T122,IF(ISBLANK(F$2),T123&amp;", ",T123&amp;" "&amp;F$2&amp;", "),(IF(B123&lt;&gt;B122,IF(ISBLANK(F$2),T123&amp;", ",T123&amp;" "&amp;F$2&amp;", "),(IF(Z123&lt;&gt;Z122,IF(ISBLANK(F$2),T123&amp;", ",T123&amp;" "&amp;F$2&amp;", "),IF((U123&lt;&gt;U122)*($G$2="Y"),"same collector, ","")))))))))&amp;(IF(ISBLANK(U123),"",(IF(U123&lt;&gt;U122,U123&amp;", ",(IF(B123&lt;&gt;B122,U123&amp;", ",IF(Z123&lt;&gt;Z122,U123&amp;", ",(IF(T123&lt;&gt;T122,IF((T123&lt;&gt;T122)*($G$2="Y"),"same date, ", ""),IF((T123=T122)*(U123=U122)*(S123&lt;&gt;S122)*($G$2="Y"),"same collector and date, ", ""))))))))))&amp;(IF(ISBLANK(V123),"",V123&amp;", "))&amp;IF((AA123&lt;&gt;AA124)*($H$2="y"),AD123&amp;AE123,IF((AA123&lt;&gt;AA124)*($H$2="m"),AD123&amp;AG123,IF(($H$2&lt;&gt;"m")*($H$2&lt;&gt;"Y"),(IF(F123=0,"",F123&amp;" "&amp;$F$4&amp;" "))&amp;(IF(G123=0,"",G123&amp;" "&amp;$G$4&amp;" "))&amp;(IF(H123=0,"",H123&amp;" "&amp;H$4&amp;" "))&amp;(IF(I123=0,"",I123&amp;" "&amp;$I$4&amp;" "))&amp;(IF(J123=0,"",J123&amp;" "&amp;$J$4&amp;" "))&amp;IF((ISBLANK(C123)),"","("&amp;C123&amp;")"),"")))&amp;IF((B123=B124)*(K123=K124)*(L123=L124)*(M123=M124),IF(($H$2&lt;&gt;"m")*($H$2&lt;&gt;"Y"), ", ", IF((ISNUMBER(FIND(")",AE123))), ", ", "")),IF((B123=B124)*(K123=K124)*(L123=L124),";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v>
      </c>
      <c r="AI123" s="1"/>
    </row>
    <row r="124" spans="1:35" s="4" customFormat="1" x14ac:dyDescent="0.25">
      <c r="A124" s="3">
        <f t="shared" si="12"/>
        <v>1</v>
      </c>
      <c r="B124" s="53" t="str">
        <f t="shared" si="16"/>
        <v>Kukulcania arizonica</v>
      </c>
      <c r="C124" s="57" t="s">
        <v>234</v>
      </c>
      <c r="D124" s="57" t="s">
        <v>204</v>
      </c>
      <c r="E124" s="57"/>
      <c r="F124" s="57">
        <v>0</v>
      </c>
      <c r="G124" s="57">
        <v>1</v>
      </c>
      <c r="H124" s="57">
        <v>0</v>
      </c>
      <c r="I124" s="57"/>
      <c r="J124" s="57"/>
      <c r="K124" s="57" t="s">
        <v>366</v>
      </c>
      <c r="L124" s="57" t="s">
        <v>79</v>
      </c>
      <c r="M124" s="54" t="s">
        <v>835</v>
      </c>
      <c r="N124" s="57" t="s">
        <v>874</v>
      </c>
      <c r="O124" s="58" t="s">
        <v>86</v>
      </c>
      <c r="P124" s="58"/>
      <c r="Q124" s="58" t="s">
        <v>86</v>
      </c>
      <c r="R124" s="58"/>
      <c r="S124" s="54" t="s">
        <v>875</v>
      </c>
      <c r="T124" s="57" t="s">
        <v>876</v>
      </c>
      <c r="U124" s="57" t="s">
        <v>877</v>
      </c>
      <c r="V124" s="57"/>
      <c r="W124" s="57" t="s">
        <v>86</v>
      </c>
      <c r="X124" s="147">
        <f ca="1">IF(ISBLANK(D124),"",IF('order-admin-units'!$I$1&lt;&gt;"y", "", IF((K124="")*(ISBLANK(D124)=FALSE), 'order-admin-units'!$B$1+1, VLOOKUP(K124, ordercountry, 2))))</f>
        <v>1</v>
      </c>
      <c r="Y124" s="147">
        <f ca="1">IF(ISBLANK(D124),"",IF('order-admin-units'!$I$1&lt;&gt;"y", "", IF(L124="", 'order-admin-units'!$B$2+1, VLOOKUP(K124&amp;"@"&amp;L124, orderadmin, 2))))</f>
        <v>4</v>
      </c>
      <c r="Z124" s="147" t="str">
        <f t="shared" si="13"/>
        <v>USAArizonaMaricopaPhoenix, grounds of Phoenix Zoo</v>
      </c>
      <c r="AA124" s="147" t="str">
        <f t="shared" si="14"/>
        <v>Kukulcania arizonicaUSAArizonaMaricopaPhoenix, grounds of Phoenix Zoo[N33.4499°, W111.9466°]C. RickabaughVI/1987</v>
      </c>
      <c r="AB124" s="147" t="str">
        <f t="shared" si="15"/>
        <v xml:space="preserve">Kukulcania arizonicaUSAArizonaMaricopaPhoenix, grounds of Phoenix Zoo[N33.4499°, W111.9466°]C. RickabaughVI/1987USNM </v>
      </c>
      <c r="AC124" s="147" t="str">
        <f t="shared" si="9"/>
        <v>Kukulcania arizonicaUSAArizonaMaricopaPhoenix, grounds of Phoenix Zoo[N33.4499°, W111.9466°]C. RickabaughVI/1987</v>
      </c>
      <c r="AD124" s="11" t="str">
        <f t="shared" si="10"/>
        <v/>
      </c>
      <c r="AE124" s="11" t="str">
        <f t="array" ref="AE124">IF(ISBLANK(D124),"",IF(OR($H$2="y",$H$2="m"),IF(AA124=AA123,IF(OR(AB124=$AB$4:$AB123)=FALSE,AE123&amp;C124,AE123),"("&amp;C124)&amp;IF(AA124=AA125,IF(OR(AB125=$AB$4:$AB124)=FALSE,", ",""),") "),""))</f>
        <v/>
      </c>
      <c r="AF124" s="11" t="str">
        <f t="shared" si="11"/>
        <v/>
      </c>
      <c r="AG124" s="11" t="str">
        <f t="array" ref="AG124">IF(ISBLANK(D124),"",IF(OR($H$2="y",$H$2="m"),IF(AA124=AA123,IF(OR(AC124=$AC$4:$AC123)=FALSE,AG123&amp;AF124,AG123),"("&amp;AF124)&amp;IF(AA124=AA125,IF(OR(AC125=$AC$4:$AC124)=FALSE,", ",""),") "),""))</f>
        <v/>
      </c>
      <c r="AH124" s="10" t="str">
        <f>IF((ISBLANK(D124)),"",IF(D124=D123,AH123,"")&amp;IF(B123&lt;&gt;B124,((IF(ISBLANK(E124),$D$3&amp;"Non-type material: "&amp;$D$3,$D$3&amp;INDEX('type-categories'!$A$2:$B$100,MATCH(E124,'type-categories'!$A$2:$A$100,0),2)&amp;$D$3))),"")&amp;(IF(K124&lt;&gt;K123,$C$2&amp;K124&amp;$K$3&amp;$C$2&amp;" ",(IF(B124&lt;&gt;B123,$C$2&amp;K124&amp;$K$3&amp;$C$2&amp;" ",""))))&amp;(IF(L124="","",((IF(L124&lt;&gt;L123,$D$2&amp;L124&amp;$L$3&amp;$D$2&amp;" ",IF(B124&lt;&gt;B123,$D$2&amp;L124&amp;$L$3&amp;$D$2&amp;" ",""))))))&amp;(IF(M124="","",((IF(M124&lt;&gt;M123,$E$2&amp;M124&amp;$E$2&amp;","&amp;" ",IF(B124&lt;&gt;B123,$E$2&amp;M124&amp;$E$2&amp;",",""))))))&amp;(IF(N124="","",IF(N124&lt;&gt;N123,N124&amp;", ",IF(B124&lt;&gt;B123,N124&amp;", ",""))))&amp;(IF(ISBLANK(O124),"",(IF(O124&lt;&gt;O123,O124&amp;", ",IF(B124&lt;&gt;B123,O124&amp;", ","")))))&amp;(IF(ISBLANK(P124),"",(IF(P124&lt;&gt;P123,P124&amp;", ",IF(B124&lt;&gt;B123,P124&amp;", ",IF(Z124&lt;&gt;Z123,P124&amp;", ",""))))))&amp;(IF(ISBLANK(Q124),"",(IF(Q124&lt;&gt;Q123,Q124&amp;", ",IF(B124&lt;&gt;B123,Q124&amp;", ",IF(Z124&lt;&gt;Z123,Q124&amp;", ",""))))))&amp;(IF(ISBLANK(R124),"",(IF(R124&lt;&gt;R123,R124&amp;"m, ",IF(B124&lt;&gt;B123,R124&amp;"m, ",IF(Z124&lt;&gt;Z123,R124&amp;"m, ",""))))))&amp;IF(ISBLANK(S124),"",(IF(B124&lt;&gt;B123,S124&amp;", ",IF(S124&lt;&gt;S123,IF((Z124=Z123),"same locality "&amp;S124&amp;", ",S124&amp;", "),""))))&amp;(IF(ISBLANK(T124),"",(IF(T124&lt;&gt;T123,IF(ISBLANK(F$2),T124&amp;", ",T124&amp;" "&amp;F$2&amp;", "),(IF(B124&lt;&gt;B123,IF(ISBLANK(F$2),T124&amp;", ",T124&amp;" "&amp;F$2&amp;", "),(IF(Z124&lt;&gt;Z123,IF(ISBLANK(F$2),T124&amp;", ",T124&amp;" "&amp;F$2&amp;", "),IF((U124&lt;&gt;U123)*($G$2="Y"),"same collector, ","")))))))))&amp;(IF(ISBLANK(U124),"",(IF(U124&lt;&gt;U123,U124&amp;", ",(IF(B124&lt;&gt;B123,U124&amp;", ",IF(Z124&lt;&gt;Z123,U124&amp;", ",(IF(T124&lt;&gt;T123,IF((T124&lt;&gt;T123)*($G$2="Y"),"same date, ", ""),IF((T124=T123)*(U124=U123)*(S124&lt;&gt;S123)*($G$2="Y"),"same collector and date, ", ""))))))))))&amp;(IF(ISBLANK(V124),"",V124&amp;", "))&amp;IF((AA124&lt;&gt;AA125)*($H$2="y"),AD124&amp;AE124,IF((AA124&lt;&gt;AA125)*($H$2="m"),AD124&amp;AG124,IF(($H$2&lt;&gt;"m")*($H$2&lt;&gt;"Y"),(IF(F124=0,"",F124&amp;" "&amp;$F$4&amp;" "))&amp;(IF(G124=0,"",G124&amp;" "&amp;$G$4&amp;" "))&amp;(IF(H124=0,"",H124&amp;" "&amp;H$4&amp;" "))&amp;(IF(I124=0,"",I124&amp;" "&amp;$I$4&amp;" "))&amp;(IF(J124=0,"",J124&amp;" "&amp;$J$4&amp;" "))&amp;IF((ISBLANK(C124)),"","("&amp;C124&amp;")"),"")))&amp;IF((B124=B125)*(K124=K125)*(L124=L125)*(M124=M125),IF(($H$2&lt;&gt;"m")*($H$2&lt;&gt;"Y"), ", ", IF((ISNUMBER(FIND(")",AE124))), ", ", "")),IF((B124=B125)*(K124=K125)*(L124=L125),";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v>
      </c>
      <c r="AI124" s="1"/>
    </row>
    <row r="125" spans="1:35" s="4" customFormat="1" x14ac:dyDescent="0.25">
      <c r="A125" s="3">
        <f t="shared" si="12"/>
        <v>1</v>
      </c>
      <c r="B125" s="53" t="str">
        <f t="shared" si="16"/>
        <v>Kukulcania arizonica</v>
      </c>
      <c r="C125" s="57" t="s">
        <v>298</v>
      </c>
      <c r="D125" s="57" t="s">
        <v>204</v>
      </c>
      <c r="E125" s="57"/>
      <c r="F125" s="57">
        <v>0</v>
      </c>
      <c r="G125" s="57">
        <v>1</v>
      </c>
      <c r="H125" s="57">
        <v>0</v>
      </c>
      <c r="I125" s="57"/>
      <c r="J125" s="57"/>
      <c r="K125" s="57" t="s">
        <v>366</v>
      </c>
      <c r="L125" s="57" t="s">
        <v>79</v>
      </c>
      <c r="M125" s="54" t="s">
        <v>835</v>
      </c>
      <c r="N125" s="57" t="s">
        <v>878</v>
      </c>
      <c r="O125" s="58" t="s">
        <v>86</v>
      </c>
      <c r="P125" s="58"/>
      <c r="Q125" s="58" t="s">
        <v>86</v>
      </c>
      <c r="R125" s="58"/>
      <c r="S125" s="54" t="s">
        <v>879</v>
      </c>
      <c r="T125" s="57" t="s">
        <v>880</v>
      </c>
      <c r="U125" s="57" t="s">
        <v>881</v>
      </c>
      <c r="V125" s="57"/>
      <c r="W125" s="57" t="s">
        <v>86</v>
      </c>
      <c r="X125" s="147">
        <f ca="1">IF(ISBLANK(D125),"",IF('order-admin-units'!$I$1&lt;&gt;"y", "", IF((K125="")*(ISBLANK(D125)=FALSE), 'order-admin-units'!$B$1+1, VLOOKUP(K125, ordercountry, 2))))</f>
        <v>1</v>
      </c>
      <c r="Y125" s="147">
        <f ca="1">IF(ISBLANK(D125),"",IF('order-admin-units'!$I$1&lt;&gt;"y", "", IF(L125="", 'order-admin-units'!$B$2+1, VLOOKUP(K125&amp;"@"&amp;L125, orderadmin, 2))))</f>
        <v>4</v>
      </c>
      <c r="Z125" s="147" t="str">
        <f t="shared" si="13"/>
        <v>USAArizonaMaricopaScottsdale</v>
      </c>
      <c r="AA125" s="147" t="str">
        <f t="shared" si="14"/>
        <v>Kukulcania arizonicaUSAArizonaMaricopaScottsdale[N33.49417°, W111.92605°]G. Teller20/III/1960</v>
      </c>
      <c r="AB125" s="147" t="str">
        <f t="shared" si="15"/>
        <v>Kukulcania arizonicaUSAArizonaMaricopaScottsdale[N33.49417°, W111.92605°]G. Teller20/III/1960MCZ 145379</v>
      </c>
      <c r="AC125" s="147" t="str">
        <f t="shared" si="9"/>
        <v>Kukulcania arizonicaUSAArizonaMaricopaScottsdale[N33.49417°, W111.92605°]G. Teller20/III/1960</v>
      </c>
      <c r="AD125" s="11" t="str">
        <f t="shared" si="10"/>
        <v/>
      </c>
      <c r="AE125" s="11" t="str">
        <f t="array" ref="AE125">IF(ISBLANK(D125),"",IF(OR($H$2="y",$H$2="m"),IF(AA125=AA124,IF(OR(AB125=$AB$4:$AB124)=FALSE,AE124&amp;C125,AE124),"("&amp;C125)&amp;IF(AA125=AA126,IF(OR(AB126=$AB$4:$AB125)=FALSE,", ",""),") "),""))</f>
        <v/>
      </c>
      <c r="AF125" s="11" t="str">
        <f t="shared" si="11"/>
        <v/>
      </c>
      <c r="AG125" s="11" t="str">
        <f t="array" ref="AG125">IF(ISBLANK(D125),"",IF(OR($H$2="y",$H$2="m"),IF(AA125=AA124,IF(OR(AC125=$AC$4:$AC124)=FALSE,AG124&amp;AF125,AG124),"("&amp;AF125)&amp;IF(AA125=AA126,IF(OR(AC126=$AC$4:$AC125)=FALSE,", ",""),") "),""))</f>
        <v/>
      </c>
      <c r="AH125" s="10" t="str">
        <f>IF((ISBLANK(D125)),"",IF(D125=D124,AH124,"")&amp;IF(B124&lt;&gt;B125,((IF(ISBLANK(E125),$D$3&amp;"Non-type material: "&amp;$D$3,$D$3&amp;INDEX('type-categories'!$A$2:$B$100,MATCH(E125,'type-categories'!$A$2:$A$100,0),2)&amp;$D$3))),"")&amp;(IF(K125&lt;&gt;K124,$C$2&amp;K125&amp;$K$3&amp;$C$2&amp;" ",(IF(B125&lt;&gt;B124,$C$2&amp;K125&amp;$K$3&amp;$C$2&amp;" ",""))))&amp;(IF(L125="","",((IF(L125&lt;&gt;L124,$D$2&amp;L125&amp;$L$3&amp;$D$2&amp;" ",IF(B125&lt;&gt;B124,$D$2&amp;L125&amp;$L$3&amp;$D$2&amp;" ",""))))))&amp;(IF(M125="","",((IF(M125&lt;&gt;M124,$E$2&amp;M125&amp;$E$2&amp;","&amp;" ",IF(B125&lt;&gt;B124,$E$2&amp;M125&amp;$E$2&amp;",",""))))))&amp;(IF(N125="","",IF(N125&lt;&gt;N124,N125&amp;", ",IF(B125&lt;&gt;B124,N125&amp;", ",""))))&amp;(IF(ISBLANK(O125),"",(IF(O125&lt;&gt;O124,O125&amp;", ",IF(B125&lt;&gt;B124,O125&amp;", ","")))))&amp;(IF(ISBLANK(P125),"",(IF(P125&lt;&gt;P124,P125&amp;", ",IF(B125&lt;&gt;B124,P125&amp;", ",IF(Z125&lt;&gt;Z124,P125&amp;", ",""))))))&amp;(IF(ISBLANK(Q125),"",(IF(Q125&lt;&gt;Q124,Q125&amp;", ",IF(B125&lt;&gt;B124,Q125&amp;", ",IF(Z125&lt;&gt;Z124,Q125&amp;", ",""))))))&amp;(IF(ISBLANK(R125),"",(IF(R125&lt;&gt;R124,R125&amp;"m, ",IF(B125&lt;&gt;B124,R125&amp;"m, ",IF(Z125&lt;&gt;Z124,R125&amp;"m, ",""))))))&amp;IF(ISBLANK(S125),"",(IF(B125&lt;&gt;B124,S125&amp;", ",IF(S125&lt;&gt;S124,IF((Z125=Z124),"same locality "&amp;S125&amp;", ",S125&amp;", "),""))))&amp;(IF(ISBLANK(T125),"",(IF(T125&lt;&gt;T124,IF(ISBLANK(F$2),T125&amp;", ",T125&amp;" "&amp;F$2&amp;", "),(IF(B125&lt;&gt;B124,IF(ISBLANK(F$2),T125&amp;", ",T125&amp;" "&amp;F$2&amp;", "),(IF(Z125&lt;&gt;Z124,IF(ISBLANK(F$2),T125&amp;", ",T125&amp;" "&amp;F$2&amp;", "),IF((U125&lt;&gt;U124)*($G$2="Y"),"same collector, ","")))))))))&amp;(IF(ISBLANK(U125),"",(IF(U125&lt;&gt;U124,U125&amp;", ",(IF(B125&lt;&gt;B124,U125&amp;", ",IF(Z125&lt;&gt;Z124,U125&amp;", ",(IF(T125&lt;&gt;T124,IF((T125&lt;&gt;T124)*($G$2="Y"),"same date, ", ""),IF((T125=T124)*(U125=U124)*(S125&lt;&gt;S124)*($G$2="Y"),"same collector and date, ", ""))))))))))&amp;(IF(ISBLANK(V125),"",V125&amp;", "))&amp;IF((AA125&lt;&gt;AA126)*($H$2="y"),AD125&amp;AE125,IF((AA125&lt;&gt;AA126)*($H$2="m"),AD125&amp;AG125,IF(($H$2&lt;&gt;"m")*($H$2&lt;&gt;"Y"),(IF(F125=0,"",F125&amp;" "&amp;$F$4&amp;" "))&amp;(IF(G125=0,"",G125&amp;" "&amp;$G$4&amp;" "))&amp;(IF(H125=0,"",H125&amp;" "&amp;H$4&amp;" "))&amp;(IF(I125=0,"",I125&amp;" "&amp;$I$4&amp;" "))&amp;(IF(J125=0,"",J125&amp;" "&amp;$J$4&amp;" "))&amp;IF((ISBLANK(C125)),"","("&amp;C125&amp;")"),"")))&amp;IF((B125=B126)*(K125=K126)*(L125=L126)*(M125=M126),IF(($H$2&lt;&gt;"m")*($H$2&lt;&gt;"Y"), ", ", IF((ISNUMBER(FIND(")",AE125))), ", ", "")),IF((B125=B126)*(K125=K126)*(L125=L126),";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v>
      </c>
      <c r="AI125" s="1"/>
    </row>
    <row r="126" spans="1:35" s="4" customFormat="1" x14ac:dyDescent="0.25">
      <c r="A126" s="3">
        <f t="shared" si="12"/>
        <v>1</v>
      </c>
      <c r="B126" s="53" t="str">
        <f t="shared" si="16"/>
        <v>Kukulcania arizonica</v>
      </c>
      <c r="C126" s="57" t="s">
        <v>302</v>
      </c>
      <c r="D126" s="57" t="s">
        <v>204</v>
      </c>
      <c r="E126" s="57"/>
      <c r="F126" s="57">
        <v>0</v>
      </c>
      <c r="G126" s="57">
        <v>1</v>
      </c>
      <c r="H126" s="57">
        <v>0</v>
      </c>
      <c r="I126" s="57"/>
      <c r="J126" s="57"/>
      <c r="K126" s="57" t="s">
        <v>366</v>
      </c>
      <c r="L126" s="57" t="s">
        <v>79</v>
      </c>
      <c r="M126" s="54" t="s">
        <v>835</v>
      </c>
      <c r="N126" s="57" t="s">
        <v>882</v>
      </c>
      <c r="O126" s="58" t="s">
        <v>86</v>
      </c>
      <c r="P126" s="58" t="s">
        <v>888</v>
      </c>
      <c r="Q126" s="58" t="s">
        <v>86</v>
      </c>
      <c r="R126" s="58"/>
      <c r="S126" s="54" t="s">
        <v>883</v>
      </c>
      <c r="T126" s="57" t="s">
        <v>889</v>
      </c>
      <c r="U126" s="57" t="s">
        <v>890</v>
      </c>
      <c r="V126" s="57"/>
      <c r="W126" s="57" t="s">
        <v>86</v>
      </c>
      <c r="X126" s="147">
        <f ca="1">IF(ISBLANK(D126),"",IF('order-admin-units'!$I$1&lt;&gt;"y", "", IF((K126="")*(ISBLANK(D126)=FALSE), 'order-admin-units'!$B$1+1, VLOOKUP(K126, ordercountry, 2))))</f>
        <v>1</v>
      </c>
      <c r="Y126" s="147">
        <f ca="1">IF(ISBLANK(D126),"",IF('order-admin-units'!$I$1&lt;&gt;"y", "", IF(L126="", 'order-admin-units'!$B$2+1, VLOOKUP(K126&amp;"@"&amp;L126, orderadmin, 2))))</f>
        <v>4</v>
      </c>
      <c r="Z126" s="147" t="str">
        <f t="shared" si="13"/>
        <v>USAArizonaMaricopaTempe</v>
      </c>
      <c r="AA126" s="147" t="str">
        <f t="shared" si="14"/>
        <v>Kukulcania arizonicaUSAArizonaMaricopaTempeunder brick[N33.42551°, W111.94001°]C. Fuller27/II/1956</v>
      </c>
      <c r="AB126" s="147" t="str">
        <f t="shared" si="15"/>
        <v>Kukulcania arizonicaUSAArizonaMaricopaTempeunder brick[N33.42551°, W111.94001°]C. Fuller27/II/1956MCZ 145382</v>
      </c>
      <c r="AC126" s="147" t="str">
        <f t="shared" si="9"/>
        <v>Kukulcania arizonicaUSAArizonaMaricopaTempeunder brick[N33.42551°, W111.94001°]C. Fuller27/II/1956</v>
      </c>
      <c r="AD126" s="11" t="str">
        <f t="shared" si="10"/>
        <v/>
      </c>
      <c r="AE126" s="11" t="str">
        <f t="array" ref="AE126">IF(ISBLANK(D126),"",IF(OR($H$2="y",$H$2="m"),IF(AA126=AA125,IF(OR(AB126=$AB$4:$AB125)=FALSE,AE125&amp;C126,AE125),"("&amp;C126)&amp;IF(AA126=AA127,IF(OR(AB127=$AB$4:$AB126)=FALSE,", ",""),") "),""))</f>
        <v/>
      </c>
      <c r="AF126" s="11" t="str">
        <f t="shared" si="11"/>
        <v/>
      </c>
      <c r="AG126" s="11" t="str">
        <f t="array" ref="AG126">IF(ISBLANK(D126),"",IF(OR($H$2="y",$H$2="m"),IF(AA126=AA125,IF(OR(AC126=$AC$4:$AC125)=FALSE,AG125&amp;AF126,AG125),"("&amp;AF126)&amp;IF(AA126=AA127,IF(OR(AC127=$AC$4:$AC126)=FALSE,", ",""),") "),""))</f>
        <v/>
      </c>
      <c r="AH126" s="10" t="str">
        <f>IF((ISBLANK(D126)),"",IF(D126=D125,AH125,"")&amp;IF(B125&lt;&gt;B126,((IF(ISBLANK(E126),$D$3&amp;"Non-type material: "&amp;$D$3,$D$3&amp;INDEX('type-categories'!$A$2:$B$100,MATCH(E126,'type-categories'!$A$2:$A$100,0),2)&amp;$D$3))),"")&amp;(IF(K126&lt;&gt;K125,$C$2&amp;K126&amp;$K$3&amp;$C$2&amp;" ",(IF(B126&lt;&gt;B125,$C$2&amp;K126&amp;$K$3&amp;$C$2&amp;" ",""))))&amp;(IF(L126="","",((IF(L126&lt;&gt;L125,$D$2&amp;L126&amp;$L$3&amp;$D$2&amp;" ",IF(B126&lt;&gt;B125,$D$2&amp;L126&amp;$L$3&amp;$D$2&amp;" ",""))))))&amp;(IF(M126="","",((IF(M126&lt;&gt;M125,$E$2&amp;M126&amp;$E$2&amp;","&amp;" ",IF(B126&lt;&gt;B125,$E$2&amp;M126&amp;$E$2&amp;",",""))))))&amp;(IF(N126="","",IF(N126&lt;&gt;N125,N126&amp;", ",IF(B126&lt;&gt;B125,N126&amp;", ",""))))&amp;(IF(ISBLANK(O126),"",(IF(O126&lt;&gt;O125,O126&amp;", ",IF(B126&lt;&gt;B125,O126&amp;", ","")))))&amp;(IF(ISBLANK(P126),"",(IF(P126&lt;&gt;P125,P126&amp;", ",IF(B126&lt;&gt;B125,P126&amp;", ",IF(Z126&lt;&gt;Z125,P126&amp;", ",""))))))&amp;(IF(ISBLANK(Q126),"",(IF(Q126&lt;&gt;Q125,Q126&amp;", ",IF(B126&lt;&gt;B125,Q126&amp;", ",IF(Z126&lt;&gt;Z125,Q126&amp;", ",""))))))&amp;(IF(ISBLANK(R126),"",(IF(R126&lt;&gt;R125,R126&amp;"m, ",IF(B126&lt;&gt;B125,R126&amp;"m, ",IF(Z126&lt;&gt;Z125,R126&amp;"m, ",""))))))&amp;IF(ISBLANK(S126),"",(IF(B126&lt;&gt;B125,S126&amp;", ",IF(S126&lt;&gt;S125,IF((Z126=Z125),"same locality "&amp;S126&amp;", ",S126&amp;", "),""))))&amp;(IF(ISBLANK(T126),"",(IF(T126&lt;&gt;T125,IF(ISBLANK(F$2),T126&amp;", ",T126&amp;" "&amp;F$2&amp;", "),(IF(B126&lt;&gt;B125,IF(ISBLANK(F$2),T126&amp;", ",T126&amp;" "&amp;F$2&amp;", "),(IF(Z126&lt;&gt;Z125,IF(ISBLANK(F$2),T126&amp;", ",T126&amp;" "&amp;F$2&amp;", "),IF((U126&lt;&gt;U125)*($G$2="Y"),"same collector, ","")))))))))&amp;(IF(ISBLANK(U126),"",(IF(U126&lt;&gt;U125,U126&amp;", ",(IF(B126&lt;&gt;B125,U126&amp;", ",IF(Z126&lt;&gt;Z125,U126&amp;", ",(IF(T126&lt;&gt;T125,IF((T126&lt;&gt;T125)*($G$2="Y"),"same date, ", ""),IF((T126=T125)*(U126=U125)*(S126&lt;&gt;S125)*($G$2="Y"),"same collector and date, ", ""))))))))))&amp;(IF(ISBLANK(V126),"",V126&amp;", "))&amp;IF((AA126&lt;&gt;AA127)*($H$2="y"),AD126&amp;AE126,IF((AA126&lt;&gt;AA127)*($H$2="m"),AD126&amp;AG126,IF(($H$2&lt;&gt;"m")*($H$2&lt;&gt;"Y"),(IF(F126=0,"",F126&amp;" "&amp;$F$4&amp;" "))&amp;(IF(G126=0,"",G126&amp;" "&amp;$G$4&amp;" "))&amp;(IF(H126=0,"",H126&amp;" "&amp;H$4&amp;" "))&amp;(IF(I126=0,"",I126&amp;" "&amp;$I$4&amp;" "))&amp;(IF(J126=0,"",J126&amp;" "&amp;$J$4&amp;" "))&amp;IF((ISBLANK(C126)),"","("&amp;C126&amp;")"),"")))&amp;IF((B126=B127)*(K126=K127)*(L126=L127)*(M126=M127),IF(($H$2&lt;&gt;"m")*($H$2&lt;&gt;"Y"), ", ", IF((ISNUMBER(FIND(")",AE126))), ", ", "")),IF((B126=B127)*(K126=K127)*(L126=L127),";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v>
      </c>
      <c r="AI126" s="1"/>
    </row>
    <row r="127" spans="1:35" s="4" customFormat="1" x14ac:dyDescent="0.25">
      <c r="A127" s="3">
        <f t="shared" si="12"/>
        <v>1</v>
      </c>
      <c r="B127" s="53" t="str">
        <f t="shared" si="16"/>
        <v>Kukulcania arizonica</v>
      </c>
      <c r="C127" s="57" t="s">
        <v>299</v>
      </c>
      <c r="D127" s="57" t="s">
        <v>204</v>
      </c>
      <c r="E127" s="57"/>
      <c r="F127" s="57">
        <v>1</v>
      </c>
      <c r="G127" s="57">
        <v>0</v>
      </c>
      <c r="H127" s="57">
        <v>0</v>
      </c>
      <c r="I127" s="57"/>
      <c r="J127" s="57"/>
      <c r="K127" s="57" t="s">
        <v>366</v>
      </c>
      <c r="L127" s="57" t="s">
        <v>79</v>
      </c>
      <c r="M127" s="54" t="s">
        <v>835</v>
      </c>
      <c r="N127" s="57" t="s">
        <v>882</v>
      </c>
      <c r="O127" s="58" t="s">
        <v>86</v>
      </c>
      <c r="P127" s="58"/>
      <c r="Q127" s="58" t="s">
        <v>86</v>
      </c>
      <c r="R127" s="58"/>
      <c r="S127" s="54" t="s">
        <v>883</v>
      </c>
      <c r="T127" s="57" t="s">
        <v>884</v>
      </c>
      <c r="U127" s="57" t="s">
        <v>885</v>
      </c>
      <c r="V127" s="57"/>
      <c r="W127" s="57" t="s">
        <v>86</v>
      </c>
      <c r="X127" s="147">
        <f ca="1">IF(ISBLANK(D127),"",IF('order-admin-units'!$I$1&lt;&gt;"y", "", IF((K127="")*(ISBLANK(D127)=FALSE), 'order-admin-units'!$B$1+1, VLOOKUP(K127, ordercountry, 2))))</f>
        <v>1</v>
      </c>
      <c r="Y127" s="147">
        <f ca="1">IF(ISBLANK(D127),"",IF('order-admin-units'!$I$1&lt;&gt;"y", "", IF(L127="", 'order-admin-units'!$B$2+1, VLOOKUP(K127&amp;"@"&amp;L127, orderadmin, 2))))</f>
        <v>4</v>
      </c>
      <c r="Z127" s="147" t="str">
        <f t="shared" si="13"/>
        <v>USAArizonaMaricopaTempe</v>
      </c>
      <c r="AA127" s="147" t="str">
        <f t="shared" si="14"/>
        <v>Kukulcania arizonicaUSAArizonaMaricopaTempe[N33.42551°, W111.94001°]E. Amberg22/II/1956</v>
      </c>
      <c r="AB127" s="147" t="str">
        <f t="shared" si="15"/>
        <v>Kukulcania arizonicaUSAArizonaMaricopaTempe[N33.42551°, W111.94001°]E. Amberg22/II/1956MCZ 145378</v>
      </c>
      <c r="AC127" s="147" t="str">
        <f t="shared" si="9"/>
        <v>Kukulcania arizonicaUSAArizonaMaricopaTempe[N33.42551°, W111.94001°]E. Amberg22/II/1956</v>
      </c>
      <c r="AD127" s="11" t="str">
        <f t="shared" si="10"/>
        <v/>
      </c>
      <c r="AE127" s="11" t="str">
        <f t="array" ref="AE127">IF(ISBLANK(D127),"",IF(OR($H$2="y",$H$2="m"),IF(AA127=AA126,IF(OR(AB127=$AB$4:$AB126)=FALSE,AE126&amp;C127,AE126),"("&amp;C127)&amp;IF(AA127=AA128,IF(OR(AB128=$AB$4:$AB127)=FALSE,", ",""),") "),""))</f>
        <v/>
      </c>
      <c r="AF127" s="11" t="str">
        <f t="shared" si="11"/>
        <v/>
      </c>
      <c r="AG127" s="11" t="str">
        <f t="array" ref="AG127">IF(ISBLANK(D127),"",IF(OR($H$2="y",$H$2="m"),IF(AA127=AA126,IF(OR(AC127=$AC$4:$AC126)=FALSE,AG126&amp;AF127,AG126),"("&amp;AF127)&amp;IF(AA127=AA128,IF(OR(AC128=$AC$4:$AC127)=FALSE,", ",""),") "),""))</f>
        <v/>
      </c>
      <c r="AH127" s="10" t="str">
        <f>IF((ISBLANK(D127)),"",IF(D127=D126,AH126,"")&amp;IF(B126&lt;&gt;B127,((IF(ISBLANK(E127),$D$3&amp;"Non-type material: "&amp;$D$3,$D$3&amp;INDEX('type-categories'!$A$2:$B$100,MATCH(E127,'type-categories'!$A$2:$A$100,0),2)&amp;$D$3))),"")&amp;(IF(K127&lt;&gt;K126,$C$2&amp;K127&amp;$K$3&amp;$C$2&amp;" ",(IF(B127&lt;&gt;B126,$C$2&amp;K127&amp;$K$3&amp;$C$2&amp;" ",""))))&amp;(IF(L127="","",((IF(L127&lt;&gt;L126,$D$2&amp;L127&amp;$L$3&amp;$D$2&amp;" ",IF(B127&lt;&gt;B126,$D$2&amp;L127&amp;$L$3&amp;$D$2&amp;" ",""))))))&amp;(IF(M127="","",((IF(M127&lt;&gt;M126,$E$2&amp;M127&amp;$E$2&amp;","&amp;" ",IF(B127&lt;&gt;B126,$E$2&amp;M127&amp;$E$2&amp;",",""))))))&amp;(IF(N127="","",IF(N127&lt;&gt;N126,N127&amp;", ",IF(B127&lt;&gt;B126,N127&amp;", ",""))))&amp;(IF(ISBLANK(O127),"",(IF(O127&lt;&gt;O126,O127&amp;", ",IF(B127&lt;&gt;B126,O127&amp;", ","")))))&amp;(IF(ISBLANK(P127),"",(IF(P127&lt;&gt;P126,P127&amp;", ",IF(B127&lt;&gt;B126,P127&amp;", ",IF(Z127&lt;&gt;Z126,P127&amp;", ",""))))))&amp;(IF(ISBLANK(Q127),"",(IF(Q127&lt;&gt;Q126,Q127&amp;", ",IF(B127&lt;&gt;B126,Q127&amp;", ",IF(Z127&lt;&gt;Z126,Q127&amp;", ",""))))))&amp;(IF(ISBLANK(R127),"",(IF(R127&lt;&gt;R126,R127&amp;"m, ",IF(B127&lt;&gt;B126,R127&amp;"m, ",IF(Z127&lt;&gt;Z126,R127&amp;"m, ",""))))))&amp;IF(ISBLANK(S127),"",(IF(B127&lt;&gt;B126,S127&amp;", ",IF(S127&lt;&gt;S126,IF((Z127=Z126),"same locality "&amp;S127&amp;", ",S127&amp;", "),""))))&amp;(IF(ISBLANK(T127),"",(IF(T127&lt;&gt;T126,IF(ISBLANK(F$2),T127&amp;", ",T127&amp;" "&amp;F$2&amp;", "),(IF(B127&lt;&gt;B126,IF(ISBLANK(F$2),T127&amp;", ",T127&amp;" "&amp;F$2&amp;", "),(IF(Z127&lt;&gt;Z126,IF(ISBLANK(F$2),T127&amp;", ",T127&amp;" "&amp;F$2&amp;", "),IF((U127&lt;&gt;U126)*($G$2="Y"),"same collector, ","")))))))))&amp;(IF(ISBLANK(U127),"",(IF(U127&lt;&gt;U126,U127&amp;", ",(IF(B127&lt;&gt;B126,U127&amp;", ",IF(Z127&lt;&gt;Z126,U127&amp;", ",(IF(T127&lt;&gt;T126,IF((T127&lt;&gt;T126)*($G$2="Y"),"same date, ", ""),IF((T127=T126)*(U127=U126)*(S127&lt;&gt;S126)*($G$2="Y"),"same collector and date, ", ""))))))))))&amp;(IF(ISBLANK(V127),"",V127&amp;", "))&amp;IF((AA127&lt;&gt;AA128)*($H$2="y"),AD127&amp;AE127,IF((AA127&lt;&gt;AA128)*($H$2="m"),AD127&amp;AG127,IF(($H$2&lt;&gt;"m")*($H$2&lt;&gt;"Y"),(IF(F127=0,"",F127&amp;" "&amp;$F$4&amp;" "))&amp;(IF(G127=0,"",G127&amp;" "&amp;$G$4&amp;" "))&amp;(IF(H127=0,"",H127&amp;" "&amp;H$4&amp;" "))&amp;(IF(I127=0,"",I127&amp;" "&amp;$I$4&amp;" "))&amp;(IF(J127=0,"",J127&amp;" "&amp;$J$4&amp;" "))&amp;IF((ISBLANK(C127)),"","("&amp;C127&amp;")"),"")))&amp;IF((B127=B128)*(K127=K128)*(L127=L128)*(M127=M128),IF(($H$2&lt;&gt;"m")*($H$2&lt;&gt;"Y"), ", ", IF((ISNUMBER(FIND(")",AE127))), ", ", "")),IF((B127=B128)*(K127=K128)*(L127=L128),";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v>
      </c>
      <c r="AI127" s="1"/>
    </row>
    <row r="128" spans="1:35" s="4" customFormat="1" x14ac:dyDescent="0.25">
      <c r="A128" s="3">
        <f t="shared" si="12"/>
        <v>1</v>
      </c>
      <c r="B128" s="53" t="str">
        <f t="shared" si="16"/>
        <v>Kukulcania arizonica</v>
      </c>
      <c r="C128" s="57" t="s">
        <v>300</v>
      </c>
      <c r="D128" s="57" t="s">
        <v>204</v>
      </c>
      <c r="E128" s="57"/>
      <c r="F128" s="57">
        <v>0</v>
      </c>
      <c r="G128" s="57">
        <v>1</v>
      </c>
      <c r="H128" s="57">
        <v>0</v>
      </c>
      <c r="I128" s="57"/>
      <c r="J128" s="57"/>
      <c r="K128" s="57" t="s">
        <v>366</v>
      </c>
      <c r="L128" s="57" t="s">
        <v>79</v>
      </c>
      <c r="M128" s="54" t="s">
        <v>835</v>
      </c>
      <c r="N128" s="57" t="s">
        <v>882</v>
      </c>
      <c r="O128" s="58" t="s">
        <v>86</v>
      </c>
      <c r="P128" s="58"/>
      <c r="Q128" s="58" t="s">
        <v>86</v>
      </c>
      <c r="R128" s="58"/>
      <c r="S128" s="54" t="s">
        <v>883</v>
      </c>
      <c r="T128" s="57" t="s">
        <v>856</v>
      </c>
      <c r="U128" s="57" t="s">
        <v>886</v>
      </c>
      <c r="V128" s="57"/>
      <c r="W128" s="57" t="s">
        <v>86</v>
      </c>
      <c r="X128" s="147">
        <f ca="1">IF(ISBLANK(D128),"",IF('order-admin-units'!$I$1&lt;&gt;"y", "", IF((K128="")*(ISBLANK(D128)=FALSE), 'order-admin-units'!$B$1+1, VLOOKUP(K128, ordercountry, 2))))</f>
        <v>1</v>
      </c>
      <c r="Y128" s="147">
        <f ca="1">IF(ISBLANK(D128),"",IF('order-admin-units'!$I$1&lt;&gt;"y", "", IF(L128="", 'order-admin-units'!$B$2+1, VLOOKUP(K128&amp;"@"&amp;L128, orderadmin, 2))))</f>
        <v>4</v>
      </c>
      <c r="Z128" s="147" t="str">
        <f t="shared" si="13"/>
        <v>USAArizonaMaricopaTempe</v>
      </c>
      <c r="AA128" s="147" t="str">
        <f t="shared" si="14"/>
        <v>Kukulcania arizonicaUSAArizonaMaricopaTempe[N33.42551°, W111.94001°]H.L. Stahnke2/XI/1960</v>
      </c>
      <c r="AB128" s="147" t="str">
        <f t="shared" si="15"/>
        <v>Kukulcania arizonicaUSAArizonaMaricopaTempe[N33.42551°, W111.94001°]H.L. Stahnke2/XI/1960MCZ 145380</v>
      </c>
      <c r="AC128" s="147" t="str">
        <f t="shared" si="9"/>
        <v>Kukulcania arizonicaUSAArizonaMaricopaTempe[N33.42551°, W111.94001°]H.L. Stahnke2/XI/1960</v>
      </c>
      <c r="AD128" s="11" t="str">
        <f t="shared" si="10"/>
        <v/>
      </c>
      <c r="AE128" s="11" t="str">
        <f t="array" ref="AE128">IF(ISBLANK(D128),"",IF(OR($H$2="y",$H$2="m"),IF(AA128=AA127,IF(OR(AB128=$AB$4:$AB127)=FALSE,AE127&amp;C128,AE127),"("&amp;C128)&amp;IF(AA128=AA129,IF(OR(AB129=$AB$4:$AB128)=FALSE,", ",""),") "),""))</f>
        <v/>
      </c>
      <c r="AF128" s="11" t="str">
        <f t="shared" si="11"/>
        <v/>
      </c>
      <c r="AG128" s="11" t="str">
        <f t="array" ref="AG128">IF(ISBLANK(D128),"",IF(OR($H$2="y",$H$2="m"),IF(AA128=AA127,IF(OR(AC128=$AC$4:$AC127)=FALSE,AG127&amp;AF128,AG127),"("&amp;AF128)&amp;IF(AA128=AA129,IF(OR(AC129=$AC$4:$AC128)=FALSE,", ",""),") "),""))</f>
        <v/>
      </c>
      <c r="AH128" s="10" t="str">
        <f>IF((ISBLANK(D128)),"",IF(D128=D127,AH127,"")&amp;IF(B127&lt;&gt;B128,((IF(ISBLANK(E128),$D$3&amp;"Non-type material: "&amp;$D$3,$D$3&amp;INDEX('type-categories'!$A$2:$B$100,MATCH(E128,'type-categories'!$A$2:$A$100,0),2)&amp;$D$3))),"")&amp;(IF(K128&lt;&gt;K127,$C$2&amp;K128&amp;$K$3&amp;$C$2&amp;" ",(IF(B128&lt;&gt;B127,$C$2&amp;K128&amp;$K$3&amp;$C$2&amp;" ",""))))&amp;(IF(L128="","",((IF(L128&lt;&gt;L127,$D$2&amp;L128&amp;$L$3&amp;$D$2&amp;" ",IF(B128&lt;&gt;B127,$D$2&amp;L128&amp;$L$3&amp;$D$2&amp;" ",""))))))&amp;(IF(M128="","",((IF(M128&lt;&gt;M127,$E$2&amp;M128&amp;$E$2&amp;","&amp;" ",IF(B128&lt;&gt;B127,$E$2&amp;M128&amp;$E$2&amp;",",""))))))&amp;(IF(N128="","",IF(N128&lt;&gt;N127,N128&amp;", ",IF(B128&lt;&gt;B127,N128&amp;", ",""))))&amp;(IF(ISBLANK(O128),"",(IF(O128&lt;&gt;O127,O128&amp;", ",IF(B128&lt;&gt;B127,O128&amp;", ","")))))&amp;(IF(ISBLANK(P128),"",(IF(P128&lt;&gt;P127,P128&amp;", ",IF(B128&lt;&gt;B127,P128&amp;", ",IF(Z128&lt;&gt;Z127,P128&amp;", ",""))))))&amp;(IF(ISBLANK(Q128),"",(IF(Q128&lt;&gt;Q127,Q128&amp;", ",IF(B128&lt;&gt;B127,Q128&amp;", ",IF(Z128&lt;&gt;Z127,Q128&amp;", ",""))))))&amp;(IF(ISBLANK(R128),"",(IF(R128&lt;&gt;R127,R128&amp;"m, ",IF(B128&lt;&gt;B127,R128&amp;"m, ",IF(Z128&lt;&gt;Z127,R128&amp;"m, ",""))))))&amp;IF(ISBLANK(S128),"",(IF(B128&lt;&gt;B127,S128&amp;", ",IF(S128&lt;&gt;S127,IF((Z128=Z127),"same locality "&amp;S128&amp;", ",S128&amp;", "),""))))&amp;(IF(ISBLANK(T128),"",(IF(T128&lt;&gt;T127,IF(ISBLANK(F$2),T128&amp;", ",T128&amp;" "&amp;F$2&amp;", "),(IF(B128&lt;&gt;B127,IF(ISBLANK(F$2),T128&amp;", ",T128&amp;" "&amp;F$2&amp;", "),(IF(Z128&lt;&gt;Z127,IF(ISBLANK(F$2),T128&amp;", ",T128&amp;" "&amp;F$2&amp;", "),IF((U128&lt;&gt;U127)*($G$2="Y"),"same collector, ","")))))))))&amp;(IF(ISBLANK(U128),"",(IF(U128&lt;&gt;U127,U128&amp;", ",(IF(B128&lt;&gt;B127,U128&amp;", ",IF(Z128&lt;&gt;Z127,U128&amp;", ",(IF(T128&lt;&gt;T127,IF((T128&lt;&gt;T127)*($G$2="Y"),"same date, ", ""),IF((T128=T127)*(U128=U127)*(S128&lt;&gt;S127)*($G$2="Y"),"same collector and date, ", ""))))))))))&amp;(IF(ISBLANK(V128),"",V128&amp;", "))&amp;IF((AA128&lt;&gt;AA129)*($H$2="y"),AD128&amp;AE128,IF((AA128&lt;&gt;AA129)*($H$2="m"),AD128&amp;AG128,IF(($H$2&lt;&gt;"m")*($H$2&lt;&gt;"Y"),(IF(F128=0,"",F128&amp;" "&amp;$F$4&amp;" "))&amp;(IF(G128=0,"",G128&amp;" "&amp;$G$4&amp;" "))&amp;(IF(H128=0,"",H128&amp;" "&amp;H$4&amp;" "))&amp;(IF(I128=0,"",I128&amp;" "&amp;$I$4&amp;" "))&amp;(IF(J128=0,"",J128&amp;" "&amp;$J$4&amp;" "))&amp;IF((ISBLANK(C128)),"","("&amp;C128&amp;")"),"")))&amp;IF((B128=B129)*(K128=K129)*(L128=L129)*(M128=M129),IF(($H$2&lt;&gt;"m")*($H$2&lt;&gt;"Y"), ", ", IF((ISNUMBER(FIND(")",AE128))), ", ", "")),IF((B128=B129)*(K128=K129)*(L128=L129),";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v>
      </c>
      <c r="AI128" s="1"/>
    </row>
    <row r="129" spans="1:35" s="4" customFormat="1" x14ac:dyDescent="0.25">
      <c r="A129" s="3">
        <f t="shared" si="12"/>
        <v>1</v>
      </c>
      <c r="B129" s="53" t="str">
        <f t="shared" si="16"/>
        <v>Kukulcania arizonica</v>
      </c>
      <c r="C129" s="57" t="s">
        <v>301</v>
      </c>
      <c r="D129" s="57" t="s">
        <v>204</v>
      </c>
      <c r="E129" s="57"/>
      <c r="F129" s="57">
        <v>1</v>
      </c>
      <c r="G129" s="57">
        <v>0</v>
      </c>
      <c r="H129" s="57">
        <v>0</v>
      </c>
      <c r="I129" s="57"/>
      <c r="J129" s="57"/>
      <c r="K129" s="57" t="s">
        <v>366</v>
      </c>
      <c r="L129" s="57" t="s">
        <v>79</v>
      </c>
      <c r="M129" s="54" t="s">
        <v>835</v>
      </c>
      <c r="N129" s="57" t="s">
        <v>882</v>
      </c>
      <c r="O129" s="58" t="s">
        <v>86</v>
      </c>
      <c r="P129" s="58"/>
      <c r="Q129" s="58" t="s">
        <v>86</v>
      </c>
      <c r="R129" s="58"/>
      <c r="S129" s="54" t="s">
        <v>883</v>
      </c>
      <c r="T129" s="57" t="s">
        <v>856</v>
      </c>
      <c r="U129" s="57" t="s">
        <v>887</v>
      </c>
      <c r="V129" s="57"/>
      <c r="W129" s="57" t="s">
        <v>86</v>
      </c>
      <c r="X129" s="147">
        <f ca="1">IF(ISBLANK(D129),"",IF('order-admin-units'!$I$1&lt;&gt;"y", "", IF((K129="")*(ISBLANK(D129)=FALSE), 'order-admin-units'!$B$1+1, VLOOKUP(K129, ordercountry, 2))))</f>
        <v>1</v>
      </c>
      <c r="Y129" s="147">
        <f ca="1">IF(ISBLANK(D129),"",IF('order-admin-units'!$I$1&lt;&gt;"y", "", IF(L129="", 'order-admin-units'!$B$2+1, VLOOKUP(K129&amp;"@"&amp;L129, orderadmin, 2))))</f>
        <v>4</v>
      </c>
      <c r="Z129" s="147" t="str">
        <f t="shared" si="13"/>
        <v>USAArizonaMaricopaTempe</v>
      </c>
      <c r="AA129" s="147" t="str">
        <f t="shared" si="14"/>
        <v>Kukulcania arizonicaUSAArizonaMaricopaTempe[N33.42551°, W111.94001°]H.L. Stahnke30/X/1960</v>
      </c>
      <c r="AB129" s="147" t="str">
        <f t="shared" si="15"/>
        <v>Kukulcania arizonicaUSAArizonaMaricopaTempe[N33.42551°, W111.94001°]H.L. Stahnke30/X/1960MCZ 145417</v>
      </c>
      <c r="AC129" s="147" t="str">
        <f t="shared" si="9"/>
        <v>Kukulcania arizonicaUSAArizonaMaricopaTempe[N33.42551°, W111.94001°]H.L. Stahnke30/X/1960</v>
      </c>
      <c r="AD129" s="11" t="str">
        <f t="shared" si="10"/>
        <v/>
      </c>
      <c r="AE129" s="11" t="str">
        <f t="array" ref="AE129">IF(ISBLANK(D129),"",IF(OR($H$2="y",$H$2="m"),IF(AA129=AA128,IF(OR(AB129=$AB$4:$AB128)=FALSE,AE128&amp;C129,AE128),"("&amp;C129)&amp;IF(AA129=AA130,IF(OR(AB130=$AB$4:$AB129)=FALSE,", ",""),") "),""))</f>
        <v/>
      </c>
      <c r="AF129" s="11" t="str">
        <f t="shared" si="11"/>
        <v/>
      </c>
      <c r="AG129" s="11" t="str">
        <f t="array" ref="AG129">IF(ISBLANK(D129),"",IF(OR($H$2="y",$H$2="m"),IF(AA129=AA128,IF(OR(AC129=$AC$4:$AC128)=FALSE,AG128&amp;AF129,AG128),"("&amp;AF129)&amp;IF(AA129=AA130,IF(OR(AC130=$AC$4:$AC129)=FALSE,", ",""),") "),""))</f>
        <v/>
      </c>
      <c r="AH129" s="10" t="str">
        <f>IF((ISBLANK(D129)),"",IF(D129=D128,AH128,"")&amp;IF(B128&lt;&gt;B129,((IF(ISBLANK(E129),$D$3&amp;"Non-type material: "&amp;$D$3,$D$3&amp;INDEX('type-categories'!$A$2:$B$100,MATCH(E129,'type-categories'!$A$2:$A$100,0),2)&amp;$D$3))),"")&amp;(IF(K129&lt;&gt;K128,$C$2&amp;K129&amp;$K$3&amp;$C$2&amp;" ",(IF(B129&lt;&gt;B128,$C$2&amp;K129&amp;$K$3&amp;$C$2&amp;" ",""))))&amp;(IF(L129="","",((IF(L129&lt;&gt;L128,$D$2&amp;L129&amp;$L$3&amp;$D$2&amp;" ",IF(B129&lt;&gt;B128,$D$2&amp;L129&amp;$L$3&amp;$D$2&amp;" ",""))))))&amp;(IF(M129="","",((IF(M129&lt;&gt;M128,$E$2&amp;M129&amp;$E$2&amp;","&amp;" ",IF(B129&lt;&gt;B128,$E$2&amp;M129&amp;$E$2&amp;",",""))))))&amp;(IF(N129="","",IF(N129&lt;&gt;N128,N129&amp;", ",IF(B129&lt;&gt;B128,N129&amp;", ",""))))&amp;(IF(ISBLANK(O129),"",(IF(O129&lt;&gt;O128,O129&amp;", ",IF(B129&lt;&gt;B128,O129&amp;", ","")))))&amp;(IF(ISBLANK(P129),"",(IF(P129&lt;&gt;P128,P129&amp;", ",IF(B129&lt;&gt;B128,P129&amp;", ",IF(Z129&lt;&gt;Z128,P129&amp;", ",""))))))&amp;(IF(ISBLANK(Q129),"",(IF(Q129&lt;&gt;Q128,Q129&amp;", ",IF(B129&lt;&gt;B128,Q129&amp;", ",IF(Z129&lt;&gt;Z128,Q129&amp;", ",""))))))&amp;(IF(ISBLANK(R129),"",(IF(R129&lt;&gt;R128,R129&amp;"m, ",IF(B129&lt;&gt;B128,R129&amp;"m, ",IF(Z129&lt;&gt;Z128,R129&amp;"m, ",""))))))&amp;IF(ISBLANK(S129),"",(IF(B129&lt;&gt;B128,S129&amp;", ",IF(S129&lt;&gt;S128,IF((Z129=Z128),"same locality "&amp;S129&amp;", ",S129&amp;", "),""))))&amp;(IF(ISBLANK(T129),"",(IF(T129&lt;&gt;T128,IF(ISBLANK(F$2),T129&amp;", ",T129&amp;" "&amp;F$2&amp;", "),(IF(B129&lt;&gt;B128,IF(ISBLANK(F$2),T129&amp;", ",T129&amp;" "&amp;F$2&amp;", "),(IF(Z129&lt;&gt;Z128,IF(ISBLANK(F$2),T129&amp;", ",T129&amp;" "&amp;F$2&amp;", "),IF((U129&lt;&gt;U128)*($G$2="Y"),"same collector, ","")))))))))&amp;(IF(ISBLANK(U129),"",(IF(U129&lt;&gt;U128,U129&amp;", ",(IF(B129&lt;&gt;B128,U129&amp;", ",IF(Z129&lt;&gt;Z128,U129&amp;", ",(IF(T129&lt;&gt;T128,IF((T129&lt;&gt;T128)*($G$2="Y"),"same date, ", ""),IF((T129=T128)*(U129=U128)*(S129&lt;&gt;S128)*($G$2="Y"),"same collector and date, ", ""))))))))))&amp;(IF(ISBLANK(V129),"",V129&amp;", "))&amp;IF((AA129&lt;&gt;AA130)*($H$2="y"),AD129&amp;AE129,IF((AA129&lt;&gt;AA130)*($H$2="m"),AD129&amp;AG129,IF(($H$2&lt;&gt;"m")*($H$2&lt;&gt;"Y"),(IF(F129=0,"",F129&amp;" "&amp;$F$4&amp;" "))&amp;(IF(G129=0,"",G129&amp;" "&amp;$G$4&amp;" "))&amp;(IF(H129=0,"",H129&amp;" "&amp;H$4&amp;" "))&amp;(IF(I129=0,"",I129&amp;" "&amp;$I$4&amp;" "))&amp;(IF(J129=0,"",J129&amp;" "&amp;$J$4&amp;" "))&amp;IF((ISBLANK(C129)),"","("&amp;C129&amp;")"),"")))&amp;IF((B129=B130)*(K129=K130)*(L129=L130)*(M129=M130),IF(($H$2&lt;&gt;"m")*($H$2&lt;&gt;"Y"), ", ", IF((ISNUMBER(FIND(")",AE129))), ", ", "")),IF((B129=B130)*(K129=K130)*(L129=L130),";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v>
      </c>
      <c r="AI129" s="1"/>
    </row>
    <row r="130" spans="1:35" s="4" customFormat="1" x14ac:dyDescent="0.25">
      <c r="A130" s="3">
        <f t="shared" si="12"/>
        <v>1</v>
      </c>
      <c r="B130" s="53" t="str">
        <f t="shared" si="16"/>
        <v>Kukulcania arizonica</v>
      </c>
      <c r="C130" s="57" t="s">
        <v>234</v>
      </c>
      <c r="D130" s="57" t="s">
        <v>204</v>
      </c>
      <c r="E130" s="57"/>
      <c r="F130" s="57">
        <v>1</v>
      </c>
      <c r="G130" s="57">
        <v>0</v>
      </c>
      <c r="H130" s="57">
        <v>0</v>
      </c>
      <c r="I130" s="57"/>
      <c r="J130" s="57"/>
      <c r="K130" s="57" t="s">
        <v>366</v>
      </c>
      <c r="L130" s="57" t="s">
        <v>79</v>
      </c>
      <c r="M130" s="54" t="s">
        <v>835</v>
      </c>
      <c r="N130" s="57" t="s">
        <v>891</v>
      </c>
      <c r="O130" s="58" t="s">
        <v>86</v>
      </c>
      <c r="P130" s="58" t="s">
        <v>892</v>
      </c>
      <c r="Q130" s="58" t="s">
        <v>86</v>
      </c>
      <c r="R130" s="58"/>
      <c r="S130" s="54" t="s">
        <v>893</v>
      </c>
      <c r="T130" s="57" t="s">
        <v>894</v>
      </c>
      <c r="U130" s="57" t="s">
        <v>895</v>
      </c>
      <c r="V130" s="57"/>
      <c r="W130" s="57" t="s">
        <v>86</v>
      </c>
      <c r="X130" s="147">
        <f ca="1">IF(ISBLANK(D130),"",IF('order-admin-units'!$I$1&lt;&gt;"y", "", IF((K130="")*(ISBLANK(D130)=FALSE), 'order-admin-units'!$B$1+1, VLOOKUP(K130, ordercountry, 2))))</f>
        <v>1</v>
      </c>
      <c r="Y130" s="147">
        <f ca="1">IF(ISBLANK(D130),"",IF('order-admin-units'!$I$1&lt;&gt;"y", "", IF(L130="", 'order-admin-units'!$B$2+1, VLOOKUP(K130&amp;"@"&amp;L130, orderadmin, 2))))</f>
        <v>4</v>
      </c>
      <c r="Z130" s="147" t="str">
        <f t="shared" si="13"/>
        <v>USAArizonaMaricopaTempe, Arizona State University</v>
      </c>
      <c r="AA130" s="147" t="str">
        <f t="shared" si="14"/>
        <v>Kukulcania arizonicaUSAArizonaMaricopaTempe, Arizona State Universitybookstore, breakroom[N33.4234°, W111.928°]R. Meyer &amp; D. Dahlmeier8/VI/1988</v>
      </c>
      <c r="AB130" s="147" t="str">
        <f t="shared" si="15"/>
        <v xml:space="preserve">Kukulcania arizonicaUSAArizonaMaricopaTempe, Arizona State Universitybookstore, breakroom[N33.4234°, W111.928°]R. Meyer &amp; D. Dahlmeier8/VI/1988USNM </v>
      </c>
      <c r="AC130" s="147" t="str">
        <f t="shared" si="9"/>
        <v>Kukulcania arizonicaUSAArizonaMaricopaTempe, Arizona State Universitybookstore, breakroom[N33.4234°, W111.928°]R. Meyer &amp; D. Dahlmeier8/VI/1988</v>
      </c>
      <c r="AD130" s="11" t="str">
        <f t="shared" si="10"/>
        <v/>
      </c>
      <c r="AE130" s="11" t="str">
        <f t="array" ref="AE130">IF(ISBLANK(D130),"",IF(OR($H$2="y",$H$2="m"),IF(AA130=AA129,IF(OR(AB130=$AB$4:$AB129)=FALSE,AE129&amp;C130,AE129),"("&amp;C130)&amp;IF(AA130=AA131,IF(OR(AB131=$AB$4:$AB130)=FALSE,", ",""),") "),""))</f>
        <v/>
      </c>
      <c r="AF130" s="11" t="str">
        <f t="shared" si="11"/>
        <v/>
      </c>
      <c r="AG130" s="11" t="str">
        <f t="array" ref="AG130">IF(ISBLANK(D130),"",IF(OR($H$2="y",$H$2="m"),IF(AA130=AA129,IF(OR(AC130=$AC$4:$AC129)=FALSE,AG129&amp;AF130,AG129),"("&amp;AF130)&amp;IF(AA130=AA131,IF(OR(AC131=$AC$4:$AC130)=FALSE,", ",""),") "),""))</f>
        <v/>
      </c>
      <c r="AH130" s="10" t="str">
        <f>IF((ISBLANK(D130)),"",IF(D130=D129,AH129,"")&amp;IF(B129&lt;&gt;B130,((IF(ISBLANK(E130),$D$3&amp;"Non-type material: "&amp;$D$3,$D$3&amp;INDEX('type-categories'!$A$2:$B$100,MATCH(E130,'type-categories'!$A$2:$A$100,0),2)&amp;$D$3))),"")&amp;(IF(K130&lt;&gt;K129,$C$2&amp;K130&amp;$K$3&amp;$C$2&amp;" ",(IF(B130&lt;&gt;B129,$C$2&amp;K130&amp;$K$3&amp;$C$2&amp;" ",""))))&amp;(IF(L130="","",((IF(L130&lt;&gt;L129,$D$2&amp;L130&amp;$L$3&amp;$D$2&amp;" ",IF(B130&lt;&gt;B129,$D$2&amp;L130&amp;$L$3&amp;$D$2&amp;" ",""))))))&amp;(IF(M130="","",((IF(M130&lt;&gt;M129,$E$2&amp;M130&amp;$E$2&amp;","&amp;" ",IF(B130&lt;&gt;B129,$E$2&amp;M130&amp;$E$2&amp;",",""))))))&amp;(IF(N130="","",IF(N130&lt;&gt;N129,N130&amp;", ",IF(B130&lt;&gt;B129,N130&amp;", ",""))))&amp;(IF(ISBLANK(O130),"",(IF(O130&lt;&gt;O129,O130&amp;", ",IF(B130&lt;&gt;B129,O130&amp;", ","")))))&amp;(IF(ISBLANK(P130),"",(IF(P130&lt;&gt;P129,P130&amp;", ",IF(B130&lt;&gt;B129,P130&amp;", ",IF(Z130&lt;&gt;Z129,P130&amp;", ",""))))))&amp;(IF(ISBLANK(Q130),"",(IF(Q130&lt;&gt;Q129,Q130&amp;", ",IF(B130&lt;&gt;B129,Q130&amp;", ",IF(Z130&lt;&gt;Z129,Q130&amp;", ",""))))))&amp;(IF(ISBLANK(R130),"",(IF(R130&lt;&gt;R129,R130&amp;"m, ",IF(B130&lt;&gt;B129,R130&amp;"m, ",IF(Z130&lt;&gt;Z129,R130&amp;"m, ",""))))))&amp;IF(ISBLANK(S130),"",(IF(B130&lt;&gt;B129,S130&amp;", ",IF(S130&lt;&gt;S129,IF((Z130=Z129),"same locality "&amp;S130&amp;", ",S130&amp;", "),""))))&amp;(IF(ISBLANK(T130),"",(IF(T130&lt;&gt;T129,IF(ISBLANK(F$2),T130&amp;", ",T130&amp;" "&amp;F$2&amp;", "),(IF(B130&lt;&gt;B129,IF(ISBLANK(F$2),T130&amp;", ",T130&amp;" "&amp;F$2&amp;", "),(IF(Z130&lt;&gt;Z129,IF(ISBLANK(F$2),T130&amp;", ",T130&amp;" "&amp;F$2&amp;", "),IF((U130&lt;&gt;U129)*($G$2="Y"),"same collector, ","")))))))))&amp;(IF(ISBLANK(U130),"",(IF(U130&lt;&gt;U129,U130&amp;", ",(IF(B130&lt;&gt;B129,U130&amp;", ",IF(Z130&lt;&gt;Z129,U130&amp;", ",(IF(T130&lt;&gt;T129,IF((T130&lt;&gt;T129)*($G$2="Y"),"same date, ", ""),IF((T130=T129)*(U130=U129)*(S130&lt;&gt;S129)*($G$2="Y"),"same collector and date, ", ""))))))))))&amp;(IF(ISBLANK(V130),"",V130&amp;", "))&amp;IF((AA130&lt;&gt;AA131)*($H$2="y"),AD130&amp;AE130,IF((AA130&lt;&gt;AA131)*($H$2="m"),AD130&amp;AG130,IF(($H$2&lt;&gt;"m")*($H$2&lt;&gt;"Y"),(IF(F130=0,"",F130&amp;" "&amp;$F$4&amp;" "))&amp;(IF(G130=0,"",G130&amp;" "&amp;$G$4&amp;" "))&amp;(IF(H130=0,"",H130&amp;" "&amp;H$4&amp;" "))&amp;(IF(I130=0,"",I130&amp;" "&amp;$I$4&amp;" "))&amp;(IF(J130=0,"",J130&amp;" "&amp;$J$4&amp;" "))&amp;IF((ISBLANK(C130)),"","("&amp;C130&amp;")"),"")))&amp;IF((B130=B131)*(K130=K131)*(L130=L131)*(M130=M131),IF(($H$2&lt;&gt;"m")*($H$2&lt;&gt;"Y"), ", ", IF((ISNUMBER(FIND(")",AE130))), ", ", "")),IF((B130=B131)*(K130=K131)*(L130=L131),";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v>
      </c>
      <c r="AI130" s="1"/>
    </row>
    <row r="131" spans="1:35" s="4" customFormat="1" x14ac:dyDescent="0.25">
      <c r="A131" s="3">
        <f t="shared" si="12"/>
        <v>1</v>
      </c>
      <c r="B131" s="53" t="str">
        <f t="shared" si="16"/>
        <v>Kukulcania arizonica</v>
      </c>
      <c r="C131" s="57" t="s">
        <v>234</v>
      </c>
      <c r="D131" s="57" t="s">
        <v>204</v>
      </c>
      <c r="E131" s="57"/>
      <c r="F131" s="57">
        <v>1</v>
      </c>
      <c r="G131" s="57">
        <v>1</v>
      </c>
      <c r="H131" s="57">
        <v>0</v>
      </c>
      <c r="I131" s="57"/>
      <c r="J131" s="57"/>
      <c r="K131" s="57" t="s">
        <v>366</v>
      </c>
      <c r="L131" s="57" t="s">
        <v>79</v>
      </c>
      <c r="M131" s="54" t="s">
        <v>835</v>
      </c>
      <c r="N131" s="57" t="s">
        <v>891</v>
      </c>
      <c r="O131" s="58" t="s">
        <v>86</v>
      </c>
      <c r="P131" s="58" t="s">
        <v>896</v>
      </c>
      <c r="Q131" s="58" t="s">
        <v>86</v>
      </c>
      <c r="R131" s="58"/>
      <c r="S131" s="54" t="s">
        <v>893</v>
      </c>
      <c r="T131" s="57" t="s">
        <v>897</v>
      </c>
      <c r="U131" s="57" t="s">
        <v>898</v>
      </c>
      <c r="V131" s="57"/>
      <c r="W131" s="57" t="s">
        <v>86</v>
      </c>
      <c r="X131" s="147">
        <f ca="1">IF(ISBLANK(D131),"",IF('order-admin-units'!$I$1&lt;&gt;"y", "", IF((K131="")*(ISBLANK(D131)=FALSE), 'order-admin-units'!$B$1+1, VLOOKUP(K131, ordercountry, 2))))</f>
        <v>1</v>
      </c>
      <c r="Y131" s="147">
        <f ca="1">IF(ISBLANK(D131),"",IF('order-admin-units'!$I$1&lt;&gt;"y", "", IF(L131="", 'order-admin-units'!$B$2+1, VLOOKUP(K131&amp;"@"&amp;L131, orderadmin, 2))))</f>
        <v>4</v>
      </c>
      <c r="Z131" s="147" t="str">
        <f t="shared" si="13"/>
        <v>USAArizonaMaricopaTempe, Arizona State University</v>
      </c>
      <c r="AA131" s="147" t="str">
        <f t="shared" si="14"/>
        <v>Kukulcania arizonicaUSAArizonaMaricopaTempe, Arizona State Universitybookstore, near restroom[N33.4234°, W111.928°]K. Wissman13/IV/1988</v>
      </c>
      <c r="AB131" s="147" t="str">
        <f t="shared" si="15"/>
        <v xml:space="preserve">Kukulcania arizonicaUSAArizonaMaricopaTempe, Arizona State Universitybookstore, near restroom[N33.4234°, W111.928°]K. Wissman13/IV/1988USNM </v>
      </c>
      <c r="AC131" s="147" t="str">
        <f t="shared" si="9"/>
        <v>Kukulcania arizonicaUSAArizonaMaricopaTempe, Arizona State Universitybookstore, near restroom[N33.4234°, W111.928°]K. Wissman13/IV/1988</v>
      </c>
      <c r="AD131" s="11" t="str">
        <f t="shared" si="10"/>
        <v/>
      </c>
      <c r="AE131" s="11" t="str">
        <f t="array" ref="AE131">IF(ISBLANK(D131),"",IF(OR($H$2="y",$H$2="m"),IF(AA131=AA130,IF(OR(AB131=$AB$4:$AB130)=FALSE,AE130&amp;C131,AE130),"("&amp;C131)&amp;IF(AA131=AA132,IF(OR(AB132=$AB$4:$AB131)=FALSE,", ",""),") "),""))</f>
        <v/>
      </c>
      <c r="AF131" s="11" t="str">
        <f t="shared" si="11"/>
        <v/>
      </c>
      <c r="AG131" s="11" t="str">
        <f t="array" ref="AG131">IF(ISBLANK(D131),"",IF(OR($H$2="y",$H$2="m"),IF(AA131=AA130,IF(OR(AC131=$AC$4:$AC130)=FALSE,AG130&amp;AF131,AG130),"("&amp;AF131)&amp;IF(AA131=AA132,IF(OR(AC132=$AC$4:$AC131)=FALSE,", ",""),") "),""))</f>
        <v/>
      </c>
      <c r="AH131" s="10" t="str">
        <f>IF((ISBLANK(D131)),"",IF(D131=D130,AH130,"")&amp;IF(B130&lt;&gt;B131,((IF(ISBLANK(E131),$D$3&amp;"Non-type material: "&amp;$D$3,$D$3&amp;INDEX('type-categories'!$A$2:$B$100,MATCH(E131,'type-categories'!$A$2:$A$100,0),2)&amp;$D$3))),"")&amp;(IF(K131&lt;&gt;K130,$C$2&amp;K131&amp;$K$3&amp;$C$2&amp;" ",(IF(B131&lt;&gt;B130,$C$2&amp;K131&amp;$K$3&amp;$C$2&amp;" ",""))))&amp;(IF(L131="","",((IF(L131&lt;&gt;L130,$D$2&amp;L131&amp;$L$3&amp;$D$2&amp;" ",IF(B131&lt;&gt;B130,$D$2&amp;L131&amp;$L$3&amp;$D$2&amp;" ",""))))))&amp;(IF(M131="","",((IF(M131&lt;&gt;M130,$E$2&amp;M131&amp;$E$2&amp;","&amp;" ",IF(B131&lt;&gt;B130,$E$2&amp;M131&amp;$E$2&amp;",",""))))))&amp;(IF(N131="","",IF(N131&lt;&gt;N130,N131&amp;", ",IF(B131&lt;&gt;B130,N131&amp;", ",""))))&amp;(IF(ISBLANK(O131),"",(IF(O131&lt;&gt;O130,O131&amp;", ",IF(B131&lt;&gt;B130,O131&amp;", ","")))))&amp;(IF(ISBLANK(P131),"",(IF(P131&lt;&gt;P130,P131&amp;", ",IF(B131&lt;&gt;B130,P131&amp;", ",IF(Z131&lt;&gt;Z130,P131&amp;", ",""))))))&amp;(IF(ISBLANK(Q131),"",(IF(Q131&lt;&gt;Q130,Q131&amp;", ",IF(B131&lt;&gt;B130,Q131&amp;", ",IF(Z131&lt;&gt;Z130,Q131&amp;", ",""))))))&amp;(IF(ISBLANK(R131),"",(IF(R131&lt;&gt;R130,R131&amp;"m, ",IF(B131&lt;&gt;B130,R131&amp;"m, ",IF(Z131&lt;&gt;Z130,R131&amp;"m, ",""))))))&amp;IF(ISBLANK(S131),"",(IF(B131&lt;&gt;B130,S131&amp;", ",IF(S131&lt;&gt;S130,IF((Z131=Z130),"same locality "&amp;S131&amp;", ",S131&amp;", "),""))))&amp;(IF(ISBLANK(T131),"",(IF(T131&lt;&gt;T130,IF(ISBLANK(F$2),T131&amp;", ",T131&amp;" "&amp;F$2&amp;", "),(IF(B131&lt;&gt;B130,IF(ISBLANK(F$2),T131&amp;", ",T131&amp;" "&amp;F$2&amp;", "),(IF(Z131&lt;&gt;Z130,IF(ISBLANK(F$2),T131&amp;", ",T131&amp;" "&amp;F$2&amp;", "),IF((U131&lt;&gt;U130)*($G$2="Y"),"same collector, ","")))))))))&amp;(IF(ISBLANK(U131),"",(IF(U131&lt;&gt;U130,U131&amp;", ",(IF(B131&lt;&gt;B130,U131&amp;", ",IF(Z131&lt;&gt;Z130,U131&amp;", ",(IF(T131&lt;&gt;T130,IF((T131&lt;&gt;T130)*($G$2="Y"),"same date, ", ""),IF((T131=T130)*(U131=U130)*(S131&lt;&gt;S130)*($G$2="Y"),"same collector and date, ", ""))))))))))&amp;(IF(ISBLANK(V131),"",V131&amp;", "))&amp;IF((AA131&lt;&gt;AA132)*($H$2="y"),AD131&amp;AE131,IF((AA131&lt;&gt;AA132)*($H$2="m"),AD131&amp;AG131,IF(($H$2&lt;&gt;"m")*($H$2&lt;&gt;"Y"),(IF(F131=0,"",F131&amp;" "&amp;$F$4&amp;" "))&amp;(IF(G131=0,"",G131&amp;" "&amp;$G$4&amp;" "))&amp;(IF(H131=0,"",H131&amp;" "&amp;H$4&amp;" "))&amp;(IF(I131=0,"",I131&amp;" "&amp;$I$4&amp;" "))&amp;(IF(J131=0,"",J131&amp;" "&amp;$J$4&amp;" "))&amp;IF((ISBLANK(C131)),"","("&amp;C131&amp;")"),"")))&amp;IF((B131=B132)*(K131=K132)*(L131=L132)*(M131=M132),IF(($H$2&lt;&gt;"m")*($H$2&lt;&gt;"Y"), ", ", IF((ISNUMBER(FIND(")",AE131))), ", ", "")),IF((B131=B132)*(K131=K132)*(L131=L132),";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v>
      </c>
      <c r="AI131" s="1"/>
    </row>
    <row r="132" spans="1:35" s="4" customFormat="1" x14ac:dyDescent="0.25">
      <c r="A132" s="3">
        <f t="shared" si="12"/>
        <v>1</v>
      </c>
      <c r="B132" s="53" t="str">
        <f t="shared" si="16"/>
        <v>Kukulcania arizonica</v>
      </c>
      <c r="C132" s="57" t="s">
        <v>303</v>
      </c>
      <c r="D132" s="57" t="s">
        <v>204</v>
      </c>
      <c r="E132" s="57"/>
      <c r="F132" s="57">
        <v>0</v>
      </c>
      <c r="G132" s="57">
        <v>1</v>
      </c>
      <c r="H132" s="57">
        <v>0</v>
      </c>
      <c r="I132" s="57"/>
      <c r="J132" s="57"/>
      <c r="K132" s="57" t="s">
        <v>366</v>
      </c>
      <c r="L132" s="57" t="s">
        <v>79</v>
      </c>
      <c r="M132" s="54" t="s">
        <v>899</v>
      </c>
      <c r="N132" s="57" t="s">
        <v>900</v>
      </c>
      <c r="O132" s="58" t="s">
        <v>86</v>
      </c>
      <c r="P132" s="58" t="s">
        <v>901</v>
      </c>
      <c r="Q132" s="58" t="s">
        <v>86</v>
      </c>
      <c r="R132" s="58"/>
      <c r="S132" s="54" t="s">
        <v>902</v>
      </c>
      <c r="T132" s="57" t="s">
        <v>903</v>
      </c>
      <c r="U132" s="57" t="s">
        <v>904</v>
      </c>
      <c r="V132" s="57"/>
      <c r="W132" s="57" t="s">
        <v>86</v>
      </c>
      <c r="X132" s="147">
        <f ca="1">IF(ISBLANK(D132),"",IF('order-admin-units'!$I$1&lt;&gt;"y", "", IF((K132="")*(ISBLANK(D132)=FALSE), 'order-admin-units'!$B$1+1, VLOOKUP(K132, ordercountry, 2))))</f>
        <v>1</v>
      </c>
      <c r="Y132" s="147">
        <f ca="1">IF(ISBLANK(D132),"",IF('order-admin-units'!$I$1&lt;&gt;"y", "", IF(L132="", 'order-admin-units'!$B$2+1, VLOOKUP(K132&amp;"@"&amp;L132, orderadmin, 2))))</f>
        <v>4</v>
      </c>
      <c r="Z132" s="147" t="str">
        <f t="shared" si="13"/>
        <v>USAArizonaPimabase of Tortolita Mountains, southern side</v>
      </c>
      <c r="AA132" s="147" t="str">
        <f t="shared" si="14"/>
        <v>Kukulcania arizonicaUSAArizonaPimabase of Tortolita Mountains, southern sidefound dead in swimming pool[N32.49035°, W111.06177°, 1000m]R.S. Beal25/VII/1984</v>
      </c>
      <c r="AB132" s="147" t="str">
        <f t="shared" si="15"/>
        <v>Kukulcania arizonicaUSAArizonaPimabase of Tortolita Mountains, southern sidefound dead in swimming pool[N32.49035°, W111.06177°, 1000m]R.S. Beal25/VII/1984CAS 9057853</v>
      </c>
      <c r="AC132" s="147" t="str">
        <f t="shared" si="9"/>
        <v>Kukulcania arizonicaUSAArizonaPimabase of Tortolita Mountains, southern sidefound dead in swimming pool[N32.49035°, W111.06177°, 1000m]R.S. Beal25/VII/1984</v>
      </c>
      <c r="AD132" s="11" t="str">
        <f t="shared" si="10"/>
        <v/>
      </c>
      <c r="AE132" s="11" t="str">
        <f t="array" ref="AE132">IF(ISBLANK(D132),"",IF(OR($H$2="y",$H$2="m"),IF(AA132=AA131,IF(OR(AB132=$AB$4:$AB131)=FALSE,AE131&amp;C132,AE131),"("&amp;C132)&amp;IF(AA132=AA133,IF(OR(AB133=$AB$4:$AB132)=FALSE,", ",""),") "),""))</f>
        <v/>
      </c>
      <c r="AF132" s="11" t="str">
        <f t="shared" si="11"/>
        <v/>
      </c>
      <c r="AG132" s="11" t="str">
        <f t="array" ref="AG132">IF(ISBLANK(D132),"",IF(OR($H$2="y",$H$2="m"),IF(AA132=AA131,IF(OR(AC132=$AC$4:$AC131)=FALSE,AG131&amp;AF132,AG131),"("&amp;AF132)&amp;IF(AA132=AA133,IF(OR(AC133=$AC$4:$AC132)=FALSE,", ",""),") "),""))</f>
        <v/>
      </c>
      <c r="AH132" s="10" t="str">
        <f>IF((ISBLANK(D132)),"",IF(D132=D131,AH131,"")&amp;IF(B131&lt;&gt;B132,((IF(ISBLANK(E132),$D$3&amp;"Non-type material: "&amp;$D$3,$D$3&amp;INDEX('type-categories'!$A$2:$B$100,MATCH(E132,'type-categories'!$A$2:$A$100,0),2)&amp;$D$3))),"")&amp;(IF(K132&lt;&gt;K131,$C$2&amp;K132&amp;$K$3&amp;$C$2&amp;" ",(IF(B132&lt;&gt;B131,$C$2&amp;K132&amp;$K$3&amp;$C$2&amp;" ",""))))&amp;(IF(L132="","",((IF(L132&lt;&gt;L131,$D$2&amp;L132&amp;$L$3&amp;$D$2&amp;" ",IF(B132&lt;&gt;B131,$D$2&amp;L132&amp;$L$3&amp;$D$2&amp;" ",""))))))&amp;(IF(M132="","",((IF(M132&lt;&gt;M131,$E$2&amp;M132&amp;$E$2&amp;","&amp;" ",IF(B132&lt;&gt;B131,$E$2&amp;M132&amp;$E$2&amp;",",""))))))&amp;(IF(N132="","",IF(N132&lt;&gt;N131,N132&amp;", ",IF(B132&lt;&gt;B131,N132&amp;", ",""))))&amp;(IF(ISBLANK(O132),"",(IF(O132&lt;&gt;O131,O132&amp;", ",IF(B132&lt;&gt;B131,O132&amp;", ","")))))&amp;(IF(ISBLANK(P132),"",(IF(P132&lt;&gt;P131,P132&amp;", ",IF(B132&lt;&gt;B131,P132&amp;", ",IF(Z132&lt;&gt;Z131,P132&amp;", ",""))))))&amp;(IF(ISBLANK(Q132),"",(IF(Q132&lt;&gt;Q131,Q132&amp;", ",IF(B132&lt;&gt;B131,Q132&amp;", ",IF(Z132&lt;&gt;Z131,Q132&amp;", ",""))))))&amp;(IF(ISBLANK(R132),"",(IF(R132&lt;&gt;R131,R132&amp;"m, ",IF(B132&lt;&gt;B131,R132&amp;"m, ",IF(Z132&lt;&gt;Z131,R132&amp;"m, ",""))))))&amp;IF(ISBLANK(S132),"",(IF(B132&lt;&gt;B131,S132&amp;", ",IF(S132&lt;&gt;S131,IF((Z132=Z131),"same locality "&amp;S132&amp;", ",S132&amp;", "),""))))&amp;(IF(ISBLANK(T132),"",(IF(T132&lt;&gt;T131,IF(ISBLANK(F$2),T132&amp;", ",T132&amp;" "&amp;F$2&amp;", "),(IF(B132&lt;&gt;B131,IF(ISBLANK(F$2),T132&amp;", ",T132&amp;" "&amp;F$2&amp;", "),(IF(Z132&lt;&gt;Z131,IF(ISBLANK(F$2),T132&amp;", ",T132&amp;" "&amp;F$2&amp;", "),IF((U132&lt;&gt;U131)*($G$2="Y"),"same collector, ","")))))))))&amp;(IF(ISBLANK(U132),"",(IF(U132&lt;&gt;U131,U132&amp;", ",(IF(B132&lt;&gt;B131,U132&amp;", ",IF(Z132&lt;&gt;Z131,U132&amp;", ",(IF(T132&lt;&gt;T131,IF((T132&lt;&gt;T131)*($G$2="Y"),"same date, ", ""),IF((T132=T131)*(U132=U131)*(S132&lt;&gt;S131)*($G$2="Y"),"same collector and date, ", ""))))))))))&amp;(IF(ISBLANK(V132),"",V132&amp;", "))&amp;IF((AA132&lt;&gt;AA133)*($H$2="y"),AD132&amp;AE132,IF((AA132&lt;&gt;AA133)*($H$2="m"),AD132&amp;AG132,IF(($H$2&lt;&gt;"m")*($H$2&lt;&gt;"Y"),(IF(F132=0,"",F132&amp;" "&amp;$F$4&amp;" "))&amp;(IF(G132=0,"",G132&amp;" "&amp;$G$4&amp;" "))&amp;(IF(H132=0,"",H132&amp;" "&amp;H$4&amp;" "))&amp;(IF(I132=0,"",I132&amp;" "&amp;$I$4&amp;" "))&amp;(IF(J132=0,"",J132&amp;" "&amp;$J$4&amp;" "))&amp;IF((ISBLANK(C132)),"","("&amp;C132&amp;")"),"")))&amp;IF((B132=B133)*(K132=K133)*(L132=L133)*(M132=M133),IF(($H$2&lt;&gt;"m")*($H$2&lt;&gt;"Y"), ", ", IF((ISNUMBER(FIND(")",AE132))), ", ", "")),IF((B132=B133)*(K132=K133)*(L132=L133),";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v>
      </c>
      <c r="AI132" s="1"/>
    </row>
    <row r="133" spans="1:35" s="4" customFormat="1" x14ac:dyDescent="0.25">
      <c r="A133" s="3">
        <f t="shared" si="12"/>
        <v>1</v>
      </c>
      <c r="B133" s="53" t="str">
        <f t="shared" si="16"/>
        <v>Kukulcania arizonica</v>
      </c>
      <c r="C133" s="57" t="s">
        <v>304</v>
      </c>
      <c r="D133" s="57" t="s">
        <v>204</v>
      </c>
      <c r="E133" s="57"/>
      <c r="F133" s="57">
        <v>1</v>
      </c>
      <c r="G133" s="57">
        <v>0</v>
      </c>
      <c r="H133" s="57">
        <v>0</v>
      </c>
      <c r="I133" s="57"/>
      <c r="J133" s="57"/>
      <c r="K133" s="57" t="s">
        <v>366</v>
      </c>
      <c r="L133" s="57" t="s">
        <v>79</v>
      </c>
      <c r="M133" s="54" t="s">
        <v>899</v>
      </c>
      <c r="N133" s="57" t="s">
        <v>905</v>
      </c>
      <c r="O133" s="58" t="s">
        <v>86</v>
      </c>
      <c r="P133" s="58" t="s">
        <v>906</v>
      </c>
      <c r="Q133" s="58" t="s">
        <v>86</v>
      </c>
      <c r="R133" s="58"/>
      <c r="S133" s="54" t="s">
        <v>907</v>
      </c>
      <c r="T133" s="57" t="s">
        <v>908</v>
      </c>
      <c r="U133" s="57" t="s">
        <v>909</v>
      </c>
      <c r="V133" s="57"/>
      <c r="W133" s="57" t="s">
        <v>86</v>
      </c>
      <c r="X133" s="147">
        <f ca="1">IF(ISBLANK(D133),"",IF('order-admin-units'!$I$1&lt;&gt;"y", "", IF((K133="")*(ISBLANK(D133)=FALSE), 'order-admin-units'!$B$1+1, VLOOKUP(K133, ordercountry, 2))))</f>
        <v>1</v>
      </c>
      <c r="Y133" s="147">
        <f ca="1">IF(ISBLANK(D133),"",IF('order-admin-units'!$I$1&lt;&gt;"y", "", IF(L133="", 'order-admin-units'!$B$2+1, VLOOKUP(K133&amp;"@"&amp;L133, orderadmin, 2))))</f>
        <v>4</v>
      </c>
      <c r="Z133" s="147" t="str">
        <f t="shared" si="13"/>
        <v>USAArizonaPimaBuenos Aires NWR, Brown Canyon</v>
      </c>
      <c r="AA133" s="147" t="str">
        <f t="shared" si="14"/>
        <v>Kukulcania arizonicaUSAArizonaPimaBuenos Aires NWR, Brown Canyonat night in stream valley, under rocks and stone walls(N31.7729°, W111.5593°, 1530m)A. Schönhofer25/III/2012</v>
      </c>
      <c r="AB133" s="147" t="str">
        <f t="shared" si="15"/>
        <v xml:space="preserve">Kukulcania arizonicaUSAArizonaPimaBuenos Aires NWR, Brown Canyonat night in stream valley, under rocks and stone walls(N31.7729°, W111.5593°, 1530m)A. Schönhofer25/III/2012SMF </v>
      </c>
      <c r="AC133" s="147" t="str">
        <f t="shared" ref="AC133:AC196" si="17">AA133&amp;AF133</f>
        <v>Kukulcania arizonicaUSAArizonaPimaBuenos Aires NWR, Brown Canyonat night in stream valley, under rocks and stone walls(N31.7729°, W111.5593°, 1530m)A. Schönhofer25/III/2012</v>
      </c>
      <c r="AD133" s="11" t="str">
        <f t="shared" ref="AD133:AD196" si="18">IF(OR($H$2="y",$H$2="m"),IF(SUMIF($AA$5:$AA$2000,AA133,$F$5:$F$2000)&lt;&gt;0,SUMIF($AA$5:$AA$2000,AA133,$F$5:$F$2000)&amp;" "&amp;$F$4&amp;" ","")&amp;IF(SUMIF($AA$5:$AA$2000,AA133,$G$5:$G$2000)&lt;&gt;0,SUMIF($AA$5:$AA$2000,AA133,$G$5:$G$2000)&amp;" "&amp;$G$4&amp;" ","")&amp;IF(SUMIF($AA$5:$AA$2000,AA133,$H$5:$H$2000)&lt;&gt;0,SUMIF($AA$5:$AA$2000,AA133,$H$5:$H$2000)&amp;" "&amp;$H$4&amp;" ","")&amp;IF(SUMIF($AA$5:$AA$2000,AA133,$I$5:$I$2000)&lt;&gt;0,SUMIF($AA$5:$AA$2000,AA133,$I$5:$I$2000)&amp;" "&amp;$I$4&amp;" ","")&amp;IF(SUMIF($AA$5:$AA$2000,AA133,$J$5:$J$2000)&lt;&gt;0,SUMIF($AA$5:$AA$2000,AA133,$J$5:$J$2000)&amp;" "&amp;$J$4&amp;" ",""),"")</f>
        <v/>
      </c>
      <c r="AE133" s="11" t="str">
        <f t="array" ref="AE133">IF(ISBLANK(D133),"",IF(OR($H$2="y",$H$2="m"),IF(AA133=AA132,IF(OR(AB133=$AB$4:$AB132)=FALSE,AE132&amp;C133,AE132),"("&amp;C133)&amp;IF(AA133=AA134,IF(OR(AB134=$AB$4:$AB133)=FALSE,", ",""),") "),""))</f>
        <v/>
      </c>
      <c r="AF133" s="11" t="str">
        <f t="shared" ref="AF133:AF196" si="19">IF((ISBLANK(D133)=FALSE)*OR($H$2="y",$H$2="m"),IFERROR(LEFT(C133, FIND(" ",C133)-1), C133),"")</f>
        <v/>
      </c>
      <c r="AG133" s="11" t="str">
        <f t="array" ref="AG133">IF(ISBLANK(D133),"",IF(OR($H$2="y",$H$2="m"),IF(AA133=AA132,IF(OR(AC133=$AC$4:$AC132)=FALSE,AG132&amp;AF133,AG132),"("&amp;AF133)&amp;IF(AA133=AA134,IF(OR(AC134=$AC$4:$AC133)=FALSE,", ",""),") "),""))</f>
        <v/>
      </c>
      <c r="AH133" s="10" t="str">
        <f>IF((ISBLANK(D133)),"",IF(D133=D132,AH132,"")&amp;IF(B132&lt;&gt;B133,((IF(ISBLANK(E133),$D$3&amp;"Non-type material: "&amp;$D$3,$D$3&amp;INDEX('type-categories'!$A$2:$B$100,MATCH(E133,'type-categories'!$A$2:$A$100,0),2)&amp;$D$3))),"")&amp;(IF(K133&lt;&gt;K132,$C$2&amp;K133&amp;$K$3&amp;$C$2&amp;" ",(IF(B133&lt;&gt;B132,$C$2&amp;K133&amp;$K$3&amp;$C$2&amp;" ",""))))&amp;(IF(L133="","",((IF(L133&lt;&gt;L132,$D$2&amp;L133&amp;$L$3&amp;$D$2&amp;" ",IF(B133&lt;&gt;B132,$D$2&amp;L133&amp;$L$3&amp;$D$2&amp;" ",""))))))&amp;(IF(M133="","",((IF(M133&lt;&gt;M132,$E$2&amp;M133&amp;$E$2&amp;","&amp;" ",IF(B133&lt;&gt;B132,$E$2&amp;M133&amp;$E$2&amp;",",""))))))&amp;(IF(N133="","",IF(N133&lt;&gt;N132,N133&amp;", ",IF(B133&lt;&gt;B132,N133&amp;", ",""))))&amp;(IF(ISBLANK(O133),"",(IF(O133&lt;&gt;O132,O133&amp;", ",IF(B133&lt;&gt;B132,O133&amp;", ","")))))&amp;(IF(ISBLANK(P133),"",(IF(P133&lt;&gt;P132,P133&amp;", ",IF(B133&lt;&gt;B132,P133&amp;", ",IF(Z133&lt;&gt;Z132,P133&amp;", ",""))))))&amp;(IF(ISBLANK(Q133),"",(IF(Q133&lt;&gt;Q132,Q133&amp;", ",IF(B133&lt;&gt;B132,Q133&amp;", ",IF(Z133&lt;&gt;Z132,Q133&amp;", ",""))))))&amp;(IF(ISBLANK(R133),"",(IF(R133&lt;&gt;R132,R133&amp;"m, ",IF(B133&lt;&gt;B132,R133&amp;"m, ",IF(Z133&lt;&gt;Z132,R133&amp;"m, ",""))))))&amp;IF(ISBLANK(S133),"",(IF(B133&lt;&gt;B132,S133&amp;", ",IF(S133&lt;&gt;S132,IF((Z133=Z132),"same locality "&amp;S133&amp;", ",S133&amp;", "),""))))&amp;(IF(ISBLANK(T133),"",(IF(T133&lt;&gt;T132,IF(ISBLANK(F$2),T133&amp;", ",T133&amp;" "&amp;F$2&amp;", "),(IF(B133&lt;&gt;B132,IF(ISBLANK(F$2),T133&amp;", ",T133&amp;" "&amp;F$2&amp;", "),(IF(Z133&lt;&gt;Z132,IF(ISBLANK(F$2),T133&amp;", ",T133&amp;" "&amp;F$2&amp;", "),IF((U133&lt;&gt;U132)*($G$2="Y"),"same collector, ","")))))))))&amp;(IF(ISBLANK(U133),"",(IF(U133&lt;&gt;U132,U133&amp;", ",(IF(B133&lt;&gt;B132,U133&amp;", ",IF(Z133&lt;&gt;Z132,U133&amp;", ",(IF(T133&lt;&gt;T132,IF((T133&lt;&gt;T132)*($G$2="Y"),"same date, ", ""),IF((T133=T132)*(U133=U132)*(S133&lt;&gt;S132)*($G$2="Y"),"same collector and date, ", ""))))))))))&amp;(IF(ISBLANK(V133),"",V133&amp;", "))&amp;IF((AA133&lt;&gt;AA134)*($H$2="y"),AD133&amp;AE133,IF((AA133&lt;&gt;AA134)*($H$2="m"),AD133&amp;AG133,IF(($H$2&lt;&gt;"m")*($H$2&lt;&gt;"Y"),(IF(F133=0,"",F133&amp;" "&amp;$F$4&amp;" "))&amp;(IF(G133=0,"",G133&amp;" "&amp;$G$4&amp;" "))&amp;(IF(H133=0,"",H133&amp;" "&amp;H$4&amp;" "))&amp;(IF(I133=0,"",I133&amp;" "&amp;$I$4&amp;" "))&amp;(IF(J133=0,"",J133&amp;" "&amp;$J$4&amp;" "))&amp;IF((ISBLANK(C133)),"","("&amp;C133&amp;")"),"")))&amp;IF((B133=B134)*(K133=K134)*(L133=L134)*(M133=M134),IF(($H$2&lt;&gt;"m")*($H$2&lt;&gt;"Y"), ", ", IF((ISNUMBER(FIND(")",AE133))), ", ", "")),IF((B133=B134)*(K133=K134)*(L133=L134),";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v>
      </c>
      <c r="AI133" s="1"/>
    </row>
    <row r="134" spans="1:35" s="4" customFormat="1" x14ac:dyDescent="0.25">
      <c r="A134" s="3">
        <f t="shared" ref="A134:A197" si="20">IF(ISBLANK(D134),"",IF(D134&lt;&gt;D133, A133+1, A133))</f>
        <v>1</v>
      </c>
      <c r="B134" s="53" t="str">
        <f t="shared" si="16"/>
        <v>Kukulcania arizonica</v>
      </c>
      <c r="C134" s="57" t="s">
        <v>304</v>
      </c>
      <c r="D134" s="57" t="s">
        <v>204</v>
      </c>
      <c r="E134" s="57"/>
      <c r="F134" s="57">
        <v>0</v>
      </c>
      <c r="G134" s="57">
        <v>1</v>
      </c>
      <c r="H134" s="57">
        <v>0</v>
      </c>
      <c r="I134" s="57"/>
      <c r="J134" s="57"/>
      <c r="K134" s="57" t="s">
        <v>366</v>
      </c>
      <c r="L134" s="57" t="s">
        <v>79</v>
      </c>
      <c r="M134" s="54" t="s">
        <v>899</v>
      </c>
      <c r="N134" s="57" t="s">
        <v>905</v>
      </c>
      <c r="O134" s="58" t="s">
        <v>86</v>
      </c>
      <c r="P134" s="58" t="s">
        <v>910</v>
      </c>
      <c r="Q134" s="58" t="s">
        <v>86</v>
      </c>
      <c r="R134" s="58"/>
      <c r="S134" s="54" t="s">
        <v>911</v>
      </c>
      <c r="T134" s="57" t="s">
        <v>908</v>
      </c>
      <c r="U134" s="57" t="s">
        <v>909</v>
      </c>
      <c r="V134" s="57"/>
      <c r="W134" s="57" t="s">
        <v>86</v>
      </c>
      <c r="X134" s="147">
        <f ca="1">IF(ISBLANK(D134),"",IF('order-admin-units'!$I$1&lt;&gt;"y", "", IF((K134="")*(ISBLANK(D134)=FALSE), 'order-admin-units'!$B$1+1, VLOOKUP(K134, ordercountry, 2))))</f>
        <v>1</v>
      </c>
      <c r="Y134" s="147">
        <f ca="1">IF(ISBLANK(D134),"",IF('order-admin-units'!$I$1&lt;&gt;"y", "", IF(L134="", 'order-admin-units'!$B$2+1, VLOOKUP(K134&amp;"@"&amp;L134, orderadmin, 2))))</f>
        <v>4</v>
      </c>
      <c r="Z134" s="147" t="str">
        <f t="shared" ref="Z134:Z197" si="21">K134&amp;L134&amp;M134&amp;N134&amp;O134</f>
        <v>USAArizonaPimaBuenos Aires NWR, Brown Canyon</v>
      </c>
      <c r="AA134" s="147" t="str">
        <f t="shared" ref="AA134:AA197" si="22">B134&amp;K134&amp;L134&amp;M134&amp;N134&amp;O134&amp;P134&amp;Q134&amp;R134&amp;S134&amp;T134&amp;U134</f>
        <v>Kukulcania arizonicaUSAArizonaPimaBuenos Aires NWR, Brown CanyonQuercus and Pinus edulis, under cobbles and boulders(N31.7717°, W111.5769°, 1530m)A. Schönhofer25/III/2012</v>
      </c>
      <c r="AB134" s="147" t="str">
        <f t="shared" ref="AB134:AB197" si="23">AA134&amp;C134</f>
        <v xml:space="preserve">Kukulcania arizonicaUSAArizonaPimaBuenos Aires NWR, Brown CanyonQuercus and Pinus edulis, under cobbles and boulders(N31.7717°, W111.5769°, 1530m)A. Schönhofer25/III/2012SMF </v>
      </c>
      <c r="AC134" s="147" t="str">
        <f t="shared" si="17"/>
        <v>Kukulcania arizonicaUSAArizonaPimaBuenos Aires NWR, Brown CanyonQuercus and Pinus edulis, under cobbles and boulders(N31.7717°, W111.5769°, 1530m)A. Schönhofer25/III/2012</v>
      </c>
      <c r="AD134" s="11" t="str">
        <f t="shared" si="18"/>
        <v/>
      </c>
      <c r="AE134" s="11" t="str">
        <f t="array" ref="AE134">IF(ISBLANK(D134),"",IF(OR($H$2="y",$H$2="m"),IF(AA134=AA133,IF(OR(AB134=$AB$4:$AB133)=FALSE,AE133&amp;C134,AE133),"("&amp;C134)&amp;IF(AA134=AA135,IF(OR(AB135=$AB$4:$AB134)=FALSE,", ",""),") "),""))</f>
        <v/>
      </c>
      <c r="AF134" s="11" t="str">
        <f t="shared" si="19"/>
        <v/>
      </c>
      <c r="AG134" s="11" t="str">
        <f t="array" ref="AG134">IF(ISBLANK(D134),"",IF(OR($H$2="y",$H$2="m"),IF(AA134=AA133,IF(OR(AC134=$AC$4:$AC133)=FALSE,AG133&amp;AF134,AG133),"("&amp;AF134)&amp;IF(AA134=AA135,IF(OR(AC135=$AC$4:$AC134)=FALSE,", ",""),") "),""))</f>
        <v/>
      </c>
      <c r="AH134" s="10" t="str">
        <f>IF((ISBLANK(D134)),"",IF(D134=D133,AH133,"")&amp;IF(B133&lt;&gt;B134,((IF(ISBLANK(E134),$D$3&amp;"Non-type material: "&amp;$D$3,$D$3&amp;INDEX('type-categories'!$A$2:$B$100,MATCH(E134,'type-categories'!$A$2:$A$100,0),2)&amp;$D$3))),"")&amp;(IF(K134&lt;&gt;K133,$C$2&amp;K134&amp;$K$3&amp;$C$2&amp;" ",(IF(B134&lt;&gt;B133,$C$2&amp;K134&amp;$K$3&amp;$C$2&amp;" ",""))))&amp;(IF(L134="","",((IF(L134&lt;&gt;L133,$D$2&amp;L134&amp;$L$3&amp;$D$2&amp;" ",IF(B134&lt;&gt;B133,$D$2&amp;L134&amp;$L$3&amp;$D$2&amp;" ",""))))))&amp;(IF(M134="","",((IF(M134&lt;&gt;M133,$E$2&amp;M134&amp;$E$2&amp;","&amp;" ",IF(B134&lt;&gt;B133,$E$2&amp;M134&amp;$E$2&amp;",",""))))))&amp;(IF(N134="","",IF(N134&lt;&gt;N133,N134&amp;", ",IF(B134&lt;&gt;B133,N134&amp;", ",""))))&amp;(IF(ISBLANK(O134),"",(IF(O134&lt;&gt;O133,O134&amp;", ",IF(B134&lt;&gt;B133,O134&amp;", ","")))))&amp;(IF(ISBLANK(P134),"",(IF(P134&lt;&gt;P133,P134&amp;", ",IF(B134&lt;&gt;B133,P134&amp;", ",IF(Z134&lt;&gt;Z133,P134&amp;", ",""))))))&amp;(IF(ISBLANK(Q134),"",(IF(Q134&lt;&gt;Q133,Q134&amp;", ",IF(B134&lt;&gt;B133,Q134&amp;", ",IF(Z134&lt;&gt;Z133,Q134&amp;", ",""))))))&amp;(IF(ISBLANK(R134),"",(IF(R134&lt;&gt;R133,R134&amp;"m, ",IF(B134&lt;&gt;B133,R134&amp;"m, ",IF(Z134&lt;&gt;Z133,R134&amp;"m, ",""))))))&amp;IF(ISBLANK(S134),"",(IF(B134&lt;&gt;B133,S134&amp;", ",IF(S134&lt;&gt;S133,IF((Z134=Z133),"same locality "&amp;S134&amp;", ",S134&amp;", "),""))))&amp;(IF(ISBLANK(T134),"",(IF(T134&lt;&gt;T133,IF(ISBLANK(F$2),T134&amp;", ",T134&amp;" "&amp;F$2&amp;", "),(IF(B134&lt;&gt;B133,IF(ISBLANK(F$2),T134&amp;", ",T134&amp;" "&amp;F$2&amp;", "),(IF(Z134&lt;&gt;Z133,IF(ISBLANK(F$2),T134&amp;", ",T134&amp;" "&amp;F$2&amp;", "),IF((U134&lt;&gt;U133)*($G$2="Y"),"same collector, ","")))))))))&amp;(IF(ISBLANK(U134),"",(IF(U134&lt;&gt;U133,U134&amp;", ",(IF(B134&lt;&gt;B133,U134&amp;", ",IF(Z134&lt;&gt;Z133,U134&amp;", ",(IF(T134&lt;&gt;T133,IF((T134&lt;&gt;T133)*($G$2="Y"),"same date, ", ""),IF((T134=T133)*(U134=U133)*(S134&lt;&gt;S133)*($G$2="Y"),"same collector and date, ", ""))))))))))&amp;(IF(ISBLANK(V134),"",V134&amp;", "))&amp;IF((AA134&lt;&gt;AA135)*($H$2="y"),AD134&amp;AE134,IF((AA134&lt;&gt;AA135)*($H$2="m"),AD134&amp;AG134,IF(($H$2&lt;&gt;"m")*($H$2&lt;&gt;"Y"),(IF(F134=0,"",F134&amp;" "&amp;$F$4&amp;" "))&amp;(IF(G134=0,"",G134&amp;" "&amp;$G$4&amp;" "))&amp;(IF(H134=0,"",H134&amp;" "&amp;H$4&amp;" "))&amp;(IF(I134=0,"",I134&amp;" "&amp;$I$4&amp;" "))&amp;(IF(J134=0,"",J134&amp;" "&amp;$J$4&amp;" "))&amp;IF((ISBLANK(C134)),"","("&amp;C134&amp;")"),"")))&amp;IF((B134=B135)*(K134=K135)*(L134=L135)*(M134=M135),IF(($H$2&lt;&gt;"m")*($H$2&lt;&gt;"Y"), ", ", IF((ISNUMBER(FIND(")",AE134))), ", ", "")),IF((B134=B135)*(K134=K135)*(L134=L135),";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v>
      </c>
      <c r="AI134" s="1"/>
    </row>
    <row r="135" spans="1:35" s="4" customFormat="1" x14ac:dyDescent="0.25">
      <c r="A135" s="3">
        <f t="shared" si="20"/>
        <v>1</v>
      </c>
      <c r="B135" s="53" t="str">
        <f t="shared" si="16"/>
        <v>Kukulcania arizonica</v>
      </c>
      <c r="C135" s="57" t="s">
        <v>305</v>
      </c>
      <c r="D135" s="57" t="s">
        <v>204</v>
      </c>
      <c r="E135" s="57"/>
      <c r="F135" s="57">
        <v>1</v>
      </c>
      <c r="G135" s="57">
        <v>0</v>
      </c>
      <c r="H135" s="57">
        <v>0</v>
      </c>
      <c r="I135" s="57"/>
      <c r="J135" s="57"/>
      <c r="K135" s="57" t="s">
        <v>366</v>
      </c>
      <c r="L135" s="57" t="s">
        <v>79</v>
      </c>
      <c r="M135" s="54" t="s">
        <v>899</v>
      </c>
      <c r="N135" s="57" t="s">
        <v>912</v>
      </c>
      <c r="O135" s="58" t="s">
        <v>86</v>
      </c>
      <c r="P135" s="58" t="s">
        <v>913</v>
      </c>
      <c r="Q135" s="58" t="s">
        <v>86</v>
      </c>
      <c r="R135" s="58"/>
      <c r="S135" s="54" t="s">
        <v>914</v>
      </c>
      <c r="T135" s="57" t="s">
        <v>915</v>
      </c>
      <c r="U135" s="57" t="s">
        <v>916</v>
      </c>
      <c r="V135" s="57"/>
      <c r="W135" s="57" t="s">
        <v>86</v>
      </c>
      <c r="X135" s="147">
        <f ca="1">IF(ISBLANK(D135),"",IF('order-admin-units'!$I$1&lt;&gt;"y", "", IF((K135="")*(ISBLANK(D135)=FALSE), 'order-admin-units'!$B$1+1, VLOOKUP(K135, ordercountry, 2))))</f>
        <v>1</v>
      </c>
      <c r="Y135" s="147">
        <f ca="1">IF(ISBLANK(D135),"",IF('order-admin-units'!$I$1&lt;&gt;"y", "", IF(L135="", 'order-admin-units'!$B$2+1, VLOOKUP(K135&amp;"@"&amp;L135, orderadmin, 2))))</f>
        <v>4</v>
      </c>
      <c r="Z135" s="147" t="str">
        <f t="shared" si="21"/>
        <v>USAArizonaPimaCoronado National Forest, Madera Canyon, Proctor Area, 53mk S Tucson (MJR-Loc-157)</v>
      </c>
      <c r="AA135" s="147" t="str">
        <f t="shared" si="22"/>
        <v>Kukulcania arizonicaUSAArizonaPimaCoronado National Forest, Madera Canyon, Proctor Area, 53mk S Tucson (MJR-Loc-157)dry forest on rocky hillside, under rocks and logs(N31.73856°, W110.88673°)M.J. Ramírez28/II/2014</v>
      </c>
      <c r="AB135" s="147" t="str">
        <f t="shared" si="23"/>
        <v>Kukulcania arizonicaUSAArizonaPimaCoronado National Forest, Madera Canyon, Proctor Area, 53mk S Tucson (MJR-Loc-157)dry forest on rocky hillside, under rocks and logs(N31.73856°, W110.88673°)M.J. Ramírez28/II/2014MACN-Ar 33844</v>
      </c>
      <c r="AC135" s="147" t="str">
        <f t="shared" si="17"/>
        <v>Kukulcania arizonicaUSAArizonaPimaCoronado National Forest, Madera Canyon, Proctor Area, 53mk S Tucson (MJR-Loc-157)dry forest on rocky hillside, under rocks and logs(N31.73856°, W110.88673°)M.J. Ramírez28/II/2014</v>
      </c>
      <c r="AD135" s="11" t="str">
        <f t="shared" si="18"/>
        <v/>
      </c>
      <c r="AE135" s="11" t="str">
        <f t="array" ref="AE135">IF(ISBLANK(D135),"",IF(OR($H$2="y",$H$2="m"),IF(AA135=AA134,IF(OR(AB135=$AB$4:$AB134)=FALSE,AE134&amp;C135,AE134),"("&amp;C135)&amp;IF(AA135=AA136,IF(OR(AB136=$AB$4:$AB135)=FALSE,", ",""),") "),""))</f>
        <v/>
      </c>
      <c r="AF135" s="11" t="str">
        <f t="shared" si="19"/>
        <v/>
      </c>
      <c r="AG135" s="11" t="str">
        <f t="array" ref="AG135">IF(ISBLANK(D135),"",IF(OR($H$2="y",$H$2="m"),IF(AA135=AA134,IF(OR(AC135=$AC$4:$AC134)=FALSE,AG134&amp;AF135,AG134),"("&amp;AF135)&amp;IF(AA135=AA136,IF(OR(AC136=$AC$4:$AC135)=FALSE,", ",""),") "),""))</f>
        <v/>
      </c>
      <c r="AH135" s="10" t="str">
        <f>IF((ISBLANK(D135)),"",IF(D135=D134,AH134,"")&amp;IF(B134&lt;&gt;B135,((IF(ISBLANK(E135),$D$3&amp;"Non-type material: "&amp;$D$3,$D$3&amp;INDEX('type-categories'!$A$2:$B$100,MATCH(E135,'type-categories'!$A$2:$A$100,0),2)&amp;$D$3))),"")&amp;(IF(K135&lt;&gt;K134,$C$2&amp;K135&amp;$K$3&amp;$C$2&amp;" ",(IF(B135&lt;&gt;B134,$C$2&amp;K135&amp;$K$3&amp;$C$2&amp;" ",""))))&amp;(IF(L135="","",((IF(L135&lt;&gt;L134,$D$2&amp;L135&amp;$L$3&amp;$D$2&amp;" ",IF(B135&lt;&gt;B134,$D$2&amp;L135&amp;$L$3&amp;$D$2&amp;" ",""))))))&amp;(IF(M135="","",((IF(M135&lt;&gt;M134,$E$2&amp;M135&amp;$E$2&amp;","&amp;" ",IF(B135&lt;&gt;B134,$E$2&amp;M135&amp;$E$2&amp;",",""))))))&amp;(IF(N135="","",IF(N135&lt;&gt;N134,N135&amp;", ",IF(B135&lt;&gt;B134,N135&amp;", ",""))))&amp;(IF(ISBLANK(O135),"",(IF(O135&lt;&gt;O134,O135&amp;", ",IF(B135&lt;&gt;B134,O135&amp;", ","")))))&amp;(IF(ISBLANK(P135),"",(IF(P135&lt;&gt;P134,P135&amp;", ",IF(B135&lt;&gt;B134,P135&amp;", ",IF(Z135&lt;&gt;Z134,P135&amp;", ",""))))))&amp;(IF(ISBLANK(Q135),"",(IF(Q135&lt;&gt;Q134,Q135&amp;", ",IF(B135&lt;&gt;B134,Q135&amp;", ",IF(Z135&lt;&gt;Z134,Q135&amp;", ",""))))))&amp;(IF(ISBLANK(R135),"",(IF(R135&lt;&gt;R134,R135&amp;"m, ",IF(B135&lt;&gt;B134,R135&amp;"m, ",IF(Z135&lt;&gt;Z134,R135&amp;"m, ",""))))))&amp;IF(ISBLANK(S135),"",(IF(B135&lt;&gt;B134,S135&amp;", ",IF(S135&lt;&gt;S134,IF((Z135=Z134),"same locality "&amp;S135&amp;", ",S135&amp;", "),""))))&amp;(IF(ISBLANK(T135),"",(IF(T135&lt;&gt;T134,IF(ISBLANK(F$2),T135&amp;", ",T135&amp;" "&amp;F$2&amp;", "),(IF(B135&lt;&gt;B134,IF(ISBLANK(F$2),T135&amp;", ",T135&amp;" "&amp;F$2&amp;", "),(IF(Z135&lt;&gt;Z134,IF(ISBLANK(F$2),T135&amp;", ",T135&amp;" "&amp;F$2&amp;", "),IF((U135&lt;&gt;U134)*($G$2="Y"),"same collector, ","")))))))))&amp;(IF(ISBLANK(U135),"",(IF(U135&lt;&gt;U134,U135&amp;", ",(IF(B135&lt;&gt;B134,U135&amp;", ",IF(Z135&lt;&gt;Z134,U135&amp;", ",(IF(T135&lt;&gt;T134,IF((T135&lt;&gt;T134)*($G$2="Y"),"same date, ", ""),IF((T135=T134)*(U135=U134)*(S135&lt;&gt;S134)*($G$2="Y"),"same collector and date, ", ""))))))))))&amp;(IF(ISBLANK(V135),"",V135&amp;", "))&amp;IF((AA135&lt;&gt;AA136)*($H$2="y"),AD135&amp;AE135,IF((AA135&lt;&gt;AA136)*($H$2="m"),AD135&amp;AG135,IF(($H$2&lt;&gt;"m")*($H$2&lt;&gt;"Y"),(IF(F135=0,"",F135&amp;" "&amp;$F$4&amp;" "))&amp;(IF(G135=0,"",G135&amp;" "&amp;$G$4&amp;" "))&amp;(IF(H135=0,"",H135&amp;" "&amp;H$4&amp;" "))&amp;(IF(I135=0,"",I135&amp;" "&amp;$I$4&amp;" "))&amp;(IF(J135=0,"",J135&amp;" "&amp;$J$4&amp;" "))&amp;IF((ISBLANK(C135)),"","("&amp;C135&amp;")"),"")))&amp;IF((B135=B136)*(K135=K136)*(L135=L136)*(M135=M136),IF(($H$2&lt;&gt;"m")*($H$2&lt;&gt;"Y"), ", ", IF((ISNUMBER(FIND(")",AE135))), ", ", "")),IF((B135=B136)*(K135=K136)*(L135=L136),";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v>
      </c>
      <c r="AI135" s="1"/>
    </row>
    <row r="136" spans="1:35" s="4" customFormat="1" x14ac:dyDescent="0.25">
      <c r="A136" s="3">
        <f t="shared" si="20"/>
        <v>1</v>
      </c>
      <c r="B136" s="53" t="str">
        <f t="shared" si="16"/>
        <v>Kukulcania arizonica</v>
      </c>
      <c r="C136" s="57" t="s">
        <v>205</v>
      </c>
      <c r="D136" s="57" t="s">
        <v>204</v>
      </c>
      <c r="E136" s="57"/>
      <c r="F136" s="57">
        <v>0</v>
      </c>
      <c r="G136" s="57">
        <v>1</v>
      </c>
      <c r="H136" s="57">
        <v>0</v>
      </c>
      <c r="I136" s="57"/>
      <c r="J136" s="57"/>
      <c r="K136" s="57" t="s">
        <v>366</v>
      </c>
      <c r="L136" s="57" t="s">
        <v>79</v>
      </c>
      <c r="M136" s="54" t="s">
        <v>899</v>
      </c>
      <c r="N136" s="57" t="s">
        <v>917</v>
      </c>
      <c r="O136" s="58" t="s">
        <v>86</v>
      </c>
      <c r="P136" s="58"/>
      <c r="Q136" s="58" t="s">
        <v>86</v>
      </c>
      <c r="R136" s="58"/>
      <c r="S136" s="54" t="s">
        <v>918</v>
      </c>
      <c r="T136" s="57" t="s">
        <v>919</v>
      </c>
      <c r="U136" s="57" t="s">
        <v>920</v>
      </c>
      <c r="V136" s="57"/>
      <c r="W136" s="57" t="s">
        <v>86</v>
      </c>
      <c r="X136" s="147">
        <f ca="1">IF(ISBLANK(D136),"",IF('order-admin-units'!$I$1&lt;&gt;"y", "", IF((K136="")*(ISBLANK(D136)=FALSE), 'order-admin-units'!$B$1+1, VLOOKUP(K136, ordercountry, 2))))</f>
        <v>1</v>
      </c>
      <c r="Y136" s="147">
        <f ca="1">IF(ISBLANK(D136),"",IF('order-admin-units'!$I$1&lt;&gt;"y", "", IF(L136="", 'order-admin-units'!$B$2+1, VLOOKUP(K136&amp;"@"&amp;L136, orderadmin, 2))))</f>
        <v>4</v>
      </c>
      <c r="Z136" s="147" t="str">
        <f t="shared" si="21"/>
        <v>USAArizonaPimaGreaterville</v>
      </c>
      <c r="AA136" s="147" t="str">
        <f t="shared" si="22"/>
        <v>Kukulcania arizonicaUSAArizonaPimaGreaterville[N31.76398°, W110.75008°]S. &amp; D. Mulaik29/XII/1940</v>
      </c>
      <c r="AB136" s="147" t="str">
        <f t="shared" si="23"/>
        <v xml:space="preserve">Kukulcania arizonicaUSAArizonaPimaGreaterville[N31.76398°, W110.75008°]S. &amp; D. Mulaik29/XII/1940AMNH </v>
      </c>
      <c r="AC136" s="147" t="str">
        <f t="shared" si="17"/>
        <v>Kukulcania arizonicaUSAArizonaPimaGreaterville[N31.76398°, W110.75008°]S. &amp; D. Mulaik29/XII/1940</v>
      </c>
      <c r="AD136" s="11" t="str">
        <f t="shared" si="18"/>
        <v/>
      </c>
      <c r="AE136" s="11" t="str">
        <f t="array" ref="AE136">IF(ISBLANK(D136),"",IF(OR($H$2="y",$H$2="m"),IF(AA136=AA135,IF(OR(AB136=$AB$4:$AB135)=FALSE,AE135&amp;C136,AE135),"("&amp;C136)&amp;IF(AA136=AA137,IF(OR(AB137=$AB$4:$AB136)=FALSE,", ",""),") "),""))</f>
        <v/>
      </c>
      <c r="AF136" s="11" t="str">
        <f t="shared" si="19"/>
        <v/>
      </c>
      <c r="AG136" s="11" t="str">
        <f t="array" ref="AG136">IF(ISBLANK(D136),"",IF(OR($H$2="y",$H$2="m"),IF(AA136=AA135,IF(OR(AC136=$AC$4:$AC135)=FALSE,AG135&amp;AF136,AG135),"("&amp;AF136)&amp;IF(AA136=AA137,IF(OR(AC137=$AC$4:$AC136)=FALSE,", ",""),") "),""))</f>
        <v/>
      </c>
      <c r="AH136" s="10" t="str">
        <f>IF((ISBLANK(D136)),"",IF(D136=D135,AH135,"")&amp;IF(B135&lt;&gt;B136,((IF(ISBLANK(E136),$D$3&amp;"Non-type material: "&amp;$D$3,$D$3&amp;INDEX('type-categories'!$A$2:$B$100,MATCH(E136,'type-categories'!$A$2:$A$100,0),2)&amp;$D$3))),"")&amp;(IF(K136&lt;&gt;K135,$C$2&amp;K136&amp;$K$3&amp;$C$2&amp;" ",(IF(B136&lt;&gt;B135,$C$2&amp;K136&amp;$K$3&amp;$C$2&amp;" ",""))))&amp;(IF(L136="","",((IF(L136&lt;&gt;L135,$D$2&amp;L136&amp;$L$3&amp;$D$2&amp;" ",IF(B136&lt;&gt;B135,$D$2&amp;L136&amp;$L$3&amp;$D$2&amp;" ",""))))))&amp;(IF(M136="","",((IF(M136&lt;&gt;M135,$E$2&amp;M136&amp;$E$2&amp;","&amp;" ",IF(B136&lt;&gt;B135,$E$2&amp;M136&amp;$E$2&amp;",",""))))))&amp;(IF(N136="","",IF(N136&lt;&gt;N135,N136&amp;", ",IF(B136&lt;&gt;B135,N136&amp;", ",""))))&amp;(IF(ISBLANK(O136),"",(IF(O136&lt;&gt;O135,O136&amp;", ",IF(B136&lt;&gt;B135,O136&amp;", ","")))))&amp;(IF(ISBLANK(P136),"",(IF(P136&lt;&gt;P135,P136&amp;", ",IF(B136&lt;&gt;B135,P136&amp;", ",IF(Z136&lt;&gt;Z135,P136&amp;", ",""))))))&amp;(IF(ISBLANK(Q136),"",(IF(Q136&lt;&gt;Q135,Q136&amp;", ",IF(B136&lt;&gt;B135,Q136&amp;", ",IF(Z136&lt;&gt;Z135,Q136&amp;", ",""))))))&amp;(IF(ISBLANK(R136),"",(IF(R136&lt;&gt;R135,R136&amp;"m, ",IF(B136&lt;&gt;B135,R136&amp;"m, ",IF(Z136&lt;&gt;Z135,R136&amp;"m, ",""))))))&amp;IF(ISBLANK(S136),"",(IF(B136&lt;&gt;B135,S136&amp;", ",IF(S136&lt;&gt;S135,IF((Z136=Z135),"same locality "&amp;S136&amp;", ",S136&amp;", "),""))))&amp;(IF(ISBLANK(T136),"",(IF(T136&lt;&gt;T135,IF(ISBLANK(F$2),T136&amp;", ",T136&amp;" "&amp;F$2&amp;", "),(IF(B136&lt;&gt;B135,IF(ISBLANK(F$2),T136&amp;", ",T136&amp;" "&amp;F$2&amp;", "),(IF(Z136&lt;&gt;Z135,IF(ISBLANK(F$2),T136&amp;", ",T136&amp;" "&amp;F$2&amp;", "),IF((U136&lt;&gt;U135)*($G$2="Y"),"same collector, ","")))))))))&amp;(IF(ISBLANK(U136),"",(IF(U136&lt;&gt;U135,U136&amp;", ",(IF(B136&lt;&gt;B135,U136&amp;", ",IF(Z136&lt;&gt;Z135,U136&amp;", ",(IF(T136&lt;&gt;T135,IF((T136&lt;&gt;T135)*($G$2="Y"),"same date, ", ""),IF((T136=T135)*(U136=U135)*(S136&lt;&gt;S135)*($G$2="Y"),"same collector and date, ", ""))))))))))&amp;(IF(ISBLANK(V136),"",V136&amp;", "))&amp;IF((AA136&lt;&gt;AA137)*($H$2="y"),AD136&amp;AE136,IF((AA136&lt;&gt;AA137)*($H$2="m"),AD136&amp;AG136,IF(($H$2&lt;&gt;"m")*($H$2&lt;&gt;"Y"),(IF(F136=0,"",F136&amp;" "&amp;$F$4&amp;" "))&amp;(IF(G136=0,"",G136&amp;" "&amp;$G$4&amp;" "))&amp;(IF(H136=0,"",H136&amp;" "&amp;H$4&amp;" "))&amp;(IF(I136=0,"",I136&amp;" "&amp;$I$4&amp;" "))&amp;(IF(J136=0,"",J136&amp;" "&amp;$J$4&amp;" "))&amp;IF((ISBLANK(C136)),"","("&amp;C136&amp;")"),"")))&amp;IF((B136=B137)*(K136=K137)*(L136=L137)*(M136=M137),IF(($H$2&lt;&gt;"m")*($H$2&lt;&gt;"Y"), ", ", IF((ISNUMBER(FIND(")",AE136))), ", ", "")),IF((B136=B137)*(K136=K137)*(L136=L137),";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v>
      </c>
      <c r="AI136" s="1"/>
    </row>
    <row r="137" spans="1:35" s="4" customFormat="1" x14ac:dyDescent="0.25">
      <c r="A137" s="3">
        <f t="shared" si="20"/>
        <v>1</v>
      </c>
      <c r="B137" s="53" t="str">
        <f t="shared" ref="B137:B200" si="24">D137&amp;E137</f>
        <v>Kukulcania arizonica</v>
      </c>
      <c r="C137" s="57" t="s">
        <v>205</v>
      </c>
      <c r="D137" s="57" t="s">
        <v>204</v>
      </c>
      <c r="E137" s="57"/>
      <c r="F137" s="57">
        <v>0</v>
      </c>
      <c r="G137" s="57">
        <v>1</v>
      </c>
      <c r="H137" s="57">
        <v>0</v>
      </c>
      <c r="I137" s="57"/>
      <c r="J137" s="57"/>
      <c r="K137" s="57" t="s">
        <v>366</v>
      </c>
      <c r="L137" s="57" t="s">
        <v>79</v>
      </c>
      <c r="M137" s="54" t="s">
        <v>899</v>
      </c>
      <c r="N137" s="57" t="s">
        <v>921</v>
      </c>
      <c r="O137" s="58" t="s">
        <v>86</v>
      </c>
      <c r="P137" s="58"/>
      <c r="Q137" s="58" t="s">
        <v>86</v>
      </c>
      <c r="R137" s="58"/>
      <c r="S137" s="54" t="s">
        <v>922</v>
      </c>
      <c r="T137" s="57"/>
      <c r="U137" s="57" t="s">
        <v>923</v>
      </c>
      <c r="V137" s="57"/>
      <c r="W137" s="57" t="s">
        <v>86</v>
      </c>
      <c r="X137" s="147">
        <f ca="1">IF(ISBLANK(D137),"",IF('order-admin-units'!$I$1&lt;&gt;"y", "", IF((K137="")*(ISBLANK(D137)=FALSE), 'order-admin-units'!$B$1+1, VLOOKUP(K137, ordercountry, 2))))</f>
        <v>1</v>
      </c>
      <c r="Y137" s="147">
        <f ca="1">IF(ISBLANK(D137),"",IF('order-admin-units'!$I$1&lt;&gt;"y", "", IF(L137="", 'order-admin-units'!$B$2+1, VLOOKUP(K137&amp;"@"&amp;L137, orderadmin, 2))))</f>
        <v>4</v>
      </c>
      <c r="Z137" s="147" t="str">
        <f t="shared" si="21"/>
        <v>USAArizonaPimaGreen Valley</v>
      </c>
      <c r="AA137" s="147" t="str">
        <f t="shared" si="22"/>
        <v>Kukulcania arizonicaUSAArizonaPimaGreen Valley[N31.85425°, W110.9937°]II/1990</v>
      </c>
      <c r="AB137" s="147" t="str">
        <f t="shared" si="23"/>
        <v xml:space="preserve">Kukulcania arizonicaUSAArizonaPimaGreen Valley[N31.85425°, W110.9937°]II/1990AMNH </v>
      </c>
      <c r="AC137" s="147" t="str">
        <f t="shared" si="17"/>
        <v>Kukulcania arizonicaUSAArizonaPimaGreen Valley[N31.85425°, W110.9937°]II/1990</v>
      </c>
      <c r="AD137" s="11" t="str">
        <f t="shared" si="18"/>
        <v/>
      </c>
      <c r="AE137" s="11" t="str">
        <f t="array" ref="AE137">IF(ISBLANK(D137),"",IF(OR($H$2="y",$H$2="m"),IF(AA137=AA136,IF(OR(AB137=$AB$4:$AB136)=FALSE,AE136&amp;C137,AE136),"("&amp;C137)&amp;IF(AA137=AA138,IF(OR(AB138=$AB$4:$AB137)=FALSE,", ",""),") "),""))</f>
        <v/>
      </c>
      <c r="AF137" s="11" t="str">
        <f t="shared" si="19"/>
        <v/>
      </c>
      <c r="AG137" s="11" t="str">
        <f t="array" ref="AG137">IF(ISBLANK(D137),"",IF(OR($H$2="y",$H$2="m"),IF(AA137=AA136,IF(OR(AC137=$AC$4:$AC136)=FALSE,AG136&amp;AF137,AG136),"("&amp;AF137)&amp;IF(AA137=AA138,IF(OR(AC138=$AC$4:$AC137)=FALSE,", ",""),") "),""))</f>
        <v/>
      </c>
      <c r="AH137" s="10" t="str">
        <f>IF((ISBLANK(D137)),"",IF(D137=D136,AH136,"")&amp;IF(B136&lt;&gt;B137,((IF(ISBLANK(E137),$D$3&amp;"Non-type material: "&amp;$D$3,$D$3&amp;INDEX('type-categories'!$A$2:$B$100,MATCH(E137,'type-categories'!$A$2:$A$100,0),2)&amp;$D$3))),"")&amp;(IF(K137&lt;&gt;K136,$C$2&amp;K137&amp;$K$3&amp;$C$2&amp;" ",(IF(B137&lt;&gt;B136,$C$2&amp;K137&amp;$K$3&amp;$C$2&amp;" ",""))))&amp;(IF(L137="","",((IF(L137&lt;&gt;L136,$D$2&amp;L137&amp;$L$3&amp;$D$2&amp;" ",IF(B137&lt;&gt;B136,$D$2&amp;L137&amp;$L$3&amp;$D$2&amp;" ",""))))))&amp;(IF(M137="","",((IF(M137&lt;&gt;M136,$E$2&amp;M137&amp;$E$2&amp;","&amp;" ",IF(B137&lt;&gt;B136,$E$2&amp;M137&amp;$E$2&amp;",",""))))))&amp;(IF(N137="","",IF(N137&lt;&gt;N136,N137&amp;", ",IF(B137&lt;&gt;B136,N137&amp;", ",""))))&amp;(IF(ISBLANK(O137),"",(IF(O137&lt;&gt;O136,O137&amp;", ",IF(B137&lt;&gt;B136,O137&amp;", ","")))))&amp;(IF(ISBLANK(P137),"",(IF(P137&lt;&gt;P136,P137&amp;", ",IF(B137&lt;&gt;B136,P137&amp;", ",IF(Z137&lt;&gt;Z136,P137&amp;", ",""))))))&amp;(IF(ISBLANK(Q137),"",(IF(Q137&lt;&gt;Q136,Q137&amp;", ",IF(B137&lt;&gt;B136,Q137&amp;", ",IF(Z137&lt;&gt;Z136,Q137&amp;", ",""))))))&amp;(IF(ISBLANK(R137),"",(IF(R137&lt;&gt;R136,R137&amp;"m, ",IF(B137&lt;&gt;B136,R137&amp;"m, ",IF(Z137&lt;&gt;Z136,R137&amp;"m, ",""))))))&amp;IF(ISBLANK(S137),"",(IF(B137&lt;&gt;B136,S137&amp;", ",IF(S137&lt;&gt;S136,IF((Z137=Z136),"same locality "&amp;S137&amp;", ",S137&amp;", "),""))))&amp;(IF(ISBLANK(T137),"",(IF(T137&lt;&gt;T136,IF(ISBLANK(F$2),T137&amp;", ",T137&amp;" "&amp;F$2&amp;", "),(IF(B137&lt;&gt;B136,IF(ISBLANK(F$2),T137&amp;", ",T137&amp;" "&amp;F$2&amp;", "),(IF(Z137&lt;&gt;Z136,IF(ISBLANK(F$2),T137&amp;", ",T137&amp;" "&amp;F$2&amp;", "),IF((U137&lt;&gt;U136)*($G$2="Y"),"same collector, ","")))))))))&amp;(IF(ISBLANK(U137),"",(IF(U137&lt;&gt;U136,U137&amp;", ",(IF(B137&lt;&gt;B136,U137&amp;", ",IF(Z137&lt;&gt;Z136,U137&amp;", ",(IF(T137&lt;&gt;T136,IF((T137&lt;&gt;T136)*($G$2="Y"),"same date, ", ""),IF((T137=T136)*(U137=U136)*(S137&lt;&gt;S136)*($G$2="Y"),"same collector and date, ", ""))))))))))&amp;(IF(ISBLANK(V137),"",V137&amp;", "))&amp;IF((AA137&lt;&gt;AA138)*($H$2="y"),AD137&amp;AE137,IF((AA137&lt;&gt;AA138)*($H$2="m"),AD137&amp;AG137,IF(($H$2&lt;&gt;"m")*($H$2&lt;&gt;"Y"),(IF(F137=0,"",F137&amp;" "&amp;$F$4&amp;" "))&amp;(IF(G137=0,"",G137&amp;" "&amp;$G$4&amp;" "))&amp;(IF(H137=0,"",H137&amp;" "&amp;H$4&amp;" "))&amp;(IF(I137=0,"",I137&amp;" "&amp;$I$4&amp;" "))&amp;(IF(J137=0,"",J137&amp;" "&amp;$J$4&amp;" "))&amp;IF((ISBLANK(C137)),"","("&amp;C137&amp;")"),"")))&amp;IF((B137=B138)*(K137=K138)*(L137=L138)*(M137=M138),IF(($H$2&lt;&gt;"m")*($H$2&lt;&gt;"Y"), ", ", IF((ISNUMBER(FIND(")",AE137))), ", ", "")),IF((B137=B138)*(K137=K138)*(L137=L138),";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v>
      </c>
      <c r="AI137" s="1"/>
    </row>
    <row r="138" spans="1:35" s="4" customFormat="1" x14ac:dyDescent="0.25">
      <c r="A138" s="3">
        <f t="shared" si="20"/>
        <v>1</v>
      </c>
      <c r="B138" s="53" t="str">
        <f t="shared" si="24"/>
        <v>Kukulcania arizonica</v>
      </c>
      <c r="C138" s="57" t="s">
        <v>306</v>
      </c>
      <c r="D138" s="57" t="s">
        <v>204</v>
      </c>
      <c r="E138" s="57"/>
      <c r="F138" s="57">
        <v>0</v>
      </c>
      <c r="G138" s="57">
        <v>1</v>
      </c>
      <c r="H138" s="57">
        <v>0</v>
      </c>
      <c r="I138" s="57"/>
      <c r="J138" s="57"/>
      <c r="K138" s="57" t="s">
        <v>366</v>
      </c>
      <c r="L138" s="57" t="s">
        <v>79</v>
      </c>
      <c r="M138" s="54" t="s">
        <v>899</v>
      </c>
      <c r="N138" s="57" t="s">
        <v>85</v>
      </c>
      <c r="O138" s="58" t="s">
        <v>924</v>
      </c>
      <c r="P138" s="58" t="s">
        <v>925</v>
      </c>
      <c r="Q138" s="58" t="s">
        <v>86</v>
      </c>
      <c r="R138" s="58"/>
      <c r="S138" s="54" t="s">
        <v>926</v>
      </c>
      <c r="T138" s="57" t="s">
        <v>490</v>
      </c>
      <c r="U138" s="57" t="s">
        <v>927</v>
      </c>
      <c r="V138" s="57"/>
      <c r="W138" s="57" t="s">
        <v>86</v>
      </c>
      <c r="X138" s="147">
        <f ca="1">IF(ISBLANK(D138),"",IF('order-admin-units'!$I$1&lt;&gt;"y", "", IF((K138="")*(ISBLANK(D138)=FALSE), 'order-admin-units'!$B$1+1, VLOOKUP(K138, ordercountry, 2))))</f>
        <v>1</v>
      </c>
      <c r="Y138" s="147">
        <f ca="1">IF(ISBLANK(D138),"",IF('order-admin-units'!$I$1&lt;&gt;"y", "", IF(L138="", 'order-admin-units'!$B$2+1, VLOOKUP(K138&amp;"@"&amp;L138, orderadmin, 2))))</f>
        <v>4</v>
      </c>
      <c r="Z138" s="147" t="str">
        <f t="shared" si="21"/>
        <v>USAArizonaPimaSanta Catalina MountainsMolimo Basin</v>
      </c>
      <c r="AA138" s="147" t="str">
        <f t="shared" si="22"/>
        <v>Kukulcania arizonicaUSAArizonaPimaSanta Catalina MountainsMolimo Basinunder granite[N32.443°, W110.788°]D. Ubick28/VII/1997</v>
      </c>
      <c r="AB138" s="147" t="str">
        <f t="shared" si="23"/>
        <v>Kukulcania arizonicaUSAArizonaPimaSanta Catalina MountainsMolimo Basinunder granite[N32.443°, W110.788°]D. Ubick28/VII/1997CAS 9060659</v>
      </c>
      <c r="AC138" s="147" t="str">
        <f t="shared" si="17"/>
        <v>Kukulcania arizonicaUSAArizonaPimaSanta Catalina MountainsMolimo Basinunder granite[N32.443°, W110.788°]D. Ubick28/VII/1997</v>
      </c>
      <c r="AD138" s="11" t="str">
        <f t="shared" si="18"/>
        <v/>
      </c>
      <c r="AE138" s="11" t="str">
        <f t="array" ref="AE138">IF(ISBLANK(D138),"",IF(OR($H$2="y",$H$2="m"),IF(AA138=AA137,IF(OR(AB138=$AB$4:$AB137)=FALSE,AE137&amp;C138,AE137),"("&amp;C138)&amp;IF(AA138=AA139,IF(OR(AB139=$AB$4:$AB138)=FALSE,", ",""),") "),""))</f>
        <v/>
      </c>
      <c r="AF138" s="11" t="str">
        <f t="shared" si="19"/>
        <v/>
      </c>
      <c r="AG138" s="11" t="str">
        <f t="array" ref="AG138">IF(ISBLANK(D138),"",IF(OR($H$2="y",$H$2="m"),IF(AA138=AA137,IF(OR(AC138=$AC$4:$AC137)=FALSE,AG137&amp;AF138,AG137),"("&amp;AF138)&amp;IF(AA138=AA139,IF(OR(AC139=$AC$4:$AC138)=FALSE,", ",""),") "),""))</f>
        <v/>
      </c>
      <c r="AH138" s="10" t="str">
        <f>IF((ISBLANK(D138)),"",IF(D138=D137,AH137,"")&amp;IF(B137&lt;&gt;B138,((IF(ISBLANK(E138),$D$3&amp;"Non-type material: "&amp;$D$3,$D$3&amp;INDEX('type-categories'!$A$2:$B$100,MATCH(E138,'type-categories'!$A$2:$A$100,0),2)&amp;$D$3))),"")&amp;(IF(K138&lt;&gt;K137,$C$2&amp;K138&amp;$K$3&amp;$C$2&amp;" ",(IF(B138&lt;&gt;B137,$C$2&amp;K138&amp;$K$3&amp;$C$2&amp;" ",""))))&amp;(IF(L138="","",((IF(L138&lt;&gt;L137,$D$2&amp;L138&amp;$L$3&amp;$D$2&amp;" ",IF(B138&lt;&gt;B137,$D$2&amp;L138&amp;$L$3&amp;$D$2&amp;" ",""))))))&amp;(IF(M138="","",((IF(M138&lt;&gt;M137,$E$2&amp;M138&amp;$E$2&amp;","&amp;" ",IF(B138&lt;&gt;B137,$E$2&amp;M138&amp;$E$2&amp;",",""))))))&amp;(IF(N138="","",IF(N138&lt;&gt;N137,N138&amp;", ",IF(B138&lt;&gt;B137,N138&amp;", ",""))))&amp;(IF(ISBLANK(O138),"",(IF(O138&lt;&gt;O137,O138&amp;", ",IF(B138&lt;&gt;B137,O138&amp;", ","")))))&amp;(IF(ISBLANK(P138),"",(IF(P138&lt;&gt;P137,P138&amp;", ",IF(B138&lt;&gt;B137,P138&amp;", ",IF(Z138&lt;&gt;Z137,P138&amp;", ",""))))))&amp;(IF(ISBLANK(Q138),"",(IF(Q138&lt;&gt;Q137,Q138&amp;", ",IF(B138&lt;&gt;B137,Q138&amp;", ",IF(Z138&lt;&gt;Z137,Q138&amp;", ",""))))))&amp;(IF(ISBLANK(R138),"",(IF(R138&lt;&gt;R137,R138&amp;"m, ",IF(B138&lt;&gt;B137,R138&amp;"m, ",IF(Z138&lt;&gt;Z137,R138&amp;"m, ",""))))))&amp;IF(ISBLANK(S138),"",(IF(B138&lt;&gt;B137,S138&amp;", ",IF(S138&lt;&gt;S137,IF((Z138=Z137),"same locality "&amp;S138&amp;", ",S138&amp;", "),""))))&amp;(IF(ISBLANK(T138),"",(IF(T138&lt;&gt;T137,IF(ISBLANK(F$2),T138&amp;", ",T138&amp;" "&amp;F$2&amp;", "),(IF(B138&lt;&gt;B137,IF(ISBLANK(F$2),T138&amp;", ",T138&amp;" "&amp;F$2&amp;", "),(IF(Z138&lt;&gt;Z137,IF(ISBLANK(F$2),T138&amp;", ",T138&amp;" "&amp;F$2&amp;", "),IF((U138&lt;&gt;U137)*($G$2="Y"),"same collector, ","")))))))))&amp;(IF(ISBLANK(U138),"",(IF(U138&lt;&gt;U137,U138&amp;", ",(IF(B138&lt;&gt;B137,U138&amp;", ",IF(Z138&lt;&gt;Z137,U138&amp;", ",(IF(T138&lt;&gt;T137,IF((T138&lt;&gt;T137)*($G$2="Y"),"same date, ", ""),IF((T138=T137)*(U138=U137)*(S138&lt;&gt;S137)*($G$2="Y"),"same collector and date, ", ""))))))))))&amp;(IF(ISBLANK(V138),"",V138&amp;", "))&amp;IF((AA138&lt;&gt;AA139)*($H$2="y"),AD138&amp;AE138,IF((AA138&lt;&gt;AA139)*($H$2="m"),AD138&amp;AG138,IF(($H$2&lt;&gt;"m")*($H$2&lt;&gt;"Y"),(IF(F138=0,"",F138&amp;" "&amp;$F$4&amp;" "))&amp;(IF(G138=0,"",G138&amp;" "&amp;$G$4&amp;" "))&amp;(IF(H138=0,"",H138&amp;" "&amp;H$4&amp;" "))&amp;(IF(I138=0,"",I138&amp;" "&amp;$I$4&amp;" "))&amp;(IF(J138=0,"",J138&amp;" "&amp;$J$4&amp;" "))&amp;IF((ISBLANK(C138)),"","("&amp;C138&amp;")"),"")))&amp;IF((B138=B139)*(K138=K139)*(L138=L139)*(M138=M139),IF(($H$2&lt;&gt;"m")*($H$2&lt;&gt;"Y"), ", ", IF((ISNUMBER(FIND(")",AE138))), ", ", "")),IF((B138=B139)*(K138=K139)*(L138=L139),";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v>
      </c>
      <c r="AI138" s="1"/>
    </row>
    <row r="139" spans="1:35" s="4" customFormat="1" x14ac:dyDescent="0.25">
      <c r="A139" s="3">
        <f t="shared" si="20"/>
        <v>1</v>
      </c>
      <c r="B139" s="53" t="str">
        <f t="shared" si="24"/>
        <v>Kukulcania arizonica</v>
      </c>
      <c r="C139" s="57" t="s">
        <v>307</v>
      </c>
      <c r="D139" s="57" t="s">
        <v>204</v>
      </c>
      <c r="E139" s="57"/>
      <c r="F139" s="57">
        <v>1</v>
      </c>
      <c r="G139" s="57">
        <v>2</v>
      </c>
      <c r="H139" s="57">
        <v>0</v>
      </c>
      <c r="I139" s="57"/>
      <c r="J139" s="57"/>
      <c r="K139" s="57" t="s">
        <v>366</v>
      </c>
      <c r="L139" s="57" t="s">
        <v>79</v>
      </c>
      <c r="M139" s="54" t="s">
        <v>899</v>
      </c>
      <c r="N139" s="57" t="s">
        <v>928</v>
      </c>
      <c r="O139" s="58" t="s">
        <v>86</v>
      </c>
      <c r="P139" s="58"/>
      <c r="Q139" s="58" t="s">
        <v>86</v>
      </c>
      <c r="R139" s="58"/>
      <c r="S139" s="54" t="s">
        <v>929</v>
      </c>
      <c r="T139" s="57" t="s">
        <v>77</v>
      </c>
      <c r="U139" s="57" t="s">
        <v>930</v>
      </c>
      <c r="V139" s="57"/>
      <c r="W139" s="57" t="s">
        <v>86</v>
      </c>
      <c r="X139" s="147">
        <f ca="1">IF(ISBLANK(D139),"",IF('order-admin-units'!$I$1&lt;&gt;"y", "", IF((K139="")*(ISBLANK(D139)=FALSE), 'order-admin-units'!$B$1+1, VLOOKUP(K139, ordercountry, 2))))</f>
        <v>1</v>
      </c>
      <c r="Y139" s="147">
        <f ca="1">IF(ISBLANK(D139),"",IF('order-admin-units'!$I$1&lt;&gt;"y", "", IF(L139="", 'order-admin-units'!$B$2+1, VLOOKUP(K139&amp;"@"&amp;L139, orderadmin, 2))))</f>
        <v>4</v>
      </c>
      <c r="Z139" s="147" t="str">
        <f t="shared" si="21"/>
        <v>USAArizonaPimaTucson</v>
      </c>
      <c r="AA139" s="147" t="str">
        <f t="shared" si="22"/>
        <v>Kukulcania arizonicaUSAArizonaPimaTucson[N32.22174°, W110.92648°]W. IvieVII–VIII/1935</v>
      </c>
      <c r="AB139" s="147" t="str">
        <f t="shared" si="23"/>
        <v>Kukulcania arizonicaUSAArizonaPimaTucson[N32.22174°, W110.92648°]W. IvieVII–VIII/1935AMNH IFM-1560</v>
      </c>
      <c r="AC139" s="147" t="str">
        <f t="shared" si="17"/>
        <v>Kukulcania arizonicaUSAArizonaPimaTucson[N32.22174°, W110.92648°]W. IvieVII–VIII/1935</v>
      </c>
      <c r="AD139" s="11" t="str">
        <f t="shared" si="18"/>
        <v/>
      </c>
      <c r="AE139" s="11" t="str">
        <f t="array" ref="AE139">IF(ISBLANK(D139),"",IF(OR($H$2="y",$H$2="m"),IF(AA139=AA138,IF(OR(AB139=$AB$4:$AB138)=FALSE,AE138&amp;C139,AE138),"("&amp;C139)&amp;IF(AA139=AA140,IF(OR(AB140=$AB$4:$AB139)=FALSE,", ",""),") "),""))</f>
        <v/>
      </c>
      <c r="AF139" s="11" t="str">
        <f t="shared" si="19"/>
        <v/>
      </c>
      <c r="AG139" s="11" t="str">
        <f t="array" ref="AG139">IF(ISBLANK(D139),"",IF(OR($H$2="y",$H$2="m"),IF(AA139=AA138,IF(OR(AC139=$AC$4:$AC138)=FALSE,AG138&amp;AF139,AG138),"("&amp;AF139)&amp;IF(AA139=AA140,IF(OR(AC140=$AC$4:$AC139)=FALSE,", ",""),") "),""))</f>
        <v/>
      </c>
      <c r="AH139" s="10" t="str">
        <f>IF((ISBLANK(D139)),"",IF(D139=D138,AH138,"")&amp;IF(B138&lt;&gt;B139,((IF(ISBLANK(E139),$D$3&amp;"Non-type material: "&amp;$D$3,$D$3&amp;INDEX('type-categories'!$A$2:$B$100,MATCH(E139,'type-categories'!$A$2:$A$100,0),2)&amp;$D$3))),"")&amp;(IF(K139&lt;&gt;K138,$C$2&amp;K139&amp;$K$3&amp;$C$2&amp;" ",(IF(B139&lt;&gt;B138,$C$2&amp;K139&amp;$K$3&amp;$C$2&amp;" ",""))))&amp;(IF(L139="","",((IF(L139&lt;&gt;L138,$D$2&amp;L139&amp;$L$3&amp;$D$2&amp;" ",IF(B139&lt;&gt;B138,$D$2&amp;L139&amp;$L$3&amp;$D$2&amp;" ",""))))))&amp;(IF(M139="","",((IF(M139&lt;&gt;M138,$E$2&amp;M139&amp;$E$2&amp;","&amp;" ",IF(B139&lt;&gt;B138,$E$2&amp;M139&amp;$E$2&amp;",",""))))))&amp;(IF(N139="","",IF(N139&lt;&gt;N138,N139&amp;", ",IF(B139&lt;&gt;B138,N139&amp;", ",""))))&amp;(IF(ISBLANK(O139),"",(IF(O139&lt;&gt;O138,O139&amp;", ",IF(B139&lt;&gt;B138,O139&amp;", ","")))))&amp;(IF(ISBLANK(P139),"",(IF(P139&lt;&gt;P138,P139&amp;", ",IF(B139&lt;&gt;B138,P139&amp;", ",IF(Z139&lt;&gt;Z138,P139&amp;", ",""))))))&amp;(IF(ISBLANK(Q139),"",(IF(Q139&lt;&gt;Q138,Q139&amp;", ",IF(B139&lt;&gt;B138,Q139&amp;", ",IF(Z139&lt;&gt;Z138,Q139&amp;", ",""))))))&amp;(IF(ISBLANK(R139),"",(IF(R139&lt;&gt;R138,R139&amp;"m, ",IF(B139&lt;&gt;B138,R139&amp;"m, ",IF(Z139&lt;&gt;Z138,R139&amp;"m, ",""))))))&amp;IF(ISBLANK(S139),"",(IF(B139&lt;&gt;B138,S139&amp;", ",IF(S139&lt;&gt;S138,IF((Z139=Z138),"same locality "&amp;S139&amp;", ",S139&amp;", "),""))))&amp;(IF(ISBLANK(T139),"",(IF(T139&lt;&gt;T138,IF(ISBLANK(F$2),T139&amp;", ",T139&amp;" "&amp;F$2&amp;", "),(IF(B139&lt;&gt;B138,IF(ISBLANK(F$2),T139&amp;", ",T139&amp;" "&amp;F$2&amp;", "),(IF(Z139&lt;&gt;Z138,IF(ISBLANK(F$2),T139&amp;", ",T139&amp;" "&amp;F$2&amp;", "),IF((U139&lt;&gt;U138)*($G$2="Y"),"same collector, ","")))))))))&amp;(IF(ISBLANK(U139),"",(IF(U139&lt;&gt;U138,U139&amp;", ",(IF(B139&lt;&gt;B138,U139&amp;", ",IF(Z139&lt;&gt;Z138,U139&amp;", ",(IF(T139&lt;&gt;T138,IF((T139&lt;&gt;T138)*($G$2="Y"),"same date, ", ""),IF((T139=T138)*(U139=U138)*(S139&lt;&gt;S138)*($G$2="Y"),"same collector and date, ", ""))))))))))&amp;(IF(ISBLANK(V139),"",V139&amp;", "))&amp;IF((AA139&lt;&gt;AA140)*($H$2="y"),AD139&amp;AE139,IF((AA139&lt;&gt;AA140)*($H$2="m"),AD139&amp;AG139,IF(($H$2&lt;&gt;"m")*($H$2&lt;&gt;"Y"),(IF(F139=0,"",F139&amp;" "&amp;$F$4&amp;" "))&amp;(IF(G139=0,"",G139&amp;" "&amp;$G$4&amp;" "))&amp;(IF(H139=0,"",H139&amp;" "&amp;H$4&amp;" "))&amp;(IF(I139=0,"",I139&amp;" "&amp;$I$4&amp;" "))&amp;(IF(J139=0,"",J139&amp;" "&amp;$J$4&amp;" "))&amp;IF((ISBLANK(C139)),"","("&amp;C139&amp;")"),"")))&amp;IF((B139=B140)*(K139=K140)*(L139=L140)*(M139=M140),IF(($H$2&lt;&gt;"m")*($H$2&lt;&gt;"Y"), ", ", IF((ISNUMBER(FIND(")",AE139))), ", ", "")),IF((B139=B140)*(K139=K140)*(L139=L140),";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v>
      </c>
      <c r="AI139" s="1"/>
    </row>
    <row r="140" spans="1:35" s="4" customFormat="1" x14ac:dyDescent="0.25">
      <c r="A140" s="3">
        <f t="shared" si="20"/>
        <v>1</v>
      </c>
      <c r="B140" s="53" t="str">
        <f t="shared" si="24"/>
        <v>Kukulcania arizonica</v>
      </c>
      <c r="C140" s="57" t="s">
        <v>205</v>
      </c>
      <c r="D140" s="57" t="s">
        <v>204</v>
      </c>
      <c r="E140" s="57"/>
      <c r="F140" s="57">
        <v>0</v>
      </c>
      <c r="G140" s="57">
        <v>2</v>
      </c>
      <c r="H140" s="57">
        <v>0</v>
      </c>
      <c r="I140" s="57"/>
      <c r="J140" s="57"/>
      <c r="K140" s="57" t="s">
        <v>366</v>
      </c>
      <c r="L140" s="57" t="s">
        <v>79</v>
      </c>
      <c r="M140" s="54" t="s">
        <v>899</v>
      </c>
      <c r="N140" s="57" t="s">
        <v>928</v>
      </c>
      <c r="O140" s="58" t="s">
        <v>86</v>
      </c>
      <c r="P140" s="58"/>
      <c r="Q140" s="58" t="s">
        <v>86</v>
      </c>
      <c r="R140" s="58"/>
      <c r="S140" s="54" t="s">
        <v>931</v>
      </c>
      <c r="T140" s="57" t="s">
        <v>932</v>
      </c>
      <c r="U140" s="57" t="s">
        <v>86</v>
      </c>
      <c r="V140" s="57"/>
      <c r="W140" s="57" t="s">
        <v>86</v>
      </c>
      <c r="X140" s="147">
        <f ca="1">IF(ISBLANK(D140),"",IF('order-admin-units'!$I$1&lt;&gt;"y", "", IF((K140="")*(ISBLANK(D140)=FALSE), 'order-admin-units'!$B$1+1, VLOOKUP(K140, ordercountry, 2))))</f>
        <v>1</v>
      </c>
      <c r="Y140" s="147">
        <f ca="1">IF(ISBLANK(D140),"",IF('order-admin-units'!$I$1&lt;&gt;"y", "", IF(L140="", 'order-admin-units'!$B$2+1, VLOOKUP(K140&amp;"@"&amp;L140, orderadmin, 2))))</f>
        <v>4</v>
      </c>
      <c r="Z140" s="147" t="str">
        <f t="shared" si="21"/>
        <v>USAArizonaPimaTucson</v>
      </c>
      <c r="AA140" s="147" t="str">
        <f t="shared" si="22"/>
        <v>Kukulcania arizonicaUSAArizonaPimaTucson[N32.22178°, W110.92645°]F. Russell</v>
      </c>
      <c r="AB140" s="147" t="str">
        <f t="shared" si="23"/>
        <v xml:space="preserve">Kukulcania arizonicaUSAArizonaPimaTucson[N32.22178°, W110.92645°]F. RussellAMNH </v>
      </c>
      <c r="AC140" s="147" t="str">
        <f t="shared" si="17"/>
        <v>Kukulcania arizonicaUSAArizonaPimaTucson[N32.22178°, W110.92645°]F. Russell</v>
      </c>
      <c r="AD140" s="11" t="str">
        <f t="shared" si="18"/>
        <v/>
      </c>
      <c r="AE140" s="11" t="str">
        <f t="array" ref="AE140">IF(ISBLANK(D140),"",IF(OR($H$2="y",$H$2="m"),IF(AA140=AA139,IF(OR(AB140=$AB$4:$AB139)=FALSE,AE139&amp;C140,AE139),"("&amp;C140)&amp;IF(AA140=AA141,IF(OR(AB141=$AB$4:$AB140)=FALSE,", ",""),") "),""))</f>
        <v/>
      </c>
      <c r="AF140" s="11" t="str">
        <f t="shared" si="19"/>
        <v/>
      </c>
      <c r="AG140" s="11" t="str">
        <f t="array" ref="AG140">IF(ISBLANK(D140),"",IF(OR($H$2="y",$H$2="m"),IF(AA140=AA139,IF(OR(AC140=$AC$4:$AC139)=FALSE,AG139&amp;AF140,AG139),"("&amp;AF140)&amp;IF(AA140=AA141,IF(OR(AC141=$AC$4:$AC140)=FALSE,", ",""),") "),""))</f>
        <v/>
      </c>
      <c r="AH140" s="10" t="str">
        <f>IF((ISBLANK(D140)),"",IF(D140=D139,AH139,"")&amp;IF(B139&lt;&gt;B140,((IF(ISBLANK(E140),$D$3&amp;"Non-type material: "&amp;$D$3,$D$3&amp;INDEX('type-categories'!$A$2:$B$100,MATCH(E140,'type-categories'!$A$2:$A$100,0),2)&amp;$D$3))),"")&amp;(IF(K140&lt;&gt;K139,$C$2&amp;K140&amp;$K$3&amp;$C$2&amp;" ",(IF(B140&lt;&gt;B139,$C$2&amp;K140&amp;$K$3&amp;$C$2&amp;" ",""))))&amp;(IF(L140="","",((IF(L140&lt;&gt;L139,$D$2&amp;L140&amp;$L$3&amp;$D$2&amp;" ",IF(B140&lt;&gt;B139,$D$2&amp;L140&amp;$L$3&amp;$D$2&amp;" ",""))))))&amp;(IF(M140="","",((IF(M140&lt;&gt;M139,$E$2&amp;M140&amp;$E$2&amp;","&amp;" ",IF(B140&lt;&gt;B139,$E$2&amp;M140&amp;$E$2&amp;",",""))))))&amp;(IF(N140="","",IF(N140&lt;&gt;N139,N140&amp;", ",IF(B140&lt;&gt;B139,N140&amp;", ",""))))&amp;(IF(ISBLANK(O140),"",(IF(O140&lt;&gt;O139,O140&amp;", ",IF(B140&lt;&gt;B139,O140&amp;", ","")))))&amp;(IF(ISBLANK(P140),"",(IF(P140&lt;&gt;P139,P140&amp;", ",IF(B140&lt;&gt;B139,P140&amp;", ",IF(Z140&lt;&gt;Z139,P140&amp;", ",""))))))&amp;(IF(ISBLANK(Q140),"",(IF(Q140&lt;&gt;Q139,Q140&amp;", ",IF(B140&lt;&gt;B139,Q140&amp;", ",IF(Z140&lt;&gt;Z139,Q140&amp;", ",""))))))&amp;(IF(ISBLANK(R140),"",(IF(R140&lt;&gt;R139,R140&amp;"m, ",IF(B140&lt;&gt;B139,R140&amp;"m, ",IF(Z140&lt;&gt;Z139,R140&amp;"m, ",""))))))&amp;IF(ISBLANK(S140),"",(IF(B140&lt;&gt;B139,S140&amp;", ",IF(S140&lt;&gt;S139,IF((Z140=Z139),"same locality "&amp;S140&amp;", ",S140&amp;", "),""))))&amp;(IF(ISBLANK(T140),"",(IF(T140&lt;&gt;T139,IF(ISBLANK(F$2),T140&amp;", ",T140&amp;" "&amp;F$2&amp;", "),(IF(B140&lt;&gt;B139,IF(ISBLANK(F$2),T140&amp;", ",T140&amp;" "&amp;F$2&amp;", "),(IF(Z140&lt;&gt;Z139,IF(ISBLANK(F$2),T140&amp;", ",T140&amp;" "&amp;F$2&amp;", "),IF((U140&lt;&gt;U139)*($G$2="Y"),"same collector, ","")))))))))&amp;(IF(ISBLANK(U140),"",(IF(U140&lt;&gt;U139,U140&amp;", ",(IF(B140&lt;&gt;B139,U140&amp;", ",IF(Z140&lt;&gt;Z139,U140&amp;", ",(IF(T140&lt;&gt;T139,IF((T140&lt;&gt;T139)*($G$2="Y"),"same date, ", ""),IF((T140=T139)*(U140=U139)*(S140&lt;&gt;S139)*($G$2="Y"),"same collector and date, ", ""))))))))))&amp;(IF(ISBLANK(V140),"",V140&amp;", "))&amp;IF((AA140&lt;&gt;AA141)*($H$2="y"),AD140&amp;AE140,IF((AA140&lt;&gt;AA141)*($H$2="m"),AD140&amp;AG140,IF(($H$2&lt;&gt;"m")*($H$2&lt;&gt;"Y"),(IF(F140=0,"",F140&amp;" "&amp;$F$4&amp;" "))&amp;(IF(G140=0,"",G140&amp;" "&amp;$G$4&amp;" "))&amp;(IF(H140=0,"",H140&amp;" "&amp;H$4&amp;" "))&amp;(IF(I140=0,"",I140&amp;" "&amp;$I$4&amp;" "))&amp;(IF(J140=0,"",J140&amp;" "&amp;$J$4&amp;" "))&amp;IF((ISBLANK(C140)),"","("&amp;C140&amp;")"),"")))&amp;IF((B140=B141)*(K140=K141)*(L140=L141)*(M140=M141),IF(($H$2&lt;&gt;"m")*($H$2&lt;&gt;"Y"), ", ", IF((ISNUMBER(FIND(")",AE140))), ", ", "")),IF((B140=B141)*(K140=K141)*(L140=L141),";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v>
      </c>
      <c r="AI140" s="1"/>
    </row>
    <row r="141" spans="1:35" s="4" customFormat="1" x14ac:dyDescent="0.25">
      <c r="A141" s="3">
        <f t="shared" si="20"/>
        <v>1</v>
      </c>
      <c r="B141" s="53" t="str">
        <f t="shared" si="24"/>
        <v>Kukulcania arizonica</v>
      </c>
      <c r="C141" s="57" t="s">
        <v>308</v>
      </c>
      <c r="D141" s="57" t="s">
        <v>204</v>
      </c>
      <c r="E141" s="57"/>
      <c r="F141" s="57">
        <v>1</v>
      </c>
      <c r="G141" s="57">
        <v>0</v>
      </c>
      <c r="H141" s="57">
        <v>0</v>
      </c>
      <c r="I141" s="57"/>
      <c r="J141" s="57"/>
      <c r="K141" s="57" t="s">
        <v>366</v>
      </c>
      <c r="L141" s="57" t="s">
        <v>79</v>
      </c>
      <c r="M141" s="54" t="s">
        <v>899</v>
      </c>
      <c r="N141" s="57" t="s">
        <v>928</v>
      </c>
      <c r="O141" s="58" t="s">
        <v>86</v>
      </c>
      <c r="P141" s="58"/>
      <c r="Q141" s="58" t="s">
        <v>86</v>
      </c>
      <c r="R141" s="58"/>
      <c r="S141" s="54" t="s">
        <v>931</v>
      </c>
      <c r="T141" s="57" t="s">
        <v>933</v>
      </c>
      <c r="U141" s="57" t="s">
        <v>930</v>
      </c>
      <c r="V141" s="57"/>
      <c r="W141" s="57" t="s">
        <v>86</v>
      </c>
      <c r="X141" s="147">
        <f ca="1">IF(ISBLANK(D141),"",IF('order-admin-units'!$I$1&lt;&gt;"y", "", IF((K141="")*(ISBLANK(D141)=FALSE), 'order-admin-units'!$B$1+1, VLOOKUP(K141, ordercountry, 2))))</f>
        <v>1</v>
      </c>
      <c r="Y141" s="147">
        <f ca="1">IF(ISBLANK(D141),"",IF('order-admin-units'!$I$1&lt;&gt;"y", "", IF(L141="", 'order-admin-units'!$B$2+1, VLOOKUP(K141&amp;"@"&amp;L141, orderadmin, 2))))</f>
        <v>4</v>
      </c>
      <c r="Z141" s="147" t="str">
        <f t="shared" si="21"/>
        <v>USAArizonaPimaTucson</v>
      </c>
      <c r="AA141" s="147" t="str">
        <f t="shared" si="22"/>
        <v>Kukulcania arizonicaUSAArizonaPimaTucson[N32.22178°, W110.92645°]P. StecklerVII–VIII/1935</v>
      </c>
      <c r="AB141" s="147" t="str">
        <f t="shared" si="23"/>
        <v>Kukulcania arizonicaUSAArizonaPimaTucson[N32.22178°, W110.92645°]P. StecklerVII–VIII/1935MCZ 68732</v>
      </c>
      <c r="AC141" s="147" t="str">
        <f t="shared" si="17"/>
        <v>Kukulcania arizonicaUSAArizonaPimaTucson[N32.22178°, W110.92645°]P. StecklerVII–VIII/1935</v>
      </c>
      <c r="AD141" s="11" t="str">
        <f t="shared" si="18"/>
        <v/>
      </c>
      <c r="AE141" s="11" t="str">
        <f t="array" ref="AE141">IF(ISBLANK(D141),"",IF(OR($H$2="y",$H$2="m"),IF(AA141=AA140,IF(OR(AB141=$AB$4:$AB140)=FALSE,AE140&amp;C141,AE140),"("&amp;C141)&amp;IF(AA141=AA142,IF(OR(AB142=$AB$4:$AB141)=FALSE,", ",""),") "),""))</f>
        <v/>
      </c>
      <c r="AF141" s="11" t="str">
        <f t="shared" si="19"/>
        <v/>
      </c>
      <c r="AG141" s="11" t="str">
        <f t="array" ref="AG141">IF(ISBLANK(D141),"",IF(OR($H$2="y",$H$2="m"),IF(AA141=AA140,IF(OR(AC141=$AC$4:$AC140)=FALSE,AG140&amp;AF141,AG140),"("&amp;AF141)&amp;IF(AA141=AA142,IF(OR(AC142=$AC$4:$AC141)=FALSE,", ",""),") "),""))</f>
        <v/>
      </c>
      <c r="AH141" s="10" t="str">
        <f>IF((ISBLANK(D141)),"",IF(D141=D140,AH140,"")&amp;IF(B140&lt;&gt;B141,((IF(ISBLANK(E141),$D$3&amp;"Non-type material: "&amp;$D$3,$D$3&amp;INDEX('type-categories'!$A$2:$B$100,MATCH(E141,'type-categories'!$A$2:$A$100,0),2)&amp;$D$3))),"")&amp;(IF(K141&lt;&gt;K140,$C$2&amp;K141&amp;$K$3&amp;$C$2&amp;" ",(IF(B141&lt;&gt;B140,$C$2&amp;K141&amp;$K$3&amp;$C$2&amp;" ",""))))&amp;(IF(L141="","",((IF(L141&lt;&gt;L140,$D$2&amp;L141&amp;$L$3&amp;$D$2&amp;" ",IF(B141&lt;&gt;B140,$D$2&amp;L141&amp;$L$3&amp;$D$2&amp;" ",""))))))&amp;(IF(M141="","",((IF(M141&lt;&gt;M140,$E$2&amp;M141&amp;$E$2&amp;","&amp;" ",IF(B141&lt;&gt;B140,$E$2&amp;M141&amp;$E$2&amp;",",""))))))&amp;(IF(N141="","",IF(N141&lt;&gt;N140,N141&amp;", ",IF(B141&lt;&gt;B140,N141&amp;", ",""))))&amp;(IF(ISBLANK(O141),"",(IF(O141&lt;&gt;O140,O141&amp;", ",IF(B141&lt;&gt;B140,O141&amp;", ","")))))&amp;(IF(ISBLANK(P141),"",(IF(P141&lt;&gt;P140,P141&amp;", ",IF(B141&lt;&gt;B140,P141&amp;", ",IF(Z141&lt;&gt;Z140,P141&amp;", ",""))))))&amp;(IF(ISBLANK(Q141),"",(IF(Q141&lt;&gt;Q140,Q141&amp;", ",IF(B141&lt;&gt;B140,Q141&amp;", ",IF(Z141&lt;&gt;Z140,Q141&amp;", ",""))))))&amp;(IF(ISBLANK(R141),"",(IF(R141&lt;&gt;R140,R141&amp;"m, ",IF(B141&lt;&gt;B140,R141&amp;"m, ",IF(Z141&lt;&gt;Z140,R141&amp;"m, ",""))))))&amp;IF(ISBLANK(S141),"",(IF(B141&lt;&gt;B140,S141&amp;", ",IF(S141&lt;&gt;S140,IF((Z141=Z140),"same locality "&amp;S141&amp;", ",S141&amp;", "),""))))&amp;(IF(ISBLANK(T141),"",(IF(T141&lt;&gt;T140,IF(ISBLANK(F$2),T141&amp;", ",T141&amp;" "&amp;F$2&amp;", "),(IF(B141&lt;&gt;B140,IF(ISBLANK(F$2),T141&amp;", ",T141&amp;" "&amp;F$2&amp;", "),(IF(Z141&lt;&gt;Z140,IF(ISBLANK(F$2),T141&amp;", ",T141&amp;" "&amp;F$2&amp;", "),IF((U141&lt;&gt;U140)*($G$2="Y"),"same collector, ","")))))))))&amp;(IF(ISBLANK(U141),"",(IF(U141&lt;&gt;U140,U141&amp;", ",(IF(B141&lt;&gt;B140,U141&amp;", ",IF(Z141&lt;&gt;Z140,U141&amp;", ",(IF(T141&lt;&gt;T140,IF((T141&lt;&gt;T140)*($G$2="Y"),"same date, ", ""),IF((T141=T140)*(U141=U140)*(S141&lt;&gt;S140)*($G$2="Y"),"same collector and date, ", ""))))))))))&amp;(IF(ISBLANK(V141),"",V141&amp;", "))&amp;IF((AA141&lt;&gt;AA142)*($H$2="y"),AD141&amp;AE141,IF((AA141&lt;&gt;AA142)*($H$2="m"),AD141&amp;AG141,IF(($H$2&lt;&gt;"m")*($H$2&lt;&gt;"Y"),(IF(F141=0,"",F141&amp;" "&amp;$F$4&amp;" "))&amp;(IF(G141=0,"",G141&amp;" "&amp;$G$4&amp;" "))&amp;(IF(H141=0,"",H141&amp;" "&amp;H$4&amp;" "))&amp;(IF(I141=0,"",I141&amp;" "&amp;$I$4&amp;" "))&amp;(IF(J141=0,"",J141&amp;" "&amp;$J$4&amp;" "))&amp;IF((ISBLANK(C141)),"","("&amp;C141&amp;")"),"")))&amp;IF((B141=B142)*(K141=K142)*(L141=L142)*(M141=M142),IF(($H$2&lt;&gt;"m")*($H$2&lt;&gt;"Y"), ", ", IF((ISNUMBER(FIND(")",AE141))), ", ", "")),IF((B141=B142)*(K141=K142)*(L141=L142),";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v>
      </c>
      <c r="AI141" s="1"/>
    </row>
    <row r="142" spans="1:35" s="4" customFormat="1" x14ac:dyDescent="0.25">
      <c r="A142" s="3">
        <f t="shared" si="20"/>
        <v>1</v>
      </c>
      <c r="B142" s="53" t="str">
        <f t="shared" si="24"/>
        <v>Kukulcania arizonica</v>
      </c>
      <c r="C142" s="57" t="s">
        <v>309</v>
      </c>
      <c r="D142" s="57" t="s">
        <v>204</v>
      </c>
      <c r="E142" s="57"/>
      <c r="F142" s="57">
        <v>1</v>
      </c>
      <c r="G142" s="57">
        <v>0</v>
      </c>
      <c r="H142" s="57">
        <v>0</v>
      </c>
      <c r="I142" s="57"/>
      <c r="J142" s="57"/>
      <c r="K142" s="57" t="s">
        <v>366</v>
      </c>
      <c r="L142" s="57" t="s">
        <v>79</v>
      </c>
      <c r="M142" s="54" t="s">
        <v>899</v>
      </c>
      <c r="N142" s="57" t="s">
        <v>928</v>
      </c>
      <c r="O142" s="58" t="s">
        <v>934</v>
      </c>
      <c r="P142" s="58"/>
      <c r="Q142" s="58" t="s">
        <v>86</v>
      </c>
      <c r="R142" s="58"/>
      <c r="S142" s="54" t="s">
        <v>935</v>
      </c>
      <c r="T142" s="57" t="s">
        <v>936</v>
      </c>
      <c r="U142" s="57" t="s">
        <v>937</v>
      </c>
      <c r="V142" s="57"/>
      <c r="W142" s="57" t="s">
        <v>86</v>
      </c>
      <c r="X142" s="147">
        <f ca="1">IF(ISBLANK(D142),"",IF('order-admin-units'!$I$1&lt;&gt;"y", "", IF((K142="")*(ISBLANK(D142)=FALSE), 'order-admin-units'!$B$1+1, VLOOKUP(K142, ordercountry, 2))))</f>
        <v>1</v>
      </c>
      <c r="Y142" s="147">
        <f ca="1">IF(ISBLANK(D142),"",IF('order-admin-units'!$I$1&lt;&gt;"y", "", IF(L142="", 'order-admin-units'!$B$2+1, VLOOKUP(K142&amp;"@"&amp;L142, orderadmin, 2))))</f>
        <v>4</v>
      </c>
      <c r="Z142" s="147" t="str">
        <f t="shared" si="21"/>
        <v>USAArizonaPimaTucson722 N. Avenida Calma</v>
      </c>
      <c r="AA142" s="147" t="str">
        <f t="shared" si="22"/>
        <v>Kukulcania arizonicaUSAArizonaPimaTucson722 N. Avenida Calma[N32.23156°, W111.00647°]M.J. and A. O'Briensummer/1985</v>
      </c>
      <c r="AB142" s="147" t="str">
        <f t="shared" si="23"/>
        <v>Kukulcania arizonicaUSAArizonaPimaTucson722 N. Avenida Calma[N32.23156°, W111.00647°]M.J. and A. O'Briensummer/1985MCZ 145394</v>
      </c>
      <c r="AC142" s="147" t="str">
        <f t="shared" si="17"/>
        <v>Kukulcania arizonicaUSAArizonaPimaTucson722 N. Avenida Calma[N32.23156°, W111.00647°]M.J. and A. O'Briensummer/1985</v>
      </c>
      <c r="AD142" s="11" t="str">
        <f t="shared" si="18"/>
        <v/>
      </c>
      <c r="AE142" s="11" t="str">
        <f t="array" ref="AE142">IF(ISBLANK(D142),"",IF(OR($H$2="y",$H$2="m"),IF(AA142=AA141,IF(OR(AB142=$AB$4:$AB141)=FALSE,AE141&amp;C142,AE141),"("&amp;C142)&amp;IF(AA142=AA143,IF(OR(AB143=$AB$4:$AB142)=FALSE,", ",""),") "),""))</f>
        <v/>
      </c>
      <c r="AF142" s="11" t="str">
        <f t="shared" si="19"/>
        <v/>
      </c>
      <c r="AG142" s="11" t="str">
        <f t="array" ref="AG142">IF(ISBLANK(D142),"",IF(OR($H$2="y",$H$2="m"),IF(AA142=AA141,IF(OR(AC142=$AC$4:$AC141)=FALSE,AG141&amp;AF142,AG141),"("&amp;AF142)&amp;IF(AA142=AA143,IF(OR(AC143=$AC$4:$AC142)=FALSE,", ",""),") "),""))</f>
        <v/>
      </c>
      <c r="AH142" s="10" t="str">
        <f>IF((ISBLANK(D142)),"",IF(D142=D141,AH141,"")&amp;IF(B141&lt;&gt;B142,((IF(ISBLANK(E142),$D$3&amp;"Non-type material: "&amp;$D$3,$D$3&amp;INDEX('type-categories'!$A$2:$B$100,MATCH(E142,'type-categories'!$A$2:$A$100,0),2)&amp;$D$3))),"")&amp;(IF(K142&lt;&gt;K141,$C$2&amp;K142&amp;$K$3&amp;$C$2&amp;" ",(IF(B142&lt;&gt;B141,$C$2&amp;K142&amp;$K$3&amp;$C$2&amp;" ",""))))&amp;(IF(L142="","",((IF(L142&lt;&gt;L141,$D$2&amp;L142&amp;$L$3&amp;$D$2&amp;" ",IF(B142&lt;&gt;B141,$D$2&amp;L142&amp;$L$3&amp;$D$2&amp;" ",""))))))&amp;(IF(M142="","",((IF(M142&lt;&gt;M141,$E$2&amp;M142&amp;$E$2&amp;","&amp;" ",IF(B142&lt;&gt;B141,$E$2&amp;M142&amp;$E$2&amp;",",""))))))&amp;(IF(N142="","",IF(N142&lt;&gt;N141,N142&amp;", ",IF(B142&lt;&gt;B141,N142&amp;", ",""))))&amp;(IF(ISBLANK(O142),"",(IF(O142&lt;&gt;O141,O142&amp;", ",IF(B142&lt;&gt;B141,O142&amp;", ","")))))&amp;(IF(ISBLANK(P142),"",(IF(P142&lt;&gt;P141,P142&amp;", ",IF(B142&lt;&gt;B141,P142&amp;", ",IF(Z142&lt;&gt;Z141,P142&amp;", ",""))))))&amp;(IF(ISBLANK(Q142),"",(IF(Q142&lt;&gt;Q141,Q142&amp;", ",IF(B142&lt;&gt;B141,Q142&amp;", ",IF(Z142&lt;&gt;Z141,Q142&amp;", ",""))))))&amp;(IF(ISBLANK(R142),"",(IF(R142&lt;&gt;R141,R142&amp;"m, ",IF(B142&lt;&gt;B141,R142&amp;"m, ",IF(Z142&lt;&gt;Z141,R142&amp;"m, ",""))))))&amp;IF(ISBLANK(S142),"",(IF(B142&lt;&gt;B141,S142&amp;", ",IF(S142&lt;&gt;S141,IF((Z142=Z141),"same locality "&amp;S142&amp;", ",S142&amp;", "),""))))&amp;(IF(ISBLANK(T142),"",(IF(T142&lt;&gt;T141,IF(ISBLANK(F$2),T142&amp;", ",T142&amp;" "&amp;F$2&amp;", "),(IF(B142&lt;&gt;B141,IF(ISBLANK(F$2),T142&amp;", ",T142&amp;" "&amp;F$2&amp;", "),(IF(Z142&lt;&gt;Z141,IF(ISBLANK(F$2),T142&amp;", ",T142&amp;" "&amp;F$2&amp;", "),IF((U142&lt;&gt;U141)*($G$2="Y"),"same collector, ","")))))))))&amp;(IF(ISBLANK(U142),"",(IF(U142&lt;&gt;U141,U142&amp;", ",(IF(B142&lt;&gt;B141,U142&amp;", ",IF(Z142&lt;&gt;Z141,U142&amp;", ",(IF(T142&lt;&gt;T141,IF((T142&lt;&gt;T141)*($G$2="Y"),"same date, ", ""),IF((T142=T141)*(U142=U141)*(S142&lt;&gt;S141)*($G$2="Y"),"same collector and date, ", ""))))))))))&amp;(IF(ISBLANK(V142),"",V142&amp;", "))&amp;IF((AA142&lt;&gt;AA143)*($H$2="y"),AD142&amp;AE142,IF((AA142&lt;&gt;AA143)*($H$2="m"),AD142&amp;AG142,IF(($H$2&lt;&gt;"m")*($H$2&lt;&gt;"Y"),(IF(F142=0,"",F142&amp;" "&amp;$F$4&amp;" "))&amp;(IF(G142=0,"",G142&amp;" "&amp;$G$4&amp;" "))&amp;(IF(H142=0,"",H142&amp;" "&amp;H$4&amp;" "))&amp;(IF(I142=0,"",I142&amp;" "&amp;$I$4&amp;" "))&amp;(IF(J142=0,"",J142&amp;" "&amp;$J$4&amp;" "))&amp;IF((ISBLANK(C142)),"","("&amp;C142&amp;")"),"")))&amp;IF((B142=B143)*(K142=K143)*(L142=L143)*(M142=M143),IF(($H$2&lt;&gt;"m")*($H$2&lt;&gt;"Y"), ", ", IF((ISNUMBER(FIND(")",AE142))), ", ", "")),IF((B142=B143)*(K142=K143)*(L142=L143),";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v>
      </c>
      <c r="AI142" s="1"/>
    </row>
    <row r="143" spans="1:35" s="4" customFormat="1" x14ac:dyDescent="0.25">
      <c r="A143" s="3">
        <f t="shared" si="20"/>
        <v>1</v>
      </c>
      <c r="B143" s="53" t="str">
        <f t="shared" si="24"/>
        <v>Kukulcania arizonica</v>
      </c>
      <c r="C143" s="57" t="s">
        <v>310</v>
      </c>
      <c r="D143" s="57" t="s">
        <v>204</v>
      </c>
      <c r="E143" s="57"/>
      <c r="F143" s="57">
        <v>0</v>
      </c>
      <c r="G143" s="57">
        <v>3</v>
      </c>
      <c r="H143" s="57">
        <v>0</v>
      </c>
      <c r="I143" s="57"/>
      <c r="J143" s="57"/>
      <c r="K143" s="57" t="s">
        <v>366</v>
      </c>
      <c r="L143" s="57" t="s">
        <v>79</v>
      </c>
      <c r="M143" s="54" t="s">
        <v>899</v>
      </c>
      <c r="N143" s="57" t="s">
        <v>928</v>
      </c>
      <c r="O143" s="58" t="s">
        <v>938</v>
      </c>
      <c r="P143" s="58"/>
      <c r="Q143" s="58" t="s">
        <v>86</v>
      </c>
      <c r="R143" s="58"/>
      <c r="S143" s="54" t="s">
        <v>929</v>
      </c>
      <c r="T143" s="57" t="s">
        <v>939</v>
      </c>
      <c r="U143" s="57" t="s">
        <v>940</v>
      </c>
      <c r="V143" s="57"/>
      <c r="W143" s="57" t="s">
        <v>86</v>
      </c>
      <c r="X143" s="147">
        <f ca="1">IF(ISBLANK(D143),"",IF('order-admin-units'!$I$1&lt;&gt;"y", "", IF((K143="")*(ISBLANK(D143)=FALSE), 'order-admin-units'!$B$1+1, VLOOKUP(K143, ordercountry, 2))))</f>
        <v>1</v>
      </c>
      <c r="Y143" s="147">
        <f ca="1">IF(ISBLANK(D143),"",IF('order-admin-units'!$I$1&lt;&gt;"y", "", IF(L143="", 'order-admin-units'!$B$2+1, VLOOKUP(K143&amp;"@"&amp;L143, orderadmin, 2))))</f>
        <v>4</v>
      </c>
      <c r="Z143" s="147" t="str">
        <f t="shared" si="21"/>
        <v>USAArizonaPimaTucsonnear Tucson</v>
      </c>
      <c r="AA143" s="147" t="str">
        <f t="shared" si="22"/>
        <v>Kukulcania arizonicaUSAArizonaPimaTucsonnear Tucson[N32.22174°, W110.92648°]W.W. Wheeler23/II/1931</v>
      </c>
      <c r="AB143" s="147" t="str">
        <f t="shared" si="23"/>
        <v>Kukulcania arizonicaUSAArizonaPimaTucsonnear Tucson[N32.22174°, W110.92648°]W.W. Wheeler23/II/1931MCZ 145395</v>
      </c>
      <c r="AC143" s="147" t="str">
        <f t="shared" si="17"/>
        <v>Kukulcania arizonicaUSAArizonaPimaTucsonnear Tucson[N32.22174°, W110.92648°]W.W. Wheeler23/II/1931</v>
      </c>
      <c r="AD143" s="11" t="str">
        <f t="shared" si="18"/>
        <v/>
      </c>
      <c r="AE143" s="11" t="str">
        <f t="array" ref="AE143">IF(ISBLANK(D143),"",IF(OR($H$2="y",$H$2="m"),IF(AA143=AA142,IF(OR(AB143=$AB$4:$AB142)=FALSE,AE142&amp;C143,AE142),"("&amp;C143)&amp;IF(AA143=AA144,IF(OR(AB144=$AB$4:$AB143)=FALSE,", ",""),") "),""))</f>
        <v/>
      </c>
      <c r="AF143" s="11" t="str">
        <f t="shared" si="19"/>
        <v/>
      </c>
      <c r="AG143" s="11" t="str">
        <f t="array" ref="AG143">IF(ISBLANK(D143),"",IF(OR($H$2="y",$H$2="m"),IF(AA143=AA142,IF(OR(AC143=$AC$4:$AC142)=FALSE,AG142&amp;AF143,AG142),"("&amp;AF143)&amp;IF(AA143=AA144,IF(OR(AC144=$AC$4:$AC143)=FALSE,", ",""),") "),""))</f>
        <v/>
      </c>
      <c r="AH143" s="10" t="str">
        <f>IF((ISBLANK(D143)),"",IF(D143=D142,AH142,"")&amp;IF(B142&lt;&gt;B143,((IF(ISBLANK(E143),$D$3&amp;"Non-type material: "&amp;$D$3,$D$3&amp;INDEX('type-categories'!$A$2:$B$100,MATCH(E143,'type-categories'!$A$2:$A$100,0),2)&amp;$D$3))),"")&amp;(IF(K143&lt;&gt;K142,$C$2&amp;K143&amp;$K$3&amp;$C$2&amp;" ",(IF(B143&lt;&gt;B142,$C$2&amp;K143&amp;$K$3&amp;$C$2&amp;" ",""))))&amp;(IF(L143="","",((IF(L143&lt;&gt;L142,$D$2&amp;L143&amp;$L$3&amp;$D$2&amp;" ",IF(B143&lt;&gt;B142,$D$2&amp;L143&amp;$L$3&amp;$D$2&amp;" ",""))))))&amp;(IF(M143="","",((IF(M143&lt;&gt;M142,$E$2&amp;M143&amp;$E$2&amp;","&amp;" ",IF(B143&lt;&gt;B142,$E$2&amp;M143&amp;$E$2&amp;",",""))))))&amp;(IF(N143="","",IF(N143&lt;&gt;N142,N143&amp;", ",IF(B143&lt;&gt;B142,N143&amp;", ",""))))&amp;(IF(ISBLANK(O143),"",(IF(O143&lt;&gt;O142,O143&amp;", ",IF(B143&lt;&gt;B142,O143&amp;", ","")))))&amp;(IF(ISBLANK(P143),"",(IF(P143&lt;&gt;P142,P143&amp;", ",IF(B143&lt;&gt;B142,P143&amp;", ",IF(Z143&lt;&gt;Z142,P143&amp;", ",""))))))&amp;(IF(ISBLANK(Q143),"",(IF(Q143&lt;&gt;Q142,Q143&amp;", ",IF(B143&lt;&gt;B142,Q143&amp;", ",IF(Z143&lt;&gt;Z142,Q143&amp;", ",""))))))&amp;(IF(ISBLANK(R143),"",(IF(R143&lt;&gt;R142,R143&amp;"m, ",IF(B143&lt;&gt;B142,R143&amp;"m, ",IF(Z143&lt;&gt;Z142,R143&amp;"m, ",""))))))&amp;IF(ISBLANK(S143),"",(IF(B143&lt;&gt;B142,S143&amp;", ",IF(S143&lt;&gt;S142,IF((Z143=Z142),"same locality "&amp;S143&amp;", ",S143&amp;", "),""))))&amp;(IF(ISBLANK(T143),"",(IF(T143&lt;&gt;T142,IF(ISBLANK(F$2),T143&amp;", ",T143&amp;" "&amp;F$2&amp;", "),(IF(B143&lt;&gt;B142,IF(ISBLANK(F$2),T143&amp;", ",T143&amp;" "&amp;F$2&amp;", "),(IF(Z143&lt;&gt;Z142,IF(ISBLANK(F$2),T143&amp;", ",T143&amp;" "&amp;F$2&amp;", "),IF((U143&lt;&gt;U142)*($G$2="Y"),"same collector, ","")))))))))&amp;(IF(ISBLANK(U143),"",(IF(U143&lt;&gt;U142,U143&amp;", ",(IF(B143&lt;&gt;B142,U143&amp;", ",IF(Z143&lt;&gt;Z142,U143&amp;", ",(IF(T143&lt;&gt;T142,IF((T143&lt;&gt;T142)*($G$2="Y"),"same date, ", ""),IF((T143=T142)*(U143=U142)*(S143&lt;&gt;S142)*($G$2="Y"),"same collector and date, ", ""))))))))))&amp;(IF(ISBLANK(V143),"",V143&amp;", "))&amp;IF((AA143&lt;&gt;AA144)*($H$2="y"),AD143&amp;AE143,IF((AA143&lt;&gt;AA144)*($H$2="m"),AD143&amp;AG143,IF(($H$2&lt;&gt;"m")*($H$2&lt;&gt;"Y"),(IF(F143=0,"",F143&amp;" "&amp;$F$4&amp;" "))&amp;(IF(G143=0,"",G143&amp;" "&amp;$G$4&amp;" "))&amp;(IF(H143=0,"",H143&amp;" "&amp;H$4&amp;" "))&amp;(IF(I143=0,"",I143&amp;" "&amp;$I$4&amp;" "))&amp;(IF(J143=0,"",J143&amp;" "&amp;$J$4&amp;" "))&amp;IF((ISBLANK(C143)),"","("&amp;C143&amp;")"),"")))&amp;IF((B143=B144)*(K143=K144)*(L143=L144)*(M143=M144),IF(($H$2&lt;&gt;"m")*($H$2&lt;&gt;"Y"), ", ", IF((ISNUMBER(FIND(")",AE143))), ", ", "")),IF((B143=B144)*(K143=K144)*(L143=L144),";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v>
      </c>
      <c r="AI143" s="1"/>
    </row>
    <row r="144" spans="1:35" s="4" customFormat="1" x14ac:dyDescent="0.25">
      <c r="A144" s="3">
        <f t="shared" si="20"/>
        <v>1</v>
      </c>
      <c r="B144" s="53" t="str">
        <f t="shared" si="24"/>
        <v>Kukulcania arizonica</v>
      </c>
      <c r="C144" s="57" t="s">
        <v>311</v>
      </c>
      <c r="D144" s="57" t="s">
        <v>204</v>
      </c>
      <c r="E144" s="57"/>
      <c r="F144" s="57">
        <v>0</v>
      </c>
      <c r="G144" s="57">
        <v>1</v>
      </c>
      <c r="H144" s="57">
        <v>0</v>
      </c>
      <c r="I144" s="57"/>
      <c r="J144" s="57"/>
      <c r="K144" s="57" t="s">
        <v>366</v>
      </c>
      <c r="L144" s="57" t="s">
        <v>79</v>
      </c>
      <c r="M144" s="54" t="s">
        <v>84</v>
      </c>
      <c r="N144" s="57" t="s">
        <v>941</v>
      </c>
      <c r="O144" s="58" t="s">
        <v>942</v>
      </c>
      <c r="P144" s="58"/>
      <c r="Q144" s="58" t="s">
        <v>86</v>
      </c>
      <c r="R144" s="58"/>
      <c r="S144" s="54" t="s">
        <v>943</v>
      </c>
      <c r="T144" s="57" t="s">
        <v>915</v>
      </c>
      <c r="U144" s="57" t="s">
        <v>944</v>
      </c>
      <c r="V144" s="57"/>
      <c r="W144" s="57" t="s">
        <v>86</v>
      </c>
      <c r="X144" s="147">
        <f ca="1">IF(ISBLANK(D144),"",IF('order-admin-units'!$I$1&lt;&gt;"y", "", IF((K144="")*(ISBLANK(D144)=FALSE), 'order-admin-units'!$B$1+1, VLOOKUP(K144, ordercountry, 2))))</f>
        <v>1</v>
      </c>
      <c r="Y144" s="147">
        <f ca="1">IF(ISBLANK(D144),"",IF('order-admin-units'!$I$1&lt;&gt;"y", "", IF(L144="", 'order-admin-units'!$B$2+1, VLOOKUP(K144&amp;"@"&amp;L144, orderadmin, 2))))</f>
        <v>4</v>
      </c>
      <c r="Z144" s="147" t="str">
        <f t="shared" si="21"/>
        <v>USAArizonaPinalBiosphere 2WSW Oracle</v>
      </c>
      <c r="AA144" s="147" t="str">
        <f t="shared" si="22"/>
        <v>Kukulcania arizonicaUSAArizonaPinalBiosphere 2WSW OracleN32.5802°, W110.84899°, 1186mM.J. Ramírez27/II/2016</v>
      </c>
      <c r="AB144" s="147" t="str">
        <f t="shared" si="23"/>
        <v>Kukulcania arizonicaUSAArizonaPinalBiosphere 2WSW OracleN32.5802°, W110.84899°, 1186mM.J. Ramírez27/II/2016MACN-Ar 39469</v>
      </c>
      <c r="AC144" s="147" t="str">
        <f t="shared" si="17"/>
        <v>Kukulcania arizonicaUSAArizonaPinalBiosphere 2WSW OracleN32.5802°, W110.84899°, 1186mM.J. Ramírez27/II/2016</v>
      </c>
      <c r="AD144" s="11" t="str">
        <f t="shared" si="18"/>
        <v/>
      </c>
      <c r="AE144" s="11" t="str">
        <f t="array" ref="AE144">IF(ISBLANK(D144),"",IF(OR($H$2="y",$H$2="m"),IF(AA144=AA143,IF(OR(AB144=$AB$4:$AB143)=FALSE,AE143&amp;C144,AE143),"("&amp;C144)&amp;IF(AA144=AA145,IF(OR(AB145=$AB$4:$AB144)=FALSE,", ",""),") "),""))</f>
        <v/>
      </c>
      <c r="AF144" s="11" t="str">
        <f t="shared" si="19"/>
        <v/>
      </c>
      <c r="AG144" s="11" t="str">
        <f t="array" ref="AG144">IF(ISBLANK(D144),"",IF(OR($H$2="y",$H$2="m"),IF(AA144=AA143,IF(OR(AC144=$AC$4:$AC143)=FALSE,AG143&amp;AF144,AG143),"("&amp;AF144)&amp;IF(AA144=AA145,IF(OR(AC145=$AC$4:$AC144)=FALSE,", ",""),") "),""))</f>
        <v/>
      </c>
      <c r="AH144" s="10" t="str">
        <f>IF((ISBLANK(D144)),"",IF(D144=D143,AH143,"")&amp;IF(B143&lt;&gt;B144,((IF(ISBLANK(E144),$D$3&amp;"Non-type material: "&amp;$D$3,$D$3&amp;INDEX('type-categories'!$A$2:$B$100,MATCH(E144,'type-categories'!$A$2:$A$100,0),2)&amp;$D$3))),"")&amp;(IF(K144&lt;&gt;K143,$C$2&amp;K144&amp;$K$3&amp;$C$2&amp;" ",(IF(B144&lt;&gt;B143,$C$2&amp;K144&amp;$K$3&amp;$C$2&amp;" ",""))))&amp;(IF(L144="","",((IF(L144&lt;&gt;L143,$D$2&amp;L144&amp;$L$3&amp;$D$2&amp;" ",IF(B144&lt;&gt;B143,$D$2&amp;L144&amp;$L$3&amp;$D$2&amp;" ",""))))))&amp;(IF(M144="","",((IF(M144&lt;&gt;M143,$E$2&amp;M144&amp;$E$2&amp;","&amp;" ",IF(B144&lt;&gt;B143,$E$2&amp;M144&amp;$E$2&amp;",",""))))))&amp;(IF(N144="","",IF(N144&lt;&gt;N143,N144&amp;", ",IF(B144&lt;&gt;B143,N144&amp;", ",""))))&amp;(IF(ISBLANK(O144),"",(IF(O144&lt;&gt;O143,O144&amp;", ",IF(B144&lt;&gt;B143,O144&amp;", ","")))))&amp;(IF(ISBLANK(P144),"",(IF(P144&lt;&gt;P143,P144&amp;", ",IF(B144&lt;&gt;B143,P144&amp;", ",IF(Z144&lt;&gt;Z143,P144&amp;", ",""))))))&amp;(IF(ISBLANK(Q144),"",(IF(Q144&lt;&gt;Q143,Q144&amp;", ",IF(B144&lt;&gt;B143,Q144&amp;", ",IF(Z144&lt;&gt;Z143,Q144&amp;", ",""))))))&amp;(IF(ISBLANK(R144),"",(IF(R144&lt;&gt;R143,R144&amp;"m, ",IF(B144&lt;&gt;B143,R144&amp;"m, ",IF(Z144&lt;&gt;Z143,R144&amp;"m, ",""))))))&amp;IF(ISBLANK(S144),"",(IF(B144&lt;&gt;B143,S144&amp;", ",IF(S144&lt;&gt;S143,IF((Z144=Z143),"same locality "&amp;S144&amp;", ",S144&amp;", "),""))))&amp;(IF(ISBLANK(T144),"",(IF(T144&lt;&gt;T143,IF(ISBLANK(F$2),T144&amp;", ",T144&amp;" "&amp;F$2&amp;", "),(IF(B144&lt;&gt;B143,IF(ISBLANK(F$2),T144&amp;", ",T144&amp;" "&amp;F$2&amp;", "),(IF(Z144&lt;&gt;Z143,IF(ISBLANK(F$2),T144&amp;", ",T144&amp;" "&amp;F$2&amp;", "),IF((U144&lt;&gt;U143)*($G$2="Y"),"same collector, ","")))))))))&amp;(IF(ISBLANK(U144),"",(IF(U144&lt;&gt;U143,U144&amp;", ",(IF(B144&lt;&gt;B143,U144&amp;", ",IF(Z144&lt;&gt;Z143,U144&amp;", ",(IF(T144&lt;&gt;T143,IF((T144&lt;&gt;T143)*($G$2="Y"),"same date, ", ""),IF((T144=T143)*(U144=U143)*(S144&lt;&gt;S143)*($G$2="Y"),"same collector and date, ", ""))))))))))&amp;(IF(ISBLANK(V144),"",V144&amp;", "))&amp;IF((AA144&lt;&gt;AA145)*($H$2="y"),AD144&amp;AE144,IF((AA144&lt;&gt;AA145)*($H$2="m"),AD144&amp;AG144,IF(($H$2&lt;&gt;"m")*($H$2&lt;&gt;"Y"),(IF(F144=0,"",F144&amp;" "&amp;$F$4&amp;" "))&amp;(IF(G144=0,"",G144&amp;" "&amp;$G$4&amp;" "))&amp;(IF(H144=0,"",H144&amp;" "&amp;H$4&amp;" "))&amp;(IF(I144=0,"",I144&amp;" "&amp;$I$4&amp;" "))&amp;(IF(J144=0,"",J144&amp;" "&amp;$J$4&amp;" "))&amp;IF((ISBLANK(C144)),"","("&amp;C144&amp;")"),"")))&amp;IF((B144=B145)*(K144=K145)*(L144=L145)*(M144=M145),IF(($H$2&lt;&gt;"m")*($H$2&lt;&gt;"Y"), ", ", IF((ISNUMBER(FIND(")",AE144))), ", ", "")),IF((B144=B145)*(K144=K145)*(L144=L145),";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v>
      </c>
      <c r="AI144" s="1"/>
    </row>
    <row r="145" spans="1:35" s="4" customFormat="1" x14ac:dyDescent="0.25">
      <c r="A145" s="3">
        <f t="shared" si="20"/>
        <v>1</v>
      </c>
      <c r="B145" s="53" t="str">
        <f t="shared" si="24"/>
        <v>Kukulcania arizonica</v>
      </c>
      <c r="C145" s="57" t="s">
        <v>312</v>
      </c>
      <c r="D145" s="57" t="s">
        <v>204</v>
      </c>
      <c r="E145" s="57"/>
      <c r="F145" s="57">
        <v>0</v>
      </c>
      <c r="G145" s="57">
        <v>1</v>
      </c>
      <c r="H145" s="57">
        <v>0</v>
      </c>
      <c r="I145" s="57"/>
      <c r="J145" s="57"/>
      <c r="K145" s="57" t="s">
        <v>366</v>
      </c>
      <c r="L145" s="57" t="s">
        <v>79</v>
      </c>
      <c r="M145" s="54" t="s">
        <v>84</v>
      </c>
      <c r="N145" s="57" t="s">
        <v>945</v>
      </c>
      <c r="O145" s="58" t="s">
        <v>86</v>
      </c>
      <c r="P145" s="58"/>
      <c r="Q145" s="58" t="s">
        <v>86</v>
      </c>
      <c r="R145" s="58"/>
      <c r="S145" s="54" t="s">
        <v>946</v>
      </c>
      <c r="T145" s="57" t="s">
        <v>915</v>
      </c>
      <c r="U145" s="57" t="s">
        <v>947</v>
      </c>
      <c r="V145" s="57"/>
      <c r="W145" s="57" t="s">
        <v>86</v>
      </c>
      <c r="X145" s="147">
        <f ca="1">IF(ISBLANK(D145),"",IF('order-admin-units'!$I$1&lt;&gt;"y", "", IF((K145="")*(ISBLANK(D145)=FALSE), 'order-admin-units'!$B$1+1, VLOOKUP(K145, ordercountry, 2))))</f>
        <v>1</v>
      </c>
      <c r="Y145" s="147">
        <f ca="1">IF(ISBLANK(D145),"",IF('order-admin-units'!$I$1&lt;&gt;"y", "", IF(L145="", 'order-admin-units'!$B$2+1, VLOOKUP(K145&amp;"@"&amp;L145, orderadmin, 2))))</f>
        <v>4</v>
      </c>
      <c r="Z145" s="147" t="str">
        <f t="shared" si="21"/>
        <v>USAArizonaPinalOak Flat, Tonto National Forest (MJR-Loc-250)</v>
      </c>
      <c r="AA145" s="147" t="str">
        <f t="shared" si="22"/>
        <v>Kukulcania arizonicaUSAArizonaPinalOak Flat, Tonto National Forest (MJR-Loc-250)(N33.30832°, W111.05859°, 1781m)M.J. Ramírez25/II/2016</v>
      </c>
      <c r="AB145" s="147" t="str">
        <f t="shared" si="23"/>
        <v>Kukulcania arizonicaUSAArizonaPinalOak Flat, Tonto National Forest (MJR-Loc-250)(N33.30832°, W111.05859°, 1781m)M.J. Ramírez25/II/2016MACN-Ar 36219</v>
      </c>
      <c r="AC145" s="147" t="str">
        <f t="shared" si="17"/>
        <v>Kukulcania arizonicaUSAArizonaPinalOak Flat, Tonto National Forest (MJR-Loc-250)(N33.30832°, W111.05859°, 1781m)M.J. Ramírez25/II/2016</v>
      </c>
      <c r="AD145" s="11" t="str">
        <f t="shared" si="18"/>
        <v/>
      </c>
      <c r="AE145" s="11" t="str">
        <f t="array" ref="AE145">IF(ISBLANK(D145),"",IF(OR($H$2="y",$H$2="m"),IF(AA145=AA144,IF(OR(AB145=$AB$4:$AB144)=FALSE,AE144&amp;C145,AE144),"("&amp;C145)&amp;IF(AA145=AA146,IF(OR(AB146=$AB$4:$AB145)=FALSE,", ",""),") "),""))</f>
        <v/>
      </c>
      <c r="AF145" s="11" t="str">
        <f t="shared" si="19"/>
        <v/>
      </c>
      <c r="AG145" s="11" t="str">
        <f t="array" ref="AG145">IF(ISBLANK(D145),"",IF(OR($H$2="y",$H$2="m"),IF(AA145=AA144,IF(OR(AC145=$AC$4:$AC144)=FALSE,AG144&amp;AF145,AG144),"("&amp;AF145)&amp;IF(AA145=AA146,IF(OR(AC146=$AC$4:$AC145)=FALSE,", ",""),") "),""))</f>
        <v/>
      </c>
      <c r="AH145" s="10" t="str">
        <f>IF((ISBLANK(D145)),"",IF(D145=D144,AH144,"")&amp;IF(B144&lt;&gt;B145,((IF(ISBLANK(E145),$D$3&amp;"Non-type material: "&amp;$D$3,$D$3&amp;INDEX('type-categories'!$A$2:$B$100,MATCH(E145,'type-categories'!$A$2:$A$100,0),2)&amp;$D$3))),"")&amp;(IF(K145&lt;&gt;K144,$C$2&amp;K145&amp;$K$3&amp;$C$2&amp;" ",(IF(B145&lt;&gt;B144,$C$2&amp;K145&amp;$K$3&amp;$C$2&amp;" ",""))))&amp;(IF(L145="","",((IF(L145&lt;&gt;L144,$D$2&amp;L145&amp;$L$3&amp;$D$2&amp;" ",IF(B145&lt;&gt;B144,$D$2&amp;L145&amp;$L$3&amp;$D$2&amp;" ",""))))))&amp;(IF(M145="","",((IF(M145&lt;&gt;M144,$E$2&amp;M145&amp;$E$2&amp;","&amp;" ",IF(B145&lt;&gt;B144,$E$2&amp;M145&amp;$E$2&amp;",",""))))))&amp;(IF(N145="","",IF(N145&lt;&gt;N144,N145&amp;", ",IF(B145&lt;&gt;B144,N145&amp;", ",""))))&amp;(IF(ISBLANK(O145),"",(IF(O145&lt;&gt;O144,O145&amp;", ",IF(B145&lt;&gt;B144,O145&amp;", ","")))))&amp;(IF(ISBLANK(P145),"",(IF(P145&lt;&gt;P144,P145&amp;", ",IF(B145&lt;&gt;B144,P145&amp;", ",IF(Z145&lt;&gt;Z144,P145&amp;", ",""))))))&amp;(IF(ISBLANK(Q145),"",(IF(Q145&lt;&gt;Q144,Q145&amp;", ",IF(B145&lt;&gt;B144,Q145&amp;", ",IF(Z145&lt;&gt;Z144,Q145&amp;", ",""))))))&amp;(IF(ISBLANK(R145),"",(IF(R145&lt;&gt;R144,R145&amp;"m, ",IF(B145&lt;&gt;B144,R145&amp;"m, ",IF(Z145&lt;&gt;Z144,R145&amp;"m, ",""))))))&amp;IF(ISBLANK(S145),"",(IF(B145&lt;&gt;B144,S145&amp;", ",IF(S145&lt;&gt;S144,IF((Z145=Z144),"same locality "&amp;S145&amp;", ",S145&amp;", "),""))))&amp;(IF(ISBLANK(T145),"",(IF(T145&lt;&gt;T144,IF(ISBLANK(F$2),T145&amp;", ",T145&amp;" "&amp;F$2&amp;", "),(IF(B145&lt;&gt;B144,IF(ISBLANK(F$2),T145&amp;", ",T145&amp;" "&amp;F$2&amp;", "),(IF(Z145&lt;&gt;Z144,IF(ISBLANK(F$2),T145&amp;", ",T145&amp;" "&amp;F$2&amp;", "),IF((U145&lt;&gt;U144)*($G$2="Y"),"same collector, ","")))))))))&amp;(IF(ISBLANK(U145),"",(IF(U145&lt;&gt;U144,U145&amp;", ",(IF(B145&lt;&gt;B144,U145&amp;", ",IF(Z145&lt;&gt;Z144,U145&amp;", ",(IF(T145&lt;&gt;T144,IF((T145&lt;&gt;T144)*($G$2="Y"),"same date, ", ""),IF((T145=T144)*(U145=U144)*(S145&lt;&gt;S144)*($G$2="Y"),"same collector and date, ", ""))))))))))&amp;(IF(ISBLANK(V145),"",V145&amp;", "))&amp;IF((AA145&lt;&gt;AA146)*($H$2="y"),AD145&amp;AE145,IF((AA145&lt;&gt;AA146)*($H$2="m"),AD145&amp;AG145,IF(($H$2&lt;&gt;"m")*($H$2&lt;&gt;"Y"),(IF(F145=0,"",F145&amp;" "&amp;$F$4&amp;" "))&amp;(IF(G145=0,"",G145&amp;" "&amp;$G$4&amp;" "))&amp;(IF(H145=0,"",H145&amp;" "&amp;H$4&amp;" "))&amp;(IF(I145=0,"",I145&amp;" "&amp;$I$4&amp;" "))&amp;(IF(J145=0,"",J145&amp;" "&amp;$J$4&amp;" "))&amp;IF((ISBLANK(C145)),"","("&amp;C145&amp;")"),"")))&amp;IF((B145=B146)*(K145=K146)*(L145=L146)*(M145=M146),IF(($H$2&lt;&gt;"m")*($H$2&lt;&gt;"Y"), ", ", IF((ISNUMBER(FIND(")",AE145))), ", ", "")),IF((B145=B146)*(K145=K146)*(L145=L146),";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v>
      </c>
      <c r="AI145" s="1"/>
    </row>
    <row r="146" spans="1:35" s="4" customFormat="1" x14ac:dyDescent="0.25">
      <c r="A146" s="3">
        <f t="shared" si="20"/>
        <v>1</v>
      </c>
      <c r="B146" s="53" t="str">
        <f t="shared" si="24"/>
        <v>Kukulcania arizonica</v>
      </c>
      <c r="C146" s="57" t="s">
        <v>313</v>
      </c>
      <c r="D146" s="57" t="s">
        <v>204</v>
      </c>
      <c r="E146" s="57"/>
      <c r="F146" s="57">
        <v>0</v>
      </c>
      <c r="G146" s="57">
        <v>0</v>
      </c>
      <c r="H146" s="57">
        <v>1</v>
      </c>
      <c r="I146" s="57"/>
      <c r="J146" s="57"/>
      <c r="K146" s="57" t="s">
        <v>366</v>
      </c>
      <c r="L146" s="57" t="s">
        <v>79</v>
      </c>
      <c r="M146" s="54" t="s">
        <v>84</v>
      </c>
      <c r="N146" s="57" t="s">
        <v>948</v>
      </c>
      <c r="O146" s="58" t="s">
        <v>86</v>
      </c>
      <c r="P146" s="58" t="s">
        <v>949</v>
      </c>
      <c r="Q146" s="58" t="s">
        <v>86</v>
      </c>
      <c r="R146" s="58"/>
      <c r="S146" s="54" t="s">
        <v>950</v>
      </c>
      <c r="T146" s="57" t="s">
        <v>915</v>
      </c>
      <c r="U146" s="57" t="s">
        <v>951</v>
      </c>
      <c r="V146" s="57"/>
      <c r="W146" s="57" t="s">
        <v>78</v>
      </c>
      <c r="X146" s="147">
        <f ca="1">IF(ISBLANK(D146),"",IF('order-admin-units'!$I$1&lt;&gt;"y", "", IF((K146="")*(ISBLANK(D146)=FALSE), 'order-admin-units'!$B$1+1, VLOOKUP(K146, ordercountry, 2))))</f>
        <v>1</v>
      </c>
      <c r="Y146" s="147">
        <f ca="1">IF(ISBLANK(D146),"",IF('order-admin-units'!$I$1&lt;&gt;"y", "", IF(L146="", 'order-admin-units'!$B$2+1, VLOOKUP(K146&amp;"@"&amp;L146, orderadmin, 2))))</f>
        <v>4</v>
      </c>
      <c r="Z146" s="147" t="str">
        <f t="shared" si="21"/>
        <v>USAArizonaPinalS. Biosphere Rd. near Biosphere 2, WSW Oracle (MJR-Loc-150)</v>
      </c>
      <c r="AA146" s="147" t="str">
        <f t="shared" si="22"/>
        <v>Kukulcania arizonicaUSAArizonaPinalS. Biosphere Rd. near Biosphere 2, WSW Oracle (MJR-Loc-150)desert, under rocks(N32.57426°, W110.85561°)M.J. Ramírez20–22/II/2013</v>
      </c>
      <c r="AB146" s="147" t="str">
        <f t="shared" si="23"/>
        <v>Kukulcania arizonicaUSAArizonaPinalS. Biosphere Rd. near Biosphere 2, WSW Oracle (MJR-Loc-150)desert, under rocks(N32.57426°, W110.85561°)M.J. Ramírez20–22/II/2013MACN-Ar 32717</v>
      </c>
      <c r="AC146" s="147" t="str">
        <f t="shared" si="17"/>
        <v>Kukulcania arizonicaUSAArizonaPinalS. Biosphere Rd. near Biosphere 2, WSW Oracle (MJR-Loc-150)desert, under rocks(N32.57426°, W110.85561°)M.J. Ramírez20–22/II/2013</v>
      </c>
      <c r="AD146" s="11" t="str">
        <f t="shared" si="18"/>
        <v/>
      </c>
      <c r="AE146" s="11" t="str">
        <f t="array" ref="AE146">IF(ISBLANK(D146),"",IF(OR($H$2="y",$H$2="m"),IF(AA146=AA145,IF(OR(AB146=$AB$4:$AB145)=FALSE,AE145&amp;C146,AE145),"("&amp;C146)&amp;IF(AA146=AA147,IF(OR(AB147=$AB$4:$AB146)=FALSE,", ",""),") "),""))</f>
        <v/>
      </c>
      <c r="AF146" s="11" t="str">
        <f t="shared" si="19"/>
        <v/>
      </c>
      <c r="AG146" s="11" t="str">
        <f t="array" ref="AG146">IF(ISBLANK(D146),"",IF(OR($H$2="y",$H$2="m"),IF(AA146=AA145,IF(OR(AC146=$AC$4:$AC145)=FALSE,AG145&amp;AF146,AG145),"("&amp;AF146)&amp;IF(AA146=AA147,IF(OR(AC147=$AC$4:$AC146)=FALSE,", ",""),") "),""))</f>
        <v/>
      </c>
      <c r="AH146" s="10" t="str">
        <f>IF((ISBLANK(D146)),"",IF(D146=D145,AH145,"")&amp;IF(B145&lt;&gt;B146,((IF(ISBLANK(E146),$D$3&amp;"Non-type material: "&amp;$D$3,$D$3&amp;INDEX('type-categories'!$A$2:$B$100,MATCH(E146,'type-categories'!$A$2:$A$100,0),2)&amp;$D$3))),"")&amp;(IF(K146&lt;&gt;K145,$C$2&amp;K146&amp;$K$3&amp;$C$2&amp;" ",(IF(B146&lt;&gt;B145,$C$2&amp;K146&amp;$K$3&amp;$C$2&amp;" ",""))))&amp;(IF(L146="","",((IF(L146&lt;&gt;L145,$D$2&amp;L146&amp;$L$3&amp;$D$2&amp;" ",IF(B146&lt;&gt;B145,$D$2&amp;L146&amp;$L$3&amp;$D$2&amp;" ",""))))))&amp;(IF(M146="","",((IF(M146&lt;&gt;M145,$E$2&amp;M146&amp;$E$2&amp;","&amp;" ",IF(B146&lt;&gt;B145,$E$2&amp;M146&amp;$E$2&amp;",",""))))))&amp;(IF(N146="","",IF(N146&lt;&gt;N145,N146&amp;", ",IF(B146&lt;&gt;B145,N146&amp;", ",""))))&amp;(IF(ISBLANK(O146),"",(IF(O146&lt;&gt;O145,O146&amp;", ",IF(B146&lt;&gt;B145,O146&amp;", ","")))))&amp;(IF(ISBLANK(P146),"",(IF(P146&lt;&gt;P145,P146&amp;", ",IF(B146&lt;&gt;B145,P146&amp;", ",IF(Z146&lt;&gt;Z145,P146&amp;", ",""))))))&amp;(IF(ISBLANK(Q146),"",(IF(Q146&lt;&gt;Q145,Q146&amp;", ",IF(B146&lt;&gt;B145,Q146&amp;", ",IF(Z146&lt;&gt;Z145,Q146&amp;", ",""))))))&amp;(IF(ISBLANK(R146),"",(IF(R146&lt;&gt;R145,R146&amp;"m, ",IF(B146&lt;&gt;B145,R146&amp;"m, ",IF(Z146&lt;&gt;Z145,R146&amp;"m, ",""))))))&amp;IF(ISBLANK(S146),"",(IF(B146&lt;&gt;B145,S146&amp;", ",IF(S146&lt;&gt;S145,IF((Z146=Z145),"same locality "&amp;S146&amp;", ",S146&amp;", "),""))))&amp;(IF(ISBLANK(T146),"",(IF(T146&lt;&gt;T145,IF(ISBLANK(F$2),T146&amp;", ",T146&amp;" "&amp;F$2&amp;", "),(IF(B146&lt;&gt;B145,IF(ISBLANK(F$2),T146&amp;", ",T146&amp;" "&amp;F$2&amp;", "),(IF(Z146&lt;&gt;Z145,IF(ISBLANK(F$2),T146&amp;", ",T146&amp;" "&amp;F$2&amp;", "),IF((U146&lt;&gt;U145)*($G$2="Y"),"same collector, ","")))))))))&amp;(IF(ISBLANK(U146),"",(IF(U146&lt;&gt;U145,U146&amp;", ",(IF(B146&lt;&gt;B145,U146&amp;", ",IF(Z146&lt;&gt;Z145,U146&amp;", ",(IF(T146&lt;&gt;T145,IF((T146&lt;&gt;T145)*($G$2="Y"),"same date, ", ""),IF((T146=T145)*(U146=U145)*(S146&lt;&gt;S145)*($G$2="Y"),"same collector and date, ", ""))))))))))&amp;(IF(ISBLANK(V146),"",V146&amp;", "))&amp;IF((AA146&lt;&gt;AA147)*($H$2="y"),AD146&amp;AE146,IF((AA146&lt;&gt;AA147)*($H$2="m"),AD146&amp;AG146,IF(($H$2&lt;&gt;"m")*($H$2&lt;&gt;"Y"),(IF(F146=0,"",F146&amp;" "&amp;$F$4&amp;" "))&amp;(IF(G146=0,"",G146&amp;" "&amp;$G$4&amp;" "))&amp;(IF(H146=0,"",H146&amp;" "&amp;H$4&amp;" "))&amp;(IF(I146=0,"",I146&amp;" "&amp;$I$4&amp;" "))&amp;(IF(J146=0,"",J146&amp;" "&amp;$J$4&amp;" "))&amp;IF((ISBLANK(C146)),"","("&amp;C146&amp;")"),"")))&amp;IF((B146=B147)*(K146=K147)*(L146=L147)*(M146=M147),IF(($H$2&lt;&gt;"m")*($H$2&lt;&gt;"Y"), ", ", IF((ISNUMBER(FIND(")",AE146))), ", ", "")),IF((B146=B147)*(K146=K147)*(L146=L147),";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v>
      </c>
      <c r="AI146" s="1"/>
    </row>
    <row r="147" spans="1:35" s="4" customFormat="1" x14ac:dyDescent="0.25">
      <c r="A147" s="3">
        <f t="shared" si="20"/>
        <v>1</v>
      </c>
      <c r="B147" s="53" t="str">
        <f t="shared" si="24"/>
        <v>Kukulcania arizonica</v>
      </c>
      <c r="C147" s="57" t="s">
        <v>205</v>
      </c>
      <c r="D147" s="57" t="s">
        <v>204</v>
      </c>
      <c r="E147" s="57"/>
      <c r="F147" s="57">
        <v>0</v>
      </c>
      <c r="G147" s="57">
        <v>1</v>
      </c>
      <c r="H147" s="57">
        <v>0</v>
      </c>
      <c r="I147" s="57"/>
      <c r="J147" s="57"/>
      <c r="K147" s="57" t="s">
        <v>366</v>
      </c>
      <c r="L147" s="57" t="s">
        <v>79</v>
      </c>
      <c r="M147" s="54" t="s">
        <v>952</v>
      </c>
      <c r="N147" s="57" t="s">
        <v>80</v>
      </c>
      <c r="O147" s="58" t="s">
        <v>86</v>
      </c>
      <c r="P147" s="58"/>
      <c r="Q147" s="58" t="s">
        <v>86</v>
      </c>
      <c r="R147" s="58"/>
      <c r="S147" s="54" t="s">
        <v>953</v>
      </c>
      <c r="T147" s="57"/>
      <c r="U147" s="57" t="s">
        <v>954</v>
      </c>
      <c r="V147" s="57"/>
      <c r="W147" s="57" t="s">
        <v>86</v>
      </c>
      <c r="X147" s="147">
        <f ca="1">IF(ISBLANK(D147),"",IF('order-admin-units'!$I$1&lt;&gt;"y", "", IF((K147="")*(ISBLANK(D147)=FALSE), 'order-admin-units'!$B$1+1, VLOOKUP(K147, ordercountry, 2))))</f>
        <v>1</v>
      </c>
      <c r="Y147" s="147">
        <f ca="1">IF(ISBLANK(D147),"",IF('order-admin-units'!$I$1&lt;&gt;"y", "", IF(L147="", 'order-admin-units'!$B$2+1, VLOOKUP(K147&amp;"@"&amp;L147, orderadmin, 2))))</f>
        <v>4</v>
      </c>
      <c r="Z147" s="147" t="str">
        <f t="shared" si="21"/>
        <v>USAArizonaSanta CruzMadera Canyon</v>
      </c>
      <c r="AA147" s="147" t="str">
        <f t="shared" si="22"/>
        <v>Kukulcania arizonicaUSAArizonaSanta CruzMadera Canyon[N31.72509°, W110.88009°]10/V/1945</v>
      </c>
      <c r="AB147" s="147" t="str">
        <f t="shared" si="23"/>
        <v xml:space="preserve">Kukulcania arizonicaUSAArizonaSanta CruzMadera Canyon[N31.72509°, W110.88009°]10/V/1945AMNH </v>
      </c>
      <c r="AC147" s="147" t="str">
        <f t="shared" si="17"/>
        <v>Kukulcania arizonicaUSAArizonaSanta CruzMadera Canyon[N31.72509°, W110.88009°]10/V/1945</v>
      </c>
      <c r="AD147" s="11" t="str">
        <f t="shared" si="18"/>
        <v/>
      </c>
      <c r="AE147" s="11" t="str">
        <f t="array" ref="AE147">IF(ISBLANK(D147),"",IF(OR($H$2="y",$H$2="m"),IF(AA147=AA146,IF(OR(AB147=$AB$4:$AB146)=FALSE,AE146&amp;C147,AE146),"("&amp;C147)&amp;IF(AA147=AA148,IF(OR(AB148=$AB$4:$AB147)=FALSE,", ",""),") "),""))</f>
        <v/>
      </c>
      <c r="AF147" s="11" t="str">
        <f t="shared" si="19"/>
        <v/>
      </c>
      <c r="AG147" s="11" t="str">
        <f t="array" ref="AG147">IF(ISBLANK(D147),"",IF(OR($H$2="y",$H$2="m"),IF(AA147=AA146,IF(OR(AC147=$AC$4:$AC146)=FALSE,AG146&amp;AF147,AG146),"("&amp;AF147)&amp;IF(AA147=AA148,IF(OR(AC148=$AC$4:$AC147)=FALSE,", ",""),") "),""))</f>
        <v/>
      </c>
      <c r="AH147" s="10" t="str">
        <f>IF((ISBLANK(D147)),"",IF(D147=D146,AH146,"")&amp;IF(B146&lt;&gt;B147,((IF(ISBLANK(E147),$D$3&amp;"Non-type material: "&amp;$D$3,$D$3&amp;INDEX('type-categories'!$A$2:$B$100,MATCH(E147,'type-categories'!$A$2:$A$100,0),2)&amp;$D$3))),"")&amp;(IF(K147&lt;&gt;K146,$C$2&amp;K147&amp;$K$3&amp;$C$2&amp;" ",(IF(B147&lt;&gt;B146,$C$2&amp;K147&amp;$K$3&amp;$C$2&amp;" ",""))))&amp;(IF(L147="","",((IF(L147&lt;&gt;L146,$D$2&amp;L147&amp;$L$3&amp;$D$2&amp;" ",IF(B147&lt;&gt;B146,$D$2&amp;L147&amp;$L$3&amp;$D$2&amp;" ",""))))))&amp;(IF(M147="","",((IF(M147&lt;&gt;M146,$E$2&amp;M147&amp;$E$2&amp;","&amp;" ",IF(B147&lt;&gt;B146,$E$2&amp;M147&amp;$E$2&amp;",",""))))))&amp;(IF(N147="","",IF(N147&lt;&gt;N146,N147&amp;", ",IF(B147&lt;&gt;B146,N147&amp;", ",""))))&amp;(IF(ISBLANK(O147),"",(IF(O147&lt;&gt;O146,O147&amp;", ",IF(B147&lt;&gt;B146,O147&amp;", ","")))))&amp;(IF(ISBLANK(P147),"",(IF(P147&lt;&gt;P146,P147&amp;", ",IF(B147&lt;&gt;B146,P147&amp;", ",IF(Z147&lt;&gt;Z146,P147&amp;", ",""))))))&amp;(IF(ISBLANK(Q147),"",(IF(Q147&lt;&gt;Q146,Q147&amp;", ",IF(B147&lt;&gt;B146,Q147&amp;", ",IF(Z147&lt;&gt;Z146,Q147&amp;", ",""))))))&amp;(IF(ISBLANK(R147),"",(IF(R147&lt;&gt;R146,R147&amp;"m, ",IF(B147&lt;&gt;B146,R147&amp;"m, ",IF(Z147&lt;&gt;Z146,R147&amp;"m, ",""))))))&amp;IF(ISBLANK(S147),"",(IF(B147&lt;&gt;B146,S147&amp;", ",IF(S147&lt;&gt;S146,IF((Z147=Z146),"same locality "&amp;S147&amp;", ",S147&amp;", "),""))))&amp;(IF(ISBLANK(T147),"",(IF(T147&lt;&gt;T146,IF(ISBLANK(F$2),T147&amp;", ",T147&amp;" "&amp;F$2&amp;", "),(IF(B147&lt;&gt;B146,IF(ISBLANK(F$2),T147&amp;", ",T147&amp;" "&amp;F$2&amp;", "),(IF(Z147&lt;&gt;Z146,IF(ISBLANK(F$2),T147&amp;", ",T147&amp;" "&amp;F$2&amp;", "),IF((U147&lt;&gt;U146)*($G$2="Y"),"same collector, ","")))))))))&amp;(IF(ISBLANK(U147),"",(IF(U147&lt;&gt;U146,U147&amp;", ",(IF(B147&lt;&gt;B146,U147&amp;", ",IF(Z147&lt;&gt;Z146,U147&amp;", ",(IF(T147&lt;&gt;T146,IF((T147&lt;&gt;T146)*($G$2="Y"),"same date, ", ""),IF((T147=T146)*(U147=U146)*(S147&lt;&gt;S146)*($G$2="Y"),"same collector and date, ", ""))))))))))&amp;(IF(ISBLANK(V147),"",V147&amp;", "))&amp;IF((AA147&lt;&gt;AA148)*($H$2="y"),AD147&amp;AE147,IF((AA147&lt;&gt;AA148)*($H$2="m"),AD147&amp;AG147,IF(($H$2&lt;&gt;"m")*($H$2&lt;&gt;"Y"),(IF(F147=0,"",F147&amp;" "&amp;$F$4&amp;" "))&amp;(IF(G147=0,"",G147&amp;" "&amp;$G$4&amp;" "))&amp;(IF(H147=0,"",H147&amp;" "&amp;H$4&amp;" "))&amp;(IF(I147=0,"",I147&amp;" "&amp;$I$4&amp;" "))&amp;(IF(J147=0,"",J147&amp;" "&amp;$J$4&amp;" "))&amp;IF((ISBLANK(C147)),"","("&amp;C147&amp;")"),"")))&amp;IF((B147=B148)*(K147=K148)*(L147=L148)*(M147=M148),IF(($H$2&lt;&gt;"m")*($H$2&lt;&gt;"Y"), ", ", IF((ISNUMBER(FIND(")",AE147))), ", ", "")),IF((B147=B148)*(K147=K148)*(L147=L148),";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v>
      </c>
      <c r="AI147" s="1"/>
    </row>
    <row r="148" spans="1:35" s="4" customFormat="1" x14ac:dyDescent="0.25">
      <c r="A148" s="3">
        <f t="shared" si="20"/>
        <v>1</v>
      </c>
      <c r="B148" s="53" t="str">
        <f t="shared" si="24"/>
        <v>Kukulcania arizonica</v>
      </c>
      <c r="C148" s="57" t="s">
        <v>314</v>
      </c>
      <c r="D148" s="57" t="s">
        <v>204</v>
      </c>
      <c r="E148" s="57"/>
      <c r="F148" s="57">
        <v>0</v>
      </c>
      <c r="G148" s="57">
        <v>1</v>
      </c>
      <c r="H148" s="57">
        <v>0</v>
      </c>
      <c r="I148" s="57"/>
      <c r="J148" s="57"/>
      <c r="K148" s="57" t="s">
        <v>366</v>
      </c>
      <c r="L148" s="57" t="s">
        <v>79</v>
      </c>
      <c r="M148" s="54" t="s">
        <v>952</v>
      </c>
      <c r="N148" s="57" t="s">
        <v>955</v>
      </c>
      <c r="O148" s="58" t="s">
        <v>86</v>
      </c>
      <c r="P148" s="58"/>
      <c r="Q148" s="58" t="s">
        <v>86</v>
      </c>
      <c r="R148" s="58"/>
      <c r="S148" s="54" t="s">
        <v>956</v>
      </c>
      <c r="T148" s="57" t="s">
        <v>957</v>
      </c>
      <c r="U148" s="57" t="s">
        <v>958</v>
      </c>
      <c r="V148" s="57"/>
      <c r="W148" s="57" t="s">
        <v>86</v>
      </c>
      <c r="X148" s="147">
        <f ca="1">IF(ISBLANK(D148),"",IF('order-admin-units'!$I$1&lt;&gt;"y", "", IF((K148="")*(ISBLANK(D148)=FALSE), 'order-admin-units'!$B$1+1, VLOOKUP(K148, ordercountry, 2))))</f>
        <v>1</v>
      </c>
      <c r="Y148" s="147">
        <f ca="1">IF(ISBLANK(D148),"",IF('order-admin-units'!$I$1&lt;&gt;"y", "", IF(L148="", 'order-admin-units'!$B$2+1, VLOOKUP(K148&amp;"@"&amp;L148, orderadmin, 2))))</f>
        <v>4</v>
      </c>
      <c r="Z148" s="147" t="str">
        <f t="shared" si="21"/>
        <v>USAArizonaSanta CruzNogales</v>
      </c>
      <c r="AA148" s="147" t="str">
        <f t="shared" si="22"/>
        <v>Kukulcania arizonicaUSAArizonaSanta CruzNogales[N31.34038°, W110.93425°]S.P. Van Dupel4/IV/1921</v>
      </c>
      <c r="AB148" s="147" t="str">
        <f t="shared" si="23"/>
        <v>Kukulcania arizonicaUSAArizonaSanta CruzNogales[N31.34038°, W110.93425°]S.P. Van Dupel4/IV/1921MCZ 145392</v>
      </c>
      <c r="AC148" s="147" t="str">
        <f t="shared" si="17"/>
        <v>Kukulcania arizonicaUSAArizonaSanta CruzNogales[N31.34038°, W110.93425°]S.P. Van Dupel4/IV/1921</v>
      </c>
      <c r="AD148" s="11" t="str">
        <f t="shared" si="18"/>
        <v/>
      </c>
      <c r="AE148" s="11" t="str">
        <f t="array" ref="AE148">IF(ISBLANK(D148),"",IF(OR($H$2="y",$H$2="m"),IF(AA148=AA147,IF(OR(AB148=$AB$4:$AB147)=FALSE,AE147&amp;C148,AE147),"("&amp;C148)&amp;IF(AA148=AA149,IF(OR(AB149=$AB$4:$AB148)=FALSE,", ",""),") "),""))</f>
        <v/>
      </c>
      <c r="AF148" s="11" t="str">
        <f t="shared" si="19"/>
        <v/>
      </c>
      <c r="AG148" s="11" t="str">
        <f t="array" ref="AG148">IF(ISBLANK(D148),"",IF(OR($H$2="y",$H$2="m"),IF(AA148=AA147,IF(OR(AC148=$AC$4:$AC147)=FALSE,AG147&amp;AF148,AG147),"("&amp;AF148)&amp;IF(AA148=AA149,IF(OR(AC149=$AC$4:$AC148)=FALSE,", ",""),") "),""))</f>
        <v/>
      </c>
      <c r="AH148" s="10" t="str">
        <f>IF((ISBLANK(D148)),"",IF(D148=D147,AH147,"")&amp;IF(B147&lt;&gt;B148,((IF(ISBLANK(E148),$D$3&amp;"Non-type material: "&amp;$D$3,$D$3&amp;INDEX('type-categories'!$A$2:$B$100,MATCH(E148,'type-categories'!$A$2:$A$100,0),2)&amp;$D$3))),"")&amp;(IF(K148&lt;&gt;K147,$C$2&amp;K148&amp;$K$3&amp;$C$2&amp;" ",(IF(B148&lt;&gt;B147,$C$2&amp;K148&amp;$K$3&amp;$C$2&amp;" ",""))))&amp;(IF(L148="","",((IF(L148&lt;&gt;L147,$D$2&amp;L148&amp;$L$3&amp;$D$2&amp;" ",IF(B148&lt;&gt;B147,$D$2&amp;L148&amp;$L$3&amp;$D$2&amp;" ",""))))))&amp;(IF(M148="","",((IF(M148&lt;&gt;M147,$E$2&amp;M148&amp;$E$2&amp;","&amp;" ",IF(B148&lt;&gt;B147,$E$2&amp;M148&amp;$E$2&amp;",",""))))))&amp;(IF(N148="","",IF(N148&lt;&gt;N147,N148&amp;", ",IF(B148&lt;&gt;B147,N148&amp;", ",""))))&amp;(IF(ISBLANK(O148),"",(IF(O148&lt;&gt;O147,O148&amp;", ",IF(B148&lt;&gt;B147,O148&amp;", ","")))))&amp;(IF(ISBLANK(P148),"",(IF(P148&lt;&gt;P147,P148&amp;", ",IF(B148&lt;&gt;B147,P148&amp;", ",IF(Z148&lt;&gt;Z147,P148&amp;", ",""))))))&amp;(IF(ISBLANK(Q148),"",(IF(Q148&lt;&gt;Q147,Q148&amp;", ",IF(B148&lt;&gt;B147,Q148&amp;", ",IF(Z148&lt;&gt;Z147,Q148&amp;", ",""))))))&amp;(IF(ISBLANK(R148),"",(IF(R148&lt;&gt;R147,R148&amp;"m, ",IF(B148&lt;&gt;B147,R148&amp;"m, ",IF(Z148&lt;&gt;Z147,R148&amp;"m, ",""))))))&amp;IF(ISBLANK(S148),"",(IF(B148&lt;&gt;B147,S148&amp;", ",IF(S148&lt;&gt;S147,IF((Z148=Z147),"same locality "&amp;S148&amp;", ",S148&amp;", "),""))))&amp;(IF(ISBLANK(T148),"",(IF(T148&lt;&gt;T147,IF(ISBLANK(F$2),T148&amp;", ",T148&amp;" "&amp;F$2&amp;", "),(IF(B148&lt;&gt;B147,IF(ISBLANK(F$2),T148&amp;", ",T148&amp;" "&amp;F$2&amp;", "),(IF(Z148&lt;&gt;Z147,IF(ISBLANK(F$2),T148&amp;", ",T148&amp;" "&amp;F$2&amp;", "),IF((U148&lt;&gt;U147)*($G$2="Y"),"same collector, ","")))))))))&amp;(IF(ISBLANK(U148),"",(IF(U148&lt;&gt;U147,U148&amp;", ",(IF(B148&lt;&gt;B147,U148&amp;", ",IF(Z148&lt;&gt;Z147,U148&amp;", ",(IF(T148&lt;&gt;T147,IF((T148&lt;&gt;T147)*($G$2="Y"),"same date, ", ""),IF((T148=T147)*(U148=U147)*(S148&lt;&gt;S147)*($G$2="Y"),"same collector and date, ", ""))))))))))&amp;(IF(ISBLANK(V148),"",V148&amp;", "))&amp;IF((AA148&lt;&gt;AA149)*($H$2="y"),AD148&amp;AE148,IF((AA148&lt;&gt;AA149)*($H$2="m"),AD148&amp;AG148,IF(($H$2&lt;&gt;"m")*($H$2&lt;&gt;"Y"),(IF(F148=0,"",F148&amp;" "&amp;$F$4&amp;" "))&amp;(IF(G148=0,"",G148&amp;" "&amp;$G$4&amp;" "))&amp;(IF(H148=0,"",H148&amp;" "&amp;H$4&amp;" "))&amp;(IF(I148=0,"",I148&amp;" "&amp;$I$4&amp;" "))&amp;(IF(J148=0,"",J148&amp;" "&amp;$J$4&amp;" "))&amp;IF((ISBLANK(C148)),"","("&amp;C148&amp;")"),"")))&amp;IF((B148=B149)*(K148=K149)*(L148=L149)*(M148=M149),IF(($H$2&lt;&gt;"m")*($H$2&lt;&gt;"Y"), ", ", IF((ISNUMBER(FIND(")",AE148))), ", ", "")),IF((B148=B149)*(K148=K149)*(L148=L149),";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v>
      </c>
      <c r="AI148" s="1"/>
    </row>
    <row r="149" spans="1:35" s="4" customFormat="1" x14ac:dyDescent="0.25">
      <c r="A149" s="3">
        <f t="shared" si="20"/>
        <v>1</v>
      </c>
      <c r="B149" s="53" t="str">
        <f t="shared" si="24"/>
        <v>Kukulcania arizonica</v>
      </c>
      <c r="C149" s="57" t="s">
        <v>315</v>
      </c>
      <c r="D149" s="57" t="s">
        <v>204</v>
      </c>
      <c r="E149" s="57"/>
      <c r="F149" s="57">
        <v>2</v>
      </c>
      <c r="G149" s="57">
        <v>0</v>
      </c>
      <c r="H149" s="57">
        <v>0</v>
      </c>
      <c r="I149" s="57"/>
      <c r="J149" s="57"/>
      <c r="K149" s="57" t="s">
        <v>366</v>
      </c>
      <c r="L149" s="57" t="s">
        <v>79</v>
      </c>
      <c r="M149" s="54" t="s">
        <v>959</v>
      </c>
      <c r="N149" s="57" t="s">
        <v>86</v>
      </c>
      <c r="O149" s="58" t="s">
        <v>86</v>
      </c>
      <c r="P149" s="58"/>
      <c r="Q149" s="58" t="s">
        <v>86</v>
      </c>
      <c r="R149" s="58"/>
      <c r="S149" s="54" t="s">
        <v>86</v>
      </c>
      <c r="T149" s="57"/>
      <c r="U149" s="57" t="s">
        <v>86</v>
      </c>
      <c r="V149" s="57"/>
      <c r="W149" s="57" t="s">
        <v>86</v>
      </c>
      <c r="X149" s="147">
        <f ca="1">IF(ISBLANK(D149),"",IF('order-admin-units'!$I$1&lt;&gt;"y", "", IF((K149="")*(ISBLANK(D149)=FALSE), 'order-admin-units'!$B$1+1, VLOOKUP(K149, ordercountry, 2))))</f>
        <v>1</v>
      </c>
      <c r="Y149" s="147">
        <f ca="1">IF(ISBLANK(D149),"",IF('order-admin-units'!$I$1&lt;&gt;"y", "", IF(L149="", 'order-admin-units'!$B$2+1, VLOOKUP(K149&amp;"@"&amp;L149, orderadmin, 2))))</f>
        <v>4</v>
      </c>
      <c r="Z149" s="147" t="str">
        <f t="shared" si="21"/>
        <v>USAArizonaTownsend</v>
      </c>
      <c r="AA149" s="147" t="str">
        <f t="shared" si="22"/>
        <v>Kukulcania arizonicaUSAArizonaTownsend</v>
      </c>
      <c r="AB149" s="147" t="str">
        <f t="shared" si="23"/>
        <v>Kukulcania arizonicaUSAArizonaTownsendMCZ 68733</v>
      </c>
      <c r="AC149" s="147" t="str">
        <f t="shared" si="17"/>
        <v>Kukulcania arizonicaUSAArizonaTownsend</v>
      </c>
      <c r="AD149" s="11" t="str">
        <f t="shared" si="18"/>
        <v/>
      </c>
      <c r="AE149" s="11" t="str">
        <f t="array" ref="AE149">IF(ISBLANK(D149),"",IF(OR($H$2="y",$H$2="m"),IF(AA149=AA148,IF(OR(AB149=$AB$4:$AB148)=FALSE,AE148&amp;C149,AE148),"("&amp;C149)&amp;IF(AA149=AA150,IF(OR(AB150=$AB$4:$AB149)=FALSE,", ",""),") "),""))</f>
        <v/>
      </c>
      <c r="AF149" s="11" t="str">
        <f t="shared" si="19"/>
        <v/>
      </c>
      <c r="AG149" s="11" t="str">
        <f t="array" ref="AG149">IF(ISBLANK(D149),"",IF(OR($H$2="y",$H$2="m"),IF(AA149=AA148,IF(OR(AC149=$AC$4:$AC148)=FALSE,AG148&amp;AF149,AG148),"("&amp;AF149)&amp;IF(AA149=AA150,IF(OR(AC150=$AC$4:$AC149)=FALSE,", ",""),") "),""))</f>
        <v/>
      </c>
      <c r="AH149" s="10" t="str">
        <f>IF((ISBLANK(D149)),"",IF(D149=D148,AH148,"")&amp;IF(B148&lt;&gt;B149,((IF(ISBLANK(E149),$D$3&amp;"Non-type material: "&amp;$D$3,$D$3&amp;INDEX('type-categories'!$A$2:$B$100,MATCH(E149,'type-categories'!$A$2:$A$100,0),2)&amp;$D$3))),"")&amp;(IF(K149&lt;&gt;K148,$C$2&amp;K149&amp;$K$3&amp;$C$2&amp;" ",(IF(B149&lt;&gt;B148,$C$2&amp;K149&amp;$K$3&amp;$C$2&amp;" ",""))))&amp;(IF(L149="","",((IF(L149&lt;&gt;L148,$D$2&amp;L149&amp;$L$3&amp;$D$2&amp;" ",IF(B149&lt;&gt;B148,$D$2&amp;L149&amp;$L$3&amp;$D$2&amp;" ",""))))))&amp;(IF(M149="","",((IF(M149&lt;&gt;M148,$E$2&amp;M149&amp;$E$2&amp;","&amp;" ",IF(B149&lt;&gt;B148,$E$2&amp;M149&amp;$E$2&amp;",",""))))))&amp;(IF(N149="","",IF(N149&lt;&gt;N148,N149&amp;", ",IF(B149&lt;&gt;B148,N149&amp;", ",""))))&amp;(IF(ISBLANK(O149),"",(IF(O149&lt;&gt;O148,O149&amp;", ",IF(B149&lt;&gt;B148,O149&amp;", ","")))))&amp;(IF(ISBLANK(P149),"",(IF(P149&lt;&gt;P148,P149&amp;", ",IF(B149&lt;&gt;B148,P149&amp;", ",IF(Z149&lt;&gt;Z148,P149&amp;", ",""))))))&amp;(IF(ISBLANK(Q149),"",(IF(Q149&lt;&gt;Q148,Q149&amp;", ",IF(B149&lt;&gt;B148,Q149&amp;", ",IF(Z149&lt;&gt;Z148,Q149&amp;", ",""))))))&amp;(IF(ISBLANK(R149),"",(IF(R149&lt;&gt;R148,R149&amp;"m, ",IF(B149&lt;&gt;B148,R149&amp;"m, ",IF(Z149&lt;&gt;Z148,R149&amp;"m, ",""))))))&amp;IF(ISBLANK(S149),"",(IF(B149&lt;&gt;B148,S149&amp;", ",IF(S149&lt;&gt;S148,IF((Z149=Z148),"same locality "&amp;S149&amp;", ",S149&amp;", "),""))))&amp;(IF(ISBLANK(T149),"",(IF(T149&lt;&gt;T148,IF(ISBLANK(F$2),T149&amp;", ",T149&amp;" "&amp;F$2&amp;", "),(IF(B149&lt;&gt;B148,IF(ISBLANK(F$2),T149&amp;", ",T149&amp;" "&amp;F$2&amp;", "),(IF(Z149&lt;&gt;Z148,IF(ISBLANK(F$2),T149&amp;", ",T149&amp;" "&amp;F$2&amp;", "),IF((U149&lt;&gt;U148)*($G$2="Y"),"same collector, ","")))))))))&amp;(IF(ISBLANK(U149),"",(IF(U149&lt;&gt;U148,U149&amp;", ",(IF(B149&lt;&gt;B148,U149&amp;", ",IF(Z149&lt;&gt;Z148,U149&amp;", ",(IF(T149&lt;&gt;T148,IF((T149&lt;&gt;T148)*($G$2="Y"),"same date, ", ""),IF((T149=T148)*(U149=U148)*(S149&lt;&gt;S148)*($G$2="Y"),"same collector and date, ", ""))))))))))&amp;(IF(ISBLANK(V149),"",V149&amp;", "))&amp;IF((AA149&lt;&gt;AA150)*($H$2="y"),AD149&amp;AE149,IF((AA149&lt;&gt;AA150)*($H$2="m"),AD149&amp;AG149,IF(($H$2&lt;&gt;"m")*($H$2&lt;&gt;"Y"),(IF(F149=0,"",F149&amp;" "&amp;$F$4&amp;" "))&amp;(IF(G149=0,"",G149&amp;" "&amp;$G$4&amp;" "))&amp;(IF(H149=0,"",H149&amp;" "&amp;H$4&amp;" "))&amp;(IF(I149=0,"",I149&amp;" "&amp;$I$4&amp;" "))&amp;(IF(J149=0,"",J149&amp;" "&amp;$J$4&amp;" "))&amp;IF((ISBLANK(C149)),"","("&amp;C149&amp;")"),"")))&amp;IF((B149=B150)*(K149=K150)*(L149=L150)*(M149=M150),IF(($H$2&lt;&gt;"m")*($H$2&lt;&gt;"Y"), ", ", IF((ISNUMBER(FIND(")",AE149))), ", ", "")),IF((B149=B150)*(K149=K150)*(L149=L150),";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v>
      </c>
      <c r="AI149" s="1"/>
    </row>
    <row r="150" spans="1:35" s="4" customFormat="1" x14ac:dyDescent="0.25">
      <c r="A150" s="3">
        <f t="shared" si="20"/>
        <v>1</v>
      </c>
      <c r="B150" s="53" t="str">
        <f t="shared" si="24"/>
        <v>Kukulcania arizonica</v>
      </c>
      <c r="C150" s="57" t="s">
        <v>316</v>
      </c>
      <c r="D150" s="57" t="s">
        <v>204</v>
      </c>
      <c r="E150" s="57"/>
      <c r="F150" s="57">
        <v>1</v>
      </c>
      <c r="G150" s="57">
        <v>0</v>
      </c>
      <c r="H150" s="57">
        <v>0</v>
      </c>
      <c r="I150" s="57"/>
      <c r="J150" s="57"/>
      <c r="K150" s="57" t="s">
        <v>366</v>
      </c>
      <c r="L150" s="57" t="s">
        <v>79</v>
      </c>
      <c r="M150" s="54" t="s">
        <v>733</v>
      </c>
      <c r="N150" s="57" t="s">
        <v>960</v>
      </c>
      <c r="O150" s="58" t="s">
        <v>86</v>
      </c>
      <c r="P150" s="58"/>
      <c r="Q150" s="58" t="s">
        <v>86</v>
      </c>
      <c r="R150" s="58"/>
      <c r="S150" s="54" t="s">
        <v>86</v>
      </c>
      <c r="T150" s="57" t="s">
        <v>392</v>
      </c>
      <c r="U150" s="57" t="s">
        <v>86</v>
      </c>
      <c r="V150" s="57"/>
      <c r="W150" s="57" t="s">
        <v>86</v>
      </c>
      <c r="X150" s="147">
        <f ca="1">IF(ISBLANK(D150),"",IF('order-admin-units'!$I$1&lt;&gt;"y", "", IF((K150="")*(ISBLANK(D150)=FALSE), 'order-admin-units'!$B$1+1, VLOOKUP(K150, ordercountry, 2))))</f>
        <v>1</v>
      </c>
      <c r="Y150" s="147">
        <f ca="1">IF(ISBLANK(D150),"",IF('order-admin-units'!$I$1&lt;&gt;"y", "", IF(L150="", 'order-admin-units'!$B$2+1, VLOOKUP(K150&amp;"@"&amp;L150, orderadmin, 2))))</f>
        <v>4</v>
      </c>
      <c r="Z150" s="147" t="str">
        <f t="shared" si="21"/>
        <v>USAArizonauncertain localityGarcía</v>
      </c>
      <c r="AA150" s="147" t="str">
        <f t="shared" si="22"/>
        <v>Kukulcania arizonicaUSAArizonauncertain localityGarcíaN. Banks</v>
      </c>
      <c r="AB150" s="147" t="str">
        <f t="shared" si="23"/>
        <v>Kukulcania arizonicaUSAArizonauncertain localityGarcíaN. BanksMCZ 145371</v>
      </c>
      <c r="AC150" s="147" t="str">
        <f t="shared" si="17"/>
        <v>Kukulcania arizonicaUSAArizonauncertain localityGarcíaN. Banks</v>
      </c>
      <c r="AD150" s="11" t="str">
        <f t="shared" si="18"/>
        <v/>
      </c>
      <c r="AE150" s="11" t="str">
        <f t="array" ref="AE150">IF(ISBLANK(D150),"",IF(OR($H$2="y",$H$2="m"),IF(AA150=AA149,IF(OR(AB150=$AB$4:$AB149)=FALSE,AE149&amp;C150,AE149),"("&amp;C150)&amp;IF(AA150=AA151,IF(OR(AB151=$AB$4:$AB150)=FALSE,", ",""),") "),""))</f>
        <v/>
      </c>
      <c r="AF150" s="11" t="str">
        <f t="shared" si="19"/>
        <v/>
      </c>
      <c r="AG150" s="11" t="str">
        <f t="array" ref="AG150">IF(ISBLANK(D150),"",IF(OR($H$2="y",$H$2="m"),IF(AA150=AA149,IF(OR(AC150=$AC$4:$AC149)=FALSE,AG149&amp;AF150,AG149),"("&amp;AF150)&amp;IF(AA150=AA151,IF(OR(AC151=$AC$4:$AC150)=FALSE,", ",""),") "),""))</f>
        <v/>
      </c>
      <c r="AH150" s="10" t="str">
        <f>IF((ISBLANK(D150)),"",IF(D150=D149,AH149,"")&amp;IF(B149&lt;&gt;B150,((IF(ISBLANK(E150),$D$3&amp;"Non-type material: "&amp;$D$3,$D$3&amp;INDEX('type-categories'!$A$2:$B$100,MATCH(E150,'type-categories'!$A$2:$A$100,0),2)&amp;$D$3))),"")&amp;(IF(K150&lt;&gt;K149,$C$2&amp;K150&amp;$K$3&amp;$C$2&amp;" ",(IF(B150&lt;&gt;B149,$C$2&amp;K150&amp;$K$3&amp;$C$2&amp;" ",""))))&amp;(IF(L150="","",((IF(L150&lt;&gt;L149,$D$2&amp;L150&amp;$L$3&amp;$D$2&amp;" ",IF(B150&lt;&gt;B149,$D$2&amp;L150&amp;$L$3&amp;$D$2&amp;" ",""))))))&amp;(IF(M150="","",((IF(M150&lt;&gt;M149,$E$2&amp;M150&amp;$E$2&amp;","&amp;" ",IF(B150&lt;&gt;B149,$E$2&amp;M150&amp;$E$2&amp;",",""))))))&amp;(IF(N150="","",IF(N150&lt;&gt;N149,N150&amp;", ",IF(B150&lt;&gt;B149,N150&amp;", ",""))))&amp;(IF(ISBLANK(O150),"",(IF(O150&lt;&gt;O149,O150&amp;", ",IF(B150&lt;&gt;B149,O150&amp;", ","")))))&amp;(IF(ISBLANK(P150),"",(IF(P150&lt;&gt;P149,P150&amp;", ",IF(B150&lt;&gt;B149,P150&amp;", ",IF(Z150&lt;&gt;Z149,P150&amp;", ",""))))))&amp;(IF(ISBLANK(Q150),"",(IF(Q150&lt;&gt;Q149,Q150&amp;", ",IF(B150&lt;&gt;B149,Q150&amp;", ",IF(Z150&lt;&gt;Z149,Q150&amp;", ",""))))))&amp;(IF(ISBLANK(R150),"",(IF(R150&lt;&gt;R149,R150&amp;"m, ",IF(B150&lt;&gt;B149,R150&amp;"m, ",IF(Z150&lt;&gt;Z149,R150&amp;"m, ",""))))))&amp;IF(ISBLANK(S150),"",(IF(B150&lt;&gt;B149,S150&amp;", ",IF(S150&lt;&gt;S149,IF((Z150=Z149),"same locality "&amp;S150&amp;", ",S150&amp;", "),""))))&amp;(IF(ISBLANK(T150),"",(IF(T150&lt;&gt;T149,IF(ISBLANK(F$2),T150&amp;", ",T150&amp;" "&amp;F$2&amp;", "),(IF(B150&lt;&gt;B149,IF(ISBLANK(F$2),T150&amp;", ",T150&amp;" "&amp;F$2&amp;", "),(IF(Z150&lt;&gt;Z149,IF(ISBLANK(F$2),T150&amp;", ",T150&amp;" "&amp;F$2&amp;", "),IF((U150&lt;&gt;U149)*($G$2="Y"),"same collector, ","")))))))))&amp;(IF(ISBLANK(U150),"",(IF(U150&lt;&gt;U149,U150&amp;", ",(IF(B150&lt;&gt;B149,U150&amp;", ",IF(Z150&lt;&gt;Z149,U150&amp;", ",(IF(T150&lt;&gt;T149,IF((T150&lt;&gt;T149)*($G$2="Y"),"same date, ", ""),IF((T150=T149)*(U150=U149)*(S150&lt;&gt;S149)*($G$2="Y"),"same collector and date, ", ""))))))))))&amp;(IF(ISBLANK(V150),"",V150&amp;", "))&amp;IF((AA150&lt;&gt;AA151)*($H$2="y"),AD150&amp;AE150,IF((AA150&lt;&gt;AA151)*($H$2="m"),AD150&amp;AG150,IF(($H$2&lt;&gt;"m")*($H$2&lt;&gt;"Y"),(IF(F150=0,"",F150&amp;" "&amp;$F$4&amp;" "))&amp;(IF(G150=0,"",G150&amp;" "&amp;$G$4&amp;" "))&amp;(IF(H150=0,"",H150&amp;" "&amp;H$4&amp;" "))&amp;(IF(I150=0,"",I150&amp;" "&amp;$I$4&amp;" "))&amp;(IF(J150=0,"",J150&amp;" "&amp;$J$4&amp;" "))&amp;IF((ISBLANK(C150)),"","("&amp;C150&amp;")"),"")))&amp;IF((B150=B151)*(K150=K151)*(L150=L151)*(M150=M151),IF(($H$2&lt;&gt;"m")*($H$2&lt;&gt;"Y"), ", ", IF((ISNUMBER(FIND(")",AE150))), ", ", "")),IF((B150=B151)*(K150=K151)*(L150=L151),";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v>
      </c>
      <c r="AI150" s="1"/>
    </row>
    <row r="151" spans="1:35" s="4" customFormat="1" x14ac:dyDescent="0.25">
      <c r="A151" s="3">
        <f t="shared" si="20"/>
        <v>1</v>
      </c>
      <c r="B151" s="53" t="str">
        <f t="shared" si="24"/>
        <v>Kukulcania arizonica</v>
      </c>
      <c r="C151" s="56" t="s">
        <v>205</v>
      </c>
      <c r="D151" s="55" t="s">
        <v>204</v>
      </c>
      <c r="E151" s="55"/>
      <c r="F151" s="56">
        <v>0</v>
      </c>
      <c r="G151" s="56">
        <v>1</v>
      </c>
      <c r="H151" s="56">
        <v>0</v>
      </c>
      <c r="I151" s="56"/>
      <c r="J151" s="56"/>
      <c r="K151" s="56" t="s">
        <v>366</v>
      </c>
      <c r="L151" s="56" t="s">
        <v>79</v>
      </c>
      <c r="M151" s="56" t="s">
        <v>374</v>
      </c>
      <c r="N151" s="56" t="s">
        <v>375</v>
      </c>
      <c r="O151" s="56" t="s">
        <v>86</v>
      </c>
      <c r="P151" s="56"/>
      <c r="Q151" s="56" t="s">
        <v>86</v>
      </c>
      <c r="R151" s="56"/>
      <c r="S151" s="54" t="s">
        <v>376</v>
      </c>
      <c r="T151" s="56" t="s">
        <v>77</v>
      </c>
      <c r="U151" s="56" t="s">
        <v>377</v>
      </c>
      <c r="V151" s="54"/>
      <c r="W151" s="54" t="s">
        <v>86</v>
      </c>
      <c r="X151" s="147">
        <f ca="1">IF(ISBLANK(D151),"",IF('order-admin-units'!$I$1&lt;&gt;"y", "", IF((K151="")*(ISBLANK(D151)=FALSE), 'order-admin-units'!$B$1+1, VLOOKUP(K151, ordercountry, 2))))</f>
        <v>1</v>
      </c>
      <c r="Y151" s="147">
        <f ca="1">IF(ISBLANK(D151),"",IF('order-admin-units'!$I$1&lt;&gt;"y", "", IF(L151="", 'order-admin-units'!$B$2+1, VLOOKUP(K151&amp;"@"&amp;L151, orderadmin, 2))))</f>
        <v>4</v>
      </c>
      <c r="Z151" s="147" t="str">
        <f t="shared" si="21"/>
        <v>USAArizonaYavapai20 miles SW Prescott</v>
      </c>
      <c r="AA151" s="147" t="str">
        <f t="shared" si="22"/>
        <v>Kukulcania arizonicaUSAArizonaYavapai20 miles SW Prescott[N34.35076°, W112.7482°]W. Ivie8/IV/1935</v>
      </c>
      <c r="AB151" s="147" t="str">
        <f t="shared" si="23"/>
        <v xml:space="preserve">Kukulcania arizonicaUSAArizonaYavapai20 miles SW Prescott[N34.35076°, W112.7482°]W. Ivie8/IV/1935AMNH </v>
      </c>
      <c r="AC151" s="147" t="str">
        <f t="shared" si="17"/>
        <v>Kukulcania arizonicaUSAArizonaYavapai20 miles SW Prescott[N34.35076°, W112.7482°]W. Ivie8/IV/1935</v>
      </c>
      <c r="AD151" s="11" t="str">
        <f t="shared" si="18"/>
        <v/>
      </c>
      <c r="AE151" s="11" t="str">
        <f t="array" ref="AE151">IF(ISBLANK(D151),"",IF(OR($H$2="y",$H$2="m"),IF(AA151=AA150,IF(OR(AB151=$AB$4:$AB150)=FALSE,AE150&amp;C151,AE150),"("&amp;C151)&amp;IF(AA151=AA152,IF(OR(AB152=$AB$4:$AB151)=FALSE,", ",""),") "),""))</f>
        <v/>
      </c>
      <c r="AF151" s="11" t="str">
        <f t="shared" si="19"/>
        <v/>
      </c>
      <c r="AG151" s="11" t="str">
        <f t="array" ref="AG151">IF(ISBLANK(D151),"",IF(OR($H$2="y",$H$2="m"),IF(AA151=AA150,IF(OR(AC151=$AC$4:$AC150)=FALSE,AG150&amp;AF151,AG150),"("&amp;AF151)&amp;IF(AA151=AA152,IF(OR(AC152=$AC$4:$AC151)=FALSE,", ",""),") "),""))</f>
        <v/>
      </c>
      <c r="AH151" s="10" t="str">
        <f>IF((ISBLANK(D151)),"",IF(D151=D150,AH150,"")&amp;IF(B150&lt;&gt;B151,((IF(ISBLANK(E151),$D$3&amp;"Non-type material: "&amp;$D$3,$D$3&amp;INDEX('type-categories'!$A$2:$B$100,MATCH(E151,'type-categories'!$A$2:$A$100,0),2)&amp;$D$3))),"")&amp;(IF(K151&lt;&gt;K150,$C$2&amp;K151&amp;$K$3&amp;$C$2&amp;" ",(IF(B151&lt;&gt;B150,$C$2&amp;K151&amp;$K$3&amp;$C$2&amp;" ",""))))&amp;(IF(L151="","",((IF(L151&lt;&gt;L150,$D$2&amp;L151&amp;$L$3&amp;$D$2&amp;" ",IF(B151&lt;&gt;B150,$D$2&amp;L151&amp;$L$3&amp;$D$2&amp;" ",""))))))&amp;(IF(M151="","",((IF(M151&lt;&gt;M150,$E$2&amp;M151&amp;$E$2&amp;","&amp;" ",IF(B151&lt;&gt;B150,$E$2&amp;M151&amp;$E$2&amp;",",""))))))&amp;(IF(N151="","",IF(N151&lt;&gt;N150,N151&amp;", ",IF(B151&lt;&gt;B150,N151&amp;", ",""))))&amp;(IF(ISBLANK(O151),"",(IF(O151&lt;&gt;O150,O151&amp;", ",IF(B151&lt;&gt;B150,O151&amp;", ","")))))&amp;(IF(ISBLANK(P151),"",(IF(P151&lt;&gt;P150,P151&amp;", ",IF(B151&lt;&gt;B150,P151&amp;", ",IF(Z151&lt;&gt;Z150,P151&amp;", ",""))))))&amp;(IF(ISBLANK(Q151),"",(IF(Q151&lt;&gt;Q150,Q151&amp;", ",IF(B151&lt;&gt;B150,Q151&amp;", ",IF(Z151&lt;&gt;Z150,Q151&amp;", ",""))))))&amp;(IF(ISBLANK(R151),"",(IF(R151&lt;&gt;R150,R151&amp;"m, ",IF(B151&lt;&gt;B150,R151&amp;"m, ",IF(Z151&lt;&gt;Z150,R151&amp;"m, ",""))))))&amp;IF(ISBLANK(S151),"",(IF(B151&lt;&gt;B150,S151&amp;", ",IF(S151&lt;&gt;S150,IF((Z151=Z150),"same locality "&amp;S151&amp;", ",S151&amp;", "),""))))&amp;(IF(ISBLANK(T151),"",(IF(T151&lt;&gt;T150,IF(ISBLANK(F$2),T151&amp;", ",T151&amp;" "&amp;F$2&amp;", "),(IF(B151&lt;&gt;B150,IF(ISBLANK(F$2),T151&amp;", ",T151&amp;" "&amp;F$2&amp;", "),(IF(Z151&lt;&gt;Z150,IF(ISBLANK(F$2),T151&amp;", ",T151&amp;" "&amp;F$2&amp;", "),IF((U151&lt;&gt;U150)*($G$2="Y"),"same collector, ","")))))))))&amp;(IF(ISBLANK(U151),"",(IF(U151&lt;&gt;U150,U151&amp;", ",(IF(B151&lt;&gt;B150,U151&amp;", ",IF(Z151&lt;&gt;Z150,U151&amp;", ",(IF(T151&lt;&gt;T150,IF((T151&lt;&gt;T150)*($G$2="Y"),"same date, ", ""),IF((T151=T150)*(U151=U150)*(S151&lt;&gt;S150)*($G$2="Y"),"same collector and date, ", ""))))))))))&amp;(IF(ISBLANK(V151),"",V151&amp;", "))&amp;IF((AA151&lt;&gt;AA152)*($H$2="y"),AD151&amp;AE151,IF((AA151&lt;&gt;AA152)*($H$2="m"),AD151&amp;AG151,IF(($H$2&lt;&gt;"m")*($H$2&lt;&gt;"Y"),(IF(F151=0,"",F151&amp;" "&amp;$F$4&amp;" "))&amp;(IF(G151=0,"",G151&amp;" "&amp;$G$4&amp;" "))&amp;(IF(H151=0,"",H151&amp;" "&amp;H$4&amp;" "))&amp;(IF(I151=0,"",I151&amp;" "&amp;$I$4&amp;" "))&amp;(IF(J151=0,"",J151&amp;" "&amp;$J$4&amp;" "))&amp;IF((ISBLANK(C151)),"","("&amp;C151&amp;")"),"")))&amp;IF((B151=B152)*(K151=K152)*(L151=L152)*(M151=M152),IF(($H$2&lt;&gt;"m")*($H$2&lt;&gt;"Y"), ", ", IF((ISNUMBER(FIND(")",AE151))), ", ", "")),IF((B151=B152)*(K151=K152)*(L151=L152),";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v>
      </c>
      <c r="AI151" s="1"/>
    </row>
    <row r="152" spans="1:35" s="4" customFormat="1" x14ac:dyDescent="0.25">
      <c r="A152" s="3">
        <f t="shared" si="20"/>
        <v>1</v>
      </c>
      <c r="B152" s="53" t="str">
        <f t="shared" si="24"/>
        <v>Kukulcania arizonica</v>
      </c>
      <c r="C152" s="57" t="s">
        <v>317</v>
      </c>
      <c r="D152" s="57" t="s">
        <v>204</v>
      </c>
      <c r="E152" s="57"/>
      <c r="F152" s="57">
        <v>0</v>
      </c>
      <c r="G152" s="57">
        <v>1</v>
      </c>
      <c r="H152" s="57">
        <v>0</v>
      </c>
      <c r="I152" s="57"/>
      <c r="J152" s="57"/>
      <c r="K152" s="57" t="s">
        <v>366</v>
      </c>
      <c r="L152" s="57" t="s">
        <v>79</v>
      </c>
      <c r="M152" s="54" t="s">
        <v>374</v>
      </c>
      <c r="N152" s="57" t="s">
        <v>961</v>
      </c>
      <c r="O152" s="58" t="s">
        <v>86</v>
      </c>
      <c r="P152" s="58"/>
      <c r="Q152" s="58" t="s">
        <v>86</v>
      </c>
      <c r="R152" s="58"/>
      <c r="S152" s="54" t="s">
        <v>962</v>
      </c>
      <c r="T152" s="57" t="s">
        <v>915</v>
      </c>
      <c r="U152" s="57" t="s">
        <v>963</v>
      </c>
      <c r="V152" s="57"/>
      <c r="W152" s="57" t="s">
        <v>86</v>
      </c>
      <c r="X152" s="147">
        <f ca="1">IF(ISBLANK(D152),"",IF('order-admin-units'!$I$1&lt;&gt;"y", "", IF((K152="")*(ISBLANK(D152)=FALSE), 'order-admin-units'!$B$1+1, VLOOKUP(K152, ordercountry, 2))))</f>
        <v>1</v>
      </c>
      <c r="Y152" s="147">
        <f ca="1">IF(ISBLANK(D152),"",IF('order-admin-units'!$I$1&lt;&gt;"y", "", IF(L152="", 'order-admin-units'!$B$2+1, VLOOKUP(K152&amp;"@"&amp;L152, orderadmin, 2))))</f>
        <v>4</v>
      </c>
      <c r="Z152" s="147" t="str">
        <f t="shared" si="21"/>
        <v>USAArizonaYavapaiBumble Bee (MJR-Loc-249)</v>
      </c>
      <c r="AA152" s="147" t="str">
        <f t="shared" si="22"/>
        <v>Kukulcania arizonicaUSAArizonaYavapaiBumble Bee (MJR-Loc-249)(N34.18545°, W112.16866°, 1133m)M.J. Ramírez24/II/2016</v>
      </c>
      <c r="AB152" s="147" t="str">
        <f t="shared" si="23"/>
        <v>Kukulcania arizonicaUSAArizonaYavapaiBumble Bee (MJR-Loc-249)(N34.18545°, W112.16866°, 1133m)M.J. Ramírez24/II/2016MACN-Ar 36218</v>
      </c>
      <c r="AC152" s="147" t="str">
        <f t="shared" si="17"/>
        <v>Kukulcania arizonicaUSAArizonaYavapaiBumble Bee (MJR-Loc-249)(N34.18545°, W112.16866°, 1133m)M.J. Ramírez24/II/2016</v>
      </c>
      <c r="AD152" s="11" t="str">
        <f t="shared" si="18"/>
        <v/>
      </c>
      <c r="AE152" s="11" t="str">
        <f t="array" ref="AE152">IF(ISBLANK(D152),"",IF(OR($H$2="y",$H$2="m"),IF(AA152=AA151,IF(OR(AB152=$AB$4:$AB151)=FALSE,AE151&amp;C152,AE151),"("&amp;C152)&amp;IF(AA152=AA153,IF(OR(AB153=$AB$4:$AB152)=FALSE,", ",""),") "),""))</f>
        <v/>
      </c>
      <c r="AF152" s="11" t="str">
        <f t="shared" si="19"/>
        <v/>
      </c>
      <c r="AG152" s="11" t="str">
        <f t="array" ref="AG152">IF(ISBLANK(D152),"",IF(OR($H$2="y",$H$2="m"),IF(AA152=AA151,IF(OR(AC152=$AC$4:$AC151)=FALSE,AG151&amp;AF152,AG151),"("&amp;AF152)&amp;IF(AA152=AA153,IF(OR(AC153=$AC$4:$AC152)=FALSE,", ",""),") "),""))</f>
        <v/>
      </c>
      <c r="AH152" s="10" t="str">
        <f>IF((ISBLANK(D152)),"",IF(D152=D151,AH151,"")&amp;IF(B151&lt;&gt;B152,((IF(ISBLANK(E152),$D$3&amp;"Non-type material: "&amp;$D$3,$D$3&amp;INDEX('type-categories'!$A$2:$B$100,MATCH(E152,'type-categories'!$A$2:$A$100,0),2)&amp;$D$3))),"")&amp;(IF(K152&lt;&gt;K151,$C$2&amp;K152&amp;$K$3&amp;$C$2&amp;" ",(IF(B152&lt;&gt;B151,$C$2&amp;K152&amp;$K$3&amp;$C$2&amp;" ",""))))&amp;(IF(L152="","",((IF(L152&lt;&gt;L151,$D$2&amp;L152&amp;$L$3&amp;$D$2&amp;" ",IF(B152&lt;&gt;B151,$D$2&amp;L152&amp;$L$3&amp;$D$2&amp;" ",""))))))&amp;(IF(M152="","",((IF(M152&lt;&gt;M151,$E$2&amp;M152&amp;$E$2&amp;","&amp;" ",IF(B152&lt;&gt;B151,$E$2&amp;M152&amp;$E$2&amp;",",""))))))&amp;(IF(N152="","",IF(N152&lt;&gt;N151,N152&amp;", ",IF(B152&lt;&gt;B151,N152&amp;", ",""))))&amp;(IF(ISBLANK(O152),"",(IF(O152&lt;&gt;O151,O152&amp;", ",IF(B152&lt;&gt;B151,O152&amp;", ","")))))&amp;(IF(ISBLANK(P152),"",(IF(P152&lt;&gt;P151,P152&amp;", ",IF(B152&lt;&gt;B151,P152&amp;", ",IF(Z152&lt;&gt;Z151,P152&amp;", ",""))))))&amp;(IF(ISBLANK(Q152),"",(IF(Q152&lt;&gt;Q151,Q152&amp;", ",IF(B152&lt;&gt;B151,Q152&amp;", ",IF(Z152&lt;&gt;Z151,Q152&amp;", ",""))))))&amp;(IF(ISBLANK(R152),"",(IF(R152&lt;&gt;R151,R152&amp;"m, ",IF(B152&lt;&gt;B151,R152&amp;"m, ",IF(Z152&lt;&gt;Z151,R152&amp;"m, ",""))))))&amp;IF(ISBLANK(S152),"",(IF(B152&lt;&gt;B151,S152&amp;", ",IF(S152&lt;&gt;S151,IF((Z152=Z151),"same locality "&amp;S152&amp;", ",S152&amp;", "),""))))&amp;(IF(ISBLANK(T152),"",(IF(T152&lt;&gt;T151,IF(ISBLANK(F$2),T152&amp;", ",T152&amp;" "&amp;F$2&amp;", "),(IF(B152&lt;&gt;B151,IF(ISBLANK(F$2),T152&amp;", ",T152&amp;" "&amp;F$2&amp;", "),(IF(Z152&lt;&gt;Z151,IF(ISBLANK(F$2),T152&amp;", ",T152&amp;" "&amp;F$2&amp;", "),IF((U152&lt;&gt;U151)*($G$2="Y"),"same collector, ","")))))))))&amp;(IF(ISBLANK(U152),"",(IF(U152&lt;&gt;U151,U152&amp;", ",(IF(B152&lt;&gt;B151,U152&amp;", ",IF(Z152&lt;&gt;Z151,U152&amp;", ",(IF(T152&lt;&gt;T151,IF((T152&lt;&gt;T151)*($G$2="Y"),"same date, ", ""),IF((T152=T151)*(U152=U151)*(S152&lt;&gt;S151)*($G$2="Y"),"same collector and date, ", ""))))))))))&amp;(IF(ISBLANK(V152),"",V152&amp;", "))&amp;IF((AA152&lt;&gt;AA153)*($H$2="y"),AD152&amp;AE152,IF((AA152&lt;&gt;AA153)*($H$2="m"),AD152&amp;AG152,IF(($H$2&lt;&gt;"m")*($H$2&lt;&gt;"Y"),(IF(F152=0,"",F152&amp;" "&amp;$F$4&amp;" "))&amp;(IF(G152=0,"",G152&amp;" "&amp;$G$4&amp;" "))&amp;(IF(H152=0,"",H152&amp;" "&amp;H$4&amp;" "))&amp;(IF(I152=0,"",I152&amp;" "&amp;$I$4&amp;" "))&amp;(IF(J152=0,"",J152&amp;" "&amp;$J$4&amp;" "))&amp;IF((ISBLANK(C152)),"","("&amp;C152&amp;")"),"")))&amp;IF((B152=B153)*(K152=K153)*(L152=L153)*(M152=M153),IF(($H$2&lt;&gt;"m")*($H$2&lt;&gt;"Y"), ", ", IF((ISNUMBER(FIND(")",AE152))), ", ", "")),IF((B152=B153)*(K152=K153)*(L152=L153),";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v>
      </c>
      <c r="AI152" s="1"/>
    </row>
    <row r="153" spans="1:35" s="4" customFormat="1" x14ac:dyDescent="0.25">
      <c r="A153" s="3">
        <f t="shared" si="20"/>
        <v>1</v>
      </c>
      <c r="B153" s="53" t="str">
        <f t="shared" si="24"/>
        <v>Kukulcania arizonica</v>
      </c>
      <c r="C153" s="57" t="s">
        <v>205</v>
      </c>
      <c r="D153" s="57" t="s">
        <v>204</v>
      </c>
      <c r="E153" s="57"/>
      <c r="F153" s="57">
        <v>2</v>
      </c>
      <c r="G153" s="57">
        <v>0</v>
      </c>
      <c r="H153" s="57">
        <v>0</v>
      </c>
      <c r="I153" s="57"/>
      <c r="J153" s="57"/>
      <c r="K153" s="57" t="s">
        <v>366</v>
      </c>
      <c r="L153" s="57" t="s">
        <v>79</v>
      </c>
      <c r="M153" s="54" t="s">
        <v>374</v>
      </c>
      <c r="N153" s="57" t="s">
        <v>964</v>
      </c>
      <c r="O153" s="58" t="s">
        <v>86</v>
      </c>
      <c r="P153" s="58"/>
      <c r="Q153" s="58" t="s">
        <v>86</v>
      </c>
      <c r="R153" s="58"/>
      <c r="S153" s="54" t="s">
        <v>965</v>
      </c>
      <c r="T153" s="57"/>
      <c r="U153" s="57" t="s">
        <v>966</v>
      </c>
      <c r="V153" s="57"/>
      <c r="W153" s="57" t="s">
        <v>86</v>
      </c>
      <c r="X153" s="147">
        <f ca="1">IF(ISBLANK(D153),"",IF('order-admin-units'!$I$1&lt;&gt;"y", "", IF((K153="")*(ISBLANK(D153)=FALSE), 'order-admin-units'!$B$1+1, VLOOKUP(K153, ordercountry, 2))))</f>
        <v>1</v>
      </c>
      <c r="Y153" s="147">
        <f ca="1">IF(ISBLANK(D153),"",IF('order-admin-units'!$I$1&lt;&gt;"y", "", IF(L153="", 'order-admin-units'!$B$2+1, VLOOKUP(K153&amp;"@"&amp;L153, orderadmin, 2))))</f>
        <v>4</v>
      </c>
      <c r="Z153" s="147" t="str">
        <f t="shared" si="21"/>
        <v>USAArizonaYavapaiPrescott</v>
      </c>
      <c r="AA153" s="147" t="str">
        <f t="shared" si="22"/>
        <v>Kukulcania arizonicaUSAArizonaYavapaiPrescott[N34.54002°, W112.4685°]11/VI/1987</v>
      </c>
      <c r="AB153" s="147" t="str">
        <f t="shared" si="23"/>
        <v xml:space="preserve">Kukulcania arizonicaUSAArizonaYavapaiPrescott[N34.54002°, W112.4685°]11/VI/1987AMNH </v>
      </c>
      <c r="AC153" s="147" t="str">
        <f t="shared" si="17"/>
        <v>Kukulcania arizonicaUSAArizonaYavapaiPrescott[N34.54002°, W112.4685°]11/VI/1987</v>
      </c>
      <c r="AD153" s="11" t="str">
        <f t="shared" si="18"/>
        <v/>
      </c>
      <c r="AE153" s="11" t="str">
        <f t="array" ref="AE153">IF(ISBLANK(D153),"",IF(OR($H$2="y",$H$2="m"),IF(AA153=AA152,IF(OR(AB153=$AB$4:$AB152)=FALSE,AE152&amp;C153,AE152),"("&amp;C153)&amp;IF(AA153=AA154,IF(OR(AB154=$AB$4:$AB153)=FALSE,", ",""),") "),""))</f>
        <v/>
      </c>
      <c r="AF153" s="11" t="str">
        <f t="shared" si="19"/>
        <v/>
      </c>
      <c r="AG153" s="11" t="str">
        <f t="array" ref="AG153">IF(ISBLANK(D153),"",IF(OR($H$2="y",$H$2="m"),IF(AA153=AA152,IF(OR(AC153=$AC$4:$AC152)=FALSE,AG152&amp;AF153,AG152),"("&amp;AF153)&amp;IF(AA153=AA154,IF(OR(AC154=$AC$4:$AC153)=FALSE,", ",""),") "),""))</f>
        <v/>
      </c>
      <c r="AH153" s="10" t="str">
        <f>IF((ISBLANK(D153)),"",IF(D153=D152,AH152,"")&amp;IF(B152&lt;&gt;B153,((IF(ISBLANK(E153),$D$3&amp;"Non-type material: "&amp;$D$3,$D$3&amp;INDEX('type-categories'!$A$2:$B$100,MATCH(E153,'type-categories'!$A$2:$A$100,0),2)&amp;$D$3))),"")&amp;(IF(K153&lt;&gt;K152,$C$2&amp;K153&amp;$K$3&amp;$C$2&amp;" ",(IF(B153&lt;&gt;B152,$C$2&amp;K153&amp;$K$3&amp;$C$2&amp;" ",""))))&amp;(IF(L153="","",((IF(L153&lt;&gt;L152,$D$2&amp;L153&amp;$L$3&amp;$D$2&amp;" ",IF(B153&lt;&gt;B152,$D$2&amp;L153&amp;$L$3&amp;$D$2&amp;" ",""))))))&amp;(IF(M153="","",((IF(M153&lt;&gt;M152,$E$2&amp;M153&amp;$E$2&amp;","&amp;" ",IF(B153&lt;&gt;B152,$E$2&amp;M153&amp;$E$2&amp;",",""))))))&amp;(IF(N153="","",IF(N153&lt;&gt;N152,N153&amp;", ",IF(B153&lt;&gt;B152,N153&amp;", ",""))))&amp;(IF(ISBLANK(O153),"",(IF(O153&lt;&gt;O152,O153&amp;", ",IF(B153&lt;&gt;B152,O153&amp;", ","")))))&amp;(IF(ISBLANK(P153),"",(IF(P153&lt;&gt;P152,P153&amp;", ",IF(B153&lt;&gt;B152,P153&amp;", ",IF(Z153&lt;&gt;Z152,P153&amp;", ",""))))))&amp;(IF(ISBLANK(Q153),"",(IF(Q153&lt;&gt;Q152,Q153&amp;", ",IF(B153&lt;&gt;B152,Q153&amp;", ",IF(Z153&lt;&gt;Z152,Q153&amp;", ",""))))))&amp;(IF(ISBLANK(R153),"",(IF(R153&lt;&gt;R152,R153&amp;"m, ",IF(B153&lt;&gt;B152,R153&amp;"m, ",IF(Z153&lt;&gt;Z152,R153&amp;"m, ",""))))))&amp;IF(ISBLANK(S153),"",(IF(B153&lt;&gt;B152,S153&amp;", ",IF(S153&lt;&gt;S152,IF((Z153=Z152),"same locality "&amp;S153&amp;", ",S153&amp;", "),""))))&amp;(IF(ISBLANK(T153),"",(IF(T153&lt;&gt;T152,IF(ISBLANK(F$2),T153&amp;", ",T153&amp;" "&amp;F$2&amp;", "),(IF(B153&lt;&gt;B152,IF(ISBLANK(F$2),T153&amp;", ",T153&amp;" "&amp;F$2&amp;", "),(IF(Z153&lt;&gt;Z152,IF(ISBLANK(F$2),T153&amp;", ",T153&amp;" "&amp;F$2&amp;", "),IF((U153&lt;&gt;U152)*($G$2="Y"),"same collector, ","")))))))))&amp;(IF(ISBLANK(U153),"",(IF(U153&lt;&gt;U152,U153&amp;", ",(IF(B153&lt;&gt;B152,U153&amp;", ",IF(Z153&lt;&gt;Z152,U153&amp;", ",(IF(T153&lt;&gt;T152,IF((T153&lt;&gt;T152)*($G$2="Y"),"same date, ", ""),IF((T153=T152)*(U153=U152)*(S153&lt;&gt;S152)*($G$2="Y"),"same collector and date, ", ""))))))))))&amp;(IF(ISBLANK(V153),"",V153&amp;", "))&amp;IF((AA153&lt;&gt;AA154)*($H$2="y"),AD153&amp;AE153,IF((AA153&lt;&gt;AA154)*($H$2="m"),AD153&amp;AG153,IF(($H$2&lt;&gt;"m")*($H$2&lt;&gt;"Y"),(IF(F153=0,"",F153&amp;" "&amp;$F$4&amp;" "))&amp;(IF(G153=0,"",G153&amp;" "&amp;$G$4&amp;" "))&amp;(IF(H153=0,"",H153&amp;" "&amp;H$4&amp;" "))&amp;(IF(I153=0,"",I153&amp;" "&amp;$I$4&amp;" "))&amp;(IF(J153=0,"",J153&amp;" "&amp;$J$4&amp;" "))&amp;IF((ISBLANK(C153)),"","("&amp;C153&amp;")"),"")))&amp;IF((B153=B154)*(K153=K154)*(L153=L154)*(M153=M154),IF(($H$2&lt;&gt;"m")*($H$2&lt;&gt;"Y"), ", ", IF((ISNUMBER(FIND(")",AE153))), ", ", "")),IF((B153=B154)*(K153=K154)*(L153=L154),";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v>
      </c>
      <c r="AI153" s="1"/>
    </row>
    <row r="154" spans="1:35" s="4" customFormat="1" x14ac:dyDescent="0.25">
      <c r="A154" s="3">
        <f t="shared" si="20"/>
        <v>1</v>
      </c>
      <c r="B154" s="53" t="str">
        <f t="shared" si="24"/>
        <v>Kukulcania arizonica</v>
      </c>
      <c r="C154" s="57" t="s">
        <v>205</v>
      </c>
      <c r="D154" s="57" t="s">
        <v>204</v>
      </c>
      <c r="E154" s="57"/>
      <c r="F154" s="57">
        <v>0</v>
      </c>
      <c r="G154" s="57">
        <v>2</v>
      </c>
      <c r="H154" s="57">
        <v>0</v>
      </c>
      <c r="I154" s="57"/>
      <c r="J154" s="57"/>
      <c r="K154" s="57" t="s">
        <v>366</v>
      </c>
      <c r="L154" s="57" t="s">
        <v>79</v>
      </c>
      <c r="M154" s="54" t="s">
        <v>967</v>
      </c>
      <c r="N154" s="57" t="s">
        <v>86</v>
      </c>
      <c r="O154" s="58" t="s">
        <v>86</v>
      </c>
      <c r="P154" s="58" t="s">
        <v>971</v>
      </c>
      <c r="Q154" s="58" t="s">
        <v>86</v>
      </c>
      <c r="R154" s="58"/>
      <c r="S154" s="54" t="s">
        <v>968</v>
      </c>
      <c r="T154" s="57" t="s">
        <v>799</v>
      </c>
      <c r="U154" s="57" t="s">
        <v>972</v>
      </c>
      <c r="V154" s="57"/>
      <c r="W154" s="57" t="s">
        <v>86</v>
      </c>
      <c r="X154" s="147">
        <f ca="1">IF(ISBLANK(D154),"",IF('order-admin-units'!$I$1&lt;&gt;"y", "", IF((K154="")*(ISBLANK(D154)=FALSE), 'order-admin-units'!$B$1+1, VLOOKUP(K154, ordercountry, 2))))</f>
        <v>1</v>
      </c>
      <c r="Y154" s="147">
        <f ca="1">IF(ISBLANK(D154),"",IF('order-admin-units'!$I$1&lt;&gt;"y", "", IF(L154="", 'order-admin-units'!$B$2+1, VLOOKUP(K154&amp;"@"&amp;L154, orderadmin, 2))))</f>
        <v>4</v>
      </c>
      <c r="Z154" s="147" t="str">
        <f t="shared" si="21"/>
        <v>USAArizonaYuma</v>
      </c>
      <c r="AA154" s="147" t="str">
        <f t="shared" si="22"/>
        <v>Kukulcania arizonicaUSAArizonaYumain greenhouse[N32.69265°, W114.62769°]D.M. Tuttle1/III/1977</v>
      </c>
      <c r="AB154" s="147" t="str">
        <f t="shared" si="23"/>
        <v xml:space="preserve">Kukulcania arizonicaUSAArizonaYumain greenhouse[N32.69265°, W114.62769°]D.M. Tuttle1/III/1977AMNH </v>
      </c>
      <c r="AC154" s="147" t="str">
        <f t="shared" si="17"/>
        <v>Kukulcania arizonicaUSAArizonaYumain greenhouse[N32.69265°, W114.62769°]D.M. Tuttle1/III/1977</v>
      </c>
      <c r="AD154" s="11" t="str">
        <f t="shared" si="18"/>
        <v/>
      </c>
      <c r="AE154" s="11" t="str">
        <f t="array" ref="AE154">IF(ISBLANK(D154),"",IF(OR($H$2="y",$H$2="m"),IF(AA154=AA153,IF(OR(AB154=$AB$4:$AB153)=FALSE,AE153&amp;C154,AE153),"("&amp;C154)&amp;IF(AA154=AA155,IF(OR(AB155=$AB$4:$AB154)=FALSE,", ",""),") "),""))</f>
        <v/>
      </c>
      <c r="AF154" s="11" t="str">
        <f t="shared" si="19"/>
        <v/>
      </c>
      <c r="AG154" s="11" t="str">
        <f t="array" ref="AG154">IF(ISBLANK(D154),"",IF(OR($H$2="y",$H$2="m"),IF(AA154=AA153,IF(OR(AC154=$AC$4:$AC153)=FALSE,AG153&amp;AF154,AG153),"("&amp;AF154)&amp;IF(AA154=AA155,IF(OR(AC155=$AC$4:$AC154)=FALSE,", ",""),") "),""))</f>
        <v/>
      </c>
      <c r="AH154" s="10" t="str">
        <f>IF((ISBLANK(D154)),"",IF(D154=D153,AH153,"")&amp;IF(B153&lt;&gt;B154,((IF(ISBLANK(E154),$D$3&amp;"Non-type material: "&amp;$D$3,$D$3&amp;INDEX('type-categories'!$A$2:$B$100,MATCH(E154,'type-categories'!$A$2:$A$100,0),2)&amp;$D$3))),"")&amp;(IF(K154&lt;&gt;K153,$C$2&amp;K154&amp;$K$3&amp;$C$2&amp;" ",(IF(B154&lt;&gt;B153,$C$2&amp;K154&amp;$K$3&amp;$C$2&amp;" ",""))))&amp;(IF(L154="","",((IF(L154&lt;&gt;L153,$D$2&amp;L154&amp;$L$3&amp;$D$2&amp;" ",IF(B154&lt;&gt;B153,$D$2&amp;L154&amp;$L$3&amp;$D$2&amp;" ",""))))))&amp;(IF(M154="","",((IF(M154&lt;&gt;M153,$E$2&amp;M154&amp;$E$2&amp;","&amp;" ",IF(B154&lt;&gt;B153,$E$2&amp;M154&amp;$E$2&amp;",",""))))))&amp;(IF(N154="","",IF(N154&lt;&gt;N153,N154&amp;", ",IF(B154&lt;&gt;B153,N154&amp;", ",""))))&amp;(IF(ISBLANK(O154),"",(IF(O154&lt;&gt;O153,O154&amp;", ",IF(B154&lt;&gt;B153,O154&amp;", ","")))))&amp;(IF(ISBLANK(P154),"",(IF(P154&lt;&gt;P153,P154&amp;", ",IF(B154&lt;&gt;B153,P154&amp;", ",IF(Z154&lt;&gt;Z153,P154&amp;", ",""))))))&amp;(IF(ISBLANK(Q154),"",(IF(Q154&lt;&gt;Q153,Q154&amp;", ",IF(B154&lt;&gt;B153,Q154&amp;", ",IF(Z154&lt;&gt;Z153,Q154&amp;", ",""))))))&amp;(IF(ISBLANK(R154),"",(IF(R154&lt;&gt;R153,R154&amp;"m, ",IF(B154&lt;&gt;B153,R154&amp;"m, ",IF(Z154&lt;&gt;Z153,R154&amp;"m, ",""))))))&amp;IF(ISBLANK(S154),"",(IF(B154&lt;&gt;B153,S154&amp;", ",IF(S154&lt;&gt;S153,IF((Z154=Z153),"same locality "&amp;S154&amp;", ",S154&amp;", "),""))))&amp;(IF(ISBLANK(T154),"",(IF(T154&lt;&gt;T153,IF(ISBLANK(F$2),T154&amp;", ",T154&amp;" "&amp;F$2&amp;", "),(IF(B154&lt;&gt;B153,IF(ISBLANK(F$2),T154&amp;", ",T154&amp;" "&amp;F$2&amp;", "),(IF(Z154&lt;&gt;Z153,IF(ISBLANK(F$2),T154&amp;", ",T154&amp;" "&amp;F$2&amp;", "),IF((U154&lt;&gt;U153)*($G$2="Y"),"same collector, ","")))))))))&amp;(IF(ISBLANK(U154),"",(IF(U154&lt;&gt;U153,U154&amp;", ",(IF(B154&lt;&gt;B153,U154&amp;", ",IF(Z154&lt;&gt;Z153,U154&amp;", ",(IF(T154&lt;&gt;T153,IF((T154&lt;&gt;T153)*($G$2="Y"),"same date, ", ""),IF((T154=T153)*(U154=U153)*(S154&lt;&gt;S153)*($G$2="Y"),"same collector and date, ", ""))))))))))&amp;(IF(ISBLANK(V154),"",V154&amp;", "))&amp;IF((AA154&lt;&gt;AA155)*($H$2="y"),AD154&amp;AE154,IF((AA154&lt;&gt;AA155)*($H$2="m"),AD154&amp;AG154,IF(($H$2&lt;&gt;"m")*($H$2&lt;&gt;"Y"),(IF(F154=0,"",F154&amp;" "&amp;$F$4&amp;" "))&amp;(IF(G154=0,"",G154&amp;" "&amp;$G$4&amp;" "))&amp;(IF(H154=0,"",H154&amp;" "&amp;H$4&amp;" "))&amp;(IF(I154=0,"",I154&amp;" "&amp;$I$4&amp;" "))&amp;(IF(J154=0,"",J154&amp;" "&amp;$J$4&amp;" "))&amp;IF((ISBLANK(C154)),"","("&amp;C154&amp;")"),"")))&amp;IF((B154=B155)*(K154=K155)*(L154=L155)*(M154=M155),IF(($H$2&lt;&gt;"m")*($H$2&lt;&gt;"Y"), ", ", IF((ISNUMBER(FIND(")",AE154))), ", ", "")),IF((B154=B155)*(K154=K155)*(L154=L155),";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v>
      </c>
      <c r="AI154" s="1"/>
    </row>
    <row r="155" spans="1:35" s="4" customFormat="1" x14ac:dyDescent="0.25">
      <c r="A155" s="3">
        <f t="shared" si="20"/>
        <v>1</v>
      </c>
      <c r="B155" s="53" t="str">
        <f t="shared" si="24"/>
        <v>Kukulcania arizonica</v>
      </c>
      <c r="C155" s="57" t="s">
        <v>318</v>
      </c>
      <c r="D155" s="57" t="s">
        <v>204</v>
      </c>
      <c r="E155" s="57"/>
      <c r="F155" s="57">
        <v>0</v>
      </c>
      <c r="G155" s="57">
        <v>1</v>
      </c>
      <c r="H155" s="57">
        <v>0</v>
      </c>
      <c r="I155" s="57"/>
      <c r="J155" s="57"/>
      <c r="K155" s="57" t="s">
        <v>366</v>
      </c>
      <c r="L155" s="57" t="s">
        <v>79</v>
      </c>
      <c r="M155" s="54" t="s">
        <v>967</v>
      </c>
      <c r="N155" s="57" t="s">
        <v>86</v>
      </c>
      <c r="O155" s="58" t="s">
        <v>86</v>
      </c>
      <c r="P155" s="58"/>
      <c r="Q155" s="58" t="s">
        <v>86</v>
      </c>
      <c r="R155" s="58"/>
      <c r="S155" s="54" t="s">
        <v>968</v>
      </c>
      <c r="T155" s="57" t="s">
        <v>392</v>
      </c>
      <c r="U155" s="57" t="s">
        <v>86</v>
      </c>
      <c r="V155" s="57"/>
      <c r="W155" s="57" t="s">
        <v>86</v>
      </c>
      <c r="X155" s="147">
        <f ca="1">IF(ISBLANK(D155),"",IF('order-admin-units'!$I$1&lt;&gt;"y", "", IF((K155="")*(ISBLANK(D155)=FALSE), 'order-admin-units'!$B$1+1, VLOOKUP(K155, ordercountry, 2))))</f>
        <v>1</v>
      </c>
      <c r="Y155" s="147">
        <f ca="1">IF(ISBLANK(D155),"",IF('order-admin-units'!$I$1&lt;&gt;"y", "", IF(L155="", 'order-admin-units'!$B$2+1, VLOOKUP(K155&amp;"@"&amp;L155, orderadmin, 2))))</f>
        <v>4</v>
      </c>
      <c r="Z155" s="147" t="str">
        <f t="shared" si="21"/>
        <v>USAArizonaYuma</v>
      </c>
      <c r="AA155" s="147" t="str">
        <f t="shared" si="22"/>
        <v>Kukulcania arizonicaUSAArizonaYuma[N32.69265°, W114.62769°]N. Banks</v>
      </c>
      <c r="AB155" s="147" t="str">
        <f t="shared" si="23"/>
        <v>Kukulcania arizonicaUSAArizonaYuma[N32.69265°, W114.62769°]N. BanksMCZ 145397</v>
      </c>
      <c r="AC155" s="147" t="str">
        <f t="shared" si="17"/>
        <v>Kukulcania arizonicaUSAArizonaYuma[N32.69265°, W114.62769°]N. Banks</v>
      </c>
      <c r="AD155" s="11" t="str">
        <f t="shared" si="18"/>
        <v/>
      </c>
      <c r="AE155" s="11" t="str">
        <f t="array" ref="AE155">IF(ISBLANK(D155),"",IF(OR($H$2="y",$H$2="m"),IF(AA155=AA154,IF(OR(AB155=$AB$4:$AB154)=FALSE,AE154&amp;C155,AE154),"("&amp;C155)&amp;IF(AA155=AA156,IF(OR(AB156=$AB$4:$AB155)=FALSE,", ",""),") "),""))</f>
        <v/>
      </c>
      <c r="AF155" s="11" t="str">
        <f t="shared" si="19"/>
        <v/>
      </c>
      <c r="AG155" s="11" t="str">
        <f t="array" ref="AG155">IF(ISBLANK(D155),"",IF(OR($H$2="y",$H$2="m"),IF(AA155=AA154,IF(OR(AC155=$AC$4:$AC154)=FALSE,AG154&amp;AF155,AG154),"("&amp;AF155)&amp;IF(AA155=AA156,IF(OR(AC156=$AC$4:$AC155)=FALSE,", ",""),") "),""))</f>
        <v/>
      </c>
      <c r="AH155" s="10" t="str">
        <f>IF((ISBLANK(D155)),"",IF(D155=D154,AH154,"")&amp;IF(B154&lt;&gt;B155,((IF(ISBLANK(E155),$D$3&amp;"Non-type material: "&amp;$D$3,$D$3&amp;INDEX('type-categories'!$A$2:$B$100,MATCH(E155,'type-categories'!$A$2:$A$100,0),2)&amp;$D$3))),"")&amp;(IF(K155&lt;&gt;K154,$C$2&amp;K155&amp;$K$3&amp;$C$2&amp;" ",(IF(B155&lt;&gt;B154,$C$2&amp;K155&amp;$K$3&amp;$C$2&amp;" ",""))))&amp;(IF(L155="","",((IF(L155&lt;&gt;L154,$D$2&amp;L155&amp;$L$3&amp;$D$2&amp;" ",IF(B155&lt;&gt;B154,$D$2&amp;L155&amp;$L$3&amp;$D$2&amp;" ",""))))))&amp;(IF(M155="","",((IF(M155&lt;&gt;M154,$E$2&amp;M155&amp;$E$2&amp;","&amp;" ",IF(B155&lt;&gt;B154,$E$2&amp;M155&amp;$E$2&amp;",",""))))))&amp;(IF(N155="","",IF(N155&lt;&gt;N154,N155&amp;", ",IF(B155&lt;&gt;B154,N155&amp;", ",""))))&amp;(IF(ISBLANK(O155),"",(IF(O155&lt;&gt;O154,O155&amp;", ",IF(B155&lt;&gt;B154,O155&amp;", ","")))))&amp;(IF(ISBLANK(P155),"",(IF(P155&lt;&gt;P154,P155&amp;", ",IF(B155&lt;&gt;B154,P155&amp;", ",IF(Z155&lt;&gt;Z154,P155&amp;", ",""))))))&amp;(IF(ISBLANK(Q155),"",(IF(Q155&lt;&gt;Q154,Q155&amp;", ",IF(B155&lt;&gt;B154,Q155&amp;", ",IF(Z155&lt;&gt;Z154,Q155&amp;", ",""))))))&amp;(IF(ISBLANK(R155),"",(IF(R155&lt;&gt;R154,R155&amp;"m, ",IF(B155&lt;&gt;B154,R155&amp;"m, ",IF(Z155&lt;&gt;Z154,R155&amp;"m, ",""))))))&amp;IF(ISBLANK(S155),"",(IF(B155&lt;&gt;B154,S155&amp;", ",IF(S155&lt;&gt;S154,IF((Z155=Z154),"same locality "&amp;S155&amp;", ",S155&amp;", "),""))))&amp;(IF(ISBLANK(T155),"",(IF(T155&lt;&gt;T154,IF(ISBLANK(F$2),T155&amp;", ",T155&amp;" "&amp;F$2&amp;", "),(IF(B155&lt;&gt;B154,IF(ISBLANK(F$2),T155&amp;", ",T155&amp;" "&amp;F$2&amp;", "),(IF(Z155&lt;&gt;Z154,IF(ISBLANK(F$2),T155&amp;", ",T155&amp;" "&amp;F$2&amp;", "),IF((U155&lt;&gt;U154)*($G$2="Y"),"same collector, ","")))))))))&amp;(IF(ISBLANK(U155),"",(IF(U155&lt;&gt;U154,U155&amp;", ",(IF(B155&lt;&gt;B154,U155&amp;", ",IF(Z155&lt;&gt;Z154,U155&amp;", ",(IF(T155&lt;&gt;T154,IF((T155&lt;&gt;T154)*($G$2="Y"),"same date, ", ""),IF((T155=T154)*(U155=U154)*(S155&lt;&gt;S154)*($G$2="Y"),"same collector and date, ", ""))))))))))&amp;(IF(ISBLANK(V155),"",V155&amp;", "))&amp;IF((AA155&lt;&gt;AA156)*($H$2="y"),AD155&amp;AE155,IF((AA155&lt;&gt;AA156)*($H$2="m"),AD155&amp;AG155,IF(($H$2&lt;&gt;"m")*($H$2&lt;&gt;"Y"),(IF(F155=0,"",F155&amp;" "&amp;$F$4&amp;" "))&amp;(IF(G155=0,"",G155&amp;" "&amp;$G$4&amp;" "))&amp;(IF(H155=0,"",H155&amp;" "&amp;H$4&amp;" "))&amp;(IF(I155=0,"",I155&amp;" "&amp;$I$4&amp;" "))&amp;(IF(J155=0,"",J155&amp;" "&amp;$J$4&amp;" "))&amp;IF((ISBLANK(C155)),"","("&amp;C155&amp;")"),"")))&amp;IF((B155=B156)*(K155=K156)*(L155=L156)*(M155=M156),IF(($H$2&lt;&gt;"m")*($H$2&lt;&gt;"Y"), ", ", IF((ISNUMBER(FIND(")",AE155))), ", ", "")),IF((B155=B156)*(K155=K156)*(L155=L156),";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v>
      </c>
      <c r="AI155" s="1"/>
    </row>
    <row r="156" spans="1:35" s="4" customFormat="1" x14ac:dyDescent="0.25">
      <c r="A156" s="3">
        <f t="shared" si="20"/>
        <v>1</v>
      </c>
      <c r="B156" s="53" t="str">
        <f t="shared" si="24"/>
        <v>Kukulcania arizonica</v>
      </c>
      <c r="C156" s="57" t="s">
        <v>205</v>
      </c>
      <c r="D156" s="57" t="s">
        <v>204</v>
      </c>
      <c r="E156" s="57"/>
      <c r="F156" s="57">
        <v>0</v>
      </c>
      <c r="G156" s="57">
        <v>1</v>
      </c>
      <c r="H156" s="57">
        <v>0</v>
      </c>
      <c r="I156" s="57"/>
      <c r="J156" s="57"/>
      <c r="K156" s="57" t="s">
        <v>366</v>
      </c>
      <c r="L156" s="57" t="s">
        <v>79</v>
      </c>
      <c r="M156" s="54" t="s">
        <v>967</v>
      </c>
      <c r="N156" s="57" t="s">
        <v>86</v>
      </c>
      <c r="O156" s="58" t="s">
        <v>86</v>
      </c>
      <c r="P156" s="58"/>
      <c r="Q156" s="58" t="s">
        <v>86</v>
      </c>
      <c r="R156" s="58"/>
      <c r="S156" s="54" t="s">
        <v>968</v>
      </c>
      <c r="T156" s="57"/>
      <c r="U156" s="57" t="s">
        <v>969</v>
      </c>
      <c r="V156" s="57"/>
      <c r="W156" s="57" t="s">
        <v>86</v>
      </c>
      <c r="X156" s="147">
        <f ca="1">IF(ISBLANK(D156),"",IF('order-admin-units'!$I$1&lt;&gt;"y", "", IF((K156="")*(ISBLANK(D156)=FALSE), 'order-admin-units'!$B$1+1, VLOOKUP(K156, ordercountry, 2))))</f>
        <v>1</v>
      </c>
      <c r="Y156" s="147">
        <f ca="1">IF(ISBLANK(D156),"",IF('order-admin-units'!$I$1&lt;&gt;"y", "", IF(L156="", 'order-admin-units'!$B$2+1, VLOOKUP(K156&amp;"@"&amp;L156, orderadmin, 2))))</f>
        <v>4</v>
      </c>
      <c r="Z156" s="147" t="str">
        <f t="shared" si="21"/>
        <v>USAArizonaYuma</v>
      </c>
      <c r="AA156" s="147" t="str">
        <f t="shared" si="22"/>
        <v>Kukulcania arizonicaUSAArizonaYuma[N32.69265°, W114.62769°]4/V/1918</v>
      </c>
      <c r="AB156" s="147" t="str">
        <f t="shared" si="23"/>
        <v xml:space="preserve">Kukulcania arizonicaUSAArizonaYuma[N32.69265°, W114.62769°]4/V/1918AMNH </v>
      </c>
      <c r="AC156" s="147" t="str">
        <f t="shared" si="17"/>
        <v>Kukulcania arizonicaUSAArizonaYuma[N32.69265°, W114.62769°]4/V/1918</v>
      </c>
      <c r="AD156" s="11" t="str">
        <f t="shared" si="18"/>
        <v/>
      </c>
      <c r="AE156" s="11" t="str">
        <f t="array" ref="AE156">IF(ISBLANK(D156),"",IF(OR($H$2="y",$H$2="m"),IF(AA156=AA155,IF(OR(AB156=$AB$4:$AB155)=FALSE,AE155&amp;C156,AE155),"("&amp;C156)&amp;IF(AA156=AA157,IF(OR(AB157=$AB$4:$AB156)=FALSE,", ",""),") "),""))</f>
        <v/>
      </c>
      <c r="AF156" s="11" t="str">
        <f t="shared" si="19"/>
        <v/>
      </c>
      <c r="AG156" s="11" t="str">
        <f t="array" ref="AG156">IF(ISBLANK(D156),"",IF(OR($H$2="y",$H$2="m"),IF(AA156=AA155,IF(OR(AC156=$AC$4:$AC155)=FALSE,AG155&amp;AF156,AG155),"("&amp;AF156)&amp;IF(AA156=AA157,IF(OR(AC157=$AC$4:$AC156)=FALSE,", ",""),") "),""))</f>
        <v/>
      </c>
      <c r="AH156" s="10" t="str">
        <f>IF((ISBLANK(D156)),"",IF(D156=D155,AH155,"")&amp;IF(B155&lt;&gt;B156,((IF(ISBLANK(E156),$D$3&amp;"Non-type material: "&amp;$D$3,$D$3&amp;INDEX('type-categories'!$A$2:$B$100,MATCH(E156,'type-categories'!$A$2:$A$100,0),2)&amp;$D$3))),"")&amp;(IF(K156&lt;&gt;K155,$C$2&amp;K156&amp;$K$3&amp;$C$2&amp;" ",(IF(B156&lt;&gt;B155,$C$2&amp;K156&amp;$K$3&amp;$C$2&amp;" ",""))))&amp;(IF(L156="","",((IF(L156&lt;&gt;L155,$D$2&amp;L156&amp;$L$3&amp;$D$2&amp;" ",IF(B156&lt;&gt;B155,$D$2&amp;L156&amp;$L$3&amp;$D$2&amp;" ",""))))))&amp;(IF(M156="","",((IF(M156&lt;&gt;M155,$E$2&amp;M156&amp;$E$2&amp;","&amp;" ",IF(B156&lt;&gt;B155,$E$2&amp;M156&amp;$E$2&amp;",",""))))))&amp;(IF(N156="","",IF(N156&lt;&gt;N155,N156&amp;", ",IF(B156&lt;&gt;B155,N156&amp;", ",""))))&amp;(IF(ISBLANK(O156),"",(IF(O156&lt;&gt;O155,O156&amp;", ",IF(B156&lt;&gt;B155,O156&amp;", ","")))))&amp;(IF(ISBLANK(P156),"",(IF(P156&lt;&gt;P155,P156&amp;", ",IF(B156&lt;&gt;B155,P156&amp;", ",IF(Z156&lt;&gt;Z155,P156&amp;", ",""))))))&amp;(IF(ISBLANK(Q156),"",(IF(Q156&lt;&gt;Q155,Q156&amp;", ",IF(B156&lt;&gt;B155,Q156&amp;", ",IF(Z156&lt;&gt;Z155,Q156&amp;", ",""))))))&amp;(IF(ISBLANK(R156),"",(IF(R156&lt;&gt;R155,R156&amp;"m, ",IF(B156&lt;&gt;B155,R156&amp;"m, ",IF(Z156&lt;&gt;Z155,R156&amp;"m, ",""))))))&amp;IF(ISBLANK(S156),"",(IF(B156&lt;&gt;B155,S156&amp;", ",IF(S156&lt;&gt;S155,IF((Z156=Z155),"same locality "&amp;S156&amp;", ",S156&amp;", "),""))))&amp;(IF(ISBLANK(T156),"",(IF(T156&lt;&gt;T155,IF(ISBLANK(F$2),T156&amp;", ",T156&amp;" "&amp;F$2&amp;", "),(IF(B156&lt;&gt;B155,IF(ISBLANK(F$2),T156&amp;", ",T156&amp;" "&amp;F$2&amp;", "),(IF(Z156&lt;&gt;Z155,IF(ISBLANK(F$2),T156&amp;", ",T156&amp;" "&amp;F$2&amp;", "),IF((U156&lt;&gt;U155)*($G$2="Y"),"same collector, ","")))))))))&amp;(IF(ISBLANK(U156),"",(IF(U156&lt;&gt;U155,U156&amp;", ",(IF(B156&lt;&gt;B155,U156&amp;", ",IF(Z156&lt;&gt;Z155,U156&amp;", ",(IF(T156&lt;&gt;T155,IF((T156&lt;&gt;T155)*($G$2="Y"),"same date, ", ""),IF((T156=T155)*(U156=U155)*(S156&lt;&gt;S155)*($G$2="Y"),"same collector and date, ", ""))))))))))&amp;(IF(ISBLANK(V156),"",V156&amp;", "))&amp;IF((AA156&lt;&gt;AA157)*($H$2="y"),AD156&amp;AE156,IF((AA156&lt;&gt;AA157)*($H$2="m"),AD156&amp;AG156,IF(($H$2&lt;&gt;"m")*($H$2&lt;&gt;"Y"),(IF(F156=0,"",F156&amp;" "&amp;$F$4&amp;" "))&amp;(IF(G156=0,"",G156&amp;" "&amp;$G$4&amp;" "))&amp;(IF(H156=0,"",H156&amp;" "&amp;H$4&amp;" "))&amp;(IF(I156=0,"",I156&amp;" "&amp;$I$4&amp;" "))&amp;(IF(J156=0,"",J156&amp;" "&amp;$J$4&amp;" "))&amp;IF((ISBLANK(C156)),"","("&amp;C156&amp;")"),"")))&amp;IF((B156=B157)*(K156=K157)*(L156=L157)*(M156=M157),IF(($H$2&lt;&gt;"m")*($H$2&lt;&gt;"Y"), ", ", IF((ISNUMBER(FIND(")",AE156))), ", ", "")),IF((B156=B157)*(K156=K157)*(L156=L157),";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v>
      </c>
      <c r="AI156" s="1"/>
    </row>
    <row r="157" spans="1:35" s="4" customFormat="1" x14ac:dyDescent="0.25">
      <c r="A157" s="3">
        <f t="shared" si="20"/>
        <v>1</v>
      </c>
      <c r="B157" s="53" t="str">
        <f t="shared" si="24"/>
        <v>Kukulcania arizonica</v>
      </c>
      <c r="C157" s="57" t="s">
        <v>205</v>
      </c>
      <c r="D157" s="57" t="s">
        <v>204</v>
      </c>
      <c r="E157" s="57"/>
      <c r="F157" s="57">
        <v>0</v>
      </c>
      <c r="G157" s="57">
        <v>1</v>
      </c>
      <c r="H157" s="57">
        <v>0</v>
      </c>
      <c r="I157" s="57"/>
      <c r="J157" s="57"/>
      <c r="K157" s="57" t="s">
        <v>366</v>
      </c>
      <c r="L157" s="57" t="s">
        <v>79</v>
      </c>
      <c r="M157" s="54" t="s">
        <v>967</v>
      </c>
      <c r="N157" s="57" t="s">
        <v>86</v>
      </c>
      <c r="O157" s="58" t="s">
        <v>86</v>
      </c>
      <c r="P157" s="58"/>
      <c r="Q157" s="58" t="s">
        <v>86</v>
      </c>
      <c r="R157" s="58"/>
      <c r="S157" s="54" t="s">
        <v>968</v>
      </c>
      <c r="T157" s="57"/>
      <c r="U157" s="57" t="s">
        <v>970</v>
      </c>
      <c r="V157" s="57"/>
      <c r="W157" s="57" t="s">
        <v>78</v>
      </c>
      <c r="X157" s="147">
        <f ca="1">IF(ISBLANK(D157),"",IF('order-admin-units'!$I$1&lt;&gt;"y", "", IF((K157="")*(ISBLANK(D157)=FALSE), 'order-admin-units'!$B$1+1, VLOOKUP(K157, ordercountry, 2))))</f>
        <v>1</v>
      </c>
      <c r="Y157" s="147">
        <f ca="1">IF(ISBLANK(D157),"",IF('order-admin-units'!$I$1&lt;&gt;"y", "", IF(L157="", 'order-admin-units'!$B$2+1, VLOOKUP(K157&amp;"@"&amp;L157, orderadmin, 2))))</f>
        <v>4</v>
      </c>
      <c r="Z157" s="147" t="str">
        <f t="shared" si="21"/>
        <v>USAArizonaYuma</v>
      </c>
      <c r="AA157" s="147" t="str">
        <f t="shared" si="22"/>
        <v>Kukulcania arizonicaUSAArizonaYuma[N32.69265°, W114.62769°]XI/1949</v>
      </c>
      <c r="AB157" s="147" t="str">
        <f t="shared" si="23"/>
        <v xml:space="preserve">Kukulcania arizonicaUSAArizonaYuma[N32.69265°, W114.62769°]XI/1949AMNH </v>
      </c>
      <c r="AC157" s="147" t="str">
        <f t="shared" si="17"/>
        <v>Kukulcania arizonicaUSAArizonaYuma[N32.69265°, W114.62769°]XI/1949</v>
      </c>
      <c r="AD157" s="11" t="str">
        <f t="shared" si="18"/>
        <v/>
      </c>
      <c r="AE157" s="11" t="str">
        <f t="array" ref="AE157">IF(ISBLANK(D157),"",IF(OR($H$2="y",$H$2="m"),IF(AA157=AA156,IF(OR(AB157=$AB$4:$AB156)=FALSE,AE156&amp;C157,AE156),"("&amp;C157)&amp;IF(AA157=AA158,IF(OR(AB158=$AB$4:$AB157)=FALSE,", ",""),") "),""))</f>
        <v/>
      </c>
      <c r="AF157" s="11" t="str">
        <f t="shared" si="19"/>
        <v/>
      </c>
      <c r="AG157" s="11" t="str">
        <f t="array" ref="AG157">IF(ISBLANK(D157),"",IF(OR($H$2="y",$H$2="m"),IF(AA157=AA156,IF(OR(AC157=$AC$4:$AC156)=FALSE,AG156&amp;AF157,AG156),"("&amp;AF157)&amp;IF(AA157=AA158,IF(OR(AC158=$AC$4:$AC157)=FALSE,", ",""),") "),""))</f>
        <v/>
      </c>
      <c r="AH157" s="10" t="str">
        <f>IF((ISBLANK(D157)),"",IF(D157=D156,AH156,"")&amp;IF(B156&lt;&gt;B157,((IF(ISBLANK(E157),$D$3&amp;"Non-type material: "&amp;$D$3,$D$3&amp;INDEX('type-categories'!$A$2:$B$100,MATCH(E157,'type-categories'!$A$2:$A$100,0),2)&amp;$D$3))),"")&amp;(IF(K157&lt;&gt;K156,$C$2&amp;K157&amp;$K$3&amp;$C$2&amp;" ",(IF(B157&lt;&gt;B156,$C$2&amp;K157&amp;$K$3&amp;$C$2&amp;" ",""))))&amp;(IF(L157="","",((IF(L157&lt;&gt;L156,$D$2&amp;L157&amp;$L$3&amp;$D$2&amp;" ",IF(B157&lt;&gt;B156,$D$2&amp;L157&amp;$L$3&amp;$D$2&amp;" ",""))))))&amp;(IF(M157="","",((IF(M157&lt;&gt;M156,$E$2&amp;M157&amp;$E$2&amp;","&amp;" ",IF(B157&lt;&gt;B156,$E$2&amp;M157&amp;$E$2&amp;",",""))))))&amp;(IF(N157="","",IF(N157&lt;&gt;N156,N157&amp;", ",IF(B157&lt;&gt;B156,N157&amp;", ",""))))&amp;(IF(ISBLANK(O157),"",(IF(O157&lt;&gt;O156,O157&amp;", ",IF(B157&lt;&gt;B156,O157&amp;", ","")))))&amp;(IF(ISBLANK(P157),"",(IF(P157&lt;&gt;P156,P157&amp;", ",IF(B157&lt;&gt;B156,P157&amp;", ",IF(Z157&lt;&gt;Z156,P157&amp;", ",""))))))&amp;(IF(ISBLANK(Q157),"",(IF(Q157&lt;&gt;Q156,Q157&amp;", ",IF(B157&lt;&gt;B156,Q157&amp;", ",IF(Z157&lt;&gt;Z156,Q157&amp;", ",""))))))&amp;(IF(ISBLANK(R157),"",(IF(R157&lt;&gt;R156,R157&amp;"m, ",IF(B157&lt;&gt;B156,R157&amp;"m, ",IF(Z157&lt;&gt;Z156,R157&amp;"m, ",""))))))&amp;IF(ISBLANK(S157),"",(IF(B157&lt;&gt;B156,S157&amp;", ",IF(S157&lt;&gt;S156,IF((Z157=Z156),"same locality "&amp;S157&amp;", ",S157&amp;", "),""))))&amp;(IF(ISBLANK(T157),"",(IF(T157&lt;&gt;T156,IF(ISBLANK(F$2),T157&amp;", ",T157&amp;" "&amp;F$2&amp;", "),(IF(B157&lt;&gt;B156,IF(ISBLANK(F$2),T157&amp;", ",T157&amp;" "&amp;F$2&amp;", "),(IF(Z157&lt;&gt;Z156,IF(ISBLANK(F$2),T157&amp;", ",T157&amp;" "&amp;F$2&amp;", "),IF((U157&lt;&gt;U156)*($G$2="Y"),"same collector, ","")))))))))&amp;(IF(ISBLANK(U157),"",(IF(U157&lt;&gt;U156,U157&amp;", ",(IF(B157&lt;&gt;B156,U157&amp;", ",IF(Z157&lt;&gt;Z156,U157&amp;", ",(IF(T157&lt;&gt;T156,IF((T157&lt;&gt;T156)*($G$2="Y"),"same date, ", ""),IF((T157=T156)*(U157=U156)*(S157&lt;&gt;S156)*($G$2="Y"),"same collector and date, ", ""))))))))))&amp;(IF(ISBLANK(V157),"",V157&amp;", "))&amp;IF((AA157&lt;&gt;AA158)*($H$2="y"),AD157&amp;AE157,IF((AA157&lt;&gt;AA158)*($H$2="m"),AD157&amp;AG157,IF(($H$2&lt;&gt;"m")*($H$2&lt;&gt;"Y"),(IF(F157=0,"",F157&amp;" "&amp;$F$4&amp;" "))&amp;(IF(G157=0,"",G157&amp;" "&amp;$G$4&amp;" "))&amp;(IF(H157=0,"",H157&amp;" "&amp;H$4&amp;" "))&amp;(IF(I157=0,"",I157&amp;" "&amp;$I$4&amp;" "))&amp;(IF(J157=0,"",J157&amp;" "&amp;$J$4&amp;" "))&amp;IF((ISBLANK(C157)),"","("&amp;C157&amp;")"),"")))&amp;IF((B157=B158)*(K157=K158)*(L157=L158)*(M157=M158),IF(($H$2&lt;&gt;"m")*($H$2&lt;&gt;"Y"), ", ", IF((ISNUMBER(FIND(")",AE157))), ", ", "")),IF((B157=B158)*(K157=K158)*(L157=L158),";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v>
      </c>
      <c r="AI157" s="1"/>
    </row>
    <row r="158" spans="1:35" s="4" customFormat="1" x14ac:dyDescent="0.25">
      <c r="A158" s="3">
        <f t="shared" si="20"/>
        <v>1</v>
      </c>
      <c r="B158" s="53" t="str">
        <f t="shared" si="24"/>
        <v>Kukulcania arizonica</v>
      </c>
      <c r="C158" s="57" t="s">
        <v>205</v>
      </c>
      <c r="D158" s="57" t="s">
        <v>204</v>
      </c>
      <c r="E158" s="57"/>
      <c r="F158" s="57">
        <v>0</v>
      </c>
      <c r="G158" s="57">
        <v>1</v>
      </c>
      <c r="H158" s="57">
        <v>0</v>
      </c>
      <c r="I158" s="57"/>
      <c r="J158" s="57"/>
      <c r="K158" s="57" t="s">
        <v>366</v>
      </c>
      <c r="L158" s="57" t="s">
        <v>79</v>
      </c>
      <c r="M158" s="54" t="s">
        <v>967</v>
      </c>
      <c r="N158" s="57" t="s">
        <v>973</v>
      </c>
      <c r="O158" s="58" t="s">
        <v>86</v>
      </c>
      <c r="P158" s="58" t="s">
        <v>974</v>
      </c>
      <c r="Q158" s="58" t="s">
        <v>86</v>
      </c>
      <c r="R158" s="58"/>
      <c r="S158" s="54" t="s">
        <v>968</v>
      </c>
      <c r="T158" s="57"/>
      <c r="U158" s="57" t="s">
        <v>975</v>
      </c>
      <c r="V158" s="57"/>
      <c r="W158" s="57" t="s">
        <v>86</v>
      </c>
      <c r="X158" s="147">
        <f ca="1">IF(ISBLANK(D158),"",IF('order-admin-units'!$I$1&lt;&gt;"y", "", IF((K158="")*(ISBLANK(D158)=FALSE), 'order-admin-units'!$B$1+1, VLOOKUP(K158, ordercountry, 2))))</f>
        <v>1</v>
      </c>
      <c r="Y158" s="147">
        <f ca="1">IF(ISBLANK(D158),"",IF('order-admin-units'!$I$1&lt;&gt;"y", "", IF(L158="", 'order-admin-units'!$B$2+1, VLOOKUP(K158&amp;"@"&amp;L158, orderadmin, 2))))</f>
        <v>4</v>
      </c>
      <c r="Z158" s="147" t="str">
        <f t="shared" si="21"/>
        <v>USAArizonaYumaMACG</v>
      </c>
      <c r="AA158" s="147" t="str">
        <f t="shared" si="22"/>
        <v>Kukulcania arizonicaUSAArizonaYumaMACGin warehouse[N32.69265°, W114.62769°]II/1971</v>
      </c>
      <c r="AB158" s="147" t="str">
        <f t="shared" si="23"/>
        <v xml:space="preserve">Kukulcania arizonicaUSAArizonaYumaMACGin warehouse[N32.69265°, W114.62769°]II/1971AMNH </v>
      </c>
      <c r="AC158" s="147" t="str">
        <f t="shared" si="17"/>
        <v>Kukulcania arizonicaUSAArizonaYumaMACGin warehouse[N32.69265°, W114.62769°]II/1971</v>
      </c>
      <c r="AD158" s="11" t="str">
        <f t="shared" si="18"/>
        <v/>
      </c>
      <c r="AE158" s="11" t="str">
        <f t="array" ref="AE158">IF(ISBLANK(D158),"",IF(OR($H$2="y",$H$2="m"),IF(AA158=AA157,IF(OR(AB158=$AB$4:$AB157)=FALSE,AE157&amp;C158,AE157),"("&amp;C158)&amp;IF(AA158=AA159,IF(OR(AB159=$AB$4:$AB158)=FALSE,", ",""),") "),""))</f>
        <v/>
      </c>
      <c r="AF158" s="11" t="str">
        <f t="shared" si="19"/>
        <v/>
      </c>
      <c r="AG158" s="11" t="str">
        <f t="array" ref="AG158">IF(ISBLANK(D158),"",IF(OR($H$2="y",$H$2="m"),IF(AA158=AA157,IF(OR(AC158=$AC$4:$AC157)=FALSE,AG157&amp;AF158,AG157),"("&amp;AF158)&amp;IF(AA158=AA159,IF(OR(AC159=$AC$4:$AC158)=FALSE,", ",""),") "),""))</f>
        <v/>
      </c>
      <c r="AH158" s="10" t="str">
        <f>IF((ISBLANK(D158)),"",IF(D158=D157,AH157,"")&amp;IF(B157&lt;&gt;B158,((IF(ISBLANK(E158),$D$3&amp;"Non-type material: "&amp;$D$3,$D$3&amp;INDEX('type-categories'!$A$2:$B$100,MATCH(E158,'type-categories'!$A$2:$A$100,0),2)&amp;$D$3))),"")&amp;(IF(K158&lt;&gt;K157,$C$2&amp;K158&amp;$K$3&amp;$C$2&amp;" ",(IF(B158&lt;&gt;B157,$C$2&amp;K158&amp;$K$3&amp;$C$2&amp;" ",""))))&amp;(IF(L158="","",((IF(L158&lt;&gt;L157,$D$2&amp;L158&amp;$L$3&amp;$D$2&amp;" ",IF(B158&lt;&gt;B157,$D$2&amp;L158&amp;$L$3&amp;$D$2&amp;" ",""))))))&amp;(IF(M158="","",((IF(M158&lt;&gt;M157,$E$2&amp;M158&amp;$E$2&amp;","&amp;" ",IF(B158&lt;&gt;B157,$E$2&amp;M158&amp;$E$2&amp;",",""))))))&amp;(IF(N158="","",IF(N158&lt;&gt;N157,N158&amp;", ",IF(B158&lt;&gt;B157,N158&amp;", ",""))))&amp;(IF(ISBLANK(O158),"",(IF(O158&lt;&gt;O157,O158&amp;", ",IF(B158&lt;&gt;B157,O158&amp;", ","")))))&amp;(IF(ISBLANK(P158),"",(IF(P158&lt;&gt;P157,P158&amp;", ",IF(B158&lt;&gt;B157,P158&amp;", ",IF(Z158&lt;&gt;Z157,P158&amp;", ",""))))))&amp;(IF(ISBLANK(Q158),"",(IF(Q158&lt;&gt;Q157,Q158&amp;", ",IF(B158&lt;&gt;B157,Q158&amp;", ",IF(Z158&lt;&gt;Z157,Q158&amp;", ",""))))))&amp;(IF(ISBLANK(R158),"",(IF(R158&lt;&gt;R157,R158&amp;"m, ",IF(B158&lt;&gt;B157,R158&amp;"m, ",IF(Z158&lt;&gt;Z157,R158&amp;"m, ",""))))))&amp;IF(ISBLANK(S158),"",(IF(B158&lt;&gt;B157,S158&amp;", ",IF(S158&lt;&gt;S157,IF((Z158=Z157),"same locality "&amp;S158&amp;", ",S158&amp;", "),""))))&amp;(IF(ISBLANK(T158),"",(IF(T158&lt;&gt;T157,IF(ISBLANK(F$2),T158&amp;", ",T158&amp;" "&amp;F$2&amp;", "),(IF(B158&lt;&gt;B157,IF(ISBLANK(F$2),T158&amp;", ",T158&amp;" "&amp;F$2&amp;", "),(IF(Z158&lt;&gt;Z157,IF(ISBLANK(F$2),T158&amp;", ",T158&amp;" "&amp;F$2&amp;", "),IF((U158&lt;&gt;U157)*($G$2="Y"),"same collector, ","")))))))))&amp;(IF(ISBLANK(U158),"",(IF(U158&lt;&gt;U157,U158&amp;", ",(IF(B158&lt;&gt;B157,U158&amp;", ",IF(Z158&lt;&gt;Z157,U158&amp;", ",(IF(T158&lt;&gt;T157,IF((T158&lt;&gt;T157)*($G$2="Y"),"same date, ", ""),IF((T158=T157)*(U158=U157)*(S158&lt;&gt;S157)*($G$2="Y"),"same collector and date, ", ""))))))))))&amp;(IF(ISBLANK(V158),"",V158&amp;", "))&amp;IF((AA158&lt;&gt;AA159)*($H$2="y"),AD158&amp;AE158,IF((AA158&lt;&gt;AA159)*($H$2="m"),AD158&amp;AG158,IF(($H$2&lt;&gt;"m")*($H$2&lt;&gt;"Y"),(IF(F158=0,"",F158&amp;" "&amp;$F$4&amp;" "))&amp;(IF(G158=0,"",G158&amp;" "&amp;$G$4&amp;" "))&amp;(IF(H158=0,"",H158&amp;" "&amp;H$4&amp;" "))&amp;(IF(I158=0,"",I158&amp;" "&amp;$I$4&amp;" "))&amp;(IF(J158=0,"",J158&amp;" "&amp;$J$4&amp;" "))&amp;IF((ISBLANK(C158)),"","("&amp;C158&amp;")"),"")))&amp;IF((B158=B159)*(K158=K159)*(L158=L159)*(M158=M159),IF(($H$2&lt;&gt;"m")*($H$2&lt;&gt;"Y"), ", ", IF((ISNUMBER(FIND(")",AE158))), ", ", "")),IF((B158=B159)*(K158=K159)*(L158=L159),";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v>
      </c>
      <c r="AI158" s="1"/>
    </row>
    <row r="159" spans="1:35" s="4" customFormat="1" x14ac:dyDescent="0.25">
      <c r="A159" s="3">
        <f t="shared" si="20"/>
        <v>1</v>
      </c>
      <c r="B159" s="53" t="str">
        <f t="shared" si="24"/>
        <v>Kukulcania arizonica</v>
      </c>
      <c r="C159" s="57" t="s">
        <v>205</v>
      </c>
      <c r="D159" s="57" t="s">
        <v>204</v>
      </c>
      <c r="E159" s="57"/>
      <c r="F159" s="57">
        <v>0</v>
      </c>
      <c r="G159" s="57">
        <v>4</v>
      </c>
      <c r="H159" s="57">
        <v>0</v>
      </c>
      <c r="I159" s="57"/>
      <c r="J159" s="57"/>
      <c r="K159" s="57" t="s">
        <v>366</v>
      </c>
      <c r="L159" s="57" t="s">
        <v>79</v>
      </c>
      <c r="M159" s="54" t="s">
        <v>967</v>
      </c>
      <c r="N159" s="57" t="s">
        <v>967</v>
      </c>
      <c r="O159" s="58" t="s">
        <v>86</v>
      </c>
      <c r="P159" s="58"/>
      <c r="Q159" s="58" t="s">
        <v>86</v>
      </c>
      <c r="R159" s="58"/>
      <c r="S159" s="54" t="s">
        <v>968</v>
      </c>
      <c r="T159" s="57" t="s">
        <v>799</v>
      </c>
      <c r="U159" s="57" t="s">
        <v>976</v>
      </c>
      <c r="V159" s="57"/>
      <c r="W159" s="57" t="s">
        <v>86</v>
      </c>
      <c r="X159" s="147">
        <f ca="1">IF(ISBLANK(D159),"",IF('order-admin-units'!$I$1&lt;&gt;"y", "", IF((K159="")*(ISBLANK(D159)=FALSE), 'order-admin-units'!$B$1+1, VLOOKUP(K159, ordercountry, 2))))</f>
        <v>1</v>
      </c>
      <c r="Y159" s="147">
        <f ca="1">IF(ISBLANK(D159),"",IF('order-admin-units'!$I$1&lt;&gt;"y", "", IF(L159="", 'order-admin-units'!$B$2+1, VLOOKUP(K159&amp;"@"&amp;L159, orderadmin, 2))))</f>
        <v>4</v>
      </c>
      <c r="Z159" s="147" t="str">
        <f t="shared" si="21"/>
        <v>USAArizonaYumaYuma</v>
      </c>
      <c r="AA159" s="147" t="str">
        <f t="shared" si="22"/>
        <v>Kukulcania arizonicaUSAArizonaYumaYuma[N32.69265°, W114.62769°]D.M. Tuttle3/IX/1983</v>
      </c>
      <c r="AB159" s="147" t="str">
        <f t="shared" si="23"/>
        <v xml:space="preserve">Kukulcania arizonicaUSAArizonaYumaYuma[N32.69265°, W114.62769°]D.M. Tuttle3/IX/1983AMNH </v>
      </c>
      <c r="AC159" s="147" t="str">
        <f t="shared" si="17"/>
        <v>Kukulcania arizonicaUSAArizonaYumaYuma[N32.69265°, W114.62769°]D.M. Tuttle3/IX/1983</v>
      </c>
      <c r="AD159" s="11" t="str">
        <f t="shared" si="18"/>
        <v/>
      </c>
      <c r="AE159" s="11" t="str">
        <f t="array" ref="AE159">IF(ISBLANK(D159),"",IF(OR($H$2="y",$H$2="m"),IF(AA159=AA158,IF(OR(AB159=$AB$4:$AB158)=FALSE,AE158&amp;C159,AE158),"("&amp;C159)&amp;IF(AA159=AA160,IF(OR(AB160=$AB$4:$AB159)=FALSE,", ",""),") "),""))</f>
        <v/>
      </c>
      <c r="AF159" s="11" t="str">
        <f t="shared" si="19"/>
        <v/>
      </c>
      <c r="AG159" s="11" t="str">
        <f t="array" ref="AG159">IF(ISBLANK(D159),"",IF(OR($H$2="y",$H$2="m"),IF(AA159=AA158,IF(OR(AC159=$AC$4:$AC158)=FALSE,AG158&amp;AF159,AG158),"("&amp;AF159)&amp;IF(AA159=AA160,IF(OR(AC160=$AC$4:$AC159)=FALSE,", ",""),") "),""))</f>
        <v/>
      </c>
      <c r="AH159" s="10" t="str">
        <f>IF((ISBLANK(D159)),"",IF(D159=D158,AH158,"")&amp;IF(B158&lt;&gt;B159,((IF(ISBLANK(E159),$D$3&amp;"Non-type material: "&amp;$D$3,$D$3&amp;INDEX('type-categories'!$A$2:$B$100,MATCH(E159,'type-categories'!$A$2:$A$100,0),2)&amp;$D$3))),"")&amp;(IF(K159&lt;&gt;K158,$C$2&amp;K159&amp;$K$3&amp;$C$2&amp;" ",(IF(B159&lt;&gt;B158,$C$2&amp;K159&amp;$K$3&amp;$C$2&amp;" ",""))))&amp;(IF(L159="","",((IF(L159&lt;&gt;L158,$D$2&amp;L159&amp;$L$3&amp;$D$2&amp;" ",IF(B159&lt;&gt;B158,$D$2&amp;L159&amp;$L$3&amp;$D$2&amp;" ",""))))))&amp;(IF(M159="","",((IF(M159&lt;&gt;M158,$E$2&amp;M159&amp;$E$2&amp;","&amp;" ",IF(B159&lt;&gt;B158,$E$2&amp;M159&amp;$E$2&amp;",",""))))))&amp;(IF(N159="","",IF(N159&lt;&gt;N158,N159&amp;", ",IF(B159&lt;&gt;B158,N159&amp;", ",""))))&amp;(IF(ISBLANK(O159),"",(IF(O159&lt;&gt;O158,O159&amp;", ",IF(B159&lt;&gt;B158,O159&amp;", ","")))))&amp;(IF(ISBLANK(P159),"",(IF(P159&lt;&gt;P158,P159&amp;", ",IF(B159&lt;&gt;B158,P159&amp;", ",IF(Z159&lt;&gt;Z158,P159&amp;", ",""))))))&amp;(IF(ISBLANK(Q159),"",(IF(Q159&lt;&gt;Q158,Q159&amp;", ",IF(B159&lt;&gt;B158,Q159&amp;", ",IF(Z159&lt;&gt;Z158,Q159&amp;", ",""))))))&amp;(IF(ISBLANK(R159),"",(IF(R159&lt;&gt;R158,R159&amp;"m, ",IF(B159&lt;&gt;B158,R159&amp;"m, ",IF(Z159&lt;&gt;Z158,R159&amp;"m, ",""))))))&amp;IF(ISBLANK(S159),"",(IF(B159&lt;&gt;B158,S159&amp;", ",IF(S159&lt;&gt;S158,IF((Z159=Z158),"same locality "&amp;S159&amp;", ",S159&amp;", "),""))))&amp;(IF(ISBLANK(T159),"",(IF(T159&lt;&gt;T158,IF(ISBLANK(F$2),T159&amp;", ",T159&amp;" "&amp;F$2&amp;", "),(IF(B159&lt;&gt;B158,IF(ISBLANK(F$2),T159&amp;", ",T159&amp;" "&amp;F$2&amp;", "),(IF(Z159&lt;&gt;Z158,IF(ISBLANK(F$2),T159&amp;", ",T159&amp;" "&amp;F$2&amp;", "),IF((U159&lt;&gt;U158)*($G$2="Y"),"same collector, ","")))))))))&amp;(IF(ISBLANK(U159),"",(IF(U159&lt;&gt;U158,U159&amp;", ",(IF(B159&lt;&gt;B158,U159&amp;", ",IF(Z159&lt;&gt;Z158,U159&amp;", ",(IF(T159&lt;&gt;T158,IF((T159&lt;&gt;T158)*($G$2="Y"),"same date, ", ""),IF((T159=T158)*(U159=U158)*(S159&lt;&gt;S158)*($G$2="Y"),"same collector and date, ", ""))))))))))&amp;(IF(ISBLANK(V159),"",V159&amp;", "))&amp;IF((AA159&lt;&gt;AA160)*($H$2="y"),AD159&amp;AE159,IF((AA159&lt;&gt;AA160)*($H$2="m"),AD159&amp;AG159,IF(($H$2&lt;&gt;"m")*($H$2&lt;&gt;"Y"),(IF(F159=0,"",F159&amp;" "&amp;$F$4&amp;" "))&amp;(IF(G159=0,"",G159&amp;" "&amp;$G$4&amp;" "))&amp;(IF(H159=0,"",H159&amp;" "&amp;H$4&amp;" "))&amp;(IF(I159=0,"",I159&amp;" "&amp;$I$4&amp;" "))&amp;(IF(J159=0,"",J159&amp;" "&amp;$J$4&amp;" "))&amp;IF((ISBLANK(C159)),"","("&amp;C159&amp;")"),"")))&amp;IF((B159=B160)*(K159=K160)*(L159=L160)*(M159=M160),IF(($H$2&lt;&gt;"m")*($H$2&lt;&gt;"Y"), ", ", IF((ISNUMBER(FIND(")",AE159))), ", ", "")),IF((B159=B160)*(K159=K160)*(L159=L160),";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v>
      </c>
      <c r="AI159" s="1"/>
    </row>
    <row r="160" spans="1:35" s="4" customFormat="1" x14ac:dyDescent="0.25">
      <c r="A160" s="3">
        <f t="shared" si="20"/>
        <v>1</v>
      </c>
      <c r="B160" s="53" t="str">
        <f t="shared" si="24"/>
        <v>Kukulcania arizonica</v>
      </c>
      <c r="C160" s="57" t="s">
        <v>319</v>
      </c>
      <c r="D160" s="57" t="s">
        <v>204</v>
      </c>
      <c r="E160" s="57"/>
      <c r="F160" s="57">
        <v>0</v>
      </c>
      <c r="G160" s="57">
        <v>1</v>
      </c>
      <c r="H160" s="57">
        <v>0</v>
      </c>
      <c r="I160" s="57"/>
      <c r="J160" s="57"/>
      <c r="K160" s="57" t="s">
        <v>366</v>
      </c>
      <c r="L160" s="57" t="s">
        <v>79</v>
      </c>
      <c r="M160" s="54" t="s">
        <v>967</v>
      </c>
      <c r="N160" s="57" t="s">
        <v>967</v>
      </c>
      <c r="O160" s="58" t="s">
        <v>86</v>
      </c>
      <c r="P160" s="58"/>
      <c r="Q160" s="58" t="s">
        <v>86</v>
      </c>
      <c r="R160" s="58"/>
      <c r="S160" s="54" t="s">
        <v>968</v>
      </c>
      <c r="T160" s="57" t="s">
        <v>977</v>
      </c>
      <c r="U160" s="57" t="s">
        <v>978</v>
      </c>
      <c r="V160" s="57"/>
      <c r="W160" s="57" t="s">
        <v>86</v>
      </c>
      <c r="X160" s="147">
        <f ca="1">IF(ISBLANK(D160),"",IF('order-admin-units'!$I$1&lt;&gt;"y", "", IF((K160="")*(ISBLANK(D160)=FALSE), 'order-admin-units'!$B$1+1, VLOOKUP(K160, ordercountry, 2))))</f>
        <v>1</v>
      </c>
      <c r="Y160" s="147">
        <f ca="1">IF(ISBLANK(D160),"",IF('order-admin-units'!$I$1&lt;&gt;"y", "", IF(L160="", 'order-admin-units'!$B$2+1, VLOOKUP(K160&amp;"@"&amp;L160, orderadmin, 2))))</f>
        <v>4</v>
      </c>
      <c r="Z160" s="147" t="str">
        <f t="shared" si="21"/>
        <v>USAArizonaYumaYuma</v>
      </c>
      <c r="AA160" s="147" t="str">
        <f t="shared" si="22"/>
        <v>Kukulcania arizonicaUSAArizonaYumaYuma[N32.69265°, W114.62769°]P. Covingto13/II/1956</v>
      </c>
      <c r="AB160" s="147" t="str">
        <f t="shared" si="23"/>
        <v>Kukulcania arizonicaUSAArizonaYumaYuma[N32.69265°, W114.62769°]P. Covingto13/II/1956MCZ 145396</v>
      </c>
      <c r="AC160" s="147" t="str">
        <f t="shared" si="17"/>
        <v>Kukulcania arizonicaUSAArizonaYumaYuma[N32.69265°, W114.62769°]P. Covingto13/II/1956</v>
      </c>
      <c r="AD160" s="11" t="str">
        <f t="shared" si="18"/>
        <v/>
      </c>
      <c r="AE160" s="11" t="str">
        <f t="array" ref="AE160">IF(ISBLANK(D160),"",IF(OR($H$2="y",$H$2="m"),IF(AA160=AA159,IF(OR(AB160=$AB$4:$AB159)=FALSE,AE159&amp;C160,AE159),"("&amp;C160)&amp;IF(AA160=AA161,IF(OR(AB161=$AB$4:$AB160)=FALSE,", ",""),") "),""))</f>
        <v/>
      </c>
      <c r="AF160" s="11" t="str">
        <f t="shared" si="19"/>
        <v/>
      </c>
      <c r="AG160" s="11" t="str">
        <f t="array" ref="AG160">IF(ISBLANK(D160),"",IF(OR($H$2="y",$H$2="m"),IF(AA160=AA159,IF(OR(AC160=$AC$4:$AC159)=FALSE,AG159&amp;AF160,AG159),"("&amp;AF160)&amp;IF(AA160=AA161,IF(OR(AC161=$AC$4:$AC160)=FALSE,", ",""),") "),""))</f>
        <v/>
      </c>
      <c r="AH160" s="10" t="str">
        <f>IF((ISBLANK(D160)),"",IF(D160=D159,AH159,"")&amp;IF(B159&lt;&gt;B160,((IF(ISBLANK(E160),$D$3&amp;"Non-type material: "&amp;$D$3,$D$3&amp;INDEX('type-categories'!$A$2:$B$100,MATCH(E160,'type-categories'!$A$2:$A$100,0),2)&amp;$D$3))),"")&amp;(IF(K160&lt;&gt;K159,$C$2&amp;K160&amp;$K$3&amp;$C$2&amp;" ",(IF(B160&lt;&gt;B159,$C$2&amp;K160&amp;$K$3&amp;$C$2&amp;" ",""))))&amp;(IF(L160="","",((IF(L160&lt;&gt;L159,$D$2&amp;L160&amp;$L$3&amp;$D$2&amp;" ",IF(B160&lt;&gt;B159,$D$2&amp;L160&amp;$L$3&amp;$D$2&amp;" ",""))))))&amp;(IF(M160="","",((IF(M160&lt;&gt;M159,$E$2&amp;M160&amp;$E$2&amp;","&amp;" ",IF(B160&lt;&gt;B159,$E$2&amp;M160&amp;$E$2&amp;",",""))))))&amp;(IF(N160="","",IF(N160&lt;&gt;N159,N160&amp;", ",IF(B160&lt;&gt;B159,N160&amp;", ",""))))&amp;(IF(ISBLANK(O160),"",(IF(O160&lt;&gt;O159,O160&amp;", ",IF(B160&lt;&gt;B159,O160&amp;", ","")))))&amp;(IF(ISBLANK(P160),"",(IF(P160&lt;&gt;P159,P160&amp;", ",IF(B160&lt;&gt;B159,P160&amp;", ",IF(Z160&lt;&gt;Z159,P160&amp;", ",""))))))&amp;(IF(ISBLANK(Q160),"",(IF(Q160&lt;&gt;Q159,Q160&amp;", ",IF(B160&lt;&gt;B159,Q160&amp;", ",IF(Z160&lt;&gt;Z159,Q160&amp;", ",""))))))&amp;(IF(ISBLANK(R160),"",(IF(R160&lt;&gt;R159,R160&amp;"m, ",IF(B160&lt;&gt;B159,R160&amp;"m, ",IF(Z160&lt;&gt;Z159,R160&amp;"m, ",""))))))&amp;IF(ISBLANK(S160),"",(IF(B160&lt;&gt;B159,S160&amp;", ",IF(S160&lt;&gt;S159,IF((Z160=Z159),"same locality "&amp;S160&amp;", ",S160&amp;", "),""))))&amp;(IF(ISBLANK(T160),"",(IF(T160&lt;&gt;T159,IF(ISBLANK(F$2),T160&amp;", ",T160&amp;" "&amp;F$2&amp;", "),(IF(B160&lt;&gt;B159,IF(ISBLANK(F$2),T160&amp;", ",T160&amp;" "&amp;F$2&amp;", "),(IF(Z160&lt;&gt;Z159,IF(ISBLANK(F$2),T160&amp;", ",T160&amp;" "&amp;F$2&amp;", "),IF((U160&lt;&gt;U159)*($G$2="Y"),"same collector, ","")))))))))&amp;(IF(ISBLANK(U160),"",(IF(U160&lt;&gt;U159,U160&amp;", ",(IF(B160&lt;&gt;B159,U160&amp;", ",IF(Z160&lt;&gt;Z159,U160&amp;", ",(IF(T160&lt;&gt;T159,IF((T160&lt;&gt;T159)*($G$2="Y"),"same date, ", ""),IF((T160=T159)*(U160=U159)*(S160&lt;&gt;S159)*($G$2="Y"),"same collector and date, ", ""))))))))))&amp;(IF(ISBLANK(V160),"",V160&amp;", "))&amp;IF((AA160&lt;&gt;AA161)*($H$2="y"),AD160&amp;AE160,IF((AA160&lt;&gt;AA161)*($H$2="m"),AD160&amp;AG160,IF(($H$2&lt;&gt;"m")*($H$2&lt;&gt;"Y"),(IF(F160=0,"",F160&amp;" "&amp;$F$4&amp;" "))&amp;(IF(G160=0,"",G160&amp;" "&amp;$G$4&amp;" "))&amp;(IF(H160=0,"",H160&amp;" "&amp;H$4&amp;" "))&amp;(IF(I160=0,"",I160&amp;" "&amp;$I$4&amp;" "))&amp;(IF(J160=0,"",J160&amp;" "&amp;$J$4&amp;" "))&amp;IF((ISBLANK(C160)),"","("&amp;C160&amp;")"),"")))&amp;IF((B160=B161)*(K160=K161)*(L160=L161)*(M160=M161),IF(($H$2&lt;&gt;"m")*($H$2&lt;&gt;"Y"), ", ", IF((ISNUMBER(FIND(")",AE160))), ", ", "")),IF((B160=B161)*(K160=K161)*(L160=L161),";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v>
      </c>
      <c r="AI160" s="1"/>
    </row>
    <row r="161" spans="1:35" s="4" customFormat="1" x14ac:dyDescent="0.25">
      <c r="A161" s="3">
        <f t="shared" si="20"/>
        <v>1</v>
      </c>
      <c r="B161" s="53" t="str">
        <f t="shared" si="24"/>
        <v>Kukulcania arizonica</v>
      </c>
      <c r="C161" s="57" t="s">
        <v>234</v>
      </c>
      <c r="D161" s="57" t="s">
        <v>204</v>
      </c>
      <c r="E161" s="57"/>
      <c r="F161" s="57">
        <v>0</v>
      </c>
      <c r="G161" s="57">
        <v>1</v>
      </c>
      <c r="H161" s="57">
        <v>0</v>
      </c>
      <c r="I161" s="57"/>
      <c r="J161" s="57"/>
      <c r="K161" s="57" t="s">
        <v>366</v>
      </c>
      <c r="L161" s="57" t="s">
        <v>75</v>
      </c>
      <c r="M161" s="54" t="s">
        <v>529</v>
      </c>
      <c r="N161" s="57" t="s">
        <v>979</v>
      </c>
      <c r="O161" s="58" t="s">
        <v>86</v>
      </c>
      <c r="P161" s="58"/>
      <c r="Q161" s="58" t="s">
        <v>86</v>
      </c>
      <c r="R161" s="58"/>
      <c r="S161" s="54" t="s">
        <v>980</v>
      </c>
      <c r="T161" s="57" t="s">
        <v>982</v>
      </c>
      <c r="U161" s="57" t="s">
        <v>983</v>
      </c>
      <c r="V161" s="57"/>
      <c r="W161" s="57" t="s">
        <v>86</v>
      </c>
      <c r="X161" s="147">
        <f ca="1">IF(ISBLANK(D161),"",IF('order-admin-units'!$I$1&lt;&gt;"y", "", IF((K161="")*(ISBLANK(D161)=FALSE), 'order-admin-units'!$B$1+1, VLOOKUP(K161, ordercountry, 2))))</f>
        <v>1</v>
      </c>
      <c r="Y161" s="147">
        <f ca="1">IF(ISBLANK(D161),"",IF('order-admin-units'!$I$1&lt;&gt;"y", "", IF(L161="", 'order-admin-units'!$B$2+1, VLOOKUP(K161&amp;"@"&amp;L161, orderadmin, 2))))</f>
        <v>1</v>
      </c>
      <c r="Z161" s="147" t="str">
        <f t="shared" si="21"/>
        <v>USACaliforniaImperialBrawley</v>
      </c>
      <c r="AA161" s="147" t="str">
        <f t="shared" si="22"/>
        <v>Kukulcania arizonicaUSACaliforniaImperialBrawley[N32.97866°, W115.53027°]J.Y. SandovalXII/1971</v>
      </c>
      <c r="AB161" s="147" t="str">
        <f t="shared" si="23"/>
        <v xml:space="preserve">Kukulcania arizonicaUSACaliforniaImperialBrawley[N32.97866°, W115.53027°]J.Y. SandovalXII/1971USNM </v>
      </c>
      <c r="AC161" s="147" t="str">
        <f t="shared" si="17"/>
        <v>Kukulcania arizonicaUSACaliforniaImperialBrawley[N32.97866°, W115.53027°]J.Y. SandovalXII/1971</v>
      </c>
      <c r="AD161" s="11" t="str">
        <f t="shared" si="18"/>
        <v/>
      </c>
      <c r="AE161" s="11" t="str">
        <f t="array" ref="AE161">IF(ISBLANK(D161),"",IF(OR($H$2="y",$H$2="m"),IF(AA161=AA160,IF(OR(AB161=$AB$4:$AB160)=FALSE,AE160&amp;C161,AE160),"("&amp;C161)&amp;IF(AA161=AA162,IF(OR(AB162=$AB$4:$AB161)=FALSE,", ",""),") "),""))</f>
        <v/>
      </c>
      <c r="AF161" s="11" t="str">
        <f t="shared" si="19"/>
        <v/>
      </c>
      <c r="AG161" s="11" t="str">
        <f t="array" ref="AG161">IF(ISBLANK(D161),"",IF(OR($H$2="y",$H$2="m"),IF(AA161=AA160,IF(OR(AC161=$AC$4:$AC160)=FALSE,AG160&amp;AF161,AG160),"("&amp;AF161)&amp;IF(AA161=AA162,IF(OR(AC162=$AC$4:$AC161)=FALSE,", ",""),") "),""))</f>
        <v/>
      </c>
      <c r="AH161" s="10" t="str">
        <f>IF((ISBLANK(D161)),"",IF(D161=D160,AH160,"")&amp;IF(B160&lt;&gt;B161,((IF(ISBLANK(E161),$D$3&amp;"Non-type material: "&amp;$D$3,$D$3&amp;INDEX('type-categories'!$A$2:$B$100,MATCH(E161,'type-categories'!$A$2:$A$100,0),2)&amp;$D$3))),"")&amp;(IF(K161&lt;&gt;K160,$C$2&amp;K161&amp;$K$3&amp;$C$2&amp;" ",(IF(B161&lt;&gt;B160,$C$2&amp;K161&amp;$K$3&amp;$C$2&amp;" ",""))))&amp;(IF(L161="","",((IF(L161&lt;&gt;L160,$D$2&amp;L161&amp;$L$3&amp;$D$2&amp;" ",IF(B161&lt;&gt;B160,$D$2&amp;L161&amp;$L$3&amp;$D$2&amp;" ",""))))))&amp;(IF(M161="","",((IF(M161&lt;&gt;M160,$E$2&amp;M161&amp;$E$2&amp;","&amp;" ",IF(B161&lt;&gt;B160,$E$2&amp;M161&amp;$E$2&amp;",",""))))))&amp;(IF(N161="","",IF(N161&lt;&gt;N160,N161&amp;", ",IF(B161&lt;&gt;B160,N161&amp;", ",""))))&amp;(IF(ISBLANK(O161),"",(IF(O161&lt;&gt;O160,O161&amp;", ",IF(B161&lt;&gt;B160,O161&amp;", ","")))))&amp;(IF(ISBLANK(P161),"",(IF(P161&lt;&gt;P160,P161&amp;", ",IF(B161&lt;&gt;B160,P161&amp;", ",IF(Z161&lt;&gt;Z160,P161&amp;", ",""))))))&amp;(IF(ISBLANK(Q161),"",(IF(Q161&lt;&gt;Q160,Q161&amp;", ",IF(B161&lt;&gt;B160,Q161&amp;", ",IF(Z161&lt;&gt;Z160,Q161&amp;", ",""))))))&amp;(IF(ISBLANK(R161),"",(IF(R161&lt;&gt;R160,R161&amp;"m, ",IF(B161&lt;&gt;B160,R161&amp;"m, ",IF(Z161&lt;&gt;Z160,R161&amp;"m, ",""))))))&amp;IF(ISBLANK(S161),"",(IF(B161&lt;&gt;B160,S161&amp;", ",IF(S161&lt;&gt;S160,IF((Z161=Z160),"same locality "&amp;S161&amp;", ",S161&amp;", "),""))))&amp;(IF(ISBLANK(T161),"",(IF(T161&lt;&gt;T160,IF(ISBLANK(F$2),T161&amp;", ",T161&amp;" "&amp;F$2&amp;", "),(IF(B161&lt;&gt;B160,IF(ISBLANK(F$2),T161&amp;", ",T161&amp;" "&amp;F$2&amp;", "),(IF(Z161&lt;&gt;Z160,IF(ISBLANK(F$2),T161&amp;", ",T161&amp;" "&amp;F$2&amp;", "),IF((U161&lt;&gt;U160)*($G$2="Y"),"same collector, ","")))))))))&amp;(IF(ISBLANK(U161),"",(IF(U161&lt;&gt;U160,U161&amp;", ",(IF(B161&lt;&gt;B160,U161&amp;", ",IF(Z161&lt;&gt;Z160,U161&amp;", ",(IF(T161&lt;&gt;T160,IF((T161&lt;&gt;T160)*($G$2="Y"),"same date, ", ""),IF((T161=T160)*(U161=U160)*(S161&lt;&gt;S160)*($G$2="Y"),"same collector and date, ", ""))))))))))&amp;(IF(ISBLANK(V161),"",V161&amp;", "))&amp;IF((AA161&lt;&gt;AA162)*($H$2="y"),AD161&amp;AE161,IF((AA161&lt;&gt;AA162)*($H$2="m"),AD161&amp;AG161,IF(($H$2&lt;&gt;"m")*($H$2&lt;&gt;"Y"),(IF(F161=0,"",F161&amp;" "&amp;$F$4&amp;" "))&amp;(IF(G161=0,"",G161&amp;" "&amp;$G$4&amp;" "))&amp;(IF(H161=0,"",H161&amp;" "&amp;H$4&amp;" "))&amp;(IF(I161=0,"",I161&amp;" "&amp;$I$4&amp;" "))&amp;(IF(J161=0,"",J161&amp;" "&amp;$J$4&amp;" "))&amp;IF((ISBLANK(C161)),"","("&amp;C161&amp;")"),"")))&amp;IF((B161=B162)*(K161=K162)*(L161=L162)*(M161=M162),IF(($H$2&lt;&gt;"m")*($H$2&lt;&gt;"Y"), ", ", IF((ISNUMBER(FIND(")",AE161))), ", ", "")),IF((B161=B162)*(K161=K162)*(L161=L162),";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v>
      </c>
      <c r="AI161" s="1"/>
    </row>
    <row r="162" spans="1:35" s="4" customFormat="1" x14ac:dyDescent="0.25">
      <c r="A162" s="3">
        <f t="shared" si="20"/>
        <v>1</v>
      </c>
      <c r="B162" s="53" t="str">
        <f t="shared" si="24"/>
        <v>Kukulcania arizonica</v>
      </c>
      <c r="C162" s="57" t="s">
        <v>234</v>
      </c>
      <c r="D162" s="57" t="s">
        <v>204</v>
      </c>
      <c r="E162" s="57"/>
      <c r="F162" s="57">
        <v>0</v>
      </c>
      <c r="G162" s="57">
        <v>1</v>
      </c>
      <c r="H162" s="57">
        <v>10</v>
      </c>
      <c r="I162" s="57"/>
      <c r="J162" s="57"/>
      <c r="K162" s="57" t="s">
        <v>366</v>
      </c>
      <c r="L162" s="57" t="s">
        <v>75</v>
      </c>
      <c r="M162" s="54" t="s">
        <v>529</v>
      </c>
      <c r="N162" s="57" t="s">
        <v>979</v>
      </c>
      <c r="O162" s="58" t="s">
        <v>86</v>
      </c>
      <c r="P162" s="58"/>
      <c r="Q162" s="58" t="s">
        <v>86</v>
      </c>
      <c r="R162" s="58"/>
      <c r="S162" s="54" t="s">
        <v>980</v>
      </c>
      <c r="T162" s="57"/>
      <c r="U162" s="57" t="s">
        <v>86</v>
      </c>
      <c r="V162" s="57"/>
      <c r="W162" s="57" t="s">
        <v>981</v>
      </c>
      <c r="X162" s="147">
        <f ca="1">IF(ISBLANK(D162),"",IF('order-admin-units'!$I$1&lt;&gt;"y", "", IF((K162="")*(ISBLANK(D162)=FALSE), 'order-admin-units'!$B$1+1, VLOOKUP(K162, ordercountry, 2))))</f>
        <v>1</v>
      </c>
      <c r="Y162" s="147">
        <f ca="1">IF(ISBLANK(D162),"",IF('order-admin-units'!$I$1&lt;&gt;"y", "", IF(L162="", 'order-admin-units'!$B$2+1, VLOOKUP(K162&amp;"@"&amp;L162, orderadmin, 2))))</f>
        <v>1</v>
      </c>
      <c r="Z162" s="147" t="str">
        <f t="shared" si="21"/>
        <v>USACaliforniaImperialBrawley</v>
      </c>
      <c r="AA162" s="147" t="str">
        <f t="shared" si="22"/>
        <v>Kukulcania arizonicaUSACaliforniaImperialBrawley[N32.97866°, W115.53027°]</v>
      </c>
      <c r="AB162" s="147" t="str">
        <f t="shared" si="23"/>
        <v xml:space="preserve">Kukulcania arizonicaUSACaliforniaImperialBrawley[N32.97866°, W115.53027°]USNM </v>
      </c>
      <c r="AC162" s="147" t="str">
        <f t="shared" si="17"/>
        <v>Kukulcania arizonicaUSACaliforniaImperialBrawley[N32.97866°, W115.53027°]</v>
      </c>
      <c r="AD162" s="11" t="str">
        <f t="shared" si="18"/>
        <v/>
      </c>
      <c r="AE162" s="11" t="str">
        <f t="array" ref="AE162">IF(ISBLANK(D162),"",IF(OR($H$2="y",$H$2="m"),IF(AA162=AA161,IF(OR(AB162=$AB$4:$AB161)=FALSE,AE161&amp;C162,AE161),"("&amp;C162)&amp;IF(AA162=AA163,IF(OR(AB163=$AB$4:$AB162)=FALSE,", ",""),") "),""))</f>
        <v/>
      </c>
      <c r="AF162" s="11" t="str">
        <f t="shared" si="19"/>
        <v/>
      </c>
      <c r="AG162" s="11" t="str">
        <f t="array" ref="AG162">IF(ISBLANK(D162),"",IF(OR($H$2="y",$H$2="m"),IF(AA162=AA161,IF(OR(AC162=$AC$4:$AC161)=FALSE,AG161&amp;AF162,AG161),"("&amp;AF162)&amp;IF(AA162=AA163,IF(OR(AC163=$AC$4:$AC162)=FALSE,", ",""),") "),""))</f>
        <v/>
      </c>
      <c r="AH162" s="10" t="str">
        <f>IF((ISBLANK(D162)),"",IF(D162=D161,AH161,"")&amp;IF(B161&lt;&gt;B162,((IF(ISBLANK(E162),$D$3&amp;"Non-type material: "&amp;$D$3,$D$3&amp;INDEX('type-categories'!$A$2:$B$100,MATCH(E162,'type-categories'!$A$2:$A$100,0),2)&amp;$D$3))),"")&amp;(IF(K162&lt;&gt;K161,$C$2&amp;K162&amp;$K$3&amp;$C$2&amp;" ",(IF(B162&lt;&gt;B161,$C$2&amp;K162&amp;$K$3&amp;$C$2&amp;" ",""))))&amp;(IF(L162="","",((IF(L162&lt;&gt;L161,$D$2&amp;L162&amp;$L$3&amp;$D$2&amp;" ",IF(B162&lt;&gt;B161,$D$2&amp;L162&amp;$L$3&amp;$D$2&amp;" ",""))))))&amp;(IF(M162="","",((IF(M162&lt;&gt;M161,$E$2&amp;M162&amp;$E$2&amp;","&amp;" ",IF(B162&lt;&gt;B161,$E$2&amp;M162&amp;$E$2&amp;",",""))))))&amp;(IF(N162="","",IF(N162&lt;&gt;N161,N162&amp;", ",IF(B162&lt;&gt;B161,N162&amp;", ",""))))&amp;(IF(ISBLANK(O162),"",(IF(O162&lt;&gt;O161,O162&amp;", ",IF(B162&lt;&gt;B161,O162&amp;", ","")))))&amp;(IF(ISBLANK(P162),"",(IF(P162&lt;&gt;P161,P162&amp;", ",IF(B162&lt;&gt;B161,P162&amp;", ",IF(Z162&lt;&gt;Z161,P162&amp;", ",""))))))&amp;(IF(ISBLANK(Q162),"",(IF(Q162&lt;&gt;Q161,Q162&amp;", ",IF(B162&lt;&gt;B161,Q162&amp;", ",IF(Z162&lt;&gt;Z161,Q162&amp;", ",""))))))&amp;(IF(ISBLANK(R162),"",(IF(R162&lt;&gt;R161,R162&amp;"m, ",IF(B162&lt;&gt;B161,R162&amp;"m, ",IF(Z162&lt;&gt;Z161,R162&amp;"m, ",""))))))&amp;IF(ISBLANK(S162),"",(IF(B162&lt;&gt;B161,S162&amp;", ",IF(S162&lt;&gt;S161,IF((Z162=Z161),"same locality "&amp;S162&amp;", ",S162&amp;", "),""))))&amp;(IF(ISBLANK(T162),"",(IF(T162&lt;&gt;T161,IF(ISBLANK(F$2),T162&amp;", ",T162&amp;" "&amp;F$2&amp;", "),(IF(B162&lt;&gt;B161,IF(ISBLANK(F$2),T162&amp;", ",T162&amp;" "&amp;F$2&amp;", "),(IF(Z162&lt;&gt;Z161,IF(ISBLANK(F$2),T162&amp;", ",T162&amp;" "&amp;F$2&amp;", "),IF((U162&lt;&gt;U161)*($G$2="Y"),"same collector, ","")))))))))&amp;(IF(ISBLANK(U162),"",(IF(U162&lt;&gt;U161,U162&amp;", ",(IF(B162&lt;&gt;B161,U162&amp;", ",IF(Z162&lt;&gt;Z161,U162&amp;", ",(IF(T162&lt;&gt;T161,IF((T162&lt;&gt;T161)*($G$2="Y"),"same date, ", ""),IF((T162=T161)*(U162=U161)*(S162&lt;&gt;S161)*($G$2="Y"),"same collector and date, ", ""))))))))))&amp;(IF(ISBLANK(V162),"",V162&amp;", "))&amp;IF((AA162&lt;&gt;AA163)*($H$2="y"),AD162&amp;AE162,IF((AA162&lt;&gt;AA163)*($H$2="m"),AD162&amp;AG162,IF(($H$2&lt;&gt;"m")*($H$2&lt;&gt;"Y"),(IF(F162=0,"",F162&amp;" "&amp;$F$4&amp;" "))&amp;(IF(G162=0,"",G162&amp;" "&amp;$G$4&amp;" "))&amp;(IF(H162=0,"",H162&amp;" "&amp;H$4&amp;" "))&amp;(IF(I162=0,"",I162&amp;" "&amp;$I$4&amp;" "))&amp;(IF(J162=0,"",J162&amp;" "&amp;$J$4&amp;" "))&amp;IF((ISBLANK(C162)),"","("&amp;C162&amp;")"),"")))&amp;IF((B162=B163)*(K162=K163)*(L162=L163)*(M162=M163),IF(($H$2&lt;&gt;"m")*($H$2&lt;&gt;"Y"), ", ", IF((ISNUMBER(FIND(")",AE162))), ", ", "")),IF((B162=B163)*(K162=K163)*(L162=L163),";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v>
      </c>
      <c r="AI162" s="1"/>
    </row>
    <row r="163" spans="1:35" s="4" customFormat="1" x14ac:dyDescent="0.25">
      <c r="A163" s="3">
        <f t="shared" si="20"/>
        <v>1</v>
      </c>
      <c r="B163" s="53" t="str">
        <f t="shared" si="24"/>
        <v>Kukulcania arizonica</v>
      </c>
      <c r="C163" s="57" t="s">
        <v>205</v>
      </c>
      <c r="D163" s="57" t="s">
        <v>204</v>
      </c>
      <c r="E163" s="57"/>
      <c r="F163" s="57">
        <v>1</v>
      </c>
      <c r="G163" s="57">
        <v>0</v>
      </c>
      <c r="H163" s="57">
        <v>0</v>
      </c>
      <c r="I163" s="57"/>
      <c r="J163" s="57"/>
      <c r="K163" s="57" t="s">
        <v>366</v>
      </c>
      <c r="L163" s="57" t="s">
        <v>75</v>
      </c>
      <c r="M163" s="54" t="s">
        <v>529</v>
      </c>
      <c r="N163" s="57" t="s">
        <v>984</v>
      </c>
      <c r="O163" s="58" t="s">
        <v>86</v>
      </c>
      <c r="P163" s="58"/>
      <c r="Q163" s="58" t="s">
        <v>86</v>
      </c>
      <c r="R163" s="58"/>
      <c r="S163" s="54" t="s">
        <v>985</v>
      </c>
      <c r="T163" s="57" t="s">
        <v>396</v>
      </c>
      <c r="U163" s="57" t="s">
        <v>986</v>
      </c>
      <c r="V163" s="57"/>
      <c r="W163" s="57" t="s">
        <v>86</v>
      </c>
      <c r="X163" s="147">
        <f ca="1">IF(ISBLANK(D163),"",IF('order-admin-units'!$I$1&lt;&gt;"y", "", IF((K163="")*(ISBLANK(D163)=FALSE), 'order-admin-units'!$B$1+1, VLOOKUP(K163, ordercountry, 2))))</f>
        <v>1</v>
      </c>
      <c r="Y163" s="147">
        <f ca="1">IF(ISBLANK(D163),"",IF('order-admin-units'!$I$1&lt;&gt;"y", "", IF(L163="", 'order-admin-units'!$B$2+1, VLOOKUP(K163&amp;"@"&amp;L163, orderadmin, 2))))</f>
        <v>1</v>
      </c>
      <c r="Z163" s="147" t="str">
        <f t="shared" si="21"/>
        <v>USACaliforniaImperialImperial Valley</v>
      </c>
      <c r="AA163" s="147" t="str">
        <f t="shared" si="22"/>
        <v>Kukulcania arizonicaUSACaliforniaImperialImperial Valley[N32.73755°, W114.9633°]V. RothV/1960</v>
      </c>
      <c r="AB163" s="147" t="str">
        <f t="shared" si="23"/>
        <v xml:space="preserve">Kukulcania arizonicaUSACaliforniaImperialImperial Valley[N32.73755°, W114.9633°]V. RothV/1960AMNH </v>
      </c>
      <c r="AC163" s="147" t="str">
        <f t="shared" si="17"/>
        <v>Kukulcania arizonicaUSACaliforniaImperialImperial Valley[N32.73755°, W114.9633°]V. RothV/1960</v>
      </c>
      <c r="AD163" s="11" t="str">
        <f t="shared" si="18"/>
        <v/>
      </c>
      <c r="AE163" s="11" t="str">
        <f t="array" ref="AE163">IF(ISBLANK(D163),"",IF(OR($H$2="y",$H$2="m"),IF(AA163=AA162,IF(OR(AB163=$AB$4:$AB162)=FALSE,AE162&amp;C163,AE162),"("&amp;C163)&amp;IF(AA163=AA164,IF(OR(AB164=$AB$4:$AB163)=FALSE,", ",""),") "),""))</f>
        <v/>
      </c>
      <c r="AF163" s="11" t="str">
        <f t="shared" si="19"/>
        <v/>
      </c>
      <c r="AG163" s="11" t="str">
        <f t="array" ref="AG163">IF(ISBLANK(D163),"",IF(OR($H$2="y",$H$2="m"),IF(AA163=AA162,IF(OR(AC163=$AC$4:$AC162)=FALSE,AG162&amp;AF163,AG162),"("&amp;AF163)&amp;IF(AA163=AA164,IF(OR(AC164=$AC$4:$AC163)=FALSE,", ",""),") "),""))</f>
        <v/>
      </c>
      <c r="AH163" s="10" t="str">
        <f>IF((ISBLANK(D163)),"",IF(D163=D162,AH162,"")&amp;IF(B162&lt;&gt;B163,((IF(ISBLANK(E163),$D$3&amp;"Non-type material: "&amp;$D$3,$D$3&amp;INDEX('type-categories'!$A$2:$B$100,MATCH(E163,'type-categories'!$A$2:$A$100,0),2)&amp;$D$3))),"")&amp;(IF(K163&lt;&gt;K162,$C$2&amp;K163&amp;$K$3&amp;$C$2&amp;" ",(IF(B163&lt;&gt;B162,$C$2&amp;K163&amp;$K$3&amp;$C$2&amp;" ",""))))&amp;(IF(L163="","",((IF(L163&lt;&gt;L162,$D$2&amp;L163&amp;$L$3&amp;$D$2&amp;" ",IF(B163&lt;&gt;B162,$D$2&amp;L163&amp;$L$3&amp;$D$2&amp;" ",""))))))&amp;(IF(M163="","",((IF(M163&lt;&gt;M162,$E$2&amp;M163&amp;$E$2&amp;","&amp;" ",IF(B163&lt;&gt;B162,$E$2&amp;M163&amp;$E$2&amp;",",""))))))&amp;(IF(N163="","",IF(N163&lt;&gt;N162,N163&amp;", ",IF(B163&lt;&gt;B162,N163&amp;", ",""))))&amp;(IF(ISBLANK(O163),"",(IF(O163&lt;&gt;O162,O163&amp;", ",IF(B163&lt;&gt;B162,O163&amp;", ","")))))&amp;(IF(ISBLANK(P163),"",(IF(P163&lt;&gt;P162,P163&amp;", ",IF(B163&lt;&gt;B162,P163&amp;", ",IF(Z163&lt;&gt;Z162,P163&amp;", ",""))))))&amp;(IF(ISBLANK(Q163),"",(IF(Q163&lt;&gt;Q162,Q163&amp;", ",IF(B163&lt;&gt;B162,Q163&amp;", ",IF(Z163&lt;&gt;Z162,Q163&amp;", ",""))))))&amp;(IF(ISBLANK(R163),"",(IF(R163&lt;&gt;R162,R163&amp;"m, ",IF(B163&lt;&gt;B162,R163&amp;"m, ",IF(Z163&lt;&gt;Z162,R163&amp;"m, ",""))))))&amp;IF(ISBLANK(S163),"",(IF(B163&lt;&gt;B162,S163&amp;", ",IF(S163&lt;&gt;S162,IF((Z163=Z162),"same locality "&amp;S163&amp;", ",S163&amp;", "),""))))&amp;(IF(ISBLANK(T163),"",(IF(T163&lt;&gt;T162,IF(ISBLANK(F$2),T163&amp;", ",T163&amp;" "&amp;F$2&amp;", "),(IF(B163&lt;&gt;B162,IF(ISBLANK(F$2),T163&amp;", ",T163&amp;" "&amp;F$2&amp;", "),(IF(Z163&lt;&gt;Z162,IF(ISBLANK(F$2),T163&amp;", ",T163&amp;" "&amp;F$2&amp;", "),IF((U163&lt;&gt;U162)*($G$2="Y"),"same collector, ","")))))))))&amp;(IF(ISBLANK(U163),"",(IF(U163&lt;&gt;U162,U163&amp;", ",(IF(B163&lt;&gt;B162,U163&amp;", ",IF(Z163&lt;&gt;Z162,U163&amp;", ",(IF(T163&lt;&gt;T162,IF((T163&lt;&gt;T162)*($G$2="Y"),"same date, ", ""),IF((T163=T162)*(U163=U162)*(S163&lt;&gt;S162)*($G$2="Y"),"same collector and date, ", ""))))))))))&amp;(IF(ISBLANK(V163),"",V163&amp;", "))&amp;IF((AA163&lt;&gt;AA164)*($H$2="y"),AD163&amp;AE163,IF((AA163&lt;&gt;AA164)*($H$2="m"),AD163&amp;AG163,IF(($H$2&lt;&gt;"m")*($H$2&lt;&gt;"Y"),(IF(F163=0,"",F163&amp;" "&amp;$F$4&amp;" "))&amp;(IF(G163=0,"",G163&amp;" "&amp;$G$4&amp;" "))&amp;(IF(H163=0,"",H163&amp;" "&amp;H$4&amp;" "))&amp;(IF(I163=0,"",I163&amp;" "&amp;$I$4&amp;" "))&amp;(IF(J163=0,"",J163&amp;" "&amp;$J$4&amp;" "))&amp;IF((ISBLANK(C163)),"","("&amp;C163&amp;")"),"")))&amp;IF((B163=B164)*(K163=K164)*(L163=L164)*(M163=M164),IF(($H$2&lt;&gt;"m")*($H$2&lt;&gt;"Y"), ", ", IF((ISNUMBER(FIND(")",AE163))), ", ", "")),IF((B163=B164)*(K163=K164)*(L163=L164),";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v>
      </c>
      <c r="AI163" s="1"/>
    </row>
    <row r="164" spans="1:35" s="4" customFormat="1" x14ac:dyDescent="0.25">
      <c r="A164" s="3">
        <f t="shared" si="20"/>
        <v>1</v>
      </c>
      <c r="B164" s="53" t="str">
        <f t="shared" si="24"/>
        <v>Kukulcania arizonica</v>
      </c>
      <c r="C164" s="57" t="s">
        <v>320</v>
      </c>
      <c r="D164" s="57" t="s">
        <v>204</v>
      </c>
      <c r="E164" s="57"/>
      <c r="F164" s="57">
        <v>2</v>
      </c>
      <c r="G164" s="57">
        <v>1</v>
      </c>
      <c r="H164" s="57">
        <v>0</v>
      </c>
      <c r="I164" s="57"/>
      <c r="J164" s="57"/>
      <c r="K164" s="57" t="s">
        <v>366</v>
      </c>
      <c r="L164" s="57" t="s">
        <v>75</v>
      </c>
      <c r="M164" s="54" t="s">
        <v>81</v>
      </c>
      <c r="N164" s="57" t="s">
        <v>987</v>
      </c>
      <c r="O164" s="58" t="s">
        <v>86</v>
      </c>
      <c r="P164" s="58" t="s">
        <v>993</v>
      </c>
      <c r="Q164" s="58" t="s">
        <v>86</v>
      </c>
      <c r="R164" s="58"/>
      <c r="S164" s="54" t="s">
        <v>994</v>
      </c>
      <c r="T164" s="57" t="s">
        <v>852</v>
      </c>
      <c r="U164" s="57" t="s">
        <v>995</v>
      </c>
      <c r="V164" s="57"/>
      <c r="W164" s="57" t="s">
        <v>86</v>
      </c>
      <c r="X164" s="147">
        <f ca="1">IF(ISBLANK(D164),"",IF('order-admin-units'!$I$1&lt;&gt;"y", "", IF((K164="")*(ISBLANK(D164)=FALSE), 'order-admin-units'!$B$1+1, VLOOKUP(K164, ordercountry, 2))))</f>
        <v>1</v>
      </c>
      <c r="Y164" s="147">
        <f ca="1">IF(ISBLANK(D164),"",IF('order-admin-units'!$I$1&lt;&gt;"y", "", IF(L164="", 'order-admin-units'!$B$2+1, VLOOKUP(K164&amp;"@"&amp;L164, orderadmin, 2))))</f>
        <v>1</v>
      </c>
      <c r="Z164" s="147" t="str">
        <f t="shared" si="21"/>
        <v>USACaliforniaRiversideBlythe</v>
      </c>
      <c r="AA164" s="147" t="str">
        <f t="shared" si="22"/>
        <v>Kukulcania arizonicaUSACaliforniaRiversideBlythein garage[N33.61777°, W114.58826°, 76m]E. Sanders11/VII/1935</v>
      </c>
      <c r="AB164" s="147" t="str">
        <f t="shared" si="23"/>
        <v>Kukulcania arizonicaUSACaliforniaRiversideBlythein garage[N33.61777°, W114.58826°, 76m]E. Sanders11/VII/1935MCZ 145398</v>
      </c>
      <c r="AC164" s="147" t="str">
        <f t="shared" si="17"/>
        <v>Kukulcania arizonicaUSACaliforniaRiversideBlythein garage[N33.61777°, W114.58826°, 76m]E. Sanders11/VII/1935</v>
      </c>
      <c r="AD164" s="11" t="str">
        <f t="shared" si="18"/>
        <v/>
      </c>
      <c r="AE164" s="11" t="str">
        <f t="array" ref="AE164">IF(ISBLANK(D164),"",IF(OR($H$2="y",$H$2="m"),IF(AA164=AA163,IF(OR(AB164=$AB$4:$AB163)=FALSE,AE163&amp;C164,AE163),"("&amp;C164)&amp;IF(AA164=AA165,IF(OR(AB165=$AB$4:$AB164)=FALSE,", ",""),") "),""))</f>
        <v/>
      </c>
      <c r="AF164" s="11" t="str">
        <f t="shared" si="19"/>
        <v/>
      </c>
      <c r="AG164" s="11" t="str">
        <f t="array" ref="AG164">IF(ISBLANK(D164),"",IF(OR($H$2="y",$H$2="m"),IF(AA164=AA163,IF(OR(AC164=$AC$4:$AC163)=FALSE,AG163&amp;AF164,AG163),"("&amp;AF164)&amp;IF(AA164=AA165,IF(OR(AC165=$AC$4:$AC164)=FALSE,", ",""),") "),""))</f>
        <v/>
      </c>
      <c r="AH164" s="10" t="str">
        <f>IF((ISBLANK(D164)),"",IF(D164=D163,AH163,"")&amp;IF(B163&lt;&gt;B164,((IF(ISBLANK(E164),$D$3&amp;"Non-type material: "&amp;$D$3,$D$3&amp;INDEX('type-categories'!$A$2:$B$100,MATCH(E164,'type-categories'!$A$2:$A$100,0),2)&amp;$D$3))),"")&amp;(IF(K164&lt;&gt;K163,$C$2&amp;K164&amp;$K$3&amp;$C$2&amp;" ",(IF(B164&lt;&gt;B163,$C$2&amp;K164&amp;$K$3&amp;$C$2&amp;" ",""))))&amp;(IF(L164="","",((IF(L164&lt;&gt;L163,$D$2&amp;L164&amp;$L$3&amp;$D$2&amp;" ",IF(B164&lt;&gt;B163,$D$2&amp;L164&amp;$L$3&amp;$D$2&amp;" ",""))))))&amp;(IF(M164="","",((IF(M164&lt;&gt;M163,$E$2&amp;M164&amp;$E$2&amp;","&amp;" ",IF(B164&lt;&gt;B163,$E$2&amp;M164&amp;$E$2&amp;",",""))))))&amp;(IF(N164="","",IF(N164&lt;&gt;N163,N164&amp;", ",IF(B164&lt;&gt;B163,N164&amp;", ",""))))&amp;(IF(ISBLANK(O164),"",(IF(O164&lt;&gt;O163,O164&amp;", ",IF(B164&lt;&gt;B163,O164&amp;", ","")))))&amp;(IF(ISBLANK(P164),"",(IF(P164&lt;&gt;P163,P164&amp;", ",IF(B164&lt;&gt;B163,P164&amp;", ",IF(Z164&lt;&gt;Z163,P164&amp;", ",""))))))&amp;(IF(ISBLANK(Q164),"",(IF(Q164&lt;&gt;Q163,Q164&amp;", ",IF(B164&lt;&gt;B163,Q164&amp;", ",IF(Z164&lt;&gt;Z163,Q164&amp;", ",""))))))&amp;(IF(ISBLANK(R164),"",(IF(R164&lt;&gt;R163,R164&amp;"m, ",IF(B164&lt;&gt;B163,R164&amp;"m, ",IF(Z164&lt;&gt;Z163,R164&amp;"m, ",""))))))&amp;IF(ISBLANK(S164),"",(IF(B164&lt;&gt;B163,S164&amp;", ",IF(S164&lt;&gt;S163,IF((Z164=Z163),"same locality "&amp;S164&amp;", ",S164&amp;", "),""))))&amp;(IF(ISBLANK(T164),"",(IF(T164&lt;&gt;T163,IF(ISBLANK(F$2),T164&amp;", ",T164&amp;" "&amp;F$2&amp;", "),(IF(B164&lt;&gt;B163,IF(ISBLANK(F$2),T164&amp;", ",T164&amp;" "&amp;F$2&amp;", "),(IF(Z164&lt;&gt;Z163,IF(ISBLANK(F$2),T164&amp;", ",T164&amp;" "&amp;F$2&amp;", "),IF((U164&lt;&gt;U163)*($G$2="Y"),"same collector, ","")))))))))&amp;(IF(ISBLANK(U164),"",(IF(U164&lt;&gt;U163,U164&amp;", ",(IF(B164&lt;&gt;B163,U164&amp;", ",IF(Z164&lt;&gt;Z163,U164&amp;", ",(IF(T164&lt;&gt;T163,IF((T164&lt;&gt;T163)*($G$2="Y"),"same date, ", ""),IF((T164=T163)*(U164=U163)*(S164&lt;&gt;S163)*($G$2="Y"),"same collector and date, ", ""))))))))))&amp;(IF(ISBLANK(V164),"",V164&amp;", "))&amp;IF((AA164&lt;&gt;AA165)*($H$2="y"),AD164&amp;AE164,IF((AA164&lt;&gt;AA165)*($H$2="m"),AD164&amp;AG164,IF(($H$2&lt;&gt;"m")*($H$2&lt;&gt;"Y"),(IF(F164=0,"",F164&amp;" "&amp;$F$4&amp;" "))&amp;(IF(G164=0,"",G164&amp;" "&amp;$G$4&amp;" "))&amp;(IF(H164=0,"",H164&amp;" "&amp;H$4&amp;" "))&amp;(IF(I164=0,"",I164&amp;" "&amp;$I$4&amp;" "))&amp;(IF(J164=0,"",J164&amp;" "&amp;$J$4&amp;" "))&amp;IF((ISBLANK(C164)),"","("&amp;C164&amp;")"),"")))&amp;IF((B164=B165)*(K164=K165)*(L164=L165)*(M164=M165),IF(($H$2&lt;&gt;"m")*($H$2&lt;&gt;"Y"), ", ", IF((ISNUMBER(FIND(")",AE164))), ", ", "")),IF((B164=B165)*(K164=K165)*(L164=L165),";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v>
      </c>
      <c r="AI164" s="1"/>
    </row>
    <row r="165" spans="1:35" s="4" customFormat="1" x14ac:dyDescent="0.25">
      <c r="A165" s="3">
        <f t="shared" si="20"/>
        <v>1</v>
      </c>
      <c r="B165" s="53" t="str">
        <f t="shared" si="24"/>
        <v>Kukulcania arizonica</v>
      </c>
      <c r="C165" s="57" t="s">
        <v>205</v>
      </c>
      <c r="D165" s="57" t="s">
        <v>204</v>
      </c>
      <c r="E165" s="57"/>
      <c r="F165" s="57">
        <v>1</v>
      </c>
      <c r="G165" s="57">
        <v>0</v>
      </c>
      <c r="H165" s="57">
        <v>0</v>
      </c>
      <c r="I165" s="57"/>
      <c r="J165" s="57"/>
      <c r="K165" s="57" t="s">
        <v>366</v>
      </c>
      <c r="L165" s="57" t="s">
        <v>75</v>
      </c>
      <c r="M165" s="54" t="s">
        <v>81</v>
      </c>
      <c r="N165" s="57" t="s">
        <v>987</v>
      </c>
      <c r="O165" s="58" t="s">
        <v>86</v>
      </c>
      <c r="P165" s="58"/>
      <c r="Q165" s="58" t="s">
        <v>86</v>
      </c>
      <c r="R165" s="58"/>
      <c r="S165" s="54" t="s">
        <v>988</v>
      </c>
      <c r="T165" s="57" t="s">
        <v>989</v>
      </c>
      <c r="U165" s="57" t="s">
        <v>990</v>
      </c>
      <c r="V165" s="57"/>
      <c r="W165" s="57" t="s">
        <v>86</v>
      </c>
      <c r="X165" s="147">
        <f ca="1">IF(ISBLANK(D165),"",IF('order-admin-units'!$I$1&lt;&gt;"y", "", IF((K165="")*(ISBLANK(D165)=FALSE), 'order-admin-units'!$B$1+1, VLOOKUP(K165, ordercountry, 2))))</f>
        <v>1</v>
      </c>
      <c r="Y165" s="147">
        <f ca="1">IF(ISBLANK(D165),"",IF('order-admin-units'!$I$1&lt;&gt;"y", "", IF(L165="", 'order-admin-units'!$B$2+1, VLOOKUP(K165&amp;"@"&amp;L165, orderadmin, 2))))</f>
        <v>1</v>
      </c>
      <c r="Z165" s="147" t="str">
        <f t="shared" si="21"/>
        <v>USACaliforniaRiversideBlythe</v>
      </c>
      <c r="AA165" s="147" t="str">
        <f t="shared" si="22"/>
        <v>Kukulcania arizonicaUSACaliforniaRiversideBlythe[N33.61777°, W114.58826°]Linsley, MacSwain &amp; R.F. Smith12/VII/1945</v>
      </c>
      <c r="AB165" s="147" t="str">
        <f t="shared" si="23"/>
        <v xml:space="preserve">Kukulcania arizonicaUSACaliforniaRiversideBlythe[N33.61777°, W114.58826°]Linsley, MacSwain &amp; R.F. Smith12/VII/1945AMNH </v>
      </c>
      <c r="AC165" s="147" t="str">
        <f t="shared" si="17"/>
        <v>Kukulcania arizonicaUSACaliforniaRiversideBlythe[N33.61777°, W114.58826°]Linsley, MacSwain &amp; R.F. Smith12/VII/1945</v>
      </c>
      <c r="AD165" s="11" t="str">
        <f t="shared" si="18"/>
        <v/>
      </c>
      <c r="AE165" s="11" t="str">
        <f t="array" ref="AE165">IF(ISBLANK(D165),"",IF(OR($H$2="y",$H$2="m"),IF(AA165=AA164,IF(OR(AB165=$AB$4:$AB164)=FALSE,AE164&amp;C165,AE164),"("&amp;C165)&amp;IF(AA165=AA166,IF(OR(AB166=$AB$4:$AB165)=FALSE,", ",""),") "),""))</f>
        <v/>
      </c>
      <c r="AF165" s="11" t="str">
        <f t="shared" si="19"/>
        <v/>
      </c>
      <c r="AG165" s="11" t="str">
        <f t="array" ref="AG165">IF(ISBLANK(D165),"",IF(OR($H$2="y",$H$2="m"),IF(AA165=AA164,IF(OR(AC165=$AC$4:$AC164)=FALSE,AG164&amp;AF165,AG164),"("&amp;AF165)&amp;IF(AA165=AA166,IF(OR(AC166=$AC$4:$AC165)=FALSE,", ",""),") "),""))</f>
        <v/>
      </c>
      <c r="AH165" s="10" t="str">
        <f>IF((ISBLANK(D165)),"",IF(D165=D164,AH164,"")&amp;IF(B164&lt;&gt;B165,((IF(ISBLANK(E165),$D$3&amp;"Non-type material: "&amp;$D$3,$D$3&amp;INDEX('type-categories'!$A$2:$B$100,MATCH(E165,'type-categories'!$A$2:$A$100,0),2)&amp;$D$3))),"")&amp;(IF(K165&lt;&gt;K164,$C$2&amp;K165&amp;$K$3&amp;$C$2&amp;" ",(IF(B165&lt;&gt;B164,$C$2&amp;K165&amp;$K$3&amp;$C$2&amp;" ",""))))&amp;(IF(L165="","",((IF(L165&lt;&gt;L164,$D$2&amp;L165&amp;$L$3&amp;$D$2&amp;" ",IF(B165&lt;&gt;B164,$D$2&amp;L165&amp;$L$3&amp;$D$2&amp;" ",""))))))&amp;(IF(M165="","",((IF(M165&lt;&gt;M164,$E$2&amp;M165&amp;$E$2&amp;","&amp;" ",IF(B165&lt;&gt;B164,$E$2&amp;M165&amp;$E$2&amp;",",""))))))&amp;(IF(N165="","",IF(N165&lt;&gt;N164,N165&amp;", ",IF(B165&lt;&gt;B164,N165&amp;", ",""))))&amp;(IF(ISBLANK(O165),"",(IF(O165&lt;&gt;O164,O165&amp;", ",IF(B165&lt;&gt;B164,O165&amp;", ","")))))&amp;(IF(ISBLANK(P165),"",(IF(P165&lt;&gt;P164,P165&amp;", ",IF(B165&lt;&gt;B164,P165&amp;", ",IF(Z165&lt;&gt;Z164,P165&amp;", ",""))))))&amp;(IF(ISBLANK(Q165),"",(IF(Q165&lt;&gt;Q164,Q165&amp;", ",IF(B165&lt;&gt;B164,Q165&amp;", ",IF(Z165&lt;&gt;Z164,Q165&amp;", ",""))))))&amp;(IF(ISBLANK(R165),"",(IF(R165&lt;&gt;R164,R165&amp;"m, ",IF(B165&lt;&gt;B164,R165&amp;"m, ",IF(Z165&lt;&gt;Z164,R165&amp;"m, ",""))))))&amp;IF(ISBLANK(S165),"",(IF(B165&lt;&gt;B164,S165&amp;", ",IF(S165&lt;&gt;S164,IF((Z165=Z164),"same locality "&amp;S165&amp;", ",S165&amp;", "),""))))&amp;(IF(ISBLANK(T165),"",(IF(T165&lt;&gt;T164,IF(ISBLANK(F$2),T165&amp;", ",T165&amp;" "&amp;F$2&amp;", "),(IF(B165&lt;&gt;B164,IF(ISBLANK(F$2),T165&amp;", ",T165&amp;" "&amp;F$2&amp;", "),(IF(Z165&lt;&gt;Z164,IF(ISBLANK(F$2),T165&amp;", ",T165&amp;" "&amp;F$2&amp;", "),IF((U165&lt;&gt;U164)*($G$2="Y"),"same collector, ","")))))))))&amp;(IF(ISBLANK(U165),"",(IF(U165&lt;&gt;U164,U165&amp;", ",(IF(B165&lt;&gt;B164,U165&amp;", ",IF(Z165&lt;&gt;Z164,U165&amp;", ",(IF(T165&lt;&gt;T164,IF((T165&lt;&gt;T164)*($G$2="Y"),"same date, ", ""),IF((T165=T164)*(U165=U164)*(S165&lt;&gt;S164)*($G$2="Y"),"same collector and date, ", ""))))))))))&amp;(IF(ISBLANK(V165),"",V165&amp;", "))&amp;IF((AA165&lt;&gt;AA166)*($H$2="y"),AD165&amp;AE165,IF((AA165&lt;&gt;AA166)*($H$2="m"),AD165&amp;AG165,IF(($H$2&lt;&gt;"m")*($H$2&lt;&gt;"Y"),(IF(F165=0,"",F165&amp;" "&amp;$F$4&amp;" "))&amp;(IF(G165=0,"",G165&amp;" "&amp;$G$4&amp;" "))&amp;(IF(H165=0,"",H165&amp;" "&amp;H$4&amp;" "))&amp;(IF(I165=0,"",I165&amp;" "&amp;$I$4&amp;" "))&amp;(IF(J165=0,"",J165&amp;" "&amp;$J$4&amp;" "))&amp;IF((ISBLANK(C165)),"","("&amp;C165&amp;")"),"")))&amp;IF((B165=B166)*(K165=K166)*(L165=L166)*(M165=M166),IF(($H$2&lt;&gt;"m")*($H$2&lt;&gt;"Y"), ", ", IF((ISNUMBER(FIND(")",AE165))), ", ", "")),IF((B165=B166)*(K165=K166)*(L165=L166),";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v>
      </c>
      <c r="AI165" s="1"/>
    </row>
    <row r="166" spans="1:35" s="4" customFormat="1" x14ac:dyDescent="0.25">
      <c r="A166" s="3">
        <f t="shared" si="20"/>
        <v>1</v>
      </c>
      <c r="B166" s="53" t="str">
        <f t="shared" si="24"/>
        <v>Kukulcania arizonica</v>
      </c>
      <c r="C166" s="57" t="s">
        <v>205</v>
      </c>
      <c r="D166" s="57" t="s">
        <v>204</v>
      </c>
      <c r="E166" s="57"/>
      <c r="F166" s="57">
        <v>1</v>
      </c>
      <c r="G166" s="57">
        <v>0</v>
      </c>
      <c r="H166" s="57">
        <v>0</v>
      </c>
      <c r="I166" s="57"/>
      <c r="J166" s="57"/>
      <c r="K166" s="57" t="s">
        <v>366</v>
      </c>
      <c r="L166" s="57" t="s">
        <v>75</v>
      </c>
      <c r="M166" s="54" t="s">
        <v>81</v>
      </c>
      <c r="N166" s="57" t="s">
        <v>987</v>
      </c>
      <c r="O166" s="58" t="s">
        <v>86</v>
      </c>
      <c r="P166" s="58"/>
      <c r="Q166" s="58" t="s">
        <v>86</v>
      </c>
      <c r="R166" s="58"/>
      <c r="S166" s="54" t="s">
        <v>988</v>
      </c>
      <c r="T166" s="57" t="s">
        <v>991</v>
      </c>
      <c r="U166" s="57" t="s">
        <v>992</v>
      </c>
      <c r="V166" s="57"/>
      <c r="W166" s="57" t="s">
        <v>86</v>
      </c>
      <c r="X166" s="147">
        <f ca="1">IF(ISBLANK(D166),"",IF('order-admin-units'!$I$1&lt;&gt;"y", "", IF((K166="")*(ISBLANK(D166)=FALSE), 'order-admin-units'!$B$1+1, VLOOKUP(K166, ordercountry, 2))))</f>
        <v>1</v>
      </c>
      <c r="Y166" s="147">
        <f ca="1">IF(ISBLANK(D166),"",IF('order-admin-units'!$I$1&lt;&gt;"y", "", IF(L166="", 'order-admin-units'!$B$2+1, VLOOKUP(K166&amp;"@"&amp;L166, orderadmin, 2))))</f>
        <v>1</v>
      </c>
      <c r="Z166" s="147" t="str">
        <f t="shared" si="21"/>
        <v>USACaliforniaRiversideBlythe</v>
      </c>
      <c r="AA166" s="147" t="str">
        <f t="shared" si="22"/>
        <v>Kukulcania arizonicaUSACaliforniaRiversideBlythe[N33.61777°, W114.58826°]P.D. Hurd &amp; W.F. Barr9/VIII/1946</v>
      </c>
      <c r="AB166" s="147" t="str">
        <f t="shared" si="23"/>
        <v xml:space="preserve">Kukulcania arizonicaUSACaliforniaRiversideBlythe[N33.61777°, W114.58826°]P.D. Hurd &amp; W.F. Barr9/VIII/1946AMNH </v>
      </c>
      <c r="AC166" s="147" t="str">
        <f t="shared" si="17"/>
        <v>Kukulcania arizonicaUSACaliforniaRiversideBlythe[N33.61777°, W114.58826°]P.D. Hurd &amp; W.F. Barr9/VIII/1946</v>
      </c>
      <c r="AD166" s="11" t="str">
        <f t="shared" si="18"/>
        <v/>
      </c>
      <c r="AE166" s="11" t="str">
        <f t="array" ref="AE166">IF(ISBLANK(D166),"",IF(OR($H$2="y",$H$2="m"),IF(AA166=AA165,IF(OR(AB166=$AB$4:$AB165)=FALSE,AE165&amp;C166,AE165),"("&amp;C166)&amp;IF(AA166=AA167,IF(OR(AB167=$AB$4:$AB166)=FALSE,", ",""),") "),""))</f>
        <v/>
      </c>
      <c r="AF166" s="11" t="str">
        <f t="shared" si="19"/>
        <v/>
      </c>
      <c r="AG166" s="11" t="str">
        <f t="array" ref="AG166">IF(ISBLANK(D166),"",IF(OR($H$2="y",$H$2="m"),IF(AA166=AA165,IF(OR(AC166=$AC$4:$AC165)=FALSE,AG165&amp;AF166,AG165),"("&amp;AF166)&amp;IF(AA166=AA167,IF(OR(AC167=$AC$4:$AC166)=FALSE,", ",""),") "),""))</f>
        <v/>
      </c>
      <c r="AH166" s="10" t="str">
        <f>IF((ISBLANK(D166)),"",IF(D166=D165,AH165,"")&amp;IF(B165&lt;&gt;B166,((IF(ISBLANK(E166),$D$3&amp;"Non-type material: "&amp;$D$3,$D$3&amp;INDEX('type-categories'!$A$2:$B$100,MATCH(E166,'type-categories'!$A$2:$A$100,0),2)&amp;$D$3))),"")&amp;(IF(K166&lt;&gt;K165,$C$2&amp;K166&amp;$K$3&amp;$C$2&amp;" ",(IF(B166&lt;&gt;B165,$C$2&amp;K166&amp;$K$3&amp;$C$2&amp;" ",""))))&amp;(IF(L166="","",((IF(L166&lt;&gt;L165,$D$2&amp;L166&amp;$L$3&amp;$D$2&amp;" ",IF(B166&lt;&gt;B165,$D$2&amp;L166&amp;$L$3&amp;$D$2&amp;" ",""))))))&amp;(IF(M166="","",((IF(M166&lt;&gt;M165,$E$2&amp;M166&amp;$E$2&amp;","&amp;" ",IF(B166&lt;&gt;B165,$E$2&amp;M166&amp;$E$2&amp;",",""))))))&amp;(IF(N166="","",IF(N166&lt;&gt;N165,N166&amp;", ",IF(B166&lt;&gt;B165,N166&amp;", ",""))))&amp;(IF(ISBLANK(O166),"",(IF(O166&lt;&gt;O165,O166&amp;", ",IF(B166&lt;&gt;B165,O166&amp;", ","")))))&amp;(IF(ISBLANK(P166),"",(IF(P166&lt;&gt;P165,P166&amp;", ",IF(B166&lt;&gt;B165,P166&amp;", ",IF(Z166&lt;&gt;Z165,P166&amp;", ",""))))))&amp;(IF(ISBLANK(Q166),"",(IF(Q166&lt;&gt;Q165,Q166&amp;", ",IF(B166&lt;&gt;B165,Q166&amp;", ",IF(Z166&lt;&gt;Z165,Q166&amp;", ",""))))))&amp;(IF(ISBLANK(R166),"",(IF(R166&lt;&gt;R165,R166&amp;"m, ",IF(B166&lt;&gt;B165,R166&amp;"m, ",IF(Z166&lt;&gt;Z165,R166&amp;"m, ",""))))))&amp;IF(ISBLANK(S166),"",(IF(B166&lt;&gt;B165,S166&amp;", ",IF(S166&lt;&gt;S165,IF((Z166=Z165),"same locality "&amp;S166&amp;", ",S166&amp;", "),""))))&amp;(IF(ISBLANK(T166),"",(IF(T166&lt;&gt;T165,IF(ISBLANK(F$2),T166&amp;", ",T166&amp;" "&amp;F$2&amp;", "),(IF(B166&lt;&gt;B165,IF(ISBLANK(F$2),T166&amp;", ",T166&amp;" "&amp;F$2&amp;", "),(IF(Z166&lt;&gt;Z165,IF(ISBLANK(F$2),T166&amp;", ",T166&amp;" "&amp;F$2&amp;", "),IF((U166&lt;&gt;U165)*($G$2="Y"),"same collector, ","")))))))))&amp;(IF(ISBLANK(U166),"",(IF(U166&lt;&gt;U165,U166&amp;", ",(IF(B166&lt;&gt;B165,U166&amp;", ",IF(Z166&lt;&gt;Z165,U166&amp;", ",(IF(T166&lt;&gt;T165,IF((T166&lt;&gt;T165)*($G$2="Y"),"same date, ", ""),IF((T166=T165)*(U166=U165)*(S166&lt;&gt;S165)*($G$2="Y"),"same collector and date, ", ""))))))))))&amp;(IF(ISBLANK(V166),"",V166&amp;", "))&amp;IF((AA166&lt;&gt;AA167)*($H$2="y"),AD166&amp;AE166,IF((AA166&lt;&gt;AA167)*($H$2="m"),AD166&amp;AG166,IF(($H$2&lt;&gt;"m")*($H$2&lt;&gt;"Y"),(IF(F166=0,"",F166&amp;" "&amp;$F$4&amp;" "))&amp;(IF(G166=0,"",G166&amp;" "&amp;$G$4&amp;" "))&amp;(IF(H166=0,"",H166&amp;" "&amp;H$4&amp;" "))&amp;(IF(I166=0,"",I166&amp;" "&amp;$I$4&amp;" "))&amp;(IF(J166=0,"",J166&amp;" "&amp;$J$4&amp;" "))&amp;IF((ISBLANK(C166)),"","("&amp;C166&amp;")"),"")))&amp;IF((B166=B167)*(K166=K167)*(L166=L167)*(M166=M167),IF(($H$2&lt;&gt;"m")*($H$2&lt;&gt;"Y"), ", ", IF((ISNUMBER(FIND(")",AE166))), ", ", "")),IF((B166=B167)*(K166=K167)*(L166=L167),";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v>
      </c>
      <c r="AI166" s="1"/>
    </row>
    <row r="167" spans="1:35" s="4" customFormat="1" x14ac:dyDescent="0.25">
      <c r="A167" s="3">
        <f t="shared" si="20"/>
        <v>1</v>
      </c>
      <c r="B167" s="53" t="str">
        <f t="shared" si="24"/>
        <v>Kukulcania arizonica</v>
      </c>
      <c r="C167" s="57" t="s">
        <v>321</v>
      </c>
      <c r="D167" s="57" t="s">
        <v>204</v>
      </c>
      <c r="E167" s="57"/>
      <c r="F167" s="57">
        <v>1</v>
      </c>
      <c r="G167" s="57">
        <v>0</v>
      </c>
      <c r="H167" s="57">
        <v>0</v>
      </c>
      <c r="I167" s="57"/>
      <c r="J167" s="57"/>
      <c r="K167" s="57" t="s">
        <v>366</v>
      </c>
      <c r="L167" s="57" t="s">
        <v>75</v>
      </c>
      <c r="M167" s="54" t="s">
        <v>996</v>
      </c>
      <c r="N167" s="57" t="s">
        <v>996</v>
      </c>
      <c r="O167" s="58" t="s">
        <v>997</v>
      </c>
      <c r="P167" s="58"/>
      <c r="Q167" s="58" t="s">
        <v>86</v>
      </c>
      <c r="R167" s="58"/>
      <c r="S167" s="54" t="s">
        <v>998</v>
      </c>
      <c r="T167" s="57" t="s">
        <v>999</v>
      </c>
      <c r="U167" s="57" t="s">
        <v>1000</v>
      </c>
      <c r="V167" s="57"/>
      <c r="W167" s="57" t="s">
        <v>86</v>
      </c>
      <c r="X167" s="147">
        <f ca="1">IF(ISBLANK(D167),"",IF('order-admin-units'!$I$1&lt;&gt;"y", "", IF((K167="")*(ISBLANK(D167)=FALSE), 'order-admin-units'!$B$1+1, VLOOKUP(K167, ordercountry, 2))))</f>
        <v>1</v>
      </c>
      <c r="Y167" s="147">
        <f ca="1">IF(ISBLANK(D167),"",IF('order-admin-units'!$I$1&lt;&gt;"y", "", IF(L167="", 'order-admin-units'!$B$2+1, VLOOKUP(K167&amp;"@"&amp;L167, orderadmin, 2))))</f>
        <v>1</v>
      </c>
      <c r="Z167" s="147" t="str">
        <f t="shared" si="21"/>
        <v>USACaliforniaSan BernardinoSan Bernardino389 Court Street</v>
      </c>
      <c r="AA167" s="147" t="str">
        <f t="shared" si="22"/>
        <v>Kukulcania arizonicaUSACaliforniaSan BernardinoSan Bernardino389 Court Street[N34.10835°, W117.28977°]Minnoo B. Madon24/VIII/1967</v>
      </c>
      <c r="AB167" s="147" t="str">
        <f t="shared" si="23"/>
        <v>Kukulcania arizonicaUSACaliforniaSan BernardinoSan Bernardino389 Court Street[N34.10835°, W117.28977°]Minnoo B. Madon24/VIII/1967CAS 9058473</v>
      </c>
      <c r="AC167" s="147" t="str">
        <f t="shared" si="17"/>
        <v>Kukulcania arizonicaUSACaliforniaSan BernardinoSan Bernardino389 Court Street[N34.10835°, W117.28977°]Minnoo B. Madon24/VIII/1967</v>
      </c>
      <c r="AD167" s="11" t="str">
        <f t="shared" si="18"/>
        <v/>
      </c>
      <c r="AE167" s="11" t="str">
        <f t="array" ref="AE167">IF(ISBLANK(D167),"",IF(OR($H$2="y",$H$2="m"),IF(AA167=AA166,IF(OR(AB167=$AB$4:$AB166)=FALSE,AE166&amp;C167,AE166),"("&amp;C167)&amp;IF(AA167=AA168,IF(OR(AB168=$AB$4:$AB167)=FALSE,", ",""),") "),""))</f>
        <v/>
      </c>
      <c r="AF167" s="11" t="str">
        <f t="shared" si="19"/>
        <v/>
      </c>
      <c r="AG167" s="11" t="str">
        <f t="array" ref="AG167">IF(ISBLANK(D167),"",IF(OR($H$2="y",$H$2="m"),IF(AA167=AA166,IF(OR(AC167=$AC$4:$AC166)=FALSE,AG166&amp;AF167,AG166),"("&amp;AF167)&amp;IF(AA167=AA168,IF(OR(AC168=$AC$4:$AC167)=FALSE,", ",""),") "),""))</f>
        <v/>
      </c>
      <c r="AH167" s="10" t="str">
        <f>IF((ISBLANK(D167)),"",IF(D167=D166,AH166,"")&amp;IF(B166&lt;&gt;B167,((IF(ISBLANK(E167),$D$3&amp;"Non-type material: "&amp;$D$3,$D$3&amp;INDEX('type-categories'!$A$2:$B$100,MATCH(E167,'type-categories'!$A$2:$A$100,0),2)&amp;$D$3))),"")&amp;(IF(K167&lt;&gt;K166,$C$2&amp;K167&amp;$K$3&amp;$C$2&amp;" ",(IF(B167&lt;&gt;B166,$C$2&amp;K167&amp;$K$3&amp;$C$2&amp;" ",""))))&amp;(IF(L167="","",((IF(L167&lt;&gt;L166,$D$2&amp;L167&amp;$L$3&amp;$D$2&amp;" ",IF(B167&lt;&gt;B166,$D$2&amp;L167&amp;$L$3&amp;$D$2&amp;" ",""))))))&amp;(IF(M167="","",((IF(M167&lt;&gt;M166,$E$2&amp;M167&amp;$E$2&amp;","&amp;" ",IF(B167&lt;&gt;B166,$E$2&amp;M167&amp;$E$2&amp;",",""))))))&amp;(IF(N167="","",IF(N167&lt;&gt;N166,N167&amp;", ",IF(B167&lt;&gt;B166,N167&amp;", ",""))))&amp;(IF(ISBLANK(O167),"",(IF(O167&lt;&gt;O166,O167&amp;", ",IF(B167&lt;&gt;B166,O167&amp;", ","")))))&amp;(IF(ISBLANK(P167),"",(IF(P167&lt;&gt;P166,P167&amp;", ",IF(B167&lt;&gt;B166,P167&amp;", ",IF(Z167&lt;&gt;Z166,P167&amp;", ",""))))))&amp;(IF(ISBLANK(Q167),"",(IF(Q167&lt;&gt;Q166,Q167&amp;", ",IF(B167&lt;&gt;B166,Q167&amp;", ",IF(Z167&lt;&gt;Z166,Q167&amp;", ",""))))))&amp;(IF(ISBLANK(R167),"",(IF(R167&lt;&gt;R166,R167&amp;"m, ",IF(B167&lt;&gt;B166,R167&amp;"m, ",IF(Z167&lt;&gt;Z166,R167&amp;"m, ",""))))))&amp;IF(ISBLANK(S167),"",(IF(B167&lt;&gt;B166,S167&amp;", ",IF(S167&lt;&gt;S166,IF((Z167=Z166),"same locality "&amp;S167&amp;", ",S167&amp;", "),""))))&amp;(IF(ISBLANK(T167),"",(IF(T167&lt;&gt;T166,IF(ISBLANK(F$2),T167&amp;", ",T167&amp;" "&amp;F$2&amp;", "),(IF(B167&lt;&gt;B166,IF(ISBLANK(F$2),T167&amp;", ",T167&amp;" "&amp;F$2&amp;", "),(IF(Z167&lt;&gt;Z166,IF(ISBLANK(F$2),T167&amp;", ",T167&amp;" "&amp;F$2&amp;", "),IF((U167&lt;&gt;U166)*($G$2="Y"),"same collector, ","")))))))))&amp;(IF(ISBLANK(U167),"",(IF(U167&lt;&gt;U166,U167&amp;", ",(IF(B167&lt;&gt;B166,U167&amp;", ",IF(Z167&lt;&gt;Z166,U167&amp;", ",(IF(T167&lt;&gt;T166,IF((T167&lt;&gt;T166)*($G$2="Y"),"same date, ", ""),IF((T167=T166)*(U167=U166)*(S167&lt;&gt;S166)*($G$2="Y"),"same collector and date, ", ""))))))))))&amp;(IF(ISBLANK(V167),"",V167&amp;", "))&amp;IF((AA167&lt;&gt;AA168)*($H$2="y"),AD167&amp;AE167,IF((AA167&lt;&gt;AA168)*($H$2="m"),AD167&amp;AG167,IF(($H$2&lt;&gt;"m")*($H$2&lt;&gt;"Y"),(IF(F167=0,"",F167&amp;" "&amp;$F$4&amp;" "))&amp;(IF(G167=0,"",G167&amp;" "&amp;$G$4&amp;" "))&amp;(IF(H167=0,"",H167&amp;" "&amp;H$4&amp;" "))&amp;(IF(I167=0,"",I167&amp;" "&amp;$I$4&amp;" "))&amp;(IF(J167=0,"",J167&amp;" "&amp;$J$4&amp;" "))&amp;IF((ISBLANK(C167)),"","("&amp;C167&amp;")"),"")))&amp;IF((B167=B168)*(K167=K168)*(L167=L168)*(M167=M168),IF(($H$2&lt;&gt;"m")*($H$2&lt;&gt;"Y"), ", ", IF((ISNUMBER(FIND(")",AE167))), ", ", "")),IF((B167=B168)*(K167=K168)*(L167=L168),";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v>
      </c>
      <c r="AI167" s="1"/>
    </row>
    <row r="168" spans="1:35" s="4" customFormat="1" x14ac:dyDescent="0.25">
      <c r="A168" s="3">
        <f t="shared" si="20"/>
        <v>1</v>
      </c>
      <c r="B168" s="53" t="str">
        <f t="shared" si="24"/>
        <v>Kukulcania arizonica</v>
      </c>
      <c r="C168" s="57" t="s">
        <v>205</v>
      </c>
      <c r="D168" s="57" t="s">
        <v>204</v>
      </c>
      <c r="E168" s="57"/>
      <c r="F168" s="57">
        <v>0</v>
      </c>
      <c r="G168" s="57">
        <v>2</v>
      </c>
      <c r="H168" s="57">
        <v>0</v>
      </c>
      <c r="I168" s="57"/>
      <c r="J168" s="57"/>
      <c r="K168" s="57" t="s">
        <v>366</v>
      </c>
      <c r="L168" s="57" t="s">
        <v>1001</v>
      </c>
      <c r="M168" s="54" t="s">
        <v>1002</v>
      </c>
      <c r="N168" s="57" t="s">
        <v>1003</v>
      </c>
      <c r="O168" s="58" t="s">
        <v>86</v>
      </c>
      <c r="P168" s="58" t="s">
        <v>1004</v>
      </c>
      <c r="Q168" s="58" t="s">
        <v>86</v>
      </c>
      <c r="R168" s="58"/>
      <c r="S168" s="54" t="s">
        <v>1005</v>
      </c>
      <c r="T168" s="57" t="s">
        <v>1006</v>
      </c>
      <c r="U168" s="57" t="s">
        <v>1007</v>
      </c>
      <c r="V168" s="57"/>
      <c r="W168" s="57" t="s">
        <v>144</v>
      </c>
      <c r="X168" s="147">
        <f ca="1">IF(ISBLANK(D168),"",IF('order-admin-units'!$I$1&lt;&gt;"y", "", IF((K168="")*(ISBLANK(D168)=FALSE), 'order-admin-units'!$B$1+1, VLOOKUP(K168, ordercountry, 2))))</f>
        <v>1</v>
      </c>
      <c r="Y168" s="147">
        <f ca="1">IF(ISBLANK(D168),"",IF('order-admin-units'!$I$1&lt;&gt;"y", "", IF(L168="", 'order-admin-units'!$B$2+1, VLOOKUP(K168&amp;"@"&amp;L168, orderadmin, 2))))</f>
        <v>2</v>
      </c>
      <c r="Z168" s="147" t="str">
        <f t="shared" si="21"/>
        <v>USANevadaClarkarea Indian Springs</v>
      </c>
      <c r="AA168" s="147" t="str">
        <f t="shared" si="22"/>
        <v>Kukulcania arizonicaUSANevadaClarkarea Indian Springsdesert house on desert[N36.56968°, W115.67058°]F.E. Russell27/VI/1961</v>
      </c>
      <c r="AB168" s="147" t="str">
        <f t="shared" si="23"/>
        <v xml:space="preserve">Kukulcania arizonicaUSANevadaClarkarea Indian Springsdesert house on desert[N36.56968°, W115.67058°]F.E. Russell27/VI/1961AMNH </v>
      </c>
      <c r="AC168" s="147" t="str">
        <f t="shared" si="17"/>
        <v>Kukulcania arizonicaUSANevadaClarkarea Indian Springsdesert house on desert[N36.56968°, W115.67058°]F.E. Russell27/VI/1961</v>
      </c>
      <c r="AD168" s="11" t="str">
        <f t="shared" si="18"/>
        <v/>
      </c>
      <c r="AE168" s="11" t="str">
        <f t="array" ref="AE168">IF(ISBLANK(D168),"",IF(OR($H$2="y",$H$2="m"),IF(AA168=AA167,IF(OR(AB168=$AB$4:$AB167)=FALSE,AE167&amp;C168,AE167),"("&amp;C168)&amp;IF(AA168=AA169,IF(OR(AB169=$AB$4:$AB168)=FALSE,", ",""),") "),""))</f>
        <v/>
      </c>
      <c r="AF168" s="11" t="str">
        <f t="shared" si="19"/>
        <v/>
      </c>
      <c r="AG168" s="11" t="str">
        <f t="array" ref="AG168">IF(ISBLANK(D168),"",IF(OR($H$2="y",$H$2="m"),IF(AA168=AA167,IF(OR(AC168=$AC$4:$AC167)=FALSE,AG167&amp;AF168,AG167),"("&amp;AF168)&amp;IF(AA168=AA169,IF(OR(AC169=$AC$4:$AC168)=FALSE,", ",""),") "),""))</f>
        <v/>
      </c>
      <c r="AH168" s="10" t="str">
        <f>IF((ISBLANK(D168)),"",IF(D168=D167,AH167,"")&amp;IF(B167&lt;&gt;B168,((IF(ISBLANK(E168),$D$3&amp;"Non-type material: "&amp;$D$3,$D$3&amp;INDEX('type-categories'!$A$2:$B$100,MATCH(E168,'type-categories'!$A$2:$A$100,0),2)&amp;$D$3))),"")&amp;(IF(K168&lt;&gt;K167,$C$2&amp;K168&amp;$K$3&amp;$C$2&amp;" ",(IF(B168&lt;&gt;B167,$C$2&amp;K168&amp;$K$3&amp;$C$2&amp;" ",""))))&amp;(IF(L168="","",((IF(L168&lt;&gt;L167,$D$2&amp;L168&amp;$L$3&amp;$D$2&amp;" ",IF(B168&lt;&gt;B167,$D$2&amp;L168&amp;$L$3&amp;$D$2&amp;" ",""))))))&amp;(IF(M168="","",((IF(M168&lt;&gt;M167,$E$2&amp;M168&amp;$E$2&amp;","&amp;" ",IF(B168&lt;&gt;B167,$E$2&amp;M168&amp;$E$2&amp;",",""))))))&amp;(IF(N168="","",IF(N168&lt;&gt;N167,N168&amp;", ",IF(B168&lt;&gt;B167,N168&amp;", ",""))))&amp;(IF(ISBLANK(O168),"",(IF(O168&lt;&gt;O167,O168&amp;", ",IF(B168&lt;&gt;B167,O168&amp;", ","")))))&amp;(IF(ISBLANK(P168),"",(IF(P168&lt;&gt;P167,P168&amp;", ",IF(B168&lt;&gt;B167,P168&amp;", ",IF(Z168&lt;&gt;Z167,P168&amp;", ",""))))))&amp;(IF(ISBLANK(Q168),"",(IF(Q168&lt;&gt;Q167,Q168&amp;", ",IF(B168&lt;&gt;B167,Q168&amp;", ",IF(Z168&lt;&gt;Z167,Q168&amp;", ",""))))))&amp;(IF(ISBLANK(R168),"",(IF(R168&lt;&gt;R167,R168&amp;"m, ",IF(B168&lt;&gt;B167,R168&amp;"m, ",IF(Z168&lt;&gt;Z167,R168&amp;"m, ",""))))))&amp;IF(ISBLANK(S168),"",(IF(B168&lt;&gt;B167,S168&amp;", ",IF(S168&lt;&gt;S167,IF((Z168=Z167),"same locality "&amp;S168&amp;", ",S168&amp;", "),""))))&amp;(IF(ISBLANK(T168),"",(IF(T168&lt;&gt;T167,IF(ISBLANK(F$2),T168&amp;", ",T168&amp;" "&amp;F$2&amp;", "),(IF(B168&lt;&gt;B167,IF(ISBLANK(F$2),T168&amp;", ",T168&amp;" "&amp;F$2&amp;", "),(IF(Z168&lt;&gt;Z167,IF(ISBLANK(F$2),T168&amp;", ",T168&amp;" "&amp;F$2&amp;", "),IF((U168&lt;&gt;U167)*($G$2="Y"),"same collector, ","")))))))))&amp;(IF(ISBLANK(U168),"",(IF(U168&lt;&gt;U167,U168&amp;", ",(IF(B168&lt;&gt;B167,U168&amp;", ",IF(Z168&lt;&gt;Z167,U168&amp;", ",(IF(T168&lt;&gt;T167,IF((T168&lt;&gt;T167)*($G$2="Y"),"same date, ", ""),IF((T168=T167)*(U168=U167)*(S168&lt;&gt;S167)*($G$2="Y"),"same collector and date, ", ""))))))))))&amp;(IF(ISBLANK(V168),"",V168&amp;", "))&amp;IF((AA168&lt;&gt;AA169)*($H$2="y"),AD168&amp;AE168,IF((AA168&lt;&gt;AA169)*($H$2="m"),AD168&amp;AG168,IF(($H$2&lt;&gt;"m")*($H$2&lt;&gt;"Y"),(IF(F168=0,"",F168&amp;" "&amp;$F$4&amp;" "))&amp;(IF(G168=0,"",G168&amp;" "&amp;$G$4&amp;" "))&amp;(IF(H168=0,"",H168&amp;" "&amp;H$4&amp;" "))&amp;(IF(I168=0,"",I168&amp;" "&amp;$I$4&amp;" "))&amp;(IF(J168=0,"",J168&amp;" "&amp;$J$4&amp;" "))&amp;IF((ISBLANK(C168)),"","("&amp;C168&amp;")"),"")))&amp;IF((B168=B169)*(K168=K169)*(L168=L169)*(M168=M169),IF(($H$2&lt;&gt;"m")*($H$2&lt;&gt;"Y"), ", ", IF((ISNUMBER(FIND(")",AE168))), ", ", "")),IF((B168=B169)*(K168=K169)*(L168=L169),";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v>
      </c>
      <c r="AI168" s="1"/>
    </row>
    <row r="169" spans="1:35" s="4" customFormat="1" x14ac:dyDescent="0.25">
      <c r="A169" s="3">
        <f t="shared" si="20"/>
        <v>1</v>
      </c>
      <c r="B169" s="53" t="str">
        <f t="shared" si="24"/>
        <v>Kukulcania arizonica</v>
      </c>
      <c r="C169" s="57" t="s">
        <v>234</v>
      </c>
      <c r="D169" s="57" t="s">
        <v>204</v>
      </c>
      <c r="E169" s="57"/>
      <c r="F169" s="57">
        <v>1</v>
      </c>
      <c r="G169" s="57">
        <v>0</v>
      </c>
      <c r="H169" s="57">
        <v>0</v>
      </c>
      <c r="I169" s="57"/>
      <c r="J169" s="57"/>
      <c r="K169" s="57" t="s">
        <v>366</v>
      </c>
      <c r="L169" s="57" t="s">
        <v>1001</v>
      </c>
      <c r="M169" s="54" t="s">
        <v>1002</v>
      </c>
      <c r="N169" s="57" t="s">
        <v>1008</v>
      </c>
      <c r="O169" s="58" t="s">
        <v>86</v>
      </c>
      <c r="P169" s="58"/>
      <c r="Q169" s="58" t="s">
        <v>86</v>
      </c>
      <c r="R169" s="58"/>
      <c r="S169" s="54" t="s">
        <v>1009</v>
      </c>
      <c r="T169" s="57" t="s">
        <v>1010</v>
      </c>
      <c r="U169" s="57" t="s">
        <v>1011</v>
      </c>
      <c r="V169" s="57"/>
      <c r="W169" s="57" t="s">
        <v>86</v>
      </c>
      <c r="X169" s="147">
        <f ca="1">IF(ISBLANK(D169),"",IF('order-admin-units'!$I$1&lt;&gt;"y", "", IF((K169="")*(ISBLANK(D169)=FALSE), 'order-admin-units'!$B$1+1, VLOOKUP(K169, ordercountry, 2))))</f>
        <v>1</v>
      </c>
      <c r="Y169" s="147">
        <f ca="1">IF(ISBLANK(D169),"",IF('order-admin-units'!$I$1&lt;&gt;"y", "", IF(L169="", 'order-admin-units'!$B$2+1, VLOOKUP(K169&amp;"@"&amp;L169, orderadmin, 2))))</f>
        <v>2</v>
      </c>
      <c r="Z169" s="147" t="str">
        <f t="shared" si="21"/>
        <v>USANevadaClarkLake Mead</v>
      </c>
      <c r="AA169" s="147" t="str">
        <f t="shared" si="22"/>
        <v>Kukulcania arizonicaUSANevadaClarkLake Mead[N36.0056°, W114.8052°]S. SchwabV/1968</v>
      </c>
      <c r="AB169" s="147" t="str">
        <f t="shared" si="23"/>
        <v xml:space="preserve">Kukulcania arizonicaUSANevadaClarkLake Mead[N36.0056°, W114.8052°]S. SchwabV/1968USNM </v>
      </c>
      <c r="AC169" s="147" t="str">
        <f t="shared" si="17"/>
        <v>Kukulcania arizonicaUSANevadaClarkLake Mead[N36.0056°, W114.8052°]S. SchwabV/1968</v>
      </c>
      <c r="AD169" s="11" t="str">
        <f t="shared" si="18"/>
        <v/>
      </c>
      <c r="AE169" s="11" t="str">
        <f t="array" ref="AE169">IF(ISBLANK(D169),"",IF(OR($H$2="y",$H$2="m"),IF(AA169=AA168,IF(OR(AB169=$AB$4:$AB168)=FALSE,AE168&amp;C169,AE168),"("&amp;C169)&amp;IF(AA169=AA170,IF(OR(AB170=$AB$4:$AB169)=FALSE,", ",""),") "),""))</f>
        <v/>
      </c>
      <c r="AF169" s="11" t="str">
        <f t="shared" si="19"/>
        <v/>
      </c>
      <c r="AG169" s="11" t="str">
        <f t="array" ref="AG169">IF(ISBLANK(D169),"",IF(OR($H$2="y",$H$2="m"),IF(AA169=AA168,IF(OR(AC169=$AC$4:$AC168)=FALSE,AG168&amp;AF169,AG168),"("&amp;AF169)&amp;IF(AA169=AA170,IF(OR(AC170=$AC$4:$AC169)=FALSE,", ",""),") "),""))</f>
        <v/>
      </c>
      <c r="AH169" s="10" t="str">
        <f>IF((ISBLANK(D169)),"",IF(D169=D168,AH168,"")&amp;IF(B168&lt;&gt;B169,((IF(ISBLANK(E169),$D$3&amp;"Non-type material: "&amp;$D$3,$D$3&amp;INDEX('type-categories'!$A$2:$B$100,MATCH(E169,'type-categories'!$A$2:$A$100,0),2)&amp;$D$3))),"")&amp;(IF(K169&lt;&gt;K168,$C$2&amp;K169&amp;$K$3&amp;$C$2&amp;" ",(IF(B169&lt;&gt;B168,$C$2&amp;K169&amp;$K$3&amp;$C$2&amp;" ",""))))&amp;(IF(L169="","",((IF(L169&lt;&gt;L168,$D$2&amp;L169&amp;$L$3&amp;$D$2&amp;" ",IF(B169&lt;&gt;B168,$D$2&amp;L169&amp;$L$3&amp;$D$2&amp;" ",""))))))&amp;(IF(M169="","",((IF(M169&lt;&gt;M168,$E$2&amp;M169&amp;$E$2&amp;","&amp;" ",IF(B169&lt;&gt;B168,$E$2&amp;M169&amp;$E$2&amp;",",""))))))&amp;(IF(N169="","",IF(N169&lt;&gt;N168,N169&amp;", ",IF(B169&lt;&gt;B168,N169&amp;", ",""))))&amp;(IF(ISBLANK(O169),"",(IF(O169&lt;&gt;O168,O169&amp;", ",IF(B169&lt;&gt;B168,O169&amp;", ","")))))&amp;(IF(ISBLANK(P169),"",(IF(P169&lt;&gt;P168,P169&amp;", ",IF(B169&lt;&gt;B168,P169&amp;", ",IF(Z169&lt;&gt;Z168,P169&amp;", ",""))))))&amp;(IF(ISBLANK(Q169),"",(IF(Q169&lt;&gt;Q168,Q169&amp;", ",IF(B169&lt;&gt;B168,Q169&amp;", ",IF(Z169&lt;&gt;Z168,Q169&amp;", ",""))))))&amp;(IF(ISBLANK(R169),"",(IF(R169&lt;&gt;R168,R169&amp;"m, ",IF(B169&lt;&gt;B168,R169&amp;"m, ",IF(Z169&lt;&gt;Z168,R169&amp;"m, ",""))))))&amp;IF(ISBLANK(S169),"",(IF(B169&lt;&gt;B168,S169&amp;", ",IF(S169&lt;&gt;S168,IF((Z169=Z168),"same locality "&amp;S169&amp;", ",S169&amp;", "),""))))&amp;(IF(ISBLANK(T169),"",(IF(T169&lt;&gt;T168,IF(ISBLANK(F$2),T169&amp;", ",T169&amp;" "&amp;F$2&amp;", "),(IF(B169&lt;&gt;B168,IF(ISBLANK(F$2),T169&amp;", ",T169&amp;" "&amp;F$2&amp;", "),(IF(Z169&lt;&gt;Z168,IF(ISBLANK(F$2),T169&amp;", ",T169&amp;" "&amp;F$2&amp;", "),IF((U169&lt;&gt;U168)*($G$2="Y"),"same collector, ","")))))))))&amp;(IF(ISBLANK(U169),"",(IF(U169&lt;&gt;U168,U169&amp;", ",(IF(B169&lt;&gt;B168,U169&amp;", ",IF(Z169&lt;&gt;Z168,U169&amp;", ",(IF(T169&lt;&gt;T168,IF((T169&lt;&gt;T168)*($G$2="Y"),"same date, ", ""),IF((T169=T168)*(U169=U168)*(S169&lt;&gt;S168)*($G$2="Y"),"same collector and date, ", ""))))))))))&amp;(IF(ISBLANK(V169),"",V169&amp;", "))&amp;IF((AA169&lt;&gt;AA170)*($H$2="y"),AD169&amp;AE169,IF((AA169&lt;&gt;AA170)*($H$2="m"),AD169&amp;AG169,IF(($H$2&lt;&gt;"m")*($H$2&lt;&gt;"Y"),(IF(F169=0,"",F169&amp;" "&amp;$F$4&amp;" "))&amp;(IF(G169=0,"",G169&amp;" "&amp;$G$4&amp;" "))&amp;(IF(H169=0,"",H169&amp;" "&amp;H$4&amp;" "))&amp;(IF(I169=0,"",I169&amp;" "&amp;$I$4&amp;" "))&amp;(IF(J169=0,"",J169&amp;" "&amp;$J$4&amp;" "))&amp;IF((ISBLANK(C169)),"","("&amp;C169&amp;")"),"")))&amp;IF((B169=B170)*(K169=K170)*(L169=L170)*(M169=M170),IF(($H$2&lt;&gt;"m")*($H$2&lt;&gt;"Y"), ", ", IF((ISNUMBER(FIND(")",AE169))), ", ", "")),IF((B169=B170)*(K169=K170)*(L169=L170),";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v>
      </c>
      <c r="AI169" s="1"/>
    </row>
    <row r="170" spans="1:35" s="4" customFormat="1" x14ac:dyDescent="0.25">
      <c r="A170" s="3">
        <f t="shared" si="20"/>
        <v>1</v>
      </c>
      <c r="B170" s="53" t="str">
        <f t="shared" si="24"/>
        <v>Kukulcania arizonica</v>
      </c>
      <c r="C170" s="57" t="s">
        <v>322</v>
      </c>
      <c r="D170" s="57" t="s">
        <v>204</v>
      </c>
      <c r="E170" s="57"/>
      <c r="F170" s="57">
        <v>0</v>
      </c>
      <c r="G170" s="57">
        <v>2</v>
      </c>
      <c r="H170" s="57">
        <v>3</v>
      </c>
      <c r="I170" s="57"/>
      <c r="J170" s="57"/>
      <c r="K170" s="57" t="s">
        <v>366</v>
      </c>
      <c r="L170" s="57" t="s">
        <v>87</v>
      </c>
      <c r="M170" s="54" t="s">
        <v>1012</v>
      </c>
      <c r="N170" s="57" t="s">
        <v>1013</v>
      </c>
      <c r="O170" s="58" t="s">
        <v>86</v>
      </c>
      <c r="P170" s="58"/>
      <c r="Q170" s="58" t="s">
        <v>86</v>
      </c>
      <c r="R170" s="58"/>
      <c r="S170" s="54" t="s">
        <v>1014</v>
      </c>
      <c r="T170" s="57" t="s">
        <v>392</v>
      </c>
      <c r="U170" s="57" t="s">
        <v>86</v>
      </c>
      <c r="V170" s="57"/>
      <c r="W170" s="57" t="s">
        <v>86</v>
      </c>
      <c r="X170" s="147">
        <f ca="1">IF(ISBLANK(D170),"",IF('order-admin-units'!$I$1&lt;&gt;"y", "", IF((K170="")*(ISBLANK(D170)=FALSE), 'order-admin-units'!$B$1+1, VLOOKUP(K170, ordercountry, 2))))</f>
        <v>1</v>
      </c>
      <c r="Y170" s="147">
        <f ca="1">IF(ISBLANK(D170),"",IF('order-admin-units'!$I$1&lt;&gt;"y", "", IF(L170="", 'order-admin-units'!$B$2+1, VLOOKUP(K170&amp;"@"&amp;L170, orderadmin, 2))))</f>
        <v>5</v>
      </c>
      <c r="Z170" s="147" t="str">
        <f t="shared" si="21"/>
        <v>USANew MexicoBernalilloAlbuquerque</v>
      </c>
      <c r="AA170" s="147" t="str">
        <f t="shared" si="22"/>
        <v>Kukulcania arizonicaUSANew MexicoBernalilloAlbuquerque[N35.08533°, W106.60555°]N. Banks</v>
      </c>
      <c r="AB170" s="147" t="str">
        <f t="shared" si="23"/>
        <v>Kukulcania arizonicaUSANew MexicoBernalilloAlbuquerque[N35.08533°, W106.60555°]N. BanksMCZ 145399</v>
      </c>
      <c r="AC170" s="147" t="str">
        <f t="shared" si="17"/>
        <v>Kukulcania arizonicaUSANew MexicoBernalilloAlbuquerque[N35.08533°, W106.60555°]N. Banks</v>
      </c>
      <c r="AD170" s="11" t="str">
        <f t="shared" si="18"/>
        <v/>
      </c>
      <c r="AE170" s="11" t="str">
        <f t="array" ref="AE170">IF(ISBLANK(D170),"",IF(OR($H$2="y",$H$2="m"),IF(AA170=AA169,IF(OR(AB170=$AB$4:$AB169)=FALSE,AE169&amp;C170,AE169),"("&amp;C170)&amp;IF(AA170=AA171,IF(OR(AB171=$AB$4:$AB170)=FALSE,", ",""),") "),""))</f>
        <v/>
      </c>
      <c r="AF170" s="11" t="str">
        <f t="shared" si="19"/>
        <v/>
      </c>
      <c r="AG170" s="11" t="str">
        <f t="array" ref="AG170">IF(ISBLANK(D170),"",IF(OR($H$2="y",$H$2="m"),IF(AA170=AA169,IF(OR(AC170=$AC$4:$AC169)=FALSE,AG169&amp;AF170,AG169),"("&amp;AF170)&amp;IF(AA170=AA171,IF(OR(AC171=$AC$4:$AC170)=FALSE,", ",""),") "),""))</f>
        <v/>
      </c>
      <c r="AH170" s="10" t="str">
        <f>IF((ISBLANK(D170)),"",IF(D170=D169,AH169,"")&amp;IF(B169&lt;&gt;B170,((IF(ISBLANK(E170),$D$3&amp;"Non-type material: "&amp;$D$3,$D$3&amp;INDEX('type-categories'!$A$2:$B$100,MATCH(E170,'type-categories'!$A$2:$A$100,0),2)&amp;$D$3))),"")&amp;(IF(K170&lt;&gt;K169,$C$2&amp;K170&amp;$K$3&amp;$C$2&amp;" ",(IF(B170&lt;&gt;B169,$C$2&amp;K170&amp;$K$3&amp;$C$2&amp;" ",""))))&amp;(IF(L170="","",((IF(L170&lt;&gt;L169,$D$2&amp;L170&amp;$L$3&amp;$D$2&amp;" ",IF(B170&lt;&gt;B169,$D$2&amp;L170&amp;$L$3&amp;$D$2&amp;" ",""))))))&amp;(IF(M170="","",((IF(M170&lt;&gt;M169,$E$2&amp;M170&amp;$E$2&amp;","&amp;" ",IF(B170&lt;&gt;B169,$E$2&amp;M170&amp;$E$2&amp;",",""))))))&amp;(IF(N170="","",IF(N170&lt;&gt;N169,N170&amp;", ",IF(B170&lt;&gt;B169,N170&amp;", ",""))))&amp;(IF(ISBLANK(O170),"",(IF(O170&lt;&gt;O169,O170&amp;", ",IF(B170&lt;&gt;B169,O170&amp;", ","")))))&amp;(IF(ISBLANK(P170),"",(IF(P170&lt;&gt;P169,P170&amp;", ",IF(B170&lt;&gt;B169,P170&amp;", ",IF(Z170&lt;&gt;Z169,P170&amp;", ",""))))))&amp;(IF(ISBLANK(Q170),"",(IF(Q170&lt;&gt;Q169,Q170&amp;", ",IF(B170&lt;&gt;B169,Q170&amp;", ",IF(Z170&lt;&gt;Z169,Q170&amp;", ",""))))))&amp;(IF(ISBLANK(R170),"",(IF(R170&lt;&gt;R169,R170&amp;"m, ",IF(B170&lt;&gt;B169,R170&amp;"m, ",IF(Z170&lt;&gt;Z169,R170&amp;"m, ",""))))))&amp;IF(ISBLANK(S170),"",(IF(B170&lt;&gt;B169,S170&amp;", ",IF(S170&lt;&gt;S169,IF((Z170=Z169),"same locality "&amp;S170&amp;", ",S170&amp;", "),""))))&amp;(IF(ISBLANK(T170),"",(IF(T170&lt;&gt;T169,IF(ISBLANK(F$2),T170&amp;", ",T170&amp;" "&amp;F$2&amp;", "),(IF(B170&lt;&gt;B169,IF(ISBLANK(F$2),T170&amp;", ",T170&amp;" "&amp;F$2&amp;", "),(IF(Z170&lt;&gt;Z169,IF(ISBLANK(F$2),T170&amp;", ",T170&amp;" "&amp;F$2&amp;", "),IF((U170&lt;&gt;U169)*($G$2="Y"),"same collector, ","")))))))))&amp;(IF(ISBLANK(U170),"",(IF(U170&lt;&gt;U169,U170&amp;", ",(IF(B170&lt;&gt;B169,U170&amp;", ",IF(Z170&lt;&gt;Z169,U170&amp;", ",(IF(T170&lt;&gt;T169,IF((T170&lt;&gt;T169)*($G$2="Y"),"same date, ", ""),IF((T170=T169)*(U170=U169)*(S170&lt;&gt;S169)*($G$2="Y"),"same collector and date, ", ""))))))))))&amp;(IF(ISBLANK(V170),"",V170&amp;", "))&amp;IF((AA170&lt;&gt;AA171)*($H$2="y"),AD170&amp;AE170,IF((AA170&lt;&gt;AA171)*($H$2="m"),AD170&amp;AG170,IF(($H$2&lt;&gt;"m")*($H$2&lt;&gt;"Y"),(IF(F170=0,"",F170&amp;" "&amp;$F$4&amp;" "))&amp;(IF(G170=0,"",G170&amp;" "&amp;$G$4&amp;" "))&amp;(IF(H170=0,"",H170&amp;" "&amp;H$4&amp;" "))&amp;(IF(I170=0,"",I170&amp;" "&amp;$I$4&amp;" "))&amp;(IF(J170=0,"",J170&amp;" "&amp;$J$4&amp;" "))&amp;IF((ISBLANK(C170)),"","("&amp;C170&amp;")"),"")))&amp;IF((B170=B171)*(K170=K171)*(L170=L171)*(M170=M171),IF(($H$2&lt;&gt;"m")*($H$2&lt;&gt;"Y"), ", ", IF((ISNUMBER(FIND(")",AE170))), ", ", "")),IF((B170=B171)*(K170=K171)*(L170=L171),";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v>
      </c>
      <c r="AI170" s="1"/>
    </row>
    <row r="171" spans="1:35" s="4" customFormat="1" x14ac:dyDescent="0.25">
      <c r="A171" s="3">
        <f t="shared" si="20"/>
        <v>1</v>
      </c>
      <c r="B171" s="53" t="str">
        <f t="shared" si="24"/>
        <v>Kukulcania arizonica</v>
      </c>
      <c r="C171" s="57" t="s">
        <v>205</v>
      </c>
      <c r="D171" s="57" t="s">
        <v>204</v>
      </c>
      <c r="E171" s="57"/>
      <c r="F171" s="57">
        <v>0</v>
      </c>
      <c r="G171" s="57">
        <v>1</v>
      </c>
      <c r="H171" s="57">
        <v>0</v>
      </c>
      <c r="I171" s="57"/>
      <c r="J171" s="57"/>
      <c r="K171" s="57" t="s">
        <v>366</v>
      </c>
      <c r="L171" s="57" t="s">
        <v>87</v>
      </c>
      <c r="M171" s="54" t="s">
        <v>1015</v>
      </c>
      <c r="N171" s="57" t="s">
        <v>1016</v>
      </c>
      <c r="O171" s="58" t="s">
        <v>1017</v>
      </c>
      <c r="P171" s="58"/>
      <c r="Q171" s="58" t="s">
        <v>86</v>
      </c>
      <c r="R171" s="58"/>
      <c r="S171" s="54" t="s">
        <v>1018</v>
      </c>
      <c r="T171" s="57" t="s">
        <v>1019</v>
      </c>
      <c r="U171" s="57" t="s">
        <v>1020</v>
      </c>
      <c r="V171" s="57"/>
      <c r="W171" s="57" t="s">
        <v>86</v>
      </c>
      <c r="X171" s="147">
        <f ca="1">IF(ISBLANK(D171),"",IF('order-admin-units'!$I$1&lt;&gt;"y", "", IF((K171="")*(ISBLANK(D171)=FALSE), 'order-admin-units'!$B$1+1, VLOOKUP(K171, ordercountry, 2))))</f>
        <v>1</v>
      </c>
      <c r="Y171" s="147">
        <f ca="1">IF(ISBLANK(D171),"",IF('order-admin-units'!$I$1&lt;&gt;"y", "", IF(L171="", 'order-admin-units'!$B$2+1, VLOOKUP(K171&amp;"@"&amp;L171, orderadmin, 2))))</f>
        <v>5</v>
      </c>
      <c r="Z171" s="147" t="str">
        <f t="shared" si="21"/>
        <v>USANew MexicoCatron13 miles NE GlenwoodDeep Creek</v>
      </c>
      <c r="AA171" s="147" t="str">
        <f t="shared" si="22"/>
        <v>Kukulcania arizonicaUSANew MexicoCatron13 miles NE GlenwoodDeep Creek[N33.48698°, W108.93296°]A. Grubbs30/VII/1979</v>
      </c>
      <c r="AB171" s="147" t="str">
        <f t="shared" si="23"/>
        <v xml:space="preserve">Kukulcania arizonicaUSANew MexicoCatron13 miles NE GlenwoodDeep Creek[N33.48698°, W108.93296°]A. Grubbs30/VII/1979AMNH </v>
      </c>
      <c r="AC171" s="147" t="str">
        <f t="shared" si="17"/>
        <v>Kukulcania arizonicaUSANew MexicoCatron13 miles NE GlenwoodDeep Creek[N33.48698°, W108.93296°]A. Grubbs30/VII/1979</v>
      </c>
      <c r="AD171" s="11" t="str">
        <f t="shared" si="18"/>
        <v/>
      </c>
      <c r="AE171" s="11" t="str">
        <f t="array" ref="AE171">IF(ISBLANK(D171),"",IF(OR($H$2="y",$H$2="m"),IF(AA171=AA170,IF(OR(AB171=$AB$4:$AB170)=FALSE,AE170&amp;C171,AE170),"("&amp;C171)&amp;IF(AA171=AA172,IF(OR(AB172=$AB$4:$AB171)=FALSE,", ",""),") "),""))</f>
        <v/>
      </c>
      <c r="AF171" s="11" t="str">
        <f t="shared" si="19"/>
        <v/>
      </c>
      <c r="AG171" s="11" t="str">
        <f t="array" ref="AG171">IF(ISBLANK(D171),"",IF(OR($H$2="y",$H$2="m"),IF(AA171=AA170,IF(OR(AC171=$AC$4:$AC170)=FALSE,AG170&amp;AF171,AG170),"("&amp;AF171)&amp;IF(AA171=AA172,IF(OR(AC172=$AC$4:$AC171)=FALSE,", ",""),") "),""))</f>
        <v/>
      </c>
      <c r="AH171" s="10" t="str">
        <f>IF((ISBLANK(D171)),"",IF(D171=D170,AH170,"")&amp;IF(B170&lt;&gt;B171,((IF(ISBLANK(E171),$D$3&amp;"Non-type material: "&amp;$D$3,$D$3&amp;INDEX('type-categories'!$A$2:$B$100,MATCH(E171,'type-categories'!$A$2:$A$100,0),2)&amp;$D$3))),"")&amp;(IF(K171&lt;&gt;K170,$C$2&amp;K171&amp;$K$3&amp;$C$2&amp;" ",(IF(B171&lt;&gt;B170,$C$2&amp;K171&amp;$K$3&amp;$C$2&amp;" ",""))))&amp;(IF(L171="","",((IF(L171&lt;&gt;L170,$D$2&amp;L171&amp;$L$3&amp;$D$2&amp;" ",IF(B171&lt;&gt;B170,$D$2&amp;L171&amp;$L$3&amp;$D$2&amp;" ",""))))))&amp;(IF(M171="","",((IF(M171&lt;&gt;M170,$E$2&amp;M171&amp;$E$2&amp;","&amp;" ",IF(B171&lt;&gt;B170,$E$2&amp;M171&amp;$E$2&amp;",",""))))))&amp;(IF(N171="","",IF(N171&lt;&gt;N170,N171&amp;", ",IF(B171&lt;&gt;B170,N171&amp;", ",""))))&amp;(IF(ISBLANK(O171),"",(IF(O171&lt;&gt;O170,O171&amp;", ",IF(B171&lt;&gt;B170,O171&amp;", ","")))))&amp;(IF(ISBLANK(P171),"",(IF(P171&lt;&gt;P170,P171&amp;", ",IF(B171&lt;&gt;B170,P171&amp;", ",IF(Z171&lt;&gt;Z170,P171&amp;", ",""))))))&amp;(IF(ISBLANK(Q171),"",(IF(Q171&lt;&gt;Q170,Q171&amp;", ",IF(B171&lt;&gt;B170,Q171&amp;", ",IF(Z171&lt;&gt;Z170,Q171&amp;", ",""))))))&amp;(IF(ISBLANK(R171),"",(IF(R171&lt;&gt;R170,R171&amp;"m, ",IF(B171&lt;&gt;B170,R171&amp;"m, ",IF(Z171&lt;&gt;Z170,R171&amp;"m, ",""))))))&amp;IF(ISBLANK(S171),"",(IF(B171&lt;&gt;B170,S171&amp;", ",IF(S171&lt;&gt;S170,IF((Z171=Z170),"same locality "&amp;S171&amp;", ",S171&amp;", "),""))))&amp;(IF(ISBLANK(T171),"",(IF(T171&lt;&gt;T170,IF(ISBLANK(F$2),T171&amp;", ",T171&amp;" "&amp;F$2&amp;", "),(IF(B171&lt;&gt;B170,IF(ISBLANK(F$2),T171&amp;", ",T171&amp;" "&amp;F$2&amp;", "),(IF(Z171&lt;&gt;Z170,IF(ISBLANK(F$2),T171&amp;", ",T171&amp;" "&amp;F$2&amp;", "),IF((U171&lt;&gt;U170)*($G$2="Y"),"same collector, ","")))))))))&amp;(IF(ISBLANK(U171),"",(IF(U171&lt;&gt;U170,U171&amp;", ",(IF(B171&lt;&gt;B170,U171&amp;", ",IF(Z171&lt;&gt;Z170,U171&amp;", ",(IF(T171&lt;&gt;T170,IF((T171&lt;&gt;T170)*($G$2="Y"),"same date, ", ""),IF((T171=T170)*(U171=U170)*(S171&lt;&gt;S170)*($G$2="Y"),"same collector and date, ", ""))))))))))&amp;(IF(ISBLANK(V171),"",V171&amp;", "))&amp;IF((AA171&lt;&gt;AA172)*($H$2="y"),AD171&amp;AE171,IF((AA171&lt;&gt;AA172)*($H$2="m"),AD171&amp;AG171,IF(($H$2&lt;&gt;"m")*($H$2&lt;&gt;"Y"),(IF(F171=0,"",F171&amp;" "&amp;$F$4&amp;" "))&amp;(IF(G171=0,"",G171&amp;" "&amp;$G$4&amp;" "))&amp;(IF(H171=0,"",H171&amp;" "&amp;H$4&amp;" "))&amp;(IF(I171=0,"",I171&amp;" "&amp;$I$4&amp;" "))&amp;(IF(J171=0,"",J171&amp;" "&amp;$J$4&amp;" "))&amp;IF((ISBLANK(C171)),"","("&amp;C171&amp;")"),"")))&amp;IF((B171=B172)*(K171=K172)*(L171=L172)*(M171=M172),IF(($H$2&lt;&gt;"m")*($H$2&lt;&gt;"Y"), ", ", IF((ISNUMBER(FIND(")",AE171))), ", ", "")),IF((B171=B172)*(K171=K172)*(L171=L172),";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v>
      </c>
      <c r="AI171" s="1"/>
    </row>
    <row r="172" spans="1:35" s="4" customFormat="1" x14ac:dyDescent="0.25">
      <c r="A172" s="3">
        <f t="shared" si="20"/>
        <v>1</v>
      </c>
      <c r="B172" s="53" t="str">
        <f t="shared" si="24"/>
        <v>Kukulcania arizonica</v>
      </c>
      <c r="C172" s="57" t="s">
        <v>323</v>
      </c>
      <c r="D172" s="57" t="s">
        <v>204</v>
      </c>
      <c r="E172" s="57"/>
      <c r="F172" s="57">
        <v>0</v>
      </c>
      <c r="G172" s="57">
        <v>1</v>
      </c>
      <c r="H172" s="57">
        <v>0</v>
      </c>
      <c r="I172" s="57"/>
      <c r="J172" s="57"/>
      <c r="K172" s="57" t="s">
        <v>366</v>
      </c>
      <c r="L172" s="57" t="s">
        <v>87</v>
      </c>
      <c r="M172" s="54" t="s">
        <v>1015</v>
      </c>
      <c r="N172" s="57" t="s">
        <v>1021</v>
      </c>
      <c r="O172" s="58" t="s">
        <v>1022</v>
      </c>
      <c r="P172" s="58"/>
      <c r="Q172" s="58" t="s">
        <v>86</v>
      </c>
      <c r="R172" s="58"/>
      <c r="S172" s="54" t="s">
        <v>1023</v>
      </c>
      <c r="T172" s="57" t="s">
        <v>456</v>
      </c>
      <c r="U172" s="57" t="s">
        <v>1024</v>
      </c>
      <c r="V172" s="57"/>
      <c r="W172" s="57" t="s">
        <v>86</v>
      </c>
      <c r="X172" s="147">
        <f ca="1">IF(ISBLANK(D172),"",IF('order-admin-units'!$I$1&lt;&gt;"y", "", IF((K172="")*(ISBLANK(D172)=FALSE), 'order-admin-units'!$B$1+1, VLOOKUP(K172, ordercountry, 2))))</f>
        <v>1</v>
      </c>
      <c r="Y172" s="147">
        <f ca="1">IF(ISBLANK(D172),"",IF('order-admin-units'!$I$1&lt;&gt;"y", "", IF(L172="", 'order-admin-units'!$B$2+1, VLOOKUP(K172&amp;"@"&amp;L172, orderadmin, 2))))</f>
        <v>5</v>
      </c>
      <c r="Z172" s="147" t="str">
        <f t="shared" si="21"/>
        <v>USANew MexicoCatronSierraGila National Forest, 19 km W Hillsboro, highway 90</v>
      </c>
      <c r="AA172" s="147" t="str">
        <f t="shared" si="22"/>
        <v>Kukulcania arizonicaUSANew MexicoCatronSierraGila National Forest, 19 km W Hillsboro, highway 90[N33.50184°, W108.62222°]S.C. Willians16/VIII/1974</v>
      </c>
      <c r="AB172" s="147" t="str">
        <f t="shared" si="23"/>
        <v>Kukulcania arizonicaUSANew MexicoCatronSierraGila National Forest, 19 km W Hillsboro, highway 90[N33.50184°, W108.62222°]S.C. Willians16/VIII/1974CAS 9060619</v>
      </c>
      <c r="AC172" s="147" t="str">
        <f t="shared" si="17"/>
        <v>Kukulcania arizonicaUSANew MexicoCatronSierraGila National Forest, 19 km W Hillsboro, highway 90[N33.50184°, W108.62222°]S.C. Willians16/VIII/1974</v>
      </c>
      <c r="AD172" s="11" t="str">
        <f t="shared" si="18"/>
        <v/>
      </c>
      <c r="AE172" s="11" t="str">
        <f t="array" ref="AE172">IF(ISBLANK(D172),"",IF(OR($H$2="y",$H$2="m"),IF(AA172=AA171,IF(OR(AB172=$AB$4:$AB171)=FALSE,AE171&amp;C172,AE171),"("&amp;C172)&amp;IF(AA172=AA173,IF(OR(AB173=$AB$4:$AB172)=FALSE,", ",""),") "),""))</f>
        <v/>
      </c>
      <c r="AF172" s="11" t="str">
        <f t="shared" si="19"/>
        <v/>
      </c>
      <c r="AG172" s="11" t="str">
        <f t="array" ref="AG172">IF(ISBLANK(D172),"",IF(OR($H$2="y",$H$2="m"),IF(AA172=AA171,IF(OR(AC172=$AC$4:$AC171)=FALSE,AG171&amp;AF172,AG171),"("&amp;AF172)&amp;IF(AA172=AA173,IF(OR(AC173=$AC$4:$AC172)=FALSE,", ",""),") "),""))</f>
        <v/>
      </c>
      <c r="AH172" s="10" t="str">
        <f>IF((ISBLANK(D172)),"",IF(D172=D171,AH171,"")&amp;IF(B171&lt;&gt;B172,((IF(ISBLANK(E172),$D$3&amp;"Non-type material: "&amp;$D$3,$D$3&amp;INDEX('type-categories'!$A$2:$B$100,MATCH(E172,'type-categories'!$A$2:$A$100,0),2)&amp;$D$3))),"")&amp;(IF(K172&lt;&gt;K171,$C$2&amp;K172&amp;$K$3&amp;$C$2&amp;" ",(IF(B172&lt;&gt;B171,$C$2&amp;K172&amp;$K$3&amp;$C$2&amp;" ",""))))&amp;(IF(L172="","",((IF(L172&lt;&gt;L171,$D$2&amp;L172&amp;$L$3&amp;$D$2&amp;" ",IF(B172&lt;&gt;B171,$D$2&amp;L172&amp;$L$3&amp;$D$2&amp;" ",""))))))&amp;(IF(M172="","",((IF(M172&lt;&gt;M171,$E$2&amp;M172&amp;$E$2&amp;","&amp;" ",IF(B172&lt;&gt;B171,$E$2&amp;M172&amp;$E$2&amp;",",""))))))&amp;(IF(N172="","",IF(N172&lt;&gt;N171,N172&amp;", ",IF(B172&lt;&gt;B171,N172&amp;", ",""))))&amp;(IF(ISBLANK(O172),"",(IF(O172&lt;&gt;O171,O172&amp;", ",IF(B172&lt;&gt;B171,O172&amp;", ","")))))&amp;(IF(ISBLANK(P172),"",(IF(P172&lt;&gt;P171,P172&amp;", ",IF(B172&lt;&gt;B171,P172&amp;", ",IF(Z172&lt;&gt;Z171,P172&amp;", ",""))))))&amp;(IF(ISBLANK(Q172),"",(IF(Q172&lt;&gt;Q171,Q172&amp;", ",IF(B172&lt;&gt;B171,Q172&amp;", ",IF(Z172&lt;&gt;Z171,Q172&amp;", ",""))))))&amp;(IF(ISBLANK(R172),"",(IF(R172&lt;&gt;R171,R172&amp;"m, ",IF(B172&lt;&gt;B171,R172&amp;"m, ",IF(Z172&lt;&gt;Z171,R172&amp;"m, ",""))))))&amp;IF(ISBLANK(S172),"",(IF(B172&lt;&gt;B171,S172&amp;", ",IF(S172&lt;&gt;S171,IF((Z172=Z171),"same locality "&amp;S172&amp;", ",S172&amp;", "),""))))&amp;(IF(ISBLANK(T172),"",(IF(T172&lt;&gt;T171,IF(ISBLANK(F$2),T172&amp;", ",T172&amp;" "&amp;F$2&amp;", "),(IF(B172&lt;&gt;B171,IF(ISBLANK(F$2),T172&amp;", ",T172&amp;" "&amp;F$2&amp;", "),(IF(Z172&lt;&gt;Z171,IF(ISBLANK(F$2),T172&amp;", ",T172&amp;" "&amp;F$2&amp;", "),IF((U172&lt;&gt;U171)*($G$2="Y"),"same collector, ","")))))))))&amp;(IF(ISBLANK(U172),"",(IF(U172&lt;&gt;U171,U172&amp;", ",(IF(B172&lt;&gt;B171,U172&amp;", ",IF(Z172&lt;&gt;Z171,U172&amp;", ",(IF(T172&lt;&gt;T171,IF((T172&lt;&gt;T171)*($G$2="Y"),"same date, ", ""),IF((T172=T171)*(U172=U171)*(S172&lt;&gt;S171)*($G$2="Y"),"same collector and date, ", ""))))))))))&amp;(IF(ISBLANK(V172),"",V172&amp;", "))&amp;IF((AA172&lt;&gt;AA173)*($H$2="y"),AD172&amp;AE172,IF((AA172&lt;&gt;AA173)*($H$2="m"),AD172&amp;AG172,IF(($H$2&lt;&gt;"m")*($H$2&lt;&gt;"Y"),(IF(F172=0,"",F172&amp;" "&amp;$F$4&amp;" "))&amp;(IF(G172=0,"",G172&amp;" "&amp;$G$4&amp;" "))&amp;(IF(H172=0,"",H172&amp;" "&amp;H$4&amp;" "))&amp;(IF(I172=0,"",I172&amp;" "&amp;$I$4&amp;" "))&amp;(IF(J172=0,"",J172&amp;" "&amp;$J$4&amp;" "))&amp;IF((ISBLANK(C172)),"","("&amp;C172&amp;")"),"")))&amp;IF((B172=B173)*(K172=K173)*(L172=L173)*(M172=M173),IF(($H$2&lt;&gt;"m")*($H$2&lt;&gt;"Y"), ", ", IF((ISNUMBER(FIND(")",AE172))), ", ", "")),IF((B172=B173)*(K172=K173)*(L172=L173),";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v>
      </c>
      <c r="AI172" s="1"/>
    </row>
    <row r="173" spans="1:35" s="4" customFormat="1" x14ac:dyDescent="0.25">
      <c r="A173" s="3">
        <f t="shared" si="20"/>
        <v>1</v>
      </c>
      <c r="B173" s="53" t="str">
        <f t="shared" si="24"/>
        <v>Kukulcania arizonica</v>
      </c>
      <c r="C173" s="57" t="s">
        <v>205</v>
      </c>
      <c r="D173" s="57" t="s">
        <v>204</v>
      </c>
      <c r="E173" s="57"/>
      <c r="F173" s="57">
        <v>1</v>
      </c>
      <c r="G173" s="57">
        <v>0</v>
      </c>
      <c r="H173" s="57">
        <v>0</v>
      </c>
      <c r="I173" s="57"/>
      <c r="J173" s="57"/>
      <c r="K173" s="57" t="s">
        <v>366</v>
      </c>
      <c r="L173" s="57" t="s">
        <v>87</v>
      </c>
      <c r="M173" s="54" t="s">
        <v>1025</v>
      </c>
      <c r="N173" s="57" t="s">
        <v>1026</v>
      </c>
      <c r="O173" s="58" t="s">
        <v>86</v>
      </c>
      <c r="P173" s="58" t="s">
        <v>1027</v>
      </c>
      <c r="Q173" s="58" t="s">
        <v>86</v>
      </c>
      <c r="R173" s="58"/>
      <c r="S173" s="54" t="s">
        <v>1028</v>
      </c>
      <c r="T173" s="57" t="s">
        <v>1029</v>
      </c>
      <c r="U173" s="57" t="s">
        <v>1030</v>
      </c>
      <c r="V173" s="57"/>
      <c r="W173" s="57" t="s">
        <v>86</v>
      </c>
      <c r="X173" s="147">
        <f ca="1">IF(ISBLANK(D173),"",IF('order-admin-units'!$I$1&lt;&gt;"y", "", IF((K173="")*(ISBLANK(D173)=FALSE), 'order-admin-units'!$B$1+1, VLOOKUP(K173, ordercountry, 2))))</f>
        <v>1</v>
      </c>
      <c r="Y173" s="147">
        <f ca="1">IF(ISBLANK(D173),"",IF('order-admin-units'!$I$1&lt;&gt;"y", "", IF(L173="", 'order-admin-units'!$B$2+1, VLOOKUP(K173&amp;"@"&amp;L173, orderadmin, 2))))</f>
        <v>5</v>
      </c>
      <c r="Z173" s="147" t="str">
        <f t="shared" si="21"/>
        <v>USANew MexicoDona AnaLas Cruces</v>
      </c>
      <c r="AA173" s="147" t="str">
        <f t="shared" si="22"/>
        <v>Kukulcania arizonicaUSANew MexicoDona AnaLas CrucesChihuahua desert scrub, around house(N32.31994°, W106.76365°)L. Prendini &amp; M. Nishiguchi12/IX/2002</v>
      </c>
      <c r="AB173" s="147" t="str">
        <f t="shared" si="23"/>
        <v xml:space="preserve">Kukulcania arizonicaUSANew MexicoDona AnaLas CrucesChihuahua desert scrub, around house(N32.31994°, W106.76365°)L. Prendini &amp; M. Nishiguchi12/IX/2002AMNH </v>
      </c>
      <c r="AC173" s="147" t="str">
        <f t="shared" si="17"/>
        <v>Kukulcania arizonicaUSANew MexicoDona AnaLas CrucesChihuahua desert scrub, around house(N32.31994°, W106.76365°)L. Prendini &amp; M. Nishiguchi12/IX/2002</v>
      </c>
      <c r="AD173" s="11" t="str">
        <f t="shared" si="18"/>
        <v/>
      </c>
      <c r="AE173" s="11" t="str">
        <f t="array" ref="AE173">IF(ISBLANK(D173),"",IF(OR($H$2="y",$H$2="m"),IF(AA173=AA172,IF(OR(AB173=$AB$4:$AB172)=FALSE,AE172&amp;C173,AE172),"("&amp;C173)&amp;IF(AA173=AA174,IF(OR(AB174=$AB$4:$AB173)=FALSE,", ",""),") "),""))</f>
        <v/>
      </c>
      <c r="AF173" s="11" t="str">
        <f t="shared" si="19"/>
        <v/>
      </c>
      <c r="AG173" s="11" t="str">
        <f t="array" ref="AG173">IF(ISBLANK(D173),"",IF(OR($H$2="y",$H$2="m"),IF(AA173=AA172,IF(OR(AC173=$AC$4:$AC172)=FALSE,AG172&amp;AF173,AG172),"("&amp;AF173)&amp;IF(AA173=AA174,IF(OR(AC174=$AC$4:$AC173)=FALSE,", ",""),") "),""))</f>
        <v/>
      </c>
      <c r="AH173" s="10" t="str">
        <f>IF((ISBLANK(D173)),"",IF(D173=D172,AH172,"")&amp;IF(B172&lt;&gt;B173,((IF(ISBLANK(E173),$D$3&amp;"Non-type material: "&amp;$D$3,$D$3&amp;INDEX('type-categories'!$A$2:$B$100,MATCH(E173,'type-categories'!$A$2:$A$100,0),2)&amp;$D$3))),"")&amp;(IF(K173&lt;&gt;K172,$C$2&amp;K173&amp;$K$3&amp;$C$2&amp;" ",(IF(B173&lt;&gt;B172,$C$2&amp;K173&amp;$K$3&amp;$C$2&amp;" ",""))))&amp;(IF(L173="","",((IF(L173&lt;&gt;L172,$D$2&amp;L173&amp;$L$3&amp;$D$2&amp;" ",IF(B173&lt;&gt;B172,$D$2&amp;L173&amp;$L$3&amp;$D$2&amp;" ",""))))))&amp;(IF(M173="","",((IF(M173&lt;&gt;M172,$E$2&amp;M173&amp;$E$2&amp;","&amp;" ",IF(B173&lt;&gt;B172,$E$2&amp;M173&amp;$E$2&amp;",",""))))))&amp;(IF(N173="","",IF(N173&lt;&gt;N172,N173&amp;", ",IF(B173&lt;&gt;B172,N173&amp;", ",""))))&amp;(IF(ISBLANK(O173),"",(IF(O173&lt;&gt;O172,O173&amp;", ",IF(B173&lt;&gt;B172,O173&amp;", ","")))))&amp;(IF(ISBLANK(P173),"",(IF(P173&lt;&gt;P172,P173&amp;", ",IF(B173&lt;&gt;B172,P173&amp;", ",IF(Z173&lt;&gt;Z172,P173&amp;", ",""))))))&amp;(IF(ISBLANK(Q173),"",(IF(Q173&lt;&gt;Q172,Q173&amp;", ",IF(B173&lt;&gt;B172,Q173&amp;", ",IF(Z173&lt;&gt;Z172,Q173&amp;", ",""))))))&amp;(IF(ISBLANK(R173),"",(IF(R173&lt;&gt;R172,R173&amp;"m, ",IF(B173&lt;&gt;B172,R173&amp;"m, ",IF(Z173&lt;&gt;Z172,R173&amp;"m, ",""))))))&amp;IF(ISBLANK(S173),"",(IF(B173&lt;&gt;B172,S173&amp;", ",IF(S173&lt;&gt;S172,IF((Z173=Z172),"same locality "&amp;S173&amp;", ",S173&amp;", "),""))))&amp;(IF(ISBLANK(T173),"",(IF(T173&lt;&gt;T172,IF(ISBLANK(F$2),T173&amp;", ",T173&amp;" "&amp;F$2&amp;", "),(IF(B173&lt;&gt;B172,IF(ISBLANK(F$2),T173&amp;", ",T173&amp;" "&amp;F$2&amp;", "),(IF(Z173&lt;&gt;Z172,IF(ISBLANK(F$2),T173&amp;", ",T173&amp;" "&amp;F$2&amp;", "),IF((U173&lt;&gt;U172)*($G$2="Y"),"same collector, ","")))))))))&amp;(IF(ISBLANK(U173),"",(IF(U173&lt;&gt;U172,U173&amp;", ",(IF(B173&lt;&gt;B172,U173&amp;", ",IF(Z173&lt;&gt;Z172,U173&amp;", ",(IF(T173&lt;&gt;T172,IF((T173&lt;&gt;T172)*($G$2="Y"),"same date, ", ""),IF((T173=T172)*(U173=U172)*(S173&lt;&gt;S172)*($G$2="Y"),"same collector and date, ", ""))))))))))&amp;(IF(ISBLANK(V173),"",V173&amp;", "))&amp;IF((AA173&lt;&gt;AA174)*($H$2="y"),AD173&amp;AE173,IF((AA173&lt;&gt;AA174)*($H$2="m"),AD173&amp;AG173,IF(($H$2&lt;&gt;"m")*($H$2&lt;&gt;"Y"),(IF(F173=0,"",F173&amp;" "&amp;$F$4&amp;" "))&amp;(IF(G173=0,"",G173&amp;" "&amp;$G$4&amp;" "))&amp;(IF(H173=0,"",H173&amp;" "&amp;H$4&amp;" "))&amp;(IF(I173=0,"",I173&amp;" "&amp;$I$4&amp;" "))&amp;(IF(J173=0,"",J173&amp;" "&amp;$J$4&amp;" "))&amp;IF((ISBLANK(C173)),"","("&amp;C173&amp;")"),"")))&amp;IF((B173=B174)*(K173=K174)*(L173=L174)*(M173=M174),IF(($H$2&lt;&gt;"m")*($H$2&lt;&gt;"Y"), ", ", IF((ISNUMBER(FIND(")",AE173))), ", ", "")),IF((B173=B174)*(K173=K174)*(L173=L174),";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v>
      </c>
      <c r="AI173" s="1"/>
    </row>
    <row r="174" spans="1:35" s="4" customFormat="1" x14ac:dyDescent="0.25">
      <c r="A174" s="3">
        <f t="shared" si="20"/>
        <v>1</v>
      </c>
      <c r="B174" s="53" t="str">
        <f t="shared" si="24"/>
        <v>Kukulcania arizonica</v>
      </c>
      <c r="C174" s="57" t="s">
        <v>324</v>
      </c>
      <c r="D174" s="57" t="s">
        <v>204</v>
      </c>
      <c r="E174" s="57"/>
      <c r="F174" s="57">
        <v>0</v>
      </c>
      <c r="G174" s="57">
        <v>1</v>
      </c>
      <c r="H174" s="57">
        <v>0</v>
      </c>
      <c r="I174" s="57"/>
      <c r="J174" s="57"/>
      <c r="K174" s="57" t="s">
        <v>366</v>
      </c>
      <c r="L174" s="57" t="s">
        <v>87</v>
      </c>
      <c r="M174" s="54" t="s">
        <v>1025</v>
      </c>
      <c r="N174" s="57" t="s">
        <v>1031</v>
      </c>
      <c r="O174" s="58" t="s">
        <v>1032</v>
      </c>
      <c r="P174" s="58" t="s">
        <v>1033</v>
      </c>
      <c r="Q174" s="58" t="s">
        <v>86</v>
      </c>
      <c r="R174" s="58"/>
      <c r="S174" s="54" t="s">
        <v>1034</v>
      </c>
      <c r="T174" s="57" t="s">
        <v>490</v>
      </c>
      <c r="U174" s="57" t="s">
        <v>1035</v>
      </c>
      <c r="V174" s="57"/>
      <c r="W174" s="57" t="s">
        <v>86</v>
      </c>
      <c r="X174" s="147">
        <f ca="1">IF(ISBLANK(D174),"",IF('order-admin-units'!$I$1&lt;&gt;"y", "", IF((K174="")*(ISBLANK(D174)=FALSE), 'order-admin-units'!$B$1+1, VLOOKUP(K174, ordercountry, 2))))</f>
        <v>1</v>
      </c>
      <c r="Y174" s="147">
        <f ca="1">IF(ISBLANK(D174),"",IF('order-admin-units'!$I$1&lt;&gt;"y", "", IF(L174="", 'order-admin-units'!$B$2+1, VLOOKUP(K174&amp;"@"&amp;L174, orderadmin, 2))))</f>
        <v>5</v>
      </c>
      <c r="Z174" s="147" t="str">
        <f t="shared" si="21"/>
        <v>USANew MexicoDona AnaOrgan MountainsAguirre Springs National Recreation Area</v>
      </c>
      <c r="AA174" s="147" t="str">
        <f t="shared" si="22"/>
        <v>Kukulcania arizonicaUSANew MexicoDona AnaOrgan MountainsAguirre Springs National Recreation Areaoak-juniper, under granite[N32.32612°, W106.55599°]D. Ubick9/IX/1989</v>
      </c>
      <c r="AB174" s="147" t="str">
        <f t="shared" si="23"/>
        <v>Kukulcania arizonicaUSANew MexicoDona AnaOrgan MountainsAguirre Springs National Recreation Areaoak-juniper, under granite[N32.32612°, W106.55599°]D. Ubick9/IX/1989CAS 9060415</v>
      </c>
      <c r="AC174" s="147" t="str">
        <f t="shared" si="17"/>
        <v>Kukulcania arizonicaUSANew MexicoDona AnaOrgan MountainsAguirre Springs National Recreation Areaoak-juniper, under granite[N32.32612°, W106.55599°]D. Ubick9/IX/1989</v>
      </c>
      <c r="AD174" s="11" t="str">
        <f t="shared" si="18"/>
        <v/>
      </c>
      <c r="AE174" s="11" t="str">
        <f t="array" ref="AE174">IF(ISBLANK(D174),"",IF(OR($H$2="y",$H$2="m"),IF(AA174=AA173,IF(OR(AB174=$AB$4:$AB173)=FALSE,AE173&amp;C174,AE173),"("&amp;C174)&amp;IF(AA174=AA175,IF(OR(AB175=$AB$4:$AB174)=FALSE,", ",""),") "),""))</f>
        <v/>
      </c>
      <c r="AF174" s="11" t="str">
        <f t="shared" si="19"/>
        <v/>
      </c>
      <c r="AG174" s="11" t="str">
        <f t="array" ref="AG174">IF(ISBLANK(D174),"",IF(OR($H$2="y",$H$2="m"),IF(AA174=AA173,IF(OR(AC174=$AC$4:$AC173)=FALSE,AG173&amp;AF174,AG173),"("&amp;AF174)&amp;IF(AA174=AA175,IF(OR(AC175=$AC$4:$AC174)=FALSE,", ",""),") "),""))</f>
        <v/>
      </c>
      <c r="AH174" s="10" t="str">
        <f>IF((ISBLANK(D174)),"",IF(D174=D173,AH173,"")&amp;IF(B173&lt;&gt;B174,((IF(ISBLANK(E174),$D$3&amp;"Non-type material: "&amp;$D$3,$D$3&amp;INDEX('type-categories'!$A$2:$B$100,MATCH(E174,'type-categories'!$A$2:$A$100,0),2)&amp;$D$3))),"")&amp;(IF(K174&lt;&gt;K173,$C$2&amp;K174&amp;$K$3&amp;$C$2&amp;" ",(IF(B174&lt;&gt;B173,$C$2&amp;K174&amp;$K$3&amp;$C$2&amp;" ",""))))&amp;(IF(L174="","",((IF(L174&lt;&gt;L173,$D$2&amp;L174&amp;$L$3&amp;$D$2&amp;" ",IF(B174&lt;&gt;B173,$D$2&amp;L174&amp;$L$3&amp;$D$2&amp;" ",""))))))&amp;(IF(M174="","",((IF(M174&lt;&gt;M173,$E$2&amp;M174&amp;$E$2&amp;","&amp;" ",IF(B174&lt;&gt;B173,$E$2&amp;M174&amp;$E$2&amp;",",""))))))&amp;(IF(N174="","",IF(N174&lt;&gt;N173,N174&amp;", ",IF(B174&lt;&gt;B173,N174&amp;", ",""))))&amp;(IF(ISBLANK(O174),"",(IF(O174&lt;&gt;O173,O174&amp;", ",IF(B174&lt;&gt;B173,O174&amp;", ","")))))&amp;(IF(ISBLANK(P174),"",(IF(P174&lt;&gt;P173,P174&amp;", ",IF(B174&lt;&gt;B173,P174&amp;", ",IF(Z174&lt;&gt;Z173,P174&amp;", ",""))))))&amp;(IF(ISBLANK(Q174),"",(IF(Q174&lt;&gt;Q173,Q174&amp;", ",IF(B174&lt;&gt;B173,Q174&amp;", ",IF(Z174&lt;&gt;Z173,Q174&amp;", ",""))))))&amp;(IF(ISBLANK(R174),"",(IF(R174&lt;&gt;R173,R174&amp;"m, ",IF(B174&lt;&gt;B173,R174&amp;"m, ",IF(Z174&lt;&gt;Z173,R174&amp;"m, ",""))))))&amp;IF(ISBLANK(S174),"",(IF(B174&lt;&gt;B173,S174&amp;", ",IF(S174&lt;&gt;S173,IF((Z174=Z173),"same locality "&amp;S174&amp;", ",S174&amp;", "),""))))&amp;(IF(ISBLANK(T174),"",(IF(T174&lt;&gt;T173,IF(ISBLANK(F$2),T174&amp;", ",T174&amp;" "&amp;F$2&amp;", "),(IF(B174&lt;&gt;B173,IF(ISBLANK(F$2),T174&amp;", ",T174&amp;" "&amp;F$2&amp;", "),(IF(Z174&lt;&gt;Z173,IF(ISBLANK(F$2),T174&amp;", ",T174&amp;" "&amp;F$2&amp;", "),IF((U174&lt;&gt;U173)*($G$2="Y"),"same collector, ","")))))))))&amp;(IF(ISBLANK(U174),"",(IF(U174&lt;&gt;U173,U174&amp;", ",(IF(B174&lt;&gt;B173,U174&amp;", ",IF(Z174&lt;&gt;Z173,U174&amp;", ",(IF(T174&lt;&gt;T173,IF((T174&lt;&gt;T173)*($G$2="Y"),"same date, ", ""),IF((T174=T173)*(U174=U173)*(S174&lt;&gt;S173)*($G$2="Y"),"same collector and date, ", ""))))))))))&amp;(IF(ISBLANK(V174),"",V174&amp;", "))&amp;IF((AA174&lt;&gt;AA175)*($H$2="y"),AD174&amp;AE174,IF((AA174&lt;&gt;AA175)*($H$2="m"),AD174&amp;AG174,IF(($H$2&lt;&gt;"m")*($H$2&lt;&gt;"Y"),(IF(F174=0,"",F174&amp;" "&amp;$F$4&amp;" "))&amp;(IF(G174=0,"",G174&amp;" "&amp;$G$4&amp;" "))&amp;(IF(H174=0,"",H174&amp;" "&amp;H$4&amp;" "))&amp;(IF(I174=0,"",I174&amp;" "&amp;$I$4&amp;" "))&amp;(IF(J174=0,"",J174&amp;" "&amp;$J$4&amp;" "))&amp;IF((ISBLANK(C174)),"","("&amp;C174&amp;")"),"")))&amp;IF((B174=B175)*(K174=K175)*(L174=L175)*(M174=M175),IF(($H$2&lt;&gt;"m")*($H$2&lt;&gt;"Y"), ", ", IF((ISNUMBER(FIND(")",AE174))), ", ", "")),IF((B174=B175)*(K174=K175)*(L174=L175),";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v>
      </c>
      <c r="AI174" s="1"/>
    </row>
    <row r="175" spans="1:35" s="4" customFormat="1" x14ac:dyDescent="0.25">
      <c r="A175" s="3">
        <f t="shared" si="20"/>
        <v>1</v>
      </c>
      <c r="B175" s="53" t="str">
        <f t="shared" si="24"/>
        <v>Kukulcania arizonica</v>
      </c>
      <c r="C175" s="57" t="s">
        <v>205</v>
      </c>
      <c r="D175" s="57" t="s">
        <v>204</v>
      </c>
      <c r="E175" s="57"/>
      <c r="F175" s="57">
        <v>1</v>
      </c>
      <c r="G175" s="57">
        <v>0</v>
      </c>
      <c r="H175" s="57">
        <v>0</v>
      </c>
      <c r="I175" s="57"/>
      <c r="J175" s="57"/>
      <c r="K175" s="57" t="s">
        <v>366</v>
      </c>
      <c r="L175" s="57" t="s">
        <v>87</v>
      </c>
      <c r="M175" s="54" t="s">
        <v>1036</v>
      </c>
      <c r="N175" s="57" t="s">
        <v>1037</v>
      </c>
      <c r="O175" s="58" t="s">
        <v>1038</v>
      </c>
      <c r="P175" s="58"/>
      <c r="Q175" s="58" t="s">
        <v>86</v>
      </c>
      <c r="R175" s="58"/>
      <c r="S175" s="54" t="s">
        <v>1039</v>
      </c>
      <c r="T175" s="57" t="s">
        <v>1040</v>
      </c>
      <c r="U175" s="57" t="s">
        <v>1041</v>
      </c>
      <c r="V175" s="57"/>
      <c r="W175" s="57" t="s">
        <v>86</v>
      </c>
      <c r="X175" s="147">
        <f ca="1">IF(ISBLANK(D175),"",IF('order-admin-units'!$I$1&lt;&gt;"y", "", IF((K175="")*(ISBLANK(D175)=FALSE), 'order-admin-units'!$B$1+1, VLOOKUP(K175, ordercountry, 2))))</f>
        <v>1</v>
      </c>
      <c r="Y175" s="147">
        <f ca="1">IF(ISBLANK(D175),"",IF('order-admin-units'!$I$1&lt;&gt;"y", "", IF(L175="", 'order-admin-units'!$B$2+1, VLOOKUP(K175&amp;"@"&amp;L175, orderadmin, 2))))</f>
        <v>5</v>
      </c>
      <c r="Z175" s="147" t="str">
        <f t="shared" si="21"/>
        <v>USANew MexicoEddyCarlsbad Caverns National Parkfound house</v>
      </c>
      <c r="AA175" s="147" t="str">
        <f t="shared" si="22"/>
        <v>Kukulcania arizonicaUSANew MexicoEddyCarlsbad Caverns National Parkfound house[N32.14786°, W104.55671°]W.C. Welboun2/V/1975</v>
      </c>
      <c r="AB175" s="147" t="str">
        <f t="shared" si="23"/>
        <v xml:space="preserve">Kukulcania arizonicaUSANew MexicoEddyCarlsbad Caverns National Parkfound house[N32.14786°, W104.55671°]W.C. Welboun2/V/1975AMNH </v>
      </c>
      <c r="AC175" s="147" t="str">
        <f t="shared" si="17"/>
        <v>Kukulcania arizonicaUSANew MexicoEddyCarlsbad Caverns National Parkfound house[N32.14786°, W104.55671°]W.C. Welboun2/V/1975</v>
      </c>
      <c r="AD175" s="11" t="str">
        <f t="shared" si="18"/>
        <v/>
      </c>
      <c r="AE175" s="11" t="str">
        <f t="array" ref="AE175">IF(ISBLANK(D175),"",IF(OR($H$2="y",$H$2="m"),IF(AA175=AA174,IF(OR(AB175=$AB$4:$AB174)=FALSE,AE174&amp;C175,AE174),"("&amp;C175)&amp;IF(AA175=AA176,IF(OR(AB176=$AB$4:$AB175)=FALSE,", ",""),") "),""))</f>
        <v/>
      </c>
      <c r="AF175" s="11" t="str">
        <f t="shared" si="19"/>
        <v/>
      </c>
      <c r="AG175" s="11" t="str">
        <f t="array" ref="AG175">IF(ISBLANK(D175),"",IF(OR($H$2="y",$H$2="m"),IF(AA175=AA174,IF(OR(AC175=$AC$4:$AC174)=FALSE,AG174&amp;AF175,AG174),"("&amp;AF175)&amp;IF(AA175=AA176,IF(OR(AC176=$AC$4:$AC175)=FALSE,", ",""),") "),""))</f>
        <v/>
      </c>
      <c r="AH175" s="10" t="str">
        <f>IF((ISBLANK(D175)),"",IF(D175=D174,AH174,"")&amp;IF(B174&lt;&gt;B175,((IF(ISBLANK(E175),$D$3&amp;"Non-type material: "&amp;$D$3,$D$3&amp;INDEX('type-categories'!$A$2:$B$100,MATCH(E175,'type-categories'!$A$2:$A$100,0),2)&amp;$D$3))),"")&amp;(IF(K175&lt;&gt;K174,$C$2&amp;K175&amp;$K$3&amp;$C$2&amp;" ",(IF(B175&lt;&gt;B174,$C$2&amp;K175&amp;$K$3&amp;$C$2&amp;" ",""))))&amp;(IF(L175="","",((IF(L175&lt;&gt;L174,$D$2&amp;L175&amp;$L$3&amp;$D$2&amp;" ",IF(B175&lt;&gt;B174,$D$2&amp;L175&amp;$L$3&amp;$D$2&amp;" ",""))))))&amp;(IF(M175="","",((IF(M175&lt;&gt;M174,$E$2&amp;M175&amp;$E$2&amp;","&amp;" ",IF(B175&lt;&gt;B174,$E$2&amp;M175&amp;$E$2&amp;",",""))))))&amp;(IF(N175="","",IF(N175&lt;&gt;N174,N175&amp;", ",IF(B175&lt;&gt;B174,N175&amp;", ",""))))&amp;(IF(ISBLANK(O175),"",(IF(O175&lt;&gt;O174,O175&amp;", ",IF(B175&lt;&gt;B174,O175&amp;", ","")))))&amp;(IF(ISBLANK(P175),"",(IF(P175&lt;&gt;P174,P175&amp;", ",IF(B175&lt;&gt;B174,P175&amp;", ",IF(Z175&lt;&gt;Z174,P175&amp;", ",""))))))&amp;(IF(ISBLANK(Q175),"",(IF(Q175&lt;&gt;Q174,Q175&amp;", ",IF(B175&lt;&gt;B174,Q175&amp;", ",IF(Z175&lt;&gt;Z174,Q175&amp;", ",""))))))&amp;(IF(ISBLANK(R175),"",(IF(R175&lt;&gt;R174,R175&amp;"m, ",IF(B175&lt;&gt;B174,R175&amp;"m, ",IF(Z175&lt;&gt;Z174,R175&amp;"m, ",""))))))&amp;IF(ISBLANK(S175),"",(IF(B175&lt;&gt;B174,S175&amp;", ",IF(S175&lt;&gt;S174,IF((Z175=Z174),"same locality "&amp;S175&amp;", ",S175&amp;", "),""))))&amp;(IF(ISBLANK(T175),"",(IF(T175&lt;&gt;T174,IF(ISBLANK(F$2),T175&amp;", ",T175&amp;" "&amp;F$2&amp;", "),(IF(B175&lt;&gt;B174,IF(ISBLANK(F$2),T175&amp;", ",T175&amp;" "&amp;F$2&amp;", "),(IF(Z175&lt;&gt;Z174,IF(ISBLANK(F$2),T175&amp;", ",T175&amp;" "&amp;F$2&amp;", "),IF((U175&lt;&gt;U174)*($G$2="Y"),"same collector, ","")))))))))&amp;(IF(ISBLANK(U175),"",(IF(U175&lt;&gt;U174,U175&amp;", ",(IF(B175&lt;&gt;B174,U175&amp;", ",IF(Z175&lt;&gt;Z174,U175&amp;", ",(IF(T175&lt;&gt;T174,IF((T175&lt;&gt;T174)*($G$2="Y"),"same date, ", ""),IF((T175=T174)*(U175=U174)*(S175&lt;&gt;S174)*($G$2="Y"),"same collector and date, ", ""))))))))))&amp;(IF(ISBLANK(V175),"",V175&amp;", "))&amp;IF((AA175&lt;&gt;AA176)*($H$2="y"),AD175&amp;AE175,IF((AA175&lt;&gt;AA176)*($H$2="m"),AD175&amp;AG175,IF(($H$2&lt;&gt;"m")*($H$2&lt;&gt;"Y"),(IF(F175=0,"",F175&amp;" "&amp;$F$4&amp;" "))&amp;(IF(G175=0,"",G175&amp;" "&amp;$G$4&amp;" "))&amp;(IF(H175=0,"",H175&amp;" "&amp;H$4&amp;" "))&amp;(IF(I175=0,"",I175&amp;" "&amp;$I$4&amp;" "))&amp;(IF(J175=0,"",J175&amp;" "&amp;$J$4&amp;" "))&amp;IF((ISBLANK(C175)),"","("&amp;C175&amp;")"),"")))&amp;IF((B175=B176)*(K175=K176)*(L175=L176)*(M175=M176),IF(($H$2&lt;&gt;"m")*($H$2&lt;&gt;"Y"), ", ", IF((ISNUMBER(FIND(")",AE175))), ", ", "")),IF((B175=B176)*(K175=K176)*(L175=L176),";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v>
      </c>
      <c r="AI175" s="1"/>
    </row>
    <row r="176" spans="1:35" s="4" customFormat="1" x14ac:dyDescent="0.25">
      <c r="A176" s="3">
        <f t="shared" si="20"/>
        <v>1</v>
      </c>
      <c r="B176" s="53" t="str">
        <f t="shared" si="24"/>
        <v>Kukulcania arizonica</v>
      </c>
      <c r="C176" s="57" t="s">
        <v>205</v>
      </c>
      <c r="D176" s="57" t="s">
        <v>204</v>
      </c>
      <c r="E176" s="57"/>
      <c r="F176" s="57">
        <v>0</v>
      </c>
      <c r="G176" s="57">
        <v>1</v>
      </c>
      <c r="H176" s="57">
        <v>0</v>
      </c>
      <c r="I176" s="57"/>
      <c r="J176" s="57"/>
      <c r="K176" s="57" t="s">
        <v>366</v>
      </c>
      <c r="L176" s="57" t="s">
        <v>87</v>
      </c>
      <c r="M176" s="54" t="s">
        <v>69</v>
      </c>
      <c r="N176" s="57" t="s">
        <v>1042</v>
      </c>
      <c r="O176" s="58" t="s">
        <v>86</v>
      </c>
      <c r="P176" s="58"/>
      <c r="Q176" s="58" t="s">
        <v>86</v>
      </c>
      <c r="R176" s="58"/>
      <c r="S176" s="54" t="s">
        <v>1043</v>
      </c>
      <c r="T176" s="57" t="s">
        <v>77</v>
      </c>
      <c r="U176" s="57" t="s">
        <v>1044</v>
      </c>
      <c r="V176" s="57"/>
      <c r="W176" s="57" t="s">
        <v>86</v>
      </c>
      <c r="X176" s="147">
        <f ca="1">IF(ISBLANK(D176),"",IF('order-admin-units'!$I$1&lt;&gt;"y", "", IF((K176="")*(ISBLANK(D176)=FALSE), 'order-admin-units'!$B$1+1, VLOOKUP(K176, ordercountry, 2))))</f>
        <v>1</v>
      </c>
      <c r="Y176" s="147">
        <f ca="1">IF(ISBLANK(D176),"",IF('order-admin-units'!$I$1&lt;&gt;"y", "", IF(L176="", 'order-admin-units'!$B$2+1, VLOOKUP(K176&amp;"@"&amp;L176, orderadmin, 2))))</f>
        <v>5</v>
      </c>
      <c r="Z176" s="147" t="str">
        <f t="shared" si="21"/>
        <v>USANew MexicoHidalgo5 miles NE Lordsburg</v>
      </c>
      <c r="AA176" s="147" t="str">
        <f t="shared" si="22"/>
        <v>Kukulcania arizonicaUSANew MexicoHidalgo5 miles NE Lordsburg[N32.41576°, W108.67974°]W. Ivie8/IX/1941</v>
      </c>
      <c r="AB176" s="147" t="str">
        <f t="shared" si="23"/>
        <v xml:space="preserve">Kukulcania arizonicaUSANew MexicoHidalgo5 miles NE Lordsburg[N32.41576°, W108.67974°]W. Ivie8/IX/1941AMNH </v>
      </c>
      <c r="AC176" s="147" t="str">
        <f t="shared" si="17"/>
        <v>Kukulcania arizonicaUSANew MexicoHidalgo5 miles NE Lordsburg[N32.41576°, W108.67974°]W. Ivie8/IX/1941</v>
      </c>
      <c r="AD176" s="11" t="str">
        <f t="shared" si="18"/>
        <v/>
      </c>
      <c r="AE176" s="11" t="str">
        <f t="array" ref="AE176">IF(ISBLANK(D176),"",IF(OR($H$2="y",$H$2="m"),IF(AA176=AA175,IF(OR(AB176=$AB$4:$AB175)=FALSE,AE175&amp;C176,AE175),"("&amp;C176)&amp;IF(AA176=AA177,IF(OR(AB177=$AB$4:$AB176)=FALSE,", ",""),") "),""))</f>
        <v/>
      </c>
      <c r="AF176" s="11" t="str">
        <f t="shared" si="19"/>
        <v/>
      </c>
      <c r="AG176" s="11" t="str">
        <f t="array" ref="AG176">IF(ISBLANK(D176),"",IF(OR($H$2="y",$H$2="m"),IF(AA176=AA175,IF(OR(AC176=$AC$4:$AC175)=FALSE,AG175&amp;AF176,AG175),"("&amp;AF176)&amp;IF(AA176=AA177,IF(OR(AC177=$AC$4:$AC176)=FALSE,", ",""),") "),""))</f>
        <v/>
      </c>
      <c r="AH176" s="10" t="str">
        <f>IF((ISBLANK(D176)),"",IF(D176=D175,AH175,"")&amp;IF(B175&lt;&gt;B176,((IF(ISBLANK(E176),$D$3&amp;"Non-type material: "&amp;$D$3,$D$3&amp;INDEX('type-categories'!$A$2:$B$100,MATCH(E176,'type-categories'!$A$2:$A$100,0),2)&amp;$D$3))),"")&amp;(IF(K176&lt;&gt;K175,$C$2&amp;K176&amp;$K$3&amp;$C$2&amp;" ",(IF(B176&lt;&gt;B175,$C$2&amp;K176&amp;$K$3&amp;$C$2&amp;" ",""))))&amp;(IF(L176="","",((IF(L176&lt;&gt;L175,$D$2&amp;L176&amp;$L$3&amp;$D$2&amp;" ",IF(B176&lt;&gt;B175,$D$2&amp;L176&amp;$L$3&amp;$D$2&amp;" ",""))))))&amp;(IF(M176="","",((IF(M176&lt;&gt;M175,$E$2&amp;M176&amp;$E$2&amp;","&amp;" ",IF(B176&lt;&gt;B175,$E$2&amp;M176&amp;$E$2&amp;",",""))))))&amp;(IF(N176="","",IF(N176&lt;&gt;N175,N176&amp;", ",IF(B176&lt;&gt;B175,N176&amp;", ",""))))&amp;(IF(ISBLANK(O176),"",(IF(O176&lt;&gt;O175,O176&amp;", ",IF(B176&lt;&gt;B175,O176&amp;", ","")))))&amp;(IF(ISBLANK(P176),"",(IF(P176&lt;&gt;P175,P176&amp;", ",IF(B176&lt;&gt;B175,P176&amp;", ",IF(Z176&lt;&gt;Z175,P176&amp;", ",""))))))&amp;(IF(ISBLANK(Q176),"",(IF(Q176&lt;&gt;Q175,Q176&amp;", ",IF(B176&lt;&gt;B175,Q176&amp;", ",IF(Z176&lt;&gt;Z175,Q176&amp;", ",""))))))&amp;(IF(ISBLANK(R176),"",(IF(R176&lt;&gt;R175,R176&amp;"m, ",IF(B176&lt;&gt;B175,R176&amp;"m, ",IF(Z176&lt;&gt;Z175,R176&amp;"m, ",""))))))&amp;IF(ISBLANK(S176),"",(IF(B176&lt;&gt;B175,S176&amp;", ",IF(S176&lt;&gt;S175,IF((Z176=Z175),"same locality "&amp;S176&amp;", ",S176&amp;", "),""))))&amp;(IF(ISBLANK(T176),"",(IF(T176&lt;&gt;T175,IF(ISBLANK(F$2),T176&amp;", ",T176&amp;" "&amp;F$2&amp;", "),(IF(B176&lt;&gt;B175,IF(ISBLANK(F$2),T176&amp;", ",T176&amp;" "&amp;F$2&amp;", "),(IF(Z176&lt;&gt;Z175,IF(ISBLANK(F$2),T176&amp;", ",T176&amp;" "&amp;F$2&amp;", "),IF((U176&lt;&gt;U175)*($G$2="Y"),"same collector, ","")))))))))&amp;(IF(ISBLANK(U176),"",(IF(U176&lt;&gt;U175,U176&amp;", ",(IF(B176&lt;&gt;B175,U176&amp;", ",IF(Z176&lt;&gt;Z175,U176&amp;", ",(IF(T176&lt;&gt;T175,IF((T176&lt;&gt;T175)*($G$2="Y"),"same date, ", ""),IF((T176=T175)*(U176=U175)*(S176&lt;&gt;S175)*($G$2="Y"),"same collector and date, ", ""))))))))))&amp;(IF(ISBLANK(V176),"",V176&amp;", "))&amp;IF((AA176&lt;&gt;AA177)*($H$2="y"),AD176&amp;AE176,IF((AA176&lt;&gt;AA177)*($H$2="m"),AD176&amp;AG176,IF(($H$2&lt;&gt;"m")*($H$2&lt;&gt;"Y"),(IF(F176=0,"",F176&amp;" "&amp;$F$4&amp;" "))&amp;(IF(G176=0,"",G176&amp;" "&amp;$G$4&amp;" "))&amp;(IF(H176=0,"",H176&amp;" "&amp;H$4&amp;" "))&amp;(IF(I176=0,"",I176&amp;" "&amp;$I$4&amp;" "))&amp;(IF(J176=0,"",J176&amp;" "&amp;$J$4&amp;" "))&amp;IF((ISBLANK(C176)),"","("&amp;C176&amp;")"),"")))&amp;IF((B176=B177)*(K176=K177)*(L176=L177)*(M176=M177),IF(($H$2&lt;&gt;"m")*($H$2&lt;&gt;"Y"), ", ", IF((ISNUMBER(FIND(")",AE176))), ", ", "")),IF((B176=B177)*(K176=K177)*(L176=L177),";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v>
      </c>
      <c r="AI176" s="1"/>
    </row>
    <row r="177" spans="1:35" s="4" customFormat="1" x14ac:dyDescent="0.25">
      <c r="A177" s="3">
        <f t="shared" si="20"/>
        <v>1</v>
      </c>
      <c r="B177" s="53" t="str">
        <f t="shared" si="24"/>
        <v>Kukulcania arizonica</v>
      </c>
      <c r="C177" s="57" t="s">
        <v>205</v>
      </c>
      <c r="D177" s="57" t="s">
        <v>204</v>
      </c>
      <c r="E177" s="57"/>
      <c r="F177" s="57">
        <v>0</v>
      </c>
      <c r="G177" s="57">
        <v>1</v>
      </c>
      <c r="H177" s="57">
        <v>0</v>
      </c>
      <c r="I177" s="57"/>
      <c r="J177" s="57"/>
      <c r="K177" s="57" t="s">
        <v>366</v>
      </c>
      <c r="L177" s="57" t="s">
        <v>87</v>
      </c>
      <c r="M177" s="54" t="s">
        <v>69</v>
      </c>
      <c r="N177" s="57" t="s">
        <v>1045</v>
      </c>
      <c r="O177" s="58" t="s">
        <v>86</v>
      </c>
      <c r="P177" s="58"/>
      <c r="Q177" s="58" t="s">
        <v>86</v>
      </c>
      <c r="R177" s="58"/>
      <c r="S177" s="54" t="s">
        <v>1046</v>
      </c>
      <c r="T177" s="57" t="s">
        <v>1047</v>
      </c>
      <c r="U177" s="57" t="s">
        <v>1048</v>
      </c>
      <c r="V177" s="57"/>
      <c r="W177" s="57" t="s">
        <v>86</v>
      </c>
      <c r="X177" s="147">
        <f ca="1">IF(ISBLANK(D177),"",IF('order-admin-units'!$I$1&lt;&gt;"y", "", IF((K177="")*(ISBLANK(D177)=FALSE), 'order-admin-units'!$B$1+1, VLOOKUP(K177, ordercountry, 2))))</f>
        <v>1</v>
      </c>
      <c r="Y177" s="147">
        <f ca="1">IF(ISBLANK(D177),"",IF('order-admin-units'!$I$1&lt;&gt;"y", "", IF(L177="", 'order-admin-units'!$B$2+1, VLOOKUP(K177&amp;"@"&amp;L177, orderadmin, 2))))</f>
        <v>5</v>
      </c>
      <c r="Z177" s="147" t="str">
        <f t="shared" si="21"/>
        <v>USANew MexicoHidalgo7 miles W Animas</v>
      </c>
      <c r="AA177" s="147" t="str">
        <f t="shared" si="22"/>
        <v>Kukulcania arizonicaUSANew MexicoHidalgo7 miles W Animas[N31.93587°, W108.93072°]B. Tomberlin &amp; T. Snell26/VI/1988</v>
      </c>
      <c r="AB177" s="147" t="str">
        <f t="shared" si="23"/>
        <v xml:space="preserve">Kukulcania arizonicaUSANew MexicoHidalgo7 miles W Animas[N31.93587°, W108.93072°]B. Tomberlin &amp; T. Snell26/VI/1988AMNH </v>
      </c>
      <c r="AC177" s="147" t="str">
        <f t="shared" si="17"/>
        <v>Kukulcania arizonicaUSANew MexicoHidalgo7 miles W Animas[N31.93587°, W108.93072°]B. Tomberlin &amp; T. Snell26/VI/1988</v>
      </c>
      <c r="AD177" s="11" t="str">
        <f t="shared" si="18"/>
        <v/>
      </c>
      <c r="AE177" s="11" t="str">
        <f t="array" ref="AE177">IF(ISBLANK(D177),"",IF(OR($H$2="y",$H$2="m"),IF(AA177=AA176,IF(OR(AB177=$AB$4:$AB176)=FALSE,AE176&amp;C177,AE176),"("&amp;C177)&amp;IF(AA177=AA178,IF(OR(AB178=$AB$4:$AB177)=FALSE,", ",""),") "),""))</f>
        <v/>
      </c>
      <c r="AF177" s="11" t="str">
        <f t="shared" si="19"/>
        <v/>
      </c>
      <c r="AG177" s="11" t="str">
        <f t="array" ref="AG177">IF(ISBLANK(D177),"",IF(OR($H$2="y",$H$2="m"),IF(AA177=AA176,IF(OR(AC177=$AC$4:$AC176)=FALSE,AG176&amp;AF177,AG176),"("&amp;AF177)&amp;IF(AA177=AA178,IF(OR(AC178=$AC$4:$AC177)=FALSE,", ",""),") "),""))</f>
        <v/>
      </c>
      <c r="AH177" s="10" t="str">
        <f>IF((ISBLANK(D177)),"",IF(D177=D176,AH176,"")&amp;IF(B176&lt;&gt;B177,((IF(ISBLANK(E177),$D$3&amp;"Non-type material: "&amp;$D$3,$D$3&amp;INDEX('type-categories'!$A$2:$B$100,MATCH(E177,'type-categories'!$A$2:$A$100,0),2)&amp;$D$3))),"")&amp;(IF(K177&lt;&gt;K176,$C$2&amp;K177&amp;$K$3&amp;$C$2&amp;" ",(IF(B177&lt;&gt;B176,$C$2&amp;K177&amp;$K$3&amp;$C$2&amp;" ",""))))&amp;(IF(L177="","",((IF(L177&lt;&gt;L176,$D$2&amp;L177&amp;$L$3&amp;$D$2&amp;" ",IF(B177&lt;&gt;B176,$D$2&amp;L177&amp;$L$3&amp;$D$2&amp;" ",""))))))&amp;(IF(M177="","",((IF(M177&lt;&gt;M176,$E$2&amp;M177&amp;$E$2&amp;","&amp;" ",IF(B177&lt;&gt;B176,$E$2&amp;M177&amp;$E$2&amp;",",""))))))&amp;(IF(N177="","",IF(N177&lt;&gt;N176,N177&amp;", ",IF(B177&lt;&gt;B176,N177&amp;", ",""))))&amp;(IF(ISBLANK(O177),"",(IF(O177&lt;&gt;O176,O177&amp;", ",IF(B177&lt;&gt;B176,O177&amp;", ","")))))&amp;(IF(ISBLANK(P177),"",(IF(P177&lt;&gt;P176,P177&amp;", ",IF(B177&lt;&gt;B176,P177&amp;", ",IF(Z177&lt;&gt;Z176,P177&amp;", ",""))))))&amp;(IF(ISBLANK(Q177),"",(IF(Q177&lt;&gt;Q176,Q177&amp;", ",IF(B177&lt;&gt;B176,Q177&amp;", ",IF(Z177&lt;&gt;Z176,Q177&amp;", ",""))))))&amp;(IF(ISBLANK(R177),"",(IF(R177&lt;&gt;R176,R177&amp;"m, ",IF(B177&lt;&gt;B176,R177&amp;"m, ",IF(Z177&lt;&gt;Z176,R177&amp;"m, ",""))))))&amp;IF(ISBLANK(S177),"",(IF(B177&lt;&gt;B176,S177&amp;", ",IF(S177&lt;&gt;S176,IF((Z177=Z176),"same locality "&amp;S177&amp;", ",S177&amp;", "),""))))&amp;(IF(ISBLANK(T177),"",(IF(T177&lt;&gt;T176,IF(ISBLANK(F$2),T177&amp;", ",T177&amp;" "&amp;F$2&amp;", "),(IF(B177&lt;&gt;B176,IF(ISBLANK(F$2),T177&amp;", ",T177&amp;" "&amp;F$2&amp;", "),(IF(Z177&lt;&gt;Z176,IF(ISBLANK(F$2),T177&amp;", ",T177&amp;" "&amp;F$2&amp;", "),IF((U177&lt;&gt;U176)*($G$2="Y"),"same collector, ","")))))))))&amp;(IF(ISBLANK(U177),"",(IF(U177&lt;&gt;U176,U177&amp;", ",(IF(B177&lt;&gt;B176,U177&amp;", ",IF(Z177&lt;&gt;Z176,U177&amp;", ",(IF(T177&lt;&gt;T176,IF((T177&lt;&gt;T176)*($G$2="Y"),"same date, ", ""),IF((T177=T176)*(U177=U176)*(S177&lt;&gt;S176)*($G$2="Y"),"same collector and date, ", ""))))))))))&amp;(IF(ISBLANK(V177),"",V177&amp;", "))&amp;IF((AA177&lt;&gt;AA178)*($H$2="y"),AD177&amp;AE177,IF((AA177&lt;&gt;AA178)*($H$2="m"),AD177&amp;AG177,IF(($H$2&lt;&gt;"m")*($H$2&lt;&gt;"Y"),(IF(F177=0,"",F177&amp;" "&amp;$F$4&amp;" "))&amp;(IF(G177=0,"",G177&amp;" "&amp;$G$4&amp;" "))&amp;(IF(H177=0,"",H177&amp;" "&amp;H$4&amp;" "))&amp;(IF(I177=0,"",I177&amp;" "&amp;$I$4&amp;" "))&amp;(IF(J177=0,"",J177&amp;" "&amp;$J$4&amp;" "))&amp;IF((ISBLANK(C177)),"","("&amp;C177&amp;")"),"")))&amp;IF((B177=B178)*(K177=K178)*(L177=L178)*(M177=M178),IF(($H$2&lt;&gt;"m")*($H$2&lt;&gt;"Y"), ", ", IF((ISNUMBER(FIND(")",AE177))), ", ", "")),IF((B177=B178)*(K177=K178)*(L177=L178),";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v>
      </c>
      <c r="AI177" s="1"/>
    </row>
    <row r="178" spans="1:35" s="4" customFormat="1" x14ac:dyDescent="0.25">
      <c r="A178" s="3">
        <f t="shared" si="20"/>
        <v>1</v>
      </c>
      <c r="B178" s="53" t="str">
        <f t="shared" si="24"/>
        <v>Kukulcania arizonica</v>
      </c>
      <c r="C178" s="57" t="s">
        <v>205</v>
      </c>
      <c r="D178" s="57" t="s">
        <v>204</v>
      </c>
      <c r="E178" s="57"/>
      <c r="F178" s="57">
        <v>1</v>
      </c>
      <c r="G178" s="57">
        <v>1</v>
      </c>
      <c r="H178" s="57">
        <v>0</v>
      </c>
      <c r="I178" s="57"/>
      <c r="J178" s="57"/>
      <c r="K178" s="57" t="s">
        <v>366</v>
      </c>
      <c r="L178" s="57" t="s">
        <v>87</v>
      </c>
      <c r="M178" s="54" t="s">
        <v>69</v>
      </c>
      <c r="N178" s="57" t="s">
        <v>1049</v>
      </c>
      <c r="O178" s="58" t="s">
        <v>1050</v>
      </c>
      <c r="P178" s="58"/>
      <c r="Q178" s="58" t="s">
        <v>86</v>
      </c>
      <c r="R178" s="58"/>
      <c r="S178" s="54" t="s">
        <v>1051</v>
      </c>
      <c r="T178" s="57" t="s">
        <v>1052</v>
      </c>
      <c r="U178" s="57" t="s">
        <v>1053</v>
      </c>
      <c r="V178" s="57"/>
      <c r="W178" s="57" t="s">
        <v>144</v>
      </c>
      <c r="X178" s="147">
        <f ca="1">IF(ISBLANK(D178),"",IF('order-admin-units'!$I$1&lt;&gt;"y", "", IF((K178="")*(ISBLANK(D178)=FALSE), 'order-admin-units'!$B$1+1, VLOOKUP(K178, ordercountry, 2))))</f>
        <v>1</v>
      </c>
      <c r="Y178" s="147">
        <f ca="1">IF(ISBLANK(D178),"",IF('order-admin-units'!$I$1&lt;&gt;"y", "", IF(L178="", 'order-admin-units'!$B$2+1, VLOOKUP(K178&amp;"@"&amp;L178, orderadmin, 2))))</f>
        <v>5</v>
      </c>
      <c r="Z178" s="147" t="str">
        <f t="shared" si="21"/>
        <v>USANew MexicoHidalgo8 miles SE RodeoPeloncillo Mountains</v>
      </c>
      <c r="AA178" s="147" t="str">
        <f t="shared" si="22"/>
        <v>Kukulcania arizonicaUSANew MexicoHidalgo8 miles SE RodeoPeloncillo Mountains[N31.82969°, W109.03504°]J.O. Hood14/VII/1954</v>
      </c>
      <c r="AB178" s="147" t="str">
        <f t="shared" si="23"/>
        <v xml:space="preserve">Kukulcania arizonicaUSANew MexicoHidalgo8 miles SE RodeoPeloncillo Mountains[N31.82969°, W109.03504°]J.O. Hood14/VII/1954AMNH </v>
      </c>
      <c r="AC178" s="147" t="str">
        <f t="shared" si="17"/>
        <v>Kukulcania arizonicaUSANew MexicoHidalgo8 miles SE RodeoPeloncillo Mountains[N31.82969°, W109.03504°]J.O. Hood14/VII/1954</v>
      </c>
      <c r="AD178" s="11" t="str">
        <f t="shared" si="18"/>
        <v/>
      </c>
      <c r="AE178" s="11" t="str">
        <f t="array" ref="AE178">IF(ISBLANK(D178),"",IF(OR($H$2="y",$H$2="m"),IF(AA178=AA177,IF(OR(AB178=$AB$4:$AB177)=FALSE,AE177&amp;C178,AE177),"("&amp;C178)&amp;IF(AA178=AA179,IF(OR(AB179=$AB$4:$AB178)=FALSE,", ",""),") "),""))</f>
        <v/>
      </c>
      <c r="AF178" s="11" t="str">
        <f t="shared" si="19"/>
        <v/>
      </c>
      <c r="AG178" s="11" t="str">
        <f t="array" ref="AG178">IF(ISBLANK(D178),"",IF(OR($H$2="y",$H$2="m"),IF(AA178=AA177,IF(OR(AC178=$AC$4:$AC177)=FALSE,AG177&amp;AF178,AG177),"("&amp;AF178)&amp;IF(AA178=AA179,IF(OR(AC179=$AC$4:$AC178)=FALSE,", ",""),") "),""))</f>
        <v/>
      </c>
      <c r="AH178" s="10" t="str">
        <f>IF((ISBLANK(D178)),"",IF(D178=D177,AH177,"")&amp;IF(B177&lt;&gt;B178,((IF(ISBLANK(E178),$D$3&amp;"Non-type material: "&amp;$D$3,$D$3&amp;INDEX('type-categories'!$A$2:$B$100,MATCH(E178,'type-categories'!$A$2:$A$100,0),2)&amp;$D$3))),"")&amp;(IF(K178&lt;&gt;K177,$C$2&amp;K178&amp;$K$3&amp;$C$2&amp;" ",(IF(B178&lt;&gt;B177,$C$2&amp;K178&amp;$K$3&amp;$C$2&amp;" ",""))))&amp;(IF(L178="","",((IF(L178&lt;&gt;L177,$D$2&amp;L178&amp;$L$3&amp;$D$2&amp;" ",IF(B178&lt;&gt;B177,$D$2&amp;L178&amp;$L$3&amp;$D$2&amp;" ",""))))))&amp;(IF(M178="","",((IF(M178&lt;&gt;M177,$E$2&amp;M178&amp;$E$2&amp;","&amp;" ",IF(B178&lt;&gt;B177,$E$2&amp;M178&amp;$E$2&amp;",",""))))))&amp;(IF(N178="","",IF(N178&lt;&gt;N177,N178&amp;", ",IF(B178&lt;&gt;B177,N178&amp;", ",""))))&amp;(IF(ISBLANK(O178),"",(IF(O178&lt;&gt;O177,O178&amp;", ",IF(B178&lt;&gt;B177,O178&amp;", ","")))))&amp;(IF(ISBLANK(P178),"",(IF(P178&lt;&gt;P177,P178&amp;", ",IF(B178&lt;&gt;B177,P178&amp;", ",IF(Z178&lt;&gt;Z177,P178&amp;", ",""))))))&amp;(IF(ISBLANK(Q178),"",(IF(Q178&lt;&gt;Q177,Q178&amp;", ",IF(B178&lt;&gt;B177,Q178&amp;", ",IF(Z178&lt;&gt;Z177,Q178&amp;", ",""))))))&amp;(IF(ISBLANK(R178),"",(IF(R178&lt;&gt;R177,R178&amp;"m, ",IF(B178&lt;&gt;B177,R178&amp;"m, ",IF(Z178&lt;&gt;Z177,R178&amp;"m, ",""))))))&amp;IF(ISBLANK(S178),"",(IF(B178&lt;&gt;B177,S178&amp;", ",IF(S178&lt;&gt;S177,IF((Z178=Z177),"same locality "&amp;S178&amp;", ",S178&amp;", "),""))))&amp;(IF(ISBLANK(T178),"",(IF(T178&lt;&gt;T177,IF(ISBLANK(F$2),T178&amp;", ",T178&amp;" "&amp;F$2&amp;", "),(IF(B178&lt;&gt;B177,IF(ISBLANK(F$2),T178&amp;", ",T178&amp;" "&amp;F$2&amp;", "),(IF(Z178&lt;&gt;Z177,IF(ISBLANK(F$2),T178&amp;", ",T178&amp;" "&amp;F$2&amp;", "),IF((U178&lt;&gt;U177)*($G$2="Y"),"same collector, ","")))))))))&amp;(IF(ISBLANK(U178),"",(IF(U178&lt;&gt;U177,U178&amp;", ",(IF(B178&lt;&gt;B177,U178&amp;", ",IF(Z178&lt;&gt;Z177,U178&amp;", ",(IF(T178&lt;&gt;T177,IF((T178&lt;&gt;T177)*($G$2="Y"),"same date, ", ""),IF((T178=T177)*(U178=U177)*(S178&lt;&gt;S177)*($G$2="Y"),"same collector and date, ", ""))))))))))&amp;(IF(ISBLANK(V178),"",V178&amp;", "))&amp;IF((AA178&lt;&gt;AA179)*($H$2="y"),AD178&amp;AE178,IF((AA178&lt;&gt;AA179)*($H$2="m"),AD178&amp;AG178,IF(($H$2&lt;&gt;"m")*($H$2&lt;&gt;"Y"),(IF(F178=0,"",F178&amp;" "&amp;$F$4&amp;" "))&amp;(IF(G178=0,"",G178&amp;" "&amp;$G$4&amp;" "))&amp;(IF(H178=0,"",H178&amp;" "&amp;H$4&amp;" "))&amp;(IF(I178=0,"",I178&amp;" "&amp;$I$4&amp;" "))&amp;(IF(J178=0,"",J178&amp;" "&amp;$J$4&amp;" "))&amp;IF((ISBLANK(C178)),"","("&amp;C178&amp;")"),"")))&amp;IF((B178=B179)*(K178=K179)*(L178=L179)*(M178=M179),IF(($H$2&lt;&gt;"m")*($H$2&lt;&gt;"Y"), ", ", IF((ISNUMBER(FIND(")",AE178))), ", ", "")),IF((B178=B179)*(K178=K179)*(L178=L179),";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v>
      </c>
      <c r="AI178" s="1"/>
    </row>
    <row r="179" spans="1:35" s="4" customFormat="1" x14ac:dyDescent="0.25">
      <c r="A179" s="3">
        <f t="shared" si="20"/>
        <v>1</v>
      </c>
      <c r="B179" s="53" t="str">
        <f t="shared" si="24"/>
        <v>Kukulcania arizonica</v>
      </c>
      <c r="C179" s="57" t="s">
        <v>325</v>
      </c>
      <c r="D179" s="57" t="s">
        <v>204</v>
      </c>
      <c r="E179" s="57"/>
      <c r="F179" s="57">
        <v>1</v>
      </c>
      <c r="G179" s="57">
        <v>0</v>
      </c>
      <c r="H179" s="57">
        <v>0</v>
      </c>
      <c r="I179" s="57"/>
      <c r="J179" s="57"/>
      <c r="K179" s="57" t="s">
        <v>366</v>
      </c>
      <c r="L179" s="57" t="s">
        <v>87</v>
      </c>
      <c r="M179" s="54" t="s">
        <v>69</v>
      </c>
      <c r="N179" s="57" t="s">
        <v>1054</v>
      </c>
      <c r="O179" s="58" t="s">
        <v>86</v>
      </c>
      <c r="P179" s="58"/>
      <c r="Q179" s="58" t="s">
        <v>86</v>
      </c>
      <c r="R179" s="58"/>
      <c r="S179" s="54" t="s">
        <v>1055</v>
      </c>
      <c r="T179" s="57" t="s">
        <v>1056</v>
      </c>
      <c r="U179" s="57" t="s">
        <v>1057</v>
      </c>
      <c r="V179" s="57"/>
      <c r="W179" s="57" t="s">
        <v>86</v>
      </c>
      <c r="X179" s="147">
        <f ca="1">IF(ISBLANK(D179),"",IF('order-admin-units'!$I$1&lt;&gt;"y", "", IF((K179="")*(ISBLANK(D179)=FALSE), 'order-admin-units'!$B$1+1, VLOOKUP(K179, ordercountry, 2))))</f>
        <v>1</v>
      </c>
      <c r="Y179" s="147">
        <f ca="1">IF(ISBLANK(D179),"",IF('order-admin-units'!$I$1&lt;&gt;"y", "", IF(L179="", 'order-admin-units'!$B$2+1, VLOOKUP(K179&amp;"@"&amp;L179, orderadmin, 2))))</f>
        <v>5</v>
      </c>
      <c r="Z179" s="147" t="str">
        <f t="shared" si="21"/>
        <v>USANew MexicoHidalgoGuadalupe Canyon</v>
      </c>
      <c r="AA179" s="147" t="str">
        <f t="shared" si="22"/>
        <v>Kukulcania arizonicaUSANew MexicoHidalgoGuadalupe Canyon[N31.42644°, W109.04506°]V. Roth &amp; T. Gee15/VII/1994</v>
      </c>
      <c r="AB179" s="147" t="str">
        <f t="shared" si="23"/>
        <v>Kukulcania arizonicaUSANew MexicoHidalgoGuadalupe Canyon[N31.42644°, W109.04506°]V. Roth &amp; T. Gee15/VII/1994CAS 9057590</v>
      </c>
      <c r="AC179" s="147" t="str">
        <f t="shared" si="17"/>
        <v>Kukulcania arizonicaUSANew MexicoHidalgoGuadalupe Canyon[N31.42644°, W109.04506°]V. Roth &amp; T. Gee15/VII/1994</v>
      </c>
      <c r="AD179" s="11" t="str">
        <f t="shared" si="18"/>
        <v/>
      </c>
      <c r="AE179" s="11" t="str">
        <f t="array" ref="AE179">IF(ISBLANK(D179),"",IF(OR($H$2="y",$H$2="m"),IF(AA179=AA178,IF(OR(AB179=$AB$4:$AB178)=FALSE,AE178&amp;C179,AE178),"("&amp;C179)&amp;IF(AA179=AA180,IF(OR(AB180=$AB$4:$AB179)=FALSE,", ",""),") "),""))</f>
        <v/>
      </c>
      <c r="AF179" s="11" t="str">
        <f t="shared" si="19"/>
        <v/>
      </c>
      <c r="AG179" s="11" t="str">
        <f t="array" ref="AG179">IF(ISBLANK(D179),"",IF(OR($H$2="y",$H$2="m"),IF(AA179=AA178,IF(OR(AC179=$AC$4:$AC178)=FALSE,AG178&amp;AF179,AG178),"("&amp;AF179)&amp;IF(AA179=AA180,IF(OR(AC180=$AC$4:$AC179)=FALSE,", ",""),") "),""))</f>
        <v/>
      </c>
      <c r="AH179" s="10" t="str">
        <f>IF((ISBLANK(D179)),"",IF(D179=D178,AH178,"")&amp;IF(B178&lt;&gt;B179,((IF(ISBLANK(E179),$D$3&amp;"Non-type material: "&amp;$D$3,$D$3&amp;INDEX('type-categories'!$A$2:$B$100,MATCH(E179,'type-categories'!$A$2:$A$100,0),2)&amp;$D$3))),"")&amp;(IF(K179&lt;&gt;K178,$C$2&amp;K179&amp;$K$3&amp;$C$2&amp;" ",(IF(B179&lt;&gt;B178,$C$2&amp;K179&amp;$K$3&amp;$C$2&amp;" ",""))))&amp;(IF(L179="","",((IF(L179&lt;&gt;L178,$D$2&amp;L179&amp;$L$3&amp;$D$2&amp;" ",IF(B179&lt;&gt;B178,$D$2&amp;L179&amp;$L$3&amp;$D$2&amp;" ",""))))))&amp;(IF(M179="","",((IF(M179&lt;&gt;M178,$E$2&amp;M179&amp;$E$2&amp;","&amp;" ",IF(B179&lt;&gt;B178,$E$2&amp;M179&amp;$E$2&amp;",",""))))))&amp;(IF(N179="","",IF(N179&lt;&gt;N178,N179&amp;", ",IF(B179&lt;&gt;B178,N179&amp;", ",""))))&amp;(IF(ISBLANK(O179),"",(IF(O179&lt;&gt;O178,O179&amp;", ",IF(B179&lt;&gt;B178,O179&amp;", ","")))))&amp;(IF(ISBLANK(P179),"",(IF(P179&lt;&gt;P178,P179&amp;", ",IF(B179&lt;&gt;B178,P179&amp;", ",IF(Z179&lt;&gt;Z178,P179&amp;", ",""))))))&amp;(IF(ISBLANK(Q179),"",(IF(Q179&lt;&gt;Q178,Q179&amp;", ",IF(B179&lt;&gt;B178,Q179&amp;", ",IF(Z179&lt;&gt;Z178,Q179&amp;", ",""))))))&amp;(IF(ISBLANK(R179),"",(IF(R179&lt;&gt;R178,R179&amp;"m, ",IF(B179&lt;&gt;B178,R179&amp;"m, ",IF(Z179&lt;&gt;Z178,R179&amp;"m, ",""))))))&amp;IF(ISBLANK(S179),"",(IF(B179&lt;&gt;B178,S179&amp;", ",IF(S179&lt;&gt;S178,IF((Z179=Z178),"same locality "&amp;S179&amp;", ",S179&amp;", "),""))))&amp;(IF(ISBLANK(T179),"",(IF(T179&lt;&gt;T178,IF(ISBLANK(F$2),T179&amp;", ",T179&amp;" "&amp;F$2&amp;", "),(IF(B179&lt;&gt;B178,IF(ISBLANK(F$2),T179&amp;", ",T179&amp;" "&amp;F$2&amp;", "),(IF(Z179&lt;&gt;Z178,IF(ISBLANK(F$2),T179&amp;", ",T179&amp;" "&amp;F$2&amp;", "),IF((U179&lt;&gt;U178)*($G$2="Y"),"same collector, ","")))))))))&amp;(IF(ISBLANK(U179),"",(IF(U179&lt;&gt;U178,U179&amp;", ",(IF(B179&lt;&gt;B178,U179&amp;", ",IF(Z179&lt;&gt;Z178,U179&amp;", ",(IF(T179&lt;&gt;T178,IF((T179&lt;&gt;T178)*($G$2="Y"),"same date, ", ""),IF((T179=T178)*(U179=U178)*(S179&lt;&gt;S178)*($G$2="Y"),"same collector and date, ", ""))))))))))&amp;(IF(ISBLANK(V179),"",V179&amp;", "))&amp;IF((AA179&lt;&gt;AA180)*($H$2="y"),AD179&amp;AE179,IF((AA179&lt;&gt;AA180)*($H$2="m"),AD179&amp;AG179,IF(($H$2&lt;&gt;"m")*($H$2&lt;&gt;"Y"),(IF(F179=0,"",F179&amp;" "&amp;$F$4&amp;" "))&amp;(IF(G179=0,"",G179&amp;" "&amp;$G$4&amp;" "))&amp;(IF(H179=0,"",H179&amp;" "&amp;H$4&amp;" "))&amp;(IF(I179=0,"",I179&amp;" "&amp;$I$4&amp;" "))&amp;(IF(J179=0,"",J179&amp;" "&amp;$J$4&amp;" "))&amp;IF((ISBLANK(C179)),"","("&amp;C179&amp;")"),"")))&amp;IF((B179=B180)*(K179=K180)*(L179=L180)*(M179=M180),IF(($H$2&lt;&gt;"m")*($H$2&lt;&gt;"Y"), ", ", IF((ISNUMBER(FIND(")",AE179))), ", ", "")),IF((B179=B180)*(K179=K180)*(L179=L180),";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v>
      </c>
      <c r="AI179" s="1"/>
    </row>
    <row r="180" spans="1:35" s="4" customFormat="1" x14ac:dyDescent="0.25">
      <c r="A180" s="3">
        <f t="shared" si="20"/>
        <v>1</v>
      </c>
      <c r="B180" s="53" t="str">
        <f t="shared" si="24"/>
        <v>Kukulcania arizonica</v>
      </c>
      <c r="C180" s="57" t="s">
        <v>326</v>
      </c>
      <c r="D180" s="57" t="s">
        <v>204</v>
      </c>
      <c r="E180" s="57"/>
      <c r="F180" s="57">
        <v>0</v>
      </c>
      <c r="G180" s="57">
        <v>2</v>
      </c>
      <c r="H180" s="57">
        <v>0</v>
      </c>
      <c r="I180" s="57"/>
      <c r="J180" s="57"/>
      <c r="K180" s="57" t="s">
        <v>366</v>
      </c>
      <c r="L180" s="57" t="s">
        <v>87</v>
      </c>
      <c r="M180" s="54" t="s">
        <v>1058</v>
      </c>
      <c r="N180" s="57" t="s">
        <v>1059</v>
      </c>
      <c r="O180" s="58" t="s">
        <v>86</v>
      </c>
      <c r="P180" s="58" t="s">
        <v>1060</v>
      </c>
      <c r="Q180" s="58" t="s">
        <v>86</v>
      </c>
      <c r="R180" s="58"/>
      <c r="S180" s="54" t="s">
        <v>1061</v>
      </c>
      <c r="T180" s="57" t="s">
        <v>1062</v>
      </c>
      <c r="U180" s="57" t="s">
        <v>1063</v>
      </c>
      <c r="V180" s="57"/>
      <c r="W180" s="57" t="s">
        <v>86</v>
      </c>
      <c r="X180" s="147">
        <f ca="1">IF(ISBLANK(D180),"",IF('order-admin-units'!$I$1&lt;&gt;"y", "", IF((K180="")*(ISBLANK(D180)=FALSE), 'order-admin-units'!$B$1+1, VLOOKUP(K180, ordercountry, 2))))</f>
        <v>1</v>
      </c>
      <c r="Y180" s="147">
        <f ca="1">IF(ISBLANK(D180),"",IF('order-admin-units'!$I$1&lt;&gt;"y", "", IF(L180="", 'order-admin-units'!$B$2+1, VLOOKUP(K180&amp;"@"&amp;L180, orderadmin, 2))))</f>
        <v>5</v>
      </c>
      <c r="Z180" s="147" t="str">
        <f t="shared" si="21"/>
        <v>USANew MexicoLunaDeming</v>
      </c>
      <c r="AA180" s="147" t="str">
        <f t="shared" si="22"/>
        <v>Kukulcania arizonicaUSANew MexicoLunaDemingaround house[N32.2687°, W107.75864°]S.E. Ruebush1976</v>
      </c>
      <c r="AB180" s="147" t="str">
        <f t="shared" si="23"/>
        <v>Kukulcania arizonicaUSANew MexicoLunaDemingaround house[N32.2687°, W107.75864°]S.E. Ruebush1976MCZ 145400</v>
      </c>
      <c r="AC180" s="147" t="str">
        <f t="shared" si="17"/>
        <v>Kukulcania arizonicaUSANew MexicoLunaDemingaround house[N32.2687°, W107.75864°]S.E. Ruebush1976</v>
      </c>
      <c r="AD180" s="11" t="str">
        <f t="shared" si="18"/>
        <v/>
      </c>
      <c r="AE180" s="11" t="str">
        <f t="array" ref="AE180">IF(ISBLANK(D180),"",IF(OR($H$2="y",$H$2="m"),IF(AA180=AA179,IF(OR(AB180=$AB$4:$AB179)=FALSE,AE179&amp;C180,AE179),"("&amp;C180)&amp;IF(AA180=AA181,IF(OR(AB181=$AB$4:$AB180)=FALSE,", ",""),") "),""))</f>
        <v/>
      </c>
      <c r="AF180" s="11" t="str">
        <f t="shared" si="19"/>
        <v/>
      </c>
      <c r="AG180" s="11" t="str">
        <f t="array" ref="AG180">IF(ISBLANK(D180),"",IF(OR($H$2="y",$H$2="m"),IF(AA180=AA179,IF(OR(AC180=$AC$4:$AC179)=FALSE,AG179&amp;AF180,AG179),"("&amp;AF180)&amp;IF(AA180=AA181,IF(OR(AC181=$AC$4:$AC180)=FALSE,", ",""),") "),""))</f>
        <v/>
      </c>
      <c r="AH180" s="10" t="str">
        <f>IF((ISBLANK(D180)),"",IF(D180=D179,AH179,"")&amp;IF(B179&lt;&gt;B180,((IF(ISBLANK(E180),$D$3&amp;"Non-type material: "&amp;$D$3,$D$3&amp;INDEX('type-categories'!$A$2:$B$100,MATCH(E180,'type-categories'!$A$2:$A$100,0),2)&amp;$D$3))),"")&amp;(IF(K180&lt;&gt;K179,$C$2&amp;K180&amp;$K$3&amp;$C$2&amp;" ",(IF(B180&lt;&gt;B179,$C$2&amp;K180&amp;$K$3&amp;$C$2&amp;" ",""))))&amp;(IF(L180="","",((IF(L180&lt;&gt;L179,$D$2&amp;L180&amp;$L$3&amp;$D$2&amp;" ",IF(B180&lt;&gt;B179,$D$2&amp;L180&amp;$L$3&amp;$D$2&amp;" ",""))))))&amp;(IF(M180="","",((IF(M180&lt;&gt;M179,$E$2&amp;M180&amp;$E$2&amp;","&amp;" ",IF(B180&lt;&gt;B179,$E$2&amp;M180&amp;$E$2&amp;",",""))))))&amp;(IF(N180="","",IF(N180&lt;&gt;N179,N180&amp;", ",IF(B180&lt;&gt;B179,N180&amp;", ",""))))&amp;(IF(ISBLANK(O180),"",(IF(O180&lt;&gt;O179,O180&amp;", ",IF(B180&lt;&gt;B179,O180&amp;", ","")))))&amp;(IF(ISBLANK(P180),"",(IF(P180&lt;&gt;P179,P180&amp;", ",IF(B180&lt;&gt;B179,P180&amp;", ",IF(Z180&lt;&gt;Z179,P180&amp;", ",""))))))&amp;(IF(ISBLANK(Q180),"",(IF(Q180&lt;&gt;Q179,Q180&amp;", ",IF(B180&lt;&gt;B179,Q180&amp;", ",IF(Z180&lt;&gt;Z179,Q180&amp;", ",""))))))&amp;(IF(ISBLANK(R180),"",(IF(R180&lt;&gt;R179,R180&amp;"m, ",IF(B180&lt;&gt;B179,R180&amp;"m, ",IF(Z180&lt;&gt;Z179,R180&amp;"m, ",""))))))&amp;IF(ISBLANK(S180),"",(IF(B180&lt;&gt;B179,S180&amp;", ",IF(S180&lt;&gt;S179,IF((Z180=Z179),"same locality "&amp;S180&amp;", ",S180&amp;", "),""))))&amp;(IF(ISBLANK(T180),"",(IF(T180&lt;&gt;T179,IF(ISBLANK(F$2),T180&amp;", ",T180&amp;" "&amp;F$2&amp;", "),(IF(B180&lt;&gt;B179,IF(ISBLANK(F$2),T180&amp;", ",T180&amp;" "&amp;F$2&amp;", "),(IF(Z180&lt;&gt;Z179,IF(ISBLANK(F$2),T180&amp;", ",T180&amp;" "&amp;F$2&amp;", "),IF((U180&lt;&gt;U179)*($G$2="Y"),"same collector, ","")))))))))&amp;(IF(ISBLANK(U180),"",(IF(U180&lt;&gt;U179,U180&amp;", ",(IF(B180&lt;&gt;B179,U180&amp;", ",IF(Z180&lt;&gt;Z179,U180&amp;", ",(IF(T180&lt;&gt;T179,IF((T180&lt;&gt;T179)*($G$2="Y"),"same date, ", ""),IF((T180=T179)*(U180=U179)*(S180&lt;&gt;S179)*($G$2="Y"),"same collector and date, ", ""))))))))))&amp;(IF(ISBLANK(V180),"",V180&amp;", "))&amp;IF((AA180&lt;&gt;AA181)*($H$2="y"),AD180&amp;AE180,IF((AA180&lt;&gt;AA181)*($H$2="m"),AD180&amp;AG180,IF(($H$2&lt;&gt;"m")*($H$2&lt;&gt;"Y"),(IF(F180=0,"",F180&amp;" "&amp;$F$4&amp;" "))&amp;(IF(G180=0,"",G180&amp;" "&amp;$G$4&amp;" "))&amp;(IF(H180=0,"",H180&amp;" "&amp;H$4&amp;" "))&amp;(IF(I180=0,"",I180&amp;" "&amp;$I$4&amp;" "))&amp;(IF(J180=0,"",J180&amp;" "&amp;$J$4&amp;" "))&amp;IF((ISBLANK(C180)),"","("&amp;C180&amp;")"),"")))&amp;IF((B180=B181)*(K180=K181)*(L180=L181)*(M180=M181),IF(($H$2&lt;&gt;"m")*($H$2&lt;&gt;"Y"), ", ", IF((ISNUMBER(FIND(")",AE180))), ", ", "")),IF((B180=B181)*(K180=K181)*(L180=L181),";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v>
      </c>
      <c r="AI180" s="1"/>
    </row>
    <row r="181" spans="1:35" s="4" customFormat="1" x14ac:dyDescent="0.25">
      <c r="A181" s="3">
        <f t="shared" si="20"/>
        <v>1</v>
      </c>
      <c r="B181" s="53" t="str">
        <f t="shared" si="24"/>
        <v>Kukulcania arizonica</v>
      </c>
      <c r="C181" s="57" t="s">
        <v>205</v>
      </c>
      <c r="D181" s="57" t="s">
        <v>204</v>
      </c>
      <c r="E181" s="57"/>
      <c r="F181" s="57">
        <v>0</v>
      </c>
      <c r="G181" s="57">
        <v>1</v>
      </c>
      <c r="H181" s="57">
        <v>0</v>
      </c>
      <c r="I181" s="57"/>
      <c r="J181" s="57"/>
      <c r="K181" s="57" t="s">
        <v>366</v>
      </c>
      <c r="L181" s="57" t="s">
        <v>87</v>
      </c>
      <c r="M181" s="54" t="s">
        <v>1064</v>
      </c>
      <c r="N181" s="57" t="s">
        <v>1065</v>
      </c>
      <c r="O181" s="58" t="s">
        <v>86</v>
      </c>
      <c r="P181" s="58"/>
      <c r="Q181" s="58" t="s">
        <v>86</v>
      </c>
      <c r="R181" s="58"/>
      <c r="S181" s="54" t="s">
        <v>1066</v>
      </c>
      <c r="T181" s="57" t="s">
        <v>88</v>
      </c>
      <c r="U181" s="57" t="s">
        <v>86</v>
      </c>
      <c r="V181" s="57"/>
      <c r="W181" s="57" t="s">
        <v>86</v>
      </c>
      <c r="X181" s="147">
        <f ca="1">IF(ISBLANK(D181),"",IF('order-admin-units'!$I$1&lt;&gt;"y", "", IF((K181="")*(ISBLANK(D181)=FALSE), 'order-admin-units'!$B$1+1, VLOOKUP(K181, ordercountry, 2))))</f>
        <v>1</v>
      </c>
      <c r="Y181" s="147">
        <f ca="1">IF(ISBLANK(D181),"",IF('order-admin-units'!$I$1&lt;&gt;"y", "", IF(L181="", 'order-admin-units'!$B$2+1, VLOOKUP(K181&amp;"@"&amp;L181, orderadmin, 2))))</f>
        <v>5</v>
      </c>
      <c r="Z181" s="147" t="str">
        <f t="shared" si="21"/>
        <v>USANew MexicoSan Miguel8 miles E Rowe</v>
      </c>
      <c r="AA181" s="147" t="str">
        <f t="shared" si="22"/>
        <v>Kukulcania arizonicaUSANew MexicoSan Miguel8 miles E Rowe[N35.4164°, W105.56031°]C.C. Hoff</v>
      </c>
      <c r="AB181" s="147" t="str">
        <f t="shared" si="23"/>
        <v xml:space="preserve">Kukulcania arizonicaUSANew MexicoSan Miguel8 miles E Rowe[N35.4164°, W105.56031°]C.C. HoffAMNH </v>
      </c>
      <c r="AC181" s="147" t="str">
        <f t="shared" si="17"/>
        <v>Kukulcania arizonicaUSANew MexicoSan Miguel8 miles E Rowe[N35.4164°, W105.56031°]C.C. Hoff</v>
      </c>
      <c r="AD181" s="11" t="str">
        <f t="shared" si="18"/>
        <v/>
      </c>
      <c r="AE181" s="11" t="str">
        <f t="array" ref="AE181">IF(ISBLANK(D181),"",IF(OR($H$2="y",$H$2="m"),IF(AA181=AA180,IF(OR(AB181=$AB$4:$AB180)=FALSE,AE180&amp;C181,AE180),"("&amp;C181)&amp;IF(AA181=AA182,IF(OR(AB182=$AB$4:$AB181)=FALSE,", ",""),") "),""))</f>
        <v/>
      </c>
      <c r="AF181" s="11" t="str">
        <f t="shared" si="19"/>
        <v/>
      </c>
      <c r="AG181" s="11" t="str">
        <f t="array" ref="AG181">IF(ISBLANK(D181),"",IF(OR($H$2="y",$H$2="m"),IF(AA181=AA180,IF(OR(AC181=$AC$4:$AC180)=FALSE,AG180&amp;AF181,AG180),"("&amp;AF181)&amp;IF(AA181=AA182,IF(OR(AC182=$AC$4:$AC181)=FALSE,", ",""),") "),""))</f>
        <v/>
      </c>
      <c r="AH181" s="10" t="str">
        <f>IF((ISBLANK(D181)),"",IF(D181=D180,AH180,"")&amp;IF(B180&lt;&gt;B181,((IF(ISBLANK(E181),$D$3&amp;"Non-type material: "&amp;$D$3,$D$3&amp;INDEX('type-categories'!$A$2:$B$100,MATCH(E181,'type-categories'!$A$2:$A$100,0),2)&amp;$D$3))),"")&amp;(IF(K181&lt;&gt;K180,$C$2&amp;K181&amp;$K$3&amp;$C$2&amp;" ",(IF(B181&lt;&gt;B180,$C$2&amp;K181&amp;$K$3&amp;$C$2&amp;" ",""))))&amp;(IF(L181="","",((IF(L181&lt;&gt;L180,$D$2&amp;L181&amp;$L$3&amp;$D$2&amp;" ",IF(B181&lt;&gt;B180,$D$2&amp;L181&amp;$L$3&amp;$D$2&amp;" ",""))))))&amp;(IF(M181="","",((IF(M181&lt;&gt;M180,$E$2&amp;M181&amp;$E$2&amp;","&amp;" ",IF(B181&lt;&gt;B180,$E$2&amp;M181&amp;$E$2&amp;",",""))))))&amp;(IF(N181="","",IF(N181&lt;&gt;N180,N181&amp;", ",IF(B181&lt;&gt;B180,N181&amp;", ",""))))&amp;(IF(ISBLANK(O181),"",(IF(O181&lt;&gt;O180,O181&amp;", ",IF(B181&lt;&gt;B180,O181&amp;", ","")))))&amp;(IF(ISBLANK(P181),"",(IF(P181&lt;&gt;P180,P181&amp;", ",IF(B181&lt;&gt;B180,P181&amp;", ",IF(Z181&lt;&gt;Z180,P181&amp;", ",""))))))&amp;(IF(ISBLANK(Q181),"",(IF(Q181&lt;&gt;Q180,Q181&amp;", ",IF(B181&lt;&gt;B180,Q181&amp;", ",IF(Z181&lt;&gt;Z180,Q181&amp;", ",""))))))&amp;(IF(ISBLANK(R181),"",(IF(R181&lt;&gt;R180,R181&amp;"m, ",IF(B181&lt;&gt;B180,R181&amp;"m, ",IF(Z181&lt;&gt;Z180,R181&amp;"m, ",""))))))&amp;IF(ISBLANK(S181),"",(IF(B181&lt;&gt;B180,S181&amp;", ",IF(S181&lt;&gt;S180,IF((Z181=Z180),"same locality "&amp;S181&amp;", ",S181&amp;", "),""))))&amp;(IF(ISBLANK(T181),"",(IF(T181&lt;&gt;T180,IF(ISBLANK(F$2),T181&amp;", ",T181&amp;" "&amp;F$2&amp;", "),(IF(B181&lt;&gt;B180,IF(ISBLANK(F$2),T181&amp;", ",T181&amp;" "&amp;F$2&amp;", "),(IF(Z181&lt;&gt;Z180,IF(ISBLANK(F$2),T181&amp;", ",T181&amp;" "&amp;F$2&amp;", "),IF((U181&lt;&gt;U180)*($G$2="Y"),"same collector, ","")))))))))&amp;(IF(ISBLANK(U181),"",(IF(U181&lt;&gt;U180,U181&amp;", ",(IF(B181&lt;&gt;B180,U181&amp;", ",IF(Z181&lt;&gt;Z180,U181&amp;", ",(IF(T181&lt;&gt;T180,IF((T181&lt;&gt;T180)*($G$2="Y"),"same date, ", ""),IF((T181=T180)*(U181=U180)*(S181&lt;&gt;S180)*($G$2="Y"),"same collector and date, ", ""))))))))))&amp;(IF(ISBLANK(V181),"",V181&amp;", "))&amp;IF((AA181&lt;&gt;AA182)*($H$2="y"),AD181&amp;AE181,IF((AA181&lt;&gt;AA182)*($H$2="m"),AD181&amp;AG181,IF(($H$2&lt;&gt;"m")*($H$2&lt;&gt;"Y"),(IF(F181=0,"",F181&amp;" "&amp;$F$4&amp;" "))&amp;(IF(G181=0,"",G181&amp;" "&amp;$G$4&amp;" "))&amp;(IF(H181=0,"",H181&amp;" "&amp;H$4&amp;" "))&amp;(IF(I181=0,"",I181&amp;" "&amp;$I$4&amp;" "))&amp;(IF(J181=0,"",J181&amp;" "&amp;$J$4&amp;" "))&amp;IF((ISBLANK(C181)),"","("&amp;C181&amp;")"),"")))&amp;IF((B181=B182)*(K181=K182)*(L181=L182)*(M181=M182),IF(($H$2&lt;&gt;"m")*($H$2&lt;&gt;"Y"), ", ", IF((ISNUMBER(FIND(")",AE181))), ", ", "")),IF((B181=B182)*(K181=K182)*(L181=L182),";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v>
      </c>
      <c r="AI181" s="1"/>
    </row>
    <row r="182" spans="1:35" s="4" customFormat="1" x14ac:dyDescent="0.25">
      <c r="A182" s="3">
        <f t="shared" si="20"/>
        <v>1</v>
      </c>
      <c r="B182" s="53" t="str">
        <f t="shared" si="24"/>
        <v>Kukulcania arizonica</v>
      </c>
      <c r="C182" s="57" t="s">
        <v>327</v>
      </c>
      <c r="D182" s="57" t="s">
        <v>204</v>
      </c>
      <c r="E182" s="57"/>
      <c r="F182" s="57">
        <v>0</v>
      </c>
      <c r="G182" s="57">
        <v>1</v>
      </c>
      <c r="H182" s="57">
        <v>0</v>
      </c>
      <c r="I182" s="57"/>
      <c r="J182" s="57"/>
      <c r="K182" s="57" t="s">
        <v>366</v>
      </c>
      <c r="L182" s="57" t="s">
        <v>87</v>
      </c>
      <c r="M182" s="54" t="s">
        <v>89</v>
      </c>
      <c r="N182" s="57" t="s">
        <v>1067</v>
      </c>
      <c r="O182" s="58" t="s">
        <v>1068</v>
      </c>
      <c r="P182" s="58"/>
      <c r="Q182" s="58" t="s">
        <v>86</v>
      </c>
      <c r="R182" s="58"/>
      <c r="S182" s="54" t="s">
        <v>1069</v>
      </c>
      <c r="T182" s="57" t="s">
        <v>1070</v>
      </c>
      <c r="U182" s="57" t="s">
        <v>1071</v>
      </c>
      <c r="V182" s="57"/>
      <c r="W182" s="57" t="s">
        <v>86</v>
      </c>
      <c r="X182" s="147">
        <f ca="1">IF(ISBLANK(D182),"",IF('order-admin-units'!$I$1&lt;&gt;"y", "", IF((K182="")*(ISBLANK(D182)=FALSE), 'order-admin-units'!$B$1+1, VLOOKUP(K182, ordercountry, 2))))</f>
        <v>1</v>
      </c>
      <c r="Y182" s="147">
        <f ca="1">IF(ISBLANK(D182),"",IF('order-admin-units'!$I$1&lt;&gt;"y", "", IF(L182="", 'order-admin-units'!$B$2+1, VLOOKUP(K182&amp;"@"&amp;L182, orderadmin, 2))))</f>
        <v>5</v>
      </c>
      <c r="Z182" s="147" t="str">
        <f t="shared" si="21"/>
        <v>USANew MexicoSandovalLos AlamosBandelier National Monument</v>
      </c>
      <c r="AA182" s="147" t="str">
        <f t="shared" si="22"/>
        <v>Kukulcania arizonicaUSANew MexicoSandovalLos AlamosBandelier National Monument[N35.76506°, W106.32205°, 91m]W. PippinVI/1979</v>
      </c>
      <c r="AB182" s="147" t="str">
        <f t="shared" si="23"/>
        <v>Kukulcania arizonicaUSANew MexicoSandovalLos AlamosBandelier National Monument[N35.76506°, W106.32205°, 91m]W. PippinVI/1979CAS 9060632</v>
      </c>
      <c r="AC182" s="147" t="str">
        <f t="shared" si="17"/>
        <v>Kukulcania arizonicaUSANew MexicoSandovalLos AlamosBandelier National Monument[N35.76506°, W106.32205°, 91m]W. PippinVI/1979</v>
      </c>
      <c r="AD182" s="11" t="str">
        <f t="shared" si="18"/>
        <v/>
      </c>
      <c r="AE182" s="11" t="str">
        <f t="array" ref="AE182">IF(ISBLANK(D182),"",IF(OR($H$2="y",$H$2="m"),IF(AA182=AA181,IF(OR(AB182=$AB$4:$AB181)=FALSE,AE181&amp;C182,AE181),"("&amp;C182)&amp;IF(AA182=AA183,IF(OR(AB183=$AB$4:$AB182)=FALSE,", ",""),") "),""))</f>
        <v/>
      </c>
      <c r="AF182" s="11" t="str">
        <f t="shared" si="19"/>
        <v/>
      </c>
      <c r="AG182" s="11" t="str">
        <f t="array" ref="AG182">IF(ISBLANK(D182),"",IF(OR($H$2="y",$H$2="m"),IF(AA182=AA181,IF(OR(AC182=$AC$4:$AC181)=FALSE,AG181&amp;AF182,AG181),"("&amp;AF182)&amp;IF(AA182=AA183,IF(OR(AC183=$AC$4:$AC182)=FALSE,", ",""),") "),""))</f>
        <v/>
      </c>
      <c r="AH182" s="10" t="str">
        <f>IF((ISBLANK(D182)),"",IF(D182=D181,AH181,"")&amp;IF(B181&lt;&gt;B182,((IF(ISBLANK(E182),$D$3&amp;"Non-type material: "&amp;$D$3,$D$3&amp;INDEX('type-categories'!$A$2:$B$100,MATCH(E182,'type-categories'!$A$2:$A$100,0),2)&amp;$D$3))),"")&amp;(IF(K182&lt;&gt;K181,$C$2&amp;K182&amp;$K$3&amp;$C$2&amp;" ",(IF(B182&lt;&gt;B181,$C$2&amp;K182&amp;$K$3&amp;$C$2&amp;" ",""))))&amp;(IF(L182="","",((IF(L182&lt;&gt;L181,$D$2&amp;L182&amp;$L$3&amp;$D$2&amp;" ",IF(B182&lt;&gt;B181,$D$2&amp;L182&amp;$L$3&amp;$D$2&amp;" ",""))))))&amp;(IF(M182="","",((IF(M182&lt;&gt;M181,$E$2&amp;M182&amp;$E$2&amp;","&amp;" ",IF(B182&lt;&gt;B181,$E$2&amp;M182&amp;$E$2&amp;",",""))))))&amp;(IF(N182="","",IF(N182&lt;&gt;N181,N182&amp;", ",IF(B182&lt;&gt;B181,N182&amp;", ",""))))&amp;(IF(ISBLANK(O182),"",(IF(O182&lt;&gt;O181,O182&amp;", ",IF(B182&lt;&gt;B181,O182&amp;", ","")))))&amp;(IF(ISBLANK(P182),"",(IF(P182&lt;&gt;P181,P182&amp;", ",IF(B182&lt;&gt;B181,P182&amp;", ",IF(Z182&lt;&gt;Z181,P182&amp;", ",""))))))&amp;(IF(ISBLANK(Q182),"",(IF(Q182&lt;&gt;Q181,Q182&amp;", ",IF(B182&lt;&gt;B181,Q182&amp;", ",IF(Z182&lt;&gt;Z181,Q182&amp;", ",""))))))&amp;(IF(ISBLANK(R182),"",(IF(R182&lt;&gt;R181,R182&amp;"m, ",IF(B182&lt;&gt;B181,R182&amp;"m, ",IF(Z182&lt;&gt;Z181,R182&amp;"m, ",""))))))&amp;IF(ISBLANK(S182),"",(IF(B182&lt;&gt;B181,S182&amp;", ",IF(S182&lt;&gt;S181,IF((Z182=Z181),"same locality "&amp;S182&amp;", ",S182&amp;", "),""))))&amp;(IF(ISBLANK(T182),"",(IF(T182&lt;&gt;T181,IF(ISBLANK(F$2),T182&amp;", ",T182&amp;" "&amp;F$2&amp;", "),(IF(B182&lt;&gt;B181,IF(ISBLANK(F$2),T182&amp;", ",T182&amp;" "&amp;F$2&amp;", "),(IF(Z182&lt;&gt;Z181,IF(ISBLANK(F$2),T182&amp;", ",T182&amp;" "&amp;F$2&amp;", "),IF((U182&lt;&gt;U181)*($G$2="Y"),"same collector, ","")))))))))&amp;(IF(ISBLANK(U182),"",(IF(U182&lt;&gt;U181,U182&amp;", ",(IF(B182&lt;&gt;B181,U182&amp;", ",IF(Z182&lt;&gt;Z181,U182&amp;", ",(IF(T182&lt;&gt;T181,IF((T182&lt;&gt;T181)*($G$2="Y"),"same date, ", ""),IF((T182=T181)*(U182=U181)*(S182&lt;&gt;S181)*($G$2="Y"),"same collector and date, ", ""))))))))))&amp;(IF(ISBLANK(V182),"",V182&amp;", "))&amp;IF((AA182&lt;&gt;AA183)*($H$2="y"),AD182&amp;AE182,IF((AA182&lt;&gt;AA183)*($H$2="m"),AD182&amp;AG182,IF(($H$2&lt;&gt;"m")*($H$2&lt;&gt;"Y"),(IF(F182=0,"",F182&amp;" "&amp;$F$4&amp;" "))&amp;(IF(G182=0,"",G182&amp;" "&amp;$G$4&amp;" "))&amp;(IF(H182=0,"",H182&amp;" "&amp;H$4&amp;" "))&amp;(IF(I182=0,"",I182&amp;" "&amp;$I$4&amp;" "))&amp;(IF(J182=0,"",J182&amp;" "&amp;$J$4&amp;" "))&amp;IF((ISBLANK(C182)),"","("&amp;C182&amp;")"),"")))&amp;IF((B182=B183)*(K182=K183)*(L182=L183)*(M182=M183),IF(($H$2&lt;&gt;"m")*($H$2&lt;&gt;"Y"), ", ", IF((ISNUMBER(FIND(")",AE182))), ", ", "")),IF((B182=B183)*(K182=K183)*(L182=L183),";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v>
      </c>
      <c r="AI182" s="1"/>
    </row>
    <row r="183" spans="1:35" s="4" customFormat="1" x14ac:dyDescent="0.25">
      <c r="A183" s="3">
        <f t="shared" si="20"/>
        <v>1</v>
      </c>
      <c r="B183" s="53" t="str">
        <f t="shared" si="24"/>
        <v>Kukulcania arizonica</v>
      </c>
      <c r="C183" s="57" t="s">
        <v>205</v>
      </c>
      <c r="D183" s="57" t="s">
        <v>204</v>
      </c>
      <c r="E183" s="57"/>
      <c r="F183" s="57">
        <v>1</v>
      </c>
      <c r="G183" s="57">
        <v>0</v>
      </c>
      <c r="H183" s="57">
        <v>0</v>
      </c>
      <c r="I183" s="57"/>
      <c r="J183" s="57"/>
      <c r="K183" s="57" t="s">
        <v>366</v>
      </c>
      <c r="L183" s="57" t="s">
        <v>87</v>
      </c>
      <c r="M183" s="54" t="s">
        <v>1072</v>
      </c>
      <c r="N183" s="57" t="s">
        <v>1072</v>
      </c>
      <c r="O183" s="58" t="s">
        <v>1073</v>
      </c>
      <c r="P183" s="58" t="s">
        <v>843</v>
      </c>
      <c r="Q183" s="58" t="s">
        <v>86</v>
      </c>
      <c r="R183" s="58"/>
      <c r="S183" s="54" t="s">
        <v>1074</v>
      </c>
      <c r="T183" s="57" t="s">
        <v>1075</v>
      </c>
      <c r="U183" s="57" t="s">
        <v>1076</v>
      </c>
      <c r="V183" s="57"/>
      <c r="W183" s="57" t="s">
        <v>86</v>
      </c>
      <c r="X183" s="147">
        <f ca="1">IF(ISBLANK(D183),"",IF('order-admin-units'!$I$1&lt;&gt;"y", "", IF((K183="")*(ISBLANK(D183)=FALSE), 'order-admin-units'!$B$1+1, VLOOKUP(K183, ordercountry, 2))))</f>
        <v>1</v>
      </c>
      <c r="Y183" s="147">
        <f ca="1">IF(ISBLANK(D183),"",IF('order-admin-units'!$I$1&lt;&gt;"y", "", IF(L183="", 'order-admin-units'!$B$2+1, VLOOKUP(K183&amp;"@"&amp;L183, orderadmin, 2))))</f>
        <v>5</v>
      </c>
      <c r="Z183" s="147" t="str">
        <f t="shared" si="21"/>
        <v>USANew MexicoSanta FeSanta FeW of Santa Fé</v>
      </c>
      <c r="AA183" s="147" t="str">
        <f t="shared" si="22"/>
        <v>Kukulcania arizonicaUSANew MexicoSanta FeSanta FeW of Santa Féunder rock[N35.68698°, W105.9378°]D.C. Lowrie10/X/1977</v>
      </c>
      <c r="AB183" s="147" t="str">
        <f t="shared" si="23"/>
        <v xml:space="preserve">Kukulcania arizonicaUSANew MexicoSanta FeSanta FeW of Santa Féunder rock[N35.68698°, W105.9378°]D.C. Lowrie10/X/1977AMNH </v>
      </c>
      <c r="AC183" s="147" t="str">
        <f t="shared" si="17"/>
        <v>Kukulcania arizonicaUSANew MexicoSanta FeSanta FeW of Santa Féunder rock[N35.68698°, W105.9378°]D.C. Lowrie10/X/1977</v>
      </c>
      <c r="AD183" s="11" t="str">
        <f t="shared" si="18"/>
        <v/>
      </c>
      <c r="AE183" s="11" t="str">
        <f t="array" ref="AE183">IF(ISBLANK(D183),"",IF(OR($H$2="y",$H$2="m"),IF(AA183=AA182,IF(OR(AB183=$AB$4:$AB182)=FALSE,AE182&amp;C183,AE182),"("&amp;C183)&amp;IF(AA183=AA184,IF(OR(AB184=$AB$4:$AB183)=FALSE,", ",""),") "),""))</f>
        <v/>
      </c>
      <c r="AF183" s="11" t="str">
        <f t="shared" si="19"/>
        <v/>
      </c>
      <c r="AG183" s="11" t="str">
        <f t="array" ref="AG183">IF(ISBLANK(D183),"",IF(OR($H$2="y",$H$2="m"),IF(AA183=AA182,IF(OR(AC183=$AC$4:$AC182)=FALSE,AG182&amp;AF183,AG182),"("&amp;AF183)&amp;IF(AA183=AA184,IF(OR(AC184=$AC$4:$AC183)=FALSE,", ",""),") "),""))</f>
        <v/>
      </c>
      <c r="AH183" s="10" t="str">
        <f>IF((ISBLANK(D183)),"",IF(D183=D182,AH182,"")&amp;IF(B182&lt;&gt;B183,((IF(ISBLANK(E183),$D$3&amp;"Non-type material: "&amp;$D$3,$D$3&amp;INDEX('type-categories'!$A$2:$B$100,MATCH(E183,'type-categories'!$A$2:$A$100,0),2)&amp;$D$3))),"")&amp;(IF(K183&lt;&gt;K182,$C$2&amp;K183&amp;$K$3&amp;$C$2&amp;" ",(IF(B183&lt;&gt;B182,$C$2&amp;K183&amp;$K$3&amp;$C$2&amp;" ",""))))&amp;(IF(L183="","",((IF(L183&lt;&gt;L182,$D$2&amp;L183&amp;$L$3&amp;$D$2&amp;" ",IF(B183&lt;&gt;B182,$D$2&amp;L183&amp;$L$3&amp;$D$2&amp;" ",""))))))&amp;(IF(M183="","",((IF(M183&lt;&gt;M182,$E$2&amp;M183&amp;$E$2&amp;","&amp;" ",IF(B183&lt;&gt;B182,$E$2&amp;M183&amp;$E$2&amp;",",""))))))&amp;(IF(N183="","",IF(N183&lt;&gt;N182,N183&amp;", ",IF(B183&lt;&gt;B182,N183&amp;", ",""))))&amp;(IF(ISBLANK(O183),"",(IF(O183&lt;&gt;O182,O183&amp;", ",IF(B183&lt;&gt;B182,O183&amp;", ","")))))&amp;(IF(ISBLANK(P183),"",(IF(P183&lt;&gt;P182,P183&amp;", ",IF(B183&lt;&gt;B182,P183&amp;", ",IF(Z183&lt;&gt;Z182,P183&amp;", ",""))))))&amp;(IF(ISBLANK(Q183),"",(IF(Q183&lt;&gt;Q182,Q183&amp;", ",IF(B183&lt;&gt;B182,Q183&amp;", ",IF(Z183&lt;&gt;Z182,Q183&amp;", ",""))))))&amp;(IF(ISBLANK(R183),"",(IF(R183&lt;&gt;R182,R183&amp;"m, ",IF(B183&lt;&gt;B182,R183&amp;"m, ",IF(Z183&lt;&gt;Z182,R183&amp;"m, ",""))))))&amp;IF(ISBLANK(S183),"",(IF(B183&lt;&gt;B182,S183&amp;", ",IF(S183&lt;&gt;S182,IF((Z183=Z182),"same locality "&amp;S183&amp;", ",S183&amp;", "),""))))&amp;(IF(ISBLANK(T183),"",(IF(T183&lt;&gt;T182,IF(ISBLANK(F$2),T183&amp;", ",T183&amp;" "&amp;F$2&amp;", "),(IF(B183&lt;&gt;B182,IF(ISBLANK(F$2),T183&amp;", ",T183&amp;" "&amp;F$2&amp;", "),(IF(Z183&lt;&gt;Z182,IF(ISBLANK(F$2),T183&amp;", ",T183&amp;" "&amp;F$2&amp;", "),IF((U183&lt;&gt;U182)*($G$2="Y"),"same collector, ","")))))))))&amp;(IF(ISBLANK(U183),"",(IF(U183&lt;&gt;U182,U183&amp;", ",(IF(B183&lt;&gt;B182,U183&amp;", ",IF(Z183&lt;&gt;Z182,U183&amp;", ",(IF(T183&lt;&gt;T182,IF((T183&lt;&gt;T182)*($G$2="Y"),"same date, ", ""),IF((T183=T182)*(U183=U182)*(S183&lt;&gt;S182)*($G$2="Y"),"same collector and date, ", ""))))))))))&amp;(IF(ISBLANK(V183),"",V183&amp;", "))&amp;IF((AA183&lt;&gt;AA184)*($H$2="y"),AD183&amp;AE183,IF((AA183&lt;&gt;AA184)*($H$2="m"),AD183&amp;AG183,IF(($H$2&lt;&gt;"m")*($H$2&lt;&gt;"Y"),(IF(F183=0,"",F183&amp;" "&amp;$F$4&amp;" "))&amp;(IF(G183=0,"",G183&amp;" "&amp;$G$4&amp;" "))&amp;(IF(H183=0,"",H183&amp;" "&amp;H$4&amp;" "))&amp;(IF(I183=0,"",I183&amp;" "&amp;$I$4&amp;" "))&amp;(IF(J183=0,"",J183&amp;" "&amp;$J$4&amp;" "))&amp;IF((ISBLANK(C183)),"","("&amp;C183&amp;")"),"")))&amp;IF((B183=B184)*(K183=K184)*(L183=L184)*(M183=M184),IF(($H$2&lt;&gt;"m")*($H$2&lt;&gt;"Y"), ", ", IF((ISNUMBER(FIND(")",AE183))), ", ", "")),IF((B183=B184)*(K183=K184)*(L183=L184),";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v>
      </c>
      <c r="AI183" s="1"/>
    </row>
    <row r="184" spans="1:35" s="4" customFormat="1" x14ac:dyDescent="0.25">
      <c r="A184" s="3">
        <f t="shared" si="20"/>
        <v>1</v>
      </c>
      <c r="B184" s="53" t="str">
        <f t="shared" si="24"/>
        <v>Kukulcania arizonica</v>
      </c>
      <c r="C184" s="57" t="s">
        <v>205</v>
      </c>
      <c r="D184" s="57" t="s">
        <v>204</v>
      </c>
      <c r="E184" s="57"/>
      <c r="F184" s="57">
        <v>0</v>
      </c>
      <c r="G184" s="57">
        <v>1</v>
      </c>
      <c r="H184" s="57">
        <v>0</v>
      </c>
      <c r="I184" s="57"/>
      <c r="J184" s="57"/>
      <c r="K184" s="57" t="s">
        <v>366</v>
      </c>
      <c r="L184" s="57" t="s">
        <v>87</v>
      </c>
      <c r="M184" s="54" t="s">
        <v>1072</v>
      </c>
      <c r="N184" s="57" t="s">
        <v>1077</v>
      </c>
      <c r="O184" s="58" t="s">
        <v>86</v>
      </c>
      <c r="P184" s="58"/>
      <c r="Q184" s="58" t="s">
        <v>86</v>
      </c>
      <c r="R184" s="58"/>
      <c r="S184" s="54" t="s">
        <v>1074</v>
      </c>
      <c r="T184" s="57" t="s">
        <v>1078</v>
      </c>
      <c r="U184" s="57" t="s">
        <v>1079</v>
      </c>
      <c r="V184" s="57"/>
      <c r="W184" s="57" t="s">
        <v>981</v>
      </c>
      <c r="X184" s="147">
        <f ca="1">IF(ISBLANK(D184),"",IF('order-admin-units'!$I$1&lt;&gt;"y", "", IF((K184="")*(ISBLANK(D184)=FALSE), 'order-admin-units'!$B$1+1, VLOOKUP(K184, ordercountry, 2))))</f>
        <v>1</v>
      </c>
      <c r="Y184" s="147">
        <f ca="1">IF(ISBLANK(D184),"",IF('order-admin-units'!$I$1&lt;&gt;"y", "", IF(L184="", 'order-admin-units'!$B$2+1, VLOOKUP(K184&amp;"@"&amp;L184, orderadmin, 2))))</f>
        <v>5</v>
      </c>
      <c r="Z184" s="147" t="str">
        <f t="shared" si="21"/>
        <v>USANew MexicoSanta FeSW of Santa Fe</v>
      </c>
      <c r="AA184" s="147" t="str">
        <f t="shared" si="22"/>
        <v>Kukulcania arizonicaUSANew MexicoSanta FeSW of Santa Fe[N35.68698°, W105.9378°]D.C.Lowrie27/VIII/1977</v>
      </c>
      <c r="AB184" s="147" t="str">
        <f t="shared" si="23"/>
        <v xml:space="preserve">Kukulcania arizonicaUSANew MexicoSanta FeSW of Santa Fe[N35.68698°, W105.9378°]D.C.Lowrie27/VIII/1977AMNH </v>
      </c>
      <c r="AC184" s="147" t="str">
        <f t="shared" si="17"/>
        <v>Kukulcania arizonicaUSANew MexicoSanta FeSW of Santa Fe[N35.68698°, W105.9378°]D.C.Lowrie27/VIII/1977</v>
      </c>
      <c r="AD184" s="11" t="str">
        <f t="shared" si="18"/>
        <v/>
      </c>
      <c r="AE184" s="11" t="str">
        <f t="array" ref="AE184">IF(ISBLANK(D184),"",IF(OR($H$2="y",$H$2="m"),IF(AA184=AA183,IF(OR(AB184=$AB$4:$AB183)=FALSE,AE183&amp;C184,AE183),"("&amp;C184)&amp;IF(AA184=AA185,IF(OR(AB185=$AB$4:$AB184)=FALSE,", ",""),") "),""))</f>
        <v/>
      </c>
      <c r="AF184" s="11" t="str">
        <f t="shared" si="19"/>
        <v/>
      </c>
      <c r="AG184" s="11" t="str">
        <f t="array" ref="AG184">IF(ISBLANK(D184),"",IF(OR($H$2="y",$H$2="m"),IF(AA184=AA183,IF(OR(AC184=$AC$4:$AC183)=FALSE,AG183&amp;AF184,AG183),"("&amp;AF184)&amp;IF(AA184=AA185,IF(OR(AC185=$AC$4:$AC184)=FALSE,", ",""),") "),""))</f>
        <v/>
      </c>
      <c r="AH184" s="10" t="str">
        <f>IF((ISBLANK(D184)),"",IF(D184=D183,AH183,"")&amp;IF(B183&lt;&gt;B184,((IF(ISBLANK(E184),$D$3&amp;"Non-type material: "&amp;$D$3,$D$3&amp;INDEX('type-categories'!$A$2:$B$100,MATCH(E184,'type-categories'!$A$2:$A$100,0),2)&amp;$D$3))),"")&amp;(IF(K184&lt;&gt;K183,$C$2&amp;K184&amp;$K$3&amp;$C$2&amp;" ",(IF(B184&lt;&gt;B183,$C$2&amp;K184&amp;$K$3&amp;$C$2&amp;" ",""))))&amp;(IF(L184="","",((IF(L184&lt;&gt;L183,$D$2&amp;L184&amp;$L$3&amp;$D$2&amp;" ",IF(B184&lt;&gt;B183,$D$2&amp;L184&amp;$L$3&amp;$D$2&amp;" ",""))))))&amp;(IF(M184="","",((IF(M184&lt;&gt;M183,$E$2&amp;M184&amp;$E$2&amp;","&amp;" ",IF(B184&lt;&gt;B183,$E$2&amp;M184&amp;$E$2&amp;",",""))))))&amp;(IF(N184="","",IF(N184&lt;&gt;N183,N184&amp;", ",IF(B184&lt;&gt;B183,N184&amp;", ",""))))&amp;(IF(ISBLANK(O184),"",(IF(O184&lt;&gt;O183,O184&amp;", ",IF(B184&lt;&gt;B183,O184&amp;", ","")))))&amp;(IF(ISBLANK(P184),"",(IF(P184&lt;&gt;P183,P184&amp;", ",IF(B184&lt;&gt;B183,P184&amp;", ",IF(Z184&lt;&gt;Z183,P184&amp;", ",""))))))&amp;(IF(ISBLANK(Q184),"",(IF(Q184&lt;&gt;Q183,Q184&amp;", ",IF(B184&lt;&gt;B183,Q184&amp;", ",IF(Z184&lt;&gt;Z183,Q184&amp;", ",""))))))&amp;(IF(ISBLANK(R184),"",(IF(R184&lt;&gt;R183,R184&amp;"m, ",IF(B184&lt;&gt;B183,R184&amp;"m, ",IF(Z184&lt;&gt;Z183,R184&amp;"m, ",""))))))&amp;IF(ISBLANK(S184),"",(IF(B184&lt;&gt;B183,S184&amp;", ",IF(S184&lt;&gt;S183,IF((Z184=Z183),"same locality "&amp;S184&amp;", ",S184&amp;", "),""))))&amp;(IF(ISBLANK(T184),"",(IF(T184&lt;&gt;T183,IF(ISBLANK(F$2),T184&amp;", ",T184&amp;" "&amp;F$2&amp;", "),(IF(B184&lt;&gt;B183,IF(ISBLANK(F$2),T184&amp;", ",T184&amp;" "&amp;F$2&amp;", "),(IF(Z184&lt;&gt;Z183,IF(ISBLANK(F$2),T184&amp;", ",T184&amp;" "&amp;F$2&amp;", "),IF((U184&lt;&gt;U183)*($G$2="Y"),"same collector, ","")))))))))&amp;(IF(ISBLANK(U184),"",(IF(U184&lt;&gt;U183,U184&amp;", ",(IF(B184&lt;&gt;B183,U184&amp;", ",IF(Z184&lt;&gt;Z183,U184&amp;", ",(IF(T184&lt;&gt;T183,IF((T184&lt;&gt;T183)*($G$2="Y"),"same date, ", ""),IF((T184=T183)*(U184=U183)*(S184&lt;&gt;S183)*($G$2="Y"),"same collector and date, ", ""))))))))))&amp;(IF(ISBLANK(V184),"",V184&amp;", "))&amp;IF((AA184&lt;&gt;AA185)*($H$2="y"),AD184&amp;AE184,IF((AA184&lt;&gt;AA185)*($H$2="m"),AD184&amp;AG184,IF(($H$2&lt;&gt;"m")*($H$2&lt;&gt;"Y"),(IF(F184=0,"",F184&amp;" "&amp;$F$4&amp;" "))&amp;(IF(G184=0,"",G184&amp;" "&amp;$G$4&amp;" "))&amp;(IF(H184=0,"",H184&amp;" "&amp;H$4&amp;" "))&amp;(IF(I184=0,"",I184&amp;" "&amp;$I$4&amp;" "))&amp;(IF(J184=0,"",J184&amp;" "&amp;$J$4&amp;" "))&amp;IF((ISBLANK(C184)),"","("&amp;C184&amp;")"),"")))&amp;IF((B184=B185)*(K184=K185)*(L184=L185)*(M184=M185),IF(($H$2&lt;&gt;"m")*($H$2&lt;&gt;"Y"), ", ", IF((ISNUMBER(FIND(")",AE184))), ", ", "")),IF((B184=B185)*(K184=K185)*(L184=L185),";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v>
      </c>
      <c r="AI184" s="1"/>
    </row>
    <row r="185" spans="1:35" s="4" customFormat="1" x14ac:dyDescent="0.25">
      <c r="A185" s="3">
        <f t="shared" si="20"/>
        <v>1</v>
      </c>
      <c r="B185" s="53" t="str">
        <f t="shared" si="24"/>
        <v>Kukulcania arizonica</v>
      </c>
      <c r="C185" s="57" t="s">
        <v>205</v>
      </c>
      <c r="D185" s="57" t="s">
        <v>204</v>
      </c>
      <c r="E185" s="57"/>
      <c r="F185" s="57">
        <v>0</v>
      </c>
      <c r="G185" s="57">
        <v>1</v>
      </c>
      <c r="H185" s="57">
        <v>0</v>
      </c>
      <c r="I185" s="57"/>
      <c r="J185" s="57"/>
      <c r="K185" s="57" t="s">
        <v>366</v>
      </c>
      <c r="L185" s="57" t="s">
        <v>87</v>
      </c>
      <c r="M185" s="54" t="s">
        <v>1080</v>
      </c>
      <c r="N185" s="57" t="s">
        <v>1081</v>
      </c>
      <c r="O185" s="58" t="s">
        <v>86</v>
      </c>
      <c r="P185" s="58"/>
      <c r="Q185" s="58" t="s">
        <v>86</v>
      </c>
      <c r="R185" s="58"/>
      <c r="S185" s="54" t="s">
        <v>1082</v>
      </c>
      <c r="T185" s="57" t="s">
        <v>77</v>
      </c>
      <c r="U185" s="57" t="s">
        <v>1083</v>
      </c>
      <c r="V185" s="57"/>
      <c r="W185" s="57" t="s">
        <v>86</v>
      </c>
      <c r="X185" s="147">
        <f ca="1">IF(ISBLANK(D185),"",IF('order-admin-units'!$I$1&lt;&gt;"y", "", IF((K185="")*(ISBLANK(D185)=FALSE), 'order-admin-units'!$B$1+1, VLOOKUP(K185, ordercountry, 2))))</f>
        <v>1</v>
      </c>
      <c r="Y185" s="147">
        <f ca="1">IF(ISBLANK(D185),"",IF('order-admin-units'!$I$1&lt;&gt;"y", "", IF(L185="", 'order-admin-units'!$B$2+1, VLOOKUP(K185&amp;"@"&amp;L185, orderadmin, 2))))</f>
        <v>5</v>
      </c>
      <c r="Z185" s="147" t="str">
        <f t="shared" si="21"/>
        <v>USANew MexicoValencia5 miles SE Suwanee</v>
      </c>
      <c r="AA185" s="147" t="str">
        <f t="shared" si="22"/>
        <v>Kukulcania arizonicaUSANew MexicoValencia5 miles SE Suwanee(N34.9°, W107.08333°)W. Ivie5/IX/1941</v>
      </c>
      <c r="AB185" s="147" t="str">
        <f t="shared" si="23"/>
        <v xml:space="preserve">Kukulcania arizonicaUSANew MexicoValencia5 miles SE Suwanee(N34.9°, W107.08333°)W. Ivie5/IX/1941AMNH </v>
      </c>
      <c r="AC185" s="147" t="str">
        <f t="shared" si="17"/>
        <v>Kukulcania arizonicaUSANew MexicoValencia5 miles SE Suwanee(N34.9°, W107.08333°)W. Ivie5/IX/1941</v>
      </c>
      <c r="AD185" s="11" t="str">
        <f t="shared" si="18"/>
        <v/>
      </c>
      <c r="AE185" s="11" t="str">
        <f t="array" ref="AE185">IF(ISBLANK(D185),"",IF(OR($H$2="y",$H$2="m"),IF(AA185=AA184,IF(OR(AB185=$AB$4:$AB184)=FALSE,AE184&amp;C185,AE184),"("&amp;C185)&amp;IF(AA185=AA186,IF(OR(AB186=$AB$4:$AB185)=FALSE,", ",""),") "),""))</f>
        <v/>
      </c>
      <c r="AF185" s="11" t="str">
        <f t="shared" si="19"/>
        <v/>
      </c>
      <c r="AG185" s="11" t="str">
        <f t="array" ref="AG185">IF(ISBLANK(D185),"",IF(OR($H$2="y",$H$2="m"),IF(AA185=AA184,IF(OR(AC185=$AC$4:$AC184)=FALSE,AG184&amp;AF185,AG184),"("&amp;AF185)&amp;IF(AA185=AA186,IF(OR(AC186=$AC$4:$AC185)=FALSE,", ",""),") "),""))</f>
        <v/>
      </c>
      <c r="AH185" s="10" t="str">
        <f>IF((ISBLANK(D185)),"",IF(D185=D184,AH184,"")&amp;IF(B184&lt;&gt;B185,((IF(ISBLANK(E185),$D$3&amp;"Non-type material: "&amp;$D$3,$D$3&amp;INDEX('type-categories'!$A$2:$B$100,MATCH(E185,'type-categories'!$A$2:$A$100,0),2)&amp;$D$3))),"")&amp;(IF(K185&lt;&gt;K184,$C$2&amp;K185&amp;$K$3&amp;$C$2&amp;" ",(IF(B185&lt;&gt;B184,$C$2&amp;K185&amp;$K$3&amp;$C$2&amp;" ",""))))&amp;(IF(L185="","",((IF(L185&lt;&gt;L184,$D$2&amp;L185&amp;$L$3&amp;$D$2&amp;" ",IF(B185&lt;&gt;B184,$D$2&amp;L185&amp;$L$3&amp;$D$2&amp;" ",""))))))&amp;(IF(M185="","",((IF(M185&lt;&gt;M184,$E$2&amp;M185&amp;$E$2&amp;","&amp;" ",IF(B185&lt;&gt;B184,$E$2&amp;M185&amp;$E$2&amp;",",""))))))&amp;(IF(N185="","",IF(N185&lt;&gt;N184,N185&amp;", ",IF(B185&lt;&gt;B184,N185&amp;", ",""))))&amp;(IF(ISBLANK(O185),"",(IF(O185&lt;&gt;O184,O185&amp;", ",IF(B185&lt;&gt;B184,O185&amp;", ","")))))&amp;(IF(ISBLANK(P185),"",(IF(P185&lt;&gt;P184,P185&amp;", ",IF(B185&lt;&gt;B184,P185&amp;", ",IF(Z185&lt;&gt;Z184,P185&amp;", ",""))))))&amp;(IF(ISBLANK(Q185),"",(IF(Q185&lt;&gt;Q184,Q185&amp;", ",IF(B185&lt;&gt;B184,Q185&amp;", ",IF(Z185&lt;&gt;Z184,Q185&amp;", ",""))))))&amp;(IF(ISBLANK(R185),"",(IF(R185&lt;&gt;R184,R185&amp;"m, ",IF(B185&lt;&gt;B184,R185&amp;"m, ",IF(Z185&lt;&gt;Z184,R185&amp;"m, ",""))))))&amp;IF(ISBLANK(S185),"",(IF(B185&lt;&gt;B184,S185&amp;", ",IF(S185&lt;&gt;S184,IF((Z185=Z184),"same locality "&amp;S185&amp;", ",S185&amp;", "),""))))&amp;(IF(ISBLANK(T185),"",(IF(T185&lt;&gt;T184,IF(ISBLANK(F$2),T185&amp;", ",T185&amp;" "&amp;F$2&amp;", "),(IF(B185&lt;&gt;B184,IF(ISBLANK(F$2),T185&amp;", ",T185&amp;" "&amp;F$2&amp;", "),(IF(Z185&lt;&gt;Z184,IF(ISBLANK(F$2),T185&amp;", ",T185&amp;" "&amp;F$2&amp;", "),IF((U185&lt;&gt;U184)*($G$2="Y"),"same collector, ","")))))))))&amp;(IF(ISBLANK(U185),"",(IF(U185&lt;&gt;U184,U185&amp;", ",(IF(B185&lt;&gt;B184,U185&amp;", ",IF(Z185&lt;&gt;Z184,U185&amp;", ",(IF(T185&lt;&gt;T184,IF((T185&lt;&gt;T184)*($G$2="Y"),"same date, ", ""),IF((T185=T184)*(U185=U184)*(S185&lt;&gt;S184)*($G$2="Y"),"same collector and date, ", ""))))))))))&amp;(IF(ISBLANK(V185),"",V185&amp;", "))&amp;IF((AA185&lt;&gt;AA186)*($H$2="y"),AD185&amp;AE185,IF((AA185&lt;&gt;AA186)*($H$2="m"),AD185&amp;AG185,IF(($H$2&lt;&gt;"m")*($H$2&lt;&gt;"Y"),(IF(F185=0,"",F185&amp;" "&amp;$F$4&amp;" "))&amp;(IF(G185=0,"",G185&amp;" "&amp;$G$4&amp;" "))&amp;(IF(H185=0,"",H185&amp;" "&amp;H$4&amp;" "))&amp;(IF(I185=0,"",I185&amp;" "&amp;$I$4&amp;" "))&amp;(IF(J185=0,"",J185&amp;" "&amp;$J$4&amp;" "))&amp;IF((ISBLANK(C185)),"","("&amp;C185&amp;")"),"")))&amp;IF((B185=B186)*(K185=K186)*(L185=L186)*(M185=M186),IF(($H$2&lt;&gt;"m")*($H$2&lt;&gt;"Y"), ", ", IF((ISNUMBER(FIND(")",AE185))), ", ", "")),IF((B185=B186)*(K185=K186)*(L185=L186),";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v>
      </c>
      <c r="AI185" s="1"/>
    </row>
    <row r="186" spans="1:35" s="4" customFormat="1" x14ac:dyDescent="0.25">
      <c r="A186" s="3">
        <f t="shared" si="20"/>
        <v>1</v>
      </c>
      <c r="B186" s="53" t="str">
        <f t="shared" si="24"/>
        <v>Kukulcania arizonica</v>
      </c>
      <c r="C186" s="57" t="s">
        <v>205</v>
      </c>
      <c r="D186" s="57" t="s">
        <v>204</v>
      </c>
      <c r="E186" s="57"/>
      <c r="F186" s="57">
        <v>0</v>
      </c>
      <c r="G186" s="57">
        <v>1</v>
      </c>
      <c r="H186" s="57">
        <v>4</v>
      </c>
      <c r="I186" s="57"/>
      <c r="J186" s="57"/>
      <c r="K186" s="57" t="s">
        <v>366</v>
      </c>
      <c r="L186" s="57" t="s">
        <v>1084</v>
      </c>
      <c r="M186" s="54" t="s">
        <v>86</v>
      </c>
      <c r="N186" s="57" t="s">
        <v>86</v>
      </c>
      <c r="O186" s="58" t="s">
        <v>86</v>
      </c>
      <c r="P186" s="58"/>
      <c r="Q186" s="58" t="s">
        <v>86</v>
      </c>
      <c r="R186" s="58"/>
      <c r="S186" s="54" t="s">
        <v>86</v>
      </c>
      <c r="T186" s="57"/>
      <c r="U186" s="57" t="s">
        <v>86</v>
      </c>
      <c r="V186" s="57"/>
      <c r="W186" s="57" t="s">
        <v>86</v>
      </c>
      <c r="X186" s="147">
        <f ca="1">IF(ISBLANK(D186),"",IF('order-admin-units'!$I$1&lt;&gt;"y", "", IF((K186="")*(ISBLANK(D186)=FALSE), 'order-admin-units'!$B$1+1, VLOOKUP(K186, ordercountry, 2))))</f>
        <v>1</v>
      </c>
      <c r="Y186" s="147">
        <f ca="1">IF(ISBLANK(D186),"",IF('order-admin-units'!$I$1&lt;&gt;"y", "", IF(L186="", 'order-admin-units'!$B$2+1, VLOOKUP(K186&amp;"@"&amp;L186, orderadmin, 2))))</f>
        <v>8</v>
      </c>
      <c r="Z186" s="147" t="str">
        <f t="shared" si="21"/>
        <v>USAno further locality</v>
      </c>
      <c r="AA186" s="147" t="str">
        <f t="shared" si="22"/>
        <v>Kukulcania arizonicaUSAno further locality</v>
      </c>
      <c r="AB186" s="147" t="str">
        <f t="shared" si="23"/>
        <v xml:space="preserve">Kukulcania arizonicaUSAno further localityAMNH </v>
      </c>
      <c r="AC186" s="147" t="str">
        <f t="shared" si="17"/>
        <v>Kukulcania arizonicaUSAno further locality</v>
      </c>
      <c r="AD186" s="11" t="str">
        <f t="shared" si="18"/>
        <v/>
      </c>
      <c r="AE186" s="11" t="str">
        <f t="array" ref="AE186">IF(ISBLANK(D186),"",IF(OR($H$2="y",$H$2="m"),IF(AA186=AA185,IF(OR(AB186=$AB$4:$AB185)=FALSE,AE185&amp;C186,AE185),"("&amp;C186)&amp;IF(AA186=AA187,IF(OR(AB187=$AB$4:$AB186)=FALSE,", ",""),") "),""))</f>
        <v/>
      </c>
      <c r="AF186" s="11" t="str">
        <f t="shared" si="19"/>
        <v/>
      </c>
      <c r="AG186" s="11" t="str">
        <f t="array" ref="AG186">IF(ISBLANK(D186),"",IF(OR($H$2="y",$H$2="m"),IF(AA186=AA185,IF(OR(AC186=$AC$4:$AC185)=FALSE,AG185&amp;AF186,AG185),"("&amp;AF186)&amp;IF(AA186=AA187,IF(OR(AC187=$AC$4:$AC186)=FALSE,", ",""),") "),""))</f>
        <v/>
      </c>
      <c r="AH186" s="10" t="str">
        <f>IF((ISBLANK(D186)),"",IF(D186=D185,AH185,"")&amp;IF(B185&lt;&gt;B186,((IF(ISBLANK(E186),$D$3&amp;"Non-type material: "&amp;$D$3,$D$3&amp;INDEX('type-categories'!$A$2:$B$100,MATCH(E186,'type-categories'!$A$2:$A$100,0),2)&amp;$D$3))),"")&amp;(IF(K186&lt;&gt;K185,$C$2&amp;K186&amp;$K$3&amp;$C$2&amp;" ",(IF(B186&lt;&gt;B185,$C$2&amp;K186&amp;$K$3&amp;$C$2&amp;" ",""))))&amp;(IF(L186="","",((IF(L186&lt;&gt;L185,$D$2&amp;L186&amp;$L$3&amp;$D$2&amp;" ",IF(B186&lt;&gt;B185,$D$2&amp;L186&amp;$L$3&amp;$D$2&amp;" ",""))))))&amp;(IF(M186="","",((IF(M186&lt;&gt;M185,$E$2&amp;M186&amp;$E$2&amp;","&amp;" ",IF(B186&lt;&gt;B185,$E$2&amp;M186&amp;$E$2&amp;",",""))))))&amp;(IF(N186="","",IF(N186&lt;&gt;N185,N186&amp;", ",IF(B186&lt;&gt;B185,N186&amp;", ",""))))&amp;(IF(ISBLANK(O186),"",(IF(O186&lt;&gt;O185,O186&amp;", ",IF(B186&lt;&gt;B185,O186&amp;", ","")))))&amp;(IF(ISBLANK(P186),"",(IF(P186&lt;&gt;P185,P186&amp;", ",IF(B186&lt;&gt;B185,P186&amp;", ",IF(Z186&lt;&gt;Z185,P186&amp;", ",""))))))&amp;(IF(ISBLANK(Q186),"",(IF(Q186&lt;&gt;Q185,Q186&amp;", ",IF(B186&lt;&gt;B185,Q186&amp;", ",IF(Z186&lt;&gt;Z185,Q186&amp;", ",""))))))&amp;(IF(ISBLANK(R186),"",(IF(R186&lt;&gt;R185,R186&amp;"m, ",IF(B186&lt;&gt;B185,R186&amp;"m, ",IF(Z186&lt;&gt;Z185,R186&amp;"m, ",""))))))&amp;IF(ISBLANK(S186),"",(IF(B186&lt;&gt;B185,S186&amp;", ",IF(S186&lt;&gt;S185,IF((Z186=Z185),"same locality "&amp;S186&amp;", ",S186&amp;", "),""))))&amp;(IF(ISBLANK(T186),"",(IF(T186&lt;&gt;T185,IF(ISBLANK(F$2),T186&amp;", ",T186&amp;" "&amp;F$2&amp;", "),(IF(B186&lt;&gt;B185,IF(ISBLANK(F$2),T186&amp;", ",T186&amp;" "&amp;F$2&amp;", "),(IF(Z186&lt;&gt;Z185,IF(ISBLANK(F$2),T186&amp;", ",T186&amp;" "&amp;F$2&amp;", "),IF((U186&lt;&gt;U185)*($G$2="Y"),"same collector, ","")))))))))&amp;(IF(ISBLANK(U186),"",(IF(U186&lt;&gt;U185,U186&amp;", ",(IF(B186&lt;&gt;B185,U186&amp;", ",IF(Z186&lt;&gt;Z185,U186&amp;", ",(IF(T186&lt;&gt;T185,IF((T186&lt;&gt;T185)*($G$2="Y"),"same date, ", ""),IF((T186=T185)*(U186=U185)*(S186&lt;&gt;S185)*($G$2="Y"),"same collector and date, ", ""))))))))))&amp;(IF(ISBLANK(V186),"",V186&amp;", "))&amp;IF((AA186&lt;&gt;AA187)*($H$2="y"),AD186&amp;AE186,IF((AA186&lt;&gt;AA187)*($H$2="m"),AD186&amp;AG186,IF(($H$2&lt;&gt;"m")*($H$2&lt;&gt;"Y"),(IF(F186=0,"",F186&amp;" "&amp;$F$4&amp;" "))&amp;(IF(G186=0,"",G186&amp;" "&amp;$G$4&amp;" "))&amp;(IF(H186=0,"",H186&amp;" "&amp;H$4&amp;" "))&amp;(IF(I186=0,"",I186&amp;" "&amp;$I$4&amp;" "))&amp;(IF(J186=0,"",J186&amp;" "&amp;$J$4&amp;" "))&amp;IF((ISBLANK(C186)),"","("&amp;C186&amp;")"),"")))&amp;IF((B186=B187)*(K186=K187)*(L186=L187)*(M186=M187),IF(($H$2&lt;&gt;"m")*($H$2&lt;&gt;"Y"), ", ", IF((ISNUMBER(FIND(")",AE186))), ", ", "")),IF((B186=B187)*(K186=K187)*(L186=L187),";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v>
      </c>
      <c r="AI186" s="1"/>
    </row>
    <row r="187" spans="1:35" s="4" customFormat="1" x14ac:dyDescent="0.25">
      <c r="A187" s="3">
        <f t="shared" si="20"/>
        <v>1</v>
      </c>
      <c r="B187" s="53" t="str">
        <f t="shared" si="24"/>
        <v>Kukulcania arizonica</v>
      </c>
      <c r="C187" s="57" t="s">
        <v>205</v>
      </c>
      <c r="D187" s="57" t="s">
        <v>204</v>
      </c>
      <c r="E187" s="57"/>
      <c r="F187" s="57">
        <v>0</v>
      </c>
      <c r="G187" s="57">
        <v>1</v>
      </c>
      <c r="H187" s="57">
        <v>1</v>
      </c>
      <c r="I187" s="57"/>
      <c r="J187" s="57"/>
      <c r="K187" s="57" t="s">
        <v>366</v>
      </c>
      <c r="L187" s="57" t="s">
        <v>1085</v>
      </c>
      <c r="M187" s="54" t="s">
        <v>1086</v>
      </c>
      <c r="N187" s="57" t="s">
        <v>1087</v>
      </c>
      <c r="O187" s="58" t="s">
        <v>86</v>
      </c>
      <c r="P187" s="58"/>
      <c r="Q187" s="58" t="s">
        <v>86</v>
      </c>
      <c r="R187" s="58"/>
      <c r="S187" s="54" t="s">
        <v>1088</v>
      </c>
      <c r="T187" s="57" t="s">
        <v>1089</v>
      </c>
      <c r="U187" s="57" t="s">
        <v>1090</v>
      </c>
      <c r="V187" s="57"/>
      <c r="W187" s="57" t="s">
        <v>86</v>
      </c>
      <c r="X187" s="147">
        <f ca="1">IF(ISBLANK(D187),"",IF('order-admin-units'!$I$1&lt;&gt;"y", "", IF((K187="")*(ISBLANK(D187)=FALSE), 'order-admin-units'!$B$1+1, VLOOKUP(K187, ordercountry, 2))))</f>
        <v>1</v>
      </c>
      <c r="Y187" s="147">
        <f ca="1">IF(ISBLANK(D187),"",IF('order-admin-units'!$I$1&lt;&gt;"y", "", IF(L187="", 'order-admin-units'!$B$2+1, VLOOKUP(K187&amp;"@"&amp;L187, orderadmin, 2))))</f>
        <v>6</v>
      </c>
      <c r="Z187" s="147" t="str">
        <f t="shared" si="21"/>
        <v>USAOklahomaComancheWichita Mts.</v>
      </c>
      <c r="AA187" s="147" t="str">
        <f t="shared" si="22"/>
        <v>Kukulcania arizonicaUSAOklahomaComancheWichita Mts.[N34.75951°, W98.6434°]C.J. Goodnight3/IX/1949</v>
      </c>
      <c r="AB187" s="147" t="str">
        <f t="shared" si="23"/>
        <v xml:space="preserve">Kukulcania arizonicaUSAOklahomaComancheWichita Mts.[N34.75951°, W98.6434°]C.J. Goodnight3/IX/1949AMNH </v>
      </c>
      <c r="AC187" s="147" t="str">
        <f t="shared" si="17"/>
        <v>Kukulcania arizonicaUSAOklahomaComancheWichita Mts.[N34.75951°, W98.6434°]C.J. Goodnight3/IX/1949</v>
      </c>
      <c r="AD187" s="11" t="str">
        <f t="shared" si="18"/>
        <v/>
      </c>
      <c r="AE187" s="11" t="str">
        <f t="array" ref="AE187">IF(ISBLANK(D187),"",IF(OR($H$2="y",$H$2="m"),IF(AA187=AA186,IF(OR(AB187=$AB$4:$AB186)=FALSE,AE186&amp;C187,AE186),"("&amp;C187)&amp;IF(AA187=AA188,IF(OR(AB188=$AB$4:$AB187)=FALSE,", ",""),") "),""))</f>
        <v/>
      </c>
      <c r="AF187" s="11" t="str">
        <f t="shared" si="19"/>
        <v/>
      </c>
      <c r="AG187" s="11" t="str">
        <f t="array" ref="AG187">IF(ISBLANK(D187),"",IF(OR($H$2="y",$H$2="m"),IF(AA187=AA186,IF(OR(AC187=$AC$4:$AC186)=FALSE,AG186&amp;AF187,AG186),"("&amp;AF187)&amp;IF(AA187=AA188,IF(OR(AC188=$AC$4:$AC187)=FALSE,", ",""),") "),""))</f>
        <v/>
      </c>
      <c r="AH187" s="10" t="str">
        <f>IF((ISBLANK(D187)),"",IF(D187=D186,AH186,"")&amp;IF(B186&lt;&gt;B187,((IF(ISBLANK(E187),$D$3&amp;"Non-type material: "&amp;$D$3,$D$3&amp;INDEX('type-categories'!$A$2:$B$100,MATCH(E187,'type-categories'!$A$2:$A$100,0),2)&amp;$D$3))),"")&amp;(IF(K187&lt;&gt;K186,$C$2&amp;K187&amp;$K$3&amp;$C$2&amp;" ",(IF(B187&lt;&gt;B186,$C$2&amp;K187&amp;$K$3&amp;$C$2&amp;" ",""))))&amp;(IF(L187="","",((IF(L187&lt;&gt;L186,$D$2&amp;L187&amp;$L$3&amp;$D$2&amp;" ",IF(B187&lt;&gt;B186,$D$2&amp;L187&amp;$L$3&amp;$D$2&amp;" ",""))))))&amp;(IF(M187="","",((IF(M187&lt;&gt;M186,$E$2&amp;M187&amp;$E$2&amp;","&amp;" ",IF(B187&lt;&gt;B186,$E$2&amp;M187&amp;$E$2&amp;",",""))))))&amp;(IF(N187="","",IF(N187&lt;&gt;N186,N187&amp;", ",IF(B187&lt;&gt;B186,N187&amp;", ",""))))&amp;(IF(ISBLANK(O187),"",(IF(O187&lt;&gt;O186,O187&amp;", ",IF(B187&lt;&gt;B186,O187&amp;", ","")))))&amp;(IF(ISBLANK(P187),"",(IF(P187&lt;&gt;P186,P187&amp;", ",IF(B187&lt;&gt;B186,P187&amp;", ",IF(Z187&lt;&gt;Z186,P187&amp;", ",""))))))&amp;(IF(ISBLANK(Q187),"",(IF(Q187&lt;&gt;Q186,Q187&amp;", ",IF(B187&lt;&gt;B186,Q187&amp;", ",IF(Z187&lt;&gt;Z186,Q187&amp;", ",""))))))&amp;(IF(ISBLANK(R187),"",(IF(R187&lt;&gt;R186,R187&amp;"m, ",IF(B187&lt;&gt;B186,R187&amp;"m, ",IF(Z187&lt;&gt;Z186,R187&amp;"m, ",""))))))&amp;IF(ISBLANK(S187),"",(IF(B187&lt;&gt;B186,S187&amp;", ",IF(S187&lt;&gt;S186,IF((Z187=Z186),"same locality "&amp;S187&amp;", ",S187&amp;", "),""))))&amp;(IF(ISBLANK(T187),"",(IF(T187&lt;&gt;T186,IF(ISBLANK(F$2),T187&amp;", ",T187&amp;" "&amp;F$2&amp;", "),(IF(B187&lt;&gt;B186,IF(ISBLANK(F$2),T187&amp;", ",T187&amp;" "&amp;F$2&amp;", "),(IF(Z187&lt;&gt;Z186,IF(ISBLANK(F$2),T187&amp;", ",T187&amp;" "&amp;F$2&amp;", "),IF((U187&lt;&gt;U186)*($G$2="Y"),"same collector, ","")))))))))&amp;(IF(ISBLANK(U187),"",(IF(U187&lt;&gt;U186,U187&amp;", ",(IF(B187&lt;&gt;B186,U187&amp;", ",IF(Z187&lt;&gt;Z186,U187&amp;", ",(IF(T187&lt;&gt;T186,IF((T187&lt;&gt;T186)*($G$2="Y"),"same date, ", ""),IF((T187=T186)*(U187=U186)*(S187&lt;&gt;S186)*($G$2="Y"),"same collector and date, ", ""))))))))))&amp;(IF(ISBLANK(V187),"",V187&amp;", "))&amp;IF((AA187&lt;&gt;AA188)*($H$2="y"),AD187&amp;AE187,IF((AA187&lt;&gt;AA188)*($H$2="m"),AD187&amp;AG187,IF(($H$2&lt;&gt;"m")*($H$2&lt;&gt;"Y"),(IF(F187=0,"",F187&amp;" "&amp;$F$4&amp;" "))&amp;(IF(G187=0,"",G187&amp;" "&amp;$G$4&amp;" "))&amp;(IF(H187=0,"",H187&amp;" "&amp;H$4&amp;" "))&amp;(IF(I187=0,"",I187&amp;" "&amp;$I$4&amp;" "))&amp;(IF(J187=0,"",J187&amp;" "&amp;$J$4&amp;" "))&amp;IF((ISBLANK(C187)),"","("&amp;C187&amp;")"),"")))&amp;IF((B187=B188)*(K187=K188)*(L187=L188)*(M187=M188),IF(($H$2&lt;&gt;"m")*($H$2&lt;&gt;"Y"), ", ", IF((ISNUMBER(FIND(")",AE187))), ", ", "")),IF((B187=B188)*(K187=K188)*(L187=L188),";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v>
      </c>
      <c r="AI187" s="1"/>
    </row>
    <row r="188" spans="1:35" s="4" customFormat="1" x14ac:dyDescent="0.25">
      <c r="A188" s="3">
        <f t="shared" si="20"/>
        <v>1</v>
      </c>
      <c r="B188" s="53" t="str">
        <f t="shared" si="24"/>
        <v>Kukulcania arizonica</v>
      </c>
      <c r="C188" s="57" t="s">
        <v>205</v>
      </c>
      <c r="D188" s="57" t="s">
        <v>204</v>
      </c>
      <c r="E188" s="57"/>
      <c r="F188" s="57">
        <v>1</v>
      </c>
      <c r="G188" s="57">
        <v>0</v>
      </c>
      <c r="H188" s="57">
        <v>0</v>
      </c>
      <c r="I188" s="57"/>
      <c r="J188" s="57"/>
      <c r="K188" s="57" t="s">
        <v>366</v>
      </c>
      <c r="L188" s="57" t="s">
        <v>1085</v>
      </c>
      <c r="M188" s="54" t="s">
        <v>1091</v>
      </c>
      <c r="N188" s="57" t="s">
        <v>1092</v>
      </c>
      <c r="O188" s="58" t="s">
        <v>1093</v>
      </c>
      <c r="P188" s="58"/>
      <c r="Q188" s="58" t="s">
        <v>86</v>
      </c>
      <c r="R188" s="58"/>
      <c r="S188" s="54" t="s">
        <v>1094</v>
      </c>
      <c r="T188" s="57" t="s">
        <v>1095</v>
      </c>
      <c r="U188" s="57" t="s">
        <v>1096</v>
      </c>
      <c r="V188" s="57"/>
      <c r="W188" s="57" t="s">
        <v>86</v>
      </c>
      <c r="X188" s="147">
        <f ca="1">IF(ISBLANK(D188),"",IF('order-admin-units'!$I$1&lt;&gt;"y", "", IF((K188="")*(ISBLANK(D188)=FALSE), 'order-admin-units'!$B$1+1, VLOOKUP(K188, ordercountry, 2))))</f>
        <v>1</v>
      </c>
      <c r="Y188" s="147">
        <f ca="1">IF(ISBLANK(D188),"",IF('order-admin-units'!$I$1&lt;&gt;"y", "", IF(L188="", 'order-admin-units'!$B$2+1, VLOOKUP(K188&amp;"@"&amp;L188, orderadmin, 2))))</f>
        <v>6</v>
      </c>
      <c r="Z188" s="147" t="str">
        <f t="shared" si="21"/>
        <v>USAOklahomaGradyChickashaWashita R. Bank</v>
      </c>
      <c r="AA188" s="147" t="str">
        <f t="shared" si="22"/>
        <v>Kukulcania arizonicaUSAOklahomaGradyChickashaWashita R. Bank[N35.05257°, W97.93643°]L. Hook4/VI/1944</v>
      </c>
      <c r="AB188" s="147" t="str">
        <f t="shared" si="23"/>
        <v xml:space="preserve">Kukulcania arizonicaUSAOklahomaGradyChickashaWashita R. Bank[N35.05257°, W97.93643°]L. Hook4/VI/1944AMNH </v>
      </c>
      <c r="AC188" s="147" t="str">
        <f t="shared" si="17"/>
        <v>Kukulcania arizonicaUSAOklahomaGradyChickashaWashita R. Bank[N35.05257°, W97.93643°]L. Hook4/VI/1944</v>
      </c>
      <c r="AD188" s="11" t="str">
        <f t="shared" si="18"/>
        <v/>
      </c>
      <c r="AE188" s="11" t="str">
        <f t="array" ref="AE188">IF(ISBLANK(D188),"",IF(OR($H$2="y",$H$2="m"),IF(AA188=AA187,IF(OR(AB188=$AB$4:$AB187)=FALSE,AE187&amp;C188,AE187),"("&amp;C188)&amp;IF(AA188=AA189,IF(OR(AB189=$AB$4:$AB188)=FALSE,", ",""),") "),""))</f>
        <v/>
      </c>
      <c r="AF188" s="11" t="str">
        <f t="shared" si="19"/>
        <v/>
      </c>
      <c r="AG188" s="11" t="str">
        <f t="array" ref="AG188">IF(ISBLANK(D188),"",IF(OR($H$2="y",$H$2="m"),IF(AA188=AA187,IF(OR(AC188=$AC$4:$AC187)=FALSE,AG187&amp;AF188,AG187),"("&amp;AF188)&amp;IF(AA188=AA189,IF(OR(AC189=$AC$4:$AC188)=FALSE,", ",""),") "),""))</f>
        <v/>
      </c>
      <c r="AH188" s="10" t="str">
        <f>IF((ISBLANK(D188)),"",IF(D188=D187,AH187,"")&amp;IF(B187&lt;&gt;B188,((IF(ISBLANK(E188),$D$3&amp;"Non-type material: "&amp;$D$3,$D$3&amp;INDEX('type-categories'!$A$2:$B$100,MATCH(E188,'type-categories'!$A$2:$A$100,0),2)&amp;$D$3))),"")&amp;(IF(K188&lt;&gt;K187,$C$2&amp;K188&amp;$K$3&amp;$C$2&amp;" ",(IF(B188&lt;&gt;B187,$C$2&amp;K188&amp;$K$3&amp;$C$2&amp;" ",""))))&amp;(IF(L188="","",((IF(L188&lt;&gt;L187,$D$2&amp;L188&amp;$L$3&amp;$D$2&amp;" ",IF(B188&lt;&gt;B187,$D$2&amp;L188&amp;$L$3&amp;$D$2&amp;" ",""))))))&amp;(IF(M188="","",((IF(M188&lt;&gt;M187,$E$2&amp;M188&amp;$E$2&amp;","&amp;" ",IF(B188&lt;&gt;B187,$E$2&amp;M188&amp;$E$2&amp;",",""))))))&amp;(IF(N188="","",IF(N188&lt;&gt;N187,N188&amp;", ",IF(B188&lt;&gt;B187,N188&amp;", ",""))))&amp;(IF(ISBLANK(O188),"",(IF(O188&lt;&gt;O187,O188&amp;", ",IF(B188&lt;&gt;B187,O188&amp;", ","")))))&amp;(IF(ISBLANK(P188),"",(IF(P188&lt;&gt;P187,P188&amp;", ",IF(B188&lt;&gt;B187,P188&amp;", ",IF(Z188&lt;&gt;Z187,P188&amp;", ",""))))))&amp;(IF(ISBLANK(Q188),"",(IF(Q188&lt;&gt;Q187,Q188&amp;", ",IF(B188&lt;&gt;B187,Q188&amp;", ",IF(Z188&lt;&gt;Z187,Q188&amp;", ",""))))))&amp;(IF(ISBLANK(R188),"",(IF(R188&lt;&gt;R187,R188&amp;"m, ",IF(B188&lt;&gt;B187,R188&amp;"m, ",IF(Z188&lt;&gt;Z187,R188&amp;"m, ",""))))))&amp;IF(ISBLANK(S188),"",(IF(B188&lt;&gt;B187,S188&amp;", ",IF(S188&lt;&gt;S187,IF((Z188=Z187),"same locality "&amp;S188&amp;", ",S188&amp;", "),""))))&amp;(IF(ISBLANK(T188),"",(IF(T188&lt;&gt;T187,IF(ISBLANK(F$2),T188&amp;", ",T188&amp;" "&amp;F$2&amp;", "),(IF(B188&lt;&gt;B187,IF(ISBLANK(F$2),T188&amp;", ",T188&amp;" "&amp;F$2&amp;", "),(IF(Z188&lt;&gt;Z187,IF(ISBLANK(F$2),T188&amp;", ",T188&amp;" "&amp;F$2&amp;", "),IF((U188&lt;&gt;U187)*($G$2="Y"),"same collector, ","")))))))))&amp;(IF(ISBLANK(U188),"",(IF(U188&lt;&gt;U187,U188&amp;", ",(IF(B188&lt;&gt;B187,U188&amp;", ",IF(Z188&lt;&gt;Z187,U188&amp;", ",(IF(T188&lt;&gt;T187,IF((T188&lt;&gt;T187)*($G$2="Y"),"same date, ", ""),IF((T188=T187)*(U188=U187)*(S188&lt;&gt;S187)*($G$2="Y"),"same collector and date, ", ""))))))))))&amp;(IF(ISBLANK(V188),"",V188&amp;", "))&amp;IF((AA188&lt;&gt;AA189)*($H$2="y"),AD188&amp;AE188,IF((AA188&lt;&gt;AA189)*($H$2="m"),AD188&amp;AG188,IF(($H$2&lt;&gt;"m")*($H$2&lt;&gt;"Y"),(IF(F188=0,"",F188&amp;" "&amp;$F$4&amp;" "))&amp;(IF(G188=0,"",G188&amp;" "&amp;$G$4&amp;" "))&amp;(IF(H188=0,"",H188&amp;" "&amp;H$4&amp;" "))&amp;(IF(I188=0,"",I188&amp;" "&amp;$I$4&amp;" "))&amp;(IF(J188=0,"",J188&amp;" "&amp;$J$4&amp;" "))&amp;IF((ISBLANK(C188)),"","("&amp;C188&amp;")"),"")))&amp;IF((B188=B189)*(K188=K189)*(L188=L189)*(M188=M189),IF(($H$2&lt;&gt;"m")*($H$2&lt;&gt;"Y"), ", ", IF((ISNUMBER(FIND(")",AE188))), ", ", "")),IF((B188=B189)*(K188=K189)*(L188=L189),";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v>
      </c>
      <c r="AI188" s="1"/>
    </row>
    <row r="189" spans="1:35" s="4" customFormat="1" x14ac:dyDescent="0.25">
      <c r="A189" s="3">
        <f t="shared" si="20"/>
        <v>1</v>
      </c>
      <c r="B189" s="53" t="str">
        <f t="shared" si="24"/>
        <v>Kukulcania arizonica</v>
      </c>
      <c r="C189" s="57" t="s">
        <v>234</v>
      </c>
      <c r="D189" s="57" t="s">
        <v>204</v>
      </c>
      <c r="E189" s="57"/>
      <c r="F189" s="57">
        <v>0</v>
      </c>
      <c r="G189" s="57">
        <v>1</v>
      </c>
      <c r="H189" s="57">
        <v>3</v>
      </c>
      <c r="I189" s="57"/>
      <c r="J189" s="57"/>
      <c r="K189" s="57" t="s">
        <v>366</v>
      </c>
      <c r="L189" s="57" t="s">
        <v>90</v>
      </c>
      <c r="M189" s="54" t="s">
        <v>1097</v>
      </c>
      <c r="N189" s="57" t="s">
        <v>1098</v>
      </c>
      <c r="O189" s="58" t="s">
        <v>1099</v>
      </c>
      <c r="P189" s="58"/>
      <c r="Q189" s="58" t="s">
        <v>86</v>
      </c>
      <c r="R189" s="58"/>
      <c r="S189" s="54" t="s">
        <v>1100</v>
      </c>
      <c r="T189" s="57" t="s">
        <v>982</v>
      </c>
      <c r="U189" s="57" t="s">
        <v>1101</v>
      </c>
      <c r="V189" s="57"/>
      <c r="W189" s="57" t="s">
        <v>86</v>
      </c>
      <c r="X189" s="147">
        <f ca="1">IF(ISBLANK(D189),"",IF('order-admin-units'!$I$1&lt;&gt;"y", "", IF((K189="")*(ISBLANK(D189)=FALSE), 'order-admin-units'!$B$1+1, VLOOKUP(K189, ordercountry, 2))))</f>
        <v>1</v>
      </c>
      <c r="Y189" s="147">
        <f ca="1">IF(ISBLANK(D189),"",IF('order-admin-units'!$I$1&lt;&gt;"y", "", IF(L189="", 'order-admin-units'!$B$2+1, VLOOKUP(K189&amp;"@"&amp;L189, orderadmin, 2))))</f>
        <v>7</v>
      </c>
      <c r="Z189" s="147" t="str">
        <f t="shared" si="21"/>
        <v>USATexasArcherWichita FallsLake Kickapoo</v>
      </c>
      <c r="AA189" s="147" t="str">
        <f t="shared" si="22"/>
        <v>Kukulcania arizonicaUSATexasArcherWichita FallsLake Kickapoo[N33.6458°, W98.82249°]J.Y. Sandoval28/VI/1968</v>
      </c>
      <c r="AB189" s="147" t="str">
        <f t="shared" si="23"/>
        <v xml:space="preserve">Kukulcania arizonicaUSATexasArcherWichita FallsLake Kickapoo[N33.6458°, W98.82249°]J.Y. Sandoval28/VI/1968USNM </v>
      </c>
      <c r="AC189" s="147" t="str">
        <f t="shared" si="17"/>
        <v>Kukulcania arizonicaUSATexasArcherWichita FallsLake Kickapoo[N33.6458°, W98.82249°]J.Y. Sandoval28/VI/1968</v>
      </c>
      <c r="AD189" s="11" t="str">
        <f t="shared" si="18"/>
        <v/>
      </c>
      <c r="AE189" s="11" t="str">
        <f t="array" ref="AE189">IF(ISBLANK(D189),"",IF(OR($H$2="y",$H$2="m"),IF(AA189=AA188,IF(OR(AB189=$AB$4:$AB188)=FALSE,AE188&amp;C189,AE188),"("&amp;C189)&amp;IF(AA189=AA190,IF(OR(AB190=$AB$4:$AB189)=FALSE,", ",""),") "),""))</f>
        <v/>
      </c>
      <c r="AF189" s="11" t="str">
        <f t="shared" si="19"/>
        <v/>
      </c>
      <c r="AG189" s="11" t="str">
        <f t="array" ref="AG189">IF(ISBLANK(D189),"",IF(OR($H$2="y",$H$2="m"),IF(AA189=AA188,IF(OR(AC189=$AC$4:$AC188)=FALSE,AG188&amp;AF189,AG188),"("&amp;AF189)&amp;IF(AA189=AA190,IF(OR(AC190=$AC$4:$AC189)=FALSE,", ",""),") "),""))</f>
        <v/>
      </c>
      <c r="AH189" s="10" t="str">
        <f>IF((ISBLANK(D189)),"",IF(D189=D188,AH188,"")&amp;IF(B188&lt;&gt;B189,((IF(ISBLANK(E189),$D$3&amp;"Non-type material: "&amp;$D$3,$D$3&amp;INDEX('type-categories'!$A$2:$B$100,MATCH(E189,'type-categories'!$A$2:$A$100,0),2)&amp;$D$3))),"")&amp;(IF(K189&lt;&gt;K188,$C$2&amp;K189&amp;$K$3&amp;$C$2&amp;" ",(IF(B189&lt;&gt;B188,$C$2&amp;K189&amp;$K$3&amp;$C$2&amp;" ",""))))&amp;(IF(L189="","",((IF(L189&lt;&gt;L188,$D$2&amp;L189&amp;$L$3&amp;$D$2&amp;" ",IF(B189&lt;&gt;B188,$D$2&amp;L189&amp;$L$3&amp;$D$2&amp;" ",""))))))&amp;(IF(M189="","",((IF(M189&lt;&gt;M188,$E$2&amp;M189&amp;$E$2&amp;","&amp;" ",IF(B189&lt;&gt;B188,$E$2&amp;M189&amp;$E$2&amp;",",""))))))&amp;(IF(N189="","",IF(N189&lt;&gt;N188,N189&amp;", ",IF(B189&lt;&gt;B188,N189&amp;", ",""))))&amp;(IF(ISBLANK(O189),"",(IF(O189&lt;&gt;O188,O189&amp;", ",IF(B189&lt;&gt;B188,O189&amp;", ","")))))&amp;(IF(ISBLANK(P189),"",(IF(P189&lt;&gt;P188,P189&amp;", ",IF(B189&lt;&gt;B188,P189&amp;", ",IF(Z189&lt;&gt;Z188,P189&amp;", ",""))))))&amp;(IF(ISBLANK(Q189),"",(IF(Q189&lt;&gt;Q188,Q189&amp;", ",IF(B189&lt;&gt;B188,Q189&amp;", ",IF(Z189&lt;&gt;Z188,Q189&amp;", ",""))))))&amp;(IF(ISBLANK(R189),"",(IF(R189&lt;&gt;R188,R189&amp;"m, ",IF(B189&lt;&gt;B188,R189&amp;"m, ",IF(Z189&lt;&gt;Z188,R189&amp;"m, ",""))))))&amp;IF(ISBLANK(S189),"",(IF(B189&lt;&gt;B188,S189&amp;", ",IF(S189&lt;&gt;S188,IF((Z189=Z188),"same locality "&amp;S189&amp;", ",S189&amp;", "),""))))&amp;(IF(ISBLANK(T189),"",(IF(T189&lt;&gt;T188,IF(ISBLANK(F$2),T189&amp;", ",T189&amp;" "&amp;F$2&amp;", "),(IF(B189&lt;&gt;B188,IF(ISBLANK(F$2),T189&amp;", ",T189&amp;" "&amp;F$2&amp;", "),(IF(Z189&lt;&gt;Z188,IF(ISBLANK(F$2),T189&amp;", ",T189&amp;" "&amp;F$2&amp;", "),IF((U189&lt;&gt;U188)*($G$2="Y"),"same collector, ","")))))))))&amp;(IF(ISBLANK(U189),"",(IF(U189&lt;&gt;U188,U189&amp;", ",(IF(B189&lt;&gt;B188,U189&amp;", ",IF(Z189&lt;&gt;Z188,U189&amp;", ",(IF(T189&lt;&gt;T188,IF((T189&lt;&gt;T188)*($G$2="Y"),"same date, ", ""),IF((T189=T188)*(U189=U188)*(S189&lt;&gt;S188)*($G$2="Y"),"same collector and date, ", ""))))))))))&amp;(IF(ISBLANK(V189),"",V189&amp;", "))&amp;IF((AA189&lt;&gt;AA190)*($H$2="y"),AD189&amp;AE189,IF((AA189&lt;&gt;AA190)*($H$2="m"),AD189&amp;AG189,IF(($H$2&lt;&gt;"m")*($H$2&lt;&gt;"Y"),(IF(F189=0,"",F189&amp;" "&amp;$F$4&amp;" "))&amp;(IF(G189=0,"",G189&amp;" "&amp;$G$4&amp;" "))&amp;(IF(H189=0,"",H189&amp;" "&amp;H$4&amp;" "))&amp;(IF(I189=0,"",I189&amp;" "&amp;$I$4&amp;" "))&amp;(IF(J189=0,"",J189&amp;" "&amp;$J$4&amp;" "))&amp;IF((ISBLANK(C189)),"","("&amp;C189&amp;")"),"")))&amp;IF((B189=B190)*(K189=K190)*(L189=L190)*(M189=M190),IF(($H$2&lt;&gt;"m")*($H$2&lt;&gt;"Y"), ", ", IF((ISNUMBER(FIND(")",AE189))), ", ", "")),IF((B189=B190)*(K189=K190)*(L189=L190),";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v>
      </c>
      <c r="AI189" s="1"/>
    </row>
    <row r="190" spans="1:35" s="4" customFormat="1" x14ac:dyDescent="0.25">
      <c r="A190" s="3">
        <f t="shared" si="20"/>
        <v>1</v>
      </c>
      <c r="B190" s="53" t="str">
        <f t="shared" si="24"/>
        <v>Kukulcania arizonica</v>
      </c>
      <c r="C190" s="57" t="s">
        <v>328</v>
      </c>
      <c r="D190" s="57" t="s">
        <v>204</v>
      </c>
      <c r="E190" s="57"/>
      <c r="F190" s="57">
        <v>0</v>
      </c>
      <c r="G190" s="57">
        <v>2</v>
      </c>
      <c r="H190" s="57">
        <v>0</v>
      </c>
      <c r="I190" s="57"/>
      <c r="J190" s="57"/>
      <c r="K190" s="57" t="s">
        <v>366</v>
      </c>
      <c r="L190" s="57" t="s">
        <v>90</v>
      </c>
      <c r="M190" s="54" t="s">
        <v>1102</v>
      </c>
      <c r="N190" s="57" t="s">
        <v>1103</v>
      </c>
      <c r="O190" s="58" t="s">
        <v>86</v>
      </c>
      <c r="P190" s="58"/>
      <c r="Q190" s="58" t="s">
        <v>86</v>
      </c>
      <c r="R190" s="58"/>
      <c r="S190" s="54" t="s">
        <v>1104</v>
      </c>
      <c r="T190" s="57" t="s">
        <v>1105</v>
      </c>
      <c r="U190" s="57" t="s">
        <v>1106</v>
      </c>
      <c r="V190" s="57"/>
      <c r="W190" s="57" t="s">
        <v>86</v>
      </c>
      <c r="X190" s="147">
        <f ca="1">IF(ISBLANK(D190),"",IF('order-admin-units'!$I$1&lt;&gt;"y", "", IF((K190="")*(ISBLANK(D190)=FALSE), 'order-admin-units'!$B$1+1, VLOOKUP(K190, ordercountry, 2))))</f>
        <v>1</v>
      </c>
      <c r="Y190" s="147">
        <f ca="1">IF(ISBLANK(D190),"",IF('order-admin-units'!$I$1&lt;&gt;"y", "", IF(L190="", 'order-admin-units'!$B$2+1, VLOOKUP(K190&amp;"@"&amp;L190, orderadmin, 2))))</f>
        <v>7</v>
      </c>
      <c r="Z190" s="147" t="str">
        <f t="shared" si="21"/>
        <v>USATexasBexar0.5 mi N Heliotes</v>
      </c>
      <c r="AA190" s="147" t="str">
        <f t="shared" si="22"/>
        <v>Kukulcania arizonicaUSATexasBexar0.5 mi N Heliotes[N29.57801°, W98.68975°]D. Campbell &amp; P.R. Craig4/V/1960</v>
      </c>
      <c r="AB190" s="147" t="str">
        <f t="shared" si="23"/>
        <v>Kukulcania arizonicaUSATexasBexar0.5 mi N Heliotes[N29.57801°, W98.68975°]D. Campbell &amp; P.R. Craig4/V/1960CAS 9057577</v>
      </c>
      <c r="AC190" s="147" t="str">
        <f t="shared" si="17"/>
        <v>Kukulcania arizonicaUSATexasBexar0.5 mi N Heliotes[N29.57801°, W98.68975°]D. Campbell &amp; P.R. Craig4/V/1960</v>
      </c>
      <c r="AD190" s="11" t="str">
        <f t="shared" si="18"/>
        <v/>
      </c>
      <c r="AE190" s="11" t="str">
        <f t="array" ref="AE190">IF(ISBLANK(D190),"",IF(OR($H$2="y",$H$2="m"),IF(AA190=AA189,IF(OR(AB190=$AB$4:$AB189)=FALSE,AE189&amp;C190,AE189),"("&amp;C190)&amp;IF(AA190=AA191,IF(OR(AB191=$AB$4:$AB190)=FALSE,", ",""),") "),""))</f>
        <v/>
      </c>
      <c r="AF190" s="11" t="str">
        <f t="shared" si="19"/>
        <v/>
      </c>
      <c r="AG190" s="11" t="str">
        <f t="array" ref="AG190">IF(ISBLANK(D190),"",IF(OR($H$2="y",$H$2="m"),IF(AA190=AA189,IF(OR(AC190=$AC$4:$AC189)=FALSE,AG189&amp;AF190,AG189),"("&amp;AF190)&amp;IF(AA190=AA191,IF(OR(AC191=$AC$4:$AC190)=FALSE,", ",""),") "),""))</f>
        <v/>
      </c>
      <c r="AH190" s="10" t="str">
        <f>IF((ISBLANK(D190)),"",IF(D190=D189,AH189,"")&amp;IF(B189&lt;&gt;B190,((IF(ISBLANK(E190),$D$3&amp;"Non-type material: "&amp;$D$3,$D$3&amp;INDEX('type-categories'!$A$2:$B$100,MATCH(E190,'type-categories'!$A$2:$A$100,0),2)&amp;$D$3))),"")&amp;(IF(K190&lt;&gt;K189,$C$2&amp;K190&amp;$K$3&amp;$C$2&amp;" ",(IF(B190&lt;&gt;B189,$C$2&amp;K190&amp;$K$3&amp;$C$2&amp;" ",""))))&amp;(IF(L190="","",((IF(L190&lt;&gt;L189,$D$2&amp;L190&amp;$L$3&amp;$D$2&amp;" ",IF(B190&lt;&gt;B189,$D$2&amp;L190&amp;$L$3&amp;$D$2&amp;" ",""))))))&amp;(IF(M190="","",((IF(M190&lt;&gt;M189,$E$2&amp;M190&amp;$E$2&amp;","&amp;" ",IF(B190&lt;&gt;B189,$E$2&amp;M190&amp;$E$2&amp;",",""))))))&amp;(IF(N190="","",IF(N190&lt;&gt;N189,N190&amp;", ",IF(B190&lt;&gt;B189,N190&amp;", ",""))))&amp;(IF(ISBLANK(O190),"",(IF(O190&lt;&gt;O189,O190&amp;", ",IF(B190&lt;&gt;B189,O190&amp;", ","")))))&amp;(IF(ISBLANK(P190),"",(IF(P190&lt;&gt;P189,P190&amp;", ",IF(B190&lt;&gt;B189,P190&amp;", ",IF(Z190&lt;&gt;Z189,P190&amp;", ",""))))))&amp;(IF(ISBLANK(Q190),"",(IF(Q190&lt;&gt;Q189,Q190&amp;", ",IF(B190&lt;&gt;B189,Q190&amp;", ",IF(Z190&lt;&gt;Z189,Q190&amp;", ",""))))))&amp;(IF(ISBLANK(R190),"",(IF(R190&lt;&gt;R189,R190&amp;"m, ",IF(B190&lt;&gt;B189,R190&amp;"m, ",IF(Z190&lt;&gt;Z189,R190&amp;"m, ",""))))))&amp;IF(ISBLANK(S190),"",(IF(B190&lt;&gt;B189,S190&amp;", ",IF(S190&lt;&gt;S189,IF((Z190=Z189),"same locality "&amp;S190&amp;", ",S190&amp;", "),""))))&amp;(IF(ISBLANK(T190),"",(IF(T190&lt;&gt;T189,IF(ISBLANK(F$2),T190&amp;", ",T190&amp;" "&amp;F$2&amp;", "),(IF(B190&lt;&gt;B189,IF(ISBLANK(F$2),T190&amp;", ",T190&amp;" "&amp;F$2&amp;", "),(IF(Z190&lt;&gt;Z189,IF(ISBLANK(F$2),T190&amp;", ",T190&amp;" "&amp;F$2&amp;", "),IF((U190&lt;&gt;U189)*($G$2="Y"),"same collector, ","")))))))))&amp;(IF(ISBLANK(U190),"",(IF(U190&lt;&gt;U189,U190&amp;", ",(IF(B190&lt;&gt;B189,U190&amp;", ",IF(Z190&lt;&gt;Z189,U190&amp;", ",(IF(T190&lt;&gt;T189,IF((T190&lt;&gt;T189)*($G$2="Y"),"same date, ", ""),IF((T190=T189)*(U190=U189)*(S190&lt;&gt;S189)*($G$2="Y"),"same collector and date, ", ""))))))))))&amp;(IF(ISBLANK(V190),"",V190&amp;", "))&amp;IF((AA190&lt;&gt;AA191)*($H$2="y"),AD190&amp;AE190,IF((AA190&lt;&gt;AA191)*($H$2="m"),AD190&amp;AG190,IF(($H$2&lt;&gt;"m")*($H$2&lt;&gt;"Y"),(IF(F190=0,"",F190&amp;" "&amp;$F$4&amp;" "))&amp;(IF(G190=0,"",G190&amp;" "&amp;$G$4&amp;" "))&amp;(IF(H190=0,"",H190&amp;" "&amp;H$4&amp;" "))&amp;(IF(I190=0,"",I190&amp;" "&amp;$I$4&amp;" "))&amp;(IF(J190=0,"",J190&amp;" "&amp;$J$4&amp;" "))&amp;IF((ISBLANK(C190)),"","("&amp;C190&amp;")"),"")))&amp;IF((B190=B191)*(K190=K191)*(L190=L191)*(M190=M191),IF(($H$2&lt;&gt;"m")*($H$2&lt;&gt;"Y"), ", ", IF((ISNUMBER(FIND(")",AE190))), ", ", "")),IF((B190=B191)*(K190=K191)*(L190=L191),";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v>
      </c>
      <c r="AI190" s="1"/>
    </row>
    <row r="191" spans="1:35" s="4" customFormat="1" x14ac:dyDescent="0.25">
      <c r="A191" s="3">
        <f t="shared" si="20"/>
        <v>1</v>
      </c>
      <c r="B191" s="53" t="str">
        <f t="shared" si="24"/>
        <v>Kukulcania arizonica</v>
      </c>
      <c r="C191" s="57" t="s">
        <v>329</v>
      </c>
      <c r="D191" s="57" t="s">
        <v>204</v>
      </c>
      <c r="E191" s="57"/>
      <c r="F191" s="57">
        <v>0</v>
      </c>
      <c r="G191" s="57">
        <v>1</v>
      </c>
      <c r="H191" s="57">
        <v>0</v>
      </c>
      <c r="I191" s="57"/>
      <c r="J191" s="57"/>
      <c r="K191" s="57" t="s">
        <v>366</v>
      </c>
      <c r="L191" s="57" t="s">
        <v>90</v>
      </c>
      <c r="M191" s="54" t="s">
        <v>1102</v>
      </c>
      <c r="N191" s="57" t="s">
        <v>1107</v>
      </c>
      <c r="O191" s="58" t="s">
        <v>1108</v>
      </c>
      <c r="P191" s="58" t="s">
        <v>82</v>
      </c>
      <c r="Q191" s="58" t="s">
        <v>86</v>
      </c>
      <c r="R191" s="58"/>
      <c r="S191" s="54" t="s">
        <v>1109</v>
      </c>
      <c r="T191" s="57" t="s">
        <v>1110</v>
      </c>
      <c r="U191" s="57" t="s">
        <v>1111</v>
      </c>
      <c r="V191" s="57"/>
      <c r="W191" s="57" t="s">
        <v>86</v>
      </c>
      <c r="X191" s="147">
        <f ca="1">IF(ISBLANK(D191),"",IF('order-admin-units'!$I$1&lt;&gt;"y", "", IF((K191="")*(ISBLANK(D191)=FALSE), 'order-admin-units'!$B$1+1, VLOOKUP(K191, ordercountry, 2))))</f>
        <v>1</v>
      </c>
      <c r="Y191" s="147">
        <f ca="1">IF(ISBLANK(D191),"",IF('order-admin-units'!$I$1&lt;&gt;"y", "", IF(L191="", 'order-admin-units'!$B$2+1, VLOOKUP(K191&amp;"@"&amp;L191, orderadmin, 2))))</f>
        <v>7</v>
      </c>
      <c r="Z191" s="147" t="str">
        <f t="shared" si="21"/>
        <v>USATexasBexarBanderanear Helotes</v>
      </c>
      <c r="AA191" s="147" t="str">
        <f t="shared" si="22"/>
        <v>Kukulcania arizonicaUSATexasBexarBanderanear Helotesunder rocks[N29.54947°, W98.66298°]E. Nelson5/VIII/1973</v>
      </c>
      <c r="AB191" s="147" t="str">
        <f t="shared" si="23"/>
        <v>Kukulcania arizonicaUSATexasBexarBanderanear Helotesunder rocks[N29.54947°, W98.66298°]E. Nelson5/VIII/1973MCZ 145401</v>
      </c>
      <c r="AC191" s="147" t="str">
        <f t="shared" si="17"/>
        <v>Kukulcania arizonicaUSATexasBexarBanderanear Helotesunder rocks[N29.54947°, W98.66298°]E. Nelson5/VIII/1973</v>
      </c>
      <c r="AD191" s="11" t="str">
        <f t="shared" si="18"/>
        <v/>
      </c>
      <c r="AE191" s="11" t="str">
        <f t="array" ref="AE191">IF(ISBLANK(D191),"",IF(OR($H$2="y",$H$2="m"),IF(AA191=AA190,IF(OR(AB191=$AB$4:$AB190)=FALSE,AE190&amp;C191,AE190),"("&amp;C191)&amp;IF(AA191=AA192,IF(OR(AB192=$AB$4:$AB191)=FALSE,", ",""),") "),""))</f>
        <v/>
      </c>
      <c r="AF191" s="11" t="str">
        <f t="shared" si="19"/>
        <v/>
      </c>
      <c r="AG191" s="11" t="str">
        <f t="array" ref="AG191">IF(ISBLANK(D191),"",IF(OR($H$2="y",$H$2="m"),IF(AA191=AA190,IF(OR(AC191=$AC$4:$AC190)=FALSE,AG190&amp;AF191,AG190),"("&amp;AF191)&amp;IF(AA191=AA192,IF(OR(AC192=$AC$4:$AC191)=FALSE,", ",""),") "),""))</f>
        <v/>
      </c>
      <c r="AH191" s="10" t="str">
        <f>IF((ISBLANK(D191)),"",IF(D191=D190,AH190,"")&amp;IF(B190&lt;&gt;B191,((IF(ISBLANK(E191),$D$3&amp;"Non-type material: "&amp;$D$3,$D$3&amp;INDEX('type-categories'!$A$2:$B$100,MATCH(E191,'type-categories'!$A$2:$A$100,0),2)&amp;$D$3))),"")&amp;(IF(K191&lt;&gt;K190,$C$2&amp;K191&amp;$K$3&amp;$C$2&amp;" ",(IF(B191&lt;&gt;B190,$C$2&amp;K191&amp;$K$3&amp;$C$2&amp;" ",""))))&amp;(IF(L191="","",((IF(L191&lt;&gt;L190,$D$2&amp;L191&amp;$L$3&amp;$D$2&amp;" ",IF(B191&lt;&gt;B190,$D$2&amp;L191&amp;$L$3&amp;$D$2&amp;" ",""))))))&amp;(IF(M191="","",((IF(M191&lt;&gt;M190,$E$2&amp;M191&amp;$E$2&amp;","&amp;" ",IF(B191&lt;&gt;B190,$E$2&amp;M191&amp;$E$2&amp;",",""))))))&amp;(IF(N191="","",IF(N191&lt;&gt;N190,N191&amp;", ",IF(B191&lt;&gt;B190,N191&amp;", ",""))))&amp;(IF(ISBLANK(O191),"",(IF(O191&lt;&gt;O190,O191&amp;", ",IF(B191&lt;&gt;B190,O191&amp;", ","")))))&amp;(IF(ISBLANK(P191),"",(IF(P191&lt;&gt;P190,P191&amp;", ",IF(B191&lt;&gt;B190,P191&amp;", ",IF(Z191&lt;&gt;Z190,P191&amp;", ",""))))))&amp;(IF(ISBLANK(Q191),"",(IF(Q191&lt;&gt;Q190,Q191&amp;", ",IF(B191&lt;&gt;B190,Q191&amp;", ",IF(Z191&lt;&gt;Z190,Q191&amp;", ",""))))))&amp;(IF(ISBLANK(R191),"",(IF(R191&lt;&gt;R190,R191&amp;"m, ",IF(B191&lt;&gt;B190,R191&amp;"m, ",IF(Z191&lt;&gt;Z190,R191&amp;"m, ",""))))))&amp;IF(ISBLANK(S191),"",(IF(B191&lt;&gt;B190,S191&amp;", ",IF(S191&lt;&gt;S190,IF((Z191=Z190),"same locality "&amp;S191&amp;", ",S191&amp;", "),""))))&amp;(IF(ISBLANK(T191),"",(IF(T191&lt;&gt;T190,IF(ISBLANK(F$2),T191&amp;", ",T191&amp;" "&amp;F$2&amp;", "),(IF(B191&lt;&gt;B190,IF(ISBLANK(F$2),T191&amp;", ",T191&amp;" "&amp;F$2&amp;", "),(IF(Z191&lt;&gt;Z190,IF(ISBLANK(F$2),T191&amp;", ",T191&amp;" "&amp;F$2&amp;", "),IF((U191&lt;&gt;U190)*($G$2="Y"),"same collector, ","")))))))))&amp;(IF(ISBLANK(U191),"",(IF(U191&lt;&gt;U190,U191&amp;", ",(IF(B191&lt;&gt;B190,U191&amp;", ",IF(Z191&lt;&gt;Z190,U191&amp;", ",(IF(T191&lt;&gt;T190,IF((T191&lt;&gt;T190)*($G$2="Y"),"same date, ", ""),IF((T191=T190)*(U191=U190)*(S191&lt;&gt;S190)*($G$2="Y"),"same collector and date, ", ""))))))))))&amp;(IF(ISBLANK(V191),"",V191&amp;", "))&amp;IF((AA191&lt;&gt;AA192)*($H$2="y"),AD191&amp;AE191,IF((AA191&lt;&gt;AA192)*($H$2="m"),AD191&amp;AG191,IF(($H$2&lt;&gt;"m")*($H$2&lt;&gt;"Y"),(IF(F191=0,"",F191&amp;" "&amp;$F$4&amp;" "))&amp;(IF(G191=0,"",G191&amp;" "&amp;$G$4&amp;" "))&amp;(IF(H191=0,"",H191&amp;" "&amp;H$4&amp;" "))&amp;(IF(I191=0,"",I191&amp;" "&amp;$I$4&amp;" "))&amp;(IF(J191=0,"",J191&amp;" "&amp;$J$4&amp;" "))&amp;IF((ISBLANK(C191)),"","("&amp;C191&amp;")"),"")))&amp;IF((B191=B192)*(K191=K192)*(L191=L192)*(M191=M192),IF(($H$2&lt;&gt;"m")*($H$2&lt;&gt;"Y"), ", ", IF((ISNUMBER(FIND(")",AE191))), ", ", "")),IF((B191=B192)*(K191=K192)*(L191=L192),";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v>
      </c>
      <c r="AI191" s="1"/>
    </row>
    <row r="192" spans="1:35" s="4" customFormat="1" x14ac:dyDescent="0.25">
      <c r="A192" s="3">
        <f t="shared" si="20"/>
        <v>1</v>
      </c>
      <c r="B192" s="53" t="str">
        <f t="shared" si="24"/>
        <v>Kukulcania arizonica</v>
      </c>
      <c r="C192" s="57" t="s">
        <v>205</v>
      </c>
      <c r="D192" s="57" t="s">
        <v>204</v>
      </c>
      <c r="E192" s="57"/>
      <c r="F192" s="57">
        <v>0</v>
      </c>
      <c r="G192" s="57">
        <v>1</v>
      </c>
      <c r="H192" s="57">
        <v>0</v>
      </c>
      <c r="I192" s="57"/>
      <c r="J192" s="57"/>
      <c r="K192" s="57" t="s">
        <v>366</v>
      </c>
      <c r="L192" s="57" t="s">
        <v>90</v>
      </c>
      <c r="M192" s="54" t="s">
        <v>1102</v>
      </c>
      <c r="N192" s="57" t="s">
        <v>1112</v>
      </c>
      <c r="O192" s="58" t="s">
        <v>86</v>
      </c>
      <c r="P192" s="58"/>
      <c r="Q192" s="58" t="s">
        <v>86</v>
      </c>
      <c r="R192" s="58"/>
      <c r="S192" s="54" t="s">
        <v>1113</v>
      </c>
      <c r="T192" s="57" t="s">
        <v>1114</v>
      </c>
      <c r="U192" s="57" t="s">
        <v>1115</v>
      </c>
      <c r="V192" s="57"/>
      <c r="W192" s="57" t="s">
        <v>86</v>
      </c>
      <c r="X192" s="147">
        <f ca="1">IF(ISBLANK(D192),"",IF('order-admin-units'!$I$1&lt;&gt;"y", "", IF((K192="")*(ISBLANK(D192)=FALSE), 'order-admin-units'!$B$1+1, VLOOKUP(K192, ordercountry, 2))))</f>
        <v>1</v>
      </c>
      <c r="Y192" s="147">
        <f ca="1">IF(ISBLANK(D192),"",IF('order-admin-units'!$I$1&lt;&gt;"y", "", IF(L192="", 'order-admin-units'!$B$2+1, VLOOKUP(K192&amp;"@"&amp;L192, orderadmin, 2))))</f>
        <v>7</v>
      </c>
      <c r="Z192" s="147" t="str">
        <f t="shared" si="21"/>
        <v>USATexasBexarHelotes creek</v>
      </c>
      <c r="AA192" s="147" t="str">
        <f t="shared" si="22"/>
        <v>Kukulcania arizonicaUSATexasBexarHelotes creek[N29.63222°, W98.71755°]S.A. Murray11/X/1940</v>
      </c>
      <c r="AB192" s="147" t="str">
        <f t="shared" si="23"/>
        <v xml:space="preserve">Kukulcania arizonicaUSATexasBexarHelotes creek[N29.63222°, W98.71755°]S.A. Murray11/X/1940AMNH </v>
      </c>
      <c r="AC192" s="147" t="str">
        <f t="shared" si="17"/>
        <v>Kukulcania arizonicaUSATexasBexarHelotes creek[N29.63222°, W98.71755°]S.A. Murray11/X/1940</v>
      </c>
      <c r="AD192" s="11" t="str">
        <f t="shared" si="18"/>
        <v/>
      </c>
      <c r="AE192" s="11" t="str">
        <f t="array" ref="AE192">IF(ISBLANK(D192),"",IF(OR($H$2="y",$H$2="m"),IF(AA192=AA191,IF(OR(AB192=$AB$4:$AB191)=FALSE,AE191&amp;C192,AE191),"("&amp;C192)&amp;IF(AA192=AA193,IF(OR(AB193=$AB$4:$AB192)=FALSE,", ",""),") "),""))</f>
        <v/>
      </c>
      <c r="AF192" s="11" t="str">
        <f t="shared" si="19"/>
        <v/>
      </c>
      <c r="AG192" s="11" t="str">
        <f t="array" ref="AG192">IF(ISBLANK(D192),"",IF(OR($H$2="y",$H$2="m"),IF(AA192=AA191,IF(OR(AC192=$AC$4:$AC191)=FALSE,AG191&amp;AF192,AG191),"("&amp;AF192)&amp;IF(AA192=AA193,IF(OR(AC193=$AC$4:$AC192)=FALSE,", ",""),") "),""))</f>
        <v/>
      </c>
      <c r="AH192" s="10" t="str">
        <f>IF((ISBLANK(D192)),"",IF(D192=D191,AH191,"")&amp;IF(B191&lt;&gt;B192,((IF(ISBLANK(E192),$D$3&amp;"Non-type material: "&amp;$D$3,$D$3&amp;INDEX('type-categories'!$A$2:$B$100,MATCH(E192,'type-categories'!$A$2:$A$100,0),2)&amp;$D$3))),"")&amp;(IF(K192&lt;&gt;K191,$C$2&amp;K192&amp;$K$3&amp;$C$2&amp;" ",(IF(B192&lt;&gt;B191,$C$2&amp;K192&amp;$K$3&amp;$C$2&amp;" ",""))))&amp;(IF(L192="","",((IF(L192&lt;&gt;L191,$D$2&amp;L192&amp;$L$3&amp;$D$2&amp;" ",IF(B192&lt;&gt;B191,$D$2&amp;L192&amp;$L$3&amp;$D$2&amp;" ",""))))))&amp;(IF(M192="","",((IF(M192&lt;&gt;M191,$E$2&amp;M192&amp;$E$2&amp;","&amp;" ",IF(B192&lt;&gt;B191,$E$2&amp;M192&amp;$E$2&amp;",",""))))))&amp;(IF(N192="","",IF(N192&lt;&gt;N191,N192&amp;", ",IF(B192&lt;&gt;B191,N192&amp;", ",""))))&amp;(IF(ISBLANK(O192),"",(IF(O192&lt;&gt;O191,O192&amp;", ",IF(B192&lt;&gt;B191,O192&amp;", ","")))))&amp;(IF(ISBLANK(P192),"",(IF(P192&lt;&gt;P191,P192&amp;", ",IF(B192&lt;&gt;B191,P192&amp;", ",IF(Z192&lt;&gt;Z191,P192&amp;", ",""))))))&amp;(IF(ISBLANK(Q192),"",(IF(Q192&lt;&gt;Q191,Q192&amp;", ",IF(B192&lt;&gt;B191,Q192&amp;", ",IF(Z192&lt;&gt;Z191,Q192&amp;", ",""))))))&amp;(IF(ISBLANK(R192),"",(IF(R192&lt;&gt;R191,R192&amp;"m, ",IF(B192&lt;&gt;B191,R192&amp;"m, ",IF(Z192&lt;&gt;Z191,R192&amp;"m, ",""))))))&amp;IF(ISBLANK(S192),"",(IF(B192&lt;&gt;B191,S192&amp;", ",IF(S192&lt;&gt;S191,IF((Z192=Z191),"same locality "&amp;S192&amp;", ",S192&amp;", "),""))))&amp;(IF(ISBLANK(T192),"",(IF(T192&lt;&gt;T191,IF(ISBLANK(F$2),T192&amp;", ",T192&amp;" "&amp;F$2&amp;", "),(IF(B192&lt;&gt;B191,IF(ISBLANK(F$2),T192&amp;", ",T192&amp;" "&amp;F$2&amp;", "),(IF(Z192&lt;&gt;Z191,IF(ISBLANK(F$2),T192&amp;", ",T192&amp;" "&amp;F$2&amp;", "),IF((U192&lt;&gt;U191)*($G$2="Y"),"same collector, ","")))))))))&amp;(IF(ISBLANK(U192),"",(IF(U192&lt;&gt;U191,U192&amp;", ",(IF(B192&lt;&gt;B191,U192&amp;", ",IF(Z192&lt;&gt;Z191,U192&amp;", ",(IF(T192&lt;&gt;T191,IF((T192&lt;&gt;T191)*($G$2="Y"),"same date, ", ""),IF((T192=T191)*(U192=U191)*(S192&lt;&gt;S191)*($G$2="Y"),"same collector and date, ", ""))))))))))&amp;(IF(ISBLANK(V192),"",V192&amp;", "))&amp;IF((AA192&lt;&gt;AA193)*($H$2="y"),AD192&amp;AE192,IF((AA192&lt;&gt;AA193)*($H$2="m"),AD192&amp;AG192,IF(($H$2&lt;&gt;"m")*($H$2&lt;&gt;"Y"),(IF(F192=0,"",F192&amp;" "&amp;$F$4&amp;" "))&amp;(IF(G192=0,"",G192&amp;" "&amp;$G$4&amp;" "))&amp;(IF(H192=0,"",H192&amp;" "&amp;H$4&amp;" "))&amp;(IF(I192=0,"",I192&amp;" "&amp;$I$4&amp;" "))&amp;(IF(J192=0,"",J192&amp;" "&amp;$J$4&amp;" "))&amp;IF((ISBLANK(C192)),"","("&amp;C192&amp;")"),"")))&amp;IF((B192=B193)*(K192=K193)*(L192=L193)*(M192=M193),IF(($H$2&lt;&gt;"m")*($H$2&lt;&gt;"Y"), ", ", IF((ISNUMBER(FIND(")",AE192))), ", ", "")),IF((B192=B193)*(K192=K193)*(L192=L193),";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v>
      </c>
      <c r="AI192" s="1"/>
    </row>
    <row r="193" spans="1:35" s="4" customFormat="1" x14ac:dyDescent="0.25">
      <c r="A193" s="3">
        <f t="shared" si="20"/>
        <v>1</v>
      </c>
      <c r="B193" s="53" t="str">
        <f t="shared" si="24"/>
        <v>Kukulcania arizonica</v>
      </c>
      <c r="C193" s="57" t="s">
        <v>330</v>
      </c>
      <c r="D193" s="57" t="s">
        <v>204</v>
      </c>
      <c r="E193" s="57"/>
      <c r="F193" s="57">
        <v>0</v>
      </c>
      <c r="G193" s="57">
        <v>1</v>
      </c>
      <c r="H193" s="57">
        <v>0</v>
      </c>
      <c r="I193" s="57"/>
      <c r="J193" s="57"/>
      <c r="K193" s="57" t="s">
        <v>366</v>
      </c>
      <c r="L193" s="57" t="s">
        <v>90</v>
      </c>
      <c r="M193" s="54" t="s">
        <v>1116</v>
      </c>
      <c r="N193" s="57" t="s">
        <v>1117</v>
      </c>
      <c r="O193" s="58" t="s">
        <v>86</v>
      </c>
      <c r="P193" s="58"/>
      <c r="Q193" s="58" t="s">
        <v>86</v>
      </c>
      <c r="R193" s="58"/>
      <c r="S193" s="54" t="s">
        <v>1118</v>
      </c>
      <c r="T193" s="57" t="s">
        <v>1119</v>
      </c>
      <c r="U193" s="57" t="s">
        <v>1120</v>
      </c>
      <c r="V193" s="57"/>
      <c r="W193" s="57" t="s">
        <v>86</v>
      </c>
      <c r="X193" s="147">
        <f ca="1">IF(ISBLANK(D193),"",IF('order-admin-units'!$I$1&lt;&gt;"y", "", IF((K193="")*(ISBLANK(D193)=FALSE), 'order-admin-units'!$B$1+1, VLOOKUP(K193, ordercountry, 2))))</f>
        <v>1</v>
      </c>
      <c r="Y193" s="147">
        <f ca="1">IF(ISBLANK(D193),"",IF('order-admin-units'!$I$1&lt;&gt;"y", "", IF(L193="", 'order-admin-units'!$B$2+1, VLOOKUP(K193&amp;"@"&amp;L193, orderadmin, 2))))</f>
        <v>7</v>
      </c>
      <c r="Z193" s="147" t="str">
        <f t="shared" si="21"/>
        <v>USATexasBlanco1 mi N of Rt. 290 on Rd. 3232 to Pedernales Falls State Park</v>
      </c>
      <c r="AA193" s="147" t="str">
        <f t="shared" si="22"/>
        <v>Kukulcania arizonicaUSATexasBlanco1 mi N of Rt. 290 on Rd. 3232 to Pedernales Falls State Park[N30.30807°, W98.25773°]F. Coyle11/V/1982</v>
      </c>
      <c r="AB193" s="147" t="str">
        <f t="shared" si="23"/>
        <v>Kukulcania arizonicaUSATexasBlanco1 mi N of Rt. 290 on Rd. 3232 to Pedernales Falls State Park[N30.30807°, W98.25773°]F. Coyle11/V/1982MCZ 145402</v>
      </c>
      <c r="AC193" s="147" t="str">
        <f t="shared" si="17"/>
        <v>Kukulcania arizonicaUSATexasBlanco1 mi N of Rt. 290 on Rd. 3232 to Pedernales Falls State Park[N30.30807°, W98.25773°]F. Coyle11/V/1982</v>
      </c>
      <c r="AD193" s="11" t="str">
        <f t="shared" si="18"/>
        <v/>
      </c>
      <c r="AE193" s="11" t="str">
        <f t="array" ref="AE193">IF(ISBLANK(D193),"",IF(OR($H$2="y",$H$2="m"),IF(AA193=AA192,IF(OR(AB193=$AB$4:$AB192)=FALSE,AE192&amp;C193,AE192),"("&amp;C193)&amp;IF(AA193=AA194,IF(OR(AB194=$AB$4:$AB193)=FALSE,", ",""),") "),""))</f>
        <v/>
      </c>
      <c r="AF193" s="11" t="str">
        <f t="shared" si="19"/>
        <v/>
      </c>
      <c r="AG193" s="11" t="str">
        <f t="array" ref="AG193">IF(ISBLANK(D193),"",IF(OR($H$2="y",$H$2="m"),IF(AA193=AA192,IF(OR(AC193=$AC$4:$AC192)=FALSE,AG192&amp;AF193,AG192),"("&amp;AF193)&amp;IF(AA193=AA194,IF(OR(AC194=$AC$4:$AC193)=FALSE,", ",""),") "),""))</f>
        <v/>
      </c>
      <c r="AH193" s="10" t="str">
        <f>IF((ISBLANK(D193)),"",IF(D193=D192,AH192,"")&amp;IF(B192&lt;&gt;B193,((IF(ISBLANK(E193),$D$3&amp;"Non-type material: "&amp;$D$3,$D$3&amp;INDEX('type-categories'!$A$2:$B$100,MATCH(E193,'type-categories'!$A$2:$A$100,0),2)&amp;$D$3))),"")&amp;(IF(K193&lt;&gt;K192,$C$2&amp;K193&amp;$K$3&amp;$C$2&amp;" ",(IF(B193&lt;&gt;B192,$C$2&amp;K193&amp;$K$3&amp;$C$2&amp;" ",""))))&amp;(IF(L193="","",((IF(L193&lt;&gt;L192,$D$2&amp;L193&amp;$L$3&amp;$D$2&amp;" ",IF(B193&lt;&gt;B192,$D$2&amp;L193&amp;$L$3&amp;$D$2&amp;" ",""))))))&amp;(IF(M193="","",((IF(M193&lt;&gt;M192,$E$2&amp;M193&amp;$E$2&amp;","&amp;" ",IF(B193&lt;&gt;B192,$E$2&amp;M193&amp;$E$2&amp;",",""))))))&amp;(IF(N193="","",IF(N193&lt;&gt;N192,N193&amp;", ",IF(B193&lt;&gt;B192,N193&amp;", ",""))))&amp;(IF(ISBLANK(O193),"",(IF(O193&lt;&gt;O192,O193&amp;", ",IF(B193&lt;&gt;B192,O193&amp;", ","")))))&amp;(IF(ISBLANK(P193),"",(IF(P193&lt;&gt;P192,P193&amp;", ",IF(B193&lt;&gt;B192,P193&amp;", ",IF(Z193&lt;&gt;Z192,P193&amp;", ",""))))))&amp;(IF(ISBLANK(Q193),"",(IF(Q193&lt;&gt;Q192,Q193&amp;", ",IF(B193&lt;&gt;B192,Q193&amp;", ",IF(Z193&lt;&gt;Z192,Q193&amp;", ",""))))))&amp;(IF(ISBLANK(R193),"",(IF(R193&lt;&gt;R192,R193&amp;"m, ",IF(B193&lt;&gt;B192,R193&amp;"m, ",IF(Z193&lt;&gt;Z192,R193&amp;"m, ",""))))))&amp;IF(ISBLANK(S193),"",(IF(B193&lt;&gt;B192,S193&amp;", ",IF(S193&lt;&gt;S192,IF((Z193=Z192),"same locality "&amp;S193&amp;", ",S193&amp;", "),""))))&amp;(IF(ISBLANK(T193),"",(IF(T193&lt;&gt;T192,IF(ISBLANK(F$2),T193&amp;", ",T193&amp;" "&amp;F$2&amp;", "),(IF(B193&lt;&gt;B192,IF(ISBLANK(F$2),T193&amp;", ",T193&amp;" "&amp;F$2&amp;", "),(IF(Z193&lt;&gt;Z192,IF(ISBLANK(F$2),T193&amp;", ",T193&amp;" "&amp;F$2&amp;", "),IF((U193&lt;&gt;U192)*($G$2="Y"),"same collector, ","")))))))))&amp;(IF(ISBLANK(U193),"",(IF(U193&lt;&gt;U192,U193&amp;", ",(IF(B193&lt;&gt;B192,U193&amp;", ",IF(Z193&lt;&gt;Z192,U193&amp;", ",(IF(T193&lt;&gt;T192,IF((T193&lt;&gt;T192)*($G$2="Y"),"same date, ", ""),IF((T193=T192)*(U193=U192)*(S193&lt;&gt;S192)*($G$2="Y"),"same collector and date, ", ""))))))))))&amp;(IF(ISBLANK(V193),"",V193&amp;", "))&amp;IF((AA193&lt;&gt;AA194)*($H$2="y"),AD193&amp;AE193,IF((AA193&lt;&gt;AA194)*($H$2="m"),AD193&amp;AG193,IF(($H$2&lt;&gt;"m")*($H$2&lt;&gt;"Y"),(IF(F193=0,"",F193&amp;" "&amp;$F$4&amp;" "))&amp;(IF(G193=0,"",G193&amp;" "&amp;$G$4&amp;" "))&amp;(IF(H193=0,"",H193&amp;" "&amp;H$4&amp;" "))&amp;(IF(I193=0,"",I193&amp;" "&amp;$I$4&amp;" "))&amp;(IF(J193=0,"",J193&amp;" "&amp;$J$4&amp;" "))&amp;IF((ISBLANK(C193)),"","("&amp;C193&amp;")"),"")))&amp;IF((B193=B194)*(K193=K194)*(L193=L194)*(M193=M194),IF(($H$2&lt;&gt;"m")*($H$2&lt;&gt;"Y"), ", ", IF((ISNUMBER(FIND(")",AE193))), ", ", "")),IF((B193=B194)*(K193=K194)*(L193=L194),";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v>
      </c>
      <c r="AI193" s="1"/>
    </row>
    <row r="194" spans="1:35" s="4" customFormat="1" x14ac:dyDescent="0.25">
      <c r="A194" s="3">
        <f t="shared" si="20"/>
        <v>1</v>
      </c>
      <c r="B194" s="53" t="str">
        <f t="shared" si="24"/>
        <v>Kukulcania arizonica</v>
      </c>
      <c r="C194" s="57" t="s">
        <v>205</v>
      </c>
      <c r="D194" s="57" t="s">
        <v>204</v>
      </c>
      <c r="E194" s="57"/>
      <c r="F194" s="57">
        <v>0</v>
      </c>
      <c r="G194" s="57">
        <v>1</v>
      </c>
      <c r="H194" s="57">
        <v>0</v>
      </c>
      <c r="I194" s="57"/>
      <c r="J194" s="57"/>
      <c r="K194" s="57" t="s">
        <v>366</v>
      </c>
      <c r="L194" s="57" t="s">
        <v>90</v>
      </c>
      <c r="M194" s="54" t="s">
        <v>1121</v>
      </c>
      <c r="N194" s="57" t="s">
        <v>1122</v>
      </c>
      <c r="O194" s="58" t="s">
        <v>86</v>
      </c>
      <c r="P194" s="58"/>
      <c r="Q194" s="58" t="s">
        <v>86</v>
      </c>
      <c r="R194" s="58"/>
      <c r="S194" s="54" t="s">
        <v>1123</v>
      </c>
      <c r="T194" s="57" t="s">
        <v>1124</v>
      </c>
      <c r="U194" s="57" t="s">
        <v>1125</v>
      </c>
      <c r="V194" s="57"/>
      <c r="W194" s="57" t="s">
        <v>86</v>
      </c>
      <c r="X194" s="147">
        <f ca="1">IF(ISBLANK(D194),"",IF('order-admin-units'!$I$1&lt;&gt;"y", "", IF((K194="")*(ISBLANK(D194)=FALSE), 'order-admin-units'!$B$1+1, VLOOKUP(K194, ordercountry, 2))))</f>
        <v>1</v>
      </c>
      <c r="Y194" s="147">
        <f ca="1">IF(ISBLANK(D194),"",IF('order-admin-units'!$I$1&lt;&gt;"y", "", IF(L194="", 'order-admin-units'!$B$2+1, VLOOKUP(K194&amp;"@"&amp;L194, orderadmin, 2))))</f>
        <v>7</v>
      </c>
      <c r="Z194" s="147" t="str">
        <f t="shared" si="21"/>
        <v>USATexasBrewsterBasin of Chisos Mountains</v>
      </c>
      <c r="AA194" s="147" t="str">
        <f t="shared" si="22"/>
        <v>Kukulcania arizonicaUSATexasBrewsterBasin of Chisos Mountains[N29.27°, W103.3°]W. Neckersummer/1937</v>
      </c>
      <c r="AB194" s="147" t="str">
        <f t="shared" si="23"/>
        <v xml:space="preserve">Kukulcania arizonicaUSATexasBrewsterBasin of Chisos Mountains[N29.27°, W103.3°]W. Neckersummer/1937AMNH </v>
      </c>
      <c r="AC194" s="147" t="str">
        <f t="shared" si="17"/>
        <v>Kukulcania arizonicaUSATexasBrewsterBasin of Chisos Mountains[N29.27°, W103.3°]W. Neckersummer/1937</v>
      </c>
      <c r="AD194" s="11" t="str">
        <f t="shared" si="18"/>
        <v/>
      </c>
      <c r="AE194" s="11" t="str">
        <f t="array" ref="AE194">IF(ISBLANK(D194),"",IF(OR($H$2="y",$H$2="m"),IF(AA194=AA193,IF(OR(AB194=$AB$4:$AB193)=FALSE,AE193&amp;C194,AE193),"("&amp;C194)&amp;IF(AA194=AA195,IF(OR(AB195=$AB$4:$AB194)=FALSE,", ",""),") "),""))</f>
        <v/>
      </c>
      <c r="AF194" s="11" t="str">
        <f t="shared" si="19"/>
        <v/>
      </c>
      <c r="AG194" s="11" t="str">
        <f t="array" ref="AG194">IF(ISBLANK(D194),"",IF(OR($H$2="y",$H$2="m"),IF(AA194=AA193,IF(OR(AC194=$AC$4:$AC193)=FALSE,AG193&amp;AF194,AG193),"("&amp;AF194)&amp;IF(AA194=AA195,IF(OR(AC195=$AC$4:$AC194)=FALSE,", ",""),") "),""))</f>
        <v/>
      </c>
      <c r="AH194" s="10" t="str">
        <f>IF((ISBLANK(D194)),"",IF(D194=D193,AH193,"")&amp;IF(B193&lt;&gt;B194,((IF(ISBLANK(E194),$D$3&amp;"Non-type material: "&amp;$D$3,$D$3&amp;INDEX('type-categories'!$A$2:$B$100,MATCH(E194,'type-categories'!$A$2:$A$100,0),2)&amp;$D$3))),"")&amp;(IF(K194&lt;&gt;K193,$C$2&amp;K194&amp;$K$3&amp;$C$2&amp;" ",(IF(B194&lt;&gt;B193,$C$2&amp;K194&amp;$K$3&amp;$C$2&amp;" ",""))))&amp;(IF(L194="","",((IF(L194&lt;&gt;L193,$D$2&amp;L194&amp;$L$3&amp;$D$2&amp;" ",IF(B194&lt;&gt;B193,$D$2&amp;L194&amp;$L$3&amp;$D$2&amp;" ",""))))))&amp;(IF(M194="","",((IF(M194&lt;&gt;M193,$E$2&amp;M194&amp;$E$2&amp;","&amp;" ",IF(B194&lt;&gt;B193,$E$2&amp;M194&amp;$E$2&amp;",",""))))))&amp;(IF(N194="","",IF(N194&lt;&gt;N193,N194&amp;", ",IF(B194&lt;&gt;B193,N194&amp;", ",""))))&amp;(IF(ISBLANK(O194),"",(IF(O194&lt;&gt;O193,O194&amp;", ",IF(B194&lt;&gt;B193,O194&amp;", ","")))))&amp;(IF(ISBLANK(P194),"",(IF(P194&lt;&gt;P193,P194&amp;", ",IF(B194&lt;&gt;B193,P194&amp;", ",IF(Z194&lt;&gt;Z193,P194&amp;", ",""))))))&amp;(IF(ISBLANK(Q194),"",(IF(Q194&lt;&gt;Q193,Q194&amp;", ",IF(B194&lt;&gt;B193,Q194&amp;", ",IF(Z194&lt;&gt;Z193,Q194&amp;", ",""))))))&amp;(IF(ISBLANK(R194),"",(IF(R194&lt;&gt;R193,R194&amp;"m, ",IF(B194&lt;&gt;B193,R194&amp;"m, ",IF(Z194&lt;&gt;Z193,R194&amp;"m, ",""))))))&amp;IF(ISBLANK(S194),"",(IF(B194&lt;&gt;B193,S194&amp;", ",IF(S194&lt;&gt;S193,IF((Z194=Z193),"same locality "&amp;S194&amp;", ",S194&amp;", "),""))))&amp;(IF(ISBLANK(T194),"",(IF(T194&lt;&gt;T193,IF(ISBLANK(F$2),T194&amp;", ",T194&amp;" "&amp;F$2&amp;", "),(IF(B194&lt;&gt;B193,IF(ISBLANK(F$2),T194&amp;", ",T194&amp;" "&amp;F$2&amp;", "),(IF(Z194&lt;&gt;Z193,IF(ISBLANK(F$2),T194&amp;", ",T194&amp;" "&amp;F$2&amp;", "),IF((U194&lt;&gt;U193)*($G$2="Y"),"same collector, ","")))))))))&amp;(IF(ISBLANK(U194),"",(IF(U194&lt;&gt;U193,U194&amp;", ",(IF(B194&lt;&gt;B193,U194&amp;", ",IF(Z194&lt;&gt;Z193,U194&amp;", ",(IF(T194&lt;&gt;T193,IF((T194&lt;&gt;T193)*($G$2="Y"),"same date, ", ""),IF((T194=T193)*(U194=U193)*(S194&lt;&gt;S193)*($G$2="Y"),"same collector and date, ", ""))))))))))&amp;(IF(ISBLANK(V194),"",V194&amp;", "))&amp;IF((AA194&lt;&gt;AA195)*($H$2="y"),AD194&amp;AE194,IF((AA194&lt;&gt;AA195)*($H$2="m"),AD194&amp;AG194,IF(($H$2&lt;&gt;"m")*($H$2&lt;&gt;"Y"),(IF(F194=0,"",F194&amp;" "&amp;$F$4&amp;" "))&amp;(IF(G194=0,"",G194&amp;" "&amp;$G$4&amp;" "))&amp;(IF(H194=0,"",H194&amp;" "&amp;H$4&amp;" "))&amp;(IF(I194=0,"",I194&amp;" "&amp;$I$4&amp;" "))&amp;(IF(J194=0,"",J194&amp;" "&amp;$J$4&amp;" "))&amp;IF((ISBLANK(C194)),"","("&amp;C194&amp;")"),"")))&amp;IF((B194=B195)*(K194=K195)*(L194=L195)*(M194=M195),IF(($H$2&lt;&gt;"m")*($H$2&lt;&gt;"Y"), ", ", IF((ISNUMBER(FIND(")",AE194))), ", ", "")),IF((B194=B195)*(K194=K195)*(L194=L195),";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v>
      </c>
      <c r="AI194" s="1"/>
    </row>
    <row r="195" spans="1:35" s="4" customFormat="1" x14ac:dyDescent="0.25">
      <c r="A195" s="3">
        <f t="shared" si="20"/>
        <v>1</v>
      </c>
      <c r="B195" s="53" t="str">
        <f t="shared" si="24"/>
        <v>Kukulcania arizonica</v>
      </c>
      <c r="C195" s="57" t="s">
        <v>331</v>
      </c>
      <c r="D195" s="57" t="s">
        <v>204</v>
      </c>
      <c r="E195" s="57"/>
      <c r="F195" s="57">
        <v>0</v>
      </c>
      <c r="G195" s="57">
        <v>1</v>
      </c>
      <c r="H195" s="57">
        <v>0</v>
      </c>
      <c r="I195" s="57"/>
      <c r="J195" s="57"/>
      <c r="K195" s="57" t="s">
        <v>366</v>
      </c>
      <c r="L195" s="57" t="s">
        <v>90</v>
      </c>
      <c r="M195" s="54" t="s">
        <v>1121</v>
      </c>
      <c r="N195" s="57" t="s">
        <v>1126</v>
      </c>
      <c r="O195" s="58" t="s">
        <v>1127</v>
      </c>
      <c r="P195" s="58"/>
      <c r="Q195" s="58" t="s">
        <v>86</v>
      </c>
      <c r="R195" s="58"/>
      <c r="S195" s="54" t="s">
        <v>1128</v>
      </c>
      <c r="T195" s="57" t="s">
        <v>1129</v>
      </c>
      <c r="U195" s="57" t="s">
        <v>1130</v>
      </c>
      <c r="V195" s="57"/>
      <c r="W195" s="57" t="s">
        <v>86</v>
      </c>
      <c r="X195" s="147">
        <f ca="1">IF(ISBLANK(D195),"",IF('order-admin-units'!$I$1&lt;&gt;"y", "", IF((K195="")*(ISBLANK(D195)=FALSE), 'order-admin-units'!$B$1+1, VLOOKUP(K195, ordercountry, 2))))</f>
        <v>1</v>
      </c>
      <c r="Y195" s="147">
        <f ca="1">IF(ISBLANK(D195),"",IF('order-admin-units'!$I$1&lt;&gt;"y", "", IF(L195="", 'order-admin-units'!$B$2+1, VLOOKUP(K195&amp;"@"&amp;L195, orderadmin, 2))))</f>
        <v>7</v>
      </c>
      <c r="Z195" s="147" t="str">
        <f t="shared" si="21"/>
        <v>USATexasBrewsterBig Bend National ParkChisos Basin, campgroud area</v>
      </c>
      <c r="AA195" s="147" t="str">
        <f t="shared" si="22"/>
        <v>Kukulcania arizonicaUSATexasBrewsterBig Bend National ParkChisos Basin, campgroud area[N29.2499°, W103.25016°]E. Sabath24–25/V/1967</v>
      </c>
      <c r="AB195" s="147" t="str">
        <f t="shared" si="23"/>
        <v>Kukulcania arizonicaUSATexasBrewsterBig Bend National ParkChisos Basin, campgroud area[N29.2499°, W103.25016°]E. Sabath24–25/V/1967MCZ 145403</v>
      </c>
      <c r="AC195" s="147" t="str">
        <f t="shared" si="17"/>
        <v>Kukulcania arizonicaUSATexasBrewsterBig Bend National ParkChisos Basin, campgroud area[N29.2499°, W103.25016°]E. Sabath24–25/V/1967</v>
      </c>
      <c r="AD195" s="11" t="str">
        <f t="shared" si="18"/>
        <v/>
      </c>
      <c r="AE195" s="11" t="str">
        <f t="array" ref="AE195">IF(ISBLANK(D195),"",IF(OR($H$2="y",$H$2="m"),IF(AA195=AA194,IF(OR(AB195=$AB$4:$AB194)=FALSE,AE194&amp;C195,AE194),"("&amp;C195)&amp;IF(AA195=AA196,IF(OR(AB196=$AB$4:$AB195)=FALSE,", ",""),") "),""))</f>
        <v/>
      </c>
      <c r="AF195" s="11" t="str">
        <f t="shared" si="19"/>
        <v/>
      </c>
      <c r="AG195" s="11" t="str">
        <f t="array" ref="AG195">IF(ISBLANK(D195),"",IF(OR($H$2="y",$H$2="m"),IF(AA195=AA194,IF(OR(AC195=$AC$4:$AC194)=FALSE,AG194&amp;AF195,AG194),"("&amp;AF195)&amp;IF(AA195=AA196,IF(OR(AC196=$AC$4:$AC195)=FALSE,", ",""),") "),""))</f>
        <v/>
      </c>
      <c r="AH195" s="10" t="str">
        <f>IF((ISBLANK(D195)),"",IF(D195=D194,AH194,"")&amp;IF(B194&lt;&gt;B195,((IF(ISBLANK(E195),$D$3&amp;"Non-type material: "&amp;$D$3,$D$3&amp;INDEX('type-categories'!$A$2:$B$100,MATCH(E195,'type-categories'!$A$2:$A$100,0),2)&amp;$D$3))),"")&amp;(IF(K195&lt;&gt;K194,$C$2&amp;K195&amp;$K$3&amp;$C$2&amp;" ",(IF(B195&lt;&gt;B194,$C$2&amp;K195&amp;$K$3&amp;$C$2&amp;" ",""))))&amp;(IF(L195="","",((IF(L195&lt;&gt;L194,$D$2&amp;L195&amp;$L$3&amp;$D$2&amp;" ",IF(B195&lt;&gt;B194,$D$2&amp;L195&amp;$L$3&amp;$D$2&amp;" ",""))))))&amp;(IF(M195="","",((IF(M195&lt;&gt;M194,$E$2&amp;M195&amp;$E$2&amp;","&amp;" ",IF(B195&lt;&gt;B194,$E$2&amp;M195&amp;$E$2&amp;",",""))))))&amp;(IF(N195="","",IF(N195&lt;&gt;N194,N195&amp;", ",IF(B195&lt;&gt;B194,N195&amp;", ",""))))&amp;(IF(ISBLANK(O195),"",(IF(O195&lt;&gt;O194,O195&amp;", ",IF(B195&lt;&gt;B194,O195&amp;", ","")))))&amp;(IF(ISBLANK(P195),"",(IF(P195&lt;&gt;P194,P195&amp;", ",IF(B195&lt;&gt;B194,P195&amp;", ",IF(Z195&lt;&gt;Z194,P195&amp;", ",""))))))&amp;(IF(ISBLANK(Q195),"",(IF(Q195&lt;&gt;Q194,Q195&amp;", ",IF(B195&lt;&gt;B194,Q195&amp;", ",IF(Z195&lt;&gt;Z194,Q195&amp;", ",""))))))&amp;(IF(ISBLANK(R195),"",(IF(R195&lt;&gt;R194,R195&amp;"m, ",IF(B195&lt;&gt;B194,R195&amp;"m, ",IF(Z195&lt;&gt;Z194,R195&amp;"m, ",""))))))&amp;IF(ISBLANK(S195),"",(IF(B195&lt;&gt;B194,S195&amp;", ",IF(S195&lt;&gt;S194,IF((Z195=Z194),"same locality "&amp;S195&amp;", ",S195&amp;", "),""))))&amp;(IF(ISBLANK(T195),"",(IF(T195&lt;&gt;T194,IF(ISBLANK(F$2),T195&amp;", ",T195&amp;" "&amp;F$2&amp;", "),(IF(B195&lt;&gt;B194,IF(ISBLANK(F$2),T195&amp;", ",T195&amp;" "&amp;F$2&amp;", "),(IF(Z195&lt;&gt;Z194,IF(ISBLANK(F$2),T195&amp;", ",T195&amp;" "&amp;F$2&amp;", "),IF((U195&lt;&gt;U194)*($G$2="Y"),"same collector, ","")))))))))&amp;(IF(ISBLANK(U195),"",(IF(U195&lt;&gt;U194,U195&amp;", ",(IF(B195&lt;&gt;B194,U195&amp;", ",IF(Z195&lt;&gt;Z194,U195&amp;", ",(IF(T195&lt;&gt;T194,IF((T195&lt;&gt;T194)*($G$2="Y"),"same date, ", ""),IF((T195=T194)*(U195=U194)*(S195&lt;&gt;S194)*($G$2="Y"),"same collector and date, ", ""))))))))))&amp;(IF(ISBLANK(V195),"",V195&amp;", "))&amp;IF((AA195&lt;&gt;AA196)*($H$2="y"),AD195&amp;AE195,IF((AA195&lt;&gt;AA196)*($H$2="m"),AD195&amp;AG195,IF(($H$2&lt;&gt;"m")*($H$2&lt;&gt;"Y"),(IF(F195=0,"",F195&amp;" "&amp;$F$4&amp;" "))&amp;(IF(G195=0,"",G195&amp;" "&amp;$G$4&amp;" "))&amp;(IF(H195=0,"",H195&amp;" "&amp;H$4&amp;" "))&amp;(IF(I195=0,"",I195&amp;" "&amp;$I$4&amp;" "))&amp;(IF(J195=0,"",J195&amp;" "&amp;$J$4&amp;" "))&amp;IF((ISBLANK(C195)),"","("&amp;C195&amp;")"),"")))&amp;IF((B195=B196)*(K195=K196)*(L195=L196)*(M195=M196),IF(($H$2&lt;&gt;"m")*($H$2&lt;&gt;"Y"), ", ", IF((ISNUMBER(FIND(")",AE195))), ", ", "")),IF((B195=B196)*(K195=K196)*(L195=L196),";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v>
      </c>
      <c r="AI195" s="1"/>
    </row>
    <row r="196" spans="1:35" s="4" customFormat="1" x14ac:dyDescent="0.25">
      <c r="A196" s="3">
        <f t="shared" si="20"/>
        <v>1</v>
      </c>
      <c r="B196" s="53" t="str">
        <f t="shared" si="24"/>
        <v>Kukulcania arizonica</v>
      </c>
      <c r="C196" s="57" t="s">
        <v>332</v>
      </c>
      <c r="D196" s="57" t="s">
        <v>204</v>
      </c>
      <c r="E196" s="57"/>
      <c r="F196" s="57">
        <v>0</v>
      </c>
      <c r="G196" s="57">
        <v>1</v>
      </c>
      <c r="H196" s="57">
        <v>0</v>
      </c>
      <c r="I196" s="57"/>
      <c r="J196" s="57"/>
      <c r="K196" s="57" t="s">
        <v>366</v>
      </c>
      <c r="L196" s="57" t="s">
        <v>90</v>
      </c>
      <c r="M196" s="54" t="s">
        <v>1121</v>
      </c>
      <c r="N196" s="57" t="s">
        <v>1126</v>
      </c>
      <c r="O196" s="58" t="s">
        <v>1131</v>
      </c>
      <c r="P196" s="58"/>
      <c r="Q196" s="58" t="s">
        <v>86</v>
      </c>
      <c r="R196" s="58"/>
      <c r="S196" s="54" t="s">
        <v>1128</v>
      </c>
      <c r="T196" s="57" t="s">
        <v>1129</v>
      </c>
      <c r="U196" s="57" t="s">
        <v>1130</v>
      </c>
      <c r="V196" s="57"/>
      <c r="W196" s="57" t="s">
        <v>86</v>
      </c>
      <c r="X196" s="147">
        <f ca="1">IF(ISBLANK(D196),"",IF('order-admin-units'!$I$1&lt;&gt;"y", "", IF((K196="")*(ISBLANK(D196)=FALSE), 'order-admin-units'!$B$1+1, VLOOKUP(K196, ordercountry, 2))))</f>
        <v>1</v>
      </c>
      <c r="Y196" s="147">
        <f ca="1">IF(ISBLANK(D196),"",IF('order-admin-units'!$I$1&lt;&gt;"y", "", IF(L196="", 'order-admin-units'!$B$2+1, VLOOKUP(K196&amp;"@"&amp;L196, orderadmin, 2))))</f>
        <v>7</v>
      </c>
      <c r="Z196" s="147" t="str">
        <f t="shared" si="21"/>
        <v>USATexasBrewsterBig Bend National Parkheadquarters building, Panther Junction</v>
      </c>
      <c r="AA196" s="147" t="str">
        <f t="shared" si="22"/>
        <v>Kukulcania arizonicaUSATexasBrewsterBig Bend National Parkheadquarters building, Panther Junction[N29.2499°, W103.25016°]E. Sabath24–25/V/1967</v>
      </c>
      <c r="AB196" s="147" t="str">
        <f t="shared" si="23"/>
        <v>Kukulcania arizonicaUSATexasBrewsterBig Bend National Parkheadquarters building, Panther Junction[N29.2499°, W103.25016°]E. Sabath24–25/V/1967MCZ 145404</v>
      </c>
      <c r="AC196" s="147" t="str">
        <f t="shared" si="17"/>
        <v>Kukulcania arizonicaUSATexasBrewsterBig Bend National Parkheadquarters building, Panther Junction[N29.2499°, W103.25016°]E. Sabath24–25/V/1967</v>
      </c>
      <c r="AD196" s="11" t="str">
        <f t="shared" si="18"/>
        <v/>
      </c>
      <c r="AE196" s="11" t="str">
        <f t="array" ref="AE196">IF(ISBLANK(D196),"",IF(OR($H$2="y",$H$2="m"),IF(AA196=AA195,IF(OR(AB196=$AB$4:$AB195)=FALSE,AE195&amp;C196,AE195),"("&amp;C196)&amp;IF(AA196=AA197,IF(OR(AB197=$AB$4:$AB196)=FALSE,", ",""),") "),""))</f>
        <v/>
      </c>
      <c r="AF196" s="11" t="str">
        <f t="shared" si="19"/>
        <v/>
      </c>
      <c r="AG196" s="11" t="str">
        <f t="array" ref="AG196">IF(ISBLANK(D196),"",IF(OR($H$2="y",$H$2="m"),IF(AA196=AA195,IF(OR(AC196=$AC$4:$AC195)=FALSE,AG195&amp;AF196,AG195),"("&amp;AF196)&amp;IF(AA196=AA197,IF(OR(AC197=$AC$4:$AC196)=FALSE,", ",""),") "),""))</f>
        <v/>
      </c>
      <c r="AH196" s="10" t="str">
        <f>IF((ISBLANK(D196)),"",IF(D196=D195,AH195,"")&amp;IF(B195&lt;&gt;B196,((IF(ISBLANK(E196),$D$3&amp;"Non-type material: "&amp;$D$3,$D$3&amp;INDEX('type-categories'!$A$2:$B$100,MATCH(E196,'type-categories'!$A$2:$A$100,0),2)&amp;$D$3))),"")&amp;(IF(K196&lt;&gt;K195,$C$2&amp;K196&amp;$K$3&amp;$C$2&amp;" ",(IF(B196&lt;&gt;B195,$C$2&amp;K196&amp;$K$3&amp;$C$2&amp;" ",""))))&amp;(IF(L196="","",((IF(L196&lt;&gt;L195,$D$2&amp;L196&amp;$L$3&amp;$D$2&amp;" ",IF(B196&lt;&gt;B195,$D$2&amp;L196&amp;$L$3&amp;$D$2&amp;" ",""))))))&amp;(IF(M196="","",((IF(M196&lt;&gt;M195,$E$2&amp;M196&amp;$E$2&amp;","&amp;" ",IF(B196&lt;&gt;B195,$E$2&amp;M196&amp;$E$2&amp;",",""))))))&amp;(IF(N196="","",IF(N196&lt;&gt;N195,N196&amp;", ",IF(B196&lt;&gt;B195,N196&amp;", ",""))))&amp;(IF(ISBLANK(O196),"",(IF(O196&lt;&gt;O195,O196&amp;", ",IF(B196&lt;&gt;B195,O196&amp;", ","")))))&amp;(IF(ISBLANK(P196),"",(IF(P196&lt;&gt;P195,P196&amp;", ",IF(B196&lt;&gt;B195,P196&amp;", ",IF(Z196&lt;&gt;Z195,P196&amp;", ",""))))))&amp;(IF(ISBLANK(Q196),"",(IF(Q196&lt;&gt;Q195,Q196&amp;", ",IF(B196&lt;&gt;B195,Q196&amp;", ",IF(Z196&lt;&gt;Z195,Q196&amp;", ",""))))))&amp;(IF(ISBLANK(R196),"",(IF(R196&lt;&gt;R195,R196&amp;"m, ",IF(B196&lt;&gt;B195,R196&amp;"m, ",IF(Z196&lt;&gt;Z195,R196&amp;"m, ",""))))))&amp;IF(ISBLANK(S196),"",(IF(B196&lt;&gt;B195,S196&amp;", ",IF(S196&lt;&gt;S195,IF((Z196=Z195),"same locality "&amp;S196&amp;", ",S196&amp;", "),""))))&amp;(IF(ISBLANK(T196),"",(IF(T196&lt;&gt;T195,IF(ISBLANK(F$2),T196&amp;", ",T196&amp;" "&amp;F$2&amp;", "),(IF(B196&lt;&gt;B195,IF(ISBLANK(F$2),T196&amp;", ",T196&amp;" "&amp;F$2&amp;", "),(IF(Z196&lt;&gt;Z195,IF(ISBLANK(F$2),T196&amp;", ",T196&amp;" "&amp;F$2&amp;", "),IF((U196&lt;&gt;U195)*($G$2="Y"),"same collector, ","")))))))))&amp;(IF(ISBLANK(U196),"",(IF(U196&lt;&gt;U195,U196&amp;", ",(IF(B196&lt;&gt;B195,U196&amp;", ",IF(Z196&lt;&gt;Z195,U196&amp;", ",(IF(T196&lt;&gt;T195,IF((T196&lt;&gt;T195)*($G$2="Y"),"same date, ", ""),IF((T196=T195)*(U196=U195)*(S196&lt;&gt;S195)*($G$2="Y"),"same collector and date, ", ""))))))))))&amp;(IF(ISBLANK(V196),"",V196&amp;", "))&amp;IF((AA196&lt;&gt;AA197)*($H$2="y"),AD196&amp;AE196,IF((AA196&lt;&gt;AA197)*($H$2="m"),AD196&amp;AG196,IF(($H$2&lt;&gt;"m")*($H$2&lt;&gt;"Y"),(IF(F196=0,"",F196&amp;" "&amp;$F$4&amp;" "))&amp;(IF(G196=0,"",G196&amp;" "&amp;$G$4&amp;" "))&amp;(IF(H196=0,"",H196&amp;" "&amp;H$4&amp;" "))&amp;(IF(I196=0,"",I196&amp;" "&amp;$I$4&amp;" "))&amp;(IF(J196=0,"",J196&amp;" "&amp;$J$4&amp;" "))&amp;IF((ISBLANK(C196)),"","("&amp;C196&amp;")"),"")))&amp;IF((B196=B197)*(K196=K197)*(L196=L197)*(M196=M197),IF(($H$2&lt;&gt;"m")*($H$2&lt;&gt;"Y"), ", ", IF((ISNUMBER(FIND(")",AE196))), ", ", "")),IF((B196=B197)*(K196=K197)*(L196=L197),";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v>
      </c>
      <c r="AI196" s="1"/>
    </row>
    <row r="197" spans="1:35" s="4" customFormat="1" x14ac:dyDescent="0.25">
      <c r="A197" s="3">
        <f t="shared" si="20"/>
        <v>1</v>
      </c>
      <c r="B197" s="53" t="str">
        <f t="shared" si="24"/>
        <v>Kukulcania arizonica</v>
      </c>
      <c r="C197" s="57" t="s">
        <v>205</v>
      </c>
      <c r="D197" s="57" t="s">
        <v>204</v>
      </c>
      <c r="E197" s="57"/>
      <c r="F197" s="57">
        <v>0</v>
      </c>
      <c r="G197" s="57">
        <v>1</v>
      </c>
      <c r="H197" s="57">
        <v>0</v>
      </c>
      <c r="I197" s="57"/>
      <c r="J197" s="57"/>
      <c r="K197" s="57" t="s">
        <v>366</v>
      </c>
      <c r="L197" s="57" t="s">
        <v>90</v>
      </c>
      <c r="M197" s="54" t="s">
        <v>1121</v>
      </c>
      <c r="N197" s="57" t="s">
        <v>1132</v>
      </c>
      <c r="O197" s="58" t="s">
        <v>86</v>
      </c>
      <c r="P197" s="58" t="s">
        <v>1136</v>
      </c>
      <c r="Q197" s="58" t="s">
        <v>86</v>
      </c>
      <c r="R197" s="58"/>
      <c r="S197" s="54" t="s">
        <v>1137</v>
      </c>
      <c r="T197" s="57" t="s">
        <v>1134</v>
      </c>
      <c r="U197" s="57" t="s">
        <v>1138</v>
      </c>
      <c r="V197" s="57"/>
      <c r="W197" s="57" t="s">
        <v>86</v>
      </c>
      <c r="X197" s="147">
        <f ca="1">IF(ISBLANK(D197),"",IF('order-admin-units'!$I$1&lt;&gt;"y", "", IF((K197="")*(ISBLANK(D197)=FALSE), 'order-admin-units'!$B$1+1, VLOOKUP(K197, ordercountry, 2))))</f>
        <v>1</v>
      </c>
      <c r="Y197" s="147">
        <f ca="1">IF(ISBLANK(D197),"",IF('order-admin-units'!$I$1&lt;&gt;"y", "", IF(L197="", 'order-admin-units'!$B$2+1, VLOOKUP(K197&amp;"@"&amp;L197, orderadmin, 2))))</f>
        <v>7</v>
      </c>
      <c r="Z197" s="147" t="str">
        <f t="shared" si="21"/>
        <v>USATexasBrewsterChisos Mountains</v>
      </c>
      <c r="AA197" s="147" t="str">
        <f t="shared" si="22"/>
        <v>Kukulcania arizonicaUSATexasBrewsterChisos Mountainsunder stones[N29.27°, W103.3°, 1676–1859m]W.L. Necker &amp; D.C. Lowrie1937</v>
      </c>
      <c r="AB197" s="147" t="str">
        <f t="shared" si="23"/>
        <v xml:space="preserve">Kukulcania arizonicaUSATexasBrewsterChisos Mountainsunder stones[N29.27°, W103.3°, 1676–1859m]W.L. Necker &amp; D.C. Lowrie1937AMNH </v>
      </c>
      <c r="AC197" s="147" t="str">
        <f t="shared" ref="AC197:AC260" si="25">AA197&amp;AF197</f>
        <v>Kukulcania arizonicaUSATexasBrewsterChisos Mountainsunder stones[N29.27°, W103.3°, 1676–1859m]W.L. Necker &amp; D.C. Lowrie1937</v>
      </c>
      <c r="AD197" s="11" t="str">
        <f t="shared" ref="AD197:AD260" si="26">IF(OR($H$2="y",$H$2="m"),IF(SUMIF($AA$5:$AA$2000,AA197,$F$5:$F$2000)&lt;&gt;0,SUMIF($AA$5:$AA$2000,AA197,$F$5:$F$2000)&amp;" "&amp;$F$4&amp;" ","")&amp;IF(SUMIF($AA$5:$AA$2000,AA197,$G$5:$G$2000)&lt;&gt;0,SUMIF($AA$5:$AA$2000,AA197,$G$5:$G$2000)&amp;" "&amp;$G$4&amp;" ","")&amp;IF(SUMIF($AA$5:$AA$2000,AA197,$H$5:$H$2000)&lt;&gt;0,SUMIF($AA$5:$AA$2000,AA197,$H$5:$H$2000)&amp;" "&amp;$H$4&amp;" ","")&amp;IF(SUMIF($AA$5:$AA$2000,AA197,$I$5:$I$2000)&lt;&gt;0,SUMIF($AA$5:$AA$2000,AA197,$I$5:$I$2000)&amp;" "&amp;$I$4&amp;" ","")&amp;IF(SUMIF($AA$5:$AA$2000,AA197,$J$5:$J$2000)&lt;&gt;0,SUMIF($AA$5:$AA$2000,AA197,$J$5:$J$2000)&amp;" "&amp;$J$4&amp;" ",""),"")</f>
        <v/>
      </c>
      <c r="AE197" s="11" t="str">
        <f t="array" ref="AE197">IF(ISBLANK(D197),"",IF(OR($H$2="y",$H$2="m"),IF(AA197=AA196,IF(OR(AB197=$AB$4:$AB196)=FALSE,AE196&amp;C197,AE196),"("&amp;C197)&amp;IF(AA197=AA198,IF(OR(AB198=$AB$4:$AB197)=FALSE,", ",""),") "),""))</f>
        <v/>
      </c>
      <c r="AF197" s="11" t="str">
        <f t="shared" ref="AF197:AF260" si="27">IF((ISBLANK(D197)=FALSE)*OR($H$2="y",$H$2="m"),IFERROR(LEFT(C197, FIND(" ",C197)-1), C197),"")</f>
        <v/>
      </c>
      <c r="AG197" s="11" t="str">
        <f t="array" ref="AG197">IF(ISBLANK(D197),"",IF(OR($H$2="y",$H$2="m"),IF(AA197=AA196,IF(OR(AC197=$AC$4:$AC196)=FALSE,AG196&amp;AF197,AG196),"("&amp;AF197)&amp;IF(AA197=AA198,IF(OR(AC198=$AC$4:$AC197)=FALSE,", ",""),") "),""))</f>
        <v/>
      </c>
      <c r="AH197" s="10" t="str">
        <f>IF((ISBLANK(D197)),"",IF(D197=D196,AH196,"")&amp;IF(B196&lt;&gt;B197,((IF(ISBLANK(E197),$D$3&amp;"Non-type material: "&amp;$D$3,$D$3&amp;INDEX('type-categories'!$A$2:$B$100,MATCH(E197,'type-categories'!$A$2:$A$100,0),2)&amp;$D$3))),"")&amp;(IF(K197&lt;&gt;K196,$C$2&amp;K197&amp;$K$3&amp;$C$2&amp;" ",(IF(B197&lt;&gt;B196,$C$2&amp;K197&amp;$K$3&amp;$C$2&amp;" ",""))))&amp;(IF(L197="","",((IF(L197&lt;&gt;L196,$D$2&amp;L197&amp;$L$3&amp;$D$2&amp;" ",IF(B197&lt;&gt;B196,$D$2&amp;L197&amp;$L$3&amp;$D$2&amp;" ",""))))))&amp;(IF(M197="","",((IF(M197&lt;&gt;M196,$E$2&amp;M197&amp;$E$2&amp;","&amp;" ",IF(B197&lt;&gt;B196,$E$2&amp;M197&amp;$E$2&amp;",",""))))))&amp;(IF(N197="","",IF(N197&lt;&gt;N196,N197&amp;", ",IF(B197&lt;&gt;B196,N197&amp;", ",""))))&amp;(IF(ISBLANK(O197),"",(IF(O197&lt;&gt;O196,O197&amp;", ",IF(B197&lt;&gt;B196,O197&amp;", ","")))))&amp;(IF(ISBLANK(P197),"",(IF(P197&lt;&gt;P196,P197&amp;", ",IF(B197&lt;&gt;B196,P197&amp;", ",IF(Z197&lt;&gt;Z196,P197&amp;", ",""))))))&amp;(IF(ISBLANK(Q197),"",(IF(Q197&lt;&gt;Q196,Q197&amp;", ",IF(B197&lt;&gt;B196,Q197&amp;", ",IF(Z197&lt;&gt;Z196,Q197&amp;", ",""))))))&amp;(IF(ISBLANK(R197),"",(IF(R197&lt;&gt;R196,R197&amp;"m, ",IF(B197&lt;&gt;B196,R197&amp;"m, ",IF(Z197&lt;&gt;Z196,R197&amp;"m, ",""))))))&amp;IF(ISBLANK(S197),"",(IF(B197&lt;&gt;B196,S197&amp;", ",IF(S197&lt;&gt;S196,IF((Z197=Z196),"same locality "&amp;S197&amp;", ",S197&amp;", "),""))))&amp;(IF(ISBLANK(T197),"",(IF(T197&lt;&gt;T196,IF(ISBLANK(F$2),T197&amp;", ",T197&amp;" "&amp;F$2&amp;", "),(IF(B197&lt;&gt;B196,IF(ISBLANK(F$2),T197&amp;", ",T197&amp;" "&amp;F$2&amp;", "),(IF(Z197&lt;&gt;Z196,IF(ISBLANK(F$2),T197&amp;", ",T197&amp;" "&amp;F$2&amp;", "),IF((U197&lt;&gt;U196)*($G$2="Y"),"same collector, ","")))))))))&amp;(IF(ISBLANK(U197),"",(IF(U197&lt;&gt;U196,U197&amp;", ",(IF(B197&lt;&gt;B196,U197&amp;", ",IF(Z197&lt;&gt;Z196,U197&amp;", ",(IF(T197&lt;&gt;T196,IF((T197&lt;&gt;T196)*($G$2="Y"),"same date, ", ""),IF((T197=T196)*(U197=U196)*(S197&lt;&gt;S196)*($G$2="Y"),"same collector and date, ", ""))))))))))&amp;(IF(ISBLANK(V197),"",V197&amp;", "))&amp;IF((AA197&lt;&gt;AA198)*($H$2="y"),AD197&amp;AE197,IF((AA197&lt;&gt;AA198)*($H$2="m"),AD197&amp;AG197,IF(($H$2&lt;&gt;"m")*($H$2&lt;&gt;"Y"),(IF(F197=0,"",F197&amp;" "&amp;$F$4&amp;" "))&amp;(IF(G197=0,"",G197&amp;" "&amp;$G$4&amp;" "))&amp;(IF(H197=0,"",H197&amp;" "&amp;H$4&amp;" "))&amp;(IF(I197=0,"",I197&amp;" "&amp;$I$4&amp;" "))&amp;(IF(J197=0,"",J197&amp;" "&amp;$J$4&amp;" "))&amp;IF((ISBLANK(C197)),"","("&amp;C197&amp;")"),"")))&amp;IF((B197=B198)*(K197=K198)*(L197=L198)*(M197=M198),IF(($H$2&lt;&gt;"m")*($H$2&lt;&gt;"Y"), ", ", IF((ISNUMBER(FIND(")",AE197))), ", ", "")),IF((B197=B198)*(K197=K198)*(L197=L198),";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v>
      </c>
      <c r="AI197" s="1"/>
    </row>
    <row r="198" spans="1:35" s="4" customFormat="1" x14ac:dyDescent="0.25">
      <c r="A198" s="3">
        <f t="shared" ref="A198:A261" si="28">IF(ISBLANK(D198),"",IF(D198&lt;&gt;D197, A197+1, A197))</f>
        <v>1</v>
      </c>
      <c r="B198" s="53" t="str">
        <f t="shared" si="24"/>
        <v>Kukulcania arizonica</v>
      </c>
      <c r="C198" s="57" t="s">
        <v>205</v>
      </c>
      <c r="D198" s="57" t="s">
        <v>204</v>
      </c>
      <c r="E198" s="57"/>
      <c r="F198" s="57">
        <v>0</v>
      </c>
      <c r="G198" s="57">
        <v>2</v>
      </c>
      <c r="H198" s="57">
        <v>0</v>
      </c>
      <c r="I198" s="57"/>
      <c r="J198" s="57"/>
      <c r="K198" s="57" t="s">
        <v>366</v>
      </c>
      <c r="L198" s="57" t="s">
        <v>90</v>
      </c>
      <c r="M198" s="54" t="s">
        <v>1121</v>
      </c>
      <c r="N198" s="57" t="s">
        <v>1132</v>
      </c>
      <c r="O198" s="58" t="s">
        <v>86</v>
      </c>
      <c r="P198" s="58"/>
      <c r="Q198" s="58" t="s">
        <v>86</v>
      </c>
      <c r="R198" s="58"/>
      <c r="S198" s="54" t="s">
        <v>1133</v>
      </c>
      <c r="T198" s="57" t="s">
        <v>1134</v>
      </c>
      <c r="U198" s="57" t="s">
        <v>1135</v>
      </c>
      <c r="V198" s="57"/>
      <c r="W198" s="57" t="s">
        <v>86</v>
      </c>
      <c r="X198" s="147">
        <f ca="1">IF(ISBLANK(D198),"",IF('order-admin-units'!$I$1&lt;&gt;"y", "", IF((K198="")*(ISBLANK(D198)=FALSE), 'order-admin-units'!$B$1+1, VLOOKUP(K198, ordercountry, 2))))</f>
        <v>1</v>
      </c>
      <c r="Y198" s="147">
        <f ca="1">IF(ISBLANK(D198),"",IF('order-admin-units'!$I$1&lt;&gt;"y", "", IF(L198="", 'order-admin-units'!$B$2+1, VLOOKUP(K198&amp;"@"&amp;L198, orderadmin, 2))))</f>
        <v>7</v>
      </c>
      <c r="Z198" s="147" t="str">
        <f t="shared" ref="Z198:Z261" si="29">K198&amp;L198&amp;M198&amp;N198&amp;O198</f>
        <v>USATexasBrewsterChisos Mountains</v>
      </c>
      <c r="AA198" s="147" t="str">
        <f t="shared" ref="AA198:AA261" si="30">B198&amp;K198&amp;L198&amp;M198&amp;N198&amp;O198&amp;P198&amp;Q198&amp;R198&amp;S198&amp;T198&amp;U198</f>
        <v>Kukulcania arizonicaUSATexasBrewsterChisos Mountains[N29.27°, W103.3°, 2286m]W.L. Necker &amp; D.C. LowrieVII/1937</v>
      </c>
      <c r="AB198" s="147" t="str">
        <f t="shared" ref="AB198:AB261" si="31">AA198&amp;C198</f>
        <v xml:space="preserve">Kukulcania arizonicaUSATexasBrewsterChisos Mountains[N29.27°, W103.3°, 2286m]W.L. Necker &amp; D.C. LowrieVII/1937AMNH </v>
      </c>
      <c r="AC198" s="147" t="str">
        <f t="shared" si="25"/>
        <v>Kukulcania arizonicaUSATexasBrewsterChisos Mountains[N29.27°, W103.3°, 2286m]W.L. Necker &amp; D.C. LowrieVII/1937</v>
      </c>
      <c r="AD198" s="11" t="str">
        <f t="shared" si="26"/>
        <v/>
      </c>
      <c r="AE198" s="11" t="str">
        <f t="array" ref="AE198">IF(ISBLANK(D198),"",IF(OR($H$2="y",$H$2="m"),IF(AA198=AA197,IF(OR(AB198=$AB$4:$AB197)=FALSE,AE197&amp;C198,AE197),"("&amp;C198)&amp;IF(AA198=AA199,IF(OR(AB199=$AB$4:$AB198)=FALSE,", ",""),") "),""))</f>
        <v/>
      </c>
      <c r="AF198" s="11" t="str">
        <f t="shared" si="27"/>
        <v/>
      </c>
      <c r="AG198" s="11" t="str">
        <f t="array" ref="AG198">IF(ISBLANK(D198),"",IF(OR($H$2="y",$H$2="m"),IF(AA198=AA197,IF(OR(AC198=$AC$4:$AC197)=FALSE,AG197&amp;AF198,AG197),"("&amp;AF198)&amp;IF(AA198=AA199,IF(OR(AC199=$AC$4:$AC198)=FALSE,", ",""),") "),""))</f>
        <v/>
      </c>
      <c r="AH198" s="10" t="str">
        <f>IF((ISBLANK(D198)),"",IF(D198=D197,AH197,"")&amp;IF(B197&lt;&gt;B198,((IF(ISBLANK(E198),$D$3&amp;"Non-type material: "&amp;$D$3,$D$3&amp;INDEX('type-categories'!$A$2:$B$100,MATCH(E198,'type-categories'!$A$2:$A$100,0),2)&amp;$D$3))),"")&amp;(IF(K198&lt;&gt;K197,$C$2&amp;K198&amp;$K$3&amp;$C$2&amp;" ",(IF(B198&lt;&gt;B197,$C$2&amp;K198&amp;$K$3&amp;$C$2&amp;" ",""))))&amp;(IF(L198="","",((IF(L198&lt;&gt;L197,$D$2&amp;L198&amp;$L$3&amp;$D$2&amp;" ",IF(B198&lt;&gt;B197,$D$2&amp;L198&amp;$L$3&amp;$D$2&amp;" ",""))))))&amp;(IF(M198="","",((IF(M198&lt;&gt;M197,$E$2&amp;M198&amp;$E$2&amp;","&amp;" ",IF(B198&lt;&gt;B197,$E$2&amp;M198&amp;$E$2&amp;",",""))))))&amp;(IF(N198="","",IF(N198&lt;&gt;N197,N198&amp;", ",IF(B198&lt;&gt;B197,N198&amp;", ",""))))&amp;(IF(ISBLANK(O198),"",(IF(O198&lt;&gt;O197,O198&amp;", ",IF(B198&lt;&gt;B197,O198&amp;", ","")))))&amp;(IF(ISBLANK(P198),"",(IF(P198&lt;&gt;P197,P198&amp;", ",IF(B198&lt;&gt;B197,P198&amp;", ",IF(Z198&lt;&gt;Z197,P198&amp;", ",""))))))&amp;(IF(ISBLANK(Q198),"",(IF(Q198&lt;&gt;Q197,Q198&amp;", ",IF(B198&lt;&gt;B197,Q198&amp;", ",IF(Z198&lt;&gt;Z197,Q198&amp;", ",""))))))&amp;(IF(ISBLANK(R198),"",(IF(R198&lt;&gt;R197,R198&amp;"m, ",IF(B198&lt;&gt;B197,R198&amp;"m, ",IF(Z198&lt;&gt;Z197,R198&amp;"m, ",""))))))&amp;IF(ISBLANK(S198),"",(IF(B198&lt;&gt;B197,S198&amp;", ",IF(S198&lt;&gt;S197,IF((Z198=Z197),"same locality "&amp;S198&amp;", ",S198&amp;", "),""))))&amp;(IF(ISBLANK(T198),"",(IF(T198&lt;&gt;T197,IF(ISBLANK(F$2),T198&amp;", ",T198&amp;" "&amp;F$2&amp;", "),(IF(B198&lt;&gt;B197,IF(ISBLANK(F$2),T198&amp;", ",T198&amp;" "&amp;F$2&amp;", "),(IF(Z198&lt;&gt;Z197,IF(ISBLANK(F$2),T198&amp;", ",T198&amp;" "&amp;F$2&amp;", "),IF((U198&lt;&gt;U197)*($G$2="Y"),"same collector, ","")))))))))&amp;(IF(ISBLANK(U198),"",(IF(U198&lt;&gt;U197,U198&amp;", ",(IF(B198&lt;&gt;B197,U198&amp;", ",IF(Z198&lt;&gt;Z197,U198&amp;", ",(IF(T198&lt;&gt;T197,IF((T198&lt;&gt;T197)*($G$2="Y"),"same date, ", ""),IF((T198=T197)*(U198=U197)*(S198&lt;&gt;S197)*($G$2="Y"),"same collector and date, ", ""))))))))))&amp;(IF(ISBLANK(V198),"",V198&amp;", "))&amp;IF((AA198&lt;&gt;AA199)*($H$2="y"),AD198&amp;AE198,IF((AA198&lt;&gt;AA199)*($H$2="m"),AD198&amp;AG198,IF(($H$2&lt;&gt;"m")*($H$2&lt;&gt;"Y"),(IF(F198=0,"",F198&amp;" "&amp;$F$4&amp;" "))&amp;(IF(G198=0,"",G198&amp;" "&amp;$G$4&amp;" "))&amp;(IF(H198=0,"",H198&amp;" "&amp;H$4&amp;" "))&amp;(IF(I198=0,"",I198&amp;" "&amp;$I$4&amp;" "))&amp;(IF(J198=0,"",J198&amp;" "&amp;$J$4&amp;" "))&amp;IF((ISBLANK(C198)),"","("&amp;C198&amp;")"),"")))&amp;IF((B198=B199)*(K198=K199)*(L198=L199)*(M198=M199),IF(($H$2&lt;&gt;"m")*($H$2&lt;&gt;"Y"), ", ", IF((ISNUMBER(FIND(")",AE198))), ", ", "")),IF((B198=B199)*(K198=K199)*(L198=L199),";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v>
      </c>
      <c r="AI198" s="1"/>
    </row>
    <row r="199" spans="1:35" s="4" customFormat="1" x14ac:dyDescent="0.25">
      <c r="A199" s="3">
        <f t="shared" si="28"/>
        <v>1</v>
      </c>
      <c r="B199" s="53" t="str">
        <f t="shared" si="24"/>
        <v>Kukulcania arizonica</v>
      </c>
      <c r="C199" s="57" t="s">
        <v>205</v>
      </c>
      <c r="D199" s="57" t="s">
        <v>204</v>
      </c>
      <c r="E199" s="57"/>
      <c r="F199" s="57">
        <v>1</v>
      </c>
      <c r="G199" s="57">
        <v>2</v>
      </c>
      <c r="H199" s="57">
        <v>3</v>
      </c>
      <c r="I199" s="57"/>
      <c r="J199" s="57"/>
      <c r="K199" s="57" t="s">
        <v>366</v>
      </c>
      <c r="L199" s="57" t="s">
        <v>90</v>
      </c>
      <c r="M199" s="54" t="s">
        <v>1121</v>
      </c>
      <c r="N199" s="57" t="s">
        <v>1132</v>
      </c>
      <c r="O199" s="58" t="s">
        <v>1139</v>
      </c>
      <c r="P199" s="58"/>
      <c r="Q199" s="58" t="s">
        <v>86</v>
      </c>
      <c r="R199" s="58"/>
      <c r="S199" s="54" t="s">
        <v>1140</v>
      </c>
      <c r="T199" s="57" t="s">
        <v>59</v>
      </c>
      <c r="U199" s="57" t="s">
        <v>1141</v>
      </c>
      <c r="V199" s="57"/>
      <c r="W199" s="57" t="s">
        <v>86</v>
      </c>
      <c r="X199" s="147">
        <f ca="1">IF(ISBLANK(D199),"",IF('order-admin-units'!$I$1&lt;&gt;"y", "", IF((K199="")*(ISBLANK(D199)=FALSE), 'order-admin-units'!$B$1+1, VLOOKUP(K199, ordercountry, 2))))</f>
        <v>1</v>
      </c>
      <c r="Y199" s="147">
        <f ca="1">IF(ISBLANK(D199),"",IF('order-admin-units'!$I$1&lt;&gt;"y", "", IF(L199="", 'order-admin-units'!$B$2+1, VLOOKUP(K199&amp;"@"&amp;L199, orderadmin, 2))))</f>
        <v>7</v>
      </c>
      <c r="Z199" s="147" t="str">
        <f t="shared" si="29"/>
        <v>USATexasBrewsterChisos MountainsBig Bend State Park</v>
      </c>
      <c r="AA199" s="147" t="str">
        <f t="shared" si="30"/>
        <v>Kukulcania arizonicaUSATexasBrewsterChisos MountainsBig Bend State Park[N29.26665°, W103.29873°]W.J. Gertsch28/IX/1950</v>
      </c>
      <c r="AB199" s="147" t="str">
        <f t="shared" si="31"/>
        <v xml:space="preserve">Kukulcania arizonicaUSATexasBrewsterChisos MountainsBig Bend State Park[N29.26665°, W103.29873°]W.J. Gertsch28/IX/1950AMNH </v>
      </c>
      <c r="AC199" s="147" t="str">
        <f t="shared" si="25"/>
        <v>Kukulcania arizonicaUSATexasBrewsterChisos MountainsBig Bend State Park[N29.26665°, W103.29873°]W.J. Gertsch28/IX/1950</v>
      </c>
      <c r="AD199" s="11" t="str">
        <f t="shared" si="26"/>
        <v/>
      </c>
      <c r="AE199" s="11" t="str">
        <f t="array" ref="AE199">IF(ISBLANK(D199),"",IF(OR($H$2="y",$H$2="m"),IF(AA199=AA198,IF(OR(AB199=$AB$4:$AB198)=FALSE,AE198&amp;C199,AE198),"("&amp;C199)&amp;IF(AA199=AA200,IF(OR(AB200=$AB$4:$AB199)=FALSE,", ",""),") "),""))</f>
        <v/>
      </c>
      <c r="AF199" s="11" t="str">
        <f t="shared" si="27"/>
        <v/>
      </c>
      <c r="AG199" s="11" t="str">
        <f t="array" ref="AG199">IF(ISBLANK(D199),"",IF(OR($H$2="y",$H$2="m"),IF(AA199=AA198,IF(OR(AC199=$AC$4:$AC198)=FALSE,AG198&amp;AF199,AG198),"("&amp;AF199)&amp;IF(AA199=AA200,IF(OR(AC200=$AC$4:$AC199)=FALSE,", ",""),") "),""))</f>
        <v/>
      </c>
      <c r="AH199" s="10" t="str">
        <f>IF((ISBLANK(D199)),"",IF(D199=D198,AH198,"")&amp;IF(B198&lt;&gt;B199,((IF(ISBLANK(E199),$D$3&amp;"Non-type material: "&amp;$D$3,$D$3&amp;INDEX('type-categories'!$A$2:$B$100,MATCH(E199,'type-categories'!$A$2:$A$100,0),2)&amp;$D$3))),"")&amp;(IF(K199&lt;&gt;K198,$C$2&amp;K199&amp;$K$3&amp;$C$2&amp;" ",(IF(B199&lt;&gt;B198,$C$2&amp;K199&amp;$K$3&amp;$C$2&amp;" ",""))))&amp;(IF(L199="","",((IF(L199&lt;&gt;L198,$D$2&amp;L199&amp;$L$3&amp;$D$2&amp;" ",IF(B199&lt;&gt;B198,$D$2&amp;L199&amp;$L$3&amp;$D$2&amp;" ",""))))))&amp;(IF(M199="","",((IF(M199&lt;&gt;M198,$E$2&amp;M199&amp;$E$2&amp;","&amp;" ",IF(B199&lt;&gt;B198,$E$2&amp;M199&amp;$E$2&amp;",",""))))))&amp;(IF(N199="","",IF(N199&lt;&gt;N198,N199&amp;", ",IF(B199&lt;&gt;B198,N199&amp;", ",""))))&amp;(IF(ISBLANK(O199),"",(IF(O199&lt;&gt;O198,O199&amp;", ",IF(B199&lt;&gt;B198,O199&amp;", ","")))))&amp;(IF(ISBLANK(P199),"",(IF(P199&lt;&gt;P198,P199&amp;", ",IF(B199&lt;&gt;B198,P199&amp;", ",IF(Z199&lt;&gt;Z198,P199&amp;", ",""))))))&amp;(IF(ISBLANK(Q199),"",(IF(Q199&lt;&gt;Q198,Q199&amp;", ",IF(B199&lt;&gt;B198,Q199&amp;", ",IF(Z199&lt;&gt;Z198,Q199&amp;", ",""))))))&amp;(IF(ISBLANK(R199),"",(IF(R199&lt;&gt;R198,R199&amp;"m, ",IF(B199&lt;&gt;B198,R199&amp;"m, ",IF(Z199&lt;&gt;Z198,R199&amp;"m, ",""))))))&amp;IF(ISBLANK(S199),"",(IF(B199&lt;&gt;B198,S199&amp;", ",IF(S199&lt;&gt;S198,IF((Z199=Z198),"same locality "&amp;S199&amp;", ",S199&amp;", "),""))))&amp;(IF(ISBLANK(T199),"",(IF(T199&lt;&gt;T198,IF(ISBLANK(F$2),T199&amp;", ",T199&amp;" "&amp;F$2&amp;", "),(IF(B199&lt;&gt;B198,IF(ISBLANK(F$2),T199&amp;", ",T199&amp;" "&amp;F$2&amp;", "),(IF(Z199&lt;&gt;Z198,IF(ISBLANK(F$2),T199&amp;", ",T199&amp;" "&amp;F$2&amp;", "),IF((U199&lt;&gt;U198)*($G$2="Y"),"same collector, ","")))))))))&amp;(IF(ISBLANK(U199),"",(IF(U199&lt;&gt;U198,U199&amp;", ",(IF(B199&lt;&gt;B198,U199&amp;", ",IF(Z199&lt;&gt;Z198,U199&amp;", ",(IF(T199&lt;&gt;T198,IF((T199&lt;&gt;T198)*($G$2="Y"),"same date, ", ""),IF((T199=T198)*(U199=U198)*(S199&lt;&gt;S198)*($G$2="Y"),"same collector and date, ", ""))))))))))&amp;(IF(ISBLANK(V199),"",V199&amp;", "))&amp;IF((AA199&lt;&gt;AA200)*($H$2="y"),AD199&amp;AE199,IF((AA199&lt;&gt;AA200)*($H$2="m"),AD199&amp;AG199,IF(($H$2&lt;&gt;"m")*($H$2&lt;&gt;"Y"),(IF(F199=0,"",F199&amp;" "&amp;$F$4&amp;" "))&amp;(IF(G199=0,"",G199&amp;" "&amp;$G$4&amp;" "))&amp;(IF(H199=0,"",H199&amp;" "&amp;H$4&amp;" "))&amp;(IF(I199=0,"",I199&amp;" "&amp;$I$4&amp;" "))&amp;(IF(J199=0,"",J199&amp;" "&amp;$J$4&amp;" "))&amp;IF((ISBLANK(C199)),"","("&amp;C199&amp;")"),"")))&amp;IF((B199=B200)*(K199=K200)*(L199=L200)*(M199=M200),IF(($H$2&lt;&gt;"m")*($H$2&lt;&gt;"Y"), ", ", IF((ISNUMBER(FIND(")",AE199))), ", ", "")),IF((B199=B200)*(K199=K200)*(L199=L200),";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v>
      </c>
      <c r="AI199" s="1"/>
    </row>
    <row r="200" spans="1:35" s="4" customFormat="1" x14ac:dyDescent="0.25">
      <c r="A200" s="3">
        <f t="shared" si="28"/>
        <v>1</v>
      </c>
      <c r="B200" s="53" t="str">
        <f t="shared" si="24"/>
        <v>Kukulcania arizonica</v>
      </c>
      <c r="C200" s="57" t="s">
        <v>205</v>
      </c>
      <c r="D200" s="57" t="s">
        <v>204</v>
      </c>
      <c r="E200" s="57"/>
      <c r="F200" s="57">
        <v>0</v>
      </c>
      <c r="G200" s="57">
        <v>1</v>
      </c>
      <c r="H200" s="57">
        <v>0</v>
      </c>
      <c r="I200" s="57"/>
      <c r="J200" s="57"/>
      <c r="K200" s="57" t="s">
        <v>366</v>
      </c>
      <c r="L200" s="57" t="s">
        <v>90</v>
      </c>
      <c r="M200" s="54" t="s">
        <v>1121</v>
      </c>
      <c r="N200" s="57" t="s">
        <v>1132</v>
      </c>
      <c r="O200" s="58" t="s">
        <v>1142</v>
      </c>
      <c r="P200" s="58"/>
      <c r="Q200" s="58" t="s">
        <v>86</v>
      </c>
      <c r="R200" s="58"/>
      <c r="S200" s="54" t="s">
        <v>1123</v>
      </c>
      <c r="T200" s="57" t="s">
        <v>729</v>
      </c>
      <c r="U200" s="57" t="s">
        <v>1143</v>
      </c>
      <c r="V200" s="57"/>
      <c r="W200" s="57" t="s">
        <v>86</v>
      </c>
      <c r="X200" s="147">
        <f ca="1">IF(ISBLANK(D200),"",IF('order-admin-units'!$I$1&lt;&gt;"y", "", IF((K200="")*(ISBLANK(D200)=FALSE), 'order-admin-units'!$B$1+1, VLOOKUP(K200, ordercountry, 2))))</f>
        <v>1</v>
      </c>
      <c r="Y200" s="147">
        <f ca="1">IF(ISBLANK(D200),"",IF('order-admin-units'!$I$1&lt;&gt;"y", "", IF(L200="", 'order-admin-units'!$B$2+1, VLOOKUP(K200&amp;"@"&amp;L200, orderadmin, 2))))</f>
        <v>7</v>
      </c>
      <c r="Z200" s="147" t="str">
        <f t="shared" si="29"/>
        <v>USATexasBrewsterChisos MountainsThe Basin</v>
      </c>
      <c r="AA200" s="147" t="str">
        <f t="shared" si="30"/>
        <v>Kukulcania arizonicaUSATexasBrewsterChisos MountainsThe Basin[N29.27°, W103.3°]C. Soileau27/I/1973</v>
      </c>
      <c r="AB200" s="147" t="str">
        <f t="shared" si="31"/>
        <v xml:space="preserve">Kukulcania arizonicaUSATexasBrewsterChisos MountainsThe Basin[N29.27°, W103.3°]C. Soileau27/I/1973AMNH </v>
      </c>
      <c r="AC200" s="147" t="str">
        <f t="shared" si="25"/>
        <v>Kukulcania arizonicaUSATexasBrewsterChisos MountainsThe Basin[N29.27°, W103.3°]C. Soileau27/I/1973</v>
      </c>
      <c r="AD200" s="11" t="str">
        <f t="shared" si="26"/>
        <v/>
      </c>
      <c r="AE200" s="11" t="str">
        <f t="array" ref="AE200">IF(ISBLANK(D200),"",IF(OR($H$2="y",$H$2="m"),IF(AA200=AA199,IF(OR(AB200=$AB$4:$AB199)=FALSE,AE199&amp;C200,AE199),"("&amp;C200)&amp;IF(AA200=AA201,IF(OR(AB201=$AB$4:$AB200)=FALSE,", ",""),") "),""))</f>
        <v/>
      </c>
      <c r="AF200" s="11" t="str">
        <f t="shared" si="27"/>
        <v/>
      </c>
      <c r="AG200" s="11" t="str">
        <f t="array" ref="AG200">IF(ISBLANK(D200),"",IF(OR($H$2="y",$H$2="m"),IF(AA200=AA199,IF(OR(AC200=$AC$4:$AC199)=FALSE,AG199&amp;AF200,AG199),"("&amp;AF200)&amp;IF(AA200=AA201,IF(OR(AC201=$AC$4:$AC200)=FALSE,", ",""),") "),""))</f>
        <v/>
      </c>
      <c r="AH200" s="10" t="str">
        <f>IF((ISBLANK(D200)),"",IF(D200=D199,AH199,"")&amp;IF(B199&lt;&gt;B200,((IF(ISBLANK(E200),$D$3&amp;"Non-type material: "&amp;$D$3,$D$3&amp;INDEX('type-categories'!$A$2:$B$100,MATCH(E200,'type-categories'!$A$2:$A$100,0),2)&amp;$D$3))),"")&amp;(IF(K200&lt;&gt;K199,$C$2&amp;K200&amp;$K$3&amp;$C$2&amp;" ",(IF(B200&lt;&gt;B199,$C$2&amp;K200&amp;$K$3&amp;$C$2&amp;" ",""))))&amp;(IF(L200="","",((IF(L200&lt;&gt;L199,$D$2&amp;L200&amp;$L$3&amp;$D$2&amp;" ",IF(B200&lt;&gt;B199,$D$2&amp;L200&amp;$L$3&amp;$D$2&amp;" ",""))))))&amp;(IF(M200="","",((IF(M200&lt;&gt;M199,$E$2&amp;M200&amp;$E$2&amp;","&amp;" ",IF(B200&lt;&gt;B199,$E$2&amp;M200&amp;$E$2&amp;",",""))))))&amp;(IF(N200="","",IF(N200&lt;&gt;N199,N200&amp;", ",IF(B200&lt;&gt;B199,N200&amp;", ",""))))&amp;(IF(ISBLANK(O200),"",(IF(O200&lt;&gt;O199,O200&amp;", ",IF(B200&lt;&gt;B199,O200&amp;", ","")))))&amp;(IF(ISBLANK(P200),"",(IF(P200&lt;&gt;P199,P200&amp;", ",IF(B200&lt;&gt;B199,P200&amp;", ",IF(Z200&lt;&gt;Z199,P200&amp;", ",""))))))&amp;(IF(ISBLANK(Q200),"",(IF(Q200&lt;&gt;Q199,Q200&amp;", ",IF(B200&lt;&gt;B199,Q200&amp;", ",IF(Z200&lt;&gt;Z199,Q200&amp;", ",""))))))&amp;(IF(ISBLANK(R200),"",(IF(R200&lt;&gt;R199,R200&amp;"m, ",IF(B200&lt;&gt;B199,R200&amp;"m, ",IF(Z200&lt;&gt;Z199,R200&amp;"m, ",""))))))&amp;IF(ISBLANK(S200),"",(IF(B200&lt;&gt;B199,S200&amp;", ",IF(S200&lt;&gt;S199,IF((Z200=Z199),"same locality "&amp;S200&amp;", ",S200&amp;", "),""))))&amp;(IF(ISBLANK(T200),"",(IF(T200&lt;&gt;T199,IF(ISBLANK(F$2),T200&amp;", ",T200&amp;" "&amp;F$2&amp;", "),(IF(B200&lt;&gt;B199,IF(ISBLANK(F$2),T200&amp;", ",T200&amp;" "&amp;F$2&amp;", "),(IF(Z200&lt;&gt;Z199,IF(ISBLANK(F$2),T200&amp;", ",T200&amp;" "&amp;F$2&amp;", "),IF((U200&lt;&gt;U199)*($G$2="Y"),"same collector, ","")))))))))&amp;(IF(ISBLANK(U200),"",(IF(U200&lt;&gt;U199,U200&amp;", ",(IF(B200&lt;&gt;B199,U200&amp;", ",IF(Z200&lt;&gt;Z199,U200&amp;", ",(IF(T200&lt;&gt;T199,IF((T200&lt;&gt;T199)*($G$2="Y"),"same date, ", ""),IF((T200=T199)*(U200=U199)*(S200&lt;&gt;S199)*($G$2="Y"),"same collector and date, ", ""))))))))))&amp;(IF(ISBLANK(V200),"",V200&amp;", "))&amp;IF((AA200&lt;&gt;AA201)*($H$2="y"),AD200&amp;AE200,IF((AA200&lt;&gt;AA201)*($H$2="m"),AD200&amp;AG200,IF(($H$2&lt;&gt;"m")*($H$2&lt;&gt;"Y"),(IF(F200=0,"",F200&amp;" "&amp;$F$4&amp;" "))&amp;(IF(G200=0,"",G200&amp;" "&amp;$G$4&amp;" "))&amp;(IF(H200=0,"",H200&amp;" "&amp;H$4&amp;" "))&amp;(IF(I200=0,"",I200&amp;" "&amp;$I$4&amp;" "))&amp;(IF(J200=0,"",J200&amp;" "&amp;$J$4&amp;" "))&amp;IF((ISBLANK(C200)),"","("&amp;C200&amp;")"),"")))&amp;IF((B200=B201)*(K200=K201)*(L200=L201)*(M200=M201),IF(($H$2&lt;&gt;"m")*($H$2&lt;&gt;"Y"), ", ", IF((ISNUMBER(FIND(")",AE200))), ", ", "")),IF((B200=B201)*(K200=K201)*(L200=L201),";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v>
      </c>
      <c r="AI200" s="1"/>
    </row>
    <row r="201" spans="1:35" s="4" customFormat="1" x14ac:dyDescent="0.25">
      <c r="A201" s="3">
        <f t="shared" si="28"/>
        <v>1</v>
      </c>
      <c r="B201" s="53" t="str">
        <f t="shared" ref="B201:B264" si="32">D201&amp;E201</f>
        <v>Kukulcania arizonica</v>
      </c>
      <c r="C201" s="57" t="s">
        <v>205</v>
      </c>
      <c r="D201" s="57" t="s">
        <v>204</v>
      </c>
      <c r="E201" s="57"/>
      <c r="F201" s="57">
        <v>0</v>
      </c>
      <c r="G201" s="57">
        <v>1</v>
      </c>
      <c r="H201" s="57" t="s">
        <v>1144</v>
      </c>
      <c r="I201" s="57"/>
      <c r="J201" s="57"/>
      <c r="K201" s="57" t="s">
        <v>366</v>
      </c>
      <c r="L201" s="57" t="s">
        <v>90</v>
      </c>
      <c r="M201" s="54" t="s">
        <v>1121</v>
      </c>
      <c r="N201" s="57" t="s">
        <v>1145</v>
      </c>
      <c r="O201" s="58" t="s">
        <v>86</v>
      </c>
      <c r="P201" s="58"/>
      <c r="Q201" s="58" t="s">
        <v>86</v>
      </c>
      <c r="R201" s="58"/>
      <c r="S201" s="54" t="s">
        <v>1146</v>
      </c>
      <c r="T201" s="57" t="s">
        <v>1147</v>
      </c>
      <c r="U201" s="57" t="s">
        <v>1148</v>
      </c>
      <c r="V201" s="57"/>
      <c r="W201" s="57" t="s">
        <v>86</v>
      </c>
      <c r="X201" s="147">
        <f ca="1">IF(ISBLANK(D201),"",IF('order-admin-units'!$I$1&lt;&gt;"y", "", IF((K201="")*(ISBLANK(D201)=FALSE), 'order-admin-units'!$B$1+1, VLOOKUP(K201, ordercountry, 2))))</f>
        <v>1</v>
      </c>
      <c r="Y201" s="147">
        <f ca="1">IF(ISBLANK(D201),"",IF('order-admin-units'!$I$1&lt;&gt;"y", "", IF(L201="", 'order-admin-units'!$B$2+1, VLOOKUP(K201&amp;"@"&amp;L201, orderadmin, 2))))</f>
        <v>7</v>
      </c>
      <c r="Z201" s="147" t="str">
        <f t="shared" si="29"/>
        <v>USATexasBrewsterMarathon</v>
      </c>
      <c r="AA201" s="147" t="str">
        <f t="shared" si="30"/>
        <v>Kukulcania arizonicaUSATexasBrewsterMarathon[N30.20517°, W103.24462°]M.A. Cazier12/VI/1948</v>
      </c>
      <c r="AB201" s="147" t="str">
        <f t="shared" si="31"/>
        <v xml:space="preserve">Kukulcania arizonicaUSATexasBrewsterMarathon[N30.20517°, W103.24462°]M.A. Cazier12/VI/1948AMNH </v>
      </c>
      <c r="AC201" s="147" t="str">
        <f t="shared" si="25"/>
        <v>Kukulcania arizonicaUSATexasBrewsterMarathon[N30.20517°, W103.24462°]M.A. Cazier12/VI/1948</v>
      </c>
      <c r="AD201" s="11" t="str">
        <f t="shared" si="26"/>
        <v/>
      </c>
      <c r="AE201" s="11" t="str">
        <f t="array" ref="AE201">IF(ISBLANK(D201),"",IF(OR($H$2="y",$H$2="m"),IF(AA201=AA200,IF(OR(AB201=$AB$4:$AB200)=FALSE,AE200&amp;C201,AE200),"("&amp;C201)&amp;IF(AA201=AA202,IF(OR(AB202=$AB$4:$AB201)=FALSE,", ",""),") "),""))</f>
        <v/>
      </c>
      <c r="AF201" s="11" t="str">
        <f t="shared" si="27"/>
        <v/>
      </c>
      <c r="AG201" s="11" t="str">
        <f t="array" ref="AG201">IF(ISBLANK(D201),"",IF(OR($H$2="y",$H$2="m"),IF(AA201=AA200,IF(OR(AC201=$AC$4:$AC200)=FALSE,AG200&amp;AF201,AG200),"("&amp;AF201)&amp;IF(AA201=AA202,IF(OR(AC202=$AC$4:$AC201)=FALSE,", ",""),") "),""))</f>
        <v/>
      </c>
      <c r="AH201" s="10" t="str">
        <f>IF((ISBLANK(D201)),"",IF(D201=D200,AH200,"")&amp;IF(B200&lt;&gt;B201,((IF(ISBLANK(E201),$D$3&amp;"Non-type material: "&amp;$D$3,$D$3&amp;INDEX('type-categories'!$A$2:$B$100,MATCH(E201,'type-categories'!$A$2:$A$100,0),2)&amp;$D$3))),"")&amp;(IF(K201&lt;&gt;K200,$C$2&amp;K201&amp;$K$3&amp;$C$2&amp;" ",(IF(B201&lt;&gt;B200,$C$2&amp;K201&amp;$K$3&amp;$C$2&amp;" ",""))))&amp;(IF(L201="","",((IF(L201&lt;&gt;L200,$D$2&amp;L201&amp;$L$3&amp;$D$2&amp;" ",IF(B201&lt;&gt;B200,$D$2&amp;L201&amp;$L$3&amp;$D$2&amp;" ",""))))))&amp;(IF(M201="","",((IF(M201&lt;&gt;M200,$E$2&amp;M201&amp;$E$2&amp;","&amp;" ",IF(B201&lt;&gt;B200,$E$2&amp;M201&amp;$E$2&amp;",",""))))))&amp;(IF(N201="","",IF(N201&lt;&gt;N200,N201&amp;", ",IF(B201&lt;&gt;B200,N201&amp;", ",""))))&amp;(IF(ISBLANK(O201),"",(IF(O201&lt;&gt;O200,O201&amp;", ",IF(B201&lt;&gt;B200,O201&amp;", ","")))))&amp;(IF(ISBLANK(P201),"",(IF(P201&lt;&gt;P200,P201&amp;", ",IF(B201&lt;&gt;B200,P201&amp;", ",IF(Z201&lt;&gt;Z200,P201&amp;", ",""))))))&amp;(IF(ISBLANK(Q201),"",(IF(Q201&lt;&gt;Q200,Q201&amp;", ",IF(B201&lt;&gt;B200,Q201&amp;", ",IF(Z201&lt;&gt;Z200,Q201&amp;", ",""))))))&amp;(IF(ISBLANK(R201),"",(IF(R201&lt;&gt;R200,R201&amp;"m, ",IF(B201&lt;&gt;B200,R201&amp;"m, ",IF(Z201&lt;&gt;Z200,R201&amp;"m, ",""))))))&amp;IF(ISBLANK(S201),"",(IF(B201&lt;&gt;B200,S201&amp;", ",IF(S201&lt;&gt;S200,IF((Z201=Z200),"same locality "&amp;S201&amp;", ",S201&amp;", "),""))))&amp;(IF(ISBLANK(T201),"",(IF(T201&lt;&gt;T200,IF(ISBLANK(F$2),T201&amp;", ",T201&amp;" "&amp;F$2&amp;", "),(IF(B201&lt;&gt;B200,IF(ISBLANK(F$2),T201&amp;", ",T201&amp;" "&amp;F$2&amp;", "),(IF(Z201&lt;&gt;Z200,IF(ISBLANK(F$2),T201&amp;", ",T201&amp;" "&amp;F$2&amp;", "),IF((U201&lt;&gt;U200)*($G$2="Y"),"same collector, ","")))))))))&amp;(IF(ISBLANK(U201),"",(IF(U201&lt;&gt;U200,U201&amp;", ",(IF(B201&lt;&gt;B200,U201&amp;", ",IF(Z201&lt;&gt;Z200,U201&amp;", ",(IF(T201&lt;&gt;T200,IF((T201&lt;&gt;T200)*($G$2="Y"),"same date, ", ""),IF((T201=T200)*(U201=U200)*(S201&lt;&gt;S200)*($G$2="Y"),"same collector and date, ", ""))))))))))&amp;(IF(ISBLANK(V201),"",V201&amp;", "))&amp;IF((AA201&lt;&gt;AA202)*($H$2="y"),AD201&amp;AE201,IF((AA201&lt;&gt;AA202)*($H$2="m"),AD201&amp;AG201,IF(($H$2&lt;&gt;"m")*($H$2&lt;&gt;"Y"),(IF(F201=0,"",F201&amp;" "&amp;$F$4&amp;" "))&amp;(IF(G201=0,"",G201&amp;" "&amp;$G$4&amp;" "))&amp;(IF(H201=0,"",H201&amp;" "&amp;H$4&amp;" "))&amp;(IF(I201=0,"",I201&amp;" "&amp;$I$4&amp;" "))&amp;(IF(J201=0,"",J201&amp;" "&amp;$J$4&amp;" "))&amp;IF((ISBLANK(C201)),"","("&amp;C201&amp;")"),"")))&amp;IF((B201=B202)*(K201=K202)*(L201=L202)*(M201=M202),IF(($H$2&lt;&gt;"m")*($H$2&lt;&gt;"Y"), ", ", IF((ISNUMBER(FIND(")",AE201))), ", ", "")),IF((B201=B202)*(K201=K202)*(L201=L202),";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v>
      </c>
      <c r="AI201" s="1"/>
    </row>
    <row r="202" spans="1:35" s="4" customFormat="1" x14ac:dyDescent="0.25">
      <c r="A202" s="3">
        <f t="shared" si="28"/>
        <v>1</v>
      </c>
      <c r="B202" s="53" t="str">
        <f t="shared" si="32"/>
        <v>Kukulcania arizonica</v>
      </c>
      <c r="C202" s="57" t="s">
        <v>205</v>
      </c>
      <c r="D202" s="57" t="s">
        <v>204</v>
      </c>
      <c r="E202" s="57"/>
      <c r="F202" s="57">
        <v>0</v>
      </c>
      <c r="G202" s="57">
        <v>1</v>
      </c>
      <c r="H202" s="57">
        <v>0</v>
      </c>
      <c r="I202" s="57"/>
      <c r="J202" s="57"/>
      <c r="K202" s="57" t="s">
        <v>366</v>
      </c>
      <c r="L202" s="57" t="s">
        <v>90</v>
      </c>
      <c r="M202" s="54" t="s">
        <v>1121</v>
      </c>
      <c r="N202" s="57" t="s">
        <v>1149</v>
      </c>
      <c r="O202" s="58" t="s">
        <v>1150</v>
      </c>
      <c r="P202" s="58" t="s">
        <v>1151</v>
      </c>
      <c r="Q202" s="58" t="s">
        <v>86</v>
      </c>
      <c r="R202" s="58"/>
      <c r="S202" s="54" t="s">
        <v>1152</v>
      </c>
      <c r="T202" s="57" t="s">
        <v>1153</v>
      </c>
      <c r="U202" s="57" t="s">
        <v>1154</v>
      </c>
      <c r="V202" s="57"/>
      <c r="W202" s="57" t="s">
        <v>86</v>
      </c>
      <c r="X202" s="147">
        <f ca="1">IF(ISBLANK(D202),"",IF('order-admin-units'!$I$1&lt;&gt;"y", "", IF((K202="")*(ISBLANK(D202)=FALSE), 'order-admin-units'!$B$1+1, VLOOKUP(K202, ordercountry, 2))))</f>
        <v>1</v>
      </c>
      <c r="Y202" s="147">
        <f ca="1">IF(ISBLANK(D202),"",IF('order-admin-units'!$I$1&lt;&gt;"y", "", IF(L202="", 'order-admin-units'!$B$2+1, VLOOKUP(K202&amp;"@"&amp;L202, orderadmin, 2))))</f>
        <v>7</v>
      </c>
      <c r="Z202" s="147" t="str">
        <f t="shared" si="29"/>
        <v>USATexasBrewsterPresidioMSU Dalquest Research Site, 18 rd mi NE Sauceda</v>
      </c>
      <c r="AA202" s="147" t="str">
        <f t="shared" si="30"/>
        <v>Kukulcania arizonicaUSATexasBrewsterPresidioMSU Dalquest Research Site, 18 rd mi NE Saucedaunder rocks, desert scrub(N29.55667°, W103.79417°)N. Platnick &amp; D. Ubick4/X/2005</v>
      </c>
      <c r="AB202" s="147" t="str">
        <f t="shared" si="31"/>
        <v xml:space="preserve">Kukulcania arizonicaUSATexasBrewsterPresidioMSU Dalquest Research Site, 18 rd mi NE Saucedaunder rocks, desert scrub(N29.55667°, W103.79417°)N. Platnick &amp; D. Ubick4/X/2005AMNH </v>
      </c>
      <c r="AC202" s="147" t="str">
        <f t="shared" si="25"/>
        <v>Kukulcania arizonicaUSATexasBrewsterPresidioMSU Dalquest Research Site, 18 rd mi NE Saucedaunder rocks, desert scrub(N29.55667°, W103.79417°)N. Platnick &amp; D. Ubick4/X/2005</v>
      </c>
      <c r="AD202" s="11" t="str">
        <f t="shared" si="26"/>
        <v/>
      </c>
      <c r="AE202" s="11" t="str">
        <f t="array" ref="AE202">IF(ISBLANK(D202),"",IF(OR($H$2="y",$H$2="m"),IF(AA202=AA201,IF(OR(AB202=$AB$4:$AB201)=FALSE,AE201&amp;C202,AE201),"("&amp;C202)&amp;IF(AA202=AA203,IF(OR(AB203=$AB$4:$AB202)=FALSE,", ",""),") "),""))</f>
        <v/>
      </c>
      <c r="AF202" s="11" t="str">
        <f t="shared" si="27"/>
        <v/>
      </c>
      <c r="AG202" s="11" t="str">
        <f t="array" ref="AG202">IF(ISBLANK(D202),"",IF(OR($H$2="y",$H$2="m"),IF(AA202=AA201,IF(OR(AC202=$AC$4:$AC201)=FALSE,AG201&amp;AF202,AG201),"("&amp;AF202)&amp;IF(AA202=AA203,IF(OR(AC203=$AC$4:$AC202)=FALSE,", ",""),") "),""))</f>
        <v/>
      </c>
      <c r="AH202" s="10" t="str">
        <f>IF((ISBLANK(D202)),"",IF(D202=D201,AH201,"")&amp;IF(B201&lt;&gt;B202,((IF(ISBLANK(E202),$D$3&amp;"Non-type material: "&amp;$D$3,$D$3&amp;INDEX('type-categories'!$A$2:$B$100,MATCH(E202,'type-categories'!$A$2:$A$100,0),2)&amp;$D$3))),"")&amp;(IF(K202&lt;&gt;K201,$C$2&amp;K202&amp;$K$3&amp;$C$2&amp;" ",(IF(B202&lt;&gt;B201,$C$2&amp;K202&amp;$K$3&amp;$C$2&amp;" ",""))))&amp;(IF(L202="","",((IF(L202&lt;&gt;L201,$D$2&amp;L202&amp;$L$3&amp;$D$2&amp;" ",IF(B202&lt;&gt;B201,$D$2&amp;L202&amp;$L$3&amp;$D$2&amp;" ",""))))))&amp;(IF(M202="","",((IF(M202&lt;&gt;M201,$E$2&amp;M202&amp;$E$2&amp;","&amp;" ",IF(B202&lt;&gt;B201,$E$2&amp;M202&amp;$E$2&amp;",",""))))))&amp;(IF(N202="","",IF(N202&lt;&gt;N201,N202&amp;", ",IF(B202&lt;&gt;B201,N202&amp;", ",""))))&amp;(IF(ISBLANK(O202),"",(IF(O202&lt;&gt;O201,O202&amp;", ",IF(B202&lt;&gt;B201,O202&amp;", ","")))))&amp;(IF(ISBLANK(P202),"",(IF(P202&lt;&gt;P201,P202&amp;", ",IF(B202&lt;&gt;B201,P202&amp;", ",IF(Z202&lt;&gt;Z201,P202&amp;", ",""))))))&amp;(IF(ISBLANK(Q202),"",(IF(Q202&lt;&gt;Q201,Q202&amp;", ",IF(B202&lt;&gt;B201,Q202&amp;", ",IF(Z202&lt;&gt;Z201,Q202&amp;", ",""))))))&amp;(IF(ISBLANK(R202),"",(IF(R202&lt;&gt;R201,R202&amp;"m, ",IF(B202&lt;&gt;B201,R202&amp;"m, ",IF(Z202&lt;&gt;Z201,R202&amp;"m, ",""))))))&amp;IF(ISBLANK(S202),"",(IF(B202&lt;&gt;B201,S202&amp;", ",IF(S202&lt;&gt;S201,IF((Z202=Z201),"same locality "&amp;S202&amp;", ",S202&amp;", "),""))))&amp;(IF(ISBLANK(T202),"",(IF(T202&lt;&gt;T201,IF(ISBLANK(F$2),T202&amp;", ",T202&amp;" "&amp;F$2&amp;", "),(IF(B202&lt;&gt;B201,IF(ISBLANK(F$2),T202&amp;", ",T202&amp;" "&amp;F$2&amp;", "),(IF(Z202&lt;&gt;Z201,IF(ISBLANK(F$2),T202&amp;", ",T202&amp;" "&amp;F$2&amp;", "),IF((U202&lt;&gt;U201)*($G$2="Y"),"same collector, ","")))))))))&amp;(IF(ISBLANK(U202),"",(IF(U202&lt;&gt;U201,U202&amp;", ",(IF(B202&lt;&gt;B201,U202&amp;", ",IF(Z202&lt;&gt;Z201,U202&amp;", ",(IF(T202&lt;&gt;T201,IF((T202&lt;&gt;T201)*($G$2="Y"),"same date, ", ""),IF((T202=T201)*(U202=U201)*(S202&lt;&gt;S201)*($G$2="Y"),"same collector and date, ", ""))))))))))&amp;(IF(ISBLANK(V202),"",V202&amp;", "))&amp;IF((AA202&lt;&gt;AA203)*($H$2="y"),AD202&amp;AE202,IF((AA202&lt;&gt;AA203)*($H$2="m"),AD202&amp;AG202,IF(($H$2&lt;&gt;"m")*($H$2&lt;&gt;"Y"),(IF(F202=0,"",F202&amp;" "&amp;$F$4&amp;" "))&amp;(IF(G202=0,"",G202&amp;" "&amp;$G$4&amp;" "))&amp;(IF(H202=0,"",H202&amp;" "&amp;H$4&amp;" "))&amp;(IF(I202=0,"",I202&amp;" "&amp;$I$4&amp;" "))&amp;(IF(J202=0,"",J202&amp;" "&amp;$J$4&amp;" "))&amp;IF((ISBLANK(C202)),"","("&amp;C202&amp;")"),"")))&amp;IF((B202=B203)*(K202=K203)*(L202=L203)*(M202=M203),IF(($H$2&lt;&gt;"m")*($H$2&lt;&gt;"Y"), ", ", IF((ISNUMBER(FIND(")",AE202))), ", ", "")),IF((B202=B203)*(K202=K203)*(L202=L203),";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v>
      </c>
      <c r="AI202" s="1"/>
    </row>
    <row r="203" spans="1:35" s="4" customFormat="1" x14ac:dyDescent="0.25">
      <c r="A203" s="3">
        <f t="shared" si="28"/>
        <v>1</v>
      </c>
      <c r="B203" s="53" t="str">
        <f t="shared" si="32"/>
        <v>Kukulcania arizonica</v>
      </c>
      <c r="C203" s="57" t="s">
        <v>333</v>
      </c>
      <c r="D203" s="57" t="s">
        <v>204</v>
      </c>
      <c r="E203" s="57"/>
      <c r="F203" s="57">
        <v>0</v>
      </c>
      <c r="G203" s="57">
        <v>1</v>
      </c>
      <c r="H203" s="57">
        <v>0</v>
      </c>
      <c r="I203" s="57"/>
      <c r="J203" s="57"/>
      <c r="K203" s="57" t="s">
        <v>366</v>
      </c>
      <c r="L203" s="57" t="s">
        <v>90</v>
      </c>
      <c r="M203" s="54" t="s">
        <v>1121</v>
      </c>
      <c r="N203" s="57" t="s">
        <v>1155</v>
      </c>
      <c r="O203" s="58" t="s">
        <v>86</v>
      </c>
      <c r="P203" s="58" t="s">
        <v>1156</v>
      </c>
      <c r="Q203" s="58" t="s">
        <v>86</v>
      </c>
      <c r="R203" s="58"/>
      <c r="S203" s="54" t="s">
        <v>1157</v>
      </c>
      <c r="T203" s="57" t="s">
        <v>1158</v>
      </c>
      <c r="U203" s="57" t="s">
        <v>1159</v>
      </c>
      <c r="V203" s="57"/>
      <c r="W203" s="57" t="s">
        <v>144</v>
      </c>
      <c r="X203" s="147">
        <f ca="1">IF(ISBLANK(D203),"",IF('order-admin-units'!$I$1&lt;&gt;"y", "", IF((K203="")*(ISBLANK(D203)=FALSE), 'order-admin-units'!$B$1+1, VLOOKUP(K203, ordercountry, 2))))</f>
        <v>1</v>
      </c>
      <c r="Y203" s="147">
        <f ca="1">IF(ISBLANK(D203),"",IF('order-admin-units'!$I$1&lt;&gt;"y", "", IF(L203="", 'order-admin-units'!$B$2+1, VLOOKUP(K203&amp;"@"&amp;L203, orderadmin, 2))))</f>
        <v>7</v>
      </c>
      <c r="Z203" s="147" t="str">
        <f t="shared" si="29"/>
        <v>USATexasBrewsterWindow Trail</v>
      </c>
      <c r="AA203" s="147" t="str">
        <f t="shared" si="30"/>
        <v>Kukulcania arizonicaUSATexasBrewsterWindow Trailunder large rock[N29.27553°, W103.31621°]C.L. Reid17/IX/1960</v>
      </c>
      <c r="AB203" s="147" t="str">
        <f t="shared" si="31"/>
        <v>Kukulcania arizonicaUSATexasBrewsterWindow Trailunder large rock[N29.27553°, W103.31621°]C.L. Reid17/IX/1960MCZ 145405</v>
      </c>
      <c r="AC203" s="147" t="str">
        <f t="shared" si="25"/>
        <v>Kukulcania arizonicaUSATexasBrewsterWindow Trailunder large rock[N29.27553°, W103.31621°]C.L. Reid17/IX/1960</v>
      </c>
      <c r="AD203" s="11" t="str">
        <f t="shared" si="26"/>
        <v/>
      </c>
      <c r="AE203" s="11" t="str">
        <f t="array" ref="AE203">IF(ISBLANK(D203),"",IF(OR($H$2="y",$H$2="m"),IF(AA203=AA202,IF(OR(AB203=$AB$4:$AB202)=FALSE,AE202&amp;C203,AE202),"("&amp;C203)&amp;IF(AA203=AA204,IF(OR(AB204=$AB$4:$AB203)=FALSE,", ",""),") "),""))</f>
        <v/>
      </c>
      <c r="AF203" s="11" t="str">
        <f t="shared" si="27"/>
        <v/>
      </c>
      <c r="AG203" s="11" t="str">
        <f t="array" ref="AG203">IF(ISBLANK(D203),"",IF(OR($H$2="y",$H$2="m"),IF(AA203=AA202,IF(OR(AC203=$AC$4:$AC202)=FALSE,AG202&amp;AF203,AG202),"("&amp;AF203)&amp;IF(AA203=AA204,IF(OR(AC204=$AC$4:$AC203)=FALSE,", ",""),") "),""))</f>
        <v/>
      </c>
      <c r="AH203" s="10" t="str">
        <f>IF((ISBLANK(D203)),"",IF(D203=D202,AH202,"")&amp;IF(B202&lt;&gt;B203,((IF(ISBLANK(E203),$D$3&amp;"Non-type material: "&amp;$D$3,$D$3&amp;INDEX('type-categories'!$A$2:$B$100,MATCH(E203,'type-categories'!$A$2:$A$100,0),2)&amp;$D$3))),"")&amp;(IF(K203&lt;&gt;K202,$C$2&amp;K203&amp;$K$3&amp;$C$2&amp;" ",(IF(B203&lt;&gt;B202,$C$2&amp;K203&amp;$K$3&amp;$C$2&amp;" ",""))))&amp;(IF(L203="","",((IF(L203&lt;&gt;L202,$D$2&amp;L203&amp;$L$3&amp;$D$2&amp;" ",IF(B203&lt;&gt;B202,$D$2&amp;L203&amp;$L$3&amp;$D$2&amp;" ",""))))))&amp;(IF(M203="","",((IF(M203&lt;&gt;M202,$E$2&amp;M203&amp;$E$2&amp;","&amp;" ",IF(B203&lt;&gt;B202,$E$2&amp;M203&amp;$E$2&amp;",",""))))))&amp;(IF(N203="","",IF(N203&lt;&gt;N202,N203&amp;", ",IF(B203&lt;&gt;B202,N203&amp;", ",""))))&amp;(IF(ISBLANK(O203),"",(IF(O203&lt;&gt;O202,O203&amp;", ",IF(B203&lt;&gt;B202,O203&amp;", ","")))))&amp;(IF(ISBLANK(P203),"",(IF(P203&lt;&gt;P202,P203&amp;", ",IF(B203&lt;&gt;B202,P203&amp;", ",IF(Z203&lt;&gt;Z202,P203&amp;", ",""))))))&amp;(IF(ISBLANK(Q203),"",(IF(Q203&lt;&gt;Q202,Q203&amp;", ",IF(B203&lt;&gt;B202,Q203&amp;", ",IF(Z203&lt;&gt;Z202,Q203&amp;", ",""))))))&amp;(IF(ISBLANK(R203),"",(IF(R203&lt;&gt;R202,R203&amp;"m, ",IF(B203&lt;&gt;B202,R203&amp;"m, ",IF(Z203&lt;&gt;Z202,R203&amp;"m, ",""))))))&amp;IF(ISBLANK(S203),"",(IF(B203&lt;&gt;B202,S203&amp;", ",IF(S203&lt;&gt;S202,IF((Z203=Z202),"same locality "&amp;S203&amp;", ",S203&amp;", "),""))))&amp;(IF(ISBLANK(T203),"",(IF(T203&lt;&gt;T202,IF(ISBLANK(F$2),T203&amp;", ",T203&amp;" "&amp;F$2&amp;", "),(IF(B203&lt;&gt;B202,IF(ISBLANK(F$2),T203&amp;", ",T203&amp;" "&amp;F$2&amp;", "),(IF(Z203&lt;&gt;Z202,IF(ISBLANK(F$2),T203&amp;", ",T203&amp;" "&amp;F$2&amp;", "),IF((U203&lt;&gt;U202)*($G$2="Y"),"same collector, ","")))))))))&amp;(IF(ISBLANK(U203),"",(IF(U203&lt;&gt;U202,U203&amp;", ",(IF(B203&lt;&gt;B202,U203&amp;", ",IF(Z203&lt;&gt;Z202,U203&amp;", ",(IF(T203&lt;&gt;T202,IF((T203&lt;&gt;T202)*($G$2="Y"),"same date, ", ""),IF((T203=T202)*(U203=U202)*(S203&lt;&gt;S202)*($G$2="Y"),"same collector and date, ", ""))))))))))&amp;(IF(ISBLANK(V203),"",V203&amp;", "))&amp;IF((AA203&lt;&gt;AA204)*($H$2="y"),AD203&amp;AE203,IF((AA203&lt;&gt;AA204)*($H$2="m"),AD203&amp;AG203,IF(($H$2&lt;&gt;"m")*($H$2&lt;&gt;"Y"),(IF(F203=0,"",F203&amp;" "&amp;$F$4&amp;" "))&amp;(IF(G203=0,"",G203&amp;" "&amp;$G$4&amp;" "))&amp;(IF(H203=0,"",H203&amp;" "&amp;H$4&amp;" "))&amp;(IF(I203=0,"",I203&amp;" "&amp;$I$4&amp;" "))&amp;(IF(J203=0,"",J203&amp;" "&amp;$J$4&amp;" "))&amp;IF((ISBLANK(C203)),"","("&amp;C203&amp;")"),"")))&amp;IF((B203=B204)*(K203=K204)*(L203=L204)*(M203=M204),IF(($H$2&lt;&gt;"m")*($H$2&lt;&gt;"Y"), ", ", IF((ISNUMBER(FIND(")",AE203))), ", ", "")),IF((B203=B204)*(K203=K204)*(L203=L204),";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v>
      </c>
      <c r="AI203" s="1"/>
    </row>
    <row r="204" spans="1:35" s="4" customFormat="1" x14ac:dyDescent="0.25">
      <c r="A204" s="3">
        <f t="shared" si="28"/>
        <v>1</v>
      </c>
      <c r="B204" s="53" t="str">
        <f t="shared" si="32"/>
        <v>Kukulcania arizonica</v>
      </c>
      <c r="C204" s="57" t="s">
        <v>234</v>
      </c>
      <c r="D204" s="57" t="s">
        <v>204</v>
      </c>
      <c r="E204" s="57"/>
      <c r="F204" s="57">
        <v>0</v>
      </c>
      <c r="G204" s="57">
        <v>1</v>
      </c>
      <c r="H204" s="57">
        <v>0</v>
      </c>
      <c r="I204" s="57"/>
      <c r="J204" s="57"/>
      <c r="K204" s="57" t="s">
        <v>366</v>
      </c>
      <c r="L204" s="57" t="s">
        <v>90</v>
      </c>
      <c r="M204" s="54" t="s">
        <v>1160</v>
      </c>
      <c r="N204" s="57" t="s">
        <v>1161</v>
      </c>
      <c r="O204" s="58" t="s">
        <v>1162</v>
      </c>
      <c r="P204" s="58"/>
      <c r="Q204" s="58" t="s">
        <v>86</v>
      </c>
      <c r="R204" s="58"/>
      <c r="S204" s="54" t="s">
        <v>1163</v>
      </c>
      <c r="T204" s="57" t="s">
        <v>1164</v>
      </c>
      <c r="U204" s="57" t="s">
        <v>1165</v>
      </c>
      <c r="V204" s="57"/>
      <c r="W204" s="57" t="s">
        <v>86</v>
      </c>
      <c r="X204" s="147">
        <f ca="1">IF(ISBLANK(D204),"",IF('order-admin-units'!$I$1&lt;&gt;"y", "", IF((K204="")*(ISBLANK(D204)=FALSE), 'order-admin-units'!$B$1+1, VLOOKUP(K204, ordercountry, 2))))</f>
        <v>1</v>
      </c>
      <c r="Y204" s="147">
        <f ca="1">IF(ISBLANK(D204),"",IF('order-admin-units'!$I$1&lt;&gt;"y", "", IF(L204="", 'order-admin-units'!$B$2+1, VLOOKUP(K204&amp;"@"&amp;L204, orderadmin, 2))))</f>
        <v>7</v>
      </c>
      <c r="Z204" s="147" t="str">
        <f t="shared" si="29"/>
        <v>USATexasBurnetHays4 km NW Wimberley, at Little Twin Sisters Peaks</v>
      </c>
      <c r="AA204" s="147" t="str">
        <f t="shared" si="30"/>
        <v>Kukulcania arizonicaUSATexasBurnetHays4 km NW Wimberley, at Little Twin Sisters Peaks(N30.51667°, W98.11667°)W.E. Steiner et al.9–10/III/1995</v>
      </c>
      <c r="AB204" s="147" t="str">
        <f t="shared" si="31"/>
        <v xml:space="preserve">Kukulcania arizonicaUSATexasBurnetHays4 km NW Wimberley, at Little Twin Sisters Peaks(N30.51667°, W98.11667°)W.E. Steiner et al.9–10/III/1995USNM </v>
      </c>
      <c r="AC204" s="147" t="str">
        <f t="shared" si="25"/>
        <v>Kukulcania arizonicaUSATexasBurnetHays4 km NW Wimberley, at Little Twin Sisters Peaks(N30.51667°, W98.11667°)W.E. Steiner et al.9–10/III/1995</v>
      </c>
      <c r="AD204" s="11" t="str">
        <f t="shared" si="26"/>
        <v/>
      </c>
      <c r="AE204" s="11" t="str">
        <f t="array" ref="AE204">IF(ISBLANK(D204),"",IF(OR($H$2="y",$H$2="m"),IF(AA204=AA203,IF(OR(AB204=$AB$4:$AB203)=FALSE,AE203&amp;C204,AE203),"("&amp;C204)&amp;IF(AA204=AA205,IF(OR(AB205=$AB$4:$AB204)=FALSE,", ",""),") "),""))</f>
        <v/>
      </c>
      <c r="AF204" s="11" t="str">
        <f t="shared" si="27"/>
        <v/>
      </c>
      <c r="AG204" s="11" t="str">
        <f t="array" ref="AG204">IF(ISBLANK(D204),"",IF(OR($H$2="y",$H$2="m"),IF(AA204=AA203,IF(OR(AC204=$AC$4:$AC203)=FALSE,AG203&amp;AF204,AG203),"("&amp;AF204)&amp;IF(AA204=AA205,IF(OR(AC205=$AC$4:$AC204)=FALSE,", ",""),") "),""))</f>
        <v/>
      </c>
      <c r="AH204" s="10" t="str">
        <f>IF((ISBLANK(D204)),"",IF(D204=D203,AH203,"")&amp;IF(B203&lt;&gt;B204,((IF(ISBLANK(E204),$D$3&amp;"Non-type material: "&amp;$D$3,$D$3&amp;INDEX('type-categories'!$A$2:$B$100,MATCH(E204,'type-categories'!$A$2:$A$100,0),2)&amp;$D$3))),"")&amp;(IF(K204&lt;&gt;K203,$C$2&amp;K204&amp;$K$3&amp;$C$2&amp;" ",(IF(B204&lt;&gt;B203,$C$2&amp;K204&amp;$K$3&amp;$C$2&amp;" ",""))))&amp;(IF(L204="","",((IF(L204&lt;&gt;L203,$D$2&amp;L204&amp;$L$3&amp;$D$2&amp;" ",IF(B204&lt;&gt;B203,$D$2&amp;L204&amp;$L$3&amp;$D$2&amp;" ",""))))))&amp;(IF(M204="","",((IF(M204&lt;&gt;M203,$E$2&amp;M204&amp;$E$2&amp;","&amp;" ",IF(B204&lt;&gt;B203,$E$2&amp;M204&amp;$E$2&amp;",",""))))))&amp;(IF(N204="","",IF(N204&lt;&gt;N203,N204&amp;", ",IF(B204&lt;&gt;B203,N204&amp;", ",""))))&amp;(IF(ISBLANK(O204),"",(IF(O204&lt;&gt;O203,O204&amp;", ",IF(B204&lt;&gt;B203,O204&amp;", ","")))))&amp;(IF(ISBLANK(P204),"",(IF(P204&lt;&gt;P203,P204&amp;", ",IF(B204&lt;&gt;B203,P204&amp;", ",IF(Z204&lt;&gt;Z203,P204&amp;", ",""))))))&amp;(IF(ISBLANK(Q204),"",(IF(Q204&lt;&gt;Q203,Q204&amp;", ",IF(B204&lt;&gt;B203,Q204&amp;", ",IF(Z204&lt;&gt;Z203,Q204&amp;", ",""))))))&amp;(IF(ISBLANK(R204),"",(IF(R204&lt;&gt;R203,R204&amp;"m, ",IF(B204&lt;&gt;B203,R204&amp;"m, ",IF(Z204&lt;&gt;Z203,R204&amp;"m, ",""))))))&amp;IF(ISBLANK(S204),"",(IF(B204&lt;&gt;B203,S204&amp;", ",IF(S204&lt;&gt;S203,IF((Z204=Z203),"same locality "&amp;S204&amp;", ",S204&amp;", "),""))))&amp;(IF(ISBLANK(T204),"",(IF(T204&lt;&gt;T203,IF(ISBLANK(F$2),T204&amp;", ",T204&amp;" "&amp;F$2&amp;", "),(IF(B204&lt;&gt;B203,IF(ISBLANK(F$2),T204&amp;", ",T204&amp;" "&amp;F$2&amp;", "),(IF(Z204&lt;&gt;Z203,IF(ISBLANK(F$2),T204&amp;", ",T204&amp;" "&amp;F$2&amp;", "),IF((U204&lt;&gt;U203)*($G$2="Y"),"same collector, ","")))))))))&amp;(IF(ISBLANK(U204),"",(IF(U204&lt;&gt;U203,U204&amp;", ",(IF(B204&lt;&gt;B203,U204&amp;", ",IF(Z204&lt;&gt;Z203,U204&amp;", ",(IF(T204&lt;&gt;T203,IF((T204&lt;&gt;T203)*($G$2="Y"),"same date, ", ""),IF((T204=T203)*(U204=U203)*(S204&lt;&gt;S203)*($G$2="Y"),"same collector and date, ", ""))))))))))&amp;(IF(ISBLANK(V204),"",V204&amp;", "))&amp;IF((AA204&lt;&gt;AA205)*($H$2="y"),AD204&amp;AE204,IF((AA204&lt;&gt;AA205)*($H$2="m"),AD204&amp;AG204,IF(($H$2&lt;&gt;"m")*($H$2&lt;&gt;"Y"),(IF(F204=0,"",F204&amp;" "&amp;$F$4&amp;" "))&amp;(IF(G204=0,"",G204&amp;" "&amp;$G$4&amp;" "))&amp;(IF(H204=0,"",H204&amp;" "&amp;H$4&amp;" "))&amp;(IF(I204=0,"",I204&amp;" "&amp;$I$4&amp;" "))&amp;(IF(J204=0,"",J204&amp;" "&amp;$J$4&amp;" "))&amp;IF((ISBLANK(C204)),"","("&amp;C204&amp;")"),"")))&amp;IF((B204=B205)*(K204=K205)*(L204=L205)*(M204=M205),IF(($H$2&lt;&gt;"m")*($H$2&lt;&gt;"Y"), ", ", IF((ISNUMBER(FIND(")",AE204))), ", ", "")),IF((B204=B205)*(K204=K205)*(L204=L205),";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v>
      </c>
      <c r="AI204" s="1"/>
    </row>
    <row r="205" spans="1:35" s="1" customFormat="1" x14ac:dyDescent="0.25">
      <c r="A205" s="3">
        <f t="shared" si="28"/>
        <v>1</v>
      </c>
      <c r="B205" s="53" t="str">
        <f t="shared" si="32"/>
        <v>Kukulcania arizonica</v>
      </c>
      <c r="C205" s="57" t="s">
        <v>205</v>
      </c>
      <c r="D205" s="57" t="s">
        <v>204</v>
      </c>
      <c r="E205" s="57"/>
      <c r="F205" s="57">
        <v>0</v>
      </c>
      <c r="G205" s="57">
        <v>1</v>
      </c>
      <c r="H205" s="57">
        <v>0</v>
      </c>
      <c r="I205" s="57"/>
      <c r="J205" s="57"/>
      <c r="K205" s="57" t="s">
        <v>366</v>
      </c>
      <c r="L205" s="57" t="s">
        <v>90</v>
      </c>
      <c r="M205" s="54" t="s">
        <v>1166</v>
      </c>
      <c r="N205" s="57" t="s">
        <v>1167</v>
      </c>
      <c r="O205" s="58" t="s">
        <v>1168</v>
      </c>
      <c r="P205" s="58"/>
      <c r="Q205" s="58" t="s">
        <v>86</v>
      </c>
      <c r="R205" s="58"/>
      <c r="S205" s="54" t="s">
        <v>1169</v>
      </c>
      <c r="T205" s="57"/>
      <c r="U205" s="57" t="s">
        <v>1170</v>
      </c>
      <c r="V205" s="57"/>
      <c r="W205" s="57" t="s">
        <v>86</v>
      </c>
      <c r="X205" s="147">
        <f ca="1">IF(ISBLANK(D205),"",IF('order-admin-units'!$I$1&lt;&gt;"y", "", IF((K205="")*(ISBLANK(D205)=FALSE), 'order-admin-units'!$B$1+1, VLOOKUP(K205, ordercountry, 2))))</f>
        <v>1</v>
      </c>
      <c r="Y205" s="147">
        <f ca="1">IF(ISBLANK(D205),"",IF('order-admin-units'!$I$1&lt;&gt;"y", "", IF(L205="", 'order-admin-units'!$B$2+1, VLOOKUP(K205&amp;"@"&amp;L205, orderadmin, 2))))</f>
        <v>7</v>
      </c>
      <c r="Z205" s="147" t="str">
        <f t="shared" si="29"/>
        <v>USATexasCameronLeguna Atascosa Wildlife Refugeeast shore of Cayo Atascosa, near damsite</v>
      </c>
      <c r="AA205" s="147" t="str">
        <f t="shared" si="30"/>
        <v>Kukulcania arizonicaUSATexasCameronLeguna Atascosa Wildlife Refugeeast shore of Cayo Atascosa, near damsite[N26.22835°, W97.34865°]29/I/1959</v>
      </c>
      <c r="AB205" s="147" t="str">
        <f t="shared" si="31"/>
        <v xml:space="preserve">Kukulcania arizonicaUSATexasCameronLeguna Atascosa Wildlife Refugeeast shore of Cayo Atascosa, near damsite[N26.22835°, W97.34865°]29/I/1959AMNH </v>
      </c>
      <c r="AC205" s="147" t="str">
        <f t="shared" si="25"/>
        <v>Kukulcania arizonicaUSATexasCameronLeguna Atascosa Wildlife Refugeeast shore of Cayo Atascosa, near damsite[N26.22835°, W97.34865°]29/I/1959</v>
      </c>
      <c r="AD205" s="11" t="str">
        <f t="shared" si="26"/>
        <v/>
      </c>
      <c r="AE205" s="11" t="str">
        <f t="array" ref="AE205">IF(ISBLANK(D205),"",IF(OR($H$2="y",$H$2="m"),IF(AA205=AA204,IF(OR(AB205=$AB$4:$AB204)=FALSE,AE204&amp;C205,AE204),"("&amp;C205)&amp;IF(AA205=AA206,IF(OR(AB206=$AB$4:$AB205)=FALSE,", ",""),") "),""))</f>
        <v/>
      </c>
      <c r="AF205" s="11" t="str">
        <f t="shared" si="27"/>
        <v/>
      </c>
      <c r="AG205" s="11" t="str">
        <f t="array" ref="AG205">IF(ISBLANK(D205),"",IF(OR($H$2="y",$H$2="m"),IF(AA205=AA204,IF(OR(AC205=$AC$4:$AC204)=FALSE,AG204&amp;AF205,AG204),"("&amp;AF205)&amp;IF(AA205=AA206,IF(OR(AC206=$AC$4:$AC205)=FALSE,", ",""),") "),""))</f>
        <v/>
      </c>
      <c r="AH205" s="10" t="str">
        <f>IF((ISBLANK(D205)),"",IF(D205=D204,AH204,"")&amp;IF(B204&lt;&gt;B205,((IF(ISBLANK(E205),$D$3&amp;"Non-type material: "&amp;$D$3,$D$3&amp;INDEX('type-categories'!$A$2:$B$100,MATCH(E205,'type-categories'!$A$2:$A$100,0),2)&amp;$D$3))),"")&amp;(IF(K205&lt;&gt;K204,$C$2&amp;K205&amp;$K$3&amp;$C$2&amp;" ",(IF(B205&lt;&gt;B204,$C$2&amp;K205&amp;$K$3&amp;$C$2&amp;" ",""))))&amp;(IF(L205="","",((IF(L205&lt;&gt;L204,$D$2&amp;L205&amp;$L$3&amp;$D$2&amp;" ",IF(B205&lt;&gt;B204,$D$2&amp;L205&amp;$L$3&amp;$D$2&amp;" ",""))))))&amp;(IF(M205="","",((IF(M205&lt;&gt;M204,$E$2&amp;M205&amp;$E$2&amp;","&amp;" ",IF(B205&lt;&gt;B204,$E$2&amp;M205&amp;$E$2&amp;",",""))))))&amp;(IF(N205="","",IF(N205&lt;&gt;N204,N205&amp;", ",IF(B205&lt;&gt;B204,N205&amp;", ",""))))&amp;(IF(ISBLANK(O205),"",(IF(O205&lt;&gt;O204,O205&amp;", ",IF(B205&lt;&gt;B204,O205&amp;", ","")))))&amp;(IF(ISBLANK(P205),"",(IF(P205&lt;&gt;P204,P205&amp;", ",IF(B205&lt;&gt;B204,P205&amp;", ",IF(Z205&lt;&gt;Z204,P205&amp;", ",""))))))&amp;(IF(ISBLANK(Q205),"",(IF(Q205&lt;&gt;Q204,Q205&amp;", ",IF(B205&lt;&gt;B204,Q205&amp;", ",IF(Z205&lt;&gt;Z204,Q205&amp;", ",""))))))&amp;(IF(ISBLANK(R205),"",(IF(R205&lt;&gt;R204,R205&amp;"m, ",IF(B205&lt;&gt;B204,R205&amp;"m, ",IF(Z205&lt;&gt;Z204,R205&amp;"m, ",""))))))&amp;IF(ISBLANK(S205),"",(IF(B205&lt;&gt;B204,S205&amp;", ",IF(S205&lt;&gt;S204,IF((Z205=Z204),"same locality "&amp;S205&amp;", ",S205&amp;", "),""))))&amp;(IF(ISBLANK(T205),"",(IF(T205&lt;&gt;T204,IF(ISBLANK(F$2),T205&amp;", ",T205&amp;" "&amp;F$2&amp;", "),(IF(B205&lt;&gt;B204,IF(ISBLANK(F$2),T205&amp;", ",T205&amp;" "&amp;F$2&amp;", "),(IF(Z205&lt;&gt;Z204,IF(ISBLANK(F$2),T205&amp;", ",T205&amp;" "&amp;F$2&amp;", "),IF((U205&lt;&gt;U204)*($G$2="Y"),"same collector, ","")))))))))&amp;(IF(ISBLANK(U205),"",(IF(U205&lt;&gt;U204,U205&amp;", ",(IF(B205&lt;&gt;B204,U205&amp;", ",IF(Z205&lt;&gt;Z204,U205&amp;", ",(IF(T205&lt;&gt;T204,IF((T205&lt;&gt;T204)*($G$2="Y"),"same date, ", ""),IF((T205=T204)*(U205=U204)*(S205&lt;&gt;S204)*($G$2="Y"),"same collector and date, ", ""))))))))))&amp;(IF(ISBLANK(V205),"",V205&amp;", "))&amp;IF((AA205&lt;&gt;AA206)*($H$2="y"),AD205&amp;AE205,IF((AA205&lt;&gt;AA206)*($H$2="m"),AD205&amp;AG205,IF(($H$2&lt;&gt;"m")*($H$2&lt;&gt;"Y"),(IF(F205=0,"",F205&amp;" "&amp;$F$4&amp;" "))&amp;(IF(G205=0,"",G205&amp;" "&amp;$G$4&amp;" "))&amp;(IF(H205=0,"",H205&amp;" "&amp;H$4&amp;" "))&amp;(IF(I205=0,"",I205&amp;" "&amp;$I$4&amp;" "))&amp;(IF(J205=0,"",J205&amp;" "&amp;$J$4&amp;" "))&amp;IF((ISBLANK(C205)),"","("&amp;C205&amp;")"),"")))&amp;IF((B205=B206)*(K205=K206)*(L205=L206)*(M205=M206),IF(($H$2&lt;&gt;"m")*($H$2&lt;&gt;"Y"), ", ", IF((ISNUMBER(FIND(")",AE205))), ", ", "")),IF((B205=B206)*(K205=K206)*(L205=L206),";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v>
      </c>
    </row>
    <row r="206" spans="1:35" s="1" customFormat="1" x14ac:dyDescent="0.25">
      <c r="A206" s="3">
        <f t="shared" si="28"/>
        <v>1</v>
      </c>
      <c r="B206" s="53" t="str">
        <f t="shared" si="32"/>
        <v>Kukulcania arizonica</v>
      </c>
      <c r="C206" s="57" t="s">
        <v>334</v>
      </c>
      <c r="D206" s="57" t="s">
        <v>204</v>
      </c>
      <c r="E206" s="57"/>
      <c r="F206" s="57">
        <v>1</v>
      </c>
      <c r="G206" s="57">
        <v>0</v>
      </c>
      <c r="H206" s="57">
        <v>0</v>
      </c>
      <c r="I206" s="57"/>
      <c r="J206" s="57"/>
      <c r="K206" s="57" t="s">
        <v>366</v>
      </c>
      <c r="L206" s="57" t="s">
        <v>90</v>
      </c>
      <c r="M206" s="54" t="s">
        <v>1171</v>
      </c>
      <c r="N206" s="57" t="s">
        <v>86</v>
      </c>
      <c r="O206" s="58" t="s">
        <v>86</v>
      </c>
      <c r="P206" s="58"/>
      <c r="Q206" s="58" t="s">
        <v>86</v>
      </c>
      <c r="R206" s="58"/>
      <c r="S206" s="54" t="s">
        <v>1172</v>
      </c>
      <c r="T206" s="57" t="s">
        <v>1173</v>
      </c>
      <c r="U206" s="57" t="s">
        <v>1174</v>
      </c>
      <c r="V206" s="57"/>
      <c r="W206" s="57" t="s">
        <v>86</v>
      </c>
      <c r="X206" s="147">
        <f ca="1">IF(ISBLANK(D206),"",IF('order-admin-units'!$I$1&lt;&gt;"y", "", IF((K206="")*(ISBLANK(D206)=FALSE), 'order-admin-units'!$B$1+1, VLOOKUP(K206, ordercountry, 2))))</f>
        <v>1</v>
      </c>
      <c r="Y206" s="147">
        <f ca="1">IF(ISBLANK(D206),"",IF('order-admin-units'!$I$1&lt;&gt;"y", "", IF(L206="", 'order-admin-units'!$B$2+1, VLOOKUP(K206&amp;"@"&amp;L206, orderadmin, 2))))</f>
        <v>7</v>
      </c>
      <c r="Z206" s="147" t="str">
        <f t="shared" si="29"/>
        <v>USATexasDallas</v>
      </c>
      <c r="AA206" s="147" t="str">
        <f t="shared" si="30"/>
        <v>Kukulcania arizonicaUSATexasDallas[N32.77666°, W96.79699°]E.P.C.spring/1940</v>
      </c>
      <c r="AB206" s="147" t="str">
        <f t="shared" si="31"/>
        <v>Kukulcania arizonicaUSATexasDallas[N32.77666°, W96.79699°]E.P.C.spring/1940MCZ 145406</v>
      </c>
      <c r="AC206" s="147" t="str">
        <f t="shared" si="25"/>
        <v>Kukulcania arizonicaUSATexasDallas[N32.77666°, W96.79699°]E.P.C.spring/1940</v>
      </c>
      <c r="AD206" s="11" t="str">
        <f t="shared" si="26"/>
        <v/>
      </c>
      <c r="AE206" s="11" t="str">
        <f t="array" ref="AE206">IF(ISBLANK(D206),"",IF(OR($H$2="y",$H$2="m"),IF(AA206=AA205,IF(OR(AB206=$AB$4:$AB205)=FALSE,AE205&amp;C206,AE205),"("&amp;C206)&amp;IF(AA206=AA207,IF(OR(AB207=$AB$4:$AB206)=FALSE,", ",""),") "),""))</f>
        <v/>
      </c>
      <c r="AF206" s="11" t="str">
        <f t="shared" si="27"/>
        <v/>
      </c>
      <c r="AG206" s="11" t="str">
        <f t="array" ref="AG206">IF(ISBLANK(D206),"",IF(OR($H$2="y",$H$2="m"),IF(AA206=AA205,IF(OR(AC206=$AC$4:$AC205)=FALSE,AG205&amp;AF206,AG205),"("&amp;AF206)&amp;IF(AA206=AA207,IF(OR(AC207=$AC$4:$AC206)=FALSE,", ",""),") "),""))</f>
        <v/>
      </c>
      <c r="AH206" s="10" t="str">
        <f>IF((ISBLANK(D206)),"",IF(D206=D205,AH205,"")&amp;IF(B205&lt;&gt;B206,((IF(ISBLANK(E206),$D$3&amp;"Non-type material: "&amp;$D$3,$D$3&amp;INDEX('type-categories'!$A$2:$B$100,MATCH(E206,'type-categories'!$A$2:$A$100,0),2)&amp;$D$3))),"")&amp;(IF(K206&lt;&gt;K205,$C$2&amp;K206&amp;$K$3&amp;$C$2&amp;" ",(IF(B206&lt;&gt;B205,$C$2&amp;K206&amp;$K$3&amp;$C$2&amp;" ",""))))&amp;(IF(L206="","",((IF(L206&lt;&gt;L205,$D$2&amp;L206&amp;$L$3&amp;$D$2&amp;" ",IF(B206&lt;&gt;B205,$D$2&amp;L206&amp;$L$3&amp;$D$2&amp;" ",""))))))&amp;(IF(M206="","",((IF(M206&lt;&gt;M205,$E$2&amp;M206&amp;$E$2&amp;","&amp;" ",IF(B206&lt;&gt;B205,$E$2&amp;M206&amp;$E$2&amp;",",""))))))&amp;(IF(N206="","",IF(N206&lt;&gt;N205,N206&amp;", ",IF(B206&lt;&gt;B205,N206&amp;", ",""))))&amp;(IF(ISBLANK(O206),"",(IF(O206&lt;&gt;O205,O206&amp;", ",IF(B206&lt;&gt;B205,O206&amp;", ","")))))&amp;(IF(ISBLANK(P206),"",(IF(P206&lt;&gt;P205,P206&amp;", ",IF(B206&lt;&gt;B205,P206&amp;", ",IF(Z206&lt;&gt;Z205,P206&amp;", ",""))))))&amp;(IF(ISBLANK(Q206),"",(IF(Q206&lt;&gt;Q205,Q206&amp;", ",IF(B206&lt;&gt;B205,Q206&amp;", ",IF(Z206&lt;&gt;Z205,Q206&amp;", ",""))))))&amp;(IF(ISBLANK(R206),"",(IF(R206&lt;&gt;R205,R206&amp;"m, ",IF(B206&lt;&gt;B205,R206&amp;"m, ",IF(Z206&lt;&gt;Z205,R206&amp;"m, ",""))))))&amp;IF(ISBLANK(S206),"",(IF(B206&lt;&gt;B205,S206&amp;", ",IF(S206&lt;&gt;S205,IF((Z206=Z205),"same locality "&amp;S206&amp;", ",S206&amp;", "),""))))&amp;(IF(ISBLANK(T206),"",(IF(T206&lt;&gt;T205,IF(ISBLANK(F$2),T206&amp;", ",T206&amp;" "&amp;F$2&amp;", "),(IF(B206&lt;&gt;B205,IF(ISBLANK(F$2),T206&amp;", ",T206&amp;" "&amp;F$2&amp;", "),(IF(Z206&lt;&gt;Z205,IF(ISBLANK(F$2),T206&amp;", ",T206&amp;" "&amp;F$2&amp;", "),IF((U206&lt;&gt;U205)*($G$2="Y"),"same collector, ","")))))))))&amp;(IF(ISBLANK(U206),"",(IF(U206&lt;&gt;U205,U206&amp;", ",(IF(B206&lt;&gt;B205,U206&amp;", ",IF(Z206&lt;&gt;Z205,U206&amp;", ",(IF(T206&lt;&gt;T205,IF((T206&lt;&gt;T205)*($G$2="Y"),"same date, ", ""),IF((T206=T205)*(U206=U205)*(S206&lt;&gt;S205)*($G$2="Y"),"same collector and date, ", ""))))))))))&amp;(IF(ISBLANK(V206),"",V206&amp;", "))&amp;IF((AA206&lt;&gt;AA207)*($H$2="y"),AD206&amp;AE206,IF((AA206&lt;&gt;AA207)*($H$2="m"),AD206&amp;AG206,IF(($H$2&lt;&gt;"m")*($H$2&lt;&gt;"Y"),(IF(F206=0,"",F206&amp;" "&amp;$F$4&amp;" "))&amp;(IF(G206=0,"",G206&amp;" "&amp;$G$4&amp;" "))&amp;(IF(H206=0,"",H206&amp;" "&amp;H$4&amp;" "))&amp;(IF(I206=0,"",I206&amp;" "&amp;$I$4&amp;" "))&amp;(IF(J206=0,"",J206&amp;" "&amp;$J$4&amp;" "))&amp;IF((ISBLANK(C206)),"","("&amp;C206&amp;")"),"")))&amp;IF((B206=B207)*(K206=K207)*(L206=L207)*(M206=M207),IF(($H$2&lt;&gt;"m")*($H$2&lt;&gt;"Y"), ", ", IF((ISNUMBER(FIND(")",AE206))), ", ", "")),IF((B206=B207)*(K206=K207)*(L206=L207),";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v>
      </c>
    </row>
    <row r="207" spans="1:35" s="1" customFormat="1" x14ac:dyDescent="0.25">
      <c r="A207" s="3">
        <f t="shared" si="28"/>
        <v>1</v>
      </c>
      <c r="B207" s="53" t="str">
        <f t="shared" si="32"/>
        <v>Kukulcania arizonica</v>
      </c>
      <c r="C207" s="57" t="s">
        <v>335</v>
      </c>
      <c r="D207" s="57" t="s">
        <v>204</v>
      </c>
      <c r="E207" s="57"/>
      <c r="F207" s="57">
        <v>1</v>
      </c>
      <c r="G207" s="57">
        <v>0</v>
      </c>
      <c r="H207" s="57">
        <v>0</v>
      </c>
      <c r="I207" s="57"/>
      <c r="J207" s="57"/>
      <c r="K207" s="57" t="s">
        <v>366</v>
      </c>
      <c r="L207" s="57" t="s">
        <v>90</v>
      </c>
      <c r="M207" s="54" t="s">
        <v>1175</v>
      </c>
      <c r="N207" s="57" t="s">
        <v>86</v>
      </c>
      <c r="O207" s="58" t="s">
        <v>86</v>
      </c>
      <c r="P207" s="58" t="s">
        <v>1176</v>
      </c>
      <c r="Q207" s="58" t="s">
        <v>86</v>
      </c>
      <c r="R207" s="58"/>
      <c r="S207" s="54" t="s">
        <v>1177</v>
      </c>
      <c r="T207" s="57"/>
      <c r="U207" s="57" t="s">
        <v>1178</v>
      </c>
      <c r="V207" s="57"/>
      <c r="W207" s="57" t="s">
        <v>86</v>
      </c>
      <c r="X207" s="147">
        <f ca="1">IF(ISBLANK(D207),"",IF('order-admin-units'!$I$1&lt;&gt;"y", "", IF((K207="")*(ISBLANK(D207)=FALSE), 'order-admin-units'!$B$1+1, VLOOKUP(K207, ordercountry, 2))))</f>
        <v>1</v>
      </c>
      <c r="Y207" s="147">
        <f ca="1">IF(ISBLANK(D207),"",IF('order-admin-units'!$I$1&lt;&gt;"y", "", IF(L207="", 'order-admin-units'!$B$2+1, VLOOKUP(K207&amp;"@"&amp;L207, orderadmin, 2))))</f>
        <v>7</v>
      </c>
      <c r="Z207" s="147" t="str">
        <f t="shared" si="29"/>
        <v>USATexasDenton</v>
      </c>
      <c r="AA207" s="147" t="str">
        <f t="shared" si="30"/>
        <v>Kukulcania arizonicaUSATexasDentonin dormitory[N33.21484°, W97.13307°]30/X/1945</v>
      </c>
      <c r="AB207" s="147" t="str">
        <f t="shared" si="31"/>
        <v>Kukulcania arizonicaUSATexasDentonin dormitory[N33.21484°, W97.13307°]30/X/1945MCZ 145407</v>
      </c>
      <c r="AC207" s="147" t="str">
        <f t="shared" si="25"/>
        <v>Kukulcania arizonicaUSATexasDentonin dormitory[N33.21484°, W97.13307°]30/X/1945</v>
      </c>
      <c r="AD207" s="11" t="str">
        <f t="shared" si="26"/>
        <v/>
      </c>
      <c r="AE207" s="11" t="str">
        <f t="array" ref="AE207">IF(ISBLANK(D207),"",IF(OR($H$2="y",$H$2="m"),IF(AA207=AA206,IF(OR(AB207=$AB$4:$AB206)=FALSE,AE206&amp;C207,AE206),"("&amp;C207)&amp;IF(AA207=AA208,IF(OR(AB208=$AB$4:$AB207)=FALSE,", ",""),") "),""))</f>
        <v/>
      </c>
      <c r="AF207" s="11" t="str">
        <f t="shared" si="27"/>
        <v/>
      </c>
      <c r="AG207" s="11" t="str">
        <f t="array" ref="AG207">IF(ISBLANK(D207),"",IF(OR($H$2="y",$H$2="m"),IF(AA207=AA206,IF(OR(AC207=$AC$4:$AC206)=FALSE,AG206&amp;AF207,AG206),"("&amp;AF207)&amp;IF(AA207=AA208,IF(OR(AC208=$AC$4:$AC207)=FALSE,", ",""),") "),""))</f>
        <v/>
      </c>
      <c r="AH207" s="10" t="str">
        <f>IF((ISBLANK(D207)),"",IF(D207=D206,AH206,"")&amp;IF(B206&lt;&gt;B207,((IF(ISBLANK(E207),$D$3&amp;"Non-type material: "&amp;$D$3,$D$3&amp;INDEX('type-categories'!$A$2:$B$100,MATCH(E207,'type-categories'!$A$2:$A$100,0),2)&amp;$D$3))),"")&amp;(IF(K207&lt;&gt;K206,$C$2&amp;K207&amp;$K$3&amp;$C$2&amp;" ",(IF(B207&lt;&gt;B206,$C$2&amp;K207&amp;$K$3&amp;$C$2&amp;" ",""))))&amp;(IF(L207="","",((IF(L207&lt;&gt;L206,$D$2&amp;L207&amp;$L$3&amp;$D$2&amp;" ",IF(B207&lt;&gt;B206,$D$2&amp;L207&amp;$L$3&amp;$D$2&amp;" ",""))))))&amp;(IF(M207="","",((IF(M207&lt;&gt;M206,$E$2&amp;M207&amp;$E$2&amp;","&amp;" ",IF(B207&lt;&gt;B206,$E$2&amp;M207&amp;$E$2&amp;",",""))))))&amp;(IF(N207="","",IF(N207&lt;&gt;N206,N207&amp;", ",IF(B207&lt;&gt;B206,N207&amp;", ",""))))&amp;(IF(ISBLANK(O207),"",(IF(O207&lt;&gt;O206,O207&amp;", ",IF(B207&lt;&gt;B206,O207&amp;", ","")))))&amp;(IF(ISBLANK(P207),"",(IF(P207&lt;&gt;P206,P207&amp;", ",IF(B207&lt;&gt;B206,P207&amp;", ",IF(Z207&lt;&gt;Z206,P207&amp;", ",""))))))&amp;(IF(ISBLANK(Q207),"",(IF(Q207&lt;&gt;Q206,Q207&amp;", ",IF(B207&lt;&gt;B206,Q207&amp;", ",IF(Z207&lt;&gt;Z206,Q207&amp;", ",""))))))&amp;(IF(ISBLANK(R207),"",(IF(R207&lt;&gt;R206,R207&amp;"m, ",IF(B207&lt;&gt;B206,R207&amp;"m, ",IF(Z207&lt;&gt;Z206,R207&amp;"m, ",""))))))&amp;IF(ISBLANK(S207),"",(IF(B207&lt;&gt;B206,S207&amp;", ",IF(S207&lt;&gt;S206,IF((Z207=Z206),"same locality "&amp;S207&amp;", ",S207&amp;", "),""))))&amp;(IF(ISBLANK(T207),"",(IF(T207&lt;&gt;T206,IF(ISBLANK(F$2),T207&amp;", ",T207&amp;" "&amp;F$2&amp;", "),(IF(B207&lt;&gt;B206,IF(ISBLANK(F$2),T207&amp;", ",T207&amp;" "&amp;F$2&amp;", "),(IF(Z207&lt;&gt;Z206,IF(ISBLANK(F$2),T207&amp;", ",T207&amp;" "&amp;F$2&amp;", "),IF((U207&lt;&gt;U206)*($G$2="Y"),"same collector, ","")))))))))&amp;(IF(ISBLANK(U207),"",(IF(U207&lt;&gt;U206,U207&amp;", ",(IF(B207&lt;&gt;B206,U207&amp;", ",IF(Z207&lt;&gt;Z206,U207&amp;", ",(IF(T207&lt;&gt;T206,IF((T207&lt;&gt;T206)*($G$2="Y"),"same date, ", ""),IF((T207=T206)*(U207=U206)*(S207&lt;&gt;S206)*($G$2="Y"),"same collector and date, ", ""))))))))))&amp;(IF(ISBLANK(V207),"",V207&amp;", "))&amp;IF((AA207&lt;&gt;AA208)*($H$2="y"),AD207&amp;AE207,IF((AA207&lt;&gt;AA208)*($H$2="m"),AD207&amp;AG207,IF(($H$2&lt;&gt;"m")*($H$2&lt;&gt;"Y"),(IF(F207=0,"",F207&amp;" "&amp;$F$4&amp;" "))&amp;(IF(G207=0,"",G207&amp;" "&amp;$G$4&amp;" "))&amp;(IF(H207=0,"",H207&amp;" "&amp;H$4&amp;" "))&amp;(IF(I207=0,"",I207&amp;" "&amp;$I$4&amp;" "))&amp;(IF(J207=0,"",J207&amp;" "&amp;$J$4&amp;" "))&amp;IF((ISBLANK(C207)),"","("&amp;C207&amp;")"),"")))&amp;IF((B207=B208)*(K207=K208)*(L207=L208)*(M207=M208),IF(($H$2&lt;&gt;"m")*($H$2&lt;&gt;"Y"), ", ", IF((ISNUMBER(FIND(")",AE207))), ", ", "")),IF((B207=B208)*(K207=K208)*(L207=L208),";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v>
      </c>
    </row>
    <row r="208" spans="1:35" s="1" customFormat="1" x14ac:dyDescent="0.25">
      <c r="A208" s="3">
        <f t="shared" si="28"/>
        <v>1</v>
      </c>
      <c r="B208" s="53" t="str">
        <f t="shared" si="32"/>
        <v>Kukulcania arizonica</v>
      </c>
      <c r="C208" s="57" t="s">
        <v>336</v>
      </c>
      <c r="D208" s="57" t="s">
        <v>204</v>
      </c>
      <c r="E208" s="57"/>
      <c r="F208" s="57">
        <v>0</v>
      </c>
      <c r="G208" s="57">
        <v>1</v>
      </c>
      <c r="H208" s="57">
        <v>0</v>
      </c>
      <c r="I208" s="57"/>
      <c r="J208" s="57"/>
      <c r="K208" s="57" t="s">
        <v>366</v>
      </c>
      <c r="L208" s="57" t="s">
        <v>90</v>
      </c>
      <c r="M208" s="54" t="s">
        <v>1175</v>
      </c>
      <c r="N208" s="57" t="s">
        <v>1179</v>
      </c>
      <c r="O208" s="58" t="s">
        <v>86</v>
      </c>
      <c r="P208" s="58" t="s">
        <v>1136</v>
      </c>
      <c r="Q208" s="58" t="s">
        <v>86</v>
      </c>
      <c r="R208" s="58"/>
      <c r="S208" s="54" t="s">
        <v>1180</v>
      </c>
      <c r="T208" s="57"/>
      <c r="U208" s="57" t="s">
        <v>1181</v>
      </c>
      <c r="V208" s="57"/>
      <c r="W208" s="57" t="s">
        <v>86</v>
      </c>
      <c r="X208" s="147">
        <f ca="1">IF(ISBLANK(D208),"",IF('order-admin-units'!$I$1&lt;&gt;"y", "", IF((K208="")*(ISBLANK(D208)=FALSE), 'order-admin-units'!$B$1+1, VLOOKUP(K208, ordercountry, 2))))</f>
        <v>1</v>
      </c>
      <c r="Y208" s="147">
        <f ca="1">IF(ISBLANK(D208),"",IF('order-admin-units'!$I$1&lt;&gt;"y", "", IF(L208="", 'order-admin-units'!$B$2+1, VLOOKUP(K208&amp;"@"&amp;L208, orderadmin, 2))))</f>
        <v>7</v>
      </c>
      <c r="Z208" s="147" t="str">
        <f t="shared" si="29"/>
        <v>USATexasDentonFrame St.</v>
      </c>
      <c r="AA208" s="147" t="str">
        <f t="shared" si="30"/>
        <v>Kukulcania arizonicaUSATexasDentonFrame St.under stones[N33.22401°, W97.12472°]15/VII/1944</v>
      </c>
      <c r="AB208" s="147" t="str">
        <f t="shared" si="31"/>
        <v>Kukulcania arizonicaUSATexasDentonFrame St.under stones[N33.22401°, W97.12472°]15/VII/1944MCZ 145409</v>
      </c>
      <c r="AC208" s="147" t="str">
        <f t="shared" si="25"/>
        <v>Kukulcania arizonicaUSATexasDentonFrame St.under stones[N33.22401°, W97.12472°]15/VII/1944</v>
      </c>
      <c r="AD208" s="11" t="str">
        <f t="shared" si="26"/>
        <v/>
      </c>
      <c r="AE208" s="11" t="str">
        <f t="array" ref="AE208">IF(ISBLANK(D208),"",IF(OR($H$2="y",$H$2="m"),IF(AA208=AA207,IF(OR(AB208=$AB$4:$AB207)=FALSE,AE207&amp;C208,AE207),"("&amp;C208)&amp;IF(AA208=AA209,IF(OR(AB209=$AB$4:$AB208)=FALSE,", ",""),") "),""))</f>
        <v/>
      </c>
      <c r="AF208" s="11" t="str">
        <f t="shared" si="27"/>
        <v/>
      </c>
      <c r="AG208" s="11" t="str">
        <f t="array" ref="AG208">IF(ISBLANK(D208),"",IF(OR($H$2="y",$H$2="m"),IF(AA208=AA207,IF(OR(AC208=$AC$4:$AC207)=FALSE,AG207&amp;AF208,AG207),"("&amp;AF208)&amp;IF(AA208=AA209,IF(OR(AC209=$AC$4:$AC208)=FALSE,", ",""),") "),""))</f>
        <v/>
      </c>
      <c r="AH208" s="10" t="str">
        <f>IF((ISBLANK(D208)),"",IF(D208=D207,AH207,"")&amp;IF(B207&lt;&gt;B208,((IF(ISBLANK(E208),$D$3&amp;"Non-type material: "&amp;$D$3,$D$3&amp;INDEX('type-categories'!$A$2:$B$100,MATCH(E208,'type-categories'!$A$2:$A$100,0),2)&amp;$D$3))),"")&amp;(IF(K208&lt;&gt;K207,$C$2&amp;K208&amp;$K$3&amp;$C$2&amp;" ",(IF(B208&lt;&gt;B207,$C$2&amp;K208&amp;$K$3&amp;$C$2&amp;" ",""))))&amp;(IF(L208="","",((IF(L208&lt;&gt;L207,$D$2&amp;L208&amp;$L$3&amp;$D$2&amp;" ",IF(B208&lt;&gt;B207,$D$2&amp;L208&amp;$L$3&amp;$D$2&amp;" ",""))))))&amp;(IF(M208="","",((IF(M208&lt;&gt;M207,$E$2&amp;M208&amp;$E$2&amp;","&amp;" ",IF(B208&lt;&gt;B207,$E$2&amp;M208&amp;$E$2&amp;",",""))))))&amp;(IF(N208="","",IF(N208&lt;&gt;N207,N208&amp;", ",IF(B208&lt;&gt;B207,N208&amp;", ",""))))&amp;(IF(ISBLANK(O208),"",(IF(O208&lt;&gt;O207,O208&amp;", ",IF(B208&lt;&gt;B207,O208&amp;", ","")))))&amp;(IF(ISBLANK(P208),"",(IF(P208&lt;&gt;P207,P208&amp;", ",IF(B208&lt;&gt;B207,P208&amp;", ",IF(Z208&lt;&gt;Z207,P208&amp;", ",""))))))&amp;(IF(ISBLANK(Q208),"",(IF(Q208&lt;&gt;Q207,Q208&amp;", ",IF(B208&lt;&gt;B207,Q208&amp;", ",IF(Z208&lt;&gt;Z207,Q208&amp;", ",""))))))&amp;(IF(ISBLANK(R208),"",(IF(R208&lt;&gt;R207,R208&amp;"m, ",IF(B208&lt;&gt;B207,R208&amp;"m, ",IF(Z208&lt;&gt;Z207,R208&amp;"m, ",""))))))&amp;IF(ISBLANK(S208),"",(IF(B208&lt;&gt;B207,S208&amp;", ",IF(S208&lt;&gt;S207,IF((Z208=Z207),"same locality "&amp;S208&amp;", ",S208&amp;", "),""))))&amp;(IF(ISBLANK(T208),"",(IF(T208&lt;&gt;T207,IF(ISBLANK(F$2),T208&amp;", ",T208&amp;" "&amp;F$2&amp;", "),(IF(B208&lt;&gt;B207,IF(ISBLANK(F$2),T208&amp;", ",T208&amp;" "&amp;F$2&amp;", "),(IF(Z208&lt;&gt;Z207,IF(ISBLANK(F$2),T208&amp;", ",T208&amp;" "&amp;F$2&amp;", "),IF((U208&lt;&gt;U207)*($G$2="Y"),"same collector, ","")))))))))&amp;(IF(ISBLANK(U208),"",(IF(U208&lt;&gt;U207,U208&amp;", ",(IF(B208&lt;&gt;B207,U208&amp;", ",IF(Z208&lt;&gt;Z207,U208&amp;", ",(IF(T208&lt;&gt;T207,IF((T208&lt;&gt;T207)*($G$2="Y"),"same date, ", ""),IF((T208=T207)*(U208=U207)*(S208&lt;&gt;S207)*($G$2="Y"),"same collector and date, ", ""))))))))))&amp;(IF(ISBLANK(V208),"",V208&amp;", "))&amp;IF((AA208&lt;&gt;AA209)*($H$2="y"),AD208&amp;AE208,IF((AA208&lt;&gt;AA209)*($H$2="m"),AD208&amp;AG208,IF(($H$2&lt;&gt;"m")*($H$2&lt;&gt;"Y"),(IF(F208=0,"",F208&amp;" "&amp;$F$4&amp;" "))&amp;(IF(G208=0,"",G208&amp;" "&amp;$G$4&amp;" "))&amp;(IF(H208=0,"",H208&amp;" "&amp;H$4&amp;" "))&amp;(IF(I208=0,"",I208&amp;" "&amp;$I$4&amp;" "))&amp;(IF(J208=0,"",J208&amp;" "&amp;$J$4&amp;" "))&amp;IF((ISBLANK(C208)),"","("&amp;C208&amp;")"),"")))&amp;IF((B208=B209)*(K208=K209)*(L208=L209)*(M208=M209),IF(($H$2&lt;&gt;"m")*($H$2&lt;&gt;"Y"), ", ", IF((ISNUMBER(FIND(")",AE208))), ", ", "")),IF((B208=B209)*(K208=K209)*(L208=L209),";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v>
      </c>
    </row>
    <row r="209" spans="1:34" s="1" customFormat="1" x14ac:dyDescent="0.25">
      <c r="A209" s="3">
        <f t="shared" si="28"/>
        <v>1</v>
      </c>
      <c r="B209" s="53" t="str">
        <f t="shared" si="32"/>
        <v>Kukulcania arizonica</v>
      </c>
      <c r="C209" s="57" t="s">
        <v>337</v>
      </c>
      <c r="D209" s="57" t="s">
        <v>204</v>
      </c>
      <c r="E209" s="57"/>
      <c r="F209" s="57">
        <v>0</v>
      </c>
      <c r="G209" s="57">
        <v>1</v>
      </c>
      <c r="H209" s="57">
        <v>0</v>
      </c>
      <c r="I209" s="57"/>
      <c r="J209" s="57"/>
      <c r="K209" s="57" t="s">
        <v>366</v>
      </c>
      <c r="L209" s="57" t="s">
        <v>90</v>
      </c>
      <c r="M209" s="54" t="s">
        <v>1175</v>
      </c>
      <c r="N209" s="57" t="s">
        <v>1182</v>
      </c>
      <c r="O209" s="58" t="s">
        <v>86</v>
      </c>
      <c r="P209" s="58"/>
      <c r="Q209" s="58" t="s">
        <v>86</v>
      </c>
      <c r="R209" s="58"/>
      <c r="S209" s="54" t="s">
        <v>1177</v>
      </c>
      <c r="T209" s="57"/>
      <c r="U209" s="57" t="s">
        <v>1183</v>
      </c>
      <c r="V209" s="57"/>
      <c r="W209" s="57" t="s">
        <v>86</v>
      </c>
      <c r="X209" s="147">
        <f ca="1">IF(ISBLANK(D209),"",IF('order-admin-units'!$I$1&lt;&gt;"y", "", IF((K209="")*(ISBLANK(D209)=FALSE), 'order-admin-units'!$B$1+1, VLOOKUP(K209, ordercountry, 2))))</f>
        <v>1</v>
      </c>
      <c r="Y209" s="147">
        <f ca="1">IF(ISBLANK(D209),"",IF('order-admin-units'!$I$1&lt;&gt;"y", "", IF(L209="", 'order-admin-units'!$B$2+1, VLOOKUP(K209&amp;"@"&amp;L209, orderadmin, 2))))</f>
        <v>7</v>
      </c>
      <c r="Z209" s="147" t="str">
        <f t="shared" si="29"/>
        <v>USATexasDentonTSCW campus</v>
      </c>
      <c r="AA209" s="147" t="str">
        <f t="shared" si="30"/>
        <v>Kukulcania arizonicaUSATexasDentonTSCW campus[N33.21484°, W97.13307°]1/IV/1946</v>
      </c>
      <c r="AB209" s="147" t="str">
        <f t="shared" si="31"/>
        <v>Kukulcania arizonicaUSATexasDentonTSCW campus[N33.21484°, W97.13307°]1/IV/1946MCZ 145408</v>
      </c>
      <c r="AC209" s="147" t="str">
        <f t="shared" si="25"/>
        <v>Kukulcania arizonicaUSATexasDentonTSCW campus[N33.21484°, W97.13307°]1/IV/1946</v>
      </c>
      <c r="AD209" s="11" t="str">
        <f t="shared" si="26"/>
        <v/>
      </c>
      <c r="AE209" s="11" t="str">
        <f t="array" ref="AE209">IF(ISBLANK(D209),"",IF(OR($H$2="y",$H$2="m"),IF(AA209=AA208,IF(OR(AB209=$AB$4:$AB208)=FALSE,AE208&amp;C209,AE208),"("&amp;C209)&amp;IF(AA209=AA210,IF(OR(AB210=$AB$4:$AB209)=FALSE,", ",""),") "),""))</f>
        <v/>
      </c>
      <c r="AF209" s="11" t="str">
        <f t="shared" si="27"/>
        <v/>
      </c>
      <c r="AG209" s="11" t="str">
        <f t="array" ref="AG209">IF(ISBLANK(D209),"",IF(OR($H$2="y",$H$2="m"),IF(AA209=AA208,IF(OR(AC209=$AC$4:$AC208)=FALSE,AG208&amp;AF209,AG208),"("&amp;AF209)&amp;IF(AA209=AA210,IF(OR(AC210=$AC$4:$AC209)=FALSE,", ",""),") "),""))</f>
        <v/>
      </c>
      <c r="AH209" s="10" t="str">
        <f>IF((ISBLANK(D209)),"",IF(D209=D208,AH208,"")&amp;IF(B208&lt;&gt;B209,((IF(ISBLANK(E209),$D$3&amp;"Non-type material: "&amp;$D$3,$D$3&amp;INDEX('type-categories'!$A$2:$B$100,MATCH(E209,'type-categories'!$A$2:$A$100,0),2)&amp;$D$3))),"")&amp;(IF(K209&lt;&gt;K208,$C$2&amp;K209&amp;$K$3&amp;$C$2&amp;" ",(IF(B209&lt;&gt;B208,$C$2&amp;K209&amp;$K$3&amp;$C$2&amp;" ",""))))&amp;(IF(L209="","",((IF(L209&lt;&gt;L208,$D$2&amp;L209&amp;$L$3&amp;$D$2&amp;" ",IF(B209&lt;&gt;B208,$D$2&amp;L209&amp;$L$3&amp;$D$2&amp;" ",""))))))&amp;(IF(M209="","",((IF(M209&lt;&gt;M208,$E$2&amp;M209&amp;$E$2&amp;","&amp;" ",IF(B209&lt;&gt;B208,$E$2&amp;M209&amp;$E$2&amp;",",""))))))&amp;(IF(N209="","",IF(N209&lt;&gt;N208,N209&amp;", ",IF(B209&lt;&gt;B208,N209&amp;", ",""))))&amp;(IF(ISBLANK(O209),"",(IF(O209&lt;&gt;O208,O209&amp;", ",IF(B209&lt;&gt;B208,O209&amp;", ","")))))&amp;(IF(ISBLANK(P209),"",(IF(P209&lt;&gt;P208,P209&amp;", ",IF(B209&lt;&gt;B208,P209&amp;", ",IF(Z209&lt;&gt;Z208,P209&amp;", ",""))))))&amp;(IF(ISBLANK(Q209),"",(IF(Q209&lt;&gt;Q208,Q209&amp;", ",IF(B209&lt;&gt;B208,Q209&amp;", ",IF(Z209&lt;&gt;Z208,Q209&amp;", ",""))))))&amp;(IF(ISBLANK(R209),"",(IF(R209&lt;&gt;R208,R209&amp;"m, ",IF(B209&lt;&gt;B208,R209&amp;"m, ",IF(Z209&lt;&gt;Z208,R209&amp;"m, ",""))))))&amp;IF(ISBLANK(S209),"",(IF(B209&lt;&gt;B208,S209&amp;", ",IF(S209&lt;&gt;S208,IF((Z209=Z208),"same locality "&amp;S209&amp;", ",S209&amp;", "),""))))&amp;(IF(ISBLANK(T209),"",(IF(T209&lt;&gt;T208,IF(ISBLANK(F$2),T209&amp;", ",T209&amp;" "&amp;F$2&amp;", "),(IF(B209&lt;&gt;B208,IF(ISBLANK(F$2),T209&amp;", ",T209&amp;" "&amp;F$2&amp;", "),(IF(Z209&lt;&gt;Z208,IF(ISBLANK(F$2),T209&amp;", ",T209&amp;" "&amp;F$2&amp;", "),IF((U209&lt;&gt;U208)*($G$2="Y"),"same collector, ","")))))))))&amp;(IF(ISBLANK(U209),"",(IF(U209&lt;&gt;U208,U209&amp;", ",(IF(B209&lt;&gt;B208,U209&amp;", ",IF(Z209&lt;&gt;Z208,U209&amp;", ",(IF(T209&lt;&gt;T208,IF((T209&lt;&gt;T208)*($G$2="Y"),"same date, ", ""),IF((T209=T208)*(U209=U208)*(S209&lt;&gt;S208)*($G$2="Y"),"same collector and date, ", ""))))))))))&amp;(IF(ISBLANK(V209),"",V209&amp;", "))&amp;IF((AA209&lt;&gt;AA210)*($H$2="y"),AD209&amp;AE209,IF((AA209&lt;&gt;AA210)*($H$2="m"),AD209&amp;AG209,IF(($H$2&lt;&gt;"m")*($H$2&lt;&gt;"Y"),(IF(F209=0,"",F209&amp;" "&amp;$F$4&amp;" "))&amp;(IF(G209=0,"",G209&amp;" "&amp;$G$4&amp;" "))&amp;(IF(H209=0,"",H209&amp;" "&amp;H$4&amp;" "))&amp;(IF(I209=0,"",I209&amp;" "&amp;$I$4&amp;" "))&amp;(IF(J209=0,"",J209&amp;" "&amp;$J$4&amp;" "))&amp;IF((ISBLANK(C209)),"","("&amp;C209&amp;")"),"")))&amp;IF((B209=B210)*(K209=K210)*(L209=L210)*(M209=M210),IF(($H$2&lt;&gt;"m")*($H$2&lt;&gt;"Y"), ", ", IF((ISNUMBER(FIND(")",AE209))), ", ", "")),IF((B209=B210)*(K209=K210)*(L209=L210),";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v>
      </c>
    </row>
    <row r="210" spans="1:34" s="1" customFormat="1" x14ac:dyDescent="0.25">
      <c r="A210" s="3">
        <f t="shared" si="28"/>
        <v>1</v>
      </c>
      <c r="B210" s="53" t="str">
        <f t="shared" si="32"/>
        <v>Kukulcania arizonica</v>
      </c>
      <c r="C210" s="57" t="s">
        <v>205</v>
      </c>
      <c r="D210" s="57" t="s">
        <v>204</v>
      </c>
      <c r="E210" s="57"/>
      <c r="F210" s="57">
        <v>0</v>
      </c>
      <c r="G210" s="57">
        <v>1</v>
      </c>
      <c r="H210" s="57">
        <v>0</v>
      </c>
      <c r="I210" s="57"/>
      <c r="J210" s="57"/>
      <c r="K210" s="57" t="s">
        <v>366</v>
      </c>
      <c r="L210" s="57" t="s">
        <v>90</v>
      </c>
      <c r="M210" s="54" t="s">
        <v>1184</v>
      </c>
      <c r="N210" s="57" t="s">
        <v>1185</v>
      </c>
      <c r="O210" s="58" t="s">
        <v>1186</v>
      </c>
      <c r="P210" s="58"/>
      <c r="Q210" s="58" t="s">
        <v>86</v>
      </c>
      <c r="R210" s="58"/>
      <c r="S210" s="54" t="s">
        <v>1187</v>
      </c>
      <c r="T210" s="57" t="s">
        <v>1188</v>
      </c>
      <c r="U210" s="57" t="s">
        <v>1189</v>
      </c>
      <c r="V210" s="57"/>
      <c r="W210" s="57" t="s">
        <v>86</v>
      </c>
      <c r="X210" s="147">
        <f ca="1">IF(ISBLANK(D210),"",IF('order-admin-units'!$I$1&lt;&gt;"y", "", IF((K210="")*(ISBLANK(D210)=FALSE), 'order-admin-units'!$B$1+1, VLOOKUP(K210, ordercountry, 2))))</f>
        <v>1</v>
      </c>
      <c r="Y210" s="147">
        <f ca="1">IF(ISBLANK(D210),"",IF('order-admin-units'!$I$1&lt;&gt;"y", "", IF(L210="", 'order-admin-units'!$B$2+1, VLOOKUP(K210&amp;"@"&amp;L210, orderadmin, 2))))</f>
        <v>7</v>
      </c>
      <c r="Z210" s="147" t="str">
        <f t="shared" si="29"/>
        <v>USATexasGillespieLlano27.8 miles N Fredericksburg, ict. 16 and 965</v>
      </c>
      <c r="AA210" s="147" t="str">
        <f t="shared" si="30"/>
        <v>Kukulcania arizonicaUSATexasGillespieLlano27.8 miles N Fredericksburg, ict. 16 and 965[N30.2752°, W98.87198°]J.C. Cokendolpher13/III/1982</v>
      </c>
      <c r="AB210" s="147" t="str">
        <f t="shared" si="31"/>
        <v xml:space="preserve">Kukulcania arizonicaUSATexasGillespieLlano27.8 miles N Fredericksburg, ict. 16 and 965[N30.2752°, W98.87198°]J.C. Cokendolpher13/III/1982AMNH </v>
      </c>
      <c r="AC210" s="147" t="str">
        <f t="shared" si="25"/>
        <v>Kukulcania arizonicaUSATexasGillespieLlano27.8 miles N Fredericksburg, ict. 16 and 965[N30.2752°, W98.87198°]J.C. Cokendolpher13/III/1982</v>
      </c>
      <c r="AD210" s="11" t="str">
        <f t="shared" si="26"/>
        <v/>
      </c>
      <c r="AE210" s="11" t="str">
        <f t="array" ref="AE210">IF(ISBLANK(D210),"",IF(OR($H$2="y",$H$2="m"),IF(AA210=AA209,IF(OR(AB210=$AB$4:$AB209)=FALSE,AE209&amp;C210,AE209),"("&amp;C210)&amp;IF(AA210=AA211,IF(OR(AB211=$AB$4:$AB210)=FALSE,", ",""),") "),""))</f>
        <v/>
      </c>
      <c r="AF210" s="11" t="str">
        <f t="shared" si="27"/>
        <v/>
      </c>
      <c r="AG210" s="11" t="str">
        <f t="array" ref="AG210">IF(ISBLANK(D210),"",IF(OR($H$2="y",$H$2="m"),IF(AA210=AA209,IF(OR(AC210=$AC$4:$AC209)=FALSE,AG209&amp;AF210,AG209),"("&amp;AF210)&amp;IF(AA210=AA211,IF(OR(AC211=$AC$4:$AC210)=FALSE,", ",""),") "),""))</f>
        <v/>
      </c>
      <c r="AH210" s="10" t="str">
        <f>IF((ISBLANK(D210)),"",IF(D210=D209,AH209,"")&amp;IF(B209&lt;&gt;B210,((IF(ISBLANK(E210),$D$3&amp;"Non-type material: "&amp;$D$3,$D$3&amp;INDEX('type-categories'!$A$2:$B$100,MATCH(E210,'type-categories'!$A$2:$A$100,0),2)&amp;$D$3))),"")&amp;(IF(K210&lt;&gt;K209,$C$2&amp;K210&amp;$K$3&amp;$C$2&amp;" ",(IF(B210&lt;&gt;B209,$C$2&amp;K210&amp;$K$3&amp;$C$2&amp;" ",""))))&amp;(IF(L210="","",((IF(L210&lt;&gt;L209,$D$2&amp;L210&amp;$L$3&amp;$D$2&amp;" ",IF(B210&lt;&gt;B209,$D$2&amp;L210&amp;$L$3&amp;$D$2&amp;" ",""))))))&amp;(IF(M210="","",((IF(M210&lt;&gt;M209,$E$2&amp;M210&amp;$E$2&amp;","&amp;" ",IF(B210&lt;&gt;B209,$E$2&amp;M210&amp;$E$2&amp;",",""))))))&amp;(IF(N210="","",IF(N210&lt;&gt;N209,N210&amp;", ",IF(B210&lt;&gt;B209,N210&amp;", ",""))))&amp;(IF(ISBLANK(O210),"",(IF(O210&lt;&gt;O209,O210&amp;", ",IF(B210&lt;&gt;B209,O210&amp;", ","")))))&amp;(IF(ISBLANK(P210),"",(IF(P210&lt;&gt;P209,P210&amp;", ",IF(B210&lt;&gt;B209,P210&amp;", ",IF(Z210&lt;&gt;Z209,P210&amp;", ",""))))))&amp;(IF(ISBLANK(Q210),"",(IF(Q210&lt;&gt;Q209,Q210&amp;", ",IF(B210&lt;&gt;B209,Q210&amp;", ",IF(Z210&lt;&gt;Z209,Q210&amp;", ",""))))))&amp;(IF(ISBLANK(R210),"",(IF(R210&lt;&gt;R209,R210&amp;"m, ",IF(B210&lt;&gt;B209,R210&amp;"m, ",IF(Z210&lt;&gt;Z209,R210&amp;"m, ",""))))))&amp;IF(ISBLANK(S210),"",(IF(B210&lt;&gt;B209,S210&amp;", ",IF(S210&lt;&gt;S209,IF((Z210=Z209),"same locality "&amp;S210&amp;", ",S210&amp;", "),""))))&amp;(IF(ISBLANK(T210),"",(IF(T210&lt;&gt;T209,IF(ISBLANK(F$2),T210&amp;", ",T210&amp;" "&amp;F$2&amp;", "),(IF(B210&lt;&gt;B209,IF(ISBLANK(F$2),T210&amp;", ",T210&amp;" "&amp;F$2&amp;", "),(IF(Z210&lt;&gt;Z209,IF(ISBLANK(F$2),T210&amp;", ",T210&amp;" "&amp;F$2&amp;", "),IF((U210&lt;&gt;U209)*($G$2="Y"),"same collector, ","")))))))))&amp;(IF(ISBLANK(U210),"",(IF(U210&lt;&gt;U209,U210&amp;", ",(IF(B210&lt;&gt;B209,U210&amp;", ",IF(Z210&lt;&gt;Z209,U210&amp;", ",(IF(T210&lt;&gt;T209,IF((T210&lt;&gt;T209)*($G$2="Y"),"same date, ", ""),IF((T210=T209)*(U210=U209)*(S210&lt;&gt;S209)*($G$2="Y"),"same collector and date, ", ""))))))))))&amp;(IF(ISBLANK(V210),"",V210&amp;", "))&amp;IF((AA210&lt;&gt;AA211)*($H$2="y"),AD210&amp;AE210,IF((AA210&lt;&gt;AA211)*($H$2="m"),AD210&amp;AG210,IF(($H$2&lt;&gt;"m")*($H$2&lt;&gt;"Y"),(IF(F210=0,"",F210&amp;" "&amp;$F$4&amp;" "))&amp;(IF(G210=0,"",G210&amp;" "&amp;$G$4&amp;" "))&amp;(IF(H210=0,"",H210&amp;" "&amp;H$4&amp;" "))&amp;(IF(I210=0,"",I210&amp;" "&amp;$I$4&amp;" "))&amp;(IF(J210=0,"",J210&amp;" "&amp;$J$4&amp;" "))&amp;IF((ISBLANK(C210)),"","("&amp;C210&amp;")"),"")))&amp;IF((B210=B211)*(K210=K211)*(L210=L211)*(M210=M211),IF(($H$2&lt;&gt;"m")*($H$2&lt;&gt;"Y"), ", ", IF((ISNUMBER(FIND(")",AE210))), ", ", "")),IF((B210=B211)*(K210=K211)*(L210=L211),";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v>
      </c>
    </row>
    <row r="211" spans="1:34" s="1" customFormat="1" x14ac:dyDescent="0.25">
      <c r="A211" s="3">
        <f t="shared" si="28"/>
        <v>1</v>
      </c>
      <c r="B211" s="53" t="str">
        <f t="shared" si="32"/>
        <v>Kukulcania arizonica</v>
      </c>
      <c r="C211" s="57" t="s">
        <v>338</v>
      </c>
      <c r="D211" s="57" t="s">
        <v>204</v>
      </c>
      <c r="E211" s="57"/>
      <c r="F211" s="57">
        <v>0</v>
      </c>
      <c r="G211" s="57">
        <v>0</v>
      </c>
      <c r="H211" s="57">
        <v>1</v>
      </c>
      <c r="I211" s="57"/>
      <c r="J211" s="57"/>
      <c r="K211" s="57" t="s">
        <v>366</v>
      </c>
      <c r="L211" s="57" t="s">
        <v>90</v>
      </c>
      <c r="M211" s="54" t="s">
        <v>1161</v>
      </c>
      <c r="N211" s="57" t="s">
        <v>1190</v>
      </c>
      <c r="O211" s="58" t="s">
        <v>86</v>
      </c>
      <c r="P211" s="58"/>
      <c r="Q211" s="58" t="s">
        <v>86</v>
      </c>
      <c r="R211" s="58"/>
      <c r="S211" s="54" t="s">
        <v>1191</v>
      </c>
      <c r="T211" s="57" t="s">
        <v>1192</v>
      </c>
      <c r="U211" s="57" t="s">
        <v>1193</v>
      </c>
      <c r="V211" s="57"/>
      <c r="W211" s="57" t="s">
        <v>86</v>
      </c>
      <c r="X211" s="147">
        <f ca="1">IF(ISBLANK(D211),"",IF('order-admin-units'!$I$1&lt;&gt;"y", "", IF((K211="")*(ISBLANK(D211)=FALSE), 'order-admin-units'!$B$1+1, VLOOKUP(K211, ordercountry, 2))))</f>
        <v>1</v>
      </c>
      <c r="Y211" s="147">
        <f ca="1">IF(ISBLANK(D211),"",IF('order-admin-units'!$I$1&lt;&gt;"y", "", IF(L211="", 'order-admin-units'!$B$2+1, VLOOKUP(K211&amp;"@"&amp;L211, orderadmin, 2))))</f>
        <v>7</v>
      </c>
      <c r="Z211" s="147" t="str">
        <f t="shared" si="29"/>
        <v>USATexasHays2.2 mi W of San Marcos</v>
      </c>
      <c r="AA211" s="147" t="str">
        <f t="shared" si="30"/>
        <v>Kukulcania arizonicaUSATexasHays2.2 mi W of San Marcos[N29.88328°, W97.94139°]H. Campbell &amp; H. Campbell1/IV/1961</v>
      </c>
      <c r="AB211" s="147" t="str">
        <f t="shared" si="31"/>
        <v>Kukulcania arizonicaUSATexasHays2.2 mi W of San Marcos[N29.88328°, W97.94139°]H. Campbell &amp; H. Campbell1/IV/1961CAS 9057630</v>
      </c>
      <c r="AC211" s="147" t="str">
        <f t="shared" si="25"/>
        <v>Kukulcania arizonicaUSATexasHays2.2 mi W of San Marcos[N29.88328°, W97.94139°]H. Campbell &amp; H. Campbell1/IV/1961</v>
      </c>
      <c r="AD211" s="11" t="str">
        <f t="shared" si="26"/>
        <v/>
      </c>
      <c r="AE211" s="11" t="str">
        <f t="array" ref="AE211">IF(ISBLANK(D211),"",IF(OR($H$2="y",$H$2="m"),IF(AA211=AA210,IF(OR(AB211=$AB$4:$AB210)=FALSE,AE210&amp;C211,AE210),"("&amp;C211)&amp;IF(AA211=AA212,IF(OR(AB212=$AB$4:$AB211)=FALSE,", ",""),") "),""))</f>
        <v/>
      </c>
      <c r="AF211" s="11" t="str">
        <f t="shared" si="27"/>
        <v/>
      </c>
      <c r="AG211" s="11" t="str">
        <f t="array" ref="AG211">IF(ISBLANK(D211),"",IF(OR($H$2="y",$H$2="m"),IF(AA211=AA210,IF(OR(AC211=$AC$4:$AC210)=FALSE,AG210&amp;AF211,AG210),"("&amp;AF211)&amp;IF(AA211=AA212,IF(OR(AC212=$AC$4:$AC211)=FALSE,", ",""),") "),""))</f>
        <v/>
      </c>
      <c r="AH211" s="10" t="str">
        <f>IF((ISBLANK(D211)),"",IF(D211=D210,AH210,"")&amp;IF(B210&lt;&gt;B211,((IF(ISBLANK(E211),$D$3&amp;"Non-type material: "&amp;$D$3,$D$3&amp;INDEX('type-categories'!$A$2:$B$100,MATCH(E211,'type-categories'!$A$2:$A$100,0),2)&amp;$D$3))),"")&amp;(IF(K211&lt;&gt;K210,$C$2&amp;K211&amp;$K$3&amp;$C$2&amp;" ",(IF(B211&lt;&gt;B210,$C$2&amp;K211&amp;$K$3&amp;$C$2&amp;" ",""))))&amp;(IF(L211="","",((IF(L211&lt;&gt;L210,$D$2&amp;L211&amp;$L$3&amp;$D$2&amp;" ",IF(B211&lt;&gt;B210,$D$2&amp;L211&amp;$L$3&amp;$D$2&amp;" ",""))))))&amp;(IF(M211="","",((IF(M211&lt;&gt;M210,$E$2&amp;M211&amp;$E$2&amp;","&amp;" ",IF(B211&lt;&gt;B210,$E$2&amp;M211&amp;$E$2&amp;",",""))))))&amp;(IF(N211="","",IF(N211&lt;&gt;N210,N211&amp;", ",IF(B211&lt;&gt;B210,N211&amp;", ",""))))&amp;(IF(ISBLANK(O211),"",(IF(O211&lt;&gt;O210,O211&amp;", ",IF(B211&lt;&gt;B210,O211&amp;", ","")))))&amp;(IF(ISBLANK(P211),"",(IF(P211&lt;&gt;P210,P211&amp;", ",IF(B211&lt;&gt;B210,P211&amp;", ",IF(Z211&lt;&gt;Z210,P211&amp;", ",""))))))&amp;(IF(ISBLANK(Q211),"",(IF(Q211&lt;&gt;Q210,Q211&amp;", ",IF(B211&lt;&gt;B210,Q211&amp;", ",IF(Z211&lt;&gt;Z210,Q211&amp;", ",""))))))&amp;(IF(ISBLANK(R211),"",(IF(R211&lt;&gt;R210,R211&amp;"m, ",IF(B211&lt;&gt;B210,R211&amp;"m, ",IF(Z211&lt;&gt;Z210,R211&amp;"m, ",""))))))&amp;IF(ISBLANK(S211),"",(IF(B211&lt;&gt;B210,S211&amp;", ",IF(S211&lt;&gt;S210,IF((Z211=Z210),"same locality "&amp;S211&amp;", ",S211&amp;", "),""))))&amp;(IF(ISBLANK(T211),"",(IF(T211&lt;&gt;T210,IF(ISBLANK(F$2),T211&amp;", ",T211&amp;" "&amp;F$2&amp;", "),(IF(B211&lt;&gt;B210,IF(ISBLANK(F$2),T211&amp;", ",T211&amp;" "&amp;F$2&amp;", "),(IF(Z211&lt;&gt;Z210,IF(ISBLANK(F$2),T211&amp;", ",T211&amp;" "&amp;F$2&amp;", "),IF((U211&lt;&gt;U210)*($G$2="Y"),"same collector, ","")))))))))&amp;(IF(ISBLANK(U211),"",(IF(U211&lt;&gt;U210,U211&amp;", ",(IF(B211&lt;&gt;B210,U211&amp;", ",IF(Z211&lt;&gt;Z210,U211&amp;", ",(IF(T211&lt;&gt;T210,IF((T211&lt;&gt;T210)*($G$2="Y"),"same date, ", ""),IF((T211=T210)*(U211=U210)*(S211&lt;&gt;S210)*($G$2="Y"),"same collector and date, ", ""))))))))))&amp;(IF(ISBLANK(V211),"",V211&amp;", "))&amp;IF((AA211&lt;&gt;AA212)*($H$2="y"),AD211&amp;AE211,IF((AA211&lt;&gt;AA212)*($H$2="m"),AD211&amp;AG211,IF(($H$2&lt;&gt;"m")*($H$2&lt;&gt;"Y"),(IF(F211=0,"",F211&amp;" "&amp;$F$4&amp;" "))&amp;(IF(G211=0,"",G211&amp;" "&amp;$G$4&amp;" "))&amp;(IF(H211=0,"",H211&amp;" "&amp;H$4&amp;" "))&amp;(IF(I211=0,"",I211&amp;" "&amp;$I$4&amp;" "))&amp;(IF(J211=0,"",J211&amp;" "&amp;$J$4&amp;" "))&amp;IF((ISBLANK(C211)),"","("&amp;C211&amp;")"),"")))&amp;IF((B211=B212)*(K211=K212)*(L211=L212)*(M211=M212),IF(($H$2&lt;&gt;"m")*($H$2&lt;&gt;"Y"), ", ", IF((ISNUMBER(FIND(")",AE211))), ", ", "")),IF((B211=B212)*(K211=K212)*(L211=L212),";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v>
      </c>
    </row>
    <row r="212" spans="1:34" s="1" customFormat="1" x14ac:dyDescent="0.25">
      <c r="A212" s="3">
        <f t="shared" si="28"/>
        <v>1</v>
      </c>
      <c r="B212" s="53" t="str">
        <f t="shared" si="32"/>
        <v>Kukulcania arizonica</v>
      </c>
      <c r="C212" s="57" t="s">
        <v>205</v>
      </c>
      <c r="D212" s="57" t="s">
        <v>204</v>
      </c>
      <c r="E212" s="57"/>
      <c r="F212" s="57">
        <v>2</v>
      </c>
      <c r="G212" s="57">
        <v>0</v>
      </c>
      <c r="H212" s="57">
        <v>0</v>
      </c>
      <c r="I212" s="57"/>
      <c r="J212" s="57"/>
      <c r="K212" s="57" t="s">
        <v>366</v>
      </c>
      <c r="L212" s="57" t="s">
        <v>90</v>
      </c>
      <c r="M212" s="54" t="s">
        <v>1194</v>
      </c>
      <c r="N212" s="57" t="s">
        <v>579</v>
      </c>
      <c r="O212" s="58" t="s">
        <v>1195</v>
      </c>
      <c r="P212" s="58"/>
      <c r="Q212" s="58" t="s">
        <v>86</v>
      </c>
      <c r="R212" s="58"/>
      <c r="S212" s="54" t="s">
        <v>1196</v>
      </c>
      <c r="T212" s="57" t="s">
        <v>534</v>
      </c>
      <c r="U212" s="57" t="s">
        <v>1197</v>
      </c>
      <c r="V212" s="57"/>
      <c r="W212" s="57" t="s">
        <v>86</v>
      </c>
      <c r="X212" s="147">
        <f ca="1">IF(ISBLANK(D212),"",IF('order-admin-units'!$I$1&lt;&gt;"y", "", IF((K212="")*(ISBLANK(D212)=FALSE), 'order-admin-units'!$B$1+1, VLOOKUP(K212, ordercountry, 2))))</f>
        <v>1</v>
      </c>
      <c r="Y212" s="147">
        <f ca="1">IF(ISBLANK(D212),"",IF('order-admin-units'!$I$1&lt;&gt;"y", "", IF(L212="", 'order-admin-units'!$B$2+1, VLOOKUP(K212&amp;"@"&amp;L212, orderadmin, 2))))</f>
        <v>7</v>
      </c>
      <c r="Z212" s="147" t="str">
        <f t="shared" si="29"/>
        <v>USATexasJeff DavisDavisDavis Mountain junction</v>
      </c>
      <c r="AA212" s="147" t="str">
        <f t="shared" si="30"/>
        <v>Kukulcania arizonicaUSATexasJeff DavisDavisDavis Mountain junction[N30.75015°, W104.0838°]C. &amp; P. Vaurie9/VII/1948</v>
      </c>
      <c r="AB212" s="147" t="str">
        <f t="shared" si="31"/>
        <v xml:space="preserve">Kukulcania arizonicaUSATexasJeff DavisDavisDavis Mountain junction[N30.75015°, W104.0838°]C. &amp; P. Vaurie9/VII/1948AMNH </v>
      </c>
      <c r="AC212" s="147" t="str">
        <f t="shared" si="25"/>
        <v>Kukulcania arizonicaUSATexasJeff DavisDavisDavis Mountain junction[N30.75015°, W104.0838°]C. &amp; P. Vaurie9/VII/1948</v>
      </c>
      <c r="AD212" s="11" t="str">
        <f t="shared" si="26"/>
        <v/>
      </c>
      <c r="AE212" s="11" t="str">
        <f t="array" ref="AE212">IF(ISBLANK(D212),"",IF(OR($H$2="y",$H$2="m"),IF(AA212=AA211,IF(OR(AB212=$AB$4:$AB211)=FALSE,AE211&amp;C212,AE211),"("&amp;C212)&amp;IF(AA212=AA213,IF(OR(AB213=$AB$4:$AB212)=FALSE,", ",""),") "),""))</f>
        <v/>
      </c>
      <c r="AF212" s="11" t="str">
        <f t="shared" si="27"/>
        <v/>
      </c>
      <c r="AG212" s="11" t="str">
        <f t="array" ref="AG212">IF(ISBLANK(D212),"",IF(OR($H$2="y",$H$2="m"),IF(AA212=AA211,IF(OR(AC212=$AC$4:$AC211)=FALSE,AG211&amp;AF212,AG211),"("&amp;AF212)&amp;IF(AA212=AA213,IF(OR(AC213=$AC$4:$AC212)=FALSE,", ",""),") "),""))</f>
        <v/>
      </c>
      <c r="AH212" s="10" t="str">
        <f>IF((ISBLANK(D212)),"",IF(D212=D211,AH211,"")&amp;IF(B211&lt;&gt;B212,((IF(ISBLANK(E212),$D$3&amp;"Non-type material: "&amp;$D$3,$D$3&amp;INDEX('type-categories'!$A$2:$B$100,MATCH(E212,'type-categories'!$A$2:$A$100,0),2)&amp;$D$3))),"")&amp;(IF(K212&lt;&gt;K211,$C$2&amp;K212&amp;$K$3&amp;$C$2&amp;" ",(IF(B212&lt;&gt;B211,$C$2&amp;K212&amp;$K$3&amp;$C$2&amp;" ",""))))&amp;(IF(L212="","",((IF(L212&lt;&gt;L211,$D$2&amp;L212&amp;$L$3&amp;$D$2&amp;" ",IF(B212&lt;&gt;B211,$D$2&amp;L212&amp;$L$3&amp;$D$2&amp;" ",""))))))&amp;(IF(M212="","",((IF(M212&lt;&gt;M211,$E$2&amp;M212&amp;$E$2&amp;","&amp;" ",IF(B212&lt;&gt;B211,$E$2&amp;M212&amp;$E$2&amp;",",""))))))&amp;(IF(N212="","",IF(N212&lt;&gt;N211,N212&amp;", ",IF(B212&lt;&gt;B211,N212&amp;", ",""))))&amp;(IF(ISBLANK(O212),"",(IF(O212&lt;&gt;O211,O212&amp;", ",IF(B212&lt;&gt;B211,O212&amp;", ","")))))&amp;(IF(ISBLANK(P212),"",(IF(P212&lt;&gt;P211,P212&amp;", ",IF(B212&lt;&gt;B211,P212&amp;", ",IF(Z212&lt;&gt;Z211,P212&amp;", ",""))))))&amp;(IF(ISBLANK(Q212),"",(IF(Q212&lt;&gt;Q211,Q212&amp;", ",IF(B212&lt;&gt;B211,Q212&amp;", ",IF(Z212&lt;&gt;Z211,Q212&amp;", ",""))))))&amp;(IF(ISBLANK(R212),"",(IF(R212&lt;&gt;R211,R212&amp;"m, ",IF(B212&lt;&gt;B211,R212&amp;"m, ",IF(Z212&lt;&gt;Z211,R212&amp;"m, ",""))))))&amp;IF(ISBLANK(S212),"",(IF(B212&lt;&gt;B211,S212&amp;", ",IF(S212&lt;&gt;S211,IF((Z212=Z211),"same locality "&amp;S212&amp;", ",S212&amp;", "),""))))&amp;(IF(ISBLANK(T212),"",(IF(T212&lt;&gt;T211,IF(ISBLANK(F$2),T212&amp;", ",T212&amp;" "&amp;F$2&amp;", "),(IF(B212&lt;&gt;B211,IF(ISBLANK(F$2),T212&amp;", ",T212&amp;" "&amp;F$2&amp;", "),(IF(Z212&lt;&gt;Z211,IF(ISBLANK(F$2),T212&amp;", ",T212&amp;" "&amp;F$2&amp;", "),IF((U212&lt;&gt;U211)*($G$2="Y"),"same collector, ","")))))))))&amp;(IF(ISBLANK(U212),"",(IF(U212&lt;&gt;U211,U212&amp;", ",(IF(B212&lt;&gt;B211,U212&amp;", ",IF(Z212&lt;&gt;Z211,U212&amp;", ",(IF(T212&lt;&gt;T211,IF((T212&lt;&gt;T211)*($G$2="Y"),"same date, ", ""),IF((T212=T211)*(U212=U211)*(S212&lt;&gt;S211)*($G$2="Y"),"same collector and date, ", ""))))))))))&amp;(IF(ISBLANK(V212),"",V212&amp;", "))&amp;IF((AA212&lt;&gt;AA213)*($H$2="y"),AD212&amp;AE212,IF((AA212&lt;&gt;AA213)*($H$2="m"),AD212&amp;AG212,IF(($H$2&lt;&gt;"m")*($H$2&lt;&gt;"Y"),(IF(F212=0,"",F212&amp;" "&amp;$F$4&amp;" "))&amp;(IF(G212=0,"",G212&amp;" "&amp;$G$4&amp;" "))&amp;(IF(H212=0,"",H212&amp;" "&amp;H$4&amp;" "))&amp;(IF(I212=0,"",I212&amp;" "&amp;$I$4&amp;" "))&amp;(IF(J212=0,"",J212&amp;" "&amp;$J$4&amp;" "))&amp;IF((ISBLANK(C212)),"","("&amp;C212&amp;")"),"")))&amp;IF((B212=B213)*(K212=K213)*(L212=L213)*(M212=M213),IF(($H$2&lt;&gt;"m")*($H$2&lt;&gt;"Y"), ", ", IF((ISNUMBER(FIND(")",AE212))), ", ", "")),IF((B212=B213)*(K212=K213)*(L212=L213),";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v>
      </c>
    </row>
    <row r="213" spans="1:34" s="1" customFormat="1" x14ac:dyDescent="0.25">
      <c r="A213" s="3">
        <f t="shared" si="28"/>
        <v>1</v>
      </c>
      <c r="B213" s="53" t="str">
        <f t="shared" si="32"/>
        <v>Kukulcania arizonica</v>
      </c>
      <c r="C213" s="57" t="s">
        <v>276</v>
      </c>
      <c r="D213" s="57" t="s">
        <v>204</v>
      </c>
      <c r="E213" s="57"/>
      <c r="F213" s="57">
        <v>0</v>
      </c>
      <c r="G213" s="57">
        <v>1</v>
      </c>
      <c r="H213" s="57">
        <v>0</v>
      </c>
      <c r="I213" s="57"/>
      <c r="J213" s="57"/>
      <c r="K213" s="57" t="s">
        <v>366</v>
      </c>
      <c r="L213" s="57" t="s">
        <v>90</v>
      </c>
      <c r="M213" s="54" t="s">
        <v>1194</v>
      </c>
      <c r="N213" s="57" t="s">
        <v>579</v>
      </c>
      <c r="O213" s="58" t="s">
        <v>1198</v>
      </c>
      <c r="P213" s="58" t="s">
        <v>1199</v>
      </c>
      <c r="Q213" s="58" t="s">
        <v>86</v>
      </c>
      <c r="R213" s="58"/>
      <c r="S213" s="54" t="s">
        <v>1200</v>
      </c>
      <c r="T213" s="57" t="s">
        <v>490</v>
      </c>
      <c r="U213" s="57" t="s">
        <v>814</v>
      </c>
      <c r="V213" s="57"/>
      <c r="W213" s="57" t="s">
        <v>86</v>
      </c>
      <c r="X213" s="147">
        <f ca="1">IF(ISBLANK(D213),"",IF('order-admin-units'!$I$1&lt;&gt;"y", "", IF((K213="")*(ISBLANK(D213)=FALSE), 'order-admin-units'!$B$1+1, VLOOKUP(K213, ordercountry, 2))))</f>
        <v>1</v>
      </c>
      <c r="Y213" s="147">
        <f ca="1">IF(ISBLANK(D213),"",IF('order-admin-units'!$I$1&lt;&gt;"y", "", IF(L213="", 'order-admin-units'!$B$2+1, VLOOKUP(K213&amp;"@"&amp;L213, orderadmin, 2))))</f>
        <v>7</v>
      </c>
      <c r="Z213" s="147" t="str">
        <f t="shared" si="29"/>
        <v>USATexasJeff DavisDavisFort Davis</v>
      </c>
      <c r="AA213" s="147" t="str">
        <f t="shared" si="30"/>
        <v>Kukulcania arizonicaUSATexasJeff DavisDavisFort Daviswalnut grove[N30.58821°, W103.89463°]D. Ubick11/VIII/1981</v>
      </c>
      <c r="AB213" s="147" t="str">
        <f t="shared" si="31"/>
        <v>Kukulcania arizonicaUSATexasJeff DavisDavisFort Daviswalnut grove[N30.58821°, W103.89463°]D. Ubick11/VIII/1981DU 81.08.11</v>
      </c>
      <c r="AC213" s="147" t="str">
        <f t="shared" si="25"/>
        <v>Kukulcania arizonicaUSATexasJeff DavisDavisFort Daviswalnut grove[N30.58821°, W103.89463°]D. Ubick11/VIII/1981</v>
      </c>
      <c r="AD213" s="11" t="str">
        <f t="shared" si="26"/>
        <v/>
      </c>
      <c r="AE213" s="11" t="str">
        <f t="array" ref="AE213">IF(ISBLANK(D213),"",IF(OR($H$2="y",$H$2="m"),IF(AA213=AA212,IF(OR(AB213=$AB$4:$AB212)=FALSE,AE212&amp;C213,AE212),"("&amp;C213)&amp;IF(AA213=AA214,IF(OR(AB214=$AB$4:$AB213)=FALSE,", ",""),") "),""))</f>
        <v/>
      </c>
      <c r="AF213" s="11" t="str">
        <f t="shared" si="27"/>
        <v/>
      </c>
      <c r="AG213" s="11" t="str">
        <f t="array" ref="AG213">IF(ISBLANK(D213),"",IF(OR($H$2="y",$H$2="m"),IF(AA213=AA212,IF(OR(AC213=$AC$4:$AC212)=FALSE,AG212&amp;AF213,AG212),"("&amp;AF213)&amp;IF(AA213=AA214,IF(OR(AC214=$AC$4:$AC213)=FALSE,", ",""),") "),""))</f>
        <v/>
      </c>
      <c r="AH213" s="10" t="str">
        <f>IF((ISBLANK(D213)),"",IF(D213=D212,AH212,"")&amp;IF(B212&lt;&gt;B213,((IF(ISBLANK(E213),$D$3&amp;"Non-type material: "&amp;$D$3,$D$3&amp;INDEX('type-categories'!$A$2:$B$100,MATCH(E213,'type-categories'!$A$2:$A$100,0),2)&amp;$D$3))),"")&amp;(IF(K213&lt;&gt;K212,$C$2&amp;K213&amp;$K$3&amp;$C$2&amp;" ",(IF(B213&lt;&gt;B212,$C$2&amp;K213&amp;$K$3&amp;$C$2&amp;" ",""))))&amp;(IF(L213="","",((IF(L213&lt;&gt;L212,$D$2&amp;L213&amp;$L$3&amp;$D$2&amp;" ",IF(B213&lt;&gt;B212,$D$2&amp;L213&amp;$L$3&amp;$D$2&amp;" ",""))))))&amp;(IF(M213="","",((IF(M213&lt;&gt;M212,$E$2&amp;M213&amp;$E$2&amp;","&amp;" ",IF(B213&lt;&gt;B212,$E$2&amp;M213&amp;$E$2&amp;",",""))))))&amp;(IF(N213="","",IF(N213&lt;&gt;N212,N213&amp;", ",IF(B213&lt;&gt;B212,N213&amp;", ",""))))&amp;(IF(ISBLANK(O213),"",(IF(O213&lt;&gt;O212,O213&amp;", ",IF(B213&lt;&gt;B212,O213&amp;", ","")))))&amp;(IF(ISBLANK(P213),"",(IF(P213&lt;&gt;P212,P213&amp;", ",IF(B213&lt;&gt;B212,P213&amp;", ",IF(Z213&lt;&gt;Z212,P213&amp;", ",""))))))&amp;(IF(ISBLANK(Q213),"",(IF(Q213&lt;&gt;Q212,Q213&amp;", ",IF(B213&lt;&gt;B212,Q213&amp;", ",IF(Z213&lt;&gt;Z212,Q213&amp;", ",""))))))&amp;(IF(ISBLANK(R213),"",(IF(R213&lt;&gt;R212,R213&amp;"m, ",IF(B213&lt;&gt;B212,R213&amp;"m, ",IF(Z213&lt;&gt;Z212,R213&amp;"m, ",""))))))&amp;IF(ISBLANK(S213),"",(IF(B213&lt;&gt;B212,S213&amp;", ",IF(S213&lt;&gt;S212,IF((Z213=Z212),"same locality "&amp;S213&amp;", ",S213&amp;", "),""))))&amp;(IF(ISBLANK(T213),"",(IF(T213&lt;&gt;T212,IF(ISBLANK(F$2),T213&amp;", ",T213&amp;" "&amp;F$2&amp;", "),(IF(B213&lt;&gt;B212,IF(ISBLANK(F$2),T213&amp;", ",T213&amp;" "&amp;F$2&amp;", "),(IF(Z213&lt;&gt;Z212,IF(ISBLANK(F$2),T213&amp;", ",T213&amp;" "&amp;F$2&amp;", "),IF((U213&lt;&gt;U212)*($G$2="Y"),"same collector, ","")))))))))&amp;(IF(ISBLANK(U213),"",(IF(U213&lt;&gt;U212,U213&amp;", ",(IF(B213&lt;&gt;B212,U213&amp;", ",IF(Z213&lt;&gt;Z212,U213&amp;", ",(IF(T213&lt;&gt;T212,IF((T213&lt;&gt;T212)*($G$2="Y"),"same date, ", ""),IF((T213=T212)*(U213=U212)*(S213&lt;&gt;S212)*($G$2="Y"),"same collector and date, ", ""))))))))))&amp;(IF(ISBLANK(V213),"",V213&amp;", "))&amp;IF((AA213&lt;&gt;AA214)*($H$2="y"),AD213&amp;AE213,IF((AA213&lt;&gt;AA214)*($H$2="m"),AD213&amp;AG213,IF(($H$2&lt;&gt;"m")*($H$2&lt;&gt;"Y"),(IF(F213=0,"",F213&amp;" "&amp;$F$4&amp;" "))&amp;(IF(G213=0,"",G213&amp;" "&amp;$G$4&amp;" "))&amp;(IF(H213=0,"",H213&amp;" "&amp;H$4&amp;" "))&amp;(IF(I213=0,"",I213&amp;" "&amp;$I$4&amp;" "))&amp;(IF(J213=0,"",J213&amp;" "&amp;$J$4&amp;" "))&amp;IF((ISBLANK(C213)),"","("&amp;C213&amp;")"),"")))&amp;IF((B213=B214)*(K213=K214)*(L213=L214)*(M213=M214),IF(($H$2&lt;&gt;"m")*($H$2&lt;&gt;"Y"), ", ", IF((ISNUMBER(FIND(")",AE213))), ", ", "")),IF((B213=B214)*(K213=K214)*(L213=L214),";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v>
      </c>
    </row>
    <row r="214" spans="1:34" s="1" customFormat="1" x14ac:dyDescent="0.25">
      <c r="A214" s="3">
        <f t="shared" si="28"/>
        <v>1</v>
      </c>
      <c r="B214" s="53" t="str">
        <f t="shared" si="32"/>
        <v>Kukulcania arizonica</v>
      </c>
      <c r="C214" s="57" t="s">
        <v>339</v>
      </c>
      <c r="D214" s="57" t="s">
        <v>204</v>
      </c>
      <c r="E214" s="57"/>
      <c r="F214" s="57">
        <v>0</v>
      </c>
      <c r="G214" s="57">
        <v>1</v>
      </c>
      <c r="H214" s="57">
        <v>0</v>
      </c>
      <c r="I214" s="57"/>
      <c r="J214" s="57"/>
      <c r="K214" s="57" t="s">
        <v>366</v>
      </c>
      <c r="L214" s="57" t="s">
        <v>90</v>
      </c>
      <c r="M214" s="54" t="s">
        <v>1201</v>
      </c>
      <c r="N214" s="57" t="s">
        <v>1202</v>
      </c>
      <c r="O214" s="58" t="s">
        <v>1203</v>
      </c>
      <c r="P214" s="58"/>
      <c r="Q214" s="58" t="s">
        <v>86</v>
      </c>
      <c r="R214" s="58"/>
      <c r="S214" s="54" t="s">
        <v>1204</v>
      </c>
      <c r="T214" s="57" t="s">
        <v>1205</v>
      </c>
      <c r="U214" s="57" t="s">
        <v>1206</v>
      </c>
      <c r="V214" s="57"/>
      <c r="W214" s="57" t="s">
        <v>86</v>
      </c>
      <c r="X214" s="147">
        <f ca="1">IF(ISBLANK(D214),"",IF('order-admin-units'!$I$1&lt;&gt;"y", "", IF((K214="")*(ISBLANK(D214)=FALSE), 'order-admin-units'!$B$1+1, VLOOKUP(K214, ordercountry, 2))))</f>
        <v>1</v>
      </c>
      <c r="Y214" s="147">
        <f ca="1">IF(ISBLANK(D214),"",IF('order-admin-units'!$I$1&lt;&gt;"y", "", IF(L214="", 'order-admin-units'!$B$2+1, VLOOKUP(K214&amp;"@"&amp;L214, orderadmin, 2))))</f>
        <v>7</v>
      </c>
      <c r="Z214" s="147" t="str">
        <f t="shared" si="29"/>
        <v>USATexasKerrHuntMO Ranch, 10 mi. W of Hunt</v>
      </c>
      <c r="AA214" s="147" t="str">
        <f t="shared" si="30"/>
        <v>Kukulcania arizonicaUSATexasKerrHuntMO Ranch, 10 mi. W of Hunt[N30.07104°, W99.33798°]R.O. Albert20/IV/1962</v>
      </c>
      <c r="AB214" s="147" t="str">
        <f t="shared" si="31"/>
        <v>Kukulcania arizonicaUSATexasKerrHuntMO Ranch, 10 mi. W of Hunt[N30.07104°, W99.33798°]R.O. Albert20/IV/1962MCZ 145410</v>
      </c>
      <c r="AC214" s="147" t="str">
        <f t="shared" si="25"/>
        <v>Kukulcania arizonicaUSATexasKerrHuntMO Ranch, 10 mi. W of Hunt[N30.07104°, W99.33798°]R.O. Albert20/IV/1962</v>
      </c>
      <c r="AD214" s="11" t="str">
        <f t="shared" si="26"/>
        <v/>
      </c>
      <c r="AE214" s="11" t="str">
        <f t="array" ref="AE214">IF(ISBLANK(D214),"",IF(OR($H$2="y",$H$2="m"),IF(AA214=AA213,IF(OR(AB214=$AB$4:$AB213)=FALSE,AE213&amp;C214,AE213),"("&amp;C214)&amp;IF(AA214=AA215,IF(OR(AB215=$AB$4:$AB214)=FALSE,", ",""),") "),""))</f>
        <v/>
      </c>
      <c r="AF214" s="11" t="str">
        <f t="shared" si="27"/>
        <v/>
      </c>
      <c r="AG214" s="11" t="str">
        <f t="array" ref="AG214">IF(ISBLANK(D214),"",IF(OR($H$2="y",$H$2="m"),IF(AA214=AA213,IF(OR(AC214=$AC$4:$AC213)=FALSE,AG213&amp;AF214,AG213),"("&amp;AF214)&amp;IF(AA214=AA215,IF(OR(AC215=$AC$4:$AC214)=FALSE,", ",""),") "),""))</f>
        <v/>
      </c>
      <c r="AH214" s="10" t="str">
        <f>IF((ISBLANK(D214)),"",IF(D214=D213,AH213,"")&amp;IF(B213&lt;&gt;B214,((IF(ISBLANK(E214),$D$3&amp;"Non-type material: "&amp;$D$3,$D$3&amp;INDEX('type-categories'!$A$2:$B$100,MATCH(E214,'type-categories'!$A$2:$A$100,0),2)&amp;$D$3))),"")&amp;(IF(K214&lt;&gt;K213,$C$2&amp;K214&amp;$K$3&amp;$C$2&amp;" ",(IF(B214&lt;&gt;B213,$C$2&amp;K214&amp;$K$3&amp;$C$2&amp;" ",""))))&amp;(IF(L214="","",((IF(L214&lt;&gt;L213,$D$2&amp;L214&amp;$L$3&amp;$D$2&amp;" ",IF(B214&lt;&gt;B213,$D$2&amp;L214&amp;$L$3&amp;$D$2&amp;" ",""))))))&amp;(IF(M214="","",((IF(M214&lt;&gt;M213,$E$2&amp;M214&amp;$E$2&amp;","&amp;" ",IF(B214&lt;&gt;B213,$E$2&amp;M214&amp;$E$2&amp;",",""))))))&amp;(IF(N214="","",IF(N214&lt;&gt;N213,N214&amp;", ",IF(B214&lt;&gt;B213,N214&amp;", ",""))))&amp;(IF(ISBLANK(O214),"",(IF(O214&lt;&gt;O213,O214&amp;", ",IF(B214&lt;&gt;B213,O214&amp;", ","")))))&amp;(IF(ISBLANK(P214),"",(IF(P214&lt;&gt;P213,P214&amp;", ",IF(B214&lt;&gt;B213,P214&amp;", ",IF(Z214&lt;&gt;Z213,P214&amp;", ",""))))))&amp;(IF(ISBLANK(Q214),"",(IF(Q214&lt;&gt;Q213,Q214&amp;", ",IF(B214&lt;&gt;B213,Q214&amp;", ",IF(Z214&lt;&gt;Z213,Q214&amp;", ",""))))))&amp;(IF(ISBLANK(R214),"",(IF(R214&lt;&gt;R213,R214&amp;"m, ",IF(B214&lt;&gt;B213,R214&amp;"m, ",IF(Z214&lt;&gt;Z213,R214&amp;"m, ",""))))))&amp;IF(ISBLANK(S214),"",(IF(B214&lt;&gt;B213,S214&amp;", ",IF(S214&lt;&gt;S213,IF((Z214=Z213),"same locality "&amp;S214&amp;", ",S214&amp;", "),""))))&amp;(IF(ISBLANK(T214),"",(IF(T214&lt;&gt;T213,IF(ISBLANK(F$2),T214&amp;", ",T214&amp;" "&amp;F$2&amp;", "),(IF(B214&lt;&gt;B213,IF(ISBLANK(F$2),T214&amp;", ",T214&amp;" "&amp;F$2&amp;", "),(IF(Z214&lt;&gt;Z213,IF(ISBLANK(F$2),T214&amp;", ",T214&amp;" "&amp;F$2&amp;", "),IF((U214&lt;&gt;U213)*($G$2="Y"),"same collector, ","")))))))))&amp;(IF(ISBLANK(U214),"",(IF(U214&lt;&gt;U213,U214&amp;", ",(IF(B214&lt;&gt;B213,U214&amp;", ",IF(Z214&lt;&gt;Z213,U214&amp;", ",(IF(T214&lt;&gt;T213,IF((T214&lt;&gt;T213)*($G$2="Y"),"same date, ", ""),IF((T214=T213)*(U214=U213)*(S214&lt;&gt;S213)*($G$2="Y"),"same collector and date, ", ""))))))))))&amp;(IF(ISBLANK(V214),"",V214&amp;", "))&amp;IF((AA214&lt;&gt;AA215)*($H$2="y"),AD214&amp;AE214,IF((AA214&lt;&gt;AA215)*($H$2="m"),AD214&amp;AG214,IF(($H$2&lt;&gt;"m")*($H$2&lt;&gt;"Y"),(IF(F214=0,"",F214&amp;" "&amp;$F$4&amp;" "))&amp;(IF(G214=0,"",G214&amp;" "&amp;$G$4&amp;" "))&amp;(IF(H214=0,"",H214&amp;" "&amp;H$4&amp;" "))&amp;(IF(I214=0,"",I214&amp;" "&amp;$I$4&amp;" "))&amp;(IF(J214=0,"",J214&amp;" "&amp;$J$4&amp;" "))&amp;IF((ISBLANK(C214)),"","("&amp;C214&amp;")"),"")))&amp;IF((B214=B215)*(K214=K215)*(L214=L215)*(M214=M215),IF(($H$2&lt;&gt;"m")*($H$2&lt;&gt;"Y"), ", ", IF((ISNUMBER(FIND(")",AE214))), ", ", "")),IF((B214=B215)*(K214=K215)*(L214=L215),";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v>
      </c>
    </row>
    <row r="215" spans="1:34" s="1" customFormat="1" x14ac:dyDescent="0.25">
      <c r="A215" s="3">
        <f t="shared" si="28"/>
        <v>1</v>
      </c>
      <c r="B215" s="53" t="str">
        <f t="shared" si="32"/>
        <v>Kukulcania arizonica</v>
      </c>
      <c r="C215" s="57" t="s">
        <v>205</v>
      </c>
      <c r="D215" s="57" t="s">
        <v>204</v>
      </c>
      <c r="E215" s="57"/>
      <c r="F215" s="57">
        <v>0</v>
      </c>
      <c r="G215" s="57">
        <v>1</v>
      </c>
      <c r="H215" s="57">
        <v>0</v>
      </c>
      <c r="I215" s="57"/>
      <c r="J215" s="57"/>
      <c r="K215" s="57" t="s">
        <v>366</v>
      </c>
      <c r="L215" s="57" t="s">
        <v>90</v>
      </c>
      <c r="M215" s="54" t="s">
        <v>1201</v>
      </c>
      <c r="N215" s="57" t="s">
        <v>1207</v>
      </c>
      <c r="O215" s="58" t="s">
        <v>86</v>
      </c>
      <c r="P215" s="58"/>
      <c r="Q215" s="58" t="s">
        <v>86</v>
      </c>
      <c r="R215" s="58"/>
      <c r="S215" s="54" t="s">
        <v>1208</v>
      </c>
      <c r="T215" s="57" t="s">
        <v>919</v>
      </c>
      <c r="U215" s="57" t="s">
        <v>1209</v>
      </c>
      <c r="V215" s="57"/>
      <c r="W215" s="57" t="s">
        <v>86</v>
      </c>
      <c r="X215" s="147">
        <f ca="1">IF(ISBLANK(D215),"",IF('order-admin-units'!$I$1&lt;&gt;"y", "", IF((K215="")*(ISBLANK(D215)=FALSE), 'order-admin-units'!$B$1+1, VLOOKUP(K215, ordercountry, 2))))</f>
        <v>1</v>
      </c>
      <c r="Y215" s="147">
        <f ca="1">IF(ISBLANK(D215),"",IF('order-admin-units'!$I$1&lt;&gt;"y", "", IF(L215="", 'order-admin-units'!$B$2+1, VLOOKUP(K215&amp;"@"&amp;L215, orderadmin, 2))))</f>
        <v>7</v>
      </c>
      <c r="Z215" s="147" t="str">
        <f t="shared" si="29"/>
        <v>USATexasKerrKerrville</v>
      </c>
      <c r="AA215" s="147" t="str">
        <f t="shared" si="30"/>
        <v>Kukulcania arizonicaUSATexasKerrKerrville[N30.04743°, W99.14032°]S. &amp; D. MulaikVII/1940</v>
      </c>
      <c r="AB215" s="147" t="str">
        <f t="shared" si="31"/>
        <v xml:space="preserve">Kukulcania arizonicaUSATexasKerrKerrville[N30.04743°, W99.14032°]S. &amp; D. MulaikVII/1940AMNH </v>
      </c>
      <c r="AC215" s="147" t="str">
        <f t="shared" si="25"/>
        <v>Kukulcania arizonicaUSATexasKerrKerrville[N30.04743°, W99.14032°]S. &amp; D. MulaikVII/1940</v>
      </c>
      <c r="AD215" s="11" t="str">
        <f t="shared" si="26"/>
        <v/>
      </c>
      <c r="AE215" s="11" t="str">
        <f t="array" ref="AE215">IF(ISBLANK(D215),"",IF(OR($H$2="y",$H$2="m"),IF(AA215=AA214,IF(OR(AB215=$AB$4:$AB214)=FALSE,AE214&amp;C215,AE214),"("&amp;C215)&amp;IF(AA215=AA216,IF(OR(AB216=$AB$4:$AB215)=FALSE,", ",""),") "),""))</f>
        <v/>
      </c>
      <c r="AF215" s="11" t="str">
        <f t="shared" si="27"/>
        <v/>
      </c>
      <c r="AG215" s="11" t="str">
        <f t="array" ref="AG215">IF(ISBLANK(D215),"",IF(OR($H$2="y",$H$2="m"),IF(AA215=AA214,IF(OR(AC215=$AC$4:$AC214)=FALSE,AG214&amp;AF215,AG214),"("&amp;AF215)&amp;IF(AA215=AA216,IF(OR(AC216=$AC$4:$AC215)=FALSE,", ",""),") "),""))</f>
        <v/>
      </c>
      <c r="AH215" s="10" t="str">
        <f>IF((ISBLANK(D215)),"",IF(D215=D214,AH214,"")&amp;IF(B214&lt;&gt;B215,((IF(ISBLANK(E215),$D$3&amp;"Non-type material: "&amp;$D$3,$D$3&amp;INDEX('type-categories'!$A$2:$B$100,MATCH(E215,'type-categories'!$A$2:$A$100,0),2)&amp;$D$3))),"")&amp;(IF(K215&lt;&gt;K214,$C$2&amp;K215&amp;$K$3&amp;$C$2&amp;" ",(IF(B215&lt;&gt;B214,$C$2&amp;K215&amp;$K$3&amp;$C$2&amp;" ",""))))&amp;(IF(L215="","",((IF(L215&lt;&gt;L214,$D$2&amp;L215&amp;$L$3&amp;$D$2&amp;" ",IF(B215&lt;&gt;B214,$D$2&amp;L215&amp;$L$3&amp;$D$2&amp;" ",""))))))&amp;(IF(M215="","",((IF(M215&lt;&gt;M214,$E$2&amp;M215&amp;$E$2&amp;","&amp;" ",IF(B215&lt;&gt;B214,$E$2&amp;M215&amp;$E$2&amp;",",""))))))&amp;(IF(N215="","",IF(N215&lt;&gt;N214,N215&amp;", ",IF(B215&lt;&gt;B214,N215&amp;", ",""))))&amp;(IF(ISBLANK(O215),"",(IF(O215&lt;&gt;O214,O215&amp;", ",IF(B215&lt;&gt;B214,O215&amp;", ","")))))&amp;(IF(ISBLANK(P215),"",(IF(P215&lt;&gt;P214,P215&amp;", ",IF(B215&lt;&gt;B214,P215&amp;", ",IF(Z215&lt;&gt;Z214,P215&amp;", ",""))))))&amp;(IF(ISBLANK(Q215),"",(IF(Q215&lt;&gt;Q214,Q215&amp;", ",IF(B215&lt;&gt;B214,Q215&amp;", ",IF(Z215&lt;&gt;Z214,Q215&amp;", ",""))))))&amp;(IF(ISBLANK(R215),"",(IF(R215&lt;&gt;R214,R215&amp;"m, ",IF(B215&lt;&gt;B214,R215&amp;"m, ",IF(Z215&lt;&gt;Z214,R215&amp;"m, ",""))))))&amp;IF(ISBLANK(S215),"",(IF(B215&lt;&gt;B214,S215&amp;", ",IF(S215&lt;&gt;S214,IF((Z215=Z214),"same locality "&amp;S215&amp;", ",S215&amp;", "),""))))&amp;(IF(ISBLANK(T215),"",(IF(T215&lt;&gt;T214,IF(ISBLANK(F$2),T215&amp;", ",T215&amp;" "&amp;F$2&amp;", "),(IF(B215&lt;&gt;B214,IF(ISBLANK(F$2),T215&amp;", ",T215&amp;" "&amp;F$2&amp;", "),(IF(Z215&lt;&gt;Z214,IF(ISBLANK(F$2),T215&amp;", ",T215&amp;" "&amp;F$2&amp;", "),IF((U215&lt;&gt;U214)*($G$2="Y"),"same collector, ","")))))))))&amp;(IF(ISBLANK(U215),"",(IF(U215&lt;&gt;U214,U215&amp;", ",(IF(B215&lt;&gt;B214,U215&amp;", ",IF(Z215&lt;&gt;Z214,U215&amp;", ",(IF(T215&lt;&gt;T214,IF((T215&lt;&gt;T214)*($G$2="Y"),"same date, ", ""),IF((T215=T214)*(U215=U214)*(S215&lt;&gt;S214)*($G$2="Y"),"same collector and date, ", ""))))))))))&amp;(IF(ISBLANK(V215),"",V215&amp;", "))&amp;IF((AA215&lt;&gt;AA216)*($H$2="y"),AD215&amp;AE215,IF((AA215&lt;&gt;AA216)*($H$2="m"),AD215&amp;AG215,IF(($H$2&lt;&gt;"m")*($H$2&lt;&gt;"Y"),(IF(F215=0,"",F215&amp;" "&amp;$F$4&amp;" "))&amp;(IF(G215=0,"",G215&amp;" "&amp;$G$4&amp;" "))&amp;(IF(H215=0,"",H215&amp;" "&amp;H$4&amp;" "))&amp;(IF(I215=0,"",I215&amp;" "&amp;$I$4&amp;" "))&amp;(IF(J215=0,"",J215&amp;" "&amp;$J$4&amp;" "))&amp;IF((ISBLANK(C215)),"","("&amp;C215&amp;")"),"")))&amp;IF((B215=B216)*(K215=K216)*(L215=L216)*(M215=M216),IF(($H$2&lt;&gt;"m")*($H$2&lt;&gt;"Y"), ", ", IF((ISNUMBER(FIND(")",AE215))), ", ", "")),IF((B215=B216)*(K215=K216)*(L215=L216),";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v>
      </c>
    </row>
    <row r="216" spans="1:34" s="1" customFormat="1" x14ac:dyDescent="0.25">
      <c r="A216" s="3">
        <f t="shared" si="28"/>
        <v>1</v>
      </c>
      <c r="B216" s="53" t="str">
        <f t="shared" si="32"/>
        <v>Kukulcania arizonica</v>
      </c>
      <c r="C216" s="57" t="s">
        <v>205</v>
      </c>
      <c r="D216" s="57" t="s">
        <v>204</v>
      </c>
      <c r="E216" s="57"/>
      <c r="F216" s="57">
        <v>0</v>
      </c>
      <c r="G216" s="57">
        <v>2</v>
      </c>
      <c r="H216" s="57">
        <v>0</v>
      </c>
      <c r="I216" s="57"/>
      <c r="J216" s="57"/>
      <c r="K216" s="57" t="s">
        <v>366</v>
      </c>
      <c r="L216" s="57" t="s">
        <v>90</v>
      </c>
      <c r="M216" s="54" t="s">
        <v>1201</v>
      </c>
      <c r="N216" s="57" t="s">
        <v>1210</v>
      </c>
      <c r="O216" s="58" t="s">
        <v>86</v>
      </c>
      <c r="P216" s="58"/>
      <c r="Q216" s="58" t="s">
        <v>86</v>
      </c>
      <c r="R216" s="58"/>
      <c r="S216" s="54" t="s">
        <v>86</v>
      </c>
      <c r="T216" s="57" t="s">
        <v>1211</v>
      </c>
      <c r="U216" s="57" t="s">
        <v>1212</v>
      </c>
      <c r="V216" s="57"/>
      <c r="W216" s="57" t="s">
        <v>86</v>
      </c>
      <c r="X216" s="147">
        <f ca="1">IF(ISBLANK(D216),"",IF('order-admin-units'!$I$1&lt;&gt;"y", "", IF((K216="")*(ISBLANK(D216)=FALSE), 'order-admin-units'!$B$1+1, VLOOKUP(K216, ordercountry, 2))))</f>
        <v>1</v>
      </c>
      <c r="Y216" s="147">
        <f ca="1">IF(ISBLANK(D216),"",IF('order-admin-units'!$I$1&lt;&gt;"y", "", IF(L216="", 'order-admin-units'!$B$2+1, VLOOKUP(K216&amp;"@"&amp;L216, orderadmin, 2))))</f>
        <v>7</v>
      </c>
      <c r="Z216" s="147" t="str">
        <f t="shared" si="29"/>
        <v>USATexasKerrRaven Ranch</v>
      </c>
      <c r="AA216" s="147" t="str">
        <f t="shared" si="30"/>
        <v>Kukulcania arizonicaUSATexasKerrRaven RanchA. MulaikVI/1941</v>
      </c>
      <c r="AB216" s="147" t="str">
        <f t="shared" si="31"/>
        <v xml:space="preserve">Kukulcania arizonicaUSATexasKerrRaven RanchA. MulaikVI/1941AMNH </v>
      </c>
      <c r="AC216" s="147" t="str">
        <f t="shared" si="25"/>
        <v>Kukulcania arizonicaUSATexasKerrRaven RanchA. MulaikVI/1941</v>
      </c>
      <c r="AD216" s="11" t="str">
        <f t="shared" si="26"/>
        <v/>
      </c>
      <c r="AE216" s="11" t="str">
        <f t="array" ref="AE216">IF(ISBLANK(D216),"",IF(OR($H$2="y",$H$2="m"),IF(AA216=AA215,IF(OR(AB216=$AB$4:$AB215)=FALSE,AE215&amp;C216,AE215),"("&amp;C216)&amp;IF(AA216=AA217,IF(OR(AB217=$AB$4:$AB216)=FALSE,", ",""),") "),""))</f>
        <v/>
      </c>
      <c r="AF216" s="11" t="str">
        <f t="shared" si="27"/>
        <v/>
      </c>
      <c r="AG216" s="11" t="str">
        <f t="array" ref="AG216">IF(ISBLANK(D216),"",IF(OR($H$2="y",$H$2="m"),IF(AA216=AA215,IF(OR(AC216=$AC$4:$AC215)=FALSE,AG215&amp;AF216,AG215),"("&amp;AF216)&amp;IF(AA216=AA217,IF(OR(AC217=$AC$4:$AC216)=FALSE,", ",""),") "),""))</f>
        <v/>
      </c>
      <c r="AH216" s="10" t="str">
        <f>IF((ISBLANK(D216)),"",IF(D216=D215,AH215,"")&amp;IF(B215&lt;&gt;B216,((IF(ISBLANK(E216),$D$3&amp;"Non-type material: "&amp;$D$3,$D$3&amp;INDEX('type-categories'!$A$2:$B$100,MATCH(E216,'type-categories'!$A$2:$A$100,0),2)&amp;$D$3))),"")&amp;(IF(K216&lt;&gt;K215,$C$2&amp;K216&amp;$K$3&amp;$C$2&amp;" ",(IF(B216&lt;&gt;B215,$C$2&amp;K216&amp;$K$3&amp;$C$2&amp;" ",""))))&amp;(IF(L216="","",((IF(L216&lt;&gt;L215,$D$2&amp;L216&amp;$L$3&amp;$D$2&amp;" ",IF(B216&lt;&gt;B215,$D$2&amp;L216&amp;$L$3&amp;$D$2&amp;" ",""))))))&amp;(IF(M216="","",((IF(M216&lt;&gt;M215,$E$2&amp;M216&amp;$E$2&amp;","&amp;" ",IF(B216&lt;&gt;B215,$E$2&amp;M216&amp;$E$2&amp;",",""))))))&amp;(IF(N216="","",IF(N216&lt;&gt;N215,N216&amp;", ",IF(B216&lt;&gt;B215,N216&amp;", ",""))))&amp;(IF(ISBLANK(O216),"",(IF(O216&lt;&gt;O215,O216&amp;", ",IF(B216&lt;&gt;B215,O216&amp;", ","")))))&amp;(IF(ISBLANK(P216),"",(IF(P216&lt;&gt;P215,P216&amp;", ",IF(B216&lt;&gt;B215,P216&amp;", ",IF(Z216&lt;&gt;Z215,P216&amp;", ",""))))))&amp;(IF(ISBLANK(Q216),"",(IF(Q216&lt;&gt;Q215,Q216&amp;", ",IF(B216&lt;&gt;B215,Q216&amp;", ",IF(Z216&lt;&gt;Z215,Q216&amp;", ",""))))))&amp;(IF(ISBLANK(R216),"",(IF(R216&lt;&gt;R215,R216&amp;"m, ",IF(B216&lt;&gt;B215,R216&amp;"m, ",IF(Z216&lt;&gt;Z215,R216&amp;"m, ",""))))))&amp;IF(ISBLANK(S216),"",(IF(B216&lt;&gt;B215,S216&amp;", ",IF(S216&lt;&gt;S215,IF((Z216=Z215),"same locality "&amp;S216&amp;", ",S216&amp;", "),""))))&amp;(IF(ISBLANK(T216),"",(IF(T216&lt;&gt;T215,IF(ISBLANK(F$2),T216&amp;", ",T216&amp;" "&amp;F$2&amp;", "),(IF(B216&lt;&gt;B215,IF(ISBLANK(F$2),T216&amp;", ",T216&amp;" "&amp;F$2&amp;", "),(IF(Z216&lt;&gt;Z215,IF(ISBLANK(F$2),T216&amp;", ",T216&amp;" "&amp;F$2&amp;", "),IF((U216&lt;&gt;U215)*($G$2="Y"),"same collector, ","")))))))))&amp;(IF(ISBLANK(U216),"",(IF(U216&lt;&gt;U215,U216&amp;", ",(IF(B216&lt;&gt;B215,U216&amp;", ",IF(Z216&lt;&gt;Z215,U216&amp;", ",(IF(T216&lt;&gt;T215,IF((T216&lt;&gt;T215)*($G$2="Y"),"same date, ", ""),IF((T216=T215)*(U216=U215)*(S216&lt;&gt;S215)*($G$2="Y"),"same collector and date, ", ""))))))))))&amp;(IF(ISBLANK(V216),"",V216&amp;", "))&amp;IF((AA216&lt;&gt;AA217)*($H$2="y"),AD216&amp;AE216,IF((AA216&lt;&gt;AA217)*($H$2="m"),AD216&amp;AG216,IF(($H$2&lt;&gt;"m")*($H$2&lt;&gt;"Y"),(IF(F216=0,"",F216&amp;" "&amp;$F$4&amp;" "))&amp;(IF(G216=0,"",G216&amp;" "&amp;$G$4&amp;" "))&amp;(IF(H216=0,"",H216&amp;" "&amp;H$4&amp;" "))&amp;(IF(I216=0,"",I216&amp;" "&amp;$I$4&amp;" "))&amp;(IF(J216=0,"",J216&amp;" "&amp;$J$4&amp;" "))&amp;IF((ISBLANK(C216)),"","("&amp;C216&amp;")"),"")))&amp;IF((B216=B217)*(K216=K217)*(L216=L217)*(M216=M217),IF(($H$2&lt;&gt;"m")*($H$2&lt;&gt;"Y"), ", ", IF((ISNUMBER(FIND(")",AE216))), ", ", "")),IF((B216=B217)*(K216=K217)*(L216=L217),";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v>
      </c>
    </row>
    <row r="217" spans="1:34" s="1" customFormat="1" x14ac:dyDescent="0.25">
      <c r="A217" s="3">
        <f t="shared" si="28"/>
        <v>1</v>
      </c>
      <c r="B217" s="53" t="str">
        <f t="shared" si="32"/>
        <v>Kukulcania arizonica</v>
      </c>
      <c r="C217" s="57" t="s">
        <v>205</v>
      </c>
      <c r="D217" s="57" t="s">
        <v>204</v>
      </c>
      <c r="E217" s="57"/>
      <c r="F217" s="57">
        <v>0</v>
      </c>
      <c r="G217" s="57">
        <v>2</v>
      </c>
      <c r="H217" s="57">
        <v>1</v>
      </c>
      <c r="I217" s="57"/>
      <c r="J217" s="57"/>
      <c r="K217" s="57" t="s">
        <v>366</v>
      </c>
      <c r="L217" s="57" t="s">
        <v>90</v>
      </c>
      <c r="M217" s="54" t="s">
        <v>1201</v>
      </c>
      <c r="N217" s="57" t="s">
        <v>1210</v>
      </c>
      <c r="O217" s="58" t="s">
        <v>86</v>
      </c>
      <c r="P217" s="58"/>
      <c r="Q217" s="58" t="s">
        <v>86</v>
      </c>
      <c r="R217" s="58"/>
      <c r="S217" s="54" t="s">
        <v>86</v>
      </c>
      <c r="T217" s="57" t="s">
        <v>919</v>
      </c>
      <c r="U217" s="57" t="s">
        <v>1213</v>
      </c>
      <c r="V217" s="57"/>
      <c r="W217" s="57" t="s">
        <v>86</v>
      </c>
      <c r="X217" s="147">
        <f ca="1">IF(ISBLANK(D217),"",IF('order-admin-units'!$I$1&lt;&gt;"y", "", IF((K217="")*(ISBLANK(D217)=FALSE), 'order-admin-units'!$B$1+1, VLOOKUP(K217, ordercountry, 2))))</f>
        <v>1</v>
      </c>
      <c r="Y217" s="147">
        <f ca="1">IF(ISBLANK(D217),"",IF('order-admin-units'!$I$1&lt;&gt;"y", "", IF(L217="", 'order-admin-units'!$B$2+1, VLOOKUP(K217&amp;"@"&amp;L217, orderadmin, 2))))</f>
        <v>7</v>
      </c>
      <c r="Z217" s="147" t="str">
        <f t="shared" si="29"/>
        <v>USATexasKerrRaven Ranch</v>
      </c>
      <c r="AA217" s="147" t="str">
        <f t="shared" si="30"/>
        <v>Kukulcania arizonicaUSATexasKerrRaven RanchS. &amp; D. MulaikIV/1941</v>
      </c>
      <c r="AB217" s="147" t="str">
        <f t="shared" si="31"/>
        <v xml:space="preserve">Kukulcania arizonicaUSATexasKerrRaven RanchS. &amp; D. MulaikIV/1941AMNH </v>
      </c>
      <c r="AC217" s="147" t="str">
        <f t="shared" si="25"/>
        <v>Kukulcania arizonicaUSATexasKerrRaven RanchS. &amp; D. MulaikIV/1941</v>
      </c>
      <c r="AD217" s="11" t="str">
        <f t="shared" si="26"/>
        <v/>
      </c>
      <c r="AE217" s="11" t="str">
        <f t="array" ref="AE217">IF(ISBLANK(D217),"",IF(OR($H$2="y",$H$2="m"),IF(AA217=AA216,IF(OR(AB217=$AB$4:$AB216)=FALSE,AE216&amp;C217,AE216),"("&amp;C217)&amp;IF(AA217=AA218,IF(OR(AB218=$AB$4:$AB217)=FALSE,", ",""),") "),""))</f>
        <v/>
      </c>
      <c r="AF217" s="11" t="str">
        <f t="shared" si="27"/>
        <v/>
      </c>
      <c r="AG217" s="11" t="str">
        <f t="array" ref="AG217">IF(ISBLANK(D217),"",IF(OR($H$2="y",$H$2="m"),IF(AA217=AA216,IF(OR(AC217=$AC$4:$AC216)=FALSE,AG216&amp;AF217,AG216),"("&amp;AF217)&amp;IF(AA217=AA218,IF(OR(AC218=$AC$4:$AC217)=FALSE,", ",""),") "),""))</f>
        <v/>
      </c>
      <c r="AH217" s="10" t="str">
        <f>IF((ISBLANK(D217)),"",IF(D217=D216,AH216,"")&amp;IF(B216&lt;&gt;B217,((IF(ISBLANK(E217),$D$3&amp;"Non-type material: "&amp;$D$3,$D$3&amp;INDEX('type-categories'!$A$2:$B$100,MATCH(E217,'type-categories'!$A$2:$A$100,0),2)&amp;$D$3))),"")&amp;(IF(K217&lt;&gt;K216,$C$2&amp;K217&amp;$K$3&amp;$C$2&amp;" ",(IF(B217&lt;&gt;B216,$C$2&amp;K217&amp;$K$3&amp;$C$2&amp;" ",""))))&amp;(IF(L217="","",((IF(L217&lt;&gt;L216,$D$2&amp;L217&amp;$L$3&amp;$D$2&amp;" ",IF(B217&lt;&gt;B216,$D$2&amp;L217&amp;$L$3&amp;$D$2&amp;" ",""))))))&amp;(IF(M217="","",((IF(M217&lt;&gt;M216,$E$2&amp;M217&amp;$E$2&amp;","&amp;" ",IF(B217&lt;&gt;B216,$E$2&amp;M217&amp;$E$2&amp;",",""))))))&amp;(IF(N217="","",IF(N217&lt;&gt;N216,N217&amp;", ",IF(B217&lt;&gt;B216,N217&amp;", ",""))))&amp;(IF(ISBLANK(O217),"",(IF(O217&lt;&gt;O216,O217&amp;", ",IF(B217&lt;&gt;B216,O217&amp;", ","")))))&amp;(IF(ISBLANK(P217),"",(IF(P217&lt;&gt;P216,P217&amp;", ",IF(B217&lt;&gt;B216,P217&amp;", ",IF(Z217&lt;&gt;Z216,P217&amp;", ",""))))))&amp;(IF(ISBLANK(Q217),"",(IF(Q217&lt;&gt;Q216,Q217&amp;", ",IF(B217&lt;&gt;B216,Q217&amp;", ",IF(Z217&lt;&gt;Z216,Q217&amp;", ",""))))))&amp;(IF(ISBLANK(R217),"",(IF(R217&lt;&gt;R216,R217&amp;"m, ",IF(B217&lt;&gt;B216,R217&amp;"m, ",IF(Z217&lt;&gt;Z216,R217&amp;"m, ",""))))))&amp;IF(ISBLANK(S217),"",(IF(B217&lt;&gt;B216,S217&amp;", ",IF(S217&lt;&gt;S216,IF((Z217=Z216),"same locality "&amp;S217&amp;", ",S217&amp;", "),""))))&amp;(IF(ISBLANK(T217),"",(IF(T217&lt;&gt;T216,IF(ISBLANK(F$2),T217&amp;", ",T217&amp;" "&amp;F$2&amp;", "),(IF(B217&lt;&gt;B216,IF(ISBLANK(F$2),T217&amp;", ",T217&amp;" "&amp;F$2&amp;", "),(IF(Z217&lt;&gt;Z216,IF(ISBLANK(F$2),T217&amp;", ",T217&amp;" "&amp;F$2&amp;", "),IF((U217&lt;&gt;U216)*($G$2="Y"),"same collector, ","")))))))))&amp;(IF(ISBLANK(U217),"",(IF(U217&lt;&gt;U216,U217&amp;", ",(IF(B217&lt;&gt;B216,U217&amp;", ",IF(Z217&lt;&gt;Z216,U217&amp;", ",(IF(T217&lt;&gt;T216,IF((T217&lt;&gt;T216)*($G$2="Y"),"same date, ", ""),IF((T217=T216)*(U217=U216)*(S217&lt;&gt;S216)*($G$2="Y"),"same collector and date, ", ""))))))))))&amp;(IF(ISBLANK(V217),"",V217&amp;", "))&amp;IF((AA217&lt;&gt;AA218)*($H$2="y"),AD217&amp;AE217,IF((AA217&lt;&gt;AA218)*($H$2="m"),AD217&amp;AG217,IF(($H$2&lt;&gt;"m")*($H$2&lt;&gt;"Y"),(IF(F217=0,"",F217&amp;" "&amp;$F$4&amp;" "))&amp;(IF(G217=0,"",G217&amp;" "&amp;$G$4&amp;" "))&amp;(IF(H217=0,"",H217&amp;" "&amp;H$4&amp;" "))&amp;(IF(I217=0,"",I217&amp;" "&amp;$I$4&amp;" "))&amp;(IF(J217=0,"",J217&amp;" "&amp;$J$4&amp;" "))&amp;IF((ISBLANK(C217)),"","("&amp;C217&amp;")"),"")))&amp;IF((B217=B218)*(K217=K218)*(L217=L218)*(M217=M218),IF(($H$2&lt;&gt;"m")*($H$2&lt;&gt;"Y"), ", ", IF((ISNUMBER(FIND(")",AE217))), ", ", "")),IF((B217=B218)*(K217=K218)*(L217=L218),";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v>
      </c>
    </row>
    <row r="218" spans="1:34" s="1" customFormat="1" x14ac:dyDescent="0.25">
      <c r="A218" s="3">
        <f t="shared" si="28"/>
        <v>1</v>
      </c>
      <c r="B218" s="53" t="str">
        <f t="shared" si="32"/>
        <v>Kukulcania arizonica</v>
      </c>
      <c r="C218" s="57" t="s">
        <v>205</v>
      </c>
      <c r="D218" s="57" t="s">
        <v>204</v>
      </c>
      <c r="E218" s="57"/>
      <c r="F218" s="57">
        <v>0</v>
      </c>
      <c r="G218" s="57">
        <v>1</v>
      </c>
      <c r="H218" s="57">
        <v>0</v>
      </c>
      <c r="I218" s="57"/>
      <c r="J218" s="57"/>
      <c r="K218" s="57" t="s">
        <v>366</v>
      </c>
      <c r="L218" s="57" t="s">
        <v>90</v>
      </c>
      <c r="M218" s="54" t="s">
        <v>1201</v>
      </c>
      <c r="N218" s="57" t="s">
        <v>1210</v>
      </c>
      <c r="O218" s="58" t="s">
        <v>86</v>
      </c>
      <c r="P218" s="58"/>
      <c r="Q218" s="58" t="s">
        <v>86</v>
      </c>
      <c r="R218" s="58"/>
      <c r="S218" s="54" t="s">
        <v>86</v>
      </c>
      <c r="T218" s="57" t="s">
        <v>919</v>
      </c>
      <c r="U218" s="57" t="s">
        <v>1212</v>
      </c>
      <c r="V218" s="57"/>
      <c r="W218" s="57" t="s">
        <v>86</v>
      </c>
      <c r="X218" s="147">
        <f ca="1">IF(ISBLANK(D218),"",IF('order-admin-units'!$I$1&lt;&gt;"y", "", IF((K218="")*(ISBLANK(D218)=FALSE), 'order-admin-units'!$B$1+1, VLOOKUP(K218, ordercountry, 2))))</f>
        <v>1</v>
      </c>
      <c r="Y218" s="147">
        <f ca="1">IF(ISBLANK(D218),"",IF('order-admin-units'!$I$1&lt;&gt;"y", "", IF(L218="", 'order-admin-units'!$B$2+1, VLOOKUP(K218&amp;"@"&amp;L218, orderadmin, 2))))</f>
        <v>7</v>
      </c>
      <c r="Z218" s="147" t="str">
        <f t="shared" si="29"/>
        <v>USATexasKerrRaven Ranch</v>
      </c>
      <c r="AA218" s="147" t="str">
        <f t="shared" si="30"/>
        <v>Kukulcania arizonicaUSATexasKerrRaven RanchS. &amp; D. MulaikVI/1941</v>
      </c>
      <c r="AB218" s="147" t="str">
        <f t="shared" si="31"/>
        <v xml:space="preserve">Kukulcania arizonicaUSATexasKerrRaven RanchS. &amp; D. MulaikVI/1941AMNH </v>
      </c>
      <c r="AC218" s="147" t="str">
        <f t="shared" si="25"/>
        <v>Kukulcania arizonicaUSATexasKerrRaven RanchS. &amp; D. MulaikVI/1941</v>
      </c>
      <c r="AD218" s="11" t="str">
        <f t="shared" si="26"/>
        <v/>
      </c>
      <c r="AE218" s="11" t="str">
        <f t="array" ref="AE218">IF(ISBLANK(D218),"",IF(OR($H$2="y",$H$2="m"),IF(AA218=AA217,IF(OR(AB218=$AB$4:$AB217)=FALSE,AE217&amp;C218,AE217),"("&amp;C218)&amp;IF(AA218=AA219,IF(OR(AB219=$AB$4:$AB218)=FALSE,", ",""),") "),""))</f>
        <v/>
      </c>
      <c r="AF218" s="11" t="str">
        <f t="shared" si="27"/>
        <v/>
      </c>
      <c r="AG218" s="11" t="str">
        <f t="array" ref="AG218">IF(ISBLANK(D218),"",IF(OR($H$2="y",$H$2="m"),IF(AA218=AA217,IF(OR(AC218=$AC$4:$AC217)=FALSE,AG217&amp;AF218,AG217),"("&amp;AF218)&amp;IF(AA218=AA219,IF(OR(AC219=$AC$4:$AC218)=FALSE,", ",""),") "),""))</f>
        <v/>
      </c>
      <c r="AH218" s="10" t="str">
        <f>IF((ISBLANK(D218)),"",IF(D218=D217,AH217,"")&amp;IF(B217&lt;&gt;B218,((IF(ISBLANK(E218),$D$3&amp;"Non-type material: "&amp;$D$3,$D$3&amp;INDEX('type-categories'!$A$2:$B$100,MATCH(E218,'type-categories'!$A$2:$A$100,0),2)&amp;$D$3))),"")&amp;(IF(K218&lt;&gt;K217,$C$2&amp;K218&amp;$K$3&amp;$C$2&amp;" ",(IF(B218&lt;&gt;B217,$C$2&amp;K218&amp;$K$3&amp;$C$2&amp;" ",""))))&amp;(IF(L218="","",((IF(L218&lt;&gt;L217,$D$2&amp;L218&amp;$L$3&amp;$D$2&amp;" ",IF(B218&lt;&gt;B217,$D$2&amp;L218&amp;$L$3&amp;$D$2&amp;" ",""))))))&amp;(IF(M218="","",((IF(M218&lt;&gt;M217,$E$2&amp;M218&amp;$E$2&amp;","&amp;" ",IF(B218&lt;&gt;B217,$E$2&amp;M218&amp;$E$2&amp;",",""))))))&amp;(IF(N218="","",IF(N218&lt;&gt;N217,N218&amp;", ",IF(B218&lt;&gt;B217,N218&amp;", ",""))))&amp;(IF(ISBLANK(O218),"",(IF(O218&lt;&gt;O217,O218&amp;", ",IF(B218&lt;&gt;B217,O218&amp;", ","")))))&amp;(IF(ISBLANK(P218),"",(IF(P218&lt;&gt;P217,P218&amp;", ",IF(B218&lt;&gt;B217,P218&amp;", ",IF(Z218&lt;&gt;Z217,P218&amp;", ",""))))))&amp;(IF(ISBLANK(Q218),"",(IF(Q218&lt;&gt;Q217,Q218&amp;", ",IF(B218&lt;&gt;B217,Q218&amp;", ",IF(Z218&lt;&gt;Z217,Q218&amp;", ",""))))))&amp;(IF(ISBLANK(R218),"",(IF(R218&lt;&gt;R217,R218&amp;"m, ",IF(B218&lt;&gt;B217,R218&amp;"m, ",IF(Z218&lt;&gt;Z217,R218&amp;"m, ",""))))))&amp;IF(ISBLANK(S218),"",(IF(B218&lt;&gt;B217,S218&amp;", ",IF(S218&lt;&gt;S217,IF((Z218=Z217),"same locality "&amp;S218&amp;", ",S218&amp;", "),""))))&amp;(IF(ISBLANK(T218),"",(IF(T218&lt;&gt;T217,IF(ISBLANK(F$2),T218&amp;", ",T218&amp;" "&amp;F$2&amp;", "),(IF(B218&lt;&gt;B217,IF(ISBLANK(F$2),T218&amp;", ",T218&amp;" "&amp;F$2&amp;", "),(IF(Z218&lt;&gt;Z217,IF(ISBLANK(F$2),T218&amp;", ",T218&amp;" "&amp;F$2&amp;", "),IF((U218&lt;&gt;U217)*($G$2="Y"),"same collector, ","")))))))))&amp;(IF(ISBLANK(U218),"",(IF(U218&lt;&gt;U217,U218&amp;", ",(IF(B218&lt;&gt;B217,U218&amp;", ",IF(Z218&lt;&gt;Z217,U218&amp;", ",(IF(T218&lt;&gt;T217,IF((T218&lt;&gt;T217)*($G$2="Y"),"same date, ", ""),IF((T218=T217)*(U218=U217)*(S218&lt;&gt;S217)*($G$2="Y"),"same collector and date, ", ""))))))))))&amp;(IF(ISBLANK(V218),"",V218&amp;", "))&amp;IF((AA218&lt;&gt;AA219)*($H$2="y"),AD218&amp;AE218,IF((AA218&lt;&gt;AA219)*($H$2="m"),AD218&amp;AG218,IF(($H$2&lt;&gt;"m")*($H$2&lt;&gt;"Y"),(IF(F218=0,"",F218&amp;" "&amp;$F$4&amp;" "))&amp;(IF(G218=0,"",G218&amp;" "&amp;$G$4&amp;" "))&amp;(IF(H218=0,"",H218&amp;" "&amp;H$4&amp;" "))&amp;(IF(I218=0,"",I218&amp;" "&amp;$I$4&amp;" "))&amp;(IF(J218=0,"",J218&amp;" "&amp;$J$4&amp;" "))&amp;IF((ISBLANK(C218)),"","("&amp;C218&amp;")"),"")))&amp;IF((B218=B219)*(K218=K219)*(L218=L219)*(M218=M219),IF(($H$2&lt;&gt;"m")*($H$2&lt;&gt;"Y"), ", ", IF((ISNUMBER(FIND(")",AE218))), ", ", "")),IF((B218=B219)*(K218=K219)*(L218=L219),";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v>
      </c>
    </row>
    <row r="219" spans="1:34" s="1" customFormat="1" x14ac:dyDescent="0.25">
      <c r="A219" s="3">
        <f t="shared" si="28"/>
        <v>1</v>
      </c>
      <c r="B219" s="53" t="str">
        <f t="shared" si="32"/>
        <v>Kukulcania arizonica</v>
      </c>
      <c r="C219" s="57" t="s">
        <v>205</v>
      </c>
      <c r="D219" s="57" t="s">
        <v>204</v>
      </c>
      <c r="E219" s="57"/>
      <c r="F219" s="57">
        <v>1</v>
      </c>
      <c r="G219" s="57">
        <v>0</v>
      </c>
      <c r="H219" s="57">
        <v>2</v>
      </c>
      <c r="I219" s="57"/>
      <c r="J219" s="57"/>
      <c r="K219" s="57" t="s">
        <v>366</v>
      </c>
      <c r="L219" s="57" t="s">
        <v>90</v>
      </c>
      <c r="M219" s="54" t="s">
        <v>1201</v>
      </c>
      <c r="N219" s="57" t="s">
        <v>1210</v>
      </c>
      <c r="O219" s="58" t="s">
        <v>86</v>
      </c>
      <c r="P219" s="58"/>
      <c r="Q219" s="58" t="s">
        <v>86</v>
      </c>
      <c r="R219" s="58"/>
      <c r="S219" s="54" t="s">
        <v>1214</v>
      </c>
      <c r="T219" s="57" t="s">
        <v>1215</v>
      </c>
      <c r="U219" s="57" t="s">
        <v>1216</v>
      </c>
      <c r="V219" s="57"/>
      <c r="W219" s="57" t="s">
        <v>86</v>
      </c>
      <c r="X219" s="147">
        <f ca="1">IF(ISBLANK(D219),"",IF('order-admin-units'!$I$1&lt;&gt;"y", "", IF((K219="")*(ISBLANK(D219)=FALSE), 'order-admin-units'!$B$1+1, VLOOKUP(K219, ordercountry, 2))))</f>
        <v>1</v>
      </c>
      <c r="Y219" s="147">
        <f ca="1">IF(ISBLANK(D219),"",IF('order-admin-units'!$I$1&lt;&gt;"y", "", IF(L219="", 'order-admin-units'!$B$2+1, VLOOKUP(K219&amp;"@"&amp;L219, orderadmin, 2))))</f>
        <v>7</v>
      </c>
      <c r="Z219" s="147" t="str">
        <f t="shared" si="29"/>
        <v>USATexasKerrRaven Ranch</v>
      </c>
      <c r="AA219" s="147" t="str">
        <f t="shared" si="30"/>
        <v>Kukulcania arizonicaUSATexasKerrRaven Ranch[N30.09453°, W99.45616°]D. MulaikVIII/1939</v>
      </c>
      <c r="AB219" s="147" t="str">
        <f t="shared" si="31"/>
        <v xml:space="preserve">Kukulcania arizonicaUSATexasKerrRaven Ranch[N30.09453°, W99.45616°]D. MulaikVIII/1939AMNH </v>
      </c>
      <c r="AC219" s="147" t="str">
        <f t="shared" si="25"/>
        <v>Kukulcania arizonicaUSATexasKerrRaven Ranch[N30.09453°, W99.45616°]D. MulaikVIII/1939</v>
      </c>
      <c r="AD219" s="11" t="str">
        <f t="shared" si="26"/>
        <v/>
      </c>
      <c r="AE219" s="11" t="str">
        <f t="array" ref="AE219">IF(ISBLANK(D219),"",IF(OR($H$2="y",$H$2="m"),IF(AA219=AA218,IF(OR(AB219=$AB$4:$AB218)=FALSE,AE218&amp;C219,AE218),"("&amp;C219)&amp;IF(AA219=AA220,IF(OR(AB220=$AB$4:$AB219)=FALSE,", ",""),") "),""))</f>
        <v/>
      </c>
      <c r="AF219" s="11" t="str">
        <f t="shared" si="27"/>
        <v/>
      </c>
      <c r="AG219" s="11" t="str">
        <f t="array" ref="AG219">IF(ISBLANK(D219),"",IF(OR($H$2="y",$H$2="m"),IF(AA219=AA218,IF(OR(AC219=$AC$4:$AC218)=FALSE,AG218&amp;AF219,AG218),"("&amp;AF219)&amp;IF(AA219=AA220,IF(OR(AC220=$AC$4:$AC219)=FALSE,", ",""),") "),""))</f>
        <v/>
      </c>
      <c r="AH219" s="10" t="str">
        <f>IF((ISBLANK(D219)),"",IF(D219=D218,AH218,"")&amp;IF(B218&lt;&gt;B219,((IF(ISBLANK(E219),$D$3&amp;"Non-type material: "&amp;$D$3,$D$3&amp;INDEX('type-categories'!$A$2:$B$100,MATCH(E219,'type-categories'!$A$2:$A$100,0),2)&amp;$D$3))),"")&amp;(IF(K219&lt;&gt;K218,$C$2&amp;K219&amp;$K$3&amp;$C$2&amp;" ",(IF(B219&lt;&gt;B218,$C$2&amp;K219&amp;$K$3&amp;$C$2&amp;" ",""))))&amp;(IF(L219="","",((IF(L219&lt;&gt;L218,$D$2&amp;L219&amp;$L$3&amp;$D$2&amp;" ",IF(B219&lt;&gt;B218,$D$2&amp;L219&amp;$L$3&amp;$D$2&amp;" ",""))))))&amp;(IF(M219="","",((IF(M219&lt;&gt;M218,$E$2&amp;M219&amp;$E$2&amp;","&amp;" ",IF(B219&lt;&gt;B218,$E$2&amp;M219&amp;$E$2&amp;",",""))))))&amp;(IF(N219="","",IF(N219&lt;&gt;N218,N219&amp;", ",IF(B219&lt;&gt;B218,N219&amp;", ",""))))&amp;(IF(ISBLANK(O219),"",(IF(O219&lt;&gt;O218,O219&amp;", ",IF(B219&lt;&gt;B218,O219&amp;", ","")))))&amp;(IF(ISBLANK(P219),"",(IF(P219&lt;&gt;P218,P219&amp;", ",IF(B219&lt;&gt;B218,P219&amp;", ",IF(Z219&lt;&gt;Z218,P219&amp;", ",""))))))&amp;(IF(ISBLANK(Q219),"",(IF(Q219&lt;&gt;Q218,Q219&amp;", ",IF(B219&lt;&gt;B218,Q219&amp;", ",IF(Z219&lt;&gt;Z218,Q219&amp;", ",""))))))&amp;(IF(ISBLANK(R219),"",(IF(R219&lt;&gt;R218,R219&amp;"m, ",IF(B219&lt;&gt;B218,R219&amp;"m, ",IF(Z219&lt;&gt;Z218,R219&amp;"m, ",""))))))&amp;IF(ISBLANK(S219),"",(IF(B219&lt;&gt;B218,S219&amp;", ",IF(S219&lt;&gt;S218,IF((Z219=Z218),"same locality "&amp;S219&amp;", ",S219&amp;", "),""))))&amp;(IF(ISBLANK(T219),"",(IF(T219&lt;&gt;T218,IF(ISBLANK(F$2),T219&amp;", ",T219&amp;" "&amp;F$2&amp;", "),(IF(B219&lt;&gt;B218,IF(ISBLANK(F$2),T219&amp;", ",T219&amp;" "&amp;F$2&amp;", "),(IF(Z219&lt;&gt;Z218,IF(ISBLANK(F$2),T219&amp;", ",T219&amp;" "&amp;F$2&amp;", "),IF((U219&lt;&gt;U218)*($G$2="Y"),"same collector, ","")))))))))&amp;(IF(ISBLANK(U219),"",(IF(U219&lt;&gt;U218,U219&amp;", ",(IF(B219&lt;&gt;B218,U219&amp;", ",IF(Z219&lt;&gt;Z218,U219&amp;", ",(IF(T219&lt;&gt;T218,IF((T219&lt;&gt;T218)*($G$2="Y"),"same date, ", ""),IF((T219=T218)*(U219=U218)*(S219&lt;&gt;S218)*($G$2="Y"),"same collector and date, ", ""))))))))))&amp;(IF(ISBLANK(V219),"",V219&amp;", "))&amp;IF((AA219&lt;&gt;AA220)*($H$2="y"),AD219&amp;AE219,IF((AA219&lt;&gt;AA220)*($H$2="m"),AD219&amp;AG219,IF(($H$2&lt;&gt;"m")*($H$2&lt;&gt;"Y"),(IF(F219=0,"",F219&amp;" "&amp;$F$4&amp;" "))&amp;(IF(G219=0,"",G219&amp;" "&amp;$G$4&amp;" "))&amp;(IF(H219=0,"",H219&amp;" "&amp;H$4&amp;" "))&amp;(IF(I219=0,"",I219&amp;" "&amp;$I$4&amp;" "))&amp;(IF(J219=0,"",J219&amp;" "&amp;$J$4&amp;" "))&amp;IF((ISBLANK(C219)),"","("&amp;C219&amp;")"),"")))&amp;IF((B219=B220)*(K219=K220)*(L219=L220)*(M219=M220),IF(($H$2&lt;&gt;"m")*($H$2&lt;&gt;"Y"), ", ", IF((ISNUMBER(FIND(")",AE219))), ", ", "")),IF((B219=B220)*(K219=K220)*(L219=L220),";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v>
      </c>
    </row>
    <row r="220" spans="1:34" s="1" customFormat="1" x14ac:dyDescent="0.25">
      <c r="A220" s="3">
        <f t="shared" si="28"/>
        <v>1</v>
      </c>
      <c r="B220" s="53" t="str">
        <f t="shared" si="32"/>
        <v>Kukulcania arizonica</v>
      </c>
      <c r="C220" s="57" t="s">
        <v>205</v>
      </c>
      <c r="D220" s="57" t="s">
        <v>204</v>
      </c>
      <c r="E220" s="57"/>
      <c r="F220" s="57">
        <v>0</v>
      </c>
      <c r="G220" s="57">
        <v>1</v>
      </c>
      <c r="H220" s="57">
        <v>1</v>
      </c>
      <c r="I220" s="57"/>
      <c r="J220" s="57"/>
      <c r="K220" s="57" t="s">
        <v>366</v>
      </c>
      <c r="L220" s="57" t="s">
        <v>90</v>
      </c>
      <c r="M220" s="54" t="s">
        <v>1217</v>
      </c>
      <c r="N220" s="57" t="s">
        <v>1218</v>
      </c>
      <c r="O220" s="58" t="s">
        <v>1219</v>
      </c>
      <c r="P220" s="58" t="s">
        <v>82</v>
      </c>
      <c r="Q220" s="58" t="s">
        <v>86</v>
      </c>
      <c r="R220" s="58"/>
      <c r="S220" s="54" t="s">
        <v>1220</v>
      </c>
      <c r="T220" s="57"/>
      <c r="U220" s="57" t="s">
        <v>1221</v>
      </c>
      <c r="V220" s="57"/>
      <c r="W220" s="57" t="s">
        <v>86</v>
      </c>
      <c r="X220" s="147">
        <f ca="1">IF(ISBLANK(D220),"",IF('order-admin-units'!$I$1&lt;&gt;"y", "", IF((K220="")*(ISBLANK(D220)=FALSE), 'order-admin-units'!$B$1+1, VLOOKUP(K220, ordercountry, 2))))</f>
        <v>1</v>
      </c>
      <c r="Y220" s="147">
        <f ca="1">IF(ISBLANK(D220),"",IF('order-admin-units'!$I$1&lt;&gt;"y", "", IF(L220="", 'order-admin-units'!$B$2+1, VLOOKUP(K220&amp;"@"&amp;L220, orderadmin, 2))))</f>
        <v>7</v>
      </c>
      <c r="Z220" s="147" t="str">
        <f t="shared" si="29"/>
        <v>USATexasLampasas2 miles S Lampasason Route 281</v>
      </c>
      <c r="AA220" s="147" t="str">
        <f t="shared" si="30"/>
        <v>Kukulcania arizonicaUSATexasLampasas2 miles S Lampasason Route 281under rocks[N31.06378°, W98.1817°]24/XII/1941</v>
      </c>
      <c r="AB220" s="147" t="str">
        <f t="shared" si="31"/>
        <v xml:space="preserve">Kukulcania arizonicaUSATexasLampasas2 miles S Lampasason Route 281under rocks[N31.06378°, W98.1817°]24/XII/1941AMNH </v>
      </c>
      <c r="AC220" s="147" t="str">
        <f t="shared" si="25"/>
        <v>Kukulcania arizonicaUSATexasLampasas2 miles S Lampasason Route 281under rocks[N31.06378°, W98.1817°]24/XII/1941</v>
      </c>
      <c r="AD220" s="11" t="str">
        <f t="shared" si="26"/>
        <v/>
      </c>
      <c r="AE220" s="11" t="str">
        <f t="array" ref="AE220">IF(ISBLANK(D220),"",IF(OR($H$2="y",$H$2="m"),IF(AA220=AA219,IF(OR(AB220=$AB$4:$AB219)=FALSE,AE219&amp;C220,AE219),"("&amp;C220)&amp;IF(AA220=AA221,IF(OR(AB221=$AB$4:$AB220)=FALSE,", ",""),") "),""))</f>
        <v/>
      </c>
      <c r="AF220" s="11" t="str">
        <f t="shared" si="27"/>
        <v/>
      </c>
      <c r="AG220" s="11" t="str">
        <f t="array" ref="AG220">IF(ISBLANK(D220),"",IF(OR($H$2="y",$H$2="m"),IF(AA220=AA219,IF(OR(AC220=$AC$4:$AC219)=FALSE,AG219&amp;AF220,AG219),"("&amp;AF220)&amp;IF(AA220=AA221,IF(OR(AC221=$AC$4:$AC220)=FALSE,", ",""),") "),""))</f>
        <v/>
      </c>
      <c r="AH220" s="10" t="str">
        <f>IF((ISBLANK(D220)),"",IF(D220=D219,AH219,"")&amp;IF(B219&lt;&gt;B220,((IF(ISBLANK(E220),$D$3&amp;"Non-type material: "&amp;$D$3,$D$3&amp;INDEX('type-categories'!$A$2:$B$100,MATCH(E220,'type-categories'!$A$2:$A$100,0),2)&amp;$D$3))),"")&amp;(IF(K220&lt;&gt;K219,$C$2&amp;K220&amp;$K$3&amp;$C$2&amp;" ",(IF(B220&lt;&gt;B219,$C$2&amp;K220&amp;$K$3&amp;$C$2&amp;" ",""))))&amp;(IF(L220="","",((IF(L220&lt;&gt;L219,$D$2&amp;L220&amp;$L$3&amp;$D$2&amp;" ",IF(B220&lt;&gt;B219,$D$2&amp;L220&amp;$L$3&amp;$D$2&amp;" ",""))))))&amp;(IF(M220="","",((IF(M220&lt;&gt;M219,$E$2&amp;M220&amp;$E$2&amp;","&amp;" ",IF(B220&lt;&gt;B219,$E$2&amp;M220&amp;$E$2&amp;",",""))))))&amp;(IF(N220="","",IF(N220&lt;&gt;N219,N220&amp;", ",IF(B220&lt;&gt;B219,N220&amp;", ",""))))&amp;(IF(ISBLANK(O220),"",(IF(O220&lt;&gt;O219,O220&amp;", ",IF(B220&lt;&gt;B219,O220&amp;", ","")))))&amp;(IF(ISBLANK(P220),"",(IF(P220&lt;&gt;P219,P220&amp;", ",IF(B220&lt;&gt;B219,P220&amp;", ",IF(Z220&lt;&gt;Z219,P220&amp;", ",""))))))&amp;(IF(ISBLANK(Q220),"",(IF(Q220&lt;&gt;Q219,Q220&amp;", ",IF(B220&lt;&gt;B219,Q220&amp;", ",IF(Z220&lt;&gt;Z219,Q220&amp;", ",""))))))&amp;(IF(ISBLANK(R220),"",(IF(R220&lt;&gt;R219,R220&amp;"m, ",IF(B220&lt;&gt;B219,R220&amp;"m, ",IF(Z220&lt;&gt;Z219,R220&amp;"m, ",""))))))&amp;IF(ISBLANK(S220),"",(IF(B220&lt;&gt;B219,S220&amp;", ",IF(S220&lt;&gt;S219,IF((Z220=Z219),"same locality "&amp;S220&amp;", ",S220&amp;", "),""))))&amp;(IF(ISBLANK(T220),"",(IF(T220&lt;&gt;T219,IF(ISBLANK(F$2),T220&amp;", ",T220&amp;" "&amp;F$2&amp;", "),(IF(B220&lt;&gt;B219,IF(ISBLANK(F$2),T220&amp;", ",T220&amp;" "&amp;F$2&amp;", "),(IF(Z220&lt;&gt;Z219,IF(ISBLANK(F$2),T220&amp;", ",T220&amp;" "&amp;F$2&amp;", "),IF((U220&lt;&gt;U219)*($G$2="Y"),"same collector, ","")))))))))&amp;(IF(ISBLANK(U220),"",(IF(U220&lt;&gt;U219,U220&amp;", ",(IF(B220&lt;&gt;B219,U220&amp;", ",IF(Z220&lt;&gt;Z219,U220&amp;", ",(IF(T220&lt;&gt;T219,IF((T220&lt;&gt;T219)*($G$2="Y"),"same date, ", ""),IF((T220=T219)*(U220=U219)*(S220&lt;&gt;S219)*($G$2="Y"),"same collector and date, ", ""))))))))))&amp;(IF(ISBLANK(V220),"",V220&amp;", "))&amp;IF((AA220&lt;&gt;AA221)*($H$2="y"),AD220&amp;AE220,IF((AA220&lt;&gt;AA221)*($H$2="m"),AD220&amp;AG220,IF(($H$2&lt;&gt;"m")*($H$2&lt;&gt;"Y"),(IF(F220=0,"",F220&amp;" "&amp;$F$4&amp;" "))&amp;(IF(G220=0,"",G220&amp;" "&amp;$G$4&amp;" "))&amp;(IF(H220=0,"",H220&amp;" "&amp;H$4&amp;" "))&amp;(IF(I220=0,"",I220&amp;" "&amp;$I$4&amp;" "))&amp;(IF(J220=0,"",J220&amp;" "&amp;$J$4&amp;" "))&amp;IF((ISBLANK(C220)),"","("&amp;C220&amp;")"),"")))&amp;IF((B220=B221)*(K220=K221)*(L220=L221)*(M220=M221),IF(($H$2&lt;&gt;"m")*($H$2&lt;&gt;"Y"), ", ", IF((ISNUMBER(FIND(")",AE220))), ", ", "")),IF((B220=B221)*(K220=K221)*(L220=L221),";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v>
      </c>
    </row>
    <row r="221" spans="1:34" s="1" customFormat="1" x14ac:dyDescent="0.25">
      <c r="A221" s="3">
        <f t="shared" si="28"/>
        <v>1</v>
      </c>
      <c r="B221" s="53" t="str">
        <f t="shared" si="32"/>
        <v>Kukulcania arizonica</v>
      </c>
      <c r="C221" s="57" t="s">
        <v>205</v>
      </c>
      <c r="D221" s="57" t="s">
        <v>204</v>
      </c>
      <c r="E221" s="57"/>
      <c r="F221" s="57">
        <v>0</v>
      </c>
      <c r="G221" s="57">
        <v>1</v>
      </c>
      <c r="H221" s="57">
        <v>0</v>
      </c>
      <c r="I221" s="57"/>
      <c r="J221" s="57"/>
      <c r="K221" s="57" t="s">
        <v>366</v>
      </c>
      <c r="L221" s="57" t="s">
        <v>90</v>
      </c>
      <c r="M221" s="54" t="s">
        <v>1217</v>
      </c>
      <c r="N221" s="57" t="s">
        <v>1218</v>
      </c>
      <c r="O221" s="58" t="s">
        <v>1219</v>
      </c>
      <c r="P221" s="58"/>
      <c r="Q221" s="58" t="s">
        <v>86</v>
      </c>
      <c r="R221" s="58"/>
      <c r="S221" s="54" t="s">
        <v>1220</v>
      </c>
      <c r="T221" s="57" t="s">
        <v>1075</v>
      </c>
      <c r="U221" s="57" t="s">
        <v>1221</v>
      </c>
      <c r="V221" s="57"/>
      <c r="W221" s="57" t="s">
        <v>86</v>
      </c>
      <c r="X221" s="147">
        <f ca="1">IF(ISBLANK(D221),"",IF('order-admin-units'!$I$1&lt;&gt;"y", "", IF((K221="")*(ISBLANK(D221)=FALSE), 'order-admin-units'!$B$1+1, VLOOKUP(K221, ordercountry, 2))))</f>
        <v>1</v>
      </c>
      <c r="Y221" s="147">
        <f ca="1">IF(ISBLANK(D221),"",IF('order-admin-units'!$I$1&lt;&gt;"y", "", IF(L221="", 'order-admin-units'!$B$2+1, VLOOKUP(K221&amp;"@"&amp;L221, orderadmin, 2))))</f>
        <v>7</v>
      </c>
      <c r="Z221" s="147" t="str">
        <f t="shared" si="29"/>
        <v>USATexasLampasas2 miles S Lampasason Route 281</v>
      </c>
      <c r="AA221" s="147" t="str">
        <f t="shared" si="30"/>
        <v>Kukulcania arizonicaUSATexasLampasas2 miles S Lampasason Route 281[N31.06378°, W98.1817°]D.C. Lowrie24/XII/1941</v>
      </c>
      <c r="AB221" s="147" t="str">
        <f t="shared" si="31"/>
        <v xml:space="preserve">Kukulcania arizonicaUSATexasLampasas2 miles S Lampasason Route 281[N31.06378°, W98.1817°]D.C. Lowrie24/XII/1941AMNH </v>
      </c>
      <c r="AC221" s="147" t="str">
        <f t="shared" si="25"/>
        <v>Kukulcania arizonicaUSATexasLampasas2 miles S Lampasason Route 281[N31.06378°, W98.1817°]D.C. Lowrie24/XII/1941</v>
      </c>
      <c r="AD221" s="11" t="str">
        <f t="shared" si="26"/>
        <v/>
      </c>
      <c r="AE221" s="11" t="str">
        <f t="array" ref="AE221">IF(ISBLANK(D221),"",IF(OR($H$2="y",$H$2="m"),IF(AA221=AA220,IF(OR(AB221=$AB$4:$AB220)=FALSE,AE220&amp;C221,AE220),"("&amp;C221)&amp;IF(AA221=AA222,IF(OR(AB222=$AB$4:$AB221)=FALSE,", ",""),") "),""))</f>
        <v/>
      </c>
      <c r="AF221" s="11" t="str">
        <f t="shared" si="27"/>
        <v/>
      </c>
      <c r="AG221" s="11" t="str">
        <f t="array" ref="AG221">IF(ISBLANK(D221),"",IF(OR($H$2="y",$H$2="m"),IF(AA221=AA220,IF(OR(AC221=$AC$4:$AC220)=FALSE,AG220&amp;AF221,AG220),"("&amp;AF221)&amp;IF(AA221=AA222,IF(OR(AC222=$AC$4:$AC221)=FALSE,", ",""),") "),""))</f>
        <v/>
      </c>
      <c r="AH221" s="10" t="str">
        <f>IF((ISBLANK(D221)),"",IF(D221=D220,AH220,"")&amp;IF(B220&lt;&gt;B221,((IF(ISBLANK(E221),$D$3&amp;"Non-type material: "&amp;$D$3,$D$3&amp;INDEX('type-categories'!$A$2:$B$100,MATCH(E221,'type-categories'!$A$2:$A$100,0),2)&amp;$D$3))),"")&amp;(IF(K221&lt;&gt;K220,$C$2&amp;K221&amp;$K$3&amp;$C$2&amp;" ",(IF(B221&lt;&gt;B220,$C$2&amp;K221&amp;$K$3&amp;$C$2&amp;" ",""))))&amp;(IF(L221="","",((IF(L221&lt;&gt;L220,$D$2&amp;L221&amp;$L$3&amp;$D$2&amp;" ",IF(B221&lt;&gt;B220,$D$2&amp;L221&amp;$L$3&amp;$D$2&amp;" ",""))))))&amp;(IF(M221="","",((IF(M221&lt;&gt;M220,$E$2&amp;M221&amp;$E$2&amp;","&amp;" ",IF(B221&lt;&gt;B220,$E$2&amp;M221&amp;$E$2&amp;",",""))))))&amp;(IF(N221="","",IF(N221&lt;&gt;N220,N221&amp;", ",IF(B221&lt;&gt;B220,N221&amp;", ",""))))&amp;(IF(ISBLANK(O221),"",(IF(O221&lt;&gt;O220,O221&amp;", ",IF(B221&lt;&gt;B220,O221&amp;", ","")))))&amp;(IF(ISBLANK(P221),"",(IF(P221&lt;&gt;P220,P221&amp;", ",IF(B221&lt;&gt;B220,P221&amp;", ",IF(Z221&lt;&gt;Z220,P221&amp;", ",""))))))&amp;(IF(ISBLANK(Q221),"",(IF(Q221&lt;&gt;Q220,Q221&amp;", ",IF(B221&lt;&gt;B220,Q221&amp;", ",IF(Z221&lt;&gt;Z220,Q221&amp;", ",""))))))&amp;(IF(ISBLANK(R221),"",(IF(R221&lt;&gt;R220,R221&amp;"m, ",IF(B221&lt;&gt;B220,R221&amp;"m, ",IF(Z221&lt;&gt;Z220,R221&amp;"m, ",""))))))&amp;IF(ISBLANK(S221),"",(IF(B221&lt;&gt;B220,S221&amp;", ",IF(S221&lt;&gt;S220,IF((Z221=Z220),"same locality "&amp;S221&amp;", ",S221&amp;", "),""))))&amp;(IF(ISBLANK(T221),"",(IF(T221&lt;&gt;T220,IF(ISBLANK(F$2),T221&amp;", ",T221&amp;" "&amp;F$2&amp;", "),(IF(B221&lt;&gt;B220,IF(ISBLANK(F$2),T221&amp;", ",T221&amp;" "&amp;F$2&amp;", "),(IF(Z221&lt;&gt;Z220,IF(ISBLANK(F$2),T221&amp;", ",T221&amp;" "&amp;F$2&amp;", "),IF((U221&lt;&gt;U220)*($G$2="Y"),"same collector, ","")))))))))&amp;(IF(ISBLANK(U221),"",(IF(U221&lt;&gt;U220,U221&amp;", ",(IF(B221&lt;&gt;B220,U221&amp;", ",IF(Z221&lt;&gt;Z220,U221&amp;", ",(IF(T221&lt;&gt;T220,IF((T221&lt;&gt;T220)*($G$2="Y"),"same date, ", ""),IF((T221=T220)*(U221=U220)*(S221&lt;&gt;S220)*($G$2="Y"),"same collector and date, ", ""))))))))))&amp;(IF(ISBLANK(V221),"",V221&amp;", "))&amp;IF((AA221&lt;&gt;AA222)*($H$2="y"),AD221&amp;AE221,IF((AA221&lt;&gt;AA222)*($H$2="m"),AD221&amp;AG221,IF(($H$2&lt;&gt;"m")*($H$2&lt;&gt;"Y"),(IF(F221=0,"",F221&amp;" "&amp;$F$4&amp;" "))&amp;(IF(G221=0,"",G221&amp;" "&amp;$G$4&amp;" "))&amp;(IF(H221=0,"",H221&amp;" "&amp;H$4&amp;" "))&amp;(IF(I221=0,"",I221&amp;" "&amp;$I$4&amp;" "))&amp;(IF(J221=0,"",J221&amp;" "&amp;$J$4&amp;" "))&amp;IF((ISBLANK(C221)),"","("&amp;C221&amp;")"),"")))&amp;IF((B221=B222)*(K221=K222)*(L221=L222)*(M221=M222),IF(($H$2&lt;&gt;"m")*($H$2&lt;&gt;"Y"), ", ", IF((ISNUMBER(FIND(")",AE221))), ", ", "")),IF((B221=B222)*(K221=K222)*(L221=L222),";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v>
      </c>
    </row>
    <row r="222" spans="1:34" s="1" customFormat="1" x14ac:dyDescent="0.25">
      <c r="A222" s="3">
        <f t="shared" si="28"/>
        <v>1</v>
      </c>
      <c r="B222" s="53" t="str">
        <f t="shared" si="32"/>
        <v>Kukulcania arizonica</v>
      </c>
      <c r="C222" s="57" t="s">
        <v>234</v>
      </c>
      <c r="D222" s="57" t="s">
        <v>204</v>
      </c>
      <c r="E222" s="57"/>
      <c r="F222" s="57">
        <v>0</v>
      </c>
      <c r="G222" s="57">
        <v>1</v>
      </c>
      <c r="H222" s="57">
        <v>1</v>
      </c>
      <c r="I222" s="57"/>
      <c r="J222" s="57"/>
      <c r="K222" s="57" t="s">
        <v>366</v>
      </c>
      <c r="L222" s="57" t="s">
        <v>90</v>
      </c>
      <c r="M222" s="54" t="s">
        <v>1185</v>
      </c>
      <c r="N222" s="57" t="s">
        <v>1222</v>
      </c>
      <c r="O222" s="58" t="s">
        <v>86</v>
      </c>
      <c r="P222" s="58"/>
      <c r="Q222" s="58" t="s">
        <v>86</v>
      </c>
      <c r="R222" s="58"/>
      <c r="S222" s="54" t="s">
        <v>1223</v>
      </c>
      <c r="T222" s="57" t="s">
        <v>1224</v>
      </c>
      <c r="U222" s="57" t="s">
        <v>1225</v>
      </c>
      <c r="V222" s="57"/>
      <c r="W222" s="57" t="s">
        <v>86</v>
      </c>
      <c r="X222" s="147">
        <f ca="1">IF(ISBLANK(D222),"",IF('order-admin-units'!$I$1&lt;&gt;"y", "", IF((K222="")*(ISBLANK(D222)=FALSE), 'order-admin-units'!$B$1+1, VLOOKUP(K222, ordercountry, 2))))</f>
        <v>1</v>
      </c>
      <c r="Y222" s="147">
        <f ca="1">IF(ISBLANK(D222),"",IF('order-admin-units'!$I$1&lt;&gt;"y", "", IF(L222="", 'order-admin-units'!$B$2+1, VLOOKUP(K222&amp;"@"&amp;L222, orderadmin, 2))))</f>
        <v>7</v>
      </c>
      <c r="Z222" s="147" t="str">
        <f t="shared" si="29"/>
        <v>USATexasLlano23 miles SE Llano</v>
      </c>
      <c r="AA222" s="147" t="str">
        <f t="shared" si="30"/>
        <v>Kukulcania arizonicaUSATexasLlano23 miles SE Llano[N30.53875°, W98.94858°]B. Vogel14/III/1970</v>
      </c>
      <c r="AB222" s="147" t="str">
        <f t="shared" si="31"/>
        <v xml:space="preserve">Kukulcania arizonicaUSATexasLlano23 miles SE Llano[N30.53875°, W98.94858°]B. Vogel14/III/1970USNM </v>
      </c>
      <c r="AC222" s="147" t="str">
        <f t="shared" si="25"/>
        <v>Kukulcania arizonicaUSATexasLlano23 miles SE Llano[N30.53875°, W98.94858°]B. Vogel14/III/1970</v>
      </c>
      <c r="AD222" s="11" t="str">
        <f t="shared" si="26"/>
        <v/>
      </c>
      <c r="AE222" s="11" t="str">
        <f t="array" ref="AE222">IF(ISBLANK(D222),"",IF(OR($H$2="y",$H$2="m"),IF(AA222=AA221,IF(OR(AB222=$AB$4:$AB221)=FALSE,AE221&amp;C222,AE221),"("&amp;C222)&amp;IF(AA222=AA223,IF(OR(AB223=$AB$4:$AB222)=FALSE,", ",""),") "),""))</f>
        <v/>
      </c>
      <c r="AF222" s="11" t="str">
        <f t="shared" si="27"/>
        <v/>
      </c>
      <c r="AG222" s="11" t="str">
        <f t="array" ref="AG222">IF(ISBLANK(D222),"",IF(OR($H$2="y",$H$2="m"),IF(AA222=AA221,IF(OR(AC222=$AC$4:$AC221)=FALSE,AG221&amp;AF222,AG221),"("&amp;AF222)&amp;IF(AA222=AA223,IF(OR(AC223=$AC$4:$AC222)=FALSE,", ",""),") "),""))</f>
        <v/>
      </c>
      <c r="AH222" s="10" t="str">
        <f>IF((ISBLANK(D222)),"",IF(D222=D221,AH221,"")&amp;IF(B221&lt;&gt;B222,((IF(ISBLANK(E222),$D$3&amp;"Non-type material: "&amp;$D$3,$D$3&amp;INDEX('type-categories'!$A$2:$B$100,MATCH(E222,'type-categories'!$A$2:$A$100,0),2)&amp;$D$3))),"")&amp;(IF(K222&lt;&gt;K221,$C$2&amp;K222&amp;$K$3&amp;$C$2&amp;" ",(IF(B222&lt;&gt;B221,$C$2&amp;K222&amp;$K$3&amp;$C$2&amp;" ",""))))&amp;(IF(L222="","",((IF(L222&lt;&gt;L221,$D$2&amp;L222&amp;$L$3&amp;$D$2&amp;" ",IF(B222&lt;&gt;B221,$D$2&amp;L222&amp;$L$3&amp;$D$2&amp;" ",""))))))&amp;(IF(M222="","",((IF(M222&lt;&gt;M221,$E$2&amp;M222&amp;$E$2&amp;","&amp;" ",IF(B222&lt;&gt;B221,$E$2&amp;M222&amp;$E$2&amp;",",""))))))&amp;(IF(N222="","",IF(N222&lt;&gt;N221,N222&amp;", ",IF(B222&lt;&gt;B221,N222&amp;", ",""))))&amp;(IF(ISBLANK(O222),"",(IF(O222&lt;&gt;O221,O222&amp;", ",IF(B222&lt;&gt;B221,O222&amp;", ","")))))&amp;(IF(ISBLANK(P222),"",(IF(P222&lt;&gt;P221,P222&amp;", ",IF(B222&lt;&gt;B221,P222&amp;", ",IF(Z222&lt;&gt;Z221,P222&amp;", ",""))))))&amp;(IF(ISBLANK(Q222),"",(IF(Q222&lt;&gt;Q221,Q222&amp;", ",IF(B222&lt;&gt;B221,Q222&amp;", ",IF(Z222&lt;&gt;Z221,Q222&amp;", ",""))))))&amp;(IF(ISBLANK(R222),"",(IF(R222&lt;&gt;R221,R222&amp;"m, ",IF(B222&lt;&gt;B221,R222&amp;"m, ",IF(Z222&lt;&gt;Z221,R222&amp;"m, ",""))))))&amp;IF(ISBLANK(S222),"",(IF(B222&lt;&gt;B221,S222&amp;", ",IF(S222&lt;&gt;S221,IF((Z222=Z221),"same locality "&amp;S222&amp;", ",S222&amp;", "),""))))&amp;(IF(ISBLANK(T222),"",(IF(T222&lt;&gt;T221,IF(ISBLANK(F$2),T222&amp;", ",T222&amp;" "&amp;F$2&amp;", "),(IF(B222&lt;&gt;B221,IF(ISBLANK(F$2),T222&amp;", ",T222&amp;" "&amp;F$2&amp;", "),(IF(Z222&lt;&gt;Z221,IF(ISBLANK(F$2),T222&amp;", ",T222&amp;" "&amp;F$2&amp;", "),IF((U222&lt;&gt;U221)*($G$2="Y"),"same collector, ","")))))))))&amp;(IF(ISBLANK(U222),"",(IF(U222&lt;&gt;U221,U222&amp;", ",(IF(B222&lt;&gt;B221,U222&amp;", ",IF(Z222&lt;&gt;Z221,U222&amp;", ",(IF(T222&lt;&gt;T221,IF((T222&lt;&gt;T221)*($G$2="Y"),"same date, ", ""),IF((T222=T221)*(U222=U221)*(S222&lt;&gt;S221)*($G$2="Y"),"same collector and date, ", ""))))))))))&amp;(IF(ISBLANK(V222),"",V222&amp;", "))&amp;IF((AA222&lt;&gt;AA223)*($H$2="y"),AD222&amp;AE222,IF((AA222&lt;&gt;AA223)*($H$2="m"),AD222&amp;AG222,IF(($H$2&lt;&gt;"m")*($H$2&lt;&gt;"Y"),(IF(F222=0,"",F222&amp;" "&amp;$F$4&amp;" "))&amp;(IF(G222=0,"",G222&amp;" "&amp;$G$4&amp;" "))&amp;(IF(H222=0,"",H222&amp;" "&amp;H$4&amp;" "))&amp;(IF(I222=0,"",I222&amp;" "&amp;$I$4&amp;" "))&amp;(IF(J222=0,"",J222&amp;" "&amp;$J$4&amp;" "))&amp;IF((ISBLANK(C222)),"","("&amp;C222&amp;")"),"")))&amp;IF((B222=B223)*(K222=K223)*(L222=L223)*(M222=M223),IF(($H$2&lt;&gt;"m")*($H$2&lt;&gt;"Y"), ", ", IF((ISNUMBER(FIND(")",AE222))), ", ", "")),IF((B222=B223)*(K222=K223)*(L222=L223),";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v>
      </c>
    </row>
    <row r="223" spans="1:34" s="1" customFormat="1" x14ac:dyDescent="0.25">
      <c r="A223" s="3">
        <f t="shared" si="28"/>
        <v>1</v>
      </c>
      <c r="B223" s="53" t="str">
        <f t="shared" si="32"/>
        <v>Kukulcania arizonica</v>
      </c>
      <c r="C223" s="57" t="s">
        <v>205</v>
      </c>
      <c r="D223" s="57" t="s">
        <v>204</v>
      </c>
      <c r="E223" s="57"/>
      <c r="F223" s="57">
        <v>2</v>
      </c>
      <c r="G223" s="57">
        <v>0</v>
      </c>
      <c r="H223" s="57">
        <v>6</v>
      </c>
      <c r="I223" s="57"/>
      <c r="J223" s="57"/>
      <c r="K223" s="57" t="s">
        <v>366</v>
      </c>
      <c r="L223" s="57" t="s">
        <v>90</v>
      </c>
      <c r="M223" s="54" t="s">
        <v>1226</v>
      </c>
      <c r="N223" s="57" t="s">
        <v>1226</v>
      </c>
      <c r="O223" s="58" t="s">
        <v>86</v>
      </c>
      <c r="P223" s="58"/>
      <c r="Q223" s="58" t="s">
        <v>86</v>
      </c>
      <c r="R223" s="58"/>
      <c r="S223" s="54" t="s">
        <v>1227</v>
      </c>
      <c r="T223" s="57" t="s">
        <v>1228</v>
      </c>
      <c r="U223" s="57" t="s">
        <v>1229</v>
      </c>
      <c r="V223" s="57"/>
      <c r="W223" s="57" t="s">
        <v>86</v>
      </c>
      <c r="X223" s="147">
        <f ca="1">IF(ISBLANK(D223),"",IF('order-admin-units'!$I$1&lt;&gt;"y", "", IF((K223="")*(ISBLANK(D223)=FALSE), 'order-admin-units'!$B$1+1, VLOOKUP(K223, ordercountry, 2))))</f>
        <v>1</v>
      </c>
      <c r="Y223" s="147">
        <f ca="1">IF(ISBLANK(D223),"",IF('order-admin-units'!$I$1&lt;&gt;"y", "", IF(L223="", 'order-admin-units'!$B$2+1, VLOOKUP(K223&amp;"@"&amp;L223, orderadmin, 2))))</f>
        <v>7</v>
      </c>
      <c r="Z223" s="147" t="str">
        <f t="shared" si="29"/>
        <v>USATexasMasonMason</v>
      </c>
      <c r="AA223" s="147" t="str">
        <f t="shared" si="30"/>
        <v>Kukulcania arizonicaUSATexasMasonMason[N30.74879°, W99.23061°]J. Rosen &amp; R. Schrammel15/IV/1961</v>
      </c>
      <c r="AB223" s="147" t="str">
        <f t="shared" si="31"/>
        <v xml:space="preserve">Kukulcania arizonicaUSATexasMasonMason[N30.74879°, W99.23061°]J. Rosen &amp; R. Schrammel15/IV/1961AMNH </v>
      </c>
      <c r="AC223" s="147" t="str">
        <f t="shared" si="25"/>
        <v>Kukulcania arizonicaUSATexasMasonMason[N30.74879°, W99.23061°]J. Rosen &amp; R. Schrammel15/IV/1961</v>
      </c>
      <c r="AD223" s="11" t="str">
        <f t="shared" si="26"/>
        <v/>
      </c>
      <c r="AE223" s="11" t="str">
        <f t="array" ref="AE223">IF(ISBLANK(D223),"",IF(OR($H$2="y",$H$2="m"),IF(AA223=AA222,IF(OR(AB223=$AB$4:$AB222)=FALSE,AE222&amp;C223,AE222),"("&amp;C223)&amp;IF(AA223=AA224,IF(OR(AB224=$AB$4:$AB223)=FALSE,", ",""),") "),""))</f>
        <v/>
      </c>
      <c r="AF223" s="11" t="str">
        <f t="shared" si="27"/>
        <v/>
      </c>
      <c r="AG223" s="11" t="str">
        <f t="array" ref="AG223">IF(ISBLANK(D223),"",IF(OR($H$2="y",$H$2="m"),IF(AA223=AA222,IF(OR(AC223=$AC$4:$AC222)=FALSE,AG222&amp;AF223,AG222),"("&amp;AF223)&amp;IF(AA223=AA224,IF(OR(AC224=$AC$4:$AC223)=FALSE,", ",""),") "),""))</f>
        <v/>
      </c>
      <c r="AH223" s="10" t="str">
        <f>IF((ISBLANK(D223)),"",IF(D223=D222,AH222,"")&amp;IF(B222&lt;&gt;B223,((IF(ISBLANK(E223),$D$3&amp;"Non-type material: "&amp;$D$3,$D$3&amp;INDEX('type-categories'!$A$2:$B$100,MATCH(E223,'type-categories'!$A$2:$A$100,0),2)&amp;$D$3))),"")&amp;(IF(K223&lt;&gt;K222,$C$2&amp;K223&amp;$K$3&amp;$C$2&amp;" ",(IF(B223&lt;&gt;B222,$C$2&amp;K223&amp;$K$3&amp;$C$2&amp;" ",""))))&amp;(IF(L223="","",((IF(L223&lt;&gt;L222,$D$2&amp;L223&amp;$L$3&amp;$D$2&amp;" ",IF(B223&lt;&gt;B222,$D$2&amp;L223&amp;$L$3&amp;$D$2&amp;" ",""))))))&amp;(IF(M223="","",((IF(M223&lt;&gt;M222,$E$2&amp;M223&amp;$E$2&amp;","&amp;" ",IF(B223&lt;&gt;B222,$E$2&amp;M223&amp;$E$2&amp;",",""))))))&amp;(IF(N223="","",IF(N223&lt;&gt;N222,N223&amp;", ",IF(B223&lt;&gt;B222,N223&amp;", ",""))))&amp;(IF(ISBLANK(O223),"",(IF(O223&lt;&gt;O222,O223&amp;", ",IF(B223&lt;&gt;B222,O223&amp;", ","")))))&amp;(IF(ISBLANK(P223),"",(IF(P223&lt;&gt;P222,P223&amp;", ",IF(B223&lt;&gt;B222,P223&amp;", ",IF(Z223&lt;&gt;Z222,P223&amp;", ",""))))))&amp;(IF(ISBLANK(Q223),"",(IF(Q223&lt;&gt;Q222,Q223&amp;", ",IF(B223&lt;&gt;B222,Q223&amp;", ",IF(Z223&lt;&gt;Z222,Q223&amp;", ",""))))))&amp;(IF(ISBLANK(R223),"",(IF(R223&lt;&gt;R222,R223&amp;"m, ",IF(B223&lt;&gt;B222,R223&amp;"m, ",IF(Z223&lt;&gt;Z222,R223&amp;"m, ",""))))))&amp;IF(ISBLANK(S223),"",(IF(B223&lt;&gt;B222,S223&amp;", ",IF(S223&lt;&gt;S222,IF((Z223=Z222),"same locality "&amp;S223&amp;", ",S223&amp;", "),""))))&amp;(IF(ISBLANK(T223),"",(IF(T223&lt;&gt;T222,IF(ISBLANK(F$2),T223&amp;", ",T223&amp;" "&amp;F$2&amp;", "),(IF(B223&lt;&gt;B222,IF(ISBLANK(F$2),T223&amp;", ",T223&amp;" "&amp;F$2&amp;", "),(IF(Z223&lt;&gt;Z222,IF(ISBLANK(F$2),T223&amp;", ",T223&amp;" "&amp;F$2&amp;", "),IF((U223&lt;&gt;U222)*($G$2="Y"),"same collector, ","")))))))))&amp;(IF(ISBLANK(U223),"",(IF(U223&lt;&gt;U222,U223&amp;", ",(IF(B223&lt;&gt;B222,U223&amp;", ",IF(Z223&lt;&gt;Z222,U223&amp;", ",(IF(T223&lt;&gt;T222,IF((T223&lt;&gt;T222)*($G$2="Y"),"same date, ", ""),IF((T223=T222)*(U223=U222)*(S223&lt;&gt;S222)*($G$2="Y"),"same collector and date, ", ""))))))))))&amp;(IF(ISBLANK(V223),"",V223&amp;", "))&amp;IF((AA223&lt;&gt;AA224)*($H$2="y"),AD223&amp;AE223,IF((AA223&lt;&gt;AA224)*($H$2="m"),AD223&amp;AG223,IF(($H$2&lt;&gt;"m")*($H$2&lt;&gt;"Y"),(IF(F223=0,"",F223&amp;" "&amp;$F$4&amp;" "))&amp;(IF(G223=0,"",G223&amp;" "&amp;$G$4&amp;" "))&amp;(IF(H223=0,"",H223&amp;" "&amp;H$4&amp;" "))&amp;(IF(I223=0,"",I223&amp;" "&amp;$I$4&amp;" "))&amp;(IF(J223=0,"",J223&amp;" "&amp;$J$4&amp;" "))&amp;IF((ISBLANK(C223)),"","("&amp;C223&amp;")"),"")))&amp;IF((B223=B224)*(K223=K224)*(L223=L224)*(M223=M224),IF(($H$2&lt;&gt;"m")*($H$2&lt;&gt;"Y"), ", ", IF((ISNUMBER(FIND(")",AE223))), ", ", "")),IF((B223=B224)*(K223=K224)*(L223=L224),";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v>
      </c>
    </row>
    <row r="224" spans="1:34" s="1" customFormat="1" x14ac:dyDescent="0.25">
      <c r="A224" s="3">
        <f t="shared" si="28"/>
        <v>1</v>
      </c>
      <c r="B224" s="53" t="str">
        <f t="shared" si="32"/>
        <v>Kukulcania arizonica</v>
      </c>
      <c r="C224" s="57" t="s">
        <v>340</v>
      </c>
      <c r="D224" s="57" t="s">
        <v>204</v>
      </c>
      <c r="E224" s="57"/>
      <c r="F224" s="57">
        <v>0</v>
      </c>
      <c r="G224" s="57">
        <v>1</v>
      </c>
      <c r="H224" s="57">
        <v>0</v>
      </c>
      <c r="I224" s="57"/>
      <c r="J224" s="57"/>
      <c r="K224" s="57" t="s">
        <v>366</v>
      </c>
      <c r="L224" s="57" t="s">
        <v>90</v>
      </c>
      <c r="M224" s="54" t="s">
        <v>1230</v>
      </c>
      <c r="N224" s="57" t="s">
        <v>1231</v>
      </c>
      <c r="O224" s="58" t="s">
        <v>1232</v>
      </c>
      <c r="P224" s="58"/>
      <c r="Q224" s="58" t="s">
        <v>86</v>
      </c>
      <c r="R224" s="58"/>
      <c r="S224" s="54" t="s">
        <v>1233</v>
      </c>
      <c r="T224" s="57" t="s">
        <v>1234</v>
      </c>
      <c r="U224" s="57" t="s">
        <v>1235</v>
      </c>
      <c r="V224" s="57"/>
      <c r="W224" s="57" t="s">
        <v>86</v>
      </c>
      <c r="X224" s="147">
        <f ca="1">IF(ISBLANK(D224),"",IF('order-admin-units'!$I$1&lt;&gt;"y", "", IF((K224="")*(ISBLANK(D224)=FALSE), 'order-admin-units'!$B$1+1, VLOOKUP(K224, ordercountry, 2))))</f>
        <v>1</v>
      </c>
      <c r="Y224" s="147">
        <f ca="1">IF(ISBLANK(D224),"",IF('order-admin-units'!$I$1&lt;&gt;"y", "", IF(L224="", 'order-admin-units'!$B$2+1, VLOOKUP(K224&amp;"@"&amp;L224, orderadmin, 2))))</f>
        <v>7</v>
      </c>
      <c r="Z224" s="147" t="str">
        <f t="shared" si="29"/>
        <v>USATexasMontagueMontaque3 miles SW Forestburg</v>
      </c>
      <c r="AA224" s="147" t="str">
        <f t="shared" si="30"/>
        <v>Kukulcania arizonicaUSATexasMontagueMontaque3 miles SW Forestburg[N33.53316°, W97.55669°]B. Patterson12/V/1951</v>
      </c>
      <c r="AB224" s="147" t="str">
        <f t="shared" si="31"/>
        <v>Kukulcania arizonicaUSATexasMontagueMontaque3 miles SW Forestburg[N33.53316°, W97.55669°]B. Patterson12/V/1951FMNH 2857676</v>
      </c>
      <c r="AC224" s="147" t="str">
        <f t="shared" si="25"/>
        <v>Kukulcania arizonicaUSATexasMontagueMontaque3 miles SW Forestburg[N33.53316°, W97.55669°]B. Patterson12/V/1951</v>
      </c>
      <c r="AD224" s="11" t="str">
        <f t="shared" si="26"/>
        <v/>
      </c>
      <c r="AE224" s="11" t="str">
        <f t="array" ref="AE224">IF(ISBLANK(D224),"",IF(OR($H$2="y",$H$2="m"),IF(AA224=AA223,IF(OR(AB224=$AB$4:$AB223)=FALSE,AE223&amp;C224,AE223),"("&amp;C224)&amp;IF(AA224=AA225,IF(OR(AB225=$AB$4:$AB224)=FALSE,", ",""),") "),""))</f>
        <v/>
      </c>
      <c r="AF224" s="11" t="str">
        <f t="shared" si="27"/>
        <v/>
      </c>
      <c r="AG224" s="11" t="str">
        <f t="array" ref="AG224">IF(ISBLANK(D224),"",IF(OR($H$2="y",$H$2="m"),IF(AA224=AA223,IF(OR(AC224=$AC$4:$AC223)=FALSE,AG223&amp;AF224,AG223),"("&amp;AF224)&amp;IF(AA224=AA225,IF(OR(AC225=$AC$4:$AC224)=FALSE,", ",""),") "),""))</f>
        <v/>
      </c>
      <c r="AH224" s="10" t="str">
        <f>IF((ISBLANK(D224)),"",IF(D224=D223,AH223,"")&amp;IF(B223&lt;&gt;B224,((IF(ISBLANK(E224),$D$3&amp;"Non-type material: "&amp;$D$3,$D$3&amp;INDEX('type-categories'!$A$2:$B$100,MATCH(E224,'type-categories'!$A$2:$A$100,0),2)&amp;$D$3))),"")&amp;(IF(K224&lt;&gt;K223,$C$2&amp;K224&amp;$K$3&amp;$C$2&amp;" ",(IF(B224&lt;&gt;B223,$C$2&amp;K224&amp;$K$3&amp;$C$2&amp;" ",""))))&amp;(IF(L224="","",((IF(L224&lt;&gt;L223,$D$2&amp;L224&amp;$L$3&amp;$D$2&amp;" ",IF(B224&lt;&gt;B223,$D$2&amp;L224&amp;$L$3&amp;$D$2&amp;" ",""))))))&amp;(IF(M224="","",((IF(M224&lt;&gt;M223,$E$2&amp;M224&amp;$E$2&amp;","&amp;" ",IF(B224&lt;&gt;B223,$E$2&amp;M224&amp;$E$2&amp;",",""))))))&amp;(IF(N224="","",IF(N224&lt;&gt;N223,N224&amp;", ",IF(B224&lt;&gt;B223,N224&amp;", ",""))))&amp;(IF(ISBLANK(O224),"",(IF(O224&lt;&gt;O223,O224&amp;", ",IF(B224&lt;&gt;B223,O224&amp;", ","")))))&amp;(IF(ISBLANK(P224),"",(IF(P224&lt;&gt;P223,P224&amp;", ",IF(B224&lt;&gt;B223,P224&amp;", ",IF(Z224&lt;&gt;Z223,P224&amp;", ",""))))))&amp;(IF(ISBLANK(Q224),"",(IF(Q224&lt;&gt;Q223,Q224&amp;", ",IF(B224&lt;&gt;B223,Q224&amp;", ",IF(Z224&lt;&gt;Z223,Q224&amp;", ",""))))))&amp;(IF(ISBLANK(R224),"",(IF(R224&lt;&gt;R223,R224&amp;"m, ",IF(B224&lt;&gt;B223,R224&amp;"m, ",IF(Z224&lt;&gt;Z223,R224&amp;"m, ",""))))))&amp;IF(ISBLANK(S224),"",(IF(B224&lt;&gt;B223,S224&amp;", ",IF(S224&lt;&gt;S223,IF((Z224=Z223),"same locality "&amp;S224&amp;", ",S224&amp;", "),""))))&amp;(IF(ISBLANK(T224),"",(IF(T224&lt;&gt;T223,IF(ISBLANK(F$2),T224&amp;", ",T224&amp;" "&amp;F$2&amp;", "),(IF(B224&lt;&gt;B223,IF(ISBLANK(F$2),T224&amp;", ",T224&amp;" "&amp;F$2&amp;", "),(IF(Z224&lt;&gt;Z223,IF(ISBLANK(F$2),T224&amp;", ",T224&amp;" "&amp;F$2&amp;", "),IF((U224&lt;&gt;U223)*($G$2="Y"),"same collector, ","")))))))))&amp;(IF(ISBLANK(U224),"",(IF(U224&lt;&gt;U223,U224&amp;", ",(IF(B224&lt;&gt;B223,U224&amp;", ",IF(Z224&lt;&gt;Z223,U224&amp;", ",(IF(T224&lt;&gt;T223,IF((T224&lt;&gt;T223)*($G$2="Y"),"same date, ", ""),IF((T224=T223)*(U224=U223)*(S224&lt;&gt;S223)*($G$2="Y"),"same collector and date, ", ""))))))))))&amp;(IF(ISBLANK(V224),"",V224&amp;", "))&amp;IF((AA224&lt;&gt;AA225)*($H$2="y"),AD224&amp;AE224,IF((AA224&lt;&gt;AA225)*($H$2="m"),AD224&amp;AG224,IF(($H$2&lt;&gt;"m")*($H$2&lt;&gt;"Y"),(IF(F224=0,"",F224&amp;" "&amp;$F$4&amp;" "))&amp;(IF(G224=0,"",G224&amp;" "&amp;$G$4&amp;" "))&amp;(IF(H224=0,"",H224&amp;" "&amp;H$4&amp;" "))&amp;(IF(I224=0,"",I224&amp;" "&amp;$I$4&amp;" "))&amp;(IF(J224=0,"",J224&amp;" "&amp;$J$4&amp;" "))&amp;IF((ISBLANK(C224)),"","("&amp;C224&amp;")"),"")))&amp;IF((B224=B225)*(K224=K225)*(L224=L225)*(M224=M225),IF(($H$2&lt;&gt;"m")*($H$2&lt;&gt;"Y"), ", ", IF((ISNUMBER(FIND(")",AE224))), ", ", "")),IF((B224=B225)*(K224=K225)*(L224=L225),";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v>
      </c>
    </row>
    <row r="225" spans="1:34" s="1" customFormat="1" x14ac:dyDescent="0.25">
      <c r="A225" s="3">
        <f t="shared" si="28"/>
        <v>1</v>
      </c>
      <c r="B225" s="53" t="str">
        <f t="shared" si="32"/>
        <v>Kukulcania arizonica</v>
      </c>
      <c r="C225" s="57" t="s">
        <v>341</v>
      </c>
      <c r="D225" s="57" t="s">
        <v>204</v>
      </c>
      <c r="E225" s="57"/>
      <c r="F225" s="57">
        <v>0</v>
      </c>
      <c r="G225" s="57">
        <v>1</v>
      </c>
      <c r="H225" s="57">
        <v>0</v>
      </c>
      <c r="I225" s="57"/>
      <c r="J225" s="57"/>
      <c r="K225" s="57" t="s">
        <v>366</v>
      </c>
      <c r="L225" s="57" t="s">
        <v>90</v>
      </c>
      <c r="M225" s="54" t="s">
        <v>1230</v>
      </c>
      <c r="N225" s="57" t="s">
        <v>1231</v>
      </c>
      <c r="O225" s="58" t="s">
        <v>1232</v>
      </c>
      <c r="P225" s="58"/>
      <c r="Q225" s="58" t="s">
        <v>86</v>
      </c>
      <c r="R225" s="58"/>
      <c r="S225" s="54" t="s">
        <v>1233</v>
      </c>
      <c r="T225" s="57" t="s">
        <v>1234</v>
      </c>
      <c r="U225" s="57" t="s">
        <v>1236</v>
      </c>
      <c r="V225" s="57"/>
      <c r="W225" s="57" t="s">
        <v>86</v>
      </c>
      <c r="X225" s="147">
        <f ca="1">IF(ISBLANK(D225),"",IF('order-admin-units'!$I$1&lt;&gt;"y", "", IF((K225="")*(ISBLANK(D225)=FALSE), 'order-admin-units'!$B$1+1, VLOOKUP(K225, ordercountry, 2))))</f>
        <v>1</v>
      </c>
      <c r="Y225" s="147">
        <f ca="1">IF(ISBLANK(D225),"",IF('order-admin-units'!$I$1&lt;&gt;"y", "", IF(L225="", 'order-admin-units'!$B$2+1, VLOOKUP(K225&amp;"@"&amp;L225, orderadmin, 2))))</f>
        <v>7</v>
      </c>
      <c r="Z225" s="147" t="str">
        <f t="shared" si="29"/>
        <v>USATexasMontagueMontaque3 miles SW Forestburg</v>
      </c>
      <c r="AA225" s="147" t="str">
        <f t="shared" si="30"/>
        <v>Kukulcania arizonicaUSATexasMontagueMontaque3 miles SW Forestburg[N33.53316°, W97.55669°]B. Patterson18–24/IV/1954</v>
      </c>
      <c r="AB225" s="147" t="str">
        <f t="shared" si="31"/>
        <v>Kukulcania arizonicaUSATexasMontagueMontaque3 miles SW Forestburg[N33.53316°, W97.55669°]B. Patterson18–24/IV/1954FMNH 2857672</v>
      </c>
      <c r="AC225" s="147" t="str">
        <f t="shared" si="25"/>
        <v>Kukulcania arizonicaUSATexasMontagueMontaque3 miles SW Forestburg[N33.53316°, W97.55669°]B. Patterson18–24/IV/1954</v>
      </c>
      <c r="AD225" s="11" t="str">
        <f t="shared" si="26"/>
        <v/>
      </c>
      <c r="AE225" s="11" t="str">
        <f t="array" ref="AE225">IF(ISBLANK(D225),"",IF(OR($H$2="y",$H$2="m"),IF(AA225=AA224,IF(OR(AB225=$AB$4:$AB224)=FALSE,AE224&amp;C225,AE224),"("&amp;C225)&amp;IF(AA225=AA226,IF(OR(AB226=$AB$4:$AB225)=FALSE,", ",""),") "),""))</f>
        <v/>
      </c>
      <c r="AF225" s="11" t="str">
        <f t="shared" si="27"/>
        <v/>
      </c>
      <c r="AG225" s="11" t="str">
        <f t="array" ref="AG225">IF(ISBLANK(D225),"",IF(OR($H$2="y",$H$2="m"),IF(AA225=AA224,IF(OR(AC225=$AC$4:$AC224)=FALSE,AG224&amp;AF225,AG224),"("&amp;AF225)&amp;IF(AA225=AA226,IF(OR(AC226=$AC$4:$AC225)=FALSE,", ",""),") "),""))</f>
        <v/>
      </c>
      <c r="AH225" s="10" t="str">
        <f>IF((ISBLANK(D225)),"",IF(D225=D224,AH224,"")&amp;IF(B224&lt;&gt;B225,((IF(ISBLANK(E225),$D$3&amp;"Non-type material: "&amp;$D$3,$D$3&amp;INDEX('type-categories'!$A$2:$B$100,MATCH(E225,'type-categories'!$A$2:$A$100,0),2)&amp;$D$3))),"")&amp;(IF(K225&lt;&gt;K224,$C$2&amp;K225&amp;$K$3&amp;$C$2&amp;" ",(IF(B225&lt;&gt;B224,$C$2&amp;K225&amp;$K$3&amp;$C$2&amp;" ",""))))&amp;(IF(L225="","",((IF(L225&lt;&gt;L224,$D$2&amp;L225&amp;$L$3&amp;$D$2&amp;" ",IF(B225&lt;&gt;B224,$D$2&amp;L225&amp;$L$3&amp;$D$2&amp;" ",""))))))&amp;(IF(M225="","",((IF(M225&lt;&gt;M224,$E$2&amp;M225&amp;$E$2&amp;","&amp;" ",IF(B225&lt;&gt;B224,$E$2&amp;M225&amp;$E$2&amp;",",""))))))&amp;(IF(N225="","",IF(N225&lt;&gt;N224,N225&amp;", ",IF(B225&lt;&gt;B224,N225&amp;", ",""))))&amp;(IF(ISBLANK(O225),"",(IF(O225&lt;&gt;O224,O225&amp;", ",IF(B225&lt;&gt;B224,O225&amp;", ","")))))&amp;(IF(ISBLANK(P225),"",(IF(P225&lt;&gt;P224,P225&amp;", ",IF(B225&lt;&gt;B224,P225&amp;", ",IF(Z225&lt;&gt;Z224,P225&amp;", ",""))))))&amp;(IF(ISBLANK(Q225),"",(IF(Q225&lt;&gt;Q224,Q225&amp;", ",IF(B225&lt;&gt;B224,Q225&amp;", ",IF(Z225&lt;&gt;Z224,Q225&amp;", ",""))))))&amp;(IF(ISBLANK(R225),"",(IF(R225&lt;&gt;R224,R225&amp;"m, ",IF(B225&lt;&gt;B224,R225&amp;"m, ",IF(Z225&lt;&gt;Z224,R225&amp;"m, ",""))))))&amp;IF(ISBLANK(S225),"",(IF(B225&lt;&gt;B224,S225&amp;", ",IF(S225&lt;&gt;S224,IF((Z225=Z224),"same locality "&amp;S225&amp;", ",S225&amp;", "),""))))&amp;(IF(ISBLANK(T225),"",(IF(T225&lt;&gt;T224,IF(ISBLANK(F$2),T225&amp;", ",T225&amp;" "&amp;F$2&amp;", "),(IF(B225&lt;&gt;B224,IF(ISBLANK(F$2),T225&amp;", ",T225&amp;" "&amp;F$2&amp;", "),(IF(Z225&lt;&gt;Z224,IF(ISBLANK(F$2),T225&amp;", ",T225&amp;" "&amp;F$2&amp;", "),IF((U225&lt;&gt;U224)*($G$2="Y"),"same collector, ","")))))))))&amp;(IF(ISBLANK(U225),"",(IF(U225&lt;&gt;U224,U225&amp;", ",(IF(B225&lt;&gt;B224,U225&amp;", ",IF(Z225&lt;&gt;Z224,U225&amp;", ",(IF(T225&lt;&gt;T224,IF((T225&lt;&gt;T224)*($G$2="Y"),"same date, ", ""),IF((T225=T224)*(U225=U224)*(S225&lt;&gt;S224)*($G$2="Y"),"same collector and date, ", ""))))))))))&amp;(IF(ISBLANK(V225),"",V225&amp;", "))&amp;IF((AA225&lt;&gt;AA226)*($H$2="y"),AD225&amp;AE225,IF((AA225&lt;&gt;AA226)*($H$2="m"),AD225&amp;AG225,IF(($H$2&lt;&gt;"m")*($H$2&lt;&gt;"Y"),(IF(F225=0,"",F225&amp;" "&amp;$F$4&amp;" "))&amp;(IF(G225=0,"",G225&amp;" "&amp;$G$4&amp;" "))&amp;(IF(H225=0,"",H225&amp;" "&amp;H$4&amp;" "))&amp;(IF(I225=0,"",I225&amp;" "&amp;$I$4&amp;" "))&amp;(IF(J225=0,"",J225&amp;" "&amp;$J$4&amp;" "))&amp;IF((ISBLANK(C225)),"","("&amp;C225&amp;")"),"")))&amp;IF((B225=B226)*(K225=K226)*(L225=L226)*(M225=M226),IF(($H$2&lt;&gt;"m")*($H$2&lt;&gt;"Y"), ", ", IF((ISNUMBER(FIND(")",AE225))), ", ", "")),IF((B225=B226)*(K225=K226)*(L225=L226),";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v>
      </c>
    </row>
    <row r="226" spans="1:34" s="1" customFormat="1" x14ac:dyDescent="0.25">
      <c r="A226" s="3">
        <f t="shared" si="28"/>
        <v>1</v>
      </c>
      <c r="B226" s="53" t="str">
        <f t="shared" si="32"/>
        <v>Kukulcania arizonica</v>
      </c>
      <c r="C226" s="57" t="s">
        <v>342</v>
      </c>
      <c r="D226" s="57" t="s">
        <v>204</v>
      </c>
      <c r="E226" s="57"/>
      <c r="F226" s="57">
        <v>0</v>
      </c>
      <c r="G226" s="57">
        <v>1</v>
      </c>
      <c r="H226" s="57">
        <v>0</v>
      </c>
      <c r="I226" s="57"/>
      <c r="J226" s="57"/>
      <c r="K226" s="57" t="s">
        <v>366</v>
      </c>
      <c r="L226" s="57" t="s">
        <v>90</v>
      </c>
      <c r="M226" s="54" t="s">
        <v>1149</v>
      </c>
      <c r="N226" s="57" t="s">
        <v>1237</v>
      </c>
      <c r="O226" s="58" t="s">
        <v>86</v>
      </c>
      <c r="P226" s="58"/>
      <c r="Q226" s="58" t="s">
        <v>86</v>
      </c>
      <c r="R226" s="58"/>
      <c r="S226" s="54" t="s">
        <v>1238</v>
      </c>
      <c r="T226" s="57" t="s">
        <v>1239</v>
      </c>
      <c r="U226" s="57" t="s">
        <v>1240</v>
      </c>
      <c r="V226" s="57"/>
      <c r="W226" s="57" t="s">
        <v>86</v>
      </c>
      <c r="X226" s="147">
        <f ca="1">IF(ISBLANK(D226),"",IF('order-admin-units'!$I$1&lt;&gt;"y", "", IF((K226="")*(ISBLANK(D226)=FALSE), 'order-admin-units'!$B$1+1, VLOOKUP(K226, ordercountry, 2))))</f>
        <v>1</v>
      </c>
      <c r="Y226" s="147">
        <f ca="1">IF(ISBLANK(D226),"",IF('order-admin-units'!$I$1&lt;&gt;"y", "", IF(L226="", 'order-admin-units'!$B$2+1, VLOOKUP(K226&amp;"@"&amp;L226, orderadmin, 2))))</f>
        <v>7</v>
      </c>
      <c r="Z226" s="147" t="str">
        <f t="shared" si="29"/>
        <v>USATexasPresidioBig Bend Ranch State Park, Natural Arca</v>
      </c>
      <c r="AA226" s="147" t="str">
        <f t="shared" si="30"/>
        <v>Kukulcania arizonicaUSATexasPresidioBig Bend Ranch State Park, Natural Arca[N29.47°, W103.95667°]T.G. Anton7/VII/1994</v>
      </c>
      <c r="AB226" s="147" t="str">
        <f t="shared" si="31"/>
        <v>Kukulcania arizonicaUSATexasPresidioBig Bend Ranch State Park, Natural Arca[N29.47°, W103.95667°]T.G. Anton7/VII/1994FMNH 104076</v>
      </c>
      <c r="AC226" s="147" t="str">
        <f t="shared" si="25"/>
        <v>Kukulcania arizonicaUSATexasPresidioBig Bend Ranch State Park, Natural Arca[N29.47°, W103.95667°]T.G. Anton7/VII/1994</v>
      </c>
      <c r="AD226" s="11" t="str">
        <f t="shared" si="26"/>
        <v/>
      </c>
      <c r="AE226" s="11" t="str">
        <f t="array" ref="AE226">IF(ISBLANK(D226),"",IF(OR($H$2="y",$H$2="m"),IF(AA226=AA225,IF(OR(AB226=$AB$4:$AB225)=FALSE,AE225&amp;C226,AE225),"("&amp;C226)&amp;IF(AA226=AA227,IF(OR(AB227=$AB$4:$AB226)=FALSE,", ",""),") "),""))</f>
        <v/>
      </c>
      <c r="AF226" s="11" t="str">
        <f t="shared" si="27"/>
        <v/>
      </c>
      <c r="AG226" s="11" t="str">
        <f t="array" ref="AG226">IF(ISBLANK(D226),"",IF(OR($H$2="y",$H$2="m"),IF(AA226=AA225,IF(OR(AC226=$AC$4:$AC225)=FALSE,AG225&amp;AF226,AG225),"("&amp;AF226)&amp;IF(AA226=AA227,IF(OR(AC227=$AC$4:$AC226)=FALSE,", ",""),") "),""))</f>
        <v/>
      </c>
      <c r="AH226" s="10" t="str">
        <f>IF((ISBLANK(D226)),"",IF(D226=D225,AH225,"")&amp;IF(B225&lt;&gt;B226,((IF(ISBLANK(E226),$D$3&amp;"Non-type material: "&amp;$D$3,$D$3&amp;INDEX('type-categories'!$A$2:$B$100,MATCH(E226,'type-categories'!$A$2:$A$100,0),2)&amp;$D$3))),"")&amp;(IF(K226&lt;&gt;K225,$C$2&amp;K226&amp;$K$3&amp;$C$2&amp;" ",(IF(B226&lt;&gt;B225,$C$2&amp;K226&amp;$K$3&amp;$C$2&amp;" ",""))))&amp;(IF(L226="","",((IF(L226&lt;&gt;L225,$D$2&amp;L226&amp;$L$3&amp;$D$2&amp;" ",IF(B226&lt;&gt;B225,$D$2&amp;L226&amp;$L$3&amp;$D$2&amp;" ",""))))))&amp;(IF(M226="","",((IF(M226&lt;&gt;M225,$E$2&amp;M226&amp;$E$2&amp;","&amp;" ",IF(B226&lt;&gt;B225,$E$2&amp;M226&amp;$E$2&amp;",",""))))))&amp;(IF(N226="","",IF(N226&lt;&gt;N225,N226&amp;", ",IF(B226&lt;&gt;B225,N226&amp;", ",""))))&amp;(IF(ISBLANK(O226),"",(IF(O226&lt;&gt;O225,O226&amp;", ",IF(B226&lt;&gt;B225,O226&amp;", ","")))))&amp;(IF(ISBLANK(P226),"",(IF(P226&lt;&gt;P225,P226&amp;", ",IF(B226&lt;&gt;B225,P226&amp;", ",IF(Z226&lt;&gt;Z225,P226&amp;", ",""))))))&amp;(IF(ISBLANK(Q226),"",(IF(Q226&lt;&gt;Q225,Q226&amp;", ",IF(B226&lt;&gt;B225,Q226&amp;", ",IF(Z226&lt;&gt;Z225,Q226&amp;", ",""))))))&amp;(IF(ISBLANK(R226),"",(IF(R226&lt;&gt;R225,R226&amp;"m, ",IF(B226&lt;&gt;B225,R226&amp;"m, ",IF(Z226&lt;&gt;Z225,R226&amp;"m, ",""))))))&amp;IF(ISBLANK(S226),"",(IF(B226&lt;&gt;B225,S226&amp;", ",IF(S226&lt;&gt;S225,IF((Z226=Z225),"same locality "&amp;S226&amp;", ",S226&amp;", "),""))))&amp;(IF(ISBLANK(T226),"",(IF(T226&lt;&gt;T225,IF(ISBLANK(F$2),T226&amp;", ",T226&amp;" "&amp;F$2&amp;", "),(IF(B226&lt;&gt;B225,IF(ISBLANK(F$2),T226&amp;", ",T226&amp;" "&amp;F$2&amp;", "),(IF(Z226&lt;&gt;Z225,IF(ISBLANK(F$2),T226&amp;", ",T226&amp;" "&amp;F$2&amp;", "),IF((U226&lt;&gt;U225)*($G$2="Y"),"same collector, ","")))))))))&amp;(IF(ISBLANK(U226),"",(IF(U226&lt;&gt;U225,U226&amp;", ",(IF(B226&lt;&gt;B225,U226&amp;", ",IF(Z226&lt;&gt;Z225,U226&amp;", ",(IF(T226&lt;&gt;T225,IF((T226&lt;&gt;T225)*($G$2="Y"),"same date, ", ""),IF((T226=T225)*(U226=U225)*(S226&lt;&gt;S225)*($G$2="Y"),"same collector and date, ", ""))))))))))&amp;(IF(ISBLANK(V226),"",V226&amp;", "))&amp;IF((AA226&lt;&gt;AA227)*($H$2="y"),AD226&amp;AE226,IF((AA226&lt;&gt;AA227)*($H$2="m"),AD226&amp;AG226,IF(($H$2&lt;&gt;"m")*($H$2&lt;&gt;"Y"),(IF(F226=0,"",F226&amp;" "&amp;$F$4&amp;" "))&amp;(IF(G226=0,"",G226&amp;" "&amp;$G$4&amp;" "))&amp;(IF(H226=0,"",H226&amp;" "&amp;H$4&amp;" "))&amp;(IF(I226=0,"",I226&amp;" "&amp;$I$4&amp;" "))&amp;(IF(J226=0,"",J226&amp;" "&amp;$J$4&amp;" "))&amp;IF((ISBLANK(C226)),"","("&amp;C226&amp;")"),"")))&amp;IF((B226=B227)*(K226=K227)*(L226=L227)*(M226=M227),IF(($H$2&lt;&gt;"m")*($H$2&lt;&gt;"Y"), ", ", IF((ISNUMBER(FIND(")",AE226))), ", ", "")),IF((B226=B227)*(K226=K227)*(L226=L227),";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v>
      </c>
    </row>
    <row r="227" spans="1:34" s="1" customFormat="1" x14ac:dyDescent="0.25">
      <c r="A227" s="3">
        <f t="shared" si="28"/>
        <v>1</v>
      </c>
      <c r="B227" s="53" t="str">
        <f t="shared" si="32"/>
        <v>Kukulcania arizonica</v>
      </c>
      <c r="C227" s="57" t="s">
        <v>205</v>
      </c>
      <c r="D227" s="57" t="s">
        <v>204</v>
      </c>
      <c r="E227" s="57"/>
      <c r="F227" s="57">
        <v>0</v>
      </c>
      <c r="G227" s="57">
        <v>0</v>
      </c>
      <c r="H227" s="57">
        <v>1</v>
      </c>
      <c r="I227" s="57"/>
      <c r="J227" s="57"/>
      <c r="K227" s="57" t="s">
        <v>366</v>
      </c>
      <c r="L227" s="57" t="s">
        <v>90</v>
      </c>
      <c r="M227" s="54" t="s">
        <v>1149</v>
      </c>
      <c r="N227" s="57" t="s">
        <v>1241</v>
      </c>
      <c r="O227" s="58" t="s">
        <v>86</v>
      </c>
      <c r="P227" s="58" t="s">
        <v>1242</v>
      </c>
      <c r="Q227" s="58" t="s">
        <v>86</v>
      </c>
      <c r="R227" s="58"/>
      <c r="S227" s="54" t="s">
        <v>1243</v>
      </c>
      <c r="T227" s="57" t="s">
        <v>490</v>
      </c>
      <c r="U227" s="57" t="s">
        <v>1244</v>
      </c>
      <c r="V227" s="57"/>
      <c r="W227" s="57" t="s">
        <v>86</v>
      </c>
      <c r="X227" s="147">
        <f ca="1">IF(ISBLANK(D227),"",IF('order-admin-units'!$I$1&lt;&gt;"y", "", IF((K227="")*(ISBLANK(D227)=FALSE), 'order-admin-units'!$B$1+1, VLOOKUP(K227, ordercountry, 2))))</f>
        <v>1</v>
      </c>
      <c r="Y227" s="147">
        <f ca="1">IF(ISBLANK(D227),"",IF('order-admin-units'!$I$1&lt;&gt;"y", "", IF(L227="", 'order-admin-units'!$B$2+1, VLOOKUP(K227&amp;"@"&amp;L227, orderadmin, 2))))</f>
        <v>7</v>
      </c>
      <c r="Z227" s="147" t="str">
        <f t="shared" si="29"/>
        <v>USATexasPresidioBig Bend Ranch State Park, Sauceda</v>
      </c>
      <c r="AA227" s="147" t="str">
        <f t="shared" si="30"/>
        <v>Kukulcania arizonicaUSATexasPresidioBig Bend Ranch State Park, Saucedadesert scrub, under volcanic rocks(N29.47°, W103.95667°)D. Ubick3–8/X/2005</v>
      </c>
      <c r="AB227" s="147" t="str">
        <f t="shared" si="31"/>
        <v xml:space="preserve">Kukulcania arizonicaUSATexasPresidioBig Bend Ranch State Park, Saucedadesert scrub, under volcanic rocks(N29.47°, W103.95667°)D. Ubick3–8/X/2005AMNH </v>
      </c>
      <c r="AC227" s="147" t="str">
        <f t="shared" si="25"/>
        <v>Kukulcania arizonicaUSATexasPresidioBig Bend Ranch State Park, Saucedadesert scrub, under volcanic rocks(N29.47°, W103.95667°)D. Ubick3–8/X/2005</v>
      </c>
      <c r="AD227" s="11" t="str">
        <f t="shared" si="26"/>
        <v/>
      </c>
      <c r="AE227" s="11" t="str">
        <f t="array" ref="AE227">IF(ISBLANK(D227),"",IF(OR($H$2="y",$H$2="m"),IF(AA227=AA226,IF(OR(AB227=$AB$4:$AB226)=FALSE,AE226&amp;C227,AE226),"("&amp;C227)&amp;IF(AA227=AA228,IF(OR(AB228=$AB$4:$AB227)=FALSE,", ",""),") "),""))</f>
        <v/>
      </c>
      <c r="AF227" s="11" t="str">
        <f t="shared" si="27"/>
        <v/>
      </c>
      <c r="AG227" s="11" t="str">
        <f t="array" ref="AG227">IF(ISBLANK(D227),"",IF(OR($H$2="y",$H$2="m"),IF(AA227=AA226,IF(OR(AC227=$AC$4:$AC226)=FALSE,AG226&amp;AF227,AG226),"("&amp;AF227)&amp;IF(AA227=AA228,IF(OR(AC228=$AC$4:$AC227)=FALSE,", ",""),") "),""))</f>
        <v/>
      </c>
      <c r="AH227" s="10" t="str">
        <f>IF((ISBLANK(D227)),"",IF(D227=D226,AH226,"")&amp;IF(B226&lt;&gt;B227,((IF(ISBLANK(E227),$D$3&amp;"Non-type material: "&amp;$D$3,$D$3&amp;INDEX('type-categories'!$A$2:$B$100,MATCH(E227,'type-categories'!$A$2:$A$100,0),2)&amp;$D$3))),"")&amp;(IF(K227&lt;&gt;K226,$C$2&amp;K227&amp;$K$3&amp;$C$2&amp;" ",(IF(B227&lt;&gt;B226,$C$2&amp;K227&amp;$K$3&amp;$C$2&amp;" ",""))))&amp;(IF(L227="","",((IF(L227&lt;&gt;L226,$D$2&amp;L227&amp;$L$3&amp;$D$2&amp;" ",IF(B227&lt;&gt;B226,$D$2&amp;L227&amp;$L$3&amp;$D$2&amp;" ",""))))))&amp;(IF(M227="","",((IF(M227&lt;&gt;M226,$E$2&amp;M227&amp;$E$2&amp;","&amp;" ",IF(B227&lt;&gt;B226,$E$2&amp;M227&amp;$E$2&amp;",",""))))))&amp;(IF(N227="","",IF(N227&lt;&gt;N226,N227&amp;", ",IF(B227&lt;&gt;B226,N227&amp;", ",""))))&amp;(IF(ISBLANK(O227),"",(IF(O227&lt;&gt;O226,O227&amp;", ",IF(B227&lt;&gt;B226,O227&amp;", ","")))))&amp;(IF(ISBLANK(P227),"",(IF(P227&lt;&gt;P226,P227&amp;", ",IF(B227&lt;&gt;B226,P227&amp;", ",IF(Z227&lt;&gt;Z226,P227&amp;", ",""))))))&amp;(IF(ISBLANK(Q227),"",(IF(Q227&lt;&gt;Q226,Q227&amp;", ",IF(B227&lt;&gt;B226,Q227&amp;", ",IF(Z227&lt;&gt;Z226,Q227&amp;", ",""))))))&amp;(IF(ISBLANK(R227),"",(IF(R227&lt;&gt;R226,R227&amp;"m, ",IF(B227&lt;&gt;B226,R227&amp;"m, ",IF(Z227&lt;&gt;Z226,R227&amp;"m, ",""))))))&amp;IF(ISBLANK(S227),"",(IF(B227&lt;&gt;B226,S227&amp;", ",IF(S227&lt;&gt;S226,IF((Z227=Z226),"same locality "&amp;S227&amp;", ",S227&amp;", "),""))))&amp;(IF(ISBLANK(T227),"",(IF(T227&lt;&gt;T226,IF(ISBLANK(F$2),T227&amp;", ",T227&amp;" "&amp;F$2&amp;", "),(IF(B227&lt;&gt;B226,IF(ISBLANK(F$2),T227&amp;", ",T227&amp;" "&amp;F$2&amp;", "),(IF(Z227&lt;&gt;Z226,IF(ISBLANK(F$2),T227&amp;", ",T227&amp;" "&amp;F$2&amp;", "),IF((U227&lt;&gt;U226)*($G$2="Y"),"same collector, ","")))))))))&amp;(IF(ISBLANK(U227),"",(IF(U227&lt;&gt;U226,U227&amp;", ",(IF(B227&lt;&gt;B226,U227&amp;", ",IF(Z227&lt;&gt;Z226,U227&amp;", ",(IF(T227&lt;&gt;T226,IF((T227&lt;&gt;T226)*($G$2="Y"),"same date, ", ""),IF((T227=T226)*(U227=U226)*(S227&lt;&gt;S226)*($G$2="Y"),"same collector and date, ", ""))))))))))&amp;(IF(ISBLANK(V227),"",V227&amp;", "))&amp;IF((AA227&lt;&gt;AA228)*($H$2="y"),AD227&amp;AE227,IF((AA227&lt;&gt;AA228)*($H$2="m"),AD227&amp;AG227,IF(($H$2&lt;&gt;"m")*($H$2&lt;&gt;"Y"),(IF(F227=0,"",F227&amp;" "&amp;$F$4&amp;" "))&amp;(IF(G227=0,"",G227&amp;" "&amp;$G$4&amp;" "))&amp;(IF(H227=0,"",H227&amp;" "&amp;H$4&amp;" "))&amp;(IF(I227=0,"",I227&amp;" "&amp;$I$4&amp;" "))&amp;(IF(J227=0,"",J227&amp;" "&amp;$J$4&amp;" "))&amp;IF((ISBLANK(C227)),"","("&amp;C227&amp;")"),"")))&amp;IF((B227=B228)*(K227=K228)*(L227=L228)*(M227=M228),IF(($H$2&lt;&gt;"m")*($H$2&lt;&gt;"Y"), ", ", IF((ISNUMBER(FIND(")",AE227))), ", ", "")),IF((B227=B228)*(K227=K228)*(L227=L228),";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v>
      </c>
    </row>
    <row r="228" spans="1:34" s="1" customFormat="1" x14ac:dyDescent="0.25">
      <c r="A228" s="3">
        <f t="shared" si="28"/>
        <v>1</v>
      </c>
      <c r="B228" s="53" t="str">
        <f t="shared" si="32"/>
        <v>Kukulcania arizonica</v>
      </c>
      <c r="C228" s="57" t="s">
        <v>343</v>
      </c>
      <c r="D228" s="57" t="s">
        <v>204</v>
      </c>
      <c r="E228" s="57"/>
      <c r="F228" s="57">
        <v>0</v>
      </c>
      <c r="G228" s="57">
        <v>1</v>
      </c>
      <c r="H228" s="57">
        <v>0</v>
      </c>
      <c r="I228" s="57"/>
      <c r="J228" s="57"/>
      <c r="K228" s="57" t="s">
        <v>366</v>
      </c>
      <c r="L228" s="57" t="s">
        <v>90</v>
      </c>
      <c r="M228" s="54" t="s">
        <v>1149</v>
      </c>
      <c r="N228" s="57" t="s">
        <v>1245</v>
      </c>
      <c r="O228" s="58" t="s">
        <v>86</v>
      </c>
      <c r="P228" s="58"/>
      <c r="Q228" s="58" t="s">
        <v>86</v>
      </c>
      <c r="R228" s="58"/>
      <c r="S228" s="54" t="s">
        <v>1246</v>
      </c>
      <c r="T228" s="57" t="s">
        <v>1247</v>
      </c>
      <c r="U228" s="57" t="s">
        <v>1248</v>
      </c>
      <c r="V228" s="57"/>
      <c r="W228" s="57" t="s">
        <v>86</v>
      </c>
      <c r="X228" s="147">
        <f ca="1">IF(ISBLANK(D228),"",IF('order-admin-units'!$I$1&lt;&gt;"y", "", IF((K228="")*(ISBLANK(D228)=FALSE), 'order-admin-units'!$B$1+1, VLOOKUP(K228, ordercountry, 2))))</f>
        <v>1</v>
      </c>
      <c r="Y228" s="147">
        <f ca="1">IF(ISBLANK(D228),"",IF('order-admin-units'!$I$1&lt;&gt;"y", "", IF(L228="", 'order-admin-units'!$B$2+1, VLOOKUP(K228&amp;"@"&amp;L228, orderadmin, 2))))</f>
        <v>7</v>
      </c>
      <c r="Z228" s="147" t="str">
        <f t="shared" si="29"/>
        <v>USATexasPresidioPorvenir</v>
      </c>
      <c r="AA228" s="147" t="str">
        <f t="shared" si="30"/>
        <v>Kukulcania arizonicaUSATexasPresidioPorvenir[N30.41848°, W104.84438°]J.H. Quinn1/XI/1946</v>
      </c>
      <c r="AB228" s="147" t="str">
        <f t="shared" si="31"/>
        <v>Kukulcania arizonicaUSATexasPresidioPorvenir[N30.41848°, W104.84438°]J.H. Quinn1/XI/1946FMNH 2857675</v>
      </c>
      <c r="AC228" s="147" t="str">
        <f t="shared" si="25"/>
        <v>Kukulcania arizonicaUSATexasPresidioPorvenir[N30.41848°, W104.84438°]J.H. Quinn1/XI/1946</v>
      </c>
      <c r="AD228" s="11" t="str">
        <f t="shared" si="26"/>
        <v/>
      </c>
      <c r="AE228" s="11" t="str">
        <f t="array" ref="AE228">IF(ISBLANK(D228),"",IF(OR($H$2="y",$H$2="m"),IF(AA228=AA227,IF(OR(AB228=$AB$4:$AB227)=FALSE,AE227&amp;C228,AE227),"("&amp;C228)&amp;IF(AA228=AA229,IF(OR(AB229=$AB$4:$AB228)=FALSE,", ",""),") "),""))</f>
        <v/>
      </c>
      <c r="AF228" s="11" t="str">
        <f t="shared" si="27"/>
        <v/>
      </c>
      <c r="AG228" s="11" t="str">
        <f t="array" ref="AG228">IF(ISBLANK(D228),"",IF(OR($H$2="y",$H$2="m"),IF(AA228=AA227,IF(OR(AC228=$AC$4:$AC227)=FALSE,AG227&amp;AF228,AG227),"("&amp;AF228)&amp;IF(AA228=AA229,IF(OR(AC229=$AC$4:$AC228)=FALSE,", ",""),") "),""))</f>
        <v/>
      </c>
      <c r="AH228" s="10" t="str">
        <f>IF((ISBLANK(D228)),"",IF(D228=D227,AH227,"")&amp;IF(B227&lt;&gt;B228,((IF(ISBLANK(E228),$D$3&amp;"Non-type material: "&amp;$D$3,$D$3&amp;INDEX('type-categories'!$A$2:$B$100,MATCH(E228,'type-categories'!$A$2:$A$100,0),2)&amp;$D$3))),"")&amp;(IF(K228&lt;&gt;K227,$C$2&amp;K228&amp;$K$3&amp;$C$2&amp;" ",(IF(B228&lt;&gt;B227,$C$2&amp;K228&amp;$K$3&amp;$C$2&amp;" ",""))))&amp;(IF(L228="","",((IF(L228&lt;&gt;L227,$D$2&amp;L228&amp;$L$3&amp;$D$2&amp;" ",IF(B228&lt;&gt;B227,$D$2&amp;L228&amp;$L$3&amp;$D$2&amp;" ",""))))))&amp;(IF(M228="","",((IF(M228&lt;&gt;M227,$E$2&amp;M228&amp;$E$2&amp;","&amp;" ",IF(B228&lt;&gt;B227,$E$2&amp;M228&amp;$E$2&amp;",",""))))))&amp;(IF(N228="","",IF(N228&lt;&gt;N227,N228&amp;", ",IF(B228&lt;&gt;B227,N228&amp;", ",""))))&amp;(IF(ISBLANK(O228),"",(IF(O228&lt;&gt;O227,O228&amp;", ",IF(B228&lt;&gt;B227,O228&amp;", ","")))))&amp;(IF(ISBLANK(P228),"",(IF(P228&lt;&gt;P227,P228&amp;", ",IF(B228&lt;&gt;B227,P228&amp;", ",IF(Z228&lt;&gt;Z227,P228&amp;", ",""))))))&amp;(IF(ISBLANK(Q228),"",(IF(Q228&lt;&gt;Q227,Q228&amp;", ",IF(B228&lt;&gt;B227,Q228&amp;", ",IF(Z228&lt;&gt;Z227,Q228&amp;", ",""))))))&amp;(IF(ISBLANK(R228),"",(IF(R228&lt;&gt;R227,R228&amp;"m, ",IF(B228&lt;&gt;B227,R228&amp;"m, ",IF(Z228&lt;&gt;Z227,R228&amp;"m, ",""))))))&amp;IF(ISBLANK(S228),"",(IF(B228&lt;&gt;B227,S228&amp;", ",IF(S228&lt;&gt;S227,IF((Z228=Z227),"same locality "&amp;S228&amp;", ",S228&amp;", "),""))))&amp;(IF(ISBLANK(T228),"",(IF(T228&lt;&gt;T227,IF(ISBLANK(F$2),T228&amp;", ",T228&amp;" "&amp;F$2&amp;", "),(IF(B228&lt;&gt;B227,IF(ISBLANK(F$2),T228&amp;", ",T228&amp;" "&amp;F$2&amp;", "),(IF(Z228&lt;&gt;Z227,IF(ISBLANK(F$2),T228&amp;", ",T228&amp;" "&amp;F$2&amp;", "),IF((U228&lt;&gt;U227)*($G$2="Y"),"same collector, ","")))))))))&amp;(IF(ISBLANK(U228),"",(IF(U228&lt;&gt;U227,U228&amp;", ",(IF(B228&lt;&gt;B227,U228&amp;", ",IF(Z228&lt;&gt;Z227,U228&amp;", ",(IF(T228&lt;&gt;T227,IF((T228&lt;&gt;T227)*($G$2="Y"),"same date, ", ""),IF((T228=T227)*(U228=U227)*(S228&lt;&gt;S227)*($G$2="Y"),"same collector and date, ", ""))))))))))&amp;(IF(ISBLANK(V228),"",V228&amp;", "))&amp;IF((AA228&lt;&gt;AA229)*($H$2="y"),AD228&amp;AE228,IF((AA228&lt;&gt;AA229)*($H$2="m"),AD228&amp;AG228,IF(($H$2&lt;&gt;"m")*($H$2&lt;&gt;"Y"),(IF(F228=0,"",F228&amp;" "&amp;$F$4&amp;" "))&amp;(IF(G228=0,"",G228&amp;" "&amp;$G$4&amp;" "))&amp;(IF(H228=0,"",H228&amp;" "&amp;H$4&amp;" "))&amp;(IF(I228=0,"",I228&amp;" "&amp;$I$4&amp;" "))&amp;(IF(J228=0,"",J228&amp;" "&amp;$J$4&amp;" "))&amp;IF((ISBLANK(C228)),"","("&amp;C228&amp;")"),"")))&amp;IF((B228=B229)*(K228=K229)*(L228=L229)*(M228=M229),IF(($H$2&lt;&gt;"m")*($H$2&lt;&gt;"Y"), ", ", IF((ISNUMBER(FIND(")",AE228))), ", ", "")),IF((B228=B229)*(K228=K229)*(L228=L229),";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v>
      </c>
    </row>
    <row r="229" spans="1:34" s="1" customFormat="1" x14ac:dyDescent="0.25">
      <c r="A229" s="3">
        <f t="shared" si="28"/>
        <v>1</v>
      </c>
      <c r="B229" s="53" t="str">
        <f t="shared" si="32"/>
        <v>Kukulcania arizonica</v>
      </c>
      <c r="C229" s="57" t="s">
        <v>344</v>
      </c>
      <c r="D229" s="57" t="s">
        <v>204</v>
      </c>
      <c r="E229" s="57"/>
      <c r="F229" s="57">
        <v>0</v>
      </c>
      <c r="G229" s="57">
        <v>1</v>
      </c>
      <c r="H229" s="57">
        <v>0</v>
      </c>
      <c r="I229" s="57"/>
      <c r="J229" s="57"/>
      <c r="K229" s="57" t="s">
        <v>366</v>
      </c>
      <c r="L229" s="57" t="s">
        <v>90</v>
      </c>
      <c r="M229" s="54" t="s">
        <v>1149</v>
      </c>
      <c r="N229" s="57" t="s">
        <v>1245</v>
      </c>
      <c r="O229" s="58" t="s">
        <v>86</v>
      </c>
      <c r="P229" s="58"/>
      <c r="Q229" s="58" t="s">
        <v>86</v>
      </c>
      <c r="R229" s="58"/>
      <c r="S229" s="54" t="s">
        <v>1246</v>
      </c>
      <c r="T229" s="57" t="s">
        <v>1247</v>
      </c>
      <c r="U229" s="57" t="s">
        <v>1249</v>
      </c>
      <c r="V229" s="57"/>
      <c r="W229" s="57" t="s">
        <v>86</v>
      </c>
      <c r="X229" s="147">
        <f ca="1">IF(ISBLANK(D229),"",IF('order-admin-units'!$I$1&lt;&gt;"y", "", IF((K229="")*(ISBLANK(D229)=FALSE), 'order-admin-units'!$B$1+1, VLOOKUP(K229, ordercountry, 2))))</f>
        <v>1</v>
      </c>
      <c r="Y229" s="147">
        <f ca="1">IF(ISBLANK(D229),"",IF('order-admin-units'!$I$1&lt;&gt;"y", "", IF(L229="", 'order-admin-units'!$B$2+1, VLOOKUP(K229&amp;"@"&amp;L229, orderadmin, 2))))</f>
        <v>7</v>
      </c>
      <c r="Z229" s="147" t="str">
        <f t="shared" si="29"/>
        <v>USATexasPresidioPorvenir</v>
      </c>
      <c r="AA229" s="147" t="str">
        <f t="shared" si="30"/>
        <v>Kukulcania arizonicaUSATexasPresidioPorvenir[N30.41848°, W104.84438°]J.H. Quinn23/X/1946</v>
      </c>
      <c r="AB229" s="147" t="str">
        <f t="shared" si="31"/>
        <v>Kukulcania arizonicaUSATexasPresidioPorvenir[N30.41848°, W104.84438°]J.H. Quinn23/X/1946FMNH 2857682</v>
      </c>
      <c r="AC229" s="147" t="str">
        <f t="shared" si="25"/>
        <v>Kukulcania arizonicaUSATexasPresidioPorvenir[N30.41848°, W104.84438°]J.H. Quinn23/X/1946</v>
      </c>
      <c r="AD229" s="11" t="str">
        <f t="shared" si="26"/>
        <v/>
      </c>
      <c r="AE229" s="11" t="str">
        <f t="array" ref="AE229">IF(ISBLANK(D229),"",IF(OR($H$2="y",$H$2="m"),IF(AA229=AA228,IF(OR(AB229=$AB$4:$AB228)=FALSE,AE228&amp;C229,AE228),"("&amp;C229)&amp;IF(AA229=AA230,IF(OR(AB230=$AB$4:$AB229)=FALSE,", ",""),") "),""))</f>
        <v/>
      </c>
      <c r="AF229" s="11" t="str">
        <f t="shared" si="27"/>
        <v/>
      </c>
      <c r="AG229" s="11" t="str">
        <f t="array" ref="AG229">IF(ISBLANK(D229),"",IF(OR($H$2="y",$H$2="m"),IF(AA229=AA228,IF(OR(AC229=$AC$4:$AC228)=FALSE,AG228&amp;AF229,AG228),"("&amp;AF229)&amp;IF(AA229=AA230,IF(OR(AC230=$AC$4:$AC229)=FALSE,", ",""),") "),""))</f>
        <v/>
      </c>
      <c r="AH229" s="10" t="str">
        <f>IF((ISBLANK(D229)),"",IF(D229=D228,AH228,"")&amp;IF(B228&lt;&gt;B229,((IF(ISBLANK(E229),$D$3&amp;"Non-type material: "&amp;$D$3,$D$3&amp;INDEX('type-categories'!$A$2:$B$100,MATCH(E229,'type-categories'!$A$2:$A$100,0),2)&amp;$D$3))),"")&amp;(IF(K229&lt;&gt;K228,$C$2&amp;K229&amp;$K$3&amp;$C$2&amp;" ",(IF(B229&lt;&gt;B228,$C$2&amp;K229&amp;$K$3&amp;$C$2&amp;" ",""))))&amp;(IF(L229="","",((IF(L229&lt;&gt;L228,$D$2&amp;L229&amp;$L$3&amp;$D$2&amp;" ",IF(B229&lt;&gt;B228,$D$2&amp;L229&amp;$L$3&amp;$D$2&amp;" ",""))))))&amp;(IF(M229="","",((IF(M229&lt;&gt;M228,$E$2&amp;M229&amp;$E$2&amp;","&amp;" ",IF(B229&lt;&gt;B228,$E$2&amp;M229&amp;$E$2&amp;",",""))))))&amp;(IF(N229="","",IF(N229&lt;&gt;N228,N229&amp;", ",IF(B229&lt;&gt;B228,N229&amp;", ",""))))&amp;(IF(ISBLANK(O229),"",(IF(O229&lt;&gt;O228,O229&amp;", ",IF(B229&lt;&gt;B228,O229&amp;", ","")))))&amp;(IF(ISBLANK(P229),"",(IF(P229&lt;&gt;P228,P229&amp;", ",IF(B229&lt;&gt;B228,P229&amp;", ",IF(Z229&lt;&gt;Z228,P229&amp;", ",""))))))&amp;(IF(ISBLANK(Q229),"",(IF(Q229&lt;&gt;Q228,Q229&amp;", ",IF(B229&lt;&gt;B228,Q229&amp;", ",IF(Z229&lt;&gt;Z228,Q229&amp;", ",""))))))&amp;(IF(ISBLANK(R229),"",(IF(R229&lt;&gt;R228,R229&amp;"m, ",IF(B229&lt;&gt;B228,R229&amp;"m, ",IF(Z229&lt;&gt;Z228,R229&amp;"m, ",""))))))&amp;IF(ISBLANK(S229),"",(IF(B229&lt;&gt;B228,S229&amp;", ",IF(S229&lt;&gt;S228,IF((Z229=Z228),"same locality "&amp;S229&amp;", ",S229&amp;", "),""))))&amp;(IF(ISBLANK(T229),"",(IF(T229&lt;&gt;T228,IF(ISBLANK(F$2),T229&amp;", ",T229&amp;" "&amp;F$2&amp;", "),(IF(B229&lt;&gt;B228,IF(ISBLANK(F$2),T229&amp;", ",T229&amp;" "&amp;F$2&amp;", "),(IF(Z229&lt;&gt;Z228,IF(ISBLANK(F$2),T229&amp;", ",T229&amp;" "&amp;F$2&amp;", "),IF((U229&lt;&gt;U228)*($G$2="Y"),"same collector, ","")))))))))&amp;(IF(ISBLANK(U229),"",(IF(U229&lt;&gt;U228,U229&amp;", ",(IF(B229&lt;&gt;B228,U229&amp;", ",IF(Z229&lt;&gt;Z228,U229&amp;", ",(IF(T229&lt;&gt;T228,IF((T229&lt;&gt;T228)*($G$2="Y"),"same date, ", ""),IF((T229=T228)*(U229=U228)*(S229&lt;&gt;S228)*($G$2="Y"),"same collector and date, ", ""))))))))))&amp;(IF(ISBLANK(V229),"",V229&amp;", "))&amp;IF((AA229&lt;&gt;AA230)*($H$2="y"),AD229&amp;AE229,IF((AA229&lt;&gt;AA230)*($H$2="m"),AD229&amp;AG229,IF(($H$2&lt;&gt;"m")*($H$2&lt;&gt;"Y"),(IF(F229=0,"",F229&amp;" "&amp;$F$4&amp;" "))&amp;(IF(G229=0,"",G229&amp;" "&amp;$G$4&amp;" "))&amp;(IF(H229=0,"",H229&amp;" "&amp;H$4&amp;" "))&amp;(IF(I229=0,"",I229&amp;" "&amp;$I$4&amp;" "))&amp;(IF(J229=0,"",J229&amp;" "&amp;$J$4&amp;" "))&amp;IF((ISBLANK(C229)),"","("&amp;C229&amp;")"),"")))&amp;IF((B229=B230)*(K229=K230)*(L229=L230)*(M229=M230),IF(($H$2&lt;&gt;"m")*($H$2&lt;&gt;"Y"), ", ", IF((ISNUMBER(FIND(")",AE229))), ", ", "")),IF((B229=B230)*(K229=K230)*(L229=L230),";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v>
      </c>
    </row>
    <row r="230" spans="1:34" s="1" customFormat="1" x14ac:dyDescent="0.25">
      <c r="A230" s="3">
        <f t="shared" si="28"/>
        <v>1</v>
      </c>
      <c r="B230" s="53" t="str">
        <f t="shared" si="32"/>
        <v>Kukulcania arizonica</v>
      </c>
      <c r="C230" s="57" t="s">
        <v>345</v>
      </c>
      <c r="D230" s="57" t="s">
        <v>204</v>
      </c>
      <c r="E230" s="57"/>
      <c r="F230" s="57">
        <v>0</v>
      </c>
      <c r="G230" s="57">
        <v>0</v>
      </c>
      <c r="H230" s="57">
        <v>1</v>
      </c>
      <c r="I230" s="57"/>
      <c r="J230" s="57"/>
      <c r="K230" s="57" t="s">
        <v>366</v>
      </c>
      <c r="L230" s="57" t="s">
        <v>90</v>
      </c>
      <c r="M230" s="54" t="s">
        <v>1149</v>
      </c>
      <c r="N230" s="57" t="s">
        <v>1245</v>
      </c>
      <c r="O230" s="58" t="s">
        <v>86</v>
      </c>
      <c r="P230" s="58"/>
      <c r="Q230" s="58" t="s">
        <v>86</v>
      </c>
      <c r="R230" s="58"/>
      <c r="S230" s="54" t="s">
        <v>1246</v>
      </c>
      <c r="T230" s="57" t="s">
        <v>1247</v>
      </c>
      <c r="U230" s="57" t="s">
        <v>1250</v>
      </c>
      <c r="V230" s="57"/>
      <c r="W230" s="57" t="s">
        <v>86</v>
      </c>
      <c r="X230" s="147">
        <f ca="1">IF(ISBLANK(D230),"",IF('order-admin-units'!$I$1&lt;&gt;"y", "", IF((K230="")*(ISBLANK(D230)=FALSE), 'order-admin-units'!$B$1+1, VLOOKUP(K230, ordercountry, 2))))</f>
        <v>1</v>
      </c>
      <c r="Y230" s="147">
        <f ca="1">IF(ISBLANK(D230),"",IF('order-admin-units'!$I$1&lt;&gt;"y", "", IF(L230="", 'order-admin-units'!$B$2+1, VLOOKUP(K230&amp;"@"&amp;L230, orderadmin, 2))))</f>
        <v>7</v>
      </c>
      <c r="Z230" s="147" t="str">
        <f t="shared" si="29"/>
        <v>USATexasPresidioPorvenir</v>
      </c>
      <c r="AA230" s="147" t="str">
        <f t="shared" si="30"/>
        <v>Kukulcania arizonicaUSATexasPresidioPorvenir[N30.41848°, W104.84438°]J.H. Quinn6/XI/1946</v>
      </c>
      <c r="AB230" s="147" t="str">
        <f t="shared" si="31"/>
        <v>Kukulcania arizonicaUSATexasPresidioPorvenir[N30.41848°, W104.84438°]J.H. Quinn6/XI/1946FMNH 2857678</v>
      </c>
      <c r="AC230" s="147" t="str">
        <f t="shared" si="25"/>
        <v>Kukulcania arizonicaUSATexasPresidioPorvenir[N30.41848°, W104.84438°]J.H. Quinn6/XI/1946</v>
      </c>
      <c r="AD230" s="11" t="str">
        <f t="shared" si="26"/>
        <v/>
      </c>
      <c r="AE230" s="11" t="str">
        <f t="array" ref="AE230">IF(ISBLANK(D230),"",IF(OR($H$2="y",$H$2="m"),IF(AA230=AA229,IF(OR(AB230=$AB$4:$AB229)=FALSE,AE229&amp;C230,AE229),"("&amp;C230)&amp;IF(AA230=AA231,IF(OR(AB231=$AB$4:$AB230)=FALSE,", ",""),") "),""))</f>
        <v/>
      </c>
      <c r="AF230" s="11" t="str">
        <f t="shared" si="27"/>
        <v/>
      </c>
      <c r="AG230" s="11" t="str">
        <f t="array" ref="AG230">IF(ISBLANK(D230),"",IF(OR($H$2="y",$H$2="m"),IF(AA230=AA229,IF(OR(AC230=$AC$4:$AC229)=FALSE,AG229&amp;AF230,AG229),"("&amp;AF230)&amp;IF(AA230=AA231,IF(OR(AC231=$AC$4:$AC230)=FALSE,", ",""),") "),""))</f>
        <v/>
      </c>
      <c r="AH230" s="10" t="str">
        <f>IF((ISBLANK(D230)),"",IF(D230=D229,AH229,"")&amp;IF(B229&lt;&gt;B230,((IF(ISBLANK(E230),$D$3&amp;"Non-type material: "&amp;$D$3,$D$3&amp;INDEX('type-categories'!$A$2:$B$100,MATCH(E230,'type-categories'!$A$2:$A$100,0),2)&amp;$D$3))),"")&amp;(IF(K230&lt;&gt;K229,$C$2&amp;K230&amp;$K$3&amp;$C$2&amp;" ",(IF(B230&lt;&gt;B229,$C$2&amp;K230&amp;$K$3&amp;$C$2&amp;" ",""))))&amp;(IF(L230="","",((IF(L230&lt;&gt;L229,$D$2&amp;L230&amp;$L$3&amp;$D$2&amp;" ",IF(B230&lt;&gt;B229,$D$2&amp;L230&amp;$L$3&amp;$D$2&amp;" ",""))))))&amp;(IF(M230="","",((IF(M230&lt;&gt;M229,$E$2&amp;M230&amp;$E$2&amp;","&amp;" ",IF(B230&lt;&gt;B229,$E$2&amp;M230&amp;$E$2&amp;",",""))))))&amp;(IF(N230="","",IF(N230&lt;&gt;N229,N230&amp;", ",IF(B230&lt;&gt;B229,N230&amp;", ",""))))&amp;(IF(ISBLANK(O230),"",(IF(O230&lt;&gt;O229,O230&amp;", ",IF(B230&lt;&gt;B229,O230&amp;", ","")))))&amp;(IF(ISBLANK(P230),"",(IF(P230&lt;&gt;P229,P230&amp;", ",IF(B230&lt;&gt;B229,P230&amp;", ",IF(Z230&lt;&gt;Z229,P230&amp;", ",""))))))&amp;(IF(ISBLANK(Q230),"",(IF(Q230&lt;&gt;Q229,Q230&amp;", ",IF(B230&lt;&gt;B229,Q230&amp;", ",IF(Z230&lt;&gt;Z229,Q230&amp;", ",""))))))&amp;(IF(ISBLANK(R230),"",(IF(R230&lt;&gt;R229,R230&amp;"m, ",IF(B230&lt;&gt;B229,R230&amp;"m, ",IF(Z230&lt;&gt;Z229,R230&amp;"m, ",""))))))&amp;IF(ISBLANK(S230),"",(IF(B230&lt;&gt;B229,S230&amp;", ",IF(S230&lt;&gt;S229,IF((Z230=Z229),"same locality "&amp;S230&amp;", ",S230&amp;", "),""))))&amp;(IF(ISBLANK(T230),"",(IF(T230&lt;&gt;T229,IF(ISBLANK(F$2),T230&amp;", ",T230&amp;" "&amp;F$2&amp;", "),(IF(B230&lt;&gt;B229,IF(ISBLANK(F$2),T230&amp;", ",T230&amp;" "&amp;F$2&amp;", "),(IF(Z230&lt;&gt;Z229,IF(ISBLANK(F$2),T230&amp;", ",T230&amp;" "&amp;F$2&amp;", "),IF((U230&lt;&gt;U229)*($G$2="Y"),"same collector, ","")))))))))&amp;(IF(ISBLANK(U230),"",(IF(U230&lt;&gt;U229,U230&amp;", ",(IF(B230&lt;&gt;B229,U230&amp;", ",IF(Z230&lt;&gt;Z229,U230&amp;", ",(IF(T230&lt;&gt;T229,IF((T230&lt;&gt;T229)*($G$2="Y"),"same date, ", ""),IF((T230=T229)*(U230=U229)*(S230&lt;&gt;S229)*($G$2="Y"),"same collector and date, ", ""))))))))))&amp;(IF(ISBLANK(V230),"",V230&amp;", "))&amp;IF((AA230&lt;&gt;AA231)*($H$2="y"),AD230&amp;AE230,IF((AA230&lt;&gt;AA231)*($H$2="m"),AD230&amp;AG230,IF(($H$2&lt;&gt;"m")*($H$2&lt;&gt;"Y"),(IF(F230=0,"",F230&amp;" "&amp;$F$4&amp;" "))&amp;(IF(G230=0,"",G230&amp;" "&amp;$G$4&amp;" "))&amp;(IF(H230=0,"",H230&amp;" "&amp;H$4&amp;" "))&amp;(IF(I230=0,"",I230&amp;" "&amp;$I$4&amp;" "))&amp;(IF(J230=0,"",J230&amp;" "&amp;$J$4&amp;" "))&amp;IF((ISBLANK(C230)),"","("&amp;C230&amp;")"),"")))&amp;IF((B230=B231)*(K230=K231)*(L230=L231)*(M230=M231),IF(($H$2&lt;&gt;"m")*($H$2&lt;&gt;"Y"), ", ", IF((ISNUMBER(FIND(")",AE230))), ", ", "")),IF((B230=B231)*(K230=K231)*(L230=L231),";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v>
      </c>
    </row>
    <row r="231" spans="1:34" s="1" customFormat="1" x14ac:dyDescent="0.25">
      <c r="A231" s="3">
        <f t="shared" si="28"/>
        <v>1</v>
      </c>
      <c r="B231" s="53" t="str">
        <f t="shared" si="32"/>
        <v>Kukulcania arizonica</v>
      </c>
      <c r="C231" s="57" t="s">
        <v>346</v>
      </c>
      <c r="D231" s="57" t="s">
        <v>204</v>
      </c>
      <c r="E231" s="57"/>
      <c r="F231" s="57">
        <v>0</v>
      </c>
      <c r="G231" s="57">
        <v>1</v>
      </c>
      <c r="H231" s="57">
        <v>0</v>
      </c>
      <c r="I231" s="57"/>
      <c r="J231" s="57"/>
      <c r="K231" s="57" t="s">
        <v>366</v>
      </c>
      <c r="L231" s="57" t="s">
        <v>90</v>
      </c>
      <c r="M231" s="54" t="s">
        <v>1149</v>
      </c>
      <c r="N231" s="57" t="s">
        <v>1245</v>
      </c>
      <c r="O231" s="58" t="s">
        <v>86</v>
      </c>
      <c r="P231" s="58"/>
      <c r="Q231" s="58" t="s">
        <v>86</v>
      </c>
      <c r="R231" s="58"/>
      <c r="S231" s="54" t="s">
        <v>1246</v>
      </c>
      <c r="T231" s="57" t="s">
        <v>1251</v>
      </c>
      <c r="U231" s="57" t="s">
        <v>1249</v>
      </c>
      <c r="V231" s="57"/>
      <c r="W231" s="57" t="s">
        <v>86</v>
      </c>
      <c r="X231" s="147">
        <f ca="1">IF(ISBLANK(D231),"",IF('order-admin-units'!$I$1&lt;&gt;"y", "", IF((K231="")*(ISBLANK(D231)=FALSE), 'order-admin-units'!$B$1+1, VLOOKUP(K231, ordercountry, 2))))</f>
        <v>1</v>
      </c>
      <c r="Y231" s="147">
        <f ca="1">IF(ISBLANK(D231),"",IF('order-admin-units'!$I$1&lt;&gt;"y", "", IF(L231="", 'order-admin-units'!$B$2+1, VLOOKUP(K231&amp;"@"&amp;L231, orderadmin, 2))))</f>
        <v>7</v>
      </c>
      <c r="Z231" s="147" t="str">
        <f t="shared" si="29"/>
        <v>USATexasPresidioPorvenir</v>
      </c>
      <c r="AA231" s="147" t="str">
        <f t="shared" si="30"/>
        <v>Kukulcania arizonicaUSATexasPresidioPorvenir[N30.41848°, W104.84438°]J.M. Schmidt23/X/1946</v>
      </c>
      <c r="AB231" s="147" t="str">
        <f t="shared" si="31"/>
        <v>Kukulcania arizonicaUSATexasPresidioPorvenir[N30.41848°, W104.84438°]J.M. Schmidt23/X/1946FMNH 2857681</v>
      </c>
      <c r="AC231" s="147" t="str">
        <f t="shared" si="25"/>
        <v>Kukulcania arizonicaUSATexasPresidioPorvenir[N30.41848°, W104.84438°]J.M. Schmidt23/X/1946</v>
      </c>
      <c r="AD231" s="11" t="str">
        <f t="shared" si="26"/>
        <v/>
      </c>
      <c r="AE231" s="11" t="str">
        <f t="array" ref="AE231">IF(ISBLANK(D231),"",IF(OR($H$2="y",$H$2="m"),IF(AA231=AA230,IF(OR(AB231=$AB$4:$AB230)=FALSE,AE230&amp;C231,AE230),"("&amp;C231)&amp;IF(AA231=AA232,IF(OR(AB232=$AB$4:$AB231)=FALSE,", ",""),") "),""))</f>
        <v/>
      </c>
      <c r="AF231" s="11" t="str">
        <f t="shared" si="27"/>
        <v/>
      </c>
      <c r="AG231" s="11" t="str">
        <f t="array" ref="AG231">IF(ISBLANK(D231),"",IF(OR($H$2="y",$H$2="m"),IF(AA231=AA230,IF(OR(AC231=$AC$4:$AC230)=FALSE,AG230&amp;AF231,AG230),"("&amp;AF231)&amp;IF(AA231=AA232,IF(OR(AC232=$AC$4:$AC231)=FALSE,", ",""),") "),""))</f>
        <v/>
      </c>
      <c r="AH231" s="10" t="str">
        <f>IF((ISBLANK(D231)),"",IF(D231=D230,AH230,"")&amp;IF(B230&lt;&gt;B231,((IF(ISBLANK(E231),$D$3&amp;"Non-type material: "&amp;$D$3,$D$3&amp;INDEX('type-categories'!$A$2:$B$100,MATCH(E231,'type-categories'!$A$2:$A$100,0),2)&amp;$D$3))),"")&amp;(IF(K231&lt;&gt;K230,$C$2&amp;K231&amp;$K$3&amp;$C$2&amp;" ",(IF(B231&lt;&gt;B230,$C$2&amp;K231&amp;$K$3&amp;$C$2&amp;" ",""))))&amp;(IF(L231="","",((IF(L231&lt;&gt;L230,$D$2&amp;L231&amp;$L$3&amp;$D$2&amp;" ",IF(B231&lt;&gt;B230,$D$2&amp;L231&amp;$L$3&amp;$D$2&amp;" ",""))))))&amp;(IF(M231="","",((IF(M231&lt;&gt;M230,$E$2&amp;M231&amp;$E$2&amp;","&amp;" ",IF(B231&lt;&gt;B230,$E$2&amp;M231&amp;$E$2&amp;",",""))))))&amp;(IF(N231="","",IF(N231&lt;&gt;N230,N231&amp;", ",IF(B231&lt;&gt;B230,N231&amp;", ",""))))&amp;(IF(ISBLANK(O231),"",(IF(O231&lt;&gt;O230,O231&amp;", ",IF(B231&lt;&gt;B230,O231&amp;", ","")))))&amp;(IF(ISBLANK(P231),"",(IF(P231&lt;&gt;P230,P231&amp;", ",IF(B231&lt;&gt;B230,P231&amp;", ",IF(Z231&lt;&gt;Z230,P231&amp;", ",""))))))&amp;(IF(ISBLANK(Q231),"",(IF(Q231&lt;&gt;Q230,Q231&amp;", ",IF(B231&lt;&gt;B230,Q231&amp;", ",IF(Z231&lt;&gt;Z230,Q231&amp;", ",""))))))&amp;(IF(ISBLANK(R231),"",(IF(R231&lt;&gt;R230,R231&amp;"m, ",IF(B231&lt;&gt;B230,R231&amp;"m, ",IF(Z231&lt;&gt;Z230,R231&amp;"m, ",""))))))&amp;IF(ISBLANK(S231),"",(IF(B231&lt;&gt;B230,S231&amp;", ",IF(S231&lt;&gt;S230,IF((Z231=Z230),"same locality "&amp;S231&amp;", ",S231&amp;", "),""))))&amp;(IF(ISBLANK(T231),"",(IF(T231&lt;&gt;T230,IF(ISBLANK(F$2),T231&amp;", ",T231&amp;" "&amp;F$2&amp;", "),(IF(B231&lt;&gt;B230,IF(ISBLANK(F$2),T231&amp;", ",T231&amp;" "&amp;F$2&amp;", "),(IF(Z231&lt;&gt;Z230,IF(ISBLANK(F$2),T231&amp;", ",T231&amp;" "&amp;F$2&amp;", "),IF((U231&lt;&gt;U230)*($G$2="Y"),"same collector, ","")))))))))&amp;(IF(ISBLANK(U231),"",(IF(U231&lt;&gt;U230,U231&amp;", ",(IF(B231&lt;&gt;B230,U231&amp;", ",IF(Z231&lt;&gt;Z230,U231&amp;", ",(IF(T231&lt;&gt;T230,IF((T231&lt;&gt;T230)*($G$2="Y"),"same date, ", ""),IF((T231=T230)*(U231=U230)*(S231&lt;&gt;S230)*($G$2="Y"),"same collector and date, ", ""))))))))))&amp;(IF(ISBLANK(V231),"",V231&amp;", "))&amp;IF((AA231&lt;&gt;AA232)*($H$2="y"),AD231&amp;AE231,IF((AA231&lt;&gt;AA232)*($H$2="m"),AD231&amp;AG231,IF(($H$2&lt;&gt;"m")*($H$2&lt;&gt;"Y"),(IF(F231=0,"",F231&amp;" "&amp;$F$4&amp;" "))&amp;(IF(G231=0,"",G231&amp;" "&amp;$G$4&amp;" "))&amp;(IF(H231=0,"",H231&amp;" "&amp;H$4&amp;" "))&amp;(IF(I231=0,"",I231&amp;" "&amp;$I$4&amp;" "))&amp;(IF(J231=0,"",J231&amp;" "&amp;$J$4&amp;" "))&amp;IF((ISBLANK(C231)),"","("&amp;C231&amp;")"),"")))&amp;IF((B231=B232)*(K231=K232)*(L231=L232)*(M231=M232),IF(($H$2&lt;&gt;"m")*($H$2&lt;&gt;"Y"), ", ", IF((ISNUMBER(FIND(")",AE231))), ", ", "")),IF((B231=B232)*(K231=K232)*(L231=L232),";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v>
      </c>
    </row>
    <row r="232" spans="1:34" s="1" customFormat="1" x14ac:dyDescent="0.25">
      <c r="A232" s="3">
        <f t="shared" si="28"/>
        <v>1</v>
      </c>
      <c r="B232" s="53" t="str">
        <f t="shared" si="32"/>
        <v>Kukulcania arizonica</v>
      </c>
      <c r="C232" s="57" t="s">
        <v>205</v>
      </c>
      <c r="D232" s="57" t="s">
        <v>204</v>
      </c>
      <c r="E232" s="57"/>
      <c r="F232" s="57">
        <v>1</v>
      </c>
      <c r="G232" s="57">
        <v>0</v>
      </c>
      <c r="H232" s="57">
        <v>1</v>
      </c>
      <c r="I232" s="57"/>
      <c r="J232" s="57"/>
      <c r="K232" s="57" t="s">
        <v>366</v>
      </c>
      <c r="L232" s="57" t="s">
        <v>90</v>
      </c>
      <c r="M232" s="54" t="s">
        <v>1252</v>
      </c>
      <c r="N232" s="57" t="s">
        <v>1253</v>
      </c>
      <c r="O232" s="58" t="s">
        <v>86</v>
      </c>
      <c r="P232" s="58"/>
      <c r="Q232" s="58" t="s">
        <v>86</v>
      </c>
      <c r="R232" s="58"/>
      <c r="S232" s="54" t="s">
        <v>1254</v>
      </c>
      <c r="T232" s="57" t="s">
        <v>1255</v>
      </c>
      <c r="U232" s="57" t="s">
        <v>1256</v>
      </c>
      <c r="V232" s="57"/>
      <c r="W232" s="57" t="s">
        <v>86</v>
      </c>
      <c r="X232" s="147">
        <f ca="1">IF(ISBLANK(D232),"",IF('order-admin-units'!$I$1&lt;&gt;"y", "", IF((K232="")*(ISBLANK(D232)=FALSE), 'order-admin-units'!$B$1+1, VLOOKUP(K232, ordercountry, 2))))</f>
        <v>1</v>
      </c>
      <c r="Y232" s="147">
        <f ca="1">IF(ISBLANK(D232),"",IF('order-admin-units'!$I$1&lt;&gt;"y", "", IF(L232="", 'order-admin-units'!$B$2+1, VLOOKUP(K232&amp;"@"&amp;L232, orderadmin, 2))))</f>
        <v>7</v>
      </c>
      <c r="Z232" s="147" t="str">
        <f t="shared" si="29"/>
        <v>USATexasTaylorAbilene</v>
      </c>
      <c r="AA232" s="147" t="str">
        <f t="shared" si="30"/>
        <v>Kukulcania arizonicaUSATexasTaylorAbilene[N32.44874°, W99.73314°]M.M. Willssummer/1943</v>
      </c>
      <c r="AB232" s="147" t="str">
        <f t="shared" si="31"/>
        <v xml:space="preserve">Kukulcania arizonicaUSATexasTaylorAbilene[N32.44874°, W99.73314°]M.M. Willssummer/1943AMNH </v>
      </c>
      <c r="AC232" s="147" t="str">
        <f t="shared" si="25"/>
        <v>Kukulcania arizonicaUSATexasTaylorAbilene[N32.44874°, W99.73314°]M.M. Willssummer/1943</v>
      </c>
      <c r="AD232" s="11" t="str">
        <f t="shared" si="26"/>
        <v/>
      </c>
      <c r="AE232" s="11" t="str">
        <f t="array" ref="AE232">IF(ISBLANK(D232),"",IF(OR($H$2="y",$H$2="m"),IF(AA232=AA231,IF(OR(AB232=$AB$4:$AB231)=FALSE,AE231&amp;C232,AE231),"("&amp;C232)&amp;IF(AA232=AA233,IF(OR(AB233=$AB$4:$AB232)=FALSE,", ",""),") "),""))</f>
        <v/>
      </c>
      <c r="AF232" s="11" t="str">
        <f t="shared" si="27"/>
        <v/>
      </c>
      <c r="AG232" s="11" t="str">
        <f t="array" ref="AG232">IF(ISBLANK(D232),"",IF(OR($H$2="y",$H$2="m"),IF(AA232=AA231,IF(OR(AC232=$AC$4:$AC231)=FALSE,AG231&amp;AF232,AG231),"("&amp;AF232)&amp;IF(AA232=AA233,IF(OR(AC233=$AC$4:$AC232)=FALSE,", ",""),") "),""))</f>
        <v/>
      </c>
      <c r="AH232" s="10" t="str">
        <f>IF((ISBLANK(D232)),"",IF(D232=D231,AH231,"")&amp;IF(B231&lt;&gt;B232,((IF(ISBLANK(E232),$D$3&amp;"Non-type material: "&amp;$D$3,$D$3&amp;INDEX('type-categories'!$A$2:$B$100,MATCH(E232,'type-categories'!$A$2:$A$100,0),2)&amp;$D$3))),"")&amp;(IF(K232&lt;&gt;K231,$C$2&amp;K232&amp;$K$3&amp;$C$2&amp;" ",(IF(B232&lt;&gt;B231,$C$2&amp;K232&amp;$K$3&amp;$C$2&amp;" ",""))))&amp;(IF(L232="","",((IF(L232&lt;&gt;L231,$D$2&amp;L232&amp;$L$3&amp;$D$2&amp;" ",IF(B232&lt;&gt;B231,$D$2&amp;L232&amp;$L$3&amp;$D$2&amp;" ",""))))))&amp;(IF(M232="","",((IF(M232&lt;&gt;M231,$E$2&amp;M232&amp;$E$2&amp;","&amp;" ",IF(B232&lt;&gt;B231,$E$2&amp;M232&amp;$E$2&amp;",",""))))))&amp;(IF(N232="","",IF(N232&lt;&gt;N231,N232&amp;", ",IF(B232&lt;&gt;B231,N232&amp;", ",""))))&amp;(IF(ISBLANK(O232),"",(IF(O232&lt;&gt;O231,O232&amp;", ",IF(B232&lt;&gt;B231,O232&amp;", ","")))))&amp;(IF(ISBLANK(P232),"",(IF(P232&lt;&gt;P231,P232&amp;", ",IF(B232&lt;&gt;B231,P232&amp;", ",IF(Z232&lt;&gt;Z231,P232&amp;", ",""))))))&amp;(IF(ISBLANK(Q232),"",(IF(Q232&lt;&gt;Q231,Q232&amp;", ",IF(B232&lt;&gt;B231,Q232&amp;", ",IF(Z232&lt;&gt;Z231,Q232&amp;", ",""))))))&amp;(IF(ISBLANK(R232),"",(IF(R232&lt;&gt;R231,R232&amp;"m, ",IF(B232&lt;&gt;B231,R232&amp;"m, ",IF(Z232&lt;&gt;Z231,R232&amp;"m, ",""))))))&amp;IF(ISBLANK(S232),"",(IF(B232&lt;&gt;B231,S232&amp;", ",IF(S232&lt;&gt;S231,IF((Z232=Z231),"same locality "&amp;S232&amp;", ",S232&amp;", "),""))))&amp;(IF(ISBLANK(T232),"",(IF(T232&lt;&gt;T231,IF(ISBLANK(F$2),T232&amp;", ",T232&amp;" "&amp;F$2&amp;", "),(IF(B232&lt;&gt;B231,IF(ISBLANK(F$2),T232&amp;", ",T232&amp;" "&amp;F$2&amp;", "),(IF(Z232&lt;&gt;Z231,IF(ISBLANK(F$2),T232&amp;", ",T232&amp;" "&amp;F$2&amp;", "),IF((U232&lt;&gt;U231)*($G$2="Y"),"same collector, ","")))))))))&amp;(IF(ISBLANK(U232),"",(IF(U232&lt;&gt;U231,U232&amp;", ",(IF(B232&lt;&gt;B231,U232&amp;", ",IF(Z232&lt;&gt;Z231,U232&amp;", ",(IF(T232&lt;&gt;T231,IF((T232&lt;&gt;T231)*($G$2="Y"),"same date, ", ""),IF((T232=T231)*(U232=U231)*(S232&lt;&gt;S231)*($G$2="Y"),"same collector and date, ", ""))))))))))&amp;(IF(ISBLANK(V232),"",V232&amp;", "))&amp;IF((AA232&lt;&gt;AA233)*($H$2="y"),AD232&amp;AE232,IF((AA232&lt;&gt;AA233)*($H$2="m"),AD232&amp;AG232,IF(($H$2&lt;&gt;"m")*($H$2&lt;&gt;"Y"),(IF(F232=0,"",F232&amp;" "&amp;$F$4&amp;" "))&amp;(IF(G232=0,"",G232&amp;" "&amp;$G$4&amp;" "))&amp;(IF(H232=0,"",H232&amp;" "&amp;H$4&amp;" "))&amp;(IF(I232=0,"",I232&amp;" "&amp;$I$4&amp;" "))&amp;(IF(J232=0,"",J232&amp;" "&amp;$J$4&amp;" "))&amp;IF((ISBLANK(C232)),"","("&amp;C232&amp;")"),"")))&amp;IF((B232=B233)*(K232=K233)*(L232=L233)*(M232=M233),IF(($H$2&lt;&gt;"m")*($H$2&lt;&gt;"Y"), ", ", IF((ISNUMBER(FIND(")",AE232))), ", ", "")),IF((B232=B233)*(K232=K233)*(L232=L233),";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v>
      </c>
    </row>
    <row r="233" spans="1:34" s="1" customFormat="1" x14ac:dyDescent="0.25">
      <c r="A233" s="3">
        <f t="shared" si="28"/>
        <v>1</v>
      </c>
      <c r="B233" s="53" t="str">
        <f t="shared" si="32"/>
        <v>Kukulcania arizonica</v>
      </c>
      <c r="C233" s="57" t="s">
        <v>205</v>
      </c>
      <c r="D233" s="57" t="s">
        <v>204</v>
      </c>
      <c r="E233" s="57"/>
      <c r="F233" s="57">
        <v>0</v>
      </c>
      <c r="G233" s="57">
        <v>1</v>
      </c>
      <c r="H233" s="57">
        <v>0</v>
      </c>
      <c r="I233" s="57"/>
      <c r="J233" s="57"/>
      <c r="K233" s="57" t="s">
        <v>366</v>
      </c>
      <c r="L233" s="57" t="s">
        <v>90</v>
      </c>
      <c r="M233" s="54" t="s">
        <v>378</v>
      </c>
      <c r="N233" s="57" t="s">
        <v>1257</v>
      </c>
      <c r="O233" s="58" t="s">
        <v>86</v>
      </c>
      <c r="P233" s="58"/>
      <c r="Q233" s="58" t="s">
        <v>86</v>
      </c>
      <c r="R233" s="58"/>
      <c r="S233" s="54" t="s">
        <v>1258</v>
      </c>
      <c r="T233" s="57"/>
      <c r="U233" s="57" t="s">
        <v>1259</v>
      </c>
      <c r="V233" s="57"/>
      <c r="W233" s="57" t="s">
        <v>86</v>
      </c>
      <c r="X233" s="147">
        <f ca="1">IF(ISBLANK(D233),"",IF('order-admin-units'!$I$1&lt;&gt;"y", "", IF((K233="")*(ISBLANK(D233)=FALSE), 'order-admin-units'!$B$1+1, VLOOKUP(K233, ordercountry, 2))))</f>
        <v>1</v>
      </c>
      <c r="Y233" s="147">
        <f ca="1">IF(ISBLANK(D233),"",IF('order-admin-units'!$I$1&lt;&gt;"y", "", IF(L233="", 'order-admin-units'!$B$2+1, VLOOKUP(K233&amp;"@"&amp;L233, orderadmin, 2))))</f>
        <v>7</v>
      </c>
      <c r="Z233" s="147" t="str">
        <f t="shared" si="29"/>
        <v>USATexasTerrell0.5 mile E Dryden</v>
      </c>
      <c r="AA233" s="147" t="str">
        <f t="shared" si="30"/>
        <v>Kukulcania arizonicaUSATexasTerrell0.5 mile E Dryden[N30.04469°, W102.11438°]14/I/1948</v>
      </c>
      <c r="AB233" s="147" t="str">
        <f t="shared" si="31"/>
        <v xml:space="preserve">Kukulcania arizonicaUSATexasTerrell0.5 mile E Dryden[N30.04469°, W102.11438°]14/I/1948AMNH </v>
      </c>
      <c r="AC233" s="147" t="str">
        <f t="shared" si="25"/>
        <v>Kukulcania arizonicaUSATexasTerrell0.5 mile E Dryden[N30.04469°, W102.11438°]14/I/1948</v>
      </c>
      <c r="AD233" s="11" t="str">
        <f t="shared" si="26"/>
        <v/>
      </c>
      <c r="AE233" s="11" t="str">
        <f t="array" ref="AE233">IF(ISBLANK(D233),"",IF(OR($H$2="y",$H$2="m"),IF(AA233=AA232,IF(OR(AB233=$AB$4:$AB232)=FALSE,AE232&amp;C233,AE232),"("&amp;C233)&amp;IF(AA233=AA234,IF(OR(AB234=$AB$4:$AB233)=FALSE,", ",""),") "),""))</f>
        <v/>
      </c>
      <c r="AF233" s="11" t="str">
        <f t="shared" si="27"/>
        <v/>
      </c>
      <c r="AG233" s="11" t="str">
        <f t="array" ref="AG233">IF(ISBLANK(D233),"",IF(OR($H$2="y",$H$2="m"),IF(AA233=AA232,IF(OR(AC233=$AC$4:$AC232)=FALSE,AG232&amp;AF233,AG232),"("&amp;AF233)&amp;IF(AA233=AA234,IF(OR(AC234=$AC$4:$AC233)=FALSE,", ",""),") "),""))</f>
        <v/>
      </c>
      <c r="AH233" s="10" t="str">
        <f>IF((ISBLANK(D233)),"",IF(D233=D232,AH232,"")&amp;IF(B232&lt;&gt;B233,((IF(ISBLANK(E233),$D$3&amp;"Non-type material: "&amp;$D$3,$D$3&amp;INDEX('type-categories'!$A$2:$B$100,MATCH(E233,'type-categories'!$A$2:$A$100,0),2)&amp;$D$3))),"")&amp;(IF(K233&lt;&gt;K232,$C$2&amp;K233&amp;$K$3&amp;$C$2&amp;" ",(IF(B233&lt;&gt;B232,$C$2&amp;K233&amp;$K$3&amp;$C$2&amp;" ",""))))&amp;(IF(L233="","",((IF(L233&lt;&gt;L232,$D$2&amp;L233&amp;$L$3&amp;$D$2&amp;" ",IF(B233&lt;&gt;B232,$D$2&amp;L233&amp;$L$3&amp;$D$2&amp;" ",""))))))&amp;(IF(M233="","",((IF(M233&lt;&gt;M232,$E$2&amp;M233&amp;$E$2&amp;","&amp;" ",IF(B233&lt;&gt;B232,$E$2&amp;M233&amp;$E$2&amp;",",""))))))&amp;(IF(N233="","",IF(N233&lt;&gt;N232,N233&amp;", ",IF(B233&lt;&gt;B232,N233&amp;", ",""))))&amp;(IF(ISBLANK(O233),"",(IF(O233&lt;&gt;O232,O233&amp;", ",IF(B233&lt;&gt;B232,O233&amp;", ","")))))&amp;(IF(ISBLANK(P233),"",(IF(P233&lt;&gt;P232,P233&amp;", ",IF(B233&lt;&gt;B232,P233&amp;", ",IF(Z233&lt;&gt;Z232,P233&amp;", ",""))))))&amp;(IF(ISBLANK(Q233),"",(IF(Q233&lt;&gt;Q232,Q233&amp;", ",IF(B233&lt;&gt;B232,Q233&amp;", ",IF(Z233&lt;&gt;Z232,Q233&amp;", ",""))))))&amp;(IF(ISBLANK(R233),"",(IF(R233&lt;&gt;R232,R233&amp;"m, ",IF(B233&lt;&gt;B232,R233&amp;"m, ",IF(Z233&lt;&gt;Z232,R233&amp;"m, ",""))))))&amp;IF(ISBLANK(S233),"",(IF(B233&lt;&gt;B232,S233&amp;", ",IF(S233&lt;&gt;S232,IF((Z233=Z232),"same locality "&amp;S233&amp;", ",S233&amp;", "),""))))&amp;(IF(ISBLANK(T233),"",(IF(T233&lt;&gt;T232,IF(ISBLANK(F$2),T233&amp;", ",T233&amp;" "&amp;F$2&amp;", "),(IF(B233&lt;&gt;B232,IF(ISBLANK(F$2),T233&amp;", ",T233&amp;" "&amp;F$2&amp;", "),(IF(Z233&lt;&gt;Z232,IF(ISBLANK(F$2),T233&amp;", ",T233&amp;" "&amp;F$2&amp;", "),IF((U233&lt;&gt;U232)*($G$2="Y"),"same collector, ","")))))))))&amp;(IF(ISBLANK(U233),"",(IF(U233&lt;&gt;U232,U233&amp;", ",(IF(B233&lt;&gt;B232,U233&amp;", ",IF(Z233&lt;&gt;Z232,U233&amp;", ",(IF(T233&lt;&gt;T232,IF((T233&lt;&gt;T232)*($G$2="Y"),"same date, ", ""),IF((T233=T232)*(U233=U232)*(S233&lt;&gt;S232)*($G$2="Y"),"same collector and date, ", ""))))))))))&amp;(IF(ISBLANK(V233),"",V233&amp;", "))&amp;IF((AA233&lt;&gt;AA234)*($H$2="y"),AD233&amp;AE233,IF((AA233&lt;&gt;AA234)*($H$2="m"),AD233&amp;AG233,IF(($H$2&lt;&gt;"m")*($H$2&lt;&gt;"Y"),(IF(F233=0,"",F233&amp;" "&amp;$F$4&amp;" "))&amp;(IF(G233=0,"",G233&amp;" "&amp;$G$4&amp;" "))&amp;(IF(H233=0,"",H233&amp;" "&amp;H$4&amp;" "))&amp;(IF(I233=0,"",I233&amp;" "&amp;$I$4&amp;" "))&amp;(IF(J233=0,"",J233&amp;" "&amp;$J$4&amp;" "))&amp;IF((ISBLANK(C233)),"","("&amp;C233&amp;")"),"")))&amp;IF((B233=B234)*(K233=K234)*(L233=L234)*(M233=M234),IF(($H$2&lt;&gt;"m")*($H$2&lt;&gt;"Y"), ", ", IF((ISNUMBER(FIND(")",AE233))), ", ", "")),IF((B233=B234)*(K233=K234)*(L233=L234),";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&lt;italics&gt;Terrell&lt;italics&gt;, 0.5 mile E Dryden, , [N30.04469°, W102.11438°], 14/I/1948, 1 #ff (AMNH ), </v>
      </c>
    </row>
    <row r="234" spans="1:34" s="1" customFormat="1" x14ac:dyDescent="0.25">
      <c r="A234" s="3">
        <f t="shared" si="28"/>
        <v>1</v>
      </c>
      <c r="B234" s="53" t="str">
        <f t="shared" si="32"/>
        <v>Kukulcania arizonica</v>
      </c>
      <c r="C234" s="54" t="s">
        <v>205</v>
      </c>
      <c r="D234" s="55" t="s">
        <v>204</v>
      </c>
      <c r="E234" s="55"/>
      <c r="F234" s="54">
        <v>1</v>
      </c>
      <c r="G234" s="54">
        <v>0</v>
      </c>
      <c r="H234" s="54">
        <v>0</v>
      </c>
      <c r="I234" s="54"/>
      <c r="J234" s="54"/>
      <c r="K234" s="54" t="s">
        <v>366</v>
      </c>
      <c r="L234" s="54" t="s">
        <v>90</v>
      </c>
      <c r="M234" s="54" t="s">
        <v>378</v>
      </c>
      <c r="N234" s="54" t="s">
        <v>379</v>
      </c>
      <c r="O234" s="54" t="s">
        <v>86</v>
      </c>
      <c r="P234" s="54"/>
      <c r="Q234" s="54" t="s">
        <v>86</v>
      </c>
      <c r="R234" s="54"/>
      <c r="S234" s="54" t="s">
        <v>380</v>
      </c>
      <c r="T234" s="54" t="s">
        <v>381</v>
      </c>
      <c r="U234" s="54" t="s">
        <v>382</v>
      </c>
      <c r="V234" s="56"/>
      <c r="W234" s="56" t="s">
        <v>86</v>
      </c>
      <c r="X234" s="147">
        <f ca="1">IF(ISBLANK(D234),"",IF('order-admin-units'!$I$1&lt;&gt;"y", "", IF((K234="")*(ISBLANK(D234)=FALSE), 'order-admin-units'!$B$1+1, VLOOKUP(K234, ordercountry, 2))))</f>
        <v>1</v>
      </c>
      <c r="Y234" s="147">
        <f ca="1">IF(ISBLANK(D234),"",IF('order-admin-units'!$I$1&lt;&gt;"y", "", IF(L234="", 'order-admin-units'!$B$2+1, VLOOKUP(K234&amp;"@"&amp;L234, orderadmin, 2))))</f>
        <v>7</v>
      </c>
      <c r="Z234" s="147" t="str">
        <f t="shared" si="29"/>
        <v>USATexasTerrellSanderson</v>
      </c>
      <c r="AA234" s="147" t="str">
        <f t="shared" si="30"/>
        <v>Kukulcania arizonicaUSATexasTerrellSanderson[N30.14241°, W102.39403°]S. Mulaik4/VII/1934</v>
      </c>
      <c r="AB234" s="147" t="str">
        <f t="shared" si="31"/>
        <v xml:space="preserve">Kukulcania arizonicaUSATexasTerrellSanderson[N30.14241°, W102.39403°]S. Mulaik4/VII/1934AMNH </v>
      </c>
      <c r="AC234" s="147" t="str">
        <f t="shared" si="25"/>
        <v>Kukulcania arizonicaUSATexasTerrellSanderson[N30.14241°, W102.39403°]S. Mulaik4/VII/1934</v>
      </c>
      <c r="AD234" s="11" t="str">
        <f t="shared" si="26"/>
        <v/>
      </c>
      <c r="AE234" s="11" t="str">
        <f t="array" ref="AE234">IF(ISBLANK(D234),"",IF(OR($H$2="y",$H$2="m"),IF(AA234=AA233,IF(OR(AB234=$AB$4:$AB233)=FALSE,AE233&amp;C234,AE233),"("&amp;C234)&amp;IF(AA234=AA235,IF(OR(AB235=$AB$4:$AB234)=FALSE,", ",""),") "),""))</f>
        <v/>
      </c>
      <c r="AF234" s="11" t="str">
        <f t="shared" si="27"/>
        <v/>
      </c>
      <c r="AG234" s="11" t="str">
        <f t="array" ref="AG234">IF(ISBLANK(D234),"",IF(OR($H$2="y",$H$2="m"),IF(AA234=AA233,IF(OR(AC234=$AC$4:$AC233)=FALSE,AG233&amp;AF234,AG233),"("&amp;AF234)&amp;IF(AA234=AA235,IF(OR(AC235=$AC$4:$AC234)=FALSE,", ",""),") "),""))</f>
        <v/>
      </c>
      <c r="AH234" s="10" t="str">
        <f>IF((ISBLANK(D234)),"",IF(D234=D233,AH233,"")&amp;IF(B233&lt;&gt;B234,((IF(ISBLANK(E234),$D$3&amp;"Non-type material: "&amp;$D$3,$D$3&amp;INDEX('type-categories'!$A$2:$B$100,MATCH(E234,'type-categories'!$A$2:$A$100,0),2)&amp;$D$3))),"")&amp;(IF(K234&lt;&gt;K233,$C$2&amp;K234&amp;$K$3&amp;$C$2&amp;" ",(IF(B234&lt;&gt;B233,$C$2&amp;K234&amp;$K$3&amp;$C$2&amp;" ",""))))&amp;(IF(L234="","",((IF(L234&lt;&gt;L233,$D$2&amp;L234&amp;$L$3&amp;$D$2&amp;" ",IF(B234&lt;&gt;B233,$D$2&amp;L234&amp;$L$3&amp;$D$2&amp;" ",""))))))&amp;(IF(M234="","",((IF(M234&lt;&gt;M233,$E$2&amp;M234&amp;$E$2&amp;","&amp;" ",IF(B234&lt;&gt;B233,$E$2&amp;M234&amp;$E$2&amp;",",""))))))&amp;(IF(N234="","",IF(N234&lt;&gt;N233,N234&amp;", ",IF(B234&lt;&gt;B233,N234&amp;", ",""))))&amp;(IF(ISBLANK(O234),"",(IF(O234&lt;&gt;O233,O234&amp;", ",IF(B234&lt;&gt;B233,O234&amp;", ","")))))&amp;(IF(ISBLANK(P234),"",(IF(P234&lt;&gt;P233,P234&amp;", ",IF(B234&lt;&gt;B233,P234&amp;", ",IF(Z234&lt;&gt;Z233,P234&amp;", ",""))))))&amp;(IF(ISBLANK(Q234),"",(IF(Q234&lt;&gt;Q233,Q234&amp;", ",IF(B234&lt;&gt;B233,Q234&amp;", ",IF(Z234&lt;&gt;Z233,Q234&amp;", ",""))))))&amp;(IF(ISBLANK(R234),"",(IF(R234&lt;&gt;R233,R234&amp;"m, ",IF(B234&lt;&gt;B233,R234&amp;"m, ",IF(Z234&lt;&gt;Z233,R234&amp;"m, ",""))))))&amp;IF(ISBLANK(S234),"",(IF(B234&lt;&gt;B233,S234&amp;", ",IF(S234&lt;&gt;S233,IF((Z234=Z233),"same locality "&amp;S234&amp;", ",S234&amp;", "),""))))&amp;(IF(ISBLANK(T234),"",(IF(T234&lt;&gt;T233,IF(ISBLANK(F$2),T234&amp;", ",T234&amp;" "&amp;F$2&amp;", "),(IF(B234&lt;&gt;B233,IF(ISBLANK(F$2),T234&amp;", ",T234&amp;" "&amp;F$2&amp;", "),(IF(Z234&lt;&gt;Z233,IF(ISBLANK(F$2),T234&amp;", ",T234&amp;" "&amp;F$2&amp;", "),IF((U234&lt;&gt;U233)*($G$2="Y"),"same collector, ","")))))))))&amp;(IF(ISBLANK(U234),"",(IF(U234&lt;&gt;U233,U234&amp;", ",(IF(B234&lt;&gt;B233,U234&amp;", ",IF(Z234&lt;&gt;Z233,U234&amp;", ",(IF(T234&lt;&gt;T233,IF((T234&lt;&gt;T233)*($G$2="Y"),"same date, ", ""),IF((T234=T233)*(U234=U233)*(S234&lt;&gt;S233)*($G$2="Y"),"same collector and date, ", ""))))))))))&amp;(IF(ISBLANK(V234),"",V234&amp;", "))&amp;IF((AA234&lt;&gt;AA235)*($H$2="y"),AD234&amp;AE234,IF((AA234&lt;&gt;AA235)*($H$2="m"),AD234&amp;AG234,IF(($H$2&lt;&gt;"m")*($H$2&lt;&gt;"Y"),(IF(F234=0,"",F234&amp;" "&amp;$F$4&amp;" "))&amp;(IF(G234=0,"",G234&amp;" "&amp;$G$4&amp;" "))&amp;(IF(H234=0,"",H234&amp;" "&amp;H$4&amp;" "))&amp;(IF(I234=0,"",I234&amp;" "&amp;$I$4&amp;" "))&amp;(IF(J234=0,"",J234&amp;" "&amp;$J$4&amp;" "))&amp;IF((ISBLANK(C234)),"","("&amp;C234&amp;")"),"")))&amp;IF((B234=B235)*(K234=K235)*(L234=L235)*(M234=M235),IF(($H$2&lt;&gt;"m")*($H$2&lt;&gt;"Y"), ", ", IF((ISNUMBER(FIND(")",AE234))), ", ", "")),IF((B234=B235)*(K234=K235)*(L234=L235),";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&lt;italics&gt;Terrell&lt;italics&gt;, 0.5 mile E Dryden, , [N30.04469°, W102.11438°], 14/I/1948, 1 #ff (AMNH ), Sanderson, , [N30.14241°, W102.39403°], S. Mulaik coll., 4/VII/1934, 1 #m (AMNH ); </v>
      </c>
    </row>
    <row r="235" spans="1:34" s="1" customFormat="1" x14ac:dyDescent="0.25">
      <c r="A235" s="3">
        <f t="shared" si="28"/>
        <v>1</v>
      </c>
      <c r="B235" s="53" t="str">
        <f t="shared" si="32"/>
        <v>Kukulcania arizonica</v>
      </c>
      <c r="C235" s="57" t="s">
        <v>234</v>
      </c>
      <c r="D235" s="57" t="s">
        <v>204</v>
      </c>
      <c r="E235" s="57"/>
      <c r="F235" s="57">
        <v>1</v>
      </c>
      <c r="G235" s="57">
        <v>0</v>
      </c>
      <c r="H235" s="57">
        <v>0</v>
      </c>
      <c r="I235" s="57"/>
      <c r="J235" s="57"/>
      <c r="K235" s="57" t="s">
        <v>366</v>
      </c>
      <c r="L235" s="57" t="s">
        <v>90</v>
      </c>
      <c r="M235" s="54" t="s">
        <v>1260</v>
      </c>
      <c r="N235" s="57" t="s">
        <v>1261</v>
      </c>
      <c r="O235" s="58" t="s">
        <v>86</v>
      </c>
      <c r="P235" s="58"/>
      <c r="Q235" s="58" t="s">
        <v>86</v>
      </c>
      <c r="R235" s="58"/>
      <c r="S235" s="54" t="s">
        <v>1262</v>
      </c>
      <c r="T235" s="57" t="s">
        <v>1224</v>
      </c>
      <c r="U235" s="57" t="s">
        <v>1263</v>
      </c>
      <c r="V235" s="57"/>
      <c r="W235" s="57" t="s">
        <v>86</v>
      </c>
      <c r="X235" s="147">
        <f ca="1">IF(ISBLANK(D235),"",IF('order-admin-units'!$I$1&lt;&gt;"y", "", IF((K235="")*(ISBLANK(D235)=FALSE), 'order-admin-units'!$B$1+1, VLOOKUP(K235, ordercountry, 2))))</f>
        <v>1</v>
      </c>
      <c r="Y235" s="147">
        <f ca="1">IF(ISBLANK(D235),"",IF('order-admin-units'!$I$1&lt;&gt;"y", "", IF(L235="", 'order-admin-units'!$B$2+1, VLOOKUP(K235&amp;"@"&amp;L235, orderadmin, 2))))</f>
        <v>7</v>
      </c>
      <c r="Z235" s="147" t="str">
        <f t="shared" si="29"/>
        <v>USATexasTravis12 miles W Jonestown, Turkey Bend of the Colorado River</v>
      </c>
      <c r="AA235" s="147" t="str">
        <f t="shared" si="30"/>
        <v>Kukulcania arizonicaUSATexasTravis12 miles W Jonestown, Turkey Bend of the Colorado River[N30.48709°, W98.07139°]B. Vogel25/X/1969</v>
      </c>
      <c r="AB235" s="147" t="str">
        <f t="shared" si="31"/>
        <v xml:space="preserve">Kukulcania arizonicaUSATexasTravis12 miles W Jonestown, Turkey Bend of the Colorado River[N30.48709°, W98.07139°]B. Vogel25/X/1969USNM </v>
      </c>
      <c r="AC235" s="147" t="str">
        <f t="shared" si="25"/>
        <v>Kukulcania arizonicaUSATexasTravis12 miles W Jonestown, Turkey Bend of the Colorado River[N30.48709°, W98.07139°]B. Vogel25/X/1969</v>
      </c>
      <c r="AD235" s="11" t="str">
        <f t="shared" si="26"/>
        <v/>
      </c>
      <c r="AE235" s="11" t="str">
        <f t="array" ref="AE235">IF(ISBLANK(D235),"",IF(OR($H$2="y",$H$2="m"),IF(AA235=AA234,IF(OR(AB235=$AB$4:$AB234)=FALSE,AE234&amp;C235,AE234),"("&amp;C235)&amp;IF(AA235=AA236,IF(OR(AB236=$AB$4:$AB235)=FALSE,", ",""),") "),""))</f>
        <v/>
      </c>
      <c r="AF235" s="11" t="str">
        <f t="shared" si="27"/>
        <v/>
      </c>
      <c r="AG235" s="11" t="str">
        <f t="array" ref="AG235">IF(ISBLANK(D235),"",IF(OR($H$2="y",$H$2="m"),IF(AA235=AA234,IF(OR(AC235=$AC$4:$AC234)=FALSE,AG234&amp;AF235,AG234),"("&amp;AF235)&amp;IF(AA235=AA236,IF(OR(AC236=$AC$4:$AC235)=FALSE,", ",""),") "),""))</f>
        <v/>
      </c>
      <c r="AH235" s="10" t="str">
        <f>IF((ISBLANK(D235)),"",IF(D235=D234,AH234,"")&amp;IF(B234&lt;&gt;B235,((IF(ISBLANK(E235),$D$3&amp;"Non-type material: "&amp;$D$3,$D$3&amp;INDEX('type-categories'!$A$2:$B$100,MATCH(E235,'type-categories'!$A$2:$A$100,0),2)&amp;$D$3))),"")&amp;(IF(K235&lt;&gt;K234,$C$2&amp;K235&amp;$K$3&amp;$C$2&amp;" ",(IF(B235&lt;&gt;B234,$C$2&amp;K235&amp;$K$3&amp;$C$2&amp;" ",""))))&amp;(IF(L235="","",((IF(L235&lt;&gt;L234,$D$2&amp;L235&amp;$L$3&amp;$D$2&amp;" ",IF(B235&lt;&gt;B234,$D$2&amp;L235&amp;$L$3&amp;$D$2&amp;" ",""))))))&amp;(IF(M235="","",((IF(M235&lt;&gt;M234,$E$2&amp;M235&amp;$E$2&amp;","&amp;" ",IF(B235&lt;&gt;B234,$E$2&amp;M235&amp;$E$2&amp;",",""))))))&amp;(IF(N235="","",IF(N235&lt;&gt;N234,N235&amp;", ",IF(B235&lt;&gt;B234,N235&amp;", ",""))))&amp;(IF(ISBLANK(O235),"",(IF(O235&lt;&gt;O234,O235&amp;", ",IF(B235&lt;&gt;B234,O235&amp;", ","")))))&amp;(IF(ISBLANK(P235),"",(IF(P235&lt;&gt;P234,P235&amp;", ",IF(B235&lt;&gt;B234,P235&amp;", ",IF(Z235&lt;&gt;Z234,P235&amp;", ",""))))))&amp;(IF(ISBLANK(Q235),"",(IF(Q235&lt;&gt;Q234,Q235&amp;", ",IF(B235&lt;&gt;B234,Q235&amp;", ",IF(Z235&lt;&gt;Z234,Q235&amp;", ",""))))))&amp;(IF(ISBLANK(R235),"",(IF(R235&lt;&gt;R234,R235&amp;"m, ",IF(B235&lt;&gt;B234,R235&amp;"m, ",IF(Z235&lt;&gt;Z234,R235&amp;"m, ",""))))))&amp;IF(ISBLANK(S235),"",(IF(B235&lt;&gt;B234,S235&amp;", ",IF(S235&lt;&gt;S234,IF((Z235=Z234),"same locality "&amp;S235&amp;", ",S235&amp;", "),""))))&amp;(IF(ISBLANK(T235),"",(IF(T235&lt;&gt;T234,IF(ISBLANK(F$2),T235&amp;", ",T235&amp;" "&amp;F$2&amp;", "),(IF(B235&lt;&gt;B234,IF(ISBLANK(F$2),T235&amp;", ",T235&amp;" "&amp;F$2&amp;", "),(IF(Z235&lt;&gt;Z234,IF(ISBLANK(F$2),T235&amp;", ",T235&amp;" "&amp;F$2&amp;", "),IF((U235&lt;&gt;U234)*($G$2="Y"),"same collector, ","")))))))))&amp;(IF(ISBLANK(U235),"",(IF(U235&lt;&gt;U234,U235&amp;", ",(IF(B235&lt;&gt;B234,U235&amp;", ",IF(Z235&lt;&gt;Z234,U235&amp;", ",(IF(T235&lt;&gt;T234,IF((T235&lt;&gt;T234)*($G$2="Y"),"same date, ", ""),IF((T235=T234)*(U235=U234)*(S235&lt;&gt;S234)*($G$2="Y"),"same collector and date, ", ""))))))))))&amp;(IF(ISBLANK(V235),"",V235&amp;", "))&amp;IF((AA235&lt;&gt;AA236)*($H$2="y"),AD235&amp;AE235,IF((AA235&lt;&gt;AA236)*($H$2="m"),AD235&amp;AG235,IF(($H$2&lt;&gt;"m")*($H$2&lt;&gt;"Y"),(IF(F235=0,"",F235&amp;" "&amp;$F$4&amp;" "))&amp;(IF(G235=0,"",G235&amp;" "&amp;$G$4&amp;" "))&amp;(IF(H235=0,"",H235&amp;" "&amp;H$4&amp;" "))&amp;(IF(I235=0,"",I235&amp;" "&amp;$I$4&amp;" "))&amp;(IF(J235=0,"",J235&amp;" "&amp;$J$4&amp;" "))&amp;IF((ISBLANK(C235)),"","("&amp;C235&amp;")"),"")))&amp;IF((B235=B236)*(K235=K236)*(L235=L236)*(M235=M236),IF(($H$2&lt;&gt;"m")*($H$2&lt;&gt;"Y"), ", ", IF((ISNUMBER(FIND(")",AE235))), ", ", "")),IF((B235=B236)*(K235=K236)*(L235=L236),";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&lt;italics&gt;Terrell&lt;italics&gt;, 0.5 mile E Dryden, , [N30.04469°, W102.11438°], 14/I/1948, 1 #ff (AMNH ), Sanderson, , [N30.14241°, W102.39403°], S. Mulaik coll., 4/VII/1934, 1 #m (AMNH ); &lt;italics&gt;Travis&lt;italics&gt;, 12 miles W Jonestown, Turkey Bend of the Colorado River, , [N30.48709°, W98.07139°], B. Vogel coll., 25/X/1969, 1 #m (USNM ), </v>
      </c>
    </row>
    <row r="236" spans="1:34" s="1" customFormat="1" x14ac:dyDescent="0.25">
      <c r="A236" s="3">
        <f t="shared" si="28"/>
        <v>1</v>
      </c>
      <c r="B236" s="53" t="str">
        <f t="shared" si="32"/>
        <v>Kukulcania arizonica</v>
      </c>
      <c r="C236" s="57" t="s">
        <v>205</v>
      </c>
      <c r="D236" s="57" t="s">
        <v>204</v>
      </c>
      <c r="E236" s="57"/>
      <c r="F236" s="57">
        <v>2</v>
      </c>
      <c r="G236" s="57">
        <v>0</v>
      </c>
      <c r="H236" s="57">
        <v>0</v>
      </c>
      <c r="I236" s="57"/>
      <c r="J236" s="57"/>
      <c r="K236" s="57" t="s">
        <v>366</v>
      </c>
      <c r="L236" s="57" t="s">
        <v>90</v>
      </c>
      <c r="M236" s="54" t="s">
        <v>1260</v>
      </c>
      <c r="N236" s="57" t="s">
        <v>1264</v>
      </c>
      <c r="O236" s="58" t="s">
        <v>86</v>
      </c>
      <c r="P236" s="58"/>
      <c r="Q236" s="58" t="s">
        <v>86</v>
      </c>
      <c r="R236" s="58"/>
      <c r="S236" s="54" t="s">
        <v>1265</v>
      </c>
      <c r="T236" s="57"/>
      <c r="U236" s="57" t="s">
        <v>1266</v>
      </c>
      <c r="V236" s="57"/>
      <c r="W236" s="57" t="s">
        <v>86</v>
      </c>
      <c r="X236" s="147">
        <f ca="1">IF(ISBLANK(D236),"",IF('order-admin-units'!$I$1&lt;&gt;"y", "", IF((K236="")*(ISBLANK(D236)=FALSE), 'order-admin-units'!$B$1+1, VLOOKUP(K236, ordercountry, 2))))</f>
        <v>1</v>
      </c>
      <c r="Y236" s="147">
        <f ca="1">IF(ISBLANK(D236),"",IF('order-admin-units'!$I$1&lt;&gt;"y", "", IF(L236="", 'order-admin-units'!$B$2+1, VLOOKUP(K236&amp;"@"&amp;L236, orderadmin, 2))))</f>
        <v>7</v>
      </c>
      <c r="Z236" s="147" t="str">
        <f t="shared" si="29"/>
        <v>USATexasTravisAustin</v>
      </c>
      <c r="AA236" s="147" t="str">
        <f t="shared" si="30"/>
        <v>Kukulcania arizonicaUSATexasTravisAustin[N30.26715°, W97.74306°]1903</v>
      </c>
      <c r="AB236" s="147" t="str">
        <f t="shared" si="31"/>
        <v xml:space="preserve">Kukulcania arizonicaUSATexasTravisAustin[N30.26715°, W97.74306°]1903AMNH </v>
      </c>
      <c r="AC236" s="147" t="str">
        <f t="shared" si="25"/>
        <v>Kukulcania arizonicaUSATexasTravisAustin[N30.26715°, W97.74306°]1903</v>
      </c>
      <c r="AD236" s="11" t="str">
        <f t="shared" si="26"/>
        <v/>
      </c>
      <c r="AE236" s="11" t="str">
        <f t="array" ref="AE236">IF(ISBLANK(D236),"",IF(OR($H$2="y",$H$2="m"),IF(AA236=AA235,IF(OR(AB236=$AB$4:$AB235)=FALSE,AE235&amp;C236,AE235),"("&amp;C236)&amp;IF(AA236=AA237,IF(OR(AB237=$AB$4:$AB236)=FALSE,", ",""),") "),""))</f>
        <v/>
      </c>
      <c r="AF236" s="11" t="str">
        <f t="shared" si="27"/>
        <v/>
      </c>
      <c r="AG236" s="11" t="str">
        <f t="array" ref="AG236">IF(ISBLANK(D236),"",IF(OR($H$2="y",$H$2="m"),IF(AA236=AA235,IF(OR(AC236=$AC$4:$AC235)=FALSE,AG235&amp;AF236,AG235),"("&amp;AF236)&amp;IF(AA236=AA237,IF(OR(AC237=$AC$4:$AC236)=FALSE,", ",""),") "),""))</f>
        <v/>
      </c>
      <c r="AH236" s="10" t="str">
        <f>IF((ISBLANK(D236)),"",IF(D236=D235,AH235,"")&amp;IF(B235&lt;&gt;B236,((IF(ISBLANK(E236),$D$3&amp;"Non-type material: "&amp;$D$3,$D$3&amp;INDEX('type-categories'!$A$2:$B$100,MATCH(E236,'type-categories'!$A$2:$A$100,0),2)&amp;$D$3))),"")&amp;(IF(K236&lt;&gt;K235,$C$2&amp;K236&amp;$K$3&amp;$C$2&amp;" ",(IF(B236&lt;&gt;B235,$C$2&amp;K236&amp;$K$3&amp;$C$2&amp;" ",""))))&amp;(IF(L236="","",((IF(L236&lt;&gt;L235,$D$2&amp;L236&amp;$L$3&amp;$D$2&amp;" ",IF(B236&lt;&gt;B235,$D$2&amp;L236&amp;$L$3&amp;$D$2&amp;" ",""))))))&amp;(IF(M236="","",((IF(M236&lt;&gt;M235,$E$2&amp;M236&amp;$E$2&amp;","&amp;" ",IF(B236&lt;&gt;B235,$E$2&amp;M236&amp;$E$2&amp;",",""))))))&amp;(IF(N236="","",IF(N236&lt;&gt;N235,N236&amp;", ",IF(B236&lt;&gt;B235,N236&amp;", ",""))))&amp;(IF(ISBLANK(O236),"",(IF(O236&lt;&gt;O235,O236&amp;", ",IF(B236&lt;&gt;B235,O236&amp;", ","")))))&amp;(IF(ISBLANK(P236),"",(IF(P236&lt;&gt;P235,P236&amp;", ",IF(B236&lt;&gt;B235,P236&amp;", ",IF(Z236&lt;&gt;Z235,P236&amp;", ",""))))))&amp;(IF(ISBLANK(Q236),"",(IF(Q236&lt;&gt;Q235,Q236&amp;", ",IF(B236&lt;&gt;B235,Q236&amp;", ",IF(Z236&lt;&gt;Z235,Q236&amp;", ",""))))))&amp;(IF(ISBLANK(R236),"",(IF(R236&lt;&gt;R235,R236&amp;"m, ",IF(B236&lt;&gt;B235,R236&amp;"m, ",IF(Z236&lt;&gt;Z235,R236&amp;"m, ",""))))))&amp;IF(ISBLANK(S236),"",(IF(B236&lt;&gt;B235,S236&amp;", ",IF(S236&lt;&gt;S235,IF((Z236=Z235),"same locality "&amp;S236&amp;", ",S236&amp;", "),""))))&amp;(IF(ISBLANK(T236),"",(IF(T236&lt;&gt;T235,IF(ISBLANK(F$2),T236&amp;", ",T236&amp;" "&amp;F$2&amp;", "),(IF(B236&lt;&gt;B235,IF(ISBLANK(F$2),T236&amp;", ",T236&amp;" "&amp;F$2&amp;", "),(IF(Z236&lt;&gt;Z235,IF(ISBLANK(F$2),T236&amp;", ",T236&amp;" "&amp;F$2&amp;", "),IF((U236&lt;&gt;U235)*($G$2="Y"),"same collector, ","")))))))))&amp;(IF(ISBLANK(U236),"",(IF(U236&lt;&gt;U235,U236&amp;", ",(IF(B236&lt;&gt;B235,U236&amp;", ",IF(Z236&lt;&gt;Z235,U236&amp;", ",(IF(T236&lt;&gt;T235,IF((T236&lt;&gt;T235)*($G$2="Y"),"same date, ", ""),IF((T236=T235)*(U236=U235)*(S236&lt;&gt;S235)*($G$2="Y"),"same collector and date, ", ""))))))))))&amp;(IF(ISBLANK(V236),"",V236&amp;", "))&amp;IF((AA236&lt;&gt;AA237)*($H$2="y"),AD236&amp;AE236,IF((AA236&lt;&gt;AA237)*($H$2="m"),AD236&amp;AG236,IF(($H$2&lt;&gt;"m")*($H$2&lt;&gt;"Y"),(IF(F236=0,"",F236&amp;" "&amp;$F$4&amp;" "))&amp;(IF(G236=0,"",G236&amp;" "&amp;$G$4&amp;" "))&amp;(IF(H236=0,"",H236&amp;" "&amp;H$4&amp;" "))&amp;(IF(I236=0,"",I236&amp;" "&amp;$I$4&amp;" "))&amp;(IF(J236=0,"",J236&amp;" "&amp;$J$4&amp;" "))&amp;IF((ISBLANK(C236)),"","("&amp;C236&amp;")"),"")))&amp;IF((B236=B237)*(K236=K237)*(L236=L237)*(M236=M237),IF(($H$2&lt;&gt;"m")*($H$2&lt;&gt;"Y"), ", ", IF((ISNUMBER(FIND(")",AE236))), ", ", "")),IF((B236=B237)*(K236=K237)*(L236=L237),";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&lt;italics&gt;Terrell&lt;italics&gt;, 0.5 mile E Dryden, , [N30.04469°, W102.11438°], 14/I/1948, 1 #ff (AMNH ), Sanderson, , [N30.14241°, W102.39403°], S. Mulaik coll., 4/VII/1934, 1 #m (AMNH ); &lt;italics&gt;Travis&lt;italics&gt;, 12 miles W Jonestown, Turkey Bend of the Colorado River, , [N30.48709°, W98.07139°], B. Vogel coll., 25/X/1969, 1 #m (USNM ), Austin, , [N30.26715°, W97.74306°], 1903, 2 #m (AMNH ), </v>
      </c>
    </row>
    <row r="237" spans="1:34" s="1" customFormat="1" x14ac:dyDescent="0.25">
      <c r="A237" s="3">
        <f t="shared" si="28"/>
        <v>1</v>
      </c>
      <c r="B237" s="53" t="str">
        <f t="shared" si="32"/>
        <v>Kukulcania arizonica</v>
      </c>
      <c r="C237" s="57" t="s">
        <v>234</v>
      </c>
      <c r="D237" s="57" t="s">
        <v>204</v>
      </c>
      <c r="E237" s="57"/>
      <c r="F237" s="57">
        <v>1</v>
      </c>
      <c r="G237" s="57">
        <v>0</v>
      </c>
      <c r="H237" s="57">
        <v>0</v>
      </c>
      <c r="I237" s="57"/>
      <c r="J237" s="57"/>
      <c r="K237" s="57" t="s">
        <v>366</v>
      </c>
      <c r="L237" s="57" t="s">
        <v>90</v>
      </c>
      <c r="M237" s="54" t="s">
        <v>1260</v>
      </c>
      <c r="N237" s="57" t="s">
        <v>1267</v>
      </c>
      <c r="O237" s="58" t="s">
        <v>86</v>
      </c>
      <c r="P237" s="58"/>
      <c r="Q237" s="58" t="s">
        <v>86</v>
      </c>
      <c r="R237" s="58"/>
      <c r="S237" s="54" t="s">
        <v>1268</v>
      </c>
      <c r="T237" s="57" t="s">
        <v>1224</v>
      </c>
      <c r="U237" s="57" t="s">
        <v>1269</v>
      </c>
      <c r="V237" s="57"/>
      <c r="W237" s="57" t="s">
        <v>86</v>
      </c>
      <c r="X237" s="147">
        <f ca="1">IF(ISBLANK(D237),"",IF('order-admin-units'!$I$1&lt;&gt;"y", "", IF((K237="")*(ISBLANK(D237)=FALSE), 'order-admin-units'!$B$1+1, VLOOKUP(K237, ordercountry, 2))))</f>
        <v>1</v>
      </c>
      <c r="Y237" s="147">
        <f ca="1">IF(ISBLANK(D237),"",IF('order-admin-units'!$I$1&lt;&gt;"y", "", IF(L237="", 'order-admin-units'!$B$2+1, VLOOKUP(K237&amp;"@"&amp;L237, orderadmin, 2))))</f>
        <v>7</v>
      </c>
      <c r="Z237" s="147" t="str">
        <f t="shared" si="29"/>
        <v>USATexasTravisBull Creek, 7.5 miles NW Austin</v>
      </c>
      <c r="AA237" s="147" t="str">
        <f t="shared" si="30"/>
        <v>Kukulcania arizonicaUSATexasTravisBull Creek, 7.5 miles NW Austin[N30.36327°, W97.7868°]B. Vogel13/IV/1969</v>
      </c>
      <c r="AB237" s="147" t="str">
        <f t="shared" si="31"/>
        <v xml:space="preserve">Kukulcania arizonicaUSATexasTravisBull Creek, 7.5 miles NW Austin[N30.36327°, W97.7868°]B. Vogel13/IV/1969USNM </v>
      </c>
      <c r="AC237" s="147" t="str">
        <f t="shared" si="25"/>
        <v>Kukulcania arizonicaUSATexasTravisBull Creek, 7.5 miles NW Austin[N30.36327°, W97.7868°]B. Vogel13/IV/1969</v>
      </c>
      <c r="AD237" s="11" t="str">
        <f t="shared" si="26"/>
        <v/>
      </c>
      <c r="AE237" s="11" t="str">
        <f t="array" ref="AE237">IF(ISBLANK(D237),"",IF(OR($H$2="y",$H$2="m"),IF(AA237=AA236,IF(OR(AB237=$AB$4:$AB236)=FALSE,AE236&amp;C237,AE236),"("&amp;C237)&amp;IF(AA237=AA238,IF(OR(AB238=$AB$4:$AB237)=FALSE,", ",""),") "),""))</f>
        <v/>
      </c>
      <c r="AF237" s="11" t="str">
        <f t="shared" si="27"/>
        <v/>
      </c>
      <c r="AG237" s="11" t="str">
        <f t="array" ref="AG237">IF(ISBLANK(D237),"",IF(OR($H$2="y",$H$2="m"),IF(AA237=AA236,IF(OR(AC237=$AC$4:$AC236)=FALSE,AG236&amp;AF237,AG236),"("&amp;AF237)&amp;IF(AA237=AA238,IF(OR(AC238=$AC$4:$AC237)=FALSE,", ",""),") "),""))</f>
        <v/>
      </c>
      <c r="AH237" s="10" t="str">
        <f>IF((ISBLANK(D237)),"",IF(D237=D236,AH236,"")&amp;IF(B236&lt;&gt;B237,((IF(ISBLANK(E237),$D$3&amp;"Non-type material: "&amp;$D$3,$D$3&amp;INDEX('type-categories'!$A$2:$B$100,MATCH(E237,'type-categories'!$A$2:$A$100,0),2)&amp;$D$3))),"")&amp;(IF(K237&lt;&gt;K236,$C$2&amp;K237&amp;$K$3&amp;$C$2&amp;" ",(IF(B237&lt;&gt;B236,$C$2&amp;K237&amp;$K$3&amp;$C$2&amp;" ",""))))&amp;(IF(L237="","",((IF(L237&lt;&gt;L236,$D$2&amp;L237&amp;$L$3&amp;$D$2&amp;" ",IF(B237&lt;&gt;B236,$D$2&amp;L237&amp;$L$3&amp;$D$2&amp;" ",""))))))&amp;(IF(M237="","",((IF(M237&lt;&gt;M236,$E$2&amp;M237&amp;$E$2&amp;","&amp;" ",IF(B237&lt;&gt;B236,$E$2&amp;M237&amp;$E$2&amp;",",""))))))&amp;(IF(N237="","",IF(N237&lt;&gt;N236,N237&amp;", ",IF(B237&lt;&gt;B236,N237&amp;", ",""))))&amp;(IF(ISBLANK(O237),"",(IF(O237&lt;&gt;O236,O237&amp;", ",IF(B237&lt;&gt;B236,O237&amp;", ","")))))&amp;(IF(ISBLANK(P237),"",(IF(P237&lt;&gt;P236,P237&amp;", ",IF(B237&lt;&gt;B236,P237&amp;", ",IF(Z237&lt;&gt;Z236,P237&amp;", ",""))))))&amp;(IF(ISBLANK(Q237),"",(IF(Q237&lt;&gt;Q236,Q237&amp;", ",IF(B237&lt;&gt;B236,Q237&amp;", ",IF(Z237&lt;&gt;Z236,Q237&amp;", ",""))))))&amp;(IF(ISBLANK(R237),"",(IF(R237&lt;&gt;R236,R237&amp;"m, ",IF(B237&lt;&gt;B236,R237&amp;"m, ",IF(Z237&lt;&gt;Z236,R237&amp;"m, ",""))))))&amp;IF(ISBLANK(S237),"",(IF(B237&lt;&gt;B236,S237&amp;", ",IF(S237&lt;&gt;S236,IF((Z237=Z236),"same locality "&amp;S237&amp;", ",S237&amp;", "),""))))&amp;(IF(ISBLANK(T237),"",(IF(T237&lt;&gt;T236,IF(ISBLANK(F$2),T237&amp;", ",T237&amp;" "&amp;F$2&amp;", "),(IF(B237&lt;&gt;B236,IF(ISBLANK(F$2),T237&amp;", ",T237&amp;" "&amp;F$2&amp;", "),(IF(Z237&lt;&gt;Z236,IF(ISBLANK(F$2),T237&amp;", ",T237&amp;" "&amp;F$2&amp;", "),IF((U237&lt;&gt;U236)*($G$2="Y"),"same collector, ","")))))))))&amp;(IF(ISBLANK(U237),"",(IF(U237&lt;&gt;U236,U237&amp;", ",(IF(B237&lt;&gt;B236,U237&amp;", ",IF(Z237&lt;&gt;Z236,U237&amp;", ",(IF(T237&lt;&gt;T236,IF((T237&lt;&gt;T236)*($G$2="Y"),"same date, ", ""),IF((T237=T236)*(U237=U236)*(S237&lt;&gt;S236)*($G$2="Y"),"same collector and date, ", ""))))))))))&amp;(IF(ISBLANK(V237),"",V237&amp;", "))&amp;IF((AA237&lt;&gt;AA238)*($H$2="y"),AD237&amp;AE237,IF((AA237&lt;&gt;AA238)*($H$2="m"),AD237&amp;AG237,IF(($H$2&lt;&gt;"m")*($H$2&lt;&gt;"Y"),(IF(F237=0,"",F237&amp;" "&amp;$F$4&amp;" "))&amp;(IF(G237=0,"",G237&amp;" "&amp;$G$4&amp;" "))&amp;(IF(H237=0,"",H237&amp;" "&amp;H$4&amp;" "))&amp;(IF(I237=0,"",I237&amp;" "&amp;$I$4&amp;" "))&amp;(IF(J237=0,"",J237&amp;" "&amp;$J$4&amp;" "))&amp;IF((ISBLANK(C237)),"","("&amp;C237&amp;")"),"")))&amp;IF((B237=B238)*(K237=K238)*(L237=L238)*(M237=M238),IF(($H$2&lt;&gt;"m")*($H$2&lt;&gt;"Y"), ", ", IF((ISNUMBER(FIND(")",AE237))), ", ", "")),IF((B237=B238)*(K237=K238)*(L237=L238),";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&lt;italics&gt;Terrell&lt;italics&gt;, 0.5 mile E Dryden, , [N30.04469°, W102.11438°], 14/I/1948, 1 #ff (AMNH ), Sanderson, , [N30.14241°, W102.39403°], S. Mulaik coll., 4/VII/1934, 1 #m (AMNH ); &lt;italics&gt;Travis&lt;italics&gt;, 12 miles W Jonestown, Turkey Bend of the Colorado River, , [N30.48709°, W98.07139°], B. Vogel coll., 25/X/1969, 1 #m (USNM ), Austin, , [N30.26715°, W97.74306°], 1903, 2 #m (AMNH ), Bull Creek, 7.5 miles NW Austin, , [N30.36327°, W97.7868°], B. Vogel coll., 13/IV/1969, 1 #m (USNM ); </v>
      </c>
    </row>
    <row r="238" spans="1:34" s="1" customFormat="1" x14ac:dyDescent="0.25">
      <c r="A238" s="3">
        <f t="shared" si="28"/>
        <v>1</v>
      </c>
      <c r="B238" s="53" t="str">
        <f t="shared" si="32"/>
        <v>Kukulcania arizonica</v>
      </c>
      <c r="C238" s="57" t="s">
        <v>205</v>
      </c>
      <c r="D238" s="57" t="s">
        <v>204</v>
      </c>
      <c r="E238" s="57"/>
      <c r="F238" s="57">
        <v>0</v>
      </c>
      <c r="G238" s="57">
        <v>1</v>
      </c>
      <c r="H238" s="57">
        <v>0</v>
      </c>
      <c r="I238" s="57"/>
      <c r="J238" s="57"/>
      <c r="K238" s="57" t="s">
        <v>366</v>
      </c>
      <c r="L238" s="57" t="s">
        <v>90</v>
      </c>
      <c r="M238" s="54" t="s">
        <v>1270</v>
      </c>
      <c r="N238" s="57" t="s">
        <v>1271</v>
      </c>
      <c r="O238" s="58" t="s">
        <v>86</v>
      </c>
      <c r="P238" s="58" t="s">
        <v>1272</v>
      </c>
      <c r="Q238" s="58" t="s">
        <v>86</v>
      </c>
      <c r="R238" s="58"/>
      <c r="S238" s="54" t="s">
        <v>1273</v>
      </c>
      <c r="T238" s="57" t="s">
        <v>1075</v>
      </c>
      <c r="U238" s="57" t="s">
        <v>1274</v>
      </c>
      <c r="V238" s="57"/>
      <c r="W238" s="57" t="s">
        <v>86</v>
      </c>
      <c r="X238" s="147">
        <f ca="1">IF(ISBLANK(D238),"",IF('order-admin-units'!$I$1&lt;&gt;"y", "", IF((K238="")*(ISBLANK(D238)=FALSE), 'order-admin-units'!$B$1+1, VLOOKUP(K238, ordercountry, 2))))</f>
        <v>1</v>
      </c>
      <c r="Y238" s="147">
        <f ca="1">IF(ISBLANK(D238),"",IF('order-admin-units'!$I$1&lt;&gt;"y", "", IF(L238="", 'order-admin-units'!$B$2+1, VLOOKUP(K238&amp;"@"&amp;L238, orderadmin, 2))))</f>
        <v>7</v>
      </c>
      <c r="Z238" s="147" t="str">
        <f t="shared" si="29"/>
        <v>USATexasUvaldeLaguna</v>
      </c>
      <c r="AA238" s="147" t="str">
        <f t="shared" si="30"/>
        <v>Kukulcania arizonicaUSATexasUvaldeLagunachalk cliffs[N29.41912°, W100.00562°]D.C. Lowrie25/XII/1941</v>
      </c>
      <c r="AB238" s="147" t="str">
        <f t="shared" si="31"/>
        <v xml:space="preserve">Kukulcania arizonicaUSATexasUvaldeLagunachalk cliffs[N29.41912°, W100.00562°]D.C. Lowrie25/XII/1941AMNH </v>
      </c>
      <c r="AC238" s="147" t="str">
        <f t="shared" si="25"/>
        <v>Kukulcania arizonicaUSATexasUvaldeLagunachalk cliffs[N29.41912°, W100.00562°]D.C. Lowrie25/XII/1941</v>
      </c>
      <c r="AD238" s="11" t="str">
        <f t="shared" si="26"/>
        <v/>
      </c>
      <c r="AE238" s="11" t="str">
        <f t="array" ref="AE238">IF(ISBLANK(D238),"",IF(OR($H$2="y",$H$2="m"),IF(AA238=AA237,IF(OR(AB238=$AB$4:$AB237)=FALSE,AE237&amp;C238,AE237),"("&amp;C238)&amp;IF(AA238=AA239,IF(OR(AB239=$AB$4:$AB238)=FALSE,", ",""),") "),""))</f>
        <v/>
      </c>
      <c r="AF238" s="11" t="str">
        <f t="shared" si="27"/>
        <v/>
      </c>
      <c r="AG238" s="11" t="str">
        <f t="array" ref="AG238">IF(ISBLANK(D238),"",IF(OR($H$2="y",$H$2="m"),IF(AA238=AA237,IF(OR(AC238=$AC$4:$AC237)=FALSE,AG237&amp;AF238,AG237),"("&amp;AF238)&amp;IF(AA238=AA239,IF(OR(AC239=$AC$4:$AC238)=FALSE,", ",""),") "),""))</f>
        <v/>
      </c>
      <c r="AH238" s="10" t="str">
        <f>IF((ISBLANK(D238)),"",IF(D238=D237,AH237,"")&amp;IF(B237&lt;&gt;B238,((IF(ISBLANK(E238),$D$3&amp;"Non-type material: "&amp;$D$3,$D$3&amp;INDEX('type-categories'!$A$2:$B$100,MATCH(E238,'type-categories'!$A$2:$A$100,0),2)&amp;$D$3))),"")&amp;(IF(K238&lt;&gt;K237,$C$2&amp;K238&amp;$K$3&amp;$C$2&amp;" ",(IF(B238&lt;&gt;B237,$C$2&amp;K238&amp;$K$3&amp;$C$2&amp;" ",""))))&amp;(IF(L238="","",((IF(L238&lt;&gt;L237,$D$2&amp;L238&amp;$L$3&amp;$D$2&amp;" ",IF(B238&lt;&gt;B237,$D$2&amp;L238&amp;$L$3&amp;$D$2&amp;" ",""))))))&amp;(IF(M238="","",((IF(M238&lt;&gt;M237,$E$2&amp;M238&amp;$E$2&amp;","&amp;" ",IF(B238&lt;&gt;B237,$E$2&amp;M238&amp;$E$2&amp;",",""))))))&amp;(IF(N238="","",IF(N238&lt;&gt;N237,N238&amp;", ",IF(B238&lt;&gt;B237,N238&amp;", ",""))))&amp;(IF(ISBLANK(O238),"",(IF(O238&lt;&gt;O237,O238&amp;", ",IF(B238&lt;&gt;B237,O238&amp;", ","")))))&amp;(IF(ISBLANK(P238),"",(IF(P238&lt;&gt;P237,P238&amp;", ",IF(B238&lt;&gt;B237,P238&amp;", ",IF(Z238&lt;&gt;Z237,P238&amp;", ",""))))))&amp;(IF(ISBLANK(Q238),"",(IF(Q238&lt;&gt;Q237,Q238&amp;", ",IF(B238&lt;&gt;B237,Q238&amp;", ",IF(Z238&lt;&gt;Z237,Q238&amp;", ",""))))))&amp;(IF(ISBLANK(R238),"",(IF(R238&lt;&gt;R237,R238&amp;"m, ",IF(B238&lt;&gt;B237,R238&amp;"m, ",IF(Z238&lt;&gt;Z237,R238&amp;"m, ",""))))))&amp;IF(ISBLANK(S238),"",(IF(B238&lt;&gt;B237,S238&amp;", ",IF(S238&lt;&gt;S237,IF((Z238=Z237),"same locality "&amp;S238&amp;", ",S238&amp;", "),""))))&amp;(IF(ISBLANK(T238),"",(IF(T238&lt;&gt;T237,IF(ISBLANK(F$2),T238&amp;", ",T238&amp;" "&amp;F$2&amp;", "),(IF(B238&lt;&gt;B237,IF(ISBLANK(F$2),T238&amp;", ",T238&amp;" "&amp;F$2&amp;", "),(IF(Z238&lt;&gt;Z237,IF(ISBLANK(F$2),T238&amp;", ",T238&amp;" "&amp;F$2&amp;", "),IF((U238&lt;&gt;U237)*($G$2="Y"),"same collector, ","")))))))))&amp;(IF(ISBLANK(U238),"",(IF(U238&lt;&gt;U237,U238&amp;", ",(IF(B238&lt;&gt;B237,U238&amp;", ",IF(Z238&lt;&gt;Z237,U238&amp;", ",(IF(T238&lt;&gt;T237,IF((T238&lt;&gt;T237)*($G$2="Y"),"same date, ", ""),IF((T238=T237)*(U238=U237)*(S238&lt;&gt;S237)*($G$2="Y"),"same collector and date, ", ""))))))))))&amp;(IF(ISBLANK(V238),"",V238&amp;", "))&amp;IF((AA238&lt;&gt;AA239)*($H$2="y"),AD238&amp;AE238,IF((AA238&lt;&gt;AA239)*($H$2="m"),AD238&amp;AG238,IF(($H$2&lt;&gt;"m")*($H$2&lt;&gt;"Y"),(IF(F238=0,"",F238&amp;" "&amp;$F$4&amp;" "))&amp;(IF(G238=0,"",G238&amp;" "&amp;$G$4&amp;" "))&amp;(IF(H238=0,"",H238&amp;" "&amp;H$4&amp;" "))&amp;(IF(I238=0,"",I238&amp;" "&amp;$I$4&amp;" "))&amp;(IF(J238=0,"",J238&amp;" "&amp;$J$4&amp;" "))&amp;IF((ISBLANK(C238)),"","("&amp;C238&amp;")"),"")))&amp;IF((B238=B239)*(K238=K239)*(L238=L239)*(M238=M239),IF(($H$2&lt;&gt;"m")*($H$2&lt;&gt;"Y"), ", ", IF((ISNUMBER(FIND(")",AE238))), ", ", "")),IF((B238=B239)*(K238=K239)*(L238=L239),";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&lt;italics&gt;Terrell&lt;italics&gt;, 0.5 mile E Dryden, , [N30.04469°, W102.11438°], 14/I/1948, 1 #ff (AMNH ), Sanderson, , [N30.14241°, W102.39403°], S. Mulaik coll., 4/VII/1934, 1 #m (AMNH ); &lt;italics&gt;Travis&lt;italics&gt;, 12 miles W Jonestown, Turkey Bend of the Colorado River, , [N30.48709°, W98.07139°], B. Vogel coll., 25/X/1969, 1 #m (USNM ), Austin, , [N30.26715°, W97.74306°], 1903, 2 #m (AMNH ), Bull Creek, 7.5 miles NW Austin, , [N30.36327°, W97.7868°], B. Vogel coll., 13/IV/1969, 1 #m (USNM ); &lt;italics&gt;Uvalde&lt;italics&gt;, Laguna, chalk cliffs, , [N29.41912°, W100.00562°], D.C. Lowrie coll., 25/XII/1941, 1 #ff (AMNH ); </v>
      </c>
    </row>
    <row r="239" spans="1:34" s="1" customFormat="1" x14ac:dyDescent="0.25">
      <c r="A239" s="3">
        <f t="shared" si="28"/>
        <v>1</v>
      </c>
      <c r="B239" s="53" t="str">
        <f t="shared" si="32"/>
        <v>Kukulcania arizonica</v>
      </c>
      <c r="C239" s="57" t="s">
        <v>205</v>
      </c>
      <c r="D239" s="57" t="s">
        <v>204</v>
      </c>
      <c r="E239" s="57"/>
      <c r="F239" s="57">
        <v>0</v>
      </c>
      <c r="G239" s="57">
        <v>1</v>
      </c>
      <c r="H239" s="57">
        <v>2</v>
      </c>
      <c r="I239" s="57"/>
      <c r="J239" s="57"/>
      <c r="K239" s="57" t="s">
        <v>366</v>
      </c>
      <c r="L239" s="57" t="s">
        <v>90</v>
      </c>
      <c r="M239" s="54" t="s">
        <v>91</v>
      </c>
      <c r="N239" s="57" t="s">
        <v>1275</v>
      </c>
      <c r="O239" s="58" t="s">
        <v>86</v>
      </c>
      <c r="P239" s="58"/>
      <c r="Q239" s="58" t="s">
        <v>86</v>
      </c>
      <c r="R239" s="58"/>
      <c r="S239" s="54" t="s">
        <v>1276</v>
      </c>
      <c r="T239" s="57" t="s">
        <v>919</v>
      </c>
      <c r="U239" s="57" t="s">
        <v>1277</v>
      </c>
      <c r="V239" s="57"/>
      <c r="W239" s="57" t="s">
        <v>86</v>
      </c>
      <c r="X239" s="147">
        <f ca="1">IF(ISBLANK(D239),"",IF('order-admin-units'!$I$1&lt;&gt;"y", "", IF((K239="")*(ISBLANK(D239)=FALSE), 'order-admin-units'!$B$1+1, VLOOKUP(K239, ordercountry, 2))))</f>
        <v>1</v>
      </c>
      <c r="Y239" s="147">
        <f ca="1">IF(ISBLANK(D239),"",IF('order-admin-units'!$I$1&lt;&gt;"y", "", IF(L239="", 'order-admin-units'!$B$2+1, VLOOKUP(K239&amp;"@"&amp;L239, orderadmin, 2))))</f>
        <v>7</v>
      </c>
      <c r="Z239" s="147" t="str">
        <f t="shared" si="29"/>
        <v>USATexasVal VerdeLangtry</v>
      </c>
      <c r="AA239" s="147" t="str">
        <f t="shared" si="30"/>
        <v>Kukulcania arizonicaUSATexasVal VerdeLangtry[N29.80856°, W101.55968°]S. &amp; D. Mulaik3/VI/1941</v>
      </c>
      <c r="AB239" s="147" t="str">
        <f t="shared" si="31"/>
        <v xml:space="preserve">Kukulcania arizonicaUSATexasVal VerdeLangtry[N29.80856°, W101.55968°]S. &amp; D. Mulaik3/VI/1941AMNH </v>
      </c>
      <c r="AC239" s="147" t="str">
        <f t="shared" si="25"/>
        <v>Kukulcania arizonicaUSATexasVal VerdeLangtry[N29.80856°, W101.55968°]S. &amp; D. Mulaik3/VI/1941</v>
      </c>
      <c r="AD239" s="11" t="str">
        <f t="shared" si="26"/>
        <v/>
      </c>
      <c r="AE239" s="11" t="str">
        <f t="array" ref="AE239">IF(ISBLANK(D239),"",IF(OR($H$2="y",$H$2="m"),IF(AA239=AA238,IF(OR(AB239=$AB$4:$AB238)=FALSE,AE238&amp;C239,AE238),"("&amp;C239)&amp;IF(AA239=AA240,IF(OR(AB240=$AB$4:$AB239)=FALSE,", ",""),") "),""))</f>
        <v/>
      </c>
      <c r="AF239" s="11" t="str">
        <f t="shared" si="27"/>
        <v/>
      </c>
      <c r="AG239" s="11" t="str">
        <f t="array" ref="AG239">IF(ISBLANK(D239),"",IF(OR($H$2="y",$H$2="m"),IF(AA239=AA238,IF(OR(AC239=$AC$4:$AC238)=FALSE,AG238&amp;AF239,AG238),"("&amp;AF239)&amp;IF(AA239=AA240,IF(OR(AC240=$AC$4:$AC239)=FALSE,", ",""),") "),""))</f>
        <v/>
      </c>
      <c r="AH239" s="10" t="str">
        <f>IF((ISBLANK(D239)),"",IF(D239=D238,AH238,"")&amp;IF(B238&lt;&gt;B239,((IF(ISBLANK(E239),$D$3&amp;"Non-type material: "&amp;$D$3,$D$3&amp;INDEX('type-categories'!$A$2:$B$100,MATCH(E239,'type-categories'!$A$2:$A$100,0),2)&amp;$D$3))),"")&amp;(IF(K239&lt;&gt;K238,$C$2&amp;K239&amp;$K$3&amp;$C$2&amp;" ",(IF(B239&lt;&gt;B238,$C$2&amp;K239&amp;$K$3&amp;$C$2&amp;" ",""))))&amp;(IF(L239="","",((IF(L239&lt;&gt;L238,$D$2&amp;L239&amp;$L$3&amp;$D$2&amp;" ",IF(B239&lt;&gt;B238,$D$2&amp;L239&amp;$L$3&amp;$D$2&amp;" ",""))))))&amp;(IF(M239="","",((IF(M239&lt;&gt;M238,$E$2&amp;M239&amp;$E$2&amp;","&amp;" ",IF(B239&lt;&gt;B238,$E$2&amp;M239&amp;$E$2&amp;",",""))))))&amp;(IF(N239="","",IF(N239&lt;&gt;N238,N239&amp;", ",IF(B239&lt;&gt;B238,N239&amp;", ",""))))&amp;(IF(ISBLANK(O239),"",(IF(O239&lt;&gt;O238,O239&amp;", ",IF(B239&lt;&gt;B238,O239&amp;", ","")))))&amp;(IF(ISBLANK(P239),"",(IF(P239&lt;&gt;P238,P239&amp;", ",IF(B239&lt;&gt;B238,P239&amp;", ",IF(Z239&lt;&gt;Z238,P239&amp;", ",""))))))&amp;(IF(ISBLANK(Q239),"",(IF(Q239&lt;&gt;Q238,Q239&amp;", ",IF(B239&lt;&gt;B238,Q239&amp;", ",IF(Z239&lt;&gt;Z238,Q239&amp;", ",""))))))&amp;(IF(ISBLANK(R239),"",(IF(R239&lt;&gt;R238,R239&amp;"m, ",IF(B239&lt;&gt;B238,R239&amp;"m, ",IF(Z239&lt;&gt;Z238,R239&amp;"m, ",""))))))&amp;IF(ISBLANK(S239),"",(IF(B239&lt;&gt;B238,S239&amp;", ",IF(S239&lt;&gt;S238,IF((Z239=Z238),"same locality "&amp;S239&amp;", ",S239&amp;", "),""))))&amp;(IF(ISBLANK(T239),"",(IF(T239&lt;&gt;T238,IF(ISBLANK(F$2),T239&amp;", ",T239&amp;" "&amp;F$2&amp;", "),(IF(B239&lt;&gt;B238,IF(ISBLANK(F$2),T239&amp;", ",T239&amp;" "&amp;F$2&amp;", "),(IF(Z239&lt;&gt;Z238,IF(ISBLANK(F$2),T239&amp;", ",T239&amp;" "&amp;F$2&amp;", "),IF((U239&lt;&gt;U238)*($G$2="Y"),"same collector, ","")))))))))&amp;(IF(ISBLANK(U239),"",(IF(U239&lt;&gt;U238,U239&amp;", ",(IF(B239&lt;&gt;B238,U239&amp;", ",IF(Z239&lt;&gt;Z238,U239&amp;", ",(IF(T239&lt;&gt;T238,IF((T239&lt;&gt;T238)*($G$2="Y"),"same date, ", ""),IF((T239=T238)*(U239=U238)*(S239&lt;&gt;S238)*($G$2="Y"),"same collector and date, ", ""))))))))))&amp;(IF(ISBLANK(V239),"",V239&amp;", "))&amp;IF((AA239&lt;&gt;AA240)*($H$2="y"),AD239&amp;AE239,IF((AA239&lt;&gt;AA240)*($H$2="m"),AD239&amp;AG239,IF(($H$2&lt;&gt;"m")*($H$2&lt;&gt;"Y"),(IF(F239=0,"",F239&amp;" "&amp;$F$4&amp;" "))&amp;(IF(G239=0,"",G239&amp;" "&amp;$G$4&amp;" "))&amp;(IF(H239=0,"",H239&amp;" "&amp;H$4&amp;" "))&amp;(IF(I239=0,"",I239&amp;" "&amp;$I$4&amp;" "))&amp;(IF(J239=0,"",J239&amp;" "&amp;$J$4&amp;" "))&amp;IF((ISBLANK(C239)),"","("&amp;C239&amp;")"),"")))&amp;IF((B239=B240)*(K239=K240)*(L239=L240)*(M239=M240),IF(($H$2&lt;&gt;"m")*($H$2&lt;&gt;"Y"), ", ", IF((ISNUMBER(FIND(")",AE239))), ", ", "")),IF((B239=B240)*(K239=K240)*(L239=L240),";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&lt;italics&gt;Terrell&lt;italics&gt;, 0.5 mile E Dryden, , [N30.04469°, W102.11438°], 14/I/1948, 1 #ff (AMNH ), Sanderson, , [N30.14241°, W102.39403°], S. Mulaik coll., 4/VII/1934, 1 #m (AMNH ); &lt;italics&gt;Travis&lt;italics&gt;, 12 miles W Jonestown, Turkey Bend of the Colorado River, , [N30.48709°, W98.07139°], B. Vogel coll., 25/X/1969, 1 #m (USNM ), Austin, , [N30.26715°, W97.74306°], 1903, 2 #m (AMNH ), Bull Creek, 7.5 miles NW Austin, , [N30.36327°, W97.7868°], B. Vogel coll., 13/IV/1969, 1 #m (USNM ); &lt;italics&gt;Uvalde&lt;italics&gt;, Laguna, chalk cliffs, , [N29.41912°, W100.00562°], D.C. Lowrie coll., 25/XII/1941, 1 #ff (AMNH ); &lt;italics&gt;Val Verde&lt;italics&gt;, Langtry, , [N29.80856°, W101.55968°], S. &amp; D. Mulaik coll., 3/VI/1941, 1 #ff 2 imm. (AMNH ). </v>
      </c>
    </row>
    <row r="240" spans="1:34" s="1" customFormat="1" x14ac:dyDescent="0.25">
      <c r="A240" s="3">
        <f t="shared" si="28"/>
        <v>1</v>
      </c>
      <c r="B240" s="53" t="str">
        <f t="shared" si="32"/>
        <v>Kukulcania arizonica</v>
      </c>
      <c r="C240" s="57" t="s">
        <v>205</v>
      </c>
      <c r="D240" s="57" t="s">
        <v>204</v>
      </c>
      <c r="E240" s="57"/>
      <c r="F240" s="57">
        <v>0</v>
      </c>
      <c r="G240" s="57">
        <v>1</v>
      </c>
      <c r="H240" s="57">
        <v>2</v>
      </c>
      <c r="I240" s="57"/>
      <c r="J240" s="57"/>
      <c r="K240" s="57" t="s">
        <v>366</v>
      </c>
      <c r="L240" s="57" t="s">
        <v>530</v>
      </c>
      <c r="M240" s="54" t="s">
        <v>531</v>
      </c>
      <c r="N240" s="57" t="s">
        <v>86</v>
      </c>
      <c r="O240" s="58" t="s">
        <v>86</v>
      </c>
      <c r="P240" s="58"/>
      <c r="Q240" s="58" t="s">
        <v>86</v>
      </c>
      <c r="R240" s="58"/>
      <c r="S240" s="54" t="s">
        <v>1278</v>
      </c>
      <c r="T240" s="57"/>
      <c r="U240" s="57" t="s">
        <v>86</v>
      </c>
      <c r="V240" s="57"/>
      <c r="W240" s="57" t="s">
        <v>86</v>
      </c>
      <c r="X240" s="147">
        <f ca="1">IF(ISBLANK(D240),"",IF('order-admin-units'!$I$1&lt;&gt;"y", "", IF((K240="")*(ISBLANK(D240)=FALSE), 'order-admin-units'!$B$1+1, VLOOKUP(K240, ordercountry, 2))))</f>
        <v>1</v>
      </c>
      <c r="Y240" s="147">
        <f ca="1">IF(ISBLANK(D240),"",IF('order-admin-units'!$I$1&lt;&gt;"y", "", IF(L240="", 'order-admin-units'!$B$2+1, VLOOKUP(K240&amp;"@"&amp;L240, orderadmin, 2))))</f>
        <v>3</v>
      </c>
      <c r="Z240" s="147" t="str">
        <f t="shared" si="29"/>
        <v>USAUtahWashington</v>
      </c>
      <c r="AA240" s="147" t="str">
        <f t="shared" si="30"/>
        <v>Kukulcania arizonicaUSAUtahWashington[N37.13054°, W113.50829°]</v>
      </c>
      <c r="AB240" s="147" t="str">
        <f t="shared" si="31"/>
        <v xml:space="preserve">Kukulcania arizonicaUSAUtahWashington[N37.13054°, W113.50829°]AMNH </v>
      </c>
      <c r="AC240" s="147" t="str">
        <f t="shared" si="25"/>
        <v>Kukulcania arizonicaUSAUtahWashington[N37.13054°, W113.50829°]</v>
      </c>
      <c r="AD240" s="11" t="str">
        <f t="shared" si="26"/>
        <v/>
      </c>
      <c r="AE240" s="11" t="str">
        <f t="array" ref="AE240">IF(ISBLANK(D240),"",IF(OR($H$2="y",$H$2="m"),IF(AA240=AA239,IF(OR(AB240=$AB$4:$AB239)=FALSE,AE239&amp;C240,AE239),"("&amp;C240)&amp;IF(AA240=AA241,IF(OR(AB241=$AB$4:$AB240)=FALSE,", ",""),") "),""))</f>
        <v/>
      </c>
      <c r="AF240" s="11" t="str">
        <f t="shared" si="27"/>
        <v/>
      </c>
      <c r="AG240" s="11" t="str">
        <f t="array" ref="AG240">IF(ISBLANK(D240),"",IF(OR($H$2="y",$H$2="m"),IF(AA240=AA239,IF(OR(AC240=$AC$4:$AC239)=FALSE,AG239&amp;AF240,AG239),"("&amp;AF240)&amp;IF(AA240=AA241,IF(OR(AC241=$AC$4:$AC240)=FALSE,", ",""),") "),""))</f>
        <v/>
      </c>
      <c r="AH240" s="10" t="str">
        <f>IF((ISBLANK(D240)),"",IF(D240=D239,AH239,"")&amp;IF(B239&lt;&gt;B240,((IF(ISBLANK(E240),$D$3&amp;"Non-type material: "&amp;$D$3,$D$3&amp;INDEX('type-categories'!$A$2:$B$100,MATCH(E240,'type-categories'!$A$2:$A$100,0),2)&amp;$D$3))),"")&amp;(IF(K240&lt;&gt;K239,$C$2&amp;K240&amp;$K$3&amp;$C$2&amp;" ",(IF(B240&lt;&gt;B239,$C$2&amp;K240&amp;$K$3&amp;$C$2&amp;" ",""))))&amp;(IF(L240="","",((IF(L240&lt;&gt;L239,$D$2&amp;L240&amp;$L$3&amp;$D$2&amp;" ",IF(B240&lt;&gt;B239,$D$2&amp;L240&amp;$L$3&amp;$D$2&amp;" ",""))))))&amp;(IF(M240="","",((IF(M240&lt;&gt;M239,$E$2&amp;M240&amp;$E$2&amp;","&amp;" ",IF(B240&lt;&gt;B239,$E$2&amp;M240&amp;$E$2&amp;",",""))))))&amp;(IF(N240="","",IF(N240&lt;&gt;N239,N240&amp;", ",IF(B240&lt;&gt;B239,N240&amp;", ",""))))&amp;(IF(ISBLANK(O240),"",(IF(O240&lt;&gt;O239,O240&amp;", ",IF(B240&lt;&gt;B239,O240&amp;", ","")))))&amp;(IF(ISBLANK(P240),"",(IF(P240&lt;&gt;P239,P240&amp;", ",IF(B240&lt;&gt;B239,P240&amp;", ",IF(Z240&lt;&gt;Z239,P240&amp;", ",""))))))&amp;(IF(ISBLANK(Q240),"",(IF(Q240&lt;&gt;Q239,Q240&amp;", ",IF(B240&lt;&gt;B239,Q240&amp;", ",IF(Z240&lt;&gt;Z239,Q240&amp;", ",""))))))&amp;(IF(ISBLANK(R240),"",(IF(R240&lt;&gt;R239,R240&amp;"m, ",IF(B240&lt;&gt;B239,R240&amp;"m, ",IF(Z240&lt;&gt;Z239,R240&amp;"m, ",""))))))&amp;IF(ISBLANK(S240),"",(IF(B240&lt;&gt;B239,S240&amp;", ",IF(S240&lt;&gt;S239,IF((Z240=Z239),"same locality "&amp;S240&amp;", ",S240&amp;", "),""))))&amp;(IF(ISBLANK(T240),"",(IF(T240&lt;&gt;T239,IF(ISBLANK(F$2),T240&amp;", ",T240&amp;" "&amp;F$2&amp;", "),(IF(B240&lt;&gt;B239,IF(ISBLANK(F$2),T240&amp;", ",T240&amp;" "&amp;F$2&amp;", "),(IF(Z240&lt;&gt;Z239,IF(ISBLANK(F$2),T240&amp;", ",T240&amp;" "&amp;F$2&amp;", "),IF((U240&lt;&gt;U239)*($G$2="Y"),"same collector, ","")))))))))&amp;(IF(ISBLANK(U240),"",(IF(U240&lt;&gt;U239,U240&amp;", ",(IF(B240&lt;&gt;B239,U240&amp;", ",IF(Z240&lt;&gt;Z239,U240&amp;", ",(IF(T240&lt;&gt;T239,IF((T240&lt;&gt;T239)*($G$2="Y"),"same date, ", ""),IF((T240=T239)*(U240=U239)*(S240&lt;&gt;S239)*($G$2="Y"),"same collector and date, ", ""))))))))))&amp;(IF(ISBLANK(V240),"",V240&amp;", "))&amp;IF((AA240&lt;&gt;AA241)*($H$2="y"),AD240&amp;AE240,IF((AA240&lt;&gt;AA241)*($H$2="m"),AD240&amp;AG240,IF(($H$2&lt;&gt;"m")*($H$2&lt;&gt;"Y"),(IF(F240=0,"",F240&amp;" "&amp;$F$4&amp;" "))&amp;(IF(G240=0,"",G240&amp;" "&amp;$G$4&amp;" "))&amp;(IF(H240=0,"",H240&amp;" "&amp;H$4&amp;" "))&amp;(IF(I240=0,"",I240&amp;" "&amp;$I$4&amp;" "))&amp;(IF(J240=0,"",J240&amp;" "&amp;$J$4&amp;" "))&amp;IF((ISBLANK(C240)),"","("&amp;C240&amp;")"),"")))&amp;IF((B240=B241)*(K240=K241)*(L240=L241)*(M240=M241),IF(($H$2&lt;&gt;"m")*($H$2&lt;&gt;"Y"), ", ", IF((ISNUMBER(FIND(")",AE240))), ", ", "")),IF((B240=B241)*(K240=K241)*(L240=L241),"; ",". ")))</f>
        <v xml:space="preserve">&lt;boldsmallcaps&gt;Paratypes: &lt;boldsmallcaps&gt;&lt;boldsmallcaps&gt;USA.&lt;boldsmallcaps&gt; &lt;bold&gt;Arizona:&lt;bold&gt; &lt;italics&gt;Gila&lt;italics&gt;, 8 km N of Roosevelt Dam, , , [N33.82314°, W111.29501°], W. Ivie coll., 11/IV/1935, 1 #m 1 #ff (AMNH ), 1 #m 3 #ff 1 imm. (AMNH IFM-1198, IFM-1655), 8 miles N Roosevelt Dam, , (N33.75°, W111.25°), W. Ivie coll., 11/IV/1939, 1 #m 1 #ff 1 imm. (AMNH ), 1 #m 1 #ff (AMNH IFM-1531). &lt;boldsmallcaps&gt;Non-type material: &lt;boldsmallcaps&gt;&lt;boldsmallcaps&gt;Mexico.&lt;boldsmallcaps&gt; &lt;bold&gt;Chihuahua:&lt;bold&gt; &lt;italics&gt;12 miles NW Gran Morelos&lt;italics&gt;, , , [N28.33287°, W106.68477°], R. Smith coll., 16/VIII/1950, 1 #ff (AMNH ); &lt;italics&gt;23 miles S Chihuahua&lt;italics&gt;, , [N28.35459°, W106.26728°], E.J. Schlinger coll., 9/VII/1954, 1 #ff (UCB ); &lt;italics&gt;Las Canoas Babicora&lt;italics&gt;, , [N26.62389°, W106.40391°], W.J. Gertsch coll., 3/VII/1947, 1 #m 5 imm. (AMNH ); &lt;italics&gt;near Primavera&lt;italics&gt;, Cañon Prieta, , , W.J. Gertsch coll., 30/VI/1947, 1 #ff (AMNH ), 1 #ff (AMNH ); &lt;italics&gt;Samalayuca&lt;italics&gt;, , [N31.34139°, W106.47833°], W.J. Gertsch coll., 25/VI/1947, 3 #ff (AMNH ); &lt;italics&gt;Sierra de En Medio&lt;italics&gt;, Nogales Ranch, , [N30.98644°, W108.59738°, 1524–1737m], W.S. Creighton coll., 25–30/IX/1951, 1 #ff (AMNH ); &lt;italics&gt;Sierra del Nido&lt;italics&gt;, Arroyo del Álamo, , (N29.33333°, W106.83333°), V. Roth coll., 14/X/1969, 1 #ff (AMNH ); &lt;italics&gt;summit W of Primavera&lt;italics&gt;, , , W.J. Gertsch coll., 2/VII/1947, 1 #m 6 #ff 3 imm. (AMNH ), 3 #ff 10 imm. (AMNH ). &lt;bold&gt;Coahuila:&lt;bold&gt; &lt;italics&gt;1 mile S Cedritos&lt;italics&gt;, , [N27.45639°, W101.77°], R. Zweifel coll., 23/VI/1957, 2 #ff 3 imm. (AMNH ); &lt;italics&gt;20 miles E Saltillo&lt;italics&gt;, , [N25.45685°, W100.65425°], W.J. Gertsch &amp; V. Roth coll., 18/VII/1956, 1 #ff 3 imm. (AMNH ); &lt;italics&gt;20 miles E Saltillo on Rt. 40&lt;italics&gt;, , [N25.68679°, W100.60631°], F.A. Coyle coll., 3/VII/1982, 2 #ff 2 imm. (MCZ 39918); &lt;italics&gt;5 miles W Saltillo&lt;italics&gt;, , [N25.45212°, W101.08545°], Davis coll., 5/VII/1936, 1 #ff 1 imm. (AMNH ); &lt;italics&gt;56 km E Monclova&lt;italics&gt;, Cueva de Las Animas, , [N26.88366°, W100.92261°], W. Bell &amp; J. Reddell coll., 21/II/1966, 1 #ff (AMNH ); &lt;italics&gt;Muzquiz&lt;italics&gt;, Rancho Los Ojos, ,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 [N23.93455°, W104.8739°], W.J. Gertsch coll., 12/VIII/1947, 2 #ff 1 imm. (AMNH ); &lt;italics&gt;2 miles W Durango&lt;italics&gt;, on highway 40, , [N23.99556°, W104.73322°, 1928m], S.C. Willians coll., 10/VI/1969, 1 #ff (CAS 9060629); &lt;italics&gt;km 9 Carretera 36, between San Andres Atotonilco and La Laguna de Chaparra&lt;italics&gt;, , (N25.08843°, W105.5255°, 2095m), O. Francke et al. coll., 11/VIII/2005, 1 #ff (CNAN-Ar 8186); &lt;italics&gt;Palos Colorados&lt;italics&gt;, , [N24.03992°, W104.90891°, 2400m], W.J. Gertsch coll., 5/VIII/1947, 1 #ff (AMNH ); &lt;italics&gt;San Isidro&lt;italics&gt;, 60 miles NW Durango, , [N24.63946°, W105.20289°], W.J. Gertsch coll., 19/VIII/1947, 1 #ff (AMNH ). &lt;bold&gt;Nuevo León:&lt;bold&gt; &lt;italics&gt;29 miles W Linares&lt;italics&gt;, , [N24.74912°, W99.99261°], S.B. &amp; S.A. Mulaik coll., IX/1956, 4 #ff 2 imm. (AMNH ); &lt;italics&gt;6 miles S Micondra de Presa&lt;italics&gt;, creosote contry, , (N24°, W99.96667°), V. &amp; B. Roth coll., 17/II/1984, 1 #ff (CAS 9060612); &lt;italics&gt;Monterrey&lt;italics&gt;, , [N25.68661°, W100.31611°], R.H. Crandall coll., 30/XII/1940, 4 #ff 1 imm. (AMNH ). &lt;bold&gt;San Luis Potosí:&lt;bold&gt; &lt;italics&gt;Charcas&lt;italics&gt;, , [N23.12789°, W101.11362°], A.M. Chickering coll., VII/1934, 2 #ff 1 imm. (MCZ 39057); &lt;italics&gt;Charcas, hillside&lt;italics&gt;, , A.M. Chickering coll., 10/VII/1934, 2 #ff 2 imm. (MCZ 39056), same collector, 19/VII/1934, 3 #ff 1 imm. (MCZ 39055), same collector, 7/VII/1934, 3 #ff 1 imm. (MCZ 39063), same collector, 8/VII/1934, 1 #m 1 #ff 1 imm. (MCZ 39054); &lt;italics&gt;Highway 70, km 199&lt;italics&gt;, , , W. Graham coll., 22/II/1973, 1 #ff (AMNH ); &lt;italics&gt;Rt. 70, 70 miles W of Valles&lt;italics&gt;, under stones by roadside, , [N22.15313°, W100.93359°], J.A.L. Cooke coll., 19/II/1970, 1 #ff 2 imm. (AMNH ). &lt;bold&gt;Sonora:&lt;bold&gt; &lt;italics&gt;10 miles S Cananea&lt;italics&gt;, Sierra Manzanal, , [N30.73333°, W110.25°], V. Roth coll., 17/IX/1970, 3 #ff (AMNH ); &lt;italics&gt;10 miles S Nacorazi&lt;italics&gt;, Hwy. 10, entrance to old copper mine, , [N30.22803°, W109.72427°], B.A. Brance coll., 16/VIII/1959, 1 #ff (AMNH ); &lt;italics&gt;10 miles W Alamos&lt;italics&gt;, , [N27.08241°, W109.08339°], W.J. Gertsch coll., 19/VII/1954, 2 #ff 9 imm. (AMNH ); &lt;italics&gt;11 miles S Cumpas&lt;italics&gt;, , [N29.85812°, W109.66722°], V. Roth &amp; N. Bucknall coll., 3/X/1966, 1 #ff (AMNH ); &lt;italics&gt;30 miles W Cananea&lt;italics&gt;, , [N30.89231°, W110.68508°], D. Ubick coll., 8/VII/1975, 1 #ff (CAS 9060491); &lt;italics&gt;41 miles N of Guaymas on Rt. 15; on Microondas Rd.&lt;italics&gt;, , [N28.4952°, W111.04549°], F.A. Coyle coll., 19/V/1982, 1 #ff (MCZ 39050); &lt;italics&gt;5 miles W Álamos&lt;italics&gt;, , [N27.06427°, W109.01817°], D. Ubick coll., 12/VII/1975, 1 #ff (CAS 9060440); &lt;italics&gt;7 miles NE Tesopaco&lt;italics&gt;, thorn forest, , (N28.5°, W109.4°), V. Roth coll., 16/IX/1982, 1 #ff (AMNH ); &lt;italics&gt;8 miles W Tepoca&lt;italics&gt;, , (N29.3°, W109.17°, 914m), V. Roth coll., 6/VIII/1986, 1 #ff (CAS 9060614); &lt;italics&gt;Agua Caliente&lt;italics&gt;, , (N29.5°, W110.17°), V. &amp; B. Roth coll., 13/II/1988, 1 #ff (CAS 9058497); &lt;italics&gt;Álamos&lt;italics&gt;, , [N27.06427°, W109.01817°], V. Roth &amp; W. Gertsch coll., 7/VIII/1956, 1 #ff (AMNH ); &lt;italics&gt;Desemboque&lt;italics&gt;, , [N30.56833°, W113.00667°], B. Malkin coll., 15–31/VII/1935, 1 #m 3 #ff (AMNH ); &lt;italics&gt;Guaymas&lt;italics&gt;, in room in town, , [N27.91787°, W110.90894°], M. Cardenas coll., 6/XI/1944, 1 #ff (AMNH ); &lt;italics&gt;Hermosillo&lt;italics&gt;, , [N29.07297°, W110.95592°], B. Malkin coll., 18/VIII/1953, 1 #ff (AMNH ), B. Malkin &amp; V.E. Thatcher coll., 20/IX/1952, 1 #ff (AMNH ); &lt;italics&gt;Isla Medio&lt;italics&gt;, , , B. Osorio coll., 29/IV/1944, 1 #ff 3 imm. (AMNH ); &lt;italics&gt;Minas Nuevas&lt;italics&gt;, , [N27.06196°, W109.00735°], P. &amp; C. Vaurie coll., 8/VIII/1952, 1 #m (AMNH ); &lt;italics&gt;near Sierra Manzanal&lt;italics&gt;, oak, rocky, , [N30.73333°, W110.25°], 13/VII/1970, 1 #m (AMNH ); &lt;italics&gt;S. Puerto Libert.&lt;italics&gt;, Tidepool Beach, , (N29.45°, W112.4°), B. Roth coll., 26/III/1981, 1 #m (AMNH ); &lt;italics&gt;San Luis Río Colorado&lt;italics&gt;, , [N32.45189°, W114.77171°], V. Roth coll., 4/XII/1955, 1 #m (AMNH ); &lt;italics&gt;San Miguel de Horcasitas&lt;italics&gt;, , (N29.3°, W110.45°), V. Roth coll., 4/X/1966, 1 #ff (AMNH ); &lt;italics&gt;Sierra Álamos&lt;italics&gt;, , [N27.01482°, W108.74702°], (collector illegible) coll., , 1 #ff 1 imm. (AMNH ); &lt;italics&gt;Sierra de Los Ajos&lt;italics&gt;, , (N31.05°, W109.93333°), V. Roth coll., 20/VII/1971, 1 #ff (AMNH ). &lt;bold&gt;Tamaulipas:&lt;bold&gt; , , J.A.L. Cooke coll., 18/III/1972, 1 #ff 1 imm. (AMNH IFM-1633); &lt;italics&gt;10 miles S Reynosa&lt;italics&gt;, , [N25.87425°, W98.26907°], W.S. Creighton coll., 6/XI/1951, 1 #m 1 #ff (AMNH ); &lt;italics&gt;Highway 101, km 152.5&lt;italics&gt;, , [N24.10985°, W98.74616°], C. Soileau coll., 23/II/1973, 1 #ff (AMNH ); &lt;italics&gt;Mumulique Pass.&lt;italics&gt;, , , 25/XII/1947, 1 #ff (AMNH ). &lt;bold&gt;uncertain locality:&lt;bold&gt; &lt;italics&gt;San Diego, plain (? label illegible)&lt;italics&gt;, , A.M. Chickering coll., 20/VII/1934, 3 #ff 1 imm. (MCZ 39058). &lt;bold&gt;Zacatecas:&lt;bold&gt; &lt;italics&gt;27 miles NNW Fresnillo&lt;italics&gt;, , (N23.35°, W102.58°), J. &amp; W. Ivie coll., 7/IX/1964, 1 #ff (AMNH ); &lt;italics&gt;45 miles NE Zacatecas&lt;italics&gt;, , [N23.34835°, W102.27046°], L. Erickson &amp; M.E. Soleglad coll., 8/VIII/1974, 1 #ff (AMNH ); &lt;italics&gt;on route 45, 120 miles SE Durango&lt;italics&gt;, , [N23.40496°, W103.033°], A. Aschwanden coll., 8/IX/1961, 1 #ff (AMNH ). &lt;boldsmallcaps&gt;No data.&lt;boldsmallcaps&gt; , , , 2 #ff 4 imm. (AMNH ). &lt;boldsmallcaps&gt;USA.&lt;boldsmallcaps&gt; &lt;bold&gt;Arizona:&lt;bold&gt; &lt;italics&gt;Cochise&lt;italics&gt;, 1 Mile east of Portal, , (N31.92°, W109.15°), W.J. Gertsch coll., 20/II/1982, 1 #ff (AM KS.32580), 5 miles W Portal, , [N31.9107°, W109.22673°, 1600m], S. Johnson coll., 26/VII/1976, 1 #m (AMNH ), same collector, 29/VII/1976, 2 #m (AMNH IFM-1392), S.W.R.S., , [N31.9137°, W109.14145°, 1646m], D. Ubick coll., 7/VII/1972, 1 #m (DU 72.07.07), SWRS, , N. Platnick coll., 13–22/VIII/1972, 1 #ff 1 imm. (MCZ 145369), 9 miles W Portal, East Turkey Creek, , [N31.9137°, W109.14145°], W.J. Gertsch coll., 11/V/1972, 1 #ff (AMNH ), Bowie, , , [N32.32593°, W109.48706°], V. Roth coll., V/1972, 1 #ff (DU 72.05), Chiricahua Mountains, ,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 [N31.92981°, W109.38229°], Caziers &amp; Favreaus coll., 18/VIII/1974, 1 #ff (AMNH ), S.W.R.S., , D. Ubick coll., 19–22/VII/1975, 1 #m (DU 75.07.19), Turkey Cr. Near Forest, rt. 42, , S. Johnson coll., 20/VIII/1976, 1 #ff 5 imm. (AMNH ), 1 #ff (AMNH ), Lower Carr Canyon, Huachuca Mts., , , (N31.48787°, W110.40828°), W.J. Gertsch coll., 21/VII/1955, 1 #m 2 #ff 1 imm. (MACN-Ar 20557), near Portal, , [N31.9137°, W109.14145°], F.N. Young coll., 2/VII/1956, 1 #ff (AMNH ), Paradise, , [N31.93481°, W109.21895°, 1646m], F.W. Zweifel coll., XII/1998, 1 #ff (AMNH ), Portal, at house, ,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 [N34.86974°, W111.76099°], C.P. Kristensen coll., 17/XI/1980, 1 #ff (CAS 9060605); &lt;italics&gt;Graham&lt;italics&gt;, Safford, Mt. Graham, , [N32.83396°, W109.70758°], W.J. Gertsch &amp; V. Roth coll., 14/VII/1956, 2 #m 7 #ff 5 imm. (AMNH ), Solomonville, , , [N32.81412°, W109.62948°], D. &amp; S. Mulaik coll., 7/IX/1939, 1 #ff (AMNH ); &lt;italics&gt;Maricopa&lt;italics&gt;, 5 mi. E of Cave Creek, , [N33.83337°, W111.9507°], W. Eberhard coll., 3/VII/1965, 1 #ff (MCZ 145386), 6 mi. NE of Cave Creek, , W. Eberhard coll., VIII/1966, 2 #ff 2 imm. (MCZ 145387), Cactus, under rock, , [N33.59865°, W112.03043°], G. Langer coll., 23/II/1956, 1 #ff (MCZ 145375), Gila Bend, , (N32.95°, W112.7°), W. Ivie coll., 12/IX/1941, 1 #ff (AMNH ), Mesa, in box, ,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 [N33.44838°, W112.07404°], H.L. Stahnke coll., 26/X/1960, 1 #ff (MCZ 145381), same collector, 27/X/1969, 1 #ff (MCZ 145376), same collector, 6/XI/1960, 1 #ff (MCZ 145377), N. Banks coll., , 1 #ff (MCZ 145393), P. Martin coll., 14/II/1955, 1 #ff (MCZ 145373), W. Eberhard coll., IX/1964, 2 #ff (MCZ 145385), same collector, VII/1964, 1 #m 1 #ff 1 imm. (MCZ 145383), 1 #ff (MCZ 145384), Phoenix, grounds of Phoenix Zoo, , [N33.4499°, W111.9466°], C. Rickabaugh coll., VI/1987, 1 #ff (USNM ), Scottsdale, , [N33.49417°, W111.92605°], G. Teller coll., 20/III/1960, 1 #ff (MCZ 145379), Tempe, under brick, , [N33.42551°, W111.94001°], C. Fuller coll., 27/II/1956, 1 #ff (MCZ 145382), E. Amberg coll., 22/II/1956, 1 #m (MCZ 145378), H.L. Stahnke coll., 2/XI/1960, 1 #ff (MCZ 145380), same collector, 30/X/1960, 1 #m (MCZ 145417), Tempe, Arizona State University, bookstore, breakroom, , [N33.4234°, W111.928°], R. Meyer &amp; D. Dahlmeier coll., 8/VI/1988, 1 #m (USNM ), bookstore, near restroom, K. Wissman coll., 13/IV/1988, 1 #m 1 #ff (USNM ); &lt;italics&gt;Pima&lt;italics&gt;, base of Tortolita Mountains, southern side, found dead in swimming pool, , [N32.49035°, W111.06177°, 1000m], R.S. Beal coll., 25/VII/1984, 1 #ff (CAS 9057853), Buenos Aires NWR, Brown Canyon, at night in stream valley, under rocks and stone walls, ,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 (N31.73856°, W110.88673°), M.J. Ramírez coll., 28/II/2014, 1 #m (MACN-Ar 33844), Greaterville, , [N31.76398°, W110.75008°], S. &amp; D. Mulaik coll., 29/XII/1940, 1 #ff (AMNH ), Green Valley, , [N31.85425°, W110.9937°], II/1990, 1 #ff (AMNH ), Santa Catalina Mountains, Molimo Basin, under granite, , [N32.443°, W110.788°], D. Ubick coll., 28/VII/1997, 1 #ff (CAS 9060659), Tucson, , , [N32.22174°, W110.92648°], W. Ivie coll., VII–VIII/1935, 1 #m 2 #ff (AMNH IFM-1560), same locality [N32.22178°, W110.92645°], F. Russell coll., , 2 #ff (AMNH ), P. Steckler coll., VII–VIII/1935, 1 #m (MCZ 68732), 722 N. Avenida Calma, , [N32.23156°, W111.00647°], M.J. and A. O'Brien coll., summer/1985, 1 #m (MCZ 145394), near Tucson, , [N32.22174°, W110.92648°], W.W. Wheeler coll., 23/II/1931, 3 #ff (MCZ 145395); &lt;italics&gt;Pinal&lt;italics&gt;, Biosphere 2, WSW Oracle, , N32.5802°, W110.84899°, 1186m, M.J. Ramírez coll., 27/II/2016, 1 #ff (MACN-Ar 39469), Oak Flat, Tonto National Forest (MJR-Loc-250), , , (N33.30832°, W111.05859°, 1781m), M.J. Ramírez coll., 25/II/2016, 1 #ff (MACN-Ar 36219), S. Biosphere Rd. near Biosphere 2, WSW Oracle (MJR-Loc-150), desert, under rocks, , (N32.57426°, W110.85561°), M.J. Ramírez coll., 20–22/II/2013, 1 imm. (MACN-Ar 32717); &lt;italics&gt;Santa Cruz&lt;italics&gt;, Madera Canyon, , [N31.72509°, W110.88009°], 10/V/1945, 1 #ff (AMNH ), Nogales, , [N31.34038°, W110.93425°], S.P. Van Dupel coll., 4/IV/1921, 1 #ff (MCZ 145392); &lt;italics&gt;Townsend&lt;italics&gt;, , , , 2 #m (MCZ 68733); &lt;italics&gt;uncertain locality&lt;italics&gt;, García, , N. Banks coll., , 1 #m (MCZ 145371); &lt;italics&gt;Yavapai&lt;italics&gt;, 20 miles SW Prescott, , [N34.35076°, W112.7482°], W. Ivie coll., 8/IV/1935, 1 #ff (AMNH ), Bumble Bee (MJR-Loc-249), , (N34.18545°, W112.16866°, 1133m), M.J. Ramírez coll., 24/II/2016, 1 #ff (MACN-Ar 36218), Prescott, , [N34.54002°, W112.4685°], 11/VI/1987, 2 #m (AMNH ); &lt;italics&gt;Yuma&lt;italics&gt;, in greenhouse, , [N32.69265°, W114.62769°], D.M. Tuttle coll., 1/III/1977, 2 #ff (AMNH ), N. Banks coll., , 1 #ff (MCZ 145397), 4/V/1918, 1 #ff (AMNH ), XI/1949, 1 #ff (AMNH ), MACG, in warehouse, , II/1971, 1 #ff (AMNH ), Yuma, , D.M. Tuttle coll., 3/IX/1983, 4 #ff (AMNH ), P. Covingto coll., 13/II/1956, 1 #ff (MCZ 145396). &lt;bold&gt;California:&lt;bold&gt; &lt;italics&gt;Imperial&lt;italics&gt;, Brawley, , [N32.97866°, W115.53027°], J.Y. Sandoval coll., XII/1971, 1 #ff (USNM ), , 1 #ff 10 imm. (USNM ), Imperial Valley, , [N32.73755°, W114.9633°], V. Roth coll., V/1960, 1 #m (AMNH ); &lt;italics&gt;Riverside&lt;italics&gt;, Blythe, in garage, , [N33.61777°, W114.58826°, 76m], E. Sanders coll., 11/VII/1935, 2 #m 1 #ff (MCZ 145398), same locality [N33.61777°, W114.58826°], Linsley, MacSwain &amp; R.F. Smith coll., 12/VII/1945, 1 #m (AMNH ), P.D. Hurd &amp; W.F. Barr coll., 9/VIII/1946, 1 #m (AMNH ); &lt;italics&gt;San Bernardino&lt;italics&gt;, San Bernardino, 389 Court Street, , [N34.10835°, W117.28977°], Minnoo B. Madon coll., 24/VIII/1967, 1 #m (CAS 9058473). &lt;bold&gt;Nevada:&lt;bold&gt; &lt;italics&gt;Clark&lt;italics&gt;, area Indian Springs, , desert house on desert, , [N36.56968°, W115.67058°], F.E. Russell coll., 27/VI/1961, 2 #ff (AMNH ), Lake Mead, , [N36.0056°, W114.8052°], S. Schwab coll., V/1968, 1 #m (USNM ). &lt;bold&gt;New Mexico:&lt;bold&gt; &lt;italics&gt;Bernalillo&lt;italics&gt;, Albuquerque, , [N35.08533°, W106.60555°], N. Banks coll., , 2 #ff 3 imm. (MCZ 145399); &lt;italics&gt;Catron&lt;italics&gt;, 13 miles NE Glenwood, Deep Creek, , [N33.48698°, W108.93296°], A. Grubbs coll., 30/VII/1979, 1 #ff (AMNH ), Sierra, Gila National Forest, 19 km W Hillsboro, highway 90, , [N33.50184°, W108.62222°], S.C. Willians coll., 16/VIII/1974, 1 #ff (CAS 9060619); &lt;italics&gt;Dona Ana&lt;italics&gt;, Las Cruces, , Chihuahua desert scrub, around house, , (N32.31994°, W106.76365°), L. Prendini &amp; M. Nishiguchi coll., 12/IX/2002, 1 #m (AMNH ), Organ Mountains, Aguirre Springs National Recreation Area, oak-juniper, under granite, , [N32.32612°, W106.55599°], D. Ubick coll., 9/IX/1989, 1 #ff (CAS 9060415); &lt;italics&gt;Eddy&lt;italics&gt;, Carlsbad Caverns National Park, found house, , [N32.14786°, W104.55671°], W.C. Welboun coll., 2/V/1975, 1 #m (AMNH ); &lt;italics&gt;Hidalgo&lt;italics&gt;, 5 miles NE Lordsburg, , , [N32.41576°, W108.67974°], W. Ivie coll., 8/IX/1941, 1 #ff (AMNH ), 7 miles W Animas, , [N31.93587°, W108.93072°], B. Tomberlin &amp; T. Snell coll., 26/VI/1988, 1 #ff (AMNH ), 8 miles SE Rodeo, Peloncillo Mountains, , [N31.82969°, W109.03504°], J.O. Hood coll., 14/VII/1954, 1 #m 1 #ff (AMNH ), Guadalupe Canyon, , , [N31.42644°, W109.04506°], V. Roth &amp; T. Gee coll., 15/VII/1994, 1 #m (CAS 9057590); &lt;italics&gt;Luna&lt;italics&gt;, Deming, around house, , [N32.2687°, W107.75864°], S.E. Ruebush coll., 1976, 2 #ff (MCZ 145400); &lt;italics&gt;San Miguel&lt;italics&gt;, 8 miles E Rowe, , [N35.4164°, W105.56031°], C.C. Hoff coll., , 1 #ff (AMNH ); &lt;italics&gt;Sandoval&lt;italics&gt;, Los Alamos, Bandelier National Monument, , [N35.76506°, W106.32205°, 91m], W. Pippin coll., VI/1979, 1 #ff (CAS 9060632); &lt;italics&gt;Santa Fe&lt;italics&gt;, Santa Fe, W of Santa Fé, under rock, , [N35.68698°, W105.9378°], D.C. Lowrie coll., 10/X/1977, 1 #m (AMNH ), SW of Santa Fe, , , D.C.Lowrie coll., 27/VIII/1977, 1 #ff (AMNH ); &lt;italics&gt;Valencia&lt;italics&gt;, 5 miles SE Suwanee, , (N34.9°, W107.08333°), W. Ivie coll., 5/IX/1941, 1 #ff (AMNH ). &lt;bold&gt;no further locality:&lt;bold&gt; , , , 1 #ff 4 imm. (AMNH ). &lt;bold&gt;Oklahoma:&lt;bold&gt; &lt;italics&gt;Comanche&lt;italics&gt;, Wichita Mts., , [N34.75951°, W98.6434°], C.J. Goodnight coll., 3/IX/1949, 1 #ff 1 imm. (AMNH ); &lt;italics&gt;Grady&lt;italics&gt;, Chickasha, Washita R. Bank, , [N35.05257°, W97.93643°], L. Hook coll., 4/VI/1944, 1 #m (AMNH ). &lt;bold&gt;Texas:&lt;bold&gt; &lt;italics&gt;Archer&lt;italics&gt;, Wichita Falls, Lake Kickapoo, , [N33.6458°, W98.82249°], J.Y. Sandoval coll., 28/VI/1968, 1 #ff 3 imm. (USNM ); &lt;italics&gt;Bexar&lt;italics&gt;, 0.5 mi N Heliotes, , , [N29.57801°, W98.68975°], D. Campbell &amp; P.R. Craig coll., 4/V/1960, 2 #ff (CAS 9057577), Bandera, near Helotes, under rocks, , [N29.54947°, W98.66298°], E. Nelson coll., 5/VIII/1973, 1 #ff (MCZ 145401), Helotes creek, , , [N29.63222°, W98.71755°], S.A. Murray coll., 11/X/1940, 1 #ff (AMNH ); &lt;italics&gt;Blanco&lt;italics&gt;, 1 mi N of Rt. 290 on Rd. 3232 to Pedernales Falls State Park, , [N30.30807°, W98.25773°], F. Coyle coll., 11/V/1982, 1 #ff (MCZ 145402); &lt;italics&gt;Brewster&lt;italics&gt;, Basin of Chisos Mountains, , [N29.27°, W103.3°], W. Necker coll., summer/1937, 1 #ff (AMNH ), Big Bend National Park, Chisos Basin, campgroud area, , [N29.2499°, W103.25016°], E. Sabath coll., 24–25/V/1967, 1 #ff (MCZ 145403), headquarters building, Panther Junction, , E. Sabath coll., 24–25/V/1967, 1 #ff (MCZ 145404), Chisos Mountains, , under stones, , [N29.27°, W103.3°, 1676–1859m], W.L. Necker &amp; D.C. Lowrie coll., 1937, 1 #ff (AMNH ), same locality [N29.27°, W103.3°, 2286m], same collector, VII/1937, 2 #ff (AMNH ), Big Bend State Park, , [N29.26665°, W103.29873°], W.J. Gertsch coll., 28/IX/1950, 1 #m 2 #ff 3 imm. (AMNH ), The Basin, , [N29.27°, W103.3°], C. Soileau coll., 27/I/1973, 1 #ff (AMNH ), Marathon, , , [N30.20517°, W103.24462°], M.A. Cazier coll., 12/VI/1948, 1 #ff o imm. (AMNH ), Presidio, MSU Dalquest Research Site, 18 rd mi NE Sauceda, under rocks, desert scrub, , (N29.55667°, W103.79417°), N. Platnick &amp; D. Ubick coll., 4/X/2005, 1 #ff (AMNH ), Window Trail, , under large rock, , [N29.27553°, W103.31621°], C.L. Reid coll., 17/IX/1960, 1 #ff (MCZ 145405); &lt;italics&gt;Burnet&lt;italics&gt;, Hays, 4 km NW Wimberley, at Little Twin Sisters Peaks, , (N30.51667°, W98.11667°), W.E. Steiner et al. coll., 9–10/III/1995, 1 #ff (USNM ); &lt;italics&gt;Cameron&lt;italics&gt;, Leguna Atascosa Wildlife Refuge, east shore of Cayo Atascosa, near damsite, , [N26.22835°, W97.34865°], 29/I/1959, 1 #ff (AMNH ); &lt;italics&gt;Dallas&lt;italics&gt;, , , [N32.77666°, W96.79699°], E.P.C. coll., spring/1940, 1 #m (MCZ 145406); &lt;italics&gt;Denton&lt;italics&gt;, in dormitory, , [N33.21484°, W97.13307°], 30/X/1945, 1 #m (MCZ 145407), Frame St., under stones, , [N33.22401°, W97.12472°], 15/VII/1944, 1 #ff (MCZ 145409), TSCW campus, , [N33.21484°, W97.13307°], 1/IV/1946, 1 #ff (MCZ 145408); &lt;italics&gt;Gillespie&lt;italics&gt;, Llano, 27.8 miles N Fredericksburg, ict. 16 and 965, , [N30.2752°, W98.87198°], J.C. Cokendolpher coll., 13/III/1982, 1 #ff (AMNH ); &lt;italics&gt;Hays&lt;italics&gt;, 2.2 mi W of San Marcos, , , [N29.88328°, W97.94139°], H. Campbell &amp; H. Campbell coll., 1/IV/1961, 1 imm. (CAS 9057630); &lt;italics&gt;Jeff Davis&lt;italics&gt;, Davis, Davis Mountain junction, , [N30.75015°, W104.0838°], C. &amp; P. Vaurie coll., 9/VII/1948, 2 #m (AMNH ), Fort Davis, walnut grove, , [N30.58821°, W103.89463°], D. Ubick coll., 11/VIII/1981, 1 #ff (DU 81.08.11); &lt;italics&gt;Kerr&lt;italics&gt;, Hunt, MO Ranch, 10 mi. W of Hunt, , [N30.07104°, W99.33798°], R.O. Albert coll., 20/IV/1962, 1 #ff (MCZ 145410), Kerrville, , , [N30.04743°, W99.14032°], S. &amp; D. Mulaik coll., VII/1940, 1 #ff (AMNH ), Raven Ranch, , , A. Mulaik coll., VI/1941, 2 #ff (AMNH ), S. &amp; D. Mulaik coll., IV/1941, 2 #ff 1 imm. (AMNH ), same collector, VI/1941, 1 #ff (AMNH ), same locality [N30.09453°, W99.45616°], D. Mulaik coll., VIII/1939, 1 #m 2 imm. (AMNH ); &lt;italics&gt;Lampasas&lt;italics&gt;, 2 miles S Lampasas, on Route 281, under rocks, , [N31.06378°, W98.1817°], 24/XII/1941, 1 #ff 1 imm. (AMNH ), D.C. Lowrie coll., same date, 1 #ff (AMNH ); &lt;italics&gt;Llano&lt;italics&gt;, 23 miles SE Llano, , , [N30.53875°, W98.94858°], B. Vogel coll., 14/III/1970, 1 #ff 1 imm. (USNM ); &lt;italics&gt;Mason&lt;italics&gt;, Mason, , [N30.74879°, W99.23061°], J. Rosen &amp; R. Schrammel coll., 15/IV/1961, 2 #m 6 imm. (AMNH ); &lt;italics&gt;Montague&lt;italics&gt;, Montaque, 3 miles SW Forestburg, , [N33.53316°, W97.55669°], B. Patterson coll., 12/V/1951, 1 #ff (FMNH 2857676), same collector, 18–24/IV/1954, 1 #ff (FMNH 2857672); &lt;italics&gt;Presidio&lt;italics&gt;, Big Bend Ranch State Park, Natural Arca, , , [N29.47°, W103.95667°], T.G. Anton coll., 7/VII/1994, 1 #ff (FMNH 104076), Big Bend Ranch State Park, Sauceda, desert scrub, under volcanic rocks, , (N29.47°, W103.95667°), D. Ubick coll., 3–8/X/2005, 1 imm. (AMNH ), Porvenir, , [N30.41848°, W104.84438°], J.H. Quinn coll., 1/XI/1946, 1 #ff (FMNH 2857675), same collector, 23/X/1946, 1 #ff (FMNH 2857682), same collector, 6/XI/1946, 1 imm. (FMNH 2857678), J.M. Schmidt coll., 23/X/1946, 1 #ff (FMNH 2857681); &lt;italics&gt;Taylor&lt;italics&gt;, Abilene, , [N32.44874°, W99.73314°], M.M. Wills coll., summer/1943, 1 #m 1 imm. (AMNH ); &lt;italics&gt;Terrell&lt;italics&gt;, 0.5 mile E Dryden, , [N30.04469°, W102.11438°], 14/I/1948, 1 #ff (AMNH ), Sanderson, , [N30.14241°, W102.39403°], S. Mulaik coll., 4/VII/1934, 1 #m (AMNH ); &lt;italics&gt;Travis&lt;italics&gt;, 12 miles W Jonestown, Turkey Bend of the Colorado River, , [N30.48709°, W98.07139°], B. Vogel coll., 25/X/1969, 1 #m (USNM ), Austin, , [N30.26715°, W97.74306°], 1903, 2 #m (AMNH ), Bull Creek, 7.5 miles NW Austin, , [N30.36327°, W97.7868°], B. Vogel coll., 13/IV/1969, 1 #m (USNM ); &lt;italics&gt;Uvalde&lt;italics&gt;, Laguna, chalk cliffs, , [N29.41912°, W100.00562°], D.C. Lowrie coll., 25/XII/1941, 1 #ff (AMNH ); &lt;italics&gt;Val Verde&lt;italics&gt;, Langtry, , [N29.80856°, W101.55968°], S. &amp; D. Mulaik coll., 3/VI/1941, 1 #ff 2 imm. (AMNH ). &lt;bold&gt;Utah:&lt;bold&gt; &lt;italics&gt;Washington&lt;italics&gt;, , [N37.13054°, W113.50829°], , 1 #ff 2 imm. (AMNH ). </v>
      </c>
    </row>
    <row r="241" spans="1:34" s="1" customFormat="1" x14ac:dyDescent="0.25">
      <c r="A241" s="3">
        <f t="shared" si="28"/>
        <v>2</v>
      </c>
      <c r="B241" s="53" t="str">
        <f t="shared" si="32"/>
        <v>Kukulcania bajacaliht</v>
      </c>
      <c r="C241" s="54" t="s">
        <v>218</v>
      </c>
      <c r="D241" s="60" t="s">
        <v>208</v>
      </c>
      <c r="E241" s="60" t="s">
        <v>133</v>
      </c>
      <c r="F241" s="54">
        <v>0</v>
      </c>
      <c r="G241" s="54">
        <v>1</v>
      </c>
      <c r="H241" s="54">
        <v>0</v>
      </c>
      <c r="I241" s="54"/>
      <c r="J241" s="54"/>
      <c r="K241" s="54" t="s">
        <v>49</v>
      </c>
      <c r="L241" s="54" t="s">
        <v>395</v>
      </c>
      <c r="M241" s="54" t="s">
        <v>429</v>
      </c>
      <c r="N241" s="54" t="s">
        <v>430</v>
      </c>
      <c r="O241" s="54" t="s">
        <v>86</v>
      </c>
      <c r="P241" s="54" t="s">
        <v>431</v>
      </c>
      <c r="Q241" s="54" t="s">
        <v>432</v>
      </c>
      <c r="R241" s="54"/>
      <c r="S241" s="54" t="s">
        <v>433</v>
      </c>
      <c r="T241" s="54" t="s">
        <v>434</v>
      </c>
      <c r="U241" s="54" t="s">
        <v>435</v>
      </c>
      <c r="V241" s="57"/>
      <c r="W241" s="57" t="s">
        <v>86</v>
      </c>
      <c r="X241" s="147">
        <f ca="1">IF(ISBLANK(D241),"",IF('order-admin-units'!$I$1&lt;&gt;"y", "", IF((K241="")*(ISBLANK(D241)=FALSE), 'order-admin-units'!$B$1+1, VLOOKUP(K241, ordercountry, 2))))</f>
        <v>2</v>
      </c>
      <c r="Y241" s="147">
        <f ca="1">IF(ISBLANK(D241),"",IF('order-admin-units'!$I$1&lt;&gt;"y", "", IF(L241="", 'order-admin-units'!$B$2+1, VLOOKUP(K241&amp;"@"&amp;L241, orderadmin, 2))))</f>
        <v>7</v>
      </c>
      <c r="Z241" s="147" t="str">
        <f t="shared" si="29"/>
        <v>MexicoBaja California SurSierra de la LagunaAgua de La Palma</v>
      </c>
      <c r="AA241" s="147" t="str">
        <f t="shared" si="30"/>
        <v>Kukulcania bajacalihtMexicoBaja California SurSierra de la LagunaAgua de La Palmalow junglehand collecting[N23.56667°, W110°, 150m]A. Cota11/XII/1986</v>
      </c>
      <c r="AB241" s="147" t="str">
        <f t="shared" si="31"/>
        <v>Kukulcania bajacalihtMexicoBaja California SurSierra de la LagunaAgua de La Palmalow junglehand collecting[N23.56667°, W110°, 150m]A. Cota11/XII/1986CAECIB 342</v>
      </c>
      <c r="AC241" s="147" t="str">
        <f t="shared" si="25"/>
        <v>Kukulcania bajacalihtMexicoBaja California SurSierra de la LagunaAgua de La Palmalow junglehand collecting[N23.56667°, W110°, 150m]A. Cota11/XII/1986</v>
      </c>
      <c r="AD241" s="11" t="str">
        <f t="shared" si="26"/>
        <v/>
      </c>
      <c r="AE241" s="11" t="str">
        <f t="array" ref="AE241">IF(ISBLANK(D241),"",IF(OR($H$2="y",$H$2="m"),IF(AA241=AA240,IF(OR(AB241=$AB$4:$AB240)=FALSE,AE240&amp;C241,AE240),"("&amp;C241)&amp;IF(AA241=AA242,IF(OR(AB242=$AB$4:$AB241)=FALSE,", ",""),") "),""))</f>
        <v/>
      </c>
      <c r="AF241" s="11" t="str">
        <f t="shared" si="27"/>
        <v/>
      </c>
      <c r="AG241" s="11" t="str">
        <f t="array" ref="AG241">IF(ISBLANK(D241),"",IF(OR($H$2="y",$H$2="m"),IF(AA241=AA240,IF(OR(AC241=$AC$4:$AC240)=FALSE,AG240&amp;AF241,AG240),"("&amp;AF241)&amp;IF(AA241=AA242,IF(OR(AC242=$AC$4:$AC241)=FALSE,", ",""),") "),""))</f>
        <v/>
      </c>
      <c r="AH241" s="10" t="str">
        <f>IF((ISBLANK(D241)),"",IF(D241=D240,AH240,"")&amp;IF(B240&lt;&gt;B241,((IF(ISBLANK(E241),$D$3&amp;"Non-type material: "&amp;$D$3,$D$3&amp;INDEX('type-categories'!$A$2:$B$100,MATCH(E241,'type-categories'!$A$2:$A$100,0),2)&amp;$D$3))),"")&amp;(IF(K241&lt;&gt;K240,$C$2&amp;K241&amp;$K$3&amp;$C$2&amp;" ",(IF(B241&lt;&gt;B240,$C$2&amp;K241&amp;$K$3&amp;$C$2&amp;" ",""))))&amp;(IF(L241="","",((IF(L241&lt;&gt;L240,$D$2&amp;L241&amp;$L$3&amp;$D$2&amp;" ",IF(B241&lt;&gt;B240,$D$2&amp;L241&amp;$L$3&amp;$D$2&amp;" ",""))))))&amp;(IF(M241="","",((IF(M241&lt;&gt;M240,$E$2&amp;M241&amp;$E$2&amp;","&amp;" ",IF(B241&lt;&gt;B240,$E$2&amp;M241&amp;$E$2&amp;",",""))))))&amp;(IF(N241="","",IF(N241&lt;&gt;N240,N241&amp;", ",IF(B241&lt;&gt;B240,N241&amp;", ",""))))&amp;(IF(ISBLANK(O241),"",(IF(O241&lt;&gt;O240,O241&amp;", ",IF(B241&lt;&gt;B240,O241&amp;", ","")))))&amp;(IF(ISBLANK(P241),"",(IF(P241&lt;&gt;P240,P241&amp;", ",IF(B241&lt;&gt;B240,P241&amp;", ",IF(Z241&lt;&gt;Z240,P241&amp;", ",""))))))&amp;(IF(ISBLANK(Q241),"",(IF(Q241&lt;&gt;Q240,Q241&amp;", ",IF(B241&lt;&gt;B240,Q241&amp;", ",IF(Z241&lt;&gt;Z240,Q241&amp;", ",""))))))&amp;(IF(ISBLANK(R241),"",(IF(R241&lt;&gt;R240,R241&amp;"m, ",IF(B241&lt;&gt;B240,R241&amp;"m, ",IF(Z241&lt;&gt;Z240,R241&amp;"m, ",""))))))&amp;IF(ISBLANK(S241),"",(IF(B241&lt;&gt;B240,S241&amp;", ",IF(S241&lt;&gt;S240,IF((Z241=Z240),"same locality "&amp;S241&amp;", ",S241&amp;", "),""))))&amp;(IF(ISBLANK(T241),"",(IF(T241&lt;&gt;T240,IF(ISBLANK(F$2),T241&amp;", ",T241&amp;" "&amp;F$2&amp;", "),(IF(B241&lt;&gt;B240,IF(ISBLANK(F$2),T241&amp;", ",T241&amp;" "&amp;F$2&amp;", "),(IF(Z241&lt;&gt;Z240,IF(ISBLANK(F$2),T241&amp;", ",T241&amp;" "&amp;F$2&amp;", "),IF((U241&lt;&gt;U240)*($G$2="Y"),"same collector, ","")))))))))&amp;(IF(ISBLANK(U241),"",(IF(U241&lt;&gt;U240,U241&amp;", ",(IF(B241&lt;&gt;B240,U241&amp;", ",IF(Z241&lt;&gt;Z240,U241&amp;", ",(IF(T241&lt;&gt;T240,IF((T241&lt;&gt;T240)*($G$2="Y"),"same date, ", ""),IF((T241=T240)*(U241=U240)*(S241&lt;&gt;S240)*($G$2="Y"),"same collector and date, ", ""))))))))))&amp;(IF(ISBLANK(V241),"",V241&amp;", "))&amp;IF((AA241&lt;&gt;AA242)*($H$2="y"),AD241&amp;AE241,IF((AA241&lt;&gt;AA242)*($H$2="m"),AD241&amp;AG241,IF(($H$2&lt;&gt;"m")*($H$2&lt;&gt;"Y"),(IF(F241=0,"",F241&amp;" "&amp;$F$4&amp;" "))&amp;(IF(G241=0,"",G241&amp;" "&amp;$G$4&amp;" "))&amp;(IF(H241=0,"",H241&amp;" "&amp;H$4&amp;" "))&amp;(IF(I241=0,"",I241&amp;" "&amp;$I$4&amp;" "))&amp;(IF(J241=0,"",J241&amp;" "&amp;$J$4&amp;" "))&amp;IF((ISBLANK(C241)),"","("&amp;C241&amp;")"),"")))&amp;IF((B241=B242)*(K241=K242)*(L241=L242)*(M241=M242),IF(($H$2&lt;&gt;"m")*($H$2&lt;&gt;"Y"), ", ", IF((ISNUMBER(FIND(")",AE241))), ", ", "")),IF((B241=B242)*(K241=K242)*(L241=L242),";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v>
      </c>
    </row>
    <row r="242" spans="1:34" s="1" customFormat="1" x14ac:dyDescent="0.25">
      <c r="A242" s="3">
        <f t="shared" si="28"/>
        <v>2</v>
      </c>
      <c r="B242" s="53" t="str">
        <f t="shared" si="32"/>
        <v>Kukulcania bajacalipt</v>
      </c>
      <c r="C242" s="57" t="s">
        <v>205</v>
      </c>
      <c r="D242" s="57" t="s">
        <v>208</v>
      </c>
      <c r="E242" s="57" t="s">
        <v>134</v>
      </c>
      <c r="F242" s="57">
        <v>1</v>
      </c>
      <c r="G242" s="57">
        <v>0</v>
      </c>
      <c r="H242" s="57">
        <v>0</v>
      </c>
      <c r="I242" s="57"/>
      <c r="J242" s="57"/>
      <c r="K242" s="57" t="s">
        <v>49</v>
      </c>
      <c r="L242" s="57" t="s">
        <v>395</v>
      </c>
      <c r="M242" s="54" t="s">
        <v>415</v>
      </c>
      <c r="N242" s="57" t="s">
        <v>86</v>
      </c>
      <c r="O242" s="58" t="s">
        <v>86</v>
      </c>
      <c r="P242" s="58"/>
      <c r="Q242" s="58" t="s">
        <v>86</v>
      </c>
      <c r="R242" s="58"/>
      <c r="S242" s="54" t="s">
        <v>416</v>
      </c>
      <c r="T242" s="57" t="s">
        <v>417</v>
      </c>
      <c r="U242" s="57" t="s">
        <v>1315</v>
      </c>
      <c r="V242" s="57"/>
      <c r="W242" s="57" t="s">
        <v>86</v>
      </c>
      <c r="X242" s="147">
        <f ca="1">IF(ISBLANK(D242),"",IF('order-admin-units'!$I$1&lt;&gt;"y", "", IF((K242="")*(ISBLANK(D242)=FALSE), 'order-admin-units'!$B$1+1, VLOOKUP(K242, ordercountry, 2))))</f>
        <v>2</v>
      </c>
      <c r="Y242" s="147">
        <f ca="1">IF(ISBLANK(D242),"",IF('order-admin-units'!$I$1&lt;&gt;"y", "", IF(L242="", 'order-admin-units'!$B$2+1, VLOOKUP(K242&amp;"@"&amp;L242, orderadmin, 2))))</f>
        <v>7</v>
      </c>
      <c r="Z242" s="147" t="str">
        <f t="shared" si="29"/>
        <v>MexicoBaja California SurComitán</v>
      </c>
      <c r="AA242" s="147" t="str">
        <f t="shared" si="30"/>
        <v>Kukulcania bajacaliptMexicoBaja California SurComitán[N24.13151°, W110.42446°]M. Jiménez2/X/1986</v>
      </c>
      <c r="AB242" s="147" t="str">
        <f t="shared" si="31"/>
        <v xml:space="preserve">Kukulcania bajacaliptMexicoBaja California SurComitán[N24.13151°, W110.42446°]M. Jiménez2/X/1986AMNH </v>
      </c>
      <c r="AC242" s="147" t="str">
        <f t="shared" si="25"/>
        <v>Kukulcania bajacaliptMexicoBaja California SurComitán[N24.13151°, W110.42446°]M. Jiménez2/X/1986</v>
      </c>
      <c r="AD242" s="11" t="str">
        <f t="shared" si="26"/>
        <v/>
      </c>
      <c r="AE242" s="11" t="str">
        <f t="array" ref="AE242">IF(ISBLANK(D242),"",IF(OR($H$2="y",$H$2="m"),IF(AA242=AA241,IF(OR(AB242=$AB$4:$AB241)=FALSE,AE241&amp;C242,AE241),"("&amp;C242)&amp;IF(AA242=AA243,IF(OR(AB243=$AB$4:$AB242)=FALSE,", ",""),") "),""))</f>
        <v/>
      </c>
      <c r="AF242" s="11" t="str">
        <f t="shared" si="27"/>
        <v/>
      </c>
      <c r="AG242" s="11" t="str">
        <f t="array" ref="AG242">IF(ISBLANK(D242),"",IF(OR($H$2="y",$H$2="m"),IF(AA242=AA241,IF(OR(AC242=$AC$4:$AC241)=FALSE,AG241&amp;AF242,AG241),"("&amp;AF242)&amp;IF(AA242=AA243,IF(OR(AC243=$AC$4:$AC242)=FALSE,", ",""),") "),""))</f>
        <v/>
      </c>
      <c r="AH242" s="10" t="str">
        <f>IF((ISBLANK(D242)),"",IF(D242=D241,AH241,"")&amp;IF(B241&lt;&gt;B242,((IF(ISBLANK(E242),$D$3&amp;"Non-type material: "&amp;$D$3,$D$3&amp;INDEX('type-categories'!$A$2:$B$100,MATCH(E242,'type-categories'!$A$2:$A$100,0),2)&amp;$D$3))),"")&amp;(IF(K242&lt;&gt;K241,$C$2&amp;K242&amp;$K$3&amp;$C$2&amp;" ",(IF(B242&lt;&gt;B241,$C$2&amp;K242&amp;$K$3&amp;$C$2&amp;" ",""))))&amp;(IF(L242="","",((IF(L242&lt;&gt;L241,$D$2&amp;L242&amp;$L$3&amp;$D$2&amp;" ",IF(B242&lt;&gt;B241,$D$2&amp;L242&amp;$L$3&amp;$D$2&amp;" ",""))))))&amp;(IF(M242="","",((IF(M242&lt;&gt;M241,$E$2&amp;M242&amp;$E$2&amp;","&amp;" ",IF(B242&lt;&gt;B241,$E$2&amp;M242&amp;$E$2&amp;",",""))))))&amp;(IF(N242="","",IF(N242&lt;&gt;N241,N242&amp;", ",IF(B242&lt;&gt;B241,N242&amp;", ",""))))&amp;(IF(ISBLANK(O242),"",(IF(O242&lt;&gt;O241,O242&amp;", ",IF(B242&lt;&gt;B241,O242&amp;", ","")))))&amp;(IF(ISBLANK(P242),"",(IF(P242&lt;&gt;P241,P242&amp;", ",IF(B242&lt;&gt;B241,P242&amp;", ",IF(Z242&lt;&gt;Z241,P242&amp;", ",""))))))&amp;(IF(ISBLANK(Q242),"",(IF(Q242&lt;&gt;Q241,Q242&amp;", ",IF(B242&lt;&gt;B241,Q242&amp;", ",IF(Z242&lt;&gt;Z241,Q242&amp;", ",""))))))&amp;(IF(ISBLANK(R242),"",(IF(R242&lt;&gt;R241,R242&amp;"m, ",IF(B242&lt;&gt;B241,R242&amp;"m, ",IF(Z242&lt;&gt;Z241,R242&amp;"m, ",""))))))&amp;IF(ISBLANK(S242),"",(IF(B242&lt;&gt;B241,S242&amp;", ",IF(S242&lt;&gt;S241,IF((Z242=Z241),"same locality "&amp;S242&amp;", ",S242&amp;", "),""))))&amp;(IF(ISBLANK(T242),"",(IF(T242&lt;&gt;T241,IF(ISBLANK(F$2),T242&amp;", ",T242&amp;" "&amp;F$2&amp;", "),(IF(B242&lt;&gt;B241,IF(ISBLANK(F$2),T242&amp;", ",T242&amp;" "&amp;F$2&amp;", "),(IF(Z242&lt;&gt;Z241,IF(ISBLANK(F$2),T242&amp;", ",T242&amp;" "&amp;F$2&amp;", "),IF((U242&lt;&gt;U241)*($G$2="Y"),"same collector, ","")))))))))&amp;(IF(ISBLANK(U242),"",(IF(U242&lt;&gt;U241,U242&amp;", ",(IF(B242&lt;&gt;B241,U242&amp;", ",IF(Z242&lt;&gt;Z241,U242&amp;", ",(IF(T242&lt;&gt;T241,IF((T242&lt;&gt;T241)*($G$2="Y"),"same date, ", ""),IF((T242=T241)*(U242=U241)*(S242&lt;&gt;S241)*($G$2="Y"),"same collector and date, ", ""))))))))))&amp;(IF(ISBLANK(V242),"",V242&amp;", "))&amp;IF((AA242&lt;&gt;AA243)*($H$2="y"),AD242&amp;AE242,IF((AA242&lt;&gt;AA243)*($H$2="m"),AD242&amp;AG242,IF(($H$2&lt;&gt;"m")*($H$2&lt;&gt;"Y"),(IF(F242=0,"",F242&amp;" "&amp;$F$4&amp;" "))&amp;(IF(G242=0,"",G242&amp;" "&amp;$G$4&amp;" "))&amp;(IF(H242=0,"",H242&amp;" "&amp;H$4&amp;" "))&amp;(IF(I242=0,"",I242&amp;" "&amp;$I$4&amp;" "))&amp;(IF(J242=0,"",J242&amp;" "&amp;$J$4&amp;" "))&amp;IF((ISBLANK(C242)),"","("&amp;C242&amp;")"),"")))&amp;IF((B242=B243)*(K242=K243)*(L242=L243)*(M242=M243),IF(($H$2&lt;&gt;"m")*($H$2&lt;&gt;"Y"), ", ", IF((ISNUMBER(FIND(")",AE242))), ", ", "")),IF((B242=B243)*(K242=K243)*(L242=L243),";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v>
      </c>
    </row>
    <row r="243" spans="1:34" s="1" customFormat="1" x14ac:dyDescent="0.25">
      <c r="A243" s="3">
        <f t="shared" si="28"/>
        <v>2</v>
      </c>
      <c r="B243" s="53" t="str">
        <f t="shared" si="32"/>
        <v>Kukulcania bajacali</v>
      </c>
      <c r="C243" s="54" t="s">
        <v>207</v>
      </c>
      <c r="D243" s="55" t="s">
        <v>208</v>
      </c>
      <c r="E243" s="55"/>
      <c r="F243" s="54">
        <v>0</v>
      </c>
      <c r="G243" s="54">
        <v>1</v>
      </c>
      <c r="H243" s="54">
        <v>0</v>
      </c>
      <c r="I243" s="54"/>
      <c r="J243" s="54"/>
      <c r="K243" s="54" t="s">
        <v>49</v>
      </c>
      <c r="L243" s="54" t="s">
        <v>383</v>
      </c>
      <c r="M243" s="54" t="s">
        <v>384</v>
      </c>
      <c r="N243" s="54" t="s">
        <v>385</v>
      </c>
      <c r="O243" s="54"/>
      <c r="P243" s="54"/>
      <c r="Q243" s="54" t="s">
        <v>86</v>
      </c>
      <c r="R243" s="54"/>
      <c r="S243" s="54" t="s">
        <v>386</v>
      </c>
      <c r="T243" s="54" t="s">
        <v>387</v>
      </c>
      <c r="U243" s="54" t="s">
        <v>388</v>
      </c>
      <c r="V243" s="54"/>
      <c r="W243" s="54" t="s">
        <v>86</v>
      </c>
      <c r="X243" s="147">
        <f ca="1">IF(ISBLANK(D243),"",IF('order-admin-units'!$I$1&lt;&gt;"y", "", IF((K243="")*(ISBLANK(D243)=FALSE), 'order-admin-units'!$B$1+1, VLOOKUP(K243, ordercountry, 2))))</f>
        <v>2</v>
      </c>
      <c r="Y243" s="147">
        <f ca="1">IF(ISBLANK(D243),"",IF('order-admin-units'!$I$1&lt;&gt;"y", "", IF(L243="", 'order-admin-units'!$B$2+1, VLOOKUP(K243&amp;"@"&amp;L243, orderadmin, 2))))</f>
        <v>1</v>
      </c>
      <c r="Z243" s="147" t="str">
        <f t="shared" si="29"/>
        <v>MexicoBaja CaliforniaCabo PulmoCerro Cuevoso</v>
      </c>
      <c r="AA243" s="147" t="str">
        <f t="shared" si="30"/>
        <v>Kukulcania bajacaliMexicoBaja CaliforniaCabo PulmoCerro Cuevoso[N23.43636°, W109.42963°]I. La Rivers26/III/1947</v>
      </c>
      <c r="AB243" s="147" t="str">
        <f t="shared" si="31"/>
        <v xml:space="preserve">Kukulcania bajacaliMexicoBaja CaliforniaCabo PulmoCerro Cuevoso[N23.43636°, W109.42963°]I. La Rivers26/III/1947UCB </v>
      </c>
      <c r="AC243" s="147" t="str">
        <f t="shared" si="25"/>
        <v>Kukulcania bajacaliMexicoBaja CaliforniaCabo PulmoCerro Cuevoso[N23.43636°, W109.42963°]I. La Rivers26/III/1947</v>
      </c>
      <c r="AD243" s="11" t="str">
        <f t="shared" si="26"/>
        <v/>
      </c>
      <c r="AE243" s="11" t="str">
        <f t="array" ref="AE243">IF(ISBLANK(D243),"",IF(OR($H$2="y",$H$2="m"),IF(AA243=AA242,IF(OR(AB243=$AB$4:$AB242)=FALSE,AE242&amp;C243,AE242),"("&amp;C243)&amp;IF(AA243=AA244,IF(OR(AB244=$AB$4:$AB243)=FALSE,", ",""),") "),""))</f>
        <v/>
      </c>
      <c r="AF243" s="11" t="str">
        <f t="shared" si="27"/>
        <v/>
      </c>
      <c r="AG243" s="11" t="str">
        <f t="array" ref="AG243">IF(ISBLANK(D243),"",IF(OR($H$2="y",$H$2="m"),IF(AA243=AA242,IF(OR(AC243=$AC$4:$AC242)=FALSE,AG242&amp;AF243,AG242),"("&amp;AF243)&amp;IF(AA243=AA244,IF(OR(AC244=$AC$4:$AC243)=FALSE,", ",""),") "),""))</f>
        <v/>
      </c>
      <c r="AH243" s="10" t="str">
        <f>IF((ISBLANK(D243)),"",IF(D243=D242,AH242,"")&amp;IF(B242&lt;&gt;B243,((IF(ISBLANK(E243),$D$3&amp;"Non-type material: "&amp;$D$3,$D$3&amp;INDEX('type-categories'!$A$2:$B$100,MATCH(E243,'type-categories'!$A$2:$A$100,0),2)&amp;$D$3))),"")&amp;(IF(K243&lt;&gt;K242,$C$2&amp;K243&amp;$K$3&amp;$C$2&amp;" ",(IF(B243&lt;&gt;B242,$C$2&amp;K243&amp;$K$3&amp;$C$2&amp;" ",""))))&amp;(IF(L243="","",((IF(L243&lt;&gt;L242,$D$2&amp;L243&amp;$L$3&amp;$D$2&amp;" ",IF(B243&lt;&gt;B242,$D$2&amp;L243&amp;$L$3&amp;$D$2&amp;" ",""))))))&amp;(IF(M243="","",((IF(M243&lt;&gt;M242,$E$2&amp;M243&amp;$E$2&amp;","&amp;" ",IF(B243&lt;&gt;B242,$E$2&amp;M243&amp;$E$2&amp;",",""))))))&amp;(IF(N243="","",IF(N243&lt;&gt;N242,N243&amp;", ",IF(B243&lt;&gt;B242,N243&amp;", ",""))))&amp;(IF(ISBLANK(O243),"",(IF(O243&lt;&gt;O242,O243&amp;", ",IF(B243&lt;&gt;B242,O243&amp;", ","")))))&amp;(IF(ISBLANK(P243),"",(IF(P243&lt;&gt;P242,P243&amp;", ",IF(B243&lt;&gt;B242,P243&amp;", ",IF(Z243&lt;&gt;Z242,P243&amp;", ",""))))))&amp;(IF(ISBLANK(Q243),"",(IF(Q243&lt;&gt;Q242,Q243&amp;", ",IF(B243&lt;&gt;B242,Q243&amp;", ",IF(Z243&lt;&gt;Z242,Q243&amp;", ",""))))))&amp;(IF(ISBLANK(R243),"",(IF(R243&lt;&gt;R242,R243&amp;"m, ",IF(B243&lt;&gt;B242,R243&amp;"m, ",IF(Z243&lt;&gt;Z242,R243&amp;"m, ",""))))))&amp;IF(ISBLANK(S243),"",(IF(B243&lt;&gt;B242,S243&amp;", ",IF(S243&lt;&gt;S242,IF((Z243=Z242),"same locality "&amp;S243&amp;", ",S243&amp;", "),""))))&amp;(IF(ISBLANK(T243),"",(IF(T243&lt;&gt;T242,IF(ISBLANK(F$2),T243&amp;", ",T243&amp;" "&amp;F$2&amp;", "),(IF(B243&lt;&gt;B242,IF(ISBLANK(F$2),T243&amp;", ",T243&amp;" "&amp;F$2&amp;", "),(IF(Z243&lt;&gt;Z242,IF(ISBLANK(F$2),T243&amp;", ",T243&amp;" "&amp;F$2&amp;", "),IF((U243&lt;&gt;U242)*($G$2="Y"),"same collector, ","")))))))))&amp;(IF(ISBLANK(U243),"",(IF(U243&lt;&gt;U242,U243&amp;", ",(IF(B243&lt;&gt;B242,U243&amp;", ",IF(Z243&lt;&gt;Z242,U243&amp;", ",(IF(T243&lt;&gt;T242,IF((T243&lt;&gt;T242)*($G$2="Y"),"same date, ", ""),IF((T243=T242)*(U243=U242)*(S243&lt;&gt;S242)*($G$2="Y"),"same collector and date, ", ""))))))))))&amp;(IF(ISBLANK(V243),"",V243&amp;", "))&amp;IF((AA243&lt;&gt;AA244)*($H$2="y"),AD243&amp;AE243,IF((AA243&lt;&gt;AA244)*($H$2="m"),AD243&amp;AG243,IF(($H$2&lt;&gt;"m")*($H$2&lt;&gt;"Y"),(IF(F243=0,"",F243&amp;" "&amp;$F$4&amp;" "))&amp;(IF(G243=0,"",G243&amp;" "&amp;$G$4&amp;" "))&amp;(IF(H243=0,"",H243&amp;" "&amp;H$4&amp;" "))&amp;(IF(I243=0,"",I243&amp;" "&amp;$I$4&amp;" "))&amp;(IF(J243=0,"",J243&amp;" "&amp;$J$4&amp;" "))&amp;IF((ISBLANK(C243)),"","("&amp;C243&amp;")"),"")))&amp;IF((B243=B244)*(K243=K244)*(L243=L244)*(M243=M244),IF(($H$2&lt;&gt;"m")*($H$2&lt;&gt;"Y"), ", ", IF((ISNUMBER(FIND(")",AE243))), ", ", "")),IF((B243=B244)*(K243=K244)*(L243=L244),";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v>
      </c>
    </row>
    <row r="244" spans="1:34" s="1" customFormat="1" x14ac:dyDescent="0.25">
      <c r="A244" s="3">
        <f t="shared" si="28"/>
        <v>2</v>
      </c>
      <c r="B244" s="53" t="str">
        <f t="shared" si="32"/>
        <v>Kukulcania bajacali</v>
      </c>
      <c r="C244" s="54" t="s">
        <v>209</v>
      </c>
      <c r="D244" s="55" t="s">
        <v>208</v>
      </c>
      <c r="E244" s="55"/>
      <c r="F244" s="54">
        <v>0</v>
      </c>
      <c r="G244" s="54">
        <v>6</v>
      </c>
      <c r="H244" s="54">
        <v>3</v>
      </c>
      <c r="I244" s="54"/>
      <c r="J244" s="54"/>
      <c r="K244" s="54" t="s">
        <v>49</v>
      </c>
      <c r="L244" s="54" t="s">
        <v>383</v>
      </c>
      <c r="M244" s="54" t="s">
        <v>389</v>
      </c>
      <c r="N244" s="54" t="s">
        <v>86</v>
      </c>
      <c r="O244" s="54" t="s">
        <v>86</v>
      </c>
      <c r="P244" s="54"/>
      <c r="Q244" s="54" t="s">
        <v>86</v>
      </c>
      <c r="R244" s="54"/>
      <c r="S244" s="54" t="s">
        <v>390</v>
      </c>
      <c r="T244" s="54" t="s">
        <v>391</v>
      </c>
      <c r="U244" s="54" t="s">
        <v>86</v>
      </c>
      <c r="V244" s="54"/>
      <c r="W244" s="54" t="s">
        <v>86</v>
      </c>
      <c r="X244" s="147">
        <f ca="1">IF(ISBLANK(D244),"",IF('order-admin-units'!$I$1&lt;&gt;"y", "", IF((K244="")*(ISBLANK(D244)=FALSE), 'order-admin-units'!$B$1+1, VLOOKUP(K244, ordercountry, 2))))</f>
        <v>2</v>
      </c>
      <c r="Y244" s="147">
        <f ca="1">IF(ISBLANK(D244),"",IF('order-admin-units'!$I$1&lt;&gt;"y", "", IF(L244="", 'order-admin-units'!$B$2+1, VLOOKUP(K244&amp;"@"&amp;L244, orderadmin, 2))))</f>
        <v>1</v>
      </c>
      <c r="Z244" s="147" t="str">
        <f t="shared" si="29"/>
        <v>MexicoBaja CaliforniaSan José del Cabo</v>
      </c>
      <c r="AA244" s="147" t="str">
        <f t="shared" si="30"/>
        <v>Kukulcania bajacaliMexicoBaja CaliforniaSan José del Cabo[N23.06366°, W109.70244°]Eisen &amp; Vaslet</v>
      </c>
      <c r="AB244" s="147" t="str">
        <f t="shared" si="31"/>
        <v>Kukulcania bajacaliMexicoBaja CaliforniaSan José del Cabo[N23.06366°, W109.70244°]Eisen &amp; VasletMCZ 145412</v>
      </c>
      <c r="AC244" s="147" t="str">
        <f t="shared" si="25"/>
        <v>Kukulcania bajacaliMexicoBaja CaliforniaSan José del Cabo[N23.06366°, W109.70244°]Eisen &amp; Vaslet</v>
      </c>
      <c r="AD244" s="11" t="str">
        <f t="shared" si="26"/>
        <v/>
      </c>
      <c r="AE244" s="11" t="str">
        <f t="array" ref="AE244">IF(ISBLANK(D244),"",IF(OR($H$2="y",$H$2="m"),IF(AA244=AA243,IF(OR(AB244=$AB$4:$AB243)=FALSE,AE243&amp;C244,AE243),"("&amp;C244)&amp;IF(AA244=AA245,IF(OR(AB245=$AB$4:$AB244)=FALSE,", ",""),") "),""))</f>
        <v/>
      </c>
      <c r="AF244" s="11" t="str">
        <f t="shared" si="27"/>
        <v/>
      </c>
      <c r="AG244" s="11" t="str">
        <f t="array" ref="AG244">IF(ISBLANK(D244),"",IF(OR($H$2="y",$H$2="m"),IF(AA244=AA243,IF(OR(AC244=$AC$4:$AC243)=FALSE,AG243&amp;AF244,AG243),"("&amp;AF244)&amp;IF(AA244=AA245,IF(OR(AC245=$AC$4:$AC244)=FALSE,", ",""),") "),""))</f>
        <v/>
      </c>
      <c r="AH244" s="10" t="str">
        <f>IF((ISBLANK(D244)),"",IF(D244=D243,AH243,"")&amp;IF(B243&lt;&gt;B244,((IF(ISBLANK(E244),$D$3&amp;"Non-type material: "&amp;$D$3,$D$3&amp;INDEX('type-categories'!$A$2:$B$100,MATCH(E244,'type-categories'!$A$2:$A$100,0),2)&amp;$D$3))),"")&amp;(IF(K244&lt;&gt;K243,$C$2&amp;K244&amp;$K$3&amp;$C$2&amp;" ",(IF(B244&lt;&gt;B243,$C$2&amp;K244&amp;$K$3&amp;$C$2&amp;" ",""))))&amp;(IF(L244="","",((IF(L244&lt;&gt;L243,$D$2&amp;L244&amp;$L$3&amp;$D$2&amp;" ",IF(B244&lt;&gt;B243,$D$2&amp;L244&amp;$L$3&amp;$D$2&amp;" ",""))))))&amp;(IF(M244="","",((IF(M244&lt;&gt;M243,$E$2&amp;M244&amp;$E$2&amp;","&amp;" ",IF(B244&lt;&gt;B243,$E$2&amp;M244&amp;$E$2&amp;",",""))))))&amp;(IF(N244="","",IF(N244&lt;&gt;N243,N244&amp;", ",IF(B244&lt;&gt;B243,N244&amp;", ",""))))&amp;(IF(ISBLANK(O244),"",(IF(O244&lt;&gt;O243,O244&amp;", ",IF(B244&lt;&gt;B243,O244&amp;", ","")))))&amp;(IF(ISBLANK(P244),"",(IF(P244&lt;&gt;P243,P244&amp;", ",IF(B244&lt;&gt;B243,P244&amp;", ",IF(Z244&lt;&gt;Z243,P244&amp;", ",""))))))&amp;(IF(ISBLANK(Q244),"",(IF(Q244&lt;&gt;Q243,Q244&amp;", ",IF(B244&lt;&gt;B243,Q244&amp;", ",IF(Z244&lt;&gt;Z243,Q244&amp;", ",""))))))&amp;(IF(ISBLANK(R244),"",(IF(R244&lt;&gt;R243,R244&amp;"m, ",IF(B244&lt;&gt;B243,R244&amp;"m, ",IF(Z244&lt;&gt;Z243,R244&amp;"m, ",""))))))&amp;IF(ISBLANK(S244),"",(IF(B244&lt;&gt;B243,S244&amp;", ",IF(S244&lt;&gt;S243,IF((Z244=Z243),"same locality "&amp;S244&amp;", ",S244&amp;", "),""))))&amp;(IF(ISBLANK(T244),"",(IF(T244&lt;&gt;T243,IF(ISBLANK(F$2),T244&amp;", ",T244&amp;" "&amp;F$2&amp;", "),(IF(B244&lt;&gt;B243,IF(ISBLANK(F$2),T244&amp;", ",T244&amp;" "&amp;F$2&amp;", "),(IF(Z244&lt;&gt;Z243,IF(ISBLANK(F$2),T244&amp;", ",T244&amp;" "&amp;F$2&amp;", "),IF((U244&lt;&gt;U243)*($G$2="Y"),"same collector, ","")))))))))&amp;(IF(ISBLANK(U244),"",(IF(U244&lt;&gt;U243,U244&amp;", ",(IF(B244&lt;&gt;B243,U244&amp;", ",IF(Z244&lt;&gt;Z243,U244&amp;", ",(IF(T244&lt;&gt;T243,IF((T244&lt;&gt;T243)*($G$2="Y"),"same date, ", ""),IF((T244=T243)*(U244=U243)*(S244&lt;&gt;S243)*($G$2="Y"),"same collector and date, ", ""))))))))))&amp;(IF(ISBLANK(V244),"",V244&amp;", "))&amp;IF((AA244&lt;&gt;AA245)*($H$2="y"),AD244&amp;AE244,IF((AA244&lt;&gt;AA245)*($H$2="m"),AD244&amp;AG244,IF(($H$2&lt;&gt;"m")*($H$2&lt;&gt;"Y"),(IF(F244=0,"",F244&amp;" "&amp;$F$4&amp;" "))&amp;(IF(G244=0,"",G244&amp;" "&amp;$G$4&amp;" "))&amp;(IF(H244=0,"",H244&amp;" "&amp;H$4&amp;" "))&amp;(IF(I244=0,"",I244&amp;" "&amp;$I$4&amp;" "))&amp;(IF(J244=0,"",J244&amp;" "&amp;$J$4&amp;" "))&amp;IF((ISBLANK(C244)),"","("&amp;C244&amp;")"),"")))&amp;IF((B244=B245)*(K244=K245)*(L244=L245)*(M244=M245),IF(($H$2&lt;&gt;"m")*($H$2&lt;&gt;"Y"), ", ", IF((ISNUMBER(FIND(")",AE244))), ", ", "")),IF((B244=B245)*(K244=K245)*(L244=L245),";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v>
      </c>
    </row>
    <row r="245" spans="1:34" s="1" customFormat="1" x14ac:dyDescent="0.25">
      <c r="A245" s="3">
        <f t="shared" si="28"/>
        <v>2</v>
      </c>
      <c r="B245" s="53" t="str">
        <f t="shared" si="32"/>
        <v>Kukulcania bajacali</v>
      </c>
      <c r="C245" s="54" t="s">
        <v>210</v>
      </c>
      <c r="D245" s="55" t="s">
        <v>208</v>
      </c>
      <c r="E245" s="55"/>
      <c r="F245" s="54">
        <v>0</v>
      </c>
      <c r="G245" s="54">
        <v>1</v>
      </c>
      <c r="H245" s="54">
        <v>0</v>
      </c>
      <c r="I245" s="54"/>
      <c r="J245" s="54"/>
      <c r="K245" s="54" t="s">
        <v>49</v>
      </c>
      <c r="L245" s="54" t="s">
        <v>383</v>
      </c>
      <c r="M245" s="54" t="s">
        <v>389</v>
      </c>
      <c r="N245" s="54" t="s">
        <v>86</v>
      </c>
      <c r="O245" s="54" t="s">
        <v>86</v>
      </c>
      <c r="P245" s="54"/>
      <c r="Q245" s="54" t="s">
        <v>86</v>
      </c>
      <c r="R245" s="54"/>
      <c r="S245" s="54" t="s">
        <v>390</v>
      </c>
      <c r="T245" s="54" t="s">
        <v>392</v>
      </c>
      <c r="U245" s="54" t="s">
        <v>393</v>
      </c>
      <c r="V245" s="54"/>
      <c r="W245" s="54" t="s">
        <v>86</v>
      </c>
      <c r="X245" s="147">
        <f ca="1">IF(ISBLANK(D245),"",IF('order-admin-units'!$I$1&lt;&gt;"y", "", IF((K245="")*(ISBLANK(D245)=FALSE), 'order-admin-units'!$B$1+1, VLOOKUP(K245, ordercountry, 2))))</f>
        <v>2</v>
      </c>
      <c r="Y245" s="147">
        <f ca="1">IF(ISBLANK(D245),"",IF('order-admin-units'!$I$1&lt;&gt;"y", "", IF(L245="", 'order-admin-units'!$B$2+1, VLOOKUP(K245&amp;"@"&amp;L245, orderadmin, 2))))</f>
        <v>1</v>
      </c>
      <c r="Z245" s="147" t="str">
        <f t="shared" si="29"/>
        <v>MexicoBaja CaliforniaSan José del Cabo</v>
      </c>
      <c r="AA245" s="147" t="str">
        <f t="shared" si="30"/>
        <v>Kukulcania bajacaliMexicoBaja CaliforniaSan José del Cabo[N23.06366°, W109.70244°]N. Banks1896</v>
      </c>
      <c r="AB245" s="147" t="str">
        <f t="shared" si="31"/>
        <v>Kukulcania bajacaliMexicoBaja CaliforniaSan José del Cabo[N23.06366°, W109.70244°]N. Banks1896MCZ 145411</v>
      </c>
      <c r="AC245" s="147" t="str">
        <f t="shared" si="25"/>
        <v>Kukulcania bajacaliMexicoBaja CaliforniaSan José del Cabo[N23.06366°, W109.70244°]N. Banks1896</v>
      </c>
      <c r="AD245" s="11" t="str">
        <f t="shared" si="26"/>
        <v/>
      </c>
      <c r="AE245" s="11" t="str">
        <f t="array" ref="AE245">IF(ISBLANK(D245),"",IF(OR($H$2="y",$H$2="m"),IF(AA245=AA244,IF(OR(AB245=$AB$4:$AB244)=FALSE,AE244&amp;C245,AE244),"("&amp;C245)&amp;IF(AA245=AA246,IF(OR(AB246=$AB$4:$AB245)=FALSE,", ",""),") "),""))</f>
        <v/>
      </c>
      <c r="AF245" s="11" t="str">
        <f t="shared" si="27"/>
        <v/>
      </c>
      <c r="AG245" s="11" t="str">
        <f t="array" ref="AG245">IF(ISBLANK(D245),"",IF(OR($H$2="y",$H$2="m"),IF(AA245=AA244,IF(OR(AC245=$AC$4:$AC244)=FALSE,AG244&amp;AF245,AG244),"("&amp;AF245)&amp;IF(AA245=AA246,IF(OR(AC246=$AC$4:$AC245)=FALSE,", ",""),") "),""))</f>
        <v/>
      </c>
      <c r="AH245" s="10" t="str">
        <f>IF((ISBLANK(D245)),"",IF(D245=D244,AH244,"")&amp;IF(B244&lt;&gt;B245,((IF(ISBLANK(E245),$D$3&amp;"Non-type material: "&amp;$D$3,$D$3&amp;INDEX('type-categories'!$A$2:$B$100,MATCH(E245,'type-categories'!$A$2:$A$100,0),2)&amp;$D$3))),"")&amp;(IF(K245&lt;&gt;K244,$C$2&amp;K245&amp;$K$3&amp;$C$2&amp;" ",(IF(B245&lt;&gt;B244,$C$2&amp;K245&amp;$K$3&amp;$C$2&amp;" ",""))))&amp;(IF(L245="","",((IF(L245&lt;&gt;L244,$D$2&amp;L245&amp;$L$3&amp;$D$2&amp;" ",IF(B245&lt;&gt;B244,$D$2&amp;L245&amp;$L$3&amp;$D$2&amp;" ",""))))))&amp;(IF(M245="","",((IF(M245&lt;&gt;M244,$E$2&amp;M245&amp;$E$2&amp;","&amp;" ",IF(B245&lt;&gt;B244,$E$2&amp;M245&amp;$E$2&amp;",",""))))))&amp;(IF(N245="","",IF(N245&lt;&gt;N244,N245&amp;", ",IF(B245&lt;&gt;B244,N245&amp;", ",""))))&amp;(IF(ISBLANK(O245),"",(IF(O245&lt;&gt;O244,O245&amp;", ",IF(B245&lt;&gt;B244,O245&amp;", ","")))))&amp;(IF(ISBLANK(P245),"",(IF(P245&lt;&gt;P244,P245&amp;", ",IF(B245&lt;&gt;B244,P245&amp;", ",IF(Z245&lt;&gt;Z244,P245&amp;", ",""))))))&amp;(IF(ISBLANK(Q245),"",(IF(Q245&lt;&gt;Q244,Q245&amp;", ",IF(B245&lt;&gt;B244,Q245&amp;", ",IF(Z245&lt;&gt;Z244,Q245&amp;", ",""))))))&amp;(IF(ISBLANK(R245),"",(IF(R245&lt;&gt;R244,R245&amp;"m, ",IF(B245&lt;&gt;B244,R245&amp;"m, ",IF(Z245&lt;&gt;Z244,R245&amp;"m, ",""))))))&amp;IF(ISBLANK(S245),"",(IF(B245&lt;&gt;B244,S245&amp;", ",IF(S245&lt;&gt;S244,IF((Z245=Z244),"same locality "&amp;S245&amp;", ",S245&amp;", "),""))))&amp;(IF(ISBLANK(T245),"",(IF(T245&lt;&gt;T244,IF(ISBLANK(F$2),T245&amp;", ",T245&amp;" "&amp;F$2&amp;", "),(IF(B245&lt;&gt;B244,IF(ISBLANK(F$2),T245&amp;", ",T245&amp;" "&amp;F$2&amp;", "),(IF(Z245&lt;&gt;Z244,IF(ISBLANK(F$2),T245&amp;", ",T245&amp;" "&amp;F$2&amp;", "),IF((U245&lt;&gt;U244)*($G$2="Y"),"same collector, ","")))))))))&amp;(IF(ISBLANK(U245),"",(IF(U245&lt;&gt;U244,U245&amp;", ",(IF(B245&lt;&gt;B244,U245&amp;", ",IF(Z245&lt;&gt;Z244,U245&amp;", ",(IF(T245&lt;&gt;T244,IF((T245&lt;&gt;T244)*($G$2="Y"),"same date, ", ""),IF((T245=T244)*(U245=U244)*(S245&lt;&gt;S244)*($G$2="Y"),"same collector and date, ", ""))))))))))&amp;(IF(ISBLANK(V245),"",V245&amp;", "))&amp;IF((AA245&lt;&gt;AA246)*($H$2="y"),AD245&amp;AE245,IF((AA245&lt;&gt;AA246)*($H$2="m"),AD245&amp;AG245,IF(($H$2&lt;&gt;"m")*($H$2&lt;&gt;"Y"),(IF(F245=0,"",F245&amp;" "&amp;$F$4&amp;" "))&amp;(IF(G245=0,"",G245&amp;" "&amp;$G$4&amp;" "))&amp;(IF(H245=0,"",H245&amp;" "&amp;H$4&amp;" "))&amp;(IF(I245=0,"",I245&amp;" "&amp;$I$4&amp;" "))&amp;(IF(J245=0,"",J245&amp;" "&amp;$J$4&amp;" "))&amp;IF((ISBLANK(C245)),"","("&amp;C245&amp;")"),"")))&amp;IF((B245=B246)*(K245=K246)*(L245=L246)*(M245=M246),IF(($H$2&lt;&gt;"m")*($H$2&lt;&gt;"Y"), ", ", IF((ISNUMBER(FIND(")",AE245))), ", ", "")),IF((B245=B246)*(K245=K246)*(L245=L246),";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v>
      </c>
    </row>
    <row r="246" spans="1:34" s="1" customFormat="1" x14ac:dyDescent="0.25">
      <c r="A246" s="3">
        <f t="shared" si="28"/>
        <v>2</v>
      </c>
      <c r="B246" s="53" t="str">
        <f t="shared" si="32"/>
        <v>Kukulcania bajacali</v>
      </c>
      <c r="C246" s="54" t="s">
        <v>205</v>
      </c>
      <c r="D246" s="55" t="s">
        <v>208</v>
      </c>
      <c r="E246" s="55"/>
      <c r="F246" s="54">
        <v>0</v>
      </c>
      <c r="G246" s="54">
        <v>2</v>
      </c>
      <c r="H246" s="54" t="s">
        <v>394</v>
      </c>
      <c r="I246" s="54"/>
      <c r="J246" s="54"/>
      <c r="K246" s="54" t="s">
        <v>49</v>
      </c>
      <c r="L246" s="54" t="s">
        <v>395</v>
      </c>
      <c r="M246" s="54" t="s">
        <v>86</v>
      </c>
      <c r="N246" s="54"/>
      <c r="O246" s="54" t="s">
        <v>86</v>
      </c>
      <c r="P246" s="54"/>
      <c r="Q246" s="54" t="s">
        <v>86</v>
      </c>
      <c r="R246" s="54"/>
      <c r="S246" s="54" t="s">
        <v>86</v>
      </c>
      <c r="T246" s="54" t="s">
        <v>396</v>
      </c>
      <c r="U246" s="54" t="s">
        <v>397</v>
      </c>
      <c r="V246" s="54"/>
      <c r="W246" s="54" t="s">
        <v>86</v>
      </c>
      <c r="X246" s="147">
        <f ca="1">IF(ISBLANK(D246),"",IF('order-admin-units'!$I$1&lt;&gt;"y", "", IF((K246="")*(ISBLANK(D246)=FALSE), 'order-admin-units'!$B$1+1, VLOOKUP(K246, ordercountry, 2))))</f>
        <v>2</v>
      </c>
      <c r="Y246" s="147">
        <f ca="1">IF(ISBLANK(D246),"",IF('order-admin-units'!$I$1&lt;&gt;"y", "", IF(L246="", 'order-admin-units'!$B$2+1, VLOOKUP(K246&amp;"@"&amp;L246, orderadmin, 2))))</f>
        <v>7</v>
      </c>
      <c r="Z246" s="147" t="str">
        <f t="shared" si="29"/>
        <v>MexicoBaja California Sur</v>
      </c>
      <c r="AA246" s="147" t="str">
        <f t="shared" si="30"/>
        <v>Kukulcania bajacaliMexicoBaja California SurV. Roth5–8/II/1966</v>
      </c>
      <c r="AB246" s="147" t="str">
        <f t="shared" si="31"/>
        <v xml:space="preserve">Kukulcania bajacaliMexicoBaja California SurV. Roth5–8/II/1966AMNH </v>
      </c>
      <c r="AC246" s="147" t="str">
        <f t="shared" si="25"/>
        <v>Kukulcania bajacaliMexicoBaja California SurV. Roth5–8/II/1966</v>
      </c>
      <c r="AD246" s="11" t="str">
        <f t="shared" si="26"/>
        <v/>
      </c>
      <c r="AE246" s="11" t="str">
        <f t="array" ref="AE246">IF(ISBLANK(D246),"",IF(OR($H$2="y",$H$2="m"),IF(AA246=AA245,IF(OR(AB246=$AB$4:$AB245)=FALSE,AE245&amp;C246,AE245),"("&amp;C246)&amp;IF(AA246=AA247,IF(OR(AB247=$AB$4:$AB246)=FALSE,", ",""),") "),""))</f>
        <v/>
      </c>
      <c r="AF246" s="11" t="str">
        <f t="shared" si="27"/>
        <v/>
      </c>
      <c r="AG246" s="11" t="str">
        <f t="array" ref="AG246">IF(ISBLANK(D246),"",IF(OR($H$2="y",$H$2="m"),IF(AA246=AA245,IF(OR(AC246=$AC$4:$AC245)=FALSE,AG245&amp;AF246,AG245),"("&amp;AF246)&amp;IF(AA246=AA247,IF(OR(AC247=$AC$4:$AC246)=FALSE,", ",""),") "),""))</f>
        <v/>
      </c>
      <c r="AH246" s="10" t="str">
        <f>IF((ISBLANK(D246)),"",IF(D246=D245,AH245,"")&amp;IF(B245&lt;&gt;B246,((IF(ISBLANK(E246),$D$3&amp;"Non-type material: "&amp;$D$3,$D$3&amp;INDEX('type-categories'!$A$2:$B$100,MATCH(E246,'type-categories'!$A$2:$A$100,0),2)&amp;$D$3))),"")&amp;(IF(K246&lt;&gt;K245,$C$2&amp;K246&amp;$K$3&amp;$C$2&amp;" ",(IF(B246&lt;&gt;B245,$C$2&amp;K246&amp;$K$3&amp;$C$2&amp;" ",""))))&amp;(IF(L246="","",((IF(L246&lt;&gt;L245,$D$2&amp;L246&amp;$L$3&amp;$D$2&amp;" ",IF(B246&lt;&gt;B245,$D$2&amp;L246&amp;$L$3&amp;$D$2&amp;" ",""))))))&amp;(IF(M246="","",((IF(M246&lt;&gt;M245,$E$2&amp;M246&amp;$E$2&amp;","&amp;" ",IF(B246&lt;&gt;B245,$E$2&amp;M246&amp;$E$2&amp;",",""))))))&amp;(IF(N246="","",IF(N246&lt;&gt;N245,N246&amp;", ",IF(B246&lt;&gt;B245,N246&amp;", ",""))))&amp;(IF(ISBLANK(O246),"",(IF(O246&lt;&gt;O245,O246&amp;", ",IF(B246&lt;&gt;B245,O246&amp;", ","")))))&amp;(IF(ISBLANK(P246),"",(IF(P246&lt;&gt;P245,P246&amp;", ",IF(B246&lt;&gt;B245,P246&amp;", ",IF(Z246&lt;&gt;Z245,P246&amp;", ",""))))))&amp;(IF(ISBLANK(Q246),"",(IF(Q246&lt;&gt;Q245,Q246&amp;", ",IF(B246&lt;&gt;B245,Q246&amp;", ",IF(Z246&lt;&gt;Z245,Q246&amp;", ",""))))))&amp;(IF(ISBLANK(R246),"",(IF(R246&lt;&gt;R245,R246&amp;"m, ",IF(B246&lt;&gt;B245,R246&amp;"m, ",IF(Z246&lt;&gt;Z245,R246&amp;"m, ",""))))))&amp;IF(ISBLANK(S246),"",(IF(B246&lt;&gt;B245,S246&amp;", ",IF(S246&lt;&gt;S245,IF((Z246=Z245),"same locality "&amp;S246&amp;", ",S246&amp;", "),""))))&amp;(IF(ISBLANK(T246),"",(IF(T246&lt;&gt;T245,IF(ISBLANK(F$2),T246&amp;", ",T246&amp;" "&amp;F$2&amp;", "),(IF(B246&lt;&gt;B245,IF(ISBLANK(F$2),T246&amp;", ",T246&amp;" "&amp;F$2&amp;", "),(IF(Z246&lt;&gt;Z245,IF(ISBLANK(F$2),T246&amp;", ",T246&amp;" "&amp;F$2&amp;", "),IF((U246&lt;&gt;U245)*($G$2="Y"),"same collector, ","")))))))))&amp;(IF(ISBLANK(U246),"",(IF(U246&lt;&gt;U245,U246&amp;", ",(IF(B246&lt;&gt;B245,U246&amp;", ",IF(Z246&lt;&gt;Z245,U246&amp;", ",(IF(T246&lt;&gt;T245,IF((T246&lt;&gt;T245)*($G$2="Y"),"same date, ", ""),IF((T246=T245)*(U246=U245)*(S246&lt;&gt;S245)*($G$2="Y"),"same collector and date, ", ""))))))))))&amp;(IF(ISBLANK(V246),"",V246&amp;", "))&amp;IF((AA246&lt;&gt;AA247)*($H$2="y"),AD246&amp;AE246,IF((AA246&lt;&gt;AA247)*($H$2="m"),AD246&amp;AG246,IF(($H$2&lt;&gt;"m")*($H$2&lt;&gt;"Y"),(IF(F246=0,"",F246&amp;" "&amp;$F$4&amp;" "))&amp;(IF(G246=0,"",G246&amp;" "&amp;$G$4&amp;" "))&amp;(IF(H246=0,"",H246&amp;" "&amp;H$4&amp;" "))&amp;(IF(I246=0,"",I246&amp;" "&amp;$I$4&amp;" "))&amp;(IF(J246=0,"",J246&amp;" "&amp;$J$4&amp;" "))&amp;IF((ISBLANK(C246)),"","("&amp;C246&amp;")"),"")))&amp;IF((B246=B247)*(K246=K247)*(L246=L247)*(M246=M247),IF(($H$2&lt;&gt;"m")*($H$2&lt;&gt;"Y"), ", ", IF((ISNUMBER(FIND(")",AE246))), ", ", "")),IF((B246=B247)*(K246=K247)*(L246=L247),";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v>
      </c>
    </row>
    <row r="247" spans="1:34" s="1" customFormat="1" x14ac:dyDescent="0.25">
      <c r="A247" s="3">
        <f t="shared" si="28"/>
        <v>2</v>
      </c>
      <c r="B247" s="53" t="str">
        <f t="shared" si="32"/>
        <v>Kukulcania bajacali</v>
      </c>
      <c r="C247" s="57" t="s">
        <v>205</v>
      </c>
      <c r="D247" s="57" t="s">
        <v>208</v>
      </c>
      <c r="E247" s="57"/>
      <c r="F247" s="57">
        <v>0</v>
      </c>
      <c r="G247" s="57">
        <v>1</v>
      </c>
      <c r="H247" s="57">
        <v>0</v>
      </c>
      <c r="I247" s="57"/>
      <c r="J247" s="57"/>
      <c r="K247" s="57" t="s">
        <v>49</v>
      </c>
      <c r="L247" s="57" t="s">
        <v>395</v>
      </c>
      <c r="M247" s="54" t="s">
        <v>1279</v>
      </c>
      <c r="N247" s="57" t="s">
        <v>86</v>
      </c>
      <c r="O247" s="58" t="s">
        <v>86</v>
      </c>
      <c r="P247" s="58"/>
      <c r="Q247" s="58" t="s">
        <v>86</v>
      </c>
      <c r="R247" s="58"/>
      <c r="S247" s="54" t="s">
        <v>1280</v>
      </c>
      <c r="T247" s="57" t="s">
        <v>1281</v>
      </c>
      <c r="U247" s="57" t="s">
        <v>1282</v>
      </c>
      <c r="V247" s="57"/>
      <c r="W247" s="57" t="s">
        <v>86</v>
      </c>
      <c r="X247" s="147">
        <f ca="1">IF(ISBLANK(D247),"",IF('order-admin-units'!$I$1&lt;&gt;"y", "", IF((K247="")*(ISBLANK(D247)=FALSE), 'order-admin-units'!$B$1+1, VLOOKUP(K247, ordercountry, 2))))</f>
        <v>2</v>
      </c>
      <c r="Y247" s="147">
        <f ca="1">IF(ISBLANK(D247),"",IF('order-admin-units'!$I$1&lt;&gt;"y", "", IF(L247="", 'order-admin-units'!$B$2+1, VLOOKUP(K247&amp;"@"&amp;L247, orderadmin, 2))))</f>
        <v>7</v>
      </c>
      <c r="Z247" s="147" t="str">
        <f t="shared" si="29"/>
        <v>MexicoBaja California Sur1.5 mile NE Punta Palmilla</v>
      </c>
      <c r="AA247" s="147" t="str">
        <f t="shared" si="30"/>
        <v>Kukulcania bajacaliMexicoBaja California Sur1.5 mile NE Punta Palmilla[N23.01058°, W109.71676°]S.C. Willians et al.16/VII/1968</v>
      </c>
      <c r="AB247" s="147" t="str">
        <f t="shared" si="31"/>
        <v xml:space="preserve">Kukulcania bajacaliMexicoBaja California Sur1.5 mile NE Punta Palmilla[N23.01058°, W109.71676°]S.C. Willians et al.16/VII/1968AMNH </v>
      </c>
      <c r="AC247" s="147" t="str">
        <f t="shared" si="25"/>
        <v>Kukulcania bajacaliMexicoBaja California Sur1.5 mile NE Punta Palmilla[N23.01058°, W109.71676°]S.C. Willians et al.16/VII/1968</v>
      </c>
      <c r="AD247" s="11" t="str">
        <f t="shared" si="26"/>
        <v/>
      </c>
      <c r="AE247" s="11" t="str">
        <f t="array" ref="AE247">IF(ISBLANK(D247),"",IF(OR($H$2="y",$H$2="m"),IF(AA247=AA246,IF(OR(AB247=$AB$4:$AB246)=FALSE,AE246&amp;C247,AE246),"("&amp;C247)&amp;IF(AA247=AA248,IF(OR(AB248=$AB$4:$AB247)=FALSE,", ",""),") "),""))</f>
        <v/>
      </c>
      <c r="AF247" s="11" t="str">
        <f t="shared" si="27"/>
        <v/>
      </c>
      <c r="AG247" s="11" t="str">
        <f t="array" ref="AG247">IF(ISBLANK(D247),"",IF(OR($H$2="y",$H$2="m"),IF(AA247=AA246,IF(OR(AC247=$AC$4:$AC246)=FALSE,AG246&amp;AF247,AG246),"("&amp;AF247)&amp;IF(AA247=AA248,IF(OR(AC248=$AC$4:$AC247)=FALSE,", ",""),") "),""))</f>
        <v/>
      </c>
      <c r="AH247" s="10" t="str">
        <f>IF((ISBLANK(D247)),"",IF(D247=D246,AH246,"")&amp;IF(B246&lt;&gt;B247,((IF(ISBLANK(E247),$D$3&amp;"Non-type material: "&amp;$D$3,$D$3&amp;INDEX('type-categories'!$A$2:$B$100,MATCH(E247,'type-categories'!$A$2:$A$100,0),2)&amp;$D$3))),"")&amp;(IF(K247&lt;&gt;K246,$C$2&amp;K247&amp;$K$3&amp;$C$2&amp;" ",(IF(B247&lt;&gt;B246,$C$2&amp;K247&amp;$K$3&amp;$C$2&amp;" ",""))))&amp;(IF(L247="","",((IF(L247&lt;&gt;L246,$D$2&amp;L247&amp;$L$3&amp;$D$2&amp;" ",IF(B247&lt;&gt;B246,$D$2&amp;L247&amp;$L$3&amp;$D$2&amp;" ",""))))))&amp;(IF(M247="","",((IF(M247&lt;&gt;M246,$E$2&amp;M247&amp;$E$2&amp;","&amp;" ",IF(B247&lt;&gt;B246,$E$2&amp;M247&amp;$E$2&amp;",",""))))))&amp;(IF(N247="","",IF(N247&lt;&gt;N246,N247&amp;", ",IF(B247&lt;&gt;B246,N247&amp;", ",""))))&amp;(IF(ISBLANK(O247),"",(IF(O247&lt;&gt;O246,O247&amp;", ",IF(B247&lt;&gt;B246,O247&amp;", ","")))))&amp;(IF(ISBLANK(P247),"",(IF(P247&lt;&gt;P246,P247&amp;", ",IF(B247&lt;&gt;B246,P247&amp;", ",IF(Z247&lt;&gt;Z246,P247&amp;", ",""))))))&amp;(IF(ISBLANK(Q247),"",(IF(Q247&lt;&gt;Q246,Q247&amp;", ",IF(B247&lt;&gt;B246,Q247&amp;", ",IF(Z247&lt;&gt;Z246,Q247&amp;", ",""))))))&amp;(IF(ISBLANK(R247),"",(IF(R247&lt;&gt;R246,R247&amp;"m, ",IF(B247&lt;&gt;B246,R247&amp;"m, ",IF(Z247&lt;&gt;Z246,R247&amp;"m, ",""))))))&amp;IF(ISBLANK(S247),"",(IF(B247&lt;&gt;B246,S247&amp;", ",IF(S247&lt;&gt;S246,IF((Z247=Z246),"same locality "&amp;S247&amp;", ",S247&amp;", "),""))))&amp;(IF(ISBLANK(T247),"",(IF(T247&lt;&gt;T246,IF(ISBLANK(F$2),T247&amp;", ",T247&amp;" "&amp;F$2&amp;", "),(IF(B247&lt;&gt;B246,IF(ISBLANK(F$2),T247&amp;", ",T247&amp;" "&amp;F$2&amp;", "),(IF(Z247&lt;&gt;Z246,IF(ISBLANK(F$2),T247&amp;", ",T247&amp;" "&amp;F$2&amp;", "),IF((U247&lt;&gt;U246)*($G$2="Y"),"same collector, ","")))))))))&amp;(IF(ISBLANK(U247),"",(IF(U247&lt;&gt;U246,U247&amp;", ",(IF(B247&lt;&gt;B246,U247&amp;", ",IF(Z247&lt;&gt;Z246,U247&amp;", ",(IF(T247&lt;&gt;T246,IF((T247&lt;&gt;T246)*($G$2="Y"),"same date, ", ""),IF((T247=T246)*(U247=U246)*(S247&lt;&gt;S246)*($G$2="Y"),"same collector and date, ", ""))))))))))&amp;(IF(ISBLANK(V247),"",V247&amp;", "))&amp;IF((AA247&lt;&gt;AA248)*($H$2="y"),AD247&amp;AE247,IF((AA247&lt;&gt;AA248)*($H$2="m"),AD247&amp;AG247,IF(($H$2&lt;&gt;"m")*($H$2&lt;&gt;"Y"),(IF(F247=0,"",F247&amp;" "&amp;$F$4&amp;" "))&amp;(IF(G247=0,"",G247&amp;" "&amp;$G$4&amp;" "))&amp;(IF(H247=0,"",H247&amp;" "&amp;H$4&amp;" "))&amp;(IF(I247=0,"",I247&amp;" "&amp;$I$4&amp;" "))&amp;(IF(J247=0,"",J247&amp;" "&amp;$J$4&amp;" "))&amp;IF((ISBLANK(C247)),"","("&amp;C247&amp;")"),"")))&amp;IF((B247=B248)*(K247=K248)*(L247=L248)*(M247=M248),IF(($H$2&lt;&gt;"m")*($H$2&lt;&gt;"Y"), ", ", IF((ISNUMBER(FIND(")",AE247))), ", ", "")),IF((B247=B248)*(K247=K248)*(L247=L248),";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v>
      </c>
    </row>
    <row r="248" spans="1:34" s="1" customFormat="1" x14ac:dyDescent="0.25">
      <c r="A248" s="3">
        <f t="shared" si="28"/>
        <v>2</v>
      </c>
      <c r="B248" s="53" t="str">
        <f t="shared" si="32"/>
        <v>Kukulcania bajacali</v>
      </c>
      <c r="C248" s="54" t="s">
        <v>205</v>
      </c>
      <c r="D248" s="55" t="s">
        <v>208</v>
      </c>
      <c r="E248" s="55"/>
      <c r="F248" s="54">
        <v>0</v>
      </c>
      <c r="G248" s="54">
        <v>2</v>
      </c>
      <c r="H248" s="54">
        <v>1</v>
      </c>
      <c r="I248" s="54"/>
      <c r="J248" s="54"/>
      <c r="K248" s="54" t="s">
        <v>49</v>
      </c>
      <c r="L248" s="54" t="s">
        <v>395</v>
      </c>
      <c r="M248" s="54" t="s">
        <v>398</v>
      </c>
      <c r="N248" s="54" t="s">
        <v>86</v>
      </c>
      <c r="O248" s="54" t="s">
        <v>86</v>
      </c>
      <c r="P248" s="54" t="s">
        <v>399</v>
      </c>
      <c r="Q248" s="54" t="s">
        <v>86</v>
      </c>
      <c r="R248" s="54"/>
      <c r="S248" s="54" t="s">
        <v>400</v>
      </c>
      <c r="T248" s="54" t="s">
        <v>396</v>
      </c>
      <c r="U248" s="54" t="s">
        <v>401</v>
      </c>
      <c r="V248" s="54"/>
      <c r="W248" s="54" t="s">
        <v>86</v>
      </c>
      <c r="X248" s="147">
        <f ca="1">IF(ISBLANK(D248),"",IF('order-admin-units'!$I$1&lt;&gt;"y", "", IF((K248="")*(ISBLANK(D248)=FALSE), 'order-admin-units'!$B$1+1, VLOOKUP(K248, ordercountry, 2))))</f>
        <v>2</v>
      </c>
      <c r="Y248" s="147">
        <f ca="1">IF(ISBLANK(D248),"",IF('order-admin-units'!$I$1&lt;&gt;"y", "", IF(L248="", 'order-admin-units'!$B$2+1, VLOOKUP(K248&amp;"@"&amp;L248, orderadmin, 2))))</f>
        <v>7</v>
      </c>
      <c r="Z248" s="147" t="str">
        <f t="shared" si="29"/>
        <v>MexicoBaja California Sur12 miles NE Cabo San Lucas</v>
      </c>
      <c r="AA248" s="147" t="str">
        <f t="shared" si="30"/>
        <v>Kukulcania bajacaliMexicoBaja California Sur12 miles NE Cabo San Lucasin palm oasis[N22.98916°, W109.75131°]V. Roth7/II/1966</v>
      </c>
      <c r="AB248" s="147" t="str">
        <f t="shared" si="31"/>
        <v xml:space="preserve">Kukulcania bajacaliMexicoBaja California Sur12 miles NE Cabo San Lucasin palm oasis[N22.98916°, W109.75131°]V. Roth7/II/1966AMNH </v>
      </c>
      <c r="AC248" s="147" t="str">
        <f t="shared" si="25"/>
        <v>Kukulcania bajacaliMexicoBaja California Sur12 miles NE Cabo San Lucasin palm oasis[N22.98916°, W109.75131°]V. Roth7/II/1966</v>
      </c>
      <c r="AD248" s="11" t="str">
        <f t="shared" si="26"/>
        <v/>
      </c>
      <c r="AE248" s="11" t="str">
        <f t="array" ref="AE248">IF(ISBLANK(D248),"",IF(OR($H$2="y",$H$2="m"),IF(AA248=AA247,IF(OR(AB248=$AB$4:$AB247)=FALSE,AE247&amp;C248,AE247),"("&amp;C248)&amp;IF(AA248=AA249,IF(OR(AB249=$AB$4:$AB248)=FALSE,", ",""),") "),""))</f>
        <v/>
      </c>
      <c r="AF248" s="11" t="str">
        <f t="shared" si="27"/>
        <v/>
      </c>
      <c r="AG248" s="11" t="str">
        <f t="array" ref="AG248">IF(ISBLANK(D248),"",IF(OR($H$2="y",$H$2="m"),IF(AA248=AA247,IF(OR(AC248=$AC$4:$AC247)=FALSE,AG247&amp;AF248,AG247),"("&amp;AF248)&amp;IF(AA248=AA249,IF(OR(AC249=$AC$4:$AC248)=FALSE,", ",""),") "),""))</f>
        <v/>
      </c>
      <c r="AH248" s="10" t="str">
        <f>IF((ISBLANK(D248)),"",IF(D248=D247,AH247,"")&amp;IF(B247&lt;&gt;B248,((IF(ISBLANK(E248),$D$3&amp;"Non-type material: "&amp;$D$3,$D$3&amp;INDEX('type-categories'!$A$2:$B$100,MATCH(E248,'type-categories'!$A$2:$A$100,0),2)&amp;$D$3))),"")&amp;(IF(K248&lt;&gt;K247,$C$2&amp;K248&amp;$K$3&amp;$C$2&amp;" ",(IF(B248&lt;&gt;B247,$C$2&amp;K248&amp;$K$3&amp;$C$2&amp;" ",""))))&amp;(IF(L248="","",((IF(L248&lt;&gt;L247,$D$2&amp;L248&amp;$L$3&amp;$D$2&amp;" ",IF(B248&lt;&gt;B247,$D$2&amp;L248&amp;$L$3&amp;$D$2&amp;" ",""))))))&amp;(IF(M248="","",((IF(M248&lt;&gt;M247,$E$2&amp;M248&amp;$E$2&amp;","&amp;" ",IF(B248&lt;&gt;B247,$E$2&amp;M248&amp;$E$2&amp;",",""))))))&amp;(IF(N248="","",IF(N248&lt;&gt;N247,N248&amp;", ",IF(B248&lt;&gt;B247,N248&amp;", ",""))))&amp;(IF(ISBLANK(O248),"",(IF(O248&lt;&gt;O247,O248&amp;", ",IF(B248&lt;&gt;B247,O248&amp;", ","")))))&amp;(IF(ISBLANK(P248),"",(IF(P248&lt;&gt;P247,P248&amp;", ",IF(B248&lt;&gt;B247,P248&amp;", ",IF(Z248&lt;&gt;Z247,P248&amp;", ",""))))))&amp;(IF(ISBLANK(Q248),"",(IF(Q248&lt;&gt;Q247,Q248&amp;", ",IF(B248&lt;&gt;B247,Q248&amp;", ",IF(Z248&lt;&gt;Z247,Q248&amp;", ",""))))))&amp;(IF(ISBLANK(R248),"",(IF(R248&lt;&gt;R247,R248&amp;"m, ",IF(B248&lt;&gt;B247,R248&amp;"m, ",IF(Z248&lt;&gt;Z247,R248&amp;"m, ",""))))))&amp;IF(ISBLANK(S248),"",(IF(B248&lt;&gt;B247,S248&amp;", ",IF(S248&lt;&gt;S247,IF((Z248=Z247),"same locality "&amp;S248&amp;", ",S248&amp;", "),""))))&amp;(IF(ISBLANK(T248),"",(IF(T248&lt;&gt;T247,IF(ISBLANK(F$2),T248&amp;", ",T248&amp;" "&amp;F$2&amp;", "),(IF(B248&lt;&gt;B247,IF(ISBLANK(F$2),T248&amp;", ",T248&amp;" "&amp;F$2&amp;", "),(IF(Z248&lt;&gt;Z247,IF(ISBLANK(F$2),T248&amp;", ",T248&amp;" "&amp;F$2&amp;", "),IF((U248&lt;&gt;U247)*($G$2="Y"),"same collector, ","")))))))))&amp;(IF(ISBLANK(U248),"",(IF(U248&lt;&gt;U247,U248&amp;", ",(IF(B248&lt;&gt;B247,U248&amp;", ",IF(Z248&lt;&gt;Z247,U248&amp;", ",(IF(T248&lt;&gt;T247,IF((T248&lt;&gt;T247)*($G$2="Y"),"same date, ", ""),IF((T248=T247)*(U248=U247)*(S248&lt;&gt;S247)*($G$2="Y"),"same collector and date, ", ""))))))))))&amp;(IF(ISBLANK(V248),"",V248&amp;", "))&amp;IF((AA248&lt;&gt;AA249)*($H$2="y"),AD248&amp;AE248,IF((AA248&lt;&gt;AA249)*($H$2="m"),AD248&amp;AG248,IF(($H$2&lt;&gt;"m")*($H$2&lt;&gt;"Y"),(IF(F248=0,"",F248&amp;" "&amp;$F$4&amp;" "))&amp;(IF(G248=0,"",G248&amp;" "&amp;$G$4&amp;" "))&amp;(IF(H248=0,"",H248&amp;" "&amp;H$4&amp;" "))&amp;(IF(I248=0,"",I248&amp;" "&amp;$I$4&amp;" "))&amp;(IF(J248=0,"",J248&amp;" "&amp;$J$4&amp;" "))&amp;IF((ISBLANK(C248)),"","("&amp;C248&amp;")"),"")))&amp;IF((B248=B249)*(K248=K249)*(L248=L249)*(M248=M249),IF(($H$2&lt;&gt;"m")*($H$2&lt;&gt;"Y"), ", ", IF((ISNUMBER(FIND(")",AE248))), ", ", "")),IF((B248=B249)*(K248=K249)*(L248=L249),";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v>
      </c>
    </row>
    <row r="249" spans="1:34" s="1" customFormat="1" x14ac:dyDescent="0.25">
      <c r="A249" s="3">
        <f t="shared" si="28"/>
        <v>2</v>
      </c>
      <c r="B249" s="53" t="str">
        <f t="shared" si="32"/>
        <v>Kukulcania bajacali</v>
      </c>
      <c r="C249" s="57" t="s">
        <v>347</v>
      </c>
      <c r="D249" s="57" t="s">
        <v>208</v>
      </c>
      <c r="E249" s="57"/>
      <c r="F249" s="57">
        <v>0</v>
      </c>
      <c r="G249" s="57">
        <v>1</v>
      </c>
      <c r="H249" s="57">
        <v>0</v>
      </c>
      <c r="I249" s="57"/>
      <c r="J249" s="57"/>
      <c r="K249" s="57" t="s">
        <v>49</v>
      </c>
      <c r="L249" s="57" t="s">
        <v>395</v>
      </c>
      <c r="M249" s="54" t="s">
        <v>1283</v>
      </c>
      <c r="N249" s="57" t="s">
        <v>86</v>
      </c>
      <c r="O249" s="58" t="s">
        <v>86</v>
      </c>
      <c r="P249" s="58"/>
      <c r="Q249" s="58" t="s">
        <v>86</v>
      </c>
      <c r="R249" s="58"/>
      <c r="S249" s="54" t="s">
        <v>1284</v>
      </c>
      <c r="T249" s="57" t="s">
        <v>396</v>
      </c>
      <c r="U249" s="57" t="s">
        <v>1285</v>
      </c>
      <c r="V249" s="57"/>
      <c r="W249" s="57" t="s">
        <v>86</v>
      </c>
      <c r="X249" s="147">
        <f ca="1">IF(ISBLANK(D249),"",IF('order-admin-units'!$I$1&lt;&gt;"y", "", IF((K249="")*(ISBLANK(D249)=FALSE), 'order-admin-units'!$B$1+1, VLOOKUP(K249, ordercountry, 2))))</f>
        <v>2</v>
      </c>
      <c r="Y249" s="147">
        <f ca="1">IF(ISBLANK(D249),"",IF('order-admin-units'!$I$1&lt;&gt;"y", "", IF(L249="", 'order-admin-units'!$B$2+1, VLOOKUP(K249&amp;"@"&amp;L249, orderadmin, 2))))</f>
        <v>7</v>
      </c>
      <c r="Z249" s="147" t="str">
        <f t="shared" si="29"/>
        <v>MexicoBaja California Sur24 miles N Miraflores</v>
      </c>
      <c r="AA249" s="147" t="str">
        <f t="shared" si="30"/>
        <v>Kukulcania bajacaliMexicoBaja California Sur24 miles N Miraflores[N23.69759°, W109.74241°]V. Roth10/II/1966</v>
      </c>
      <c r="AB249" s="147" t="str">
        <f t="shared" si="31"/>
        <v>Kukulcania bajacaliMexicoBaja California Sur24 miles N Miraflores[N23.69759°, W109.74241°]V. Roth10/II/1966CAS 9060683</v>
      </c>
      <c r="AC249" s="147" t="str">
        <f t="shared" si="25"/>
        <v>Kukulcania bajacaliMexicoBaja California Sur24 miles N Miraflores[N23.69759°, W109.74241°]V. Roth10/II/1966</v>
      </c>
      <c r="AD249" s="11" t="str">
        <f t="shared" si="26"/>
        <v/>
      </c>
      <c r="AE249" s="11" t="str">
        <f t="array" ref="AE249">IF(ISBLANK(D249),"",IF(OR($H$2="y",$H$2="m"),IF(AA249=AA248,IF(OR(AB249=$AB$4:$AB248)=FALSE,AE248&amp;C249,AE248),"("&amp;C249)&amp;IF(AA249=AA250,IF(OR(AB250=$AB$4:$AB249)=FALSE,", ",""),") "),""))</f>
        <v/>
      </c>
      <c r="AF249" s="11" t="str">
        <f t="shared" si="27"/>
        <v/>
      </c>
      <c r="AG249" s="11" t="str">
        <f t="array" ref="AG249">IF(ISBLANK(D249),"",IF(OR($H$2="y",$H$2="m"),IF(AA249=AA248,IF(OR(AC249=$AC$4:$AC248)=FALSE,AG248&amp;AF249,AG248),"("&amp;AF249)&amp;IF(AA249=AA250,IF(OR(AC250=$AC$4:$AC249)=FALSE,", ",""),") "),""))</f>
        <v/>
      </c>
      <c r="AH249" s="10" t="str">
        <f>IF((ISBLANK(D249)),"",IF(D249=D248,AH248,"")&amp;IF(B248&lt;&gt;B249,((IF(ISBLANK(E249),$D$3&amp;"Non-type material: "&amp;$D$3,$D$3&amp;INDEX('type-categories'!$A$2:$B$100,MATCH(E249,'type-categories'!$A$2:$A$100,0),2)&amp;$D$3))),"")&amp;(IF(K249&lt;&gt;K248,$C$2&amp;K249&amp;$K$3&amp;$C$2&amp;" ",(IF(B249&lt;&gt;B248,$C$2&amp;K249&amp;$K$3&amp;$C$2&amp;" ",""))))&amp;(IF(L249="","",((IF(L249&lt;&gt;L248,$D$2&amp;L249&amp;$L$3&amp;$D$2&amp;" ",IF(B249&lt;&gt;B248,$D$2&amp;L249&amp;$L$3&amp;$D$2&amp;" ",""))))))&amp;(IF(M249="","",((IF(M249&lt;&gt;M248,$E$2&amp;M249&amp;$E$2&amp;","&amp;" ",IF(B249&lt;&gt;B248,$E$2&amp;M249&amp;$E$2&amp;",",""))))))&amp;(IF(N249="","",IF(N249&lt;&gt;N248,N249&amp;", ",IF(B249&lt;&gt;B248,N249&amp;", ",""))))&amp;(IF(ISBLANK(O249),"",(IF(O249&lt;&gt;O248,O249&amp;", ",IF(B249&lt;&gt;B248,O249&amp;", ","")))))&amp;(IF(ISBLANK(P249),"",(IF(P249&lt;&gt;P248,P249&amp;", ",IF(B249&lt;&gt;B248,P249&amp;", ",IF(Z249&lt;&gt;Z248,P249&amp;", ",""))))))&amp;(IF(ISBLANK(Q249),"",(IF(Q249&lt;&gt;Q248,Q249&amp;", ",IF(B249&lt;&gt;B248,Q249&amp;", ",IF(Z249&lt;&gt;Z248,Q249&amp;", ",""))))))&amp;(IF(ISBLANK(R249),"",(IF(R249&lt;&gt;R248,R249&amp;"m, ",IF(B249&lt;&gt;B248,R249&amp;"m, ",IF(Z249&lt;&gt;Z248,R249&amp;"m, ",""))))))&amp;IF(ISBLANK(S249),"",(IF(B249&lt;&gt;B248,S249&amp;", ",IF(S249&lt;&gt;S248,IF((Z249=Z248),"same locality "&amp;S249&amp;", ",S249&amp;", "),""))))&amp;(IF(ISBLANK(T249),"",(IF(T249&lt;&gt;T248,IF(ISBLANK(F$2),T249&amp;", ",T249&amp;" "&amp;F$2&amp;", "),(IF(B249&lt;&gt;B248,IF(ISBLANK(F$2),T249&amp;", ",T249&amp;" "&amp;F$2&amp;", "),(IF(Z249&lt;&gt;Z248,IF(ISBLANK(F$2),T249&amp;", ",T249&amp;" "&amp;F$2&amp;", "),IF((U249&lt;&gt;U248)*($G$2="Y"),"same collector, ","")))))))))&amp;(IF(ISBLANK(U249),"",(IF(U249&lt;&gt;U248,U249&amp;", ",(IF(B249&lt;&gt;B248,U249&amp;", ",IF(Z249&lt;&gt;Z248,U249&amp;", ",(IF(T249&lt;&gt;T248,IF((T249&lt;&gt;T248)*($G$2="Y"),"same date, ", ""),IF((T249=T248)*(U249=U248)*(S249&lt;&gt;S248)*($G$2="Y"),"same collector and date, ", ""))))))))))&amp;(IF(ISBLANK(V249),"",V249&amp;", "))&amp;IF((AA249&lt;&gt;AA250)*($H$2="y"),AD249&amp;AE249,IF((AA249&lt;&gt;AA250)*($H$2="m"),AD249&amp;AG249,IF(($H$2&lt;&gt;"m")*($H$2&lt;&gt;"Y"),(IF(F249=0,"",F249&amp;" "&amp;$F$4&amp;" "))&amp;(IF(G249=0,"",G249&amp;" "&amp;$G$4&amp;" "))&amp;(IF(H249=0,"",H249&amp;" "&amp;H$4&amp;" "))&amp;(IF(I249=0,"",I249&amp;" "&amp;$I$4&amp;" "))&amp;(IF(J249=0,"",J249&amp;" "&amp;$J$4&amp;" "))&amp;IF((ISBLANK(C249)),"","("&amp;C249&amp;")"),"")))&amp;IF((B249=B250)*(K249=K250)*(L249=L250)*(M249=M250),IF(($H$2&lt;&gt;"m")*($H$2&lt;&gt;"Y"), ", ", IF((ISNUMBER(FIND(")",AE249))), ", ", "")),IF((B249=B250)*(K249=K250)*(L249=L250),";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v>
      </c>
    </row>
    <row r="250" spans="1:34" s="1" customFormat="1" x14ac:dyDescent="0.25">
      <c r="A250" s="3">
        <f t="shared" si="28"/>
        <v>2</v>
      </c>
      <c r="B250" s="53" t="str">
        <f t="shared" si="32"/>
        <v>Kukulcania bajacali</v>
      </c>
      <c r="C250" s="57" t="s">
        <v>207</v>
      </c>
      <c r="D250" s="57" t="s">
        <v>208</v>
      </c>
      <c r="E250" s="57"/>
      <c r="F250" s="57">
        <v>0</v>
      </c>
      <c r="G250" s="57">
        <v>1</v>
      </c>
      <c r="H250" s="57">
        <v>0</v>
      </c>
      <c r="I250" s="57"/>
      <c r="J250" s="57"/>
      <c r="K250" s="57" t="s">
        <v>49</v>
      </c>
      <c r="L250" s="57" t="s">
        <v>395</v>
      </c>
      <c r="M250" s="54" t="s">
        <v>1286</v>
      </c>
      <c r="N250" s="57" t="s">
        <v>86</v>
      </c>
      <c r="O250" s="58" t="s">
        <v>86</v>
      </c>
      <c r="P250" s="58"/>
      <c r="Q250" s="58" t="s">
        <v>86</v>
      </c>
      <c r="R250" s="58"/>
      <c r="S250" s="54" t="s">
        <v>1287</v>
      </c>
      <c r="T250" s="57" t="s">
        <v>1288</v>
      </c>
      <c r="U250" s="57" t="s">
        <v>1289</v>
      </c>
      <c r="V250" s="57"/>
      <c r="W250" s="57" t="s">
        <v>86</v>
      </c>
      <c r="X250" s="147">
        <f ca="1">IF(ISBLANK(D250),"",IF('order-admin-units'!$I$1&lt;&gt;"y", "", IF((K250="")*(ISBLANK(D250)=FALSE), 'order-admin-units'!$B$1+1, VLOOKUP(K250, ordercountry, 2))))</f>
        <v>2</v>
      </c>
      <c r="Y250" s="147">
        <f ca="1">IF(ISBLANK(D250),"",IF('order-admin-units'!$I$1&lt;&gt;"y", "", IF(L250="", 'order-admin-units'!$B$2+1, VLOOKUP(K250&amp;"@"&amp;L250, orderadmin, 2))))</f>
        <v>7</v>
      </c>
      <c r="Z250" s="147" t="str">
        <f t="shared" si="29"/>
        <v>MexicoBaja California Sur25 km E Cabo San Lucas</v>
      </c>
      <c r="AA250" s="147" t="str">
        <f t="shared" si="30"/>
        <v>Kukulcania bajacaliMexicoBaja California Sur25 km E Cabo San Lucas[N23.01487°, W109.72488°]C. Griswold &amp; L. Vincent16/XII/1977</v>
      </c>
      <c r="AB250" s="147" t="str">
        <f t="shared" si="31"/>
        <v xml:space="preserve">Kukulcania bajacaliMexicoBaja California Sur25 km E Cabo San Lucas[N23.01487°, W109.72488°]C. Griswold &amp; L. Vincent16/XII/1977UCB </v>
      </c>
      <c r="AC250" s="147" t="str">
        <f t="shared" si="25"/>
        <v>Kukulcania bajacaliMexicoBaja California Sur25 km E Cabo San Lucas[N23.01487°, W109.72488°]C. Griswold &amp; L. Vincent16/XII/1977</v>
      </c>
      <c r="AD250" s="11" t="str">
        <f t="shared" si="26"/>
        <v/>
      </c>
      <c r="AE250" s="11" t="str">
        <f t="array" ref="AE250">IF(ISBLANK(D250),"",IF(OR($H$2="y",$H$2="m"),IF(AA250=AA249,IF(OR(AB250=$AB$4:$AB249)=FALSE,AE249&amp;C250,AE249),"("&amp;C250)&amp;IF(AA250=AA251,IF(OR(AB251=$AB$4:$AB250)=FALSE,", ",""),") "),""))</f>
        <v/>
      </c>
      <c r="AF250" s="11" t="str">
        <f t="shared" si="27"/>
        <v/>
      </c>
      <c r="AG250" s="11" t="str">
        <f t="array" ref="AG250">IF(ISBLANK(D250),"",IF(OR($H$2="y",$H$2="m"),IF(AA250=AA249,IF(OR(AC250=$AC$4:$AC249)=FALSE,AG249&amp;AF250,AG249),"("&amp;AF250)&amp;IF(AA250=AA251,IF(OR(AC251=$AC$4:$AC250)=FALSE,", ",""),") "),""))</f>
        <v/>
      </c>
      <c r="AH250" s="10" t="str">
        <f>IF((ISBLANK(D250)),"",IF(D250=D249,AH249,"")&amp;IF(B249&lt;&gt;B250,((IF(ISBLANK(E250),$D$3&amp;"Non-type material: "&amp;$D$3,$D$3&amp;INDEX('type-categories'!$A$2:$B$100,MATCH(E250,'type-categories'!$A$2:$A$100,0),2)&amp;$D$3))),"")&amp;(IF(K250&lt;&gt;K249,$C$2&amp;K250&amp;$K$3&amp;$C$2&amp;" ",(IF(B250&lt;&gt;B249,$C$2&amp;K250&amp;$K$3&amp;$C$2&amp;" ",""))))&amp;(IF(L250="","",((IF(L250&lt;&gt;L249,$D$2&amp;L250&amp;$L$3&amp;$D$2&amp;" ",IF(B250&lt;&gt;B249,$D$2&amp;L250&amp;$L$3&amp;$D$2&amp;" ",""))))))&amp;(IF(M250="","",((IF(M250&lt;&gt;M249,$E$2&amp;M250&amp;$E$2&amp;","&amp;" ",IF(B250&lt;&gt;B249,$E$2&amp;M250&amp;$E$2&amp;",",""))))))&amp;(IF(N250="","",IF(N250&lt;&gt;N249,N250&amp;", ",IF(B250&lt;&gt;B249,N250&amp;", ",""))))&amp;(IF(ISBLANK(O250),"",(IF(O250&lt;&gt;O249,O250&amp;", ",IF(B250&lt;&gt;B249,O250&amp;", ","")))))&amp;(IF(ISBLANK(P250),"",(IF(P250&lt;&gt;P249,P250&amp;", ",IF(B250&lt;&gt;B249,P250&amp;", ",IF(Z250&lt;&gt;Z249,P250&amp;", ",""))))))&amp;(IF(ISBLANK(Q250),"",(IF(Q250&lt;&gt;Q249,Q250&amp;", ",IF(B250&lt;&gt;B249,Q250&amp;", ",IF(Z250&lt;&gt;Z249,Q250&amp;", ",""))))))&amp;(IF(ISBLANK(R250),"",(IF(R250&lt;&gt;R249,R250&amp;"m, ",IF(B250&lt;&gt;B249,R250&amp;"m, ",IF(Z250&lt;&gt;Z249,R250&amp;"m, ",""))))))&amp;IF(ISBLANK(S250),"",(IF(B250&lt;&gt;B249,S250&amp;", ",IF(S250&lt;&gt;S249,IF((Z250=Z249),"same locality "&amp;S250&amp;", ",S250&amp;", "),""))))&amp;(IF(ISBLANK(T250),"",(IF(T250&lt;&gt;T249,IF(ISBLANK(F$2),T250&amp;", ",T250&amp;" "&amp;F$2&amp;", "),(IF(B250&lt;&gt;B249,IF(ISBLANK(F$2),T250&amp;", ",T250&amp;" "&amp;F$2&amp;", "),(IF(Z250&lt;&gt;Z249,IF(ISBLANK(F$2),T250&amp;", ",T250&amp;" "&amp;F$2&amp;", "),IF((U250&lt;&gt;U249)*($G$2="Y"),"same collector, ","")))))))))&amp;(IF(ISBLANK(U250),"",(IF(U250&lt;&gt;U249,U250&amp;", ",(IF(B250&lt;&gt;B249,U250&amp;", ",IF(Z250&lt;&gt;Z249,U250&amp;", ",(IF(T250&lt;&gt;T249,IF((T250&lt;&gt;T249)*($G$2="Y"),"same date, ", ""),IF((T250=T249)*(U250=U249)*(S250&lt;&gt;S249)*($G$2="Y"),"same collector and date, ", ""))))))))))&amp;(IF(ISBLANK(V250),"",V250&amp;", "))&amp;IF((AA250&lt;&gt;AA251)*($H$2="y"),AD250&amp;AE250,IF((AA250&lt;&gt;AA251)*($H$2="m"),AD250&amp;AG250,IF(($H$2&lt;&gt;"m")*($H$2&lt;&gt;"Y"),(IF(F250=0,"",F250&amp;" "&amp;$F$4&amp;" "))&amp;(IF(G250=0,"",G250&amp;" "&amp;$G$4&amp;" "))&amp;(IF(H250=0,"",H250&amp;" "&amp;H$4&amp;" "))&amp;(IF(I250=0,"",I250&amp;" "&amp;$I$4&amp;" "))&amp;(IF(J250=0,"",J250&amp;" "&amp;$J$4&amp;" "))&amp;IF((ISBLANK(C250)),"","("&amp;C250&amp;")"),"")))&amp;IF((B250=B251)*(K250=K251)*(L250=L251)*(M250=M251),IF(($H$2&lt;&gt;"m")*($H$2&lt;&gt;"Y"), ", ", IF((ISNUMBER(FIND(")",AE250))), ", ", "")),IF((B250=B251)*(K250=K251)*(L250=L251),";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v>
      </c>
    </row>
    <row r="251" spans="1:34" s="1" customFormat="1" x14ac:dyDescent="0.25">
      <c r="A251" s="3">
        <f t="shared" si="28"/>
        <v>2</v>
      </c>
      <c r="B251" s="53" t="str">
        <f t="shared" si="32"/>
        <v>Kukulcania bajacali</v>
      </c>
      <c r="C251" s="57" t="s">
        <v>211</v>
      </c>
      <c r="D251" s="57" t="s">
        <v>208</v>
      </c>
      <c r="E251" s="57"/>
      <c r="F251" s="57">
        <v>0</v>
      </c>
      <c r="G251" s="57">
        <v>1</v>
      </c>
      <c r="H251" s="57">
        <v>0</v>
      </c>
      <c r="I251" s="57"/>
      <c r="J251" s="57"/>
      <c r="K251" s="57" t="s">
        <v>49</v>
      </c>
      <c r="L251" s="57" t="s">
        <v>395</v>
      </c>
      <c r="M251" s="57" t="s">
        <v>402</v>
      </c>
      <c r="N251" s="57" t="s">
        <v>403</v>
      </c>
      <c r="O251" s="58" t="s">
        <v>86</v>
      </c>
      <c r="P251" s="58"/>
      <c r="Q251" s="58" t="s">
        <v>86</v>
      </c>
      <c r="R251" s="58"/>
      <c r="S251" s="54" t="s">
        <v>404</v>
      </c>
      <c r="T251" s="57" t="s">
        <v>405</v>
      </c>
      <c r="U251" s="57" t="s">
        <v>406</v>
      </c>
      <c r="V251" s="54"/>
      <c r="W251" s="54" t="s">
        <v>86</v>
      </c>
      <c r="X251" s="147">
        <f ca="1">IF(ISBLANK(D251),"",IF('order-admin-units'!$I$1&lt;&gt;"y", "", IF((K251="")*(ISBLANK(D251)=FALSE), 'order-admin-units'!$B$1+1, VLOOKUP(K251, ordercountry, 2))))</f>
        <v>2</v>
      </c>
      <c r="Y251" s="147">
        <f ca="1">IF(ISBLANK(D251),"",IF('order-admin-units'!$I$1&lt;&gt;"y", "", IF(L251="", 'order-admin-units'!$B$2+1, VLOOKUP(K251&amp;"@"&amp;L251, orderadmin, 2))))</f>
        <v>7</v>
      </c>
      <c r="Z251" s="147" t="str">
        <f t="shared" si="29"/>
        <v>MexicoBaja California Sur44 km W La Pazat 0.2 km S km 44 on Highway 1</v>
      </c>
      <c r="AA251" s="147" t="str">
        <f t="shared" si="30"/>
        <v>Kukulcania bajacaliMexicoBaja California Sur44 km W La Pazat 0.2 km S km 44 on Highway 1[N24.08966°, W110.69957°]D. Weissman, R. Love, V. Lee &amp; C. Mullinex31/XII/1978</v>
      </c>
      <c r="AB251" s="147" t="str">
        <f t="shared" si="31"/>
        <v>Kukulcania bajacaliMexicoBaja California Sur44 km W La Pazat 0.2 km S km 44 on Highway 1[N24.08966°, W110.69957°]D. Weissman, R. Love, V. Lee &amp; C. Mullinex31/XII/1978CAS 9060634</v>
      </c>
      <c r="AC251" s="147" t="str">
        <f t="shared" si="25"/>
        <v>Kukulcania bajacaliMexicoBaja California Sur44 km W La Pazat 0.2 km S km 44 on Highway 1[N24.08966°, W110.69957°]D. Weissman, R. Love, V. Lee &amp; C. Mullinex31/XII/1978</v>
      </c>
      <c r="AD251" s="11" t="str">
        <f t="shared" si="26"/>
        <v/>
      </c>
      <c r="AE251" s="11" t="str">
        <f t="array" ref="AE251">IF(ISBLANK(D251),"",IF(OR($H$2="y",$H$2="m"),IF(AA251=AA250,IF(OR(AB251=$AB$4:$AB250)=FALSE,AE250&amp;C251,AE250),"("&amp;C251)&amp;IF(AA251=AA252,IF(OR(AB252=$AB$4:$AB251)=FALSE,", ",""),") "),""))</f>
        <v/>
      </c>
      <c r="AF251" s="11" t="str">
        <f t="shared" si="27"/>
        <v/>
      </c>
      <c r="AG251" s="11" t="str">
        <f t="array" ref="AG251">IF(ISBLANK(D251),"",IF(OR($H$2="y",$H$2="m"),IF(AA251=AA250,IF(OR(AC251=$AC$4:$AC250)=FALSE,AG250&amp;AF251,AG250),"("&amp;AF251)&amp;IF(AA251=AA252,IF(OR(AC252=$AC$4:$AC251)=FALSE,", ",""),") "),""))</f>
        <v/>
      </c>
      <c r="AH251" s="10" t="str">
        <f>IF((ISBLANK(D251)),"",IF(D251=D250,AH250,"")&amp;IF(B250&lt;&gt;B251,((IF(ISBLANK(E251),$D$3&amp;"Non-type material: "&amp;$D$3,$D$3&amp;INDEX('type-categories'!$A$2:$B$100,MATCH(E251,'type-categories'!$A$2:$A$100,0),2)&amp;$D$3))),"")&amp;(IF(K251&lt;&gt;K250,$C$2&amp;K251&amp;$K$3&amp;$C$2&amp;" ",(IF(B251&lt;&gt;B250,$C$2&amp;K251&amp;$K$3&amp;$C$2&amp;" ",""))))&amp;(IF(L251="","",((IF(L251&lt;&gt;L250,$D$2&amp;L251&amp;$L$3&amp;$D$2&amp;" ",IF(B251&lt;&gt;B250,$D$2&amp;L251&amp;$L$3&amp;$D$2&amp;" ",""))))))&amp;(IF(M251="","",((IF(M251&lt;&gt;M250,$E$2&amp;M251&amp;$E$2&amp;","&amp;" ",IF(B251&lt;&gt;B250,$E$2&amp;M251&amp;$E$2&amp;",",""))))))&amp;(IF(N251="","",IF(N251&lt;&gt;N250,N251&amp;", ",IF(B251&lt;&gt;B250,N251&amp;", ",""))))&amp;(IF(ISBLANK(O251),"",(IF(O251&lt;&gt;O250,O251&amp;", ",IF(B251&lt;&gt;B250,O251&amp;", ","")))))&amp;(IF(ISBLANK(P251),"",(IF(P251&lt;&gt;P250,P251&amp;", ",IF(B251&lt;&gt;B250,P251&amp;", ",IF(Z251&lt;&gt;Z250,P251&amp;", ",""))))))&amp;(IF(ISBLANK(Q251),"",(IF(Q251&lt;&gt;Q250,Q251&amp;", ",IF(B251&lt;&gt;B250,Q251&amp;", ",IF(Z251&lt;&gt;Z250,Q251&amp;", ",""))))))&amp;(IF(ISBLANK(R251),"",(IF(R251&lt;&gt;R250,R251&amp;"m, ",IF(B251&lt;&gt;B250,R251&amp;"m, ",IF(Z251&lt;&gt;Z250,R251&amp;"m, ",""))))))&amp;IF(ISBLANK(S251),"",(IF(B251&lt;&gt;B250,S251&amp;", ",IF(S251&lt;&gt;S250,IF((Z251=Z250),"same locality "&amp;S251&amp;", ",S251&amp;", "),""))))&amp;(IF(ISBLANK(T251),"",(IF(T251&lt;&gt;T250,IF(ISBLANK(F$2),T251&amp;", ",T251&amp;" "&amp;F$2&amp;", "),(IF(B251&lt;&gt;B250,IF(ISBLANK(F$2),T251&amp;", ",T251&amp;" "&amp;F$2&amp;", "),(IF(Z251&lt;&gt;Z250,IF(ISBLANK(F$2),T251&amp;", ",T251&amp;" "&amp;F$2&amp;", "),IF((U251&lt;&gt;U250)*($G$2="Y"),"same collector, ","")))))))))&amp;(IF(ISBLANK(U251),"",(IF(U251&lt;&gt;U250,U251&amp;", ",(IF(B251&lt;&gt;B250,U251&amp;", ",IF(Z251&lt;&gt;Z250,U251&amp;", ",(IF(T251&lt;&gt;T250,IF((T251&lt;&gt;T250)*($G$2="Y"),"same date, ", ""),IF((T251=T250)*(U251=U250)*(S251&lt;&gt;S250)*($G$2="Y"),"same collector and date, ", ""))))))))))&amp;(IF(ISBLANK(V251),"",V251&amp;", "))&amp;IF((AA251&lt;&gt;AA252)*($H$2="y"),AD251&amp;AE251,IF((AA251&lt;&gt;AA252)*($H$2="m"),AD251&amp;AG251,IF(($H$2&lt;&gt;"m")*($H$2&lt;&gt;"Y"),(IF(F251=0,"",F251&amp;" "&amp;$F$4&amp;" "))&amp;(IF(G251=0,"",G251&amp;" "&amp;$G$4&amp;" "))&amp;(IF(H251=0,"",H251&amp;" "&amp;H$4&amp;" "))&amp;(IF(I251=0,"",I251&amp;" "&amp;$I$4&amp;" "))&amp;(IF(J251=0,"",J251&amp;" "&amp;$J$4&amp;" "))&amp;IF((ISBLANK(C251)),"","("&amp;C251&amp;")"),"")))&amp;IF((B251=B252)*(K251=K252)*(L251=L252)*(M251=M252),IF(($H$2&lt;&gt;"m")*($H$2&lt;&gt;"Y"), ", ", IF((ISNUMBER(FIND(")",AE251))), ", ", "")),IF((B251=B252)*(K251=K252)*(L251=L252),";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v>
      </c>
    </row>
    <row r="252" spans="1:34" s="1" customFormat="1" x14ac:dyDescent="0.25">
      <c r="A252" s="3">
        <f t="shared" si="28"/>
        <v>2</v>
      </c>
      <c r="B252" s="53" t="str">
        <f t="shared" si="32"/>
        <v>Kukulcania bajacali</v>
      </c>
      <c r="C252" s="57" t="s">
        <v>348</v>
      </c>
      <c r="D252" s="57" t="s">
        <v>208</v>
      </c>
      <c r="E252" s="57"/>
      <c r="F252" s="57">
        <v>0</v>
      </c>
      <c r="G252" s="57">
        <v>2</v>
      </c>
      <c r="H252" s="57">
        <v>0</v>
      </c>
      <c r="I252" s="57"/>
      <c r="J252" s="57"/>
      <c r="K252" s="57" t="s">
        <v>49</v>
      </c>
      <c r="L252" s="57" t="s">
        <v>395</v>
      </c>
      <c r="M252" s="54" t="s">
        <v>1290</v>
      </c>
      <c r="N252" s="57" t="s">
        <v>86</v>
      </c>
      <c r="O252" s="58" t="s">
        <v>86</v>
      </c>
      <c r="P252" s="58"/>
      <c r="Q252" s="58" t="s">
        <v>86</v>
      </c>
      <c r="R252" s="58"/>
      <c r="S252" s="54" t="s">
        <v>1291</v>
      </c>
      <c r="T252" s="57" t="s">
        <v>396</v>
      </c>
      <c r="U252" s="57" t="s">
        <v>1292</v>
      </c>
      <c r="V252" s="57"/>
      <c r="W252" s="57" t="s">
        <v>86</v>
      </c>
      <c r="X252" s="147">
        <f ca="1">IF(ISBLANK(D252),"",IF('order-admin-units'!$I$1&lt;&gt;"y", "", IF((K252="")*(ISBLANK(D252)=FALSE), 'order-admin-units'!$B$1+1, VLOOKUP(K252, ordercountry, 2))))</f>
        <v>2</v>
      </c>
      <c r="Y252" s="147">
        <f ca="1">IF(ISBLANK(D252),"",IF('order-admin-units'!$I$1&lt;&gt;"y", "", IF(L252="", 'order-admin-units'!$B$2+1, VLOOKUP(K252&amp;"@"&amp;L252, orderadmin, 2))))</f>
        <v>7</v>
      </c>
      <c r="Z252" s="147" t="str">
        <f t="shared" si="29"/>
        <v>MexicoBaja California Sur5 miles W Mission San Luis Gonzaga</v>
      </c>
      <c r="AA252" s="147" t="str">
        <f t="shared" si="30"/>
        <v>Kukulcania bajacaliMexicoBaja California Sur5 miles W Mission San Luis Gonzaga[N24.90802°, W111.29087°]V. Roth14/II/1966</v>
      </c>
      <c r="AB252" s="147" t="str">
        <f t="shared" si="31"/>
        <v>Kukulcania bajacaliMexicoBaja California Sur5 miles W Mission San Luis Gonzaga[N24.90802°, W111.29087°]V. Roth14/II/1966CAS 9060676</v>
      </c>
      <c r="AC252" s="147" t="str">
        <f t="shared" si="25"/>
        <v>Kukulcania bajacaliMexicoBaja California Sur5 miles W Mission San Luis Gonzaga[N24.90802°, W111.29087°]V. Roth14/II/1966</v>
      </c>
      <c r="AD252" s="11" t="str">
        <f t="shared" si="26"/>
        <v/>
      </c>
      <c r="AE252" s="11" t="str">
        <f t="array" ref="AE252">IF(ISBLANK(D252),"",IF(OR($H$2="y",$H$2="m"),IF(AA252=AA251,IF(OR(AB252=$AB$4:$AB251)=FALSE,AE251&amp;C252,AE251),"("&amp;C252)&amp;IF(AA252=AA253,IF(OR(AB253=$AB$4:$AB252)=FALSE,", ",""),") "),""))</f>
        <v/>
      </c>
      <c r="AF252" s="11" t="str">
        <f t="shared" si="27"/>
        <v/>
      </c>
      <c r="AG252" s="11" t="str">
        <f t="array" ref="AG252">IF(ISBLANK(D252),"",IF(OR($H$2="y",$H$2="m"),IF(AA252=AA251,IF(OR(AC252=$AC$4:$AC251)=FALSE,AG251&amp;AF252,AG251),"("&amp;AF252)&amp;IF(AA252=AA253,IF(OR(AC253=$AC$4:$AC252)=FALSE,", ",""),") "),""))</f>
        <v/>
      </c>
      <c r="AH252" s="10" t="str">
        <f>IF((ISBLANK(D252)),"",IF(D252=D251,AH251,"")&amp;IF(B251&lt;&gt;B252,((IF(ISBLANK(E252),$D$3&amp;"Non-type material: "&amp;$D$3,$D$3&amp;INDEX('type-categories'!$A$2:$B$100,MATCH(E252,'type-categories'!$A$2:$A$100,0),2)&amp;$D$3))),"")&amp;(IF(K252&lt;&gt;K251,$C$2&amp;K252&amp;$K$3&amp;$C$2&amp;" ",(IF(B252&lt;&gt;B251,$C$2&amp;K252&amp;$K$3&amp;$C$2&amp;" ",""))))&amp;(IF(L252="","",((IF(L252&lt;&gt;L251,$D$2&amp;L252&amp;$L$3&amp;$D$2&amp;" ",IF(B252&lt;&gt;B251,$D$2&amp;L252&amp;$L$3&amp;$D$2&amp;" ",""))))))&amp;(IF(M252="","",((IF(M252&lt;&gt;M251,$E$2&amp;M252&amp;$E$2&amp;","&amp;" ",IF(B252&lt;&gt;B251,$E$2&amp;M252&amp;$E$2&amp;",",""))))))&amp;(IF(N252="","",IF(N252&lt;&gt;N251,N252&amp;", ",IF(B252&lt;&gt;B251,N252&amp;", ",""))))&amp;(IF(ISBLANK(O252),"",(IF(O252&lt;&gt;O251,O252&amp;", ",IF(B252&lt;&gt;B251,O252&amp;", ","")))))&amp;(IF(ISBLANK(P252),"",(IF(P252&lt;&gt;P251,P252&amp;", ",IF(B252&lt;&gt;B251,P252&amp;", ",IF(Z252&lt;&gt;Z251,P252&amp;", ",""))))))&amp;(IF(ISBLANK(Q252),"",(IF(Q252&lt;&gt;Q251,Q252&amp;", ",IF(B252&lt;&gt;B251,Q252&amp;", ",IF(Z252&lt;&gt;Z251,Q252&amp;", ",""))))))&amp;(IF(ISBLANK(R252),"",(IF(R252&lt;&gt;R251,R252&amp;"m, ",IF(B252&lt;&gt;B251,R252&amp;"m, ",IF(Z252&lt;&gt;Z251,R252&amp;"m, ",""))))))&amp;IF(ISBLANK(S252),"",(IF(B252&lt;&gt;B251,S252&amp;", ",IF(S252&lt;&gt;S251,IF((Z252=Z251),"same locality "&amp;S252&amp;", ",S252&amp;", "),""))))&amp;(IF(ISBLANK(T252),"",(IF(T252&lt;&gt;T251,IF(ISBLANK(F$2),T252&amp;", ",T252&amp;" "&amp;F$2&amp;", "),(IF(B252&lt;&gt;B251,IF(ISBLANK(F$2),T252&amp;", ",T252&amp;" "&amp;F$2&amp;", "),(IF(Z252&lt;&gt;Z251,IF(ISBLANK(F$2),T252&amp;", ",T252&amp;" "&amp;F$2&amp;", "),IF((U252&lt;&gt;U251)*($G$2="Y"),"same collector, ","")))))))))&amp;(IF(ISBLANK(U252),"",(IF(U252&lt;&gt;U251,U252&amp;", ",(IF(B252&lt;&gt;B251,U252&amp;", ",IF(Z252&lt;&gt;Z251,U252&amp;", ",(IF(T252&lt;&gt;T251,IF((T252&lt;&gt;T251)*($G$2="Y"),"same date, ", ""),IF((T252=T251)*(U252=U251)*(S252&lt;&gt;S251)*($G$2="Y"),"same collector and date, ", ""))))))))))&amp;(IF(ISBLANK(V252),"",V252&amp;", "))&amp;IF((AA252&lt;&gt;AA253)*($H$2="y"),AD252&amp;AE252,IF((AA252&lt;&gt;AA253)*($H$2="m"),AD252&amp;AG252,IF(($H$2&lt;&gt;"m")*($H$2&lt;&gt;"Y"),(IF(F252=0,"",F252&amp;" "&amp;$F$4&amp;" "))&amp;(IF(G252=0,"",G252&amp;" "&amp;$G$4&amp;" "))&amp;(IF(H252=0,"",H252&amp;" "&amp;H$4&amp;" "))&amp;(IF(I252=0,"",I252&amp;" "&amp;$I$4&amp;" "))&amp;(IF(J252=0,"",J252&amp;" "&amp;$J$4&amp;" "))&amp;IF((ISBLANK(C252)),"","("&amp;C252&amp;")"),"")))&amp;IF((B252=B253)*(K252=K253)*(L252=L253)*(M252=M253),IF(($H$2&lt;&gt;"m")*($H$2&lt;&gt;"Y"), ", ", IF((ISNUMBER(FIND(")",AE252))), ", ", "")),IF((B252=B253)*(K252=K253)*(L252=L253),";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v>
      </c>
    </row>
    <row r="253" spans="1:34" s="1" customFormat="1" x14ac:dyDescent="0.25">
      <c r="A253" s="3">
        <f t="shared" si="28"/>
        <v>2</v>
      </c>
      <c r="B253" s="53" t="str">
        <f t="shared" si="32"/>
        <v>Kukulcania bajacali</v>
      </c>
      <c r="C253" s="57" t="s">
        <v>205</v>
      </c>
      <c r="D253" s="57" t="s">
        <v>208</v>
      </c>
      <c r="E253" s="57"/>
      <c r="F253" s="57">
        <v>0</v>
      </c>
      <c r="G253" s="57">
        <v>1</v>
      </c>
      <c r="H253" s="57">
        <v>2</v>
      </c>
      <c r="I253" s="57"/>
      <c r="J253" s="57"/>
      <c r="K253" s="57" t="s">
        <v>49</v>
      </c>
      <c r="L253" s="57" t="s">
        <v>395</v>
      </c>
      <c r="M253" s="54" t="s">
        <v>1293</v>
      </c>
      <c r="N253" s="57" t="s">
        <v>86</v>
      </c>
      <c r="O253" s="58" t="s">
        <v>86</v>
      </c>
      <c r="P253" s="58"/>
      <c r="Q253" s="58" t="s">
        <v>500</v>
      </c>
      <c r="R253" s="58"/>
      <c r="S253" s="54" t="s">
        <v>1294</v>
      </c>
      <c r="T253" s="57" t="s">
        <v>1295</v>
      </c>
      <c r="U253" s="57" t="s">
        <v>1296</v>
      </c>
      <c r="V253" s="57"/>
      <c r="W253" s="57" t="s">
        <v>1297</v>
      </c>
      <c r="X253" s="147">
        <f ca="1">IF(ISBLANK(D253),"",IF('order-admin-units'!$I$1&lt;&gt;"y", "", IF((K253="")*(ISBLANK(D253)=FALSE), 'order-admin-units'!$B$1+1, VLOOKUP(K253, ordercountry, 2))))</f>
        <v>2</v>
      </c>
      <c r="Y253" s="147">
        <f ca="1">IF(ISBLANK(D253),"",IF('order-admin-units'!$I$1&lt;&gt;"y", "", IF(L253="", 'order-admin-units'!$B$2+1, VLOOKUP(K253&amp;"@"&amp;L253, orderadmin, 2))))</f>
        <v>7</v>
      </c>
      <c r="Z253" s="147" t="str">
        <f t="shared" si="29"/>
        <v>MexicoBaja California Sur6 miles E Cabo San Lucas</v>
      </c>
      <c r="AA253" s="147" t="str">
        <f t="shared" si="30"/>
        <v>Kukulcania bajacaliMexicoBaja California Sur6 miles E Cabo San Lucasnight collecting[N22.89053°, W109.91674°, 107m]J.V. Olmstead14/I/1974</v>
      </c>
      <c r="AB253" s="147" t="str">
        <f t="shared" si="31"/>
        <v xml:space="preserve">Kukulcania bajacaliMexicoBaja California Sur6 miles E Cabo San Lucasnight collecting[N22.89053°, W109.91674°, 107m]J.V. Olmstead14/I/1974AMNH </v>
      </c>
      <c r="AC253" s="147" t="str">
        <f t="shared" si="25"/>
        <v>Kukulcania bajacaliMexicoBaja California Sur6 miles E Cabo San Lucasnight collecting[N22.89053°, W109.91674°, 107m]J.V. Olmstead14/I/1974</v>
      </c>
      <c r="AD253" s="11" t="str">
        <f t="shared" si="26"/>
        <v/>
      </c>
      <c r="AE253" s="11" t="str">
        <f t="array" ref="AE253">IF(ISBLANK(D253),"",IF(OR($H$2="y",$H$2="m"),IF(AA253=AA252,IF(OR(AB253=$AB$4:$AB252)=FALSE,AE252&amp;C253,AE252),"("&amp;C253)&amp;IF(AA253=AA254,IF(OR(AB254=$AB$4:$AB253)=FALSE,", ",""),") "),""))</f>
        <v/>
      </c>
      <c r="AF253" s="11" t="str">
        <f t="shared" si="27"/>
        <v/>
      </c>
      <c r="AG253" s="11" t="str">
        <f t="array" ref="AG253">IF(ISBLANK(D253),"",IF(OR($H$2="y",$H$2="m"),IF(AA253=AA252,IF(OR(AC253=$AC$4:$AC252)=FALSE,AG252&amp;AF253,AG252),"("&amp;AF253)&amp;IF(AA253=AA254,IF(OR(AC254=$AC$4:$AC253)=FALSE,", ",""),") "),""))</f>
        <v/>
      </c>
      <c r="AH253" s="10" t="str">
        <f>IF((ISBLANK(D253)),"",IF(D253=D252,AH252,"")&amp;IF(B252&lt;&gt;B253,((IF(ISBLANK(E253),$D$3&amp;"Non-type material: "&amp;$D$3,$D$3&amp;INDEX('type-categories'!$A$2:$B$100,MATCH(E253,'type-categories'!$A$2:$A$100,0),2)&amp;$D$3))),"")&amp;(IF(K253&lt;&gt;K252,$C$2&amp;K253&amp;$K$3&amp;$C$2&amp;" ",(IF(B253&lt;&gt;B252,$C$2&amp;K253&amp;$K$3&amp;$C$2&amp;" ",""))))&amp;(IF(L253="","",((IF(L253&lt;&gt;L252,$D$2&amp;L253&amp;$L$3&amp;$D$2&amp;" ",IF(B253&lt;&gt;B252,$D$2&amp;L253&amp;$L$3&amp;$D$2&amp;" ",""))))))&amp;(IF(M253="","",((IF(M253&lt;&gt;M252,$E$2&amp;M253&amp;$E$2&amp;","&amp;" ",IF(B253&lt;&gt;B252,$E$2&amp;M253&amp;$E$2&amp;",",""))))))&amp;(IF(N253="","",IF(N253&lt;&gt;N252,N253&amp;", ",IF(B253&lt;&gt;B252,N253&amp;", ",""))))&amp;(IF(ISBLANK(O253),"",(IF(O253&lt;&gt;O252,O253&amp;", ",IF(B253&lt;&gt;B252,O253&amp;", ","")))))&amp;(IF(ISBLANK(P253),"",(IF(P253&lt;&gt;P252,P253&amp;", ",IF(B253&lt;&gt;B252,P253&amp;", ",IF(Z253&lt;&gt;Z252,P253&amp;", ",""))))))&amp;(IF(ISBLANK(Q253),"",(IF(Q253&lt;&gt;Q252,Q253&amp;", ",IF(B253&lt;&gt;B252,Q253&amp;", ",IF(Z253&lt;&gt;Z252,Q253&amp;", ",""))))))&amp;(IF(ISBLANK(R253),"",(IF(R253&lt;&gt;R252,R253&amp;"m, ",IF(B253&lt;&gt;B252,R253&amp;"m, ",IF(Z253&lt;&gt;Z252,R253&amp;"m, ",""))))))&amp;IF(ISBLANK(S253),"",(IF(B253&lt;&gt;B252,S253&amp;", ",IF(S253&lt;&gt;S252,IF((Z253=Z252),"same locality "&amp;S253&amp;", ",S253&amp;", "),""))))&amp;(IF(ISBLANK(T253),"",(IF(T253&lt;&gt;T252,IF(ISBLANK(F$2),T253&amp;", ",T253&amp;" "&amp;F$2&amp;", "),(IF(B253&lt;&gt;B252,IF(ISBLANK(F$2),T253&amp;", ",T253&amp;" "&amp;F$2&amp;", "),(IF(Z253&lt;&gt;Z252,IF(ISBLANK(F$2),T253&amp;", ",T253&amp;" "&amp;F$2&amp;", "),IF((U253&lt;&gt;U252)*($G$2="Y"),"same collector, ","")))))))))&amp;(IF(ISBLANK(U253),"",(IF(U253&lt;&gt;U252,U253&amp;", ",(IF(B253&lt;&gt;B252,U253&amp;", ",IF(Z253&lt;&gt;Z252,U253&amp;", ",(IF(T253&lt;&gt;T252,IF((T253&lt;&gt;T252)*($G$2="Y"),"same date, ", ""),IF((T253=T252)*(U253=U252)*(S253&lt;&gt;S252)*($G$2="Y"),"same collector and date, ", ""))))))))))&amp;(IF(ISBLANK(V253),"",V253&amp;", "))&amp;IF((AA253&lt;&gt;AA254)*($H$2="y"),AD253&amp;AE253,IF((AA253&lt;&gt;AA254)*($H$2="m"),AD253&amp;AG253,IF(($H$2&lt;&gt;"m")*($H$2&lt;&gt;"Y"),(IF(F253=0,"",F253&amp;" "&amp;$F$4&amp;" "))&amp;(IF(G253=0,"",G253&amp;" "&amp;$G$4&amp;" "))&amp;(IF(H253=0,"",H253&amp;" "&amp;H$4&amp;" "))&amp;(IF(I253=0,"",I253&amp;" "&amp;$I$4&amp;" "))&amp;(IF(J253=0,"",J253&amp;" "&amp;$J$4&amp;" "))&amp;IF((ISBLANK(C253)),"","("&amp;C253&amp;")"),"")))&amp;IF((B253=B254)*(K253=K254)*(L253=L254)*(M253=M254),IF(($H$2&lt;&gt;"m")*($H$2&lt;&gt;"Y"), ", ", IF((ISNUMBER(FIND(")",AE253))), ", ", "")),IF((B253=B254)*(K253=K254)*(L253=L254),";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v>
      </c>
    </row>
    <row r="254" spans="1:34" s="1" customFormat="1" x14ac:dyDescent="0.25">
      <c r="A254" s="3">
        <f t="shared" si="28"/>
        <v>2</v>
      </c>
      <c r="B254" s="53" t="str">
        <f t="shared" si="32"/>
        <v>Kukulcania bajacali</v>
      </c>
      <c r="C254" s="57" t="s">
        <v>207</v>
      </c>
      <c r="D254" s="57" t="s">
        <v>208</v>
      </c>
      <c r="E254" s="57"/>
      <c r="F254" s="57">
        <v>0</v>
      </c>
      <c r="G254" s="57">
        <v>2</v>
      </c>
      <c r="H254" s="57">
        <v>0</v>
      </c>
      <c r="I254" s="57"/>
      <c r="J254" s="57"/>
      <c r="K254" s="57" t="s">
        <v>49</v>
      </c>
      <c r="L254" s="57" t="s">
        <v>395</v>
      </c>
      <c r="M254" s="54" t="s">
        <v>1298</v>
      </c>
      <c r="N254" s="57" t="s">
        <v>1299</v>
      </c>
      <c r="O254" s="58" t="s">
        <v>86</v>
      </c>
      <c r="P254" s="58"/>
      <c r="Q254" s="58" t="s">
        <v>86</v>
      </c>
      <c r="R254" s="58"/>
      <c r="S254" s="54" t="s">
        <v>1300</v>
      </c>
      <c r="T254" s="57" t="s">
        <v>1288</v>
      </c>
      <c r="U254" s="57" t="s">
        <v>1301</v>
      </c>
      <c r="V254" s="57"/>
      <c r="W254" s="57" t="s">
        <v>86</v>
      </c>
      <c r="X254" s="147">
        <f ca="1">IF(ISBLANK(D254),"",IF('order-admin-units'!$I$1&lt;&gt;"y", "", IF((K254="")*(ISBLANK(D254)=FALSE), 'order-admin-units'!$B$1+1, VLOOKUP(K254, ordercountry, 2))))</f>
        <v>2</v>
      </c>
      <c r="Y254" s="147">
        <f ca="1">IF(ISBLANK(D254),"",IF('order-admin-units'!$I$1&lt;&gt;"y", "", IF(L254="", 'order-admin-units'!$B$2+1, VLOOKUP(K254&amp;"@"&amp;L254, orderadmin, 2))))</f>
        <v>7</v>
      </c>
      <c r="Z254" s="147" t="str">
        <f t="shared" si="29"/>
        <v>MexicoBaja California Sur8 km S Mirafloresroad to Las Casitas</v>
      </c>
      <c r="AA254" s="147" t="str">
        <f t="shared" si="30"/>
        <v>Kukulcania bajacaliMexicoBaja California Sur8 km S Mirafloresroad to Las Casitas[N23.30636°, W109.76754°]C. Griswold &amp; L. Vincent15/XII/1977</v>
      </c>
      <c r="AB254" s="147" t="str">
        <f t="shared" si="31"/>
        <v xml:space="preserve">Kukulcania bajacaliMexicoBaja California Sur8 km S Mirafloresroad to Las Casitas[N23.30636°, W109.76754°]C. Griswold &amp; L. Vincent15/XII/1977UCB </v>
      </c>
      <c r="AC254" s="147" t="str">
        <f t="shared" si="25"/>
        <v>Kukulcania bajacaliMexicoBaja California Sur8 km S Mirafloresroad to Las Casitas[N23.30636°, W109.76754°]C. Griswold &amp; L. Vincent15/XII/1977</v>
      </c>
      <c r="AD254" s="11" t="str">
        <f t="shared" si="26"/>
        <v/>
      </c>
      <c r="AE254" s="11" t="str">
        <f t="array" ref="AE254">IF(ISBLANK(D254),"",IF(OR($H$2="y",$H$2="m"),IF(AA254=AA253,IF(OR(AB254=$AB$4:$AB253)=FALSE,AE253&amp;C254,AE253),"("&amp;C254)&amp;IF(AA254=AA255,IF(OR(AB255=$AB$4:$AB254)=FALSE,", ",""),") "),""))</f>
        <v/>
      </c>
      <c r="AF254" s="11" t="str">
        <f t="shared" si="27"/>
        <v/>
      </c>
      <c r="AG254" s="11" t="str">
        <f t="array" ref="AG254">IF(ISBLANK(D254),"",IF(OR($H$2="y",$H$2="m"),IF(AA254=AA253,IF(OR(AC254=$AC$4:$AC253)=FALSE,AG253&amp;AF254,AG253),"("&amp;AF254)&amp;IF(AA254=AA255,IF(OR(AC255=$AC$4:$AC254)=FALSE,", ",""),") "),""))</f>
        <v/>
      </c>
      <c r="AH254" s="10" t="str">
        <f>IF((ISBLANK(D254)),"",IF(D254=D253,AH253,"")&amp;IF(B253&lt;&gt;B254,((IF(ISBLANK(E254),$D$3&amp;"Non-type material: "&amp;$D$3,$D$3&amp;INDEX('type-categories'!$A$2:$B$100,MATCH(E254,'type-categories'!$A$2:$A$100,0),2)&amp;$D$3))),"")&amp;(IF(K254&lt;&gt;K253,$C$2&amp;K254&amp;$K$3&amp;$C$2&amp;" ",(IF(B254&lt;&gt;B253,$C$2&amp;K254&amp;$K$3&amp;$C$2&amp;" ",""))))&amp;(IF(L254="","",((IF(L254&lt;&gt;L253,$D$2&amp;L254&amp;$L$3&amp;$D$2&amp;" ",IF(B254&lt;&gt;B253,$D$2&amp;L254&amp;$L$3&amp;$D$2&amp;" ",""))))))&amp;(IF(M254="","",((IF(M254&lt;&gt;M253,$E$2&amp;M254&amp;$E$2&amp;","&amp;" ",IF(B254&lt;&gt;B253,$E$2&amp;M254&amp;$E$2&amp;",",""))))))&amp;(IF(N254="","",IF(N254&lt;&gt;N253,N254&amp;", ",IF(B254&lt;&gt;B253,N254&amp;", ",""))))&amp;(IF(ISBLANK(O254),"",(IF(O254&lt;&gt;O253,O254&amp;", ",IF(B254&lt;&gt;B253,O254&amp;", ","")))))&amp;(IF(ISBLANK(P254),"",(IF(P254&lt;&gt;P253,P254&amp;", ",IF(B254&lt;&gt;B253,P254&amp;", ",IF(Z254&lt;&gt;Z253,P254&amp;", ",""))))))&amp;(IF(ISBLANK(Q254),"",(IF(Q254&lt;&gt;Q253,Q254&amp;", ",IF(B254&lt;&gt;B253,Q254&amp;", ",IF(Z254&lt;&gt;Z253,Q254&amp;", ",""))))))&amp;(IF(ISBLANK(R254),"",(IF(R254&lt;&gt;R253,R254&amp;"m, ",IF(B254&lt;&gt;B253,R254&amp;"m, ",IF(Z254&lt;&gt;Z253,R254&amp;"m, ",""))))))&amp;IF(ISBLANK(S254),"",(IF(B254&lt;&gt;B253,S254&amp;", ",IF(S254&lt;&gt;S253,IF((Z254=Z253),"same locality "&amp;S254&amp;", ",S254&amp;", "),""))))&amp;(IF(ISBLANK(T254),"",(IF(T254&lt;&gt;T253,IF(ISBLANK(F$2),T254&amp;", ",T254&amp;" "&amp;F$2&amp;", "),(IF(B254&lt;&gt;B253,IF(ISBLANK(F$2),T254&amp;", ",T254&amp;" "&amp;F$2&amp;", "),(IF(Z254&lt;&gt;Z253,IF(ISBLANK(F$2),T254&amp;", ",T254&amp;" "&amp;F$2&amp;", "),IF((U254&lt;&gt;U253)*($G$2="Y"),"same collector, ","")))))))))&amp;(IF(ISBLANK(U254),"",(IF(U254&lt;&gt;U253,U254&amp;", ",(IF(B254&lt;&gt;B253,U254&amp;", ",IF(Z254&lt;&gt;Z253,U254&amp;", ",(IF(T254&lt;&gt;T253,IF((T254&lt;&gt;T253)*($G$2="Y"),"same date, ", ""),IF((T254=T253)*(U254=U253)*(S254&lt;&gt;S253)*($G$2="Y"),"same collector and date, ", ""))))))))))&amp;(IF(ISBLANK(V254),"",V254&amp;", "))&amp;IF((AA254&lt;&gt;AA255)*($H$2="y"),AD254&amp;AE254,IF((AA254&lt;&gt;AA255)*($H$2="m"),AD254&amp;AG254,IF(($H$2&lt;&gt;"m")*($H$2&lt;&gt;"Y"),(IF(F254=0,"",F254&amp;" "&amp;$F$4&amp;" "))&amp;(IF(G254=0,"",G254&amp;" "&amp;$G$4&amp;" "))&amp;(IF(H254=0,"",H254&amp;" "&amp;H$4&amp;" "))&amp;(IF(I254=0,"",I254&amp;" "&amp;$I$4&amp;" "))&amp;(IF(J254=0,"",J254&amp;" "&amp;$J$4&amp;" "))&amp;IF((ISBLANK(C254)),"","("&amp;C254&amp;")"),"")))&amp;IF((B254=B255)*(K254=K255)*(L254=L255)*(M254=M255),IF(($H$2&lt;&gt;"m")*($H$2&lt;&gt;"Y"), ", ", IF((ISNUMBER(FIND(")",AE254))), ", ", "")),IF((B254=B255)*(K254=K255)*(L254=L255),";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v>
      </c>
    </row>
    <row r="255" spans="1:34" s="1" customFormat="1" x14ac:dyDescent="0.25">
      <c r="A255" s="3">
        <f t="shared" si="28"/>
        <v>2</v>
      </c>
      <c r="B255" s="53" t="str">
        <f t="shared" si="32"/>
        <v>Kukulcania bajacali</v>
      </c>
      <c r="C255" s="57" t="s">
        <v>205</v>
      </c>
      <c r="D255" s="57" t="s">
        <v>208</v>
      </c>
      <c r="E255" s="57"/>
      <c r="F255" s="57">
        <v>0</v>
      </c>
      <c r="G255" s="57">
        <v>1</v>
      </c>
      <c r="H255" s="57">
        <v>0</v>
      </c>
      <c r="I255" s="57"/>
      <c r="J255" s="57"/>
      <c r="K255" s="57" t="s">
        <v>49</v>
      </c>
      <c r="L255" s="57" t="s">
        <v>395</v>
      </c>
      <c r="M255" s="54" t="s">
        <v>1302</v>
      </c>
      <c r="N255" s="57" t="s">
        <v>86</v>
      </c>
      <c r="O255" s="58" t="s">
        <v>86</v>
      </c>
      <c r="P255" s="58"/>
      <c r="Q255" s="58" t="s">
        <v>86</v>
      </c>
      <c r="R255" s="58"/>
      <c r="S255" s="54" t="s">
        <v>1303</v>
      </c>
      <c r="T255" s="57" t="s">
        <v>396</v>
      </c>
      <c r="U255" s="57" t="s">
        <v>1304</v>
      </c>
      <c r="V255" s="57"/>
      <c r="W255" s="57" t="s">
        <v>86</v>
      </c>
      <c r="X255" s="147">
        <f ca="1">IF(ISBLANK(D255),"",IF('order-admin-units'!$I$1&lt;&gt;"y", "", IF((K255="")*(ISBLANK(D255)=FALSE), 'order-admin-units'!$B$1+1, VLOOKUP(K255, ordercountry, 2))))</f>
        <v>2</v>
      </c>
      <c r="Y255" s="147">
        <f ca="1">IF(ISBLANK(D255),"",IF('order-admin-units'!$I$1&lt;&gt;"y", "", IF(L255="", 'order-admin-units'!$B$2+1, VLOOKUP(K255&amp;"@"&amp;L255, orderadmin, 2))))</f>
        <v>7</v>
      </c>
      <c r="Z255" s="147" t="str">
        <f t="shared" si="29"/>
        <v>MexicoBaja California Sur8 miles S El Crucero</v>
      </c>
      <c r="AA255" s="147" t="str">
        <f t="shared" si="30"/>
        <v>Kukulcania bajacaliMexicoBaja California Sur8 miles S El Crucero[N25.03953°, W111.65788°]V. Roth12/II/1966</v>
      </c>
      <c r="AB255" s="147" t="str">
        <f t="shared" si="31"/>
        <v xml:space="preserve">Kukulcania bajacaliMexicoBaja California Sur8 miles S El Crucero[N25.03953°, W111.65788°]V. Roth12/II/1966AMNH </v>
      </c>
      <c r="AC255" s="147" t="str">
        <f t="shared" si="25"/>
        <v>Kukulcania bajacaliMexicoBaja California Sur8 miles S El Crucero[N25.03953°, W111.65788°]V. Roth12/II/1966</v>
      </c>
      <c r="AD255" s="11" t="str">
        <f t="shared" si="26"/>
        <v/>
      </c>
      <c r="AE255" s="11" t="str">
        <f t="array" ref="AE255">IF(ISBLANK(D255),"",IF(OR($H$2="y",$H$2="m"),IF(AA255=AA254,IF(OR(AB255=$AB$4:$AB254)=FALSE,AE254&amp;C255,AE254),"("&amp;C255)&amp;IF(AA255=AA256,IF(OR(AB256=$AB$4:$AB255)=FALSE,", ",""),") "),""))</f>
        <v/>
      </c>
      <c r="AF255" s="11" t="str">
        <f t="shared" si="27"/>
        <v/>
      </c>
      <c r="AG255" s="11" t="str">
        <f t="array" ref="AG255">IF(ISBLANK(D255),"",IF(OR($H$2="y",$H$2="m"),IF(AA255=AA254,IF(OR(AC255=$AC$4:$AC254)=FALSE,AG254&amp;AF255,AG254),"("&amp;AF255)&amp;IF(AA255=AA256,IF(OR(AC256=$AC$4:$AC255)=FALSE,", ",""),") "),""))</f>
        <v/>
      </c>
      <c r="AH255" s="10" t="str">
        <f>IF((ISBLANK(D255)),"",IF(D255=D254,AH254,"")&amp;IF(B254&lt;&gt;B255,((IF(ISBLANK(E255),$D$3&amp;"Non-type material: "&amp;$D$3,$D$3&amp;INDEX('type-categories'!$A$2:$B$100,MATCH(E255,'type-categories'!$A$2:$A$100,0),2)&amp;$D$3))),"")&amp;(IF(K255&lt;&gt;K254,$C$2&amp;K255&amp;$K$3&amp;$C$2&amp;" ",(IF(B255&lt;&gt;B254,$C$2&amp;K255&amp;$K$3&amp;$C$2&amp;" ",""))))&amp;(IF(L255="","",((IF(L255&lt;&gt;L254,$D$2&amp;L255&amp;$L$3&amp;$D$2&amp;" ",IF(B255&lt;&gt;B254,$D$2&amp;L255&amp;$L$3&amp;$D$2&amp;" ",""))))))&amp;(IF(M255="","",((IF(M255&lt;&gt;M254,$E$2&amp;M255&amp;$E$2&amp;","&amp;" ",IF(B255&lt;&gt;B254,$E$2&amp;M255&amp;$E$2&amp;",",""))))))&amp;(IF(N255="","",IF(N255&lt;&gt;N254,N255&amp;", ",IF(B255&lt;&gt;B254,N255&amp;", ",""))))&amp;(IF(ISBLANK(O255),"",(IF(O255&lt;&gt;O254,O255&amp;", ",IF(B255&lt;&gt;B254,O255&amp;", ","")))))&amp;(IF(ISBLANK(P255),"",(IF(P255&lt;&gt;P254,P255&amp;", ",IF(B255&lt;&gt;B254,P255&amp;", ",IF(Z255&lt;&gt;Z254,P255&amp;", ",""))))))&amp;(IF(ISBLANK(Q255),"",(IF(Q255&lt;&gt;Q254,Q255&amp;", ",IF(B255&lt;&gt;B254,Q255&amp;", ",IF(Z255&lt;&gt;Z254,Q255&amp;", ",""))))))&amp;(IF(ISBLANK(R255),"",(IF(R255&lt;&gt;R254,R255&amp;"m, ",IF(B255&lt;&gt;B254,R255&amp;"m, ",IF(Z255&lt;&gt;Z254,R255&amp;"m, ",""))))))&amp;IF(ISBLANK(S255),"",(IF(B255&lt;&gt;B254,S255&amp;", ",IF(S255&lt;&gt;S254,IF((Z255=Z254),"same locality "&amp;S255&amp;", ",S255&amp;", "),""))))&amp;(IF(ISBLANK(T255),"",(IF(T255&lt;&gt;T254,IF(ISBLANK(F$2),T255&amp;", ",T255&amp;" "&amp;F$2&amp;", "),(IF(B255&lt;&gt;B254,IF(ISBLANK(F$2),T255&amp;", ",T255&amp;" "&amp;F$2&amp;", "),(IF(Z255&lt;&gt;Z254,IF(ISBLANK(F$2),T255&amp;", ",T255&amp;" "&amp;F$2&amp;", "),IF((U255&lt;&gt;U254)*($G$2="Y"),"same collector, ","")))))))))&amp;(IF(ISBLANK(U255),"",(IF(U255&lt;&gt;U254,U255&amp;", ",(IF(B255&lt;&gt;B254,U255&amp;", ",IF(Z255&lt;&gt;Z254,U255&amp;", ",(IF(T255&lt;&gt;T254,IF((T255&lt;&gt;T254)*($G$2="Y"),"same date, ", ""),IF((T255=T254)*(U255=U254)*(S255&lt;&gt;S254)*($G$2="Y"),"same collector and date, ", ""))))))))))&amp;(IF(ISBLANK(V255),"",V255&amp;", "))&amp;IF((AA255&lt;&gt;AA256)*($H$2="y"),AD255&amp;AE255,IF((AA255&lt;&gt;AA256)*($H$2="m"),AD255&amp;AG255,IF(($H$2&lt;&gt;"m")*($H$2&lt;&gt;"Y"),(IF(F255=0,"",F255&amp;" "&amp;$F$4&amp;" "))&amp;(IF(G255=0,"",G255&amp;" "&amp;$G$4&amp;" "))&amp;(IF(H255=0,"",H255&amp;" "&amp;H$4&amp;" "))&amp;(IF(I255=0,"",I255&amp;" "&amp;$I$4&amp;" "))&amp;(IF(J255=0,"",J255&amp;" "&amp;$J$4&amp;" "))&amp;IF((ISBLANK(C255)),"","("&amp;C255&amp;")"),"")))&amp;IF((B255=B256)*(K255=K256)*(L255=L256)*(M255=M256),IF(($H$2&lt;&gt;"m")*($H$2&lt;&gt;"Y"), ", ", IF((ISNUMBER(FIND(")",AE255))), ", ", "")),IF((B255=B256)*(K255=K256)*(L255=L256),";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v>
      </c>
    </row>
    <row r="256" spans="1:34" s="1" customFormat="1" x14ac:dyDescent="0.25">
      <c r="A256" s="3">
        <f t="shared" si="28"/>
        <v>2</v>
      </c>
      <c r="B256" s="53" t="str">
        <f t="shared" si="32"/>
        <v>Kukulcania bajacali</v>
      </c>
      <c r="C256" s="56" t="s">
        <v>212</v>
      </c>
      <c r="D256" s="59" t="s">
        <v>208</v>
      </c>
      <c r="E256" s="59"/>
      <c r="F256" s="56">
        <v>0</v>
      </c>
      <c r="G256" s="56">
        <v>1</v>
      </c>
      <c r="H256" s="56">
        <v>0</v>
      </c>
      <c r="I256" s="56"/>
      <c r="J256" s="56"/>
      <c r="K256" s="56" t="s">
        <v>49</v>
      </c>
      <c r="L256" s="56" t="s">
        <v>395</v>
      </c>
      <c r="M256" s="54" t="s">
        <v>407</v>
      </c>
      <c r="N256" s="56" t="s">
        <v>86</v>
      </c>
      <c r="O256" s="56" t="s">
        <v>86</v>
      </c>
      <c r="P256" s="56"/>
      <c r="Q256" s="56" t="s">
        <v>86</v>
      </c>
      <c r="R256" s="56"/>
      <c r="S256" s="54" t="s">
        <v>408</v>
      </c>
      <c r="T256" s="56" t="s">
        <v>409</v>
      </c>
      <c r="U256" s="56" t="s">
        <v>410</v>
      </c>
      <c r="V256" s="57"/>
      <c r="W256" s="57" t="s">
        <v>86</v>
      </c>
      <c r="X256" s="147">
        <f ca="1">IF(ISBLANK(D256),"",IF('order-admin-units'!$I$1&lt;&gt;"y", "", IF((K256="")*(ISBLANK(D256)=FALSE), 'order-admin-units'!$B$1+1, VLOOKUP(K256, ordercountry, 2))))</f>
        <v>2</v>
      </c>
      <c r="Y256" s="147">
        <f ca="1">IF(ISBLANK(D256),"",IF('order-admin-units'!$I$1&lt;&gt;"y", "", IF(L256="", 'order-admin-units'!$B$2+1, VLOOKUP(K256&amp;"@"&amp;L256, orderadmin, 2))))</f>
        <v>7</v>
      </c>
      <c r="Z256" s="147" t="str">
        <f t="shared" si="29"/>
        <v>MexicoBaja California Sur8 miles SE La Paz</v>
      </c>
      <c r="AA256" s="147" t="str">
        <f t="shared" si="30"/>
        <v>Kukulcania bajacaliMexicoBaja California Sur8 miles SE La Paz[N24.06244°, W110.18285°, 305m]E.L. Sleeper &amp; F.J. Moore13/X/1968</v>
      </c>
      <c r="AB256" s="147" t="str">
        <f t="shared" si="31"/>
        <v>Kukulcania bajacaliMexicoBaja California Sur8 miles SE La Paz[N24.06244°, W110.18285°, 305m]E.L. Sleeper &amp; F.J. Moore13/X/1968CAS 9060627</v>
      </c>
      <c r="AC256" s="147" t="str">
        <f t="shared" si="25"/>
        <v>Kukulcania bajacaliMexicoBaja California Sur8 miles SE La Paz[N24.06244°, W110.18285°, 305m]E.L. Sleeper &amp; F.J. Moore13/X/1968</v>
      </c>
      <c r="AD256" s="11" t="str">
        <f t="shared" si="26"/>
        <v/>
      </c>
      <c r="AE256" s="11" t="str">
        <f t="array" ref="AE256">IF(ISBLANK(D256),"",IF(OR($H$2="y",$H$2="m"),IF(AA256=AA255,IF(OR(AB256=$AB$4:$AB255)=FALSE,AE255&amp;C256,AE255),"("&amp;C256)&amp;IF(AA256=AA257,IF(OR(AB257=$AB$4:$AB256)=FALSE,", ",""),") "),""))</f>
        <v/>
      </c>
      <c r="AF256" s="11" t="str">
        <f t="shared" si="27"/>
        <v/>
      </c>
      <c r="AG256" s="11" t="str">
        <f t="array" ref="AG256">IF(ISBLANK(D256),"",IF(OR($H$2="y",$H$2="m"),IF(AA256=AA255,IF(OR(AC256=$AC$4:$AC255)=FALSE,AG255&amp;AF256,AG255),"("&amp;AF256)&amp;IF(AA256=AA257,IF(OR(AC257=$AC$4:$AC256)=FALSE,", ",""),") "),""))</f>
        <v/>
      </c>
      <c r="AH256" s="10" t="str">
        <f>IF((ISBLANK(D256)),"",IF(D256=D255,AH255,"")&amp;IF(B255&lt;&gt;B256,((IF(ISBLANK(E256),$D$3&amp;"Non-type material: "&amp;$D$3,$D$3&amp;INDEX('type-categories'!$A$2:$B$100,MATCH(E256,'type-categories'!$A$2:$A$100,0),2)&amp;$D$3))),"")&amp;(IF(K256&lt;&gt;K255,$C$2&amp;K256&amp;$K$3&amp;$C$2&amp;" ",(IF(B256&lt;&gt;B255,$C$2&amp;K256&amp;$K$3&amp;$C$2&amp;" ",""))))&amp;(IF(L256="","",((IF(L256&lt;&gt;L255,$D$2&amp;L256&amp;$L$3&amp;$D$2&amp;" ",IF(B256&lt;&gt;B255,$D$2&amp;L256&amp;$L$3&amp;$D$2&amp;" ",""))))))&amp;(IF(M256="","",((IF(M256&lt;&gt;M255,$E$2&amp;M256&amp;$E$2&amp;","&amp;" ",IF(B256&lt;&gt;B255,$E$2&amp;M256&amp;$E$2&amp;",",""))))))&amp;(IF(N256="","",IF(N256&lt;&gt;N255,N256&amp;", ",IF(B256&lt;&gt;B255,N256&amp;", ",""))))&amp;(IF(ISBLANK(O256),"",(IF(O256&lt;&gt;O255,O256&amp;", ",IF(B256&lt;&gt;B255,O256&amp;", ","")))))&amp;(IF(ISBLANK(P256),"",(IF(P256&lt;&gt;P255,P256&amp;", ",IF(B256&lt;&gt;B255,P256&amp;", ",IF(Z256&lt;&gt;Z255,P256&amp;", ",""))))))&amp;(IF(ISBLANK(Q256),"",(IF(Q256&lt;&gt;Q255,Q256&amp;", ",IF(B256&lt;&gt;B255,Q256&amp;", ",IF(Z256&lt;&gt;Z255,Q256&amp;", ",""))))))&amp;(IF(ISBLANK(R256),"",(IF(R256&lt;&gt;R255,R256&amp;"m, ",IF(B256&lt;&gt;B255,R256&amp;"m, ",IF(Z256&lt;&gt;Z255,R256&amp;"m, ",""))))))&amp;IF(ISBLANK(S256),"",(IF(B256&lt;&gt;B255,S256&amp;", ",IF(S256&lt;&gt;S255,IF((Z256=Z255),"same locality "&amp;S256&amp;", ",S256&amp;", "),""))))&amp;(IF(ISBLANK(T256),"",(IF(T256&lt;&gt;T255,IF(ISBLANK(F$2),T256&amp;", ",T256&amp;" "&amp;F$2&amp;", "),(IF(B256&lt;&gt;B255,IF(ISBLANK(F$2),T256&amp;", ",T256&amp;" "&amp;F$2&amp;", "),(IF(Z256&lt;&gt;Z255,IF(ISBLANK(F$2),T256&amp;", ",T256&amp;" "&amp;F$2&amp;", "),IF((U256&lt;&gt;U255)*($G$2="Y"),"same collector, ","")))))))))&amp;(IF(ISBLANK(U256),"",(IF(U256&lt;&gt;U255,U256&amp;", ",(IF(B256&lt;&gt;B255,U256&amp;", ",IF(Z256&lt;&gt;Z255,U256&amp;", ",(IF(T256&lt;&gt;T255,IF((T256&lt;&gt;T255)*($G$2="Y"),"same date, ", ""),IF((T256=T255)*(U256=U255)*(S256&lt;&gt;S255)*($G$2="Y"),"same collector and date, ", ""))))))))))&amp;(IF(ISBLANK(V256),"",V256&amp;", "))&amp;IF((AA256&lt;&gt;AA257)*($H$2="y"),AD256&amp;AE256,IF((AA256&lt;&gt;AA257)*($H$2="m"),AD256&amp;AG256,IF(($H$2&lt;&gt;"m")*($H$2&lt;&gt;"Y"),(IF(F256=0,"",F256&amp;" "&amp;$F$4&amp;" "))&amp;(IF(G256=0,"",G256&amp;" "&amp;$G$4&amp;" "))&amp;(IF(H256=0,"",H256&amp;" "&amp;H$4&amp;" "))&amp;(IF(I256=0,"",I256&amp;" "&amp;$I$4&amp;" "))&amp;(IF(J256=0,"",J256&amp;" "&amp;$J$4&amp;" "))&amp;IF((ISBLANK(C256)),"","("&amp;C256&amp;")"),"")))&amp;IF((B256=B257)*(K256=K257)*(L256=L257)*(M256=M257),IF(($H$2&lt;&gt;"m")*($H$2&lt;&gt;"Y"), ", ", IF((ISNUMBER(FIND(")",AE256))), ", ", "")),IF((B256=B257)*(K256=K257)*(L256=L257),";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v>
      </c>
    </row>
    <row r="257" spans="1:34" s="1" customFormat="1" x14ac:dyDescent="0.25">
      <c r="A257" s="3">
        <f t="shared" si="28"/>
        <v>2</v>
      </c>
      <c r="B257" s="53" t="str">
        <f t="shared" si="32"/>
        <v>Kukulcania bajacali</v>
      </c>
      <c r="C257" s="57" t="s">
        <v>349</v>
      </c>
      <c r="D257" s="57" t="s">
        <v>208</v>
      </c>
      <c r="E257" s="57"/>
      <c r="F257" s="57">
        <v>0</v>
      </c>
      <c r="G257" s="57">
        <v>1</v>
      </c>
      <c r="H257" s="57">
        <v>0</v>
      </c>
      <c r="I257" s="57"/>
      <c r="J257" s="57"/>
      <c r="K257" s="57" t="s">
        <v>49</v>
      </c>
      <c r="L257" s="57" t="s">
        <v>395</v>
      </c>
      <c r="M257" s="54" t="s">
        <v>407</v>
      </c>
      <c r="N257" s="57" t="s">
        <v>86</v>
      </c>
      <c r="O257" s="58" t="s">
        <v>86</v>
      </c>
      <c r="P257" s="58"/>
      <c r="Q257" s="58" t="s">
        <v>86</v>
      </c>
      <c r="R257" s="58"/>
      <c r="S257" s="54" t="s">
        <v>408</v>
      </c>
      <c r="T257" s="57" t="s">
        <v>409</v>
      </c>
      <c r="U257" s="57" t="s">
        <v>410</v>
      </c>
      <c r="V257" s="57"/>
      <c r="W257" s="57" t="s">
        <v>86</v>
      </c>
      <c r="X257" s="147">
        <f ca="1">IF(ISBLANK(D257),"",IF('order-admin-units'!$I$1&lt;&gt;"y", "", IF((K257="")*(ISBLANK(D257)=FALSE), 'order-admin-units'!$B$1+1, VLOOKUP(K257, ordercountry, 2))))</f>
        <v>2</v>
      </c>
      <c r="Y257" s="147">
        <f ca="1">IF(ISBLANK(D257),"",IF('order-admin-units'!$I$1&lt;&gt;"y", "", IF(L257="", 'order-admin-units'!$B$2+1, VLOOKUP(K257&amp;"@"&amp;L257, orderadmin, 2))))</f>
        <v>7</v>
      </c>
      <c r="Z257" s="147" t="str">
        <f t="shared" si="29"/>
        <v>MexicoBaja California Sur8 miles SE La Paz</v>
      </c>
      <c r="AA257" s="147" t="str">
        <f t="shared" si="30"/>
        <v>Kukulcania bajacaliMexicoBaja California Sur8 miles SE La Paz[N24.06244°, W110.18285°, 305m]E.L. Sleeper &amp; F.J. Moore13/X/1968</v>
      </c>
      <c r="AB257" s="147" t="str">
        <f t="shared" si="31"/>
        <v>Kukulcania bajacaliMexicoBaja California Sur8 miles SE La Paz[N24.06244°, W110.18285°, 305m]E.L. Sleeper &amp; F.J. Moore13/X/1968CAS 9060677</v>
      </c>
      <c r="AC257" s="147" t="str">
        <f t="shared" si="25"/>
        <v>Kukulcania bajacaliMexicoBaja California Sur8 miles SE La Paz[N24.06244°, W110.18285°, 305m]E.L. Sleeper &amp; F.J. Moore13/X/1968</v>
      </c>
      <c r="AD257" s="11" t="str">
        <f t="shared" si="26"/>
        <v/>
      </c>
      <c r="AE257" s="11" t="str">
        <f t="array" ref="AE257">IF(ISBLANK(D257),"",IF(OR($H$2="y",$H$2="m"),IF(AA257=AA256,IF(OR(AB257=$AB$4:$AB256)=FALSE,AE256&amp;C257,AE256),"("&amp;C257)&amp;IF(AA257=AA258,IF(OR(AB258=$AB$4:$AB257)=FALSE,", ",""),") "),""))</f>
        <v/>
      </c>
      <c r="AF257" s="11" t="str">
        <f t="shared" si="27"/>
        <v/>
      </c>
      <c r="AG257" s="11" t="str">
        <f t="array" ref="AG257">IF(ISBLANK(D257),"",IF(OR($H$2="y",$H$2="m"),IF(AA257=AA256,IF(OR(AC257=$AC$4:$AC256)=FALSE,AG256&amp;AF257,AG256),"("&amp;AF257)&amp;IF(AA257=AA258,IF(OR(AC258=$AC$4:$AC257)=FALSE,", ",""),") "),""))</f>
        <v/>
      </c>
      <c r="AH257" s="10" t="str">
        <f>IF((ISBLANK(D257)),"",IF(D257=D256,AH256,"")&amp;IF(B256&lt;&gt;B257,((IF(ISBLANK(E257),$D$3&amp;"Non-type material: "&amp;$D$3,$D$3&amp;INDEX('type-categories'!$A$2:$B$100,MATCH(E257,'type-categories'!$A$2:$A$100,0),2)&amp;$D$3))),"")&amp;(IF(K257&lt;&gt;K256,$C$2&amp;K257&amp;$K$3&amp;$C$2&amp;" ",(IF(B257&lt;&gt;B256,$C$2&amp;K257&amp;$K$3&amp;$C$2&amp;" ",""))))&amp;(IF(L257="","",((IF(L257&lt;&gt;L256,$D$2&amp;L257&amp;$L$3&amp;$D$2&amp;" ",IF(B257&lt;&gt;B256,$D$2&amp;L257&amp;$L$3&amp;$D$2&amp;" ",""))))))&amp;(IF(M257="","",((IF(M257&lt;&gt;M256,$E$2&amp;M257&amp;$E$2&amp;","&amp;" ",IF(B257&lt;&gt;B256,$E$2&amp;M257&amp;$E$2&amp;",",""))))))&amp;(IF(N257="","",IF(N257&lt;&gt;N256,N257&amp;", ",IF(B257&lt;&gt;B256,N257&amp;", ",""))))&amp;(IF(ISBLANK(O257),"",(IF(O257&lt;&gt;O256,O257&amp;", ",IF(B257&lt;&gt;B256,O257&amp;", ","")))))&amp;(IF(ISBLANK(P257),"",(IF(P257&lt;&gt;P256,P257&amp;", ",IF(B257&lt;&gt;B256,P257&amp;", ",IF(Z257&lt;&gt;Z256,P257&amp;", ",""))))))&amp;(IF(ISBLANK(Q257),"",(IF(Q257&lt;&gt;Q256,Q257&amp;", ",IF(B257&lt;&gt;B256,Q257&amp;", ",IF(Z257&lt;&gt;Z256,Q257&amp;", ",""))))))&amp;(IF(ISBLANK(R257),"",(IF(R257&lt;&gt;R256,R257&amp;"m, ",IF(B257&lt;&gt;B256,R257&amp;"m, ",IF(Z257&lt;&gt;Z256,R257&amp;"m, ",""))))))&amp;IF(ISBLANK(S257),"",(IF(B257&lt;&gt;B256,S257&amp;", ",IF(S257&lt;&gt;S256,IF((Z257=Z256),"same locality "&amp;S257&amp;", ",S257&amp;", "),""))))&amp;(IF(ISBLANK(T257),"",(IF(T257&lt;&gt;T256,IF(ISBLANK(F$2),T257&amp;", ",T257&amp;" "&amp;F$2&amp;", "),(IF(B257&lt;&gt;B256,IF(ISBLANK(F$2),T257&amp;", ",T257&amp;" "&amp;F$2&amp;", "),(IF(Z257&lt;&gt;Z256,IF(ISBLANK(F$2),T257&amp;", ",T257&amp;" "&amp;F$2&amp;", "),IF((U257&lt;&gt;U256)*($G$2="Y"),"same collector, ","")))))))))&amp;(IF(ISBLANK(U257),"",(IF(U257&lt;&gt;U256,U257&amp;", ",(IF(B257&lt;&gt;B256,U257&amp;", ",IF(Z257&lt;&gt;Z256,U257&amp;", ",(IF(T257&lt;&gt;T256,IF((T257&lt;&gt;T256)*($G$2="Y"),"same date, ", ""),IF((T257=T256)*(U257=U256)*(S257&lt;&gt;S256)*($G$2="Y"),"same collector and date, ", ""))))))))))&amp;(IF(ISBLANK(V257),"",V257&amp;", "))&amp;IF((AA257&lt;&gt;AA258)*($H$2="y"),AD257&amp;AE257,IF((AA257&lt;&gt;AA258)*($H$2="m"),AD257&amp;AG257,IF(($H$2&lt;&gt;"m")*($H$2&lt;&gt;"Y"),(IF(F257=0,"",F257&amp;" "&amp;$F$4&amp;" "))&amp;(IF(G257=0,"",G257&amp;" "&amp;$G$4&amp;" "))&amp;(IF(H257=0,"",H257&amp;" "&amp;H$4&amp;" "))&amp;(IF(I257=0,"",I257&amp;" "&amp;$I$4&amp;" "))&amp;(IF(J257=0,"",J257&amp;" "&amp;$J$4&amp;" "))&amp;IF((ISBLANK(C257)),"","("&amp;C257&amp;")"),"")))&amp;IF((B257=B258)*(K257=K258)*(L257=L258)*(M257=M258),IF(($H$2&lt;&gt;"m")*($H$2&lt;&gt;"Y"), ", ", IF((ISNUMBER(FIND(")",AE257))), ", ", "")),IF((B257=B258)*(K257=K258)*(L257=L258),";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v>
      </c>
    </row>
    <row r="258" spans="1:34" s="1" customFormat="1" x14ac:dyDescent="0.25">
      <c r="A258" s="3">
        <f t="shared" si="28"/>
        <v>2</v>
      </c>
      <c r="B258" s="53" t="str">
        <f t="shared" si="32"/>
        <v>Kukulcania bajacali</v>
      </c>
      <c r="C258" s="57" t="s">
        <v>205</v>
      </c>
      <c r="D258" s="57" t="s">
        <v>208</v>
      </c>
      <c r="E258" s="57"/>
      <c r="F258" s="57">
        <v>0</v>
      </c>
      <c r="G258" s="57">
        <v>1</v>
      </c>
      <c r="H258" s="57">
        <v>0</v>
      </c>
      <c r="I258" s="57"/>
      <c r="J258" s="57"/>
      <c r="K258" s="57" t="s">
        <v>49</v>
      </c>
      <c r="L258" s="57" t="s">
        <v>395</v>
      </c>
      <c r="M258" s="54" t="s">
        <v>1305</v>
      </c>
      <c r="N258" s="57" t="s">
        <v>1306</v>
      </c>
      <c r="O258" s="58" t="s">
        <v>86</v>
      </c>
      <c r="P258" s="58"/>
      <c r="Q258" s="58" t="s">
        <v>86</v>
      </c>
      <c r="R258" s="58"/>
      <c r="S258" s="54" t="s">
        <v>421</v>
      </c>
      <c r="T258" s="57" t="s">
        <v>1307</v>
      </c>
      <c r="U258" s="57" t="s">
        <v>1308</v>
      </c>
      <c r="V258" s="57"/>
      <c r="W258" s="57" t="s">
        <v>86</v>
      </c>
      <c r="X258" s="147">
        <f ca="1">IF(ISBLANK(D258),"",IF('order-admin-units'!$I$1&lt;&gt;"y", "", IF((K258="")*(ISBLANK(D258)=FALSE), 'order-admin-units'!$B$1+1, VLOOKUP(K258, ordercountry, 2))))</f>
        <v>2</v>
      </c>
      <c r="Y258" s="147">
        <f ca="1">IF(ISBLANK(D258),"",IF('order-admin-units'!$I$1&lt;&gt;"y", "", IF(L258="", 'order-admin-units'!$B$2+1, VLOOKUP(K258&amp;"@"&amp;L258, orderadmin, 2))))</f>
        <v>7</v>
      </c>
      <c r="Z258" s="147" t="str">
        <f t="shared" si="29"/>
        <v>MexicoBaja California SurBahía de La PazIsla Gaviota</v>
      </c>
      <c r="AA258" s="147" t="str">
        <f t="shared" si="30"/>
        <v>Kukulcania bajacaliMexicoBaja California SurBahía de La PazIsla Gaviota[N24.14264°, W110.31275°]B. Osorio y Tafall17/V/1944</v>
      </c>
      <c r="AB258" s="147" t="str">
        <f t="shared" si="31"/>
        <v xml:space="preserve">Kukulcania bajacaliMexicoBaja California SurBahía de La PazIsla Gaviota[N24.14264°, W110.31275°]B. Osorio y Tafall17/V/1944AMNH </v>
      </c>
      <c r="AC258" s="147" t="str">
        <f t="shared" si="25"/>
        <v>Kukulcania bajacaliMexicoBaja California SurBahía de La PazIsla Gaviota[N24.14264°, W110.31275°]B. Osorio y Tafall17/V/1944</v>
      </c>
      <c r="AD258" s="11" t="str">
        <f t="shared" si="26"/>
        <v/>
      </c>
      <c r="AE258" s="11" t="str">
        <f t="array" ref="AE258">IF(ISBLANK(D258),"",IF(OR($H$2="y",$H$2="m"),IF(AA258=AA257,IF(OR(AB258=$AB$4:$AB257)=FALSE,AE257&amp;C258,AE257),"("&amp;C258)&amp;IF(AA258=AA259,IF(OR(AB259=$AB$4:$AB258)=FALSE,", ",""),") "),""))</f>
        <v/>
      </c>
      <c r="AF258" s="11" t="str">
        <f t="shared" si="27"/>
        <v/>
      </c>
      <c r="AG258" s="11" t="str">
        <f t="array" ref="AG258">IF(ISBLANK(D258),"",IF(OR($H$2="y",$H$2="m"),IF(AA258=AA257,IF(OR(AC258=$AC$4:$AC257)=FALSE,AG257&amp;AF258,AG257),"("&amp;AF258)&amp;IF(AA258=AA259,IF(OR(AC259=$AC$4:$AC258)=FALSE,", ",""),") "),""))</f>
        <v/>
      </c>
      <c r="AH258" s="10" t="str">
        <f>IF((ISBLANK(D258)),"",IF(D258=D257,AH257,"")&amp;IF(B257&lt;&gt;B258,((IF(ISBLANK(E258),$D$3&amp;"Non-type material: "&amp;$D$3,$D$3&amp;INDEX('type-categories'!$A$2:$B$100,MATCH(E258,'type-categories'!$A$2:$A$100,0),2)&amp;$D$3))),"")&amp;(IF(K258&lt;&gt;K257,$C$2&amp;K258&amp;$K$3&amp;$C$2&amp;" ",(IF(B258&lt;&gt;B257,$C$2&amp;K258&amp;$K$3&amp;$C$2&amp;" ",""))))&amp;(IF(L258="","",((IF(L258&lt;&gt;L257,$D$2&amp;L258&amp;$L$3&amp;$D$2&amp;" ",IF(B258&lt;&gt;B257,$D$2&amp;L258&amp;$L$3&amp;$D$2&amp;" ",""))))))&amp;(IF(M258="","",((IF(M258&lt;&gt;M257,$E$2&amp;M258&amp;$E$2&amp;","&amp;" ",IF(B258&lt;&gt;B257,$E$2&amp;M258&amp;$E$2&amp;",",""))))))&amp;(IF(N258="","",IF(N258&lt;&gt;N257,N258&amp;", ",IF(B258&lt;&gt;B257,N258&amp;", ",""))))&amp;(IF(ISBLANK(O258),"",(IF(O258&lt;&gt;O257,O258&amp;", ",IF(B258&lt;&gt;B257,O258&amp;", ","")))))&amp;(IF(ISBLANK(P258),"",(IF(P258&lt;&gt;P257,P258&amp;", ",IF(B258&lt;&gt;B257,P258&amp;", ",IF(Z258&lt;&gt;Z257,P258&amp;", ",""))))))&amp;(IF(ISBLANK(Q258),"",(IF(Q258&lt;&gt;Q257,Q258&amp;", ",IF(B258&lt;&gt;B257,Q258&amp;", ",IF(Z258&lt;&gt;Z257,Q258&amp;", ",""))))))&amp;(IF(ISBLANK(R258),"",(IF(R258&lt;&gt;R257,R258&amp;"m, ",IF(B258&lt;&gt;B257,R258&amp;"m, ",IF(Z258&lt;&gt;Z257,R258&amp;"m, ",""))))))&amp;IF(ISBLANK(S258),"",(IF(B258&lt;&gt;B257,S258&amp;", ",IF(S258&lt;&gt;S257,IF((Z258=Z257),"same locality "&amp;S258&amp;", ",S258&amp;", "),""))))&amp;(IF(ISBLANK(T258),"",(IF(T258&lt;&gt;T257,IF(ISBLANK(F$2),T258&amp;", ",T258&amp;" "&amp;F$2&amp;", "),(IF(B258&lt;&gt;B257,IF(ISBLANK(F$2),T258&amp;", ",T258&amp;" "&amp;F$2&amp;", "),(IF(Z258&lt;&gt;Z257,IF(ISBLANK(F$2),T258&amp;", ",T258&amp;" "&amp;F$2&amp;", "),IF((U258&lt;&gt;U257)*($G$2="Y"),"same collector, ","")))))))))&amp;(IF(ISBLANK(U258),"",(IF(U258&lt;&gt;U257,U258&amp;", ",(IF(B258&lt;&gt;B257,U258&amp;", ",IF(Z258&lt;&gt;Z257,U258&amp;", ",(IF(T258&lt;&gt;T257,IF((T258&lt;&gt;T257)*($G$2="Y"),"same date, ", ""),IF((T258=T257)*(U258=U257)*(S258&lt;&gt;S257)*($G$2="Y"),"same collector and date, ", ""))))))))))&amp;(IF(ISBLANK(V258),"",V258&amp;", "))&amp;IF((AA258&lt;&gt;AA259)*($H$2="y"),AD258&amp;AE258,IF((AA258&lt;&gt;AA259)*($H$2="m"),AD258&amp;AG258,IF(($H$2&lt;&gt;"m")*($H$2&lt;&gt;"Y"),(IF(F258=0,"",F258&amp;" "&amp;$F$4&amp;" "))&amp;(IF(G258=0,"",G258&amp;" "&amp;$G$4&amp;" "))&amp;(IF(H258=0,"",H258&amp;" "&amp;H$4&amp;" "))&amp;(IF(I258=0,"",I258&amp;" "&amp;$I$4&amp;" "))&amp;(IF(J258=0,"",J258&amp;" "&amp;$J$4&amp;" "))&amp;IF((ISBLANK(C258)),"","("&amp;C258&amp;")"),"")))&amp;IF((B258=B259)*(K258=K259)*(L258=L259)*(M258=M259),IF(($H$2&lt;&gt;"m")*($H$2&lt;&gt;"Y"), ", ", IF((ISNUMBER(FIND(")",AE258))), ", ", "")),IF((B258=B259)*(K258=K259)*(L258=L259),";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v>
      </c>
    </row>
    <row r="259" spans="1:34" s="1" customFormat="1" x14ac:dyDescent="0.25">
      <c r="A259" s="3">
        <f t="shared" si="28"/>
        <v>2</v>
      </c>
      <c r="B259" s="53" t="str">
        <f t="shared" si="32"/>
        <v>Kukulcania bajacali</v>
      </c>
      <c r="C259" s="57" t="s">
        <v>350</v>
      </c>
      <c r="D259" s="57" t="s">
        <v>208</v>
      </c>
      <c r="E259" s="57"/>
      <c r="F259" s="57">
        <v>0</v>
      </c>
      <c r="G259" s="57">
        <v>1</v>
      </c>
      <c r="H259" s="57">
        <v>0</v>
      </c>
      <c r="I259" s="57"/>
      <c r="J259" s="57"/>
      <c r="K259" s="57" t="s">
        <v>49</v>
      </c>
      <c r="L259" s="57" t="s">
        <v>395</v>
      </c>
      <c r="M259" s="54" t="s">
        <v>1309</v>
      </c>
      <c r="N259" s="57" t="s">
        <v>86</v>
      </c>
      <c r="O259" s="58" t="s">
        <v>86</v>
      </c>
      <c r="P259" s="58"/>
      <c r="Q259" s="58" t="s">
        <v>86</v>
      </c>
      <c r="R259" s="58"/>
      <c r="S259" s="54" t="s">
        <v>1310</v>
      </c>
      <c r="T259" s="57" t="s">
        <v>1311</v>
      </c>
      <c r="U259" s="57" t="s">
        <v>1312</v>
      </c>
      <c r="V259" s="57"/>
      <c r="W259" s="57" t="s">
        <v>86</v>
      </c>
      <c r="X259" s="147">
        <f ca="1">IF(ISBLANK(D259),"",IF('order-admin-units'!$I$1&lt;&gt;"y", "", IF((K259="")*(ISBLANK(D259)=FALSE), 'order-admin-units'!$B$1+1, VLOOKUP(K259, ordercountry, 2))))</f>
        <v>2</v>
      </c>
      <c r="Y259" s="147">
        <f ca="1">IF(ISBLANK(D259),"",IF('order-admin-units'!$I$1&lt;&gt;"y", "", IF(L259="", 'order-admin-units'!$B$2+1, VLOOKUP(K259&amp;"@"&amp;L259, orderadmin, 2))))</f>
        <v>7</v>
      </c>
      <c r="Z259" s="147" t="str">
        <f t="shared" si="29"/>
        <v>MexicoBaja California SurBoca de la Sierra</v>
      </c>
      <c r="AA259" s="147" t="str">
        <f t="shared" si="30"/>
        <v>Kukulcania bajacaliMexicoBaja California SurBoca de la Sierra[N23.38607°, W109.81647°]HWC12/VIII/1964</v>
      </c>
      <c r="AB259" s="147" t="str">
        <f t="shared" si="31"/>
        <v>Kukulcania bajacaliMexicoBaja California SurBoca de la Sierra[N23.38607°, W109.81647°]HWC12/VIII/1964CAS 9057581</v>
      </c>
      <c r="AC259" s="147" t="str">
        <f t="shared" si="25"/>
        <v>Kukulcania bajacaliMexicoBaja California SurBoca de la Sierra[N23.38607°, W109.81647°]HWC12/VIII/1964</v>
      </c>
      <c r="AD259" s="11" t="str">
        <f t="shared" si="26"/>
        <v/>
      </c>
      <c r="AE259" s="11" t="str">
        <f t="array" ref="AE259">IF(ISBLANK(D259),"",IF(OR($H$2="y",$H$2="m"),IF(AA259=AA258,IF(OR(AB259=$AB$4:$AB258)=FALSE,AE258&amp;C259,AE258),"("&amp;C259)&amp;IF(AA259=AA260,IF(OR(AB260=$AB$4:$AB259)=FALSE,", ",""),") "),""))</f>
        <v/>
      </c>
      <c r="AF259" s="11" t="str">
        <f t="shared" si="27"/>
        <v/>
      </c>
      <c r="AG259" s="11" t="str">
        <f t="array" ref="AG259">IF(ISBLANK(D259),"",IF(OR($H$2="y",$H$2="m"),IF(AA259=AA258,IF(OR(AC259=$AC$4:$AC258)=FALSE,AG258&amp;AF259,AG258),"("&amp;AF259)&amp;IF(AA259=AA260,IF(OR(AC260=$AC$4:$AC259)=FALSE,", ",""),") "),""))</f>
        <v/>
      </c>
      <c r="AH259" s="10" t="str">
        <f>IF((ISBLANK(D259)),"",IF(D259=D258,AH258,"")&amp;IF(B258&lt;&gt;B259,((IF(ISBLANK(E259),$D$3&amp;"Non-type material: "&amp;$D$3,$D$3&amp;INDEX('type-categories'!$A$2:$B$100,MATCH(E259,'type-categories'!$A$2:$A$100,0),2)&amp;$D$3))),"")&amp;(IF(K259&lt;&gt;K258,$C$2&amp;K259&amp;$K$3&amp;$C$2&amp;" ",(IF(B259&lt;&gt;B258,$C$2&amp;K259&amp;$K$3&amp;$C$2&amp;" ",""))))&amp;(IF(L259="","",((IF(L259&lt;&gt;L258,$D$2&amp;L259&amp;$L$3&amp;$D$2&amp;" ",IF(B259&lt;&gt;B258,$D$2&amp;L259&amp;$L$3&amp;$D$2&amp;" ",""))))))&amp;(IF(M259="","",((IF(M259&lt;&gt;M258,$E$2&amp;M259&amp;$E$2&amp;","&amp;" ",IF(B259&lt;&gt;B258,$E$2&amp;M259&amp;$E$2&amp;",",""))))))&amp;(IF(N259="","",IF(N259&lt;&gt;N258,N259&amp;", ",IF(B259&lt;&gt;B258,N259&amp;", ",""))))&amp;(IF(ISBLANK(O259),"",(IF(O259&lt;&gt;O258,O259&amp;", ",IF(B259&lt;&gt;B258,O259&amp;", ","")))))&amp;(IF(ISBLANK(P259),"",(IF(P259&lt;&gt;P258,P259&amp;", ",IF(B259&lt;&gt;B258,P259&amp;", ",IF(Z259&lt;&gt;Z258,P259&amp;", ",""))))))&amp;(IF(ISBLANK(Q259),"",(IF(Q259&lt;&gt;Q258,Q259&amp;", ",IF(B259&lt;&gt;B258,Q259&amp;", ",IF(Z259&lt;&gt;Z258,Q259&amp;", ",""))))))&amp;(IF(ISBLANK(R259),"",(IF(R259&lt;&gt;R258,R259&amp;"m, ",IF(B259&lt;&gt;B258,R259&amp;"m, ",IF(Z259&lt;&gt;Z258,R259&amp;"m, ",""))))))&amp;IF(ISBLANK(S259),"",(IF(B259&lt;&gt;B258,S259&amp;", ",IF(S259&lt;&gt;S258,IF((Z259=Z258),"same locality "&amp;S259&amp;", ",S259&amp;", "),""))))&amp;(IF(ISBLANK(T259),"",(IF(T259&lt;&gt;T258,IF(ISBLANK(F$2),T259&amp;", ",T259&amp;" "&amp;F$2&amp;", "),(IF(B259&lt;&gt;B258,IF(ISBLANK(F$2),T259&amp;", ",T259&amp;" "&amp;F$2&amp;", "),(IF(Z259&lt;&gt;Z258,IF(ISBLANK(F$2),T259&amp;", ",T259&amp;" "&amp;F$2&amp;", "),IF((U259&lt;&gt;U258)*($G$2="Y"),"same collector, ","")))))))))&amp;(IF(ISBLANK(U259),"",(IF(U259&lt;&gt;U258,U259&amp;", ",(IF(B259&lt;&gt;B258,U259&amp;", ",IF(Z259&lt;&gt;Z258,U259&amp;", ",(IF(T259&lt;&gt;T258,IF((T259&lt;&gt;T258)*($G$2="Y"),"same date, ", ""),IF((T259=T258)*(U259=U258)*(S259&lt;&gt;S258)*($G$2="Y"),"same collector and date, ", ""))))))))))&amp;(IF(ISBLANK(V259),"",V259&amp;", "))&amp;IF((AA259&lt;&gt;AA260)*($H$2="y"),AD259&amp;AE259,IF((AA259&lt;&gt;AA260)*($H$2="m"),AD259&amp;AG259,IF(($H$2&lt;&gt;"m")*($H$2&lt;&gt;"Y"),(IF(F259=0,"",F259&amp;" "&amp;$F$4&amp;" "))&amp;(IF(G259=0,"",G259&amp;" "&amp;$G$4&amp;" "))&amp;(IF(H259=0,"",H259&amp;" "&amp;H$4&amp;" "))&amp;(IF(I259=0,"",I259&amp;" "&amp;$I$4&amp;" "))&amp;(IF(J259=0,"",J259&amp;" "&amp;$J$4&amp;" "))&amp;IF((ISBLANK(C259)),"","("&amp;C259&amp;")"),"")))&amp;IF((B259=B260)*(K259=K260)*(L259=L260)*(M259=M260),IF(($H$2&lt;&gt;"m")*($H$2&lt;&gt;"Y"), ", ", IF((ISNUMBER(FIND(")",AE259))), ", ", "")),IF((B259=B260)*(K259=K260)*(L259=L260),";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v>
      </c>
    </row>
    <row r="260" spans="1:34" s="1" customFormat="1" x14ac:dyDescent="0.25">
      <c r="A260" s="3">
        <f t="shared" si="28"/>
        <v>2</v>
      </c>
      <c r="B260" s="53" t="str">
        <f t="shared" si="32"/>
        <v>Kukulcania bajacali</v>
      </c>
      <c r="C260" s="57" t="s">
        <v>207</v>
      </c>
      <c r="D260" s="57" t="s">
        <v>208</v>
      </c>
      <c r="E260" s="57"/>
      <c r="F260" s="57">
        <v>0</v>
      </c>
      <c r="G260" s="57">
        <v>2</v>
      </c>
      <c r="H260" s="57">
        <v>0</v>
      </c>
      <c r="I260" s="57"/>
      <c r="J260" s="57"/>
      <c r="K260" s="57" t="s">
        <v>49</v>
      </c>
      <c r="L260" s="57" t="s">
        <v>395</v>
      </c>
      <c r="M260" s="54" t="s">
        <v>411</v>
      </c>
      <c r="N260" s="57" t="s">
        <v>86</v>
      </c>
      <c r="O260" s="58" t="s">
        <v>86</v>
      </c>
      <c r="P260" s="58" t="s">
        <v>1313</v>
      </c>
      <c r="Q260" s="58" t="s">
        <v>86</v>
      </c>
      <c r="R260" s="58"/>
      <c r="S260" s="54" t="s">
        <v>412</v>
      </c>
      <c r="T260" s="57" t="s">
        <v>1314</v>
      </c>
      <c r="U260" s="57" t="s">
        <v>406</v>
      </c>
      <c r="V260" s="57"/>
      <c r="W260" s="57" t="s">
        <v>86</v>
      </c>
      <c r="X260" s="147">
        <f ca="1">IF(ISBLANK(D260),"",IF('order-admin-units'!$I$1&lt;&gt;"y", "", IF((K260="")*(ISBLANK(D260)=FALSE), 'order-admin-units'!$B$1+1, VLOOKUP(K260, ordercountry, 2))))</f>
        <v>2</v>
      </c>
      <c r="Y260" s="147">
        <f ca="1">IF(ISBLANK(D260),"",IF('order-admin-units'!$I$1&lt;&gt;"y", "", IF(L260="", 'order-admin-units'!$B$2+1, VLOOKUP(K260&amp;"@"&amp;L260, orderadmin, 2))))</f>
        <v>7</v>
      </c>
      <c r="Z260" s="147" t="str">
        <f t="shared" si="29"/>
        <v>MexicoBaja California SurCabo San Lucas</v>
      </c>
      <c r="AA260" s="147" t="str">
        <f t="shared" si="30"/>
        <v>Kukulcania bajacaliMexicoBaja California SurCabo San Lucasunder litter on sand dunes[N22.89053°, W109.91674°]P. Rude31/XII/1978</v>
      </c>
      <c r="AB260" s="147" t="str">
        <f t="shared" si="31"/>
        <v xml:space="preserve">Kukulcania bajacaliMexicoBaja California SurCabo San Lucasunder litter on sand dunes[N22.89053°, W109.91674°]P. Rude31/XII/1978UCB </v>
      </c>
      <c r="AC260" s="147" t="str">
        <f t="shared" si="25"/>
        <v>Kukulcania bajacaliMexicoBaja California SurCabo San Lucasunder litter on sand dunes[N22.89053°, W109.91674°]P. Rude31/XII/1978</v>
      </c>
      <c r="AD260" s="11" t="str">
        <f t="shared" si="26"/>
        <v/>
      </c>
      <c r="AE260" s="11" t="str">
        <f t="array" ref="AE260">IF(ISBLANK(D260),"",IF(OR($H$2="y",$H$2="m"),IF(AA260=AA259,IF(OR(AB260=$AB$4:$AB259)=FALSE,AE259&amp;C260,AE259),"("&amp;C260)&amp;IF(AA260=AA261,IF(OR(AB261=$AB$4:$AB260)=FALSE,", ",""),") "),""))</f>
        <v/>
      </c>
      <c r="AF260" s="11" t="str">
        <f t="shared" si="27"/>
        <v/>
      </c>
      <c r="AG260" s="11" t="str">
        <f t="array" ref="AG260">IF(ISBLANK(D260),"",IF(OR($H$2="y",$H$2="m"),IF(AA260=AA259,IF(OR(AC260=$AC$4:$AC259)=FALSE,AG259&amp;AF260,AG259),"("&amp;AF260)&amp;IF(AA260=AA261,IF(OR(AC261=$AC$4:$AC260)=FALSE,", ",""),") "),""))</f>
        <v/>
      </c>
      <c r="AH260" s="10" t="str">
        <f>IF((ISBLANK(D260)),"",IF(D260=D259,AH259,"")&amp;IF(B259&lt;&gt;B260,((IF(ISBLANK(E260),$D$3&amp;"Non-type material: "&amp;$D$3,$D$3&amp;INDEX('type-categories'!$A$2:$B$100,MATCH(E260,'type-categories'!$A$2:$A$100,0),2)&amp;$D$3))),"")&amp;(IF(K260&lt;&gt;K259,$C$2&amp;K260&amp;$K$3&amp;$C$2&amp;" ",(IF(B260&lt;&gt;B259,$C$2&amp;K260&amp;$K$3&amp;$C$2&amp;" ",""))))&amp;(IF(L260="","",((IF(L260&lt;&gt;L259,$D$2&amp;L260&amp;$L$3&amp;$D$2&amp;" ",IF(B260&lt;&gt;B259,$D$2&amp;L260&amp;$L$3&amp;$D$2&amp;" ",""))))))&amp;(IF(M260="","",((IF(M260&lt;&gt;M259,$E$2&amp;M260&amp;$E$2&amp;","&amp;" ",IF(B260&lt;&gt;B259,$E$2&amp;M260&amp;$E$2&amp;",",""))))))&amp;(IF(N260="","",IF(N260&lt;&gt;N259,N260&amp;", ",IF(B260&lt;&gt;B259,N260&amp;", ",""))))&amp;(IF(ISBLANK(O260),"",(IF(O260&lt;&gt;O259,O260&amp;", ",IF(B260&lt;&gt;B259,O260&amp;", ","")))))&amp;(IF(ISBLANK(P260),"",(IF(P260&lt;&gt;P259,P260&amp;", ",IF(B260&lt;&gt;B259,P260&amp;", ",IF(Z260&lt;&gt;Z259,P260&amp;", ",""))))))&amp;(IF(ISBLANK(Q260),"",(IF(Q260&lt;&gt;Q259,Q260&amp;", ",IF(B260&lt;&gt;B259,Q260&amp;", ",IF(Z260&lt;&gt;Z259,Q260&amp;", ",""))))))&amp;(IF(ISBLANK(R260),"",(IF(R260&lt;&gt;R259,R260&amp;"m, ",IF(B260&lt;&gt;B259,R260&amp;"m, ",IF(Z260&lt;&gt;Z259,R260&amp;"m, ",""))))))&amp;IF(ISBLANK(S260),"",(IF(B260&lt;&gt;B259,S260&amp;", ",IF(S260&lt;&gt;S259,IF((Z260=Z259),"same locality "&amp;S260&amp;", ",S260&amp;", "),""))))&amp;(IF(ISBLANK(T260),"",(IF(T260&lt;&gt;T259,IF(ISBLANK(F$2),T260&amp;", ",T260&amp;" "&amp;F$2&amp;", "),(IF(B260&lt;&gt;B259,IF(ISBLANK(F$2),T260&amp;", ",T260&amp;" "&amp;F$2&amp;", "),(IF(Z260&lt;&gt;Z259,IF(ISBLANK(F$2),T260&amp;", ",T260&amp;" "&amp;F$2&amp;", "),IF((U260&lt;&gt;U259)*($G$2="Y"),"same collector, ","")))))))))&amp;(IF(ISBLANK(U260),"",(IF(U260&lt;&gt;U259,U260&amp;", ",(IF(B260&lt;&gt;B259,U260&amp;", ",IF(Z260&lt;&gt;Z259,U260&amp;", ",(IF(T260&lt;&gt;T259,IF((T260&lt;&gt;T259)*($G$2="Y"),"same date, ", ""),IF((T260=T259)*(U260=U259)*(S260&lt;&gt;S259)*($G$2="Y"),"same collector and date, ", ""))))))))))&amp;(IF(ISBLANK(V260),"",V260&amp;", "))&amp;IF((AA260&lt;&gt;AA261)*($H$2="y"),AD260&amp;AE260,IF((AA260&lt;&gt;AA261)*($H$2="m"),AD260&amp;AG260,IF(($H$2&lt;&gt;"m")*($H$2&lt;&gt;"Y"),(IF(F260=0,"",F260&amp;" "&amp;$F$4&amp;" "))&amp;(IF(G260=0,"",G260&amp;" "&amp;$G$4&amp;" "))&amp;(IF(H260=0,"",H260&amp;" "&amp;H$4&amp;" "))&amp;(IF(I260=0,"",I260&amp;" "&amp;$I$4&amp;" "))&amp;(IF(J260=0,"",J260&amp;" "&amp;$J$4&amp;" "))&amp;IF((ISBLANK(C260)),"","("&amp;C260&amp;")"),"")))&amp;IF((B260=B261)*(K260=K261)*(L260=L261)*(M260=M261),IF(($H$2&lt;&gt;"m")*($H$2&lt;&gt;"Y"), ", ", IF((ISNUMBER(FIND(")",AE260))), ", ", "")),IF((B260=B261)*(K260=K261)*(L260=L261),";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v>
      </c>
    </row>
    <row r="261" spans="1:34" s="1" customFormat="1" x14ac:dyDescent="0.25">
      <c r="A261" s="3">
        <f t="shared" si="28"/>
        <v>2</v>
      </c>
      <c r="B261" s="53" t="str">
        <f t="shared" si="32"/>
        <v>Kukulcania bajacali</v>
      </c>
      <c r="C261" s="54" t="s">
        <v>213</v>
      </c>
      <c r="D261" s="56" t="s">
        <v>208</v>
      </c>
      <c r="E261" s="56"/>
      <c r="F261" s="54">
        <v>0</v>
      </c>
      <c r="G261" s="54">
        <v>1</v>
      </c>
      <c r="H261" s="54">
        <v>0</v>
      </c>
      <c r="I261" s="54"/>
      <c r="J261" s="54"/>
      <c r="K261" s="54" t="s">
        <v>49</v>
      </c>
      <c r="L261" s="54" t="s">
        <v>395</v>
      </c>
      <c r="M261" s="54" t="s">
        <v>411</v>
      </c>
      <c r="N261" s="54" t="s">
        <v>86</v>
      </c>
      <c r="O261" s="54" t="s">
        <v>86</v>
      </c>
      <c r="P261" s="54"/>
      <c r="Q261" s="54" t="s">
        <v>86</v>
      </c>
      <c r="R261" s="54"/>
      <c r="S261" s="54" t="s">
        <v>412</v>
      </c>
      <c r="T261" s="54" t="s">
        <v>413</v>
      </c>
      <c r="U261" s="54" t="s">
        <v>414</v>
      </c>
      <c r="V261" s="56"/>
      <c r="W261" s="56" t="s">
        <v>86</v>
      </c>
      <c r="X261" s="147">
        <f ca="1">IF(ISBLANK(D261),"",IF('order-admin-units'!$I$1&lt;&gt;"y", "", IF((K261="")*(ISBLANK(D261)=FALSE), 'order-admin-units'!$B$1+1, VLOOKUP(K261, ordercountry, 2))))</f>
        <v>2</v>
      </c>
      <c r="Y261" s="147">
        <f ca="1">IF(ISBLANK(D261),"",IF('order-admin-units'!$I$1&lt;&gt;"y", "", IF(L261="", 'order-admin-units'!$B$2+1, VLOOKUP(K261&amp;"@"&amp;L261, orderadmin, 2))))</f>
        <v>7</v>
      </c>
      <c r="Z261" s="147" t="str">
        <f t="shared" si="29"/>
        <v>MexicoBaja California SurCabo San Lucas</v>
      </c>
      <c r="AA261" s="147" t="str">
        <f t="shared" si="30"/>
        <v>Kukulcania bajacaliMexicoBaja California SurCabo San Lucas[N22.89053°, W109.91674°]T. Craig5/III/1928</v>
      </c>
      <c r="AB261" s="147" t="str">
        <f t="shared" si="31"/>
        <v>Kukulcania bajacaliMexicoBaja California SurCabo San Lucas[N22.89053°, W109.91674°]T. Craig5/III/1928CAS 9060631</v>
      </c>
      <c r="AC261" s="147" t="str">
        <f t="shared" ref="AC261:AC324" si="33">AA261&amp;AF261</f>
        <v>Kukulcania bajacaliMexicoBaja California SurCabo San Lucas[N22.89053°, W109.91674°]T. Craig5/III/1928</v>
      </c>
      <c r="AD261" s="11" t="str">
        <f t="shared" ref="AD261:AD324" si="34">IF(OR($H$2="y",$H$2="m"),IF(SUMIF($AA$5:$AA$2000,AA261,$F$5:$F$2000)&lt;&gt;0,SUMIF($AA$5:$AA$2000,AA261,$F$5:$F$2000)&amp;" "&amp;$F$4&amp;" ","")&amp;IF(SUMIF($AA$5:$AA$2000,AA261,$G$5:$G$2000)&lt;&gt;0,SUMIF($AA$5:$AA$2000,AA261,$G$5:$G$2000)&amp;" "&amp;$G$4&amp;" ","")&amp;IF(SUMIF($AA$5:$AA$2000,AA261,$H$5:$H$2000)&lt;&gt;0,SUMIF($AA$5:$AA$2000,AA261,$H$5:$H$2000)&amp;" "&amp;$H$4&amp;" ","")&amp;IF(SUMIF($AA$5:$AA$2000,AA261,$I$5:$I$2000)&lt;&gt;0,SUMIF($AA$5:$AA$2000,AA261,$I$5:$I$2000)&amp;" "&amp;$I$4&amp;" ","")&amp;IF(SUMIF($AA$5:$AA$2000,AA261,$J$5:$J$2000)&lt;&gt;0,SUMIF($AA$5:$AA$2000,AA261,$J$5:$J$2000)&amp;" "&amp;$J$4&amp;" ",""),"")</f>
        <v/>
      </c>
      <c r="AE261" s="11" t="str">
        <f t="array" ref="AE261">IF(ISBLANK(D261),"",IF(OR($H$2="y",$H$2="m"),IF(AA261=AA260,IF(OR(AB261=$AB$4:$AB260)=FALSE,AE260&amp;C261,AE260),"("&amp;C261)&amp;IF(AA261=AA262,IF(OR(AB262=$AB$4:$AB261)=FALSE,", ",""),") "),""))</f>
        <v/>
      </c>
      <c r="AF261" s="11" t="str">
        <f t="shared" ref="AF261:AF324" si="35">IF((ISBLANK(D261)=FALSE)*OR($H$2="y",$H$2="m"),IFERROR(LEFT(C261, FIND(" ",C261)-1), C261),"")</f>
        <v/>
      </c>
      <c r="AG261" s="11" t="str">
        <f t="array" ref="AG261">IF(ISBLANK(D261),"",IF(OR($H$2="y",$H$2="m"),IF(AA261=AA260,IF(OR(AC261=$AC$4:$AC260)=FALSE,AG260&amp;AF261,AG260),"("&amp;AF261)&amp;IF(AA261=AA262,IF(OR(AC262=$AC$4:$AC261)=FALSE,", ",""),") "),""))</f>
        <v/>
      </c>
      <c r="AH261" s="10" t="str">
        <f>IF((ISBLANK(D261)),"",IF(D261=D260,AH260,"")&amp;IF(B260&lt;&gt;B261,((IF(ISBLANK(E261),$D$3&amp;"Non-type material: "&amp;$D$3,$D$3&amp;INDEX('type-categories'!$A$2:$B$100,MATCH(E261,'type-categories'!$A$2:$A$100,0),2)&amp;$D$3))),"")&amp;(IF(K261&lt;&gt;K260,$C$2&amp;K261&amp;$K$3&amp;$C$2&amp;" ",(IF(B261&lt;&gt;B260,$C$2&amp;K261&amp;$K$3&amp;$C$2&amp;" ",""))))&amp;(IF(L261="","",((IF(L261&lt;&gt;L260,$D$2&amp;L261&amp;$L$3&amp;$D$2&amp;" ",IF(B261&lt;&gt;B260,$D$2&amp;L261&amp;$L$3&amp;$D$2&amp;" ",""))))))&amp;(IF(M261="","",((IF(M261&lt;&gt;M260,$E$2&amp;M261&amp;$E$2&amp;","&amp;" ",IF(B261&lt;&gt;B260,$E$2&amp;M261&amp;$E$2&amp;",",""))))))&amp;(IF(N261="","",IF(N261&lt;&gt;N260,N261&amp;", ",IF(B261&lt;&gt;B260,N261&amp;", ",""))))&amp;(IF(ISBLANK(O261),"",(IF(O261&lt;&gt;O260,O261&amp;", ",IF(B261&lt;&gt;B260,O261&amp;", ","")))))&amp;(IF(ISBLANK(P261),"",(IF(P261&lt;&gt;P260,P261&amp;", ",IF(B261&lt;&gt;B260,P261&amp;", ",IF(Z261&lt;&gt;Z260,P261&amp;", ",""))))))&amp;(IF(ISBLANK(Q261),"",(IF(Q261&lt;&gt;Q260,Q261&amp;", ",IF(B261&lt;&gt;B260,Q261&amp;", ",IF(Z261&lt;&gt;Z260,Q261&amp;", ",""))))))&amp;(IF(ISBLANK(R261),"",(IF(R261&lt;&gt;R260,R261&amp;"m, ",IF(B261&lt;&gt;B260,R261&amp;"m, ",IF(Z261&lt;&gt;Z260,R261&amp;"m, ",""))))))&amp;IF(ISBLANK(S261),"",(IF(B261&lt;&gt;B260,S261&amp;", ",IF(S261&lt;&gt;S260,IF((Z261=Z260),"same locality "&amp;S261&amp;", ",S261&amp;", "),""))))&amp;(IF(ISBLANK(T261),"",(IF(T261&lt;&gt;T260,IF(ISBLANK(F$2),T261&amp;", ",T261&amp;" "&amp;F$2&amp;", "),(IF(B261&lt;&gt;B260,IF(ISBLANK(F$2),T261&amp;", ",T261&amp;" "&amp;F$2&amp;", "),(IF(Z261&lt;&gt;Z260,IF(ISBLANK(F$2),T261&amp;", ",T261&amp;" "&amp;F$2&amp;", "),IF((U261&lt;&gt;U260)*($G$2="Y"),"same collector, ","")))))))))&amp;(IF(ISBLANK(U261),"",(IF(U261&lt;&gt;U260,U261&amp;", ",(IF(B261&lt;&gt;B260,U261&amp;", ",IF(Z261&lt;&gt;Z260,U261&amp;", ",(IF(T261&lt;&gt;T260,IF((T261&lt;&gt;T260)*($G$2="Y"),"same date, ", ""),IF((T261=T260)*(U261=U260)*(S261&lt;&gt;S260)*($G$2="Y"),"same collector and date, ", ""))))))))))&amp;(IF(ISBLANK(V261),"",V261&amp;", "))&amp;IF((AA261&lt;&gt;AA262)*($H$2="y"),AD261&amp;AE261,IF((AA261&lt;&gt;AA262)*($H$2="m"),AD261&amp;AG261,IF(($H$2&lt;&gt;"m")*($H$2&lt;&gt;"Y"),(IF(F261=0,"",F261&amp;" "&amp;$F$4&amp;" "))&amp;(IF(G261=0,"",G261&amp;" "&amp;$G$4&amp;" "))&amp;(IF(H261=0,"",H261&amp;" "&amp;H$4&amp;" "))&amp;(IF(I261=0,"",I261&amp;" "&amp;$I$4&amp;" "))&amp;(IF(J261=0,"",J261&amp;" "&amp;$J$4&amp;" "))&amp;IF((ISBLANK(C261)),"","("&amp;C261&amp;")"),"")))&amp;IF((B261=B262)*(K261=K262)*(L261=L262)*(M261=M262),IF(($H$2&lt;&gt;"m")*($H$2&lt;&gt;"Y"), ", ", IF((ISNUMBER(FIND(")",AE261))), ", ", "")),IF((B261=B262)*(K261=K262)*(L261=L262),";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v>
      </c>
    </row>
    <row r="262" spans="1:34" s="1" customFormat="1" x14ac:dyDescent="0.25">
      <c r="A262" s="3">
        <f t="shared" ref="A262:A325" si="36">IF(ISBLANK(D262),"",IF(D262&lt;&gt;D261, A261+1, A261))</f>
        <v>2</v>
      </c>
      <c r="B262" s="53" t="str">
        <f t="shared" si="32"/>
        <v>Kukulcania bajacali</v>
      </c>
      <c r="C262" s="57" t="s">
        <v>205</v>
      </c>
      <c r="D262" s="57" t="s">
        <v>208</v>
      </c>
      <c r="E262" s="57"/>
      <c r="F262" s="57">
        <v>0</v>
      </c>
      <c r="G262" s="57">
        <v>1</v>
      </c>
      <c r="H262" s="57">
        <v>0</v>
      </c>
      <c r="I262" s="57"/>
      <c r="J262" s="57"/>
      <c r="K262" s="57" t="s">
        <v>49</v>
      </c>
      <c r="L262" s="57" t="s">
        <v>395</v>
      </c>
      <c r="M262" s="54" t="s">
        <v>415</v>
      </c>
      <c r="N262" s="57" t="s">
        <v>86</v>
      </c>
      <c r="O262" s="58" t="s">
        <v>86</v>
      </c>
      <c r="P262" s="58"/>
      <c r="Q262" s="58" t="s">
        <v>86</v>
      </c>
      <c r="R262" s="58"/>
      <c r="S262" s="54" t="s">
        <v>416</v>
      </c>
      <c r="T262" s="57" t="s">
        <v>417</v>
      </c>
      <c r="U262" s="57" t="s">
        <v>418</v>
      </c>
      <c r="V262" s="57"/>
      <c r="W262" s="57" t="s">
        <v>86</v>
      </c>
      <c r="X262" s="147">
        <f ca="1">IF(ISBLANK(D262),"",IF('order-admin-units'!$I$1&lt;&gt;"y", "", IF((K262="")*(ISBLANK(D262)=FALSE), 'order-admin-units'!$B$1+1, VLOOKUP(K262, ordercountry, 2))))</f>
        <v>2</v>
      </c>
      <c r="Y262" s="147">
        <f ca="1">IF(ISBLANK(D262),"",IF('order-admin-units'!$I$1&lt;&gt;"y", "", IF(L262="", 'order-admin-units'!$B$2+1, VLOOKUP(K262&amp;"@"&amp;L262, orderadmin, 2))))</f>
        <v>7</v>
      </c>
      <c r="Z262" s="147" t="str">
        <f t="shared" ref="Z262:Z325" si="37">K262&amp;L262&amp;M262&amp;N262&amp;O262</f>
        <v>MexicoBaja California SurComitán</v>
      </c>
      <c r="AA262" s="147" t="str">
        <f t="shared" ref="AA262:AA325" si="38">B262&amp;K262&amp;L262&amp;M262&amp;N262&amp;O262&amp;P262&amp;Q262&amp;R262&amp;S262&amp;T262&amp;U262</f>
        <v>Kukulcania bajacaliMexicoBaja California SurComitán[N24.13151°, W110.42446°]M. Jiménez30/IX/1986</v>
      </c>
      <c r="AB262" s="147" t="str">
        <f t="shared" ref="AB262:AB325" si="39">AA262&amp;C262</f>
        <v xml:space="preserve">Kukulcania bajacaliMexicoBaja California SurComitán[N24.13151°, W110.42446°]M. Jiménez30/IX/1986AMNH </v>
      </c>
      <c r="AC262" s="147" t="str">
        <f t="shared" si="33"/>
        <v>Kukulcania bajacaliMexicoBaja California SurComitán[N24.13151°, W110.42446°]M. Jiménez30/IX/1986</v>
      </c>
      <c r="AD262" s="11" t="str">
        <f t="shared" si="34"/>
        <v/>
      </c>
      <c r="AE262" s="11" t="str">
        <f t="array" ref="AE262">IF(ISBLANK(D262),"",IF(OR($H$2="y",$H$2="m"),IF(AA262=AA261,IF(OR(AB262=$AB$4:$AB261)=FALSE,AE261&amp;C262,AE261),"("&amp;C262)&amp;IF(AA262=AA263,IF(OR(AB263=$AB$4:$AB262)=FALSE,", ",""),") "),""))</f>
        <v/>
      </c>
      <c r="AF262" s="11" t="str">
        <f t="shared" si="35"/>
        <v/>
      </c>
      <c r="AG262" s="11" t="str">
        <f t="array" ref="AG262">IF(ISBLANK(D262),"",IF(OR($H$2="y",$H$2="m"),IF(AA262=AA261,IF(OR(AC262=$AC$4:$AC261)=FALSE,AG261&amp;AF262,AG261),"("&amp;AF262)&amp;IF(AA262=AA263,IF(OR(AC263=$AC$4:$AC262)=FALSE,", ",""),") "),""))</f>
        <v/>
      </c>
      <c r="AH262" s="10" t="str">
        <f>IF((ISBLANK(D262)),"",IF(D262=D261,AH261,"")&amp;IF(B261&lt;&gt;B262,((IF(ISBLANK(E262),$D$3&amp;"Non-type material: "&amp;$D$3,$D$3&amp;INDEX('type-categories'!$A$2:$B$100,MATCH(E262,'type-categories'!$A$2:$A$100,0),2)&amp;$D$3))),"")&amp;(IF(K262&lt;&gt;K261,$C$2&amp;K262&amp;$K$3&amp;$C$2&amp;" ",(IF(B262&lt;&gt;B261,$C$2&amp;K262&amp;$K$3&amp;$C$2&amp;" ",""))))&amp;(IF(L262="","",((IF(L262&lt;&gt;L261,$D$2&amp;L262&amp;$L$3&amp;$D$2&amp;" ",IF(B262&lt;&gt;B261,$D$2&amp;L262&amp;$L$3&amp;$D$2&amp;" ",""))))))&amp;(IF(M262="","",((IF(M262&lt;&gt;M261,$E$2&amp;M262&amp;$E$2&amp;","&amp;" ",IF(B262&lt;&gt;B261,$E$2&amp;M262&amp;$E$2&amp;",",""))))))&amp;(IF(N262="","",IF(N262&lt;&gt;N261,N262&amp;", ",IF(B262&lt;&gt;B261,N262&amp;", ",""))))&amp;(IF(ISBLANK(O262),"",(IF(O262&lt;&gt;O261,O262&amp;", ",IF(B262&lt;&gt;B261,O262&amp;", ","")))))&amp;(IF(ISBLANK(P262),"",(IF(P262&lt;&gt;P261,P262&amp;", ",IF(B262&lt;&gt;B261,P262&amp;", ",IF(Z262&lt;&gt;Z261,P262&amp;", ",""))))))&amp;(IF(ISBLANK(Q262),"",(IF(Q262&lt;&gt;Q261,Q262&amp;", ",IF(B262&lt;&gt;B261,Q262&amp;", ",IF(Z262&lt;&gt;Z261,Q262&amp;", ",""))))))&amp;(IF(ISBLANK(R262),"",(IF(R262&lt;&gt;R261,R262&amp;"m, ",IF(B262&lt;&gt;B261,R262&amp;"m, ",IF(Z262&lt;&gt;Z261,R262&amp;"m, ",""))))))&amp;IF(ISBLANK(S262),"",(IF(B262&lt;&gt;B261,S262&amp;", ",IF(S262&lt;&gt;S261,IF((Z262=Z261),"same locality "&amp;S262&amp;", ",S262&amp;", "),""))))&amp;(IF(ISBLANK(T262),"",(IF(T262&lt;&gt;T261,IF(ISBLANK(F$2),T262&amp;", ",T262&amp;" "&amp;F$2&amp;", "),(IF(B262&lt;&gt;B261,IF(ISBLANK(F$2),T262&amp;", ",T262&amp;" "&amp;F$2&amp;", "),(IF(Z262&lt;&gt;Z261,IF(ISBLANK(F$2),T262&amp;", ",T262&amp;" "&amp;F$2&amp;", "),IF((U262&lt;&gt;U261)*($G$2="Y"),"same collector, ","")))))))))&amp;(IF(ISBLANK(U262),"",(IF(U262&lt;&gt;U261,U262&amp;", ",(IF(B262&lt;&gt;B261,U262&amp;", ",IF(Z262&lt;&gt;Z261,U262&amp;", ",(IF(T262&lt;&gt;T261,IF((T262&lt;&gt;T261)*($G$2="Y"),"same date, ", ""),IF((T262=T261)*(U262=U261)*(S262&lt;&gt;S261)*($G$2="Y"),"same collector and date, ", ""))))))))))&amp;(IF(ISBLANK(V262),"",V262&amp;", "))&amp;IF((AA262&lt;&gt;AA263)*($H$2="y"),AD262&amp;AE262,IF((AA262&lt;&gt;AA263)*($H$2="m"),AD262&amp;AG262,IF(($H$2&lt;&gt;"m")*($H$2&lt;&gt;"Y"),(IF(F262=0,"",F262&amp;" "&amp;$F$4&amp;" "))&amp;(IF(G262=0,"",G262&amp;" "&amp;$G$4&amp;" "))&amp;(IF(H262=0,"",H262&amp;" "&amp;H$4&amp;" "))&amp;(IF(I262=0,"",I262&amp;" "&amp;$I$4&amp;" "))&amp;(IF(J262=0,"",J262&amp;" "&amp;$J$4&amp;" "))&amp;IF((ISBLANK(C262)),"","("&amp;C262&amp;")"),"")))&amp;IF((B262=B263)*(K262=K263)*(L262=L263)*(M262=M263),IF(($H$2&lt;&gt;"m")*($H$2&lt;&gt;"Y"), ", ", IF((ISNUMBER(FIND(")",AE262))), ", ", "")),IF((B262=B263)*(K262=K263)*(L262=L263),";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v>
      </c>
    </row>
    <row r="263" spans="1:34" s="1" customFormat="1" x14ac:dyDescent="0.25">
      <c r="A263" s="3">
        <f t="shared" si="36"/>
        <v>2</v>
      </c>
      <c r="B263" s="53" t="str">
        <f t="shared" si="32"/>
        <v>Kukulcania bajacali</v>
      </c>
      <c r="C263" s="57" t="s">
        <v>214</v>
      </c>
      <c r="D263" s="57" t="s">
        <v>208</v>
      </c>
      <c r="E263" s="57"/>
      <c r="F263" s="57">
        <v>0</v>
      </c>
      <c r="G263" s="57">
        <v>1</v>
      </c>
      <c r="H263" s="57">
        <v>0</v>
      </c>
      <c r="I263" s="57"/>
      <c r="J263" s="57"/>
      <c r="K263" s="57" t="s">
        <v>49</v>
      </c>
      <c r="L263" s="57" t="s">
        <v>395</v>
      </c>
      <c r="M263" s="54" t="s">
        <v>419</v>
      </c>
      <c r="N263" s="57" t="s">
        <v>86</v>
      </c>
      <c r="O263" s="58" t="s">
        <v>86</v>
      </c>
      <c r="P263" s="58"/>
      <c r="Q263" s="58" t="s">
        <v>86</v>
      </c>
      <c r="R263" s="58"/>
      <c r="S263" s="54" t="s">
        <v>86</v>
      </c>
      <c r="T263" s="57"/>
      <c r="U263" s="57" t="s">
        <v>86</v>
      </c>
      <c r="V263" s="57"/>
      <c r="W263" s="57" t="s">
        <v>86</v>
      </c>
      <c r="X263" s="147">
        <f ca="1">IF(ISBLANK(D263),"",IF('order-admin-units'!$I$1&lt;&gt;"y", "", IF((K263="")*(ISBLANK(D263)=FALSE), 'order-admin-units'!$B$1+1, VLOOKUP(K263, ordercountry, 2))))</f>
        <v>2</v>
      </c>
      <c r="Y263" s="147">
        <f ca="1">IF(ISBLANK(D263),"",IF('order-admin-units'!$I$1&lt;&gt;"y", "", IF(L263="", 'order-admin-units'!$B$2+1, VLOOKUP(K263&amp;"@"&amp;L263, orderadmin, 2))))</f>
        <v>7</v>
      </c>
      <c r="Z263" s="147" t="str">
        <f t="shared" si="37"/>
        <v>MexicoBaja California SurEl Cien</v>
      </c>
      <c r="AA263" s="147" t="str">
        <f t="shared" si="38"/>
        <v>Kukulcania bajacaliMexicoBaja California SurEl Cien</v>
      </c>
      <c r="AB263" s="147" t="str">
        <f t="shared" si="39"/>
        <v>Kukulcania bajacaliMexicoBaja California SurEl CienCAS 9060645</v>
      </c>
      <c r="AC263" s="147" t="str">
        <f t="shared" si="33"/>
        <v>Kukulcania bajacaliMexicoBaja California SurEl Cien</v>
      </c>
      <c r="AD263" s="11" t="str">
        <f t="shared" si="34"/>
        <v/>
      </c>
      <c r="AE263" s="11" t="str">
        <f t="array" ref="AE263">IF(ISBLANK(D263),"",IF(OR($H$2="y",$H$2="m"),IF(AA263=AA262,IF(OR(AB263=$AB$4:$AB262)=FALSE,AE262&amp;C263,AE262),"("&amp;C263)&amp;IF(AA263=AA264,IF(OR(AB264=$AB$4:$AB263)=FALSE,", ",""),") "),""))</f>
        <v/>
      </c>
      <c r="AF263" s="11" t="str">
        <f t="shared" si="35"/>
        <v/>
      </c>
      <c r="AG263" s="11" t="str">
        <f t="array" ref="AG263">IF(ISBLANK(D263),"",IF(OR($H$2="y",$H$2="m"),IF(AA263=AA262,IF(OR(AC263=$AC$4:$AC262)=FALSE,AG262&amp;AF263,AG262),"("&amp;AF263)&amp;IF(AA263=AA264,IF(OR(AC264=$AC$4:$AC263)=FALSE,", ",""),") "),""))</f>
        <v/>
      </c>
      <c r="AH263" s="10" t="str">
        <f>IF((ISBLANK(D263)),"",IF(D263=D262,AH262,"")&amp;IF(B262&lt;&gt;B263,((IF(ISBLANK(E263),$D$3&amp;"Non-type material: "&amp;$D$3,$D$3&amp;INDEX('type-categories'!$A$2:$B$100,MATCH(E263,'type-categories'!$A$2:$A$100,0),2)&amp;$D$3))),"")&amp;(IF(K263&lt;&gt;K262,$C$2&amp;K263&amp;$K$3&amp;$C$2&amp;" ",(IF(B263&lt;&gt;B262,$C$2&amp;K263&amp;$K$3&amp;$C$2&amp;" ",""))))&amp;(IF(L263="","",((IF(L263&lt;&gt;L262,$D$2&amp;L263&amp;$L$3&amp;$D$2&amp;" ",IF(B263&lt;&gt;B262,$D$2&amp;L263&amp;$L$3&amp;$D$2&amp;" ",""))))))&amp;(IF(M263="","",((IF(M263&lt;&gt;M262,$E$2&amp;M263&amp;$E$2&amp;","&amp;" ",IF(B263&lt;&gt;B262,$E$2&amp;M263&amp;$E$2&amp;",",""))))))&amp;(IF(N263="","",IF(N263&lt;&gt;N262,N263&amp;", ",IF(B263&lt;&gt;B262,N263&amp;", ",""))))&amp;(IF(ISBLANK(O263),"",(IF(O263&lt;&gt;O262,O263&amp;", ",IF(B263&lt;&gt;B262,O263&amp;", ","")))))&amp;(IF(ISBLANK(P263),"",(IF(P263&lt;&gt;P262,P263&amp;", ",IF(B263&lt;&gt;B262,P263&amp;", ",IF(Z263&lt;&gt;Z262,P263&amp;", ",""))))))&amp;(IF(ISBLANK(Q263),"",(IF(Q263&lt;&gt;Q262,Q263&amp;", ",IF(B263&lt;&gt;B262,Q263&amp;", ",IF(Z263&lt;&gt;Z262,Q263&amp;", ",""))))))&amp;(IF(ISBLANK(R263),"",(IF(R263&lt;&gt;R262,R263&amp;"m, ",IF(B263&lt;&gt;B262,R263&amp;"m, ",IF(Z263&lt;&gt;Z262,R263&amp;"m, ",""))))))&amp;IF(ISBLANK(S263),"",(IF(B263&lt;&gt;B262,S263&amp;", ",IF(S263&lt;&gt;S262,IF((Z263=Z262),"same locality "&amp;S263&amp;", ",S263&amp;", "),""))))&amp;(IF(ISBLANK(T263),"",(IF(T263&lt;&gt;T262,IF(ISBLANK(F$2),T263&amp;", ",T263&amp;" "&amp;F$2&amp;", "),(IF(B263&lt;&gt;B262,IF(ISBLANK(F$2),T263&amp;", ",T263&amp;" "&amp;F$2&amp;", "),(IF(Z263&lt;&gt;Z262,IF(ISBLANK(F$2),T263&amp;", ",T263&amp;" "&amp;F$2&amp;", "),IF((U263&lt;&gt;U262)*($G$2="Y"),"same collector, ","")))))))))&amp;(IF(ISBLANK(U263),"",(IF(U263&lt;&gt;U262,U263&amp;", ",(IF(B263&lt;&gt;B262,U263&amp;", ",IF(Z263&lt;&gt;Z262,U263&amp;", ",(IF(T263&lt;&gt;T262,IF((T263&lt;&gt;T262)*($G$2="Y"),"same date, ", ""),IF((T263=T262)*(U263=U262)*(S263&lt;&gt;S262)*($G$2="Y"),"same collector and date, ", ""))))))))))&amp;(IF(ISBLANK(V263),"",V263&amp;", "))&amp;IF((AA263&lt;&gt;AA264)*($H$2="y"),AD263&amp;AE263,IF((AA263&lt;&gt;AA264)*($H$2="m"),AD263&amp;AG263,IF(($H$2&lt;&gt;"m")*($H$2&lt;&gt;"Y"),(IF(F263=0,"",F263&amp;" "&amp;$F$4&amp;" "))&amp;(IF(G263=0,"",G263&amp;" "&amp;$G$4&amp;" "))&amp;(IF(H263=0,"",H263&amp;" "&amp;H$4&amp;" "))&amp;(IF(I263=0,"",I263&amp;" "&amp;$I$4&amp;" "))&amp;(IF(J263=0,"",J263&amp;" "&amp;$J$4&amp;" "))&amp;IF((ISBLANK(C263)),"","("&amp;C263&amp;")"),"")))&amp;IF((B263=B264)*(K263=K264)*(L263=L264)*(M263=M264),IF(($H$2&lt;&gt;"m")*($H$2&lt;&gt;"Y"), ", ", IF((ISNUMBER(FIND(")",AE263))), ", ", "")),IF((B263=B264)*(K263=K264)*(L263=L264),";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v>
      </c>
    </row>
    <row r="264" spans="1:34" s="1" customFormat="1" x14ac:dyDescent="0.25">
      <c r="A264" s="3">
        <f t="shared" si="36"/>
        <v>2</v>
      </c>
      <c r="B264" s="53" t="str">
        <f t="shared" si="32"/>
        <v>Kukulcania bajacali</v>
      </c>
      <c r="C264" s="56" t="s">
        <v>215</v>
      </c>
      <c r="D264" s="57" t="s">
        <v>208</v>
      </c>
      <c r="E264" s="57"/>
      <c r="F264" s="57">
        <v>0</v>
      </c>
      <c r="G264" s="57">
        <v>1</v>
      </c>
      <c r="H264" s="57">
        <v>0</v>
      </c>
      <c r="I264" s="57"/>
      <c r="J264" s="57"/>
      <c r="K264" s="57" t="s">
        <v>49</v>
      </c>
      <c r="L264" s="57" t="s">
        <v>395</v>
      </c>
      <c r="M264" s="54" t="s">
        <v>419</v>
      </c>
      <c r="N264" s="57" t="s">
        <v>86</v>
      </c>
      <c r="O264" s="57" t="s">
        <v>86</v>
      </c>
      <c r="P264" s="57"/>
      <c r="Q264" s="57" t="s">
        <v>86</v>
      </c>
      <c r="R264" s="57"/>
      <c r="S264" s="54" t="s">
        <v>86</v>
      </c>
      <c r="T264" s="57"/>
      <c r="U264" s="57" t="s">
        <v>86</v>
      </c>
      <c r="V264" s="57"/>
      <c r="W264" s="57" t="s">
        <v>86</v>
      </c>
      <c r="X264" s="147">
        <f ca="1">IF(ISBLANK(D264),"",IF('order-admin-units'!$I$1&lt;&gt;"y", "", IF((K264="")*(ISBLANK(D264)=FALSE), 'order-admin-units'!$B$1+1, VLOOKUP(K264, ordercountry, 2))))</f>
        <v>2</v>
      </c>
      <c r="Y264" s="147">
        <f ca="1">IF(ISBLANK(D264),"",IF('order-admin-units'!$I$1&lt;&gt;"y", "", IF(L264="", 'order-admin-units'!$B$2+1, VLOOKUP(K264&amp;"@"&amp;L264, orderadmin, 2))))</f>
        <v>7</v>
      </c>
      <c r="Z264" s="147" t="str">
        <f t="shared" si="37"/>
        <v>MexicoBaja California SurEl Cien</v>
      </c>
      <c r="AA264" s="147" t="str">
        <f t="shared" si="38"/>
        <v>Kukulcania bajacaliMexicoBaja California SurEl Cien</v>
      </c>
      <c r="AB264" s="147" t="str">
        <f t="shared" si="39"/>
        <v>Kukulcania bajacaliMexicoBaja California SurEl CienCAS 9060648</v>
      </c>
      <c r="AC264" s="147" t="str">
        <f t="shared" si="33"/>
        <v>Kukulcania bajacaliMexicoBaja California SurEl Cien</v>
      </c>
      <c r="AD264" s="11" t="str">
        <f t="shared" si="34"/>
        <v/>
      </c>
      <c r="AE264" s="11" t="str">
        <f t="array" ref="AE264">IF(ISBLANK(D264),"",IF(OR($H$2="y",$H$2="m"),IF(AA264=AA263,IF(OR(AB264=$AB$4:$AB263)=FALSE,AE263&amp;C264,AE263),"("&amp;C264)&amp;IF(AA264=AA265,IF(OR(AB265=$AB$4:$AB264)=FALSE,", ",""),") "),""))</f>
        <v/>
      </c>
      <c r="AF264" s="11" t="str">
        <f t="shared" si="35"/>
        <v/>
      </c>
      <c r="AG264" s="11" t="str">
        <f t="array" ref="AG264">IF(ISBLANK(D264),"",IF(OR($H$2="y",$H$2="m"),IF(AA264=AA263,IF(OR(AC264=$AC$4:$AC263)=FALSE,AG263&amp;AF264,AG263),"("&amp;AF264)&amp;IF(AA264=AA265,IF(OR(AC265=$AC$4:$AC264)=FALSE,", ",""),") "),""))</f>
        <v/>
      </c>
      <c r="AH264" s="10" t="str">
        <f>IF((ISBLANK(D264)),"",IF(D264=D263,AH263,"")&amp;IF(B263&lt;&gt;B264,((IF(ISBLANK(E264),$D$3&amp;"Non-type material: "&amp;$D$3,$D$3&amp;INDEX('type-categories'!$A$2:$B$100,MATCH(E264,'type-categories'!$A$2:$A$100,0),2)&amp;$D$3))),"")&amp;(IF(K264&lt;&gt;K263,$C$2&amp;K264&amp;$K$3&amp;$C$2&amp;" ",(IF(B264&lt;&gt;B263,$C$2&amp;K264&amp;$K$3&amp;$C$2&amp;" ",""))))&amp;(IF(L264="","",((IF(L264&lt;&gt;L263,$D$2&amp;L264&amp;$L$3&amp;$D$2&amp;" ",IF(B264&lt;&gt;B263,$D$2&amp;L264&amp;$L$3&amp;$D$2&amp;" ",""))))))&amp;(IF(M264="","",((IF(M264&lt;&gt;M263,$E$2&amp;M264&amp;$E$2&amp;","&amp;" ",IF(B264&lt;&gt;B263,$E$2&amp;M264&amp;$E$2&amp;",",""))))))&amp;(IF(N264="","",IF(N264&lt;&gt;N263,N264&amp;", ",IF(B264&lt;&gt;B263,N264&amp;", ",""))))&amp;(IF(ISBLANK(O264),"",(IF(O264&lt;&gt;O263,O264&amp;", ",IF(B264&lt;&gt;B263,O264&amp;", ","")))))&amp;(IF(ISBLANK(P264),"",(IF(P264&lt;&gt;P263,P264&amp;", ",IF(B264&lt;&gt;B263,P264&amp;", ",IF(Z264&lt;&gt;Z263,P264&amp;", ",""))))))&amp;(IF(ISBLANK(Q264),"",(IF(Q264&lt;&gt;Q263,Q264&amp;", ",IF(B264&lt;&gt;B263,Q264&amp;", ",IF(Z264&lt;&gt;Z263,Q264&amp;", ",""))))))&amp;(IF(ISBLANK(R264),"",(IF(R264&lt;&gt;R263,R264&amp;"m, ",IF(B264&lt;&gt;B263,R264&amp;"m, ",IF(Z264&lt;&gt;Z263,R264&amp;"m, ",""))))))&amp;IF(ISBLANK(S264),"",(IF(B264&lt;&gt;B263,S264&amp;", ",IF(S264&lt;&gt;S263,IF((Z264=Z263),"same locality "&amp;S264&amp;", ",S264&amp;", "),""))))&amp;(IF(ISBLANK(T264),"",(IF(T264&lt;&gt;T263,IF(ISBLANK(F$2),T264&amp;", ",T264&amp;" "&amp;F$2&amp;", "),(IF(B264&lt;&gt;B263,IF(ISBLANK(F$2),T264&amp;", ",T264&amp;" "&amp;F$2&amp;", "),(IF(Z264&lt;&gt;Z263,IF(ISBLANK(F$2),T264&amp;", ",T264&amp;" "&amp;F$2&amp;", "),IF((U264&lt;&gt;U263)*($G$2="Y"),"same collector, ","")))))))))&amp;(IF(ISBLANK(U264),"",(IF(U264&lt;&gt;U263,U264&amp;", ",(IF(B264&lt;&gt;B263,U264&amp;", ",IF(Z264&lt;&gt;Z263,U264&amp;", ",(IF(T264&lt;&gt;T263,IF((T264&lt;&gt;T263)*($G$2="Y"),"same date, ", ""),IF((T264=T263)*(U264=U263)*(S264&lt;&gt;S263)*($G$2="Y"),"same collector and date, ", ""))))))))))&amp;(IF(ISBLANK(V264),"",V264&amp;", "))&amp;IF((AA264&lt;&gt;AA265)*($H$2="y"),AD264&amp;AE264,IF((AA264&lt;&gt;AA265)*($H$2="m"),AD264&amp;AG264,IF(($H$2&lt;&gt;"m")*($H$2&lt;&gt;"Y"),(IF(F264=0,"",F264&amp;" "&amp;$F$4&amp;" "))&amp;(IF(G264=0,"",G264&amp;" "&amp;$G$4&amp;" "))&amp;(IF(H264=0,"",H264&amp;" "&amp;H$4&amp;" "))&amp;(IF(I264=0,"",I264&amp;" "&amp;$I$4&amp;" "))&amp;(IF(J264=0,"",J264&amp;" "&amp;$J$4&amp;" "))&amp;IF((ISBLANK(C264)),"","("&amp;C264&amp;")"),"")))&amp;IF((B264=B265)*(K264=K265)*(L264=L265)*(M264=M265),IF(($H$2&lt;&gt;"m")*($H$2&lt;&gt;"Y"), ", ", IF((ISNUMBER(FIND(")",AE264))), ", ", "")),IF((B264=B265)*(K264=K265)*(L264=L265),";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v>
      </c>
    </row>
    <row r="265" spans="1:34" s="1" customFormat="1" x14ac:dyDescent="0.25">
      <c r="A265" s="3">
        <f t="shared" si="36"/>
        <v>2</v>
      </c>
      <c r="B265" s="53" t="str">
        <f t="shared" ref="B265:B328" si="40">D265&amp;E265</f>
        <v>Kukulcania bajacali</v>
      </c>
      <c r="C265" s="57" t="s">
        <v>205</v>
      </c>
      <c r="D265" s="57" t="s">
        <v>208</v>
      </c>
      <c r="E265" s="57"/>
      <c r="F265" s="57">
        <v>0</v>
      </c>
      <c r="G265" s="57">
        <v>1</v>
      </c>
      <c r="H265" s="57">
        <v>0</v>
      </c>
      <c r="I265" s="57"/>
      <c r="J265" s="57"/>
      <c r="K265" s="57" t="s">
        <v>49</v>
      </c>
      <c r="L265" s="57" t="s">
        <v>395</v>
      </c>
      <c r="M265" s="54" t="s">
        <v>420</v>
      </c>
      <c r="N265" s="57" t="s">
        <v>86</v>
      </c>
      <c r="O265" s="58" t="s">
        <v>86</v>
      </c>
      <c r="P265" s="58"/>
      <c r="Q265" s="58" t="s">
        <v>86</v>
      </c>
      <c r="R265" s="58"/>
      <c r="S265" s="54" t="s">
        <v>1316</v>
      </c>
      <c r="T265" s="57" t="s">
        <v>409</v>
      </c>
      <c r="U265" s="57" t="s">
        <v>1317</v>
      </c>
      <c r="V265" s="57"/>
      <c r="W265" s="57" t="s">
        <v>86</v>
      </c>
      <c r="X265" s="147">
        <f ca="1">IF(ISBLANK(D265),"",IF('order-admin-units'!$I$1&lt;&gt;"y", "", IF((K265="")*(ISBLANK(D265)=FALSE), 'order-admin-units'!$B$1+1, VLOOKUP(K265, ordercountry, 2))))</f>
        <v>2</v>
      </c>
      <c r="Y265" s="147">
        <f ca="1">IF(ISBLANK(D265),"",IF('order-admin-units'!$I$1&lt;&gt;"y", "", IF(L265="", 'order-admin-units'!$B$2+1, VLOOKUP(K265&amp;"@"&amp;L265, orderadmin, 2))))</f>
        <v>7</v>
      </c>
      <c r="Z265" s="147" t="str">
        <f t="shared" si="37"/>
        <v>MexicoBaja California SurLa Paz</v>
      </c>
      <c r="AA265" s="147" t="str">
        <f t="shared" si="38"/>
        <v>Kukulcania bajacaliMexicoBaja California SurLa Paz[N24.14264°, W110.31275°, 50m]E.L. Sleeper &amp; F.J. Moore12/X/1968</v>
      </c>
      <c r="AB265" s="147" t="str">
        <f t="shared" si="39"/>
        <v xml:space="preserve">Kukulcania bajacaliMexicoBaja California SurLa Paz[N24.14264°, W110.31275°, 50m]E.L. Sleeper &amp; F.J. Moore12/X/1968AMNH </v>
      </c>
      <c r="AC265" s="147" t="str">
        <f t="shared" si="33"/>
        <v>Kukulcania bajacaliMexicoBaja California SurLa Paz[N24.14264°, W110.31275°, 50m]E.L. Sleeper &amp; F.J. Moore12/X/1968</v>
      </c>
      <c r="AD265" s="11" t="str">
        <f t="shared" si="34"/>
        <v/>
      </c>
      <c r="AE265" s="11" t="str">
        <f t="array" ref="AE265">IF(ISBLANK(D265),"",IF(OR($H$2="y",$H$2="m"),IF(AA265=AA264,IF(OR(AB265=$AB$4:$AB264)=FALSE,AE264&amp;C265,AE264),"("&amp;C265)&amp;IF(AA265=AA266,IF(OR(AB266=$AB$4:$AB265)=FALSE,", ",""),") "),""))</f>
        <v/>
      </c>
      <c r="AF265" s="11" t="str">
        <f t="shared" si="35"/>
        <v/>
      </c>
      <c r="AG265" s="11" t="str">
        <f t="array" ref="AG265">IF(ISBLANK(D265),"",IF(OR($H$2="y",$H$2="m"),IF(AA265=AA264,IF(OR(AC265=$AC$4:$AC264)=FALSE,AG264&amp;AF265,AG264),"("&amp;AF265)&amp;IF(AA265=AA266,IF(OR(AC266=$AC$4:$AC265)=FALSE,", ",""),") "),""))</f>
        <v/>
      </c>
      <c r="AH265" s="10" t="str">
        <f>IF((ISBLANK(D265)),"",IF(D265=D264,AH264,"")&amp;IF(B264&lt;&gt;B265,((IF(ISBLANK(E265),$D$3&amp;"Non-type material: "&amp;$D$3,$D$3&amp;INDEX('type-categories'!$A$2:$B$100,MATCH(E265,'type-categories'!$A$2:$A$100,0),2)&amp;$D$3))),"")&amp;(IF(K265&lt;&gt;K264,$C$2&amp;K265&amp;$K$3&amp;$C$2&amp;" ",(IF(B265&lt;&gt;B264,$C$2&amp;K265&amp;$K$3&amp;$C$2&amp;" ",""))))&amp;(IF(L265="","",((IF(L265&lt;&gt;L264,$D$2&amp;L265&amp;$L$3&amp;$D$2&amp;" ",IF(B265&lt;&gt;B264,$D$2&amp;L265&amp;$L$3&amp;$D$2&amp;" ",""))))))&amp;(IF(M265="","",((IF(M265&lt;&gt;M264,$E$2&amp;M265&amp;$E$2&amp;","&amp;" ",IF(B265&lt;&gt;B264,$E$2&amp;M265&amp;$E$2&amp;",",""))))))&amp;(IF(N265="","",IF(N265&lt;&gt;N264,N265&amp;", ",IF(B265&lt;&gt;B264,N265&amp;", ",""))))&amp;(IF(ISBLANK(O265),"",(IF(O265&lt;&gt;O264,O265&amp;", ",IF(B265&lt;&gt;B264,O265&amp;", ","")))))&amp;(IF(ISBLANK(P265),"",(IF(P265&lt;&gt;P264,P265&amp;", ",IF(B265&lt;&gt;B264,P265&amp;", ",IF(Z265&lt;&gt;Z264,P265&amp;", ",""))))))&amp;(IF(ISBLANK(Q265),"",(IF(Q265&lt;&gt;Q264,Q265&amp;", ",IF(B265&lt;&gt;B264,Q265&amp;", ",IF(Z265&lt;&gt;Z264,Q265&amp;", ",""))))))&amp;(IF(ISBLANK(R265),"",(IF(R265&lt;&gt;R264,R265&amp;"m, ",IF(B265&lt;&gt;B264,R265&amp;"m, ",IF(Z265&lt;&gt;Z264,R265&amp;"m, ",""))))))&amp;IF(ISBLANK(S265),"",(IF(B265&lt;&gt;B264,S265&amp;", ",IF(S265&lt;&gt;S264,IF((Z265=Z264),"same locality "&amp;S265&amp;", ",S265&amp;", "),""))))&amp;(IF(ISBLANK(T265),"",(IF(T265&lt;&gt;T264,IF(ISBLANK(F$2),T265&amp;", ",T265&amp;" "&amp;F$2&amp;", "),(IF(B265&lt;&gt;B264,IF(ISBLANK(F$2),T265&amp;", ",T265&amp;" "&amp;F$2&amp;", "),(IF(Z265&lt;&gt;Z264,IF(ISBLANK(F$2),T265&amp;", ",T265&amp;" "&amp;F$2&amp;", "),IF((U265&lt;&gt;U264)*($G$2="Y"),"same collector, ","")))))))))&amp;(IF(ISBLANK(U265),"",(IF(U265&lt;&gt;U264,U265&amp;", ",(IF(B265&lt;&gt;B264,U265&amp;", ",IF(Z265&lt;&gt;Z264,U265&amp;", ",(IF(T265&lt;&gt;T264,IF((T265&lt;&gt;T264)*($G$2="Y"),"same date, ", ""),IF((T265=T264)*(U265=U264)*(S265&lt;&gt;S264)*($G$2="Y"),"same collector and date, ", ""))))))))))&amp;(IF(ISBLANK(V265),"",V265&amp;", "))&amp;IF((AA265&lt;&gt;AA266)*($H$2="y"),AD265&amp;AE265,IF((AA265&lt;&gt;AA266)*($H$2="m"),AD265&amp;AG265,IF(($H$2&lt;&gt;"m")*($H$2&lt;&gt;"Y"),(IF(F265=0,"",F265&amp;" "&amp;$F$4&amp;" "))&amp;(IF(G265=0,"",G265&amp;" "&amp;$G$4&amp;" "))&amp;(IF(H265=0,"",H265&amp;" "&amp;H$4&amp;" "))&amp;(IF(I265=0,"",I265&amp;" "&amp;$I$4&amp;" "))&amp;(IF(J265=0,"",J265&amp;" "&amp;$J$4&amp;" "))&amp;IF((ISBLANK(C265)),"","("&amp;C265&amp;")"),"")))&amp;IF((B265=B266)*(K265=K266)*(L265=L266)*(M265=M266),IF(($H$2&lt;&gt;"m")*($H$2&lt;&gt;"Y"), ", ", IF((ISNUMBER(FIND(")",AE265))), ", ", "")),IF((B265=B266)*(K265=K266)*(L265=L266),";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v>
      </c>
    </row>
    <row r="266" spans="1:34" s="1" customFormat="1" x14ac:dyDescent="0.25">
      <c r="A266" s="3">
        <f t="shared" si="36"/>
        <v>2</v>
      </c>
      <c r="B266" s="53" t="str">
        <f t="shared" si="40"/>
        <v>Kukulcania bajacali</v>
      </c>
      <c r="C266" s="57" t="s">
        <v>205</v>
      </c>
      <c r="D266" s="57" t="s">
        <v>208</v>
      </c>
      <c r="E266" s="57"/>
      <c r="F266" s="57">
        <v>2</v>
      </c>
      <c r="G266" s="57">
        <v>3</v>
      </c>
      <c r="H266" s="57">
        <v>2</v>
      </c>
      <c r="I266" s="57"/>
      <c r="J266" s="57"/>
      <c r="K266" s="57" t="s">
        <v>49</v>
      </c>
      <c r="L266" s="57" t="s">
        <v>395</v>
      </c>
      <c r="M266" s="54" t="s">
        <v>420</v>
      </c>
      <c r="N266" s="57" t="s">
        <v>86</v>
      </c>
      <c r="O266" s="58" t="s">
        <v>86</v>
      </c>
      <c r="P266" s="58"/>
      <c r="Q266" s="58" t="s">
        <v>86</v>
      </c>
      <c r="R266" s="58"/>
      <c r="S266" s="54" t="s">
        <v>421</v>
      </c>
      <c r="T266" s="57" t="s">
        <v>396</v>
      </c>
      <c r="U266" s="57" t="s">
        <v>422</v>
      </c>
      <c r="V266" s="54"/>
      <c r="W266" s="54" t="s">
        <v>86</v>
      </c>
      <c r="X266" s="147">
        <f ca="1">IF(ISBLANK(D266),"",IF('order-admin-units'!$I$1&lt;&gt;"y", "", IF((K266="")*(ISBLANK(D266)=FALSE), 'order-admin-units'!$B$1+1, VLOOKUP(K266, ordercountry, 2))))</f>
        <v>2</v>
      </c>
      <c r="Y266" s="147">
        <f ca="1">IF(ISBLANK(D266),"",IF('order-admin-units'!$I$1&lt;&gt;"y", "", IF(L266="", 'order-admin-units'!$B$2+1, VLOOKUP(K266&amp;"@"&amp;L266, orderadmin, 2))))</f>
        <v>7</v>
      </c>
      <c r="Z266" s="147" t="str">
        <f t="shared" si="37"/>
        <v>MexicoBaja California SurLa Paz</v>
      </c>
      <c r="AA266" s="147" t="str">
        <f t="shared" si="38"/>
        <v>Kukulcania bajacaliMexicoBaja California SurLa Paz[N24.14264°, W110.31275°]V. Roth1–3/II/1965</v>
      </c>
      <c r="AB266" s="147" t="str">
        <f t="shared" si="39"/>
        <v xml:space="preserve">Kukulcania bajacaliMexicoBaja California SurLa Paz[N24.14264°, W110.31275°]V. Roth1–3/II/1965AMNH </v>
      </c>
      <c r="AC266" s="147" t="str">
        <f t="shared" si="33"/>
        <v>Kukulcania bajacaliMexicoBaja California SurLa Paz[N24.14264°, W110.31275°]V. Roth1–3/II/1965</v>
      </c>
      <c r="AD266" s="11" t="str">
        <f t="shared" si="34"/>
        <v/>
      </c>
      <c r="AE266" s="11" t="str">
        <f t="array" ref="AE266">IF(ISBLANK(D266),"",IF(OR($H$2="y",$H$2="m"),IF(AA266=AA265,IF(OR(AB266=$AB$4:$AB265)=FALSE,AE265&amp;C266,AE265),"("&amp;C266)&amp;IF(AA266=AA267,IF(OR(AB267=$AB$4:$AB266)=FALSE,", ",""),") "),""))</f>
        <v/>
      </c>
      <c r="AF266" s="11" t="str">
        <f t="shared" si="35"/>
        <v/>
      </c>
      <c r="AG266" s="11" t="str">
        <f t="array" ref="AG266">IF(ISBLANK(D266),"",IF(OR($H$2="y",$H$2="m"),IF(AA266=AA265,IF(OR(AC266=$AC$4:$AC265)=FALSE,AG265&amp;AF266,AG265),"("&amp;AF266)&amp;IF(AA266=AA267,IF(OR(AC267=$AC$4:$AC266)=FALSE,", ",""),") "),""))</f>
        <v/>
      </c>
      <c r="AH266" s="10" t="str">
        <f>IF((ISBLANK(D266)),"",IF(D266=D265,AH265,"")&amp;IF(B265&lt;&gt;B266,((IF(ISBLANK(E266),$D$3&amp;"Non-type material: "&amp;$D$3,$D$3&amp;INDEX('type-categories'!$A$2:$B$100,MATCH(E266,'type-categories'!$A$2:$A$100,0),2)&amp;$D$3))),"")&amp;(IF(K266&lt;&gt;K265,$C$2&amp;K266&amp;$K$3&amp;$C$2&amp;" ",(IF(B266&lt;&gt;B265,$C$2&amp;K266&amp;$K$3&amp;$C$2&amp;" ",""))))&amp;(IF(L266="","",((IF(L266&lt;&gt;L265,$D$2&amp;L266&amp;$L$3&amp;$D$2&amp;" ",IF(B266&lt;&gt;B265,$D$2&amp;L266&amp;$L$3&amp;$D$2&amp;" ",""))))))&amp;(IF(M266="","",((IF(M266&lt;&gt;M265,$E$2&amp;M266&amp;$E$2&amp;","&amp;" ",IF(B266&lt;&gt;B265,$E$2&amp;M266&amp;$E$2&amp;",",""))))))&amp;(IF(N266="","",IF(N266&lt;&gt;N265,N266&amp;", ",IF(B266&lt;&gt;B265,N266&amp;", ",""))))&amp;(IF(ISBLANK(O266),"",(IF(O266&lt;&gt;O265,O266&amp;", ",IF(B266&lt;&gt;B265,O266&amp;", ","")))))&amp;(IF(ISBLANK(P266),"",(IF(P266&lt;&gt;P265,P266&amp;", ",IF(B266&lt;&gt;B265,P266&amp;", ",IF(Z266&lt;&gt;Z265,P266&amp;", ",""))))))&amp;(IF(ISBLANK(Q266),"",(IF(Q266&lt;&gt;Q265,Q266&amp;", ",IF(B266&lt;&gt;B265,Q266&amp;", ",IF(Z266&lt;&gt;Z265,Q266&amp;", ",""))))))&amp;(IF(ISBLANK(R266),"",(IF(R266&lt;&gt;R265,R266&amp;"m, ",IF(B266&lt;&gt;B265,R266&amp;"m, ",IF(Z266&lt;&gt;Z265,R266&amp;"m, ",""))))))&amp;IF(ISBLANK(S266),"",(IF(B266&lt;&gt;B265,S266&amp;", ",IF(S266&lt;&gt;S265,IF((Z266=Z265),"same locality "&amp;S266&amp;", ",S266&amp;", "),""))))&amp;(IF(ISBLANK(T266),"",(IF(T266&lt;&gt;T265,IF(ISBLANK(F$2),T266&amp;", ",T266&amp;" "&amp;F$2&amp;", "),(IF(B266&lt;&gt;B265,IF(ISBLANK(F$2),T266&amp;", ",T266&amp;" "&amp;F$2&amp;", "),(IF(Z266&lt;&gt;Z265,IF(ISBLANK(F$2),T266&amp;", ",T266&amp;" "&amp;F$2&amp;", "),IF((U266&lt;&gt;U265)*($G$2="Y"),"same collector, ","")))))))))&amp;(IF(ISBLANK(U266),"",(IF(U266&lt;&gt;U265,U266&amp;", ",(IF(B266&lt;&gt;B265,U266&amp;", ",IF(Z266&lt;&gt;Z265,U266&amp;", ",(IF(T266&lt;&gt;T265,IF((T266&lt;&gt;T265)*($G$2="Y"),"same date, ", ""),IF((T266=T265)*(U266=U265)*(S266&lt;&gt;S265)*($G$2="Y"),"same collector and date, ", ""))))))))))&amp;(IF(ISBLANK(V266),"",V266&amp;", "))&amp;IF((AA266&lt;&gt;AA267)*($H$2="y"),AD266&amp;AE266,IF((AA266&lt;&gt;AA267)*($H$2="m"),AD266&amp;AG266,IF(($H$2&lt;&gt;"m")*($H$2&lt;&gt;"Y"),(IF(F266=0,"",F266&amp;" "&amp;$F$4&amp;" "))&amp;(IF(G266=0,"",G266&amp;" "&amp;$G$4&amp;" "))&amp;(IF(H266=0,"",H266&amp;" "&amp;H$4&amp;" "))&amp;(IF(I266=0,"",I266&amp;" "&amp;$I$4&amp;" "))&amp;(IF(J266=0,"",J266&amp;" "&amp;$J$4&amp;" "))&amp;IF((ISBLANK(C266)),"","("&amp;C266&amp;")"),"")))&amp;IF((B266=B267)*(K266=K267)*(L266=L267)*(M266=M267),IF(($H$2&lt;&gt;"m")*($H$2&lt;&gt;"Y"), ", ", IF((ISNUMBER(FIND(")",AE266))), ", ", "")),IF((B266=B267)*(K266=K267)*(L266=L267),";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v>
      </c>
    </row>
    <row r="267" spans="1:34" s="1" customFormat="1" x14ac:dyDescent="0.25">
      <c r="A267" s="3">
        <f t="shared" si="36"/>
        <v>2</v>
      </c>
      <c r="B267" s="53" t="str">
        <f t="shared" si="40"/>
        <v>Kukulcania bajacali</v>
      </c>
      <c r="C267" s="54" t="s">
        <v>205</v>
      </c>
      <c r="D267" s="60" t="s">
        <v>208</v>
      </c>
      <c r="E267" s="60"/>
      <c r="F267" s="54">
        <v>2</v>
      </c>
      <c r="G267" s="54">
        <v>1</v>
      </c>
      <c r="H267" s="54">
        <v>0</v>
      </c>
      <c r="I267" s="54"/>
      <c r="J267" s="54"/>
      <c r="K267" s="54" t="s">
        <v>49</v>
      </c>
      <c r="L267" s="54" t="s">
        <v>395</v>
      </c>
      <c r="M267" s="54" t="s">
        <v>420</v>
      </c>
      <c r="N267" s="54" t="s">
        <v>86</v>
      </c>
      <c r="O267" s="54" t="s">
        <v>86</v>
      </c>
      <c r="P267" s="54"/>
      <c r="Q267" s="54" t="s">
        <v>86</v>
      </c>
      <c r="R267" s="54"/>
      <c r="S267" s="54" t="s">
        <v>421</v>
      </c>
      <c r="T267" s="54" t="s">
        <v>396</v>
      </c>
      <c r="U267" s="54" t="s">
        <v>422</v>
      </c>
      <c r="V267" s="54"/>
      <c r="W267" s="54" t="s">
        <v>423</v>
      </c>
      <c r="X267" s="147">
        <f ca="1">IF(ISBLANK(D267),"",IF('order-admin-units'!$I$1&lt;&gt;"y", "", IF((K267="")*(ISBLANK(D267)=FALSE), 'order-admin-units'!$B$1+1, VLOOKUP(K267, ordercountry, 2))))</f>
        <v>2</v>
      </c>
      <c r="Y267" s="147">
        <f ca="1">IF(ISBLANK(D267),"",IF('order-admin-units'!$I$1&lt;&gt;"y", "", IF(L267="", 'order-admin-units'!$B$2+1, VLOOKUP(K267&amp;"@"&amp;L267, orderadmin, 2))))</f>
        <v>7</v>
      </c>
      <c r="Z267" s="147" t="str">
        <f t="shared" si="37"/>
        <v>MexicoBaja California SurLa Paz</v>
      </c>
      <c r="AA267" s="147" t="str">
        <f t="shared" si="38"/>
        <v>Kukulcania bajacaliMexicoBaja California SurLa Paz[N24.14264°, W110.31275°]V. Roth1–3/II/1965</v>
      </c>
      <c r="AB267" s="147" t="str">
        <f t="shared" si="39"/>
        <v xml:space="preserve">Kukulcania bajacaliMexicoBaja California SurLa Paz[N24.14264°, W110.31275°]V. Roth1–3/II/1965AMNH </v>
      </c>
      <c r="AC267" s="147" t="str">
        <f t="shared" si="33"/>
        <v>Kukulcania bajacaliMexicoBaja California SurLa Paz[N24.14264°, W110.31275°]V. Roth1–3/II/1965</v>
      </c>
      <c r="AD267" s="11" t="str">
        <f t="shared" si="34"/>
        <v/>
      </c>
      <c r="AE267" s="11" t="str">
        <f t="array" ref="AE267">IF(ISBLANK(D267),"",IF(OR($H$2="y",$H$2="m"),IF(AA267=AA266,IF(OR(AB267=$AB$4:$AB266)=FALSE,AE266&amp;C267,AE266),"("&amp;C267)&amp;IF(AA267=AA268,IF(OR(AB268=$AB$4:$AB267)=FALSE,", ",""),") "),""))</f>
        <v/>
      </c>
      <c r="AF267" s="11" t="str">
        <f t="shared" si="35"/>
        <v/>
      </c>
      <c r="AG267" s="11" t="str">
        <f t="array" ref="AG267">IF(ISBLANK(D267),"",IF(OR($H$2="y",$H$2="m"),IF(AA267=AA266,IF(OR(AC267=$AC$4:$AC266)=FALSE,AG266&amp;AF267,AG266),"("&amp;AF267)&amp;IF(AA267=AA268,IF(OR(AC268=$AC$4:$AC267)=FALSE,", ",""),") "),""))</f>
        <v/>
      </c>
      <c r="AH267" s="10" t="str">
        <f>IF((ISBLANK(D267)),"",IF(D267=D266,AH266,"")&amp;IF(B266&lt;&gt;B267,((IF(ISBLANK(E267),$D$3&amp;"Non-type material: "&amp;$D$3,$D$3&amp;INDEX('type-categories'!$A$2:$B$100,MATCH(E267,'type-categories'!$A$2:$A$100,0),2)&amp;$D$3))),"")&amp;(IF(K267&lt;&gt;K266,$C$2&amp;K267&amp;$K$3&amp;$C$2&amp;" ",(IF(B267&lt;&gt;B266,$C$2&amp;K267&amp;$K$3&amp;$C$2&amp;" ",""))))&amp;(IF(L267="","",((IF(L267&lt;&gt;L266,$D$2&amp;L267&amp;$L$3&amp;$D$2&amp;" ",IF(B267&lt;&gt;B266,$D$2&amp;L267&amp;$L$3&amp;$D$2&amp;" ",""))))))&amp;(IF(M267="","",((IF(M267&lt;&gt;M266,$E$2&amp;M267&amp;$E$2&amp;","&amp;" ",IF(B267&lt;&gt;B266,$E$2&amp;M267&amp;$E$2&amp;",",""))))))&amp;(IF(N267="","",IF(N267&lt;&gt;N266,N267&amp;", ",IF(B267&lt;&gt;B266,N267&amp;", ",""))))&amp;(IF(ISBLANK(O267),"",(IF(O267&lt;&gt;O266,O267&amp;", ",IF(B267&lt;&gt;B266,O267&amp;", ","")))))&amp;(IF(ISBLANK(P267),"",(IF(P267&lt;&gt;P266,P267&amp;", ",IF(B267&lt;&gt;B266,P267&amp;", ",IF(Z267&lt;&gt;Z266,P267&amp;", ",""))))))&amp;(IF(ISBLANK(Q267),"",(IF(Q267&lt;&gt;Q266,Q267&amp;", ",IF(B267&lt;&gt;B266,Q267&amp;", ",IF(Z267&lt;&gt;Z266,Q267&amp;", ",""))))))&amp;(IF(ISBLANK(R267),"",(IF(R267&lt;&gt;R266,R267&amp;"m, ",IF(B267&lt;&gt;B266,R267&amp;"m, ",IF(Z267&lt;&gt;Z266,R267&amp;"m, ",""))))))&amp;IF(ISBLANK(S267),"",(IF(B267&lt;&gt;B266,S267&amp;", ",IF(S267&lt;&gt;S266,IF((Z267=Z266),"same locality "&amp;S267&amp;", ",S267&amp;", "),""))))&amp;(IF(ISBLANK(T267),"",(IF(T267&lt;&gt;T266,IF(ISBLANK(F$2),T267&amp;", ",T267&amp;" "&amp;F$2&amp;", "),(IF(B267&lt;&gt;B266,IF(ISBLANK(F$2),T267&amp;", ",T267&amp;" "&amp;F$2&amp;", "),(IF(Z267&lt;&gt;Z266,IF(ISBLANK(F$2),T267&amp;", ",T267&amp;" "&amp;F$2&amp;", "),IF((U267&lt;&gt;U266)*($G$2="Y"),"same collector, ","")))))))))&amp;(IF(ISBLANK(U267),"",(IF(U267&lt;&gt;U266,U267&amp;", ",(IF(B267&lt;&gt;B266,U267&amp;", ",IF(Z267&lt;&gt;Z266,U267&amp;", ",(IF(T267&lt;&gt;T266,IF((T267&lt;&gt;T266)*($G$2="Y"),"same date, ", ""),IF((T267=T266)*(U267=U266)*(S267&lt;&gt;S266)*($G$2="Y"),"same collector and date, ", ""))))))))))&amp;(IF(ISBLANK(V267),"",V267&amp;", "))&amp;IF((AA267&lt;&gt;AA268)*($H$2="y"),AD267&amp;AE267,IF((AA267&lt;&gt;AA268)*($H$2="m"),AD267&amp;AG267,IF(($H$2&lt;&gt;"m")*($H$2&lt;&gt;"Y"),(IF(F267=0,"",F267&amp;" "&amp;$F$4&amp;" "))&amp;(IF(G267=0,"",G267&amp;" "&amp;$G$4&amp;" "))&amp;(IF(H267=0,"",H267&amp;" "&amp;H$4&amp;" "))&amp;(IF(I267=0,"",I267&amp;" "&amp;$I$4&amp;" "))&amp;(IF(J267=0,"",J267&amp;" "&amp;$J$4&amp;" "))&amp;IF((ISBLANK(C267)),"","("&amp;C267&amp;")"),"")))&amp;IF((B267=B268)*(K267=K268)*(L267=L268)*(M267=M268),IF(($H$2&lt;&gt;"m")*($H$2&lt;&gt;"Y"), ", ", IF((ISNUMBER(FIND(")",AE267))), ", ", "")),IF((B267=B268)*(K267=K268)*(L267=L268),";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v>
      </c>
    </row>
    <row r="268" spans="1:34" s="1" customFormat="1" x14ac:dyDescent="0.25">
      <c r="A268" s="3">
        <f t="shared" si="36"/>
        <v>2</v>
      </c>
      <c r="B268" s="53" t="str">
        <f t="shared" si="40"/>
        <v>Kukulcania bajacali</v>
      </c>
      <c r="C268" s="57" t="s">
        <v>216</v>
      </c>
      <c r="D268" s="57" t="s">
        <v>208</v>
      </c>
      <c r="E268" s="57"/>
      <c r="F268" s="57">
        <v>1</v>
      </c>
      <c r="G268" s="57">
        <v>1</v>
      </c>
      <c r="H268" s="57">
        <v>0</v>
      </c>
      <c r="I268" s="57"/>
      <c r="J268" s="57"/>
      <c r="K268" s="57" t="s">
        <v>49</v>
      </c>
      <c r="L268" s="57" t="s">
        <v>395</v>
      </c>
      <c r="M268" s="54" t="s">
        <v>420</v>
      </c>
      <c r="N268" s="57" t="s">
        <v>86</v>
      </c>
      <c r="O268" s="58" t="s">
        <v>86</v>
      </c>
      <c r="P268" s="58"/>
      <c r="Q268" s="58" t="s">
        <v>86</v>
      </c>
      <c r="R268" s="58"/>
      <c r="S268" s="54" t="s">
        <v>421</v>
      </c>
      <c r="T268" s="57" t="s">
        <v>396</v>
      </c>
      <c r="U268" s="57" t="s">
        <v>422</v>
      </c>
      <c r="V268" s="57"/>
      <c r="W268" s="57" t="s">
        <v>144</v>
      </c>
      <c r="X268" s="147">
        <f ca="1">IF(ISBLANK(D268),"",IF('order-admin-units'!$I$1&lt;&gt;"y", "", IF((K268="")*(ISBLANK(D268)=FALSE), 'order-admin-units'!$B$1+1, VLOOKUP(K268, ordercountry, 2))))</f>
        <v>2</v>
      </c>
      <c r="Y268" s="147">
        <f ca="1">IF(ISBLANK(D268),"",IF('order-admin-units'!$I$1&lt;&gt;"y", "", IF(L268="", 'order-admin-units'!$B$2+1, VLOOKUP(K268&amp;"@"&amp;L268, orderadmin, 2))))</f>
        <v>7</v>
      </c>
      <c r="Z268" s="147" t="str">
        <f t="shared" si="37"/>
        <v>MexicoBaja California SurLa Paz</v>
      </c>
      <c r="AA268" s="147" t="str">
        <f t="shared" si="38"/>
        <v>Kukulcania bajacaliMexicoBaja California SurLa Paz[N24.14264°, W110.31275°]V. Roth1–3/II/1965</v>
      </c>
      <c r="AB268" s="147" t="str">
        <f t="shared" si="39"/>
        <v>Kukulcania bajacaliMexicoBaja California SurLa Paz[N24.14264°, W110.31275°]V. Roth1–3/II/1965AMNH IFM-1622</v>
      </c>
      <c r="AC268" s="147" t="str">
        <f t="shared" si="33"/>
        <v>Kukulcania bajacaliMexicoBaja California SurLa Paz[N24.14264°, W110.31275°]V. Roth1–3/II/1965</v>
      </c>
      <c r="AD268" s="11" t="str">
        <f t="shared" si="34"/>
        <v/>
      </c>
      <c r="AE268" s="11" t="str">
        <f t="array" ref="AE268">IF(ISBLANK(D268),"",IF(OR($H$2="y",$H$2="m"),IF(AA268=AA267,IF(OR(AB268=$AB$4:$AB267)=FALSE,AE267&amp;C268,AE267),"("&amp;C268)&amp;IF(AA268=AA269,IF(OR(AB269=$AB$4:$AB268)=FALSE,", ",""),") "),""))</f>
        <v/>
      </c>
      <c r="AF268" s="11" t="str">
        <f t="shared" si="35"/>
        <v/>
      </c>
      <c r="AG268" s="11" t="str">
        <f t="array" ref="AG268">IF(ISBLANK(D268),"",IF(OR($H$2="y",$H$2="m"),IF(AA268=AA267,IF(OR(AC268=$AC$4:$AC267)=FALSE,AG267&amp;AF268,AG267),"("&amp;AF268)&amp;IF(AA268=AA269,IF(OR(AC269=$AC$4:$AC268)=FALSE,", ",""),") "),""))</f>
        <v/>
      </c>
      <c r="AH268" s="10" t="str">
        <f>IF((ISBLANK(D268)),"",IF(D268=D267,AH267,"")&amp;IF(B267&lt;&gt;B268,((IF(ISBLANK(E268),$D$3&amp;"Non-type material: "&amp;$D$3,$D$3&amp;INDEX('type-categories'!$A$2:$B$100,MATCH(E268,'type-categories'!$A$2:$A$100,0),2)&amp;$D$3))),"")&amp;(IF(K268&lt;&gt;K267,$C$2&amp;K268&amp;$K$3&amp;$C$2&amp;" ",(IF(B268&lt;&gt;B267,$C$2&amp;K268&amp;$K$3&amp;$C$2&amp;" ",""))))&amp;(IF(L268="","",((IF(L268&lt;&gt;L267,$D$2&amp;L268&amp;$L$3&amp;$D$2&amp;" ",IF(B268&lt;&gt;B267,$D$2&amp;L268&amp;$L$3&amp;$D$2&amp;" ",""))))))&amp;(IF(M268="","",((IF(M268&lt;&gt;M267,$E$2&amp;M268&amp;$E$2&amp;","&amp;" ",IF(B268&lt;&gt;B267,$E$2&amp;M268&amp;$E$2&amp;",",""))))))&amp;(IF(N268="","",IF(N268&lt;&gt;N267,N268&amp;", ",IF(B268&lt;&gt;B267,N268&amp;", ",""))))&amp;(IF(ISBLANK(O268),"",(IF(O268&lt;&gt;O267,O268&amp;", ",IF(B268&lt;&gt;B267,O268&amp;", ","")))))&amp;(IF(ISBLANK(P268),"",(IF(P268&lt;&gt;P267,P268&amp;", ",IF(B268&lt;&gt;B267,P268&amp;", ",IF(Z268&lt;&gt;Z267,P268&amp;", ",""))))))&amp;(IF(ISBLANK(Q268),"",(IF(Q268&lt;&gt;Q267,Q268&amp;", ",IF(B268&lt;&gt;B267,Q268&amp;", ",IF(Z268&lt;&gt;Z267,Q268&amp;", ",""))))))&amp;(IF(ISBLANK(R268),"",(IF(R268&lt;&gt;R267,R268&amp;"m, ",IF(B268&lt;&gt;B267,R268&amp;"m, ",IF(Z268&lt;&gt;Z267,R268&amp;"m, ",""))))))&amp;IF(ISBLANK(S268),"",(IF(B268&lt;&gt;B267,S268&amp;", ",IF(S268&lt;&gt;S267,IF((Z268=Z267),"same locality "&amp;S268&amp;", ",S268&amp;", "),""))))&amp;(IF(ISBLANK(T268),"",(IF(T268&lt;&gt;T267,IF(ISBLANK(F$2),T268&amp;", ",T268&amp;" "&amp;F$2&amp;", "),(IF(B268&lt;&gt;B267,IF(ISBLANK(F$2),T268&amp;", ",T268&amp;" "&amp;F$2&amp;", "),(IF(Z268&lt;&gt;Z267,IF(ISBLANK(F$2),T268&amp;", ",T268&amp;" "&amp;F$2&amp;", "),IF((U268&lt;&gt;U267)*($G$2="Y"),"same collector, ","")))))))))&amp;(IF(ISBLANK(U268),"",(IF(U268&lt;&gt;U267,U268&amp;", ",(IF(B268&lt;&gt;B267,U268&amp;", ",IF(Z268&lt;&gt;Z267,U268&amp;", ",(IF(T268&lt;&gt;T267,IF((T268&lt;&gt;T267)*($G$2="Y"),"same date, ", ""),IF((T268=T267)*(U268=U267)*(S268&lt;&gt;S267)*($G$2="Y"),"same collector and date, ", ""))))))))))&amp;(IF(ISBLANK(V268),"",V268&amp;", "))&amp;IF((AA268&lt;&gt;AA269)*($H$2="y"),AD268&amp;AE268,IF((AA268&lt;&gt;AA269)*($H$2="m"),AD268&amp;AG268,IF(($H$2&lt;&gt;"m")*($H$2&lt;&gt;"Y"),(IF(F268=0,"",F268&amp;" "&amp;$F$4&amp;" "))&amp;(IF(G268=0,"",G268&amp;" "&amp;$G$4&amp;" "))&amp;(IF(H268=0,"",H268&amp;" "&amp;H$4&amp;" "))&amp;(IF(I268=0,"",I268&amp;" "&amp;$I$4&amp;" "))&amp;(IF(J268=0,"",J268&amp;" "&amp;$J$4&amp;" "))&amp;IF((ISBLANK(C268)),"","("&amp;C268&amp;")"),"")))&amp;IF((B268=B269)*(K268=K269)*(L268=L269)*(M268=M269),IF(($H$2&lt;&gt;"m")*($H$2&lt;&gt;"Y"), ", ", IF((ISNUMBER(FIND(")",AE268))), ", ", "")),IF((B268=B269)*(K268=K269)*(L268=L269),";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v>
      </c>
    </row>
    <row r="269" spans="1:34" s="1" customFormat="1" x14ac:dyDescent="0.25">
      <c r="A269" s="3">
        <f t="shared" si="36"/>
        <v>2</v>
      </c>
      <c r="B269" s="53" t="str">
        <f t="shared" si="40"/>
        <v>Kukulcania bajacali</v>
      </c>
      <c r="C269" s="57" t="s">
        <v>205</v>
      </c>
      <c r="D269" s="57" t="s">
        <v>208</v>
      </c>
      <c r="E269" s="57"/>
      <c r="F269" s="57">
        <v>0</v>
      </c>
      <c r="G269" s="57">
        <v>1</v>
      </c>
      <c r="H269" s="57">
        <v>0</v>
      </c>
      <c r="I269" s="57"/>
      <c r="J269" s="57"/>
      <c r="K269" s="57" t="s">
        <v>49</v>
      </c>
      <c r="L269" s="57" t="s">
        <v>395</v>
      </c>
      <c r="M269" s="54" t="s">
        <v>420</v>
      </c>
      <c r="N269" s="57" t="s">
        <v>86</v>
      </c>
      <c r="O269" s="58" t="s">
        <v>86</v>
      </c>
      <c r="P269" s="58"/>
      <c r="Q269" s="58" t="s">
        <v>86</v>
      </c>
      <c r="R269" s="58"/>
      <c r="S269" s="54" t="s">
        <v>421</v>
      </c>
      <c r="T269" s="57" t="s">
        <v>396</v>
      </c>
      <c r="U269" s="57" t="s">
        <v>1318</v>
      </c>
      <c r="V269" s="57"/>
      <c r="W269" s="57" t="s">
        <v>86</v>
      </c>
      <c r="X269" s="147">
        <f ca="1">IF(ISBLANK(D269),"",IF('order-admin-units'!$I$1&lt;&gt;"y", "", IF((K269="")*(ISBLANK(D269)=FALSE), 'order-admin-units'!$B$1+1, VLOOKUP(K269, ordercountry, 2))))</f>
        <v>2</v>
      </c>
      <c r="Y269" s="147">
        <f ca="1">IF(ISBLANK(D269),"",IF('order-admin-units'!$I$1&lt;&gt;"y", "", IF(L269="", 'order-admin-units'!$B$2+1, VLOOKUP(K269&amp;"@"&amp;L269, orderadmin, 2))))</f>
        <v>7</v>
      </c>
      <c r="Z269" s="147" t="str">
        <f t="shared" si="37"/>
        <v>MexicoBaja California SurLa Paz</v>
      </c>
      <c r="AA269" s="147" t="str">
        <f t="shared" si="38"/>
        <v>Kukulcania bajacaliMexicoBaja California SurLa Paz[N24.14264°, W110.31275°]V. Roth2–3/II/1966</v>
      </c>
      <c r="AB269" s="147" t="str">
        <f t="shared" si="39"/>
        <v xml:space="preserve">Kukulcania bajacaliMexicoBaja California SurLa Paz[N24.14264°, W110.31275°]V. Roth2–3/II/1966AMNH </v>
      </c>
      <c r="AC269" s="147" t="str">
        <f t="shared" si="33"/>
        <v>Kukulcania bajacaliMexicoBaja California SurLa Paz[N24.14264°, W110.31275°]V. Roth2–3/II/1966</v>
      </c>
      <c r="AD269" s="11" t="str">
        <f t="shared" si="34"/>
        <v/>
      </c>
      <c r="AE269" s="11" t="str">
        <f t="array" ref="AE269">IF(ISBLANK(D269),"",IF(OR($H$2="y",$H$2="m"),IF(AA269=AA268,IF(OR(AB269=$AB$4:$AB268)=FALSE,AE268&amp;C269,AE268),"("&amp;C269)&amp;IF(AA269=AA270,IF(OR(AB270=$AB$4:$AB269)=FALSE,", ",""),") "),""))</f>
        <v/>
      </c>
      <c r="AF269" s="11" t="str">
        <f t="shared" si="35"/>
        <v/>
      </c>
      <c r="AG269" s="11" t="str">
        <f t="array" ref="AG269">IF(ISBLANK(D269),"",IF(OR($H$2="y",$H$2="m"),IF(AA269=AA268,IF(OR(AC269=$AC$4:$AC268)=FALSE,AG268&amp;AF269,AG268),"("&amp;AF269)&amp;IF(AA269=AA270,IF(OR(AC270=$AC$4:$AC269)=FALSE,", ",""),") "),""))</f>
        <v/>
      </c>
      <c r="AH269" s="10" t="str">
        <f>IF((ISBLANK(D269)),"",IF(D269=D268,AH268,"")&amp;IF(B268&lt;&gt;B269,((IF(ISBLANK(E269),$D$3&amp;"Non-type material: "&amp;$D$3,$D$3&amp;INDEX('type-categories'!$A$2:$B$100,MATCH(E269,'type-categories'!$A$2:$A$100,0),2)&amp;$D$3))),"")&amp;(IF(K269&lt;&gt;K268,$C$2&amp;K269&amp;$K$3&amp;$C$2&amp;" ",(IF(B269&lt;&gt;B268,$C$2&amp;K269&amp;$K$3&amp;$C$2&amp;" ",""))))&amp;(IF(L269="","",((IF(L269&lt;&gt;L268,$D$2&amp;L269&amp;$L$3&amp;$D$2&amp;" ",IF(B269&lt;&gt;B268,$D$2&amp;L269&amp;$L$3&amp;$D$2&amp;" ",""))))))&amp;(IF(M269="","",((IF(M269&lt;&gt;M268,$E$2&amp;M269&amp;$E$2&amp;","&amp;" ",IF(B269&lt;&gt;B268,$E$2&amp;M269&amp;$E$2&amp;",",""))))))&amp;(IF(N269="","",IF(N269&lt;&gt;N268,N269&amp;", ",IF(B269&lt;&gt;B268,N269&amp;", ",""))))&amp;(IF(ISBLANK(O269),"",(IF(O269&lt;&gt;O268,O269&amp;", ",IF(B269&lt;&gt;B268,O269&amp;", ","")))))&amp;(IF(ISBLANK(P269),"",(IF(P269&lt;&gt;P268,P269&amp;", ",IF(B269&lt;&gt;B268,P269&amp;", ",IF(Z269&lt;&gt;Z268,P269&amp;", ",""))))))&amp;(IF(ISBLANK(Q269),"",(IF(Q269&lt;&gt;Q268,Q269&amp;", ",IF(B269&lt;&gt;B268,Q269&amp;", ",IF(Z269&lt;&gt;Z268,Q269&amp;", ",""))))))&amp;(IF(ISBLANK(R269),"",(IF(R269&lt;&gt;R268,R269&amp;"m, ",IF(B269&lt;&gt;B268,R269&amp;"m, ",IF(Z269&lt;&gt;Z268,R269&amp;"m, ",""))))))&amp;IF(ISBLANK(S269),"",(IF(B269&lt;&gt;B268,S269&amp;", ",IF(S269&lt;&gt;S268,IF((Z269=Z268),"same locality "&amp;S269&amp;", ",S269&amp;", "),""))))&amp;(IF(ISBLANK(T269),"",(IF(T269&lt;&gt;T268,IF(ISBLANK(F$2),T269&amp;", ",T269&amp;" "&amp;F$2&amp;", "),(IF(B269&lt;&gt;B268,IF(ISBLANK(F$2),T269&amp;", ",T269&amp;" "&amp;F$2&amp;", "),(IF(Z269&lt;&gt;Z268,IF(ISBLANK(F$2),T269&amp;", ",T269&amp;" "&amp;F$2&amp;", "),IF((U269&lt;&gt;U268)*($G$2="Y"),"same collector, ","")))))))))&amp;(IF(ISBLANK(U269),"",(IF(U269&lt;&gt;U268,U269&amp;", ",(IF(B269&lt;&gt;B268,U269&amp;", ",IF(Z269&lt;&gt;Z268,U269&amp;", ",(IF(T269&lt;&gt;T268,IF((T269&lt;&gt;T268)*($G$2="Y"),"same date, ", ""),IF((T269=T268)*(U269=U268)*(S269&lt;&gt;S268)*($G$2="Y"),"same collector and date, ", ""))))))))))&amp;(IF(ISBLANK(V269),"",V269&amp;", "))&amp;IF((AA269&lt;&gt;AA270)*($H$2="y"),AD269&amp;AE269,IF((AA269&lt;&gt;AA270)*($H$2="m"),AD269&amp;AG269,IF(($H$2&lt;&gt;"m")*($H$2&lt;&gt;"Y"),(IF(F269=0,"",F269&amp;" "&amp;$F$4&amp;" "))&amp;(IF(G269=0,"",G269&amp;" "&amp;$G$4&amp;" "))&amp;(IF(H269=0,"",H269&amp;" "&amp;H$4&amp;" "))&amp;(IF(I269=0,"",I269&amp;" "&amp;$I$4&amp;" "))&amp;(IF(J269=0,"",J269&amp;" "&amp;$J$4&amp;" "))&amp;IF((ISBLANK(C269)),"","("&amp;C269&amp;")"),"")))&amp;IF((B269=B270)*(K269=K270)*(L269=L270)*(M269=M270),IF(($H$2&lt;&gt;"m")*($H$2&lt;&gt;"Y"), ", ", IF((ISNUMBER(FIND(")",AE269))), ", ", "")),IF((B269=B270)*(K269=K270)*(L269=L270),";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v>
      </c>
    </row>
    <row r="270" spans="1:34" s="1" customFormat="1" x14ac:dyDescent="0.25">
      <c r="A270" s="3">
        <f t="shared" si="36"/>
        <v>2</v>
      </c>
      <c r="B270" s="53" t="str">
        <f t="shared" si="40"/>
        <v>Kukulcania bajacali</v>
      </c>
      <c r="C270" s="54" t="s">
        <v>205</v>
      </c>
      <c r="D270" s="60" t="s">
        <v>208</v>
      </c>
      <c r="E270" s="60"/>
      <c r="F270" s="54">
        <v>2</v>
      </c>
      <c r="G270" s="54">
        <v>5</v>
      </c>
      <c r="H270" s="54">
        <v>1</v>
      </c>
      <c r="I270" s="54"/>
      <c r="J270" s="54"/>
      <c r="K270" s="54" t="s">
        <v>49</v>
      </c>
      <c r="L270" s="54" t="s">
        <v>395</v>
      </c>
      <c r="M270" s="54" t="s">
        <v>420</v>
      </c>
      <c r="N270" s="54" t="s">
        <v>86</v>
      </c>
      <c r="O270" s="54" t="s">
        <v>86</v>
      </c>
      <c r="P270" s="54"/>
      <c r="Q270" s="54" t="s">
        <v>86</v>
      </c>
      <c r="R270" s="54"/>
      <c r="S270" s="54" t="s">
        <v>421</v>
      </c>
      <c r="T270" s="54" t="s">
        <v>396</v>
      </c>
      <c r="U270" s="54" t="s">
        <v>424</v>
      </c>
      <c r="V270" s="54"/>
      <c r="W270" s="54" t="s">
        <v>86</v>
      </c>
      <c r="X270" s="147">
        <f ca="1">IF(ISBLANK(D270),"",IF('order-admin-units'!$I$1&lt;&gt;"y", "", IF((K270="")*(ISBLANK(D270)=FALSE), 'order-admin-units'!$B$1+1, VLOOKUP(K270, ordercountry, 2))))</f>
        <v>2</v>
      </c>
      <c r="Y270" s="147">
        <f ca="1">IF(ISBLANK(D270),"",IF('order-admin-units'!$I$1&lt;&gt;"y", "", IF(L270="", 'order-admin-units'!$B$2+1, VLOOKUP(K270&amp;"@"&amp;L270, orderadmin, 2))))</f>
        <v>7</v>
      </c>
      <c r="Z270" s="147" t="str">
        <f t="shared" si="37"/>
        <v>MexicoBaja California SurLa Paz</v>
      </c>
      <c r="AA270" s="147" t="str">
        <f t="shared" si="38"/>
        <v>Kukulcania bajacaliMexicoBaja California SurLa Paz[N24.14264°, W110.31275°]V. RothII/1965</v>
      </c>
      <c r="AB270" s="147" t="str">
        <f t="shared" si="39"/>
        <v xml:space="preserve">Kukulcania bajacaliMexicoBaja California SurLa Paz[N24.14264°, W110.31275°]V. RothII/1965AMNH </v>
      </c>
      <c r="AC270" s="147" t="str">
        <f t="shared" si="33"/>
        <v>Kukulcania bajacaliMexicoBaja California SurLa Paz[N24.14264°, W110.31275°]V. RothII/1965</v>
      </c>
      <c r="AD270" s="11" t="str">
        <f t="shared" si="34"/>
        <v/>
      </c>
      <c r="AE270" s="11" t="str">
        <f t="array" ref="AE270">IF(ISBLANK(D270),"",IF(OR($H$2="y",$H$2="m"),IF(AA270=AA269,IF(OR(AB270=$AB$4:$AB269)=FALSE,AE269&amp;C270,AE269),"("&amp;C270)&amp;IF(AA270=AA271,IF(OR(AB271=$AB$4:$AB270)=FALSE,", ",""),") "),""))</f>
        <v/>
      </c>
      <c r="AF270" s="11" t="str">
        <f t="shared" si="35"/>
        <v/>
      </c>
      <c r="AG270" s="11" t="str">
        <f t="array" ref="AG270">IF(ISBLANK(D270),"",IF(OR($H$2="y",$H$2="m"),IF(AA270=AA269,IF(OR(AC270=$AC$4:$AC269)=FALSE,AG269&amp;AF270,AG269),"("&amp;AF270)&amp;IF(AA270=AA271,IF(OR(AC271=$AC$4:$AC270)=FALSE,", ",""),") "),""))</f>
        <v/>
      </c>
      <c r="AH270" s="10" t="str">
        <f>IF((ISBLANK(D270)),"",IF(D270=D269,AH269,"")&amp;IF(B269&lt;&gt;B270,((IF(ISBLANK(E270),$D$3&amp;"Non-type material: "&amp;$D$3,$D$3&amp;INDEX('type-categories'!$A$2:$B$100,MATCH(E270,'type-categories'!$A$2:$A$100,0),2)&amp;$D$3))),"")&amp;(IF(K270&lt;&gt;K269,$C$2&amp;K270&amp;$K$3&amp;$C$2&amp;" ",(IF(B270&lt;&gt;B269,$C$2&amp;K270&amp;$K$3&amp;$C$2&amp;" ",""))))&amp;(IF(L270="","",((IF(L270&lt;&gt;L269,$D$2&amp;L270&amp;$L$3&amp;$D$2&amp;" ",IF(B270&lt;&gt;B269,$D$2&amp;L270&amp;$L$3&amp;$D$2&amp;" ",""))))))&amp;(IF(M270="","",((IF(M270&lt;&gt;M269,$E$2&amp;M270&amp;$E$2&amp;","&amp;" ",IF(B270&lt;&gt;B269,$E$2&amp;M270&amp;$E$2&amp;",",""))))))&amp;(IF(N270="","",IF(N270&lt;&gt;N269,N270&amp;", ",IF(B270&lt;&gt;B269,N270&amp;", ",""))))&amp;(IF(ISBLANK(O270),"",(IF(O270&lt;&gt;O269,O270&amp;", ",IF(B270&lt;&gt;B269,O270&amp;", ","")))))&amp;(IF(ISBLANK(P270),"",(IF(P270&lt;&gt;P269,P270&amp;", ",IF(B270&lt;&gt;B269,P270&amp;", ",IF(Z270&lt;&gt;Z269,P270&amp;", ",""))))))&amp;(IF(ISBLANK(Q270),"",(IF(Q270&lt;&gt;Q269,Q270&amp;", ",IF(B270&lt;&gt;B269,Q270&amp;", ",IF(Z270&lt;&gt;Z269,Q270&amp;", ",""))))))&amp;(IF(ISBLANK(R270),"",(IF(R270&lt;&gt;R269,R270&amp;"m, ",IF(B270&lt;&gt;B269,R270&amp;"m, ",IF(Z270&lt;&gt;Z269,R270&amp;"m, ",""))))))&amp;IF(ISBLANK(S270),"",(IF(B270&lt;&gt;B269,S270&amp;", ",IF(S270&lt;&gt;S269,IF((Z270=Z269),"same locality "&amp;S270&amp;", ",S270&amp;", "),""))))&amp;(IF(ISBLANK(T270),"",(IF(T270&lt;&gt;T269,IF(ISBLANK(F$2),T270&amp;", ",T270&amp;" "&amp;F$2&amp;", "),(IF(B270&lt;&gt;B269,IF(ISBLANK(F$2),T270&amp;", ",T270&amp;" "&amp;F$2&amp;", "),(IF(Z270&lt;&gt;Z269,IF(ISBLANK(F$2),T270&amp;", ",T270&amp;" "&amp;F$2&amp;", "),IF((U270&lt;&gt;U269)*($G$2="Y"),"same collector, ","")))))))))&amp;(IF(ISBLANK(U270),"",(IF(U270&lt;&gt;U269,U270&amp;", ",(IF(B270&lt;&gt;B269,U270&amp;", ",IF(Z270&lt;&gt;Z269,U270&amp;", ",(IF(T270&lt;&gt;T269,IF((T270&lt;&gt;T269)*($G$2="Y"),"same date, ", ""),IF((T270=T269)*(U270=U269)*(S270&lt;&gt;S269)*($G$2="Y"),"same collector and date, ", ""))))))))))&amp;(IF(ISBLANK(V270),"",V270&amp;", "))&amp;IF((AA270&lt;&gt;AA271)*($H$2="y"),AD270&amp;AE270,IF((AA270&lt;&gt;AA271)*($H$2="m"),AD270&amp;AG270,IF(($H$2&lt;&gt;"m")*($H$2&lt;&gt;"Y"),(IF(F270=0,"",F270&amp;" "&amp;$F$4&amp;" "))&amp;(IF(G270=0,"",G270&amp;" "&amp;$G$4&amp;" "))&amp;(IF(H270=0,"",H270&amp;" "&amp;H$4&amp;" "))&amp;(IF(I270=0,"",I270&amp;" "&amp;$I$4&amp;" "))&amp;(IF(J270=0,"",J270&amp;" "&amp;$J$4&amp;" "))&amp;IF((ISBLANK(C270)),"","("&amp;C270&amp;")"),"")))&amp;IF((B270=B271)*(K270=K271)*(L270=L271)*(M270=M271),IF(($H$2&lt;&gt;"m")*($H$2&lt;&gt;"Y"), ", ", IF((ISNUMBER(FIND(")",AE270))), ", ", "")),IF((B270=B271)*(K270=K271)*(L270=L271),";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v>
      </c>
    </row>
    <row r="271" spans="1:34" s="1" customFormat="1" x14ac:dyDescent="0.25">
      <c r="A271" s="3">
        <f t="shared" si="36"/>
        <v>2</v>
      </c>
      <c r="B271" s="53" t="str">
        <f t="shared" si="40"/>
        <v>Kukulcania bajacali</v>
      </c>
      <c r="C271" s="57" t="s">
        <v>205</v>
      </c>
      <c r="D271" s="57" t="s">
        <v>208</v>
      </c>
      <c r="E271" s="57"/>
      <c r="F271" s="57">
        <v>0</v>
      </c>
      <c r="G271" s="57">
        <v>1</v>
      </c>
      <c r="H271" s="57">
        <v>0</v>
      </c>
      <c r="I271" s="57"/>
      <c r="J271" s="57"/>
      <c r="K271" s="57" t="s">
        <v>49</v>
      </c>
      <c r="L271" s="57" t="s">
        <v>395</v>
      </c>
      <c r="M271" s="54" t="s">
        <v>1319</v>
      </c>
      <c r="N271" s="57" t="s">
        <v>86</v>
      </c>
      <c r="O271" s="58" t="s">
        <v>86</v>
      </c>
      <c r="P271" s="58"/>
      <c r="Q271" s="58" t="s">
        <v>86</v>
      </c>
      <c r="R271" s="58"/>
      <c r="S271" s="54" t="s">
        <v>1320</v>
      </c>
      <c r="T271" s="57" t="s">
        <v>396</v>
      </c>
      <c r="U271" s="57" t="s">
        <v>1285</v>
      </c>
      <c r="V271" s="57"/>
      <c r="W271" s="57" t="s">
        <v>86</v>
      </c>
      <c r="X271" s="147">
        <f ca="1">IF(ISBLANK(D271),"",IF('order-admin-units'!$I$1&lt;&gt;"y", "", IF((K271="")*(ISBLANK(D271)=FALSE), 'order-admin-units'!$B$1+1, VLOOKUP(K271, ordercountry, 2))))</f>
        <v>2</v>
      </c>
      <c r="Y271" s="147">
        <f ca="1">IF(ISBLANK(D271),"",IF('order-admin-units'!$I$1&lt;&gt;"y", "", IF(L271="", 'order-admin-units'!$B$2+1, VLOOKUP(K271&amp;"@"&amp;L271, orderadmin, 2))))</f>
        <v>7</v>
      </c>
      <c r="Z271" s="147" t="str">
        <f t="shared" si="37"/>
        <v>MexicoBaja California SurLa Ribera</v>
      </c>
      <c r="AA271" s="147" t="str">
        <f t="shared" si="38"/>
        <v>Kukulcania bajacaliMexicoBaja California SurLa Ribera(N23.3°, W109.3°)V. Roth10/II/1966</v>
      </c>
      <c r="AB271" s="147" t="str">
        <f t="shared" si="39"/>
        <v xml:space="preserve">Kukulcania bajacaliMexicoBaja California SurLa Ribera(N23.3°, W109.3°)V. Roth10/II/1966AMNH </v>
      </c>
      <c r="AC271" s="147" t="str">
        <f t="shared" si="33"/>
        <v>Kukulcania bajacaliMexicoBaja California SurLa Ribera(N23.3°, W109.3°)V. Roth10/II/1966</v>
      </c>
      <c r="AD271" s="11" t="str">
        <f t="shared" si="34"/>
        <v/>
      </c>
      <c r="AE271" s="11" t="str">
        <f t="array" ref="AE271">IF(ISBLANK(D271),"",IF(OR($H$2="y",$H$2="m"),IF(AA271=AA270,IF(OR(AB271=$AB$4:$AB270)=FALSE,AE270&amp;C271,AE270),"("&amp;C271)&amp;IF(AA271=AA272,IF(OR(AB272=$AB$4:$AB271)=FALSE,", ",""),") "),""))</f>
        <v/>
      </c>
      <c r="AF271" s="11" t="str">
        <f t="shared" si="35"/>
        <v/>
      </c>
      <c r="AG271" s="11" t="str">
        <f t="array" ref="AG271">IF(ISBLANK(D271),"",IF(OR($H$2="y",$H$2="m"),IF(AA271=AA270,IF(OR(AC271=$AC$4:$AC270)=FALSE,AG270&amp;AF271,AG270),"("&amp;AF271)&amp;IF(AA271=AA272,IF(OR(AC272=$AC$4:$AC271)=FALSE,", ",""),") "),""))</f>
        <v/>
      </c>
      <c r="AH271" s="10" t="str">
        <f>IF((ISBLANK(D271)),"",IF(D271=D270,AH270,"")&amp;IF(B270&lt;&gt;B271,((IF(ISBLANK(E271),$D$3&amp;"Non-type material: "&amp;$D$3,$D$3&amp;INDEX('type-categories'!$A$2:$B$100,MATCH(E271,'type-categories'!$A$2:$A$100,0),2)&amp;$D$3))),"")&amp;(IF(K271&lt;&gt;K270,$C$2&amp;K271&amp;$K$3&amp;$C$2&amp;" ",(IF(B271&lt;&gt;B270,$C$2&amp;K271&amp;$K$3&amp;$C$2&amp;" ",""))))&amp;(IF(L271="","",((IF(L271&lt;&gt;L270,$D$2&amp;L271&amp;$L$3&amp;$D$2&amp;" ",IF(B271&lt;&gt;B270,$D$2&amp;L271&amp;$L$3&amp;$D$2&amp;" ",""))))))&amp;(IF(M271="","",((IF(M271&lt;&gt;M270,$E$2&amp;M271&amp;$E$2&amp;","&amp;" ",IF(B271&lt;&gt;B270,$E$2&amp;M271&amp;$E$2&amp;",",""))))))&amp;(IF(N271="","",IF(N271&lt;&gt;N270,N271&amp;", ",IF(B271&lt;&gt;B270,N271&amp;", ",""))))&amp;(IF(ISBLANK(O271),"",(IF(O271&lt;&gt;O270,O271&amp;", ",IF(B271&lt;&gt;B270,O271&amp;", ","")))))&amp;(IF(ISBLANK(P271),"",(IF(P271&lt;&gt;P270,P271&amp;", ",IF(B271&lt;&gt;B270,P271&amp;", ",IF(Z271&lt;&gt;Z270,P271&amp;", ",""))))))&amp;(IF(ISBLANK(Q271),"",(IF(Q271&lt;&gt;Q270,Q271&amp;", ",IF(B271&lt;&gt;B270,Q271&amp;", ",IF(Z271&lt;&gt;Z270,Q271&amp;", ",""))))))&amp;(IF(ISBLANK(R271),"",(IF(R271&lt;&gt;R270,R271&amp;"m, ",IF(B271&lt;&gt;B270,R271&amp;"m, ",IF(Z271&lt;&gt;Z270,R271&amp;"m, ",""))))))&amp;IF(ISBLANK(S271),"",(IF(B271&lt;&gt;B270,S271&amp;", ",IF(S271&lt;&gt;S270,IF((Z271=Z270),"same locality "&amp;S271&amp;", ",S271&amp;", "),""))))&amp;(IF(ISBLANK(T271),"",(IF(T271&lt;&gt;T270,IF(ISBLANK(F$2),T271&amp;", ",T271&amp;" "&amp;F$2&amp;", "),(IF(B271&lt;&gt;B270,IF(ISBLANK(F$2),T271&amp;", ",T271&amp;" "&amp;F$2&amp;", "),(IF(Z271&lt;&gt;Z270,IF(ISBLANK(F$2),T271&amp;", ",T271&amp;" "&amp;F$2&amp;", "),IF((U271&lt;&gt;U270)*($G$2="Y"),"same collector, ","")))))))))&amp;(IF(ISBLANK(U271),"",(IF(U271&lt;&gt;U270,U271&amp;", ",(IF(B271&lt;&gt;B270,U271&amp;", ",IF(Z271&lt;&gt;Z270,U271&amp;", ",(IF(T271&lt;&gt;T270,IF((T271&lt;&gt;T270)*($G$2="Y"),"same date, ", ""),IF((T271=T270)*(U271=U270)*(S271&lt;&gt;S270)*($G$2="Y"),"same collector and date, ", ""))))))))))&amp;(IF(ISBLANK(V271),"",V271&amp;", "))&amp;IF((AA271&lt;&gt;AA272)*($H$2="y"),AD271&amp;AE271,IF((AA271&lt;&gt;AA272)*($H$2="m"),AD271&amp;AG271,IF(($H$2&lt;&gt;"m")*($H$2&lt;&gt;"Y"),(IF(F271=0,"",F271&amp;" "&amp;$F$4&amp;" "))&amp;(IF(G271=0,"",G271&amp;" "&amp;$G$4&amp;" "))&amp;(IF(H271=0,"",H271&amp;" "&amp;H$4&amp;" "))&amp;(IF(I271=0,"",I271&amp;" "&amp;$I$4&amp;" "))&amp;(IF(J271=0,"",J271&amp;" "&amp;$J$4&amp;" "))&amp;IF((ISBLANK(C271)),"","("&amp;C271&amp;")"),"")))&amp;IF((B271=B272)*(K271=K272)*(L271=L272)*(M271=M272),IF(($H$2&lt;&gt;"m")*($H$2&lt;&gt;"Y"), ", ", IF((ISNUMBER(FIND(")",AE271))), ", ", "")),IF((B271=B272)*(K271=K272)*(L271=L272),";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 (N23.3°, W109.3°), V. Roth coll., 10/II/1966, 1 #ff (AMNH ); </v>
      </c>
    </row>
    <row r="272" spans="1:34" s="1" customFormat="1" x14ac:dyDescent="0.25">
      <c r="A272" s="3">
        <f t="shared" si="36"/>
        <v>2</v>
      </c>
      <c r="B272" s="53" t="str">
        <f t="shared" si="40"/>
        <v>Kukulcania bajacali</v>
      </c>
      <c r="C272" s="57" t="s">
        <v>351</v>
      </c>
      <c r="D272" s="57" t="s">
        <v>208</v>
      </c>
      <c r="E272" s="57"/>
      <c r="F272" s="57">
        <v>0</v>
      </c>
      <c r="G272" s="57">
        <v>1</v>
      </c>
      <c r="H272" s="57">
        <v>0</v>
      </c>
      <c r="I272" s="57"/>
      <c r="J272" s="57"/>
      <c r="K272" s="57" t="s">
        <v>49</v>
      </c>
      <c r="L272" s="57" t="s">
        <v>395</v>
      </c>
      <c r="M272" s="54" t="s">
        <v>1321</v>
      </c>
      <c r="N272" s="57" t="s">
        <v>1322</v>
      </c>
      <c r="O272" s="58" t="s">
        <v>86</v>
      </c>
      <c r="P272" s="58"/>
      <c r="Q272" s="58" t="s">
        <v>86</v>
      </c>
      <c r="R272" s="58"/>
      <c r="S272" s="54" t="s">
        <v>421</v>
      </c>
      <c r="T272" s="57" t="s">
        <v>1323</v>
      </c>
      <c r="U272" s="57" t="s">
        <v>1324</v>
      </c>
      <c r="V272" s="57"/>
      <c r="W272" s="57" t="s">
        <v>86</v>
      </c>
      <c r="X272" s="147">
        <f ca="1">IF(ISBLANK(D272),"",IF('order-admin-units'!$I$1&lt;&gt;"y", "", IF((K272="")*(ISBLANK(D272)=FALSE), 'order-admin-units'!$B$1+1, VLOOKUP(K272, ordercountry, 2))))</f>
        <v>2</v>
      </c>
      <c r="Y272" s="147">
        <f ca="1">IF(ISBLANK(D272),"",IF('order-admin-units'!$I$1&lt;&gt;"y", "", IF(L272="", 'order-admin-units'!$B$2+1, VLOOKUP(K272&amp;"@"&amp;L272, orderadmin, 2))))</f>
        <v>7</v>
      </c>
      <c r="Z272" s="147" t="str">
        <f t="shared" si="37"/>
        <v>MexicoBaja California SurRancho CentenarioW of La Paz on road to Los Aripes</v>
      </c>
      <c r="AA272" s="147" t="str">
        <f t="shared" si="38"/>
        <v>Kukulcania bajacaliMexicoBaja California SurRancho CentenarioW of La Paz on road to Los Aripes[N24.14264°, W110.31275°]P.R. Craig &amp; D.L. Craig10/IX/1963</v>
      </c>
      <c r="AB272" s="147" t="str">
        <f t="shared" si="39"/>
        <v>Kukulcania bajacaliMexicoBaja California SurRancho CentenarioW of La Paz on road to Los Aripes[N24.14264°, W110.31275°]P.R. Craig &amp; D.L. Craig10/IX/1963CAS 9057634</v>
      </c>
      <c r="AC272" s="147" t="str">
        <f t="shared" si="33"/>
        <v>Kukulcania bajacaliMexicoBaja California SurRancho CentenarioW of La Paz on road to Los Aripes[N24.14264°, W110.31275°]P.R. Craig &amp; D.L. Craig10/IX/1963</v>
      </c>
      <c r="AD272" s="11" t="str">
        <f t="shared" si="34"/>
        <v/>
      </c>
      <c r="AE272" s="11" t="str">
        <f t="array" ref="AE272">IF(ISBLANK(D272),"",IF(OR($H$2="y",$H$2="m"),IF(AA272=AA271,IF(OR(AB272=$AB$4:$AB271)=FALSE,AE271&amp;C272,AE271),"("&amp;C272)&amp;IF(AA272=AA273,IF(OR(AB273=$AB$4:$AB272)=FALSE,", ",""),") "),""))</f>
        <v/>
      </c>
      <c r="AF272" s="11" t="str">
        <f t="shared" si="35"/>
        <v/>
      </c>
      <c r="AG272" s="11" t="str">
        <f t="array" ref="AG272">IF(ISBLANK(D272),"",IF(OR($H$2="y",$H$2="m"),IF(AA272=AA271,IF(OR(AC272=$AC$4:$AC271)=FALSE,AG271&amp;AF272,AG271),"("&amp;AF272)&amp;IF(AA272=AA273,IF(OR(AC273=$AC$4:$AC272)=FALSE,", ",""),") "),""))</f>
        <v/>
      </c>
      <c r="AH272" s="10" t="str">
        <f>IF((ISBLANK(D272)),"",IF(D272=D271,AH271,"")&amp;IF(B271&lt;&gt;B272,((IF(ISBLANK(E272),$D$3&amp;"Non-type material: "&amp;$D$3,$D$3&amp;INDEX('type-categories'!$A$2:$B$100,MATCH(E272,'type-categories'!$A$2:$A$100,0),2)&amp;$D$3))),"")&amp;(IF(K272&lt;&gt;K271,$C$2&amp;K272&amp;$K$3&amp;$C$2&amp;" ",(IF(B272&lt;&gt;B271,$C$2&amp;K272&amp;$K$3&amp;$C$2&amp;" ",""))))&amp;(IF(L272="","",((IF(L272&lt;&gt;L271,$D$2&amp;L272&amp;$L$3&amp;$D$2&amp;" ",IF(B272&lt;&gt;B271,$D$2&amp;L272&amp;$L$3&amp;$D$2&amp;" ",""))))))&amp;(IF(M272="","",((IF(M272&lt;&gt;M271,$E$2&amp;M272&amp;$E$2&amp;","&amp;" ",IF(B272&lt;&gt;B271,$E$2&amp;M272&amp;$E$2&amp;",",""))))))&amp;(IF(N272="","",IF(N272&lt;&gt;N271,N272&amp;", ",IF(B272&lt;&gt;B271,N272&amp;", ",""))))&amp;(IF(ISBLANK(O272),"",(IF(O272&lt;&gt;O271,O272&amp;", ",IF(B272&lt;&gt;B271,O272&amp;", ","")))))&amp;(IF(ISBLANK(P272),"",(IF(P272&lt;&gt;P271,P272&amp;", ",IF(B272&lt;&gt;B271,P272&amp;", ",IF(Z272&lt;&gt;Z271,P272&amp;", ",""))))))&amp;(IF(ISBLANK(Q272),"",(IF(Q272&lt;&gt;Q271,Q272&amp;", ",IF(B272&lt;&gt;B271,Q272&amp;", ",IF(Z272&lt;&gt;Z271,Q272&amp;", ",""))))))&amp;(IF(ISBLANK(R272),"",(IF(R272&lt;&gt;R271,R272&amp;"m, ",IF(B272&lt;&gt;B271,R272&amp;"m, ",IF(Z272&lt;&gt;Z271,R272&amp;"m, ",""))))))&amp;IF(ISBLANK(S272),"",(IF(B272&lt;&gt;B271,S272&amp;", ",IF(S272&lt;&gt;S271,IF((Z272=Z271),"same locality "&amp;S272&amp;", ",S272&amp;", "),""))))&amp;(IF(ISBLANK(T272),"",(IF(T272&lt;&gt;T271,IF(ISBLANK(F$2),T272&amp;", ",T272&amp;" "&amp;F$2&amp;", "),(IF(B272&lt;&gt;B271,IF(ISBLANK(F$2),T272&amp;", ",T272&amp;" "&amp;F$2&amp;", "),(IF(Z272&lt;&gt;Z271,IF(ISBLANK(F$2),T272&amp;", ",T272&amp;" "&amp;F$2&amp;", "),IF((U272&lt;&gt;U271)*($G$2="Y"),"same collector, ","")))))))))&amp;(IF(ISBLANK(U272),"",(IF(U272&lt;&gt;U271,U272&amp;", ",(IF(B272&lt;&gt;B271,U272&amp;", ",IF(Z272&lt;&gt;Z271,U272&amp;", ",(IF(T272&lt;&gt;T271,IF((T272&lt;&gt;T271)*($G$2="Y"),"same date, ", ""),IF((T272=T271)*(U272=U271)*(S272&lt;&gt;S271)*($G$2="Y"),"same collector and date, ", ""))))))))))&amp;(IF(ISBLANK(V272),"",V272&amp;", "))&amp;IF((AA272&lt;&gt;AA273)*($H$2="y"),AD272&amp;AE272,IF((AA272&lt;&gt;AA273)*($H$2="m"),AD272&amp;AG272,IF(($H$2&lt;&gt;"m")*($H$2&lt;&gt;"Y"),(IF(F272=0,"",F272&amp;" "&amp;$F$4&amp;" "))&amp;(IF(G272=0,"",G272&amp;" "&amp;$G$4&amp;" "))&amp;(IF(H272=0,"",H272&amp;" "&amp;H$4&amp;" "))&amp;(IF(I272=0,"",I272&amp;" "&amp;$I$4&amp;" "))&amp;(IF(J272=0,"",J272&amp;" "&amp;$J$4&amp;" "))&amp;IF((ISBLANK(C272)),"","("&amp;C272&amp;")"),"")))&amp;IF((B272=B273)*(K272=K273)*(L272=L273)*(M272=M273),IF(($H$2&lt;&gt;"m")*($H$2&lt;&gt;"Y"), ", ", IF((ISNUMBER(FIND(")",AE272))), ", ", "")),IF((B272=B273)*(K272=K273)*(L272=L273),";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 (N23.3°, W109.3°), V. Roth coll., 10/II/1966, 1 #ff (AMNH ); &lt;italics&gt;Rancho Centenario&lt;italics&gt;, W of La Paz on road to Los Aripes, , [N24.14264°, W110.31275°], P.R. Craig &amp; D.L. Craig coll., 10/IX/1963, 1 #ff (CAS 9057634); </v>
      </c>
    </row>
    <row r="273" spans="1:34" s="1" customFormat="1" x14ac:dyDescent="0.25">
      <c r="A273" s="3">
        <f t="shared" si="36"/>
        <v>2</v>
      </c>
      <c r="B273" s="53" t="str">
        <f t="shared" si="40"/>
        <v>Kukulcania bajacali</v>
      </c>
      <c r="C273" s="57" t="s">
        <v>217</v>
      </c>
      <c r="D273" s="60" t="s">
        <v>208</v>
      </c>
      <c r="E273" s="60"/>
      <c r="F273" s="57">
        <v>0</v>
      </c>
      <c r="G273" s="57">
        <v>1</v>
      </c>
      <c r="H273" s="57">
        <v>0</v>
      </c>
      <c r="I273" s="57"/>
      <c r="J273" s="57"/>
      <c r="K273" s="57" t="s">
        <v>49</v>
      </c>
      <c r="L273" s="57" t="s">
        <v>395</v>
      </c>
      <c r="M273" s="57" t="s">
        <v>425</v>
      </c>
      <c r="N273" s="57" t="s">
        <v>86</v>
      </c>
      <c r="O273" s="57" t="s">
        <v>86</v>
      </c>
      <c r="P273" s="57"/>
      <c r="Q273" s="57" t="s">
        <v>86</v>
      </c>
      <c r="R273" s="57"/>
      <c r="S273" s="54" t="s">
        <v>426</v>
      </c>
      <c r="T273" s="57" t="s">
        <v>427</v>
      </c>
      <c r="U273" s="57" t="s">
        <v>428</v>
      </c>
      <c r="V273" s="57"/>
      <c r="W273" s="57" t="s">
        <v>86</v>
      </c>
      <c r="X273" s="147">
        <f ca="1">IF(ISBLANK(D273),"",IF('order-admin-units'!$I$1&lt;&gt;"y", "", IF((K273="")*(ISBLANK(D273)=FALSE), 'order-admin-units'!$B$1+1, VLOOKUP(K273, ordercountry, 2))))</f>
        <v>2</v>
      </c>
      <c r="Y273" s="147">
        <f ca="1">IF(ISBLANK(D273),"",IF('order-admin-units'!$I$1&lt;&gt;"y", "", IF(L273="", 'order-admin-units'!$B$2+1, VLOOKUP(K273&amp;"@"&amp;L273, orderadmin, 2))))</f>
        <v>7</v>
      </c>
      <c r="Z273" s="147" t="str">
        <f t="shared" si="37"/>
        <v>MexicoBaja California SurS of El Cayuco "Fish Camp"</v>
      </c>
      <c r="AA273" s="147" t="str">
        <f t="shared" si="38"/>
        <v>Kukulcania bajacaliMexicoBaja California SurS of El Cayuco "Fish Camp"(N24.57787°, W111.67742°)R. Mercurio &amp; M. Nashiguchi24/V/2004</v>
      </c>
      <c r="AB273" s="147" t="str">
        <f t="shared" si="39"/>
        <v>Kukulcania bajacaliMexicoBaja California SurS of El Cayuco "Fish Camp"(N24.57787°, W111.67742°)R. Mercurio &amp; M. Nashiguchi24/V/2004AMNH IFM-0053</v>
      </c>
      <c r="AC273" s="147" t="str">
        <f t="shared" si="33"/>
        <v>Kukulcania bajacaliMexicoBaja California SurS of El Cayuco "Fish Camp"(N24.57787°, W111.67742°)R. Mercurio &amp; M. Nashiguchi24/V/2004</v>
      </c>
      <c r="AD273" s="11" t="str">
        <f t="shared" si="34"/>
        <v/>
      </c>
      <c r="AE273" s="11" t="str">
        <f t="array" ref="AE273">IF(ISBLANK(D273),"",IF(OR($H$2="y",$H$2="m"),IF(AA273=AA272,IF(OR(AB273=$AB$4:$AB272)=FALSE,AE272&amp;C273,AE272),"("&amp;C273)&amp;IF(AA273=AA274,IF(OR(AB274=$AB$4:$AB273)=FALSE,", ",""),") "),""))</f>
        <v/>
      </c>
      <c r="AF273" s="11" t="str">
        <f t="shared" si="35"/>
        <v/>
      </c>
      <c r="AG273" s="11" t="str">
        <f t="array" ref="AG273">IF(ISBLANK(D273),"",IF(OR($H$2="y",$H$2="m"),IF(AA273=AA272,IF(OR(AC273=$AC$4:$AC272)=FALSE,AG272&amp;AF273,AG272),"("&amp;AF273)&amp;IF(AA273=AA274,IF(OR(AC274=$AC$4:$AC273)=FALSE,", ",""),") "),""))</f>
        <v/>
      </c>
      <c r="AH273" s="10" t="str">
        <f>IF((ISBLANK(D273)),"",IF(D273=D272,AH272,"")&amp;IF(B272&lt;&gt;B273,((IF(ISBLANK(E273),$D$3&amp;"Non-type material: "&amp;$D$3,$D$3&amp;INDEX('type-categories'!$A$2:$B$100,MATCH(E273,'type-categories'!$A$2:$A$100,0),2)&amp;$D$3))),"")&amp;(IF(K273&lt;&gt;K272,$C$2&amp;K273&amp;$K$3&amp;$C$2&amp;" ",(IF(B273&lt;&gt;B272,$C$2&amp;K273&amp;$K$3&amp;$C$2&amp;" ",""))))&amp;(IF(L273="","",((IF(L273&lt;&gt;L272,$D$2&amp;L273&amp;$L$3&amp;$D$2&amp;" ",IF(B273&lt;&gt;B272,$D$2&amp;L273&amp;$L$3&amp;$D$2&amp;" ",""))))))&amp;(IF(M273="","",((IF(M273&lt;&gt;M272,$E$2&amp;M273&amp;$E$2&amp;","&amp;" ",IF(B273&lt;&gt;B272,$E$2&amp;M273&amp;$E$2&amp;",",""))))))&amp;(IF(N273="","",IF(N273&lt;&gt;N272,N273&amp;", ",IF(B273&lt;&gt;B272,N273&amp;", ",""))))&amp;(IF(ISBLANK(O273),"",(IF(O273&lt;&gt;O272,O273&amp;", ",IF(B273&lt;&gt;B272,O273&amp;", ","")))))&amp;(IF(ISBLANK(P273),"",(IF(P273&lt;&gt;P272,P273&amp;", ",IF(B273&lt;&gt;B272,P273&amp;", ",IF(Z273&lt;&gt;Z272,P273&amp;", ",""))))))&amp;(IF(ISBLANK(Q273),"",(IF(Q273&lt;&gt;Q272,Q273&amp;", ",IF(B273&lt;&gt;B272,Q273&amp;", ",IF(Z273&lt;&gt;Z272,Q273&amp;", ",""))))))&amp;(IF(ISBLANK(R273),"",(IF(R273&lt;&gt;R272,R273&amp;"m, ",IF(B273&lt;&gt;B272,R273&amp;"m, ",IF(Z273&lt;&gt;Z272,R273&amp;"m, ",""))))))&amp;IF(ISBLANK(S273),"",(IF(B273&lt;&gt;B272,S273&amp;", ",IF(S273&lt;&gt;S272,IF((Z273=Z272),"same locality "&amp;S273&amp;", ",S273&amp;", "),""))))&amp;(IF(ISBLANK(T273),"",(IF(T273&lt;&gt;T272,IF(ISBLANK(F$2),T273&amp;", ",T273&amp;" "&amp;F$2&amp;", "),(IF(B273&lt;&gt;B272,IF(ISBLANK(F$2),T273&amp;", ",T273&amp;" "&amp;F$2&amp;", "),(IF(Z273&lt;&gt;Z272,IF(ISBLANK(F$2),T273&amp;", ",T273&amp;" "&amp;F$2&amp;", "),IF((U273&lt;&gt;U272)*($G$2="Y"),"same collector, ","")))))))))&amp;(IF(ISBLANK(U273),"",(IF(U273&lt;&gt;U272,U273&amp;", ",(IF(B273&lt;&gt;B272,U273&amp;", ",IF(Z273&lt;&gt;Z272,U273&amp;", ",(IF(T273&lt;&gt;T272,IF((T273&lt;&gt;T272)*($G$2="Y"),"same date, ", ""),IF((T273=T272)*(U273=U272)*(S273&lt;&gt;S272)*($G$2="Y"),"same collector and date, ", ""))))))))))&amp;(IF(ISBLANK(V273),"",V273&amp;", "))&amp;IF((AA273&lt;&gt;AA274)*($H$2="y"),AD273&amp;AE273,IF((AA273&lt;&gt;AA274)*($H$2="m"),AD273&amp;AG273,IF(($H$2&lt;&gt;"m")*($H$2&lt;&gt;"Y"),(IF(F273=0,"",F273&amp;" "&amp;$F$4&amp;" "))&amp;(IF(G273=0,"",G273&amp;" "&amp;$G$4&amp;" "))&amp;(IF(H273=0,"",H273&amp;" "&amp;H$4&amp;" "))&amp;(IF(I273=0,"",I273&amp;" "&amp;$I$4&amp;" "))&amp;(IF(J273=0,"",J273&amp;" "&amp;$J$4&amp;" "))&amp;IF((ISBLANK(C273)),"","("&amp;C273&amp;")"),"")))&amp;IF((B273=B274)*(K273=K274)*(L273=L274)*(M273=M274),IF(($H$2&lt;&gt;"m")*($H$2&lt;&gt;"Y"), ", ", IF((ISNUMBER(FIND(")",AE273))), ", ", "")),IF((B273=B274)*(K273=K274)*(L273=L274),";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 (N23.3°, W109.3°), V. Roth coll., 10/II/1966, 1 #ff (AMNH ); &lt;italics&gt;Rancho Centenario&lt;italics&gt;, W of La Paz on road to Los Aripes, , [N24.14264°, W110.31275°], P.R. Craig &amp; D.L. Craig coll., 10/IX/1963, 1 #ff (CAS 9057634); &lt;italics&gt;S of El Cayuco "Fish Camp"&lt;italics&gt;, , (N24.57787°, W111.67742°), R. Mercurio &amp; M. Nashiguchi coll., 24/V/2004, 1 #ff (AMNH IFM-0053); </v>
      </c>
    </row>
    <row r="274" spans="1:34" s="1" customFormat="1" x14ac:dyDescent="0.25">
      <c r="A274" s="3">
        <f t="shared" si="36"/>
        <v>2</v>
      </c>
      <c r="B274" s="53" t="str">
        <f t="shared" si="40"/>
        <v>Kukulcania bajacali</v>
      </c>
      <c r="C274" s="57" t="s">
        <v>352</v>
      </c>
      <c r="D274" s="57" t="s">
        <v>208</v>
      </c>
      <c r="E274" s="57"/>
      <c r="F274" s="57">
        <v>0</v>
      </c>
      <c r="G274" s="57">
        <v>1</v>
      </c>
      <c r="H274" s="57">
        <v>0</v>
      </c>
      <c r="I274" s="57"/>
      <c r="J274" s="57"/>
      <c r="K274" s="57" t="s">
        <v>49</v>
      </c>
      <c r="L274" s="57" t="s">
        <v>395</v>
      </c>
      <c r="M274" s="54" t="s">
        <v>1325</v>
      </c>
      <c r="N274" s="57" t="s">
        <v>86</v>
      </c>
      <c r="O274" s="58" t="s">
        <v>86</v>
      </c>
      <c r="P274" s="58" t="s">
        <v>809</v>
      </c>
      <c r="Q274" s="58" t="s">
        <v>86</v>
      </c>
      <c r="R274" s="58"/>
      <c r="S274" s="54" t="s">
        <v>421</v>
      </c>
      <c r="T274" s="57" t="s">
        <v>1326</v>
      </c>
      <c r="U274" s="57" t="s">
        <v>1327</v>
      </c>
      <c r="V274" s="57"/>
      <c r="W274" s="57" t="s">
        <v>86</v>
      </c>
      <c r="X274" s="147">
        <f ca="1">IF(ISBLANK(D274),"",IF('order-admin-units'!$I$1&lt;&gt;"y", "", IF((K274="")*(ISBLANK(D274)=FALSE), 'order-admin-units'!$B$1+1, VLOOKUP(K274, ordercountry, 2))))</f>
        <v>2</v>
      </c>
      <c r="Y274" s="147">
        <f ca="1">IF(ISBLANK(D274),"",IF('order-admin-units'!$I$1&lt;&gt;"y", "", IF(L274="", 'order-admin-units'!$B$2+1, VLOOKUP(K274&amp;"@"&amp;L274, orderadmin, 2))))</f>
        <v>7</v>
      </c>
      <c r="Z274" s="147" t="str">
        <f t="shared" si="37"/>
        <v>MexicoBaja California SurSantiago</v>
      </c>
      <c r="AA274" s="147" t="str">
        <f t="shared" si="38"/>
        <v>Kukulcania bajacaliMexicoBaja California SurSantiagoin house[N24.14264°, W110.31275°]H.W. Campbell15–18/VIII/1964</v>
      </c>
      <c r="AB274" s="147" t="str">
        <f t="shared" si="39"/>
        <v>Kukulcania bajacaliMexicoBaja California SurSantiagoin house[N24.14264°, W110.31275°]H.W. Campbell15–18/VIII/1964CAS 9057585</v>
      </c>
      <c r="AC274" s="147" t="str">
        <f t="shared" si="33"/>
        <v>Kukulcania bajacaliMexicoBaja California SurSantiagoin house[N24.14264°, W110.31275°]H.W. Campbell15–18/VIII/1964</v>
      </c>
      <c r="AD274" s="11" t="str">
        <f t="shared" si="34"/>
        <v/>
      </c>
      <c r="AE274" s="11" t="str">
        <f t="array" ref="AE274">IF(ISBLANK(D274),"",IF(OR($H$2="y",$H$2="m"),IF(AA274=AA273,IF(OR(AB274=$AB$4:$AB273)=FALSE,AE273&amp;C274,AE273),"("&amp;C274)&amp;IF(AA274=AA275,IF(OR(AB275=$AB$4:$AB274)=FALSE,", ",""),") "),""))</f>
        <v/>
      </c>
      <c r="AF274" s="11" t="str">
        <f t="shared" si="35"/>
        <v/>
      </c>
      <c r="AG274" s="11" t="str">
        <f t="array" ref="AG274">IF(ISBLANK(D274),"",IF(OR($H$2="y",$H$2="m"),IF(AA274=AA273,IF(OR(AC274=$AC$4:$AC273)=FALSE,AG273&amp;AF274,AG273),"("&amp;AF274)&amp;IF(AA274=AA275,IF(OR(AC275=$AC$4:$AC274)=FALSE,", ",""),") "),""))</f>
        <v/>
      </c>
      <c r="AH274" s="10" t="str">
        <f>IF((ISBLANK(D274)),"",IF(D274=D273,AH273,"")&amp;IF(B273&lt;&gt;B274,((IF(ISBLANK(E274),$D$3&amp;"Non-type material: "&amp;$D$3,$D$3&amp;INDEX('type-categories'!$A$2:$B$100,MATCH(E274,'type-categories'!$A$2:$A$100,0),2)&amp;$D$3))),"")&amp;(IF(K274&lt;&gt;K273,$C$2&amp;K274&amp;$K$3&amp;$C$2&amp;" ",(IF(B274&lt;&gt;B273,$C$2&amp;K274&amp;$K$3&amp;$C$2&amp;" ",""))))&amp;(IF(L274="","",((IF(L274&lt;&gt;L273,$D$2&amp;L274&amp;$L$3&amp;$D$2&amp;" ",IF(B274&lt;&gt;B273,$D$2&amp;L274&amp;$L$3&amp;$D$2&amp;" ",""))))))&amp;(IF(M274="","",((IF(M274&lt;&gt;M273,$E$2&amp;M274&amp;$E$2&amp;","&amp;" ",IF(B274&lt;&gt;B273,$E$2&amp;M274&amp;$E$2&amp;",",""))))))&amp;(IF(N274="","",IF(N274&lt;&gt;N273,N274&amp;", ",IF(B274&lt;&gt;B273,N274&amp;", ",""))))&amp;(IF(ISBLANK(O274),"",(IF(O274&lt;&gt;O273,O274&amp;", ",IF(B274&lt;&gt;B273,O274&amp;", ","")))))&amp;(IF(ISBLANK(P274),"",(IF(P274&lt;&gt;P273,P274&amp;", ",IF(B274&lt;&gt;B273,P274&amp;", ",IF(Z274&lt;&gt;Z273,P274&amp;", ",""))))))&amp;(IF(ISBLANK(Q274),"",(IF(Q274&lt;&gt;Q273,Q274&amp;", ",IF(B274&lt;&gt;B273,Q274&amp;", ",IF(Z274&lt;&gt;Z273,Q274&amp;", ",""))))))&amp;(IF(ISBLANK(R274),"",(IF(R274&lt;&gt;R273,R274&amp;"m, ",IF(B274&lt;&gt;B273,R274&amp;"m, ",IF(Z274&lt;&gt;Z273,R274&amp;"m, ",""))))))&amp;IF(ISBLANK(S274),"",(IF(B274&lt;&gt;B273,S274&amp;", ",IF(S274&lt;&gt;S273,IF((Z274=Z273),"same locality "&amp;S274&amp;", ",S274&amp;", "),""))))&amp;(IF(ISBLANK(T274),"",(IF(T274&lt;&gt;T273,IF(ISBLANK(F$2),T274&amp;", ",T274&amp;" "&amp;F$2&amp;", "),(IF(B274&lt;&gt;B273,IF(ISBLANK(F$2),T274&amp;", ",T274&amp;" "&amp;F$2&amp;", "),(IF(Z274&lt;&gt;Z273,IF(ISBLANK(F$2),T274&amp;", ",T274&amp;" "&amp;F$2&amp;", "),IF((U274&lt;&gt;U273)*($G$2="Y"),"same collector, ","")))))))))&amp;(IF(ISBLANK(U274),"",(IF(U274&lt;&gt;U273,U274&amp;", ",(IF(B274&lt;&gt;B273,U274&amp;", ",IF(Z274&lt;&gt;Z273,U274&amp;", ",(IF(T274&lt;&gt;T273,IF((T274&lt;&gt;T273)*($G$2="Y"),"same date, ", ""),IF((T274=T273)*(U274=U273)*(S274&lt;&gt;S273)*($G$2="Y"),"same collector and date, ", ""))))))))))&amp;(IF(ISBLANK(V274),"",V274&amp;", "))&amp;IF((AA274&lt;&gt;AA275)*($H$2="y"),AD274&amp;AE274,IF((AA274&lt;&gt;AA275)*($H$2="m"),AD274&amp;AG274,IF(($H$2&lt;&gt;"m")*($H$2&lt;&gt;"Y"),(IF(F274=0,"",F274&amp;" "&amp;$F$4&amp;" "))&amp;(IF(G274=0,"",G274&amp;" "&amp;$G$4&amp;" "))&amp;(IF(H274=0,"",H274&amp;" "&amp;H$4&amp;" "))&amp;(IF(I274=0,"",I274&amp;" "&amp;$I$4&amp;" "))&amp;(IF(J274=0,"",J274&amp;" "&amp;$J$4&amp;" "))&amp;IF((ISBLANK(C274)),"","("&amp;C274&amp;")"),"")))&amp;IF((B274=B275)*(K274=K275)*(L274=L275)*(M274=M275),IF(($H$2&lt;&gt;"m")*($H$2&lt;&gt;"Y"), ", ", IF((ISNUMBER(FIND(")",AE274))), ", ", "")),IF((B274=B275)*(K274=K275)*(L274=L275),";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 (N23.3°, W109.3°), V. Roth coll., 10/II/1966, 1 #ff (AMNH ); &lt;italics&gt;Rancho Centenario&lt;italics&gt;, W of La Paz on road to Los Aripes, , [N24.14264°, W110.31275°], P.R. Craig &amp; D.L. Craig coll., 10/IX/1963, 1 #ff (CAS 9057634); &lt;italics&gt;S of El Cayuco "Fish Camp"&lt;italics&gt;, , (N24.57787°, W111.67742°), R. Mercurio &amp; M. Nashiguchi coll., 24/V/2004, 1 #ff (AMNH IFM-0053); &lt;italics&gt;Santiago&lt;italics&gt;, in house, , [N24.14264°, W110.31275°], H.W. Campbell coll., 15–18/VIII/1964, 1 #ff (CAS 9057585); </v>
      </c>
    </row>
    <row r="275" spans="1:34" s="1" customFormat="1" x14ac:dyDescent="0.25">
      <c r="A275" s="3">
        <f t="shared" si="36"/>
        <v>2</v>
      </c>
      <c r="B275" s="53" t="str">
        <f t="shared" si="40"/>
        <v>Kukulcania bajacali</v>
      </c>
      <c r="C275" s="60" t="s">
        <v>219</v>
      </c>
      <c r="D275" s="60" t="s">
        <v>208</v>
      </c>
      <c r="E275" s="60"/>
      <c r="F275" s="60">
        <v>0</v>
      </c>
      <c r="G275" s="60">
        <v>1</v>
      </c>
      <c r="H275" s="60">
        <v>0</v>
      </c>
      <c r="I275" s="60"/>
      <c r="J275" s="60"/>
      <c r="K275" s="60" t="s">
        <v>49</v>
      </c>
      <c r="L275" s="60" t="s">
        <v>395</v>
      </c>
      <c r="M275" s="60" t="s">
        <v>429</v>
      </c>
      <c r="N275" s="60" t="s">
        <v>436</v>
      </c>
      <c r="O275" s="61" t="s">
        <v>86</v>
      </c>
      <c r="P275" s="60" t="s">
        <v>82</v>
      </c>
      <c r="Q275" s="60" t="s">
        <v>432</v>
      </c>
      <c r="R275" s="60"/>
      <c r="S275" s="62" t="s">
        <v>437</v>
      </c>
      <c r="T275" s="60" t="s">
        <v>434</v>
      </c>
      <c r="U275" s="63" t="s">
        <v>438</v>
      </c>
      <c r="V275" s="60"/>
      <c r="W275" s="60" t="s">
        <v>86</v>
      </c>
      <c r="X275" s="147">
        <f ca="1">IF(ISBLANK(D275),"",IF('order-admin-units'!$I$1&lt;&gt;"y", "", IF((K275="")*(ISBLANK(D275)=FALSE), 'order-admin-units'!$B$1+1, VLOOKUP(K275, ordercountry, 2))))</f>
        <v>2</v>
      </c>
      <c r="Y275" s="147">
        <f ca="1">IF(ISBLANK(D275),"",IF('order-admin-units'!$I$1&lt;&gt;"y", "", IF(L275="", 'order-admin-units'!$B$2+1, VLOOKUP(K275&amp;"@"&amp;L275, orderadmin, 2))))</f>
        <v>7</v>
      </c>
      <c r="Z275" s="147" t="str">
        <f t="shared" si="37"/>
        <v>MexicoBaja California SurSierra de la LagunaLos Naranjos</v>
      </c>
      <c r="AA275" s="147" t="str">
        <f t="shared" si="38"/>
        <v>Kukulcania bajacaliMexicoBaja California SurSierra de la LagunaLos Naranjosunder rockshand collecting[N23.56667°, W110°, 600m]A. Cota30/IX/1988</v>
      </c>
      <c r="AB275" s="147" t="str">
        <f t="shared" si="39"/>
        <v>Kukulcania bajacaliMexicoBaja California SurSierra de la LagunaLos Naranjosunder rockshand collecting[N23.56667°, W110°, 600m]A. Cota30/IX/1988CAECIB 336</v>
      </c>
      <c r="AC275" s="147" t="str">
        <f t="shared" si="33"/>
        <v>Kukulcania bajacaliMexicoBaja California SurSierra de la LagunaLos Naranjosunder rockshand collecting[N23.56667°, W110°, 600m]A. Cota30/IX/1988</v>
      </c>
      <c r="AD275" s="11" t="str">
        <f t="shared" si="34"/>
        <v/>
      </c>
      <c r="AE275" s="11" t="str">
        <f t="array" ref="AE275">IF(ISBLANK(D275),"",IF(OR($H$2="y",$H$2="m"),IF(AA275=AA274,IF(OR(AB275=$AB$4:$AB274)=FALSE,AE274&amp;C275,AE274),"("&amp;C275)&amp;IF(AA275=AA276,IF(OR(AB276=$AB$4:$AB275)=FALSE,", ",""),") "),""))</f>
        <v/>
      </c>
      <c r="AF275" s="11" t="str">
        <f t="shared" si="35"/>
        <v/>
      </c>
      <c r="AG275" s="11" t="str">
        <f t="array" ref="AG275">IF(ISBLANK(D275),"",IF(OR($H$2="y",$H$2="m"),IF(AA275=AA274,IF(OR(AC275=$AC$4:$AC274)=FALSE,AG274&amp;AF275,AG274),"("&amp;AF275)&amp;IF(AA275=AA276,IF(OR(AC276=$AC$4:$AC275)=FALSE,", ",""),") "),""))</f>
        <v/>
      </c>
      <c r="AH275" s="10" t="str">
        <f>IF((ISBLANK(D275)),"",IF(D275=D274,AH274,"")&amp;IF(B274&lt;&gt;B275,((IF(ISBLANK(E275),$D$3&amp;"Non-type material: "&amp;$D$3,$D$3&amp;INDEX('type-categories'!$A$2:$B$100,MATCH(E275,'type-categories'!$A$2:$A$100,0),2)&amp;$D$3))),"")&amp;(IF(K275&lt;&gt;K274,$C$2&amp;K275&amp;$K$3&amp;$C$2&amp;" ",(IF(B275&lt;&gt;B274,$C$2&amp;K275&amp;$K$3&amp;$C$2&amp;" ",""))))&amp;(IF(L275="","",((IF(L275&lt;&gt;L274,$D$2&amp;L275&amp;$L$3&amp;$D$2&amp;" ",IF(B275&lt;&gt;B274,$D$2&amp;L275&amp;$L$3&amp;$D$2&amp;" ",""))))))&amp;(IF(M275="","",((IF(M275&lt;&gt;M274,$E$2&amp;M275&amp;$E$2&amp;","&amp;" ",IF(B275&lt;&gt;B274,$E$2&amp;M275&amp;$E$2&amp;",",""))))))&amp;(IF(N275="","",IF(N275&lt;&gt;N274,N275&amp;", ",IF(B275&lt;&gt;B274,N275&amp;", ",""))))&amp;(IF(ISBLANK(O275),"",(IF(O275&lt;&gt;O274,O275&amp;", ",IF(B275&lt;&gt;B274,O275&amp;", ","")))))&amp;(IF(ISBLANK(P275),"",(IF(P275&lt;&gt;P274,P275&amp;", ",IF(B275&lt;&gt;B274,P275&amp;", ",IF(Z275&lt;&gt;Z274,P275&amp;", ",""))))))&amp;(IF(ISBLANK(Q275),"",(IF(Q275&lt;&gt;Q274,Q275&amp;", ",IF(B275&lt;&gt;B274,Q275&amp;", ",IF(Z275&lt;&gt;Z274,Q275&amp;", ",""))))))&amp;(IF(ISBLANK(R275),"",(IF(R275&lt;&gt;R274,R275&amp;"m, ",IF(B275&lt;&gt;B274,R275&amp;"m, ",IF(Z275&lt;&gt;Z274,R275&amp;"m, ",""))))))&amp;IF(ISBLANK(S275),"",(IF(B275&lt;&gt;B274,S275&amp;", ",IF(S275&lt;&gt;S274,IF((Z275=Z274),"same locality "&amp;S275&amp;", ",S275&amp;", "),""))))&amp;(IF(ISBLANK(T275),"",(IF(T275&lt;&gt;T274,IF(ISBLANK(F$2),T275&amp;", ",T275&amp;" "&amp;F$2&amp;", "),(IF(B275&lt;&gt;B274,IF(ISBLANK(F$2),T275&amp;", ",T275&amp;" "&amp;F$2&amp;", "),(IF(Z275&lt;&gt;Z274,IF(ISBLANK(F$2),T275&amp;", ",T275&amp;" "&amp;F$2&amp;", "),IF((U275&lt;&gt;U274)*($G$2="Y"),"same collector, ","")))))))))&amp;(IF(ISBLANK(U275),"",(IF(U275&lt;&gt;U274,U275&amp;", ",(IF(B275&lt;&gt;B274,U275&amp;", ",IF(Z275&lt;&gt;Z274,U275&amp;", ",(IF(T275&lt;&gt;T274,IF((T275&lt;&gt;T274)*($G$2="Y"),"same date, ", ""),IF((T275=T274)*(U275=U274)*(S275&lt;&gt;S274)*($G$2="Y"),"same collector and date, ", ""))))))))))&amp;(IF(ISBLANK(V275),"",V275&amp;", "))&amp;IF((AA275&lt;&gt;AA276)*($H$2="y"),AD275&amp;AE275,IF((AA275&lt;&gt;AA276)*($H$2="m"),AD275&amp;AG275,IF(($H$2&lt;&gt;"m")*($H$2&lt;&gt;"Y"),(IF(F275=0,"",F275&amp;" "&amp;$F$4&amp;" "))&amp;(IF(G275=0,"",G275&amp;" "&amp;$G$4&amp;" "))&amp;(IF(H275=0,"",H275&amp;" "&amp;H$4&amp;" "))&amp;(IF(I275=0,"",I275&amp;" "&amp;$I$4&amp;" "))&amp;(IF(J275=0,"",J275&amp;" "&amp;$J$4&amp;" "))&amp;IF((ISBLANK(C275)),"","("&amp;C275&amp;")"),"")))&amp;IF((B275=B276)*(K275=K276)*(L275=L276)*(M275=M276),IF(($H$2&lt;&gt;"m")*($H$2&lt;&gt;"Y"), ", ", IF((ISNUMBER(FIND(")",AE275))), ", ", "")),IF((B275=B276)*(K275=K276)*(L275=L276),";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 (N23.3°, W109.3°), V. Roth coll., 10/II/1966, 1 #ff (AMNH ); &lt;italics&gt;Rancho Centenario&lt;italics&gt;, W of La Paz on road to Los Aripes, , [N24.14264°, W110.31275°], P.R. Craig &amp; D.L. Craig coll., 10/IX/1963, 1 #ff (CAS 9057634); &lt;italics&gt;S of El Cayuco "Fish Camp"&lt;italics&gt;, , (N24.57787°, W111.67742°), R. Mercurio &amp; M. Nashiguchi coll., 24/V/2004, 1 #ff (AMNH IFM-0053); &lt;italics&gt;Santiago&lt;italics&gt;, in house, , [N24.14264°, W110.31275°], H.W. Campbell coll., 15–18/VIII/1964, 1 #ff (CAS 9057585); &lt;italics&gt;Sierra de la Laguna&lt;italics&gt;, Los Naranjos, under rocks, hand collecting, [N23.56667°, W110°, 600m], A. Cota coll., 30/IX/1988, 1 #ff (CAECIB 336); </v>
      </c>
    </row>
    <row r="276" spans="1:34" s="1" customFormat="1" x14ac:dyDescent="0.25">
      <c r="A276" s="3">
        <f t="shared" si="36"/>
        <v>2</v>
      </c>
      <c r="B276" s="53" t="str">
        <f t="shared" si="40"/>
        <v>Kukulcania bajacali</v>
      </c>
      <c r="C276" s="60" t="s">
        <v>220</v>
      </c>
      <c r="D276" s="60" t="s">
        <v>208</v>
      </c>
      <c r="E276" s="60"/>
      <c r="F276" s="60">
        <v>0</v>
      </c>
      <c r="G276" s="60">
        <v>1</v>
      </c>
      <c r="H276" s="60">
        <v>0</v>
      </c>
      <c r="I276" s="60"/>
      <c r="J276" s="60"/>
      <c r="K276" s="60" t="s">
        <v>49</v>
      </c>
      <c r="L276" s="60" t="s">
        <v>395</v>
      </c>
      <c r="M276" s="60" t="s">
        <v>439</v>
      </c>
      <c r="N276" s="60" t="s">
        <v>440</v>
      </c>
      <c r="O276" s="61" t="s">
        <v>86</v>
      </c>
      <c r="P276" s="60"/>
      <c r="Q276" s="60" t="s">
        <v>86</v>
      </c>
      <c r="R276" s="60"/>
      <c r="S276" s="62" t="s">
        <v>441</v>
      </c>
      <c r="T276" s="60" t="s">
        <v>442</v>
      </c>
      <c r="U276" s="63" t="s">
        <v>443</v>
      </c>
      <c r="V276" s="60"/>
      <c r="W276" s="60" t="s">
        <v>86</v>
      </c>
      <c r="X276" s="147">
        <f ca="1">IF(ISBLANK(D276),"",IF('order-admin-units'!$I$1&lt;&gt;"y", "", IF((K276="")*(ISBLANK(D276)=FALSE), 'order-admin-units'!$B$1+1, VLOOKUP(K276, ordercountry, 2))))</f>
        <v>2</v>
      </c>
      <c r="Y276" s="147">
        <f ca="1">IF(ISBLANK(D276),"",IF('order-admin-units'!$I$1&lt;&gt;"y", "", IF(L276="", 'order-admin-units'!$B$2+1, VLOOKUP(K276&amp;"@"&amp;L276, orderadmin, 2))))</f>
        <v>7</v>
      </c>
      <c r="Z276" s="147" t="str">
        <f t="shared" si="37"/>
        <v>MexicoBaja California SurSierra de las Cacachilasnear Rancho Al Chivato</v>
      </c>
      <c r="AA276" s="147" t="str">
        <f t="shared" si="38"/>
        <v>Kukulcania bajacaliMexicoBaja California SurSierra de las Cacachilasnear Rancho Al Chivato[N24.10449°, W110.12541°, 487m]M.L. Jiménez &amp; J. Maya5/XI/2013</v>
      </c>
      <c r="AB276" s="147" t="str">
        <f t="shared" si="39"/>
        <v>Kukulcania bajacaliMexicoBaja California SurSierra de las Cacachilasnear Rancho Al Chivato[N24.10449°, W110.12541°, 487m]M.L. Jiménez &amp; J. Maya5/XI/2013CAECIB IFM-1540</v>
      </c>
      <c r="AC276" s="147" t="str">
        <f t="shared" si="33"/>
        <v>Kukulcania bajacaliMexicoBaja California SurSierra de las Cacachilasnear Rancho Al Chivato[N24.10449°, W110.12541°, 487m]M.L. Jiménez &amp; J. Maya5/XI/2013</v>
      </c>
      <c r="AD276" s="11" t="str">
        <f t="shared" si="34"/>
        <v/>
      </c>
      <c r="AE276" s="11" t="str">
        <f t="array" ref="AE276">IF(ISBLANK(D276),"",IF(OR($H$2="y",$H$2="m"),IF(AA276=AA275,IF(OR(AB276=$AB$4:$AB275)=FALSE,AE275&amp;C276,AE275),"("&amp;C276)&amp;IF(AA276=AA277,IF(OR(AB277=$AB$4:$AB276)=FALSE,", ",""),") "),""))</f>
        <v/>
      </c>
      <c r="AF276" s="11" t="str">
        <f t="shared" si="35"/>
        <v/>
      </c>
      <c r="AG276" s="11" t="str">
        <f t="array" ref="AG276">IF(ISBLANK(D276),"",IF(OR($H$2="y",$H$2="m"),IF(AA276=AA275,IF(OR(AC276=$AC$4:$AC275)=FALSE,AG275&amp;AF276,AG275),"("&amp;AF276)&amp;IF(AA276=AA277,IF(OR(AC277=$AC$4:$AC276)=FALSE,", ",""),") "),""))</f>
        <v/>
      </c>
      <c r="AH276" s="10" t="str">
        <f>IF((ISBLANK(D276)),"",IF(D276=D275,AH275,"")&amp;IF(B275&lt;&gt;B276,((IF(ISBLANK(E276),$D$3&amp;"Non-type material: "&amp;$D$3,$D$3&amp;INDEX('type-categories'!$A$2:$B$100,MATCH(E276,'type-categories'!$A$2:$A$100,0),2)&amp;$D$3))),"")&amp;(IF(K276&lt;&gt;K275,$C$2&amp;K276&amp;$K$3&amp;$C$2&amp;" ",(IF(B276&lt;&gt;B275,$C$2&amp;K276&amp;$K$3&amp;$C$2&amp;" ",""))))&amp;(IF(L276="","",((IF(L276&lt;&gt;L275,$D$2&amp;L276&amp;$L$3&amp;$D$2&amp;" ",IF(B276&lt;&gt;B275,$D$2&amp;L276&amp;$L$3&amp;$D$2&amp;" ",""))))))&amp;(IF(M276="","",((IF(M276&lt;&gt;M275,$E$2&amp;M276&amp;$E$2&amp;","&amp;" ",IF(B276&lt;&gt;B275,$E$2&amp;M276&amp;$E$2&amp;",",""))))))&amp;(IF(N276="","",IF(N276&lt;&gt;N275,N276&amp;", ",IF(B276&lt;&gt;B275,N276&amp;", ",""))))&amp;(IF(ISBLANK(O276),"",(IF(O276&lt;&gt;O275,O276&amp;", ",IF(B276&lt;&gt;B275,O276&amp;", ","")))))&amp;(IF(ISBLANK(P276),"",(IF(P276&lt;&gt;P275,P276&amp;", ",IF(B276&lt;&gt;B275,P276&amp;", ",IF(Z276&lt;&gt;Z275,P276&amp;", ",""))))))&amp;(IF(ISBLANK(Q276),"",(IF(Q276&lt;&gt;Q275,Q276&amp;", ",IF(B276&lt;&gt;B275,Q276&amp;", ",IF(Z276&lt;&gt;Z275,Q276&amp;", ",""))))))&amp;(IF(ISBLANK(R276),"",(IF(R276&lt;&gt;R275,R276&amp;"m, ",IF(B276&lt;&gt;B275,R276&amp;"m, ",IF(Z276&lt;&gt;Z275,R276&amp;"m, ",""))))))&amp;IF(ISBLANK(S276),"",(IF(B276&lt;&gt;B275,S276&amp;", ",IF(S276&lt;&gt;S275,IF((Z276=Z275),"same locality "&amp;S276&amp;", ",S276&amp;", "),""))))&amp;(IF(ISBLANK(T276),"",(IF(T276&lt;&gt;T275,IF(ISBLANK(F$2),T276&amp;", ",T276&amp;" "&amp;F$2&amp;", "),(IF(B276&lt;&gt;B275,IF(ISBLANK(F$2),T276&amp;", ",T276&amp;" "&amp;F$2&amp;", "),(IF(Z276&lt;&gt;Z275,IF(ISBLANK(F$2),T276&amp;", ",T276&amp;" "&amp;F$2&amp;", "),IF((U276&lt;&gt;U275)*($G$2="Y"),"same collector, ","")))))))))&amp;(IF(ISBLANK(U276),"",(IF(U276&lt;&gt;U275,U276&amp;", ",(IF(B276&lt;&gt;B275,U276&amp;", ",IF(Z276&lt;&gt;Z275,U276&amp;", ",(IF(T276&lt;&gt;T275,IF((T276&lt;&gt;T275)*($G$2="Y"),"same date, ", ""),IF((T276=T275)*(U276=U275)*(S276&lt;&gt;S275)*($G$2="Y"),"same collector and date, ", ""))))))))))&amp;(IF(ISBLANK(V276),"",V276&amp;", "))&amp;IF((AA276&lt;&gt;AA277)*($H$2="y"),AD276&amp;AE276,IF((AA276&lt;&gt;AA277)*($H$2="m"),AD276&amp;AG276,IF(($H$2&lt;&gt;"m")*($H$2&lt;&gt;"Y"),(IF(F276=0,"",F276&amp;" "&amp;$F$4&amp;" "))&amp;(IF(G276=0,"",G276&amp;" "&amp;$G$4&amp;" "))&amp;(IF(H276=0,"",H276&amp;" "&amp;H$4&amp;" "))&amp;(IF(I276=0,"",I276&amp;" "&amp;$I$4&amp;" "))&amp;(IF(J276=0,"",J276&amp;" "&amp;$J$4&amp;" "))&amp;IF((ISBLANK(C276)),"","("&amp;C276&amp;")"),"")))&amp;IF((B276=B277)*(K276=K277)*(L276=L277)*(M276=M277),IF(($H$2&lt;&gt;"m")*($H$2&lt;&gt;"Y"), ", ", IF((ISNUMBER(FIND(")",AE276))), ", ", "")),IF((B276=B277)*(K276=K277)*(L276=L277),";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 (N23.3°, W109.3°), V. Roth coll., 10/II/1966, 1 #ff (AMNH ); &lt;italics&gt;Rancho Centenario&lt;italics&gt;, W of La Paz on road to Los Aripes, , [N24.14264°, W110.31275°], P.R. Craig &amp; D.L. Craig coll., 10/IX/1963, 1 #ff (CAS 9057634); &lt;italics&gt;S of El Cayuco "Fish Camp"&lt;italics&gt;, , (N24.57787°, W111.67742°), R. Mercurio &amp; M. Nashiguchi coll., 24/V/2004, 1 #ff (AMNH IFM-0053); &lt;italics&gt;Santiago&lt;italics&gt;, in house, , [N24.14264°, W110.31275°], H.W. Campbell coll., 15–18/VIII/1964, 1 #ff (CAS 9057585); &lt;italics&gt;Sierra de la Laguna&lt;italics&gt;, Los Naranjos, under rocks, hand collecting, [N23.56667°, W110°, 600m], A. Cota coll., 30/IX/1988, 1 #ff (CAECIB 336); &lt;italics&gt;Sierra de las Cacachilas&lt;italics&gt;, near Rancho Al Chivato, , [N24.10449°, W110.12541°, 487m], M.L. Jiménez &amp; J. Maya coll., 5/XI/2013, 1 #ff (CAECIB IFM-1540); </v>
      </c>
    </row>
    <row r="277" spans="1:34" s="1" customFormat="1" x14ac:dyDescent="0.25">
      <c r="A277" s="3">
        <f t="shared" si="36"/>
        <v>2</v>
      </c>
      <c r="B277" s="53" t="str">
        <f t="shared" si="40"/>
        <v>Kukulcania bajacali</v>
      </c>
      <c r="C277" s="57" t="s">
        <v>353</v>
      </c>
      <c r="D277" s="57" t="s">
        <v>208</v>
      </c>
      <c r="E277" s="57"/>
      <c r="F277" s="57">
        <v>0</v>
      </c>
      <c r="G277" s="57">
        <v>3</v>
      </c>
      <c r="H277" s="57">
        <v>0</v>
      </c>
      <c r="I277" s="57"/>
      <c r="J277" s="57"/>
      <c r="K277" s="57" t="s">
        <v>49</v>
      </c>
      <c r="L277" s="57" t="s">
        <v>395</v>
      </c>
      <c r="M277" s="54" t="s">
        <v>1328</v>
      </c>
      <c r="N277" s="57" t="s">
        <v>86</v>
      </c>
      <c r="O277" s="58" t="s">
        <v>86</v>
      </c>
      <c r="P277" s="58"/>
      <c r="Q277" s="58" t="s">
        <v>86</v>
      </c>
      <c r="R277" s="58"/>
      <c r="S277" s="54" t="s">
        <v>1329</v>
      </c>
      <c r="T277" s="57" t="s">
        <v>1326</v>
      </c>
      <c r="U277" s="57" t="s">
        <v>1330</v>
      </c>
      <c r="V277" s="57"/>
      <c r="W277" s="57" t="s">
        <v>834</v>
      </c>
      <c r="X277" s="147">
        <f ca="1">IF(ISBLANK(D277),"",IF('order-admin-units'!$I$1&lt;&gt;"y", "", IF((K277="")*(ISBLANK(D277)=FALSE), 'order-admin-units'!$B$1+1, VLOOKUP(K277, ordercountry, 2))))</f>
        <v>2</v>
      </c>
      <c r="Y277" s="147">
        <f ca="1">IF(ISBLANK(D277),"",IF('order-admin-units'!$I$1&lt;&gt;"y", "", IF(L277="", 'order-admin-units'!$B$2+1, VLOOKUP(K277&amp;"@"&amp;L277, orderadmin, 2))))</f>
        <v>7</v>
      </c>
      <c r="Z277" s="147" t="str">
        <f t="shared" si="37"/>
        <v>MexicoBaja California Surwest side of Santiago</v>
      </c>
      <c r="AA277" s="147" t="str">
        <f t="shared" si="38"/>
        <v>Kukulcania bajacaliMexicoBaja California Surwest side of Santiago[N23.48194°, W109.71833°]H.W. Campbell14/VIII/1964</v>
      </c>
      <c r="AB277" s="147" t="str">
        <f t="shared" si="39"/>
        <v>Kukulcania bajacaliMexicoBaja California Surwest side of Santiago[N23.48194°, W109.71833°]H.W. Campbell14/VIII/1964CAS 9057600</v>
      </c>
      <c r="AC277" s="147" t="str">
        <f t="shared" si="33"/>
        <v>Kukulcania bajacaliMexicoBaja California Surwest side of Santiago[N23.48194°, W109.71833°]H.W. Campbell14/VIII/1964</v>
      </c>
      <c r="AD277" s="11" t="str">
        <f t="shared" si="34"/>
        <v/>
      </c>
      <c r="AE277" s="11" t="str">
        <f t="array" ref="AE277">IF(ISBLANK(D277),"",IF(OR($H$2="y",$H$2="m"),IF(AA277=AA276,IF(OR(AB277=$AB$4:$AB276)=FALSE,AE276&amp;C277,AE276),"("&amp;C277)&amp;IF(AA277=AA278,IF(OR(AB278=$AB$4:$AB277)=FALSE,", ",""),") "),""))</f>
        <v/>
      </c>
      <c r="AF277" s="11" t="str">
        <f t="shared" si="35"/>
        <v/>
      </c>
      <c r="AG277" s="11" t="str">
        <f t="array" ref="AG277">IF(ISBLANK(D277),"",IF(OR($H$2="y",$H$2="m"),IF(AA277=AA276,IF(OR(AC277=$AC$4:$AC276)=FALSE,AG276&amp;AF277,AG276),"("&amp;AF277)&amp;IF(AA277=AA278,IF(OR(AC278=$AC$4:$AC277)=FALSE,", ",""),") "),""))</f>
        <v/>
      </c>
      <c r="AH277" s="10" t="str">
        <f>IF((ISBLANK(D277)),"",IF(D277=D276,AH276,"")&amp;IF(B276&lt;&gt;B277,((IF(ISBLANK(E277),$D$3&amp;"Non-type material: "&amp;$D$3,$D$3&amp;INDEX('type-categories'!$A$2:$B$100,MATCH(E277,'type-categories'!$A$2:$A$100,0),2)&amp;$D$3))),"")&amp;(IF(K277&lt;&gt;K276,$C$2&amp;K277&amp;$K$3&amp;$C$2&amp;" ",(IF(B277&lt;&gt;B276,$C$2&amp;K277&amp;$K$3&amp;$C$2&amp;" ",""))))&amp;(IF(L277="","",((IF(L277&lt;&gt;L276,$D$2&amp;L277&amp;$L$3&amp;$D$2&amp;" ",IF(B277&lt;&gt;B276,$D$2&amp;L277&amp;$L$3&amp;$D$2&amp;" ",""))))))&amp;(IF(M277="","",((IF(M277&lt;&gt;M276,$E$2&amp;M277&amp;$E$2&amp;","&amp;" ",IF(B277&lt;&gt;B276,$E$2&amp;M277&amp;$E$2&amp;",",""))))))&amp;(IF(N277="","",IF(N277&lt;&gt;N276,N277&amp;", ",IF(B277&lt;&gt;B276,N277&amp;", ",""))))&amp;(IF(ISBLANK(O277),"",(IF(O277&lt;&gt;O276,O277&amp;", ",IF(B277&lt;&gt;B276,O277&amp;", ","")))))&amp;(IF(ISBLANK(P277),"",(IF(P277&lt;&gt;P276,P277&amp;", ",IF(B277&lt;&gt;B276,P277&amp;", ",IF(Z277&lt;&gt;Z276,P277&amp;", ",""))))))&amp;(IF(ISBLANK(Q277),"",(IF(Q277&lt;&gt;Q276,Q277&amp;", ",IF(B277&lt;&gt;B276,Q277&amp;", ",IF(Z277&lt;&gt;Z276,Q277&amp;", ",""))))))&amp;(IF(ISBLANK(R277),"",(IF(R277&lt;&gt;R276,R277&amp;"m, ",IF(B277&lt;&gt;B276,R277&amp;"m, ",IF(Z277&lt;&gt;Z276,R277&amp;"m, ",""))))))&amp;IF(ISBLANK(S277),"",(IF(B277&lt;&gt;B276,S277&amp;", ",IF(S277&lt;&gt;S276,IF((Z277=Z276),"same locality "&amp;S277&amp;", ",S277&amp;", "),""))))&amp;(IF(ISBLANK(T277),"",(IF(T277&lt;&gt;T276,IF(ISBLANK(F$2),T277&amp;", ",T277&amp;" "&amp;F$2&amp;", "),(IF(B277&lt;&gt;B276,IF(ISBLANK(F$2),T277&amp;", ",T277&amp;" "&amp;F$2&amp;", "),(IF(Z277&lt;&gt;Z276,IF(ISBLANK(F$2),T277&amp;", ",T277&amp;" "&amp;F$2&amp;", "),IF((U277&lt;&gt;U276)*($G$2="Y"),"same collector, ","")))))))))&amp;(IF(ISBLANK(U277),"",(IF(U277&lt;&gt;U276,U277&amp;", ",(IF(B277&lt;&gt;B276,U277&amp;", ",IF(Z277&lt;&gt;Z276,U277&amp;", ",(IF(T277&lt;&gt;T276,IF((T277&lt;&gt;T276)*($G$2="Y"),"same date, ", ""),IF((T277=T276)*(U277=U276)*(S277&lt;&gt;S276)*($G$2="Y"),"same collector and date, ", ""))))))))))&amp;(IF(ISBLANK(V277),"",V277&amp;", "))&amp;IF((AA277&lt;&gt;AA278)*($H$2="y"),AD277&amp;AE277,IF((AA277&lt;&gt;AA278)*($H$2="m"),AD277&amp;AG277,IF(($H$2&lt;&gt;"m")*($H$2&lt;&gt;"Y"),(IF(F277=0,"",F277&amp;" "&amp;$F$4&amp;" "))&amp;(IF(G277=0,"",G277&amp;" "&amp;$G$4&amp;" "))&amp;(IF(H277=0,"",H277&amp;" "&amp;H$4&amp;" "))&amp;(IF(I277=0,"",I277&amp;" "&amp;$I$4&amp;" "))&amp;(IF(J277=0,"",J277&amp;" "&amp;$J$4&amp;" "))&amp;IF((ISBLANK(C277)),"","("&amp;C277&amp;")"),"")))&amp;IF((B277=B278)*(K277=K278)*(L277=L278)*(M277=M278),IF(($H$2&lt;&gt;"m")*($H$2&lt;&gt;"Y"), ", ", IF((ISNUMBER(FIND(")",AE277))), ", ", "")),IF((B277=B278)*(K277=K278)*(L277=L278),";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 (N23.3°, W109.3°), V. Roth coll., 10/II/1966, 1 #ff (AMNH ); &lt;italics&gt;Rancho Centenario&lt;italics&gt;, W of La Paz on road to Los Aripes, , [N24.14264°, W110.31275°], P.R. Craig &amp; D.L. Craig coll., 10/IX/1963, 1 #ff (CAS 9057634); &lt;italics&gt;S of El Cayuco "Fish Camp"&lt;italics&gt;, , (N24.57787°, W111.67742°), R. Mercurio &amp; M. Nashiguchi coll., 24/V/2004, 1 #ff (AMNH IFM-0053); &lt;italics&gt;Santiago&lt;italics&gt;, in house, , [N24.14264°, W110.31275°], H.W. Campbell coll., 15–18/VIII/1964, 1 #ff (CAS 9057585); &lt;italics&gt;Sierra de la Laguna&lt;italics&gt;, Los Naranjos, under rocks, hand collecting, [N23.56667°, W110°, 600m], A. Cota coll., 30/IX/1988, 1 #ff (CAECIB 336); &lt;italics&gt;Sierra de las Cacachilas&lt;italics&gt;, near Rancho Al Chivato, , [N24.10449°, W110.12541°, 487m], M.L. Jiménez &amp; J. Maya coll., 5/XI/2013, 1 #ff (CAECIB IFM-1540); &lt;italics&gt;west side of Santiago&lt;italics&gt;, , [N23.48194°, W109.71833°], H.W. Campbell coll., 14/VIII/1964, 3 #ff (CAS 9057600). </v>
      </c>
    </row>
    <row r="278" spans="1:34" s="1" customFormat="1" x14ac:dyDescent="0.25">
      <c r="A278" s="3">
        <f t="shared" si="36"/>
        <v>2</v>
      </c>
      <c r="B278" s="53" t="str">
        <f t="shared" si="40"/>
        <v>Kukulcania bajacali</v>
      </c>
      <c r="C278" s="57" t="s">
        <v>234</v>
      </c>
      <c r="D278" s="57" t="s">
        <v>208</v>
      </c>
      <c r="E278" s="57"/>
      <c r="F278" s="57">
        <v>0</v>
      </c>
      <c r="G278" s="57">
        <v>1</v>
      </c>
      <c r="H278" s="57">
        <v>0</v>
      </c>
      <c r="I278" s="57"/>
      <c r="J278" s="57"/>
      <c r="K278" s="57" t="s">
        <v>366</v>
      </c>
      <c r="L278" s="57" t="s">
        <v>79</v>
      </c>
      <c r="M278" s="54" t="s">
        <v>1331</v>
      </c>
      <c r="N278" s="57" t="s">
        <v>86</v>
      </c>
      <c r="O278" s="58" t="s">
        <v>86</v>
      </c>
      <c r="P278" s="58"/>
      <c r="Q278" s="58" t="s">
        <v>86</v>
      </c>
      <c r="R278" s="58"/>
      <c r="S278" s="54" t="s">
        <v>86</v>
      </c>
      <c r="T278" s="57" t="s">
        <v>477</v>
      </c>
      <c r="U278" s="57" t="s">
        <v>86</v>
      </c>
      <c r="V278" s="57"/>
      <c r="W278" s="57" t="s">
        <v>478</v>
      </c>
      <c r="X278" s="147">
        <f ca="1">IF(ISBLANK(D278),"",IF('order-admin-units'!$I$1&lt;&gt;"y", "", IF((K278="")*(ISBLANK(D278)=FALSE), 'order-admin-units'!$B$1+1, VLOOKUP(K278, ordercountry, 2))))</f>
        <v>1</v>
      </c>
      <c r="Y278" s="147">
        <f ca="1">IF(ISBLANK(D278),"",IF('order-admin-units'!$I$1&lt;&gt;"y", "", IF(L278="", 'order-admin-units'!$B$2+1, VLOOKUP(K278&amp;"@"&amp;L278, orderadmin, 2))))</f>
        <v>4</v>
      </c>
      <c r="Z278" s="147" t="str">
        <f t="shared" si="37"/>
        <v>USAArizonaWilliams</v>
      </c>
      <c r="AA278" s="147" t="str">
        <f t="shared" si="38"/>
        <v>Kukulcania bajacaliUSAArizonaWilliamsMarx Collection</v>
      </c>
      <c r="AB278" s="147" t="str">
        <f t="shared" si="39"/>
        <v xml:space="preserve">Kukulcania bajacaliUSAArizonaWilliamsMarx CollectionUSNM </v>
      </c>
      <c r="AC278" s="147" t="str">
        <f t="shared" si="33"/>
        <v>Kukulcania bajacaliUSAArizonaWilliamsMarx Collection</v>
      </c>
      <c r="AD278" s="11" t="str">
        <f t="shared" si="34"/>
        <v/>
      </c>
      <c r="AE278" s="11" t="str">
        <f t="array" ref="AE278">IF(ISBLANK(D278),"",IF(OR($H$2="y",$H$2="m"),IF(AA278=AA277,IF(OR(AB278=$AB$4:$AB277)=FALSE,AE277&amp;C278,AE277),"("&amp;C278)&amp;IF(AA278=AA279,IF(OR(AB279=$AB$4:$AB278)=FALSE,", ",""),") "),""))</f>
        <v/>
      </c>
      <c r="AF278" s="11" t="str">
        <f t="shared" si="35"/>
        <v/>
      </c>
      <c r="AG278" s="11" t="str">
        <f t="array" ref="AG278">IF(ISBLANK(D278),"",IF(OR($H$2="y",$H$2="m"),IF(AA278=AA277,IF(OR(AC278=$AC$4:$AC277)=FALSE,AG277&amp;AF278,AG277),"("&amp;AF278)&amp;IF(AA278=AA279,IF(OR(AC279=$AC$4:$AC278)=FALSE,", ",""),") "),""))</f>
        <v/>
      </c>
      <c r="AH278" s="10" t="str">
        <f>IF((ISBLANK(D278)),"",IF(D278=D277,AH277,"")&amp;IF(B277&lt;&gt;B278,((IF(ISBLANK(E278),$D$3&amp;"Non-type material: "&amp;$D$3,$D$3&amp;INDEX('type-categories'!$A$2:$B$100,MATCH(E278,'type-categories'!$A$2:$A$100,0),2)&amp;$D$3))),"")&amp;(IF(K278&lt;&gt;K277,$C$2&amp;K278&amp;$K$3&amp;$C$2&amp;" ",(IF(B278&lt;&gt;B277,$C$2&amp;K278&amp;$K$3&amp;$C$2&amp;" ",""))))&amp;(IF(L278="","",((IF(L278&lt;&gt;L277,$D$2&amp;L278&amp;$L$3&amp;$D$2&amp;" ",IF(B278&lt;&gt;B277,$D$2&amp;L278&amp;$L$3&amp;$D$2&amp;" ",""))))))&amp;(IF(M278="","",((IF(M278&lt;&gt;M277,$E$2&amp;M278&amp;$E$2&amp;","&amp;" ",IF(B278&lt;&gt;B277,$E$2&amp;M278&amp;$E$2&amp;",",""))))))&amp;(IF(N278="","",IF(N278&lt;&gt;N277,N278&amp;", ",IF(B278&lt;&gt;B277,N278&amp;", ",""))))&amp;(IF(ISBLANK(O278),"",(IF(O278&lt;&gt;O277,O278&amp;", ",IF(B278&lt;&gt;B277,O278&amp;", ","")))))&amp;(IF(ISBLANK(P278),"",(IF(P278&lt;&gt;P277,P278&amp;", ",IF(B278&lt;&gt;B277,P278&amp;", ",IF(Z278&lt;&gt;Z277,P278&amp;", ",""))))))&amp;(IF(ISBLANK(Q278),"",(IF(Q278&lt;&gt;Q277,Q278&amp;", ",IF(B278&lt;&gt;B277,Q278&amp;", ",IF(Z278&lt;&gt;Z277,Q278&amp;", ",""))))))&amp;(IF(ISBLANK(R278),"",(IF(R278&lt;&gt;R277,R278&amp;"m, ",IF(B278&lt;&gt;B277,R278&amp;"m, ",IF(Z278&lt;&gt;Z277,R278&amp;"m, ",""))))))&amp;IF(ISBLANK(S278),"",(IF(B278&lt;&gt;B277,S278&amp;", ",IF(S278&lt;&gt;S277,IF((Z278=Z277),"same locality "&amp;S278&amp;", ",S278&amp;", "),""))))&amp;(IF(ISBLANK(T278),"",(IF(T278&lt;&gt;T277,IF(ISBLANK(F$2),T278&amp;", ",T278&amp;" "&amp;F$2&amp;", "),(IF(B278&lt;&gt;B277,IF(ISBLANK(F$2),T278&amp;", ",T278&amp;" "&amp;F$2&amp;", "),(IF(Z278&lt;&gt;Z277,IF(ISBLANK(F$2),T278&amp;", ",T278&amp;" "&amp;F$2&amp;", "),IF((U278&lt;&gt;U277)*($G$2="Y"),"same collector, ","")))))))))&amp;(IF(ISBLANK(U278),"",(IF(U278&lt;&gt;U277,U278&amp;", ",(IF(B278&lt;&gt;B277,U278&amp;", ",IF(Z278&lt;&gt;Z277,U278&amp;", ",(IF(T278&lt;&gt;T277,IF((T278&lt;&gt;T277)*($G$2="Y"),"same date, ", ""),IF((T278=T277)*(U278=U277)*(S278&lt;&gt;S277)*($G$2="Y"),"same collector and date, ", ""))))))))))&amp;(IF(ISBLANK(V278),"",V278&amp;", "))&amp;IF((AA278&lt;&gt;AA279)*($H$2="y"),AD278&amp;AE278,IF((AA278&lt;&gt;AA279)*($H$2="m"),AD278&amp;AG278,IF(($H$2&lt;&gt;"m")*($H$2&lt;&gt;"Y"),(IF(F278=0,"",F278&amp;" "&amp;$F$4&amp;" "))&amp;(IF(G278=0,"",G278&amp;" "&amp;$G$4&amp;" "))&amp;(IF(H278=0,"",H278&amp;" "&amp;H$4&amp;" "))&amp;(IF(I278=0,"",I278&amp;" "&amp;$I$4&amp;" "))&amp;(IF(J278=0,"",J278&amp;" "&amp;$J$4&amp;" "))&amp;IF((ISBLANK(C278)),"","("&amp;C278&amp;")"),"")))&amp;IF((B278=B279)*(K278=K279)*(L278=L279)*(M278=M279),IF(($H$2&lt;&gt;"m")*($H$2&lt;&gt;"Y"), ", ", IF((ISNUMBER(FIND(")",AE278))), ", ", "")),IF((B278=B279)*(K278=K279)*(L278=L279),"; ",". ")))</f>
        <v xml:space="preserve">&lt;boldsmallcaps&gt;Holotype: &lt;boldsmallcaps&gt;&lt;boldsmallcaps&gt;Mexico.&lt;boldsmallcaps&gt; &lt;bold&gt;Baja California Sur:&lt;bold&gt; &lt;italics&gt;Sierra de la Laguna&lt;italics&gt;, Agua de La Palma, , low jungle, hand collecting, [N23.56667°, W110°, 150m], A. Cota coll., 11/XII/1986, 1 #ff (CAECIB 342). &lt;boldsmallcaps&gt;Paratypes: &lt;boldsmallcaps&gt;&lt;boldsmallcaps&gt;Mexico.&lt;boldsmallcaps&gt; &lt;bold&gt;Baja California Sur:&lt;bold&gt; &lt;italics&gt;Comitán&lt;italics&gt;, , , [N24.13151°, W110.42446°], M. Jiménez coll., 2/X/1986, 1 #m (AMNH ). &lt;boldsmallcaps&gt;Non-type material: &lt;boldsmallcaps&gt;&lt;boldsmallcaps&gt;Mexico.&lt;boldsmallcaps&gt; &lt;bold&gt;Baja California:&lt;bold&gt; &lt;italics&gt;Cabo Pulmo&lt;italics&gt;, Cerro Cuevoso, , [N23.43636°, W109.42963°], I. La Rivers coll., 26/III/1947, 1 #ff (UCB ); &lt;italics&gt;San José del Cabo&lt;italics&gt;, , [N23.06366°, W109.70244°], Eisen &amp; Vaslet coll., , 6 #ff 3 imm. (MCZ 145412), N. Banks coll., 1896, 1 #ff (MCZ 145411). &lt;bold&gt;Baja California Sur:&lt;bold&gt; , , V. Roth coll., 5–8/II/1966, 2 #ff several imm. (AMNH ); &lt;italics&gt;1.5 mile NE Punta Palmilla&lt;italics&gt;, , [N23.01058°, W109.71676°], S.C. Willians et al. coll., 16/VII/1968, 1 #ff (AMNH ); &lt;italics&gt;12 miles NE Cabo San Lucas&lt;italics&gt;, in palm oasis, , [N22.98916°, W109.75131°], V. Roth coll., 7/II/1966, 2 #ff 1 imm. (AMNH ); &lt;italics&gt;24 miles N Miraflores&lt;italics&gt;, , [N23.69759°, W109.74241°], V. Roth coll., 10/II/1966, 1 #ff (CAS 9060683); &lt;italics&gt;25 km E Cabo San Lucas&lt;italics&gt;, , [N23.01487°, W109.72488°], C. Griswold &amp; L. Vincent coll., 16/XII/1977, 1 #ff (UCB ); &lt;italics&gt;44 km W La Paz&lt;italics&gt;, at 0.2 km S km 44 on Highway 1, , [N24.08966°, W110.69957°], D. Weissman, R. Love, V. Lee &amp; C. Mullinex coll., 31/XII/1978, 1 #ff (CAS 9060634); &lt;italics&gt;5 miles W Mission San Luis Gonzaga&lt;italics&gt;, , [N24.90802°, W111.29087°], V. Roth coll., 14/II/1966, 2 #ff (CAS 9060676); &lt;italics&gt;6 miles E Cabo San Lucas&lt;italics&gt;, night collecting, [N22.89053°, W109.91674°, 107m], J.V. Olmstead coll., 14/I/1974, 1 #ff 2 imm. (AMNH ); &lt;italics&gt;8 km S Miraflores&lt;italics&gt;, road to Las Casitas, , [N23.30636°, W109.76754°], C. Griswold &amp; L. Vincent coll., 15/XII/1977, 2 #ff (UCB ); &lt;italics&gt;8 miles S El Crucero&lt;italics&gt;, , [N25.03953°, W111.65788°], V. Roth coll., 12/II/1966, 1 #ff (AMNH ); &lt;italics&gt;8 miles SE La Paz&lt;italics&gt;, , [N24.06244°, W110.18285°, 305m], E.L. Sleeper &amp; F.J. Moore coll., 13/X/1968, 1 #ff (CAS 9060627), 1 #ff (CAS 9060677); &lt;italics&gt;Bahía de La Paz&lt;italics&gt;, Isla Gaviota, , [N24.14264°, W110.31275°], B. Osorio y Tafall coll., 17/V/1944, 1 #ff (AMNH ); &lt;italics&gt;Boca de la Sierra&lt;italics&gt;, , [N23.38607°, W109.81647°], HWC coll., 12/VIII/1964, 1 #ff (CAS 9057581); &lt;italics&gt;Cabo San Lucas&lt;italics&gt;, under litter on sand dunes, , [N22.89053°, W109.91674°], P. Rude coll., 31/XII/1978, 2 #ff (UCB ), T. Craig coll., 5/III/1928, 1 #ff (CAS 9060631); &lt;italics&gt;Comitán&lt;italics&gt;, , [N24.13151°, W110.42446°], M. Jiménez coll., 30/IX/1986, 1 #ff (AMNH ); &lt;italics&gt;El Cien&lt;italics&gt;, , , , 1 #ff (CAS 9060645), 1 #ff (CAS 9060648); &lt;italics&gt;La Paz&lt;italics&gt;, ,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 (N23.3°, W109.3°), V. Roth coll., 10/II/1966, 1 #ff (AMNH ); &lt;italics&gt;Rancho Centenario&lt;italics&gt;, W of La Paz on road to Los Aripes, , [N24.14264°, W110.31275°], P.R. Craig &amp; D.L. Craig coll., 10/IX/1963, 1 #ff (CAS 9057634); &lt;italics&gt;S of El Cayuco "Fish Camp"&lt;italics&gt;, , (N24.57787°, W111.67742°), R. Mercurio &amp; M. Nashiguchi coll., 24/V/2004, 1 #ff (AMNH IFM-0053); &lt;italics&gt;Santiago&lt;italics&gt;, in house, , [N24.14264°, W110.31275°], H.W. Campbell coll., 15–18/VIII/1964, 1 #ff (CAS 9057585); &lt;italics&gt;Sierra de la Laguna&lt;italics&gt;, Los Naranjos, under rocks, hand collecting, [N23.56667°, W110°, 600m], A. Cota coll., 30/IX/1988, 1 #ff (CAECIB 336); &lt;italics&gt;Sierra de las Cacachilas&lt;italics&gt;, near Rancho Al Chivato, , [N24.10449°, W110.12541°, 487m], M.L. Jiménez &amp; J. Maya coll., 5/XI/2013, 1 #ff (CAECIB IFM-1540); &lt;italics&gt;west side of Santiago&lt;italics&gt;, , [N23.48194°, W109.71833°], H.W. Campbell coll., 14/VIII/1964, 3 #ff (CAS 9057600). &lt;boldsmallcaps&gt;USA.&lt;boldsmallcaps&gt; &lt;bold&gt;Arizona:&lt;bold&gt; &lt;italics&gt;Williams&lt;italics&gt;, , , Marx Collection coll., , 1 #ff (USNM ). </v>
      </c>
    </row>
    <row r="279" spans="1:34" s="1" customFormat="1" x14ac:dyDescent="0.25">
      <c r="A279" s="3">
        <f t="shared" si="36"/>
        <v>3</v>
      </c>
      <c r="B279" s="53" t="str">
        <f t="shared" si="40"/>
        <v>Kukulcania benitaht</v>
      </c>
      <c r="C279" s="54" t="s">
        <v>225</v>
      </c>
      <c r="D279" s="60" t="s">
        <v>222</v>
      </c>
      <c r="E279" s="60" t="s">
        <v>133</v>
      </c>
      <c r="F279" s="54">
        <v>0</v>
      </c>
      <c r="G279" s="54">
        <v>1</v>
      </c>
      <c r="H279" s="54">
        <v>0</v>
      </c>
      <c r="I279" s="54"/>
      <c r="J279" s="54"/>
      <c r="K279" s="54" t="s">
        <v>49</v>
      </c>
      <c r="L279" s="54" t="s">
        <v>383</v>
      </c>
      <c r="M279" s="54" t="s">
        <v>449</v>
      </c>
      <c r="N279" s="54" t="s">
        <v>454</v>
      </c>
      <c r="O279" s="54" t="s">
        <v>86</v>
      </c>
      <c r="P279" s="54"/>
      <c r="Q279" s="54" t="s">
        <v>86</v>
      </c>
      <c r="R279" s="54"/>
      <c r="S279" s="54" t="s">
        <v>455</v>
      </c>
      <c r="T279" s="54" t="s">
        <v>456</v>
      </c>
      <c r="U279" s="54" t="s">
        <v>457</v>
      </c>
      <c r="V279" s="54"/>
      <c r="W279" s="54" t="s">
        <v>86</v>
      </c>
      <c r="X279" s="147">
        <f ca="1">IF(ISBLANK(D279),"",IF('order-admin-units'!$I$1&lt;&gt;"y", "", IF((K279="")*(ISBLANK(D279)=FALSE), 'order-admin-units'!$B$1+1, VLOOKUP(K279, ordercountry, 2))))</f>
        <v>2</v>
      </c>
      <c r="Y279" s="147">
        <f ca="1">IF(ISBLANK(D279),"",IF('order-admin-units'!$I$1&lt;&gt;"y", "", IF(L279="", 'order-admin-units'!$B$2+1, VLOOKUP(K279&amp;"@"&amp;L279, orderadmin, 2))))</f>
        <v>1</v>
      </c>
      <c r="Z279" s="147" t="str">
        <f t="shared" si="37"/>
        <v>MexicoBaja CaliforniaIslas San BenitoMiddle Island</v>
      </c>
      <c r="AA279" s="147" t="str">
        <f t="shared" si="38"/>
        <v>Kukulcania benitahtMexicoBaja CaliforniaIslas San BenitoMiddle Island[N28.31048°, W115.56785°]S.C. Willians9/IV/1981</v>
      </c>
      <c r="AB279" s="147" t="str">
        <f t="shared" si="39"/>
        <v>Kukulcania benitahtMexicoBaja CaliforniaIslas San BenitoMiddle Island[N28.31048°, W115.56785°]S.C. Willians9/IV/1981CAS 9060671</v>
      </c>
      <c r="AC279" s="147" t="str">
        <f t="shared" si="33"/>
        <v>Kukulcania benitahtMexicoBaja CaliforniaIslas San BenitoMiddle Island[N28.31048°, W115.56785°]S.C. Willians9/IV/1981</v>
      </c>
      <c r="AD279" s="11" t="str">
        <f t="shared" si="34"/>
        <v/>
      </c>
      <c r="AE279" s="11" t="str">
        <f t="array" ref="AE279">IF(ISBLANK(D279),"",IF(OR($H$2="y",$H$2="m"),IF(AA279=AA278,IF(OR(AB279=$AB$4:$AB278)=FALSE,AE278&amp;C279,AE278),"("&amp;C279)&amp;IF(AA279=AA280,IF(OR(AB280=$AB$4:$AB279)=FALSE,", ",""),") "),""))</f>
        <v/>
      </c>
      <c r="AF279" s="11" t="str">
        <f t="shared" si="35"/>
        <v/>
      </c>
      <c r="AG279" s="11" t="str">
        <f t="array" ref="AG279">IF(ISBLANK(D279),"",IF(OR($H$2="y",$H$2="m"),IF(AA279=AA278,IF(OR(AC279=$AC$4:$AC278)=FALSE,AG278&amp;AF279,AG278),"("&amp;AF279)&amp;IF(AA279=AA280,IF(OR(AC280=$AC$4:$AC279)=FALSE,", ",""),") "),""))</f>
        <v/>
      </c>
      <c r="AH279" s="10" t="str">
        <f>IF((ISBLANK(D279)),"",IF(D279=D278,AH278,"")&amp;IF(B278&lt;&gt;B279,((IF(ISBLANK(E279),$D$3&amp;"Non-type material: "&amp;$D$3,$D$3&amp;INDEX('type-categories'!$A$2:$B$100,MATCH(E279,'type-categories'!$A$2:$A$100,0),2)&amp;$D$3))),"")&amp;(IF(K279&lt;&gt;K278,$C$2&amp;K279&amp;$K$3&amp;$C$2&amp;" ",(IF(B279&lt;&gt;B278,$C$2&amp;K279&amp;$K$3&amp;$C$2&amp;" ",""))))&amp;(IF(L279="","",((IF(L279&lt;&gt;L278,$D$2&amp;L279&amp;$L$3&amp;$D$2&amp;" ",IF(B279&lt;&gt;B278,$D$2&amp;L279&amp;$L$3&amp;$D$2&amp;" ",""))))))&amp;(IF(M279="","",((IF(M279&lt;&gt;M278,$E$2&amp;M279&amp;$E$2&amp;","&amp;" ",IF(B279&lt;&gt;B278,$E$2&amp;M279&amp;$E$2&amp;",",""))))))&amp;(IF(N279="","",IF(N279&lt;&gt;N278,N279&amp;", ",IF(B279&lt;&gt;B278,N279&amp;", ",""))))&amp;(IF(ISBLANK(O279),"",(IF(O279&lt;&gt;O278,O279&amp;", ",IF(B279&lt;&gt;B278,O279&amp;", ","")))))&amp;(IF(ISBLANK(P279),"",(IF(P279&lt;&gt;P278,P279&amp;", ",IF(B279&lt;&gt;B278,P279&amp;", ",IF(Z279&lt;&gt;Z278,P279&amp;", ",""))))))&amp;(IF(ISBLANK(Q279),"",(IF(Q279&lt;&gt;Q278,Q279&amp;", ",IF(B279&lt;&gt;B278,Q279&amp;", ",IF(Z279&lt;&gt;Z278,Q279&amp;", ",""))))))&amp;(IF(ISBLANK(R279),"",(IF(R279&lt;&gt;R278,R279&amp;"m, ",IF(B279&lt;&gt;B278,R279&amp;"m, ",IF(Z279&lt;&gt;Z278,R279&amp;"m, ",""))))))&amp;IF(ISBLANK(S279),"",(IF(B279&lt;&gt;B278,S279&amp;", ",IF(S279&lt;&gt;S278,IF((Z279=Z278),"same locality "&amp;S279&amp;", ",S279&amp;", "),""))))&amp;(IF(ISBLANK(T279),"",(IF(T279&lt;&gt;T278,IF(ISBLANK(F$2),T279&amp;", ",T279&amp;" "&amp;F$2&amp;", "),(IF(B279&lt;&gt;B278,IF(ISBLANK(F$2),T279&amp;", ",T279&amp;" "&amp;F$2&amp;", "),(IF(Z279&lt;&gt;Z278,IF(ISBLANK(F$2),T279&amp;", ",T279&amp;" "&amp;F$2&amp;", "),IF((U279&lt;&gt;U278)*($G$2="Y"),"same collector, ","")))))))))&amp;(IF(ISBLANK(U279),"",(IF(U279&lt;&gt;U278,U279&amp;", ",(IF(B279&lt;&gt;B278,U279&amp;", ",IF(Z279&lt;&gt;Z278,U279&amp;", ",(IF(T279&lt;&gt;T278,IF((T279&lt;&gt;T278)*($G$2="Y"),"same date, ", ""),IF((T279=T278)*(U279=U278)*(S279&lt;&gt;S278)*($G$2="Y"),"same collector and date, ", ""))))))))))&amp;(IF(ISBLANK(V279),"",V279&amp;", "))&amp;IF((AA279&lt;&gt;AA280)*($H$2="y"),AD279&amp;AE279,IF((AA279&lt;&gt;AA280)*($H$2="m"),AD279&amp;AG279,IF(($H$2&lt;&gt;"m")*($H$2&lt;&gt;"Y"),(IF(F279=0,"",F279&amp;" "&amp;$F$4&amp;" "))&amp;(IF(G279=0,"",G279&amp;" "&amp;$G$4&amp;" "))&amp;(IF(H279=0,"",H279&amp;" "&amp;H$4&amp;" "))&amp;(IF(I279=0,"",I279&amp;" "&amp;$I$4&amp;" "))&amp;(IF(J279=0,"",J279&amp;" "&amp;$J$4&amp;" "))&amp;IF((ISBLANK(C279)),"","("&amp;C279&amp;")"),"")))&amp;IF((B279=B280)*(K279=K280)*(L279=L280)*(M279=M280),IF(($H$2&lt;&gt;"m")*($H$2&lt;&gt;"Y"), ", ", IF((ISNUMBER(FIND(")",AE279))), ", ", "")),IF((B279=B280)*(K279=K280)*(L279=L280),"; ",". ")))</f>
        <v xml:space="preserve">&lt;boldsmallcaps&gt;Holotype: &lt;boldsmallcaps&gt;&lt;boldsmallcaps&gt;Mexico.&lt;boldsmallcaps&gt; &lt;bold&gt;Baja California:&lt;bold&gt; &lt;italics&gt;Islas San Benito&lt;italics&gt;, Middle Island, , , [N28.31048°, W115.56785°], S.C. Willians coll., 9/IV/1981, 1 #ff (CAS 9060671). </v>
      </c>
    </row>
    <row r="280" spans="1:34" s="1" customFormat="1" x14ac:dyDescent="0.25">
      <c r="A280" s="3">
        <f t="shared" si="36"/>
        <v>3</v>
      </c>
      <c r="B280" s="53" t="str">
        <f t="shared" si="40"/>
        <v>Kukulcania benitapt</v>
      </c>
      <c r="C280" s="54" t="s">
        <v>221</v>
      </c>
      <c r="D280" s="60" t="s">
        <v>222</v>
      </c>
      <c r="E280" s="60" t="s">
        <v>134</v>
      </c>
      <c r="F280" s="54">
        <v>0</v>
      </c>
      <c r="G280" s="54">
        <v>1</v>
      </c>
      <c r="H280" s="54">
        <v>0</v>
      </c>
      <c r="I280" s="54"/>
      <c r="J280" s="54"/>
      <c r="K280" s="54" t="s">
        <v>49</v>
      </c>
      <c r="L280" s="54" t="s">
        <v>383</v>
      </c>
      <c r="M280" s="54" t="s">
        <v>444</v>
      </c>
      <c r="N280" s="54" t="s">
        <v>86</v>
      </c>
      <c r="O280" s="54" t="s">
        <v>86</v>
      </c>
      <c r="P280" s="54"/>
      <c r="Q280" s="54" t="s">
        <v>86</v>
      </c>
      <c r="R280" s="54"/>
      <c r="S280" s="54" t="s">
        <v>445</v>
      </c>
      <c r="T280" s="54" t="s">
        <v>446</v>
      </c>
      <c r="U280" s="54" t="s">
        <v>447</v>
      </c>
      <c r="V280" s="54"/>
      <c r="W280" s="54" t="s">
        <v>448</v>
      </c>
      <c r="X280" s="147">
        <f ca="1">IF(ISBLANK(D280),"",IF('order-admin-units'!$I$1&lt;&gt;"y", "", IF((K280="")*(ISBLANK(D280)=FALSE), 'order-admin-units'!$B$1+1, VLOOKUP(K280, ordercountry, 2))))</f>
        <v>2</v>
      </c>
      <c r="Y280" s="147">
        <f ca="1">IF(ISBLANK(D280),"",IF('order-admin-units'!$I$1&lt;&gt;"y", "", IF(L280="", 'order-admin-units'!$B$2+1, VLOOKUP(K280&amp;"@"&amp;L280, orderadmin, 2))))</f>
        <v>1</v>
      </c>
      <c r="Z280" s="147" t="str">
        <f t="shared" si="37"/>
        <v>MexicoBaja CaliforniaIsla San Benitos</v>
      </c>
      <c r="AA280" s="147" t="str">
        <f t="shared" si="38"/>
        <v>Kukulcania benitaptMexicoBaja CaliforniaIsla San Benitos[N28.30245°, W115.54299°]T. Cozana27/XII/1971</v>
      </c>
      <c r="AB280" s="147" t="str">
        <f t="shared" si="39"/>
        <v>Kukulcania benitaptMexicoBaja CaliforniaIsla San Benitos[N28.30245°, W115.54299°]T. Cozana27/XII/1971USNM IFM-1277</v>
      </c>
      <c r="AC280" s="147" t="str">
        <f t="shared" si="33"/>
        <v>Kukulcania benitaptMexicoBaja CaliforniaIsla San Benitos[N28.30245°, W115.54299°]T. Cozana27/XII/1971</v>
      </c>
      <c r="AD280" s="11" t="str">
        <f t="shared" si="34"/>
        <v/>
      </c>
      <c r="AE280" s="11" t="str">
        <f t="array" ref="AE280">IF(ISBLANK(D280),"",IF(OR($H$2="y",$H$2="m"),IF(AA280=AA279,IF(OR(AB280=$AB$4:$AB279)=FALSE,AE279&amp;C280,AE279),"("&amp;C280)&amp;IF(AA280=AA281,IF(OR(AB281=$AB$4:$AB280)=FALSE,", ",""),") "),""))</f>
        <v/>
      </c>
      <c r="AF280" s="11" t="str">
        <f t="shared" si="35"/>
        <v/>
      </c>
      <c r="AG280" s="11" t="str">
        <f t="array" ref="AG280">IF(ISBLANK(D280),"",IF(OR($H$2="y",$H$2="m"),IF(AA280=AA279,IF(OR(AC280=$AC$4:$AC279)=FALSE,AG279&amp;AF280,AG279),"("&amp;AF280)&amp;IF(AA280=AA281,IF(OR(AC281=$AC$4:$AC280)=FALSE,", ",""),") "),""))</f>
        <v/>
      </c>
      <c r="AH280" s="10" t="str">
        <f>IF((ISBLANK(D280)),"",IF(D280=D279,AH279,"")&amp;IF(B279&lt;&gt;B280,((IF(ISBLANK(E280),$D$3&amp;"Non-type material: "&amp;$D$3,$D$3&amp;INDEX('type-categories'!$A$2:$B$100,MATCH(E280,'type-categories'!$A$2:$A$100,0),2)&amp;$D$3))),"")&amp;(IF(K280&lt;&gt;K279,$C$2&amp;K280&amp;$K$3&amp;$C$2&amp;" ",(IF(B280&lt;&gt;B279,$C$2&amp;K280&amp;$K$3&amp;$C$2&amp;" ",""))))&amp;(IF(L280="","",((IF(L280&lt;&gt;L279,$D$2&amp;L280&amp;$L$3&amp;$D$2&amp;" ",IF(B280&lt;&gt;B279,$D$2&amp;L280&amp;$L$3&amp;$D$2&amp;" ",""))))))&amp;(IF(M280="","",((IF(M280&lt;&gt;M279,$E$2&amp;M280&amp;$E$2&amp;","&amp;" ",IF(B280&lt;&gt;B279,$E$2&amp;M280&amp;$E$2&amp;",",""))))))&amp;(IF(N280="","",IF(N280&lt;&gt;N279,N280&amp;", ",IF(B280&lt;&gt;B279,N280&amp;", ",""))))&amp;(IF(ISBLANK(O280),"",(IF(O280&lt;&gt;O279,O280&amp;", ",IF(B280&lt;&gt;B279,O280&amp;", ","")))))&amp;(IF(ISBLANK(P280),"",(IF(P280&lt;&gt;P279,P280&amp;", ",IF(B280&lt;&gt;B279,P280&amp;", ",IF(Z280&lt;&gt;Z279,P280&amp;", ",""))))))&amp;(IF(ISBLANK(Q280),"",(IF(Q280&lt;&gt;Q279,Q280&amp;", ",IF(B280&lt;&gt;B279,Q280&amp;", ",IF(Z280&lt;&gt;Z279,Q280&amp;", ",""))))))&amp;(IF(ISBLANK(R280),"",(IF(R280&lt;&gt;R279,R280&amp;"m, ",IF(B280&lt;&gt;B279,R280&amp;"m, ",IF(Z280&lt;&gt;Z279,R280&amp;"m, ",""))))))&amp;IF(ISBLANK(S280),"",(IF(B280&lt;&gt;B279,S280&amp;", ",IF(S280&lt;&gt;S279,IF((Z280=Z279),"same locality "&amp;S280&amp;", ",S280&amp;", "),""))))&amp;(IF(ISBLANK(T280),"",(IF(T280&lt;&gt;T279,IF(ISBLANK(F$2),T280&amp;", ",T280&amp;" "&amp;F$2&amp;", "),(IF(B280&lt;&gt;B279,IF(ISBLANK(F$2),T280&amp;", ",T280&amp;" "&amp;F$2&amp;", "),(IF(Z280&lt;&gt;Z279,IF(ISBLANK(F$2),T280&amp;", ",T280&amp;" "&amp;F$2&amp;", "),IF((U280&lt;&gt;U279)*($G$2="Y"),"same collector, ","")))))))))&amp;(IF(ISBLANK(U280),"",(IF(U280&lt;&gt;U279,U280&amp;", ",(IF(B280&lt;&gt;B279,U280&amp;", ",IF(Z280&lt;&gt;Z279,U280&amp;", ",(IF(T280&lt;&gt;T279,IF((T280&lt;&gt;T279)*($G$2="Y"),"same date, ", ""),IF((T280=T279)*(U280=U279)*(S280&lt;&gt;S279)*($G$2="Y"),"same collector and date, ", ""))))))))))&amp;(IF(ISBLANK(V280),"",V280&amp;", "))&amp;IF((AA280&lt;&gt;AA281)*($H$2="y"),AD280&amp;AE280,IF((AA280&lt;&gt;AA281)*($H$2="m"),AD280&amp;AG280,IF(($H$2&lt;&gt;"m")*($H$2&lt;&gt;"Y"),(IF(F280=0,"",F280&amp;" "&amp;$F$4&amp;" "))&amp;(IF(G280=0,"",G280&amp;" "&amp;$G$4&amp;" "))&amp;(IF(H280=0,"",H280&amp;" "&amp;H$4&amp;" "))&amp;(IF(I280=0,"",I280&amp;" "&amp;$I$4&amp;" "))&amp;(IF(J280=0,"",J280&amp;" "&amp;$J$4&amp;" "))&amp;IF((ISBLANK(C280)),"","("&amp;C280&amp;")"),"")))&amp;IF((B280=B281)*(K280=K281)*(L280=L281)*(M280=M281),IF(($H$2&lt;&gt;"m")*($H$2&lt;&gt;"Y"), ", ", IF((ISNUMBER(FIND(")",AE280))), ", ", "")),IF((B280=B281)*(K280=K281)*(L280=L281),"; ",". ")))</f>
        <v xml:space="preserve">&lt;boldsmallcaps&gt;Holotype: &lt;boldsmallcaps&gt;&lt;boldsmallcaps&gt;Mexico.&lt;boldsmallcaps&gt; &lt;bold&gt;Baja California:&lt;bold&gt; &lt;italics&gt;Islas San Benito&lt;italics&gt;, Middle Island, , , [N28.31048°, W115.56785°], S.C. Willians coll., 9/IV/1981, 1 #ff (CAS 9060671). &lt;boldsmallcaps&gt;Paratypes: &lt;boldsmallcaps&gt;&lt;boldsmallcaps&gt;Mexico.&lt;boldsmallcaps&gt; &lt;bold&gt;Baja California:&lt;bold&gt; &lt;italics&gt;Isla San Benitos&lt;italics&gt;, , , [N28.30245°, W115.54299°], T. Cozana coll., 27/XII/1971, 1 #ff (USNM IFM-1277); </v>
      </c>
    </row>
    <row r="281" spans="1:34" s="1" customFormat="1" x14ac:dyDescent="0.25">
      <c r="A281" s="3">
        <f t="shared" si="36"/>
        <v>3</v>
      </c>
      <c r="B281" s="53" t="str">
        <f t="shared" si="40"/>
        <v>Kukulcania benitapt</v>
      </c>
      <c r="C281" s="57" t="s">
        <v>223</v>
      </c>
      <c r="D281" s="60" t="s">
        <v>222</v>
      </c>
      <c r="E281" s="60" t="s">
        <v>134</v>
      </c>
      <c r="F281" s="57">
        <v>0</v>
      </c>
      <c r="G281" s="57">
        <v>1</v>
      </c>
      <c r="H281" s="57">
        <v>1</v>
      </c>
      <c r="I281" s="57"/>
      <c r="J281" s="57"/>
      <c r="K281" s="57" t="s">
        <v>49</v>
      </c>
      <c r="L281" s="57" t="s">
        <v>383</v>
      </c>
      <c r="M281" s="57" t="s">
        <v>449</v>
      </c>
      <c r="N281" s="57" t="s">
        <v>450</v>
      </c>
      <c r="O281" s="57" t="s">
        <v>86</v>
      </c>
      <c r="P281" s="57"/>
      <c r="Q281" s="57" t="s">
        <v>86</v>
      </c>
      <c r="R281" s="57"/>
      <c r="S281" s="54" t="s">
        <v>451</v>
      </c>
      <c r="T281" s="57" t="s">
        <v>452</v>
      </c>
      <c r="U281" s="57" t="s">
        <v>453</v>
      </c>
      <c r="V281" s="57"/>
      <c r="W281" s="57" t="s">
        <v>86</v>
      </c>
      <c r="X281" s="147">
        <f ca="1">IF(ISBLANK(D281),"",IF('order-admin-units'!$I$1&lt;&gt;"y", "", IF((K281="")*(ISBLANK(D281)=FALSE), 'order-admin-units'!$B$1+1, VLOOKUP(K281, ordercountry, 2))))</f>
        <v>2</v>
      </c>
      <c r="Y281" s="147">
        <f ca="1">IF(ISBLANK(D281),"",IF('order-admin-units'!$I$1&lt;&gt;"y", "", IF(L281="", 'order-admin-units'!$B$2+1, VLOOKUP(K281&amp;"@"&amp;L281, orderadmin, 2))))</f>
        <v>1</v>
      </c>
      <c r="Z281" s="147" t="str">
        <f t="shared" si="37"/>
        <v>MexicoBaja CaliforniaIslas San BenitoBenitos del Oeste</v>
      </c>
      <c r="AA281" s="147" t="str">
        <f t="shared" si="38"/>
        <v>Kukulcania benitaptMexicoBaja CaliforniaIslas San BenitoBenitos del Oeste[N28.3021°, W115.58734°]D.C. Lightfoot &amp; V.F. Lee4/VII/1983</v>
      </c>
      <c r="AB281" s="147" t="str">
        <f t="shared" si="39"/>
        <v>Kukulcania benitaptMexicoBaja CaliforniaIslas San BenitoBenitos del Oeste[N28.3021°, W115.58734°]D.C. Lightfoot &amp; V.F. Lee4/VII/1983CAS 9060684</v>
      </c>
      <c r="AC281" s="147" t="str">
        <f t="shared" si="33"/>
        <v>Kukulcania benitaptMexicoBaja CaliforniaIslas San BenitoBenitos del Oeste[N28.3021°, W115.58734°]D.C. Lightfoot &amp; V.F. Lee4/VII/1983</v>
      </c>
      <c r="AD281" s="11" t="str">
        <f t="shared" si="34"/>
        <v/>
      </c>
      <c r="AE281" s="11" t="str">
        <f t="array" ref="AE281">IF(ISBLANK(D281),"",IF(OR($H$2="y",$H$2="m"),IF(AA281=AA280,IF(OR(AB281=$AB$4:$AB280)=FALSE,AE280&amp;C281,AE280),"("&amp;C281)&amp;IF(AA281=AA282,IF(OR(AB282=$AB$4:$AB281)=FALSE,", ",""),") "),""))</f>
        <v/>
      </c>
      <c r="AF281" s="11" t="str">
        <f t="shared" si="35"/>
        <v/>
      </c>
      <c r="AG281" s="11" t="str">
        <f t="array" ref="AG281">IF(ISBLANK(D281),"",IF(OR($H$2="y",$H$2="m"),IF(AA281=AA280,IF(OR(AC281=$AC$4:$AC280)=FALSE,AG280&amp;AF281,AG280),"("&amp;AF281)&amp;IF(AA281=AA282,IF(OR(AC282=$AC$4:$AC281)=FALSE,", ",""),") "),""))</f>
        <v/>
      </c>
      <c r="AH281" s="10" t="str">
        <f>IF((ISBLANK(D281)),"",IF(D281=D280,AH280,"")&amp;IF(B280&lt;&gt;B281,((IF(ISBLANK(E281),$D$3&amp;"Non-type material: "&amp;$D$3,$D$3&amp;INDEX('type-categories'!$A$2:$B$100,MATCH(E281,'type-categories'!$A$2:$A$100,0),2)&amp;$D$3))),"")&amp;(IF(K281&lt;&gt;K280,$C$2&amp;K281&amp;$K$3&amp;$C$2&amp;" ",(IF(B281&lt;&gt;B280,$C$2&amp;K281&amp;$K$3&amp;$C$2&amp;" ",""))))&amp;(IF(L281="","",((IF(L281&lt;&gt;L280,$D$2&amp;L281&amp;$L$3&amp;$D$2&amp;" ",IF(B281&lt;&gt;B280,$D$2&amp;L281&amp;$L$3&amp;$D$2&amp;" ",""))))))&amp;(IF(M281="","",((IF(M281&lt;&gt;M280,$E$2&amp;M281&amp;$E$2&amp;","&amp;" ",IF(B281&lt;&gt;B280,$E$2&amp;M281&amp;$E$2&amp;",",""))))))&amp;(IF(N281="","",IF(N281&lt;&gt;N280,N281&amp;", ",IF(B281&lt;&gt;B280,N281&amp;", ",""))))&amp;(IF(ISBLANK(O281),"",(IF(O281&lt;&gt;O280,O281&amp;", ",IF(B281&lt;&gt;B280,O281&amp;", ","")))))&amp;(IF(ISBLANK(P281),"",(IF(P281&lt;&gt;P280,P281&amp;", ",IF(B281&lt;&gt;B280,P281&amp;", ",IF(Z281&lt;&gt;Z280,P281&amp;", ",""))))))&amp;(IF(ISBLANK(Q281),"",(IF(Q281&lt;&gt;Q280,Q281&amp;", ",IF(B281&lt;&gt;B280,Q281&amp;", ",IF(Z281&lt;&gt;Z280,Q281&amp;", ",""))))))&amp;(IF(ISBLANK(R281),"",(IF(R281&lt;&gt;R280,R281&amp;"m, ",IF(B281&lt;&gt;B280,R281&amp;"m, ",IF(Z281&lt;&gt;Z280,R281&amp;"m, ",""))))))&amp;IF(ISBLANK(S281),"",(IF(B281&lt;&gt;B280,S281&amp;", ",IF(S281&lt;&gt;S280,IF((Z281=Z280),"same locality "&amp;S281&amp;", ",S281&amp;", "),""))))&amp;(IF(ISBLANK(T281),"",(IF(T281&lt;&gt;T280,IF(ISBLANK(F$2),T281&amp;", ",T281&amp;" "&amp;F$2&amp;", "),(IF(B281&lt;&gt;B280,IF(ISBLANK(F$2),T281&amp;", ",T281&amp;" "&amp;F$2&amp;", "),(IF(Z281&lt;&gt;Z280,IF(ISBLANK(F$2),T281&amp;", ",T281&amp;" "&amp;F$2&amp;", "),IF((U281&lt;&gt;U280)*($G$2="Y"),"same collector, ","")))))))))&amp;(IF(ISBLANK(U281),"",(IF(U281&lt;&gt;U280,U281&amp;", ",(IF(B281&lt;&gt;B280,U281&amp;", ",IF(Z281&lt;&gt;Z280,U281&amp;", ",(IF(T281&lt;&gt;T280,IF((T281&lt;&gt;T280)*($G$2="Y"),"same date, ", ""),IF((T281=T280)*(U281=U280)*(S281&lt;&gt;S280)*($G$2="Y"),"same collector and date, ", ""))))))))))&amp;(IF(ISBLANK(V281),"",V281&amp;", "))&amp;IF((AA281&lt;&gt;AA282)*($H$2="y"),AD281&amp;AE281,IF((AA281&lt;&gt;AA282)*($H$2="m"),AD281&amp;AG281,IF(($H$2&lt;&gt;"m")*($H$2&lt;&gt;"Y"),(IF(F281=0,"",F281&amp;" "&amp;$F$4&amp;" "))&amp;(IF(G281=0,"",G281&amp;" "&amp;$G$4&amp;" "))&amp;(IF(H281=0,"",H281&amp;" "&amp;H$4&amp;" "))&amp;(IF(I281=0,"",I281&amp;" "&amp;$I$4&amp;" "))&amp;(IF(J281=0,"",J281&amp;" "&amp;$J$4&amp;" "))&amp;IF((ISBLANK(C281)),"","("&amp;C281&amp;")"),"")))&amp;IF((B281=B282)*(K281=K282)*(L281=L282)*(M281=M282),IF(($H$2&lt;&gt;"m")*($H$2&lt;&gt;"Y"), ", ", IF((ISNUMBER(FIND(")",AE281))), ", ", "")),IF((B281=B282)*(K281=K282)*(L281=L282),"; ",". ")))</f>
        <v xml:space="preserve">&lt;boldsmallcaps&gt;Holotype: &lt;boldsmallcaps&gt;&lt;boldsmallcaps&gt;Mexico.&lt;boldsmallcaps&gt; &lt;bold&gt;Baja California:&lt;bold&gt; &lt;italics&gt;Islas San Benito&lt;italics&gt;, Middle Island, , , [N28.31048°, W115.56785°], S.C. Willians coll., 9/IV/1981, 1 #ff (CAS 9060671). &lt;boldsmallcaps&gt;Paratypes: &lt;boldsmallcaps&gt;&lt;boldsmallcaps&gt;Mexico.&lt;boldsmallcaps&gt; &lt;bold&gt;Baja California:&lt;bold&gt; &lt;italics&gt;Isla San Benitos&lt;italics&gt;, , , [N28.30245°, W115.54299°], T. Cozana coll., 27/XII/1971, 1 #ff (USNM IFM-1277); &lt;italics&gt;Islas San Benito&lt;italics&gt;, Benitos del Oeste, , [N28.3021°, W115.58734°], D.C. Lightfoot &amp; V.F. Lee coll., 4/VII/1983, 1 #ff 1 imm. (CAS 9060684), </v>
      </c>
    </row>
    <row r="282" spans="1:34" s="1" customFormat="1" x14ac:dyDescent="0.25">
      <c r="A282" s="3">
        <f t="shared" si="36"/>
        <v>3</v>
      </c>
      <c r="B282" s="53" t="str">
        <f t="shared" si="40"/>
        <v>Kukulcania benitapt</v>
      </c>
      <c r="C282" s="57" t="s">
        <v>224</v>
      </c>
      <c r="D282" s="60" t="s">
        <v>222</v>
      </c>
      <c r="E282" s="60" t="s">
        <v>134</v>
      </c>
      <c r="F282" s="57">
        <v>0</v>
      </c>
      <c r="G282" s="57">
        <v>1</v>
      </c>
      <c r="H282" s="57">
        <v>0</v>
      </c>
      <c r="I282" s="57"/>
      <c r="J282" s="57"/>
      <c r="K282" s="57" t="s">
        <v>49</v>
      </c>
      <c r="L282" s="57" t="s">
        <v>383</v>
      </c>
      <c r="M282" s="57" t="s">
        <v>449</v>
      </c>
      <c r="N282" s="57" t="s">
        <v>454</v>
      </c>
      <c r="O282" s="57" t="s">
        <v>86</v>
      </c>
      <c r="P282" s="57"/>
      <c r="Q282" s="57" t="s">
        <v>86</v>
      </c>
      <c r="R282" s="57"/>
      <c r="S282" s="54" t="s">
        <v>455</v>
      </c>
      <c r="T282" s="57" t="s">
        <v>456</v>
      </c>
      <c r="U282" s="57" t="s">
        <v>457</v>
      </c>
      <c r="V282" s="57"/>
      <c r="W282" s="57" t="s">
        <v>86</v>
      </c>
      <c r="X282" s="147">
        <f ca="1">IF(ISBLANK(D282),"",IF('order-admin-units'!$I$1&lt;&gt;"y", "", IF((K282="")*(ISBLANK(D282)=FALSE), 'order-admin-units'!$B$1+1, VLOOKUP(K282, ordercountry, 2))))</f>
        <v>2</v>
      </c>
      <c r="Y282" s="147">
        <f ca="1">IF(ISBLANK(D282),"",IF('order-admin-units'!$I$1&lt;&gt;"y", "", IF(L282="", 'order-admin-units'!$B$2+1, VLOOKUP(K282&amp;"@"&amp;L282, orderadmin, 2))))</f>
        <v>1</v>
      </c>
      <c r="Z282" s="147" t="str">
        <f t="shared" si="37"/>
        <v>MexicoBaja CaliforniaIslas San BenitoMiddle Island</v>
      </c>
      <c r="AA282" s="147" t="str">
        <f t="shared" si="38"/>
        <v>Kukulcania benitaptMexicoBaja CaliforniaIslas San BenitoMiddle Island[N28.31048°, W115.56785°]S.C. Willians9/IV/1981</v>
      </c>
      <c r="AB282" s="147" t="str">
        <f t="shared" si="39"/>
        <v>Kukulcania benitaptMexicoBaja CaliforniaIslas San BenitoMiddle Island[N28.31048°, W115.56785°]S.C. Willians9/IV/1981CAS 9060669</v>
      </c>
      <c r="AC282" s="147" t="str">
        <f t="shared" si="33"/>
        <v>Kukulcania benitaptMexicoBaja CaliforniaIslas San BenitoMiddle Island[N28.31048°, W115.56785°]S.C. Willians9/IV/1981</v>
      </c>
      <c r="AD282" s="11" t="str">
        <f t="shared" si="34"/>
        <v/>
      </c>
      <c r="AE282" s="11" t="str">
        <f t="array" ref="AE282">IF(ISBLANK(D282),"",IF(OR($H$2="y",$H$2="m"),IF(AA282=AA281,IF(OR(AB282=$AB$4:$AB281)=FALSE,AE281&amp;C282,AE281),"("&amp;C282)&amp;IF(AA282=AA283,IF(OR(AB283=$AB$4:$AB282)=FALSE,", ",""),") "),""))</f>
        <v/>
      </c>
      <c r="AF282" s="11" t="str">
        <f t="shared" si="35"/>
        <v/>
      </c>
      <c r="AG282" s="11" t="str">
        <f t="array" ref="AG282">IF(ISBLANK(D282),"",IF(OR($H$2="y",$H$2="m"),IF(AA282=AA281,IF(OR(AC282=$AC$4:$AC281)=FALSE,AG281&amp;AF282,AG281),"("&amp;AF282)&amp;IF(AA282=AA283,IF(OR(AC283=$AC$4:$AC282)=FALSE,", ",""),") "),""))</f>
        <v/>
      </c>
      <c r="AH282" s="10" t="str">
        <f>IF((ISBLANK(D282)),"",IF(D282=D281,AH281,"")&amp;IF(B281&lt;&gt;B282,((IF(ISBLANK(E282),$D$3&amp;"Non-type material: "&amp;$D$3,$D$3&amp;INDEX('type-categories'!$A$2:$B$100,MATCH(E282,'type-categories'!$A$2:$A$100,0),2)&amp;$D$3))),"")&amp;(IF(K282&lt;&gt;K281,$C$2&amp;K282&amp;$K$3&amp;$C$2&amp;" ",(IF(B282&lt;&gt;B281,$C$2&amp;K282&amp;$K$3&amp;$C$2&amp;" ",""))))&amp;(IF(L282="","",((IF(L282&lt;&gt;L281,$D$2&amp;L282&amp;$L$3&amp;$D$2&amp;" ",IF(B282&lt;&gt;B281,$D$2&amp;L282&amp;$L$3&amp;$D$2&amp;" ",""))))))&amp;(IF(M282="","",((IF(M282&lt;&gt;M281,$E$2&amp;M282&amp;$E$2&amp;","&amp;" ",IF(B282&lt;&gt;B281,$E$2&amp;M282&amp;$E$2&amp;",",""))))))&amp;(IF(N282="","",IF(N282&lt;&gt;N281,N282&amp;", ",IF(B282&lt;&gt;B281,N282&amp;", ",""))))&amp;(IF(ISBLANK(O282),"",(IF(O282&lt;&gt;O281,O282&amp;", ",IF(B282&lt;&gt;B281,O282&amp;", ","")))))&amp;(IF(ISBLANK(P282),"",(IF(P282&lt;&gt;P281,P282&amp;", ",IF(B282&lt;&gt;B281,P282&amp;", ",IF(Z282&lt;&gt;Z281,P282&amp;", ",""))))))&amp;(IF(ISBLANK(Q282),"",(IF(Q282&lt;&gt;Q281,Q282&amp;", ",IF(B282&lt;&gt;B281,Q282&amp;", ",IF(Z282&lt;&gt;Z281,Q282&amp;", ",""))))))&amp;(IF(ISBLANK(R282),"",(IF(R282&lt;&gt;R281,R282&amp;"m, ",IF(B282&lt;&gt;B281,R282&amp;"m, ",IF(Z282&lt;&gt;Z281,R282&amp;"m, ",""))))))&amp;IF(ISBLANK(S282),"",(IF(B282&lt;&gt;B281,S282&amp;", ",IF(S282&lt;&gt;S281,IF((Z282=Z281),"same locality "&amp;S282&amp;", ",S282&amp;", "),""))))&amp;(IF(ISBLANK(T282),"",(IF(T282&lt;&gt;T281,IF(ISBLANK(F$2),T282&amp;", ",T282&amp;" "&amp;F$2&amp;", "),(IF(B282&lt;&gt;B281,IF(ISBLANK(F$2),T282&amp;", ",T282&amp;" "&amp;F$2&amp;", "),(IF(Z282&lt;&gt;Z281,IF(ISBLANK(F$2),T282&amp;", ",T282&amp;" "&amp;F$2&amp;", "),IF((U282&lt;&gt;U281)*($G$2="Y"),"same collector, ","")))))))))&amp;(IF(ISBLANK(U282),"",(IF(U282&lt;&gt;U281,U282&amp;", ",(IF(B282&lt;&gt;B281,U282&amp;", ",IF(Z282&lt;&gt;Z281,U282&amp;", ",(IF(T282&lt;&gt;T281,IF((T282&lt;&gt;T281)*($G$2="Y"),"same date, ", ""),IF((T282=T281)*(U282=U281)*(S282&lt;&gt;S281)*($G$2="Y"),"same collector and date, ", ""))))))))))&amp;(IF(ISBLANK(V282),"",V282&amp;", "))&amp;IF((AA282&lt;&gt;AA283)*($H$2="y"),AD282&amp;AE282,IF((AA282&lt;&gt;AA283)*($H$2="m"),AD282&amp;AG282,IF(($H$2&lt;&gt;"m")*($H$2&lt;&gt;"Y"),(IF(F282=0,"",F282&amp;" "&amp;$F$4&amp;" "))&amp;(IF(G282=0,"",G282&amp;" "&amp;$G$4&amp;" "))&amp;(IF(H282=0,"",H282&amp;" "&amp;H$4&amp;" "))&amp;(IF(I282=0,"",I282&amp;" "&amp;$I$4&amp;" "))&amp;(IF(J282=0,"",J282&amp;" "&amp;$J$4&amp;" "))&amp;IF((ISBLANK(C282)),"","("&amp;C282&amp;")"),"")))&amp;IF((B282=B283)*(K282=K283)*(L282=L283)*(M282=M283),IF(($H$2&lt;&gt;"m")*($H$2&lt;&gt;"Y"), ", ", IF((ISNUMBER(FIND(")",AE282))), ", ", "")),IF((B282=B283)*(K282=K283)*(L282=L283),"; ",". ")))</f>
        <v xml:space="preserve">&lt;boldsmallcaps&gt;Holotype: &lt;boldsmallcaps&gt;&lt;boldsmallcaps&gt;Mexico.&lt;boldsmallcaps&gt; &lt;bold&gt;Baja California:&lt;bold&gt; &lt;italics&gt;Islas San Benito&lt;italics&gt;, Middle Island, , , [N28.31048°, W115.56785°], S.C. Willians coll., 9/IV/1981, 1 #ff (CAS 9060671). &lt;boldsmallcaps&gt;Paratypes: &lt;boldsmallcaps&gt;&lt;boldsmallcaps&gt;Mexico.&lt;boldsmallcaps&gt; &lt;bold&gt;Baja California:&lt;bold&gt; &lt;italics&gt;Isla San Benitos&lt;italics&gt;, , , [N28.30245°, W115.54299°], T. Cozana coll., 27/XII/1971, 1 #ff (USNM IFM-1277); &lt;italics&gt;Islas San Benito&lt;italics&gt;, Benitos del Oeste, , [N28.3021°, W115.58734°], D.C. Lightfoot &amp; V.F. Lee coll., 4/VII/1983, 1 #ff 1 imm. (CAS 9060684), Middle Island, , [N28.31048°, W115.56785°], S.C. Willians coll., 9/IV/1981, 1 #ff (CAS 9060669), </v>
      </c>
    </row>
    <row r="283" spans="1:34" s="1" customFormat="1" x14ac:dyDescent="0.25">
      <c r="A283" s="3">
        <f t="shared" si="36"/>
        <v>3</v>
      </c>
      <c r="B283" s="53" t="str">
        <f t="shared" si="40"/>
        <v>Kukulcania benitapt</v>
      </c>
      <c r="C283" s="57" t="s">
        <v>226</v>
      </c>
      <c r="D283" s="60" t="s">
        <v>222</v>
      </c>
      <c r="E283" s="60" t="s">
        <v>134</v>
      </c>
      <c r="F283" s="57">
        <v>1</v>
      </c>
      <c r="G283" s="57">
        <v>0</v>
      </c>
      <c r="H283" s="57">
        <v>0</v>
      </c>
      <c r="I283" s="57"/>
      <c r="J283" s="57"/>
      <c r="K283" s="57" t="s">
        <v>49</v>
      </c>
      <c r="L283" s="57" t="s">
        <v>383</v>
      </c>
      <c r="M283" s="57" t="s">
        <v>449</v>
      </c>
      <c r="N283" s="57" t="s">
        <v>454</v>
      </c>
      <c r="O283" s="57" t="s">
        <v>86</v>
      </c>
      <c r="P283" s="57"/>
      <c r="Q283" s="60" t="s">
        <v>86</v>
      </c>
      <c r="R283" s="57"/>
      <c r="S283" s="54" t="s">
        <v>455</v>
      </c>
      <c r="T283" s="57" t="s">
        <v>456</v>
      </c>
      <c r="U283" s="57" t="s">
        <v>457</v>
      </c>
      <c r="V283" s="57"/>
      <c r="W283" s="57" t="s">
        <v>86</v>
      </c>
      <c r="X283" s="147">
        <f ca="1">IF(ISBLANK(D283),"",IF('order-admin-units'!$I$1&lt;&gt;"y", "", IF((K283="")*(ISBLANK(D283)=FALSE), 'order-admin-units'!$B$1+1, VLOOKUP(K283, ordercountry, 2))))</f>
        <v>2</v>
      </c>
      <c r="Y283" s="147">
        <f ca="1">IF(ISBLANK(D283),"",IF('order-admin-units'!$I$1&lt;&gt;"y", "", IF(L283="", 'order-admin-units'!$B$2+1, VLOOKUP(K283&amp;"@"&amp;L283, orderadmin, 2))))</f>
        <v>1</v>
      </c>
      <c r="Z283" s="147" t="str">
        <f t="shared" si="37"/>
        <v>MexicoBaja CaliforniaIslas San BenitoMiddle Island</v>
      </c>
      <c r="AA283" s="147" t="str">
        <f t="shared" si="38"/>
        <v>Kukulcania benitaptMexicoBaja CaliforniaIslas San BenitoMiddle Island[N28.31048°, W115.56785°]S.C. Willians9/IV/1981</v>
      </c>
      <c r="AB283" s="147" t="str">
        <f t="shared" si="39"/>
        <v>Kukulcania benitaptMexicoBaja CaliforniaIslas San BenitoMiddle Island[N28.31048°, W115.56785°]S.C. Willians9/IV/1981CAS 9060689</v>
      </c>
      <c r="AC283" s="147" t="str">
        <f t="shared" si="33"/>
        <v>Kukulcania benitaptMexicoBaja CaliforniaIslas San BenitoMiddle Island[N28.31048°, W115.56785°]S.C. Willians9/IV/1981</v>
      </c>
      <c r="AD283" s="11" t="str">
        <f t="shared" si="34"/>
        <v/>
      </c>
      <c r="AE283" s="11" t="str">
        <f t="array" ref="AE283">IF(ISBLANK(D283),"",IF(OR($H$2="y",$H$2="m"),IF(AA283=AA282,IF(OR(AB283=$AB$4:$AB282)=FALSE,AE282&amp;C283,AE282),"("&amp;C283)&amp;IF(AA283=AA284,IF(OR(AB284=$AB$4:$AB283)=FALSE,", ",""),") "),""))</f>
        <v/>
      </c>
      <c r="AF283" s="11" t="str">
        <f t="shared" si="35"/>
        <v/>
      </c>
      <c r="AG283" s="11" t="str">
        <f t="array" ref="AG283">IF(ISBLANK(D283),"",IF(OR($H$2="y",$H$2="m"),IF(AA283=AA282,IF(OR(AC283=$AC$4:$AC282)=FALSE,AG282&amp;AF283,AG282),"("&amp;AF283)&amp;IF(AA283=AA284,IF(OR(AC284=$AC$4:$AC283)=FALSE,", ",""),") "),""))</f>
        <v/>
      </c>
      <c r="AH283" s="10" t="str">
        <f>IF((ISBLANK(D283)),"",IF(D283=D282,AH282,"")&amp;IF(B282&lt;&gt;B283,((IF(ISBLANK(E283),$D$3&amp;"Non-type material: "&amp;$D$3,$D$3&amp;INDEX('type-categories'!$A$2:$B$100,MATCH(E283,'type-categories'!$A$2:$A$100,0),2)&amp;$D$3))),"")&amp;(IF(K283&lt;&gt;K282,$C$2&amp;K283&amp;$K$3&amp;$C$2&amp;" ",(IF(B283&lt;&gt;B282,$C$2&amp;K283&amp;$K$3&amp;$C$2&amp;" ",""))))&amp;(IF(L283="","",((IF(L283&lt;&gt;L282,$D$2&amp;L283&amp;$L$3&amp;$D$2&amp;" ",IF(B283&lt;&gt;B282,$D$2&amp;L283&amp;$L$3&amp;$D$2&amp;" ",""))))))&amp;(IF(M283="","",((IF(M283&lt;&gt;M282,$E$2&amp;M283&amp;$E$2&amp;","&amp;" ",IF(B283&lt;&gt;B282,$E$2&amp;M283&amp;$E$2&amp;",",""))))))&amp;(IF(N283="","",IF(N283&lt;&gt;N282,N283&amp;", ",IF(B283&lt;&gt;B282,N283&amp;", ",""))))&amp;(IF(ISBLANK(O283),"",(IF(O283&lt;&gt;O282,O283&amp;", ",IF(B283&lt;&gt;B282,O283&amp;", ","")))))&amp;(IF(ISBLANK(P283),"",(IF(P283&lt;&gt;P282,P283&amp;", ",IF(B283&lt;&gt;B282,P283&amp;", ",IF(Z283&lt;&gt;Z282,P283&amp;", ",""))))))&amp;(IF(ISBLANK(Q283),"",(IF(Q283&lt;&gt;Q282,Q283&amp;", ",IF(B283&lt;&gt;B282,Q283&amp;", ",IF(Z283&lt;&gt;Z282,Q283&amp;", ",""))))))&amp;(IF(ISBLANK(R283),"",(IF(R283&lt;&gt;R282,R283&amp;"m, ",IF(B283&lt;&gt;B282,R283&amp;"m, ",IF(Z283&lt;&gt;Z282,R283&amp;"m, ",""))))))&amp;IF(ISBLANK(S283),"",(IF(B283&lt;&gt;B282,S283&amp;", ",IF(S283&lt;&gt;S282,IF((Z283=Z282),"same locality "&amp;S283&amp;", ",S283&amp;", "),""))))&amp;(IF(ISBLANK(T283),"",(IF(T283&lt;&gt;T282,IF(ISBLANK(F$2),T283&amp;", ",T283&amp;" "&amp;F$2&amp;", "),(IF(B283&lt;&gt;B282,IF(ISBLANK(F$2),T283&amp;", ",T283&amp;" "&amp;F$2&amp;", "),(IF(Z283&lt;&gt;Z282,IF(ISBLANK(F$2),T283&amp;", ",T283&amp;" "&amp;F$2&amp;", "),IF((U283&lt;&gt;U282)*($G$2="Y"),"same collector, ","")))))))))&amp;(IF(ISBLANK(U283),"",(IF(U283&lt;&gt;U282,U283&amp;", ",(IF(B283&lt;&gt;B282,U283&amp;", ",IF(Z283&lt;&gt;Z282,U283&amp;", ",(IF(T283&lt;&gt;T282,IF((T283&lt;&gt;T282)*($G$2="Y"),"same date, ", ""),IF((T283=T282)*(U283=U282)*(S283&lt;&gt;S282)*($G$2="Y"),"same collector and date, ", ""))))))))))&amp;(IF(ISBLANK(V283),"",V283&amp;", "))&amp;IF((AA283&lt;&gt;AA284)*($H$2="y"),AD283&amp;AE283,IF((AA283&lt;&gt;AA284)*($H$2="m"),AD283&amp;AG283,IF(($H$2&lt;&gt;"m")*($H$2&lt;&gt;"Y"),(IF(F283=0,"",F283&amp;" "&amp;$F$4&amp;" "))&amp;(IF(G283=0,"",G283&amp;" "&amp;$G$4&amp;" "))&amp;(IF(H283=0,"",H283&amp;" "&amp;H$4&amp;" "))&amp;(IF(I283=0,"",I283&amp;" "&amp;$I$4&amp;" "))&amp;(IF(J283=0,"",J283&amp;" "&amp;$J$4&amp;" "))&amp;IF((ISBLANK(C283)),"","("&amp;C283&amp;")"),"")))&amp;IF((B283=B284)*(K283=K284)*(L283=L284)*(M283=M284),IF(($H$2&lt;&gt;"m")*($H$2&lt;&gt;"Y"), ", ", IF((ISNUMBER(FIND(")",AE283))), ", ", "")),IF((B283=B284)*(K283=K284)*(L283=L284),"; ",". ")))</f>
        <v xml:space="preserve">&lt;boldsmallcaps&gt;Holotype: &lt;boldsmallcaps&gt;&lt;boldsmallcaps&gt;Mexico.&lt;boldsmallcaps&gt; &lt;bold&gt;Baja California:&lt;bold&gt; &lt;italics&gt;Islas San Benito&lt;italics&gt;, Middle Island, , , [N28.31048°, W115.56785°], S.C. Willians coll., 9/IV/1981, 1 #ff (CAS 9060671). &lt;boldsmallcaps&gt;Paratypes: &lt;boldsmallcaps&gt;&lt;boldsmallcaps&gt;Mexico.&lt;boldsmallcaps&gt; &lt;bold&gt;Baja California:&lt;bold&gt; &lt;italics&gt;Isla San Benitos&lt;italics&gt;, , , [N28.30245°, W115.54299°], T. Cozana coll., 27/XII/1971, 1 #ff (USNM IFM-1277); &lt;italics&gt;Islas San Benito&lt;italics&gt;, Benitos del Oeste, , [N28.3021°, W115.58734°], D.C. Lightfoot &amp; V.F. Lee coll., 4/VII/1983, 1 #ff 1 imm. (CAS 9060684), Middle Island, , [N28.31048°, W115.56785°], S.C. Willians coll., 9/IV/1981, 1 #ff (CAS 9060669), 1 #m (CAS 9060689). </v>
      </c>
    </row>
    <row r="284" spans="1:34" s="1" customFormat="1" x14ac:dyDescent="0.25">
      <c r="A284" s="3">
        <f t="shared" si="36"/>
        <v>4</v>
      </c>
      <c r="B284" s="53" t="str">
        <f t="shared" si="40"/>
        <v>Kukulcania brignoliiht</v>
      </c>
      <c r="C284" s="54" t="s">
        <v>227</v>
      </c>
      <c r="D284" s="60" t="s">
        <v>228</v>
      </c>
      <c r="E284" s="60" t="s">
        <v>133</v>
      </c>
      <c r="F284" s="54">
        <v>1</v>
      </c>
      <c r="G284" s="54">
        <v>0</v>
      </c>
      <c r="H284" s="54">
        <v>0</v>
      </c>
      <c r="I284" s="54"/>
      <c r="J284" s="54"/>
      <c r="K284" s="54" t="s">
        <v>49</v>
      </c>
      <c r="L284" s="54" t="s">
        <v>72</v>
      </c>
      <c r="M284" s="54" t="s">
        <v>458</v>
      </c>
      <c r="N284" s="54" t="s">
        <v>86</v>
      </c>
      <c r="O284" s="54" t="s">
        <v>86</v>
      </c>
      <c r="P284" s="54"/>
      <c r="Q284" s="54" t="s">
        <v>86</v>
      </c>
      <c r="R284" s="54"/>
      <c r="S284" s="54" t="s">
        <v>459</v>
      </c>
      <c r="T284" s="54" t="s">
        <v>460</v>
      </c>
      <c r="U284" s="54" t="s">
        <v>461</v>
      </c>
      <c r="V284" s="54"/>
      <c r="W284" s="54" t="s">
        <v>86</v>
      </c>
      <c r="X284" s="147">
        <f ca="1">IF(ISBLANK(D284),"",IF('order-admin-units'!$I$1&lt;&gt;"y", "", IF((K284="")*(ISBLANK(D284)=FALSE), 'order-admin-units'!$B$1+1, VLOOKUP(K284, ordercountry, 2))))</f>
        <v>2</v>
      </c>
      <c r="Y284" s="147">
        <f ca="1">IF(ISBLANK(D284),"",IF('order-admin-units'!$I$1&lt;&gt;"y", "", IF(L284="", 'order-admin-units'!$B$2+1, VLOOKUP(K284&amp;"@"&amp;L284, orderadmin, 2))))</f>
        <v>17</v>
      </c>
      <c r="Z284" s="147" t="str">
        <f t="shared" si="37"/>
        <v>MexicoOaxacaMonte Albán</v>
      </c>
      <c r="AA284" s="147" t="str">
        <f t="shared" si="38"/>
        <v>Kukulcania brignoliihtMexicoOaxacaMonte Albán[N17.0438°, W96.76811°]P. Brignoli7/VIII/1973</v>
      </c>
      <c r="AB284" s="147" t="str">
        <f t="shared" si="39"/>
        <v xml:space="preserve">Kukulcania brignoliihtMexicoOaxacaMonte Albán[N17.0438°, W96.76811°]P. Brignoli7/VIII/1973MCVR </v>
      </c>
      <c r="AC284" s="147" t="str">
        <f t="shared" si="33"/>
        <v>Kukulcania brignoliihtMexicoOaxacaMonte Albán[N17.0438°, W96.76811°]P. Brignoli7/VIII/1973</v>
      </c>
      <c r="AD284" s="11" t="str">
        <f t="shared" si="34"/>
        <v/>
      </c>
      <c r="AE284" s="11" t="str">
        <f t="array" ref="AE284">IF(ISBLANK(D284),"",IF(OR($H$2="y",$H$2="m"),IF(AA284=AA283,IF(OR(AB284=$AB$4:$AB283)=FALSE,AE283&amp;C284,AE283),"("&amp;C284)&amp;IF(AA284=AA285,IF(OR(AB285=$AB$4:$AB284)=FALSE,", ",""),") "),""))</f>
        <v/>
      </c>
      <c r="AF284" s="11" t="str">
        <f t="shared" si="35"/>
        <v/>
      </c>
      <c r="AG284" s="11" t="str">
        <f t="array" ref="AG284">IF(ISBLANK(D284),"",IF(OR($H$2="y",$H$2="m"),IF(AA284=AA283,IF(OR(AC284=$AC$4:$AC283)=FALSE,AG283&amp;AF284,AG283),"("&amp;AF284)&amp;IF(AA284=AA285,IF(OR(AC285=$AC$4:$AC284)=FALSE,", ",""),") "),""))</f>
        <v/>
      </c>
      <c r="AH284" s="10" t="str">
        <f>IF((ISBLANK(D284)),"",IF(D284=D283,AH283,"")&amp;IF(B283&lt;&gt;B284,((IF(ISBLANK(E284),$D$3&amp;"Non-type material: "&amp;$D$3,$D$3&amp;INDEX('type-categories'!$A$2:$B$100,MATCH(E284,'type-categories'!$A$2:$A$100,0),2)&amp;$D$3))),"")&amp;(IF(K284&lt;&gt;K283,$C$2&amp;K284&amp;$K$3&amp;$C$2&amp;" ",(IF(B284&lt;&gt;B283,$C$2&amp;K284&amp;$K$3&amp;$C$2&amp;" ",""))))&amp;(IF(L284="","",((IF(L284&lt;&gt;L283,$D$2&amp;L284&amp;$L$3&amp;$D$2&amp;" ",IF(B284&lt;&gt;B283,$D$2&amp;L284&amp;$L$3&amp;$D$2&amp;" ",""))))))&amp;(IF(M284="","",((IF(M284&lt;&gt;M283,$E$2&amp;M284&amp;$E$2&amp;","&amp;" ",IF(B284&lt;&gt;B283,$E$2&amp;M284&amp;$E$2&amp;",",""))))))&amp;(IF(N284="","",IF(N284&lt;&gt;N283,N284&amp;", ",IF(B284&lt;&gt;B283,N284&amp;", ",""))))&amp;(IF(ISBLANK(O284),"",(IF(O284&lt;&gt;O283,O284&amp;", ",IF(B284&lt;&gt;B283,O284&amp;", ","")))))&amp;(IF(ISBLANK(P284),"",(IF(P284&lt;&gt;P283,P284&amp;", ",IF(B284&lt;&gt;B283,P284&amp;", ",IF(Z284&lt;&gt;Z283,P284&amp;", ",""))))))&amp;(IF(ISBLANK(Q284),"",(IF(Q284&lt;&gt;Q283,Q284&amp;", ",IF(B284&lt;&gt;B283,Q284&amp;", ",IF(Z284&lt;&gt;Z283,Q284&amp;", ",""))))))&amp;(IF(ISBLANK(R284),"",(IF(R284&lt;&gt;R283,R284&amp;"m, ",IF(B284&lt;&gt;B283,R284&amp;"m, ",IF(Z284&lt;&gt;Z283,R284&amp;"m, ",""))))))&amp;IF(ISBLANK(S284),"",(IF(B284&lt;&gt;B283,S284&amp;", ",IF(S284&lt;&gt;S283,IF((Z284=Z283),"same locality "&amp;S284&amp;", ",S284&amp;", "),""))))&amp;(IF(ISBLANK(T284),"",(IF(T284&lt;&gt;T283,IF(ISBLANK(F$2),T284&amp;", ",T284&amp;" "&amp;F$2&amp;", "),(IF(B284&lt;&gt;B283,IF(ISBLANK(F$2),T284&amp;", ",T284&amp;" "&amp;F$2&amp;", "),(IF(Z284&lt;&gt;Z283,IF(ISBLANK(F$2),T284&amp;", ",T284&amp;" "&amp;F$2&amp;", "),IF((U284&lt;&gt;U283)*($G$2="Y"),"same collector, ","")))))))))&amp;(IF(ISBLANK(U284),"",(IF(U284&lt;&gt;U283,U284&amp;", ",(IF(B284&lt;&gt;B283,U284&amp;", ",IF(Z284&lt;&gt;Z283,U284&amp;", ",(IF(T284&lt;&gt;T283,IF((T284&lt;&gt;T283)*($G$2="Y"),"same date, ", ""),IF((T284=T283)*(U284=U283)*(S284&lt;&gt;S283)*($G$2="Y"),"same collector and date, ", ""))))))))))&amp;(IF(ISBLANK(V284),"",V284&amp;", "))&amp;IF((AA284&lt;&gt;AA285)*($H$2="y"),AD284&amp;AE284,IF((AA284&lt;&gt;AA285)*($H$2="m"),AD284&amp;AG284,IF(($H$2&lt;&gt;"m")*($H$2&lt;&gt;"Y"),(IF(F284=0,"",F284&amp;" "&amp;$F$4&amp;" "))&amp;(IF(G284=0,"",G284&amp;" "&amp;$G$4&amp;" "))&amp;(IF(H284=0,"",H284&amp;" "&amp;H$4&amp;" "))&amp;(IF(I284=0,"",I284&amp;" "&amp;$I$4&amp;" "))&amp;(IF(J284=0,"",J284&amp;" "&amp;$J$4&amp;" "))&amp;IF((ISBLANK(C284)),"","("&amp;C284&amp;")"),"")))&amp;IF((B284=B285)*(K284=K285)*(L284=L285)*(M284=M285),IF(($H$2&lt;&gt;"m")*($H$2&lt;&gt;"Y"), ", ", IF((ISNUMBER(FIND(")",AE284))), ", ", "")),IF((B284=B285)*(K284=K285)*(L284=L285),"; ",". ")))</f>
        <v xml:space="preserve">&lt;boldsmallcaps&gt;Holotype: &lt;boldsmallcaps&gt;&lt;boldsmallcaps&gt;Mexico.&lt;boldsmallcaps&gt; &lt;bold&gt;Oaxaca:&lt;bold&gt; &lt;italics&gt;Monte Albán&lt;italics&gt;, , , [N17.0438°, W96.76811°], P. Brignoli coll., 7/VIII/1973, 1 #m (MCVR ). </v>
      </c>
    </row>
    <row r="285" spans="1:34" s="1" customFormat="1" x14ac:dyDescent="0.25">
      <c r="A285" s="3">
        <f t="shared" si="36"/>
        <v>4</v>
      </c>
      <c r="B285" s="53" t="str">
        <f t="shared" si="40"/>
        <v>Kukulcania brignolii</v>
      </c>
      <c r="C285" s="57" t="s">
        <v>207</v>
      </c>
      <c r="D285" s="57" t="s">
        <v>228</v>
      </c>
      <c r="E285" s="57"/>
      <c r="F285" s="57">
        <v>0</v>
      </c>
      <c r="G285" s="57">
        <v>3</v>
      </c>
      <c r="H285" s="57">
        <v>3</v>
      </c>
      <c r="I285" s="57"/>
      <c r="J285" s="57"/>
      <c r="K285" s="57" t="s">
        <v>49</v>
      </c>
      <c r="L285" s="57" t="s">
        <v>68</v>
      </c>
      <c r="M285" s="54" t="s">
        <v>1332</v>
      </c>
      <c r="N285" s="57" t="s">
        <v>86</v>
      </c>
      <c r="O285" s="58" t="s">
        <v>86</v>
      </c>
      <c r="P285" s="58"/>
      <c r="Q285" s="58" t="s">
        <v>86</v>
      </c>
      <c r="R285" s="58"/>
      <c r="S285" s="54" t="s">
        <v>1333</v>
      </c>
      <c r="T285" s="57" t="s">
        <v>1334</v>
      </c>
      <c r="U285" s="57" t="s">
        <v>1335</v>
      </c>
      <c r="V285" s="57"/>
      <c r="W285" s="57" t="s">
        <v>86</v>
      </c>
      <c r="X285" s="147">
        <f ca="1">IF(ISBLANK(D285),"",IF('order-admin-units'!$I$1&lt;&gt;"y", "", IF((K285="")*(ISBLANK(D285)=FALSE), 'order-admin-units'!$B$1+1, VLOOKUP(K285, ordercountry, 2))))</f>
        <v>2</v>
      </c>
      <c r="Y285" s="147">
        <f ca="1">IF(ISBLANK(D285),"",IF('order-admin-units'!$I$1&lt;&gt;"y", "", IF(L285="", 'order-admin-units'!$B$2+1, VLOOKUP(K285&amp;"@"&amp;L285, orderadmin, 2))))</f>
        <v>13</v>
      </c>
      <c r="Z285" s="147" t="str">
        <f t="shared" si="37"/>
        <v>MexicoEstado de MéxicoPyramids of San Juán Teotihuacán</v>
      </c>
      <c r="AA285" s="147" t="str">
        <f t="shared" si="38"/>
        <v>Kukulcania brignoliiMexicoEstado de MéxicoPyramids of San Juán Teotihuacán[N19.69227°, W98.8435°]Bentzien15/IX/1977</v>
      </c>
      <c r="AB285" s="147" t="str">
        <f t="shared" si="39"/>
        <v xml:space="preserve">Kukulcania brignoliiMexicoEstado de MéxicoPyramids of San Juán Teotihuacán[N19.69227°, W98.8435°]Bentzien15/IX/1977UCB </v>
      </c>
      <c r="AC285" s="147" t="str">
        <f t="shared" si="33"/>
        <v>Kukulcania brignoliiMexicoEstado de MéxicoPyramids of San Juán Teotihuacán[N19.69227°, W98.8435°]Bentzien15/IX/1977</v>
      </c>
      <c r="AD285" s="11" t="str">
        <f t="shared" si="34"/>
        <v/>
      </c>
      <c r="AE285" s="11" t="str">
        <f t="array" ref="AE285">IF(ISBLANK(D285),"",IF(OR($H$2="y",$H$2="m"),IF(AA285=AA284,IF(OR(AB285=$AB$4:$AB284)=FALSE,AE284&amp;C285,AE284),"("&amp;C285)&amp;IF(AA285=AA286,IF(OR(AB286=$AB$4:$AB285)=FALSE,", ",""),") "),""))</f>
        <v/>
      </c>
      <c r="AF285" s="11" t="str">
        <f t="shared" si="35"/>
        <v/>
      </c>
      <c r="AG285" s="11" t="str">
        <f t="array" ref="AG285">IF(ISBLANK(D285),"",IF(OR($H$2="y",$H$2="m"),IF(AA285=AA284,IF(OR(AC285=$AC$4:$AC284)=FALSE,AG284&amp;AF285,AG284),"("&amp;AF285)&amp;IF(AA285=AA286,IF(OR(AC286=$AC$4:$AC285)=FALSE,", ",""),") "),""))</f>
        <v/>
      </c>
      <c r="AH285" s="10" t="str">
        <f>IF((ISBLANK(D285)),"",IF(D285=D284,AH284,"")&amp;IF(B284&lt;&gt;B285,((IF(ISBLANK(E285),$D$3&amp;"Non-type material: "&amp;$D$3,$D$3&amp;INDEX('type-categories'!$A$2:$B$100,MATCH(E285,'type-categories'!$A$2:$A$100,0),2)&amp;$D$3))),"")&amp;(IF(K285&lt;&gt;K284,$C$2&amp;K285&amp;$K$3&amp;$C$2&amp;" ",(IF(B285&lt;&gt;B284,$C$2&amp;K285&amp;$K$3&amp;$C$2&amp;" ",""))))&amp;(IF(L285="","",((IF(L285&lt;&gt;L284,$D$2&amp;L285&amp;$L$3&amp;$D$2&amp;" ",IF(B285&lt;&gt;B284,$D$2&amp;L285&amp;$L$3&amp;$D$2&amp;" ",""))))))&amp;(IF(M285="","",((IF(M285&lt;&gt;M284,$E$2&amp;M285&amp;$E$2&amp;","&amp;" ",IF(B285&lt;&gt;B284,$E$2&amp;M285&amp;$E$2&amp;",",""))))))&amp;(IF(N285="","",IF(N285&lt;&gt;N284,N285&amp;", ",IF(B285&lt;&gt;B284,N285&amp;", ",""))))&amp;(IF(ISBLANK(O285),"",(IF(O285&lt;&gt;O284,O285&amp;", ",IF(B285&lt;&gt;B284,O285&amp;", ","")))))&amp;(IF(ISBLANK(P285),"",(IF(P285&lt;&gt;P284,P285&amp;", ",IF(B285&lt;&gt;B284,P285&amp;", ",IF(Z285&lt;&gt;Z284,P285&amp;", ",""))))))&amp;(IF(ISBLANK(Q285),"",(IF(Q285&lt;&gt;Q284,Q285&amp;", ",IF(B285&lt;&gt;B284,Q285&amp;", ",IF(Z285&lt;&gt;Z284,Q285&amp;", ",""))))))&amp;(IF(ISBLANK(R285),"",(IF(R285&lt;&gt;R284,R285&amp;"m, ",IF(B285&lt;&gt;B284,R285&amp;"m, ",IF(Z285&lt;&gt;Z284,R285&amp;"m, ",""))))))&amp;IF(ISBLANK(S285),"",(IF(B285&lt;&gt;B284,S285&amp;", ",IF(S285&lt;&gt;S284,IF((Z285=Z284),"same locality "&amp;S285&amp;", ",S285&amp;", "),""))))&amp;(IF(ISBLANK(T285),"",(IF(T285&lt;&gt;T284,IF(ISBLANK(F$2),T285&amp;", ",T285&amp;" "&amp;F$2&amp;", "),(IF(B285&lt;&gt;B284,IF(ISBLANK(F$2),T285&amp;", ",T285&amp;" "&amp;F$2&amp;", "),(IF(Z285&lt;&gt;Z284,IF(ISBLANK(F$2),T285&amp;", ",T285&amp;" "&amp;F$2&amp;", "),IF((U285&lt;&gt;U284)*($G$2="Y"),"same collector, ","")))))))))&amp;(IF(ISBLANK(U285),"",(IF(U285&lt;&gt;U284,U285&amp;", ",(IF(B285&lt;&gt;B284,U285&amp;", ",IF(Z285&lt;&gt;Z284,U285&amp;", ",(IF(T285&lt;&gt;T284,IF((T285&lt;&gt;T284)*($G$2="Y"),"same date, ", ""),IF((T285=T284)*(U285=U284)*(S285&lt;&gt;S284)*($G$2="Y"),"same collector and date, ", ""))))))))))&amp;(IF(ISBLANK(V285),"",V285&amp;", "))&amp;IF((AA285&lt;&gt;AA286)*($H$2="y"),AD285&amp;AE285,IF((AA285&lt;&gt;AA286)*($H$2="m"),AD285&amp;AG285,IF(($H$2&lt;&gt;"m")*($H$2&lt;&gt;"Y"),(IF(F285=0,"",F285&amp;" "&amp;$F$4&amp;" "))&amp;(IF(G285=0,"",G285&amp;" "&amp;$G$4&amp;" "))&amp;(IF(H285=0,"",H285&amp;" "&amp;H$4&amp;" "))&amp;(IF(I285=0,"",I285&amp;" "&amp;$I$4&amp;" "))&amp;(IF(J285=0,"",J285&amp;" "&amp;$J$4&amp;" "))&amp;IF((ISBLANK(C285)),"","("&amp;C285&amp;")"),"")))&amp;IF((B285=B286)*(K285=K286)*(L285=L286)*(M285=M286),IF(($H$2&lt;&gt;"m")*($H$2&lt;&gt;"Y"), ", ", IF((ISNUMBER(FIND(")",AE285))), ", ", "")),IF((B285=B286)*(K285=K286)*(L285=L286),";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v>
      </c>
    </row>
    <row r="286" spans="1:34" s="1" customFormat="1" x14ac:dyDescent="0.25">
      <c r="A286" s="3">
        <f t="shared" si="36"/>
        <v>4</v>
      </c>
      <c r="B286" s="53" t="str">
        <f t="shared" si="40"/>
        <v>Kukulcania brignolii</v>
      </c>
      <c r="C286" s="57" t="s">
        <v>234</v>
      </c>
      <c r="D286" s="57" t="s">
        <v>228</v>
      </c>
      <c r="E286" s="57"/>
      <c r="F286" s="57">
        <v>0</v>
      </c>
      <c r="G286" s="57">
        <v>2</v>
      </c>
      <c r="H286" s="57">
        <v>0</v>
      </c>
      <c r="I286" s="57"/>
      <c r="J286" s="57"/>
      <c r="K286" s="57" t="s">
        <v>49</v>
      </c>
      <c r="L286" s="57" t="s">
        <v>72</v>
      </c>
      <c r="M286" s="54" t="s">
        <v>86</v>
      </c>
      <c r="N286" s="57" t="s">
        <v>86</v>
      </c>
      <c r="O286" s="58" t="s">
        <v>86</v>
      </c>
      <c r="P286" s="58"/>
      <c r="Q286" s="58" t="s">
        <v>86</v>
      </c>
      <c r="R286" s="58"/>
      <c r="S286" s="54" t="s">
        <v>459</v>
      </c>
      <c r="T286" s="57" t="s">
        <v>1336</v>
      </c>
      <c r="U286" s="57" t="s">
        <v>1337</v>
      </c>
      <c r="V286" s="57"/>
      <c r="W286" s="57" t="s">
        <v>86</v>
      </c>
      <c r="X286" s="147">
        <f ca="1">IF(ISBLANK(D286),"",IF('order-admin-units'!$I$1&lt;&gt;"y", "", IF((K286="")*(ISBLANK(D286)=FALSE), 'order-admin-units'!$B$1+1, VLOOKUP(K286, ordercountry, 2))))</f>
        <v>2</v>
      </c>
      <c r="Y286" s="147">
        <f ca="1">IF(ISBLANK(D286),"",IF('order-admin-units'!$I$1&lt;&gt;"y", "", IF(L286="", 'order-admin-units'!$B$2+1, VLOOKUP(K286&amp;"@"&amp;L286, orderadmin, 2))))</f>
        <v>17</v>
      </c>
      <c r="Z286" s="147" t="str">
        <f t="shared" si="37"/>
        <v>MexicoOaxaca</v>
      </c>
      <c r="AA286" s="147" t="str">
        <f t="shared" si="38"/>
        <v>Kukulcania brignoliiMexicoOaxaca[N17.0438°, W96.76811°]R. GreenfieldV–VI/1938</v>
      </c>
      <c r="AB286" s="147" t="str">
        <f t="shared" si="39"/>
        <v xml:space="preserve">Kukulcania brignoliiMexicoOaxaca[N17.0438°, W96.76811°]R. GreenfieldV–VI/1938USNM </v>
      </c>
      <c r="AC286" s="147" t="str">
        <f t="shared" si="33"/>
        <v>Kukulcania brignoliiMexicoOaxaca[N17.0438°, W96.76811°]R. GreenfieldV–VI/1938</v>
      </c>
      <c r="AD286" s="11" t="str">
        <f t="shared" si="34"/>
        <v/>
      </c>
      <c r="AE286" s="11" t="str">
        <f t="array" ref="AE286">IF(ISBLANK(D286),"",IF(OR($H$2="y",$H$2="m"),IF(AA286=AA285,IF(OR(AB286=$AB$4:$AB285)=FALSE,AE285&amp;C286,AE285),"("&amp;C286)&amp;IF(AA286=AA287,IF(OR(AB287=$AB$4:$AB286)=FALSE,", ",""),") "),""))</f>
        <v/>
      </c>
      <c r="AF286" s="11" t="str">
        <f t="shared" si="35"/>
        <v/>
      </c>
      <c r="AG286" s="11" t="str">
        <f t="array" ref="AG286">IF(ISBLANK(D286),"",IF(OR($H$2="y",$H$2="m"),IF(AA286=AA285,IF(OR(AC286=$AC$4:$AC285)=FALSE,AG285&amp;AF286,AG285),"("&amp;AF286)&amp;IF(AA286=AA287,IF(OR(AC287=$AC$4:$AC286)=FALSE,", ",""),") "),""))</f>
        <v/>
      </c>
      <c r="AH286" s="10" t="str">
        <f>IF((ISBLANK(D286)),"",IF(D286=D285,AH285,"")&amp;IF(B285&lt;&gt;B286,((IF(ISBLANK(E286),$D$3&amp;"Non-type material: "&amp;$D$3,$D$3&amp;INDEX('type-categories'!$A$2:$B$100,MATCH(E286,'type-categories'!$A$2:$A$100,0),2)&amp;$D$3))),"")&amp;(IF(K286&lt;&gt;K285,$C$2&amp;K286&amp;$K$3&amp;$C$2&amp;" ",(IF(B286&lt;&gt;B285,$C$2&amp;K286&amp;$K$3&amp;$C$2&amp;" ",""))))&amp;(IF(L286="","",((IF(L286&lt;&gt;L285,$D$2&amp;L286&amp;$L$3&amp;$D$2&amp;" ",IF(B286&lt;&gt;B285,$D$2&amp;L286&amp;$L$3&amp;$D$2&amp;" ",""))))))&amp;(IF(M286="","",((IF(M286&lt;&gt;M285,$E$2&amp;M286&amp;$E$2&amp;","&amp;" ",IF(B286&lt;&gt;B285,$E$2&amp;M286&amp;$E$2&amp;",",""))))))&amp;(IF(N286="","",IF(N286&lt;&gt;N285,N286&amp;", ",IF(B286&lt;&gt;B285,N286&amp;", ",""))))&amp;(IF(ISBLANK(O286),"",(IF(O286&lt;&gt;O285,O286&amp;", ",IF(B286&lt;&gt;B285,O286&amp;", ","")))))&amp;(IF(ISBLANK(P286),"",(IF(P286&lt;&gt;P285,P286&amp;", ",IF(B286&lt;&gt;B285,P286&amp;", ",IF(Z286&lt;&gt;Z285,P286&amp;", ",""))))))&amp;(IF(ISBLANK(Q286),"",(IF(Q286&lt;&gt;Q285,Q286&amp;", ",IF(B286&lt;&gt;B285,Q286&amp;", ",IF(Z286&lt;&gt;Z285,Q286&amp;", ",""))))))&amp;(IF(ISBLANK(R286),"",(IF(R286&lt;&gt;R285,R286&amp;"m, ",IF(B286&lt;&gt;B285,R286&amp;"m, ",IF(Z286&lt;&gt;Z285,R286&amp;"m, ",""))))))&amp;IF(ISBLANK(S286),"",(IF(B286&lt;&gt;B285,S286&amp;", ",IF(S286&lt;&gt;S285,IF((Z286=Z285),"same locality "&amp;S286&amp;", ",S286&amp;", "),""))))&amp;(IF(ISBLANK(T286),"",(IF(T286&lt;&gt;T285,IF(ISBLANK(F$2),T286&amp;", ",T286&amp;" "&amp;F$2&amp;", "),(IF(B286&lt;&gt;B285,IF(ISBLANK(F$2),T286&amp;", ",T286&amp;" "&amp;F$2&amp;", "),(IF(Z286&lt;&gt;Z285,IF(ISBLANK(F$2),T286&amp;", ",T286&amp;" "&amp;F$2&amp;", "),IF((U286&lt;&gt;U285)*($G$2="Y"),"same collector, ","")))))))))&amp;(IF(ISBLANK(U286),"",(IF(U286&lt;&gt;U285,U286&amp;", ",(IF(B286&lt;&gt;B285,U286&amp;", ",IF(Z286&lt;&gt;Z285,U286&amp;", ",(IF(T286&lt;&gt;T285,IF((T286&lt;&gt;T285)*($G$2="Y"),"same date, ", ""),IF((T286=T285)*(U286=U285)*(S286&lt;&gt;S285)*($G$2="Y"),"same collector and date, ", ""))))))))))&amp;(IF(ISBLANK(V286),"",V286&amp;", "))&amp;IF((AA286&lt;&gt;AA287)*($H$2="y"),AD286&amp;AE286,IF((AA286&lt;&gt;AA287)*($H$2="m"),AD286&amp;AG286,IF(($H$2&lt;&gt;"m")*($H$2&lt;&gt;"Y"),(IF(F286=0,"",F286&amp;" "&amp;$F$4&amp;" "))&amp;(IF(G286=0,"",G286&amp;" "&amp;$G$4&amp;" "))&amp;(IF(H286=0,"",H286&amp;" "&amp;H$4&amp;" "))&amp;(IF(I286=0,"",I286&amp;" "&amp;$I$4&amp;" "))&amp;(IF(J286=0,"",J286&amp;" "&amp;$J$4&amp;" "))&amp;IF((ISBLANK(C286)),"","("&amp;C286&amp;")"),"")))&amp;IF((B286=B287)*(K286=K287)*(L286=L287)*(M286=M287),IF(($H$2&lt;&gt;"m")*($H$2&lt;&gt;"Y"), ", ", IF((ISNUMBER(FIND(")",AE286))), ", ", "")),IF((B286=B287)*(K286=K287)*(L286=L287),";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v>
      </c>
    </row>
    <row r="287" spans="1:34" s="1" customFormat="1" x14ac:dyDescent="0.25">
      <c r="A287" s="3">
        <f t="shared" si="36"/>
        <v>4</v>
      </c>
      <c r="B287" s="53" t="str">
        <f t="shared" si="40"/>
        <v>Kukulcania brignolii</v>
      </c>
      <c r="C287" s="57" t="s">
        <v>205</v>
      </c>
      <c r="D287" s="57" t="s">
        <v>228</v>
      </c>
      <c r="E287" s="57"/>
      <c r="F287" s="57">
        <v>0</v>
      </c>
      <c r="G287" s="57">
        <v>1</v>
      </c>
      <c r="H287" s="57">
        <v>0</v>
      </c>
      <c r="I287" s="57"/>
      <c r="J287" s="57"/>
      <c r="K287" s="57" t="s">
        <v>49</v>
      </c>
      <c r="L287" s="57" t="s">
        <v>72</v>
      </c>
      <c r="M287" s="54" t="s">
        <v>86</v>
      </c>
      <c r="N287" s="57" t="s">
        <v>86</v>
      </c>
      <c r="O287" s="58" t="s">
        <v>86</v>
      </c>
      <c r="P287" s="58"/>
      <c r="Q287" s="58" t="s">
        <v>86</v>
      </c>
      <c r="R287" s="58"/>
      <c r="S287" s="54" t="s">
        <v>1338</v>
      </c>
      <c r="T287" s="57" t="s">
        <v>534</v>
      </c>
      <c r="U287" s="57" t="s">
        <v>1339</v>
      </c>
      <c r="V287" s="57"/>
      <c r="W287" s="57" t="s">
        <v>86</v>
      </c>
      <c r="X287" s="147">
        <f ca="1">IF(ISBLANK(D287),"",IF('order-admin-units'!$I$1&lt;&gt;"y", "", IF((K287="")*(ISBLANK(D287)=FALSE), 'order-admin-units'!$B$1+1, VLOOKUP(K287, ordercountry, 2))))</f>
        <v>2</v>
      </c>
      <c r="Y287" s="147">
        <f ca="1">IF(ISBLANK(D287),"",IF('order-admin-units'!$I$1&lt;&gt;"y", "", IF(L287="", 'order-admin-units'!$B$2+1, VLOOKUP(K287&amp;"@"&amp;L287, orderadmin, 2))))</f>
        <v>17</v>
      </c>
      <c r="Z287" s="147" t="str">
        <f t="shared" si="37"/>
        <v>MexicoOaxaca</v>
      </c>
      <c r="AA287" s="147" t="str">
        <f t="shared" si="38"/>
        <v>Kukulcania brignoliiMexicoOaxaca[N17.05942°, W96.72162°, 1534m]C. &amp; P. Vaurie17/VII/1955</v>
      </c>
      <c r="AB287" s="147" t="str">
        <f t="shared" si="39"/>
        <v xml:space="preserve">Kukulcania brignoliiMexicoOaxaca[N17.05942°, W96.72162°, 1534m]C. &amp; P. Vaurie17/VII/1955AMNH </v>
      </c>
      <c r="AC287" s="147" t="str">
        <f t="shared" si="33"/>
        <v>Kukulcania brignoliiMexicoOaxaca[N17.05942°, W96.72162°, 1534m]C. &amp; P. Vaurie17/VII/1955</v>
      </c>
      <c r="AD287" s="11" t="str">
        <f t="shared" si="34"/>
        <v/>
      </c>
      <c r="AE287" s="11" t="str">
        <f t="array" ref="AE287">IF(ISBLANK(D287),"",IF(OR($H$2="y",$H$2="m"),IF(AA287=AA286,IF(OR(AB287=$AB$4:$AB286)=FALSE,AE286&amp;C287,AE286),"("&amp;C287)&amp;IF(AA287=AA288,IF(OR(AB288=$AB$4:$AB287)=FALSE,", ",""),") "),""))</f>
        <v/>
      </c>
      <c r="AF287" s="11" t="str">
        <f t="shared" si="35"/>
        <v/>
      </c>
      <c r="AG287" s="11" t="str">
        <f t="array" ref="AG287">IF(ISBLANK(D287),"",IF(OR($H$2="y",$H$2="m"),IF(AA287=AA286,IF(OR(AC287=$AC$4:$AC286)=FALSE,AG286&amp;AF287,AG286),"("&amp;AF287)&amp;IF(AA287=AA288,IF(OR(AC288=$AC$4:$AC287)=FALSE,", ",""),") "),""))</f>
        <v/>
      </c>
      <c r="AH287" s="10" t="str">
        <f>IF((ISBLANK(D287)),"",IF(D287=D286,AH286,"")&amp;IF(B286&lt;&gt;B287,((IF(ISBLANK(E287),$D$3&amp;"Non-type material: "&amp;$D$3,$D$3&amp;INDEX('type-categories'!$A$2:$B$100,MATCH(E287,'type-categories'!$A$2:$A$100,0),2)&amp;$D$3))),"")&amp;(IF(K287&lt;&gt;K286,$C$2&amp;K287&amp;$K$3&amp;$C$2&amp;" ",(IF(B287&lt;&gt;B286,$C$2&amp;K287&amp;$K$3&amp;$C$2&amp;" ",""))))&amp;(IF(L287="","",((IF(L287&lt;&gt;L286,$D$2&amp;L287&amp;$L$3&amp;$D$2&amp;" ",IF(B287&lt;&gt;B286,$D$2&amp;L287&amp;$L$3&amp;$D$2&amp;" ",""))))))&amp;(IF(M287="","",((IF(M287&lt;&gt;M286,$E$2&amp;M287&amp;$E$2&amp;","&amp;" ",IF(B287&lt;&gt;B286,$E$2&amp;M287&amp;$E$2&amp;",",""))))))&amp;(IF(N287="","",IF(N287&lt;&gt;N286,N287&amp;", ",IF(B287&lt;&gt;B286,N287&amp;", ",""))))&amp;(IF(ISBLANK(O287),"",(IF(O287&lt;&gt;O286,O287&amp;", ",IF(B287&lt;&gt;B286,O287&amp;", ","")))))&amp;(IF(ISBLANK(P287),"",(IF(P287&lt;&gt;P286,P287&amp;", ",IF(B287&lt;&gt;B286,P287&amp;", ",IF(Z287&lt;&gt;Z286,P287&amp;", ",""))))))&amp;(IF(ISBLANK(Q287),"",(IF(Q287&lt;&gt;Q286,Q287&amp;", ",IF(B287&lt;&gt;B286,Q287&amp;", ",IF(Z287&lt;&gt;Z286,Q287&amp;", ",""))))))&amp;(IF(ISBLANK(R287),"",(IF(R287&lt;&gt;R286,R287&amp;"m, ",IF(B287&lt;&gt;B286,R287&amp;"m, ",IF(Z287&lt;&gt;Z286,R287&amp;"m, ",""))))))&amp;IF(ISBLANK(S287),"",(IF(B287&lt;&gt;B286,S287&amp;", ",IF(S287&lt;&gt;S286,IF((Z287=Z286),"same locality "&amp;S287&amp;", ",S287&amp;", "),""))))&amp;(IF(ISBLANK(T287),"",(IF(T287&lt;&gt;T286,IF(ISBLANK(F$2),T287&amp;", ",T287&amp;" "&amp;F$2&amp;", "),(IF(B287&lt;&gt;B286,IF(ISBLANK(F$2),T287&amp;", ",T287&amp;" "&amp;F$2&amp;", "),(IF(Z287&lt;&gt;Z286,IF(ISBLANK(F$2),T287&amp;", ",T287&amp;" "&amp;F$2&amp;", "),IF((U287&lt;&gt;U286)*($G$2="Y"),"same collector, ","")))))))))&amp;(IF(ISBLANK(U287),"",(IF(U287&lt;&gt;U286,U287&amp;", ",(IF(B287&lt;&gt;B286,U287&amp;", ",IF(Z287&lt;&gt;Z286,U287&amp;", ",(IF(T287&lt;&gt;T286,IF((T287&lt;&gt;T286)*($G$2="Y"),"same date, ", ""),IF((T287=T286)*(U287=U286)*(S287&lt;&gt;S286)*($G$2="Y"),"same collector and date, ", ""))))))))))&amp;(IF(ISBLANK(V287),"",V287&amp;", "))&amp;IF((AA287&lt;&gt;AA288)*($H$2="y"),AD287&amp;AE287,IF((AA287&lt;&gt;AA288)*($H$2="m"),AD287&amp;AG287,IF(($H$2&lt;&gt;"m")*($H$2&lt;&gt;"Y"),(IF(F287=0,"",F287&amp;" "&amp;$F$4&amp;" "))&amp;(IF(G287=0,"",G287&amp;" "&amp;$G$4&amp;" "))&amp;(IF(H287=0,"",H287&amp;" "&amp;H$4&amp;" "))&amp;(IF(I287=0,"",I287&amp;" "&amp;$I$4&amp;" "))&amp;(IF(J287=0,"",J287&amp;" "&amp;$J$4&amp;" "))&amp;IF((ISBLANK(C287)),"","("&amp;C287&amp;")"),"")))&amp;IF((B287=B288)*(K287=K288)*(L287=L288)*(M287=M288),IF(($H$2&lt;&gt;"m")*($H$2&lt;&gt;"Y"), ", ", IF((ISNUMBER(FIND(")",AE287))), ", ", "")),IF((B287=B288)*(K287=K288)*(L287=L288),";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v>
      </c>
    </row>
    <row r="288" spans="1:34" s="1" customFormat="1" x14ac:dyDescent="0.25">
      <c r="A288" s="3">
        <f t="shared" si="36"/>
        <v>4</v>
      </c>
      <c r="B288" s="53" t="str">
        <f t="shared" si="40"/>
        <v>Kukulcania brignolii</v>
      </c>
      <c r="C288" s="57" t="s">
        <v>205</v>
      </c>
      <c r="D288" s="57" t="s">
        <v>228</v>
      </c>
      <c r="E288" s="57"/>
      <c r="F288" s="57">
        <v>0</v>
      </c>
      <c r="G288" s="57">
        <v>2</v>
      </c>
      <c r="H288" s="57">
        <v>0</v>
      </c>
      <c r="I288" s="57"/>
      <c r="J288" s="57"/>
      <c r="K288" s="57" t="s">
        <v>49</v>
      </c>
      <c r="L288" s="57" t="s">
        <v>72</v>
      </c>
      <c r="M288" s="54" t="s">
        <v>86</v>
      </c>
      <c r="N288" s="57" t="s">
        <v>86</v>
      </c>
      <c r="O288" s="58" t="s">
        <v>86</v>
      </c>
      <c r="P288" s="58"/>
      <c r="Q288" s="58" t="s">
        <v>86</v>
      </c>
      <c r="R288" s="58"/>
      <c r="S288" s="54" t="s">
        <v>1340</v>
      </c>
      <c r="T288" s="57" t="s">
        <v>76</v>
      </c>
      <c r="U288" s="57" t="s">
        <v>1341</v>
      </c>
      <c r="V288" s="57"/>
      <c r="W288" s="57" t="s">
        <v>86</v>
      </c>
      <c r="X288" s="147">
        <f ca="1">IF(ISBLANK(D288),"",IF('order-admin-units'!$I$1&lt;&gt;"y", "", IF((K288="")*(ISBLANK(D288)=FALSE), 'order-admin-units'!$B$1+1, VLOOKUP(K288, ordercountry, 2))))</f>
        <v>2</v>
      </c>
      <c r="Y288" s="147">
        <f ca="1">IF(ISBLANK(D288),"",IF('order-admin-units'!$I$1&lt;&gt;"y", "", IF(L288="", 'order-admin-units'!$B$2+1, VLOOKUP(K288&amp;"@"&amp;L288, orderadmin, 2))))</f>
        <v>17</v>
      </c>
      <c r="Z288" s="147" t="str">
        <f t="shared" si="37"/>
        <v>MexicoOaxaca</v>
      </c>
      <c r="AA288" s="147" t="str">
        <f t="shared" si="38"/>
        <v>Kukulcania brignoliiMexicoOaxaca[N17.05942°, W96.72162°]R.V. Chamberlin6/II/1939</v>
      </c>
      <c r="AB288" s="147" t="str">
        <f t="shared" si="39"/>
        <v xml:space="preserve">Kukulcania brignoliiMexicoOaxaca[N17.05942°, W96.72162°]R.V. Chamberlin6/II/1939AMNH </v>
      </c>
      <c r="AC288" s="147" t="str">
        <f t="shared" si="33"/>
        <v>Kukulcania brignoliiMexicoOaxaca[N17.05942°, W96.72162°]R.V. Chamberlin6/II/1939</v>
      </c>
      <c r="AD288" s="11" t="str">
        <f t="shared" si="34"/>
        <v/>
      </c>
      <c r="AE288" s="11" t="str">
        <f t="array" ref="AE288">IF(ISBLANK(D288),"",IF(OR($H$2="y",$H$2="m"),IF(AA288=AA287,IF(OR(AB288=$AB$4:$AB287)=FALSE,AE287&amp;C288,AE287),"("&amp;C288)&amp;IF(AA288=AA289,IF(OR(AB289=$AB$4:$AB288)=FALSE,", ",""),") "),""))</f>
        <v/>
      </c>
      <c r="AF288" s="11" t="str">
        <f t="shared" si="35"/>
        <v/>
      </c>
      <c r="AG288" s="11" t="str">
        <f t="array" ref="AG288">IF(ISBLANK(D288),"",IF(OR($H$2="y",$H$2="m"),IF(AA288=AA287,IF(OR(AC288=$AC$4:$AC287)=FALSE,AG287&amp;AF288,AG287),"("&amp;AF288)&amp;IF(AA288=AA289,IF(OR(AC289=$AC$4:$AC288)=FALSE,", ",""),") "),""))</f>
        <v/>
      </c>
      <c r="AH288" s="10" t="str">
        <f>IF((ISBLANK(D288)),"",IF(D288=D287,AH287,"")&amp;IF(B287&lt;&gt;B288,((IF(ISBLANK(E288),$D$3&amp;"Non-type material: "&amp;$D$3,$D$3&amp;INDEX('type-categories'!$A$2:$B$100,MATCH(E288,'type-categories'!$A$2:$A$100,0),2)&amp;$D$3))),"")&amp;(IF(K288&lt;&gt;K287,$C$2&amp;K288&amp;$K$3&amp;$C$2&amp;" ",(IF(B288&lt;&gt;B287,$C$2&amp;K288&amp;$K$3&amp;$C$2&amp;" ",""))))&amp;(IF(L288="","",((IF(L288&lt;&gt;L287,$D$2&amp;L288&amp;$L$3&amp;$D$2&amp;" ",IF(B288&lt;&gt;B287,$D$2&amp;L288&amp;$L$3&amp;$D$2&amp;" ",""))))))&amp;(IF(M288="","",((IF(M288&lt;&gt;M287,$E$2&amp;M288&amp;$E$2&amp;","&amp;" ",IF(B288&lt;&gt;B287,$E$2&amp;M288&amp;$E$2&amp;",",""))))))&amp;(IF(N288="","",IF(N288&lt;&gt;N287,N288&amp;", ",IF(B288&lt;&gt;B287,N288&amp;", ",""))))&amp;(IF(ISBLANK(O288),"",(IF(O288&lt;&gt;O287,O288&amp;", ",IF(B288&lt;&gt;B287,O288&amp;", ","")))))&amp;(IF(ISBLANK(P288),"",(IF(P288&lt;&gt;P287,P288&amp;", ",IF(B288&lt;&gt;B287,P288&amp;", ",IF(Z288&lt;&gt;Z287,P288&amp;", ",""))))))&amp;(IF(ISBLANK(Q288),"",(IF(Q288&lt;&gt;Q287,Q288&amp;", ",IF(B288&lt;&gt;B287,Q288&amp;", ",IF(Z288&lt;&gt;Z287,Q288&amp;", ",""))))))&amp;(IF(ISBLANK(R288),"",(IF(R288&lt;&gt;R287,R288&amp;"m, ",IF(B288&lt;&gt;B287,R288&amp;"m, ",IF(Z288&lt;&gt;Z287,R288&amp;"m, ",""))))))&amp;IF(ISBLANK(S288),"",(IF(B288&lt;&gt;B287,S288&amp;", ",IF(S288&lt;&gt;S287,IF((Z288=Z287),"same locality "&amp;S288&amp;", ",S288&amp;", "),""))))&amp;(IF(ISBLANK(T288),"",(IF(T288&lt;&gt;T287,IF(ISBLANK(F$2),T288&amp;", ",T288&amp;" "&amp;F$2&amp;", "),(IF(B288&lt;&gt;B287,IF(ISBLANK(F$2),T288&amp;", ",T288&amp;" "&amp;F$2&amp;", "),(IF(Z288&lt;&gt;Z287,IF(ISBLANK(F$2),T288&amp;", ",T288&amp;" "&amp;F$2&amp;", "),IF((U288&lt;&gt;U287)*($G$2="Y"),"same collector, ","")))))))))&amp;(IF(ISBLANK(U288),"",(IF(U288&lt;&gt;U287,U288&amp;", ",(IF(B288&lt;&gt;B287,U288&amp;", ",IF(Z288&lt;&gt;Z287,U288&amp;", ",(IF(T288&lt;&gt;T287,IF((T288&lt;&gt;T287)*($G$2="Y"),"same date, ", ""),IF((T288=T287)*(U288=U287)*(S288&lt;&gt;S287)*($G$2="Y"),"same collector and date, ", ""))))))))))&amp;(IF(ISBLANK(V288),"",V288&amp;", "))&amp;IF((AA288&lt;&gt;AA289)*($H$2="y"),AD288&amp;AE288,IF((AA288&lt;&gt;AA289)*($H$2="m"),AD288&amp;AG288,IF(($H$2&lt;&gt;"m")*($H$2&lt;&gt;"Y"),(IF(F288=0,"",F288&amp;" "&amp;$F$4&amp;" "))&amp;(IF(G288=0,"",G288&amp;" "&amp;$G$4&amp;" "))&amp;(IF(H288=0,"",H288&amp;" "&amp;H$4&amp;" "))&amp;(IF(I288=0,"",I288&amp;" "&amp;$I$4&amp;" "))&amp;(IF(J288=0,"",J288&amp;" "&amp;$J$4&amp;" "))&amp;IF((ISBLANK(C288)),"","("&amp;C288&amp;")"),"")))&amp;IF((B288=B289)*(K288=K289)*(L288=L289)*(M288=M289),IF(($H$2&lt;&gt;"m")*($H$2&lt;&gt;"Y"), ", ", IF((ISNUMBER(FIND(")",AE288))), ", ", "")),IF((B288=B289)*(K288=K289)*(L288=L289),";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v>
      </c>
    </row>
    <row r="289" spans="1:34" s="1" customFormat="1" x14ac:dyDescent="0.25">
      <c r="A289" s="3">
        <f t="shared" si="36"/>
        <v>4</v>
      </c>
      <c r="B289" s="53" t="str">
        <f t="shared" si="40"/>
        <v>Kukulcania brignolii</v>
      </c>
      <c r="C289" s="57" t="s">
        <v>205</v>
      </c>
      <c r="D289" s="57" t="s">
        <v>228</v>
      </c>
      <c r="E289" s="57"/>
      <c r="F289" s="57">
        <v>0</v>
      </c>
      <c r="G289" s="57">
        <v>1</v>
      </c>
      <c r="H289" s="57">
        <v>1</v>
      </c>
      <c r="I289" s="57"/>
      <c r="J289" s="57"/>
      <c r="K289" s="57" t="s">
        <v>49</v>
      </c>
      <c r="L289" s="57" t="s">
        <v>72</v>
      </c>
      <c r="M289" s="54" t="s">
        <v>86</v>
      </c>
      <c r="N289" s="57" t="s">
        <v>86</v>
      </c>
      <c r="O289" s="58" t="s">
        <v>86</v>
      </c>
      <c r="P289" s="58"/>
      <c r="Q289" s="58" t="s">
        <v>86</v>
      </c>
      <c r="R289" s="58"/>
      <c r="S289" s="54" t="s">
        <v>1340</v>
      </c>
      <c r="T289" s="57"/>
      <c r="U289" s="57" t="s">
        <v>1341</v>
      </c>
      <c r="V289" s="57"/>
      <c r="W289" s="57" t="s">
        <v>86</v>
      </c>
      <c r="X289" s="147">
        <f ca="1">IF(ISBLANK(D289),"",IF('order-admin-units'!$I$1&lt;&gt;"y", "", IF((K289="")*(ISBLANK(D289)=FALSE), 'order-admin-units'!$B$1+1, VLOOKUP(K289, ordercountry, 2))))</f>
        <v>2</v>
      </c>
      <c r="Y289" s="147">
        <f ca="1">IF(ISBLANK(D289),"",IF('order-admin-units'!$I$1&lt;&gt;"y", "", IF(L289="", 'order-admin-units'!$B$2+1, VLOOKUP(K289&amp;"@"&amp;L289, orderadmin, 2))))</f>
        <v>17</v>
      </c>
      <c r="Z289" s="147" t="str">
        <f t="shared" si="37"/>
        <v>MexicoOaxaca</v>
      </c>
      <c r="AA289" s="147" t="str">
        <f t="shared" si="38"/>
        <v>Kukulcania brignoliiMexicoOaxaca[N17.05942°, W96.72162°]6/II/1939</v>
      </c>
      <c r="AB289" s="147" t="str">
        <f t="shared" si="39"/>
        <v xml:space="preserve">Kukulcania brignoliiMexicoOaxaca[N17.05942°, W96.72162°]6/II/1939AMNH </v>
      </c>
      <c r="AC289" s="147" t="str">
        <f t="shared" si="33"/>
        <v>Kukulcania brignoliiMexicoOaxaca[N17.05942°, W96.72162°]6/II/1939</v>
      </c>
      <c r="AD289" s="11" t="str">
        <f t="shared" si="34"/>
        <v/>
      </c>
      <c r="AE289" s="11" t="str">
        <f t="array" ref="AE289">IF(ISBLANK(D289),"",IF(OR($H$2="y",$H$2="m"),IF(AA289=AA288,IF(OR(AB289=$AB$4:$AB288)=FALSE,AE288&amp;C289,AE288),"("&amp;C289)&amp;IF(AA289=AA290,IF(OR(AB290=$AB$4:$AB289)=FALSE,", ",""),") "),""))</f>
        <v/>
      </c>
      <c r="AF289" s="11" t="str">
        <f t="shared" si="35"/>
        <v/>
      </c>
      <c r="AG289" s="11" t="str">
        <f t="array" ref="AG289">IF(ISBLANK(D289),"",IF(OR($H$2="y",$H$2="m"),IF(AA289=AA288,IF(OR(AC289=$AC$4:$AC288)=FALSE,AG288&amp;AF289,AG288),"("&amp;AF289)&amp;IF(AA289=AA290,IF(OR(AC290=$AC$4:$AC289)=FALSE,", ",""),") "),""))</f>
        <v/>
      </c>
      <c r="AH289" s="10" t="str">
        <f>IF((ISBLANK(D289)),"",IF(D289=D288,AH288,"")&amp;IF(B288&lt;&gt;B289,((IF(ISBLANK(E289),$D$3&amp;"Non-type material: "&amp;$D$3,$D$3&amp;INDEX('type-categories'!$A$2:$B$100,MATCH(E289,'type-categories'!$A$2:$A$100,0),2)&amp;$D$3))),"")&amp;(IF(K289&lt;&gt;K288,$C$2&amp;K289&amp;$K$3&amp;$C$2&amp;" ",(IF(B289&lt;&gt;B288,$C$2&amp;K289&amp;$K$3&amp;$C$2&amp;" ",""))))&amp;(IF(L289="","",((IF(L289&lt;&gt;L288,$D$2&amp;L289&amp;$L$3&amp;$D$2&amp;" ",IF(B289&lt;&gt;B288,$D$2&amp;L289&amp;$L$3&amp;$D$2&amp;" ",""))))))&amp;(IF(M289="","",((IF(M289&lt;&gt;M288,$E$2&amp;M289&amp;$E$2&amp;","&amp;" ",IF(B289&lt;&gt;B288,$E$2&amp;M289&amp;$E$2&amp;",",""))))))&amp;(IF(N289="","",IF(N289&lt;&gt;N288,N289&amp;", ",IF(B289&lt;&gt;B288,N289&amp;", ",""))))&amp;(IF(ISBLANK(O289),"",(IF(O289&lt;&gt;O288,O289&amp;", ",IF(B289&lt;&gt;B288,O289&amp;", ","")))))&amp;(IF(ISBLANK(P289),"",(IF(P289&lt;&gt;P288,P289&amp;", ",IF(B289&lt;&gt;B288,P289&amp;", ",IF(Z289&lt;&gt;Z288,P289&amp;", ",""))))))&amp;(IF(ISBLANK(Q289),"",(IF(Q289&lt;&gt;Q288,Q289&amp;", ",IF(B289&lt;&gt;B288,Q289&amp;", ",IF(Z289&lt;&gt;Z288,Q289&amp;", ",""))))))&amp;(IF(ISBLANK(R289),"",(IF(R289&lt;&gt;R288,R289&amp;"m, ",IF(B289&lt;&gt;B288,R289&amp;"m, ",IF(Z289&lt;&gt;Z288,R289&amp;"m, ",""))))))&amp;IF(ISBLANK(S289),"",(IF(B289&lt;&gt;B288,S289&amp;", ",IF(S289&lt;&gt;S288,IF((Z289=Z288),"same locality "&amp;S289&amp;", ",S289&amp;", "),""))))&amp;(IF(ISBLANK(T289),"",(IF(T289&lt;&gt;T288,IF(ISBLANK(F$2),T289&amp;", ",T289&amp;" "&amp;F$2&amp;", "),(IF(B289&lt;&gt;B288,IF(ISBLANK(F$2),T289&amp;", ",T289&amp;" "&amp;F$2&amp;", "),(IF(Z289&lt;&gt;Z288,IF(ISBLANK(F$2),T289&amp;", ",T289&amp;" "&amp;F$2&amp;", "),IF((U289&lt;&gt;U288)*($G$2="Y"),"same collector, ","")))))))))&amp;(IF(ISBLANK(U289),"",(IF(U289&lt;&gt;U288,U289&amp;", ",(IF(B289&lt;&gt;B288,U289&amp;", ",IF(Z289&lt;&gt;Z288,U289&amp;", ",(IF(T289&lt;&gt;T288,IF((T289&lt;&gt;T288)*($G$2="Y"),"same date, ", ""),IF((T289=T288)*(U289=U288)*(S289&lt;&gt;S288)*($G$2="Y"),"same collector and date, ", ""))))))))))&amp;(IF(ISBLANK(V289),"",V289&amp;", "))&amp;IF((AA289&lt;&gt;AA290)*($H$2="y"),AD289&amp;AE289,IF((AA289&lt;&gt;AA290)*($H$2="m"),AD289&amp;AG289,IF(($H$2&lt;&gt;"m")*($H$2&lt;&gt;"Y"),(IF(F289=0,"",F289&amp;" "&amp;$F$4&amp;" "))&amp;(IF(G289=0,"",G289&amp;" "&amp;$G$4&amp;" "))&amp;(IF(H289=0,"",H289&amp;" "&amp;H$4&amp;" "))&amp;(IF(I289=0,"",I289&amp;" "&amp;$I$4&amp;" "))&amp;(IF(J289=0,"",J289&amp;" "&amp;$J$4&amp;" "))&amp;IF((ISBLANK(C289)),"","("&amp;C289&amp;")"),"")))&amp;IF((B289=B290)*(K289=K290)*(L289=L290)*(M289=M290),IF(($H$2&lt;&gt;"m")*($H$2&lt;&gt;"Y"), ", ", IF((ISNUMBER(FIND(")",AE289))), ", ", "")),IF((B289=B290)*(K289=K290)*(L289=L290),";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v>
      </c>
    </row>
    <row r="290" spans="1:34" s="1" customFormat="1" x14ac:dyDescent="0.25">
      <c r="A290" s="3">
        <f t="shared" si="36"/>
        <v>4</v>
      </c>
      <c r="B290" s="53" t="str">
        <f t="shared" si="40"/>
        <v>Kukulcania brignolii</v>
      </c>
      <c r="C290" s="57" t="s">
        <v>205</v>
      </c>
      <c r="D290" s="57" t="s">
        <v>228</v>
      </c>
      <c r="E290" s="57"/>
      <c r="F290" s="57">
        <v>0</v>
      </c>
      <c r="G290" s="57">
        <v>3</v>
      </c>
      <c r="H290" s="57">
        <v>4</v>
      </c>
      <c r="I290" s="57"/>
      <c r="J290" s="57"/>
      <c r="K290" s="57" t="s">
        <v>49</v>
      </c>
      <c r="L290" s="57" t="s">
        <v>72</v>
      </c>
      <c r="M290" s="54" t="s">
        <v>1342</v>
      </c>
      <c r="N290" s="57" t="s">
        <v>86</v>
      </c>
      <c r="O290" s="58" t="s">
        <v>86</v>
      </c>
      <c r="P290" s="58"/>
      <c r="Q290" s="58" t="s">
        <v>86</v>
      </c>
      <c r="R290" s="58"/>
      <c r="S290" s="54" t="s">
        <v>1343</v>
      </c>
      <c r="T290" s="57" t="s">
        <v>1344</v>
      </c>
      <c r="U290" s="57" t="s">
        <v>1345</v>
      </c>
      <c r="V290" s="57"/>
      <c r="W290" s="57" t="s">
        <v>86</v>
      </c>
      <c r="X290" s="147">
        <f ca="1">IF(ISBLANK(D290),"",IF('order-admin-units'!$I$1&lt;&gt;"y", "", IF((K290="")*(ISBLANK(D290)=FALSE), 'order-admin-units'!$B$1+1, VLOOKUP(K290, ordercountry, 2))))</f>
        <v>2</v>
      </c>
      <c r="Y290" s="147">
        <f ca="1">IF(ISBLANK(D290),"",IF('order-admin-units'!$I$1&lt;&gt;"y", "", IF(L290="", 'order-admin-units'!$B$2+1, VLOOKUP(K290&amp;"@"&amp;L290, orderadmin, 2))))</f>
        <v>17</v>
      </c>
      <c r="Z290" s="147" t="str">
        <f t="shared" si="37"/>
        <v>MexicoOaxaca10 miles E Oaxaca</v>
      </c>
      <c r="AA290" s="147" t="str">
        <f t="shared" si="38"/>
        <v>Kukulcania brignoliiMexicoOaxaca10 miles E Oaxaca[N17.00505°, W96.54714°]J. Reddell &amp; J. Fish15/VIII/1967</v>
      </c>
      <c r="AB290" s="147" t="str">
        <f t="shared" si="39"/>
        <v xml:space="preserve">Kukulcania brignoliiMexicoOaxaca10 miles E Oaxaca[N17.00505°, W96.54714°]J. Reddell &amp; J. Fish15/VIII/1967AMNH </v>
      </c>
      <c r="AC290" s="147" t="str">
        <f t="shared" si="33"/>
        <v>Kukulcania brignoliiMexicoOaxaca10 miles E Oaxaca[N17.00505°, W96.54714°]J. Reddell &amp; J. Fish15/VIII/1967</v>
      </c>
      <c r="AD290" s="11" t="str">
        <f t="shared" si="34"/>
        <v/>
      </c>
      <c r="AE290" s="11" t="str">
        <f t="array" ref="AE290">IF(ISBLANK(D290),"",IF(OR($H$2="y",$H$2="m"),IF(AA290=AA289,IF(OR(AB290=$AB$4:$AB289)=FALSE,AE289&amp;C290,AE289),"("&amp;C290)&amp;IF(AA290=AA291,IF(OR(AB291=$AB$4:$AB290)=FALSE,", ",""),") "),""))</f>
        <v/>
      </c>
      <c r="AF290" s="11" t="str">
        <f t="shared" si="35"/>
        <v/>
      </c>
      <c r="AG290" s="11" t="str">
        <f t="array" ref="AG290">IF(ISBLANK(D290),"",IF(OR($H$2="y",$H$2="m"),IF(AA290=AA289,IF(OR(AC290=$AC$4:$AC289)=FALSE,AG289&amp;AF290,AG289),"("&amp;AF290)&amp;IF(AA290=AA291,IF(OR(AC291=$AC$4:$AC290)=FALSE,", ",""),") "),""))</f>
        <v/>
      </c>
      <c r="AH290" s="10" t="str">
        <f>IF((ISBLANK(D290)),"",IF(D290=D289,AH289,"")&amp;IF(B289&lt;&gt;B290,((IF(ISBLANK(E290),$D$3&amp;"Non-type material: "&amp;$D$3,$D$3&amp;INDEX('type-categories'!$A$2:$B$100,MATCH(E290,'type-categories'!$A$2:$A$100,0),2)&amp;$D$3))),"")&amp;(IF(K290&lt;&gt;K289,$C$2&amp;K290&amp;$K$3&amp;$C$2&amp;" ",(IF(B290&lt;&gt;B289,$C$2&amp;K290&amp;$K$3&amp;$C$2&amp;" ",""))))&amp;(IF(L290="","",((IF(L290&lt;&gt;L289,$D$2&amp;L290&amp;$L$3&amp;$D$2&amp;" ",IF(B290&lt;&gt;B289,$D$2&amp;L290&amp;$L$3&amp;$D$2&amp;" ",""))))))&amp;(IF(M290="","",((IF(M290&lt;&gt;M289,$E$2&amp;M290&amp;$E$2&amp;","&amp;" ",IF(B290&lt;&gt;B289,$E$2&amp;M290&amp;$E$2&amp;",",""))))))&amp;(IF(N290="","",IF(N290&lt;&gt;N289,N290&amp;", ",IF(B290&lt;&gt;B289,N290&amp;", ",""))))&amp;(IF(ISBLANK(O290),"",(IF(O290&lt;&gt;O289,O290&amp;", ",IF(B290&lt;&gt;B289,O290&amp;", ","")))))&amp;(IF(ISBLANK(P290),"",(IF(P290&lt;&gt;P289,P290&amp;", ",IF(B290&lt;&gt;B289,P290&amp;", ",IF(Z290&lt;&gt;Z289,P290&amp;", ",""))))))&amp;(IF(ISBLANK(Q290),"",(IF(Q290&lt;&gt;Q289,Q290&amp;", ",IF(B290&lt;&gt;B289,Q290&amp;", ",IF(Z290&lt;&gt;Z289,Q290&amp;", ",""))))))&amp;(IF(ISBLANK(R290),"",(IF(R290&lt;&gt;R289,R290&amp;"m, ",IF(B290&lt;&gt;B289,R290&amp;"m, ",IF(Z290&lt;&gt;Z289,R290&amp;"m, ",""))))))&amp;IF(ISBLANK(S290),"",(IF(B290&lt;&gt;B289,S290&amp;", ",IF(S290&lt;&gt;S289,IF((Z290=Z289),"same locality "&amp;S290&amp;", ",S290&amp;", "),""))))&amp;(IF(ISBLANK(T290),"",(IF(T290&lt;&gt;T289,IF(ISBLANK(F$2),T290&amp;", ",T290&amp;" "&amp;F$2&amp;", "),(IF(B290&lt;&gt;B289,IF(ISBLANK(F$2),T290&amp;", ",T290&amp;" "&amp;F$2&amp;", "),(IF(Z290&lt;&gt;Z289,IF(ISBLANK(F$2),T290&amp;", ",T290&amp;" "&amp;F$2&amp;", "),IF((U290&lt;&gt;U289)*($G$2="Y"),"same collector, ","")))))))))&amp;(IF(ISBLANK(U290),"",(IF(U290&lt;&gt;U289,U290&amp;", ",(IF(B290&lt;&gt;B289,U290&amp;", ",IF(Z290&lt;&gt;Z289,U290&amp;", ",(IF(T290&lt;&gt;T289,IF((T290&lt;&gt;T289)*($G$2="Y"),"same date, ", ""),IF((T290=T289)*(U290=U289)*(S290&lt;&gt;S289)*($G$2="Y"),"same collector and date, ", ""))))))))))&amp;(IF(ISBLANK(V290),"",V290&amp;", "))&amp;IF((AA290&lt;&gt;AA291)*($H$2="y"),AD290&amp;AE290,IF((AA290&lt;&gt;AA291)*($H$2="m"),AD290&amp;AG290,IF(($H$2&lt;&gt;"m")*($H$2&lt;&gt;"Y"),(IF(F290=0,"",F290&amp;" "&amp;$F$4&amp;" "))&amp;(IF(G290=0,"",G290&amp;" "&amp;$G$4&amp;" "))&amp;(IF(H290=0,"",H290&amp;" "&amp;H$4&amp;" "))&amp;(IF(I290=0,"",I290&amp;" "&amp;$I$4&amp;" "))&amp;(IF(J290=0,"",J290&amp;" "&amp;$J$4&amp;" "))&amp;IF((ISBLANK(C290)),"","("&amp;C290&amp;")"),"")))&amp;IF((B290=B291)*(K290=K291)*(L290=L291)*(M290=M291),IF(($H$2&lt;&gt;"m")*($H$2&lt;&gt;"Y"), ", ", IF((ISNUMBER(FIND(")",AE290))), ", ", "")),IF((B290=B291)*(K290=K291)*(L290=L291),";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v>
      </c>
    </row>
    <row r="291" spans="1:34" s="1" customFormat="1" x14ac:dyDescent="0.25">
      <c r="A291" s="3">
        <f t="shared" si="36"/>
        <v>4</v>
      </c>
      <c r="B291" s="53" t="str">
        <f t="shared" si="40"/>
        <v>Kukulcania brignolii</v>
      </c>
      <c r="C291" s="57" t="s">
        <v>205</v>
      </c>
      <c r="D291" s="57" t="s">
        <v>228</v>
      </c>
      <c r="E291" s="57"/>
      <c r="F291" s="57">
        <v>0</v>
      </c>
      <c r="G291" s="57">
        <v>1</v>
      </c>
      <c r="H291" s="57">
        <v>2</v>
      </c>
      <c r="I291" s="57"/>
      <c r="J291" s="57"/>
      <c r="K291" s="57" t="s">
        <v>49</v>
      </c>
      <c r="L291" s="57" t="s">
        <v>72</v>
      </c>
      <c r="M291" s="54" t="s">
        <v>1346</v>
      </c>
      <c r="N291" s="57" t="s">
        <v>86</v>
      </c>
      <c r="O291" s="58" t="s">
        <v>86</v>
      </c>
      <c r="P291" s="58"/>
      <c r="Q291" s="58" t="s">
        <v>86</v>
      </c>
      <c r="R291" s="58"/>
      <c r="S291" s="54" t="s">
        <v>1347</v>
      </c>
      <c r="T291" s="57" t="s">
        <v>1348</v>
      </c>
      <c r="U291" s="57" t="s">
        <v>1349</v>
      </c>
      <c r="V291" s="57"/>
      <c r="W291" s="57" t="s">
        <v>86</v>
      </c>
      <c r="X291" s="147">
        <f ca="1">IF(ISBLANK(D291),"",IF('order-admin-units'!$I$1&lt;&gt;"y", "", IF((K291="")*(ISBLANK(D291)=FALSE), 'order-admin-units'!$B$1+1, VLOOKUP(K291, ordercountry, 2))))</f>
        <v>2</v>
      </c>
      <c r="Y291" s="147">
        <f ca="1">IF(ISBLANK(D291),"",IF('order-admin-units'!$I$1&lt;&gt;"y", "", IF(L291="", 'order-admin-units'!$B$2+1, VLOOKUP(K291&amp;"@"&amp;L291, orderadmin, 2))))</f>
        <v>17</v>
      </c>
      <c r="Z291" s="147" t="str">
        <f t="shared" si="37"/>
        <v>MexicoOaxaca10 miles S Tomellín</v>
      </c>
      <c r="AA291" s="147" t="str">
        <f t="shared" si="38"/>
        <v>Kukulcania brignoliiMexicoOaxaca10 miles S Tomellín[N17.62498°, W96.91975°]J. Reddell, J. Fish &amp; T. Evans14/VIII/1967</v>
      </c>
      <c r="AB291" s="147" t="str">
        <f t="shared" si="39"/>
        <v xml:space="preserve">Kukulcania brignoliiMexicoOaxaca10 miles S Tomellín[N17.62498°, W96.91975°]J. Reddell, J. Fish &amp; T. Evans14/VIII/1967AMNH </v>
      </c>
      <c r="AC291" s="147" t="str">
        <f t="shared" si="33"/>
        <v>Kukulcania brignoliiMexicoOaxaca10 miles S Tomellín[N17.62498°, W96.91975°]J. Reddell, J. Fish &amp; T. Evans14/VIII/1967</v>
      </c>
      <c r="AD291" s="11" t="str">
        <f t="shared" si="34"/>
        <v/>
      </c>
      <c r="AE291" s="11" t="str">
        <f t="array" ref="AE291">IF(ISBLANK(D291),"",IF(OR($H$2="y",$H$2="m"),IF(AA291=AA290,IF(OR(AB291=$AB$4:$AB290)=FALSE,AE290&amp;C291,AE290),"("&amp;C291)&amp;IF(AA291=AA292,IF(OR(AB292=$AB$4:$AB291)=FALSE,", ",""),") "),""))</f>
        <v/>
      </c>
      <c r="AF291" s="11" t="str">
        <f t="shared" si="35"/>
        <v/>
      </c>
      <c r="AG291" s="11" t="str">
        <f t="array" ref="AG291">IF(ISBLANK(D291),"",IF(OR($H$2="y",$H$2="m"),IF(AA291=AA290,IF(OR(AC291=$AC$4:$AC290)=FALSE,AG290&amp;AF291,AG290),"("&amp;AF291)&amp;IF(AA291=AA292,IF(OR(AC292=$AC$4:$AC291)=FALSE,", ",""),") "),""))</f>
        <v/>
      </c>
      <c r="AH291" s="10" t="str">
        <f>IF((ISBLANK(D291)),"",IF(D291=D290,AH290,"")&amp;IF(B290&lt;&gt;B291,((IF(ISBLANK(E291),$D$3&amp;"Non-type material: "&amp;$D$3,$D$3&amp;INDEX('type-categories'!$A$2:$B$100,MATCH(E291,'type-categories'!$A$2:$A$100,0),2)&amp;$D$3))),"")&amp;(IF(K291&lt;&gt;K290,$C$2&amp;K291&amp;$K$3&amp;$C$2&amp;" ",(IF(B291&lt;&gt;B290,$C$2&amp;K291&amp;$K$3&amp;$C$2&amp;" ",""))))&amp;(IF(L291="","",((IF(L291&lt;&gt;L290,$D$2&amp;L291&amp;$L$3&amp;$D$2&amp;" ",IF(B291&lt;&gt;B290,$D$2&amp;L291&amp;$L$3&amp;$D$2&amp;" ",""))))))&amp;(IF(M291="","",((IF(M291&lt;&gt;M290,$E$2&amp;M291&amp;$E$2&amp;","&amp;" ",IF(B291&lt;&gt;B290,$E$2&amp;M291&amp;$E$2&amp;",",""))))))&amp;(IF(N291="","",IF(N291&lt;&gt;N290,N291&amp;", ",IF(B291&lt;&gt;B290,N291&amp;", ",""))))&amp;(IF(ISBLANK(O291),"",(IF(O291&lt;&gt;O290,O291&amp;", ",IF(B291&lt;&gt;B290,O291&amp;", ","")))))&amp;(IF(ISBLANK(P291),"",(IF(P291&lt;&gt;P290,P291&amp;", ",IF(B291&lt;&gt;B290,P291&amp;", ",IF(Z291&lt;&gt;Z290,P291&amp;", ",""))))))&amp;(IF(ISBLANK(Q291),"",(IF(Q291&lt;&gt;Q290,Q291&amp;", ",IF(B291&lt;&gt;B290,Q291&amp;", ",IF(Z291&lt;&gt;Z290,Q291&amp;", ",""))))))&amp;(IF(ISBLANK(R291),"",(IF(R291&lt;&gt;R290,R291&amp;"m, ",IF(B291&lt;&gt;B290,R291&amp;"m, ",IF(Z291&lt;&gt;Z290,R291&amp;"m, ",""))))))&amp;IF(ISBLANK(S291),"",(IF(B291&lt;&gt;B290,S291&amp;", ",IF(S291&lt;&gt;S290,IF((Z291=Z290),"same locality "&amp;S291&amp;", ",S291&amp;", "),""))))&amp;(IF(ISBLANK(T291),"",(IF(T291&lt;&gt;T290,IF(ISBLANK(F$2),T291&amp;", ",T291&amp;" "&amp;F$2&amp;", "),(IF(B291&lt;&gt;B290,IF(ISBLANK(F$2),T291&amp;", ",T291&amp;" "&amp;F$2&amp;", "),(IF(Z291&lt;&gt;Z290,IF(ISBLANK(F$2),T291&amp;", ",T291&amp;" "&amp;F$2&amp;", "),IF((U291&lt;&gt;U290)*($G$2="Y"),"same collector, ","")))))))))&amp;(IF(ISBLANK(U291),"",(IF(U291&lt;&gt;U290,U291&amp;", ",(IF(B291&lt;&gt;B290,U291&amp;", ",IF(Z291&lt;&gt;Z290,U291&amp;", ",(IF(T291&lt;&gt;T290,IF((T291&lt;&gt;T290)*($G$2="Y"),"same date, ", ""),IF((T291=T290)*(U291=U290)*(S291&lt;&gt;S290)*($G$2="Y"),"same collector and date, ", ""))))))))))&amp;(IF(ISBLANK(V291),"",V291&amp;", "))&amp;IF((AA291&lt;&gt;AA292)*($H$2="y"),AD291&amp;AE291,IF((AA291&lt;&gt;AA292)*($H$2="m"),AD291&amp;AG291,IF(($H$2&lt;&gt;"m")*($H$2&lt;&gt;"Y"),(IF(F291=0,"",F291&amp;" "&amp;$F$4&amp;" "))&amp;(IF(G291=0,"",G291&amp;" "&amp;$G$4&amp;" "))&amp;(IF(H291=0,"",H291&amp;" "&amp;H$4&amp;" "))&amp;(IF(I291=0,"",I291&amp;" "&amp;$I$4&amp;" "))&amp;(IF(J291=0,"",J291&amp;" "&amp;$J$4&amp;" "))&amp;IF((ISBLANK(C291)),"","("&amp;C291&amp;")"),"")))&amp;IF((B291=B292)*(K291=K292)*(L291=L292)*(M291=M292),IF(($H$2&lt;&gt;"m")*($H$2&lt;&gt;"Y"), ", ", IF((ISNUMBER(FIND(")",AE291))), ", ", "")),IF((B291=B292)*(K291=K292)*(L291=L292),";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v>
      </c>
    </row>
    <row r="292" spans="1:34" s="1" customFormat="1" x14ac:dyDescent="0.25">
      <c r="A292" s="3">
        <f t="shared" si="36"/>
        <v>4</v>
      </c>
      <c r="B292" s="53" t="str">
        <f t="shared" si="40"/>
        <v>Kukulcania brignolii</v>
      </c>
      <c r="C292" s="57" t="s">
        <v>205</v>
      </c>
      <c r="D292" s="57" t="s">
        <v>228</v>
      </c>
      <c r="E292" s="57"/>
      <c r="F292" s="57">
        <v>0</v>
      </c>
      <c r="G292" s="57">
        <v>1</v>
      </c>
      <c r="H292" s="57">
        <v>1</v>
      </c>
      <c r="I292" s="57"/>
      <c r="J292" s="57"/>
      <c r="K292" s="57" t="s">
        <v>49</v>
      </c>
      <c r="L292" s="57" t="s">
        <v>72</v>
      </c>
      <c r="M292" s="54" t="s">
        <v>1350</v>
      </c>
      <c r="N292" s="57" t="s">
        <v>86</v>
      </c>
      <c r="O292" s="58" t="s">
        <v>86</v>
      </c>
      <c r="P292" s="58"/>
      <c r="Q292" s="58" t="s">
        <v>86</v>
      </c>
      <c r="R292" s="58"/>
      <c r="S292" s="54" t="s">
        <v>1351</v>
      </c>
      <c r="T292" s="57" t="s">
        <v>1352</v>
      </c>
      <c r="U292" s="57" t="s">
        <v>1353</v>
      </c>
      <c r="V292" s="57"/>
      <c r="W292" s="57" t="s">
        <v>86</v>
      </c>
      <c r="X292" s="147">
        <f ca="1">IF(ISBLANK(D292),"",IF('order-admin-units'!$I$1&lt;&gt;"y", "", IF((K292="")*(ISBLANK(D292)=FALSE), 'order-admin-units'!$B$1+1, VLOOKUP(K292, ordercountry, 2))))</f>
        <v>2</v>
      </c>
      <c r="Y292" s="147">
        <f ca="1">IF(ISBLANK(D292),"",IF('order-admin-units'!$I$1&lt;&gt;"y", "", IF(L292="", 'order-admin-units'!$B$2+1, VLOOKUP(K292&amp;"@"&amp;L292, orderadmin, 2))))</f>
        <v>17</v>
      </c>
      <c r="Z292" s="147" t="str">
        <f t="shared" si="37"/>
        <v>MexicoOaxaca28 km S Nochixtlán</v>
      </c>
      <c r="AA292" s="147" t="str">
        <f t="shared" si="38"/>
        <v>Kukulcania brignoliiMexicoOaxaca28 km S Nochixtlán[N17.2261°, W96.87526°]S.A. Stockwell11/VIII/1988</v>
      </c>
      <c r="AB292" s="147" t="str">
        <f t="shared" si="39"/>
        <v xml:space="preserve">Kukulcania brignoliiMexicoOaxaca28 km S Nochixtlán[N17.2261°, W96.87526°]S.A. Stockwell11/VIII/1988AMNH </v>
      </c>
      <c r="AC292" s="147" t="str">
        <f t="shared" si="33"/>
        <v>Kukulcania brignoliiMexicoOaxaca28 km S Nochixtlán[N17.2261°, W96.87526°]S.A. Stockwell11/VIII/1988</v>
      </c>
      <c r="AD292" s="11" t="str">
        <f t="shared" si="34"/>
        <v/>
      </c>
      <c r="AE292" s="11" t="str">
        <f t="array" ref="AE292">IF(ISBLANK(D292),"",IF(OR($H$2="y",$H$2="m"),IF(AA292=AA291,IF(OR(AB292=$AB$4:$AB291)=FALSE,AE291&amp;C292,AE291),"("&amp;C292)&amp;IF(AA292=AA293,IF(OR(AB293=$AB$4:$AB292)=FALSE,", ",""),") "),""))</f>
        <v/>
      </c>
      <c r="AF292" s="11" t="str">
        <f t="shared" si="35"/>
        <v/>
      </c>
      <c r="AG292" s="11" t="str">
        <f t="array" ref="AG292">IF(ISBLANK(D292),"",IF(OR($H$2="y",$H$2="m"),IF(AA292=AA291,IF(OR(AC292=$AC$4:$AC291)=FALSE,AG291&amp;AF292,AG291),"("&amp;AF292)&amp;IF(AA292=AA293,IF(OR(AC293=$AC$4:$AC292)=FALSE,", ",""),") "),""))</f>
        <v/>
      </c>
      <c r="AH292" s="10" t="str">
        <f>IF((ISBLANK(D292)),"",IF(D292=D291,AH291,"")&amp;IF(B291&lt;&gt;B292,((IF(ISBLANK(E292),$D$3&amp;"Non-type material: "&amp;$D$3,$D$3&amp;INDEX('type-categories'!$A$2:$B$100,MATCH(E292,'type-categories'!$A$2:$A$100,0),2)&amp;$D$3))),"")&amp;(IF(K292&lt;&gt;K291,$C$2&amp;K292&amp;$K$3&amp;$C$2&amp;" ",(IF(B292&lt;&gt;B291,$C$2&amp;K292&amp;$K$3&amp;$C$2&amp;" ",""))))&amp;(IF(L292="","",((IF(L292&lt;&gt;L291,$D$2&amp;L292&amp;$L$3&amp;$D$2&amp;" ",IF(B292&lt;&gt;B291,$D$2&amp;L292&amp;$L$3&amp;$D$2&amp;" ",""))))))&amp;(IF(M292="","",((IF(M292&lt;&gt;M291,$E$2&amp;M292&amp;$E$2&amp;","&amp;" ",IF(B292&lt;&gt;B291,$E$2&amp;M292&amp;$E$2&amp;",",""))))))&amp;(IF(N292="","",IF(N292&lt;&gt;N291,N292&amp;", ",IF(B292&lt;&gt;B291,N292&amp;", ",""))))&amp;(IF(ISBLANK(O292),"",(IF(O292&lt;&gt;O291,O292&amp;", ",IF(B292&lt;&gt;B291,O292&amp;", ","")))))&amp;(IF(ISBLANK(P292),"",(IF(P292&lt;&gt;P291,P292&amp;", ",IF(B292&lt;&gt;B291,P292&amp;", ",IF(Z292&lt;&gt;Z291,P292&amp;", ",""))))))&amp;(IF(ISBLANK(Q292),"",(IF(Q292&lt;&gt;Q291,Q292&amp;", ",IF(B292&lt;&gt;B291,Q292&amp;", ",IF(Z292&lt;&gt;Z291,Q292&amp;", ",""))))))&amp;(IF(ISBLANK(R292),"",(IF(R292&lt;&gt;R291,R292&amp;"m, ",IF(B292&lt;&gt;B291,R292&amp;"m, ",IF(Z292&lt;&gt;Z291,R292&amp;"m, ",""))))))&amp;IF(ISBLANK(S292),"",(IF(B292&lt;&gt;B291,S292&amp;", ",IF(S292&lt;&gt;S291,IF((Z292=Z291),"same locality "&amp;S292&amp;", ",S292&amp;", "),""))))&amp;(IF(ISBLANK(T292),"",(IF(T292&lt;&gt;T291,IF(ISBLANK(F$2),T292&amp;", ",T292&amp;" "&amp;F$2&amp;", "),(IF(B292&lt;&gt;B291,IF(ISBLANK(F$2),T292&amp;", ",T292&amp;" "&amp;F$2&amp;", "),(IF(Z292&lt;&gt;Z291,IF(ISBLANK(F$2),T292&amp;", ",T292&amp;" "&amp;F$2&amp;", "),IF((U292&lt;&gt;U291)*($G$2="Y"),"same collector, ","")))))))))&amp;(IF(ISBLANK(U292),"",(IF(U292&lt;&gt;U291,U292&amp;", ",(IF(B292&lt;&gt;B291,U292&amp;", ",IF(Z292&lt;&gt;Z291,U292&amp;", ",(IF(T292&lt;&gt;T291,IF((T292&lt;&gt;T291)*($G$2="Y"),"same date, ", ""),IF((T292=T291)*(U292=U291)*(S292&lt;&gt;S291)*($G$2="Y"),"same collector and date, ", ""))))))))))&amp;(IF(ISBLANK(V292),"",V292&amp;", "))&amp;IF((AA292&lt;&gt;AA293)*($H$2="y"),AD292&amp;AE292,IF((AA292&lt;&gt;AA293)*($H$2="m"),AD292&amp;AG292,IF(($H$2&lt;&gt;"m")*($H$2&lt;&gt;"Y"),(IF(F292=0,"",F292&amp;" "&amp;$F$4&amp;" "))&amp;(IF(G292=0,"",G292&amp;" "&amp;$G$4&amp;" "))&amp;(IF(H292=0,"",H292&amp;" "&amp;H$4&amp;" "))&amp;(IF(I292=0,"",I292&amp;" "&amp;$I$4&amp;" "))&amp;(IF(J292=0,"",J292&amp;" "&amp;$J$4&amp;" "))&amp;IF((ISBLANK(C292)),"","("&amp;C292&amp;")"),"")))&amp;IF((B292=B293)*(K292=K293)*(L292=L293)*(M292=M293),IF(($H$2&lt;&gt;"m")*($H$2&lt;&gt;"Y"), ", ", IF((ISNUMBER(FIND(")",AE292))), ", ", "")),IF((B292=B293)*(K292=K293)*(L292=L293),";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v>
      </c>
    </row>
    <row r="293" spans="1:34" s="1" customFormat="1" x14ac:dyDescent="0.25">
      <c r="A293" s="3">
        <f t="shared" si="36"/>
        <v>4</v>
      </c>
      <c r="B293" s="53" t="str">
        <f t="shared" si="40"/>
        <v>Kukulcania brignolii</v>
      </c>
      <c r="C293" s="57" t="s">
        <v>205</v>
      </c>
      <c r="D293" s="57" t="s">
        <v>228</v>
      </c>
      <c r="E293" s="57"/>
      <c r="F293" s="57">
        <v>0</v>
      </c>
      <c r="G293" s="57">
        <v>5</v>
      </c>
      <c r="H293" s="57">
        <v>0</v>
      </c>
      <c r="I293" s="57"/>
      <c r="J293" s="57"/>
      <c r="K293" s="57" t="s">
        <v>49</v>
      </c>
      <c r="L293" s="57" t="s">
        <v>72</v>
      </c>
      <c r="M293" s="54" t="s">
        <v>1354</v>
      </c>
      <c r="N293" s="57" t="s">
        <v>86</v>
      </c>
      <c r="O293" s="58" t="s">
        <v>86</v>
      </c>
      <c r="P293" s="58" t="s">
        <v>1136</v>
      </c>
      <c r="Q293" s="58" t="s">
        <v>86</v>
      </c>
      <c r="R293" s="58"/>
      <c r="S293" s="54" t="s">
        <v>1355</v>
      </c>
      <c r="T293" s="57" t="s">
        <v>1356</v>
      </c>
      <c r="U293" s="57" t="s">
        <v>1357</v>
      </c>
      <c r="V293" s="57"/>
      <c r="W293" s="57" t="s">
        <v>86</v>
      </c>
      <c r="X293" s="147">
        <f ca="1">IF(ISBLANK(D293),"",IF('order-admin-units'!$I$1&lt;&gt;"y", "", IF((K293="")*(ISBLANK(D293)=FALSE), 'order-admin-units'!$B$1+1, VLOOKUP(K293, ordercountry, 2))))</f>
        <v>2</v>
      </c>
      <c r="Y293" s="147">
        <f ca="1">IF(ISBLANK(D293),"",IF('order-admin-units'!$I$1&lt;&gt;"y", "", IF(L293="", 'order-admin-units'!$B$2+1, VLOOKUP(K293&amp;"@"&amp;L293, orderadmin, 2))))</f>
        <v>17</v>
      </c>
      <c r="Z293" s="147" t="str">
        <f t="shared" si="37"/>
        <v>MexicoOaxaca3.7 km N El Moral</v>
      </c>
      <c r="AA293" s="147" t="str">
        <f t="shared" si="38"/>
        <v>Kukulcania brignoliiMexicoOaxaca3.7 km N El Moralunder stones(N17.50223°, W96.93485°, 2050m)L. Prendini, O. Francke, E. Gonzaléz &amp; J. Ponce23/VII/2002</v>
      </c>
      <c r="AB293" s="147" t="str">
        <f t="shared" si="39"/>
        <v xml:space="preserve">Kukulcania brignoliiMexicoOaxaca3.7 km N El Moralunder stones(N17.50223°, W96.93485°, 2050m)L. Prendini, O. Francke, E. Gonzaléz &amp; J. Ponce23/VII/2002AMNH </v>
      </c>
      <c r="AC293" s="147" t="str">
        <f t="shared" si="33"/>
        <v>Kukulcania brignoliiMexicoOaxaca3.7 km N El Moralunder stones(N17.50223°, W96.93485°, 2050m)L. Prendini, O. Francke, E. Gonzaléz &amp; J. Ponce23/VII/2002</v>
      </c>
      <c r="AD293" s="11" t="str">
        <f t="shared" si="34"/>
        <v/>
      </c>
      <c r="AE293" s="11" t="str">
        <f t="array" ref="AE293">IF(ISBLANK(D293),"",IF(OR($H$2="y",$H$2="m"),IF(AA293=AA292,IF(OR(AB293=$AB$4:$AB292)=FALSE,AE292&amp;C293,AE292),"("&amp;C293)&amp;IF(AA293=AA294,IF(OR(AB294=$AB$4:$AB293)=FALSE,", ",""),") "),""))</f>
        <v/>
      </c>
      <c r="AF293" s="11" t="str">
        <f t="shared" si="35"/>
        <v/>
      </c>
      <c r="AG293" s="11" t="str">
        <f t="array" ref="AG293">IF(ISBLANK(D293),"",IF(OR($H$2="y",$H$2="m"),IF(AA293=AA292,IF(OR(AC293=$AC$4:$AC292)=FALSE,AG292&amp;AF293,AG292),"("&amp;AF293)&amp;IF(AA293=AA294,IF(OR(AC294=$AC$4:$AC293)=FALSE,", ",""),") "),""))</f>
        <v/>
      </c>
      <c r="AH293" s="10" t="str">
        <f>IF((ISBLANK(D293)),"",IF(D293=D292,AH292,"")&amp;IF(B292&lt;&gt;B293,((IF(ISBLANK(E293),$D$3&amp;"Non-type material: "&amp;$D$3,$D$3&amp;INDEX('type-categories'!$A$2:$B$100,MATCH(E293,'type-categories'!$A$2:$A$100,0),2)&amp;$D$3))),"")&amp;(IF(K293&lt;&gt;K292,$C$2&amp;K293&amp;$K$3&amp;$C$2&amp;" ",(IF(B293&lt;&gt;B292,$C$2&amp;K293&amp;$K$3&amp;$C$2&amp;" ",""))))&amp;(IF(L293="","",((IF(L293&lt;&gt;L292,$D$2&amp;L293&amp;$L$3&amp;$D$2&amp;" ",IF(B293&lt;&gt;B292,$D$2&amp;L293&amp;$L$3&amp;$D$2&amp;" ",""))))))&amp;(IF(M293="","",((IF(M293&lt;&gt;M292,$E$2&amp;M293&amp;$E$2&amp;","&amp;" ",IF(B293&lt;&gt;B292,$E$2&amp;M293&amp;$E$2&amp;",",""))))))&amp;(IF(N293="","",IF(N293&lt;&gt;N292,N293&amp;", ",IF(B293&lt;&gt;B292,N293&amp;", ",""))))&amp;(IF(ISBLANK(O293),"",(IF(O293&lt;&gt;O292,O293&amp;", ",IF(B293&lt;&gt;B292,O293&amp;", ","")))))&amp;(IF(ISBLANK(P293),"",(IF(P293&lt;&gt;P292,P293&amp;", ",IF(B293&lt;&gt;B292,P293&amp;", ",IF(Z293&lt;&gt;Z292,P293&amp;", ",""))))))&amp;(IF(ISBLANK(Q293),"",(IF(Q293&lt;&gt;Q292,Q293&amp;", ",IF(B293&lt;&gt;B292,Q293&amp;", ",IF(Z293&lt;&gt;Z292,Q293&amp;", ",""))))))&amp;(IF(ISBLANK(R293),"",(IF(R293&lt;&gt;R292,R293&amp;"m, ",IF(B293&lt;&gt;B292,R293&amp;"m, ",IF(Z293&lt;&gt;Z292,R293&amp;"m, ",""))))))&amp;IF(ISBLANK(S293),"",(IF(B293&lt;&gt;B292,S293&amp;", ",IF(S293&lt;&gt;S292,IF((Z293=Z292),"same locality "&amp;S293&amp;", ",S293&amp;", "),""))))&amp;(IF(ISBLANK(T293),"",(IF(T293&lt;&gt;T292,IF(ISBLANK(F$2),T293&amp;", ",T293&amp;" "&amp;F$2&amp;", "),(IF(B293&lt;&gt;B292,IF(ISBLANK(F$2),T293&amp;", ",T293&amp;" "&amp;F$2&amp;", "),(IF(Z293&lt;&gt;Z292,IF(ISBLANK(F$2),T293&amp;", ",T293&amp;" "&amp;F$2&amp;", "),IF((U293&lt;&gt;U292)*($G$2="Y"),"same collector, ","")))))))))&amp;(IF(ISBLANK(U293),"",(IF(U293&lt;&gt;U292,U293&amp;", ",(IF(B293&lt;&gt;B292,U293&amp;", ",IF(Z293&lt;&gt;Z292,U293&amp;", ",(IF(T293&lt;&gt;T292,IF((T293&lt;&gt;T292)*($G$2="Y"),"same date, ", ""),IF((T293=T292)*(U293=U292)*(S293&lt;&gt;S292)*($G$2="Y"),"same collector and date, ", ""))))))))))&amp;(IF(ISBLANK(V293),"",V293&amp;", "))&amp;IF((AA293&lt;&gt;AA294)*($H$2="y"),AD293&amp;AE293,IF((AA293&lt;&gt;AA294)*($H$2="m"),AD293&amp;AG293,IF(($H$2&lt;&gt;"m")*($H$2&lt;&gt;"Y"),(IF(F293=0,"",F293&amp;" "&amp;$F$4&amp;" "))&amp;(IF(G293=0,"",G293&amp;" "&amp;$G$4&amp;" "))&amp;(IF(H293=0,"",H293&amp;" "&amp;H$4&amp;" "))&amp;(IF(I293=0,"",I293&amp;" "&amp;$I$4&amp;" "))&amp;(IF(J293=0,"",J293&amp;" "&amp;$J$4&amp;" "))&amp;IF((ISBLANK(C293)),"","("&amp;C293&amp;")"),"")))&amp;IF((B293=B294)*(K293=K294)*(L293=L294)*(M293=M294),IF(($H$2&lt;&gt;"m")*($H$2&lt;&gt;"Y"), ", ", IF((ISNUMBER(FIND(")",AE293))), ", ", "")),IF((B293=B294)*(K293=K294)*(L293=L294),";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v>
      </c>
    </row>
    <row r="294" spans="1:34" s="1" customFormat="1" x14ac:dyDescent="0.25">
      <c r="A294" s="3">
        <f t="shared" si="36"/>
        <v>4</v>
      </c>
      <c r="B294" s="53" t="str">
        <f t="shared" si="40"/>
        <v>Kukulcania brignolii</v>
      </c>
      <c r="C294" s="57" t="s">
        <v>205</v>
      </c>
      <c r="D294" s="57" t="s">
        <v>228</v>
      </c>
      <c r="E294" s="57"/>
      <c r="F294" s="57">
        <v>0</v>
      </c>
      <c r="G294" s="57">
        <v>1</v>
      </c>
      <c r="H294" s="57">
        <v>1</v>
      </c>
      <c r="I294" s="57"/>
      <c r="J294" s="57"/>
      <c r="K294" s="57" t="s">
        <v>49</v>
      </c>
      <c r="L294" s="57" t="s">
        <v>72</v>
      </c>
      <c r="M294" s="54" t="s">
        <v>1358</v>
      </c>
      <c r="N294" s="57" t="s">
        <v>1359</v>
      </c>
      <c r="O294" s="58" t="s">
        <v>86</v>
      </c>
      <c r="P294" s="58"/>
      <c r="Q294" s="58" t="s">
        <v>86</v>
      </c>
      <c r="R294" s="58"/>
      <c r="S294" s="54" t="s">
        <v>1360</v>
      </c>
      <c r="T294" s="57" t="s">
        <v>1361</v>
      </c>
      <c r="U294" s="57" t="s">
        <v>1362</v>
      </c>
      <c r="V294" s="57"/>
      <c r="W294" s="57" t="s">
        <v>86</v>
      </c>
      <c r="X294" s="147">
        <f ca="1">IF(ISBLANK(D294),"",IF('order-admin-units'!$I$1&lt;&gt;"y", "", IF((K294="")*(ISBLANK(D294)=FALSE), 'order-admin-units'!$B$1+1, VLOOKUP(K294, ordercountry, 2))))</f>
        <v>2</v>
      </c>
      <c r="Y294" s="147">
        <f ca="1">IF(ISBLANK(D294),"",IF('order-admin-units'!$I$1&lt;&gt;"y", "", IF(L294="", 'order-admin-units'!$B$2+1, VLOOKUP(K294&amp;"@"&amp;L294, orderadmin, 2))))</f>
        <v>17</v>
      </c>
      <c r="Z294" s="147" t="str">
        <f t="shared" si="37"/>
        <v>MexicoOaxaca5 mi NE Mitlanear "El Crucero" ruins</v>
      </c>
      <c r="AA294" s="147" t="str">
        <f t="shared" si="38"/>
        <v>Kukulcania brignoliiMexicoOaxaca5 mi NE Mitlanear "El Crucero" ruins[N16.9379°, W96.28138°, 2073–2195m]M.R. Bogert, G. Sluder &amp; N. Bucknall27/VIII/1963</v>
      </c>
      <c r="AB294" s="147" t="str">
        <f t="shared" si="39"/>
        <v xml:space="preserve">Kukulcania brignoliiMexicoOaxaca5 mi NE Mitlanear "El Crucero" ruins[N16.9379°, W96.28138°, 2073–2195m]M.R. Bogert, G. Sluder &amp; N. Bucknall27/VIII/1963AMNH </v>
      </c>
      <c r="AC294" s="147" t="str">
        <f t="shared" si="33"/>
        <v>Kukulcania brignoliiMexicoOaxaca5 mi NE Mitlanear "El Crucero" ruins[N16.9379°, W96.28138°, 2073–2195m]M.R. Bogert, G. Sluder &amp; N. Bucknall27/VIII/1963</v>
      </c>
      <c r="AD294" s="11" t="str">
        <f t="shared" si="34"/>
        <v/>
      </c>
      <c r="AE294" s="11" t="str">
        <f t="array" ref="AE294">IF(ISBLANK(D294),"",IF(OR($H$2="y",$H$2="m"),IF(AA294=AA293,IF(OR(AB294=$AB$4:$AB293)=FALSE,AE293&amp;C294,AE293),"("&amp;C294)&amp;IF(AA294=AA295,IF(OR(AB295=$AB$4:$AB294)=FALSE,", ",""),") "),""))</f>
        <v/>
      </c>
      <c r="AF294" s="11" t="str">
        <f t="shared" si="35"/>
        <v/>
      </c>
      <c r="AG294" s="11" t="str">
        <f t="array" ref="AG294">IF(ISBLANK(D294),"",IF(OR($H$2="y",$H$2="m"),IF(AA294=AA293,IF(OR(AC294=$AC$4:$AC293)=FALSE,AG293&amp;AF294,AG293),"("&amp;AF294)&amp;IF(AA294=AA295,IF(OR(AC295=$AC$4:$AC294)=FALSE,", ",""),") "),""))</f>
        <v/>
      </c>
      <c r="AH294" s="10" t="str">
        <f>IF((ISBLANK(D294)),"",IF(D294=D293,AH293,"")&amp;IF(B293&lt;&gt;B294,((IF(ISBLANK(E294),$D$3&amp;"Non-type material: "&amp;$D$3,$D$3&amp;INDEX('type-categories'!$A$2:$B$100,MATCH(E294,'type-categories'!$A$2:$A$100,0),2)&amp;$D$3))),"")&amp;(IF(K294&lt;&gt;K293,$C$2&amp;K294&amp;$K$3&amp;$C$2&amp;" ",(IF(B294&lt;&gt;B293,$C$2&amp;K294&amp;$K$3&amp;$C$2&amp;" ",""))))&amp;(IF(L294="","",((IF(L294&lt;&gt;L293,$D$2&amp;L294&amp;$L$3&amp;$D$2&amp;" ",IF(B294&lt;&gt;B293,$D$2&amp;L294&amp;$L$3&amp;$D$2&amp;" ",""))))))&amp;(IF(M294="","",((IF(M294&lt;&gt;M293,$E$2&amp;M294&amp;$E$2&amp;","&amp;" ",IF(B294&lt;&gt;B293,$E$2&amp;M294&amp;$E$2&amp;",",""))))))&amp;(IF(N294="","",IF(N294&lt;&gt;N293,N294&amp;", ",IF(B294&lt;&gt;B293,N294&amp;", ",""))))&amp;(IF(ISBLANK(O294),"",(IF(O294&lt;&gt;O293,O294&amp;", ",IF(B294&lt;&gt;B293,O294&amp;", ","")))))&amp;(IF(ISBLANK(P294),"",(IF(P294&lt;&gt;P293,P294&amp;", ",IF(B294&lt;&gt;B293,P294&amp;", ",IF(Z294&lt;&gt;Z293,P294&amp;", ",""))))))&amp;(IF(ISBLANK(Q294),"",(IF(Q294&lt;&gt;Q293,Q294&amp;", ",IF(B294&lt;&gt;B293,Q294&amp;", ",IF(Z294&lt;&gt;Z293,Q294&amp;", ",""))))))&amp;(IF(ISBLANK(R294),"",(IF(R294&lt;&gt;R293,R294&amp;"m, ",IF(B294&lt;&gt;B293,R294&amp;"m, ",IF(Z294&lt;&gt;Z293,R294&amp;"m, ",""))))))&amp;IF(ISBLANK(S294),"",(IF(B294&lt;&gt;B293,S294&amp;", ",IF(S294&lt;&gt;S293,IF((Z294=Z293),"same locality "&amp;S294&amp;", ",S294&amp;", "),""))))&amp;(IF(ISBLANK(T294),"",(IF(T294&lt;&gt;T293,IF(ISBLANK(F$2),T294&amp;", ",T294&amp;" "&amp;F$2&amp;", "),(IF(B294&lt;&gt;B293,IF(ISBLANK(F$2),T294&amp;", ",T294&amp;" "&amp;F$2&amp;", "),(IF(Z294&lt;&gt;Z293,IF(ISBLANK(F$2),T294&amp;", ",T294&amp;" "&amp;F$2&amp;", "),IF((U294&lt;&gt;U293)*($G$2="Y"),"same collector, ","")))))))))&amp;(IF(ISBLANK(U294),"",(IF(U294&lt;&gt;U293,U294&amp;", ",(IF(B294&lt;&gt;B293,U294&amp;", ",IF(Z294&lt;&gt;Z293,U294&amp;", ",(IF(T294&lt;&gt;T293,IF((T294&lt;&gt;T293)*($G$2="Y"),"same date, ", ""),IF((T294=T293)*(U294=U293)*(S294&lt;&gt;S293)*($G$2="Y"),"same collector and date, ", ""))))))))))&amp;(IF(ISBLANK(V294),"",V294&amp;", "))&amp;IF((AA294&lt;&gt;AA295)*($H$2="y"),AD294&amp;AE294,IF((AA294&lt;&gt;AA295)*($H$2="m"),AD294&amp;AG294,IF(($H$2&lt;&gt;"m")*($H$2&lt;&gt;"Y"),(IF(F294=0,"",F294&amp;" "&amp;$F$4&amp;" "))&amp;(IF(G294=0,"",G294&amp;" "&amp;$G$4&amp;" "))&amp;(IF(H294=0,"",H294&amp;" "&amp;H$4&amp;" "))&amp;(IF(I294=0,"",I294&amp;" "&amp;$I$4&amp;" "))&amp;(IF(J294=0,"",J294&amp;" "&amp;$J$4&amp;" "))&amp;IF((ISBLANK(C294)),"","("&amp;C294&amp;")"),"")))&amp;IF((B294=B295)*(K294=K295)*(L294=L295)*(M294=M295),IF(($H$2&lt;&gt;"m")*($H$2&lt;&gt;"Y"), ", ", IF((ISNUMBER(FIND(")",AE294))), ", ", "")),IF((B294=B295)*(K294=K295)*(L294=L295),";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v>
      </c>
    </row>
    <row r="295" spans="1:34" s="1" customFormat="1" x14ac:dyDescent="0.25">
      <c r="A295" s="3">
        <f t="shared" si="36"/>
        <v>4</v>
      </c>
      <c r="B295" s="53" t="str">
        <f t="shared" si="40"/>
        <v>Kukulcania brignolii</v>
      </c>
      <c r="C295" s="57" t="s">
        <v>205</v>
      </c>
      <c r="D295" s="57" t="s">
        <v>228</v>
      </c>
      <c r="E295" s="57"/>
      <c r="F295" s="57">
        <v>0</v>
      </c>
      <c r="G295" s="57">
        <v>2</v>
      </c>
      <c r="H295" s="57">
        <v>0</v>
      </c>
      <c r="I295" s="57"/>
      <c r="J295" s="57"/>
      <c r="K295" s="57" t="s">
        <v>49</v>
      </c>
      <c r="L295" s="57" t="s">
        <v>72</v>
      </c>
      <c r="M295" s="54" t="s">
        <v>1363</v>
      </c>
      <c r="N295" s="57" t="s">
        <v>1364</v>
      </c>
      <c r="O295" s="58" t="s">
        <v>86</v>
      </c>
      <c r="P295" s="58"/>
      <c r="Q295" s="58" t="s">
        <v>86</v>
      </c>
      <c r="R295" s="58"/>
      <c r="S295" s="54" t="s">
        <v>1365</v>
      </c>
      <c r="T295" s="57" t="s">
        <v>1366</v>
      </c>
      <c r="U295" s="57" t="s">
        <v>1367</v>
      </c>
      <c r="V295" s="57"/>
      <c r="W295" s="57" t="s">
        <v>86</v>
      </c>
      <c r="X295" s="147">
        <f ca="1">IF(ISBLANK(D295),"",IF('order-admin-units'!$I$1&lt;&gt;"y", "", IF((K295="")*(ISBLANK(D295)=FALSE), 'order-admin-units'!$B$1+1, VLOOKUP(K295, ordercountry, 2))))</f>
        <v>2</v>
      </c>
      <c r="Y295" s="147">
        <f ca="1">IF(ISBLANK(D295),"",IF('order-admin-units'!$I$1&lt;&gt;"y", "", IF(L295="", 'order-admin-units'!$B$2+1, VLOOKUP(K295&amp;"@"&amp;L295, orderadmin, 2))))</f>
        <v>17</v>
      </c>
      <c r="Z295" s="147" t="str">
        <f t="shared" si="37"/>
        <v>MexicoOaxaca5.8 miles N Teotitlánoff Mex-131</v>
      </c>
      <c r="AA295" s="147" t="str">
        <f t="shared" si="38"/>
        <v>Kukulcania brignoliiMexicoOaxaca5.8 miles N Teotitlánoff Mex-131[N17.03016°, W96.52073°]L.R. Erickson &amp; M.E. Soleglad31/VII/1973</v>
      </c>
      <c r="AB295" s="147" t="str">
        <f t="shared" si="39"/>
        <v xml:space="preserve">Kukulcania brignoliiMexicoOaxaca5.8 miles N Teotitlánoff Mex-131[N17.03016°, W96.52073°]L.R. Erickson &amp; M.E. Soleglad31/VII/1973AMNH </v>
      </c>
      <c r="AC295" s="147" t="str">
        <f t="shared" si="33"/>
        <v>Kukulcania brignoliiMexicoOaxaca5.8 miles N Teotitlánoff Mex-131[N17.03016°, W96.52073°]L.R. Erickson &amp; M.E. Soleglad31/VII/1973</v>
      </c>
      <c r="AD295" s="11" t="str">
        <f t="shared" si="34"/>
        <v/>
      </c>
      <c r="AE295" s="11" t="str">
        <f t="array" ref="AE295">IF(ISBLANK(D295),"",IF(OR($H$2="y",$H$2="m"),IF(AA295=AA294,IF(OR(AB295=$AB$4:$AB294)=FALSE,AE294&amp;C295,AE294),"("&amp;C295)&amp;IF(AA295=AA296,IF(OR(AB296=$AB$4:$AB295)=FALSE,", ",""),") "),""))</f>
        <v/>
      </c>
      <c r="AF295" s="11" t="str">
        <f t="shared" si="35"/>
        <v/>
      </c>
      <c r="AG295" s="11" t="str">
        <f t="array" ref="AG295">IF(ISBLANK(D295),"",IF(OR($H$2="y",$H$2="m"),IF(AA295=AA294,IF(OR(AC295=$AC$4:$AC294)=FALSE,AG294&amp;AF295,AG294),"("&amp;AF295)&amp;IF(AA295=AA296,IF(OR(AC296=$AC$4:$AC295)=FALSE,", ",""),") "),""))</f>
        <v/>
      </c>
      <c r="AH295" s="10" t="str">
        <f>IF((ISBLANK(D295)),"",IF(D295=D294,AH294,"")&amp;IF(B294&lt;&gt;B295,((IF(ISBLANK(E295),$D$3&amp;"Non-type material: "&amp;$D$3,$D$3&amp;INDEX('type-categories'!$A$2:$B$100,MATCH(E295,'type-categories'!$A$2:$A$100,0),2)&amp;$D$3))),"")&amp;(IF(K295&lt;&gt;K294,$C$2&amp;K295&amp;$K$3&amp;$C$2&amp;" ",(IF(B295&lt;&gt;B294,$C$2&amp;K295&amp;$K$3&amp;$C$2&amp;" ",""))))&amp;(IF(L295="","",((IF(L295&lt;&gt;L294,$D$2&amp;L295&amp;$L$3&amp;$D$2&amp;" ",IF(B295&lt;&gt;B294,$D$2&amp;L295&amp;$L$3&amp;$D$2&amp;" ",""))))))&amp;(IF(M295="","",((IF(M295&lt;&gt;M294,$E$2&amp;M295&amp;$E$2&amp;","&amp;" ",IF(B295&lt;&gt;B294,$E$2&amp;M295&amp;$E$2&amp;",",""))))))&amp;(IF(N295="","",IF(N295&lt;&gt;N294,N295&amp;", ",IF(B295&lt;&gt;B294,N295&amp;", ",""))))&amp;(IF(ISBLANK(O295),"",(IF(O295&lt;&gt;O294,O295&amp;", ",IF(B295&lt;&gt;B294,O295&amp;", ","")))))&amp;(IF(ISBLANK(P295),"",(IF(P295&lt;&gt;P294,P295&amp;", ",IF(B295&lt;&gt;B294,P295&amp;", ",IF(Z295&lt;&gt;Z294,P295&amp;", ",""))))))&amp;(IF(ISBLANK(Q295),"",(IF(Q295&lt;&gt;Q294,Q295&amp;", ",IF(B295&lt;&gt;B294,Q295&amp;", ",IF(Z295&lt;&gt;Z294,Q295&amp;", ",""))))))&amp;(IF(ISBLANK(R295),"",(IF(R295&lt;&gt;R294,R295&amp;"m, ",IF(B295&lt;&gt;B294,R295&amp;"m, ",IF(Z295&lt;&gt;Z294,R295&amp;"m, ",""))))))&amp;IF(ISBLANK(S295),"",(IF(B295&lt;&gt;B294,S295&amp;", ",IF(S295&lt;&gt;S294,IF((Z295=Z294),"same locality "&amp;S295&amp;", ",S295&amp;", "),""))))&amp;(IF(ISBLANK(T295),"",(IF(T295&lt;&gt;T294,IF(ISBLANK(F$2),T295&amp;", ",T295&amp;" "&amp;F$2&amp;", "),(IF(B295&lt;&gt;B294,IF(ISBLANK(F$2),T295&amp;", ",T295&amp;" "&amp;F$2&amp;", "),(IF(Z295&lt;&gt;Z294,IF(ISBLANK(F$2),T295&amp;", ",T295&amp;" "&amp;F$2&amp;", "),IF((U295&lt;&gt;U294)*($G$2="Y"),"same collector, ","")))))))))&amp;(IF(ISBLANK(U295),"",(IF(U295&lt;&gt;U294,U295&amp;", ",(IF(B295&lt;&gt;B294,U295&amp;", ",IF(Z295&lt;&gt;Z294,U295&amp;", ",(IF(T295&lt;&gt;T294,IF((T295&lt;&gt;T294)*($G$2="Y"),"same date, ", ""),IF((T295=T294)*(U295=U294)*(S295&lt;&gt;S294)*($G$2="Y"),"same collector and date, ", ""))))))))))&amp;(IF(ISBLANK(V295),"",V295&amp;", "))&amp;IF((AA295&lt;&gt;AA296)*($H$2="y"),AD295&amp;AE295,IF((AA295&lt;&gt;AA296)*($H$2="m"),AD295&amp;AG295,IF(($H$2&lt;&gt;"m")*($H$2&lt;&gt;"Y"),(IF(F295=0,"",F295&amp;" "&amp;$F$4&amp;" "))&amp;(IF(G295=0,"",G295&amp;" "&amp;$G$4&amp;" "))&amp;(IF(H295=0,"",H295&amp;" "&amp;H$4&amp;" "))&amp;(IF(I295=0,"",I295&amp;" "&amp;$I$4&amp;" "))&amp;(IF(J295=0,"",J295&amp;" "&amp;$J$4&amp;" "))&amp;IF((ISBLANK(C295)),"","("&amp;C295&amp;")"),"")))&amp;IF((B295=B296)*(K295=K296)*(L295=L296)*(M295=M296),IF(($H$2&lt;&gt;"m")*($H$2&lt;&gt;"Y"), ", ", IF((ISNUMBER(FIND(")",AE295))), ", ", "")),IF((B295=B296)*(K295=K296)*(L295=L296),";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v>
      </c>
    </row>
    <row r="296" spans="1:34" s="1" customFormat="1" x14ac:dyDescent="0.25">
      <c r="A296" s="3">
        <f t="shared" si="36"/>
        <v>4</v>
      </c>
      <c r="B296" s="53" t="str">
        <f t="shared" si="40"/>
        <v>Kukulcania brignolii</v>
      </c>
      <c r="C296" s="57" t="s">
        <v>354</v>
      </c>
      <c r="D296" s="57" t="s">
        <v>228</v>
      </c>
      <c r="E296" s="57"/>
      <c r="F296" s="57">
        <v>0</v>
      </c>
      <c r="G296" s="57">
        <v>1</v>
      </c>
      <c r="H296" s="57">
        <v>0</v>
      </c>
      <c r="I296" s="57"/>
      <c r="J296" s="57"/>
      <c r="K296" s="57" t="s">
        <v>49</v>
      </c>
      <c r="L296" s="57" t="s">
        <v>72</v>
      </c>
      <c r="M296" s="54" t="s">
        <v>1368</v>
      </c>
      <c r="N296" s="57" t="s">
        <v>86</v>
      </c>
      <c r="O296" s="58" t="s">
        <v>86</v>
      </c>
      <c r="P296" s="58"/>
      <c r="Q296" s="58" t="s">
        <v>86</v>
      </c>
      <c r="R296" s="58"/>
      <c r="S296" s="54" t="s">
        <v>1369</v>
      </c>
      <c r="T296" s="57" t="s">
        <v>472</v>
      </c>
      <c r="U296" s="57" t="s">
        <v>1370</v>
      </c>
      <c r="V296" s="57"/>
      <c r="W296" s="57" t="s">
        <v>86</v>
      </c>
      <c r="X296" s="147">
        <f ca="1">IF(ISBLANK(D296),"",IF('order-admin-units'!$I$1&lt;&gt;"y", "", IF((K296="")*(ISBLANK(D296)=FALSE), 'order-admin-units'!$B$1+1, VLOOKUP(K296, ordercountry, 2))))</f>
        <v>2</v>
      </c>
      <c r="Y296" s="147">
        <f ca="1">IF(ISBLANK(D296),"",IF('order-admin-units'!$I$1&lt;&gt;"y", "", IF(L296="", 'order-admin-units'!$B$2+1, VLOOKUP(K296&amp;"@"&amp;L296, orderadmin, 2))))</f>
        <v>17</v>
      </c>
      <c r="Z296" s="147" t="str">
        <f t="shared" si="37"/>
        <v>MexicoOaxaca7.4 miles N of Telixtlahuaca</v>
      </c>
      <c r="AA296" s="147" t="str">
        <f t="shared" si="38"/>
        <v>Kukulcania brignoliiMexicoOaxaca7.4 miles N of Telixtlahuaca[N17.34993°, W96.89013°, 1800m]V.F. Lee16/XI/1987</v>
      </c>
      <c r="AB296" s="147" t="str">
        <f t="shared" si="39"/>
        <v>Kukulcania brignoliiMexicoOaxaca7.4 miles N of Telixtlahuaca[N17.34993°, W96.89013°, 1800m]V.F. Lee16/XI/1987CAS 9057632</v>
      </c>
      <c r="AC296" s="147" t="str">
        <f t="shared" si="33"/>
        <v>Kukulcania brignoliiMexicoOaxaca7.4 miles N of Telixtlahuaca[N17.34993°, W96.89013°, 1800m]V.F. Lee16/XI/1987</v>
      </c>
      <c r="AD296" s="11" t="str">
        <f t="shared" si="34"/>
        <v/>
      </c>
      <c r="AE296" s="11" t="str">
        <f t="array" ref="AE296">IF(ISBLANK(D296),"",IF(OR($H$2="y",$H$2="m"),IF(AA296=AA295,IF(OR(AB296=$AB$4:$AB295)=FALSE,AE295&amp;C296,AE295),"("&amp;C296)&amp;IF(AA296=AA297,IF(OR(AB297=$AB$4:$AB296)=FALSE,", ",""),") "),""))</f>
        <v/>
      </c>
      <c r="AF296" s="11" t="str">
        <f t="shared" si="35"/>
        <v/>
      </c>
      <c r="AG296" s="11" t="str">
        <f t="array" ref="AG296">IF(ISBLANK(D296),"",IF(OR($H$2="y",$H$2="m"),IF(AA296=AA295,IF(OR(AC296=$AC$4:$AC295)=FALSE,AG295&amp;AF296,AG295),"("&amp;AF296)&amp;IF(AA296=AA297,IF(OR(AC297=$AC$4:$AC296)=FALSE,", ",""),") "),""))</f>
        <v/>
      </c>
      <c r="AH296" s="10" t="str">
        <f>IF((ISBLANK(D296)),"",IF(D296=D295,AH295,"")&amp;IF(B295&lt;&gt;B296,((IF(ISBLANK(E296),$D$3&amp;"Non-type material: "&amp;$D$3,$D$3&amp;INDEX('type-categories'!$A$2:$B$100,MATCH(E296,'type-categories'!$A$2:$A$100,0),2)&amp;$D$3))),"")&amp;(IF(K296&lt;&gt;K295,$C$2&amp;K296&amp;$K$3&amp;$C$2&amp;" ",(IF(B296&lt;&gt;B295,$C$2&amp;K296&amp;$K$3&amp;$C$2&amp;" ",""))))&amp;(IF(L296="","",((IF(L296&lt;&gt;L295,$D$2&amp;L296&amp;$L$3&amp;$D$2&amp;" ",IF(B296&lt;&gt;B295,$D$2&amp;L296&amp;$L$3&amp;$D$2&amp;" ",""))))))&amp;(IF(M296="","",((IF(M296&lt;&gt;M295,$E$2&amp;M296&amp;$E$2&amp;","&amp;" ",IF(B296&lt;&gt;B295,$E$2&amp;M296&amp;$E$2&amp;",",""))))))&amp;(IF(N296="","",IF(N296&lt;&gt;N295,N296&amp;", ",IF(B296&lt;&gt;B295,N296&amp;", ",""))))&amp;(IF(ISBLANK(O296),"",(IF(O296&lt;&gt;O295,O296&amp;", ",IF(B296&lt;&gt;B295,O296&amp;", ","")))))&amp;(IF(ISBLANK(P296),"",(IF(P296&lt;&gt;P295,P296&amp;", ",IF(B296&lt;&gt;B295,P296&amp;", ",IF(Z296&lt;&gt;Z295,P296&amp;", ",""))))))&amp;(IF(ISBLANK(Q296),"",(IF(Q296&lt;&gt;Q295,Q296&amp;", ",IF(B296&lt;&gt;B295,Q296&amp;", ",IF(Z296&lt;&gt;Z295,Q296&amp;", ",""))))))&amp;(IF(ISBLANK(R296),"",(IF(R296&lt;&gt;R295,R296&amp;"m, ",IF(B296&lt;&gt;B295,R296&amp;"m, ",IF(Z296&lt;&gt;Z295,R296&amp;"m, ",""))))))&amp;IF(ISBLANK(S296),"",(IF(B296&lt;&gt;B295,S296&amp;", ",IF(S296&lt;&gt;S295,IF((Z296=Z295),"same locality "&amp;S296&amp;", ",S296&amp;", "),""))))&amp;(IF(ISBLANK(T296),"",(IF(T296&lt;&gt;T295,IF(ISBLANK(F$2),T296&amp;", ",T296&amp;" "&amp;F$2&amp;", "),(IF(B296&lt;&gt;B295,IF(ISBLANK(F$2),T296&amp;", ",T296&amp;" "&amp;F$2&amp;", "),(IF(Z296&lt;&gt;Z295,IF(ISBLANK(F$2),T296&amp;", ",T296&amp;" "&amp;F$2&amp;", "),IF((U296&lt;&gt;U295)*($G$2="Y"),"same collector, ","")))))))))&amp;(IF(ISBLANK(U296),"",(IF(U296&lt;&gt;U295,U296&amp;", ",(IF(B296&lt;&gt;B295,U296&amp;", ",IF(Z296&lt;&gt;Z295,U296&amp;", ",(IF(T296&lt;&gt;T295,IF((T296&lt;&gt;T295)*($G$2="Y"),"same date, ", ""),IF((T296=T295)*(U296=U295)*(S296&lt;&gt;S295)*($G$2="Y"),"same collector and date, ", ""))))))))))&amp;(IF(ISBLANK(V296),"",V296&amp;", "))&amp;IF((AA296&lt;&gt;AA297)*($H$2="y"),AD296&amp;AE296,IF((AA296&lt;&gt;AA297)*($H$2="m"),AD296&amp;AG296,IF(($H$2&lt;&gt;"m")*($H$2&lt;&gt;"Y"),(IF(F296=0,"",F296&amp;" "&amp;$F$4&amp;" "))&amp;(IF(G296=0,"",G296&amp;" "&amp;$G$4&amp;" "))&amp;(IF(H296=0,"",H296&amp;" "&amp;H$4&amp;" "))&amp;(IF(I296=0,"",I296&amp;" "&amp;$I$4&amp;" "))&amp;(IF(J296=0,"",J296&amp;" "&amp;$J$4&amp;" "))&amp;IF((ISBLANK(C296)),"","("&amp;C296&amp;")"),"")))&amp;IF((B296=B297)*(K296=K297)*(L296=L297)*(M296=M297),IF(($H$2&lt;&gt;"m")*($H$2&lt;&gt;"Y"), ", ", IF((ISNUMBER(FIND(")",AE296))), ", ", "")),IF((B296=B297)*(K296=K297)*(L296=L297),";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v>
      </c>
    </row>
    <row r="297" spans="1:34" s="1" customFormat="1" x14ac:dyDescent="0.25">
      <c r="A297" s="3">
        <f t="shared" si="36"/>
        <v>4</v>
      </c>
      <c r="B297" s="53" t="str">
        <f t="shared" si="40"/>
        <v>Kukulcania brignolii</v>
      </c>
      <c r="C297" s="57" t="s">
        <v>205</v>
      </c>
      <c r="D297" s="57" t="s">
        <v>228</v>
      </c>
      <c r="E297" s="57"/>
      <c r="F297" s="57">
        <v>0</v>
      </c>
      <c r="G297" s="57">
        <v>1</v>
      </c>
      <c r="H297" s="57">
        <v>0</v>
      </c>
      <c r="I297" s="57"/>
      <c r="J297" s="57"/>
      <c r="K297" s="57" t="s">
        <v>49</v>
      </c>
      <c r="L297" s="57" t="s">
        <v>72</v>
      </c>
      <c r="M297" s="54" t="s">
        <v>1371</v>
      </c>
      <c r="N297" s="57" t="s">
        <v>86</v>
      </c>
      <c r="O297" s="58" t="s">
        <v>86</v>
      </c>
      <c r="P297" s="58"/>
      <c r="Q297" s="58" t="s">
        <v>86</v>
      </c>
      <c r="R297" s="58"/>
      <c r="S297" s="54" t="s">
        <v>1372</v>
      </c>
      <c r="T297" s="57" t="s">
        <v>1352</v>
      </c>
      <c r="U297" s="57" t="s">
        <v>1373</v>
      </c>
      <c r="V297" s="57"/>
      <c r="W297" s="57" t="s">
        <v>86</v>
      </c>
      <c r="X297" s="147">
        <f ca="1">IF(ISBLANK(D297),"",IF('order-admin-units'!$I$1&lt;&gt;"y", "", IF((K297="")*(ISBLANK(D297)=FALSE), 'order-admin-units'!$B$1+1, VLOOKUP(K297, ordercountry, 2))))</f>
        <v>2</v>
      </c>
      <c r="Y297" s="147">
        <f ca="1">IF(ISBLANK(D297),"",IF('order-admin-units'!$I$1&lt;&gt;"y", "", IF(L297="", 'order-admin-units'!$B$2+1, VLOOKUP(K297&amp;"@"&amp;L297, orderadmin, 2))))</f>
        <v>17</v>
      </c>
      <c r="Z297" s="147" t="str">
        <f t="shared" si="37"/>
        <v>MexicoOaxaca8 km NE El Punto</v>
      </c>
      <c r="AA297" s="147" t="str">
        <f t="shared" si="38"/>
        <v>Kukulcania brignoliiMexicoOaxaca8 km NE El Punto[N17.30739°, W96.55186°, 2134m]S.A. Stockwell16/VIII/1988</v>
      </c>
      <c r="AB297" s="147" t="str">
        <f t="shared" si="39"/>
        <v xml:space="preserve">Kukulcania brignoliiMexicoOaxaca8 km NE El Punto[N17.30739°, W96.55186°, 2134m]S.A. Stockwell16/VIII/1988AMNH </v>
      </c>
      <c r="AC297" s="147" t="str">
        <f t="shared" si="33"/>
        <v>Kukulcania brignoliiMexicoOaxaca8 km NE El Punto[N17.30739°, W96.55186°, 2134m]S.A. Stockwell16/VIII/1988</v>
      </c>
      <c r="AD297" s="11" t="str">
        <f t="shared" si="34"/>
        <v/>
      </c>
      <c r="AE297" s="11" t="str">
        <f t="array" ref="AE297">IF(ISBLANK(D297),"",IF(OR($H$2="y",$H$2="m"),IF(AA297=AA296,IF(OR(AB297=$AB$4:$AB296)=FALSE,AE296&amp;C297,AE296),"("&amp;C297)&amp;IF(AA297=AA298,IF(OR(AB298=$AB$4:$AB297)=FALSE,", ",""),") "),""))</f>
        <v/>
      </c>
      <c r="AF297" s="11" t="str">
        <f t="shared" si="35"/>
        <v/>
      </c>
      <c r="AG297" s="11" t="str">
        <f t="array" ref="AG297">IF(ISBLANK(D297),"",IF(OR($H$2="y",$H$2="m"),IF(AA297=AA296,IF(OR(AC297=$AC$4:$AC296)=FALSE,AG296&amp;AF297,AG296),"("&amp;AF297)&amp;IF(AA297=AA298,IF(OR(AC298=$AC$4:$AC297)=FALSE,", ",""),") "),""))</f>
        <v/>
      </c>
      <c r="AH297" s="10" t="str">
        <f>IF((ISBLANK(D297)),"",IF(D297=D296,AH296,"")&amp;IF(B296&lt;&gt;B297,((IF(ISBLANK(E297),$D$3&amp;"Non-type material: "&amp;$D$3,$D$3&amp;INDEX('type-categories'!$A$2:$B$100,MATCH(E297,'type-categories'!$A$2:$A$100,0),2)&amp;$D$3))),"")&amp;(IF(K297&lt;&gt;K296,$C$2&amp;K297&amp;$K$3&amp;$C$2&amp;" ",(IF(B297&lt;&gt;B296,$C$2&amp;K297&amp;$K$3&amp;$C$2&amp;" ",""))))&amp;(IF(L297="","",((IF(L297&lt;&gt;L296,$D$2&amp;L297&amp;$L$3&amp;$D$2&amp;" ",IF(B297&lt;&gt;B296,$D$2&amp;L297&amp;$L$3&amp;$D$2&amp;" ",""))))))&amp;(IF(M297="","",((IF(M297&lt;&gt;M296,$E$2&amp;M297&amp;$E$2&amp;","&amp;" ",IF(B297&lt;&gt;B296,$E$2&amp;M297&amp;$E$2&amp;",",""))))))&amp;(IF(N297="","",IF(N297&lt;&gt;N296,N297&amp;", ",IF(B297&lt;&gt;B296,N297&amp;", ",""))))&amp;(IF(ISBLANK(O297),"",(IF(O297&lt;&gt;O296,O297&amp;", ",IF(B297&lt;&gt;B296,O297&amp;", ","")))))&amp;(IF(ISBLANK(P297),"",(IF(P297&lt;&gt;P296,P297&amp;", ",IF(B297&lt;&gt;B296,P297&amp;", ",IF(Z297&lt;&gt;Z296,P297&amp;", ",""))))))&amp;(IF(ISBLANK(Q297),"",(IF(Q297&lt;&gt;Q296,Q297&amp;", ",IF(B297&lt;&gt;B296,Q297&amp;", ",IF(Z297&lt;&gt;Z296,Q297&amp;", ",""))))))&amp;(IF(ISBLANK(R297),"",(IF(R297&lt;&gt;R296,R297&amp;"m, ",IF(B297&lt;&gt;B296,R297&amp;"m, ",IF(Z297&lt;&gt;Z296,R297&amp;"m, ",""))))))&amp;IF(ISBLANK(S297),"",(IF(B297&lt;&gt;B296,S297&amp;", ",IF(S297&lt;&gt;S296,IF((Z297=Z296),"same locality "&amp;S297&amp;", ",S297&amp;", "),""))))&amp;(IF(ISBLANK(T297),"",(IF(T297&lt;&gt;T296,IF(ISBLANK(F$2),T297&amp;", ",T297&amp;" "&amp;F$2&amp;", "),(IF(B297&lt;&gt;B296,IF(ISBLANK(F$2),T297&amp;", ",T297&amp;" "&amp;F$2&amp;", "),(IF(Z297&lt;&gt;Z296,IF(ISBLANK(F$2),T297&amp;", ",T297&amp;" "&amp;F$2&amp;", "),IF((U297&lt;&gt;U296)*($G$2="Y"),"same collector, ","")))))))))&amp;(IF(ISBLANK(U297),"",(IF(U297&lt;&gt;U296,U297&amp;", ",(IF(B297&lt;&gt;B296,U297&amp;", ",IF(Z297&lt;&gt;Z296,U297&amp;", ",(IF(T297&lt;&gt;T296,IF((T297&lt;&gt;T296)*($G$2="Y"),"same date, ", ""),IF((T297=T296)*(U297=U296)*(S297&lt;&gt;S296)*($G$2="Y"),"same collector and date, ", ""))))))))))&amp;(IF(ISBLANK(V297),"",V297&amp;", "))&amp;IF((AA297&lt;&gt;AA298)*($H$2="y"),AD297&amp;AE297,IF((AA297&lt;&gt;AA298)*($H$2="m"),AD297&amp;AG297,IF(($H$2&lt;&gt;"m")*($H$2&lt;&gt;"Y"),(IF(F297=0,"",F297&amp;" "&amp;$F$4&amp;" "))&amp;(IF(G297=0,"",G297&amp;" "&amp;$G$4&amp;" "))&amp;(IF(H297=0,"",H297&amp;" "&amp;H$4&amp;" "))&amp;(IF(I297=0,"",I297&amp;" "&amp;$I$4&amp;" "))&amp;(IF(J297=0,"",J297&amp;" "&amp;$J$4&amp;" "))&amp;IF((ISBLANK(C297)),"","("&amp;C297&amp;")"),"")))&amp;IF((B297=B298)*(K297=K298)*(L297=L298)*(M297=M298),IF(($H$2&lt;&gt;"m")*($H$2&lt;&gt;"Y"), ", ", IF((ISNUMBER(FIND(")",AE297))), ", ", "")),IF((B297=B298)*(K297=K298)*(L297=L298),";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v>
      </c>
    </row>
    <row r="298" spans="1:34" s="1" customFormat="1" x14ac:dyDescent="0.25">
      <c r="A298" s="3">
        <f t="shared" si="36"/>
        <v>4</v>
      </c>
      <c r="B298" s="53" t="str">
        <f t="shared" si="40"/>
        <v>Kukulcania brignolii</v>
      </c>
      <c r="C298" s="57" t="s">
        <v>355</v>
      </c>
      <c r="D298" s="57" t="s">
        <v>228</v>
      </c>
      <c r="E298" s="57"/>
      <c r="F298" s="57">
        <v>0</v>
      </c>
      <c r="G298" s="57">
        <v>1</v>
      </c>
      <c r="H298" s="57">
        <v>0</v>
      </c>
      <c r="I298" s="57"/>
      <c r="J298" s="57"/>
      <c r="K298" s="57" t="s">
        <v>49</v>
      </c>
      <c r="L298" s="57" t="s">
        <v>72</v>
      </c>
      <c r="M298" s="54" t="s">
        <v>1374</v>
      </c>
      <c r="N298" s="57" t="s">
        <v>86</v>
      </c>
      <c r="O298" s="58" t="s">
        <v>86</v>
      </c>
      <c r="P298" s="58"/>
      <c r="Q298" s="58" t="s">
        <v>86</v>
      </c>
      <c r="R298" s="58"/>
      <c r="S298" s="54" t="s">
        <v>1375</v>
      </c>
      <c r="T298" s="57" t="s">
        <v>533</v>
      </c>
      <c r="U298" s="57" t="s">
        <v>1376</v>
      </c>
      <c r="V298" s="57"/>
      <c r="W298" s="57" t="s">
        <v>86</v>
      </c>
      <c r="X298" s="147">
        <f ca="1">IF(ISBLANK(D298),"",IF('order-admin-units'!$I$1&lt;&gt;"y", "", IF((K298="")*(ISBLANK(D298)=FALSE), 'order-admin-units'!$B$1+1, VLOOKUP(K298, ordercountry, 2))))</f>
        <v>2</v>
      </c>
      <c r="Y298" s="147">
        <f ca="1">IF(ISBLANK(D298),"",IF('order-admin-units'!$I$1&lt;&gt;"y", "", IF(L298="", 'order-admin-units'!$B$2+1, VLOOKUP(K298&amp;"@"&amp;L298, orderadmin, 2))))</f>
        <v>17</v>
      </c>
      <c r="Z298" s="147" t="str">
        <f t="shared" si="37"/>
        <v>MexicoOaxaca9 km N de San Lorenzo Mixtepec</v>
      </c>
      <c r="AA298" s="147" t="str">
        <f t="shared" si="38"/>
        <v>Kukulcania brignoliiMexicoOaxaca9 km N de San Lorenzo Mixtepec(N16.17521°, W96.1983°, 1925m)O. Francke et al.23/VI/2006</v>
      </c>
      <c r="AB298" s="147" t="str">
        <f t="shared" si="39"/>
        <v>Kukulcania brignoliiMexicoOaxaca9 km N de San Lorenzo Mixtepec(N16.17521°, W96.1983°, 1925m)O. Francke et al.23/VI/2006CNAN-Ar 8181</v>
      </c>
      <c r="AC298" s="147" t="str">
        <f t="shared" si="33"/>
        <v>Kukulcania brignoliiMexicoOaxaca9 km N de San Lorenzo Mixtepec(N16.17521°, W96.1983°, 1925m)O. Francke et al.23/VI/2006</v>
      </c>
      <c r="AD298" s="11" t="str">
        <f t="shared" si="34"/>
        <v/>
      </c>
      <c r="AE298" s="11" t="str">
        <f t="array" ref="AE298">IF(ISBLANK(D298),"",IF(OR($H$2="y",$H$2="m"),IF(AA298=AA297,IF(OR(AB298=$AB$4:$AB297)=FALSE,AE297&amp;C298,AE297),"("&amp;C298)&amp;IF(AA298=AA299,IF(OR(AB299=$AB$4:$AB298)=FALSE,", ",""),") "),""))</f>
        <v/>
      </c>
      <c r="AF298" s="11" t="str">
        <f t="shared" si="35"/>
        <v/>
      </c>
      <c r="AG298" s="11" t="str">
        <f t="array" ref="AG298">IF(ISBLANK(D298),"",IF(OR($H$2="y",$H$2="m"),IF(AA298=AA297,IF(OR(AC298=$AC$4:$AC297)=FALSE,AG297&amp;AF298,AG297),"("&amp;AF298)&amp;IF(AA298=AA299,IF(OR(AC299=$AC$4:$AC298)=FALSE,", ",""),") "),""))</f>
        <v/>
      </c>
      <c r="AH298" s="10" t="str">
        <f>IF((ISBLANK(D298)),"",IF(D298=D297,AH297,"")&amp;IF(B297&lt;&gt;B298,((IF(ISBLANK(E298),$D$3&amp;"Non-type material: "&amp;$D$3,$D$3&amp;INDEX('type-categories'!$A$2:$B$100,MATCH(E298,'type-categories'!$A$2:$A$100,0),2)&amp;$D$3))),"")&amp;(IF(K298&lt;&gt;K297,$C$2&amp;K298&amp;$K$3&amp;$C$2&amp;" ",(IF(B298&lt;&gt;B297,$C$2&amp;K298&amp;$K$3&amp;$C$2&amp;" ",""))))&amp;(IF(L298="","",((IF(L298&lt;&gt;L297,$D$2&amp;L298&amp;$L$3&amp;$D$2&amp;" ",IF(B298&lt;&gt;B297,$D$2&amp;L298&amp;$L$3&amp;$D$2&amp;" ",""))))))&amp;(IF(M298="","",((IF(M298&lt;&gt;M297,$E$2&amp;M298&amp;$E$2&amp;","&amp;" ",IF(B298&lt;&gt;B297,$E$2&amp;M298&amp;$E$2&amp;",",""))))))&amp;(IF(N298="","",IF(N298&lt;&gt;N297,N298&amp;", ",IF(B298&lt;&gt;B297,N298&amp;", ",""))))&amp;(IF(ISBLANK(O298),"",(IF(O298&lt;&gt;O297,O298&amp;", ",IF(B298&lt;&gt;B297,O298&amp;", ","")))))&amp;(IF(ISBLANK(P298),"",(IF(P298&lt;&gt;P297,P298&amp;", ",IF(B298&lt;&gt;B297,P298&amp;", ",IF(Z298&lt;&gt;Z297,P298&amp;", ",""))))))&amp;(IF(ISBLANK(Q298),"",(IF(Q298&lt;&gt;Q297,Q298&amp;", ",IF(B298&lt;&gt;B297,Q298&amp;", ",IF(Z298&lt;&gt;Z297,Q298&amp;", ",""))))))&amp;(IF(ISBLANK(R298),"",(IF(R298&lt;&gt;R297,R298&amp;"m, ",IF(B298&lt;&gt;B297,R298&amp;"m, ",IF(Z298&lt;&gt;Z297,R298&amp;"m, ",""))))))&amp;IF(ISBLANK(S298),"",(IF(B298&lt;&gt;B297,S298&amp;", ",IF(S298&lt;&gt;S297,IF((Z298=Z297),"same locality "&amp;S298&amp;", ",S298&amp;", "),""))))&amp;(IF(ISBLANK(T298),"",(IF(T298&lt;&gt;T297,IF(ISBLANK(F$2),T298&amp;", ",T298&amp;" "&amp;F$2&amp;", "),(IF(B298&lt;&gt;B297,IF(ISBLANK(F$2),T298&amp;", ",T298&amp;" "&amp;F$2&amp;", "),(IF(Z298&lt;&gt;Z297,IF(ISBLANK(F$2),T298&amp;", ",T298&amp;" "&amp;F$2&amp;", "),IF((U298&lt;&gt;U297)*($G$2="Y"),"same collector, ","")))))))))&amp;(IF(ISBLANK(U298),"",(IF(U298&lt;&gt;U297,U298&amp;", ",(IF(B298&lt;&gt;B297,U298&amp;", ",IF(Z298&lt;&gt;Z297,U298&amp;", ",(IF(T298&lt;&gt;T297,IF((T298&lt;&gt;T297)*($G$2="Y"),"same date, ", ""),IF((T298=T297)*(U298=U297)*(S298&lt;&gt;S297)*($G$2="Y"),"same collector and date, ", ""))))))))))&amp;(IF(ISBLANK(V298),"",V298&amp;", "))&amp;IF((AA298&lt;&gt;AA299)*($H$2="y"),AD298&amp;AE298,IF((AA298&lt;&gt;AA299)*($H$2="m"),AD298&amp;AG298,IF(($H$2&lt;&gt;"m")*($H$2&lt;&gt;"Y"),(IF(F298=0,"",F298&amp;" "&amp;$F$4&amp;" "))&amp;(IF(G298=0,"",G298&amp;" "&amp;$G$4&amp;" "))&amp;(IF(H298=0,"",H298&amp;" "&amp;H$4&amp;" "))&amp;(IF(I298=0,"",I298&amp;" "&amp;$I$4&amp;" "))&amp;(IF(J298=0,"",J298&amp;" "&amp;$J$4&amp;" "))&amp;IF((ISBLANK(C298)),"","("&amp;C298&amp;")"),"")))&amp;IF((B298=B299)*(K298=K299)*(L298=L299)*(M298=M299),IF(($H$2&lt;&gt;"m")*($H$2&lt;&gt;"Y"), ", ", IF((ISNUMBER(FIND(")",AE298))), ", ", "")),IF((B298=B299)*(K298=K299)*(L298=L299),";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v>
      </c>
    </row>
    <row r="299" spans="1:34" s="1" customFormat="1" x14ac:dyDescent="0.25">
      <c r="A299" s="3">
        <f t="shared" si="36"/>
        <v>4</v>
      </c>
      <c r="B299" s="53" t="str">
        <f t="shared" si="40"/>
        <v>Kukulcania brignolii</v>
      </c>
      <c r="C299" s="57" t="s">
        <v>205</v>
      </c>
      <c r="D299" s="57" t="s">
        <v>228</v>
      </c>
      <c r="E299" s="57"/>
      <c r="F299" s="57">
        <v>0</v>
      </c>
      <c r="G299" s="57">
        <v>1</v>
      </c>
      <c r="H299" s="57">
        <v>0</v>
      </c>
      <c r="I299" s="57"/>
      <c r="J299" s="57"/>
      <c r="K299" s="57" t="s">
        <v>49</v>
      </c>
      <c r="L299" s="57" t="s">
        <v>72</v>
      </c>
      <c r="M299" s="54" t="s">
        <v>1377</v>
      </c>
      <c r="N299" s="57" t="s">
        <v>1378</v>
      </c>
      <c r="O299" s="58" t="s">
        <v>86</v>
      </c>
      <c r="P299" s="58" t="s">
        <v>1379</v>
      </c>
      <c r="Q299" s="58" t="s">
        <v>86</v>
      </c>
      <c r="R299" s="58"/>
      <c r="S299" s="54" t="s">
        <v>1380</v>
      </c>
      <c r="T299" s="57" t="s">
        <v>1381</v>
      </c>
      <c r="U299" s="57" t="s">
        <v>1382</v>
      </c>
      <c r="V299" s="57"/>
      <c r="W299" s="57" t="s">
        <v>86</v>
      </c>
      <c r="X299" s="147">
        <f ca="1">IF(ISBLANK(D299),"",IF('order-admin-units'!$I$1&lt;&gt;"y", "", IF((K299="")*(ISBLANK(D299)=FALSE), 'order-admin-units'!$B$1+1, VLOOKUP(K299, ordercountry, 2))))</f>
        <v>2</v>
      </c>
      <c r="Y299" s="147">
        <f ca="1">IF(ISBLANK(D299),"",IF('order-admin-units'!$I$1&lt;&gt;"y", "", IF(L299="", 'order-admin-units'!$B$2+1, VLOOKUP(K299&amp;"@"&amp;L299, orderadmin, 2))))</f>
        <v>17</v>
      </c>
      <c r="Z299" s="147" t="str">
        <f t="shared" si="37"/>
        <v>MexicoOaxacaDisto. De Ejutla1.5 km W San Andres Zabache</v>
      </c>
      <c r="AA299" s="147" t="str">
        <f t="shared" si="38"/>
        <v>Kukulcania brignoliiMexicoOaxacaDisto. De Ejutla1.5 km W San Andres Zabacheon rocky slope[N16.59905°, W96.85799°, 1539m]C.M. Bogert15/VIII/1970</v>
      </c>
      <c r="AB299" s="147" t="str">
        <f t="shared" si="39"/>
        <v xml:space="preserve">Kukulcania brignoliiMexicoOaxacaDisto. De Ejutla1.5 km W San Andres Zabacheon rocky slope[N16.59905°, W96.85799°, 1539m]C.M. Bogert15/VIII/1970AMNH </v>
      </c>
      <c r="AC299" s="147" t="str">
        <f t="shared" si="33"/>
        <v>Kukulcania brignoliiMexicoOaxacaDisto. De Ejutla1.5 km W San Andres Zabacheon rocky slope[N16.59905°, W96.85799°, 1539m]C.M. Bogert15/VIII/1970</v>
      </c>
      <c r="AD299" s="11" t="str">
        <f t="shared" si="34"/>
        <v/>
      </c>
      <c r="AE299" s="11" t="str">
        <f t="array" ref="AE299">IF(ISBLANK(D299),"",IF(OR($H$2="y",$H$2="m"),IF(AA299=AA298,IF(OR(AB299=$AB$4:$AB298)=FALSE,AE298&amp;C299,AE298),"("&amp;C299)&amp;IF(AA299=AA300,IF(OR(AB300=$AB$4:$AB299)=FALSE,", ",""),") "),""))</f>
        <v/>
      </c>
      <c r="AF299" s="11" t="str">
        <f t="shared" si="35"/>
        <v/>
      </c>
      <c r="AG299" s="11" t="str">
        <f t="array" ref="AG299">IF(ISBLANK(D299),"",IF(OR($H$2="y",$H$2="m"),IF(AA299=AA298,IF(OR(AC299=$AC$4:$AC298)=FALSE,AG298&amp;AF299,AG298),"("&amp;AF299)&amp;IF(AA299=AA300,IF(OR(AC300=$AC$4:$AC299)=FALSE,", ",""),") "),""))</f>
        <v/>
      </c>
      <c r="AH299" s="10" t="str">
        <f>IF((ISBLANK(D299)),"",IF(D299=D298,AH298,"")&amp;IF(B298&lt;&gt;B299,((IF(ISBLANK(E299),$D$3&amp;"Non-type material: "&amp;$D$3,$D$3&amp;INDEX('type-categories'!$A$2:$B$100,MATCH(E299,'type-categories'!$A$2:$A$100,0),2)&amp;$D$3))),"")&amp;(IF(K299&lt;&gt;K298,$C$2&amp;K299&amp;$K$3&amp;$C$2&amp;" ",(IF(B299&lt;&gt;B298,$C$2&amp;K299&amp;$K$3&amp;$C$2&amp;" ",""))))&amp;(IF(L299="","",((IF(L299&lt;&gt;L298,$D$2&amp;L299&amp;$L$3&amp;$D$2&amp;" ",IF(B299&lt;&gt;B298,$D$2&amp;L299&amp;$L$3&amp;$D$2&amp;" ",""))))))&amp;(IF(M299="","",((IF(M299&lt;&gt;M298,$E$2&amp;M299&amp;$E$2&amp;","&amp;" ",IF(B299&lt;&gt;B298,$E$2&amp;M299&amp;$E$2&amp;",",""))))))&amp;(IF(N299="","",IF(N299&lt;&gt;N298,N299&amp;", ",IF(B299&lt;&gt;B298,N299&amp;", ",""))))&amp;(IF(ISBLANK(O299),"",(IF(O299&lt;&gt;O298,O299&amp;", ",IF(B299&lt;&gt;B298,O299&amp;", ","")))))&amp;(IF(ISBLANK(P299),"",(IF(P299&lt;&gt;P298,P299&amp;", ",IF(B299&lt;&gt;B298,P299&amp;", ",IF(Z299&lt;&gt;Z298,P299&amp;", ",""))))))&amp;(IF(ISBLANK(Q299),"",(IF(Q299&lt;&gt;Q298,Q299&amp;", ",IF(B299&lt;&gt;B298,Q299&amp;", ",IF(Z299&lt;&gt;Z298,Q299&amp;", ",""))))))&amp;(IF(ISBLANK(R299),"",(IF(R299&lt;&gt;R298,R299&amp;"m, ",IF(B299&lt;&gt;B298,R299&amp;"m, ",IF(Z299&lt;&gt;Z298,R299&amp;"m, ",""))))))&amp;IF(ISBLANK(S299),"",(IF(B299&lt;&gt;B298,S299&amp;", ",IF(S299&lt;&gt;S298,IF((Z299=Z298),"same locality "&amp;S299&amp;", ",S299&amp;", "),""))))&amp;(IF(ISBLANK(T299),"",(IF(T299&lt;&gt;T298,IF(ISBLANK(F$2),T299&amp;", ",T299&amp;" "&amp;F$2&amp;", "),(IF(B299&lt;&gt;B298,IF(ISBLANK(F$2),T299&amp;", ",T299&amp;" "&amp;F$2&amp;", "),(IF(Z299&lt;&gt;Z298,IF(ISBLANK(F$2),T299&amp;", ",T299&amp;" "&amp;F$2&amp;", "),IF((U299&lt;&gt;U298)*($G$2="Y"),"same collector, ","")))))))))&amp;(IF(ISBLANK(U299),"",(IF(U299&lt;&gt;U298,U299&amp;", ",(IF(B299&lt;&gt;B298,U299&amp;", ",IF(Z299&lt;&gt;Z298,U299&amp;", ",(IF(T299&lt;&gt;T298,IF((T299&lt;&gt;T298)*($G$2="Y"),"same date, ", ""),IF((T299=T298)*(U299=U298)*(S299&lt;&gt;S298)*($G$2="Y"),"same collector and date, ", ""))))))))))&amp;(IF(ISBLANK(V299),"",V299&amp;", "))&amp;IF((AA299&lt;&gt;AA300)*($H$2="y"),AD299&amp;AE299,IF((AA299&lt;&gt;AA300)*($H$2="m"),AD299&amp;AG299,IF(($H$2&lt;&gt;"m")*($H$2&lt;&gt;"Y"),(IF(F299=0,"",F299&amp;" "&amp;$F$4&amp;" "))&amp;(IF(G299=0,"",G299&amp;" "&amp;$G$4&amp;" "))&amp;(IF(H299=0,"",H299&amp;" "&amp;H$4&amp;" "))&amp;(IF(I299=0,"",I299&amp;" "&amp;$I$4&amp;" "))&amp;(IF(J299=0,"",J299&amp;" "&amp;$J$4&amp;" "))&amp;IF((ISBLANK(C299)),"","("&amp;C299&amp;")"),"")))&amp;IF((B299=B300)*(K299=K300)*(L299=L300)*(M299=M300),IF(($H$2&lt;&gt;"m")*($H$2&lt;&gt;"Y"), ", ", IF((ISNUMBER(FIND(")",AE299))), ", ", "")),IF((B299=B300)*(K299=K300)*(L299=L300),";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v>
      </c>
    </row>
    <row r="300" spans="1:34" s="1" customFormat="1" x14ac:dyDescent="0.25">
      <c r="A300" s="3">
        <f t="shared" si="36"/>
        <v>4</v>
      </c>
      <c r="B300" s="53" t="str">
        <f t="shared" si="40"/>
        <v>Kukulcania brignolii</v>
      </c>
      <c r="C300" s="57" t="s">
        <v>205</v>
      </c>
      <c r="D300" s="57" t="s">
        <v>228</v>
      </c>
      <c r="E300" s="57"/>
      <c r="F300" s="57">
        <v>0</v>
      </c>
      <c r="G300" s="57">
        <v>2</v>
      </c>
      <c r="H300" s="57">
        <v>3</v>
      </c>
      <c r="I300" s="57"/>
      <c r="J300" s="57"/>
      <c r="K300" s="57" t="s">
        <v>49</v>
      </c>
      <c r="L300" s="57" t="s">
        <v>72</v>
      </c>
      <c r="M300" s="54" t="s">
        <v>1383</v>
      </c>
      <c r="N300" s="57" t="s">
        <v>86</v>
      </c>
      <c r="O300" s="58" t="s">
        <v>86</v>
      </c>
      <c r="P300" s="58"/>
      <c r="Q300" s="58" t="s">
        <v>86</v>
      </c>
      <c r="R300" s="58"/>
      <c r="S300" s="54" t="s">
        <v>1384</v>
      </c>
      <c r="T300" s="57" t="s">
        <v>71</v>
      </c>
      <c r="U300" s="57" t="s">
        <v>1385</v>
      </c>
      <c r="V300" s="57"/>
      <c r="W300" s="57" t="s">
        <v>86</v>
      </c>
      <c r="X300" s="147">
        <f ca="1">IF(ISBLANK(D300),"",IF('order-admin-units'!$I$1&lt;&gt;"y", "", IF((K300="")*(ISBLANK(D300)=FALSE), 'order-admin-units'!$B$1+1, VLOOKUP(K300, ordercountry, 2))))</f>
        <v>2</v>
      </c>
      <c r="Y300" s="147">
        <f ca="1">IF(ISBLANK(D300),"",IF('order-admin-units'!$I$1&lt;&gt;"y", "", IF(L300="", 'order-admin-units'!$B$2+1, VLOOKUP(K300&amp;"@"&amp;L300, orderadmin, 2))))</f>
        <v>17</v>
      </c>
      <c r="Z300" s="147" t="str">
        <f t="shared" si="37"/>
        <v>MexicoOaxacaEl Catrin</v>
      </c>
      <c r="AA300" s="147" t="str">
        <f t="shared" si="38"/>
        <v>Kukulcania brignoliiMexicoOaxacaEl Catrin(N17.21°, W96.57°)J. &amp; W. Ivie3/IX/1964</v>
      </c>
      <c r="AB300" s="147" t="str">
        <f t="shared" si="39"/>
        <v xml:space="preserve">Kukulcania brignoliiMexicoOaxacaEl Catrin(N17.21°, W96.57°)J. &amp; W. Ivie3/IX/1964AMNH </v>
      </c>
      <c r="AC300" s="147" t="str">
        <f t="shared" si="33"/>
        <v>Kukulcania brignoliiMexicoOaxacaEl Catrin(N17.21°, W96.57°)J. &amp; W. Ivie3/IX/1964</v>
      </c>
      <c r="AD300" s="11" t="str">
        <f t="shared" si="34"/>
        <v/>
      </c>
      <c r="AE300" s="11" t="str">
        <f t="array" ref="AE300">IF(ISBLANK(D300),"",IF(OR($H$2="y",$H$2="m"),IF(AA300=AA299,IF(OR(AB300=$AB$4:$AB299)=FALSE,AE299&amp;C300,AE299),"("&amp;C300)&amp;IF(AA300=AA301,IF(OR(AB301=$AB$4:$AB300)=FALSE,", ",""),") "),""))</f>
        <v/>
      </c>
      <c r="AF300" s="11" t="str">
        <f t="shared" si="35"/>
        <v/>
      </c>
      <c r="AG300" s="11" t="str">
        <f t="array" ref="AG300">IF(ISBLANK(D300),"",IF(OR($H$2="y",$H$2="m"),IF(AA300=AA299,IF(OR(AC300=$AC$4:$AC299)=FALSE,AG299&amp;AF300,AG299),"("&amp;AF300)&amp;IF(AA300=AA301,IF(OR(AC301=$AC$4:$AC300)=FALSE,", ",""),") "),""))</f>
        <v/>
      </c>
      <c r="AH300" s="10" t="str">
        <f>IF((ISBLANK(D300)),"",IF(D300=D299,AH299,"")&amp;IF(B299&lt;&gt;B300,((IF(ISBLANK(E300),$D$3&amp;"Non-type material: "&amp;$D$3,$D$3&amp;INDEX('type-categories'!$A$2:$B$100,MATCH(E300,'type-categories'!$A$2:$A$100,0),2)&amp;$D$3))),"")&amp;(IF(K300&lt;&gt;K299,$C$2&amp;K300&amp;$K$3&amp;$C$2&amp;" ",(IF(B300&lt;&gt;B299,$C$2&amp;K300&amp;$K$3&amp;$C$2&amp;" ",""))))&amp;(IF(L300="","",((IF(L300&lt;&gt;L299,$D$2&amp;L300&amp;$L$3&amp;$D$2&amp;" ",IF(B300&lt;&gt;B299,$D$2&amp;L300&amp;$L$3&amp;$D$2&amp;" ",""))))))&amp;(IF(M300="","",((IF(M300&lt;&gt;M299,$E$2&amp;M300&amp;$E$2&amp;","&amp;" ",IF(B300&lt;&gt;B299,$E$2&amp;M300&amp;$E$2&amp;",",""))))))&amp;(IF(N300="","",IF(N300&lt;&gt;N299,N300&amp;", ",IF(B300&lt;&gt;B299,N300&amp;", ",""))))&amp;(IF(ISBLANK(O300),"",(IF(O300&lt;&gt;O299,O300&amp;", ",IF(B300&lt;&gt;B299,O300&amp;", ","")))))&amp;(IF(ISBLANK(P300),"",(IF(P300&lt;&gt;P299,P300&amp;", ",IF(B300&lt;&gt;B299,P300&amp;", ",IF(Z300&lt;&gt;Z299,P300&amp;", ",""))))))&amp;(IF(ISBLANK(Q300),"",(IF(Q300&lt;&gt;Q299,Q300&amp;", ",IF(B300&lt;&gt;B299,Q300&amp;", ",IF(Z300&lt;&gt;Z299,Q300&amp;", ",""))))))&amp;(IF(ISBLANK(R300),"",(IF(R300&lt;&gt;R299,R300&amp;"m, ",IF(B300&lt;&gt;B299,R300&amp;"m, ",IF(Z300&lt;&gt;Z299,R300&amp;"m, ",""))))))&amp;IF(ISBLANK(S300),"",(IF(B300&lt;&gt;B299,S300&amp;", ",IF(S300&lt;&gt;S299,IF((Z300=Z299),"same locality "&amp;S300&amp;", ",S300&amp;", "),""))))&amp;(IF(ISBLANK(T300),"",(IF(T300&lt;&gt;T299,IF(ISBLANK(F$2),T300&amp;", ",T300&amp;" "&amp;F$2&amp;", "),(IF(B300&lt;&gt;B299,IF(ISBLANK(F$2),T300&amp;", ",T300&amp;" "&amp;F$2&amp;", "),(IF(Z300&lt;&gt;Z299,IF(ISBLANK(F$2),T300&amp;", ",T300&amp;" "&amp;F$2&amp;", "),IF((U300&lt;&gt;U299)*($G$2="Y"),"same collector, ","")))))))))&amp;(IF(ISBLANK(U300),"",(IF(U300&lt;&gt;U299,U300&amp;", ",(IF(B300&lt;&gt;B299,U300&amp;", ",IF(Z300&lt;&gt;Z299,U300&amp;", ",(IF(T300&lt;&gt;T299,IF((T300&lt;&gt;T299)*($G$2="Y"),"same date, ", ""),IF((T300=T299)*(U300=U299)*(S300&lt;&gt;S299)*($G$2="Y"),"same collector and date, ", ""))))))))))&amp;(IF(ISBLANK(V300),"",V300&amp;", "))&amp;IF((AA300&lt;&gt;AA301)*($H$2="y"),AD300&amp;AE300,IF((AA300&lt;&gt;AA301)*($H$2="m"),AD300&amp;AG300,IF(($H$2&lt;&gt;"m")*($H$2&lt;&gt;"Y"),(IF(F300=0,"",F300&amp;" "&amp;$F$4&amp;" "))&amp;(IF(G300=0,"",G300&amp;" "&amp;$G$4&amp;" "))&amp;(IF(H300=0,"",H300&amp;" "&amp;H$4&amp;" "))&amp;(IF(I300=0,"",I300&amp;" "&amp;$I$4&amp;" "))&amp;(IF(J300=0,"",J300&amp;" "&amp;$J$4&amp;" "))&amp;IF((ISBLANK(C300)),"","("&amp;C300&amp;")"),"")))&amp;IF((B300=B301)*(K300=K301)*(L300=L301)*(M300=M301),IF(($H$2&lt;&gt;"m")*($H$2&lt;&gt;"Y"), ", ", IF((ISNUMBER(FIND(")",AE300))), ", ", "")),IF((B300=B301)*(K300=K301)*(L300=L301),";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v>
      </c>
    </row>
    <row r="301" spans="1:34" s="1" customFormat="1" x14ac:dyDescent="0.25">
      <c r="A301" s="3">
        <f t="shared" si="36"/>
        <v>4</v>
      </c>
      <c r="B301" s="53" t="str">
        <f t="shared" si="40"/>
        <v>Kukulcania brignolii</v>
      </c>
      <c r="C301" s="57" t="s">
        <v>205</v>
      </c>
      <c r="D301" s="57" t="s">
        <v>228</v>
      </c>
      <c r="E301" s="57"/>
      <c r="F301" s="57">
        <v>0</v>
      </c>
      <c r="G301" s="57">
        <v>1</v>
      </c>
      <c r="H301" s="57">
        <v>0</v>
      </c>
      <c r="I301" s="57"/>
      <c r="J301" s="57"/>
      <c r="K301" s="57" t="s">
        <v>49</v>
      </c>
      <c r="L301" s="57" t="s">
        <v>72</v>
      </c>
      <c r="M301" s="54" t="s">
        <v>1386</v>
      </c>
      <c r="N301" s="57" t="s">
        <v>1387</v>
      </c>
      <c r="O301" s="58" t="s">
        <v>86</v>
      </c>
      <c r="P301" s="58" t="s">
        <v>1388</v>
      </c>
      <c r="Q301" s="58" t="s">
        <v>86</v>
      </c>
      <c r="R301" s="58"/>
      <c r="S301" s="54" t="s">
        <v>1389</v>
      </c>
      <c r="T301" s="57" t="s">
        <v>1381</v>
      </c>
      <c r="U301" s="57" t="s">
        <v>1390</v>
      </c>
      <c r="V301" s="57"/>
      <c r="W301" s="57" t="s">
        <v>86</v>
      </c>
      <c r="X301" s="147">
        <f ca="1">IF(ISBLANK(D301),"",IF('order-admin-units'!$I$1&lt;&gt;"y", "", IF((K301="")*(ISBLANK(D301)=FALSE), 'order-admin-units'!$B$1+1, VLOOKUP(K301, ordercountry, 2))))</f>
        <v>2</v>
      </c>
      <c r="Y301" s="147">
        <f ca="1">IF(ISBLANK(D301),"",IF('order-admin-units'!$I$1&lt;&gt;"y", "", IF(L301="", 'order-admin-units'!$B$2+1, VLOOKUP(K301&amp;"@"&amp;L301, orderadmin, 2))))</f>
        <v>17</v>
      </c>
      <c r="Z301" s="147" t="str">
        <f t="shared" si="37"/>
        <v>MexicoOaxacaEtla2 miles N of El Moral</v>
      </c>
      <c r="AA301" s="147" t="str">
        <f t="shared" si="38"/>
        <v>Kukulcania brignoliiMexicoOaxacaEtla2 miles N of El Moralin pine-oak forest[N17.47762°, W96.93724°]C.M. Bogert10/IX/1966</v>
      </c>
      <c r="AB301" s="147" t="str">
        <f t="shared" si="39"/>
        <v xml:space="preserve">Kukulcania brignoliiMexicoOaxacaEtla2 miles N of El Moralin pine-oak forest[N17.47762°, W96.93724°]C.M. Bogert10/IX/1966AMNH </v>
      </c>
      <c r="AC301" s="147" t="str">
        <f t="shared" si="33"/>
        <v>Kukulcania brignoliiMexicoOaxacaEtla2 miles N of El Moralin pine-oak forest[N17.47762°, W96.93724°]C.M. Bogert10/IX/1966</v>
      </c>
      <c r="AD301" s="11" t="str">
        <f t="shared" si="34"/>
        <v/>
      </c>
      <c r="AE301" s="11" t="str">
        <f t="array" ref="AE301">IF(ISBLANK(D301),"",IF(OR($H$2="y",$H$2="m"),IF(AA301=AA300,IF(OR(AB301=$AB$4:$AB300)=FALSE,AE300&amp;C301,AE300),"("&amp;C301)&amp;IF(AA301=AA302,IF(OR(AB302=$AB$4:$AB301)=FALSE,", ",""),") "),""))</f>
        <v/>
      </c>
      <c r="AF301" s="11" t="str">
        <f t="shared" si="35"/>
        <v/>
      </c>
      <c r="AG301" s="11" t="str">
        <f t="array" ref="AG301">IF(ISBLANK(D301),"",IF(OR($H$2="y",$H$2="m"),IF(AA301=AA300,IF(OR(AC301=$AC$4:$AC300)=FALSE,AG300&amp;AF301,AG300),"("&amp;AF301)&amp;IF(AA301=AA302,IF(OR(AC302=$AC$4:$AC301)=FALSE,", ",""),") "),""))</f>
        <v/>
      </c>
      <c r="AH301" s="10" t="str">
        <f>IF((ISBLANK(D301)),"",IF(D301=D300,AH300,"")&amp;IF(B300&lt;&gt;B301,((IF(ISBLANK(E301),$D$3&amp;"Non-type material: "&amp;$D$3,$D$3&amp;INDEX('type-categories'!$A$2:$B$100,MATCH(E301,'type-categories'!$A$2:$A$100,0),2)&amp;$D$3))),"")&amp;(IF(K301&lt;&gt;K300,$C$2&amp;K301&amp;$K$3&amp;$C$2&amp;" ",(IF(B301&lt;&gt;B300,$C$2&amp;K301&amp;$K$3&amp;$C$2&amp;" ",""))))&amp;(IF(L301="","",((IF(L301&lt;&gt;L300,$D$2&amp;L301&amp;$L$3&amp;$D$2&amp;" ",IF(B301&lt;&gt;B300,$D$2&amp;L301&amp;$L$3&amp;$D$2&amp;" ",""))))))&amp;(IF(M301="","",((IF(M301&lt;&gt;M300,$E$2&amp;M301&amp;$E$2&amp;","&amp;" ",IF(B301&lt;&gt;B300,$E$2&amp;M301&amp;$E$2&amp;",",""))))))&amp;(IF(N301="","",IF(N301&lt;&gt;N300,N301&amp;", ",IF(B301&lt;&gt;B300,N301&amp;", ",""))))&amp;(IF(ISBLANK(O301),"",(IF(O301&lt;&gt;O300,O301&amp;", ",IF(B301&lt;&gt;B300,O301&amp;", ","")))))&amp;(IF(ISBLANK(P301),"",(IF(P301&lt;&gt;P300,P301&amp;", ",IF(B301&lt;&gt;B300,P301&amp;", ",IF(Z301&lt;&gt;Z300,P301&amp;", ",""))))))&amp;(IF(ISBLANK(Q301),"",(IF(Q301&lt;&gt;Q300,Q301&amp;", ",IF(B301&lt;&gt;B300,Q301&amp;", ",IF(Z301&lt;&gt;Z300,Q301&amp;", ",""))))))&amp;(IF(ISBLANK(R301),"",(IF(R301&lt;&gt;R300,R301&amp;"m, ",IF(B301&lt;&gt;B300,R301&amp;"m, ",IF(Z301&lt;&gt;Z300,R301&amp;"m, ",""))))))&amp;IF(ISBLANK(S301),"",(IF(B301&lt;&gt;B300,S301&amp;", ",IF(S301&lt;&gt;S300,IF((Z301=Z300),"same locality "&amp;S301&amp;", ",S301&amp;", "),""))))&amp;(IF(ISBLANK(T301),"",(IF(T301&lt;&gt;T300,IF(ISBLANK(F$2),T301&amp;", ",T301&amp;" "&amp;F$2&amp;", "),(IF(B301&lt;&gt;B300,IF(ISBLANK(F$2),T301&amp;", ",T301&amp;" "&amp;F$2&amp;", "),(IF(Z301&lt;&gt;Z300,IF(ISBLANK(F$2),T301&amp;", ",T301&amp;" "&amp;F$2&amp;", "),IF((U301&lt;&gt;U300)*($G$2="Y"),"same collector, ","")))))))))&amp;(IF(ISBLANK(U301),"",(IF(U301&lt;&gt;U300,U301&amp;", ",(IF(B301&lt;&gt;B300,U301&amp;", ",IF(Z301&lt;&gt;Z300,U301&amp;", ",(IF(T301&lt;&gt;T300,IF((T301&lt;&gt;T300)*($G$2="Y"),"same date, ", ""),IF((T301=T300)*(U301=U300)*(S301&lt;&gt;S300)*($G$2="Y"),"same collector and date, ", ""))))))))))&amp;(IF(ISBLANK(V301),"",V301&amp;", "))&amp;IF((AA301&lt;&gt;AA302)*($H$2="y"),AD301&amp;AE301,IF((AA301&lt;&gt;AA302)*($H$2="m"),AD301&amp;AG301,IF(($H$2&lt;&gt;"m")*($H$2&lt;&gt;"Y"),(IF(F301=0,"",F301&amp;" "&amp;$F$4&amp;" "))&amp;(IF(G301=0,"",G301&amp;" "&amp;$G$4&amp;" "))&amp;(IF(H301=0,"",H301&amp;" "&amp;H$4&amp;" "))&amp;(IF(I301=0,"",I301&amp;" "&amp;$I$4&amp;" "))&amp;(IF(J301=0,"",J301&amp;" "&amp;$J$4&amp;" "))&amp;IF((ISBLANK(C301)),"","("&amp;C301&amp;")"),"")))&amp;IF((B301=B302)*(K301=K302)*(L301=L302)*(M301=M302),IF(($H$2&lt;&gt;"m")*($H$2&lt;&gt;"Y"), ", ", IF((ISNUMBER(FIND(")",AE301))), ", ", "")),IF((B301=B302)*(K301=K302)*(L301=L302),";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v>
      </c>
    </row>
    <row r="302" spans="1:34" s="1" customFormat="1" x14ac:dyDescent="0.25">
      <c r="A302" s="3">
        <f t="shared" si="36"/>
        <v>4</v>
      </c>
      <c r="B302" s="53" t="str">
        <f t="shared" si="40"/>
        <v>Kukulcania brignolii</v>
      </c>
      <c r="C302" s="57" t="s">
        <v>205</v>
      </c>
      <c r="D302" s="57" t="s">
        <v>228</v>
      </c>
      <c r="E302" s="57"/>
      <c r="F302" s="57">
        <v>0</v>
      </c>
      <c r="G302" s="57">
        <v>1</v>
      </c>
      <c r="H302" s="57">
        <v>0</v>
      </c>
      <c r="I302" s="57"/>
      <c r="J302" s="57"/>
      <c r="K302" s="57" t="s">
        <v>49</v>
      </c>
      <c r="L302" s="57" t="s">
        <v>72</v>
      </c>
      <c r="M302" s="54" t="s">
        <v>1391</v>
      </c>
      <c r="N302" s="57" t="s">
        <v>86</v>
      </c>
      <c r="O302" s="58" t="s">
        <v>86</v>
      </c>
      <c r="P302" s="58"/>
      <c r="Q302" s="58" t="s">
        <v>86</v>
      </c>
      <c r="R302" s="58"/>
      <c r="S302" s="54" t="s">
        <v>1392</v>
      </c>
      <c r="T302" s="57" t="s">
        <v>1393</v>
      </c>
      <c r="U302" s="57" t="s">
        <v>1394</v>
      </c>
      <c r="V302" s="57"/>
      <c r="W302" s="57" t="s">
        <v>86</v>
      </c>
      <c r="X302" s="147">
        <f ca="1">IF(ISBLANK(D302),"",IF('order-admin-units'!$I$1&lt;&gt;"y", "", IF((K302="")*(ISBLANK(D302)=FALSE), 'order-admin-units'!$B$1+1, VLOOKUP(K302, ordercountry, 2))))</f>
        <v>2</v>
      </c>
      <c r="Y302" s="147">
        <f ca="1">IF(ISBLANK(D302),"",IF('order-admin-units'!$I$1&lt;&gt;"y", "", IF(L302="", 'order-admin-units'!$B$2+1, VLOOKUP(K302&amp;"@"&amp;L302, orderadmin, 2))))</f>
        <v>17</v>
      </c>
      <c r="Z302" s="147" t="str">
        <f t="shared" si="37"/>
        <v>MexicoOaxacaGuelatao</v>
      </c>
      <c r="AA302" s="147" t="str">
        <f t="shared" si="38"/>
        <v>Kukulcania brignoliiMexicoOaxacaGuelatao[N17.31763°, W96.49114°]M.R. BogertVIII/1962</v>
      </c>
      <c r="AB302" s="147" t="str">
        <f t="shared" si="39"/>
        <v xml:space="preserve">Kukulcania brignoliiMexicoOaxacaGuelatao[N17.31763°, W96.49114°]M.R. BogertVIII/1962AMNH </v>
      </c>
      <c r="AC302" s="147" t="str">
        <f t="shared" si="33"/>
        <v>Kukulcania brignoliiMexicoOaxacaGuelatao[N17.31763°, W96.49114°]M.R. BogertVIII/1962</v>
      </c>
      <c r="AD302" s="11" t="str">
        <f t="shared" si="34"/>
        <v/>
      </c>
      <c r="AE302" s="11" t="str">
        <f t="array" ref="AE302">IF(ISBLANK(D302),"",IF(OR($H$2="y",$H$2="m"),IF(AA302=AA301,IF(OR(AB302=$AB$4:$AB301)=FALSE,AE301&amp;C302,AE301),"("&amp;C302)&amp;IF(AA302=AA303,IF(OR(AB303=$AB$4:$AB302)=FALSE,", ",""),") "),""))</f>
        <v/>
      </c>
      <c r="AF302" s="11" t="str">
        <f t="shared" si="35"/>
        <v/>
      </c>
      <c r="AG302" s="11" t="str">
        <f t="array" ref="AG302">IF(ISBLANK(D302),"",IF(OR($H$2="y",$H$2="m"),IF(AA302=AA301,IF(OR(AC302=$AC$4:$AC301)=FALSE,AG301&amp;AF302,AG301),"("&amp;AF302)&amp;IF(AA302=AA303,IF(OR(AC303=$AC$4:$AC302)=FALSE,", ",""),") "),""))</f>
        <v/>
      </c>
      <c r="AH302" s="10" t="str">
        <f>IF((ISBLANK(D302)),"",IF(D302=D301,AH301,"")&amp;IF(B301&lt;&gt;B302,((IF(ISBLANK(E302),$D$3&amp;"Non-type material: "&amp;$D$3,$D$3&amp;INDEX('type-categories'!$A$2:$B$100,MATCH(E302,'type-categories'!$A$2:$A$100,0),2)&amp;$D$3))),"")&amp;(IF(K302&lt;&gt;K301,$C$2&amp;K302&amp;$K$3&amp;$C$2&amp;" ",(IF(B302&lt;&gt;B301,$C$2&amp;K302&amp;$K$3&amp;$C$2&amp;" ",""))))&amp;(IF(L302="","",((IF(L302&lt;&gt;L301,$D$2&amp;L302&amp;$L$3&amp;$D$2&amp;" ",IF(B302&lt;&gt;B301,$D$2&amp;L302&amp;$L$3&amp;$D$2&amp;" ",""))))))&amp;(IF(M302="","",((IF(M302&lt;&gt;M301,$E$2&amp;M302&amp;$E$2&amp;","&amp;" ",IF(B302&lt;&gt;B301,$E$2&amp;M302&amp;$E$2&amp;",",""))))))&amp;(IF(N302="","",IF(N302&lt;&gt;N301,N302&amp;", ",IF(B302&lt;&gt;B301,N302&amp;", ",""))))&amp;(IF(ISBLANK(O302),"",(IF(O302&lt;&gt;O301,O302&amp;", ",IF(B302&lt;&gt;B301,O302&amp;", ","")))))&amp;(IF(ISBLANK(P302),"",(IF(P302&lt;&gt;P301,P302&amp;", ",IF(B302&lt;&gt;B301,P302&amp;", ",IF(Z302&lt;&gt;Z301,P302&amp;", ",""))))))&amp;(IF(ISBLANK(Q302),"",(IF(Q302&lt;&gt;Q301,Q302&amp;", ",IF(B302&lt;&gt;B301,Q302&amp;", ",IF(Z302&lt;&gt;Z301,Q302&amp;", ",""))))))&amp;(IF(ISBLANK(R302),"",(IF(R302&lt;&gt;R301,R302&amp;"m, ",IF(B302&lt;&gt;B301,R302&amp;"m, ",IF(Z302&lt;&gt;Z301,R302&amp;"m, ",""))))))&amp;IF(ISBLANK(S302),"",(IF(B302&lt;&gt;B301,S302&amp;", ",IF(S302&lt;&gt;S301,IF((Z302=Z301),"same locality "&amp;S302&amp;", ",S302&amp;", "),""))))&amp;(IF(ISBLANK(T302),"",(IF(T302&lt;&gt;T301,IF(ISBLANK(F$2),T302&amp;", ",T302&amp;" "&amp;F$2&amp;", "),(IF(B302&lt;&gt;B301,IF(ISBLANK(F$2),T302&amp;", ",T302&amp;" "&amp;F$2&amp;", "),(IF(Z302&lt;&gt;Z301,IF(ISBLANK(F$2),T302&amp;", ",T302&amp;" "&amp;F$2&amp;", "),IF((U302&lt;&gt;U301)*($G$2="Y"),"same collector, ","")))))))))&amp;(IF(ISBLANK(U302),"",(IF(U302&lt;&gt;U301,U302&amp;", ",(IF(B302&lt;&gt;B301,U302&amp;", ",IF(Z302&lt;&gt;Z301,U302&amp;", ",(IF(T302&lt;&gt;T301,IF((T302&lt;&gt;T301)*($G$2="Y"),"same date, ", ""),IF((T302=T301)*(U302=U301)*(S302&lt;&gt;S301)*($G$2="Y"),"same collector and date, ", ""))))))))))&amp;(IF(ISBLANK(V302),"",V302&amp;", "))&amp;IF((AA302&lt;&gt;AA303)*($H$2="y"),AD302&amp;AE302,IF((AA302&lt;&gt;AA303)*($H$2="m"),AD302&amp;AG302,IF(($H$2&lt;&gt;"m")*($H$2&lt;&gt;"Y"),(IF(F302=0,"",F302&amp;" "&amp;$F$4&amp;" "))&amp;(IF(G302=0,"",G302&amp;" "&amp;$G$4&amp;" "))&amp;(IF(H302=0,"",H302&amp;" "&amp;H$4&amp;" "))&amp;(IF(I302=0,"",I302&amp;" "&amp;$I$4&amp;" "))&amp;(IF(J302=0,"",J302&amp;" "&amp;$J$4&amp;" "))&amp;IF((ISBLANK(C302)),"","("&amp;C302&amp;")"),"")))&amp;IF((B302=B303)*(K302=K303)*(L302=L303)*(M302=M303),IF(($H$2&lt;&gt;"m")*($H$2&lt;&gt;"Y"), ", ", IF((ISNUMBER(FIND(")",AE302))), ", ", "")),IF((B302=B303)*(K302=K303)*(L302=L303),";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v>
      </c>
    </row>
    <row r="303" spans="1:34" s="1" customFormat="1" x14ac:dyDescent="0.25">
      <c r="A303" s="3">
        <f t="shared" si="36"/>
        <v>4</v>
      </c>
      <c r="B303" s="53" t="str">
        <f t="shared" si="40"/>
        <v>Kukulcania brignolii</v>
      </c>
      <c r="C303" s="57" t="s">
        <v>356</v>
      </c>
      <c r="D303" s="57" t="s">
        <v>228</v>
      </c>
      <c r="E303" s="57"/>
      <c r="F303" s="57">
        <v>0</v>
      </c>
      <c r="G303" s="57">
        <v>1</v>
      </c>
      <c r="H303" s="57">
        <v>0</v>
      </c>
      <c r="I303" s="57"/>
      <c r="J303" s="57"/>
      <c r="K303" s="57" t="s">
        <v>49</v>
      </c>
      <c r="L303" s="57" t="s">
        <v>72</v>
      </c>
      <c r="M303" s="54" t="s">
        <v>1395</v>
      </c>
      <c r="N303" s="57" t="s">
        <v>86</v>
      </c>
      <c r="O303" s="58" t="s">
        <v>86</v>
      </c>
      <c r="P303" s="58"/>
      <c r="Q303" s="58" t="s">
        <v>86</v>
      </c>
      <c r="R303" s="58"/>
      <c r="S303" s="54" t="s">
        <v>1396</v>
      </c>
      <c r="T303" s="57" t="s">
        <v>1397</v>
      </c>
      <c r="U303" s="57" t="s">
        <v>1398</v>
      </c>
      <c r="V303" s="57"/>
      <c r="W303" s="57" t="s">
        <v>86</v>
      </c>
      <c r="X303" s="147">
        <f ca="1">IF(ISBLANK(D303),"",IF('order-admin-units'!$I$1&lt;&gt;"y", "", IF((K303="")*(ISBLANK(D303)=FALSE), 'order-admin-units'!$B$1+1, VLOOKUP(K303, ordercountry, 2))))</f>
        <v>2</v>
      </c>
      <c r="Y303" s="147">
        <f ca="1">IF(ISBLANK(D303),"",IF('order-admin-units'!$I$1&lt;&gt;"y", "", IF(L303="", 'order-admin-units'!$B$2+1, VLOOKUP(K303&amp;"@"&amp;L303, orderadmin, 2))))</f>
        <v>17</v>
      </c>
      <c r="Z303" s="147" t="str">
        <f t="shared" si="37"/>
        <v>MexicoOaxacaKm 171 carretera Ixtlán-Oaxaca</v>
      </c>
      <c r="AA303" s="147" t="str">
        <f t="shared" si="38"/>
        <v>Kukulcania brignoliiMexicoOaxacaKm 171 carretera Ixtlán-Oaxaca(N17.29725°, W96.54295°, 2006m)H. Montaña16/III/2008</v>
      </c>
      <c r="AB303" s="147" t="str">
        <f t="shared" si="39"/>
        <v>Kukulcania brignoliiMexicoOaxacaKm 171 carretera Ixtlán-Oaxaca(N17.29725°, W96.54295°, 2006m)H. Montaña16/III/2008CNAN-Ar 6635</v>
      </c>
      <c r="AC303" s="147" t="str">
        <f t="shared" si="33"/>
        <v>Kukulcania brignoliiMexicoOaxacaKm 171 carretera Ixtlán-Oaxaca(N17.29725°, W96.54295°, 2006m)H. Montaña16/III/2008</v>
      </c>
      <c r="AD303" s="11" t="str">
        <f t="shared" si="34"/>
        <v/>
      </c>
      <c r="AE303" s="11" t="str">
        <f t="array" ref="AE303">IF(ISBLANK(D303),"",IF(OR($H$2="y",$H$2="m"),IF(AA303=AA302,IF(OR(AB303=$AB$4:$AB302)=FALSE,AE302&amp;C303,AE302),"("&amp;C303)&amp;IF(AA303=AA304,IF(OR(AB304=$AB$4:$AB303)=FALSE,", ",""),") "),""))</f>
        <v/>
      </c>
      <c r="AF303" s="11" t="str">
        <f t="shared" si="35"/>
        <v/>
      </c>
      <c r="AG303" s="11" t="str">
        <f t="array" ref="AG303">IF(ISBLANK(D303),"",IF(OR($H$2="y",$H$2="m"),IF(AA303=AA302,IF(OR(AC303=$AC$4:$AC302)=FALSE,AG302&amp;AF303,AG302),"("&amp;AF303)&amp;IF(AA303=AA304,IF(OR(AC304=$AC$4:$AC303)=FALSE,", ",""),") "),""))</f>
        <v/>
      </c>
      <c r="AH303" s="10" t="str">
        <f>IF((ISBLANK(D303)),"",IF(D303=D302,AH302,"")&amp;IF(B302&lt;&gt;B303,((IF(ISBLANK(E303),$D$3&amp;"Non-type material: "&amp;$D$3,$D$3&amp;INDEX('type-categories'!$A$2:$B$100,MATCH(E303,'type-categories'!$A$2:$A$100,0),2)&amp;$D$3))),"")&amp;(IF(K303&lt;&gt;K302,$C$2&amp;K303&amp;$K$3&amp;$C$2&amp;" ",(IF(B303&lt;&gt;B302,$C$2&amp;K303&amp;$K$3&amp;$C$2&amp;" ",""))))&amp;(IF(L303="","",((IF(L303&lt;&gt;L302,$D$2&amp;L303&amp;$L$3&amp;$D$2&amp;" ",IF(B303&lt;&gt;B302,$D$2&amp;L303&amp;$L$3&amp;$D$2&amp;" ",""))))))&amp;(IF(M303="","",((IF(M303&lt;&gt;M302,$E$2&amp;M303&amp;$E$2&amp;","&amp;" ",IF(B303&lt;&gt;B302,$E$2&amp;M303&amp;$E$2&amp;",",""))))))&amp;(IF(N303="","",IF(N303&lt;&gt;N302,N303&amp;", ",IF(B303&lt;&gt;B302,N303&amp;", ",""))))&amp;(IF(ISBLANK(O303),"",(IF(O303&lt;&gt;O302,O303&amp;", ",IF(B303&lt;&gt;B302,O303&amp;", ","")))))&amp;(IF(ISBLANK(P303),"",(IF(P303&lt;&gt;P302,P303&amp;", ",IF(B303&lt;&gt;B302,P303&amp;", ",IF(Z303&lt;&gt;Z302,P303&amp;", ",""))))))&amp;(IF(ISBLANK(Q303),"",(IF(Q303&lt;&gt;Q302,Q303&amp;", ",IF(B303&lt;&gt;B302,Q303&amp;", ",IF(Z303&lt;&gt;Z302,Q303&amp;", ",""))))))&amp;(IF(ISBLANK(R303),"",(IF(R303&lt;&gt;R302,R303&amp;"m, ",IF(B303&lt;&gt;B302,R303&amp;"m, ",IF(Z303&lt;&gt;Z302,R303&amp;"m, ",""))))))&amp;IF(ISBLANK(S303),"",(IF(B303&lt;&gt;B302,S303&amp;", ",IF(S303&lt;&gt;S302,IF((Z303=Z302),"same locality "&amp;S303&amp;", ",S303&amp;", "),""))))&amp;(IF(ISBLANK(T303),"",(IF(T303&lt;&gt;T302,IF(ISBLANK(F$2),T303&amp;", ",T303&amp;" "&amp;F$2&amp;", "),(IF(B303&lt;&gt;B302,IF(ISBLANK(F$2),T303&amp;", ",T303&amp;" "&amp;F$2&amp;", "),(IF(Z303&lt;&gt;Z302,IF(ISBLANK(F$2),T303&amp;", ",T303&amp;" "&amp;F$2&amp;", "),IF((U303&lt;&gt;U302)*($G$2="Y"),"same collector, ","")))))))))&amp;(IF(ISBLANK(U303),"",(IF(U303&lt;&gt;U302,U303&amp;", ",(IF(B303&lt;&gt;B302,U303&amp;", ",IF(Z303&lt;&gt;Z302,U303&amp;", ",(IF(T303&lt;&gt;T302,IF((T303&lt;&gt;T302)*($G$2="Y"),"same date, ", ""),IF((T303=T302)*(U303=U302)*(S303&lt;&gt;S302)*($G$2="Y"),"same collector and date, ", ""))))))))))&amp;(IF(ISBLANK(V303),"",V303&amp;", "))&amp;IF((AA303&lt;&gt;AA304)*($H$2="y"),AD303&amp;AE303,IF((AA303&lt;&gt;AA304)*($H$2="m"),AD303&amp;AG303,IF(($H$2&lt;&gt;"m")*($H$2&lt;&gt;"Y"),(IF(F303=0,"",F303&amp;" "&amp;$F$4&amp;" "))&amp;(IF(G303=0,"",G303&amp;" "&amp;$G$4&amp;" "))&amp;(IF(H303=0,"",H303&amp;" "&amp;H$4&amp;" "))&amp;(IF(I303=0,"",I303&amp;" "&amp;$I$4&amp;" "))&amp;(IF(J303=0,"",J303&amp;" "&amp;$J$4&amp;" "))&amp;IF((ISBLANK(C303)),"","("&amp;C303&amp;")"),"")))&amp;IF((B303=B304)*(K303=K304)*(L303=L304)*(M303=M304),IF(($H$2&lt;&gt;"m")*($H$2&lt;&gt;"Y"), ", ", IF((ISNUMBER(FIND(")",AE303))), ", ", "")),IF((B303=B304)*(K303=K304)*(L303=L304),";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v>
      </c>
    </row>
    <row r="304" spans="1:34" s="1" customFormat="1" x14ac:dyDescent="0.25">
      <c r="A304" s="3">
        <f t="shared" si="36"/>
        <v>4</v>
      </c>
      <c r="B304" s="53" t="str">
        <f t="shared" si="40"/>
        <v>Kukulcania brignolii</v>
      </c>
      <c r="C304" s="57" t="s">
        <v>357</v>
      </c>
      <c r="D304" s="57" t="s">
        <v>228</v>
      </c>
      <c r="E304" s="57"/>
      <c r="F304" s="57">
        <v>0</v>
      </c>
      <c r="G304" s="57">
        <v>1</v>
      </c>
      <c r="H304" s="57">
        <v>0</v>
      </c>
      <c r="I304" s="57"/>
      <c r="J304" s="57"/>
      <c r="K304" s="57" t="s">
        <v>49</v>
      </c>
      <c r="L304" s="57" t="s">
        <v>72</v>
      </c>
      <c r="M304" s="54" t="s">
        <v>458</v>
      </c>
      <c r="N304" s="57" t="s">
        <v>86</v>
      </c>
      <c r="O304" s="58" t="s">
        <v>86</v>
      </c>
      <c r="P304" s="58"/>
      <c r="Q304" s="58" t="s">
        <v>86</v>
      </c>
      <c r="R304" s="58"/>
      <c r="S304" s="54" t="s">
        <v>459</v>
      </c>
      <c r="T304" s="57" t="s">
        <v>468</v>
      </c>
      <c r="U304" s="57" t="s">
        <v>1399</v>
      </c>
      <c r="V304" s="57"/>
      <c r="W304" s="57" t="s">
        <v>86</v>
      </c>
      <c r="X304" s="147">
        <f ca="1">IF(ISBLANK(D304),"",IF('order-admin-units'!$I$1&lt;&gt;"y", "", IF((K304="")*(ISBLANK(D304)=FALSE), 'order-admin-units'!$B$1+1, VLOOKUP(K304, ordercountry, 2))))</f>
        <v>2</v>
      </c>
      <c r="Y304" s="147">
        <f ca="1">IF(ISBLANK(D304),"",IF('order-admin-units'!$I$1&lt;&gt;"y", "", IF(L304="", 'order-admin-units'!$B$2+1, VLOOKUP(K304&amp;"@"&amp;L304, orderadmin, 2))))</f>
        <v>17</v>
      </c>
      <c r="Z304" s="147" t="str">
        <f t="shared" si="37"/>
        <v>MexicoOaxacaMonte Albán</v>
      </c>
      <c r="AA304" s="147" t="str">
        <f t="shared" si="38"/>
        <v>Kukulcania brignoliiMexicoOaxacaMonte Albán[N17.0438°, W96.76811°]E.S. Ross11/XII/1948</v>
      </c>
      <c r="AB304" s="147" t="str">
        <f t="shared" si="39"/>
        <v>Kukulcania brignoliiMexicoOaxacaMonte Albán[N17.0438°, W96.76811°]E.S. Ross11/XII/1948AMNH IFM-1637</v>
      </c>
      <c r="AC304" s="147" t="str">
        <f t="shared" si="33"/>
        <v>Kukulcania brignoliiMexicoOaxacaMonte Albán[N17.0438°, W96.76811°]E.S. Ross11/XII/1948</v>
      </c>
      <c r="AD304" s="11" t="str">
        <f t="shared" si="34"/>
        <v/>
      </c>
      <c r="AE304" s="11" t="str">
        <f t="array" ref="AE304">IF(ISBLANK(D304),"",IF(OR($H$2="y",$H$2="m"),IF(AA304=AA303,IF(OR(AB304=$AB$4:$AB303)=FALSE,AE303&amp;C304,AE303),"("&amp;C304)&amp;IF(AA304=AA305,IF(OR(AB305=$AB$4:$AB304)=FALSE,", ",""),") "),""))</f>
        <v/>
      </c>
      <c r="AF304" s="11" t="str">
        <f t="shared" si="35"/>
        <v/>
      </c>
      <c r="AG304" s="11" t="str">
        <f t="array" ref="AG304">IF(ISBLANK(D304),"",IF(OR($H$2="y",$H$2="m"),IF(AA304=AA303,IF(OR(AC304=$AC$4:$AC303)=FALSE,AG303&amp;AF304,AG303),"("&amp;AF304)&amp;IF(AA304=AA305,IF(OR(AC305=$AC$4:$AC304)=FALSE,", ",""),") "),""))</f>
        <v/>
      </c>
      <c r="AH304" s="10" t="str">
        <f>IF((ISBLANK(D304)),"",IF(D304=D303,AH303,"")&amp;IF(B303&lt;&gt;B304,((IF(ISBLANK(E304),$D$3&amp;"Non-type material: "&amp;$D$3,$D$3&amp;INDEX('type-categories'!$A$2:$B$100,MATCH(E304,'type-categories'!$A$2:$A$100,0),2)&amp;$D$3))),"")&amp;(IF(K304&lt;&gt;K303,$C$2&amp;K304&amp;$K$3&amp;$C$2&amp;" ",(IF(B304&lt;&gt;B303,$C$2&amp;K304&amp;$K$3&amp;$C$2&amp;" ",""))))&amp;(IF(L304="","",((IF(L304&lt;&gt;L303,$D$2&amp;L304&amp;$L$3&amp;$D$2&amp;" ",IF(B304&lt;&gt;B303,$D$2&amp;L304&amp;$L$3&amp;$D$2&amp;" ",""))))))&amp;(IF(M304="","",((IF(M304&lt;&gt;M303,$E$2&amp;M304&amp;$E$2&amp;","&amp;" ",IF(B304&lt;&gt;B303,$E$2&amp;M304&amp;$E$2&amp;",",""))))))&amp;(IF(N304="","",IF(N304&lt;&gt;N303,N304&amp;", ",IF(B304&lt;&gt;B303,N304&amp;", ",""))))&amp;(IF(ISBLANK(O304),"",(IF(O304&lt;&gt;O303,O304&amp;", ",IF(B304&lt;&gt;B303,O304&amp;", ","")))))&amp;(IF(ISBLANK(P304),"",(IF(P304&lt;&gt;P303,P304&amp;", ",IF(B304&lt;&gt;B303,P304&amp;", ",IF(Z304&lt;&gt;Z303,P304&amp;", ",""))))))&amp;(IF(ISBLANK(Q304),"",(IF(Q304&lt;&gt;Q303,Q304&amp;", ",IF(B304&lt;&gt;B303,Q304&amp;", ",IF(Z304&lt;&gt;Z303,Q304&amp;", ",""))))))&amp;(IF(ISBLANK(R304),"",(IF(R304&lt;&gt;R303,R304&amp;"m, ",IF(B304&lt;&gt;B303,R304&amp;"m, ",IF(Z304&lt;&gt;Z303,R304&amp;"m, ",""))))))&amp;IF(ISBLANK(S304),"",(IF(B304&lt;&gt;B303,S304&amp;", ",IF(S304&lt;&gt;S303,IF((Z304=Z303),"same locality "&amp;S304&amp;", ",S304&amp;", "),""))))&amp;(IF(ISBLANK(T304),"",(IF(T304&lt;&gt;T303,IF(ISBLANK(F$2),T304&amp;", ",T304&amp;" "&amp;F$2&amp;", "),(IF(B304&lt;&gt;B303,IF(ISBLANK(F$2),T304&amp;", ",T304&amp;" "&amp;F$2&amp;", "),(IF(Z304&lt;&gt;Z303,IF(ISBLANK(F$2),T304&amp;", ",T304&amp;" "&amp;F$2&amp;", "),IF((U304&lt;&gt;U303)*($G$2="Y"),"same collector, ","")))))))))&amp;(IF(ISBLANK(U304),"",(IF(U304&lt;&gt;U303,U304&amp;", ",(IF(B304&lt;&gt;B303,U304&amp;", ",IF(Z304&lt;&gt;Z303,U304&amp;", ",(IF(T304&lt;&gt;T303,IF((T304&lt;&gt;T303)*($G$2="Y"),"same date, ", ""),IF((T304=T303)*(U304=U303)*(S304&lt;&gt;S303)*($G$2="Y"),"same collector and date, ", ""))))))))))&amp;(IF(ISBLANK(V304),"",V304&amp;", "))&amp;IF((AA304&lt;&gt;AA305)*($H$2="y"),AD304&amp;AE304,IF((AA304&lt;&gt;AA305)*($H$2="m"),AD304&amp;AG304,IF(($H$2&lt;&gt;"m")*($H$2&lt;&gt;"Y"),(IF(F304=0,"",F304&amp;" "&amp;$F$4&amp;" "))&amp;(IF(G304=0,"",G304&amp;" "&amp;$G$4&amp;" "))&amp;(IF(H304=0,"",H304&amp;" "&amp;H$4&amp;" "))&amp;(IF(I304=0,"",I304&amp;" "&amp;$I$4&amp;" "))&amp;(IF(J304=0,"",J304&amp;" "&amp;$J$4&amp;" "))&amp;IF((ISBLANK(C304)),"","("&amp;C304&amp;")"),"")))&amp;IF((B304=B305)*(K304=K305)*(L304=L305)*(M304=M305),IF(($H$2&lt;&gt;"m")*($H$2&lt;&gt;"Y"), ", ", IF((ISNUMBER(FIND(")",AE304))), ", ", "")),IF((B304=B305)*(K304=K305)*(L304=L305),";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v>
      </c>
    </row>
    <row r="305" spans="1:34" s="1" customFormat="1" x14ac:dyDescent="0.25">
      <c r="A305" s="3">
        <f t="shared" si="36"/>
        <v>4</v>
      </c>
      <c r="B305" s="53" t="str">
        <f t="shared" si="40"/>
        <v>Kukulcania brignolii</v>
      </c>
      <c r="C305" s="57" t="s">
        <v>205</v>
      </c>
      <c r="D305" s="57" t="s">
        <v>228</v>
      </c>
      <c r="E305" s="57"/>
      <c r="F305" s="57">
        <v>0</v>
      </c>
      <c r="G305" s="57">
        <v>2</v>
      </c>
      <c r="H305" s="57">
        <v>1</v>
      </c>
      <c r="I305" s="57"/>
      <c r="J305" s="57"/>
      <c r="K305" s="57" t="s">
        <v>49</v>
      </c>
      <c r="L305" s="57" t="s">
        <v>72</v>
      </c>
      <c r="M305" s="54" t="s">
        <v>458</v>
      </c>
      <c r="N305" s="57" t="s">
        <v>86</v>
      </c>
      <c r="O305" s="58" t="s">
        <v>86</v>
      </c>
      <c r="P305" s="58"/>
      <c r="Q305" s="58" t="s">
        <v>86</v>
      </c>
      <c r="R305" s="58"/>
      <c r="S305" s="54" t="s">
        <v>459</v>
      </c>
      <c r="T305" s="57"/>
      <c r="U305" s="57" t="s">
        <v>1399</v>
      </c>
      <c r="V305" s="57"/>
      <c r="W305" s="57" t="s">
        <v>86</v>
      </c>
      <c r="X305" s="147">
        <f ca="1">IF(ISBLANK(D305),"",IF('order-admin-units'!$I$1&lt;&gt;"y", "", IF((K305="")*(ISBLANK(D305)=FALSE), 'order-admin-units'!$B$1+1, VLOOKUP(K305, ordercountry, 2))))</f>
        <v>2</v>
      </c>
      <c r="Y305" s="147">
        <f ca="1">IF(ISBLANK(D305),"",IF('order-admin-units'!$I$1&lt;&gt;"y", "", IF(L305="", 'order-admin-units'!$B$2+1, VLOOKUP(K305&amp;"@"&amp;L305, orderadmin, 2))))</f>
        <v>17</v>
      </c>
      <c r="Z305" s="147" t="str">
        <f t="shared" si="37"/>
        <v>MexicoOaxacaMonte Albán</v>
      </c>
      <c r="AA305" s="147" t="str">
        <f t="shared" si="38"/>
        <v>Kukulcania brignoliiMexicoOaxacaMonte Albán[N17.0438°, W96.76811°]11/XII/1948</v>
      </c>
      <c r="AB305" s="147" t="str">
        <f t="shared" si="39"/>
        <v xml:space="preserve">Kukulcania brignoliiMexicoOaxacaMonte Albán[N17.0438°, W96.76811°]11/XII/1948AMNH </v>
      </c>
      <c r="AC305" s="147" t="str">
        <f t="shared" si="33"/>
        <v>Kukulcania brignoliiMexicoOaxacaMonte Albán[N17.0438°, W96.76811°]11/XII/1948</v>
      </c>
      <c r="AD305" s="11" t="str">
        <f t="shared" si="34"/>
        <v/>
      </c>
      <c r="AE305" s="11" t="str">
        <f t="array" ref="AE305">IF(ISBLANK(D305),"",IF(OR($H$2="y",$H$2="m"),IF(AA305=AA304,IF(OR(AB305=$AB$4:$AB304)=FALSE,AE304&amp;C305,AE304),"("&amp;C305)&amp;IF(AA305=AA306,IF(OR(AB306=$AB$4:$AB305)=FALSE,", ",""),") "),""))</f>
        <v/>
      </c>
      <c r="AF305" s="11" t="str">
        <f t="shared" si="35"/>
        <v/>
      </c>
      <c r="AG305" s="11" t="str">
        <f t="array" ref="AG305">IF(ISBLANK(D305),"",IF(OR($H$2="y",$H$2="m"),IF(AA305=AA304,IF(OR(AC305=$AC$4:$AC304)=FALSE,AG304&amp;AF305,AG304),"("&amp;AF305)&amp;IF(AA305=AA306,IF(OR(AC306=$AC$4:$AC305)=FALSE,", ",""),") "),""))</f>
        <v/>
      </c>
      <c r="AH305" s="10" t="str">
        <f>IF((ISBLANK(D305)),"",IF(D305=D304,AH304,"")&amp;IF(B304&lt;&gt;B305,((IF(ISBLANK(E305),$D$3&amp;"Non-type material: "&amp;$D$3,$D$3&amp;INDEX('type-categories'!$A$2:$B$100,MATCH(E305,'type-categories'!$A$2:$A$100,0),2)&amp;$D$3))),"")&amp;(IF(K305&lt;&gt;K304,$C$2&amp;K305&amp;$K$3&amp;$C$2&amp;" ",(IF(B305&lt;&gt;B304,$C$2&amp;K305&amp;$K$3&amp;$C$2&amp;" ",""))))&amp;(IF(L305="","",((IF(L305&lt;&gt;L304,$D$2&amp;L305&amp;$L$3&amp;$D$2&amp;" ",IF(B305&lt;&gt;B304,$D$2&amp;L305&amp;$L$3&amp;$D$2&amp;" ",""))))))&amp;(IF(M305="","",((IF(M305&lt;&gt;M304,$E$2&amp;M305&amp;$E$2&amp;","&amp;" ",IF(B305&lt;&gt;B304,$E$2&amp;M305&amp;$E$2&amp;",",""))))))&amp;(IF(N305="","",IF(N305&lt;&gt;N304,N305&amp;", ",IF(B305&lt;&gt;B304,N305&amp;", ",""))))&amp;(IF(ISBLANK(O305),"",(IF(O305&lt;&gt;O304,O305&amp;", ",IF(B305&lt;&gt;B304,O305&amp;", ","")))))&amp;(IF(ISBLANK(P305),"",(IF(P305&lt;&gt;P304,P305&amp;", ",IF(B305&lt;&gt;B304,P305&amp;", ",IF(Z305&lt;&gt;Z304,P305&amp;", ",""))))))&amp;(IF(ISBLANK(Q305),"",(IF(Q305&lt;&gt;Q304,Q305&amp;", ",IF(B305&lt;&gt;B304,Q305&amp;", ",IF(Z305&lt;&gt;Z304,Q305&amp;", ",""))))))&amp;(IF(ISBLANK(R305),"",(IF(R305&lt;&gt;R304,R305&amp;"m, ",IF(B305&lt;&gt;B304,R305&amp;"m, ",IF(Z305&lt;&gt;Z304,R305&amp;"m, ",""))))))&amp;IF(ISBLANK(S305),"",(IF(B305&lt;&gt;B304,S305&amp;", ",IF(S305&lt;&gt;S304,IF((Z305=Z304),"same locality "&amp;S305&amp;", ",S305&amp;", "),""))))&amp;(IF(ISBLANK(T305),"",(IF(T305&lt;&gt;T304,IF(ISBLANK(F$2),T305&amp;", ",T305&amp;" "&amp;F$2&amp;", "),(IF(B305&lt;&gt;B304,IF(ISBLANK(F$2),T305&amp;", ",T305&amp;" "&amp;F$2&amp;", "),(IF(Z305&lt;&gt;Z304,IF(ISBLANK(F$2),T305&amp;", ",T305&amp;" "&amp;F$2&amp;", "),IF((U305&lt;&gt;U304)*($G$2="Y"),"same collector, ","")))))))))&amp;(IF(ISBLANK(U305),"",(IF(U305&lt;&gt;U304,U305&amp;", ",(IF(B305&lt;&gt;B304,U305&amp;", ",IF(Z305&lt;&gt;Z304,U305&amp;", ",(IF(T305&lt;&gt;T304,IF((T305&lt;&gt;T304)*($G$2="Y"),"same date, ", ""),IF((T305=T304)*(U305=U304)*(S305&lt;&gt;S304)*($G$2="Y"),"same collector and date, ", ""))))))))))&amp;(IF(ISBLANK(V305),"",V305&amp;", "))&amp;IF((AA305&lt;&gt;AA306)*($H$2="y"),AD305&amp;AE305,IF((AA305&lt;&gt;AA306)*($H$2="m"),AD305&amp;AG305,IF(($H$2&lt;&gt;"m")*($H$2&lt;&gt;"Y"),(IF(F305=0,"",F305&amp;" "&amp;$F$4&amp;" "))&amp;(IF(G305=0,"",G305&amp;" "&amp;$G$4&amp;" "))&amp;(IF(H305=0,"",H305&amp;" "&amp;H$4&amp;" "))&amp;(IF(I305=0,"",I305&amp;" "&amp;$I$4&amp;" "))&amp;(IF(J305=0,"",J305&amp;" "&amp;$J$4&amp;" "))&amp;IF((ISBLANK(C305)),"","("&amp;C305&amp;")"),"")))&amp;IF((B305=B306)*(K305=K306)*(L305=L306)*(M305=M306),IF(($H$2&lt;&gt;"m")*($H$2&lt;&gt;"Y"), ", ", IF((ISNUMBER(FIND(")",AE305))), ", ", "")),IF((B305=B306)*(K305=K306)*(L305=L306),";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v>
      </c>
    </row>
    <row r="306" spans="1:34" s="1" customFormat="1" x14ac:dyDescent="0.25">
      <c r="A306" s="3">
        <f t="shared" si="36"/>
        <v>4</v>
      </c>
      <c r="B306" s="53" t="str">
        <f t="shared" si="40"/>
        <v>Kukulcania brignolii</v>
      </c>
      <c r="C306" s="57" t="s">
        <v>205</v>
      </c>
      <c r="D306" s="57" t="s">
        <v>228</v>
      </c>
      <c r="E306" s="57"/>
      <c r="F306" s="57">
        <v>0</v>
      </c>
      <c r="G306" s="57">
        <v>1</v>
      </c>
      <c r="H306" s="57">
        <v>0</v>
      </c>
      <c r="I306" s="57"/>
      <c r="J306" s="57"/>
      <c r="K306" s="57" t="s">
        <v>49</v>
      </c>
      <c r="L306" s="57" t="s">
        <v>72</v>
      </c>
      <c r="M306" s="54" t="s">
        <v>1400</v>
      </c>
      <c r="N306" s="57" t="s">
        <v>86</v>
      </c>
      <c r="O306" s="58" t="s">
        <v>86</v>
      </c>
      <c r="P306" s="58"/>
      <c r="Q306" s="58" t="s">
        <v>86</v>
      </c>
      <c r="R306" s="58"/>
      <c r="S306" s="54" t="s">
        <v>1401</v>
      </c>
      <c r="T306" s="57" t="s">
        <v>1393</v>
      </c>
      <c r="U306" s="57" t="s">
        <v>1402</v>
      </c>
      <c r="V306" s="57"/>
      <c r="W306" s="57" t="s">
        <v>86</v>
      </c>
      <c r="X306" s="147">
        <f ca="1">IF(ISBLANK(D306),"",IF('order-admin-units'!$I$1&lt;&gt;"y", "", IF((K306="")*(ISBLANK(D306)=FALSE), 'order-admin-units'!$B$1+1, VLOOKUP(K306, ordercountry, 2))))</f>
        <v>2</v>
      </c>
      <c r="Y306" s="147">
        <f ca="1">IF(ISBLANK(D306),"",IF('order-admin-units'!$I$1&lt;&gt;"y", "", IF(L306="", 'order-admin-units'!$B$2+1, VLOOKUP(K306&amp;"@"&amp;L306, orderadmin, 2))))</f>
        <v>17</v>
      </c>
      <c r="Z306" s="147" t="str">
        <f t="shared" si="37"/>
        <v>MexicoOaxacaNE slope of Cerro San Felipe</v>
      </c>
      <c r="AA306" s="147" t="str">
        <f t="shared" si="38"/>
        <v>Kukulcania brignoliiMexicoOaxacaNE slope of Cerro San Felipe[N17.09253°, W96.74474°, 2499–2743m]M.R. Bogert6/VIII/1961</v>
      </c>
      <c r="AB306" s="147" t="str">
        <f t="shared" si="39"/>
        <v xml:space="preserve">Kukulcania brignoliiMexicoOaxacaNE slope of Cerro San Felipe[N17.09253°, W96.74474°, 2499–2743m]M.R. Bogert6/VIII/1961AMNH </v>
      </c>
      <c r="AC306" s="147" t="str">
        <f t="shared" si="33"/>
        <v>Kukulcania brignoliiMexicoOaxacaNE slope of Cerro San Felipe[N17.09253°, W96.74474°, 2499–2743m]M.R. Bogert6/VIII/1961</v>
      </c>
      <c r="AD306" s="11" t="str">
        <f t="shared" si="34"/>
        <v/>
      </c>
      <c r="AE306" s="11" t="str">
        <f t="array" ref="AE306">IF(ISBLANK(D306),"",IF(OR($H$2="y",$H$2="m"),IF(AA306=AA305,IF(OR(AB306=$AB$4:$AB305)=FALSE,AE305&amp;C306,AE305),"("&amp;C306)&amp;IF(AA306=AA307,IF(OR(AB307=$AB$4:$AB306)=FALSE,", ",""),") "),""))</f>
        <v/>
      </c>
      <c r="AF306" s="11" t="str">
        <f t="shared" si="35"/>
        <v/>
      </c>
      <c r="AG306" s="11" t="str">
        <f t="array" ref="AG306">IF(ISBLANK(D306),"",IF(OR($H$2="y",$H$2="m"),IF(AA306=AA305,IF(OR(AC306=$AC$4:$AC305)=FALSE,AG305&amp;AF306,AG305),"("&amp;AF306)&amp;IF(AA306=AA307,IF(OR(AC307=$AC$4:$AC306)=FALSE,", ",""),") "),""))</f>
        <v/>
      </c>
      <c r="AH306" s="10" t="str">
        <f>IF((ISBLANK(D306)),"",IF(D306=D305,AH305,"")&amp;IF(B305&lt;&gt;B306,((IF(ISBLANK(E306),$D$3&amp;"Non-type material: "&amp;$D$3,$D$3&amp;INDEX('type-categories'!$A$2:$B$100,MATCH(E306,'type-categories'!$A$2:$A$100,0),2)&amp;$D$3))),"")&amp;(IF(K306&lt;&gt;K305,$C$2&amp;K306&amp;$K$3&amp;$C$2&amp;" ",(IF(B306&lt;&gt;B305,$C$2&amp;K306&amp;$K$3&amp;$C$2&amp;" ",""))))&amp;(IF(L306="","",((IF(L306&lt;&gt;L305,$D$2&amp;L306&amp;$L$3&amp;$D$2&amp;" ",IF(B306&lt;&gt;B305,$D$2&amp;L306&amp;$L$3&amp;$D$2&amp;" ",""))))))&amp;(IF(M306="","",((IF(M306&lt;&gt;M305,$E$2&amp;M306&amp;$E$2&amp;","&amp;" ",IF(B306&lt;&gt;B305,$E$2&amp;M306&amp;$E$2&amp;",",""))))))&amp;(IF(N306="","",IF(N306&lt;&gt;N305,N306&amp;", ",IF(B306&lt;&gt;B305,N306&amp;", ",""))))&amp;(IF(ISBLANK(O306),"",(IF(O306&lt;&gt;O305,O306&amp;", ",IF(B306&lt;&gt;B305,O306&amp;", ","")))))&amp;(IF(ISBLANK(P306),"",(IF(P306&lt;&gt;P305,P306&amp;", ",IF(B306&lt;&gt;B305,P306&amp;", ",IF(Z306&lt;&gt;Z305,P306&amp;", ",""))))))&amp;(IF(ISBLANK(Q306),"",(IF(Q306&lt;&gt;Q305,Q306&amp;", ",IF(B306&lt;&gt;B305,Q306&amp;", ",IF(Z306&lt;&gt;Z305,Q306&amp;", ",""))))))&amp;(IF(ISBLANK(R306),"",(IF(R306&lt;&gt;R305,R306&amp;"m, ",IF(B306&lt;&gt;B305,R306&amp;"m, ",IF(Z306&lt;&gt;Z305,R306&amp;"m, ",""))))))&amp;IF(ISBLANK(S306),"",(IF(B306&lt;&gt;B305,S306&amp;", ",IF(S306&lt;&gt;S305,IF((Z306=Z305),"same locality "&amp;S306&amp;", ",S306&amp;", "),""))))&amp;(IF(ISBLANK(T306),"",(IF(T306&lt;&gt;T305,IF(ISBLANK(F$2),T306&amp;", ",T306&amp;" "&amp;F$2&amp;", "),(IF(B306&lt;&gt;B305,IF(ISBLANK(F$2),T306&amp;", ",T306&amp;" "&amp;F$2&amp;", "),(IF(Z306&lt;&gt;Z305,IF(ISBLANK(F$2),T306&amp;", ",T306&amp;" "&amp;F$2&amp;", "),IF((U306&lt;&gt;U305)*($G$2="Y"),"same collector, ","")))))))))&amp;(IF(ISBLANK(U306),"",(IF(U306&lt;&gt;U305,U306&amp;", ",(IF(B306&lt;&gt;B305,U306&amp;", ",IF(Z306&lt;&gt;Z305,U306&amp;", ",(IF(T306&lt;&gt;T305,IF((T306&lt;&gt;T305)*($G$2="Y"),"same date, ", ""),IF((T306=T305)*(U306=U305)*(S306&lt;&gt;S305)*($G$2="Y"),"same collector and date, ", ""))))))))))&amp;(IF(ISBLANK(V306),"",V306&amp;", "))&amp;IF((AA306&lt;&gt;AA307)*($H$2="y"),AD306&amp;AE306,IF((AA306&lt;&gt;AA307)*($H$2="m"),AD306&amp;AG306,IF(($H$2&lt;&gt;"m")*($H$2&lt;&gt;"Y"),(IF(F306=0,"",F306&amp;" "&amp;$F$4&amp;" "))&amp;(IF(G306=0,"",G306&amp;" "&amp;$G$4&amp;" "))&amp;(IF(H306=0,"",H306&amp;" "&amp;H$4&amp;" "))&amp;(IF(I306=0,"",I306&amp;" "&amp;$I$4&amp;" "))&amp;(IF(J306=0,"",J306&amp;" "&amp;$J$4&amp;" "))&amp;IF((ISBLANK(C306)),"","("&amp;C306&amp;")"),"")))&amp;IF((B306=B307)*(K306=K307)*(L306=L307)*(M306=M307),IF(($H$2&lt;&gt;"m")*($H$2&lt;&gt;"Y"), ", ", IF((ISNUMBER(FIND(")",AE306))), ", ", "")),IF((B306=B307)*(K306=K307)*(L306=L307),";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v>
      </c>
    </row>
    <row r="307" spans="1:34" s="1" customFormat="1" x14ac:dyDescent="0.25">
      <c r="A307" s="3">
        <f t="shared" si="36"/>
        <v>4</v>
      </c>
      <c r="B307" s="53" t="str">
        <f t="shared" si="40"/>
        <v>Kukulcania brignolii</v>
      </c>
      <c r="C307" s="57" t="s">
        <v>205</v>
      </c>
      <c r="D307" s="57" t="s">
        <v>228</v>
      </c>
      <c r="E307" s="57"/>
      <c r="F307" s="57">
        <v>0</v>
      </c>
      <c r="G307" s="57">
        <v>2</v>
      </c>
      <c r="H307" s="57">
        <v>0</v>
      </c>
      <c r="I307" s="57"/>
      <c r="J307" s="57"/>
      <c r="K307" s="57" t="s">
        <v>49</v>
      </c>
      <c r="L307" s="57" t="s">
        <v>72</v>
      </c>
      <c r="M307" s="54" t="s">
        <v>1403</v>
      </c>
      <c r="N307" s="57" t="s">
        <v>86</v>
      </c>
      <c r="O307" s="58" t="s">
        <v>86</v>
      </c>
      <c r="P307" s="58"/>
      <c r="Q307" s="58" t="s">
        <v>86</v>
      </c>
      <c r="R307" s="58"/>
      <c r="S307" s="54" t="s">
        <v>1404</v>
      </c>
      <c r="T307" s="57" t="s">
        <v>71</v>
      </c>
      <c r="U307" s="57" t="s">
        <v>1405</v>
      </c>
      <c r="V307" s="57"/>
      <c r="W307" s="57" t="s">
        <v>86</v>
      </c>
      <c r="X307" s="147">
        <f ca="1">IF(ISBLANK(D307),"",IF('order-admin-units'!$I$1&lt;&gt;"y", "", IF((K307="")*(ISBLANK(D307)=FALSE), 'order-admin-units'!$B$1+1, VLOOKUP(K307, ordercountry, 2))))</f>
        <v>2</v>
      </c>
      <c r="Y307" s="147">
        <f ca="1">IF(ISBLANK(D307),"",IF('order-admin-units'!$I$1&lt;&gt;"y", "", IF(L307="", 'order-admin-units'!$B$2+1, VLOOKUP(K307&amp;"@"&amp;L307, orderadmin, 2))))</f>
        <v>17</v>
      </c>
      <c r="Z307" s="147" t="str">
        <f t="shared" si="37"/>
        <v>MexicoOaxacaNochixtlán</v>
      </c>
      <c r="AA307" s="147" t="str">
        <f t="shared" si="38"/>
        <v>Kukulcania brignoliiMexicoOaxacaNochixtlán(N17.27°, W97.14°)J. &amp; W. Ivie4/IX/1963</v>
      </c>
      <c r="AB307" s="147" t="str">
        <f t="shared" si="39"/>
        <v xml:space="preserve">Kukulcania brignoliiMexicoOaxacaNochixtlán(N17.27°, W97.14°)J. &amp; W. Ivie4/IX/1963AMNH </v>
      </c>
      <c r="AC307" s="147" t="str">
        <f t="shared" si="33"/>
        <v>Kukulcania brignoliiMexicoOaxacaNochixtlán(N17.27°, W97.14°)J. &amp; W. Ivie4/IX/1963</v>
      </c>
      <c r="AD307" s="11" t="str">
        <f t="shared" si="34"/>
        <v/>
      </c>
      <c r="AE307" s="11" t="str">
        <f t="array" ref="AE307">IF(ISBLANK(D307),"",IF(OR($H$2="y",$H$2="m"),IF(AA307=AA306,IF(OR(AB307=$AB$4:$AB306)=FALSE,AE306&amp;C307,AE306),"("&amp;C307)&amp;IF(AA307=AA308,IF(OR(AB308=$AB$4:$AB307)=FALSE,", ",""),") "),""))</f>
        <v/>
      </c>
      <c r="AF307" s="11" t="str">
        <f t="shared" si="35"/>
        <v/>
      </c>
      <c r="AG307" s="11" t="str">
        <f t="array" ref="AG307">IF(ISBLANK(D307),"",IF(OR($H$2="y",$H$2="m"),IF(AA307=AA306,IF(OR(AC307=$AC$4:$AC306)=FALSE,AG306&amp;AF307,AG306),"("&amp;AF307)&amp;IF(AA307=AA308,IF(OR(AC308=$AC$4:$AC307)=FALSE,", ",""),") "),""))</f>
        <v/>
      </c>
      <c r="AH307" s="10" t="str">
        <f>IF((ISBLANK(D307)),"",IF(D307=D306,AH306,"")&amp;IF(B306&lt;&gt;B307,((IF(ISBLANK(E307),$D$3&amp;"Non-type material: "&amp;$D$3,$D$3&amp;INDEX('type-categories'!$A$2:$B$100,MATCH(E307,'type-categories'!$A$2:$A$100,0),2)&amp;$D$3))),"")&amp;(IF(K307&lt;&gt;K306,$C$2&amp;K307&amp;$K$3&amp;$C$2&amp;" ",(IF(B307&lt;&gt;B306,$C$2&amp;K307&amp;$K$3&amp;$C$2&amp;" ",""))))&amp;(IF(L307="","",((IF(L307&lt;&gt;L306,$D$2&amp;L307&amp;$L$3&amp;$D$2&amp;" ",IF(B307&lt;&gt;B306,$D$2&amp;L307&amp;$L$3&amp;$D$2&amp;" ",""))))))&amp;(IF(M307="","",((IF(M307&lt;&gt;M306,$E$2&amp;M307&amp;$E$2&amp;","&amp;" ",IF(B307&lt;&gt;B306,$E$2&amp;M307&amp;$E$2&amp;",",""))))))&amp;(IF(N307="","",IF(N307&lt;&gt;N306,N307&amp;", ",IF(B307&lt;&gt;B306,N307&amp;", ",""))))&amp;(IF(ISBLANK(O307),"",(IF(O307&lt;&gt;O306,O307&amp;", ",IF(B307&lt;&gt;B306,O307&amp;", ","")))))&amp;(IF(ISBLANK(P307),"",(IF(P307&lt;&gt;P306,P307&amp;", ",IF(B307&lt;&gt;B306,P307&amp;", ",IF(Z307&lt;&gt;Z306,P307&amp;", ",""))))))&amp;(IF(ISBLANK(Q307),"",(IF(Q307&lt;&gt;Q306,Q307&amp;", ",IF(B307&lt;&gt;B306,Q307&amp;", ",IF(Z307&lt;&gt;Z306,Q307&amp;", ",""))))))&amp;(IF(ISBLANK(R307),"",(IF(R307&lt;&gt;R306,R307&amp;"m, ",IF(B307&lt;&gt;B306,R307&amp;"m, ",IF(Z307&lt;&gt;Z306,R307&amp;"m, ",""))))))&amp;IF(ISBLANK(S307),"",(IF(B307&lt;&gt;B306,S307&amp;", ",IF(S307&lt;&gt;S306,IF((Z307=Z306),"same locality "&amp;S307&amp;", ",S307&amp;", "),""))))&amp;(IF(ISBLANK(T307),"",(IF(T307&lt;&gt;T306,IF(ISBLANK(F$2),T307&amp;", ",T307&amp;" "&amp;F$2&amp;", "),(IF(B307&lt;&gt;B306,IF(ISBLANK(F$2),T307&amp;", ",T307&amp;" "&amp;F$2&amp;", "),(IF(Z307&lt;&gt;Z306,IF(ISBLANK(F$2),T307&amp;", ",T307&amp;" "&amp;F$2&amp;", "),IF((U307&lt;&gt;U306)*($G$2="Y"),"same collector, ","")))))))))&amp;(IF(ISBLANK(U307),"",(IF(U307&lt;&gt;U306,U307&amp;", ",(IF(B307&lt;&gt;B306,U307&amp;", ",IF(Z307&lt;&gt;Z306,U307&amp;", ",(IF(T307&lt;&gt;T306,IF((T307&lt;&gt;T306)*($G$2="Y"),"same date, ", ""),IF((T307=T306)*(U307=U306)*(S307&lt;&gt;S306)*($G$2="Y"),"same collector and date, ", ""))))))))))&amp;(IF(ISBLANK(V307),"",V307&amp;", "))&amp;IF((AA307&lt;&gt;AA308)*($H$2="y"),AD307&amp;AE307,IF((AA307&lt;&gt;AA308)*($H$2="m"),AD307&amp;AG307,IF(($H$2&lt;&gt;"m")*($H$2&lt;&gt;"Y"),(IF(F307=0,"",F307&amp;" "&amp;$F$4&amp;" "))&amp;(IF(G307=0,"",G307&amp;" "&amp;$G$4&amp;" "))&amp;(IF(H307=0,"",H307&amp;" "&amp;H$4&amp;" "))&amp;(IF(I307=0,"",I307&amp;" "&amp;$I$4&amp;" "))&amp;(IF(J307=0,"",J307&amp;" "&amp;$J$4&amp;" "))&amp;IF((ISBLANK(C307)),"","("&amp;C307&amp;")"),"")))&amp;IF((B307=B308)*(K307=K308)*(L307=L308)*(M307=M308),IF(($H$2&lt;&gt;"m")*($H$2&lt;&gt;"Y"), ", ", IF((ISNUMBER(FIND(")",AE307))), ", ", "")),IF((B307=B308)*(K307=K308)*(L307=L308),";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v>
      </c>
    </row>
    <row r="308" spans="1:34" s="1" customFormat="1" x14ac:dyDescent="0.25">
      <c r="A308" s="3">
        <f t="shared" si="36"/>
        <v>4</v>
      </c>
      <c r="B308" s="53" t="str">
        <f t="shared" si="40"/>
        <v>Kukulcania brignolii</v>
      </c>
      <c r="C308" s="57" t="s">
        <v>205</v>
      </c>
      <c r="D308" s="57" t="s">
        <v>228</v>
      </c>
      <c r="E308" s="57"/>
      <c r="F308" s="57">
        <v>0</v>
      </c>
      <c r="G308" s="57">
        <v>1</v>
      </c>
      <c r="H308" s="57">
        <v>0</v>
      </c>
      <c r="I308" s="57"/>
      <c r="J308" s="57"/>
      <c r="K308" s="57" t="s">
        <v>49</v>
      </c>
      <c r="L308" s="57" t="s">
        <v>72</v>
      </c>
      <c r="M308" s="54" t="s">
        <v>72</v>
      </c>
      <c r="N308" s="57" t="s">
        <v>86</v>
      </c>
      <c r="O308" s="58" t="s">
        <v>86</v>
      </c>
      <c r="P308" s="58"/>
      <c r="Q308" s="58" t="s">
        <v>86</v>
      </c>
      <c r="R308" s="58"/>
      <c r="S308" s="54" t="s">
        <v>1340</v>
      </c>
      <c r="T308" s="57" t="s">
        <v>683</v>
      </c>
      <c r="U308" s="57" t="s">
        <v>1406</v>
      </c>
      <c r="V308" s="57"/>
      <c r="W308" s="57" t="s">
        <v>86</v>
      </c>
      <c r="X308" s="147">
        <f ca="1">IF(ISBLANK(D308),"",IF('order-admin-units'!$I$1&lt;&gt;"y", "", IF((K308="")*(ISBLANK(D308)=FALSE), 'order-admin-units'!$B$1+1, VLOOKUP(K308, ordercountry, 2))))</f>
        <v>2</v>
      </c>
      <c r="Y308" s="147">
        <f ca="1">IF(ISBLANK(D308),"",IF('order-admin-units'!$I$1&lt;&gt;"y", "", IF(L308="", 'order-admin-units'!$B$2+1, VLOOKUP(K308&amp;"@"&amp;L308, orderadmin, 2))))</f>
        <v>17</v>
      </c>
      <c r="Z308" s="147" t="str">
        <f t="shared" si="37"/>
        <v>MexicoOaxacaOaxaca</v>
      </c>
      <c r="AA308" s="147" t="str">
        <f t="shared" si="38"/>
        <v>Kukulcania brignoliiMexicoOaxacaOaxaca[N17.05942°, W96.72162°]B. Malkin13–20/IX/1947</v>
      </c>
      <c r="AB308" s="147" t="str">
        <f t="shared" si="39"/>
        <v xml:space="preserve">Kukulcania brignoliiMexicoOaxacaOaxaca[N17.05942°, W96.72162°]B. Malkin13–20/IX/1947AMNH </v>
      </c>
      <c r="AC308" s="147" t="str">
        <f t="shared" si="33"/>
        <v>Kukulcania brignoliiMexicoOaxacaOaxaca[N17.05942°, W96.72162°]B. Malkin13–20/IX/1947</v>
      </c>
      <c r="AD308" s="11" t="str">
        <f t="shared" si="34"/>
        <v/>
      </c>
      <c r="AE308" s="11" t="str">
        <f t="array" ref="AE308">IF(ISBLANK(D308),"",IF(OR($H$2="y",$H$2="m"),IF(AA308=AA307,IF(OR(AB308=$AB$4:$AB307)=FALSE,AE307&amp;C308,AE307),"("&amp;C308)&amp;IF(AA308=AA309,IF(OR(AB309=$AB$4:$AB308)=FALSE,", ",""),") "),""))</f>
        <v/>
      </c>
      <c r="AF308" s="11" t="str">
        <f t="shared" si="35"/>
        <v/>
      </c>
      <c r="AG308" s="11" t="str">
        <f t="array" ref="AG308">IF(ISBLANK(D308),"",IF(OR($H$2="y",$H$2="m"),IF(AA308=AA307,IF(OR(AC308=$AC$4:$AC307)=FALSE,AG307&amp;AF308,AG307),"("&amp;AF308)&amp;IF(AA308=AA309,IF(OR(AC309=$AC$4:$AC308)=FALSE,", ",""),") "),""))</f>
        <v/>
      </c>
      <c r="AH308" s="10" t="str">
        <f>IF((ISBLANK(D308)),"",IF(D308=D307,AH307,"")&amp;IF(B307&lt;&gt;B308,((IF(ISBLANK(E308),$D$3&amp;"Non-type material: "&amp;$D$3,$D$3&amp;INDEX('type-categories'!$A$2:$B$100,MATCH(E308,'type-categories'!$A$2:$A$100,0),2)&amp;$D$3))),"")&amp;(IF(K308&lt;&gt;K307,$C$2&amp;K308&amp;$K$3&amp;$C$2&amp;" ",(IF(B308&lt;&gt;B307,$C$2&amp;K308&amp;$K$3&amp;$C$2&amp;" ",""))))&amp;(IF(L308="","",((IF(L308&lt;&gt;L307,$D$2&amp;L308&amp;$L$3&amp;$D$2&amp;" ",IF(B308&lt;&gt;B307,$D$2&amp;L308&amp;$L$3&amp;$D$2&amp;" ",""))))))&amp;(IF(M308="","",((IF(M308&lt;&gt;M307,$E$2&amp;M308&amp;$E$2&amp;","&amp;" ",IF(B308&lt;&gt;B307,$E$2&amp;M308&amp;$E$2&amp;",",""))))))&amp;(IF(N308="","",IF(N308&lt;&gt;N307,N308&amp;", ",IF(B308&lt;&gt;B307,N308&amp;", ",""))))&amp;(IF(ISBLANK(O308),"",(IF(O308&lt;&gt;O307,O308&amp;", ",IF(B308&lt;&gt;B307,O308&amp;", ","")))))&amp;(IF(ISBLANK(P308),"",(IF(P308&lt;&gt;P307,P308&amp;", ",IF(B308&lt;&gt;B307,P308&amp;", ",IF(Z308&lt;&gt;Z307,P308&amp;", ",""))))))&amp;(IF(ISBLANK(Q308),"",(IF(Q308&lt;&gt;Q307,Q308&amp;", ",IF(B308&lt;&gt;B307,Q308&amp;", ",IF(Z308&lt;&gt;Z307,Q308&amp;", ",""))))))&amp;(IF(ISBLANK(R308),"",(IF(R308&lt;&gt;R307,R308&amp;"m, ",IF(B308&lt;&gt;B307,R308&amp;"m, ",IF(Z308&lt;&gt;Z307,R308&amp;"m, ",""))))))&amp;IF(ISBLANK(S308),"",(IF(B308&lt;&gt;B307,S308&amp;", ",IF(S308&lt;&gt;S307,IF((Z308=Z307),"same locality "&amp;S308&amp;", ",S308&amp;", "),""))))&amp;(IF(ISBLANK(T308),"",(IF(T308&lt;&gt;T307,IF(ISBLANK(F$2),T308&amp;", ",T308&amp;" "&amp;F$2&amp;", "),(IF(B308&lt;&gt;B307,IF(ISBLANK(F$2),T308&amp;", ",T308&amp;" "&amp;F$2&amp;", "),(IF(Z308&lt;&gt;Z307,IF(ISBLANK(F$2),T308&amp;", ",T308&amp;" "&amp;F$2&amp;", "),IF((U308&lt;&gt;U307)*($G$2="Y"),"same collector, ","")))))))))&amp;(IF(ISBLANK(U308),"",(IF(U308&lt;&gt;U307,U308&amp;", ",(IF(B308&lt;&gt;B307,U308&amp;", ",IF(Z308&lt;&gt;Z307,U308&amp;", ",(IF(T308&lt;&gt;T307,IF((T308&lt;&gt;T307)*($G$2="Y"),"same date, ", ""),IF((T308=T307)*(U308=U307)*(S308&lt;&gt;S307)*($G$2="Y"),"same collector and date, ", ""))))))))))&amp;(IF(ISBLANK(V308),"",V308&amp;", "))&amp;IF((AA308&lt;&gt;AA309)*($H$2="y"),AD308&amp;AE308,IF((AA308&lt;&gt;AA309)*($H$2="m"),AD308&amp;AG308,IF(($H$2&lt;&gt;"m")*($H$2&lt;&gt;"Y"),(IF(F308=0,"",F308&amp;" "&amp;$F$4&amp;" "))&amp;(IF(G308=0,"",G308&amp;" "&amp;$G$4&amp;" "))&amp;(IF(H308=0,"",H308&amp;" "&amp;H$4&amp;" "))&amp;(IF(I308=0,"",I308&amp;" "&amp;$I$4&amp;" "))&amp;(IF(J308=0,"",J308&amp;" "&amp;$J$4&amp;" "))&amp;IF((ISBLANK(C308)),"","("&amp;C308&amp;")"),"")))&amp;IF((B308=B309)*(K308=K309)*(L308=L309)*(M308=M309),IF(($H$2&lt;&gt;"m")*($H$2&lt;&gt;"Y"), ", ", IF((ISNUMBER(FIND(")",AE308))), ", ", "")),IF((B308=B309)*(K308=K309)*(L308=L309),";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v>
      </c>
    </row>
    <row r="309" spans="1:34" s="1" customFormat="1" x14ac:dyDescent="0.25">
      <c r="A309" s="3">
        <f t="shared" si="36"/>
        <v>4</v>
      </c>
      <c r="B309" s="53" t="str">
        <f t="shared" si="40"/>
        <v>Kukulcania brignolii</v>
      </c>
      <c r="C309" s="57" t="s">
        <v>205</v>
      </c>
      <c r="D309" s="57" t="s">
        <v>228</v>
      </c>
      <c r="E309" s="57"/>
      <c r="F309" s="57">
        <v>1</v>
      </c>
      <c r="G309" s="57">
        <v>0</v>
      </c>
      <c r="H309" s="57">
        <v>0</v>
      </c>
      <c r="I309" s="57"/>
      <c r="J309" s="57"/>
      <c r="K309" s="57" t="s">
        <v>49</v>
      </c>
      <c r="L309" s="57" t="s">
        <v>72</v>
      </c>
      <c r="M309" s="54" t="s">
        <v>72</v>
      </c>
      <c r="N309" s="57" t="s">
        <v>86</v>
      </c>
      <c r="O309" s="58" t="s">
        <v>86</v>
      </c>
      <c r="P309" s="58"/>
      <c r="Q309" s="58" t="s">
        <v>86</v>
      </c>
      <c r="R309" s="58"/>
      <c r="S309" s="54" t="s">
        <v>1340</v>
      </c>
      <c r="T309" s="57"/>
      <c r="U309" s="57" t="s">
        <v>86</v>
      </c>
      <c r="V309" s="57"/>
      <c r="W309" s="57" t="s">
        <v>86</v>
      </c>
      <c r="X309" s="147">
        <f ca="1">IF(ISBLANK(D309),"",IF('order-admin-units'!$I$1&lt;&gt;"y", "", IF((K309="")*(ISBLANK(D309)=FALSE), 'order-admin-units'!$B$1+1, VLOOKUP(K309, ordercountry, 2))))</f>
        <v>2</v>
      </c>
      <c r="Y309" s="147">
        <f ca="1">IF(ISBLANK(D309),"",IF('order-admin-units'!$I$1&lt;&gt;"y", "", IF(L309="", 'order-admin-units'!$B$2+1, VLOOKUP(K309&amp;"@"&amp;L309, orderadmin, 2))))</f>
        <v>17</v>
      </c>
      <c r="Z309" s="147" t="str">
        <f t="shared" si="37"/>
        <v>MexicoOaxacaOaxaca</v>
      </c>
      <c r="AA309" s="147" t="str">
        <f t="shared" si="38"/>
        <v>Kukulcania brignoliiMexicoOaxacaOaxaca[N17.05942°, W96.72162°]</v>
      </c>
      <c r="AB309" s="147" t="str">
        <f t="shared" si="39"/>
        <v xml:space="preserve">Kukulcania brignoliiMexicoOaxacaOaxaca[N17.05942°, W96.72162°]AMNH </v>
      </c>
      <c r="AC309" s="147" t="str">
        <f t="shared" si="33"/>
        <v>Kukulcania brignoliiMexicoOaxacaOaxaca[N17.05942°, W96.72162°]</v>
      </c>
      <c r="AD309" s="11" t="str">
        <f t="shared" si="34"/>
        <v/>
      </c>
      <c r="AE309" s="11" t="str">
        <f t="array" ref="AE309">IF(ISBLANK(D309),"",IF(OR($H$2="y",$H$2="m"),IF(AA309=AA308,IF(OR(AB309=$AB$4:$AB308)=FALSE,AE308&amp;C309,AE308),"("&amp;C309)&amp;IF(AA309=AA310,IF(OR(AB310=$AB$4:$AB309)=FALSE,", ",""),") "),""))</f>
        <v/>
      </c>
      <c r="AF309" s="11" t="str">
        <f t="shared" si="35"/>
        <v/>
      </c>
      <c r="AG309" s="11" t="str">
        <f t="array" ref="AG309">IF(ISBLANK(D309),"",IF(OR($H$2="y",$H$2="m"),IF(AA309=AA308,IF(OR(AC309=$AC$4:$AC308)=FALSE,AG308&amp;AF309,AG308),"("&amp;AF309)&amp;IF(AA309=AA310,IF(OR(AC310=$AC$4:$AC309)=FALSE,", ",""),") "),""))</f>
        <v/>
      </c>
      <c r="AH309" s="10" t="str">
        <f>IF((ISBLANK(D309)),"",IF(D309=D308,AH308,"")&amp;IF(B308&lt;&gt;B309,((IF(ISBLANK(E309),$D$3&amp;"Non-type material: "&amp;$D$3,$D$3&amp;INDEX('type-categories'!$A$2:$B$100,MATCH(E309,'type-categories'!$A$2:$A$100,0),2)&amp;$D$3))),"")&amp;(IF(K309&lt;&gt;K308,$C$2&amp;K309&amp;$K$3&amp;$C$2&amp;" ",(IF(B309&lt;&gt;B308,$C$2&amp;K309&amp;$K$3&amp;$C$2&amp;" ",""))))&amp;(IF(L309="","",((IF(L309&lt;&gt;L308,$D$2&amp;L309&amp;$L$3&amp;$D$2&amp;" ",IF(B309&lt;&gt;B308,$D$2&amp;L309&amp;$L$3&amp;$D$2&amp;" ",""))))))&amp;(IF(M309="","",((IF(M309&lt;&gt;M308,$E$2&amp;M309&amp;$E$2&amp;","&amp;" ",IF(B309&lt;&gt;B308,$E$2&amp;M309&amp;$E$2&amp;",",""))))))&amp;(IF(N309="","",IF(N309&lt;&gt;N308,N309&amp;", ",IF(B309&lt;&gt;B308,N309&amp;", ",""))))&amp;(IF(ISBLANK(O309),"",(IF(O309&lt;&gt;O308,O309&amp;", ",IF(B309&lt;&gt;B308,O309&amp;", ","")))))&amp;(IF(ISBLANK(P309),"",(IF(P309&lt;&gt;P308,P309&amp;", ",IF(B309&lt;&gt;B308,P309&amp;", ",IF(Z309&lt;&gt;Z308,P309&amp;", ",""))))))&amp;(IF(ISBLANK(Q309),"",(IF(Q309&lt;&gt;Q308,Q309&amp;", ",IF(B309&lt;&gt;B308,Q309&amp;", ",IF(Z309&lt;&gt;Z308,Q309&amp;", ",""))))))&amp;(IF(ISBLANK(R309),"",(IF(R309&lt;&gt;R308,R309&amp;"m, ",IF(B309&lt;&gt;B308,R309&amp;"m, ",IF(Z309&lt;&gt;Z308,R309&amp;"m, ",""))))))&amp;IF(ISBLANK(S309),"",(IF(B309&lt;&gt;B308,S309&amp;", ",IF(S309&lt;&gt;S308,IF((Z309=Z308),"same locality "&amp;S309&amp;", ",S309&amp;", "),""))))&amp;(IF(ISBLANK(T309),"",(IF(T309&lt;&gt;T308,IF(ISBLANK(F$2),T309&amp;", ",T309&amp;" "&amp;F$2&amp;", "),(IF(B309&lt;&gt;B308,IF(ISBLANK(F$2),T309&amp;", ",T309&amp;" "&amp;F$2&amp;", "),(IF(Z309&lt;&gt;Z308,IF(ISBLANK(F$2),T309&amp;", ",T309&amp;" "&amp;F$2&amp;", "),IF((U309&lt;&gt;U308)*($G$2="Y"),"same collector, ","")))))))))&amp;(IF(ISBLANK(U309),"",(IF(U309&lt;&gt;U308,U309&amp;", ",(IF(B309&lt;&gt;B308,U309&amp;", ",IF(Z309&lt;&gt;Z308,U309&amp;", ",(IF(T309&lt;&gt;T308,IF((T309&lt;&gt;T308)*($G$2="Y"),"same date, ", ""),IF((T309=T308)*(U309=U308)*(S309&lt;&gt;S308)*($G$2="Y"),"same collector and date, ", ""))))))))))&amp;(IF(ISBLANK(V309),"",V309&amp;", "))&amp;IF((AA309&lt;&gt;AA310)*($H$2="y"),AD309&amp;AE309,IF((AA309&lt;&gt;AA310)*($H$2="m"),AD309&amp;AG309,IF(($H$2&lt;&gt;"m")*($H$2&lt;&gt;"Y"),(IF(F309=0,"",F309&amp;" "&amp;$F$4&amp;" "))&amp;(IF(G309=0,"",G309&amp;" "&amp;$G$4&amp;" "))&amp;(IF(H309=0,"",H309&amp;" "&amp;H$4&amp;" "))&amp;(IF(I309=0,"",I309&amp;" "&amp;$I$4&amp;" "))&amp;(IF(J309=0,"",J309&amp;" "&amp;$J$4&amp;" "))&amp;IF((ISBLANK(C309)),"","("&amp;C309&amp;")"),"")))&amp;IF((B309=B310)*(K309=K310)*(L309=L310)*(M309=M310),IF(($H$2&lt;&gt;"m")*($H$2&lt;&gt;"Y"), ", ", IF((ISNUMBER(FIND(")",AE309))), ", ", "")),IF((B309=B310)*(K309=K310)*(L309=L310),";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v>
      </c>
    </row>
    <row r="310" spans="1:34" s="1" customFormat="1" x14ac:dyDescent="0.25">
      <c r="A310" s="3">
        <f t="shared" si="36"/>
        <v>4</v>
      </c>
      <c r="B310" s="53" t="str">
        <f t="shared" si="40"/>
        <v>Kukulcania brignolii</v>
      </c>
      <c r="C310" s="57" t="s">
        <v>358</v>
      </c>
      <c r="D310" s="57" t="s">
        <v>228</v>
      </c>
      <c r="E310" s="57"/>
      <c r="F310" s="57">
        <v>0</v>
      </c>
      <c r="G310" s="57">
        <v>1</v>
      </c>
      <c r="H310" s="57">
        <v>3</v>
      </c>
      <c r="I310" s="57"/>
      <c r="J310" s="57"/>
      <c r="K310" s="57" t="s">
        <v>49</v>
      </c>
      <c r="L310" s="57" t="s">
        <v>72</v>
      </c>
      <c r="M310" s="54" t="s">
        <v>1407</v>
      </c>
      <c r="N310" s="57" t="s">
        <v>86</v>
      </c>
      <c r="O310" s="58" t="s">
        <v>86</v>
      </c>
      <c r="P310" s="58"/>
      <c r="Q310" s="58" t="s">
        <v>86</v>
      </c>
      <c r="R310" s="58"/>
      <c r="S310" s="54" t="s">
        <v>459</v>
      </c>
      <c r="T310" s="57" t="s">
        <v>1408</v>
      </c>
      <c r="U310" s="57" t="s">
        <v>86</v>
      </c>
      <c r="V310" s="57"/>
      <c r="W310" s="57" t="s">
        <v>86</v>
      </c>
      <c r="X310" s="147">
        <f ca="1">IF(ISBLANK(D310),"",IF('order-admin-units'!$I$1&lt;&gt;"y", "", IF((K310="")*(ISBLANK(D310)=FALSE), 'order-admin-units'!$B$1+1, VLOOKUP(K310, ordercountry, 2))))</f>
        <v>2</v>
      </c>
      <c r="Y310" s="147">
        <f ca="1">IF(ISBLANK(D310),"",IF('order-admin-units'!$I$1&lt;&gt;"y", "", IF(L310="", 'order-admin-units'!$B$2+1, VLOOKUP(K310&amp;"@"&amp;L310, orderadmin, 2))))</f>
        <v>17</v>
      </c>
      <c r="Z310" s="147" t="str">
        <f t="shared" si="37"/>
        <v>MexicoOaxacaSierra Mixteca</v>
      </c>
      <c r="AA310" s="147" t="str">
        <f t="shared" si="38"/>
        <v>Kukulcania brignoliiMexicoOaxacaSierra Mixteca[N17.0438°, W96.76811°]C.A. Purpus</v>
      </c>
      <c r="AB310" s="147" t="str">
        <f t="shared" si="39"/>
        <v>Kukulcania brignoliiMexicoOaxacaSierra Mixteca[N17.0438°, W96.76811°]C.A. PurpusMfN IFM-0826</v>
      </c>
      <c r="AC310" s="147" t="str">
        <f t="shared" si="33"/>
        <v>Kukulcania brignoliiMexicoOaxacaSierra Mixteca[N17.0438°, W96.76811°]C.A. Purpus</v>
      </c>
      <c r="AD310" s="11" t="str">
        <f t="shared" si="34"/>
        <v/>
      </c>
      <c r="AE310" s="11" t="str">
        <f t="array" ref="AE310">IF(ISBLANK(D310),"",IF(OR($H$2="y",$H$2="m"),IF(AA310=AA309,IF(OR(AB310=$AB$4:$AB309)=FALSE,AE309&amp;C310,AE309),"("&amp;C310)&amp;IF(AA310=AA311,IF(OR(AB311=$AB$4:$AB310)=FALSE,", ",""),") "),""))</f>
        <v/>
      </c>
      <c r="AF310" s="11" t="str">
        <f t="shared" si="35"/>
        <v/>
      </c>
      <c r="AG310" s="11" t="str">
        <f t="array" ref="AG310">IF(ISBLANK(D310),"",IF(OR($H$2="y",$H$2="m"),IF(AA310=AA309,IF(OR(AC310=$AC$4:$AC309)=FALSE,AG309&amp;AF310,AG309),"("&amp;AF310)&amp;IF(AA310=AA311,IF(OR(AC311=$AC$4:$AC310)=FALSE,", ",""),") "),""))</f>
        <v/>
      </c>
      <c r="AH310" s="10" t="str">
        <f>IF((ISBLANK(D310)),"",IF(D310=D309,AH309,"")&amp;IF(B309&lt;&gt;B310,((IF(ISBLANK(E310),$D$3&amp;"Non-type material: "&amp;$D$3,$D$3&amp;INDEX('type-categories'!$A$2:$B$100,MATCH(E310,'type-categories'!$A$2:$A$100,0),2)&amp;$D$3))),"")&amp;(IF(K310&lt;&gt;K309,$C$2&amp;K310&amp;$K$3&amp;$C$2&amp;" ",(IF(B310&lt;&gt;B309,$C$2&amp;K310&amp;$K$3&amp;$C$2&amp;" ",""))))&amp;(IF(L310="","",((IF(L310&lt;&gt;L309,$D$2&amp;L310&amp;$L$3&amp;$D$2&amp;" ",IF(B310&lt;&gt;B309,$D$2&amp;L310&amp;$L$3&amp;$D$2&amp;" ",""))))))&amp;(IF(M310="","",((IF(M310&lt;&gt;M309,$E$2&amp;M310&amp;$E$2&amp;","&amp;" ",IF(B310&lt;&gt;B309,$E$2&amp;M310&amp;$E$2&amp;",",""))))))&amp;(IF(N310="","",IF(N310&lt;&gt;N309,N310&amp;", ",IF(B310&lt;&gt;B309,N310&amp;", ",""))))&amp;(IF(ISBLANK(O310),"",(IF(O310&lt;&gt;O309,O310&amp;", ",IF(B310&lt;&gt;B309,O310&amp;", ","")))))&amp;(IF(ISBLANK(P310),"",(IF(P310&lt;&gt;P309,P310&amp;", ",IF(B310&lt;&gt;B309,P310&amp;", ",IF(Z310&lt;&gt;Z309,P310&amp;", ",""))))))&amp;(IF(ISBLANK(Q310),"",(IF(Q310&lt;&gt;Q309,Q310&amp;", ",IF(B310&lt;&gt;B309,Q310&amp;", ",IF(Z310&lt;&gt;Z309,Q310&amp;", ",""))))))&amp;(IF(ISBLANK(R310),"",(IF(R310&lt;&gt;R309,R310&amp;"m, ",IF(B310&lt;&gt;B309,R310&amp;"m, ",IF(Z310&lt;&gt;Z309,R310&amp;"m, ",""))))))&amp;IF(ISBLANK(S310),"",(IF(B310&lt;&gt;B309,S310&amp;", ",IF(S310&lt;&gt;S309,IF((Z310=Z309),"same locality "&amp;S310&amp;", ",S310&amp;", "),""))))&amp;(IF(ISBLANK(T310),"",(IF(T310&lt;&gt;T309,IF(ISBLANK(F$2),T310&amp;", ",T310&amp;" "&amp;F$2&amp;", "),(IF(B310&lt;&gt;B309,IF(ISBLANK(F$2),T310&amp;", ",T310&amp;" "&amp;F$2&amp;", "),(IF(Z310&lt;&gt;Z309,IF(ISBLANK(F$2),T310&amp;", ",T310&amp;" "&amp;F$2&amp;", "),IF((U310&lt;&gt;U309)*($G$2="Y"),"same collector, ","")))))))))&amp;(IF(ISBLANK(U310),"",(IF(U310&lt;&gt;U309,U310&amp;", ",(IF(B310&lt;&gt;B309,U310&amp;", ",IF(Z310&lt;&gt;Z309,U310&amp;", ",(IF(T310&lt;&gt;T309,IF((T310&lt;&gt;T309)*($G$2="Y"),"same date, ", ""),IF((T310=T309)*(U310=U309)*(S310&lt;&gt;S309)*($G$2="Y"),"same collector and date, ", ""))))))))))&amp;(IF(ISBLANK(V310),"",V310&amp;", "))&amp;IF((AA310&lt;&gt;AA311)*($H$2="y"),AD310&amp;AE310,IF((AA310&lt;&gt;AA311)*($H$2="m"),AD310&amp;AG310,IF(($H$2&lt;&gt;"m")*($H$2&lt;&gt;"Y"),(IF(F310=0,"",F310&amp;" "&amp;$F$4&amp;" "))&amp;(IF(G310=0,"",G310&amp;" "&amp;$G$4&amp;" "))&amp;(IF(H310=0,"",H310&amp;" "&amp;H$4&amp;" "))&amp;(IF(I310=0,"",I310&amp;" "&amp;$I$4&amp;" "))&amp;(IF(J310=0,"",J310&amp;" "&amp;$J$4&amp;" "))&amp;IF((ISBLANK(C310)),"","("&amp;C310&amp;")"),"")))&amp;IF((B310=B311)*(K310=K311)*(L310=L311)*(M310=M311),IF(($H$2&lt;&gt;"m")*($H$2&lt;&gt;"Y"), ", ", IF((ISNUMBER(FIND(")",AE310))), ", ", "")),IF((B310=B311)*(K310=K311)*(L310=L311),";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v>
      </c>
    </row>
    <row r="311" spans="1:34" s="1" customFormat="1" x14ac:dyDescent="0.25">
      <c r="A311" s="3">
        <f t="shared" si="36"/>
        <v>4</v>
      </c>
      <c r="B311" s="53" t="str">
        <f t="shared" si="40"/>
        <v>Kukulcania brignolii</v>
      </c>
      <c r="C311" s="57" t="s">
        <v>359</v>
      </c>
      <c r="D311" s="57" t="s">
        <v>228</v>
      </c>
      <c r="E311" s="57"/>
      <c r="F311" s="57">
        <v>0</v>
      </c>
      <c r="G311" s="57">
        <v>1</v>
      </c>
      <c r="H311" s="57">
        <v>1</v>
      </c>
      <c r="I311" s="57"/>
      <c r="J311" s="57"/>
      <c r="K311" s="57" t="s">
        <v>49</v>
      </c>
      <c r="L311" s="57" t="s">
        <v>73</v>
      </c>
      <c r="M311" s="54" t="s">
        <v>1409</v>
      </c>
      <c r="N311" s="57" t="s">
        <v>86</v>
      </c>
      <c r="O311" s="58" t="s">
        <v>86</v>
      </c>
      <c r="P311" s="58"/>
      <c r="Q311" s="58" t="s">
        <v>86</v>
      </c>
      <c r="R311" s="58"/>
      <c r="S311" s="54" t="s">
        <v>1410</v>
      </c>
      <c r="T311" s="57" t="s">
        <v>1411</v>
      </c>
      <c r="U311" s="57" t="s">
        <v>548</v>
      </c>
      <c r="V311" s="57"/>
      <c r="W311" s="57" t="s">
        <v>86</v>
      </c>
      <c r="X311" s="147">
        <f ca="1">IF(ISBLANK(D311),"",IF('order-admin-units'!$I$1&lt;&gt;"y", "", IF((K311="")*(ISBLANK(D311)=FALSE), 'order-admin-units'!$B$1+1, VLOOKUP(K311, ordercountry, 2))))</f>
        <v>2</v>
      </c>
      <c r="Y311" s="147">
        <f ca="1">IF(ISBLANK(D311),"",IF('order-admin-units'!$I$1&lt;&gt;"y", "", IF(L311="", 'order-admin-units'!$B$2+1, VLOOKUP(K311&amp;"@"&amp;L311, orderadmin, 2))))</f>
        <v>14</v>
      </c>
      <c r="Z311" s="147" t="str">
        <f t="shared" si="37"/>
        <v>MexicoPuebla12 miles N Acatlán</v>
      </c>
      <c r="AA311" s="147" t="str">
        <f t="shared" si="38"/>
        <v>Kukulcania brignoliiMexicoPuebla12 miles N Acatlán[N18.38001°, W98.05422°]L.I. &amp; A.M. Davis3/VII/1947</v>
      </c>
      <c r="AB311" s="147" t="str">
        <f t="shared" si="39"/>
        <v>Kukulcania brignoliiMexicoPuebla12 miles N Acatlán[N18.38001°, W98.05422°]L.I. &amp; A.M. Davis3/VII/1947AMNH IFM-1569</v>
      </c>
      <c r="AC311" s="147" t="str">
        <f t="shared" si="33"/>
        <v>Kukulcania brignoliiMexicoPuebla12 miles N Acatlán[N18.38001°, W98.05422°]L.I. &amp; A.M. Davis3/VII/1947</v>
      </c>
      <c r="AD311" s="11" t="str">
        <f t="shared" si="34"/>
        <v/>
      </c>
      <c r="AE311" s="11" t="str">
        <f t="array" ref="AE311">IF(ISBLANK(D311),"",IF(OR($H$2="y",$H$2="m"),IF(AA311=AA310,IF(OR(AB311=$AB$4:$AB310)=FALSE,AE310&amp;C311,AE310),"("&amp;C311)&amp;IF(AA311=AA312,IF(OR(AB312=$AB$4:$AB311)=FALSE,", ",""),") "),""))</f>
        <v/>
      </c>
      <c r="AF311" s="11" t="str">
        <f t="shared" si="35"/>
        <v/>
      </c>
      <c r="AG311" s="11" t="str">
        <f t="array" ref="AG311">IF(ISBLANK(D311),"",IF(OR($H$2="y",$H$2="m"),IF(AA311=AA310,IF(OR(AC311=$AC$4:$AC310)=FALSE,AG310&amp;AF311,AG310),"("&amp;AF311)&amp;IF(AA311=AA312,IF(OR(AC312=$AC$4:$AC311)=FALSE,", ",""),") "),""))</f>
        <v/>
      </c>
      <c r="AH311" s="10" t="str">
        <f>IF((ISBLANK(D311)),"",IF(D311=D310,AH310,"")&amp;IF(B310&lt;&gt;B311,((IF(ISBLANK(E311),$D$3&amp;"Non-type material: "&amp;$D$3,$D$3&amp;INDEX('type-categories'!$A$2:$B$100,MATCH(E311,'type-categories'!$A$2:$A$100,0),2)&amp;$D$3))),"")&amp;(IF(K311&lt;&gt;K310,$C$2&amp;K311&amp;$K$3&amp;$C$2&amp;" ",(IF(B311&lt;&gt;B310,$C$2&amp;K311&amp;$K$3&amp;$C$2&amp;" ",""))))&amp;(IF(L311="","",((IF(L311&lt;&gt;L310,$D$2&amp;L311&amp;$L$3&amp;$D$2&amp;" ",IF(B311&lt;&gt;B310,$D$2&amp;L311&amp;$L$3&amp;$D$2&amp;" ",""))))))&amp;(IF(M311="","",((IF(M311&lt;&gt;M310,$E$2&amp;M311&amp;$E$2&amp;","&amp;" ",IF(B311&lt;&gt;B310,$E$2&amp;M311&amp;$E$2&amp;",",""))))))&amp;(IF(N311="","",IF(N311&lt;&gt;N310,N311&amp;", ",IF(B311&lt;&gt;B310,N311&amp;", ",""))))&amp;(IF(ISBLANK(O311),"",(IF(O311&lt;&gt;O310,O311&amp;", ",IF(B311&lt;&gt;B310,O311&amp;", ","")))))&amp;(IF(ISBLANK(P311),"",(IF(P311&lt;&gt;P310,P311&amp;", ",IF(B311&lt;&gt;B310,P311&amp;", ",IF(Z311&lt;&gt;Z310,P311&amp;", ",""))))))&amp;(IF(ISBLANK(Q311),"",(IF(Q311&lt;&gt;Q310,Q311&amp;", ",IF(B311&lt;&gt;B310,Q311&amp;", ",IF(Z311&lt;&gt;Z310,Q311&amp;", ",""))))))&amp;(IF(ISBLANK(R311),"",(IF(R311&lt;&gt;R310,R311&amp;"m, ",IF(B311&lt;&gt;B310,R311&amp;"m, ",IF(Z311&lt;&gt;Z310,R311&amp;"m, ",""))))))&amp;IF(ISBLANK(S311),"",(IF(B311&lt;&gt;B310,S311&amp;", ",IF(S311&lt;&gt;S310,IF((Z311=Z310),"same locality "&amp;S311&amp;", ",S311&amp;", "),""))))&amp;(IF(ISBLANK(T311),"",(IF(T311&lt;&gt;T310,IF(ISBLANK(F$2),T311&amp;", ",T311&amp;" "&amp;F$2&amp;", "),(IF(B311&lt;&gt;B310,IF(ISBLANK(F$2),T311&amp;", ",T311&amp;" "&amp;F$2&amp;", "),(IF(Z311&lt;&gt;Z310,IF(ISBLANK(F$2),T311&amp;", ",T311&amp;" "&amp;F$2&amp;", "),IF((U311&lt;&gt;U310)*($G$2="Y"),"same collector, ","")))))))))&amp;(IF(ISBLANK(U311),"",(IF(U311&lt;&gt;U310,U311&amp;", ",(IF(B311&lt;&gt;B310,U311&amp;", ",IF(Z311&lt;&gt;Z310,U311&amp;", ",(IF(T311&lt;&gt;T310,IF((T311&lt;&gt;T310)*($G$2="Y"),"same date, ", ""),IF((T311=T310)*(U311=U310)*(S311&lt;&gt;S310)*($G$2="Y"),"same collector and date, ", ""))))))))))&amp;(IF(ISBLANK(V311),"",V311&amp;", "))&amp;IF((AA311&lt;&gt;AA312)*($H$2="y"),AD311&amp;AE311,IF((AA311&lt;&gt;AA312)*($H$2="m"),AD311&amp;AG311,IF(($H$2&lt;&gt;"m")*($H$2&lt;&gt;"Y"),(IF(F311=0,"",F311&amp;" "&amp;$F$4&amp;" "))&amp;(IF(G311=0,"",G311&amp;" "&amp;$G$4&amp;" "))&amp;(IF(H311=0,"",H311&amp;" "&amp;H$4&amp;" "))&amp;(IF(I311=0,"",I311&amp;" "&amp;$I$4&amp;" "))&amp;(IF(J311=0,"",J311&amp;" "&amp;$J$4&amp;" "))&amp;IF((ISBLANK(C311)),"","("&amp;C311&amp;")"),"")))&amp;IF((B311=B312)*(K311=K312)*(L311=L312)*(M311=M312),IF(($H$2&lt;&gt;"m")*($H$2&lt;&gt;"Y"), ", ", IF((ISNUMBER(FIND(")",AE311))), ", ", "")),IF((B311=B312)*(K311=K312)*(L311=L312),";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v>
      </c>
    </row>
    <row r="312" spans="1:34" s="1" customFormat="1" x14ac:dyDescent="0.25">
      <c r="A312" s="3">
        <f t="shared" si="36"/>
        <v>4</v>
      </c>
      <c r="B312" s="53" t="str">
        <f t="shared" si="40"/>
        <v>Kukulcania brignolii</v>
      </c>
      <c r="C312" s="57" t="s">
        <v>205</v>
      </c>
      <c r="D312" s="57" t="s">
        <v>228</v>
      </c>
      <c r="E312" s="57"/>
      <c r="F312" s="57">
        <v>0</v>
      </c>
      <c r="G312" s="57">
        <v>2</v>
      </c>
      <c r="H312" s="57">
        <v>2</v>
      </c>
      <c r="I312" s="57"/>
      <c r="J312" s="57"/>
      <c r="K312" s="57" t="s">
        <v>49</v>
      </c>
      <c r="L312" s="57" t="s">
        <v>73</v>
      </c>
      <c r="M312" s="54" t="s">
        <v>1412</v>
      </c>
      <c r="N312" s="57" t="s">
        <v>86</v>
      </c>
      <c r="O312" s="58" t="s">
        <v>86</v>
      </c>
      <c r="P312" s="58"/>
      <c r="Q312" s="58" t="s">
        <v>86</v>
      </c>
      <c r="R312" s="58"/>
      <c r="S312" s="54" t="s">
        <v>1413</v>
      </c>
      <c r="T312" s="57" t="s">
        <v>71</v>
      </c>
      <c r="U312" s="57" t="s">
        <v>1414</v>
      </c>
      <c r="V312" s="57"/>
      <c r="W312" s="57" t="s">
        <v>86</v>
      </c>
      <c r="X312" s="147">
        <f ca="1">IF(ISBLANK(D312),"",IF('order-admin-units'!$I$1&lt;&gt;"y", "", IF((K312="")*(ISBLANK(D312)=FALSE), 'order-admin-units'!$B$1+1, VLOOKUP(K312, ordercountry, 2))))</f>
        <v>2</v>
      </c>
      <c r="Y312" s="147">
        <f ca="1">IF(ISBLANK(D312),"",IF('order-admin-units'!$I$1&lt;&gt;"y", "", IF(L312="", 'order-admin-units'!$B$2+1, VLOOKUP(K312&amp;"@"&amp;L312, orderadmin, 2))))</f>
        <v>14</v>
      </c>
      <c r="Z312" s="147" t="str">
        <f t="shared" si="37"/>
        <v>MexicoPuebla5 miles N Tehuacán</v>
      </c>
      <c r="AA312" s="147" t="str">
        <f t="shared" si="38"/>
        <v>Kukulcania brignoliiMexicoPuebla5 miles N Tehuacán(N19.35°, W97.24°)J. &amp; W. Ivie3/VIII/1966</v>
      </c>
      <c r="AB312" s="147" t="str">
        <f t="shared" si="39"/>
        <v xml:space="preserve">Kukulcania brignoliiMexicoPuebla5 miles N Tehuacán(N19.35°, W97.24°)J. &amp; W. Ivie3/VIII/1966AMNH </v>
      </c>
      <c r="AC312" s="147" t="str">
        <f t="shared" si="33"/>
        <v>Kukulcania brignoliiMexicoPuebla5 miles N Tehuacán(N19.35°, W97.24°)J. &amp; W. Ivie3/VIII/1966</v>
      </c>
      <c r="AD312" s="11" t="str">
        <f t="shared" si="34"/>
        <v/>
      </c>
      <c r="AE312" s="11" t="str">
        <f t="array" ref="AE312">IF(ISBLANK(D312),"",IF(OR($H$2="y",$H$2="m"),IF(AA312=AA311,IF(OR(AB312=$AB$4:$AB311)=FALSE,AE311&amp;C312,AE311),"("&amp;C312)&amp;IF(AA312=AA313,IF(OR(AB313=$AB$4:$AB312)=FALSE,", ",""),") "),""))</f>
        <v/>
      </c>
      <c r="AF312" s="11" t="str">
        <f t="shared" si="35"/>
        <v/>
      </c>
      <c r="AG312" s="11" t="str">
        <f t="array" ref="AG312">IF(ISBLANK(D312),"",IF(OR($H$2="y",$H$2="m"),IF(AA312=AA311,IF(OR(AC312=$AC$4:$AC311)=FALSE,AG311&amp;AF312,AG311),"("&amp;AF312)&amp;IF(AA312=AA313,IF(OR(AC313=$AC$4:$AC312)=FALSE,", ",""),") "),""))</f>
        <v/>
      </c>
      <c r="AH312" s="10" t="str">
        <f>IF((ISBLANK(D312)),"",IF(D312=D311,AH311,"")&amp;IF(B311&lt;&gt;B312,((IF(ISBLANK(E312),$D$3&amp;"Non-type material: "&amp;$D$3,$D$3&amp;INDEX('type-categories'!$A$2:$B$100,MATCH(E312,'type-categories'!$A$2:$A$100,0),2)&amp;$D$3))),"")&amp;(IF(K312&lt;&gt;K311,$C$2&amp;K312&amp;$K$3&amp;$C$2&amp;" ",(IF(B312&lt;&gt;B311,$C$2&amp;K312&amp;$K$3&amp;$C$2&amp;" ",""))))&amp;(IF(L312="","",((IF(L312&lt;&gt;L311,$D$2&amp;L312&amp;$L$3&amp;$D$2&amp;" ",IF(B312&lt;&gt;B311,$D$2&amp;L312&amp;$L$3&amp;$D$2&amp;" ",""))))))&amp;(IF(M312="","",((IF(M312&lt;&gt;M311,$E$2&amp;M312&amp;$E$2&amp;","&amp;" ",IF(B312&lt;&gt;B311,$E$2&amp;M312&amp;$E$2&amp;",",""))))))&amp;(IF(N312="","",IF(N312&lt;&gt;N311,N312&amp;", ",IF(B312&lt;&gt;B311,N312&amp;", ",""))))&amp;(IF(ISBLANK(O312),"",(IF(O312&lt;&gt;O311,O312&amp;", ",IF(B312&lt;&gt;B311,O312&amp;", ","")))))&amp;(IF(ISBLANK(P312),"",(IF(P312&lt;&gt;P311,P312&amp;", ",IF(B312&lt;&gt;B311,P312&amp;", ",IF(Z312&lt;&gt;Z311,P312&amp;", ",""))))))&amp;(IF(ISBLANK(Q312),"",(IF(Q312&lt;&gt;Q311,Q312&amp;", ",IF(B312&lt;&gt;B311,Q312&amp;", ",IF(Z312&lt;&gt;Z311,Q312&amp;", ",""))))))&amp;(IF(ISBLANK(R312),"",(IF(R312&lt;&gt;R311,R312&amp;"m, ",IF(B312&lt;&gt;B311,R312&amp;"m, ",IF(Z312&lt;&gt;Z311,R312&amp;"m, ",""))))))&amp;IF(ISBLANK(S312),"",(IF(B312&lt;&gt;B311,S312&amp;", ",IF(S312&lt;&gt;S311,IF((Z312=Z311),"same locality "&amp;S312&amp;", ",S312&amp;", "),""))))&amp;(IF(ISBLANK(T312),"",(IF(T312&lt;&gt;T311,IF(ISBLANK(F$2),T312&amp;", ",T312&amp;" "&amp;F$2&amp;", "),(IF(B312&lt;&gt;B311,IF(ISBLANK(F$2),T312&amp;", ",T312&amp;" "&amp;F$2&amp;", "),(IF(Z312&lt;&gt;Z311,IF(ISBLANK(F$2),T312&amp;", ",T312&amp;" "&amp;F$2&amp;", "),IF((U312&lt;&gt;U311)*($G$2="Y"),"same collector, ","")))))))))&amp;(IF(ISBLANK(U312),"",(IF(U312&lt;&gt;U311,U312&amp;", ",(IF(B312&lt;&gt;B311,U312&amp;", ",IF(Z312&lt;&gt;Z311,U312&amp;", ",(IF(T312&lt;&gt;T311,IF((T312&lt;&gt;T311)*($G$2="Y"),"same date, ", ""),IF((T312=T311)*(U312=U311)*(S312&lt;&gt;S311)*($G$2="Y"),"same collector and date, ", ""))))))))))&amp;(IF(ISBLANK(V312),"",V312&amp;", "))&amp;IF((AA312&lt;&gt;AA313)*($H$2="y"),AD312&amp;AE312,IF((AA312&lt;&gt;AA313)*($H$2="m"),AD312&amp;AG312,IF(($H$2&lt;&gt;"m")*($H$2&lt;&gt;"Y"),(IF(F312=0,"",F312&amp;" "&amp;$F$4&amp;" "))&amp;(IF(G312=0,"",G312&amp;" "&amp;$G$4&amp;" "))&amp;(IF(H312=0,"",H312&amp;" "&amp;H$4&amp;" "))&amp;(IF(I312=0,"",I312&amp;" "&amp;$I$4&amp;" "))&amp;(IF(J312=0,"",J312&amp;" "&amp;$J$4&amp;" "))&amp;IF((ISBLANK(C312)),"","("&amp;C312&amp;")"),"")))&amp;IF((B312=B313)*(K312=K313)*(L312=L313)*(M312=M313),IF(($H$2&lt;&gt;"m")*($H$2&lt;&gt;"Y"), ", ", IF((ISNUMBER(FIND(")",AE312))), ", ", "")),IF((B312=B313)*(K312=K313)*(L312=L313),";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v>
      </c>
    </row>
    <row r="313" spans="1:34" s="1" customFormat="1" x14ac:dyDescent="0.25">
      <c r="A313" s="3">
        <f t="shared" si="36"/>
        <v>4</v>
      </c>
      <c r="B313" s="53" t="str">
        <f t="shared" si="40"/>
        <v>Kukulcania brignolii</v>
      </c>
      <c r="C313" s="57" t="s">
        <v>360</v>
      </c>
      <c r="D313" s="57" t="s">
        <v>228</v>
      </c>
      <c r="E313" s="57"/>
      <c r="F313" s="57">
        <v>0</v>
      </c>
      <c r="G313" s="57">
        <v>2</v>
      </c>
      <c r="H313" s="57">
        <v>0</v>
      </c>
      <c r="I313" s="57"/>
      <c r="J313" s="57"/>
      <c r="K313" s="57" t="s">
        <v>49</v>
      </c>
      <c r="L313" s="57" t="s">
        <v>73</v>
      </c>
      <c r="M313" s="54" t="s">
        <v>1415</v>
      </c>
      <c r="N313" s="57" t="s">
        <v>86</v>
      </c>
      <c r="O313" s="58" t="s">
        <v>86</v>
      </c>
      <c r="P313" s="58" t="s">
        <v>82</v>
      </c>
      <c r="Q313" s="58" t="s">
        <v>86</v>
      </c>
      <c r="R313" s="58"/>
      <c r="S313" s="54" t="s">
        <v>1416</v>
      </c>
      <c r="T313" s="57" t="s">
        <v>1417</v>
      </c>
      <c r="U313" s="57" t="s">
        <v>1418</v>
      </c>
      <c r="V313" s="57"/>
      <c r="W313" s="57" t="s">
        <v>86</v>
      </c>
      <c r="X313" s="147">
        <f ca="1">IF(ISBLANK(D313),"",IF('order-admin-units'!$I$1&lt;&gt;"y", "", IF((K313="")*(ISBLANK(D313)=FALSE), 'order-admin-units'!$B$1+1, VLOOKUP(K313, ordercountry, 2))))</f>
        <v>2</v>
      </c>
      <c r="Y313" s="147">
        <f ca="1">IF(ISBLANK(D313),"",IF('order-admin-units'!$I$1&lt;&gt;"y", "", IF(L313="", 'order-admin-units'!$B$2+1, VLOOKUP(K313&amp;"@"&amp;L313, orderadmin, 2))))</f>
        <v>14</v>
      </c>
      <c r="Z313" s="147" t="str">
        <f t="shared" si="37"/>
        <v>MexicoPuebla62 km W Orizaba</v>
      </c>
      <c r="AA313" s="147" t="str">
        <f t="shared" si="38"/>
        <v>Kukulcania brignoliiMexicoPuebla62 km W Orizabaunder rocks[N18.72052°, W97.68412°]G. Dingerkus et al.11/VIII/1975</v>
      </c>
      <c r="AB313" s="147" t="str">
        <f t="shared" si="39"/>
        <v>Kukulcania brignoliiMexicoPuebla62 km W Orizabaunder rocks[N18.72052°, W97.68412°]G. Dingerkus et al.11/VIII/1975AMNH IFM-1573</v>
      </c>
      <c r="AC313" s="147" t="str">
        <f t="shared" si="33"/>
        <v>Kukulcania brignoliiMexicoPuebla62 km W Orizabaunder rocks[N18.72052°, W97.68412°]G. Dingerkus et al.11/VIII/1975</v>
      </c>
      <c r="AD313" s="11" t="str">
        <f t="shared" si="34"/>
        <v/>
      </c>
      <c r="AE313" s="11" t="str">
        <f t="array" ref="AE313">IF(ISBLANK(D313),"",IF(OR($H$2="y",$H$2="m"),IF(AA313=AA312,IF(OR(AB313=$AB$4:$AB312)=FALSE,AE312&amp;C313,AE312),"("&amp;C313)&amp;IF(AA313=AA314,IF(OR(AB314=$AB$4:$AB313)=FALSE,", ",""),") "),""))</f>
        <v/>
      </c>
      <c r="AF313" s="11" t="str">
        <f t="shared" si="35"/>
        <v/>
      </c>
      <c r="AG313" s="11" t="str">
        <f t="array" ref="AG313">IF(ISBLANK(D313),"",IF(OR($H$2="y",$H$2="m"),IF(AA313=AA312,IF(OR(AC313=$AC$4:$AC312)=FALSE,AG312&amp;AF313,AG312),"("&amp;AF313)&amp;IF(AA313=AA314,IF(OR(AC314=$AC$4:$AC313)=FALSE,", ",""),") "),""))</f>
        <v/>
      </c>
      <c r="AH313" s="10" t="str">
        <f>IF((ISBLANK(D313)),"",IF(D313=D312,AH312,"")&amp;IF(B312&lt;&gt;B313,((IF(ISBLANK(E313),$D$3&amp;"Non-type material: "&amp;$D$3,$D$3&amp;INDEX('type-categories'!$A$2:$B$100,MATCH(E313,'type-categories'!$A$2:$A$100,0),2)&amp;$D$3))),"")&amp;(IF(K313&lt;&gt;K312,$C$2&amp;K313&amp;$K$3&amp;$C$2&amp;" ",(IF(B313&lt;&gt;B312,$C$2&amp;K313&amp;$K$3&amp;$C$2&amp;" ",""))))&amp;(IF(L313="","",((IF(L313&lt;&gt;L312,$D$2&amp;L313&amp;$L$3&amp;$D$2&amp;" ",IF(B313&lt;&gt;B312,$D$2&amp;L313&amp;$L$3&amp;$D$2&amp;" ",""))))))&amp;(IF(M313="","",((IF(M313&lt;&gt;M312,$E$2&amp;M313&amp;$E$2&amp;","&amp;" ",IF(B313&lt;&gt;B312,$E$2&amp;M313&amp;$E$2&amp;",",""))))))&amp;(IF(N313="","",IF(N313&lt;&gt;N312,N313&amp;", ",IF(B313&lt;&gt;B312,N313&amp;", ",""))))&amp;(IF(ISBLANK(O313),"",(IF(O313&lt;&gt;O312,O313&amp;", ",IF(B313&lt;&gt;B312,O313&amp;", ","")))))&amp;(IF(ISBLANK(P313),"",(IF(P313&lt;&gt;P312,P313&amp;", ",IF(B313&lt;&gt;B312,P313&amp;", ",IF(Z313&lt;&gt;Z312,P313&amp;", ",""))))))&amp;(IF(ISBLANK(Q313),"",(IF(Q313&lt;&gt;Q312,Q313&amp;", ",IF(B313&lt;&gt;B312,Q313&amp;", ",IF(Z313&lt;&gt;Z312,Q313&amp;", ",""))))))&amp;(IF(ISBLANK(R313),"",(IF(R313&lt;&gt;R312,R313&amp;"m, ",IF(B313&lt;&gt;B312,R313&amp;"m, ",IF(Z313&lt;&gt;Z312,R313&amp;"m, ",""))))))&amp;IF(ISBLANK(S313),"",(IF(B313&lt;&gt;B312,S313&amp;", ",IF(S313&lt;&gt;S312,IF((Z313=Z312),"same locality "&amp;S313&amp;", ",S313&amp;", "),""))))&amp;(IF(ISBLANK(T313),"",(IF(T313&lt;&gt;T312,IF(ISBLANK(F$2),T313&amp;", ",T313&amp;" "&amp;F$2&amp;", "),(IF(B313&lt;&gt;B312,IF(ISBLANK(F$2),T313&amp;", ",T313&amp;" "&amp;F$2&amp;", "),(IF(Z313&lt;&gt;Z312,IF(ISBLANK(F$2),T313&amp;", ",T313&amp;" "&amp;F$2&amp;", "),IF((U313&lt;&gt;U312)*($G$2="Y"),"same collector, ","")))))))))&amp;(IF(ISBLANK(U313),"",(IF(U313&lt;&gt;U312,U313&amp;", ",(IF(B313&lt;&gt;B312,U313&amp;", ",IF(Z313&lt;&gt;Z312,U313&amp;", ",(IF(T313&lt;&gt;T312,IF((T313&lt;&gt;T312)*($G$2="Y"),"same date, ", ""),IF((T313=T312)*(U313=U312)*(S313&lt;&gt;S312)*($G$2="Y"),"same collector and date, ", ""))))))))))&amp;(IF(ISBLANK(V313),"",V313&amp;", "))&amp;IF((AA313&lt;&gt;AA314)*($H$2="y"),AD313&amp;AE313,IF((AA313&lt;&gt;AA314)*($H$2="m"),AD313&amp;AG313,IF(($H$2&lt;&gt;"m")*($H$2&lt;&gt;"Y"),(IF(F313=0,"",F313&amp;" "&amp;$F$4&amp;" "))&amp;(IF(G313=0,"",G313&amp;" "&amp;$G$4&amp;" "))&amp;(IF(H313=0,"",H313&amp;" "&amp;H$4&amp;" "))&amp;(IF(I313=0,"",I313&amp;" "&amp;$I$4&amp;" "))&amp;(IF(J313=0,"",J313&amp;" "&amp;$J$4&amp;" "))&amp;IF((ISBLANK(C313)),"","("&amp;C313&amp;")"),"")))&amp;IF((B313=B314)*(K313=K314)*(L313=L314)*(M313=M314),IF(($H$2&lt;&gt;"m")*($H$2&lt;&gt;"Y"), ", ", IF((ISNUMBER(FIND(")",AE313))), ", ", "")),IF((B313=B314)*(K313=K314)*(L313=L314),";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v>
      </c>
    </row>
    <row r="314" spans="1:34" s="1" customFormat="1" x14ac:dyDescent="0.25">
      <c r="A314" s="3">
        <f t="shared" si="36"/>
        <v>4</v>
      </c>
      <c r="B314" s="53" t="str">
        <f t="shared" si="40"/>
        <v>Kukulcania brignolii</v>
      </c>
      <c r="C314" s="57" t="s">
        <v>361</v>
      </c>
      <c r="D314" s="57" t="s">
        <v>228</v>
      </c>
      <c r="E314" s="57"/>
      <c r="F314" s="57">
        <v>0</v>
      </c>
      <c r="G314" s="57">
        <v>1</v>
      </c>
      <c r="H314" s="57">
        <v>0</v>
      </c>
      <c r="I314" s="57"/>
      <c r="J314" s="57"/>
      <c r="K314" s="57" t="s">
        <v>49</v>
      </c>
      <c r="L314" s="57" t="s">
        <v>73</v>
      </c>
      <c r="M314" s="54" t="s">
        <v>1419</v>
      </c>
      <c r="N314" s="57" t="s">
        <v>86</v>
      </c>
      <c r="O314" s="58" t="s">
        <v>86</v>
      </c>
      <c r="P314" s="58" t="s">
        <v>1420</v>
      </c>
      <c r="Q314" s="58" t="s">
        <v>86</v>
      </c>
      <c r="R314" s="58"/>
      <c r="S314" s="54" t="s">
        <v>1421</v>
      </c>
      <c r="T314" s="57" t="s">
        <v>1422</v>
      </c>
      <c r="U314" s="57" t="s">
        <v>1423</v>
      </c>
      <c r="V314" s="57"/>
      <c r="W314" s="57" t="s">
        <v>86</v>
      </c>
      <c r="X314" s="147">
        <f ca="1">IF(ISBLANK(D314),"",IF('order-admin-units'!$I$1&lt;&gt;"y", "", IF((K314="")*(ISBLANK(D314)=FALSE), 'order-admin-units'!$B$1+1, VLOOKUP(K314, ordercountry, 2))))</f>
        <v>2</v>
      </c>
      <c r="Y314" s="147">
        <f ca="1">IF(ISBLANK(D314),"",IF('order-admin-units'!$I$1&lt;&gt;"y", "", IF(L314="", 'order-admin-units'!$B$2+1, VLOOKUP(K314&amp;"@"&amp;L314, orderadmin, 2))))</f>
        <v>14</v>
      </c>
      <c r="Z314" s="147" t="str">
        <f t="shared" si="37"/>
        <v>MexicoPuebla7 miles NE Tehuacán</v>
      </c>
      <c r="AA314" s="147" t="str">
        <f t="shared" si="38"/>
        <v>Kukulcania brignoliiMexicoPuebla7 miles NE Tehuacánground, dry rocky slope[N19.35°, W97.24°]W. Peck7/IV/1967</v>
      </c>
      <c r="AB314" s="147" t="str">
        <f t="shared" si="39"/>
        <v>Kukulcania brignoliiMexicoPuebla7 miles NE Tehuacánground, dry rocky slope[N19.35°, W97.24°]W. Peck7/IV/1967CAS 9060623</v>
      </c>
      <c r="AC314" s="147" t="str">
        <f t="shared" si="33"/>
        <v>Kukulcania brignoliiMexicoPuebla7 miles NE Tehuacánground, dry rocky slope[N19.35°, W97.24°]W. Peck7/IV/1967</v>
      </c>
      <c r="AD314" s="11" t="str">
        <f t="shared" si="34"/>
        <v/>
      </c>
      <c r="AE314" s="11" t="str">
        <f t="array" ref="AE314">IF(ISBLANK(D314),"",IF(OR($H$2="y",$H$2="m"),IF(AA314=AA313,IF(OR(AB314=$AB$4:$AB313)=FALSE,AE313&amp;C314,AE313),"("&amp;C314)&amp;IF(AA314=AA315,IF(OR(AB315=$AB$4:$AB314)=FALSE,", ",""),") "),""))</f>
        <v/>
      </c>
      <c r="AF314" s="11" t="str">
        <f t="shared" si="35"/>
        <v/>
      </c>
      <c r="AG314" s="11" t="str">
        <f t="array" ref="AG314">IF(ISBLANK(D314),"",IF(OR($H$2="y",$H$2="m"),IF(AA314=AA313,IF(OR(AC314=$AC$4:$AC313)=FALSE,AG313&amp;AF314,AG313),"("&amp;AF314)&amp;IF(AA314=AA315,IF(OR(AC315=$AC$4:$AC314)=FALSE,", ",""),") "),""))</f>
        <v/>
      </c>
      <c r="AH314" s="10" t="str">
        <f>IF((ISBLANK(D314)),"",IF(D314=D313,AH313,"")&amp;IF(B313&lt;&gt;B314,((IF(ISBLANK(E314),$D$3&amp;"Non-type material: "&amp;$D$3,$D$3&amp;INDEX('type-categories'!$A$2:$B$100,MATCH(E314,'type-categories'!$A$2:$A$100,0),2)&amp;$D$3))),"")&amp;(IF(K314&lt;&gt;K313,$C$2&amp;K314&amp;$K$3&amp;$C$2&amp;" ",(IF(B314&lt;&gt;B313,$C$2&amp;K314&amp;$K$3&amp;$C$2&amp;" ",""))))&amp;(IF(L314="","",((IF(L314&lt;&gt;L313,$D$2&amp;L314&amp;$L$3&amp;$D$2&amp;" ",IF(B314&lt;&gt;B313,$D$2&amp;L314&amp;$L$3&amp;$D$2&amp;" ",""))))))&amp;(IF(M314="","",((IF(M314&lt;&gt;M313,$E$2&amp;M314&amp;$E$2&amp;","&amp;" ",IF(B314&lt;&gt;B313,$E$2&amp;M314&amp;$E$2&amp;",",""))))))&amp;(IF(N314="","",IF(N314&lt;&gt;N313,N314&amp;", ",IF(B314&lt;&gt;B313,N314&amp;", ",""))))&amp;(IF(ISBLANK(O314),"",(IF(O314&lt;&gt;O313,O314&amp;", ",IF(B314&lt;&gt;B313,O314&amp;", ","")))))&amp;(IF(ISBLANK(P314),"",(IF(P314&lt;&gt;P313,P314&amp;", ",IF(B314&lt;&gt;B313,P314&amp;", ",IF(Z314&lt;&gt;Z313,P314&amp;", ",""))))))&amp;(IF(ISBLANK(Q314),"",(IF(Q314&lt;&gt;Q313,Q314&amp;", ",IF(B314&lt;&gt;B313,Q314&amp;", ",IF(Z314&lt;&gt;Z313,Q314&amp;", ",""))))))&amp;(IF(ISBLANK(R314),"",(IF(R314&lt;&gt;R313,R314&amp;"m, ",IF(B314&lt;&gt;B313,R314&amp;"m, ",IF(Z314&lt;&gt;Z313,R314&amp;"m, ",""))))))&amp;IF(ISBLANK(S314),"",(IF(B314&lt;&gt;B313,S314&amp;", ",IF(S314&lt;&gt;S313,IF((Z314=Z313),"same locality "&amp;S314&amp;", ",S314&amp;", "),""))))&amp;(IF(ISBLANK(T314),"",(IF(T314&lt;&gt;T313,IF(ISBLANK(F$2),T314&amp;", ",T314&amp;" "&amp;F$2&amp;", "),(IF(B314&lt;&gt;B313,IF(ISBLANK(F$2),T314&amp;", ",T314&amp;" "&amp;F$2&amp;", "),(IF(Z314&lt;&gt;Z313,IF(ISBLANK(F$2),T314&amp;", ",T314&amp;" "&amp;F$2&amp;", "),IF((U314&lt;&gt;U313)*($G$2="Y"),"same collector, ","")))))))))&amp;(IF(ISBLANK(U314),"",(IF(U314&lt;&gt;U313,U314&amp;", ",(IF(B314&lt;&gt;B313,U314&amp;", ",IF(Z314&lt;&gt;Z313,U314&amp;", ",(IF(T314&lt;&gt;T313,IF((T314&lt;&gt;T313)*($G$2="Y"),"same date, ", ""),IF((T314=T313)*(U314=U313)*(S314&lt;&gt;S313)*($G$2="Y"),"same collector and date, ", ""))))))))))&amp;(IF(ISBLANK(V314),"",V314&amp;", "))&amp;IF((AA314&lt;&gt;AA315)*($H$2="y"),AD314&amp;AE314,IF((AA314&lt;&gt;AA315)*($H$2="m"),AD314&amp;AG314,IF(($H$2&lt;&gt;"m")*($H$2&lt;&gt;"Y"),(IF(F314=0,"",F314&amp;" "&amp;$F$4&amp;" "))&amp;(IF(G314=0,"",G314&amp;" "&amp;$G$4&amp;" "))&amp;(IF(H314=0,"",H314&amp;" "&amp;H$4&amp;" "))&amp;(IF(I314=0,"",I314&amp;" "&amp;$I$4&amp;" "))&amp;(IF(J314=0,"",J314&amp;" "&amp;$J$4&amp;" "))&amp;IF((ISBLANK(C314)),"","("&amp;C314&amp;")"),"")))&amp;IF((B314=B315)*(K314=K315)*(L314=L315)*(M314=M315),IF(($H$2&lt;&gt;"m")*($H$2&lt;&gt;"Y"), ", ", IF((ISNUMBER(FIND(")",AE314))), ", ", "")),IF((B314=B315)*(K314=K315)*(L314=L315),";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v>
      </c>
    </row>
    <row r="315" spans="1:34" s="1" customFormat="1" x14ac:dyDescent="0.25">
      <c r="A315" s="3">
        <f t="shared" si="36"/>
        <v>4</v>
      </c>
      <c r="B315" s="53" t="str">
        <f t="shared" si="40"/>
        <v>Kukulcania brignolii</v>
      </c>
      <c r="C315" s="57" t="s">
        <v>205</v>
      </c>
      <c r="D315" s="57" t="s">
        <v>228</v>
      </c>
      <c r="E315" s="57"/>
      <c r="F315" s="57">
        <v>0</v>
      </c>
      <c r="G315" s="57">
        <v>1</v>
      </c>
      <c r="H315" s="57">
        <v>0</v>
      </c>
      <c r="I315" s="57"/>
      <c r="J315" s="57"/>
      <c r="K315" s="57" t="s">
        <v>49</v>
      </c>
      <c r="L315" s="57" t="s">
        <v>73</v>
      </c>
      <c r="M315" s="54" t="s">
        <v>1424</v>
      </c>
      <c r="N315" s="57" t="s">
        <v>1425</v>
      </c>
      <c r="O315" s="58" t="s">
        <v>86</v>
      </c>
      <c r="P315" s="58"/>
      <c r="Q315" s="58" t="s">
        <v>86</v>
      </c>
      <c r="R315" s="58"/>
      <c r="S315" s="54" t="s">
        <v>1426</v>
      </c>
      <c r="T315" s="57" t="s">
        <v>1427</v>
      </c>
      <c r="U315" s="57" t="s">
        <v>1428</v>
      </c>
      <c r="V315" s="57"/>
      <c r="W315" s="57" t="s">
        <v>86</v>
      </c>
      <c r="X315" s="147">
        <f ca="1">IF(ISBLANK(D315),"",IF('order-admin-units'!$I$1&lt;&gt;"y", "", IF((K315="")*(ISBLANK(D315)=FALSE), 'order-admin-units'!$B$1+1, VLOOKUP(K315, ordercountry, 2))))</f>
        <v>2</v>
      </c>
      <c r="Y315" s="147">
        <f ca="1">IF(ISBLANK(D315),"",IF('order-admin-units'!$I$1&lt;&gt;"y", "", IF(L315="", 'order-admin-units'!$B$2+1, VLOOKUP(K315&amp;"@"&amp;L315, orderadmin, 2))))</f>
        <v>14</v>
      </c>
      <c r="Z315" s="147" t="str">
        <f t="shared" si="37"/>
        <v>MexicoPueblaCacaloapán0.5 mile west on highway 50</v>
      </c>
      <c r="AA315" s="147" t="str">
        <f t="shared" si="38"/>
        <v>Kukulcania brignoliiMexicoPueblaCacaloapán0.5 mile west on highway 50[N18.57893°, W97.58413°]R.M. Schick &amp; D. Schroeder25/VII/1965</v>
      </c>
      <c r="AB315" s="147" t="str">
        <f t="shared" si="39"/>
        <v xml:space="preserve">Kukulcania brignoliiMexicoPueblaCacaloapán0.5 mile west on highway 50[N18.57893°, W97.58413°]R.M. Schick &amp; D. Schroeder25/VII/1965AMNH </v>
      </c>
      <c r="AC315" s="147" t="str">
        <f t="shared" si="33"/>
        <v>Kukulcania brignoliiMexicoPueblaCacaloapán0.5 mile west on highway 50[N18.57893°, W97.58413°]R.M. Schick &amp; D. Schroeder25/VII/1965</v>
      </c>
      <c r="AD315" s="11" t="str">
        <f t="shared" si="34"/>
        <v/>
      </c>
      <c r="AE315" s="11" t="str">
        <f t="array" ref="AE315">IF(ISBLANK(D315),"",IF(OR($H$2="y",$H$2="m"),IF(AA315=AA314,IF(OR(AB315=$AB$4:$AB314)=FALSE,AE314&amp;C315,AE314),"("&amp;C315)&amp;IF(AA315=AA316,IF(OR(AB316=$AB$4:$AB315)=FALSE,", ",""),") "),""))</f>
        <v/>
      </c>
      <c r="AF315" s="11" t="str">
        <f t="shared" si="35"/>
        <v/>
      </c>
      <c r="AG315" s="11" t="str">
        <f t="array" ref="AG315">IF(ISBLANK(D315),"",IF(OR($H$2="y",$H$2="m"),IF(AA315=AA314,IF(OR(AC315=$AC$4:$AC314)=FALSE,AG314&amp;AF315,AG314),"("&amp;AF315)&amp;IF(AA315=AA316,IF(OR(AC316=$AC$4:$AC315)=FALSE,", ",""),") "),""))</f>
        <v/>
      </c>
      <c r="AH315" s="10" t="str">
        <f>IF((ISBLANK(D315)),"",IF(D315=D314,AH314,"")&amp;IF(B314&lt;&gt;B315,((IF(ISBLANK(E315),$D$3&amp;"Non-type material: "&amp;$D$3,$D$3&amp;INDEX('type-categories'!$A$2:$B$100,MATCH(E315,'type-categories'!$A$2:$A$100,0),2)&amp;$D$3))),"")&amp;(IF(K315&lt;&gt;K314,$C$2&amp;K315&amp;$K$3&amp;$C$2&amp;" ",(IF(B315&lt;&gt;B314,$C$2&amp;K315&amp;$K$3&amp;$C$2&amp;" ",""))))&amp;(IF(L315="","",((IF(L315&lt;&gt;L314,$D$2&amp;L315&amp;$L$3&amp;$D$2&amp;" ",IF(B315&lt;&gt;B314,$D$2&amp;L315&amp;$L$3&amp;$D$2&amp;" ",""))))))&amp;(IF(M315="","",((IF(M315&lt;&gt;M314,$E$2&amp;M315&amp;$E$2&amp;","&amp;" ",IF(B315&lt;&gt;B314,$E$2&amp;M315&amp;$E$2&amp;",",""))))))&amp;(IF(N315="","",IF(N315&lt;&gt;N314,N315&amp;", ",IF(B315&lt;&gt;B314,N315&amp;", ",""))))&amp;(IF(ISBLANK(O315),"",(IF(O315&lt;&gt;O314,O315&amp;", ",IF(B315&lt;&gt;B314,O315&amp;", ","")))))&amp;(IF(ISBLANK(P315),"",(IF(P315&lt;&gt;P314,P315&amp;", ",IF(B315&lt;&gt;B314,P315&amp;", ",IF(Z315&lt;&gt;Z314,P315&amp;", ",""))))))&amp;(IF(ISBLANK(Q315),"",(IF(Q315&lt;&gt;Q314,Q315&amp;", ",IF(B315&lt;&gt;B314,Q315&amp;", ",IF(Z315&lt;&gt;Z314,Q315&amp;", ",""))))))&amp;(IF(ISBLANK(R315),"",(IF(R315&lt;&gt;R314,R315&amp;"m, ",IF(B315&lt;&gt;B314,R315&amp;"m, ",IF(Z315&lt;&gt;Z314,R315&amp;"m, ",""))))))&amp;IF(ISBLANK(S315),"",(IF(B315&lt;&gt;B314,S315&amp;", ",IF(S315&lt;&gt;S314,IF((Z315=Z314),"same locality "&amp;S315&amp;", ",S315&amp;", "),""))))&amp;(IF(ISBLANK(T315),"",(IF(T315&lt;&gt;T314,IF(ISBLANK(F$2),T315&amp;", ",T315&amp;" "&amp;F$2&amp;", "),(IF(B315&lt;&gt;B314,IF(ISBLANK(F$2),T315&amp;", ",T315&amp;" "&amp;F$2&amp;", "),(IF(Z315&lt;&gt;Z314,IF(ISBLANK(F$2),T315&amp;", ",T315&amp;" "&amp;F$2&amp;", "),IF((U315&lt;&gt;U314)*($G$2="Y"),"same collector, ","")))))))))&amp;(IF(ISBLANK(U315),"",(IF(U315&lt;&gt;U314,U315&amp;", ",(IF(B315&lt;&gt;B314,U315&amp;", ",IF(Z315&lt;&gt;Z314,U315&amp;", ",(IF(T315&lt;&gt;T314,IF((T315&lt;&gt;T314)*($G$2="Y"),"same date, ", ""),IF((T315=T314)*(U315=U314)*(S315&lt;&gt;S314)*($G$2="Y"),"same collector and date, ", ""))))))))))&amp;(IF(ISBLANK(V315),"",V315&amp;", "))&amp;IF((AA315&lt;&gt;AA316)*($H$2="y"),AD315&amp;AE315,IF((AA315&lt;&gt;AA316)*($H$2="m"),AD315&amp;AG315,IF(($H$2&lt;&gt;"m")*($H$2&lt;&gt;"Y"),(IF(F315=0,"",F315&amp;" "&amp;$F$4&amp;" "))&amp;(IF(G315=0,"",G315&amp;" "&amp;$G$4&amp;" "))&amp;(IF(H315=0,"",H315&amp;" "&amp;H$4&amp;" "))&amp;(IF(I315=0,"",I315&amp;" "&amp;$I$4&amp;" "))&amp;(IF(J315=0,"",J315&amp;" "&amp;$J$4&amp;" "))&amp;IF((ISBLANK(C315)),"","("&amp;C315&amp;")"),"")))&amp;IF((B315=B316)*(K315=K316)*(L315=L316)*(M315=M316),IF(($H$2&lt;&gt;"m")*($H$2&lt;&gt;"Y"), ", ", IF((ISNUMBER(FIND(")",AE315))), ", ", "")),IF((B315=B316)*(K315=K316)*(L315=L316),";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v>
      </c>
    </row>
    <row r="316" spans="1:34" s="1" customFormat="1" x14ac:dyDescent="0.25">
      <c r="A316" s="3">
        <f t="shared" si="36"/>
        <v>4</v>
      </c>
      <c r="B316" s="53" t="str">
        <f t="shared" si="40"/>
        <v>Kukulcania brignolii</v>
      </c>
      <c r="C316" s="57" t="s">
        <v>362</v>
      </c>
      <c r="D316" s="57" t="s">
        <v>228</v>
      </c>
      <c r="E316" s="57"/>
      <c r="F316" s="57">
        <v>0</v>
      </c>
      <c r="G316" s="57">
        <v>1</v>
      </c>
      <c r="H316" s="57">
        <v>1</v>
      </c>
      <c r="I316" s="57"/>
      <c r="J316" s="57"/>
      <c r="K316" s="57" t="s">
        <v>49</v>
      </c>
      <c r="L316" s="57" t="s">
        <v>73</v>
      </c>
      <c r="M316" s="54" t="s">
        <v>1429</v>
      </c>
      <c r="N316" s="57" t="s">
        <v>86</v>
      </c>
      <c r="O316" s="58" t="s">
        <v>86</v>
      </c>
      <c r="P316" s="58"/>
      <c r="Q316" s="58" t="s">
        <v>86</v>
      </c>
      <c r="R316" s="58"/>
      <c r="S316" s="54" t="s">
        <v>1430</v>
      </c>
      <c r="T316" s="57" t="s">
        <v>1431</v>
      </c>
      <c r="U316" s="57" t="s">
        <v>1432</v>
      </c>
      <c r="V316" s="57"/>
      <c r="W316" s="57" t="s">
        <v>423</v>
      </c>
      <c r="X316" s="147">
        <f ca="1">IF(ISBLANK(D316),"",IF('order-admin-units'!$I$1&lt;&gt;"y", "", IF((K316="")*(ISBLANK(D316)=FALSE), 'order-admin-units'!$B$1+1, VLOOKUP(K316, ordercountry, 2))))</f>
        <v>2</v>
      </c>
      <c r="Y316" s="147">
        <f ca="1">IF(ISBLANK(D316),"",IF('order-admin-units'!$I$1&lt;&gt;"y", "", IF(L316="", 'order-admin-units'!$B$2+1, VLOOKUP(K316&amp;"@"&amp;L316, orderadmin, 2))))</f>
        <v>14</v>
      </c>
      <c r="Z316" s="147" t="str">
        <f t="shared" si="37"/>
        <v>MexicoPueblaTehuacán</v>
      </c>
      <c r="AA316" s="147" t="str">
        <f t="shared" si="38"/>
        <v>Kukulcania brignoliiMexicoPueblaTehuacán[N18.46586°, W97.40005°]D.M. Bogert &amp; H.E. Vokes8/XI/1939</v>
      </c>
      <c r="AB316" s="147" t="str">
        <f t="shared" si="39"/>
        <v>Kukulcania brignoliiMexicoPueblaTehuacán[N18.46586°, W97.40005°]D.M. Bogert &amp; H.E. Vokes8/XI/1939AMNH IFM-1525</v>
      </c>
      <c r="AC316" s="147" t="str">
        <f t="shared" si="33"/>
        <v>Kukulcania brignoliiMexicoPueblaTehuacán[N18.46586°, W97.40005°]D.M. Bogert &amp; H.E. Vokes8/XI/1939</v>
      </c>
      <c r="AD316" s="11" t="str">
        <f t="shared" si="34"/>
        <v/>
      </c>
      <c r="AE316" s="11" t="str">
        <f t="array" ref="AE316">IF(ISBLANK(D316),"",IF(OR($H$2="y",$H$2="m"),IF(AA316=AA315,IF(OR(AB316=$AB$4:$AB315)=FALSE,AE315&amp;C316,AE315),"("&amp;C316)&amp;IF(AA316=AA317,IF(OR(AB317=$AB$4:$AB316)=FALSE,", ",""),") "),""))</f>
        <v/>
      </c>
      <c r="AF316" s="11" t="str">
        <f t="shared" si="35"/>
        <v/>
      </c>
      <c r="AG316" s="11" t="str">
        <f t="array" ref="AG316">IF(ISBLANK(D316),"",IF(OR($H$2="y",$H$2="m"),IF(AA316=AA315,IF(OR(AC316=$AC$4:$AC315)=FALSE,AG315&amp;AF316,AG315),"("&amp;AF316)&amp;IF(AA316=AA317,IF(OR(AC317=$AC$4:$AC316)=FALSE,", ",""),") "),""))</f>
        <v/>
      </c>
      <c r="AH316" s="10" t="str">
        <f>IF((ISBLANK(D316)),"",IF(D316=D315,AH315,"")&amp;IF(B315&lt;&gt;B316,((IF(ISBLANK(E316),$D$3&amp;"Non-type material: "&amp;$D$3,$D$3&amp;INDEX('type-categories'!$A$2:$B$100,MATCH(E316,'type-categories'!$A$2:$A$100,0),2)&amp;$D$3))),"")&amp;(IF(K316&lt;&gt;K315,$C$2&amp;K316&amp;$K$3&amp;$C$2&amp;" ",(IF(B316&lt;&gt;B315,$C$2&amp;K316&amp;$K$3&amp;$C$2&amp;" ",""))))&amp;(IF(L316="","",((IF(L316&lt;&gt;L315,$D$2&amp;L316&amp;$L$3&amp;$D$2&amp;" ",IF(B316&lt;&gt;B315,$D$2&amp;L316&amp;$L$3&amp;$D$2&amp;" ",""))))))&amp;(IF(M316="","",((IF(M316&lt;&gt;M315,$E$2&amp;M316&amp;$E$2&amp;","&amp;" ",IF(B316&lt;&gt;B315,$E$2&amp;M316&amp;$E$2&amp;",",""))))))&amp;(IF(N316="","",IF(N316&lt;&gt;N315,N316&amp;", ",IF(B316&lt;&gt;B315,N316&amp;", ",""))))&amp;(IF(ISBLANK(O316),"",(IF(O316&lt;&gt;O315,O316&amp;", ",IF(B316&lt;&gt;B315,O316&amp;", ","")))))&amp;(IF(ISBLANK(P316),"",(IF(P316&lt;&gt;P315,P316&amp;", ",IF(B316&lt;&gt;B315,P316&amp;", ",IF(Z316&lt;&gt;Z315,P316&amp;", ",""))))))&amp;(IF(ISBLANK(Q316),"",(IF(Q316&lt;&gt;Q315,Q316&amp;", ",IF(B316&lt;&gt;B315,Q316&amp;", ",IF(Z316&lt;&gt;Z315,Q316&amp;", ",""))))))&amp;(IF(ISBLANK(R316),"",(IF(R316&lt;&gt;R315,R316&amp;"m, ",IF(B316&lt;&gt;B315,R316&amp;"m, ",IF(Z316&lt;&gt;Z315,R316&amp;"m, ",""))))))&amp;IF(ISBLANK(S316),"",(IF(B316&lt;&gt;B315,S316&amp;", ",IF(S316&lt;&gt;S315,IF((Z316=Z315),"same locality "&amp;S316&amp;", ",S316&amp;", "),""))))&amp;(IF(ISBLANK(T316),"",(IF(T316&lt;&gt;T315,IF(ISBLANK(F$2),T316&amp;", ",T316&amp;" "&amp;F$2&amp;", "),(IF(B316&lt;&gt;B315,IF(ISBLANK(F$2),T316&amp;", ",T316&amp;" "&amp;F$2&amp;", "),(IF(Z316&lt;&gt;Z315,IF(ISBLANK(F$2),T316&amp;", ",T316&amp;" "&amp;F$2&amp;", "),IF((U316&lt;&gt;U315)*($G$2="Y"),"same collector, ","")))))))))&amp;(IF(ISBLANK(U316),"",(IF(U316&lt;&gt;U315,U316&amp;", ",(IF(B316&lt;&gt;B315,U316&amp;", ",IF(Z316&lt;&gt;Z315,U316&amp;", ",(IF(T316&lt;&gt;T315,IF((T316&lt;&gt;T315)*($G$2="Y"),"same date, ", ""),IF((T316=T315)*(U316=U315)*(S316&lt;&gt;S315)*($G$2="Y"),"same collector and date, ", ""))))))))))&amp;(IF(ISBLANK(V316),"",V316&amp;", "))&amp;IF((AA316&lt;&gt;AA317)*($H$2="y"),AD316&amp;AE316,IF((AA316&lt;&gt;AA317)*($H$2="m"),AD316&amp;AG316,IF(($H$2&lt;&gt;"m")*($H$2&lt;&gt;"Y"),(IF(F316=0,"",F316&amp;" "&amp;$F$4&amp;" "))&amp;(IF(G316=0,"",G316&amp;" "&amp;$G$4&amp;" "))&amp;(IF(H316=0,"",H316&amp;" "&amp;H$4&amp;" "))&amp;(IF(I316=0,"",I316&amp;" "&amp;$I$4&amp;" "))&amp;(IF(J316=0,"",J316&amp;" "&amp;$J$4&amp;" "))&amp;IF((ISBLANK(C316)),"","("&amp;C316&amp;")"),"")))&amp;IF((B316=B317)*(K316=K317)*(L316=L317)*(M316=M317),IF(($H$2&lt;&gt;"m")*($H$2&lt;&gt;"Y"), ", ", IF((ISNUMBER(FIND(")",AE316))), ", ", "")),IF((B316=B317)*(K316=K317)*(L316=L317),";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v>
      </c>
    </row>
    <row r="317" spans="1:34" s="1" customFormat="1" x14ac:dyDescent="0.25">
      <c r="A317" s="3">
        <f t="shared" si="36"/>
        <v>4</v>
      </c>
      <c r="B317" s="53" t="str">
        <f t="shared" si="40"/>
        <v>Kukulcania brignolii</v>
      </c>
      <c r="C317" s="57" t="s">
        <v>363</v>
      </c>
      <c r="D317" s="57" t="s">
        <v>228</v>
      </c>
      <c r="E317" s="57"/>
      <c r="F317" s="57">
        <v>0</v>
      </c>
      <c r="G317" s="57">
        <v>10</v>
      </c>
      <c r="H317" s="57">
        <v>1</v>
      </c>
      <c r="I317" s="57"/>
      <c r="J317" s="57"/>
      <c r="K317" s="57" t="s">
        <v>49</v>
      </c>
      <c r="L317" s="57" t="s">
        <v>73</v>
      </c>
      <c r="M317" s="54" t="s">
        <v>1429</v>
      </c>
      <c r="N317" s="57" t="s">
        <v>86</v>
      </c>
      <c r="O317" s="58" t="s">
        <v>86</v>
      </c>
      <c r="P317" s="58"/>
      <c r="Q317" s="58" t="s">
        <v>86</v>
      </c>
      <c r="R317" s="58"/>
      <c r="S317" s="54" t="s">
        <v>1430</v>
      </c>
      <c r="T317" s="57" t="s">
        <v>1433</v>
      </c>
      <c r="U317" s="57" t="s">
        <v>1434</v>
      </c>
      <c r="V317" s="57"/>
      <c r="W317" s="57" t="s">
        <v>86</v>
      </c>
      <c r="X317" s="147">
        <f ca="1">IF(ISBLANK(D317),"",IF('order-admin-units'!$I$1&lt;&gt;"y", "", IF((K317="")*(ISBLANK(D317)=FALSE), 'order-admin-units'!$B$1+1, VLOOKUP(K317, ordercountry, 2))))</f>
        <v>2</v>
      </c>
      <c r="Y317" s="147">
        <f ca="1">IF(ISBLANK(D317),"",IF('order-admin-units'!$I$1&lt;&gt;"y", "", IF(L317="", 'order-admin-units'!$B$2+1, VLOOKUP(K317&amp;"@"&amp;L317, orderadmin, 2))))</f>
        <v>14</v>
      </c>
      <c r="Z317" s="147" t="str">
        <f t="shared" si="37"/>
        <v>MexicoPueblaTehuacán</v>
      </c>
      <c r="AA317" s="147" t="str">
        <f t="shared" si="38"/>
        <v>Kukulcania brignoliiMexicoPueblaTehuacán[N18.46586°, W97.40005°]H. Wagner17–24/X/1944</v>
      </c>
      <c r="AB317" s="147" t="str">
        <f t="shared" si="39"/>
        <v>Kukulcania brignoliiMexicoPueblaTehuacán[N18.46586°, W97.40005°]H. Wagner17–24/X/1944AMNH IFM-1406</v>
      </c>
      <c r="AC317" s="147" t="str">
        <f t="shared" si="33"/>
        <v>Kukulcania brignoliiMexicoPueblaTehuacán[N18.46586°, W97.40005°]H. Wagner17–24/X/1944</v>
      </c>
      <c r="AD317" s="11" t="str">
        <f t="shared" si="34"/>
        <v/>
      </c>
      <c r="AE317" s="11" t="str">
        <f t="array" ref="AE317">IF(ISBLANK(D317),"",IF(OR($H$2="y",$H$2="m"),IF(AA317=AA316,IF(OR(AB317=$AB$4:$AB316)=FALSE,AE316&amp;C317,AE316),"("&amp;C317)&amp;IF(AA317=AA318,IF(OR(AB318=$AB$4:$AB317)=FALSE,", ",""),") "),""))</f>
        <v/>
      </c>
      <c r="AF317" s="11" t="str">
        <f t="shared" si="35"/>
        <v/>
      </c>
      <c r="AG317" s="11" t="str">
        <f t="array" ref="AG317">IF(ISBLANK(D317),"",IF(OR($H$2="y",$H$2="m"),IF(AA317=AA316,IF(OR(AC317=$AC$4:$AC316)=FALSE,AG316&amp;AF317,AG316),"("&amp;AF317)&amp;IF(AA317=AA318,IF(OR(AC318=$AC$4:$AC317)=FALSE,", ",""),") "),""))</f>
        <v/>
      </c>
      <c r="AH317" s="10" t="str">
        <f>IF((ISBLANK(D317)),"",IF(D317=D316,AH316,"")&amp;IF(B316&lt;&gt;B317,((IF(ISBLANK(E317),$D$3&amp;"Non-type material: "&amp;$D$3,$D$3&amp;INDEX('type-categories'!$A$2:$B$100,MATCH(E317,'type-categories'!$A$2:$A$100,0),2)&amp;$D$3))),"")&amp;(IF(K317&lt;&gt;K316,$C$2&amp;K317&amp;$K$3&amp;$C$2&amp;" ",(IF(B317&lt;&gt;B316,$C$2&amp;K317&amp;$K$3&amp;$C$2&amp;" ",""))))&amp;(IF(L317="","",((IF(L317&lt;&gt;L316,$D$2&amp;L317&amp;$L$3&amp;$D$2&amp;" ",IF(B317&lt;&gt;B316,$D$2&amp;L317&amp;$L$3&amp;$D$2&amp;" ",""))))))&amp;(IF(M317="","",((IF(M317&lt;&gt;M316,$E$2&amp;M317&amp;$E$2&amp;","&amp;" ",IF(B317&lt;&gt;B316,$E$2&amp;M317&amp;$E$2&amp;",",""))))))&amp;(IF(N317="","",IF(N317&lt;&gt;N316,N317&amp;", ",IF(B317&lt;&gt;B316,N317&amp;", ",""))))&amp;(IF(ISBLANK(O317),"",(IF(O317&lt;&gt;O316,O317&amp;", ",IF(B317&lt;&gt;B316,O317&amp;", ","")))))&amp;(IF(ISBLANK(P317),"",(IF(P317&lt;&gt;P316,P317&amp;", ",IF(B317&lt;&gt;B316,P317&amp;", ",IF(Z317&lt;&gt;Z316,P317&amp;", ",""))))))&amp;(IF(ISBLANK(Q317),"",(IF(Q317&lt;&gt;Q316,Q317&amp;", ",IF(B317&lt;&gt;B316,Q317&amp;", ",IF(Z317&lt;&gt;Z316,Q317&amp;", ",""))))))&amp;(IF(ISBLANK(R317),"",(IF(R317&lt;&gt;R316,R317&amp;"m, ",IF(B317&lt;&gt;B316,R317&amp;"m, ",IF(Z317&lt;&gt;Z316,R317&amp;"m, ",""))))))&amp;IF(ISBLANK(S317),"",(IF(B317&lt;&gt;B316,S317&amp;", ",IF(S317&lt;&gt;S316,IF((Z317=Z316),"same locality "&amp;S317&amp;", ",S317&amp;", "),""))))&amp;(IF(ISBLANK(T317),"",(IF(T317&lt;&gt;T316,IF(ISBLANK(F$2),T317&amp;", ",T317&amp;" "&amp;F$2&amp;", "),(IF(B317&lt;&gt;B316,IF(ISBLANK(F$2),T317&amp;", ",T317&amp;" "&amp;F$2&amp;", "),(IF(Z317&lt;&gt;Z316,IF(ISBLANK(F$2),T317&amp;", ",T317&amp;" "&amp;F$2&amp;", "),IF((U317&lt;&gt;U316)*($G$2="Y"),"same collector, ","")))))))))&amp;(IF(ISBLANK(U317),"",(IF(U317&lt;&gt;U316,U317&amp;", ",(IF(B317&lt;&gt;B316,U317&amp;", ",IF(Z317&lt;&gt;Z316,U317&amp;", ",(IF(T317&lt;&gt;T316,IF((T317&lt;&gt;T316)*($G$2="Y"),"same date, ", ""),IF((T317=T316)*(U317=U316)*(S317&lt;&gt;S316)*($G$2="Y"),"same collector and date, ", ""))))))))))&amp;(IF(ISBLANK(V317),"",V317&amp;", "))&amp;IF((AA317&lt;&gt;AA318)*($H$2="y"),AD317&amp;AE317,IF((AA317&lt;&gt;AA318)*($H$2="m"),AD317&amp;AG317,IF(($H$2&lt;&gt;"m")*($H$2&lt;&gt;"Y"),(IF(F317=0,"",F317&amp;" "&amp;$F$4&amp;" "))&amp;(IF(G317=0,"",G317&amp;" "&amp;$G$4&amp;" "))&amp;(IF(H317=0,"",H317&amp;" "&amp;H$4&amp;" "))&amp;(IF(I317=0,"",I317&amp;" "&amp;$I$4&amp;" "))&amp;(IF(J317=0,"",J317&amp;" "&amp;$J$4&amp;" "))&amp;IF((ISBLANK(C317)),"","("&amp;C317&amp;")"),"")))&amp;IF((B317=B318)*(K317=K318)*(L317=L318)*(M317=M318),IF(($H$2&lt;&gt;"m")*($H$2&lt;&gt;"Y"), ", ", IF((ISNUMBER(FIND(")",AE317))), ", ", "")),IF((B317=B318)*(K317=K318)*(L317=L318),";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H. Wagner coll., 17–24/X/1944, 10 #ff 1 imm. (AMNH IFM-1406), </v>
      </c>
    </row>
    <row r="318" spans="1:34" s="1" customFormat="1" x14ac:dyDescent="0.25">
      <c r="A318" s="3">
        <f t="shared" si="36"/>
        <v>4</v>
      </c>
      <c r="B318" s="53" t="str">
        <f t="shared" si="40"/>
        <v>Kukulcania brignolii</v>
      </c>
      <c r="C318" s="57" t="s">
        <v>205</v>
      </c>
      <c r="D318" s="57" t="s">
        <v>228</v>
      </c>
      <c r="E318" s="57"/>
      <c r="F318" s="57">
        <v>1</v>
      </c>
      <c r="G318" s="57">
        <v>1</v>
      </c>
      <c r="H318" s="57">
        <v>2</v>
      </c>
      <c r="I318" s="57"/>
      <c r="J318" s="57"/>
      <c r="K318" s="57" t="s">
        <v>49</v>
      </c>
      <c r="L318" s="57" t="s">
        <v>73</v>
      </c>
      <c r="M318" s="54" t="s">
        <v>1429</v>
      </c>
      <c r="N318" s="57" t="s">
        <v>86</v>
      </c>
      <c r="O318" s="58" t="s">
        <v>86</v>
      </c>
      <c r="P318" s="58"/>
      <c r="Q318" s="58" t="s">
        <v>86</v>
      </c>
      <c r="R318" s="58"/>
      <c r="S318" s="54" t="s">
        <v>1435</v>
      </c>
      <c r="T318" s="57" t="s">
        <v>572</v>
      </c>
      <c r="U318" s="57" t="s">
        <v>1436</v>
      </c>
      <c r="V318" s="57"/>
      <c r="W318" s="57" t="s">
        <v>86</v>
      </c>
      <c r="X318" s="147">
        <f ca="1">IF(ISBLANK(D318),"",IF('order-admin-units'!$I$1&lt;&gt;"y", "", IF((K318="")*(ISBLANK(D318)=FALSE), 'order-admin-units'!$B$1+1, VLOOKUP(K318, ordercountry, 2))))</f>
        <v>2</v>
      </c>
      <c r="Y318" s="147">
        <f ca="1">IF(ISBLANK(D318),"",IF('order-admin-units'!$I$1&lt;&gt;"y", "", IF(L318="", 'order-admin-units'!$B$2+1, VLOOKUP(K318&amp;"@"&amp;L318, orderadmin, 2))))</f>
        <v>14</v>
      </c>
      <c r="Z318" s="147" t="str">
        <f t="shared" si="37"/>
        <v>MexicoPueblaTehuacán</v>
      </c>
      <c r="AA318" s="147" t="str">
        <f t="shared" si="38"/>
        <v>Kukulcania brignoliiMexicoPueblaTehuacán[N18.46651°, W97.40038°]W.J. Gertsch &amp; V. Roth24/VII/1956</v>
      </c>
      <c r="AB318" s="147" t="str">
        <f t="shared" si="39"/>
        <v xml:space="preserve">Kukulcania brignoliiMexicoPueblaTehuacán[N18.46651°, W97.40038°]W.J. Gertsch &amp; V. Roth24/VII/1956AMNH </v>
      </c>
      <c r="AC318" s="147" t="str">
        <f t="shared" si="33"/>
        <v>Kukulcania brignoliiMexicoPueblaTehuacán[N18.46651°, W97.40038°]W.J. Gertsch &amp; V. Roth24/VII/1956</v>
      </c>
      <c r="AD318" s="11" t="str">
        <f t="shared" si="34"/>
        <v/>
      </c>
      <c r="AE318" s="11" t="str">
        <f t="array" ref="AE318">IF(ISBLANK(D318),"",IF(OR($H$2="y",$H$2="m"),IF(AA318=AA317,IF(OR(AB318=$AB$4:$AB317)=FALSE,AE317&amp;C318,AE317),"("&amp;C318)&amp;IF(AA318=AA319,IF(OR(AB319=$AB$4:$AB318)=FALSE,", ",""),") "),""))</f>
        <v/>
      </c>
      <c r="AF318" s="11" t="str">
        <f t="shared" si="35"/>
        <v/>
      </c>
      <c r="AG318" s="11" t="str">
        <f t="array" ref="AG318">IF(ISBLANK(D318),"",IF(OR($H$2="y",$H$2="m"),IF(AA318=AA317,IF(OR(AC318=$AC$4:$AC317)=FALSE,AG317&amp;AF318,AG317),"("&amp;AF318)&amp;IF(AA318=AA319,IF(OR(AC319=$AC$4:$AC318)=FALSE,", ",""),") "),""))</f>
        <v/>
      </c>
      <c r="AH318" s="10" t="str">
        <f>IF((ISBLANK(D318)),"",IF(D318=D317,AH317,"")&amp;IF(B317&lt;&gt;B318,((IF(ISBLANK(E318),$D$3&amp;"Non-type material: "&amp;$D$3,$D$3&amp;INDEX('type-categories'!$A$2:$B$100,MATCH(E318,'type-categories'!$A$2:$A$100,0),2)&amp;$D$3))),"")&amp;(IF(K318&lt;&gt;K317,$C$2&amp;K318&amp;$K$3&amp;$C$2&amp;" ",(IF(B318&lt;&gt;B317,$C$2&amp;K318&amp;$K$3&amp;$C$2&amp;" ",""))))&amp;(IF(L318="","",((IF(L318&lt;&gt;L317,$D$2&amp;L318&amp;$L$3&amp;$D$2&amp;" ",IF(B318&lt;&gt;B317,$D$2&amp;L318&amp;$L$3&amp;$D$2&amp;" ",""))))))&amp;(IF(M318="","",((IF(M318&lt;&gt;M317,$E$2&amp;M318&amp;$E$2&amp;","&amp;" ",IF(B318&lt;&gt;B317,$E$2&amp;M318&amp;$E$2&amp;",",""))))))&amp;(IF(N318="","",IF(N318&lt;&gt;N317,N318&amp;", ",IF(B318&lt;&gt;B317,N318&amp;", ",""))))&amp;(IF(ISBLANK(O318),"",(IF(O318&lt;&gt;O317,O318&amp;", ",IF(B318&lt;&gt;B317,O318&amp;", ","")))))&amp;(IF(ISBLANK(P318),"",(IF(P318&lt;&gt;P317,P318&amp;", ",IF(B318&lt;&gt;B317,P318&amp;", ",IF(Z318&lt;&gt;Z317,P318&amp;", ",""))))))&amp;(IF(ISBLANK(Q318),"",(IF(Q318&lt;&gt;Q317,Q318&amp;", ",IF(B318&lt;&gt;B317,Q318&amp;", ",IF(Z318&lt;&gt;Z317,Q318&amp;", ",""))))))&amp;(IF(ISBLANK(R318),"",(IF(R318&lt;&gt;R317,R318&amp;"m, ",IF(B318&lt;&gt;B317,R318&amp;"m, ",IF(Z318&lt;&gt;Z317,R318&amp;"m, ",""))))))&amp;IF(ISBLANK(S318),"",(IF(B318&lt;&gt;B317,S318&amp;", ",IF(S318&lt;&gt;S317,IF((Z318=Z317),"same locality "&amp;S318&amp;", ",S318&amp;", "),""))))&amp;(IF(ISBLANK(T318),"",(IF(T318&lt;&gt;T317,IF(ISBLANK(F$2),T318&amp;", ",T318&amp;" "&amp;F$2&amp;", "),(IF(B318&lt;&gt;B317,IF(ISBLANK(F$2),T318&amp;", ",T318&amp;" "&amp;F$2&amp;", "),(IF(Z318&lt;&gt;Z317,IF(ISBLANK(F$2),T318&amp;", ",T318&amp;" "&amp;F$2&amp;", "),IF((U318&lt;&gt;U317)*($G$2="Y"),"same collector, ","")))))))))&amp;(IF(ISBLANK(U318),"",(IF(U318&lt;&gt;U317,U318&amp;", ",(IF(B318&lt;&gt;B317,U318&amp;", ",IF(Z318&lt;&gt;Z317,U318&amp;", ",(IF(T318&lt;&gt;T317,IF((T318&lt;&gt;T317)*($G$2="Y"),"same date, ", ""),IF((T318=T317)*(U318=U317)*(S318&lt;&gt;S317)*($G$2="Y"),"same collector and date, ", ""))))))))))&amp;(IF(ISBLANK(V318),"",V318&amp;", "))&amp;IF((AA318&lt;&gt;AA319)*($H$2="y"),AD318&amp;AE318,IF((AA318&lt;&gt;AA319)*($H$2="m"),AD318&amp;AG318,IF(($H$2&lt;&gt;"m")*($H$2&lt;&gt;"Y"),(IF(F318=0,"",F318&amp;" "&amp;$F$4&amp;" "))&amp;(IF(G318=0,"",G318&amp;" "&amp;$G$4&amp;" "))&amp;(IF(H318=0,"",H318&amp;" "&amp;H$4&amp;" "))&amp;(IF(I318=0,"",I318&amp;" "&amp;$I$4&amp;" "))&amp;(IF(J318=0,"",J318&amp;" "&amp;$J$4&amp;" "))&amp;IF((ISBLANK(C318)),"","("&amp;C318&amp;")"),"")))&amp;IF((B318=B319)*(K318=K319)*(L318=L319)*(M318=M319),IF(($H$2&lt;&gt;"m")*($H$2&lt;&gt;"Y"), ", ", IF((ISNUMBER(FIND(")",AE318))), ", ", "")),IF((B318=B319)*(K318=K319)*(L318=L319),";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H. Wagner coll., 17–24/X/1944, 10 #ff 1 imm. (AMNH IFM-1406), same locality [N18.46651°, W97.40038°], W.J. Gertsch &amp; V. Roth coll., 24/VII/1956, 1 #m 1 #ff 2 imm. (AMNH ); </v>
      </c>
    </row>
    <row r="319" spans="1:34" s="1" customFormat="1" x14ac:dyDescent="0.25">
      <c r="A319" s="3">
        <f t="shared" si="36"/>
        <v>4</v>
      </c>
      <c r="B319" s="53" t="str">
        <f t="shared" si="40"/>
        <v>Kukulcania brignolii</v>
      </c>
      <c r="C319" s="57" t="s">
        <v>205</v>
      </c>
      <c r="D319" s="57" t="s">
        <v>228</v>
      </c>
      <c r="E319" s="57"/>
      <c r="F319" s="57">
        <v>0</v>
      </c>
      <c r="G319" s="57">
        <v>7</v>
      </c>
      <c r="H319" s="57">
        <v>8</v>
      </c>
      <c r="I319" s="57"/>
      <c r="J319" s="57"/>
      <c r="K319" s="57" t="s">
        <v>49</v>
      </c>
      <c r="L319" s="57" t="s">
        <v>73</v>
      </c>
      <c r="M319" s="54" t="s">
        <v>1437</v>
      </c>
      <c r="N319" s="57" t="s">
        <v>86</v>
      </c>
      <c r="O319" s="58" t="s">
        <v>86</v>
      </c>
      <c r="P319" s="58"/>
      <c r="Q319" s="58" t="s">
        <v>86</v>
      </c>
      <c r="R319" s="58"/>
      <c r="S319" s="54" t="s">
        <v>1438</v>
      </c>
      <c r="T319" s="57" t="s">
        <v>70</v>
      </c>
      <c r="U319" s="57" t="s">
        <v>1436</v>
      </c>
      <c r="V319" s="57"/>
      <c r="W319" s="57" t="s">
        <v>86</v>
      </c>
      <c r="X319" s="147">
        <f ca="1">IF(ISBLANK(D319),"",IF('order-admin-units'!$I$1&lt;&gt;"y", "", IF((K319="")*(ISBLANK(D319)=FALSE), 'order-admin-units'!$B$1+1, VLOOKUP(K319, ordercountry, 2))))</f>
        <v>2</v>
      </c>
      <c r="Y319" s="147">
        <f ca="1">IF(ISBLANK(D319),"",IF('order-admin-units'!$I$1&lt;&gt;"y", "", IF(L319="", 'order-admin-units'!$B$2+1, VLOOKUP(K319&amp;"@"&amp;L319, orderadmin, 2))))</f>
        <v>14</v>
      </c>
      <c r="Z319" s="147" t="str">
        <f t="shared" si="37"/>
        <v>MexicoPueblaTlacotepec</v>
      </c>
      <c r="AA319" s="147" t="str">
        <f t="shared" si="38"/>
        <v>Kukulcania brignoliiMexicoPueblaTlacotepec[N18.68163°, W97.64832°]V. Roth &amp; W. Gertsch24/VII/1956</v>
      </c>
      <c r="AB319" s="147" t="str">
        <f t="shared" si="39"/>
        <v xml:space="preserve">Kukulcania brignoliiMexicoPueblaTlacotepec[N18.68163°, W97.64832°]V. Roth &amp; W. Gertsch24/VII/1956AMNH </v>
      </c>
      <c r="AC319" s="147" t="str">
        <f t="shared" si="33"/>
        <v>Kukulcania brignoliiMexicoPueblaTlacotepec[N18.68163°, W97.64832°]V. Roth &amp; W. Gertsch24/VII/1956</v>
      </c>
      <c r="AD319" s="11" t="str">
        <f t="shared" si="34"/>
        <v/>
      </c>
      <c r="AE319" s="11" t="str">
        <f t="array" ref="AE319">IF(ISBLANK(D319),"",IF(OR($H$2="y",$H$2="m"),IF(AA319=AA318,IF(OR(AB319=$AB$4:$AB318)=FALSE,AE318&amp;C319,AE318),"("&amp;C319)&amp;IF(AA319=AA320,IF(OR(AB320=$AB$4:$AB319)=FALSE,", ",""),") "),""))</f>
        <v/>
      </c>
      <c r="AF319" s="11" t="str">
        <f t="shared" si="35"/>
        <v/>
      </c>
      <c r="AG319" s="11" t="str">
        <f t="array" ref="AG319">IF(ISBLANK(D319),"",IF(OR($H$2="y",$H$2="m"),IF(AA319=AA318,IF(OR(AC319=$AC$4:$AC318)=FALSE,AG318&amp;AF319,AG318),"("&amp;AF319)&amp;IF(AA319=AA320,IF(OR(AC320=$AC$4:$AC319)=FALSE,", ",""),") "),""))</f>
        <v/>
      </c>
      <c r="AH319" s="10" t="str">
        <f>IF((ISBLANK(D319)),"",IF(D319=D318,AH318,"")&amp;IF(B318&lt;&gt;B319,((IF(ISBLANK(E319),$D$3&amp;"Non-type material: "&amp;$D$3,$D$3&amp;INDEX('type-categories'!$A$2:$B$100,MATCH(E319,'type-categories'!$A$2:$A$100,0),2)&amp;$D$3))),"")&amp;(IF(K319&lt;&gt;K318,$C$2&amp;K319&amp;$K$3&amp;$C$2&amp;" ",(IF(B319&lt;&gt;B318,$C$2&amp;K319&amp;$K$3&amp;$C$2&amp;" ",""))))&amp;(IF(L319="","",((IF(L319&lt;&gt;L318,$D$2&amp;L319&amp;$L$3&amp;$D$2&amp;" ",IF(B319&lt;&gt;B318,$D$2&amp;L319&amp;$L$3&amp;$D$2&amp;" ",""))))))&amp;(IF(M319="","",((IF(M319&lt;&gt;M318,$E$2&amp;M319&amp;$E$2&amp;","&amp;" ",IF(B319&lt;&gt;B318,$E$2&amp;M319&amp;$E$2&amp;",",""))))))&amp;(IF(N319="","",IF(N319&lt;&gt;N318,N319&amp;", ",IF(B319&lt;&gt;B318,N319&amp;", ",""))))&amp;(IF(ISBLANK(O319),"",(IF(O319&lt;&gt;O318,O319&amp;", ",IF(B319&lt;&gt;B318,O319&amp;", ","")))))&amp;(IF(ISBLANK(P319),"",(IF(P319&lt;&gt;P318,P319&amp;", ",IF(B319&lt;&gt;B318,P319&amp;", ",IF(Z319&lt;&gt;Z318,P319&amp;", ",""))))))&amp;(IF(ISBLANK(Q319),"",(IF(Q319&lt;&gt;Q318,Q319&amp;", ",IF(B319&lt;&gt;B318,Q319&amp;", ",IF(Z319&lt;&gt;Z318,Q319&amp;", ",""))))))&amp;(IF(ISBLANK(R319),"",(IF(R319&lt;&gt;R318,R319&amp;"m, ",IF(B319&lt;&gt;B318,R319&amp;"m, ",IF(Z319&lt;&gt;Z318,R319&amp;"m, ",""))))))&amp;IF(ISBLANK(S319),"",(IF(B319&lt;&gt;B318,S319&amp;", ",IF(S319&lt;&gt;S318,IF((Z319=Z318),"same locality "&amp;S319&amp;", ",S319&amp;", "),""))))&amp;(IF(ISBLANK(T319),"",(IF(T319&lt;&gt;T318,IF(ISBLANK(F$2),T319&amp;", ",T319&amp;" "&amp;F$2&amp;", "),(IF(B319&lt;&gt;B318,IF(ISBLANK(F$2),T319&amp;", ",T319&amp;" "&amp;F$2&amp;", "),(IF(Z319&lt;&gt;Z318,IF(ISBLANK(F$2),T319&amp;", ",T319&amp;" "&amp;F$2&amp;", "),IF((U319&lt;&gt;U318)*($G$2="Y"),"same collector, ","")))))))))&amp;(IF(ISBLANK(U319),"",(IF(U319&lt;&gt;U318,U319&amp;", ",(IF(B319&lt;&gt;B318,U319&amp;", ",IF(Z319&lt;&gt;Z318,U319&amp;", ",(IF(T319&lt;&gt;T318,IF((T319&lt;&gt;T318)*($G$2="Y"),"same date, ", ""),IF((T319=T318)*(U319=U318)*(S319&lt;&gt;S318)*($G$2="Y"),"same collector and date, ", ""))))))))))&amp;(IF(ISBLANK(V319),"",V319&amp;", "))&amp;IF((AA319&lt;&gt;AA320)*($H$2="y"),AD319&amp;AE319,IF((AA319&lt;&gt;AA320)*($H$2="m"),AD319&amp;AG319,IF(($H$2&lt;&gt;"m")*($H$2&lt;&gt;"Y"),(IF(F319=0,"",F319&amp;" "&amp;$F$4&amp;" "))&amp;(IF(G319=0,"",G319&amp;" "&amp;$G$4&amp;" "))&amp;(IF(H319=0,"",H319&amp;" "&amp;H$4&amp;" "))&amp;(IF(I319=0,"",I319&amp;" "&amp;$I$4&amp;" "))&amp;(IF(J319=0,"",J319&amp;" "&amp;$J$4&amp;" "))&amp;IF((ISBLANK(C319)),"","("&amp;C319&amp;")"),"")))&amp;IF((B319=B320)*(K319=K320)*(L319=L320)*(M319=M320),IF(($H$2&lt;&gt;"m")*($H$2&lt;&gt;"Y"), ", ", IF((ISNUMBER(FIND(")",AE319))), ", ", "")),IF((B319=B320)*(K319=K320)*(L319=L320),";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H. Wagner coll., 17–24/X/1944, 10 #ff 1 imm. (AMNH IFM-1406), same locality [N18.46651°, W97.40038°], W.J. Gertsch &amp; V. Roth coll., 24/VII/1956, 1 #m 1 #ff 2 imm. (AMNH ); &lt;italics&gt;Tlacotepec&lt;italics&gt;, , [N18.68163°, W97.64832°], V. Roth &amp; W. Gertsch coll., 24/VII/1956, 7 #ff 8 imm. (AMNH ); </v>
      </c>
    </row>
    <row r="320" spans="1:34" s="1" customFormat="1" x14ac:dyDescent="0.25">
      <c r="A320" s="3">
        <f t="shared" si="36"/>
        <v>4</v>
      </c>
      <c r="B320" s="53" t="str">
        <f t="shared" si="40"/>
        <v>Kukulcania brignolii</v>
      </c>
      <c r="C320" s="57" t="s">
        <v>205</v>
      </c>
      <c r="D320" s="57" t="s">
        <v>228</v>
      </c>
      <c r="E320" s="57"/>
      <c r="F320" s="57">
        <v>0</v>
      </c>
      <c r="G320" s="57">
        <v>2</v>
      </c>
      <c r="H320" s="57">
        <v>0</v>
      </c>
      <c r="I320" s="57"/>
      <c r="J320" s="57"/>
      <c r="K320" s="57" t="s">
        <v>49</v>
      </c>
      <c r="L320" s="57" t="s">
        <v>73</v>
      </c>
      <c r="M320" s="54" t="s">
        <v>1439</v>
      </c>
      <c r="N320" s="57" t="s">
        <v>86</v>
      </c>
      <c r="O320" s="58" t="s">
        <v>86</v>
      </c>
      <c r="P320" s="58" t="s">
        <v>82</v>
      </c>
      <c r="Q320" s="58" t="s">
        <v>86</v>
      </c>
      <c r="R320" s="58"/>
      <c r="S320" s="54" t="s">
        <v>1440</v>
      </c>
      <c r="T320" s="57" t="s">
        <v>1441</v>
      </c>
      <c r="U320" s="57" t="s">
        <v>1442</v>
      </c>
      <c r="V320" s="57"/>
      <c r="W320" s="57" t="s">
        <v>86</v>
      </c>
      <c r="X320" s="147">
        <f ca="1">IF(ISBLANK(D320),"",IF('order-admin-units'!$I$1&lt;&gt;"y", "", IF((K320="")*(ISBLANK(D320)=FALSE), 'order-admin-units'!$B$1+1, VLOOKUP(K320, ordercountry, 2))))</f>
        <v>2</v>
      </c>
      <c r="Y320" s="147">
        <f ca="1">IF(ISBLANK(D320),"",IF('order-admin-units'!$I$1&lt;&gt;"y", "", IF(L320="", 'order-admin-units'!$B$2+1, VLOOKUP(K320&amp;"@"&amp;L320, orderadmin, 2))))</f>
        <v>14</v>
      </c>
      <c r="Z320" s="147" t="str">
        <f t="shared" si="37"/>
        <v>MexicoPueblatoll road 21 km N Tehuacán</v>
      </c>
      <c r="AA320" s="147" t="str">
        <f t="shared" si="38"/>
        <v>Kukulcania brignoliiMexicoPueblatoll road 21 km N Tehuacánunder rocks(N18.64475°, W97.45636°, 2249m)W.G. Villegas, O. Fracke &amp; R. Paredes31/XI/2004</v>
      </c>
      <c r="AB320" s="147" t="str">
        <f t="shared" si="39"/>
        <v xml:space="preserve">Kukulcania brignoliiMexicoPueblatoll road 21 km N Tehuacánunder rocks(N18.64475°, W97.45636°, 2249m)W.G. Villegas, O. Fracke &amp; R. Paredes31/XI/2004AMNH </v>
      </c>
      <c r="AC320" s="147" t="str">
        <f t="shared" si="33"/>
        <v>Kukulcania brignoliiMexicoPueblatoll road 21 km N Tehuacánunder rocks(N18.64475°, W97.45636°, 2249m)W.G. Villegas, O. Fracke &amp; R. Paredes31/XI/2004</v>
      </c>
      <c r="AD320" s="11" t="str">
        <f t="shared" si="34"/>
        <v/>
      </c>
      <c r="AE320" s="11" t="str">
        <f t="array" ref="AE320">IF(ISBLANK(D320),"",IF(OR($H$2="y",$H$2="m"),IF(AA320=AA319,IF(OR(AB320=$AB$4:$AB319)=FALSE,AE319&amp;C320,AE319),"("&amp;C320)&amp;IF(AA320=AA321,IF(OR(AB321=$AB$4:$AB320)=FALSE,", ",""),") "),""))</f>
        <v/>
      </c>
      <c r="AF320" s="11" t="str">
        <f t="shared" si="35"/>
        <v/>
      </c>
      <c r="AG320" s="11" t="str">
        <f t="array" ref="AG320">IF(ISBLANK(D320),"",IF(OR($H$2="y",$H$2="m"),IF(AA320=AA319,IF(OR(AC320=$AC$4:$AC319)=FALSE,AG319&amp;AF320,AG319),"("&amp;AF320)&amp;IF(AA320=AA321,IF(OR(AC321=$AC$4:$AC320)=FALSE,", ",""),") "),""))</f>
        <v/>
      </c>
      <c r="AH320" s="10" t="str">
        <f>IF((ISBLANK(D320)),"",IF(D320=D319,AH319,"")&amp;IF(B319&lt;&gt;B320,((IF(ISBLANK(E320),$D$3&amp;"Non-type material: "&amp;$D$3,$D$3&amp;INDEX('type-categories'!$A$2:$B$100,MATCH(E320,'type-categories'!$A$2:$A$100,0),2)&amp;$D$3))),"")&amp;(IF(K320&lt;&gt;K319,$C$2&amp;K320&amp;$K$3&amp;$C$2&amp;" ",(IF(B320&lt;&gt;B319,$C$2&amp;K320&amp;$K$3&amp;$C$2&amp;" ",""))))&amp;(IF(L320="","",((IF(L320&lt;&gt;L319,$D$2&amp;L320&amp;$L$3&amp;$D$2&amp;" ",IF(B320&lt;&gt;B319,$D$2&amp;L320&amp;$L$3&amp;$D$2&amp;" ",""))))))&amp;(IF(M320="","",((IF(M320&lt;&gt;M319,$E$2&amp;M320&amp;$E$2&amp;","&amp;" ",IF(B320&lt;&gt;B319,$E$2&amp;M320&amp;$E$2&amp;",",""))))))&amp;(IF(N320="","",IF(N320&lt;&gt;N319,N320&amp;", ",IF(B320&lt;&gt;B319,N320&amp;", ",""))))&amp;(IF(ISBLANK(O320),"",(IF(O320&lt;&gt;O319,O320&amp;", ",IF(B320&lt;&gt;B319,O320&amp;", ","")))))&amp;(IF(ISBLANK(P320),"",(IF(P320&lt;&gt;P319,P320&amp;", ",IF(B320&lt;&gt;B319,P320&amp;", ",IF(Z320&lt;&gt;Z319,P320&amp;", ",""))))))&amp;(IF(ISBLANK(Q320),"",(IF(Q320&lt;&gt;Q319,Q320&amp;", ",IF(B320&lt;&gt;B319,Q320&amp;", ",IF(Z320&lt;&gt;Z319,Q320&amp;", ",""))))))&amp;(IF(ISBLANK(R320),"",(IF(R320&lt;&gt;R319,R320&amp;"m, ",IF(B320&lt;&gt;B319,R320&amp;"m, ",IF(Z320&lt;&gt;Z319,R320&amp;"m, ",""))))))&amp;IF(ISBLANK(S320),"",(IF(B320&lt;&gt;B319,S320&amp;", ",IF(S320&lt;&gt;S319,IF((Z320=Z319),"same locality "&amp;S320&amp;", ",S320&amp;", "),""))))&amp;(IF(ISBLANK(T320),"",(IF(T320&lt;&gt;T319,IF(ISBLANK(F$2),T320&amp;", ",T320&amp;" "&amp;F$2&amp;", "),(IF(B320&lt;&gt;B319,IF(ISBLANK(F$2),T320&amp;", ",T320&amp;" "&amp;F$2&amp;", "),(IF(Z320&lt;&gt;Z319,IF(ISBLANK(F$2),T320&amp;", ",T320&amp;" "&amp;F$2&amp;", "),IF((U320&lt;&gt;U319)*($G$2="Y"),"same collector, ","")))))))))&amp;(IF(ISBLANK(U320),"",(IF(U320&lt;&gt;U319,U320&amp;", ",(IF(B320&lt;&gt;B319,U320&amp;", ",IF(Z320&lt;&gt;Z319,U320&amp;", ",(IF(T320&lt;&gt;T319,IF((T320&lt;&gt;T319)*($G$2="Y"),"same date, ", ""),IF((T320=T319)*(U320=U319)*(S320&lt;&gt;S319)*($G$2="Y"),"same collector and date, ", ""))))))))))&amp;(IF(ISBLANK(V320),"",V320&amp;", "))&amp;IF((AA320&lt;&gt;AA321)*($H$2="y"),AD320&amp;AE320,IF((AA320&lt;&gt;AA321)*($H$2="m"),AD320&amp;AG320,IF(($H$2&lt;&gt;"m")*($H$2&lt;&gt;"Y"),(IF(F320=0,"",F320&amp;" "&amp;$F$4&amp;" "))&amp;(IF(G320=0,"",G320&amp;" "&amp;$G$4&amp;" "))&amp;(IF(H320=0,"",H320&amp;" "&amp;H$4&amp;" "))&amp;(IF(I320=0,"",I320&amp;" "&amp;$I$4&amp;" "))&amp;(IF(J320=0,"",J320&amp;" "&amp;$J$4&amp;" "))&amp;IF((ISBLANK(C320)),"","("&amp;C320&amp;")"),"")))&amp;IF((B320=B321)*(K320=K321)*(L320=L321)*(M320=M321),IF(($H$2&lt;&gt;"m")*($H$2&lt;&gt;"Y"), ", ", IF((ISNUMBER(FIND(")",AE320))), ", ", "")),IF((B320=B321)*(K320=K321)*(L320=L321),";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H. Wagner coll., 17–24/X/1944, 10 #ff 1 imm. (AMNH IFM-1406), same locality [N18.46651°, W97.40038°], W.J. Gertsch &amp; V. Roth coll., 24/VII/1956, 1 #m 1 #ff 2 imm. (AMNH ); &lt;italics&gt;Tlacotepec&lt;italics&gt;, , [N18.68163°, W97.64832°], V. Roth &amp; W. Gertsch coll., 24/VII/1956, 7 #ff 8 imm. (AMNH ); &lt;italics&gt;toll road 21 km N Tehuacán&lt;italics&gt;, under rocks, , (N18.64475°, W97.45636°, 2249m), W.G. Villegas, O. Fracke &amp; R. Paredes coll., 31/XI/2004, 2 #ff (AMNH ). </v>
      </c>
    </row>
    <row r="321" spans="1:34" s="1" customFormat="1" x14ac:dyDescent="0.25">
      <c r="A321" s="3">
        <f t="shared" si="36"/>
        <v>4</v>
      </c>
      <c r="B321" s="53" t="str">
        <f t="shared" si="40"/>
        <v>Kukulcania brignolii</v>
      </c>
      <c r="C321" s="57" t="s">
        <v>364</v>
      </c>
      <c r="D321" s="57" t="s">
        <v>228</v>
      </c>
      <c r="E321" s="57"/>
      <c r="F321" s="57">
        <v>0</v>
      </c>
      <c r="G321" s="57">
        <v>1</v>
      </c>
      <c r="H321" s="57">
        <v>0</v>
      </c>
      <c r="I321" s="57"/>
      <c r="J321" s="57"/>
      <c r="K321" s="57" t="s">
        <v>49</v>
      </c>
      <c r="L321" s="57" t="s">
        <v>733</v>
      </c>
      <c r="M321" s="54" t="s">
        <v>1443</v>
      </c>
      <c r="N321" s="57" t="s">
        <v>86</v>
      </c>
      <c r="O321" s="58" t="s">
        <v>86</v>
      </c>
      <c r="P321" s="58"/>
      <c r="Q321" s="58" t="s">
        <v>86</v>
      </c>
      <c r="R321" s="58"/>
      <c r="S321" s="54" t="s">
        <v>86</v>
      </c>
      <c r="T321" s="57" t="s">
        <v>1408</v>
      </c>
      <c r="U321" s="57" t="s">
        <v>86</v>
      </c>
      <c r="V321" s="57"/>
      <c r="W321" s="57" t="s">
        <v>86</v>
      </c>
      <c r="X321" s="147">
        <f ca="1">IF(ISBLANK(D321),"",IF('order-admin-units'!$I$1&lt;&gt;"y", "", IF((K321="")*(ISBLANK(D321)=FALSE), 'order-admin-units'!$B$1+1, VLOOKUP(K321, ordercountry, 2))))</f>
        <v>2</v>
      </c>
      <c r="Y321" s="147">
        <f ca="1">IF(ISBLANK(D321),"",IF('order-admin-units'!$I$1&lt;&gt;"y", "", IF(L321="", 'order-admin-units'!$B$2+1, VLOOKUP(K321&amp;"@"&amp;L321, orderadmin, 2))))</f>
        <v>18</v>
      </c>
      <c r="Z321" s="147" t="str">
        <f t="shared" si="37"/>
        <v>Mexicouncertain localitylabel illegible</v>
      </c>
      <c r="AA321" s="147" t="str">
        <f t="shared" si="38"/>
        <v>Kukulcania brignoliiMexicouncertain localitylabel illegibleC.A. Purpus</v>
      </c>
      <c r="AB321" s="147" t="str">
        <f t="shared" si="39"/>
        <v xml:space="preserve">Kukulcania brignoliiMexicouncertain localitylabel illegibleC.A. PurpusMfN </v>
      </c>
      <c r="AC321" s="147" t="str">
        <f t="shared" si="33"/>
        <v>Kukulcania brignoliiMexicouncertain localitylabel illegibleC.A. Purpus</v>
      </c>
      <c r="AD321" s="11" t="str">
        <f t="shared" si="34"/>
        <v/>
      </c>
      <c r="AE321" s="11" t="str">
        <f t="array" ref="AE321">IF(ISBLANK(D321),"",IF(OR($H$2="y",$H$2="m"),IF(AA321=AA320,IF(OR(AB321=$AB$4:$AB320)=FALSE,AE320&amp;C321,AE320),"("&amp;C321)&amp;IF(AA321=AA322,IF(OR(AB322=$AB$4:$AB321)=FALSE,", ",""),") "),""))</f>
        <v/>
      </c>
      <c r="AF321" s="11" t="str">
        <f t="shared" si="35"/>
        <v/>
      </c>
      <c r="AG321" s="11" t="str">
        <f t="array" ref="AG321">IF(ISBLANK(D321),"",IF(OR($H$2="y",$H$2="m"),IF(AA321=AA320,IF(OR(AC321=$AC$4:$AC320)=FALSE,AG320&amp;AF321,AG320),"("&amp;AF321)&amp;IF(AA321=AA322,IF(OR(AC322=$AC$4:$AC321)=FALSE,", ",""),") "),""))</f>
        <v/>
      </c>
      <c r="AH321" s="10" t="str">
        <f>IF((ISBLANK(D321)),"",IF(D321=D320,AH320,"")&amp;IF(B320&lt;&gt;B321,((IF(ISBLANK(E321),$D$3&amp;"Non-type material: "&amp;$D$3,$D$3&amp;INDEX('type-categories'!$A$2:$B$100,MATCH(E321,'type-categories'!$A$2:$A$100,0),2)&amp;$D$3))),"")&amp;(IF(K321&lt;&gt;K320,$C$2&amp;K321&amp;$K$3&amp;$C$2&amp;" ",(IF(B321&lt;&gt;B320,$C$2&amp;K321&amp;$K$3&amp;$C$2&amp;" ",""))))&amp;(IF(L321="","",((IF(L321&lt;&gt;L320,$D$2&amp;L321&amp;$L$3&amp;$D$2&amp;" ",IF(B321&lt;&gt;B320,$D$2&amp;L321&amp;$L$3&amp;$D$2&amp;" ",""))))))&amp;(IF(M321="","",((IF(M321&lt;&gt;M320,$E$2&amp;M321&amp;$E$2&amp;","&amp;" ",IF(B321&lt;&gt;B320,$E$2&amp;M321&amp;$E$2&amp;",",""))))))&amp;(IF(N321="","",IF(N321&lt;&gt;N320,N321&amp;", ",IF(B321&lt;&gt;B320,N321&amp;", ",""))))&amp;(IF(ISBLANK(O321),"",(IF(O321&lt;&gt;O320,O321&amp;", ",IF(B321&lt;&gt;B320,O321&amp;", ","")))))&amp;(IF(ISBLANK(P321),"",(IF(P321&lt;&gt;P320,P321&amp;", ",IF(B321&lt;&gt;B320,P321&amp;", ",IF(Z321&lt;&gt;Z320,P321&amp;", ",""))))))&amp;(IF(ISBLANK(Q321),"",(IF(Q321&lt;&gt;Q320,Q321&amp;", ",IF(B321&lt;&gt;B320,Q321&amp;", ",IF(Z321&lt;&gt;Z320,Q321&amp;", ",""))))))&amp;(IF(ISBLANK(R321),"",(IF(R321&lt;&gt;R320,R321&amp;"m, ",IF(B321&lt;&gt;B320,R321&amp;"m, ",IF(Z321&lt;&gt;Z320,R321&amp;"m, ",""))))))&amp;IF(ISBLANK(S321),"",(IF(B321&lt;&gt;B320,S321&amp;", ",IF(S321&lt;&gt;S320,IF((Z321=Z320),"same locality "&amp;S321&amp;", ",S321&amp;", "),""))))&amp;(IF(ISBLANK(T321),"",(IF(T321&lt;&gt;T320,IF(ISBLANK(F$2),T321&amp;", ",T321&amp;" "&amp;F$2&amp;", "),(IF(B321&lt;&gt;B320,IF(ISBLANK(F$2),T321&amp;", ",T321&amp;" "&amp;F$2&amp;", "),(IF(Z321&lt;&gt;Z320,IF(ISBLANK(F$2),T321&amp;", ",T321&amp;" "&amp;F$2&amp;", "),IF((U321&lt;&gt;U320)*($G$2="Y"),"same collector, ","")))))))))&amp;(IF(ISBLANK(U321),"",(IF(U321&lt;&gt;U320,U321&amp;", ",(IF(B321&lt;&gt;B320,U321&amp;", ",IF(Z321&lt;&gt;Z320,U321&amp;", ",(IF(T321&lt;&gt;T320,IF((T321&lt;&gt;T320)*($G$2="Y"),"same date, ", ""),IF((T321=T320)*(U321=U320)*(S321&lt;&gt;S320)*($G$2="Y"),"same collector and date, ", ""))))))))))&amp;(IF(ISBLANK(V321),"",V321&amp;", "))&amp;IF((AA321&lt;&gt;AA322)*($H$2="y"),AD321&amp;AE321,IF((AA321&lt;&gt;AA322)*($H$2="m"),AD321&amp;AG321,IF(($H$2&lt;&gt;"m")*($H$2&lt;&gt;"Y"),(IF(F321=0,"",F321&amp;" "&amp;$F$4&amp;" "))&amp;(IF(G321=0,"",G321&amp;" "&amp;$G$4&amp;" "))&amp;(IF(H321=0,"",H321&amp;" "&amp;H$4&amp;" "))&amp;(IF(I321=0,"",I321&amp;" "&amp;$I$4&amp;" "))&amp;(IF(J321=0,"",J321&amp;" "&amp;$J$4&amp;" "))&amp;IF((ISBLANK(C321)),"","("&amp;C321&amp;")"),"")))&amp;IF((B321=B322)*(K321=K322)*(L321=L322)*(M321=M322),IF(($H$2&lt;&gt;"m")*($H$2&lt;&gt;"Y"), ", ", IF((ISNUMBER(FIND(")",AE321))), ", ", "")),IF((B321=B322)*(K321=K322)*(L321=L322),";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H. Wagner coll., 17–24/X/1944, 10 #ff 1 imm. (AMNH IFM-1406), same locality [N18.46651°, W97.40038°], W.J. Gertsch &amp; V. Roth coll., 24/VII/1956, 1 #m 1 #ff 2 imm. (AMNH ); &lt;italics&gt;Tlacotepec&lt;italics&gt;, , [N18.68163°, W97.64832°], V. Roth &amp; W. Gertsch coll., 24/VII/1956, 7 #ff 8 imm. (AMNH ); &lt;italics&gt;toll road 21 km N Tehuacán&lt;italics&gt;, under rocks, , (N18.64475°, W97.45636°, 2249m), W.G. Villegas, O. Fracke &amp; R. Paredes coll., 31/XI/2004, 2 #ff (AMNH ). &lt;bold&gt;uncertain locality:&lt;bold&gt; &lt;italics&gt;label illegible&lt;italics&gt;, , , C.A. Purpus coll., , 1 #ff (MfN ). </v>
      </c>
    </row>
    <row r="322" spans="1:34" s="1" customFormat="1" x14ac:dyDescent="0.25">
      <c r="A322" s="3">
        <f t="shared" si="36"/>
        <v>4</v>
      </c>
      <c r="B322" s="53" t="str">
        <f t="shared" si="40"/>
        <v>Kukulcania brignolii</v>
      </c>
      <c r="C322" s="57" t="s">
        <v>205</v>
      </c>
      <c r="D322" s="57" t="s">
        <v>228</v>
      </c>
      <c r="E322" s="57"/>
      <c r="F322" s="57">
        <v>0</v>
      </c>
      <c r="G322" s="57">
        <v>1</v>
      </c>
      <c r="H322" s="57">
        <v>0</v>
      </c>
      <c r="I322" s="57"/>
      <c r="J322" s="57"/>
      <c r="K322" s="57" t="s">
        <v>49</v>
      </c>
      <c r="L322" s="57" t="s">
        <v>1444</v>
      </c>
      <c r="M322" s="54" t="s">
        <v>1445</v>
      </c>
      <c r="N322" s="57" t="s">
        <v>1446</v>
      </c>
      <c r="O322" s="58" t="s">
        <v>86</v>
      </c>
      <c r="P322" s="58"/>
      <c r="Q322" s="58" t="s">
        <v>86</v>
      </c>
      <c r="R322" s="58"/>
      <c r="S322" s="54" t="s">
        <v>1447</v>
      </c>
      <c r="T322" s="57" t="s">
        <v>1366</v>
      </c>
      <c r="U322" s="57" t="s">
        <v>1448</v>
      </c>
      <c r="V322" s="57"/>
      <c r="W322" s="57" t="s">
        <v>86</v>
      </c>
      <c r="X322" s="147">
        <f ca="1">IF(ISBLANK(D322),"",IF('order-admin-units'!$I$1&lt;&gt;"y", "", IF((K322="")*(ISBLANK(D322)=FALSE), 'order-admin-units'!$B$1+1, VLOOKUP(K322, ordercountry, 2))))</f>
        <v>2</v>
      </c>
      <c r="Y322" s="147">
        <f ca="1">IF(ISBLANK(D322),"",IF('order-admin-units'!$I$1&lt;&gt;"y", "", IF(L322="", 'order-admin-units'!$B$2+1, VLOOKUP(K322&amp;"@"&amp;L322, orderadmin, 2))))</f>
        <v>15</v>
      </c>
      <c r="Z322" s="147" t="str">
        <f t="shared" si="37"/>
        <v>MexicoVeracruz15.5 miles W Orizabaoff Mex-150</v>
      </c>
      <c r="AA322" s="147" t="str">
        <f t="shared" si="38"/>
        <v>Kukulcania brignoliiMexicoVeracruz15.5 miles W Orizabaoff Mex-150[N18.71566°, W97.30777°]L.R. Erickson &amp; M.E. Soleglad30/VII/1973</v>
      </c>
      <c r="AB322" s="147" t="str">
        <f t="shared" si="39"/>
        <v xml:space="preserve">Kukulcania brignoliiMexicoVeracruz15.5 miles W Orizabaoff Mex-150[N18.71566°, W97.30777°]L.R. Erickson &amp; M.E. Soleglad30/VII/1973AMNH </v>
      </c>
      <c r="AC322" s="147" t="str">
        <f t="shared" si="33"/>
        <v>Kukulcania brignoliiMexicoVeracruz15.5 miles W Orizabaoff Mex-150[N18.71566°, W97.30777°]L.R. Erickson &amp; M.E. Soleglad30/VII/1973</v>
      </c>
      <c r="AD322" s="11" t="str">
        <f t="shared" si="34"/>
        <v/>
      </c>
      <c r="AE322" s="11" t="str">
        <f t="array" ref="AE322">IF(ISBLANK(D322),"",IF(OR($H$2="y",$H$2="m"),IF(AA322=AA321,IF(OR(AB322=$AB$4:$AB321)=FALSE,AE321&amp;C322,AE321),"("&amp;C322)&amp;IF(AA322=AA323,IF(OR(AB323=$AB$4:$AB322)=FALSE,", ",""),") "),""))</f>
        <v/>
      </c>
      <c r="AF322" s="11" t="str">
        <f t="shared" si="35"/>
        <v/>
      </c>
      <c r="AG322" s="11" t="str">
        <f t="array" ref="AG322">IF(ISBLANK(D322),"",IF(OR($H$2="y",$H$2="m"),IF(AA322=AA321,IF(OR(AC322=$AC$4:$AC321)=FALSE,AG321&amp;AF322,AG321),"("&amp;AF322)&amp;IF(AA322=AA323,IF(OR(AC323=$AC$4:$AC322)=FALSE,", ",""),") "),""))</f>
        <v/>
      </c>
      <c r="AH322" s="10" t="str">
        <f>IF((ISBLANK(D322)),"",IF(D322=D321,AH321,"")&amp;IF(B321&lt;&gt;B322,((IF(ISBLANK(E322),$D$3&amp;"Non-type material: "&amp;$D$3,$D$3&amp;INDEX('type-categories'!$A$2:$B$100,MATCH(E322,'type-categories'!$A$2:$A$100,0),2)&amp;$D$3))),"")&amp;(IF(K322&lt;&gt;K321,$C$2&amp;K322&amp;$K$3&amp;$C$2&amp;" ",(IF(B322&lt;&gt;B321,$C$2&amp;K322&amp;$K$3&amp;$C$2&amp;" ",""))))&amp;(IF(L322="","",((IF(L322&lt;&gt;L321,$D$2&amp;L322&amp;$L$3&amp;$D$2&amp;" ",IF(B322&lt;&gt;B321,$D$2&amp;L322&amp;$L$3&amp;$D$2&amp;" ",""))))))&amp;(IF(M322="","",((IF(M322&lt;&gt;M321,$E$2&amp;M322&amp;$E$2&amp;","&amp;" ",IF(B322&lt;&gt;B321,$E$2&amp;M322&amp;$E$2&amp;",",""))))))&amp;(IF(N322="","",IF(N322&lt;&gt;N321,N322&amp;", ",IF(B322&lt;&gt;B321,N322&amp;", ",""))))&amp;(IF(ISBLANK(O322),"",(IF(O322&lt;&gt;O321,O322&amp;", ",IF(B322&lt;&gt;B321,O322&amp;", ","")))))&amp;(IF(ISBLANK(P322),"",(IF(P322&lt;&gt;P321,P322&amp;", ",IF(B322&lt;&gt;B321,P322&amp;", ",IF(Z322&lt;&gt;Z321,P322&amp;", ",""))))))&amp;(IF(ISBLANK(Q322),"",(IF(Q322&lt;&gt;Q321,Q322&amp;", ",IF(B322&lt;&gt;B321,Q322&amp;", ",IF(Z322&lt;&gt;Z321,Q322&amp;", ",""))))))&amp;(IF(ISBLANK(R322),"",(IF(R322&lt;&gt;R321,R322&amp;"m, ",IF(B322&lt;&gt;B321,R322&amp;"m, ",IF(Z322&lt;&gt;Z321,R322&amp;"m, ",""))))))&amp;IF(ISBLANK(S322),"",(IF(B322&lt;&gt;B321,S322&amp;", ",IF(S322&lt;&gt;S321,IF((Z322=Z321),"same locality "&amp;S322&amp;", ",S322&amp;", "),""))))&amp;(IF(ISBLANK(T322),"",(IF(T322&lt;&gt;T321,IF(ISBLANK(F$2),T322&amp;", ",T322&amp;" "&amp;F$2&amp;", "),(IF(B322&lt;&gt;B321,IF(ISBLANK(F$2),T322&amp;", ",T322&amp;" "&amp;F$2&amp;", "),(IF(Z322&lt;&gt;Z321,IF(ISBLANK(F$2),T322&amp;", ",T322&amp;" "&amp;F$2&amp;", "),IF((U322&lt;&gt;U321)*($G$2="Y"),"same collector, ","")))))))))&amp;(IF(ISBLANK(U322),"",(IF(U322&lt;&gt;U321,U322&amp;", ",(IF(B322&lt;&gt;B321,U322&amp;", ",IF(Z322&lt;&gt;Z321,U322&amp;", ",(IF(T322&lt;&gt;T321,IF((T322&lt;&gt;T321)*($G$2="Y"),"same date, ", ""),IF((T322=T321)*(U322=U321)*(S322&lt;&gt;S321)*($G$2="Y"),"same collector and date, ", ""))))))))))&amp;(IF(ISBLANK(V322),"",V322&amp;", "))&amp;IF((AA322&lt;&gt;AA323)*($H$2="y"),AD322&amp;AE322,IF((AA322&lt;&gt;AA323)*($H$2="m"),AD322&amp;AG322,IF(($H$2&lt;&gt;"m")*($H$2&lt;&gt;"Y"),(IF(F322=0,"",F322&amp;" "&amp;$F$4&amp;" "))&amp;(IF(G322=0,"",G322&amp;" "&amp;$G$4&amp;" "))&amp;(IF(H322=0,"",H322&amp;" "&amp;H$4&amp;" "))&amp;(IF(I322=0,"",I322&amp;" "&amp;$I$4&amp;" "))&amp;(IF(J322=0,"",J322&amp;" "&amp;$J$4&amp;" "))&amp;IF((ISBLANK(C322)),"","("&amp;C322&amp;")"),"")))&amp;IF((B322=B323)*(K322=K323)*(L322=L323)*(M322=M323),IF(($H$2&lt;&gt;"m")*($H$2&lt;&gt;"Y"), ", ", IF((ISNUMBER(FIND(")",AE322))), ", ", "")),IF((B322=B323)*(K322=K323)*(L322=L323),";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H. Wagner coll., 17–24/X/1944, 10 #ff 1 imm. (AMNH IFM-1406), same locality [N18.46651°, W97.40038°], W.J. Gertsch &amp; V. Roth coll., 24/VII/1956, 1 #m 1 #ff 2 imm. (AMNH ); &lt;italics&gt;Tlacotepec&lt;italics&gt;, , [N18.68163°, W97.64832°], V. Roth &amp; W. Gertsch coll., 24/VII/1956, 7 #ff 8 imm. (AMNH ); &lt;italics&gt;toll road 21 km N Tehuacán&lt;italics&gt;, under rocks, , (N18.64475°, W97.45636°, 2249m), W.G. Villegas, O. Fracke &amp; R. Paredes coll., 31/XI/2004, 2 #ff (AMNH ). &lt;bold&gt;uncertain locality:&lt;bold&gt; &lt;italics&gt;label illegible&lt;italics&gt;, , , C.A. Purpus coll., , 1 #ff (MfN ). &lt;bold&gt;Veracruz:&lt;bold&gt; &lt;italics&gt;15.5 miles W Orizaba&lt;italics&gt;, off Mex-150, , [N18.71566°, W97.30777°], L.R. Erickson &amp; M.E. Soleglad coll., 30/VII/1973, 1 #ff (AMNH ); </v>
      </c>
    </row>
    <row r="323" spans="1:34" s="1" customFormat="1" x14ac:dyDescent="0.25">
      <c r="A323" s="3">
        <f t="shared" si="36"/>
        <v>4</v>
      </c>
      <c r="B323" s="53" t="str">
        <f t="shared" si="40"/>
        <v>Kukulcania brignolii</v>
      </c>
      <c r="C323" s="57" t="s">
        <v>205</v>
      </c>
      <c r="D323" s="57" t="s">
        <v>228</v>
      </c>
      <c r="E323" s="57"/>
      <c r="F323" s="57">
        <v>0</v>
      </c>
      <c r="G323" s="57">
        <v>1</v>
      </c>
      <c r="H323" s="57">
        <v>5</v>
      </c>
      <c r="I323" s="57"/>
      <c r="J323" s="57"/>
      <c r="K323" s="57" t="s">
        <v>49</v>
      </c>
      <c r="L323" s="57" t="s">
        <v>1444</v>
      </c>
      <c r="M323" s="54" t="s">
        <v>1449</v>
      </c>
      <c r="N323" s="57" t="s">
        <v>86</v>
      </c>
      <c r="O323" s="58" t="s">
        <v>86</v>
      </c>
      <c r="P323" s="58"/>
      <c r="Q323" s="58" t="s">
        <v>86</v>
      </c>
      <c r="R323" s="58"/>
      <c r="S323" s="54" t="s">
        <v>1447</v>
      </c>
      <c r="T323" s="57" t="s">
        <v>532</v>
      </c>
      <c r="U323" s="57" t="s">
        <v>1450</v>
      </c>
      <c r="V323" s="57"/>
      <c r="W323" s="57" t="s">
        <v>86</v>
      </c>
      <c r="X323" s="147">
        <f ca="1">IF(ISBLANK(D323),"",IF('order-admin-units'!$I$1&lt;&gt;"y", "", IF((K323="")*(ISBLANK(D323)=FALSE), 'order-admin-units'!$B$1+1, VLOOKUP(K323, ordercountry, 2))))</f>
        <v>2</v>
      </c>
      <c r="Y323" s="147">
        <f ca="1">IF(ISBLANK(D323),"",IF('order-admin-units'!$I$1&lt;&gt;"y", "", IF(L323="", 'order-admin-units'!$B$2+1, VLOOKUP(K323&amp;"@"&amp;L323, orderadmin, 2))))</f>
        <v>15</v>
      </c>
      <c r="Z323" s="147" t="str">
        <f t="shared" si="37"/>
        <v>MexicoVeracruz2 miles NE Acultzingo</v>
      </c>
      <c r="AA323" s="147" t="str">
        <f t="shared" si="38"/>
        <v>Kukulcania brignoliiMexicoVeracruz2 miles NE Acultzingo[N18.71566°, W97.30777°]J.A. Beatty4/VII/1963</v>
      </c>
      <c r="AB323" s="147" t="str">
        <f t="shared" si="39"/>
        <v xml:space="preserve">Kukulcania brignoliiMexicoVeracruz2 miles NE Acultzingo[N18.71566°, W97.30777°]J.A. Beatty4/VII/1963AMNH </v>
      </c>
      <c r="AC323" s="147" t="str">
        <f t="shared" si="33"/>
        <v>Kukulcania brignoliiMexicoVeracruz2 miles NE Acultzingo[N18.71566°, W97.30777°]J.A. Beatty4/VII/1963</v>
      </c>
      <c r="AD323" s="11" t="str">
        <f t="shared" si="34"/>
        <v/>
      </c>
      <c r="AE323" s="11" t="str">
        <f t="array" ref="AE323">IF(ISBLANK(D323),"",IF(OR($H$2="y",$H$2="m"),IF(AA323=AA322,IF(OR(AB323=$AB$4:$AB322)=FALSE,AE322&amp;C323,AE322),"("&amp;C323)&amp;IF(AA323=AA324,IF(OR(AB324=$AB$4:$AB323)=FALSE,", ",""),") "),""))</f>
        <v/>
      </c>
      <c r="AF323" s="11" t="str">
        <f t="shared" si="35"/>
        <v/>
      </c>
      <c r="AG323" s="11" t="str">
        <f t="array" ref="AG323">IF(ISBLANK(D323),"",IF(OR($H$2="y",$H$2="m"),IF(AA323=AA322,IF(OR(AC323=$AC$4:$AC322)=FALSE,AG322&amp;AF323,AG322),"("&amp;AF323)&amp;IF(AA323=AA324,IF(OR(AC324=$AC$4:$AC323)=FALSE,", ",""),") "),""))</f>
        <v/>
      </c>
      <c r="AH323" s="10" t="str">
        <f>IF((ISBLANK(D323)),"",IF(D323=D322,AH322,"")&amp;IF(B322&lt;&gt;B323,((IF(ISBLANK(E323),$D$3&amp;"Non-type material: "&amp;$D$3,$D$3&amp;INDEX('type-categories'!$A$2:$B$100,MATCH(E323,'type-categories'!$A$2:$A$100,0),2)&amp;$D$3))),"")&amp;(IF(K323&lt;&gt;K322,$C$2&amp;K323&amp;$K$3&amp;$C$2&amp;" ",(IF(B323&lt;&gt;B322,$C$2&amp;K323&amp;$K$3&amp;$C$2&amp;" ",""))))&amp;(IF(L323="","",((IF(L323&lt;&gt;L322,$D$2&amp;L323&amp;$L$3&amp;$D$2&amp;" ",IF(B323&lt;&gt;B322,$D$2&amp;L323&amp;$L$3&amp;$D$2&amp;" ",""))))))&amp;(IF(M323="","",((IF(M323&lt;&gt;M322,$E$2&amp;M323&amp;$E$2&amp;","&amp;" ",IF(B323&lt;&gt;B322,$E$2&amp;M323&amp;$E$2&amp;",",""))))))&amp;(IF(N323="","",IF(N323&lt;&gt;N322,N323&amp;", ",IF(B323&lt;&gt;B322,N323&amp;", ",""))))&amp;(IF(ISBLANK(O323),"",(IF(O323&lt;&gt;O322,O323&amp;", ",IF(B323&lt;&gt;B322,O323&amp;", ","")))))&amp;(IF(ISBLANK(P323),"",(IF(P323&lt;&gt;P322,P323&amp;", ",IF(B323&lt;&gt;B322,P323&amp;", ",IF(Z323&lt;&gt;Z322,P323&amp;", ",""))))))&amp;(IF(ISBLANK(Q323),"",(IF(Q323&lt;&gt;Q322,Q323&amp;", ",IF(B323&lt;&gt;B322,Q323&amp;", ",IF(Z323&lt;&gt;Z322,Q323&amp;", ",""))))))&amp;(IF(ISBLANK(R323),"",(IF(R323&lt;&gt;R322,R323&amp;"m, ",IF(B323&lt;&gt;B322,R323&amp;"m, ",IF(Z323&lt;&gt;Z322,R323&amp;"m, ",""))))))&amp;IF(ISBLANK(S323),"",(IF(B323&lt;&gt;B322,S323&amp;", ",IF(S323&lt;&gt;S322,IF((Z323=Z322),"same locality "&amp;S323&amp;", ",S323&amp;", "),""))))&amp;(IF(ISBLANK(T323),"",(IF(T323&lt;&gt;T322,IF(ISBLANK(F$2),T323&amp;", ",T323&amp;" "&amp;F$2&amp;", "),(IF(B323&lt;&gt;B322,IF(ISBLANK(F$2),T323&amp;", ",T323&amp;" "&amp;F$2&amp;", "),(IF(Z323&lt;&gt;Z322,IF(ISBLANK(F$2),T323&amp;", ",T323&amp;" "&amp;F$2&amp;", "),IF((U323&lt;&gt;U322)*($G$2="Y"),"same collector, ","")))))))))&amp;(IF(ISBLANK(U323),"",(IF(U323&lt;&gt;U322,U323&amp;", ",(IF(B323&lt;&gt;B322,U323&amp;", ",IF(Z323&lt;&gt;Z322,U323&amp;", ",(IF(T323&lt;&gt;T322,IF((T323&lt;&gt;T322)*($G$2="Y"),"same date, ", ""),IF((T323=T322)*(U323=U322)*(S323&lt;&gt;S322)*($G$2="Y"),"same collector and date, ", ""))))))))))&amp;(IF(ISBLANK(V323),"",V323&amp;", "))&amp;IF((AA323&lt;&gt;AA324)*($H$2="y"),AD323&amp;AE323,IF((AA323&lt;&gt;AA324)*($H$2="m"),AD323&amp;AG323,IF(($H$2&lt;&gt;"m")*($H$2&lt;&gt;"Y"),(IF(F323=0,"",F323&amp;" "&amp;$F$4&amp;" "))&amp;(IF(G323=0,"",G323&amp;" "&amp;$G$4&amp;" "))&amp;(IF(H323=0,"",H323&amp;" "&amp;H$4&amp;" "))&amp;(IF(I323=0,"",I323&amp;" "&amp;$I$4&amp;" "))&amp;(IF(J323=0,"",J323&amp;" "&amp;$J$4&amp;" "))&amp;IF((ISBLANK(C323)),"","("&amp;C323&amp;")"),"")))&amp;IF((B323=B324)*(K323=K324)*(L323=L324)*(M323=M324),IF(($H$2&lt;&gt;"m")*($H$2&lt;&gt;"Y"), ", ", IF((ISNUMBER(FIND(")",AE323))), ", ", "")),IF((B323=B324)*(K323=K324)*(L323=L324),";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H. Wagner coll., 17–24/X/1944, 10 #ff 1 imm. (AMNH IFM-1406), same locality [N18.46651°, W97.40038°], W.J. Gertsch &amp; V. Roth coll., 24/VII/1956, 1 #m 1 #ff 2 imm. (AMNH ); &lt;italics&gt;Tlacotepec&lt;italics&gt;, , [N18.68163°, W97.64832°], V. Roth &amp; W. Gertsch coll., 24/VII/1956, 7 #ff 8 imm. (AMNH ); &lt;italics&gt;toll road 21 km N Tehuacán&lt;italics&gt;, under rocks, , (N18.64475°, W97.45636°, 2249m), W.G. Villegas, O. Fracke &amp; R. Paredes coll., 31/XI/2004, 2 #ff (AMNH ). &lt;bold&gt;uncertain locality:&lt;bold&gt; &lt;italics&gt;label illegible&lt;italics&gt;, , , C.A. Purpus coll., , 1 #ff (MfN ). &lt;bold&gt;Veracruz:&lt;bold&gt; &lt;italics&gt;15.5 miles W Orizaba&lt;italics&gt;, off Mex-150, , [N18.71566°, W97.30777°], L.R. Erickson &amp; M.E. Soleglad coll., 30/VII/1973, 1 #ff (AMNH ); &lt;italics&gt;2 miles NE Acultzingo&lt;italics&gt;, , J.A. Beatty coll., 4/VII/1963, 1 #ff 5 imm. (AMNH ); </v>
      </c>
    </row>
    <row r="324" spans="1:34" s="1" customFormat="1" x14ac:dyDescent="0.25">
      <c r="A324" s="3">
        <f t="shared" si="36"/>
        <v>4</v>
      </c>
      <c r="B324" s="53" t="str">
        <f t="shared" si="40"/>
        <v>Kukulcania brignolii</v>
      </c>
      <c r="C324" s="57" t="s">
        <v>205</v>
      </c>
      <c r="D324" s="57" t="s">
        <v>228</v>
      </c>
      <c r="E324" s="57"/>
      <c r="F324" s="57">
        <v>0</v>
      </c>
      <c r="G324" s="57">
        <v>2</v>
      </c>
      <c r="H324" s="57">
        <v>0</v>
      </c>
      <c r="I324" s="57"/>
      <c r="J324" s="57"/>
      <c r="K324" s="57" t="s">
        <v>49</v>
      </c>
      <c r="L324" s="57" t="s">
        <v>1444</v>
      </c>
      <c r="M324" s="54" t="s">
        <v>1444</v>
      </c>
      <c r="N324" s="57" t="s">
        <v>86</v>
      </c>
      <c r="O324" s="58" t="s">
        <v>86</v>
      </c>
      <c r="P324" s="58"/>
      <c r="Q324" s="58" t="s">
        <v>86</v>
      </c>
      <c r="R324" s="58"/>
      <c r="S324" s="54" t="s">
        <v>1451</v>
      </c>
      <c r="T324" s="57" t="s">
        <v>1452</v>
      </c>
      <c r="U324" s="57" t="s">
        <v>1453</v>
      </c>
      <c r="V324" s="57"/>
      <c r="W324" s="57" t="s">
        <v>86</v>
      </c>
      <c r="X324" s="147">
        <f ca="1">IF(ISBLANK(D324),"",IF('order-admin-units'!$I$1&lt;&gt;"y", "", IF((K324="")*(ISBLANK(D324)=FALSE), 'order-admin-units'!$B$1+1, VLOOKUP(K324, ordercountry, 2))))</f>
        <v>2</v>
      </c>
      <c r="Y324" s="147">
        <f ca="1">IF(ISBLANK(D324),"",IF('order-admin-units'!$I$1&lt;&gt;"y", "", IF(L324="", 'order-admin-units'!$B$2+1, VLOOKUP(K324&amp;"@"&amp;L324, orderadmin, 2))))</f>
        <v>15</v>
      </c>
      <c r="Z324" s="147" t="str">
        <f t="shared" si="37"/>
        <v>MexicoVeracruzVeracruz</v>
      </c>
      <c r="AA324" s="147" t="str">
        <f t="shared" si="38"/>
        <v>Kukulcania brignoliiMexicoVeracruzVeracruz[N19.17377°, W96.13422°]O'RourkeIII/1968</v>
      </c>
      <c r="AB324" s="147" t="str">
        <f t="shared" si="39"/>
        <v xml:space="preserve">Kukulcania brignoliiMexicoVeracruzVeracruz[N19.17377°, W96.13422°]O'RourkeIII/1968AMNH </v>
      </c>
      <c r="AC324" s="147" t="str">
        <f t="shared" si="33"/>
        <v>Kukulcania brignoliiMexicoVeracruzVeracruz[N19.17377°, W96.13422°]O'RourkeIII/1968</v>
      </c>
      <c r="AD324" s="11" t="str">
        <f t="shared" si="34"/>
        <v/>
      </c>
      <c r="AE324" s="11" t="str">
        <f t="array" ref="AE324">IF(ISBLANK(D324),"",IF(OR($H$2="y",$H$2="m"),IF(AA324=AA323,IF(OR(AB324=$AB$4:$AB323)=FALSE,AE323&amp;C324,AE323),"("&amp;C324)&amp;IF(AA324=AA325,IF(OR(AB325=$AB$4:$AB324)=FALSE,", ",""),") "),""))</f>
        <v/>
      </c>
      <c r="AF324" s="11" t="str">
        <f t="shared" si="35"/>
        <v/>
      </c>
      <c r="AG324" s="11" t="str">
        <f t="array" ref="AG324">IF(ISBLANK(D324),"",IF(OR($H$2="y",$H$2="m"),IF(AA324=AA323,IF(OR(AC324=$AC$4:$AC323)=FALSE,AG323&amp;AF324,AG323),"("&amp;AF324)&amp;IF(AA324=AA325,IF(OR(AC325=$AC$4:$AC324)=FALSE,", ",""),") "),""))</f>
        <v/>
      </c>
      <c r="AH324" s="10" t="str">
        <f>IF((ISBLANK(D324)),"",IF(D324=D323,AH323,"")&amp;IF(B323&lt;&gt;B324,((IF(ISBLANK(E324),$D$3&amp;"Non-type material: "&amp;$D$3,$D$3&amp;INDEX('type-categories'!$A$2:$B$100,MATCH(E324,'type-categories'!$A$2:$A$100,0),2)&amp;$D$3))),"")&amp;(IF(K324&lt;&gt;K323,$C$2&amp;K324&amp;$K$3&amp;$C$2&amp;" ",(IF(B324&lt;&gt;B323,$C$2&amp;K324&amp;$K$3&amp;$C$2&amp;" ",""))))&amp;(IF(L324="","",((IF(L324&lt;&gt;L323,$D$2&amp;L324&amp;$L$3&amp;$D$2&amp;" ",IF(B324&lt;&gt;B323,$D$2&amp;L324&amp;$L$3&amp;$D$2&amp;" ",""))))))&amp;(IF(M324="","",((IF(M324&lt;&gt;M323,$E$2&amp;M324&amp;$E$2&amp;","&amp;" ",IF(B324&lt;&gt;B323,$E$2&amp;M324&amp;$E$2&amp;",",""))))))&amp;(IF(N324="","",IF(N324&lt;&gt;N323,N324&amp;", ",IF(B324&lt;&gt;B323,N324&amp;", ",""))))&amp;(IF(ISBLANK(O324),"",(IF(O324&lt;&gt;O323,O324&amp;", ",IF(B324&lt;&gt;B323,O324&amp;", ","")))))&amp;(IF(ISBLANK(P324),"",(IF(P324&lt;&gt;P323,P324&amp;", ",IF(B324&lt;&gt;B323,P324&amp;", ",IF(Z324&lt;&gt;Z323,P324&amp;", ",""))))))&amp;(IF(ISBLANK(Q324),"",(IF(Q324&lt;&gt;Q323,Q324&amp;", ",IF(B324&lt;&gt;B323,Q324&amp;", ",IF(Z324&lt;&gt;Z323,Q324&amp;", ",""))))))&amp;(IF(ISBLANK(R324),"",(IF(R324&lt;&gt;R323,R324&amp;"m, ",IF(B324&lt;&gt;B323,R324&amp;"m, ",IF(Z324&lt;&gt;Z323,R324&amp;"m, ",""))))))&amp;IF(ISBLANK(S324),"",(IF(B324&lt;&gt;B323,S324&amp;", ",IF(S324&lt;&gt;S323,IF((Z324=Z323),"same locality "&amp;S324&amp;", ",S324&amp;", "),""))))&amp;(IF(ISBLANK(T324),"",(IF(T324&lt;&gt;T323,IF(ISBLANK(F$2),T324&amp;", ",T324&amp;" "&amp;F$2&amp;", "),(IF(B324&lt;&gt;B323,IF(ISBLANK(F$2),T324&amp;", ",T324&amp;" "&amp;F$2&amp;", "),(IF(Z324&lt;&gt;Z323,IF(ISBLANK(F$2),T324&amp;", ",T324&amp;" "&amp;F$2&amp;", "),IF((U324&lt;&gt;U323)*($G$2="Y"),"same collector, ","")))))))))&amp;(IF(ISBLANK(U324),"",(IF(U324&lt;&gt;U323,U324&amp;", ",(IF(B324&lt;&gt;B323,U324&amp;", ",IF(Z324&lt;&gt;Z323,U324&amp;", ",(IF(T324&lt;&gt;T323,IF((T324&lt;&gt;T323)*($G$2="Y"),"same date, ", ""),IF((T324=T323)*(U324=U323)*(S324&lt;&gt;S323)*($G$2="Y"),"same collector and date, ", ""))))))))))&amp;(IF(ISBLANK(V324),"",V324&amp;", "))&amp;IF((AA324&lt;&gt;AA325)*($H$2="y"),AD324&amp;AE324,IF((AA324&lt;&gt;AA325)*($H$2="m"),AD324&amp;AG324,IF(($H$2&lt;&gt;"m")*($H$2&lt;&gt;"Y"),(IF(F324=0,"",F324&amp;" "&amp;$F$4&amp;" "))&amp;(IF(G324=0,"",G324&amp;" "&amp;$G$4&amp;" "))&amp;(IF(H324=0,"",H324&amp;" "&amp;H$4&amp;" "))&amp;(IF(I324=0,"",I324&amp;" "&amp;$I$4&amp;" "))&amp;(IF(J324=0,"",J324&amp;" "&amp;$J$4&amp;" "))&amp;IF((ISBLANK(C324)),"","("&amp;C324&amp;")"),"")))&amp;IF((B324=B325)*(K324=K325)*(L324=L325)*(M324=M325),IF(($H$2&lt;&gt;"m")*($H$2&lt;&gt;"Y"), ", ", IF((ISNUMBER(FIND(")",AE324))), ", ", "")),IF((B324=B325)*(K324=K325)*(L324=L325),"; ",". ")))</f>
        <v xml:space="preserve">&lt;boldsmallcaps&gt;Holotype: &lt;boldsmallcaps&gt;&lt;boldsmallcaps&gt;Mexico.&lt;boldsmallcaps&gt; &lt;bold&gt;Oaxaca:&lt;bold&gt; &lt;italics&gt;Monte Albán&lt;italics&gt;, , , [N17.0438°, W96.76811°], P. Brignoli coll., 7/VIII/1973, 1 #m (MCVR ). &lt;boldsmallcaps&gt;Non-type material: &lt;boldsmallcaps&gt;&lt;boldsmallcaps&gt;Mexico.&lt;boldsmallcaps&gt; &lt;bold&gt;Estado de México:&lt;bold&gt; &lt;italics&gt;Pyramids of San Juán Teotihuacán&lt;italics&gt;, , , [N19.69227°, W98.8435°], Bentzien coll., 15/IX/1977, 3 #ff 3 imm. (UCB ). &lt;bold&gt;Oaxaca:&lt;bold&gt; , [N17.0438°, W96.76811°], R. Greenfield coll., V–VI/1938, 2 #ff (USNM ), same locality [N17.05942°, W96.72162°, 1534m], C. &amp; P. Vaurie coll., 17/VII/1955, 1 #ff (AMNH ), same locality [N17.05942°, W96.72162°], R.V. Chamberlin coll., 6/II/1939, 2 #ff (AMNH ), same date, 1 #ff 1 imm. (AMNH ); &lt;italics&gt;10 miles E Oaxaca&lt;italics&gt;, , [N17.00505°, W96.54714°], J. Reddell &amp; J. Fish coll., 15/VIII/1967, 3 #ff 4 imm. (AMNH ); &lt;italics&gt;10 miles S Tomellín&lt;italics&gt;, , [N17.62498°, W96.91975°], J. Reddell, J. Fish &amp; T. Evans coll., 14/VIII/1967, 1 #ff 2 imm. (AMNH ); &lt;italics&gt;28 km S Nochixtlán&lt;italics&gt;, , [N17.2261°, W96.87526°], S.A. Stockwell coll., 11/VIII/1988, 1 #ff 1 imm. (AMNH ); &lt;italics&gt;3.7 km N El Moral&lt;italics&gt;, under stones, , (N17.50223°, W96.93485°, 2050m), L. Prendini, O. Francke, E. Gonzaléz &amp; J. Ponce coll., 23/VII/2002, 5 #ff (AMNH ); &lt;italics&gt;5 mi NE Mitla&lt;italics&gt;, near "El Crucero" ruins, , [N16.9379°, W96.28138°, 2073–2195m], M.R. Bogert, G. Sluder &amp; N. Bucknall coll., 27/VIII/1963, 1 #ff 1 imm. (AMNH ); &lt;italics&gt;5.8 miles N Teotitlán&lt;italics&gt;, off Mex-131, , [N17.03016°, W96.52073°], L.R. Erickson &amp; M.E. Soleglad coll., 31/VII/1973, 2 #ff (AMNH ); &lt;italics&gt;7.4 miles N of Telixtlahuaca&lt;italics&gt;, , [N17.34993°, W96.89013°, 1800m], V.F. Lee coll., 16/XI/1987, 1 #ff (CAS 9057632); &lt;italics&gt;8 km NE El Punto&lt;italics&gt;, , [N17.30739°, W96.55186°, 2134m], S.A. Stockwell coll., 16/VIII/1988, 1 #ff (AMNH ); &lt;italics&gt;9 km N de San Lorenzo Mixtepec&lt;italics&gt;, , (N16.17521°, W96.1983°, 1925m), O. Francke et al. coll., 23/VI/2006, 1 #ff (CNAN-Ar 8181); &lt;italics&gt;Disto. De Ejutla&lt;italics&gt;, 1.5 km W San Andres Zabache, on rocky slope, , [N16.59905°, W96.85799°, 1539m], C.M. Bogert coll., 15/VIII/1970, 1 #ff (AMNH ); &lt;italics&gt;El Catrin&lt;italics&gt;, , (N17.21°, W96.57°), J. &amp; W. Ivie coll., 3/IX/1964, 2 #ff 3 imm. (AMNH ); &lt;italics&gt;Etla&lt;italics&gt;, 2 miles N of El Moral, in pine-oak forest, , [N17.47762°, W96.93724°], C.M. Bogert coll., 10/IX/1966, 1 #ff (AMNH ); &lt;italics&gt;Guelatao&lt;italics&gt;, , [N17.31763°, W96.49114°], M.R. Bogert coll., VIII/1962, 1 #ff (AMNH ); &lt;italics&gt;Km 171 carretera Ixtlán-Oaxaca&lt;italics&gt;, , (N17.29725°, W96.54295°, 2006m), H. Montaña coll., 16/III/2008, 1 #ff (CNAN-Ar 6635); &lt;italics&gt;Monte Albán&lt;italics&gt;, , [N17.0438°, W96.76811°], E.S. Ross coll., 11/XII/1948, 1 #ff (AMNH IFM-1637), same date, 2 #ff 1 imm. (AMNH ); &lt;italics&gt;NE slope of Cerro San Felipe&lt;italics&gt;, , [N17.09253°, W96.74474°, 2499–2743m], M.R. Bogert coll., 6/VIII/1961, 1 #ff (AMNH ); &lt;italics&gt;Nochixtlán&lt;italics&gt;, , (N17.27°, W97.14°), J. &amp; W. Ivie coll., 4/IX/1963, 2 #ff (AMNH ); &lt;italics&gt;Oaxaca&lt;italics&gt;, , [N17.05942°, W96.72162°], B. Malkin coll., 13–20/IX/1947, 1 #ff (AMNH ), , 1 #m (AMNH ); &lt;italics&gt;Sierra Mixteca&lt;italics&gt;, , [N17.0438°, W96.76811°], C.A. Purpus coll., , 1 #ff 3 imm. (MfN IFM-0826). &lt;bold&gt;Puebla:&lt;bold&gt; &lt;italics&gt;12 miles N Acatlán&lt;italics&gt;, , [N18.38001°, W98.05422°], L.I. &amp; A.M. Davis coll., 3/VII/1947, 1 #ff 1 imm. (AMNH IFM-1569); &lt;italics&gt;5 miles N Tehuacán&lt;italics&gt;, , (N19.35°, W97.24°), J. &amp; W. Ivie coll., 3/VIII/1966, 2 #ff 2 imm. (AMNH ); &lt;italics&gt;62 km W Orizaba&lt;italics&gt;, under rocks, , [N18.72052°, W97.68412°], G. Dingerkus et al. coll., 11/VIII/1975, 2 #ff (AMNH IFM-1573); &lt;italics&gt;7 miles NE Tehuacán&lt;italics&gt;, ground, dry rocky slope, , [N19.35°, W97.24°], W. Peck coll., 7/IV/1967, 1 #ff (CAS 9060623); &lt;italics&gt;Cacaloapán&lt;italics&gt;, 0.5 mile west on highway 50, , [N18.57893°, W97.58413°], R.M. Schick &amp; D. Schroeder coll., 25/VII/1965, 1 #ff (AMNH ); &lt;italics&gt;Tehuacán&lt;italics&gt;, , [N18.46586°, W97.40005°], D.M. Bogert &amp; H.E. Vokes coll., 8/XI/1939, 1 #ff 1 imm. (AMNH IFM-1525), H. Wagner coll., 17–24/X/1944, 10 #ff 1 imm. (AMNH IFM-1406), same locality [N18.46651°, W97.40038°], W.J. Gertsch &amp; V. Roth coll., 24/VII/1956, 1 #m 1 #ff 2 imm. (AMNH ); &lt;italics&gt;Tlacotepec&lt;italics&gt;, , [N18.68163°, W97.64832°], V. Roth &amp; W. Gertsch coll., 24/VII/1956, 7 #ff 8 imm. (AMNH ); &lt;italics&gt;toll road 21 km N Tehuacán&lt;italics&gt;, under rocks, , (N18.64475°, W97.45636°, 2249m), W.G. Villegas, O. Fracke &amp; R. Paredes coll., 31/XI/2004, 2 #ff (AMNH ). &lt;bold&gt;uncertain locality:&lt;bold&gt; &lt;italics&gt;label illegible&lt;italics&gt;, , , C.A. Purpus coll., , 1 #ff (MfN ). &lt;bold&gt;Veracruz:&lt;bold&gt; &lt;italics&gt;15.5 miles W Orizaba&lt;italics&gt;, off Mex-150, , [N18.71566°, W97.30777°], L.R. Erickson &amp; M.E. Soleglad coll., 30/VII/1973, 1 #ff (AMNH ); &lt;italics&gt;2 miles NE Acultzingo&lt;italics&gt;, , J.A. Beatty coll., 4/VII/1963, 1 #ff 5 imm. (AMNH ); &lt;italics&gt;Veracruz&lt;italics&gt;, , [N19.17377°, W96.13422°], O'Rourke coll., III/1968, 2 #ff (AMNH ). </v>
      </c>
    </row>
    <row r="325" spans="1:34" s="1" customFormat="1" x14ac:dyDescent="0.25">
      <c r="A325" s="3">
        <f t="shared" si="36"/>
        <v>5</v>
      </c>
      <c r="B325" s="53" t="str">
        <f t="shared" si="40"/>
        <v>Kukulcania chingonaht</v>
      </c>
      <c r="C325" s="57" t="s">
        <v>232</v>
      </c>
      <c r="D325" s="57" t="s">
        <v>230</v>
      </c>
      <c r="E325" s="57" t="s">
        <v>133</v>
      </c>
      <c r="F325" s="57">
        <v>0</v>
      </c>
      <c r="G325" s="57">
        <v>1</v>
      </c>
      <c r="H325" s="57">
        <v>0</v>
      </c>
      <c r="I325" s="57"/>
      <c r="J325" s="57"/>
      <c r="K325" s="57" t="s">
        <v>49</v>
      </c>
      <c r="L325" s="57" t="s">
        <v>50</v>
      </c>
      <c r="M325" s="57" t="s">
        <v>470</v>
      </c>
      <c r="N325" s="54" t="s">
        <v>86</v>
      </c>
      <c r="O325" s="58" t="s">
        <v>86</v>
      </c>
      <c r="P325" s="58"/>
      <c r="Q325" s="58" t="s">
        <v>86</v>
      </c>
      <c r="R325" s="58"/>
      <c r="S325" s="54" t="s">
        <v>471</v>
      </c>
      <c r="T325" s="57" t="s">
        <v>472</v>
      </c>
      <c r="U325" s="57" t="s">
        <v>473</v>
      </c>
      <c r="V325" s="57"/>
      <c r="W325" s="57" t="s">
        <v>86</v>
      </c>
      <c r="X325" s="147">
        <f ca="1">IF(ISBLANK(D325),"",IF('order-admin-units'!$I$1&lt;&gt;"y", "", IF((K325="")*(ISBLANK(D325)=FALSE), 'order-admin-units'!$B$1+1, VLOOKUP(K325, ordercountry, 2))))</f>
        <v>2</v>
      </c>
      <c r="Y325" s="147">
        <f ca="1">IF(ISBLANK(D325),"",IF('order-admin-units'!$I$1&lt;&gt;"y", "", IF(L325="", 'order-admin-units'!$B$2+1, VLOOKUP(K325&amp;"@"&amp;L325, orderadmin, 2))))</f>
        <v>12</v>
      </c>
      <c r="Z325" s="147" t="str">
        <f t="shared" si="37"/>
        <v>MexicoMichoacán6 mi S of Arteaga</v>
      </c>
      <c r="AA325" s="147" t="str">
        <f t="shared" si="38"/>
        <v>Kukulcania chingonahtMexicoMichoacán6 mi S of Arteaga[N18.35625°, W102.29199°, 790m]V.F. Lee9/XI/1987</v>
      </c>
      <c r="AB325" s="147" t="str">
        <f t="shared" si="39"/>
        <v>Kukulcania chingonahtMexicoMichoacán6 mi S of Arteaga[N18.35625°, W102.29199°, 790m]V.F. Lee9/XI/1987CAS 9057614</v>
      </c>
      <c r="AC325" s="147" t="str">
        <f t="shared" ref="AC325:AC388" si="41">AA325&amp;AF325</f>
        <v>Kukulcania chingonahtMexicoMichoacán6 mi S of Arteaga[N18.35625°, W102.29199°, 790m]V.F. Lee9/XI/1987</v>
      </c>
      <c r="AD325" s="11" t="str">
        <f t="shared" ref="AD325:AD388" si="42">IF(OR($H$2="y",$H$2="m"),IF(SUMIF($AA$5:$AA$2000,AA325,$F$5:$F$2000)&lt;&gt;0,SUMIF($AA$5:$AA$2000,AA325,$F$5:$F$2000)&amp;" "&amp;$F$4&amp;" ","")&amp;IF(SUMIF($AA$5:$AA$2000,AA325,$G$5:$G$2000)&lt;&gt;0,SUMIF($AA$5:$AA$2000,AA325,$G$5:$G$2000)&amp;" "&amp;$G$4&amp;" ","")&amp;IF(SUMIF($AA$5:$AA$2000,AA325,$H$5:$H$2000)&lt;&gt;0,SUMIF($AA$5:$AA$2000,AA325,$H$5:$H$2000)&amp;" "&amp;$H$4&amp;" ","")&amp;IF(SUMIF($AA$5:$AA$2000,AA325,$I$5:$I$2000)&lt;&gt;0,SUMIF($AA$5:$AA$2000,AA325,$I$5:$I$2000)&amp;" "&amp;$I$4&amp;" ","")&amp;IF(SUMIF($AA$5:$AA$2000,AA325,$J$5:$J$2000)&lt;&gt;0,SUMIF($AA$5:$AA$2000,AA325,$J$5:$J$2000)&amp;" "&amp;$J$4&amp;" ",""),"")</f>
        <v/>
      </c>
      <c r="AE325" s="11" t="str">
        <f t="array" ref="AE325">IF(ISBLANK(D325),"",IF(OR($H$2="y",$H$2="m"),IF(AA325=AA324,IF(OR(AB325=$AB$4:$AB324)=FALSE,AE324&amp;C325,AE324),"("&amp;C325)&amp;IF(AA325=AA326,IF(OR(AB326=$AB$4:$AB325)=FALSE,", ",""),") "),""))</f>
        <v/>
      </c>
      <c r="AF325" s="11" t="str">
        <f t="shared" ref="AF325:AF388" si="43">IF((ISBLANK(D325)=FALSE)*OR($H$2="y",$H$2="m"),IFERROR(LEFT(C325, FIND(" ",C325)-1), C325),"")</f>
        <v/>
      </c>
      <c r="AG325" s="11" t="str">
        <f t="array" ref="AG325">IF(ISBLANK(D325),"",IF(OR($H$2="y",$H$2="m"),IF(AA325=AA324,IF(OR(AC325=$AC$4:$AC324)=FALSE,AG324&amp;AF325,AG324),"("&amp;AF325)&amp;IF(AA325=AA326,IF(OR(AC326=$AC$4:$AC325)=FALSE,", ",""),") "),""))</f>
        <v/>
      </c>
      <c r="AH325" s="10" t="str">
        <f>IF((ISBLANK(D325)),"",IF(D325=D324,AH324,"")&amp;IF(B324&lt;&gt;B325,((IF(ISBLANK(E325),$D$3&amp;"Non-type material: "&amp;$D$3,$D$3&amp;INDEX('type-categories'!$A$2:$B$100,MATCH(E325,'type-categories'!$A$2:$A$100,0),2)&amp;$D$3))),"")&amp;(IF(K325&lt;&gt;K324,$C$2&amp;K325&amp;$K$3&amp;$C$2&amp;" ",(IF(B325&lt;&gt;B324,$C$2&amp;K325&amp;$K$3&amp;$C$2&amp;" ",""))))&amp;(IF(L325="","",((IF(L325&lt;&gt;L324,$D$2&amp;L325&amp;$L$3&amp;$D$2&amp;" ",IF(B325&lt;&gt;B324,$D$2&amp;L325&amp;$L$3&amp;$D$2&amp;" ",""))))))&amp;(IF(M325="","",((IF(M325&lt;&gt;M324,$E$2&amp;M325&amp;$E$2&amp;","&amp;" ",IF(B325&lt;&gt;B324,$E$2&amp;M325&amp;$E$2&amp;",",""))))))&amp;(IF(N325="","",IF(N325&lt;&gt;N324,N325&amp;", ",IF(B325&lt;&gt;B324,N325&amp;", ",""))))&amp;(IF(ISBLANK(O325),"",(IF(O325&lt;&gt;O324,O325&amp;", ",IF(B325&lt;&gt;B324,O325&amp;", ","")))))&amp;(IF(ISBLANK(P325),"",(IF(P325&lt;&gt;P324,P325&amp;", ",IF(B325&lt;&gt;B324,P325&amp;", ",IF(Z325&lt;&gt;Z324,P325&amp;", ",""))))))&amp;(IF(ISBLANK(Q325),"",(IF(Q325&lt;&gt;Q324,Q325&amp;", ",IF(B325&lt;&gt;B324,Q325&amp;", ",IF(Z325&lt;&gt;Z324,Q325&amp;", ",""))))))&amp;(IF(ISBLANK(R325),"",(IF(R325&lt;&gt;R324,R325&amp;"m, ",IF(B325&lt;&gt;B324,R325&amp;"m, ",IF(Z325&lt;&gt;Z324,R325&amp;"m, ",""))))))&amp;IF(ISBLANK(S325),"",(IF(B325&lt;&gt;B324,S325&amp;", ",IF(S325&lt;&gt;S324,IF((Z325=Z324),"same locality "&amp;S325&amp;", ",S325&amp;", "),""))))&amp;(IF(ISBLANK(T325),"",(IF(T325&lt;&gt;T324,IF(ISBLANK(F$2),T325&amp;", ",T325&amp;" "&amp;F$2&amp;", "),(IF(B325&lt;&gt;B324,IF(ISBLANK(F$2),T325&amp;", ",T325&amp;" "&amp;F$2&amp;", "),(IF(Z325&lt;&gt;Z324,IF(ISBLANK(F$2),T325&amp;", ",T325&amp;" "&amp;F$2&amp;", "),IF((U325&lt;&gt;U324)*($G$2="Y"),"same collector, ","")))))))))&amp;(IF(ISBLANK(U325),"",(IF(U325&lt;&gt;U324,U325&amp;", ",(IF(B325&lt;&gt;B324,U325&amp;", ",IF(Z325&lt;&gt;Z324,U325&amp;", ",(IF(T325&lt;&gt;T324,IF((T325&lt;&gt;T324)*($G$2="Y"),"same date, ", ""),IF((T325=T324)*(U325=U324)*(S325&lt;&gt;S324)*($G$2="Y"),"same collector and date, ", ""))))))))))&amp;(IF(ISBLANK(V325),"",V325&amp;", "))&amp;IF((AA325&lt;&gt;AA326)*($H$2="y"),AD325&amp;AE325,IF((AA325&lt;&gt;AA326)*($H$2="m"),AD325&amp;AG325,IF(($H$2&lt;&gt;"m")*($H$2&lt;&gt;"Y"),(IF(F325=0,"",F325&amp;" "&amp;$F$4&amp;" "))&amp;(IF(G325=0,"",G325&amp;" "&amp;$G$4&amp;" "))&amp;(IF(H325=0,"",H325&amp;" "&amp;H$4&amp;" "))&amp;(IF(I325=0,"",I325&amp;" "&amp;$I$4&amp;" "))&amp;(IF(J325=0,"",J325&amp;" "&amp;$J$4&amp;" "))&amp;IF((ISBLANK(C325)),"","("&amp;C325&amp;")"),"")))&amp;IF((B325=B326)*(K325=K326)*(L325=L326)*(M325=M326),IF(($H$2&lt;&gt;"m")*($H$2&lt;&gt;"Y"), ", ", IF((ISNUMBER(FIND(")",AE325))), ", ", "")),IF((B325=B326)*(K325=K326)*(L325=L326),"; ",". ")))</f>
        <v xml:space="preserve">&lt;boldsmallcaps&gt;Holotype: &lt;boldsmallcaps&gt;&lt;boldsmallcaps&gt;Mexico.&lt;boldsmallcaps&gt; &lt;bold&gt;Michoacán:&lt;bold&gt; &lt;italics&gt;6 mi S of Arteaga&lt;italics&gt;, , , [N18.35625°, W102.29199°, 790m], V.F. Lee coll., 9/XI/1987, 1 #ff (CAS 9057614). </v>
      </c>
    </row>
    <row r="326" spans="1:34" s="1" customFormat="1" x14ac:dyDescent="0.25">
      <c r="A326" s="3">
        <f t="shared" ref="A326:A389" si="44">IF(ISBLANK(D326),"",IF(D326&lt;&gt;D325, A325+1, A325))</f>
        <v>5</v>
      </c>
      <c r="B326" s="53" t="str">
        <f t="shared" si="40"/>
        <v>Kukulcania chingonapt</v>
      </c>
      <c r="C326" s="54" t="s">
        <v>229</v>
      </c>
      <c r="D326" s="60" t="s">
        <v>230</v>
      </c>
      <c r="E326" s="60" t="s">
        <v>134</v>
      </c>
      <c r="F326" s="54">
        <v>0</v>
      </c>
      <c r="G326" s="54">
        <v>1</v>
      </c>
      <c r="H326" s="54">
        <v>0</v>
      </c>
      <c r="I326" s="54"/>
      <c r="J326" s="54"/>
      <c r="K326" s="54" t="s">
        <v>49</v>
      </c>
      <c r="L326" s="54" t="s">
        <v>462</v>
      </c>
      <c r="M326" s="54" t="s">
        <v>463</v>
      </c>
      <c r="N326" s="54" t="s">
        <v>86</v>
      </c>
      <c r="O326" s="54" t="s">
        <v>86</v>
      </c>
      <c r="P326" s="54"/>
      <c r="Q326" s="54" t="s">
        <v>86</v>
      </c>
      <c r="R326" s="54"/>
      <c r="S326" s="54" t="s">
        <v>464</v>
      </c>
      <c r="T326" s="54" t="s">
        <v>70</v>
      </c>
      <c r="U326" s="54" t="s">
        <v>465</v>
      </c>
      <c r="V326" s="54"/>
      <c r="W326" s="54" t="s">
        <v>86</v>
      </c>
      <c r="X326" s="147">
        <f ca="1">IF(ISBLANK(D326),"",IF('order-admin-units'!$I$1&lt;&gt;"y", "", IF((K326="")*(ISBLANK(D326)=FALSE), 'order-admin-units'!$B$1+1, VLOOKUP(K326, ordercountry, 2))))</f>
        <v>2</v>
      </c>
      <c r="Y326" s="147">
        <f ca="1">IF(ISBLANK(D326),"",IF('order-admin-units'!$I$1&lt;&gt;"y", "", IF(L326="", 'order-admin-units'!$B$2+1, VLOOKUP(K326&amp;"@"&amp;L326, orderadmin, 2))))</f>
        <v>16</v>
      </c>
      <c r="Z326" s="147" t="str">
        <f t="shared" ref="Z326:Z389" si="45">K326&amp;L326&amp;M326&amp;N326&amp;O326</f>
        <v>MexicoGuerrero23 miles S Chilpancigo</v>
      </c>
      <c r="AA326" s="147" t="str">
        <f t="shared" ref="AA326:AA389" si="46">B326&amp;K326&amp;L326&amp;M326&amp;N326&amp;O326&amp;P326&amp;Q326&amp;R326&amp;S326&amp;T326&amp;U326</f>
        <v>Kukulcania chingonaptMexicoGuerrero23 miles S Chilpancigo[N17.20936°, W99.50272°]V. Roth &amp; W. Gertsch31/VII/1956</v>
      </c>
      <c r="AB326" s="147" t="str">
        <f t="shared" ref="AB326:AB389" si="47">AA326&amp;C326</f>
        <v>Kukulcania chingonaptMexicoGuerrero23 miles S Chilpancigo[N17.20936°, W99.50272°]V. Roth &amp; W. Gertsch31/VII/1956AMNH IFM-1541</v>
      </c>
      <c r="AC326" s="147" t="str">
        <f t="shared" si="41"/>
        <v>Kukulcania chingonaptMexicoGuerrero23 miles S Chilpancigo[N17.20936°, W99.50272°]V. Roth &amp; W. Gertsch31/VII/1956</v>
      </c>
      <c r="AD326" s="11" t="str">
        <f t="shared" si="42"/>
        <v/>
      </c>
      <c r="AE326" s="11" t="str">
        <f t="array" ref="AE326">IF(ISBLANK(D326),"",IF(OR($H$2="y",$H$2="m"),IF(AA326=AA325,IF(OR(AB326=$AB$4:$AB325)=FALSE,AE325&amp;C326,AE325),"("&amp;C326)&amp;IF(AA326=AA327,IF(OR(AB327=$AB$4:$AB326)=FALSE,", ",""),") "),""))</f>
        <v/>
      </c>
      <c r="AF326" s="11" t="str">
        <f t="shared" si="43"/>
        <v/>
      </c>
      <c r="AG326" s="11" t="str">
        <f t="array" ref="AG326">IF(ISBLANK(D326),"",IF(OR($H$2="y",$H$2="m"),IF(AA326=AA325,IF(OR(AC326=$AC$4:$AC325)=FALSE,AG325&amp;AF326,AG325),"("&amp;AF326)&amp;IF(AA326=AA327,IF(OR(AC327=$AC$4:$AC326)=FALSE,", ",""),") "),""))</f>
        <v/>
      </c>
      <c r="AH326" s="10" t="str">
        <f>IF((ISBLANK(D326)),"",IF(D326=D325,AH325,"")&amp;IF(B325&lt;&gt;B326,((IF(ISBLANK(E326),$D$3&amp;"Non-type material: "&amp;$D$3,$D$3&amp;INDEX('type-categories'!$A$2:$B$100,MATCH(E326,'type-categories'!$A$2:$A$100,0),2)&amp;$D$3))),"")&amp;(IF(K326&lt;&gt;K325,$C$2&amp;K326&amp;$K$3&amp;$C$2&amp;" ",(IF(B326&lt;&gt;B325,$C$2&amp;K326&amp;$K$3&amp;$C$2&amp;" ",""))))&amp;(IF(L326="","",((IF(L326&lt;&gt;L325,$D$2&amp;L326&amp;$L$3&amp;$D$2&amp;" ",IF(B326&lt;&gt;B325,$D$2&amp;L326&amp;$L$3&amp;$D$2&amp;" ",""))))))&amp;(IF(M326="","",((IF(M326&lt;&gt;M325,$E$2&amp;M326&amp;$E$2&amp;","&amp;" ",IF(B326&lt;&gt;B325,$E$2&amp;M326&amp;$E$2&amp;",",""))))))&amp;(IF(N326="","",IF(N326&lt;&gt;N325,N326&amp;", ",IF(B326&lt;&gt;B325,N326&amp;", ",""))))&amp;(IF(ISBLANK(O326),"",(IF(O326&lt;&gt;O325,O326&amp;", ",IF(B326&lt;&gt;B325,O326&amp;", ","")))))&amp;(IF(ISBLANK(P326),"",(IF(P326&lt;&gt;P325,P326&amp;", ",IF(B326&lt;&gt;B325,P326&amp;", ",IF(Z326&lt;&gt;Z325,P326&amp;", ",""))))))&amp;(IF(ISBLANK(Q326),"",(IF(Q326&lt;&gt;Q325,Q326&amp;", ",IF(B326&lt;&gt;B325,Q326&amp;", ",IF(Z326&lt;&gt;Z325,Q326&amp;", ",""))))))&amp;(IF(ISBLANK(R326),"",(IF(R326&lt;&gt;R325,R326&amp;"m, ",IF(B326&lt;&gt;B325,R326&amp;"m, ",IF(Z326&lt;&gt;Z325,R326&amp;"m, ",""))))))&amp;IF(ISBLANK(S326),"",(IF(B326&lt;&gt;B325,S326&amp;", ",IF(S326&lt;&gt;S325,IF((Z326=Z325),"same locality "&amp;S326&amp;", ",S326&amp;", "),""))))&amp;(IF(ISBLANK(T326),"",(IF(T326&lt;&gt;T325,IF(ISBLANK(F$2),T326&amp;", ",T326&amp;" "&amp;F$2&amp;", "),(IF(B326&lt;&gt;B325,IF(ISBLANK(F$2),T326&amp;", ",T326&amp;" "&amp;F$2&amp;", "),(IF(Z326&lt;&gt;Z325,IF(ISBLANK(F$2),T326&amp;", ",T326&amp;" "&amp;F$2&amp;", "),IF((U326&lt;&gt;U325)*($G$2="Y"),"same collector, ","")))))))))&amp;(IF(ISBLANK(U326),"",(IF(U326&lt;&gt;U325,U326&amp;", ",(IF(B326&lt;&gt;B325,U326&amp;", ",IF(Z326&lt;&gt;Z325,U326&amp;", ",(IF(T326&lt;&gt;T325,IF((T326&lt;&gt;T325)*($G$2="Y"),"same date, ", ""),IF((T326=T325)*(U326=U325)*(S326&lt;&gt;S325)*($G$2="Y"),"same collector and date, ", ""))))))))))&amp;(IF(ISBLANK(V326),"",V326&amp;", "))&amp;IF((AA326&lt;&gt;AA327)*($H$2="y"),AD326&amp;AE326,IF((AA326&lt;&gt;AA327)*($H$2="m"),AD326&amp;AG326,IF(($H$2&lt;&gt;"m")*($H$2&lt;&gt;"Y"),(IF(F326=0,"",F326&amp;" "&amp;$F$4&amp;" "))&amp;(IF(G326=0,"",G326&amp;" "&amp;$G$4&amp;" "))&amp;(IF(H326=0,"",H326&amp;" "&amp;H$4&amp;" "))&amp;(IF(I326=0,"",I326&amp;" "&amp;$I$4&amp;" "))&amp;(IF(J326=0,"",J326&amp;" "&amp;$J$4&amp;" "))&amp;IF((ISBLANK(C326)),"","("&amp;C326&amp;")"),"")))&amp;IF((B326=B327)*(K326=K327)*(L326=L327)*(M326=M327),IF(($H$2&lt;&gt;"m")*($H$2&lt;&gt;"Y"), ", ", IF((ISNUMBER(FIND(")",AE326))), ", ", "")),IF((B326=B327)*(K326=K327)*(L326=L327),"; ",". ")))</f>
        <v xml:space="preserve">&lt;boldsmallcaps&gt;Holotype: &lt;boldsmallcaps&gt;&lt;boldsmallcaps&gt;Mexico.&lt;boldsmallcaps&gt; &lt;bold&gt;Michoacán:&lt;bold&gt; &lt;italics&gt;6 mi S of Arteaga&lt;italics&gt;, , , [N18.35625°, W102.29199°, 790m], V.F. Lee coll., 9/XI/1987, 1 #ff (CAS 9057614). &lt;boldsmallcaps&gt;Paratypes: &lt;boldsmallcaps&gt;&lt;boldsmallcaps&gt;Mexico.&lt;boldsmallcaps&gt; &lt;bold&gt;Guerrero:&lt;bold&gt; &lt;italics&gt;23 miles S Chilpancigo&lt;italics&gt;, , , [N17.20936°, W99.50272°], V. Roth &amp; W. Gertsch coll., 31/VII/1956, 1 #ff (AMNH IFM-1541); </v>
      </c>
    </row>
    <row r="327" spans="1:34" s="1" customFormat="1" x14ac:dyDescent="0.25">
      <c r="A327" s="3">
        <f t="shared" si="44"/>
        <v>5</v>
      </c>
      <c r="B327" s="53" t="str">
        <f t="shared" si="40"/>
        <v>Kukulcania chingonapt</v>
      </c>
      <c r="C327" s="56" t="s">
        <v>231</v>
      </c>
      <c r="D327" s="57" t="s">
        <v>230</v>
      </c>
      <c r="E327" s="60" t="s">
        <v>134</v>
      </c>
      <c r="F327" s="57">
        <v>0</v>
      </c>
      <c r="G327" s="57">
        <v>2</v>
      </c>
      <c r="H327" s="57">
        <v>0</v>
      </c>
      <c r="I327" s="57"/>
      <c r="J327" s="57"/>
      <c r="K327" s="57" t="s">
        <v>49</v>
      </c>
      <c r="L327" s="57" t="s">
        <v>462</v>
      </c>
      <c r="M327" s="54" t="s">
        <v>466</v>
      </c>
      <c r="N327" s="57" t="s">
        <v>86</v>
      </c>
      <c r="O327" s="57" t="s">
        <v>86</v>
      </c>
      <c r="P327" s="57"/>
      <c r="Q327" s="57" t="s">
        <v>86</v>
      </c>
      <c r="R327" s="57"/>
      <c r="S327" s="54" t="s">
        <v>467</v>
      </c>
      <c r="T327" s="57" t="s">
        <v>468</v>
      </c>
      <c r="U327" s="57" t="s">
        <v>469</v>
      </c>
      <c r="V327" s="57"/>
      <c r="W327" s="57" t="s">
        <v>86</v>
      </c>
      <c r="X327" s="147">
        <f ca="1">IF(ISBLANK(D327),"",IF('order-admin-units'!$I$1&lt;&gt;"y", "", IF((K327="")*(ISBLANK(D327)=FALSE), 'order-admin-units'!$B$1+1, VLOOKUP(K327, ordercountry, 2))))</f>
        <v>2</v>
      </c>
      <c r="Y327" s="147">
        <f ca="1">IF(ISBLANK(D327),"",IF('order-admin-units'!$I$1&lt;&gt;"y", "", IF(L327="", 'order-admin-units'!$B$2+1, VLOOKUP(K327&amp;"@"&amp;L327, orderadmin, 2))))</f>
        <v>16</v>
      </c>
      <c r="Z327" s="147" t="str">
        <f t="shared" si="45"/>
        <v>MexicoGuerrero3 km SE Tuxpán</v>
      </c>
      <c r="AA327" s="147" t="str">
        <f t="shared" si="46"/>
        <v>Kukulcania chingonaptMexicoGuerrero3 km SE Tuxpán[N18.34917°, W99.47861°, 1768m]E.S. Ross3/XI/1976</v>
      </c>
      <c r="AB327" s="147" t="str">
        <f t="shared" si="47"/>
        <v>Kukulcania chingonaptMexicoGuerrero3 km SE Tuxpán[N18.34917°, W99.47861°, 1768m]E.S. Ross3/XI/1976CAS 9060649</v>
      </c>
      <c r="AC327" s="147" t="str">
        <f t="shared" si="41"/>
        <v>Kukulcania chingonaptMexicoGuerrero3 km SE Tuxpán[N18.34917°, W99.47861°, 1768m]E.S. Ross3/XI/1976</v>
      </c>
      <c r="AD327" s="11" t="str">
        <f t="shared" si="42"/>
        <v/>
      </c>
      <c r="AE327" s="11" t="str">
        <f t="array" ref="AE327">IF(ISBLANK(D327),"",IF(OR($H$2="y",$H$2="m"),IF(AA327=AA326,IF(OR(AB327=$AB$4:$AB326)=FALSE,AE326&amp;C327,AE326),"("&amp;C327)&amp;IF(AA327=AA328,IF(OR(AB328=$AB$4:$AB327)=FALSE,", ",""),") "),""))</f>
        <v/>
      </c>
      <c r="AF327" s="11" t="str">
        <f t="shared" si="43"/>
        <v/>
      </c>
      <c r="AG327" s="11" t="str">
        <f t="array" ref="AG327">IF(ISBLANK(D327),"",IF(OR($H$2="y",$H$2="m"),IF(AA327=AA326,IF(OR(AC327=$AC$4:$AC326)=FALSE,AG326&amp;AF327,AG326),"("&amp;AF327)&amp;IF(AA327=AA328,IF(OR(AC328=$AC$4:$AC327)=FALSE,", ",""),") "),""))</f>
        <v/>
      </c>
      <c r="AH327" s="10" t="str">
        <f>IF((ISBLANK(D327)),"",IF(D327=D326,AH326,"")&amp;IF(B326&lt;&gt;B327,((IF(ISBLANK(E327),$D$3&amp;"Non-type material: "&amp;$D$3,$D$3&amp;INDEX('type-categories'!$A$2:$B$100,MATCH(E327,'type-categories'!$A$2:$A$100,0),2)&amp;$D$3))),"")&amp;(IF(K327&lt;&gt;K326,$C$2&amp;K327&amp;$K$3&amp;$C$2&amp;" ",(IF(B327&lt;&gt;B326,$C$2&amp;K327&amp;$K$3&amp;$C$2&amp;" ",""))))&amp;(IF(L327="","",((IF(L327&lt;&gt;L326,$D$2&amp;L327&amp;$L$3&amp;$D$2&amp;" ",IF(B327&lt;&gt;B326,$D$2&amp;L327&amp;$L$3&amp;$D$2&amp;" ",""))))))&amp;(IF(M327="","",((IF(M327&lt;&gt;M326,$E$2&amp;M327&amp;$E$2&amp;","&amp;" ",IF(B327&lt;&gt;B326,$E$2&amp;M327&amp;$E$2&amp;",",""))))))&amp;(IF(N327="","",IF(N327&lt;&gt;N326,N327&amp;", ",IF(B327&lt;&gt;B326,N327&amp;", ",""))))&amp;(IF(ISBLANK(O327),"",(IF(O327&lt;&gt;O326,O327&amp;", ",IF(B327&lt;&gt;B326,O327&amp;", ","")))))&amp;(IF(ISBLANK(P327),"",(IF(P327&lt;&gt;P326,P327&amp;", ",IF(B327&lt;&gt;B326,P327&amp;", ",IF(Z327&lt;&gt;Z326,P327&amp;", ",""))))))&amp;(IF(ISBLANK(Q327),"",(IF(Q327&lt;&gt;Q326,Q327&amp;", ",IF(B327&lt;&gt;B326,Q327&amp;", ",IF(Z327&lt;&gt;Z326,Q327&amp;", ",""))))))&amp;(IF(ISBLANK(R327),"",(IF(R327&lt;&gt;R326,R327&amp;"m, ",IF(B327&lt;&gt;B326,R327&amp;"m, ",IF(Z327&lt;&gt;Z326,R327&amp;"m, ",""))))))&amp;IF(ISBLANK(S327),"",(IF(B327&lt;&gt;B326,S327&amp;", ",IF(S327&lt;&gt;S326,IF((Z327=Z326),"same locality "&amp;S327&amp;", ",S327&amp;", "),""))))&amp;(IF(ISBLANK(T327),"",(IF(T327&lt;&gt;T326,IF(ISBLANK(F$2),T327&amp;", ",T327&amp;" "&amp;F$2&amp;", "),(IF(B327&lt;&gt;B326,IF(ISBLANK(F$2),T327&amp;", ",T327&amp;" "&amp;F$2&amp;", "),(IF(Z327&lt;&gt;Z326,IF(ISBLANK(F$2),T327&amp;", ",T327&amp;" "&amp;F$2&amp;", "),IF((U327&lt;&gt;U326)*($G$2="Y"),"same collector, ","")))))))))&amp;(IF(ISBLANK(U327),"",(IF(U327&lt;&gt;U326,U327&amp;", ",(IF(B327&lt;&gt;B326,U327&amp;", ",IF(Z327&lt;&gt;Z326,U327&amp;", ",(IF(T327&lt;&gt;T326,IF((T327&lt;&gt;T326)*($G$2="Y"),"same date, ", ""),IF((T327=T326)*(U327=U326)*(S327&lt;&gt;S326)*($G$2="Y"),"same collector and date, ", ""))))))))))&amp;(IF(ISBLANK(V327),"",V327&amp;", "))&amp;IF((AA327&lt;&gt;AA328)*($H$2="y"),AD327&amp;AE327,IF((AA327&lt;&gt;AA328)*($H$2="m"),AD327&amp;AG327,IF(($H$2&lt;&gt;"m")*($H$2&lt;&gt;"Y"),(IF(F327=0,"",F327&amp;" "&amp;$F$4&amp;" "))&amp;(IF(G327=0,"",G327&amp;" "&amp;$G$4&amp;" "))&amp;(IF(H327=0,"",H327&amp;" "&amp;H$4&amp;" "))&amp;(IF(I327=0,"",I327&amp;" "&amp;$I$4&amp;" "))&amp;(IF(J327=0,"",J327&amp;" "&amp;$J$4&amp;" "))&amp;IF((ISBLANK(C327)),"","("&amp;C327&amp;")"),"")))&amp;IF((B327=B328)*(K327=K328)*(L327=L328)*(M327=M328),IF(($H$2&lt;&gt;"m")*($H$2&lt;&gt;"Y"), ", ", IF((ISNUMBER(FIND(")",AE327))), ", ", "")),IF((B327=B328)*(K327=K328)*(L327=L328),"; ",". ")))</f>
        <v xml:space="preserve">&lt;boldsmallcaps&gt;Holotype: &lt;boldsmallcaps&gt;&lt;boldsmallcaps&gt;Mexico.&lt;boldsmallcaps&gt; &lt;bold&gt;Michoacán:&lt;bold&gt; &lt;italics&gt;6 mi S of Arteaga&lt;italics&gt;, , , [N18.35625°, W102.29199°, 790m], V.F. Lee coll., 9/XI/1987, 1 #ff (CAS 9057614). &lt;boldsmallcaps&gt;Paratypes: &lt;boldsmallcaps&gt;&lt;boldsmallcaps&gt;Mexico.&lt;boldsmallcaps&gt; &lt;bold&gt;Guerrero:&lt;bold&gt; &lt;italics&gt;23 miles S Chilpancigo&lt;italics&gt;, , , [N17.20936°, W99.50272°], V. Roth &amp; W. Gertsch coll., 31/VII/1956, 1 #ff (AMNH IFM-1541); &lt;italics&gt;3 km SE Tuxpán&lt;italics&gt;, , [N18.34917°, W99.47861°, 1768m], E.S. Ross coll., 3/XI/1976, 2 #ff (CAS 9060649). </v>
      </c>
    </row>
    <row r="328" spans="1:34" s="1" customFormat="1" x14ac:dyDescent="0.25">
      <c r="A328" s="3">
        <f t="shared" si="44"/>
        <v>5</v>
      </c>
      <c r="B328" s="53" t="str">
        <f t="shared" si="40"/>
        <v>Kukulcania chingonapt</v>
      </c>
      <c r="C328" s="57" t="s">
        <v>233</v>
      </c>
      <c r="D328" s="57" t="s">
        <v>230</v>
      </c>
      <c r="E328" s="60" t="s">
        <v>134</v>
      </c>
      <c r="F328" s="57">
        <v>0</v>
      </c>
      <c r="G328" s="57">
        <v>1</v>
      </c>
      <c r="H328" s="57">
        <v>0</v>
      </c>
      <c r="I328" s="57"/>
      <c r="J328" s="57"/>
      <c r="K328" s="57" t="s">
        <v>49</v>
      </c>
      <c r="L328" s="57" t="s">
        <v>50</v>
      </c>
      <c r="M328" s="57" t="s">
        <v>474</v>
      </c>
      <c r="N328" s="64" t="s">
        <v>86</v>
      </c>
      <c r="O328" s="58" t="s">
        <v>86</v>
      </c>
      <c r="P328" s="58"/>
      <c r="Q328" s="58" t="s">
        <v>86</v>
      </c>
      <c r="R328" s="58"/>
      <c r="S328" s="54" t="s">
        <v>475</v>
      </c>
      <c r="T328" s="57" t="s">
        <v>456</v>
      </c>
      <c r="U328" s="57" t="s">
        <v>476</v>
      </c>
      <c r="V328" s="57"/>
      <c r="W328" s="57" t="s">
        <v>86</v>
      </c>
      <c r="X328" s="147">
        <f ca="1">IF(ISBLANK(D328),"",IF('order-admin-units'!$I$1&lt;&gt;"y", "", IF((K328="")*(ISBLANK(D328)=FALSE), 'order-admin-units'!$B$1+1, VLOOKUP(K328, ordercountry, 2))))</f>
        <v>2</v>
      </c>
      <c r="Y328" s="147">
        <f ca="1">IF(ISBLANK(D328),"",IF('order-admin-units'!$I$1&lt;&gt;"y", "", IF(L328="", 'order-admin-units'!$B$2+1, VLOOKUP(K328&amp;"@"&amp;L328, orderadmin, 2))))</f>
        <v>12</v>
      </c>
      <c r="Z328" s="147" t="str">
        <f t="shared" si="45"/>
        <v>MexicoMichoacánTuxpán</v>
      </c>
      <c r="AA328" s="147" t="str">
        <f t="shared" si="46"/>
        <v>Kukulcania chingonaptMexicoMichoacánTuxpán[N19.56839°, W100.46382°, 1829m]S.C. Willians19/VI/1969</v>
      </c>
      <c r="AB328" s="147" t="str">
        <f t="shared" si="47"/>
        <v>Kukulcania chingonaptMexicoMichoacánTuxpán[N19.56839°, W100.46382°, 1829m]S.C. Willians19/VI/1969CAS 9060636</v>
      </c>
      <c r="AC328" s="147" t="str">
        <f t="shared" si="41"/>
        <v>Kukulcania chingonaptMexicoMichoacánTuxpán[N19.56839°, W100.46382°, 1829m]S.C. Willians19/VI/1969</v>
      </c>
      <c r="AD328" s="11" t="str">
        <f t="shared" si="42"/>
        <v/>
      </c>
      <c r="AE328" s="11" t="str">
        <f t="array" ref="AE328">IF(ISBLANK(D328),"",IF(OR($H$2="y",$H$2="m"),IF(AA328=AA327,IF(OR(AB328=$AB$4:$AB327)=FALSE,AE327&amp;C328,AE327),"("&amp;C328)&amp;IF(AA328=AA329,IF(OR(AB329=$AB$4:$AB328)=FALSE,", ",""),") "),""))</f>
        <v/>
      </c>
      <c r="AF328" s="11" t="str">
        <f t="shared" si="43"/>
        <v/>
      </c>
      <c r="AG328" s="11" t="str">
        <f t="array" ref="AG328">IF(ISBLANK(D328),"",IF(OR($H$2="y",$H$2="m"),IF(AA328=AA327,IF(OR(AC328=$AC$4:$AC327)=FALSE,AG327&amp;AF328,AG327),"("&amp;AF328)&amp;IF(AA328=AA329,IF(OR(AC329=$AC$4:$AC328)=FALSE,", ",""),") "),""))</f>
        <v/>
      </c>
      <c r="AH328" s="10" t="str">
        <f>IF((ISBLANK(D328)),"",IF(D328=D327,AH327,"")&amp;IF(B327&lt;&gt;B328,((IF(ISBLANK(E328),$D$3&amp;"Non-type material: "&amp;$D$3,$D$3&amp;INDEX('type-categories'!$A$2:$B$100,MATCH(E328,'type-categories'!$A$2:$A$100,0),2)&amp;$D$3))),"")&amp;(IF(K328&lt;&gt;K327,$C$2&amp;K328&amp;$K$3&amp;$C$2&amp;" ",(IF(B328&lt;&gt;B327,$C$2&amp;K328&amp;$K$3&amp;$C$2&amp;" ",""))))&amp;(IF(L328="","",((IF(L328&lt;&gt;L327,$D$2&amp;L328&amp;$L$3&amp;$D$2&amp;" ",IF(B328&lt;&gt;B327,$D$2&amp;L328&amp;$L$3&amp;$D$2&amp;" ",""))))))&amp;(IF(M328="","",((IF(M328&lt;&gt;M327,$E$2&amp;M328&amp;$E$2&amp;","&amp;" ",IF(B328&lt;&gt;B327,$E$2&amp;M328&amp;$E$2&amp;",",""))))))&amp;(IF(N328="","",IF(N328&lt;&gt;N327,N328&amp;", ",IF(B328&lt;&gt;B327,N328&amp;", ",""))))&amp;(IF(ISBLANK(O328),"",(IF(O328&lt;&gt;O327,O328&amp;", ",IF(B328&lt;&gt;B327,O328&amp;", ","")))))&amp;(IF(ISBLANK(P328),"",(IF(P328&lt;&gt;P327,P328&amp;", ",IF(B328&lt;&gt;B327,P328&amp;", ",IF(Z328&lt;&gt;Z327,P328&amp;", ",""))))))&amp;(IF(ISBLANK(Q328),"",(IF(Q328&lt;&gt;Q327,Q328&amp;", ",IF(B328&lt;&gt;B327,Q328&amp;", ",IF(Z328&lt;&gt;Z327,Q328&amp;", ",""))))))&amp;(IF(ISBLANK(R328),"",(IF(R328&lt;&gt;R327,R328&amp;"m, ",IF(B328&lt;&gt;B327,R328&amp;"m, ",IF(Z328&lt;&gt;Z327,R328&amp;"m, ",""))))))&amp;IF(ISBLANK(S328),"",(IF(B328&lt;&gt;B327,S328&amp;", ",IF(S328&lt;&gt;S327,IF((Z328=Z327),"same locality "&amp;S328&amp;", ",S328&amp;", "),""))))&amp;(IF(ISBLANK(T328),"",(IF(T328&lt;&gt;T327,IF(ISBLANK(F$2),T328&amp;", ",T328&amp;" "&amp;F$2&amp;", "),(IF(B328&lt;&gt;B327,IF(ISBLANK(F$2),T328&amp;", ",T328&amp;" "&amp;F$2&amp;", "),(IF(Z328&lt;&gt;Z327,IF(ISBLANK(F$2),T328&amp;", ",T328&amp;" "&amp;F$2&amp;", "),IF((U328&lt;&gt;U327)*($G$2="Y"),"same collector, ","")))))))))&amp;(IF(ISBLANK(U328),"",(IF(U328&lt;&gt;U327,U328&amp;", ",(IF(B328&lt;&gt;B327,U328&amp;", ",IF(Z328&lt;&gt;Z327,U328&amp;", ",(IF(T328&lt;&gt;T327,IF((T328&lt;&gt;T327)*($G$2="Y"),"same date, ", ""),IF((T328=T327)*(U328=U327)*(S328&lt;&gt;S327)*($G$2="Y"),"same collector and date, ", ""))))))))))&amp;(IF(ISBLANK(V328),"",V328&amp;", "))&amp;IF((AA328&lt;&gt;AA329)*($H$2="y"),AD328&amp;AE328,IF((AA328&lt;&gt;AA329)*($H$2="m"),AD328&amp;AG328,IF(($H$2&lt;&gt;"m")*($H$2&lt;&gt;"Y"),(IF(F328=0,"",F328&amp;" "&amp;$F$4&amp;" "))&amp;(IF(G328=0,"",G328&amp;" "&amp;$G$4&amp;" "))&amp;(IF(H328=0,"",H328&amp;" "&amp;H$4&amp;" "))&amp;(IF(I328=0,"",I328&amp;" "&amp;$I$4&amp;" "))&amp;(IF(J328=0,"",J328&amp;" "&amp;$J$4&amp;" "))&amp;IF((ISBLANK(C328)),"","("&amp;C328&amp;")"),"")))&amp;IF((B328=B329)*(K328=K329)*(L328=L329)*(M328=M329),IF(($H$2&lt;&gt;"m")*($H$2&lt;&gt;"Y"), ", ", IF((ISNUMBER(FIND(")",AE328))), ", ", "")),IF((B328=B329)*(K328=K329)*(L328=L329),"; ",". ")))</f>
        <v xml:space="preserve">&lt;boldsmallcaps&gt;Holotype: &lt;boldsmallcaps&gt;&lt;boldsmallcaps&gt;Mexico.&lt;boldsmallcaps&gt; &lt;bold&gt;Michoacán:&lt;bold&gt; &lt;italics&gt;6 mi S of Arteaga&lt;italics&gt;, , , [N18.35625°, W102.29199°, 790m], V.F. Lee coll., 9/XI/1987, 1 #ff (CAS 9057614). &lt;boldsmallcaps&gt;Paratypes: &lt;boldsmallcaps&gt;&lt;boldsmallcaps&gt;Mexico.&lt;boldsmallcaps&gt; &lt;bold&gt;Guerrero:&lt;bold&gt; &lt;italics&gt;23 miles S Chilpancigo&lt;italics&gt;, , , [N17.20936°, W99.50272°], V. Roth &amp; W. Gertsch coll., 31/VII/1956, 1 #ff (AMNH IFM-1541); &lt;italics&gt;3 km SE Tuxpán&lt;italics&gt;, , [N18.34917°, W99.47861°, 1768m], E.S. Ross coll., 3/XI/1976, 2 #ff (CAS 9060649). &lt;bold&gt;Michoacán:&lt;bold&gt; &lt;italics&gt;Tuxpán&lt;italics&gt;, , [N19.56839°, W100.46382°, 1829m], S.C. Willians coll., 19/VI/1969, 1 #ff (CAS 9060636). </v>
      </c>
    </row>
    <row r="329" spans="1:34" s="1" customFormat="1" x14ac:dyDescent="0.25">
      <c r="A329" s="3">
        <f t="shared" si="44"/>
        <v>5</v>
      </c>
      <c r="B329" s="53" t="str">
        <f t="shared" ref="B329:B392" si="48">D329&amp;E329</f>
        <v>Kukulcania chingona</v>
      </c>
      <c r="C329" s="57" t="s">
        <v>365</v>
      </c>
      <c r="D329" s="57" t="s">
        <v>230</v>
      </c>
      <c r="E329" s="57"/>
      <c r="F329" s="57">
        <v>0</v>
      </c>
      <c r="G329" s="57">
        <v>1</v>
      </c>
      <c r="H329" s="57">
        <v>0</v>
      </c>
      <c r="I329" s="57"/>
      <c r="J329" s="57"/>
      <c r="K329" s="57" t="s">
        <v>49</v>
      </c>
      <c r="L329" s="57" t="s">
        <v>51</v>
      </c>
      <c r="M329" s="54" t="s">
        <v>1454</v>
      </c>
      <c r="N329" s="57" t="s">
        <v>86</v>
      </c>
      <c r="O329" s="58" t="s">
        <v>86</v>
      </c>
      <c r="P329" s="58"/>
      <c r="Q329" s="58" t="s">
        <v>86</v>
      </c>
      <c r="R329" s="58"/>
      <c r="S329" s="54" t="s">
        <v>1455</v>
      </c>
      <c r="T329" s="57" t="s">
        <v>58</v>
      </c>
      <c r="U329" s="57" t="s">
        <v>1456</v>
      </c>
      <c r="V329" s="57"/>
      <c r="W329" s="57" t="s">
        <v>78</v>
      </c>
      <c r="X329" s="147">
        <f ca="1">IF(ISBLANK(D329),"",IF('order-admin-units'!$I$1&lt;&gt;"y", "", IF((K329="")*(ISBLANK(D329)=FALSE), 'order-admin-units'!$B$1+1, VLOOKUP(K329, ordercountry, 2))))</f>
        <v>2</v>
      </c>
      <c r="Y329" s="147">
        <f ca="1">IF(ISBLANK(D329),"",IF('order-admin-units'!$I$1&lt;&gt;"y", "", IF(L329="", 'order-admin-units'!$B$2+1, VLOOKUP(K329&amp;"@"&amp;L329, orderadmin, 2))))</f>
        <v>11</v>
      </c>
      <c r="Z329" s="147" t="str">
        <f t="shared" si="45"/>
        <v>MexicoNayarit5 mi NE San Blas</v>
      </c>
      <c r="AA329" s="147" t="str">
        <f t="shared" si="46"/>
        <v>Kukulcania chingonaMexicoNayarit5 mi NE San Blas(N21.34°, W105.12°)W.J. Gertsch &amp; W. Ivie14/V/1963</v>
      </c>
      <c r="AB329" s="147" t="str">
        <f t="shared" si="47"/>
        <v>Kukulcania chingonaMexicoNayarit5 mi NE San Blas(N21.34°, W105.12°)W.J. Gertsch &amp; W. Ivie14/V/1963AMNH IFM-1636</v>
      </c>
      <c r="AC329" s="147" t="str">
        <f t="shared" si="41"/>
        <v>Kukulcania chingonaMexicoNayarit5 mi NE San Blas(N21.34°, W105.12°)W.J. Gertsch &amp; W. Ivie14/V/1963</v>
      </c>
      <c r="AD329" s="11" t="str">
        <f t="shared" si="42"/>
        <v/>
      </c>
      <c r="AE329" s="11" t="str">
        <f t="array" ref="AE329">IF(ISBLANK(D329),"",IF(OR($H$2="y",$H$2="m"),IF(AA329=AA328,IF(OR(AB329=$AB$4:$AB328)=FALSE,AE328&amp;C329,AE328),"("&amp;C329)&amp;IF(AA329=AA330,IF(OR(AB330=$AB$4:$AB329)=FALSE,", ",""),") "),""))</f>
        <v/>
      </c>
      <c r="AF329" s="11" t="str">
        <f t="shared" si="43"/>
        <v/>
      </c>
      <c r="AG329" s="11" t="str">
        <f t="array" ref="AG329">IF(ISBLANK(D329),"",IF(OR($H$2="y",$H$2="m"),IF(AA329=AA328,IF(OR(AC329=$AC$4:$AC328)=FALSE,AG328&amp;AF329,AG328),"("&amp;AF329)&amp;IF(AA329=AA330,IF(OR(AC330=$AC$4:$AC329)=FALSE,", ",""),") "),""))</f>
        <v/>
      </c>
      <c r="AH329" s="10" t="str">
        <f>IF((ISBLANK(D329)),"",IF(D329=D328,AH328,"")&amp;IF(B328&lt;&gt;B329,((IF(ISBLANK(E329),$D$3&amp;"Non-type material: "&amp;$D$3,$D$3&amp;INDEX('type-categories'!$A$2:$B$100,MATCH(E329,'type-categories'!$A$2:$A$100,0),2)&amp;$D$3))),"")&amp;(IF(K329&lt;&gt;K328,$C$2&amp;K329&amp;$K$3&amp;$C$2&amp;" ",(IF(B329&lt;&gt;B328,$C$2&amp;K329&amp;$K$3&amp;$C$2&amp;" ",""))))&amp;(IF(L329="","",((IF(L329&lt;&gt;L328,$D$2&amp;L329&amp;$L$3&amp;$D$2&amp;" ",IF(B329&lt;&gt;B328,$D$2&amp;L329&amp;$L$3&amp;$D$2&amp;" ",""))))))&amp;(IF(M329="","",((IF(M329&lt;&gt;M328,$E$2&amp;M329&amp;$E$2&amp;","&amp;" ",IF(B329&lt;&gt;B328,$E$2&amp;M329&amp;$E$2&amp;",",""))))))&amp;(IF(N329="","",IF(N329&lt;&gt;N328,N329&amp;", ",IF(B329&lt;&gt;B328,N329&amp;", ",""))))&amp;(IF(ISBLANK(O329),"",(IF(O329&lt;&gt;O328,O329&amp;", ",IF(B329&lt;&gt;B328,O329&amp;", ","")))))&amp;(IF(ISBLANK(P329),"",(IF(P329&lt;&gt;P328,P329&amp;", ",IF(B329&lt;&gt;B328,P329&amp;", ",IF(Z329&lt;&gt;Z328,P329&amp;", ",""))))))&amp;(IF(ISBLANK(Q329),"",(IF(Q329&lt;&gt;Q328,Q329&amp;", ",IF(B329&lt;&gt;B328,Q329&amp;", ",IF(Z329&lt;&gt;Z328,Q329&amp;", ",""))))))&amp;(IF(ISBLANK(R329),"",(IF(R329&lt;&gt;R328,R329&amp;"m, ",IF(B329&lt;&gt;B328,R329&amp;"m, ",IF(Z329&lt;&gt;Z328,R329&amp;"m, ",""))))))&amp;IF(ISBLANK(S329),"",(IF(B329&lt;&gt;B328,S329&amp;", ",IF(S329&lt;&gt;S328,IF((Z329=Z328),"same locality "&amp;S329&amp;", ",S329&amp;", "),""))))&amp;(IF(ISBLANK(T329),"",(IF(T329&lt;&gt;T328,IF(ISBLANK(F$2),T329&amp;", ",T329&amp;" "&amp;F$2&amp;", "),(IF(B329&lt;&gt;B328,IF(ISBLANK(F$2),T329&amp;", ",T329&amp;" "&amp;F$2&amp;", "),(IF(Z329&lt;&gt;Z328,IF(ISBLANK(F$2),T329&amp;", ",T329&amp;" "&amp;F$2&amp;", "),IF((U329&lt;&gt;U328)*($G$2="Y"),"same collector, ","")))))))))&amp;(IF(ISBLANK(U329),"",(IF(U329&lt;&gt;U328,U329&amp;", ",(IF(B329&lt;&gt;B328,U329&amp;", ",IF(Z329&lt;&gt;Z328,U329&amp;", ",(IF(T329&lt;&gt;T328,IF((T329&lt;&gt;T328)*($G$2="Y"),"same date, ", ""),IF((T329=T328)*(U329=U328)*(S329&lt;&gt;S328)*($G$2="Y"),"same collector and date, ", ""))))))))))&amp;(IF(ISBLANK(V329),"",V329&amp;", "))&amp;IF((AA329&lt;&gt;AA330)*($H$2="y"),AD329&amp;AE329,IF((AA329&lt;&gt;AA330)*($H$2="m"),AD329&amp;AG329,IF(($H$2&lt;&gt;"m")*($H$2&lt;&gt;"Y"),(IF(F329=0,"",F329&amp;" "&amp;$F$4&amp;" "))&amp;(IF(G329=0,"",G329&amp;" "&amp;$G$4&amp;" "))&amp;(IF(H329=0,"",H329&amp;" "&amp;H$4&amp;" "))&amp;(IF(I329=0,"",I329&amp;" "&amp;$I$4&amp;" "))&amp;(IF(J329=0,"",J329&amp;" "&amp;$J$4&amp;" "))&amp;IF((ISBLANK(C329)),"","("&amp;C329&amp;")"),"")))&amp;IF((B329=B330)*(K329=K330)*(L329=L330)*(M329=M330),IF(($H$2&lt;&gt;"m")*($H$2&lt;&gt;"Y"), ", ", IF((ISNUMBER(FIND(")",AE329))), ", ", "")),IF((B329=B330)*(K329=K330)*(L329=L330),"; ",". ")))</f>
        <v xml:space="preserve">&lt;boldsmallcaps&gt;Holotype: &lt;boldsmallcaps&gt;&lt;boldsmallcaps&gt;Mexico.&lt;boldsmallcaps&gt; &lt;bold&gt;Michoacán:&lt;bold&gt; &lt;italics&gt;6 mi S of Arteaga&lt;italics&gt;, , , [N18.35625°, W102.29199°, 790m], V.F. Lee coll., 9/XI/1987, 1 #ff (CAS 9057614). &lt;boldsmallcaps&gt;Paratypes: &lt;boldsmallcaps&gt;&lt;boldsmallcaps&gt;Mexico.&lt;boldsmallcaps&gt; &lt;bold&gt;Guerrero:&lt;bold&gt; &lt;italics&gt;23 miles S Chilpancigo&lt;italics&gt;, , , [N17.20936°, W99.50272°], V. Roth &amp; W. Gertsch coll., 31/VII/1956, 1 #ff (AMNH IFM-1541); &lt;italics&gt;3 km SE Tuxpán&lt;italics&gt;, , [N18.34917°, W99.47861°, 1768m], E.S. Ross coll., 3/XI/1976, 2 #ff (CAS 9060649). &lt;bold&gt;Michoacán:&lt;bold&gt; &lt;italics&gt;Tuxpán&lt;italics&gt;, , [N19.56839°, W100.46382°, 1829m], S.C. Willians coll., 19/VI/1969, 1 #ff (CAS 9060636). &lt;boldsmallcaps&gt;Non-type material: &lt;boldsmallcaps&gt;&lt;boldsmallcaps&gt;Mexico.&lt;boldsmallcaps&gt; &lt;bold&gt;Nayarit:&lt;bold&gt; &lt;italics&gt;5 mi NE San Blas&lt;italics&gt;, , , (N21.34°, W105.12°), W.J. Gertsch &amp; W. Ivie coll., 14/V/1963, 1 #ff (AMNH IFM-1636). </v>
      </c>
    </row>
    <row r="330" spans="1:34" s="1" customFormat="1" x14ac:dyDescent="0.25">
      <c r="A330" s="3">
        <f t="shared" si="44"/>
        <v>6</v>
      </c>
      <c r="B330" s="53" t="str">
        <f t="shared" si="48"/>
        <v>Kukulcania cochimiht</v>
      </c>
      <c r="C330" s="57" t="s">
        <v>236</v>
      </c>
      <c r="D330" s="57" t="s">
        <v>235</v>
      </c>
      <c r="E330" s="57" t="s">
        <v>133</v>
      </c>
      <c r="F330" s="57">
        <v>1</v>
      </c>
      <c r="G330" s="57">
        <v>0</v>
      </c>
      <c r="H330" s="57">
        <v>2</v>
      </c>
      <c r="I330" s="57"/>
      <c r="J330" s="57"/>
      <c r="K330" s="57" t="s">
        <v>49</v>
      </c>
      <c r="L330" s="57" t="s">
        <v>383</v>
      </c>
      <c r="M330" s="54" t="s">
        <v>479</v>
      </c>
      <c r="N330" s="57" t="s">
        <v>86</v>
      </c>
      <c r="O330" s="58" t="s">
        <v>86</v>
      </c>
      <c r="P330" s="58" t="s">
        <v>480</v>
      </c>
      <c r="Q330" s="58" t="s">
        <v>86</v>
      </c>
      <c r="R330" s="58"/>
      <c r="S330" s="54" t="s">
        <v>481</v>
      </c>
      <c r="T330" s="57" t="s">
        <v>396</v>
      </c>
      <c r="U330" s="57" t="s">
        <v>482</v>
      </c>
      <c r="V330" s="57"/>
      <c r="W330" s="57" t="s">
        <v>86</v>
      </c>
      <c r="X330" s="147">
        <f ca="1">IF(ISBLANK(D330),"",IF('order-admin-units'!$I$1&lt;&gt;"y", "", IF((K330="")*(ISBLANK(D330)=FALSE), 'order-admin-units'!$B$1+1, VLOOKUP(K330, ordercountry, 2))))</f>
        <v>2</v>
      </c>
      <c r="Y330" s="147">
        <f ca="1">IF(ISBLANK(D330),"",IF('order-admin-units'!$I$1&lt;&gt;"y", "", IF(L330="", 'order-admin-units'!$B$2+1, VLOOKUP(K330&amp;"@"&amp;L330, orderadmin, 2))))</f>
        <v>1</v>
      </c>
      <c r="Z330" s="147" t="str">
        <f t="shared" si="45"/>
        <v>MexicoBaja CaliforniaBahía de Los Angeles</v>
      </c>
      <c r="AA330" s="147" t="str">
        <f t="shared" si="46"/>
        <v>Kukulcania cochimihtMexicoBaja CaliforniaBahía de Los Angelesin building[N28.95192°, W113.56243°]V. Roth15/I/1965</v>
      </c>
      <c r="AB330" s="147" t="str">
        <f t="shared" si="47"/>
        <v>Kukulcania cochimihtMexicoBaja CaliforniaBahía de Los Angelesin building[N28.95192°, W113.56243°]V. Roth15/I/1965AMNH IFM-1594</v>
      </c>
      <c r="AC330" s="147" t="str">
        <f t="shared" si="41"/>
        <v>Kukulcania cochimihtMexicoBaja CaliforniaBahía de Los Angelesin building[N28.95192°, W113.56243°]V. Roth15/I/1965</v>
      </c>
      <c r="AD330" s="11" t="str">
        <f t="shared" si="42"/>
        <v/>
      </c>
      <c r="AE330" s="11" t="str">
        <f t="array" ref="AE330">IF(ISBLANK(D330),"",IF(OR($H$2="y",$H$2="m"),IF(AA330=AA329,IF(OR(AB330=$AB$4:$AB329)=FALSE,AE329&amp;C330,AE329),"("&amp;C330)&amp;IF(AA330=AA331,IF(OR(AB331=$AB$4:$AB330)=FALSE,", ",""),") "),""))</f>
        <v/>
      </c>
      <c r="AF330" s="11" t="str">
        <f t="shared" si="43"/>
        <v/>
      </c>
      <c r="AG330" s="11" t="str">
        <f t="array" ref="AG330">IF(ISBLANK(D330),"",IF(OR($H$2="y",$H$2="m"),IF(AA330=AA329,IF(OR(AC330=$AC$4:$AC329)=FALSE,AG329&amp;AF330,AG329),"("&amp;AF330)&amp;IF(AA330=AA331,IF(OR(AC331=$AC$4:$AC330)=FALSE,", ",""),") "),""))</f>
        <v/>
      </c>
      <c r="AH330" s="10" t="str">
        <f>IF((ISBLANK(D330)),"",IF(D330=D329,AH329,"")&amp;IF(B329&lt;&gt;B330,((IF(ISBLANK(E330),$D$3&amp;"Non-type material: "&amp;$D$3,$D$3&amp;INDEX('type-categories'!$A$2:$B$100,MATCH(E330,'type-categories'!$A$2:$A$100,0),2)&amp;$D$3))),"")&amp;(IF(K330&lt;&gt;K329,$C$2&amp;K330&amp;$K$3&amp;$C$2&amp;" ",(IF(B330&lt;&gt;B329,$C$2&amp;K330&amp;$K$3&amp;$C$2&amp;" ",""))))&amp;(IF(L330="","",((IF(L330&lt;&gt;L329,$D$2&amp;L330&amp;$L$3&amp;$D$2&amp;" ",IF(B330&lt;&gt;B329,$D$2&amp;L330&amp;$L$3&amp;$D$2&amp;" ",""))))))&amp;(IF(M330="","",((IF(M330&lt;&gt;M329,$E$2&amp;M330&amp;$E$2&amp;","&amp;" ",IF(B330&lt;&gt;B329,$E$2&amp;M330&amp;$E$2&amp;",",""))))))&amp;(IF(N330="","",IF(N330&lt;&gt;N329,N330&amp;", ",IF(B330&lt;&gt;B329,N330&amp;", ",""))))&amp;(IF(ISBLANK(O330),"",(IF(O330&lt;&gt;O329,O330&amp;", ",IF(B330&lt;&gt;B329,O330&amp;", ","")))))&amp;(IF(ISBLANK(P330),"",(IF(P330&lt;&gt;P329,P330&amp;", ",IF(B330&lt;&gt;B329,P330&amp;", ",IF(Z330&lt;&gt;Z329,P330&amp;", ",""))))))&amp;(IF(ISBLANK(Q330),"",(IF(Q330&lt;&gt;Q329,Q330&amp;", ",IF(B330&lt;&gt;B329,Q330&amp;", ",IF(Z330&lt;&gt;Z329,Q330&amp;", ",""))))))&amp;(IF(ISBLANK(R330),"",(IF(R330&lt;&gt;R329,R330&amp;"m, ",IF(B330&lt;&gt;B329,R330&amp;"m, ",IF(Z330&lt;&gt;Z329,R330&amp;"m, ",""))))))&amp;IF(ISBLANK(S330),"",(IF(B330&lt;&gt;B329,S330&amp;", ",IF(S330&lt;&gt;S329,IF((Z330=Z329),"same locality "&amp;S330&amp;", ",S330&amp;", "),""))))&amp;(IF(ISBLANK(T330),"",(IF(T330&lt;&gt;T329,IF(ISBLANK(F$2),T330&amp;", ",T330&amp;" "&amp;F$2&amp;", "),(IF(B330&lt;&gt;B329,IF(ISBLANK(F$2),T330&amp;", ",T330&amp;" "&amp;F$2&amp;", "),(IF(Z330&lt;&gt;Z329,IF(ISBLANK(F$2),T330&amp;", ",T330&amp;" "&amp;F$2&amp;", "),IF((U330&lt;&gt;U329)*($G$2="Y"),"same collector, ","")))))))))&amp;(IF(ISBLANK(U330),"",(IF(U330&lt;&gt;U329,U330&amp;", ",(IF(B330&lt;&gt;B329,U330&amp;", ",IF(Z330&lt;&gt;Z329,U330&amp;", ",(IF(T330&lt;&gt;T329,IF((T330&lt;&gt;T329)*($G$2="Y"),"same date, ", ""),IF((T330=T329)*(U330=U329)*(S330&lt;&gt;S329)*($G$2="Y"),"same collector and date, ", ""))))))))))&amp;(IF(ISBLANK(V330),"",V330&amp;", "))&amp;IF((AA330&lt;&gt;AA331)*($H$2="y"),AD330&amp;AE330,IF((AA330&lt;&gt;AA331)*($H$2="m"),AD330&amp;AG330,IF(($H$2&lt;&gt;"m")*($H$2&lt;&gt;"Y"),(IF(F330=0,"",F330&amp;" "&amp;$F$4&amp;" "))&amp;(IF(G330=0,"",G330&amp;" "&amp;$G$4&amp;" "))&amp;(IF(H330=0,"",H330&amp;" "&amp;H$4&amp;" "))&amp;(IF(I330=0,"",I330&amp;" "&amp;$I$4&amp;" "))&amp;(IF(J330=0,"",J330&amp;" "&amp;$J$4&amp;" "))&amp;IF((ISBLANK(C330)),"","("&amp;C330&amp;")"),"")))&amp;IF((B330=B331)*(K330=K331)*(L330=L331)*(M330=M331),IF(($H$2&lt;&gt;"m")*($H$2&lt;&gt;"Y"), ", ", IF((ISNUMBER(FIND(")",AE330))), ", ", "")),IF((B330=B331)*(K330=K331)*(L330=L331),"; ",". ")))</f>
        <v xml:space="preserve">&lt;boldsmallcaps&gt;Holotype: &lt;boldsmallcaps&gt;&lt;boldsmallcaps&gt;Mexico.&lt;boldsmallcaps&gt; &lt;bold&gt;Baja California:&lt;bold&gt; &lt;italics&gt;Bahía de Los Angeles&lt;italics&gt;, , in building, , [N28.95192°, W113.56243°], V. Roth coll., 15/I/1965, 1 #m 2 imm. (AMNH IFM-1594). </v>
      </c>
    </row>
    <row r="331" spans="1:34" s="1" customFormat="1" x14ac:dyDescent="0.25">
      <c r="A331" s="3">
        <f t="shared" si="44"/>
        <v>6</v>
      </c>
      <c r="B331" s="53" t="str">
        <f t="shared" si="48"/>
        <v>Kukulcania cochimipt</v>
      </c>
      <c r="C331" s="54" t="s">
        <v>240</v>
      </c>
      <c r="D331" s="55" t="s">
        <v>235</v>
      </c>
      <c r="E331" s="55" t="s">
        <v>134</v>
      </c>
      <c r="F331" s="54">
        <v>0</v>
      </c>
      <c r="G331" s="54">
        <v>5</v>
      </c>
      <c r="H331" s="54">
        <v>3</v>
      </c>
      <c r="I331" s="54"/>
      <c r="J331" s="54"/>
      <c r="K331" s="54" t="s">
        <v>49</v>
      </c>
      <c r="L331" s="54" t="s">
        <v>395</v>
      </c>
      <c r="M331" s="54" t="s">
        <v>499</v>
      </c>
      <c r="N331" s="54" t="s">
        <v>86</v>
      </c>
      <c r="O331" s="54" t="s">
        <v>86</v>
      </c>
      <c r="P331" s="54"/>
      <c r="Q331" s="54" t="s">
        <v>500</v>
      </c>
      <c r="R331" s="54"/>
      <c r="S331" s="54" t="s">
        <v>501</v>
      </c>
      <c r="T331" s="54" t="s">
        <v>485</v>
      </c>
      <c r="U331" s="54" t="s">
        <v>502</v>
      </c>
      <c r="V331" s="54"/>
      <c r="W331" s="54" t="s">
        <v>86</v>
      </c>
      <c r="X331" s="147">
        <f ca="1">IF(ISBLANK(D331),"",IF('order-admin-units'!$I$1&lt;&gt;"y", "", IF((K331="")*(ISBLANK(D331)=FALSE), 'order-admin-units'!$B$1+1, VLOOKUP(K331, ordercountry, 2))))</f>
        <v>2</v>
      </c>
      <c r="Y331" s="147">
        <f ca="1">IF(ISBLANK(D331),"",IF('order-admin-units'!$I$1&lt;&gt;"y", "", IF(L331="", 'order-admin-units'!$B$2+1, VLOOKUP(K331&amp;"@"&amp;L331, orderadmin, 2))))</f>
        <v>7</v>
      </c>
      <c r="Z331" s="147" t="str">
        <f t="shared" si="45"/>
        <v>MexicoBaja California SurIsla San José</v>
      </c>
      <c r="AA331" s="147" t="str">
        <f t="shared" si="46"/>
        <v>Kukulcania cochimiptMexicoBaja California SurIsla San Josénight collecting[N24.97103°, W110.62881°]B. Firstman25/III/1953</v>
      </c>
      <c r="AB331" s="147" t="str">
        <f t="shared" si="47"/>
        <v>Kukulcania cochimiptMexicoBaja California SurIsla San Josénight collecting[N24.97103°, W110.62881°]B. Firstman25/III/1953AMNH IFM-1635</v>
      </c>
      <c r="AC331" s="147" t="str">
        <f t="shared" si="41"/>
        <v>Kukulcania cochimiptMexicoBaja California SurIsla San Josénight collecting[N24.97103°, W110.62881°]B. Firstman25/III/1953</v>
      </c>
      <c r="AD331" s="11" t="str">
        <f t="shared" si="42"/>
        <v/>
      </c>
      <c r="AE331" s="11" t="str">
        <f t="array" ref="AE331">IF(ISBLANK(D331),"",IF(OR($H$2="y",$H$2="m"),IF(AA331=AA330,IF(OR(AB331=$AB$4:$AB330)=FALSE,AE330&amp;C331,AE330),"("&amp;C331)&amp;IF(AA331=AA332,IF(OR(AB332=$AB$4:$AB331)=FALSE,", ",""),") "),""))</f>
        <v/>
      </c>
      <c r="AF331" s="11" t="str">
        <f t="shared" si="43"/>
        <v/>
      </c>
      <c r="AG331" s="11" t="str">
        <f t="array" ref="AG331">IF(ISBLANK(D331),"",IF(OR($H$2="y",$H$2="m"),IF(AA331=AA330,IF(OR(AC331=$AC$4:$AC330)=FALSE,AG330&amp;AF331,AG330),"("&amp;AF331)&amp;IF(AA331=AA332,IF(OR(AC332=$AC$4:$AC331)=FALSE,", ",""),") "),""))</f>
        <v/>
      </c>
      <c r="AH331" s="10" t="str">
        <f>IF((ISBLANK(D331)),"",IF(D331=D330,AH330,"")&amp;IF(B330&lt;&gt;B331,((IF(ISBLANK(E331),$D$3&amp;"Non-type material: "&amp;$D$3,$D$3&amp;INDEX('type-categories'!$A$2:$B$100,MATCH(E331,'type-categories'!$A$2:$A$100,0),2)&amp;$D$3))),"")&amp;(IF(K331&lt;&gt;K330,$C$2&amp;K331&amp;$K$3&amp;$C$2&amp;" ",(IF(B331&lt;&gt;B330,$C$2&amp;K331&amp;$K$3&amp;$C$2&amp;" ",""))))&amp;(IF(L331="","",((IF(L331&lt;&gt;L330,$D$2&amp;L331&amp;$L$3&amp;$D$2&amp;" ",IF(B331&lt;&gt;B330,$D$2&amp;L331&amp;$L$3&amp;$D$2&amp;" ",""))))))&amp;(IF(M331="","",((IF(M331&lt;&gt;M330,$E$2&amp;M331&amp;$E$2&amp;","&amp;" ",IF(B331&lt;&gt;B330,$E$2&amp;M331&amp;$E$2&amp;",",""))))))&amp;(IF(N331="","",IF(N331&lt;&gt;N330,N331&amp;", ",IF(B331&lt;&gt;B330,N331&amp;", ",""))))&amp;(IF(ISBLANK(O331),"",(IF(O331&lt;&gt;O330,O331&amp;", ",IF(B331&lt;&gt;B330,O331&amp;", ","")))))&amp;(IF(ISBLANK(P331),"",(IF(P331&lt;&gt;P330,P331&amp;", ",IF(B331&lt;&gt;B330,P331&amp;", ",IF(Z331&lt;&gt;Z330,P331&amp;", ",""))))))&amp;(IF(ISBLANK(Q331),"",(IF(Q331&lt;&gt;Q330,Q331&amp;", ",IF(B331&lt;&gt;B330,Q331&amp;", ",IF(Z331&lt;&gt;Z330,Q331&amp;", ",""))))))&amp;(IF(ISBLANK(R331),"",(IF(R331&lt;&gt;R330,R331&amp;"m, ",IF(B331&lt;&gt;B330,R331&amp;"m, ",IF(Z331&lt;&gt;Z330,R331&amp;"m, ",""))))))&amp;IF(ISBLANK(S331),"",(IF(B331&lt;&gt;B330,S331&amp;", ",IF(S331&lt;&gt;S330,IF((Z331=Z330),"same locality "&amp;S331&amp;", ",S331&amp;", "),""))))&amp;(IF(ISBLANK(T331),"",(IF(T331&lt;&gt;T330,IF(ISBLANK(F$2),T331&amp;", ",T331&amp;" "&amp;F$2&amp;", "),(IF(B331&lt;&gt;B330,IF(ISBLANK(F$2),T331&amp;", ",T331&amp;" "&amp;F$2&amp;", "),(IF(Z331&lt;&gt;Z330,IF(ISBLANK(F$2),T331&amp;", ",T331&amp;" "&amp;F$2&amp;", "),IF((U331&lt;&gt;U330)*($G$2="Y"),"same collector, ","")))))))))&amp;(IF(ISBLANK(U331),"",(IF(U331&lt;&gt;U330,U331&amp;", ",(IF(B331&lt;&gt;B330,U331&amp;", ",IF(Z331&lt;&gt;Z330,U331&amp;", ",(IF(T331&lt;&gt;T330,IF((T331&lt;&gt;T330)*($G$2="Y"),"same date, ", ""),IF((T331=T330)*(U331=U330)*(S331&lt;&gt;S330)*($G$2="Y"),"same collector and date, ", ""))))))))))&amp;(IF(ISBLANK(V331),"",V331&amp;", "))&amp;IF((AA331&lt;&gt;AA332)*($H$2="y"),AD331&amp;AE331,IF((AA331&lt;&gt;AA332)*($H$2="m"),AD331&amp;AG331,IF(($H$2&lt;&gt;"m")*($H$2&lt;&gt;"Y"),(IF(F331=0,"",F331&amp;" "&amp;$F$4&amp;" "))&amp;(IF(G331=0,"",G331&amp;" "&amp;$G$4&amp;" "))&amp;(IF(H331=0,"",H331&amp;" "&amp;H$4&amp;" "))&amp;(IF(I331=0,"",I331&amp;" "&amp;$I$4&amp;" "))&amp;(IF(J331=0,"",J331&amp;" "&amp;$J$4&amp;" "))&amp;IF((ISBLANK(C331)),"","("&amp;C331&amp;")"),"")))&amp;IF((B331=B332)*(K331=K332)*(L331=L332)*(M331=M332),IF(($H$2&lt;&gt;"m")*($H$2&lt;&gt;"Y"), ", ", IF((ISNUMBER(FIND(")",AE331))), ", ", "")),IF((B331=B332)*(K331=K332)*(L331=L332),";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v>
      </c>
    </row>
    <row r="332" spans="1:34" s="1" customFormat="1" x14ac:dyDescent="0.25">
      <c r="A332" s="3">
        <f t="shared" si="44"/>
        <v>6</v>
      </c>
      <c r="B332" s="53" t="str">
        <f t="shared" si="48"/>
        <v>Kukulcania cochimipt</v>
      </c>
      <c r="C332" s="54" t="s">
        <v>205</v>
      </c>
      <c r="D332" s="55" t="s">
        <v>235</v>
      </c>
      <c r="E332" s="55" t="s">
        <v>134</v>
      </c>
      <c r="F332" s="54">
        <v>0</v>
      </c>
      <c r="G332" s="54">
        <v>3</v>
      </c>
      <c r="H332" s="54">
        <v>3</v>
      </c>
      <c r="I332" s="54"/>
      <c r="J332" s="54"/>
      <c r="K332" s="54" t="s">
        <v>49</v>
      </c>
      <c r="L332" s="54" t="s">
        <v>395</v>
      </c>
      <c r="M332" s="54" t="s">
        <v>499</v>
      </c>
      <c r="N332" s="54" t="s">
        <v>503</v>
      </c>
      <c r="O332" s="54" t="s">
        <v>86</v>
      </c>
      <c r="P332" s="54"/>
      <c r="Q332" s="54" t="s">
        <v>500</v>
      </c>
      <c r="R332" s="54"/>
      <c r="S332" s="54" t="s">
        <v>501</v>
      </c>
      <c r="T332" s="54" t="s">
        <v>485</v>
      </c>
      <c r="U332" s="54" t="s">
        <v>502</v>
      </c>
      <c r="V332" s="54"/>
      <c r="W332" s="54" t="s">
        <v>86</v>
      </c>
      <c r="X332" s="147">
        <f ca="1">IF(ISBLANK(D332),"",IF('order-admin-units'!$I$1&lt;&gt;"y", "", IF((K332="")*(ISBLANK(D332)=FALSE), 'order-admin-units'!$B$1+1, VLOOKUP(K332, ordercountry, 2))))</f>
        <v>2</v>
      </c>
      <c r="Y332" s="147">
        <f ca="1">IF(ISBLANK(D332),"",IF('order-admin-units'!$I$1&lt;&gt;"y", "", IF(L332="", 'order-admin-units'!$B$2+1, VLOOKUP(K332&amp;"@"&amp;L332, orderadmin, 2))))</f>
        <v>7</v>
      </c>
      <c r="Z332" s="147" t="str">
        <f t="shared" si="45"/>
        <v>MexicoBaja California SurIsla San Josénear boy's prison</v>
      </c>
      <c r="AA332" s="147" t="str">
        <f t="shared" si="46"/>
        <v>Kukulcania cochimiptMexicoBaja California SurIsla San Josénear boy's prisonnight collecting[N24.97103°, W110.62881°]B. Firstman25/III/1953</v>
      </c>
      <c r="AB332" s="147" t="str">
        <f t="shared" si="47"/>
        <v xml:space="preserve">Kukulcania cochimiptMexicoBaja California SurIsla San Josénear boy's prisonnight collecting[N24.97103°, W110.62881°]B. Firstman25/III/1953AMNH </v>
      </c>
      <c r="AC332" s="147" t="str">
        <f t="shared" si="41"/>
        <v>Kukulcania cochimiptMexicoBaja California SurIsla San Josénear boy's prisonnight collecting[N24.97103°, W110.62881°]B. Firstman25/III/1953</v>
      </c>
      <c r="AD332" s="11" t="str">
        <f t="shared" si="42"/>
        <v/>
      </c>
      <c r="AE332" s="11" t="str">
        <f t="array" ref="AE332">IF(ISBLANK(D332),"",IF(OR($H$2="y",$H$2="m"),IF(AA332=AA331,IF(OR(AB332=$AB$4:$AB331)=FALSE,AE331&amp;C332,AE331),"("&amp;C332)&amp;IF(AA332=AA333,IF(OR(AB333=$AB$4:$AB332)=FALSE,", ",""),") "),""))</f>
        <v/>
      </c>
      <c r="AF332" s="11" t="str">
        <f t="shared" si="43"/>
        <v/>
      </c>
      <c r="AG332" s="11" t="str">
        <f t="array" ref="AG332">IF(ISBLANK(D332),"",IF(OR($H$2="y",$H$2="m"),IF(AA332=AA331,IF(OR(AC332=$AC$4:$AC331)=FALSE,AG331&amp;AF332,AG331),"("&amp;AF332)&amp;IF(AA332=AA333,IF(OR(AC333=$AC$4:$AC332)=FALSE,", ",""),") "),""))</f>
        <v/>
      </c>
      <c r="AH332" s="10" t="str">
        <f>IF((ISBLANK(D332)),"",IF(D332=D331,AH331,"")&amp;IF(B331&lt;&gt;B332,((IF(ISBLANK(E332),$D$3&amp;"Non-type material: "&amp;$D$3,$D$3&amp;INDEX('type-categories'!$A$2:$B$100,MATCH(E332,'type-categories'!$A$2:$A$100,0),2)&amp;$D$3))),"")&amp;(IF(K332&lt;&gt;K331,$C$2&amp;K332&amp;$K$3&amp;$C$2&amp;" ",(IF(B332&lt;&gt;B331,$C$2&amp;K332&amp;$K$3&amp;$C$2&amp;" ",""))))&amp;(IF(L332="","",((IF(L332&lt;&gt;L331,$D$2&amp;L332&amp;$L$3&amp;$D$2&amp;" ",IF(B332&lt;&gt;B331,$D$2&amp;L332&amp;$L$3&amp;$D$2&amp;" ",""))))))&amp;(IF(M332="","",((IF(M332&lt;&gt;M331,$E$2&amp;M332&amp;$E$2&amp;","&amp;" ",IF(B332&lt;&gt;B331,$E$2&amp;M332&amp;$E$2&amp;",",""))))))&amp;(IF(N332="","",IF(N332&lt;&gt;N331,N332&amp;", ",IF(B332&lt;&gt;B331,N332&amp;", ",""))))&amp;(IF(ISBLANK(O332),"",(IF(O332&lt;&gt;O331,O332&amp;", ",IF(B332&lt;&gt;B331,O332&amp;", ","")))))&amp;(IF(ISBLANK(P332),"",(IF(P332&lt;&gt;P331,P332&amp;", ",IF(B332&lt;&gt;B331,P332&amp;", ",IF(Z332&lt;&gt;Z331,P332&amp;", ",""))))))&amp;(IF(ISBLANK(Q332),"",(IF(Q332&lt;&gt;Q331,Q332&amp;", ",IF(B332&lt;&gt;B331,Q332&amp;", ",IF(Z332&lt;&gt;Z331,Q332&amp;", ",""))))))&amp;(IF(ISBLANK(R332),"",(IF(R332&lt;&gt;R331,R332&amp;"m, ",IF(B332&lt;&gt;B331,R332&amp;"m, ",IF(Z332&lt;&gt;Z331,R332&amp;"m, ",""))))))&amp;IF(ISBLANK(S332),"",(IF(B332&lt;&gt;B331,S332&amp;", ",IF(S332&lt;&gt;S331,IF((Z332=Z331),"same locality "&amp;S332&amp;", ",S332&amp;", "),""))))&amp;(IF(ISBLANK(T332),"",(IF(T332&lt;&gt;T331,IF(ISBLANK(F$2),T332&amp;", ",T332&amp;" "&amp;F$2&amp;", "),(IF(B332&lt;&gt;B331,IF(ISBLANK(F$2),T332&amp;", ",T332&amp;" "&amp;F$2&amp;", "),(IF(Z332&lt;&gt;Z331,IF(ISBLANK(F$2),T332&amp;", ",T332&amp;" "&amp;F$2&amp;", "),IF((U332&lt;&gt;U331)*($G$2="Y"),"same collector, ","")))))))))&amp;(IF(ISBLANK(U332),"",(IF(U332&lt;&gt;U331,U332&amp;", ",(IF(B332&lt;&gt;B331,U332&amp;", ",IF(Z332&lt;&gt;Z331,U332&amp;", ",(IF(T332&lt;&gt;T331,IF((T332&lt;&gt;T331)*($G$2="Y"),"same date, ", ""),IF((T332=T331)*(U332=U331)*(S332&lt;&gt;S331)*($G$2="Y"),"same collector and date, ", ""))))))))))&amp;(IF(ISBLANK(V332),"",V332&amp;", "))&amp;IF((AA332&lt;&gt;AA333)*($H$2="y"),AD332&amp;AE332,IF((AA332&lt;&gt;AA333)*($H$2="m"),AD332&amp;AG332,IF(($H$2&lt;&gt;"m")*($H$2&lt;&gt;"Y"),(IF(F332=0,"",F332&amp;" "&amp;$F$4&amp;" "))&amp;(IF(G332=0,"",G332&amp;" "&amp;$G$4&amp;" "))&amp;(IF(H332=0,"",H332&amp;" "&amp;H$4&amp;" "))&amp;(IF(I332=0,"",I332&amp;" "&amp;$I$4&amp;" "))&amp;(IF(J332=0,"",J332&amp;" "&amp;$J$4&amp;" "))&amp;IF((ISBLANK(C332)),"","("&amp;C332&amp;")"),"")))&amp;IF((B332=B333)*(K332=K333)*(L332=L333)*(M332=M333),IF(($H$2&lt;&gt;"m")*($H$2&lt;&gt;"Y"), ", ", IF((ISNUMBER(FIND(")",AE332))), ", ", "")),IF((B332=B333)*(K332=K333)*(L332=L333),";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v>
      </c>
    </row>
    <row r="333" spans="1:34" s="1" customFormat="1" x14ac:dyDescent="0.25">
      <c r="A333" s="3">
        <f t="shared" si="44"/>
        <v>6</v>
      </c>
      <c r="B333" s="53" t="str">
        <f t="shared" si="48"/>
        <v>Kukulcania cochimipt</v>
      </c>
      <c r="C333" s="54" t="s">
        <v>243</v>
      </c>
      <c r="D333" s="55" t="s">
        <v>235</v>
      </c>
      <c r="E333" s="55" t="s">
        <v>134</v>
      </c>
      <c r="F333" s="54">
        <v>1</v>
      </c>
      <c r="G333" s="54">
        <v>0</v>
      </c>
      <c r="H333" s="54">
        <v>0</v>
      </c>
      <c r="I333" s="54"/>
      <c r="J333" s="54"/>
      <c r="K333" s="54" t="s">
        <v>49</v>
      </c>
      <c r="L333" s="54" t="s">
        <v>395</v>
      </c>
      <c r="M333" s="54" t="s">
        <v>508</v>
      </c>
      <c r="N333" s="54" t="s">
        <v>86</v>
      </c>
      <c r="O333" s="54" t="s">
        <v>86</v>
      </c>
      <c r="P333" s="54"/>
      <c r="Q333" s="54" t="s">
        <v>86</v>
      </c>
      <c r="R333" s="54"/>
      <c r="S333" s="54" t="s">
        <v>509</v>
      </c>
      <c r="T333" s="54"/>
      <c r="U333" s="54" t="s">
        <v>86</v>
      </c>
      <c r="V333" s="54"/>
      <c r="W333" s="54" t="s">
        <v>86</v>
      </c>
      <c r="X333" s="147">
        <f ca="1">IF(ISBLANK(D333),"",IF('order-admin-units'!$I$1&lt;&gt;"y", "", IF((K333="")*(ISBLANK(D333)=FALSE), 'order-admin-units'!$B$1+1, VLOOKUP(K333, ordercountry, 2))))</f>
        <v>2</v>
      </c>
      <c r="Y333" s="147">
        <f ca="1">IF(ISBLANK(D333),"",IF('order-admin-units'!$I$1&lt;&gt;"y", "", IF(L333="", 'order-admin-units'!$B$2+1, VLOOKUP(K333&amp;"@"&amp;L333, orderadmin, 2))))</f>
        <v>7</v>
      </c>
      <c r="Z333" s="147" t="str">
        <f t="shared" si="45"/>
        <v>MexicoBaja California SurLa Purísima</v>
      </c>
      <c r="AA333" s="147" t="str">
        <f t="shared" si="46"/>
        <v>Kukulcania cochimiptMexicoBaja California SurLa Purísima[N26.18554°, W112.07596°]</v>
      </c>
      <c r="AB333" s="147" t="str">
        <f t="shared" si="47"/>
        <v>Kukulcania cochimiptMexicoBaja California SurLa Purísima[N26.18554°, W112.07596°]CAS 9060641</v>
      </c>
      <c r="AC333" s="147" t="str">
        <f t="shared" si="41"/>
        <v>Kukulcania cochimiptMexicoBaja California SurLa Purísima[N26.18554°, W112.07596°]</v>
      </c>
      <c r="AD333" s="11" t="str">
        <f t="shared" si="42"/>
        <v/>
      </c>
      <c r="AE333" s="11" t="str">
        <f t="array" ref="AE333">IF(ISBLANK(D333),"",IF(OR($H$2="y",$H$2="m"),IF(AA333=AA332,IF(OR(AB333=$AB$4:$AB332)=FALSE,AE332&amp;C333,AE332),"("&amp;C333)&amp;IF(AA333=AA334,IF(OR(AB334=$AB$4:$AB333)=FALSE,", ",""),") "),""))</f>
        <v/>
      </c>
      <c r="AF333" s="11" t="str">
        <f t="shared" si="43"/>
        <v/>
      </c>
      <c r="AG333" s="11" t="str">
        <f t="array" ref="AG333">IF(ISBLANK(D333),"",IF(OR($H$2="y",$H$2="m"),IF(AA333=AA332,IF(OR(AC333=$AC$4:$AC332)=FALSE,AG332&amp;AF333,AG332),"("&amp;AF333)&amp;IF(AA333=AA334,IF(OR(AC334=$AC$4:$AC333)=FALSE,", ",""),") "),""))</f>
        <v/>
      </c>
      <c r="AH333" s="10" t="str">
        <f>IF((ISBLANK(D333)),"",IF(D333=D332,AH332,"")&amp;IF(B332&lt;&gt;B333,((IF(ISBLANK(E333),$D$3&amp;"Non-type material: "&amp;$D$3,$D$3&amp;INDEX('type-categories'!$A$2:$B$100,MATCH(E333,'type-categories'!$A$2:$A$100,0),2)&amp;$D$3))),"")&amp;(IF(K333&lt;&gt;K332,$C$2&amp;K333&amp;$K$3&amp;$C$2&amp;" ",(IF(B333&lt;&gt;B332,$C$2&amp;K333&amp;$K$3&amp;$C$2&amp;" ",""))))&amp;(IF(L333="","",((IF(L333&lt;&gt;L332,$D$2&amp;L333&amp;$L$3&amp;$D$2&amp;" ",IF(B333&lt;&gt;B332,$D$2&amp;L333&amp;$L$3&amp;$D$2&amp;" ",""))))))&amp;(IF(M333="","",((IF(M333&lt;&gt;M332,$E$2&amp;M333&amp;$E$2&amp;","&amp;" ",IF(B333&lt;&gt;B332,$E$2&amp;M333&amp;$E$2&amp;",",""))))))&amp;(IF(N333="","",IF(N333&lt;&gt;N332,N333&amp;", ",IF(B333&lt;&gt;B332,N333&amp;", ",""))))&amp;(IF(ISBLANK(O333),"",(IF(O333&lt;&gt;O332,O333&amp;", ",IF(B333&lt;&gt;B332,O333&amp;", ","")))))&amp;(IF(ISBLANK(P333),"",(IF(P333&lt;&gt;P332,P333&amp;", ",IF(B333&lt;&gt;B332,P333&amp;", ",IF(Z333&lt;&gt;Z332,P333&amp;", ",""))))))&amp;(IF(ISBLANK(Q333),"",(IF(Q333&lt;&gt;Q332,Q333&amp;", ",IF(B333&lt;&gt;B332,Q333&amp;", ",IF(Z333&lt;&gt;Z332,Q333&amp;", ",""))))))&amp;(IF(ISBLANK(R333),"",(IF(R333&lt;&gt;R332,R333&amp;"m, ",IF(B333&lt;&gt;B332,R333&amp;"m, ",IF(Z333&lt;&gt;Z332,R333&amp;"m, ",""))))))&amp;IF(ISBLANK(S333),"",(IF(B333&lt;&gt;B332,S333&amp;", ",IF(S333&lt;&gt;S332,IF((Z333=Z332),"same locality "&amp;S333&amp;", ",S333&amp;", "),""))))&amp;(IF(ISBLANK(T333),"",(IF(T333&lt;&gt;T332,IF(ISBLANK(F$2),T333&amp;", ",T333&amp;" "&amp;F$2&amp;", "),(IF(B333&lt;&gt;B332,IF(ISBLANK(F$2),T333&amp;", ",T333&amp;" "&amp;F$2&amp;", "),(IF(Z333&lt;&gt;Z332,IF(ISBLANK(F$2),T333&amp;", ",T333&amp;" "&amp;F$2&amp;", "),IF((U333&lt;&gt;U332)*($G$2="Y"),"same collector, ","")))))))))&amp;(IF(ISBLANK(U333),"",(IF(U333&lt;&gt;U332,U333&amp;", ",(IF(B333&lt;&gt;B332,U333&amp;", ",IF(Z333&lt;&gt;Z332,U333&amp;", ",(IF(T333&lt;&gt;T332,IF((T333&lt;&gt;T332)*($G$2="Y"),"same date, ", ""),IF((T333=T332)*(U333=U332)*(S333&lt;&gt;S332)*($G$2="Y"),"same collector and date, ", ""))))))))))&amp;(IF(ISBLANK(V333),"",V333&amp;", "))&amp;IF((AA333&lt;&gt;AA334)*($H$2="y"),AD333&amp;AE333,IF((AA333&lt;&gt;AA334)*($H$2="m"),AD333&amp;AG333,IF(($H$2&lt;&gt;"m")*($H$2&lt;&gt;"Y"),(IF(F333=0,"",F333&amp;" "&amp;$F$4&amp;" "))&amp;(IF(G333=0,"",G333&amp;" "&amp;$G$4&amp;" "))&amp;(IF(H333=0,"",H333&amp;" "&amp;H$4&amp;" "))&amp;(IF(I333=0,"",I333&amp;" "&amp;$I$4&amp;" "))&amp;(IF(J333=0,"",J333&amp;" "&amp;$J$4&amp;" "))&amp;IF((ISBLANK(C333)),"","("&amp;C333&amp;")"),"")))&amp;IF((B333=B334)*(K333=K334)*(L333=L334)*(M333=M334),IF(($H$2&lt;&gt;"m")*($H$2&lt;&gt;"Y"), ", ", IF((ISNUMBER(FIND(")",AE333))), ", ", "")),IF((B333=B334)*(K333=K334)*(L333=L334),";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v>
      </c>
    </row>
    <row r="334" spans="1:34" s="1" customFormat="1" x14ac:dyDescent="0.25">
      <c r="A334" s="3">
        <f t="shared" si="44"/>
        <v>6</v>
      </c>
      <c r="B334" s="53" t="str">
        <f t="shared" si="48"/>
        <v>Kukulcania cochimipt</v>
      </c>
      <c r="C334" s="54" t="s">
        <v>244</v>
      </c>
      <c r="D334" s="55" t="s">
        <v>235</v>
      </c>
      <c r="E334" s="55" t="s">
        <v>134</v>
      </c>
      <c r="F334" s="54">
        <v>1</v>
      </c>
      <c r="G334" s="54">
        <v>0</v>
      </c>
      <c r="H334" s="54">
        <v>0</v>
      </c>
      <c r="I334" s="54"/>
      <c r="J334" s="54"/>
      <c r="K334" s="54" t="s">
        <v>49</v>
      </c>
      <c r="L334" s="54" t="s">
        <v>395</v>
      </c>
      <c r="M334" s="54" t="s">
        <v>510</v>
      </c>
      <c r="N334" s="54" t="s">
        <v>86</v>
      </c>
      <c r="O334" s="54" t="s">
        <v>86</v>
      </c>
      <c r="P334" s="54" t="s">
        <v>511</v>
      </c>
      <c r="Q334" s="54" t="s">
        <v>86</v>
      </c>
      <c r="R334" s="54"/>
      <c r="S334" s="54" t="s">
        <v>512</v>
      </c>
      <c r="T334" s="54" t="s">
        <v>513</v>
      </c>
      <c r="U334" s="54" t="s">
        <v>514</v>
      </c>
      <c r="V334" s="54"/>
      <c r="W334" s="54" t="s">
        <v>86</v>
      </c>
      <c r="X334" s="147">
        <f ca="1">IF(ISBLANK(D334),"",IF('order-admin-units'!$I$1&lt;&gt;"y", "", IF((K334="")*(ISBLANK(D334)=FALSE), 'order-admin-units'!$B$1+1, VLOOKUP(K334, ordercountry, 2))))</f>
        <v>2</v>
      </c>
      <c r="Y334" s="147">
        <f ca="1">IF(ISBLANK(D334),"",IF('order-admin-units'!$I$1&lt;&gt;"y", "", IF(L334="", 'order-admin-units'!$B$2+1, VLOOKUP(K334&amp;"@"&amp;L334, orderadmin, 2))))</f>
        <v>7</v>
      </c>
      <c r="Z334" s="147" t="str">
        <f t="shared" si="45"/>
        <v>MexicoBaja California Surroad to Sierra San Francisco</v>
      </c>
      <c r="AA334" s="147" t="str">
        <f t="shared" si="46"/>
        <v>Kukulcania cochimiptMexicoBaja California Surroad to Sierra San Franciscomostly under rocks, some night collecting(N27.4899°, W113.1881°)M. Hedin, P. Paquin &amp; S. Crews31/III/2002</v>
      </c>
      <c r="AB334" s="147" t="str">
        <f t="shared" si="47"/>
        <v>Kukulcania cochimiptMexicoBaja California Surroad to Sierra San Franciscomostly under rocks, some night collecting(N27.4899°, W113.1881°)M. Hedin, P. Paquin &amp; S. Crews31/III/2002SDSU G264</v>
      </c>
      <c r="AC334" s="147" t="str">
        <f t="shared" si="41"/>
        <v>Kukulcania cochimiptMexicoBaja California Surroad to Sierra San Franciscomostly under rocks, some night collecting(N27.4899°, W113.1881°)M. Hedin, P. Paquin &amp; S. Crews31/III/2002</v>
      </c>
      <c r="AD334" s="11" t="str">
        <f t="shared" si="42"/>
        <v/>
      </c>
      <c r="AE334" s="11" t="str">
        <f t="array" ref="AE334">IF(ISBLANK(D334),"",IF(OR($H$2="y",$H$2="m"),IF(AA334=AA333,IF(OR(AB334=$AB$4:$AB333)=FALSE,AE333&amp;C334,AE333),"("&amp;C334)&amp;IF(AA334=AA335,IF(OR(AB335=$AB$4:$AB334)=FALSE,", ",""),") "),""))</f>
        <v/>
      </c>
      <c r="AF334" s="11" t="str">
        <f t="shared" si="43"/>
        <v/>
      </c>
      <c r="AG334" s="11" t="str">
        <f t="array" ref="AG334">IF(ISBLANK(D334),"",IF(OR($H$2="y",$H$2="m"),IF(AA334=AA333,IF(OR(AC334=$AC$4:$AC333)=FALSE,AG333&amp;AF334,AG333),"("&amp;AF334)&amp;IF(AA334=AA335,IF(OR(AC335=$AC$4:$AC334)=FALSE,", ",""),") "),""))</f>
        <v/>
      </c>
      <c r="AH334" s="10" t="str">
        <f>IF((ISBLANK(D334)),"",IF(D334=D333,AH333,"")&amp;IF(B333&lt;&gt;B334,((IF(ISBLANK(E334),$D$3&amp;"Non-type material: "&amp;$D$3,$D$3&amp;INDEX('type-categories'!$A$2:$B$100,MATCH(E334,'type-categories'!$A$2:$A$100,0),2)&amp;$D$3))),"")&amp;(IF(K334&lt;&gt;K333,$C$2&amp;K334&amp;$K$3&amp;$C$2&amp;" ",(IF(B334&lt;&gt;B333,$C$2&amp;K334&amp;$K$3&amp;$C$2&amp;" ",""))))&amp;(IF(L334="","",((IF(L334&lt;&gt;L333,$D$2&amp;L334&amp;$L$3&amp;$D$2&amp;" ",IF(B334&lt;&gt;B333,$D$2&amp;L334&amp;$L$3&amp;$D$2&amp;" ",""))))))&amp;(IF(M334="","",((IF(M334&lt;&gt;M333,$E$2&amp;M334&amp;$E$2&amp;","&amp;" ",IF(B334&lt;&gt;B333,$E$2&amp;M334&amp;$E$2&amp;",",""))))))&amp;(IF(N334="","",IF(N334&lt;&gt;N333,N334&amp;", ",IF(B334&lt;&gt;B333,N334&amp;", ",""))))&amp;(IF(ISBLANK(O334),"",(IF(O334&lt;&gt;O333,O334&amp;", ",IF(B334&lt;&gt;B333,O334&amp;", ","")))))&amp;(IF(ISBLANK(P334),"",(IF(P334&lt;&gt;P333,P334&amp;", ",IF(B334&lt;&gt;B333,P334&amp;", ",IF(Z334&lt;&gt;Z333,P334&amp;", ",""))))))&amp;(IF(ISBLANK(Q334),"",(IF(Q334&lt;&gt;Q333,Q334&amp;", ",IF(B334&lt;&gt;B333,Q334&amp;", ",IF(Z334&lt;&gt;Z333,Q334&amp;", ",""))))))&amp;(IF(ISBLANK(R334),"",(IF(R334&lt;&gt;R333,R334&amp;"m, ",IF(B334&lt;&gt;B333,R334&amp;"m, ",IF(Z334&lt;&gt;Z333,R334&amp;"m, ",""))))))&amp;IF(ISBLANK(S334),"",(IF(B334&lt;&gt;B333,S334&amp;", ",IF(S334&lt;&gt;S333,IF((Z334=Z333),"same locality "&amp;S334&amp;", ",S334&amp;", "),""))))&amp;(IF(ISBLANK(T334),"",(IF(T334&lt;&gt;T333,IF(ISBLANK(F$2),T334&amp;", ",T334&amp;" "&amp;F$2&amp;", "),(IF(B334&lt;&gt;B333,IF(ISBLANK(F$2),T334&amp;", ",T334&amp;" "&amp;F$2&amp;", "),(IF(Z334&lt;&gt;Z333,IF(ISBLANK(F$2),T334&amp;", ",T334&amp;" "&amp;F$2&amp;", "),IF((U334&lt;&gt;U333)*($G$2="Y"),"same collector, ","")))))))))&amp;(IF(ISBLANK(U334),"",(IF(U334&lt;&gt;U333,U334&amp;", ",(IF(B334&lt;&gt;B333,U334&amp;", ",IF(Z334&lt;&gt;Z333,U334&amp;", ",(IF(T334&lt;&gt;T333,IF((T334&lt;&gt;T333)*($G$2="Y"),"same date, ", ""),IF((T334=T333)*(U334=U333)*(S334&lt;&gt;S333)*($G$2="Y"),"same collector and date, ", ""))))))))))&amp;(IF(ISBLANK(V334),"",V334&amp;", "))&amp;IF((AA334&lt;&gt;AA335)*($H$2="y"),AD334&amp;AE334,IF((AA334&lt;&gt;AA335)*($H$2="m"),AD334&amp;AG334,IF(($H$2&lt;&gt;"m")*($H$2&lt;&gt;"Y"),(IF(F334=0,"",F334&amp;" "&amp;$F$4&amp;" "))&amp;(IF(G334=0,"",G334&amp;" "&amp;$G$4&amp;" "))&amp;(IF(H334=0,"",H334&amp;" "&amp;H$4&amp;" "))&amp;(IF(I334=0,"",I334&amp;" "&amp;$I$4&amp;" "))&amp;(IF(J334=0,"",J334&amp;" "&amp;$J$4&amp;" "))&amp;IF((ISBLANK(C334)),"","("&amp;C334&amp;")"),"")))&amp;IF((B334=B335)*(K334=K335)*(L334=L335)*(M334=M335),IF(($H$2&lt;&gt;"m")*($H$2&lt;&gt;"Y"), ", ", IF((ISNUMBER(FIND(")",AE334))), ", ", "")),IF((B334=B335)*(K334=K335)*(L334=L335),";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v>
      </c>
    </row>
    <row r="335" spans="1:34" s="1" customFormat="1" x14ac:dyDescent="0.25">
      <c r="A335" s="3">
        <f t="shared" si="44"/>
        <v>6</v>
      </c>
      <c r="B335" s="53" t="str">
        <f t="shared" si="48"/>
        <v>Kukulcania cochimipt</v>
      </c>
      <c r="C335" s="56" t="s">
        <v>205</v>
      </c>
      <c r="D335" s="59" t="s">
        <v>235</v>
      </c>
      <c r="E335" s="55" t="s">
        <v>134</v>
      </c>
      <c r="F335" s="56">
        <v>0</v>
      </c>
      <c r="G335" s="56">
        <v>1</v>
      </c>
      <c r="H335" s="56">
        <v>1</v>
      </c>
      <c r="I335" s="56"/>
      <c r="J335" s="56"/>
      <c r="K335" s="56" t="s">
        <v>49</v>
      </c>
      <c r="L335" s="54" t="s">
        <v>395</v>
      </c>
      <c r="M335" s="54" t="s">
        <v>519</v>
      </c>
      <c r="N335" s="56" t="s">
        <v>520</v>
      </c>
      <c r="O335" s="56" t="s">
        <v>86</v>
      </c>
      <c r="P335" s="56"/>
      <c r="Q335" s="56" t="s">
        <v>86</v>
      </c>
      <c r="R335" s="56"/>
      <c r="S335" s="54" t="s">
        <v>521</v>
      </c>
      <c r="T335" s="56" t="s">
        <v>396</v>
      </c>
      <c r="U335" s="56" t="s">
        <v>522</v>
      </c>
      <c r="V335" s="54"/>
      <c r="W335" s="54" t="s">
        <v>86</v>
      </c>
      <c r="X335" s="147">
        <f ca="1">IF(ISBLANK(D335),"",IF('order-admin-units'!$I$1&lt;&gt;"y", "", IF((K335="")*(ISBLANK(D335)=FALSE), 'order-admin-units'!$B$1+1, VLOOKUP(K335, ordercountry, 2))))</f>
        <v>2</v>
      </c>
      <c r="Y335" s="147">
        <f ca="1">IF(ISBLANK(D335),"",IF('order-admin-units'!$I$1&lt;&gt;"y", "", IF(L335="", 'order-admin-units'!$B$2+1, VLOOKUP(K335&amp;"@"&amp;L335, orderadmin, 2))))</f>
        <v>7</v>
      </c>
      <c r="Z335" s="147" t="str">
        <f t="shared" si="45"/>
        <v>MexicoBaja California SurSan José de Comondúcanyon</v>
      </c>
      <c r="AA335" s="147" t="str">
        <f t="shared" si="46"/>
        <v>Kukulcania cochimiptMexicoBaja California SurSan José de Comondúcanyon[N26.05858°, W111.8237°]V. Roth15/II/1966</v>
      </c>
      <c r="AB335" s="147" t="str">
        <f t="shared" si="47"/>
        <v xml:space="preserve">Kukulcania cochimiptMexicoBaja California SurSan José de Comondúcanyon[N26.05858°, W111.8237°]V. Roth15/II/1966AMNH </v>
      </c>
      <c r="AC335" s="147" t="str">
        <f t="shared" si="41"/>
        <v>Kukulcania cochimiptMexicoBaja California SurSan José de Comondúcanyon[N26.05858°, W111.8237°]V. Roth15/II/1966</v>
      </c>
      <c r="AD335" s="11" t="str">
        <f t="shared" si="42"/>
        <v/>
      </c>
      <c r="AE335" s="11" t="str">
        <f t="array" ref="AE335">IF(ISBLANK(D335),"",IF(OR($H$2="y",$H$2="m"),IF(AA335=AA334,IF(OR(AB335=$AB$4:$AB334)=FALSE,AE334&amp;C335,AE334),"("&amp;C335)&amp;IF(AA335=AA336,IF(OR(AB336=$AB$4:$AB335)=FALSE,", ",""),") "),""))</f>
        <v/>
      </c>
      <c r="AF335" s="11" t="str">
        <f t="shared" si="43"/>
        <v/>
      </c>
      <c r="AG335" s="11" t="str">
        <f t="array" ref="AG335">IF(ISBLANK(D335),"",IF(OR($H$2="y",$H$2="m"),IF(AA335=AA334,IF(OR(AC335=$AC$4:$AC334)=FALSE,AG334&amp;AF335,AG334),"("&amp;AF335)&amp;IF(AA335=AA336,IF(OR(AC336=$AC$4:$AC335)=FALSE,", ",""),") "),""))</f>
        <v/>
      </c>
      <c r="AH335" s="10" t="str">
        <f>IF((ISBLANK(D335)),"",IF(D335=D334,AH334,"")&amp;IF(B334&lt;&gt;B335,((IF(ISBLANK(E335),$D$3&amp;"Non-type material: "&amp;$D$3,$D$3&amp;INDEX('type-categories'!$A$2:$B$100,MATCH(E335,'type-categories'!$A$2:$A$100,0),2)&amp;$D$3))),"")&amp;(IF(K335&lt;&gt;K334,$C$2&amp;K335&amp;$K$3&amp;$C$2&amp;" ",(IF(B335&lt;&gt;B334,$C$2&amp;K335&amp;$K$3&amp;$C$2&amp;" ",""))))&amp;(IF(L335="","",((IF(L335&lt;&gt;L334,$D$2&amp;L335&amp;$L$3&amp;$D$2&amp;" ",IF(B335&lt;&gt;B334,$D$2&amp;L335&amp;$L$3&amp;$D$2&amp;" ",""))))))&amp;(IF(M335="","",((IF(M335&lt;&gt;M334,$E$2&amp;M335&amp;$E$2&amp;","&amp;" ",IF(B335&lt;&gt;B334,$E$2&amp;M335&amp;$E$2&amp;",",""))))))&amp;(IF(N335="","",IF(N335&lt;&gt;N334,N335&amp;", ",IF(B335&lt;&gt;B334,N335&amp;", ",""))))&amp;(IF(ISBLANK(O335),"",(IF(O335&lt;&gt;O334,O335&amp;", ",IF(B335&lt;&gt;B334,O335&amp;", ","")))))&amp;(IF(ISBLANK(P335),"",(IF(P335&lt;&gt;P334,P335&amp;", ",IF(B335&lt;&gt;B334,P335&amp;", ",IF(Z335&lt;&gt;Z334,P335&amp;", ",""))))))&amp;(IF(ISBLANK(Q335),"",(IF(Q335&lt;&gt;Q334,Q335&amp;", ",IF(B335&lt;&gt;B334,Q335&amp;", ",IF(Z335&lt;&gt;Z334,Q335&amp;", ",""))))))&amp;(IF(ISBLANK(R335),"",(IF(R335&lt;&gt;R334,R335&amp;"m, ",IF(B335&lt;&gt;B334,R335&amp;"m, ",IF(Z335&lt;&gt;Z334,R335&amp;"m, ",""))))))&amp;IF(ISBLANK(S335),"",(IF(B335&lt;&gt;B334,S335&amp;", ",IF(S335&lt;&gt;S334,IF((Z335=Z334),"same locality "&amp;S335&amp;", ",S335&amp;", "),""))))&amp;(IF(ISBLANK(T335),"",(IF(T335&lt;&gt;T334,IF(ISBLANK(F$2),T335&amp;", ",T335&amp;" "&amp;F$2&amp;", "),(IF(B335&lt;&gt;B334,IF(ISBLANK(F$2),T335&amp;", ",T335&amp;" "&amp;F$2&amp;", "),(IF(Z335&lt;&gt;Z334,IF(ISBLANK(F$2),T335&amp;", ",T335&amp;" "&amp;F$2&amp;", "),IF((U335&lt;&gt;U334)*($G$2="Y"),"same collector, ","")))))))))&amp;(IF(ISBLANK(U335),"",(IF(U335&lt;&gt;U334,U335&amp;", ",(IF(B335&lt;&gt;B334,U335&amp;", ",IF(Z335&lt;&gt;Z334,U335&amp;", ",(IF(T335&lt;&gt;T334,IF((T335&lt;&gt;T334)*($G$2="Y"),"same date, ", ""),IF((T335=T334)*(U335=U334)*(S335&lt;&gt;S334)*($G$2="Y"),"same collector and date, ", ""))))))))))&amp;(IF(ISBLANK(V335),"",V335&amp;", "))&amp;IF((AA335&lt;&gt;AA336)*($H$2="y"),AD335&amp;AE335,IF((AA335&lt;&gt;AA336)*($H$2="m"),AD335&amp;AG335,IF(($H$2&lt;&gt;"m")*($H$2&lt;&gt;"Y"),(IF(F335=0,"",F335&amp;" "&amp;$F$4&amp;" "))&amp;(IF(G335=0,"",G335&amp;" "&amp;$G$4&amp;" "))&amp;(IF(H335=0,"",H335&amp;" "&amp;H$4&amp;" "))&amp;(IF(I335=0,"",I335&amp;" "&amp;$I$4&amp;" "))&amp;(IF(J335=0,"",J335&amp;" "&amp;$J$4&amp;" "))&amp;IF((ISBLANK(C335)),"","("&amp;C335&amp;")"),"")))&amp;IF((B335=B336)*(K335=K336)*(L335=L336)*(M335=M336),IF(($H$2&lt;&gt;"m")*($H$2&lt;&gt;"Y"), ", ", IF((ISNUMBER(FIND(")",AE335))), ", ", "")),IF((B335=B336)*(K335=K336)*(L335=L336),";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v>
      </c>
    </row>
    <row r="336" spans="1:34" s="1" customFormat="1" x14ac:dyDescent="0.25">
      <c r="A336" s="3">
        <f t="shared" si="44"/>
        <v>6</v>
      </c>
      <c r="B336" s="53" t="str">
        <f t="shared" si="48"/>
        <v>Kukulcania cochimi</v>
      </c>
      <c r="C336" s="56" t="s">
        <v>205</v>
      </c>
      <c r="D336" s="57" t="s">
        <v>235</v>
      </c>
      <c r="E336" s="57"/>
      <c r="F336" s="57">
        <v>0</v>
      </c>
      <c r="G336" s="57">
        <v>1</v>
      </c>
      <c r="H336" s="57">
        <v>0</v>
      </c>
      <c r="I336" s="57"/>
      <c r="J336" s="57"/>
      <c r="K336" s="57" t="s">
        <v>49</v>
      </c>
      <c r="L336" s="57" t="s">
        <v>383</v>
      </c>
      <c r="M336" s="57" t="s">
        <v>483</v>
      </c>
      <c r="N336" s="57" t="s">
        <v>86</v>
      </c>
      <c r="O336" s="57" t="s">
        <v>86</v>
      </c>
      <c r="P336" s="57"/>
      <c r="Q336" s="57" t="s">
        <v>86</v>
      </c>
      <c r="R336" s="57"/>
      <c r="S336" s="54" t="s">
        <v>484</v>
      </c>
      <c r="T336" s="57" t="s">
        <v>485</v>
      </c>
      <c r="U336" s="57" t="s">
        <v>486</v>
      </c>
      <c r="V336" s="57"/>
      <c r="W336" s="57" t="s">
        <v>86</v>
      </c>
      <c r="X336" s="147">
        <f ca="1">IF(ISBLANK(D336),"",IF('order-admin-units'!$I$1&lt;&gt;"y", "", IF((K336="")*(ISBLANK(D336)=FALSE), 'order-admin-units'!$B$1+1, VLOOKUP(K336, ordercountry, 2))))</f>
        <v>2</v>
      </c>
      <c r="Y336" s="147">
        <f ca="1">IF(ISBLANK(D336),"",IF('order-admin-units'!$I$1&lt;&gt;"y", "", IF(L336="", 'order-admin-units'!$B$2+1, VLOOKUP(K336&amp;"@"&amp;L336, orderadmin, 2))))</f>
        <v>1</v>
      </c>
      <c r="Z336" s="147" t="str">
        <f t="shared" si="45"/>
        <v>MexicoBaja CaliforniaIsla Espiritu Santo</v>
      </c>
      <c r="AA336" s="147" t="str">
        <f t="shared" si="46"/>
        <v>Kukulcania cochimiMexicoBaja CaliforniaIsla Espiritu Santo[N24.46739°, W110.3428°]B. Firstman23/III/1953</v>
      </c>
      <c r="AB336" s="147" t="str">
        <f t="shared" si="47"/>
        <v xml:space="preserve">Kukulcania cochimiMexicoBaja CaliforniaIsla Espiritu Santo[N24.46739°, W110.3428°]B. Firstman23/III/1953AMNH </v>
      </c>
      <c r="AC336" s="147" t="str">
        <f t="shared" si="41"/>
        <v>Kukulcania cochimiMexicoBaja CaliforniaIsla Espiritu Santo[N24.46739°, W110.3428°]B. Firstman23/III/1953</v>
      </c>
      <c r="AD336" s="11" t="str">
        <f t="shared" si="42"/>
        <v/>
      </c>
      <c r="AE336" s="11" t="str">
        <f t="array" ref="AE336">IF(ISBLANK(D336),"",IF(OR($H$2="y",$H$2="m"),IF(AA336=AA335,IF(OR(AB336=$AB$4:$AB335)=FALSE,AE335&amp;C336,AE335),"("&amp;C336)&amp;IF(AA336=AA337,IF(OR(AB337=$AB$4:$AB336)=FALSE,", ",""),") "),""))</f>
        <v/>
      </c>
      <c r="AF336" s="11" t="str">
        <f t="shared" si="43"/>
        <v/>
      </c>
      <c r="AG336" s="11" t="str">
        <f t="array" ref="AG336">IF(ISBLANK(D336),"",IF(OR($H$2="y",$H$2="m"),IF(AA336=AA335,IF(OR(AC336=$AC$4:$AC335)=FALSE,AG335&amp;AF336,AG335),"("&amp;AF336)&amp;IF(AA336=AA337,IF(OR(AC337=$AC$4:$AC336)=FALSE,", ",""),") "),""))</f>
        <v/>
      </c>
      <c r="AH336" s="10" t="str">
        <f>IF((ISBLANK(D336)),"",IF(D336=D335,AH335,"")&amp;IF(B335&lt;&gt;B336,((IF(ISBLANK(E336),$D$3&amp;"Non-type material: "&amp;$D$3,$D$3&amp;INDEX('type-categories'!$A$2:$B$100,MATCH(E336,'type-categories'!$A$2:$A$100,0),2)&amp;$D$3))),"")&amp;(IF(K336&lt;&gt;K335,$C$2&amp;K336&amp;$K$3&amp;$C$2&amp;" ",(IF(B336&lt;&gt;B335,$C$2&amp;K336&amp;$K$3&amp;$C$2&amp;" ",""))))&amp;(IF(L336="","",((IF(L336&lt;&gt;L335,$D$2&amp;L336&amp;$L$3&amp;$D$2&amp;" ",IF(B336&lt;&gt;B335,$D$2&amp;L336&amp;$L$3&amp;$D$2&amp;" ",""))))))&amp;(IF(M336="","",((IF(M336&lt;&gt;M335,$E$2&amp;M336&amp;$E$2&amp;","&amp;" ",IF(B336&lt;&gt;B335,$E$2&amp;M336&amp;$E$2&amp;",",""))))))&amp;(IF(N336="","",IF(N336&lt;&gt;N335,N336&amp;", ",IF(B336&lt;&gt;B335,N336&amp;", ",""))))&amp;(IF(ISBLANK(O336),"",(IF(O336&lt;&gt;O335,O336&amp;", ",IF(B336&lt;&gt;B335,O336&amp;", ","")))))&amp;(IF(ISBLANK(P336),"",(IF(P336&lt;&gt;P335,P336&amp;", ",IF(B336&lt;&gt;B335,P336&amp;", ",IF(Z336&lt;&gt;Z335,P336&amp;", ",""))))))&amp;(IF(ISBLANK(Q336),"",(IF(Q336&lt;&gt;Q335,Q336&amp;", ",IF(B336&lt;&gt;B335,Q336&amp;", ",IF(Z336&lt;&gt;Z335,Q336&amp;", ",""))))))&amp;(IF(ISBLANK(R336),"",(IF(R336&lt;&gt;R335,R336&amp;"m, ",IF(B336&lt;&gt;B335,R336&amp;"m, ",IF(Z336&lt;&gt;Z335,R336&amp;"m, ",""))))))&amp;IF(ISBLANK(S336),"",(IF(B336&lt;&gt;B335,S336&amp;", ",IF(S336&lt;&gt;S335,IF((Z336=Z335),"same locality "&amp;S336&amp;", ",S336&amp;", "),""))))&amp;(IF(ISBLANK(T336),"",(IF(T336&lt;&gt;T335,IF(ISBLANK(F$2),T336&amp;", ",T336&amp;" "&amp;F$2&amp;", "),(IF(B336&lt;&gt;B335,IF(ISBLANK(F$2),T336&amp;", ",T336&amp;" "&amp;F$2&amp;", "),(IF(Z336&lt;&gt;Z335,IF(ISBLANK(F$2),T336&amp;", ",T336&amp;" "&amp;F$2&amp;", "),IF((U336&lt;&gt;U335)*($G$2="Y"),"same collector, ","")))))))))&amp;(IF(ISBLANK(U336),"",(IF(U336&lt;&gt;U335,U336&amp;", ",(IF(B336&lt;&gt;B335,U336&amp;", ",IF(Z336&lt;&gt;Z335,U336&amp;", ",(IF(T336&lt;&gt;T335,IF((T336&lt;&gt;T335)*($G$2="Y"),"same date, ", ""),IF((T336=T335)*(U336=U335)*(S336&lt;&gt;S335)*($G$2="Y"),"same collector and date, ", ""))))))))))&amp;(IF(ISBLANK(V336),"",V336&amp;", "))&amp;IF((AA336&lt;&gt;AA337)*($H$2="y"),AD336&amp;AE336,IF((AA336&lt;&gt;AA337)*($H$2="m"),AD336&amp;AG336,IF(($H$2&lt;&gt;"m")*($H$2&lt;&gt;"Y"),(IF(F336=0,"",F336&amp;" "&amp;$F$4&amp;" "))&amp;(IF(G336=0,"",G336&amp;" "&amp;$G$4&amp;" "))&amp;(IF(H336=0,"",H336&amp;" "&amp;H$4&amp;" "))&amp;(IF(I336=0,"",I336&amp;" "&amp;$I$4&amp;" "))&amp;(IF(J336=0,"",J336&amp;" "&amp;$J$4&amp;" "))&amp;IF((ISBLANK(C336)),"","("&amp;C336&amp;")"),"")))&amp;IF((B336=B337)*(K336=K337)*(L336=L337)*(M336=M337),IF(($H$2&lt;&gt;"m")*($H$2&lt;&gt;"Y"), ", ", IF((ISNUMBER(FIND(")",AE336))), ", ", "")),IF((B336=B337)*(K336=K337)*(L336=L337),";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v>
      </c>
    </row>
    <row r="337" spans="1:34" s="1" customFormat="1" x14ac:dyDescent="0.25">
      <c r="A337" s="3">
        <f t="shared" si="44"/>
        <v>6</v>
      </c>
      <c r="B337" s="53" t="str">
        <f t="shared" si="48"/>
        <v>Kukulcania cochimi</v>
      </c>
      <c r="C337" s="56" t="s">
        <v>231</v>
      </c>
      <c r="D337" s="57" t="s">
        <v>235</v>
      </c>
      <c r="E337" s="57"/>
      <c r="F337" s="57">
        <v>0</v>
      </c>
      <c r="G337" s="57">
        <v>1</v>
      </c>
      <c r="H337" s="57">
        <v>0</v>
      </c>
      <c r="I337" s="57"/>
      <c r="J337" s="57"/>
      <c r="K337" s="57" t="s">
        <v>49</v>
      </c>
      <c r="L337" s="57" t="s">
        <v>395</v>
      </c>
      <c r="M337" s="57" t="s">
        <v>86</v>
      </c>
      <c r="N337" s="57" t="s">
        <v>86</v>
      </c>
      <c r="O337" s="57" t="s">
        <v>86</v>
      </c>
      <c r="P337" s="57"/>
      <c r="Q337" s="57" t="s">
        <v>86</v>
      </c>
      <c r="R337" s="57"/>
      <c r="S337" s="54" t="s">
        <v>86</v>
      </c>
      <c r="T337" s="57"/>
      <c r="U337" s="57" t="s">
        <v>86</v>
      </c>
      <c r="V337" s="57"/>
      <c r="W337" s="57" t="s">
        <v>86</v>
      </c>
      <c r="X337" s="147">
        <f ca="1">IF(ISBLANK(D337),"",IF('order-admin-units'!$I$1&lt;&gt;"y", "", IF((K337="")*(ISBLANK(D337)=FALSE), 'order-admin-units'!$B$1+1, VLOOKUP(K337, ordercountry, 2))))</f>
        <v>2</v>
      </c>
      <c r="Y337" s="147">
        <f ca="1">IF(ISBLANK(D337),"",IF('order-admin-units'!$I$1&lt;&gt;"y", "", IF(L337="", 'order-admin-units'!$B$2+1, VLOOKUP(K337&amp;"@"&amp;L337, orderadmin, 2))))</f>
        <v>7</v>
      </c>
      <c r="Z337" s="147" t="str">
        <f t="shared" si="45"/>
        <v>MexicoBaja California Sur</v>
      </c>
      <c r="AA337" s="147" t="str">
        <f t="shared" si="46"/>
        <v>Kukulcania cochimiMexicoBaja California Sur</v>
      </c>
      <c r="AB337" s="147" t="str">
        <f t="shared" si="47"/>
        <v>Kukulcania cochimiMexicoBaja California SurCAS 9060649</v>
      </c>
      <c r="AC337" s="147" t="str">
        <f t="shared" si="41"/>
        <v>Kukulcania cochimiMexicoBaja California Sur</v>
      </c>
      <c r="AD337" s="11" t="str">
        <f t="shared" si="42"/>
        <v/>
      </c>
      <c r="AE337" s="11" t="str">
        <f t="array" ref="AE337">IF(ISBLANK(D337),"",IF(OR($H$2="y",$H$2="m"),IF(AA337=AA336,IF(OR(AB337=$AB$4:$AB336)=FALSE,AE336&amp;C337,AE336),"("&amp;C337)&amp;IF(AA337=AA338,IF(OR(AB338=$AB$4:$AB337)=FALSE,", ",""),") "),""))</f>
        <v/>
      </c>
      <c r="AF337" s="11" t="str">
        <f t="shared" si="43"/>
        <v/>
      </c>
      <c r="AG337" s="11" t="str">
        <f t="array" ref="AG337">IF(ISBLANK(D337),"",IF(OR($H$2="y",$H$2="m"),IF(AA337=AA336,IF(OR(AC337=$AC$4:$AC336)=FALSE,AG336&amp;AF337,AG336),"("&amp;AF337)&amp;IF(AA337=AA338,IF(OR(AC338=$AC$4:$AC337)=FALSE,", ",""),") "),""))</f>
        <v/>
      </c>
      <c r="AH337" s="10" t="str">
        <f>IF((ISBLANK(D337)),"",IF(D337=D336,AH336,"")&amp;IF(B336&lt;&gt;B337,((IF(ISBLANK(E337),$D$3&amp;"Non-type material: "&amp;$D$3,$D$3&amp;INDEX('type-categories'!$A$2:$B$100,MATCH(E337,'type-categories'!$A$2:$A$100,0),2)&amp;$D$3))),"")&amp;(IF(K337&lt;&gt;K336,$C$2&amp;K337&amp;$K$3&amp;$C$2&amp;" ",(IF(B337&lt;&gt;B336,$C$2&amp;K337&amp;$K$3&amp;$C$2&amp;" ",""))))&amp;(IF(L337="","",((IF(L337&lt;&gt;L336,$D$2&amp;L337&amp;$L$3&amp;$D$2&amp;" ",IF(B337&lt;&gt;B336,$D$2&amp;L337&amp;$L$3&amp;$D$2&amp;" ",""))))))&amp;(IF(M337="","",((IF(M337&lt;&gt;M336,$E$2&amp;M337&amp;$E$2&amp;","&amp;" ",IF(B337&lt;&gt;B336,$E$2&amp;M337&amp;$E$2&amp;",",""))))))&amp;(IF(N337="","",IF(N337&lt;&gt;N336,N337&amp;", ",IF(B337&lt;&gt;B336,N337&amp;", ",""))))&amp;(IF(ISBLANK(O337),"",(IF(O337&lt;&gt;O336,O337&amp;", ",IF(B337&lt;&gt;B336,O337&amp;", ","")))))&amp;(IF(ISBLANK(P337),"",(IF(P337&lt;&gt;P336,P337&amp;", ",IF(B337&lt;&gt;B336,P337&amp;", ",IF(Z337&lt;&gt;Z336,P337&amp;", ",""))))))&amp;(IF(ISBLANK(Q337),"",(IF(Q337&lt;&gt;Q336,Q337&amp;", ",IF(B337&lt;&gt;B336,Q337&amp;", ",IF(Z337&lt;&gt;Z336,Q337&amp;", ",""))))))&amp;(IF(ISBLANK(R337),"",(IF(R337&lt;&gt;R336,R337&amp;"m, ",IF(B337&lt;&gt;B336,R337&amp;"m, ",IF(Z337&lt;&gt;Z336,R337&amp;"m, ",""))))))&amp;IF(ISBLANK(S337),"",(IF(B337&lt;&gt;B336,S337&amp;", ",IF(S337&lt;&gt;S336,IF((Z337=Z336),"same locality "&amp;S337&amp;", ",S337&amp;", "),""))))&amp;(IF(ISBLANK(T337),"",(IF(T337&lt;&gt;T336,IF(ISBLANK(F$2),T337&amp;", ",T337&amp;" "&amp;F$2&amp;", "),(IF(B337&lt;&gt;B336,IF(ISBLANK(F$2),T337&amp;", ",T337&amp;" "&amp;F$2&amp;", "),(IF(Z337&lt;&gt;Z336,IF(ISBLANK(F$2),T337&amp;", ",T337&amp;" "&amp;F$2&amp;", "),IF((U337&lt;&gt;U336)*($G$2="Y"),"same collector, ","")))))))))&amp;(IF(ISBLANK(U337),"",(IF(U337&lt;&gt;U336,U337&amp;", ",(IF(B337&lt;&gt;B336,U337&amp;", ",IF(Z337&lt;&gt;Z336,U337&amp;", ",(IF(T337&lt;&gt;T336,IF((T337&lt;&gt;T336)*($G$2="Y"),"same date, ", ""),IF((T337=T336)*(U337=U336)*(S337&lt;&gt;S336)*($G$2="Y"),"same collector and date, ", ""))))))))))&amp;(IF(ISBLANK(V337),"",V337&amp;", "))&amp;IF((AA337&lt;&gt;AA338)*($H$2="y"),AD337&amp;AE337,IF((AA337&lt;&gt;AA338)*($H$2="m"),AD337&amp;AG337,IF(($H$2&lt;&gt;"m")*($H$2&lt;&gt;"Y"),(IF(F337=0,"",F337&amp;" "&amp;$F$4&amp;" "))&amp;(IF(G337=0,"",G337&amp;" "&amp;$G$4&amp;" "))&amp;(IF(H337=0,"",H337&amp;" "&amp;H$4&amp;" "))&amp;(IF(I337=0,"",I337&amp;" "&amp;$I$4&amp;" "))&amp;(IF(J337=0,"",J337&amp;" "&amp;$J$4&amp;" "))&amp;IF((ISBLANK(C337)),"","("&amp;C337&amp;")"),"")))&amp;IF((B337=B338)*(K337=K338)*(L337=L338)*(M337=M338),IF(($H$2&lt;&gt;"m")*($H$2&lt;&gt;"Y"), ", ", IF((ISNUMBER(FIND(")",AE337))), ", ", "")),IF((B337=B338)*(K337=K338)*(L337=L338),";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v>
      </c>
    </row>
    <row r="338" spans="1:34" s="1" customFormat="1" x14ac:dyDescent="0.25">
      <c r="A338" s="3">
        <f t="shared" si="44"/>
        <v>6</v>
      </c>
      <c r="B338" s="53" t="str">
        <f t="shared" si="48"/>
        <v>Kukulcania cochimi</v>
      </c>
      <c r="C338" s="54" t="s">
        <v>238</v>
      </c>
      <c r="D338" s="55" t="s">
        <v>235</v>
      </c>
      <c r="E338" s="55"/>
      <c r="F338" s="54">
        <v>0</v>
      </c>
      <c r="G338" s="54">
        <v>1</v>
      </c>
      <c r="H338" s="54">
        <v>0</v>
      </c>
      <c r="I338" s="54"/>
      <c r="J338" s="54"/>
      <c r="K338" s="54" t="s">
        <v>49</v>
      </c>
      <c r="L338" s="54" t="s">
        <v>395</v>
      </c>
      <c r="M338" s="54" t="s">
        <v>487</v>
      </c>
      <c r="N338" s="54" t="s">
        <v>488</v>
      </c>
      <c r="O338" s="54" t="s">
        <v>86</v>
      </c>
      <c r="P338" s="54" t="s">
        <v>492</v>
      </c>
      <c r="Q338" s="54" t="s">
        <v>86</v>
      </c>
      <c r="R338" s="54"/>
      <c r="S338" s="54" t="s">
        <v>489</v>
      </c>
      <c r="T338" s="54" t="s">
        <v>490</v>
      </c>
      <c r="U338" s="54" t="s">
        <v>493</v>
      </c>
      <c r="V338" s="54"/>
      <c r="W338" s="54" t="s">
        <v>86</v>
      </c>
      <c r="X338" s="147">
        <f ca="1">IF(ISBLANK(D338),"",IF('order-admin-units'!$I$1&lt;&gt;"y", "", IF((K338="")*(ISBLANK(D338)=FALSE), 'order-admin-units'!$B$1+1, VLOOKUP(K338, ordercountry, 2))))</f>
        <v>2</v>
      </c>
      <c r="Y338" s="147">
        <f ca="1">IF(ISBLANK(D338),"",IF('order-admin-units'!$I$1&lt;&gt;"y", "", IF(L338="", 'order-admin-units'!$B$2+1, VLOOKUP(K338&amp;"@"&amp;L338, orderadmin, 2))))</f>
        <v>7</v>
      </c>
      <c r="Z338" s="147" t="str">
        <f t="shared" si="45"/>
        <v>MexicoBaja California Sur13.4 miles S LoretoChuenque</v>
      </c>
      <c r="AA338" s="147" t="str">
        <f t="shared" si="46"/>
        <v>Kukulcania cochimiMexicoBaja California Sur13.4 miles S LoretoChuenqueunder volc. cbl.[N25.82848°, W111.3319°]D. Ubick2/I/1982</v>
      </c>
      <c r="AB338" s="147" t="str">
        <f t="shared" si="47"/>
        <v>Kukulcania cochimiMexicoBaja California Sur13.4 miles S LoretoChuenqueunder volc. cbl.[N25.82848°, W111.3319°]D. Ubick2/I/1982CAS 9060436</v>
      </c>
      <c r="AC338" s="147" t="str">
        <f t="shared" si="41"/>
        <v>Kukulcania cochimiMexicoBaja California Sur13.4 miles S LoretoChuenqueunder volc. cbl.[N25.82848°, W111.3319°]D. Ubick2/I/1982</v>
      </c>
      <c r="AD338" s="11" t="str">
        <f t="shared" si="42"/>
        <v/>
      </c>
      <c r="AE338" s="11" t="str">
        <f t="array" ref="AE338">IF(ISBLANK(D338),"",IF(OR($H$2="y",$H$2="m"),IF(AA338=AA337,IF(OR(AB338=$AB$4:$AB337)=FALSE,AE337&amp;C338,AE337),"("&amp;C338)&amp;IF(AA338=AA339,IF(OR(AB339=$AB$4:$AB338)=FALSE,", ",""),") "),""))</f>
        <v/>
      </c>
      <c r="AF338" s="11" t="str">
        <f t="shared" si="43"/>
        <v/>
      </c>
      <c r="AG338" s="11" t="str">
        <f t="array" ref="AG338">IF(ISBLANK(D338),"",IF(OR($H$2="y",$H$2="m"),IF(AA338=AA337,IF(OR(AC338=$AC$4:$AC337)=FALSE,AG337&amp;AF338,AG337),"("&amp;AF338)&amp;IF(AA338=AA339,IF(OR(AC339=$AC$4:$AC338)=FALSE,", ",""),") "),""))</f>
        <v/>
      </c>
      <c r="AH338" s="10" t="str">
        <f>IF((ISBLANK(D338)),"",IF(D338=D337,AH337,"")&amp;IF(B337&lt;&gt;B338,((IF(ISBLANK(E338),$D$3&amp;"Non-type material: "&amp;$D$3,$D$3&amp;INDEX('type-categories'!$A$2:$B$100,MATCH(E338,'type-categories'!$A$2:$A$100,0),2)&amp;$D$3))),"")&amp;(IF(K338&lt;&gt;K337,$C$2&amp;K338&amp;$K$3&amp;$C$2&amp;" ",(IF(B338&lt;&gt;B337,$C$2&amp;K338&amp;$K$3&amp;$C$2&amp;" ",""))))&amp;(IF(L338="","",((IF(L338&lt;&gt;L337,$D$2&amp;L338&amp;$L$3&amp;$D$2&amp;" ",IF(B338&lt;&gt;B337,$D$2&amp;L338&amp;$L$3&amp;$D$2&amp;" ",""))))))&amp;(IF(M338="","",((IF(M338&lt;&gt;M337,$E$2&amp;M338&amp;$E$2&amp;","&amp;" ",IF(B338&lt;&gt;B337,$E$2&amp;M338&amp;$E$2&amp;",",""))))))&amp;(IF(N338="","",IF(N338&lt;&gt;N337,N338&amp;", ",IF(B338&lt;&gt;B337,N338&amp;", ",""))))&amp;(IF(ISBLANK(O338),"",(IF(O338&lt;&gt;O337,O338&amp;", ",IF(B338&lt;&gt;B337,O338&amp;", ","")))))&amp;(IF(ISBLANK(P338),"",(IF(P338&lt;&gt;P337,P338&amp;", ",IF(B338&lt;&gt;B337,P338&amp;", ",IF(Z338&lt;&gt;Z337,P338&amp;", ",""))))))&amp;(IF(ISBLANK(Q338),"",(IF(Q338&lt;&gt;Q337,Q338&amp;", ",IF(B338&lt;&gt;B337,Q338&amp;", ",IF(Z338&lt;&gt;Z337,Q338&amp;", ",""))))))&amp;(IF(ISBLANK(R338),"",(IF(R338&lt;&gt;R337,R338&amp;"m, ",IF(B338&lt;&gt;B337,R338&amp;"m, ",IF(Z338&lt;&gt;Z337,R338&amp;"m, ",""))))))&amp;IF(ISBLANK(S338),"",(IF(B338&lt;&gt;B337,S338&amp;", ",IF(S338&lt;&gt;S337,IF((Z338=Z337),"same locality "&amp;S338&amp;", ",S338&amp;", "),""))))&amp;(IF(ISBLANK(T338),"",(IF(T338&lt;&gt;T337,IF(ISBLANK(F$2),T338&amp;", ",T338&amp;" "&amp;F$2&amp;", "),(IF(B338&lt;&gt;B337,IF(ISBLANK(F$2),T338&amp;", ",T338&amp;" "&amp;F$2&amp;", "),(IF(Z338&lt;&gt;Z337,IF(ISBLANK(F$2),T338&amp;", ",T338&amp;" "&amp;F$2&amp;", "),IF((U338&lt;&gt;U337)*($G$2="Y"),"same collector, ","")))))))))&amp;(IF(ISBLANK(U338),"",(IF(U338&lt;&gt;U337,U338&amp;", ",(IF(B338&lt;&gt;B337,U338&amp;", ",IF(Z338&lt;&gt;Z337,U338&amp;", ",(IF(T338&lt;&gt;T337,IF((T338&lt;&gt;T337)*($G$2="Y"),"same date, ", ""),IF((T338=T337)*(U338=U337)*(S338&lt;&gt;S337)*($G$2="Y"),"same collector and date, ", ""))))))))))&amp;(IF(ISBLANK(V338),"",V338&amp;", "))&amp;IF((AA338&lt;&gt;AA339)*($H$2="y"),AD338&amp;AE338,IF((AA338&lt;&gt;AA339)*($H$2="m"),AD338&amp;AG338,IF(($H$2&lt;&gt;"m")*($H$2&lt;&gt;"Y"),(IF(F338=0,"",F338&amp;" "&amp;$F$4&amp;" "))&amp;(IF(G338=0,"",G338&amp;" "&amp;$G$4&amp;" "))&amp;(IF(H338=0,"",H338&amp;" "&amp;H$4&amp;" "))&amp;(IF(I338=0,"",I338&amp;" "&amp;$I$4&amp;" "))&amp;(IF(J338=0,"",J338&amp;" "&amp;$J$4&amp;" "))&amp;IF((ISBLANK(C338)),"","("&amp;C338&amp;")"),"")))&amp;IF((B338=B339)*(K338=K339)*(L338=L339)*(M338=M339),IF(($H$2&lt;&gt;"m")*($H$2&lt;&gt;"Y"), ", ", IF((ISNUMBER(FIND(")",AE338))), ", ", "")),IF((B338=B339)*(K338=K339)*(L338=L339),";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&lt;italics&gt;13.4 miles S Loreto&lt;italics&gt;, Chuenque, under volc. cbl., , [N25.82848°, W111.3319°], D. Ubick coll., 2/I/1982, 1 #ff (CAS 9060436), </v>
      </c>
    </row>
    <row r="339" spans="1:34" s="1" customFormat="1" x14ac:dyDescent="0.25">
      <c r="A339" s="3">
        <f t="shared" si="44"/>
        <v>6</v>
      </c>
      <c r="B339" s="53" t="str">
        <f t="shared" si="48"/>
        <v>Kukulcania cochimi</v>
      </c>
      <c r="C339" s="54" t="s">
        <v>237</v>
      </c>
      <c r="D339" s="55" t="s">
        <v>235</v>
      </c>
      <c r="E339" s="55"/>
      <c r="F339" s="54">
        <v>0</v>
      </c>
      <c r="G339" s="54">
        <v>1</v>
      </c>
      <c r="H339" s="54">
        <v>0</v>
      </c>
      <c r="I339" s="54"/>
      <c r="J339" s="54"/>
      <c r="K339" s="54" t="s">
        <v>49</v>
      </c>
      <c r="L339" s="54" t="s">
        <v>395</v>
      </c>
      <c r="M339" s="64" t="s">
        <v>487</v>
      </c>
      <c r="N339" s="54" t="s">
        <v>488</v>
      </c>
      <c r="O339" s="54" t="s">
        <v>86</v>
      </c>
      <c r="P339" s="54"/>
      <c r="Q339" s="54" t="s">
        <v>86</v>
      </c>
      <c r="R339" s="54"/>
      <c r="S339" s="54" t="s">
        <v>489</v>
      </c>
      <c r="T339" s="54" t="s">
        <v>490</v>
      </c>
      <c r="U339" s="54" t="s">
        <v>491</v>
      </c>
      <c r="V339" s="57"/>
      <c r="W339" s="57" t="s">
        <v>86</v>
      </c>
      <c r="X339" s="147">
        <f ca="1">IF(ISBLANK(D339),"",IF('order-admin-units'!$I$1&lt;&gt;"y", "", IF((K339="")*(ISBLANK(D339)=FALSE), 'order-admin-units'!$B$1+1, VLOOKUP(K339, ordercountry, 2))))</f>
        <v>2</v>
      </c>
      <c r="Y339" s="147">
        <f ca="1">IF(ISBLANK(D339),"",IF('order-admin-units'!$I$1&lt;&gt;"y", "", IF(L339="", 'order-admin-units'!$B$2+1, VLOOKUP(K339&amp;"@"&amp;L339, orderadmin, 2))))</f>
        <v>7</v>
      </c>
      <c r="Z339" s="147" t="str">
        <f t="shared" si="45"/>
        <v>MexicoBaja California Sur13.4 miles S LoretoChuenque</v>
      </c>
      <c r="AA339" s="147" t="str">
        <f t="shared" si="46"/>
        <v>Kukulcania cochimiMexicoBaja California Sur13.4 miles S LoretoChuenque[N25.82848°, W111.3319°]D. Ubick13/I/1982</v>
      </c>
      <c r="AB339" s="147" t="str">
        <f t="shared" si="47"/>
        <v>Kukulcania cochimiMexicoBaja California Sur13.4 miles S LoretoChuenque[N25.82848°, W111.3319°]D. Ubick13/I/1982CAS 9060494</v>
      </c>
      <c r="AC339" s="147" t="str">
        <f t="shared" si="41"/>
        <v>Kukulcania cochimiMexicoBaja California Sur13.4 miles S LoretoChuenque[N25.82848°, W111.3319°]D. Ubick13/I/1982</v>
      </c>
      <c r="AD339" s="11" t="str">
        <f t="shared" si="42"/>
        <v/>
      </c>
      <c r="AE339" s="11" t="str">
        <f t="array" ref="AE339">IF(ISBLANK(D339),"",IF(OR($H$2="y",$H$2="m"),IF(AA339=AA338,IF(OR(AB339=$AB$4:$AB338)=FALSE,AE338&amp;C339,AE338),"("&amp;C339)&amp;IF(AA339=AA340,IF(OR(AB340=$AB$4:$AB339)=FALSE,", ",""),") "),""))</f>
        <v/>
      </c>
      <c r="AF339" s="11" t="str">
        <f t="shared" si="43"/>
        <v/>
      </c>
      <c r="AG339" s="11" t="str">
        <f t="array" ref="AG339">IF(ISBLANK(D339),"",IF(OR($H$2="y",$H$2="m"),IF(AA339=AA338,IF(OR(AC339=$AC$4:$AC338)=FALSE,AG338&amp;AF339,AG338),"("&amp;AF339)&amp;IF(AA339=AA340,IF(OR(AC340=$AC$4:$AC339)=FALSE,", ",""),") "),""))</f>
        <v/>
      </c>
      <c r="AH339" s="10" t="str">
        <f>IF((ISBLANK(D339)),"",IF(D339=D338,AH338,"")&amp;IF(B338&lt;&gt;B339,((IF(ISBLANK(E339),$D$3&amp;"Non-type material: "&amp;$D$3,$D$3&amp;INDEX('type-categories'!$A$2:$B$100,MATCH(E339,'type-categories'!$A$2:$A$100,0),2)&amp;$D$3))),"")&amp;(IF(K339&lt;&gt;K338,$C$2&amp;K339&amp;$K$3&amp;$C$2&amp;" ",(IF(B339&lt;&gt;B338,$C$2&amp;K339&amp;$K$3&amp;$C$2&amp;" ",""))))&amp;(IF(L339="","",((IF(L339&lt;&gt;L338,$D$2&amp;L339&amp;$L$3&amp;$D$2&amp;" ",IF(B339&lt;&gt;B338,$D$2&amp;L339&amp;$L$3&amp;$D$2&amp;" ",""))))))&amp;(IF(M339="","",((IF(M339&lt;&gt;M338,$E$2&amp;M339&amp;$E$2&amp;","&amp;" ",IF(B339&lt;&gt;B338,$E$2&amp;M339&amp;$E$2&amp;",",""))))))&amp;(IF(N339="","",IF(N339&lt;&gt;N338,N339&amp;", ",IF(B339&lt;&gt;B338,N339&amp;", ",""))))&amp;(IF(ISBLANK(O339),"",(IF(O339&lt;&gt;O338,O339&amp;", ",IF(B339&lt;&gt;B338,O339&amp;", ","")))))&amp;(IF(ISBLANK(P339),"",(IF(P339&lt;&gt;P338,P339&amp;", ",IF(B339&lt;&gt;B338,P339&amp;", ",IF(Z339&lt;&gt;Z338,P339&amp;", ",""))))))&amp;(IF(ISBLANK(Q339),"",(IF(Q339&lt;&gt;Q338,Q339&amp;", ",IF(B339&lt;&gt;B338,Q339&amp;", ",IF(Z339&lt;&gt;Z338,Q339&amp;", ",""))))))&amp;(IF(ISBLANK(R339),"",(IF(R339&lt;&gt;R338,R339&amp;"m, ",IF(B339&lt;&gt;B338,R339&amp;"m, ",IF(Z339&lt;&gt;Z338,R339&amp;"m, ",""))))))&amp;IF(ISBLANK(S339),"",(IF(B339&lt;&gt;B338,S339&amp;", ",IF(S339&lt;&gt;S338,IF((Z339=Z338),"same locality "&amp;S339&amp;", ",S339&amp;", "),""))))&amp;(IF(ISBLANK(T339),"",(IF(T339&lt;&gt;T338,IF(ISBLANK(F$2),T339&amp;", ",T339&amp;" "&amp;F$2&amp;", "),(IF(B339&lt;&gt;B338,IF(ISBLANK(F$2),T339&amp;", ",T339&amp;" "&amp;F$2&amp;", "),(IF(Z339&lt;&gt;Z338,IF(ISBLANK(F$2),T339&amp;", ",T339&amp;" "&amp;F$2&amp;", "),IF((U339&lt;&gt;U338)*($G$2="Y"),"same collector, ","")))))))))&amp;(IF(ISBLANK(U339),"",(IF(U339&lt;&gt;U338,U339&amp;", ",(IF(B339&lt;&gt;B338,U339&amp;", ",IF(Z339&lt;&gt;Z338,U339&amp;", ",(IF(T339&lt;&gt;T338,IF((T339&lt;&gt;T338)*($G$2="Y"),"same date, ", ""),IF((T339=T338)*(U339=U338)*(S339&lt;&gt;S338)*($G$2="Y"),"same collector and date, ", ""))))))))))&amp;(IF(ISBLANK(V339),"",V339&amp;", "))&amp;IF((AA339&lt;&gt;AA340)*($H$2="y"),AD339&amp;AE339,IF((AA339&lt;&gt;AA340)*($H$2="m"),AD339&amp;AG339,IF(($H$2&lt;&gt;"m")*($H$2&lt;&gt;"Y"),(IF(F339=0,"",F339&amp;" "&amp;$F$4&amp;" "))&amp;(IF(G339=0,"",G339&amp;" "&amp;$G$4&amp;" "))&amp;(IF(H339=0,"",H339&amp;" "&amp;H$4&amp;" "))&amp;(IF(I339=0,"",I339&amp;" "&amp;$I$4&amp;" "))&amp;(IF(J339=0,"",J339&amp;" "&amp;$J$4&amp;" "))&amp;IF((ISBLANK(C339)),"","("&amp;C339&amp;")"),"")))&amp;IF((B339=B340)*(K339=K340)*(L339=L340)*(M339=M340),IF(($H$2&lt;&gt;"m")*($H$2&lt;&gt;"Y"), ", ", IF((ISNUMBER(FIND(")",AE339))), ", ", "")),IF((B339=B340)*(K339=K340)*(L339=L340),";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&lt;italics&gt;13.4 miles S Loreto&lt;italics&gt;, Chuenque, under volc. cbl., , [N25.82848°, W111.3319°], D. Ubick coll., 2/I/1982, 1 #ff (CAS 9060436), same collector, 13/I/1982, 1 #ff (CAS 9060494); </v>
      </c>
    </row>
    <row r="340" spans="1:34" s="1" customFormat="1" x14ac:dyDescent="0.25">
      <c r="A340" s="3">
        <f t="shared" si="44"/>
        <v>6</v>
      </c>
      <c r="B340" s="53" t="str">
        <f t="shared" si="48"/>
        <v>Kukulcania cochimi</v>
      </c>
      <c r="C340" s="54" t="s">
        <v>239</v>
      </c>
      <c r="D340" s="55" t="s">
        <v>235</v>
      </c>
      <c r="E340" s="55"/>
      <c r="F340" s="54">
        <v>0</v>
      </c>
      <c r="G340" s="54">
        <v>1</v>
      </c>
      <c r="H340" s="54">
        <v>0</v>
      </c>
      <c r="I340" s="54"/>
      <c r="J340" s="54"/>
      <c r="K340" s="54" t="s">
        <v>49</v>
      </c>
      <c r="L340" s="54" t="s">
        <v>395</v>
      </c>
      <c r="M340" s="54" t="s">
        <v>494</v>
      </c>
      <c r="N340" s="54" t="s">
        <v>495</v>
      </c>
      <c r="O340" s="54" t="s">
        <v>86</v>
      </c>
      <c r="P340" s="54"/>
      <c r="Q340" s="54" t="s">
        <v>86</v>
      </c>
      <c r="R340" s="54"/>
      <c r="S340" s="54" t="s">
        <v>496</v>
      </c>
      <c r="T340" s="54" t="s">
        <v>497</v>
      </c>
      <c r="U340" s="54" t="s">
        <v>498</v>
      </c>
      <c r="V340" s="54"/>
      <c r="W340" s="54" t="s">
        <v>86</v>
      </c>
      <c r="X340" s="147">
        <f ca="1">IF(ISBLANK(D340),"",IF('order-admin-units'!$I$1&lt;&gt;"y", "", IF((K340="")*(ISBLANK(D340)=FALSE), 'order-admin-units'!$B$1+1, VLOOKUP(K340, ordercountry, 2))))</f>
        <v>2</v>
      </c>
      <c r="Y340" s="147">
        <f ca="1">IF(ISBLANK(D340),"",IF('order-admin-units'!$I$1&lt;&gt;"y", "", IF(L340="", 'order-admin-units'!$B$2+1, VLOOKUP(K340&amp;"@"&amp;L340, orderadmin, 2))))</f>
        <v>7</v>
      </c>
      <c r="Z340" s="147" t="str">
        <f t="shared" si="45"/>
        <v>MexicoBaja California SurIsla CarmenPuerto Ballandro</v>
      </c>
      <c r="AA340" s="147" t="str">
        <f t="shared" si="46"/>
        <v>Kukulcania cochimiMexicoBaja California SurIsla CarmenPuerto Ballandro[N25.97747°, W111.15335°]collector illegible21/V/1921</v>
      </c>
      <c r="AB340" s="147" t="str">
        <f t="shared" si="47"/>
        <v>Kukulcania cochimiMexicoBaja California SurIsla CarmenPuerto Ballandro[N25.97747°, W111.15335°]collector illegible21/V/1921MCZ 145040</v>
      </c>
      <c r="AC340" s="147" t="str">
        <f t="shared" si="41"/>
        <v>Kukulcania cochimiMexicoBaja California SurIsla CarmenPuerto Ballandro[N25.97747°, W111.15335°]collector illegible21/V/1921</v>
      </c>
      <c r="AD340" s="11" t="str">
        <f t="shared" si="42"/>
        <v/>
      </c>
      <c r="AE340" s="11" t="str">
        <f t="array" ref="AE340">IF(ISBLANK(D340),"",IF(OR($H$2="y",$H$2="m"),IF(AA340=AA339,IF(OR(AB340=$AB$4:$AB339)=FALSE,AE339&amp;C340,AE339),"("&amp;C340)&amp;IF(AA340=AA341,IF(OR(AB341=$AB$4:$AB340)=FALSE,", ",""),") "),""))</f>
        <v/>
      </c>
      <c r="AF340" s="11" t="str">
        <f t="shared" si="43"/>
        <v/>
      </c>
      <c r="AG340" s="11" t="str">
        <f t="array" ref="AG340">IF(ISBLANK(D340),"",IF(OR($H$2="y",$H$2="m"),IF(AA340=AA339,IF(OR(AC340=$AC$4:$AC339)=FALSE,AG339&amp;AF340,AG339),"("&amp;AF340)&amp;IF(AA340=AA341,IF(OR(AC341=$AC$4:$AC340)=FALSE,", ",""),") "),""))</f>
        <v/>
      </c>
      <c r="AH340" s="10" t="str">
        <f>IF((ISBLANK(D340)),"",IF(D340=D339,AH339,"")&amp;IF(B339&lt;&gt;B340,((IF(ISBLANK(E340),$D$3&amp;"Non-type material: "&amp;$D$3,$D$3&amp;INDEX('type-categories'!$A$2:$B$100,MATCH(E340,'type-categories'!$A$2:$A$100,0),2)&amp;$D$3))),"")&amp;(IF(K340&lt;&gt;K339,$C$2&amp;K340&amp;$K$3&amp;$C$2&amp;" ",(IF(B340&lt;&gt;B339,$C$2&amp;K340&amp;$K$3&amp;$C$2&amp;" ",""))))&amp;(IF(L340="","",((IF(L340&lt;&gt;L339,$D$2&amp;L340&amp;$L$3&amp;$D$2&amp;" ",IF(B340&lt;&gt;B339,$D$2&amp;L340&amp;$L$3&amp;$D$2&amp;" ",""))))))&amp;(IF(M340="","",((IF(M340&lt;&gt;M339,$E$2&amp;M340&amp;$E$2&amp;","&amp;" ",IF(B340&lt;&gt;B339,$E$2&amp;M340&amp;$E$2&amp;",",""))))))&amp;(IF(N340="","",IF(N340&lt;&gt;N339,N340&amp;", ",IF(B340&lt;&gt;B339,N340&amp;", ",""))))&amp;(IF(ISBLANK(O340),"",(IF(O340&lt;&gt;O339,O340&amp;", ",IF(B340&lt;&gt;B339,O340&amp;", ","")))))&amp;(IF(ISBLANK(P340),"",(IF(P340&lt;&gt;P339,P340&amp;", ",IF(B340&lt;&gt;B339,P340&amp;", ",IF(Z340&lt;&gt;Z339,P340&amp;", ",""))))))&amp;(IF(ISBLANK(Q340),"",(IF(Q340&lt;&gt;Q339,Q340&amp;", ",IF(B340&lt;&gt;B339,Q340&amp;", ",IF(Z340&lt;&gt;Z339,Q340&amp;", ",""))))))&amp;(IF(ISBLANK(R340),"",(IF(R340&lt;&gt;R339,R340&amp;"m, ",IF(B340&lt;&gt;B339,R340&amp;"m, ",IF(Z340&lt;&gt;Z339,R340&amp;"m, ",""))))))&amp;IF(ISBLANK(S340),"",(IF(B340&lt;&gt;B339,S340&amp;", ",IF(S340&lt;&gt;S339,IF((Z340=Z339),"same locality "&amp;S340&amp;", ",S340&amp;", "),""))))&amp;(IF(ISBLANK(T340),"",(IF(T340&lt;&gt;T339,IF(ISBLANK(F$2),T340&amp;", ",T340&amp;" "&amp;F$2&amp;", "),(IF(B340&lt;&gt;B339,IF(ISBLANK(F$2),T340&amp;", ",T340&amp;" "&amp;F$2&amp;", "),(IF(Z340&lt;&gt;Z339,IF(ISBLANK(F$2),T340&amp;", ",T340&amp;" "&amp;F$2&amp;", "),IF((U340&lt;&gt;U339)*($G$2="Y"),"same collector, ","")))))))))&amp;(IF(ISBLANK(U340),"",(IF(U340&lt;&gt;U339,U340&amp;", ",(IF(B340&lt;&gt;B339,U340&amp;", ",IF(Z340&lt;&gt;Z339,U340&amp;", ",(IF(T340&lt;&gt;T339,IF((T340&lt;&gt;T339)*($G$2="Y"),"same date, ", ""),IF((T340=T339)*(U340=U339)*(S340&lt;&gt;S339)*($G$2="Y"),"same collector and date, ", ""))))))))))&amp;(IF(ISBLANK(V340),"",V340&amp;", "))&amp;IF((AA340&lt;&gt;AA341)*($H$2="y"),AD340&amp;AE340,IF((AA340&lt;&gt;AA341)*($H$2="m"),AD340&amp;AG340,IF(($H$2&lt;&gt;"m")*($H$2&lt;&gt;"Y"),(IF(F340=0,"",F340&amp;" "&amp;$F$4&amp;" "))&amp;(IF(G340=0,"",G340&amp;" "&amp;$G$4&amp;" "))&amp;(IF(H340=0,"",H340&amp;" "&amp;H$4&amp;" "))&amp;(IF(I340=0,"",I340&amp;" "&amp;$I$4&amp;" "))&amp;(IF(J340=0,"",J340&amp;" "&amp;$J$4&amp;" "))&amp;IF((ISBLANK(C340)),"","("&amp;C340&amp;")"),"")))&amp;IF((B340=B341)*(K340=K341)*(L340=L341)*(M340=M341),IF(($H$2&lt;&gt;"m")*($H$2&lt;&gt;"Y"), ", ", IF((ISNUMBER(FIND(")",AE340))), ", ", "")),IF((B340=B341)*(K340=K341)*(L340=L341),";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&lt;italics&gt;13.4 miles S Loreto&lt;italics&gt;, Chuenque, under volc. cbl., , [N25.82848°, W111.3319°], D. Ubick coll., 2/I/1982, 1 #ff (CAS 9060436), same collector, 13/I/1982, 1 #ff (CAS 9060494); &lt;italics&gt;Isla Carmen&lt;italics&gt;, Puerto Ballandro, , [N25.97747°, W111.15335°], collector illegible coll., 21/V/1921, 1 #ff (MCZ 145040); </v>
      </c>
    </row>
    <row r="341" spans="1:34" s="1" customFormat="1" x14ac:dyDescent="0.25">
      <c r="A341" s="3">
        <f t="shared" si="44"/>
        <v>6</v>
      </c>
      <c r="B341" s="53" t="str">
        <f t="shared" si="48"/>
        <v>Kukulcania cochimi</v>
      </c>
      <c r="C341" s="54" t="s">
        <v>205</v>
      </c>
      <c r="D341" s="55" t="s">
        <v>235</v>
      </c>
      <c r="E341" s="55"/>
      <c r="F341" s="54">
        <v>0</v>
      </c>
      <c r="G341" s="54">
        <v>1</v>
      </c>
      <c r="H341" s="54">
        <v>3</v>
      </c>
      <c r="I341" s="54"/>
      <c r="J341" s="54"/>
      <c r="K341" s="54" t="s">
        <v>49</v>
      </c>
      <c r="L341" s="54" t="s">
        <v>395</v>
      </c>
      <c r="M341" s="54" t="s">
        <v>499</v>
      </c>
      <c r="N341" s="54" t="s">
        <v>86</v>
      </c>
      <c r="O341" s="54" t="s">
        <v>86</v>
      </c>
      <c r="P341" s="54"/>
      <c r="Q341" s="54" t="s">
        <v>500</v>
      </c>
      <c r="R341" s="54"/>
      <c r="S341" s="54" t="s">
        <v>501</v>
      </c>
      <c r="T341" s="54" t="s">
        <v>485</v>
      </c>
      <c r="U341" s="54" t="s">
        <v>502</v>
      </c>
      <c r="V341" s="54"/>
      <c r="W341" s="54" t="s">
        <v>86</v>
      </c>
      <c r="X341" s="147">
        <f ca="1">IF(ISBLANK(D341),"",IF('order-admin-units'!$I$1&lt;&gt;"y", "", IF((K341="")*(ISBLANK(D341)=FALSE), 'order-admin-units'!$B$1+1, VLOOKUP(K341, ordercountry, 2))))</f>
        <v>2</v>
      </c>
      <c r="Y341" s="147">
        <f ca="1">IF(ISBLANK(D341),"",IF('order-admin-units'!$I$1&lt;&gt;"y", "", IF(L341="", 'order-admin-units'!$B$2+1, VLOOKUP(K341&amp;"@"&amp;L341, orderadmin, 2))))</f>
        <v>7</v>
      </c>
      <c r="Z341" s="147" t="str">
        <f t="shared" si="45"/>
        <v>MexicoBaja California SurIsla San José</v>
      </c>
      <c r="AA341" s="147" t="str">
        <f t="shared" si="46"/>
        <v>Kukulcania cochimiMexicoBaja California SurIsla San Josénight collecting[N24.97103°, W110.62881°]B. Firstman25/III/1953</v>
      </c>
      <c r="AB341" s="147" t="str">
        <f t="shared" si="47"/>
        <v xml:space="preserve">Kukulcania cochimiMexicoBaja California SurIsla San Josénight collecting[N24.97103°, W110.62881°]B. Firstman25/III/1953AMNH </v>
      </c>
      <c r="AC341" s="147" t="str">
        <f t="shared" si="41"/>
        <v>Kukulcania cochimiMexicoBaja California SurIsla San Josénight collecting[N24.97103°, W110.62881°]B. Firstman25/III/1953</v>
      </c>
      <c r="AD341" s="11" t="str">
        <f t="shared" si="42"/>
        <v/>
      </c>
      <c r="AE341" s="11" t="str">
        <f t="array" ref="AE341">IF(ISBLANK(D341),"",IF(OR($H$2="y",$H$2="m"),IF(AA341=AA340,IF(OR(AB341=$AB$4:$AB340)=FALSE,AE340&amp;C341,AE340),"("&amp;C341)&amp;IF(AA341=AA342,IF(OR(AB342=$AB$4:$AB341)=FALSE,", ",""),") "),""))</f>
        <v/>
      </c>
      <c r="AF341" s="11" t="str">
        <f t="shared" si="43"/>
        <v/>
      </c>
      <c r="AG341" s="11" t="str">
        <f t="array" ref="AG341">IF(ISBLANK(D341),"",IF(OR($H$2="y",$H$2="m"),IF(AA341=AA340,IF(OR(AC341=$AC$4:$AC340)=FALSE,AG340&amp;AF341,AG340),"("&amp;AF341)&amp;IF(AA341=AA342,IF(OR(AC342=$AC$4:$AC341)=FALSE,", ",""),") "),""))</f>
        <v/>
      </c>
      <c r="AH341" s="10" t="str">
        <f>IF((ISBLANK(D341)),"",IF(D341=D340,AH340,"")&amp;IF(B340&lt;&gt;B341,((IF(ISBLANK(E341),$D$3&amp;"Non-type material: "&amp;$D$3,$D$3&amp;INDEX('type-categories'!$A$2:$B$100,MATCH(E341,'type-categories'!$A$2:$A$100,0),2)&amp;$D$3))),"")&amp;(IF(K341&lt;&gt;K340,$C$2&amp;K341&amp;$K$3&amp;$C$2&amp;" ",(IF(B341&lt;&gt;B340,$C$2&amp;K341&amp;$K$3&amp;$C$2&amp;" ",""))))&amp;(IF(L341="","",((IF(L341&lt;&gt;L340,$D$2&amp;L341&amp;$L$3&amp;$D$2&amp;" ",IF(B341&lt;&gt;B340,$D$2&amp;L341&amp;$L$3&amp;$D$2&amp;" ",""))))))&amp;(IF(M341="","",((IF(M341&lt;&gt;M340,$E$2&amp;M341&amp;$E$2&amp;","&amp;" ",IF(B341&lt;&gt;B340,$E$2&amp;M341&amp;$E$2&amp;",",""))))))&amp;(IF(N341="","",IF(N341&lt;&gt;N340,N341&amp;", ",IF(B341&lt;&gt;B340,N341&amp;", ",""))))&amp;(IF(ISBLANK(O341),"",(IF(O341&lt;&gt;O340,O341&amp;", ",IF(B341&lt;&gt;B340,O341&amp;", ","")))))&amp;(IF(ISBLANK(P341),"",(IF(P341&lt;&gt;P340,P341&amp;", ",IF(B341&lt;&gt;B340,P341&amp;", ",IF(Z341&lt;&gt;Z340,P341&amp;", ",""))))))&amp;(IF(ISBLANK(Q341),"",(IF(Q341&lt;&gt;Q340,Q341&amp;", ",IF(B341&lt;&gt;B340,Q341&amp;", ",IF(Z341&lt;&gt;Z340,Q341&amp;", ",""))))))&amp;(IF(ISBLANK(R341),"",(IF(R341&lt;&gt;R340,R341&amp;"m, ",IF(B341&lt;&gt;B340,R341&amp;"m, ",IF(Z341&lt;&gt;Z340,R341&amp;"m, ",""))))))&amp;IF(ISBLANK(S341),"",(IF(B341&lt;&gt;B340,S341&amp;", ",IF(S341&lt;&gt;S340,IF((Z341=Z340),"same locality "&amp;S341&amp;", ",S341&amp;", "),""))))&amp;(IF(ISBLANK(T341),"",(IF(T341&lt;&gt;T340,IF(ISBLANK(F$2),T341&amp;", ",T341&amp;" "&amp;F$2&amp;", "),(IF(B341&lt;&gt;B340,IF(ISBLANK(F$2),T341&amp;", ",T341&amp;" "&amp;F$2&amp;", "),(IF(Z341&lt;&gt;Z340,IF(ISBLANK(F$2),T341&amp;", ",T341&amp;" "&amp;F$2&amp;", "),IF((U341&lt;&gt;U340)*($G$2="Y"),"same collector, ","")))))))))&amp;(IF(ISBLANK(U341),"",(IF(U341&lt;&gt;U340,U341&amp;", ",(IF(B341&lt;&gt;B340,U341&amp;", ",IF(Z341&lt;&gt;Z340,U341&amp;", ",(IF(T341&lt;&gt;T340,IF((T341&lt;&gt;T340)*($G$2="Y"),"same date, ", ""),IF((T341=T340)*(U341=U340)*(S341&lt;&gt;S340)*($G$2="Y"),"same collector and date, ", ""))))))))))&amp;(IF(ISBLANK(V341),"",V341&amp;", "))&amp;IF((AA341&lt;&gt;AA342)*($H$2="y"),AD341&amp;AE341,IF((AA341&lt;&gt;AA342)*($H$2="m"),AD341&amp;AG341,IF(($H$2&lt;&gt;"m")*($H$2&lt;&gt;"Y"),(IF(F341=0,"",F341&amp;" "&amp;$F$4&amp;" "))&amp;(IF(G341=0,"",G341&amp;" "&amp;$G$4&amp;" "))&amp;(IF(H341=0,"",H341&amp;" "&amp;H$4&amp;" "))&amp;(IF(I341=0,"",I341&amp;" "&amp;$I$4&amp;" "))&amp;(IF(J341=0,"",J341&amp;" "&amp;$J$4&amp;" "))&amp;IF((ISBLANK(C341)),"","("&amp;C341&amp;")"),"")))&amp;IF((B341=B342)*(K341=K342)*(L341=L342)*(M341=M342),IF(($H$2&lt;&gt;"m")*($H$2&lt;&gt;"Y"), ", ", IF((ISNUMBER(FIND(")",AE341))), ", ", "")),IF((B341=B342)*(K341=K342)*(L341=L342),";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&lt;italics&gt;13.4 miles S Loreto&lt;italics&gt;, Chuenque, under volc. cbl., , [N25.82848°, W111.3319°], D. Ubick coll., 2/I/1982, 1 #ff (CAS 9060436), same collector, 13/I/1982, 1 #ff (CAS 9060494); &lt;italics&gt;Isla Carmen&lt;italics&gt;, Puerto Ballandro, , [N25.97747°, W111.15335°], collector illegible coll., 21/V/1921, 1 #ff (MCZ 145040); &lt;italics&gt;Isla San José&lt;italics&gt;, night collecting, [N24.97103°, W110.62881°], B. Firstman coll., 25/III/1953, 1 #ff 3 imm. (AMNH ), </v>
      </c>
    </row>
    <row r="342" spans="1:34" s="1" customFormat="1" x14ac:dyDescent="0.25">
      <c r="A342" s="3">
        <f t="shared" si="44"/>
        <v>6</v>
      </c>
      <c r="B342" s="53" t="str">
        <f t="shared" si="48"/>
        <v>Kukulcania cochimi</v>
      </c>
      <c r="C342" s="54" t="s">
        <v>205</v>
      </c>
      <c r="D342" s="55" t="s">
        <v>235</v>
      </c>
      <c r="E342" s="55"/>
      <c r="F342" s="54">
        <v>0</v>
      </c>
      <c r="G342" s="54">
        <v>2</v>
      </c>
      <c r="H342" s="54">
        <v>1</v>
      </c>
      <c r="I342" s="54"/>
      <c r="J342" s="54"/>
      <c r="K342" s="54" t="s">
        <v>49</v>
      </c>
      <c r="L342" s="54" t="s">
        <v>395</v>
      </c>
      <c r="M342" s="54" t="s">
        <v>499</v>
      </c>
      <c r="N342" s="54" t="s">
        <v>503</v>
      </c>
      <c r="O342" s="54" t="s">
        <v>86</v>
      </c>
      <c r="P342" s="54"/>
      <c r="Q342" s="54" t="s">
        <v>86</v>
      </c>
      <c r="R342" s="54"/>
      <c r="S342" s="54" t="s">
        <v>501</v>
      </c>
      <c r="T342" s="54"/>
      <c r="U342" s="54" t="s">
        <v>502</v>
      </c>
      <c r="V342" s="54"/>
      <c r="W342" s="54" t="s">
        <v>86</v>
      </c>
      <c r="X342" s="147">
        <f ca="1">IF(ISBLANK(D342),"",IF('order-admin-units'!$I$1&lt;&gt;"y", "", IF((K342="")*(ISBLANK(D342)=FALSE), 'order-admin-units'!$B$1+1, VLOOKUP(K342, ordercountry, 2))))</f>
        <v>2</v>
      </c>
      <c r="Y342" s="147">
        <f ca="1">IF(ISBLANK(D342),"",IF('order-admin-units'!$I$1&lt;&gt;"y", "", IF(L342="", 'order-admin-units'!$B$2+1, VLOOKUP(K342&amp;"@"&amp;L342, orderadmin, 2))))</f>
        <v>7</v>
      </c>
      <c r="Z342" s="147" t="str">
        <f t="shared" si="45"/>
        <v>MexicoBaja California SurIsla San Josénear boy's prison</v>
      </c>
      <c r="AA342" s="147" t="str">
        <f t="shared" si="46"/>
        <v>Kukulcania cochimiMexicoBaja California SurIsla San Josénear boy's prison[N24.97103°, W110.62881°]25/III/1953</v>
      </c>
      <c r="AB342" s="147" t="str">
        <f t="shared" si="47"/>
        <v xml:space="preserve">Kukulcania cochimiMexicoBaja California SurIsla San Josénear boy's prison[N24.97103°, W110.62881°]25/III/1953AMNH </v>
      </c>
      <c r="AC342" s="147" t="str">
        <f t="shared" si="41"/>
        <v>Kukulcania cochimiMexicoBaja California SurIsla San Josénear boy's prison[N24.97103°, W110.62881°]25/III/1953</v>
      </c>
      <c r="AD342" s="11" t="str">
        <f t="shared" si="42"/>
        <v/>
      </c>
      <c r="AE342" s="11" t="str">
        <f t="array" ref="AE342">IF(ISBLANK(D342),"",IF(OR($H$2="y",$H$2="m"),IF(AA342=AA341,IF(OR(AB342=$AB$4:$AB341)=FALSE,AE341&amp;C342,AE341),"("&amp;C342)&amp;IF(AA342=AA343,IF(OR(AB343=$AB$4:$AB342)=FALSE,", ",""),") "),""))</f>
        <v/>
      </c>
      <c r="AF342" s="11" t="str">
        <f t="shared" si="43"/>
        <v/>
      </c>
      <c r="AG342" s="11" t="str">
        <f t="array" ref="AG342">IF(ISBLANK(D342),"",IF(OR($H$2="y",$H$2="m"),IF(AA342=AA341,IF(OR(AC342=$AC$4:$AC341)=FALSE,AG341&amp;AF342,AG341),"("&amp;AF342)&amp;IF(AA342=AA343,IF(OR(AC343=$AC$4:$AC342)=FALSE,", ",""),") "),""))</f>
        <v/>
      </c>
      <c r="AH342" s="10" t="str">
        <f>IF((ISBLANK(D342)),"",IF(D342=D341,AH341,"")&amp;IF(B341&lt;&gt;B342,((IF(ISBLANK(E342),$D$3&amp;"Non-type material: "&amp;$D$3,$D$3&amp;INDEX('type-categories'!$A$2:$B$100,MATCH(E342,'type-categories'!$A$2:$A$100,0),2)&amp;$D$3))),"")&amp;(IF(K342&lt;&gt;K341,$C$2&amp;K342&amp;$K$3&amp;$C$2&amp;" ",(IF(B342&lt;&gt;B341,$C$2&amp;K342&amp;$K$3&amp;$C$2&amp;" ",""))))&amp;(IF(L342="","",((IF(L342&lt;&gt;L341,$D$2&amp;L342&amp;$L$3&amp;$D$2&amp;" ",IF(B342&lt;&gt;B341,$D$2&amp;L342&amp;$L$3&amp;$D$2&amp;" ",""))))))&amp;(IF(M342="","",((IF(M342&lt;&gt;M341,$E$2&amp;M342&amp;$E$2&amp;","&amp;" ",IF(B342&lt;&gt;B341,$E$2&amp;M342&amp;$E$2&amp;",",""))))))&amp;(IF(N342="","",IF(N342&lt;&gt;N341,N342&amp;", ",IF(B342&lt;&gt;B341,N342&amp;", ",""))))&amp;(IF(ISBLANK(O342),"",(IF(O342&lt;&gt;O341,O342&amp;", ",IF(B342&lt;&gt;B341,O342&amp;", ","")))))&amp;(IF(ISBLANK(P342),"",(IF(P342&lt;&gt;P341,P342&amp;", ",IF(B342&lt;&gt;B341,P342&amp;", ",IF(Z342&lt;&gt;Z341,P342&amp;", ",""))))))&amp;(IF(ISBLANK(Q342),"",(IF(Q342&lt;&gt;Q341,Q342&amp;", ",IF(B342&lt;&gt;B341,Q342&amp;", ",IF(Z342&lt;&gt;Z341,Q342&amp;", ",""))))))&amp;(IF(ISBLANK(R342),"",(IF(R342&lt;&gt;R341,R342&amp;"m, ",IF(B342&lt;&gt;B341,R342&amp;"m, ",IF(Z342&lt;&gt;Z341,R342&amp;"m, ",""))))))&amp;IF(ISBLANK(S342),"",(IF(B342&lt;&gt;B341,S342&amp;", ",IF(S342&lt;&gt;S341,IF((Z342=Z341),"same locality "&amp;S342&amp;", ",S342&amp;", "),""))))&amp;(IF(ISBLANK(T342),"",(IF(T342&lt;&gt;T341,IF(ISBLANK(F$2),T342&amp;", ",T342&amp;" "&amp;F$2&amp;", "),(IF(B342&lt;&gt;B341,IF(ISBLANK(F$2),T342&amp;", ",T342&amp;" "&amp;F$2&amp;", "),(IF(Z342&lt;&gt;Z341,IF(ISBLANK(F$2),T342&amp;", ",T342&amp;" "&amp;F$2&amp;", "),IF((U342&lt;&gt;U341)*($G$2="Y"),"same collector, ","")))))))))&amp;(IF(ISBLANK(U342),"",(IF(U342&lt;&gt;U341,U342&amp;", ",(IF(B342&lt;&gt;B341,U342&amp;", ",IF(Z342&lt;&gt;Z341,U342&amp;", ",(IF(T342&lt;&gt;T341,IF((T342&lt;&gt;T341)*($G$2="Y"),"same date, ", ""),IF((T342=T341)*(U342=U341)*(S342&lt;&gt;S341)*($G$2="Y"),"same collector and date, ", ""))))))))))&amp;(IF(ISBLANK(V342),"",V342&amp;", "))&amp;IF((AA342&lt;&gt;AA343)*($H$2="y"),AD342&amp;AE342,IF((AA342&lt;&gt;AA343)*($H$2="m"),AD342&amp;AG342,IF(($H$2&lt;&gt;"m")*($H$2&lt;&gt;"Y"),(IF(F342=0,"",F342&amp;" "&amp;$F$4&amp;" "))&amp;(IF(G342=0,"",G342&amp;" "&amp;$G$4&amp;" "))&amp;(IF(H342=0,"",H342&amp;" "&amp;H$4&amp;" "))&amp;(IF(I342=0,"",I342&amp;" "&amp;$I$4&amp;" "))&amp;(IF(J342=0,"",J342&amp;" "&amp;$J$4&amp;" "))&amp;IF((ISBLANK(C342)),"","("&amp;C342&amp;")"),"")))&amp;IF((B342=B343)*(K342=K343)*(L342=L343)*(M342=M343),IF(($H$2&lt;&gt;"m")*($H$2&lt;&gt;"Y"), ", ", IF((ISNUMBER(FIND(")",AE342))), ", ", "")),IF((B342=B343)*(K342=K343)*(L342=L343),";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&lt;italics&gt;13.4 miles S Loreto&lt;italics&gt;, Chuenque, under volc. cbl., , [N25.82848°, W111.3319°], D. Ubick coll., 2/I/1982, 1 #ff (CAS 9060436), same collector, 13/I/1982, 1 #ff (CAS 9060494); &lt;italics&gt;Isla Carmen&lt;italics&gt;, Puerto Ballandro, , [N25.97747°, W111.15335°], collector illegible coll., 21/V/1921, 1 #ff (MCZ 145040); &lt;italics&gt;Isla San José&lt;italics&gt;, night collecting, [N24.97103°, W110.62881°], B. Firstman coll., 25/III/1953, 1 #ff 3 imm. (AMNH ), near boy's prison, , 25/III/1953, 2 #ff 1 imm. (AMNH ); </v>
      </c>
    </row>
    <row r="343" spans="1:34" s="1" customFormat="1" x14ac:dyDescent="0.25">
      <c r="A343" s="3">
        <f t="shared" si="44"/>
        <v>6</v>
      </c>
      <c r="B343" s="53" t="str">
        <f t="shared" si="48"/>
        <v>Kukulcania cochimi</v>
      </c>
      <c r="C343" s="54" t="s">
        <v>241</v>
      </c>
      <c r="D343" s="55" t="s">
        <v>235</v>
      </c>
      <c r="E343" s="55"/>
      <c r="F343" s="54">
        <v>0</v>
      </c>
      <c r="G343" s="54">
        <v>1</v>
      </c>
      <c r="H343" s="54">
        <v>0</v>
      </c>
      <c r="I343" s="54"/>
      <c r="J343" s="54"/>
      <c r="K343" s="54" t="s">
        <v>49</v>
      </c>
      <c r="L343" s="54" t="s">
        <v>395</v>
      </c>
      <c r="M343" s="54" t="s">
        <v>504</v>
      </c>
      <c r="N343" s="54" t="s">
        <v>86</v>
      </c>
      <c r="O343" s="54" t="s">
        <v>86</v>
      </c>
      <c r="P343" s="54"/>
      <c r="Q343" s="54" t="s">
        <v>86</v>
      </c>
      <c r="R343" s="54"/>
      <c r="S343" s="54" t="s">
        <v>505</v>
      </c>
      <c r="T343" s="54" t="s">
        <v>506</v>
      </c>
      <c r="U343" s="54" t="s">
        <v>507</v>
      </c>
      <c r="V343" s="54"/>
      <c r="W343" s="54" t="s">
        <v>86</v>
      </c>
      <c r="X343" s="147">
        <f ca="1">IF(ISBLANK(D343),"",IF('order-admin-units'!$I$1&lt;&gt;"y", "", IF((K343="")*(ISBLANK(D343)=FALSE), 'order-admin-units'!$B$1+1, VLOOKUP(K343, ordercountry, 2))))</f>
        <v>2</v>
      </c>
      <c r="Y343" s="147">
        <f ca="1">IF(ISBLANK(D343),"",IF('order-admin-units'!$I$1&lt;&gt;"y", "", IF(L343="", 'order-admin-units'!$B$2+1, VLOOKUP(K343&amp;"@"&amp;L343, orderadmin, 2))))</f>
        <v>7</v>
      </c>
      <c r="Z343" s="147" t="str">
        <f t="shared" si="45"/>
        <v>MexicoBaja California SurIsla Tortuga</v>
      </c>
      <c r="AA343" s="147" t="str">
        <f t="shared" si="46"/>
        <v>Kukulcania cochimiMexicoBaja California SurIsla Tortuga[N27.43608°, W111.88683°]J.C. Chamberlin11/V/1921</v>
      </c>
      <c r="AB343" s="147" t="str">
        <f t="shared" si="47"/>
        <v>Kukulcania cochimiMexicoBaja California SurIsla Tortuga[N27.43608°, W111.88683°]J.C. Chamberlin11/V/1921MCZ 145038</v>
      </c>
      <c r="AC343" s="147" t="str">
        <f t="shared" si="41"/>
        <v>Kukulcania cochimiMexicoBaja California SurIsla Tortuga[N27.43608°, W111.88683°]J.C. Chamberlin11/V/1921</v>
      </c>
      <c r="AD343" s="11" t="str">
        <f t="shared" si="42"/>
        <v/>
      </c>
      <c r="AE343" s="11" t="str">
        <f t="array" ref="AE343">IF(ISBLANK(D343),"",IF(OR($H$2="y",$H$2="m"),IF(AA343=AA342,IF(OR(AB343=$AB$4:$AB342)=FALSE,AE342&amp;C343,AE342),"("&amp;C343)&amp;IF(AA343=AA344,IF(OR(AB344=$AB$4:$AB343)=FALSE,", ",""),") "),""))</f>
        <v/>
      </c>
      <c r="AF343" s="11" t="str">
        <f t="shared" si="43"/>
        <v/>
      </c>
      <c r="AG343" s="11" t="str">
        <f t="array" ref="AG343">IF(ISBLANK(D343),"",IF(OR($H$2="y",$H$2="m"),IF(AA343=AA342,IF(OR(AC343=$AC$4:$AC342)=FALSE,AG342&amp;AF343,AG342),"("&amp;AF343)&amp;IF(AA343=AA344,IF(OR(AC344=$AC$4:$AC343)=FALSE,", ",""),") "),""))</f>
        <v/>
      </c>
      <c r="AH343" s="10" t="str">
        <f>IF((ISBLANK(D343)),"",IF(D343=D342,AH342,"")&amp;IF(B342&lt;&gt;B343,((IF(ISBLANK(E343),$D$3&amp;"Non-type material: "&amp;$D$3,$D$3&amp;INDEX('type-categories'!$A$2:$B$100,MATCH(E343,'type-categories'!$A$2:$A$100,0),2)&amp;$D$3))),"")&amp;(IF(K343&lt;&gt;K342,$C$2&amp;K343&amp;$K$3&amp;$C$2&amp;" ",(IF(B343&lt;&gt;B342,$C$2&amp;K343&amp;$K$3&amp;$C$2&amp;" ",""))))&amp;(IF(L343="","",((IF(L343&lt;&gt;L342,$D$2&amp;L343&amp;$L$3&amp;$D$2&amp;" ",IF(B343&lt;&gt;B342,$D$2&amp;L343&amp;$L$3&amp;$D$2&amp;" ",""))))))&amp;(IF(M343="","",((IF(M343&lt;&gt;M342,$E$2&amp;M343&amp;$E$2&amp;","&amp;" ",IF(B343&lt;&gt;B342,$E$2&amp;M343&amp;$E$2&amp;",",""))))))&amp;(IF(N343="","",IF(N343&lt;&gt;N342,N343&amp;", ",IF(B343&lt;&gt;B342,N343&amp;", ",""))))&amp;(IF(ISBLANK(O343),"",(IF(O343&lt;&gt;O342,O343&amp;", ",IF(B343&lt;&gt;B342,O343&amp;", ","")))))&amp;(IF(ISBLANK(P343),"",(IF(P343&lt;&gt;P342,P343&amp;", ",IF(B343&lt;&gt;B342,P343&amp;", ",IF(Z343&lt;&gt;Z342,P343&amp;", ",""))))))&amp;(IF(ISBLANK(Q343),"",(IF(Q343&lt;&gt;Q342,Q343&amp;", ",IF(B343&lt;&gt;B342,Q343&amp;", ",IF(Z343&lt;&gt;Z342,Q343&amp;", ",""))))))&amp;(IF(ISBLANK(R343),"",(IF(R343&lt;&gt;R342,R343&amp;"m, ",IF(B343&lt;&gt;B342,R343&amp;"m, ",IF(Z343&lt;&gt;Z342,R343&amp;"m, ",""))))))&amp;IF(ISBLANK(S343),"",(IF(B343&lt;&gt;B342,S343&amp;", ",IF(S343&lt;&gt;S342,IF((Z343=Z342),"same locality "&amp;S343&amp;", ",S343&amp;", "),""))))&amp;(IF(ISBLANK(T343),"",(IF(T343&lt;&gt;T342,IF(ISBLANK(F$2),T343&amp;", ",T343&amp;" "&amp;F$2&amp;", "),(IF(B343&lt;&gt;B342,IF(ISBLANK(F$2),T343&amp;", ",T343&amp;" "&amp;F$2&amp;", "),(IF(Z343&lt;&gt;Z342,IF(ISBLANK(F$2),T343&amp;", ",T343&amp;" "&amp;F$2&amp;", "),IF((U343&lt;&gt;U342)*($G$2="Y"),"same collector, ","")))))))))&amp;(IF(ISBLANK(U343),"",(IF(U343&lt;&gt;U342,U343&amp;", ",(IF(B343&lt;&gt;B342,U343&amp;", ",IF(Z343&lt;&gt;Z342,U343&amp;", ",(IF(T343&lt;&gt;T342,IF((T343&lt;&gt;T342)*($G$2="Y"),"same date, ", ""),IF((T343=T342)*(U343=U342)*(S343&lt;&gt;S342)*($G$2="Y"),"same collector and date, ", ""))))))))))&amp;(IF(ISBLANK(V343),"",V343&amp;", "))&amp;IF((AA343&lt;&gt;AA344)*($H$2="y"),AD343&amp;AE343,IF((AA343&lt;&gt;AA344)*($H$2="m"),AD343&amp;AG343,IF(($H$2&lt;&gt;"m")*($H$2&lt;&gt;"Y"),(IF(F343=0,"",F343&amp;" "&amp;$F$4&amp;" "))&amp;(IF(G343=0,"",G343&amp;" "&amp;$G$4&amp;" "))&amp;(IF(H343=0,"",H343&amp;" "&amp;H$4&amp;" "))&amp;(IF(I343=0,"",I343&amp;" "&amp;$I$4&amp;" "))&amp;(IF(J343=0,"",J343&amp;" "&amp;$J$4&amp;" "))&amp;IF((ISBLANK(C343)),"","("&amp;C343&amp;")"),"")))&amp;IF((B343=B344)*(K343=K344)*(L343=L344)*(M343=M344),IF(($H$2&lt;&gt;"m")*($H$2&lt;&gt;"Y"), ", ", IF((ISNUMBER(FIND(")",AE343))), ", ", "")),IF((B343=B344)*(K343=K344)*(L343=L344),";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&lt;italics&gt;13.4 miles S Loreto&lt;italics&gt;, Chuenque, under volc. cbl., , [N25.82848°, W111.3319°], D. Ubick coll., 2/I/1982, 1 #ff (CAS 9060436), same collector, 13/I/1982, 1 #ff (CAS 9060494); &lt;italics&gt;Isla Carmen&lt;italics&gt;, Puerto Ballandro, , [N25.97747°, W111.15335°], collector illegible coll., 21/V/1921, 1 #ff (MCZ 145040); &lt;italics&gt;Isla San José&lt;italics&gt;, night collecting, [N24.97103°, W110.62881°], B. Firstman coll., 25/III/1953, 1 #ff 3 imm. (AMNH ), near boy's prison, , 25/III/1953, 2 #ff 1 imm. (AMNH ); &lt;italics&gt;Isla Tortuga&lt;italics&gt;, , [N27.43608°, W111.88683°], J.C. Chamberlin coll., 11/V/1921, 1 #ff (MCZ 145038), </v>
      </c>
    </row>
    <row r="344" spans="1:34" s="1" customFormat="1" x14ac:dyDescent="0.25">
      <c r="A344" s="3">
        <f t="shared" si="44"/>
        <v>6</v>
      </c>
      <c r="B344" s="53" t="str">
        <f t="shared" si="48"/>
        <v>Kukulcania cochimi</v>
      </c>
      <c r="C344" s="54" t="s">
        <v>242</v>
      </c>
      <c r="D344" s="55" t="s">
        <v>235</v>
      </c>
      <c r="E344" s="55"/>
      <c r="F344" s="54">
        <v>0</v>
      </c>
      <c r="G344" s="54">
        <v>1</v>
      </c>
      <c r="H344" s="54">
        <v>0</v>
      </c>
      <c r="I344" s="54"/>
      <c r="J344" s="54"/>
      <c r="K344" s="54" t="s">
        <v>49</v>
      </c>
      <c r="L344" s="54" t="s">
        <v>395</v>
      </c>
      <c r="M344" s="54" t="s">
        <v>504</v>
      </c>
      <c r="N344" s="54" t="s">
        <v>86</v>
      </c>
      <c r="O344" s="54" t="s">
        <v>86</v>
      </c>
      <c r="P344" s="54"/>
      <c r="Q344" s="54" t="s">
        <v>86</v>
      </c>
      <c r="R344" s="54"/>
      <c r="S344" s="54" t="s">
        <v>505</v>
      </c>
      <c r="T344" s="54" t="s">
        <v>506</v>
      </c>
      <c r="U344" s="54" t="s">
        <v>507</v>
      </c>
      <c r="V344" s="54"/>
      <c r="W344" s="54" t="s">
        <v>86</v>
      </c>
      <c r="X344" s="147">
        <f ca="1">IF(ISBLANK(D344),"",IF('order-admin-units'!$I$1&lt;&gt;"y", "", IF((K344="")*(ISBLANK(D344)=FALSE), 'order-admin-units'!$B$1+1, VLOOKUP(K344, ordercountry, 2))))</f>
        <v>2</v>
      </c>
      <c r="Y344" s="147">
        <f ca="1">IF(ISBLANK(D344),"",IF('order-admin-units'!$I$1&lt;&gt;"y", "", IF(L344="", 'order-admin-units'!$B$2+1, VLOOKUP(K344&amp;"@"&amp;L344, orderadmin, 2))))</f>
        <v>7</v>
      </c>
      <c r="Z344" s="147" t="str">
        <f t="shared" si="45"/>
        <v>MexicoBaja California SurIsla Tortuga</v>
      </c>
      <c r="AA344" s="147" t="str">
        <f t="shared" si="46"/>
        <v>Kukulcania cochimiMexicoBaja California SurIsla Tortuga[N27.43608°, W111.88683°]J.C. Chamberlin11/V/1921</v>
      </c>
      <c r="AB344" s="147" t="str">
        <f t="shared" si="47"/>
        <v>Kukulcania cochimiMexicoBaja California SurIsla Tortuga[N27.43608°, W111.88683°]J.C. Chamberlin11/V/1921MCZ 145039</v>
      </c>
      <c r="AC344" s="147" t="str">
        <f t="shared" si="41"/>
        <v>Kukulcania cochimiMexicoBaja California SurIsla Tortuga[N27.43608°, W111.88683°]J.C. Chamberlin11/V/1921</v>
      </c>
      <c r="AD344" s="11" t="str">
        <f t="shared" si="42"/>
        <v/>
      </c>
      <c r="AE344" s="11" t="str">
        <f t="array" ref="AE344">IF(ISBLANK(D344),"",IF(OR($H$2="y",$H$2="m"),IF(AA344=AA343,IF(OR(AB344=$AB$4:$AB343)=FALSE,AE343&amp;C344,AE343),"("&amp;C344)&amp;IF(AA344=AA345,IF(OR(AB345=$AB$4:$AB344)=FALSE,", ",""),") "),""))</f>
        <v/>
      </c>
      <c r="AF344" s="11" t="str">
        <f t="shared" si="43"/>
        <v/>
      </c>
      <c r="AG344" s="11" t="str">
        <f t="array" ref="AG344">IF(ISBLANK(D344),"",IF(OR($H$2="y",$H$2="m"),IF(AA344=AA343,IF(OR(AC344=$AC$4:$AC343)=FALSE,AG343&amp;AF344,AG343),"("&amp;AF344)&amp;IF(AA344=AA345,IF(OR(AC345=$AC$4:$AC344)=FALSE,", ",""),") "),""))</f>
        <v/>
      </c>
      <c r="AH344" s="10" t="str">
        <f>IF((ISBLANK(D344)),"",IF(D344=D343,AH343,"")&amp;IF(B343&lt;&gt;B344,((IF(ISBLANK(E344),$D$3&amp;"Non-type material: "&amp;$D$3,$D$3&amp;INDEX('type-categories'!$A$2:$B$100,MATCH(E344,'type-categories'!$A$2:$A$100,0),2)&amp;$D$3))),"")&amp;(IF(K344&lt;&gt;K343,$C$2&amp;K344&amp;$K$3&amp;$C$2&amp;" ",(IF(B344&lt;&gt;B343,$C$2&amp;K344&amp;$K$3&amp;$C$2&amp;" ",""))))&amp;(IF(L344="","",((IF(L344&lt;&gt;L343,$D$2&amp;L344&amp;$L$3&amp;$D$2&amp;" ",IF(B344&lt;&gt;B343,$D$2&amp;L344&amp;$L$3&amp;$D$2&amp;" ",""))))))&amp;(IF(M344="","",((IF(M344&lt;&gt;M343,$E$2&amp;M344&amp;$E$2&amp;","&amp;" ",IF(B344&lt;&gt;B343,$E$2&amp;M344&amp;$E$2&amp;",",""))))))&amp;(IF(N344="","",IF(N344&lt;&gt;N343,N344&amp;", ",IF(B344&lt;&gt;B343,N344&amp;", ",""))))&amp;(IF(ISBLANK(O344),"",(IF(O344&lt;&gt;O343,O344&amp;", ",IF(B344&lt;&gt;B343,O344&amp;", ","")))))&amp;(IF(ISBLANK(P344),"",(IF(P344&lt;&gt;P343,P344&amp;", ",IF(B344&lt;&gt;B343,P344&amp;", ",IF(Z344&lt;&gt;Z343,P344&amp;", ",""))))))&amp;(IF(ISBLANK(Q344),"",(IF(Q344&lt;&gt;Q343,Q344&amp;", ",IF(B344&lt;&gt;B343,Q344&amp;", ",IF(Z344&lt;&gt;Z343,Q344&amp;", ",""))))))&amp;(IF(ISBLANK(R344),"",(IF(R344&lt;&gt;R343,R344&amp;"m, ",IF(B344&lt;&gt;B343,R344&amp;"m, ",IF(Z344&lt;&gt;Z343,R344&amp;"m, ",""))))))&amp;IF(ISBLANK(S344),"",(IF(B344&lt;&gt;B343,S344&amp;", ",IF(S344&lt;&gt;S343,IF((Z344=Z343),"same locality "&amp;S344&amp;", ",S344&amp;", "),""))))&amp;(IF(ISBLANK(T344),"",(IF(T344&lt;&gt;T343,IF(ISBLANK(F$2),T344&amp;", ",T344&amp;" "&amp;F$2&amp;", "),(IF(B344&lt;&gt;B343,IF(ISBLANK(F$2),T344&amp;", ",T344&amp;" "&amp;F$2&amp;", "),(IF(Z344&lt;&gt;Z343,IF(ISBLANK(F$2),T344&amp;", ",T344&amp;" "&amp;F$2&amp;", "),IF((U344&lt;&gt;U343)*($G$2="Y"),"same collector, ","")))))))))&amp;(IF(ISBLANK(U344),"",(IF(U344&lt;&gt;U343,U344&amp;", ",(IF(B344&lt;&gt;B343,U344&amp;", ",IF(Z344&lt;&gt;Z343,U344&amp;", ",(IF(T344&lt;&gt;T343,IF((T344&lt;&gt;T343)*($G$2="Y"),"same date, ", ""),IF((T344=T343)*(U344=U343)*(S344&lt;&gt;S343)*($G$2="Y"),"same collector and date, ", ""))))))))))&amp;(IF(ISBLANK(V344),"",V344&amp;", "))&amp;IF((AA344&lt;&gt;AA345)*($H$2="y"),AD344&amp;AE344,IF((AA344&lt;&gt;AA345)*($H$2="m"),AD344&amp;AG344,IF(($H$2&lt;&gt;"m")*($H$2&lt;&gt;"Y"),(IF(F344=0,"",F344&amp;" "&amp;$F$4&amp;" "))&amp;(IF(G344=0,"",G344&amp;" "&amp;$G$4&amp;" "))&amp;(IF(H344=0,"",H344&amp;" "&amp;H$4&amp;" "))&amp;(IF(I344=0,"",I344&amp;" "&amp;$I$4&amp;" "))&amp;(IF(J344=0,"",J344&amp;" "&amp;$J$4&amp;" "))&amp;IF((ISBLANK(C344)),"","("&amp;C344&amp;")"),"")))&amp;IF((B344=B345)*(K344=K345)*(L344=L345)*(M344=M345),IF(($H$2&lt;&gt;"m")*($H$2&lt;&gt;"Y"), ", ", IF((ISNUMBER(FIND(")",AE344))), ", ", "")),IF((B344=B345)*(K344=K345)*(L344=L345),";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&lt;italics&gt;13.4 miles S Loreto&lt;italics&gt;, Chuenque, under volc. cbl., , [N25.82848°, W111.3319°], D. Ubick coll., 2/I/1982, 1 #ff (CAS 9060436), same collector, 13/I/1982, 1 #ff (CAS 9060494); &lt;italics&gt;Isla Carmen&lt;italics&gt;, Puerto Ballandro, , [N25.97747°, W111.15335°], collector illegible coll., 21/V/1921, 1 #ff (MCZ 145040); &lt;italics&gt;Isla San José&lt;italics&gt;, night collecting, [N24.97103°, W110.62881°], B. Firstman coll., 25/III/1953, 1 #ff 3 imm. (AMNH ), near boy's prison, , 25/III/1953, 2 #ff 1 imm. (AMNH ); &lt;italics&gt;Isla Tortuga&lt;italics&gt;, , [N27.43608°, W111.88683°], J.C. Chamberlin coll., 11/V/1921, 1 #ff (MCZ 145038), 1 #ff (MCZ 145039); </v>
      </c>
    </row>
    <row r="345" spans="1:34" s="1" customFormat="1" x14ac:dyDescent="0.25">
      <c r="A345" s="3">
        <f t="shared" si="44"/>
        <v>6</v>
      </c>
      <c r="B345" s="53" t="str">
        <f t="shared" si="48"/>
        <v>Kukulcania cochimi</v>
      </c>
      <c r="C345" s="54" t="s">
        <v>245</v>
      </c>
      <c r="D345" s="55" t="s">
        <v>235</v>
      </c>
      <c r="E345" s="55"/>
      <c r="F345" s="54">
        <v>0</v>
      </c>
      <c r="G345" s="54">
        <v>1</v>
      </c>
      <c r="H345" s="54">
        <v>0</v>
      </c>
      <c r="I345" s="54"/>
      <c r="J345" s="54"/>
      <c r="K345" s="54" t="s">
        <v>49</v>
      </c>
      <c r="L345" s="54" t="s">
        <v>395</v>
      </c>
      <c r="M345" s="54" t="s">
        <v>515</v>
      </c>
      <c r="N345" s="54" t="s">
        <v>86</v>
      </c>
      <c r="O345" s="54" t="s">
        <v>86</v>
      </c>
      <c r="P345" s="54" t="s">
        <v>516</v>
      </c>
      <c r="Q345" s="54" t="s">
        <v>86</v>
      </c>
      <c r="R345" s="54"/>
      <c r="S345" s="54" t="s">
        <v>517</v>
      </c>
      <c r="T345" s="54" t="s">
        <v>490</v>
      </c>
      <c r="U345" s="54" t="s">
        <v>518</v>
      </c>
      <c r="V345" s="54"/>
      <c r="W345" s="54" t="s">
        <v>86</v>
      </c>
      <c r="X345" s="147">
        <f ca="1">IF(ISBLANK(D345),"",IF('order-admin-units'!$I$1&lt;&gt;"y", "", IF((K345="")*(ISBLANK(D345)=FALSE), 'order-admin-units'!$B$1+1, VLOOKUP(K345, ordercountry, 2))))</f>
        <v>2</v>
      </c>
      <c r="Y345" s="147">
        <f ca="1">IF(ISBLANK(D345),"",IF('order-admin-units'!$I$1&lt;&gt;"y", "", IF(L345="", 'order-admin-units'!$B$2+1, VLOOKUP(K345&amp;"@"&amp;L345, orderadmin, 2))))</f>
        <v>7</v>
      </c>
      <c r="Z345" s="147" t="str">
        <f t="shared" si="45"/>
        <v>MexicoBaja California SurSan Ignacio</v>
      </c>
      <c r="AA345" s="147" t="str">
        <f t="shared" si="46"/>
        <v>Kukulcania cochimiMexicoBaja California SurSan Ignaciopalm grove, under cbl.[N27.28207°, W112.89545°]D. Ubick31/XII/1981</v>
      </c>
      <c r="AB345" s="147" t="str">
        <f t="shared" si="47"/>
        <v>Kukulcania cochimiMexicoBaja California SurSan Ignaciopalm grove, under cbl.[N27.28207°, W112.89545°]D. Ubick31/XII/1981CAS 9060464</v>
      </c>
      <c r="AC345" s="147" t="str">
        <f t="shared" si="41"/>
        <v>Kukulcania cochimiMexicoBaja California SurSan Ignaciopalm grove, under cbl.[N27.28207°, W112.89545°]D. Ubick31/XII/1981</v>
      </c>
      <c r="AD345" s="11" t="str">
        <f t="shared" si="42"/>
        <v/>
      </c>
      <c r="AE345" s="11" t="str">
        <f t="array" ref="AE345">IF(ISBLANK(D345),"",IF(OR($H$2="y",$H$2="m"),IF(AA345=AA344,IF(OR(AB345=$AB$4:$AB344)=FALSE,AE344&amp;C345,AE344),"("&amp;C345)&amp;IF(AA345=AA346,IF(OR(AB346=$AB$4:$AB345)=FALSE,", ",""),") "),""))</f>
        <v/>
      </c>
      <c r="AF345" s="11" t="str">
        <f t="shared" si="43"/>
        <v/>
      </c>
      <c r="AG345" s="11" t="str">
        <f t="array" ref="AG345">IF(ISBLANK(D345),"",IF(OR($H$2="y",$H$2="m"),IF(AA345=AA344,IF(OR(AC345=$AC$4:$AC344)=FALSE,AG344&amp;AF345,AG344),"("&amp;AF345)&amp;IF(AA345=AA346,IF(OR(AC346=$AC$4:$AC345)=FALSE,", ",""),") "),""))</f>
        <v/>
      </c>
      <c r="AH345" s="10" t="str">
        <f>IF((ISBLANK(D345)),"",IF(D345=D344,AH344,"")&amp;IF(B344&lt;&gt;B345,((IF(ISBLANK(E345),$D$3&amp;"Non-type material: "&amp;$D$3,$D$3&amp;INDEX('type-categories'!$A$2:$B$100,MATCH(E345,'type-categories'!$A$2:$A$100,0),2)&amp;$D$3))),"")&amp;(IF(K345&lt;&gt;K344,$C$2&amp;K345&amp;$K$3&amp;$C$2&amp;" ",(IF(B345&lt;&gt;B344,$C$2&amp;K345&amp;$K$3&amp;$C$2&amp;" ",""))))&amp;(IF(L345="","",((IF(L345&lt;&gt;L344,$D$2&amp;L345&amp;$L$3&amp;$D$2&amp;" ",IF(B345&lt;&gt;B344,$D$2&amp;L345&amp;$L$3&amp;$D$2&amp;" ",""))))))&amp;(IF(M345="","",((IF(M345&lt;&gt;M344,$E$2&amp;M345&amp;$E$2&amp;","&amp;" ",IF(B345&lt;&gt;B344,$E$2&amp;M345&amp;$E$2&amp;",",""))))))&amp;(IF(N345="","",IF(N345&lt;&gt;N344,N345&amp;", ",IF(B345&lt;&gt;B344,N345&amp;", ",""))))&amp;(IF(ISBLANK(O345),"",(IF(O345&lt;&gt;O344,O345&amp;", ",IF(B345&lt;&gt;B344,O345&amp;", ","")))))&amp;(IF(ISBLANK(P345),"",(IF(P345&lt;&gt;P344,P345&amp;", ",IF(B345&lt;&gt;B344,P345&amp;", ",IF(Z345&lt;&gt;Z344,P345&amp;", ",""))))))&amp;(IF(ISBLANK(Q345),"",(IF(Q345&lt;&gt;Q344,Q345&amp;", ",IF(B345&lt;&gt;B344,Q345&amp;", ",IF(Z345&lt;&gt;Z344,Q345&amp;", ",""))))))&amp;(IF(ISBLANK(R345),"",(IF(R345&lt;&gt;R344,R345&amp;"m, ",IF(B345&lt;&gt;B344,R345&amp;"m, ",IF(Z345&lt;&gt;Z344,R345&amp;"m, ",""))))))&amp;IF(ISBLANK(S345),"",(IF(B345&lt;&gt;B344,S345&amp;", ",IF(S345&lt;&gt;S344,IF((Z345=Z344),"same locality "&amp;S345&amp;", ",S345&amp;", "),""))))&amp;(IF(ISBLANK(T345),"",(IF(T345&lt;&gt;T344,IF(ISBLANK(F$2),T345&amp;", ",T345&amp;" "&amp;F$2&amp;", "),(IF(B345&lt;&gt;B344,IF(ISBLANK(F$2),T345&amp;", ",T345&amp;" "&amp;F$2&amp;", "),(IF(Z345&lt;&gt;Z344,IF(ISBLANK(F$2),T345&amp;", ",T345&amp;" "&amp;F$2&amp;", "),IF((U345&lt;&gt;U344)*($G$2="Y"),"same collector, ","")))))))))&amp;(IF(ISBLANK(U345),"",(IF(U345&lt;&gt;U344,U345&amp;", ",(IF(B345&lt;&gt;B344,U345&amp;", ",IF(Z345&lt;&gt;Z344,U345&amp;", ",(IF(T345&lt;&gt;T344,IF((T345&lt;&gt;T344)*($G$2="Y"),"same date, ", ""),IF((T345=T344)*(U345=U344)*(S345&lt;&gt;S344)*($G$2="Y"),"same collector and date, ", ""))))))))))&amp;(IF(ISBLANK(V345),"",V345&amp;", "))&amp;IF((AA345&lt;&gt;AA346)*($H$2="y"),AD345&amp;AE345,IF((AA345&lt;&gt;AA346)*($H$2="m"),AD345&amp;AG345,IF(($H$2&lt;&gt;"m")*($H$2&lt;&gt;"Y"),(IF(F345=0,"",F345&amp;" "&amp;$F$4&amp;" "))&amp;(IF(G345=0,"",G345&amp;" "&amp;$G$4&amp;" "))&amp;(IF(H345=0,"",H345&amp;" "&amp;H$4&amp;" "))&amp;(IF(I345=0,"",I345&amp;" "&amp;$I$4&amp;" "))&amp;(IF(J345=0,"",J345&amp;" "&amp;$J$4&amp;" "))&amp;IF((ISBLANK(C345)),"","("&amp;C345&amp;")"),"")))&amp;IF((B345=B346)*(K345=K346)*(L345=L346)*(M345=M346),IF(($H$2&lt;&gt;"m")*($H$2&lt;&gt;"Y"), ", ", IF((ISNUMBER(FIND(")",AE345))), ", ", "")),IF((B345=B346)*(K345=K346)*(L345=L346),"; ",". ")))</f>
        <v xml:space="preserve">&lt;boldsmallcaps&gt;Holotype: &lt;boldsmallcaps&gt;&lt;boldsmallcaps&gt;Mexico.&lt;boldsmallcaps&gt; &lt;bold&gt;Baja California:&lt;bold&gt; &lt;italics&gt;Bahía de Los Angeles&lt;italics&gt;, , in building, , [N28.95192°, W113.56243°], V. Roth coll., 15/I/1965, 1 #m 2 imm. (AMNH IFM-1594). &lt;boldsmallcaps&gt;Paratypes: &lt;boldsmallcaps&gt;&lt;boldsmallcaps&gt;Mexico.&lt;boldsmallcaps&gt; &lt;bold&gt;Baja California Sur:&lt;bold&gt; &lt;italics&gt;Isla San José&lt;italics&gt;, , night collecting, [N24.97103°, W110.62881°], B. Firstman coll., 25/III/1953, 5 #ff 3 imm. (AMNH IFM-1635), near boy's prison, night collecting, B. Firstman coll., 25/III/1953, 3 #ff 3 imm. (AMNH ); &lt;italics&gt;La Purísima&lt;italics&gt;, , [N26.18554°, W112.07596°], , 1 #m (CAS 9060641); &lt;italics&gt;road to Sierra San Francisco&lt;italics&gt;, mostly under rocks, some night collecting, , (N27.4899°, W113.1881°), M. Hedin, P. Paquin &amp; S. Crews coll., 31/III/2002, 1 #m (SDSU G264); &lt;italics&gt;San José de Comondú&lt;italics&gt;, canyon, , [N26.05858°, W111.8237°], V. Roth coll., 15/II/1966, 1 #ff 1 imm. (AMNH ). &lt;boldsmallcaps&gt;Non-type material: &lt;boldsmallcaps&gt;&lt;boldsmallcaps&gt;Mexico.&lt;boldsmallcaps&gt; &lt;bold&gt;Baja California:&lt;bold&gt; &lt;italics&gt;Isla Espiritu Santo&lt;italics&gt;, , , [N24.46739°, W110.3428°], B. Firstman coll., 23/III/1953, 1 #ff (AMNH ). &lt;bold&gt;Baja California Sur:&lt;bold&gt; , , , 1 #ff (CAS 9060649); &lt;italics&gt;13.4 miles S Loreto&lt;italics&gt;, Chuenque, under volc. cbl., , [N25.82848°, W111.3319°], D. Ubick coll., 2/I/1982, 1 #ff (CAS 9060436), same collector, 13/I/1982, 1 #ff (CAS 9060494); &lt;italics&gt;Isla Carmen&lt;italics&gt;, Puerto Ballandro, , [N25.97747°, W111.15335°], collector illegible coll., 21/V/1921, 1 #ff (MCZ 145040); &lt;italics&gt;Isla San José&lt;italics&gt;, night collecting, [N24.97103°, W110.62881°], B. Firstman coll., 25/III/1953, 1 #ff 3 imm. (AMNH ), near boy's prison, , 25/III/1953, 2 #ff 1 imm. (AMNH ); &lt;italics&gt;Isla Tortuga&lt;italics&gt;, , [N27.43608°, W111.88683°], J.C. Chamberlin coll., 11/V/1921, 1 #ff (MCZ 145038), 1 #ff (MCZ 145039); &lt;italics&gt;San Ignacio&lt;italics&gt;, palm grove, under cbl., , [N27.28207°, W112.89545°], D. Ubick coll., 31/XII/1981, 1 #ff (CAS 9060464). </v>
      </c>
    </row>
    <row r="346" spans="1:34" s="1" customFormat="1" x14ac:dyDescent="0.25">
      <c r="A346" s="3" t="str">
        <f t="shared" si="44"/>
        <v/>
      </c>
      <c r="B346" s="53" t="str">
        <f t="shared" si="48"/>
        <v/>
      </c>
      <c r="C346" s="54"/>
      <c r="D346" s="55"/>
      <c r="E346" s="55"/>
      <c r="F346" s="54"/>
      <c r="G346" s="54"/>
      <c r="H346" s="54"/>
      <c r="I346" s="54"/>
      <c r="J346" s="54"/>
      <c r="K346" s="54"/>
      <c r="L346" s="54"/>
      <c r="M346" s="54"/>
      <c r="N346" s="54" t="s">
        <v>86</v>
      </c>
      <c r="O346" s="54" t="s">
        <v>86</v>
      </c>
      <c r="P346" s="54" t="s">
        <v>516</v>
      </c>
      <c r="Q346" s="54" t="s">
        <v>86</v>
      </c>
      <c r="R346" s="54"/>
      <c r="S346" s="54" t="s">
        <v>517</v>
      </c>
      <c r="T346" s="54" t="s">
        <v>490</v>
      </c>
      <c r="U346" s="54" t="s">
        <v>518</v>
      </c>
      <c r="V346" s="54"/>
      <c r="W346" s="54" t="s">
        <v>86</v>
      </c>
      <c r="X346" s="147" t="str">
        <f>IF(ISBLANK(D346),"",IF('order-admin-units'!$I$1&lt;&gt;"y", "", IF((K346="")*(ISBLANK(D346)=FALSE), 'order-admin-units'!$B$1+1, VLOOKUP(K346, ordercountry, 2))))</f>
        <v/>
      </c>
      <c r="Y346" s="147" t="str">
        <f>IF(ISBLANK(D346),"",IF('order-admin-units'!$I$1&lt;&gt;"y", "", IF(L346="", 'order-admin-units'!$B$2+1, VLOOKUP(K346&amp;"@"&amp;L346, orderadmin, 2))))</f>
        <v/>
      </c>
      <c r="Z346" s="147" t="str">
        <f t="shared" si="45"/>
        <v/>
      </c>
      <c r="AA346" s="147" t="str">
        <f t="shared" si="46"/>
        <v>palm grove, under cbl.[N27.28207°, W112.89545°]D. Ubick31/XII/1981</v>
      </c>
      <c r="AB346" s="147" t="str">
        <f t="shared" si="47"/>
        <v>palm grove, under cbl.[N27.28207°, W112.89545°]D. Ubick31/XII/1981</v>
      </c>
      <c r="AC346" s="147" t="str">
        <f t="shared" si="41"/>
        <v>palm grove, under cbl.[N27.28207°, W112.89545°]D. Ubick31/XII/1981</v>
      </c>
      <c r="AD346" s="11" t="str">
        <f t="shared" si="42"/>
        <v/>
      </c>
      <c r="AE346" s="11" t="str">
        <f t="array" ref="AE346">IF(ISBLANK(D346),"",IF(OR($H$2="y",$H$2="m"),IF(AA346=AA345,IF(OR(AB346=$AB$4:$AB345)=FALSE,AE345&amp;C346,AE345),"("&amp;C346)&amp;IF(AA346=AA347,IF(OR(AB347=$AB$4:$AB346)=FALSE,", ",""),") "),""))</f>
        <v/>
      </c>
      <c r="AF346" s="11" t="str">
        <f t="shared" si="43"/>
        <v/>
      </c>
      <c r="AG346" s="11" t="str">
        <f t="array" ref="AG346">IF(ISBLANK(D346),"",IF(OR($H$2="y",$H$2="m"),IF(AA346=AA345,IF(OR(AC346=$AC$4:$AC345)=FALSE,AG345&amp;AF346,AG345),"("&amp;AF346)&amp;IF(AA346=AA347,IF(OR(AC347=$AC$4:$AC346)=FALSE,", ",""),") "),""))</f>
        <v/>
      </c>
      <c r="AH346" s="10" t="str">
        <f>IF((ISBLANK(D346)),"",IF(D346=D345,AH345,"")&amp;IF(B345&lt;&gt;B346,((IF(ISBLANK(E346),$D$3&amp;"Non-type material: "&amp;$D$3,$D$3&amp;INDEX('type-categories'!$A$2:$B$100,MATCH(E346,'type-categories'!$A$2:$A$100,0),2)&amp;$D$3))),"")&amp;(IF(K346&lt;&gt;K345,$C$2&amp;K346&amp;$K$3&amp;$C$2&amp;" ",(IF(B346&lt;&gt;B345,$C$2&amp;K346&amp;$K$3&amp;$C$2&amp;" ",""))))&amp;(IF(L346="","",((IF(L346&lt;&gt;L345,$D$2&amp;L346&amp;$L$3&amp;$D$2&amp;" ",IF(B346&lt;&gt;B345,$D$2&amp;L346&amp;$L$3&amp;$D$2&amp;" ",""))))))&amp;(IF(M346="","",((IF(M346&lt;&gt;M345,$E$2&amp;M346&amp;$E$2&amp;","&amp;" ",IF(B346&lt;&gt;B345,$E$2&amp;M346&amp;$E$2&amp;",",""))))))&amp;(IF(N346="","",IF(N346&lt;&gt;N345,N346&amp;", ",IF(B346&lt;&gt;B345,N346&amp;", ",""))))&amp;(IF(ISBLANK(O346),"",(IF(O346&lt;&gt;O345,O346&amp;", ",IF(B346&lt;&gt;B345,O346&amp;", ","")))))&amp;(IF(ISBLANK(P346),"",(IF(P346&lt;&gt;P345,P346&amp;", ",IF(B346&lt;&gt;B345,P346&amp;", ",IF(Z346&lt;&gt;Z345,P346&amp;", ",""))))))&amp;(IF(ISBLANK(Q346),"",(IF(Q346&lt;&gt;Q345,Q346&amp;", ",IF(B346&lt;&gt;B345,Q346&amp;", ",IF(Z346&lt;&gt;Z345,Q346&amp;", ",""))))))&amp;(IF(ISBLANK(R346),"",(IF(R346&lt;&gt;R345,R346&amp;"m, ",IF(B346&lt;&gt;B345,R346&amp;"m, ",IF(Z346&lt;&gt;Z345,R346&amp;"m, ",""))))))&amp;IF(ISBLANK(S346),"",(IF(B346&lt;&gt;B345,S346&amp;", ",IF(S346&lt;&gt;S345,IF((Z346=Z345),"same locality "&amp;S346&amp;", ",S346&amp;", "),""))))&amp;(IF(ISBLANK(T346),"",(IF(T346&lt;&gt;T345,IF(ISBLANK(F$2),T346&amp;", ",T346&amp;" "&amp;F$2&amp;", "),(IF(B346&lt;&gt;B345,IF(ISBLANK(F$2),T346&amp;", ",T346&amp;" "&amp;F$2&amp;", "),(IF(Z346&lt;&gt;Z345,IF(ISBLANK(F$2),T346&amp;", ",T346&amp;" "&amp;F$2&amp;", "),IF((U346&lt;&gt;U345)*($G$2="Y"),"same collector, ","")))))))))&amp;(IF(ISBLANK(U346),"",(IF(U346&lt;&gt;U345,U346&amp;", ",(IF(B346&lt;&gt;B345,U346&amp;", ",IF(Z346&lt;&gt;Z345,U346&amp;", ",(IF(T346&lt;&gt;T345,IF((T346&lt;&gt;T345)*($G$2="Y"),"same date, ", ""),IF((T346=T345)*(U346=U345)*(S346&lt;&gt;S345)*($G$2="Y"),"same collector and date, ", ""))))))))))&amp;(IF(ISBLANK(V346),"",V346&amp;", "))&amp;IF((AA346&lt;&gt;AA347)*($H$2="y"),AD346&amp;AE346,IF((AA346&lt;&gt;AA347)*($H$2="m"),AD346&amp;AG346,IF(($H$2&lt;&gt;"m")*($H$2&lt;&gt;"Y"),(IF(F346=0,"",F346&amp;" "&amp;$F$4&amp;" "))&amp;(IF(G346=0,"",G346&amp;" "&amp;$G$4&amp;" "))&amp;(IF(H346=0,"",H346&amp;" "&amp;H$4&amp;" "))&amp;(IF(I346=0,"",I346&amp;" "&amp;$I$4&amp;" "))&amp;(IF(J346=0,"",J346&amp;" "&amp;$J$4&amp;" "))&amp;IF((ISBLANK(C346)),"","("&amp;C346&amp;")"),"")))&amp;IF((B346=B347)*(K346=K347)*(L346=L347)*(M346=M347),IF(($H$2&lt;&gt;"m")*($H$2&lt;&gt;"Y"), ", ", IF((ISNUMBER(FIND(")",AE346))), ", ", "")),IF((B346=B347)*(K346=K347)*(L346=L347),"; ",". ")))</f>
        <v/>
      </c>
    </row>
    <row r="347" spans="1:34" s="1" customFormat="1" x14ac:dyDescent="0.25">
      <c r="A347" s="3" t="str">
        <f t="shared" si="44"/>
        <v/>
      </c>
      <c r="B347" s="53" t="str">
        <f t="shared" si="48"/>
        <v/>
      </c>
      <c r="C347" s="54"/>
      <c r="D347" s="55"/>
      <c r="E347" s="55"/>
      <c r="F347" s="54"/>
      <c r="G347" s="54"/>
      <c r="H347" s="54"/>
      <c r="I347" s="54"/>
      <c r="J347" s="54"/>
      <c r="K347" s="54"/>
      <c r="L347" s="54"/>
      <c r="M347" s="54"/>
      <c r="N347" s="54" t="s">
        <v>86</v>
      </c>
      <c r="O347" s="54" t="s">
        <v>86</v>
      </c>
      <c r="P347" s="54" t="s">
        <v>516</v>
      </c>
      <c r="Q347" s="54" t="s">
        <v>86</v>
      </c>
      <c r="R347" s="54"/>
      <c r="S347" s="54" t="s">
        <v>517</v>
      </c>
      <c r="T347" s="54" t="s">
        <v>490</v>
      </c>
      <c r="U347" s="54" t="s">
        <v>518</v>
      </c>
      <c r="V347" s="54"/>
      <c r="W347" s="54" t="s">
        <v>86</v>
      </c>
      <c r="X347" s="147" t="str">
        <f>IF(ISBLANK(D347),"",IF('order-admin-units'!$I$1&lt;&gt;"y", "", IF((K347="")*(ISBLANK(D347)=FALSE), 'order-admin-units'!$B$1+1, VLOOKUP(K347, ordercountry, 2))))</f>
        <v/>
      </c>
      <c r="Y347" s="147" t="str">
        <f>IF(ISBLANK(D347),"",IF('order-admin-units'!$I$1&lt;&gt;"y", "", IF(L347="", 'order-admin-units'!$B$2+1, VLOOKUP(K347&amp;"@"&amp;L347, orderadmin, 2))))</f>
        <v/>
      </c>
      <c r="Z347" s="147" t="str">
        <f t="shared" si="45"/>
        <v/>
      </c>
      <c r="AA347" s="147" t="str">
        <f t="shared" si="46"/>
        <v>palm grove, under cbl.[N27.28207°, W112.89545°]D. Ubick31/XII/1981</v>
      </c>
      <c r="AB347" s="147" t="str">
        <f t="shared" si="47"/>
        <v>palm grove, under cbl.[N27.28207°, W112.89545°]D. Ubick31/XII/1981</v>
      </c>
      <c r="AC347" s="147" t="str">
        <f t="shared" si="41"/>
        <v>palm grove, under cbl.[N27.28207°, W112.89545°]D. Ubick31/XII/1981</v>
      </c>
      <c r="AD347" s="11" t="str">
        <f t="shared" si="42"/>
        <v/>
      </c>
      <c r="AE347" s="11" t="str">
        <f t="array" ref="AE347">IF(ISBLANK(D347),"",IF(OR($H$2="y",$H$2="m"),IF(AA347=AA346,IF(OR(AB347=$AB$4:$AB346)=FALSE,AE346&amp;C347,AE346),"("&amp;C347)&amp;IF(AA347=AA348,IF(OR(AB348=$AB$4:$AB347)=FALSE,", ",""),") "),""))</f>
        <v/>
      </c>
      <c r="AF347" s="11" t="str">
        <f t="shared" si="43"/>
        <v/>
      </c>
      <c r="AG347" s="11" t="str">
        <f t="array" ref="AG347">IF(ISBLANK(D347),"",IF(OR($H$2="y",$H$2="m"),IF(AA347=AA346,IF(OR(AC347=$AC$4:$AC346)=FALSE,AG346&amp;AF347,AG346),"("&amp;AF347)&amp;IF(AA347=AA348,IF(OR(AC348=$AC$4:$AC347)=FALSE,", ",""),") "),""))</f>
        <v/>
      </c>
      <c r="AH347" s="10" t="str">
        <f>IF((ISBLANK(D347)),"",IF(D347=D346,AH346,"")&amp;IF(B346&lt;&gt;B347,((IF(ISBLANK(E347),$D$3&amp;"Non-type material: "&amp;$D$3,$D$3&amp;INDEX('type-categories'!$A$2:$B$100,MATCH(E347,'type-categories'!$A$2:$A$100,0),2)&amp;$D$3))),"")&amp;(IF(K347&lt;&gt;K346,$C$2&amp;K347&amp;$K$3&amp;$C$2&amp;" ",(IF(B347&lt;&gt;B346,$C$2&amp;K347&amp;$K$3&amp;$C$2&amp;" ",""))))&amp;(IF(L347="","",((IF(L347&lt;&gt;L346,$D$2&amp;L347&amp;$L$3&amp;$D$2&amp;" ",IF(B347&lt;&gt;B346,$D$2&amp;L347&amp;$L$3&amp;$D$2&amp;" ",""))))))&amp;(IF(M347="","",((IF(M347&lt;&gt;M346,$E$2&amp;M347&amp;$E$2&amp;","&amp;" ",IF(B347&lt;&gt;B346,$E$2&amp;M347&amp;$E$2&amp;",",""))))))&amp;(IF(N347="","",IF(N347&lt;&gt;N346,N347&amp;", ",IF(B347&lt;&gt;B346,N347&amp;", ",""))))&amp;(IF(ISBLANK(O347),"",(IF(O347&lt;&gt;O346,O347&amp;", ",IF(B347&lt;&gt;B346,O347&amp;", ","")))))&amp;(IF(ISBLANK(P347),"",(IF(P347&lt;&gt;P346,P347&amp;", ",IF(B347&lt;&gt;B346,P347&amp;", ",IF(Z347&lt;&gt;Z346,P347&amp;", ",""))))))&amp;(IF(ISBLANK(Q347),"",(IF(Q347&lt;&gt;Q346,Q347&amp;", ",IF(B347&lt;&gt;B346,Q347&amp;", ",IF(Z347&lt;&gt;Z346,Q347&amp;", ",""))))))&amp;(IF(ISBLANK(R347),"",(IF(R347&lt;&gt;R346,R347&amp;"m, ",IF(B347&lt;&gt;B346,R347&amp;"m, ",IF(Z347&lt;&gt;Z346,R347&amp;"m, ",""))))))&amp;IF(ISBLANK(S347),"",(IF(B347&lt;&gt;B346,S347&amp;", ",IF(S347&lt;&gt;S346,IF((Z347=Z346),"same locality "&amp;S347&amp;", ",S347&amp;", "),""))))&amp;(IF(ISBLANK(T347),"",(IF(T347&lt;&gt;T346,IF(ISBLANK(F$2),T347&amp;", ",T347&amp;" "&amp;F$2&amp;", "),(IF(B347&lt;&gt;B346,IF(ISBLANK(F$2),T347&amp;", ",T347&amp;" "&amp;F$2&amp;", "),(IF(Z347&lt;&gt;Z346,IF(ISBLANK(F$2),T347&amp;", ",T347&amp;" "&amp;F$2&amp;", "),IF((U347&lt;&gt;U346)*($G$2="Y"),"same collector, ","")))))))))&amp;(IF(ISBLANK(U347),"",(IF(U347&lt;&gt;U346,U347&amp;", ",(IF(B347&lt;&gt;B346,U347&amp;", ",IF(Z347&lt;&gt;Z346,U347&amp;", ",(IF(T347&lt;&gt;T346,IF((T347&lt;&gt;T346)*($G$2="Y"),"same date, ", ""),IF((T347=T346)*(U347=U346)*(S347&lt;&gt;S346)*($G$2="Y"),"same collector and date, ", ""))))))))))&amp;(IF(ISBLANK(V347),"",V347&amp;", "))&amp;IF((AA347&lt;&gt;AA348)*($H$2="y"),AD347&amp;AE347,IF((AA347&lt;&gt;AA348)*($H$2="m"),AD347&amp;AG347,IF(($H$2&lt;&gt;"m")*($H$2&lt;&gt;"Y"),(IF(F347=0,"",F347&amp;" "&amp;$F$4&amp;" "))&amp;(IF(G347=0,"",G347&amp;" "&amp;$G$4&amp;" "))&amp;(IF(H347=0,"",H347&amp;" "&amp;H$4&amp;" "))&amp;(IF(I347=0,"",I347&amp;" "&amp;$I$4&amp;" "))&amp;(IF(J347=0,"",J347&amp;" "&amp;$J$4&amp;" "))&amp;IF((ISBLANK(C347)),"","("&amp;C347&amp;")"),"")))&amp;IF((B347=B348)*(K347=K348)*(L347=L348)*(M347=M348),IF(($H$2&lt;&gt;"m")*($H$2&lt;&gt;"Y"), ", ", IF((ISNUMBER(FIND(")",AE347))), ", ", "")),IF((B347=B348)*(K347=K348)*(L347=L348),"; ",". ")))</f>
        <v/>
      </c>
    </row>
    <row r="348" spans="1:34" s="1" customFormat="1" x14ac:dyDescent="0.25">
      <c r="A348" s="3" t="str">
        <f t="shared" si="44"/>
        <v/>
      </c>
      <c r="B348" s="53" t="str">
        <f t="shared" si="48"/>
        <v/>
      </c>
      <c r="C348" s="54"/>
      <c r="D348" s="55"/>
      <c r="E348" s="55"/>
      <c r="F348" s="54"/>
      <c r="G348" s="54"/>
      <c r="H348" s="54"/>
      <c r="I348" s="54"/>
      <c r="J348" s="54"/>
      <c r="K348" s="54"/>
      <c r="L348" s="54"/>
      <c r="M348" s="54"/>
      <c r="N348" s="54" t="s">
        <v>86</v>
      </c>
      <c r="O348" s="54" t="s">
        <v>86</v>
      </c>
      <c r="P348" s="54" t="s">
        <v>516</v>
      </c>
      <c r="Q348" s="54" t="s">
        <v>86</v>
      </c>
      <c r="R348" s="54"/>
      <c r="S348" s="54" t="s">
        <v>517</v>
      </c>
      <c r="T348" s="54" t="s">
        <v>490</v>
      </c>
      <c r="U348" s="54" t="s">
        <v>518</v>
      </c>
      <c r="V348" s="54"/>
      <c r="W348" s="54" t="s">
        <v>86</v>
      </c>
      <c r="X348" s="147" t="str">
        <f>IF(ISBLANK(D348),"",IF('order-admin-units'!$I$1&lt;&gt;"y", "", IF((K348="")*(ISBLANK(D348)=FALSE), 'order-admin-units'!$B$1+1, VLOOKUP(K348, ordercountry, 2))))</f>
        <v/>
      </c>
      <c r="Y348" s="147" t="str">
        <f>IF(ISBLANK(D348),"",IF('order-admin-units'!$I$1&lt;&gt;"y", "", IF(L348="", 'order-admin-units'!$B$2+1, VLOOKUP(K348&amp;"@"&amp;L348, orderadmin, 2))))</f>
        <v/>
      </c>
      <c r="Z348" s="147" t="str">
        <f t="shared" si="45"/>
        <v/>
      </c>
      <c r="AA348" s="147" t="str">
        <f t="shared" si="46"/>
        <v>palm grove, under cbl.[N27.28207°, W112.89545°]D. Ubick31/XII/1981</v>
      </c>
      <c r="AB348" s="147" t="str">
        <f t="shared" si="47"/>
        <v>palm grove, under cbl.[N27.28207°, W112.89545°]D. Ubick31/XII/1981</v>
      </c>
      <c r="AC348" s="147" t="str">
        <f t="shared" si="41"/>
        <v>palm grove, under cbl.[N27.28207°, W112.89545°]D. Ubick31/XII/1981</v>
      </c>
      <c r="AD348" s="11" t="str">
        <f t="shared" si="42"/>
        <v/>
      </c>
      <c r="AE348" s="11" t="str">
        <f t="array" ref="AE348">IF(ISBLANK(D348),"",IF(OR($H$2="y",$H$2="m"),IF(AA348=AA347,IF(OR(AB348=$AB$4:$AB347)=FALSE,AE347&amp;C348,AE347),"("&amp;C348)&amp;IF(AA348=AA349,IF(OR(AB349=$AB$4:$AB348)=FALSE,", ",""),") "),""))</f>
        <v/>
      </c>
      <c r="AF348" s="11" t="str">
        <f t="shared" si="43"/>
        <v/>
      </c>
      <c r="AG348" s="11" t="str">
        <f t="array" ref="AG348">IF(ISBLANK(D348),"",IF(OR($H$2="y",$H$2="m"),IF(AA348=AA347,IF(OR(AC348=$AC$4:$AC347)=FALSE,AG347&amp;AF348,AG347),"("&amp;AF348)&amp;IF(AA348=AA349,IF(OR(AC349=$AC$4:$AC348)=FALSE,", ",""),") "),""))</f>
        <v/>
      </c>
      <c r="AH348" s="10" t="str">
        <f>IF((ISBLANK(D348)),"",IF(D348=D347,AH347,"")&amp;IF(B347&lt;&gt;B348,((IF(ISBLANK(E348),$D$3&amp;"Non-type material: "&amp;$D$3,$D$3&amp;INDEX('type-categories'!$A$2:$B$100,MATCH(E348,'type-categories'!$A$2:$A$100,0),2)&amp;$D$3))),"")&amp;(IF(K348&lt;&gt;K347,$C$2&amp;K348&amp;$K$3&amp;$C$2&amp;" ",(IF(B348&lt;&gt;B347,$C$2&amp;K348&amp;$K$3&amp;$C$2&amp;" ",""))))&amp;(IF(L348="","",((IF(L348&lt;&gt;L347,$D$2&amp;L348&amp;$L$3&amp;$D$2&amp;" ",IF(B348&lt;&gt;B347,$D$2&amp;L348&amp;$L$3&amp;$D$2&amp;" ",""))))))&amp;(IF(M348="","",((IF(M348&lt;&gt;M347,$E$2&amp;M348&amp;$E$2&amp;","&amp;" ",IF(B348&lt;&gt;B347,$E$2&amp;M348&amp;$E$2&amp;",",""))))))&amp;(IF(N348="","",IF(N348&lt;&gt;N347,N348&amp;", ",IF(B348&lt;&gt;B347,N348&amp;", ",""))))&amp;(IF(ISBLANK(O348),"",(IF(O348&lt;&gt;O347,O348&amp;", ",IF(B348&lt;&gt;B347,O348&amp;", ","")))))&amp;(IF(ISBLANK(P348),"",(IF(P348&lt;&gt;P347,P348&amp;", ",IF(B348&lt;&gt;B347,P348&amp;", ",IF(Z348&lt;&gt;Z347,P348&amp;", ",""))))))&amp;(IF(ISBLANK(Q348),"",(IF(Q348&lt;&gt;Q347,Q348&amp;", ",IF(B348&lt;&gt;B347,Q348&amp;", ",IF(Z348&lt;&gt;Z347,Q348&amp;", ",""))))))&amp;(IF(ISBLANK(R348),"",(IF(R348&lt;&gt;R347,R348&amp;"m, ",IF(B348&lt;&gt;B347,R348&amp;"m, ",IF(Z348&lt;&gt;Z347,R348&amp;"m, ",""))))))&amp;IF(ISBLANK(S348),"",(IF(B348&lt;&gt;B347,S348&amp;", ",IF(S348&lt;&gt;S347,IF((Z348=Z347),"same locality "&amp;S348&amp;", ",S348&amp;", "),""))))&amp;(IF(ISBLANK(T348),"",(IF(T348&lt;&gt;T347,IF(ISBLANK(F$2),T348&amp;", ",T348&amp;" "&amp;F$2&amp;", "),(IF(B348&lt;&gt;B347,IF(ISBLANK(F$2),T348&amp;", ",T348&amp;" "&amp;F$2&amp;", "),(IF(Z348&lt;&gt;Z347,IF(ISBLANK(F$2),T348&amp;", ",T348&amp;" "&amp;F$2&amp;", "),IF((U348&lt;&gt;U347)*($G$2="Y"),"same collector, ","")))))))))&amp;(IF(ISBLANK(U348),"",(IF(U348&lt;&gt;U347,U348&amp;", ",(IF(B348&lt;&gt;B347,U348&amp;", ",IF(Z348&lt;&gt;Z347,U348&amp;", ",(IF(T348&lt;&gt;T347,IF((T348&lt;&gt;T347)*($G$2="Y"),"same date, ", ""),IF((T348=T347)*(U348=U347)*(S348&lt;&gt;S347)*($G$2="Y"),"same collector and date, ", ""))))))))))&amp;(IF(ISBLANK(V348),"",V348&amp;", "))&amp;IF((AA348&lt;&gt;AA349)*($H$2="y"),AD348&amp;AE348,IF((AA348&lt;&gt;AA349)*($H$2="m"),AD348&amp;AG348,IF(($H$2&lt;&gt;"m")*($H$2&lt;&gt;"Y"),(IF(F348=0,"",F348&amp;" "&amp;$F$4&amp;" "))&amp;(IF(G348=0,"",G348&amp;" "&amp;$G$4&amp;" "))&amp;(IF(H348=0,"",H348&amp;" "&amp;H$4&amp;" "))&amp;(IF(I348=0,"",I348&amp;" "&amp;$I$4&amp;" "))&amp;(IF(J348=0,"",J348&amp;" "&amp;$J$4&amp;" "))&amp;IF((ISBLANK(C348)),"","("&amp;C348&amp;")"),"")))&amp;IF((B348=B349)*(K348=K349)*(L348=L349)*(M348=M349),IF(($H$2&lt;&gt;"m")*($H$2&lt;&gt;"Y"), ", ", IF((ISNUMBER(FIND(")",AE348))), ", ", "")),IF((B348=B349)*(K348=K349)*(L348=L349),"; ",". ")))</f>
        <v/>
      </c>
    </row>
    <row r="349" spans="1:34" s="1" customFormat="1" x14ac:dyDescent="0.25">
      <c r="A349" s="3" t="str">
        <f t="shared" si="44"/>
        <v/>
      </c>
      <c r="B349" s="53" t="str">
        <f t="shared" si="48"/>
        <v/>
      </c>
      <c r="C349" s="54"/>
      <c r="D349" s="55"/>
      <c r="E349" s="55"/>
      <c r="F349" s="54"/>
      <c r="G349" s="54"/>
      <c r="H349" s="54"/>
      <c r="I349" s="54"/>
      <c r="J349" s="54"/>
      <c r="K349" s="54"/>
      <c r="L349" s="54"/>
      <c r="M349" s="54"/>
      <c r="N349" s="54" t="s">
        <v>86</v>
      </c>
      <c r="O349" s="54" t="s">
        <v>86</v>
      </c>
      <c r="P349" s="54" t="s">
        <v>516</v>
      </c>
      <c r="Q349" s="54" t="s">
        <v>86</v>
      </c>
      <c r="R349" s="54"/>
      <c r="S349" s="54" t="s">
        <v>517</v>
      </c>
      <c r="T349" s="54" t="s">
        <v>490</v>
      </c>
      <c r="U349" s="54" t="s">
        <v>518</v>
      </c>
      <c r="V349" s="54"/>
      <c r="W349" s="54" t="s">
        <v>86</v>
      </c>
      <c r="X349" s="147" t="str">
        <f>IF(ISBLANK(D349),"",IF('order-admin-units'!$I$1&lt;&gt;"y", "", IF((K349="")*(ISBLANK(D349)=FALSE), 'order-admin-units'!$B$1+1, VLOOKUP(K349, ordercountry, 2))))</f>
        <v/>
      </c>
      <c r="Y349" s="147" t="str">
        <f>IF(ISBLANK(D349),"",IF('order-admin-units'!$I$1&lt;&gt;"y", "", IF(L349="", 'order-admin-units'!$B$2+1, VLOOKUP(K349&amp;"@"&amp;L349, orderadmin, 2))))</f>
        <v/>
      </c>
      <c r="Z349" s="147" t="str">
        <f t="shared" si="45"/>
        <v/>
      </c>
      <c r="AA349" s="147" t="str">
        <f t="shared" si="46"/>
        <v>palm grove, under cbl.[N27.28207°, W112.89545°]D. Ubick31/XII/1981</v>
      </c>
      <c r="AB349" s="147" t="str">
        <f t="shared" si="47"/>
        <v>palm grove, under cbl.[N27.28207°, W112.89545°]D. Ubick31/XII/1981</v>
      </c>
      <c r="AC349" s="147" t="str">
        <f t="shared" si="41"/>
        <v>palm grove, under cbl.[N27.28207°, W112.89545°]D. Ubick31/XII/1981</v>
      </c>
      <c r="AD349" s="11" t="str">
        <f t="shared" si="42"/>
        <v/>
      </c>
      <c r="AE349" s="11" t="str">
        <f t="array" ref="AE349">IF(ISBLANK(D349),"",IF(OR($H$2="y",$H$2="m"),IF(AA349=AA348,IF(OR(AB349=$AB$4:$AB348)=FALSE,AE348&amp;C349,AE348),"("&amp;C349)&amp;IF(AA349=AA350,IF(OR(AB350=$AB$4:$AB349)=FALSE,", ",""),") "),""))</f>
        <v/>
      </c>
      <c r="AF349" s="11" t="str">
        <f t="shared" si="43"/>
        <v/>
      </c>
      <c r="AG349" s="11" t="str">
        <f t="array" ref="AG349">IF(ISBLANK(D349),"",IF(OR($H$2="y",$H$2="m"),IF(AA349=AA348,IF(OR(AC349=$AC$4:$AC348)=FALSE,AG348&amp;AF349,AG348),"("&amp;AF349)&amp;IF(AA349=AA350,IF(OR(AC350=$AC$4:$AC349)=FALSE,", ",""),") "),""))</f>
        <v/>
      </c>
      <c r="AH349" s="10" t="str">
        <f>IF((ISBLANK(D349)),"",IF(D349=D348,AH348,"")&amp;IF(B348&lt;&gt;B349,((IF(ISBLANK(E349),$D$3&amp;"Non-type material: "&amp;$D$3,$D$3&amp;INDEX('type-categories'!$A$2:$B$100,MATCH(E349,'type-categories'!$A$2:$A$100,0),2)&amp;$D$3))),"")&amp;(IF(K349&lt;&gt;K348,$C$2&amp;K349&amp;$K$3&amp;$C$2&amp;" ",(IF(B349&lt;&gt;B348,$C$2&amp;K349&amp;$K$3&amp;$C$2&amp;" ",""))))&amp;(IF(L349="","",((IF(L349&lt;&gt;L348,$D$2&amp;L349&amp;$L$3&amp;$D$2&amp;" ",IF(B349&lt;&gt;B348,$D$2&amp;L349&amp;$L$3&amp;$D$2&amp;" ",""))))))&amp;(IF(M349="","",((IF(M349&lt;&gt;M348,$E$2&amp;M349&amp;$E$2&amp;","&amp;" ",IF(B349&lt;&gt;B348,$E$2&amp;M349&amp;$E$2&amp;",",""))))))&amp;(IF(N349="","",IF(N349&lt;&gt;N348,N349&amp;", ",IF(B349&lt;&gt;B348,N349&amp;", ",""))))&amp;(IF(ISBLANK(O349),"",(IF(O349&lt;&gt;O348,O349&amp;", ",IF(B349&lt;&gt;B348,O349&amp;", ","")))))&amp;(IF(ISBLANK(P349),"",(IF(P349&lt;&gt;P348,P349&amp;", ",IF(B349&lt;&gt;B348,P349&amp;", ",IF(Z349&lt;&gt;Z348,P349&amp;", ",""))))))&amp;(IF(ISBLANK(Q349),"",(IF(Q349&lt;&gt;Q348,Q349&amp;", ",IF(B349&lt;&gt;B348,Q349&amp;", ",IF(Z349&lt;&gt;Z348,Q349&amp;", ",""))))))&amp;(IF(ISBLANK(R349),"",(IF(R349&lt;&gt;R348,R349&amp;"m, ",IF(B349&lt;&gt;B348,R349&amp;"m, ",IF(Z349&lt;&gt;Z348,R349&amp;"m, ",""))))))&amp;IF(ISBLANK(S349),"",(IF(B349&lt;&gt;B348,S349&amp;", ",IF(S349&lt;&gt;S348,IF((Z349=Z348),"same locality "&amp;S349&amp;", ",S349&amp;", "),""))))&amp;(IF(ISBLANK(T349),"",(IF(T349&lt;&gt;T348,IF(ISBLANK(F$2),T349&amp;", ",T349&amp;" "&amp;F$2&amp;", "),(IF(B349&lt;&gt;B348,IF(ISBLANK(F$2),T349&amp;", ",T349&amp;" "&amp;F$2&amp;", "),(IF(Z349&lt;&gt;Z348,IF(ISBLANK(F$2),T349&amp;", ",T349&amp;" "&amp;F$2&amp;", "),IF((U349&lt;&gt;U348)*($G$2="Y"),"same collector, ","")))))))))&amp;(IF(ISBLANK(U349),"",(IF(U349&lt;&gt;U348,U349&amp;", ",(IF(B349&lt;&gt;B348,U349&amp;", ",IF(Z349&lt;&gt;Z348,U349&amp;", ",(IF(T349&lt;&gt;T348,IF((T349&lt;&gt;T348)*($G$2="Y"),"same date, ", ""),IF((T349=T348)*(U349=U348)*(S349&lt;&gt;S348)*($G$2="Y"),"same collector and date, ", ""))))))))))&amp;(IF(ISBLANK(V349),"",V349&amp;", "))&amp;IF((AA349&lt;&gt;AA350)*($H$2="y"),AD349&amp;AE349,IF((AA349&lt;&gt;AA350)*($H$2="m"),AD349&amp;AG349,IF(($H$2&lt;&gt;"m")*($H$2&lt;&gt;"Y"),(IF(F349=0,"",F349&amp;" "&amp;$F$4&amp;" "))&amp;(IF(G349=0,"",G349&amp;" "&amp;$G$4&amp;" "))&amp;(IF(H349=0,"",H349&amp;" "&amp;H$4&amp;" "))&amp;(IF(I349=0,"",I349&amp;" "&amp;$I$4&amp;" "))&amp;(IF(J349=0,"",J349&amp;" "&amp;$J$4&amp;" "))&amp;IF((ISBLANK(C349)),"","("&amp;C349&amp;")"),"")))&amp;IF((B349=B350)*(K349=K350)*(L349=L350)*(M349=M350),IF(($H$2&lt;&gt;"m")*($H$2&lt;&gt;"Y"), ", ", IF((ISNUMBER(FIND(")",AE349))), ", ", "")),IF((B349=B350)*(K349=K350)*(L349=L350),"; ",". ")))</f>
        <v/>
      </c>
    </row>
    <row r="350" spans="1:34" s="1" customFormat="1" x14ac:dyDescent="0.25">
      <c r="A350" s="3" t="str">
        <f t="shared" si="44"/>
        <v/>
      </c>
      <c r="B350" s="53" t="str">
        <f t="shared" si="48"/>
        <v/>
      </c>
      <c r="C350" s="54"/>
      <c r="D350" s="55"/>
      <c r="E350" s="55"/>
      <c r="F350" s="54"/>
      <c r="G350" s="54"/>
      <c r="H350" s="54"/>
      <c r="I350" s="54"/>
      <c r="J350" s="54"/>
      <c r="K350" s="54"/>
      <c r="L350" s="54"/>
      <c r="M350" s="54"/>
      <c r="N350" s="54" t="s">
        <v>86</v>
      </c>
      <c r="O350" s="54" t="s">
        <v>86</v>
      </c>
      <c r="P350" s="54" t="s">
        <v>516</v>
      </c>
      <c r="Q350" s="54" t="s">
        <v>86</v>
      </c>
      <c r="R350" s="54"/>
      <c r="S350" s="54" t="s">
        <v>517</v>
      </c>
      <c r="T350" s="54" t="s">
        <v>490</v>
      </c>
      <c r="U350" s="54" t="s">
        <v>518</v>
      </c>
      <c r="V350" s="54"/>
      <c r="W350" s="54" t="s">
        <v>86</v>
      </c>
      <c r="X350" s="147" t="str">
        <f>IF(ISBLANK(D350),"",IF('order-admin-units'!$I$1&lt;&gt;"y", "", IF((K350="")*(ISBLANK(D350)=FALSE), 'order-admin-units'!$B$1+1, VLOOKUP(K350, ordercountry, 2))))</f>
        <v/>
      </c>
      <c r="Y350" s="147" t="str">
        <f>IF(ISBLANK(D350),"",IF('order-admin-units'!$I$1&lt;&gt;"y", "", IF(L350="", 'order-admin-units'!$B$2+1, VLOOKUP(K350&amp;"@"&amp;L350, orderadmin, 2))))</f>
        <v/>
      </c>
      <c r="Z350" s="147" t="str">
        <f t="shared" si="45"/>
        <v/>
      </c>
      <c r="AA350" s="147" t="str">
        <f t="shared" si="46"/>
        <v>palm grove, under cbl.[N27.28207°, W112.89545°]D. Ubick31/XII/1981</v>
      </c>
      <c r="AB350" s="147" t="str">
        <f t="shared" si="47"/>
        <v>palm grove, under cbl.[N27.28207°, W112.89545°]D. Ubick31/XII/1981</v>
      </c>
      <c r="AC350" s="147" t="str">
        <f t="shared" si="41"/>
        <v>palm grove, under cbl.[N27.28207°, W112.89545°]D. Ubick31/XII/1981</v>
      </c>
      <c r="AD350" s="11" t="str">
        <f t="shared" si="42"/>
        <v/>
      </c>
      <c r="AE350" s="11" t="str">
        <f t="array" ref="AE350">IF(ISBLANK(D350),"",IF(OR($H$2="y",$H$2="m"),IF(AA350=AA349,IF(OR(AB350=$AB$4:$AB349)=FALSE,AE349&amp;C350,AE349),"("&amp;C350)&amp;IF(AA350=AA351,IF(OR(AB351=$AB$4:$AB350)=FALSE,", ",""),") "),""))</f>
        <v/>
      </c>
      <c r="AF350" s="11" t="str">
        <f t="shared" si="43"/>
        <v/>
      </c>
      <c r="AG350" s="11" t="str">
        <f t="array" ref="AG350">IF(ISBLANK(D350),"",IF(OR($H$2="y",$H$2="m"),IF(AA350=AA349,IF(OR(AC350=$AC$4:$AC349)=FALSE,AG349&amp;AF350,AG349),"("&amp;AF350)&amp;IF(AA350=AA351,IF(OR(AC351=$AC$4:$AC350)=FALSE,", ",""),") "),""))</f>
        <v/>
      </c>
      <c r="AH350" s="10" t="str">
        <f>IF((ISBLANK(D350)),"",IF(D350=D349,AH349,"")&amp;IF(B349&lt;&gt;B350,((IF(ISBLANK(E350),$D$3&amp;"Non-type material: "&amp;$D$3,$D$3&amp;INDEX('type-categories'!$A$2:$B$100,MATCH(E350,'type-categories'!$A$2:$A$100,0),2)&amp;$D$3))),"")&amp;(IF(K350&lt;&gt;K349,$C$2&amp;K350&amp;$K$3&amp;$C$2&amp;" ",(IF(B350&lt;&gt;B349,$C$2&amp;K350&amp;$K$3&amp;$C$2&amp;" ",""))))&amp;(IF(L350="","",((IF(L350&lt;&gt;L349,$D$2&amp;L350&amp;$L$3&amp;$D$2&amp;" ",IF(B350&lt;&gt;B349,$D$2&amp;L350&amp;$L$3&amp;$D$2&amp;" ",""))))))&amp;(IF(M350="","",((IF(M350&lt;&gt;M349,$E$2&amp;M350&amp;$E$2&amp;","&amp;" ",IF(B350&lt;&gt;B349,$E$2&amp;M350&amp;$E$2&amp;",",""))))))&amp;(IF(N350="","",IF(N350&lt;&gt;N349,N350&amp;", ",IF(B350&lt;&gt;B349,N350&amp;", ",""))))&amp;(IF(ISBLANK(O350),"",(IF(O350&lt;&gt;O349,O350&amp;", ",IF(B350&lt;&gt;B349,O350&amp;", ","")))))&amp;(IF(ISBLANK(P350),"",(IF(P350&lt;&gt;P349,P350&amp;", ",IF(B350&lt;&gt;B349,P350&amp;", ",IF(Z350&lt;&gt;Z349,P350&amp;", ",""))))))&amp;(IF(ISBLANK(Q350),"",(IF(Q350&lt;&gt;Q349,Q350&amp;", ",IF(B350&lt;&gt;B349,Q350&amp;", ",IF(Z350&lt;&gt;Z349,Q350&amp;", ",""))))))&amp;(IF(ISBLANK(R350),"",(IF(R350&lt;&gt;R349,R350&amp;"m, ",IF(B350&lt;&gt;B349,R350&amp;"m, ",IF(Z350&lt;&gt;Z349,R350&amp;"m, ",""))))))&amp;IF(ISBLANK(S350),"",(IF(B350&lt;&gt;B349,S350&amp;", ",IF(S350&lt;&gt;S349,IF((Z350=Z349),"same locality "&amp;S350&amp;", ",S350&amp;", "),""))))&amp;(IF(ISBLANK(T350),"",(IF(T350&lt;&gt;T349,IF(ISBLANK(F$2),T350&amp;", ",T350&amp;" "&amp;F$2&amp;", "),(IF(B350&lt;&gt;B349,IF(ISBLANK(F$2),T350&amp;", ",T350&amp;" "&amp;F$2&amp;", "),(IF(Z350&lt;&gt;Z349,IF(ISBLANK(F$2),T350&amp;", ",T350&amp;" "&amp;F$2&amp;", "),IF((U350&lt;&gt;U349)*($G$2="Y"),"same collector, ","")))))))))&amp;(IF(ISBLANK(U350),"",(IF(U350&lt;&gt;U349,U350&amp;", ",(IF(B350&lt;&gt;B349,U350&amp;", ",IF(Z350&lt;&gt;Z349,U350&amp;", ",(IF(T350&lt;&gt;T349,IF((T350&lt;&gt;T349)*($G$2="Y"),"same date, ", ""),IF((T350=T349)*(U350=U349)*(S350&lt;&gt;S349)*($G$2="Y"),"same collector and date, ", ""))))))))))&amp;(IF(ISBLANK(V350),"",V350&amp;", "))&amp;IF((AA350&lt;&gt;AA351)*($H$2="y"),AD350&amp;AE350,IF((AA350&lt;&gt;AA351)*($H$2="m"),AD350&amp;AG350,IF(($H$2&lt;&gt;"m")*($H$2&lt;&gt;"Y"),(IF(F350=0,"",F350&amp;" "&amp;$F$4&amp;" "))&amp;(IF(G350=0,"",G350&amp;" "&amp;$G$4&amp;" "))&amp;(IF(H350=0,"",H350&amp;" "&amp;H$4&amp;" "))&amp;(IF(I350=0,"",I350&amp;" "&amp;$I$4&amp;" "))&amp;(IF(J350=0,"",J350&amp;" "&amp;$J$4&amp;" "))&amp;IF((ISBLANK(C350)),"","("&amp;C350&amp;")"),"")))&amp;IF((B350=B351)*(K350=K351)*(L350=L351)*(M350=M351),IF(($H$2&lt;&gt;"m")*($H$2&lt;&gt;"Y"), ", ", IF((ISNUMBER(FIND(")",AE350))), ", ", "")),IF((B350=B351)*(K350=K351)*(L350=L351),"; ",". ")))</f>
        <v/>
      </c>
    </row>
    <row r="351" spans="1:34" s="1" customFormat="1" x14ac:dyDescent="0.25">
      <c r="A351" s="3" t="str">
        <f t="shared" si="44"/>
        <v/>
      </c>
      <c r="B351" s="53" t="str">
        <f t="shared" si="48"/>
        <v/>
      </c>
      <c r="C351" s="54"/>
      <c r="D351" s="55"/>
      <c r="E351" s="55"/>
      <c r="F351" s="54"/>
      <c r="G351" s="54"/>
      <c r="H351" s="54"/>
      <c r="I351" s="54"/>
      <c r="J351" s="54"/>
      <c r="K351" s="54"/>
      <c r="L351" s="54"/>
      <c r="M351" s="54"/>
      <c r="N351" s="54" t="s">
        <v>86</v>
      </c>
      <c r="O351" s="54" t="s">
        <v>86</v>
      </c>
      <c r="P351" s="54" t="s">
        <v>516</v>
      </c>
      <c r="Q351" s="54" t="s">
        <v>86</v>
      </c>
      <c r="R351" s="54"/>
      <c r="S351" s="54" t="s">
        <v>517</v>
      </c>
      <c r="T351" s="54" t="s">
        <v>490</v>
      </c>
      <c r="U351" s="54" t="s">
        <v>518</v>
      </c>
      <c r="V351" s="54"/>
      <c r="W351" s="54" t="s">
        <v>86</v>
      </c>
      <c r="X351" s="147" t="str">
        <f>IF(ISBLANK(D351),"",IF('order-admin-units'!$I$1&lt;&gt;"y", "", IF((K351="")*(ISBLANK(D351)=FALSE), 'order-admin-units'!$B$1+1, VLOOKUP(K351, ordercountry, 2))))</f>
        <v/>
      </c>
      <c r="Y351" s="147" t="str">
        <f>IF(ISBLANK(D351),"",IF('order-admin-units'!$I$1&lt;&gt;"y", "", IF(L351="", 'order-admin-units'!$B$2+1, VLOOKUP(K351&amp;"@"&amp;L351, orderadmin, 2))))</f>
        <v/>
      </c>
      <c r="Z351" s="147" t="str">
        <f t="shared" si="45"/>
        <v/>
      </c>
      <c r="AA351" s="147" t="str">
        <f t="shared" si="46"/>
        <v>palm grove, under cbl.[N27.28207°, W112.89545°]D. Ubick31/XII/1981</v>
      </c>
      <c r="AB351" s="147" t="str">
        <f t="shared" si="47"/>
        <v>palm grove, under cbl.[N27.28207°, W112.89545°]D. Ubick31/XII/1981</v>
      </c>
      <c r="AC351" s="147" t="str">
        <f t="shared" si="41"/>
        <v>palm grove, under cbl.[N27.28207°, W112.89545°]D. Ubick31/XII/1981</v>
      </c>
      <c r="AD351" s="11" t="str">
        <f t="shared" si="42"/>
        <v/>
      </c>
      <c r="AE351" s="11" t="str">
        <f t="array" ref="AE351">IF(ISBLANK(D351),"",IF(OR($H$2="y",$H$2="m"),IF(AA351=AA350,IF(OR(AB351=$AB$4:$AB350)=FALSE,AE350&amp;C351,AE350),"("&amp;C351)&amp;IF(AA351=AA352,IF(OR(AB352=$AB$4:$AB351)=FALSE,", ",""),") "),""))</f>
        <v/>
      </c>
      <c r="AF351" s="11" t="str">
        <f t="shared" si="43"/>
        <v/>
      </c>
      <c r="AG351" s="11" t="str">
        <f t="array" ref="AG351">IF(ISBLANK(D351),"",IF(OR($H$2="y",$H$2="m"),IF(AA351=AA350,IF(OR(AC351=$AC$4:$AC350)=FALSE,AG350&amp;AF351,AG350),"("&amp;AF351)&amp;IF(AA351=AA352,IF(OR(AC352=$AC$4:$AC351)=FALSE,", ",""),") "),""))</f>
        <v/>
      </c>
      <c r="AH351" s="10" t="str">
        <f>IF((ISBLANK(D351)),"",IF(D351=D350,AH350,"")&amp;IF(B350&lt;&gt;B351,((IF(ISBLANK(E351),$D$3&amp;"Non-type material: "&amp;$D$3,$D$3&amp;INDEX('type-categories'!$A$2:$B$100,MATCH(E351,'type-categories'!$A$2:$A$100,0),2)&amp;$D$3))),"")&amp;(IF(K351&lt;&gt;K350,$C$2&amp;K351&amp;$K$3&amp;$C$2&amp;" ",(IF(B351&lt;&gt;B350,$C$2&amp;K351&amp;$K$3&amp;$C$2&amp;" ",""))))&amp;(IF(L351="","",((IF(L351&lt;&gt;L350,$D$2&amp;L351&amp;$L$3&amp;$D$2&amp;" ",IF(B351&lt;&gt;B350,$D$2&amp;L351&amp;$L$3&amp;$D$2&amp;" ",""))))))&amp;(IF(M351="","",((IF(M351&lt;&gt;M350,$E$2&amp;M351&amp;$E$2&amp;","&amp;" ",IF(B351&lt;&gt;B350,$E$2&amp;M351&amp;$E$2&amp;",",""))))))&amp;(IF(N351="","",IF(N351&lt;&gt;N350,N351&amp;", ",IF(B351&lt;&gt;B350,N351&amp;", ",""))))&amp;(IF(ISBLANK(O351),"",(IF(O351&lt;&gt;O350,O351&amp;", ",IF(B351&lt;&gt;B350,O351&amp;", ","")))))&amp;(IF(ISBLANK(P351),"",(IF(P351&lt;&gt;P350,P351&amp;", ",IF(B351&lt;&gt;B350,P351&amp;", ",IF(Z351&lt;&gt;Z350,P351&amp;", ",""))))))&amp;(IF(ISBLANK(Q351),"",(IF(Q351&lt;&gt;Q350,Q351&amp;", ",IF(B351&lt;&gt;B350,Q351&amp;", ",IF(Z351&lt;&gt;Z350,Q351&amp;", ",""))))))&amp;(IF(ISBLANK(R351),"",(IF(R351&lt;&gt;R350,R351&amp;"m, ",IF(B351&lt;&gt;B350,R351&amp;"m, ",IF(Z351&lt;&gt;Z350,R351&amp;"m, ",""))))))&amp;IF(ISBLANK(S351),"",(IF(B351&lt;&gt;B350,S351&amp;", ",IF(S351&lt;&gt;S350,IF((Z351=Z350),"same locality "&amp;S351&amp;", ",S351&amp;", "),""))))&amp;(IF(ISBLANK(T351),"",(IF(T351&lt;&gt;T350,IF(ISBLANK(F$2),T351&amp;", ",T351&amp;" "&amp;F$2&amp;", "),(IF(B351&lt;&gt;B350,IF(ISBLANK(F$2),T351&amp;", ",T351&amp;" "&amp;F$2&amp;", "),(IF(Z351&lt;&gt;Z350,IF(ISBLANK(F$2),T351&amp;", ",T351&amp;" "&amp;F$2&amp;", "),IF((U351&lt;&gt;U350)*($G$2="Y"),"same collector, ","")))))))))&amp;(IF(ISBLANK(U351),"",(IF(U351&lt;&gt;U350,U351&amp;", ",(IF(B351&lt;&gt;B350,U351&amp;", ",IF(Z351&lt;&gt;Z350,U351&amp;", ",(IF(T351&lt;&gt;T350,IF((T351&lt;&gt;T350)*($G$2="Y"),"same date, ", ""),IF((T351=T350)*(U351=U350)*(S351&lt;&gt;S350)*($G$2="Y"),"same collector and date, ", ""))))))))))&amp;(IF(ISBLANK(V351),"",V351&amp;", "))&amp;IF((AA351&lt;&gt;AA352)*($H$2="y"),AD351&amp;AE351,IF((AA351&lt;&gt;AA352)*($H$2="m"),AD351&amp;AG351,IF(($H$2&lt;&gt;"m")*($H$2&lt;&gt;"Y"),(IF(F351=0,"",F351&amp;" "&amp;$F$4&amp;" "))&amp;(IF(G351=0,"",G351&amp;" "&amp;$G$4&amp;" "))&amp;(IF(H351=0,"",H351&amp;" "&amp;H$4&amp;" "))&amp;(IF(I351=0,"",I351&amp;" "&amp;$I$4&amp;" "))&amp;(IF(J351=0,"",J351&amp;" "&amp;$J$4&amp;" "))&amp;IF((ISBLANK(C351)),"","("&amp;C351&amp;")"),"")))&amp;IF((B351=B352)*(K351=K352)*(L351=L352)*(M351=M352),IF(($H$2&lt;&gt;"m")*($H$2&lt;&gt;"Y"), ", ", IF((ISNUMBER(FIND(")",AE351))), ", ", "")),IF((B351=B352)*(K351=K352)*(L351=L352),"; ",". ")))</f>
        <v/>
      </c>
    </row>
    <row r="352" spans="1:34" s="1" customFormat="1" x14ac:dyDescent="0.25">
      <c r="A352" s="3" t="str">
        <f t="shared" si="44"/>
        <v/>
      </c>
      <c r="B352" s="53" t="str">
        <f t="shared" si="48"/>
        <v/>
      </c>
      <c r="C352" s="54"/>
      <c r="D352" s="55"/>
      <c r="E352" s="55"/>
      <c r="F352" s="54"/>
      <c r="G352" s="54"/>
      <c r="H352" s="54"/>
      <c r="I352" s="54"/>
      <c r="J352" s="54"/>
      <c r="K352" s="54"/>
      <c r="L352" s="54"/>
      <c r="M352" s="54"/>
      <c r="N352" s="54" t="s">
        <v>86</v>
      </c>
      <c r="O352" s="54" t="s">
        <v>86</v>
      </c>
      <c r="P352" s="54" t="s">
        <v>516</v>
      </c>
      <c r="Q352" s="54" t="s">
        <v>86</v>
      </c>
      <c r="R352" s="54"/>
      <c r="S352" s="54" t="s">
        <v>517</v>
      </c>
      <c r="T352" s="54" t="s">
        <v>490</v>
      </c>
      <c r="U352" s="54" t="s">
        <v>518</v>
      </c>
      <c r="V352" s="54"/>
      <c r="W352" s="54" t="s">
        <v>86</v>
      </c>
      <c r="X352" s="147" t="str">
        <f>IF(ISBLANK(D352),"",IF('order-admin-units'!$I$1&lt;&gt;"y", "", IF((K352="")*(ISBLANK(D352)=FALSE), 'order-admin-units'!$B$1+1, VLOOKUP(K352, ordercountry, 2))))</f>
        <v/>
      </c>
      <c r="Y352" s="147" t="str">
        <f>IF(ISBLANK(D352),"",IF('order-admin-units'!$I$1&lt;&gt;"y", "", IF(L352="", 'order-admin-units'!$B$2+1, VLOOKUP(K352&amp;"@"&amp;L352, orderadmin, 2))))</f>
        <v/>
      </c>
      <c r="Z352" s="147" t="str">
        <f t="shared" si="45"/>
        <v/>
      </c>
      <c r="AA352" s="147" t="str">
        <f t="shared" si="46"/>
        <v>palm grove, under cbl.[N27.28207°, W112.89545°]D. Ubick31/XII/1981</v>
      </c>
      <c r="AB352" s="147" t="str">
        <f t="shared" si="47"/>
        <v>palm grove, under cbl.[N27.28207°, W112.89545°]D. Ubick31/XII/1981</v>
      </c>
      <c r="AC352" s="147" t="str">
        <f t="shared" si="41"/>
        <v>palm grove, under cbl.[N27.28207°, W112.89545°]D. Ubick31/XII/1981</v>
      </c>
      <c r="AD352" s="11" t="str">
        <f t="shared" si="42"/>
        <v/>
      </c>
      <c r="AE352" s="11" t="str">
        <f t="array" ref="AE352">IF(ISBLANK(D352),"",IF(OR($H$2="y",$H$2="m"),IF(AA352=AA351,IF(OR(AB352=$AB$4:$AB351)=FALSE,AE351&amp;C352,AE351),"("&amp;C352)&amp;IF(AA352=AA353,IF(OR(AB353=$AB$4:$AB352)=FALSE,", ",""),") "),""))</f>
        <v/>
      </c>
      <c r="AF352" s="11" t="str">
        <f t="shared" si="43"/>
        <v/>
      </c>
      <c r="AG352" s="11" t="str">
        <f t="array" ref="AG352">IF(ISBLANK(D352),"",IF(OR($H$2="y",$H$2="m"),IF(AA352=AA351,IF(OR(AC352=$AC$4:$AC351)=FALSE,AG351&amp;AF352,AG351),"("&amp;AF352)&amp;IF(AA352=AA353,IF(OR(AC353=$AC$4:$AC352)=FALSE,", ",""),") "),""))</f>
        <v/>
      </c>
      <c r="AH352" s="10" t="str">
        <f>IF((ISBLANK(D352)),"",IF(D352=D351,AH351,"")&amp;IF(B351&lt;&gt;B352,((IF(ISBLANK(E352),$D$3&amp;"Non-type material: "&amp;$D$3,$D$3&amp;INDEX('type-categories'!$A$2:$B$100,MATCH(E352,'type-categories'!$A$2:$A$100,0),2)&amp;$D$3))),"")&amp;(IF(K352&lt;&gt;K351,$C$2&amp;K352&amp;$K$3&amp;$C$2&amp;" ",(IF(B352&lt;&gt;B351,$C$2&amp;K352&amp;$K$3&amp;$C$2&amp;" ",""))))&amp;(IF(L352="","",((IF(L352&lt;&gt;L351,$D$2&amp;L352&amp;$L$3&amp;$D$2&amp;" ",IF(B352&lt;&gt;B351,$D$2&amp;L352&amp;$L$3&amp;$D$2&amp;" ",""))))))&amp;(IF(M352="","",((IF(M352&lt;&gt;M351,$E$2&amp;M352&amp;$E$2&amp;","&amp;" ",IF(B352&lt;&gt;B351,$E$2&amp;M352&amp;$E$2&amp;",",""))))))&amp;(IF(N352="","",IF(N352&lt;&gt;N351,N352&amp;", ",IF(B352&lt;&gt;B351,N352&amp;", ",""))))&amp;(IF(ISBLANK(O352),"",(IF(O352&lt;&gt;O351,O352&amp;", ",IF(B352&lt;&gt;B351,O352&amp;", ","")))))&amp;(IF(ISBLANK(P352),"",(IF(P352&lt;&gt;P351,P352&amp;", ",IF(B352&lt;&gt;B351,P352&amp;", ",IF(Z352&lt;&gt;Z351,P352&amp;", ",""))))))&amp;(IF(ISBLANK(Q352),"",(IF(Q352&lt;&gt;Q351,Q352&amp;", ",IF(B352&lt;&gt;B351,Q352&amp;", ",IF(Z352&lt;&gt;Z351,Q352&amp;", ",""))))))&amp;(IF(ISBLANK(R352),"",(IF(R352&lt;&gt;R351,R352&amp;"m, ",IF(B352&lt;&gt;B351,R352&amp;"m, ",IF(Z352&lt;&gt;Z351,R352&amp;"m, ",""))))))&amp;IF(ISBLANK(S352),"",(IF(B352&lt;&gt;B351,S352&amp;", ",IF(S352&lt;&gt;S351,IF((Z352=Z351),"same locality "&amp;S352&amp;", ",S352&amp;", "),""))))&amp;(IF(ISBLANK(T352),"",(IF(T352&lt;&gt;T351,IF(ISBLANK(F$2),T352&amp;", ",T352&amp;" "&amp;F$2&amp;", "),(IF(B352&lt;&gt;B351,IF(ISBLANK(F$2),T352&amp;", ",T352&amp;" "&amp;F$2&amp;", "),(IF(Z352&lt;&gt;Z351,IF(ISBLANK(F$2),T352&amp;", ",T352&amp;" "&amp;F$2&amp;", "),IF((U352&lt;&gt;U351)*($G$2="Y"),"same collector, ","")))))))))&amp;(IF(ISBLANK(U352),"",(IF(U352&lt;&gt;U351,U352&amp;", ",(IF(B352&lt;&gt;B351,U352&amp;", ",IF(Z352&lt;&gt;Z351,U352&amp;", ",(IF(T352&lt;&gt;T351,IF((T352&lt;&gt;T351)*($G$2="Y"),"same date, ", ""),IF((T352=T351)*(U352=U351)*(S352&lt;&gt;S351)*($G$2="Y"),"same collector and date, ", ""))))))))))&amp;(IF(ISBLANK(V352),"",V352&amp;", "))&amp;IF((AA352&lt;&gt;AA353)*($H$2="y"),AD352&amp;AE352,IF((AA352&lt;&gt;AA353)*($H$2="m"),AD352&amp;AG352,IF(($H$2&lt;&gt;"m")*($H$2&lt;&gt;"Y"),(IF(F352=0,"",F352&amp;" "&amp;$F$4&amp;" "))&amp;(IF(G352=0,"",G352&amp;" "&amp;$G$4&amp;" "))&amp;(IF(H352=0,"",H352&amp;" "&amp;H$4&amp;" "))&amp;(IF(I352=0,"",I352&amp;" "&amp;$I$4&amp;" "))&amp;(IF(J352=0,"",J352&amp;" "&amp;$J$4&amp;" "))&amp;IF((ISBLANK(C352)),"","("&amp;C352&amp;")"),"")))&amp;IF((B352=B353)*(K352=K353)*(L352=L353)*(M352=M353),IF(($H$2&lt;&gt;"m")*($H$2&lt;&gt;"Y"), ", ", IF((ISNUMBER(FIND(")",AE352))), ", ", "")),IF((B352=B353)*(K352=K353)*(L352=L353),"; ",". ")))</f>
        <v/>
      </c>
    </row>
    <row r="353" spans="1:34" s="1" customFormat="1" x14ac:dyDescent="0.25">
      <c r="A353" s="3" t="str">
        <f t="shared" si="44"/>
        <v/>
      </c>
      <c r="B353" s="53" t="str">
        <f t="shared" si="48"/>
        <v/>
      </c>
      <c r="C353" s="57"/>
      <c r="D353" s="57"/>
      <c r="E353" s="57"/>
      <c r="F353" s="57"/>
      <c r="G353" s="57"/>
      <c r="H353" s="57"/>
      <c r="I353" s="57"/>
      <c r="J353" s="57"/>
      <c r="K353" s="57"/>
      <c r="L353" s="57"/>
      <c r="M353" s="54"/>
      <c r="N353" s="57"/>
      <c r="O353" s="58"/>
      <c r="P353" s="58"/>
      <c r="Q353" s="58"/>
      <c r="R353" s="58"/>
      <c r="S353" s="54"/>
      <c r="T353" s="57"/>
      <c r="U353" s="57"/>
      <c r="V353" s="57"/>
      <c r="W353" s="57"/>
      <c r="X353" s="147" t="str">
        <f>IF(ISBLANK(D353),"",IF('order-admin-units'!$I$1&lt;&gt;"y", "", IF((K353="")*(ISBLANK(D353)=FALSE), 'order-admin-units'!$B$1+1, VLOOKUP(K353, ordercountry, 2))))</f>
        <v/>
      </c>
      <c r="Y353" s="147" t="str">
        <f>IF(ISBLANK(D353),"",IF('order-admin-units'!$I$1&lt;&gt;"y", "", IF(L353="", 'order-admin-units'!$B$2+1, VLOOKUP(K353&amp;"@"&amp;L353, orderadmin, 2))))</f>
        <v/>
      </c>
      <c r="Z353" s="147" t="str">
        <f t="shared" si="45"/>
        <v/>
      </c>
      <c r="AA353" s="147" t="str">
        <f t="shared" si="46"/>
        <v/>
      </c>
      <c r="AB353" s="147" t="str">
        <f t="shared" si="47"/>
        <v/>
      </c>
      <c r="AC353" s="147" t="str">
        <f t="shared" si="41"/>
        <v/>
      </c>
      <c r="AD353" s="11" t="str">
        <f t="shared" si="42"/>
        <v/>
      </c>
      <c r="AE353" s="11" t="str">
        <f t="array" ref="AE353">IF(ISBLANK(D353),"",IF(OR($H$2="y",$H$2="m"),IF(AA353=AA352,IF(OR(AB353=$AB$4:$AB352)=FALSE,AE352&amp;C353,AE352),"("&amp;C353)&amp;IF(AA353=AA354,IF(OR(AB354=$AB$4:$AB353)=FALSE,", ",""),") "),""))</f>
        <v/>
      </c>
      <c r="AF353" s="11" t="str">
        <f t="shared" si="43"/>
        <v/>
      </c>
      <c r="AG353" s="11" t="str">
        <f t="array" ref="AG353">IF(ISBLANK(D353),"",IF(OR($H$2="y",$H$2="m"),IF(AA353=AA352,IF(OR(AC353=$AC$4:$AC352)=FALSE,AG352&amp;AF353,AG352),"("&amp;AF353)&amp;IF(AA353=AA354,IF(OR(AC354=$AC$4:$AC353)=FALSE,", ",""),") "),""))</f>
        <v/>
      </c>
      <c r="AH353" s="10" t="str">
        <f>IF((ISBLANK(D353)),"",IF(D353=D352,AH352,"")&amp;IF(B352&lt;&gt;B353,((IF(ISBLANK(E353),$D$3&amp;"Non-type material: "&amp;$D$3,$D$3&amp;INDEX('type-categories'!$A$2:$B$100,MATCH(E353,'type-categories'!$A$2:$A$100,0),2)&amp;$D$3))),"")&amp;(IF(K353&lt;&gt;K352,$C$2&amp;K353&amp;$K$3&amp;$C$2&amp;" ",(IF(B353&lt;&gt;B352,$C$2&amp;K353&amp;$K$3&amp;$C$2&amp;" ",""))))&amp;(IF(L353="","",((IF(L353&lt;&gt;L352,$D$2&amp;L353&amp;$L$3&amp;$D$2&amp;" ",IF(B353&lt;&gt;B352,$D$2&amp;L353&amp;$L$3&amp;$D$2&amp;" ",""))))))&amp;(IF(M353="","",((IF(M353&lt;&gt;M352,$E$2&amp;M353&amp;$E$2&amp;","&amp;" ",IF(B353&lt;&gt;B352,$E$2&amp;M353&amp;$E$2&amp;",",""))))))&amp;(IF(N353="","",IF(N353&lt;&gt;N352,N353&amp;", ",IF(B353&lt;&gt;B352,N353&amp;", ",""))))&amp;(IF(ISBLANK(O353),"",(IF(O353&lt;&gt;O352,O353&amp;", ",IF(B353&lt;&gt;B352,O353&amp;", ","")))))&amp;(IF(ISBLANK(P353),"",(IF(P353&lt;&gt;P352,P353&amp;", ",IF(B353&lt;&gt;B352,P353&amp;", ",IF(Z353&lt;&gt;Z352,P353&amp;", ",""))))))&amp;(IF(ISBLANK(Q353),"",(IF(Q353&lt;&gt;Q352,Q353&amp;", ",IF(B353&lt;&gt;B352,Q353&amp;", ",IF(Z353&lt;&gt;Z352,Q353&amp;", ",""))))))&amp;(IF(ISBLANK(R353),"",(IF(R353&lt;&gt;R352,R353&amp;"m, ",IF(B353&lt;&gt;B352,R353&amp;"m, ",IF(Z353&lt;&gt;Z352,R353&amp;"m, ",""))))))&amp;IF(ISBLANK(S353),"",(IF(B353&lt;&gt;B352,S353&amp;", ",IF(S353&lt;&gt;S352,IF((Z353=Z352),"same locality "&amp;S353&amp;", ",S353&amp;", "),""))))&amp;(IF(ISBLANK(T353),"",(IF(T353&lt;&gt;T352,IF(ISBLANK(F$2),T353&amp;", ",T353&amp;" "&amp;F$2&amp;", "),(IF(B353&lt;&gt;B352,IF(ISBLANK(F$2),T353&amp;", ",T353&amp;" "&amp;F$2&amp;", "),(IF(Z353&lt;&gt;Z352,IF(ISBLANK(F$2),T353&amp;", ",T353&amp;" "&amp;F$2&amp;", "),IF((U353&lt;&gt;U352)*($G$2="Y"),"same collector, ","")))))))))&amp;(IF(ISBLANK(U353),"",(IF(U353&lt;&gt;U352,U353&amp;", ",(IF(B353&lt;&gt;B352,U353&amp;", ",IF(Z353&lt;&gt;Z352,U353&amp;", ",(IF(T353&lt;&gt;T352,IF((T353&lt;&gt;T352)*($G$2="Y"),"same date, ", ""),IF((T353=T352)*(U353=U352)*(S353&lt;&gt;S352)*($G$2="Y"),"same collector and date, ", ""))))))))))&amp;(IF(ISBLANK(V353),"",V353&amp;", "))&amp;IF((AA353&lt;&gt;AA354)*($H$2="y"),AD353&amp;AE353,IF((AA353&lt;&gt;AA354)*($H$2="m"),AD353&amp;AG353,IF(($H$2&lt;&gt;"m")*($H$2&lt;&gt;"Y"),(IF(F353=0,"",F353&amp;" "&amp;$F$4&amp;" "))&amp;(IF(G353=0,"",G353&amp;" "&amp;$G$4&amp;" "))&amp;(IF(H353=0,"",H353&amp;" "&amp;H$4&amp;" "))&amp;(IF(I353=0,"",I353&amp;" "&amp;$I$4&amp;" "))&amp;(IF(J353=0,"",J353&amp;" "&amp;$J$4&amp;" "))&amp;IF((ISBLANK(C353)),"","("&amp;C353&amp;")"),"")))&amp;IF((B353=B354)*(K353=K354)*(L353=L354)*(M353=M354),IF(($H$2&lt;&gt;"m")*($H$2&lt;&gt;"Y"), ", ", IF((ISNUMBER(FIND(")",AE353))), ", ", "")),IF((B353=B354)*(K353=K354)*(L353=L354),"; ",". ")))</f>
        <v/>
      </c>
    </row>
    <row r="354" spans="1:34" s="1" customFormat="1" x14ac:dyDescent="0.25">
      <c r="A354" s="3" t="str">
        <f t="shared" si="44"/>
        <v/>
      </c>
      <c r="B354" s="53" t="str">
        <f t="shared" si="48"/>
        <v/>
      </c>
      <c r="C354" s="57"/>
      <c r="D354" s="57"/>
      <c r="E354" s="57"/>
      <c r="F354" s="57"/>
      <c r="G354" s="57"/>
      <c r="H354" s="57"/>
      <c r="I354" s="57"/>
      <c r="J354" s="57"/>
      <c r="K354" s="57"/>
      <c r="L354" s="57"/>
      <c r="M354" s="54"/>
      <c r="N354" s="57"/>
      <c r="O354" s="58"/>
      <c r="P354" s="58"/>
      <c r="Q354" s="58"/>
      <c r="R354" s="58"/>
      <c r="S354" s="54"/>
      <c r="T354" s="57"/>
      <c r="U354" s="57"/>
      <c r="V354" s="57"/>
      <c r="W354" s="57"/>
      <c r="X354" s="147" t="str">
        <f>IF(ISBLANK(D354),"",IF('order-admin-units'!$I$1&lt;&gt;"y", "", IF((K354="")*(ISBLANK(D354)=FALSE), 'order-admin-units'!$B$1+1, VLOOKUP(K354, ordercountry, 2))))</f>
        <v/>
      </c>
      <c r="Y354" s="147" t="str">
        <f>IF(ISBLANK(D354),"",IF('order-admin-units'!$I$1&lt;&gt;"y", "", IF(L354="", 'order-admin-units'!$B$2+1, VLOOKUP(K354&amp;"@"&amp;L354, orderadmin, 2))))</f>
        <v/>
      </c>
      <c r="Z354" s="147" t="str">
        <f t="shared" si="45"/>
        <v/>
      </c>
      <c r="AA354" s="147" t="str">
        <f t="shared" si="46"/>
        <v/>
      </c>
      <c r="AB354" s="147" t="str">
        <f t="shared" si="47"/>
        <v/>
      </c>
      <c r="AC354" s="147" t="str">
        <f t="shared" si="41"/>
        <v/>
      </c>
      <c r="AD354" s="11" t="str">
        <f t="shared" si="42"/>
        <v/>
      </c>
      <c r="AE354" s="11" t="str">
        <f t="array" ref="AE354">IF(ISBLANK(D354),"",IF(OR($H$2="y",$H$2="m"),IF(AA354=AA353,IF(OR(AB354=$AB$4:$AB353)=FALSE,AE353&amp;C354,AE353),"("&amp;C354)&amp;IF(AA354=AA355,IF(OR(AB355=$AB$4:$AB354)=FALSE,", ",""),") "),""))</f>
        <v/>
      </c>
      <c r="AF354" s="11" t="str">
        <f t="shared" si="43"/>
        <v/>
      </c>
      <c r="AG354" s="11" t="str">
        <f t="array" ref="AG354">IF(ISBLANK(D354),"",IF(OR($H$2="y",$H$2="m"),IF(AA354=AA353,IF(OR(AC354=$AC$4:$AC353)=FALSE,AG353&amp;AF354,AG353),"("&amp;AF354)&amp;IF(AA354=AA355,IF(OR(AC355=$AC$4:$AC354)=FALSE,", ",""),") "),""))</f>
        <v/>
      </c>
      <c r="AH354" s="10" t="str">
        <f>IF((ISBLANK(D354)),"",IF(D354=D353,AH353,"")&amp;IF(B353&lt;&gt;B354,((IF(ISBLANK(E354),$D$3&amp;"Non-type material: "&amp;$D$3,$D$3&amp;INDEX('type-categories'!$A$2:$B$100,MATCH(E354,'type-categories'!$A$2:$A$100,0),2)&amp;$D$3))),"")&amp;(IF(K354&lt;&gt;K353,$C$2&amp;K354&amp;$K$3&amp;$C$2&amp;" ",(IF(B354&lt;&gt;B353,$C$2&amp;K354&amp;$K$3&amp;$C$2&amp;" ",""))))&amp;(IF(L354="","",((IF(L354&lt;&gt;L353,$D$2&amp;L354&amp;$L$3&amp;$D$2&amp;" ",IF(B354&lt;&gt;B353,$D$2&amp;L354&amp;$L$3&amp;$D$2&amp;" ",""))))))&amp;(IF(M354="","",((IF(M354&lt;&gt;M353,$E$2&amp;M354&amp;$E$2&amp;","&amp;" ",IF(B354&lt;&gt;B353,$E$2&amp;M354&amp;$E$2&amp;",",""))))))&amp;(IF(N354="","",IF(N354&lt;&gt;N353,N354&amp;", ",IF(B354&lt;&gt;B353,N354&amp;", ",""))))&amp;(IF(ISBLANK(O354),"",(IF(O354&lt;&gt;O353,O354&amp;", ",IF(B354&lt;&gt;B353,O354&amp;", ","")))))&amp;(IF(ISBLANK(P354),"",(IF(P354&lt;&gt;P353,P354&amp;", ",IF(B354&lt;&gt;B353,P354&amp;", ",IF(Z354&lt;&gt;Z353,P354&amp;", ",""))))))&amp;(IF(ISBLANK(Q354),"",(IF(Q354&lt;&gt;Q353,Q354&amp;", ",IF(B354&lt;&gt;B353,Q354&amp;", ",IF(Z354&lt;&gt;Z353,Q354&amp;", ",""))))))&amp;(IF(ISBLANK(R354),"",(IF(R354&lt;&gt;R353,R354&amp;"m, ",IF(B354&lt;&gt;B353,R354&amp;"m, ",IF(Z354&lt;&gt;Z353,R354&amp;"m, ",""))))))&amp;IF(ISBLANK(S354),"",(IF(B354&lt;&gt;B353,S354&amp;", ",IF(S354&lt;&gt;S353,IF((Z354=Z353),"same locality "&amp;S354&amp;", ",S354&amp;", "),""))))&amp;(IF(ISBLANK(T354),"",(IF(T354&lt;&gt;T353,IF(ISBLANK(F$2),T354&amp;", ",T354&amp;" "&amp;F$2&amp;", "),(IF(B354&lt;&gt;B353,IF(ISBLANK(F$2),T354&amp;", ",T354&amp;" "&amp;F$2&amp;", "),(IF(Z354&lt;&gt;Z353,IF(ISBLANK(F$2),T354&amp;", ",T354&amp;" "&amp;F$2&amp;", "),IF((U354&lt;&gt;U353)*($G$2="Y"),"same collector, ","")))))))))&amp;(IF(ISBLANK(U354),"",(IF(U354&lt;&gt;U353,U354&amp;", ",(IF(B354&lt;&gt;B353,U354&amp;", ",IF(Z354&lt;&gt;Z353,U354&amp;", ",(IF(T354&lt;&gt;T353,IF((T354&lt;&gt;T353)*($G$2="Y"),"same date, ", ""),IF((T354=T353)*(U354=U353)*(S354&lt;&gt;S353)*($G$2="Y"),"same collector and date, ", ""))))))))))&amp;(IF(ISBLANK(V354),"",V354&amp;", "))&amp;IF((AA354&lt;&gt;AA355)*($H$2="y"),AD354&amp;AE354,IF((AA354&lt;&gt;AA355)*($H$2="m"),AD354&amp;AG354,IF(($H$2&lt;&gt;"m")*($H$2&lt;&gt;"Y"),(IF(F354=0,"",F354&amp;" "&amp;$F$4&amp;" "))&amp;(IF(G354=0,"",G354&amp;" "&amp;$G$4&amp;" "))&amp;(IF(H354=0,"",H354&amp;" "&amp;H$4&amp;" "))&amp;(IF(I354=0,"",I354&amp;" "&amp;$I$4&amp;" "))&amp;(IF(J354=0,"",J354&amp;" "&amp;$J$4&amp;" "))&amp;IF((ISBLANK(C354)),"","("&amp;C354&amp;")"),"")))&amp;IF((B354=B355)*(K354=K355)*(L354=L355)*(M354=M355),IF(($H$2&lt;&gt;"m")*($H$2&lt;&gt;"Y"), ", ", IF((ISNUMBER(FIND(")",AE354))), ", ", "")),IF((B354=B355)*(K354=K355)*(L354=L355),"; ",". ")))</f>
        <v/>
      </c>
    </row>
    <row r="355" spans="1:34" s="1" customFormat="1" x14ac:dyDescent="0.25">
      <c r="A355" s="3" t="str">
        <f t="shared" si="44"/>
        <v/>
      </c>
      <c r="B355" s="53" t="str">
        <f t="shared" si="48"/>
        <v/>
      </c>
      <c r="C355" s="57"/>
      <c r="D355" s="57"/>
      <c r="E355" s="57"/>
      <c r="F355" s="57"/>
      <c r="G355" s="57"/>
      <c r="H355" s="57"/>
      <c r="I355" s="57"/>
      <c r="J355" s="57"/>
      <c r="K355" s="57"/>
      <c r="L355" s="57"/>
      <c r="M355" s="54"/>
      <c r="N355" s="57"/>
      <c r="O355" s="58"/>
      <c r="P355" s="58"/>
      <c r="Q355" s="58"/>
      <c r="R355" s="58"/>
      <c r="S355" s="54"/>
      <c r="T355" s="57"/>
      <c r="U355" s="57"/>
      <c r="V355" s="57"/>
      <c r="W355" s="57"/>
      <c r="X355" s="147" t="str">
        <f>IF(ISBLANK(D355),"",IF('order-admin-units'!$I$1&lt;&gt;"y", "", IF((K355="")*(ISBLANK(D355)=FALSE), 'order-admin-units'!$B$1+1, VLOOKUP(K355, ordercountry, 2))))</f>
        <v/>
      </c>
      <c r="Y355" s="147" t="str">
        <f>IF(ISBLANK(D355),"",IF('order-admin-units'!$I$1&lt;&gt;"y", "", IF(L355="", 'order-admin-units'!$B$2+1, VLOOKUP(K355&amp;"@"&amp;L355, orderadmin, 2))))</f>
        <v/>
      </c>
      <c r="Z355" s="147" t="str">
        <f t="shared" si="45"/>
        <v/>
      </c>
      <c r="AA355" s="147" t="str">
        <f t="shared" si="46"/>
        <v/>
      </c>
      <c r="AB355" s="147" t="str">
        <f t="shared" si="47"/>
        <v/>
      </c>
      <c r="AC355" s="147" t="str">
        <f t="shared" si="41"/>
        <v/>
      </c>
      <c r="AD355" s="11" t="str">
        <f t="shared" si="42"/>
        <v/>
      </c>
      <c r="AE355" s="11" t="str">
        <f t="array" ref="AE355">IF(ISBLANK(D355),"",IF(OR($H$2="y",$H$2="m"),IF(AA355=AA354,IF(OR(AB355=$AB$4:$AB354)=FALSE,AE354&amp;C355,AE354),"("&amp;C355)&amp;IF(AA355=AA356,IF(OR(AB356=$AB$4:$AB355)=FALSE,", ",""),") "),""))</f>
        <v/>
      </c>
      <c r="AF355" s="11" t="str">
        <f t="shared" si="43"/>
        <v/>
      </c>
      <c r="AG355" s="11" t="str">
        <f t="array" ref="AG355">IF(ISBLANK(D355),"",IF(OR($H$2="y",$H$2="m"),IF(AA355=AA354,IF(OR(AC355=$AC$4:$AC354)=FALSE,AG354&amp;AF355,AG354),"("&amp;AF355)&amp;IF(AA355=AA356,IF(OR(AC356=$AC$4:$AC355)=FALSE,", ",""),") "),""))</f>
        <v/>
      </c>
      <c r="AH355" s="10" t="str">
        <f>IF((ISBLANK(D355)),"",IF(D355=D354,AH354,"")&amp;IF(B354&lt;&gt;B355,((IF(ISBLANK(E355),$D$3&amp;"Non-type material: "&amp;$D$3,$D$3&amp;INDEX('type-categories'!$A$2:$B$100,MATCH(E355,'type-categories'!$A$2:$A$100,0),2)&amp;$D$3))),"")&amp;(IF(K355&lt;&gt;K354,$C$2&amp;K355&amp;$K$3&amp;$C$2&amp;" ",(IF(B355&lt;&gt;B354,$C$2&amp;K355&amp;$K$3&amp;$C$2&amp;" ",""))))&amp;(IF(L355="","",((IF(L355&lt;&gt;L354,$D$2&amp;L355&amp;$L$3&amp;$D$2&amp;" ",IF(B355&lt;&gt;B354,$D$2&amp;L355&amp;$L$3&amp;$D$2&amp;" ",""))))))&amp;(IF(M355="","",((IF(M355&lt;&gt;M354,$E$2&amp;M355&amp;$E$2&amp;","&amp;" ",IF(B355&lt;&gt;B354,$E$2&amp;M355&amp;$E$2&amp;",",""))))))&amp;(IF(N355="","",IF(N355&lt;&gt;N354,N355&amp;", ",IF(B355&lt;&gt;B354,N355&amp;", ",""))))&amp;(IF(ISBLANK(O355),"",(IF(O355&lt;&gt;O354,O355&amp;", ",IF(B355&lt;&gt;B354,O355&amp;", ","")))))&amp;(IF(ISBLANK(P355),"",(IF(P355&lt;&gt;P354,P355&amp;", ",IF(B355&lt;&gt;B354,P355&amp;", ",IF(Z355&lt;&gt;Z354,P355&amp;", ",""))))))&amp;(IF(ISBLANK(Q355),"",(IF(Q355&lt;&gt;Q354,Q355&amp;", ",IF(B355&lt;&gt;B354,Q355&amp;", ",IF(Z355&lt;&gt;Z354,Q355&amp;", ",""))))))&amp;(IF(ISBLANK(R355),"",(IF(R355&lt;&gt;R354,R355&amp;"m, ",IF(B355&lt;&gt;B354,R355&amp;"m, ",IF(Z355&lt;&gt;Z354,R355&amp;"m, ",""))))))&amp;IF(ISBLANK(S355),"",(IF(B355&lt;&gt;B354,S355&amp;", ",IF(S355&lt;&gt;S354,IF((Z355=Z354),"same locality "&amp;S355&amp;", ",S355&amp;", "),""))))&amp;(IF(ISBLANK(T355),"",(IF(T355&lt;&gt;T354,IF(ISBLANK(F$2),T355&amp;", ",T355&amp;" "&amp;F$2&amp;", "),(IF(B355&lt;&gt;B354,IF(ISBLANK(F$2),T355&amp;", ",T355&amp;" "&amp;F$2&amp;", "),(IF(Z355&lt;&gt;Z354,IF(ISBLANK(F$2),T355&amp;", ",T355&amp;" "&amp;F$2&amp;", "),IF((U355&lt;&gt;U354)*($G$2="Y"),"same collector, ","")))))))))&amp;(IF(ISBLANK(U355),"",(IF(U355&lt;&gt;U354,U355&amp;", ",(IF(B355&lt;&gt;B354,U355&amp;", ",IF(Z355&lt;&gt;Z354,U355&amp;", ",(IF(T355&lt;&gt;T354,IF((T355&lt;&gt;T354)*($G$2="Y"),"same date, ", ""),IF((T355=T354)*(U355=U354)*(S355&lt;&gt;S354)*($G$2="Y"),"same collector and date, ", ""))))))))))&amp;(IF(ISBLANK(V355),"",V355&amp;", "))&amp;IF((AA355&lt;&gt;AA356)*($H$2="y"),AD355&amp;AE355,IF((AA355&lt;&gt;AA356)*($H$2="m"),AD355&amp;AG355,IF(($H$2&lt;&gt;"m")*($H$2&lt;&gt;"Y"),(IF(F355=0,"",F355&amp;" "&amp;$F$4&amp;" "))&amp;(IF(G355=0,"",G355&amp;" "&amp;$G$4&amp;" "))&amp;(IF(H355=0,"",H355&amp;" "&amp;H$4&amp;" "))&amp;(IF(I355=0,"",I355&amp;" "&amp;$I$4&amp;" "))&amp;(IF(J355=0,"",J355&amp;" "&amp;$J$4&amp;" "))&amp;IF((ISBLANK(C355)),"","("&amp;C355&amp;")"),"")))&amp;IF((B355=B356)*(K355=K356)*(L355=L356)*(M355=M356),IF(($H$2&lt;&gt;"m")*($H$2&lt;&gt;"Y"), ", ", IF((ISNUMBER(FIND(")",AE355))), ", ", "")),IF((B355=B356)*(K355=K356)*(L355=L356),"; ",". ")))</f>
        <v/>
      </c>
    </row>
    <row r="356" spans="1:34" s="1" customFormat="1" x14ac:dyDescent="0.25">
      <c r="A356" s="3" t="str">
        <f t="shared" si="44"/>
        <v/>
      </c>
      <c r="B356" s="53" t="str">
        <f t="shared" si="48"/>
        <v/>
      </c>
      <c r="C356" s="57"/>
      <c r="D356" s="57"/>
      <c r="E356" s="57"/>
      <c r="F356" s="57"/>
      <c r="G356" s="57"/>
      <c r="H356" s="57"/>
      <c r="I356" s="57"/>
      <c r="J356" s="57"/>
      <c r="K356" s="57"/>
      <c r="L356" s="57"/>
      <c r="M356" s="54"/>
      <c r="N356" s="57"/>
      <c r="O356" s="58"/>
      <c r="P356" s="58"/>
      <c r="Q356" s="58"/>
      <c r="R356" s="58"/>
      <c r="S356" s="54"/>
      <c r="T356" s="57"/>
      <c r="U356" s="57"/>
      <c r="V356" s="57"/>
      <c r="W356" s="57"/>
      <c r="X356" s="147" t="str">
        <f>IF(ISBLANK(D356),"",IF('order-admin-units'!$I$1&lt;&gt;"y", "", IF((K356="")*(ISBLANK(D356)=FALSE), 'order-admin-units'!$B$1+1, VLOOKUP(K356, ordercountry, 2))))</f>
        <v/>
      </c>
      <c r="Y356" s="147" t="str">
        <f>IF(ISBLANK(D356),"",IF('order-admin-units'!$I$1&lt;&gt;"y", "", IF(L356="", 'order-admin-units'!$B$2+1, VLOOKUP(K356&amp;"@"&amp;L356, orderadmin, 2))))</f>
        <v/>
      </c>
      <c r="Z356" s="147" t="str">
        <f t="shared" si="45"/>
        <v/>
      </c>
      <c r="AA356" s="147" t="str">
        <f t="shared" si="46"/>
        <v/>
      </c>
      <c r="AB356" s="147" t="str">
        <f t="shared" si="47"/>
        <v/>
      </c>
      <c r="AC356" s="147" t="str">
        <f t="shared" si="41"/>
        <v/>
      </c>
      <c r="AD356" s="11" t="str">
        <f t="shared" si="42"/>
        <v/>
      </c>
      <c r="AE356" s="11" t="str">
        <f t="array" ref="AE356">IF(ISBLANK(D356),"",IF(OR($H$2="y",$H$2="m"),IF(AA356=AA355,IF(OR(AB356=$AB$4:$AB355)=FALSE,AE355&amp;C356,AE355),"("&amp;C356)&amp;IF(AA356=AA357,IF(OR(AB357=$AB$4:$AB356)=FALSE,", ",""),") "),""))</f>
        <v/>
      </c>
      <c r="AF356" s="11" t="str">
        <f t="shared" si="43"/>
        <v/>
      </c>
      <c r="AG356" s="11" t="str">
        <f t="array" ref="AG356">IF(ISBLANK(D356),"",IF(OR($H$2="y",$H$2="m"),IF(AA356=AA355,IF(OR(AC356=$AC$4:$AC355)=FALSE,AG355&amp;AF356,AG355),"("&amp;AF356)&amp;IF(AA356=AA357,IF(OR(AC357=$AC$4:$AC356)=FALSE,", ",""),") "),""))</f>
        <v/>
      </c>
      <c r="AH356" s="10" t="str">
        <f>IF((ISBLANK(D356)),"",IF(D356=D355,AH355,"")&amp;IF(B355&lt;&gt;B356,((IF(ISBLANK(E356),$D$3&amp;"Non-type material: "&amp;$D$3,$D$3&amp;INDEX('type-categories'!$A$2:$B$100,MATCH(E356,'type-categories'!$A$2:$A$100,0),2)&amp;$D$3))),"")&amp;(IF(K356&lt;&gt;K355,$C$2&amp;K356&amp;$K$3&amp;$C$2&amp;" ",(IF(B356&lt;&gt;B355,$C$2&amp;K356&amp;$K$3&amp;$C$2&amp;" ",""))))&amp;(IF(L356="","",((IF(L356&lt;&gt;L355,$D$2&amp;L356&amp;$L$3&amp;$D$2&amp;" ",IF(B356&lt;&gt;B355,$D$2&amp;L356&amp;$L$3&amp;$D$2&amp;" ",""))))))&amp;(IF(M356="","",((IF(M356&lt;&gt;M355,$E$2&amp;M356&amp;$E$2&amp;","&amp;" ",IF(B356&lt;&gt;B355,$E$2&amp;M356&amp;$E$2&amp;",",""))))))&amp;(IF(N356="","",IF(N356&lt;&gt;N355,N356&amp;", ",IF(B356&lt;&gt;B355,N356&amp;", ",""))))&amp;(IF(ISBLANK(O356),"",(IF(O356&lt;&gt;O355,O356&amp;", ",IF(B356&lt;&gt;B355,O356&amp;", ","")))))&amp;(IF(ISBLANK(P356),"",(IF(P356&lt;&gt;P355,P356&amp;", ",IF(B356&lt;&gt;B355,P356&amp;", ",IF(Z356&lt;&gt;Z355,P356&amp;", ",""))))))&amp;(IF(ISBLANK(Q356),"",(IF(Q356&lt;&gt;Q355,Q356&amp;", ",IF(B356&lt;&gt;B355,Q356&amp;", ",IF(Z356&lt;&gt;Z355,Q356&amp;", ",""))))))&amp;(IF(ISBLANK(R356),"",(IF(R356&lt;&gt;R355,R356&amp;"m, ",IF(B356&lt;&gt;B355,R356&amp;"m, ",IF(Z356&lt;&gt;Z355,R356&amp;"m, ",""))))))&amp;IF(ISBLANK(S356),"",(IF(B356&lt;&gt;B355,S356&amp;", ",IF(S356&lt;&gt;S355,IF((Z356=Z355),"same locality "&amp;S356&amp;", ",S356&amp;", "),""))))&amp;(IF(ISBLANK(T356),"",(IF(T356&lt;&gt;T355,IF(ISBLANK(F$2),T356&amp;", ",T356&amp;" "&amp;F$2&amp;", "),(IF(B356&lt;&gt;B355,IF(ISBLANK(F$2),T356&amp;", ",T356&amp;" "&amp;F$2&amp;", "),(IF(Z356&lt;&gt;Z355,IF(ISBLANK(F$2),T356&amp;", ",T356&amp;" "&amp;F$2&amp;", "),IF((U356&lt;&gt;U355)*($G$2="Y"),"same collector, ","")))))))))&amp;(IF(ISBLANK(U356),"",(IF(U356&lt;&gt;U355,U356&amp;", ",(IF(B356&lt;&gt;B355,U356&amp;", ",IF(Z356&lt;&gt;Z355,U356&amp;", ",(IF(T356&lt;&gt;T355,IF((T356&lt;&gt;T355)*($G$2="Y"),"same date, ", ""),IF((T356=T355)*(U356=U355)*(S356&lt;&gt;S355)*($G$2="Y"),"same collector and date, ", ""))))))))))&amp;(IF(ISBLANK(V356),"",V356&amp;", "))&amp;IF((AA356&lt;&gt;AA357)*($H$2="y"),AD356&amp;AE356,IF((AA356&lt;&gt;AA357)*($H$2="m"),AD356&amp;AG356,IF(($H$2&lt;&gt;"m")*($H$2&lt;&gt;"Y"),(IF(F356=0,"",F356&amp;" "&amp;$F$4&amp;" "))&amp;(IF(G356=0,"",G356&amp;" "&amp;$G$4&amp;" "))&amp;(IF(H356=0,"",H356&amp;" "&amp;H$4&amp;" "))&amp;(IF(I356=0,"",I356&amp;" "&amp;$I$4&amp;" "))&amp;(IF(J356=0,"",J356&amp;" "&amp;$J$4&amp;" "))&amp;IF((ISBLANK(C356)),"","("&amp;C356&amp;")"),"")))&amp;IF((B356=B357)*(K356=K357)*(L356=L357)*(M356=M357),IF(($H$2&lt;&gt;"m")*($H$2&lt;&gt;"Y"), ", ", IF((ISNUMBER(FIND(")",AE356))), ", ", "")),IF((B356=B357)*(K356=K357)*(L356=L357),"; ",". ")))</f>
        <v/>
      </c>
    </row>
    <row r="357" spans="1:34" s="1" customFormat="1" x14ac:dyDescent="0.25">
      <c r="A357" s="3" t="str">
        <f t="shared" si="44"/>
        <v/>
      </c>
      <c r="B357" s="53" t="str">
        <f t="shared" si="48"/>
        <v/>
      </c>
      <c r="C357" s="57"/>
      <c r="D357" s="57"/>
      <c r="E357" s="57"/>
      <c r="F357" s="57"/>
      <c r="G357" s="57"/>
      <c r="H357" s="57"/>
      <c r="I357" s="57"/>
      <c r="J357" s="57"/>
      <c r="K357" s="57"/>
      <c r="L357" s="57"/>
      <c r="M357" s="54"/>
      <c r="N357" s="57"/>
      <c r="O357" s="58"/>
      <c r="P357" s="58"/>
      <c r="Q357" s="58"/>
      <c r="R357" s="58"/>
      <c r="S357" s="54"/>
      <c r="T357" s="57"/>
      <c r="U357" s="57"/>
      <c r="V357" s="57"/>
      <c r="W357" s="57"/>
      <c r="X357" s="147" t="str">
        <f>IF(ISBLANK(D357),"",IF('order-admin-units'!$I$1&lt;&gt;"y", "", IF((K357="")*(ISBLANK(D357)=FALSE), 'order-admin-units'!$B$1+1, VLOOKUP(K357, ordercountry, 2))))</f>
        <v/>
      </c>
      <c r="Y357" s="147" t="str">
        <f>IF(ISBLANK(D357),"",IF('order-admin-units'!$I$1&lt;&gt;"y", "", IF(L357="", 'order-admin-units'!$B$2+1, VLOOKUP(K357&amp;"@"&amp;L357, orderadmin, 2))))</f>
        <v/>
      </c>
      <c r="Z357" s="147" t="str">
        <f t="shared" si="45"/>
        <v/>
      </c>
      <c r="AA357" s="147" t="str">
        <f t="shared" si="46"/>
        <v/>
      </c>
      <c r="AB357" s="147" t="str">
        <f t="shared" si="47"/>
        <v/>
      </c>
      <c r="AC357" s="147" t="str">
        <f t="shared" si="41"/>
        <v/>
      </c>
      <c r="AD357" s="11" t="str">
        <f t="shared" si="42"/>
        <v/>
      </c>
      <c r="AE357" s="11" t="str">
        <f t="array" ref="AE357">IF(ISBLANK(D357),"",IF(OR($H$2="y",$H$2="m"),IF(AA357=AA356,IF(OR(AB357=$AB$4:$AB356)=FALSE,AE356&amp;C357,AE356),"("&amp;C357)&amp;IF(AA357=AA358,IF(OR(AB358=$AB$4:$AB357)=FALSE,", ",""),") "),""))</f>
        <v/>
      </c>
      <c r="AF357" s="11" t="str">
        <f t="shared" si="43"/>
        <v/>
      </c>
      <c r="AG357" s="11" t="str">
        <f t="array" ref="AG357">IF(ISBLANK(D357),"",IF(OR($H$2="y",$H$2="m"),IF(AA357=AA356,IF(OR(AC357=$AC$4:$AC356)=FALSE,AG356&amp;AF357,AG356),"("&amp;AF357)&amp;IF(AA357=AA358,IF(OR(AC358=$AC$4:$AC357)=FALSE,", ",""),") "),""))</f>
        <v/>
      </c>
      <c r="AH357" s="10" t="str">
        <f>IF((ISBLANK(D357)),"",IF(D357=D356,AH356,"")&amp;IF(B356&lt;&gt;B357,((IF(ISBLANK(E357),$D$3&amp;"Non-type material: "&amp;$D$3,$D$3&amp;INDEX('type-categories'!$A$2:$B$100,MATCH(E357,'type-categories'!$A$2:$A$100,0),2)&amp;$D$3))),"")&amp;(IF(K357&lt;&gt;K356,$C$2&amp;K357&amp;$K$3&amp;$C$2&amp;" ",(IF(B357&lt;&gt;B356,$C$2&amp;K357&amp;$K$3&amp;$C$2&amp;" ",""))))&amp;(IF(L357="","",((IF(L357&lt;&gt;L356,$D$2&amp;L357&amp;$L$3&amp;$D$2&amp;" ",IF(B357&lt;&gt;B356,$D$2&amp;L357&amp;$L$3&amp;$D$2&amp;" ",""))))))&amp;(IF(M357="","",((IF(M357&lt;&gt;M356,$E$2&amp;M357&amp;$E$2&amp;","&amp;" ",IF(B357&lt;&gt;B356,$E$2&amp;M357&amp;$E$2&amp;",",""))))))&amp;(IF(N357="","",IF(N357&lt;&gt;N356,N357&amp;", ",IF(B357&lt;&gt;B356,N357&amp;", ",""))))&amp;(IF(ISBLANK(O357),"",(IF(O357&lt;&gt;O356,O357&amp;", ",IF(B357&lt;&gt;B356,O357&amp;", ","")))))&amp;(IF(ISBLANK(P357),"",(IF(P357&lt;&gt;P356,P357&amp;", ",IF(B357&lt;&gt;B356,P357&amp;", ",IF(Z357&lt;&gt;Z356,P357&amp;", ",""))))))&amp;(IF(ISBLANK(Q357),"",(IF(Q357&lt;&gt;Q356,Q357&amp;", ",IF(B357&lt;&gt;B356,Q357&amp;", ",IF(Z357&lt;&gt;Z356,Q357&amp;", ",""))))))&amp;(IF(ISBLANK(R357),"",(IF(R357&lt;&gt;R356,R357&amp;"m, ",IF(B357&lt;&gt;B356,R357&amp;"m, ",IF(Z357&lt;&gt;Z356,R357&amp;"m, ",""))))))&amp;IF(ISBLANK(S357),"",(IF(B357&lt;&gt;B356,S357&amp;", ",IF(S357&lt;&gt;S356,IF((Z357=Z356),"same locality "&amp;S357&amp;", ",S357&amp;", "),""))))&amp;(IF(ISBLANK(T357),"",(IF(T357&lt;&gt;T356,IF(ISBLANK(F$2),T357&amp;", ",T357&amp;" "&amp;F$2&amp;", "),(IF(B357&lt;&gt;B356,IF(ISBLANK(F$2),T357&amp;", ",T357&amp;" "&amp;F$2&amp;", "),(IF(Z357&lt;&gt;Z356,IF(ISBLANK(F$2),T357&amp;", ",T357&amp;" "&amp;F$2&amp;", "),IF((U357&lt;&gt;U356)*($G$2="Y"),"same collector, ","")))))))))&amp;(IF(ISBLANK(U357),"",(IF(U357&lt;&gt;U356,U357&amp;", ",(IF(B357&lt;&gt;B356,U357&amp;", ",IF(Z357&lt;&gt;Z356,U357&amp;", ",(IF(T357&lt;&gt;T356,IF((T357&lt;&gt;T356)*($G$2="Y"),"same date, ", ""),IF((T357=T356)*(U357=U356)*(S357&lt;&gt;S356)*($G$2="Y"),"same collector and date, ", ""))))))))))&amp;(IF(ISBLANK(V357),"",V357&amp;", "))&amp;IF((AA357&lt;&gt;AA358)*($H$2="y"),AD357&amp;AE357,IF((AA357&lt;&gt;AA358)*($H$2="m"),AD357&amp;AG357,IF(($H$2&lt;&gt;"m")*($H$2&lt;&gt;"Y"),(IF(F357=0,"",F357&amp;" "&amp;$F$4&amp;" "))&amp;(IF(G357=0,"",G357&amp;" "&amp;$G$4&amp;" "))&amp;(IF(H357=0,"",H357&amp;" "&amp;H$4&amp;" "))&amp;(IF(I357=0,"",I357&amp;" "&amp;$I$4&amp;" "))&amp;(IF(J357=0,"",J357&amp;" "&amp;$J$4&amp;" "))&amp;IF((ISBLANK(C357)),"","("&amp;C357&amp;")"),"")))&amp;IF((B357=B358)*(K357=K358)*(L357=L358)*(M357=M358),IF(($H$2&lt;&gt;"m")*($H$2&lt;&gt;"Y"), ", ", IF((ISNUMBER(FIND(")",AE357))), ", ", "")),IF((B357=B358)*(K357=K358)*(L357=L358),"; ",". ")))</f>
        <v/>
      </c>
    </row>
    <row r="358" spans="1:34" s="1" customFormat="1" x14ac:dyDescent="0.25">
      <c r="A358" s="3" t="str">
        <f t="shared" si="44"/>
        <v/>
      </c>
      <c r="B358" s="53" t="str">
        <f t="shared" si="48"/>
        <v/>
      </c>
      <c r="C358" s="57"/>
      <c r="D358" s="57"/>
      <c r="E358" s="57"/>
      <c r="F358" s="57"/>
      <c r="G358" s="57"/>
      <c r="H358" s="57"/>
      <c r="I358" s="57"/>
      <c r="J358" s="57"/>
      <c r="K358" s="57"/>
      <c r="L358" s="57"/>
      <c r="M358" s="54"/>
      <c r="N358" s="57"/>
      <c r="O358" s="58"/>
      <c r="P358" s="58"/>
      <c r="Q358" s="58"/>
      <c r="R358" s="58"/>
      <c r="S358" s="54"/>
      <c r="T358" s="57"/>
      <c r="U358" s="57"/>
      <c r="V358" s="57"/>
      <c r="W358" s="57"/>
      <c r="X358" s="147" t="str">
        <f>IF(ISBLANK(D358),"",IF('order-admin-units'!$I$1&lt;&gt;"y", "", IF((K358="")*(ISBLANK(D358)=FALSE), 'order-admin-units'!$B$1+1, VLOOKUP(K358, ordercountry, 2))))</f>
        <v/>
      </c>
      <c r="Y358" s="147" t="str">
        <f>IF(ISBLANK(D358),"",IF('order-admin-units'!$I$1&lt;&gt;"y", "", IF(L358="", 'order-admin-units'!$B$2+1, VLOOKUP(K358&amp;"@"&amp;L358, orderadmin, 2))))</f>
        <v/>
      </c>
      <c r="Z358" s="147" t="str">
        <f t="shared" si="45"/>
        <v/>
      </c>
      <c r="AA358" s="147" t="str">
        <f t="shared" si="46"/>
        <v/>
      </c>
      <c r="AB358" s="147" t="str">
        <f t="shared" si="47"/>
        <v/>
      </c>
      <c r="AC358" s="147" t="str">
        <f t="shared" si="41"/>
        <v/>
      </c>
      <c r="AD358" s="11" t="str">
        <f t="shared" si="42"/>
        <v/>
      </c>
      <c r="AE358" s="11" t="str">
        <f t="array" ref="AE358">IF(ISBLANK(D358),"",IF(OR($H$2="y",$H$2="m"),IF(AA358=AA357,IF(OR(AB358=$AB$4:$AB357)=FALSE,AE357&amp;C358,AE357),"("&amp;C358)&amp;IF(AA358=AA359,IF(OR(AB359=$AB$4:$AB358)=FALSE,", ",""),") "),""))</f>
        <v/>
      </c>
      <c r="AF358" s="11" t="str">
        <f t="shared" si="43"/>
        <v/>
      </c>
      <c r="AG358" s="11" t="str">
        <f t="array" ref="AG358">IF(ISBLANK(D358),"",IF(OR($H$2="y",$H$2="m"),IF(AA358=AA357,IF(OR(AC358=$AC$4:$AC357)=FALSE,AG357&amp;AF358,AG357),"("&amp;AF358)&amp;IF(AA358=AA359,IF(OR(AC359=$AC$4:$AC358)=FALSE,", ",""),") "),""))</f>
        <v/>
      </c>
      <c r="AH358" s="10" t="str">
        <f>IF((ISBLANK(D358)),"",IF(D358=D357,AH357,"")&amp;IF(B357&lt;&gt;B358,((IF(ISBLANK(E358),$D$3&amp;"Non-type material: "&amp;$D$3,$D$3&amp;INDEX('type-categories'!$A$2:$B$100,MATCH(E358,'type-categories'!$A$2:$A$100,0),2)&amp;$D$3))),"")&amp;(IF(K358&lt;&gt;K357,$C$2&amp;K358&amp;$K$3&amp;$C$2&amp;" ",(IF(B358&lt;&gt;B357,$C$2&amp;K358&amp;$K$3&amp;$C$2&amp;" ",""))))&amp;(IF(L358="","",((IF(L358&lt;&gt;L357,$D$2&amp;L358&amp;$L$3&amp;$D$2&amp;" ",IF(B358&lt;&gt;B357,$D$2&amp;L358&amp;$L$3&amp;$D$2&amp;" ",""))))))&amp;(IF(M358="","",((IF(M358&lt;&gt;M357,$E$2&amp;M358&amp;$E$2&amp;","&amp;" ",IF(B358&lt;&gt;B357,$E$2&amp;M358&amp;$E$2&amp;",",""))))))&amp;(IF(N358="","",IF(N358&lt;&gt;N357,N358&amp;", ",IF(B358&lt;&gt;B357,N358&amp;", ",""))))&amp;(IF(ISBLANK(O358),"",(IF(O358&lt;&gt;O357,O358&amp;", ",IF(B358&lt;&gt;B357,O358&amp;", ","")))))&amp;(IF(ISBLANK(P358),"",(IF(P358&lt;&gt;P357,P358&amp;", ",IF(B358&lt;&gt;B357,P358&amp;", ",IF(Z358&lt;&gt;Z357,P358&amp;", ",""))))))&amp;(IF(ISBLANK(Q358),"",(IF(Q358&lt;&gt;Q357,Q358&amp;", ",IF(B358&lt;&gt;B357,Q358&amp;", ",IF(Z358&lt;&gt;Z357,Q358&amp;", ",""))))))&amp;(IF(ISBLANK(R358),"",(IF(R358&lt;&gt;R357,R358&amp;"m, ",IF(B358&lt;&gt;B357,R358&amp;"m, ",IF(Z358&lt;&gt;Z357,R358&amp;"m, ",""))))))&amp;IF(ISBLANK(S358),"",(IF(B358&lt;&gt;B357,S358&amp;", ",IF(S358&lt;&gt;S357,IF((Z358=Z357),"same locality "&amp;S358&amp;", ",S358&amp;", "),""))))&amp;(IF(ISBLANK(T358),"",(IF(T358&lt;&gt;T357,IF(ISBLANK(F$2),T358&amp;", ",T358&amp;" "&amp;F$2&amp;", "),(IF(B358&lt;&gt;B357,IF(ISBLANK(F$2),T358&amp;", ",T358&amp;" "&amp;F$2&amp;", "),(IF(Z358&lt;&gt;Z357,IF(ISBLANK(F$2),T358&amp;", ",T358&amp;" "&amp;F$2&amp;", "),IF((U358&lt;&gt;U357)*($G$2="Y"),"same collector, ","")))))))))&amp;(IF(ISBLANK(U358),"",(IF(U358&lt;&gt;U357,U358&amp;", ",(IF(B358&lt;&gt;B357,U358&amp;", ",IF(Z358&lt;&gt;Z357,U358&amp;", ",(IF(T358&lt;&gt;T357,IF((T358&lt;&gt;T357)*($G$2="Y"),"same date, ", ""),IF((T358=T357)*(U358=U357)*(S358&lt;&gt;S357)*($G$2="Y"),"same collector and date, ", ""))))))))))&amp;(IF(ISBLANK(V358),"",V358&amp;", "))&amp;IF((AA358&lt;&gt;AA359)*($H$2="y"),AD358&amp;AE358,IF((AA358&lt;&gt;AA359)*($H$2="m"),AD358&amp;AG358,IF(($H$2&lt;&gt;"m")*($H$2&lt;&gt;"Y"),(IF(F358=0,"",F358&amp;" "&amp;$F$4&amp;" "))&amp;(IF(G358=0,"",G358&amp;" "&amp;$G$4&amp;" "))&amp;(IF(H358=0,"",H358&amp;" "&amp;H$4&amp;" "))&amp;(IF(I358=0,"",I358&amp;" "&amp;$I$4&amp;" "))&amp;(IF(J358=0,"",J358&amp;" "&amp;$J$4&amp;" "))&amp;IF((ISBLANK(C358)),"","("&amp;C358&amp;")"),"")))&amp;IF((B358=B359)*(K358=K359)*(L358=L359)*(M358=M359),IF(($H$2&lt;&gt;"m")*($H$2&lt;&gt;"Y"), ", ", IF((ISNUMBER(FIND(")",AE358))), ", ", "")),IF((B358=B359)*(K358=K359)*(L358=L359),"; ",". ")))</f>
        <v/>
      </c>
    </row>
    <row r="359" spans="1:34" s="1" customFormat="1" x14ac:dyDescent="0.25">
      <c r="A359" s="3" t="str">
        <f t="shared" si="44"/>
        <v/>
      </c>
      <c r="B359" s="53" t="str">
        <f t="shared" si="48"/>
        <v/>
      </c>
      <c r="C359" s="57"/>
      <c r="D359" s="57"/>
      <c r="E359" s="57"/>
      <c r="F359" s="57"/>
      <c r="G359" s="57"/>
      <c r="H359" s="57"/>
      <c r="I359" s="57"/>
      <c r="J359" s="57"/>
      <c r="K359" s="57"/>
      <c r="L359" s="57"/>
      <c r="M359" s="54"/>
      <c r="N359" s="57"/>
      <c r="O359" s="58"/>
      <c r="P359" s="58"/>
      <c r="Q359" s="58"/>
      <c r="R359" s="58"/>
      <c r="S359" s="54"/>
      <c r="T359" s="57"/>
      <c r="U359" s="57"/>
      <c r="V359" s="57"/>
      <c r="W359" s="57"/>
      <c r="X359" s="147" t="str">
        <f>IF(ISBLANK(D359),"",IF('order-admin-units'!$I$1&lt;&gt;"y", "", IF((K359="")*(ISBLANK(D359)=FALSE), 'order-admin-units'!$B$1+1, VLOOKUP(K359, ordercountry, 2))))</f>
        <v/>
      </c>
      <c r="Y359" s="147" t="str">
        <f>IF(ISBLANK(D359),"",IF('order-admin-units'!$I$1&lt;&gt;"y", "", IF(L359="", 'order-admin-units'!$B$2+1, VLOOKUP(K359&amp;"@"&amp;L359, orderadmin, 2))))</f>
        <v/>
      </c>
      <c r="Z359" s="147" t="str">
        <f t="shared" si="45"/>
        <v/>
      </c>
      <c r="AA359" s="147" t="str">
        <f t="shared" si="46"/>
        <v/>
      </c>
      <c r="AB359" s="147" t="str">
        <f t="shared" si="47"/>
        <v/>
      </c>
      <c r="AC359" s="147" t="str">
        <f t="shared" si="41"/>
        <v/>
      </c>
      <c r="AD359" s="11" t="str">
        <f t="shared" si="42"/>
        <v/>
      </c>
      <c r="AE359" s="11" t="str">
        <f t="array" ref="AE359">IF(ISBLANK(D359),"",IF(OR($H$2="y",$H$2="m"),IF(AA359=AA358,IF(OR(AB359=$AB$4:$AB358)=FALSE,AE358&amp;C359,AE358),"("&amp;C359)&amp;IF(AA359=AA360,IF(OR(AB360=$AB$4:$AB359)=FALSE,", ",""),") "),""))</f>
        <v/>
      </c>
      <c r="AF359" s="11" t="str">
        <f t="shared" si="43"/>
        <v/>
      </c>
      <c r="AG359" s="11" t="str">
        <f t="array" ref="AG359">IF(ISBLANK(D359),"",IF(OR($H$2="y",$H$2="m"),IF(AA359=AA358,IF(OR(AC359=$AC$4:$AC358)=FALSE,AG358&amp;AF359,AG358),"("&amp;AF359)&amp;IF(AA359=AA360,IF(OR(AC360=$AC$4:$AC359)=FALSE,", ",""),") "),""))</f>
        <v/>
      </c>
      <c r="AH359" s="10" t="str">
        <f>IF((ISBLANK(D359)),"",IF(D359=D358,AH358,"")&amp;IF(B358&lt;&gt;B359,((IF(ISBLANK(E359),$D$3&amp;"Non-type material: "&amp;$D$3,$D$3&amp;INDEX('type-categories'!$A$2:$B$100,MATCH(E359,'type-categories'!$A$2:$A$100,0),2)&amp;$D$3))),"")&amp;(IF(K359&lt;&gt;K358,$C$2&amp;K359&amp;$K$3&amp;$C$2&amp;" ",(IF(B359&lt;&gt;B358,$C$2&amp;K359&amp;$K$3&amp;$C$2&amp;" ",""))))&amp;(IF(L359="","",((IF(L359&lt;&gt;L358,$D$2&amp;L359&amp;$L$3&amp;$D$2&amp;" ",IF(B359&lt;&gt;B358,$D$2&amp;L359&amp;$L$3&amp;$D$2&amp;" ",""))))))&amp;(IF(M359="","",((IF(M359&lt;&gt;M358,$E$2&amp;M359&amp;$E$2&amp;","&amp;" ",IF(B359&lt;&gt;B358,$E$2&amp;M359&amp;$E$2&amp;",",""))))))&amp;(IF(N359="","",IF(N359&lt;&gt;N358,N359&amp;", ",IF(B359&lt;&gt;B358,N359&amp;", ",""))))&amp;(IF(ISBLANK(O359),"",(IF(O359&lt;&gt;O358,O359&amp;", ",IF(B359&lt;&gt;B358,O359&amp;", ","")))))&amp;(IF(ISBLANK(P359),"",(IF(P359&lt;&gt;P358,P359&amp;", ",IF(B359&lt;&gt;B358,P359&amp;", ",IF(Z359&lt;&gt;Z358,P359&amp;", ",""))))))&amp;(IF(ISBLANK(Q359),"",(IF(Q359&lt;&gt;Q358,Q359&amp;", ",IF(B359&lt;&gt;B358,Q359&amp;", ",IF(Z359&lt;&gt;Z358,Q359&amp;", ",""))))))&amp;(IF(ISBLANK(R359),"",(IF(R359&lt;&gt;R358,R359&amp;"m, ",IF(B359&lt;&gt;B358,R359&amp;"m, ",IF(Z359&lt;&gt;Z358,R359&amp;"m, ",""))))))&amp;IF(ISBLANK(S359),"",(IF(B359&lt;&gt;B358,S359&amp;", ",IF(S359&lt;&gt;S358,IF((Z359=Z358),"same locality "&amp;S359&amp;", ",S359&amp;", "),""))))&amp;(IF(ISBLANK(T359),"",(IF(T359&lt;&gt;T358,IF(ISBLANK(F$2),T359&amp;", ",T359&amp;" "&amp;F$2&amp;", "),(IF(B359&lt;&gt;B358,IF(ISBLANK(F$2),T359&amp;", ",T359&amp;" "&amp;F$2&amp;", "),(IF(Z359&lt;&gt;Z358,IF(ISBLANK(F$2),T359&amp;", ",T359&amp;" "&amp;F$2&amp;", "),IF((U359&lt;&gt;U358)*($G$2="Y"),"same collector, ","")))))))))&amp;(IF(ISBLANK(U359),"",(IF(U359&lt;&gt;U358,U359&amp;", ",(IF(B359&lt;&gt;B358,U359&amp;", ",IF(Z359&lt;&gt;Z358,U359&amp;", ",(IF(T359&lt;&gt;T358,IF((T359&lt;&gt;T358)*($G$2="Y"),"same date, ", ""),IF((T359=T358)*(U359=U358)*(S359&lt;&gt;S358)*($G$2="Y"),"same collector and date, ", ""))))))))))&amp;(IF(ISBLANK(V359),"",V359&amp;", "))&amp;IF((AA359&lt;&gt;AA360)*($H$2="y"),AD359&amp;AE359,IF((AA359&lt;&gt;AA360)*($H$2="m"),AD359&amp;AG359,IF(($H$2&lt;&gt;"m")*($H$2&lt;&gt;"Y"),(IF(F359=0,"",F359&amp;" "&amp;$F$4&amp;" "))&amp;(IF(G359=0,"",G359&amp;" "&amp;$G$4&amp;" "))&amp;(IF(H359=0,"",H359&amp;" "&amp;H$4&amp;" "))&amp;(IF(I359=0,"",I359&amp;" "&amp;$I$4&amp;" "))&amp;(IF(J359=0,"",J359&amp;" "&amp;$J$4&amp;" "))&amp;IF((ISBLANK(C359)),"","("&amp;C359&amp;")"),"")))&amp;IF((B359=B360)*(K359=K360)*(L359=L360)*(M359=M360),IF(($H$2&lt;&gt;"m")*($H$2&lt;&gt;"Y"), ", ", IF((ISNUMBER(FIND(")",AE359))), ", ", "")),IF((B359=B360)*(K359=K360)*(L359=L360),"; ",". ")))</f>
        <v/>
      </c>
    </row>
    <row r="360" spans="1:34" s="1" customFormat="1" x14ac:dyDescent="0.25">
      <c r="A360" s="3" t="str">
        <f t="shared" si="44"/>
        <v/>
      </c>
      <c r="B360" s="53" t="str">
        <f t="shared" si="48"/>
        <v/>
      </c>
      <c r="C360" s="57"/>
      <c r="D360" s="57"/>
      <c r="E360" s="57"/>
      <c r="F360" s="57"/>
      <c r="G360" s="57"/>
      <c r="H360" s="57"/>
      <c r="I360" s="57"/>
      <c r="J360" s="57"/>
      <c r="K360" s="57"/>
      <c r="L360" s="57"/>
      <c r="M360" s="54"/>
      <c r="N360" s="57"/>
      <c r="O360" s="58"/>
      <c r="P360" s="58"/>
      <c r="Q360" s="58"/>
      <c r="R360" s="58"/>
      <c r="S360" s="54"/>
      <c r="T360" s="57"/>
      <c r="U360" s="57"/>
      <c r="V360" s="57"/>
      <c r="W360" s="57"/>
      <c r="X360" s="147" t="str">
        <f>IF(ISBLANK(D360),"",IF('order-admin-units'!$I$1&lt;&gt;"y", "", IF((K360="")*(ISBLANK(D360)=FALSE), 'order-admin-units'!$B$1+1, VLOOKUP(K360, ordercountry, 2))))</f>
        <v/>
      </c>
      <c r="Y360" s="147" t="str">
        <f>IF(ISBLANK(D360),"",IF('order-admin-units'!$I$1&lt;&gt;"y", "", IF(L360="", 'order-admin-units'!$B$2+1, VLOOKUP(K360&amp;"@"&amp;L360, orderadmin, 2))))</f>
        <v/>
      </c>
      <c r="Z360" s="147" t="str">
        <f t="shared" si="45"/>
        <v/>
      </c>
      <c r="AA360" s="147" t="str">
        <f t="shared" si="46"/>
        <v/>
      </c>
      <c r="AB360" s="147" t="str">
        <f t="shared" si="47"/>
        <v/>
      </c>
      <c r="AC360" s="147" t="str">
        <f t="shared" si="41"/>
        <v/>
      </c>
      <c r="AD360" s="11" t="str">
        <f t="shared" si="42"/>
        <v/>
      </c>
      <c r="AE360" s="11" t="str">
        <f t="array" ref="AE360">IF(ISBLANK(D360),"",IF(OR($H$2="y",$H$2="m"),IF(AA360=AA359,IF(OR(AB360=$AB$4:$AB359)=FALSE,AE359&amp;C360,AE359),"("&amp;C360)&amp;IF(AA360=AA361,IF(OR(AB361=$AB$4:$AB360)=FALSE,", ",""),") "),""))</f>
        <v/>
      </c>
      <c r="AF360" s="11" t="str">
        <f t="shared" si="43"/>
        <v/>
      </c>
      <c r="AG360" s="11" t="str">
        <f t="array" ref="AG360">IF(ISBLANK(D360),"",IF(OR($H$2="y",$H$2="m"),IF(AA360=AA359,IF(OR(AC360=$AC$4:$AC359)=FALSE,AG359&amp;AF360,AG359),"("&amp;AF360)&amp;IF(AA360=AA361,IF(OR(AC361=$AC$4:$AC360)=FALSE,", ",""),") "),""))</f>
        <v/>
      </c>
      <c r="AH360" s="10" t="str">
        <f>IF((ISBLANK(D360)),"",IF(D360=D359,AH359,"")&amp;IF(B359&lt;&gt;B360,((IF(ISBLANK(E360),$D$3&amp;"Non-type material: "&amp;$D$3,$D$3&amp;INDEX('type-categories'!$A$2:$B$100,MATCH(E360,'type-categories'!$A$2:$A$100,0),2)&amp;$D$3))),"")&amp;(IF(K360&lt;&gt;K359,$C$2&amp;K360&amp;$K$3&amp;$C$2&amp;" ",(IF(B360&lt;&gt;B359,$C$2&amp;K360&amp;$K$3&amp;$C$2&amp;" ",""))))&amp;(IF(L360="","",((IF(L360&lt;&gt;L359,$D$2&amp;L360&amp;$L$3&amp;$D$2&amp;" ",IF(B360&lt;&gt;B359,$D$2&amp;L360&amp;$L$3&amp;$D$2&amp;" ",""))))))&amp;(IF(M360="","",((IF(M360&lt;&gt;M359,$E$2&amp;M360&amp;$E$2&amp;","&amp;" ",IF(B360&lt;&gt;B359,$E$2&amp;M360&amp;$E$2&amp;",",""))))))&amp;(IF(N360="","",IF(N360&lt;&gt;N359,N360&amp;", ",IF(B360&lt;&gt;B359,N360&amp;", ",""))))&amp;(IF(ISBLANK(O360),"",(IF(O360&lt;&gt;O359,O360&amp;", ",IF(B360&lt;&gt;B359,O360&amp;", ","")))))&amp;(IF(ISBLANK(P360),"",(IF(P360&lt;&gt;P359,P360&amp;", ",IF(B360&lt;&gt;B359,P360&amp;", ",IF(Z360&lt;&gt;Z359,P360&amp;", ",""))))))&amp;(IF(ISBLANK(Q360),"",(IF(Q360&lt;&gt;Q359,Q360&amp;", ",IF(B360&lt;&gt;B359,Q360&amp;", ",IF(Z360&lt;&gt;Z359,Q360&amp;", ",""))))))&amp;(IF(ISBLANK(R360),"",(IF(R360&lt;&gt;R359,R360&amp;"m, ",IF(B360&lt;&gt;B359,R360&amp;"m, ",IF(Z360&lt;&gt;Z359,R360&amp;"m, ",""))))))&amp;IF(ISBLANK(S360),"",(IF(B360&lt;&gt;B359,S360&amp;", ",IF(S360&lt;&gt;S359,IF((Z360=Z359),"same locality "&amp;S360&amp;", ",S360&amp;", "),""))))&amp;(IF(ISBLANK(T360),"",(IF(T360&lt;&gt;T359,IF(ISBLANK(F$2),T360&amp;", ",T360&amp;" "&amp;F$2&amp;", "),(IF(B360&lt;&gt;B359,IF(ISBLANK(F$2),T360&amp;", ",T360&amp;" "&amp;F$2&amp;", "),(IF(Z360&lt;&gt;Z359,IF(ISBLANK(F$2),T360&amp;", ",T360&amp;" "&amp;F$2&amp;", "),IF((U360&lt;&gt;U359)*($G$2="Y"),"same collector, ","")))))))))&amp;(IF(ISBLANK(U360),"",(IF(U360&lt;&gt;U359,U360&amp;", ",(IF(B360&lt;&gt;B359,U360&amp;", ",IF(Z360&lt;&gt;Z359,U360&amp;", ",(IF(T360&lt;&gt;T359,IF((T360&lt;&gt;T359)*($G$2="Y"),"same date, ", ""),IF((T360=T359)*(U360=U359)*(S360&lt;&gt;S359)*($G$2="Y"),"same collector and date, ", ""))))))))))&amp;(IF(ISBLANK(V360),"",V360&amp;", "))&amp;IF((AA360&lt;&gt;AA361)*($H$2="y"),AD360&amp;AE360,IF((AA360&lt;&gt;AA361)*($H$2="m"),AD360&amp;AG360,IF(($H$2&lt;&gt;"m")*($H$2&lt;&gt;"Y"),(IF(F360=0,"",F360&amp;" "&amp;$F$4&amp;" "))&amp;(IF(G360=0,"",G360&amp;" "&amp;$G$4&amp;" "))&amp;(IF(H360=0,"",H360&amp;" "&amp;H$4&amp;" "))&amp;(IF(I360=0,"",I360&amp;" "&amp;$I$4&amp;" "))&amp;(IF(J360=0,"",J360&amp;" "&amp;$J$4&amp;" "))&amp;IF((ISBLANK(C360)),"","("&amp;C360&amp;")"),"")))&amp;IF((B360=B361)*(K360=K361)*(L360=L361)*(M360=M361),IF(($H$2&lt;&gt;"m")*($H$2&lt;&gt;"Y"), ", ", IF((ISNUMBER(FIND(")",AE360))), ", ", "")),IF((B360=B361)*(K360=K361)*(L360=L361),"; ",". ")))</f>
        <v/>
      </c>
    </row>
    <row r="361" spans="1:34" s="1" customFormat="1" x14ac:dyDescent="0.25">
      <c r="A361" s="3" t="str">
        <f t="shared" si="44"/>
        <v/>
      </c>
      <c r="B361" s="53" t="str">
        <f t="shared" si="48"/>
        <v/>
      </c>
      <c r="C361" s="57"/>
      <c r="D361" s="57"/>
      <c r="E361" s="57"/>
      <c r="F361" s="57"/>
      <c r="G361" s="57"/>
      <c r="H361" s="57"/>
      <c r="I361" s="57"/>
      <c r="J361" s="57"/>
      <c r="K361" s="57"/>
      <c r="L361" s="57"/>
      <c r="M361" s="54"/>
      <c r="N361" s="57"/>
      <c r="O361" s="58"/>
      <c r="P361" s="58"/>
      <c r="Q361" s="58"/>
      <c r="R361" s="58"/>
      <c r="S361" s="54"/>
      <c r="T361" s="57"/>
      <c r="U361" s="57"/>
      <c r="V361" s="57"/>
      <c r="W361" s="57"/>
      <c r="X361" s="147" t="str">
        <f>IF(ISBLANK(D361),"",IF('order-admin-units'!$I$1&lt;&gt;"y", "", IF((K361="")*(ISBLANK(D361)=FALSE), 'order-admin-units'!$B$1+1, VLOOKUP(K361, ordercountry, 2))))</f>
        <v/>
      </c>
      <c r="Y361" s="147" t="str">
        <f>IF(ISBLANK(D361),"",IF('order-admin-units'!$I$1&lt;&gt;"y", "", IF(L361="", 'order-admin-units'!$B$2+1, VLOOKUP(K361&amp;"@"&amp;L361, orderadmin, 2))))</f>
        <v/>
      </c>
      <c r="Z361" s="147" t="str">
        <f t="shared" si="45"/>
        <v/>
      </c>
      <c r="AA361" s="147" t="str">
        <f t="shared" si="46"/>
        <v/>
      </c>
      <c r="AB361" s="147" t="str">
        <f t="shared" si="47"/>
        <v/>
      </c>
      <c r="AC361" s="147" t="str">
        <f t="shared" si="41"/>
        <v/>
      </c>
      <c r="AD361" s="11" t="str">
        <f t="shared" si="42"/>
        <v/>
      </c>
      <c r="AE361" s="11" t="str">
        <f t="array" ref="AE361">IF(ISBLANK(D361),"",IF(OR($H$2="y",$H$2="m"),IF(AA361=AA360,IF(OR(AB361=$AB$4:$AB360)=FALSE,AE360&amp;C361,AE360),"("&amp;C361)&amp;IF(AA361=AA362,IF(OR(AB362=$AB$4:$AB361)=FALSE,", ",""),") "),""))</f>
        <v/>
      </c>
      <c r="AF361" s="11" t="str">
        <f t="shared" si="43"/>
        <v/>
      </c>
      <c r="AG361" s="11" t="str">
        <f t="array" ref="AG361">IF(ISBLANK(D361),"",IF(OR($H$2="y",$H$2="m"),IF(AA361=AA360,IF(OR(AC361=$AC$4:$AC360)=FALSE,AG360&amp;AF361,AG360),"("&amp;AF361)&amp;IF(AA361=AA362,IF(OR(AC362=$AC$4:$AC361)=FALSE,", ",""),") "),""))</f>
        <v/>
      </c>
      <c r="AH361" s="10" t="str">
        <f>IF((ISBLANK(D361)),"",IF(D361=D360,AH360,"")&amp;IF(B360&lt;&gt;B361,((IF(ISBLANK(E361),$D$3&amp;"Non-type material: "&amp;$D$3,$D$3&amp;INDEX('type-categories'!$A$2:$B$100,MATCH(E361,'type-categories'!$A$2:$A$100,0),2)&amp;$D$3))),"")&amp;(IF(K361&lt;&gt;K360,$C$2&amp;K361&amp;$K$3&amp;$C$2&amp;" ",(IF(B361&lt;&gt;B360,$C$2&amp;K361&amp;$K$3&amp;$C$2&amp;" ",""))))&amp;(IF(L361="","",((IF(L361&lt;&gt;L360,$D$2&amp;L361&amp;$L$3&amp;$D$2&amp;" ",IF(B361&lt;&gt;B360,$D$2&amp;L361&amp;$L$3&amp;$D$2&amp;" ",""))))))&amp;(IF(M361="","",((IF(M361&lt;&gt;M360,$E$2&amp;M361&amp;$E$2&amp;","&amp;" ",IF(B361&lt;&gt;B360,$E$2&amp;M361&amp;$E$2&amp;",",""))))))&amp;(IF(N361="","",IF(N361&lt;&gt;N360,N361&amp;", ",IF(B361&lt;&gt;B360,N361&amp;", ",""))))&amp;(IF(ISBLANK(O361),"",(IF(O361&lt;&gt;O360,O361&amp;", ",IF(B361&lt;&gt;B360,O361&amp;", ","")))))&amp;(IF(ISBLANK(P361),"",(IF(P361&lt;&gt;P360,P361&amp;", ",IF(B361&lt;&gt;B360,P361&amp;", ",IF(Z361&lt;&gt;Z360,P361&amp;", ",""))))))&amp;(IF(ISBLANK(Q361),"",(IF(Q361&lt;&gt;Q360,Q361&amp;", ",IF(B361&lt;&gt;B360,Q361&amp;", ",IF(Z361&lt;&gt;Z360,Q361&amp;", ",""))))))&amp;(IF(ISBLANK(R361),"",(IF(R361&lt;&gt;R360,R361&amp;"m, ",IF(B361&lt;&gt;B360,R361&amp;"m, ",IF(Z361&lt;&gt;Z360,R361&amp;"m, ",""))))))&amp;IF(ISBLANK(S361),"",(IF(B361&lt;&gt;B360,S361&amp;", ",IF(S361&lt;&gt;S360,IF((Z361=Z360),"same locality "&amp;S361&amp;", ",S361&amp;", "),""))))&amp;(IF(ISBLANK(T361),"",(IF(T361&lt;&gt;T360,IF(ISBLANK(F$2),T361&amp;", ",T361&amp;" "&amp;F$2&amp;", "),(IF(B361&lt;&gt;B360,IF(ISBLANK(F$2),T361&amp;", ",T361&amp;" "&amp;F$2&amp;", "),(IF(Z361&lt;&gt;Z360,IF(ISBLANK(F$2),T361&amp;", ",T361&amp;" "&amp;F$2&amp;", "),IF((U361&lt;&gt;U360)*($G$2="Y"),"same collector, ","")))))))))&amp;(IF(ISBLANK(U361),"",(IF(U361&lt;&gt;U360,U361&amp;", ",(IF(B361&lt;&gt;B360,U361&amp;", ",IF(Z361&lt;&gt;Z360,U361&amp;", ",(IF(T361&lt;&gt;T360,IF((T361&lt;&gt;T360)*($G$2="Y"),"same date, ", ""),IF((T361=T360)*(U361=U360)*(S361&lt;&gt;S360)*($G$2="Y"),"same collector and date, ", ""))))))))))&amp;(IF(ISBLANK(V361),"",V361&amp;", "))&amp;IF((AA361&lt;&gt;AA362)*($H$2="y"),AD361&amp;AE361,IF((AA361&lt;&gt;AA362)*($H$2="m"),AD361&amp;AG361,IF(($H$2&lt;&gt;"m")*($H$2&lt;&gt;"Y"),(IF(F361=0,"",F361&amp;" "&amp;$F$4&amp;" "))&amp;(IF(G361=0,"",G361&amp;" "&amp;$G$4&amp;" "))&amp;(IF(H361=0,"",H361&amp;" "&amp;H$4&amp;" "))&amp;(IF(I361=0,"",I361&amp;" "&amp;$I$4&amp;" "))&amp;(IF(J361=0,"",J361&amp;" "&amp;$J$4&amp;" "))&amp;IF((ISBLANK(C361)),"","("&amp;C361&amp;")"),"")))&amp;IF((B361=B362)*(K361=K362)*(L361=L362)*(M361=M362),IF(($H$2&lt;&gt;"m")*($H$2&lt;&gt;"Y"), ", ", IF((ISNUMBER(FIND(")",AE361))), ", ", "")),IF((B361=B362)*(K361=K362)*(L361=L362),"; ",". ")))</f>
        <v/>
      </c>
    </row>
    <row r="362" spans="1:34" s="1" customFormat="1" x14ac:dyDescent="0.25">
      <c r="A362" s="3" t="str">
        <f t="shared" si="44"/>
        <v/>
      </c>
      <c r="B362" s="53" t="str">
        <f t="shared" si="48"/>
        <v/>
      </c>
      <c r="C362" s="57"/>
      <c r="D362" s="57"/>
      <c r="E362" s="57"/>
      <c r="F362" s="57"/>
      <c r="G362" s="57"/>
      <c r="H362" s="57"/>
      <c r="I362" s="57"/>
      <c r="J362" s="57"/>
      <c r="K362" s="57"/>
      <c r="L362" s="57"/>
      <c r="M362" s="54"/>
      <c r="N362" s="57"/>
      <c r="O362" s="58"/>
      <c r="P362" s="58"/>
      <c r="Q362" s="58"/>
      <c r="R362" s="58"/>
      <c r="S362" s="54"/>
      <c r="T362" s="57"/>
      <c r="U362" s="57"/>
      <c r="V362" s="57"/>
      <c r="W362" s="57"/>
      <c r="X362" s="147" t="str">
        <f>IF(ISBLANK(D362),"",IF('order-admin-units'!$I$1&lt;&gt;"y", "", IF((K362="")*(ISBLANK(D362)=FALSE), 'order-admin-units'!$B$1+1, VLOOKUP(K362, ordercountry, 2))))</f>
        <v/>
      </c>
      <c r="Y362" s="147" t="str">
        <f>IF(ISBLANK(D362),"",IF('order-admin-units'!$I$1&lt;&gt;"y", "", IF(L362="", 'order-admin-units'!$B$2+1, VLOOKUP(K362&amp;"@"&amp;L362, orderadmin, 2))))</f>
        <v/>
      </c>
      <c r="Z362" s="147" t="str">
        <f t="shared" si="45"/>
        <v/>
      </c>
      <c r="AA362" s="147" t="str">
        <f t="shared" si="46"/>
        <v/>
      </c>
      <c r="AB362" s="147" t="str">
        <f t="shared" si="47"/>
        <v/>
      </c>
      <c r="AC362" s="147" t="str">
        <f t="shared" si="41"/>
        <v/>
      </c>
      <c r="AD362" s="11" t="str">
        <f t="shared" si="42"/>
        <v/>
      </c>
      <c r="AE362" s="11" t="str">
        <f t="array" ref="AE362">IF(ISBLANK(D362),"",IF(OR($H$2="y",$H$2="m"),IF(AA362=AA361,IF(OR(AB362=$AB$4:$AB361)=FALSE,AE361&amp;C362,AE361),"("&amp;C362)&amp;IF(AA362=AA363,IF(OR(AB363=$AB$4:$AB362)=FALSE,", ",""),") "),""))</f>
        <v/>
      </c>
      <c r="AF362" s="11" t="str">
        <f t="shared" si="43"/>
        <v/>
      </c>
      <c r="AG362" s="11" t="str">
        <f t="array" ref="AG362">IF(ISBLANK(D362),"",IF(OR($H$2="y",$H$2="m"),IF(AA362=AA361,IF(OR(AC362=$AC$4:$AC361)=FALSE,AG361&amp;AF362,AG361),"("&amp;AF362)&amp;IF(AA362=AA363,IF(OR(AC363=$AC$4:$AC362)=FALSE,", ",""),") "),""))</f>
        <v/>
      </c>
      <c r="AH362" s="10" t="str">
        <f>IF((ISBLANK(D362)),"",IF(D362=D361,AH361,"")&amp;IF(B361&lt;&gt;B362,((IF(ISBLANK(E362),$D$3&amp;"Non-type material: "&amp;$D$3,$D$3&amp;INDEX('type-categories'!$A$2:$B$100,MATCH(E362,'type-categories'!$A$2:$A$100,0),2)&amp;$D$3))),"")&amp;(IF(K362&lt;&gt;K361,$C$2&amp;K362&amp;$K$3&amp;$C$2&amp;" ",(IF(B362&lt;&gt;B361,$C$2&amp;K362&amp;$K$3&amp;$C$2&amp;" ",""))))&amp;(IF(L362="","",((IF(L362&lt;&gt;L361,$D$2&amp;L362&amp;$L$3&amp;$D$2&amp;" ",IF(B362&lt;&gt;B361,$D$2&amp;L362&amp;$L$3&amp;$D$2&amp;" ",""))))))&amp;(IF(M362="","",((IF(M362&lt;&gt;M361,$E$2&amp;M362&amp;$E$2&amp;","&amp;" ",IF(B362&lt;&gt;B361,$E$2&amp;M362&amp;$E$2&amp;",",""))))))&amp;(IF(N362="","",IF(N362&lt;&gt;N361,N362&amp;", ",IF(B362&lt;&gt;B361,N362&amp;", ",""))))&amp;(IF(ISBLANK(O362),"",(IF(O362&lt;&gt;O361,O362&amp;", ",IF(B362&lt;&gt;B361,O362&amp;", ","")))))&amp;(IF(ISBLANK(P362),"",(IF(P362&lt;&gt;P361,P362&amp;", ",IF(B362&lt;&gt;B361,P362&amp;", ",IF(Z362&lt;&gt;Z361,P362&amp;", ",""))))))&amp;(IF(ISBLANK(Q362),"",(IF(Q362&lt;&gt;Q361,Q362&amp;", ",IF(B362&lt;&gt;B361,Q362&amp;", ",IF(Z362&lt;&gt;Z361,Q362&amp;", ",""))))))&amp;(IF(ISBLANK(R362),"",(IF(R362&lt;&gt;R361,R362&amp;"m, ",IF(B362&lt;&gt;B361,R362&amp;"m, ",IF(Z362&lt;&gt;Z361,R362&amp;"m, ",""))))))&amp;IF(ISBLANK(S362),"",(IF(B362&lt;&gt;B361,S362&amp;", ",IF(S362&lt;&gt;S361,IF((Z362=Z361),"same locality "&amp;S362&amp;", ",S362&amp;", "),""))))&amp;(IF(ISBLANK(T362),"",(IF(T362&lt;&gt;T361,IF(ISBLANK(F$2),T362&amp;", ",T362&amp;" "&amp;F$2&amp;", "),(IF(B362&lt;&gt;B361,IF(ISBLANK(F$2),T362&amp;", ",T362&amp;" "&amp;F$2&amp;", "),(IF(Z362&lt;&gt;Z361,IF(ISBLANK(F$2),T362&amp;", ",T362&amp;" "&amp;F$2&amp;", "),IF((U362&lt;&gt;U361)*($G$2="Y"),"same collector, ","")))))))))&amp;(IF(ISBLANK(U362),"",(IF(U362&lt;&gt;U361,U362&amp;", ",(IF(B362&lt;&gt;B361,U362&amp;", ",IF(Z362&lt;&gt;Z361,U362&amp;", ",(IF(T362&lt;&gt;T361,IF((T362&lt;&gt;T361)*($G$2="Y"),"same date, ", ""),IF((T362=T361)*(U362=U361)*(S362&lt;&gt;S361)*($G$2="Y"),"same collector and date, ", ""))))))))))&amp;(IF(ISBLANK(V362),"",V362&amp;", "))&amp;IF((AA362&lt;&gt;AA363)*($H$2="y"),AD362&amp;AE362,IF((AA362&lt;&gt;AA363)*($H$2="m"),AD362&amp;AG362,IF(($H$2&lt;&gt;"m")*($H$2&lt;&gt;"Y"),(IF(F362=0,"",F362&amp;" "&amp;$F$4&amp;" "))&amp;(IF(G362=0,"",G362&amp;" "&amp;$G$4&amp;" "))&amp;(IF(H362=0,"",H362&amp;" "&amp;H$4&amp;" "))&amp;(IF(I362=0,"",I362&amp;" "&amp;$I$4&amp;" "))&amp;(IF(J362=0,"",J362&amp;" "&amp;$J$4&amp;" "))&amp;IF((ISBLANK(C362)),"","("&amp;C362&amp;")"),"")))&amp;IF((B362=B363)*(K362=K363)*(L362=L363)*(M362=M363),IF(($H$2&lt;&gt;"m")*($H$2&lt;&gt;"Y"), ", ", IF((ISNUMBER(FIND(")",AE362))), ", ", "")),IF((B362=B363)*(K362=K363)*(L362=L363),"; ",". ")))</f>
        <v/>
      </c>
    </row>
    <row r="363" spans="1:34" s="1" customFormat="1" x14ac:dyDescent="0.25">
      <c r="A363" s="3" t="str">
        <f t="shared" si="44"/>
        <v/>
      </c>
      <c r="B363" s="53" t="str">
        <f t="shared" si="48"/>
        <v/>
      </c>
      <c r="C363" s="57"/>
      <c r="D363" s="57"/>
      <c r="E363" s="57"/>
      <c r="F363" s="57"/>
      <c r="G363" s="57"/>
      <c r="H363" s="57"/>
      <c r="I363" s="57"/>
      <c r="J363" s="57"/>
      <c r="K363" s="57"/>
      <c r="L363" s="57"/>
      <c r="M363" s="54"/>
      <c r="N363" s="57"/>
      <c r="O363" s="58"/>
      <c r="P363" s="58"/>
      <c r="Q363" s="58"/>
      <c r="R363" s="58"/>
      <c r="S363" s="54"/>
      <c r="T363" s="57"/>
      <c r="U363" s="57"/>
      <c r="V363" s="57"/>
      <c r="W363" s="57"/>
      <c r="X363" s="147" t="str">
        <f>IF(ISBLANK(D363),"",IF('order-admin-units'!$I$1&lt;&gt;"y", "", IF((K363="")*(ISBLANK(D363)=FALSE), 'order-admin-units'!$B$1+1, VLOOKUP(K363, ordercountry, 2))))</f>
        <v/>
      </c>
      <c r="Y363" s="147" t="str">
        <f>IF(ISBLANK(D363),"",IF('order-admin-units'!$I$1&lt;&gt;"y", "", IF(L363="", 'order-admin-units'!$B$2+1, VLOOKUP(K363&amp;"@"&amp;L363, orderadmin, 2))))</f>
        <v/>
      </c>
      <c r="Z363" s="147" t="str">
        <f t="shared" si="45"/>
        <v/>
      </c>
      <c r="AA363" s="147" t="str">
        <f t="shared" si="46"/>
        <v/>
      </c>
      <c r="AB363" s="147" t="str">
        <f t="shared" si="47"/>
        <v/>
      </c>
      <c r="AC363" s="147" t="str">
        <f t="shared" si="41"/>
        <v/>
      </c>
      <c r="AD363" s="11" t="str">
        <f t="shared" si="42"/>
        <v/>
      </c>
      <c r="AE363" s="11" t="str">
        <f t="array" ref="AE363">IF(ISBLANK(D363),"",IF(OR($H$2="y",$H$2="m"),IF(AA363=AA362,IF(OR(AB363=$AB$4:$AB362)=FALSE,AE362&amp;C363,AE362),"("&amp;C363)&amp;IF(AA363=AA364,IF(OR(AB364=$AB$4:$AB363)=FALSE,", ",""),") "),""))</f>
        <v/>
      </c>
      <c r="AF363" s="11" t="str">
        <f t="shared" si="43"/>
        <v/>
      </c>
      <c r="AG363" s="11" t="str">
        <f t="array" ref="AG363">IF(ISBLANK(D363),"",IF(OR($H$2="y",$H$2="m"),IF(AA363=AA362,IF(OR(AC363=$AC$4:$AC362)=FALSE,AG362&amp;AF363,AG362),"("&amp;AF363)&amp;IF(AA363=AA364,IF(OR(AC364=$AC$4:$AC363)=FALSE,", ",""),") "),""))</f>
        <v/>
      </c>
      <c r="AH363" s="10" t="str">
        <f>IF((ISBLANK(D363)),"",IF(D363=D362,AH362,"")&amp;IF(B362&lt;&gt;B363,((IF(ISBLANK(E363),$D$3&amp;"Non-type material: "&amp;$D$3,$D$3&amp;INDEX('type-categories'!$A$2:$B$100,MATCH(E363,'type-categories'!$A$2:$A$100,0),2)&amp;$D$3))),"")&amp;(IF(K363&lt;&gt;K362,$C$2&amp;K363&amp;$K$3&amp;$C$2&amp;" ",(IF(B363&lt;&gt;B362,$C$2&amp;K363&amp;$K$3&amp;$C$2&amp;" ",""))))&amp;(IF(L363="","",((IF(L363&lt;&gt;L362,$D$2&amp;L363&amp;$L$3&amp;$D$2&amp;" ",IF(B363&lt;&gt;B362,$D$2&amp;L363&amp;$L$3&amp;$D$2&amp;" ",""))))))&amp;(IF(M363="","",((IF(M363&lt;&gt;M362,$E$2&amp;M363&amp;$E$2&amp;","&amp;" ",IF(B363&lt;&gt;B362,$E$2&amp;M363&amp;$E$2&amp;",",""))))))&amp;(IF(N363="","",IF(N363&lt;&gt;N362,N363&amp;", ",IF(B363&lt;&gt;B362,N363&amp;", ",""))))&amp;(IF(ISBLANK(O363),"",(IF(O363&lt;&gt;O362,O363&amp;", ",IF(B363&lt;&gt;B362,O363&amp;", ","")))))&amp;(IF(ISBLANK(P363),"",(IF(P363&lt;&gt;P362,P363&amp;", ",IF(B363&lt;&gt;B362,P363&amp;", ",IF(Z363&lt;&gt;Z362,P363&amp;", ",""))))))&amp;(IF(ISBLANK(Q363),"",(IF(Q363&lt;&gt;Q362,Q363&amp;", ",IF(B363&lt;&gt;B362,Q363&amp;", ",IF(Z363&lt;&gt;Z362,Q363&amp;", ",""))))))&amp;(IF(ISBLANK(R363),"",(IF(R363&lt;&gt;R362,R363&amp;"m, ",IF(B363&lt;&gt;B362,R363&amp;"m, ",IF(Z363&lt;&gt;Z362,R363&amp;"m, ",""))))))&amp;IF(ISBLANK(S363),"",(IF(B363&lt;&gt;B362,S363&amp;", ",IF(S363&lt;&gt;S362,IF((Z363=Z362),"same locality "&amp;S363&amp;", ",S363&amp;", "),""))))&amp;(IF(ISBLANK(T363),"",(IF(T363&lt;&gt;T362,IF(ISBLANK(F$2),T363&amp;", ",T363&amp;" "&amp;F$2&amp;", "),(IF(B363&lt;&gt;B362,IF(ISBLANK(F$2),T363&amp;", ",T363&amp;" "&amp;F$2&amp;", "),(IF(Z363&lt;&gt;Z362,IF(ISBLANK(F$2),T363&amp;", ",T363&amp;" "&amp;F$2&amp;", "),IF((U363&lt;&gt;U362)*($G$2="Y"),"same collector, ","")))))))))&amp;(IF(ISBLANK(U363),"",(IF(U363&lt;&gt;U362,U363&amp;", ",(IF(B363&lt;&gt;B362,U363&amp;", ",IF(Z363&lt;&gt;Z362,U363&amp;", ",(IF(T363&lt;&gt;T362,IF((T363&lt;&gt;T362)*($G$2="Y"),"same date, ", ""),IF((T363=T362)*(U363=U362)*(S363&lt;&gt;S362)*($G$2="Y"),"same collector and date, ", ""))))))))))&amp;(IF(ISBLANK(V363),"",V363&amp;", "))&amp;IF((AA363&lt;&gt;AA364)*($H$2="y"),AD363&amp;AE363,IF((AA363&lt;&gt;AA364)*($H$2="m"),AD363&amp;AG363,IF(($H$2&lt;&gt;"m")*($H$2&lt;&gt;"Y"),(IF(F363=0,"",F363&amp;" "&amp;$F$4&amp;" "))&amp;(IF(G363=0,"",G363&amp;" "&amp;$G$4&amp;" "))&amp;(IF(H363=0,"",H363&amp;" "&amp;H$4&amp;" "))&amp;(IF(I363=0,"",I363&amp;" "&amp;$I$4&amp;" "))&amp;(IF(J363=0,"",J363&amp;" "&amp;$J$4&amp;" "))&amp;IF((ISBLANK(C363)),"","("&amp;C363&amp;")"),"")))&amp;IF((B363=B364)*(K363=K364)*(L363=L364)*(M363=M364),IF(($H$2&lt;&gt;"m")*($H$2&lt;&gt;"Y"), ", ", IF((ISNUMBER(FIND(")",AE363))), ", ", "")),IF((B363=B364)*(K363=K364)*(L363=L364),"; ",". ")))</f>
        <v/>
      </c>
    </row>
    <row r="364" spans="1:34" s="1" customFormat="1" x14ac:dyDescent="0.25">
      <c r="A364" s="3" t="str">
        <f t="shared" si="44"/>
        <v/>
      </c>
      <c r="B364" s="53" t="str">
        <f t="shared" si="48"/>
        <v/>
      </c>
      <c r="C364" s="57"/>
      <c r="D364" s="57"/>
      <c r="E364" s="57"/>
      <c r="F364" s="57"/>
      <c r="G364" s="57"/>
      <c r="H364" s="57"/>
      <c r="I364" s="57"/>
      <c r="J364" s="57"/>
      <c r="K364" s="57"/>
      <c r="L364" s="57"/>
      <c r="M364" s="54"/>
      <c r="N364" s="57"/>
      <c r="O364" s="58"/>
      <c r="P364" s="58"/>
      <c r="Q364" s="58"/>
      <c r="R364" s="58"/>
      <c r="S364" s="54"/>
      <c r="T364" s="57"/>
      <c r="U364" s="57"/>
      <c r="V364" s="57"/>
      <c r="W364" s="57"/>
      <c r="X364" s="147" t="str">
        <f>IF(ISBLANK(D364),"",IF('order-admin-units'!$I$1&lt;&gt;"y", "", IF((K364="")*(ISBLANK(D364)=FALSE), 'order-admin-units'!$B$1+1, VLOOKUP(K364, ordercountry, 2))))</f>
        <v/>
      </c>
      <c r="Y364" s="147" t="str">
        <f>IF(ISBLANK(D364),"",IF('order-admin-units'!$I$1&lt;&gt;"y", "", IF(L364="", 'order-admin-units'!$B$2+1, VLOOKUP(K364&amp;"@"&amp;L364, orderadmin, 2))))</f>
        <v/>
      </c>
      <c r="Z364" s="147" t="str">
        <f t="shared" si="45"/>
        <v/>
      </c>
      <c r="AA364" s="147" t="str">
        <f t="shared" si="46"/>
        <v/>
      </c>
      <c r="AB364" s="147" t="str">
        <f t="shared" si="47"/>
        <v/>
      </c>
      <c r="AC364" s="147" t="str">
        <f t="shared" si="41"/>
        <v/>
      </c>
      <c r="AD364" s="11" t="str">
        <f t="shared" si="42"/>
        <v/>
      </c>
      <c r="AE364" s="11" t="str">
        <f t="array" ref="AE364">IF(ISBLANK(D364),"",IF(OR($H$2="y",$H$2="m"),IF(AA364=AA363,IF(OR(AB364=$AB$4:$AB363)=FALSE,AE363&amp;C364,AE363),"("&amp;C364)&amp;IF(AA364=AA365,IF(OR(AB365=$AB$4:$AB364)=FALSE,", ",""),") "),""))</f>
        <v/>
      </c>
      <c r="AF364" s="11" t="str">
        <f t="shared" si="43"/>
        <v/>
      </c>
      <c r="AG364" s="11" t="str">
        <f t="array" ref="AG364">IF(ISBLANK(D364),"",IF(OR($H$2="y",$H$2="m"),IF(AA364=AA363,IF(OR(AC364=$AC$4:$AC363)=FALSE,AG363&amp;AF364,AG363),"("&amp;AF364)&amp;IF(AA364=AA365,IF(OR(AC365=$AC$4:$AC364)=FALSE,", ",""),") "),""))</f>
        <v/>
      </c>
      <c r="AH364" s="10" t="str">
        <f>IF((ISBLANK(D364)),"",IF(D364=D363,AH363,"")&amp;IF(B363&lt;&gt;B364,((IF(ISBLANK(E364),$D$3&amp;"Non-type material: "&amp;$D$3,$D$3&amp;INDEX('type-categories'!$A$2:$B$100,MATCH(E364,'type-categories'!$A$2:$A$100,0),2)&amp;$D$3))),"")&amp;(IF(K364&lt;&gt;K363,$C$2&amp;K364&amp;$K$3&amp;$C$2&amp;" ",(IF(B364&lt;&gt;B363,$C$2&amp;K364&amp;$K$3&amp;$C$2&amp;" ",""))))&amp;(IF(L364="","",((IF(L364&lt;&gt;L363,$D$2&amp;L364&amp;$L$3&amp;$D$2&amp;" ",IF(B364&lt;&gt;B363,$D$2&amp;L364&amp;$L$3&amp;$D$2&amp;" ",""))))))&amp;(IF(M364="","",((IF(M364&lt;&gt;M363,$E$2&amp;M364&amp;$E$2&amp;","&amp;" ",IF(B364&lt;&gt;B363,$E$2&amp;M364&amp;$E$2&amp;",",""))))))&amp;(IF(N364="","",IF(N364&lt;&gt;N363,N364&amp;", ",IF(B364&lt;&gt;B363,N364&amp;", ",""))))&amp;(IF(ISBLANK(O364),"",(IF(O364&lt;&gt;O363,O364&amp;", ",IF(B364&lt;&gt;B363,O364&amp;", ","")))))&amp;(IF(ISBLANK(P364),"",(IF(P364&lt;&gt;P363,P364&amp;", ",IF(B364&lt;&gt;B363,P364&amp;", ",IF(Z364&lt;&gt;Z363,P364&amp;", ",""))))))&amp;(IF(ISBLANK(Q364),"",(IF(Q364&lt;&gt;Q363,Q364&amp;", ",IF(B364&lt;&gt;B363,Q364&amp;", ",IF(Z364&lt;&gt;Z363,Q364&amp;", ",""))))))&amp;(IF(ISBLANK(R364),"",(IF(R364&lt;&gt;R363,R364&amp;"m, ",IF(B364&lt;&gt;B363,R364&amp;"m, ",IF(Z364&lt;&gt;Z363,R364&amp;"m, ",""))))))&amp;IF(ISBLANK(S364),"",(IF(B364&lt;&gt;B363,S364&amp;", ",IF(S364&lt;&gt;S363,IF((Z364=Z363),"same locality "&amp;S364&amp;", ",S364&amp;", "),""))))&amp;(IF(ISBLANK(T364),"",(IF(T364&lt;&gt;T363,IF(ISBLANK(F$2),T364&amp;", ",T364&amp;" "&amp;F$2&amp;", "),(IF(B364&lt;&gt;B363,IF(ISBLANK(F$2),T364&amp;", ",T364&amp;" "&amp;F$2&amp;", "),(IF(Z364&lt;&gt;Z363,IF(ISBLANK(F$2),T364&amp;", ",T364&amp;" "&amp;F$2&amp;", "),IF((U364&lt;&gt;U363)*($G$2="Y"),"same collector, ","")))))))))&amp;(IF(ISBLANK(U364),"",(IF(U364&lt;&gt;U363,U364&amp;", ",(IF(B364&lt;&gt;B363,U364&amp;", ",IF(Z364&lt;&gt;Z363,U364&amp;", ",(IF(T364&lt;&gt;T363,IF((T364&lt;&gt;T363)*($G$2="Y"),"same date, ", ""),IF((T364=T363)*(U364=U363)*(S364&lt;&gt;S363)*($G$2="Y"),"same collector and date, ", ""))))))))))&amp;(IF(ISBLANK(V364),"",V364&amp;", "))&amp;IF((AA364&lt;&gt;AA365)*($H$2="y"),AD364&amp;AE364,IF((AA364&lt;&gt;AA365)*($H$2="m"),AD364&amp;AG364,IF(($H$2&lt;&gt;"m")*($H$2&lt;&gt;"Y"),(IF(F364=0,"",F364&amp;" "&amp;$F$4&amp;" "))&amp;(IF(G364=0,"",G364&amp;" "&amp;$G$4&amp;" "))&amp;(IF(H364=0,"",H364&amp;" "&amp;H$4&amp;" "))&amp;(IF(I364=0,"",I364&amp;" "&amp;$I$4&amp;" "))&amp;(IF(J364=0,"",J364&amp;" "&amp;$J$4&amp;" "))&amp;IF((ISBLANK(C364)),"","("&amp;C364&amp;")"),"")))&amp;IF((B364=B365)*(K364=K365)*(L364=L365)*(M364=M365),IF(($H$2&lt;&gt;"m")*($H$2&lt;&gt;"Y"), ", ", IF((ISNUMBER(FIND(")",AE364))), ", ", "")),IF((B364=B365)*(K364=K365)*(L364=L365),"; ",". ")))</f>
        <v/>
      </c>
    </row>
    <row r="365" spans="1:34" s="1" customFormat="1" x14ac:dyDescent="0.25">
      <c r="A365" s="3" t="str">
        <f t="shared" si="44"/>
        <v/>
      </c>
      <c r="B365" s="53" t="str">
        <f t="shared" si="48"/>
        <v/>
      </c>
      <c r="C365" s="57"/>
      <c r="D365" s="57"/>
      <c r="E365" s="57"/>
      <c r="F365" s="57"/>
      <c r="G365" s="57"/>
      <c r="H365" s="57"/>
      <c r="I365" s="57"/>
      <c r="J365" s="57"/>
      <c r="K365" s="57"/>
      <c r="L365" s="57"/>
      <c r="M365" s="54"/>
      <c r="N365" s="57"/>
      <c r="O365" s="58"/>
      <c r="P365" s="58"/>
      <c r="Q365" s="58"/>
      <c r="R365" s="58"/>
      <c r="S365" s="54"/>
      <c r="T365" s="57"/>
      <c r="U365" s="57"/>
      <c r="V365" s="57"/>
      <c r="W365" s="57"/>
      <c r="X365" s="147" t="str">
        <f>IF(ISBLANK(D365),"",IF('order-admin-units'!$I$1&lt;&gt;"y", "", IF((K365="")*(ISBLANK(D365)=FALSE), 'order-admin-units'!$B$1+1, VLOOKUP(K365, ordercountry, 2))))</f>
        <v/>
      </c>
      <c r="Y365" s="147" t="str">
        <f>IF(ISBLANK(D365),"",IF('order-admin-units'!$I$1&lt;&gt;"y", "", IF(L365="", 'order-admin-units'!$B$2+1, VLOOKUP(K365&amp;"@"&amp;L365, orderadmin, 2))))</f>
        <v/>
      </c>
      <c r="Z365" s="147" t="str">
        <f t="shared" si="45"/>
        <v/>
      </c>
      <c r="AA365" s="147" t="str">
        <f t="shared" si="46"/>
        <v/>
      </c>
      <c r="AB365" s="147" t="str">
        <f t="shared" si="47"/>
        <v/>
      </c>
      <c r="AC365" s="147" t="str">
        <f t="shared" si="41"/>
        <v/>
      </c>
      <c r="AD365" s="11" t="str">
        <f t="shared" si="42"/>
        <v/>
      </c>
      <c r="AE365" s="11" t="str">
        <f t="array" ref="AE365">IF(ISBLANK(D365),"",IF(OR($H$2="y",$H$2="m"),IF(AA365=AA364,IF(OR(AB365=$AB$4:$AB364)=FALSE,AE364&amp;C365,AE364),"("&amp;C365)&amp;IF(AA365=AA366,IF(OR(AB366=$AB$4:$AB365)=FALSE,", ",""),") "),""))</f>
        <v/>
      </c>
      <c r="AF365" s="11" t="str">
        <f t="shared" si="43"/>
        <v/>
      </c>
      <c r="AG365" s="11" t="str">
        <f t="array" ref="AG365">IF(ISBLANK(D365),"",IF(OR($H$2="y",$H$2="m"),IF(AA365=AA364,IF(OR(AC365=$AC$4:$AC364)=FALSE,AG364&amp;AF365,AG364),"("&amp;AF365)&amp;IF(AA365=AA366,IF(OR(AC366=$AC$4:$AC365)=FALSE,", ",""),") "),""))</f>
        <v/>
      </c>
      <c r="AH365" s="10" t="str">
        <f>IF((ISBLANK(D365)),"",IF(D365=D364,AH364,"")&amp;IF(B364&lt;&gt;B365,((IF(ISBLANK(E365),$D$3&amp;"Non-type material: "&amp;$D$3,$D$3&amp;INDEX('type-categories'!$A$2:$B$100,MATCH(E365,'type-categories'!$A$2:$A$100,0),2)&amp;$D$3))),"")&amp;(IF(K365&lt;&gt;K364,$C$2&amp;K365&amp;$K$3&amp;$C$2&amp;" ",(IF(B365&lt;&gt;B364,$C$2&amp;K365&amp;$K$3&amp;$C$2&amp;" ",""))))&amp;(IF(L365="","",((IF(L365&lt;&gt;L364,$D$2&amp;L365&amp;$L$3&amp;$D$2&amp;" ",IF(B365&lt;&gt;B364,$D$2&amp;L365&amp;$L$3&amp;$D$2&amp;" ",""))))))&amp;(IF(M365="","",((IF(M365&lt;&gt;M364,$E$2&amp;M365&amp;$E$2&amp;","&amp;" ",IF(B365&lt;&gt;B364,$E$2&amp;M365&amp;$E$2&amp;",",""))))))&amp;(IF(N365="","",IF(N365&lt;&gt;N364,N365&amp;", ",IF(B365&lt;&gt;B364,N365&amp;", ",""))))&amp;(IF(ISBLANK(O365),"",(IF(O365&lt;&gt;O364,O365&amp;", ",IF(B365&lt;&gt;B364,O365&amp;", ","")))))&amp;(IF(ISBLANK(P365),"",(IF(P365&lt;&gt;P364,P365&amp;", ",IF(B365&lt;&gt;B364,P365&amp;", ",IF(Z365&lt;&gt;Z364,P365&amp;", ",""))))))&amp;(IF(ISBLANK(Q365),"",(IF(Q365&lt;&gt;Q364,Q365&amp;", ",IF(B365&lt;&gt;B364,Q365&amp;", ",IF(Z365&lt;&gt;Z364,Q365&amp;", ",""))))))&amp;(IF(ISBLANK(R365),"",(IF(R365&lt;&gt;R364,R365&amp;"m, ",IF(B365&lt;&gt;B364,R365&amp;"m, ",IF(Z365&lt;&gt;Z364,R365&amp;"m, ",""))))))&amp;IF(ISBLANK(S365),"",(IF(B365&lt;&gt;B364,S365&amp;", ",IF(S365&lt;&gt;S364,IF((Z365=Z364),"same locality "&amp;S365&amp;", ",S365&amp;", "),""))))&amp;(IF(ISBLANK(T365),"",(IF(T365&lt;&gt;T364,IF(ISBLANK(F$2),T365&amp;", ",T365&amp;" "&amp;F$2&amp;", "),(IF(B365&lt;&gt;B364,IF(ISBLANK(F$2),T365&amp;", ",T365&amp;" "&amp;F$2&amp;", "),(IF(Z365&lt;&gt;Z364,IF(ISBLANK(F$2),T365&amp;", ",T365&amp;" "&amp;F$2&amp;", "),IF((U365&lt;&gt;U364)*($G$2="Y"),"same collector, ","")))))))))&amp;(IF(ISBLANK(U365),"",(IF(U365&lt;&gt;U364,U365&amp;", ",(IF(B365&lt;&gt;B364,U365&amp;", ",IF(Z365&lt;&gt;Z364,U365&amp;", ",(IF(T365&lt;&gt;T364,IF((T365&lt;&gt;T364)*($G$2="Y"),"same date, ", ""),IF((T365=T364)*(U365=U364)*(S365&lt;&gt;S364)*($G$2="Y"),"same collector and date, ", ""))))))))))&amp;(IF(ISBLANK(V365),"",V365&amp;", "))&amp;IF((AA365&lt;&gt;AA366)*($H$2="y"),AD365&amp;AE365,IF((AA365&lt;&gt;AA366)*($H$2="m"),AD365&amp;AG365,IF(($H$2&lt;&gt;"m")*($H$2&lt;&gt;"Y"),(IF(F365=0,"",F365&amp;" "&amp;$F$4&amp;" "))&amp;(IF(G365=0,"",G365&amp;" "&amp;$G$4&amp;" "))&amp;(IF(H365=0,"",H365&amp;" "&amp;H$4&amp;" "))&amp;(IF(I365=0,"",I365&amp;" "&amp;$I$4&amp;" "))&amp;(IF(J365=0,"",J365&amp;" "&amp;$J$4&amp;" "))&amp;IF((ISBLANK(C365)),"","("&amp;C365&amp;")"),"")))&amp;IF((B365=B366)*(K365=K366)*(L365=L366)*(M365=M366),IF(($H$2&lt;&gt;"m")*($H$2&lt;&gt;"Y"), ", ", IF((ISNUMBER(FIND(")",AE365))), ", ", "")),IF((B365=B366)*(K365=K366)*(L365=L366),"; ",". ")))</f>
        <v/>
      </c>
    </row>
    <row r="366" spans="1:34" s="1" customFormat="1" x14ac:dyDescent="0.25">
      <c r="A366" s="3" t="str">
        <f t="shared" si="44"/>
        <v/>
      </c>
      <c r="B366" s="53" t="str">
        <f t="shared" si="48"/>
        <v/>
      </c>
      <c r="C366" s="57"/>
      <c r="D366" s="57"/>
      <c r="E366" s="57"/>
      <c r="F366" s="57"/>
      <c r="G366" s="57"/>
      <c r="H366" s="57"/>
      <c r="I366" s="57"/>
      <c r="J366" s="57"/>
      <c r="K366" s="57"/>
      <c r="L366" s="57"/>
      <c r="M366" s="54"/>
      <c r="N366" s="57"/>
      <c r="O366" s="58"/>
      <c r="P366" s="58"/>
      <c r="Q366" s="58"/>
      <c r="R366" s="58"/>
      <c r="S366" s="54"/>
      <c r="T366" s="57"/>
      <c r="U366" s="57"/>
      <c r="V366" s="57"/>
      <c r="W366" s="57"/>
      <c r="X366" s="147" t="str">
        <f>IF(ISBLANK(D366),"",IF('order-admin-units'!$I$1&lt;&gt;"y", "", IF((K366="")*(ISBLANK(D366)=FALSE), 'order-admin-units'!$B$1+1, VLOOKUP(K366, ordercountry, 2))))</f>
        <v/>
      </c>
      <c r="Y366" s="147" t="str">
        <f>IF(ISBLANK(D366),"",IF('order-admin-units'!$I$1&lt;&gt;"y", "", IF(L366="", 'order-admin-units'!$B$2+1, VLOOKUP(K366&amp;"@"&amp;L366, orderadmin, 2))))</f>
        <v/>
      </c>
      <c r="Z366" s="147" t="str">
        <f t="shared" si="45"/>
        <v/>
      </c>
      <c r="AA366" s="147" t="str">
        <f t="shared" si="46"/>
        <v/>
      </c>
      <c r="AB366" s="147" t="str">
        <f t="shared" si="47"/>
        <v/>
      </c>
      <c r="AC366" s="147" t="str">
        <f t="shared" si="41"/>
        <v/>
      </c>
      <c r="AD366" s="11" t="str">
        <f t="shared" si="42"/>
        <v/>
      </c>
      <c r="AE366" s="11" t="str">
        <f t="array" ref="AE366">IF(ISBLANK(D366),"",IF(OR($H$2="y",$H$2="m"),IF(AA366=AA365,IF(OR(AB366=$AB$4:$AB365)=FALSE,AE365&amp;C366,AE365),"("&amp;C366)&amp;IF(AA366=AA367,IF(OR(AB367=$AB$4:$AB366)=FALSE,", ",""),") "),""))</f>
        <v/>
      </c>
      <c r="AF366" s="11" t="str">
        <f t="shared" si="43"/>
        <v/>
      </c>
      <c r="AG366" s="11" t="str">
        <f t="array" ref="AG366">IF(ISBLANK(D366),"",IF(OR($H$2="y",$H$2="m"),IF(AA366=AA365,IF(OR(AC366=$AC$4:$AC365)=FALSE,AG365&amp;AF366,AG365),"("&amp;AF366)&amp;IF(AA366=AA367,IF(OR(AC367=$AC$4:$AC366)=FALSE,", ",""),") "),""))</f>
        <v/>
      </c>
      <c r="AH366" s="10" t="str">
        <f>IF((ISBLANK(D366)),"",IF(D366=D365,AH365,"")&amp;IF(B365&lt;&gt;B366,((IF(ISBLANK(E366),$D$3&amp;"Non-type material: "&amp;$D$3,$D$3&amp;INDEX('type-categories'!$A$2:$B$100,MATCH(E366,'type-categories'!$A$2:$A$100,0),2)&amp;$D$3))),"")&amp;(IF(K366&lt;&gt;K365,$C$2&amp;K366&amp;$K$3&amp;$C$2&amp;" ",(IF(B366&lt;&gt;B365,$C$2&amp;K366&amp;$K$3&amp;$C$2&amp;" ",""))))&amp;(IF(L366="","",((IF(L366&lt;&gt;L365,$D$2&amp;L366&amp;$L$3&amp;$D$2&amp;" ",IF(B366&lt;&gt;B365,$D$2&amp;L366&amp;$L$3&amp;$D$2&amp;" ",""))))))&amp;(IF(M366="","",((IF(M366&lt;&gt;M365,$E$2&amp;M366&amp;$E$2&amp;","&amp;" ",IF(B366&lt;&gt;B365,$E$2&amp;M366&amp;$E$2&amp;",",""))))))&amp;(IF(N366="","",IF(N366&lt;&gt;N365,N366&amp;", ",IF(B366&lt;&gt;B365,N366&amp;", ",""))))&amp;(IF(ISBLANK(O366),"",(IF(O366&lt;&gt;O365,O366&amp;", ",IF(B366&lt;&gt;B365,O366&amp;", ","")))))&amp;(IF(ISBLANK(P366),"",(IF(P366&lt;&gt;P365,P366&amp;", ",IF(B366&lt;&gt;B365,P366&amp;", ",IF(Z366&lt;&gt;Z365,P366&amp;", ",""))))))&amp;(IF(ISBLANK(Q366),"",(IF(Q366&lt;&gt;Q365,Q366&amp;", ",IF(B366&lt;&gt;B365,Q366&amp;", ",IF(Z366&lt;&gt;Z365,Q366&amp;", ",""))))))&amp;(IF(ISBLANK(R366),"",(IF(R366&lt;&gt;R365,R366&amp;"m, ",IF(B366&lt;&gt;B365,R366&amp;"m, ",IF(Z366&lt;&gt;Z365,R366&amp;"m, ",""))))))&amp;IF(ISBLANK(S366),"",(IF(B366&lt;&gt;B365,S366&amp;", ",IF(S366&lt;&gt;S365,IF((Z366=Z365),"same locality "&amp;S366&amp;", ",S366&amp;", "),""))))&amp;(IF(ISBLANK(T366),"",(IF(T366&lt;&gt;T365,IF(ISBLANK(F$2),T366&amp;", ",T366&amp;" "&amp;F$2&amp;", "),(IF(B366&lt;&gt;B365,IF(ISBLANK(F$2),T366&amp;", ",T366&amp;" "&amp;F$2&amp;", "),(IF(Z366&lt;&gt;Z365,IF(ISBLANK(F$2),T366&amp;", ",T366&amp;" "&amp;F$2&amp;", "),IF((U366&lt;&gt;U365)*($G$2="Y"),"same collector, ","")))))))))&amp;(IF(ISBLANK(U366),"",(IF(U366&lt;&gt;U365,U366&amp;", ",(IF(B366&lt;&gt;B365,U366&amp;", ",IF(Z366&lt;&gt;Z365,U366&amp;", ",(IF(T366&lt;&gt;T365,IF((T366&lt;&gt;T365)*($G$2="Y"),"same date, ", ""),IF((T366=T365)*(U366=U365)*(S366&lt;&gt;S365)*($G$2="Y"),"same collector and date, ", ""))))))))))&amp;(IF(ISBLANK(V366),"",V366&amp;", "))&amp;IF((AA366&lt;&gt;AA367)*($H$2="y"),AD366&amp;AE366,IF((AA366&lt;&gt;AA367)*($H$2="m"),AD366&amp;AG366,IF(($H$2&lt;&gt;"m")*($H$2&lt;&gt;"Y"),(IF(F366=0,"",F366&amp;" "&amp;$F$4&amp;" "))&amp;(IF(G366=0,"",G366&amp;" "&amp;$G$4&amp;" "))&amp;(IF(H366=0,"",H366&amp;" "&amp;H$4&amp;" "))&amp;(IF(I366=0,"",I366&amp;" "&amp;$I$4&amp;" "))&amp;(IF(J366=0,"",J366&amp;" "&amp;$J$4&amp;" "))&amp;IF((ISBLANK(C366)),"","("&amp;C366&amp;")"),"")))&amp;IF((B366=B367)*(K366=K367)*(L366=L367)*(M366=M367),IF(($H$2&lt;&gt;"m")*($H$2&lt;&gt;"Y"), ", ", IF((ISNUMBER(FIND(")",AE366))), ", ", "")),IF((B366=B367)*(K366=K367)*(L366=L367),"; ",". ")))</f>
        <v/>
      </c>
    </row>
    <row r="367" spans="1:34" s="1" customFormat="1" x14ac:dyDescent="0.25">
      <c r="A367" s="3" t="str">
        <f t="shared" si="44"/>
        <v/>
      </c>
      <c r="B367" s="53" t="str">
        <f t="shared" si="48"/>
        <v/>
      </c>
      <c r="C367" s="57"/>
      <c r="D367" s="57"/>
      <c r="E367" s="57"/>
      <c r="F367" s="57"/>
      <c r="G367" s="57"/>
      <c r="H367" s="57"/>
      <c r="I367" s="57"/>
      <c r="J367" s="57"/>
      <c r="K367" s="57"/>
      <c r="L367" s="57"/>
      <c r="M367" s="54"/>
      <c r="N367" s="57"/>
      <c r="O367" s="58"/>
      <c r="P367" s="58"/>
      <c r="Q367" s="58"/>
      <c r="R367" s="58"/>
      <c r="S367" s="54"/>
      <c r="T367" s="57"/>
      <c r="U367" s="57"/>
      <c r="V367" s="57"/>
      <c r="W367" s="57"/>
      <c r="X367" s="147" t="str">
        <f>IF(ISBLANK(D367),"",IF('order-admin-units'!$I$1&lt;&gt;"y", "", IF((K367="")*(ISBLANK(D367)=FALSE), 'order-admin-units'!$B$1+1, VLOOKUP(K367, ordercountry, 2))))</f>
        <v/>
      </c>
      <c r="Y367" s="147" t="str">
        <f>IF(ISBLANK(D367),"",IF('order-admin-units'!$I$1&lt;&gt;"y", "", IF(L367="", 'order-admin-units'!$B$2+1, VLOOKUP(K367&amp;"@"&amp;L367, orderadmin, 2))))</f>
        <v/>
      </c>
      <c r="Z367" s="147" t="str">
        <f t="shared" si="45"/>
        <v/>
      </c>
      <c r="AA367" s="147" t="str">
        <f t="shared" si="46"/>
        <v/>
      </c>
      <c r="AB367" s="147" t="str">
        <f t="shared" si="47"/>
        <v/>
      </c>
      <c r="AC367" s="147" t="str">
        <f t="shared" si="41"/>
        <v/>
      </c>
      <c r="AD367" s="11" t="str">
        <f t="shared" si="42"/>
        <v/>
      </c>
      <c r="AE367" s="11" t="str">
        <f t="array" ref="AE367">IF(ISBLANK(D367),"",IF(OR($H$2="y",$H$2="m"),IF(AA367=AA366,IF(OR(AB367=$AB$4:$AB366)=FALSE,AE366&amp;C367,AE366),"("&amp;C367)&amp;IF(AA367=AA368,IF(OR(AB368=$AB$4:$AB367)=FALSE,", ",""),") "),""))</f>
        <v/>
      </c>
      <c r="AF367" s="11" t="str">
        <f t="shared" si="43"/>
        <v/>
      </c>
      <c r="AG367" s="11" t="str">
        <f t="array" ref="AG367">IF(ISBLANK(D367),"",IF(OR($H$2="y",$H$2="m"),IF(AA367=AA366,IF(OR(AC367=$AC$4:$AC366)=FALSE,AG366&amp;AF367,AG366),"("&amp;AF367)&amp;IF(AA367=AA368,IF(OR(AC368=$AC$4:$AC367)=FALSE,", ",""),") "),""))</f>
        <v/>
      </c>
      <c r="AH367" s="10" t="str">
        <f>IF((ISBLANK(D367)),"",IF(D367=D366,AH366,"")&amp;IF(B366&lt;&gt;B367,((IF(ISBLANK(E367),$D$3&amp;"Non-type material: "&amp;$D$3,$D$3&amp;INDEX('type-categories'!$A$2:$B$100,MATCH(E367,'type-categories'!$A$2:$A$100,0),2)&amp;$D$3))),"")&amp;(IF(K367&lt;&gt;K366,$C$2&amp;K367&amp;$K$3&amp;$C$2&amp;" ",(IF(B367&lt;&gt;B366,$C$2&amp;K367&amp;$K$3&amp;$C$2&amp;" ",""))))&amp;(IF(L367="","",((IF(L367&lt;&gt;L366,$D$2&amp;L367&amp;$L$3&amp;$D$2&amp;" ",IF(B367&lt;&gt;B366,$D$2&amp;L367&amp;$L$3&amp;$D$2&amp;" ",""))))))&amp;(IF(M367="","",((IF(M367&lt;&gt;M366,$E$2&amp;M367&amp;$E$2&amp;","&amp;" ",IF(B367&lt;&gt;B366,$E$2&amp;M367&amp;$E$2&amp;",",""))))))&amp;(IF(N367="","",IF(N367&lt;&gt;N366,N367&amp;", ",IF(B367&lt;&gt;B366,N367&amp;", ",""))))&amp;(IF(ISBLANK(O367),"",(IF(O367&lt;&gt;O366,O367&amp;", ",IF(B367&lt;&gt;B366,O367&amp;", ","")))))&amp;(IF(ISBLANK(P367),"",(IF(P367&lt;&gt;P366,P367&amp;", ",IF(B367&lt;&gt;B366,P367&amp;", ",IF(Z367&lt;&gt;Z366,P367&amp;", ",""))))))&amp;(IF(ISBLANK(Q367),"",(IF(Q367&lt;&gt;Q366,Q367&amp;", ",IF(B367&lt;&gt;B366,Q367&amp;", ",IF(Z367&lt;&gt;Z366,Q367&amp;", ",""))))))&amp;(IF(ISBLANK(R367),"",(IF(R367&lt;&gt;R366,R367&amp;"m, ",IF(B367&lt;&gt;B366,R367&amp;"m, ",IF(Z367&lt;&gt;Z366,R367&amp;"m, ",""))))))&amp;IF(ISBLANK(S367),"",(IF(B367&lt;&gt;B366,S367&amp;", ",IF(S367&lt;&gt;S366,IF((Z367=Z366),"same locality "&amp;S367&amp;", ",S367&amp;", "),""))))&amp;(IF(ISBLANK(T367),"",(IF(T367&lt;&gt;T366,IF(ISBLANK(F$2),T367&amp;", ",T367&amp;" "&amp;F$2&amp;", "),(IF(B367&lt;&gt;B366,IF(ISBLANK(F$2),T367&amp;", ",T367&amp;" "&amp;F$2&amp;", "),(IF(Z367&lt;&gt;Z366,IF(ISBLANK(F$2),T367&amp;", ",T367&amp;" "&amp;F$2&amp;", "),IF((U367&lt;&gt;U366)*($G$2="Y"),"same collector, ","")))))))))&amp;(IF(ISBLANK(U367),"",(IF(U367&lt;&gt;U366,U367&amp;", ",(IF(B367&lt;&gt;B366,U367&amp;", ",IF(Z367&lt;&gt;Z366,U367&amp;", ",(IF(T367&lt;&gt;T366,IF((T367&lt;&gt;T366)*($G$2="Y"),"same date, ", ""),IF((T367=T366)*(U367=U366)*(S367&lt;&gt;S366)*($G$2="Y"),"same collector and date, ", ""))))))))))&amp;(IF(ISBLANK(V367),"",V367&amp;", "))&amp;IF((AA367&lt;&gt;AA368)*($H$2="y"),AD367&amp;AE367,IF((AA367&lt;&gt;AA368)*($H$2="m"),AD367&amp;AG367,IF(($H$2&lt;&gt;"m")*($H$2&lt;&gt;"Y"),(IF(F367=0,"",F367&amp;" "&amp;$F$4&amp;" "))&amp;(IF(G367=0,"",G367&amp;" "&amp;$G$4&amp;" "))&amp;(IF(H367=0,"",H367&amp;" "&amp;H$4&amp;" "))&amp;(IF(I367=0,"",I367&amp;" "&amp;$I$4&amp;" "))&amp;(IF(J367=0,"",J367&amp;" "&amp;$J$4&amp;" "))&amp;IF((ISBLANK(C367)),"","("&amp;C367&amp;")"),"")))&amp;IF((B367=B368)*(K367=K368)*(L367=L368)*(M367=M368),IF(($H$2&lt;&gt;"m")*($H$2&lt;&gt;"Y"), ", ", IF((ISNUMBER(FIND(")",AE367))), ", ", "")),IF((B367=B368)*(K367=K368)*(L367=L368),"; ",". ")))</f>
        <v/>
      </c>
    </row>
    <row r="368" spans="1:34" s="1" customFormat="1" x14ac:dyDescent="0.25">
      <c r="A368" s="3" t="str">
        <f t="shared" si="44"/>
        <v/>
      </c>
      <c r="B368" s="53" t="str">
        <f t="shared" si="48"/>
        <v/>
      </c>
      <c r="C368" s="57"/>
      <c r="D368" s="57"/>
      <c r="E368" s="57"/>
      <c r="F368" s="57"/>
      <c r="G368" s="57"/>
      <c r="H368" s="57"/>
      <c r="I368" s="57"/>
      <c r="J368" s="57"/>
      <c r="K368" s="57"/>
      <c r="L368" s="57"/>
      <c r="M368" s="54"/>
      <c r="N368" s="57"/>
      <c r="O368" s="58"/>
      <c r="P368" s="58"/>
      <c r="Q368" s="58"/>
      <c r="R368" s="58"/>
      <c r="S368" s="54"/>
      <c r="T368" s="57"/>
      <c r="U368" s="57"/>
      <c r="V368" s="57"/>
      <c r="W368" s="57"/>
      <c r="X368" s="147" t="str">
        <f>IF(ISBLANK(D368),"",IF('order-admin-units'!$I$1&lt;&gt;"y", "", IF((K368="")*(ISBLANK(D368)=FALSE), 'order-admin-units'!$B$1+1, VLOOKUP(K368, ordercountry, 2))))</f>
        <v/>
      </c>
      <c r="Y368" s="147" t="str">
        <f>IF(ISBLANK(D368),"",IF('order-admin-units'!$I$1&lt;&gt;"y", "", IF(L368="", 'order-admin-units'!$B$2+1, VLOOKUP(K368&amp;"@"&amp;L368, orderadmin, 2))))</f>
        <v/>
      </c>
      <c r="Z368" s="147" t="str">
        <f t="shared" si="45"/>
        <v/>
      </c>
      <c r="AA368" s="147" t="str">
        <f t="shared" si="46"/>
        <v/>
      </c>
      <c r="AB368" s="147" t="str">
        <f t="shared" si="47"/>
        <v/>
      </c>
      <c r="AC368" s="147" t="str">
        <f t="shared" si="41"/>
        <v/>
      </c>
      <c r="AD368" s="11" t="str">
        <f t="shared" si="42"/>
        <v/>
      </c>
      <c r="AE368" s="11" t="str">
        <f t="array" ref="AE368">IF(ISBLANK(D368),"",IF(OR($H$2="y",$H$2="m"),IF(AA368=AA367,IF(OR(AB368=$AB$4:$AB367)=FALSE,AE367&amp;C368,AE367),"("&amp;C368)&amp;IF(AA368=AA369,IF(OR(AB369=$AB$4:$AB368)=FALSE,", ",""),") "),""))</f>
        <v/>
      </c>
      <c r="AF368" s="11" t="str">
        <f t="shared" si="43"/>
        <v/>
      </c>
      <c r="AG368" s="11" t="str">
        <f t="array" ref="AG368">IF(ISBLANK(D368),"",IF(OR($H$2="y",$H$2="m"),IF(AA368=AA367,IF(OR(AC368=$AC$4:$AC367)=FALSE,AG367&amp;AF368,AG367),"("&amp;AF368)&amp;IF(AA368=AA369,IF(OR(AC369=$AC$4:$AC368)=FALSE,", ",""),") "),""))</f>
        <v/>
      </c>
      <c r="AH368" s="10" t="str">
        <f>IF((ISBLANK(D368)),"",IF(D368=D367,AH367,"")&amp;IF(B367&lt;&gt;B368,((IF(ISBLANK(E368),$D$3&amp;"Non-type material: "&amp;$D$3,$D$3&amp;INDEX('type-categories'!$A$2:$B$100,MATCH(E368,'type-categories'!$A$2:$A$100,0),2)&amp;$D$3))),"")&amp;(IF(K368&lt;&gt;K367,$C$2&amp;K368&amp;$K$3&amp;$C$2&amp;" ",(IF(B368&lt;&gt;B367,$C$2&amp;K368&amp;$K$3&amp;$C$2&amp;" ",""))))&amp;(IF(L368="","",((IF(L368&lt;&gt;L367,$D$2&amp;L368&amp;$L$3&amp;$D$2&amp;" ",IF(B368&lt;&gt;B367,$D$2&amp;L368&amp;$L$3&amp;$D$2&amp;" ",""))))))&amp;(IF(M368="","",((IF(M368&lt;&gt;M367,$E$2&amp;M368&amp;$E$2&amp;","&amp;" ",IF(B368&lt;&gt;B367,$E$2&amp;M368&amp;$E$2&amp;",",""))))))&amp;(IF(N368="","",IF(N368&lt;&gt;N367,N368&amp;", ",IF(B368&lt;&gt;B367,N368&amp;", ",""))))&amp;(IF(ISBLANK(O368),"",(IF(O368&lt;&gt;O367,O368&amp;", ",IF(B368&lt;&gt;B367,O368&amp;", ","")))))&amp;(IF(ISBLANK(P368),"",(IF(P368&lt;&gt;P367,P368&amp;", ",IF(B368&lt;&gt;B367,P368&amp;", ",IF(Z368&lt;&gt;Z367,P368&amp;", ",""))))))&amp;(IF(ISBLANK(Q368),"",(IF(Q368&lt;&gt;Q367,Q368&amp;", ",IF(B368&lt;&gt;B367,Q368&amp;", ",IF(Z368&lt;&gt;Z367,Q368&amp;", ",""))))))&amp;(IF(ISBLANK(R368),"",(IF(R368&lt;&gt;R367,R368&amp;"m, ",IF(B368&lt;&gt;B367,R368&amp;"m, ",IF(Z368&lt;&gt;Z367,R368&amp;"m, ",""))))))&amp;IF(ISBLANK(S368),"",(IF(B368&lt;&gt;B367,S368&amp;", ",IF(S368&lt;&gt;S367,IF((Z368=Z367),"same locality "&amp;S368&amp;", ",S368&amp;", "),""))))&amp;(IF(ISBLANK(T368),"",(IF(T368&lt;&gt;T367,IF(ISBLANK(F$2),T368&amp;", ",T368&amp;" "&amp;F$2&amp;", "),(IF(B368&lt;&gt;B367,IF(ISBLANK(F$2),T368&amp;", ",T368&amp;" "&amp;F$2&amp;", "),(IF(Z368&lt;&gt;Z367,IF(ISBLANK(F$2),T368&amp;", ",T368&amp;" "&amp;F$2&amp;", "),IF((U368&lt;&gt;U367)*($G$2="Y"),"same collector, ","")))))))))&amp;(IF(ISBLANK(U368),"",(IF(U368&lt;&gt;U367,U368&amp;", ",(IF(B368&lt;&gt;B367,U368&amp;", ",IF(Z368&lt;&gt;Z367,U368&amp;", ",(IF(T368&lt;&gt;T367,IF((T368&lt;&gt;T367)*($G$2="Y"),"same date, ", ""),IF((T368=T367)*(U368=U367)*(S368&lt;&gt;S367)*($G$2="Y"),"same collector and date, ", ""))))))))))&amp;(IF(ISBLANK(V368),"",V368&amp;", "))&amp;IF((AA368&lt;&gt;AA369)*($H$2="y"),AD368&amp;AE368,IF((AA368&lt;&gt;AA369)*($H$2="m"),AD368&amp;AG368,IF(($H$2&lt;&gt;"m")*($H$2&lt;&gt;"Y"),(IF(F368=0,"",F368&amp;" "&amp;$F$4&amp;" "))&amp;(IF(G368=0,"",G368&amp;" "&amp;$G$4&amp;" "))&amp;(IF(H368=0,"",H368&amp;" "&amp;H$4&amp;" "))&amp;(IF(I368=0,"",I368&amp;" "&amp;$I$4&amp;" "))&amp;(IF(J368=0,"",J368&amp;" "&amp;$J$4&amp;" "))&amp;IF((ISBLANK(C368)),"","("&amp;C368&amp;")"),"")))&amp;IF((B368=B369)*(K368=K369)*(L368=L369)*(M368=M369),IF(($H$2&lt;&gt;"m")*($H$2&lt;&gt;"Y"), ", ", IF((ISNUMBER(FIND(")",AE368))), ", ", "")),IF((B368=B369)*(K368=K369)*(L368=L369),"; ",". ")))</f>
        <v/>
      </c>
    </row>
    <row r="369" spans="1:34" s="1" customFormat="1" x14ac:dyDescent="0.25">
      <c r="A369" s="3" t="str">
        <f t="shared" si="44"/>
        <v/>
      </c>
      <c r="B369" s="53" t="str">
        <f t="shared" si="48"/>
        <v/>
      </c>
      <c r="C369" s="57"/>
      <c r="D369" s="57"/>
      <c r="E369" s="57"/>
      <c r="F369" s="57"/>
      <c r="G369" s="57"/>
      <c r="H369" s="57"/>
      <c r="I369" s="57"/>
      <c r="J369" s="57"/>
      <c r="K369" s="57"/>
      <c r="L369" s="57"/>
      <c r="M369" s="54"/>
      <c r="N369" s="57"/>
      <c r="O369" s="58"/>
      <c r="P369" s="58"/>
      <c r="Q369" s="58"/>
      <c r="R369" s="58"/>
      <c r="S369" s="54"/>
      <c r="T369" s="57"/>
      <c r="U369" s="57"/>
      <c r="V369" s="57"/>
      <c r="W369" s="57"/>
      <c r="X369" s="147" t="str">
        <f>IF(ISBLANK(D369),"",IF('order-admin-units'!$I$1&lt;&gt;"y", "", IF((K369="")*(ISBLANK(D369)=FALSE), 'order-admin-units'!$B$1+1, VLOOKUP(K369, ordercountry, 2))))</f>
        <v/>
      </c>
      <c r="Y369" s="147" t="str">
        <f>IF(ISBLANK(D369),"",IF('order-admin-units'!$I$1&lt;&gt;"y", "", IF(L369="", 'order-admin-units'!$B$2+1, VLOOKUP(K369&amp;"@"&amp;L369, orderadmin, 2))))</f>
        <v/>
      </c>
      <c r="Z369" s="147" t="str">
        <f t="shared" si="45"/>
        <v/>
      </c>
      <c r="AA369" s="147" t="str">
        <f t="shared" si="46"/>
        <v/>
      </c>
      <c r="AB369" s="147" t="str">
        <f t="shared" si="47"/>
        <v/>
      </c>
      <c r="AC369" s="147" t="str">
        <f t="shared" si="41"/>
        <v/>
      </c>
      <c r="AD369" s="11" t="str">
        <f t="shared" si="42"/>
        <v/>
      </c>
      <c r="AE369" s="11" t="str">
        <f t="array" ref="AE369">IF(ISBLANK(D369),"",IF(OR($H$2="y",$H$2="m"),IF(AA369=AA368,IF(OR(AB369=$AB$4:$AB368)=FALSE,AE368&amp;C369,AE368),"("&amp;C369)&amp;IF(AA369=AA370,IF(OR(AB370=$AB$4:$AB369)=FALSE,", ",""),") "),""))</f>
        <v/>
      </c>
      <c r="AF369" s="11" t="str">
        <f t="shared" si="43"/>
        <v/>
      </c>
      <c r="AG369" s="11" t="str">
        <f t="array" ref="AG369">IF(ISBLANK(D369),"",IF(OR($H$2="y",$H$2="m"),IF(AA369=AA368,IF(OR(AC369=$AC$4:$AC368)=FALSE,AG368&amp;AF369,AG368),"("&amp;AF369)&amp;IF(AA369=AA370,IF(OR(AC370=$AC$4:$AC369)=FALSE,", ",""),") "),""))</f>
        <v/>
      </c>
      <c r="AH369" s="10" t="str">
        <f>IF((ISBLANK(D369)),"",IF(D369=D368,AH368,"")&amp;IF(B368&lt;&gt;B369,((IF(ISBLANK(E369),$D$3&amp;"Non-type material: "&amp;$D$3,$D$3&amp;INDEX('type-categories'!$A$2:$B$100,MATCH(E369,'type-categories'!$A$2:$A$100,0),2)&amp;$D$3))),"")&amp;(IF(K369&lt;&gt;K368,$C$2&amp;K369&amp;$K$3&amp;$C$2&amp;" ",(IF(B369&lt;&gt;B368,$C$2&amp;K369&amp;$K$3&amp;$C$2&amp;" ",""))))&amp;(IF(L369="","",((IF(L369&lt;&gt;L368,$D$2&amp;L369&amp;$L$3&amp;$D$2&amp;" ",IF(B369&lt;&gt;B368,$D$2&amp;L369&amp;$L$3&amp;$D$2&amp;" ",""))))))&amp;(IF(M369="","",((IF(M369&lt;&gt;M368,$E$2&amp;M369&amp;$E$2&amp;","&amp;" ",IF(B369&lt;&gt;B368,$E$2&amp;M369&amp;$E$2&amp;",",""))))))&amp;(IF(N369="","",IF(N369&lt;&gt;N368,N369&amp;", ",IF(B369&lt;&gt;B368,N369&amp;", ",""))))&amp;(IF(ISBLANK(O369),"",(IF(O369&lt;&gt;O368,O369&amp;", ",IF(B369&lt;&gt;B368,O369&amp;", ","")))))&amp;(IF(ISBLANK(P369),"",(IF(P369&lt;&gt;P368,P369&amp;", ",IF(B369&lt;&gt;B368,P369&amp;", ",IF(Z369&lt;&gt;Z368,P369&amp;", ",""))))))&amp;(IF(ISBLANK(Q369),"",(IF(Q369&lt;&gt;Q368,Q369&amp;", ",IF(B369&lt;&gt;B368,Q369&amp;", ",IF(Z369&lt;&gt;Z368,Q369&amp;", ",""))))))&amp;(IF(ISBLANK(R369),"",(IF(R369&lt;&gt;R368,R369&amp;"m, ",IF(B369&lt;&gt;B368,R369&amp;"m, ",IF(Z369&lt;&gt;Z368,R369&amp;"m, ",""))))))&amp;IF(ISBLANK(S369),"",(IF(B369&lt;&gt;B368,S369&amp;", ",IF(S369&lt;&gt;S368,IF((Z369=Z368),"same locality "&amp;S369&amp;", ",S369&amp;", "),""))))&amp;(IF(ISBLANK(T369),"",(IF(T369&lt;&gt;T368,IF(ISBLANK(F$2),T369&amp;", ",T369&amp;" "&amp;F$2&amp;", "),(IF(B369&lt;&gt;B368,IF(ISBLANK(F$2),T369&amp;", ",T369&amp;" "&amp;F$2&amp;", "),(IF(Z369&lt;&gt;Z368,IF(ISBLANK(F$2),T369&amp;", ",T369&amp;" "&amp;F$2&amp;", "),IF((U369&lt;&gt;U368)*($G$2="Y"),"same collector, ","")))))))))&amp;(IF(ISBLANK(U369),"",(IF(U369&lt;&gt;U368,U369&amp;", ",(IF(B369&lt;&gt;B368,U369&amp;", ",IF(Z369&lt;&gt;Z368,U369&amp;", ",(IF(T369&lt;&gt;T368,IF((T369&lt;&gt;T368)*($G$2="Y"),"same date, ", ""),IF((T369=T368)*(U369=U368)*(S369&lt;&gt;S368)*($G$2="Y"),"same collector and date, ", ""))))))))))&amp;(IF(ISBLANK(V369),"",V369&amp;", "))&amp;IF((AA369&lt;&gt;AA370)*($H$2="y"),AD369&amp;AE369,IF((AA369&lt;&gt;AA370)*($H$2="m"),AD369&amp;AG369,IF(($H$2&lt;&gt;"m")*($H$2&lt;&gt;"Y"),(IF(F369=0,"",F369&amp;" "&amp;$F$4&amp;" "))&amp;(IF(G369=0,"",G369&amp;" "&amp;$G$4&amp;" "))&amp;(IF(H369=0,"",H369&amp;" "&amp;H$4&amp;" "))&amp;(IF(I369=0,"",I369&amp;" "&amp;$I$4&amp;" "))&amp;(IF(J369=0,"",J369&amp;" "&amp;$J$4&amp;" "))&amp;IF((ISBLANK(C369)),"","("&amp;C369&amp;")"),"")))&amp;IF((B369=B370)*(K369=K370)*(L369=L370)*(M369=M370),IF(($H$2&lt;&gt;"m")*($H$2&lt;&gt;"Y"), ", ", IF((ISNUMBER(FIND(")",AE369))), ", ", "")),IF((B369=B370)*(K369=K370)*(L369=L370),"; ",". ")))</f>
        <v/>
      </c>
    </row>
    <row r="370" spans="1:34" s="1" customFormat="1" x14ac:dyDescent="0.25">
      <c r="A370" s="3" t="str">
        <f t="shared" si="44"/>
        <v/>
      </c>
      <c r="B370" s="53" t="str">
        <f t="shared" si="48"/>
        <v/>
      </c>
      <c r="C370" s="57"/>
      <c r="D370" s="57"/>
      <c r="E370" s="57"/>
      <c r="F370" s="57"/>
      <c r="G370" s="57"/>
      <c r="H370" s="57"/>
      <c r="I370" s="57"/>
      <c r="J370" s="57"/>
      <c r="K370" s="57"/>
      <c r="L370" s="57"/>
      <c r="M370" s="54"/>
      <c r="N370" s="57"/>
      <c r="O370" s="58"/>
      <c r="P370" s="58"/>
      <c r="Q370" s="58"/>
      <c r="R370" s="58"/>
      <c r="S370" s="54"/>
      <c r="T370" s="57"/>
      <c r="U370" s="57"/>
      <c r="V370" s="57"/>
      <c r="W370" s="57"/>
      <c r="X370" s="147" t="str">
        <f>IF(ISBLANK(D370),"",IF('order-admin-units'!$I$1&lt;&gt;"y", "", IF((K370="")*(ISBLANK(D370)=FALSE), 'order-admin-units'!$B$1+1, VLOOKUP(K370, ordercountry, 2))))</f>
        <v/>
      </c>
      <c r="Y370" s="147" t="str">
        <f>IF(ISBLANK(D370),"",IF('order-admin-units'!$I$1&lt;&gt;"y", "", IF(L370="", 'order-admin-units'!$B$2+1, VLOOKUP(K370&amp;"@"&amp;L370, orderadmin, 2))))</f>
        <v/>
      </c>
      <c r="Z370" s="147" t="str">
        <f t="shared" si="45"/>
        <v/>
      </c>
      <c r="AA370" s="147" t="str">
        <f t="shared" si="46"/>
        <v/>
      </c>
      <c r="AB370" s="147" t="str">
        <f t="shared" si="47"/>
        <v/>
      </c>
      <c r="AC370" s="147" t="str">
        <f t="shared" si="41"/>
        <v/>
      </c>
      <c r="AD370" s="11" t="str">
        <f t="shared" si="42"/>
        <v/>
      </c>
      <c r="AE370" s="11" t="str">
        <f t="array" ref="AE370">IF(ISBLANK(D370),"",IF(OR($H$2="y",$H$2="m"),IF(AA370=AA369,IF(OR(AB370=$AB$4:$AB369)=FALSE,AE369&amp;C370,AE369),"("&amp;C370)&amp;IF(AA370=AA371,IF(OR(AB371=$AB$4:$AB370)=FALSE,", ",""),") "),""))</f>
        <v/>
      </c>
      <c r="AF370" s="11" t="str">
        <f t="shared" si="43"/>
        <v/>
      </c>
      <c r="AG370" s="11" t="str">
        <f t="array" ref="AG370">IF(ISBLANK(D370),"",IF(OR($H$2="y",$H$2="m"),IF(AA370=AA369,IF(OR(AC370=$AC$4:$AC369)=FALSE,AG369&amp;AF370,AG369),"("&amp;AF370)&amp;IF(AA370=AA371,IF(OR(AC371=$AC$4:$AC370)=FALSE,", ",""),") "),""))</f>
        <v/>
      </c>
      <c r="AH370" s="10" t="str">
        <f>IF((ISBLANK(D370)),"",IF(D370=D369,AH369,"")&amp;IF(B369&lt;&gt;B370,((IF(ISBLANK(E370),$D$3&amp;"Non-type material: "&amp;$D$3,$D$3&amp;INDEX('type-categories'!$A$2:$B$100,MATCH(E370,'type-categories'!$A$2:$A$100,0),2)&amp;$D$3))),"")&amp;(IF(K370&lt;&gt;K369,$C$2&amp;K370&amp;$K$3&amp;$C$2&amp;" ",(IF(B370&lt;&gt;B369,$C$2&amp;K370&amp;$K$3&amp;$C$2&amp;" ",""))))&amp;(IF(L370="","",((IF(L370&lt;&gt;L369,$D$2&amp;L370&amp;$L$3&amp;$D$2&amp;" ",IF(B370&lt;&gt;B369,$D$2&amp;L370&amp;$L$3&amp;$D$2&amp;" ",""))))))&amp;(IF(M370="","",((IF(M370&lt;&gt;M369,$E$2&amp;M370&amp;$E$2&amp;","&amp;" ",IF(B370&lt;&gt;B369,$E$2&amp;M370&amp;$E$2&amp;",",""))))))&amp;(IF(N370="","",IF(N370&lt;&gt;N369,N370&amp;", ",IF(B370&lt;&gt;B369,N370&amp;", ",""))))&amp;(IF(ISBLANK(O370),"",(IF(O370&lt;&gt;O369,O370&amp;", ",IF(B370&lt;&gt;B369,O370&amp;", ","")))))&amp;(IF(ISBLANK(P370),"",(IF(P370&lt;&gt;P369,P370&amp;", ",IF(B370&lt;&gt;B369,P370&amp;", ",IF(Z370&lt;&gt;Z369,P370&amp;", ",""))))))&amp;(IF(ISBLANK(Q370),"",(IF(Q370&lt;&gt;Q369,Q370&amp;", ",IF(B370&lt;&gt;B369,Q370&amp;", ",IF(Z370&lt;&gt;Z369,Q370&amp;", ",""))))))&amp;(IF(ISBLANK(R370),"",(IF(R370&lt;&gt;R369,R370&amp;"m, ",IF(B370&lt;&gt;B369,R370&amp;"m, ",IF(Z370&lt;&gt;Z369,R370&amp;"m, ",""))))))&amp;IF(ISBLANK(S370),"",(IF(B370&lt;&gt;B369,S370&amp;", ",IF(S370&lt;&gt;S369,IF((Z370=Z369),"same locality "&amp;S370&amp;", ",S370&amp;", "),""))))&amp;(IF(ISBLANK(T370),"",(IF(T370&lt;&gt;T369,IF(ISBLANK(F$2),T370&amp;", ",T370&amp;" "&amp;F$2&amp;", "),(IF(B370&lt;&gt;B369,IF(ISBLANK(F$2),T370&amp;", ",T370&amp;" "&amp;F$2&amp;", "),(IF(Z370&lt;&gt;Z369,IF(ISBLANK(F$2),T370&amp;", ",T370&amp;" "&amp;F$2&amp;", "),IF((U370&lt;&gt;U369)*($G$2="Y"),"same collector, ","")))))))))&amp;(IF(ISBLANK(U370),"",(IF(U370&lt;&gt;U369,U370&amp;", ",(IF(B370&lt;&gt;B369,U370&amp;", ",IF(Z370&lt;&gt;Z369,U370&amp;", ",(IF(T370&lt;&gt;T369,IF((T370&lt;&gt;T369)*($G$2="Y"),"same date, ", ""),IF((T370=T369)*(U370=U369)*(S370&lt;&gt;S369)*($G$2="Y"),"same collector and date, ", ""))))))))))&amp;(IF(ISBLANK(V370),"",V370&amp;", "))&amp;IF((AA370&lt;&gt;AA371)*($H$2="y"),AD370&amp;AE370,IF((AA370&lt;&gt;AA371)*($H$2="m"),AD370&amp;AG370,IF(($H$2&lt;&gt;"m")*($H$2&lt;&gt;"Y"),(IF(F370=0,"",F370&amp;" "&amp;$F$4&amp;" "))&amp;(IF(G370=0,"",G370&amp;" "&amp;$G$4&amp;" "))&amp;(IF(H370=0,"",H370&amp;" "&amp;H$4&amp;" "))&amp;(IF(I370=0,"",I370&amp;" "&amp;$I$4&amp;" "))&amp;(IF(J370=0,"",J370&amp;" "&amp;$J$4&amp;" "))&amp;IF((ISBLANK(C370)),"","("&amp;C370&amp;")"),"")))&amp;IF((B370=B371)*(K370=K371)*(L370=L371)*(M370=M371),IF(($H$2&lt;&gt;"m")*($H$2&lt;&gt;"Y"), ", ", IF((ISNUMBER(FIND(")",AE370))), ", ", "")),IF((B370=B371)*(K370=K371)*(L370=L371),"; ",". ")))</f>
        <v/>
      </c>
    </row>
    <row r="371" spans="1:34" s="1" customFormat="1" x14ac:dyDescent="0.25">
      <c r="A371" s="3" t="str">
        <f t="shared" si="44"/>
        <v/>
      </c>
      <c r="B371" s="53" t="str">
        <f t="shared" si="48"/>
        <v/>
      </c>
      <c r="C371" s="57"/>
      <c r="D371" s="57"/>
      <c r="E371" s="57"/>
      <c r="F371" s="57"/>
      <c r="G371" s="57"/>
      <c r="H371" s="57"/>
      <c r="I371" s="57"/>
      <c r="J371" s="57"/>
      <c r="K371" s="57"/>
      <c r="L371" s="57"/>
      <c r="M371" s="54"/>
      <c r="N371" s="57"/>
      <c r="O371" s="58"/>
      <c r="P371" s="58"/>
      <c r="Q371" s="58"/>
      <c r="R371" s="58"/>
      <c r="S371" s="54"/>
      <c r="T371" s="57"/>
      <c r="U371" s="57"/>
      <c r="V371" s="57"/>
      <c r="W371" s="57"/>
      <c r="X371" s="147" t="str">
        <f>IF(ISBLANK(D371),"",IF('order-admin-units'!$I$1&lt;&gt;"y", "", IF((K371="")*(ISBLANK(D371)=FALSE), 'order-admin-units'!$B$1+1, VLOOKUP(K371, ordercountry, 2))))</f>
        <v/>
      </c>
      <c r="Y371" s="147" t="str">
        <f>IF(ISBLANK(D371),"",IF('order-admin-units'!$I$1&lt;&gt;"y", "", IF(L371="", 'order-admin-units'!$B$2+1, VLOOKUP(K371&amp;"@"&amp;L371, orderadmin, 2))))</f>
        <v/>
      </c>
      <c r="Z371" s="147" t="str">
        <f t="shared" si="45"/>
        <v/>
      </c>
      <c r="AA371" s="147" t="str">
        <f t="shared" si="46"/>
        <v/>
      </c>
      <c r="AB371" s="147" t="str">
        <f t="shared" si="47"/>
        <v/>
      </c>
      <c r="AC371" s="147" t="str">
        <f t="shared" si="41"/>
        <v/>
      </c>
      <c r="AD371" s="11" t="str">
        <f t="shared" si="42"/>
        <v/>
      </c>
      <c r="AE371" s="11" t="str">
        <f t="array" ref="AE371">IF(ISBLANK(D371),"",IF(OR($H$2="y",$H$2="m"),IF(AA371=AA370,IF(OR(AB371=$AB$4:$AB370)=FALSE,AE370&amp;C371,AE370),"("&amp;C371)&amp;IF(AA371=AA372,IF(OR(AB372=$AB$4:$AB371)=FALSE,", ",""),") "),""))</f>
        <v/>
      </c>
      <c r="AF371" s="11" t="str">
        <f t="shared" si="43"/>
        <v/>
      </c>
      <c r="AG371" s="11" t="str">
        <f t="array" ref="AG371">IF(ISBLANK(D371),"",IF(OR($H$2="y",$H$2="m"),IF(AA371=AA370,IF(OR(AC371=$AC$4:$AC370)=FALSE,AG370&amp;AF371,AG370),"("&amp;AF371)&amp;IF(AA371=AA372,IF(OR(AC372=$AC$4:$AC371)=FALSE,", ",""),") "),""))</f>
        <v/>
      </c>
      <c r="AH371" s="10" t="str">
        <f>IF((ISBLANK(D371)),"",IF(D371=D370,AH370,"")&amp;IF(B370&lt;&gt;B371,((IF(ISBLANK(E371),$D$3&amp;"Non-type material: "&amp;$D$3,$D$3&amp;INDEX('type-categories'!$A$2:$B$100,MATCH(E371,'type-categories'!$A$2:$A$100,0),2)&amp;$D$3))),"")&amp;(IF(K371&lt;&gt;K370,$C$2&amp;K371&amp;$K$3&amp;$C$2&amp;" ",(IF(B371&lt;&gt;B370,$C$2&amp;K371&amp;$K$3&amp;$C$2&amp;" ",""))))&amp;(IF(L371="","",((IF(L371&lt;&gt;L370,$D$2&amp;L371&amp;$L$3&amp;$D$2&amp;" ",IF(B371&lt;&gt;B370,$D$2&amp;L371&amp;$L$3&amp;$D$2&amp;" ",""))))))&amp;(IF(M371="","",((IF(M371&lt;&gt;M370,$E$2&amp;M371&amp;$E$2&amp;","&amp;" ",IF(B371&lt;&gt;B370,$E$2&amp;M371&amp;$E$2&amp;",",""))))))&amp;(IF(N371="","",IF(N371&lt;&gt;N370,N371&amp;", ",IF(B371&lt;&gt;B370,N371&amp;", ",""))))&amp;(IF(ISBLANK(O371),"",(IF(O371&lt;&gt;O370,O371&amp;", ",IF(B371&lt;&gt;B370,O371&amp;", ","")))))&amp;(IF(ISBLANK(P371),"",(IF(P371&lt;&gt;P370,P371&amp;", ",IF(B371&lt;&gt;B370,P371&amp;", ",IF(Z371&lt;&gt;Z370,P371&amp;", ",""))))))&amp;(IF(ISBLANK(Q371),"",(IF(Q371&lt;&gt;Q370,Q371&amp;", ",IF(B371&lt;&gt;B370,Q371&amp;", ",IF(Z371&lt;&gt;Z370,Q371&amp;", ",""))))))&amp;(IF(ISBLANK(R371),"",(IF(R371&lt;&gt;R370,R371&amp;"m, ",IF(B371&lt;&gt;B370,R371&amp;"m, ",IF(Z371&lt;&gt;Z370,R371&amp;"m, ",""))))))&amp;IF(ISBLANK(S371),"",(IF(B371&lt;&gt;B370,S371&amp;", ",IF(S371&lt;&gt;S370,IF((Z371=Z370),"same locality "&amp;S371&amp;", ",S371&amp;", "),""))))&amp;(IF(ISBLANK(T371),"",(IF(T371&lt;&gt;T370,IF(ISBLANK(F$2),T371&amp;", ",T371&amp;" "&amp;F$2&amp;", "),(IF(B371&lt;&gt;B370,IF(ISBLANK(F$2),T371&amp;", ",T371&amp;" "&amp;F$2&amp;", "),(IF(Z371&lt;&gt;Z370,IF(ISBLANK(F$2),T371&amp;", ",T371&amp;" "&amp;F$2&amp;", "),IF((U371&lt;&gt;U370)*($G$2="Y"),"same collector, ","")))))))))&amp;(IF(ISBLANK(U371),"",(IF(U371&lt;&gt;U370,U371&amp;", ",(IF(B371&lt;&gt;B370,U371&amp;", ",IF(Z371&lt;&gt;Z370,U371&amp;", ",(IF(T371&lt;&gt;T370,IF((T371&lt;&gt;T370)*($G$2="Y"),"same date, ", ""),IF((T371=T370)*(U371=U370)*(S371&lt;&gt;S370)*($G$2="Y"),"same collector and date, ", ""))))))))))&amp;(IF(ISBLANK(V371),"",V371&amp;", "))&amp;IF((AA371&lt;&gt;AA372)*($H$2="y"),AD371&amp;AE371,IF((AA371&lt;&gt;AA372)*($H$2="m"),AD371&amp;AG371,IF(($H$2&lt;&gt;"m")*($H$2&lt;&gt;"Y"),(IF(F371=0,"",F371&amp;" "&amp;$F$4&amp;" "))&amp;(IF(G371=0,"",G371&amp;" "&amp;$G$4&amp;" "))&amp;(IF(H371=0,"",H371&amp;" "&amp;H$4&amp;" "))&amp;(IF(I371=0,"",I371&amp;" "&amp;$I$4&amp;" "))&amp;(IF(J371=0,"",J371&amp;" "&amp;$J$4&amp;" "))&amp;IF((ISBLANK(C371)),"","("&amp;C371&amp;")"),"")))&amp;IF((B371=B372)*(K371=K372)*(L371=L372)*(M371=M372),IF(($H$2&lt;&gt;"m")*($H$2&lt;&gt;"Y"), ", ", IF((ISNUMBER(FIND(")",AE371))), ", ", "")),IF((B371=B372)*(K371=K372)*(L371=L372),"; ",". ")))</f>
        <v/>
      </c>
    </row>
    <row r="372" spans="1:34" s="1" customFormat="1" x14ac:dyDescent="0.25">
      <c r="A372" s="3" t="str">
        <f t="shared" si="44"/>
        <v/>
      </c>
      <c r="B372" s="53" t="str">
        <f t="shared" si="48"/>
        <v/>
      </c>
      <c r="C372" s="54"/>
      <c r="D372" s="55"/>
      <c r="E372" s="55"/>
      <c r="F372" s="54"/>
      <c r="G372" s="54"/>
      <c r="H372" s="54"/>
      <c r="I372" s="54"/>
      <c r="J372" s="54"/>
      <c r="K372" s="54"/>
      <c r="L372" s="54"/>
      <c r="M372" s="54"/>
      <c r="N372" s="54"/>
      <c r="O372" s="54"/>
      <c r="P372" s="54"/>
      <c r="Q372" s="54"/>
      <c r="R372" s="54"/>
      <c r="S372" s="54"/>
      <c r="T372" s="54"/>
      <c r="U372" s="54"/>
      <c r="V372" s="56"/>
      <c r="W372" s="56"/>
      <c r="X372" s="147" t="str">
        <f>IF(ISBLANK(D372),"",IF('order-admin-units'!$I$1&lt;&gt;"y", "", IF((K372="")*(ISBLANK(D372)=FALSE), 'order-admin-units'!$B$1+1, VLOOKUP(K372, ordercountry, 2))))</f>
        <v/>
      </c>
      <c r="Y372" s="147" t="str">
        <f>IF(ISBLANK(D372),"",IF('order-admin-units'!$I$1&lt;&gt;"y", "", IF(L372="", 'order-admin-units'!$B$2+1, VLOOKUP(K372&amp;"@"&amp;L372, orderadmin, 2))))</f>
        <v/>
      </c>
      <c r="Z372" s="147" t="str">
        <f t="shared" si="45"/>
        <v/>
      </c>
      <c r="AA372" s="147" t="str">
        <f t="shared" si="46"/>
        <v/>
      </c>
      <c r="AB372" s="147" t="str">
        <f t="shared" si="47"/>
        <v/>
      </c>
      <c r="AC372" s="147" t="str">
        <f t="shared" si="41"/>
        <v/>
      </c>
      <c r="AD372" s="11" t="str">
        <f t="shared" si="42"/>
        <v/>
      </c>
      <c r="AE372" s="11" t="str">
        <f t="array" ref="AE372">IF(ISBLANK(D372),"",IF(OR($H$2="y",$H$2="m"),IF(AA372=AA371,IF(OR(AB372=$AB$4:$AB371)=FALSE,AE371&amp;C372,AE371),"("&amp;C372)&amp;IF(AA372=AA373,IF(OR(AB373=$AB$4:$AB372)=FALSE,", ",""),") "),""))</f>
        <v/>
      </c>
      <c r="AF372" s="11" t="str">
        <f t="shared" si="43"/>
        <v/>
      </c>
      <c r="AG372" s="11" t="str">
        <f t="array" ref="AG372">IF(ISBLANK(D372),"",IF(OR($H$2="y",$H$2="m"),IF(AA372=AA371,IF(OR(AC372=$AC$4:$AC371)=FALSE,AG371&amp;AF372,AG371),"("&amp;AF372)&amp;IF(AA372=AA373,IF(OR(AC373=$AC$4:$AC372)=FALSE,", ",""),") "),""))</f>
        <v/>
      </c>
      <c r="AH372" s="10" t="str">
        <f>IF((ISBLANK(D372)),"",IF(D372=D371,AH371,"")&amp;IF(B371&lt;&gt;B372,((IF(ISBLANK(E372),$D$3&amp;"Non-type material: "&amp;$D$3,$D$3&amp;INDEX('type-categories'!$A$2:$B$100,MATCH(E372,'type-categories'!$A$2:$A$100,0),2)&amp;$D$3))),"")&amp;(IF(K372&lt;&gt;K371,$C$2&amp;K372&amp;$K$3&amp;$C$2&amp;" ",(IF(B372&lt;&gt;B371,$C$2&amp;K372&amp;$K$3&amp;$C$2&amp;" ",""))))&amp;(IF(L372="","",((IF(L372&lt;&gt;L371,$D$2&amp;L372&amp;$L$3&amp;$D$2&amp;" ",IF(B372&lt;&gt;B371,$D$2&amp;L372&amp;$L$3&amp;$D$2&amp;" ",""))))))&amp;(IF(M372="","",((IF(M372&lt;&gt;M371,$E$2&amp;M372&amp;$E$2&amp;","&amp;" ",IF(B372&lt;&gt;B371,$E$2&amp;M372&amp;$E$2&amp;",",""))))))&amp;(IF(N372="","",IF(N372&lt;&gt;N371,N372&amp;", ",IF(B372&lt;&gt;B371,N372&amp;", ",""))))&amp;(IF(ISBLANK(O372),"",(IF(O372&lt;&gt;O371,O372&amp;", ",IF(B372&lt;&gt;B371,O372&amp;", ","")))))&amp;(IF(ISBLANK(P372),"",(IF(P372&lt;&gt;P371,P372&amp;", ",IF(B372&lt;&gt;B371,P372&amp;", ",IF(Z372&lt;&gt;Z371,P372&amp;", ",""))))))&amp;(IF(ISBLANK(Q372),"",(IF(Q372&lt;&gt;Q371,Q372&amp;", ",IF(B372&lt;&gt;B371,Q372&amp;", ",IF(Z372&lt;&gt;Z371,Q372&amp;", ",""))))))&amp;(IF(ISBLANK(R372),"",(IF(R372&lt;&gt;R371,R372&amp;"m, ",IF(B372&lt;&gt;B371,R372&amp;"m, ",IF(Z372&lt;&gt;Z371,R372&amp;"m, ",""))))))&amp;IF(ISBLANK(S372),"",(IF(B372&lt;&gt;B371,S372&amp;", ",IF(S372&lt;&gt;S371,IF((Z372=Z371),"same locality "&amp;S372&amp;", ",S372&amp;", "),""))))&amp;(IF(ISBLANK(T372),"",(IF(T372&lt;&gt;T371,IF(ISBLANK(F$2),T372&amp;", ",T372&amp;" "&amp;F$2&amp;", "),(IF(B372&lt;&gt;B371,IF(ISBLANK(F$2),T372&amp;", ",T372&amp;" "&amp;F$2&amp;", "),(IF(Z372&lt;&gt;Z371,IF(ISBLANK(F$2),T372&amp;", ",T372&amp;" "&amp;F$2&amp;", "),IF((U372&lt;&gt;U371)*($G$2="Y"),"same collector, ","")))))))))&amp;(IF(ISBLANK(U372),"",(IF(U372&lt;&gt;U371,U372&amp;", ",(IF(B372&lt;&gt;B371,U372&amp;", ",IF(Z372&lt;&gt;Z371,U372&amp;", ",(IF(T372&lt;&gt;T371,IF((T372&lt;&gt;T371)*($G$2="Y"),"same date, ", ""),IF((T372=T371)*(U372=U371)*(S372&lt;&gt;S371)*($G$2="Y"),"same collector and date, ", ""))))))))))&amp;(IF(ISBLANK(V372),"",V372&amp;", "))&amp;IF((AA372&lt;&gt;AA373)*($H$2="y"),AD372&amp;AE372,IF((AA372&lt;&gt;AA373)*($H$2="m"),AD372&amp;AG372,IF(($H$2&lt;&gt;"m")*($H$2&lt;&gt;"Y"),(IF(F372=0,"",F372&amp;" "&amp;$F$4&amp;" "))&amp;(IF(G372=0,"",G372&amp;" "&amp;$G$4&amp;" "))&amp;(IF(H372=0,"",H372&amp;" "&amp;H$4&amp;" "))&amp;(IF(I372=0,"",I372&amp;" "&amp;$I$4&amp;" "))&amp;(IF(J372=0,"",J372&amp;" "&amp;$J$4&amp;" "))&amp;IF((ISBLANK(C372)),"","("&amp;C372&amp;")"),"")))&amp;IF((B372=B373)*(K372=K373)*(L372=L373)*(M372=M373),IF(($H$2&lt;&gt;"m")*($H$2&lt;&gt;"Y"), ", ", IF((ISNUMBER(FIND(")",AE372))), ", ", "")),IF((B372=B373)*(K372=K373)*(L372=L373),"; ",". ")))</f>
        <v/>
      </c>
    </row>
    <row r="373" spans="1:34" s="1" customFormat="1" x14ac:dyDescent="0.25">
      <c r="A373" s="3" t="str">
        <f t="shared" si="44"/>
        <v/>
      </c>
      <c r="B373" s="53" t="str">
        <f t="shared" si="48"/>
        <v/>
      </c>
      <c r="C373" s="57"/>
      <c r="D373" s="57"/>
      <c r="E373" s="57"/>
      <c r="F373" s="57"/>
      <c r="G373" s="57"/>
      <c r="H373" s="57"/>
      <c r="I373" s="57"/>
      <c r="J373" s="57"/>
      <c r="K373" s="57"/>
      <c r="L373" s="57"/>
      <c r="M373" s="54"/>
      <c r="N373" s="57"/>
      <c r="O373" s="58"/>
      <c r="P373" s="58"/>
      <c r="Q373" s="58"/>
      <c r="R373" s="58"/>
      <c r="S373" s="54"/>
      <c r="T373" s="57"/>
      <c r="U373" s="57"/>
      <c r="V373" s="57"/>
      <c r="W373" s="57"/>
      <c r="X373" s="147" t="str">
        <f>IF(ISBLANK(D373),"",IF('order-admin-units'!$I$1&lt;&gt;"y", "", IF((K373="")*(ISBLANK(D373)=FALSE), 'order-admin-units'!$B$1+1, VLOOKUP(K373, ordercountry, 2))))</f>
        <v/>
      </c>
      <c r="Y373" s="147" t="str">
        <f>IF(ISBLANK(D373),"",IF('order-admin-units'!$I$1&lt;&gt;"y", "", IF(L373="", 'order-admin-units'!$B$2+1, VLOOKUP(K373&amp;"@"&amp;L373, orderadmin, 2))))</f>
        <v/>
      </c>
      <c r="Z373" s="147" t="str">
        <f t="shared" si="45"/>
        <v/>
      </c>
      <c r="AA373" s="147" t="str">
        <f t="shared" si="46"/>
        <v/>
      </c>
      <c r="AB373" s="147" t="str">
        <f t="shared" si="47"/>
        <v/>
      </c>
      <c r="AC373" s="147" t="str">
        <f t="shared" si="41"/>
        <v/>
      </c>
      <c r="AD373" s="11" t="str">
        <f t="shared" si="42"/>
        <v/>
      </c>
      <c r="AE373" s="11" t="str">
        <f t="array" ref="AE373">IF(ISBLANK(D373),"",IF(OR($H$2="y",$H$2="m"),IF(AA373=AA372,IF(OR(AB373=$AB$4:$AB372)=FALSE,AE372&amp;C373,AE372),"("&amp;C373)&amp;IF(AA373=AA374,IF(OR(AB374=$AB$4:$AB373)=FALSE,", ",""),") "),""))</f>
        <v/>
      </c>
      <c r="AF373" s="11" t="str">
        <f t="shared" si="43"/>
        <v/>
      </c>
      <c r="AG373" s="11" t="str">
        <f t="array" ref="AG373">IF(ISBLANK(D373),"",IF(OR($H$2="y",$H$2="m"),IF(AA373=AA372,IF(OR(AC373=$AC$4:$AC372)=FALSE,AG372&amp;AF373,AG372),"("&amp;AF373)&amp;IF(AA373=AA374,IF(OR(AC374=$AC$4:$AC373)=FALSE,", ",""),") "),""))</f>
        <v/>
      </c>
      <c r="AH373" s="10" t="str">
        <f>IF((ISBLANK(D373)),"",IF(D373=D372,AH372,"")&amp;IF(B372&lt;&gt;B373,((IF(ISBLANK(E373),$D$3&amp;"Non-type material: "&amp;$D$3,$D$3&amp;INDEX('type-categories'!$A$2:$B$100,MATCH(E373,'type-categories'!$A$2:$A$100,0),2)&amp;$D$3))),"")&amp;(IF(K373&lt;&gt;K372,$C$2&amp;K373&amp;$K$3&amp;$C$2&amp;" ",(IF(B373&lt;&gt;B372,$C$2&amp;K373&amp;$K$3&amp;$C$2&amp;" ",""))))&amp;(IF(L373="","",((IF(L373&lt;&gt;L372,$D$2&amp;L373&amp;$L$3&amp;$D$2&amp;" ",IF(B373&lt;&gt;B372,$D$2&amp;L373&amp;$L$3&amp;$D$2&amp;" ",""))))))&amp;(IF(M373="","",((IF(M373&lt;&gt;M372,$E$2&amp;M373&amp;$E$2&amp;","&amp;" ",IF(B373&lt;&gt;B372,$E$2&amp;M373&amp;$E$2&amp;",",""))))))&amp;(IF(N373="","",IF(N373&lt;&gt;N372,N373&amp;", ",IF(B373&lt;&gt;B372,N373&amp;", ",""))))&amp;(IF(ISBLANK(O373),"",(IF(O373&lt;&gt;O372,O373&amp;", ",IF(B373&lt;&gt;B372,O373&amp;", ","")))))&amp;(IF(ISBLANK(P373),"",(IF(P373&lt;&gt;P372,P373&amp;", ",IF(B373&lt;&gt;B372,P373&amp;", ",IF(Z373&lt;&gt;Z372,P373&amp;", ",""))))))&amp;(IF(ISBLANK(Q373),"",(IF(Q373&lt;&gt;Q372,Q373&amp;", ",IF(B373&lt;&gt;B372,Q373&amp;", ",IF(Z373&lt;&gt;Z372,Q373&amp;", ",""))))))&amp;(IF(ISBLANK(R373),"",(IF(R373&lt;&gt;R372,R373&amp;"m, ",IF(B373&lt;&gt;B372,R373&amp;"m, ",IF(Z373&lt;&gt;Z372,R373&amp;"m, ",""))))))&amp;IF(ISBLANK(S373),"",(IF(B373&lt;&gt;B372,S373&amp;", ",IF(S373&lt;&gt;S372,IF((Z373=Z372),"same locality "&amp;S373&amp;", ",S373&amp;", "),""))))&amp;(IF(ISBLANK(T373),"",(IF(T373&lt;&gt;T372,IF(ISBLANK(F$2),T373&amp;", ",T373&amp;" "&amp;F$2&amp;", "),(IF(B373&lt;&gt;B372,IF(ISBLANK(F$2),T373&amp;", ",T373&amp;" "&amp;F$2&amp;", "),(IF(Z373&lt;&gt;Z372,IF(ISBLANK(F$2),T373&amp;", ",T373&amp;" "&amp;F$2&amp;", "),IF((U373&lt;&gt;U372)*($G$2="Y"),"same collector, ","")))))))))&amp;(IF(ISBLANK(U373),"",(IF(U373&lt;&gt;U372,U373&amp;", ",(IF(B373&lt;&gt;B372,U373&amp;", ",IF(Z373&lt;&gt;Z372,U373&amp;", ",(IF(T373&lt;&gt;T372,IF((T373&lt;&gt;T372)*($G$2="Y"),"same date, ", ""),IF((T373=T372)*(U373=U372)*(S373&lt;&gt;S372)*($G$2="Y"),"same collector and date, ", ""))))))))))&amp;(IF(ISBLANK(V373),"",V373&amp;", "))&amp;IF((AA373&lt;&gt;AA374)*($H$2="y"),AD373&amp;AE373,IF((AA373&lt;&gt;AA374)*($H$2="m"),AD373&amp;AG373,IF(($H$2&lt;&gt;"m")*($H$2&lt;&gt;"Y"),(IF(F373=0,"",F373&amp;" "&amp;$F$4&amp;" "))&amp;(IF(G373=0,"",G373&amp;" "&amp;$G$4&amp;" "))&amp;(IF(H373=0,"",H373&amp;" "&amp;H$4&amp;" "))&amp;(IF(I373=0,"",I373&amp;" "&amp;$I$4&amp;" "))&amp;(IF(J373=0,"",J373&amp;" "&amp;$J$4&amp;" "))&amp;IF((ISBLANK(C373)),"","("&amp;C373&amp;")"),"")))&amp;IF((B373=B374)*(K373=K374)*(L373=L374)*(M373=M374),IF(($H$2&lt;&gt;"m")*($H$2&lt;&gt;"Y"), ", ", IF((ISNUMBER(FIND(")",AE373))), ", ", "")),IF((B373=B374)*(K373=K374)*(L373=L374),"; ",". ")))</f>
        <v/>
      </c>
    </row>
    <row r="374" spans="1:34" s="1" customFormat="1" x14ac:dyDescent="0.25">
      <c r="A374" s="3" t="str">
        <f t="shared" si="44"/>
        <v/>
      </c>
      <c r="B374" s="53" t="str">
        <f t="shared" si="48"/>
        <v/>
      </c>
      <c r="C374" s="57"/>
      <c r="D374" s="57"/>
      <c r="E374" s="57"/>
      <c r="F374" s="57"/>
      <c r="G374" s="57"/>
      <c r="H374" s="57"/>
      <c r="I374" s="57"/>
      <c r="J374" s="57"/>
      <c r="K374" s="57"/>
      <c r="L374" s="57"/>
      <c r="M374" s="54"/>
      <c r="N374" s="57"/>
      <c r="O374" s="58"/>
      <c r="P374" s="58"/>
      <c r="Q374" s="58"/>
      <c r="R374" s="58"/>
      <c r="S374" s="54"/>
      <c r="T374" s="57"/>
      <c r="U374" s="57"/>
      <c r="V374" s="57"/>
      <c r="W374" s="57"/>
      <c r="X374" s="147" t="str">
        <f>IF(ISBLANK(D374),"",IF('order-admin-units'!$I$1&lt;&gt;"y", "", IF((K374="")*(ISBLANK(D374)=FALSE), 'order-admin-units'!$B$1+1, VLOOKUP(K374, ordercountry, 2))))</f>
        <v/>
      </c>
      <c r="Y374" s="147" t="str">
        <f>IF(ISBLANK(D374),"",IF('order-admin-units'!$I$1&lt;&gt;"y", "", IF(L374="", 'order-admin-units'!$B$2+1, VLOOKUP(K374&amp;"@"&amp;L374, orderadmin, 2))))</f>
        <v/>
      </c>
      <c r="Z374" s="147" t="str">
        <f t="shared" si="45"/>
        <v/>
      </c>
      <c r="AA374" s="147" t="str">
        <f t="shared" si="46"/>
        <v/>
      </c>
      <c r="AB374" s="147" t="str">
        <f t="shared" si="47"/>
        <v/>
      </c>
      <c r="AC374" s="147" t="str">
        <f t="shared" si="41"/>
        <v/>
      </c>
      <c r="AD374" s="11" t="str">
        <f t="shared" si="42"/>
        <v/>
      </c>
      <c r="AE374" s="11" t="str">
        <f t="array" ref="AE374">IF(ISBLANK(D374),"",IF(OR($H$2="y",$H$2="m"),IF(AA374=AA373,IF(OR(AB374=$AB$4:$AB373)=FALSE,AE373&amp;C374,AE373),"("&amp;C374)&amp;IF(AA374=AA375,IF(OR(AB375=$AB$4:$AB374)=FALSE,", ",""),") "),""))</f>
        <v/>
      </c>
      <c r="AF374" s="11" t="str">
        <f t="shared" si="43"/>
        <v/>
      </c>
      <c r="AG374" s="11" t="str">
        <f t="array" ref="AG374">IF(ISBLANK(D374),"",IF(OR($H$2="y",$H$2="m"),IF(AA374=AA373,IF(OR(AC374=$AC$4:$AC373)=FALSE,AG373&amp;AF374,AG373),"("&amp;AF374)&amp;IF(AA374=AA375,IF(OR(AC375=$AC$4:$AC374)=FALSE,", ",""),") "),""))</f>
        <v/>
      </c>
      <c r="AH374" s="10" t="str">
        <f>IF((ISBLANK(D374)),"",IF(D374=D373,AH373,"")&amp;IF(B373&lt;&gt;B374,((IF(ISBLANK(E374),$D$3&amp;"Non-type material: "&amp;$D$3,$D$3&amp;INDEX('type-categories'!$A$2:$B$100,MATCH(E374,'type-categories'!$A$2:$A$100,0),2)&amp;$D$3))),"")&amp;(IF(K374&lt;&gt;K373,$C$2&amp;K374&amp;$K$3&amp;$C$2&amp;" ",(IF(B374&lt;&gt;B373,$C$2&amp;K374&amp;$K$3&amp;$C$2&amp;" ",""))))&amp;(IF(L374="","",((IF(L374&lt;&gt;L373,$D$2&amp;L374&amp;$L$3&amp;$D$2&amp;" ",IF(B374&lt;&gt;B373,$D$2&amp;L374&amp;$L$3&amp;$D$2&amp;" ",""))))))&amp;(IF(M374="","",((IF(M374&lt;&gt;M373,$E$2&amp;M374&amp;$E$2&amp;","&amp;" ",IF(B374&lt;&gt;B373,$E$2&amp;M374&amp;$E$2&amp;",",""))))))&amp;(IF(N374="","",IF(N374&lt;&gt;N373,N374&amp;", ",IF(B374&lt;&gt;B373,N374&amp;", ",""))))&amp;(IF(ISBLANK(O374),"",(IF(O374&lt;&gt;O373,O374&amp;", ",IF(B374&lt;&gt;B373,O374&amp;", ","")))))&amp;(IF(ISBLANK(P374),"",(IF(P374&lt;&gt;P373,P374&amp;", ",IF(B374&lt;&gt;B373,P374&amp;", ",IF(Z374&lt;&gt;Z373,P374&amp;", ",""))))))&amp;(IF(ISBLANK(Q374),"",(IF(Q374&lt;&gt;Q373,Q374&amp;", ",IF(B374&lt;&gt;B373,Q374&amp;", ",IF(Z374&lt;&gt;Z373,Q374&amp;", ",""))))))&amp;(IF(ISBLANK(R374),"",(IF(R374&lt;&gt;R373,R374&amp;"m, ",IF(B374&lt;&gt;B373,R374&amp;"m, ",IF(Z374&lt;&gt;Z373,R374&amp;"m, ",""))))))&amp;IF(ISBLANK(S374),"",(IF(B374&lt;&gt;B373,S374&amp;", ",IF(S374&lt;&gt;S373,IF((Z374=Z373),"same locality "&amp;S374&amp;", ",S374&amp;", "),""))))&amp;(IF(ISBLANK(T374),"",(IF(T374&lt;&gt;T373,IF(ISBLANK(F$2),T374&amp;", ",T374&amp;" "&amp;F$2&amp;", "),(IF(B374&lt;&gt;B373,IF(ISBLANK(F$2),T374&amp;", ",T374&amp;" "&amp;F$2&amp;", "),(IF(Z374&lt;&gt;Z373,IF(ISBLANK(F$2),T374&amp;", ",T374&amp;" "&amp;F$2&amp;", "),IF((U374&lt;&gt;U373)*($G$2="Y"),"same collector, ","")))))))))&amp;(IF(ISBLANK(U374),"",(IF(U374&lt;&gt;U373,U374&amp;", ",(IF(B374&lt;&gt;B373,U374&amp;", ",IF(Z374&lt;&gt;Z373,U374&amp;", ",(IF(T374&lt;&gt;T373,IF((T374&lt;&gt;T373)*($G$2="Y"),"same date, ", ""),IF((T374=T373)*(U374=U373)*(S374&lt;&gt;S373)*($G$2="Y"),"same collector and date, ", ""))))))))))&amp;(IF(ISBLANK(V374),"",V374&amp;", "))&amp;IF((AA374&lt;&gt;AA375)*($H$2="y"),AD374&amp;AE374,IF((AA374&lt;&gt;AA375)*($H$2="m"),AD374&amp;AG374,IF(($H$2&lt;&gt;"m")*($H$2&lt;&gt;"Y"),(IF(F374=0,"",F374&amp;" "&amp;$F$4&amp;" "))&amp;(IF(G374=0,"",G374&amp;" "&amp;$G$4&amp;" "))&amp;(IF(H374=0,"",H374&amp;" "&amp;H$4&amp;" "))&amp;(IF(I374=0,"",I374&amp;" "&amp;$I$4&amp;" "))&amp;(IF(J374=0,"",J374&amp;" "&amp;$J$4&amp;" "))&amp;IF((ISBLANK(C374)),"","("&amp;C374&amp;")"),"")))&amp;IF((B374=B375)*(K374=K375)*(L374=L375)*(M374=M375),IF(($H$2&lt;&gt;"m")*($H$2&lt;&gt;"Y"), ", ", IF((ISNUMBER(FIND(")",AE374))), ", ", "")),IF((B374=B375)*(K374=K375)*(L374=L375),"; ",". ")))</f>
        <v/>
      </c>
    </row>
    <row r="375" spans="1:34" s="1" customFormat="1" x14ac:dyDescent="0.25">
      <c r="A375" s="3" t="str">
        <f t="shared" si="44"/>
        <v/>
      </c>
      <c r="B375" s="53" t="str">
        <f t="shared" si="48"/>
        <v/>
      </c>
      <c r="C375" s="57"/>
      <c r="D375" s="57"/>
      <c r="E375" s="57"/>
      <c r="F375" s="57"/>
      <c r="G375" s="57"/>
      <c r="H375" s="57"/>
      <c r="I375" s="57"/>
      <c r="J375" s="57"/>
      <c r="K375" s="57"/>
      <c r="L375" s="57"/>
      <c r="M375" s="54"/>
      <c r="N375" s="57"/>
      <c r="O375" s="58"/>
      <c r="P375" s="58"/>
      <c r="Q375" s="58"/>
      <c r="R375" s="58"/>
      <c r="S375" s="54"/>
      <c r="T375" s="57"/>
      <c r="U375" s="57"/>
      <c r="V375" s="57"/>
      <c r="W375" s="57"/>
      <c r="X375" s="147" t="str">
        <f>IF(ISBLANK(D375),"",IF('order-admin-units'!$I$1&lt;&gt;"y", "", IF((K375="")*(ISBLANK(D375)=FALSE), 'order-admin-units'!$B$1+1, VLOOKUP(K375, ordercountry, 2))))</f>
        <v/>
      </c>
      <c r="Y375" s="147" t="str">
        <f>IF(ISBLANK(D375),"",IF('order-admin-units'!$I$1&lt;&gt;"y", "", IF(L375="", 'order-admin-units'!$B$2+1, VLOOKUP(K375&amp;"@"&amp;L375, orderadmin, 2))))</f>
        <v/>
      </c>
      <c r="Z375" s="147" t="str">
        <f t="shared" si="45"/>
        <v/>
      </c>
      <c r="AA375" s="147" t="str">
        <f t="shared" si="46"/>
        <v/>
      </c>
      <c r="AB375" s="147" t="str">
        <f t="shared" si="47"/>
        <v/>
      </c>
      <c r="AC375" s="147" t="str">
        <f t="shared" si="41"/>
        <v/>
      </c>
      <c r="AD375" s="11" t="str">
        <f t="shared" si="42"/>
        <v/>
      </c>
      <c r="AE375" s="11" t="str">
        <f t="array" ref="AE375">IF(ISBLANK(D375),"",IF(OR($H$2="y",$H$2="m"),IF(AA375=AA374,IF(OR(AB375=$AB$4:$AB374)=FALSE,AE374&amp;C375,AE374),"("&amp;C375)&amp;IF(AA375=AA376,IF(OR(AB376=$AB$4:$AB375)=FALSE,", ",""),") "),""))</f>
        <v/>
      </c>
      <c r="AF375" s="11" t="str">
        <f t="shared" si="43"/>
        <v/>
      </c>
      <c r="AG375" s="11" t="str">
        <f t="array" ref="AG375">IF(ISBLANK(D375),"",IF(OR($H$2="y",$H$2="m"),IF(AA375=AA374,IF(OR(AC375=$AC$4:$AC374)=FALSE,AG374&amp;AF375,AG374),"("&amp;AF375)&amp;IF(AA375=AA376,IF(OR(AC376=$AC$4:$AC375)=FALSE,", ",""),") "),""))</f>
        <v/>
      </c>
      <c r="AH375" s="10" t="str">
        <f>IF((ISBLANK(D375)),"",IF(D375=D374,AH374,"")&amp;IF(B374&lt;&gt;B375,((IF(ISBLANK(E375),$D$3&amp;"Non-type material: "&amp;$D$3,$D$3&amp;INDEX('type-categories'!$A$2:$B$100,MATCH(E375,'type-categories'!$A$2:$A$100,0),2)&amp;$D$3))),"")&amp;(IF(K375&lt;&gt;K374,$C$2&amp;K375&amp;$K$3&amp;$C$2&amp;" ",(IF(B375&lt;&gt;B374,$C$2&amp;K375&amp;$K$3&amp;$C$2&amp;" ",""))))&amp;(IF(L375="","",((IF(L375&lt;&gt;L374,$D$2&amp;L375&amp;$L$3&amp;$D$2&amp;" ",IF(B375&lt;&gt;B374,$D$2&amp;L375&amp;$L$3&amp;$D$2&amp;" ",""))))))&amp;(IF(M375="","",((IF(M375&lt;&gt;M374,$E$2&amp;M375&amp;$E$2&amp;","&amp;" ",IF(B375&lt;&gt;B374,$E$2&amp;M375&amp;$E$2&amp;",",""))))))&amp;(IF(N375="","",IF(N375&lt;&gt;N374,N375&amp;", ",IF(B375&lt;&gt;B374,N375&amp;", ",""))))&amp;(IF(ISBLANK(O375),"",(IF(O375&lt;&gt;O374,O375&amp;", ",IF(B375&lt;&gt;B374,O375&amp;", ","")))))&amp;(IF(ISBLANK(P375),"",(IF(P375&lt;&gt;P374,P375&amp;", ",IF(B375&lt;&gt;B374,P375&amp;", ",IF(Z375&lt;&gt;Z374,P375&amp;", ",""))))))&amp;(IF(ISBLANK(Q375),"",(IF(Q375&lt;&gt;Q374,Q375&amp;", ",IF(B375&lt;&gt;B374,Q375&amp;", ",IF(Z375&lt;&gt;Z374,Q375&amp;", ",""))))))&amp;(IF(ISBLANK(R375),"",(IF(R375&lt;&gt;R374,R375&amp;"m, ",IF(B375&lt;&gt;B374,R375&amp;"m, ",IF(Z375&lt;&gt;Z374,R375&amp;"m, ",""))))))&amp;IF(ISBLANK(S375),"",(IF(B375&lt;&gt;B374,S375&amp;", ",IF(S375&lt;&gt;S374,IF((Z375=Z374),"same locality "&amp;S375&amp;", ",S375&amp;", "),""))))&amp;(IF(ISBLANK(T375),"",(IF(T375&lt;&gt;T374,IF(ISBLANK(F$2),T375&amp;", ",T375&amp;" "&amp;F$2&amp;", "),(IF(B375&lt;&gt;B374,IF(ISBLANK(F$2),T375&amp;", ",T375&amp;" "&amp;F$2&amp;", "),(IF(Z375&lt;&gt;Z374,IF(ISBLANK(F$2),T375&amp;", ",T375&amp;" "&amp;F$2&amp;", "),IF((U375&lt;&gt;U374)*($G$2="Y"),"same collector, ","")))))))))&amp;(IF(ISBLANK(U375),"",(IF(U375&lt;&gt;U374,U375&amp;", ",(IF(B375&lt;&gt;B374,U375&amp;", ",IF(Z375&lt;&gt;Z374,U375&amp;", ",(IF(T375&lt;&gt;T374,IF((T375&lt;&gt;T374)*($G$2="Y"),"same date, ", ""),IF((T375=T374)*(U375=U374)*(S375&lt;&gt;S374)*($G$2="Y"),"same collector and date, ", ""))))))))))&amp;(IF(ISBLANK(V375),"",V375&amp;", "))&amp;IF((AA375&lt;&gt;AA376)*($H$2="y"),AD375&amp;AE375,IF((AA375&lt;&gt;AA376)*($H$2="m"),AD375&amp;AG375,IF(($H$2&lt;&gt;"m")*($H$2&lt;&gt;"Y"),(IF(F375=0,"",F375&amp;" "&amp;$F$4&amp;" "))&amp;(IF(G375=0,"",G375&amp;" "&amp;$G$4&amp;" "))&amp;(IF(H375=0,"",H375&amp;" "&amp;H$4&amp;" "))&amp;(IF(I375=0,"",I375&amp;" "&amp;$I$4&amp;" "))&amp;(IF(J375=0,"",J375&amp;" "&amp;$J$4&amp;" "))&amp;IF((ISBLANK(C375)),"","("&amp;C375&amp;")"),"")))&amp;IF((B375=B376)*(K375=K376)*(L375=L376)*(M375=M376),IF(($H$2&lt;&gt;"m")*($H$2&lt;&gt;"Y"), ", ", IF((ISNUMBER(FIND(")",AE375))), ", ", "")),IF((B375=B376)*(K375=K376)*(L375=L376),"; ",". ")))</f>
        <v/>
      </c>
    </row>
    <row r="376" spans="1:34" s="1" customFormat="1" x14ac:dyDescent="0.25">
      <c r="A376" s="3" t="str">
        <f t="shared" si="44"/>
        <v/>
      </c>
      <c r="B376" s="53" t="str">
        <f t="shared" si="48"/>
        <v/>
      </c>
      <c r="C376" s="57"/>
      <c r="D376" s="57"/>
      <c r="E376" s="57"/>
      <c r="F376" s="57"/>
      <c r="G376" s="57"/>
      <c r="H376" s="57"/>
      <c r="I376" s="57"/>
      <c r="J376" s="57"/>
      <c r="K376" s="57"/>
      <c r="L376" s="57"/>
      <c r="M376" s="54"/>
      <c r="N376" s="57"/>
      <c r="O376" s="58"/>
      <c r="P376" s="58"/>
      <c r="Q376" s="58"/>
      <c r="R376" s="58"/>
      <c r="S376" s="54"/>
      <c r="T376" s="57"/>
      <c r="U376" s="57"/>
      <c r="V376" s="57"/>
      <c r="W376" s="57"/>
      <c r="X376" s="147" t="str">
        <f>IF(ISBLANK(D376),"",IF('order-admin-units'!$I$1&lt;&gt;"y", "", IF((K376="")*(ISBLANK(D376)=FALSE), 'order-admin-units'!$B$1+1, VLOOKUP(K376, ordercountry, 2))))</f>
        <v/>
      </c>
      <c r="Y376" s="147" t="str">
        <f>IF(ISBLANK(D376),"",IF('order-admin-units'!$I$1&lt;&gt;"y", "", IF(L376="", 'order-admin-units'!$B$2+1, VLOOKUP(K376&amp;"@"&amp;L376, orderadmin, 2))))</f>
        <v/>
      </c>
      <c r="Z376" s="147" t="str">
        <f t="shared" si="45"/>
        <v/>
      </c>
      <c r="AA376" s="147" t="str">
        <f t="shared" si="46"/>
        <v/>
      </c>
      <c r="AB376" s="147" t="str">
        <f t="shared" si="47"/>
        <v/>
      </c>
      <c r="AC376" s="147" t="str">
        <f t="shared" si="41"/>
        <v/>
      </c>
      <c r="AD376" s="11" t="str">
        <f t="shared" si="42"/>
        <v/>
      </c>
      <c r="AE376" s="11" t="str">
        <f t="array" ref="AE376">IF(ISBLANK(D376),"",IF(OR($H$2="y",$H$2="m"),IF(AA376=AA375,IF(OR(AB376=$AB$4:$AB375)=FALSE,AE375&amp;C376,AE375),"("&amp;C376)&amp;IF(AA376=AA377,IF(OR(AB377=$AB$4:$AB376)=FALSE,", ",""),") "),""))</f>
        <v/>
      </c>
      <c r="AF376" s="11" t="str">
        <f t="shared" si="43"/>
        <v/>
      </c>
      <c r="AG376" s="11" t="str">
        <f t="array" ref="AG376">IF(ISBLANK(D376),"",IF(OR($H$2="y",$H$2="m"),IF(AA376=AA375,IF(OR(AC376=$AC$4:$AC375)=FALSE,AG375&amp;AF376,AG375),"("&amp;AF376)&amp;IF(AA376=AA377,IF(OR(AC377=$AC$4:$AC376)=FALSE,", ",""),") "),""))</f>
        <v/>
      </c>
      <c r="AH376" s="10" t="str">
        <f>IF((ISBLANK(D376)),"",IF(D376=D375,AH375,"")&amp;IF(B375&lt;&gt;B376,((IF(ISBLANK(E376),$D$3&amp;"Non-type material: "&amp;$D$3,$D$3&amp;INDEX('type-categories'!$A$2:$B$100,MATCH(E376,'type-categories'!$A$2:$A$100,0),2)&amp;$D$3))),"")&amp;(IF(K376&lt;&gt;K375,$C$2&amp;K376&amp;$K$3&amp;$C$2&amp;" ",(IF(B376&lt;&gt;B375,$C$2&amp;K376&amp;$K$3&amp;$C$2&amp;" ",""))))&amp;(IF(L376="","",((IF(L376&lt;&gt;L375,$D$2&amp;L376&amp;$L$3&amp;$D$2&amp;" ",IF(B376&lt;&gt;B375,$D$2&amp;L376&amp;$L$3&amp;$D$2&amp;" ",""))))))&amp;(IF(M376="","",((IF(M376&lt;&gt;M375,$E$2&amp;M376&amp;$E$2&amp;","&amp;" ",IF(B376&lt;&gt;B375,$E$2&amp;M376&amp;$E$2&amp;",",""))))))&amp;(IF(N376="","",IF(N376&lt;&gt;N375,N376&amp;", ",IF(B376&lt;&gt;B375,N376&amp;", ",""))))&amp;(IF(ISBLANK(O376),"",(IF(O376&lt;&gt;O375,O376&amp;", ",IF(B376&lt;&gt;B375,O376&amp;", ","")))))&amp;(IF(ISBLANK(P376),"",(IF(P376&lt;&gt;P375,P376&amp;", ",IF(B376&lt;&gt;B375,P376&amp;", ",IF(Z376&lt;&gt;Z375,P376&amp;", ",""))))))&amp;(IF(ISBLANK(Q376),"",(IF(Q376&lt;&gt;Q375,Q376&amp;", ",IF(B376&lt;&gt;B375,Q376&amp;", ",IF(Z376&lt;&gt;Z375,Q376&amp;", ",""))))))&amp;(IF(ISBLANK(R376),"",(IF(R376&lt;&gt;R375,R376&amp;"m, ",IF(B376&lt;&gt;B375,R376&amp;"m, ",IF(Z376&lt;&gt;Z375,R376&amp;"m, ",""))))))&amp;IF(ISBLANK(S376),"",(IF(B376&lt;&gt;B375,S376&amp;", ",IF(S376&lt;&gt;S375,IF((Z376=Z375),"same locality "&amp;S376&amp;", ",S376&amp;", "),""))))&amp;(IF(ISBLANK(T376),"",(IF(T376&lt;&gt;T375,IF(ISBLANK(F$2),T376&amp;", ",T376&amp;" "&amp;F$2&amp;", "),(IF(B376&lt;&gt;B375,IF(ISBLANK(F$2),T376&amp;", ",T376&amp;" "&amp;F$2&amp;", "),(IF(Z376&lt;&gt;Z375,IF(ISBLANK(F$2),T376&amp;", ",T376&amp;" "&amp;F$2&amp;", "),IF((U376&lt;&gt;U375)*($G$2="Y"),"same collector, ","")))))))))&amp;(IF(ISBLANK(U376),"",(IF(U376&lt;&gt;U375,U376&amp;", ",(IF(B376&lt;&gt;B375,U376&amp;", ",IF(Z376&lt;&gt;Z375,U376&amp;", ",(IF(T376&lt;&gt;T375,IF((T376&lt;&gt;T375)*($G$2="Y"),"same date, ", ""),IF((T376=T375)*(U376=U375)*(S376&lt;&gt;S375)*($G$2="Y"),"same collector and date, ", ""))))))))))&amp;(IF(ISBLANK(V376),"",V376&amp;", "))&amp;IF((AA376&lt;&gt;AA377)*($H$2="y"),AD376&amp;AE376,IF((AA376&lt;&gt;AA377)*($H$2="m"),AD376&amp;AG376,IF(($H$2&lt;&gt;"m")*($H$2&lt;&gt;"Y"),(IF(F376=0,"",F376&amp;" "&amp;$F$4&amp;" "))&amp;(IF(G376=0,"",G376&amp;" "&amp;$G$4&amp;" "))&amp;(IF(H376=0,"",H376&amp;" "&amp;H$4&amp;" "))&amp;(IF(I376=0,"",I376&amp;" "&amp;$I$4&amp;" "))&amp;(IF(J376=0,"",J376&amp;" "&amp;$J$4&amp;" "))&amp;IF((ISBLANK(C376)),"","("&amp;C376&amp;")"),"")))&amp;IF((B376=B377)*(K376=K377)*(L376=L377)*(M376=M377),IF(($H$2&lt;&gt;"m")*($H$2&lt;&gt;"Y"), ", ", IF((ISNUMBER(FIND(")",AE376))), ", ", "")),IF((B376=B377)*(K376=K377)*(L376=L377),"; ",". ")))</f>
        <v/>
      </c>
    </row>
    <row r="377" spans="1:34" s="1" customFormat="1" x14ac:dyDescent="0.25">
      <c r="A377" s="3" t="str">
        <f t="shared" si="44"/>
        <v/>
      </c>
      <c r="B377" s="53" t="str">
        <f t="shared" si="48"/>
        <v/>
      </c>
      <c r="C377" s="57"/>
      <c r="D377" s="57"/>
      <c r="E377" s="57"/>
      <c r="F377" s="57"/>
      <c r="G377" s="57"/>
      <c r="H377" s="57"/>
      <c r="I377" s="57"/>
      <c r="J377" s="57"/>
      <c r="K377" s="57"/>
      <c r="L377" s="57"/>
      <c r="M377" s="54"/>
      <c r="N377" s="57"/>
      <c r="O377" s="58"/>
      <c r="P377" s="58"/>
      <c r="Q377" s="58"/>
      <c r="R377" s="58"/>
      <c r="S377" s="54"/>
      <c r="T377" s="57"/>
      <c r="U377" s="57"/>
      <c r="V377" s="57"/>
      <c r="W377" s="57"/>
      <c r="X377" s="147" t="str">
        <f>IF(ISBLANK(D377),"",IF('order-admin-units'!$I$1&lt;&gt;"y", "", IF((K377="")*(ISBLANK(D377)=FALSE), 'order-admin-units'!$B$1+1, VLOOKUP(K377, ordercountry, 2))))</f>
        <v/>
      </c>
      <c r="Y377" s="147" t="str">
        <f>IF(ISBLANK(D377),"",IF('order-admin-units'!$I$1&lt;&gt;"y", "", IF(L377="", 'order-admin-units'!$B$2+1, VLOOKUP(K377&amp;"@"&amp;L377, orderadmin, 2))))</f>
        <v/>
      </c>
      <c r="Z377" s="147" t="str">
        <f t="shared" si="45"/>
        <v/>
      </c>
      <c r="AA377" s="147" t="str">
        <f t="shared" si="46"/>
        <v/>
      </c>
      <c r="AB377" s="147" t="str">
        <f t="shared" si="47"/>
        <v/>
      </c>
      <c r="AC377" s="147" t="str">
        <f t="shared" si="41"/>
        <v/>
      </c>
      <c r="AD377" s="11" t="str">
        <f t="shared" si="42"/>
        <v/>
      </c>
      <c r="AE377" s="11" t="str">
        <f t="array" ref="AE377">IF(ISBLANK(D377),"",IF(OR($H$2="y",$H$2="m"),IF(AA377=AA376,IF(OR(AB377=$AB$4:$AB376)=FALSE,AE376&amp;C377,AE376),"("&amp;C377)&amp;IF(AA377=AA378,IF(OR(AB378=$AB$4:$AB377)=FALSE,", ",""),") "),""))</f>
        <v/>
      </c>
      <c r="AF377" s="11" t="str">
        <f t="shared" si="43"/>
        <v/>
      </c>
      <c r="AG377" s="11" t="str">
        <f t="array" ref="AG377">IF(ISBLANK(D377),"",IF(OR($H$2="y",$H$2="m"),IF(AA377=AA376,IF(OR(AC377=$AC$4:$AC376)=FALSE,AG376&amp;AF377,AG376),"("&amp;AF377)&amp;IF(AA377=AA378,IF(OR(AC378=$AC$4:$AC377)=FALSE,", ",""),") "),""))</f>
        <v/>
      </c>
      <c r="AH377" s="10" t="str">
        <f>IF((ISBLANK(D377)),"",IF(D377=D376,AH376,"")&amp;IF(B376&lt;&gt;B377,((IF(ISBLANK(E377),$D$3&amp;"Non-type material: "&amp;$D$3,$D$3&amp;INDEX('type-categories'!$A$2:$B$100,MATCH(E377,'type-categories'!$A$2:$A$100,0),2)&amp;$D$3))),"")&amp;(IF(K377&lt;&gt;K376,$C$2&amp;K377&amp;$K$3&amp;$C$2&amp;" ",(IF(B377&lt;&gt;B376,$C$2&amp;K377&amp;$K$3&amp;$C$2&amp;" ",""))))&amp;(IF(L377="","",((IF(L377&lt;&gt;L376,$D$2&amp;L377&amp;$L$3&amp;$D$2&amp;" ",IF(B377&lt;&gt;B376,$D$2&amp;L377&amp;$L$3&amp;$D$2&amp;" ",""))))))&amp;(IF(M377="","",((IF(M377&lt;&gt;M376,$E$2&amp;M377&amp;$E$2&amp;","&amp;" ",IF(B377&lt;&gt;B376,$E$2&amp;M377&amp;$E$2&amp;",",""))))))&amp;(IF(N377="","",IF(N377&lt;&gt;N376,N377&amp;", ",IF(B377&lt;&gt;B376,N377&amp;", ",""))))&amp;(IF(ISBLANK(O377),"",(IF(O377&lt;&gt;O376,O377&amp;", ",IF(B377&lt;&gt;B376,O377&amp;", ","")))))&amp;(IF(ISBLANK(P377),"",(IF(P377&lt;&gt;P376,P377&amp;", ",IF(B377&lt;&gt;B376,P377&amp;", ",IF(Z377&lt;&gt;Z376,P377&amp;", ",""))))))&amp;(IF(ISBLANK(Q377),"",(IF(Q377&lt;&gt;Q376,Q377&amp;", ",IF(B377&lt;&gt;B376,Q377&amp;", ",IF(Z377&lt;&gt;Z376,Q377&amp;", ",""))))))&amp;(IF(ISBLANK(R377),"",(IF(R377&lt;&gt;R376,R377&amp;"m, ",IF(B377&lt;&gt;B376,R377&amp;"m, ",IF(Z377&lt;&gt;Z376,R377&amp;"m, ",""))))))&amp;IF(ISBLANK(S377),"",(IF(B377&lt;&gt;B376,S377&amp;", ",IF(S377&lt;&gt;S376,IF((Z377=Z376),"same locality "&amp;S377&amp;", ",S377&amp;", "),""))))&amp;(IF(ISBLANK(T377),"",(IF(T377&lt;&gt;T376,IF(ISBLANK(F$2),T377&amp;", ",T377&amp;" "&amp;F$2&amp;", "),(IF(B377&lt;&gt;B376,IF(ISBLANK(F$2),T377&amp;", ",T377&amp;" "&amp;F$2&amp;", "),(IF(Z377&lt;&gt;Z376,IF(ISBLANK(F$2),T377&amp;", ",T377&amp;" "&amp;F$2&amp;", "),IF((U377&lt;&gt;U376)*($G$2="Y"),"same collector, ","")))))))))&amp;(IF(ISBLANK(U377),"",(IF(U377&lt;&gt;U376,U377&amp;", ",(IF(B377&lt;&gt;B376,U377&amp;", ",IF(Z377&lt;&gt;Z376,U377&amp;", ",(IF(T377&lt;&gt;T376,IF((T377&lt;&gt;T376)*($G$2="Y"),"same date, ", ""),IF((T377=T376)*(U377=U376)*(S377&lt;&gt;S376)*($G$2="Y"),"same collector and date, ", ""))))))))))&amp;(IF(ISBLANK(V377),"",V377&amp;", "))&amp;IF((AA377&lt;&gt;AA378)*($H$2="y"),AD377&amp;AE377,IF((AA377&lt;&gt;AA378)*($H$2="m"),AD377&amp;AG377,IF(($H$2&lt;&gt;"m")*($H$2&lt;&gt;"Y"),(IF(F377=0,"",F377&amp;" "&amp;$F$4&amp;" "))&amp;(IF(G377=0,"",G377&amp;" "&amp;$G$4&amp;" "))&amp;(IF(H377=0,"",H377&amp;" "&amp;H$4&amp;" "))&amp;(IF(I377=0,"",I377&amp;" "&amp;$I$4&amp;" "))&amp;(IF(J377=0,"",J377&amp;" "&amp;$J$4&amp;" "))&amp;IF((ISBLANK(C377)),"","("&amp;C377&amp;")"),"")))&amp;IF((B377=B378)*(K377=K378)*(L377=L378)*(M377=M378),IF(($H$2&lt;&gt;"m")*($H$2&lt;&gt;"Y"), ", ", IF((ISNUMBER(FIND(")",AE377))), ", ", "")),IF((B377=B378)*(K377=K378)*(L377=L378),"; ",". ")))</f>
        <v/>
      </c>
    </row>
    <row r="378" spans="1:34" s="1" customFormat="1" x14ac:dyDescent="0.25">
      <c r="A378" s="3" t="str">
        <f t="shared" si="44"/>
        <v/>
      </c>
      <c r="B378" s="53" t="str">
        <f t="shared" si="48"/>
        <v/>
      </c>
      <c r="C378" s="57"/>
      <c r="D378" s="57"/>
      <c r="E378" s="57"/>
      <c r="F378" s="57"/>
      <c r="G378" s="57"/>
      <c r="H378" s="57"/>
      <c r="I378" s="57"/>
      <c r="J378" s="57"/>
      <c r="K378" s="57"/>
      <c r="L378" s="57"/>
      <c r="M378" s="54"/>
      <c r="N378" s="57"/>
      <c r="O378" s="58"/>
      <c r="P378" s="58"/>
      <c r="Q378" s="58"/>
      <c r="R378" s="58"/>
      <c r="S378" s="54"/>
      <c r="T378" s="57"/>
      <c r="U378" s="57"/>
      <c r="V378" s="57"/>
      <c r="W378" s="57"/>
      <c r="X378" s="147" t="str">
        <f>IF(ISBLANK(D378),"",IF('order-admin-units'!$I$1&lt;&gt;"y", "", IF((K378="")*(ISBLANK(D378)=FALSE), 'order-admin-units'!$B$1+1, VLOOKUP(K378, ordercountry, 2))))</f>
        <v/>
      </c>
      <c r="Y378" s="147" t="str">
        <f>IF(ISBLANK(D378),"",IF('order-admin-units'!$I$1&lt;&gt;"y", "", IF(L378="", 'order-admin-units'!$B$2+1, VLOOKUP(K378&amp;"@"&amp;L378, orderadmin, 2))))</f>
        <v/>
      </c>
      <c r="Z378" s="147" t="str">
        <f t="shared" si="45"/>
        <v/>
      </c>
      <c r="AA378" s="147" t="str">
        <f t="shared" si="46"/>
        <v/>
      </c>
      <c r="AB378" s="147" t="str">
        <f t="shared" si="47"/>
        <v/>
      </c>
      <c r="AC378" s="147" t="str">
        <f t="shared" si="41"/>
        <v/>
      </c>
      <c r="AD378" s="11" t="str">
        <f t="shared" si="42"/>
        <v/>
      </c>
      <c r="AE378" s="11" t="str">
        <f t="array" ref="AE378">IF(ISBLANK(D378),"",IF(OR($H$2="y",$H$2="m"),IF(AA378=AA377,IF(OR(AB378=$AB$4:$AB377)=FALSE,AE377&amp;C378,AE377),"("&amp;C378)&amp;IF(AA378=AA379,IF(OR(AB379=$AB$4:$AB378)=FALSE,", ",""),") "),""))</f>
        <v/>
      </c>
      <c r="AF378" s="11" t="str">
        <f t="shared" si="43"/>
        <v/>
      </c>
      <c r="AG378" s="11" t="str">
        <f t="array" ref="AG378">IF(ISBLANK(D378),"",IF(OR($H$2="y",$H$2="m"),IF(AA378=AA377,IF(OR(AC378=$AC$4:$AC377)=FALSE,AG377&amp;AF378,AG377),"("&amp;AF378)&amp;IF(AA378=AA379,IF(OR(AC379=$AC$4:$AC378)=FALSE,", ",""),") "),""))</f>
        <v/>
      </c>
      <c r="AH378" s="10" t="str">
        <f>IF((ISBLANK(D378)),"",IF(D378=D377,AH377,"")&amp;IF(B377&lt;&gt;B378,((IF(ISBLANK(E378),$D$3&amp;"Non-type material: "&amp;$D$3,$D$3&amp;INDEX('type-categories'!$A$2:$B$100,MATCH(E378,'type-categories'!$A$2:$A$100,0),2)&amp;$D$3))),"")&amp;(IF(K378&lt;&gt;K377,$C$2&amp;K378&amp;$K$3&amp;$C$2&amp;" ",(IF(B378&lt;&gt;B377,$C$2&amp;K378&amp;$K$3&amp;$C$2&amp;" ",""))))&amp;(IF(L378="","",((IF(L378&lt;&gt;L377,$D$2&amp;L378&amp;$L$3&amp;$D$2&amp;" ",IF(B378&lt;&gt;B377,$D$2&amp;L378&amp;$L$3&amp;$D$2&amp;" ",""))))))&amp;(IF(M378="","",((IF(M378&lt;&gt;M377,$E$2&amp;M378&amp;$E$2&amp;","&amp;" ",IF(B378&lt;&gt;B377,$E$2&amp;M378&amp;$E$2&amp;",",""))))))&amp;(IF(N378="","",IF(N378&lt;&gt;N377,N378&amp;", ",IF(B378&lt;&gt;B377,N378&amp;", ",""))))&amp;(IF(ISBLANK(O378),"",(IF(O378&lt;&gt;O377,O378&amp;", ",IF(B378&lt;&gt;B377,O378&amp;", ","")))))&amp;(IF(ISBLANK(P378),"",(IF(P378&lt;&gt;P377,P378&amp;", ",IF(B378&lt;&gt;B377,P378&amp;", ",IF(Z378&lt;&gt;Z377,P378&amp;", ",""))))))&amp;(IF(ISBLANK(Q378),"",(IF(Q378&lt;&gt;Q377,Q378&amp;", ",IF(B378&lt;&gt;B377,Q378&amp;", ",IF(Z378&lt;&gt;Z377,Q378&amp;", ",""))))))&amp;(IF(ISBLANK(R378),"",(IF(R378&lt;&gt;R377,R378&amp;"m, ",IF(B378&lt;&gt;B377,R378&amp;"m, ",IF(Z378&lt;&gt;Z377,R378&amp;"m, ",""))))))&amp;IF(ISBLANK(S378),"",(IF(B378&lt;&gt;B377,S378&amp;", ",IF(S378&lt;&gt;S377,IF((Z378=Z377),"same locality "&amp;S378&amp;", ",S378&amp;", "),""))))&amp;(IF(ISBLANK(T378),"",(IF(T378&lt;&gt;T377,IF(ISBLANK(F$2),T378&amp;", ",T378&amp;" "&amp;F$2&amp;", "),(IF(B378&lt;&gt;B377,IF(ISBLANK(F$2),T378&amp;", ",T378&amp;" "&amp;F$2&amp;", "),(IF(Z378&lt;&gt;Z377,IF(ISBLANK(F$2),T378&amp;", ",T378&amp;" "&amp;F$2&amp;", "),IF((U378&lt;&gt;U377)*($G$2="Y"),"same collector, ","")))))))))&amp;(IF(ISBLANK(U378),"",(IF(U378&lt;&gt;U377,U378&amp;", ",(IF(B378&lt;&gt;B377,U378&amp;", ",IF(Z378&lt;&gt;Z377,U378&amp;", ",(IF(T378&lt;&gt;T377,IF((T378&lt;&gt;T377)*($G$2="Y"),"same date, ", ""),IF((T378=T377)*(U378=U377)*(S378&lt;&gt;S377)*($G$2="Y"),"same collector and date, ", ""))))))))))&amp;(IF(ISBLANK(V378),"",V378&amp;", "))&amp;IF((AA378&lt;&gt;AA379)*($H$2="y"),AD378&amp;AE378,IF((AA378&lt;&gt;AA379)*($H$2="m"),AD378&amp;AG378,IF(($H$2&lt;&gt;"m")*($H$2&lt;&gt;"Y"),(IF(F378=0,"",F378&amp;" "&amp;$F$4&amp;" "))&amp;(IF(G378=0,"",G378&amp;" "&amp;$G$4&amp;" "))&amp;(IF(H378=0,"",H378&amp;" "&amp;H$4&amp;" "))&amp;(IF(I378=0,"",I378&amp;" "&amp;$I$4&amp;" "))&amp;(IF(J378=0,"",J378&amp;" "&amp;$J$4&amp;" "))&amp;IF((ISBLANK(C378)),"","("&amp;C378&amp;")"),"")))&amp;IF((B378=B379)*(K378=K379)*(L378=L379)*(M378=M379),IF(($H$2&lt;&gt;"m")*($H$2&lt;&gt;"Y"), ", ", IF((ISNUMBER(FIND(")",AE378))), ", ", "")),IF((B378=B379)*(K378=K379)*(L378=L379),"; ",". ")))</f>
        <v/>
      </c>
    </row>
    <row r="379" spans="1:34" s="1" customFormat="1" x14ac:dyDescent="0.25">
      <c r="A379" s="3" t="str">
        <f t="shared" si="44"/>
        <v/>
      </c>
      <c r="B379" s="53" t="str">
        <f t="shared" si="48"/>
        <v/>
      </c>
      <c r="C379" s="57"/>
      <c r="D379" s="57"/>
      <c r="E379" s="57"/>
      <c r="F379" s="57"/>
      <c r="G379" s="57"/>
      <c r="H379" s="57"/>
      <c r="I379" s="57"/>
      <c r="J379" s="57"/>
      <c r="K379" s="57"/>
      <c r="L379" s="57"/>
      <c r="M379" s="54"/>
      <c r="N379" s="57"/>
      <c r="O379" s="58"/>
      <c r="P379" s="58"/>
      <c r="Q379" s="58"/>
      <c r="R379" s="58"/>
      <c r="S379" s="54"/>
      <c r="T379" s="57"/>
      <c r="U379" s="57"/>
      <c r="V379" s="57"/>
      <c r="W379" s="57"/>
      <c r="X379" s="147" t="str">
        <f>IF(ISBLANK(D379),"",IF('order-admin-units'!$I$1&lt;&gt;"y", "", IF((K379="")*(ISBLANK(D379)=FALSE), 'order-admin-units'!$B$1+1, VLOOKUP(K379, ordercountry, 2))))</f>
        <v/>
      </c>
      <c r="Y379" s="147" t="str">
        <f>IF(ISBLANK(D379),"",IF('order-admin-units'!$I$1&lt;&gt;"y", "", IF(L379="", 'order-admin-units'!$B$2+1, VLOOKUP(K379&amp;"@"&amp;L379, orderadmin, 2))))</f>
        <v/>
      </c>
      <c r="Z379" s="147" t="str">
        <f t="shared" si="45"/>
        <v/>
      </c>
      <c r="AA379" s="147" t="str">
        <f t="shared" si="46"/>
        <v/>
      </c>
      <c r="AB379" s="147" t="str">
        <f t="shared" si="47"/>
        <v/>
      </c>
      <c r="AC379" s="147" t="str">
        <f t="shared" si="41"/>
        <v/>
      </c>
      <c r="AD379" s="11" t="str">
        <f t="shared" si="42"/>
        <v/>
      </c>
      <c r="AE379" s="11" t="str">
        <f t="array" ref="AE379">IF(ISBLANK(D379),"",IF(OR($H$2="y",$H$2="m"),IF(AA379=AA378,IF(OR(AB379=$AB$4:$AB378)=FALSE,AE378&amp;C379,AE378),"("&amp;C379)&amp;IF(AA379=AA380,IF(OR(AB380=$AB$4:$AB379)=FALSE,", ",""),") "),""))</f>
        <v/>
      </c>
      <c r="AF379" s="11" t="str">
        <f t="shared" si="43"/>
        <v/>
      </c>
      <c r="AG379" s="11" t="str">
        <f t="array" ref="AG379">IF(ISBLANK(D379),"",IF(OR($H$2="y",$H$2="m"),IF(AA379=AA378,IF(OR(AC379=$AC$4:$AC378)=FALSE,AG378&amp;AF379,AG378),"("&amp;AF379)&amp;IF(AA379=AA380,IF(OR(AC380=$AC$4:$AC379)=FALSE,", ",""),") "),""))</f>
        <v/>
      </c>
      <c r="AH379" s="10" t="str">
        <f>IF((ISBLANK(D379)),"",IF(D379=D378,AH378,"")&amp;IF(B378&lt;&gt;B379,((IF(ISBLANK(E379),$D$3&amp;"Non-type material: "&amp;$D$3,$D$3&amp;INDEX('type-categories'!$A$2:$B$100,MATCH(E379,'type-categories'!$A$2:$A$100,0),2)&amp;$D$3))),"")&amp;(IF(K379&lt;&gt;K378,$C$2&amp;K379&amp;$K$3&amp;$C$2&amp;" ",(IF(B379&lt;&gt;B378,$C$2&amp;K379&amp;$K$3&amp;$C$2&amp;" ",""))))&amp;(IF(L379="","",((IF(L379&lt;&gt;L378,$D$2&amp;L379&amp;$L$3&amp;$D$2&amp;" ",IF(B379&lt;&gt;B378,$D$2&amp;L379&amp;$L$3&amp;$D$2&amp;" ",""))))))&amp;(IF(M379="","",((IF(M379&lt;&gt;M378,$E$2&amp;M379&amp;$E$2&amp;","&amp;" ",IF(B379&lt;&gt;B378,$E$2&amp;M379&amp;$E$2&amp;",",""))))))&amp;(IF(N379="","",IF(N379&lt;&gt;N378,N379&amp;", ",IF(B379&lt;&gt;B378,N379&amp;", ",""))))&amp;(IF(ISBLANK(O379),"",(IF(O379&lt;&gt;O378,O379&amp;", ",IF(B379&lt;&gt;B378,O379&amp;", ","")))))&amp;(IF(ISBLANK(P379),"",(IF(P379&lt;&gt;P378,P379&amp;", ",IF(B379&lt;&gt;B378,P379&amp;", ",IF(Z379&lt;&gt;Z378,P379&amp;", ",""))))))&amp;(IF(ISBLANK(Q379),"",(IF(Q379&lt;&gt;Q378,Q379&amp;", ",IF(B379&lt;&gt;B378,Q379&amp;", ",IF(Z379&lt;&gt;Z378,Q379&amp;", ",""))))))&amp;(IF(ISBLANK(R379),"",(IF(R379&lt;&gt;R378,R379&amp;"m, ",IF(B379&lt;&gt;B378,R379&amp;"m, ",IF(Z379&lt;&gt;Z378,R379&amp;"m, ",""))))))&amp;IF(ISBLANK(S379),"",(IF(B379&lt;&gt;B378,S379&amp;", ",IF(S379&lt;&gt;S378,IF((Z379=Z378),"same locality "&amp;S379&amp;", ",S379&amp;", "),""))))&amp;(IF(ISBLANK(T379),"",(IF(T379&lt;&gt;T378,IF(ISBLANK(F$2),T379&amp;", ",T379&amp;" "&amp;F$2&amp;", "),(IF(B379&lt;&gt;B378,IF(ISBLANK(F$2),T379&amp;", ",T379&amp;" "&amp;F$2&amp;", "),(IF(Z379&lt;&gt;Z378,IF(ISBLANK(F$2),T379&amp;", ",T379&amp;" "&amp;F$2&amp;", "),IF((U379&lt;&gt;U378)*($G$2="Y"),"same collector, ","")))))))))&amp;(IF(ISBLANK(U379),"",(IF(U379&lt;&gt;U378,U379&amp;", ",(IF(B379&lt;&gt;B378,U379&amp;", ",IF(Z379&lt;&gt;Z378,U379&amp;", ",(IF(T379&lt;&gt;T378,IF((T379&lt;&gt;T378)*($G$2="Y"),"same date, ", ""),IF((T379=T378)*(U379=U378)*(S379&lt;&gt;S378)*($G$2="Y"),"same collector and date, ", ""))))))))))&amp;(IF(ISBLANK(V379),"",V379&amp;", "))&amp;IF((AA379&lt;&gt;AA380)*($H$2="y"),AD379&amp;AE379,IF((AA379&lt;&gt;AA380)*($H$2="m"),AD379&amp;AG379,IF(($H$2&lt;&gt;"m")*($H$2&lt;&gt;"Y"),(IF(F379=0,"",F379&amp;" "&amp;$F$4&amp;" "))&amp;(IF(G379=0,"",G379&amp;" "&amp;$G$4&amp;" "))&amp;(IF(H379=0,"",H379&amp;" "&amp;H$4&amp;" "))&amp;(IF(I379=0,"",I379&amp;" "&amp;$I$4&amp;" "))&amp;(IF(J379=0,"",J379&amp;" "&amp;$J$4&amp;" "))&amp;IF((ISBLANK(C379)),"","("&amp;C379&amp;")"),"")))&amp;IF((B379=B380)*(K379=K380)*(L379=L380)*(M379=M380),IF(($H$2&lt;&gt;"m")*($H$2&lt;&gt;"Y"), ", ", IF((ISNUMBER(FIND(")",AE379))), ", ", "")),IF((B379=B380)*(K379=K380)*(L379=L380),"; ",". ")))</f>
        <v/>
      </c>
    </row>
    <row r="380" spans="1:34" s="1" customFormat="1" x14ac:dyDescent="0.25">
      <c r="A380" s="3" t="str">
        <f t="shared" si="44"/>
        <v/>
      </c>
      <c r="B380" s="53" t="str">
        <f t="shared" si="48"/>
        <v/>
      </c>
      <c r="C380" s="57"/>
      <c r="D380" s="57"/>
      <c r="E380" s="57"/>
      <c r="F380" s="57"/>
      <c r="G380" s="57"/>
      <c r="H380" s="57"/>
      <c r="I380" s="57"/>
      <c r="J380" s="57"/>
      <c r="K380" s="57"/>
      <c r="L380" s="57"/>
      <c r="M380" s="54"/>
      <c r="N380" s="57"/>
      <c r="O380" s="58"/>
      <c r="P380" s="58"/>
      <c r="Q380" s="58"/>
      <c r="R380" s="58"/>
      <c r="S380" s="54"/>
      <c r="T380" s="57"/>
      <c r="U380" s="57"/>
      <c r="V380" s="57"/>
      <c r="W380" s="57"/>
      <c r="X380" s="147" t="str">
        <f>IF(ISBLANK(D380),"",IF('order-admin-units'!$I$1&lt;&gt;"y", "", IF((K380="")*(ISBLANK(D380)=FALSE), 'order-admin-units'!$B$1+1, VLOOKUP(K380, ordercountry, 2))))</f>
        <v/>
      </c>
      <c r="Y380" s="147" t="str">
        <f>IF(ISBLANK(D380),"",IF('order-admin-units'!$I$1&lt;&gt;"y", "", IF(L380="", 'order-admin-units'!$B$2+1, VLOOKUP(K380&amp;"@"&amp;L380, orderadmin, 2))))</f>
        <v/>
      </c>
      <c r="Z380" s="147" t="str">
        <f t="shared" si="45"/>
        <v/>
      </c>
      <c r="AA380" s="147" t="str">
        <f t="shared" si="46"/>
        <v/>
      </c>
      <c r="AB380" s="147" t="str">
        <f t="shared" si="47"/>
        <v/>
      </c>
      <c r="AC380" s="147" t="str">
        <f t="shared" si="41"/>
        <v/>
      </c>
      <c r="AD380" s="11" t="str">
        <f t="shared" si="42"/>
        <v/>
      </c>
      <c r="AE380" s="11" t="str">
        <f t="array" ref="AE380">IF(ISBLANK(D380),"",IF(OR($H$2="y",$H$2="m"),IF(AA380=AA379,IF(OR(AB380=$AB$4:$AB379)=FALSE,AE379&amp;C380,AE379),"("&amp;C380)&amp;IF(AA380=AA381,IF(OR(AB381=$AB$4:$AB380)=FALSE,", ",""),") "),""))</f>
        <v/>
      </c>
      <c r="AF380" s="11" t="str">
        <f t="shared" si="43"/>
        <v/>
      </c>
      <c r="AG380" s="11" t="str">
        <f t="array" ref="AG380">IF(ISBLANK(D380),"",IF(OR($H$2="y",$H$2="m"),IF(AA380=AA379,IF(OR(AC380=$AC$4:$AC379)=FALSE,AG379&amp;AF380,AG379),"("&amp;AF380)&amp;IF(AA380=AA381,IF(OR(AC381=$AC$4:$AC380)=FALSE,", ",""),") "),""))</f>
        <v/>
      </c>
      <c r="AH380" s="10" t="str">
        <f>IF((ISBLANK(D380)),"",IF(D380=D379,AH379,"")&amp;IF(B379&lt;&gt;B380,((IF(ISBLANK(E380),$D$3&amp;"Non-type material: "&amp;$D$3,$D$3&amp;INDEX('type-categories'!$A$2:$B$100,MATCH(E380,'type-categories'!$A$2:$A$100,0),2)&amp;$D$3))),"")&amp;(IF(K380&lt;&gt;K379,$C$2&amp;K380&amp;$K$3&amp;$C$2&amp;" ",(IF(B380&lt;&gt;B379,$C$2&amp;K380&amp;$K$3&amp;$C$2&amp;" ",""))))&amp;(IF(L380="","",((IF(L380&lt;&gt;L379,$D$2&amp;L380&amp;$L$3&amp;$D$2&amp;" ",IF(B380&lt;&gt;B379,$D$2&amp;L380&amp;$L$3&amp;$D$2&amp;" ",""))))))&amp;(IF(M380="","",((IF(M380&lt;&gt;M379,$E$2&amp;M380&amp;$E$2&amp;","&amp;" ",IF(B380&lt;&gt;B379,$E$2&amp;M380&amp;$E$2&amp;",",""))))))&amp;(IF(N380="","",IF(N380&lt;&gt;N379,N380&amp;", ",IF(B380&lt;&gt;B379,N380&amp;", ",""))))&amp;(IF(ISBLANK(O380),"",(IF(O380&lt;&gt;O379,O380&amp;", ",IF(B380&lt;&gt;B379,O380&amp;", ","")))))&amp;(IF(ISBLANK(P380),"",(IF(P380&lt;&gt;P379,P380&amp;", ",IF(B380&lt;&gt;B379,P380&amp;", ",IF(Z380&lt;&gt;Z379,P380&amp;", ",""))))))&amp;(IF(ISBLANK(Q380),"",(IF(Q380&lt;&gt;Q379,Q380&amp;", ",IF(B380&lt;&gt;B379,Q380&amp;", ",IF(Z380&lt;&gt;Z379,Q380&amp;", ",""))))))&amp;(IF(ISBLANK(R380),"",(IF(R380&lt;&gt;R379,R380&amp;"m, ",IF(B380&lt;&gt;B379,R380&amp;"m, ",IF(Z380&lt;&gt;Z379,R380&amp;"m, ",""))))))&amp;IF(ISBLANK(S380),"",(IF(B380&lt;&gt;B379,S380&amp;", ",IF(S380&lt;&gt;S379,IF((Z380=Z379),"same locality "&amp;S380&amp;", ",S380&amp;", "),""))))&amp;(IF(ISBLANK(T380),"",(IF(T380&lt;&gt;T379,IF(ISBLANK(F$2),T380&amp;", ",T380&amp;" "&amp;F$2&amp;", "),(IF(B380&lt;&gt;B379,IF(ISBLANK(F$2),T380&amp;", ",T380&amp;" "&amp;F$2&amp;", "),(IF(Z380&lt;&gt;Z379,IF(ISBLANK(F$2),T380&amp;", ",T380&amp;" "&amp;F$2&amp;", "),IF((U380&lt;&gt;U379)*($G$2="Y"),"same collector, ","")))))))))&amp;(IF(ISBLANK(U380),"",(IF(U380&lt;&gt;U379,U380&amp;", ",(IF(B380&lt;&gt;B379,U380&amp;", ",IF(Z380&lt;&gt;Z379,U380&amp;", ",(IF(T380&lt;&gt;T379,IF((T380&lt;&gt;T379)*($G$2="Y"),"same date, ", ""),IF((T380=T379)*(U380=U379)*(S380&lt;&gt;S379)*($G$2="Y"),"same collector and date, ", ""))))))))))&amp;(IF(ISBLANK(V380),"",V380&amp;", "))&amp;IF((AA380&lt;&gt;AA381)*($H$2="y"),AD380&amp;AE380,IF((AA380&lt;&gt;AA381)*($H$2="m"),AD380&amp;AG380,IF(($H$2&lt;&gt;"m")*($H$2&lt;&gt;"Y"),(IF(F380=0,"",F380&amp;" "&amp;$F$4&amp;" "))&amp;(IF(G380=0,"",G380&amp;" "&amp;$G$4&amp;" "))&amp;(IF(H380=0,"",H380&amp;" "&amp;H$4&amp;" "))&amp;(IF(I380=0,"",I380&amp;" "&amp;$I$4&amp;" "))&amp;(IF(J380=0,"",J380&amp;" "&amp;$J$4&amp;" "))&amp;IF((ISBLANK(C380)),"","("&amp;C380&amp;")"),"")))&amp;IF((B380=B381)*(K380=K381)*(L380=L381)*(M380=M381),IF(($H$2&lt;&gt;"m")*($H$2&lt;&gt;"Y"), ", ", IF((ISNUMBER(FIND(")",AE380))), ", ", "")),IF((B380=B381)*(K380=K381)*(L380=L381),"; ",". ")))</f>
        <v/>
      </c>
    </row>
    <row r="381" spans="1:34" s="1" customFormat="1" x14ac:dyDescent="0.25">
      <c r="A381" s="3" t="str">
        <f t="shared" si="44"/>
        <v/>
      </c>
      <c r="B381" s="53" t="str">
        <f t="shared" si="48"/>
        <v/>
      </c>
      <c r="C381" s="57"/>
      <c r="D381" s="57"/>
      <c r="E381" s="57"/>
      <c r="F381" s="57"/>
      <c r="G381" s="57"/>
      <c r="H381" s="57"/>
      <c r="I381" s="57"/>
      <c r="J381" s="57"/>
      <c r="K381" s="57"/>
      <c r="L381" s="57"/>
      <c r="M381" s="54"/>
      <c r="N381" s="57"/>
      <c r="O381" s="58"/>
      <c r="P381" s="58"/>
      <c r="Q381" s="58"/>
      <c r="R381" s="58"/>
      <c r="S381" s="54"/>
      <c r="T381" s="57"/>
      <c r="U381" s="57"/>
      <c r="V381" s="57"/>
      <c r="W381" s="57"/>
      <c r="X381" s="147" t="str">
        <f>IF(ISBLANK(D381),"",IF('order-admin-units'!$I$1&lt;&gt;"y", "", IF((K381="")*(ISBLANK(D381)=FALSE), 'order-admin-units'!$B$1+1, VLOOKUP(K381, ordercountry, 2))))</f>
        <v/>
      </c>
      <c r="Y381" s="147" t="str">
        <f>IF(ISBLANK(D381),"",IF('order-admin-units'!$I$1&lt;&gt;"y", "", IF(L381="", 'order-admin-units'!$B$2+1, VLOOKUP(K381&amp;"@"&amp;L381, orderadmin, 2))))</f>
        <v/>
      </c>
      <c r="Z381" s="147" t="str">
        <f t="shared" si="45"/>
        <v/>
      </c>
      <c r="AA381" s="147" t="str">
        <f t="shared" si="46"/>
        <v/>
      </c>
      <c r="AB381" s="147" t="str">
        <f t="shared" si="47"/>
        <v/>
      </c>
      <c r="AC381" s="147" t="str">
        <f t="shared" si="41"/>
        <v/>
      </c>
      <c r="AD381" s="11" t="str">
        <f t="shared" si="42"/>
        <v/>
      </c>
      <c r="AE381" s="11" t="str">
        <f t="array" ref="AE381">IF(ISBLANK(D381),"",IF(OR($H$2="y",$H$2="m"),IF(AA381=AA380,IF(OR(AB381=$AB$4:$AB380)=FALSE,AE380&amp;C381,AE380),"("&amp;C381)&amp;IF(AA381=AA382,IF(OR(AB382=$AB$4:$AB381)=FALSE,", ",""),") "),""))</f>
        <v/>
      </c>
      <c r="AF381" s="11" t="str">
        <f t="shared" si="43"/>
        <v/>
      </c>
      <c r="AG381" s="11" t="str">
        <f t="array" ref="AG381">IF(ISBLANK(D381),"",IF(OR($H$2="y",$H$2="m"),IF(AA381=AA380,IF(OR(AC381=$AC$4:$AC380)=FALSE,AG380&amp;AF381,AG380),"("&amp;AF381)&amp;IF(AA381=AA382,IF(OR(AC382=$AC$4:$AC381)=FALSE,", ",""),") "),""))</f>
        <v/>
      </c>
      <c r="AH381" s="10" t="str">
        <f>IF((ISBLANK(D381)),"",IF(D381=D380,AH380,"")&amp;IF(B380&lt;&gt;B381,((IF(ISBLANK(E381),$D$3&amp;"Non-type material: "&amp;$D$3,$D$3&amp;INDEX('type-categories'!$A$2:$B$100,MATCH(E381,'type-categories'!$A$2:$A$100,0),2)&amp;$D$3))),"")&amp;(IF(K381&lt;&gt;K380,$C$2&amp;K381&amp;$K$3&amp;$C$2&amp;" ",(IF(B381&lt;&gt;B380,$C$2&amp;K381&amp;$K$3&amp;$C$2&amp;" ",""))))&amp;(IF(L381="","",((IF(L381&lt;&gt;L380,$D$2&amp;L381&amp;$L$3&amp;$D$2&amp;" ",IF(B381&lt;&gt;B380,$D$2&amp;L381&amp;$L$3&amp;$D$2&amp;" ",""))))))&amp;(IF(M381="","",((IF(M381&lt;&gt;M380,$E$2&amp;M381&amp;$E$2&amp;","&amp;" ",IF(B381&lt;&gt;B380,$E$2&amp;M381&amp;$E$2&amp;",",""))))))&amp;(IF(N381="","",IF(N381&lt;&gt;N380,N381&amp;", ",IF(B381&lt;&gt;B380,N381&amp;", ",""))))&amp;(IF(ISBLANK(O381),"",(IF(O381&lt;&gt;O380,O381&amp;", ",IF(B381&lt;&gt;B380,O381&amp;", ","")))))&amp;(IF(ISBLANK(P381),"",(IF(P381&lt;&gt;P380,P381&amp;", ",IF(B381&lt;&gt;B380,P381&amp;", ",IF(Z381&lt;&gt;Z380,P381&amp;", ",""))))))&amp;(IF(ISBLANK(Q381),"",(IF(Q381&lt;&gt;Q380,Q381&amp;", ",IF(B381&lt;&gt;B380,Q381&amp;", ",IF(Z381&lt;&gt;Z380,Q381&amp;", ",""))))))&amp;(IF(ISBLANK(R381),"",(IF(R381&lt;&gt;R380,R381&amp;"m, ",IF(B381&lt;&gt;B380,R381&amp;"m, ",IF(Z381&lt;&gt;Z380,R381&amp;"m, ",""))))))&amp;IF(ISBLANK(S381),"",(IF(B381&lt;&gt;B380,S381&amp;", ",IF(S381&lt;&gt;S380,IF((Z381=Z380),"same locality "&amp;S381&amp;", ",S381&amp;", "),""))))&amp;(IF(ISBLANK(T381),"",(IF(T381&lt;&gt;T380,IF(ISBLANK(F$2),T381&amp;", ",T381&amp;" "&amp;F$2&amp;", "),(IF(B381&lt;&gt;B380,IF(ISBLANK(F$2),T381&amp;", ",T381&amp;" "&amp;F$2&amp;", "),(IF(Z381&lt;&gt;Z380,IF(ISBLANK(F$2),T381&amp;", ",T381&amp;" "&amp;F$2&amp;", "),IF((U381&lt;&gt;U380)*($G$2="Y"),"same collector, ","")))))))))&amp;(IF(ISBLANK(U381),"",(IF(U381&lt;&gt;U380,U381&amp;", ",(IF(B381&lt;&gt;B380,U381&amp;", ",IF(Z381&lt;&gt;Z380,U381&amp;", ",(IF(T381&lt;&gt;T380,IF((T381&lt;&gt;T380)*($G$2="Y"),"same date, ", ""),IF((T381=T380)*(U381=U380)*(S381&lt;&gt;S380)*($G$2="Y"),"same collector and date, ", ""))))))))))&amp;(IF(ISBLANK(V381),"",V381&amp;", "))&amp;IF((AA381&lt;&gt;AA382)*($H$2="y"),AD381&amp;AE381,IF((AA381&lt;&gt;AA382)*($H$2="m"),AD381&amp;AG381,IF(($H$2&lt;&gt;"m")*($H$2&lt;&gt;"Y"),(IF(F381=0,"",F381&amp;" "&amp;$F$4&amp;" "))&amp;(IF(G381=0,"",G381&amp;" "&amp;$G$4&amp;" "))&amp;(IF(H381=0,"",H381&amp;" "&amp;H$4&amp;" "))&amp;(IF(I381=0,"",I381&amp;" "&amp;$I$4&amp;" "))&amp;(IF(J381=0,"",J381&amp;" "&amp;$J$4&amp;" "))&amp;IF((ISBLANK(C381)),"","("&amp;C381&amp;")"),"")))&amp;IF((B381=B382)*(K381=K382)*(L381=L382)*(M381=M382),IF(($H$2&lt;&gt;"m")*($H$2&lt;&gt;"Y"), ", ", IF((ISNUMBER(FIND(")",AE381))), ", ", "")),IF((B381=B382)*(K381=K382)*(L381=L382),"; ",". ")))</f>
        <v/>
      </c>
    </row>
    <row r="382" spans="1:34" s="1" customFormat="1" x14ac:dyDescent="0.25">
      <c r="A382" s="3" t="str">
        <f t="shared" si="44"/>
        <v/>
      </c>
      <c r="B382" s="53" t="str">
        <f t="shared" si="48"/>
        <v/>
      </c>
      <c r="C382" s="57"/>
      <c r="D382" s="56"/>
      <c r="E382" s="56"/>
      <c r="F382" s="56"/>
      <c r="G382" s="56"/>
      <c r="H382" s="56"/>
      <c r="I382" s="56"/>
      <c r="J382" s="56"/>
      <c r="K382" s="54"/>
      <c r="L382" s="54"/>
      <c r="M382" s="54"/>
      <c r="N382" s="54"/>
      <c r="O382" s="54"/>
      <c r="P382" s="54"/>
      <c r="Q382" s="54"/>
      <c r="R382" s="54"/>
      <c r="S382" s="54"/>
      <c r="T382" s="54"/>
      <c r="U382" s="54"/>
      <c r="V382" s="54"/>
      <c r="W382" s="54"/>
      <c r="X382" s="147" t="str">
        <f>IF(ISBLANK(D382),"",IF('order-admin-units'!$I$1&lt;&gt;"y", "", IF((K382="")*(ISBLANK(D382)=FALSE), 'order-admin-units'!$B$1+1, VLOOKUP(K382, ordercountry, 2))))</f>
        <v/>
      </c>
      <c r="Y382" s="147" t="str">
        <f>IF(ISBLANK(D382),"",IF('order-admin-units'!$I$1&lt;&gt;"y", "", IF(L382="", 'order-admin-units'!$B$2+1, VLOOKUP(K382&amp;"@"&amp;L382, orderadmin, 2))))</f>
        <v/>
      </c>
      <c r="Z382" s="147" t="str">
        <f t="shared" si="45"/>
        <v/>
      </c>
      <c r="AA382" s="147" t="str">
        <f t="shared" si="46"/>
        <v/>
      </c>
      <c r="AB382" s="147" t="str">
        <f t="shared" si="47"/>
        <v/>
      </c>
      <c r="AC382" s="147" t="str">
        <f t="shared" si="41"/>
        <v/>
      </c>
      <c r="AD382" s="11" t="str">
        <f t="shared" si="42"/>
        <v/>
      </c>
      <c r="AE382" s="11" t="str">
        <f t="array" ref="AE382">IF(ISBLANK(D382),"",IF(OR($H$2="y",$H$2="m"),IF(AA382=AA381,IF(OR(AB382=$AB$4:$AB381)=FALSE,AE381&amp;C382,AE381),"("&amp;C382)&amp;IF(AA382=AA383,IF(OR(AB383=$AB$4:$AB382)=FALSE,", ",""),") "),""))</f>
        <v/>
      </c>
      <c r="AF382" s="11" t="str">
        <f t="shared" si="43"/>
        <v/>
      </c>
      <c r="AG382" s="11" t="str">
        <f t="array" ref="AG382">IF(ISBLANK(D382),"",IF(OR($H$2="y",$H$2="m"),IF(AA382=AA381,IF(OR(AC382=$AC$4:$AC381)=FALSE,AG381&amp;AF382,AG381),"("&amp;AF382)&amp;IF(AA382=AA383,IF(OR(AC383=$AC$4:$AC382)=FALSE,", ",""),") "),""))</f>
        <v/>
      </c>
      <c r="AH382" s="10" t="str">
        <f>IF((ISBLANK(D382)),"",IF(D382=D381,AH381,"")&amp;IF(B381&lt;&gt;B382,((IF(ISBLANK(E382),$D$3&amp;"Non-type material: "&amp;$D$3,$D$3&amp;INDEX('type-categories'!$A$2:$B$100,MATCH(E382,'type-categories'!$A$2:$A$100,0),2)&amp;$D$3))),"")&amp;(IF(K382&lt;&gt;K381,$C$2&amp;K382&amp;$K$3&amp;$C$2&amp;" ",(IF(B382&lt;&gt;B381,$C$2&amp;K382&amp;$K$3&amp;$C$2&amp;" ",""))))&amp;(IF(L382="","",((IF(L382&lt;&gt;L381,$D$2&amp;L382&amp;$L$3&amp;$D$2&amp;" ",IF(B382&lt;&gt;B381,$D$2&amp;L382&amp;$L$3&amp;$D$2&amp;" ",""))))))&amp;(IF(M382="","",((IF(M382&lt;&gt;M381,$E$2&amp;M382&amp;$E$2&amp;","&amp;" ",IF(B382&lt;&gt;B381,$E$2&amp;M382&amp;$E$2&amp;",",""))))))&amp;(IF(N382="","",IF(N382&lt;&gt;N381,N382&amp;", ",IF(B382&lt;&gt;B381,N382&amp;", ",""))))&amp;(IF(ISBLANK(O382),"",(IF(O382&lt;&gt;O381,O382&amp;", ",IF(B382&lt;&gt;B381,O382&amp;", ","")))))&amp;(IF(ISBLANK(P382),"",(IF(P382&lt;&gt;P381,P382&amp;", ",IF(B382&lt;&gt;B381,P382&amp;", ",IF(Z382&lt;&gt;Z381,P382&amp;", ",""))))))&amp;(IF(ISBLANK(Q382),"",(IF(Q382&lt;&gt;Q381,Q382&amp;", ",IF(B382&lt;&gt;B381,Q382&amp;", ",IF(Z382&lt;&gt;Z381,Q382&amp;", ",""))))))&amp;(IF(ISBLANK(R382),"",(IF(R382&lt;&gt;R381,R382&amp;"m, ",IF(B382&lt;&gt;B381,R382&amp;"m, ",IF(Z382&lt;&gt;Z381,R382&amp;"m, ",""))))))&amp;IF(ISBLANK(S382),"",(IF(B382&lt;&gt;B381,S382&amp;", ",IF(S382&lt;&gt;S381,IF((Z382=Z381),"same locality "&amp;S382&amp;", ",S382&amp;", "),""))))&amp;(IF(ISBLANK(T382),"",(IF(T382&lt;&gt;T381,IF(ISBLANK(F$2),T382&amp;", ",T382&amp;" "&amp;F$2&amp;", "),(IF(B382&lt;&gt;B381,IF(ISBLANK(F$2),T382&amp;", ",T382&amp;" "&amp;F$2&amp;", "),(IF(Z382&lt;&gt;Z381,IF(ISBLANK(F$2),T382&amp;", ",T382&amp;" "&amp;F$2&amp;", "),IF((U382&lt;&gt;U381)*($G$2="Y"),"same collector, ","")))))))))&amp;(IF(ISBLANK(U382),"",(IF(U382&lt;&gt;U381,U382&amp;", ",(IF(B382&lt;&gt;B381,U382&amp;", ",IF(Z382&lt;&gt;Z381,U382&amp;", ",(IF(T382&lt;&gt;T381,IF((T382&lt;&gt;T381)*($G$2="Y"),"same date, ", ""),IF((T382=T381)*(U382=U381)*(S382&lt;&gt;S381)*($G$2="Y"),"same collector and date, ", ""))))))))))&amp;(IF(ISBLANK(V382),"",V382&amp;", "))&amp;IF((AA382&lt;&gt;AA383)*($H$2="y"),AD382&amp;AE382,IF((AA382&lt;&gt;AA383)*($H$2="m"),AD382&amp;AG382,IF(($H$2&lt;&gt;"m")*($H$2&lt;&gt;"Y"),(IF(F382=0,"",F382&amp;" "&amp;$F$4&amp;" "))&amp;(IF(G382=0,"",G382&amp;" "&amp;$G$4&amp;" "))&amp;(IF(H382=0,"",H382&amp;" "&amp;H$4&amp;" "))&amp;(IF(I382=0,"",I382&amp;" "&amp;$I$4&amp;" "))&amp;(IF(J382=0,"",J382&amp;" "&amp;$J$4&amp;" "))&amp;IF((ISBLANK(C382)),"","("&amp;C382&amp;")"),"")))&amp;IF((B382=B383)*(K382=K383)*(L382=L383)*(M382=M383),IF(($H$2&lt;&gt;"m")*($H$2&lt;&gt;"Y"), ", ", IF((ISNUMBER(FIND(")",AE382))), ", ", "")),IF((B382=B383)*(K382=K383)*(L382=L383),"; ",". ")))</f>
        <v/>
      </c>
    </row>
    <row r="383" spans="1:34" s="1" customFormat="1" x14ac:dyDescent="0.25">
      <c r="A383" s="3" t="str">
        <f t="shared" si="44"/>
        <v/>
      </c>
      <c r="B383" s="53" t="str">
        <f t="shared" si="48"/>
        <v/>
      </c>
      <c r="C383" s="57"/>
      <c r="D383" s="57"/>
      <c r="E383" s="57"/>
      <c r="F383" s="57"/>
      <c r="G383" s="57"/>
      <c r="H383" s="57"/>
      <c r="I383" s="57"/>
      <c r="J383" s="57"/>
      <c r="K383" s="57"/>
      <c r="L383" s="57"/>
      <c r="M383" s="54"/>
      <c r="N383" s="57"/>
      <c r="O383" s="58"/>
      <c r="P383" s="58"/>
      <c r="Q383" s="58"/>
      <c r="R383" s="58"/>
      <c r="S383" s="54"/>
      <c r="T383" s="57"/>
      <c r="U383" s="57"/>
      <c r="V383" s="57"/>
      <c r="W383" s="57"/>
      <c r="X383" s="147" t="str">
        <f>IF(ISBLANK(D383),"",IF('order-admin-units'!$I$1&lt;&gt;"y", "", IF((K383="")*(ISBLANK(D383)=FALSE), 'order-admin-units'!$B$1+1, VLOOKUP(K383, ordercountry, 2))))</f>
        <v/>
      </c>
      <c r="Y383" s="147" t="str">
        <f>IF(ISBLANK(D383),"",IF('order-admin-units'!$I$1&lt;&gt;"y", "", IF(L383="", 'order-admin-units'!$B$2+1, VLOOKUP(K383&amp;"@"&amp;L383, orderadmin, 2))))</f>
        <v/>
      </c>
      <c r="Z383" s="147" t="str">
        <f t="shared" si="45"/>
        <v/>
      </c>
      <c r="AA383" s="147" t="str">
        <f t="shared" si="46"/>
        <v/>
      </c>
      <c r="AB383" s="147" t="str">
        <f t="shared" si="47"/>
        <v/>
      </c>
      <c r="AC383" s="147" t="str">
        <f t="shared" si="41"/>
        <v/>
      </c>
      <c r="AD383" s="11" t="str">
        <f t="shared" si="42"/>
        <v/>
      </c>
      <c r="AE383" s="11" t="str">
        <f t="array" ref="AE383">IF(ISBLANK(D383),"",IF(OR($H$2="y",$H$2="m"),IF(AA383=AA382,IF(OR(AB383=$AB$4:$AB382)=FALSE,AE382&amp;C383,AE382),"("&amp;C383)&amp;IF(AA383=AA384,IF(OR(AB384=$AB$4:$AB383)=FALSE,", ",""),") "),""))</f>
        <v/>
      </c>
      <c r="AF383" s="11" t="str">
        <f t="shared" si="43"/>
        <v/>
      </c>
      <c r="AG383" s="11" t="str">
        <f t="array" ref="AG383">IF(ISBLANK(D383),"",IF(OR($H$2="y",$H$2="m"),IF(AA383=AA382,IF(OR(AC383=$AC$4:$AC382)=FALSE,AG382&amp;AF383,AG382),"("&amp;AF383)&amp;IF(AA383=AA384,IF(OR(AC384=$AC$4:$AC383)=FALSE,", ",""),") "),""))</f>
        <v/>
      </c>
      <c r="AH383" s="10" t="str">
        <f>IF((ISBLANK(D383)),"",IF(D383=D382,AH382,"")&amp;IF(B382&lt;&gt;B383,((IF(ISBLANK(E383),$D$3&amp;"Non-type material: "&amp;$D$3,$D$3&amp;INDEX('type-categories'!$A$2:$B$100,MATCH(E383,'type-categories'!$A$2:$A$100,0),2)&amp;$D$3))),"")&amp;(IF(K383&lt;&gt;K382,$C$2&amp;K383&amp;$K$3&amp;$C$2&amp;" ",(IF(B383&lt;&gt;B382,$C$2&amp;K383&amp;$K$3&amp;$C$2&amp;" ",""))))&amp;(IF(L383="","",((IF(L383&lt;&gt;L382,$D$2&amp;L383&amp;$L$3&amp;$D$2&amp;" ",IF(B383&lt;&gt;B382,$D$2&amp;L383&amp;$L$3&amp;$D$2&amp;" ",""))))))&amp;(IF(M383="","",((IF(M383&lt;&gt;M382,$E$2&amp;M383&amp;$E$2&amp;","&amp;" ",IF(B383&lt;&gt;B382,$E$2&amp;M383&amp;$E$2&amp;",",""))))))&amp;(IF(N383="","",IF(N383&lt;&gt;N382,N383&amp;", ",IF(B383&lt;&gt;B382,N383&amp;", ",""))))&amp;(IF(ISBLANK(O383),"",(IF(O383&lt;&gt;O382,O383&amp;", ",IF(B383&lt;&gt;B382,O383&amp;", ","")))))&amp;(IF(ISBLANK(P383),"",(IF(P383&lt;&gt;P382,P383&amp;", ",IF(B383&lt;&gt;B382,P383&amp;", ",IF(Z383&lt;&gt;Z382,P383&amp;", ",""))))))&amp;(IF(ISBLANK(Q383),"",(IF(Q383&lt;&gt;Q382,Q383&amp;", ",IF(B383&lt;&gt;B382,Q383&amp;", ",IF(Z383&lt;&gt;Z382,Q383&amp;", ",""))))))&amp;(IF(ISBLANK(R383),"",(IF(R383&lt;&gt;R382,R383&amp;"m, ",IF(B383&lt;&gt;B382,R383&amp;"m, ",IF(Z383&lt;&gt;Z382,R383&amp;"m, ",""))))))&amp;IF(ISBLANK(S383),"",(IF(B383&lt;&gt;B382,S383&amp;", ",IF(S383&lt;&gt;S382,IF((Z383=Z382),"same locality "&amp;S383&amp;", ",S383&amp;", "),""))))&amp;(IF(ISBLANK(T383),"",(IF(T383&lt;&gt;T382,IF(ISBLANK(F$2),T383&amp;", ",T383&amp;" "&amp;F$2&amp;", "),(IF(B383&lt;&gt;B382,IF(ISBLANK(F$2),T383&amp;", ",T383&amp;" "&amp;F$2&amp;", "),(IF(Z383&lt;&gt;Z382,IF(ISBLANK(F$2),T383&amp;", ",T383&amp;" "&amp;F$2&amp;", "),IF((U383&lt;&gt;U382)*($G$2="Y"),"same collector, ","")))))))))&amp;(IF(ISBLANK(U383),"",(IF(U383&lt;&gt;U382,U383&amp;", ",(IF(B383&lt;&gt;B382,U383&amp;", ",IF(Z383&lt;&gt;Z382,U383&amp;", ",(IF(T383&lt;&gt;T382,IF((T383&lt;&gt;T382)*($G$2="Y"),"same date, ", ""),IF((T383=T382)*(U383=U382)*(S383&lt;&gt;S382)*($G$2="Y"),"same collector and date, ", ""))))))))))&amp;(IF(ISBLANK(V383),"",V383&amp;", "))&amp;IF((AA383&lt;&gt;AA384)*($H$2="y"),AD383&amp;AE383,IF((AA383&lt;&gt;AA384)*($H$2="m"),AD383&amp;AG383,IF(($H$2&lt;&gt;"m")*($H$2&lt;&gt;"Y"),(IF(F383=0,"",F383&amp;" "&amp;$F$4&amp;" "))&amp;(IF(G383=0,"",G383&amp;" "&amp;$G$4&amp;" "))&amp;(IF(H383=0,"",H383&amp;" "&amp;H$4&amp;" "))&amp;(IF(I383=0,"",I383&amp;" "&amp;$I$4&amp;" "))&amp;(IF(J383=0,"",J383&amp;" "&amp;$J$4&amp;" "))&amp;IF((ISBLANK(C383)),"","("&amp;C383&amp;")"),"")))&amp;IF((B383=B384)*(K383=K384)*(L383=L384)*(M383=M384),IF(($H$2&lt;&gt;"m")*($H$2&lt;&gt;"Y"), ", ", IF((ISNUMBER(FIND(")",AE383))), ", ", "")),IF((B383=B384)*(K383=K384)*(L383=L384),"; ",". ")))</f>
        <v/>
      </c>
    </row>
    <row r="384" spans="1:34" s="1" customFormat="1" x14ac:dyDescent="0.25">
      <c r="A384" s="3" t="str">
        <f t="shared" si="44"/>
        <v/>
      </c>
      <c r="B384" s="53" t="str">
        <f t="shared" si="48"/>
        <v/>
      </c>
      <c r="C384" s="57"/>
      <c r="D384" s="57"/>
      <c r="E384" s="57"/>
      <c r="F384" s="57"/>
      <c r="G384" s="57"/>
      <c r="H384" s="57"/>
      <c r="I384" s="57"/>
      <c r="J384" s="57"/>
      <c r="K384" s="57"/>
      <c r="L384" s="57"/>
      <c r="M384" s="54"/>
      <c r="N384" s="57"/>
      <c r="O384" s="58"/>
      <c r="P384" s="58"/>
      <c r="Q384" s="58"/>
      <c r="R384" s="58"/>
      <c r="S384" s="54"/>
      <c r="T384" s="57"/>
      <c r="U384" s="57"/>
      <c r="V384" s="57"/>
      <c r="W384" s="57"/>
      <c r="X384" s="147" t="str">
        <f>IF(ISBLANK(D384),"",IF('order-admin-units'!$I$1&lt;&gt;"y", "", IF((K384="")*(ISBLANK(D384)=FALSE), 'order-admin-units'!$B$1+1, VLOOKUP(K384, ordercountry, 2))))</f>
        <v/>
      </c>
      <c r="Y384" s="147" t="str">
        <f>IF(ISBLANK(D384),"",IF('order-admin-units'!$I$1&lt;&gt;"y", "", IF(L384="", 'order-admin-units'!$B$2+1, VLOOKUP(K384&amp;"@"&amp;L384, orderadmin, 2))))</f>
        <v/>
      </c>
      <c r="Z384" s="147" t="str">
        <f t="shared" si="45"/>
        <v/>
      </c>
      <c r="AA384" s="147" t="str">
        <f t="shared" si="46"/>
        <v/>
      </c>
      <c r="AB384" s="147" t="str">
        <f t="shared" si="47"/>
        <v/>
      </c>
      <c r="AC384" s="147" t="str">
        <f t="shared" si="41"/>
        <v/>
      </c>
      <c r="AD384" s="11" t="str">
        <f t="shared" si="42"/>
        <v/>
      </c>
      <c r="AE384" s="11" t="str">
        <f t="array" ref="AE384">IF(ISBLANK(D384),"",IF(OR($H$2="y",$H$2="m"),IF(AA384=AA383,IF(OR(AB384=$AB$4:$AB383)=FALSE,AE383&amp;C384,AE383),"("&amp;C384)&amp;IF(AA384=AA385,IF(OR(AB385=$AB$4:$AB384)=FALSE,", ",""),") "),""))</f>
        <v/>
      </c>
      <c r="AF384" s="11" t="str">
        <f t="shared" si="43"/>
        <v/>
      </c>
      <c r="AG384" s="11" t="str">
        <f t="array" ref="AG384">IF(ISBLANK(D384),"",IF(OR($H$2="y",$H$2="m"),IF(AA384=AA383,IF(OR(AC384=$AC$4:$AC383)=FALSE,AG383&amp;AF384,AG383),"("&amp;AF384)&amp;IF(AA384=AA385,IF(OR(AC385=$AC$4:$AC384)=FALSE,", ",""),") "),""))</f>
        <v/>
      </c>
      <c r="AH384" s="10" t="str">
        <f>IF((ISBLANK(D384)),"",IF(D384=D383,AH383,"")&amp;IF(B383&lt;&gt;B384,((IF(ISBLANK(E384),$D$3&amp;"Non-type material: "&amp;$D$3,$D$3&amp;INDEX('type-categories'!$A$2:$B$100,MATCH(E384,'type-categories'!$A$2:$A$100,0),2)&amp;$D$3))),"")&amp;(IF(K384&lt;&gt;K383,$C$2&amp;K384&amp;$K$3&amp;$C$2&amp;" ",(IF(B384&lt;&gt;B383,$C$2&amp;K384&amp;$K$3&amp;$C$2&amp;" ",""))))&amp;(IF(L384="","",((IF(L384&lt;&gt;L383,$D$2&amp;L384&amp;$L$3&amp;$D$2&amp;" ",IF(B384&lt;&gt;B383,$D$2&amp;L384&amp;$L$3&amp;$D$2&amp;" ",""))))))&amp;(IF(M384="","",((IF(M384&lt;&gt;M383,$E$2&amp;M384&amp;$E$2&amp;","&amp;" ",IF(B384&lt;&gt;B383,$E$2&amp;M384&amp;$E$2&amp;",",""))))))&amp;(IF(N384="","",IF(N384&lt;&gt;N383,N384&amp;", ",IF(B384&lt;&gt;B383,N384&amp;", ",""))))&amp;(IF(ISBLANK(O384),"",(IF(O384&lt;&gt;O383,O384&amp;", ",IF(B384&lt;&gt;B383,O384&amp;", ","")))))&amp;(IF(ISBLANK(P384),"",(IF(P384&lt;&gt;P383,P384&amp;", ",IF(B384&lt;&gt;B383,P384&amp;", ",IF(Z384&lt;&gt;Z383,P384&amp;", ",""))))))&amp;(IF(ISBLANK(Q384),"",(IF(Q384&lt;&gt;Q383,Q384&amp;", ",IF(B384&lt;&gt;B383,Q384&amp;", ",IF(Z384&lt;&gt;Z383,Q384&amp;", ",""))))))&amp;(IF(ISBLANK(R384),"",(IF(R384&lt;&gt;R383,R384&amp;"m, ",IF(B384&lt;&gt;B383,R384&amp;"m, ",IF(Z384&lt;&gt;Z383,R384&amp;"m, ",""))))))&amp;IF(ISBLANK(S384),"",(IF(B384&lt;&gt;B383,S384&amp;", ",IF(S384&lt;&gt;S383,IF((Z384=Z383),"same locality "&amp;S384&amp;", ",S384&amp;", "),""))))&amp;(IF(ISBLANK(T384),"",(IF(T384&lt;&gt;T383,IF(ISBLANK(F$2),T384&amp;", ",T384&amp;" "&amp;F$2&amp;", "),(IF(B384&lt;&gt;B383,IF(ISBLANK(F$2),T384&amp;", ",T384&amp;" "&amp;F$2&amp;", "),(IF(Z384&lt;&gt;Z383,IF(ISBLANK(F$2),T384&amp;", ",T384&amp;" "&amp;F$2&amp;", "),IF((U384&lt;&gt;U383)*($G$2="Y"),"same collector, ","")))))))))&amp;(IF(ISBLANK(U384),"",(IF(U384&lt;&gt;U383,U384&amp;", ",(IF(B384&lt;&gt;B383,U384&amp;", ",IF(Z384&lt;&gt;Z383,U384&amp;", ",(IF(T384&lt;&gt;T383,IF((T384&lt;&gt;T383)*($G$2="Y"),"same date, ", ""),IF((T384=T383)*(U384=U383)*(S384&lt;&gt;S383)*($G$2="Y"),"same collector and date, ", ""))))))))))&amp;(IF(ISBLANK(V384),"",V384&amp;", "))&amp;IF((AA384&lt;&gt;AA385)*($H$2="y"),AD384&amp;AE384,IF((AA384&lt;&gt;AA385)*($H$2="m"),AD384&amp;AG384,IF(($H$2&lt;&gt;"m")*($H$2&lt;&gt;"Y"),(IF(F384=0,"",F384&amp;" "&amp;$F$4&amp;" "))&amp;(IF(G384=0,"",G384&amp;" "&amp;$G$4&amp;" "))&amp;(IF(H384=0,"",H384&amp;" "&amp;H$4&amp;" "))&amp;(IF(I384=0,"",I384&amp;" "&amp;$I$4&amp;" "))&amp;(IF(J384=0,"",J384&amp;" "&amp;$J$4&amp;" "))&amp;IF((ISBLANK(C384)),"","("&amp;C384&amp;")"),"")))&amp;IF((B384=B385)*(K384=K385)*(L384=L385)*(M384=M385),IF(($H$2&lt;&gt;"m")*($H$2&lt;&gt;"Y"), ", ", IF((ISNUMBER(FIND(")",AE384))), ", ", "")),IF((B384=B385)*(K384=K385)*(L384=L385),"; ",". ")))</f>
        <v/>
      </c>
    </row>
    <row r="385" spans="1:34" s="1" customFormat="1" x14ac:dyDescent="0.25">
      <c r="A385" s="3" t="str">
        <f t="shared" si="44"/>
        <v/>
      </c>
      <c r="B385" s="53" t="str">
        <f t="shared" si="48"/>
        <v/>
      </c>
      <c r="C385" s="57"/>
      <c r="D385" s="57"/>
      <c r="E385" s="57"/>
      <c r="F385" s="57"/>
      <c r="G385" s="57"/>
      <c r="H385" s="57"/>
      <c r="I385" s="57"/>
      <c r="J385" s="57"/>
      <c r="K385" s="57"/>
      <c r="L385" s="57"/>
      <c r="M385" s="54"/>
      <c r="N385" s="57"/>
      <c r="O385" s="58"/>
      <c r="P385" s="58"/>
      <c r="Q385" s="58"/>
      <c r="R385" s="58"/>
      <c r="S385" s="54"/>
      <c r="T385" s="57"/>
      <c r="U385" s="57"/>
      <c r="V385" s="57"/>
      <c r="W385" s="57"/>
      <c r="X385" s="147" t="str">
        <f>IF(ISBLANK(D385),"",IF('order-admin-units'!$I$1&lt;&gt;"y", "", IF((K385="")*(ISBLANK(D385)=FALSE), 'order-admin-units'!$B$1+1, VLOOKUP(K385, ordercountry, 2))))</f>
        <v/>
      </c>
      <c r="Y385" s="147" t="str">
        <f>IF(ISBLANK(D385),"",IF('order-admin-units'!$I$1&lt;&gt;"y", "", IF(L385="", 'order-admin-units'!$B$2+1, VLOOKUP(K385&amp;"@"&amp;L385, orderadmin, 2))))</f>
        <v/>
      </c>
      <c r="Z385" s="147" t="str">
        <f t="shared" si="45"/>
        <v/>
      </c>
      <c r="AA385" s="147" t="str">
        <f t="shared" si="46"/>
        <v/>
      </c>
      <c r="AB385" s="147" t="str">
        <f t="shared" si="47"/>
        <v/>
      </c>
      <c r="AC385" s="147" t="str">
        <f t="shared" si="41"/>
        <v/>
      </c>
      <c r="AD385" s="11" t="str">
        <f t="shared" si="42"/>
        <v/>
      </c>
      <c r="AE385" s="11" t="str">
        <f t="array" ref="AE385">IF(ISBLANK(D385),"",IF(OR($H$2="y",$H$2="m"),IF(AA385=AA384,IF(OR(AB385=$AB$4:$AB384)=FALSE,AE384&amp;C385,AE384),"("&amp;C385)&amp;IF(AA385=AA386,IF(OR(AB386=$AB$4:$AB385)=FALSE,", ",""),") "),""))</f>
        <v/>
      </c>
      <c r="AF385" s="11" t="str">
        <f t="shared" si="43"/>
        <v/>
      </c>
      <c r="AG385" s="11" t="str">
        <f t="array" ref="AG385">IF(ISBLANK(D385),"",IF(OR($H$2="y",$H$2="m"),IF(AA385=AA384,IF(OR(AC385=$AC$4:$AC384)=FALSE,AG384&amp;AF385,AG384),"("&amp;AF385)&amp;IF(AA385=AA386,IF(OR(AC386=$AC$4:$AC385)=FALSE,", ",""),") "),""))</f>
        <v/>
      </c>
      <c r="AH385" s="10" t="str">
        <f>IF((ISBLANK(D385)),"",IF(D385=D384,AH384,"")&amp;IF(B384&lt;&gt;B385,((IF(ISBLANK(E385),$D$3&amp;"Non-type material: "&amp;$D$3,$D$3&amp;INDEX('type-categories'!$A$2:$B$100,MATCH(E385,'type-categories'!$A$2:$A$100,0),2)&amp;$D$3))),"")&amp;(IF(K385&lt;&gt;K384,$C$2&amp;K385&amp;$K$3&amp;$C$2&amp;" ",(IF(B385&lt;&gt;B384,$C$2&amp;K385&amp;$K$3&amp;$C$2&amp;" ",""))))&amp;(IF(L385="","",((IF(L385&lt;&gt;L384,$D$2&amp;L385&amp;$L$3&amp;$D$2&amp;" ",IF(B385&lt;&gt;B384,$D$2&amp;L385&amp;$L$3&amp;$D$2&amp;" ",""))))))&amp;(IF(M385="","",((IF(M385&lt;&gt;M384,$E$2&amp;M385&amp;$E$2&amp;","&amp;" ",IF(B385&lt;&gt;B384,$E$2&amp;M385&amp;$E$2&amp;",",""))))))&amp;(IF(N385="","",IF(N385&lt;&gt;N384,N385&amp;", ",IF(B385&lt;&gt;B384,N385&amp;", ",""))))&amp;(IF(ISBLANK(O385),"",(IF(O385&lt;&gt;O384,O385&amp;", ",IF(B385&lt;&gt;B384,O385&amp;", ","")))))&amp;(IF(ISBLANK(P385),"",(IF(P385&lt;&gt;P384,P385&amp;", ",IF(B385&lt;&gt;B384,P385&amp;", ",IF(Z385&lt;&gt;Z384,P385&amp;", ",""))))))&amp;(IF(ISBLANK(Q385),"",(IF(Q385&lt;&gt;Q384,Q385&amp;", ",IF(B385&lt;&gt;B384,Q385&amp;", ",IF(Z385&lt;&gt;Z384,Q385&amp;", ",""))))))&amp;(IF(ISBLANK(R385),"",(IF(R385&lt;&gt;R384,R385&amp;"m, ",IF(B385&lt;&gt;B384,R385&amp;"m, ",IF(Z385&lt;&gt;Z384,R385&amp;"m, ",""))))))&amp;IF(ISBLANK(S385),"",(IF(B385&lt;&gt;B384,S385&amp;", ",IF(S385&lt;&gt;S384,IF((Z385=Z384),"same locality "&amp;S385&amp;", ",S385&amp;", "),""))))&amp;(IF(ISBLANK(T385),"",(IF(T385&lt;&gt;T384,IF(ISBLANK(F$2),T385&amp;", ",T385&amp;" "&amp;F$2&amp;", "),(IF(B385&lt;&gt;B384,IF(ISBLANK(F$2),T385&amp;", ",T385&amp;" "&amp;F$2&amp;", "),(IF(Z385&lt;&gt;Z384,IF(ISBLANK(F$2),T385&amp;", ",T385&amp;" "&amp;F$2&amp;", "),IF((U385&lt;&gt;U384)*($G$2="Y"),"same collector, ","")))))))))&amp;(IF(ISBLANK(U385),"",(IF(U385&lt;&gt;U384,U385&amp;", ",(IF(B385&lt;&gt;B384,U385&amp;", ",IF(Z385&lt;&gt;Z384,U385&amp;", ",(IF(T385&lt;&gt;T384,IF((T385&lt;&gt;T384)*($G$2="Y"),"same date, ", ""),IF((T385=T384)*(U385=U384)*(S385&lt;&gt;S384)*($G$2="Y"),"same collector and date, ", ""))))))))))&amp;(IF(ISBLANK(V385),"",V385&amp;", "))&amp;IF((AA385&lt;&gt;AA386)*($H$2="y"),AD385&amp;AE385,IF((AA385&lt;&gt;AA386)*($H$2="m"),AD385&amp;AG385,IF(($H$2&lt;&gt;"m")*($H$2&lt;&gt;"Y"),(IF(F385=0,"",F385&amp;" "&amp;$F$4&amp;" "))&amp;(IF(G385=0,"",G385&amp;" "&amp;$G$4&amp;" "))&amp;(IF(H385=0,"",H385&amp;" "&amp;H$4&amp;" "))&amp;(IF(I385=0,"",I385&amp;" "&amp;$I$4&amp;" "))&amp;(IF(J385=0,"",J385&amp;" "&amp;$J$4&amp;" "))&amp;IF((ISBLANK(C385)),"","("&amp;C385&amp;")"),"")))&amp;IF((B385=B386)*(K385=K386)*(L385=L386)*(M385=M386),IF(($H$2&lt;&gt;"m")*($H$2&lt;&gt;"Y"), ", ", IF((ISNUMBER(FIND(")",AE385))), ", ", "")),IF((B385=B386)*(K385=K386)*(L385=L386),"; ",". ")))</f>
        <v/>
      </c>
    </row>
    <row r="386" spans="1:34" s="1" customFormat="1" x14ac:dyDescent="0.25">
      <c r="A386" s="3" t="str">
        <f t="shared" si="44"/>
        <v/>
      </c>
      <c r="B386" s="53" t="str">
        <f t="shared" si="48"/>
        <v/>
      </c>
      <c r="C386" s="57"/>
      <c r="D386" s="57"/>
      <c r="E386" s="57"/>
      <c r="F386" s="57"/>
      <c r="G386" s="57"/>
      <c r="H386" s="57"/>
      <c r="I386" s="57"/>
      <c r="J386" s="57"/>
      <c r="K386" s="57"/>
      <c r="L386" s="57"/>
      <c r="M386" s="54"/>
      <c r="N386" s="57"/>
      <c r="O386" s="58"/>
      <c r="P386" s="58"/>
      <c r="Q386" s="58"/>
      <c r="R386" s="58"/>
      <c r="S386" s="54"/>
      <c r="T386" s="57"/>
      <c r="U386" s="57"/>
      <c r="V386" s="57"/>
      <c r="W386" s="57"/>
      <c r="X386" s="147" t="str">
        <f>IF(ISBLANK(D386),"",IF('order-admin-units'!$I$1&lt;&gt;"y", "", IF((K386="")*(ISBLANK(D386)=FALSE), 'order-admin-units'!$B$1+1, VLOOKUP(K386, ordercountry, 2))))</f>
        <v/>
      </c>
      <c r="Y386" s="147" t="str">
        <f>IF(ISBLANK(D386),"",IF('order-admin-units'!$I$1&lt;&gt;"y", "", IF(L386="", 'order-admin-units'!$B$2+1, VLOOKUP(K386&amp;"@"&amp;L386, orderadmin, 2))))</f>
        <v/>
      </c>
      <c r="Z386" s="147" t="str">
        <f t="shared" si="45"/>
        <v/>
      </c>
      <c r="AA386" s="147" t="str">
        <f t="shared" si="46"/>
        <v/>
      </c>
      <c r="AB386" s="147" t="str">
        <f t="shared" si="47"/>
        <v/>
      </c>
      <c r="AC386" s="147" t="str">
        <f t="shared" si="41"/>
        <v/>
      </c>
      <c r="AD386" s="11" t="str">
        <f t="shared" si="42"/>
        <v/>
      </c>
      <c r="AE386" s="11" t="str">
        <f t="array" ref="AE386">IF(ISBLANK(D386),"",IF(OR($H$2="y",$H$2="m"),IF(AA386=AA385,IF(OR(AB386=$AB$4:$AB385)=FALSE,AE385&amp;C386,AE385),"("&amp;C386)&amp;IF(AA386=AA387,IF(OR(AB387=$AB$4:$AB386)=FALSE,", ",""),") "),""))</f>
        <v/>
      </c>
      <c r="AF386" s="11" t="str">
        <f t="shared" si="43"/>
        <v/>
      </c>
      <c r="AG386" s="11" t="str">
        <f t="array" ref="AG386">IF(ISBLANK(D386),"",IF(OR($H$2="y",$H$2="m"),IF(AA386=AA385,IF(OR(AC386=$AC$4:$AC385)=FALSE,AG385&amp;AF386,AG385),"("&amp;AF386)&amp;IF(AA386=AA387,IF(OR(AC387=$AC$4:$AC386)=FALSE,", ",""),") "),""))</f>
        <v/>
      </c>
      <c r="AH386" s="10" t="str">
        <f>IF((ISBLANK(D386)),"",IF(D386=D385,AH385,"")&amp;IF(B385&lt;&gt;B386,((IF(ISBLANK(E386),$D$3&amp;"Non-type material: "&amp;$D$3,$D$3&amp;INDEX('type-categories'!$A$2:$B$100,MATCH(E386,'type-categories'!$A$2:$A$100,0),2)&amp;$D$3))),"")&amp;(IF(K386&lt;&gt;K385,$C$2&amp;K386&amp;$K$3&amp;$C$2&amp;" ",(IF(B386&lt;&gt;B385,$C$2&amp;K386&amp;$K$3&amp;$C$2&amp;" ",""))))&amp;(IF(L386="","",((IF(L386&lt;&gt;L385,$D$2&amp;L386&amp;$L$3&amp;$D$2&amp;" ",IF(B386&lt;&gt;B385,$D$2&amp;L386&amp;$L$3&amp;$D$2&amp;" ",""))))))&amp;(IF(M386="","",((IF(M386&lt;&gt;M385,$E$2&amp;M386&amp;$E$2&amp;","&amp;" ",IF(B386&lt;&gt;B385,$E$2&amp;M386&amp;$E$2&amp;",",""))))))&amp;(IF(N386="","",IF(N386&lt;&gt;N385,N386&amp;", ",IF(B386&lt;&gt;B385,N386&amp;", ",""))))&amp;(IF(ISBLANK(O386),"",(IF(O386&lt;&gt;O385,O386&amp;", ",IF(B386&lt;&gt;B385,O386&amp;", ","")))))&amp;(IF(ISBLANK(P386),"",(IF(P386&lt;&gt;P385,P386&amp;", ",IF(B386&lt;&gt;B385,P386&amp;", ",IF(Z386&lt;&gt;Z385,P386&amp;", ",""))))))&amp;(IF(ISBLANK(Q386),"",(IF(Q386&lt;&gt;Q385,Q386&amp;", ",IF(B386&lt;&gt;B385,Q386&amp;", ",IF(Z386&lt;&gt;Z385,Q386&amp;", ",""))))))&amp;(IF(ISBLANK(R386),"",(IF(R386&lt;&gt;R385,R386&amp;"m, ",IF(B386&lt;&gt;B385,R386&amp;"m, ",IF(Z386&lt;&gt;Z385,R386&amp;"m, ",""))))))&amp;IF(ISBLANK(S386),"",(IF(B386&lt;&gt;B385,S386&amp;", ",IF(S386&lt;&gt;S385,IF((Z386=Z385),"same locality "&amp;S386&amp;", ",S386&amp;", "),""))))&amp;(IF(ISBLANK(T386),"",(IF(T386&lt;&gt;T385,IF(ISBLANK(F$2),T386&amp;", ",T386&amp;" "&amp;F$2&amp;", "),(IF(B386&lt;&gt;B385,IF(ISBLANK(F$2),T386&amp;", ",T386&amp;" "&amp;F$2&amp;", "),(IF(Z386&lt;&gt;Z385,IF(ISBLANK(F$2),T386&amp;", ",T386&amp;" "&amp;F$2&amp;", "),IF((U386&lt;&gt;U385)*($G$2="Y"),"same collector, ","")))))))))&amp;(IF(ISBLANK(U386),"",(IF(U386&lt;&gt;U385,U386&amp;", ",(IF(B386&lt;&gt;B385,U386&amp;", ",IF(Z386&lt;&gt;Z385,U386&amp;", ",(IF(T386&lt;&gt;T385,IF((T386&lt;&gt;T385)*($G$2="Y"),"same date, ", ""),IF((T386=T385)*(U386=U385)*(S386&lt;&gt;S385)*($G$2="Y"),"same collector and date, ", ""))))))))))&amp;(IF(ISBLANK(V386),"",V386&amp;", "))&amp;IF((AA386&lt;&gt;AA387)*($H$2="y"),AD386&amp;AE386,IF((AA386&lt;&gt;AA387)*($H$2="m"),AD386&amp;AG386,IF(($H$2&lt;&gt;"m")*($H$2&lt;&gt;"Y"),(IF(F386=0,"",F386&amp;" "&amp;$F$4&amp;" "))&amp;(IF(G386=0,"",G386&amp;" "&amp;$G$4&amp;" "))&amp;(IF(H386=0,"",H386&amp;" "&amp;H$4&amp;" "))&amp;(IF(I386=0,"",I386&amp;" "&amp;$I$4&amp;" "))&amp;(IF(J386=0,"",J386&amp;" "&amp;$J$4&amp;" "))&amp;IF((ISBLANK(C386)),"","("&amp;C386&amp;")"),"")))&amp;IF((B386=B387)*(K386=K387)*(L386=L387)*(M386=M387),IF(($H$2&lt;&gt;"m")*($H$2&lt;&gt;"Y"), ", ", IF((ISNUMBER(FIND(")",AE386))), ", ", "")),IF((B386=B387)*(K386=K387)*(L386=L387),"; ",". ")))</f>
        <v/>
      </c>
    </row>
    <row r="387" spans="1:34" s="1" customFormat="1" x14ac:dyDescent="0.25">
      <c r="A387" s="3" t="str">
        <f t="shared" si="44"/>
        <v/>
      </c>
      <c r="B387" s="53" t="str">
        <f t="shared" si="48"/>
        <v/>
      </c>
      <c r="C387" s="57"/>
      <c r="D387" s="57"/>
      <c r="E387" s="57"/>
      <c r="F387" s="57"/>
      <c r="G387" s="57"/>
      <c r="H387" s="57"/>
      <c r="I387" s="57"/>
      <c r="J387" s="57"/>
      <c r="K387" s="57"/>
      <c r="L387" s="57"/>
      <c r="M387" s="54"/>
      <c r="N387" s="57"/>
      <c r="O387" s="58"/>
      <c r="P387" s="58"/>
      <c r="Q387" s="58"/>
      <c r="R387" s="58"/>
      <c r="S387" s="54"/>
      <c r="T387" s="57"/>
      <c r="U387" s="57"/>
      <c r="V387" s="57"/>
      <c r="W387" s="57"/>
      <c r="X387" s="147" t="str">
        <f>IF(ISBLANK(D387),"",IF('order-admin-units'!$I$1&lt;&gt;"y", "", IF((K387="")*(ISBLANK(D387)=FALSE), 'order-admin-units'!$B$1+1, VLOOKUP(K387, ordercountry, 2))))</f>
        <v/>
      </c>
      <c r="Y387" s="147" t="str">
        <f>IF(ISBLANK(D387),"",IF('order-admin-units'!$I$1&lt;&gt;"y", "", IF(L387="", 'order-admin-units'!$B$2+1, VLOOKUP(K387&amp;"@"&amp;L387, orderadmin, 2))))</f>
        <v/>
      </c>
      <c r="Z387" s="147" t="str">
        <f t="shared" si="45"/>
        <v/>
      </c>
      <c r="AA387" s="147" t="str">
        <f t="shared" si="46"/>
        <v/>
      </c>
      <c r="AB387" s="147" t="str">
        <f t="shared" si="47"/>
        <v/>
      </c>
      <c r="AC387" s="147" t="str">
        <f t="shared" si="41"/>
        <v/>
      </c>
      <c r="AD387" s="11" t="str">
        <f t="shared" si="42"/>
        <v/>
      </c>
      <c r="AE387" s="11" t="str">
        <f t="array" ref="AE387">IF(ISBLANK(D387),"",IF(OR($H$2="y",$H$2="m"),IF(AA387=AA386,IF(OR(AB387=$AB$4:$AB386)=FALSE,AE386&amp;C387,AE386),"("&amp;C387)&amp;IF(AA387=AA388,IF(OR(AB388=$AB$4:$AB387)=FALSE,", ",""),") "),""))</f>
        <v/>
      </c>
      <c r="AF387" s="11" t="str">
        <f t="shared" si="43"/>
        <v/>
      </c>
      <c r="AG387" s="11" t="str">
        <f t="array" ref="AG387">IF(ISBLANK(D387),"",IF(OR($H$2="y",$H$2="m"),IF(AA387=AA386,IF(OR(AC387=$AC$4:$AC386)=FALSE,AG386&amp;AF387,AG386),"("&amp;AF387)&amp;IF(AA387=AA388,IF(OR(AC388=$AC$4:$AC387)=FALSE,", ",""),") "),""))</f>
        <v/>
      </c>
      <c r="AH387" s="10" t="str">
        <f>IF((ISBLANK(D387)),"",IF(D387=D386,AH386,"")&amp;IF(B386&lt;&gt;B387,((IF(ISBLANK(E387),$D$3&amp;"Non-type material: "&amp;$D$3,$D$3&amp;INDEX('type-categories'!$A$2:$B$100,MATCH(E387,'type-categories'!$A$2:$A$100,0),2)&amp;$D$3))),"")&amp;(IF(K387&lt;&gt;K386,$C$2&amp;K387&amp;$K$3&amp;$C$2&amp;" ",(IF(B387&lt;&gt;B386,$C$2&amp;K387&amp;$K$3&amp;$C$2&amp;" ",""))))&amp;(IF(L387="","",((IF(L387&lt;&gt;L386,$D$2&amp;L387&amp;$L$3&amp;$D$2&amp;" ",IF(B387&lt;&gt;B386,$D$2&amp;L387&amp;$L$3&amp;$D$2&amp;" ",""))))))&amp;(IF(M387="","",((IF(M387&lt;&gt;M386,$E$2&amp;M387&amp;$E$2&amp;","&amp;" ",IF(B387&lt;&gt;B386,$E$2&amp;M387&amp;$E$2&amp;",",""))))))&amp;(IF(N387="","",IF(N387&lt;&gt;N386,N387&amp;", ",IF(B387&lt;&gt;B386,N387&amp;", ",""))))&amp;(IF(ISBLANK(O387),"",(IF(O387&lt;&gt;O386,O387&amp;", ",IF(B387&lt;&gt;B386,O387&amp;", ","")))))&amp;(IF(ISBLANK(P387),"",(IF(P387&lt;&gt;P386,P387&amp;", ",IF(B387&lt;&gt;B386,P387&amp;", ",IF(Z387&lt;&gt;Z386,P387&amp;", ",""))))))&amp;(IF(ISBLANK(Q387),"",(IF(Q387&lt;&gt;Q386,Q387&amp;", ",IF(B387&lt;&gt;B386,Q387&amp;", ",IF(Z387&lt;&gt;Z386,Q387&amp;", ",""))))))&amp;(IF(ISBLANK(R387),"",(IF(R387&lt;&gt;R386,R387&amp;"m, ",IF(B387&lt;&gt;B386,R387&amp;"m, ",IF(Z387&lt;&gt;Z386,R387&amp;"m, ",""))))))&amp;IF(ISBLANK(S387),"",(IF(B387&lt;&gt;B386,S387&amp;", ",IF(S387&lt;&gt;S386,IF((Z387=Z386),"same locality "&amp;S387&amp;", ",S387&amp;", "),""))))&amp;(IF(ISBLANK(T387),"",(IF(T387&lt;&gt;T386,IF(ISBLANK(F$2),T387&amp;", ",T387&amp;" "&amp;F$2&amp;", "),(IF(B387&lt;&gt;B386,IF(ISBLANK(F$2),T387&amp;", ",T387&amp;" "&amp;F$2&amp;", "),(IF(Z387&lt;&gt;Z386,IF(ISBLANK(F$2),T387&amp;", ",T387&amp;" "&amp;F$2&amp;", "),IF((U387&lt;&gt;U386)*($G$2="Y"),"same collector, ","")))))))))&amp;(IF(ISBLANK(U387),"",(IF(U387&lt;&gt;U386,U387&amp;", ",(IF(B387&lt;&gt;B386,U387&amp;", ",IF(Z387&lt;&gt;Z386,U387&amp;", ",(IF(T387&lt;&gt;T386,IF((T387&lt;&gt;T386)*($G$2="Y"),"same date, ", ""),IF((T387=T386)*(U387=U386)*(S387&lt;&gt;S386)*($G$2="Y"),"same collector and date, ", ""))))))))))&amp;(IF(ISBLANK(V387),"",V387&amp;", "))&amp;IF((AA387&lt;&gt;AA388)*($H$2="y"),AD387&amp;AE387,IF((AA387&lt;&gt;AA388)*($H$2="m"),AD387&amp;AG387,IF(($H$2&lt;&gt;"m")*($H$2&lt;&gt;"Y"),(IF(F387=0,"",F387&amp;" "&amp;$F$4&amp;" "))&amp;(IF(G387=0,"",G387&amp;" "&amp;$G$4&amp;" "))&amp;(IF(H387=0,"",H387&amp;" "&amp;H$4&amp;" "))&amp;(IF(I387=0,"",I387&amp;" "&amp;$I$4&amp;" "))&amp;(IF(J387=0,"",J387&amp;" "&amp;$J$4&amp;" "))&amp;IF((ISBLANK(C387)),"","("&amp;C387&amp;")"),"")))&amp;IF((B387=B388)*(K387=K388)*(L387=L388)*(M387=M388),IF(($H$2&lt;&gt;"m")*($H$2&lt;&gt;"Y"), ", ", IF((ISNUMBER(FIND(")",AE387))), ", ", "")),IF((B387=B388)*(K387=K388)*(L387=L388),"; ",". ")))</f>
        <v/>
      </c>
    </row>
    <row r="388" spans="1:34" s="1" customFormat="1" x14ac:dyDescent="0.25">
      <c r="A388" s="3" t="str">
        <f t="shared" si="44"/>
        <v/>
      </c>
      <c r="B388" s="53" t="str">
        <f t="shared" si="48"/>
        <v/>
      </c>
      <c r="C388" s="57"/>
      <c r="D388" s="57"/>
      <c r="E388" s="57"/>
      <c r="F388" s="57"/>
      <c r="G388" s="57"/>
      <c r="H388" s="57"/>
      <c r="I388" s="57"/>
      <c r="J388" s="57"/>
      <c r="K388" s="57"/>
      <c r="L388" s="57"/>
      <c r="M388" s="54"/>
      <c r="N388" s="57"/>
      <c r="O388" s="58"/>
      <c r="P388" s="58"/>
      <c r="Q388" s="58"/>
      <c r="R388" s="58"/>
      <c r="S388" s="54"/>
      <c r="T388" s="57"/>
      <c r="U388" s="57"/>
      <c r="V388" s="57"/>
      <c r="W388" s="57"/>
      <c r="X388" s="147" t="str">
        <f>IF(ISBLANK(D388),"",IF('order-admin-units'!$I$1&lt;&gt;"y", "", IF((K388="")*(ISBLANK(D388)=FALSE), 'order-admin-units'!$B$1+1, VLOOKUP(K388, ordercountry, 2))))</f>
        <v/>
      </c>
      <c r="Y388" s="147" t="str">
        <f>IF(ISBLANK(D388),"",IF('order-admin-units'!$I$1&lt;&gt;"y", "", IF(L388="", 'order-admin-units'!$B$2+1, VLOOKUP(K388&amp;"@"&amp;L388, orderadmin, 2))))</f>
        <v/>
      </c>
      <c r="Z388" s="147" t="str">
        <f t="shared" si="45"/>
        <v/>
      </c>
      <c r="AA388" s="147" t="str">
        <f t="shared" si="46"/>
        <v/>
      </c>
      <c r="AB388" s="147" t="str">
        <f t="shared" si="47"/>
        <v/>
      </c>
      <c r="AC388" s="147" t="str">
        <f t="shared" si="41"/>
        <v/>
      </c>
      <c r="AD388" s="11" t="str">
        <f t="shared" si="42"/>
        <v/>
      </c>
      <c r="AE388" s="11" t="str">
        <f t="array" ref="AE388">IF(ISBLANK(D388),"",IF(OR($H$2="y",$H$2="m"),IF(AA388=AA387,IF(OR(AB388=$AB$4:$AB387)=FALSE,AE387&amp;C388,AE387),"("&amp;C388)&amp;IF(AA388=AA389,IF(OR(AB389=$AB$4:$AB388)=FALSE,", ",""),") "),""))</f>
        <v/>
      </c>
      <c r="AF388" s="11" t="str">
        <f t="shared" si="43"/>
        <v/>
      </c>
      <c r="AG388" s="11" t="str">
        <f t="array" ref="AG388">IF(ISBLANK(D388),"",IF(OR($H$2="y",$H$2="m"),IF(AA388=AA387,IF(OR(AC388=$AC$4:$AC387)=FALSE,AG387&amp;AF388,AG387),"("&amp;AF388)&amp;IF(AA388=AA389,IF(OR(AC389=$AC$4:$AC388)=FALSE,", ",""),") "),""))</f>
        <v/>
      </c>
      <c r="AH388" s="10" t="str">
        <f>IF((ISBLANK(D388)),"",IF(D388=D387,AH387,"")&amp;IF(B387&lt;&gt;B388,((IF(ISBLANK(E388),$D$3&amp;"Non-type material: "&amp;$D$3,$D$3&amp;INDEX('type-categories'!$A$2:$B$100,MATCH(E388,'type-categories'!$A$2:$A$100,0),2)&amp;$D$3))),"")&amp;(IF(K388&lt;&gt;K387,$C$2&amp;K388&amp;$K$3&amp;$C$2&amp;" ",(IF(B388&lt;&gt;B387,$C$2&amp;K388&amp;$K$3&amp;$C$2&amp;" ",""))))&amp;(IF(L388="","",((IF(L388&lt;&gt;L387,$D$2&amp;L388&amp;$L$3&amp;$D$2&amp;" ",IF(B388&lt;&gt;B387,$D$2&amp;L388&amp;$L$3&amp;$D$2&amp;" ",""))))))&amp;(IF(M388="","",((IF(M388&lt;&gt;M387,$E$2&amp;M388&amp;$E$2&amp;","&amp;" ",IF(B388&lt;&gt;B387,$E$2&amp;M388&amp;$E$2&amp;",",""))))))&amp;(IF(N388="","",IF(N388&lt;&gt;N387,N388&amp;", ",IF(B388&lt;&gt;B387,N388&amp;", ",""))))&amp;(IF(ISBLANK(O388),"",(IF(O388&lt;&gt;O387,O388&amp;", ",IF(B388&lt;&gt;B387,O388&amp;", ","")))))&amp;(IF(ISBLANK(P388),"",(IF(P388&lt;&gt;P387,P388&amp;", ",IF(B388&lt;&gt;B387,P388&amp;", ",IF(Z388&lt;&gt;Z387,P388&amp;", ",""))))))&amp;(IF(ISBLANK(Q388),"",(IF(Q388&lt;&gt;Q387,Q388&amp;", ",IF(B388&lt;&gt;B387,Q388&amp;", ",IF(Z388&lt;&gt;Z387,Q388&amp;", ",""))))))&amp;(IF(ISBLANK(R388),"",(IF(R388&lt;&gt;R387,R388&amp;"m, ",IF(B388&lt;&gt;B387,R388&amp;"m, ",IF(Z388&lt;&gt;Z387,R388&amp;"m, ",""))))))&amp;IF(ISBLANK(S388),"",(IF(B388&lt;&gt;B387,S388&amp;", ",IF(S388&lt;&gt;S387,IF((Z388=Z387),"same locality "&amp;S388&amp;", ",S388&amp;", "),""))))&amp;(IF(ISBLANK(T388),"",(IF(T388&lt;&gt;T387,IF(ISBLANK(F$2),T388&amp;", ",T388&amp;" "&amp;F$2&amp;", "),(IF(B388&lt;&gt;B387,IF(ISBLANK(F$2),T388&amp;", ",T388&amp;" "&amp;F$2&amp;", "),(IF(Z388&lt;&gt;Z387,IF(ISBLANK(F$2),T388&amp;", ",T388&amp;" "&amp;F$2&amp;", "),IF((U388&lt;&gt;U387)*($G$2="Y"),"same collector, ","")))))))))&amp;(IF(ISBLANK(U388),"",(IF(U388&lt;&gt;U387,U388&amp;", ",(IF(B388&lt;&gt;B387,U388&amp;", ",IF(Z388&lt;&gt;Z387,U388&amp;", ",(IF(T388&lt;&gt;T387,IF((T388&lt;&gt;T387)*($G$2="Y"),"same date, ", ""),IF((T388=T387)*(U388=U387)*(S388&lt;&gt;S387)*($G$2="Y"),"same collector and date, ", ""))))))))))&amp;(IF(ISBLANK(V388),"",V388&amp;", "))&amp;IF((AA388&lt;&gt;AA389)*($H$2="y"),AD388&amp;AE388,IF((AA388&lt;&gt;AA389)*($H$2="m"),AD388&amp;AG388,IF(($H$2&lt;&gt;"m")*($H$2&lt;&gt;"Y"),(IF(F388=0,"",F388&amp;" "&amp;$F$4&amp;" "))&amp;(IF(G388=0,"",G388&amp;" "&amp;$G$4&amp;" "))&amp;(IF(H388=0,"",H388&amp;" "&amp;H$4&amp;" "))&amp;(IF(I388=0,"",I388&amp;" "&amp;$I$4&amp;" "))&amp;(IF(J388=0,"",J388&amp;" "&amp;$J$4&amp;" "))&amp;IF((ISBLANK(C388)),"","("&amp;C388&amp;")"),"")))&amp;IF((B388=B389)*(K388=K389)*(L388=L389)*(M388=M389),IF(($H$2&lt;&gt;"m")*($H$2&lt;&gt;"Y"), ", ", IF((ISNUMBER(FIND(")",AE388))), ", ", "")),IF((B388=B389)*(K388=K389)*(L388=L389),"; ",". ")))</f>
        <v/>
      </c>
    </row>
    <row r="389" spans="1:34" s="1" customFormat="1" x14ac:dyDescent="0.25">
      <c r="A389" s="3" t="str">
        <f t="shared" si="44"/>
        <v/>
      </c>
      <c r="B389" s="53" t="str">
        <f t="shared" si="48"/>
        <v/>
      </c>
      <c r="C389" s="57"/>
      <c r="D389" s="57"/>
      <c r="E389" s="57"/>
      <c r="F389" s="57"/>
      <c r="G389" s="57"/>
      <c r="H389" s="57"/>
      <c r="I389" s="57"/>
      <c r="J389" s="57"/>
      <c r="K389" s="57"/>
      <c r="L389" s="57"/>
      <c r="M389" s="54"/>
      <c r="N389" s="57"/>
      <c r="O389" s="58"/>
      <c r="P389" s="58"/>
      <c r="Q389" s="58"/>
      <c r="R389" s="58"/>
      <c r="S389" s="54"/>
      <c r="T389" s="57"/>
      <c r="U389" s="57"/>
      <c r="V389" s="57"/>
      <c r="W389" s="57"/>
      <c r="X389" s="147" t="str">
        <f>IF(ISBLANK(D389),"",IF('order-admin-units'!$I$1&lt;&gt;"y", "", IF((K389="")*(ISBLANK(D389)=FALSE), 'order-admin-units'!$B$1+1, VLOOKUP(K389, ordercountry, 2))))</f>
        <v/>
      </c>
      <c r="Y389" s="147" t="str">
        <f>IF(ISBLANK(D389),"",IF('order-admin-units'!$I$1&lt;&gt;"y", "", IF(L389="", 'order-admin-units'!$B$2+1, VLOOKUP(K389&amp;"@"&amp;L389, orderadmin, 2))))</f>
        <v/>
      </c>
      <c r="Z389" s="147" t="str">
        <f t="shared" si="45"/>
        <v/>
      </c>
      <c r="AA389" s="147" t="str">
        <f t="shared" si="46"/>
        <v/>
      </c>
      <c r="AB389" s="147" t="str">
        <f t="shared" si="47"/>
        <v/>
      </c>
      <c r="AC389" s="147" t="str">
        <f t="shared" ref="AC389:AC452" si="49">AA389&amp;AF389</f>
        <v/>
      </c>
      <c r="AD389" s="11" t="str">
        <f t="shared" ref="AD389:AD452" si="50">IF(OR($H$2="y",$H$2="m"),IF(SUMIF($AA$5:$AA$2000,AA389,$F$5:$F$2000)&lt;&gt;0,SUMIF($AA$5:$AA$2000,AA389,$F$5:$F$2000)&amp;" "&amp;$F$4&amp;" ","")&amp;IF(SUMIF($AA$5:$AA$2000,AA389,$G$5:$G$2000)&lt;&gt;0,SUMIF($AA$5:$AA$2000,AA389,$G$5:$G$2000)&amp;" "&amp;$G$4&amp;" ","")&amp;IF(SUMIF($AA$5:$AA$2000,AA389,$H$5:$H$2000)&lt;&gt;0,SUMIF($AA$5:$AA$2000,AA389,$H$5:$H$2000)&amp;" "&amp;$H$4&amp;" ","")&amp;IF(SUMIF($AA$5:$AA$2000,AA389,$I$5:$I$2000)&lt;&gt;0,SUMIF($AA$5:$AA$2000,AA389,$I$5:$I$2000)&amp;" "&amp;$I$4&amp;" ","")&amp;IF(SUMIF($AA$5:$AA$2000,AA389,$J$5:$J$2000)&lt;&gt;0,SUMIF($AA$5:$AA$2000,AA389,$J$5:$J$2000)&amp;" "&amp;$J$4&amp;" ",""),"")</f>
        <v/>
      </c>
      <c r="AE389" s="11" t="str">
        <f t="array" ref="AE389">IF(ISBLANK(D389),"",IF(OR($H$2="y",$H$2="m"),IF(AA389=AA388,IF(OR(AB389=$AB$4:$AB388)=FALSE,AE388&amp;C389,AE388),"("&amp;C389)&amp;IF(AA389=AA390,IF(OR(AB390=$AB$4:$AB389)=FALSE,", ",""),") "),""))</f>
        <v/>
      </c>
      <c r="AF389" s="11" t="str">
        <f t="shared" ref="AF389:AF452" si="51">IF((ISBLANK(D389)=FALSE)*OR($H$2="y",$H$2="m"),IFERROR(LEFT(C389, FIND(" ",C389)-1), C389),"")</f>
        <v/>
      </c>
      <c r="AG389" s="11" t="str">
        <f t="array" ref="AG389">IF(ISBLANK(D389),"",IF(OR($H$2="y",$H$2="m"),IF(AA389=AA388,IF(OR(AC389=$AC$4:$AC388)=FALSE,AG388&amp;AF389,AG388),"("&amp;AF389)&amp;IF(AA389=AA390,IF(OR(AC390=$AC$4:$AC389)=FALSE,", ",""),") "),""))</f>
        <v/>
      </c>
      <c r="AH389" s="10" t="str">
        <f>IF((ISBLANK(D389)),"",IF(D389=D388,AH388,"")&amp;IF(B388&lt;&gt;B389,((IF(ISBLANK(E389),$D$3&amp;"Non-type material: "&amp;$D$3,$D$3&amp;INDEX('type-categories'!$A$2:$B$100,MATCH(E389,'type-categories'!$A$2:$A$100,0),2)&amp;$D$3))),"")&amp;(IF(K389&lt;&gt;K388,$C$2&amp;K389&amp;$K$3&amp;$C$2&amp;" ",(IF(B389&lt;&gt;B388,$C$2&amp;K389&amp;$K$3&amp;$C$2&amp;" ",""))))&amp;(IF(L389="","",((IF(L389&lt;&gt;L388,$D$2&amp;L389&amp;$L$3&amp;$D$2&amp;" ",IF(B389&lt;&gt;B388,$D$2&amp;L389&amp;$L$3&amp;$D$2&amp;" ",""))))))&amp;(IF(M389="","",((IF(M389&lt;&gt;M388,$E$2&amp;M389&amp;$E$2&amp;","&amp;" ",IF(B389&lt;&gt;B388,$E$2&amp;M389&amp;$E$2&amp;",",""))))))&amp;(IF(N389="","",IF(N389&lt;&gt;N388,N389&amp;", ",IF(B389&lt;&gt;B388,N389&amp;", ",""))))&amp;(IF(ISBLANK(O389),"",(IF(O389&lt;&gt;O388,O389&amp;", ",IF(B389&lt;&gt;B388,O389&amp;", ","")))))&amp;(IF(ISBLANK(P389),"",(IF(P389&lt;&gt;P388,P389&amp;", ",IF(B389&lt;&gt;B388,P389&amp;", ",IF(Z389&lt;&gt;Z388,P389&amp;", ",""))))))&amp;(IF(ISBLANK(Q389),"",(IF(Q389&lt;&gt;Q388,Q389&amp;", ",IF(B389&lt;&gt;B388,Q389&amp;", ",IF(Z389&lt;&gt;Z388,Q389&amp;", ",""))))))&amp;(IF(ISBLANK(R389),"",(IF(R389&lt;&gt;R388,R389&amp;"m, ",IF(B389&lt;&gt;B388,R389&amp;"m, ",IF(Z389&lt;&gt;Z388,R389&amp;"m, ",""))))))&amp;IF(ISBLANK(S389),"",(IF(B389&lt;&gt;B388,S389&amp;", ",IF(S389&lt;&gt;S388,IF((Z389=Z388),"same locality "&amp;S389&amp;", ",S389&amp;", "),""))))&amp;(IF(ISBLANK(T389),"",(IF(T389&lt;&gt;T388,IF(ISBLANK(F$2),T389&amp;", ",T389&amp;" "&amp;F$2&amp;", "),(IF(B389&lt;&gt;B388,IF(ISBLANK(F$2),T389&amp;", ",T389&amp;" "&amp;F$2&amp;", "),(IF(Z389&lt;&gt;Z388,IF(ISBLANK(F$2),T389&amp;", ",T389&amp;" "&amp;F$2&amp;", "),IF((U389&lt;&gt;U388)*($G$2="Y"),"same collector, ","")))))))))&amp;(IF(ISBLANK(U389),"",(IF(U389&lt;&gt;U388,U389&amp;", ",(IF(B389&lt;&gt;B388,U389&amp;", ",IF(Z389&lt;&gt;Z388,U389&amp;", ",(IF(T389&lt;&gt;T388,IF((T389&lt;&gt;T388)*($G$2="Y"),"same date, ", ""),IF((T389=T388)*(U389=U388)*(S389&lt;&gt;S388)*($G$2="Y"),"same collector and date, ", ""))))))))))&amp;(IF(ISBLANK(V389),"",V389&amp;", "))&amp;IF((AA389&lt;&gt;AA390)*($H$2="y"),AD389&amp;AE389,IF((AA389&lt;&gt;AA390)*($H$2="m"),AD389&amp;AG389,IF(($H$2&lt;&gt;"m")*($H$2&lt;&gt;"Y"),(IF(F389=0,"",F389&amp;" "&amp;$F$4&amp;" "))&amp;(IF(G389=0,"",G389&amp;" "&amp;$G$4&amp;" "))&amp;(IF(H389=0,"",H389&amp;" "&amp;H$4&amp;" "))&amp;(IF(I389=0,"",I389&amp;" "&amp;$I$4&amp;" "))&amp;(IF(J389=0,"",J389&amp;" "&amp;$J$4&amp;" "))&amp;IF((ISBLANK(C389)),"","("&amp;C389&amp;")"),"")))&amp;IF((B389=B390)*(K389=K390)*(L389=L390)*(M389=M390),IF(($H$2&lt;&gt;"m")*($H$2&lt;&gt;"Y"), ", ", IF((ISNUMBER(FIND(")",AE389))), ", ", "")),IF((B389=B390)*(K389=K390)*(L389=L390),"; ",". ")))</f>
        <v/>
      </c>
    </row>
    <row r="390" spans="1:34" s="1" customFormat="1" x14ac:dyDescent="0.25">
      <c r="A390" s="3" t="str">
        <f t="shared" ref="A390:A453" si="52">IF(ISBLANK(D390),"",IF(D390&lt;&gt;D389, A389+1, A389))</f>
        <v/>
      </c>
      <c r="B390" s="53" t="str">
        <f t="shared" si="48"/>
        <v/>
      </c>
      <c r="C390" s="57"/>
      <c r="D390" s="57"/>
      <c r="E390" s="57"/>
      <c r="F390" s="57"/>
      <c r="G390" s="57"/>
      <c r="H390" s="57"/>
      <c r="I390" s="57"/>
      <c r="J390" s="57"/>
      <c r="K390" s="57"/>
      <c r="L390" s="57"/>
      <c r="M390" s="54"/>
      <c r="N390" s="57"/>
      <c r="O390" s="58"/>
      <c r="P390" s="58"/>
      <c r="Q390" s="58"/>
      <c r="R390" s="58"/>
      <c r="S390" s="54"/>
      <c r="T390" s="57"/>
      <c r="U390" s="57"/>
      <c r="V390" s="57"/>
      <c r="W390" s="57"/>
      <c r="X390" s="147" t="str">
        <f>IF(ISBLANK(D390),"",IF('order-admin-units'!$I$1&lt;&gt;"y", "", IF((K390="")*(ISBLANK(D390)=FALSE), 'order-admin-units'!$B$1+1, VLOOKUP(K390, ordercountry, 2))))</f>
        <v/>
      </c>
      <c r="Y390" s="147" t="str">
        <f>IF(ISBLANK(D390),"",IF('order-admin-units'!$I$1&lt;&gt;"y", "", IF(L390="", 'order-admin-units'!$B$2+1, VLOOKUP(K390&amp;"@"&amp;L390, orderadmin, 2))))</f>
        <v/>
      </c>
      <c r="Z390" s="147" t="str">
        <f t="shared" ref="Z390:Z453" si="53">K390&amp;L390&amp;M390&amp;N390&amp;O390</f>
        <v/>
      </c>
      <c r="AA390" s="147" t="str">
        <f t="shared" ref="AA390:AA453" si="54">B390&amp;K390&amp;L390&amp;M390&amp;N390&amp;O390&amp;P390&amp;Q390&amp;R390&amp;S390&amp;T390&amp;U390</f>
        <v/>
      </c>
      <c r="AB390" s="147" t="str">
        <f t="shared" ref="AB390:AB453" si="55">AA390&amp;C390</f>
        <v/>
      </c>
      <c r="AC390" s="147" t="str">
        <f t="shared" si="49"/>
        <v/>
      </c>
      <c r="AD390" s="11" t="str">
        <f t="shared" si="50"/>
        <v/>
      </c>
      <c r="AE390" s="11" t="str">
        <f t="array" ref="AE390">IF(ISBLANK(D390),"",IF(OR($H$2="y",$H$2="m"),IF(AA390=AA389,IF(OR(AB390=$AB$4:$AB389)=FALSE,AE389&amp;C390,AE389),"("&amp;C390)&amp;IF(AA390=AA391,IF(OR(AB391=$AB$4:$AB390)=FALSE,", ",""),") "),""))</f>
        <v/>
      </c>
      <c r="AF390" s="11" t="str">
        <f t="shared" si="51"/>
        <v/>
      </c>
      <c r="AG390" s="11" t="str">
        <f t="array" ref="AG390">IF(ISBLANK(D390),"",IF(OR($H$2="y",$H$2="m"),IF(AA390=AA389,IF(OR(AC390=$AC$4:$AC389)=FALSE,AG389&amp;AF390,AG389),"("&amp;AF390)&amp;IF(AA390=AA391,IF(OR(AC391=$AC$4:$AC390)=FALSE,", ",""),") "),""))</f>
        <v/>
      </c>
      <c r="AH390" s="10" t="str">
        <f>IF((ISBLANK(D390)),"",IF(D390=D389,AH389,"")&amp;IF(B389&lt;&gt;B390,((IF(ISBLANK(E390),$D$3&amp;"Non-type material: "&amp;$D$3,$D$3&amp;INDEX('type-categories'!$A$2:$B$100,MATCH(E390,'type-categories'!$A$2:$A$100,0),2)&amp;$D$3))),"")&amp;(IF(K390&lt;&gt;K389,$C$2&amp;K390&amp;$K$3&amp;$C$2&amp;" ",(IF(B390&lt;&gt;B389,$C$2&amp;K390&amp;$K$3&amp;$C$2&amp;" ",""))))&amp;(IF(L390="","",((IF(L390&lt;&gt;L389,$D$2&amp;L390&amp;$L$3&amp;$D$2&amp;" ",IF(B390&lt;&gt;B389,$D$2&amp;L390&amp;$L$3&amp;$D$2&amp;" ",""))))))&amp;(IF(M390="","",((IF(M390&lt;&gt;M389,$E$2&amp;M390&amp;$E$2&amp;","&amp;" ",IF(B390&lt;&gt;B389,$E$2&amp;M390&amp;$E$2&amp;",",""))))))&amp;(IF(N390="","",IF(N390&lt;&gt;N389,N390&amp;", ",IF(B390&lt;&gt;B389,N390&amp;", ",""))))&amp;(IF(ISBLANK(O390),"",(IF(O390&lt;&gt;O389,O390&amp;", ",IF(B390&lt;&gt;B389,O390&amp;", ","")))))&amp;(IF(ISBLANK(P390),"",(IF(P390&lt;&gt;P389,P390&amp;", ",IF(B390&lt;&gt;B389,P390&amp;", ",IF(Z390&lt;&gt;Z389,P390&amp;", ",""))))))&amp;(IF(ISBLANK(Q390),"",(IF(Q390&lt;&gt;Q389,Q390&amp;", ",IF(B390&lt;&gt;B389,Q390&amp;", ",IF(Z390&lt;&gt;Z389,Q390&amp;", ",""))))))&amp;(IF(ISBLANK(R390),"",(IF(R390&lt;&gt;R389,R390&amp;"m, ",IF(B390&lt;&gt;B389,R390&amp;"m, ",IF(Z390&lt;&gt;Z389,R390&amp;"m, ",""))))))&amp;IF(ISBLANK(S390),"",(IF(B390&lt;&gt;B389,S390&amp;", ",IF(S390&lt;&gt;S389,IF((Z390=Z389),"same locality "&amp;S390&amp;", ",S390&amp;", "),""))))&amp;(IF(ISBLANK(T390),"",(IF(T390&lt;&gt;T389,IF(ISBLANK(F$2),T390&amp;", ",T390&amp;" "&amp;F$2&amp;", "),(IF(B390&lt;&gt;B389,IF(ISBLANK(F$2),T390&amp;", ",T390&amp;" "&amp;F$2&amp;", "),(IF(Z390&lt;&gt;Z389,IF(ISBLANK(F$2),T390&amp;", ",T390&amp;" "&amp;F$2&amp;", "),IF((U390&lt;&gt;U389)*($G$2="Y"),"same collector, ","")))))))))&amp;(IF(ISBLANK(U390),"",(IF(U390&lt;&gt;U389,U390&amp;", ",(IF(B390&lt;&gt;B389,U390&amp;", ",IF(Z390&lt;&gt;Z389,U390&amp;", ",(IF(T390&lt;&gt;T389,IF((T390&lt;&gt;T389)*($G$2="Y"),"same date, ", ""),IF((T390=T389)*(U390=U389)*(S390&lt;&gt;S389)*($G$2="Y"),"same collector and date, ", ""))))))))))&amp;(IF(ISBLANK(V390),"",V390&amp;", "))&amp;IF((AA390&lt;&gt;AA391)*($H$2="y"),AD390&amp;AE390,IF((AA390&lt;&gt;AA391)*($H$2="m"),AD390&amp;AG390,IF(($H$2&lt;&gt;"m")*($H$2&lt;&gt;"Y"),(IF(F390=0,"",F390&amp;" "&amp;$F$4&amp;" "))&amp;(IF(G390=0,"",G390&amp;" "&amp;$G$4&amp;" "))&amp;(IF(H390=0,"",H390&amp;" "&amp;H$4&amp;" "))&amp;(IF(I390=0,"",I390&amp;" "&amp;$I$4&amp;" "))&amp;(IF(J390=0,"",J390&amp;" "&amp;$J$4&amp;" "))&amp;IF((ISBLANK(C390)),"","("&amp;C390&amp;")"),"")))&amp;IF((B390=B391)*(K390=K391)*(L390=L391)*(M390=M391),IF(($H$2&lt;&gt;"m")*($H$2&lt;&gt;"Y"), ", ", IF((ISNUMBER(FIND(")",AE390))), ", ", "")),IF((B390=B391)*(K390=K391)*(L390=L391),"; ",". ")))</f>
        <v/>
      </c>
    </row>
    <row r="391" spans="1:34" s="1" customFormat="1" x14ac:dyDescent="0.25">
      <c r="A391" s="3" t="str">
        <f t="shared" si="52"/>
        <v/>
      </c>
      <c r="B391" s="53" t="str">
        <f t="shared" si="48"/>
        <v/>
      </c>
      <c r="C391" s="57"/>
      <c r="D391" s="56"/>
      <c r="E391" s="56"/>
      <c r="F391" s="56"/>
      <c r="G391" s="56"/>
      <c r="H391" s="56"/>
      <c r="I391" s="56"/>
      <c r="J391" s="56"/>
      <c r="K391" s="54"/>
      <c r="L391" s="54"/>
      <c r="M391" s="54"/>
      <c r="N391" s="54"/>
      <c r="O391" s="54"/>
      <c r="P391" s="54"/>
      <c r="Q391" s="54"/>
      <c r="R391" s="54"/>
      <c r="S391" s="54"/>
      <c r="T391" s="54"/>
      <c r="U391" s="54"/>
      <c r="V391" s="54"/>
      <c r="W391" s="54"/>
      <c r="X391" s="147" t="str">
        <f>IF(ISBLANK(D391),"",IF('order-admin-units'!$I$1&lt;&gt;"y", "", IF((K391="")*(ISBLANK(D391)=FALSE), 'order-admin-units'!$B$1+1, VLOOKUP(K391, ordercountry, 2))))</f>
        <v/>
      </c>
      <c r="Y391" s="147" t="str">
        <f>IF(ISBLANK(D391),"",IF('order-admin-units'!$I$1&lt;&gt;"y", "", IF(L391="", 'order-admin-units'!$B$2+1, VLOOKUP(K391&amp;"@"&amp;L391, orderadmin, 2))))</f>
        <v/>
      </c>
      <c r="Z391" s="147" t="str">
        <f t="shared" si="53"/>
        <v/>
      </c>
      <c r="AA391" s="147" t="str">
        <f t="shared" si="54"/>
        <v/>
      </c>
      <c r="AB391" s="147" t="str">
        <f t="shared" si="55"/>
        <v/>
      </c>
      <c r="AC391" s="147" t="str">
        <f t="shared" si="49"/>
        <v/>
      </c>
      <c r="AD391" s="11" t="str">
        <f t="shared" si="50"/>
        <v/>
      </c>
      <c r="AE391" s="11" t="str">
        <f t="array" ref="AE391">IF(ISBLANK(D391),"",IF(OR($H$2="y",$H$2="m"),IF(AA391=AA390,IF(OR(AB391=$AB$4:$AB390)=FALSE,AE390&amp;C391,AE390),"("&amp;C391)&amp;IF(AA391=AA392,IF(OR(AB392=$AB$4:$AB391)=FALSE,", ",""),") "),""))</f>
        <v/>
      </c>
      <c r="AF391" s="11" t="str">
        <f t="shared" si="51"/>
        <v/>
      </c>
      <c r="AG391" s="11" t="str">
        <f t="array" ref="AG391">IF(ISBLANK(D391),"",IF(OR($H$2="y",$H$2="m"),IF(AA391=AA390,IF(OR(AC391=$AC$4:$AC390)=FALSE,AG390&amp;AF391,AG390),"("&amp;AF391)&amp;IF(AA391=AA392,IF(OR(AC392=$AC$4:$AC391)=FALSE,", ",""),") "),""))</f>
        <v/>
      </c>
      <c r="AH391" s="10" t="str">
        <f>IF((ISBLANK(D391)),"",IF(D391=D390,AH390,"")&amp;IF(B390&lt;&gt;B391,((IF(ISBLANK(E391),$D$3&amp;"Non-type material: "&amp;$D$3,$D$3&amp;INDEX('type-categories'!$A$2:$B$100,MATCH(E391,'type-categories'!$A$2:$A$100,0),2)&amp;$D$3))),"")&amp;(IF(K391&lt;&gt;K390,$C$2&amp;K391&amp;$K$3&amp;$C$2&amp;" ",(IF(B391&lt;&gt;B390,$C$2&amp;K391&amp;$K$3&amp;$C$2&amp;" ",""))))&amp;(IF(L391="","",((IF(L391&lt;&gt;L390,$D$2&amp;L391&amp;$L$3&amp;$D$2&amp;" ",IF(B391&lt;&gt;B390,$D$2&amp;L391&amp;$L$3&amp;$D$2&amp;" ",""))))))&amp;(IF(M391="","",((IF(M391&lt;&gt;M390,$E$2&amp;M391&amp;$E$2&amp;","&amp;" ",IF(B391&lt;&gt;B390,$E$2&amp;M391&amp;$E$2&amp;",",""))))))&amp;(IF(N391="","",IF(N391&lt;&gt;N390,N391&amp;", ",IF(B391&lt;&gt;B390,N391&amp;", ",""))))&amp;(IF(ISBLANK(O391),"",(IF(O391&lt;&gt;O390,O391&amp;", ",IF(B391&lt;&gt;B390,O391&amp;", ","")))))&amp;(IF(ISBLANK(P391),"",(IF(P391&lt;&gt;P390,P391&amp;", ",IF(B391&lt;&gt;B390,P391&amp;", ",IF(Z391&lt;&gt;Z390,P391&amp;", ",""))))))&amp;(IF(ISBLANK(Q391),"",(IF(Q391&lt;&gt;Q390,Q391&amp;", ",IF(B391&lt;&gt;B390,Q391&amp;", ",IF(Z391&lt;&gt;Z390,Q391&amp;", ",""))))))&amp;(IF(ISBLANK(R391),"",(IF(R391&lt;&gt;R390,R391&amp;"m, ",IF(B391&lt;&gt;B390,R391&amp;"m, ",IF(Z391&lt;&gt;Z390,R391&amp;"m, ",""))))))&amp;IF(ISBLANK(S391),"",(IF(B391&lt;&gt;B390,S391&amp;", ",IF(S391&lt;&gt;S390,IF((Z391=Z390),"same locality "&amp;S391&amp;", ",S391&amp;", "),""))))&amp;(IF(ISBLANK(T391),"",(IF(T391&lt;&gt;T390,IF(ISBLANK(F$2),T391&amp;", ",T391&amp;" "&amp;F$2&amp;", "),(IF(B391&lt;&gt;B390,IF(ISBLANK(F$2),T391&amp;", ",T391&amp;" "&amp;F$2&amp;", "),(IF(Z391&lt;&gt;Z390,IF(ISBLANK(F$2),T391&amp;", ",T391&amp;" "&amp;F$2&amp;", "),IF((U391&lt;&gt;U390)*($G$2="Y"),"same collector, ","")))))))))&amp;(IF(ISBLANK(U391),"",(IF(U391&lt;&gt;U390,U391&amp;", ",(IF(B391&lt;&gt;B390,U391&amp;", ",IF(Z391&lt;&gt;Z390,U391&amp;", ",(IF(T391&lt;&gt;T390,IF((T391&lt;&gt;T390)*($G$2="Y"),"same date, ", ""),IF((T391=T390)*(U391=U390)*(S391&lt;&gt;S390)*($G$2="Y"),"same collector and date, ", ""))))))))))&amp;(IF(ISBLANK(V391),"",V391&amp;", "))&amp;IF((AA391&lt;&gt;AA392)*($H$2="y"),AD391&amp;AE391,IF((AA391&lt;&gt;AA392)*($H$2="m"),AD391&amp;AG391,IF(($H$2&lt;&gt;"m")*($H$2&lt;&gt;"Y"),(IF(F391=0,"",F391&amp;" "&amp;$F$4&amp;" "))&amp;(IF(G391=0,"",G391&amp;" "&amp;$G$4&amp;" "))&amp;(IF(H391=0,"",H391&amp;" "&amp;H$4&amp;" "))&amp;(IF(I391=0,"",I391&amp;" "&amp;$I$4&amp;" "))&amp;(IF(J391=0,"",J391&amp;" "&amp;$J$4&amp;" "))&amp;IF((ISBLANK(C391)),"","("&amp;C391&amp;")"),"")))&amp;IF((B391=B392)*(K391=K392)*(L391=L392)*(M391=M392),IF(($H$2&lt;&gt;"m")*($H$2&lt;&gt;"Y"), ", ", IF((ISNUMBER(FIND(")",AE391))), ", ", "")),IF((B391=B392)*(K391=K392)*(L391=L392),"; ",". ")))</f>
        <v/>
      </c>
    </row>
    <row r="392" spans="1:34" s="1" customFormat="1" x14ac:dyDescent="0.25">
      <c r="A392" s="3" t="str">
        <f t="shared" si="52"/>
        <v/>
      </c>
      <c r="B392" s="53" t="str">
        <f t="shared" si="48"/>
        <v/>
      </c>
      <c r="C392" s="57"/>
      <c r="D392" s="57"/>
      <c r="E392" s="57"/>
      <c r="F392" s="57"/>
      <c r="G392" s="57"/>
      <c r="H392" s="57"/>
      <c r="I392" s="57"/>
      <c r="J392" s="57"/>
      <c r="K392" s="57"/>
      <c r="L392" s="57"/>
      <c r="M392" s="54"/>
      <c r="N392" s="57"/>
      <c r="O392" s="58"/>
      <c r="P392" s="58"/>
      <c r="Q392" s="58"/>
      <c r="R392" s="58"/>
      <c r="S392" s="54"/>
      <c r="T392" s="57"/>
      <c r="U392" s="57"/>
      <c r="V392" s="57"/>
      <c r="W392" s="57"/>
      <c r="X392" s="147" t="str">
        <f>IF(ISBLANK(D392),"",IF('order-admin-units'!$I$1&lt;&gt;"y", "", IF((K392="")*(ISBLANK(D392)=FALSE), 'order-admin-units'!$B$1+1, VLOOKUP(K392, ordercountry, 2))))</f>
        <v/>
      </c>
      <c r="Y392" s="147" t="str">
        <f>IF(ISBLANK(D392),"",IF('order-admin-units'!$I$1&lt;&gt;"y", "", IF(L392="", 'order-admin-units'!$B$2+1, VLOOKUP(K392&amp;"@"&amp;L392, orderadmin, 2))))</f>
        <v/>
      </c>
      <c r="Z392" s="147" t="str">
        <f t="shared" si="53"/>
        <v/>
      </c>
      <c r="AA392" s="147" t="str">
        <f t="shared" si="54"/>
        <v/>
      </c>
      <c r="AB392" s="147" t="str">
        <f t="shared" si="55"/>
        <v/>
      </c>
      <c r="AC392" s="147" t="str">
        <f t="shared" si="49"/>
        <v/>
      </c>
      <c r="AD392" s="11" t="str">
        <f t="shared" si="50"/>
        <v/>
      </c>
      <c r="AE392" s="11" t="str">
        <f t="array" ref="AE392">IF(ISBLANK(D392),"",IF(OR($H$2="y",$H$2="m"),IF(AA392=AA391,IF(OR(AB392=$AB$4:$AB391)=FALSE,AE391&amp;C392,AE391),"("&amp;C392)&amp;IF(AA392=AA393,IF(OR(AB393=$AB$4:$AB392)=FALSE,", ",""),") "),""))</f>
        <v/>
      </c>
      <c r="AF392" s="11" t="str">
        <f t="shared" si="51"/>
        <v/>
      </c>
      <c r="AG392" s="11" t="str">
        <f t="array" ref="AG392">IF(ISBLANK(D392),"",IF(OR($H$2="y",$H$2="m"),IF(AA392=AA391,IF(OR(AC392=$AC$4:$AC391)=FALSE,AG391&amp;AF392,AG391),"("&amp;AF392)&amp;IF(AA392=AA393,IF(OR(AC393=$AC$4:$AC392)=FALSE,", ",""),") "),""))</f>
        <v/>
      </c>
      <c r="AH392" s="10" t="str">
        <f>IF((ISBLANK(D392)),"",IF(D392=D391,AH391,"")&amp;IF(B391&lt;&gt;B392,((IF(ISBLANK(E392),$D$3&amp;"Non-type material: "&amp;$D$3,$D$3&amp;INDEX('type-categories'!$A$2:$B$100,MATCH(E392,'type-categories'!$A$2:$A$100,0),2)&amp;$D$3))),"")&amp;(IF(K392&lt;&gt;K391,$C$2&amp;K392&amp;$K$3&amp;$C$2&amp;" ",(IF(B392&lt;&gt;B391,$C$2&amp;K392&amp;$K$3&amp;$C$2&amp;" ",""))))&amp;(IF(L392="","",((IF(L392&lt;&gt;L391,$D$2&amp;L392&amp;$L$3&amp;$D$2&amp;" ",IF(B392&lt;&gt;B391,$D$2&amp;L392&amp;$L$3&amp;$D$2&amp;" ",""))))))&amp;(IF(M392="","",((IF(M392&lt;&gt;M391,$E$2&amp;M392&amp;$E$2&amp;","&amp;" ",IF(B392&lt;&gt;B391,$E$2&amp;M392&amp;$E$2&amp;",",""))))))&amp;(IF(N392="","",IF(N392&lt;&gt;N391,N392&amp;", ",IF(B392&lt;&gt;B391,N392&amp;", ",""))))&amp;(IF(ISBLANK(O392),"",(IF(O392&lt;&gt;O391,O392&amp;", ",IF(B392&lt;&gt;B391,O392&amp;", ","")))))&amp;(IF(ISBLANK(P392),"",(IF(P392&lt;&gt;P391,P392&amp;", ",IF(B392&lt;&gt;B391,P392&amp;", ",IF(Z392&lt;&gt;Z391,P392&amp;", ",""))))))&amp;(IF(ISBLANK(Q392),"",(IF(Q392&lt;&gt;Q391,Q392&amp;", ",IF(B392&lt;&gt;B391,Q392&amp;", ",IF(Z392&lt;&gt;Z391,Q392&amp;", ",""))))))&amp;(IF(ISBLANK(R392),"",(IF(R392&lt;&gt;R391,R392&amp;"m, ",IF(B392&lt;&gt;B391,R392&amp;"m, ",IF(Z392&lt;&gt;Z391,R392&amp;"m, ",""))))))&amp;IF(ISBLANK(S392),"",(IF(B392&lt;&gt;B391,S392&amp;", ",IF(S392&lt;&gt;S391,IF((Z392=Z391),"same locality "&amp;S392&amp;", ",S392&amp;", "),""))))&amp;(IF(ISBLANK(T392),"",(IF(T392&lt;&gt;T391,IF(ISBLANK(F$2),T392&amp;", ",T392&amp;" "&amp;F$2&amp;", "),(IF(B392&lt;&gt;B391,IF(ISBLANK(F$2),T392&amp;", ",T392&amp;" "&amp;F$2&amp;", "),(IF(Z392&lt;&gt;Z391,IF(ISBLANK(F$2),T392&amp;", ",T392&amp;" "&amp;F$2&amp;", "),IF((U392&lt;&gt;U391)*($G$2="Y"),"same collector, ","")))))))))&amp;(IF(ISBLANK(U392),"",(IF(U392&lt;&gt;U391,U392&amp;", ",(IF(B392&lt;&gt;B391,U392&amp;", ",IF(Z392&lt;&gt;Z391,U392&amp;", ",(IF(T392&lt;&gt;T391,IF((T392&lt;&gt;T391)*($G$2="Y"),"same date, ", ""),IF((T392=T391)*(U392=U391)*(S392&lt;&gt;S391)*($G$2="Y"),"same collector and date, ", ""))))))))))&amp;(IF(ISBLANK(V392),"",V392&amp;", "))&amp;IF((AA392&lt;&gt;AA393)*($H$2="y"),AD392&amp;AE392,IF((AA392&lt;&gt;AA393)*($H$2="m"),AD392&amp;AG392,IF(($H$2&lt;&gt;"m")*($H$2&lt;&gt;"Y"),(IF(F392=0,"",F392&amp;" "&amp;$F$4&amp;" "))&amp;(IF(G392=0,"",G392&amp;" "&amp;$G$4&amp;" "))&amp;(IF(H392=0,"",H392&amp;" "&amp;H$4&amp;" "))&amp;(IF(I392=0,"",I392&amp;" "&amp;$I$4&amp;" "))&amp;(IF(J392=0,"",J392&amp;" "&amp;$J$4&amp;" "))&amp;IF((ISBLANK(C392)),"","("&amp;C392&amp;")"),"")))&amp;IF((B392=B393)*(K392=K393)*(L392=L393)*(M392=M393),IF(($H$2&lt;&gt;"m")*($H$2&lt;&gt;"Y"), ", ", IF((ISNUMBER(FIND(")",AE392))), ", ", "")),IF((B392=B393)*(K392=K393)*(L392=L393),"; ",". ")))</f>
        <v/>
      </c>
    </row>
    <row r="393" spans="1:34" s="1" customFormat="1" x14ac:dyDescent="0.25">
      <c r="A393" s="3" t="str">
        <f t="shared" si="52"/>
        <v/>
      </c>
      <c r="B393" s="53" t="str">
        <f t="shared" ref="B393:B456" si="56">D393&amp;E393</f>
        <v/>
      </c>
      <c r="C393" s="57"/>
      <c r="D393" s="57"/>
      <c r="E393" s="57"/>
      <c r="F393" s="57"/>
      <c r="G393" s="57"/>
      <c r="H393" s="57"/>
      <c r="I393" s="57"/>
      <c r="J393" s="57"/>
      <c r="K393" s="57"/>
      <c r="L393" s="57"/>
      <c r="M393" s="54"/>
      <c r="N393" s="57"/>
      <c r="O393" s="58"/>
      <c r="P393" s="58"/>
      <c r="Q393" s="58"/>
      <c r="R393" s="58"/>
      <c r="S393" s="54"/>
      <c r="T393" s="57"/>
      <c r="U393" s="57"/>
      <c r="V393" s="57"/>
      <c r="W393" s="57"/>
      <c r="X393" s="147" t="str">
        <f>IF(ISBLANK(D393),"",IF('order-admin-units'!$I$1&lt;&gt;"y", "", IF((K393="")*(ISBLANK(D393)=FALSE), 'order-admin-units'!$B$1+1, VLOOKUP(K393, ordercountry, 2))))</f>
        <v/>
      </c>
      <c r="Y393" s="147" t="str">
        <f>IF(ISBLANK(D393),"",IF('order-admin-units'!$I$1&lt;&gt;"y", "", IF(L393="", 'order-admin-units'!$B$2+1, VLOOKUP(K393&amp;"@"&amp;L393, orderadmin, 2))))</f>
        <v/>
      </c>
      <c r="Z393" s="147" t="str">
        <f t="shared" si="53"/>
        <v/>
      </c>
      <c r="AA393" s="147" t="str">
        <f t="shared" si="54"/>
        <v/>
      </c>
      <c r="AB393" s="147" t="str">
        <f t="shared" si="55"/>
        <v/>
      </c>
      <c r="AC393" s="147" t="str">
        <f t="shared" si="49"/>
        <v/>
      </c>
      <c r="AD393" s="11" t="str">
        <f t="shared" si="50"/>
        <v/>
      </c>
      <c r="AE393" s="11" t="str">
        <f t="array" ref="AE393">IF(ISBLANK(D393),"",IF(OR($H$2="y",$H$2="m"),IF(AA393=AA392,IF(OR(AB393=$AB$4:$AB392)=FALSE,AE392&amp;C393,AE392),"("&amp;C393)&amp;IF(AA393=AA394,IF(OR(AB394=$AB$4:$AB393)=FALSE,", ",""),") "),""))</f>
        <v/>
      </c>
      <c r="AF393" s="11" t="str">
        <f t="shared" si="51"/>
        <v/>
      </c>
      <c r="AG393" s="11" t="str">
        <f t="array" ref="AG393">IF(ISBLANK(D393),"",IF(OR($H$2="y",$H$2="m"),IF(AA393=AA392,IF(OR(AC393=$AC$4:$AC392)=FALSE,AG392&amp;AF393,AG392),"("&amp;AF393)&amp;IF(AA393=AA394,IF(OR(AC394=$AC$4:$AC393)=FALSE,", ",""),") "),""))</f>
        <v/>
      </c>
      <c r="AH393" s="10" t="str">
        <f>IF((ISBLANK(D393)),"",IF(D393=D392,AH392,"")&amp;IF(B392&lt;&gt;B393,((IF(ISBLANK(E393),$D$3&amp;"Non-type material: "&amp;$D$3,$D$3&amp;INDEX('type-categories'!$A$2:$B$100,MATCH(E393,'type-categories'!$A$2:$A$100,0),2)&amp;$D$3))),"")&amp;(IF(K393&lt;&gt;K392,$C$2&amp;K393&amp;$K$3&amp;$C$2&amp;" ",(IF(B393&lt;&gt;B392,$C$2&amp;K393&amp;$K$3&amp;$C$2&amp;" ",""))))&amp;(IF(L393="","",((IF(L393&lt;&gt;L392,$D$2&amp;L393&amp;$L$3&amp;$D$2&amp;" ",IF(B393&lt;&gt;B392,$D$2&amp;L393&amp;$L$3&amp;$D$2&amp;" ",""))))))&amp;(IF(M393="","",((IF(M393&lt;&gt;M392,$E$2&amp;M393&amp;$E$2&amp;","&amp;" ",IF(B393&lt;&gt;B392,$E$2&amp;M393&amp;$E$2&amp;",",""))))))&amp;(IF(N393="","",IF(N393&lt;&gt;N392,N393&amp;", ",IF(B393&lt;&gt;B392,N393&amp;", ",""))))&amp;(IF(ISBLANK(O393),"",(IF(O393&lt;&gt;O392,O393&amp;", ",IF(B393&lt;&gt;B392,O393&amp;", ","")))))&amp;(IF(ISBLANK(P393),"",(IF(P393&lt;&gt;P392,P393&amp;", ",IF(B393&lt;&gt;B392,P393&amp;", ",IF(Z393&lt;&gt;Z392,P393&amp;", ",""))))))&amp;(IF(ISBLANK(Q393),"",(IF(Q393&lt;&gt;Q392,Q393&amp;", ",IF(B393&lt;&gt;B392,Q393&amp;", ",IF(Z393&lt;&gt;Z392,Q393&amp;", ",""))))))&amp;(IF(ISBLANK(R393),"",(IF(R393&lt;&gt;R392,R393&amp;"m, ",IF(B393&lt;&gt;B392,R393&amp;"m, ",IF(Z393&lt;&gt;Z392,R393&amp;"m, ",""))))))&amp;IF(ISBLANK(S393),"",(IF(B393&lt;&gt;B392,S393&amp;", ",IF(S393&lt;&gt;S392,IF((Z393=Z392),"same locality "&amp;S393&amp;", ",S393&amp;", "),""))))&amp;(IF(ISBLANK(T393),"",(IF(T393&lt;&gt;T392,IF(ISBLANK(F$2),T393&amp;", ",T393&amp;" "&amp;F$2&amp;", "),(IF(B393&lt;&gt;B392,IF(ISBLANK(F$2),T393&amp;", ",T393&amp;" "&amp;F$2&amp;", "),(IF(Z393&lt;&gt;Z392,IF(ISBLANK(F$2),T393&amp;", ",T393&amp;" "&amp;F$2&amp;", "),IF((U393&lt;&gt;U392)*($G$2="Y"),"same collector, ","")))))))))&amp;(IF(ISBLANK(U393),"",(IF(U393&lt;&gt;U392,U393&amp;", ",(IF(B393&lt;&gt;B392,U393&amp;", ",IF(Z393&lt;&gt;Z392,U393&amp;", ",(IF(T393&lt;&gt;T392,IF((T393&lt;&gt;T392)*($G$2="Y"),"same date, ", ""),IF((T393=T392)*(U393=U392)*(S393&lt;&gt;S392)*($G$2="Y"),"same collector and date, ", ""))))))))))&amp;(IF(ISBLANK(V393),"",V393&amp;", "))&amp;IF((AA393&lt;&gt;AA394)*($H$2="y"),AD393&amp;AE393,IF((AA393&lt;&gt;AA394)*($H$2="m"),AD393&amp;AG393,IF(($H$2&lt;&gt;"m")*($H$2&lt;&gt;"Y"),(IF(F393=0,"",F393&amp;" "&amp;$F$4&amp;" "))&amp;(IF(G393=0,"",G393&amp;" "&amp;$G$4&amp;" "))&amp;(IF(H393=0,"",H393&amp;" "&amp;H$4&amp;" "))&amp;(IF(I393=0,"",I393&amp;" "&amp;$I$4&amp;" "))&amp;(IF(J393=0,"",J393&amp;" "&amp;$J$4&amp;" "))&amp;IF((ISBLANK(C393)),"","("&amp;C393&amp;")"),"")))&amp;IF((B393=B394)*(K393=K394)*(L393=L394)*(M393=M394),IF(($H$2&lt;&gt;"m")*($H$2&lt;&gt;"Y"), ", ", IF((ISNUMBER(FIND(")",AE393))), ", ", "")),IF((B393=B394)*(K393=K394)*(L393=L394),"; ",". ")))</f>
        <v/>
      </c>
    </row>
    <row r="394" spans="1:34" s="1" customFormat="1" x14ac:dyDescent="0.25">
      <c r="A394" s="3" t="str">
        <f t="shared" si="52"/>
        <v/>
      </c>
      <c r="B394" s="53" t="str">
        <f t="shared" si="56"/>
        <v/>
      </c>
      <c r="C394" s="57"/>
      <c r="D394" s="57"/>
      <c r="E394" s="57"/>
      <c r="F394" s="57"/>
      <c r="G394" s="57"/>
      <c r="H394" s="57"/>
      <c r="I394" s="57"/>
      <c r="J394" s="57"/>
      <c r="K394" s="57"/>
      <c r="L394" s="57"/>
      <c r="M394" s="54"/>
      <c r="N394" s="57"/>
      <c r="O394" s="58"/>
      <c r="P394" s="58"/>
      <c r="Q394" s="58"/>
      <c r="R394" s="58"/>
      <c r="S394" s="54"/>
      <c r="T394" s="57"/>
      <c r="U394" s="57"/>
      <c r="V394" s="57"/>
      <c r="W394" s="57"/>
      <c r="X394" s="147" t="str">
        <f>IF(ISBLANK(D394),"",IF('order-admin-units'!$I$1&lt;&gt;"y", "", IF((K394="")*(ISBLANK(D394)=FALSE), 'order-admin-units'!$B$1+1, VLOOKUP(K394, ordercountry, 2))))</f>
        <v/>
      </c>
      <c r="Y394" s="147" t="str">
        <f>IF(ISBLANK(D394),"",IF('order-admin-units'!$I$1&lt;&gt;"y", "", IF(L394="", 'order-admin-units'!$B$2+1, VLOOKUP(K394&amp;"@"&amp;L394, orderadmin, 2))))</f>
        <v/>
      </c>
      <c r="Z394" s="147" t="str">
        <f t="shared" si="53"/>
        <v/>
      </c>
      <c r="AA394" s="147" t="str">
        <f t="shared" si="54"/>
        <v/>
      </c>
      <c r="AB394" s="147" t="str">
        <f t="shared" si="55"/>
        <v/>
      </c>
      <c r="AC394" s="147" t="str">
        <f t="shared" si="49"/>
        <v/>
      </c>
      <c r="AD394" s="11" t="str">
        <f t="shared" si="50"/>
        <v/>
      </c>
      <c r="AE394" s="11" t="str">
        <f t="array" ref="AE394">IF(ISBLANK(D394),"",IF(OR($H$2="y",$H$2="m"),IF(AA394=AA393,IF(OR(AB394=$AB$4:$AB393)=FALSE,AE393&amp;C394,AE393),"("&amp;C394)&amp;IF(AA394=AA395,IF(OR(AB395=$AB$4:$AB394)=FALSE,", ",""),") "),""))</f>
        <v/>
      </c>
      <c r="AF394" s="11" t="str">
        <f t="shared" si="51"/>
        <v/>
      </c>
      <c r="AG394" s="11" t="str">
        <f t="array" ref="AG394">IF(ISBLANK(D394),"",IF(OR($H$2="y",$H$2="m"),IF(AA394=AA393,IF(OR(AC394=$AC$4:$AC393)=FALSE,AG393&amp;AF394,AG393),"("&amp;AF394)&amp;IF(AA394=AA395,IF(OR(AC395=$AC$4:$AC394)=FALSE,", ",""),") "),""))</f>
        <v/>
      </c>
      <c r="AH394" s="10" t="str">
        <f>IF((ISBLANK(D394)),"",IF(D394=D393,AH393,"")&amp;IF(B393&lt;&gt;B394,((IF(ISBLANK(E394),$D$3&amp;"Non-type material: "&amp;$D$3,$D$3&amp;INDEX('type-categories'!$A$2:$B$100,MATCH(E394,'type-categories'!$A$2:$A$100,0),2)&amp;$D$3))),"")&amp;(IF(K394&lt;&gt;K393,$C$2&amp;K394&amp;$K$3&amp;$C$2&amp;" ",(IF(B394&lt;&gt;B393,$C$2&amp;K394&amp;$K$3&amp;$C$2&amp;" ",""))))&amp;(IF(L394="","",((IF(L394&lt;&gt;L393,$D$2&amp;L394&amp;$L$3&amp;$D$2&amp;" ",IF(B394&lt;&gt;B393,$D$2&amp;L394&amp;$L$3&amp;$D$2&amp;" ",""))))))&amp;(IF(M394="","",((IF(M394&lt;&gt;M393,$E$2&amp;M394&amp;$E$2&amp;","&amp;" ",IF(B394&lt;&gt;B393,$E$2&amp;M394&amp;$E$2&amp;",",""))))))&amp;(IF(N394="","",IF(N394&lt;&gt;N393,N394&amp;", ",IF(B394&lt;&gt;B393,N394&amp;", ",""))))&amp;(IF(ISBLANK(O394),"",(IF(O394&lt;&gt;O393,O394&amp;", ",IF(B394&lt;&gt;B393,O394&amp;", ","")))))&amp;(IF(ISBLANK(P394),"",(IF(P394&lt;&gt;P393,P394&amp;", ",IF(B394&lt;&gt;B393,P394&amp;", ",IF(Z394&lt;&gt;Z393,P394&amp;", ",""))))))&amp;(IF(ISBLANK(Q394),"",(IF(Q394&lt;&gt;Q393,Q394&amp;", ",IF(B394&lt;&gt;B393,Q394&amp;", ",IF(Z394&lt;&gt;Z393,Q394&amp;", ",""))))))&amp;(IF(ISBLANK(R394),"",(IF(R394&lt;&gt;R393,R394&amp;"m, ",IF(B394&lt;&gt;B393,R394&amp;"m, ",IF(Z394&lt;&gt;Z393,R394&amp;"m, ",""))))))&amp;IF(ISBLANK(S394),"",(IF(B394&lt;&gt;B393,S394&amp;", ",IF(S394&lt;&gt;S393,IF((Z394=Z393),"same locality "&amp;S394&amp;", ",S394&amp;", "),""))))&amp;(IF(ISBLANK(T394),"",(IF(T394&lt;&gt;T393,IF(ISBLANK(F$2),T394&amp;", ",T394&amp;" "&amp;F$2&amp;", "),(IF(B394&lt;&gt;B393,IF(ISBLANK(F$2),T394&amp;", ",T394&amp;" "&amp;F$2&amp;", "),(IF(Z394&lt;&gt;Z393,IF(ISBLANK(F$2),T394&amp;", ",T394&amp;" "&amp;F$2&amp;", "),IF((U394&lt;&gt;U393)*($G$2="Y"),"same collector, ","")))))))))&amp;(IF(ISBLANK(U394),"",(IF(U394&lt;&gt;U393,U394&amp;", ",(IF(B394&lt;&gt;B393,U394&amp;", ",IF(Z394&lt;&gt;Z393,U394&amp;", ",(IF(T394&lt;&gt;T393,IF((T394&lt;&gt;T393)*($G$2="Y"),"same date, ", ""),IF((T394=T393)*(U394=U393)*(S394&lt;&gt;S393)*($G$2="Y"),"same collector and date, ", ""))))))))))&amp;(IF(ISBLANK(V394),"",V394&amp;", "))&amp;IF((AA394&lt;&gt;AA395)*($H$2="y"),AD394&amp;AE394,IF((AA394&lt;&gt;AA395)*($H$2="m"),AD394&amp;AG394,IF(($H$2&lt;&gt;"m")*($H$2&lt;&gt;"Y"),(IF(F394=0,"",F394&amp;" "&amp;$F$4&amp;" "))&amp;(IF(G394=0,"",G394&amp;" "&amp;$G$4&amp;" "))&amp;(IF(H394=0,"",H394&amp;" "&amp;H$4&amp;" "))&amp;(IF(I394=0,"",I394&amp;" "&amp;$I$4&amp;" "))&amp;(IF(J394=0,"",J394&amp;" "&amp;$J$4&amp;" "))&amp;IF((ISBLANK(C394)),"","("&amp;C394&amp;")"),"")))&amp;IF((B394=B395)*(K394=K395)*(L394=L395)*(M394=M395),IF(($H$2&lt;&gt;"m")*($H$2&lt;&gt;"Y"), ", ", IF((ISNUMBER(FIND(")",AE394))), ", ", "")),IF((B394=B395)*(K394=K395)*(L394=L395),"; ",". ")))</f>
        <v/>
      </c>
    </row>
    <row r="395" spans="1:34" s="1" customFormat="1" x14ac:dyDescent="0.25">
      <c r="A395" s="3" t="str">
        <f t="shared" si="52"/>
        <v/>
      </c>
      <c r="B395" s="53" t="str">
        <f t="shared" si="56"/>
        <v/>
      </c>
      <c r="C395" s="57"/>
      <c r="D395" s="57"/>
      <c r="E395" s="57"/>
      <c r="F395" s="57"/>
      <c r="G395" s="57"/>
      <c r="H395" s="57"/>
      <c r="I395" s="57"/>
      <c r="J395" s="57"/>
      <c r="K395" s="57"/>
      <c r="L395" s="57"/>
      <c r="M395" s="54"/>
      <c r="N395" s="57"/>
      <c r="O395" s="58"/>
      <c r="P395" s="58"/>
      <c r="Q395" s="58"/>
      <c r="R395" s="58"/>
      <c r="S395" s="54"/>
      <c r="T395" s="57"/>
      <c r="U395" s="57"/>
      <c r="V395" s="57"/>
      <c r="W395" s="57"/>
      <c r="X395" s="147" t="str">
        <f>IF(ISBLANK(D395),"",IF('order-admin-units'!$I$1&lt;&gt;"y", "", IF((K395="")*(ISBLANK(D395)=FALSE), 'order-admin-units'!$B$1+1, VLOOKUP(K395, ordercountry, 2))))</f>
        <v/>
      </c>
      <c r="Y395" s="147" t="str">
        <f>IF(ISBLANK(D395),"",IF('order-admin-units'!$I$1&lt;&gt;"y", "", IF(L395="", 'order-admin-units'!$B$2+1, VLOOKUP(K395&amp;"@"&amp;L395, orderadmin, 2))))</f>
        <v/>
      </c>
      <c r="Z395" s="147" t="str">
        <f t="shared" si="53"/>
        <v/>
      </c>
      <c r="AA395" s="147" t="str">
        <f t="shared" si="54"/>
        <v/>
      </c>
      <c r="AB395" s="147" t="str">
        <f t="shared" si="55"/>
        <v/>
      </c>
      <c r="AC395" s="147" t="str">
        <f t="shared" si="49"/>
        <v/>
      </c>
      <c r="AD395" s="11" t="str">
        <f t="shared" si="50"/>
        <v/>
      </c>
      <c r="AE395" s="11" t="str">
        <f t="array" ref="AE395">IF(ISBLANK(D395),"",IF(OR($H$2="y",$H$2="m"),IF(AA395=AA394,IF(OR(AB395=$AB$4:$AB394)=FALSE,AE394&amp;C395,AE394),"("&amp;C395)&amp;IF(AA395=AA396,IF(OR(AB396=$AB$4:$AB395)=FALSE,", ",""),") "),""))</f>
        <v/>
      </c>
      <c r="AF395" s="11" t="str">
        <f t="shared" si="51"/>
        <v/>
      </c>
      <c r="AG395" s="11" t="str">
        <f t="array" ref="AG395">IF(ISBLANK(D395),"",IF(OR($H$2="y",$H$2="m"),IF(AA395=AA394,IF(OR(AC395=$AC$4:$AC394)=FALSE,AG394&amp;AF395,AG394),"("&amp;AF395)&amp;IF(AA395=AA396,IF(OR(AC396=$AC$4:$AC395)=FALSE,", ",""),") "),""))</f>
        <v/>
      </c>
      <c r="AH395" s="10" t="str">
        <f>IF((ISBLANK(D395)),"",IF(D395=D394,AH394,"")&amp;IF(B394&lt;&gt;B395,((IF(ISBLANK(E395),$D$3&amp;"Non-type material: "&amp;$D$3,$D$3&amp;INDEX('type-categories'!$A$2:$B$100,MATCH(E395,'type-categories'!$A$2:$A$100,0),2)&amp;$D$3))),"")&amp;(IF(K395&lt;&gt;K394,$C$2&amp;K395&amp;$K$3&amp;$C$2&amp;" ",(IF(B395&lt;&gt;B394,$C$2&amp;K395&amp;$K$3&amp;$C$2&amp;" ",""))))&amp;(IF(L395="","",((IF(L395&lt;&gt;L394,$D$2&amp;L395&amp;$L$3&amp;$D$2&amp;" ",IF(B395&lt;&gt;B394,$D$2&amp;L395&amp;$L$3&amp;$D$2&amp;" ",""))))))&amp;(IF(M395="","",((IF(M395&lt;&gt;M394,$E$2&amp;M395&amp;$E$2&amp;","&amp;" ",IF(B395&lt;&gt;B394,$E$2&amp;M395&amp;$E$2&amp;",",""))))))&amp;(IF(N395="","",IF(N395&lt;&gt;N394,N395&amp;", ",IF(B395&lt;&gt;B394,N395&amp;", ",""))))&amp;(IF(ISBLANK(O395),"",(IF(O395&lt;&gt;O394,O395&amp;", ",IF(B395&lt;&gt;B394,O395&amp;", ","")))))&amp;(IF(ISBLANK(P395),"",(IF(P395&lt;&gt;P394,P395&amp;", ",IF(B395&lt;&gt;B394,P395&amp;", ",IF(Z395&lt;&gt;Z394,P395&amp;", ",""))))))&amp;(IF(ISBLANK(Q395),"",(IF(Q395&lt;&gt;Q394,Q395&amp;", ",IF(B395&lt;&gt;B394,Q395&amp;", ",IF(Z395&lt;&gt;Z394,Q395&amp;", ",""))))))&amp;(IF(ISBLANK(R395),"",(IF(R395&lt;&gt;R394,R395&amp;"m, ",IF(B395&lt;&gt;B394,R395&amp;"m, ",IF(Z395&lt;&gt;Z394,R395&amp;"m, ",""))))))&amp;IF(ISBLANK(S395),"",(IF(B395&lt;&gt;B394,S395&amp;", ",IF(S395&lt;&gt;S394,IF((Z395=Z394),"same locality "&amp;S395&amp;", ",S395&amp;", "),""))))&amp;(IF(ISBLANK(T395),"",(IF(T395&lt;&gt;T394,IF(ISBLANK(F$2),T395&amp;", ",T395&amp;" "&amp;F$2&amp;", "),(IF(B395&lt;&gt;B394,IF(ISBLANK(F$2),T395&amp;", ",T395&amp;" "&amp;F$2&amp;", "),(IF(Z395&lt;&gt;Z394,IF(ISBLANK(F$2),T395&amp;", ",T395&amp;" "&amp;F$2&amp;", "),IF((U395&lt;&gt;U394)*($G$2="Y"),"same collector, ","")))))))))&amp;(IF(ISBLANK(U395),"",(IF(U395&lt;&gt;U394,U395&amp;", ",(IF(B395&lt;&gt;B394,U395&amp;", ",IF(Z395&lt;&gt;Z394,U395&amp;", ",(IF(T395&lt;&gt;T394,IF((T395&lt;&gt;T394)*($G$2="Y"),"same date, ", ""),IF((T395=T394)*(U395=U394)*(S395&lt;&gt;S394)*($G$2="Y"),"same collector and date, ", ""))))))))))&amp;(IF(ISBLANK(V395),"",V395&amp;", "))&amp;IF((AA395&lt;&gt;AA396)*($H$2="y"),AD395&amp;AE395,IF((AA395&lt;&gt;AA396)*($H$2="m"),AD395&amp;AG395,IF(($H$2&lt;&gt;"m")*($H$2&lt;&gt;"Y"),(IF(F395=0,"",F395&amp;" "&amp;$F$4&amp;" "))&amp;(IF(G395=0,"",G395&amp;" "&amp;$G$4&amp;" "))&amp;(IF(H395=0,"",H395&amp;" "&amp;H$4&amp;" "))&amp;(IF(I395=0,"",I395&amp;" "&amp;$I$4&amp;" "))&amp;(IF(J395=0,"",J395&amp;" "&amp;$J$4&amp;" "))&amp;IF((ISBLANK(C395)),"","("&amp;C395&amp;")"),"")))&amp;IF((B395=B396)*(K395=K396)*(L395=L396)*(M395=M396),IF(($H$2&lt;&gt;"m")*($H$2&lt;&gt;"Y"), ", ", IF((ISNUMBER(FIND(")",AE395))), ", ", "")),IF((B395=B396)*(K395=K396)*(L395=L396),"; ",". ")))</f>
        <v/>
      </c>
    </row>
    <row r="396" spans="1:34" s="1" customFormat="1" x14ac:dyDescent="0.25">
      <c r="A396" s="3" t="str">
        <f t="shared" si="52"/>
        <v/>
      </c>
      <c r="B396" s="53" t="str">
        <f t="shared" si="56"/>
        <v/>
      </c>
      <c r="C396" s="57"/>
      <c r="D396" s="57"/>
      <c r="E396" s="57"/>
      <c r="F396" s="57"/>
      <c r="G396" s="57"/>
      <c r="H396" s="57"/>
      <c r="I396" s="57"/>
      <c r="J396" s="57"/>
      <c r="K396" s="57"/>
      <c r="L396" s="57"/>
      <c r="M396" s="54"/>
      <c r="N396" s="57"/>
      <c r="O396" s="58"/>
      <c r="P396" s="58"/>
      <c r="Q396" s="58"/>
      <c r="R396" s="58"/>
      <c r="S396" s="54"/>
      <c r="T396" s="57"/>
      <c r="U396" s="57"/>
      <c r="V396" s="57"/>
      <c r="W396" s="57"/>
      <c r="X396" s="147" t="str">
        <f>IF(ISBLANK(D396),"",IF('order-admin-units'!$I$1&lt;&gt;"y", "", IF((K396="")*(ISBLANK(D396)=FALSE), 'order-admin-units'!$B$1+1, VLOOKUP(K396, ordercountry, 2))))</f>
        <v/>
      </c>
      <c r="Y396" s="147" t="str">
        <f>IF(ISBLANK(D396),"",IF('order-admin-units'!$I$1&lt;&gt;"y", "", IF(L396="", 'order-admin-units'!$B$2+1, VLOOKUP(K396&amp;"@"&amp;L396, orderadmin, 2))))</f>
        <v/>
      </c>
      <c r="Z396" s="147" t="str">
        <f t="shared" si="53"/>
        <v/>
      </c>
      <c r="AA396" s="147" t="str">
        <f t="shared" si="54"/>
        <v/>
      </c>
      <c r="AB396" s="147" t="str">
        <f t="shared" si="55"/>
        <v/>
      </c>
      <c r="AC396" s="147" t="str">
        <f t="shared" si="49"/>
        <v/>
      </c>
      <c r="AD396" s="11" t="str">
        <f t="shared" si="50"/>
        <v/>
      </c>
      <c r="AE396" s="11" t="str">
        <f t="array" ref="AE396">IF(ISBLANK(D396),"",IF(OR($H$2="y",$H$2="m"),IF(AA396=AA395,IF(OR(AB396=$AB$4:$AB395)=FALSE,AE395&amp;C396,AE395),"("&amp;C396)&amp;IF(AA396=AA397,IF(OR(AB397=$AB$4:$AB396)=FALSE,", ",""),") "),""))</f>
        <v/>
      </c>
      <c r="AF396" s="11" t="str">
        <f t="shared" si="51"/>
        <v/>
      </c>
      <c r="AG396" s="11" t="str">
        <f t="array" ref="AG396">IF(ISBLANK(D396),"",IF(OR($H$2="y",$H$2="m"),IF(AA396=AA395,IF(OR(AC396=$AC$4:$AC395)=FALSE,AG395&amp;AF396,AG395),"("&amp;AF396)&amp;IF(AA396=AA397,IF(OR(AC397=$AC$4:$AC396)=FALSE,", ",""),") "),""))</f>
        <v/>
      </c>
      <c r="AH396" s="10" t="str">
        <f>IF((ISBLANK(D396)),"",IF(D396=D395,AH395,"")&amp;IF(B395&lt;&gt;B396,((IF(ISBLANK(E396),$D$3&amp;"Non-type material: "&amp;$D$3,$D$3&amp;INDEX('type-categories'!$A$2:$B$100,MATCH(E396,'type-categories'!$A$2:$A$100,0),2)&amp;$D$3))),"")&amp;(IF(K396&lt;&gt;K395,$C$2&amp;K396&amp;$K$3&amp;$C$2&amp;" ",(IF(B396&lt;&gt;B395,$C$2&amp;K396&amp;$K$3&amp;$C$2&amp;" ",""))))&amp;(IF(L396="","",((IF(L396&lt;&gt;L395,$D$2&amp;L396&amp;$L$3&amp;$D$2&amp;" ",IF(B396&lt;&gt;B395,$D$2&amp;L396&amp;$L$3&amp;$D$2&amp;" ",""))))))&amp;(IF(M396="","",((IF(M396&lt;&gt;M395,$E$2&amp;M396&amp;$E$2&amp;","&amp;" ",IF(B396&lt;&gt;B395,$E$2&amp;M396&amp;$E$2&amp;",",""))))))&amp;(IF(N396="","",IF(N396&lt;&gt;N395,N396&amp;", ",IF(B396&lt;&gt;B395,N396&amp;", ",""))))&amp;(IF(ISBLANK(O396),"",(IF(O396&lt;&gt;O395,O396&amp;", ",IF(B396&lt;&gt;B395,O396&amp;", ","")))))&amp;(IF(ISBLANK(P396),"",(IF(P396&lt;&gt;P395,P396&amp;", ",IF(B396&lt;&gt;B395,P396&amp;", ",IF(Z396&lt;&gt;Z395,P396&amp;", ",""))))))&amp;(IF(ISBLANK(Q396),"",(IF(Q396&lt;&gt;Q395,Q396&amp;", ",IF(B396&lt;&gt;B395,Q396&amp;", ",IF(Z396&lt;&gt;Z395,Q396&amp;", ",""))))))&amp;(IF(ISBLANK(R396),"",(IF(R396&lt;&gt;R395,R396&amp;"m, ",IF(B396&lt;&gt;B395,R396&amp;"m, ",IF(Z396&lt;&gt;Z395,R396&amp;"m, ",""))))))&amp;IF(ISBLANK(S396),"",(IF(B396&lt;&gt;B395,S396&amp;", ",IF(S396&lt;&gt;S395,IF((Z396=Z395),"same locality "&amp;S396&amp;", ",S396&amp;", "),""))))&amp;(IF(ISBLANK(T396),"",(IF(T396&lt;&gt;T395,IF(ISBLANK(F$2),T396&amp;", ",T396&amp;" "&amp;F$2&amp;", "),(IF(B396&lt;&gt;B395,IF(ISBLANK(F$2),T396&amp;", ",T396&amp;" "&amp;F$2&amp;", "),(IF(Z396&lt;&gt;Z395,IF(ISBLANK(F$2),T396&amp;", ",T396&amp;" "&amp;F$2&amp;", "),IF((U396&lt;&gt;U395)*($G$2="Y"),"same collector, ","")))))))))&amp;(IF(ISBLANK(U396),"",(IF(U396&lt;&gt;U395,U396&amp;", ",(IF(B396&lt;&gt;B395,U396&amp;", ",IF(Z396&lt;&gt;Z395,U396&amp;", ",(IF(T396&lt;&gt;T395,IF((T396&lt;&gt;T395)*($G$2="Y"),"same date, ", ""),IF((T396=T395)*(U396=U395)*(S396&lt;&gt;S395)*($G$2="Y"),"same collector and date, ", ""))))))))))&amp;(IF(ISBLANK(V396),"",V396&amp;", "))&amp;IF((AA396&lt;&gt;AA397)*($H$2="y"),AD396&amp;AE396,IF((AA396&lt;&gt;AA397)*($H$2="m"),AD396&amp;AG396,IF(($H$2&lt;&gt;"m")*($H$2&lt;&gt;"Y"),(IF(F396=0,"",F396&amp;" "&amp;$F$4&amp;" "))&amp;(IF(G396=0,"",G396&amp;" "&amp;$G$4&amp;" "))&amp;(IF(H396=0,"",H396&amp;" "&amp;H$4&amp;" "))&amp;(IF(I396=0,"",I396&amp;" "&amp;$I$4&amp;" "))&amp;(IF(J396=0,"",J396&amp;" "&amp;$J$4&amp;" "))&amp;IF((ISBLANK(C396)),"","("&amp;C396&amp;")"),"")))&amp;IF((B396=B397)*(K396=K397)*(L396=L397)*(M396=M397),IF(($H$2&lt;&gt;"m")*($H$2&lt;&gt;"Y"), ", ", IF((ISNUMBER(FIND(")",AE396))), ", ", "")),IF((B396=B397)*(K396=K397)*(L396=L397),"; ",". ")))</f>
        <v/>
      </c>
    </row>
    <row r="397" spans="1:34" s="1" customFormat="1" x14ac:dyDescent="0.25">
      <c r="A397" s="3" t="str">
        <f t="shared" si="52"/>
        <v/>
      </c>
      <c r="B397" s="53" t="str">
        <f t="shared" si="56"/>
        <v/>
      </c>
      <c r="C397" s="57"/>
      <c r="D397" s="57"/>
      <c r="E397" s="57"/>
      <c r="F397" s="57"/>
      <c r="G397" s="57"/>
      <c r="H397" s="57"/>
      <c r="I397" s="57"/>
      <c r="J397" s="57"/>
      <c r="K397" s="57"/>
      <c r="L397" s="57"/>
      <c r="M397" s="54"/>
      <c r="N397" s="57"/>
      <c r="O397" s="58"/>
      <c r="P397" s="58"/>
      <c r="Q397" s="58"/>
      <c r="R397" s="58"/>
      <c r="S397" s="54"/>
      <c r="T397" s="57"/>
      <c r="U397" s="57"/>
      <c r="V397" s="57"/>
      <c r="W397" s="57"/>
      <c r="X397" s="147" t="str">
        <f>IF(ISBLANK(D397),"",IF('order-admin-units'!$I$1&lt;&gt;"y", "", IF((K397="")*(ISBLANK(D397)=FALSE), 'order-admin-units'!$B$1+1, VLOOKUP(K397, ordercountry, 2))))</f>
        <v/>
      </c>
      <c r="Y397" s="147" t="str">
        <f>IF(ISBLANK(D397),"",IF('order-admin-units'!$I$1&lt;&gt;"y", "", IF(L397="", 'order-admin-units'!$B$2+1, VLOOKUP(K397&amp;"@"&amp;L397, orderadmin, 2))))</f>
        <v/>
      </c>
      <c r="Z397" s="147" t="str">
        <f t="shared" si="53"/>
        <v/>
      </c>
      <c r="AA397" s="147" t="str">
        <f t="shared" si="54"/>
        <v/>
      </c>
      <c r="AB397" s="147" t="str">
        <f t="shared" si="55"/>
        <v/>
      </c>
      <c r="AC397" s="147" t="str">
        <f t="shared" si="49"/>
        <v/>
      </c>
      <c r="AD397" s="11" t="str">
        <f t="shared" si="50"/>
        <v/>
      </c>
      <c r="AE397" s="11" t="str">
        <f t="array" ref="AE397">IF(ISBLANK(D397),"",IF(OR($H$2="y",$H$2="m"),IF(AA397=AA396,IF(OR(AB397=$AB$4:$AB396)=FALSE,AE396&amp;C397,AE396),"("&amp;C397)&amp;IF(AA397=AA398,IF(OR(AB398=$AB$4:$AB397)=FALSE,", ",""),") "),""))</f>
        <v/>
      </c>
      <c r="AF397" s="11" t="str">
        <f t="shared" si="51"/>
        <v/>
      </c>
      <c r="AG397" s="11" t="str">
        <f t="array" ref="AG397">IF(ISBLANK(D397),"",IF(OR($H$2="y",$H$2="m"),IF(AA397=AA396,IF(OR(AC397=$AC$4:$AC396)=FALSE,AG396&amp;AF397,AG396),"("&amp;AF397)&amp;IF(AA397=AA398,IF(OR(AC398=$AC$4:$AC397)=FALSE,", ",""),") "),""))</f>
        <v/>
      </c>
      <c r="AH397" s="10" t="str">
        <f>IF((ISBLANK(D397)),"",IF(D397=D396,AH396,"")&amp;IF(B396&lt;&gt;B397,((IF(ISBLANK(E397),$D$3&amp;"Non-type material: "&amp;$D$3,$D$3&amp;INDEX('type-categories'!$A$2:$B$100,MATCH(E397,'type-categories'!$A$2:$A$100,0),2)&amp;$D$3))),"")&amp;(IF(K397&lt;&gt;K396,$C$2&amp;K397&amp;$K$3&amp;$C$2&amp;" ",(IF(B397&lt;&gt;B396,$C$2&amp;K397&amp;$K$3&amp;$C$2&amp;" ",""))))&amp;(IF(L397="","",((IF(L397&lt;&gt;L396,$D$2&amp;L397&amp;$L$3&amp;$D$2&amp;" ",IF(B397&lt;&gt;B396,$D$2&amp;L397&amp;$L$3&amp;$D$2&amp;" ",""))))))&amp;(IF(M397="","",((IF(M397&lt;&gt;M396,$E$2&amp;M397&amp;$E$2&amp;","&amp;" ",IF(B397&lt;&gt;B396,$E$2&amp;M397&amp;$E$2&amp;",",""))))))&amp;(IF(N397="","",IF(N397&lt;&gt;N396,N397&amp;", ",IF(B397&lt;&gt;B396,N397&amp;", ",""))))&amp;(IF(ISBLANK(O397),"",(IF(O397&lt;&gt;O396,O397&amp;", ",IF(B397&lt;&gt;B396,O397&amp;", ","")))))&amp;(IF(ISBLANK(P397),"",(IF(P397&lt;&gt;P396,P397&amp;", ",IF(B397&lt;&gt;B396,P397&amp;", ",IF(Z397&lt;&gt;Z396,P397&amp;", ",""))))))&amp;(IF(ISBLANK(Q397),"",(IF(Q397&lt;&gt;Q396,Q397&amp;", ",IF(B397&lt;&gt;B396,Q397&amp;", ",IF(Z397&lt;&gt;Z396,Q397&amp;", ",""))))))&amp;(IF(ISBLANK(R397),"",(IF(R397&lt;&gt;R396,R397&amp;"m, ",IF(B397&lt;&gt;B396,R397&amp;"m, ",IF(Z397&lt;&gt;Z396,R397&amp;"m, ",""))))))&amp;IF(ISBLANK(S397),"",(IF(B397&lt;&gt;B396,S397&amp;", ",IF(S397&lt;&gt;S396,IF((Z397=Z396),"same locality "&amp;S397&amp;", ",S397&amp;", "),""))))&amp;(IF(ISBLANK(T397),"",(IF(T397&lt;&gt;T396,IF(ISBLANK(F$2),T397&amp;", ",T397&amp;" "&amp;F$2&amp;", "),(IF(B397&lt;&gt;B396,IF(ISBLANK(F$2),T397&amp;", ",T397&amp;" "&amp;F$2&amp;", "),(IF(Z397&lt;&gt;Z396,IF(ISBLANK(F$2),T397&amp;", ",T397&amp;" "&amp;F$2&amp;", "),IF((U397&lt;&gt;U396)*($G$2="Y"),"same collector, ","")))))))))&amp;(IF(ISBLANK(U397),"",(IF(U397&lt;&gt;U396,U397&amp;", ",(IF(B397&lt;&gt;B396,U397&amp;", ",IF(Z397&lt;&gt;Z396,U397&amp;", ",(IF(T397&lt;&gt;T396,IF((T397&lt;&gt;T396)*($G$2="Y"),"same date, ", ""),IF((T397=T396)*(U397=U396)*(S397&lt;&gt;S396)*($G$2="Y"),"same collector and date, ", ""))))))))))&amp;(IF(ISBLANK(V397),"",V397&amp;", "))&amp;IF((AA397&lt;&gt;AA398)*($H$2="y"),AD397&amp;AE397,IF((AA397&lt;&gt;AA398)*($H$2="m"),AD397&amp;AG397,IF(($H$2&lt;&gt;"m")*($H$2&lt;&gt;"Y"),(IF(F397=0,"",F397&amp;" "&amp;$F$4&amp;" "))&amp;(IF(G397=0,"",G397&amp;" "&amp;$G$4&amp;" "))&amp;(IF(H397=0,"",H397&amp;" "&amp;H$4&amp;" "))&amp;(IF(I397=0,"",I397&amp;" "&amp;$I$4&amp;" "))&amp;(IF(J397=0,"",J397&amp;" "&amp;$J$4&amp;" "))&amp;IF((ISBLANK(C397)),"","("&amp;C397&amp;")"),"")))&amp;IF((B397=B398)*(K397=K398)*(L397=L398)*(M397=M398),IF(($H$2&lt;&gt;"m")*($H$2&lt;&gt;"Y"), ", ", IF((ISNUMBER(FIND(")",AE397))), ", ", "")),IF((B397=B398)*(K397=K398)*(L397=L398),"; ",". ")))</f>
        <v/>
      </c>
    </row>
    <row r="398" spans="1:34" s="1" customFormat="1" x14ac:dyDescent="0.25">
      <c r="A398" s="3" t="str">
        <f t="shared" si="52"/>
        <v/>
      </c>
      <c r="B398" s="53" t="str">
        <f t="shared" si="56"/>
        <v/>
      </c>
      <c r="C398" s="57"/>
      <c r="D398" s="57"/>
      <c r="E398" s="57"/>
      <c r="F398" s="57"/>
      <c r="G398" s="57"/>
      <c r="H398" s="57"/>
      <c r="I398" s="57"/>
      <c r="J398" s="57"/>
      <c r="K398" s="57"/>
      <c r="L398" s="57"/>
      <c r="M398" s="54"/>
      <c r="N398" s="57"/>
      <c r="O398" s="58"/>
      <c r="P398" s="58"/>
      <c r="Q398" s="58"/>
      <c r="R398" s="58"/>
      <c r="S398" s="54"/>
      <c r="T398" s="57"/>
      <c r="U398" s="57"/>
      <c r="V398" s="57"/>
      <c r="W398" s="57"/>
      <c r="X398" s="147" t="str">
        <f>IF(ISBLANK(D398),"",IF('order-admin-units'!$I$1&lt;&gt;"y", "", IF((K398="")*(ISBLANK(D398)=FALSE), 'order-admin-units'!$B$1+1, VLOOKUP(K398, ordercountry, 2))))</f>
        <v/>
      </c>
      <c r="Y398" s="147" t="str">
        <f>IF(ISBLANK(D398),"",IF('order-admin-units'!$I$1&lt;&gt;"y", "", IF(L398="", 'order-admin-units'!$B$2+1, VLOOKUP(K398&amp;"@"&amp;L398, orderadmin, 2))))</f>
        <v/>
      </c>
      <c r="Z398" s="147" t="str">
        <f t="shared" si="53"/>
        <v/>
      </c>
      <c r="AA398" s="147" t="str">
        <f t="shared" si="54"/>
        <v/>
      </c>
      <c r="AB398" s="147" t="str">
        <f t="shared" si="55"/>
        <v/>
      </c>
      <c r="AC398" s="147" t="str">
        <f t="shared" si="49"/>
        <v/>
      </c>
      <c r="AD398" s="11" t="str">
        <f t="shared" si="50"/>
        <v/>
      </c>
      <c r="AE398" s="11" t="str">
        <f t="array" ref="AE398">IF(ISBLANK(D398),"",IF(OR($H$2="y",$H$2="m"),IF(AA398=AA397,IF(OR(AB398=$AB$4:$AB397)=FALSE,AE397&amp;C398,AE397),"("&amp;C398)&amp;IF(AA398=AA399,IF(OR(AB399=$AB$4:$AB398)=FALSE,", ",""),") "),""))</f>
        <v/>
      </c>
      <c r="AF398" s="11" t="str">
        <f t="shared" si="51"/>
        <v/>
      </c>
      <c r="AG398" s="11" t="str">
        <f t="array" ref="AG398">IF(ISBLANK(D398),"",IF(OR($H$2="y",$H$2="m"),IF(AA398=AA397,IF(OR(AC398=$AC$4:$AC397)=FALSE,AG397&amp;AF398,AG397),"("&amp;AF398)&amp;IF(AA398=AA399,IF(OR(AC399=$AC$4:$AC398)=FALSE,", ",""),") "),""))</f>
        <v/>
      </c>
      <c r="AH398" s="10" t="str">
        <f>IF((ISBLANK(D398)),"",IF(D398=D397,AH397,"")&amp;IF(B397&lt;&gt;B398,((IF(ISBLANK(E398),$D$3&amp;"Non-type material: "&amp;$D$3,$D$3&amp;INDEX('type-categories'!$A$2:$B$100,MATCH(E398,'type-categories'!$A$2:$A$100,0),2)&amp;$D$3))),"")&amp;(IF(K398&lt;&gt;K397,$C$2&amp;K398&amp;$K$3&amp;$C$2&amp;" ",(IF(B398&lt;&gt;B397,$C$2&amp;K398&amp;$K$3&amp;$C$2&amp;" ",""))))&amp;(IF(L398="","",((IF(L398&lt;&gt;L397,$D$2&amp;L398&amp;$L$3&amp;$D$2&amp;" ",IF(B398&lt;&gt;B397,$D$2&amp;L398&amp;$L$3&amp;$D$2&amp;" ",""))))))&amp;(IF(M398="","",((IF(M398&lt;&gt;M397,$E$2&amp;M398&amp;$E$2&amp;","&amp;" ",IF(B398&lt;&gt;B397,$E$2&amp;M398&amp;$E$2&amp;",",""))))))&amp;(IF(N398="","",IF(N398&lt;&gt;N397,N398&amp;", ",IF(B398&lt;&gt;B397,N398&amp;", ",""))))&amp;(IF(ISBLANK(O398),"",(IF(O398&lt;&gt;O397,O398&amp;", ",IF(B398&lt;&gt;B397,O398&amp;", ","")))))&amp;(IF(ISBLANK(P398),"",(IF(P398&lt;&gt;P397,P398&amp;", ",IF(B398&lt;&gt;B397,P398&amp;", ",IF(Z398&lt;&gt;Z397,P398&amp;", ",""))))))&amp;(IF(ISBLANK(Q398),"",(IF(Q398&lt;&gt;Q397,Q398&amp;", ",IF(B398&lt;&gt;B397,Q398&amp;", ",IF(Z398&lt;&gt;Z397,Q398&amp;", ",""))))))&amp;(IF(ISBLANK(R398),"",(IF(R398&lt;&gt;R397,R398&amp;"m, ",IF(B398&lt;&gt;B397,R398&amp;"m, ",IF(Z398&lt;&gt;Z397,R398&amp;"m, ",""))))))&amp;IF(ISBLANK(S398),"",(IF(B398&lt;&gt;B397,S398&amp;", ",IF(S398&lt;&gt;S397,IF((Z398=Z397),"same locality "&amp;S398&amp;", ",S398&amp;", "),""))))&amp;(IF(ISBLANK(T398),"",(IF(T398&lt;&gt;T397,IF(ISBLANK(F$2),T398&amp;", ",T398&amp;" "&amp;F$2&amp;", "),(IF(B398&lt;&gt;B397,IF(ISBLANK(F$2),T398&amp;", ",T398&amp;" "&amp;F$2&amp;", "),(IF(Z398&lt;&gt;Z397,IF(ISBLANK(F$2),T398&amp;", ",T398&amp;" "&amp;F$2&amp;", "),IF((U398&lt;&gt;U397)*($G$2="Y"),"same collector, ","")))))))))&amp;(IF(ISBLANK(U398),"",(IF(U398&lt;&gt;U397,U398&amp;", ",(IF(B398&lt;&gt;B397,U398&amp;", ",IF(Z398&lt;&gt;Z397,U398&amp;", ",(IF(T398&lt;&gt;T397,IF((T398&lt;&gt;T397)*($G$2="Y"),"same date, ", ""),IF((T398=T397)*(U398=U397)*(S398&lt;&gt;S397)*($G$2="Y"),"same collector and date, ", ""))))))))))&amp;(IF(ISBLANK(V398),"",V398&amp;", "))&amp;IF((AA398&lt;&gt;AA399)*($H$2="y"),AD398&amp;AE398,IF((AA398&lt;&gt;AA399)*($H$2="m"),AD398&amp;AG398,IF(($H$2&lt;&gt;"m")*($H$2&lt;&gt;"Y"),(IF(F398=0,"",F398&amp;" "&amp;$F$4&amp;" "))&amp;(IF(G398=0,"",G398&amp;" "&amp;$G$4&amp;" "))&amp;(IF(H398=0,"",H398&amp;" "&amp;H$4&amp;" "))&amp;(IF(I398=0,"",I398&amp;" "&amp;$I$4&amp;" "))&amp;(IF(J398=0,"",J398&amp;" "&amp;$J$4&amp;" "))&amp;IF((ISBLANK(C398)),"","("&amp;C398&amp;")"),"")))&amp;IF((B398=B399)*(K398=K399)*(L398=L399)*(M398=M399),IF(($H$2&lt;&gt;"m")*($H$2&lt;&gt;"Y"), ", ", IF((ISNUMBER(FIND(")",AE398))), ", ", "")),IF((B398=B399)*(K398=K399)*(L398=L399),"; ",". ")))</f>
        <v/>
      </c>
    </row>
    <row r="399" spans="1:34" s="1" customFormat="1" x14ac:dyDescent="0.25">
      <c r="A399" s="3" t="str">
        <f t="shared" si="52"/>
        <v/>
      </c>
      <c r="B399" s="53" t="str">
        <f t="shared" si="56"/>
        <v/>
      </c>
      <c r="C399" s="57"/>
      <c r="D399" s="57"/>
      <c r="E399" s="57"/>
      <c r="F399" s="57"/>
      <c r="G399" s="57"/>
      <c r="H399" s="57"/>
      <c r="I399" s="57"/>
      <c r="J399" s="57"/>
      <c r="K399" s="57"/>
      <c r="L399" s="57"/>
      <c r="M399" s="54"/>
      <c r="N399" s="57"/>
      <c r="O399" s="58"/>
      <c r="P399" s="58"/>
      <c r="Q399" s="58"/>
      <c r="R399" s="58"/>
      <c r="S399" s="54"/>
      <c r="T399" s="57"/>
      <c r="U399" s="57"/>
      <c r="V399" s="57"/>
      <c r="W399" s="57"/>
      <c r="X399" s="147" t="str">
        <f>IF(ISBLANK(D399),"",IF('order-admin-units'!$I$1&lt;&gt;"y", "", IF((K399="")*(ISBLANK(D399)=FALSE), 'order-admin-units'!$B$1+1, VLOOKUP(K399, ordercountry, 2))))</f>
        <v/>
      </c>
      <c r="Y399" s="147" t="str">
        <f>IF(ISBLANK(D399),"",IF('order-admin-units'!$I$1&lt;&gt;"y", "", IF(L399="", 'order-admin-units'!$B$2+1, VLOOKUP(K399&amp;"@"&amp;L399, orderadmin, 2))))</f>
        <v/>
      </c>
      <c r="Z399" s="147" t="str">
        <f t="shared" si="53"/>
        <v/>
      </c>
      <c r="AA399" s="147" t="str">
        <f t="shared" si="54"/>
        <v/>
      </c>
      <c r="AB399" s="147" t="str">
        <f t="shared" si="55"/>
        <v/>
      </c>
      <c r="AC399" s="147" t="str">
        <f t="shared" si="49"/>
        <v/>
      </c>
      <c r="AD399" s="11" t="str">
        <f t="shared" si="50"/>
        <v/>
      </c>
      <c r="AE399" s="11" t="str">
        <f t="array" ref="AE399">IF(ISBLANK(D399),"",IF(OR($H$2="y",$H$2="m"),IF(AA399=AA398,IF(OR(AB399=$AB$4:$AB398)=FALSE,AE398&amp;C399,AE398),"("&amp;C399)&amp;IF(AA399=AA400,IF(OR(AB400=$AB$4:$AB399)=FALSE,", ",""),") "),""))</f>
        <v/>
      </c>
      <c r="AF399" s="11" t="str">
        <f t="shared" si="51"/>
        <v/>
      </c>
      <c r="AG399" s="11" t="str">
        <f t="array" ref="AG399">IF(ISBLANK(D399),"",IF(OR($H$2="y",$H$2="m"),IF(AA399=AA398,IF(OR(AC399=$AC$4:$AC398)=FALSE,AG398&amp;AF399,AG398),"("&amp;AF399)&amp;IF(AA399=AA400,IF(OR(AC400=$AC$4:$AC399)=FALSE,", ",""),") "),""))</f>
        <v/>
      </c>
      <c r="AH399" s="10" t="str">
        <f>IF((ISBLANK(D399)),"",IF(D399=D398,AH398,"")&amp;IF(B398&lt;&gt;B399,((IF(ISBLANK(E399),$D$3&amp;"Non-type material: "&amp;$D$3,$D$3&amp;INDEX('type-categories'!$A$2:$B$100,MATCH(E399,'type-categories'!$A$2:$A$100,0),2)&amp;$D$3))),"")&amp;(IF(K399&lt;&gt;K398,$C$2&amp;K399&amp;$K$3&amp;$C$2&amp;" ",(IF(B399&lt;&gt;B398,$C$2&amp;K399&amp;$K$3&amp;$C$2&amp;" ",""))))&amp;(IF(L399="","",((IF(L399&lt;&gt;L398,$D$2&amp;L399&amp;$L$3&amp;$D$2&amp;" ",IF(B399&lt;&gt;B398,$D$2&amp;L399&amp;$L$3&amp;$D$2&amp;" ",""))))))&amp;(IF(M399="","",((IF(M399&lt;&gt;M398,$E$2&amp;M399&amp;$E$2&amp;","&amp;" ",IF(B399&lt;&gt;B398,$E$2&amp;M399&amp;$E$2&amp;",",""))))))&amp;(IF(N399="","",IF(N399&lt;&gt;N398,N399&amp;", ",IF(B399&lt;&gt;B398,N399&amp;", ",""))))&amp;(IF(ISBLANK(O399),"",(IF(O399&lt;&gt;O398,O399&amp;", ",IF(B399&lt;&gt;B398,O399&amp;", ","")))))&amp;(IF(ISBLANK(P399),"",(IF(P399&lt;&gt;P398,P399&amp;", ",IF(B399&lt;&gt;B398,P399&amp;", ",IF(Z399&lt;&gt;Z398,P399&amp;", ",""))))))&amp;(IF(ISBLANK(Q399),"",(IF(Q399&lt;&gt;Q398,Q399&amp;", ",IF(B399&lt;&gt;B398,Q399&amp;", ",IF(Z399&lt;&gt;Z398,Q399&amp;", ",""))))))&amp;(IF(ISBLANK(R399),"",(IF(R399&lt;&gt;R398,R399&amp;"m, ",IF(B399&lt;&gt;B398,R399&amp;"m, ",IF(Z399&lt;&gt;Z398,R399&amp;"m, ",""))))))&amp;IF(ISBLANK(S399),"",(IF(B399&lt;&gt;B398,S399&amp;", ",IF(S399&lt;&gt;S398,IF((Z399=Z398),"same locality "&amp;S399&amp;", ",S399&amp;", "),""))))&amp;(IF(ISBLANK(T399),"",(IF(T399&lt;&gt;T398,IF(ISBLANK(F$2),T399&amp;", ",T399&amp;" "&amp;F$2&amp;", "),(IF(B399&lt;&gt;B398,IF(ISBLANK(F$2),T399&amp;", ",T399&amp;" "&amp;F$2&amp;", "),(IF(Z399&lt;&gt;Z398,IF(ISBLANK(F$2),T399&amp;", ",T399&amp;" "&amp;F$2&amp;", "),IF((U399&lt;&gt;U398)*($G$2="Y"),"same collector, ","")))))))))&amp;(IF(ISBLANK(U399),"",(IF(U399&lt;&gt;U398,U399&amp;", ",(IF(B399&lt;&gt;B398,U399&amp;", ",IF(Z399&lt;&gt;Z398,U399&amp;", ",(IF(T399&lt;&gt;T398,IF((T399&lt;&gt;T398)*($G$2="Y"),"same date, ", ""),IF((T399=T398)*(U399=U398)*(S399&lt;&gt;S398)*($G$2="Y"),"same collector and date, ", ""))))))))))&amp;(IF(ISBLANK(V399),"",V399&amp;", "))&amp;IF((AA399&lt;&gt;AA400)*($H$2="y"),AD399&amp;AE399,IF((AA399&lt;&gt;AA400)*($H$2="m"),AD399&amp;AG399,IF(($H$2&lt;&gt;"m")*($H$2&lt;&gt;"Y"),(IF(F399=0,"",F399&amp;" "&amp;$F$4&amp;" "))&amp;(IF(G399=0,"",G399&amp;" "&amp;$G$4&amp;" "))&amp;(IF(H399=0,"",H399&amp;" "&amp;H$4&amp;" "))&amp;(IF(I399=0,"",I399&amp;" "&amp;$I$4&amp;" "))&amp;(IF(J399=0,"",J399&amp;" "&amp;$J$4&amp;" "))&amp;IF((ISBLANK(C399)),"","("&amp;C399&amp;")"),"")))&amp;IF((B399=B400)*(K399=K400)*(L399=L400)*(M399=M400),IF(($H$2&lt;&gt;"m")*($H$2&lt;&gt;"Y"), ", ", IF((ISNUMBER(FIND(")",AE399))), ", ", "")),IF((B399=B400)*(K399=K400)*(L399=L400),"; ",". ")))</f>
        <v/>
      </c>
    </row>
    <row r="400" spans="1:34" s="1" customFormat="1" x14ac:dyDescent="0.25">
      <c r="A400" s="3" t="str">
        <f t="shared" si="52"/>
        <v/>
      </c>
      <c r="B400" s="53" t="str">
        <f t="shared" si="56"/>
        <v/>
      </c>
      <c r="C400" s="57"/>
      <c r="D400" s="57"/>
      <c r="E400" s="57"/>
      <c r="F400" s="57"/>
      <c r="G400" s="57"/>
      <c r="H400" s="57"/>
      <c r="I400" s="57"/>
      <c r="J400" s="57"/>
      <c r="K400" s="57"/>
      <c r="L400" s="57"/>
      <c r="M400" s="54"/>
      <c r="N400" s="57"/>
      <c r="O400" s="58"/>
      <c r="P400" s="58"/>
      <c r="Q400" s="58"/>
      <c r="R400" s="58"/>
      <c r="S400" s="54"/>
      <c r="T400" s="57"/>
      <c r="U400" s="57"/>
      <c r="V400" s="57"/>
      <c r="W400" s="57"/>
      <c r="X400" s="147" t="str">
        <f>IF(ISBLANK(D400),"",IF('order-admin-units'!$I$1&lt;&gt;"y", "", IF((K400="")*(ISBLANK(D400)=FALSE), 'order-admin-units'!$B$1+1, VLOOKUP(K400, ordercountry, 2))))</f>
        <v/>
      </c>
      <c r="Y400" s="147" t="str">
        <f>IF(ISBLANK(D400),"",IF('order-admin-units'!$I$1&lt;&gt;"y", "", IF(L400="", 'order-admin-units'!$B$2+1, VLOOKUP(K400&amp;"@"&amp;L400, orderadmin, 2))))</f>
        <v/>
      </c>
      <c r="Z400" s="147" t="str">
        <f t="shared" si="53"/>
        <v/>
      </c>
      <c r="AA400" s="147" t="str">
        <f t="shared" si="54"/>
        <v/>
      </c>
      <c r="AB400" s="147" t="str">
        <f t="shared" si="55"/>
        <v/>
      </c>
      <c r="AC400" s="147" t="str">
        <f t="shared" si="49"/>
        <v/>
      </c>
      <c r="AD400" s="11" t="str">
        <f t="shared" si="50"/>
        <v/>
      </c>
      <c r="AE400" s="11" t="str">
        <f t="array" ref="AE400">IF(ISBLANK(D400),"",IF(OR($H$2="y",$H$2="m"),IF(AA400=AA399,IF(OR(AB400=$AB$4:$AB399)=FALSE,AE399&amp;C400,AE399),"("&amp;C400)&amp;IF(AA400=AA401,IF(OR(AB401=$AB$4:$AB400)=FALSE,", ",""),") "),""))</f>
        <v/>
      </c>
      <c r="AF400" s="11" t="str">
        <f t="shared" si="51"/>
        <v/>
      </c>
      <c r="AG400" s="11" t="str">
        <f t="array" ref="AG400">IF(ISBLANK(D400),"",IF(OR($H$2="y",$H$2="m"),IF(AA400=AA399,IF(OR(AC400=$AC$4:$AC399)=FALSE,AG399&amp;AF400,AG399),"("&amp;AF400)&amp;IF(AA400=AA401,IF(OR(AC401=$AC$4:$AC400)=FALSE,", ",""),") "),""))</f>
        <v/>
      </c>
      <c r="AH400" s="10" t="str">
        <f>IF((ISBLANK(D400)),"",IF(D400=D399,AH399,"")&amp;IF(B399&lt;&gt;B400,((IF(ISBLANK(E400),$D$3&amp;"Non-type material: "&amp;$D$3,$D$3&amp;INDEX('type-categories'!$A$2:$B$100,MATCH(E400,'type-categories'!$A$2:$A$100,0),2)&amp;$D$3))),"")&amp;(IF(K400&lt;&gt;K399,$C$2&amp;K400&amp;$K$3&amp;$C$2&amp;" ",(IF(B400&lt;&gt;B399,$C$2&amp;K400&amp;$K$3&amp;$C$2&amp;" ",""))))&amp;(IF(L400="","",((IF(L400&lt;&gt;L399,$D$2&amp;L400&amp;$L$3&amp;$D$2&amp;" ",IF(B400&lt;&gt;B399,$D$2&amp;L400&amp;$L$3&amp;$D$2&amp;" ",""))))))&amp;(IF(M400="","",((IF(M400&lt;&gt;M399,$E$2&amp;M400&amp;$E$2&amp;","&amp;" ",IF(B400&lt;&gt;B399,$E$2&amp;M400&amp;$E$2&amp;",",""))))))&amp;(IF(N400="","",IF(N400&lt;&gt;N399,N400&amp;", ",IF(B400&lt;&gt;B399,N400&amp;", ",""))))&amp;(IF(ISBLANK(O400),"",(IF(O400&lt;&gt;O399,O400&amp;", ",IF(B400&lt;&gt;B399,O400&amp;", ","")))))&amp;(IF(ISBLANK(P400),"",(IF(P400&lt;&gt;P399,P400&amp;", ",IF(B400&lt;&gt;B399,P400&amp;", ",IF(Z400&lt;&gt;Z399,P400&amp;", ",""))))))&amp;(IF(ISBLANK(Q400),"",(IF(Q400&lt;&gt;Q399,Q400&amp;", ",IF(B400&lt;&gt;B399,Q400&amp;", ",IF(Z400&lt;&gt;Z399,Q400&amp;", ",""))))))&amp;(IF(ISBLANK(R400),"",(IF(R400&lt;&gt;R399,R400&amp;"m, ",IF(B400&lt;&gt;B399,R400&amp;"m, ",IF(Z400&lt;&gt;Z399,R400&amp;"m, ",""))))))&amp;IF(ISBLANK(S400),"",(IF(B400&lt;&gt;B399,S400&amp;", ",IF(S400&lt;&gt;S399,IF((Z400=Z399),"same locality "&amp;S400&amp;", ",S400&amp;", "),""))))&amp;(IF(ISBLANK(T400),"",(IF(T400&lt;&gt;T399,IF(ISBLANK(F$2),T400&amp;", ",T400&amp;" "&amp;F$2&amp;", "),(IF(B400&lt;&gt;B399,IF(ISBLANK(F$2),T400&amp;", ",T400&amp;" "&amp;F$2&amp;", "),(IF(Z400&lt;&gt;Z399,IF(ISBLANK(F$2),T400&amp;", ",T400&amp;" "&amp;F$2&amp;", "),IF((U400&lt;&gt;U399)*($G$2="Y"),"same collector, ","")))))))))&amp;(IF(ISBLANK(U400),"",(IF(U400&lt;&gt;U399,U400&amp;", ",(IF(B400&lt;&gt;B399,U400&amp;", ",IF(Z400&lt;&gt;Z399,U400&amp;", ",(IF(T400&lt;&gt;T399,IF((T400&lt;&gt;T399)*($G$2="Y"),"same date, ", ""),IF((T400=T399)*(U400=U399)*(S400&lt;&gt;S399)*($G$2="Y"),"same collector and date, ", ""))))))))))&amp;(IF(ISBLANK(V400),"",V400&amp;", "))&amp;IF((AA400&lt;&gt;AA401)*($H$2="y"),AD400&amp;AE400,IF((AA400&lt;&gt;AA401)*($H$2="m"),AD400&amp;AG400,IF(($H$2&lt;&gt;"m")*($H$2&lt;&gt;"Y"),(IF(F400=0,"",F400&amp;" "&amp;$F$4&amp;" "))&amp;(IF(G400=0,"",G400&amp;" "&amp;$G$4&amp;" "))&amp;(IF(H400=0,"",H400&amp;" "&amp;H$4&amp;" "))&amp;(IF(I400=0,"",I400&amp;" "&amp;$I$4&amp;" "))&amp;(IF(J400=0,"",J400&amp;" "&amp;$J$4&amp;" "))&amp;IF((ISBLANK(C400)),"","("&amp;C400&amp;")"),"")))&amp;IF((B400=B401)*(K400=K401)*(L400=L401)*(M400=M401),IF(($H$2&lt;&gt;"m")*($H$2&lt;&gt;"Y"), ", ", IF((ISNUMBER(FIND(")",AE400))), ", ", "")),IF((B400=B401)*(K400=K401)*(L400=L401),"; ",". ")))</f>
        <v/>
      </c>
    </row>
    <row r="401" spans="1:34" s="1" customFormat="1" x14ac:dyDescent="0.25">
      <c r="A401" s="3" t="str">
        <f t="shared" si="52"/>
        <v/>
      </c>
      <c r="B401" s="53" t="str">
        <f t="shared" si="56"/>
        <v/>
      </c>
      <c r="C401" s="57"/>
      <c r="D401" s="57"/>
      <c r="E401" s="57"/>
      <c r="F401" s="57"/>
      <c r="G401" s="57"/>
      <c r="H401" s="57"/>
      <c r="I401" s="57"/>
      <c r="J401" s="57"/>
      <c r="K401" s="57"/>
      <c r="L401" s="57"/>
      <c r="M401" s="54"/>
      <c r="N401" s="57"/>
      <c r="O401" s="58"/>
      <c r="P401" s="58"/>
      <c r="Q401" s="58"/>
      <c r="R401" s="58"/>
      <c r="S401" s="54"/>
      <c r="T401" s="57"/>
      <c r="U401" s="57"/>
      <c r="V401" s="57"/>
      <c r="W401" s="57"/>
      <c r="X401" s="147" t="str">
        <f>IF(ISBLANK(D401),"",IF('order-admin-units'!$I$1&lt;&gt;"y", "", IF((K401="")*(ISBLANK(D401)=FALSE), 'order-admin-units'!$B$1+1, VLOOKUP(K401, ordercountry, 2))))</f>
        <v/>
      </c>
      <c r="Y401" s="147" t="str">
        <f>IF(ISBLANK(D401),"",IF('order-admin-units'!$I$1&lt;&gt;"y", "", IF(L401="", 'order-admin-units'!$B$2+1, VLOOKUP(K401&amp;"@"&amp;L401, orderadmin, 2))))</f>
        <v/>
      </c>
      <c r="Z401" s="147" t="str">
        <f t="shared" si="53"/>
        <v/>
      </c>
      <c r="AA401" s="147" t="str">
        <f t="shared" si="54"/>
        <v/>
      </c>
      <c r="AB401" s="147" t="str">
        <f t="shared" si="55"/>
        <v/>
      </c>
      <c r="AC401" s="147" t="str">
        <f t="shared" si="49"/>
        <v/>
      </c>
      <c r="AD401" s="11" t="str">
        <f t="shared" si="50"/>
        <v/>
      </c>
      <c r="AE401" s="11" t="str">
        <f t="array" ref="AE401">IF(ISBLANK(D401),"",IF(OR($H$2="y",$H$2="m"),IF(AA401=AA400,IF(OR(AB401=$AB$4:$AB400)=FALSE,AE400&amp;C401,AE400),"("&amp;C401)&amp;IF(AA401=AA402,IF(OR(AB402=$AB$4:$AB401)=FALSE,", ",""),") "),""))</f>
        <v/>
      </c>
      <c r="AF401" s="11" t="str">
        <f t="shared" si="51"/>
        <v/>
      </c>
      <c r="AG401" s="11" t="str">
        <f t="array" ref="AG401">IF(ISBLANK(D401),"",IF(OR($H$2="y",$H$2="m"),IF(AA401=AA400,IF(OR(AC401=$AC$4:$AC400)=FALSE,AG400&amp;AF401,AG400),"("&amp;AF401)&amp;IF(AA401=AA402,IF(OR(AC402=$AC$4:$AC401)=FALSE,", ",""),") "),""))</f>
        <v/>
      </c>
      <c r="AH401" s="10" t="str">
        <f>IF((ISBLANK(D401)),"",IF(D401=D400,AH400,"")&amp;IF(B400&lt;&gt;B401,((IF(ISBLANK(E401),$D$3&amp;"Non-type material: "&amp;$D$3,$D$3&amp;INDEX('type-categories'!$A$2:$B$100,MATCH(E401,'type-categories'!$A$2:$A$100,0),2)&amp;$D$3))),"")&amp;(IF(K401&lt;&gt;K400,$C$2&amp;K401&amp;$K$3&amp;$C$2&amp;" ",(IF(B401&lt;&gt;B400,$C$2&amp;K401&amp;$K$3&amp;$C$2&amp;" ",""))))&amp;(IF(L401="","",((IF(L401&lt;&gt;L400,$D$2&amp;L401&amp;$L$3&amp;$D$2&amp;" ",IF(B401&lt;&gt;B400,$D$2&amp;L401&amp;$L$3&amp;$D$2&amp;" ",""))))))&amp;(IF(M401="","",((IF(M401&lt;&gt;M400,$E$2&amp;M401&amp;$E$2&amp;","&amp;" ",IF(B401&lt;&gt;B400,$E$2&amp;M401&amp;$E$2&amp;",",""))))))&amp;(IF(N401="","",IF(N401&lt;&gt;N400,N401&amp;", ",IF(B401&lt;&gt;B400,N401&amp;", ",""))))&amp;(IF(ISBLANK(O401),"",(IF(O401&lt;&gt;O400,O401&amp;", ",IF(B401&lt;&gt;B400,O401&amp;", ","")))))&amp;(IF(ISBLANK(P401),"",(IF(P401&lt;&gt;P400,P401&amp;", ",IF(B401&lt;&gt;B400,P401&amp;", ",IF(Z401&lt;&gt;Z400,P401&amp;", ",""))))))&amp;(IF(ISBLANK(Q401),"",(IF(Q401&lt;&gt;Q400,Q401&amp;", ",IF(B401&lt;&gt;B400,Q401&amp;", ",IF(Z401&lt;&gt;Z400,Q401&amp;", ",""))))))&amp;(IF(ISBLANK(R401),"",(IF(R401&lt;&gt;R400,R401&amp;"m, ",IF(B401&lt;&gt;B400,R401&amp;"m, ",IF(Z401&lt;&gt;Z400,R401&amp;"m, ",""))))))&amp;IF(ISBLANK(S401),"",(IF(B401&lt;&gt;B400,S401&amp;", ",IF(S401&lt;&gt;S400,IF((Z401=Z400),"same locality "&amp;S401&amp;", ",S401&amp;", "),""))))&amp;(IF(ISBLANK(T401),"",(IF(T401&lt;&gt;T400,IF(ISBLANK(F$2),T401&amp;", ",T401&amp;" "&amp;F$2&amp;", "),(IF(B401&lt;&gt;B400,IF(ISBLANK(F$2),T401&amp;", ",T401&amp;" "&amp;F$2&amp;", "),(IF(Z401&lt;&gt;Z400,IF(ISBLANK(F$2),T401&amp;", ",T401&amp;" "&amp;F$2&amp;", "),IF((U401&lt;&gt;U400)*($G$2="Y"),"same collector, ","")))))))))&amp;(IF(ISBLANK(U401),"",(IF(U401&lt;&gt;U400,U401&amp;", ",(IF(B401&lt;&gt;B400,U401&amp;", ",IF(Z401&lt;&gt;Z400,U401&amp;", ",(IF(T401&lt;&gt;T400,IF((T401&lt;&gt;T400)*($G$2="Y"),"same date, ", ""),IF((T401=T400)*(U401=U400)*(S401&lt;&gt;S400)*($G$2="Y"),"same collector and date, ", ""))))))))))&amp;(IF(ISBLANK(V401),"",V401&amp;", "))&amp;IF((AA401&lt;&gt;AA402)*($H$2="y"),AD401&amp;AE401,IF((AA401&lt;&gt;AA402)*($H$2="m"),AD401&amp;AG401,IF(($H$2&lt;&gt;"m")*($H$2&lt;&gt;"Y"),(IF(F401=0,"",F401&amp;" "&amp;$F$4&amp;" "))&amp;(IF(G401=0,"",G401&amp;" "&amp;$G$4&amp;" "))&amp;(IF(H401=0,"",H401&amp;" "&amp;H$4&amp;" "))&amp;(IF(I401=0,"",I401&amp;" "&amp;$I$4&amp;" "))&amp;(IF(J401=0,"",J401&amp;" "&amp;$J$4&amp;" "))&amp;IF((ISBLANK(C401)),"","("&amp;C401&amp;")"),"")))&amp;IF((B401=B402)*(K401=K402)*(L401=L402)*(M401=M402),IF(($H$2&lt;&gt;"m")*($H$2&lt;&gt;"Y"), ", ", IF((ISNUMBER(FIND(")",AE401))), ", ", "")),IF((B401=B402)*(K401=K402)*(L401=L402),"; ",". ")))</f>
        <v/>
      </c>
    </row>
    <row r="402" spans="1:34" s="1" customFormat="1" x14ac:dyDescent="0.25">
      <c r="A402" s="3" t="str">
        <f t="shared" si="52"/>
        <v/>
      </c>
      <c r="B402" s="53" t="str">
        <f t="shared" si="56"/>
        <v/>
      </c>
      <c r="C402" s="57"/>
      <c r="D402" s="57"/>
      <c r="E402" s="57"/>
      <c r="F402" s="57"/>
      <c r="G402" s="57"/>
      <c r="H402" s="57"/>
      <c r="I402" s="57"/>
      <c r="J402" s="57"/>
      <c r="K402" s="57"/>
      <c r="L402" s="57"/>
      <c r="M402" s="54"/>
      <c r="N402" s="57"/>
      <c r="O402" s="58"/>
      <c r="P402" s="58"/>
      <c r="Q402" s="58"/>
      <c r="R402" s="58"/>
      <c r="S402" s="54"/>
      <c r="T402" s="57"/>
      <c r="U402" s="57"/>
      <c r="V402" s="57"/>
      <c r="W402" s="57"/>
      <c r="X402" s="147" t="str">
        <f>IF(ISBLANK(D402),"",IF('order-admin-units'!$I$1&lt;&gt;"y", "", IF((K402="")*(ISBLANK(D402)=FALSE), 'order-admin-units'!$B$1+1, VLOOKUP(K402, ordercountry, 2))))</f>
        <v/>
      </c>
      <c r="Y402" s="147" t="str">
        <f>IF(ISBLANK(D402),"",IF('order-admin-units'!$I$1&lt;&gt;"y", "", IF(L402="", 'order-admin-units'!$B$2+1, VLOOKUP(K402&amp;"@"&amp;L402, orderadmin, 2))))</f>
        <v/>
      </c>
      <c r="Z402" s="147" t="str">
        <f t="shared" si="53"/>
        <v/>
      </c>
      <c r="AA402" s="147" t="str">
        <f t="shared" si="54"/>
        <v/>
      </c>
      <c r="AB402" s="147" t="str">
        <f t="shared" si="55"/>
        <v/>
      </c>
      <c r="AC402" s="147" t="str">
        <f t="shared" si="49"/>
        <v/>
      </c>
      <c r="AD402" s="11" t="str">
        <f t="shared" si="50"/>
        <v/>
      </c>
      <c r="AE402" s="11" t="str">
        <f t="array" ref="AE402">IF(ISBLANK(D402),"",IF(OR($H$2="y",$H$2="m"),IF(AA402=AA401,IF(OR(AB402=$AB$4:$AB401)=FALSE,AE401&amp;C402,AE401),"("&amp;C402)&amp;IF(AA402=AA403,IF(OR(AB403=$AB$4:$AB402)=FALSE,", ",""),") "),""))</f>
        <v/>
      </c>
      <c r="AF402" s="11" t="str">
        <f t="shared" si="51"/>
        <v/>
      </c>
      <c r="AG402" s="11" t="str">
        <f t="array" ref="AG402">IF(ISBLANK(D402),"",IF(OR($H$2="y",$H$2="m"),IF(AA402=AA401,IF(OR(AC402=$AC$4:$AC401)=FALSE,AG401&amp;AF402,AG401),"("&amp;AF402)&amp;IF(AA402=AA403,IF(OR(AC403=$AC$4:$AC402)=FALSE,", ",""),") "),""))</f>
        <v/>
      </c>
      <c r="AH402" s="10" t="str">
        <f>IF((ISBLANK(D402)),"",IF(D402=D401,AH401,"")&amp;IF(B401&lt;&gt;B402,((IF(ISBLANK(E402),$D$3&amp;"Non-type material: "&amp;$D$3,$D$3&amp;INDEX('type-categories'!$A$2:$B$100,MATCH(E402,'type-categories'!$A$2:$A$100,0),2)&amp;$D$3))),"")&amp;(IF(K402&lt;&gt;K401,$C$2&amp;K402&amp;$K$3&amp;$C$2&amp;" ",(IF(B402&lt;&gt;B401,$C$2&amp;K402&amp;$K$3&amp;$C$2&amp;" ",""))))&amp;(IF(L402="","",((IF(L402&lt;&gt;L401,$D$2&amp;L402&amp;$L$3&amp;$D$2&amp;" ",IF(B402&lt;&gt;B401,$D$2&amp;L402&amp;$L$3&amp;$D$2&amp;" ",""))))))&amp;(IF(M402="","",((IF(M402&lt;&gt;M401,$E$2&amp;M402&amp;$E$2&amp;","&amp;" ",IF(B402&lt;&gt;B401,$E$2&amp;M402&amp;$E$2&amp;",",""))))))&amp;(IF(N402="","",IF(N402&lt;&gt;N401,N402&amp;", ",IF(B402&lt;&gt;B401,N402&amp;", ",""))))&amp;(IF(ISBLANK(O402),"",(IF(O402&lt;&gt;O401,O402&amp;", ",IF(B402&lt;&gt;B401,O402&amp;", ","")))))&amp;(IF(ISBLANK(P402),"",(IF(P402&lt;&gt;P401,P402&amp;", ",IF(B402&lt;&gt;B401,P402&amp;", ",IF(Z402&lt;&gt;Z401,P402&amp;", ",""))))))&amp;(IF(ISBLANK(Q402),"",(IF(Q402&lt;&gt;Q401,Q402&amp;", ",IF(B402&lt;&gt;B401,Q402&amp;", ",IF(Z402&lt;&gt;Z401,Q402&amp;", ",""))))))&amp;(IF(ISBLANK(R402),"",(IF(R402&lt;&gt;R401,R402&amp;"m, ",IF(B402&lt;&gt;B401,R402&amp;"m, ",IF(Z402&lt;&gt;Z401,R402&amp;"m, ",""))))))&amp;IF(ISBLANK(S402),"",(IF(B402&lt;&gt;B401,S402&amp;", ",IF(S402&lt;&gt;S401,IF((Z402=Z401),"same locality "&amp;S402&amp;", ",S402&amp;", "),""))))&amp;(IF(ISBLANK(T402),"",(IF(T402&lt;&gt;T401,IF(ISBLANK(F$2),T402&amp;", ",T402&amp;" "&amp;F$2&amp;", "),(IF(B402&lt;&gt;B401,IF(ISBLANK(F$2),T402&amp;", ",T402&amp;" "&amp;F$2&amp;", "),(IF(Z402&lt;&gt;Z401,IF(ISBLANK(F$2),T402&amp;", ",T402&amp;" "&amp;F$2&amp;", "),IF((U402&lt;&gt;U401)*($G$2="Y"),"same collector, ","")))))))))&amp;(IF(ISBLANK(U402),"",(IF(U402&lt;&gt;U401,U402&amp;", ",(IF(B402&lt;&gt;B401,U402&amp;", ",IF(Z402&lt;&gt;Z401,U402&amp;", ",(IF(T402&lt;&gt;T401,IF((T402&lt;&gt;T401)*($G$2="Y"),"same date, ", ""),IF((T402=T401)*(U402=U401)*(S402&lt;&gt;S401)*($G$2="Y"),"same collector and date, ", ""))))))))))&amp;(IF(ISBLANK(V402),"",V402&amp;", "))&amp;IF((AA402&lt;&gt;AA403)*($H$2="y"),AD402&amp;AE402,IF((AA402&lt;&gt;AA403)*($H$2="m"),AD402&amp;AG402,IF(($H$2&lt;&gt;"m")*($H$2&lt;&gt;"Y"),(IF(F402=0,"",F402&amp;" "&amp;$F$4&amp;" "))&amp;(IF(G402=0,"",G402&amp;" "&amp;$G$4&amp;" "))&amp;(IF(H402=0,"",H402&amp;" "&amp;H$4&amp;" "))&amp;(IF(I402=0,"",I402&amp;" "&amp;$I$4&amp;" "))&amp;(IF(J402=0,"",J402&amp;" "&amp;$J$4&amp;" "))&amp;IF((ISBLANK(C402)),"","("&amp;C402&amp;")"),"")))&amp;IF((B402=B403)*(K402=K403)*(L402=L403)*(M402=M403),IF(($H$2&lt;&gt;"m")*($H$2&lt;&gt;"Y"), ", ", IF((ISNUMBER(FIND(")",AE402))), ", ", "")),IF((B402=B403)*(K402=K403)*(L402=L403),"; ",". ")))</f>
        <v/>
      </c>
    </row>
    <row r="403" spans="1:34" s="1" customFormat="1" x14ac:dyDescent="0.25">
      <c r="A403" s="3" t="str">
        <f t="shared" si="52"/>
        <v/>
      </c>
      <c r="B403" s="53" t="str">
        <f t="shared" si="56"/>
        <v/>
      </c>
      <c r="C403" s="57"/>
      <c r="D403" s="57"/>
      <c r="E403" s="57"/>
      <c r="F403" s="57"/>
      <c r="G403" s="57"/>
      <c r="H403" s="57"/>
      <c r="I403" s="57"/>
      <c r="J403" s="57"/>
      <c r="K403" s="57"/>
      <c r="L403" s="57"/>
      <c r="M403" s="54"/>
      <c r="N403" s="57"/>
      <c r="O403" s="58"/>
      <c r="P403" s="58"/>
      <c r="Q403" s="58"/>
      <c r="R403" s="58"/>
      <c r="S403" s="54"/>
      <c r="T403" s="57"/>
      <c r="U403" s="57"/>
      <c r="V403" s="57"/>
      <c r="W403" s="57"/>
      <c r="X403" s="147" t="str">
        <f>IF(ISBLANK(D403),"",IF('order-admin-units'!$I$1&lt;&gt;"y", "", IF((K403="")*(ISBLANK(D403)=FALSE), 'order-admin-units'!$B$1+1, VLOOKUP(K403, ordercountry, 2))))</f>
        <v/>
      </c>
      <c r="Y403" s="147" t="str">
        <f>IF(ISBLANK(D403),"",IF('order-admin-units'!$I$1&lt;&gt;"y", "", IF(L403="", 'order-admin-units'!$B$2+1, VLOOKUP(K403&amp;"@"&amp;L403, orderadmin, 2))))</f>
        <v/>
      </c>
      <c r="Z403" s="147" t="str">
        <f t="shared" si="53"/>
        <v/>
      </c>
      <c r="AA403" s="147" t="str">
        <f t="shared" si="54"/>
        <v/>
      </c>
      <c r="AB403" s="147" t="str">
        <f t="shared" si="55"/>
        <v/>
      </c>
      <c r="AC403" s="147" t="str">
        <f t="shared" si="49"/>
        <v/>
      </c>
      <c r="AD403" s="11" t="str">
        <f t="shared" si="50"/>
        <v/>
      </c>
      <c r="AE403" s="11" t="str">
        <f t="array" ref="AE403">IF(ISBLANK(D403),"",IF(OR($H$2="y",$H$2="m"),IF(AA403=AA402,IF(OR(AB403=$AB$4:$AB402)=FALSE,AE402&amp;C403,AE402),"("&amp;C403)&amp;IF(AA403=AA404,IF(OR(AB404=$AB$4:$AB403)=FALSE,", ",""),") "),""))</f>
        <v/>
      </c>
      <c r="AF403" s="11" t="str">
        <f t="shared" si="51"/>
        <v/>
      </c>
      <c r="AG403" s="11" t="str">
        <f t="array" ref="AG403">IF(ISBLANK(D403),"",IF(OR($H$2="y",$H$2="m"),IF(AA403=AA402,IF(OR(AC403=$AC$4:$AC402)=FALSE,AG402&amp;AF403,AG402),"("&amp;AF403)&amp;IF(AA403=AA404,IF(OR(AC404=$AC$4:$AC403)=FALSE,", ",""),") "),""))</f>
        <v/>
      </c>
      <c r="AH403" s="10" t="str">
        <f>IF((ISBLANK(D403)),"",IF(D403=D402,AH402,"")&amp;IF(B402&lt;&gt;B403,((IF(ISBLANK(E403),$D$3&amp;"Non-type material: "&amp;$D$3,$D$3&amp;INDEX('type-categories'!$A$2:$B$100,MATCH(E403,'type-categories'!$A$2:$A$100,0),2)&amp;$D$3))),"")&amp;(IF(K403&lt;&gt;K402,$C$2&amp;K403&amp;$K$3&amp;$C$2&amp;" ",(IF(B403&lt;&gt;B402,$C$2&amp;K403&amp;$K$3&amp;$C$2&amp;" ",""))))&amp;(IF(L403="","",((IF(L403&lt;&gt;L402,$D$2&amp;L403&amp;$L$3&amp;$D$2&amp;" ",IF(B403&lt;&gt;B402,$D$2&amp;L403&amp;$L$3&amp;$D$2&amp;" ",""))))))&amp;(IF(M403="","",((IF(M403&lt;&gt;M402,$E$2&amp;M403&amp;$E$2&amp;","&amp;" ",IF(B403&lt;&gt;B402,$E$2&amp;M403&amp;$E$2&amp;",",""))))))&amp;(IF(N403="","",IF(N403&lt;&gt;N402,N403&amp;", ",IF(B403&lt;&gt;B402,N403&amp;", ",""))))&amp;(IF(ISBLANK(O403),"",(IF(O403&lt;&gt;O402,O403&amp;", ",IF(B403&lt;&gt;B402,O403&amp;", ","")))))&amp;(IF(ISBLANK(P403),"",(IF(P403&lt;&gt;P402,P403&amp;", ",IF(B403&lt;&gt;B402,P403&amp;", ",IF(Z403&lt;&gt;Z402,P403&amp;", ",""))))))&amp;(IF(ISBLANK(Q403),"",(IF(Q403&lt;&gt;Q402,Q403&amp;", ",IF(B403&lt;&gt;B402,Q403&amp;", ",IF(Z403&lt;&gt;Z402,Q403&amp;", ",""))))))&amp;(IF(ISBLANK(R403),"",(IF(R403&lt;&gt;R402,R403&amp;"m, ",IF(B403&lt;&gt;B402,R403&amp;"m, ",IF(Z403&lt;&gt;Z402,R403&amp;"m, ",""))))))&amp;IF(ISBLANK(S403),"",(IF(B403&lt;&gt;B402,S403&amp;", ",IF(S403&lt;&gt;S402,IF((Z403=Z402),"same locality "&amp;S403&amp;", ",S403&amp;", "),""))))&amp;(IF(ISBLANK(T403),"",(IF(T403&lt;&gt;T402,IF(ISBLANK(F$2),T403&amp;", ",T403&amp;" "&amp;F$2&amp;", "),(IF(B403&lt;&gt;B402,IF(ISBLANK(F$2),T403&amp;", ",T403&amp;" "&amp;F$2&amp;", "),(IF(Z403&lt;&gt;Z402,IF(ISBLANK(F$2),T403&amp;", ",T403&amp;" "&amp;F$2&amp;", "),IF((U403&lt;&gt;U402)*($G$2="Y"),"same collector, ","")))))))))&amp;(IF(ISBLANK(U403),"",(IF(U403&lt;&gt;U402,U403&amp;", ",(IF(B403&lt;&gt;B402,U403&amp;", ",IF(Z403&lt;&gt;Z402,U403&amp;", ",(IF(T403&lt;&gt;T402,IF((T403&lt;&gt;T402)*($G$2="Y"),"same date, ", ""),IF((T403=T402)*(U403=U402)*(S403&lt;&gt;S402)*($G$2="Y"),"same collector and date, ", ""))))))))))&amp;(IF(ISBLANK(V403),"",V403&amp;", "))&amp;IF((AA403&lt;&gt;AA404)*($H$2="y"),AD403&amp;AE403,IF((AA403&lt;&gt;AA404)*($H$2="m"),AD403&amp;AG403,IF(($H$2&lt;&gt;"m")*($H$2&lt;&gt;"Y"),(IF(F403=0,"",F403&amp;" "&amp;$F$4&amp;" "))&amp;(IF(G403=0,"",G403&amp;" "&amp;$G$4&amp;" "))&amp;(IF(H403=0,"",H403&amp;" "&amp;H$4&amp;" "))&amp;(IF(I403=0,"",I403&amp;" "&amp;$I$4&amp;" "))&amp;(IF(J403=0,"",J403&amp;" "&amp;$J$4&amp;" "))&amp;IF((ISBLANK(C403)),"","("&amp;C403&amp;")"),"")))&amp;IF((B403=B404)*(K403=K404)*(L403=L404)*(M403=M404),IF(($H$2&lt;&gt;"m")*($H$2&lt;&gt;"Y"), ", ", IF((ISNUMBER(FIND(")",AE403))), ", ", "")),IF((B403=B404)*(K403=K404)*(L403=L404),"; ",". ")))</f>
        <v/>
      </c>
    </row>
    <row r="404" spans="1:34" s="1" customFormat="1" x14ac:dyDescent="0.25">
      <c r="A404" s="3" t="str">
        <f t="shared" si="52"/>
        <v/>
      </c>
      <c r="B404" s="53" t="str">
        <f t="shared" si="56"/>
        <v/>
      </c>
      <c r="C404" s="57"/>
      <c r="D404" s="57"/>
      <c r="E404" s="57"/>
      <c r="F404" s="57"/>
      <c r="G404" s="57"/>
      <c r="H404" s="57"/>
      <c r="I404" s="57"/>
      <c r="J404" s="57"/>
      <c r="K404" s="57"/>
      <c r="L404" s="57"/>
      <c r="M404" s="54"/>
      <c r="N404" s="57"/>
      <c r="O404" s="58"/>
      <c r="P404" s="58"/>
      <c r="Q404" s="58"/>
      <c r="R404" s="58"/>
      <c r="S404" s="54"/>
      <c r="T404" s="57"/>
      <c r="U404" s="57"/>
      <c r="V404" s="57"/>
      <c r="W404" s="57"/>
      <c r="X404" s="147" t="str">
        <f>IF(ISBLANK(D404),"",IF('order-admin-units'!$I$1&lt;&gt;"y", "", IF((K404="")*(ISBLANK(D404)=FALSE), 'order-admin-units'!$B$1+1, VLOOKUP(K404, ordercountry, 2))))</f>
        <v/>
      </c>
      <c r="Y404" s="147" t="str">
        <f>IF(ISBLANK(D404),"",IF('order-admin-units'!$I$1&lt;&gt;"y", "", IF(L404="", 'order-admin-units'!$B$2+1, VLOOKUP(K404&amp;"@"&amp;L404, orderadmin, 2))))</f>
        <v/>
      </c>
      <c r="Z404" s="147" t="str">
        <f t="shared" si="53"/>
        <v/>
      </c>
      <c r="AA404" s="147" t="str">
        <f t="shared" si="54"/>
        <v/>
      </c>
      <c r="AB404" s="147" t="str">
        <f t="shared" si="55"/>
        <v/>
      </c>
      <c r="AC404" s="147" t="str">
        <f t="shared" si="49"/>
        <v/>
      </c>
      <c r="AD404" s="11" t="str">
        <f t="shared" si="50"/>
        <v/>
      </c>
      <c r="AE404" s="11" t="str">
        <f t="array" ref="AE404">IF(ISBLANK(D404),"",IF(OR($H$2="y",$H$2="m"),IF(AA404=AA403,IF(OR(AB404=$AB$4:$AB403)=FALSE,AE403&amp;C404,AE403),"("&amp;C404)&amp;IF(AA404=AA405,IF(OR(AB405=$AB$4:$AB404)=FALSE,", ",""),") "),""))</f>
        <v/>
      </c>
      <c r="AF404" s="11" t="str">
        <f t="shared" si="51"/>
        <v/>
      </c>
      <c r="AG404" s="11" t="str">
        <f t="array" ref="AG404">IF(ISBLANK(D404),"",IF(OR($H$2="y",$H$2="m"),IF(AA404=AA403,IF(OR(AC404=$AC$4:$AC403)=FALSE,AG403&amp;AF404,AG403),"("&amp;AF404)&amp;IF(AA404=AA405,IF(OR(AC405=$AC$4:$AC404)=FALSE,", ",""),") "),""))</f>
        <v/>
      </c>
      <c r="AH404" s="10" t="str">
        <f>IF((ISBLANK(D404)),"",IF(D404=D403,AH403,"")&amp;IF(B403&lt;&gt;B404,((IF(ISBLANK(E404),$D$3&amp;"Non-type material: "&amp;$D$3,$D$3&amp;INDEX('type-categories'!$A$2:$B$100,MATCH(E404,'type-categories'!$A$2:$A$100,0),2)&amp;$D$3))),"")&amp;(IF(K404&lt;&gt;K403,$C$2&amp;K404&amp;$K$3&amp;$C$2&amp;" ",(IF(B404&lt;&gt;B403,$C$2&amp;K404&amp;$K$3&amp;$C$2&amp;" ",""))))&amp;(IF(L404="","",((IF(L404&lt;&gt;L403,$D$2&amp;L404&amp;$L$3&amp;$D$2&amp;" ",IF(B404&lt;&gt;B403,$D$2&amp;L404&amp;$L$3&amp;$D$2&amp;" ",""))))))&amp;(IF(M404="","",((IF(M404&lt;&gt;M403,$E$2&amp;M404&amp;$E$2&amp;","&amp;" ",IF(B404&lt;&gt;B403,$E$2&amp;M404&amp;$E$2&amp;",",""))))))&amp;(IF(N404="","",IF(N404&lt;&gt;N403,N404&amp;", ",IF(B404&lt;&gt;B403,N404&amp;", ",""))))&amp;(IF(ISBLANK(O404),"",(IF(O404&lt;&gt;O403,O404&amp;", ",IF(B404&lt;&gt;B403,O404&amp;", ","")))))&amp;(IF(ISBLANK(P404),"",(IF(P404&lt;&gt;P403,P404&amp;", ",IF(B404&lt;&gt;B403,P404&amp;", ",IF(Z404&lt;&gt;Z403,P404&amp;", ",""))))))&amp;(IF(ISBLANK(Q404),"",(IF(Q404&lt;&gt;Q403,Q404&amp;", ",IF(B404&lt;&gt;B403,Q404&amp;", ",IF(Z404&lt;&gt;Z403,Q404&amp;", ",""))))))&amp;(IF(ISBLANK(R404),"",(IF(R404&lt;&gt;R403,R404&amp;"m, ",IF(B404&lt;&gt;B403,R404&amp;"m, ",IF(Z404&lt;&gt;Z403,R404&amp;"m, ",""))))))&amp;IF(ISBLANK(S404),"",(IF(B404&lt;&gt;B403,S404&amp;", ",IF(S404&lt;&gt;S403,IF((Z404=Z403),"same locality "&amp;S404&amp;", ",S404&amp;", "),""))))&amp;(IF(ISBLANK(T404),"",(IF(T404&lt;&gt;T403,IF(ISBLANK(F$2),T404&amp;", ",T404&amp;" "&amp;F$2&amp;", "),(IF(B404&lt;&gt;B403,IF(ISBLANK(F$2),T404&amp;", ",T404&amp;" "&amp;F$2&amp;", "),(IF(Z404&lt;&gt;Z403,IF(ISBLANK(F$2),T404&amp;", ",T404&amp;" "&amp;F$2&amp;", "),IF((U404&lt;&gt;U403)*($G$2="Y"),"same collector, ","")))))))))&amp;(IF(ISBLANK(U404),"",(IF(U404&lt;&gt;U403,U404&amp;", ",(IF(B404&lt;&gt;B403,U404&amp;", ",IF(Z404&lt;&gt;Z403,U404&amp;", ",(IF(T404&lt;&gt;T403,IF((T404&lt;&gt;T403)*($G$2="Y"),"same date, ", ""),IF((T404=T403)*(U404=U403)*(S404&lt;&gt;S403)*($G$2="Y"),"same collector and date, ", ""))))))))))&amp;(IF(ISBLANK(V404),"",V404&amp;", "))&amp;IF((AA404&lt;&gt;AA405)*($H$2="y"),AD404&amp;AE404,IF((AA404&lt;&gt;AA405)*($H$2="m"),AD404&amp;AG404,IF(($H$2&lt;&gt;"m")*($H$2&lt;&gt;"Y"),(IF(F404=0,"",F404&amp;" "&amp;$F$4&amp;" "))&amp;(IF(G404=0,"",G404&amp;" "&amp;$G$4&amp;" "))&amp;(IF(H404=0,"",H404&amp;" "&amp;H$4&amp;" "))&amp;(IF(I404=0,"",I404&amp;" "&amp;$I$4&amp;" "))&amp;(IF(J404=0,"",J404&amp;" "&amp;$J$4&amp;" "))&amp;IF((ISBLANK(C404)),"","("&amp;C404&amp;")"),"")))&amp;IF((B404=B405)*(K404=K405)*(L404=L405)*(M404=M405),IF(($H$2&lt;&gt;"m")*($H$2&lt;&gt;"Y"), ", ", IF((ISNUMBER(FIND(")",AE404))), ", ", "")),IF((B404=B405)*(K404=K405)*(L404=L405),"; ",". ")))</f>
        <v/>
      </c>
    </row>
    <row r="405" spans="1:34" s="1" customFormat="1" x14ac:dyDescent="0.25">
      <c r="A405" s="3" t="str">
        <f t="shared" si="52"/>
        <v/>
      </c>
      <c r="B405" s="53" t="str">
        <f t="shared" si="56"/>
        <v/>
      </c>
      <c r="C405" s="57"/>
      <c r="D405" s="57"/>
      <c r="E405" s="57"/>
      <c r="F405" s="57"/>
      <c r="G405" s="57"/>
      <c r="H405" s="57"/>
      <c r="I405" s="57"/>
      <c r="J405" s="57"/>
      <c r="K405" s="57"/>
      <c r="L405" s="57"/>
      <c r="M405" s="54"/>
      <c r="N405" s="57"/>
      <c r="O405" s="58"/>
      <c r="P405" s="58"/>
      <c r="Q405" s="58"/>
      <c r="R405" s="58"/>
      <c r="S405" s="54"/>
      <c r="T405" s="57"/>
      <c r="U405" s="57"/>
      <c r="V405" s="57"/>
      <c r="W405" s="57"/>
      <c r="X405" s="147" t="str">
        <f>IF(ISBLANK(D405),"",IF('order-admin-units'!$I$1&lt;&gt;"y", "", IF((K405="")*(ISBLANK(D405)=FALSE), 'order-admin-units'!$B$1+1, VLOOKUP(K405, ordercountry, 2))))</f>
        <v/>
      </c>
      <c r="Y405" s="147" t="str">
        <f>IF(ISBLANK(D405),"",IF('order-admin-units'!$I$1&lt;&gt;"y", "", IF(L405="", 'order-admin-units'!$B$2+1, VLOOKUP(K405&amp;"@"&amp;L405, orderadmin, 2))))</f>
        <v/>
      </c>
      <c r="Z405" s="147" t="str">
        <f t="shared" si="53"/>
        <v/>
      </c>
      <c r="AA405" s="147" t="str">
        <f t="shared" si="54"/>
        <v/>
      </c>
      <c r="AB405" s="147" t="str">
        <f t="shared" si="55"/>
        <v/>
      </c>
      <c r="AC405" s="147" t="str">
        <f t="shared" si="49"/>
        <v/>
      </c>
      <c r="AD405" s="11" t="str">
        <f t="shared" si="50"/>
        <v/>
      </c>
      <c r="AE405" s="11" t="str">
        <f t="array" ref="AE405">IF(ISBLANK(D405),"",IF(OR($H$2="y",$H$2="m"),IF(AA405=AA404,IF(OR(AB405=$AB$4:$AB404)=FALSE,AE404&amp;C405,AE404),"("&amp;C405)&amp;IF(AA405=AA406,IF(OR(AB406=$AB$4:$AB405)=FALSE,", ",""),") "),""))</f>
        <v/>
      </c>
      <c r="AF405" s="11" t="str">
        <f t="shared" si="51"/>
        <v/>
      </c>
      <c r="AG405" s="11" t="str">
        <f t="array" ref="AG405">IF(ISBLANK(D405),"",IF(OR($H$2="y",$H$2="m"),IF(AA405=AA404,IF(OR(AC405=$AC$4:$AC404)=FALSE,AG404&amp;AF405,AG404),"("&amp;AF405)&amp;IF(AA405=AA406,IF(OR(AC406=$AC$4:$AC405)=FALSE,", ",""),") "),""))</f>
        <v/>
      </c>
      <c r="AH405" s="10" t="str">
        <f>IF((ISBLANK(D405)),"",IF(D405=D404,AH404,"")&amp;IF(B404&lt;&gt;B405,((IF(ISBLANK(E405),$D$3&amp;"Non-type material: "&amp;$D$3,$D$3&amp;INDEX('type-categories'!$A$2:$B$100,MATCH(E405,'type-categories'!$A$2:$A$100,0),2)&amp;$D$3))),"")&amp;(IF(K405&lt;&gt;K404,$C$2&amp;K405&amp;$K$3&amp;$C$2&amp;" ",(IF(B405&lt;&gt;B404,$C$2&amp;K405&amp;$K$3&amp;$C$2&amp;" ",""))))&amp;(IF(L405="","",((IF(L405&lt;&gt;L404,$D$2&amp;L405&amp;$L$3&amp;$D$2&amp;" ",IF(B405&lt;&gt;B404,$D$2&amp;L405&amp;$L$3&amp;$D$2&amp;" ",""))))))&amp;(IF(M405="","",((IF(M405&lt;&gt;M404,$E$2&amp;M405&amp;$E$2&amp;","&amp;" ",IF(B405&lt;&gt;B404,$E$2&amp;M405&amp;$E$2&amp;",",""))))))&amp;(IF(N405="","",IF(N405&lt;&gt;N404,N405&amp;", ",IF(B405&lt;&gt;B404,N405&amp;", ",""))))&amp;(IF(ISBLANK(O405),"",(IF(O405&lt;&gt;O404,O405&amp;", ",IF(B405&lt;&gt;B404,O405&amp;", ","")))))&amp;(IF(ISBLANK(P405),"",(IF(P405&lt;&gt;P404,P405&amp;", ",IF(B405&lt;&gt;B404,P405&amp;", ",IF(Z405&lt;&gt;Z404,P405&amp;", ",""))))))&amp;(IF(ISBLANK(Q405),"",(IF(Q405&lt;&gt;Q404,Q405&amp;", ",IF(B405&lt;&gt;B404,Q405&amp;", ",IF(Z405&lt;&gt;Z404,Q405&amp;", ",""))))))&amp;(IF(ISBLANK(R405),"",(IF(R405&lt;&gt;R404,R405&amp;"m, ",IF(B405&lt;&gt;B404,R405&amp;"m, ",IF(Z405&lt;&gt;Z404,R405&amp;"m, ",""))))))&amp;IF(ISBLANK(S405),"",(IF(B405&lt;&gt;B404,S405&amp;", ",IF(S405&lt;&gt;S404,IF((Z405=Z404),"same locality "&amp;S405&amp;", ",S405&amp;", "),""))))&amp;(IF(ISBLANK(T405),"",(IF(T405&lt;&gt;T404,IF(ISBLANK(F$2),T405&amp;", ",T405&amp;" "&amp;F$2&amp;", "),(IF(B405&lt;&gt;B404,IF(ISBLANK(F$2),T405&amp;", ",T405&amp;" "&amp;F$2&amp;", "),(IF(Z405&lt;&gt;Z404,IF(ISBLANK(F$2),T405&amp;", ",T405&amp;" "&amp;F$2&amp;", "),IF((U405&lt;&gt;U404)*($G$2="Y"),"same collector, ","")))))))))&amp;(IF(ISBLANK(U405),"",(IF(U405&lt;&gt;U404,U405&amp;", ",(IF(B405&lt;&gt;B404,U405&amp;", ",IF(Z405&lt;&gt;Z404,U405&amp;", ",(IF(T405&lt;&gt;T404,IF((T405&lt;&gt;T404)*($G$2="Y"),"same date, ", ""),IF((T405=T404)*(U405=U404)*(S405&lt;&gt;S404)*($G$2="Y"),"same collector and date, ", ""))))))))))&amp;(IF(ISBLANK(V405),"",V405&amp;", "))&amp;IF((AA405&lt;&gt;AA406)*($H$2="y"),AD405&amp;AE405,IF((AA405&lt;&gt;AA406)*($H$2="m"),AD405&amp;AG405,IF(($H$2&lt;&gt;"m")*($H$2&lt;&gt;"Y"),(IF(F405=0,"",F405&amp;" "&amp;$F$4&amp;" "))&amp;(IF(G405=0,"",G405&amp;" "&amp;$G$4&amp;" "))&amp;(IF(H405=0,"",H405&amp;" "&amp;H$4&amp;" "))&amp;(IF(I405=0,"",I405&amp;" "&amp;$I$4&amp;" "))&amp;(IF(J405=0,"",J405&amp;" "&amp;$J$4&amp;" "))&amp;IF((ISBLANK(C405)),"","("&amp;C405&amp;")"),"")))&amp;IF((B405=B406)*(K405=K406)*(L405=L406)*(M405=M406),IF(($H$2&lt;&gt;"m")*($H$2&lt;&gt;"Y"), ", ", IF((ISNUMBER(FIND(")",AE405))), ", ", "")),IF((B405=B406)*(K405=K406)*(L405=L406),"; ",". ")))</f>
        <v/>
      </c>
    </row>
    <row r="406" spans="1:34" s="1" customFormat="1" x14ac:dyDescent="0.25">
      <c r="A406" s="3" t="str">
        <f t="shared" si="52"/>
        <v/>
      </c>
      <c r="B406" s="53" t="str">
        <f t="shared" si="56"/>
        <v/>
      </c>
      <c r="C406" s="57"/>
      <c r="D406" s="57"/>
      <c r="E406" s="57"/>
      <c r="F406" s="57"/>
      <c r="G406" s="57"/>
      <c r="H406" s="57"/>
      <c r="I406" s="57"/>
      <c r="J406" s="57"/>
      <c r="K406" s="57"/>
      <c r="L406" s="57"/>
      <c r="M406" s="54"/>
      <c r="N406" s="57"/>
      <c r="O406" s="58"/>
      <c r="P406" s="58"/>
      <c r="Q406" s="58"/>
      <c r="R406" s="58"/>
      <c r="S406" s="54"/>
      <c r="T406" s="57"/>
      <c r="U406" s="57"/>
      <c r="V406" s="57"/>
      <c r="W406" s="57"/>
      <c r="X406" s="147" t="str">
        <f>IF(ISBLANK(D406),"",IF('order-admin-units'!$I$1&lt;&gt;"y", "", IF((K406="")*(ISBLANK(D406)=FALSE), 'order-admin-units'!$B$1+1, VLOOKUP(K406, ordercountry, 2))))</f>
        <v/>
      </c>
      <c r="Y406" s="147" t="str">
        <f>IF(ISBLANK(D406),"",IF('order-admin-units'!$I$1&lt;&gt;"y", "", IF(L406="", 'order-admin-units'!$B$2+1, VLOOKUP(K406&amp;"@"&amp;L406, orderadmin, 2))))</f>
        <v/>
      </c>
      <c r="Z406" s="147" t="str">
        <f t="shared" si="53"/>
        <v/>
      </c>
      <c r="AA406" s="147" t="str">
        <f t="shared" si="54"/>
        <v/>
      </c>
      <c r="AB406" s="147" t="str">
        <f t="shared" si="55"/>
        <v/>
      </c>
      <c r="AC406" s="147" t="str">
        <f t="shared" si="49"/>
        <v/>
      </c>
      <c r="AD406" s="11" t="str">
        <f t="shared" si="50"/>
        <v/>
      </c>
      <c r="AE406" s="11" t="str">
        <f t="array" ref="AE406">IF(ISBLANK(D406),"",IF(OR($H$2="y",$H$2="m"),IF(AA406=AA405,IF(OR(AB406=$AB$4:$AB405)=FALSE,AE405&amp;C406,AE405),"("&amp;C406)&amp;IF(AA406=AA407,IF(OR(AB407=$AB$4:$AB406)=FALSE,", ",""),") "),""))</f>
        <v/>
      </c>
      <c r="AF406" s="11" t="str">
        <f t="shared" si="51"/>
        <v/>
      </c>
      <c r="AG406" s="11" t="str">
        <f t="array" ref="AG406">IF(ISBLANK(D406),"",IF(OR($H$2="y",$H$2="m"),IF(AA406=AA405,IF(OR(AC406=$AC$4:$AC405)=FALSE,AG405&amp;AF406,AG405),"("&amp;AF406)&amp;IF(AA406=AA407,IF(OR(AC407=$AC$4:$AC406)=FALSE,", ",""),") "),""))</f>
        <v/>
      </c>
      <c r="AH406" s="10" t="str">
        <f>IF((ISBLANK(D406)),"",IF(D406=D405,AH405,"")&amp;IF(B405&lt;&gt;B406,((IF(ISBLANK(E406),$D$3&amp;"Non-type material: "&amp;$D$3,$D$3&amp;INDEX('type-categories'!$A$2:$B$100,MATCH(E406,'type-categories'!$A$2:$A$100,0),2)&amp;$D$3))),"")&amp;(IF(K406&lt;&gt;K405,$C$2&amp;K406&amp;$K$3&amp;$C$2&amp;" ",(IF(B406&lt;&gt;B405,$C$2&amp;K406&amp;$K$3&amp;$C$2&amp;" ",""))))&amp;(IF(L406="","",((IF(L406&lt;&gt;L405,$D$2&amp;L406&amp;$L$3&amp;$D$2&amp;" ",IF(B406&lt;&gt;B405,$D$2&amp;L406&amp;$L$3&amp;$D$2&amp;" ",""))))))&amp;(IF(M406="","",((IF(M406&lt;&gt;M405,$E$2&amp;M406&amp;$E$2&amp;","&amp;" ",IF(B406&lt;&gt;B405,$E$2&amp;M406&amp;$E$2&amp;",",""))))))&amp;(IF(N406="","",IF(N406&lt;&gt;N405,N406&amp;", ",IF(B406&lt;&gt;B405,N406&amp;", ",""))))&amp;(IF(ISBLANK(O406),"",(IF(O406&lt;&gt;O405,O406&amp;", ",IF(B406&lt;&gt;B405,O406&amp;", ","")))))&amp;(IF(ISBLANK(P406),"",(IF(P406&lt;&gt;P405,P406&amp;", ",IF(B406&lt;&gt;B405,P406&amp;", ",IF(Z406&lt;&gt;Z405,P406&amp;", ",""))))))&amp;(IF(ISBLANK(Q406),"",(IF(Q406&lt;&gt;Q405,Q406&amp;", ",IF(B406&lt;&gt;B405,Q406&amp;", ",IF(Z406&lt;&gt;Z405,Q406&amp;", ",""))))))&amp;(IF(ISBLANK(R406),"",(IF(R406&lt;&gt;R405,R406&amp;"m, ",IF(B406&lt;&gt;B405,R406&amp;"m, ",IF(Z406&lt;&gt;Z405,R406&amp;"m, ",""))))))&amp;IF(ISBLANK(S406),"",(IF(B406&lt;&gt;B405,S406&amp;", ",IF(S406&lt;&gt;S405,IF((Z406=Z405),"same locality "&amp;S406&amp;", ",S406&amp;", "),""))))&amp;(IF(ISBLANK(T406),"",(IF(T406&lt;&gt;T405,IF(ISBLANK(F$2),T406&amp;", ",T406&amp;" "&amp;F$2&amp;", "),(IF(B406&lt;&gt;B405,IF(ISBLANK(F$2),T406&amp;", ",T406&amp;" "&amp;F$2&amp;", "),(IF(Z406&lt;&gt;Z405,IF(ISBLANK(F$2),T406&amp;", ",T406&amp;" "&amp;F$2&amp;", "),IF((U406&lt;&gt;U405)*($G$2="Y"),"same collector, ","")))))))))&amp;(IF(ISBLANK(U406),"",(IF(U406&lt;&gt;U405,U406&amp;", ",(IF(B406&lt;&gt;B405,U406&amp;", ",IF(Z406&lt;&gt;Z405,U406&amp;", ",(IF(T406&lt;&gt;T405,IF((T406&lt;&gt;T405)*($G$2="Y"),"same date, ", ""),IF((T406=T405)*(U406=U405)*(S406&lt;&gt;S405)*($G$2="Y"),"same collector and date, ", ""))))))))))&amp;(IF(ISBLANK(V406),"",V406&amp;", "))&amp;IF((AA406&lt;&gt;AA407)*($H$2="y"),AD406&amp;AE406,IF((AA406&lt;&gt;AA407)*($H$2="m"),AD406&amp;AG406,IF(($H$2&lt;&gt;"m")*($H$2&lt;&gt;"Y"),(IF(F406=0,"",F406&amp;" "&amp;$F$4&amp;" "))&amp;(IF(G406=0,"",G406&amp;" "&amp;$G$4&amp;" "))&amp;(IF(H406=0,"",H406&amp;" "&amp;H$4&amp;" "))&amp;(IF(I406=0,"",I406&amp;" "&amp;$I$4&amp;" "))&amp;(IF(J406=0,"",J406&amp;" "&amp;$J$4&amp;" "))&amp;IF((ISBLANK(C406)),"","("&amp;C406&amp;")"),"")))&amp;IF((B406=B407)*(K406=K407)*(L406=L407)*(M406=M407),IF(($H$2&lt;&gt;"m")*($H$2&lt;&gt;"Y"), ", ", IF((ISNUMBER(FIND(")",AE406))), ", ", "")),IF((B406=B407)*(K406=K407)*(L406=L407),"; ",". ")))</f>
        <v/>
      </c>
    </row>
    <row r="407" spans="1:34" s="1" customFormat="1" x14ac:dyDescent="0.25">
      <c r="A407" s="3" t="str">
        <f t="shared" si="52"/>
        <v/>
      </c>
      <c r="B407" s="53" t="str">
        <f t="shared" si="56"/>
        <v/>
      </c>
      <c r="C407" s="57"/>
      <c r="D407" s="57"/>
      <c r="E407" s="57"/>
      <c r="F407" s="57"/>
      <c r="G407" s="57"/>
      <c r="H407" s="57"/>
      <c r="I407" s="57"/>
      <c r="J407" s="57"/>
      <c r="K407" s="57"/>
      <c r="L407" s="57"/>
      <c r="M407" s="54"/>
      <c r="N407" s="57"/>
      <c r="O407" s="58"/>
      <c r="P407" s="58"/>
      <c r="Q407" s="58"/>
      <c r="R407" s="58"/>
      <c r="S407" s="54"/>
      <c r="T407" s="57"/>
      <c r="U407" s="57"/>
      <c r="V407" s="57"/>
      <c r="W407" s="57"/>
      <c r="X407" s="147" t="str">
        <f>IF(ISBLANK(D407),"",IF('order-admin-units'!$I$1&lt;&gt;"y", "", IF((K407="")*(ISBLANK(D407)=FALSE), 'order-admin-units'!$B$1+1, VLOOKUP(K407, ordercountry, 2))))</f>
        <v/>
      </c>
      <c r="Y407" s="147" t="str">
        <f>IF(ISBLANK(D407),"",IF('order-admin-units'!$I$1&lt;&gt;"y", "", IF(L407="", 'order-admin-units'!$B$2+1, VLOOKUP(K407&amp;"@"&amp;L407, orderadmin, 2))))</f>
        <v/>
      </c>
      <c r="Z407" s="147" t="str">
        <f t="shared" si="53"/>
        <v/>
      </c>
      <c r="AA407" s="147" t="str">
        <f t="shared" si="54"/>
        <v/>
      </c>
      <c r="AB407" s="147" t="str">
        <f t="shared" si="55"/>
        <v/>
      </c>
      <c r="AC407" s="147" t="str">
        <f t="shared" si="49"/>
        <v/>
      </c>
      <c r="AD407" s="11" t="str">
        <f t="shared" si="50"/>
        <v/>
      </c>
      <c r="AE407" s="11" t="str">
        <f t="array" ref="AE407">IF(ISBLANK(D407),"",IF(OR($H$2="y",$H$2="m"),IF(AA407=AA406,IF(OR(AB407=$AB$4:$AB406)=FALSE,AE406&amp;C407,AE406),"("&amp;C407)&amp;IF(AA407=AA408,IF(OR(AB408=$AB$4:$AB407)=FALSE,", ",""),") "),""))</f>
        <v/>
      </c>
      <c r="AF407" s="11" t="str">
        <f t="shared" si="51"/>
        <v/>
      </c>
      <c r="AG407" s="11" t="str">
        <f t="array" ref="AG407">IF(ISBLANK(D407),"",IF(OR($H$2="y",$H$2="m"),IF(AA407=AA406,IF(OR(AC407=$AC$4:$AC406)=FALSE,AG406&amp;AF407,AG406),"("&amp;AF407)&amp;IF(AA407=AA408,IF(OR(AC408=$AC$4:$AC407)=FALSE,", ",""),") "),""))</f>
        <v/>
      </c>
      <c r="AH407" s="10" t="str">
        <f>IF((ISBLANK(D407)),"",IF(D407=D406,AH406,"")&amp;IF(B406&lt;&gt;B407,((IF(ISBLANK(E407),$D$3&amp;"Non-type material: "&amp;$D$3,$D$3&amp;INDEX('type-categories'!$A$2:$B$100,MATCH(E407,'type-categories'!$A$2:$A$100,0),2)&amp;$D$3))),"")&amp;(IF(K407&lt;&gt;K406,$C$2&amp;K407&amp;$K$3&amp;$C$2&amp;" ",(IF(B407&lt;&gt;B406,$C$2&amp;K407&amp;$K$3&amp;$C$2&amp;" ",""))))&amp;(IF(L407="","",((IF(L407&lt;&gt;L406,$D$2&amp;L407&amp;$L$3&amp;$D$2&amp;" ",IF(B407&lt;&gt;B406,$D$2&amp;L407&amp;$L$3&amp;$D$2&amp;" ",""))))))&amp;(IF(M407="","",((IF(M407&lt;&gt;M406,$E$2&amp;M407&amp;$E$2&amp;","&amp;" ",IF(B407&lt;&gt;B406,$E$2&amp;M407&amp;$E$2&amp;",",""))))))&amp;(IF(N407="","",IF(N407&lt;&gt;N406,N407&amp;", ",IF(B407&lt;&gt;B406,N407&amp;", ",""))))&amp;(IF(ISBLANK(O407),"",(IF(O407&lt;&gt;O406,O407&amp;", ",IF(B407&lt;&gt;B406,O407&amp;", ","")))))&amp;(IF(ISBLANK(P407),"",(IF(P407&lt;&gt;P406,P407&amp;", ",IF(B407&lt;&gt;B406,P407&amp;", ",IF(Z407&lt;&gt;Z406,P407&amp;", ",""))))))&amp;(IF(ISBLANK(Q407),"",(IF(Q407&lt;&gt;Q406,Q407&amp;", ",IF(B407&lt;&gt;B406,Q407&amp;", ",IF(Z407&lt;&gt;Z406,Q407&amp;", ",""))))))&amp;(IF(ISBLANK(R407),"",(IF(R407&lt;&gt;R406,R407&amp;"m, ",IF(B407&lt;&gt;B406,R407&amp;"m, ",IF(Z407&lt;&gt;Z406,R407&amp;"m, ",""))))))&amp;IF(ISBLANK(S407),"",(IF(B407&lt;&gt;B406,S407&amp;", ",IF(S407&lt;&gt;S406,IF((Z407=Z406),"same locality "&amp;S407&amp;", ",S407&amp;", "),""))))&amp;(IF(ISBLANK(T407),"",(IF(T407&lt;&gt;T406,IF(ISBLANK(F$2),T407&amp;", ",T407&amp;" "&amp;F$2&amp;", "),(IF(B407&lt;&gt;B406,IF(ISBLANK(F$2),T407&amp;", ",T407&amp;" "&amp;F$2&amp;", "),(IF(Z407&lt;&gt;Z406,IF(ISBLANK(F$2),T407&amp;", ",T407&amp;" "&amp;F$2&amp;", "),IF((U407&lt;&gt;U406)*($G$2="Y"),"same collector, ","")))))))))&amp;(IF(ISBLANK(U407),"",(IF(U407&lt;&gt;U406,U407&amp;", ",(IF(B407&lt;&gt;B406,U407&amp;", ",IF(Z407&lt;&gt;Z406,U407&amp;", ",(IF(T407&lt;&gt;T406,IF((T407&lt;&gt;T406)*($G$2="Y"),"same date, ", ""),IF((T407=T406)*(U407=U406)*(S407&lt;&gt;S406)*($G$2="Y"),"same collector and date, ", ""))))))))))&amp;(IF(ISBLANK(V407),"",V407&amp;", "))&amp;IF((AA407&lt;&gt;AA408)*($H$2="y"),AD407&amp;AE407,IF((AA407&lt;&gt;AA408)*($H$2="m"),AD407&amp;AG407,IF(($H$2&lt;&gt;"m")*($H$2&lt;&gt;"Y"),(IF(F407=0,"",F407&amp;" "&amp;$F$4&amp;" "))&amp;(IF(G407=0,"",G407&amp;" "&amp;$G$4&amp;" "))&amp;(IF(H407=0,"",H407&amp;" "&amp;H$4&amp;" "))&amp;(IF(I407=0,"",I407&amp;" "&amp;$I$4&amp;" "))&amp;(IF(J407=0,"",J407&amp;" "&amp;$J$4&amp;" "))&amp;IF((ISBLANK(C407)),"","("&amp;C407&amp;")"),"")))&amp;IF((B407=B408)*(K407=K408)*(L407=L408)*(M407=M408),IF(($H$2&lt;&gt;"m")*($H$2&lt;&gt;"Y"), ", ", IF((ISNUMBER(FIND(")",AE407))), ", ", "")),IF((B407=B408)*(K407=K408)*(L407=L408),"; ",". ")))</f>
        <v/>
      </c>
    </row>
    <row r="408" spans="1:34" s="1" customFormat="1" x14ac:dyDescent="0.25">
      <c r="A408" s="3" t="str">
        <f t="shared" si="52"/>
        <v/>
      </c>
      <c r="B408" s="53" t="str">
        <f t="shared" si="56"/>
        <v/>
      </c>
      <c r="C408" s="57"/>
      <c r="D408" s="56"/>
      <c r="E408" s="56"/>
      <c r="F408" s="56"/>
      <c r="G408" s="56"/>
      <c r="H408" s="56"/>
      <c r="I408" s="56"/>
      <c r="J408" s="56"/>
      <c r="K408" s="54"/>
      <c r="L408" s="54"/>
      <c r="M408" s="54"/>
      <c r="N408" s="54"/>
      <c r="O408" s="54"/>
      <c r="P408" s="54"/>
      <c r="Q408" s="54"/>
      <c r="R408" s="54"/>
      <c r="S408" s="54"/>
      <c r="T408" s="54"/>
      <c r="U408" s="54"/>
      <c r="V408" s="54"/>
      <c r="W408" s="54"/>
      <c r="X408" s="147" t="str">
        <f>IF(ISBLANK(D408),"",IF('order-admin-units'!$I$1&lt;&gt;"y", "", IF((K408="")*(ISBLANK(D408)=FALSE), 'order-admin-units'!$B$1+1, VLOOKUP(K408, ordercountry, 2))))</f>
        <v/>
      </c>
      <c r="Y408" s="147" t="str">
        <f>IF(ISBLANK(D408),"",IF('order-admin-units'!$I$1&lt;&gt;"y", "", IF(L408="", 'order-admin-units'!$B$2+1, VLOOKUP(K408&amp;"@"&amp;L408, orderadmin, 2))))</f>
        <v/>
      </c>
      <c r="Z408" s="147" t="str">
        <f t="shared" si="53"/>
        <v/>
      </c>
      <c r="AA408" s="147" t="str">
        <f t="shared" si="54"/>
        <v/>
      </c>
      <c r="AB408" s="147" t="str">
        <f t="shared" si="55"/>
        <v/>
      </c>
      <c r="AC408" s="147" t="str">
        <f t="shared" si="49"/>
        <v/>
      </c>
      <c r="AD408" s="11" t="str">
        <f t="shared" si="50"/>
        <v/>
      </c>
      <c r="AE408" s="11" t="str">
        <f t="array" ref="AE408">IF(ISBLANK(D408),"",IF(OR($H$2="y",$H$2="m"),IF(AA408=AA407,IF(OR(AB408=$AB$4:$AB407)=FALSE,AE407&amp;C408,AE407),"("&amp;C408)&amp;IF(AA408=AA409,IF(OR(AB409=$AB$4:$AB408)=FALSE,", ",""),") "),""))</f>
        <v/>
      </c>
      <c r="AF408" s="11" t="str">
        <f t="shared" si="51"/>
        <v/>
      </c>
      <c r="AG408" s="11" t="str">
        <f t="array" ref="AG408">IF(ISBLANK(D408),"",IF(OR($H$2="y",$H$2="m"),IF(AA408=AA407,IF(OR(AC408=$AC$4:$AC407)=FALSE,AG407&amp;AF408,AG407),"("&amp;AF408)&amp;IF(AA408=AA409,IF(OR(AC409=$AC$4:$AC408)=FALSE,", ",""),") "),""))</f>
        <v/>
      </c>
      <c r="AH408" s="10" t="str">
        <f>IF((ISBLANK(D408)),"",IF(D408=D407,AH407,"")&amp;IF(B407&lt;&gt;B408,((IF(ISBLANK(E408),$D$3&amp;"Non-type material: "&amp;$D$3,$D$3&amp;INDEX('type-categories'!$A$2:$B$100,MATCH(E408,'type-categories'!$A$2:$A$100,0),2)&amp;$D$3))),"")&amp;(IF(K408&lt;&gt;K407,$C$2&amp;K408&amp;$K$3&amp;$C$2&amp;" ",(IF(B408&lt;&gt;B407,$C$2&amp;K408&amp;$K$3&amp;$C$2&amp;" ",""))))&amp;(IF(L408="","",((IF(L408&lt;&gt;L407,$D$2&amp;L408&amp;$L$3&amp;$D$2&amp;" ",IF(B408&lt;&gt;B407,$D$2&amp;L408&amp;$L$3&amp;$D$2&amp;" ",""))))))&amp;(IF(M408="","",((IF(M408&lt;&gt;M407,$E$2&amp;M408&amp;$E$2&amp;","&amp;" ",IF(B408&lt;&gt;B407,$E$2&amp;M408&amp;$E$2&amp;",",""))))))&amp;(IF(N408="","",IF(N408&lt;&gt;N407,N408&amp;", ",IF(B408&lt;&gt;B407,N408&amp;", ",""))))&amp;(IF(ISBLANK(O408),"",(IF(O408&lt;&gt;O407,O408&amp;", ",IF(B408&lt;&gt;B407,O408&amp;", ","")))))&amp;(IF(ISBLANK(P408),"",(IF(P408&lt;&gt;P407,P408&amp;", ",IF(B408&lt;&gt;B407,P408&amp;", ",IF(Z408&lt;&gt;Z407,P408&amp;", ",""))))))&amp;(IF(ISBLANK(Q408),"",(IF(Q408&lt;&gt;Q407,Q408&amp;", ",IF(B408&lt;&gt;B407,Q408&amp;", ",IF(Z408&lt;&gt;Z407,Q408&amp;", ",""))))))&amp;(IF(ISBLANK(R408),"",(IF(R408&lt;&gt;R407,R408&amp;"m, ",IF(B408&lt;&gt;B407,R408&amp;"m, ",IF(Z408&lt;&gt;Z407,R408&amp;"m, ",""))))))&amp;IF(ISBLANK(S408),"",(IF(B408&lt;&gt;B407,S408&amp;", ",IF(S408&lt;&gt;S407,IF((Z408=Z407),"same locality "&amp;S408&amp;", ",S408&amp;", "),""))))&amp;(IF(ISBLANK(T408),"",(IF(T408&lt;&gt;T407,IF(ISBLANK(F$2),T408&amp;", ",T408&amp;" "&amp;F$2&amp;", "),(IF(B408&lt;&gt;B407,IF(ISBLANK(F$2),T408&amp;", ",T408&amp;" "&amp;F$2&amp;", "),(IF(Z408&lt;&gt;Z407,IF(ISBLANK(F$2),T408&amp;", ",T408&amp;" "&amp;F$2&amp;", "),IF((U408&lt;&gt;U407)*($G$2="Y"),"same collector, ","")))))))))&amp;(IF(ISBLANK(U408),"",(IF(U408&lt;&gt;U407,U408&amp;", ",(IF(B408&lt;&gt;B407,U408&amp;", ",IF(Z408&lt;&gt;Z407,U408&amp;", ",(IF(T408&lt;&gt;T407,IF((T408&lt;&gt;T407)*($G$2="Y"),"same date, ", ""),IF((T408=T407)*(U408=U407)*(S408&lt;&gt;S407)*($G$2="Y"),"same collector and date, ", ""))))))))))&amp;(IF(ISBLANK(V408),"",V408&amp;", "))&amp;IF((AA408&lt;&gt;AA409)*($H$2="y"),AD408&amp;AE408,IF((AA408&lt;&gt;AA409)*($H$2="m"),AD408&amp;AG408,IF(($H$2&lt;&gt;"m")*($H$2&lt;&gt;"Y"),(IF(F408=0,"",F408&amp;" "&amp;$F$4&amp;" "))&amp;(IF(G408=0,"",G408&amp;" "&amp;$G$4&amp;" "))&amp;(IF(H408=0,"",H408&amp;" "&amp;H$4&amp;" "))&amp;(IF(I408=0,"",I408&amp;" "&amp;$I$4&amp;" "))&amp;(IF(J408=0,"",J408&amp;" "&amp;$J$4&amp;" "))&amp;IF((ISBLANK(C408)),"","("&amp;C408&amp;")"),"")))&amp;IF((B408=B409)*(K408=K409)*(L408=L409)*(M408=M409),IF(($H$2&lt;&gt;"m")*($H$2&lt;&gt;"Y"), ", ", IF((ISNUMBER(FIND(")",AE408))), ", ", "")),IF((B408=B409)*(K408=K409)*(L408=L409),"; ",". ")))</f>
        <v/>
      </c>
    </row>
    <row r="409" spans="1:34" s="1" customFormat="1" x14ac:dyDescent="0.25">
      <c r="A409" s="3" t="str">
        <f t="shared" si="52"/>
        <v/>
      </c>
      <c r="B409" s="53" t="str">
        <f t="shared" si="56"/>
        <v/>
      </c>
      <c r="C409" s="57"/>
      <c r="D409" s="57"/>
      <c r="E409" s="57"/>
      <c r="F409" s="57"/>
      <c r="G409" s="57"/>
      <c r="H409" s="57"/>
      <c r="I409" s="57"/>
      <c r="J409" s="57"/>
      <c r="K409" s="57"/>
      <c r="L409" s="57"/>
      <c r="M409" s="54"/>
      <c r="N409" s="57"/>
      <c r="O409" s="58"/>
      <c r="P409" s="58"/>
      <c r="Q409" s="58"/>
      <c r="R409" s="58"/>
      <c r="S409" s="54"/>
      <c r="T409" s="57"/>
      <c r="U409" s="57"/>
      <c r="V409" s="57"/>
      <c r="W409" s="57"/>
      <c r="X409" s="147" t="str">
        <f>IF(ISBLANK(D409),"",IF('order-admin-units'!$I$1&lt;&gt;"y", "", IF((K409="")*(ISBLANK(D409)=FALSE), 'order-admin-units'!$B$1+1, VLOOKUP(K409, ordercountry, 2))))</f>
        <v/>
      </c>
      <c r="Y409" s="147" t="str">
        <f>IF(ISBLANK(D409),"",IF('order-admin-units'!$I$1&lt;&gt;"y", "", IF(L409="", 'order-admin-units'!$B$2+1, VLOOKUP(K409&amp;"@"&amp;L409, orderadmin, 2))))</f>
        <v/>
      </c>
      <c r="Z409" s="147" t="str">
        <f t="shared" si="53"/>
        <v/>
      </c>
      <c r="AA409" s="147" t="str">
        <f t="shared" si="54"/>
        <v/>
      </c>
      <c r="AB409" s="147" t="str">
        <f t="shared" si="55"/>
        <v/>
      </c>
      <c r="AC409" s="147" t="str">
        <f t="shared" si="49"/>
        <v/>
      </c>
      <c r="AD409" s="11" t="str">
        <f t="shared" si="50"/>
        <v/>
      </c>
      <c r="AE409" s="11" t="str">
        <f t="array" ref="AE409">IF(ISBLANK(D409),"",IF(OR($H$2="y",$H$2="m"),IF(AA409=AA408,IF(OR(AB409=$AB$4:$AB408)=FALSE,AE408&amp;C409,AE408),"("&amp;C409)&amp;IF(AA409=AA410,IF(OR(AB410=$AB$4:$AB409)=FALSE,", ",""),") "),""))</f>
        <v/>
      </c>
      <c r="AF409" s="11" t="str">
        <f t="shared" si="51"/>
        <v/>
      </c>
      <c r="AG409" s="11" t="str">
        <f t="array" ref="AG409">IF(ISBLANK(D409),"",IF(OR($H$2="y",$H$2="m"),IF(AA409=AA408,IF(OR(AC409=$AC$4:$AC408)=FALSE,AG408&amp;AF409,AG408),"("&amp;AF409)&amp;IF(AA409=AA410,IF(OR(AC410=$AC$4:$AC409)=FALSE,", ",""),") "),""))</f>
        <v/>
      </c>
      <c r="AH409" s="10" t="str">
        <f>IF((ISBLANK(D409)),"",IF(D409=D408,AH408,"")&amp;IF(B408&lt;&gt;B409,((IF(ISBLANK(E409),$D$3&amp;"Non-type material: "&amp;$D$3,$D$3&amp;INDEX('type-categories'!$A$2:$B$100,MATCH(E409,'type-categories'!$A$2:$A$100,0),2)&amp;$D$3))),"")&amp;(IF(K409&lt;&gt;K408,$C$2&amp;K409&amp;$K$3&amp;$C$2&amp;" ",(IF(B409&lt;&gt;B408,$C$2&amp;K409&amp;$K$3&amp;$C$2&amp;" ",""))))&amp;(IF(L409="","",((IF(L409&lt;&gt;L408,$D$2&amp;L409&amp;$L$3&amp;$D$2&amp;" ",IF(B409&lt;&gt;B408,$D$2&amp;L409&amp;$L$3&amp;$D$2&amp;" ",""))))))&amp;(IF(M409="","",((IF(M409&lt;&gt;M408,$E$2&amp;M409&amp;$E$2&amp;","&amp;" ",IF(B409&lt;&gt;B408,$E$2&amp;M409&amp;$E$2&amp;",",""))))))&amp;(IF(N409="","",IF(N409&lt;&gt;N408,N409&amp;", ",IF(B409&lt;&gt;B408,N409&amp;", ",""))))&amp;(IF(ISBLANK(O409),"",(IF(O409&lt;&gt;O408,O409&amp;", ",IF(B409&lt;&gt;B408,O409&amp;", ","")))))&amp;(IF(ISBLANK(P409),"",(IF(P409&lt;&gt;P408,P409&amp;", ",IF(B409&lt;&gt;B408,P409&amp;", ",IF(Z409&lt;&gt;Z408,P409&amp;", ",""))))))&amp;(IF(ISBLANK(Q409),"",(IF(Q409&lt;&gt;Q408,Q409&amp;", ",IF(B409&lt;&gt;B408,Q409&amp;", ",IF(Z409&lt;&gt;Z408,Q409&amp;", ",""))))))&amp;(IF(ISBLANK(R409),"",(IF(R409&lt;&gt;R408,R409&amp;"m, ",IF(B409&lt;&gt;B408,R409&amp;"m, ",IF(Z409&lt;&gt;Z408,R409&amp;"m, ",""))))))&amp;IF(ISBLANK(S409),"",(IF(B409&lt;&gt;B408,S409&amp;", ",IF(S409&lt;&gt;S408,IF((Z409=Z408),"same locality "&amp;S409&amp;", ",S409&amp;", "),""))))&amp;(IF(ISBLANK(T409),"",(IF(T409&lt;&gt;T408,IF(ISBLANK(F$2),T409&amp;", ",T409&amp;" "&amp;F$2&amp;", "),(IF(B409&lt;&gt;B408,IF(ISBLANK(F$2),T409&amp;", ",T409&amp;" "&amp;F$2&amp;", "),(IF(Z409&lt;&gt;Z408,IF(ISBLANK(F$2),T409&amp;", ",T409&amp;" "&amp;F$2&amp;", "),IF((U409&lt;&gt;U408)*($G$2="Y"),"same collector, ","")))))))))&amp;(IF(ISBLANK(U409),"",(IF(U409&lt;&gt;U408,U409&amp;", ",(IF(B409&lt;&gt;B408,U409&amp;", ",IF(Z409&lt;&gt;Z408,U409&amp;", ",(IF(T409&lt;&gt;T408,IF((T409&lt;&gt;T408)*($G$2="Y"),"same date, ", ""),IF((T409=T408)*(U409=U408)*(S409&lt;&gt;S408)*($G$2="Y"),"same collector and date, ", ""))))))))))&amp;(IF(ISBLANK(V409),"",V409&amp;", "))&amp;IF((AA409&lt;&gt;AA410)*($H$2="y"),AD409&amp;AE409,IF((AA409&lt;&gt;AA410)*($H$2="m"),AD409&amp;AG409,IF(($H$2&lt;&gt;"m")*($H$2&lt;&gt;"Y"),(IF(F409=0,"",F409&amp;" "&amp;$F$4&amp;" "))&amp;(IF(G409=0,"",G409&amp;" "&amp;$G$4&amp;" "))&amp;(IF(H409=0,"",H409&amp;" "&amp;H$4&amp;" "))&amp;(IF(I409=0,"",I409&amp;" "&amp;$I$4&amp;" "))&amp;(IF(J409=0,"",J409&amp;" "&amp;$J$4&amp;" "))&amp;IF((ISBLANK(C409)),"","("&amp;C409&amp;")"),"")))&amp;IF((B409=B410)*(K409=K410)*(L409=L410)*(M409=M410),IF(($H$2&lt;&gt;"m")*($H$2&lt;&gt;"Y"), ", ", IF((ISNUMBER(FIND(")",AE409))), ", ", "")),IF((B409=B410)*(K409=K410)*(L409=L410),"; ",". ")))</f>
        <v/>
      </c>
    </row>
    <row r="410" spans="1:34" s="1" customFormat="1" x14ac:dyDescent="0.25">
      <c r="A410" s="3" t="str">
        <f t="shared" si="52"/>
        <v/>
      </c>
      <c r="B410" s="53" t="str">
        <f t="shared" si="56"/>
        <v/>
      </c>
      <c r="C410" s="57"/>
      <c r="D410" s="57"/>
      <c r="E410" s="57"/>
      <c r="F410" s="57"/>
      <c r="G410" s="57"/>
      <c r="H410" s="57"/>
      <c r="I410" s="57"/>
      <c r="J410" s="57"/>
      <c r="K410" s="57"/>
      <c r="L410" s="57"/>
      <c r="M410" s="54"/>
      <c r="N410" s="57"/>
      <c r="O410" s="58"/>
      <c r="P410" s="58"/>
      <c r="Q410" s="58"/>
      <c r="R410" s="58"/>
      <c r="S410" s="54"/>
      <c r="T410" s="57"/>
      <c r="U410" s="57"/>
      <c r="V410" s="57"/>
      <c r="W410" s="57"/>
      <c r="X410" s="147" t="str">
        <f>IF(ISBLANK(D410),"",IF('order-admin-units'!$I$1&lt;&gt;"y", "", IF((K410="")*(ISBLANK(D410)=FALSE), 'order-admin-units'!$B$1+1, VLOOKUP(K410, ordercountry, 2))))</f>
        <v/>
      </c>
      <c r="Y410" s="147" t="str">
        <f>IF(ISBLANK(D410),"",IF('order-admin-units'!$I$1&lt;&gt;"y", "", IF(L410="", 'order-admin-units'!$B$2+1, VLOOKUP(K410&amp;"@"&amp;L410, orderadmin, 2))))</f>
        <v/>
      </c>
      <c r="Z410" s="147" t="str">
        <f t="shared" si="53"/>
        <v/>
      </c>
      <c r="AA410" s="147" t="str">
        <f t="shared" si="54"/>
        <v/>
      </c>
      <c r="AB410" s="147" t="str">
        <f t="shared" si="55"/>
        <v/>
      </c>
      <c r="AC410" s="147" t="str">
        <f t="shared" si="49"/>
        <v/>
      </c>
      <c r="AD410" s="11" t="str">
        <f t="shared" si="50"/>
        <v/>
      </c>
      <c r="AE410" s="11" t="str">
        <f t="array" ref="AE410">IF(ISBLANK(D410),"",IF(OR($H$2="y",$H$2="m"),IF(AA410=AA409,IF(OR(AB410=$AB$4:$AB409)=FALSE,AE409&amp;C410,AE409),"("&amp;C410)&amp;IF(AA410=AA411,IF(OR(AB411=$AB$4:$AB410)=FALSE,", ",""),") "),""))</f>
        <v/>
      </c>
      <c r="AF410" s="11" t="str">
        <f t="shared" si="51"/>
        <v/>
      </c>
      <c r="AG410" s="11" t="str">
        <f t="array" ref="AG410">IF(ISBLANK(D410),"",IF(OR($H$2="y",$H$2="m"),IF(AA410=AA409,IF(OR(AC410=$AC$4:$AC409)=FALSE,AG409&amp;AF410,AG409),"("&amp;AF410)&amp;IF(AA410=AA411,IF(OR(AC411=$AC$4:$AC410)=FALSE,", ",""),") "),""))</f>
        <v/>
      </c>
      <c r="AH410" s="10" t="str">
        <f>IF((ISBLANK(D410)),"",IF(D410=D409,AH409,"")&amp;IF(B409&lt;&gt;B410,((IF(ISBLANK(E410),$D$3&amp;"Non-type material: "&amp;$D$3,$D$3&amp;INDEX('type-categories'!$A$2:$B$100,MATCH(E410,'type-categories'!$A$2:$A$100,0),2)&amp;$D$3))),"")&amp;(IF(K410&lt;&gt;K409,$C$2&amp;K410&amp;$K$3&amp;$C$2&amp;" ",(IF(B410&lt;&gt;B409,$C$2&amp;K410&amp;$K$3&amp;$C$2&amp;" ",""))))&amp;(IF(L410="","",((IF(L410&lt;&gt;L409,$D$2&amp;L410&amp;$L$3&amp;$D$2&amp;" ",IF(B410&lt;&gt;B409,$D$2&amp;L410&amp;$L$3&amp;$D$2&amp;" ",""))))))&amp;(IF(M410="","",((IF(M410&lt;&gt;M409,$E$2&amp;M410&amp;$E$2&amp;","&amp;" ",IF(B410&lt;&gt;B409,$E$2&amp;M410&amp;$E$2&amp;",",""))))))&amp;(IF(N410="","",IF(N410&lt;&gt;N409,N410&amp;", ",IF(B410&lt;&gt;B409,N410&amp;", ",""))))&amp;(IF(ISBLANK(O410),"",(IF(O410&lt;&gt;O409,O410&amp;", ",IF(B410&lt;&gt;B409,O410&amp;", ","")))))&amp;(IF(ISBLANK(P410),"",(IF(P410&lt;&gt;P409,P410&amp;", ",IF(B410&lt;&gt;B409,P410&amp;", ",IF(Z410&lt;&gt;Z409,P410&amp;", ",""))))))&amp;(IF(ISBLANK(Q410),"",(IF(Q410&lt;&gt;Q409,Q410&amp;", ",IF(B410&lt;&gt;B409,Q410&amp;", ",IF(Z410&lt;&gt;Z409,Q410&amp;", ",""))))))&amp;(IF(ISBLANK(R410),"",(IF(R410&lt;&gt;R409,R410&amp;"m, ",IF(B410&lt;&gt;B409,R410&amp;"m, ",IF(Z410&lt;&gt;Z409,R410&amp;"m, ",""))))))&amp;IF(ISBLANK(S410),"",(IF(B410&lt;&gt;B409,S410&amp;", ",IF(S410&lt;&gt;S409,IF((Z410=Z409),"same locality "&amp;S410&amp;", ",S410&amp;", "),""))))&amp;(IF(ISBLANK(T410),"",(IF(T410&lt;&gt;T409,IF(ISBLANK(F$2),T410&amp;", ",T410&amp;" "&amp;F$2&amp;", "),(IF(B410&lt;&gt;B409,IF(ISBLANK(F$2),T410&amp;", ",T410&amp;" "&amp;F$2&amp;", "),(IF(Z410&lt;&gt;Z409,IF(ISBLANK(F$2),T410&amp;", ",T410&amp;" "&amp;F$2&amp;", "),IF((U410&lt;&gt;U409)*($G$2="Y"),"same collector, ","")))))))))&amp;(IF(ISBLANK(U410),"",(IF(U410&lt;&gt;U409,U410&amp;", ",(IF(B410&lt;&gt;B409,U410&amp;", ",IF(Z410&lt;&gt;Z409,U410&amp;", ",(IF(T410&lt;&gt;T409,IF((T410&lt;&gt;T409)*($G$2="Y"),"same date, ", ""),IF((T410=T409)*(U410=U409)*(S410&lt;&gt;S409)*($G$2="Y"),"same collector and date, ", ""))))))))))&amp;(IF(ISBLANK(V410),"",V410&amp;", "))&amp;IF((AA410&lt;&gt;AA411)*($H$2="y"),AD410&amp;AE410,IF((AA410&lt;&gt;AA411)*($H$2="m"),AD410&amp;AG410,IF(($H$2&lt;&gt;"m")*($H$2&lt;&gt;"Y"),(IF(F410=0,"",F410&amp;" "&amp;$F$4&amp;" "))&amp;(IF(G410=0,"",G410&amp;" "&amp;$G$4&amp;" "))&amp;(IF(H410=0,"",H410&amp;" "&amp;H$4&amp;" "))&amp;(IF(I410=0,"",I410&amp;" "&amp;$I$4&amp;" "))&amp;(IF(J410=0,"",J410&amp;" "&amp;$J$4&amp;" "))&amp;IF((ISBLANK(C410)),"","("&amp;C410&amp;")"),"")))&amp;IF((B410=B411)*(K410=K411)*(L410=L411)*(M410=M411),IF(($H$2&lt;&gt;"m")*($H$2&lt;&gt;"Y"), ", ", IF((ISNUMBER(FIND(")",AE410))), ", ", "")),IF((B410=B411)*(K410=K411)*(L410=L411),"; ",". ")))</f>
        <v/>
      </c>
    </row>
    <row r="411" spans="1:34" s="1" customFormat="1" x14ac:dyDescent="0.25">
      <c r="A411" s="3" t="str">
        <f t="shared" si="52"/>
        <v/>
      </c>
      <c r="B411" s="53" t="str">
        <f t="shared" si="56"/>
        <v/>
      </c>
      <c r="C411" s="57"/>
      <c r="D411" s="56"/>
      <c r="E411" s="56"/>
      <c r="F411" s="56"/>
      <c r="G411" s="56"/>
      <c r="H411" s="56"/>
      <c r="I411" s="56"/>
      <c r="J411" s="56"/>
      <c r="K411" s="54"/>
      <c r="L411" s="54"/>
      <c r="M411" s="54"/>
      <c r="N411" s="54"/>
      <c r="O411" s="54"/>
      <c r="P411" s="54"/>
      <c r="Q411" s="54"/>
      <c r="R411" s="54"/>
      <c r="S411" s="54"/>
      <c r="T411" s="54"/>
      <c r="U411" s="54"/>
      <c r="V411" s="54"/>
      <c r="W411" s="54"/>
      <c r="X411" s="147" t="str">
        <f>IF(ISBLANK(D411),"",IF('order-admin-units'!$I$1&lt;&gt;"y", "", IF((K411="")*(ISBLANK(D411)=FALSE), 'order-admin-units'!$B$1+1, VLOOKUP(K411, ordercountry, 2))))</f>
        <v/>
      </c>
      <c r="Y411" s="147" t="str">
        <f>IF(ISBLANK(D411),"",IF('order-admin-units'!$I$1&lt;&gt;"y", "", IF(L411="", 'order-admin-units'!$B$2+1, VLOOKUP(K411&amp;"@"&amp;L411, orderadmin, 2))))</f>
        <v/>
      </c>
      <c r="Z411" s="147" t="str">
        <f t="shared" si="53"/>
        <v/>
      </c>
      <c r="AA411" s="147" t="str">
        <f t="shared" si="54"/>
        <v/>
      </c>
      <c r="AB411" s="147" t="str">
        <f t="shared" si="55"/>
        <v/>
      </c>
      <c r="AC411" s="147" t="str">
        <f t="shared" si="49"/>
        <v/>
      </c>
      <c r="AD411" s="11" t="str">
        <f t="shared" si="50"/>
        <v/>
      </c>
      <c r="AE411" s="11" t="str">
        <f t="array" ref="AE411">IF(ISBLANK(D411),"",IF(OR($H$2="y",$H$2="m"),IF(AA411=AA410,IF(OR(AB411=$AB$4:$AB410)=FALSE,AE410&amp;C411,AE410),"("&amp;C411)&amp;IF(AA411=AA412,IF(OR(AB412=$AB$4:$AB411)=FALSE,", ",""),") "),""))</f>
        <v/>
      </c>
      <c r="AF411" s="11" t="str">
        <f t="shared" si="51"/>
        <v/>
      </c>
      <c r="AG411" s="11" t="str">
        <f t="array" ref="AG411">IF(ISBLANK(D411),"",IF(OR($H$2="y",$H$2="m"),IF(AA411=AA410,IF(OR(AC411=$AC$4:$AC410)=FALSE,AG410&amp;AF411,AG410),"("&amp;AF411)&amp;IF(AA411=AA412,IF(OR(AC412=$AC$4:$AC411)=FALSE,", ",""),") "),""))</f>
        <v/>
      </c>
      <c r="AH411" s="10" t="str">
        <f>IF((ISBLANK(D411)),"",IF(D411=D410,AH410,"")&amp;IF(B410&lt;&gt;B411,((IF(ISBLANK(E411),$D$3&amp;"Non-type material: "&amp;$D$3,$D$3&amp;INDEX('type-categories'!$A$2:$B$100,MATCH(E411,'type-categories'!$A$2:$A$100,0),2)&amp;$D$3))),"")&amp;(IF(K411&lt;&gt;K410,$C$2&amp;K411&amp;$K$3&amp;$C$2&amp;" ",(IF(B411&lt;&gt;B410,$C$2&amp;K411&amp;$K$3&amp;$C$2&amp;" ",""))))&amp;(IF(L411="","",((IF(L411&lt;&gt;L410,$D$2&amp;L411&amp;$L$3&amp;$D$2&amp;" ",IF(B411&lt;&gt;B410,$D$2&amp;L411&amp;$L$3&amp;$D$2&amp;" ",""))))))&amp;(IF(M411="","",((IF(M411&lt;&gt;M410,$E$2&amp;M411&amp;$E$2&amp;","&amp;" ",IF(B411&lt;&gt;B410,$E$2&amp;M411&amp;$E$2&amp;",",""))))))&amp;(IF(N411="","",IF(N411&lt;&gt;N410,N411&amp;", ",IF(B411&lt;&gt;B410,N411&amp;", ",""))))&amp;(IF(ISBLANK(O411),"",(IF(O411&lt;&gt;O410,O411&amp;", ",IF(B411&lt;&gt;B410,O411&amp;", ","")))))&amp;(IF(ISBLANK(P411),"",(IF(P411&lt;&gt;P410,P411&amp;", ",IF(B411&lt;&gt;B410,P411&amp;", ",IF(Z411&lt;&gt;Z410,P411&amp;", ",""))))))&amp;(IF(ISBLANK(Q411),"",(IF(Q411&lt;&gt;Q410,Q411&amp;", ",IF(B411&lt;&gt;B410,Q411&amp;", ",IF(Z411&lt;&gt;Z410,Q411&amp;", ",""))))))&amp;(IF(ISBLANK(R411),"",(IF(R411&lt;&gt;R410,R411&amp;"m, ",IF(B411&lt;&gt;B410,R411&amp;"m, ",IF(Z411&lt;&gt;Z410,R411&amp;"m, ",""))))))&amp;IF(ISBLANK(S411),"",(IF(B411&lt;&gt;B410,S411&amp;", ",IF(S411&lt;&gt;S410,IF((Z411=Z410),"same locality "&amp;S411&amp;", ",S411&amp;", "),""))))&amp;(IF(ISBLANK(T411),"",(IF(T411&lt;&gt;T410,IF(ISBLANK(F$2),T411&amp;", ",T411&amp;" "&amp;F$2&amp;", "),(IF(B411&lt;&gt;B410,IF(ISBLANK(F$2),T411&amp;", ",T411&amp;" "&amp;F$2&amp;", "),(IF(Z411&lt;&gt;Z410,IF(ISBLANK(F$2),T411&amp;", ",T411&amp;" "&amp;F$2&amp;", "),IF((U411&lt;&gt;U410)*($G$2="Y"),"same collector, ","")))))))))&amp;(IF(ISBLANK(U411),"",(IF(U411&lt;&gt;U410,U411&amp;", ",(IF(B411&lt;&gt;B410,U411&amp;", ",IF(Z411&lt;&gt;Z410,U411&amp;", ",(IF(T411&lt;&gt;T410,IF((T411&lt;&gt;T410)*($G$2="Y"),"same date, ", ""),IF((T411=T410)*(U411=U410)*(S411&lt;&gt;S410)*($G$2="Y"),"same collector and date, ", ""))))))))))&amp;(IF(ISBLANK(V411),"",V411&amp;", "))&amp;IF((AA411&lt;&gt;AA412)*($H$2="y"),AD411&amp;AE411,IF((AA411&lt;&gt;AA412)*($H$2="m"),AD411&amp;AG411,IF(($H$2&lt;&gt;"m")*($H$2&lt;&gt;"Y"),(IF(F411=0,"",F411&amp;" "&amp;$F$4&amp;" "))&amp;(IF(G411=0,"",G411&amp;" "&amp;$G$4&amp;" "))&amp;(IF(H411=0,"",H411&amp;" "&amp;H$4&amp;" "))&amp;(IF(I411=0,"",I411&amp;" "&amp;$I$4&amp;" "))&amp;(IF(J411=0,"",J411&amp;" "&amp;$J$4&amp;" "))&amp;IF((ISBLANK(C411)),"","("&amp;C411&amp;")"),"")))&amp;IF((B411=B412)*(K411=K412)*(L411=L412)*(M411=M412),IF(($H$2&lt;&gt;"m")*($H$2&lt;&gt;"Y"), ", ", IF((ISNUMBER(FIND(")",AE411))), ", ", "")),IF((B411=B412)*(K411=K412)*(L411=L412),"; ",". ")))</f>
        <v/>
      </c>
    </row>
    <row r="412" spans="1:34" s="1" customFormat="1" x14ac:dyDescent="0.25">
      <c r="A412" s="3" t="str">
        <f t="shared" si="52"/>
        <v/>
      </c>
      <c r="B412" s="53" t="str">
        <f t="shared" si="56"/>
        <v/>
      </c>
      <c r="C412" s="57"/>
      <c r="D412" s="56"/>
      <c r="E412" s="56"/>
      <c r="F412" s="56"/>
      <c r="G412" s="56"/>
      <c r="H412" s="56"/>
      <c r="I412" s="56"/>
      <c r="J412" s="56"/>
      <c r="K412" s="54"/>
      <c r="L412" s="54"/>
      <c r="M412" s="54"/>
      <c r="N412" s="54"/>
      <c r="O412" s="54"/>
      <c r="P412" s="54"/>
      <c r="Q412" s="54"/>
      <c r="R412" s="54"/>
      <c r="S412" s="54"/>
      <c r="T412" s="54"/>
      <c r="U412" s="54"/>
      <c r="V412" s="54"/>
      <c r="W412" s="54"/>
      <c r="X412" s="147" t="str">
        <f>IF(ISBLANK(D412),"",IF('order-admin-units'!$I$1&lt;&gt;"y", "", IF((K412="")*(ISBLANK(D412)=FALSE), 'order-admin-units'!$B$1+1, VLOOKUP(K412, ordercountry, 2))))</f>
        <v/>
      </c>
      <c r="Y412" s="147" t="str">
        <f>IF(ISBLANK(D412),"",IF('order-admin-units'!$I$1&lt;&gt;"y", "", IF(L412="", 'order-admin-units'!$B$2+1, VLOOKUP(K412&amp;"@"&amp;L412, orderadmin, 2))))</f>
        <v/>
      </c>
      <c r="Z412" s="147" t="str">
        <f t="shared" si="53"/>
        <v/>
      </c>
      <c r="AA412" s="147" t="str">
        <f t="shared" si="54"/>
        <v/>
      </c>
      <c r="AB412" s="147" t="str">
        <f t="shared" si="55"/>
        <v/>
      </c>
      <c r="AC412" s="147" t="str">
        <f t="shared" si="49"/>
        <v/>
      </c>
      <c r="AD412" s="11" t="str">
        <f t="shared" si="50"/>
        <v/>
      </c>
      <c r="AE412" s="11" t="str">
        <f t="array" ref="AE412">IF(ISBLANK(D412),"",IF(OR($H$2="y",$H$2="m"),IF(AA412=AA411,IF(OR(AB412=$AB$4:$AB411)=FALSE,AE411&amp;C412,AE411),"("&amp;C412)&amp;IF(AA412=AA413,IF(OR(AB413=$AB$4:$AB412)=FALSE,", ",""),") "),""))</f>
        <v/>
      </c>
      <c r="AF412" s="11" t="str">
        <f t="shared" si="51"/>
        <v/>
      </c>
      <c r="AG412" s="11" t="str">
        <f t="array" ref="AG412">IF(ISBLANK(D412),"",IF(OR($H$2="y",$H$2="m"),IF(AA412=AA411,IF(OR(AC412=$AC$4:$AC411)=FALSE,AG411&amp;AF412,AG411),"("&amp;AF412)&amp;IF(AA412=AA413,IF(OR(AC413=$AC$4:$AC412)=FALSE,", ",""),") "),""))</f>
        <v/>
      </c>
      <c r="AH412" s="10" t="str">
        <f>IF((ISBLANK(D412)),"",IF(D412=D411,AH411,"")&amp;IF(B411&lt;&gt;B412,((IF(ISBLANK(E412),$D$3&amp;"Non-type material: "&amp;$D$3,$D$3&amp;INDEX('type-categories'!$A$2:$B$100,MATCH(E412,'type-categories'!$A$2:$A$100,0),2)&amp;$D$3))),"")&amp;(IF(K412&lt;&gt;K411,$C$2&amp;K412&amp;$K$3&amp;$C$2&amp;" ",(IF(B412&lt;&gt;B411,$C$2&amp;K412&amp;$K$3&amp;$C$2&amp;" ",""))))&amp;(IF(L412="","",((IF(L412&lt;&gt;L411,$D$2&amp;L412&amp;$L$3&amp;$D$2&amp;" ",IF(B412&lt;&gt;B411,$D$2&amp;L412&amp;$L$3&amp;$D$2&amp;" ",""))))))&amp;(IF(M412="","",((IF(M412&lt;&gt;M411,$E$2&amp;M412&amp;$E$2&amp;","&amp;" ",IF(B412&lt;&gt;B411,$E$2&amp;M412&amp;$E$2&amp;",",""))))))&amp;(IF(N412="","",IF(N412&lt;&gt;N411,N412&amp;", ",IF(B412&lt;&gt;B411,N412&amp;", ",""))))&amp;(IF(ISBLANK(O412),"",(IF(O412&lt;&gt;O411,O412&amp;", ",IF(B412&lt;&gt;B411,O412&amp;", ","")))))&amp;(IF(ISBLANK(P412),"",(IF(P412&lt;&gt;P411,P412&amp;", ",IF(B412&lt;&gt;B411,P412&amp;", ",IF(Z412&lt;&gt;Z411,P412&amp;", ",""))))))&amp;(IF(ISBLANK(Q412),"",(IF(Q412&lt;&gt;Q411,Q412&amp;", ",IF(B412&lt;&gt;B411,Q412&amp;", ",IF(Z412&lt;&gt;Z411,Q412&amp;", ",""))))))&amp;(IF(ISBLANK(R412),"",(IF(R412&lt;&gt;R411,R412&amp;"m, ",IF(B412&lt;&gt;B411,R412&amp;"m, ",IF(Z412&lt;&gt;Z411,R412&amp;"m, ",""))))))&amp;IF(ISBLANK(S412),"",(IF(B412&lt;&gt;B411,S412&amp;", ",IF(S412&lt;&gt;S411,IF((Z412=Z411),"same locality "&amp;S412&amp;", ",S412&amp;", "),""))))&amp;(IF(ISBLANK(T412),"",(IF(T412&lt;&gt;T411,IF(ISBLANK(F$2),T412&amp;", ",T412&amp;" "&amp;F$2&amp;", "),(IF(B412&lt;&gt;B411,IF(ISBLANK(F$2),T412&amp;", ",T412&amp;" "&amp;F$2&amp;", "),(IF(Z412&lt;&gt;Z411,IF(ISBLANK(F$2),T412&amp;", ",T412&amp;" "&amp;F$2&amp;", "),IF((U412&lt;&gt;U411)*($G$2="Y"),"same collector, ","")))))))))&amp;(IF(ISBLANK(U412),"",(IF(U412&lt;&gt;U411,U412&amp;", ",(IF(B412&lt;&gt;B411,U412&amp;", ",IF(Z412&lt;&gt;Z411,U412&amp;", ",(IF(T412&lt;&gt;T411,IF((T412&lt;&gt;T411)*($G$2="Y"),"same date, ", ""),IF((T412=T411)*(U412=U411)*(S412&lt;&gt;S411)*($G$2="Y"),"same collector and date, ", ""))))))))))&amp;(IF(ISBLANK(V412),"",V412&amp;", "))&amp;IF((AA412&lt;&gt;AA413)*($H$2="y"),AD412&amp;AE412,IF((AA412&lt;&gt;AA413)*($H$2="m"),AD412&amp;AG412,IF(($H$2&lt;&gt;"m")*($H$2&lt;&gt;"Y"),(IF(F412=0,"",F412&amp;" "&amp;$F$4&amp;" "))&amp;(IF(G412=0,"",G412&amp;" "&amp;$G$4&amp;" "))&amp;(IF(H412=0,"",H412&amp;" "&amp;H$4&amp;" "))&amp;(IF(I412=0,"",I412&amp;" "&amp;$I$4&amp;" "))&amp;(IF(J412=0,"",J412&amp;" "&amp;$J$4&amp;" "))&amp;IF((ISBLANK(C412)),"","("&amp;C412&amp;")"),"")))&amp;IF((B412=B413)*(K412=K413)*(L412=L413)*(M412=M413),IF(($H$2&lt;&gt;"m")*($H$2&lt;&gt;"Y"), ", ", IF((ISNUMBER(FIND(")",AE412))), ", ", "")),IF((B412=B413)*(K412=K413)*(L412=L413),"; ",". ")))</f>
        <v/>
      </c>
    </row>
    <row r="413" spans="1:34" s="1" customFormat="1" x14ac:dyDescent="0.25">
      <c r="A413" s="3" t="str">
        <f t="shared" si="52"/>
        <v/>
      </c>
      <c r="B413" s="53" t="str">
        <f t="shared" si="56"/>
        <v/>
      </c>
      <c r="C413" s="57"/>
      <c r="D413" s="57"/>
      <c r="E413" s="57"/>
      <c r="F413" s="57"/>
      <c r="G413" s="57"/>
      <c r="H413" s="57"/>
      <c r="I413" s="57"/>
      <c r="J413" s="57"/>
      <c r="K413" s="57"/>
      <c r="L413" s="57"/>
      <c r="M413" s="54"/>
      <c r="N413" s="57"/>
      <c r="O413" s="58"/>
      <c r="P413" s="58"/>
      <c r="Q413" s="58"/>
      <c r="R413" s="58"/>
      <c r="S413" s="54"/>
      <c r="T413" s="57"/>
      <c r="U413" s="57"/>
      <c r="V413" s="57"/>
      <c r="W413" s="57"/>
      <c r="X413" s="147" t="str">
        <f>IF(ISBLANK(D413),"",IF('order-admin-units'!$I$1&lt;&gt;"y", "", IF((K413="")*(ISBLANK(D413)=FALSE), 'order-admin-units'!$B$1+1, VLOOKUP(K413, ordercountry, 2))))</f>
        <v/>
      </c>
      <c r="Y413" s="147" t="str">
        <f>IF(ISBLANK(D413),"",IF('order-admin-units'!$I$1&lt;&gt;"y", "", IF(L413="", 'order-admin-units'!$B$2+1, VLOOKUP(K413&amp;"@"&amp;L413, orderadmin, 2))))</f>
        <v/>
      </c>
      <c r="Z413" s="147" t="str">
        <f t="shared" si="53"/>
        <v/>
      </c>
      <c r="AA413" s="147" t="str">
        <f t="shared" si="54"/>
        <v/>
      </c>
      <c r="AB413" s="147" t="str">
        <f t="shared" si="55"/>
        <v/>
      </c>
      <c r="AC413" s="147" t="str">
        <f t="shared" si="49"/>
        <v/>
      </c>
      <c r="AD413" s="11" t="str">
        <f t="shared" si="50"/>
        <v/>
      </c>
      <c r="AE413" s="11" t="str">
        <f t="array" ref="AE413">IF(ISBLANK(D413),"",IF(OR($H$2="y",$H$2="m"),IF(AA413=AA412,IF(OR(AB413=$AB$4:$AB412)=FALSE,AE412&amp;C413,AE412),"("&amp;C413)&amp;IF(AA413=AA414,IF(OR(AB414=$AB$4:$AB413)=FALSE,", ",""),") "),""))</f>
        <v/>
      </c>
      <c r="AF413" s="11" t="str">
        <f t="shared" si="51"/>
        <v/>
      </c>
      <c r="AG413" s="11" t="str">
        <f t="array" ref="AG413">IF(ISBLANK(D413),"",IF(OR($H$2="y",$H$2="m"),IF(AA413=AA412,IF(OR(AC413=$AC$4:$AC412)=FALSE,AG412&amp;AF413,AG412),"("&amp;AF413)&amp;IF(AA413=AA414,IF(OR(AC414=$AC$4:$AC413)=FALSE,", ",""),") "),""))</f>
        <v/>
      </c>
      <c r="AH413" s="10" t="str">
        <f>IF((ISBLANK(D413)),"",IF(D413=D412,AH412,"")&amp;IF(B412&lt;&gt;B413,((IF(ISBLANK(E413),$D$3&amp;"Non-type material: "&amp;$D$3,$D$3&amp;INDEX('type-categories'!$A$2:$B$100,MATCH(E413,'type-categories'!$A$2:$A$100,0),2)&amp;$D$3))),"")&amp;(IF(K413&lt;&gt;K412,$C$2&amp;K413&amp;$K$3&amp;$C$2&amp;" ",(IF(B413&lt;&gt;B412,$C$2&amp;K413&amp;$K$3&amp;$C$2&amp;" ",""))))&amp;(IF(L413="","",((IF(L413&lt;&gt;L412,$D$2&amp;L413&amp;$L$3&amp;$D$2&amp;" ",IF(B413&lt;&gt;B412,$D$2&amp;L413&amp;$L$3&amp;$D$2&amp;" ",""))))))&amp;(IF(M413="","",((IF(M413&lt;&gt;M412,$E$2&amp;M413&amp;$E$2&amp;","&amp;" ",IF(B413&lt;&gt;B412,$E$2&amp;M413&amp;$E$2&amp;",",""))))))&amp;(IF(N413="","",IF(N413&lt;&gt;N412,N413&amp;", ",IF(B413&lt;&gt;B412,N413&amp;", ",""))))&amp;(IF(ISBLANK(O413),"",(IF(O413&lt;&gt;O412,O413&amp;", ",IF(B413&lt;&gt;B412,O413&amp;", ","")))))&amp;(IF(ISBLANK(P413),"",(IF(P413&lt;&gt;P412,P413&amp;", ",IF(B413&lt;&gt;B412,P413&amp;", ",IF(Z413&lt;&gt;Z412,P413&amp;", ",""))))))&amp;(IF(ISBLANK(Q413),"",(IF(Q413&lt;&gt;Q412,Q413&amp;", ",IF(B413&lt;&gt;B412,Q413&amp;", ",IF(Z413&lt;&gt;Z412,Q413&amp;", ",""))))))&amp;(IF(ISBLANK(R413),"",(IF(R413&lt;&gt;R412,R413&amp;"m, ",IF(B413&lt;&gt;B412,R413&amp;"m, ",IF(Z413&lt;&gt;Z412,R413&amp;"m, ",""))))))&amp;IF(ISBLANK(S413),"",(IF(B413&lt;&gt;B412,S413&amp;", ",IF(S413&lt;&gt;S412,IF((Z413=Z412),"same locality "&amp;S413&amp;", ",S413&amp;", "),""))))&amp;(IF(ISBLANK(T413),"",(IF(T413&lt;&gt;T412,IF(ISBLANK(F$2),T413&amp;", ",T413&amp;" "&amp;F$2&amp;", "),(IF(B413&lt;&gt;B412,IF(ISBLANK(F$2),T413&amp;", ",T413&amp;" "&amp;F$2&amp;", "),(IF(Z413&lt;&gt;Z412,IF(ISBLANK(F$2),T413&amp;", ",T413&amp;" "&amp;F$2&amp;", "),IF((U413&lt;&gt;U412)*($G$2="Y"),"same collector, ","")))))))))&amp;(IF(ISBLANK(U413),"",(IF(U413&lt;&gt;U412,U413&amp;", ",(IF(B413&lt;&gt;B412,U413&amp;", ",IF(Z413&lt;&gt;Z412,U413&amp;", ",(IF(T413&lt;&gt;T412,IF((T413&lt;&gt;T412)*($G$2="Y"),"same date, ", ""),IF((T413=T412)*(U413=U412)*(S413&lt;&gt;S412)*($G$2="Y"),"same collector and date, ", ""))))))))))&amp;(IF(ISBLANK(V413),"",V413&amp;", "))&amp;IF((AA413&lt;&gt;AA414)*($H$2="y"),AD413&amp;AE413,IF((AA413&lt;&gt;AA414)*($H$2="m"),AD413&amp;AG413,IF(($H$2&lt;&gt;"m")*($H$2&lt;&gt;"Y"),(IF(F413=0,"",F413&amp;" "&amp;$F$4&amp;" "))&amp;(IF(G413=0,"",G413&amp;" "&amp;$G$4&amp;" "))&amp;(IF(H413=0,"",H413&amp;" "&amp;H$4&amp;" "))&amp;(IF(I413=0,"",I413&amp;" "&amp;$I$4&amp;" "))&amp;(IF(J413=0,"",J413&amp;" "&amp;$J$4&amp;" "))&amp;IF((ISBLANK(C413)),"","("&amp;C413&amp;")"),"")))&amp;IF((B413=B414)*(K413=K414)*(L413=L414)*(M413=M414),IF(($H$2&lt;&gt;"m")*($H$2&lt;&gt;"Y"), ", ", IF((ISNUMBER(FIND(")",AE413))), ", ", "")),IF((B413=B414)*(K413=K414)*(L413=L414),"; ",". ")))</f>
        <v/>
      </c>
    </row>
    <row r="414" spans="1:34" s="1" customFormat="1" x14ac:dyDescent="0.25">
      <c r="A414" s="3" t="str">
        <f t="shared" si="52"/>
        <v/>
      </c>
      <c r="B414" s="53" t="str">
        <f t="shared" si="56"/>
        <v/>
      </c>
      <c r="C414" s="57"/>
      <c r="D414" s="57"/>
      <c r="E414" s="57"/>
      <c r="F414" s="57"/>
      <c r="G414" s="57"/>
      <c r="H414" s="57"/>
      <c r="I414" s="57"/>
      <c r="J414" s="57"/>
      <c r="K414" s="57"/>
      <c r="L414" s="57"/>
      <c r="M414" s="54"/>
      <c r="N414" s="57"/>
      <c r="O414" s="58"/>
      <c r="P414" s="58"/>
      <c r="Q414" s="58"/>
      <c r="R414" s="58"/>
      <c r="S414" s="54"/>
      <c r="T414" s="57"/>
      <c r="U414" s="57"/>
      <c r="V414" s="57"/>
      <c r="W414" s="57"/>
      <c r="X414" s="147" t="str">
        <f>IF(ISBLANK(D414),"",IF('order-admin-units'!$I$1&lt;&gt;"y", "", IF((K414="")*(ISBLANK(D414)=FALSE), 'order-admin-units'!$B$1+1, VLOOKUP(K414, ordercountry, 2))))</f>
        <v/>
      </c>
      <c r="Y414" s="147" t="str">
        <f>IF(ISBLANK(D414),"",IF('order-admin-units'!$I$1&lt;&gt;"y", "", IF(L414="", 'order-admin-units'!$B$2+1, VLOOKUP(K414&amp;"@"&amp;L414, orderadmin, 2))))</f>
        <v/>
      </c>
      <c r="Z414" s="147" t="str">
        <f t="shared" si="53"/>
        <v/>
      </c>
      <c r="AA414" s="147" t="str">
        <f t="shared" si="54"/>
        <v/>
      </c>
      <c r="AB414" s="147" t="str">
        <f t="shared" si="55"/>
        <v/>
      </c>
      <c r="AC414" s="147" t="str">
        <f t="shared" si="49"/>
        <v/>
      </c>
      <c r="AD414" s="11" t="str">
        <f t="shared" si="50"/>
        <v/>
      </c>
      <c r="AE414" s="11" t="str">
        <f t="array" ref="AE414">IF(ISBLANK(D414),"",IF(OR($H$2="y",$H$2="m"),IF(AA414=AA413,IF(OR(AB414=$AB$4:$AB413)=FALSE,AE413&amp;C414,AE413),"("&amp;C414)&amp;IF(AA414=AA415,IF(OR(AB415=$AB$4:$AB414)=FALSE,", ",""),") "),""))</f>
        <v/>
      </c>
      <c r="AF414" s="11" t="str">
        <f t="shared" si="51"/>
        <v/>
      </c>
      <c r="AG414" s="11" t="str">
        <f t="array" ref="AG414">IF(ISBLANK(D414),"",IF(OR($H$2="y",$H$2="m"),IF(AA414=AA413,IF(OR(AC414=$AC$4:$AC413)=FALSE,AG413&amp;AF414,AG413),"("&amp;AF414)&amp;IF(AA414=AA415,IF(OR(AC415=$AC$4:$AC414)=FALSE,", ",""),") "),""))</f>
        <v/>
      </c>
      <c r="AH414" s="10" t="str">
        <f>IF((ISBLANK(D414)),"",IF(D414=D413,AH413,"")&amp;IF(B413&lt;&gt;B414,((IF(ISBLANK(E414),$D$3&amp;"Non-type material: "&amp;$D$3,$D$3&amp;INDEX('type-categories'!$A$2:$B$100,MATCH(E414,'type-categories'!$A$2:$A$100,0),2)&amp;$D$3))),"")&amp;(IF(K414&lt;&gt;K413,$C$2&amp;K414&amp;$K$3&amp;$C$2&amp;" ",(IF(B414&lt;&gt;B413,$C$2&amp;K414&amp;$K$3&amp;$C$2&amp;" ",""))))&amp;(IF(L414="","",((IF(L414&lt;&gt;L413,$D$2&amp;L414&amp;$L$3&amp;$D$2&amp;" ",IF(B414&lt;&gt;B413,$D$2&amp;L414&amp;$L$3&amp;$D$2&amp;" ",""))))))&amp;(IF(M414="","",((IF(M414&lt;&gt;M413,$E$2&amp;M414&amp;$E$2&amp;","&amp;" ",IF(B414&lt;&gt;B413,$E$2&amp;M414&amp;$E$2&amp;",",""))))))&amp;(IF(N414="","",IF(N414&lt;&gt;N413,N414&amp;", ",IF(B414&lt;&gt;B413,N414&amp;", ",""))))&amp;(IF(ISBLANK(O414),"",(IF(O414&lt;&gt;O413,O414&amp;", ",IF(B414&lt;&gt;B413,O414&amp;", ","")))))&amp;(IF(ISBLANK(P414),"",(IF(P414&lt;&gt;P413,P414&amp;", ",IF(B414&lt;&gt;B413,P414&amp;", ",IF(Z414&lt;&gt;Z413,P414&amp;", ",""))))))&amp;(IF(ISBLANK(Q414),"",(IF(Q414&lt;&gt;Q413,Q414&amp;", ",IF(B414&lt;&gt;B413,Q414&amp;", ",IF(Z414&lt;&gt;Z413,Q414&amp;", ",""))))))&amp;(IF(ISBLANK(R414),"",(IF(R414&lt;&gt;R413,R414&amp;"m, ",IF(B414&lt;&gt;B413,R414&amp;"m, ",IF(Z414&lt;&gt;Z413,R414&amp;"m, ",""))))))&amp;IF(ISBLANK(S414),"",(IF(B414&lt;&gt;B413,S414&amp;", ",IF(S414&lt;&gt;S413,IF((Z414=Z413),"same locality "&amp;S414&amp;", ",S414&amp;", "),""))))&amp;(IF(ISBLANK(T414),"",(IF(T414&lt;&gt;T413,IF(ISBLANK(F$2),T414&amp;", ",T414&amp;" "&amp;F$2&amp;", "),(IF(B414&lt;&gt;B413,IF(ISBLANK(F$2),T414&amp;", ",T414&amp;" "&amp;F$2&amp;", "),(IF(Z414&lt;&gt;Z413,IF(ISBLANK(F$2),T414&amp;", ",T414&amp;" "&amp;F$2&amp;", "),IF((U414&lt;&gt;U413)*($G$2="Y"),"same collector, ","")))))))))&amp;(IF(ISBLANK(U414),"",(IF(U414&lt;&gt;U413,U414&amp;", ",(IF(B414&lt;&gt;B413,U414&amp;", ",IF(Z414&lt;&gt;Z413,U414&amp;", ",(IF(T414&lt;&gt;T413,IF((T414&lt;&gt;T413)*($G$2="Y"),"same date, ", ""),IF((T414=T413)*(U414=U413)*(S414&lt;&gt;S413)*($G$2="Y"),"same collector and date, ", ""))))))))))&amp;(IF(ISBLANK(V414),"",V414&amp;", "))&amp;IF((AA414&lt;&gt;AA415)*($H$2="y"),AD414&amp;AE414,IF((AA414&lt;&gt;AA415)*($H$2="m"),AD414&amp;AG414,IF(($H$2&lt;&gt;"m")*($H$2&lt;&gt;"Y"),(IF(F414=0,"",F414&amp;" "&amp;$F$4&amp;" "))&amp;(IF(G414=0,"",G414&amp;" "&amp;$G$4&amp;" "))&amp;(IF(H414=0,"",H414&amp;" "&amp;H$4&amp;" "))&amp;(IF(I414=0,"",I414&amp;" "&amp;$I$4&amp;" "))&amp;(IF(J414=0,"",J414&amp;" "&amp;$J$4&amp;" "))&amp;IF((ISBLANK(C414)),"","("&amp;C414&amp;")"),"")))&amp;IF((B414=B415)*(K414=K415)*(L414=L415)*(M414=M415),IF(($H$2&lt;&gt;"m")*($H$2&lt;&gt;"Y"), ", ", IF((ISNUMBER(FIND(")",AE414))), ", ", "")),IF((B414=B415)*(K414=K415)*(L414=L415),"; ",". ")))</f>
        <v/>
      </c>
    </row>
    <row r="415" spans="1:34" s="1" customFormat="1" x14ac:dyDescent="0.25">
      <c r="A415" s="3" t="str">
        <f t="shared" si="52"/>
        <v/>
      </c>
      <c r="B415" s="53" t="str">
        <f t="shared" si="56"/>
        <v/>
      </c>
      <c r="C415" s="57"/>
      <c r="D415" s="57"/>
      <c r="E415" s="57"/>
      <c r="F415" s="57"/>
      <c r="G415" s="57"/>
      <c r="H415" s="57"/>
      <c r="I415" s="57"/>
      <c r="J415" s="57"/>
      <c r="K415" s="57"/>
      <c r="L415" s="57"/>
      <c r="M415" s="54"/>
      <c r="N415" s="57"/>
      <c r="O415" s="58"/>
      <c r="P415" s="58"/>
      <c r="Q415" s="58"/>
      <c r="R415" s="58"/>
      <c r="S415" s="54"/>
      <c r="T415" s="57"/>
      <c r="U415" s="57"/>
      <c r="V415" s="57"/>
      <c r="W415" s="57"/>
      <c r="X415" s="147" t="str">
        <f>IF(ISBLANK(D415),"",IF('order-admin-units'!$I$1&lt;&gt;"y", "", IF((K415="")*(ISBLANK(D415)=FALSE), 'order-admin-units'!$B$1+1, VLOOKUP(K415, ordercountry, 2))))</f>
        <v/>
      </c>
      <c r="Y415" s="147" t="str">
        <f>IF(ISBLANK(D415),"",IF('order-admin-units'!$I$1&lt;&gt;"y", "", IF(L415="", 'order-admin-units'!$B$2+1, VLOOKUP(K415&amp;"@"&amp;L415, orderadmin, 2))))</f>
        <v/>
      </c>
      <c r="Z415" s="147" t="str">
        <f t="shared" si="53"/>
        <v/>
      </c>
      <c r="AA415" s="147" t="str">
        <f t="shared" si="54"/>
        <v/>
      </c>
      <c r="AB415" s="147" t="str">
        <f t="shared" si="55"/>
        <v/>
      </c>
      <c r="AC415" s="147" t="str">
        <f t="shared" si="49"/>
        <v/>
      </c>
      <c r="AD415" s="11" t="str">
        <f t="shared" si="50"/>
        <v/>
      </c>
      <c r="AE415" s="11" t="str">
        <f t="array" ref="AE415">IF(ISBLANK(D415),"",IF(OR($H$2="y",$H$2="m"),IF(AA415=AA414,IF(OR(AB415=$AB$4:$AB414)=FALSE,AE414&amp;C415,AE414),"("&amp;C415)&amp;IF(AA415=AA416,IF(OR(AB416=$AB$4:$AB415)=FALSE,", ",""),") "),""))</f>
        <v/>
      </c>
      <c r="AF415" s="11" t="str">
        <f t="shared" si="51"/>
        <v/>
      </c>
      <c r="AG415" s="11" t="str">
        <f t="array" ref="AG415">IF(ISBLANK(D415),"",IF(OR($H$2="y",$H$2="m"),IF(AA415=AA414,IF(OR(AC415=$AC$4:$AC414)=FALSE,AG414&amp;AF415,AG414),"("&amp;AF415)&amp;IF(AA415=AA416,IF(OR(AC416=$AC$4:$AC415)=FALSE,", ",""),") "),""))</f>
        <v/>
      </c>
      <c r="AH415" s="10" t="str">
        <f>IF((ISBLANK(D415)),"",IF(D415=D414,AH414,"")&amp;IF(B414&lt;&gt;B415,((IF(ISBLANK(E415),$D$3&amp;"Non-type material: "&amp;$D$3,$D$3&amp;INDEX('type-categories'!$A$2:$B$100,MATCH(E415,'type-categories'!$A$2:$A$100,0),2)&amp;$D$3))),"")&amp;(IF(K415&lt;&gt;K414,$C$2&amp;K415&amp;$K$3&amp;$C$2&amp;" ",(IF(B415&lt;&gt;B414,$C$2&amp;K415&amp;$K$3&amp;$C$2&amp;" ",""))))&amp;(IF(L415="","",((IF(L415&lt;&gt;L414,$D$2&amp;L415&amp;$L$3&amp;$D$2&amp;" ",IF(B415&lt;&gt;B414,$D$2&amp;L415&amp;$L$3&amp;$D$2&amp;" ",""))))))&amp;(IF(M415="","",((IF(M415&lt;&gt;M414,$E$2&amp;M415&amp;$E$2&amp;","&amp;" ",IF(B415&lt;&gt;B414,$E$2&amp;M415&amp;$E$2&amp;",",""))))))&amp;(IF(N415="","",IF(N415&lt;&gt;N414,N415&amp;", ",IF(B415&lt;&gt;B414,N415&amp;", ",""))))&amp;(IF(ISBLANK(O415),"",(IF(O415&lt;&gt;O414,O415&amp;", ",IF(B415&lt;&gt;B414,O415&amp;", ","")))))&amp;(IF(ISBLANK(P415),"",(IF(P415&lt;&gt;P414,P415&amp;", ",IF(B415&lt;&gt;B414,P415&amp;", ",IF(Z415&lt;&gt;Z414,P415&amp;", ",""))))))&amp;(IF(ISBLANK(Q415),"",(IF(Q415&lt;&gt;Q414,Q415&amp;", ",IF(B415&lt;&gt;B414,Q415&amp;", ",IF(Z415&lt;&gt;Z414,Q415&amp;", ",""))))))&amp;(IF(ISBLANK(R415),"",(IF(R415&lt;&gt;R414,R415&amp;"m, ",IF(B415&lt;&gt;B414,R415&amp;"m, ",IF(Z415&lt;&gt;Z414,R415&amp;"m, ",""))))))&amp;IF(ISBLANK(S415),"",(IF(B415&lt;&gt;B414,S415&amp;", ",IF(S415&lt;&gt;S414,IF((Z415=Z414),"same locality "&amp;S415&amp;", ",S415&amp;", "),""))))&amp;(IF(ISBLANK(T415),"",(IF(T415&lt;&gt;T414,IF(ISBLANK(F$2),T415&amp;", ",T415&amp;" "&amp;F$2&amp;", "),(IF(B415&lt;&gt;B414,IF(ISBLANK(F$2),T415&amp;", ",T415&amp;" "&amp;F$2&amp;", "),(IF(Z415&lt;&gt;Z414,IF(ISBLANK(F$2),T415&amp;", ",T415&amp;" "&amp;F$2&amp;", "),IF((U415&lt;&gt;U414)*($G$2="Y"),"same collector, ","")))))))))&amp;(IF(ISBLANK(U415),"",(IF(U415&lt;&gt;U414,U415&amp;", ",(IF(B415&lt;&gt;B414,U415&amp;", ",IF(Z415&lt;&gt;Z414,U415&amp;", ",(IF(T415&lt;&gt;T414,IF((T415&lt;&gt;T414)*($G$2="Y"),"same date, ", ""),IF((T415=T414)*(U415=U414)*(S415&lt;&gt;S414)*($G$2="Y"),"same collector and date, ", ""))))))))))&amp;(IF(ISBLANK(V415),"",V415&amp;", "))&amp;IF((AA415&lt;&gt;AA416)*($H$2="y"),AD415&amp;AE415,IF((AA415&lt;&gt;AA416)*($H$2="m"),AD415&amp;AG415,IF(($H$2&lt;&gt;"m")*($H$2&lt;&gt;"Y"),(IF(F415=0,"",F415&amp;" "&amp;$F$4&amp;" "))&amp;(IF(G415=0,"",G415&amp;" "&amp;$G$4&amp;" "))&amp;(IF(H415=0,"",H415&amp;" "&amp;H$4&amp;" "))&amp;(IF(I415=0,"",I415&amp;" "&amp;$I$4&amp;" "))&amp;(IF(J415=0,"",J415&amp;" "&amp;$J$4&amp;" "))&amp;IF((ISBLANK(C415)),"","("&amp;C415&amp;")"),"")))&amp;IF((B415=B416)*(K415=K416)*(L415=L416)*(M415=M416),IF(($H$2&lt;&gt;"m")*($H$2&lt;&gt;"Y"), ", ", IF((ISNUMBER(FIND(")",AE415))), ", ", "")),IF((B415=B416)*(K415=K416)*(L415=L416),"; ",". ")))</f>
        <v/>
      </c>
    </row>
    <row r="416" spans="1:34" s="1" customFormat="1" x14ac:dyDescent="0.25">
      <c r="A416" s="3" t="str">
        <f t="shared" si="52"/>
        <v/>
      </c>
      <c r="B416" s="53" t="str">
        <f t="shared" si="56"/>
        <v/>
      </c>
      <c r="C416" s="57"/>
      <c r="D416" s="57"/>
      <c r="E416" s="57"/>
      <c r="F416" s="57"/>
      <c r="G416" s="57"/>
      <c r="H416" s="57"/>
      <c r="I416" s="57"/>
      <c r="J416" s="57"/>
      <c r="K416" s="57"/>
      <c r="L416" s="57"/>
      <c r="M416" s="54"/>
      <c r="N416" s="57"/>
      <c r="O416" s="58"/>
      <c r="P416" s="58"/>
      <c r="Q416" s="58"/>
      <c r="R416" s="58"/>
      <c r="S416" s="54"/>
      <c r="T416" s="57"/>
      <c r="U416" s="57"/>
      <c r="V416" s="57"/>
      <c r="W416" s="57"/>
      <c r="X416" s="147" t="str">
        <f>IF(ISBLANK(D416),"",IF('order-admin-units'!$I$1&lt;&gt;"y", "", IF((K416="")*(ISBLANK(D416)=FALSE), 'order-admin-units'!$B$1+1, VLOOKUP(K416, ordercountry, 2))))</f>
        <v/>
      </c>
      <c r="Y416" s="147" t="str">
        <f>IF(ISBLANK(D416),"",IF('order-admin-units'!$I$1&lt;&gt;"y", "", IF(L416="", 'order-admin-units'!$B$2+1, VLOOKUP(K416&amp;"@"&amp;L416, orderadmin, 2))))</f>
        <v/>
      </c>
      <c r="Z416" s="147" t="str">
        <f t="shared" si="53"/>
        <v/>
      </c>
      <c r="AA416" s="147" t="str">
        <f t="shared" si="54"/>
        <v/>
      </c>
      <c r="AB416" s="147" t="str">
        <f t="shared" si="55"/>
        <v/>
      </c>
      <c r="AC416" s="147" t="str">
        <f t="shared" si="49"/>
        <v/>
      </c>
      <c r="AD416" s="11" t="str">
        <f t="shared" si="50"/>
        <v/>
      </c>
      <c r="AE416" s="11" t="str">
        <f t="array" ref="AE416">IF(ISBLANK(D416),"",IF(OR($H$2="y",$H$2="m"),IF(AA416=AA415,IF(OR(AB416=$AB$4:$AB415)=FALSE,AE415&amp;C416,AE415),"("&amp;C416)&amp;IF(AA416=AA417,IF(OR(AB417=$AB$4:$AB416)=FALSE,", ",""),") "),""))</f>
        <v/>
      </c>
      <c r="AF416" s="11" t="str">
        <f t="shared" si="51"/>
        <v/>
      </c>
      <c r="AG416" s="11" t="str">
        <f t="array" ref="AG416">IF(ISBLANK(D416),"",IF(OR($H$2="y",$H$2="m"),IF(AA416=AA415,IF(OR(AC416=$AC$4:$AC415)=FALSE,AG415&amp;AF416,AG415),"("&amp;AF416)&amp;IF(AA416=AA417,IF(OR(AC417=$AC$4:$AC416)=FALSE,", ",""),") "),""))</f>
        <v/>
      </c>
      <c r="AH416" s="10" t="str">
        <f>IF((ISBLANK(D416)),"",IF(D416=D415,AH415,"")&amp;IF(B415&lt;&gt;B416,((IF(ISBLANK(E416),$D$3&amp;"Non-type material: "&amp;$D$3,$D$3&amp;INDEX('type-categories'!$A$2:$B$100,MATCH(E416,'type-categories'!$A$2:$A$100,0),2)&amp;$D$3))),"")&amp;(IF(K416&lt;&gt;K415,$C$2&amp;K416&amp;$K$3&amp;$C$2&amp;" ",(IF(B416&lt;&gt;B415,$C$2&amp;K416&amp;$K$3&amp;$C$2&amp;" ",""))))&amp;(IF(L416="","",((IF(L416&lt;&gt;L415,$D$2&amp;L416&amp;$L$3&amp;$D$2&amp;" ",IF(B416&lt;&gt;B415,$D$2&amp;L416&amp;$L$3&amp;$D$2&amp;" ",""))))))&amp;(IF(M416="","",((IF(M416&lt;&gt;M415,$E$2&amp;M416&amp;$E$2&amp;","&amp;" ",IF(B416&lt;&gt;B415,$E$2&amp;M416&amp;$E$2&amp;",",""))))))&amp;(IF(N416="","",IF(N416&lt;&gt;N415,N416&amp;", ",IF(B416&lt;&gt;B415,N416&amp;", ",""))))&amp;(IF(ISBLANK(O416),"",(IF(O416&lt;&gt;O415,O416&amp;", ",IF(B416&lt;&gt;B415,O416&amp;", ","")))))&amp;(IF(ISBLANK(P416),"",(IF(P416&lt;&gt;P415,P416&amp;", ",IF(B416&lt;&gt;B415,P416&amp;", ",IF(Z416&lt;&gt;Z415,P416&amp;", ",""))))))&amp;(IF(ISBLANK(Q416),"",(IF(Q416&lt;&gt;Q415,Q416&amp;", ",IF(B416&lt;&gt;B415,Q416&amp;", ",IF(Z416&lt;&gt;Z415,Q416&amp;", ",""))))))&amp;(IF(ISBLANK(R416),"",(IF(R416&lt;&gt;R415,R416&amp;"m, ",IF(B416&lt;&gt;B415,R416&amp;"m, ",IF(Z416&lt;&gt;Z415,R416&amp;"m, ",""))))))&amp;IF(ISBLANK(S416),"",(IF(B416&lt;&gt;B415,S416&amp;", ",IF(S416&lt;&gt;S415,IF((Z416=Z415),"same locality "&amp;S416&amp;", ",S416&amp;", "),""))))&amp;(IF(ISBLANK(T416),"",(IF(T416&lt;&gt;T415,IF(ISBLANK(F$2),T416&amp;", ",T416&amp;" "&amp;F$2&amp;", "),(IF(B416&lt;&gt;B415,IF(ISBLANK(F$2),T416&amp;", ",T416&amp;" "&amp;F$2&amp;", "),(IF(Z416&lt;&gt;Z415,IF(ISBLANK(F$2),T416&amp;", ",T416&amp;" "&amp;F$2&amp;", "),IF((U416&lt;&gt;U415)*($G$2="Y"),"same collector, ","")))))))))&amp;(IF(ISBLANK(U416),"",(IF(U416&lt;&gt;U415,U416&amp;", ",(IF(B416&lt;&gt;B415,U416&amp;", ",IF(Z416&lt;&gt;Z415,U416&amp;", ",(IF(T416&lt;&gt;T415,IF((T416&lt;&gt;T415)*($G$2="Y"),"same date, ", ""),IF((T416=T415)*(U416=U415)*(S416&lt;&gt;S415)*($G$2="Y"),"same collector and date, ", ""))))))))))&amp;(IF(ISBLANK(V416),"",V416&amp;", "))&amp;IF((AA416&lt;&gt;AA417)*($H$2="y"),AD416&amp;AE416,IF((AA416&lt;&gt;AA417)*($H$2="m"),AD416&amp;AG416,IF(($H$2&lt;&gt;"m")*($H$2&lt;&gt;"Y"),(IF(F416=0,"",F416&amp;" "&amp;$F$4&amp;" "))&amp;(IF(G416=0,"",G416&amp;" "&amp;$G$4&amp;" "))&amp;(IF(H416=0,"",H416&amp;" "&amp;H$4&amp;" "))&amp;(IF(I416=0,"",I416&amp;" "&amp;$I$4&amp;" "))&amp;(IF(J416=0,"",J416&amp;" "&amp;$J$4&amp;" "))&amp;IF((ISBLANK(C416)),"","("&amp;C416&amp;")"),"")))&amp;IF((B416=B417)*(K416=K417)*(L416=L417)*(M416=M417),IF(($H$2&lt;&gt;"m")*($H$2&lt;&gt;"Y"), ", ", IF((ISNUMBER(FIND(")",AE416))), ", ", "")),IF((B416=B417)*(K416=K417)*(L416=L417),"; ",". ")))</f>
        <v/>
      </c>
    </row>
    <row r="417" spans="1:34" s="1" customFormat="1" x14ac:dyDescent="0.25">
      <c r="A417" s="3" t="str">
        <f t="shared" si="52"/>
        <v/>
      </c>
      <c r="B417" s="53" t="str">
        <f t="shared" si="56"/>
        <v/>
      </c>
      <c r="C417" s="57"/>
      <c r="D417" s="56"/>
      <c r="E417" s="56"/>
      <c r="F417" s="56"/>
      <c r="G417" s="56"/>
      <c r="H417" s="56"/>
      <c r="I417" s="56"/>
      <c r="J417" s="56"/>
      <c r="K417" s="54"/>
      <c r="L417" s="54"/>
      <c r="M417" s="54"/>
      <c r="N417" s="54"/>
      <c r="O417" s="54"/>
      <c r="P417" s="54"/>
      <c r="Q417" s="54"/>
      <c r="R417" s="54"/>
      <c r="S417" s="54"/>
      <c r="T417" s="54"/>
      <c r="U417" s="54"/>
      <c r="V417" s="54"/>
      <c r="W417" s="54"/>
      <c r="X417" s="147" t="str">
        <f>IF(ISBLANK(D417),"",IF('order-admin-units'!$I$1&lt;&gt;"y", "", IF((K417="")*(ISBLANK(D417)=FALSE), 'order-admin-units'!$B$1+1, VLOOKUP(K417, ordercountry, 2))))</f>
        <v/>
      </c>
      <c r="Y417" s="147" t="str">
        <f>IF(ISBLANK(D417),"",IF('order-admin-units'!$I$1&lt;&gt;"y", "", IF(L417="", 'order-admin-units'!$B$2+1, VLOOKUP(K417&amp;"@"&amp;L417, orderadmin, 2))))</f>
        <v/>
      </c>
      <c r="Z417" s="147" t="str">
        <f t="shared" si="53"/>
        <v/>
      </c>
      <c r="AA417" s="147" t="str">
        <f t="shared" si="54"/>
        <v/>
      </c>
      <c r="AB417" s="147" t="str">
        <f t="shared" si="55"/>
        <v/>
      </c>
      <c r="AC417" s="147" t="str">
        <f t="shared" si="49"/>
        <v/>
      </c>
      <c r="AD417" s="11" t="str">
        <f t="shared" si="50"/>
        <v/>
      </c>
      <c r="AE417" s="11" t="str">
        <f t="array" ref="AE417">IF(ISBLANK(D417),"",IF(OR($H$2="y",$H$2="m"),IF(AA417=AA416,IF(OR(AB417=$AB$4:$AB416)=FALSE,AE416&amp;C417,AE416),"("&amp;C417)&amp;IF(AA417=AA418,IF(OR(AB418=$AB$4:$AB417)=FALSE,", ",""),") "),""))</f>
        <v/>
      </c>
      <c r="AF417" s="11" t="str">
        <f t="shared" si="51"/>
        <v/>
      </c>
      <c r="AG417" s="11" t="str">
        <f t="array" ref="AG417">IF(ISBLANK(D417),"",IF(OR($H$2="y",$H$2="m"),IF(AA417=AA416,IF(OR(AC417=$AC$4:$AC416)=FALSE,AG416&amp;AF417,AG416),"("&amp;AF417)&amp;IF(AA417=AA418,IF(OR(AC418=$AC$4:$AC417)=FALSE,", ",""),") "),""))</f>
        <v/>
      </c>
      <c r="AH417" s="10" t="str">
        <f>IF((ISBLANK(D417)),"",IF(D417=D416,AH416,"")&amp;IF(B416&lt;&gt;B417,((IF(ISBLANK(E417),$D$3&amp;"Non-type material: "&amp;$D$3,$D$3&amp;INDEX('type-categories'!$A$2:$B$100,MATCH(E417,'type-categories'!$A$2:$A$100,0),2)&amp;$D$3))),"")&amp;(IF(K417&lt;&gt;K416,$C$2&amp;K417&amp;$K$3&amp;$C$2&amp;" ",(IF(B417&lt;&gt;B416,$C$2&amp;K417&amp;$K$3&amp;$C$2&amp;" ",""))))&amp;(IF(L417="","",((IF(L417&lt;&gt;L416,$D$2&amp;L417&amp;$L$3&amp;$D$2&amp;" ",IF(B417&lt;&gt;B416,$D$2&amp;L417&amp;$L$3&amp;$D$2&amp;" ",""))))))&amp;(IF(M417="","",((IF(M417&lt;&gt;M416,$E$2&amp;M417&amp;$E$2&amp;","&amp;" ",IF(B417&lt;&gt;B416,$E$2&amp;M417&amp;$E$2&amp;",",""))))))&amp;(IF(N417="","",IF(N417&lt;&gt;N416,N417&amp;", ",IF(B417&lt;&gt;B416,N417&amp;", ",""))))&amp;(IF(ISBLANK(O417),"",(IF(O417&lt;&gt;O416,O417&amp;", ",IF(B417&lt;&gt;B416,O417&amp;", ","")))))&amp;(IF(ISBLANK(P417),"",(IF(P417&lt;&gt;P416,P417&amp;", ",IF(B417&lt;&gt;B416,P417&amp;", ",IF(Z417&lt;&gt;Z416,P417&amp;", ",""))))))&amp;(IF(ISBLANK(Q417),"",(IF(Q417&lt;&gt;Q416,Q417&amp;", ",IF(B417&lt;&gt;B416,Q417&amp;", ",IF(Z417&lt;&gt;Z416,Q417&amp;", ",""))))))&amp;(IF(ISBLANK(R417),"",(IF(R417&lt;&gt;R416,R417&amp;"m, ",IF(B417&lt;&gt;B416,R417&amp;"m, ",IF(Z417&lt;&gt;Z416,R417&amp;"m, ",""))))))&amp;IF(ISBLANK(S417),"",(IF(B417&lt;&gt;B416,S417&amp;", ",IF(S417&lt;&gt;S416,IF((Z417=Z416),"same locality "&amp;S417&amp;", ",S417&amp;", "),""))))&amp;(IF(ISBLANK(T417),"",(IF(T417&lt;&gt;T416,IF(ISBLANK(F$2),T417&amp;", ",T417&amp;" "&amp;F$2&amp;", "),(IF(B417&lt;&gt;B416,IF(ISBLANK(F$2),T417&amp;", ",T417&amp;" "&amp;F$2&amp;", "),(IF(Z417&lt;&gt;Z416,IF(ISBLANK(F$2),T417&amp;", ",T417&amp;" "&amp;F$2&amp;", "),IF((U417&lt;&gt;U416)*($G$2="Y"),"same collector, ","")))))))))&amp;(IF(ISBLANK(U417),"",(IF(U417&lt;&gt;U416,U417&amp;", ",(IF(B417&lt;&gt;B416,U417&amp;", ",IF(Z417&lt;&gt;Z416,U417&amp;", ",(IF(T417&lt;&gt;T416,IF((T417&lt;&gt;T416)*($G$2="Y"),"same date, ", ""),IF((T417=T416)*(U417=U416)*(S417&lt;&gt;S416)*($G$2="Y"),"same collector and date, ", ""))))))))))&amp;(IF(ISBLANK(V417),"",V417&amp;", "))&amp;IF((AA417&lt;&gt;AA418)*($H$2="y"),AD417&amp;AE417,IF((AA417&lt;&gt;AA418)*($H$2="m"),AD417&amp;AG417,IF(($H$2&lt;&gt;"m")*($H$2&lt;&gt;"Y"),(IF(F417=0,"",F417&amp;" "&amp;$F$4&amp;" "))&amp;(IF(G417=0,"",G417&amp;" "&amp;$G$4&amp;" "))&amp;(IF(H417=0,"",H417&amp;" "&amp;H$4&amp;" "))&amp;(IF(I417=0,"",I417&amp;" "&amp;$I$4&amp;" "))&amp;(IF(J417=0,"",J417&amp;" "&amp;$J$4&amp;" "))&amp;IF((ISBLANK(C417)),"","("&amp;C417&amp;")"),"")))&amp;IF((B417=B418)*(K417=K418)*(L417=L418)*(M417=M418),IF(($H$2&lt;&gt;"m")*($H$2&lt;&gt;"Y"), ", ", IF((ISNUMBER(FIND(")",AE417))), ", ", "")),IF((B417=B418)*(K417=K418)*(L417=L418),"; ",". ")))</f>
        <v/>
      </c>
    </row>
    <row r="418" spans="1:34" s="1" customFormat="1" x14ac:dyDescent="0.25">
      <c r="A418" s="3" t="str">
        <f t="shared" si="52"/>
        <v/>
      </c>
      <c r="B418" s="53" t="str">
        <f t="shared" si="56"/>
        <v/>
      </c>
      <c r="C418" s="57"/>
      <c r="D418" s="57"/>
      <c r="E418" s="57"/>
      <c r="F418" s="57"/>
      <c r="G418" s="57"/>
      <c r="H418" s="57"/>
      <c r="I418" s="57"/>
      <c r="J418" s="57"/>
      <c r="K418" s="57"/>
      <c r="L418" s="57"/>
      <c r="M418" s="54"/>
      <c r="N418" s="57"/>
      <c r="O418" s="58"/>
      <c r="P418" s="58"/>
      <c r="Q418" s="58"/>
      <c r="R418" s="58"/>
      <c r="S418" s="54"/>
      <c r="T418" s="57"/>
      <c r="U418" s="57"/>
      <c r="V418" s="57"/>
      <c r="W418" s="57"/>
      <c r="X418" s="147" t="str">
        <f>IF(ISBLANK(D418),"",IF('order-admin-units'!$I$1&lt;&gt;"y", "", IF((K418="")*(ISBLANK(D418)=FALSE), 'order-admin-units'!$B$1+1, VLOOKUP(K418, ordercountry, 2))))</f>
        <v/>
      </c>
      <c r="Y418" s="147" t="str">
        <f>IF(ISBLANK(D418),"",IF('order-admin-units'!$I$1&lt;&gt;"y", "", IF(L418="", 'order-admin-units'!$B$2+1, VLOOKUP(K418&amp;"@"&amp;L418, orderadmin, 2))))</f>
        <v/>
      </c>
      <c r="Z418" s="147" t="str">
        <f t="shared" si="53"/>
        <v/>
      </c>
      <c r="AA418" s="147" t="str">
        <f t="shared" si="54"/>
        <v/>
      </c>
      <c r="AB418" s="147" t="str">
        <f t="shared" si="55"/>
        <v/>
      </c>
      <c r="AC418" s="147" t="str">
        <f t="shared" si="49"/>
        <v/>
      </c>
      <c r="AD418" s="11" t="str">
        <f t="shared" si="50"/>
        <v/>
      </c>
      <c r="AE418" s="11" t="str">
        <f t="array" ref="AE418">IF(ISBLANK(D418),"",IF(OR($H$2="y",$H$2="m"),IF(AA418=AA417,IF(OR(AB418=$AB$4:$AB417)=FALSE,AE417&amp;C418,AE417),"("&amp;C418)&amp;IF(AA418=AA419,IF(OR(AB419=$AB$4:$AB418)=FALSE,", ",""),") "),""))</f>
        <v/>
      </c>
      <c r="AF418" s="11" t="str">
        <f t="shared" si="51"/>
        <v/>
      </c>
      <c r="AG418" s="11" t="str">
        <f t="array" ref="AG418">IF(ISBLANK(D418),"",IF(OR($H$2="y",$H$2="m"),IF(AA418=AA417,IF(OR(AC418=$AC$4:$AC417)=FALSE,AG417&amp;AF418,AG417),"("&amp;AF418)&amp;IF(AA418=AA419,IF(OR(AC419=$AC$4:$AC418)=FALSE,", ",""),") "),""))</f>
        <v/>
      </c>
      <c r="AH418" s="10" t="str">
        <f>IF((ISBLANK(D418)),"",IF(D418=D417,AH417,"")&amp;IF(B417&lt;&gt;B418,((IF(ISBLANK(E418),$D$3&amp;"Non-type material: "&amp;$D$3,$D$3&amp;INDEX('type-categories'!$A$2:$B$100,MATCH(E418,'type-categories'!$A$2:$A$100,0),2)&amp;$D$3))),"")&amp;(IF(K418&lt;&gt;K417,$C$2&amp;K418&amp;$K$3&amp;$C$2&amp;" ",(IF(B418&lt;&gt;B417,$C$2&amp;K418&amp;$K$3&amp;$C$2&amp;" ",""))))&amp;(IF(L418="","",((IF(L418&lt;&gt;L417,$D$2&amp;L418&amp;$L$3&amp;$D$2&amp;" ",IF(B418&lt;&gt;B417,$D$2&amp;L418&amp;$L$3&amp;$D$2&amp;" ",""))))))&amp;(IF(M418="","",((IF(M418&lt;&gt;M417,$E$2&amp;M418&amp;$E$2&amp;","&amp;" ",IF(B418&lt;&gt;B417,$E$2&amp;M418&amp;$E$2&amp;",",""))))))&amp;(IF(N418="","",IF(N418&lt;&gt;N417,N418&amp;", ",IF(B418&lt;&gt;B417,N418&amp;", ",""))))&amp;(IF(ISBLANK(O418),"",(IF(O418&lt;&gt;O417,O418&amp;", ",IF(B418&lt;&gt;B417,O418&amp;", ","")))))&amp;(IF(ISBLANK(P418),"",(IF(P418&lt;&gt;P417,P418&amp;", ",IF(B418&lt;&gt;B417,P418&amp;", ",IF(Z418&lt;&gt;Z417,P418&amp;", ",""))))))&amp;(IF(ISBLANK(Q418),"",(IF(Q418&lt;&gt;Q417,Q418&amp;", ",IF(B418&lt;&gt;B417,Q418&amp;", ",IF(Z418&lt;&gt;Z417,Q418&amp;", ",""))))))&amp;(IF(ISBLANK(R418),"",(IF(R418&lt;&gt;R417,R418&amp;"m, ",IF(B418&lt;&gt;B417,R418&amp;"m, ",IF(Z418&lt;&gt;Z417,R418&amp;"m, ",""))))))&amp;IF(ISBLANK(S418),"",(IF(B418&lt;&gt;B417,S418&amp;", ",IF(S418&lt;&gt;S417,IF((Z418=Z417),"same locality "&amp;S418&amp;", ",S418&amp;", "),""))))&amp;(IF(ISBLANK(T418),"",(IF(T418&lt;&gt;T417,IF(ISBLANK(F$2),T418&amp;", ",T418&amp;" "&amp;F$2&amp;", "),(IF(B418&lt;&gt;B417,IF(ISBLANK(F$2),T418&amp;", ",T418&amp;" "&amp;F$2&amp;", "),(IF(Z418&lt;&gt;Z417,IF(ISBLANK(F$2),T418&amp;", ",T418&amp;" "&amp;F$2&amp;", "),IF((U418&lt;&gt;U417)*($G$2="Y"),"same collector, ","")))))))))&amp;(IF(ISBLANK(U418),"",(IF(U418&lt;&gt;U417,U418&amp;", ",(IF(B418&lt;&gt;B417,U418&amp;", ",IF(Z418&lt;&gt;Z417,U418&amp;", ",(IF(T418&lt;&gt;T417,IF((T418&lt;&gt;T417)*($G$2="Y"),"same date, ", ""),IF((T418=T417)*(U418=U417)*(S418&lt;&gt;S417)*($G$2="Y"),"same collector and date, ", ""))))))))))&amp;(IF(ISBLANK(V418),"",V418&amp;", "))&amp;IF((AA418&lt;&gt;AA419)*($H$2="y"),AD418&amp;AE418,IF((AA418&lt;&gt;AA419)*($H$2="m"),AD418&amp;AG418,IF(($H$2&lt;&gt;"m")*($H$2&lt;&gt;"Y"),(IF(F418=0,"",F418&amp;" "&amp;$F$4&amp;" "))&amp;(IF(G418=0,"",G418&amp;" "&amp;$G$4&amp;" "))&amp;(IF(H418=0,"",H418&amp;" "&amp;H$4&amp;" "))&amp;(IF(I418=0,"",I418&amp;" "&amp;$I$4&amp;" "))&amp;(IF(J418=0,"",J418&amp;" "&amp;$J$4&amp;" "))&amp;IF((ISBLANK(C418)),"","("&amp;C418&amp;")"),"")))&amp;IF((B418=B419)*(K418=K419)*(L418=L419)*(M418=M419),IF(($H$2&lt;&gt;"m")*($H$2&lt;&gt;"Y"), ", ", IF((ISNUMBER(FIND(")",AE418))), ", ", "")),IF((B418=B419)*(K418=K419)*(L418=L419),"; ",". ")))</f>
        <v/>
      </c>
    </row>
    <row r="419" spans="1:34" s="1" customFormat="1" x14ac:dyDescent="0.25">
      <c r="A419" s="3" t="str">
        <f t="shared" si="52"/>
        <v/>
      </c>
      <c r="B419" s="53" t="str">
        <f t="shared" si="56"/>
        <v/>
      </c>
      <c r="C419" s="57"/>
      <c r="D419" s="57"/>
      <c r="E419" s="57"/>
      <c r="F419" s="57"/>
      <c r="G419" s="57"/>
      <c r="H419" s="57"/>
      <c r="I419" s="57"/>
      <c r="J419" s="57"/>
      <c r="K419" s="57"/>
      <c r="L419" s="57"/>
      <c r="M419" s="54"/>
      <c r="N419" s="57"/>
      <c r="O419" s="58"/>
      <c r="P419" s="58"/>
      <c r="Q419" s="58"/>
      <c r="R419" s="58"/>
      <c r="S419" s="54"/>
      <c r="T419" s="57"/>
      <c r="U419" s="57"/>
      <c r="V419" s="57"/>
      <c r="W419" s="57"/>
      <c r="X419" s="147" t="str">
        <f>IF(ISBLANK(D419),"",IF('order-admin-units'!$I$1&lt;&gt;"y", "", IF((K419="")*(ISBLANK(D419)=FALSE), 'order-admin-units'!$B$1+1, VLOOKUP(K419, ordercountry, 2))))</f>
        <v/>
      </c>
      <c r="Y419" s="147" t="str">
        <f>IF(ISBLANK(D419),"",IF('order-admin-units'!$I$1&lt;&gt;"y", "", IF(L419="", 'order-admin-units'!$B$2+1, VLOOKUP(K419&amp;"@"&amp;L419, orderadmin, 2))))</f>
        <v/>
      </c>
      <c r="Z419" s="147" t="str">
        <f t="shared" si="53"/>
        <v/>
      </c>
      <c r="AA419" s="147" t="str">
        <f t="shared" si="54"/>
        <v/>
      </c>
      <c r="AB419" s="147" t="str">
        <f t="shared" si="55"/>
        <v/>
      </c>
      <c r="AC419" s="147" t="str">
        <f t="shared" si="49"/>
        <v/>
      </c>
      <c r="AD419" s="11" t="str">
        <f t="shared" si="50"/>
        <v/>
      </c>
      <c r="AE419" s="11" t="str">
        <f t="array" ref="AE419">IF(ISBLANK(D419),"",IF(OR($H$2="y",$H$2="m"),IF(AA419=AA418,IF(OR(AB419=$AB$4:$AB418)=FALSE,AE418&amp;C419,AE418),"("&amp;C419)&amp;IF(AA419=AA420,IF(OR(AB420=$AB$4:$AB419)=FALSE,", ",""),") "),""))</f>
        <v/>
      </c>
      <c r="AF419" s="11" t="str">
        <f t="shared" si="51"/>
        <v/>
      </c>
      <c r="AG419" s="11" t="str">
        <f t="array" ref="AG419">IF(ISBLANK(D419),"",IF(OR($H$2="y",$H$2="m"),IF(AA419=AA418,IF(OR(AC419=$AC$4:$AC418)=FALSE,AG418&amp;AF419,AG418),"("&amp;AF419)&amp;IF(AA419=AA420,IF(OR(AC420=$AC$4:$AC419)=FALSE,", ",""),") "),""))</f>
        <v/>
      </c>
      <c r="AH419" s="10" t="str">
        <f>IF((ISBLANK(D419)),"",IF(D419=D418,AH418,"")&amp;IF(B418&lt;&gt;B419,((IF(ISBLANK(E419),$D$3&amp;"Non-type material: "&amp;$D$3,$D$3&amp;INDEX('type-categories'!$A$2:$B$100,MATCH(E419,'type-categories'!$A$2:$A$100,0),2)&amp;$D$3))),"")&amp;(IF(K419&lt;&gt;K418,$C$2&amp;K419&amp;$K$3&amp;$C$2&amp;" ",(IF(B419&lt;&gt;B418,$C$2&amp;K419&amp;$K$3&amp;$C$2&amp;" ",""))))&amp;(IF(L419="","",((IF(L419&lt;&gt;L418,$D$2&amp;L419&amp;$L$3&amp;$D$2&amp;" ",IF(B419&lt;&gt;B418,$D$2&amp;L419&amp;$L$3&amp;$D$2&amp;" ",""))))))&amp;(IF(M419="","",((IF(M419&lt;&gt;M418,$E$2&amp;M419&amp;$E$2&amp;","&amp;" ",IF(B419&lt;&gt;B418,$E$2&amp;M419&amp;$E$2&amp;",",""))))))&amp;(IF(N419="","",IF(N419&lt;&gt;N418,N419&amp;", ",IF(B419&lt;&gt;B418,N419&amp;", ",""))))&amp;(IF(ISBLANK(O419),"",(IF(O419&lt;&gt;O418,O419&amp;", ",IF(B419&lt;&gt;B418,O419&amp;", ","")))))&amp;(IF(ISBLANK(P419),"",(IF(P419&lt;&gt;P418,P419&amp;", ",IF(B419&lt;&gt;B418,P419&amp;", ",IF(Z419&lt;&gt;Z418,P419&amp;", ",""))))))&amp;(IF(ISBLANK(Q419),"",(IF(Q419&lt;&gt;Q418,Q419&amp;", ",IF(B419&lt;&gt;B418,Q419&amp;", ",IF(Z419&lt;&gt;Z418,Q419&amp;", ",""))))))&amp;(IF(ISBLANK(R419),"",(IF(R419&lt;&gt;R418,R419&amp;"m, ",IF(B419&lt;&gt;B418,R419&amp;"m, ",IF(Z419&lt;&gt;Z418,R419&amp;"m, ",""))))))&amp;IF(ISBLANK(S419),"",(IF(B419&lt;&gt;B418,S419&amp;", ",IF(S419&lt;&gt;S418,IF((Z419=Z418),"same locality "&amp;S419&amp;", ",S419&amp;", "),""))))&amp;(IF(ISBLANK(T419),"",(IF(T419&lt;&gt;T418,IF(ISBLANK(F$2),T419&amp;", ",T419&amp;" "&amp;F$2&amp;", "),(IF(B419&lt;&gt;B418,IF(ISBLANK(F$2),T419&amp;", ",T419&amp;" "&amp;F$2&amp;", "),(IF(Z419&lt;&gt;Z418,IF(ISBLANK(F$2),T419&amp;", ",T419&amp;" "&amp;F$2&amp;", "),IF((U419&lt;&gt;U418)*($G$2="Y"),"same collector, ","")))))))))&amp;(IF(ISBLANK(U419),"",(IF(U419&lt;&gt;U418,U419&amp;", ",(IF(B419&lt;&gt;B418,U419&amp;", ",IF(Z419&lt;&gt;Z418,U419&amp;", ",(IF(T419&lt;&gt;T418,IF((T419&lt;&gt;T418)*($G$2="Y"),"same date, ", ""),IF((T419=T418)*(U419=U418)*(S419&lt;&gt;S418)*($G$2="Y"),"same collector and date, ", ""))))))))))&amp;(IF(ISBLANK(V419),"",V419&amp;", "))&amp;IF((AA419&lt;&gt;AA420)*($H$2="y"),AD419&amp;AE419,IF((AA419&lt;&gt;AA420)*($H$2="m"),AD419&amp;AG419,IF(($H$2&lt;&gt;"m")*($H$2&lt;&gt;"Y"),(IF(F419=0,"",F419&amp;" "&amp;$F$4&amp;" "))&amp;(IF(G419=0,"",G419&amp;" "&amp;$G$4&amp;" "))&amp;(IF(H419=0,"",H419&amp;" "&amp;H$4&amp;" "))&amp;(IF(I419=0,"",I419&amp;" "&amp;$I$4&amp;" "))&amp;(IF(J419=0,"",J419&amp;" "&amp;$J$4&amp;" "))&amp;IF((ISBLANK(C419)),"","("&amp;C419&amp;")"),"")))&amp;IF((B419=B420)*(K419=K420)*(L419=L420)*(M419=M420),IF(($H$2&lt;&gt;"m")*($H$2&lt;&gt;"Y"), ", ", IF((ISNUMBER(FIND(")",AE419))), ", ", "")),IF((B419=B420)*(K419=K420)*(L419=L420),"; ",". ")))</f>
        <v/>
      </c>
    </row>
    <row r="420" spans="1:34" s="1" customFormat="1" x14ac:dyDescent="0.25">
      <c r="A420" s="3" t="str">
        <f t="shared" si="52"/>
        <v/>
      </c>
      <c r="B420" s="53" t="str">
        <f t="shared" si="56"/>
        <v/>
      </c>
      <c r="C420" s="57"/>
      <c r="D420" s="57"/>
      <c r="E420" s="57"/>
      <c r="F420" s="57"/>
      <c r="G420" s="57"/>
      <c r="H420" s="57"/>
      <c r="I420" s="57"/>
      <c r="J420" s="57"/>
      <c r="K420" s="57"/>
      <c r="L420" s="57"/>
      <c r="M420" s="54"/>
      <c r="N420" s="57"/>
      <c r="O420" s="58"/>
      <c r="P420" s="58"/>
      <c r="Q420" s="58"/>
      <c r="R420" s="58"/>
      <c r="S420" s="54"/>
      <c r="T420" s="57"/>
      <c r="U420" s="57"/>
      <c r="V420" s="57"/>
      <c r="W420" s="57"/>
      <c r="X420" s="147" t="str">
        <f>IF(ISBLANK(D420),"",IF('order-admin-units'!$I$1&lt;&gt;"y", "", IF((K420="")*(ISBLANK(D420)=FALSE), 'order-admin-units'!$B$1+1, VLOOKUP(K420, ordercountry, 2))))</f>
        <v/>
      </c>
      <c r="Y420" s="147" t="str">
        <f>IF(ISBLANK(D420),"",IF('order-admin-units'!$I$1&lt;&gt;"y", "", IF(L420="", 'order-admin-units'!$B$2+1, VLOOKUP(K420&amp;"@"&amp;L420, orderadmin, 2))))</f>
        <v/>
      </c>
      <c r="Z420" s="147" t="str">
        <f t="shared" si="53"/>
        <v/>
      </c>
      <c r="AA420" s="147" t="str">
        <f t="shared" si="54"/>
        <v/>
      </c>
      <c r="AB420" s="147" t="str">
        <f t="shared" si="55"/>
        <v/>
      </c>
      <c r="AC420" s="147" t="str">
        <f t="shared" si="49"/>
        <v/>
      </c>
      <c r="AD420" s="11" t="str">
        <f t="shared" si="50"/>
        <v/>
      </c>
      <c r="AE420" s="11" t="str">
        <f t="array" ref="AE420">IF(ISBLANK(D420),"",IF(OR($H$2="y",$H$2="m"),IF(AA420=AA419,IF(OR(AB420=$AB$4:$AB419)=FALSE,AE419&amp;C420,AE419),"("&amp;C420)&amp;IF(AA420=AA421,IF(OR(AB421=$AB$4:$AB420)=FALSE,", ",""),") "),""))</f>
        <v/>
      </c>
      <c r="AF420" s="11" t="str">
        <f t="shared" si="51"/>
        <v/>
      </c>
      <c r="AG420" s="11" t="str">
        <f t="array" ref="AG420">IF(ISBLANK(D420),"",IF(OR($H$2="y",$H$2="m"),IF(AA420=AA419,IF(OR(AC420=$AC$4:$AC419)=FALSE,AG419&amp;AF420,AG419),"("&amp;AF420)&amp;IF(AA420=AA421,IF(OR(AC421=$AC$4:$AC420)=FALSE,", ",""),") "),""))</f>
        <v/>
      </c>
      <c r="AH420" s="10" t="str">
        <f>IF((ISBLANK(D420)),"",IF(D420=D419,AH419,"")&amp;IF(B419&lt;&gt;B420,((IF(ISBLANK(E420),$D$3&amp;"Non-type material: "&amp;$D$3,$D$3&amp;INDEX('type-categories'!$A$2:$B$100,MATCH(E420,'type-categories'!$A$2:$A$100,0),2)&amp;$D$3))),"")&amp;(IF(K420&lt;&gt;K419,$C$2&amp;K420&amp;$K$3&amp;$C$2&amp;" ",(IF(B420&lt;&gt;B419,$C$2&amp;K420&amp;$K$3&amp;$C$2&amp;" ",""))))&amp;(IF(L420="","",((IF(L420&lt;&gt;L419,$D$2&amp;L420&amp;$L$3&amp;$D$2&amp;" ",IF(B420&lt;&gt;B419,$D$2&amp;L420&amp;$L$3&amp;$D$2&amp;" ",""))))))&amp;(IF(M420="","",((IF(M420&lt;&gt;M419,$E$2&amp;M420&amp;$E$2&amp;","&amp;" ",IF(B420&lt;&gt;B419,$E$2&amp;M420&amp;$E$2&amp;",",""))))))&amp;(IF(N420="","",IF(N420&lt;&gt;N419,N420&amp;", ",IF(B420&lt;&gt;B419,N420&amp;", ",""))))&amp;(IF(ISBLANK(O420),"",(IF(O420&lt;&gt;O419,O420&amp;", ",IF(B420&lt;&gt;B419,O420&amp;", ","")))))&amp;(IF(ISBLANK(P420),"",(IF(P420&lt;&gt;P419,P420&amp;", ",IF(B420&lt;&gt;B419,P420&amp;", ",IF(Z420&lt;&gt;Z419,P420&amp;", ",""))))))&amp;(IF(ISBLANK(Q420),"",(IF(Q420&lt;&gt;Q419,Q420&amp;", ",IF(B420&lt;&gt;B419,Q420&amp;", ",IF(Z420&lt;&gt;Z419,Q420&amp;", ",""))))))&amp;(IF(ISBLANK(R420),"",(IF(R420&lt;&gt;R419,R420&amp;"m, ",IF(B420&lt;&gt;B419,R420&amp;"m, ",IF(Z420&lt;&gt;Z419,R420&amp;"m, ",""))))))&amp;IF(ISBLANK(S420),"",(IF(B420&lt;&gt;B419,S420&amp;", ",IF(S420&lt;&gt;S419,IF((Z420=Z419),"same locality "&amp;S420&amp;", ",S420&amp;", "),""))))&amp;(IF(ISBLANK(T420),"",(IF(T420&lt;&gt;T419,IF(ISBLANK(F$2),T420&amp;", ",T420&amp;" "&amp;F$2&amp;", "),(IF(B420&lt;&gt;B419,IF(ISBLANK(F$2),T420&amp;", ",T420&amp;" "&amp;F$2&amp;", "),(IF(Z420&lt;&gt;Z419,IF(ISBLANK(F$2),T420&amp;", ",T420&amp;" "&amp;F$2&amp;", "),IF((U420&lt;&gt;U419)*($G$2="Y"),"same collector, ","")))))))))&amp;(IF(ISBLANK(U420),"",(IF(U420&lt;&gt;U419,U420&amp;", ",(IF(B420&lt;&gt;B419,U420&amp;", ",IF(Z420&lt;&gt;Z419,U420&amp;", ",(IF(T420&lt;&gt;T419,IF((T420&lt;&gt;T419)*($G$2="Y"),"same date, ", ""),IF((T420=T419)*(U420=U419)*(S420&lt;&gt;S419)*($G$2="Y"),"same collector and date, ", ""))))))))))&amp;(IF(ISBLANK(V420),"",V420&amp;", "))&amp;IF((AA420&lt;&gt;AA421)*($H$2="y"),AD420&amp;AE420,IF((AA420&lt;&gt;AA421)*($H$2="m"),AD420&amp;AG420,IF(($H$2&lt;&gt;"m")*($H$2&lt;&gt;"Y"),(IF(F420=0,"",F420&amp;" "&amp;$F$4&amp;" "))&amp;(IF(G420=0,"",G420&amp;" "&amp;$G$4&amp;" "))&amp;(IF(H420=0,"",H420&amp;" "&amp;H$4&amp;" "))&amp;(IF(I420=0,"",I420&amp;" "&amp;$I$4&amp;" "))&amp;(IF(J420=0,"",J420&amp;" "&amp;$J$4&amp;" "))&amp;IF((ISBLANK(C420)),"","("&amp;C420&amp;")"),"")))&amp;IF((B420=B421)*(K420=K421)*(L420=L421)*(M420=M421),IF(($H$2&lt;&gt;"m")*($H$2&lt;&gt;"Y"), ", ", IF((ISNUMBER(FIND(")",AE420))), ", ", "")),IF((B420=B421)*(K420=K421)*(L420=L421),"; ",". ")))</f>
        <v/>
      </c>
    </row>
    <row r="421" spans="1:34" s="1" customFormat="1" x14ac:dyDescent="0.25">
      <c r="A421" s="3" t="str">
        <f t="shared" si="52"/>
        <v/>
      </c>
      <c r="B421" s="53" t="str">
        <f t="shared" si="56"/>
        <v/>
      </c>
      <c r="C421" s="57"/>
      <c r="D421" s="57"/>
      <c r="E421" s="57"/>
      <c r="F421" s="57"/>
      <c r="G421" s="57"/>
      <c r="H421" s="57"/>
      <c r="I421" s="57"/>
      <c r="J421" s="57"/>
      <c r="K421" s="57"/>
      <c r="L421" s="57"/>
      <c r="M421" s="54"/>
      <c r="N421" s="57"/>
      <c r="O421" s="58"/>
      <c r="P421" s="58"/>
      <c r="Q421" s="58"/>
      <c r="R421" s="58"/>
      <c r="S421" s="54"/>
      <c r="T421" s="57"/>
      <c r="U421" s="57"/>
      <c r="V421" s="57"/>
      <c r="W421" s="57"/>
      <c r="X421" s="147" t="str">
        <f>IF(ISBLANK(D421),"",IF('order-admin-units'!$I$1&lt;&gt;"y", "", IF((K421="")*(ISBLANK(D421)=FALSE), 'order-admin-units'!$B$1+1, VLOOKUP(K421, ordercountry, 2))))</f>
        <v/>
      </c>
      <c r="Y421" s="147" t="str">
        <f>IF(ISBLANK(D421),"",IF('order-admin-units'!$I$1&lt;&gt;"y", "", IF(L421="", 'order-admin-units'!$B$2+1, VLOOKUP(K421&amp;"@"&amp;L421, orderadmin, 2))))</f>
        <v/>
      </c>
      <c r="Z421" s="147" t="str">
        <f t="shared" si="53"/>
        <v/>
      </c>
      <c r="AA421" s="147" t="str">
        <f t="shared" si="54"/>
        <v/>
      </c>
      <c r="AB421" s="147" t="str">
        <f t="shared" si="55"/>
        <v/>
      </c>
      <c r="AC421" s="147" t="str">
        <f t="shared" si="49"/>
        <v/>
      </c>
      <c r="AD421" s="11" t="str">
        <f t="shared" si="50"/>
        <v/>
      </c>
      <c r="AE421" s="11" t="str">
        <f t="array" ref="AE421">IF(ISBLANK(D421),"",IF(OR($H$2="y",$H$2="m"),IF(AA421=AA420,IF(OR(AB421=$AB$4:$AB420)=FALSE,AE420&amp;C421,AE420),"("&amp;C421)&amp;IF(AA421=AA422,IF(OR(AB422=$AB$4:$AB421)=FALSE,", ",""),") "),""))</f>
        <v/>
      </c>
      <c r="AF421" s="11" t="str">
        <f t="shared" si="51"/>
        <v/>
      </c>
      <c r="AG421" s="11" t="str">
        <f t="array" ref="AG421">IF(ISBLANK(D421),"",IF(OR($H$2="y",$H$2="m"),IF(AA421=AA420,IF(OR(AC421=$AC$4:$AC420)=FALSE,AG420&amp;AF421,AG420),"("&amp;AF421)&amp;IF(AA421=AA422,IF(OR(AC422=$AC$4:$AC421)=FALSE,", ",""),") "),""))</f>
        <v/>
      </c>
      <c r="AH421" s="10" t="str">
        <f>IF((ISBLANK(D421)),"",IF(D421=D420,AH420,"")&amp;IF(B420&lt;&gt;B421,((IF(ISBLANK(E421),$D$3&amp;"Non-type material: "&amp;$D$3,$D$3&amp;INDEX('type-categories'!$A$2:$B$100,MATCH(E421,'type-categories'!$A$2:$A$100,0),2)&amp;$D$3))),"")&amp;(IF(K421&lt;&gt;K420,$C$2&amp;K421&amp;$K$3&amp;$C$2&amp;" ",(IF(B421&lt;&gt;B420,$C$2&amp;K421&amp;$K$3&amp;$C$2&amp;" ",""))))&amp;(IF(L421="","",((IF(L421&lt;&gt;L420,$D$2&amp;L421&amp;$L$3&amp;$D$2&amp;" ",IF(B421&lt;&gt;B420,$D$2&amp;L421&amp;$L$3&amp;$D$2&amp;" ",""))))))&amp;(IF(M421="","",((IF(M421&lt;&gt;M420,$E$2&amp;M421&amp;$E$2&amp;","&amp;" ",IF(B421&lt;&gt;B420,$E$2&amp;M421&amp;$E$2&amp;",",""))))))&amp;(IF(N421="","",IF(N421&lt;&gt;N420,N421&amp;", ",IF(B421&lt;&gt;B420,N421&amp;", ",""))))&amp;(IF(ISBLANK(O421),"",(IF(O421&lt;&gt;O420,O421&amp;", ",IF(B421&lt;&gt;B420,O421&amp;", ","")))))&amp;(IF(ISBLANK(P421),"",(IF(P421&lt;&gt;P420,P421&amp;", ",IF(B421&lt;&gt;B420,P421&amp;", ",IF(Z421&lt;&gt;Z420,P421&amp;", ",""))))))&amp;(IF(ISBLANK(Q421),"",(IF(Q421&lt;&gt;Q420,Q421&amp;", ",IF(B421&lt;&gt;B420,Q421&amp;", ",IF(Z421&lt;&gt;Z420,Q421&amp;", ",""))))))&amp;(IF(ISBLANK(R421),"",(IF(R421&lt;&gt;R420,R421&amp;"m, ",IF(B421&lt;&gt;B420,R421&amp;"m, ",IF(Z421&lt;&gt;Z420,R421&amp;"m, ",""))))))&amp;IF(ISBLANK(S421),"",(IF(B421&lt;&gt;B420,S421&amp;", ",IF(S421&lt;&gt;S420,IF((Z421=Z420),"same locality "&amp;S421&amp;", ",S421&amp;", "),""))))&amp;(IF(ISBLANK(T421),"",(IF(T421&lt;&gt;T420,IF(ISBLANK(F$2),T421&amp;", ",T421&amp;" "&amp;F$2&amp;", "),(IF(B421&lt;&gt;B420,IF(ISBLANK(F$2),T421&amp;", ",T421&amp;" "&amp;F$2&amp;", "),(IF(Z421&lt;&gt;Z420,IF(ISBLANK(F$2),T421&amp;", ",T421&amp;" "&amp;F$2&amp;", "),IF((U421&lt;&gt;U420)*($G$2="Y"),"same collector, ","")))))))))&amp;(IF(ISBLANK(U421),"",(IF(U421&lt;&gt;U420,U421&amp;", ",(IF(B421&lt;&gt;B420,U421&amp;", ",IF(Z421&lt;&gt;Z420,U421&amp;", ",(IF(T421&lt;&gt;T420,IF((T421&lt;&gt;T420)*($G$2="Y"),"same date, ", ""),IF((T421=T420)*(U421=U420)*(S421&lt;&gt;S420)*($G$2="Y"),"same collector and date, ", ""))))))))))&amp;(IF(ISBLANK(V421),"",V421&amp;", "))&amp;IF((AA421&lt;&gt;AA422)*($H$2="y"),AD421&amp;AE421,IF((AA421&lt;&gt;AA422)*($H$2="m"),AD421&amp;AG421,IF(($H$2&lt;&gt;"m")*($H$2&lt;&gt;"Y"),(IF(F421=0,"",F421&amp;" "&amp;$F$4&amp;" "))&amp;(IF(G421=0,"",G421&amp;" "&amp;$G$4&amp;" "))&amp;(IF(H421=0,"",H421&amp;" "&amp;H$4&amp;" "))&amp;(IF(I421=0,"",I421&amp;" "&amp;$I$4&amp;" "))&amp;(IF(J421=0,"",J421&amp;" "&amp;$J$4&amp;" "))&amp;IF((ISBLANK(C421)),"","("&amp;C421&amp;")"),"")))&amp;IF((B421=B422)*(K421=K422)*(L421=L422)*(M421=M422),IF(($H$2&lt;&gt;"m")*($H$2&lt;&gt;"Y"), ", ", IF((ISNUMBER(FIND(")",AE421))), ", ", "")),IF((B421=B422)*(K421=K422)*(L421=L422),"; ",". ")))</f>
        <v/>
      </c>
    </row>
    <row r="422" spans="1:34" s="1" customFormat="1" x14ac:dyDescent="0.25">
      <c r="A422" s="3" t="str">
        <f t="shared" si="52"/>
        <v/>
      </c>
      <c r="B422" s="53" t="str">
        <f t="shared" si="56"/>
        <v/>
      </c>
      <c r="C422" s="57"/>
      <c r="D422" s="57"/>
      <c r="E422" s="57"/>
      <c r="F422" s="57"/>
      <c r="G422" s="57"/>
      <c r="H422" s="57"/>
      <c r="I422" s="57"/>
      <c r="J422" s="57"/>
      <c r="K422" s="57"/>
      <c r="L422" s="57"/>
      <c r="M422" s="54"/>
      <c r="N422" s="57"/>
      <c r="O422" s="58"/>
      <c r="P422" s="58"/>
      <c r="Q422" s="58"/>
      <c r="R422" s="58"/>
      <c r="S422" s="54"/>
      <c r="T422" s="57"/>
      <c r="U422" s="57"/>
      <c r="V422" s="57"/>
      <c r="W422" s="57"/>
      <c r="X422" s="147" t="str">
        <f>IF(ISBLANK(D422),"",IF('order-admin-units'!$I$1&lt;&gt;"y", "", IF((K422="")*(ISBLANK(D422)=FALSE), 'order-admin-units'!$B$1+1, VLOOKUP(K422, ordercountry, 2))))</f>
        <v/>
      </c>
      <c r="Y422" s="147" t="str">
        <f>IF(ISBLANK(D422),"",IF('order-admin-units'!$I$1&lt;&gt;"y", "", IF(L422="", 'order-admin-units'!$B$2+1, VLOOKUP(K422&amp;"@"&amp;L422, orderadmin, 2))))</f>
        <v/>
      </c>
      <c r="Z422" s="147" t="str">
        <f t="shared" si="53"/>
        <v/>
      </c>
      <c r="AA422" s="147" t="str">
        <f t="shared" si="54"/>
        <v/>
      </c>
      <c r="AB422" s="147" t="str">
        <f t="shared" si="55"/>
        <v/>
      </c>
      <c r="AC422" s="147" t="str">
        <f t="shared" si="49"/>
        <v/>
      </c>
      <c r="AD422" s="11" t="str">
        <f t="shared" si="50"/>
        <v/>
      </c>
      <c r="AE422" s="11" t="str">
        <f t="array" ref="AE422">IF(ISBLANK(D422),"",IF(OR($H$2="y",$H$2="m"),IF(AA422=AA421,IF(OR(AB422=$AB$4:$AB421)=FALSE,AE421&amp;C422,AE421),"("&amp;C422)&amp;IF(AA422=AA423,IF(OR(AB423=$AB$4:$AB422)=FALSE,", ",""),") "),""))</f>
        <v/>
      </c>
      <c r="AF422" s="11" t="str">
        <f t="shared" si="51"/>
        <v/>
      </c>
      <c r="AG422" s="11" t="str">
        <f t="array" ref="AG422">IF(ISBLANK(D422),"",IF(OR($H$2="y",$H$2="m"),IF(AA422=AA421,IF(OR(AC422=$AC$4:$AC421)=FALSE,AG421&amp;AF422,AG421),"("&amp;AF422)&amp;IF(AA422=AA423,IF(OR(AC423=$AC$4:$AC422)=FALSE,", ",""),") "),""))</f>
        <v/>
      </c>
      <c r="AH422" s="10" t="str">
        <f>IF((ISBLANK(D422)),"",IF(D422=D421,AH421,"")&amp;IF(B421&lt;&gt;B422,((IF(ISBLANK(E422),$D$3&amp;"Non-type material: "&amp;$D$3,$D$3&amp;INDEX('type-categories'!$A$2:$B$100,MATCH(E422,'type-categories'!$A$2:$A$100,0),2)&amp;$D$3))),"")&amp;(IF(K422&lt;&gt;K421,$C$2&amp;K422&amp;$K$3&amp;$C$2&amp;" ",(IF(B422&lt;&gt;B421,$C$2&amp;K422&amp;$K$3&amp;$C$2&amp;" ",""))))&amp;(IF(L422="","",((IF(L422&lt;&gt;L421,$D$2&amp;L422&amp;$L$3&amp;$D$2&amp;" ",IF(B422&lt;&gt;B421,$D$2&amp;L422&amp;$L$3&amp;$D$2&amp;" ",""))))))&amp;(IF(M422="","",((IF(M422&lt;&gt;M421,$E$2&amp;M422&amp;$E$2&amp;","&amp;" ",IF(B422&lt;&gt;B421,$E$2&amp;M422&amp;$E$2&amp;",",""))))))&amp;(IF(N422="","",IF(N422&lt;&gt;N421,N422&amp;", ",IF(B422&lt;&gt;B421,N422&amp;", ",""))))&amp;(IF(ISBLANK(O422),"",(IF(O422&lt;&gt;O421,O422&amp;", ",IF(B422&lt;&gt;B421,O422&amp;", ","")))))&amp;(IF(ISBLANK(P422),"",(IF(P422&lt;&gt;P421,P422&amp;", ",IF(B422&lt;&gt;B421,P422&amp;", ",IF(Z422&lt;&gt;Z421,P422&amp;", ",""))))))&amp;(IF(ISBLANK(Q422),"",(IF(Q422&lt;&gt;Q421,Q422&amp;", ",IF(B422&lt;&gt;B421,Q422&amp;", ",IF(Z422&lt;&gt;Z421,Q422&amp;", ",""))))))&amp;(IF(ISBLANK(R422),"",(IF(R422&lt;&gt;R421,R422&amp;"m, ",IF(B422&lt;&gt;B421,R422&amp;"m, ",IF(Z422&lt;&gt;Z421,R422&amp;"m, ",""))))))&amp;IF(ISBLANK(S422),"",(IF(B422&lt;&gt;B421,S422&amp;", ",IF(S422&lt;&gt;S421,IF((Z422=Z421),"same locality "&amp;S422&amp;", ",S422&amp;", "),""))))&amp;(IF(ISBLANK(T422),"",(IF(T422&lt;&gt;T421,IF(ISBLANK(F$2),T422&amp;", ",T422&amp;" "&amp;F$2&amp;", "),(IF(B422&lt;&gt;B421,IF(ISBLANK(F$2),T422&amp;", ",T422&amp;" "&amp;F$2&amp;", "),(IF(Z422&lt;&gt;Z421,IF(ISBLANK(F$2),T422&amp;", ",T422&amp;" "&amp;F$2&amp;", "),IF((U422&lt;&gt;U421)*($G$2="Y"),"same collector, ","")))))))))&amp;(IF(ISBLANK(U422),"",(IF(U422&lt;&gt;U421,U422&amp;", ",(IF(B422&lt;&gt;B421,U422&amp;", ",IF(Z422&lt;&gt;Z421,U422&amp;", ",(IF(T422&lt;&gt;T421,IF((T422&lt;&gt;T421)*($G$2="Y"),"same date, ", ""),IF((T422=T421)*(U422=U421)*(S422&lt;&gt;S421)*($G$2="Y"),"same collector and date, ", ""))))))))))&amp;(IF(ISBLANK(V422),"",V422&amp;", "))&amp;IF((AA422&lt;&gt;AA423)*($H$2="y"),AD422&amp;AE422,IF((AA422&lt;&gt;AA423)*($H$2="m"),AD422&amp;AG422,IF(($H$2&lt;&gt;"m")*($H$2&lt;&gt;"Y"),(IF(F422=0,"",F422&amp;" "&amp;$F$4&amp;" "))&amp;(IF(G422=0,"",G422&amp;" "&amp;$G$4&amp;" "))&amp;(IF(H422=0,"",H422&amp;" "&amp;H$4&amp;" "))&amp;(IF(I422=0,"",I422&amp;" "&amp;$I$4&amp;" "))&amp;(IF(J422=0,"",J422&amp;" "&amp;$J$4&amp;" "))&amp;IF((ISBLANK(C422)),"","("&amp;C422&amp;")"),"")))&amp;IF((B422=B423)*(K422=K423)*(L422=L423)*(M422=M423),IF(($H$2&lt;&gt;"m")*($H$2&lt;&gt;"Y"), ", ", IF((ISNUMBER(FIND(")",AE422))), ", ", "")),IF((B422=B423)*(K422=K423)*(L422=L423),"; ",". ")))</f>
        <v/>
      </c>
    </row>
    <row r="423" spans="1:34" s="1" customFormat="1" x14ac:dyDescent="0.25">
      <c r="A423" s="3" t="str">
        <f t="shared" si="52"/>
        <v/>
      </c>
      <c r="B423" s="53" t="str">
        <f t="shared" si="56"/>
        <v/>
      </c>
      <c r="C423" s="57"/>
      <c r="D423" s="57"/>
      <c r="E423" s="57"/>
      <c r="F423" s="57"/>
      <c r="G423" s="57"/>
      <c r="H423" s="57"/>
      <c r="I423" s="57"/>
      <c r="J423" s="57"/>
      <c r="K423" s="57"/>
      <c r="L423" s="57"/>
      <c r="M423" s="54"/>
      <c r="N423" s="57"/>
      <c r="O423" s="58"/>
      <c r="P423" s="58"/>
      <c r="Q423" s="58"/>
      <c r="R423" s="58"/>
      <c r="S423" s="54"/>
      <c r="T423" s="57"/>
      <c r="U423" s="57"/>
      <c r="V423" s="57"/>
      <c r="W423" s="57"/>
      <c r="X423" s="147" t="str">
        <f>IF(ISBLANK(D423),"",IF('order-admin-units'!$I$1&lt;&gt;"y", "", IF((K423="")*(ISBLANK(D423)=FALSE), 'order-admin-units'!$B$1+1, VLOOKUP(K423, ordercountry, 2))))</f>
        <v/>
      </c>
      <c r="Y423" s="147" t="str">
        <f>IF(ISBLANK(D423),"",IF('order-admin-units'!$I$1&lt;&gt;"y", "", IF(L423="", 'order-admin-units'!$B$2+1, VLOOKUP(K423&amp;"@"&amp;L423, orderadmin, 2))))</f>
        <v/>
      </c>
      <c r="Z423" s="147" t="str">
        <f t="shared" si="53"/>
        <v/>
      </c>
      <c r="AA423" s="147" t="str">
        <f t="shared" si="54"/>
        <v/>
      </c>
      <c r="AB423" s="147" t="str">
        <f t="shared" si="55"/>
        <v/>
      </c>
      <c r="AC423" s="147" t="str">
        <f t="shared" si="49"/>
        <v/>
      </c>
      <c r="AD423" s="11" t="str">
        <f t="shared" si="50"/>
        <v/>
      </c>
      <c r="AE423" s="11" t="str">
        <f t="array" ref="AE423">IF(ISBLANK(D423),"",IF(OR($H$2="y",$H$2="m"),IF(AA423=AA422,IF(OR(AB423=$AB$4:$AB422)=FALSE,AE422&amp;C423,AE422),"("&amp;C423)&amp;IF(AA423=AA424,IF(OR(AB424=$AB$4:$AB423)=FALSE,", ",""),") "),""))</f>
        <v/>
      </c>
      <c r="AF423" s="11" t="str">
        <f t="shared" si="51"/>
        <v/>
      </c>
      <c r="AG423" s="11" t="str">
        <f t="array" ref="AG423">IF(ISBLANK(D423),"",IF(OR($H$2="y",$H$2="m"),IF(AA423=AA422,IF(OR(AC423=$AC$4:$AC422)=FALSE,AG422&amp;AF423,AG422),"("&amp;AF423)&amp;IF(AA423=AA424,IF(OR(AC424=$AC$4:$AC423)=FALSE,", ",""),") "),""))</f>
        <v/>
      </c>
      <c r="AH423" s="10" t="str">
        <f>IF((ISBLANK(D423)),"",IF(D423=D422,AH422,"")&amp;IF(B422&lt;&gt;B423,((IF(ISBLANK(E423),$D$3&amp;"Non-type material: "&amp;$D$3,$D$3&amp;INDEX('type-categories'!$A$2:$B$100,MATCH(E423,'type-categories'!$A$2:$A$100,0),2)&amp;$D$3))),"")&amp;(IF(K423&lt;&gt;K422,$C$2&amp;K423&amp;$K$3&amp;$C$2&amp;" ",(IF(B423&lt;&gt;B422,$C$2&amp;K423&amp;$K$3&amp;$C$2&amp;" ",""))))&amp;(IF(L423="","",((IF(L423&lt;&gt;L422,$D$2&amp;L423&amp;$L$3&amp;$D$2&amp;" ",IF(B423&lt;&gt;B422,$D$2&amp;L423&amp;$L$3&amp;$D$2&amp;" ",""))))))&amp;(IF(M423="","",((IF(M423&lt;&gt;M422,$E$2&amp;M423&amp;$E$2&amp;","&amp;" ",IF(B423&lt;&gt;B422,$E$2&amp;M423&amp;$E$2&amp;",",""))))))&amp;(IF(N423="","",IF(N423&lt;&gt;N422,N423&amp;", ",IF(B423&lt;&gt;B422,N423&amp;", ",""))))&amp;(IF(ISBLANK(O423),"",(IF(O423&lt;&gt;O422,O423&amp;", ",IF(B423&lt;&gt;B422,O423&amp;", ","")))))&amp;(IF(ISBLANK(P423),"",(IF(P423&lt;&gt;P422,P423&amp;", ",IF(B423&lt;&gt;B422,P423&amp;", ",IF(Z423&lt;&gt;Z422,P423&amp;", ",""))))))&amp;(IF(ISBLANK(Q423),"",(IF(Q423&lt;&gt;Q422,Q423&amp;", ",IF(B423&lt;&gt;B422,Q423&amp;", ",IF(Z423&lt;&gt;Z422,Q423&amp;", ",""))))))&amp;(IF(ISBLANK(R423),"",(IF(R423&lt;&gt;R422,R423&amp;"m, ",IF(B423&lt;&gt;B422,R423&amp;"m, ",IF(Z423&lt;&gt;Z422,R423&amp;"m, ",""))))))&amp;IF(ISBLANK(S423),"",(IF(B423&lt;&gt;B422,S423&amp;", ",IF(S423&lt;&gt;S422,IF((Z423=Z422),"same locality "&amp;S423&amp;", ",S423&amp;", "),""))))&amp;(IF(ISBLANK(T423),"",(IF(T423&lt;&gt;T422,IF(ISBLANK(F$2),T423&amp;", ",T423&amp;" "&amp;F$2&amp;", "),(IF(B423&lt;&gt;B422,IF(ISBLANK(F$2),T423&amp;", ",T423&amp;" "&amp;F$2&amp;", "),(IF(Z423&lt;&gt;Z422,IF(ISBLANK(F$2),T423&amp;", ",T423&amp;" "&amp;F$2&amp;", "),IF((U423&lt;&gt;U422)*($G$2="Y"),"same collector, ","")))))))))&amp;(IF(ISBLANK(U423),"",(IF(U423&lt;&gt;U422,U423&amp;", ",(IF(B423&lt;&gt;B422,U423&amp;", ",IF(Z423&lt;&gt;Z422,U423&amp;", ",(IF(T423&lt;&gt;T422,IF((T423&lt;&gt;T422)*($G$2="Y"),"same date, ", ""),IF((T423=T422)*(U423=U422)*(S423&lt;&gt;S422)*($G$2="Y"),"same collector and date, ", ""))))))))))&amp;(IF(ISBLANK(V423),"",V423&amp;", "))&amp;IF((AA423&lt;&gt;AA424)*($H$2="y"),AD423&amp;AE423,IF((AA423&lt;&gt;AA424)*($H$2="m"),AD423&amp;AG423,IF(($H$2&lt;&gt;"m")*($H$2&lt;&gt;"Y"),(IF(F423=0,"",F423&amp;" "&amp;$F$4&amp;" "))&amp;(IF(G423=0,"",G423&amp;" "&amp;$G$4&amp;" "))&amp;(IF(H423=0,"",H423&amp;" "&amp;H$4&amp;" "))&amp;(IF(I423=0,"",I423&amp;" "&amp;$I$4&amp;" "))&amp;(IF(J423=0,"",J423&amp;" "&amp;$J$4&amp;" "))&amp;IF((ISBLANK(C423)),"","("&amp;C423&amp;")"),"")))&amp;IF((B423=B424)*(K423=K424)*(L423=L424)*(M423=M424),IF(($H$2&lt;&gt;"m")*($H$2&lt;&gt;"Y"), ", ", IF((ISNUMBER(FIND(")",AE423))), ", ", "")),IF((B423=B424)*(K423=K424)*(L423=L424),"; ",". ")))</f>
        <v/>
      </c>
    </row>
    <row r="424" spans="1:34" s="1" customFormat="1" x14ac:dyDescent="0.25">
      <c r="A424" s="3" t="str">
        <f t="shared" si="52"/>
        <v/>
      </c>
      <c r="B424" s="53" t="str">
        <f t="shared" si="56"/>
        <v/>
      </c>
      <c r="C424" s="57"/>
      <c r="D424" s="57"/>
      <c r="E424" s="57"/>
      <c r="F424" s="57"/>
      <c r="G424" s="57"/>
      <c r="H424" s="57"/>
      <c r="I424" s="57"/>
      <c r="J424" s="57"/>
      <c r="K424" s="57"/>
      <c r="L424" s="57"/>
      <c r="M424" s="54"/>
      <c r="N424" s="57"/>
      <c r="O424" s="58"/>
      <c r="P424" s="58"/>
      <c r="Q424" s="58"/>
      <c r="R424" s="58"/>
      <c r="S424" s="54"/>
      <c r="T424" s="57"/>
      <c r="U424" s="57"/>
      <c r="V424" s="57"/>
      <c r="W424" s="57"/>
      <c r="X424" s="147" t="str">
        <f>IF(ISBLANK(D424),"",IF('order-admin-units'!$I$1&lt;&gt;"y", "", IF((K424="")*(ISBLANK(D424)=FALSE), 'order-admin-units'!$B$1+1, VLOOKUP(K424, ordercountry, 2))))</f>
        <v/>
      </c>
      <c r="Y424" s="147" t="str">
        <f>IF(ISBLANK(D424),"",IF('order-admin-units'!$I$1&lt;&gt;"y", "", IF(L424="", 'order-admin-units'!$B$2+1, VLOOKUP(K424&amp;"@"&amp;L424, orderadmin, 2))))</f>
        <v/>
      </c>
      <c r="Z424" s="147" t="str">
        <f t="shared" si="53"/>
        <v/>
      </c>
      <c r="AA424" s="147" t="str">
        <f t="shared" si="54"/>
        <v/>
      </c>
      <c r="AB424" s="147" t="str">
        <f t="shared" si="55"/>
        <v/>
      </c>
      <c r="AC424" s="147" t="str">
        <f t="shared" si="49"/>
        <v/>
      </c>
      <c r="AD424" s="11" t="str">
        <f t="shared" si="50"/>
        <v/>
      </c>
      <c r="AE424" s="11" t="str">
        <f t="array" ref="AE424">IF(ISBLANK(D424),"",IF(OR($H$2="y",$H$2="m"),IF(AA424=AA423,IF(OR(AB424=$AB$4:$AB423)=FALSE,AE423&amp;C424,AE423),"("&amp;C424)&amp;IF(AA424=AA425,IF(OR(AB425=$AB$4:$AB424)=FALSE,", ",""),") "),""))</f>
        <v/>
      </c>
      <c r="AF424" s="11" t="str">
        <f t="shared" si="51"/>
        <v/>
      </c>
      <c r="AG424" s="11" t="str">
        <f t="array" ref="AG424">IF(ISBLANK(D424),"",IF(OR($H$2="y",$H$2="m"),IF(AA424=AA423,IF(OR(AC424=$AC$4:$AC423)=FALSE,AG423&amp;AF424,AG423),"("&amp;AF424)&amp;IF(AA424=AA425,IF(OR(AC425=$AC$4:$AC424)=FALSE,", ",""),") "),""))</f>
        <v/>
      </c>
      <c r="AH424" s="10" t="str">
        <f>IF((ISBLANK(D424)),"",IF(D424=D423,AH423,"")&amp;IF(B423&lt;&gt;B424,((IF(ISBLANK(E424),$D$3&amp;"Non-type material: "&amp;$D$3,$D$3&amp;INDEX('type-categories'!$A$2:$B$100,MATCH(E424,'type-categories'!$A$2:$A$100,0),2)&amp;$D$3))),"")&amp;(IF(K424&lt;&gt;K423,$C$2&amp;K424&amp;$K$3&amp;$C$2&amp;" ",(IF(B424&lt;&gt;B423,$C$2&amp;K424&amp;$K$3&amp;$C$2&amp;" ",""))))&amp;(IF(L424="","",((IF(L424&lt;&gt;L423,$D$2&amp;L424&amp;$L$3&amp;$D$2&amp;" ",IF(B424&lt;&gt;B423,$D$2&amp;L424&amp;$L$3&amp;$D$2&amp;" ",""))))))&amp;(IF(M424="","",((IF(M424&lt;&gt;M423,$E$2&amp;M424&amp;$E$2&amp;","&amp;" ",IF(B424&lt;&gt;B423,$E$2&amp;M424&amp;$E$2&amp;",",""))))))&amp;(IF(N424="","",IF(N424&lt;&gt;N423,N424&amp;", ",IF(B424&lt;&gt;B423,N424&amp;", ",""))))&amp;(IF(ISBLANK(O424),"",(IF(O424&lt;&gt;O423,O424&amp;", ",IF(B424&lt;&gt;B423,O424&amp;", ","")))))&amp;(IF(ISBLANK(P424),"",(IF(P424&lt;&gt;P423,P424&amp;", ",IF(B424&lt;&gt;B423,P424&amp;", ",IF(Z424&lt;&gt;Z423,P424&amp;", ",""))))))&amp;(IF(ISBLANK(Q424),"",(IF(Q424&lt;&gt;Q423,Q424&amp;", ",IF(B424&lt;&gt;B423,Q424&amp;", ",IF(Z424&lt;&gt;Z423,Q424&amp;", ",""))))))&amp;(IF(ISBLANK(R424),"",(IF(R424&lt;&gt;R423,R424&amp;"m, ",IF(B424&lt;&gt;B423,R424&amp;"m, ",IF(Z424&lt;&gt;Z423,R424&amp;"m, ",""))))))&amp;IF(ISBLANK(S424),"",(IF(B424&lt;&gt;B423,S424&amp;", ",IF(S424&lt;&gt;S423,IF((Z424=Z423),"same locality "&amp;S424&amp;", ",S424&amp;", "),""))))&amp;(IF(ISBLANK(T424),"",(IF(T424&lt;&gt;T423,IF(ISBLANK(F$2),T424&amp;", ",T424&amp;" "&amp;F$2&amp;", "),(IF(B424&lt;&gt;B423,IF(ISBLANK(F$2),T424&amp;", ",T424&amp;" "&amp;F$2&amp;", "),(IF(Z424&lt;&gt;Z423,IF(ISBLANK(F$2),T424&amp;", ",T424&amp;" "&amp;F$2&amp;", "),IF((U424&lt;&gt;U423)*($G$2="Y"),"same collector, ","")))))))))&amp;(IF(ISBLANK(U424),"",(IF(U424&lt;&gt;U423,U424&amp;", ",(IF(B424&lt;&gt;B423,U424&amp;", ",IF(Z424&lt;&gt;Z423,U424&amp;", ",(IF(T424&lt;&gt;T423,IF((T424&lt;&gt;T423)*($G$2="Y"),"same date, ", ""),IF((T424=T423)*(U424=U423)*(S424&lt;&gt;S423)*($G$2="Y"),"same collector and date, ", ""))))))))))&amp;(IF(ISBLANK(V424),"",V424&amp;", "))&amp;IF((AA424&lt;&gt;AA425)*($H$2="y"),AD424&amp;AE424,IF((AA424&lt;&gt;AA425)*($H$2="m"),AD424&amp;AG424,IF(($H$2&lt;&gt;"m")*($H$2&lt;&gt;"Y"),(IF(F424=0,"",F424&amp;" "&amp;$F$4&amp;" "))&amp;(IF(G424=0,"",G424&amp;" "&amp;$G$4&amp;" "))&amp;(IF(H424=0,"",H424&amp;" "&amp;H$4&amp;" "))&amp;(IF(I424=0,"",I424&amp;" "&amp;$I$4&amp;" "))&amp;(IF(J424=0,"",J424&amp;" "&amp;$J$4&amp;" "))&amp;IF((ISBLANK(C424)),"","("&amp;C424&amp;")"),"")))&amp;IF((B424=B425)*(K424=K425)*(L424=L425)*(M424=M425),IF(($H$2&lt;&gt;"m")*($H$2&lt;&gt;"Y"), ", ", IF((ISNUMBER(FIND(")",AE424))), ", ", "")),IF((B424=B425)*(K424=K425)*(L424=L425),"; ",". ")))</f>
        <v/>
      </c>
    </row>
    <row r="425" spans="1:34" s="1" customFormat="1" x14ac:dyDescent="0.25">
      <c r="A425" s="3" t="str">
        <f t="shared" si="52"/>
        <v/>
      </c>
      <c r="B425" s="53" t="str">
        <f t="shared" si="56"/>
        <v/>
      </c>
      <c r="C425" s="57"/>
      <c r="D425" s="57"/>
      <c r="E425" s="57"/>
      <c r="F425" s="57"/>
      <c r="G425" s="57"/>
      <c r="H425" s="57"/>
      <c r="I425" s="57"/>
      <c r="J425" s="57"/>
      <c r="K425" s="57"/>
      <c r="L425" s="57"/>
      <c r="M425" s="54"/>
      <c r="N425" s="57"/>
      <c r="O425" s="58"/>
      <c r="P425" s="58"/>
      <c r="Q425" s="58"/>
      <c r="R425" s="58"/>
      <c r="S425" s="54"/>
      <c r="T425" s="57"/>
      <c r="U425" s="57"/>
      <c r="V425" s="57"/>
      <c r="W425" s="57"/>
      <c r="X425" s="147" t="str">
        <f>IF(ISBLANK(D425),"",IF('order-admin-units'!$I$1&lt;&gt;"y", "", IF((K425="")*(ISBLANK(D425)=FALSE), 'order-admin-units'!$B$1+1, VLOOKUP(K425, ordercountry, 2))))</f>
        <v/>
      </c>
      <c r="Y425" s="147" t="str">
        <f>IF(ISBLANK(D425),"",IF('order-admin-units'!$I$1&lt;&gt;"y", "", IF(L425="", 'order-admin-units'!$B$2+1, VLOOKUP(K425&amp;"@"&amp;L425, orderadmin, 2))))</f>
        <v/>
      </c>
      <c r="Z425" s="147" t="str">
        <f t="shared" si="53"/>
        <v/>
      </c>
      <c r="AA425" s="147" t="str">
        <f t="shared" si="54"/>
        <v/>
      </c>
      <c r="AB425" s="147" t="str">
        <f t="shared" si="55"/>
        <v/>
      </c>
      <c r="AC425" s="147" t="str">
        <f t="shared" si="49"/>
        <v/>
      </c>
      <c r="AD425" s="11" t="str">
        <f t="shared" si="50"/>
        <v/>
      </c>
      <c r="AE425" s="11" t="str">
        <f t="array" ref="AE425">IF(ISBLANK(D425),"",IF(OR($H$2="y",$H$2="m"),IF(AA425=AA424,IF(OR(AB425=$AB$4:$AB424)=FALSE,AE424&amp;C425,AE424),"("&amp;C425)&amp;IF(AA425=AA426,IF(OR(AB426=$AB$4:$AB425)=FALSE,", ",""),") "),""))</f>
        <v/>
      </c>
      <c r="AF425" s="11" t="str">
        <f t="shared" si="51"/>
        <v/>
      </c>
      <c r="AG425" s="11" t="str">
        <f t="array" ref="AG425">IF(ISBLANK(D425),"",IF(OR($H$2="y",$H$2="m"),IF(AA425=AA424,IF(OR(AC425=$AC$4:$AC424)=FALSE,AG424&amp;AF425,AG424),"("&amp;AF425)&amp;IF(AA425=AA426,IF(OR(AC426=$AC$4:$AC425)=FALSE,", ",""),") "),""))</f>
        <v/>
      </c>
      <c r="AH425" s="10" t="str">
        <f>IF((ISBLANK(D425)),"",IF(D425=D424,AH424,"")&amp;IF(B424&lt;&gt;B425,((IF(ISBLANK(E425),$D$3&amp;"Non-type material: "&amp;$D$3,$D$3&amp;INDEX('type-categories'!$A$2:$B$100,MATCH(E425,'type-categories'!$A$2:$A$100,0),2)&amp;$D$3))),"")&amp;(IF(K425&lt;&gt;K424,$C$2&amp;K425&amp;$K$3&amp;$C$2&amp;" ",(IF(B425&lt;&gt;B424,$C$2&amp;K425&amp;$K$3&amp;$C$2&amp;" ",""))))&amp;(IF(L425="","",((IF(L425&lt;&gt;L424,$D$2&amp;L425&amp;$L$3&amp;$D$2&amp;" ",IF(B425&lt;&gt;B424,$D$2&amp;L425&amp;$L$3&amp;$D$2&amp;" ",""))))))&amp;(IF(M425="","",((IF(M425&lt;&gt;M424,$E$2&amp;M425&amp;$E$2&amp;","&amp;" ",IF(B425&lt;&gt;B424,$E$2&amp;M425&amp;$E$2&amp;",",""))))))&amp;(IF(N425="","",IF(N425&lt;&gt;N424,N425&amp;", ",IF(B425&lt;&gt;B424,N425&amp;", ",""))))&amp;(IF(ISBLANK(O425),"",(IF(O425&lt;&gt;O424,O425&amp;", ",IF(B425&lt;&gt;B424,O425&amp;", ","")))))&amp;(IF(ISBLANK(P425),"",(IF(P425&lt;&gt;P424,P425&amp;", ",IF(B425&lt;&gt;B424,P425&amp;", ",IF(Z425&lt;&gt;Z424,P425&amp;", ",""))))))&amp;(IF(ISBLANK(Q425),"",(IF(Q425&lt;&gt;Q424,Q425&amp;", ",IF(B425&lt;&gt;B424,Q425&amp;", ",IF(Z425&lt;&gt;Z424,Q425&amp;", ",""))))))&amp;(IF(ISBLANK(R425),"",(IF(R425&lt;&gt;R424,R425&amp;"m, ",IF(B425&lt;&gt;B424,R425&amp;"m, ",IF(Z425&lt;&gt;Z424,R425&amp;"m, ",""))))))&amp;IF(ISBLANK(S425),"",(IF(B425&lt;&gt;B424,S425&amp;", ",IF(S425&lt;&gt;S424,IF((Z425=Z424),"same locality "&amp;S425&amp;", ",S425&amp;", "),""))))&amp;(IF(ISBLANK(T425),"",(IF(T425&lt;&gt;T424,IF(ISBLANK(F$2),T425&amp;", ",T425&amp;" "&amp;F$2&amp;", "),(IF(B425&lt;&gt;B424,IF(ISBLANK(F$2),T425&amp;", ",T425&amp;" "&amp;F$2&amp;", "),(IF(Z425&lt;&gt;Z424,IF(ISBLANK(F$2),T425&amp;", ",T425&amp;" "&amp;F$2&amp;", "),IF((U425&lt;&gt;U424)*($G$2="Y"),"same collector, ","")))))))))&amp;(IF(ISBLANK(U425),"",(IF(U425&lt;&gt;U424,U425&amp;", ",(IF(B425&lt;&gt;B424,U425&amp;", ",IF(Z425&lt;&gt;Z424,U425&amp;", ",(IF(T425&lt;&gt;T424,IF((T425&lt;&gt;T424)*($G$2="Y"),"same date, ", ""),IF((T425=T424)*(U425=U424)*(S425&lt;&gt;S424)*($G$2="Y"),"same collector and date, ", ""))))))))))&amp;(IF(ISBLANK(V425),"",V425&amp;", "))&amp;IF((AA425&lt;&gt;AA426)*($H$2="y"),AD425&amp;AE425,IF((AA425&lt;&gt;AA426)*($H$2="m"),AD425&amp;AG425,IF(($H$2&lt;&gt;"m")*($H$2&lt;&gt;"Y"),(IF(F425=0,"",F425&amp;" "&amp;$F$4&amp;" "))&amp;(IF(G425=0,"",G425&amp;" "&amp;$G$4&amp;" "))&amp;(IF(H425=0,"",H425&amp;" "&amp;H$4&amp;" "))&amp;(IF(I425=0,"",I425&amp;" "&amp;$I$4&amp;" "))&amp;(IF(J425=0,"",J425&amp;" "&amp;$J$4&amp;" "))&amp;IF((ISBLANK(C425)),"","("&amp;C425&amp;")"),"")))&amp;IF((B425=B426)*(K425=K426)*(L425=L426)*(M425=M426),IF(($H$2&lt;&gt;"m")*($H$2&lt;&gt;"Y"), ", ", IF((ISNUMBER(FIND(")",AE425))), ", ", "")),IF((B425=B426)*(K425=K426)*(L425=L426),"; ",". ")))</f>
        <v/>
      </c>
    </row>
    <row r="426" spans="1:34" s="1" customFormat="1" x14ac:dyDescent="0.25">
      <c r="A426" s="3" t="str">
        <f t="shared" si="52"/>
        <v/>
      </c>
      <c r="B426" s="53" t="str">
        <f t="shared" si="56"/>
        <v/>
      </c>
      <c r="C426" s="57"/>
      <c r="D426" s="57"/>
      <c r="E426" s="57"/>
      <c r="F426" s="57"/>
      <c r="G426" s="57"/>
      <c r="H426" s="57"/>
      <c r="I426" s="57"/>
      <c r="J426" s="57"/>
      <c r="K426" s="57"/>
      <c r="L426" s="57"/>
      <c r="M426" s="54"/>
      <c r="N426" s="57"/>
      <c r="O426" s="58"/>
      <c r="P426" s="58"/>
      <c r="Q426" s="58"/>
      <c r="R426" s="58"/>
      <c r="S426" s="54"/>
      <c r="T426" s="57"/>
      <c r="U426" s="57"/>
      <c r="V426" s="57"/>
      <c r="W426" s="57"/>
      <c r="X426" s="147" t="str">
        <f>IF(ISBLANK(D426),"",IF('order-admin-units'!$I$1&lt;&gt;"y", "", IF((K426="")*(ISBLANK(D426)=FALSE), 'order-admin-units'!$B$1+1, VLOOKUP(K426, ordercountry, 2))))</f>
        <v/>
      </c>
      <c r="Y426" s="147" t="str">
        <f>IF(ISBLANK(D426),"",IF('order-admin-units'!$I$1&lt;&gt;"y", "", IF(L426="", 'order-admin-units'!$B$2+1, VLOOKUP(K426&amp;"@"&amp;L426, orderadmin, 2))))</f>
        <v/>
      </c>
      <c r="Z426" s="147" t="str">
        <f t="shared" si="53"/>
        <v/>
      </c>
      <c r="AA426" s="147" t="str">
        <f t="shared" si="54"/>
        <v/>
      </c>
      <c r="AB426" s="147" t="str">
        <f t="shared" si="55"/>
        <v/>
      </c>
      <c r="AC426" s="147" t="str">
        <f t="shared" si="49"/>
        <v/>
      </c>
      <c r="AD426" s="11" t="str">
        <f t="shared" si="50"/>
        <v/>
      </c>
      <c r="AE426" s="11" t="str">
        <f t="array" ref="AE426">IF(ISBLANK(D426),"",IF(OR($H$2="y",$H$2="m"),IF(AA426=AA425,IF(OR(AB426=$AB$4:$AB425)=FALSE,AE425&amp;C426,AE425),"("&amp;C426)&amp;IF(AA426=AA427,IF(OR(AB427=$AB$4:$AB426)=FALSE,", ",""),") "),""))</f>
        <v/>
      </c>
      <c r="AF426" s="11" t="str">
        <f t="shared" si="51"/>
        <v/>
      </c>
      <c r="AG426" s="11" t="str">
        <f t="array" ref="AG426">IF(ISBLANK(D426),"",IF(OR($H$2="y",$H$2="m"),IF(AA426=AA425,IF(OR(AC426=$AC$4:$AC425)=FALSE,AG425&amp;AF426,AG425),"("&amp;AF426)&amp;IF(AA426=AA427,IF(OR(AC427=$AC$4:$AC426)=FALSE,", ",""),") "),""))</f>
        <v/>
      </c>
      <c r="AH426" s="10" t="str">
        <f>IF((ISBLANK(D426)),"",IF(D426=D425,AH425,"")&amp;IF(B425&lt;&gt;B426,((IF(ISBLANK(E426),$D$3&amp;"Non-type material: "&amp;$D$3,$D$3&amp;INDEX('type-categories'!$A$2:$B$100,MATCH(E426,'type-categories'!$A$2:$A$100,0),2)&amp;$D$3))),"")&amp;(IF(K426&lt;&gt;K425,$C$2&amp;K426&amp;$K$3&amp;$C$2&amp;" ",(IF(B426&lt;&gt;B425,$C$2&amp;K426&amp;$K$3&amp;$C$2&amp;" ",""))))&amp;(IF(L426="","",((IF(L426&lt;&gt;L425,$D$2&amp;L426&amp;$L$3&amp;$D$2&amp;" ",IF(B426&lt;&gt;B425,$D$2&amp;L426&amp;$L$3&amp;$D$2&amp;" ",""))))))&amp;(IF(M426="","",((IF(M426&lt;&gt;M425,$E$2&amp;M426&amp;$E$2&amp;","&amp;" ",IF(B426&lt;&gt;B425,$E$2&amp;M426&amp;$E$2&amp;",",""))))))&amp;(IF(N426="","",IF(N426&lt;&gt;N425,N426&amp;", ",IF(B426&lt;&gt;B425,N426&amp;", ",""))))&amp;(IF(ISBLANK(O426),"",(IF(O426&lt;&gt;O425,O426&amp;", ",IF(B426&lt;&gt;B425,O426&amp;", ","")))))&amp;(IF(ISBLANK(P426),"",(IF(P426&lt;&gt;P425,P426&amp;", ",IF(B426&lt;&gt;B425,P426&amp;", ",IF(Z426&lt;&gt;Z425,P426&amp;", ",""))))))&amp;(IF(ISBLANK(Q426),"",(IF(Q426&lt;&gt;Q425,Q426&amp;", ",IF(B426&lt;&gt;B425,Q426&amp;", ",IF(Z426&lt;&gt;Z425,Q426&amp;", ",""))))))&amp;(IF(ISBLANK(R426),"",(IF(R426&lt;&gt;R425,R426&amp;"m, ",IF(B426&lt;&gt;B425,R426&amp;"m, ",IF(Z426&lt;&gt;Z425,R426&amp;"m, ",""))))))&amp;IF(ISBLANK(S426),"",(IF(B426&lt;&gt;B425,S426&amp;", ",IF(S426&lt;&gt;S425,IF((Z426=Z425),"same locality "&amp;S426&amp;", ",S426&amp;", "),""))))&amp;(IF(ISBLANK(T426),"",(IF(T426&lt;&gt;T425,IF(ISBLANK(F$2),T426&amp;", ",T426&amp;" "&amp;F$2&amp;", "),(IF(B426&lt;&gt;B425,IF(ISBLANK(F$2),T426&amp;", ",T426&amp;" "&amp;F$2&amp;", "),(IF(Z426&lt;&gt;Z425,IF(ISBLANK(F$2),T426&amp;", ",T426&amp;" "&amp;F$2&amp;", "),IF((U426&lt;&gt;U425)*($G$2="Y"),"same collector, ","")))))))))&amp;(IF(ISBLANK(U426),"",(IF(U426&lt;&gt;U425,U426&amp;", ",(IF(B426&lt;&gt;B425,U426&amp;", ",IF(Z426&lt;&gt;Z425,U426&amp;", ",(IF(T426&lt;&gt;T425,IF((T426&lt;&gt;T425)*($G$2="Y"),"same date, ", ""),IF((T426=T425)*(U426=U425)*(S426&lt;&gt;S425)*($G$2="Y"),"same collector and date, ", ""))))))))))&amp;(IF(ISBLANK(V426),"",V426&amp;", "))&amp;IF((AA426&lt;&gt;AA427)*($H$2="y"),AD426&amp;AE426,IF((AA426&lt;&gt;AA427)*($H$2="m"),AD426&amp;AG426,IF(($H$2&lt;&gt;"m")*($H$2&lt;&gt;"Y"),(IF(F426=0,"",F426&amp;" "&amp;$F$4&amp;" "))&amp;(IF(G426=0,"",G426&amp;" "&amp;$G$4&amp;" "))&amp;(IF(H426=0,"",H426&amp;" "&amp;H$4&amp;" "))&amp;(IF(I426=0,"",I426&amp;" "&amp;$I$4&amp;" "))&amp;(IF(J426=0,"",J426&amp;" "&amp;$J$4&amp;" "))&amp;IF((ISBLANK(C426)),"","("&amp;C426&amp;")"),"")))&amp;IF((B426=B427)*(K426=K427)*(L426=L427)*(M426=M427),IF(($H$2&lt;&gt;"m")*($H$2&lt;&gt;"Y"), ", ", IF((ISNUMBER(FIND(")",AE426))), ", ", "")),IF((B426=B427)*(K426=K427)*(L426=L427),"; ",". ")))</f>
        <v/>
      </c>
    </row>
    <row r="427" spans="1:34" s="1" customFormat="1" x14ac:dyDescent="0.25">
      <c r="A427" s="3" t="str">
        <f t="shared" si="52"/>
        <v/>
      </c>
      <c r="B427" s="53" t="str">
        <f t="shared" si="56"/>
        <v/>
      </c>
      <c r="C427" s="57"/>
      <c r="D427" s="57"/>
      <c r="E427" s="57"/>
      <c r="F427" s="57"/>
      <c r="G427" s="57"/>
      <c r="H427" s="57"/>
      <c r="I427" s="57"/>
      <c r="J427" s="57"/>
      <c r="K427" s="57"/>
      <c r="L427" s="57"/>
      <c r="M427" s="54"/>
      <c r="N427" s="57"/>
      <c r="O427" s="58"/>
      <c r="P427" s="58"/>
      <c r="Q427" s="58"/>
      <c r="R427" s="58"/>
      <c r="S427" s="54"/>
      <c r="T427" s="57"/>
      <c r="U427" s="57"/>
      <c r="V427" s="57"/>
      <c r="W427" s="57"/>
      <c r="X427" s="147" t="str">
        <f>IF(ISBLANK(D427),"",IF('order-admin-units'!$I$1&lt;&gt;"y", "", IF((K427="")*(ISBLANK(D427)=FALSE), 'order-admin-units'!$B$1+1, VLOOKUP(K427, ordercountry, 2))))</f>
        <v/>
      </c>
      <c r="Y427" s="147" t="str">
        <f>IF(ISBLANK(D427),"",IF('order-admin-units'!$I$1&lt;&gt;"y", "", IF(L427="", 'order-admin-units'!$B$2+1, VLOOKUP(K427&amp;"@"&amp;L427, orderadmin, 2))))</f>
        <v/>
      </c>
      <c r="Z427" s="147" t="str">
        <f t="shared" si="53"/>
        <v/>
      </c>
      <c r="AA427" s="147" t="str">
        <f t="shared" si="54"/>
        <v/>
      </c>
      <c r="AB427" s="147" t="str">
        <f t="shared" si="55"/>
        <v/>
      </c>
      <c r="AC427" s="147" t="str">
        <f t="shared" si="49"/>
        <v/>
      </c>
      <c r="AD427" s="11" t="str">
        <f t="shared" si="50"/>
        <v/>
      </c>
      <c r="AE427" s="11" t="str">
        <f t="array" ref="AE427">IF(ISBLANK(D427),"",IF(OR($H$2="y",$H$2="m"),IF(AA427=AA426,IF(OR(AB427=$AB$4:$AB426)=FALSE,AE426&amp;C427,AE426),"("&amp;C427)&amp;IF(AA427=AA428,IF(OR(AB428=$AB$4:$AB427)=FALSE,", ",""),") "),""))</f>
        <v/>
      </c>
      <c r="AF427" s="11" t="str">
        <f t="shared" si="51"/>
        <v/>
      </c>
      <c r="AG427" s="11" t="str">
        <f t="array" ref="AG427">IF(ISBLANK(D427),"",IF(OR($H$2="y",$H$2="m"),IF(AA427=AA426,IF(OR(AC427=$AC$4:$AC426)=FALSE,AG426&amp;AF427,AG426),"("&amp;AF427)&amp;IF(AA427=AA428,IF(OR(AC428=$AC$4:$AC427)=FALSE,", ",""),") "),""))</f>
        <v/>
      </c>
      <c r="AH427" s="10" t="str">
        <f>IF((ISBLANK(D427)),"",IF(D427=D426,AH426,"")&amp;IF(B426&lt;&gt;B427,((IF(ISBLANK(E427),$D$3&amp;"Non-type material: "&amp;$D$3,$D$3&amp;INDEX('type-categories'!$A$2:$B$100,MATCH(E427,'type-categories'!$A$2:$A$100,0),2)&amp;$D$3))),"")&amp;(IF(K427&lt;&gt;K426,$C$2&amp;K427&amp;$K$3&amp;$C$2&amp;" ",(IF(B427&lt;&gt;B426,$C$2&amp;K427&amp;$K$3&amp;$C$2&amp;" ",""))))&amp;(IF(L427="","",((IF(L427&lt;&gt;L426,$D$2&amp;L427&amp;$L$3&amp;$D$2&amp;" ",IF(B427&lt;&gt;B426,$D$2&amp;L427&amp;$L$3&amp;$D$2&amp;" ",""))))))&amp;(IF(M427="","",((IF(M427&lt;&gt;M426,$E$2&amp;M427&amp;$E$2&amp;","&amp;" ",IF(B427&lt;&gt;B426,$E$2&amp;M427&amp;$E$2&amp;",",""))))))&amp;(IF(N427="","",IF(N427&lt;&gt;N426,N427&amp;", ",IF(B427&lt;&gt;B426,N427&amp;", ",""))))&amp;(IF(ISBLANK(O427),"",(IF(O427&lt;&gt;O426,O427&amp;", ",IF(B427&lt;&gt;B426,O427&amp;", ","")))))&amp;(IF(ISBLANK(P427),"",(IF(P427&lt;&gt;P426,P427&amp;", ",IF(B427&lt;&gt;B426,P427&amp;", ",IF(Z427&lt;&gt;Z426,P427&amp;", ",""))))))&amp;(IF(ISBLANK(Q427),"",(IF(Q427&lt;&gt;Q426,Q427&amp;", ",IF(B427&lt;&gt;B426,Q427&amp;", ",IF(Z427&lt;&gt;Z426,Q427&amp;", ",""))))))&amp;(IF(ISBLANK(R427),"",(IF(R427&lt;&gt;R426,R427&amp;"m, ",IF(B427&lt;&gt;B426,R427&amp;"m, ",IF(Z427&lt;&gt;Z426,R427&amp;"m, ",""))))))&amp;IF(ISBLANK(S427),"",(IF(B427&lt;&gt;B426,S427&amp;", ",IF(S427&lt;&gt;S426,IF((Z427=Z426),"same locality "&amp;S427&amp;", ",S427&amp;", "),""))))&amp;(IF(ISBLANK(T427),"",(IF(T427&lt;&gt;T426,IF(ISBLANK(F$2),T427&amp;", ",T427&amp;" "&amp;F$2&amp;", "),(IF(B427&lt;&gt;B426,IF(ISBLANK(F$2),T427&amp;", ",T427&amp;" "&amp;F$2&amp;", "),(IF(Z427&lt;&gt;Z426,IF(ISBLANK(F$2),T427&amp;", ",T427&amp;" "&amp;F$2&amp;", "),IF((U427&lt;&gt;U426)*($G$2="Y"),"same collector, ","")))))))))&amp;(IF(ISBLANK(U427),"",(IF(U427&lt;&gt;U426,U427&amp;", ",(IF(B427&lt;&gt;B426,U427&amp;", ",IF(Z427&lt;&gt;Z426,U427&amp;", ",(IF(T427&lt;&gt;T426,IF((T427&lt;&gt;T426)*($G$2="Y"),"same date, ", ""),IF((T427=T426)*(U427=U426)*(S427&lt;&gt;S426)*($G$2="Y"),"same collector and date, ", ""))))))))))&amp;(IF(ISBLANK(V427),"",V427&amp;", "))&amp;IF((AA427&lt;&gt;AA428)*($H$2="y"),AD427&amp;AE427,IF((AA427&lt;&gt;AA428)*($H$2="m"),AD427&amp;AG427,IF(($H$2&lt;&gt;"m")*($H$2&lt;&gt;"Y"),(IF(F427=0,"",F427&amp;" "&amp;$F$4&amp;" "))&amp;(IF(G427=0,"",G427&amp;" "&amp;$G$4&amp;" "))&amp;(IF(H427=0,"",H427&amp;" "&amp;H$4&amp;" "))&amp;(IF(I427=0,"",I427&amp;" "&amp;$I$4&amp;" "))&amp;(IF(J427=0,"",J427&amp;" "&amp;$J$4&amp;" "))&amp;IF((ISBLANK(C427)),"","("&amp;C427&amp;")"),"")))&amp;IF((B427=B428)*(K427=K428)*(L427=L428)*(M427=M428),IF(($H$2&lt;&gt;"m")*($H$2&lt;&gt;"Y"), ", ", IF((ISNUMBER(FIND(")",AE427))), ", ", "")),IF((B427=B428)*(K427=K428)*(L427=L428),"; ",". ")))</f>
        <v/>
      </c>
    </row>
    <row r="428" spans="1:34" s="1" customFormat="1" x14ac:dyDescent="0.25">
      <c r="A428" s="3" t="str">
        <f t="shared" si="52"/>
        <v/>
      </c>
      <c r="B428" s="53" t="str">
        <f t="shared" si="56"/>
        <v/>
      </c>
      <c r="C428" s="57"/>
      <c r="D428" s="57"/>
      <c r="E428" s="57"/>
      <c r="F428" s="57"/>
      <c r="G428" s="57"/>
      <c r="H428" s="57"/>
      <c r="I428" s="57"/>
      <c r="J428" s="57"/>
      <c r="K428" s="57"/>
      <c r="L428" s="57"/>
      <c r="M428" s="54"/>
      <c r="N428" s="57"/>
      <c r="O428" s="58"/>
      <c r="P428" s="58"/>
      <c r="Q428" s="58"/>
      <c r="R428" s="58"/>
      <c r="S428" s="54"/>
      <c r="T428" s="57"/>
      <c r="U428" s="57"/>
      <c r="V428" s="57"/>
      <c r="W428" s="57"/>
      <c r="X428" s="147" t="str">
        <f>IF(ISBLANK(D428),"",IF('order-admin-units'!$I$1&lt;&gt;"y", "", IF((K428="")*(ISBLANK(D428)=FALSE), 'order-admin-units'!$B$1+1, VLOOKUP(K428, ordercountry, 2))))</f>
        <v/>
      </c>
      <c r="Y428" s="147" t="str">
        <f>IF(ISBLANK(D428),"",IF('order-admin-units'!$I$1&lt;&gt;"y", "", IF(L428="", 'order-admin-units'!$B$2+1, VLOOKUP(K428&amp;"@"&amp;L428, orderadmin, 2))))</f>
        <v/>
      </c>
      <c r="Z428" s="147" t="str">
        <f t="shared" si="53"/>
        <v/>
      </c>
      <c r="AA428" s="147" t="str">
        <f t="shared" si="54"/>
        <v/>
      </c>
      <c r="AB428" s="147" t="str">
        <f t="shared" si="55"/>
        <v/>
      </c>
      <c r="AC428" s="147" t="str">
        <f t="shared" si="49"/>
        <v/>
      </c>
      <c r="AD428" s="11" t="str">
        <f t="shared" si="50"/>
        <v/>
      </c>
      <c r="AE428" s="11" t="str">
        <f t="array" ref="AE428">IF(ISBLANK(D428),"",IF(OR($H$2="y",$H$2="m"),IF(AA428=AA427,IF(OR(AB428=$AB$4:$AB427)=FALSE,AE427&amp;C428,AE427),"("&amp;C428)&amp;IF(AA428=AA429,IF(OR(AB429=$AB$4:$AB428)=FALSE,", ",""),") "),""))</f>
        <v/>
      </c>
      <c r="AF428" s="11" t="str">
        <f t="shared" si="51"/>
        <v/>
      </c>
      <c r="AG428" s="11" t="str">
        <f t="array" ref="AG428">IF(ISBLANK(D428),"",IF(OR($H$2="y",$H$2="m"),IF(AA428=AA427,IF(OR(AC428=$AC$4:$AC427)=FALSE,AG427&amp;AF428,AG427),"("&amp;AF428)&amp;IF(AA428=AA429,IF(OR(AC429=$AC$4:$AC428)=FALSE,", ",""),") "),""))</f>
        <v/>
      </c>
      <c r="AH428" s="10" t="str">
        <f>IF((ISBLANK(D428)),"",IF(D428=D427,AH427,"")&amp;IF(B427&lt;&gt;B428,((IF(ISBLANK(E428),$D$3&amp;"Non-type material: "&amp;$D$3,$D$3&amp;INDEX('type-categories'!$A$2:$B$100,MATCH(E428,'type-categories'!$A$2:$A$100,0),2)&amp;$D$3))),"")&amp;(IF(K428&lt;&gt;K427,$C$2&amp;K428&amp;$K$3&amp;$C$2&amp;" ",(IF(B428&lt;&gt;B427,$C$2&amp;K428&amp;$K$3&amp;$C$2&amp;" ",""))))&amp;(IF(L428="","",((IF(L428&lt;&gt;L427,$D$2&amp;L428&amp;$L$3&amp;$D$2&amp;" ",IF(B428&lt;&gt;B427,$D$2&amp;L428&amp;$L$3&amp;$D$2&amp;" ",""))))))&amp;(IF(M428="","",((IF(M428&lt;&gt;M427,$E$2&amp;M428&amp;$E$2&amp;","&amp;" ",IF(B428&lt;&gt;B427,$E$2&amp;M428&amp;$E$2&amp;",",""))))))&amp;(IF(N428="","",IF(N428&lt;&gt;N427,N428&amp;", ",IF(B428&lt;&gt;B427,N428&amp;", ",""))))&amp;(IF(ISBLANK(O428),"",(IF(O428&lt;&gt;O427,O428&amp;", ",IF(B428&lt;&gt;B427,O428&amp;", ","")))))&amp;(IF(ISBLANK(P428),"",(IF(P428&lt;&gt;P427,P428&amp;", ",IF(B428&lt;&gt;B427,P428&amp;", ",IF(Z428&lt;&gt;Z427,P428&amp;", ",""))))))&amp;(IF(ISBLANK(Q428),"",(IF(Q428&lt;&gt;Q427,Q428&amp;", ",IF(B428&lt;&gt;B427,Q428&amp;", ",IF(Z428&lt;&gt;Z427,Q428&amp;", ",""))))))&amp;(IF(ISBLANK(R428),"",(IF(R428&lt;&gt;R427,R428&amp;"m, ",IF(B428&lt;&gt;B427,R428&amp;"m, ",IF(Z428&lt;&gt;Z427,R428&amp;"m, ",""))))))&amp;IF(ISBLANK(S428),"",(IF(B428&lt;&gt;B427,S428&amp;", ",IF(S428&lt;&gt;S427,IF((Z428=Z427),"same locality "&amp;S428&amp;", ",S428&amp;", "),""))))&amp;(IF(ISBLANK(T428),"",(IF(T428&lt;&gt;T427,IF(ISBLANK(F$2),T428&amp;", ",T428&amp;" "&amp;F$2&amp;", "),(IF(B428&lt;&gt;B427,IF(ISBLANK(F$2),T428&amp;", ",T428&amp;" "&amp;F$2&amp;", "),(IF(Z428&lt;&gt;Z427,IF(ISBLANK(F$2),T428&amp;", ",T428&amp;" "&amp;F$2&amp;", "),IF((U428&lt;&gt;U427)*($G$2="Y"),"same collector, ","")))))))))&amp;(IF(ISBLANK(U428),"",(IF(U428&lt;&gt;U427,U428&amp;", ",(IF(B428&lt;&gt;B427,U428&amp;", ",IF(Z428&lt;&gt;Z427,U428&amp;", ",(IF(T428&lt;&gt;T427,IF((T428&lt;&gt;T427)*($G$2="Y"),"same date, ", ""),IF((T428=T427)*(U428=U427)*(S428&lt;&gt;S427)*($G$2="Y"),"same collector and date, ", ""))))))))))&amp;(IF(ISBLANK(V428),"",V428&amp;", "))&amp;IF((AA428&lt;&gt;AA429)*($H$2="y"),AD428&amp;AE428,IF((AA428&lt;&gt;AA429)*($H$2="m"),AD428&amp;AG428,IF(($H$2&lt;&gt;"m")*($H$2&lt;&gt;"Y"),(IF(F428=0,"",F428&amp;" "&amp;$F$4&amp;" "))&amp;(IF(G428=0,"",G428&amp;" "&amp;$G$4&amp;" "))&amp;(IF(H428=0,"",H428&amp;" "&amp;H$4&amp;" "))&amp;(IF(I428=0,"",I428&amp;" "&amp;$I$4&amp;" "))&amp;(IF(J428=0,"",J428&amp;" "&amp;$J$4&amp;" "))&amp;IF((ISBLANK(C428)),"","("&amp;C428&amp;")"),"")))&amp;IF((B428=B429)*(K428=K429)*(L428=L429)*(M428=M429),IF(($H$2&lt;&gt;"m")*($H$2&lt;&gt;"Y"), ", ", IF((ISNUMBER(FIND(")",AE428))), ", ", "")),IF((B428=B429)*(K428=K429)*(L428=L429),"; ",". ")))</f>
        <v/>
      </c>
    </row>
    <row r="429" spans="1:34" s="1" customFormat="1" x14ac:dyDescent="0.25">
      <c r="A429" s="3" t="str">
        <f t="shared" si="52"/>
        <v/>
      </c>
      <c r="B429" s="53" t="str">
        <f t="shared" si="56"/>
        <v/>
      </c>
      <c r="C429" s="57"/>
      <c r="D429" s="57"/>
      <c r="E429" s="57"/>
      <c r="F429" s="57"/>
      <c r="G429" s="57"/>
      <c r="H429" s="57"/>
      <c r="I429" s="57"/>
      <c r="J429" s="57"/>
      <c r="K429" s="57"/>
      <c r="L429" s="57"/>
      <c r="M429" s="54"/>
      <c r="N429" s="57"/>
      <c r="O429" s="58"/>
      <c r="P429" s="58"/>
      <c r="Q429" s="58"/>
      <c r="R429" s="58"/>
      <c r="S429" s="54"/>
      <c r="T429" s="57"/>
      <c r="U429" s="57"/>
      <c r="V429" s="57"/>
      <c r="W429" s="57"/>
      <c r="X429" s="147" t="str">
        <f>IF(ISBLANK(D429),"",IF('order-admin-units'!$I$1&lt;&gt;"y", "", IF((K429="")*(ISBLANK(D429)=FALSE), 'order-admin-units'!$B$1+1, VLOOKUP(K429, ordercountry, 2))))</f>
        <v/>
      </c>
      <c r="Y429" s="147" t="str">
        <f>IF(ISBLANK(D429),"",IF('order-admin-units'!$I$1&lt;&gt;"y", "", IF(L429="", 'order-admin-units'!$B$2+1, VLOOKUP(K429&amp;"@"&amp;L429, orderadmin, 2))))</f>
        <v/>
      </c>
      <c r="Z429" s="147" t="str">
        <f t="shared" si="53"/>
        <v/>
      </c>
      <c r="AA429" s="147" t="str">
        <f t="shared" si="54"/>
        <v/>
      </c>
      <c r="AB429" s="147" t="str">
        <f t="shared" si="55"/>
        <v/>
      </c>
      <c r="AC429" s="147" t="str">
        <f t="shared" si="49"/>
        <v/>
      </c>
      <c r="AD429" s="11" t="str">
        <f t="shared" si="50"/>
        <v/>
      </c>
      <c r="AE429" s="11" t="str">
        <f t="array" ref="AE429">IF(ISBLANK(D429),"",IF(OR($H$2="y",$H$2="m"),IF(AA429=AA428,IF(OR(AB429=$AB$4:$AB428)=FALSE,AE428&amp;C429,AE428),"("&amp;C429)&amp;IF(AA429=AA430,IF(OR(AB430=$AB$4:$AB429)=FALSE,", ",""),") "),""))</f>
        <v/>
      </c>
      <c r="AF429" s="11" t="str">
        <f t="shared" si="51"/>
        <v/>
      </c>
      <c r="AG429" s="11" t="str">
        <f t="array" ref="AG429">IF(ISBLANK(D429),"",IF(OR($H$2="y",$H$2="m"),IF(AA429=AA428,IF(OR(AC429=$AC$4:$AC428)=FALSE,AG428&amp;AF429,AG428),"("&amp;AF429)&amp;IF(AA429=AA430,IF(OR(AC430=$AC$4:$AC429)=FALSE,", ",""),") "),""))</f>
        <v/>
      </c>
      <c r="AH429" s="10" t="str">
        <f>IF((ISBLANK(D429)),"",IF(D429=D428,AH428,"")&amp;IF(B428&lt;&gt;B429,((IF(ISBLANK(E429),$D$3&amp;"Non-type material: "&amp;$D$3,$D$3&amp;INDEX('type-categories'!$A$2:$B$100,MATCH(E429,'type-categories'!$A$2:$A$100,0),2)&amp;$D$3))),"")&amp;(IF(K429&lt;&gt;K428,$C$2&amp;K429&amp;$K$3&amp;$C$2&amp;" ",(IF(B429&lt;&gt;B428,$C$2&amp;K429&amp;$K$3&amp;$C$2&amp;" ",""))))&amp;(IF(L429="","",((IF(L429&lt;&gt;L428,$D$2&amp;L429&amp;$L$3&amp;$D$2&amp;" ",IF(B429&lt;&gt;B428,$D$2&amp;L429&amp;$L$3&amp;$D$2&amp;" ",""))))))&amp;(IF(M429="","",((IF(M429&lt;&gt;M428,$E$2&amp;M429&amp;$E$2&amp;","&amp;" ",IF(B429&lt;&gt;B428,$E$2&amp;M429&amp;$E$2&amp;",",""))))))&amp;(IF(N429="","",IF(N429&lt;&gt;N428,N429&amp;", ",IF(B429&lt;&gt;B428,N429&amp;", ",""))))&amp;(IF(ISBLANK(O429),"",(IF(O429&lt;&gt;O428,O429&amp;", ",IF(B429&lt;&gt;B428,O429&amp;", ","")))))&amp;(IF(ISBLANK(P429),"",(IF(P429&lt;&gt;P428,P429&amp;", ",IF(B429&lt;&gt;B428,P429&amp;", ",IF(Z429&lt;&gt;Z428,P429&amp;", ",""))))))&amp;(IF(ISBLANK(Q429),"",(IF(Q429&lt;&gt;Q428,Q429&amp;", ",IF(B429&lt;&gt;B428,Q429&amp;", ",IF(Z429&lt;&gt;Z428,Q429&amp;", ",""))))))&amp;(IF(ISBLANK(R429),"",(IF(R429&lt;&gt;R428,R429&amp;"m, ",IF(B429&lt;&gt;B428,R429&amp;"m, ",IF(Z429&lt;&gt;Z428,R429&amp;"m, ",""))))))&amp;IF(ISBLANK(S429),"",(IF(B429&lt;&gt;B428,S429&amp;", ",IF(S429&lt;&gt;S428,IF((Z429=Z428),"same locality "&amp;S429&amp;", ",S429&amp;", "),""))))&amp;(IF(ISBLANK(T429),"",(IF(T429&lt;&gt;T428,IF(ISBLANK(F$2),T429&amp;", ",T429&amp;" "&amp;F$2&amp;", "),(IF(B429&lt;&gt;B428,IF(ISBLANK(F$2),T429&amp;", ",T429&amp;" "&amp;F$2&amp;", "),(IF(Z429&lt;&gt;Z428,IF(ISBLANK(F$2),T429&amp;", ",T429&amp;" "&amp;F$2&amp;", "),IF((U429&lt;&gt;U428)*($G$2="Y"),"same collector, ","")))))))))&amp;(IF(ISBLANK(U429),"",(IF(U429&lt;&gt;U428,U429&amp;", ",(IF(B429&lt;&gt;B428,U429&amp;", ",IF(Z429&lt;&gt;Z428,U429&amp;", ",(IF(T429&lt;&gt;T428,IF((T429&lt;&gt;T428)*($G$2="Y"),"same date, ", ""),IF((T429=T428)*(U429=U428)*(S429&lt;&gt;S428)*($G$2="Y"),"same collector and date, ", ""))))))))))&amp;(IF(ISBLANK(V429),"",V429&amp;", "))&amp;IF((AA429&lt;&gt;AA430)*($H$2="y"),AD429&amp;AE429,IF((AA429&lt;&gt;AA430)*($H$2="m"),AD429&amp;AG429,IF(($H$2&lt;&gt;"m")*($H$2&lt;&gt;"Y"),(IF(F429=0,"",F429&amp;" "&amp;$F$4&amp;" "))&amp;(IF(G429=0,"",G429&amp;" "&amp;$G$4&amp;" "))&amp;(IF(H429=0,"",H429&amp;" "&amp;H$4&amp;" "))&amp;(IF(I429=0,"",I429&amp;" "&amp;$I$4&amp;" "))&amp;(IF(J429=0,"",J429&amp;" "&amp;$J$4&amp;" "))&amp;IF((ISBLANK(C429)),"","("&amp;C429&amp;")"),"")))&amp;IF((B429=B430)*(K429=K430)*(L429=L430)*(M429=M430),IF(($H$2&lt;&gt;"m")*($H$2&lt;&gt;"Y"), ", ", IF((ISNUMBER(FIND(")",AE429))), ", ", "")),IF((B429=B430)*(K429=K430)*(L429=L430),"; ",". ")))</f>
        <v/>
      </c>
    </row>
    <row r="430" spans="1:34" s="1" customFormat="1" x14ac:dyDescent="0.25">
      <c r="A430" s="3" t="str">
        <f t="shared" si="52"/>
        <v/>
      </c>
      <c r="B430" s="53" t="str">
        <f t="shared" si="56"/>
        <v/>
      </c>
      <c r="C430" s="57"/>
      <c r="D430" s="57"/>
      <c r="E430" s="57"/>
      <c r="F430" s="57"/>
      <c r="G430" s="57"/>
      <c r="H430" s="57"/>
      <c r="I430" s="57"/>
      <c r="J430" s="57"/>
      <c r="K430" s="57"/>
      <c r="L430" s="57"/>
      <c r="M430" s="54"/>
      <c r="N430" s="57"/>
      <c r="O430" s="58"/>
      <c r="P430" s="58"/>
      <c r="Q430" s="58"/>
      <c r="R430" s="58"/>
      <c r="S430" s="54"/>
      <c r="T430" s="57"/>
      <c r="U430" s="57"/>
      <c r="V430" s="57"/>
      <c r="W430" s="57"/>
      <c r="X430" s="147" t="str">
        <f>IF(ISBLANK(D430),"",IF('order-admin-units'!$I$1&lt;&gt;"y", "", IF((K430="")*(ISBLANK(D430)=FALSE), 'order-admin-units'!$B$1+1, VLOOKUP(K430, ordercountry, 2))))</f>
        <v/>
      </c>
      <c r="Y430" s="147" t="str">
        <f>IF(ISBLANK(D430),"",IF('order-admin-units'!$I$1&lt;&gt;"y", "", IF(L430="", 'order-admin-units'!$B$2+1, VLOOKUP(K430&amp;"@"&amp;L430, orderadmin, 2))))</f>
        <v/>
      </c>
      <c r="Z430" s="147" t="str">
        <f t="shared" si="53"/>
        <v/>
      </c>
      <c r="AA430" s="147" t="str">
        <f t="shared" si="54"/>
        <v/>
      </c>
      <c r="AB430" s="147" t="str">
        <f t="shared" si="55"/>
        <v/>
      </c>
      <c r="AC430" s="147" t="str">
        <f t="shared" si="49"/>
        <v/>
      </c>
      <c r="AD430" s="11" t="str">
        <f t="shared" si="50"/>
        <v/>
      </c>
      <c r="AE430" s="11" t="str">
        <f t="array" ref="AE430">IF(ISBLANK(D430),"",IF(OR($H$2="y",$H$2="m"),IF(AA430=AA429,IF(OR(AB430=$AB$4:$AB429)=FALSE,AE429&amp;C430,AE429),"("&amp;C430)&amp;IF(AA430=AA431,IF(OR(AB431=$AB$4:$AB430)=FALSE,", ",""),") "),""))</f>
        <v/>
      </c>
      <c r="AF430" s="11" t="str">
        <f t="shared" si="51"/>
        <v/>
      </c>
      <c r="AG430" s="11" t="str">
        <f t="array" ref="AG430">IF(ISBLANK(D430),"",IF(OR($H$2="y",$H$2="m"),IF(AA430=AA429,IF(OR(AC430=$AC$4:$AC429)=FALSE,AG429&amp;AF430,AG429),"("&amp;AF430)&amp;IF(AA430=AA431,IF(OR(AC431=$AC$4:$AC430)=FALSE,", ",""),") "),""))</f>
        <v/>
      </c>
      <c r="AH430" s="10" t="str">
        <f>IF((ISBLANK(D430)),"",IF(D430=D429,AH429,"")&amp;IF(B429&lt;&gt;B430,((IF(ISBLANK(E430),$D$3&amp;"Non-type material: "&amp;$D$3,$D$3&amp;INDEX('type-categories'!$A$2:$B$100,MATCH(E430,'type-categories'!$A$2:$A$100,0),2)&amp;$D$3))),"")&amp;(IF(K430&lt;&gt;K429,$C$2&amp;K430&amp;$K$3&amp;$C$2&amp;" ",(IF(B430&lt;&gt;B429,$C$2&amp;K430&amp;$K$3&amp;$C$2&amp;" ",""))))&amp;(IF(L430="","",((IF(L430&lt;&gt;L429,$D$2&amp;L430&amp;$L$3&amp;$D$2&amp;" ",IF(B430&lt;&gt;B429,$D$2&amp;L430&amp;$L$3&amp;$D$2&amp;" ",""))))))&amp;(IF(M430="","",((IF(M430&lt;&gt;M429,$E$2&amp;M430&amp;$E$2&amp;","&amp;" ",IF(B430&lt;&gt;B429,$E$2&amp;M430&amp;$E$2&amp;",",""))))))&amp;(IF(N430="","",IF(N430&lt;&gt;N429,N430&amp;", ",IF(B430&lt;&gt;B429,N430&amp;", ",""))))&amp;(IF(ISBLANK(O430),"",(IF(O430&lt;&gt;O429,O430&amp;", ",IF(B430&lt;&gt;B429,O430&amp;", ","")))))&amp;(IF(ISBLANK(P430),"",(IF(P430&lt;&gt;P429,P430&amp;", ",IF(B430&lt;&gt;B429,P430&amp;", ",IF(Z430&lt;&gt;Z429,P430&amp;", ",""))))))&amp;(IF(ISBLANK(Q430),"",(IF(Q430&lt;&gt;Q429,Q430&amp;", ",IF(B430&lt;&gt;B429,Q430&amp;", ",IF(Z430&lt;&gt;Z429,Q430&amp;", ",""))))))&amp;(IF(ISBLANK(R430),"",(IF(R430&lt;&gt;R429,R430&amp;"m, ",IF(B430&lt;&gt;B429,R430&amp;"m, ",IF(Z430&lt;&gt;Z429,R430&amp;"m, ",""))))))&amp;IF(ISBLANK(S430),"",(IF(B430&lt;&gt;B429,S430&amp;", ",IF(S430&lt;&gt;S429,IF((Z430=Z429),"same locality "&amp;S430&amp;", ",S430&amp;", "),""))))&amp;(IF(ISBLANK(T430),"",(IF(T430&lt;&gt;T429,IF(ISBLANK(F$2),T430&amp;", ",T430&amp;" "&amp;F$2&amp;", "),(IF(B430&lt;&gt;B429,IF(ISBLANK(F$2),T430&amp;", ",T430&amp;" "&amp;F$2&amp;", "),(IF(Z430&lt;&gt;Z429,IF(ISBLANK(F$2),T430&amp;", ",T430&amp;" "&amp;F$2&amp;", "),IF((U430&lt;&gt;U429)*($G$2="Y"),"same collector, ","")))))))))&amp;(IF(ISBLANK(U430),"",(IF(U430&lt;&gt;U429,U430&amp;", ",(IF(B430&lt;&gt;B429,U430&amp;", ",IF(Z430&lt;&gt;Z429,U430&amp;", ",(IF(T430&lt;&gt;T429,IF((T430&lt;&gt;T429)*($G$2="Y"),"same date, ", ""),IF((T430=T429)*(U430=U429)*(S430&lt;&gt;S429)*($G$2="Y"),"same collector and date, ", ""))))))))))&amp;(IF(ISBLANK(V430),"",V430&amp;", "))&amp;IF((AA430&lt;&gt;AA431)*($H$2="y"),AD430&amp;AE430,IF((AA430&lt;&gt;AA431)*($H$2="m"),AD430&amp;AG430,IF(($H$2&lt;&gt;"m")*($H$2&lt;&gt;"Y"),(IF(F430=0,"",F430&amp;" "&amp;$F$4&amp;" "))&amp;(IF(G430=0,"",G430&amp;" "&amp;$G$4&amp;" "))&amp;(IF(H430=0,"",H430&amp;" "&amp;H$4&amp;" "))&amp;(IF(I430=0,"",I430&amp;" "&amp;$I$4&amp;" "))&amp;(IF(J430=0,"",J430&amp;" "&amp;$J$4&amp;" "))&amp;IF((ISBLANK(C430)),"","("&amp;C430&amp;")"),"")))&amp;IF((B430=B431)*(K430=K431)*(L430=L431)*(M430=M431),IF(($H$2&lt;&gt;"m")*($H$2&lt;&gt;"Y"), ", ", IF((ISNUMBER(FIND(")",AE430))), ", ", "")),IF((B430=B431)*(K430=K431)*(L430=L431),"; ",". ")))</f>
        <v/>
      </c>
    </row>
    <row r="431" spans="1:34" s="1" customFormat="1" x14ac:dyDescent="0.25">
      <c r="A431" s="3" t="str">
        <f t="shared" si="52"/>
        <v/>
      </c>
      <c r="B431" s="53" t="str">
        <f t="shared" si="56"/>
        <v/>
      </c>
      <c r="C431" s="57"/>
      <c r="D431" s="57"/>
      <c r="E431" s="57"/>
      <c r="F431" s="57"/>
      <c r="G431" s="57"/>
      <c r="H431" s="57"/>
      <c r="I431" s="57"/>
      <c r="J431" s="57"/>
      <c r="K431" s="57"/>
      <c r="L431" s="57"/>
      <c r="M431" s="54"/>
      <c r="N431" s="57"/>
      <c r="O431" s="58"/>
      <c r="P431" s="58"/>
      <c r="Q431" s="58"/>
      <c r="R431" s="58"/>
      <c r="S431" s="54"/>
      <c r="T431" s="57"/>
      <c r="U431" s="57"/>
      <c r="V431" s="57"/>
      <c r="W431" s="57"/>
      <c r="X431" s="147" t="str">
        <f>IF(ISBLANK(D431),"",IF('order-admin-units'!$I$1&lt;&gt;"y", "", IF((K431="")*(ISBLANK(D431)=FALSE), 'order-admin-units'!$B$1+1, VLOOKUP(K431, ordercountry, 2))))</f>
        <v/>
      </c>
      <c r="Y431" s="147" t="str">
        <f>IF(ISBLANK(D431),"",IF('order-admin-units'!$I$1&lt;&gt;"y", "", IF(L431="", 'order-admin-units'!$B$2+1, VLOOKUP(K431&amp;"@"&amp;L431, orderadmin, 2))))</f>
        <v/>
      </c>
      <c r="Z431" s="147" t="str">
        <f t="shared" si="53"/>
        <v/>
      </c>
      <c r="AA431" s="147" t="str">
        <f t="shared" si="54"/>
        <v/>
      </c>
      <c r="AB431" s="147" t="str">
        <f t="shared" si="55"/>
        <v/>
      </c>
      <c r="AC431" s="147" t="str">
        <f t="shared" si="49"/>
        <v/>
      </c>
      <c r="AD431" s="11" t="str">
        <f t="shared" si="50"/>
        <v/>
      </c>
      <c r="AE431" s="11" t="str">
        <f t="array" ref="AE431">IF(ISBLANK(D431),"",IF(OR($H$2="y",$H$2="m"),IF(AA431=AA430,IF(OR(AB431=$AB$4:$AB430)=FALSE,AE430&amp;C431,AE430),"("&amp;C431)&amp;IF(AA431=AA432,IF(OR(AB432=$AB$4:$AB431)=FALSE,", ",""),") "),""))</f>
        <v/>
      </c>
      <c r="AF431" s="11" t="str">
        <f t="shared" si="51"/>
        <v/>
      </c>
      <c r="AG431" s="11" t="str">
        <f t="array" ref="AG431">IF(ISBLANK(D431),"",IF(OR($H$2="y",$H$2="m"),IF(AA431=AA430,IF(OR(AC431=$AC$4:$AC430)=FALSE,AG430&amp;AF431,AG430),"("&amp;AF431)&amp;IF(AA431=AA432,IF(OR(AC432=$AC$4:$AC431)=FALSE,", ",""),") "),""))</f>
        <v/>
      </c>
      <c r="AH431" s="10" t="str">
        <f>IF((ISBLANK(D431)),"",IF(D431=D430,AH430,"")&amp;IF(B430&lt;&gt;B431,((IF(ISBLANK(E431),$D$3&amp;"Non-type material: "&amp;$D$3,$D$3&amp;INDEX('type-categories'!$A$2:$B$100,MATCH(E431,'type-categories'!$A$2:$A$100,0),2)&amp;$D$3))),"")&amp;(IF(K431&lt;&gt;K430,$C$2&amp;K431&amp;$K$3&amp;$C$2&amp;" ",(IF(B431&lt;&gt;B430,$C$2&amp;K431&amp;$K$3&amp;$C$2&amp;" ",""))))&amp;(IF(L431="","",((IF(L431&lt;&gt;L430,$D$2&amp;L431&amp;$L$3&amp;$D$2&amp;" ",IF(B431&lt;&gt;B430,$D$2&amp;L431&amp;$L$3&amp;$D$2&amp;" ",""))))))&amp;(IF(M431="","",((IF(M431&lt;&gt;M430,$E$2&amp;M431&amp;$E$2&amp;","&amp;" ",IF(B431&lt;&gt;B430,$E$2&amp;M431&amp;$E$2&amp;",",""))))))&amp;(IF(N431="","",IF(N431&lt;&gt;N430,N431&amp;", ",IF(B431&lt;&gt;B430,N431&amp;", ",""))))&amp;(IF(ISBLANK(O431),"",(IF(O431&lt;&gt;O430,O431&amp;", ",IF(B431&lt;&gt;B430,O431&amp;", ","")))))&amp;(IF(ISBLANK(P431),"",(IF(P431&lt;&gt;P430,P431&amp;", ",IF(B431&lt;&gt;B430,P431&amp;", ",IF(Z431&lt;&gt;Z430,P431&amp;", ",""))))))&amp;(IF(ISBLANK(Q431),"",(IF(Q431&lt;&gt;Q430,Q431&amp;", ",IF(B431&lt;&gt;B430,Q431&amp;", ",IF(Z431&lt;&gt;Z430,Q431&amp;", ",""))))))&amp;(IF(ISBLANK(R431),"",(IF(R431&lt;&gt;R430,R431&amp;"m, ",IF(B431&lt;&gt;B430,R431&amp;"m, ",IF(Z431&lt;&gt;Z430,R431&amp;"m, ",""))))))&amp;IF(ISBLANK(S431),"",(IF(B431&lt;&gt;B430,S431&amp;", ",IF(S431&lt;&gt;S430,IF((Z431=Z430),"same locality "&amp;S431&amp;", ",S431&amp;", "),""))))&amp;(IF(ISBLANK(T431),"",(IF(T431&lt;&gt;T430,IF(ISBLANK(F$2),T431&amp;", ",T431&amp;" "&amp;F$2&amp;", "),(IF(B431&lt;&gt;B430,IF(ISBLANK(F$2),T431&amp;", ",T431&amp;" "&amp;F$2&amp;", "),(IF(Z431&lt;&gt;Z430,IF(ISBLANK(F$2),T431&amp;", ",T431&amp;" "&amp;F$2&amp;", "),IF((U431&lt;&gt;U430)*($G$2="Y"),"same collector, ","")))))))))&amp;(IF(ISBLANK(U431),"",(IF(U431&lt;&gt;U430,U431&amp;", ",(IF(B431&lt;&gt;B430,U431&amp;", ",IF(Z431&lt;&gt;Z430,U431&amp;", ",(IF(T431&lt;&gt;T430,IF((T431&lt;&gt;T430)*($G$2="Y"),"same date, ", ""),IF((T431=T430)*(U431=U430)*(S431&lt;&gt;S430)*($G$2="Y"),"same collector and date, ", ""))))))))))&amp;(IF(ISBLANK(V431),"",V431&amp;", "))&amp;IF((AA431&lt;&gt;AA432)*($H$2="y"),AD431&amp;AE431,IF((AA431&lt;&gt;AA432)*($H$2="m"),AD431&amp;AG431,IF(($H$2&lt;&gt;"m")*($H$2&lt;&gt;"Y"),(IF(F431=0,"",F431&amp;" "&amp;$F$4&amp;" "))&amp;(IF(G431=0,"",G431&amp;" "&amp;$G$4&amp;" "))&amp;(IF(H431=0,"",H431&amp;" "&amp;H$4&amp;" "))&amp;(IF(I431=0,"",I431&amp;" "&amp;$I$4&amp;" "))&amp;(IF(J431=0,"",J431&amp;" "&amp;$J$4&amp;" "))&amp;IF((ISBLANK(C431)),"","("&amp;C431&amp;")"),"")))&amp;IF((B431=B432)*(K431=K432)*(L431=L432)*(M431=M432),IF(($H$2&lt;&gt;"m")*($H$2&lt;&gt;"Y"), ", ", IF((ISNUMBER(FIND(")",AE431))), ", ", "")),IF((B431=B432)*(K431=K432)*(L431=L432),"; ",". ")))</f>
        <v/>
      </c>
    </row>
    <row r="432" spans="1:34" s="1" customFormat="1" x14ac:dyDescent="0.25">
      <c r="A432" s="3" t="str">
        <f t="shared" si="52"/>
        <v/>
      </c>
      <c r="B432" s="53" t="str">
        <f t="shared" si="56"/>
        <v/>
      </c>
      <c r="C432" s="57"/>
      <c r="D432" s="57"/>
      <c r="E432" s="57"/>
      <c r="F432" s="57"/>
      <c r="G432" s="57"/>
      <c r="H432" s="57"/>
      <c r="I432" s="57"/>
      <c r="J432" s="57"/>
      <c r="K432" s="57"/>
      <c r="L432" s="57"/>
      <c r="M432" s="54"/>
      <c r="N432" s="57"/>
      <c r="O432" s="58"/>
      <c r="P432" s="58"/>
      <c r="Q432" s="58"/>
      <c r="R432" s="58"/>
      <c r="S432" s="54"/>
      <c r="T432" s="57"/>
      <c r="U432" s="57"/>
      <c r="V432" s="57"/>
      <c r="W432" s="57"/>
      <c r="X432" s="147" t="str">
        <f>IF(ISBLANK(D432),"",IF('order-admin-units'!$I$1&lt;&gt;"y", "", IF((K432="")*(ISBLANK(D432)=FALSE), 'order-admin-units'!$B$1+1, VLOOKUP(K432, ordercountry, 2))))</f>
        <v/>
      </c>
      <c r="Y432" s="147" t="str">
        <f>IF(ISBLANK(D432),"",IF('order-admin-units'!$I$1&lt;&gt;"y", "", IF(L432="", 'order-admin-units'!$B$2+1, VLOOKUP(K432&amp;"@"&amp;L432, orderadmin, 2))))</f>
        <v/>
      </c>
      <c r="Z432" s="147" t="str">
        <f t="shared" si="53"/>
        <v/>
      </c>
      <c r="AA432" s="147" t="str">
        <f t="shared" si="54"/>
        <v/>
      </c>
      <c r="AB432" s="147" t="str">
        <f t="shared" si="55"/>
        <v/>
      </c>
      <c r="AC432" s="147" t="str">
        <f t="shared" si="49"/>
        <v/>
      </c>
      <c r="AD432" s="11" t="str">
        <f t="shared" si="50"/>
        <v/>
      </c>
      <c r="AE432" s="11" t="str">
        <f t="array" ref="AE432">IF(ISBLANK(D432),"",IF(OR($H$2="y",$H$2="m"),IF(AA432=AA431,IF(OR(AB432=$AB$4:$AB431)=FALSE,AE431&amp;C432,AE431),"("&amp;C432)&amp;IF(AA432=AA433,IF(OR(AB433=$AB$4:$AB432)=FALSE,", ",""),") "),""))</f>
        <v/>
      </c>
      <c r="AF432" s="11" t="str">
        <f t="shared" si="51"/>
        <v/>
      </c>
      <c r="AG432" s="11" t="str">
        <f t="array" ref="AG432">IF(ISBLANK(D432),"",IF(OR($H$2="y",$H$2="m"),IF(AA432=AA431,IF(OR(AC432=$AC$4:$AC431)=FALSE,AG431&amp;AF432,AG431),"("&amp;AF432)&amp;IF(AA432=AA433,IF(OR(AC433=$AC$4:$AC432)=FALSE,", ",""),") "),""))</f>
        <v/>
      </c>
      <c r="AH432" s="10" t="str">
        <f>IF((ISBLANK(D432)),"",IF(D432=D431,AH431,"")&amp;IF(B431&lt;&gt;B432,((IF(ISBLANK(E432),$D$3&amp;"Non-type material: "&amp;$D$3,$D$3&amp;INDEX('type-categories'!$A$2:$B$100,MATCH(E432,'type-categories'!$A$2:$A$100,0),2)&amp;$D$3))),"")&amp;(IF(K432&lt;&gt;K431,$C$2&amp;K432&amp;$K$3&amp;$C$2&amp;" ",(IF(B432&lt;&gt;B431,$C$2&amp;K432&amp;$K$3&amp;$C$2&amp;" ",""))))&amp;(IF(L432="","",((IF(L432&lt;&gt;L431,$D$2&amp;L432&amp;$L$3&amp;$D$2&amp;" ",IF(B432&lt;&gt;B431,$D$2&amp;L432&amp;$L$3&amp;$D$2&amp;" ",""))))))&amp;(IF(M432="","",((IF(M432&lt;&gt;M431,$E$2&amp;M432&amp;$E$2&amp;","&amp;" ",IF(B432&lt;&gt;B431,$E$2&amp;M432&amp;$E$2&amp;",",""))))))&amp;(IF(N432="","",IF(N432&lt;&gt;N431,N432&amp;", ",IF(B432&lt;&gt;B431,N432&amp;", ",""))))&amp;(IF(ISBLANK(O432),"",(IF(O432&lt;&gt;O431,O432&amp;", ",IF(B432&lt;&gt;B431,O432&amp;", ","")))))&amp;(IF(ISBLANK(P432),"",(IF(P432&lt;&gt;P431,P432&amp;", ",IF(B432&lt;&gt;B431,P432&amp;", ",IF(Z432&lt;&gt;Z431,P432&amp;", ",""))))))&amp;(IF(ISBLANK(Q432),"",(IF(Q432&lt;&gt;Q431,Q432&amp;", ",IF(B432&lt;&gt;B431,Q432&amp;", ",IF(Z432&lt;&gt;Z431,Q432&amp;", ",""))))))&amp;(IF(ISBLANK(R432),"",(IF(R432&lt;&gt;R431,R432&amp;"m, ",IF(B432&lt;&gt;B431,R432&amp;"m, ",IF(Z432&lt;&gt;Z431,R432&amp;"m, ",""))))))&amp;IF(ISBLANK(S432),"",(IF(B432&lt;&gt;B431,S432&amp;", ",IF(S432&lt;&gt;S431,IF((Z432=Z431),"same locality "&amp;S432&amp;", ",S432&amp;", "),""))))&amp;(IF(ISBLANK(T432),"",(IF(T432&lt;&gt;T431,IF(ISBLANK(F$2),T432&amp;", ",T432&amp;" "&amp;F$2&amp;", "),(IF(B432&lt;&gt;B431,IF(ISBLANK(F$2),T432&amp;", ",T432&amp;" "&amp;F$2&amp;", "),(IF(Z432&lt;&gt;Z431,IF(ISBLANK(F$2),T432&amp;", ",T432&amp;" "&amp;F$2&amp;", "),IF((U432&lt;&gt;U431)*($G$2="Y"),"same collector, ","")))))))))&amp;(IF(ISBLANK(U432),"",(IF(U432&lt;&gt;U431,U432&amp;", ",(IF(B432&lt;&gt;B431,U432&amp;", ",IF(Z432&lt;&gt;Z431,U432&amp;", ",(IF(T432&lt;&gt;T431,IF((T432&lt;&gt;T431)*($G$2="Y"),"same date, ", ""),IF((T432=T431)*(U432=U431)*(S432&lt;&gt;S431)*($G$2="Y"),"same collector and date, ", ""))))))))))&amp;(IF(ISBLANK(V432),"",V432&amp;", "))&amp;IF((AA432&lt;&gt;AA433)*($H$2="y"),AD432&amp;AE432,IF((AA432&lt;&gt;AA433)*($H$2="m"),AD432&amp;AG432,IF(($H$2&lt;&gt;"m")*($H$2&lt;&gt;"Y"),(IF(F432=0,"",F432&amp;" "&amp;$F$4&amp;" "))&amp;(IF(G432=0,"",G432&amp;" "&amp;$G$4&amp;" "))&amp;(IF(H432=0,"",H432&amp;" "&amp;H$4&amp;" "))&amp;(IF(I432=0,"",I432&amp;" "&amp;$I$4&amp;" "))&amp;(IF(J432=0,"",J432&amp;" "&amp;$J$4&amp;" "))&amp;IF((ISBLANK(C432)),"","("&amp;C432&amp;")"),"")))&amp;IF((B432=B433)*(K432=K433)*(L432=L433)*(M432=M433),IF(($H$2&lt;&gt;"m")*($H$2&lt;&gt;"Y"), ", ", IF((ISNUMBER(FIND(")",AE432))), ", ", "")),IF((B432=B433)*(K432=K433)*(L432=L433),"; ",". ")))</f>
        <v/>
      </c>
    </row>
    <row r="433" spans="1:34" s="1" customFormat="1" x14ac:dyDescent="0.25">
      <c r="A433" s="3" t="str">
        <f t="shared" si="52"/>
        <v/>
      </c>
      <c r="B433" s="53" t="str">
        <f t="shared" si="56"/>
        <v/>
      </c>
      <c r="C433" s="57"/>
      <c r="D433" s="57"/>
      <c r="E433" s="57"/>
      <c r="F433" s="57"/>
      <c r="G433" s="57"/>
      <c r="H433" s="57"/>
      <c r="I433" s="57"/>
      <c r="J433" s="57"/>
      <c r="K433" s="57"/>
      <c r="L433" s="57"/>
      <c r="M433" s="54"/>
      <c r="N433" s="57"/>
      <c r="O433" s="58"/>
      <c r="P433" s="58"/>
      <c r="Q433" s="58"/>
      <c r="R433" s="58"/>
      <c r="S433" s="54"/>
      <c r="T433" s="57"/>
      <c r="U433" s="57"/>
      <c r="V433" s="57"/>
      <c r="W433" s="57"/>
      <c r="X433" s="147" t="str">
        <f>IF(ISBLANK(D433),"",IF('order-admin-units'!$I$1&lt;&gt;"y", "", IF((K433="")*(ISBLANK(D433)=FALSE), 'order-admin-units'!$B$1+1, VLOOKUP(K433, ordercountry, 2))))</f>
        <v/>
      </c>
      <c r="Y433" s="147" t="str">
        <f>IF(ISBLANK(D433),"",IF('order-admin-units'!$I$1&lt;&gt;"y", "", IF(L433="", 'order-admin-units'!$B$2+1, VLOOKUP(K433&amp;"@"&amp;L433, orderadmin, 2))))</f>
        <v/>
      </c>
      <c r="Z433" s="147" t="str">
        <f t="shared" si="53"/>
        <v/>
      </c>
      <c r="AA433" s="147" t="str">
        <f t="shared" si="54"/>
        <v/>
      </c>
      <c r="AB433" s="147" t="str">
        <f t="shared" si="55"/>
        <v/>
      </c>
      <c r="AC433" s="147" t="str">
        <f t="shared" si="49"/>
        <v/>
      </c>
      <c r="AD433" s="11" t="str">
        <f t="shared" si="50"/>
        <v/>
      </c>
      <c r="AE433" s="11" t="str">
        <f t="array" ref="AE433">IF(ISBLANK(D433),"",IF(OR($H$2="y",$H$2="m"),IF(AA433=AA432,IF(OR(AB433=$AB$4:$AB432)=FALSE,AE432&amp;C433,AE432),"("&amp;C433)&amp;IF(AA433=AA434,IF(OR(AB434=$AB$4:$AB433)=FALSE,", ",""),") "),""))</f>
        <v/>
      </c>
      <c r="AF433" s="11" t="str">
        <f t="shared" si="51"/>
        <v/>
      </c>
      <c r="AG433" s="11" t="str">
        <f t="array" ref="AG433">IF(ISBLANK(D433),"",IF(OR($H$2="y",$H$2="m"),IF(AA433=AA432,IF(OR(AC433=$AC$4:$AC432)=FALSE,AG432&amp;AF433,AG432),"("&amp;AF433)&amp;IF(AA433=AA434,IF(OR(AC434=$AC$4:$AC433)=FALSE,", ",""),") "),""))</f>
        <v/>
      </c>
      <c r="AH433" s="10" t="str">
        <f>IF((ISBLANK(D433)),"",IF(D433=D432,AH432,"")&amp;IF(B432&lt;&gt;B433,((IF(ISBLANK(E433),$D$3&amp;"Non-type material: "&amp;$D$3,$D$3&amp;INDEX('type-categories'!$A$2:$B$100,MATCH(E433,'type-categories'!$A$2:$A$100,0),2)&amp;$D$3))),"")&amp;(IF(K433&lt;&gt;K432,$C$2&amp;K433&amp;$K$3&amp;$C$2&amp;" ",(IF(B433&lt;&gt;B432,$C$2&amp;K433&amp;$K$3&amp;$C$2&amp;" ",""))))&amp;(IF(L433="","",((IF(L433&lt;&gt;L432,$D$2&amp;L433&amp;$L$3&amp;$D$2&amp;" ",IF(B433&lt;&gt;B432,$D$2&amp;L433&amp;$L$3&amp;$D$2&amp;" ",""))))))&amp;(IF(M433="","",((IF(M433&lt;&gt;M432,$E$2&amp;M433&amp;$E$2&amp;","&amp;" ",IF(B433&lt;&gt;B432,$E$2&amp;M433&amp;$E$2&amp;",",""))))))&amp;(IF(N433="","",IF(N433&lt;&gt;N432,N433&amp;", ",IF(B433&lt;&gt;B432,N433&amp;", ",""))))&amp;(IF(ISBLANK(O433),"",(IF(O433&lt;&gt;O432,O433&amp;", ",IF(B433&lt;&gt;B432,O433&amp;", ","")))))&amp;(IF(ISBLANK(P433),"",(IF(P433&lt;&gt;P432,P433&amp;", ",IF(B433&lt;&gt;B432,P433&amp;", ",IF(Z433&lt;&gt;Z432,P433&amp;", ",""))))))&amp;(IF(ISBLANK(Q433),"",(IF(Q433&lt;&gt;Q432,Q433&amp;", ",IF(B433&lt;&gt;B432,Q433&amp;", ",IF(Z433&lt;&gt;Z432,Q433&amp;", ",""))))))&amp;(IF(ISBLANK(R433),"",(IF(R433&lt;&gt;R432,R433&amp;"m, ",IF(B433&lt;&gt;B432,R433&amp;"m, ",IF(Z433&lt;&gt;Z432,R433&amp;"m, ",""))))))&amp;IF(ISBLANK(S433),"",(IF(B433&lt;&gt;B432,S433&amp;", ",IF(S433&lt;&gt;S432,IF((Z433=Z432),"same locality "&amp;S433&amp;", ",S433&amp;", "),""))))&amp;(IF(ISBLANK(T433),"",(IF(T433&lt;&gt;T432,IF(ISBLANK(F$2),T433&amp;", ",T433&amp;" "&amp;F$2&amp;", "),(IF(B433&lt;&gt;B432,IF(ISBLANK(F$2),T433&amp;", ",T433&amp;" "&amp;F$2&amp;", "),(IF(Z433&lt;&gt;Z432,IF(ISBLANK(F$2),T433&amp;", ",T433&amp;" "&amp;F$2&amp;", "),IF((U433&lt;&gt;U432)*($G$2="Y"),"same collector, ","")))))))))&amp;(IF(ISBLANK(U433),"",(IF(U433&lt;&gt;U432,U433&amp;", ",(IF(B433&lt;&gt;B432,U433&amp;", ",IF(Z433&lt;&gt;Z432,U433&amp;", ",(IF(T433&lt;&gt;T432,IF((T433&lt;&gt;T432)*($G$2="Y"),"same date, ", ""),IF((T433=T432)*(U433=U432)*(S433&lt;&gt;S432)*($G$2="Y"),"same collector and date, ", ""))))))))))&amp;(IF(ISBLANK(V433),"",V433&amp;", "))&amp;IF((AA433&lt;&gt;AA434)*($H$2="y"),AD433&amp;AE433,IF((AA433&lt;&gt;AA434)*($H$2="m"),AD433&amp;AG433,IF(($H$2&lt;&gt;"m")*($H$2&lt;&gt;"Y"),(IF(F433=0,"",F433&amp;" "&amp;$F$4&amp;" "))&amp;(IF(G433=0,"",G433&amp;" "&amp;$G$4&amp;" "))&amp;(IF(H433=0,"",H433&amp;" "&amp;H$4&amp;" "))&amp;(IF(I433=0,"",I433&amp;" "&amp;$I$4&amp;" "))&amp;(IF(J433=0,"",J433&amp;" "&amp;$J$4&amp;" "))&amp;IF((ISBLANK(C433)),"","("&amp;C433&amp;")"),"")))&amp;IF((B433=B434)*(K433=K434)*(L433=L434)*(M433=M434),IF(($H$2&lt;&gt;"m")*($H$2&lt;&gt;"Y"), ", ", IF((ISNUMBER(FIND(")",AE433))), ", ", "")),IF((B433=B434)*(K433=K434)*(L433=L434),"; ",". ")))</f>
        <v/>
      </c>
    </row>
    <row r="434" spans="1:34" s="1" customFormat="1" x14ac:dyDescent="0.25">
      <c r="A434" s="3" t="str">
        <f t="shared" si="52"/>
        <v/>
      </c>
      <c r="B434" s="53" t="str">
        <f t="shared" si="56"/>
        <v/>
      </c>
      <c r="C434" s="57"/>
      <c r="D434" s="57"/>
      <c r="E434" s="57"/>
      <c r="F434" s="57"/>
      <c r="G434" s="57"/>
      <c r="H434" s="57"/>
      <c r="I434" s="57"/>
      <c r="J434" s="57"/>
      <c r="K434" s="57"/>
      <c r="L434" s="57"/>
      <c r="M434" s="54"/>
      <c r="N434" s="57"/>
      <c r="O434" s="58"/>
      <c r="P434" s="58"/>
      <c r="Q434" s="58"/>
      <c r="R434" s="58"/>
      <c r="S434" s="54"/>
      <c r="T434" s="57"/>
      <c r="U434" s="57"/>
      <c r="V434" s="57"/>
      <c r="W434" s="57"/>
      <c r="X434" s="147" t="str">
        <f>IF(ISBLANK(D434),"",IF('order-admin-units'!$I$1&lt;&gt;"y", "", IF((K434="")*(ISBLANK(D434)=FALSE), 'order-admin-units'!$B$1+1, VLOOKUP(K434, ordercountry, 2))))</f>
        <v/>
      </c>
      <c r="Y434" s="147" t="str">
        <f>IF(ISBLANK(D434),"",IF('order-admin-units'!$I$1&lt;&gt;"y", "", IF(L434="", 'order-admin-units'!$B$2+1, VLOOKUP(K434&amp;"@"&amp;L434, orderadmin, 2))))</f>
        <v/>
      </c>
      <c r="Z434" s="147" t="str">
        <f t="shared" si="53"/>
        <v/>
      </c>
      <c r="AA434" s="147" t="str">
        <f t="shared" si="54"/>
        <v/>
      </c>
      <c r="AB434" s="147" t="str">
        <f t="shared" si="55"/>
        <v/>
      </c>
      <c r="AC434" s="147" t="str">
        <f t="shared" si="49"/>
        <v/>
      </c>
      <c r="AD434" s="11" t="str">
        <f t="shared" si="50"/>
        <v/>
      </c>
      <c r="AE434" s="11" t="str">
        <f t="array" ref="AE434">IF(ISBLANK(D434),"",IF(OR($H$2="y",$H$2="m"),IF(AA434=AA433,IF(OR(AB434=$AB$4:$AB433)=FALSE,AE433&amp;C434,AE433),"("&amp;C434)&amp;IF(AA434=AA435,IF(OR(AB435=$AB$4:$AB434)=FALSE,", ",""),") "),""))</f>
        <v/>
      </c>
      <c r="AF434" s="11" t="str">
        <f t="shared" si="51"/>
        <v/>
      </c>
      <c r="AG434" s="11" t="str">
        <f t="array" ref="AG434">IF(ISBLANK(D434),"",IF(OR($H$2="y",$H$2="m"),IF(AA434=AA433,IF(OR(AC434=$AC$4:$AC433)=FALSE,AG433&amp;AF434,AG433),"("&amp;AF434)&amp;IF(AA434=AA435,IF(OR(AC435=$AC$4:$AC434)=FALSE,", ",""),") "),""))</f>
        <v/>
      </c>
      <c r="AH434" s="10" t="str">
        <f>IF((ISBLANK(D434)),"",IF(D434=D433,AH433,"")&amp;IF(B433&lt;&gt;B434,((IF(ISBLANK(E434),$D$3&amp;"Non-type material: "&amp;$D$3,$D$3&amp;INDEX('type-categories'!$A$2:$B$100,MATCH(E434,'type-categories'!$A$2:$A$100,0),2)&amp;$D$3))),"")&amp;(IF(K434&lt;&gt;K433,$C$2&amp;K434&amp;$K$3&amp;$C$2&amp;" ",(IF(B434&lt;&gt;B433,$C$2&amp;K434&amp;$K$3&amp;$C$2&amp;" ",""))))&amp;(IF(L434="","",((IF(L434&lt;&gt;L433,$D$2&amp;L434&amp;$L$3&amp;$D$2&amp;" ",IF(B434&lt;&gt;B433,$D$2&amp;L434&amp;$L$3&amp;$D$2&amp;" ",""))))))&amp;(IF(M434="","",((IF(M434&lt;&gt;M433,$E$2&amp;M434&amp;$E$2&amp;","&amp;" ",IF(B434&lt;&gt;B433,$E$2&amp;M434&amp;$E$2&amp;",",""))))))&amp;(IF(N434="","",IF(N434&lt;&gt;N433,N434&amp;", ",IF(B434&lt;&gt;B433,N434&amp;", ",""))))&amp;(IF(ISBLANK(O434),"",(IF(O434&lt;&gt;O433,O434&amp;", ",IF(B434&lt;&gt;B433,O434&amp;", ","")))))&amp;(IF(ISBLANK(P434),"",(IF(P434&lt;&gt;P433,P434&amp;", ",IF(B434&lt;&gt;B433,P434&amp;", ",IF(Z434&lt;&gt;Z433,P434&amp;", ",""))))))&amp;(IF(ISBLANK(Q434),"",(IF(Q434&lt;&gt;Q433,Q434&amp;", ",IF(B434&lt;&gt;B433,Q434&amp;", ",IF(Z434&lt;&gt;Z433,Q434&amp;", ",""))))))&amp;(IF(ISBLANK(R434),"",(IF(R434&lt;&gt;R433,R434&amp;"m, ",IF(B434&lt;&gt;B433,R434&amp;"m, ",IF(Z434&lt;&gt;Z433,R434&amp;"m, ",""))))))&amp;IF(ISBLANK(S434),"",(IF(B434&lt;&gt;B433,S434&amp;", ",IF(S434&lt;&gt;S433,IF((Z434=Z433),"same locality "&amp;S434&amp;", ",S434&amp;", "),""))))&amp;(IF(ISBLANK(T434),"",(IF(T434&lt;&gt;T433,IF(ISBLANK(F$2),T434&amp;", ",T434&amp;" "&amp;F$2&amp;", "),(IF(B434&lt;&gt;B433,IF(ISBLANK(F$2),T434&amp;", ",T434&amp;" "&amp;F$2&amp;", "),(IF(Z434&lt;&gt;Z433,IF(ISBLANK(F$2),T434&amp;", ",T434&amp;" "&amp;F$2&amp;", "),IF((U434&lt;&gt;U433)*($G$2="Y"),"same collector, ","")))))))))&amp;(IF(ISBLANK(U434),"",(IF(U434&lt;&gt;U433,U434&amp;", ",(IF(B434&lt;&gt;B433,U434&amp;", ",IF(Z434&lt;&gt;Z433,U434&amp;", ",(IF(T434&lt;&gt;T433,IF((T434&lt;&gt;T433)*($G$2="Y"),"same date, ", ""),IF((T434=T433)*(U434=U433)*(S434&lt;&gt;S433)*($G$2="Y"),"same collector and date, ", ""))))))))))&amp;(IF(ISBLANK(V434),"",V434&amp;", "))&amp;IF((AA434&lt;&gt;AA435)*($H$2="y"),AD434&amp;AE434,IF((AA434&lt;&gt;AA435)*($H$2="m"),AD434&amp;AG434,IF(($H$2&lt;&gt;"m")*($H$2&lt;&gt;"Y"),(IF(F434=0,"",F434&amp;" "&amp;$F$4&amp;" "))&amp;(IF(G434=0,"",G434&amp;" "&amp;$G$4&amp;" "))&amp;(IF(H434=0,"",H434&amp;" "&amp;H$4&amp;" "))&amp;(IF(I434=0,"",I434&amp;" "&amp;$I$4&amp;" "))&amp;(IF(J434=0,"",J434&amp;" "&amp;$J$4&amp;" "))&amp;IF((ISBLANK(C434)),"","("&amp;C434&amp;")"),"")))&amp;IF((B434=B435)*(K434=K435)*(L434=L435)*(M434=M435),IF(($H$2&lt;&gt;"m")*($H$2&lt;&gt;"Y"), ", ", IF((ISNUMBER(FIND(")",AE434))), ", ", "")),IF((B434=B435)*(K434=K435)*(L434=L435),"; ",". ")))</f>
        <v/>
      </c>
    </row>
    <row r="435" spans="1:34" s="1" customFormat="1" x14ac:dyDescent="0.25">
      <c r="A435" s="3" t="str">
        <f t="shared" si="52"/>
        <v/>
      </c>
      <c r="B435" s="53" t="str">
        <f t="shared" si="56"/>
        <v/>
      </c>
      <c r="C435" s="57"/>
      <c r="D435" s="57"/>
      <c r="E435" s="57"/>
      <c r="F435" s="57"/>
      <c r="G435" s="57"/>
      <c r="H435" s="57"/>
      <c r="I435" s="57"/>
      <c r="J435" s="57"/>
      <c r="K435" s="57"/>
      <c r="L435" s="57"/>
      <c r="M435" s="54"/>
      <c r="N435" s="57"/>
      <c r="O435" s="58"/>
      <c r="P435" s="58"/>
      <c r="Q435" s="58"/>
      <c r="R435" s="58"/>
      <c r="S435" s="54"/>
      <c r="T435" s="57"/>
      <c r="U435" s="57"/>
      <c r="V435" s="57"/>
      <c r="W435" s="57"/>
      <c r="X435" s="147" t="str">
        <f>IF(ISBLANK(D435),"",IF('order-admin-units'!$I$1&lt;&gt;"y", "", IF((K435="")*(ISBLANK(D435)=FALSE), 'order-admin-units'!$B$1+1, VLOOKUP(K435, ordercountry, 2))))</f>
        <v/>
      </c>
      <c r="Y435" s="147" t="str">
        <f>IF(ISBLANK(D435),"",IF('order-admin-units'!$I$1&lt;&gt;"y", "", IF(L435="", 'order-admin-units'!$B$2+1, VLOOKUP(K435&amp;"@"&amp;L435, orderadmin, 2))))</f>
        <v/>
      </c>
      <c r="Z435" s="147" t="str">
        <f t="shared" si="53"/>
        <v/>
      </c>
      <c r="AA435" s="147" t="str">
        <f t="shared" si="54"/>
        <v/>
      </c>
      <c r="AB435" s="147" t="str">
        <f t="shared" si="55"/>
        <v/>
      </c>
      <c r="AC435" s="147" t="str">
        <f t="shared" si="49"/>
        <v/>
      </c>
      <c r="AD435" s="11" t="str">
        <f t="shared" si="50"/>
        <v/>
      </c>
      <c r="AE435" s="11" t="str">
        <f t="array" ref="AE435">IF(ISBLANK(D435),"",IF(OR($H$2="y",$H$2="m"),IF(AA435=AA434,IF(OR(AB435=$AB$4:$AB434)=FALSE,AE434&amp;C435,AE434),"("&amp;C435)&amp;IF(AA435=AA436,IF(OR(AB436=$AB$4:$AB435)=FALSE,", ",""),") "),""))</f>
        <v/>
      </c>
      <c r="AF435" s="11" t="str">
        <f t="shared" si="51"/>
        <v/>
      </c>
      <c r="AG435" s="11" t="str">
        <f t="array" ref="AG435">IF(ISBLANK(D435),"",IF(OR($H$2="y",$H$2="m"),IF(AA435=AA434,IF(OR(AC435=$AC$4:$AC434)=FALSE,AG434&amp;AF435,AG434),"("&amp;AF435)&amp;IF(AA435=AA436,IF(OR(AC436=$AC$4:$AC435)=FALSE,", ",""),") "),""))</f>
        <v/>
      </c>
      <c r="AH435" s="10" t="str">
        <f>IF((ISBLANK(D435)),"",IF(D435=D434,AH434,"")&amp;IF(B434&lt;&gt;B435,((IF(ISBLANK(E435),$D$3&amp;"Non-type material: "&amp;$D$3,$D$3&amp;INDEX('type-categories'!$A$2:$B$100,MATCH(E435,'type-categories'!$A$2:$A$100,0),2)&amp;$D$3))),"")&amp;(IF(K435&lt;&gt;K434,$C$2&amp;K435&amp;$K$3&amp;$C$2&amp;" ",(IF(B435&lt;&gt;B434,$C$2&amp;K435&amp;$K$3&amp;$C$2&amp;" ",""))))&amp;(IF(L435="","",((IF(L435&lt;&gt;L434,$D$2&amp;L435&amp;$L$3&amp;$D$2&amp;" ",IF(B435&lt;&gt;B434,$D$2&amp;L435&amp;$L$3&amp;$D$2&amp;" ",""))))))&amp;(IF(M435="","",((IF(M435&lt;&gt;M434,$E$2&amp;M435&amp;$E$2&amp;","&amp;" ",IF(B435&lt;&gt;B434,$E$2&amp;M435&amp;$E$2&amp;",",""))))))&amp;(IF(N435="","",IF(N435&lt;&gt;N434,N435&amp;", ",IF(B435&lt;&gt;B434,N435&amp;", ",""))))&amp;(IF(ISBLANK(O435),"",(IF(O435&lt;&gt;O434,O435&amp;", ",IF(B435&lt;&gt;B434,O435&amp;", ","")))))&amp;(IF(ISBLANK(P435),"",(IF(P435&lt;&gt;P434,P435&amp;", ",IF(B435&lt;&gt;B434,P435&amp;", ",IF(Z435&lt;&gt;Z434,P435&amp;", ",""))))))&amp;(IF(ISBLANK(Q435),"",(IF(Q435&lt;&gt;Q434,Q435&amp;", ",IF(B435&lt;&gt;B434,Q435&amp;", ",IF(Z435&lt;&gt;Z434,Q435&amp;", ",""))))))&amp;(IF(ISBLANK(R435),"",(IF(R435&lt;&gt;R434,R435&amp;"m, ",IF(B435&lt;&gt;B434,R435&amp;"m, ",IF(Z435&lt;&gt;Z434,R435&amp;"m, ",""))))))&amp;IF(ISBLANK(S435),"",(IF(B435&lt;&gt;B434,S435&amp;", ",IF(S435&lt;&gt;S434,IF((Z435=Z434),"same locality "&amp;S435&amp;", ",S435&amp;", "),""))))&amp;(IF(ISBLANK(T435),"",(IF(T435&lt;&gt;T434,IF(ISBLANK(F$2),T435&amp;", ",T435&amp;" "&amp;F$2&amp;", "),(IF(B435&lt;&gt;B434,IF(ISBLANK(F$2),T435&amp;", ",T435&amp;" "&amp;F$2&amp;", "),(IF(Z435&lt;&gt;Z434,IF(ISBLANK(F$2),T435&amp;", ",T435&amp;" "&amp;F$2&amp;", "),IF((U435&lt;&gt;U434)*($G$2="Y"),"same collector, ","")))))))))&amp;(IF(ISBLANK(U435),"",(IF(U435&lt;&gt;U434,U435&amp;", ",(IF(B435&lt;&gt;B434,U435&amp;", ",IF(Z435&lt;&gt;Z434,U435&amp;", ",(IF(T435&lt;&gt;T434,IF((T435&lt;&gt;T434)*($G$2="Y"),"same date, ", ""),IF((T435=T434)*(U435=U434)*(S435&lt;&gt;S434)*($G$2="Y"),"same collector and date, ", ""))))))))))&amp;(IF(ISBLANK(V435),"",V435&amp;", "))&amp;IF((AA435&lt;&gt;AA436)*($H$2="y"),AD435&amp;AE435,IF((AA435&lt;&gt;AA436)*($H$2="m"),AD435&amp;AG435,IF(($H$2&lt;&gt;"m")*($H$2&lt;&gt;"Y"),(IF(F435=0,"",F435&amp;" "&amp;$F$4&amp;" "))&amp;(IF(G435=0,"",G435&amp;" "&amp;$G$4&amp;" "))&amp;(IF(H435=0,"",H435&amp;" "&amp;H$4&amp;" "))&amp;(IF(I435=0,"",I435&amp;" "&amp;$I$4&amp;" "))&amp;(IF(J435=0,"",J435&amp;" "&amp;$J$4&amp;" "))&amp;IF((ISBLANK(C435)),"","("&amp;C435&amp;")"),"")))&amp;IF((B435=B436)*(K435=K436)*(L435=L436)*(M435=M436),IF(($H$2&lt;&gt;"m")*($H$2&lt;&gt;"Y"), ", ", IF((ISNUMBER(FIND(")",AE435))), ", ", "")),IF((B435=B436)*(K435=K436)*(L435=L436),"; ",". ")))</f>
        <v/>
      </c>
    </row>
    <row r="436" spans="1:34" s="1" customFormat="1" x14ac:dyDescent="0.25">
      <c r="A436" s="3" t="str">
        <f t="shared" si="52"/>
        <v/>
      </c>
      <c r="B436" s="53" t="str">
        <f t="shared" si="56"/>
        <v/>
      </c>
      <c r="C436" s="57"/>
      <c r="D436" s="57"/>
      <c r="E436" s="57"/>
      <c r="F436" s="57"/>
      <c r="G436" s="57"/>
      <c r="H436" s="57"/>
      <c r="I436" s="57"/>
      <c r="J436" s="57"/>
      <c r="K436" s="57"/>
      <c r="L436" s="57"/>
      <c r="M436" s="54"/>
      <c r="N436" s="57"/>
      <c r="O436" s="58"/>
      <c r="P436" s="58"/>
      <c r="Q436" s="58"/>
      <c r="R436" s="58"/>
      <c r="S436" s="54"/>
      <c r="T436" s="57"/>
      <c r="U436" s="57"/>
      <c r="V436" s="57"/>
      <c r="W436" s="57"/>
      <c r="X436" s="147" t="str">
        <f>IF(ISBLANK(D436),"",IF('order-admin-units'!$I$1&lt;&gt;"y", "", IF((K436="")*(ISBLANK(D436)=FALSE), 'order-admin-units'!$B$1+1, VLOOKUP(K436, ordercountry, 2))))</f>
        <v/>
      </c>
      <c r="Y436" s="147" t="str">
        <f>IF(ISBLANK(D436),"",IF('order-admin-units'!$I$1&lt;&gt;"y", "", IF(L436="", 'order-admin-units'!$B$2+1, VLOOKUP(K436&amp;"@"&amp;L436, orderadmin, 2))))</f>
        <v/>
      </c>
      <c r="Z436" s="147" t="str">
        <f t="shared" si="53"/>
        <v/>
      </c>
      <c r="AA436" s="147" t="str">
        <f t="shared" si="54"/>
        <v/>
      </c>
      <c r="AB436" s="147" t="str">
        <f t="shared" si="55"/>
        <v/>
      </c>
      <c r="AC436" s="147" t="str">
        <f t="shared" si="49"/>
        <v/>
      </c>
      <c r="AD436" s="11" t="str">
        <f t="shared" si="50"/>
        <v/>
      </c>
      <c r="AE436" s="11" t="str">
        <f t="array" ref="AE436">IF(ISBLANK(D436),"",IF(OR($H$2="y",$H$2="m"),IF(AA436=AA435,IF(OR(AB436=$AB$4:$AB435)=FALSE,AE435&amp;C436,AE435),"("&amp;C436)&amp;IF(AA436=AA437,IF(OR(AB437=$AB$4:$AB436)=FALSE,", ",""),") "),""))</f>
        <v/>
      </c>
      <c r="AF436" s="11" t="str">
        <f t="shared" si="51"/>
        <v/>
      </c>
      <c r="AG436" s="11" t="str">
        <f t="array" ref="AG436">IF(ISBLANK(D436),"",IF(OR($H$2="y",$H$2="m"),IF(AA436=AA435,IF(OR(AC436=$AC$4:$AC435)=FALSE,AG435&amp;AF436,AG435),"("&amp;AF436)&amp;IF(AA436=AA437,IF(OR(AC437=$AC$4:$AC436)=FALSE,", ",""),") "),""))</f>
        <v/>
      </c>
      <c r="AH436" s="10" t="str">
        <f>IF((ISBLANK(D436)),"",IF(D436=D435,AH435,"")&amp;IF(B435&lt;&gt;B436,((IF(ISBLANK(E436),$D$3&amp;"Non-type material: "&amp;$D$3,$D$3&amp;INDEX('type-categories'!$A$2:$B$100,MATCH(E436,'type-categories'!$A$2:$A$100,0),2)&amp;$D$3))),"")&amp;(IF(K436&lt;&gt;K435,$C$2&amp;K436&amp;$K$3&amp;$C$2&amp;" ",(IF(B436&lt;&gt;B435,$C$2&amp;K436&amp;$K$3&amp;$C$2&amp;" ",""))))&amp;(IF(L436="","",((IF(L436&lt;&gt;L435,$D$2&amp;L436&amp;$L$3&amp;$D$2&amp;" ",IF(B436&lt;&gt;B435,$D$2&amp;L436&amp;$L$3&amp;$D$2&amp;" ",""))))))&amp;(IF(M436="","",((IF(M436&lt;&gt;M435,$E$2&amp;M436&amp;$E$2&amp;","&amp;" ",IF(B436&lt;&gt;B435,$E$2&amp;M436&amp;$E$2&amp;",",""))))))&amp;(IF(N436="","",IF(N436&lt;&gt;N435,N436&amp;", ",IF(B436&lt;&gt;B435,N436&amp;", ",""))))&amp;(IF(ISBLANK(O436),"",(IF(O436&lt;&gt;O435,O436&amp;", ",IF(B436&lt;&gt;B435,O436&amp;", ","")))))&amp;(IF(ISBLANK(P436),"",(IF(P436&lt;&gt;P435,P436&amp;", ",IF(B436&lt;&gt;B435,P436&amp;", ",IF(Z436&lt;&gt;Z435,P436&amp;", ",""))))))&amp;(IF(ISBLANK(Q436),"",(IF(Q436&lt;&gt;Q435,Q436&amp;", ",IF(B436&lt;&gt;B435,Q436&amp;", ",IF(Z436&lt;&gt;Z435,Q436&amp;", ",""))))))&amp;(IF(ISBLANK(R436),"",(IF(R436&lt;&gt;R435,R436&amp;"m, ",IF(B436&lt;&gt;B435,R436&amp;"m, ",IF(Z436&lt;&gt;Z435,R436&amp;"m, ",""))))))&amp;IF(ISBLANK(S436),"",(IF(B436&lt;&gt;B435,S436&amp;", ",IF(S436&lt;&gt;S435,IF((Z436=Z435),"same locality "&amp;S436&amp;", ",S436&amp;", "),""))))&amp;(IF(ISBLANK(T436),"",(IF(T436&lt;&gt;T435,IF(ISBLANK(F$2),T436&amp;", ",T436&amp;" "&amp;F$2&amp;", "),(IF(B436&lt;&gt;B435,IF(ISBLANK(F$2),T436&amp;", ",T436&amp;" "&amp;F$2&amp;", "),(IF(Z436&lt;&gt;Z435,IF(ISBLANK(F$2),T436&amp;", ",T436&amp;" "&amp;F$2&amp;", "),IF((U436&lt;&gt;U435)*($G$2="Y"),"same collector, ","")))))))))&amp;(IF(ISBLANK(U436),"",(IF(U436&lt;&gt;U435,U436&amp;", ",(IF(B436&lt;&gt;B435,U436&amp;", ",IF(Z436&lt;&gt;Z435,U436&amp;", ",(IF(T436&lt;&gt;T435,IF((T436&lt;&gt;T435)*($G$2="Y"),"same date, ", ""),IF((T436=T435)*(U436=U435)*(S436&lt;&gt;S435)*($G$2="Y"),"same collector and date, ", ""))))))))))&amp;(IF(ISBLANK(V436),"",V436&amp;", "))&amp;IF((AA436&lt;&gt;AA437)*($H$2="y"),AD436&amp;AE436,IF((AA436&lt;&gt;AA437)*($H$2="m"),AD436&amp;AG436,IF(($H$2&lt;&gt;"m")*($H$2&lt;&gt;"Y"),(IF(F436=0,"",F436&amp;" "&amp;$F$4&amp;" "))&amp;(IF(G436=0,"",G436&amp;" "&amp;$G$4&amp;" "))&amp;(IF(H436=0,"",H436&amp;" "&amp;H$4&amp;" "))&amp;(IF(I436=0,"",I436&amp;" "&amp;$I$4&amp;" "))&amp;(IF(J436=0,"",J436&amp;" "&amp;$J$4&amp;" "))&amp;IF((ISBLANK(C436)),"","("&amp;C436&amp;")"),"")))&amp;IF((B436=B437)*(K436=K437)*(L436=L437)*(M436=M437),IF(($H$2&lt;&gt;"m")*($H$2&lt;&gt;"Y"), ", ", IF((ISNUMBER(FIND(")",AE436))), ", ", "")),IF((B436=B437)*(K436=K437)*(L436=L437),"; ",". ")))</f>
        <v/>
      </c>
    </row>
    <row r="437" spans="1:34" s="1" customFormat="1" x14ac:dyDescent="0.25">
      <c r="A437" s="3" t="str">
        <f t="shared" si="52"/>
        <v/>
      </c>
      <c r="B437" s="53" t="str">
        <f t="shared" si="56"/>
        <v/>
      </c>
      <c r="C437" s="57"/>
      <c r="D437" s="57"/>
      <c r="E437" s="57"/>
      <c r="F437" s="57"/>
      <c r="G437" s="57"/>
      <c r="H437" s="57"/>
      <c r="I437" s="57"/>
      <c r="J437" s="57"/>
      <c r="K437" s="57"/>
      <c r="L437" s="57"/>
      <c r="M437" s="54"/>
      <c r="N437" s="57"/>
      <c r="O437" s="58"/>
      <c r="P437" s="58"/>
      <c r="Q437" s="58"/>
      <c r="R437" s="58"/>
      <c r="S437" s="54"/>
      <c r="T437" s="57"/>
      <c r="U437" s="57"/>
      <c r="V437" s="57"/>
      <c r="W437" s="57"/>
      <c r="X437" s="147" t="str">
        <f>IF(ISBLANK(D437),"",IF('order-admin-units'!$I$1&lt;&gt;"y", "", IF((K437="")*(ISBLANK(D437)=FALSE), 'order-admin-units'!$B$1+1, VLOOKUP(K437, ordercountry, 2))))</f>
        <v/>
      </c>
      <c r="Y437" s="147" t="str">
        <f>IF(ISBLANK(D437),"",IF('order-admin-units'!$I$1&lt;&gt;"y", "", IF(L437="", 'order-admin-units'!$B$2+1, VLOOKUP(K437&amp;"@"&amp;L437, orderadmin, 2))))</f>
        <v/>
      </c>
      <c r="Z437" s="147" t="str">
        <f t="shared" si="53"/>
        <v/>
      </c>
      <c r="AA437" s="147" t="str">
        <f t="shared" si="54"/>
        <v/>
      </c>
      <c r="AB437" s="147" t="str">
        <f t="shared" si="55"/>
        <v/>
      </c>
      <c r="AC437" s="147" t="str">
        <f t="shared" si="49"/>
        <v/>
      </c>
      <c r="AD437" s="11" t="str">
        <f t="shared" si="50"/>
        <v/>
      </c>
      <c r="AE437" s="11" t="str">
        <f t="array" ref="AE437">IF(ISBLANK(D437),"",IF(OR($H$2="y",$H$2="m"),IF(AA437=AA436,IF(OR(AB437=$AB$4:$AB436)=FALSE,AE436&amp;C437,AE436),"("&amp;C437)&amp;IF(AA437=AA438,IF(OR(AB438=$AB$4:$AB437)=FALSE,", ",""),") "),""))</f>
        <v/>
      </c>
      <c r="AF437" s="11" t="str">
        <f t="shared" si="51"/>
        <v/>
      </c>
      <c r="AG437" s="11" t="str">
        <f t="array" ref="AG437">IF(ISBLANK(D437),"",IF(OR($H$2="y",$H$2="m"),IF(AA437=AA436,IF(OR(AC437=$AC$4:$AC436)=FALSE,AG436&amp;AF437,AG436),"("&amp;AF437)&amp;IF(AA437=AA438,IF(OR(AC438=$AC$4:$AC437)=FALSE,", ",""),") "),""))</f>
        <v/>
      </c>
      <c r="AH437" s="10" t="str">
        <f>IF((ISBLANK(D437)),"",IF(D437=D436,AH436,"")&amp;IF(B436&lt;&gt;B437,((IF(ISBLANK(E437),$D$3&amp;"Non-type material: "&amp;$D$3,$D$3&amp;INDEX('type-categories'!$A$2:$B$100,MATCH(E437,'type-categories'!$A$2:$A$100,0),2)&amp;$D$3))),"")&amp;(IF(K437&lt;&gt;K436,$C$2&amp;K437&amp;$K$3&amp;$C$2&amp;" ",(IF(B437&lt;&gt;B436,$C$2&amp;K437&amp;$K$3&amp;$C$2&amp;" ",""))))&amp;(IF(L437="","",((IF(L437&lt;&gt;L436,$D$2&amp;L437&amp;$L$3&amp;$D$2&amp;" ",IF(B437&lt;&gt;B436,$D$2&amp;L437&amp;$L$3&amp;$D$2&amp;" ",""))))))&amp;(IF(M437="","",((IF(M437&lt;&gt;M436,$E$2&amp;M437&amp;$E$2&amp;","&amp;" ",IF(B437&lt;&gt;B436,$E$2&amp;M437&amp;$E$2&amp;",",""))))))&amp;(IF(N437="","",IF(N437&lt;&gt;N436,N437&amp;", ",IF(B437&lt;&gt;B436,N437&amp;", ",""))))&amp;(IF(ISBLANK(O437),"",(IF(O437&lt;&gt;O436,O437&amp;", ",IF(B437&lt;&gt;B436,O437&amp;", ","")))))&amp;(IF(ISBLANK(P437),"",(IF(P437&lt;&gt;P436,P437&amp;", ",IF(B437&lt;&gt;B436,P437&amp;", ",IF(Z437&lt;&gt;Z436,P437&amp;", ",""))))))&amp;(IF(ISBLANK(Q437),"",(IF(Q437&lt;&gt;Q436,Q437&amp;", ",IF(B437&lt;&gt;B436,Q437&amp;", ",IF(Z437&lt;&gt;Z436,Q437&amp;", ",""))))))&amp;(IF(ISBLANK(R437),"",(IF(R437&lt;&gt;R436,R437&amp;"m, ",IF(B437&lt;&gt;B436,R437&amp;"m, ",IF(Z437&lt;&gt;Z436,R437&amp;"m, ",""))))))&amp;IF(ISBLANK(S437),"",(IF(B437&lt;&gt;B436,S437&amp;", ",IF(S437&lt;&gt;S436,IF((Z437=Z436),"same locality "&amp;S437&amp;", ",S437&amp;", "),""))))&amp;(IF(ISBLANK(T437),"",(IF(T437&lt;&gt;T436,IF(ISBLANK(F$2),T437&amp;", ",T437&amp;" "&amp;F$2&amp;", "),(IF(B437&lt;&gt;B436,IF(ISBLANK(F$2),T437&amp;", ",T437&amp;" "&amp;F$2&amp;", "),(IF(Z437&lt;&gt;Z436,IF(ISBLANK(F$2),T437&amp;", ",T437&amp;" "&amp;F$2&amp;", "),IF((U437&lt;&gt;U436)*($G$2="Y"),"same collector, ","")))))))))&amp;(IF(ISBLANK(U437),"",(IF(U437&lt;&gt;U436,U437&amp;", ",(IF(B437&lt;&gt;B436,U437&amp;", ",IF(Z437&lt;&gt;Z436,U437&amp;", ",(IF(T437&lt;&gt;T436,IF((T437&lt;&gt;T436)*($G$2="Y"),"same date, ", ""),IF((T437=T436)*(U437=U436)*(S437&lt;&gt;S436)*($G$2="Y"),"same collector and date, ", ""))))))))))&amp;(IF(ISBLANK(V437),"",V437&amp;", "))&amp;IF((AA437&lt;&gt;AA438)*($H$2="y"),AD437&amp;AE437,IF((AA437&lt;&gt;AA438)*($H$2="m"),AD437&amp;AG437,IF(($H$2&lt;&gt;"m")*($H$2&lt;&gt;"Y"),(IF(F437=0,"",F437&amp;" "&amp;$F$4&amp;" "))&amp;(IF(G437=0,"",G437&amp;" "&amp;$G$4&amp;" "))&amp;(IF(H437=0,"",H437&amp;" "&amp;H$4&amp;" "))&amp;(IF(I437=0,"",I437&amp;" "&amp;$I$4&amp;" "))&amp;(IF(J437=0,"",J437&amp;" "&amp;$J$4&amp;" "))&amp;IF((ISBLANK(C437)),"","("&amp;C437&amp;")"),"")))&amp;IF((B437=B438)*(K437=K438)*(L437=L438)*(M437=M438),IF(($H$2&lt;&gt;"m")*($H$2&lt;&gt;"Y"), ", ", IF((ISNUMBER(FIND(")",AE437))), ", ", "")),IF((B437=B438)*(K437=K438)*(L437=L438),"; ",". ")))</f>
        <v/>
      </c>
    </row>
    <row r="438" spans="1:34" s="1" customFormat="1" x14ac:dyDescent="0.25">
      <c r="A438" s="3" t="str">
        <f t="shared" si="52"/>
        <v/>
      </c>
      <c r="B438" s="53" t="str">
        <f t="shared" si="56"/>
        <v/>
      </c>
      <c r="C438" s="57"/>
      <c r="D438" s="57"/>
      <c r="E438" s="57"/>
      <c r="F438" s="57"/>
      <c r="G438" s="57"/>
      <c r="H438" s="57"/>
      <c r="I438" s="57"/>
      <c r="J438" s="57"/>
      <c r="K438" s="57"/>
      <c r="L438" s="57"/>
      <c r="M438" s="54"/>
      <c r="N438" s="57"/>
      <c r="O438" s="58"/>
      <c r="P438" s="58"/>
      <c r="Q438" s="58"/>
      <c r="R438" s="58"/>
      <c r="S438" s="54"/>
      <c r="T438" s="57"/>
      <c r="U438" s="57"/>
      <c r="V438" s="57"/>
      <c r="W438" s="57"/>
      <c r="X438" s="147" t="str">
        <f>IF(ISBLANK(D438),"",IF('order-admin-units'!$I$1&lt;&gt;"y", "", IF((K438="")*(ISBLANK(D438)=FALSE), 'order-admin-units'!$B$1+1, VLOOKUP(K438, ordercountry, 2))))</f>
        <v/>
      </c>
      <c r="Y438" s="147" t="str">
        <f>IF(ISBLANK(D438),"",IF('order-admin-units'!$I$1&lt;&gt;"y", "", IF(L438="", 'order-admin-units'!$B$2+1, VLOOKUP(K438&amp;"@"&amp;L438, orderadmin, 2))))</f>
        <v/>
      </c>
      <c r="Z438" s="147" t="str">
        <f t="shared" si="53"/>
        <v/>
      </c>
      <c r="AA438" s="147" t="str">
        <f t="shared" si="54"/>
        <v/>
      </c>
      <c r="AB438" s="147" t="str">
        <f t="shared" si="55"/>
        <v/>
      </c>
      <c r="AC438" s="147" t="str">
        <f t="shared" si="49"/>
        <v/>
      </c>
      <c r="AD438" s="11" t="str">
        <f t="shared" si="50"/>
        <v/>
      </c>
      <c r="AE438" s="11" t="str">
        <f t="array" ref="AE438">IF(ISBLANK(D438),"",IF(OR($H$2="y",$H$2="m"),IF(AA438=AA437,IF(OR(AB438=$AB$4:$AB437)=FALSE,AE437&amp;C438,AE437),"("&amp;C438)&amp;IF(AA438=AA439,IF(OR(AB439=$AB$4:$AB438)=FALSE,", ",""),") "),""))</f>
        <v/>
      </c>
      <c r="AF438" s="11" t="str">
        <f t="shared" si="51"/>
        <v/>
      </c>
      <c r="AG438" s="11" t="str">
        <f t="array" ref="AG438">IF(ISBLANK(D438),"",IF(OR($H$2="y",$H$2="m"),IF(AA438=AA437,IF(OR(AC438=$AC$4:$AC437)=FALSE,AG437&amp;AF438,AG437),"("&amp;AF438)&amp;IF(AA438=AA439,IF(OR(AC439=$AC$4:$AC438)=FALSE,", ",""),") "),""))</f>
        <v/>
      </c>
      <c r="AH438" s="10" t="str">
        <f>IF((ISBLANK(D438)),"",IF(D438=D437,AH437,"")&amp;IF(B437&lt;&gt;B438,((IF(ISBLANK(E438),$D$3&amp;"Non-type material: "&amp;$D$3,$D$3&amp;INDEX('type-categories'!$A$2:$B$100,MATCH(E438,'type-categories'!$A$2:$A$100,0),2)&amp;$D$3))),"")&amp;(IF(K438&lt;&gt;K437,$C$2&amp;K438&amp;$K$3&amp;$C$2&amp;" ",(IF(B438&lt;&gt;B437,$C$2&amp;K438&amp;$K$3&amp;$C$2&amp;" ",""))))&amp;(IF(L438="","",((IF(L438&lt;&gt;L437,$D$2&amp;L438&amp;$L$3&amp;$D$2&amp;" ",IF(B438&lt;&gt;B437,$D$2&amp;L438&amp;$L$3&amp;$D$2&amp;" ",""))))))&amp;(IF(M438="","",((IF(M438&lt;&gt;M437,$E$2&amp;M438&amp;$E$2&amp;","&amp;" ",IF(B438&lt;&gt;B437,$E$2&amp;M438&amp;$E$2&amp;",",""))))))&amp;(IF(N438="","",IF(N438&lt;&gt;N437,N438&amp;", ",IF(B438&lt;&gt;B437,N438&amp;", ",""))))&amp;(IF(ISBLANK(O438),"",(IF(O438&lt;&gt;O437,O438&amp;", ",IF(B438&lt;&gt;B437,O438&amp;", ","")))))&amp;(IF(ISBLANK(P438),"",(IF(P438&lt;&gt;P437,P438&amp;", ",IF(B438&lt;&gt;B437,P438&amp;", ",IF(Z438&lt;&gt;Z437,P438&amp;", ",""))))))&amp;(IF(ISBLANK(Q438),"",(IF(Q438&lt;&gt;Q437,Q438&amp;", ",IF(B438&lt;&gt;B437,Q438&amp;", ",IF(Z438&lt;&gt;Z437,Q438&amp;", ",""))))))&amp;(IF(ISBLANK(R438),"",(IF(R438&lt;&gt;R437,R438&amp;"m, ",IF(B438&lt;&gt;B437,R438&amp;"m, ",IF(Z438&lt;&gt;Z437,R438&amp;"m, ",""))))))&amp;IF(ISBLANK(S438),"",(IF(B438&lt;&gt;B437,S438&amp;", ",IF(S438&lt;&gt;S437,IF((Z438=Z437),"same locality "&amp;S438&amp;", ",S438&amp;", "),""))))&amp;(IF(ISBLANK(T438),"",(IF(T438&lt;&gt;T437,IF(ISBLANK(F$2),T438&amp;", ",T438&amp;" "&amp;F$2&amp;", "),(IF(B438&lt;&gt;B437,IF(ISBLANK(F$2),T438&amp;", ",T438&amp;" "&amp;F$2&amp;", "),(IF(Z438&lt;&gt;Z437,IF(ISBLANK(F$2),T438&amp;", ",T438&amp;" "&amp;F$2&amp;", "),IF((U438&lt;&gt;U437)*($G$2="Y"),"same collector, ","")))))))))&amp;(IF(ISBLANK(U438),"",(IF(U438&lt;&gt;U437,U438&amp;", ",(IF(B438&lt;&gt;B437,U438&amp;", ",IF(Z438&lt;&gt;Z437,U438&amp;", ",(IF(T438&lt;&gt;T437,IF((T438&lt;&gt;T437)*($G$2="Y"),"same date, ", ""),IF((T438=T437)*(U438=U437)*(S438&lt;&gt;S437)*($G$2="Y"),"same collector and date, ", ""))))))))))&amp;(IF(ISBLANK(V438),"",V438&amp;", "))&amp;IF((AA438&lt;&gt;AA439)*($H$2="y"),AD438&amp;AE438,IF((AA438&lt;&gt;AA439)*($H$2="m"),AD438&amp;AG438,IF(($H$2&lt;&gt;"m")*($H$2&lt;&gt;"Y"),(IF(F438=0,"",F438&amp;" "&amp;$F$4&amp;" "))&amp;(IF(G438=0,"",G438&amp;" "&amp;$G$4&amp;" "))&amp;(IF(H438=0,"",H438&amp;" "&amp;H$4&amp;" "))&amp;(IF(I438=0,"",I438&amp;" "&amp;$I$4&amp;" "))&amp;(IF(J438=0,"",J438&amp;" "&amp;$J$4&amp;" "))&amp;IF((ISBLANK(C438)),"","("&amp;C438&amp;")"),"")))&amp;IF((B438=B439)*(K438=K439)*(L438=L439)*(M438=M439),IF(($H$2&lt;&gt;"m")*($H$2&lt;&gt;"Y"), ", ", IF((ISNUMBER(FIND(")",AE438))), ", ", "")),IF((B438=B439)*(K438=K439)*(L438=L439),"; ",". ")))</f>
        <v/>
      </c>
    </row>
    <row r="439" spans="1:34" s="1" customFormat="1" x14ac:dyDescent="0.25">
      <c r="A439" s="3" t="str">
        <f t="shared" si="52"/>
        <v/>
      </c>
      <c r="B439" s="53" t="str">
        <f t="shared" si="56"/>
        <v/>
      </c>
      <c r="C439" s="57"/>
      <c r="D439" s="57"/>
      <c r="E439" s="57"/>
      <c r="F439" s="57"/>
      <c r="G439" s="57"/>
      <c r="H439" s="57"/>
      <c r="I439" s="57"/>
      <c r="J439" s="57"/>
      <c r="K439" s="57"/>
      <c r="L439" s="57"/>
      <c r="M439" s="54"/>
      <c r="N439" s="57"/>
      <c r="O439" s="58"/>
      <c r="P439" s="58"/>
      <c r="Q439" s="58"/>
      <c r="R439" s="58"/>
      <c r="S439" s="54"/>
      <c r="T439" s="57"/>
      <c r="U439" s="57"/>
      <c r="V439" s="57"/>
      <c r="W439" s="57"/>
      <c r="X439" s="147" t="str">
        <f>IF(ISBLANK(D439),"",IF('order-admin-units'!$I$1&lt;&gt;"y", "", IF((K439="")*(ISBLANK(D439)=FALSE), 'order-admin-units'!$B$1+1, VLOOKUP(K439, ordercountry, 2))))</f>
        <v/>
      </c>
      <c r="Y439" s="147" t="str">
        <f>IF(ISBLANK(D439),"",IF('order-admin-units'!$I$1&lt;&gt;"y", "", IF(L439="", 'order-admin-units'!$B$2+1, VLOOKUP(K439&amp;"@"&amp;L439, orderadmin, 2))))</f>
        <v/>
      </c>
      <c r="Z439" s="147" t="str">
        <f t="shared" si="53"/>
        <v/>
      </c>
      <c r="AA439" s="147" t="str">
        <f t="shared" si="54"/>
        <v/>
      </c>
      <c r="AB439" s="147" t="str">
        <f t="shared" si="55"/>
        <v/>
      </c>
      <c r="AC439" s="147" t="str">
        <f t="shared" si="49"/>
        <v/>
      </c>
      <c r="AD439" s="11" t="str">
        <f t="shared" si="50"/>
        <v/>
      </c>
      <c r="AE439" s="11" t="str">
        <f t="array" ref="AE439">IF(ISBLANK(D439),"",IF(OR($H$2="y",$H$2="m"),IF(AA439=AA438,IF(OR(AB439=$AB$4:$AB438)=FALSE,AE438&amp;C439,AE438),"("&amp;C439)&amp;IF(AA439=AA440,IF(OR(AB440=$AB$4:$AB439)=FALSE,", ",""),") "),""))</f>
        <v/>
      </c>
      <c r="AF439" s="11" t="str">
        <f t="shared" si="51"/>
        <v/>
      </c>
      <c r="AG439" s="11" t="str">
        <f t="array" ref="AG439">IF(ISBLANK(D439),"",IF(OR($H$2="y",$H$2="m"),IF(AA439=AA438,IF(OR(AC439=$AC$4:$AC438)=FALSE,AG438&amp;AF439,AG438),"("&amp;AF439)&amp;IF(AA439=AA440,IF(OR(AC440=$AC$4:$AC439)=FALSE,", ",""),") "),""))</f>
        <v/>
      </c>
      <c r="AH439" s="10" t="str">
        <f>IF((ISBLANK(D439)),"",IF(D439=D438,AH438,"")&amp;IF(B438&lt;&gt;B439,((IF(ISBLANK(E439),$D$3&amp;"Non-type material: "&amp;$D$3,$D$3&amp;INDEX('type-categories'!$A$2:$B$100,MATCH(E439,'type-categories'!$A$2:$A$100,0),2)&amp;$D$3))),"")&amp;(IF(K439&lt;&gt;K438,$C$2&amp;K439&amp;$K$3&amp;$C$2&amp;" ",(IF(B439&lt;&gt;B438,$C$2&amp;K439&amp;$K$3&amp;$C$2&amp;" ",""))))&amp;(IF(L439="","",((IF(L439&lt;&gt;L438,$D$2&amp;L439&amp;$L$3&amp;$D$2&amp;" ",IF(B439&lt;&gt;B438,$D$2&amp;L439&amp;$L$3&amp;$D$2&amp;" ",""))))))&amp;(IF(M439="","",((IF(M439&lt;&gt;M438,$E$2&amp;M439&amp;$E$2&amp;","&amp;" ",IF(B439&lt;&gt;B438,$E$2&amp;M439&amp;$E$2&amp;",",""))))))&amp;(IF(N439="","",IF(N439&lt;&gt;N438,N439&amp;", ",IF(B439&lt;&gt;B438,N439&amp;", ",""))))&amp;(IF(ISBLANK(O439),"",(IF(O439&lt;&gt;O438,O439&amp;", ",IF(B439&lt;&gt;B438,O439&amp;", ","")))))&amp;(IF(ISBLANK(P439),"",(IF(P439&lt;&gt;P438,P439&amp;", ",IF(B439&lt;&gt;B438,P439&amp;", ",IF(Z439&lt;&gt;Z438,P439&amp;", ",""))))))&amp;(IF(ISBLANK(Q439),"",(IF(Q439&lt;&gt;Q438,Q439&amp;", ",IF(B439&lt;&gt;B438,Q439&amp;", ",IF(Z439&lt;&gt;Z438,Q439&amp;", ",""))))))&amp;(IF(ISBLANK(R439),"",(IF(R439&lt;&gt;R438,R439&amp;"m, ",IF(B439&lt;&gt;B438,R439&amp;"m, ",IF(Z439&lt;&gt;Z438,R439&amp;"m, ",""))))))&amp;IF(ISBLANK(S439),"",(IF(B439&lt;&gt;B438,S439&amp;", ",IF(S439&lt;&gt;S438,IF((Z439=Z438),"same locality "&amp;S439&amp;", ",S439&amp;", "),""))))&amp;(IF(ISBLANK(T439),"",(IF(T439&lt;&gt;T438,IF(ISBLANK(F$2),T439&amp;", ",T439&amp;" "&amp;F$2&amp;", "),(IF(B439&lt;&gt;B438,IF(ISBLANK(F$2),T439&amp;", ",T439&amp;" "&amp;F$2&amp;", "),(IF(Z439&lt;&gt;Z438,IF(ISBLANK(F$2),T439&amp;", ",T439&amp;" "&amp;F$2&amp;", "),IF((U439&lt;&gt;U438)*($G$2="Y"),"same collector, ","")))))))))&amp;(IF(ISBLANK(U439),"",(IF(U439&lt;&gt;U438,U439&amp;", ",(IF(B439&lt;&gt;B438,U439&amp;", ",IF(Z439&lt;&gt;Z438,U439&amp;", ",(IF(T439&lt;&gt;T438,IF((T439&lt;&gt;T438)*($G$2="Y"),"same date, ", ""),IF((T439=T438)*(U439=U438)*(S439&lt;&gt;S438)*($G$2="Y"),"same collector and date, ", ""))))))))))&amp;(IF(ISBLANK(V439),"",V439&amp;", "))&amp;IF((AA439&lt;&gt;AA440)*($H$2="y"),AD439&amp;AE439,IF((AA439&lt;&gt;AA440)*($H$2="m"),AD439&amp;AG439,IF(($H$2&lt;&gt;"m")*($H$2&lt;&gt;"Y"),(IF(F439=0,"",F439&amp;" "&amp;$F$4&amp;" "))&amp;(IF(G439=0,"",G439&amp;" "&amp;$G$4&amp;" "))&amp;(IF(H439=0,"",H439&amp;" "&amp;H$4&amp;" "))&amp;(IF(I439=0,"",I439&amp;" "&amp;$I$4&amp;" "))&amp;(IF(J439=0,"",J439&amp;" "&amp;$J$4&amp;" "))&amp;IF((ISBLANK(C439)),"","("&amp;C439&amp;")"),"")))&amp;IF((B439=B440)*(K439=K440)*(L439=L440)*(M439=M440),IF(($H$2&lt;&gt;"m")*($H$2&lt;&gt;"Y"), ", ", IF((ISNUMBER(FIND(")",AE439))), ", ", "")),IF((B439=B440)*(K439=K440)*(L439=L440),"; ",". ")))</f>
        <v/>
      </c>
    </row>
    <row r="440" spans="1:34" s="1" customFormat="1" x14ac:dyDescent="0.25">
      <c r="A440" s="3" t="str">
        <f t="shared" si="52"/>
        <v/>
      </c>
      <c r="B440" s="53" t="str">
        <f t="shared" si="56"/>
        <v/>
      </c>
      <c r="C440" s="57"/>
      <c r="D440" s="57"/>
      <c r="E440" s="57"/>
      <c r="F440" s="57"/>
      <c r="G440" s="57"/>
      <c r="H440" s="57"/>
      <c r="I440" s="57"/>
      <c r="J440" s="57"/>
      <c r="K440" s="57"/>
      <c r="L440" s="57"/>
      <c r="M440" s="54"/>
      <c r="N440" s="57"/>
      <c r="O440" s="58"/>
      <c r="P440" s="58"/>
      <c r="Q440" s="58"/>
      <c r="R440" s="58"/>
      <c r="S440" s="54"/>
      <c r="T440" s="57"/>
      <c r="U440" s="57"/>
      <c r="V440" s="57"/>
      <c r="W440" s="57"/>
      <c r="X440" s="147" t="str">
        <f>IF(ISBLANK(D440),"",IF('order-admin-units'!$I$1&lt;&gt;"y", "", IF((K440="")*(ISBLANK(D440)=FALSE), 'order-admin-units'!$B$1+1, VLOOKUP(K440, ordercountry, 2))))</f>
        <v/>
      </c>
      <c r="Y440" s="147" t="str">
        <f>IF(ISBLANK(D440),"",IF('order-admin-units'!$I$1&lt;&gt;"y", "", IF(L440="", 'order-admin-units'!$B$2+1, VLOOKUP(K440&amp;"@"&amp;L440, orderadmin, 2))))</f>
        <v/>
      </c>
      <c r="Z440" s="147" t="str">
        <f t="shared" si="53"/>
        <v/>
      </c>
      <c r="AA440" s="147" t="str">
        <f t="shared" si="54"/>
        <v/>
      </c>
      <c r="AB440" s="147" t="str">
        <f t="shared" si="55"/>
        <v/>
      </c>
      <c r="AC440" s="147" t="str">
        <f t="shared" si="49"/>
        <v/>
      </c>
      <c r="AD440" s="11" t="str">
        <f t="shared" si="50"/>
        <v/>
      </c>
      <c r="AE440" s="11" t="str">
        <f t="array" ref="AE440">IF(ISBLANK(D440),"",IF(OR($H$2="y",$H$2="m"),IF(AA440=AA439,IF(OR(AB440=$AB$4:$AB439)=FALSE,AE439&amp;C440,AE439),"("&amp;C440)&amp;IF(AA440=AA441,IF(OR(AB441=$AB$4:$AB440)=FALSE,", ",""),") "),""))</f>
        <v/>
      </c>
      <c r="AF440" s="11" t="str">
        <f t="shared" si="51"/>
        <v/>
      </c>
      <c r="AG440" s="11" t="str">
        <f t="array" ref="AG440">IF(ISBLANK(D440),"",IF(OR($H$2="y",$H$2="m"),IF(AA440=AA439,IF(OR(AC440=$AC$4:$AC439)=FALSE,AG439&amp;AF440,AG439),"("&amp;AF440)&amp;IF(AA440=AA441,IF(OR(AC441=$AC$4:$AC440)=FALSE,", ",""),") "),""))</f>
        <v/>
      </c>
      <c r="AH440" s="10" t="str">
        <f>IF((ISBLANK(D440)),"",IF(D440=D439,AH439,"")&amp;IF(B439&lt;&gt;B440,((IF(ISBLANK(E440),$D$3&amp;"Non-type material: "&amp;$D$3,$D$3&amp;INDEX('type-categories'!$A$2:$B$100,MATCH(E440,'type-categories'!$A$2:$A$100,0),2)&amp;$D$3))),"")&amp;(IF(K440&lt;&gt;K439,$C$2&amp;K440&amp;$K$3&amp;$C$2&amp;" ",(IF(B440&lt;&gt;B439,$C$2&amp;K440&amp;$K$3&amp;$C$2&amp;" ",""))))&amp;(IF(L440="","",((IF(L440&lt;&gt;L439,$D$2&amp;L440&amp;$L$3&amp;$D$2&amp;" ",IF(B440&lt;&gt;B439,$D$2&amp;L440&amp;$L$3&amp;$D$2&amp;" ",""))))))&amp;(IF(M440="","",((IF(M440&lt;&gt;M439,$E$2&amp;M440&amp;$E$2&amp;","&amp;" ",IF(B440&lt;&gt;B439,$E$2&amp;M440&amp;$E$2&amp;",",""))))))&amp;(IF(N440="","",IF(N440&lt;&gt;N439,N440&amp;", ",IF(B440&lt;&gt;B439,N440&amp;", ",""))))&amp;(IF(ISBLANK(O440),"",(IF(O440&lt;&gt;O439,O440&amp;", ",IF(B440&lt;&gt;B439,O440&amp;", ","")))))&amp;(IF(ISBLANK(P440),"",(IF(P440&lt;&gt;P439,P440&amp;", ",IF(B440&lt;&gt;B439,P440&amp;", ",IF(Z440&lt;&gt;Z439,P440&amp;", ",""))))))&amp;(IF(ISBLANK(Q440),"",(IF(Q440&lt;&gt;Q439,Q440&amp;", ",IF(B440&lt;&gt;B439,Q440&amp;", ",IF(Z440&lt;&gt;Z439,Q440&amp;", ",""))))))&amp;(IF(ISBLANK(R440),"",(IF(R440&lt;&gt;R439,R440&amp;"m, ",IF(B440&lt;&gt;B439,R440&amp;"m, ",IF(Z440&lt;&gt;Z439,R440&amp;"m, ",""))))))&amp;IF(ISBLANK(S440),"",(IF(B440&lt;&gt;B439,S440&amp;", ",IF(S440&lt;&gt;S439,IF((Z440=Z439),"same locality "&amp;S440&amp;", ",S440&amp;", "),""))))&amp;(IF(ISBLANK(T440),"",(IF(T440&lt;&gt;T439,IF(ISBLANK(F$2),T440&amp;", ",T440&amp;" "&amp;F$2&amp;", "),(IF(B440&lt;&gt;B439,IF(ISBLANK(F$2),T440&amp;", ",T440&amp;" "&amp;F$2&amp;", "),(IF(Z440&lt;&gt;Z439,IF(ISBLANK(F$2),T440&amp;", ",T440&amp;" "&amp;F$2&amp;", "),IF((U440&lt;&gt;U439)*($G$2="Y"),"same collector, ","")))))))))&amp;(IF(ISBLANK(U440),"",(IF(U440&lt;&gt;U439,U440&amp;", ",(IF(B440&lt;&gt;B439,U440&amp;", ",IF(Z440&lt;&gt;Z439,U440&amp;", ",(IF(T440&lt;&gt;T439,IF((T440&lt;&gt;T439)*($G$2="Y"),"same date, ", ""),IF((T440=T439)*(U440=U439)*(S440&lt;&gt;S439)*($G$2="Y"),"same collector and date, ", ""))))))))))&amp;(IF(ISBLANK(V440),"",V440&amp;", "))&amp;IF((AA440&lt;&gt;AA441)*($H$2="y"),AD440&amp;AE440,IF((AA440&lt;&gt;AA441)*($H$2="m"),AD440&amp;AG440,IF(($H$2&lt;&gt;"m")*($H$2&lt;&gt;"Y"),(IF(F440=0,"",F440&amp;" "&amp;$F$4&amp;" "))&amp;(IF(G440=0,"",G440&amp;" "&amp;$G$4&amp;" "))&amp;(IF(H440=0,"",H440&amp;" "&amp;H$4&amp;" "))&amp;(IF(I440=0,"",I440&amp;" "&amp;$I$4&amp;" "))&amp;(IF(J440=0,"",J440&amp;" "&amp;$J$4&amp;" "))&amp;IF((ISBLANK(C440)),"","("&amp;C440&amp;")"),"")))&amp;IF((B440=B441)*(K440=K441)*(L440=L441)*(M440=M441),IF(($H$2&lt;&gt;"m")*($H$2&lt;&gt;"Y"), ", ", IF((ISNUMBER(FIND(")",AE440))), ", ", "")),IF((B440=B441)*(K440=K441)*(L440=L441),"; ",". ")))</f>
        <v/>
      </c>
    </row>
    <row r="441" spans="1:34" s="1" customFormat="1" x14ac:dyDescent="0.25">
      <c r="A441" s="3" t="str">
        <f t="shared" si="52"/>
        <v/>
      </c>
      <c r="B441" s="53" t="str">
        <f t="shared" si="56"/>
        <v/>
      </c>
      <c r="C441" s="57"/>
      <c r="D441" s="57"/>
      <c r="E441" s="57"/>
      <c r="F441" s="57"/>
      <c r="G441" s="57"/>
      <c r="H441" s="57"/>
      <c r="I441" s="57"/>
      <c r="J441" s="57"/>
      <c r="K441" s="57"/>
      <c r="L441" s="57"/>
      <c r="M441" s="54"/>
      <c r="N441" s="57"/>
      <c r="O441" s="58"/>
      <c r="P441" s="58"/>
      <c r="Q441" s="58"/>
      <c r="R441" s="58"/>
      <c r="S441" s="54"/>
      <c r="T441" s="57"/>
      <c r="U441" s="57"/>
      <c r="V441" s="57"/>
      <c r="W441" s="57"/>
      <c r="X441" s="147" t="str">
        <f>IF(ISBLANK(D441),"",IF('order-admin-units'!$I$1&lt;&gt;"y", "", IF((K441="")*(ISBLANK(D441)=FALSE), 'order-admin-units'!$B$1+1, VLOOKUP(K441, ordercountry, 2))))</f>
        <v/>
      </c>
      <c r="Y441" s="147" t="str">
        <f>IF(ISBLANK(D441),"",IF('order-admin-units'!$I$1&lt;&gt;"y", "", IF(L441="", 'order-admin-units'!$B$2+1, VLOOKUP(K441&amp;"@"&amp;L441, orderadmin, 2))))</f>
        <v/>
      </c>
      <c r="Z441" s="147" t="str">
        <f t="shared" si="53"/>
        <v/>
      </c>
      <c r="AA441" s="147" t="str">
        <f t="shared" si="54"/>
        <v/>
      </c>
      <c r="AB441" s="147" t="str">
        <f t="shared" si="55"/>
        <v/>
      </c>
      <c r="AC441" s="147" t="str">
        <f t="shared" si="49"/>
        <v/>
      </c>
      <c r="AD441" s="11" t="str">
        <f t="shared" si="50"/>
        <v/>
      </c>
      <c r="AE441" s="11" t="str">
        <f t="array" ref="AE441">IF(ISBLANK(D441),"",IF(OR($H$2="y",$H$2="m"),IF(AA441=AA440,IF(OR(AB441=$AB$4:$AB440)=FALSE,AE440&amp;C441,AE440),"("&amp;C441)&amp;IF(AA441=AA442,IF(OR(AB442=$AB$4:$AB441)=FALSE,", ",""),") "),""))</f>
        <v/>
      </c>
      <c r="AF441" s="11" t="str">
        <f t="shared" si="51"/>
        <v/>
      </c>
      <c r="AG441" s="11" t="str">
        <f t="array" ref="AG441">IF(ISBLANK(D441),"",IF(OR($H$2="y",$H$2="m"),IF(AA441=AA440,IF(OR(AC441=$AC$4:$AC440)=FALSE,AG440&amp;AF441,AG440),"("&amp;AF441)&amp;IF(AA441=AA442,IF(OR(AC442=$AC$4:$AC441)=FALSE,", ",""),") "),""))</f>
        <v/>
      </c>
      <c r="AH441" s="10" t="str">
        <f>IF((ISBLANK(D441)),"",IF(D441=D440,AH440,"")&amp;IF(B440&lt;&gt;B441,((IF(ISBLANK(E441),$D$3&amp;"Non-type material: "&amp;$D$3,$D$3&amp;INDEX('type-categories'!$A$2:$B$100,MATCH(E441,'type-categories'!$A$2:$A$100,0),2)&amp;$D$3))),"")&amp;(IF(K441&lt;&gt;K440,$C$2&amp;K441&amp;$K$3&amp;$C$2&amp;" ",(IF(B441&lt;&gt;B440,$C$2&amp;K441&amp;$K$3&amp;$C$2&amp;" ",""))))&amp;(IF(L441="","",((IF(L441&lt;&gt;L440,$D$2&amp;L441&amp;$L$3&amp;$D$2&amp;" ",IF(B441&lt;&gt;B440,$D$2&amp;L441&amp;$L$3&amp;$D$2&amp;" ",""))))))&amp;(IF(M441="","",((IF(M441&lt;&gt;M440,$E$2&amp;M441&amp;$E$2&amp;","&amp;" ",IF(B441&lt;&gt;B440,$E$2&amp;M441&amp;$E$2&amp;",",""))))))&amp;(IF(N441="","",IF(N441&lt;&gt;N440,N441&amp;", ",IF(B441&lt;&gt;B440,N441&amp;", ",""))))&amp;(IF(ISBLANK(O441),"",(IF(O441&lt;&gt;O440,O441&amp;", ",IF(B441&lt;&gt;B440,O441&amp;", ","")))))&amp;(IF(ISBLANK(P441),"",(IF(P441&lt;&gt;P440,P441&amp;", ",IF(B441&lt;&gt;B440,P441&amp;", ",IF(Z441&lt;&gt;Z440,P441&amp;", ",""))))))&amp;(IF(ISBLANK(Q441),"",(IF(Q441&lt;&gt;Q440,Q441&amp;", ",IF(B441&lt;&gt;B440,Q441&amp;", ",IF(Z441&lt;&gt;Z440,Q441&amp;", ",""))))))&amp;(IF(ISBLANK(R441),"",(IF(R441&lt;&gt;R440,R441&amp;"m, ",IF(B441&lt;&gt;B440,R441&amp;"m, ",IF(Z441&lt;&gt;Z440,R441&amp;"m, ",""))))))&amp;IF(ISBLANK(S441),"",(IF(B441&lt;&gt;B440,S441&amp;", ",IF(S441&lt;&gt;S440,IF((Z441=Z440),"same locality "&amp;S441&amp;", ",S441&amp;", "),""))))&amp;(IF(ISBLANK(T441),"",(IF(T441&lt;&gt;T440,IF(ISBLANK(F$2),T441&amp;", ",T441&amp;" "&amp;F$2&amp;", "),(IF(B441&lt;&gt;B440,IF(ISBLANK(F$2),T441&amp;", ",T441&amp;" "&amp;F$2&amp;", "),(IF(Z441&lt;&gt;Z440,IF(ISBLANK(F$2),T441&amp;", ",T441&amp;" "&amp;F$2&amp;", "),IF((U441&lt;&gt;U440)*($G$2="Y"),"same collector, ","")))))))))&amp;(IF(ISBLANK(U441),"",(IF(U441&lt;&gt;U440,U441&amp;", ",(IF(B441&lt;&gt;B440,U441&amp;", ",IF(Z441&lt;&gt;Z440,U441&amp;", ",(IF(T441&lt;&gt;T440,IF((T441&lt;&gt;T440)*($G$2="Y"),"same date, ", ""),IF((T441=T440)*(U441=U440)*(S441&lt;&gt;S440)*($G$2="Y"),"same collector and date, ", ""))))))))))&amp;(IF(ISBLANK(V441),"",V441&amp;", "))&amp;IF((AA441&lt;&gt;AA442)*($H$2="y"),AD441&amp;AE441,IF((AA441&lt;&gt;AA442)*($H$2="m"),AD441&amp;AG441,IF(($H$2&lt;&gt;"m")*($H$2&lt;&gt;"Y"),(IF(F441=0,"",F441&amp;" "&amp;$F$4&amp;" "))&amp;(IF(G441=0,"",G441&amp;" "&amp;$G$4&amp;" "))&amp;(IF(H441=0,"",H441&amp;" "&amp;H$4&amp;" "))&amp;(IF(I441=0,"",I441&amp;" "&amp;$I$4&amp;" "))&amp;(IF(J441=0,"",J441&amp;" "&amp;$J$4&amp;" "))&amp;IF((ISBLANK(C441)),"","("&amp;C441&amp;")"),"")))&amp;IF((B441=B442)*(K441=K442)*(L441=L442)*(M441=M442),IF(($H$2&lt;&gt;"m")*($H$2&lt;&gt;"Y"), ", ", IF((ISNUMBER(FIND(")",AE441))), ", ", "")),IF((B441=B442)*(K441=K442)*(L441=L442),"; ",". ")))</f>
        <v/>
      </c>
    </row>
    <row r="442" spans="1:34" s="1" customFormat="1" x14ac:dyDescent="0.25">
      <c r="A442" s="3" t="str">
        <f t="shared" si="52"/>
        <v/>
      </c>
      <c r="B442" s="53" t="str">
        <f t="shared" si="56"/>
        <v/>
      </c>
      <c r="C442" s="57"/>
      <c r="D442" s="57"/>
      <c r="E442" s="57"/>
      <c r="F442" s="57"/>
      <c r="G442" s="57"/>
      <c r="H442" s="57"/>
      <c r="I442" s="57"/>
      <c r="J442" s="57"/>
      <c r="K442" s="57"/>
      <c r="L442" s="57"/>
      <c r="M442" s="54"/>
      <c r="N442" s="57"/>
      <c r="O442" s="58"/>
      <c r="P442" s="58"/>
      <c r="Q442" s="58"/>
      <c r="R442" s="58"/>
      <c r="S442" s="54"/>
      <c r="T442" s="57"/>
      <c r="U442" s="57"/>
      <c r="V442" s="57"/>
      <c r="W442" s="57"/>
      <c r="X442" s="147" t="str">
        <f>IF(ISBLANK(D442),"",IF('order-admin-units'!$I$1&lt;&gt;"y", "", IF((K442="")*(ISBLANK(D442)=FALSE), 'order-admin-units'!$B$1+1, VLOOKUP(K442, ordercountry, 2))))</f>
        <v/>
      </c>
      <c r="Y442" s="147" t="str">
        <f>IF(ISBLANK(D442),"",IF('order-admin-units'!$I$1&lt;&gt;"y", "", IF(L442="", 'order-admin-units'!$B$2+1, VLOOKUP(K442&amp;"@"&amp;L442, orderadmin, 2))))</f>
        <v/>
      </c>
      <c r="Z442" s="147" t="str">
        <f t="shared" si="53"/>
        <v/>
      </c>
      <c r="AA442" s="147" t="str">
        <f t="shared" si="54"/>
        <v/>
      </c>
      <c r="AB442" s="147" t="str">
        <f t="shared" si="55"/>
        <v/>
      </c>
      <c r="AC442" s="147" t="str">
        <f t="shared" si="49"/>
        <v/>
      </c>
      <c r="AD442" s="11" t="str">
        <f t="shared" si="50"/>
        <v/>
      </c>
      <c r="AE442" s="11" t="str">
        <f t="array" ref="AE442">IF(ISBLANK(D442),"",IF(OR($H$2="y",$H$2="m"),IF(AA442=AA441,IF(OR(AB442=$AB$4:$AB441)=FALSE,AE441&amp;C442,AE441),"("&amp;C442)&amp;IF(AA442=AA443,IF(OR(AB443=$AB$4:$AB442)=FALSE,", ",""),") "),""))</f>
        <v/>
      </c>
      <c r="AF442" s="11" t="str">
        <f t="shared" si="51"/>
        <v/>
      </c>
      <c r="AG442" s="11" t="str">
        <f t="array" ref="AG442">IF(ISBLANK(D442),"",IF(OR($H$2="y",$H$2="m"),IF(AA442=AA441,IF(OR(AC442=$AC$4:$AC441)=FALSE,AG441&amp;AF442,AG441),"("&amp;AF442)&amp;IF(AA442=AA443,IF(OR(AC443=$AC$4:$AC442)=FALSE,", ",""),") "),""))</f>
        <v/>
      </c>
      <c r="AH442" s="10" t="str">
        <f>IF((ISBLANK(D442)),"",IF(D442=D441,AH441,"")&amp;IF(B441&lt;&gt;B442,((IF(ISBLANK(E442),$D$3&amp;"Non-type material: "&amp;$D$3,$D$3&amp;INDEX('type-categories'!$A$2:$B$100,MATCH(E442,'type-categories'!$A$2:$A$100,0),2)&amp;$D$3))),"")&amp;(IF(K442&lt;&gt;K441,$C$2&amp;K442&amp;$K$3&amp;$C$2&amp;" ",(IF(B442&lt;&gt;B441,$C$2&amp;K442&amp;$K$3&amp;$C$2&amp;" ",""))))&amp;(IF(L442="","",((IF(L442&lt;&gt;L441,$D$2&amp;L442&amp;$L$3&amp;$D$2&amp;" ",IF(B442&lt;&gt;B441,$D$2&amp;L442&amp;$L$3&amp;$D$2&amp;" ",""))))))&amp;(IF(M442="","",((IF(M442&lt;&gt;M441,$E$2&amp;M442&amp;$E$2&amp;","&amp;" ",IF(B442&lt;&gt;B441,$E$2&amp;M442&amp;$E$2&amp;",",""))))))&amp;(IF(N442="","",IF(N442&lt;&gt;N441,N442&amp;", ",IF(B442&lt;&gt;B441,N442&amp;", ",""))))&amp;(IF(ISBLANK(O442),"",(IF(O442&lt;&gt;O441,O442&amp;", ",IF(B442&lt;&gt;B441,O442&amp;", ","")))))&amp;(IF(ISBLANK(P442),"",(IF(P442&lt;&gt;P441,P442&amp;", ",IF(B442&lt;&gt;B441,P442&amp;", ",IF(Z442&lt;&gt;Z441,P442&amp;", ",""))))))&amp;(IF(ISBLANK(Q442),"",(IF(Q442&lt;&gt;Q441,Q442&amp;", ",IF(B442&lt;&gt;B441,Q442&amp;", ",IF(Z442&lt;&gt;Z441,Q442&amp;", ",""))))))&amp;(IF(ISBLANK(R442),"",(IF(R442&lt;&gt;R441,R442&amp;"m, ",IF(B442&lt;&gt;B441,R442&amp;"m, ",IF(Z442&lt;&gt;Z441,R442&amp;"m, ",""))))))&amp;IF(ISBLANK(S442),"",(IF(B442&lt;&gt;B441,S442&amp;", ",IF(S442&lt;&gt;S441,IF((Z442=Z441),"same locality "&amp;S442&amp;", ",S442&amp;", "),""))))&amp;(IF(ISBLANK(T442),"",(IF(T442&lt;&gt;T441,IF(ISBLANK(F$2),T442&amp;", ",T442&amp;" "&amp;F$2&amp;", "),(IF(B442&lt;&gt;B441,IF(ISBLANK(F$2),T442&amp;", ",T442&amp;" "&amp;F$2&amp;", "),(IF(Z442&lt;&gt;Z441,IF(ISBLANK(F$2),T442&amp;", ",T442&amp;" "&amp;F$2&amp;", "),IF((U442&lt;&gt;U441)*($G$2="Y"),"same collector, ","")))))))))&amp;(IF(ISBLANK(U442),"",(IF(U442&lt;&gt;U441,U442&amp;", ",(IF(B442&lt;&gt;B441,U442&amp;", ",IF(Z442&lt;&gt;Z441,U442&amp;", ",(IF(T442&lt;&gt;T441,IF((T442&lt;&gt;T441)*($G$2="Y"),"same date, ", ""),IF((T442=T441)*(U442=U441)*(S442&lt;&gt;S441)*($G$2="Y"),"same collector and date, ", ""))))))))))&amp;(IF(ISBLANK(V442),"",V442&amp;", "))&amp;IF((AA442&lt;&gt;AA443)*($H$2="y"),AD442&amp;AE442,IF((AA442&lt;&gt;AA443)*($H$2="m"),AD442&amp;AG442,IF(($H$2&lt;&gt;"m")*($H$2&lt;&gt;"Y"),(IF(F442=0,"",F442&amp;" "&amp;$F$4&amp;" "))&amp;(IF(G442=0,"",G442&amp;" "&amp;$G$4&amp;" "))&amp;(IF(H442=0,"",H442&amp;" "&amp;H$4&amp;" "))&amp;(IF(I442=0,"",I442&amp;" "&amp;$I$4&amp;" "))&amp;(IF(J442=0,"",J442&amp;" "&amp;$J$4&amp;" "))&amp;IF((ISBLANK(C442)),"","("&amp;C442&amp;")"),"")))&amp;IF((B442=B443)*(K442=K443)*(L442=L443)*(M442=M443),IF(($H$2&lt;&gt;"m")*($H$2&lt;&gt;"Y"), ", ", IF((ISNUMBER(FIND(")",AE442))), ", ", "")),IF((B442=B443)*(K442=K443)*(L442=L443),"; ",". ")))</f>
        <v/>
      </c>
    </row>
    <row r="443" spans="1:34" s="1" customFormat="1" x14ac:dyDescent="0.25">
      <c r="A443" s="3" t="str">
        <f t="shared" si="52"/>
        <v/>
      </c>
      <c r="B443" s="53" t="str">
        <f t="shared" si="56"/>
        <v/>
      </c>
      <c r="C443" s="57"/>
      <c r="D443" s="57"/>
      <c r="E443" s="57"/>
      <c r="F443" s="57"/>
      <c r="G443" s="57"/>
      <c r="H443" s="57"/>
      <c r="I443" s="57"/>
      <c r="J443" s="57"/>
      <c r="K443" s="57"/>
      <c r="L443" s="57"/>
      <c r="M443" s="54"/>
      <c r="N443" s="57"/>
      <c r="O443" s="58"/>
      <c r="P443" s="58"/>
      <c r="Q443" s="58"/>
      <c r="R443" s="58"/>
      <c r="S443" s="54"/>
      <c r="T443" s="57"/>
      <c r="U443" s="57"/>
      <c r="V443" s="57"/>
      <c r="W443" s="57"/>
      <c r="X443" s="147" t="str">
        <f>IF(ISBLANK(D443),"",IF('order-admin-units'!$I$1&lt;&gt;"y", "", IF((K443="")*(ISBLANK(D443)=FALSE), 'order-admin-units'!$B$1+1, VLOOKUP(K443, ordercountry, 2))))</f>
        <v/>
      </c>
      <c r="Y443" s="147" t="str">
        <f>IF(ISBLANK(D443),"",IF('order-admin-units'!$I$1&lt;&gt;"y", "", IF(L443="", 'order-admin-units'!$B$2+1, VLOOKUP(K443&amp;"@"&amp;L443, orderadmin, 2))))</f>
        <v/>
      </c>
      <c r="Z443" s="147" t="str">
        <f t="shared" si="53"/>
        <v/>
      </c>
      <c r="AA443" s="147" t="str">
        <f t="shared" si="54"/>
        <v/>
      </c>
      <c r="AB443" s="147" t="str">
        <f t="shared" si="55"/>
        <v/>
      </c>
      <c r="AC443" s="147" t="str">
        <f t="shared" si="49"/>
        <v/>
      </c>
      <c r="AD443" s="11" t="str">
        <f t="shared" si="50"/>
        <v/>
      </c>
      <c r="AE443" s="11" t="str">
        <f t="array" ref="AE443">IF(ISBLANK(D443),"",IF(OR($H$2="y",$H$2="m"),IF(AA443=AA442,IF(OR(AB443=$AB$4:$AB442)=FALSE,AE442&amp;C443,AE442),"("&amp;C443)&amp;IF(AA443=AA444,IF(OR(AB444=$AB$4:$AB443)=FALSE,", ",""),") "),""))</f>
        <v/>
      </c>
      <c r="AF443" s="11" t="str">
        <f t="shared" si="51"/>
        <v/>
      </c>
      <c r="AG443" s="11" t="str">
        <f t="array" ref="AG443">IF(ISBLANK(D443),"",IF(OR($H$2="y",$H$2="m"),IF(AA443=AA442,IF(OR(AC443=$AC$4:$AC442)=FALSE,AG442&amp;AF443,AG442),"("&amp;AF443)&amp;IF(AA443=AA444,IF(OR(AC444=$AC$4:$AC443)=FALSE,", ",""),") "),""))</f>
        <v/>
      </c>
      <c r="AH443" s="10" t="str">
        <f>IF((ISBLANK(D443)),"",IF(D443=D442,AH442,"")&amp;IF(B442&lt;&gt;B443,((IF(ISBLANK(E443),$D$3&amp;"Non-type material: "&amp;$D$3,$D$3&amp;INDEX('type-categories'!$A$2:$B$100,MATCH(E443,'type-categories'!$A$2:$A$100,0),2)&amp;$D$3))),"")&amp;(IF(K443&lt;&gt;K442,$C$2&amp;K443&amp;$K$3&amp;$C$2&amp;" ",(IF(B443&lt;&gt;B442,$C$2&amp;K443&amp;$K$3&amp;$C$2&amp;" ",""))))&amp;(IF(L443="","",((IF(L443&lt;&gt;L442,$D$2&amp;L443&amp;$L$3&amp;$D$2&amp;" ",IF(B443&lt;&gt;B442,$D$2&amp;L443&amp;$L$3&amp;$D$2&amp;" ",""))))))&amp;(IF(M443="","",((IF(M443&lt;&gt;M442,$E$2&amp;M443&amp;$E$2&amp;","&amp;" ",IF(B443&lt;&gt;B442,$E$2&amp;M443&amp;$E$2&amp;",",""))))))&amp;(IF(N443="","",IF(N443&lt;&gt;N442,N443&amp;", ",IF(B443&lt;&gt;B442,N443&amp;", ",""))))&amp;(IF(ISBLANK(O443),"",(IF(O443&lt;&gt;O442,O443&amp;", ",IF(B443&lt;&gt;B442,O443&amp;", ","")))))&amp;(IF(ISBLANK(P443),"",(IF(P443&lt;&gt;P442,P443&amp;", ",IF(B443&lt;&gt;B442,P443&amp;", ",IF(Z443&lt;&gt;Z442,P443&amp;", ",""))))))&amp;(IF(ISBLANK(Q443),"",(IF(Q443&lt;&gt;Q442,Q443&amp;", ",IF(B443&lt;&gt;B442,Q443&amp;", ",IF(Z443&lt;&gt;Z442,Q443&amp;", ",""))))))&amp;(IF(ISBLANK(R443),"",(IF(R443&lt;&gt;R442,R443&amp;"m, ",IF(B443&lt;&gt;B442,R443&amp;"m, ",IF(Z443&lt;&gt;Z442,R443&amp;"m, ",""))))))&amp;IF(ISBLANK(S443),"",(IF(B443&lt;&gt;B442,S443&amp;", ",IF(S443&lt;&gt;S442,IF((Z443=Z442),"same locality "&amp;S443&amp;", ",S443&amp;", "),""))))&amp;(IF(ISBLANK(T443),"",(IF(T443&lt;&gt;T442,IF(ISBLANK(F$2),T443&amp;", ",T443&amp;" "&amp;F$2&amp;", "),(IF(B443&lt;&gt;B442,IF(ISBLANK(F$2),T443&amp;", ",T443&amp;" "&amp;F$2&amp;", "),(IF(Z443&lt;&gt;Z442,IF(ISBLANK(F$2),T443&amp;", ",T443&amp;" "&amp;F$2&amp;", "),IF((U443&lt;&gt;U442)*($G$2="Y"),"same collector, ","")))))))))&amp;(IF(ISBLANK(U443),"",(IF(U443&lt;&gt;U442,U443&amp;", ",(IF(B443&lt;&gt;B442,U443&amp;", ",IF(Z443&lt;&gt;Z442,U443&amp;", ",(IF(T443&lt;&gt;T442,IF((T443&lt;&gt;T442)*($G$2="Y"),"same date, ", ""),IF((T443=T442)*(U443=U442)*(S443&lt;&gt;S442)*($G$2="Y"),"same collector and date, ", ""))))))))))&amp;(IF(ISBLANK(V443),"",V443&amp;", "))&amp;IF((AA443&lt;&gt;AA444)*($H$2="y"),AD443&amp;AE443,IF((AA443&lt;&gt;AA444)*($H$2="m"),AD443&amp;AG443,IF(($H$2&lt;&gt;"m")*($H$2&lt;&gt;"Y"),(IF(F443=0,"",F443&amp;" "&amp;$F$4&amp;" "))&amp;(IF(G443=0,"",G443&amp;" "&amp;$G$4&amp;" "))&amp;(IF(H443=0,"",H443&amp;" "&amp;H$4&amp;" "))&amp;(IF(I443=0,"",I443&amp;" "&amp;$I$4&amp;" "))&amp;(IF(J443=0,"",J443&amp;" "&amp;$J$4&amp;" "))&amp;IF((ISBLANK(C443)),"","("&amp;C443&amp;")"),"")))&amp;IF((B443=B444)*(K443=K444)*(L443=L444)*(M443=M444),IF(($H$2&lt;&gt;"m")*($H$2&lt;&gt;"Y"), ", ", IF((ISNUMBER(FIND(")",AE443))), ", ", "")),IF((B443=B444)*(K443=K444)*(L443=L444),"; ",". ")))</f>
        <v/>
      </c>
    </row>
    <row r="444" spans="1:34" s="1" customFormat="1" x14ac:dyDescent="0.25">
      <c r="A444" s="3" t="str">
        <f t="shared" si="52"/>
        <v/>
      </c>
      <c r="B444" s="53" t="str">
        <f t="shared" si="56"/>
        <v/>
      </c>
      <c r="C444" s="57"/>
      <c r="D444" s="57"/>
      <c r="E444" s="57"/>
      <c r="F444" s="57"/>
      <c r="G444" s="57"/>
      <c r="H444" s="57"/>
      <c r="I444" s="57"/>
      <c r="J444" s="57"/>
      <c r="K444" s="57"/>
      <c r="L444" s="57"/>
      <c r="M444" s="54"/>
      <c r="N444" s="57"/>
      <c r="O444" s="58"/>
      <c r="P444" s="58"/>
      <c r="Q444" s="58"/>
      <c r="R444" s="58"/>
      <c r="S444" s="54"/>
      <c r="T444" s="57"/>
      <c r="U444" s="57"/>
      <c r="V444" s="57"/>
      <c r="W444" s="57"/>
      <c r="X444" s="147" t="str">
        <f>IF(ISBLANK(D444),"",IF('order-admin-units'!$I$1&lt;&gt;"y", "", IF((K444="")*(ISBLANK(D444)=FALSE), 'order-admin-units'!$B$1+1, VLOOKUP(K444, ordercountry, 2))))</f>
        <v/>
      </c>
      <c r="Y444" s="147" t="str">
        <f>IF(ISBLANK(D444),"",IF('order-admin-units'!$I$1&lt;&gt;"y", "", IF(L444="", 'order-admin-units'!$B$2+1, VLOOKUP(K444&amp;"@"&amp;L444, orderadmin, 2))))</f>
        <v/>
      </c>
      <c r="Z444" s="147" t="str">
        <f t="shared" si="53"/>
        <v/>
      </c>
      <c r="AA444" s="147" t="str">
        <f t="shared" si="54"/>
        <v/>
      </c>
      <c r="AB444" s="147" t="str">
        <f t="shared" si="55"/>
        <v/>
      </c>
      <c r="AC444" s="147" t="str">
        <f t="shared" si="49"/>
        <v/>
      </c>
      <c r="AD444" s="11" t="str">
        <f t="shared" si="50"/>
        <v/>
      </c>
      <c r="AE444" s="11" t="str">
        <f t="array" ref="AE444">IF(ISBLANK(D444),"",IF(OR($H$2="y",$H$2="m"),IF(AA444=AA443,IF(OR(AB444=$AB$4:$AB443)=FALSE,AE443&amp;C444,AE443),"("&amp;C444)&amp;IF(AA444=AA445,IF(OR(AB445=$AB$4:$AB444)=FALSE,", ",""),") "),""))</f>
        <v/>
      </c>
      <c r="AF444" s="11" t="str">
        <f t="shared" si="51"/>
        <v/>
      </c>
      <c r="AG444" s="11" t="str">
        <f t="array" ref="AG444">IF(ISBLANK(D444),"",IF(OR($H$2="y",$H$2="m"),IF(AA444=AA443,IF(OR(AC444=$AC$4:$AC443)=FALSE,AG443&amp;AF444,AG443),"("&amp;AF444)&amp;IF(AA444=AA445,IF(OR(AC445=$AC$4:$AC444)=FALSE,", ",""),") "),""))</f>
        <v/>
      </c>
      <c r="AH444" s="10" t="str">
        <f>IF((ISBLANK(D444)),"",IF(D444=D443,AH443,"")&amp;IF(B443&lt;&gt;B444,((IF(ISBLANK(E444),$D$3&amp;"Non-type material: "&amp;$D$3,$D$3&amp;INDEX('type-categories'!$A$2:$B$100,MATCH(E444,'type-categories'!$A$2:$A$100,0),2)&amp;$D$3))),"")&amp;(IF(K444&lt;&gt;K443,$C$2&amp;K444&amp;$K$3&amp;$C$2&amp;" ",(IF(B444&lt;&gt;B443,$C$2&amp;K444&amp;$K$3&amp;$C$2&amp;" ",""))))&amp;(IF(L444="","",((IF(L444&lt;&gt;L443,$D$2&amp;L444&amp;$L$3&amp;$D$2&amp;" ",IF(B444&lt;&gt;B443,$D$2&amp;L444&amp;$L$3&amp;$D$2&amp;" ",""))))))&amp;(IF(M444="","",((IF(M444&lt;&gt;M443,$E$2&amp;M444&amp;$E$2&amp;","&amp;" ",IF(B444&lt;&gt;B443,$E$2&amp;M444&amp;$E$2&amp;",",""))))))&amp;(IF(N444="","",IF(N444&lt;&gt;N443,N444&amp;", ",IF(B444&lt;&gt;B443,N444&amp;", ",""))))&amp;(IF(ISBLANK(O444),"",(IF(O444&lt;&gt;O443,O444&amp;", ",IF(B444&lt;&gt;B443,O444&amp;", ","")))))&amp;(IF(ISBLANK(P444),"",(IF(P444&lt;&gt;P443,P444&amp;", ",IF(B444&lt;&gt;B443,P444&amp;", ",IF(Z444&lt;&gt;Z443,P444&amp;", ",""))))))&amp;(IF(ISBLANK(Q444),"",(IF(Q444&lt;&gt;Q443,Q444&amp;", ",IF(B444&lt;&gt;B443,Q444&amp;", ",IF(Z444&lt;&gt;Z443,Q444&amp;", ",""))))))&amp;(IF(ISBLANK(R444),"",(IF(R444&lt;&gt;R443,R444&amp;"m, ",IF(B444&lt;&gt;B443,R444&amp;"m, ",IF(Z444&lt;&gt;Z443,R444&amp;"m, ",""))))))&amp;IF(ISBLANK(S444),"",(IF(B444&lt;&gt;B443,S444&amp;", ",IF(S444&lt;&gt;S443,IF((Z444=Z443),"same locality "&amp;S444&amp;", ",S444&amp;", "),""))))&amp;(IF(ISBLANK(T444),"",(IF(T444&lt;&gt;T443,IF(ISBLANK(F$2),T444&amp;", ",T444&amp;" "&amp;F$2&amp;", "),(IF(B444&lt;&gt;B443,IF(ISBLANK(F$2),T444&amp;", ",T444&amp;" "&amp;F$2&amp;", "),(IF(Z444&lt;&gt;Z443,IF(ISBLANK(F$2),T444&amp;", ",T444&amp;" "&amp;F$2&amp;", "),IF((U444&lt;&gt;U443)*($G$2="Y"),"same collector, ","")))))))))&amp;(IF(ISBLANK(U444),"",(IF(U444&lt;&gt;U443,U444&amp;", ",(IF(B444&lt;&gt;B443,U444&amp;", ",IF(Z444&lt;&gt;Z443,U444&amp;", ",(IF(T444&lt;&gt;T443,IF((T444&lt;&gt;T443)*($G$2="Y"),"same date, ", ""),IF((T444=T443)*(U444=U443)*(S444&lt;&gt;S443)*($G$2="Y"),"same collector and date, ", ""))))))))))&amp;(IF(ISBLANK(V444),"",V444&amp;", "))&amp;IF((AA444&lt;&gt;AA445)*($H$2="y"),AD444&amp;AE444,IF((AA444&lt;&gt;AA445)*($H$2="m"),AD444&amp;AG444,IF(($H$2&lt;&gt;"m")*($H$2&lt;&gt;"Y"),(IF(F444=0,"",F444&amp;" "&amp;$F$4&amp;" "))&amp;(IF(G444=0,"",G444&amp;" "&amp;$G$4&amp;" "))&amp;(IF(H444=0,"",H444&amp;" "&amp;H$4&amp;" "))&amp;(IF(I444=0,"",I444&amp;" "&amp;$I$4&amp;" "))&amp;(IF(J444=0,"",J444&amp;" "&amp;$J$4&amp;" "))&amp;IF((ISBLANK(C444)),"","("&amp;C444&amp;")"),"")))&amp;IF((B444=B445)*(K444=K445)*(L444=L445)*(M444=M445),IF(($H$2&lt;&gt;"m")*($H$2&lt;&gt;"Y"), ", ", IF((ISNUMBER(FIND(")",AE444))), ", ", "")),IF((B444=B445)*(K444=K445)*(L444=L445),"; ",". ")))</f>
        <v/>
      </c>
    </row>
    <row r="445" spans="1:34" s="1" customFormat="1" x14ac:dyDescent="0.25">
      <c r="A445" s="3" t="str">
        <f t="shared" si="52"/>
        <v/>
      </c>
      <c r="B445" s="53" t="str">
        <f t="shared" si="56"/>
        <v/>
      </c>
      <c r="C445" s="57"/>
      <c r="D445" s="57"/>
      <c r="E445" s="57"/>
      <c r="F445" s="57"/>
      <c r="G445" s="57"/>
      <c r="H445" s="57"/>
      <c r="I445" s="57"/>
      <c r="J445" s="57"/>
      <c r="K445" s="57"/>
      <c r="L445" s="57"/>
      <c r="M445" s="54"/>
      <c r="N445" s="57"/>
      <c r="O445" s="58"/>
      <c r="P445" s="58"/>
      <c r="Q445" s="58"/>
      <c r="R445" s="58"/>
      <c r="S445" s="54"/>
      <c r="T445" s="57"/>
      <c r="U445" s="57"/>
      <c r="V445" s="57"/>
      <c r="W445" s="57"/>
      <c r="X445" s="147" t="str">
        <f>IF(ISBLANK(D445),"",IF('order-admin-units'!$I$1&lt;&gt;"y", "", IF((K445="")*(ISBLANK(D445)=FALSE), 'order-admin-units'!$B$1+1, VLOOKUP(K445, ordercountry, 2))))</f>
        <v/>
      </c>
      <c r="Y445" s="147" t="str">
        <f>IF(ISBLANK(D445),"",IF('order-admin-units'!$I$1&lt;&gt;"y", "", IF(L445="", 'order-admin-units'!$B$2+1, VLOOKUP(K445&amp;"@"&amp;L445, orderadmin, 2))))</f>
        <v/>
      </c>
      <c r="Z445" s="147" t="str">
        <f t="shared" si="53"/>
        <v/>
      </c>
      <c r="AA445" s="147" t="str">
        <f t="shared" si="54"/>
        <v/>
      </c>
      <c r="AB445" s="147" t="str">
        <f t="shared" si="55"/>
        <v/>
      </c>
      <c r="AC445" s="147" t="str">
        <f t="shared" si="49"/>
        <v/>
      </c>
      <c r="AD445" s="11" t="str">
        <f t="shared" si="50"/>
        <v/>
      </c>
      <c r="AE445" s="11" t="str">
        <f t="array" ref="AE445">IF(ISBLANK(D445),"",IF(OR($H$2="y",$H$2="m"),IF(AA445=AA444,IF(OR(AB445=$AB$4:$AB444)=FALSE,AE444&amp;C445,AE444),"("&amp;C445)&amp;IF(AA445=AA446,IF(OR(AB446=$AB$4:$AB445)=FALSE,", ",""),") "),""))</f>
        <v/>
      </c>
      <c r="AF445" s="11" t="str">
        <f t="shared" si="51"/>
        <v/>
      </c>
      <c r="AG445" s="11" t="str">
        <f t="array" ref="AG445">IF(ISBLANK(D445),"",IF(OR($H$2="y",$H$2="m"),IF(AA445=AA444,IF(OR(AC445=$AC$4:$AC444)=FALSE,AG444&amp;AF445,AG444),"("&amp;AF445)&amp;IF(AA445=AA446,IF(OR(AC446=$AC$4:$AC445)=FALSE,", ",""),") "),""))</f>
        <v/>
      </c>
      <c r="AH445" s="10" t="str">
        <f>IF((ISBLANK(D445)),"",IF(D445=D444,AH444,"")&amp;IF(B444&lt;&gt;B445,((IF(ISBLANK(E445),$D$3&amp;"Non-type material: "&amp;$D$3,$D$3&amp;INDEX('type-categories'!$A$2:$B$100,MATCH(E445,'type-categories'!$A$2:$A$100,0),2)&amp;$D$3))),"")&amp;(IF(K445&lt;&gt;K444,$C$2&amp;K445&amp;$K$3&amp;$C$2&amp;" ",(IF(B445&lt;&gt;B444,$C$2&amp;K445&amp;$K$3&amp;$C$2&amp;" ",""))))&amp;(IF(L445="","",((IF(L445&lt;&gt;L444,$D$2&amp;L445&amp;$L$3&amp;$D$2&amp;" ",IF(B445&lt;&gt;B444,$D$2&amp;L445&amp;$L$3&amp;$D$2&amp;" ",""))))))&amp;(IF(M445="","",((IF(M445&lt;&gt;M444,$E$2&amp;M445&amp;$E$2&amp;","&amp;" ",IF(B445&lt;&gt;B444,$E$2&amp;M445&amp;$E$2&amp;",",""))))))&amp;(IF(N445="","",IF(N445&lt;&gt;N444,N445&amp;", ",IF(B445&lt;&gt;B444,N445&amp;", ",""))))&amp;(IF(ISBLANK(O445),"",(IF(O445&lt;&gt;O444,O445&amp;", ",IF(B445&lt;&gt;B444,O445&amp;", ","")))))&amp;(IF(ISBLANK(P445),"",(IF(P445&lt;&gt;P444,P445&amp;", ",IF(B445&lt;&gt;B444,P445&amp;", ",IF(Z445&lt;&gt;Z444,P445&amp;", ",""))))))&amp;(IF(ISBLANK(Q445),"",(IF(Q445&lt;&gt;Q444,Q445&amp;", ",IF(B445&lt;&gt;B444,Q445&amp;", ",IF(Z445&lt;&gt;Z444,Q445&amp;", ",""))))))&amp;(IF(ISBLANK(R445),"",(IF(R445&lt;&gt;R444,R445&amp;"m, ",IF(B445&lt;&gt;B444,R445&amp;"m, ",IF(Z445&lt;&gt;Z444,R445&amp;"m, ",""))))))&amp;IF(ISBLANK(S445),"",(IF(B445&lt;&gt;B444,S445&amp;", ",IF(S445&lt;&gt;S444,IF((Z445=Z444),"same locality "&amp;S445&amp;", ",S445&amp;", "),""))))&amp;(IF(ISBLANK(T445),"",(IF(T445&lt;&gt;T444,IF(ISBLANK(F$2),T445&amp;", ",T445&amp;" "&amp;F$2&amp;", "),(IF(B445&lt;&gt;B444,IF(ISBLANK(F$2),T445&amp;", ",T445&amp;" "&amp;F$2&amp;", "),(IF(Z445&lt;&gt;Z444,IF(ISBLANK(F$2),T445&amp;", ",T445&amp;" "&amp;F$2&amp;", "),IF((U445&lt;&gt;U444)*($G$2="Y"),"same collector, ","")))))))))&amp;(IF(ISBLANK(U445),"",(IF(U445&lt;&gt;U444,U445&amp;", ",(IF(B445&lt;&gt;B444,U445&amp;", ",IF(Z445&lt;&gt;Z444,U445&amp;", ",(IF(T445&lt;&gt;T444,IF((T445&lt;&gt;T444)*($G$2="Y"),"same date, ", ""),IF((T445=T444)*(U445=U444)*(S445&lt;&gt;S444)*($G$2="Y"),"same collector and date, ", ""))))))))))&amp;(IF(ISBLANK(V445),"",V445&amp;", "))&amp;IF((AA445&lt;&gt;AA446)*($H$2="y"),AD445&amp;AE445,IF((AA445&lt;&gt;AA446)*($H$2="m"),AD445&amp;AG445,IF(($H$2&lt;&gt;"m")*($H$2&lt;&gt;"Y"),(IF(F445=0,"",F445&amp;" "&amp;$F$4&amp;" "))&amp;(IF(G445=0,"",G445&amp;" "&amp;$G$4&amp;" "))&amp;(IF(H445=0,"",H445&amp;" "&amp;H$4&amp;" "))&amp;(IF(I445=0,"",I445&amp;" "&amp;$I$4&amp;" "))&amp;(IF(J445=0,"",J445&amp;" "&amp;$J$4&amp;" "))&amp;IF((ISBLANK(C445)),"","("&amp;C445&amp;")"),"")))&amp;IF((B445=B446)*(K445=K446)*(L445=L446)*(M445=M446),IF(($H$2&lt;&gt;"m")*($H$2&lt;&gt;"Y"), ", ", IF((ISNUMBER(FIND(")",AE445))), ", ", "")),IF((B445=B446)*(K445=K446)*(L445=L446),"; ",". ")))</f>
        <v/>
      </c>
    </row>
    <row r="446" spans="1:34" s="1" customFormat="1" x14ac:dyDescent="0.25">
      <c r="A446" s="3" t="str">
        <f t="shared" si="52"/>
        <v/>
      </c>
      <c r="B446" s="53" t="str">
        <f t="shared" si="56"/>
        <v/>
      </c>
      <c r="C446" s="57"/>
      <c r="D446" s="57"/>
      <c r="E446" s="57"/>
      <c r="F446" s="57"/>
      <c r="G446" s="57"/>
      <c r="H446" s="57"/>
      <c r="I446" s="57"/>
      <c r="J446" s="57"/>
      <c r="K446" s="57"/>
      <c r="L446" s="57"/>
      <c r="M446" s="54"/>
      <c r="N446" s="57"/>
      <c r="O446" s="58"/>
      <c r="P446" s="58"/>
      <c r="Q446" s="58"/>
      <c r="R446" s="58"/>
      <c r="S446" s="54"/>
      <c r="T446" s="57"/>
      <c r="U446" s="57"/>
      <c r="V446" s="57"/>
      <c r="W446" s="57"/>
      <c r="X446" s="147" t="str">
        <f>IF(ISBLANK(D446),"",IF('order-admin-units'!$I$1&lt;&gt;"y", "", IF((K446="")*(ISBLANK(D446)=FALSE), 'order-admin-units'!$B$1+1, VLOOKUP(K446, ordercountry, 2))))</f>
        <v/>
      </c>
      <c r="Y446" s="147" t="str">
        <f>IF(ISBLANK(D446),"",IF('order-admin-units'!$I$1&lt;&gt;"y", "", IF(L446="", 'order-admin-units'!$B$2+1, VLOOKUP(K446&amp;"@"&amp;L446, orderadmin, 2))))</f>
        <v/>
      </c>
      <c r="Z446" s="147" t="str">
        <f t="shared" si="53"/>
        <v/>
      </c>
      <c r="AA446" s="147" t="str">
        <f t="shared" si="54"/>
        <v/>
      </c>
      <c r="AB446" s="147" t="str">
        <f t="shared" si="55"/>
        <v/>
      </c>
      <c r="AC446" s="147" t="str">
        <f t="shared" si="49"/>
        <v/>
      </c>
      <c r="AD446" s="11" t="str">
        <f t="shared" si="50"/>
        <v/>
      </c>
      <c r="AE446" s="11" t="str">
        <f t="array" ref="AE446">IF(ISBLANK(D446),"",IF(OR($H$2="y",$H$2="m"),IF(AA446=AA445,IF(OR(AB446=$AB$4:$AB445)=FALSE,AE445&amp;C446,AE445),"("&amp;C446)&amp;IF(AA446=AA447,IF(OR(AB447=$AB$4:$AB446)=FALSE,", ",""),") "),""))</f>
        <v/>
      </c>
      <c r="AF446" s="11" t="str">
        <f t="shared" si="51"/>
        <v/>
      </c>
      <c r="AG446" s="11" t="str">
        <f t="array" ref="AG446">IF(ISBLANK(D446),"",IF(OR($H$2="y",$H$2="m"),IF(AA446=AA445,IF(OR(AC446=$AC$4:$AC445)=FALSE,AG445&amp;AF446,AG445),"("&amp;AF446)&amp;IF(AA446=AA447,IF(OR(AC447=$AC$4:$AC446)=FALSE,", ",""),") "),""))</f>
        <v/>
      </c>
      <c r="AH446" s="10" t="str">
        <f>IF((ISBLANK(D446)),"",IF(D446=D445,AH445,"")&amp;IF(B445&lt;&gt;B446,((IF(ISBLANK(E446),$D$3&amp;"Non-type material: "&amp;$D$3,$D$3&amp;INDEX('type-categories'!$A$2:$B$100,MATCH(E446,'type-categories'!$A$2:$A$100,0),2)&amp;$D$3))),"")&amp;(IF(K446&lt;&gt;K445,$C$2&amp;K446&amp;$K$3&amp;$C$2&amp;" ",(IF(B446&lt;&gt;B445,$C$2&amp;K446&amp;$K$3&amp;$C$2&amp;" ",""))))&amp;(IF(L446="","",((IF(L446&lt;&gt;L445,$D$2&amp;L446&amp;$L$3&amp;$D$2&amp;" ",IF(B446&lt;&gt;B445,$D$2&amp;L446&amp;$L$3&amp;$D$2&amp;" ",""))))))&amp;(IF(M446="","",((IF(M446&lt;&gt;M445,$E$2&amp;M446&amp;$E$2&amp;","&amp;" ",IF(B446&lt;&gt;B445,$E$2&amp;M446&amp;$E$2&amp;",",""))))))&amp;(IF(N446="","",IF(N446&lt;&gt;N445,N446&amp;", ",IF(B446&lt;&gt;B445,N446&amp;", ",""))))&amp;(IF(ISBLANK(O446),"",(IF(O446&lt;&gt;O445,O446&amp;", ",IF(B446&lt;&gt;B445,O446&amp;", ","")))))&amp;(IF(ISBLANK(P446),"",(IF(P446&lt;&gt;P445,P446&amp;", ",IF(B446&lt;&gt;B445,P446&amp;", ",IF(Z446&lt;&gt;Z445,P446&amp;", ",""))))))&amp;(IF(ISBLANK(Q446),"",(IF(Q446&lt;&gt;Q445,Q446&amp;", ",IF(B446&lt;&gt;B445,Q446&amp;", ",IF(Z446&lt;&gt;Z445,Q446&amp;", ",""))))))&amp;(IF(ISBLANK(R446),"",(IF(R446&lt;&gt;R445,R446&amp;"m, ",IF(B446&lt;&gt;B445,R446&amp;"m, ",IF(Z446&lt;&gt;Z445,R446&amp;"m, ",""))))))&amp;IF(ISBLANK(S446),"",(IF(B446&lt;&gt;B445,S446&amp;", ",IF(S446&lt;&gt;S445,IF((Z446=Z445),"same locality "&amp;S446&amp;", ",S446&amp;", "),""))))&amp;(IF(ISBLANK(T446),"",(IF(T446&lt;&gt;T445,IF(ISBLANK(F$2),T446&amp;", ",T446&amp;" "&amp;F$2&amp;", "),(IF(B446&lt;&gt;B445,IF(ISBLANK(F$2),T446&amp;", ",T446&amp;" "&amp;F$2&amp;", "),(IF(Z446&lt;&gt;Z445,IF(ISBLANK(F$2),T446&amp;", ",T446&amp;" "&amp;F$2&amp;", "),IF((U446&lt;&gt;U445)*($G$2="Y"),"same collector, ","")))))))))&amp;(IF(ISBLANK(U446),"",(IF(U446&lt;&gt;U445,U446&amp;", ",(IF(B446&lt;&gt;B445,U446&amp;", ",IF(Z446&lt;&gt;Z445,U446&amp;", ",(IF(T446&lt;&gt;T445,IF((T446&lt;&gt;T445)*($G$2="Y"),"same date, ", ""),IF((T446=T445)*(U446=U445)*(S446&lt;&gt;S445)*($G$2="Y"),"same collector and date, ", ""))))))))))&amp;(IF(ISBLANK(V446),"",V446&amp;", "))&amp;IF((AA446&lt;&gt;AA447)*($H$2="y"),AD446&amp;AE446,IF((AA446&lt;&gt;AA447)*($H$2="m"),AD446&amp;AG446,IF(($H$2&lt;&gt;"m")*($H$2&lt;&gt;"Y"),(IF(F446=0,"",F446&amp;" "&amp;$F$4&amp;" "))&amp;(IF(G446=0,"",G446&amp;" "&amp;$G$4&amp;" "))&amp;(IF(H446=0,"",H446&amp;" "&amp;H$4&amp;" "))&amp;(IF(I446=0,"",I446&amp;" "&amp;$I$4&amp;" "))&amp;(IF(J446=0,"",J446&amp;" "&amp;$J$4&amp;" "))&amp;IF((ISBLANK(C446)),"","("&amp;C446&amp;")"),"")))&amp;IF((B446=B447)*(K446=K447)*(L446=L447)*(M446=M447),IF(($H$2&lt;&gt;"m")*($H$2&lt;&gt;"Y"), ", ", IF((ISNUMBER(FIND(")",AE446))), ", ", "")),IF((B446=B447)*(K446=K447)*(L446=L447),"; ",". ")))</f>
        <v/>
      </c>
    </row>
    <row r="447" spans="1:34" s="1" customFormat="1" x14ac:dyDescent="0.25">
      <c r="A447" s="3" t="str">
        <f t="shared" si="52"/>
        <v/>
      </c>
      <c r="B447" s="53" t="str">
        <f t="shared" si="56"/>
        <v/>
      </c>
      <c r="C447" s="57"/>
      <c r="D447" s="57"/>
      <c r="E447" s="57"/>
      <c r="F447" s="57"/>
      <c r="G447" s="57"/>
      <c r="H447" s="57"/>
      <c r="I447" s="57"/>
      <c r="J447" s="57"/>
      <c r="K447" s="57"/>
      <c r="L447" s="57"/>
      <c r="M447" s="54"/>
      <c r="N447" s="57"/>
      <c r="O447" s="58"/>
      <c r="P447" s="58"/>
      <c r="Q447" s="58"/>
      <c r="R447" s="58"/>
      <c r="S447" s="54"/>
      <c r="T447" s="57"/>
      <c r="U447" s="57"/>
      <c r="V447" s="57"/>
      <c r="W447" s="57"/>
      <c r="X447" s="147" t="str">
        <f>IF(ISBLANK(D447),"",IF('order-admin-units'!$I$1&lt;&gt;"y", "", IF((K447="")*(ISBLANK(D447)=FALSE), 'order-admin-units'!$B$1+1, VLOOKUP(K447, ordercountry, 2))))</f>
        <v/>
      </c>
      <c r="Y447" s="147" t="str">
        <f>IF(ISBLANK(D447),"",IF('order-admin-units'!$I$1&lt;&gt;"y", "", IF(L447="", 'order-admin-units'!$B$2+1, VLOOKUP(K447&amp;"@"&amp;L447, orderadmin, 2))))</f>
        <v/>
      </c>
      <c r="Z447" s="147" t="str">
        <f t="shared" si="53"/>
        <v/>
      </c>
      <c r="AA447" s="147" t="str">
        <f t="shared" si="54"/>
        <v/>
      </c>
      <c r="AB447" s="147" t="str">
        <f t="shared" si="55"/>
        <v/>
      </c>
      <c r="AC447" s="147" t="str">
        <f t="shared" si="49"/>
        <v/>
      </c>
      <c r="AD447" s="11" t="str">
        <f t="shared" si="50"/>
        <v/>
      </c>
      <c r="AE447" s="11" t="str">
        <f t="array" ref="AE447">IF(ISBLANK(D447),"",IF(OR($H$2="y",$H$2="m"),IF(AA447=AA446,IF(OR(AB447=$AB$4:$AB446)=FALSE,AE446&amp;C447,AE446),"("&amp;C447)&amp;IF(AA447=AA448,IF(OR(AB448=$AB$4:$AB447)=FALSE,", ",""),") "),""))</f>
        <v/>
      </c>
      <c r="AF447" s="11" t="str">
        <f t="shared" si="51"/>
        <v/>
      </c>
      <c r="AG447" s="11" t="str">
        <f t="array" ref="AG447">IF(ISBLANK(D447),"",IF(OR($H$2="y",$H$2="m"),IF(AA447=AA446,IF(OR(AC447=$AC$4:$AC446)=FALSE,AG446&amp;AF447,AG446),"("&amp;AF447)&amp;IF(AA447=AA448,IF(OR(AC448=$AC$4:$AC447)=FALSE,", ",""),") "),""))</f>
        <v/>
      </c>
      <c r="AH447" s="10" t="str">
        <f>IF((ISBLANK(D447)),"",IF(D447=D446,AH446,"")&amp;IF(B446&lt;&gt;B447,((IF(ISBLANK(E447),$D$3&amp;"Non-type material: "&amp;$D$3,$D$3&amp;INDEX('type-categories'!$A$2:$B$100,MATCH(E447,'type-categories'!$A$2:$A$100,0),2)&amp;$D$3))),"")&amp;(IF(K447&lt;&gt;K446,$C$2&amp;K447&amp;$K$3&amp;$C$2&amp;" ",(IF(B447&lt;&gt;B446,$C$2&amp;K447&amp;$K$3&amp;$C$2&amp;" ",""))))&amp;(IF(L447="","",((IF(L447&lt;&gt;L446,$D$2&amp;L447&amp;$L$3&amp;$D$2&amp;" ",IF(B447&lt;&gt;B446,$D$2&amp;L447&amp;$L$3&amp;$D$2&amp;" ",""))))))&amp;(IF(M447="","",((IF(M447&lt;&gt;M446,$E$2&amp;M447&amp;$E$2&amp;","&amp;" ",IF(B447&lt;&gt;B446,$E$2&amp;M447&amp;$E$2&amp;",",""))))))&amp;(IF(N447="","",IF(N447&lt;&gt;N446,N447&amp;", ",IF(B447&lt;&gt;B446,N447&amp;", ",""))))&amp;(IF(ISBLANK(O447),"",(IF(O447&lt;&gt;O446,O447&amp;", ",IF(B447&lt;&gt;B446,O447&amp;", ","")))))&amp;(IF(ISBLANK(P447),"",(IF(P447&lt;&gt;P446,P447&amp;", ",IF(B447&lt;&gt;B446,P447&amp;", ",IF(Z447&lt;&gt;Z446,P447&amp;", ",""))))))&amp;(IF(ISBLANK(Q447),"",(IF(Q447&lt;&gt;Q446,Q447&amp;", ",IF(B447&lt;&gt;B446,Q447&amp;", ",IF(Z447&lt;&gt;Z446,Q447&amp;", ",""))))))&amp;(IF(ISBLANK(R447),"",(IF(R447&lt;&gt;R446,R447&amp;"m, ",IF(B447&lt;&gt;B446,R447&amp;"m, ",IF(Z447&lt;&gt;Z446,R447&amp;"m, ",""))))))&amp;IF(ISBLANK(S447),"",(IF(B447&lt;&gt;B446,S447&amp;", ",IF(S447&lt;&gt;S446,IF((Z447=Z446),"same locality "&amp;S447&amp;", ",S447&amp;", "),""))))&amp;(IF(ISBLANK(T447),"",(IF(T447&lt;&gt;T446,IF(ISBLANK(F$2),T447&amp;", ",T447&amp;" "&amp;F$2&amp;", "),(IF(B447&lt;&gt;B446,IF(ISBLANK(F$2),T447&amp;", ",T447&amp;" "&amp;F$2&amp;", "),(IF(Z447&lt;&gt;Z446,IF(ISBLANK(F$2),T447&amp;", ",T447&amp;" "&amp;F$2&amp;", "),IF((U447&lt;&gt;U446)*($G$2="Y"),"same collector, ","")))))))))&amp;(IF(ISBLANK(U447),"",(IF(U447&lt;&gt;U446,U447&amp;", ",(IF(B447&lt;&gt;B446,U447&amp;", ",IF(Z447&lt;&gt;Z446,U447&amp;", ",(IF(T447&lt;&gt;T446,IF((T447&lt;&gt;T446)*($G$2="Y"),"same date, ", ""),IF((T447=T446)*(U447=U446)*(S447&lt;&gt;S446)*($G$2="Y"),"same collector and date, ", ""))))))))))&amp;(IF(ISBLANK(V447),"",V447&amp;", "))&amp;IF((AA447&lt;&gt;AA448)*($H$2="y"),AD447&amp;AE447,IF((AA447&lt;&gt;AA448)*($H$2="m"),AD447&amp;AG447,IF(($H$2&lt;&gt;"m")*($H$2&lt;&gt;"Y"),(IF(F447=0,"",F447&amp;" "&amp;$F$4&amp;" "))&amp;(IF(G447=0,"",G447&amp;" "&amp;$G$4&amp;" "))&amp;(IF(H447=0,"",H447&amp;" "&amp;H$4&amp;" "))&amp;(IF(I447=0,"",I447&amp;" "&amp;$I$4&amp;" "))&amp;(IF(J447=0,"",J447&amp;" "&amp;$J$4&amp;" "))&amp;IF((ISBLANK(C447)),"","("&amp;C447&amp;")"),"")))&amp;IF((B447=B448)*(K447=K448)*(L447=L448)*(M447=M448),IF(($H$2&lt;&gt;"m")*($H$2&lt;&gt;"Y"), ", ", IF((ISNUMBER(FIND(")",AE447))), ", ", "")),IF((B447=B448)*(K447=K448)*(L447=L448),"; ",". ")))</f>
        <v/>
      </c>
    </row>
    <row r="448" spans="1:34" s="1" customFormat="1" x14ac:dyDescent="0.25">
      <c r="A448" s="3" t="str">
        <f t="shared" si="52"/>
        <v/>
      </c>
      <c r="B448" s="53" t="str">
        <f t="shared" si="56"/>
        <v/>
      </c>
      <c r="C448" s="57"/>
      <c r="D448" s="57"/>
      <c r="E448" s="57"/>
      <c r="F448" s="57"/>
      <c r="G448" s="57"/>
      <c r="H448" s="57"/>
      <c r="I448" s="57"/>
      <c r="J448" s="57"/>
      <c r="K448" s="57"/>
      <c r="L448" s="57"/>
      <c r="M448" s="54"/>
      <c r="N448" s="57"/>
      <c r="O448" s="58"/>
      <c r="P448" s="58"/>
      <c r="Q448" s="58"/>
      <c r="R448" s="58"/>
      <c r="S448" s="54"/>
      <c r="T448" s="57"/>
      <c r="U448" s="57"/>
      <c r="V448" s="57"/>
      <c r="W448" s="57"/>
      <c r="X448" s="147" t="str">
        <f>IF(ISBLANK(D448),"",IF('order-admin-units'!$I$1&lt;&gt;"y", "", IF((K448="")*(ISBLANK(D448)=FALSE), 'order-admin-units'!$B$1+1, VLOOKUP(K448, ordercountry, 2))))</f>
        <v/>
      </c>
      <c r="Y448" s="147" t="str">
        <f>IF(ISBLANK(D448),"",IF('order-admin-units'!$I$1&lt;&gt;"y", "", IF(L448="", 'order-admin-units'!$B$2+1, VLOOKUP(K448&amp;"@"&amp;L448, orderadmin, 2))))</f>
        <v/>
      </c>
      <c r="Z448" s="147" t="str">
        <f t="shared" si="53"/>
        <v/>
      </c>
      <c r="AA448" s="147" t="str">
        <f t="shared" si="54"/>
        <v/>
      </c>
      <c r="AB448" s="147" t="str">
        <f t="shared" si="55"/>
        <v/>
      </c>
      <c r="AC448" s="147" t="str">
        <f t="shared" si="49"/>
        <v/>
      </c>
      <c r="AD448" s="11" t="str">
        <f t="shared" si="50"/>
        <v/>
      </c>
      <c r="AE448" s="11" t="str">
        <f t="array" ref="AE448">IF(ISBLANK(D448),"",IF(OR($H$2="y",$H$2="m"),IF(AA448=AA447,IF(OR(AB448=$AB$4:$AB447)=FALSE,AE447&amp;C448,AE447),"("&amp;C448)&amp;IF(AA448=AA449,IF(OR(AB449=$AB$4:$AB448)=FALSE,", ",""),") "),""))</f>
        <v/>
      </c>
      <c r="AF448" s="11" t="str">
        <f t="shared" si="51"/>
        <v/>
      </c>
      <c r="AG448" s="11" t="str">
        <f t="array" ref="AG448">IF(ISBLANK(D448),"",IF(OR($H$2="y",$H$2="m"),IF(AA448=AA447,IF(OR(AC448=$AC$4:$AC447)=FALSE,AG447&amp;AF448,AG447),"("&amp;AF448)&amp;IF(AA448=AA449,IF(OR(AC449=$AC$4:$AC448)=FALSE,", ",""),") "),""))</f>
        <v/>
      </c>
      <c r="AH448" s="10" t="str">
        <f>IF((ISBLANK(D448)),"",IF(D448=D447,AH447,"")&amp;IF(B447&lt;&gt;B448,((IF(ISBLANK(E448),$D$3&amp;"Non-type material: "&amp;$D$3,$D$3&amp;INDEX('type-categories'!$A$2:$B$100,MATCH(E448,'type-categories'!$A$2:$A$100,0),2)&amp;$D$3))),"")&amp;(IF(K448&lt;&gt;K447,$C$2&amp;K448&amp;$K$3&amp;$C$2&amp;" ",(IF(B448&lt;&gt;B447,$C$2&amp;K448&amp;$K$3&amp;$C$2&amp;" ",""))))&amp;(IF(L448="","",((IF(L448&lt;&gt;L447,$D$2&amp;L448&amp;$L$3&amp;$D$2&amp;" ",IF(B448&lt;&gt;B447,$D$2&amp;L448&amp;$L$3&amp;$D$2&amp;" ",""))))))&amp;(IF(M448="","",((IF(M448&lt;&gt;M447,$E$2&amp;M448&amp;$E$2&amp;","&amp;" ",IF(B448&lt;&gt;B447,$E$2&amp;M448&amp;$E$2&amp;",",""))))))&amp;(IF(N448="","",IF(N448&lt;&gt;N447,N448&amp;", ",IF(B448&lt;&gt;B447,N448&amp;", ",""))))&amp;(IF(ISBLANK(O448),"",(IF(O448&lt;&gt;O447,O448&amp;", ",IF(B448&lt;&gt;B447,O448&amp;", ","")))))&amp;(IF(ISBLANK(P448),"",(IF(P448&lt;&gt;P447,P448&amp;", ",IF(B448&lt;&gt;B447,P448&amp;", ",IF(Z448&lt;&gt;Z447,P448&amp;", ",""))))))&amp;(IF(ISBLANK(Q448),"",(IF(Q448&lt;&gt;Q447,Q448&amp;", ",IF(B448&lt;&gt;B447,Q448&amp;", ",IF(Z448&lt;&gt;Z447,Q448&amp;", ",""))))))&amp;(IF(ISBLANK(R448),"",(IF(R448&lt;&gt;R447,R448&amp;"m, ",IF(B448&lt;&gt;B447,R448&amp;"m, ",IF(Z448&lt;&gt;Z447,R448&amp;"m, ",""))))))&amp;IF(ISBLANK(S448),"",(IF(B448&lt;&gt;B447,S448&amp;", ",IF(S448&lt;&gt;S447,IF((Z448=Z447),"same locality "&amp;S448&amp;", ",S448&amp;", "),""))))&amp;(IF(ISBLANK(T448),"",(IF(T448&lt;&gt;T447,IF(ISBLANK(F$2),T448&amp;", ",T448&amp;" "&amp;F$2&amp;", "),(IF(B448&lt;&gt;B447,IF(ISBLANK(F$2),T448&amp;", ",T448&amp;" "&amp;F$2&amp;", "),(IF(Z448&lt;&gt;Z447,IF(ISBLANK(F$2),T448&amp;", ",T448&amp;" "&amp;F$2&amp;", "),IF((U448&lt;&gt;U447)*($G$2="Y"),"same collector, ","")))))))))&amp;(IF(ISBLANK(U448),"",(IF(U448&lt;&gt;U447,U448&amp;", ",(IF(B448&lt;&gt;B447,U448&amp;", ",IF(Z448&lt;&gt;Z447,U448&amp;", ",(IF(T448&lt;&gt;T447,IF((T448&lt;&gt;T447)*($G$2="Y"),"same date, ", ""),IF((T448=T447)*(U448=U447)*(S448&lt;&gt;S447)*($G$2="Y"),"same collector and date, ", ""))))))))))&amp;(IF(ISBLANK(V448),"",V448&amp;", "))&amp;IF((AA448&lt;&gt;AA449)*($H$2="y"),AD448&amp;AE448,IF((AA448&lt;&gt;AA449)*($H$2="m"),AD448&amp;AG448,IF(($H$2&lt;&gt;"m")*($H$2&lt;&gt;"Y"),(IF(F448=0,"",F448&amp;" "&amp;$F$4&amp;" "))&amp;(IF(G448=0,"",G448&amp;" "&amp;$G$4&amp;" "))&amp;(IF(H448=0,"",H448&amp;" "&amp;H$4&amp;" "))&amp;(IF(I448=0,"",I448&amp;" "&amp;$I$4&amp;" "))&amp;(IF(J448=0,"",J448&amp;" "&amp;$J$4&amp;" "))&amp;IF((ISBLANK(C448)),"","("&amp;C448&amp;")"),"")))&amp;IF((B448=B449)*(K448=K449)*(L448=L449)*(M448=M449),IF(($H$2&lt;&gt;"m")*($H$2&lt;&gt;"Y"), ", ", IF((ISNUMBER(FIND(")",AE448))), ", ", "")),IF((B448=B449)*(K448=K449)*(L448=L449),"; ",". ")))</f>
        <v/>
      </c>
    </row>
    <row r="449" spans="1:34" s="1" customFormat="1" x14ac:dyDescent="0.25">
      <c r="A449" s="3" t="str">
        <f t="shared" si="52"/>
        <v/>
      </c>
      <c r="B449" s="53" t="str">
        <f t="shared" si="56"/>
        <v/>
      </c>
      <c r="C449" s="57"/>
      <c r="D449" s="57"/>
      <c r="E449" s="57"/>
      <c r="F449" s="57"/>
      <c r="G449" s="57"/>
      <c r="H449" s="57"/>
      <c r="I449" s="57"/>
      <c r="J449" s="57"/>
      <c r="K449" s="57"/>
      <c r="L449" s="57"/>
      <c r="M449" s="54"/>
      <c r="N449" s="57"/>
      <c r="O449" s="58"/>
      <c r="P449" s="58"/>
      <c r="Q449" s="58"/>
      <c r="R449" s="58"/>
      <c r="S449" s="54"/>
      <c r="T449" s="57"/>
      <c r="U449" s="57"/>
      <c r="V449" s="57"/>
      <c r="W449" s="57"/>
      <c r="X449" s="147" t="str">
        <f>IF(ISBLANK(D449),"",IF('order-admin-units'!$I$1&lt;&gt;"y", "", IF((K449="")*(ISBLANK(D449)=FALSE), 'order-admin-units'!$B$1+1, VLOOKUP(K449, ordercountry, 2))))</f>
        <v/>
      </c>
      <c r="Y449" s="147" t="str">
        <f>IF(ISBLANK(D449),"",IF('order-admin-units'!$I$1&lt;&gt;"y", "", IF(L449="", 'order-admin-units'!$B$2+1, VLOOKUP(K449&amp;"@"&amp;L449, orderadmin, 2))))</f>
        <v/>
      </c>
      <c r="Z449" s="147" t="str">
        <f t="shared" si="53"/>
        <v/>
      </c>
      <c r="AA449" s="147" t="str">
        <f t="shared" si="54"/>
        <v/>
      </c>
      <c r="AB449" s="147" t="str">
        <f t="shared" si="55"/>
        <v/>
      </c>
      <c r="AC449" s="147" t="str">
        <f t="shared" si="49"/>
        <v/>
      </c>
      <c r="AD449" s="11" t="str">
        <f t="shared" si="50"/>
        <v/>
      </c>
      <c r="AE449" s="11" t="str">
        <f t="array" ref="AE449">IF(ISBLANK(D449),"",IF(OR($H$2="y",$H$2="m"),IF(AA449=AA448,IF(OR(AB449=$AB$4:$AB448)=FALSE,AE448&amp;C449,AE448),"("&amp;C449)&amp;IF(AA449=AA450,IF(OR(AB450=$AB$4:$AB449)=FALSE,", ",""),") "),""))</f>
        <v/>
      </c>
      <c r="AF449" s="11" t="str">
        <f t="shared" si="51"/>
        <v/>
      </c>
      <c r="AG449" s="11" t="str">
        <f t="array" ref="AG449">IF(ISBLANK(D449),"",IF(OR($H$2="y",$H$2="m"),IF(AA449=AA448,IF(OR(AC449=$AC$4:$AC448)=FALSE,AG448&amp;AF449,AG448),"("&amp;AF449)&amp;IF(AA449=AA450,IF(OR(AC450=$AC$4:$AC449)=FALSE,", ",""),") "),""))</f>
        <v/>
      </c>
      <c r="AH449" s="10" t="str">
        <f>IF((ISBLANK(D449)),"",IF(D449=D448,AH448,"")&amp;IF(B448&lt;&gt;B449,((IF(ISBLANK(E449),$D$3&amp;"Non-type material: "&amp;$D$3,$D$3&amp;INDEX('type-categories'!$A$2:$B$100,MATCH(E449,'type-categories'!$A$2:$A$100,0),2)&amp;$D$3))),"")&amp;(IF(K449&lt;&gt;K448,$C$2&amp;K449&amp;$K$3&amp;$C$2&amp;" ",(IF(B449&lt;&gt;B448,$C$2&amp;K449&amp;$K$3&amp;$C$2&amp;" ",""))))&amp;(IF(L449="","",((IF(L449&lt;&gt;L448,$D$2&amp;L449&amp;$L$3&amp;$D$2&amp;" ",IF(B449&lt;&gt;B448,$D$2&amp;L449&amp;$L$3&amp;$D$2&amp;" ",""))))))&amp;(IF(M449="","",((IF(M449&lt;&gt;M448,$E$2&amp;M449&amp;$E$2&amp;","&amp;" ",IF(B449&lt;&gt;B448,$E$2&amp;M449&amp;$E$2&amp;",",""))))))&amp;(IF(N449="","",IF(N449&lt;&gt;N448,N449&amp;", ",IF(B449&lt;&gt;B448,N449&amp;", ",""))))&amp;(IF(ISBLANK(O449),"",(IF(O449&lt;&gt;O448,O449&amp;", ",IF(B449&lt;&gt;B448,O449&amp;", ","")))))&amp;(IF(ISBLANK(P449),"",(IF(P449&lt;&gt;P448,P449&amp;", ",IF(B449&lt;&gt;B448,P449&amp;", ",IF(Z449&lt;&gt;Z448,P449&amp;", ",""))))))&amp;(IF(ISBLANK(Q449),"",(IF(Q449&lt;&gt;Q448,Q449&amp;", ",IF(B449&lt;&gt;B448,Q449&amp;", ",IF(Z449&lt;&gt;Z448,Q449&amp;", ",""))))))&amp;(IF(ISBLANK(R449),"",(IF(R449&lt;&gt;R448,R449&amp;"m, ",IF(B449&lt;&gt;B448,R449&amp;"m, ",IF(Z449&lt;&gt;Z448,R449&amp;"m, ",""))))))&amp;IF(ISBLANK(S449),"",(IF(B449&lt;&gt;B448,S449&amp;", ",IF(S449&lt;&gt;S448,IF((Z449=Z448),"same locality "&amp;S449&amp;", ",S449&amp;", "),""))))&amp;(IF(ISBLANK(T449),"",(IF(T449&lt;&gt;T448,IF(ISBLANK(F$2),T449&amp;", ",T449&amp;" "&amp;F$2&amp;", "),(IF(B449&lt;&gt;B448,IF(ISBLANK(F$2),T449&amp;", ",T449&amp;" "&amp;F$2&amp;", "),(IF(Z449&lt;&gt;Z448,IF(ISBLANK(F$2),T449&amp;", ",T449&amp;" "&amp;F$2&amp;", "),IF((U449&lt;&gt;U448)*($G$2="Y"),"same collector, ","")))))))))&amp;(IF(ISBLANK(U449),"",(IF(U449&lt;&gt;U448,U449&amp;", ",(IF(B449&lt;&gt;B448,U449&amp;", ",IF(Z449&lt;&gt;Z448,U449&amp;", ",(IF(T449&lt;&gt;T448,IF((T449&lt;&gt;T448)*($G$2="Y"),"same date, ", ""),IF((T449=T448)*(U449=U448)*(S449&lt;&gt;S448)*($G$2="Y"),"same collector and date, ", ""))))))))))&amp;(IF(ISBLANK(V449),"",V449&amp;", "))&amp;IF((AA449&lt;&gt;AA450)*($H$2="y"),AD449&amp;AE449,IF((AA449&lt;&gt;AA450)*($H$2="m"),AD449&amp;AG449,IF(($H$2&lt;&gt;"m")*($H$2&lt;&gt;"Y"),(IF(F449=0,"",F449&amp;" "&amp;$F$4&amp;" "))&amp;(IF(G449=0,"",G449&amp;" "&amp;$G$4&amp;" "))&amp;(IF(H449=0,"",H449&amp;" "&amp;H$4&amp;" "))&amp;(IF(I449=0,"",I449&amp;" "&amp;$I$4&amp;" "))&amp;(IF(J449=0,"",J449&amp;" "&amp;$J$4&amp;" "))&amp;IF((ISBLANK(C449)),"","("&amp;C449&amp;")"),"")))&amp;IF((B449=B450)*(K449=K450)*(L449=L450)*(M449=M450),IF(($H$2&lt;&gt;"m")*($H$2&lt;&gt;"Y"), ", ", IF((ISNUMBER(FIND(")",AE449))), ", ", "")),IF((B449=B450)*(K449=K450)*(L449=L450),"; ",". ")))</f>
        <v/>
      </c>
    </row>
    <row r="450" spans="1:34" s="1" customFormat="1" x14ac:dyDescent="0.25">
      <c r="A450" s="3" t="str">
        <f t="shared" si="52"/>
        <v/>
      </c>
      <c r="B450" s="53" t="str">
        <f t="shared" si="56"/>
        <v/>
      </c>
      <c r="C450" s="57"/>
      <c r="D450" s="57"/>
      <c r="E450" s="57"/>
      <c r="F450" s="57"/>
      <c r="G450" s="57"/>
      <c r="H450" s="57"/>
      <c r="I450" s="57"/>
      <c r="J450" s="57"/>
      <c r="K450" s="57"/>
      <c r="L450" s="57"/>
      <c r="M450" s="54"/>
      <c r="N450" s="57"/>
      <c r="O450" s="58"/>
      <c r="P450" s="58"/>
      <c r="Q450" s="58"/>
      <c r="R450" s="58"/>
      <c r="S450" s="54"/>
      <c r="T450" s="57"/>
      <c r="U450" s="57"/>
      <c r="V450" s="57"/>
      <c r="W450" s="57"/>
      <c r="X450" s="147" t="str">
        <f>IF(ISBLANK(D450),"",IF('order-admin-units'!$I$1&lt;&gt;"y", "", IF((K450="")*(ISBLANK(D450)=FALSE), 'order-admin-units'!$B$1+1, VLOOKUP(K450, ordercountry, 2))))</f>
        <v/>
      </c>
      <c r="Y450" s="147" t="str">
        <f>IF(ISBLANK(D450),"",IF('order-admin-units'!$I$1&lt;&gt;"y", "", IF(L450="", 'order-admin-units'!$B$2+1, VLOOKUP(K450&amp;"@"&amp;L450, orderadmin, 2))))</f>
        <v/>
      </c>
      <c r="Z450" s="147" t="str">
        <f t="shared" si="53"/>
        <v/>
      </c>
      <c r="AA450" s="147" t="str">
        <f t="shared" si="54"/>
        <v/>
      </c>
      <c r="AB450" s="147" t="str">
        <f t="shared" si="55"/>
        <v/>
      </c>
      <c r="AC450" s="147" t="str">
        <f t="shared" si="49"/>
        <v/>
      </c>
      <c r="AD450" s="11" t="str">
        <f t="shared" si="50"/>
        <v/>
      </c>
      <c r="AE450" s="11" t="str">
        <f t="array" ref="AE450">IF(ISBLANK(D450),"",IF(OR($H$2="y",$H$2="m"),IF(AA450=AA449,IF(OR(AB450=$AB$4:$AB449)=FALSE,AE449&amp;C450,AE449),"("&amp;C450)&amp;IF(AA450=AA451,IF(OR(AB451=$AB$4:$AB450)=FALSE,", ",""),") "),""))</f>
        <v/>
      </c>
      <c r="AF450" s="11" t="str">
        <f t="shared" si="51"/>
        <v/>
      </c>
      <c r="AG450" s="11" t="str">
        <f t="array" ref="AG450">IF(ISBLANK(D450),"",IF(OR($H$2="y",$H$2="m"),IF(AA450=AA449,IF(OR(AC450=$AC$4:$AC449)=FALSE,AG449&amp;AF450,AG449),"("&amp;AF450)&amp;IF(AA450=AA451,IF(OR(AC451=$AC$4:$AC450)=FALSE,", ",""),") "),""))</f>
        <v/>
      </c>
      <c r="AH450" s="10" t="str">
        <f>IF((ISBLANK(D450)),"",IF(D450=D449,AH449,"")&amp;IF(B449&lt;&gt;B450,((IF(ISBLANK(E450),$D$3&amp;"Non-type material: "&amp;$D$3,$D$3&amp;INDEX('type-categories'!$A$2:$B$100,MATCH(E450,'type-categories'!$A$2:$A$100,0),2)&amp;$D$3))),"")&amp;(IF(K450&lt;&gt;K449,$C$2&amp;K450&amp;$K$3&amp;$C$2&amp;" ",(IF(B450&lt;&gt;B449,$C$2&amp;K450&amp;$K$3&amp;$C$2&amp;" ",""))))&amp;(IF(L450="","",((IF(L450&lt;&gt;L449,$D$2&amp;L450&amp;$L$3&amp;$D$2&amp;" ",IF(B450&lt;&gt;B449,$D$2&amp;L450&amp;$L$3&amp;$D$2&amp;" ",""))))))&amp;(IF(M450="","",((IF(M450&lt;&gt;M449,$E$2&amp;M450&amp;$E$2&amp;","&amp;" ",IF(B450&lt;&gt;B449,$E$2&amp;M450&amp;$E$2&amp;",",""))))))&amp;(IF(N450="","",IF(N450&lt;&gt;N449,N450&amp;", ",IF(B450&lt;&gt;B449,N450&amp;", ",""))))&amp;(IF(ISBLANK(O450),"",(IF(O450&lt;&gt;O449,O450&amp;", ",IF(B450&lt;&gt;B449,O450&amp;", ","")))))&amp;(IF(ISBLANK(P450),"",(IF(P450&lt;&gt;P449,P450&amp;", ",IF(B450&lt;&gt;B449,P450&amp;", ",IF(Z450&lt;&gt;Z449,P450&amp;", ",""))))))&amp;(IF(ISBLANK(Q450),"",(IF(Q450&lt;&gt;Q449,Q450&amp;", ",IF(B450&lt;&gt;B449,Q450&amp;", ",IF(Z450&lt;&gt;Z449,Q450&amp;", ",""))))))&amp;(IF(ISBLANK(R450),"",(IF(R450&lt;&gt;R449,R450&amp;"m, ",IF(B450&lt;&gt;B449,R450&amp;"m, ",IF(Z450&lt;&gt;Z449,R450&amp;"m, ",""))))))&amp;IF(ISBLANK(S450),"",(IF(B450&lt;&gt;B449,S450&amp;", ",IF(S450&lt;&gt;S449,IF((Z450=Z449),"same locality "&amp;S450&amp;", ",S450&amp;", "),""))))&amp;(IF(ISBLANK(T450),"",(IF(T450&lt;&gt;T449,IF(ISBLANK(F$2),T450&amp;", ",T450&amp;" "&amp;F$2&amp;", "),(IF(B450&lt;&gt;B449,IF(ISBLANK(F$2),T450&amp;", ",T450&amp;" "&amp;F$2&amp;", "),(IF(Z450&lt;&gt;Z449,IF(ISBLANK(F$2),T450&amp;", ",T450&amp;" "&amp;F$2&amp;", "),IF((U450&lt;&gt;U449)*($G$2="Y"),"same collector, ","")))))))))&amp;(IF(ISBLANK(U450),"",(IF(U450&lt;&gt;U449,U450&amp;", ",(IF(B450&lt;&gt;B449,U450&amp;", ",IF(Z450&lt;&gt;Z449,U450&amp;", ",(IF(T450&lt;&gt;T449,IF((T450&lt;&gt;T449)*($G$2="Y"),"same date, ", ""),IF((T450=T449)*(U450=U449)*(S450&lt;&gt;S449)*($G$2="Y"),"same collector and date, ", ""))))))))))&amp;(IF(ISBLANK(V450),"",V450&amp;", "))&amp;IF((AA450&lt;&gt;AA451)*($H$2="y"),AD450&amp;AE450,IF((AA450&lt;&gt;AA451)*($H$2="m"),AD450&amp;AG450,IF(($H$2&lt;&gt;"m")*($H$2&lt;&gt;"Y"),(IF(F450=0,"",F450&amp;" "&amp;$F$4&amp;" "))&amp;(IF(G450=0,"",G450&amp;" "&amp;$G$4&amp;" "))&amp;(IF(H450=0,"",H450&amp;" "&amp;H$4&amp;" "))&amp;(IF(I450=0,"",I450&amp;" "&amp;$I$4&amp;" "))&amp;(IF(J450=0,"",J450&amp;" "&amp;$J$4&amp;" "))&amp;IF((ISBLANK(C450)),"","("&amp;C450&amp;")"),"")))&amp;IF((B450=B451)*(K450=K451)*(L450=L451)*(M450=M451),IF(($H$2&lt;&gt;"m")*($H$2&lt;&gt;"Y"), ", ", IF((ISNUMBER(FIND(")",AE450))), ", ", "")),IF((B450=B451)*(K450=K451)*(L450=L451),"; ",". ")))</f>
        <v/>
      </c>
    </row>
    <row r="451" spans="1:34" s="1" customFormat="1" x14ac:dyDescent="0.25">
      <c r="A451" s="3" t="str">
        <f t="shared" si="52"/>
        <v/>
      </c>
      <c r="B451" s="53" t="str">
        <f t="shared" si="56"/>
        <v/>
      </c>
      <c r="C451" s="57"/>
      <c r="D451" s="57"/>
      <c r="E451" s="57"/>
      <c r="F451" s="57"/>
      <c r="G451" s="57"/>
      <c r="H451" s="57"/>
      <c r="I451" s="57"/>
      <c r="J451" s="57"/>
      <c r="K451" s="57"/>
      <c r="L451" s="57"/>
      <c r="M451" s="54"/>
      <c r="N451" s="57"/>
      <c r="O451" s="58"/>
      <c r="P451" s="58"/>
      <c r="Q451" s="58"/>
      <c r="R451" s="58"/>
      <c r="S451" s="54"/>
      <c r="T451" s="57"/>
      <c r="U451" s="57"/>
      <c r="V451" s="57"/>
      <c r="W451" s="57"/>
      <c r="X451" s="147" t="str">
        <f>IF(ISBLANK(D451),"",IF('order-admin-units'!$I$1&lt;&gt;"y", "", IF((K451="")*(ISBLANK(D451)=FALSE), 'order-admin-units'!$B$1+1, VLOOKUP(K451, ordercountry, 2))))</f>
        <v/>
      </c>
      <c r="Y451" s="147" t="str">
        <f>IF(ISBLANK(D451),"",IF('order-admin-units'!$I$1&lt;&gt;"y", "", IF(L451="", 'order-admin-units'!$B$2+1, VLOOKUP(K451&amp;"@"&amp;L451, orderadmin, 2))))</f>
        <v/>
      </c>
      <c r="Z451" s="147" t="str">
        <f t="shared" si="53"/>
        <v/>
      </c>
      <c r="AA451" s="147" t="str">
        <f t="shared" si="54"/>
        <v/>
      </c>
      <c r="AB451" s="147" t="str">
        <f t="shared" si="55"/>
        <v/>
      </c>
      <c r="AC451" s="147" t="str">
        <f t="shared" si="49"/>
        <v/>
      </c>
      <c r="AD451" s="11" t="str">
        <f t="shared" si="50"/>
        <v/>
      </c>
      <c r="AE451" s="11" t="str">
        <f t="array" ref="AE451">IF(ISBLANK(D451),"",IF(OR($H$2="y",$H$2="m"),IF(AA451=AA450,IF(OR(AB451=$AB$4:$AB450)=FALSE,AE450&amp;C451,AE450),"("&amp;C451)&amp;IF(AA451=AA452,IF(OR(AB452=$AB$4:$AB451)=FALSE,", ",""),") "),""))</f>
        <v/>
      </c>
      <c r="AF451" s="11" t="str">
        <f t="shared" si="51"/>
        <v/>
      </c>
      <c r="AG451" s="11" t="str">
        <f t="array" ref="AG451">IF(ISBLANK(D451),"",IF(OR($H$2="y",$H$2="m"),IF(AA451=AA450,IF(OR(AC451=$AC$4:$AC450)=FALSE,AG450&amp;AF451,AG450),"("&amp;AF451)&amp;IF(AA451=AA452,IF(OR(AC452=$AC$4:$AC451)=FALSE,", ",""),") "),""))</f>
        <v/>
      </c>
      <c r="AH451" s="10" t="str">
        <f>IF((ISBLANK(D451)),"",IF(D451=D450,AH450,"")&amp;IF(B450&lt;&gt;B451,((IF(ISBLANK(E451),$D$3&amp;"Non-type material: "&amp;$D$3,$D$3&amp;INDEX('type-categories'!$A$2:$B$100,MATCH(E451,'type-categories'!$A$2:$A$100,0),2)&amp;$D$3))),"")&amp;(IF(K451&lt;&gt;K450,$C$2&amp;K451&amp;$K$3&amp;$C$2&amp;" ",(IF(B451&lt;&gt;B450,$C$2&amp;K451&amp;$K$3&amp;$C$2&amp;" ",""))))&amp;(IF(L451="","",((IF(L451&lt;&gt;L450,$D$2&amp;L451&amp;$L$3&amp;$D$2&amp;" ",IF(B451&lt;&gt;B450,$D$2&amp;L451&amp;$L$3&amp;$D$2&amp;" ",""))))))&amp;(IF(M451="","",((IF(M451&lt;&gt;M450,$E$2&amp;M451&amp;$E$2&amp;","&amp;" ",IF(B451&lt;&gt;B450,$E$2&amp;M451&amp;$E$2&amp;",",""))))))&amp;(IF(N451="","",IF(N451&lt;&gt;N450,N451&amp;", ",IF(B451&lt;&gt;B450,N451&amp;", ",""))))&amp;(IF(ISBLANK(O451),"",(IF(O451&lt;&gt;O450,O451&amp;", ",IF(B451&lt;&gt;B450,O451&amp;", ","")))))&amp;(IF(ISBLANK(P451),"",(IF(P451&lt;&gt;P450,P451&amp;", ",IF(B451&lt;&gt;B450,P451&amp;", ",IF(Z451&lt;&gt;Z450,P451&amp;", ",""))))))&amp;(IF(ISBLANK(Q451),"",(IF(Q451&lt;&gt;Q450,Q451&amp;", ",IF(B451&lt;&gt;B450,Q451&amp;", ",IF(Z451&lt;&gt;Z450,Q451&amp;", ",""))))))&amp;(IF(ISBLANK(R451),"",(IF(R451&lt;&gt;R450,R451&amp;"m, ",IF(B451&lt;&gt;B450,R451&amp;"m, ",IF(Z451&lt;&gt;Z450,R451&amp;"m, ",""))))))&amp;IF(ISBLANK(S451),"",(IF(B451&lt;&gt;B450,S451&amp;", ",IF(S451&lt;&gt;S450,IF((Z451=Z450),"same locality "&amp;S451&amp;", ",S451&amp;", "),""))))&amp;(IF(ISBLANK(T451),"",(IF(T451&lt;&gt;T450,IF(ISBLANK(F$2),T451&amp;", ",T451&amp;" "&amp;F$2&amp;", "),(IF(B451&lt;&gt;B450,IF(ISBLANK(F$2),T451&amp;", ",T451&amp;" "&amp;F$2&amp;", "),(IF(Z451&lt;&gt;Z450,IF(ISBLANK(F$2),T451&amp;", ",T451&amp;" "&amp;F$2&amp;", "),IF((U451&lt;&gt;U450)*($G$2="Y"),"same collector, ","")))))))))&amp;(IF(ISBLANK(U451),"",(IF(U451&lt;&gt;U450,U451&amp;", ",(IF(B451&lt;&gt;B450,U451&amp;", ",IF(Z451&lt;&gt;Z450,U451&amp;", ",(IF(T451&lt;&gt;T450,IF((T451&lt;&gt;T450)*($G$2="Y"),"same date, ", ""),IF((T451=T450)*(U451=U450)*(S451&lt;&gt;S450)*($G$2="Y"),"same collector and date, ", ""))))))))))&amp;(IF(ISBLANK(V451),"",V451&amp;", "))&amp;IF((AA451&lt;&gt;AA452)*($H$2="y"),AD451&amp;AE451,IF((AA451&lt;&gt;AA452)*($H$2="m"),AD451&amp;AG451,IF(($H$2&lt;&gt;"m")*($H$2&lt;&gt;"Y"),(IF(F451=0,"",F451&amp;" "&amp;$F$4&amp;" "))&amp;(IF(G451=0,"",G451&amp;" "&amp;$G$4&amp;" "))&amp;(IF(H451=0,"",H451&amp;" "&amp;H$4&amp;" "))&amp;(IF(I451=0,"",I451&amp;" "&amp;$I$4&amp;" "))&amp;(IF(J451=0,"",J451&amp;" "&amp;$J$4&amp;" "))&amp;IF((ISBLANK(C451)),"","("&amp;C451&amp;")"),"")))&amp;IF((B451=B452)*(K451=K452)*(L451=L452)*(M451=M452),IF(($H$2&lt;&gt;"m")*($H$2&lt;&gt;"Y"), ", ", IF((ISNUMBER(FIND(")",AE451))), ", ", "")),IF((B451=B452)*(K451=K452)*(L451=L452),"; ",". ")))</f>
        <v/>
      </c>
    </row>
    <row r="452" spans="1:34" s="1" customFormat="1" x14ac:dyDescent="0.25">
      <c r="A452" s="3" t="str">
        <f t="shared" si="52"/>
        <v/>
      </c>
      <c r="B452" s="53" t="str">
        <f t="shared" si="56"/>
        <v/>
      </c>
      <c r="C452" s="57"/>
      <c r="D452" s="57"/>
      <c r="E452" s="57"/>
      <c r="F452" s="57"/>
      <c r="G452" s="57"/>
      <c r="H452" s="57"/>
      <c r="I452" s="57"/>
      <c r="J452" s="57"/>
      <c r="K452" s="57"/>
      <c r="L452" s="57"/>
      <c r="M452" s="54"/>
      <c r="N452" s="57"/>
      <c r="O452" s="58"/>
      <c r="P452" s="58"/>
      <c r="Q452" s="58"/>
      <c r="R452" s="58"/>
      <c r="S452" s="54"/>
      <c r="T452" s="57"/>
      <c r="U452" s="57"/>
      <c r="V452" s="57"/>
      <c r="W452" s="57"/>
      <c r="X452" s="147" t="str">
        <f>IF(ISBLANK(D452),"",IF('order-admin-units'!$I$1&lt;&gt;"y", "", IF((K452="")*(ISBLANK(D452)=FALSE), 'order-admin-units'!$B$1+1, VLOOKUP(K452, ordercountry, 2))))</f>
        <v/>
      </c>
      <c r="Y452" s="147" t="str">
        <f>IF(ISBLANK(D452),"",IF('order-admin-units'!$I$1&lt;&gt;"y", "", IF(L452="", 'order-admin-units'!$B$2+1, VLOOKUP(K452&amp;"@"&amp;L452, orderadmin, 2))))</f>
        <v/>
      </c>
      <c r="Z452" s="147" t="str">
        <f t="shared" si="53"/>
        <v/>
      </c>
      <c r="AA452" s="147" t="str">
        <f t="shared" si="54"/>
        <v/>
      </c>
      <c r="AB452" s="147" t="str">
        <f t="shared" si="55"/>
        <v/>
      </c>
      <c r="AC452" s="147" t="str">
        <f t="shared" si="49"/>
        <v/>
      </c>
      <c r="AD452" s="11" t="str">
        <f t="shared" si="50"/>
        <v/>
      </c>
      <c r="AE452" s="11" t="str">
        <f t="array" ref="AE452">IF(ISBLANK(D452),"",IF(OR($H$2="y",$H$2="m"),IF(AA452=AA451,IF(OR(AB452=$AB$4:$AB451)=FALSE,AE451&amp;C452,AE451),"("&amp;C452)&amp;IF(AA452=AA453,IF(OR(AB453=$AB$4:$AB452)=FALSE,", ",""),") "),""))</f>
        <v/>
      </c>
      <c r="AF452" s="11" t="str">
        <f t="shared" si="51"/>
        <v/>
      </c>
      <c r="AG452" s="11" t="str">
        <f t="array" ref="AG452">IF(ISBLANK(D452),"",IF(OR($H$2="y",$H$2="m"),IF(AA452=AA451,IF(OR(AC452=$AC$4:$AC451)=FALSE,AG451&amp;AF452,AG451),"("&amp;AF452)&amp;IF(AA452=AA453,IF(OR(AC453=$AC$4:$AC452)=FALSE,", ",""),") "),""))</f>
        <v/>
      </c>
      <c r="AH452" s="10" t="str">
        <f>IF((ISBLANK(D452)),"",IF(D452=D451,AH451,"")&amp;IF(B451&lt;&gt;B452,((IF(ISBLANK(E452),$D$3&amp;"Non-type material: "&amp;$D$3,$D$3&amp;INDEX('type-categories'!$A$2:$B$100,MATCH(E452,'type-categories'!$A$2:$A$100,0),2)&amp;$D$3))),"")&amp;(IF(K452&lt;&gt;K451,$C$2&amp;K452&amp;$K$3&amp;$C$2&amp;" ",(IF(B452&lt;&gt;B451,$C$2&amp;K452&amp;$K$3&amp;$C$2&amp;" ",""))))&amp;(IF(L452="","",((IF(L452&lt;&gt;L451,$D$2&amp;L452&amp;$L$3&amp;$D$2&amp;" ",IF(B452&lt;&gt;B451,$D$2&amp;L452&amp;$L$3&amp;$D$2&amp;" ",""))))))&amp;(IF(M452="","",((IF(M452&lt;&gt;M451,$E$2&amp;M452&amp;$E$2&amp;","&amp;" ",IF(B452&lt;&gt;B451,$E$2&amp;M452&amp;$E$2&amp;",",""))))))&amp;(IF(N452="","",IF(N452&lt;&gt;N451,N452&amp;", ",IF(B452&lt;&gt;B451,N452&amp;", ",""))))&amp;(IF(ISBLANK(O452),"",(IF(O452&lt;&gt;O451,O452&amp;", ",IF(B452&lt;&gt;B451,O452&amp;", ","")))))&amp;(IF(ISBLANK(P452),"",(IF(P452&lt;&gt;P451,P452&amp;", ",IF(B452&lt;&gt;B451,P452&amp;", ",IF(Z452&lt;&gt;Z451,P452&amp;", ",""))))))&amp;(IF(ISBLANK(Q452),"",(IF(Q452&lt;&gt;Q451,Q452&amp;", ",IF(B452&lt;&gt;B451,Q452&amp;", ",IF(Z452&lt;&gt;Z451,Q452&amp;", ",""))))))&amp;(IF(ISBLANK(R452),"",(IF(R452&lt;&gt;R451,R452&amp;"m, ",IF(B452&lt;&gt;B451,R452&amp;"m, ",IF(Z452&lt;&gt;Z451,R452&amp;"m, ",""))))))&amp;IF(ISBLANK(S452),"",(IF(B452&lt;&gt;B451,S452&amp;", ",IF(S452&lt;&gt;S451,IF((Z452=Z451),"same locality "&amp;S452&amp;", ",S452&amp;", "),""))))&amp;(IF(ISBLANK(T452),"",(IF(T452&lt;&gt;T451,IF(ISBLANK(F$2),T452&amp;", ",T452&amp;" "&amp;F$2&amp;", "),(IF(B452&lt;&gt;B451,IF(ISBLANK(F$2),T452&amp;", ",T452&amp;" "&amp;F$2&amp;", "),(IF(Z452&lt;&gt;Z451,IF(ISBLANK(F$2),T452&amp;", ",T452&amp;" "&amp;F$2&amp;", "),IF((U452&lt;&gt;U451)*($G$2="Y"),"same collector, ","")))))))))&amp;(IF(ISBLANK(U452),"",(IF(U452&lt;&gt;U451,U452&amp;", ",(IF(B452&lt;&gt;B451,U452&amp;", ",IF(Z452&lt;&gt;Z451,U452&amp;", ",(IF(T452&lt;&gt;T451,IF((T452&lt;&gt;T451)*($G$2="Y"),"same date, ", ""),IF((T452=T451)*(U452=U451)*(S452&lt;&gt;S451)*($G$2="Y"),"same collector and date, ", ""))))))))))&amp;(IF(ISBLANK(V452),"",V452&amp;", "))&amp;IF((AA452&lt;&gt;AA453)*($H$2="y"),AD452&amp;AE452,IF((AA452&lt;&gt;AA453)*($H$2="m"),AD452&amp;AG452,IF(($H$2&lt;&gt;"m")*($H$2&lt;&gt;"Y"),(IF(F452=0,"",F452&amp;" "&amp;$F$4&amp;" "))&amp;(IF(G452=0,"",G452&amp;" "&amp;$G$4&amp;" "))&amp;(IF(H452=0,"",H452&amp;" "&amp;H$4&amp;" "))&amp;(IF(I452=0,"",I452&amp;" "&amp;$I$4&amp;" "))&amp;(IF(J452=0,"",J452&amp;" "&amp;$J$4&amp;" "))&amp;IF((ISBLANK(C452)),"","("&amp;C452&amp;")"),"")))&amp;IF((B452=B453)*(K452=K453)*(L452=L453)*(M452=M453),IF(($H$2&lt;&gt;"m")*($H$2&lt;&gt;"Y"), ", ", IF((ISNUMBER(FIND(")",AE452))), ", ", "")),IF((B452=B453)*(K452=K453)*(L452=L453),"; ",". ")))</f>
        <v/>
      </c>
    </row>
    <row r="453" spans="1:34" s="1" customFormat="1" x14ac:dyDescent="0.25">
      <c r="A453" s="3" t="str">
        <f t="shared" si="52"/>
        <v/>
      </c>
      <c r="B453" s="53" t="str">
        <f t="shared" si="56"/>
        <v/>
      </c>
      <c r="C453" s="57"/>
      <c r="D453" s="57"/>
      <c r="E453" s="57"/>
      <c r="F453" s="57"/>
      <c r="G453" s="57"/>
      <c r="H453" s="57"/>
      <c r="I453" s="57"/>
      <c r="J453" s="57"/>
      <c r="K453" s="57"/>
      <c r="L453" s="57"/>
      <c r="M453" s="54"/>
      <c r="N453" s="57"/>
      <c r="O453" s="58"/>
      <c r="P453" s="58"/>
      <c r="Q453" s="58"/>
      <c r="R453" s="58"/>
      <c r="S453" s="54"/>
      <c r="T453" s="57"/>
      <c r="U453" s="57"/>
      <c r="V453" s="57"/>
      <c r="W453" s="57"/>
      <c r="X453" s="147" t="str">
        <f>IF(ISBLANK(D453),"",IF('order-admin-units'!$I$1&lt;&gt;"y", "", IF((K453="")*(ISBLANK(D453)=FALSE), 'order-admin-units'!$B$1+1, VLOOKUP(K453, ordercountry, 2))))</f>
        <v/>
      </c>
      <c r="Y453" s="147" t="str">
        <f>IF(ISBLANK(D453),"",IF('order-admin-units'!$I$1&lt;&gt;"y", "", IF(L453="", 'order-admin-units'!$B$2+1, VLOOKUP(K453&amp;"@"&amp;L453, orderadmin, 2))))</f>
        <v/>
      </c>
      <c r="Z453" s="147" t="str">
        <f t="shared" si="53"/>
        <v/>
      </c>
      <c r="AA453" s="147" t="str">
        <f t="shared" si="54"/>
        <v/>
      </c>
      <c r="AB453" s="147" t="str">
        <f t="shared" si="55"/>
        <v/>
      </c>
      <c r="AC453" s="147" t="str">
        <f t="shared" ref="AC453:AC516" si="57">AA453&amp;AF453</f>
        <v/>
      </c>
      <c r="AD453" s="11" t="str">
        <f t="shared" ref="AD453:AD516" si="58">IF(OR($H$2="y",$H$2="m"),IF(SUMIF($AA$5:$AA$2000,AA453,$F$5:$F$2000)&lt;&gt;0,SUMIF($AA$5:$AA$2000,AA453,$F$5:$F$2000)&amp;" "&amp;$F$4&amp;" ","")&amp;IF(SUMIF($AA$5:$AA$2000,AA453,$G$5:$G$2000)&lt;&gt;0,SUMIF($AA$5:$AA$2000,AA453,$G$5:$G$2000)&amp;" "&amp;$G$4&amp;" ","")&amp;IF(SUMIF($AA$5:$AA$2000,AA453,$H$5:$H$2000)&lt;&gt;0,SUMIF($AA$5:$AA$2000,AA453,$H$5:$H$2000)&amp;" "&amp;$H$4&amp;" ","")&amp;IF(SUMIF($AA$5:$AA$2000,AA453,$I$5:$I$2000)&lt;&gt;0,SUMIF($AA$5:$AA$2000,AA453,$I$5:$I$2000)&amp;" "&amp;$I$4&amp;" ","")&amp;IF(SUMIF($AA$5:$AA$2000,AA453,$J$5:$J$2000)&lt;&gt;0,SUMIF($AA$5:$AA$2000,AA453,$J$5:$J$2000)&amp;" "&amp;$J$4&amp;" ",""),"")</f>
        <v/>
      </c>
      <c r="AE453" s="11" t="str">
        <f t="array" ref="AE453">IF(ISBLANK(D453),"",IF(OR($H$2="y",$H$2="m"),IF(AA453=AA452,IF(OR(AB453=$AB$4:$AB452)=FALSE,AE452&amp;C453,AE452),"("&amp;C453)&amp;IF(AA453=AA454,IF(OR(AB454=$AB$4:$AB453)=FALSE,", ",""),") "),""))</f>
        <v/>
      </c>
      <c r="AF453" s="11" t="str">
        <f t="shared" ref="AF453:AF516" si="59">IF((ISBLANK(D453)=FALSE)*OR($H$2="y",$H$2="m"),IFERROR(LEFT(C453, FIND(" ",C453)-1), C453),"")</f>
        <v/>
      </c>
      <c r="AG453" s="11" t="str">
        <f t="array" ref="AG453">IF(ISBLANK(D453),"",IF(OR($H$2="y",$H$2="m"),IF(AA453=AA452,IF(OR(AC453=$AC$4:$AC452)=FALSE,AG452&amp;AF453,AG452),"("&amp;AF453)&amp;IF(AA453=AA454,IF(OR(AC454=$AC$4:$AC453)=FALSE,", ",""),") "),""))</f>
        <v/>
      </c>
      <c r="AH453" s="10" t="str">
        <f>IF((ISBLANK(D453)),"",IF(D453=D452,AH452,"")&amp;IF(B452&lt;&gt;B453,((IF(ISBLANK(E453),$D$3&amp;"Non-type material: "&amp;$D$3,$D$3&amp;INDEX('type-categories'!$A$2:$B$100,MATCH(E453,'type-categories'!$A$2:$A$100,0),2)&amp;$D$3))),"")&amp;(IF(K453&lt;&gt;K452,$C$2&amp;K453&amp;$K$3&amp;$C$2&amp;" ",(IF(B453&lt;&gt;B452,$C$2&amp;K453&amp;$K$3&amp;$C$2&amp;" ",""))))&amp;(IF(L453="","",((IF(L453&lt;&gt;L452,$D$2&amp;L453&amp;$L$3&amp;$D$2&amp;" ",IF(B453&lt;&gt;B452,$D$2&amp;L453&amp;$L$3&amp;$D$2&amp;" ",""))))))&amp;(IF(M453="","",((IF(M453&lt;&gt;M452,$E$2&amp;M453&amp;$E$2&amp;","&amp;" ",IF(B453&lt;&gt;B452,$E$2&amp;M453&amp;$E$2&amp;",",""))))))&amp;(IF(N453="","",IF(N453&lt;&gt;N452,N453&amp;", ",IF(B453&lt;&gt;B452,N453&amp;", ",""))))&amp;(IF(ISBLANK(O453),"",(IF(O453&lt;&gt;O452,O453&amp;", ",IF(B453&lt;&gt;B452,O453&amp;", ","")))))&amp;(IF(ISBLANK(P453),"",(IF(P453&lt;&gt;P452,P453&amp;", ",IF(B453&lt;&gt;B452,P453&amp;", ",IF(Z453&lt;&gt;Z452,P453&amp;", ",""))))))&amp;(IF(ISBLANK(Q453),"",(IF(Q453&lt;&gt;Q452,Q453&amp;", ",IF(B453&lt;&gt;B452,Q453&amp;", ",IF(Z453&lt;&gt;Z452,Q453&amp;", ",""))))))&amp;(IF(ISBLANK(R453),"",(IF(R453&lt;&gt;R452,R453&amp;"m, ",IF(B453&lt;&gt;B452,R453&amp;"m, ",IF(Z453&lt;&gt;Z452,R453&amp;"m, ",""))))))&amp;IF(ISBLANK(S453),"",(IF(B453&lt;&gt;B452,S453&amp;", ",IF(S453&lt;&gt;S452,IF((Z453=Z452),"same locality "&amp;S453&amp;", ",S453&amp;", "),""))))&amp;(IF(ISBLANK(T453),"",(IF(T453&lt;&gt;T452,IF(ISBLANK(F$2),T453&amp;", ",T453&amp;" "&amp;F$2&amp;", "),(IF(B453&lt;&gt;B452,IF(ISBLANK(F$2),T453&amp;", ",T453&amp;" "&amp;F$2&amp;", "),(IF(Z453&lt;&gt;Z452,IF(ISBLANK(F$2),T453&amp;", ",T453&amp;" "&amp;F$2&amp;", "),IF((U453&lt;&gt;U452)*($G$2="Y"),"same collector, ","")))))))))&amp;(IF(ISBLANK(U453),"",(IF(U453&lt;&gt;U452,U453&amp;", ",(IF(B453&lt;&gt;B452,U453&amp;", ",IF(Z453&lt;&gt;Z452,U453&amp;", ",(IF(T453&lt;&gt;T452,IF((T453&lt;&gt;T452)*($G$2="Y"),"same date, ", ""),IF((T453=T452)*(U453=U452)*(S453&lt;&gt;S452)*($G$2="Y"),"same collector and date, ", ""))))))))))&amp;(IF(ISBLANK(V453),"",V453&amp;", "))&amp;IF((AA453&lt;&gt;AA454)*($H$2="y"),AD453&amp;AE453,IF((AA453&lt;&gt;AA454)*($H$2="m"),AD453&amp;AG453,IF(($H$2&lt;&gt;"m")*($H$2&lt;&gt;"Y"),(IF(F453=0,"",F453&amp;" "&amp;$F$4&amp;" "))&amp;(IF(G453=0,"",G453&amp;" "&amp;$G$4&amp;" "))&amp;(IF(H453=0,"",H453&amp;" "&amp;H$4&amp;" "))&amp;(IF(I453=0,"",I453&amp;" "&amp;$I$4&amp;" "))&amp;(IF(J453=0,"",J453&amp;" "&amp;$J$4&amp;" "))&amp;IF((ISBLANK(C453)),"","("&amp;C453&amp;")"),"")))&amp;IF((B453=B454)*(K453=K454)*(L453=L454)*(M453=M454),IF(($H$2&lt;&gt;"m")*($H$2&lt;&gt;"Y"), ", ", IF((ISNUMBER(FIND(")",AE453))), ", ", "")),IF((B453=B454)*(K453=K454)*(L453=L454),"; ",". ")))</f>
        <v/>
      </c>
    </row>
    <row r="454" spans="1:34" s="1" customFormat="1" x14ac:dyDescent="0.25">
      <c r="A454" s="3" t="str">
        <f t="shared" ref="A454:A517" si="60">IF(ISBLANK(D454),"",IF(D454&lt;&gt;D453, A453+1, A453))</f>
        <v/>
      </c>
      <c r="B454" s="53" t="str">
        <f t="shared" si="56"/>
        <v/>
      </c>
      <c r="C454" s="57"/>
      <c r="D454" s="57"/>
      <c r="E454" s="57"/>
      <c r="F454" s="57"/>
      <c r="G454" s="57"/>
      <c r="H454" s="57"/>
      <c r="I454" s="57"/>
      <c r="J454" s="57"/>
      <c r="K454" s="57"/>
      <c r="L454" s="57"/>
      <c r="M454" s="54"/>
      <c r="N454" s="57"/>
      <c r="O454" s="58"/>
      <c r="P454" s="58"/>
      <c r="Q454" s="58"/>
      <c r="R454" s="58"/>
      <c r="S454" s="54"/>
      <c r="T454" s="57"/>
      <c r="U454" s="57"/>
      <c r="V454" s="57"/>
      <c r="W454" s="57"/>
      <c r="X454" s="147" t="str">
        <f>IF(ISBLANK(D454),"",IF('order-admin-units'!$I$1&lt;&gt;"y", "", IF((K454="")*(ISBLANK(D454)=FALSE), 'order-admin-units'!$B$1+1, VLOOKUP(K454, ordercountry, 2))))</f>
        <v/>
      </c>
      <c r="Y454" s="147" t="str">
        <f>IF(ISBLANK(D454),"",IF('order-admin-units'!$I$1&lt;&gt;"y", "", IF(L454="", 'order-admin-units'!$B$2+1, VLOOKUP(K454&amp;"@"&amp;L454, orderadmin, 2))))</f>
        <v/>
      </c>
      <c r="Z454" s="147" t="str">
        <f t="shared" ref="Z454:Z517" si="61">K454&amp;L454&amp;M454&amp;N454&amp;O454</f>
        <v/>
      </c>
      <c r="AA454" s="147" t="str">
        <f t="shared" ref="AA454:AA517" si="62">B454&amp;K454&amp;L454&amp;M454&amp;N454&amp;O454&amp;P454&amp;Q454&amp;R454&amp;S454&amp;T454&amp;U454</f>
        <v/>
      </c>
      <c r="AB454" s="147" t="str">
        <f t="shared" ref="AB454:AB517" si="63">AA454&amp;C454</f>
        <v/>
      </c>
      <c r="AC454" s="147" t="str">
        <f t="shared" si="57"/>
        <v/>
      </c>
      <c r="AD454" s="11" t="str">
        <f t="shared" si="58"/>
        <v/>
      </c>
      <c r="AE454" s="11" t="str">
        <f t="array" ref="AE454">IF(ISBLANK(D454),"",IF(OR($H$2="y",$H$2="m"),IF(AA454=AA453,IF(OR(AB454=$AB$4:$AB453)=FALSE,AE453&amp;C454,AE453),"("&amp;C454)&amp;IF(AA454=AA455,IF(OR(AB455=$AB$4:$AB454)=FALSE,", ",""),") "),""))</f>
        <v/>
      </c>
      <c r="AF454" s="11" t="str">
        <f t="shared" si="59"/>
        <v/>
      </c>
      <c r="AG454" s="11" t="str">
        <f t="array" ref="AG454">IF(ISBLANK(D454),"",IF(OR($H$2="y",$H$2="m"),IF(AA454=AA453,IF(OR(AC454=$AC$4:$AC453)=FALSE,AG453&amp;AF454,AG453),"("&amp;AF454)&amp;IF(AA454=AA455,IF(OR(AC455=$AC$4:$AC454)=FALSE,", ",""),") "),""))</f>
        <v/>
      </c>
      <c r="AH454" s="10" t="str">
        <f>IF((ISBLANK(D454)),"",IF(D454=D453,AH453,"")&amp;IF(B453&lt;&gt;B454,((IF(ISBLANK(E454),$D$3&amp;"Non-type material: "&amp;$D$3,$D$3&amp;INDEX('type-categories'!$A$2:$B$100,MATCH(E454,'type-categories'!$A$2:$A$100,0),2)&amp;$D$3))),"")&amp;(IF(K454&lt;&gt;K453,$C$2&amp;K454&amp;$K$3&amp;$C$2&amp;" ",(IF(B454&lt;&gt;B453,$C$2&amp;K454&amp;$K$3&amp;$C$2&amp;" ",""))))&amp;(IF(L454="","",((IF(L454&lt;&gt;L453,$D$2&amp;L454&amp;$L$3&amp;$D$2&amp;" ",IF(B454&lt;&gt;B453,$D$2&amp;L454&amp;$L$3&amp;$D$2&amp;" ",""))))))&amp;(IF(M454="","",((IF(M454&lt;&gt;M453,$E$2&amp;M454&amp;$E$2&amp;","&amp;" ",IF(B454&lt;&gt;B453,$E$2&amp;M454&amp;$E$2&amp;",",""))))))&amp;(IF(N454="","",IF(N454&lt;&gt;N453,N454&amp;", ",IF(B454&lt;&gt;B453,N454&amp;", ",""))))&amp;(IF(ISBLANK(O454),"",(IF(O454&lt;&gt;O453,O454&amp;", ",IF(B454&lt;&gt;B453,O454&amp;", ","")))))&amp;(IF(ISBLANK(P454),"",(IF(P454&lt;&gt;P453,P454&amp;", ",IF(B454&lt;&gt;B453,P454&amp;", ",IF(Z454&lt;&gt;Z453,P454&amp;", ",""))))))&amp;(IF(ISBLANK(Q454),"",(IF(Q454&lt;&gt;Q453,Q454&amp;", ",IF(B454&lt;&gt;B453,Q454&amp;", ",IF(Z454&lt;&gt;Z453,Q454&amp;", ",""))))))&amp;(IF(ISBLANK(R454),"",(IF(R454&lt;&gt;R453,R454&amp;"m, ",IF(B454&lt;&gt;B453,R454&amp;"m, ",IF(Z454&lt;&gt;Z453,R454&amp;"m, ",""))))))&amp;IF(ISBLANK(S454),"",(IF(B454&lt;&gt;B453,S454&amp;", ",IF(S454&lt;&gt;S453,IF((Z454=Z453),"same locality "&amp;S454&amp;", ",S454&amp;", "),""))))&amp;(IF(ISBLANK(T454),"",(IF(T454&lt;&gt;T453,IF(ISBLANK(F$2),T454&amp;", ",T454&amp;" "&amp;F$2&amp;", "),(IF(B454&lt;&gt;B453,IF(ISBLANK(F$2),T454&amp;", ",T454&amp;" "&amp;F$2&amp;", "),(IF(Z454&lt;&gt;Z453,IF(ISBLANK(F$2),T454&amp;", ",T454&amp;" "&amp;F$2&amp;", "),IF((U454&lt;&gt;U453)*($G$2="Y"),"same collector, ","")))))))))&amp;(IF(ISBLANK(U454),"",(IF(U454&lt;&gt;U453,U454&amp;", ",(IF(B454&lt;&gt;B453,U454&amp;", ",IF(Z454&lt;&gt;Z453,U454&amp;", ",(IF(T454&lt;&gt;T453,IF((T454&lt;&gt;T453)*($G$2="Y"),"same date, ", ""),IF((T454=T453)*(U454=U453)*(S454&lt;&gt;S453)*($G$2="Y"),"same collector and date, ", ""))))))))))&amp;(IF(ISBLANK(V454),"",V454&amp;", "))&amp;IF((AA454&lt;&gt;AA455)*($H$2="y"),AD454&amp;AE454,IF((AA454&lt;&gt;AA455)*($H$2="m"),AD454&amp;AG454,IF(($H$2&lt;&gt;"m")*($H$2&lt;&gt;"Y"),(IF(F454=0,"",F454&amp;" "&amp;$F$4&amp;" "))&amp;(IF(G454=0,"",G454&amp;" "&amp;$G$4&amp;" "))&amp;(IF(H454=0,"",H454&amp;" "&amp;H$4&amp;" "))&amp;(IF(I454=0,"",I454&amp;" "&amp;$I$4&amp;" "))&amp;(IF(J454=0,"",J454&amp;" "&amp;$J$4&amp;" "))&amp;IF((ISBLANK(C454)),"","("&amp;C454&amp;")"),"")))&amp;IF((B454=B455)*(K454=K455)*(L454=L455)*(M454=M455),IF(($H$2&lt;&gt;"m")*($H$2&lt;&gt;"Y"), ", ", IF((ISNUMBER(FIND(")",AE454))), ", ", "")),IF((B454=B455)*(K454=K455)*(L454=L455),"; ",". ")))</f>
        <v/>
      </c>
    </row>
    <row r="455" spans="1:34" s="1" customFormat="1" x14ac:dyDescent="0.25">
      <c r="A455" s="3" t="str">
        <f t="shared" si="60"/>
        <v/>
      </c>
      <c r="B455" s="53" t="str">
        <f t="shared" si="56"/>
        <v/>
      </c>
      <c r="C455" s="57"/>
      <c r="D455" s="57"/>
      <c r="E455" s="57"/>
      <c r="F455" s="57"/>
      <c r="G455" s="57"/>
      <c r="H455" s="57"/>
      <c r="I455" s="57"/>
      <c r="J455" s="57"/>
      <c r="K455" s="57"/>
      <c r="L455" s="57"/>
      <c r="M455" s="54"/>
      <c r="N455" s="57"/>
      <c r="O455" s="58"/>
      <c r="P455" s="58"/>
      <c r="Q455" s="58"/>
      <c r="R455" s="58"/>
      <c r="S455" s="54"/>
      <c r="T455" s="57"/>
      <c r="U455" s="57"/>
      <c r="V455" s="57"/>
      <c r="W455" s="57"/>
      <c r="X455" s="147" t="str">
        <f>IF(ISBLANK(D455),"",IF('order-admin-units'!$I$1&lt;&gt;"y", "", IF((K455="")*(ISBLANK(D455)=FALSE), 'order-admin-units'!$B$1+1, VLOOKUP(K455, ordercountry, 2))))</f>
        <v/>
      </c>
      <c r="Y455" s="147" t="str">
        <f>IF(ISBLANK(D455),"",IF('order-admin-units'!$I$1&lt;&gt;"y", "", IF(L455="", 'order-admin-units'!$B$2+1, VLOOKUP(K455&amp;"@"&amp;L455, orderadmin, 2))))</f>
        <v/>
      </c>
      <c r="Z455" s="147" t="str">
        <f t="shared" si="61"/>
        <v/>
      </c>
      <c r="AA455" s="147" t="str">
        <f t="shared" si="62"/>
        <v/>
      </c>
      <c r="AB455" s="147" t="str">
        <f t="shared" si="63"/>
        <v/>
      </c>
      <c r="AC455" s="147" t="str">
        <f t="shared" si="57"/>
        <v/>
      </c>
      <c r="AD455" s="11" t="str">
        <f t="shared" si="58"/>
        <v/>
      </c>
      <c r="AE455" s="11" t="str">
        <f t="array" ref="AE455">IF(ISBLANK(D455),"",IF(OR($H$2="y",$H$2="m"),IF(AA455=AA454,IF(OR(AB455=$AB$4:$AB454)=FALSE,AE454&amp;C455,AE454),"("&amp;C455)&amp;IF(AA455=AA456,IF(OR(AB456=$AB$4:$AB455)=FALSE,", ",""),") "),""))</f>
        <v/>
      </c>
      <c r="AF455" s="11" t="str">
        <f t="shared" si="59"/>
        <v/>
      </c>
      <c r="AG455" s="11" t="str">
        <f t="array" ref="AG455">IF(ISBLANK(D455),"",IF(OR($H$2="y",$H$2="m"),IF(AA455=AA454,IF(OR(AC455=$AC$4:$AC454)=FALSE,AG454&amp;AF455,AG454),"("&amp;AF455)&amp;IF(AA455=AA456,IF(OR(AC456=$AC$4:$AC455)=FALSE,", ",""),") "),""))</f>
        <v/>
      </c>
      <c r="AH455" s="10" t="str">
        <f>IF((ISBLANK(D455)),"",IF(D455=D454,AH454,"")&amp;IF(B454&lt;&gt;B455,((IF(ISBLANK(E455),$D$3&amp;"Non-type material: "&amp;$D$3,$D$3&amp;INDEX('type-categories'!$A$2:$B$100,MATCH(E455,'type-categories'!$A$2:$A$100,0),2)&amp;$D$3))),"")&amp;(IF(K455&lt;&gt;K454,$C$2&amp;K455&amp;$K$3&amp;$C$2&amp;" ",(IF(B455&lt;&gt;B454,$C$2&amp;K455&amp;$K$3&amp;$C$2&amp;" ",""))))&amp;(IF(L455="","",((IF(L455&lt;&gt;L454,$D$2&amp;L455&amp;$L$3&amp;$D$2&amp;" ",IF(B455&lt;&gt;B454,$D$2&amp;L455&amp;$L$3&amp;$D$2&amp;" ",""))))))&amp;(IF(M455="","",((IF(M455&lt;&gt;M454,$E$2&amp;M455&amp;$E$2&amp;","&amp;" ",IF(B455&lt;&gt;B454,$E$2&amp;M455&amp;$E$2&amp;",",""))))))&amp;(IF(N455="","",IF(N455&lt;&gt;N454,N455&amp;", ",IF(B455&lt;&gt;B454,N455&amp;", ",""))))&amp;(IF(ISBLANK(O455),"",(IF(O455&lt;&gt;O454,O455&amp;", ",IF(B455&lt;&gt;B454,O455&amp;", ","")))))&amp;(IF(ISBLANK(P455),"",(IF(P455&lt;&gt;P454,P455&amp;", ",IF(B455&lt;&gt;B454,P455&amp;", ",IF(Z455&lt;&gt;Z454,P455&amp;", ",""))))))&amp;(IF(ISBLANK(Q455),"",(IF(Q455&lt;&gt;Q454,Q455&amp;", ",IF(B455&lt;&gt;B454,Q455&amp;", ",IF(Z455&lt;&gt;Z454,Q455&amp;", ",""))))))&amp;(IF(ISBLANK(R455),"",(IF(R455&lt;&gt;R454,R455&amp;"m, ",IF(B455&lt;&gt;B454,R455&amp;"m, ",IF(Z455&lt;&gt;Z454,R455&amp;"m, ",""))))))&amp;IF(ISBLANK(S455),"",(IF(B455&lt;&gt;B454,S455&amp;", ",IF(S455&lt;&gt;S454,IF((Z455=Z454),"same locality "&amp;S455&amp;", ",S455&amp;", "),""))))&amp;(IF(ISBLANK(T455),"",(IF(T455&lt;&gt;T454,IF(ISBLANK(F$2),T455&amp;", ",T455&amp;" "&amp;F$2&amp;", "),(IF(B455&lt;&gt;B454,IF(ISBLANK(F$2),T455&amp;", ",T455&amp;" "&amp;F$2&amp;", "),(IF(Z455&lt;&gt;Z454,IF(ISBLANK(F$2),T455&amp;", ",T455&amp;" "&amp;F$2&amp;", "),IF((U455&lt;&gt;U454)*($G$2="Y"),"same collector, ","")))))))))&amp;(IF(ISBLANK(U455),"",(IF(U455&lt;&gt;U454,U455&amp;", ",(IF(B455&lt;&gt;B454,U455&amp;", ",IF(Z455&lt;&gt;Z454,U455&amp;", ",(IF(T455&lt;&gt;T454,IF((T455&lt;&gt;T454)*($G$2="Y"),"same date, ", ""),IF((T455=T454)*(U455=U454)*(S455&lt;&gt;S454)*($G$2="Y"),"same collector and date, ", ""))))))))))&amp;(IF(ISBLANK(V455),"",V455&amp;", "))&amp;IF((AA455&lt;&gt;AA456)*($H$2="y"),AD455&amp;AE455,IF((AA455&lt;&gt;AA456)*($H$2="m"),AD455&amp;AG455,IF(($H$2&lt;&gt;"m")*($H$2&lt;&gt;"Y"),(IF(F455=0,"",F455&amp;" "&amp;$F$4&amp;" "))&amp;(IF(G455=0,"",G455&amp;" "&amp;$G$4&amp;" "))&amp;(IF(H455=0,"",H455&amp;" "&amp;H$4&amp;" "))&amp;(IF(I455=0,"",I455&amp;" "&amp;$I$4&amp;" "))&amp;(IF(J455=0,"",J455&amp;" "&amp;$J$4&amp;" "))&amp;IF((ISBLANK(C455)),"","("&amp;C455&amp;")"),"")))&amp;IF((B455=B456)*(K455=K456)*(L455=L456)*(M455=M456),IF(($H$2&lt;&gt;"m")*($H$2&lt;&gt;"Y"), ", ", IF((ISNUMBER(FIND(")",AE455))), ", ", "")),IF((B455=B456)*(K455=K456)*(L455=L456),"; ",". ")))</f>
        <v/>
      </c>
    </row>
    <row r="456" spans="1:34" s="1" customFormat="1" x14ac:dyDescent="0.25">
      <c r="A456" s="3" t="str">
        <f t="shared" si="60"/>
        <v/>
      </c>
      <c r="B456" s="53" t="str">
        <f t="shared" si="56"/>
        <v/>
      </c>
      <c r="C456" s="57"/>
      <c r="D456" s="57"/>
      <c r="E456" s="57"/>
      <c r="F456" s="57"/>
      <c r="G456" s="57"/>
      <c r="H456" s="57"/>
      <c r="I456" s="57"/>
      <c r="J456" s="57"/>
      <c r="K456" s="57"/>
      <c r="L456" s="57"/>
      <c r="M456" s="54"/>
      <c r="N456" s="57"/>
      <c r="O456" s="58"/>
      <c r="P456" s="58"/>
      <c r="Q456" s="58"/>
      <c r="R456" s="58"/>
      <c r="S456" s="54"/>
      <c r="T456" s="57"/>
      <c r="U456" s="57"/>
      <c r="V456" s="57"/>
      <c r="W456" s="57"/>
      <c r="X456" s="147" t="str">
        <f>IF(ISBLANK(D456),"",IF('order-admin-units'!$I$1&lt;&gt;"y", "", IF((K456="")*(ISBLANK(D456)=FALSE), 'order-admin-units'!$B$1+1, VLOOKUP(K456, ordercountry, 2))))</f>
        <v/>
      </c>
      <c r="Y456" s="147" t="str">
        <f>IF(ISBLANK(D456),"",IF('order-admin-units'!$I$1&lt;&gt;"y", "", IF(L456="", 'order-admin-units'!$B$2+1, VLOOKUP(K456&amp;"@"&amp;L456, orderadmin, 2))))</f>
        <v/>
      </c>
      <c r="Z456" s="147" t="str">
        <f t="shared" si="61"/>
        <v/>
      </c>
      <c r="AA456" s="147" t="str">
        <f t="shared" si="62"/>
        <v/>
      </c>
      <c r="AB456" s="147" t="str">
        <f t="shared" si="63"/>
        <v/>
      </c>
      <c r="AC456" s="147" t="str">
        <f t="shared" si="57"/>
        <v/>
      </c>
      <c r="AD456" s="11" t="str">
        <f t="shared" si="58"/>
        <v/>
      </c>
      <c r="AE456" s="11" t="str">
        <f t="array" ref="AE456">IF(ISBLANK(D456),"",IF(OR($H$2="y",$H$2="m"),IF(AA456=AA455,IF(OR(AB456=$AB$4:$AB455)=FALSE,AE455&amp;C456,AE455),"("&amp;C456)&amp;IF(AA456=AA457,IF(OR(AB457=$AB$4:$AB456)=FALSE,", ",""),") "),""))</f>
        <v/>
      </c>
      <c r="AF456" s="11" t="str">
        <f t="shared" si="59"/>
        <v/>
      </c>
      <c r="AG456" s="11" t="str">
        <f t="array" ref="AG456">IF(ISBLANK(D456),"",IF(OR($H$2="y",$H$2="m"),IF(AA456=AA455,IF(OR(AC456=$AC$4:$AC455)=FALSE,AG455&amp;AF456,AG455),"("&amp;AF456)&amp;IF(AA456=AA457,IF(OR(AC457=$AC$4:$AC456)=FALSE,", ",""),") "),""))</f>
        <v/>
      </c>
      <c r="AH456" s="10" t="str">
        <f>IF((ISBLANK(D456)),"",IF(D456=D455,AH455,"")&amp;IF(B455&lt;&gt;B456,((IF(ISBLANK(E456),$D$3&amp;"Non-type material: "&amp;$D$3,$D$3&amp;INDEX('type-categories'!$A$2:$B$100,MATCH(E456,'type-categories'!$A$2:$A$100,0),2)&amp;$D$3))),"")&amp;(IF(K456&lt;&gt;K455,$C$2&amp;K456&amp;$K$3&amp;$C$2&amp;" ",(IF(B456&lt;&gt;B455,$C$2&amp;K456&amp;$K$3&amp;$C$2&amp;" ",""))))&amp;(IF(L456="","",((IF(L456&lt;&gt;L455,$D$2&amp;L456&amp;$L$3&amp;$D$2&amp;" ",IF(B456&lt;&gt;B455,$D$2&amp;L456&amp;$L$3&amp;$D$2&amp;" ",""))))))&amp;(IF(M456="","",((IF(M456&lt;&gt;M455,$E$2&amp;M456&amp;$E$2&amp;","&amp;" ",IF(B456&lt;&gt;B455,$E$2&amp;M456&amp;$E$2&amp;",",""))))))&amp;(IF(N456="","",IF(N456&lt;&gt;N455,N456&amp;", ",IF(B456&lt;&gt;B455,N456&amp;", ",""))))&amp;(IF(ISBLANK(O456),"",(IF(O456&lt;&gt;O455,O456&amp;", ",IF(B456&lt;&gt;B455,O456&amp;", ","")))))&amp;(IF(ISBLANK(P456),"",(IF(P456&lt;&gt;P455,P456&amp;", ",IF(B456&lt;&gt;B455,P456&amp;", ",IF(Z456&lt;&gt;Z455,P456&amp;", ",""))))))&amp;(IF(ISBLANK(Q456),"",(IF(Q456&lt;&gt;Q455,Q456&amp;", ",IF(B456&lt;&gt;B455,Q456&amp;", ",IF(Z456&lt;&gt;Z455,Q456&amp;", ",""))))))&amp;(IF(ISBLANK(R456),"",(IF(R456&lt;&gt;R455,R456&amp;"m, ",IF(B456&lt;&gt;B455,R456&amp;"m, ",IF(Z456&lt;&gt;Z455,R456&amp;"m, ",""))))))&amp;IF(ISBLANK(S456),"",(IF(B456&lt;&gt;B455,S456&amp;", ",IF(S456&lt;&gt;S455,IF((Z456=Z455),"same locality "&amp;S456&amp;", ",S456&amp;", "),""))))&amp;(IF(ISBLANK(T456),"",(IF(T456&lt;&gt;T455,IF(ISBLANK(F$2),T456&amp;", ",T456&amp;" "&amp;F$2&amp;", "),(IF(B456&lt;&gt;B455,IF(ISBLANK(F$2),T456&amp;", ",T456&amp;" "&amp;F$2&amp;", "),(IF(Z456&lt;&gt;Z455,IF(ISBLANK(F$2),T456&amp;", ",T456&amp;" "&amp;F$2&amp;", "),IF((U456&lt;&gt;U455)*($G$2="Y"),"same collector, ","")))))))))&amp;(IF(ISBLANK(U456),"",(IF(U456&lt;&gt;U455,U456&amp;", ",(IF(B456&lt;&gt;B455,U456&amp;", ",IF(Z456&lt;&gt;Z455,U456&amp;", ",(IF(T456&lt;&gt;T455,IF((T456&lt;&gt;T455)*($G$2="Y"),"same date, ", ""),IF((T456=T455)*(U456=U455)*(S456&lt;&gt;S455)*($G$2="Y"),"same collector and date, ", ""))))))))))&amp;(IF(ISBLANK(V456),"",V456&amp;", "))&amp;IF((AA456&lt;&gt;AA457)*($H$2="y"),AD456&amp;AE456,IF((AA456&lt;&gt;AA457)*($H$2="m"),AD456&amp;AG456,IF(($H$2&lt;&gt;"m")*($H$2&lt;&gt;"Y"),(IF(F456=0,"",F456&amp;" "&amp;$F$4&amp;" "))&amp;(IF(G456=0,"",G456&amp;" "&amp;$G$4&amp;" "))&amp;(IF(H456=0,"",H456&amp;" "&amp;H$4&amp;" "))&amp;(IF(I456=0,"",I456&amp;" "&amp;$I$4&amp;" "))&amp;(IF(J456=0,"",J456&amp;" "&amp;$J$4&amp;" "))&amp;IF((ISBLANK(C456)),"","("&amp;C456&amp;")"),"")))&amp;IF((B456=B457)*(K456=K457)*(L456=L457)*(M456=M457),IF(($H$2&lt;&gt;"m")*($H$2&lt;&gt;"Y"), ", ", IF((ISNUMBER(FIND(")",AE456))), ", ", "")),IF((B456=B457)*(K456=K457)*(L456=L457),"; ",". ")))</f>
        <v/>
      </c>
    </row>
    <row r="457" spans="1:34" s="1" customFormat="1" x14ac:dyDescent="0.25">
      <c r="A457" s="3" t="str">
        <f t="shared" si="60"/>
        <v/>
      </c>
      <c r="B457" s="53" t="str">
        <f t="shared" ref="B457:B520" si="64">D457&amp;E457</f>
        <v/>
      </c>
      <c r="C457" s="54"/>
      <c r="D457" s="55"/>
      <c r="E457" s="55"/>
      <c r="F457" s="54"/>
      <c r="G457" s="54"/>
      <c r="H457" s="54"/>
      <c r="I457" s="54"/>
      <c r="J457" s="54"/>
      <c r="K457" s="54"/>
      <c r="L457" s="56"/>
      <c r="M457" s="54"/>
      <c r="N457" s="56"/>
      <c r="O457" s="54"/>
      <c r="P457" s="54"/>
      <c r="Q457" s="54"/>
      <c r="R457" s="54"/>
      <c r="S457" s="54"/>
      <c r="T457" s="54"/>
      <c r="U457" s="54"/>
      <c r="V457" s="54"/>
      <c r="W457" s="54"/>
      <c r="X457" s="147" t="str">
        <f>IF(ISBLANK(D457),"",IF('order-admin-units'!$I$1&lt;&gt;"y", "", IF((K457="")*(ISBLANK(D457)=FALSE), 'order-admin-units'!$B$1+1, VLOOKUP(K457, ordercountry, 2))))</f>
        <v/>
      </c>
      <c r="Y457" s="147" t="str">
        <f>IF(ISBLANK(D457),"",IF('order-admin-units'!$I$1&lt;&gt;"y", "", IF(L457="", 'order-admin-units'!$B$2+1, VLOOKUP(K457&amp;"@"&amp;L457, orderadmin, 2))))</f>
        <v/>
      </c>
      <c r="Z457" s="147" t="str">
        <f t="shared" si="61"/>
        <v/>
      </c>
      <c r="AA457" s="147" t="str">
        <f t="shared" si="62"/>
        <v/>
      </c>
      <c r="AB457" s="147" t="str">
        <f t="shared" si="63"/>
        <v/>
      </c>
      <c r="AC457" s="147" t="str">
        <f t="shared" si="57"/>
        <v/>
      </c>
      <c r="AD457" s="11" t="str">
        <f t="shared" si="58"/>
        <v/>
      </c>
      <c r="AE457" s="11" t="str">
        <f t="array" ref="AE457">IF(ISBLANK(D457),"",IF(OR($H$2="y",$H$2="m"),IF(AA457=AA456,IF(OR(AB457=$AB$4:$AB456)=FALSE,AE456&amp;C457,AE456),"("&amp;C457)&amp;IF(AA457=AA458,IF(OR(AB458=$AB$4:$AB457)=FALSE,", ",""),") "),""))</f>
        <v/>
      </c>
      <c r="AF457" s="11" t="str">
        <f t="shared" si="59"/>
        <v/>
      </c>
      <c r="AG457" s="11" t="str">
        <f t="array" ref="AG457">IF(ISBLANK(D457),"",IF(OR($H$2="y",$H$2="m"),IF(AA457=AA456,IF(OR(AC457=$AC$4:$AC456)=FALSE,AG456&amp;AF457,AG456),"("&amp;AF457)&amp;IF(AA457=AA458,IF(OR(AC458=$AC$4:$AC457)=FALSE,", ",""),") "),""))</f>
        <v/>
      </c>
      <c r="AH457" s="10" t="str">
        <f>IF((ISBLANK(D457)),"",IF(D457=D456,AH456,"")&amp;IF(B456&lt;&gt;B457,((IF(ISBLANK(E457),$D$3&amp;"Non-type material: "&amp;$D$3,$D$3&amp;INDEX('type-categories'!$A$2:$B$100,MATCH(E457,'type-categories'!$A$2:$A$100,0),2)&amp;$D$3))),"")&amp;(IF(K457&lt;&gt;K456,$C$2&amp;K457&amp;$K$3&amp;$C$2&amp;" ",(IF(B457&lt;&gt;B456,$C$2&amp;K457&amp;$K$3&amp;$C$2&amp;" ",""))))&amp;(IF(L457="","",((IF(L457&lt;&gt;L456,$D$2&amp;L457&amp;$L$3&amp;$D$2&amp;" ",IF(B457&lt;&gt;B456,$D$2&amp;L457&amp;$L$3&amp;$D$2&amp;" ",""))))))&amp;(IF(M457="","",((IF(M457&lt;&gt;M456,$E$2&amp;M457&amp;$E$2&amp;","&amp;" ",IF(B457&lt;&gt;B456,$E$2&amp;M457&amp;$E$2&amp;",",""))))))&amp;(IF(N457="","",IF(N457&lt;&gt;N456,N457&amp;", ",IF(B457&lt;&gt;B456,N457&amp;", ",""))))&amp;(IF(ISBLANK(O457),"",(IF(O457&lt;&gt;O456,O457&amp;", ",IF(B457&lt;&gt;B456,O457&amp;", ","")))))&amp;(IF(ISBLANK(P457),"",(IF(P457&lt;&gt;P456,P457&amp;", ",IF(B457&lt;&gt;B456,P457&amp;", ",IF(Z457&lt;&gt;Z456,P457&amp;", ",""))))))&amp;(IF(ISBLANK(Q457),"",(IF(Q457&lt;&gt;Q456,Q457&amp;", ",IF(B457&lt;&gt;B456,Q457&amp;", ",IF(Z457&lt;&gt;Z456,Q457&amp;", ",""))))))&amp;(IF(ISBLANK(R457),"",(IF(R457&lt;&gt;R456,R457&amp;"m, ",IF(B457&lt;&gt;B456,R457&amp;"m, ",IF(Z457&lt;&gt;Z456,R457&amp;"m, ",""))))))&amp;IF(ISBLANK(S457),"",(IF(B457&lt;&gt;B456,S457&amp;", ",IF(S457&lt;&gt;S456,IF((Z457=Z456),"same locality "&amp;S457&amp;", ",S457&amp;", "),""))))&amp;(IF(ISBLANK(T457),"",(IF(T457&lt;&gt;T456,IF(ISBLANK(F$2),T457&amp;", ",T457&amp;" "&amp;F$2&amp;", "),(IF(B457&lt;&gt;B456,IF(ISBLANK(F$2),T457&amp;", ",T457&amp;" "&amp;F$2&amp;", "),(IF(Z457&lt;&gt;Z456,IF(ISBLANK(F$2),T457&amp;", ",T457&amp;" "&amp;F$2&amp;", "),IF((U457&lt;&gt;U456)*($G$2="Y"),"same collector, ","")))))))))&amp;(IF(ISBLANK(U457),"",(IF(U457&lt;&gt;U456,U457&amp;", ",(IF(B457&lt;&gt;B456,U457&amp;", ",IF(Z457&lt;&gt;Z456,U457&amp;", ",(IF(T457&lt;&gt;T456,IF((T457&lt;&gt;T456)*($G$2="Y"),"same date, ", ""),IF((T457=T456)*(U457=U456)*(S457&lt;&gt;S456)*($G$2="Y"),"same collector and date, ", ""))))))))))&amp;(IF(ISBLANK(V457),"",V457&amp;", "))&amp;IF((AA457&lt;&gt;AA458)*($H$2="y"),AD457&amp;AE457,IF((AA457&lt;&gt;AA458)*($H$2="m"),AD457&amp;AG457,IF(($H$2&lt;&gt;"m")*($H$2&lt;&gt;"Y"),(IF(F457=0,"",F457&amp;" "&amp;$F$4&amp;" "))&amp;(IF(G457=0,"",G457&amp;" "&amp;$G$4&amp;" "))&amp;(IF(H457=0,"",H457&amp;" "&amp;H$4&amp;" "))&amp;(IF(I457=0,"",I457&amp;" "&amp;$I$4&amp;" "))&amp;(IF(J457=0,"",J457&amp;" "&amp;$J$4&amp;" "))&amp;IF((ISBLANK(C457)),"","("&amp;C457&amp;")"),"")))&amp;IF((B457=B458)*(K457=K458)*(L457=L458)*(M457=M458),IF(($H$2&lt;&gt;"m")*($H$2&lt;&gt;"Y"), ", ", IF((ISNUMBER(FIND(")",AE457))), ", ", "")),IF((B457=B458)*(K457=K458)*(L457=L458),"; ",". ")))</f>
        <v/>
      </c>
    </row>
    <row r="458" spans="1:34" s="1" customFormat="1" x14ac:dyDescent="0.25">
      <c r="A458" s="3" t="str">
        <f t="shared" si="60"/>
        <v/>
      </c>
      <c r="B458" s="53" t="str">
        <f t="shared" si="64"/>
        <v/>
      </c>
      <c r="C458" s="57"/>
      <c r="D458" s="56"/>
      <c r="E458" s="56"/>
      <c r="F458" s="56"/>
      <c r="G458" s="56"/>
      <c r="H458" s="56"/>
      <c r="I458" s="56"/>
      <c r="J458" s="56"/>
      <c r="K458" s="54"/>
      <c r="L458" s="54"/>
      <c r="M458" s="54"/>
      <c r="N458" s="54"/>
      <c r="O458" s="54"/>
      <c r="P458" s="54"/>
      <c r="Q458" s="54"/>
      <c r="R458" s="54"/>
      <c r="S458" s="54"/>
      <c r="T458" s="54"/>
      <c r="U458" s="54"/>
      <c r="V458" s="54"/>
      <c r="W458" s="54"/>
      <c r="X458" s="147" t="str">
        <f>IF(ISBLANK(D458),"",IF('order-admin-units'!$I$1&lt;&gt;"y", "", IF((K458="")*(ISBLANK(D458)=FALSE), 'order-admin-units'!$B$1+1, VLOOKUP(K458, ordercountry, 2))))</f>
        <v/>
      </c>
      <c r="Y458" s="147" t="str">
        <f>IF(ISBLANK(D458),"",IF('order-admin-units'!$I$1&lt;&gt;"y", "", IF(L458="", 'order-admin-units'!$B$2+1, VLOOKUP(K458&amp;"@"&amp;L458, orderadmin, 2))))</f>
        <v/>
      </c>
      <c r="Z458" s="147" t="str">
        <f t="shared" si="61"/>
        <v/>
      </c>
      <c r="AA458" s="147" t="str">
        <f t="shared" si="62"/>
        <v/>
      </c>
      <c r="AB458" s="147" t="str">
        <f t="shared" si="63"/>
        <v/>
      </c>
      <c r="AC458" s="147" t="str">
        <f t="shared" si="57"/>
        <v/>
      </c>
      <c r="AD458" s="11" t="str">
        <f t="shared" si="58"/>
        <v/>
      </c>
      <c r="AE458" s="11" t="str">
        <f t="array" ref="AE458">IF(ISBLANK(D458),"",IF(OR($H$2="y",$H$2="m"),IF(AA458=AA457,IF(OR(AB458=$AB$4:$AB457)=FALSE,AE457&amp;C458,AE457),"("&amp;C458)&amp;IF(AA458=AA459,IF(OR(AB459=$AB$4:$AB458)=FALSE,", ",""),") "),""))</f>
        <v/>
      </c>
      <c r="AF458" s="11" t="str">
        <f t="shared" si="59"/>
        <v/>
      </c>
      <c r="AG458" s="11" t="str">
        <f t="array" ref="AG458">IF(ISBLANK(D458),"",IF(OR($H$2="y",$H$2="m"),IF(AA458=AA457,IF(OR(AC458=$AC$4:$AC457)=FALSE,AG457&amp;AF458,AG457),"("&amp;AF458)&amp;IF(AA458=AA459,IF(OR(AC459=$AC$4:$AC458)=FALSE,", ",""),") "),""))</f>
        <v/>
      </c>
      <c r="AH458" s="10" t="str">
        <f>IF((ISBLANK(D458)),"",IF(D458=D457,AH457,"")&amp;IF(B457&lt;&gt;B458,((IF(ISBLANK(E458),$D$3&amp;"Non-type material: "&amp;$D$3,$D$3&amp;INDEX('type-categories'!$A$2:$B$100,MATCH(E458,'type-categories'!$A$2:$A$100,0),2)&amp;$D$3))),"")&amp;(IF(K458&lt;&gt;K457,$C$2&amp;K458&amp;$K$3&amp;$C$2&amp;" ",(IF(B458&lt;&gt;B457,$C$2&amp;K458&amp;$K$3&amp;$C$2&amp;" ",""))))&amp;(IF(L458="","",((IF(L458&lt;&gt;L457,$D$2&amp;L458&amp;$L$3&amp;$D$2&amp;" ",IF(B458&lt;&gt;B457,$D$2&amp;L458&amp;$L$3&amp;$D$2&amp;" ",""))))))&amp;(IF(M458="","",((IF(M458&lt;&gt;M457,$E$2&amp;M458&amp;$E$2&amp;","&amp;" ",IF(B458&lt;&gt;B457,$E$2&amp;M458&amp;$E$2&amp;",",""))))))&amp;(IF(N458="","",IF(N458&lt;&gt;N457,N458&amp;", ",IF(B458&lt;&gt;B457,N458&amp;", ",""))))&amp;(IF(ISBLANK(O458),"",(IF(O458&lt;&gt;O457,O458&amp;", ",IF(B458&lt;&gt;B457,O458&amp;", ","")))))&amp;(IF(ISBLANK(P458),"",(IF(P458&lt;&gt;P457,P458&amp;", ",IF(B458&lt;&gt;B457,P458&amp;", ",IF(Z458&lt;&gt;Z457,P458&amp;", ",""))))))&amp;(IF(ISBLANK(Q458),"",(IF(Q458&lt;&gt;Q457,Q458&amp;", ",IF(B458&lt;&gt;B457,Q458&amp;", ",IF(Z458&lt;&gt;Z457,Q458&amp;", ",""))))))&amp;(IF(ISBLANK(R458),"",(IF(R458&lt;&gt;R457,R458&amp;"m, ",IF(B458&lt;&gt;B457,R458&amp;"m, ",IF(Z458&lt;&gt;Z457,R458&amp;"m, ",""))))))&amp;IF(ISBLANK(S458),"",(IF(B458&lt;&gt;B457,S458&amp;", ",IF(S458&lt;&gt;S457,IF((Z458=Z457),"same locality "&amp;S458&amp;", ",S458&amp;", "),""))))&amp;(IF(ISBLANK(T458),"",(IF(T458&lt;&gt;T457,IF(ISBLANK(F$2),T458&amp;", ",T458&amp;" "&amp;F$2&amp;", "),(IF(B458&lt;&gt;B457,IF(ISBLANK(F$2),T458&amp;", ",T458&amp;" "&amp;F$2&amp;", "),(IF(Z458&lt;&gt;Z457,IF(ISBLANK(F$2),T458&amp;", ",T458&amp;" "&amp;F$2&amp;", "),IF((U458&lt;&gt;U457)*($G$2="Y"),"same collector, ","")))))))))&amp;(IF(ISBLANK(U458),"",(IF(U458&lt;&gt;U457,U458&amp;", ",(IF(B458&lt;&gt;B457,U458&amp;", ",IF(Z458&lt;&gt;Z457,U458&amp;", ",(IF(T458&lt;&gt;T457,IF((T458&lt;&gt;T457)*($G$2="Y"),"same date, ", ""),IF((T458=T457)*(U458=U457)*(S458&lt;&gt;S457)*($G$2="Y"),"same collector and date, ", ""))))))))))&amp;(IF(ISBLANK(V458),"",V458&amp;", "))&amp;IF((AA458&lt;&gt;AA459)*($H$2="y"),AD458&amp;AE458,IF((AA458&lt;&gt;AA459)*($H$2="m"),AD458&amp;AG458,IF(($H$2&lt;&gt;"m")*($H$2&lt;&gt;"Y"),(IF(F458=0,"",F458&amp;" "&amp;$F$4&amp;" "))&amp;(IF(G458=0,"",G458&amp;" "&amp;$G$4&amp;" "))&amp;(IF(H458=0,"",H458&amp;" "&amp;H$4&amp;" "))&amp;(IF(I458=0,"",I458&amp;" "&amp;$I$4&amp;" "))&amp;(IF(J458=0,"",J458&amp;" "&amp;$J$4&amp;" "))&amp;IF((ISBLANK(C458)),"","("&amp;C458&amp;")"),"")))&amp;IF((B458=B459)*(K458=K459)*(L458=L459)*(M458=M459),IF(($H$2&lt;&gt;"m")*($H$2&lt;&gt;"Y"), ", ", IF((ISNUMBER(FIND(")",AE458))), ", ", "")),IF((B458=B459)*(K458=K459)*(L458=L459),"; ",". ")))</f>
        <v/>
      </c>
    </row>
    <row r="459" spans="1:34" s="1" customFormat="1" x14ac:dyDescent="0.25">
      <c r="A459" s="3" t="str">
        <f t="shared" si="60"/>
        <v/>
      </c>
      <c r="B459" s="53" t="str">
        <f t="shared" si="64"/>
        <v/>
      </c>
      <c r="C459" s="57"/>
      <c r="D459" s="57"/>
      <c r="E459" s="57"/>
      <c r="F459" s="57"/>
      <c r="G459" s="57"/>
      <c r="H459" s="57"/>
      <c r="I459" s="57"/>
      <c r="J459" s="57"/>
      <c r="K459" s="57"/>
      <c r="L459" s="57"/>
      <c r="M459" s="54"/>
      <c r="N459" s="57"/>
      <c r="O459" s="58"/>
      <c r="P459" s="58"/>
      <c r="Q459" s="58"/>
      <c r="R459" s="58"/>
      <c r="S459" s="54"/>
      <c r="T459" s="57"/>
      <c r="U459" s="57"/>
      <c r="V459" s="57"/>
      <c r="W459" s="57"/>
      <c r="X459" s="147" t="str">
        <f>IF(ISBLANK(D459),"",IF('order-admin-units'!$I$1&lt;&gt;"y", "", IF((K459="")*(ISBLANK(D459)=FALSE), 'order-admin-units'!$B$1+1, VLOOKUP(K459, ordercountry, 2))))</f>
        <v/>
      </c>
      <c r="Y459" s="147" t="str">
        <f>IF(ISBLANK(D459),"",IF('order-admin-units'!$I$1&lt;&gt;"y", "", IF(L459="", 'order-admin-units'!$B$2+1, VLOOKUP(K459&amp;"@"&amp;L459, orderadmin, 2))))</f>
        <v/>
      </c>
      <c r="Z459" s="147" t="str">
        <f t="shared" si="61"/>
        <v/>
      </c>
      <c r="AA459" s="147" t="str">
        <f t="shared" si="62"/>
        <v/>
      </c>
      <c r="AB459" s="147" t="str">
        <f t="shared" si="63"/>
        <v/>
      </c>
      <c r="AC459" s="147" t="str">
        <f t="shared" si="57"/>
        <v/>
      </c>
      <c r="AD459" s="11" t="str">
        <f t="shared" si="58"/>
        <v/>
      </c>
      <c r="AE459" s="11" t="str">
        <f t="array" ref="AE459">IF(ISBLANK(D459),"",IF(OR($H$2="y",$H$2="m"),IF(AA459=AA458,IF(OR(AB459=$AB$4:$AB458)=FALSE,AE458&amp;C459,AE458),"("&amp;C459)&amp;IF(AA459=AA460,IF(OR(AB460=$AB$4:$AB459)=FALSE,", ",""),") "),""))</f>
        <v/>
      </c>
      <c r="AF459" s="11" t="str">
        <f t="shared" si="59"/>
        <v/>
      </c>
      <c r="AG459" s="11" t="str">
        <f t="array" ref="AG459">IF(ISBLANK(D459),"",IF(OR($H$2="y",$H$2="m"),IF(AA459=AA458,IF(OR(AC459=$AC$4:$AC458)=FALSE,AG458&amp;AF459,AG458),"("&amp;AF459)&amp;IF(AA459=AA460,IF(OR(AC460=$AC$4:$AC459)=FALSE,", ",""),") "),""))</f>
        <v/>
      </c>
      <c r="AH459" s="10" t="str">
        <f>IF((ISBLANK(D459)),"",IF(D459=D458,AH458,"")&amp;IF(B458&lt;&gt;B459,((IF(ISBLANK(E459),$D$3&amp;"Non-type material: "&amp;$D$3,$D$3&amp;INDEX('type-categories'!$A$2:$B$100,MATCH(E459,'type-categories'!$A$2:$A$100,0),2)&amp;$D$3))),"")&amp;(IF(K459&lt;&gt;K458,$C$2&amp;K459&amp;$K$3&amp;$C$2&amp;" ",(IF(B459&lt;&gt;B458,$C$2&amp;K459&amp;$K$3&amp;$C$2&amp;" ",""))))&amp;(IF(L459="","",((IF(L459&lt;&gt;L458,$D$2&amp;L459&amp;$L$3&amp;$D$2&amp;" ",IF(B459&lt;&gt;B458,$D$2&amp;L459&amp;$L$3&amp;$D$2&amp;" ",""))))))&amp;(IF(M459="","",((IF(M459&lt;&gt;M458,$E$2&amp;M459&amp;$E$2&amp;","&amp;" ",IF(B459&lt;&gt;B458,$E$2&amp;M459&amp;$E$2&amp;",",""))))))&amp;(IF(N459="","",IF(N459&lt;&gt;N458,N459&amp;", ",IF(B459&lt;&gt;B458,N459&amp;", ",""))))&amp;(IF(ISBLANK(O459),"",(IF(O459&lt;&gt;O458,O459&amp;", ",IF(B459&lt;&gt;B458,O459&amp;", ","")))))&amp;(IF(ISBLANK(P459),"",(IF(P459&lt;&gt;P458,P459&amp;", ",IF(B459&lt;&gt;B458,P459&amp;", ",IF(Z459&lt;&gt;Z458,P459&amp;", ",""))))))&amp;(IF(ISBLANK(Q459),"",(IF(Q459&lt;&gt;Q458,Q459&amp;", ",IF(B459&lt;&gt;B458,Q459&amp;", ",IF(Z459&lt;&gt;Z458,Q459&amp;", ",""))))))&amp;(IF(ISBLANK(R459),"",(IF(R459&lt;&gt;R458,R459&amp;"m, ",IF(B459&lt;&gt;B458,R459&amp;"m, ",IF(Z459&lt;&gt;Z458,R459&amp;"m, ",""))))))&amp;IF(ISBLANK(S459),"",(IF(B459&lt;&gt;B458,S459&amp;", ",IF(S459&lt;&gt;S458,IF((Z459=Z458),"same locality "&amp;S459&amp;", ",S459&amp;", "),""))))&amp;(IF(ISBLANK(T459),"",(IF(T459&lt;&gt;T458,IF(ISBLANK(F$2),T459&amp;", ",T459&amp;" "&amp;F$2&amp;", "),(IF(B459&lt;&gt;B458,IF(ISBLANK(F$2),T459&amp;", ",T459&amp;" "&amp;F$2&amp;", "),(IF(Z459&lt;&gt;Z458,IF(ISBLANK(F$2),T459&amp;", ",T459&amp;" "&amp;F$2&amp;", "),IF((U459&lt;&gt;U458)*($G$2="Y"),"same collector, ","")))))))))&amp;(IF(ISBLANK(U459),"",(IF(U459&lt;&gt;U458,U459&amp;", ",(IF(B459&lt;&gt;B458,U459&amp;", ",IF(Z459&lt;&gt;Z458,U459&amp;", ",(IF(T459&lt;&gt;T458,IF((T459&lt;&gt;T458)*($G$2="Y"),"same date, ", ""),IF((T459=T458)*(U459=U458)*(S459&lt;&gt;S458)*($G$2="Y"),"same collector and date, ", ""))))))))))&amp;(IF(ISBLANK(V459),"",V459&amp;", "))&amp;IF((AA459&lt;&gt;AA460)*($H$2="y"),AD459&amp;AE459,IF((AA459&lt;&gt;AA460)*($H$2="m"),AD459&amp;AG459,IF(($H$2&lt;&gt;"m")*($H$2&lt;&gt;"Y"),(IF(F459=0,"",F459&amp;" "&amp;$F$4&amp;" "))&amp;(IF(G459=0,"",G459&amp;" "&amp;$G$4&amp;" "))&amp;(IF(H459=0,"",H459&amp;" "&amp;H$4&amp;" "))&amp;(IF(I459=0,"",I459&amp;" "&amp;$I$4&amp;" "))&amp;(IF(J459=0,"",J459&amp;" "&amp;$J$4&amp;" "))&amp;IF((ISBLANK(C459)),"","("&amp;C459&amp;")"),"")))&amp;IF((B459=B460)*(K459=K460)*(L459=L460)*(M459=M460),IF(($H$2&lt;&gt;"m")*($H$2&lt;&gt;"Y"), ", ", IF((ISNUMBER(FIND(")",AE459))), ", ", "")),IF((B459=B460)*(K459=K460)*(L459=L460),"; ",". ")))</f>
        <v/>
      </c>
    </row>
    <row r="460" spans="1:34" s="1" customFormat="1" x14ac:dyDescent="0.25">
      <c r="A460" s="3" t="str">
        <f t="shared" si="60"/>
        <v/>
      </c>
      <c r="B460" s="53" t="str">
        <f t="shared" si="64"/>
        <v/>
      </c>
      <c r="C460" s="57"/>
      <c r="D460" s="57"/>
      <c r="E460" s="57"/>
      <c r="F460" s="57"/>
      <c r="G460" s="57"/>
      <c r="H460" s="57"/>
      <c r="I460" s="57"/>
      <c r="J460" s="57"/>
      <c r="K460" s="57"/>
      <c r="L460" s="57"/>
      <c r="M460" s="54"/>
      <c r="N460" s="57"/>
      <c r="O460" s="58"/>
      <c r="P460" s="58"/>
      <c r="Q460" s="58"/>
      <c r="R460" s="58"/>
      <c r="S460" s="54"/>
      <c r="T460" s="57"/>
      <c r="U460" s="57"/>
      <c r="V460" s="57"/>
      <c r="W460" s="57"/>
      <c r="X460" s="147" t="str">
        <f>IF(ISBLANK(D460),"",IF('order-admin-units'!$I$1&lt;&gt;"y", "", IF((K460="")*(ISBLANK(D460)=FALSE), 'order-admin-units'!$B$1+1, VLOOKUP(K460, ordercountry, 2))))</f>
        <v/>
      </c>
      <c r="Y460" s="147" t="str">
        <f>IF(ISBLANK(D460),"",IF('order-admin-units'!$I$1&lt;&gt;"y", "", IF(L460="", 'order-admin-units'!$B$2+1, VLOOKUP(K460&amp;"@"&amp;L460, orderadmin, 2))))</f>
        <v/>
      </c>
      <c r="Z460" s="147" t="str">
        <f t="shared" si="61"/>
        <v/>
      </c>
      <c r="AA460" s="147" t="str">
        <f t="shared" si="62"/>
        <v/>
      </c>
      <c r="AB460" s="147" t="str">
        <f t="shared" si="63"/>
        <v/>
      </c>
      <c r="AC460" s="147" t="str">
        <f t="shared" si="57"/>
        <v/>
      </c>
      <c r="AD460" s="11" t="str">
        <f t="shared" si="58"/>
        <v/>
      </c>
      <c r="AE460" s="11" t="str">
        <f t="array" ref="AE460">IF(ISBLANK(D460),"",IF(OR($H$2="y",$H$2="m"),IF(AA460=AA459,IF(OR(AB460=$AB$4:$AB459)=FALSE,AE459&amp;C460,AE459),"("&amp;C460)&amp;IF(AA460=AA461,IF(OR(AB461=$AB$4:$AB460)=FALSE,", ",""),") "),""))</f>
        <v/>
      </c>
      <c r="AF460" s="11" t="str">
        <f t="shared" si="59"/>
        <v/>
      </c>
      <c r="AG460" s="11" t="str">
        <f t="array" ref="AG460">IF(ISBLANK(D460),"",IF(OR($H$2="y",$H$2="m"),IF(AA460=AA459,IF(OR(AC460=$AC$4:$AC459)=FALSE,AG459&amp;AF460,AG459),"("&amp;AF460)&amp;IF(AA460=AA461,IF(OR(AC461=$AC$4:$AC460)=FALSE,", ",""),") "),""))</f>
        <v/>
      </c>
      <c r="AH460" s="10" t="str">
        <f>IF((ISBLANK(D460)),"",IF(D460=D459,AH459,"")&amp;IF(B459&lt;&gt;B460,((IF(ISBLANK(E460),$D$3&amp;"Non-type material: "&amp;$D$3,$D$3&amp;INDEX('type-categories'!$A$2:$B$100,MATCH(E460,'type-categories'!$A$2:$A$100,0),2)&amp;$D$3))),"")&amp;(IF(K460&lt;&gt;K459,$C$2&amp;K460&amp;$K$3&amp;$C$2&amp;" ",(IF(B460&lt;&gt;B459,$C$2&amp;K460&amp;$K$3&amp;$C$2&amp;" ",""))))&amp;(IF(L460="","",((IF(L460&lt;&gt;L459,$D$2&amp;L460&amp;$L$3&amp;$D$2&amp;" ",IF(B460&lt;&gt;B459,$D$2&amp;L460&amp;$L$3&amp;$D$2&amp;" ",""))))))&amp;(IF(M460="","",((IF(M460&lt;&gt;M459,$E$2&amp;M460&amp;$E$2&amp;","&amp;" ",IF(B460&lt;&gt;B459,$E$2&amp;M460&amp;$E$2&amp;",",""))))))&amp;(IF(N460="","",IF(N460&lt;&gt;N459,N460&amp;", ",IF(B460&lt;&gt;B459,N460&amp;", ",""))))&amp;(IF(ISBLANK(O460),"",(IF(O460&lt;&gt;O459,O460&amp;", ",IF(B460&lt;&gt;B459,O460&amp;", ","")))))&amp;(IF(ISBLANK(P460),"",(IF(P460&lt;&gt;P459,P460&amp;", ",IF(B460&lt;&gt;B459,P460&amp;", ",IF(Z460&lt;&gt;Z459,P460&amp;", ",""))))))&amp;(IF(ISBLANK(Q460),"",(IF(Q460&lt;&gt;Q459,Q460&amp;", ",IF(B460&lt;&gt;B459,Q460&amp;", ",IF(Z460&lt;&gt;Z459,Q460&amp;", ",""))))))&amp;(IF(ISBLANK(R460),"",(IF(R460&lt;&gt;R459,R460&amp;"m, ",IF(B460&lt;&gt;B459,R460&amp;"m, ",IF(Z460&lt;&gt;Z459,R460&amp;"m, ",""))))))&amp;IF(ISBLANK(S460),"",(IF(B460&lt;&gt;B459,S460&amp;", ",IF(S460&lt;&gt;S459,IF((Z460=Z459),"same locality "&amp;S460&amp;", ",S460&amp;", "),""))))&amp;(IF(ISBLANK(T460),"",(IF(T460&lt;&gt;T459,IF(ISBLANK(F$2),T460&amp;", ",T460&amp;" "&amp;F$2&amp;", "),(IF(B460&lt;&gt;B459,IF(ISBLANK(F$2),T460&amp;", ",T460&amp;" "&amp;F$2&amp;", "),(IF(Z460&lt;&gt;Z459,IF(ISBLANK(F$2),T460&amp;", ",T460&amp;" "&amp;F$2&amp;", "),IF((U460&lt;&gt;U459)*($G$2="Y"),"same collector, ","")))))))))&amp;(IF(ISBLANK(U460),"",(IF(U460&lt;&gt;U459,U460&amp;", ",(IF(B460&lt;&gt;B459,U460&amp;", ",IF(Z460&lt;&gt;Z459,U460&amp;", ",(IF(T460&lt;&gt;T459,IF((T460&lt;&gt;T459)*($G$2="Y"),"same date, ", ""),IF((T460=T459)*(U460=U459)*(S460&lt;&gt;S459)*($G$2="Y"),"same collector and date, ", ""))))))))))&amp;(IF(ISBLANK(V460),"",V460&amp;", "))&amp;IF((AA460&lt;&gt;AA461)*($H$2="y"),AD460&amp;AE460,IF((AA460&lt;&gt;AA461)*($H$2="m"),AD460&amp;AG460,IF(($H$2&lt;&gt;"m")*($H$2&lt;&gt;"Y"),(IF(F460=0,"",F460&amp;" "&amp;$F$4&amp;" "))&amp;(IF(G460=0,"",G460&amp;" "&amp;$G$4&amp;" "))&amp;(IF(H460=0,"",H460&amp;" "&amp;H$4&amp;" "))&amp;(IF(I460=0,"",I460&amp;" "&amp;$I$4&amp;" "))&amp;(IF(J460=0,"",J460&amp;" "&amp;$J$4&amp;" "))&amp;IF((ISBLANK(C460)),"","("&amp;C460&amp;")"),"")))&amp;IF((B460=B461)*(K460=K461)*(L460=L461)*(M460=M461),IF(($H$2&lt;&gt;"m")*($H$2&lt;&gt;"Y"), ", ", IF((ISNUMBER(FIND(")",AE460))), ", ", "")),IF((B460=B461)*(K460=K461)*(L460=L461),"; ",". ")))</f>
        <v/>
      </c>
    </row>
    <row r="461" spans="1:34" s="1" customFormat="1" x14ac:dyDescent="0.25">
      <c r="A461" s="3" t="str">
        <f t="shared" si="60"/>
        <v/>
      </c>
      <c r="B461" s="53" t="str">
        <f t="shared" si="64"/>
        <v/>
      </c>
      <c r="C461" s="57"/>
      <c r="D461" s="57"/>
      <c r="E461" s="57"/>
      <c r="F461" s="57"/>
      <c r="G461" s="57"/>
      <c r="H461" s="57"/>
      <c r="I461" s="57"/>
      <c r="J461" s="57"/>
      <c r="K461" s="57"/>
      <c r="L461" s="57"/>
      <c r="M461" s="54"/>
      <c r="N461" s="57"/>
      <c r="O461" s="58"/>
      <c r="P461" s="58"/>
      <c r="Q461" s="58"/>
      <c r="R461" s="58"/>
      <c r="S461" s="54"/>
      <c r="T461" s="57"/>
      <c r="U461" s="57"/>
      <c r="V461" s="57"/>
      <c r="W461" s="57"/>
      <c r="X461" s="147" t="str">
        <f>IF(ISBLANK(D461),"",IF('order-admin-units'!$I$1&lt;&gt;"y", "", IF((K461="")*(ISBLANK(D461)=FALSE), 'order-admin-units'!$B$1+1, VLOOKUP(K461, ordercountry, 2))))</f>
        <v/>
      </c>
      <c r="Y461" s="147" t="str">
        <f>IF(ISBLANK(D461),"",IF('order-admin-units'!$I$1&lt;&gt;"y", "", IF(L461="", 'order-admin-units'!$B$2+1, VLOOKUP(K461&amp;"@"&amp;L461, orderadmin, 2))))</f>
        <v/>
      </c>
      <c r="Z461" s="147" t="str">
        <f t="shared" si="61"/>
        <v/>
      </c>
      <c r="AA461" s="147" t="str">
        <f t="shared" si="62"/>
        <v/>
      </c>
      <c r="AB461" s="147" t="str">
        <f t="shared" si="63"/>
        <v/>
      </c>
      <c r="AC461" s="147" t="str">
        <f t="shared" si="57"/>
        <v/>
      </c>
      <c r="AD461" s="11" t="str">
        <f t="shared" si="58"/>
        <v/>
      </c>
      <c r="AE461" s="11" t="str">
        <f t="array" ref="AE461">IF(ISBLANK(D461),"",IF(OR($H$2="y",$H$2="m"),IF(AA461=AA460,IF(OR(AB461=$AB$4:$AB460)=FALSE,AE460&amp;C461,AE460),"("&amp;C461)&amp;IF(AA461=AA462,IF(OR(AB462=$AB$4:$AB461)=FALSE,", ",""),") "),""))</f>
        <v/>
      </c>
      <c r="AF461" s="11" t="str">
        <f t="shared" si="59"/>
        <v/>
      </c>
      <c r="AG461" s="11" t="str">
        <f t="array" ref="AG461">IF(ISBLANK(D461),"",IF(OR($H$2="y",$H$2="m"),IF(AA461=AA460,IF(OR(AC461=$AC$4:$AC460)=FALSE,AG460&amp;AF461,AG460),"("&amp;AF461)&amp;IF(AA461=AA462,IF(OR(AC462=$AC$4:$AC461)=FALSE,", ",""),") "),""))</f>
        <v/>
      </c>
      <c r="AH461" s="10" t="str">
        <f>IF((ISBLANK(D461)),"",IF(D461=D460,AH460,"")&amp;IF(B460&lt;&gt;B461,((IF(ISBLANK(E461),$D$3&amp;"Non-type material: "&amp;$D$3,$D$3&amp;INDEX('type-categories'!$A$2:$B$100,MATCH(E461,'type-categories'!$A$2:$A$100,0),2)&amp;$D$3))),"")&amp;(IF(K461&lt;&gt;K460,$C$2&amp;K461&amp;$K$3&amp;$C$2&amp;" ",(IF(B461&lt;&gt;B460,$C$2&amp;K461&amp;$K$3&amp;$C$2&amp;" ",""))))&amp;(IF(L461="","",((IF(L461&lt;&gt;L460,$D$2&amp;L461&amp;$L$3&amp;$D$2&amp;" ",IF(B461&lt;&gt;B460,$D$2&amp;L461&amp;$L$3&amp;$D$2&amp;" ",""))))))&amp;(IF(M461="","",((IF(M461&lt;&gt;M460,$E$2&amp;M461&amp;$E$2&amp;","&amp;" ",IF(B461&lt;&gt;B460,$E$2&amp;M461&amp;$E$2&amp;",",""))))))&amp;(IF(N461="","",IF(N461&lt;&gt;N460,N461&amp;", ",IF(B461&lt;&gt;B460,N461&amp;", ",""))))&amp;(IF(ISBLANK(O461),"",(IF(O461&lt;&gt;O460,O461&amp;", ",IF(B461&lt;&gt;B460,O461&amp;", ","")))))&amp;(IF(ISBLANK(P461),"",(IF(P461&lt;&gt;P460,P461&amp;", ",IF(B461&lt;&gt;B460,P461&amp;", ",IF(Z461&lt;&gt;Z460,P461&amp;", ",""))))))&amp;(IF(ISBLANK(Q461),"",(IF(Q461&lt;&gt;Q460,Q461&amp;", ",IF(B461&lt;&gt;B460,Q461&amp;", ",IF(Z461&lt;&gt;Z460,Q461&amp;", ",""))))))&amp;(IF(ISBLANK(R461),"",(IF(R461&lt;&gt;R460,R461&amp;"m, ",IF(B461&lt;&gt;B460,R461&amp;"m, ",IF(Z461&lt;&gt;Z460,R461&amp;"m, ",""))))))&amp;IF(ISBLANK(S461),"",(IF(B461&lt;&gt;B460,S461&amp;", ",IF(S461&lt;&gt;S460,IF((Z461=Z460),"same locality "&amp;S461&amp;", ",S461&amp;", "),""))))&amp;(IF(ISBLANK(T461),"",(IF(T461&lt;&gt;T460,IF(ISBLANK(F$2),T461&amp;", ",T461&amp;" "&amp;F$2&amp;", "),(IF(B461&lt;&gt;B460,IF(ISBLANK(F$2),T461&amp;", ",T461&amp;" "&amp;F$2&amp;", "),(IF(Z461&lt;&gt;Z460,IF(ISBLANK(F$2),T461&amp;", ",T461&amp;" "&amp;F$2&amp;", "),IF((U461&lt;&gt;U460)*($G$2="Y"),"same collector, ","")))))))))&amp;(IF(ISBLANK(U461),"",(IF(U461&lt;&gt;U460,U461&amp;", ",(IF(B461&lt;&gt;B460,U461&amp;", ",IF(Z461&lt;&gt;Z460,U461&amp;", ",(IF(T461&lt;&gt;T460,IF((T461&lt;&gt;T460)*($G$2="Y"),"same date, ", ""),IF((T461=T460)*(U461=U460)*(S461&lt;&gt;S460)*($G$2="Y"),"same collector and date, ", ""))))))))))&amp;(IF(ISBLANK(V461),"",V461&amp;", "))&amp;IF((AA461&lt;&gt;AA462)*($H$2="y"),AD461&amp;AE461,IF((AA461&lt;&gt;AA462)*($H$2="m"),AD461&amp;AG461,IF(($H$2&lt;&gt;"m")*($H$2&lt;&gt;"Y"),(IF(F461=0,"",F461&amp;" "&amp;$F$4&amp;" "))&amp;(IF(G461=0,"",G461&amp;" "&amp;$G$4&amp;" "))&amp;(IF(H461=0,"",H461&amp;" "&amp;H$4&amp;" "))&amp;(IF(I461=0,"",I461&amp;" "&amp;$I$4&amp;" "))&amp;(IF(J461=0,"",J461&amp;" "&amp;$J$4&amp;" "))&amp;IF((ISBLANK(C461)),"","("&amp;C461&amp;")"),"")))&amp;IF((B461=B462)*(K461=K462)*(L461=L462)*(M461=M462),IF(($H$2&lt;&gt;"m")*($H$2&lt;&gt;"Y"), ", ", IF((ISNUMBER(FIND(")",AE461))), ", ", "")),IF((B461=B462)*(K461=K462)*(L461=L462),"; ",". ")))</f>
        <v/>
      </c>
    </row>
    <row r="462" spans="1:34" s="1" customFormat="1" x14ac:dyDescent="0.25">
      <c r="A462" s="3" t="str">
        <f t="shared" si="60"/>
        <v/>
      </c>
      <c r="B462" s="53" t="str">
        <f t="shared" si="64"/>
        <v/>
      </c>
      <c r="C462" s="57"/>
      <c r="D462" s="57"/>
      <c r="E462" s="57"/>
      <c r="F462" s="57"/>
      <c r="G462" s="57"/>
      <c r="H462" s="57"/>
      <c r="I462" s="57"/>
      <c r="J462" s="57"/>
      <c r="K462" s="57"/>
      <c r="L462" s="57"/>
      <c r="M462" s="54"/>
      <c r="N462" s="57"/>
      <c r="O462" s="58"/>
      <c r="P462" s="58"/>
      <c r="Q462" s="58"/>
      <c r="R462" s="58"/>
      <c r="S462" s="54"/>
      <c r="T462" s="57"/>
      <c r="U462" s="57"/>
      <c r="V462" s="57"/>
      <c r="W462" s="57"/>
      <c r="X462" s="147" t="str">
        <f>IF(ISBLANK(D462),"",IF('order-admin-units'!$I$1&lt;&gt;"y", "", IF((K462="")*(ISBLANK(D462)=FALSE), 'order-admin-units'!$B$1+1, VLOOKUP(K462, ordercountry, 2))))</f>
        <v/>
      </c>
      <c r="Y462" s="147" t="str">
        <f>IF(ISBLANK(D462),"",IF('order-admin-units'!$I$1&lt;&gt;"y", "", IF(L462="", 'order-admin-units'!$B$2+1, VLOOKUP(K462&amp;"@"&amp;L462, orderadmin, 2))))</f>
        <v/>
      </c>
      <c r="Z462" s="147" t="str">
        <f t="shared" si="61"/>
        <v/>
      </c>
      <c r="AA462" s="147" t="str">
        <f t="shared" si="62"/>
        <v/>
      </c>
      <c r="AB462" s="147" t="str">
        <f t="shared" si="63"/>
        <v/>
      </c>
      <c r="AC462" s="147" t="str">
        <f t="shared" si="57"/>
        <v/>
      </c>
      <c r="AD462" s="11" t="str">
        <f t="shared" si="58"/>
        <v/>
      </c>
      <c r="AE462" s="11" t="str">
        <f t="array" ref="AE462">IF(ISBLANK(D462),"",IF(OR($H$2="y",$H$2="m"),IF(AA462=AA461,IF(OR(AB462=$AB$4:$AB461)=FALSE,AE461&amp;C462,AE461),"("&amp;C462)&amp;IF(AA462=AA463,IF(OR(AB463=$AB$4:$AB462)=FALSE,", ",""),") "),""))</f>
        <v/>
      </c>
      <c r="AF462" s="11" t="str">
        <f t="shared" si="59"/>
        <v/>
      </c>
      <c r="AG462" s="11" t="str">
        <f t="array" ref="AG462">IF(ISBLANK(D462),"",IF(OR($H$2="y",$H$2="m"),IF(AA462=AA461,IF(OR(AC462=$AC$4:$AC461)=FALSE,AG461&amp;AF462,AG461),"("&amp;AF462)&amp;IF(AA462=AA463,IF(OR(AC463=$AC$4:$AC462)=FALSE,", ",""),") "),""))</f>
        <v/>
      </c>
      <c r="AH462" s="10" t="str">
        <f>IF((ISBLANK(D462)),"",IF(D462=D461,AH461,"")&amp;IF(B461&lt;&gt;B462,((IF(ISBLANK(E462),$D$3&amp;"Non-type material: "&amp;$D$3,$D$3&amp;INDEX('type-categories'!$A$2:$B$100,MATCH(E462,'type-categories'!$A$2:$A$100,0),2)&amp;$D$3))),"")&amp;(IF(K462&lt;&gt;K461,$C$2&amp;K462&amp;$K$3&amp;$C$2&amp;" ",(IF(B462&lt;&gt;B461,$C$2&amp;K462&amp;$K$3&amp;$C$2&amp;" ",""))))&amp;(IF(L462="","",((IF(L462&lt;&gt;L461,$D$2&amp;L462&amp;$L$3&amp;$D$2&amp;" ",IF(B462&lt;&gt;B461,$D$2&amp;L462&amp;$L$3&amp;$D$2&amp;" ",""))))))&amp;(IF(M462="","",((IF(M462&lt;&gt;M461,$E$2&amp;M462&amp;$E$2&amp;","&amp;" ",IF(B462&lt;&gt;B461,$E$2&amp;M462&amp;$E$2&amp;",",""))))))&amp;(IF(N462="","",IF(N462&lt;&gt;N461,N462&amp;", ",IF(B462&lt;&gt;B461,N462&amp;", ",""))))&amp;(IF(ISBLANK(O462),"",(IF(O462&lt;&gt;O461,O462&amp;", ",IF(B462&lt;&gt;B461,O462&amp;", ","")))))&amp;(IF(ISBLANK(P462),"",(IF(P462&lt;&gt;P461,P462&amp;", ",IF(B462&lt;&gt;B461,P462&amp;", ",IF(Z462&lt;&gt;Z461,P462&amp;", ",""))))))&amp;(IF(ISBLANK(Q462),"",(IF(Q462&lt;&gt;Q461,Q462&amp;", ",IF(B462&lt;&gt;B461,Q462&amp;", ",IF(Z462&lt;&gt;Z461,Q462&amp;", ",""))))))&amp;(IF(ISBLANK(R462),"",(IF(R462&lt;&gt;R461,R462&amp;"m, ",IF(B462&lt;&gt;B461,R462&amp;"m, ",IF(Z462&lt;&gt;Z461,R462&amp;"m, ",""))))))&amp;IF(ISBLANK(S462),"",(IF(B462&lt;&gt;B461,S462&amp;", ",IF(S462&lt;&gt;S461,IF((Z462=Z461),"same locality "&amp;S462&amp;", ",S462&amp;", "),""))))&amp;(IF(ISBLANK(T462),"",(IF(T462&lt;&gt;T461,IF(ISBLANK(F$2),T462&amp;", ",T462&amp;" "&amp;F$2&amp;", "),(IF(B462&lt;&gt;B461,IF(ISBLANK(F$2),T462&amp;", ",T462&amp;" "&amp;F$2&amp;", "),(IF(Z462&lt;&gt;Z461,IF(ISBLANK(F$2),T462&amp;", ",T462&amp;" "&amp;F$2&amp;", "),IF((U462&lt;&gt;U461)*($G$2="Y"),"same collector, ","")))))))))&amp;(IF(ISBLANK(U462),"",(IF(U462&lt;&gt;U461,U462&amp;", ",(IF(B462&lt;&gt;B461,U462&amp;", ",IF(Z462&lt;&gt;Z461,U462&amp;", ",(IF(T462&lt;&gt;T461,IF((T462&lt;&gt;T461)*($G$2="Y"),"same date, ", ""),IF((T462=T461)*(U462=U461)*(S462&lt;&gt;S461)*($G$2="Y"),"same collector and date, ", ""))))))))))&amp;(IF(ISBLANK(V462),"",V462&amp;", "))&amp;IF((AA462&lt;&gt;AA463)*($H$2="y"),AD462&amp;AE462,IF((AA462&lt;&gt;AA463)*($H$2="m"),AD462&amp;AG462,IF(($H$2&lt;&gt;"m")*($H$2&lt;&gt;"Y"),(IF(F462=0,"",F462&amp;" "&amp;$F$4&amp;" "))&amp;(IF(G462=0,"",G462&amp;" "&amp;$G$4&amp;" "))&amp;(IF(H462=0,"",H462&amp;" "&amp;H$4&amp;" "))&amp;(IF(I462=0,"",I462&amp;" "&amp;$I$4&amp;" "))&amp;(IF(J462=0,"",J462&amp;" "&amp;$J$4&amp;" "))&amp;IF((ISBLANK(C462)),"","("&amp;C462&amp;")"),"")))&amp;IF((B462=B463)*(K462=K463)*(L462=L463)*(M462=M463),IF(($H$2&lt;&gt;"m")*($H$2&lt;&gt;"Y"), ", ", IF((ISNUMBER(FIND(")",AE462))), ", ", "")),IF((B462=B463)*(K462=K463)*(L462=L463),"; ",". ")))</f>
        <v/>
      </c>
    </row>
    <row r="463" spans="1:34" s="1" customFormat="1" x14ac:dyDescent="0.25">
      <c r="A463" s="3" t="str">
        <f t="shared" si="60"/>
        <v/>
      </c>
      <c r="B463" s="53" t="str">
        <f t="shared" si="64"/>
        <v/>
      </c>
      <c r="C463" s="57"/>
      <c r="D463" s="57"/>
      <c r="E463" s="57"/>
      <c r="F463" s="57"/>
      <c r="G463" s="57"/>
      <c r="H463" s="57"/>
      <c r="I463" s="57"/>
      <c r="J463" s="57"/>
      <c r="K463" s="57"/>
      <c r="L463" s="57"/>
      <c r="M463" s="54"/>
      <c r="N463" s="57"/>
      <c r="O463" s="58"/>
      <c r="P463" s="58"/>
      <c r="Q463" s="58"/>
      <c r="R463" s="58"/>
      <c r="S463" s="54"/>
      <c r="T463" s="57"/>
      <c r="U463" s="57"/>
      <c r="V463" s="57"/>
      <c r="W463" s="57"/>
      <c r="X463" s="147" t="str">
        <f>IF(ISBLANK(D463),"",IF('order-admin-units'!$I$1&lt;&gt;"y", "", IF((K463="")*(ISBLANK(D463)=FALSE), 'order-admin-units'!$B$1+1, VLOOKUP(K463, ordercountry, 2))))</f>
        <v/>
      </c>
      <c r="Y463" s="147" t="str">
        <f>IF(ISBLANK(D463),"",IF('order-admin-units'!$I$1&lt;&gt;"y", "", IF(L463="", 'order-admin-units'!$B$2+1, VLOOKUP(K463&amp;"@"&amp;L463, orderadmin, 2))))</f>
        <v/>
      </c>
      <c r="Z463" s="147" t="str">
        <f t="shared" si="61"/>
        <v/>
      </c>
      <c r="AA463" s="147" t="str">
        <f t="shared" si="62"/>
        <v/>
      </c>
      <c r="AB463" s="147" t="str">
        <f t="shared" si="63"/>
        <v/>
      </c>
      <c r="AC463" s="147" t="str">
        <f t="shared" si="57"/>
        <v/>
      </c>
      <c r="AD463" s="11" t="str">
        <f t="shared" si="58"/>
        <v/>
      </c>
      <c r="AE463" s="11" t="str">
        <f t="array" ref="AE463">IF(ISBLANK(D463),"",IF(OR($H$2="y",$H$2="m"),IF(AA463=AA462,IF(OR(AB463=$AB$4:$AB462)=FALSE,AE462&amp;C463,AE462),"("&amp;C463)&amp;IF(AA463=AA464,IF(OR(AB464=$AB$4:$AB463)=FALSE,", ",""),") "),""))</f>
        <v/>
      </c>
      <c r="AF463" s="11" t="str">
        <f t="shared" si="59"/>
        <v/>
      </c>
      <c r="AG463" s="11" t="str">
        <f t="array" ref="AG463">IF(ISBLANK(D463),"",IF(OR($H$2="y",$H$2="m"),IF(AA463=AA462,IF(OR(AC463=$AC$4:$AC462)=FALSE,AG462&amp;AF463,AG462),"("&amp;AF463)&amp;IF(AA463=AA464,IF(OR(AC464=$AC$4:$AC463)=FALSE,", ",""),") "),""))</f>
        <v/>
      </c>
      <c r="AH463" s="10" t="str">
        <f>IF((ISBLANK(D463)),"",IF(D463=D462,AH462,"")&amp;IF(B462&lt;&gt;B463,((IF(ISBLANK(E463),$D$3&amp;"Non-type material: "&amp;$D$3,$D$3&amp;INDEX('type-categories'!$A$2:$B$100,MATCH(E463,'type-categories'!$A$2:$A$100,0),2)&amp;$D$3))),"")&amp;(IF(K463&lt;&gt;K462,$C$2&amp;K463&amp;$K$3&amp;$C$2&amp;" ",(IF(B463&lt;&gt;B462,$C$2&amp;K463&amp;$K$3&amp;$C$2&amp;" ",""))))&amp;(IF(L463="","",((IF(L463&lt;&gt;L462,$D$2&amp;L463&amp;$L$3&amp;$D$2&amp;" ",IF(B463&lt;&gt;B462,$D$2&amp;L463&amp;$L$3&amp;$D$2&amp;" ",""))))))&amp;(IF(M463="","",((IF(M463&lt;&gt;M462,$E$2&amp;M463&amp;$E$2&amp;","&amp;" ",IF(B463&lt;&gt;B462,$E$2&amp;M463&amp;$E$2&amp;",",""))))))&amp;(IF(N463="","",IF(N463&lt;&gt;N462,N463&amp;", ",IF(B463&lt;&gt;B462,N463&amp;", ",""))))&amp;(IF(ISBLANK(O463),"",(IF(O463&lt;&gt;O462,O463&amp;", ",IF(B463&lt;&gt;B462,O463&amp;", ","")))))&amp;(IF(ISBLANK(P463),"",(IF(P463&lt;&gt;P462,P463&amp;", ",IF(B463&lt;&gt;B462,P463&amp;", ",IF(Z463&lt;&gt;Z462,P463&amp;", ",""))))))&amp;(IF(ISBLANK(Q463),"",(IF(Q463&lt;&gt;Q462,Q463&amp;", ",IF(B463&lt;&gt;B462,Q463&amp;", ",IF(Z463&lt;&gt;Z462,Q463&amp;", ",""))))))&amp;(IF(ISBLANK(R463),"",(IF(R463&lt;&gt;R462,R463&amp;"m, ",IF(B463&lt;&gt;B462,R463&amp;"m, ",IF(Z463&lt;&gt;Z462,R463&amp;"m, ",""))))))&amp;IF(ISBLANK(S463),"",(IF(B463&lt;&gt;B462,S463&amp;", ",IF(S463&lt;&gt;S462,IF((Z463=Z462),"same locality "&amp;S463&amp;", ",S463&amp;", "),""))))&amp;(IF(ISBLANK(T463),"",(IF(T463&lt;&gt;T462,IF(ISBLANK(F$2),T463&amp;", ",T463&amp;" "&amp;F$2&amp;", "),(IF(B463&lt;&gt;B462,IF(ISBLANK(F$2),T463&amp;", ",T463&amp;" "&amp;F$2&amp;", "),(IF(Z463&lt;&gt;Z462,IF(ISBLANK(F$2),T463&amp;", ",T463&amp;" "&amp;F$2&amp;", "),IF((U463&lt;&gt;U462)*($G$2="Y"),"same collector, ","")))))))))&amp;(IF(ISBLANK(U463),"",(IF(U463&lt;&gt;U462,U463&amp;", ",(IF(B463&lt;&gt;B462,U463&amp;", ",IF(Z463&lt;&gt;Z462,U463&amp;", ",(IF(T463&lt;&gt;T462,IF((T463&lt;&gt;T462)*($G$2="Y"),"same date, ", ""),IF((T463=T462)*(U463=U462)*(S463&lt;&gt;S462)*($G$2="Y"),"same collector and date, ", ""))))))))))&amp;(IF(ISBLANK(V463),"",V463&amp;", "))&amp;IF((AA463&lt;&gt;AA464)*($H$2="y"),AD463&amp;AE463,IF((AA463&lt;&gt;AA464)*($H$2="m"),AD463&amp;AG463,IF(($H$2&lt;&gt;"m")*($H$2&lt;&gt;"Y"),(IF(F463=0,"",F463&amp;" "&amp;$F$4&amp;" "))&amp;(IF(G463=0,"",G463&amp;" "&amp;$G$4&amp;" "))&amp;(IF(H463=0,"",H463&amp;" "&amp;H$4&amp;" "))&amp;(IF(I463=0,"",I463&amp;" "&amp;$I$4&amp;" "))&amp;(IF(J463=0,"",J463&amp;" "&amp;$J$4&amp;" "))&amp;IF((ISBLANK(C463)),"","("&amp;C463&amp;")"),"")))&amp;IF((B463=B464)*(K463=K464)*(L463=L464)*(M463=M464),IF(($H$2&lt;&gt;"m")*($H$2&lt;&gt;"Y"), ", ", IF((ISNUMBER(FIND(")",AE463))), ", ", "")),IF((B463=B464)*(K463=K464)*(L463=L464),"; ",". ")))</f>
        <v/>
      </c>
    </row>
    <row r="464" spans="1:34" s="1" customFormat="1" x14ac:dyDescent="0.25">
      <c r="A464" s="3" t="str">
        <f t="shared" si="60"/>
        <v/>
      </c>
      <c r="B464" s="53" t="str">
        <f t="shared" si="64"/>
        <v/>
      </c>
      <c r="C464" s="54"/>
      <c r="D464" s="55"/>
      <c r="E464" s="55"/>
      <c r="F464" s="54"/>
      <c r="G464" s="54"/>
      <c r="H464" s="54"/>
      <c r="I464" s="54"/>
      <c r="J464" s="54"/>
      <c r="K464" s="54"/>
      <c r="L464" s="56"/>
      <c r="M464" s="54"/>
      <c r="N464" s="56"/>
      <c r="O464" s="54"/>
      <c r="P464" s="54"/>
      <c r="Q464" s="54"/>
      <c r="R464" s="54"/>
      <c r="S464" s="54"/>
      <c r="T464" s="54"/>
      <c r="U464" s="54"/>
      <c r="V464" s="54"/>
      <c r="W464" s="54"/>
      <c r="X464" s="147" t="str">
        <f>IF(ISBLANK(D464),"",IF('order-admin-units'!$I$1&lt;&gt;"y", "", IF((K464="")*(ISBLANK(D464)=FALSE), 'order-admin-units'!$B$1+1, VLOOKUP(K464, ordercountry, 2))))</f>
        <v/>
      </c>
      <c r="Y464" s="147" t="str">
        <f>IF(ISBLANK(D464),"",IF('order-admin-units'!$I$1&lt;&gt;"y", "", IF(L464="", 'order-admin-units'!$B$2+1, VLOOKUP(K464&amp;"@"&amp;L464, orderadmin, 2))))</f>
        <v/>
      </c>
      <c r="Z464" s="147" t="str">
        <f t="shared" si="61"/>
        <v/>
      </c>
      <c r="AA464" s="147" t="str">
        <f t="shared" si="62"/>
        <v/>
      </c>
      <c r="AB464" s="147" t="str">
        <f t="shared" si="63"/>
        <v/>
      </c>
      <c r="AC464" s="147" t="str">
        <f t="shared" si="57"/>
        <v/>
      </c>
      <c r="AD464" s="11" t="str">
        <f t="shared" si="58"/>
        <v/>
      </c>
      <c r="AE464" s="11" t="str">
        <f t="array" ref="AE464">IF(ISBLANK(D464),"",IF(OR($H$2="y",$H$2="m"),IF(AA464=AA463,IF(OR(AB464=$AB$4:$AB463)=FALSE,AE463&amp;C464,AE463),"("&amp;C464)&amp;IF(AA464=AA465,IF(OR(AB465=$AB$4:$AB464)=FALSE,", ",""),") "),""))</f>
        <v/>
      </c>
      <c r="AF464" s="11" t="str">
        <f t="shared" si="59"/>
        <v/>
      </c>
      <c r="AG464" s="11" t="str">
        <f t="array" ref="AG464">IF(ISBLANK(D464),"",IF(OR($H$2="y",$H$2="m"),IF(AA464=AA463,IF(OR(AC464=$AC$4:$AC463)=FALSE,AG463&amp;AF464,AG463),"("&amp;AF464)&amp;IF(AA464=AA465,IF(OR(AC465=$AC$4:$AC464)=FALSE,", ",""),") "),""))</f>
        <v/>
      </c>
      <c r="AH464" s="10" t="str">
        <f>IF((ISBLANK(D464)),"",IF(D464=D463,AH463,"")&amp;IF(B463&lt;&gt;B464,((IF(ISBLANK(E464),$D$3&amp;"Non-type material: "&amp;$D$3,$D$3&amp;INDEX('type-categories'!$A$2:$B$100,MATCH(E464,'type-categories'!$A$2:$A$100,0),2)&amp;$D$3))),"")&amp;(IF(K464&lt;&gt;K463,$C$2&amp;K464&amp;$K$3&amp;$C$2&amp;" ",(IF(B464&lt;&gt;B463,$C$2&amp;K464&amp;$K$3&amp;$C$2&amp;" ",""))))&amp;(IF(L464="","",((IF(L464&lt;&gt;L463,$D$2&amp;L464&amp;$L$3&amp;$D$2&amp;" ",IF(B464&lt;&gt;B463,$D$2&amp;L464&amp;$L$3&amp;$D$2&amp;" ",""))))))&amp;(IF(M464="","",((IF(M464&lt;&gt;M463,$E$2&amp;M464&amp;$E$2&amp;","&amp;" ",IF(B464&lt;&gt;B463,$E$2&amp;M464&amp;$E$2&amp;",",""))))))&amp;(IF(N464="","",IF(N464&lt;&gt;N463,N464&amp;", ",IF(B464&lt;&gt;B463,N464&amp;", ",""))))&amp;(IF(ISBLANK(O464),"",(IF(O464&lt;&gt;O463,O464&amp;", ",IF(B464&lt;&gt;B463,O464&amp;", ","")))))&amp;(IF(ISBLANK(P464),"",(IF(P464&lt;&gt;P463,P464&amp;", ",IF(B464&lt;&gt;B463,P464&amp;", ",IF(Z464&lt;&gt;Z463,P464&amp;", ",""))))))&amp;(IF(ISBLANK(Q464),"",(IF(Q464&lt;&gt;Q463,Q464&amp;", ",IF(B464&lt;&gt;B463,Q464&amp;", ",IF(Z464&lt;&gt;Z463,Q464&amp;", ",""))))))&amp;(IF(ISBLANK(R464),"",(IF(R464&lt;&gt;R463,R464&amp;"m, ",IF(B464&lt;&gt;B463,R464&amp;"m, ",IF(Z464&lt;&gt;Z463,R464&amp;"m, ",""))))))&amp;IF(ISBLANK(S464),"",(IF(B464&lt;&gt;B463,S464&amp;", ",IF(S464&lt;&gt;S463,IF((Z464=Z463),"same locality "&amp;S464&amp;", ",S464&amp;", "),""))))&amp;(IF(ISBLANK(T464),"",(IF(T464&lt;&gt;T463,IF(ISBLANK(F$2),T464&amp;", ",T464&amp;" "&amp;F$2&amp;", "),(IF(B464&lt;&gt;B463,IF(ISBLANK(F$2),T464&amp;", ",T464&amp;" "&amp;F$2&amp;", "),(IF(Z464&lt;&gt;Z463,IF(ISBLANK(F$2),T464&amp;", ",T464&amp;" "&amp;F$2&amp;", "),IF((U464&lt;&gt;U463)*($G$2="Y"),"same collector, ","")))))))))&amp;(IF(ISBLANK(U464),"",(IF(U464&lt;&gt;U463,U464&amp;", ",(IF(B464&lt;&gt;B463,U464&amp;", ",IF(Z464&lt;&gt;Z463,U464&amp;", ",(IF(T464&lt;&gt;T463,IF((T464&lt;&gt;T463)*($G$2="Y"),"same date, ", ""),IF((T464=T463)*(U464=U463)*(S464&lt;&gt;S463)*($G$2="Y"),"same collector and date, ", ""))))))))))&amp;(IF(ISBLANK(V464),"",V464&amp;", "))&amp;IF((AA464&lt;&gt;AA465)*($H$2="y"),AD464&amp;AE464,IF((AA464&lt;&gt;AA465)*($H$2="m"),AD464&amp;AG464,IF(($H$2&lt;&gt;"m")*($H$2&lt;&gt;"Y"),(IF(F464=0,"",F464&amp;" "&amp;$F$4&amp;" "))&amp;(IF(G464=0,"",G464&amp;" "&amp;$G$4&amp;" "))&amp;(IF(H464=0,"",H464&amp;" "&amp;H$4&amp;" "))&amp;(IF(I464=0,"",I464&amp;" "&amp;$I$4&amp;" "))&amp;(IF(J464=0,"",J464&amp;" "&amp;$J$4&amp;" "))&amp;IF((ISBLANK(C464)),"","("&amp;C464&amp;")"),"")))&amp;IF((B464=B465)*(K464=K465)*(L464=L465)*(M464=M465),IF(($H$2&lt;&gt;"m")*($H$2&lt;&gt;"Y"), ", ", IF((ISNUMBER(FIND(")",AE464))), ", ", "")),IF((B464=B465)*(K464=K465)*(L464=L465),"; ",". ")))</f>
        <v/>
      </c>
    </row>
    <row r="465" spans="1:34" s="1" customFormat="1" x14ac:dyDescent="0.25">
      <c r="A465" s="3" t="str">
        <f t="shared" si="60"/>
        <v/>
      </c>
      <c r="B465" s="53" t="str">
        <f t="shared" si="64"/>
        <v/>
      </c>
      <c r="C465" s="54"/>
      <c r="D465" s="55"/>
      <c r="E465" s="55"/>
      <c r="F465" s="54"/>
      <c r="G465" s="54"/>
      <c r="H465" s="54"/>
      <c r="I465" s="54"/>
      <c r="J465" s="54"/>
      <c r="K465" s="54"/>
      <c r="L465" s="56"/>
      <c r="M465" s="54"/>
      <c r="N465" s="56"/>
      <c r="O465" s="54"/>
      <c r="P465" s="54"/>
      <c r="Q465" s="54"/>
      <c r="R465" s="54"/>
      <c r="S465" s="54"/>
      <c r="T465" s="54"/>
      <c r="U465" s="54"/>
      <c r="V465" s="54"/>
      <c r="W465" s="54"/>
      <c r="X465" s="147" t="str">
        <f>IF(ISBLANK(D465),"",IF('order-admin-units'!$I$1&lt;&gt;"y", "", IF((K465="")*(ISBLANK(D465)=FALSE), 'order-admin-units'!$B$1+1, VLOOKUP(K465, ordercountry, 2))))</f>
        <v/>
      </c>
      <c r="Y465" s="147" t="str">
        <f>IF(ISBLANK(D465),"",IF('order-admin-units'!$I$1&lt;&gt;"y", "", IF(L465="", 'order-admin-units'!$B$2+1, VLOOKUP(K465&amp;"@"&amp;L465, orderadmin, 2))))</f>
        <v/>
      </c>
      <c r="Z465" s="147" t="str">
        <f t="shared" si="61"/>
        <v/>
      </c>
      <c r="AA465" s="147" t="str">
        <f t="shared" si="62"/>
        <v/>
      </c>
      <c r="AB465" s="147" t="str">
        <f t="shared" si="63"/>
        <v/>
      </c>
      <c r="AC465" s="147" t="str">
        <f t="shared" si="57"/>
        <v/>
      </c>
      <c r="AD465" s="11" t="str">
        <f t="shared" si="58"/>
        <v/>
      </c>
      <c r="AE465" s="11" t="str">
        <f t="array" ref="AE465">IF(ISBLANK(D465),"",IF(OR($H$2="y",$H$2="m"),IF(AA465=AA464,IF(OR(AB465=$AB$4:$AB464)=FALSE,AE464&amp;C465,AE464),"("&amp;C465)&amp;IF(AA465=AA466,IF(OR(AB466=$AB$4:$AB465)=FALSE,", ",""),") "),""))</f>
        <v/>
      </c>
      <c r="AF465" s="11" t="str">
        <f t="shared" si="59"/>
        <v/>
      </c>
      <c r="AG465" s="11" t="str">
        <f t="array" ref="AG465">IF(ISBLANK(D465),"",IF(OR($H$2="y",$H$2="m"),IF(AA465=AA464,IF(OR(AC465=$AC$4:$AC464)=FALSE,AG464&amp;AF465,AG464),"("&amp;AF465)&amp;IF(AA465=AA466,IF(OR(AC466=$AC$4:$AC465)=FALSE,", ",""),") "),""))</f>
        <v/>
      </c>
      <c r="AH465" s="10" t="str">
        <f>IF((ISBLANK(D465)),"",IF(D465=D464,AH464,"")&amp;IF(B464&lt;&gt;B465,((IF(ISBLANK(E465),$D$3&amp;"Non-type material: "&amp;$D$3,$D$3&amp;INDEX('type-categories'!$A$2:$B$100,MATCH(E465,'type-categories'!$A$2:$A$100,0),2)&amp;$D$3))),"")&amp;(IF(K465&lt;&gt;K464,$C$2&amp;K465&amp;$K$3&amp;$C$2&amp;" ",(IF(B465&lt;&gt;B464,$C$2&amp;K465&amp;$K$3&amp;$C$2&amp;" ",""))))&amp;(IF(L465="","",((IF(L465&lt;&gt;L464,$D$2&amp;L465&amp;$L$3&amp;$D$2&amp;" ",IF(B465&lt;&gt;B464,$D$2&amp;L465&amp;$L$3&amp;$D$2&amp;" ",""))))))&amp;(IF(M465="","",((IF(M465&lt;&gt;M464,$E$2&amp;M465&amp;$E$2&amp;","&amp;" ",IF(B465&lt;&gt;B464,$E$2&amp;M465&amp;$E$2&amp;",",""))))))&amp;(IF(N465="","",IF(N465&lt;&gt;N464,N465&amp;", ",IF(B465&lt;&gt;B464,N465&amp;", ",""))))&amp;(IF(ISBLANK(O465),"",(IF(O465&lt;&gt;O464,O465&amp;", ",IF(B465&lt;&gt;B464,O465&amp;", ","")))))&amp;(IF(ISBLANK(P465),"",(IF(P465&lt;&gt;P464,P465&amp;", ",IF(B465&lt;&gt;B464,P465&amp;", ",IF(Z465&lt;&gt;Z464,P465&amp;", ",""))))))&amp;(IF(ISBLANK(Q465),"",(IF(Q465&lt;&gt;Q464,Q465&amp;", ",IF(B465&lt;&gt;B464,Q465&amp;", ",IF(Z465&lt;&gt;Z464,Q465&amp;", ",""))))))&amp;(IF(ISBLANK(R465),"",(IF(R465&lt;&gt;R464,R465&amp;"m, ",IF(B465&lt;&gt;B464,R465&amp;"m, ",IF(Z465&lt;&gt;Z464,R465&amp;"m, ",""))))))&amp;IF(ISBLANK(S465),"",(IF(B465&lt;&gt;B464,S465&amp;", ",IF(S465&lt;&gt;S464,IF((Z465=Z464),"same locality "&amp;S465&amp;", ",S465&amp;", "),""))))&amp;(IF(ISBLANK(T465),"",(IF(T465&lt;&gt;T464,IF(ISBLANK(F$2),T465&amp;", ",T465&amp;" "&amp;F$2&amp;", "),(IF(B465&lt;&gt;B464,IF(ISBLANK(F$2),T465&amp;", ",T465&amp;" "&amp;F$2&amp;", "),(IF(Z465&lt;&gt;Z464,IF(ISBLANK(F$2),T465&amp;", ",T465&amp;" "&amp;F$2&amp;", "),IF((U465&lt;&gt;U464)*($G$2="Y"),"same collector, ","")))))))))&amp;(IF(ISBLANK(U465),"",(IF(U465&lt;&gt;U464,U465&amp;", ",(IF(B465&lt;&gt;B464,U465&amp;", ",IF(Z465&lt;&gt;Z464,U465&amp;", ",(IF(T465&lt;&gt;T464,IF((T465&lt;&gt;T464)*($G$2="Y"),"same date, ", ""),IF((T465=T464)*(U465=U464)*(S465&lt;&gt;S464)*($G$2="Y"),"same collector and date, ", ""))))))))))&amp;(IF(ISBLANK(V465),"",V465&amp;", "))&amp;IF((AA465&lt;&gt;AA466)*($H$2="y"),AD465&amp;AE465,IF((AA465&lt;&gt;AA466)*($H$2="m"),AD465&amp;AG465,IF(($H$2&lt;&gt;"m")*($H$2&lt;&gt;"Y"),(IF(F465=0,"",F465&amp;" "&amp;$F$4&amp;" "))&amp;(IF(G465=0,"",G465&amp;" "&amp;$G$4&amp;" "))&amp;(IF(H465=0,"",H465&amp;" "&amp;H$4&amp;" "))&amp;(IF(I465=0,"",I465&amp;" "&amp;$I$4&amp;" "))&amp;(IF(J465=0,"",J465&amp;" "&amp;$J$4&amp;" "))&amp;IF((ISBLANK(C465)),"","("&amp;C465&amp;")"),"")))&amp;IF((B465=B466)*(K465=K466)*(L465=L466)*(M465=M466),IF(($H$2&lt;&gt;"m")*($H$2&lt;&gt;"Y"), ", ", IF((ISNUMBER(FIND(")",AE465))), ", ", "")),IF((B465=B466)*(K465=K466)*(L465=L466),"; ",". ")))</f>
        <v/>
      </c>
    </row>
    <row r="466" spans="1:34" s="1" customFormat="1" x14ac:dyDescent="0.25">
      <c r="A466" s="3" t="str">
        <f t="shared" si="60"/>
        <v/>
      </c>
      <c r="B466" s="53" t="str">
        <f t="shared" si="64"/>
        <v/>
      </c>
      <c r="C466" s="54"/>
      <c r="D466" s="55"/>
      <c r="E466" s="55"/>
      <c r="F466" s="54"/>
      <c r="G466" s="54"/>
      <c r="H466" s="54"/>
      <c r="I466" s="54"/>
      <c r="J466" s="54"/>
      <c r="K466" s="54"/>
      <c r="L466" s="56"/>
      <c r="M466" s="54"/>
      <c r="N466" s="56"/>
      <c r="O466" s="54"/>
      <c r="P466" s="54"/>
      <c r="Q466" s="54"/>
      <c r="R466" s="54"/>
      <c r="S466" s="54"/>
      <c r="T466" s="54"/>
      <c r="U466" s="54"/>
      <c r="V466" s="54"/>
      <c r="W466" s="54"/>
      <c r="X466" s="147" t="str">
        <f>IF(ISBLANK(D466),"",IF('order-admin-units'!$I$1&lt;&gt;"y", "", IF((K466="")*(ISBLANK(D466)=FALSE), 'order-admin-units'!$B$1+1, VLOOKUP(K466, ordercountry, 2))))</f>
        <v/>
      </c>
      <c r="Y466" s="147" t="str">
        <f>IF(ISBLANK(D466),"",IF('order-admin-units'!$I$1&lt;&gt;"y", "", IF(L466="", 'order-admin-units'!$B$2+1, VLOOKUP(K466&amp;"@"&amp;L466, orderadmin, 2))))</f>
        <v/>
      </c>
      <c r="Z466" s="147" t="str">
        <f t="shared" si="61"/>
        <v/>
      </c>
      <c r="AA466" s="147" t="str">
        <f t="shared" si="62"/>
        <v/>
      </c>
      <c r="AB466" s="147" t="str">
        <f t="shared" si="63"/>
        <v/>
      </c>
      <c r="AC466" s="147" t="str">
        <f t="shared" si="57"/>
        <v/>
      </c>
      <c r="AD466" s="11" t="str">
        <f t="shared" si="58"/>
        <v/>
      </c>
      <c r="AE466" s="11" t="str">
        <f t="array" ref="AE466">IF(ISBLANK(D466),"",IF(OR($H$2="y",$H$2="m"),IF(AA466=AA465,IF(OR(AB466=$AB$4:$AB465)=FALSE,AE465&amp;C466,AE465),"("&amp;C466)&amp;IF(AA466=AA467,IF(OR(AB467=$AB$4:$AB466)=FALSE,", ",""),") "),""))</f>
        <v/>
      </c>
      <c r="AF466" s="11" t="str">
        <f t="shared" si="59"/>
        <v/>
      </c>
      <c r="AG466" s="11" t="str">
        <f t="array" ref="AG466">IF(ISBLANK(D466),"",IF(OR($H$2="y",$H$2="m"),IF(AA466=AA465,IF(OR(AC466=$AC$4:$AC465)=FALSE,AG465&amp;AF466,AG465),"("&amp;AF466)&amp;IF(AA466=AA467,IF(OR(AC467=$AC$4:$AC466)=FALSE,", ",""),") "),""))</f>
        <v/>
      </c>
      <c r="AH466" s="10" t="str">
        <f>IF((ISBLANK(D466)),"",IF(D466=D465,AH465,"")&amp;IF(B465&lt;&gt;B466,((IF(ISBLANK(E466),$D$3&amp;"Non-type material: "&amp;$D$3,$D$3&amp;INDEX('type-categories'!$A$2:$B$100,MATCH(E466,'type-categories'!$A$2:$A$100,0),2)&amp;$D$3))),"")&amp;(IF(K466&lt;&gt;K465,$C$2&amp;K466&amp;$K$3&amp;$C$2&amp;" ",(IF(B466&lt;&gt;B465,$C$2&amp;K466&amp;$K$3&amp;$C$2&amp;" ",""))))&amp;(IF(L466="","",((IF(L466&lt;&gt;L465,$D$2&amp;L466&amp;$L$3&amp;$D$2&amp;" ",IF(B466&lt;&gt;B465,$D$2&amp;L466&amp;$L$3&amp;$D$2&amp;" ",""))))))&amp;(IF(M466="","",((IF(M466&lt;&gt;M465,$E$2&amp;M466&amp;$E$2&amp;","&amp;" ",IF(B466&lt;&gt;B465,$E$2&amp;M466&amp;$E$2&amp;",",""))))))&amp;(IF(N466="","",IF(N466&lt;&gt;N465,N466&amp;", ",IF(B466&lt;&gt;B465,N466&amp;", ",""))))&amp;(IF(ISBLANK(O466),"",(IF(O466&lt;&gt;O465,O466&amp;", ",IF(B466&lt;&gt;B465,O466&amp;", ","")))))&amp;(IF(ISBLANK(P466),"",(IF(P466&lt;&gt;P465,P466&amp;", ",IF(B466&lt;&gt;B465,P466&amp;", ",IF(Z466&lt;&gt;Z465,P466&amp;", ",""))))))&amp;(IF(ISBLANK(Q466),"",(IF(Q466&lt;&gt;Q465,Q466&amp;", ",IF(B466&lt;&gt;B465,Q466&amp;", ",IF(Z466&lt;&gt;Z465,Q466&amp;", ",""))))))&amp;(IF(ISBLANK(R466),"",(IF(R466&lt;&gt;R465,R466&amp;"m, ",IF(B466&lt;&gt;B465,R466&amp;"m, ",IF(Z466&lt;&gt;Z465,R466&amp;"m, ",""))))))&amp;IF(ISBLANK(S466),"",(IF(B466&lt;&gt;B465,S466&amp;", ",IF(S466&lt;&gt;S465,IF((Z466=Z465),"same locality "&amp;S466&amp;", ",S466&amp;", "),""))))&amp;(IF(ISBLANK(T466),"",(IF(T466&lt;&gt;T465,IF(ISBLANK(F$2),T466&amp;", ",T466&amp;" "&amp;F$2&amp;", "),(IF(B466&lt;&gt;B465,IF(ISBLANK(F$2),T466&amp;", ",T466&amp;" "&amp;F$2&amp;", "),(IF(Z466&lt;&gt;Z465,IF(ISBLANK(F$2),T466&amp;", ",T466&amp;" "&amp;F$2&amp;", "),IF((U466&lt;&gt;U465)*($G$2="Y"),"same collector, ","")))))))))&amp;(IF(ISBLANK(U466),"",(IF(U466&lt;&gt;U465,U466&amp;", ",(IF(B466&lt;&gt;B465,U466&amp;", ",IF(Z466&lt;&gt;Z465,U466&amp;", ",(IF(T466&lt;&gt;T465,IF((T466&lt;&gt;T465)*($G$2="Y"),"same date, ", ""),IF((T466=T465)*(U466=U465)*(S466&lt;&gt;S465)*($G$2="Y"),"same collector and date, ", ""))))))))))&amp;(IF(ISBLANK(V466),"",V466&amp;", "))&amp;IF((AA466&lt;&gt;AA467)*($H$2="y"),AD466&amp;AE466,IF((AA466&lt;&gt;AA467)*($H$2="m"),AD466&amp;AG466,IF(($H$2&lt;&gt;"m")*($H$2&lt;&gt;"Y"),(IF(F466=0,"",F466&amp;" "&amp;$F$4&amp;" "))&amp;(IF(G466=0,"",G466&amp;" "&amp;$G$4&amp;" "))&amp;(IF(H466=0,"",H466&amp;" "&amp;H$4&amp;" "))&amp;(IF(I466=0,"",I466&amp;" "&amp;$I$4&amp;" "))&amp;(IF(J466=0,"",J466&amp;" "&amp;$J$4&amp;" "))&amp;IF((ISBLANK(C466)),"","("&amp;C466&amp;")"),"")))&amp;IF((B466=B467)*(K466=K467)*(L466=L467)*(M466=M467),IF(($H$2&lt;&gt;"m")*($H$2&lt;&gt;"Y"), ", ", IF((ISNUMBER(FIND(")",AE466))), ", ", "")),IF((B466=B467)*(K466=K467)*(L466=L467),"; ",". ")))</f>
        <v/>
      </c>
    </row>
    <row r="467" spans="1:34" s="1" customFormat="1" x14ac:dyDescent="0.25">
      <c r="A467" s="3" t="str">
        <f t="shared" si="60"/>
        <v/>
      </c>
      <c r="B467" s="53" t="str">
        <f t="shared" si="64"/>
        <v/>
      </c>
      <c r="C467" s="57"/>
      <c r="D467" s="56"/>
      <c r="E467" s="56"/>
      <c r="F467" s="56"/>
      <c r="G467" s="56"/>
      <c r="H467" s="56"/>
      <c r="I467" s="56"/>
      <c r="J467" s="56"/>
      <c r="K467" s="54"/>
      <c r="L467" s="54"/>
      <c r="M467" s="54"/>
      <c r="N467" s="54"/>
      <c r="O467" s="54"/>
      <c r="P467" s="54"/>
      <c r="Q467" s="54"/>
      <c r="R467" s="54"/>
      <c r="S467" s="54"/>
      <c r="T467" s="54"/>
      <c r="U467" s="54"/>
      <c r="V467" s="54"/>
      <c r="W467" s="54"/>
      <c r="X467" s="147" t="str">
        <f>IF(ISBLANK(D467),"",IF('order-admin-units'!$I$1&lt;&gt;"y", "", IF((K467="")*(ISBLANK(D467)=FALSE), 'order-admin-units'!$B$1+1, VLOOKUP(K467, ordercountry, 2))))</f>
        <v/>
      </c>
      <c r="Y467" s="147" t="str">
        <f>IF(ISBLANK(D467),"",IF('order-admin-units'!$I$1&lt;&gt;"y", "", IF(L467="", 'order-admin-units'!$B$2+1, VLOOKUP(K467&amp;"@"&amp;L467, orderadmin, 2))))</f>
        <v/>
      </c>
      <c r="Z467" s="147" t="str">
        <f t="shared" si="61"/>
        <v/>
      </c>
      <c r="AA467" s="147" t="str">
        <f t="shared" si="62"/>
        <v/>
      </c>
      <c r="AB467" s="147" t="str">
        <f t="shared" si="63"/>
        <v/>
      </c>
      <c r="AC467" s="147" t="str">
        <f t="shared" si="57"/>
        <v/>
      </c>
      <c r="AD467" s="11" t="str">
        <f t="shared" si="58"/>
        <v/>
      </c>
      <c r="AE467" s="11" t="str">
        <f t="array" ref="AE467">IF(ISBLANK(D467),"",IF(OR($H$2="y",$H$2="m"),IF(AA467=AA466,IF(OR(AB467=$AB$4:$AB466)=FALSE,AE466&amp;C467,AE466),"("&amp;C467)&amp;IF(AA467=AA468,IF(OR(AB468=$AB$4:$AB467)=FALSE,", ",""),") "),""))</f>
        <v/>
      </c>
      <c r="AF467" s="11" t="str">
        <f t="shared" si="59"/>
        <v/>
      </c>
      <c r="AG467" s="11" t="str">
        <f t="array" ref="AG467">IF(ISBLANK(D467),"",IF(OR($H$2="y",$H$2="m"),IF(AA467=AA466,IF(OR(AC467=$AC$4:$AC466)=FALSE,AG466&amp;AF467,AG466),"("&amp;AF467)&amp;IF(AA467=AA468,IF(OR(AC468=$AC$4:$AC467)=FALSE,", ",""),") "),""))</f>
        <v/>
      </c>
      <c r="AH467" s="10" t="str">
        <f>IF((ISBLANK(D467)),"",IF(D467=D466,AH466,"")&amp;IF(B466&lt;&gt;B467,((IF(ISBLANK(E467),$D$3&amp;"Non-type material: "&amp;$D$3,$D$3&amp;INDEX('type-categories'!$A$2:$B$100,MATCH(E467,'type-categories'!$A$2:$A$100,0),2)&amp;$D$3))),"")&amp;(IF(K467&lt;&gt;K466,$C$2&amp;K467&amp;$K$3&amp;$C$2&amp;" ",(IF(B467&lt;&gt;B466,$C$2&amp;K467&amp;$K$3&amp;$C$2&amp;" ",""))))&amp;(IF(L467="","",((IF(L467&lt;&gt;L466,$D$2&amp;L467&amp;$L$3&amp;$D$2&amp;" ",IF(B467&lt;&gt;B466,$D$2&amp;L467&amp;$L$3&amp;$D$2&amp;" ",""))))))&amp;(IF(M467="","",((IF(M467&lt;&gt;M466,$E$2&amp;M467&amp;$E$2&amp;","&amp;" ",IF(B467&lt;&gt;B466,$E$2&amp;M467&amp;$E$2&amp;",",""))))))&amp;(IF(N467="","",IF(N467&lt;&gt;N466,N467&amp;", ",IF(B467&lt;&gt;B466,N467&amp;", ",""))))&amp;(IF(ISBLANK(O467),"",(IF(O467&lt;&gt;O466,O467&amp;", ",IF(B467&lt;&gt;B466,O467&amp;", ","")))))&amp;(IF(ISBLANK(P467),"",(IF(P467&lt;&gt;P466,P467&amp;", ",IF(B467&lt;&gt;B466,P467&amp;", ",IF(Z467&lt;&gt;Z466,P467&amp;", ",""))))))&amp;(IF(ISBLANK(Q467),"",(IF(Q467&lt;&gt;Q466,Q467&amp;", ",IF(B467&lt;&gt;B466,Q467&amp;", ",IF(Z467&lt;&gt;Z466,Q467&amp;", ",""))))))&amp;(IF(ISBLANK(R467),"",(IF(R467&lt;&gt;R466,R467&amp;"m, ",IF(B467&lt;&gt;B466,R467&amp;"m, ",IF(Z467&lt;&gt;Z466,R467&amp;"m, ",""))))))&amp;IF(ISBLANK(S467),"",(IF(B467&lt;&gt;B466,S467&amp;", ",IF(S467&lt;&gt;S466,IF((Z467=Z466),"same locality "&amp;S467&amp;", ",S467&amp;", "),""))))&amp;(IF(ISBLANK(T467),"",(IF(T467&lt;&gt;T466,IF(ISBLANK(F$2),T467&amp;", ",T467&amp;" "&amp;F$2&amp;", "),(IF(B467&lt;&gt;B466,IF(ISBLANK(F$2),T467&amp;", ",T467&amp;" "&amp;F$2&amp;", "),(IF(Z467&lt;&gt;Z466,IF(ISBLANK(F$2),T467&amp;", ",T467&amp;" "&amp;F$2&amp;", "),IF((U467&lt;&gt;U466)*($G$2="Y"),"same collector, ","")))))))))&amp;(IF(ISBLANK(U467),"",(IF(U467&lt;&gt;U466,U467&amp;", ",(IF(B467&lt;&gt;B466,U467&amp;", ",IF(Z467&lt;&gt;Z466,U467&amp;", ",(IF(T467&lt;&gt;T466,IF((T467&lt;&gt;T466)*($G$2="Y"),"same date, ", ""),IF((T467=T466)*(U467=U466)*(S467&lt;&gt;S466)*($G$2="Y"),"same collector and date, ", ""))))))))))&amp;(IF(ISBLANK(V467),"",V467&amp;", "))&amp;IF((AA467&lt;&gt;AA468)*($H$2="y"),AD467&amp;AE467,IF((AA467&lt;&gt;AA468)*($H$2="m"),AD467&amp;AG467,IF(($H$2&lt;&gt;"m")*($H$2&lt;&gt;"Y"),(IF(F467=0,"",F467&amp;" "&amp;$F$4&amp;" "))&amp;(IF(G467=0,"",G467&amp;" "&amp;$G$4&amp;" "))&amp;(IF(H467=0,"",H467&amp;" "&amp;H$4&amp;" "))&amp;(IF(I467=0,"",I467&amp;" "&amp;$I$4&amp;" "))&amp;(IF(J467=0,"",J467&amp;" "&amp;$J$4&amp;" "))&amp;IF((ISBLANK(C467)),"","("&amp;C467&amp;")"),"")))&amp;IF((B467=B468)*(K467=K468)*(L467=L468)*(M467=M468),IF(($H$2&lt;&gt;"m")*($H$2&lt;&gt;"Y"), ", ", IF((ISNUMBER(FIND(")",AE467))), ", ", "")),IF((B467=B468)*(K467=K468)*(L467=L468),"; ",". ")))</f>
        <v/>
      </c>
    </row>
    <row r="468" spans="1:34" s="1" customFormat="1" x14ac:dyDescent="0.25">
      <c r="A468" s="3" t="str">
        <f t="shared" si="60"/>
        <v/>
      </c>
      <c r="B468" s="53" t="str">
        <f t="shared" si="64"/>
        <v/>
      </c>
      <c r="C468" s="57"/>
      <c r="D468" s="56"/>
      <c r="E468" s="56"/>
      <c r="F468" s="56"/>
      <c r="G468" s="56"/>
      <c r="H468" s="56"/>
      <c r="I468" s="56"/>
      <c r="J468" s="56"/>
      <c r="K468" s="54"/>
      <c r="L468" s="54"/>
      <c r="M468" s="54"/>
      <c r="N468" s="54"/>
      <c r="O468" s="54"/>
      <c r="P468" s="54"/>
      <c r="Q468" s="54"/>
      <c r="R468" s="54"/>
      <c r="S468" s="54"/>
      <c r="T468" s="54"/>
      <c r="U468" s="54"/>
      <c r="V468" s="54"/>
      <c r="W468" s="54"/>
      <c r="X468" s="147" t="str">
        <f>IF(ISBLANK(D468),"",IF('order-admin-units'!$I$1&lt;&gt;"y", "", IF((K468="")*(ISBLANK(D468)=FALSE), 'order-admin-units'!$B$1+1, VLOOKUP(K468, ordercountry, 2))))</f>
        <v/>
      </c>
      <c r="Y468" s="147" t="str">
        <f>IF(ISBLANK(D468),"",IF('order-admin-units'!$I$1&lt;&gt;"y", "", IF(L468="", 'order-admin-units'!$B$2+1, VLOOKUP(K468&amp;"@"&amp;L468, orderadmin, 2))))</f>
        <v/>
      </c>
      <c r="Z468" s="147" t="str">
        <f t="shared" si="61"/>
        <v/>
      </c>
      <c r="AA468" s="147" t="str">
        <f t="shared" si="62"/>
        <v/>
      </c>
      <c r="AB468" s="147" t="str">
        <f t="shared" si="63"/>
        <v/>
      </c>
      <c r="AC468" s="147" t="str">
        <f t="shared" si="57"/>
        <v/>
      </c>
      <c r="AD468" s="11" t="str">
        <f t="shared" si="58"/>
        <v/>
      </c>
      <c r="AE468" s="11" t="str">
        <f t="array" ref="AE468">IF(ISBLANK(D468),"",IF(OR($H$2="y",$H$2="m"),IF(AA468=AA467,IF(OR(AB468=$AB$4:$AB467)=FALSE,AE467&amp;C468,AE467),"("&amp;C468)&amp;IF(AA468=AA469,IF(OR(AB469=$AB$4:$AB468)=FALSE,", ",""),") "),""))</f>
        <v/>
      </c>
      <c r="AF468" s="11" t="str">
        <f t="shared" si="59"/>
        <v/>
      </c>
      <c r="AG468" s="11" t="str">
        <f t="array" ref="AG468">IF(ISBLANK(D468),"",IF(OR($H$2="y",$H$2="m"),IF(AA468=AA467,IF(OR(AC468=$AC$4:$AC467)=FALSE,AG467&amp;AF468,AG467),"("&amp;AF468)&amp;IF(AA468=AA469,IF(OR(AC469=$AC$4:$AC468)=FALSE,", ",""),") "),""))</f>
        <v/>
      </c>
      <c r="AH468" s="10" t="str">
        <f>IF((ISBLANK(D468)),"",IF(D468=D467,AH467,"")&amp;IF(B467&lt;&gt;B468,((IF(ISBLANK(E468),$D$3&amp;"Non-type material: "&amp;$D$3,$D$3&amp;INDEX('type-categories'!$A$2:$B$100,MATCH(E468,'type-categories'!$A$2:$A$100,0),2)&amp;$D$3))),"")&amp;(IF(K468&lt;&gt;K467,$C$2&amp;K468&amp;$K$3&amp;$C$2&amp;" ",(IF(B468&lt;&gt;B467,$C$2&amp;K468&amp;$K$3&amp;$C$2&amp;" ",""))))&amp;(IF(L468="","",((IF(L468&lt;&gt;L467,$D$2&amp;L468&amp;$L$3&amp;$D$2&amp;" ",IF(B468&lt;&gt;B467,$D$2&amp;L468&amp;$L$3&amp;$D$2&amp;" ",""))))))&amp;(IF(M468="","",((IF(M468&lt;&gt;M467,$E$2&amp;M468&amp;$E$2&amp;","&amp;" ",IF(B468&lt;&gt;B467,$E$2&amp;M468&amp;$E$2&amp;",",""))))))&amp;(IF(N468="","",IF(N468&lt;&gt;N467,N468&amp;", ",IF(B468&lt;&gt;B467,N468&amp;", ",""))))&amp;(IF(ISBLANK(O468),"",(IF(O468&lt;&gt;O467,O468&amp;", ",IF(B468&lt;&gt;B467,O468&amp;", ","")))))&amp;(IF(ISBLANK(P468),"",(IF(P468&lt;&gt;P467,P468&amp;", ",IF(B468&lt;&gt;B467,P468&amp;", ",IF(Z468&lt;&gt;Z467,P468&amp;", ",""))))))&amp;(IF(ISBLANK(Q468),"",(IF(Q468&lt;&gt;Q467,Q468&amp;", ",IF(B468&lt;&gt;B467,Q468&amp;", ",IF(Z468&lt;&gt;Z467,Q468&amp;", ",""))))))&amp;(IF(ISBLANK(R468),"",(IF(R468&lt;&gt;R467,R468&amp;"m, ",IF(B468&lt;&gt;B467,R468&amp;"m, ",IF(Z468&lt;&gt;Z467,R468&amp;"m, ",""))))))&amp;IF(ISBLANK(S468),"",(IF(B468&lt;&gt;B467,S468&amp;", ",IF(S468&lt;&gt;S467,IF((Z468=Z467),"same locality "&amp;S468&amp;", ",S468&amp;", "),""))))&amp;(IF(ISBLANK(T468),"",(IF(T468&lt;&gt;T467,IF(ISBLANK(F$2),T468&amp;", ",T468&amp;" "&amp;F$2&amp;", "),(IF(B468&lt;&gt;B467,IF(ISBLANK(F$2),T468&amp;", ",T468&amp;" "&amp;F$2&amp;", "),(IF(Z468&lt;&gt;Z467,IF(ISBLANK(F$2),T468&amp;", ",T468&amp;" "&amp;F$2&amp;", "),IF((U468&lt;&gt;U467)*($G$2="Y"),"same collector, ","")))))))))&amp;(IF(ISBLANK(U468),"",(IF(U468&lt;&gt;U467,U468&amp;", ",(IF(B468&lt;&gt;B467,U468&amp;", ",IF(Z468&lt;&gt;Z467,U468&amp;", ",(IF(T468&lt;&gt;T467,IF((T468&lt;&gt;T467)*($G$2="Y"),"same date, ", ""),IF((T468=T467)*(U468=U467)*(S468&lt;&gt;S467)*($G$2="Y"),"same collector and date, ", ""))))))))))&amp;(IF(ISBLANK(V468),"",V468&amp;", "))&amp;IF((AA468&lt;&gt;AA469)*($H$2="y"),AD468&amp;AE468,IF((AA468&lt;&gt;AA469)*($H$2="m"),AD468&amp;AG468,IF(($H$2&lt;&gt;"m")*($H$2&lt;&gt;"Y"),(IF(F468=0,"",F468&amp;" "&amp;$F$4&amp;" "))&amp;(IF(G468=0,"",G468&amp;" "&amp;$G$4&amp;" "))&amp;(IF(H468=0,"",H468&amp;" "&amp;H$4&amp;" "))&amp;(IF(I468=0,"",I468&amp;" "&amp;$I$4&amp;" "))&amp;(IF(J468=0,"",J468&amp;" "&amp;$J$4&amp;" "))&amp;IF((ISBLANK(C468)),"","("&amp;C468&amp;")"),"")))&amp;IF((B468=B469)*(K468=K469)*(L468=L469)*(M468=M469),IF(($H$2&lt;&gt;"m")*($H$2&lt;&gt;"Y"), ", ", IF((ISNUMBER(FIND(")",AE468))), ", ", "")),IF((B468=B469)*(K468=K469)*(L468=L469),"; ",". ")))</f>
        <v/>
      </c>
    </row>
    <row r="469" spans="1:34" s="1" customFormat="1" x14ac:dyDescent="0.25">
      <c r="A469" s="3" t="str">
        <f t="shared" si="60"/>
        <v/>
      </c>
      <c r="B469" s="53" t="str">
        <f t="shared" si="64"/>
        <v/>
      </c>
      <c r="C469" s="57"/>
      <c r="D469" s="57"/>
      <c r="E469" s="57"/>
      <c r="F469" s="57"/>
      <c r="G469" s="57"/>
      <c r="H469" s="57"/>
      <c r="I469" s="57"/>
      <c r="J469" s="57"/>
      <c r="K469" s="57"/>
      <c r="L469" s="57"/>
      <c r="M469" s="54"/>
      <c r="N469" s="57"/>
      <c r="O469" s="58"/>
      <c r="P469" s="58"/>
      <c r="Q469" s="58"/>
      <c r="R469" s="58"/>
      <c r="S469" s="54"/>
      <c r="T469" s="57"/>
      <c r="U469" s="57"/>
      <c r="V469" s="57"/>
      <c r="W469" s="57"/>
      <c r="X469" s="147" t="str">
        <f>IF(ISBLANK(D469),"",IF('order-admin-units'!$I$1&lt;&gt;"y", "", IF((K469="")*(ISBLANK(D469)=FALSE), 'order-admin-units'!$B$1+1, VLOOKUP(K469, ordercountry, 2))))</f>
        <v/>
      </c>
      <c r="Y469" s="147" t="str">
        <f>IF(ISBLANK(D469),"",IF('order-admin-units'!$I$1&lt;&gt;"y", "", IF(L469="", 'order-admin-units'!$B$2+1, VLOOKUP(K469&amp;"@"&amp;L469, orderadmin, 2))))</f>
        <v/>
      </c>
      <c r="Z469" s="147" t="str">
        <f t="shared" si="61"/>
        <v/>
      </c>
      <c r="AA469" s="147" t="str">
        <f t="shared" si="62"/>
        <v/>
      </c>
      <c r="AB469" s="147" t="str">
        <f t="shared" si="63"/>
        <v/>
      </c>
      <c r="AC469" s="147" t="str">
        <f t="shared" si="57"/>
        <v/>
      </c>
      <c r="AD469" s="11" t="str">
        <f t="shared" si="58"/>
        <v/>
      </c>
      <c r="AE469" s="11" t="str">
        <f t="array" ref="AE469">IF(ISBLANK(D469),"",IF(OR($H$2="y",$H$2="m"),IF(AA469=AA468,IF(OR(AB469=$AB$4:$AB468)=FALSE,AE468&amp;C469,AE468),"("&amp;C469)&amp;IF(AA469=AA470,IF(OR(AB470=$AB$4:$AB469)=FALSE,", ",""),") "),""))</f>
        <v/>
      </c>
      <c r="AF469" s="11" t="str">
        <f t="shared" si="59"/>
        <v/>
      </c>
      <c r="AG469" s="11" t="str">
        <f t="array" ref="AG469">IF(ISBLANK(D469),"",IF(OR($H$2="y",$H$2="m"),IF(AA469=AA468,IF(OR(AC469=$AC$4:$AC468)=FALSE,AG468&amp;AF469,AG468),"("&amp;AF469)&amp;IF(AA469=AA470,IF(OR(AC470=$AC$4:$AC469)=FALSE,", ",""),") "),""))</f>
        <v/>
      </c>
      <c r="AH469" s="10" t="str">
        <f>IF((ISBLANK(D469)),"",IF(D469=D468,AH468,"")&amp;IF(B468&lt;&gt;B469,((IF(ISBLANK(E469),$D$3&amp;"Non-type material: "&amp;$D$3,$D$3&amp;INDEX('type-categories'!$A$2:$B$100,MATCH(E469,'type-categories'!$A$2:$A$100,0),2)&amp;$D$3))),"")&amp;(IF(K469&lt;&gt;K468,$C$2&amp;K469&amp;$K$3&amp;$C$2&amp;" ",(IF(B469&lt;&gt;B468,$C$2&amp;K469&amp;$K$3&amp;$C$2&amp;" ",""))))&amp;(IF(L469="","",((IF(L469&lt;&gt;L468,$D$2&amp;L469&amp;$L$3&amp;$D$2&amp;" ",IF(B469&lt;&gt;B468,$D$2&amp;L469&amp;$L$3&amp;$D$2&amp;" ",""))))))&amp;(IF(M469="","",((IF(M469&lt;&gt;M468,$E$2&amp;M469&amp;$E$2&amp;","&amp;" ",IF(B469&lt;&gt;B468,$E$2&amp;M469&amp;$E$2&amp;",",""))))))&amp;(IF(N469="","",IF(N469&lt;&gt;N468,N469&amp;", ",IF(B469&lt;&gt;B468,N469&amp;", ",""))))&amp;(IF(ISBLANK(O469),"",(IF(O469&lt;&gt;O468,O469&amp;", ",IF(B469&lt;&gt;B468,O469&amp;", ","")))))&amp;(IF(ISBLANK(P469),"",(IF(P469&lt;&gt;P468,P469&amp;", ",IF(B469&lt;&gt;B468,P469&amp;", ",IF(Z469&lt;&gt;Z468,P469&amp;", ",""))))))&amp;(IF(ISBLANK(Q469),"",(IF(Q469&lt;&gt;Q468,Q469&amp;", ",IF(B469&lt;&gt;B468,Q469&amp;", ",IF(Z469&lt;&gt;Z468,Q469&amp;", ",""))))))&amp;(IF(ISBLANK(R469),"",(IF(R469&lt;&gt;R468,R469&amp;"m, ",IF(B469&lt;&gt;B468,R469&amp;"m, ",IF(Z469&lt;&gt;Z468,R469&amp;"m, ",""))))))&amp;IF(ISBLANK(S469),"",(IF(B469&lt;&gt;B468,S469&amp;", ",IF(S469&lt;&gt;S468,IF((Z469=Z468),"same locality "&amp;S469&amp;", ",S469&amp;", "),""))))&amp;(IF(ISBLANK(T469),"",(IF(T469&lt;&gt;T468,IF(ISBLANK(F$2),T469&amp;", ",T469&amp;" "&amp;F$2&amp;", "),(IF(B469&lt;&gt;B468,IF(ISBLANK(F$2),T469&amp;", ",T469&amp;" "&amp;F$2&amp;", "),(IF(Z469&lt;&gt;Z468,IF(ISBLANK(F$2),T469&amp;", ",T469&amp;" "&amp;F$2&amp;", "),IF((U469&lt;&gt;U468)*($G$2="Y"),"same collector, ","")))))))))&amp;(IF(ISBLANK(U469),"",(IF(U469&lt;&gt;U468,U469&amp;", ",(IF(B469&lt;&gt;B468,U469&amp;", ",IF(Z469&lt;&gt;Z468,U469&amp;", ",(IF(T469&lt;&gt;T468,IF((T469&lt;&gt;T468)*($G$2="Y"),"same date, ", ""),IF((T469=T468)*(U469=U468)*(S469&lt;&gt;S468)*($G$2="Y"),"same collector and date, ", ""))))))))))&amp;(IF(ISBLANK(V469),"",V469&amp;", "))&amp;IF((AA469&lt;&gt;AA470)*($H$2="y"),AD469&amp;AE469,IF((AA469&lt;&gt;AA470)*($H$2="m"),AD469&amp;AG469,IF(($H$2&lt;&gt;"m")*($H$2&lt;&gt;"Y"),(IF(F469=0,"",F469&amp;" "&amp;$F$4&amp;" "))&amp;(IF(G469=0,"",G469&amp;" "&amp;$G$4&amp;" "))&amp;(IF(H469=0,"",H469&amp;" "&amp;H$4&amp;" "))&amp;(IF(I469=0,"",I469&amp;" "&amp;$I$4&amp;" "))&amp;(IF(J469=0,"",J469&amp;" "&amp;$J$4&amp;" "))&amp;IF((ISBLANK(C469)),"","("&amp;C469&amp;")"),"")))&amp;IF((B469=B470)*(K469=K470)*(L469=L470)*(M469=M470),IF(($H$2&lt;&gt;"m")*($H$2&lt;&gt;"Y"), ", ", IF((ISNUMBER(FIND(")",AE469))), ", ", "")),IF((B469=B470)*(K469=K470)*(L469=L470),"; ",". ")))</f>
        <v/>
      </c>
    </row>
    <row r="470" spans="1:34" s="1" customFormat="1" x14ac:dyDescent="0.25">
      <c r="A470" s="3" t="str">
        <f t="shared" si="60"/>
        <v/>
      </c>
      <c r="B470" s="53" t="str">
        <f t="shared" si="64"/>
        <v/>
      </c>
      <c r="C470" s="57"/>
      <c r="D470" s="57"/>
      <c r="E470" s="57"/>
      <c r="F470" s="57"/>
      <c r="G470" s="57"/>
      <c r="H470" s="57"/>
      <c r="I470" s="57"/>
      <c r="J470" s="57"/>
      <c r="K470" s="57"/>
      <c r="L470" s="57"/>
      <c r="M470" s="54"/>
      <c r="N470" s="57"/>
      <c r="O470" s="58"/>
      <c r="P470" s="58"/>
      <c r="Q470" s="58"/>
      <c r="R470" s="58"/>
      <c r="S470" s="54"/>
      <c r="T470" s="57"/>
      <c r="U470" s="57"/>
      <c r="V470" s="57"/>
      <c r="W470" s="57"/>
      <c r="X470" s="147" t="str">
        <f>IF(ISBLANK(D470),"",IF('order-admin-units'!$I$1&lt;&gt;"y", "", IF((K470="")*(ISBLANK(D470)=FALSE), 'order-admin-units'!$B$1+1, VLOOKUP(K470, ordercountry, 2))))</f>
        <v/>
      </c>
      <c r="Y470" s="147" t="str">
        <f>IF(ISBLANK(D470),"",IF('order-admin-units'!$I$1&lt;&gt;"y", "", IF(L470="", 'order-admin-units'!$B$2+1, VLOOKUP(K470&amp;"@"&amp;L470, orderadmin, 2))))</f>
        <v/>
      </c>
      <c r="Z470" s="147" t="str">
        <f t="shared" si="61"/>
        <v/>
      </c>
      <c r="AA470" s="147" t="str">
        <f t="shared" si="62"/>
        <v/>
      </c>
      <c r="AB470" s="147" t="str">
        <f t="shared" si="63"/>
        <v/>
      </c>
      <c r="AC470" s="147" t="str">
        <f t="shared" si="57"/>
        <v/>
      </c>
      <c r="AD470" s="11" t="str">
        <f t="shared" si="58"/>
        <v/>
      </c>
      <c r="AE470" s="11" t="str">
        <f t="array" ref="AE470">IF(ISBLANK(D470),"",IF(OR($H$2="y",$H$2="m"),IF(AA470=AA469,IF(OR(AB470=$AB$4:$AB469)=FALSE,AE469&amp;C470,AE469),"("&amp;C470)&amp;IF(AA470=AA471,IF(OR(AB471=$AB$4:$AB470)=FALSE,", ",""),") "),""))</f>
        <v/>
      </c>
      <c r="AF470" s="11" t="str">
        <f t="shared" si="59"/>
        <v/>
      </c>
      <c r="AG470" s="11" t="str">
        <f t="array" ref="AG470">IF(ISBLANK(D470),"",IF(OR($H$2="y",$H$2="m"),IF(AA470=AA469,IF(OR(AC470=$AC$4:$AC469)=FALSE,AG469&amp;AF470,AG469),"("&amp;AF470)&amp;IF(AA470=AA471,IF(OR(AC471=$AC$4:$AC470)=FALSE,", ",""),") "),""))</f>
        <v/>
      </c>
      <c r="AH470" s="10" t="str">
        <f>IF((ISBLANK(D470)),"",IF(D470=D469,AH469,"")&amp;IF(B469&lt;&gt;B470,((IF(ISBLANK(E470),$D$3&amp;"Non-type material: "&amp;$D$3,$D$3&amp;INDEX('type-categories'!$A$2:$B$100,MATCH(E470,'type-categories'!$A$2:$A$100,0),2)&amp;$D$3))),"")&amp;(IF(K470&lt;&gt;K469,$C$2&amp;K470&amp;$K$3&amp;$C$2&amp;" ",(IF(B470&lt;&gt;B469,$C$2&amp;K470&amp;$K$3&amp;$C$2&amp;" ",""))))&amp;(IF(L470="","",((IF(L470&lt;&gt;L469,$D$2&amp;L470&amp;$L$3&amp;$D$2&amp;" ",IF(B470&lt;&gt;B469,$D$2&amp;L470&amp;$L$3&amp;$D$2&amp;" ",""))))))&amp;(IF(M470="","",((IF(M470&lt;&gt;M469,$E$2&amp;M470&amp;$E$2&amp;","&amp;" ",IF(B470&lt;&gt;B469,$E$2&amp;M470&amp;$E$2&amp;",",""))))))&amp;(IF(N470="","",IF(N470&lt;&gt;N469,N470&amp;", ",IF(B470&lt;&gt;B469,N470&amp;", ",""))))&amp;(IF(ISBLANK(O470),"",(IF(O470&lt;&gt;O469,O470&amp;", ",IF(B470&lt;&gt;B469,O470&amp;", ","")))))&amp;(IF(ISBLANK(P470),"",(IF(P470&lt;&gt;P469,P470&amp;", ",IF(B470&lt;&gt;B469,P470&amp;", ",IF(Z470&lt;&gt;Z469,P470&amp;", ",""))))))&amp;(IF(ISBLANK(Q470),"",(IF(Q470&lt;&gt;Q469,Q470&amp;", ",IF(B470&lt;&gt;B469,Q470&amp;", ",IF(Z470&lt;&gt;Z469,Q470&amp;", ",""))))))&amp;(IF(ISBLANK(R470),"",(IF(R470&lt;&gt;R469,R470&amp;"m, ",IF(B470&lt;&gt;B469,R470&amp;"m, ",IF(Z470&lt;&gt;Z469,R470&amp;"m, ",""))))))&amp;IF(ISBLANK(S470),"",(IF(B470&lt;&gt;B469,S470&amp;", ",IF(S470&lt;&gt;S469,IF((Z470=Z469),"same locality "&amp;S470&amp;", ",S470&amp;", "),""))))&amp;(IF(ISBLANK(T470),"",(IF(T470&lt;&gt;T469,IF(ISBLANK(F$2),T470&amp;", ",T470&amp;" "&amp;F$2&amp;", "),(IF(B470&lt;&gt;B469,IF(ISBLANK(F$2),T470&amp;", ",T470&amp;" "&amp;F$2&amp;", "),(IF(Z470&lt;&gt;Z469,IF(ISBLANK(F$2),T470&amp;", ",T470&amp;" "&amp;F$2&amp;", "),IF((U470&lt;&gt;U469)*($G$2="Y"),"same collector, ","")))))))))&amp;(IF(ISBLANK(U470),"",(IF(U470&lt;&gt;U469,U470&amp;", ",(IF(B470&lt;&gt;B469,U470&amp;", ",IF(Z470&lt;&gt;Z469,U470&amp;", ",(IF(T470&lt;&gt;T469,IF((T470&lt;&gt;T469)*($G$2="Y"),"same date, ", ""),IF((T470=T469)*(U470=U469)*(S470&lt;&gt;S469)*($G$2="Y"),"same collector and date, ", ""))))))))))&amp;(IF(ISBLANK(V470),"",V470&amp;", "))&amp;IF((AA470&lt;&gt;AA471)*($H$2="y"),AD470&amp;AE470,IF((AA470&lt;&gt;AA471)*($H$2="m"),AD470&amp;AG470,IF(($H$2&lt;&gt;"m")*($H$2&lt;&gt;"Y"),(IF(F470=0,"",F470&amp;" "&amp;$F$4&amp;" "))&amp;(IF(G470=0,"",G470&amp;" "&amp;$G$4&amp;" "))&amp;(IF(H470=0,"",H470&amp;" "&amp;H$4&amp;" "))&amp;(IF(I470=0,"",I470&amp;" "&amp;$I$4&amp;" "))&amp;(IF(J470=0,"",J470&amp;" "&amp;$J$4&amp;" "))&amp;IF((ISBLANK(C470)),"","("&amp;C470&amp;")"),"")))&amp;IF((B470=B471)*(K470=K471)*(L470=L471)*(M470=M471),IF(($H$2&lt;&gt;"m")*($H$2&lt;&gt;"Y"), ", ", IF((ISNUMBER(FIND(")",AE470))), ", ", "")),IF((B470=B471)*(K470=K471)*(L470=L471),"; ",". ")))</f>
        <v/>
      </c>
    </row>
    <row r="471" spans="1:34" s="1" customFormat="1" x14ac:dyDescent="0.25">
      <c r="A471" s="3" t="str">
        <f t="shared" si="60"/>
        <v/>
      </c>
      <c r="B471" s="53" t="str">
        <f t="shared" si="64"/>
        <v/>
      </c>
      <c r="C471" s="57"/>
      <c r="D471" s="56"/>
      <c r="E471" s="56"/>
      <c r="F471" s="56"/>
      <c r="G471" s="56"/>
      <c r="H471" s="56"/>
      <c r="I471" s="56"/>
      <c r="J471" s="56"/>
      <c r="K471" s="54"/>
      <c r="L471" s="54"/>
      <c r="M471" s="54"/>
      <c r="N471" s="54"/>
      <c r="O471" s="54"/>
      <c r="P471" s="54"/>
      <c r="Q471" s="54"/>
      <c r="R471" s="54"/>
      <c r="S471" s="54"/>
      <c r="T471" s="54"/>
      <c r="U471" s="54"/>
      <c r="V471" s="54"/>
      <c r="W471" s="54"/>
      <c r="X471" s="147" t="str">
        <f>IF(ISBLANK(D471),"",IF('order-admin-units'!$I$1&lt;&gt;"y", "", IF((K471="")*(ISBLANK(D471)=FALSE), 'order-admin-units'!$B$1+1, VLOOKUP(K471, ordercountry, 2))))</f>
        <v/>
      </c>
      <c r="Y471" s="147" t="str">
        <f>IF(ISBLANK(D471),"",IF('order-admin-units'!$I$1&lt;&gt;"y", "", IF(L471="", 'order-admin-units'!$B$2+1, VLOOKUP(K471&amp;"@"&amp;L471, orderadmin, 2))))</f>
        <v/>
      </c>
      <c r="Z471" s="147" t="str">
        <f t="shared" si="61"/>
        <v/>
      </c>
      <c r="AA471" s="147" t="str">
        <f t="shared" si="62"/>
        <v/>
      </c>
      <c r="AB471" s="147" t="str">
        <f t="shared" si="63"/>
        <v/>
      </c>
      <c r="AC471" s="147" t="str">
        <f t="shared" si="57"/>
        <v/>
      </c>
      <c r="AD471" s="11" t="str">
        <f t="shared" si="58"/>
        <v/>
      </c>
      <c r="AE471" s="11" t="str">
        <f t="array" ref="AE471">IF(ISBLANK(D471),"",IF(OR($H$2="y",$H$2="m"),IF(AA471=AA470,IF(OR(AB471=$AB$4:$AB470)=FALSE,AE470&amp;C471,AE470),"("&amp;C471)&amp;IF(AA471=AA472,IF(OR(AB472=$AB$4:$AB471)=FALSE,", ",""),") "),""))</f>
        <v/>
      </c>
      <c r="AF471" s="11" t="str">
        <f t="shared" si="59"/>
        <v/>
      </c>
      <c r="AG471" s="11" t="str">
        <f t="array" ref="AG471">IF(ISBLANK(D471),"",IF(OR($H$2="y",$H$2="m"),IF(AA471=AA470,IF(OR(AC471=$AC$4:$AC470)=FALSE,AG470&amp;AF471,AG470),"("&amp;AF471)&amp;IF(AA471=AA472,IF(OR(AC472=$AC$4:$AC471)=FALSE,", ",""),") "),""))</f>
        <v/>
      </c>
      <c r="AH471" s="10" t="str">
        <f>IF((ISBLANK(D471)),"",IF(D471=D470,AH470,"")&amp;IF(B470&lt;&gt;B471,((IF(ISBLANK(E471),$D$3&amp;"Non-type material: "&amp;$D$3,$D$3&amp;INDEX('type-categories'!$A$2:$B$100,MATCH(E471,'type-categories'!$A$2:$A$100,0),2)&amp;$D$3))),"")&amp;(IF(K471&lt;&gt;K470,$C$2&amp;K471&amp;$K$3&amp;$C$2&amp;" ",(IF(B471&lt;&gt;B470,$C$2&amp;K471&amp;$K$3&amp;$C$2&amp;" ",""))))&amp;(IF(L471="","",((IF(L471&lt;&gt;L470,$D$2&amp;L471&amp;$L$3&amp;$D$2&amp;" ",IF(B471&lt;&gt;B470,$D$2&amp;L471&amp;$L$3&amp;$D$2&amp;" ",""))))))&amp;(IF(M471="","",((IF(M471&lt;&gt;M470,$E$2&amp;M471&amp;$E$2&amp;","&amp;" ",IF(B471&lt;&gt;B470,$E$2&amp;M471&amp;$E$2&amp;",",""))))))&amp;(IF(N471="","",IF(N471&lt;&gt;N470,N471&amp;", ",IF(B471&lt;&gt;B470,N471&amp;", ",""))))&amp;(IF(ISBLANK(O471),"",(IF(O471&lt;&gt;O470,O471&amp;", ",IF(B471&lt;&gt;B470,O471&amp;", ","")))))&amp;(IF(ISBLANK(P471),"",(IF(P471&lt;&gt;P470,P471&amp;", ",IF(B471&lt;&gt;B470,P471&amp;", ",IF(Z471&lt;&gt;Z470,P471&amp;", ",""))))))&amp;(IF(ISBLANK(Q471),"",(IF(Q471&lt;&gt;Q470,Q471&amp;", ",IF(B471&lt;&gt;B470,Q471&amp;", ",IF(Z471&lt;&gt;Z470,Q471&amp;", ",""))))))&amp;(IF(ISBLANK(R471),"",(IF(R471&lt;&gt;R470,R471&amp;"m, ",IF(B471&lt;&gt;B470,R471&amp;"m, ",IF(Z471&lt;&gt;Z470,R471&amp;"m, ",""))))))&amp;IF(ISBLANK(S471),"",(IF(B471&lt;&gt;B470,S471&amp;", ",IF(S471&lt;&gt;S470,IF((Z471=Z470),"same locality "&amp;S471&amp;", ",S471&amp;", "),""))))&amp;(IF(ISBLANK(T471),"",(IF(T471&lt;&gt;T470,IF(ISBLANK(F$2),T471&amp;", ",T471&amp;" "&amp;F$2&amp;", "),(IF(B471&lt;&gt;B470,IF(ISBLANK(F$2),T471&amp;", ",T471&amp;" "&amp;F$2&amp;", "),(IF(Z471&lt;&gt;Z470,IF(ISBLANK(F$2),T471&amp;", ",T471&amp;" "&amp;F$2&amp;", "),IF((U471&lt;&gt;U470)*($G$2="Y"),"same collector, ","")))))))))&amp;(IF(ISBLANK(U471),"",(IF(U471&lt;&gt;U470,U471&amp;", ",(IF(B471&lt;&gt;B470,U471&amp;", ",IF(Z471&lt;&gt;Z470,U471&amp;", ",(IF(T471&lt;&gt;T470,IF((T471&lt;&gt;T470)*($G$2="Y"),"same date, ", ""),IF((T471=T470)*(U471=U470)*(S471&lt;&gt;S470)*($G$2="Y"),"same collector and date, ", ""))))))))))&amp;(IF(ISBLANK(V471),"",V471&amp;", "))&amp;IF((AA471&lt;&gt;AA472)*($H$2="y"),AD471&amp;AE471,IF((AA471&lt;&gt;AA472)*($H$2="m"),AD471&amp;AG471,IF(($H$2&lt;&gt;"m")*($H$2&lt;&gt;"Y"),(IF(F471=0,"",F471&amp;" "&amp;$F$4&amp;" "))&amp;(IF(G471=0,"",G471&amp;" "&amp;$G$4&amp;" "))&amp;(IF(H471=0,"",H471&amp;" "&amp;H$4&amp;" "))&amp;(IF(I471=0,"",I471&amp;" "&amp;$I$4&amp;" "))&amp;(IF(J471=0,"",J471&amp;" "&amp;$J$4&amp;" "))&amp;IF((ISBLANK(C471)),"","("&amp;C471&amp;")"),"")))&amp;IF((B471=B472)*(K471=K472)*(L471=L472)*(M471=M472),IF(($H$2&lt;&gt;"m")*($H$2&lt;&gt;"Y"), ", ", IF((ISNUMBER(FIND(")",AE471))), ", ", "")),IF((B471=B472)*(K471=K472)*(L471=L472),"; ",". ")))</f>
        <v/>
      </c>
    </row>
    <row r="472" spans="1:34" s="1" customFormat="1" x14ac:dyDescent="0.25">
      <c r="A472" s="3" t="str">
        <f t="shared" si="60"/>
        <v/>
      </c>
      <c r="B472" s="53" t="str">
        <f t="shared" si="64"/>
        <v/>
      </c>
      <c r="C472" s="56"/>
      <c r="D472" s="57"/>
      <c r="E472" s="57"/>
      <c r="F472" s="57"/>
      <c r="G472" s="57"/>
      <c r="H472" s="57"/>
      <c r="I472" s="57"/>
      <c r="J472" s="57"/>
      <c r="K472" s="57"/>
      <c r="L472" s="57"/>
      <c r="M472" s="54"/>
      <c r="N472" s="57"/>
      <c r="O472" s="57"/>
      <c r="P472" s="57"/>
      <c r="Q472" s="57"/>
      <c r="R472" s="57"/>
      <c r="S472" s="54"/>
      <c r="T472" s="57"/>
      <c r="U472" s="57"/>
      <c r="V472" s="57"/>
      <c r="W472" s="57"/>
      <c r="X472" s="147" t="str">
        <f>IF(ISBLANK(D472),"",IF('order-admin-units'!$I$1&lt;&gt;"y", "", IF((K472="")*(ISBLANK(D472)=FALSE), 'order-admin-units'!$B$1+1, VLOOKUP(K472, ordercountry, 2))))</f>
        <v/>
      </c>
      <c r="Y472" s="147" t="str">
        <f>IF(ISBLANK(D472),"",IF('order-admin-units'!$I$1&lt;&gt;"y", "", IF(L472="", 'order-admin-units'!$B$2+1, VLOOKUP(K472&amp;"@"&amp;L472, orderadmin, 2))))</f>
        <v/>
      </c>
      <c r="Z472" s="147" t="str">
        <f t="shared" si="61"/>
        <v/>
      </c>
      <c r="AA472" s="147" t="str">
        <f t="shared" si="62"/>
        <v/>
      </c>
      <c r="AB472" s="147" t="str">
        <f t="shared" si="63"/>
        <v/>
      </c>
      <c r="AC472" s="147" t="str">
        <f t="shared" si="57"/>
        <v/>
      </c>
      <c r="AD472" s="11" t="str">
        <f t="shared" si="58"/>
        <v/>
      </c>
      <c r="AE472" s="11" t="str">
        <f t="array" ref="AE472">IF(ISBLANK(D472),"",IF(OR($H$2="y",$H$2="m"),IF(AA472=AA471,IF(OR(AB472=$AB$4:$AB471)=FALSE,AE471&amp;C472,AE471),"("&amp;C472)&amp;IF(AA472=AA473,IF(OR(AB473=$AB$4:$AB472)=FALSE,", ",""),") "),""))</f>
        <v/>
      </c>
      <c r="AF472" s="11" t="str">
        <f t="shared" si="59"/>
        <v/>
      </c>
      <c r="AG472" s="11" t="str">
        <f t="array" ref="AG472">IF(ISBLANK(D472),"",IF(OR($H$2="y",$H$2="m"),IF(AA472=AA471,IF(OR(AC472=$AC$4:$AC471)=FALSE,AG471&amp;AF472,AG471),"("&amp;AF472)&amp;IF(AA472=AA473,IF(OR(AC473=$AC$4:$AC472)=FALSE,", ",""),") "),""))</f>
        <v/>
      </c>
      <c r="AH472" s="10" t="str">
        <f>IF((ISBLANK(D472)),"",IF(D472=D471,AH471,"")&amp;IF(B471&lt;&gt;B472,((IF(ISBLANK(E472),$D$3&amp;"Non-type material: "&amp;$D$3,$D$3&amp;INDEX('type-categories'!$A$2:$B$100,MATCH(E472,'type-categories'!$A$2:$A$100,0),2)&amp;$D$3))),"")&amp;(IF(K472&lt;&gt;K471,$C$2&amp;K472&amp;$K$3&amp;$C$2&amp;" ",(IF(B472&lt;&gt;B471,$C$2&amp;K472&amp;$K$3&amp;$C$2&amp;" ",""))))&amp;(IF(L472="","",((IF(L472&lt;&gt;L471,$D$2&amp;L472&amp;$L$3&amp;$D$2&amp;" ",IF(B472&lt;&gt;B471,$D$2&amp;L472&amp;$L$3&amp;$D$2&amp;" ",""))))))&amp;(IF(M472="","",((IF(M472&lt;&gt;M471,$E$2&amp;M472&amp;$E$2&amp;","&amp;" ",IF(B472&lt;&gt;B471,$E$2&amp;M472&amp;$E$2&amp;",",""))))))&amp;(IF(N472="","",IF(N472&lt;&gt;N471,N472&amp;", ",IF(B472&lt;&gt;B471,N472&amp;", ",""))))&amp;(IF(ISBLANK(O472),"",(IF(O472&lt;&gt;O471,O472&amp;", ",IF(B472&lt;&gt;B471,O472&amp;", ","")))))&amp;(IF(ISBLANK(P472),"",(IF(P472&lt;&gt;P471,P472&amp;", ",IF(B472&lt;&gt;B471,P472&amp;", ",IF(Z472&lt;&gt;Z471,P472&amp;", ",""))))))&amp;(IF(ISBLANK(Q472),"",(IF(Q472&lt;&gt;Q471,Q472&amp;", ",IF(B472&lt;&gt;B471,Q472&amp;", ",IF(Z472&lt;&gt;Z471,Q472&amp;", ",""))))))&amp;(IF(ISBLANK(R472),"",(IF(R472&lt;&gt;R471,R472&amp;"m, ",IF(B472&lt;&gt;B471,R472&amp;"m, ",IF(Z472&lt;&gt;Z471,R472&amp;"m, ",""))))))&amp;IF(ISBLANK(S472),"",(IF(B472&lt;&gt;B471,S472&amp;", ",IF(S472&lt;&gt;S471,IF((Z472=Z471),"same locality "&amp;S472&amp;", ",S472&amp;", "),""))))&amp;(IF(ISBLANK(T472),"",(IF(T472&lt;&gt;T471,IF(ISBLANK(F$2),T472&amp;", ",T472&amp;" "&amp;F$2&amp;", "),(IF(B472&lt;&gt;B471,IF(ISBLANK(F$2),T472&amp;", ",T472&amp;" "&amp;F$2&amp;", "),(IF(Z472&lt;&gt;Z471,IF(ISBLANK(F$2),T472&amp;", ",T472&amp;" "&amp;F$2&amp;", "),IF((U472&lt;&gt;U471)*($G$2="Y"),"same collector, ","")))))))))&amp;(IF(ISBLANK(U472),"",(IF(U472&lt;&gt;U471,U472&amp;", ",(IF(B472&lt;&gt;B471,U472&amp;", ",IF(Z472&lt;&gt;Z471,U472&amp;", ",(IF(T472&lt;&gt;T471,IF((T472&lt;&gt;T471)*($G$2="Y"),"same date, ", ""),IF((T472=T471)*(U472=U471)*(S472&lt;&gt;S471)*($G$2="Y"),"same collector and date, ", ""))))))))))&amp;(IF(ISBLANK(V472),"",V472&amp;", "))&amp;IF((AA472&lt;&gt;AA473)*($H$2="y"),AD472&amp;AE472,IF((AA472&lt;&gt;AA473)*($H$2="m"),AD472&amp;AG472,IF(($H$2&lt;&gt;"m")*($H$2&lt;&gt;"Y"),(IF(F472=0,"",F472&amp;" "&amp;$F$4&amp;" "))&amp;(IF(G472=0,"",G472&amp;" "&amp;$G$4&amp;" "))&amp;(IF(H472=0,"",H472&amp;" "&amp;H$4&amp;" "))&amp;(IF(I472=0,"",I472&amp;" "&amp;$I$4&amp;" "))&amp;(IF(J472=0,"",J472&amp;" "&amp;$J$4&amp;" "))&amp;IF((ISBLANK(C472)),"","("&amp;C472&amp;")"),"")))&amp;IF((B472=B473)*(K472=K473)*(L472=L473)*(M472=M473),IF(($H$2&lt;&gt;"m")*($H$2&lt;&gt;"Y"), ", ", IF((ISNUMBER(FIND(")",AE472))), ", ", "")),IF((B472=B473)*(K472=K473)*(L472=L473),"; ",". ")))</f>
        <v/>
      </c>
    </row>
    <row r="473" spans="1:34" s="1" customFormat="1" x14ac:dyDescent="0.25">
      <c r="A473" s="3" t="str">
        <f t="shared" si="60"/>
        <v/>
      </c>
      <c r="B473" s="53" t="str">
        <f t="shared" si="64"/>
        <v/>
      </c>
      <c r="C473" s="57"/>
      <c r="D473" s="57"/>
      <c r="E473" s="57"/>
      <c r="F473" s="57"/>
      <c r="G473" s="57"/>
      <c r="H473" s="57"/>
      <c r="I473" s="57"/>
      <c r="J473" s="57"/>
      <c r="K473" s="57"/>
      <c r="L473" s="57"/>
      <c r="M473" s="54"/>
      <c r="N473" s="57"/>
      <c r="O473" s="58"/>
      <c r="P473" s="58"/>
      <c r="Q473" s="58"/>
      <c r="R473" s="58"/>
      <c r="S473" s="54"/>
      <c r="T473" s="57"/>
      <c r="U473" s="57"/>
      <c r="V473" s="57"/>
      <c r="W473" s="57"/>
      <c r="X473" s="147" t="str">
        <f>IF(ISBLANK(D473),"",IF('order-admin-units'!$I$1&lt;&gt;"y", "", IF((K473="")*(ISBLANK(D473)=FALSE), 'order-admin-units'!$B$1+1, VLOOKUP(K473, ordercountry, 2))))</f>
        <v/>
      </c>
      <c r="Y473" s="147" t="str">
        <f>IF(ISBLANK(D473),"",IF('order-admin-units'!$I$1&lt;&gt;"y", "", IF(L473="", 'order-admin-units'!$B$2+1, VLOOKUP(K473&amp;"@"&amp;L473, orderadmin, 2))))</f>
        <v/>
      </c>
      <c r="Z473" s="147" t="str">
        <f t="shared" si="61"/>
        <v/>
      </c>
      <c r="AA473" s="147" t="str">
        <f t="shared" si="62"/>
        <v/>
      </c>
      <c r="AB473" s="147" t="str">
        <f t="shared" si="63"/>
        <v/>
      </c>
      <c r="AC473" s="147" t="str">
        <f t="shared" si="57"/>
        <v/>
      </c>
      <c r="AD473" s="11" t="str">
        <f t="shared" si="58"/>
        <v/>
      </c>
      <c r="AE473" s="11" t="str">
        <f t="array" ref="AE473">IF(ISBLANK(D473),"",IF(OR($H$2="y",$H$2="m"),IF(AA473=AA472,IF(OR(AB473=$AB$4:$AB472)=FALSE,AE472&amp;C473,AE472),"("&amp;C473)&amp;IF(AA473=AA474,IF(OR(AB474=$AB$4:$AB473)=FALSE,", ",""),") "),""))</f>
        <v/>
      </c>
      <c r="AF473" s="11" t="str">
        <f t="shared" si="59"/>
        <v/>
      </c>
      <c r="AG473" s="11" t="str">
        <f t="array" ref="AG473">IF(ISBLANK(D473),"",IF(OR($H$2="y",$H$2="m"),IF(AA473=AA472,IF(OR(AC473=$AC$4:$AC472)=FALSE,AG472&amp;AF473,AG472),"("&amp;AF473)&amp;IF(AA473=AA474,IF(OR(AC474=$AC$4:$AC473)=FALSE,", ",""),") "),""))</f>
        <v/>
      </c>
      <c r="AH473" s="10" t="str">
        <f>IF((ISBLANK(D473)),"",IF(D473=D472,AH472,"")&amp;IF(B472&lt;&gt;B473,((IF(ISBLANK(E473),$D$3&amp;"Non-type material: "&amp;$D$3,$D$3&amp;INDEX('type-categories'!$A$2:$B$100,MATCH(E473,'type-categories'!$A$2:$A$100,0),2)&amp;$D$3))),"")&amp;(IF(K473&lt;&gt;K472,$C$2&amp;K473&amp;$K$3&amp;$C$2&amp;" ",(IF(B473&lt;&gt;B472,$C$2&amp;K473&amp;$K$3&amp;$C$2&amp;" ",""))))&amp;(IF(L473="","",((IF(L473&lt;&gt;L472,$D$2&amp;L473&amp;$L$3&amp;$D$2&amp;" ",IF(B473&lt;&gt;B472,$D$2&amp;L473&amp;$L$3&amp;$D$2&amp;" ",""))))))&amp;(IF(M473="","",((IF(M473&lt;&gt;M472,$E$2&amp;M473&amp;$E$2&amp;","&amp;" ",IF(B473&lt;&gt;B472,$E$2&amp;M473&amp;$E$2&amp;",",""))))))&amp;(IF(N473="","",IF(N473&lt;&gt;N472,N473&amp;", ",IF(B473&lt;&gt;B472,N473&amp;", ",""))))&amp;(IF(ISBLANK(O473),"",(IF(O473&lt;&gt;O472,O473&amp;", ",IF(B473&lt;&gt;B472,O473&amp;", ","")))))&amp;(IF(ISBLANK(P473),"",(IF(P473&lt;&gt;P472,P473&amp;", ",IF(B473&lt;&gt;B472,P473&amp;", ",IF(Z473&lt;&gt;Z472,P473&amp;", ",""))))))&amp;(IF(ISBLANK(Q473),"",(IF(Q473&lt;&gt;Q472,Q473&amp;", ",IF(B473&lt;&gt;B472,Q473&amp;", ",IF(Z473&lt;&gt;Z472,Q473&amp;", ",""))))))&amp;(IF(ISBLANK(R473),"",(IF(R473&lt;&gt;R472,R473&amp;"m, ",IF(B473&lt;&gt;B472,R473&amp;"m, ",IF(Z473&lt;&gt;Z472,R473&amp;"m, ",""))))))&amp;IF(ISBLANK(S473),"",(IF(B473&lt;&gt;B472,S473&amp;", ",IF(S473&lt;&gt;S472,IF((Z473=Z472),"same locality "&amp;S473&amp;", ",S473&amp;", "),""))))&amp;(IF(ISBLANK(T473),"",(IF(T473&lt;&gt;T472,IF(ISBLANK(F$2),T473&amp;", ",T473&amp;" "&amp;F$2&amp;", "),(IF(B473&lt;&gt;B472,IF(ISBLANK(F$2),T473&amp;", ",T473&amp;" "&amp;F$2&amp;", "),(IF(Z473&lt;&gt;Z472,IF(ISBLANK(F$2),T473&amp;", ",T473&amp;" "&amp;F$2&amp;", "),IF((U473&lt;&gt;U472)*($G$2="Y"),"same collector, ","")))))))))&amp;(IF(ISBLANK(U473),"",(IF(U473&lt;&gt;U472,U473&amp;", ",(IF(B473&lt;&gt;B472,U473&amp;", ",IF(Z473&lt;&gt;Z472,U473&amp;", ",(IF(T473&lt;&gt;T472,IF((T473&lt;&gt;T472)*($G$2="Y"),"same date, ", ""),IF((T473=T472)*(U473=U472)*(S473&lt;&gt;S472)*($G$2="Y"),"same collector and date, ", ""))))))))))&amp;(IF(ISBLANK(V473),"",V473&amp;", "))&amp;IF((AA473&lt;&gt;AA474)*($H$2="y"),AD473&amp;AE473,IF((AA473&lt;&gt;AA474)*($H$2="m"),AD473&amp;AG473,IF(($H$2&lt;&gt;"m")*($H$2&lt;&gt;"Y"),(IF(F473=0,"",F473&amp;" "&amp;$F$4&amp;" "))&amp;(IF(G473=0,"",G473&amp;" "&amp;$G$4&amp;" "))&amp;(IF(H473=0,"",H473&amp;" "&amp;H$4&amp;" "))&amp;(IF(I473=0,"",I473&amp;" "&amp;$I$4&amp;" "))&amp;(IF(J473=0,"",J473&amp;" "&amp;$J$4&amp;" "))&amp;IF((ISBLANK(C473)),"","("&amp;C473&amp;")"),"")))&amp;IF((B473=B474)*(K473=K474)*(L473=L474)*(M473=M474),IF(($H$2&lt;&gt;"m")*($H$2&lt;&gt;"Y"), ", ", IF((ISNUMBER(FIND(")",AE473))), ", ", "")),IF((B473=B474)*(K473=K474)*(L473=L474),"; ",". ")))</f>
        <v/>
      </c>
    </row>
    <row r="474" spans="1:34" s="1" customFormat="1" x14ac:dyDescent="0.25">
      <c r="A474" s="3" t="str">
        <f t="shared" si="60"/>
        <v/>
      </c>
      <c r="B474" s="53" t="str">
        <f t="shared" si="64"/>
        <v/>
      </c>
      <c r="C474" s="57"/>
      <c r="D474" s="57"/>
      <c r="E474" s="57"/>
      <c r="F474" s="57"/>
      <c r="G474" s="57"/>
      <c r="H474" s="57"/>
      <c r="I474" s="57"/>
      <c r="J474" s="57"/>
      <c r="K474" s="57"/>
      <c r="L474" s="57"/>
      <c r="M474" s="54"/>
      <c r="N474" s="57"/>
      <c r="O474" s="58"/>
      <c r="P474" s="58"/>
      <c r="Q474" s="58"/>
      <c r="R474" s="58"/>
      <c r="S474" s="54"/>
      <c r="T474" s="57"/>
      <c r="U474" s="57"/>
      <c r="V474" s="57"/>
      <c r="W474" s="57"/>
      <c r="X474" s="147" t="str">
        <f>IF(ISBLANK(D474),"",IF('order-admin-units'!$I$1&lt;&gt;"y", "", IF((K474="")*(ISBLANK(D474)=FALSE), 'order-admin-units'!$B$1+1, VLOOKUP(K474, ordercountry, 2))))</f>
        <v/>
      </c>
      <c r="Y474" s="147" t="str">
        <f>IF(ISBLANK(D474),"",IF('order-admin-units'!$I$1&lt;&gt;"y", "", IF(L474="", 'order-admin-units'!$B$2+1, VLOOKUP(K474&amp;"@"&amp;L474, orderadmin, 2))))</f>
        <v/>
      </c>
      <c r="Z474" s="147" t="str">
        <f t="shared" si="61"/>
        <v/>
      </c>
      <c r="AA474" s="147" t="str">
        <f t="shared" si="62"/>
        <v/>
      </c>
      <c r="AB474" s="147" t="str">
        <f t="shared" si="63"/>
        <v/>
      </c>
      <c r="AC474" s="147" t="str">
        <f t="shared" si="57"/>
        <v/>
      </c>
      <c r="AD474" s="11" t="str">
        <f t="shared" si="58"/>
        <v/>
      </c>
      <c r="AE474" s="11" t="str">
        <f t="array" ref="AE474">IF(ISBLANK(D474),"",IF(OR($H$2="y",$H$2="m"),IF(AA474=AA473,IF(OR(AB474=$AB$4:$AB473)=FALSE,AE473&amp;C474,AE473),"("&amp;C474)&amp;IF(AA474=AA475,IF(OR(AB475=$AB$4:$AB474)=FALSE,", ",""),") "),""))</f>
        <v/>
      </c>
      <c r="AF474" s="11" t="str">
        <f t="shared" si="59"/>
        <v/>
      </c>
      <c r="AG474" s="11" t="str">
        <f t="array" ref="AG474">IF(ISBLANK(D474),"",IF(OR($H$2="y",$H$2="m"),IF(AA474=AA473,IF(OR(AC474=$AC$4:$AC473)=FALSE,AG473&amp;AF474,AG473),"("&amp;AF474)&amp;IF(AA474=AA475,IF(OR(AC475=$AC$4:$AC474)=FALSE,", ",""),") "),""))</f>
        <v/>
      </c>
      <c r="AH474" s="10" t="str">
        <f>IF((ISBLANK(D474)),"",IF(D474=D473,AH473,"")&amp;IF(B473&lt;&gt;B474,((IF(ISBLANK(E474),$D$3&amp;"Non-type material: "&amp;$D$3,$D$3&amp;INDEX('type-categories'!$A$2:$B$100,MATCH(E474,'type-categories'!$A$2:$A$100,0),2)&amp;$D$3))),"")&amp;(IF(K474&lt;&gt;K473,$C$2&amp;K474&amp;$K$3&amp;$C$2&amp;" ",(IF(B474&lt;&gt;B473,$C$2&amp;K474&amp;$K$3&amp;$C$2&amp;" ",""))))&amp;(IF(L474="","",((IF(L474&lt;&gt;L473,$D$2&amp;L474&amp;$L$3&amp;$D$2&amp;" ",IF(B474&lt;&gt;B473,$D$2&amp;L474&amp;$L$3&amp;$D$2&amp;" ",""))))))&amp;(IF(M474="","",((IF(M474&lt;&gt;M473,$E$2&amp;M474&amp;$E$2&amp;","&amp;" ",IF(B474&lt;&gt;B473,$E$2&amp;M474&amp;$E$2&amp;",",""))))))&amp;(IF(N474="","",IF(N474&lt;&gt;N473,N474&amp;", ",IF(B474&lt;&gt;B473,N474&amp;", ",""))))&amp;(IF(ISBLANK(O474),"",(IF(O474&lt;&gt;O473,O474&amp;", ",IF(B474&lt;&gt;B473,O474&amp;", ","")))))&amp;(IF(ISBLANK(P474),"",(IF(P474&lt;&gt;P473,P474&amp;", ",IF(B474&lt;&gt;B473,P474&amp;", ",IF(Z474&lt;&gt;Z473,P474&amp;", ",""))))))&amp;(IF(ISBLANK(Q474),"",(IF(Q474&lt;&gt;Q473,Q474&amp;", ",IF(B474&lt;&gt;B473,Q474&amp;", ",IF(Z474&lt;&gt;Z473,Q474&amp;", ",""))))))&amp;(IF(ISBLANK(R474),"",(IF(R474&lt;&gt;R473,R474&amp;"m, ",IF(B474&lt;&gt;B473,R474&amp;"m, ",IF(Z474&lt;&gt;Z473,R474&amp;"m, ",""))))))&amp;IF(ISBLANK(S474),"",(IF(B474&lt;&gt;B473,S474&amp;", ",IF(S474&lt;&gt;S473,IF((Z474=Z473),"same locality "&amp;S474&amp;", ",S474&amp;", "),""))))&amp;(IF(ISBLANK(T474),"",(IF(T474&lt;&gt;T473,IF(ISBLANK(F$2),T474&amp;", ",T474&amp;" "&amp;F$2&amp;", "),(IF(B474&lt;&gt;B473,IF(ISBLANK(F$2),T474&amp;", ",T474&amp;" "&amp;F$2&amp;", "),(IF(Z474&lt;&gt;Z473,IF(ISBLANK(F$2),T474&amp;", ",T474&amp;" "&amp;F$2&amp;", "),IF((U474&lt;&gt;U473)*($G$2="Y"),"same collector, ","")))))))))&amp;(IF(ISBLANK(U474),"",(IF(U474&lt;&gt;U473,U474&amp;", ",(IF(B474&lt;&gt;B473,U474&amp;", ",IF(Z474&lt;&gt;Z473,U474&amp;", ",(IF(T474&lt;&gt;T473,IF((T474&lt;&gt;T473)*($G$2="Y"),"same date, ", ""),IF((T474=T473)*(U474=U473)*(S474&lt;&gt;S473)*($G$2="Y"),"same collector and date, ", ""))))))))))&amp;(IF(ISBLANK(V474),"",V474&amp;", "))&amp;IF((AA474&lt;&gt;AA475)*($H$2="y"),AD474&amp;AE474,IF((AA474&lt;&gt;AA475)*($H$2="m"),AD474&amp;AG474,IF(($H$2&lt;&gt;"m")*($H$2&lt;&gt;"Y"),(IF(F474=0,"",F474&amp;" "&amp;$F$4&amp;" "))&amp;(IF(G474=0,"",G474&amp;" "&amp;$G$4&amp;" "))&amp;(IF(H474=0,"",H474&amp;" "&amp;H$4&amp;" "))&amp;(IF(I474=0,"",I474&amp;" "&amp;$I$4&amp;" "))&amp;(IF(J474=0,"",J474&amp;" "&amp;$J$4&amp;" "))&amp;IF((ISBLANK(C474)),"","("&amp;C474&amp;")"),"")))&amp;IF((B474=B475)*(K474=K475)*(L474=L475)*(M474=M475),IF(($H$2&lt;&gt;"m")*($H$2&lt;&gt;"Y"), ", ", IF((ISNUMBER(FIND(")",AE474))), ", ", "")),IF((B474=B475)*(K474=K475)*(L474=L475),"; ",". ")))</f>
        <v/>
      </c>
    </row>
    <row r="475" spans="1:34" s="1" customFormat="1" x14ac:dyDescent="0.25">
      <c r="A475" s="3" t="str">
        <f t="shared" si="60"/>
        <v/>
      </c>
      <c r="B475" s="53" t="str">
        <f t="shared" si="64"/>
        <v/>
      </c>
      <c r="C475" s="57"/>
      <c r="D475" s="57"/>
      <c r="E475" s="57"/>
      <c r="F475" s="57"/>
      <c r="G475" s="57"/>
      <c r="H475" s="57"/>
      <c r="I475" s="57"/>
      <c r="J475" s="57"/>
      <c r="K475" s="57"/>
      <c r="L475" s="57"/>
      <c r="M475" s="54"/>
      <c r="N475" s="57"/>
      <c r="O475" s="58"/>
      <c r="P475" s="58"/>
      <c r="Q475" s="58"/>
      <c r="R475" s="58"/>
      <c r="S475" s="54"/>
      <c r="T475" s="57"/>
      <c r="U475" s="57"/>
      <c r="V475" s="57"/>
      <c r="W475" s="57"/>
      <c r="X475" s="147" t="str">
        <f>IF(ISBLANK(D475),"",IF('order-admin-units'!$I$1&lt;&gt;"y", "", IF((K475="")*(ISBLANK(D475)=FALSE), 'order-admin-units'!$B$1+1, VLOOKUP(K475, ordercountry, 2))))</f>
        <v/>
      </c>
      <c r="Y475" s="147" t="str">
        <f>IF(ISBLANK(D475),"",IF('order-admin-units'!$I$1&lt;&gt;"y", "", IF(L475="", 'order-admin-units'!$B$2+1, VLOOKUP(K475&amp;"@"&amp;L475, orderadmin, 2))))</f>
        <v/>
      </c>
      <c r="Z475" s="147" t="str">
        <f t="shared" si="61"/>
        <v/>
      </c>
      <c r="AA475" s="147" t="str">
        <f t="shared" si="62"/>
        <v/>
      </c>
      <c r="AB475" s="147" t="str">
        <f t="shared" si="63"/>
        <v/>
      </c>
      <c r="AC475" s="147" t="str">
        <f t="shared" si="57"/>
        <v/>
      </c>
      <c r="AD475" s="11" t="str">
        <f t="shared" si="58"/>
        <v/>
      </c>
      <c r="AE475" s="11" t="str">
        <f t="array" ref="AE475">IF(ISBLANK(D475),"",IF(OR($H$2="y",$H$2="m"),IF(AA475=AA474,IF(OR(AB475=$AB$4:$AB474)=FALSE,AE474&amp;C475,AE474),"("&amp;C475)&amp;IF(AA475=AA476,IF(OR(AB476=$AB$4:$AB475)=FALSE,", ",""),") "),""))</f>
        <v/>
      </c>
      <c r="AF475" s="11" t="str">
        <f t="shared" si="59"/>
        <v/>
      </c>
      <c r="AG475" s="11" t="str">
        <f t="array" ref="AG475">IF(ISBLANK(D475),"",IF(OR($H$2="y",$H$2="m"),IF(AA475=AA474,IF(OR(AC475=$AC$4:$AC474)=FALSE,AG474&amp;AF475,AG474),"("&amp;AF475)&amp;IF(AA475=AA476,IF(OR(AC476=$AC$4:$AC475)=FALSE,", ",""),") "),""))</f>
        <v/>
      </c>
      <c r="AH475" s="10" t="str">
        <f>IF((ISBLANK(D475)),"",IF(D475=D474,AH474,"")&amp;IF(B474&lt;&gt;B475,((IF(ISBLANK(E475),$D$3&amp;"Non-type material: "&amp;$D$3,$D$3&amp;INDEX('type-categories'!$A$2:$B$100,MATCH(E475,'type-categories'!$A$2:$A$100,0),2)&amp;$D$3))),"")&amp;(IF(K475&lt;&gt;K474,$C$2&amp;K475&amp;$K$3&amp;$C$2&amp;" ",(IF(B475&lt;&gt;B474,$C$2&amp;K475&amp;$K$3&amp;$C$2&amp;" ",""))))&amp;(IF(L475="","",((IF(L475&lt;&gt;L474,$D$2&amp;L475&amp;$L$3&amp;$D$2&amp;" ",IF(B475&lt;&gt;B474,$D$2&amp;L475&amp;$L$3&amp;$D$2&amp;" ",""))))))&amp;(IF(M475="","",((IF(M475&lt;&gt;M474,$E$2&amp;M475&amp;$E$2&amp;","&amp;" ",IF(B475&lt;&gt;B474,$E$2&amp;M475&amp;$E$2&amp;",",""))))))&amp;(IF(N475="","",IF(N475&lt;&gt;N474,N475&amp;", ",IF(B475&lt;&gt;B474,N475&amp;", ",""))))&amp;(IF(ISBLANK(O475),"",(IF(O475&lt;&gt;O474,O475&amp;", ",IF(B475&lt;&gt;B474,O475&amp;", ","")))))&amp;(IF(ISBLANK(P475),"",(IF(P475&lt;&gt;P474,P475&amp;", ",IF(B475&lt;&gt;B474,P475&amp;", ",IF(Z475&lt;&gt;Z474,P475&amp;", ",""))))))&amp;(IF(ISBLANK(Q475),"",(IF(Q475&lt;&gt;Q474,Q475&amp;", ",IF(B475&lt;&gt;B474,Q475&amp;", ",IF(Z475&lt;&gt;Z474,Q475&amp;", ",""))))))&amp;(IF(ISBLANK(R475),"",(IF(R475&lt;&gt;R474,R475&amp;"m, ",IF(B475&lt;&gt;B474,R475&amp;"m, ",IF(Z475&lt;&gt;Z474,R475&amp;"m, ",""))))))&amp;IF(ISBLANK(S475),"",(IF(B475&lt;&gt;B474,S475&amp;", ",IF(S475&lt;&gt;S474,IF((Z475=Z474),"same locality "&amp;S475&amp;", ",S475&amp;", "),""))))&amp;(IF(ISBLANK(T475),"",(IF(T475&lt;&gt;T474,IF(ISBLANK(F$2),T475&amp;", ",T475&amp;" "&amp;F$2&amp;", "),(IF(B475&lt;&gt;B474,IF(ISBLANK(F$2),T475&amp;", ",T475&amp;" "&amp;F$2&amp;", "),(IF(Z475&lt;&gt;Z474,IF(ISBLANK(F$2),T475&amp;", ",T475&amp;" "&amp;F$2&amp;", "),IF((U475&lt;&gt;U474)*($G$2="Y"),"same collector, ","")))))))))&amp;(IF(ISBLANK(U475),"",(IF(U475&lt;&gt;U474,U475&amp;", ",(IF(B475&lt;&gt;B474,U475&amp;", ",IF(Z475&lt;&gt;Z474,U475&amp;", ",(IF(T475&lt;&gt;T474,IF((T475&lt;&gt;T474)*($G$2="Y"),"same date, ", ""),IF((T475=T474)*(U475=U474)*(S475&lt;&gt;S474)*($G$2="Y"),"same collector and date, ", ""))))))))))&amp;(IF(ISBLANK(V475),"",V475&amp;", "))&amp;IF((AA475&lt;&gt;AA476)*($H$2="y"),AD475&amp;AE475,IF((AA475&lt;&gt;AA476)*($H$2="m"),AD475&amp;AG475,IF(($H$2&lt;&gt;"m")*($H$2&lt;&gt;"Y"),(IF(F475=0,"",F475&amp;" "&amp;$F$4&amp;" "))&amp;(IF(G475=0,"",G475&amp;" "&amp;$G$4&amp;" "))&amp;(IF(H475=0,"",H475&amp;" "&amp;H$4&amp;" "))&amp;(IF(I475=0,"",I475&amp;" "&amp;$I$4&amp;" "))&amp;(IF(J475=0,"",J475&amp;" "&amp;$J$4&amp;" "))&amp;IF((ISBLANK(C475)),"","("&amp;C475&amp;")"),"")))&amp;IF((B475=B476)*(K475=K476)*(L475=L476)*(M475=M476),IF(($H$2&lt;&gt;"m")*($H$2&lt;&gt;"Y"), ", ", IF((ISNUMBER(FIND(")",AE475))), ", ", "")),IF((B475=B476)*(K475=K476)*(L475=L476),"; ",". ")))</f>
        <v/>
      </c>
    </row>
    <row r="476" spans="1:34" s="1" customFormat="1" x14ac:dyDescent="0.25">
      <c r="A476" s="3" t="str">
        <f t="shared" si="60"/>
        <v/>
      </c>
      <c r="B476" s="53" t="str">
        <f t="shared" si="64"/>
        <v/>
      </c>
      <c r="C476" s="57"/>
      <c r="D476" s="57"/>
      <c r="E476" s="57"/>
      <c r="F476" s="57"/>
      <c r="G476" s="57"/>
      <c r="H476" s="57"/>
      <c r="I476" s="57"/>
      <c r="J476" s="57"/>
      <c r="K476" s="57"/>
      <c r="L476" s="57"/>
      <c r="M476" s="54"/>
      <c r="N476" s="57"/>
      <c r="O476" s="58"/>
      <c r="P476" s="58"/>
      <c r="Q476" s="58"/>
      <c r="R476" s="58"/>
      <c r="S476" s="54"/>
      <c r="T476" s="57"/>
      <c r="U476" s="57"/>
      <c r="V476" s="57"/>
      <c r="W476" s="57"/>
      <c r="X476" s="147" t="str">
        <f>IF(ISBLANK(D476),"",IF('order-admin-units'!$I$1&lt;&gt;"y", "", IF((K476="")*(ISBLANK(D476)=FALSE), 'order-admin-units'!$B$1+1, VLOOKUP(K476, ordercountry, 2))))</f>
        <v/>
      </c>
      <c r="Y476" s="147" t="str">
        <f>IF(ISBLANK(D476),"",IF('order-admin-units'!$I$1&lt;&gt;"y", "", IF(L476="", 'order-admin-units'!$B$2+1, VLOOKUP(K476&amp;"@"&amp;L476, orderadmin, 2))))</f>
        <v/>
      </c>
      <c r="Z476" s="147" t="str">
        <f t="shared" si="61"/>
        <v/>
      </c>
      <c r="AA476" s="147" t="str">
        <f t="shared" si="62"/>
        <v/>
      </c>
      <c r="AB476" s="147" t="str">
        <f t="shared" si="63"/>
        <v/>
      </c>
      <c r="AC476" s="147" t="str">
        <f t="shared" si="57"/>
        <v/>
      </c>
      <c r="AD476" s="11" t="str">
        <f t="shared" si="58"/>
        <v/>
      </c>
      <c r="AE476" s="11" t="str">
        <f t="array" ref="AE476">IF(ISBLANK(D476),"",IF(OR($H$2="y",$H$2="m"),IF(AA476=AA475,IF(OR(AB476=$AB$4:$AB475)=FALSE,AE475&amp;C476,AE475),"("&amp;C476)&amp;IF(AA476=AA477,IF(OR(AB477=$AB$4:$AB476)=FALSE,", ",""),") "),""))</f>
        <v/>
      </c>
      <c r="AF476" s="11" t="str">
        <f t="shared" si="59"/>
        <v/>
      </c>
      <c r="AG476" s="11" t="str">
        <f t="array" ref="AG476">IF(ISBLANK(D476),"",IF(OR($H$2="y",$H$2="m"),IF(AA476=AA475,IF(OR(AC476=$AC$4:$AC475)=FALSE,AG475&amp;AF476,AG475),"("&amp;AF476)&amp;IF(AA476=AA477,IF(OR(AC477=$AC$4:$AC476)=FALSE,", ",""),") "),""))</f>
        <v/>
      </c>
      <c r="AH476" s="10" t="str">
        <f>IF((ISBLANK(D476)),"",IF(D476=D475,AH475,"")&amp;IF(B475&lt;&gt;B476,((IF(ISBLANK(E476),$D$3&amp;"Non-type material: "&amp;$D$3,$D$3&amp;INDEX('type-categories'!$A$2:$B$100,MATCH(E476,'type-categories'!$A$2:$A$100,0),2)&amp;$D$3))),"")&amp;(IF(K476&lt;&gt;K475,$C$2&amp;K476&amp;$K$3&amp;$C$2&amp;" ",(IF(B476&lt;&gt;B475,$C$2&amp;K476&amp;$K$3&amp;$C$2&amp;" ",""))))&amp;(IF(L476="","",((IF(L476&lt;&gt;L475,$D$2&amp;L476&amp;$L$3&amp;$D$2&amp;" ",IF(B476&lt;&gt;B475,$D$2&amp;L476&amp;$L$3&amp;$D$2&amp;" ",""))))))&amp;(IF(M476="","",((IF(M476&lt;&gt;M475,$E$2&amp;M476&amp;$E$2&amp;","&amp;" ",IF(B476&lt;&gt;B475,$E$2&amp;M476&amp;$E$2&amp;",",""))))))&amp;(IF(N476="","",IF(N476&lt;&gt;N475,N476&amp;", ",IF(B476&lt;&gt;B475,N476&amp;", ",""))))&amp;(IF(ISBLANK(O476),"",(IF(O476&lt;&gt;O475,O476&amp;", ",IF(B476&lt;&gt;B475,O476&amp;", ","")))))&amp;(IF(ISBLANK(P476),"",(IF(P476&lt;&gt;P475,P476&amp;", ",IF(B476&lt;&gt;B475,P476&amp;", ",IF(Z476&lt;&gt;Z475,P476&amp;", ",""))))))&amp;(IF(ISBLANK(Q476),"",(IF(Q476&lt;&gt;Q475,Q476&amp;", ",IF(B476&lt;&gt;B475,Q476&amp;", ",IF(Z476&lt;&gt;Z475,Q476&amp;", ",""))))))&amp;(IF(ISBLANK(R476),"",(IF(R476&lt;&gt;R475,R476&amp;"m, ",IF(B476&lt;&gt;B475,R476&amp;"m, ",IF(Z476&lt;&gt;Z475,R476&amp;"m, ",""))))))&amp;IF(ISBLANK(S476),"",(IF(B476&lt;&gt;B475,S476&amp;", ",IF(S476&lt;&gt;S475,IF((Z476=Z475),"same locality "&amp;S476&amp;", ",S476&amp;", "),""))))&amp;(IF(ISBLANK(T476),"",(IF(T476&lt;&gt;T475,IF(ISBLANK(F$2),T476&amp;", ",T476&amp;" "&amp;F$2&amp;", "),(IF(B476&lt;&gt;B475,IF(ISBLANK(F$2),T476&amp;", ",T476&amp;" "&amp;F$2&amp;", "),(IF(Z476&lt;&gt;Z475,IF(ISBLANK(F$2),T476&amp;", ",T476&amp;" "&amp;F$2&amp;", "),IF((U476&lt;&gt;U475)*($G$2="Y"),"same collector, ","")))))))))&amp;(IF(ISBLANK(U476),"",(IF(U476&lt;&gt;U475,U476&amp;", ",(IF(B476&lt;&gt;B475,U476&amp;", ",IF(Z476&lt;&gt;Z475,U476&amp;", ",(IF(T476&lt;&gt;T475,IF((T476&lt;&gt;T475)*($G$2="Y"),"same date, ", ""),IF((T476=T475)*(U476=U475)*(S476&lt;&gt;S475)*($G$2="Y"),"same collector and date, ", ""))))))))))&amp;(IF(ISBLANK(V476),"",V476&amp;", "))&amp;IF((AA476&lt;&gt;AA477)*($H$2="y"),AD476&amp;AE476,IF((AA476&lt;&gt;AA477)*($H$2="m"),AD476&amp;AG476,IF(($H$2&lt;&gt;"m")*($H$2&lt;&gt;"Y"),(IF(F476=0,"",F476&amp;" "&amp;$F$4&amp;" "))&amp;(IF(G476=0,"",G476&amp;" "&amp;$G$4&amp;" "))&amp;(IF(H476=0,"",H476&amp;" "&amp;H$4&amp;" "))&amp;(IF(I476=0,"",I476&amp;" "&amp;$I$4&amp;" "))&amp;(IF(J476=0,"",J476&amp;" "&amp;$J$4&amp;" "))&amp;IF((ISBLANK(C476)),"","("&amp;C476&amp;")"),"")))&amp;IF((B476=B477)*(K476=K477)*(L476=L477)*(M476=M477),IF(($H$2&lt;&gt;"m")*($H$2&lt;&gt;"Y"), ", ", IF((ISNUMBER(FIND(")",AE476))), ", ", "")),IF((B476=B477)*(K476=K477)*(L476=L477),"; ",". ")))</f>
        <v/>
      </c>
    </row>
    <row r="477" spans="1:34" s="1" customFormat="1" x14ac:dyDescent="0.25">
      <c r="A477" s="3" t="str">
        <f t="shared" si="60"/>
        <v/>
      </c>
      <c r="B477" s="53" t="str">
        <f t="shared" si="64"/>
        <v/>
      </c>
      <c r="C477" s="57"/>
      <c r="D477" s="57"/>
      <c r="E477" s="57"/>
      <c r="F477" s="57"/>
      <c r="G477" s="57"/>
      <c r="H477" s="57"/>
      <c r="I477" s="57"/>
      <c r="J477" s="57"/>
      <c r="K477" s="57"/>
      <c r="L477" s="57"/>
      <c r="M477" s="54"/>
      <c r="N477" s="57"/>
      <c r="O477" s="58"/>
      <c r="P477" s="58"/>
      <c r="Q477" s="58"/>
      <c r="R477" s="58"/>
      <c r="S477" s="54"/>
      <c r="T477" s="57"/>
      <c r="U477" s="57"/>
      <c r="V477" s="57"/>
      <c r="W477" s="57"/>
      <c r="X477" s="147" t="str">
        <f>IF(ISBLANK(D477),"",IF('order-admin-units'!$I$1&lt;&gt;"y", "", IF((K477="")*(ISBLANK(D477)=FALSE), 'order-admin-units'!$B$1+1, VLOOKUP(K477, ordercountry, 2))))</f>
        <v/>
      </c>
      <c r="Y477" s="147" t="str">
        <f>IF(ISBLANK(D477),"",IF('order-admin-units'!$I$1&lt;&gt;"y", "", IF(L477="", 'order-admin-units'!$B$2+1, VLOOKUP(K477&amp;"@"&amp;L477, orderadmin, 2))))</f>
        <v/>
      </c>
      <c r="Z477" s="147" t="str">
        <f t="shared" si="61"/>
        <v/>
      </c>
      <c r="AA477" s="147" t="str">
        <f t="shared" si="62"/>
        <v/>
      </c>
      <c r="AB477" s="147" t="str">
        <f t="shared" si="63"/>
        <v/>
      </c>
      <c r="AC477" s="147" t="str">
        <f t="shared" si="57"/>
        <v/>
      </c>
      <c r="AD477" s="11" t="str">
        <f t="shared" si="58"/>
        <v/>
      </c>
      <c r="AE477" s="11" t="str">
        <f t="array" ref="AE477">IF(ISBLANK(D477),"",IF(OR($H$2="y",$H$2="m"),IF(AA477=AA476,IF(OR(AB477=$AB$4:$AB476)=FALSE,AE476&amp;C477,AE476),"("&amp;C477)&amp;IF(AA477=AA478,IF(OR(AB478=$AB$4:$AB477)=FALSE,", ",""),") "),""))</f>
        <v/>
      </c>
      <c r="AF477" s="11" t="str">
        <f t="shared" si="59"/>
        <v/>
      </c>
      <c r="AG477" s="11" t="str">
        <f t="array" ref="AG477">IF(ISBLANK(D477),"",IF(OR($H$2="y",$H$2="m"),IF(AA477=AA476,IF(OR(AC477=$AC$4:$AC476)=FALSE,AG476&amp;AF477,AG476),"("&amp;AF477)&amp;IF(AA477=AA478,IF(OR(AC478=$AC$4:$AC477)=FALSE,", ",""),") "),""))</f>
        <v/>
      </c>
      <c r="AH477" s="10" t="str">
        <f>IF((ISBLANK(D477)),"",IF(D477=D476,AH476,"")&amp;IF(B476&lt;&gt;B477,((IF(ISBLANK(E477),$D$3&amp;"Non-type material: "&amp;$D$3,$D$3&amp;INDEX('type-categories'!$A$2:$B$100,MATCH(E477,'type-categories'!$A$2:$A$100,0),2)&amp;$D$3))),"")&amp;(IF(K477&lt;&gt;K476,$C$2&amp;K477&amp;$K$3&amp;$C$2&amp;" ",(IF(B477&lt;&gt;B476,$C$2&amp;K477&amp;$K$3&amp;$C$2&amp;" ",""))))&amp;(IF(L477="","",((IF(L477&lt;&gt;L476,$D$2&amp;L477&amp;$L$3&amp;$D$2&amp;" ",IF(B477&lt;&gt;B476,$D$2&amp;L477&amp;$L$3&amp;$D$2&amp;" ",""))))))&amp;(IF(M477="","",((IF(M477&lt;&gt;M476,$E$2&amp;M477&amp;$E$2&amp;","&amp;" ",IF(B477&lt;&gt;B476,$E$2&amp;M477&amp;$E$2&amp;",",""))))))&amp;(IF(N477="","",IF(N477&lt;&gt;N476,N477&amp;", ",IF(B477&lt;&gt;B476,N477&amp;", ",""))))&amp;(IF(ISBLANK(O477),"",(IF(O477&lt;&gt;O476,O477&amp;", ",IF(B477&lt;&gt;B476,O477&amp;", ","")))))&amp;(IF(ISBLANK(P477),"",(IF(P477&lt;&gt;P476,P477&amp;", ",IF(B477&lt;&gt;B476,P477&amp;", ",IF(Z477&lt;&gt;Z476,P477&amp;", ",""))))))&amp;(IF(ISBLANK(Q477),"",(IF(Q477&lt;&gt;Q476,Q477&amp;", ",IF(B477&lt;&gt;B476,Q477&amp;", ",IF(Z477&lt;&gt;Z476,Q477&amp;", ",""))))))&amp;(IF(ISBLANK(R477),"",(IF(R477&lt;&gt;R476,R477&amp;"m, ",IF(B477&lt;&gt;B476,R477&amp;"m, ",IF(Z477&lt;&gt;Z476,R477&amp;"m, ",""))))))&amp;IF(ISBLANK(S477),"",(IF(B477&lt;&gt;B476,S477&amp;", ",IF(S477&lt;&gt;S476,IF((Z477=Z476),"same locality "&amp;S477&amp;", ",S477&amp;", "),""))))&amp;(IF(ISBLANK(T477),"",(IF(T477&lt;&gt;T476,IF(ISBLANK(F$2),T477&amp;", ",T477&amp;" "&amp;F$2&amp;", "),(IF(B477&lt;&gt;B476,IF(ISBLANK(F$2),T477&amp;", ",T477&amp;" "&amp;F$2&amp;", "),(IF(Z477&lt;&gt;Z476,IF(ISBLANK(F$2),T477&amp;", ",T477&amp;" "&amp;F$2&amp;", "),IF((U477&lt;&gt;U476)*($G$2="Y"),"same collector, ","")))))))))&amp;(IF(ISBLANK(U477),"",(IF(U477&lt;&gt;U476,U477&amp;", ",(IF(B477&lt;&gt;B476,U477&amp;", ",IF(Z477&lt;&gt;Z476,U477&amp;", ",(IF(T477&lt;&gt;T476,IF((T477&lt;&gt;T476)*($G$2="Y"),"same date, ", ""),IF((T477=T476)*(U477=U476)*(S477&lt;&gt;S476)*($G$2="Y"),"same collector and date, ", ""))))))))))&amp;(IF(ISBLANK(V477),"",V477&amp;", "))&amp;IF((AA477&lt;&gt;AA478)*($H$2="y"),AD477&amp;AE477,IF((AA477&lt;&gt;AA478)*($H$2="m"),AD477&amp;AG477,IF(($H$2&lt;&gt;"m")*($H$2&lt;&gt;"Y"),(IF(F477=0,"",F477&amp;" "&amp;$F$4&amp;" "))&amp;(IF(G477=0,"",G477&amp;" "&amp;$G$4&amp;" "))&amp;(IF(H477=0,"",H477&amp;" "&amp;H$4&amp;" "))&amp;(IF(I477=0,"",I477&amp;" "&amp;$I$4&amp;" "))&amp;(IF(J477=0,"",J477&amp;" "&amp;$J$4&amp;" "))&amp;IF((ISBLANK(C477)),"","("&amp;C477&amp;")"),"")))&amp;IF((B477=B478)*(K477=K478)*(L477=L478)*(M477=M478),IF(($H$2&lt;&gt;"m")*($H$2&lt;&gt;"Y"), ", ", IF((ISNUMBER(FIND(")",AE477))), ", ", "")),IF((B477=B478)*(K477=K478)*(L477=L478),"; ",". ")))</f>
        <v/>
      </c>
    </row>
    <row r="478" spans="1:34" s="1" customFormat="1" x14ac:dyDescent="0.25">
      <c r="A478" s="3" t="str">
        <f t="shared" si="60"/>
        <v/>
      </c>
      <c r="B478" s="53" t="str">
        <f t="shared" si="64"/>
        <v/>
      </c>
      <c r="C478" s="57"/>
      <c r="D478" s="57"/>
      <c r="E478" s="57"/>
      <c r="F478" s="57"/>
      <c r="G478" s="57"/>
      <c r="H478" s="57"/>
      <c r="I478" s="57"/>
      <c r="J478" s="57"/>
      <c r="K478" s="57"/>
      <c r="L478" s="57"/>
      <c r="M478" s="54"/>
      <c r="N478" s="57"/>
      <c r="O478" s="58"/>
      <c r="P478" s="58"/>
      <c r="Q478" s="58"/>
      <c r="R478" s="58"/>
      <c r="S478" s="54"/>
      <c r="T478" s="57"/>
      <c r="U478" s="57"/>
      <c r="V478" s="57"/>
      <c r="W478" s="57"/>
      <c r="X478" s="147" t="str">
        <f>IF(ISBLANK(D478),"",IF('order-admin-units'!$I$1&lt;&gt;"y", "", IF((K478="")*(ISBLANK(D478)=FALSE), 'order-admin-units'!$B$1+1, VLOOKUP(K478, ordercountry, 2))))</f>
        <v/>
      </c>
      <c r="Y478" s="147" t="str">
        <f>IF(ISBLANK(D478),"",IF('order-admin-units'!$I$1&lt;&gt;"y", "", IF(L478="", 'order-admin-units'!$B$2+1, VLOOKUP(K478&amp;"@"&amp;L478, orderadmin, 2))))</f>
        <v/>
      </c>
      <c r="Z478" s="147" t="str">
        <f t="shared" si="61"/>
        <v/>
      </c>
      <c r="AA478" s="147" t="str">
        <f t="shared" si="62"/>
        <v/>
      </c>
      <c r="AB478" s="147" t="str">
        <f t="shared" si="63"/>
        <v/>
      </c>
      <c r="AC478" s="147" t="str">
        <f t="shared" si="57"/>
        <v/>
      </c>
      <c r="AD478" s="11" t="str">
        <f t="shared" si="58"/>
        <v/>
      </c>
      <c r="AE478" s="11" t="str">
        <f t="array" ref="AE478">IF(ISBLANK(D478),"",IF(OR($H$2="y",$H$2="m"),IF(AA478=AA477,IF(OR(AB478=$AB$4:$AB477)=FALSE,AE477&amp;C478,AE477),"("&amp;C478)&amp;IF(AA478=AA479,IF(OR(AB479=$AB$4:$AB478)=FALSE,", ",""),") "),""))</f>
        <v/>
      </c>
      <c r="AF478" s="11" t="str">
        <f t="shared" si="59"/>
        <v/>
      </c>
      <c r="AG478" s="11" t="str">
        <f t="array" ref="AG478">IF(ISBLANK(D478),"",IF(OR($H$2="y",$H$2="m"),IF(AA478=AA477,IF(OR(AC478=$AC$4:$AC477)=FALSE,AG477&amp;AF478,AG477),"("&amp;AF478)&amp;IF(AA478=AA479,IF(OR(AC479=$AC$4:$AC478)=FALSE,", ",""),") "),""))</f>
        <v/>
      </c>
      <c r="AH478" s="10" t="str">
        <f>IF((ISBLANK(D478)),"",IF(D478=D477,AH477,"")&amp;IF(B477&lt;&gt;B478,((IF(ISBLANK(E478),$D$3&amp;"Non-type material: "&amp;$D$3,$D$3&amp;INDEX('type-categories'!$A$2:$B$100,MATCH(E478,'type-categories'!$A$2:$A$100,0),2)&amp;$D$3))),"")&amp;(IF(K478&lt;&gt;K477,$C$2&amp;K478&amp;$K$3&amp;$C$2&amp;" ",(IF(B478&lt;&gt;B477,$C$2&amp;K478&amp;$K$3&amp;$C$2&amp;" ",""))))&amp;(IF(L478="","",((IF(L478&lt;&gt;L477,$D$2&amp;L478&amp;$L$3&amp;$D$2&amp;" ",IF(B478&lt;&gt;B477,$D$2&amp;L478&amp;$L$3&amp;$D$2&amp;" ",""))))))&amp;(IF(M478="","",((IF(M478&lt;&gt;M477,$E$2&amp;M478&amp;$E$2&amp;","&amp;" ",IF(B478&lt;&gt;B477,$E$2&amp;M478&amp;$E$2&amp;",",""))))))&amp;(IF(N478="","",IF(N478&lt;&gt;N477,N478&amp;", ",IF(B478&lt;&gt;B477,N478&amp;", ",""))))&amp;(IF(ISBLANK(O478),"",(IF(O478&lt;&gt;O477,O478&amp;", ",IF(B478&lt;&gt;B477,O478&amp;", ","")))))&amp;(IF(ISBLANK(P478),"",(IF(P478&lt;&gt;P477,P478&amp;", ",IF(B478&lt;&gt;B477,P478&amp;", ",IF(Z478&lt;&gt;Z477,P478&amp;", ",""))))))&amp;(IF(ISBLANK(Q478),"",(IF(Q478&lt;&gt;Q477,Q478&amp;", ",IF(B478&lt;&gt;B477,Q478&amp;", ",IF(Z478&lt;&gt;Z477,Q478&amp;", ",""))))))&amp;(IF(ISBLANK(R478),"",(IF(R478&lt;&gt;R477,R478&amp;"m, ",IF(B478&lt;&gt;B477,R478&amp;"m, ",IF(Z478&lt;&gt;Z477,R478&amp;"m, ",""))))))&amp;IF(ISBLANK(S478),"",(IF(B478&lt;&gt;B477,S478&amp;", ",IF(S478&lt;&gt;S477,IF((Z478=Z477),"same locality "&amp;S478&amp;", ",S478&amp;", "),""))))&amp;(IF(ISBLANK(T478),"",(IF(T478&lt;&gt;T477,IF(ISBLANK(F$2),T478&amp;", ",T478&amp;" "&amp;F$2&amp;", "),(IF(B478&lt;&gt;B477,IF(ISBLANK(F$2),T478&amp;", ",T478&amp;" "&amp;F$2&amp;", "),(IF(Z478&lt;&gt;Z477,IF(ISBLANK(F$2),T478&amp;", ",T478&amp;" "&amp;F$2&amp;", "),IF((U478&lt;&gt;U477)*($G$2="Y"),"same collector, ","")))))))))&amp;(IF(ISBLANK(U478),"",(IF(U478&lt;&gt;U477,U478&amp;", ",(IF(B478&lt;&gt;B477,U478&amp;", ",IF(Z478&lt;&gt;Z477,U478&amp;", ",(IF(T478&lt;&gt;T477,IF((T478&lt;&gt;T477)*($G$2="Y"),"same date, ", ""),IF((T478=T477)*(U478=U477)*(S478&lt;&gt;S477)*($G$2="Y"),"same collector and date, ", ""))))))))))&amp;(IF(ISBLANK(V478),"",V478&amp;", "))&amp;IF((AA478&lt;&gt;AA479)*($H$2="y"),AD478&amp;AE478,IF((AA478&lt;&gt;AA479)*($H$2="m"),AD478&amp;AG478,IF(($H$2&lt;&gt;"m")*($H$2&lt;&gt;"Y"),(IF(F478=0,"",F478&amp;" "&amp;$F$4&amp;" "))&amp;(IF(G478=0,"",G478&amp;" "&amp;$G$4&amp;" "))&amp;(IF(H478=0,"",H478&amp;" "&amp;H$4&amp;" "))&amp;(IF(I478=0,"",I478&amp;" "&amp;$I$4&amp;" "))&amp;(IF(J478=0,"",J478&amp;" "&amp;$J$4&amp;" "))&amp;IF((ISBLANK(C478)),"","("&amp;C478&amp;")"),"")))&amp;IF((B478=B479)*(K478=K479)*(L478=L479)*(M478=M479),IF(($H$2&lt;&gt;"m")*($H$2&lt;&gt;"Y"), ", ", IF((ISNUMBER(FIND(")",AE478))), ", ", "")),IF((B478=B479)*(K478=K479)*(L478=L479),"; ",". ")))</f>
        <v/>
      </c>
    </row>
    <row r="479" spans="1:34" s="1" customFormat="1" x14ac:dyDescent="0.25">
      <c r="A479" s="3" t="str">
        <f t="shared" si="60"/>
        <v/>
      </c>
      <c r="B479" s="53" t="str">
        <f t="shared" si="64"/>
        <v/>
      </c>
      <c r="C479" s="56"/>
      <c r="D479" s="57"/>
      <c r="E479" s="57"/>
      <c r="F479" s="57"/>
      <c r="G479" s="57"/>
      <c r="H479" s="57"/>
      <c r="I479" s="57"/>
      <c r="J479" s="57"/>
      <c r="K479" s="57"/>
      <c r="L479" s="57"/>
      <c r="M479" s="54"/>
      <c r="N479" s="57"/>
      <c r="O479" s="57"/>
      <c r="P479" s="57"/>
      <c r="Q479" s="57"/>
      <c r="R479" s="57"/>
      <c r="S479" s="54"/>
      <c r="T479" s="57"/>
      <c r="U479" s="57"/>
      <c r="V479" s="57"/>
      <c r="W479" s="57"/>
      <c r="X479" s="147" t="str">
        <f>IF(ISBLANK(D479),"",IF('order-admin-units'!$I$1&lt;&gt;"y", "", IF((K479="")*(ISBLANK(D479)=FALSE), 'order-admin-units'!$B$1+1, VLOOKUP(K479, ordercountry, 2))))</f>
        <v/>
      </c>
      <c r="Y479" s="147" t="str">
        <f>IF(ISBLANK(D479),"",IF('order-admin-units'!$I$1&lt;&gt;"y", "", IF(L479="", 'order-admin-units'!$B$2+1, VLOOKUP(K479&amp;"@"&amp;L479, orderadmin, 2))))</f>
        <v/>
      </c>
      <c r="Z479" s="147" t="str">
        <f t="shared" si="61"/>
        <v/>
      </c>
      <c r="AA479" s="147" t="str">
        <f t="shared" si="62"/>
        <v/>
      </c>
      <c r="AB479" s="147" t="str">
        <f t="shared" si="63"/>
        <v/>
      </c>
      <c r="AC479" s="147" t="str">
        <f t="shared" si="57"/>
        <v/>
      </c>
      <c r="AD479" s="11" t="str">
        <f t="shared" si="58"/>
        <v/>
      </c>
      <c r="AE479" s="11" t="str">
        <f t="array" ref="AE479">IF(ISBLANK(D479),"",IF(OR($H$2="y",$H$2="m"),IF(AA479=AA478,IF(OR(AB479=$AB$4:$AB478)=FALSE,AE478&amp;C479,AE478),"("&amp;C479)&amp;IF(AA479=AA480,IF(OR(AB480=$AB$4:$AB479)=FALSE,", ",""),") "),""))</f>
        <v/>
      </c>
      <c r="AF479" s="11" t="str">
        <f t="shared" si="59"/>
        <v/>
      </c>
      <c r="AG479" s="11" t="str">
        <f t="array" ref="AG479">IF(ISBLANK(D479),"",IF(OR($H$2="y",$H$2="m"),IF(AA479=AA478,IF(OR(AC479=$AC$4:$AC478)=FALSE,AG478&amp;AF479,AG478),"("&amp;AF479)&amp;IF(AA479=AA480,IF(OR(AC480=$AC$4:$AC479)=FALSE,", ",""),") "),""))</f>
        <v/>
      </c>
      <c r="AH479" s="10" t="str">
        <f>IF((ISBLANK(D479)),"",IF(D479=D478,AH478,"")&amp;IF(B478&lt;&gt;B479,((IF(ISBLANK(E479),$D$3&amp;"Non-type material: "&amp;$D$3,$D$3&amp;INDEX('type-categories'!$A$2:$B$100,MATCH(E479,'type-categories'!$A$2:$A$100,0),2)&amp;$D$3))),"")&amp;(IF(K479&lt;&gt;K478,$C$2&amp;K479&amp;$K$3&amp;$C$2&amp;" ",(IF(B479&lt;&gt;B478,$C$2&amp;K479&amp;$K$3&amp;$C$2&amp;" ",""))))&amp;(IF(L479="","",((IF(L479&lt;&gt;L478,$D$2&amp;L479&amp;$L$3&amp;$D$2&amp;" ",IF(B479&lt;&gt;B478,$D$2&amp;L479&amp;$L$3&amp;$D$2&amp;" ",""))))))&amp;(IF(M479="","",((IF(M479&lt;&gt;M478,$E$2&amp;M479&amp;$E$2&amp;","&amp;" ",IF(B479&lt;&gt;B478,$E$2&amp;M479&amp;$E$2&amp;",",""))))))&amp;(IF(N479="","",IF(N479&lt;&gt;N478,N479&amp;", ",IF(B479&lt;&gt;B478,N479&amp;", ",""))))&amp;(IF(ISBLANK(O479),"",(IF(O479&lt;&gt;O478,O479&amp;", ",IF(B479&lt;&gt;B478,O479&amp;", ","")))))&amp;(IF(ISBLANK(P479),"",(IF(P479&lt;&gt;P478,P479&amp;", ",IF(B479&lt;&gt;B478,P479&amp;", ",IF(Z479&lt;&gt;Z478,P479&amp;", ",""))))))&amp;(IF(ISBLANK(Q479),"",(IF(Q479&lt;&gt;Q478,Q479&amp;", ",IF(B479&lt;&gt;B478,Q479&amp;", ",IF(Z479&lt;&gt;Z478,Q479&amp;", ",""))))))&amp;(IF(ISBLANK(R479),"",(IF(R479&lt;&gt;R478,R479&amp;"m, ",IF(B479&lt;&gt;B478,R479&amp;"m, ",IF(Z479&lt;&gt;Z478,R479&amp;"m, ",""))))))&amp;IF(ISBLANK(S479),"",(IF(B479&lt;&gt;B478,S479&amp;", ",IF(S479&lt;&gt;S478,IF((Z479=Z478),"same locality "&amp;S479&amp;", ",S479&amp;", "),""))))&amp;(IF(ISBLANK(T479),"",(IF(T479&lt;&gt;T478,IF(ISBLANK(F$2),T479&amp;", ",T479&amp;" "&amp;F$2&amp;", "),(IF(B479&lt;&gt;B478,IF(ISBLANK(F$2),T479&amp;", ",T479&amp;" "&amp;F$2&amp;", "),(IF(Z479&lt;&gt;Z478,IF(ISBLANK(F$2),T479&amp;", ",T479&amp;" "&amp;F$2&amp;", "),IF((U479&lt;&gt;U478)*($G$2="Y"),"same collector, ","")))))))))&amp;(IF(ISBLANK(U479),"",(IF(U479&lt;&gt;U478,U479&amp;", ",(IF(B479&lt;&gt;B478,U479&amp;", ",IF(Z479&lt;&gt;Z478,U479&amp;", ",(IF(T479&lt;&gt;T478,IF((T479&lt;&gt;T478)*($G$2="Y"),"same date, ", ""),IF((T479=T478)*(U479=U478)*(S479&lt;&gt;S478)*($G$2="Y"),"same collector and date, ", ""))))))))))&amp;(IF(ISBLANK(V479),"",V479&amp;", "))&amp;IF((AA479&lt;&gt;AA480)*($H$2="y"),AD479&amp;AE479,IF((AA479&lt;&gt;AA480)*($H$2="m"),AD479&amp;AG479,IF(($H$2&lt;&gt;"m")*($H$2&lt;&gt;"Y"),(IF(F479=0,"",F479&amp;" "&amp;$F$4&amp;" "))&amp;(IF(G479=0,"",G479&amp;" "&amp;$G$4&amp;" "))&amp;(IF(H479=0,"",H479&amp;" "&amp;H$4&amp;" "))&amp;(IF(I479=0,"",I479&amp;" "&amp;$I$4&amp;" "))&amp;(IF(J479=0,"",J479&amp;" "&amp;$J$4&amp;" "))&amp;IF((ISBLANK(C479)),"","("&amp;C479&amp;")"),"")))&amp;IF((B479=B480)*(K479=K480)*(L479=L480)*(M479=M480),IF(($H$2&lt;&gt;"m")*($H$2&lt;&gt;"Y"), ", ", IF((ISNUMBER(FIND(")",AE479))), ", ", "")),IF((B479=B480)*(K479=K480)*(L479=L480),"; ",". ")))</f>
        <v/>
      </c>
    </row>
    <row r="480" spans="1:34" s="1" customFormat="1" x14ac:dyDescent="0.25">
      <c r="A480" s="3" t="str">
        <f t="shared" si="60"/>
        <v/>
      </c>
      <c r="B480" s="53" t="str">
        <f t="shared" si="64"/>
        <v/>
      </c>
      <c r="C480" s="57"/>
      <c r="D480" s="57"/>
      <c r="E480" s="57"/>
      <c r="F480" s="57"/>
      <c r="G480" s="57"/>
      <c r="H480" s="57"/>
      <c r="I480" s="57"/>
      <c r="J480" s="57"/>
      <c r="K480" s="57"/>
      <c r="L480" s="57"/>
      <c r="M480" s="57"/>
      <c r="N480" s="57"/>
      <c r="O480" s="58"/>
      <c r="P480" s="58"/>
      <c r="Q480" s="58"/>
      <c r="R480" s="58"/>
      <c r="S480" s="54"/>
      <c r="T480" s="57"/>
      <c r="U480" s="57"/>
      <c r="V480" s="57"/>
      <c r="W480" s="57"/>
      <c r="X480" s="147" t="str">
        <f>IF(ISBLANK(D480),"",IF('order-admin-units'!$I$1&lt;&gt;"y", "", IF((K480="")*(ISBLANK(D480)=FALSE), 'order-admin-units'!$B$1+1, VLOOKUP(K480, ordercountry, 2))))</f>
        <v/>
      </c>
      <c r="Y480" s="147" t="str">
        <f>IF(ISBLANK(D480),"",IF('order-admin-units'!$I$1&lt;&gt;"y", "", IF(L480="", 'order-admin-units'!$B$2+1, VLOOKUP(K480&amp;"@"&amp;L480, orderadmin, 2))))</f>
        <v/>
      </c>
      <c r="Z480" s="147" t="str">
        <f t="shared" si="61"/>
        <v/>
      </c>
      <c r="AA480" s="147" t="str">
        <f t="shared" si="62"/>
        <v/>
      </c>
      <c r="AB480" s="147" t="str">
        <f t="shared" si="63"/>
        <v/>
      </c>
      <c r="AC480" s="147" t="str">
        <f t="shared" si="57"/>
        <v/>
      </c>
      <c r="AD480" s="11" t="str">
        <f t="shared" si="58"/>
        <v/>
      </c>
      <c r="AE480" s="11" t="str">
        <f t="array" ref="AE480">IF(ISBLANK(D480),"",IF(OR($H$2="y",$H$2="m"),IF(AA480=AA479,IF(OR(AB480=$AB$4:$AB479)=FALSE,AE479&amp;C480,AE479),"("&amp;C480)&amp;IF(AA480=AA481,IF(OR(AB481=$AB$4:$AB480)=FALSE,", ",""),") "),""))</f>
        <v/>
      </c>
      <c r="AF480" s="11" t="str">
        <f t="shared" si="59"/>
        <v/>
      </c>
      <c r="AG480" s="11" t="str">
        <f t="array" ref="AG480">IF(ISBLANK(D480),"",IF(OR($H$2="y",$H$2="m"),IF(AA480=AA479,IF(OR(AC480=$AC$4:$AC479)=FALSE,AG479&amp;AF480,AG479),"("&amp;AF480)&amp;IF(AA480=AA481,IF(OR(AC481=$AC$4:$AC480)=FALSE,", ",""),") "),""))</f>
        <v/>
      </c>
      <c r="AH480" s="10" t="str">
        <f>IF((ISBLANK(D480)),"",IF(D480=D479,AH479,"")&amp;IF(B479&lt;&gt;B480,((IF(ISBLANK(E480),$D$3&amp;"Non-type material: "&amp;$D$3,$D$3&amp;INDEX('type-categories'!$A$2:$B$100,MATCH(E480,'type-categories'!$A$2:$A$100,0),2)&amp;$D$3))),"")&amp;(IF(K480&lt;&gt;K479,$C$2&amp;K480&amp;$K$3&amp;$C$2&amp;" ",(IF(B480&lt;&gt;B479,$C$2&amp;K480&amp;$K$3&amp;$C$2&amp;" ",""))))&amp;(IF(L480="","",((IF(L480&lt;&gt;L479,$D$2&amp;L480&amp;$L$3&amp;$D$2&amp;" ",IF(B480&lt;&gt;B479,$D$2&amp;L480&amp;$L$3&amp;$D$2&amp;" ",""))))))&amp;(IF(M480="","",((IF(M480&lt;&gt;M479,$E$2&amp;M480&amp;$E$2&amp;","&amp;" ",IF(B480&lt;&gt;B479,$E$2&amp;M480&amp;$E$2&amp;",",""))))))&amp;(IF(N480="","",IF(N480&lt;&gt;N479,N480&amp;", ",IF(B480&lt;&gt;B479,N480&amp;", ",""))))&amp;(IF(ISBLANK(O480),"",(IF(O480&lt;&gt;O479,O480&amp;", ",IF(B480&lt;&gt;B479,O480&amp;", ","")))))&amp;(IF(ISBLANK(P480),"",(IF(P480&lt;&gt;P479,P480&amp;", ",IF(B480&lt;&gt;B479,P480&amp;", ",IF(Z480&lt;&gt;Z479,P480&amp;", ",""))))))&amp;(IF(ISBLANK(Q480),"",(IF(Q480&lt;&gt;Q479,Q480&amp;", ",IF(B480&lt;&gt;B479,Q480&amp;", ",IF(Z480&lt;&gt;Z479,Q480&amp;", ",""))))))&amp;(IF(ISBLANK(R480),"",(IF(R480&lt;&gt;R479,R480&amp;"m, ",IF(B480&lt;&gt;B479,R480&amp;"m, ",IF(Z480&lt;&gt;Z479,R480&amp;"m, ",""))))))&amp;IF(ISBLANK(S480),"",(IF(B480&lt;&gt;B479,S480&amp;", ",IF(S480&lt;&gt;S479,IF((Z480=Z479),"same locality "&amp;S480&amp;", ",S480&amp;", "),""))))&amp;(IF(ISBLANK(T480),"",(IF(T480&lt;&gt;T479,IF(ISBLANK(F$2),T480&amp;", ",T480&amp;" "&amp;F$2&amp;", "),(IF(B480&lt;&gt;B479,IF(ISBLANK(F$2),T480&amp;", ",T480&amp;" "&amp;F$2&amp;", "),(IF(Z480&lt;&gt;Z479,IF(ISBLANK(F$2),T480&amp;", ",T480&amp;" "&amp;F$2&amp;", "),IF((U480&lt;&gt;U479)*($G$2="Y"),"same collector, ","")))))))))&amp;(IF(ISBLANK(U480),"",(IF(U480&lt;&gt;U479,U480&amp;", ",(IF(B480&lt;&gt;B479,U480&amp;", ",IF(Z480&lt;&gt;Z479,U480&amp;", ",(IF(T480&lt;&gt;T479,IF((T480&lt;&gt;T479)*($G$2="Y"),"same date, ", ""),IF((T480=T479)*(U480=U479)*(S480&lt;&gt;S479)*($G$2="Y"),"same collector and date, ", ""))))))))))&amp;(IF(ISBLANK(V480),"",V480&amp;", "))&amp;IF((AA480&lt;&gt;AA481)*($H$2="y"),AD480&amp;AE480,IF((AA480&lt;&gt;AA481)*($H$2="m"),AD480&amp;AG480,IF(($H$2&lt;&gt;"m")*($H$2&lt;&gt;"Y"),(IF(F480=0,"",F480&amp;" "&amp;$F$4&amp;" "))&amp;(IF(G480=0,"",G480&amp;" "&amp;$G$4&amp;" "))&amp;(IF(H480=0,"",H480&amp;" "&amp;H$4&amp;" "))&amp;(IF(I480=0,"",I480&amp;" "&amp;$I$4&amp;" "))&amp;(IF(J480=0,"",J480&amp;" "&amp;$J$4&amp;" "))&amp;IF((ISBLANK(C480)),"","("&amp;C480&amp;")"),"")))&amp;IF((B480=B481)*(K480=K481)*(L480=L481)*(M480=M481),IF(($H$2&lt;&gt;"m")*($H$2&lt;&gt;"Y"), ", ", IF((ISNUMBER(FIND(")",AE480))), ", ", "")),IF((B480=B481)*(K480=K481)*(L480=L481),"; ",". ")))</f>
        <v/>
      </c>
    </row>
    <row r="481" spans="1:34" s="1" customFormat="1" x14ac:dyDescent="0.25">
      <c r="A481" s="3" t="str">
        <f t="shared" si="60"/>
        <v/>
      </c>
      <c r="B481" s="53" t="str">
        <f t="shared" si="64"/>
        <v/>
      </c>
      <c r="C481" s="57"/>
      <c r="D481" s="57"/>
      <c r="E481" s="57"/>
      <c r="F481" s="57"/>
      <c r="G481" s="57"/>
      <c r="H481" s="57"/>
      <c r="I481" s="57"/>
      <c r="J481" s="57"/>
      <c r="K481" s="57"/>
      <c r="L481" s="57"/>
      <c r="M481" s="54"/>
      <c r="N481" s="57"/>
      <c r="O481" s="58"/>
      <c r="P481" s="58"/>
      <c r="Q481" s="58"/>
      <c r="R481" s="58"/>
      <c r="S481" s="54"/>
      <c r="T481" s="57"/>
      <c r="U481" s="57"/>
      <c r="V481" s="57"/>
      <c r="W481" s="57"/>
      <c r="X481" s="147" t="str">
        <f>IF(ISBLANK(D481),"",IF('order-admin-units'!$I$1&lt;&gt;"y", "", IF((K481="")*(ISBLANK(D481)=FALSE), 'order-admin-units'!$B$1+1, VLOOKUP(K481, ordercountry, 2))))</f>
        <v/>
      </c>
      <c r="Y481" s="147" t="str">
        <f>IF(ISBLANK(D481),"",IF('order-admin-units'!$I$1&lt;&gt;"y", "", IF(L481="", 'order-admin-units'!$B$2+1, VLOOKUP(K481&amp;"@"&amp;L481, orderadmin, 2))))</f>
        <v/>
      </c>
      <c r="Z481" s="147" t="str">
        <f t="shared" si="61"/>
        <v/>
      </c>
      <c r="AA481" s="147" t="str">
        <f t="shared" si="62"/>
        <v/>
      </c>
      <c r="AB481" s="147" t="str">
        <f t="shared" si="63"/>
        <v/>
      </c>
      <c r="AC481" s="147" t="str">
        <f t="shared" si="57"/>
        <v/>
      </c>
      <c r="AD481" s="11" t="str">
        <f t="shared" si="58"/>
        <v/>
      </c>
      <c r="AE481" s="11" t="str">
        <f t="array" ref="AE481">IF(ISBLANK(D481),"",IF(OR($H$2="y",$H$2="m"),IF(AA481=AA480,IF(OR(AB481=$AB$4:$AB480)=FALSE,AE480&amp;C481,AE480),"("&amp;C481)&amp;IF(AA481=AA482,IF(OR(AB482=$AB$4:$AB481)=FALSE,", ",""),") "),""))</f>
        <v/>
      </c>
      <c r="AF481" s="11" t="str">
        <f t="shared" si="59"/>
        <v/>
      </c>
      <c r="AG481" s="11" t="str">
        <f t="array" ref="AG481">IF(ISBLANK(D481),"",IF(OR($H$2="y",$H$2="m"),IF(AA481=AA480,IF(OR(AC481=$AC$4:$AC480)=FALSE,AG480&amp;AF481,AG480),"("&amp;AF481)&amp;IF(AA481=AA482,IF(OR(AC482=$AC$4:$AC481)=FALSE,", ",""),") "),""))</f>
        <v/>
      </c>
      <c r="AH481" s="10" t="str">
        <f>IF((ISBLANK(D481)),"",IF(D481=D480,AH480,"")&amp;IF(B480&lt;&gt;B481,((IF(ISBLANK(E481),$D$3&amp;"Non-type material: "&amp;$D$3,$D$3&amp;INDEX('type-categories'!$A$2:$B$100,MATCH(E481,'type-categories'!$A$2:$A$100,0),2)&amp;$D$3))),"")&amp;(IF(K481&lt;&gt;K480,$C$2&amp;K481&amp;$K$3&amp;$C$2&amp;" ",(IF(B481&lt;&gt;B480,$C$2&amp;K481&amp;$K$3&amp;$C$2&amp;" ",""))))&amp;(IF(L481="","",((IF(L481&lt;&gt;L480,$D$2&amp;L481&amp;$L$3&amp;$D$2&amp;" ",IF(B481&lt;&gt;B480,$D$2&amp;L481&amp;$L$3&amp;$D$2&amp;" ",""))))))&amp;(IF(M481="","",((IF(M481&lt;&gt;M480,$E$2&amp;M481&amp;$E$2&amp;","&amp;" ",IF(B481&lt;&gt;B480,$E$2&amp;M481&amp;$E$2&amp;",",""))))))&amp;(IF(N481="","",IF(N481&lt;&gt;N480,N481&amp;", ",IF(B481&lt;&gt;B480,N481&amp;", ",""))))&amp;(IF(ISBLANK(O481),"",(IF(O481&lt;&gt;O480,O481&amp;", ",IF(B481&lt;&gt;B480,O481&amp;", ","")))))&amp;(IF(ISBLANK(P481),"",(IF(P481&lt;&gt;P480,P481&amp;", ",IF(B481&lt;&gt;B480,P481&amp;", ",IF(Z481&lt;&gt;Z480,P481&amp;", ",""))))))&amp;(IF(ISBLANK(Q481),"",(IF(Q481&lt;&gt;Q480,Q481&amp;", ",IF(B481&lt;&gt;B480,Q481&amp;", ",IF(Z481&lt;&gt;Z480,Q481&amp;", ",""))))))&amp;(IF(ISBLANK(R481),"",(IF(R481&lt;&gt;R480,R481&amp;"m, ",IF(B481&lt;&gt;B480,R481&amp;"m, ",IF(Z481&lt;&gt;Z480,R481&amp;"m, ",""))))))&amp;IF(ISBLANK(S481),"",(IF(B481&lt;&gt;B480,S481&amp;", ",IF(S481&lt;&gt;S480,IF((Z481=Z480),"same locality "&amp;S481&amp;", ",S481&amp;", "),""))))&amp;(IF(ISBLANK(T481),"",(IF(T481&lt;&gt;T480,IF(ISBLANK(F$2),T481&amp;", ",T481&amp;" "&amp;F$2&amp;", "),(IF(B481&lt;&gt;B480,IF(ISBLANK(F$2),T481&amp;", ",T481&amp;" "&amp;F$2&amp;", "),(IF(Z481&lt;&gt;Z480,IF(ISBLANK(F$2),T481&amp;", ",T481&amp;" "&amp;F$2&amp;", "),IF((U481&lt;&gt;U480)*($G$2="Y"),"same collector, ","")))))))))&amp;(IF(ISBLANK(U481),"",(IF(U481&lt;&gt;U480,U481&amp;", ",(IF(B481&lt;&gt;B480,U481&amp;", ",IF(Z481&lt;&gt;Z480,U481&amp;", ",(IF(T481&lt;&gt;T480,IF((T481&lt;&gt;T480)*($G$2="Y"),"same date, ", ""),IF((T481=T480)*(U481=U480)*(S481&lt;&gt;S480)*($G$2="Y"),"same collector and date, ", ""))))))))))&amp;(IF(ISBLANK(V481),"",V481&amp;", "))&amp;IF((AA481&lt;&gt;AA482)*($H$2="y"),AD481&amp;AE481,IF((AA481&lt;&gt;AA482)*($H$2="m"),AD481&amp;AG481,IF(($H$2&lt;&gt;"m")*($H$2&lt;&gt;"Y"),(IF(F481=0,"",F481&amp;" "&amp;$F$4&amp;" "))&amp;(IF(G481=0,"",G481&amp;" "&amp;$G$4&amp;" "))&amp;(IF(H481=0,"",H481&amp;" "&amp;H$4&amp;" "))&amp;(IF(I481=0,"",I481&amp;" "&amp;$I$4&amp;" "))&amp;(IF(J481=0,"",J481&amp;" "&amp;$J$4&amp;" "))&amp;IF((ISBLANK(C481)),"","("&amp;C481&amp;")"),"")))&amp;IF((B481=B482)*(K481=K482)*(L481=L482)*(M481=M482),IF(($H$2&lt;&gt;"m")*($H$2&lt;&gt;"Y"), ", ", IF((ISNUMBER(FIND(")",AE481))), ", ", "")),IF((B481=B482)*(K481=K482)*(L481=L482),"; ",". ")))</f>
        <v/>
      </c>
    </row>
    <row r="482" spans="1:34" s="1" customFormat="1" x14ac:dyDescent="0.25">
      <c r="A482" s="3" t="str">
        <f t="shared" si="60"/>
        <v/>
      </c>
      <c r="B482" s="53" t="str">
        <f t="shared" si="64"/>
        <v/>
      </c>
      <c r="C482" s="57"/>
      <c r="D482" s="57"/>
      <c r="E482" s="57"/>
      <c r="F482" s="57"/>
      <c r="G482" s="57"/>
      <c r="H482" s="57"/>
      <c r="I482" s="57"/>
      <c r="J482" s="57"/>
      <c r="K482" s="57"/>
      <c r="L482" s="57"/>
      <c r="M482" s="54"/>
      <c r="N482" s="57"/>
      <c r="O482" s="58"/>
      <c r="P482" s="58"/>
      <c r="Q482" s="58"/>
      <c r="R482" s="58"/>
      <c r="S482" s="54"/>
      <c r="T482" s="57"/>
      <c r="U482" s="57"/>
      <c r="V482" s="57"/>
      <c r="W482" s="57"/>
      <c r="X482" s="147" t="str">
        <f>IF(ISBLANK(D482),"",IF('order-admin-units'!$I$1&lt;&gt;"y", "", IF((K482="")*(ISBLANK(D482)=FALSE), 'order-admin-units'!$B$1+1, VLOOKUP(K482, ordercountry, 2))))</f>
        <v/>
      </c>
      <c r="Y482" s="147" t="str">
        <f>IF(ISBLANK(D482),"",IF('order-admin-units'!$I$1&lt;&gt;"y", "", IF(L482="", 'order-admin-units'!$B$2+1, VLOOKUP(K482&amp;"@"&amp;L482, orderadmin, 2))))</f>
        <v/>
      </c>
      <c r="Z482" s="147" t="str">
        <f t="shared" si="61"/>
        <v/>
      </c>
      <c r="AA482" s="147" t="str">
        <f t="shared" si="62"/>
        <v/>
      </c>
      <c r="AB482" s="147" t="str">
        <f t="shared" si="63"/>
        <v/>
      </c>
      <c r="AC482" s="147" t="str">
        <f t="shared" si="57"/>
        <v/>
      </c>
      <c r="AD482" s="11" t="str">
        <f t="shared" si="58"/>
        <v/>
      </c>
      <c r="AE482" s="11" t="str">
        <f t="array" ref="AE482">IF(ISBLANK(D482),"",IF(OR($H$2="y",$H$2="m"),IF(AA482=AA481,IF(OR(AB482=$AB$4:$AB481)=FALSE,AE481&amp;C482,AE481),"("&amp;C482)&amp;IF(AA482=AA483,IF(OR(AB483=$AB$4:$AB482)=FALSE,", ",""),") "),""))</f>
        <v/>
      </c>
      <c r="AF482" s="11" t="str">
        <f t="shared" si="59"/>
        <v/>
      </c>
      <c r="AG482" s="11" t="str">
        <f t="array" ref="AG482">IF(ISBLANK(D482),"",IF(OR($H$2="y",$H$2="m"),IF(AA482=AA481,IF(OR(AC482=$AC$4:$AC481)=FALSE,AG481&amp;AF482,AG481),"("&amp;AF482)&amp;IF(AA482=AA483,IF(OR(AC483=$AC$4:$AC482)=FALSE,", ",""),") "),""))</f>
        <v/>
      </c>
      <c r="AH482" s="10" t="str">
        <f>IF((ISBLANK(D482)),"",IF(D482=D481,AH481,"")&amp;IF(B481&lt;&gt;B482,((IF(ISBLANK(E482),$D$3&amp;"Non-type material: "&amp;$D$3,$D$3&amp;INDEX('type-categories'!$A$2:$B$100,MATCH(E482,'type-categories'!$A$2:$A$100,0),2)&amp;$D$3))),"")&amp;(IF(K482&lt;&gt;K481,$C$2&amp;K482&amp;$K$3&amp;$C$2&amp;" ",(IF(B482&lt;&gt;B481,$C$2&amp;K482&amp;$K$3&amp;$C$2&amp;" ",""))))&amp;(IF(L482="","",((IF(L482&lt;&gt;L481,$D$2&amp;L482&amp;$L$3&amp;$D$2&amp;" ",IF(B482&lt;&gt;B481,$D$2&amp;L482&amp;$L$3&amp;$D$2&amp;" ",""))))))&amp;(IF(M482="","",((IF(M482&lt;&gt;M481,$E$2&amp;M482&amp;$E$2&amp;","&amp;" ",IF(B482&lt;&gt;B481,$E$2&amp;M482&amp;$E$2&amp;",",""))))))&amp;(IF(N482="","",IF(N482&lt;&gt;N481,N482&amp;", ",IF(B482&lt;&gt;B481,N482&amp;", ",""))))&amp;(IF(ISBLANK(O482),"",(IF(O482&lt;&gt;O481,O482&amp;", ",IF(B482&lt;&gt;B481,O482&amp;", ","")))))&amp;(IF(ISBLANK(P482),"",(IF(P482&lt;&gt;P481,P482&amp;", ",IF(B482&lt;&gt;B481,P482&amp;", ",IF(Z482&lt;&gt;Z481,P482&amp;", ",""))))))&amp;(IF(ISBLANK(Q482),"",(IF(Q482&lt;&gt;Q481,Q482&amp;", ",IF(B482&lt;&gt;B481,Q482&amp;", ",IF(Z482&lt;&gt;Z481,Q482&amp;", ",""))))))&amp;(IF(ISBLANK(R482),"",(IF(R482&lt;&gt;R481,R482&amp;"m, ",IF(B482&lt;&gt;B481,R482&amp;"m, ",IF(Z482&lt;&gt;Z481,R482&amp;"m, ",""))))))&amp;IF(ISBLANK(S482),"",(IF(B482&lt;&gt;B481,S482&amp;", ",IF(S482&lt;&gt;S481,IF((Z482=Z481),"same locality "&amp;S482&amp;", ",S482&amp;", "),""))))&amp;(IF(ISBLANK(T482),"",(IF(T482&lt;&gt;T481,IF(ISBLANK(F$2),T482&amp;", ",T482&amp;" "&amp;F$2&amp;", "),(IF(B482&lt;&gt;B481,IF(ISBLANK(F$2),T482&amp;", ",T482&amp;" "&amp;F$2&amp;", "),(IF(Z482&lt;&gt;Z481,IF(ISBLANK(F$2),T482&amp;", ",T482&amp;" "&amp;F$2&amp;", "),IF((U482&lt;&gt;U481)*($G$2="Y"),"same collector, ","")))))))))&amp;(IF(ISBLANK(U482),"",(IF(U482&lt;&gt;U481,U482&amp;", ",(IF(B482&lt;&gt;B481,U482&amp;", ",IF(Z482&lt;&gt;Z481,U482&amp;", ",(IF(T482&lt;&gt;T481,IF((T482&lt;&gt;T481)*($G$2="Y"),"same date, ", ""),IF((T482=T481)*(U482=U481)*(S482&lt;&gt;S481)*($G$2="Y"),"same collector and date, ", ""))))))))))&amp;(IF(ISBLANK(V482),"",V482&amp;", "))&amp;IF((AA482&lt;&gt;AA483)*($H$2="y"),AD482&amp;AE482,IF((AA482&lt;&gt;AA483)*($H$2="m"),AD482&amp;AG482,IF(($H$2&lt;&gt;"m")*($H$2&lt;&gt;"Y"),(IF(F482=0,"",F482&amp;" "&amp;$F$4&amp;" "))&amp;(IF(G482=0,"",G482&amp;" "&amp;$G$4&amp;" "))&amp;(IF(H482=0,"",H482&amp;" "&amp;H$4&amp;" "))&amp;(IF(I482=0,"",I482&amp;" "&amp;$I$4&amp;" "))&amp;(IF(J482=0,"",J482&amp;" "&amp;$J$4&amp;" "))&amp;IF((ISBLANK(C482)),"","("&amp;C482&amp;")"),"")))&amp;IF((B482=B483)*(K482=K483)*(L482=L483)*(M482=M483),IF(($H$2&lt;&gt;"m")*($H$2&lt;&gt;"Y"), ", ", IF((ISNUMBER(FIND(")",AE482))), ", ", "")),IF((B482=B483)*(K482=K483)*(L482=L483),"; ",". ")))</f>
        <v/>
      </c>
    </row>
    <row r="483" spans="1:34" s="1" customFormat="1" x14ac:dyDescent="0.25">
      <c r="A483" s="3" t="str">
        <f t="shared" si="60"/>
        <v/>
      </c>
      <c r="B483" s="53" t="str">
        <f t="shared" si="64"/>
        <v/>
      </c>
      <c r="C483" s="57"/>
      <c r="D483" s="57"/>
      <c r="E483" s="57"/>
      <c r="F483" s="57"/>
      <c r="G483" s="57"/>
      <c r="H483" s="57"/>
      <c r="I483" s="57"/>
      <c r="J483" s="57"/>
      <c r="K483" s="57"/>
      <c r="L483" s="57"/>
      <c r="M483" s="54"/>
      <c r="N483" s="57"/>
      <c r="O483" s="58"/>
      <c r="P483" s="58"/>
      <c r="Q483" s="58"/>
      <c r="R483" s="58"/>
      <c r="S483" s="54"/>
      <c r="T483" s="57"/>
      <c r="U483" s="57"/>
      <c r="V483" s="57"/>
      <c r="W483" s="57"/>
      <c r="X483" s="147" t="str">
        <f>IF(ISBLANK(D483),"",IF('order-admin-units'!$I$1&lt;&gt;"y", "", IF((K483="")*(ISBLANK(D483)=FALSE), 'order-admin-units'!$B$1+1, VLOOKUP(K483, ordercountry, 2))))</f>
        <v/>
      </c>
      <c r="Y483" s="147" t="str">
        <f>IF(ISBLANK(D483),"",IF('order-admin-units'!$I$1&lt;&gt;"y", "", IF(L483="", 'order-admin-units'!$B$2+1, VLOOKUP(K483&amp;"@"&amp;L483, orderadmin, 2))))</f>
        <v/>
      </c>
      <c r="Z483" s="147" t="str">
        <f t="shared" si="61"/>
        <v/>
      </c>
      <c r="AA483" s="147" t="str">
        <f t="shared" si="62"/>
        <v/>
      </c>
      <c r="AB483" s="147" t="str">
        <f t="shared" si="63"/>
        <v/>
      </c>
      <c r="AC483" s="147" t="str">
        <f t="shared" si="57"/>
        <v/>
      </c>
      <c r="AD483" s="11" t="str">
        <f t="shared" si="58"/>
        <v/>
      </c>
      <c r="AE483" s="11" t="str">
        <f t="array" ref="AE483">IF(ISBLANK(D483),"",IF(OR($H$2="y",$H$2="m"),IF(AA483=AA482,IF(OR(AB483=$AB$4:$AB482)=FALSE,AE482&amp;C483,AE482),"("&amp;C483)&amp;IF(AA483=AA484,IF(OR(AB484=$AB$4:$AB483)=FALSE,", ",""),") "),""))</f>
        <v/>
      </c>
      <c r="AF483" s="11" t="str">
        <f t="shared" si="59"/>
        <v/>
      </c>
      <c r="AG483" s="11" t="str">
        <f t="array" ref="AG483">IF(ISBLANK(D483),"",IF(OR($H$2="y",$H$2="m"),IF(AA483=AA482,IF(OR(AC483=$AC$4:$AC482)=FALSE,AG482&amp;AF483,AG482),"("&amp;AF483)&amp;IF(AA483=AA484,IF(OR(AC484=$AC$4:$AC483)=FALSE,", ",""),") "),""))</f>
        <v/>
      </c>
      <c r="AH483" s="10" t="str">
        <f>IF((ISBLANK(D483)),"",IF(D483=D482,AH482,"")&amp;IF(B482&lt;&gt;B483,((IF(ISBLANK(E483),$D$3&amp;"Non-type material: "&amp;$D$3,$D$3&amp;INDEX('type-categories'!$A$2:$B$100,MATCH(E483,'type-categories'!$A$2:$A$100,0),2)&amp;$D$3))),"")&amp;(IF(K483&lt;&gt;K482,$C$2&amp;K483&amp;$K$3&amp;$C$2&amp;" ",(IF(B483&lt;&gt;B482,$C$2&amp;K483&amp;$K$3&amp;$C$2&amp;" ",""))))&amp;(IF(L483="","",((IF(L483&lt;&gt;L482,$D$2&amp;L483&amp;$L$3&amp;$D$2&amp;" ",IF(B483&lt;&gt;B482,$D$2&amp;L483&amp;$L$3&amp;$D$2&amp;" ",""))))))&amp;(IF(M483="","",((IF(M483&lt;&gt;M482,$E$2&amp;M483&amp;$E$2&amp;","&amp;" ",IF(B483&lt;&gt;B482,$E$2&amp;M483&amp;$E$2&amp;",",""))))))&amp;(IF(N483="","",IF(N483&lt;&gt;N482,N483&amp;", ",IF(B483&lt;&gt;B482,N483&amp;", ",""))))&amp;(IF(ISBLANK(O483),"",(IF(O483&lt;&gt;O482,O483&amp;", ",IF(B483&lt;&gt;B482,O483&amp;", ","")))))&amp;(IF(ISBLANK(P483),"",(IF(P483&lt;&gt;P482,P483&amp;", ",IF(B483&lt;&gt;B482,P483&amp;", ",IF(Z483&lt;&gt;Z482,P483&amp;", ",""))))))&amp;(IF(ISBLANK(Q483),"",(IF(Q483&lt;&gt;Q482,Q483&amp;", ",IF(B483&lt;&gt;B482,Q483&amp;", ",IF(Z483&lt;&gt;Z482,Q483&amp;", ",""))))))&amp;(IF(ISBLANK(R483),"",(IF(R483&lt;&gt;R482,R483&amp;"m, ",IF(B483&lt;&gt;B482,R483&amp;"m, ",IF(Z483&lt;&gt;Z482,R483&amp;"m, ",""))))))&amp;IF(ISBLANK(S483),"",(IF(B483&lt;&gt;B482,S483&amp;", ",IF(S483&lt;&gt;S482,IF((Z483=Z482),"same locality "&amp;S483&amp;", ",S483&amp;", "),""))))&amp;(IF(ISBLANK(T483),"",(IF(T483&lt;&gt;T482,IF(ISBLANK(F$2),T483&amp;", ",T483&amp;" "&amp;F$2&amp;", "),(IF(B483&lt;&gt;B482,IF(ISBLANK(F$2),T483&amp;", ",T483&amp;" "&amp;F$2&amp;", "),(IF(Z483&lt;&gt;Z482,IF(ISBLANK(F$2),T483&amp;", ",T483&amp;" "&amp;F$2&amp;", "),IF((U483&lt;&gt;U482)*($G$2="Y"),"same collector, ","")))))))))&amp;(IF(ISBLANK(U483),"",(IF(U483&lt;&gt;U482,U483&amp;", ",(IF(B483&lt;&gt;B482,U483&amp;", ",IF(Z483&lt;&gt;Z482,U483&amp;", ",(IF(T483&lt;&gt;T482,IF((T483&lt;&gt;T482)*($G$2="Y"),"same date, ", ""),IF((T483=T482)*(U483=U482)*(S483&lt;&gt;S482)*($G$2="Y"),"same collector and date, ", ""))))))))))&amp;(IF(ISBLANK(V483),"",V483&amp;", "))&amp;IF((AA483&lt;&gt;AA484)*($H$2="y"),AD483&amp;AE483,IF((AA483&lt;&gt;AA484)*($H$2="m"),AD483&amp;AG483,IF(($H$2&lt;&gt;"m")*($H$2&lt;&gt;"Y"),(IF(F483=0,"",F483&amp;" "&amp;$F$4&amp;" "))&amp;(IF(G483=0,"",G483&amp;" "&amp;$G$4&amp;" "))&amp;(IF(H483=0,"",H483&amp;" "&amp;H$4&amp;" "))&amp;(IF(I483=0,"",I483&amp;" "&amp;$I$4&amp;" "))&amp;(IF(J483=0,"",J483&amp;" "&amp;$J$4&amp;" "))&amp;IF((ISBLANK(C483)),"","("&amp;C483&amp;")"),"")))&amp;IF((B483=B484)*(K483=K484)*(L483=L484)*(M483=M484),IF(($H$2&lt;&gt;"m")*($H$2&lt;&gt;"Y"), ", ", IF((ISNUMBER(FIND(")",AE483))), ", ", "")),IF((B483=B484)*(K483=K484)*(L483=L484),"; ",". ")))</f>
        <v/>
      </c>
    </row>
    <row r="484" spans="1:34" s="1" customFormat="1" x14ac:dyDescent="0.25">
      <c r="A484" s="3" t="str">
        <f t="shared" si="60"/>
        <v/>
      </c>
      <c r="B484" s="53" t="str">
        <f t="shared" si="64"/>
        <v/>
      </c>
      <c r="C484" s="57"/>
      <c r="D484" s="57"/>
      <c r="E484" s="57"/>
      <c r="F484" s="57"/>
      <c r="G484" s="57"/>
      <c r="H484" s="57"/>
      <c r="I484" s="57"/>
      <c r="J484" s="57"/>
      <c r="K484" s="57"/>
      <c r="L484" s="57"/>
      <c r="M484" s="54"/>
      <c r="N484" s="57"/>
      <c r="O484" s="58"/>
      <c r="P484" s="58"/>
      <c r="Q484" s="58"/>
      <c r="R484" s="58"/>
      <c r="S484" s="54"/>
      <c r="T484" s="57"/>
      <c r="U484" s="57"/>
      <c r="V484" s="57"/>
      <c r="W484" s="57"/>
      <c r="X484" s="147" t="str">
        <f>IF(ISBLANK(D484),"",IF('order-admin-units'!$I$1&lt;&gt;"y", "", IF((K484="")*(ISBLANK(D484)=FALSE), 'order-admin-units'!$B$1+1, VLOOKUP(K484, ordercountry, 2))))</f>
        <v/>
      </c>
      <c r="Y484" s="147" t="str">
        <f>IF(ISBLANK(D484),"",IF('order-admin-units'!$I$1&lt;&gt;"y", "", IF(L484="", 'order-admin-units'!$B$2+1, VLOOKUP(K484&amp;"@"&amp;L484, orderadmin, 2))))</f>
        <v/>
      </c>
      <c r="Z484" s="147" t="str">
        <f t="shared" si="61"/>
        <v/>
      </c>
      <c r="AA484" s="147" t="str">
        <f t="shared" si="62"/>
        <v/>
      </c>
      <c r="AB484" s="147" t="str">
        <f t="shared" si="63"/>
        <v/>
      </c>
      <c r="AC484" s="147" t="str">
        <f t="shared" si="57"/>
        <v/>
      </c>
      <c r="AD484" s="11" t="str">
        <f t="shared" si="58"/>
        <v/>
      </c>
      <c r="AE484" s="11" t="str">
        <f t="array" ref="AE484">IF(ISBLANK(D484),"",IF(OR($H$2="y",$H$2="m"),IF(AA484=AA483,IF(OR(AB484=$AB$4:$AB483)=FALSE,AE483&amp;C484,AE483),"("&amp;C484)&amp;IF(AA484=AA485,IF(OR(AB485=$AB$4:$AB484)=FALSE,", ",""),") "),""))</f>
        <v/>
      </c>
      <c r="AF484" s="11" t="str">
        <f t="shared" si="59"/>
        <v/>
      </c>
      <c r="AG484" s="11" t="str">
        <f t="array" ref="AG484">IF(ISBLANK(D484),"",IF(OR($H$2="y",$H$2="m"),IF(AA484=AA483,IF(OR(AC484=$AC$4:$AC483)=FALSE,AG483&amp;AF484,AG483),"("&amp;AF484)&amp;IF(AA484=AA485,IF(OR(AC485=$AC$4:$AC484)=FALSE,", ",""),") "),""))</f>
        <v/>
      </c>
      <c r="AH484" s="10" t="str">
        <f>IF((ISBLANK(D484)),"",IF(D484=D483,AH483,"")&amp;IF(B483&lt;&gt;B484,((IF(ISBLANK(E484),$D$3&amp;"Non-type material: "&amp;$D$3,$D$3&amp;INDEX('type-categories'!$A$2:$B$100,MATCH(E484,'type-categories'!$A$2:$A$100,0),2)&amp;$D$3))),"")&amp;(IF(K484&lt;&gt;K483,$C$2&amp;K484&amp;$K$3&amp;$C$2&amp;" ",(IF(B484&lt;&gt;B483,$C$2&amp;K484&amp;$K$3&amp;$C$2&amp;" ",""))))&amp;(IF(L484="","",((IF(L484&lt;&gt;L483,$D$2&amp;L484&amp;$L$3&amp;$D$2&amp;" ",IF(B484&lt;&gt;B483,$D$2&amp;L484&amp;$L$3&amp;$D$2&amp;" ",""))))))&amp;(IF(M484="","",((IF(M484&lt;&gt;M483,$E$2&amp;M484&amp;$E$2&amp;","&amp;" ",IF(B484&lt;&gt;B483,$E$2&amp;M484&amp;$E$2&amp;",",""))))))&amp;(IF(N484="","",IF(N484&lt;&gt;N483,N484&amp;", ",IF(B484&lt;&gt;B483,N484&amp;", ",""))))&amp;(IF(ISBLANK(O484),"",(IF(O484&lt;&gt;O483,O484&amp;", ",IF(B484&lt;&gt;B483,O484&amp;", ","")))))&amp;(IF(ISBLANK(P484),"",(IF(P484&lt;&gt;P483,P484&amp;", ",IF(B484&lt;&gt;B483,P484&amp;", ",IF(Z484&lt;&gt;Z483,P484&amp;", ",""))))))&amp;(IF(ISBLANK(Q484),"",(IF(Q484&lt;&gt;Q483,Q484&amp;", ",IF(B484&lt;&gt;B483,Q484&amp;", ",IF(Z484&lt;&gt;Z483,Q484&amp;", ",""))))))&amp;(IF(ISBLANK(R484),"",(IF(R484&lt;&gt;R483,R484&amp;"m, ",IF(B484&lt;&gt;B483,R484&amp;"m, ",IF(Z484&lt;&gt;Z483,R484&amp;"m, ",""))))))&amp;IF(ISBLANK(S484),"",(IF(B484&lt;&gt;B483,S484&amp;", ",IF(S484&lt;&gt;S483,IF((Z484=Z483),"same locality "&amp;S484&amp;", ",S484&amp;", "),""))))&amp;(IF(ISBLANK(T484),"",(IF(T484&lt;&gt;T483,IF(ISBLANK(F$2),T484&amp;", ",T484&amp;" "&amp;F$2&amp;", "),(IF(B484&lt;&gt;B483,IF(ISBLANK(F$2),T484&amp;", ",T484&amp;" "&amp;F$2&amp;", "),(IF(Z484&lt;&gt;Z483,IF(ISBLANK(F$2),T484&amp;", ",T484&amp;" "&amp;F$2&amp;", "),IF((U484&lt;&gt;U483)*($G$2="Y"),"same collector, ","")))))))))&amp;(IF(ISBLANK(U484),"",(IF(U484&lt;&gt;U483,U484&amp;", ",(IF(B484&lt;&gt;B483,U484&amp;", ",IF(Z484&lt;&gt;Z483,U484&amp;", ",(IF(T484&lt;&gt;T483,IF((T484&lt;&gt;T483)*($G$2="Y"),"same date, ", ""),IF((T484=T483)*(U484=U483)*(S484&lt;&gt;S483)*($G$2="Y"),"same collector and date, ", ""))))))))))&amp;(IF(ISBLANK(V484),"",V484&amp;", "))&amp;IF((AA484&lt;&gt;AA485)*($H$2="y"),AD484&amp;AE484,IF((AA484&lt;&gt;AA485)*($H$2="m"),AD484&amp;AG484,IF(($H$2&lt;&gt;"m")*($H$2&lt;&gt;"Y"),(IF(F484=0,"",F484&amp;" "&amp;$F$4&amp;" "))&amp;(IF(G484=0,"",G484&amp;" "&amp;$G$4&amp;" "))&amp;(IF(H484=0,"",H484&amp;" "&amp;H$4&amp;" "))&amp;(IF(I484=0,"",I484&amp;" "&amp;$I$4&amp;" "))&amp;(IF(J484=0,"",J484&amp;" "&amp;$J$4&amp;" "))&amp;IF((ISBLANK(C484)),"","("&amp;C484&amp;")"),"")))&amp;IF((B484=B485)*(K484=K485)*(L484=L485)*(M484=M485),IF(($H$2&lt;&gt;"m")*($H$2&lt;&gt;"Y"), ", ", IF((ISNUMBER(FIND(")",AE484))), ", ", "")),IF((B484=B485)*(K484=K485)*(L484=L485),"; ",". ")))</f>
        <v/>
      </c>
    </row>
    <row r="485" spans="1:34" s="1" customFormat="1" x14ac:dyDescent="0.25">
      <c r="A485" s="3" t="str">
        <f t="shared" si="60"/>
        <v/>
      </c>
      <c r="B485" s="53" t="str">
        <f t="shared" si="64"/>
        <v/>
      </c>
      <c r="C485" s="57"/>
      <c r="D485" s="57"/>
      <c r="E485" s="57"/>
      <c r="F485" s="57"/>
      <c r="G485" s="57"/>
      <c r="H485" s="57"/>
      <c r="I485" s="57"/>
      <c r="J485" s="57"/>
      <c r="K485" s="57"/>
      <c r="L485" s="57"/>
      <c r="M485" s="54"/>
      <c r="N485" s="57"/>
      <c r="O485" s="58"/>
      <c r="P485" s="58"/>
      <c r="Q485" s="58"/>
      <c r="R485" s="58"/>
      <c r="S485" s="54"/>
      <c r="T485" s="57"/>
      <c r="U485" s="57"/>
      <c r="V485" s="57"/>
      <c r="W485" s="57"/>
      <c r="X485" s="147" t="str">
        <f>IF(ISBLANK(D485),"",IF('order-admin-units'!$I$1&lt;&gt;"y", "", IF((K485="")*(ISBLANK(D485)=FALSE), 'order-admin-units'!$B$1+1, VLOOKUP(K485, ordercountry, 2))))</f>
        <v/>
      </c>
      <c r="Y485" s="147" t="str">
        <f>IF(ISBLANK(D485),"",IF('order-admin-units'!$I$1&lt;&gt;"y", "", IF(L485="", 'order-admin-units'!$B$2+1, VLOOKUP(K485&amp;"@"&amp;L485, orderadmin, 2))))</f>
        <v/>
      </c>
      <c r="Z485" s="147" t="str">
        <f t="shared" si="61"/>
        <v/>
      </c>
      <c r="AA485" s="147" t="str">
        <f t="shared" si="62"/>
        <v/>
      </c>
      <c r="AB485" s="147" t="str">
        <f t="shared" si="63"/>
        <v/>
      </c>
      <c r="AC485" s="147" t="str">
        <f t="shared" si="57"/>
        <v/>
      </c>
      <c r="AD485" s="11" t="str">
        <f t="shared" si="58"/>
        <v/>
      </c>
      <c r="AE485" s="11" t="str">
        <f t="array" ref="AE485">IF(ISBLANK(D485),"",IF(OR($H$2="y",$H$2="m"),IF(AA485=AA484,IF(OR(AB485=$AB$4:$AB484)=FALSE,AE484&amp;C485,AE484),"("&amp;C485)&amp;IF(AA485=AA486,IF(OR(AB486=$AB$4:$AB485)=FALSE,", ",""),") "),""))</f>
        <v/>
      </c>
      <c r="AF485" s="11" t="str">
        <f t="shared" si="59"/>
        <v/>
      </c>
      <c r="AG485" s="11" t="str">
        <f t="array" ref="AG485">IF(ISBLANK(D485),"",IF(OR($H$2="y",$H$2="m"),IF(AA485=AA484,IF(OR(AC485=$AC$4:$AC484)=FALSE,AG484&amp;AF485,AG484),"("&amp;AF485)&amp;IF(AA485=AA486,IF(OR(AC486=$AC$4:$AC485)=FALSE,", ",""),") "),""))</f>
        <v/>
      </c>
      <c r="AH485" s="10" t="str">
        <f>IF((ISBLANK(D485)),"",IF(D485=D484,AH484,"")&amp;IF(B484&lt;&gt;B485,((IF(ISBLANK(E485),$D$3&amp;"Non-type material: "&amp;$D$3,$D$3&amp;INDEX('type-categories'!$A$2:$B$100,MATCH(E485,'type-categories'!$A$2:$A$100,0),2)&amp;$D$3))),"")&amp;(IF(K485&lt;&gt;K484,$C$2&amp;K485&amp;$K$3&amp;$C$2&amp;" ",(IF(B485&lt;&gt;B484,$C$2&amp;K485&amp;$K$3&amp;$C$2&amp;" ",""))))&amp;(IF(L485="","",((IF(L485&lt;&gt;L484,$D$2&amp;L485&amp;$L$3&amp;$D$2&amp;" ",IF(B485&lt;&gt;B484,$D$2&amp;L485&amp;$L$3&amp;$D$2&amp;" ",""))))))&amp;(IF(M485="","",((IF(M485&lt;&gt;M484,$E$2&amp;M485&amp;$E$2&amp;","&amp;" ",IF(B485&lt;&gt;B484,$E$2&amp;M485&amp;$E$2&amp;",",""))))))&amp;(IF(N485="","",IF(N485&lt;&gt;N484,N485&amp;", ",IF(B485&lt;&gt;B484,N485&amp;", ",""))))&amp;(IF(ISBLANK(O485),"",(IF(O485&lt;&gt;O484,O485&amp;", ",IF(B485&lt;&gt;B484,O485&amp;", ","")))))&amp;(IF(ISBLANK(P485),"",(IF(P485&lt;&gt;P484,P485&amp;", ",IF(B485&lt;&gt;B484,P485&amp;", ",IF(Z485&lt;&gt;Z484,P485&amp;", ",""))))))&amp;(IF(ISBLANK(Q485),"",(IF(Q485&lt;&gt;Q484,Q485&amp;", ",IF(B485&lt;&gt;B484,Q485&amp;", ",IF(Z485&lt;&gt;Z484,Q485&amp;", ",""))))))&amp;(IF(ISBLANK(R485),"",(IF(R485&lt;&gt;R484,R485&amp;"m, ",IF(B485&lt;&gt;B484,R485&amp;"m, ",IF(Z485&lt;&gt;Z484,R485&amp;"m, ",""))))))&amp;IF(ISBLANK(S485),"",(IF(B485&lt;&gt;B484,S485&amp;", ",IF(S485&lt;&gt;S484,IF((Z485=Z484),"same locality "&amp;S485&amp;", ",S485&amp;", "),""))))&amp;(IF(ISBLANK(T485),"",(IF(T485&lt;&gt;T484,IF(ISBLANK(F$2),T485&amp;", ",T485&amp;" "&amp;F$2&amp;", "),(IF(B485&lt;&gt;B484,IF(ISBLANK(F$2),T485&amp;", ",T485&amp;" "&amp;F$2&amp;", "),(IF(Z485&lt;&gt;Z484,IF(ISBLANK(F$2),T485&amp;", ",T485&amp;" "&amp;F$2&amp;", "),IF((U485&lt;&gt;U484)*($G$2="Y"),"same collector, ","")))))))))&amp;(IF(ISBLANK(U485),"",(IF(U485&lt;&gt;U484,U485&amp;", ",(IF(B485&lt;&gt;B484,U485&amp;", ",IF(Z485&lt;&gt;Z484,U485&amp;", ",(IF(T485&lt;&gt;T484,IF((T485&lt;&gt;T484)*($G$2="Y"),"same date, ", ""),IF((T485=T484)*(U485=U484)*(S485&lt;&gt;S484)*($G$2="Y"),"same collector and date, ", ""))))))))))&amp;(IF(ISBLANK(V485),"",V485&amp;", "))&amp;IF((AA485&lt;&gt;AA486)*($H$2="y"),AD485&amp;AE485,IF((AA485&lt;&gt;AA486)*($H$2="m"),AD485&amp;AG485,IF(($H$2&lt;&gt;"m")*($H$2&lt;&gt;"Y"),(IF(F485=0,"",F485&amp;" "&amp;$F$4&amp;" "))&amp;(IF(G485=0,"",G485&amp;" "&amp;$G$4&amp;" "))&amp;(IF(H485=0,"",H485&amp;" "&amp;H$4&amp;" "))&amp;(IF(I485=0,"",I485&amp;" "&amp;$I$4&amp;" "))&amp;(IF(J485=0,"",J485&amp;" "&amp;$J$4&amp;" "))&amp;IF((ISBLANK(C485)),"","("&amp;C485&amp;")"),"")))&amp;IF((B485=B486)*(K485=K486)*(L485=L486)*(M485=M486),IF(($H$2&lt;&gt;"m")*($H$2&lt;&gt;"Y"), ", ", IF((ISNUMBER(FIND(")",AE485))), ", ", "")),IF((B485=B486)*(K485=K486)*(L485=L486),"; ",". ")))</f>
        <v/>
      </c>
    </row>
    <row r="486" spans="1:34" s="1" customFormat="1" x14ac:dyDescent="0.25">
      <c r="A486" s="3" t="str">
        <f t="shared" si="60"/>
        <v/>
      </c>
      <c r="B486" s="53" t="str">
        <f t="shared" si="64"/>
        <v/>
      </c>
      <c r="C486" s="57"/>
      <c r="D486" s="57"/>
      <c r="E486" s="57"/>
      <c r="F486" s="57"/>
      <c r="G486" s="57"/>
      <c r="H486" s="57"/>
      <c r="I486" s="57"/>
      <c r="J486" s="57"/>
      <c r="K486" s="57"/>
      <c r="L486" s="57"/>
      <c r="M486" s="54"/>
      <c r="N486" s="57"/>
      <c r="O486" s="58"/>
      <c r="P486" s="58"/>
      <c r="Q486" s="58"/>
      <c r="R486" s="58"/>
      <c r="S486" s="54"/>
      <c r="T486" s="57"/>
      <c r="U486" s="57"/>
      <c r="V486" s="57"/>
      <c r="W486" s="57"/>
      <c r="X486" s="147" t="str">
        <f>IF(ISBLANK(D486),"",IF('order-admin-units'!$I$1&lt;&gt;"y", "", IF((K486="")*(ISBLANK(D486)=FALSE), 'order-admin-units'!$B$1+1, VLOOKUP(K486, ordercountry, 2))))</f>
        <v/>
      </c>
      <c r="Y486" s="147" t="str">
        <f>IF(ISBLANK(D486),"",IF('order-admin-units'!$I$1&lt;&gt;"y", "", IF(L486="", 'order-admin-units'!$B$2+1, VLOOKUP(K486&amp;"@"&amp;L486, orderadmin, 2))))</f>
        <v/>
      </c>
      <c r="Z486" s="147" t="str">
        <f t="shared" si="61"/>
        <v/>
      </c>
      <c r="AA486" s="147" t="str">
        <f t="shared" si="62"/>
        <v/>
      </c>
      <c r="AB486" s="147" t="str">
        <f t="shared" si="63"/>
        <v/>
      </c>
      <c r="AC486" s="147" t="str">
        <f t="shared" si="57"/>
        <v/>
      </c>
      <c r="AD486" s="11" t="str">
        <f t="shared" si="58"/>
        <v/>
      </c>
      <c r="AE486" s="11" t="str">
        <f t="array" ref="AE486">IF(ISBLANK(D486),"",IF(OR($H$2="y",$H$2="m"),IF(AA486=AA485,IF(OR(AB486=$AB$4:$AB485)=FALSE,AE485&amp;C486,AE485),"("&amp;C486)&amp;IF(AA486=AA487,IF(OR(AB487=$AB$4:$AB486)=FALSE,", ",""),") "),""))</f>
        <v/>
      </c>
      <c r="AF486" s="11" t="str">
        <f t="shared" si="59"/>
        <v/>
      </c>
      <c r="AG486" s="11" t="str">
        <f t="array" ref="AG486">IF(ISBLANK(D486),"",IF(OR($H$2="y",$H$2="m"),IF(AA486=AA485,IF(OR(AC486=$AC$4:$AC485)=FALSE,AG485&amp;AF486,AG485),"("&amp;AF486)&amp;IF(AA486=AA487,IF(OR(AC487=$AC$4:$AC486)=FALSE,", ",""),") "),""))</f>
        <v/>
      </c>
      <c r="AH486" s="10" t="str">
        <f>IF((ISBLANK(D486)),"",IF(D486=D485,AH485,"")&amp;IF(B485&lt;&gt;B486,((IF(ISBLANK(E486),$D$3&amp;"Non-type material: "&amp;$D$3,$D$3&amp;INDEX('type-categories'!$A$2:$B$100,MATCH(E486,'type-categories'!$A$2:$A$100,0),2)&amp;$D$3))),"")&amp;(IF(K486&lt;&gt;K485,$C$2&amp;K486&amp;$K$3&amp;$C$2&amp;" ",(IF(B486&lt;&gt;B485,$C$2&amp;K486&amp;$K$3&amp;$C$2&amp;" ",""))))&amp;(IF(L486="","",((IF(L486&lt;&gt;L485,$D$2&amp;L486&amp;$L$3&amp;$D$2&amp;" ",IF(B486&lt;&gt;B485,$D$2&amp;L486&amp;$L$3&amp;$D$2&amp;" ",""))))))&amp;(IF(M486="","",((IF(M486&lt;&gt;M485,$E$2&amp;M486&amp;$E$2&amp;","&amp;" ",IF(B486&lt;&gt;B485,$E$2&amp;M486&amp;$E$2&amp;",",""))))))&amp;(IF(N486="","",IF(N486&lt;&gt;N485,N486&amp;", ",IF(B486&lt;&gt;B485,N486&amp;", ",""))))&amp;(IF(ISBLANK(O486),"",(IF(O486&lt;&gt;O485,O486&amp;", ",IF(B486&lt;&gt;B485,O486&amp;", ","")))))&amp;(IF(ISBLANK(P486),"",(IF(P486&lt;&gt;P485,P486&amp;", ",IF(B486&lt;&gt;B485,P486&amp;", ",IF(Z486&lt;&gt;Z485,P486&amp;", ",""))))))&amp;(IF(ISBLANK(Q486),"",(IF(Q486&lt;&gt;Q485,Q486&amp;", ",IF(B486&lt;&gt;B485,Q486&amp;", ",IF(Z486&lt;&gt;Z485,Q486&amp;", ",""))))))&amp;(IF(ISBLANK(R486),"",(IF(R486&lt;&gt;R485,R486&amp;"m, ",IF(B486&lt;&gt;B485,R486&amp;"m, ",IF(Z486&lt;&gt;Z485,R486&amp;"m, ",""))))))&amp;IF(ISBLANK(S486),"",(IF(B486&lt;&gt;B485,S486&amp;", ",IF(S486&lt;&gt;S485,IF((Z486=Z485),"same locality "&amp;S486&amp;", ",S486&amp;", "),""))))&amp;(IF(ISBLANK(T486),"",(IF(T486&lt;&gt;T485,IF(ISBLANK(F$2),T486&amp;", ",T486&amp;" "&amp;F$2&amp;", "),(IF(B486&lt;&gt;B485,IF(ISBLANK(F$2),T486&amp;", ",T486&amp;" "&amp;F$2&amp;", "),(IF(Z486&lt;&gt;Z485,IF(ISBLANK(F$2),T486&amp;", ",T486&amp;" "&amp;F$2&amp;", "),IF((U486&lt;&gt;U485)*($G$2="Y"),"same collector, ","")))))))))&amp;(IF(ISBLANK(U486),"",(IF(U486&lt;&gt;U485,U486&amp;", ",(IF(B486&lt;&gt;B485,U486&amp;", ",IF(Z486&lt;&gt;Z485,U486&amp;", ",(IF(T486&lt;&gt;T485,IF((T486&lt;&gt;T485)*($G$2="Y"),"same date, ", ""),IF((T486=T485)*(U486=U485)*(S486&lt;&gt;S485)*($G$2="Y"),"same collector and date, ", ""))))))))))&amp;(IF(ISBLANK(V486),"",V486&amp;", "))&amp;IF((AA486&lt;&gt;AA487)*($H$2="y"),AD486&amp;AE486,IF((AA486&lt;&gt;AA487)*($H$2="m"),AD486&amp;AG486,IF(($H$2&lt;&gt;"m")*($H$2&lt;&gt;"Y"),(IF(F486=0,"",F486&amp;" "&amp;$F$4&amp;" "))&amp;(IF(G486=0,"",G486&amp;" "&amp;$G$4&amp;" "))&amp;(IF(H486=0,"",H486&amp;" "&amp;H$4&amp;" "))&amp;(IF(I486=0,"",I486&amp;" "&amp;$I$4&amp;" "))&amp;(IF(J486=0,"",J486&amp;" "&amp;$J$4&amp;" "))&amp;IF((ISBLANK(C486)),"","("&amp;C486&amp;")"),"")))&amp;IF((B486=B487)*(K486=K487)*(L486=L487)*(M486=M487),IF(($H$2&lt;&gt;"m")*($H$2&lt;&gt;"Y"), ", ", IF((ISNUMBER(FIND(")",AE486))), ", ", "")),IF((B486=B487)*(K486=K487)*(L486=L487),"; ",". ")))</f>
        <v/>
      </c>
    </row>
    <row r="487" spans="1:34" s="1" customFormat="1" x14ac:dyDescent="0.25">
      <c r="A487" s="3" t="str">
        <f t="shared" si="60"/>
        <v/>
      </c>
      <c r="B487" s="53" t="str">
        <f t="shared" si="64"/>
        <v/>
      </c>
      <c r="C487" s="57"/>
      <c r="D487" s="57"/>
      <c r="E487" s="57"/>
      <c r="F487" s="57"/>
      <c r="G487" s="57"/>
      <c r="H487" s="57"/>
      <c r="I487" s="57"/>
      <c r="J487" s="57"/>
      <c r="K487" s="57"/>
      <c r="L487" s="57"/>
      <c r="M487" s="54"/>
      <c r="N487" s="57"/>
      <c r="O487" s="58"/>
      <c r="P487" s="58"/>
      <c r="Q487" s="58"/>
      <c r="R487" s="58"/>
      <c r="S487" s="54"/>
      <c r="T487" s="57"/>
      <c r="U487" s="57"/>
      <c r="V487" s="57"/>
      <c r="W487" s="57"/>
      <c r="X487" s="147" t="str">
        <f>IF(ISBLANK(D487),"",IF('order-admin-units'!$I$1&lt;&gt;"y", "", IF((K487="")*(ISBLANK(D487)=FALSE), 'order-admin-units'!$B$1+1, VLOOKUP(K487, ordercountry, 2))))</f>
        <v/>
      </c>
      <c r="Y487" s="147" t="str">
        <f>IF(ISBLANK(D487),"",IF('order-admin-units'!$I$1&lt;&gt;"y", "", IF(L487="", 'order-admin-units'!$B$2+1, VLOOKUP(K487&amp;"@"&amp;L487, orderadmin, 2))))</f>
        <v/>
      </c>
      <c r="Z487" s="147" t="str">
        <f t="shared" si="61"/>
        <v/>
      </c>
      <c r="AA487" s="147" t="str">
        <f t="shared" si="62"/>
        <v/>
      </c>
      <c r="AB487" s="147" t="str">
        <f t="shared" si="63"/>
        <v/>
      </c>
      <c r="AC487" s="147" t="str">
        <f t="shared" si="57"/>
        <v/>
      </c>
      <c r="AD487" s="11" t="str">
        <f t="shared" si="58"/>
        <v/>
      </c>
      <c r="AE487" s="11" t="str">
        <f t="array" ref="AE487">IF(ISBLANK(D487),"",IF(OR($H$2="y",$H$2="m"),IF(AA487=AA486,IF(OR(AB487=$AB$4:$AB486)=FALSE,AE486&amp;C487,AE486),"("&amp;C487)&amp;IF(AA487=AA488,IF(OR(AB488=$AB$4:$AB487)=FALSE,", ",""),") "),""))</f>
        <v/>
      </c>
      <c r="AF487" s="11" t="str">
        <f t="shared" si="59"/>
        <v/>
      </c>
      <c r="AG487" s="11" t="str">
        <f t="array" ref="AG487">IF(ISBLANK(D487),"",IF(OR($H$2="y",$H$2="m"),IF(AA487=AA486,IF(OR(AC487=$AC$4:$AC486)=FALSE,AG486&amp;AF487,AG486),"("&amp;AF487)&amp;IF(AA487=AA488,IF(OR(AC488=$AC$4:$AC487)=FALSE,", ",""),") "),""))</f>
        <v/>
      </c>
      <c r="AH487" s="10" t="str">
        <f>IF((ISBLANK(D487)),"",IF(D487=D486,AH486,"")&amp;IF(B486&lt;&gt;B487,((IF(ISBLANK(E487),$D$3&amp;"Non-type material: "&amp;$D$3,$D$3&amp;INDEX('type-categories'!$A$2:$B$100,MATCH(E487,'type-categories'!$A$2:$A$100,0),2)&amp;$D$3))),"")&amp;(IF(K487&lt;&gt;K486,$C$2&amp;K487&amp;$K$3&amp;$C$2&amp;" ",(IF(B487&lt;&gt;B486,$C$2&amp;K487&amp;$K$3&amp;$C$2&amp;" ",""))))&amp;(IF(L487="","",((IF(L487&lt;&gt;L486,$D$2&amp;L487&amp;$L$3&amp;$D$2&amp;" ",IF(B487&lt;&gt;B486,$D$2&amp;L487&amp;$L$3&amp;$D$2&amp;" ",""))))))&amp;(IF(M487="","",((IF(M487&lt;&gt;M486,$E$2&amp;M487&amp;$E$2&amp;","&amp;" ",IF(B487&lt;&gt;B486,$E$2&amp;M487&amp;$E$2&amp;",",""))))))&amp;(IF(N487="","",IF(N487&lt;&gt;N486,N487&amp;", ",IF(B487&lt;&gt;B486,N487&amp;", ",""))))&amp;(IF(ISBLANK(O487),"",(IF(O487&lt;&gt;O486,O487&amp;", ",IF(B487&lt;&gt;B486,O487&amp;", ","")))))&amp;(IF(ISBLANK(P487),"",(IF(P487&lt;&gt;P486,P487&amp;", ",IF(B487&lt;&gt;B486,P487&amp;", ",IF(Z487&lt;&gt;Z486,P487&amp;", ",""))))))&amp;(IF(ISBLANK(Q487),"",(IF(Q487&lt;&gt;Q486,Q487&amp;", ",IF(B487&lt;&gt;B486,Q487&amp;", ",IF(Z487&lt;&gt;Z486,Q487&amp;", ",""))))))&amp;(IF(ISBLANK(R487),"",(IF(R487&lt;&gt;R486,R487&amp;"m, ",IF(B487&lt;&gt;B486,R487&amp;"m, ",IF(Z487&lt;&gt;Z486,R487&amp;"m, ",""))))))&amp;IF(ISBLANK(S487),"",(IF(B487&lt;&gt;B486,S487&amp;", ",IF(S487&lt;&gt;S486,IF((Z487=Z486),"same locality "&amp;S487&amp;", ",S487&amp;", "),""))))&amp;(IF(ISBLANK(T487),"",(IF(T487&lt;&gt;T486,IF(ISBLANK(F$2),T487&amp;", ",T487&amp;" "&amp;F$2&amp;", "),(IF(B487&lt;&gt;B486,IF(ISBLANK(F$2),T487&amp;", ",T487&amp;" "&amp;F$2&amp;", "),(IF(Z487&lt;&gt;Z486,IF(ISBLANK(F$2),T487&amp;", ",T487&amp;" "&amp;F$2&amp;", "),IF((U487&lt;&gt;U486)*($G$2="Y"),"same collector, ","")))))))))&amp;(IF(ISBLANK(U487),"",(IF(U487&lt;&gt;U486,U487&amp;", ",(IF(B487&lt;&gt;B486,U487&amp;", ",IF(Z487&lt;&gt;Z486,U487&amp;", ",(IF(T487&lt;&gt;T486,IF((T487&lt;&gt;T486)*($G$2="Y"),"same date, ", ""),IF((T487=T486)*(U487=U486)*(S487&lt;&gt;S486)*($G$2="Y"),"same collector and date, ", ""))))))))))&amp;(IF(ISBLANK(V487),"",V487&amp;", "))&amp;IF((AA487&lt;&gt;AA488)*($H$2="y"),AD487&amp;AE487,IF((AA487&lt;&gt;AA488)*($H$2="m"),AD487&amp;AG487,IF(($H$2&lt;&gt;"m")*($H$2&lt;&gt;"Y"),(IF(F487=0,"",F487&amp;" "&amp;$F$4&amp;" "))&amp;(IF(G487=0,"",G487&amp;" "&amp;$G$4&amp;" "))&amp;(IF(H487=0,"",H487&amp;" "&amp;H$4&amp;" "))&amp;(IF(I487=0,"",I487&amp;" "&amp;$I$4&amp;" "))&amp;(IF(J487=0,"",J487&amp;" "&amp;$J$4&amp;" "))&amp;IF((ISBLANK(C487)),"","("&amp;C487&amp;")"),"")))&amp;IF((B487=B488)*(K487=K488)*(L487=L488)*(M487=M488),IF(($H$2&lt;&gt;"m")*($H$2&lt;&gt;"Y"), ", ", IF((ISNUMBER(FIND(")",AE487))), ", ", "")),IF((B487=B488)*(K487=K488)*(L487=L488),"; ",". ")))</f>
        <v/>
      </c>
    </row>
    <row r="488" spans="1:34" s="1" customFormat="1" x14ac:dyDescent="0.25">
      <c r="A488" s="3" t="str">
        <f t="shared" si="60"/>
        <v/>
      </c>
      <c r="B488" s="53" t="str">
        <f t="shared" si="64"/>
        <v/>
      </c>
      <c r="C488" s="57"/>
      <c r="D488" s="57"/>
      <c r="E488" s="57"/>
      <c r="F488" s="57"/>
      <c r="G488" s="57"/>
      <c r="H488" s="57"/>
      <c r="I488" s="57"/>
      <c r="J488" s="57"/>
      <c r="K488" s="57"/>
      <c r="L488" s="57"/>
      <c r="M488" s="54"/>
      <c r="N488" s="57"/>
      <c r="O488" s="58"/>
      <c r="P488" s="58"/>
      <c r="Q488" s="58"/>
      <c r="R488" s="58"/>
      <c r="S488" s="54"/>
      <c r="T488" s="57"/>
      <c r="U488" s="57"/>
      <c r="V488" s="57"/>
      <c r="W488" s="57"/>
      <c r="X488" s="147" t="str">
        <f>IF(ISBLANK(D488),"",IF('order-admin-units'!$I$1&lt;&gt;"y", "", IF((K488="")*(ISBLANK(D488)=FALSE), 'order-admin-units'!$B$1+1, VLOOKUP(K488, ordercountry, 2))))</f>
        <v/>
      </c>
      <c r="Y488" s="147" t="str">
        <f>IF(ISBLANK(D488),"",IF('order-admin-units'!$I$1&lt;&gt;"y", "", IF(L488="", 'order-admin-units'!$B$2+1, VLOOKUP(K488&amp;"@"&amp;L488, orderadmin, 2))))</f>
        <v/>
      </c>
      <c r="Z488" s="147" t="str">
        <f t="shared" si="61"/>
        <v/>
      </c>
      <c r="AA488" s="147" t="str">
        <f t="shared" si="62"/>
        <v/>
      </c>
      <c r="AB488" s="147" t="str">
        <f t="shared" si="63"/>
        <v/>
      </c>
      <c r="AC488" s="147" t="str">
        <f t="shared" si="57"/>
        <v/>
      </c>
      <c r="AD488" s="11" t="str">
        <f t="shared" si="58"/>
        <v/>
      </c>
      <c r="AE488" s="11" t="str">
        <f t="array" ref="AE488">IF(ISBLANK(D488),"",IF(OR($H$2="y",$H$2="m"),IF(AA488=AA487,IF(OR(AB488=$AB$4:$AB487)=FALSE,AE487&amp;C488,AE487),"("&amp;C488)&amp;IF(AA488=AA489,IF(OR(AB489=$AB$4:$AB488)=FALSE,", ",""),") "),""))</f>
        <v/>
      </c>
      <c r="AF488" s="11" t="str">
        <f t="shared" si="59"/>
        <v/>
      </c>
      <c r="AG488" s="11" t="str">
        <f t="array" ref="AG488">IF(ISBLANK(D488),"",IF(OR($H$2="y",$H$2="m"),IF(AA488=AA487,IF(OR(AC488=$AC$4:$AC487)=FALSE,AG487&amp;AF488,AG487),"("&amp;AF488)&amp;IF(AA488=AA489,IF(OR(AC489=$AC$4:$AC488)=FALSE,", ",""),") "),""))</f>
        <v/>
      </c>
      <c r="AH488" s="10" t="str">
        <f>IF((ISBLANK(D488)),"",IF(D488=D487,AH487,"")&amp;IF(B487&lt;&gt;B488,((IF(ISBLANK(E488),$D$3&amp;"Non-type material: "&amp;$D$3,$D$3&amp;INDEX('type-categories'!$A$2:$B$100,MATCH(E488,'type-categories'!$A$2:$A$100,0),2)&amp;$D$3))),"")&amp;(IF(K488&lt;&gt;K487,$C$2&amp;K488&amp;$K$3&amp;$C$2&amp;" ",(IF(B488&lt;&gt;B487,$C$2&amp;K488&amp;$K$3&amp;$C$2&amp;" ",""))))&amp;(IF(L488="","",((IF(L488&lt;&gt;L487,$D$2&amp;L488&amp;$L$3&amp;$D$2&amp;" ",IF(B488&lt;&gt;B487,$D$2&amp;L488&amp;$L$3&amp;$D$2&amp;" ",""))))))&amp;(IF(M488="","",((IF(M488&lt;&gt;M487,$E$2&amp;M488&amp;$E$2&amp;","&amp;" ",IF(B488&lt;&gt;B487,$E$2&amp;M488&amp;$E$2&amp;",",""))))))&amp;(IF(N488="","",IF(N488&lt;&gt;N487,N488&amp;", ",IF(B488&lt;&gt;B487,N488&amp;", ",""))))&amp;(IF(ISBLANK(O488),"",(IF(O488&lt;&gt;O487,O488&amp;", ",IF(B488&lt;&gt;B487,O488&amp;", ","")))))&amp;(IF(ISBLANK(P488),"",(IF(P488&lt;&gt;P487,P488&amp;", ",IF(B488&lt;&gt;B487,P488&amp;", ",IF(Z488&lt;&gt;Z487,P488&amp;", ",""))))))&amp;(IF(ISBLANK(Q488),"",(IF(Q488&lt;&gt;Q487,Q488&amp;", ",IF(B488&lt;&gt;B487,Q488&amp;", ",IF(Z488&lt;&gt;Z487,Q488&amp;", ",""))))))&amp;(IF(ISBLANK(R488),"",(IF(R488&lt;&gt;R487,R488&amp;"m, ",IF(B488&lt;&gt;B487,R488&amp;"m, ",IF(Z488&lt;&gt;Z487,R488&amp;"m, ",""))))))&amp;IF(ISBLANK(S488),"",(IF(B488&lt;&gt;B487,S488&amp;", ",IF(S488&lt;&gt;S487,IF((Z488=Z487),"same locality "&amp;S488&amp;", ",S488&amp;", "),""))))&amp;(IF(ISBLANK(T488),"",(IF(T488&lt;&gt;T487,IF(ISBLANK(F$2),T488&amp;", ",T488&amp;" "&amp;F$2&amp;", "),(IF(B488&lt;&gt;B487,IF(ISBLANK(F$2),T488&amp;", ",T488&amp;" "&amp;F$2&amp;", "),(IF(Z488&lt;&gt;Z487,IF(ISBLANK(F$2),T488&amp;", ",T488&amp;" "&amp;F$2&amp;", "),IF((U488&lt;&gt;U487)*($G$2="Y"),"same collector, ","")))))))))&amp;(IF(ISBLANK(U488),"",(IF(U488&lt;&gt;U487,U488&amp;", ",(IF(B488&lt;&gt;B487,U488&amp;", ",IF(Z488&lt;&gt;Z487,U488&amp;", ",(IF(T488&lt;&gt;T487,IF((T488&lt;&gt;T487)*($G$2="Y"),"same date, ", ""),IF((T488=T487)*(U488=U487)*(S488&lt;&gt;S487)*($G$2="Y"),"same collector and date, ", ""))))))))))&amp;(IF(ISBLANK(V488),"",V488&amp;", "))&amp;IF((AA488&lt;&gt;AA489)*($H$2="y"),AD488&amp;AE488,IF((AA488&lt;&gt;AA489)*($H$2="m"),AD488&amp;AG488,IF(($H$2&lt;&gt;"m")*($H$2&lt;&gt;"Y"),(IF(F488=0,"",F488&amp;" "&amp;$F$4&amp;" "))&amp;(IF(G488=0,"",G488&amp;" "&amp;$G$4&amp;" "))&amp;(IF(H488=0,"",H488&amp;" "&amp;H$4&amp;" "))&amp;(IF(I488=0,"",I488&amp;" "&amp;$I$4&amp;" "))&amp;(IF(J488=0,"",J488&amp;" "&amp;$J$4&amp;" "))&amp;IF((ISBLANK(C488)),"","("&amp;C488&amp;")"),"")))&amp;IF((B488=B489)*(K488=K489)*(L488=L489)*(M488=M489),IF(($H$2&lt;&gt;"m")*($H$2&lt;&gt;"Y"), ", ", IF((ISNUMBER(FIND(")",AE488))), ", ", "")),IF((B488=B489)*(K488=K489)*(L488=L489),"; ",". ")))</f>
        <v/>
      </c>
    </row>
    <row r="489" spans="1:34" s="1" customFormat="1" x14ac:dyDescent="0.25">
      <c r="A489" s="3" t="str">
        <f t="shared" si="60"/>
        <v/>
      </c>
      <c r="B489" s="53" t="str">
        <f t="shared" si="64"/>
        <v/>
      </c>
      <c r="C489" s="57"/>
      <c r="D489" s="57"/>
      <c r="E489" s="57"/>
      <c r="F489" s="57"/>
      <c r="G489" s="57"/>
      <c r="H489" s="57"/>
      <c r="I489" s="57"/>
      <c r="J489" s="57"/>
      <c r="K489" s="57"/>
      <c r="L489" s="57"/>
      <c r="M489" s="54"/>
      <c r="N489" s="57"/>
      <c r="O489" s="58"/>
      <c r="P489" s="58"/>
      <c r="Q489" s="58"/>
      <c r="R489" s="58"/>
      <c r="S489" s="54"/>
      <c r="T489" s="57"/>
      <c r="U489" s="57"/>
      <c r="V489" s="57"/>
      <c r="W489" s="57"/>
      <c r="X489" s="147" t="str">
        <f>IF(ISBLANK(D489),"",IF('order-admin-units'!$I$1&lt;&gt;"y", "", IF((K489="")*(ISBLANK(D489)=FALSE), 'order-admin-units'!$B$1+1, VLOOKUP(K489, ordercountry, 2))))</f>
        <v/>
      </c>
      <c r="Y489" s="147" t="str">
        <f>IF(ISBLANK(D489),"",IF('order-admin-units'!$I$1&lt;&gt;"y", "", IF(L489="", 'order-admin-units'!$B$2+1, VLOOKUP(K489&amp;"@"&amp;L489, orderadmin, 2))))</f>
        <v/>
      </c>
      <c r="Z489" s="147" t="str">
        <f t="shared" si="61"/>
        <v/>
      </c>
      <c r="AA489" s="147" t="str">
        <f t="shared" si="62"/>
        <v/>
      </c>
      <c r="AB489" s="147" t="str">
        <f t="shared" si="63"/>
        <v/>
      </c>
      <c r="AC489" s="147" t="str">
        <f t="shared" si="57"/>
        <v/>
      </c>
      <c r="AD489" s="11" t="str">
        <f t="shared" si="58"/>
        <v/>
      </c>
      <c r="AE489" s="11" t="str">
        <f t="array" ref="AE489">IF(ISBLANK(D489),"",IF(OR($H$2="y",$H$2="m"),IF(AA489=AA488,IF(OR(AB489=$AB$4:$AB488)=FALSE,AE488&amp;C489,AE488),"("&amp;C489)&amp;IF(AA489=AA490,IF(OR(AB490=$AB$4:$AB489)=FALSE,", ",""),") "),""))</f>
        <v/>
      </c>
      <c r="AF489" s="11" t="str">
        <f t="shared" si="59"/>
        <v/>
      </c>
      <c r="AG489" s="11" t="str">
        <f t="array" ref="AG489">IF(ISBLANK(D489),"",IF(OR($H$2="y",$H$2="m"),IF(AA489=AA488,IF(OR(AC489=$AC$4:$AC488)=FALSE,AG488&amp;AF489,AG488),"("&amp;AF489)&amp;IF(AA489=AA490,IF(OR(AC490=$AC$4:$AC489)=FALSE,", ",""),") "),""))</f>
        <v/>
      </c>
      <c r="AH489" s="10" t="str">
        <f>IF((ISBLANK(D489)),"",IF(D489=D488,AH488,"")&amp;IF(B488&lt;&gt;B489,((IF(ISBLANK(E489),$D$3&amp;"Non-type material: "&amp;$D$3,$D$3&amp;INDEX('type-categories'!$A$2:$B$100,MATCH(E489,'type-categories'!$A$2:$A$100,0),2)&amp;$D$3))),"")&amp;(IF(K489&lt;&gt;K488,$C$2&amp;K489&amp;$K$3&amp;$C$2&amp;" ",(IF(B489&lt;&gt;B488,$C$2&amp;K489&amp;$K$3&amp;$C$2&amp;" ",""))))&amp;(IF(L489="","",((IF(L489&lt;&gt;L488,$D$2&amp;L489&amp;$L$3&amp;$D$2&amp;" ",IF(B489&lt;&gt;B488,$D$2&amp;L489&amp;$L$3&amp;$D$2&amp;" ",""))))))&amp;(IF(M489="","",((IF(M489&lt;&gt;M488,$E$2&amp;M489&amp;$E$2&amp;","&amp;" ",IF(B489&lt;&gt;B488,$E$2&amp;M489&amp;$E$2&amp;",",""))))))&amp;(IF(N489="","",IF(N489&lt;&gt;N488,N489&amp;", ",IF(B489&lt;&gt;B488,N489&amp;", ",""))))&amp;(IF(ISBLANK(O489),"",(IF(O489&lt;&gt;O488,O489&amp;", ",IF(B489&lt;&gt;B488,O489&amp;", ","")))))&amp;(IF(ISBLANK(P489),"",(IF(P489&lt;&gt;P488,P489&amp;", ",IF(B489&lt;&gt;B488,P489&amp;", ",IF(Z489&lt;&gt;Z488,P489&amp;", ",""))))))&amp;(IF(ISBLANK(Q489),"",(IF(Q489&lt;&gt;Q488,Q489&amp;", ",IF(B489&lt;&gt;B488,Q489&amp;", ",IF(Z489&lt;&gt;Z488,Q489&amp;", ",""))))))&amp;(IF(ISBLANK(R489),"",(IF(R489&lt;&gt;R488,R489&amp;"m, ",IF(B489&lt;&gt;B488,R489&amp;"m, ",IF(Z489&lt;&gt;Z488,R489&amp;"m, ",""))))))&amp;IF(ISBLANK(S489),"",(IF(B489&lt;&gt;B488,S489&amp;", ",IF(S489&lt;&gt;S488,IF((Z489=Z488),"same locality "&amp;S489&amp;", ",S489&amp;", "),""))))&amp;(IF(ISBLANK(T489),"",(IF(T489&lt;&gt;T488,IF(ISBLANK(F$2),T489&amp;", ",T489&amp;" "&amp;F$2&amp;", "),(IF(B489&lt;&gt;B488,IF(ISBLANK(F$2),T489&amp;", ",T489&amp;" "&amp;F$2&amp;", "),(IF(Z489&lt;&gt;Z488,IF(ISBLANK(F$2),T489&amp;", ",T489&amp;" "&amp;F$2&amp;", "),IF((U489&lt;&gt;U488)*($G$2="Y"),"same collector, ","")))))))))&amp;(IF(ISBLANK(U489),"",(IF(U489&lt;&gt;U488,U489&amp;", ",(IF(B489&lt;&gt;B488,U489&amp;", ",IF(Z489&lt;&gt;Z488,U489&amp;", ",(IF(T489&lt;&gt;T488,IF((T489&lt;&gt;T488)*($G$2="Y"),"same date, ", ""),IF((T489=T488)*(U489=U488)*(S489&lt;&gt;S488)*($G$2="Y"),"same collector and date, ", ""))))))))))&amp;(IF(ISBLANK(V489),"",V489&amp;", "))&amp;IF((AA489&lt;&gt;AA490)*($H$2="y"),AD489&amp;AE489,IF((AA489&lt;&gt;AA490)*($H$2="m"),AD489&amp;AG489,IF(($H$2&lt;&gt;"m")*($H$2&lt;&gt;"Y"),(IF(F489=0,"",F489&amp;" "&amp;$F$4&amp;" "))&amp;(IF(G489=0,"",G489&amp;" "&amp;$G$4&amp;" "))&amp;(IF(H489=0,"",H489&amp;" "&amp;H$4&amp;" "))&amp;(IF(I489=0,"",I489&amp;" "&amp;$I$4&amp;" "))&amp;(IF(J489=0,"",J489&amp;" "&amp;$J$4&amp;" "))&amp;IF((ISBLANK(C489)),"","("&amp;C489&amp;")"),"")))&amp;IF((B489=B490)*(K489=K490)*(L489=L490)*(M489=M490),IF(($H$2&lt;&gt;"m")*($H$2&lt;&gt;"Y"), ", ", IF((ISNUMBER(FIND(")",AE489))), ", ", "")),IF((B489=B490)*(K489=K490)*(L489=L490),"; ",". ")))</f>
        <v/>
      </c>
    </row>
    <row r="490" spans="1:34" s="1" customFormat="1" x14ac:dyDescent="0.25">
      <c r="A490" s="3" t="str">
        <f t="shared" si="60"/>
        <v/>
      </c>
      <c r="B490" s="53" t="str">
        <f t="shared" si="64"/>
        <v/>
      </c>
      <c r="C490" s="57"/>
      <c r="D490" s="57"/>
      <c r="E490" s="57"/>
      <c r="F490" s="57"/>
      <c r="G490" s="57"/>
      <c r="H490" s="57"/>
      <c r="I490" s="57"/>
      <c r="J490" s="57"/>
      <c r="K490" s="57"/>
      <c r="L490" s="57"/>
      <c r="M490" s="54"/>
      <c r="N490" s="57"/>
      <c r="O490" s="58"/>
      <c r="P490" s="58"/>
      <c r="Q490" s="58"/>
      <c r="R490" s="58"/>
      <c r="S490" s="54"/>
      <c r="T490" s="57"/>
      <c r="U490" s="57"/>
      <c r="V490" s="57"/>
      <c r="W490" s="57"/>
      <c r="X490" s="147" t="str">
        <f>IF(ISBLANK(D490),"",IF('order-admin-units'!$I$1&lt;&gt;"y", "", IF((K490="")*(ISBLANK(D490)=FALSE), 'order-admin-units'!$B$1+1, VLOOKUP(K490, ordercountry, 2))))</f>
        <v/>
      </c>
      <c r="Y490" s="147" t="str">
        <f>IF(ISBLANK(D490),"",IF('order-admin-units'!$I$1&lt;&gt;"y", "", IF(L490="", 'order-admin-units'!$B$2+1, VLOOKUP(K490&amp;"@"&amp;L490, orderadmin, 2))))</f>
        <v/>
      </c>
      <c r="Z490" s="147" t="str">
        <f t="shared" si="61"/>
        <v/>
      </c>
      <c r="AA490" s="147" t="str">
        <f t="shared" si="62"/>
        <v/>
      </c>
      <c r="AB490" s="147" t="str">
        <f t="shared" si="63"/>
        <v/>
      </c>
      <c r="AC490" s="147" t="str">
        <f t="shared" si="57"/>
        <v/>
      </c>
      <c r="AD490" s="11" t="str">
        <f t="shared" si="58"/>
        <v/>
      </c>
      <c r="AE490" s="11" t="str">
        <f t="array" ref="AE490">IF(ISBLANK(D490),"",IF(OR($H$2="y",$H$2="m"),IF(AA490=AA489,IF(OR(AB490=$AB$4:$AB489)=FALSE,AE489&amp;C490,AE489),"("&amp;C490)&amp;IF(AA490=AA491,IF(OR(AB491=$AB$4:$AB490)=FALSE,", ",""),") "),""))</f>
        <v/>
      </c>
      <c r="AF490" s="11" t="str">
        <f t="shared" si="59"/>
        <v/>
      </c>
      <c r="AG490" s="11" t="str">
        <f t="array" ref="AG490">IF(ISBLANK(D490),"",IF(OR($H$2="y",$H$2="m"),IF(AA490=AA489,IF(OR(AC490=$AC$4:$AC489)=FALSE,AG489&amp;AF490,AG489),"("&amp;AF490)&amp;IF(AA490=AA491,IF(OR(AC491=$AC$4:$AC490)=FALSE,", ",""),") "),""))</f>
        <v/>
      </c>
      <c r="AH490" s="10" t="str">
        <f>IF((ISBLANK(D490)),"",IF(D490=D489,AH489,"")&amp;IF(B489&lt;&gt;B490,((IF(ISBLANK(E490),$D$3&amp;"Non-type material: "&amp;$D$3,$D$3&amp;INDEX('type-categories'!$A$2:$B$100,MATCH(E490,'type-categories'!$A$2:$A$100,0),2)&amp;$D$3))),"")&amp;(IF(K490&lt;&gt;K489,$C$2&amp;K490&amp;$K$3&amp;$C$2&amp;" ",(IF(B490&lt;&gt;B489,$C$2&amp;K490&amp;$K$3&amp;$C$2&amp;" ",""))))&amp;(IF(L490="","",((IF(L490&lt;&gt;L489,$D$2&amp;L490&amp;$L$3&amp;$D$2&amp;" ",IF(B490&lt;&gt;B489,$D$2&amp;L490&amp;$L$3&amp;$D$2&amp;" ",""))))))&amp;(IF(M490="","",((IF(M490&lt;&gt;M489,$E$2&amp;M490&amp;$E$2&amp;","&amp;" ",IF(B490&lt;&gt;B489,$E$2&amp;M490&amp;$E$2&amp;",",""))))))&amp;(IF(N490="","",IF(N490&lt;&gt;N489,N490&amp;", ",IF(B490&lt;&gt;B489,N490&amp;", ",""))))&amp;(IF(ISBLANK(O490),"",(IF(O490&lt;&gt;O489,O490&amp;", ",IF(B490&lt;&gt;B489,O490&amp;", ","")))))&amp;(IF(ISBLANK(P490),"",(IF(P490&lt;&gt;P489,P490&amp;", ",IF(B490&lt;&gt;B489,P490&amp;", ",IF(Z490&lt;&gt;Z489,P490&amp;", ",""))))))&amp;(IF(ISBLANK(Q490),"",(IF(Q490&lt;&gt;Q489,Q490&amp;", ",IF(B490&lt;&gt;B489,Q490&amp;", ",IF(Z490&lt;&gt;Z489,Q490&amp;", ",""))))))&amp;(IF(ISBLANK(R490),"",(IF(R490&lt;&gt;R489,R490&amp;"m, ",IF(B490&lt;&gt;B489,R490&amp;"m, ",IF(Z490&lt;&gt;Z489,R490&amp;"m, ",""))))))&amp;IF(ISBLANK(S490),"",(IF(B490&lt;&gt;B489,S490&amp;", ",IF(S490&lt;&gt;S489,IF((Z490=Z489),"same locality "&amp;S490&amp;", ",S490&amp;", "),""))))&amp;(IF(ISBLANK(T490),"",(IF(T490&lt;&gt;T489,IF(ISBLANK(F$2),T490&amp;", ",T490&amp;" "&amp;F$2&amp;", "),(IF(B490&lt;&gt;B489,IF(ISBLANK(F$2),T490&amp;", ",T490&amp;" "&amp;F$2&amp;", "),(IF(Z490&lt;&gt;Z489,IF(ISBLANK(F$2),T490&amp;", ",T490&amp;" "&amp;F$2&amp;", "),IF((U490&lt;&gt;U489)*($G$2="Y"),"same collector, ","")))))))))&amp;(IF(ISBLANK(U490),"",(IF(U490&lt;&gt;U489,U490&amp;", ",(IF(B490&lt;&gt;B489,U490&amp;", ",IF(Z490&lt;&gt;Z489,U490&amp;", ",(IF(T490&lt;&gt;T489,IF((T490&lt;&gt;T489)*($G$2="Y"),"same date, ", ""),IF((T490=T489)*(U490=U489)*(S490&lt;&gt;S489)*($G$2="Y"),"same collector and date, ", ""))))))))))&amp;(IF(ISBLANK(V490),"",V490&amp;", "))&amp;IF((AA490&lt;&gt;AA491)*($H$2="y"),AD490&amp;AE490,IF((AA490&lt;&gt;AA491)*($H$2="m"),AD490&amp;AG490,IF(($H$2&lt;&gt;"m")*($H$2&lt;&gt;"Y"),(IF(F490=0,"",F490&amp;" "&amp;$F$4&amp;" "))&amp;(IF(G490=0,"",G490&amp;" "&amp;$G$4&amp;" "))&amp;(IF(H490=0,"",H490&amp;" "&amp;H$4&amp;" "))&amp;(IF(I490=0,"",I490&amp;" "&amp;$I$4&amp;" "))&amp;(IF(J490=0,"",J490&amp;" "&amp;$J$4&amp;" "))&amp;IF((ISBLANK(C490)),"","("&amp;C490&amp;")"),"")))&amp;IF((B490=B491)*(K490=K491)*(L490=L491)*(M490=M491),IF(($H$2&lt;&gt;"m")*($H$2&lt;&gt;"Y"), ", ", IF((ISNUMBER(FIND(")",AE490))), ", ", "")),IF((B490=B491)*(K490=K491)*(L490=L491),"; ",". ")))</f>
        <v/>
      </c>
    </row>
    <row r="491" spans="1:34" s="1" customFormat="1" x14ac:dyDescent="0.25">
      <c r="A491" s="3" t="str">
        <f t="shared" si="60"/>
        <v/>
      </c>
      <c r="B491" s="53" t="str">
        <f t="shared" si="64"/>
        <v/>
      </c>
      <c r="C491" s="57"/>
      <c r="D491" s="57"/>
      <c r="E491" s="57"/>
      <c r="F491" s="57"/>
      <c r="G491" s="57"/>
      <c r="H491" s="57"/>
      <c r="I491" s="57"/>
      <c r="J491" s="57"/>
      <c r="K491" s="57"/>
      <c r="L491" s="57"/>
      <c r="M491" s="54"/>
      <c r="N491" s="57"/>
      <c r="O491" s="58"/>
      <c r="P491" s="58"/>
      <c r="Q491" s="58"/>
      <c r="R491" s="58"/>
      <c r="S491" s="54"/>
      <c r="T491" s="57"/>
      <c r="U491" s="57"/>
      <c r="V491" s="57"/>
      <c r="W491" s="57"/>
      <c r="X491" s="147" t="str">
        <f>IF(ISBLANK(D491),"",IF('order-admin-units'!$I$1&lt;&gt;"y", "", IF((K491="")*(ISBLANK(D491)=FALSE), 'order-admin-units'!$B$1+1, VLOOKUP(K491, ordercountry, 2))))</f>
        <v/>
      </c>
      <c r="Y491" s="147" t="str">
        <f>IF(ISBLANK(D491),"",IF('order-admin-units'!$I$1&lt;&gt;"y", "", IF(L491="", 'order-admin-units'!$B$2+1, VLOOKUP(K491&amp;"@"&amp;L491, orderadmin, 2))))</f>
        <v/>
      </c>
      <c r="Z491" s="147" t="str">
        <f t="shared" si="61"/>
        <v/>
      </c>
      <c r="AA491" s="147" t="str">
        <f t="shared" si="62"/>
        <v/>
      </c>
      <c r="AB491" s="147" t="str">
        <f t="shared" si="63"/>
        <v/>
      </c>
      <c r="AC491" s="147" t="str">
        <f t="shared" si="57"/>
        <v/>
      </c>
      <c r="AD491" s="11" t="str">
        <f t="shared" si="58"/>
        <v/>
      </c>
      <c r="AE491" s="11" t="str">
        <f t="array" ref="AE491">IF(ISBLANK(D491),"",IF(OR($H$2="y",$H$2="m"),IF(AA491=AA490,IF(OR(AB491=$AB$4:$AB490)=FALSE,AE490&amp;C491,AE490),"("&amp;C491)&amp;IF(AA491=AA492,IF(OR(AB492=$AB$4:$AB491)=FALSE,", ",""),") "),""))</f>
        <v/>
      </c>
      <c r="AF491" s="11" t="str">
        <f t="shared" si="59"/>
        <v/>
      </c>
      <c r="AG491" s="11" t="str">
        <f t="array" ref="AG491">IF(ISBLANK(D491),"",IF(OR($H$2="y",$H$2="m"),IF(AA491=AA490,IF(OR(AC491=$AC$4:$AC490)=FALSE,AG490&amp;AF491,AG490),"("&amp;AF491)&amp;IF(AA491=AA492,IF(OR(AC492=$AC$4:$AC491)=FALSE,", ",""),") "),""))</f>
        <v/>
      </c>
      <c r="AH491" s="10" t="str">
        <f>IF((ISBLANK(D491)),"",IF(D491=D490,AH490,"")&amp;IF(B490&lt;&gt;B491,((IF(ISBLANK(E491),$D$3&amp;"Non-type material: "&amp;$D$3,$D$3&amp;INDEX('type-categories'!$A$2:$B$100,MATCH(E491,'type-categories'!$A$2:$A$100,0),2)&amp;$D$3))),"")&amp;(IF(K491&lt;&gt;K490,$C$2&amp;K491&amp;$K$3&amp;$C$2&amp;" ",(IF(B491&lt;&gt;B490,$C$2&amp;K491&amp;$K$3&amp;$C$2&amp;" ",""))))&amp;(IF(L491="","",((IF(L491&lt;&gt;L490,$D$2&amp;L491&amp;$L$3&amp;$D$2&amp;" ",IF(B491&lt;&gt;B490,$D$2&amp;L491&amp;$L$3&amp;$D$2&amp;" ",""))))))&amp;(IF(M491="","",((IF(M491&lt;&gt;M490,$E$2&amp;M491&amp;$E$2&amp;","&amp;" ",IF(B491&lt;&gt;B490,$E$2&amp;M491&amp;$E$2&amp;",",""))))))&amp;(IF(N491="","",IF(N491&lt;&gt;N490,N491&amp;", ",IF(B491&lt;&gt;B490,N491&amp;", ",""))))&amp;(IF(ISBLANK(O491),"",(IF(O491&lt;&gt;O490,O491&amp;", ",IF(B491&lt;&gt;B490,O491&amp;", ","")))))&amp;(IF(ISBLANK(P491),"",(IF(P491&lt;&gt;P490,P491&amp;", ",IF(B491&lt;&gt;B490,P491&amp;", ",IF(Z491&lt;&gt;Z490,P491&amp;", ",""))))))&amp;(IF(ISBLANK(Q491),"",(IF(Q491&lt;&gt;Q490,Q491&amp;", ",IF(B491&lt;&gt;B490,Q491&amp;", ",IF(Z491&lt;&gt;Z490,Q491&amp;", ",""))))))&amp;(IF(ISBLANK(R491),"",(IF(R491&lt;&gt;R490,R491&amp;"m, ",IF(B491&lt;&gt;B490,R491&amp;"m, ",IF(Z491&lt;&gt;Z490,R491&amp;"m, ",""))))))&amp;IF(ISBLANK(S491),"",(IF(B491&lt;&gt;B490,S491&amp;", ",IF(S491&lt;&gt;S490,IF((Z491=Z490),"same locality "&amp;S491&amp;", ",S491&amp;", "),""))))&amp;(IF(ISBLANK(T491),"",(IF(T491&lt;&gt;T490,IF(ISBLANK(F$2),T491&amp;", ",T491&amp;" "&amp;F$2&amp;", "),(IF(B491&lt;&gt;B490,IF(ISBLANK(F$2),T491&amp;", ",T491&amp;" "&amp;F$2&amp;", "),(IF(Z491&lt;&gt;Z490,IF(ISBLANK(F$2),T491&amp;", ",T491&amp;" "&amp;F$2&amp;", "),IF((U491&lt;&gt;U490)*($G$2="Y"),"same collector, ","")))))))))&amp;(IF(ISBLANK(U491),"",(IF(U491&lt;&gt;U490,U491&amp;", ",(IF(B491&lt;&gt;B490,U491&amp;", ",IF(Z491&lt;&gt;Z490,U491&amp;", ",(IF(T491&lt;&gt;T490,IF((T491&lt;&gt;T490)*($G$2="Y"),"same date, ", ""),IF((T491=T490)*(U491=U490)*(S491&lt;&gt;S490)*($G$2="Y"),"same collector and date, ", ""))))))))))&amp;(IF(ISBLANK(V491),"",V491&amp;", "))&amp;IF((AA491&lt;&gt;AA492)*($H$2="y"),AD491&amp;AE491,IF((AA491&lt;&gt;AA492)*($H$2="m"),AD491&amp;AG491,IF(($H$2&lt;&gt;"m")*($H$2&lt;&gt;"Y"),(IF(F491=0,"",F491&amp;" "&amp;$F$4&amp;" "))&amp;(IF(G491=0,"",G491&amp;" "&amp;$G$4&amp;" "))&amp;(IF(H491=0,"",H491&amp;" "&amp;H$4&amp;" "))&amp;(IF(I491=0,"",I491&amp;" "&amp;$I$4&amp;" "))&amp;(IF(J491=0,"",J491&amp;" "&amp;$J$4&amp;" "))&amp;IF((ISBLANK(C491)),"","("&amp;C491&amp;")"),"")))&amp;IF((B491=B492)*(K491=K492)*(L491=L492)*(M491=M492),IF(($H$2&lt;&gt;"m")*($H$2&lt;&gt;"Y"), ", ", IF((ISNUMBER(FIND(")",AE491))), ", ", "")),IF((B491=B492)*(K491=K492)*(L491=L492),"; ",". ")))</f>
        <v/>
      </c>
    </row>
    <row r="492" spans="1:34" s="1" customFormat="1" x14ac:dyDescent="0.25">
      <c r="A492" s="3" t="str">
        <f t="shared" si="60"/>
        <v/>
      </c>
      <c r="B492" s="53" t="str">
        <f t="shared" si="64"/>
        <v/>
      </c>
      <c r="C492" s="57"/>
      <c r="D492" s="57"/>
      <c r="E492" s="57"/>
      <c r="F492" s="57"/>
      <c r="G492" s="57"/>
      <c r="H492" s="57"/>
      <c r="I492" s="57"/>
      <c r="J492" s="57"/>
      <c r="K492" s="57"/>
      <c r="L492" s="57"/>
      <c r="M492" s="54"/>
      <c r="N492" s="57"/>
      <c r="O492" s="58"/>
      <c r="P492" s="58"/>
      <c r="Q492" s="58"/>
      <c r="R492" s="58"/>
      <c r="S492" s="54"/>
      <c r="T492" s="57"/>
      <c r="U492" s="57"/>
      <c r="V492" s="57"/>
      <c r="W492" s="57"/>
      <c r="X492" s="147" t="str">
        <f>IF(ISBLANK(D492),"",IF('order-admin-units'!$I$1&lt;&gt;"y", "", IF((K492="")*(ISBLANK(D492)=FALSE), 'order-admin-units'!$B$1+1, VLOOKUP(K492, ordercountry, 2))))</f>
        <v/>
      </c>
      <c r="Y492" s="147" t="str">
        <f>IF(ISBLANK(D492),"",IF('order-admin-units'!$I$1&lt;&gt;"y", "", IF(L492="", 'order-admin-units'!$B$2+1, VLOOKUP(K492&amp;"@"&amp;L492, orderadmin, 2))))</f>
        <v/>
      </c>
      <c r="Z492" s="147" t="str">
        <f t="shared" si="61"/>
        <v/>
      </c>
      <c r="AA492" s="147" t="str">
        <f t="shared" si="62"/>
        <v/>
      </c>
      <c r="AB492" s="147" t="str">
        <f t="shared" si="63"/>
        <v/>
      </c>
      <c r="AC492" s="147" t="str">
        <f t="shared" si="57"/>
        <v/>
      </c>
      <c r="AD492" s="11" t="str">
        <f t="shared" si="58"/>
        <v/>
      </c>
      <c r="AE492" s="11" t="str">
        <f t="array" ref="AE492">IF(ISBLANK(D492),"",IF(OR($H$2="y",$H$2="m"),IF(AA492=AA491,IF(OR(AB492=$AB$4:$AB491)=FALSE,AE491&amp;C492,AE491),"("&amp;C492)&amp;IF(AA492=AA493,IF(OR(AB493=$AB$4:$AB492)=FALSE,", ",""),") "),""))</f>
        <v/>
      </c>
      <c r="AF492" s="11" t="str">
        <f t="shared" si="59"/>
        <v/>
      </c>
      <c r="AG492" s="11" t="str">
        <f t="array" ref="AG492">IF(ISBLANK(D492),"",IF(OR($H$2="y",$H$2="m"),IF(AA492=AA491,IF(OR(AC492=$AC$4:$AC491)=FALSE,AG491&amp;AF492,AG491),"("&amp;AF492)&amp;IF(AA492=AA493,IF(OR(AC493=$AC$4:$AC492)=FALSE,", ",""),") "),""))</f>
        <v/>
      </c>
      <c r="AH492" s="10" t="str">
        <f>IF((ISBLANK(D492)),"",IF(D492=D491,AH491,"")&amp;IF(B491&lt;&gt;B492,((IF(ISBLANK(E492),$D$3&amp;"Non-type material: "&amp;$D$3,$D$3&amp;INDEX('type-categories'!$A$2:$B$100,MATCH(E492,'type-categories'!$A$2:$A$100,0),2)&amp;$D$3))),"")&amp;(IF(K492&lt;&gt;K491,$C$2&amp;K492&amp;$K$3&amp;$C$2&amp;" ",(IF(B492&lt;&gt;B491,$C$2&amp;K492&amp;$K$3&amp;$C$2&amp;" ",""))))&amp;(IF(L492="","",((IF(L492&lt;&gt;L491,$D$2&amp;L492&amp;$L$3&amp;$D$2&amp;" ",IF(B492&lt;&gt;B491,$D$2&amp;L492&amp;$L$3&amp;$D$2&amp;" ",""))))))&amp;(IF(M492="","",((IF(M492&lt;&gt;M491,$E$2&amp;M492&amp;$E$2&amp;","&amp;" ",IF(B492&lt;&gt;B491,$E$2&amp;M492&amp;$E$2&amp;",",""))))))&amp;(IF(N492="","",IF(N492&lt;&gt;N491,N492&amp;", ",IF(B492&lt;&gt;B491,N492&amp;", ",""))))&amp;(IF(ISBLANK(O492),"",(IF(O492&lt;&gt;O491,O492&amp;", ",IF(B492&lt;&gt;B491,O492&amp;", ","")))))&amp;(IF(ISBLANK(P492),"",(IF(P492&lt;&gt;P491,P492&amp;", ",IF(B492&lt;&gt;B491,P492&amp;", ",IF(Z492&lt;&gt;Z491,P492&amp;", ",""))))))&amp;(IF(ISBLANK(Q492),"",(IF(Q492&lt;&gt;Q491,Q492&amp;", ",IF(B492&lt;&gt;B491,Q492&amp;", ",IF(Z492&lt;&gt;Z491,Q492&amp;", ",""))))))&amp;(IF(ISBLANK(R492),"",(IF(R492&lt;&gt;R491,R492&amp;"m, ",IF(B492&lt;&gt;B491,R492&amp;"m, ",IF(Z492&lt;&gt;Z491,R492&amp;"m, ",""))))))&amp;IF(ISBLANK(S492),"",(IF(B492&lt;&gt;B491,S492&amp;", ",IF(S492&lt;&gt;S491,IF((Z492=Z491),"same locality "&amp;S492&amp;", ",S492&amp;", "),""))))&amp;(IF(ISBLANK(T492),"",(IF(T492&lt;&gt;T491,IF(ISBLANK(F$2),T492&amp;", ",T492&amp;" "&amp;F$2&amp;", "),(IF(B492&lt;&gt;B491,IF(ISBLANK(F$2),T492&amp;", ",T492&amp;" "&amp;F$2&amp;", "),(IF(Z492&lt;&gt;Z491,IF(ISBLANK(F$2),T492&amp;", ",T492&amp;" "&amp;F$2&amp;", "),IF((U492&lt;&gt;U491)*($G$2="Y"),"same collector, ","")))))))))&amp;(IF(ISBLANK(U492),"",(IF(U492&lt;&gt;U491,U492&amp;", ",(IF(B492&lt;&gt;B491,U492&amp;", ",IF(Z492&lt;&gt;Z491,U492&amp;", ",(IF(T492&lt;&gt;T491,IF((T492&lt;&gt;T491)*($G$2="Y"),"same date, ", ""),IF((T492=T491)*(U492=U491)*(S492&lt;&gt;S491)*($G$2="Y"),"same collector and date, ", ""))))))))))&amp;(IF(ISBLANK(V492),"",V492&amp;", "))&amp;IF((AA492&lt;&gt;AA493)*($H$2="y"),AD492&amp;AE492,IF((AA492&lt;&gt;AA493)*($H$2="m"),AD492&amp;AG492,IF(($H$2&lt;&gt;"m")*($H$2&lt;&gt;"Y"),(IF(F492=0,"",F492&amp;" "&amp;$F$4&amp;" "))&amp;(IF(G492=0,"",G492&amp;" "&amp;$G$4&amp;" "))&amp;(IF(H492=0,"",H492&amp;" "&amp;H$4&amp;" "))&amp;(IF(I492=0,"",I492&amp;" "&amp;$I$4&amp;" "))&amp;(IF(J492=0,"",J492&amp;" "&amp;$J$4&amp;" "))&amp;IF((ISBLANK(C492)),"","("&amp;C492&amp;")"),"")))&amp;IF((B492=B493)*(K492=K493)*(L492=L493)*(M492=M493),IF(($H$2&lt;&gt;"m")*($H$2&lt;&gt;"Y"), ", ", IF((ISNUMBER(FIND(")",AE492))), ", ", "")),IF((B492=B493)*(K492=K493)*(L492=L493),"; ",". ")))</f>
        <v/>
      </c>
    </row>
    <row r="493" spans="1:34" s="1" customFormat="1" x14ac:dyDescent="0.25">
      <c r="A493" s="3" t="str">
        <f t="shared" si="60"/>
        <v/>
      </c>
      <c r="B493" s="53" t="str">
        <f t="shared" si="64"/>
        <v/>
      </c>
      <c r="C493" s="57"/>
      <c r="D493" s="57"/>
      <c r="E493" s="57"/>
      <c r="F493" s="57"/>
      <c r="G493" s="57"/>
      <c r="H493" s="57"/>
      <c r="I493" s="57"/>
      <c r="J493" s="57"/>
      <c r="K493" s="57"/>
      <c r="L493" s="57"/>
      <c r="M493" s="54"/>
      <c r="N493" s="57"/>
      <c r="O493" s="58"/>
      <c r="P493" s="58"/>
      <c r="Q493" s="58"/>
      <c r="R493" s="58"/>
      <c r="S493" s="54"/>
      <c r="T493" s="57"/>
      <c r="U493" s="57"/>
      <c r="V493" s="57"/>
      <c r="W493" s="57"/>
      <c r="X493" s="147" t="str">
        <f>IF(ISBLANK(D493),"",IF('order-admin-units'!$I$1&lt;&gt;"y", "", IF((K493="")*(ISBLANK(D493)=FALSE), 'order-admin-units'!$B$1+1, VLOOKUP(K493, ordercountry, 2))))</f>
        <v/>
      </c>
      <c r="Y493" s="147" t="str">
        <f>IF(ISBLANK(D493),"",IF('order-admin-units'!$I$1&lt;&gt;"y", "", IF(L493="", 'order-admin-units'!$B$2+1, VLOOKUP(K493&amp;"@"&amp;L493, orderadmin, 2))))</f>
        <v/>
      </c>
      <c r="Z493" s="147" t="str">
        <f t="shared" si="61"/>
        <v/>
      </c>
      <c r="AA493" s="147" t="str">
        <f t="shared" si="62"/>
        <v/>
      </c>
      <c r="AB493" s="147" t="str">
        <f t="shared" si="63"/>
        <v/>
      </c>
      <c r="AC493" s="147" t="str">
        <f t="shared" si="57"/>
        <v/>
      </c>
      <c r="AD493" s="11" t="str">
        <f t="shared" si="58"/>
        <v/>
      </c>
      <c r="AE493" s="11" t="str">
        <f t="array" ref="AE493">IF(ISBLANK(D493),"",IF(OR($H$2="y",$H$2="m"),IF(AA493=AA492,IF(OR(AB493=$AB$4:$AB492)=FALSE,AE492&amp;C493,AE492),"("&amp;C493)&amp;IF(AA493=AA494,IF(OR(AB494=$AB$4:$AB493)=FALSE,", ",""),") "),""))</f>
        <v/>
      </c>
      <c r="AF493" s="11" t="str">
        <f t="shared" si="59"/>
        <v/>
      </c>
      <c r="AG493" s="11" t="str">
        <f t="array" ref="AG493">IF(ISBLANK(D493),"",IF(OR($H$2="y",$H$2="m"),IF(AA493=AA492,IF(OR(AC493=$AC$4:$AC492)=FALSE,AG492&amp;AF493,AG492),"("&amp;AF493)&amp;IF(AA493=AA494,IF(OR(AC494=$AC$4:$AC493)=FALSE,", ",""),") "),""))</f>
        <v/>
      </c>
      <c r="AH493" s="10" t="str">
        <f>IF((ISBLANK(D493)),"",IF(D493=D492,AH492,"")&amp;IF(B492&lt;&gt;B493,((IF(ISBLANK(E493),$D$3&amp;"Non-type material: "&amp;$D$3,$D$3&amp;INDEX('type-categories'!$A$2:$B$100,MATCH(E493,'type-categories'!$A$2:$A$100,0),2)&amp;$D$3))),"")&amp;(IF(K493&lt;&gt;K492,$C$2&amp;K493&amp;$K$3&amp;$C$2&amp;" ",(IF(B493&lt;&gt;B492,$C$2&amp;K493&amp;$K$3&amp;$C$2&amp;" ",""))))&amp;(IF(L493="","",((IF(L493&lt;&gt;L492,$D$2&amp;L493&amp;$L$3&amp;$D$2&amp;" ",IF(B493&lt;&gt;B492,$D$2&amp;L493&amp;$L$3&amp;$D$2&amp;" ",""))))))&amp;(IF(M493="","",((IF(M493&lt;&gt;M492,$E$2&amp;M493&amp;$E$2&amp;","&amp;" ",IF(B493&lt;&gt;B492,$E$2&amp;M493&amp;$E$2&amp;",",""))))))&amp;(IF(N493="","",IF(N493&lt;&gt;N492,N493&amp;", ",IF(B493&lt;&gt;B492,N493&amp;", ",""))))&amp;(IF(ISBLANK(O493),"",(IF(O493&lt;&gt;O492,O493&amp;", ",IF(B493&lt;&gt;B492,O493&amp;", ","")))))&amp;(IF(ISBLANK(P493),"",(IF(P493&lt;&gt;P492,P493&amp;", ",IF(B493&lt;&gt;B492,P493&amp;", ",IF(Z493&lt;&gt;Z492,P493&amp;", ",""))))))&amp;(IF(ISBLANK(Q493),"",(IF(Q493&lt;&gt;Q492,Q493&amp;", ",IF(B493&lt;&gt;B492,Q493&amp;", ",IF(Z493&lt;&gt;Z492,Q493&amp;", ",""))))))&amp;(IF(ISBLANK(R493),"",(IF(R493&lt;&gt;R492,R493&amp;"m, ",IF(B493&lt;&gt;B492,R493&amp;"m, ",IF(Z493&lt;&gt;Z492,R493&amp;"m, ",""))))))&amp;IF(ISBLANK(S493),"",(IF(B493&lt;&gt;B492,S493&amp;", ",IF(S493&lt;&gt;S492,IF((Z493=Z492),"same locality "&amp;S493&amp;", ",S493&amp;", "),""))))&amp;(IF(ISBLANK(T493),"",(IF(T493&lt;&gt;T492,IF(ISBLANK(F$2),T493&amp;", ",T493&amp;" "&amp;F$2&amp;", "),(IF(B493&lt;&gt;B492,IF(ISBLANK(F$2),T493&amp;", ",T493&amp;" "&amp;F$2&amp;", "),(IF(Z493&lt;&gt;Z492,IF(ISBLANK(F$2),T493&amp;", ",T493&amp;" "&amp;F$2&amp;", "),IF((U493&lt;&gt;U492)*($G$2="Y"),"same collector, ","")))))))))&amp;(IF(ISBLANK(U493),"",(IF(U493&lt;&gt;U492,U493&amp;", ",(IF(B493&lt;&gt;B492,U493&amp;", ",IF(Z493&lt;&gt;Z492,U493&amp;", ",(IF(T493&lt;&gt;T492,IF((T493&lt;&gt;T492)*($G$2="Y"),"same date, ", ""),IF((T493=T492)*(U493=U492)*(S493&lt;&gt;S492)*($G$2="Y"),"same collector and date, ", ""))))))))))&amp;(IF(ISBLANK(V493),"",V493&amp;", "))&amp;IF((AA493&lt;&gt;AA494)*($H$2="y"),AD493&amp;AE493,IF((AA493&lt;&gt;AA494)*($H$2="m"),AD493&amp;AG493,IF(($H$2&lt;&gt;"m")*($H$2&lt;&gt;"Y"),(IF(F493=0,"",F493&amp;" "&amp;$F$4&amp;" "))&amp;(IF(G493=0,"",G493&amp;" "&amp;$G$4&amp;" "))&amp;(IF(H493=0,"",H493&amp;" "&amp;H$4&amp;" "))&amp;(IF(I493=0,"",I493&amp;" "&amp;$I$4&amp;" "))&amp;(IF(J493=0,"",J493&amp;" "&amp;$J$4&amp;" "))&amp;IF((ISBLANK(C493)),"","("&amp;C493&amp;")"),"")))&amp;IF((B493=B494)*(K493=K494)*(L493=L494)*(M493=M494),IF(($H$2&lt;&gt;"m")*($H$2&lt;&gt;"Y"), ", ", IF((ISNUMBER(FIND(")",AE493))), ", ", "")),IF((B493=B494)*(K493=K494)*(L493=L494),"; ",". ")))</f>
        <v/>
      </c>
    </row>
    <row r="494" spans="1:34" s="1" customFormat="1" x14ac:dyDescent="0.25">
      <c r="A494" s="3" t="str">
        <f t="shared" si="60"/>
        <v/>
      </c>
      <c r="B494" s="53" t="str">
        <f t="shared" si="64"/>
        <v/>
      </c>
      <c r="C494" s="57"/>
      <c r="D494" s="57"/>
      <c r="E494" s="57"/>
      <c r="F494" s="57"/>
      <c r="G494" s="57"/>
      <c r="H494" s="57"/>
      <c r="I494" s="57"/>
      <c r="J494" s="57"/>
      <c r="K494" s="57"/>
      <c r="L494" s="57"/>
      <c r="M494" s="54"/>
      <c r="N494" s="57"/>
      <c r="O494" s="58"/>
      <c r="P494" s="58"/>
      <c r="Q494" s="58"/>
      <c r="R494" s="58"/>
      <c r="S494" s="54"/>
      <c r="T494" s="57"/>
      <c r="U494" s="57"/>
      <c r="V494" s="57"/>
      <c r="W494" s="57"/>
      <c r="X494" s="147" t="str">
        <f>IF(ISBLANK(D494),"",IF('order-admin-units'!$I$1&lt;&gt;"y", "", IF((K494="")*(ISBLANK(D494)=FALSE), 'order-admin-units'!$B$1+1, VLOOKUP(K494, ordercountry, 2))))</f>
        <v/>
      </c>
      <c r="Y494" s="147" t="str">
        <f>IF(ISBLANK(D494),"",IF('order-admin-units'!$I$1&lt;&gt;"y", "", IF(L494="", 'order-admin-units'!$B$2+1, VLOOKUP(K494&amp;"@"&amp;L494, orderadmin, 2))))</f>
        <v/>
      </c>
      <c r="Z494" s="147" t="str">
        <f t="shared" si="61"/>
        <v/>
      </c>
      <c r="AA494" s="147" t="str">
        <f t="shared" si="62"/>
        <v/>
      </c>
      <c r="AB494" s="147" t="str">
        <f t="shared" si="63"/>
        <v/>
      </c>
      <c r="AC494" s="147" t="str">
        <f t="shared" si="57"/>
        <v/>
      </c>
      <c r="AD494" s="11" t="str">
        <f t="shared" si="58"/>
        <v/>
      </c>
      <c r="AE494" s="11" t="str">
        <f t="array" ref="AE494">IF(ISBLANK(D494),"",IF(OR($H$2="y",$H$2="m"),IF(AA494=AA493,IF(OR(AB494=$AB$4:$AB493)=FALSE,AE493&amp;C494,AE493),"("&amp;C494)&amp;IF(AA494=AA495,IF(OR(AB495=$AB$4:$AB494)=FALSE,", ",""),") "),""))</f>
        <v/>
      </c>
      <c r="AF494" s="11" t="str">
        <f t="shared" si="59"/>
        <v/>
      </c>
      <c r="AG494" s="11" t="str">
        <f t="array" ref="AG494">IF(ISBLANK(D494),"",IF(OR($H$2="y",$H$2="m"),IF(AA494=AA493,IF(OR(AC494=$AC$4:$AC493)=FALSE,AG493&amp;AF494,AG493),"("&amp;AF494)&amp;IF(AA494=AA495,IF(OR(AC495=$AC$4:$AC494)=FALSE,", ",""),") "),""))</f>
        <v/>
      </c>
      <c r="AH494" s="10" t="str">
        <f>IF((ISBLANK(D494)),"",IF(D494=D493,AH493,"")&amp;IF(B493&lt;&gt;B494,((IF(ISBLANK(E494),$D$3&amp;"Non-type material: "&amp;$D$3,$D$3&amp;INDEX('type-categories'!$A$2:$B$100,MATCH(E494,'type-categories'!$A$2:$A$100,0),2)&amp;$D$3))),"")&amp;(IF(K494&lt;&gt;K493,$C$2&amp;K494&amp;$K$3&amp;$C$2&amp;" ",(IF(B494&lt;&gt;B493,$C$2&amp;K494&amp;$K$3&amp;$C$2&amp;" ",""))))&amp;(IF(L494="","",((IF(L494&lt;&gt;L493,$D$2&amp;L494&amp;$L$3&amp;$D$2&amp;" ",IF(B494&lt;&gt;B493,$D$2&amp;L494&amp;$L$3&amp;$D$2&amp;" ",""))))))&amp;(IF(M494="","",((IF(M494&lt;&gt;M493,$E$2&amp;M494&amp;$E$2&amp;","&amp;" ",IF(B494&lt;&gt;B493,$E$2&amp;M494&amp;$E$2&amp;",",""))))))&amp;(IF(N494="","",IF(N494&lt;&gt;N493,N494&amp;", ",IF(B494&lt;&gt;B493,N494&amp;", ",""))))&amp;(IF(ISBLANK(O494),"",(IF(O494&lt;&gt;O493,O494&amp;", ",IF(B494&lt;&gt;B493,O494&amp;", ","")))))&amp;(IF(ISBLANK(P494),"",(IF(P494&lt;&gt;P493,P494&amp;", ",IF(B494&lt;&gt;B493,P494&amp;", ",IF(Z494&lt;&gt;Z493,P494&amp;", ",""))))))&amp;(IF(ISBLANK(Q494),"",(IF(Q494&lt;&gt;Q493,Q494&amp;", ",IF(B494&lt;&gt;B493,Q494&amp;", ",IF(Z494&lt;&gt;Z493,Q494&amp;", ",""))))))&amp;(IF(ISBLANK(R494),"",(IF(R494&lt;&gt;R493,R494&amp;"m, ",IF(B494&lt;&gt;B493,R494&amp;"m, ",IF(Z494&lt;&gt;Z493,R494&amp;"m, ",""))))))&amp;IF(ISBLANK(S494),"",(IF(B494&lt;&gt;B493,S494&amp;", ",IF(S494&lt;&gt;S493,IF((Z494=Z493),"same locality "&amp;S494&amp;", ",S494&amp;", "),""))))&amp;(IF(ISBLANK(T494),"",(IF(T494&lt;&gt;T493,IF(ISBLANK(F$2),T494&amp;", ",T494&amp;" "&amp;F$2&amp;", "),(IF(B494&lt;&gt;B493,IF(ISBLANK(F$2),T494&amp;", ",T494&amp;" "&amp;F$2&amp;", "),(IF(Z494&lt;&gt;Z493,IF(ISBLANK(F$2),T494&amp;", ",T494&amp;" "&amp;F$2&amp;", "),IF((U494&lt;&gt;U493)*($G$2="Y"),"same collector, ","")))))))))&amp;(IF(ISBLANK(U494),"",(IF(U494&lt;&gt;U493,U494&amp;", ",(IF(B494&lt;&gt;B493,U494&amp;", ",IF(Z494&lt;&gt;Z493,U494&amp;", ",(IF(T494&lt;&gt;T493,IF((T494&lt;&gt;T493)*($G$2="Y"),"same date, ", ""),IF((T494=T493)*(U494=U493)*(S494&lt;&gt;S493)*($G$2="Y"),"same collector and date, ", ""))))))))))&amp;(IF(ISBLANK(V494),"",V494&amp;", "))&amp;IF((AA494&lt;&gt;AA495)*($H$2="y"),AD494&amp;AE494,IF((AA494&lt;&gt;AA495)*($H$2="m"),AD494&amp;AG494,IF(($H$2&lt;&gt;"m")*($H$2&lt;&gt;"Y"),(IF(F494=0,"",F494&amp;" "&amp;$F$4&amp;" "))&amp;(IF(G494=0,"",G494&amp;" "&amp;$G$4&amp;" "))&amp;(IF(H494=0,"",H494&amp;" "&amp;H$4&amp;" "))&amp;(IF(I494=0,"",I494&amp;" "&amp;$I$4&amp;" "))&amp;(IF(J494=0,"",J494&amp;" "&amp;$J$4&amp;" "))&amp;IF((ISBLANK(C494)),"","("&amp;C494&amp;")"),"")))&amp;IF((B494=B495)*(K494=K495)*(L494=L495)*(M494=M495),IF(($H$2&lt;&gt;"m")*($H$2&lt;&gt;"Y"), ", ", IF((ISNUMBER(FIND(")",AE494))), ", ", "")),IF((B494=B495)*(K494=K495)*(L494=L495),"; ",". ")))</f>
        <v/>
      </c>
    </row>
    <row r="495" spans="1:34" s="1" customFormat="1" x14ac:dyDescent="0.25">
      <c r="A495" s="3" t="str">
        <f t="shared" si="60"/>
        <v/>
      </c>
      <c r="B495" s="53" t="str">
        <f t="shared" si="64"/>
        <v/>
      </c>
      <c r="C495" s="57"/>
      <c r="D495" s="57"/>
      <c r="E495" s="57"/>
      <c r="F495" s="57"/>
      <c r="G495" s="57"/>
      <c r="H495" s="57"/>
      <c r="I495" s="57"/>
      <c r="J495" s="57"/>
      <c r="K495" s="57"/>
      <c r="L495" s="57"/>
      <c r="M495" s="54"/>
      <c r="N495" s="57"/>
      <c r="O495" s="58"/>
      <c r="P495" s="58"/>
      <c r="Q495" s="58"/>
      <c r="R495" s="58"/>
      <c r="S495" s="54"/>
      <c r="T495" s="57"/>
      <c r="U495" s="57"/>
      <c r="V495" s="57"/>
      <c r="W495" s="57"/>
      <c r="X495" s="147" t="str">
        <f>IF(ISBLANK(D495),"",IF('order-admin-units'!$I$1&lt;&gt;"y", "", IF((K495="")*(ISBLANK(D495)=FALSE), 'order-admin-units'!$B$1+1, VLOOKUP(K495, ordercountry, 2))))</f>
        <v/>
      </c>
      <c r="Y495" s="147" t="str">
        <f>IF(ISBLANK(D495),"",IF('order-admin-units'!$I$1&lt;&gt;"y", "", IF(L495="", 'order-admin-units'!$B$2+1, VLOOKUP(K495&amp;"@"&amp;L495, orderadmin, 2))))</f>
        <v/>
      </c>
      <c r="Z495" s="147" t="str">
        <f t="shared" si="61"/>
        <v/>
      </c>
      <c r="AA495" s="147" t="str">
        <f t="shared" si="62"/>
        <v/>
      </c>
      <c r="AB495" s="147" t="str">
        <f t="shared" si="63"/>
        <v/>
      </c>
      <c r="AC495" s="147" t="str">
        <f t="shared" si="57"/>
        <v/>
      </c>
      <c r="AD495" s="11" t="str">
        <f t="shared" si="58"/>
        <v/>
      </c>
      <c r="AE495" s="11" t="str">
        <f t="array" ref="AE495">IF(ISBLANK(D495),"",IF(OR($H$2="y",$H$2="m"),IF(AA495=AA494,IF(OR(AB495=$AB$4:$AB494)=FALSE,AE494&amp;C495,AE494),"("&amp;C495)&amp;IF(AA495=AA496,IF(OR(AB496=$AB$4:$AB495)=FALSE,", ",""),") "),""))</f>
        <v/>
      </c>
      <c r="AF495" s="11" t="str">
        <f t="shared" si="59"/>
        <v/>
      </c>
      <c r="AG495" s="11" t="str">
        <f t="array" ref="AG495">IF(ISBLANK(D495),"",IF(OR($H$2="y",$H$2="m"),IF(AA495=AA494,IF(OR(AC495=$AC$4:$AC494)=FALSE,AG494&amp;AF495,AG494),"("&amp;AF495)&amp;IF(AA495=AA496,IF(OR(AC496=$AC$4:$AC495)=FALSE,", ",""),") "),""))</f>
        <v/>
      </c>
      <c r="AH495" s="10" t="str">
        <f>IF((ISBLANK(D495)),"",IF(D495=D494,AH494,"")&amp;IF(B494&lt;&gt;B495,((IF(ISBLANK(E495),$D$3&amp;"Non-type material: "&amp;$D$3,$D$3&amp;INDEX('type-categories'!$A$2:$B$100,MATCH(E495,'type-categories'!$A$2:$A$100,0),2)&amp;$D$3))),"")&amp;(IF(K495&lt;&gt;K494,$C$2&amp;K495&amp;$K$3&amp;$C$2&amp;" ",(IF(B495&lt;&gt;B494,$C$2&amp;K495&amp;$K$3&amp;$C$2&amp;" ",""))))&amp;(IF(L495="","",((IF(L495&lt;&gt;L494,$D$2&amp;L495&amp;$L$3&amp;$D$2&amp;" ",IF(B495&lt;&gt;B494,$D$2&amp;L495&amp;$L$3&amp;$D$2&amp;" ",""))))))&amp;(IF(M495="","",((IF(M495&lt;&gt;M494,$E$2&amp;M495&amp;$E$2&amp;","&amp;" ",IF(B495&lt;&gt;B494,$E$2&amp;M495&amp;$E$2&amp;",",""))))))&amp;(IF(N495="","",IF(N495&lt;&gt;N494,N495&amp;", ",IF(B495&lt;&gt;B494,N495&amp;", ",""))))&amp;(IF(ISBLANK(O495),"",(IF(O495&lt;&gt;O494,O495&amp;", ",IF(B495&lt;&gt;B494,O495&amp;", ","")))))&amp;(IF(ISBLANK(P495),"",(IF(P495&lt;&gt;P494,P495&amp;", ",IF(B495&lt;&gt;B494,P495&amp;", ",IF(Z495&lt;&gt;Z494,P495&amp;", ",""))))))&amp;(IF(ISBLANK(Q495),"",(IF(Q495&lt;&gt;Q494,Q495&amp;", ",IF(B495&lt;&gt;B494,Q495&amp;", ",IF(Z495&lt;&gt;Z494,Q495&amp;", ",""))))))&amp;(IF(ISBLANK(R495),"",(IF(R495&lt;&gt;R494,R495&amp;"m, ",IF(B495&lt;&gt;B494,R495&amp;"m, ",IF(Z495&lt;&gt;Z494,R495&amp;"m, ",""))))))&amp;IF(ISBLANK(S495),"",(IF(B495&lt;&gt;B494,S495&amp;", ",IF(S495&lt;&gt;S494,IF((Z495=Z494),"same locality "&amp;S495&amp;", ",S495&amp;", "),""))))&amp;(IF(ISBLANK(T495),"",(IF(T495&lt;&gt;T494,IF(ISBLANK(F$2),T495&amp;", ",T495&amp;" "&amp;F$2&amp;", "),(IF(B495&lt;&gt;B494,IF(ISBLANK(F$2),T495&amp;", ",T495&amp;" "&amp;F$2&amp;", "),(IF(Z495&lt;&gt;Z494,IF(ISBLANK(F$2),T495&amp;", ",T495&amp;" "&amp;F$2&amp;", "),IF((U495&lt;&gt;U494)*($G$2="Y"),"same collector, ","")))))))))&amp;(IF(ISBLANK(U495),"",(IF(U495&lt;&gt;U494,U495&amp;", ",(IF(B495&lt;&gt;B494,U495&amp;", ",IF(Z495&lt;&gt;Z494,U495&amp;", ",(IF(T495&lt;&gt;T494,IF((T495&lt;&gt;T494)*($G$2="Y"),"same date, ", ""),IF((T495=T494)*(U495=U494)*(S495&lt;&gt;S494)*($G$2="Y"),"same collector and date, ", ""))))))))))&amp;(IF(ISBLANK(V495),"",V495&amp;", "))&amp;IF((AA495&lt;&gt;AA496)*($H$2="y"),AD495&amp;AE495,IF((AA495&lt;&gt;AA496)*($H$2="m"),AD495&amp;AG495,IF(($H$2&lt;&gt;"m")*($H$2&lt;&gt;"Y"),(IF(F495=0,"",F495&amp;" "&amp;$F$4&amp;" "))&amp;(IF(G495=0,"",G495&amp;" "&amp;$G$4&amp;" "))&amp;(IF(H495=0,"",H495&amp;" "&amp;H$4&amp;" "))&amp;(IF(I495=0,"",I495&amp;" "&amp;$I$4&amp;" "))&amp;(IF(J495=0,"",J495&amp;" "&amp;$J$4&amp;" "))&amp;IF((ISBLANK(C495)),"","("&amp;C495&amp;")"),"")))&amp;IF((B495=B496)*(K495=K496)*(L495=L496)*(M495=M496),IF(($H$2&lt;&gt;"m")*($H$2&lt;&gt;"Y"), ", ", IF((ISNUMBER(FIND(")",AE495))), ", ", "")),IF((B495=B496)*(K495=K496)*(L495=L496),"; ",". ")))</f>
        <v/>
      </c>
    </row>
    <row r="496" spans="1:34" s="1" customFormat="1" x14ac:dyDescent="0.25">
      <c r="A496" s="3" t="str">
        <f t="shared" si="60"/>
        <v/>
      </c>
      <c r="B496" s="53" t="str">
        <f t="shared" si="64"/>
        <v/>
      </c>
      <c r="C496" s="57"/>
      <c r="D496" s="57"/>
      <c r="E496" s="57"/>
      <c r="F496" s="57"/>
      <c r="G496" s="57"/>
      <c r="H496" s="57"/>
      <c r="I496" s="57"/>
      <c r="J496" s="57"/>
      <c r="K496" s="57"/>
      <c r="L496" s="57"/>
      <c r="M496" s="54"/>
      <c r="N496" s="57"/>
      <c r="O496" s="58"/>
      <c r="P496" s="58"/>
      <c r="Q496" s="58"/>
      <c r="R496" s="58"/>
      <c r="S496" s="54"/>
      <c r="T496" s="57"/>
      <c r="U496" s="57"/>
      <c r="V496" s="57"/>
      <c r="W496" s="57"/>
      <c r="X496" s="147" t="str">
        <f>IF(ISBLANK(D496),"",IF('order-admin-units'!$I$1&lt;&gt;"y", "", IF((K496="")*(ISBLANK(D496)=FALSE), 'order-admin-units'!$B$1+1, VLOOKUP(K496, ordercountry, 2))))</f>
        <v/>
      </c>
      <c r="Y496" s="147" t="str">
        <f>IF(ISBLANK(D496),"",IF('order-admin-units'!$I$1&lt;&gt;"y", "", IF(L496="", 'order-admin-units'!$B$2+1, VLOOKUP(K496&amp;"@"&amp;L496, orderadmin, 2))))</f>
        <v/>
      </c>
      <c r="Z496" s="147" t="str">
        <f t="shared" si="61"/>
        <v/>
      </c>
      <c r="AA496" s="147" t="str">
        <f t="shared" si="62"/>
        <v/>
      </c>
      <c r="AB496" s="147" t="str">
        <f t="shared" si="63"/>
        <v/>
      </c>
      <c r="AC496" s="147" t="str">
        <f t="shared" si="57"/>
        <v/>
      </c>
      <c r="AD496" s="11" t="str">
        <f t="shared" si="58"/>
        <v/>
      </c>
      <c r="AE496" s="11" t="str">
        <f t="array" ref="AE496">IF(ISBLANK(D496),"",IF(OR($H$2="y",$H$2="m"),IF(AA496=AA495,IF(OR(AB496=$AB$4:$AB495)=FALSE,AE495&amp;C496,AE495),"("&amp;C496)&amp;IF(AA496=AA497,IF(OR(AB497=$AB$4:$AB496)=FALSE,", ",""),") "),""))</f>
        <v/>
      </c>
      <c r="AF496" s="11" t="str">
        <f t="shared" si="59"/>
        <v/>
      </c>
      <c r="AG496" s="11" t="str">
        <f t="array" ref="AG496">IF(ISBLANK(D496),"",IF(OR($H$2="y",$H$2="m"),IF(AA496=AA495,IF(OR(AC496=$AC$4:$AC495)=FALSE,AG495&amp;AF496,AG495),"("&amp;AF496)&amp;IF(AA496=AA497,IF(OR(AC497=$AC$4:$AC496)=FALSE,", ",""),") "),""))</f>
        <v/>
      </c>
      <c r="AH496" s="10" t="str">
        <f>IF((ISBLANK(D496)),"",IF(D496=D495,AH495,"")&amp;IF(B495&lt;&gt;B496,((IF(ISBLANK(E496),$D$3&amp;"Non-type material: "&amp;$D$3,$D$3&amp;INDEX('type-categories'!$A$2:$B$100,MATCH(E496,'type-categories'!$A$2:$A$100,0),2)&amp;$D$3))),"")&amp;(IF(K496&lt;&gt;K495,$C$2&amp;K496&amp;$K$3&amp;$C$2&amp;" ",(IF(B496&lt;&gt;B495,$C$2&amp;K496&amp;$K$3&amp;$C$2&amp;" ",""))))&amp;(IF(L496="","",((IF(L496&lt;&gt;L495,$D$2&amp;L496&amp;$L$3&amp;$D$2&amp;" ",IF(B496&lt;&gt;B495,$D$2&amp;L496&amp;$L$3&amp;$D$2&amp;" ",""))))))&amp;(IF(M496="","",((IF(M496&lt;&gt;M495,$E$2&amp;M496&amp;$E$2&amp;","&amp;" ",IF(B496&lt;&gt;B495,$E$2&amp;M496&amp;$E$2&amp;",",""))))))&amp;(IF(N496="","",IF(N496&lt;&gt;N495,N496&amp;", ",IF(B496&lt;&gt;B495,N496&amp;", ",""))))&amp;(IF(ISBLANK(O496),"",(IF(O496&lt;&gt;O495,O496&amp;", ",IF(B496&lt;&gt;B495,O496&amp;", ","")))))&amp;(IF(ISBLANK(P496),"",(IF(P496&lt;&gt;P495,P496&amp;", ",IF(B496&lt;&gt;B495,P496&amp;", ",IF(Z496&lt;&gt;Z495,P496&amp;", ",""))))))&amp;(IF(ISBLANK(Q496),"",(IF(Q496&lt;&gt;Q495,Q496&amp;", ",IF(B496&lt;&gt;B495,Q496&amp;", ",IF(Z496&lt;&gt;Z495,Q496&amp;", ",""))))))&amp;(IF(ISBLANK(R496),"",(IF(R496&lt;&gt;R495,R496&amp;"m, ",IF(B496&lt;&gt;B495,R496&amp;"m, ",IF(Z496&lt;&gt;Z495,R496&amp;"m, ",""))))))&amp;IF(ISBLANK(S496),"",(IF(B496&lt;&gt;B495,S496&amp;", ",IF(S496&lt;&gt;S495,IF((Z496=Z495),"same locality "&amp;S496&amp;", ",S496&amp;", "),""))))&amp;(IF(ISBLANK(T496),"",(IF(T496&lt;&gt;T495,IF(ISBLANK(F$2),T496&amp;", ",T496&amp;" "&amp;F$2&amp;", "),(IF(B496&lt;&gt;B495,IF(ISBLANK(F$2),T496&amp;", ",T496&amp;" "&amp;F$2&amp;", "),(IF(Z496&lt;&gt;Z495,IF(ISBLANK(F$2),T496&amp;", ",T496&amp;" "&amp;F$2&amp;", "),IF((U496&lt;&gt;U495)*($G$2="Y"),"same collector, ","")))))))))&amp;(IF(ISBLANK(U496),"",(IF(U496&lt;&gt;U495,U496&amp;", ",(IF(B496&lt;&gt;B495,U496&amp;", ",IF(Z496&lt;&gt;Z495,U496&amp;", ",(IF(T496&lt;&gt;T495,IF((T496&lt;&gt;T495)*($G$2="Y"),"same date, ", ""),IF((T496=T495)*(U496=U495)*(S496&lt;&gt;S495)*($G$2="Y"),"same collector and date, ", ""))))))))))&amp;(IF(ISBLANK(V496),"",V496&amp;", "))&amp;IF((AA496&lt;&gt;AA497)*($H$2="y"),AD496&amp;AE496,IF((AA496&lt;&gt;AA497)*($H$2="m"),AD496&amp;AG496,IF(($H$2&lt;&gt;"m")*($H$2&lt;&gt;"Y"),(IF(F496=0,"",F496&amp;" "&amp;$F$4&amp;" "))&amp;(IF(G496=0,"",G496&amp;" "&amp;$G$4&amp;" "))&amp;(IF(H496=0,"",H496&amp;" "&amp;H$4&amp;" "))&amp;(IF(I496=0,"",I496&amp;" "&amp;$I$4&amp;" "))&amp;(IF(J496=0,"",J496&amp;" "&amp;$J$4&amp;" "))&amp;IF((ISBLANK(C496)),"","("&amp;C496&amp;")"),"")))&amp;IF((B496=B497)*(K496=K497)*(L496=L497)*(M496=M497),IF(($H$2&lt;&gt;"m")*($H$2&lt;&gt;"Y"), ", ", IF((ISNUMBER(FIND(")",AE496))), ", ", "")),IF((B496=B497)*(K496=K497)*(L496=L497),"; ",". ")))</f>
        <v/>
      </c>
    </row>
    <row r="497" spans="1:35" s="1" customFormat="1" x14ac:dyDescent="0.25">
      <c r="A497" s="3" t="str">
        <f t="shared" si="60"/>
        <v/>
      </c>
      <c r="B497" s="53" t="str">
        <f t="shared" si="64"/>
        <v/>
      </c>
      <c r="C497" s="57"/>
      <c r="D497" s="57"/>
      <c r="E497" s="57"/>
      <c r="F497" s="57"/>
      <c r="G497" s="57"/>
      <c r="H497" s="57"/>
      <c r="I497" s="57"/>
      <c r="J497" s="57"/>
      <c r="K497" s="57"/>
      <c r="L497" s="57"/>
      <c r="M497" s="54"/>
      <c r="N497" s="57"/>
      <c r="O497" s="58"/>
      <c r="P497" s="58"/>
      <c r="Q497" s="58"/>
      <c r="R497" s="58"/>
      <c r="S497" s="54"/>
      <c r="T497" s="57"/>
      <c r="U497" s="57"/>
      <c r="V497" s="57"/>
      <c r="W497" s="57"/>
      <c r="X497" s="147" t="str">
        <f>IF(ISBLANK(D497),"",IF('order-admin-units'!$I$1&lt;&gt;"y", "", IF((K497="")*(ISBLANK(D497)=FALSE), 'order-admin-units'!$B$1+1, VLOOKUP(K497, ordercountry, 2))))</f>
        <v/>
      </c>
      <c r="Y497" s="147" t="str">
        <f>IF(ISBLANK(D497),"",IF('order-admin-units'!$I$1&lt;&gt;"y", "", IF(L497="", 'order-admin-units'!$B$2+1, VLOOKUP(K497&amp;"@"&amp;L497, orderadmin, 2))))</f>
        <v/>
      </c>
      <c r="Z497" s="147" t="str">
        <f t="shared" si="61"/>
        <v/>
      </c>
      <c r="AA497" s="147" t="str">
        <f t="shared" si="62"/>
        <v/>
      </c>
      <c r="AB497" s="147" t="str">
        <f t="shared" si="63"/>
        <v/>
      </c>
      <c r="AC497" s="147" t="str">
        <f t="shared" si="57"/>
        <v/>
      </c>
      <c r="AD497" s="11" t="str">
        <f t="shared" si="58"/>
        <v/>
      </c>
      <c r="AE497" s="11" t="str">
        <f t="array" ref="AE497">IF(ISBLANK(D497),"",IF(OR($H$2="y",$H$2="m"),IF(AA497=AA496,IF(OR(AB497=$AB$4:$AB496)=FALSE,AE496&amp;C497,AE496),"("&amp;C497)&amp;IF(AA497=AA498,IF(OR(AB498=$AB$4:$AB497)=FALSE,", ",""),") "),""))</f>
        <v/>
      </c>
      <c r="AF497" s="11" t="str">
        <f t="shared" si="59"/>
        <v/>
      </c>
      <c r="AG497" s="11" t="str">
        <f t="array" ref="AG497">IF(ISBLANK(D497),"",IF(OR($H$2="y",$H$2="m"),IF(AA497=AA496,IF(OR(AC497=$AC$4:$AC496)=FALSE,AG496&amp;AF497,AG496),"("&amp;AF497)&amp;IF(AA497=AA498,IF(OR(AC498=$AC$4:$AC497)=FALSE,", ",""),") "),""))</f>
        <v/>
      </c>
      <c r="AH497" s="10" t="str">
        <f>IF((ISBLANK(D497)),"",IF(D497=D496,AH496,"")&amp;IF(B496&lt;&gt;B497,((IF(ISBLANK(E497),$D$3&amp;"Non-type material: "&amp;$D$3,$D$3&amp;INDEX('type-categories'!$A$2:$B$100,MATCH(E497,'type-categories'!$A$2:$A$100,0),2)&amp;$D$3))),"")&amp;(IF(K497&lt;&gt;K496,$C$2&amp;K497&amp;$K$3&amp;$C$2&amp;" ",(IF(B497&lt;&gt;B496,$C$2&amp;K497&amp;$K$3&amp;$C$2&amp;" ",""))))&amp;(IF(L497="","",((IF(L497&lt;&gt;L496,$D$2&amp;L497&amp;$L$3&amp;$D$2&amp;" ",IF(B497&lt;&gt;B496,$D$2&amp;L497&amp;$L$3&amp;$D$2&amp;" ",""))))))&amp;(IF(M497="","",((IF(M497&lt;&gt;M496,$E$2&amp;M497&amp;$E$2&amp;","&amp;" ",IF(B497&lt;&gt;B496,$E$2&amp;M497&amp;$E$2&amp;",",""))))))&amp;(IF(N497="","",IF(N497&lt;&gt;N496,N497&amp;", ",IF(B497&lt;&gt;B496,N497&amp;", ",""))))&amp;(IF(ISBLANK(O497),"",(IF(O497&lt;&gt;O496,O497&amp;", ",IF(B497&lt;&gt;B496,O497&amp;", ","")))))&amp;(IF(ISBLANK(P497),"",(IF(P497&lt;&gt;P496,P497&amp;", ",IF(B497&lt;&gt;B496,P497&amp;", ",IF(Z497&lt;&gt;Z496,P497&amp;", ",""))))))&amp;(IF(ISBLANK(Q497),"",(IF(Q497&lt;&gt;Q496,Q497&amp;", ",IF(B497&lt;&gt;B496,Q497&amp;", ",IF(Z497&lt;&gt;Z496,Q497&amp;", ",""))))))&amp;(IF(ISBLANK(R497),"",(IF(R497&lt;&gt;R496,R497&amp;"m, ",IF(B497&lt;&gt;B496,R497&amp;"m, ",IF(Z497&lt;&gt;Z496,R497&amp;"m, ",""))))))&amp;IF(ISBLANK(S497),"",(IF(B497&lt;&gt;B496,S497&amp;", ",IF(S497&lt;&gt;S496,IF((Z497=Z496),"same locality "&amp;S497&amp;", ",S497&amp;", "),""))))&amp;(IF(ISBLANK(T497),"",(IF(T497&lt;&gt;T496,IF(ISBLANK(F$2),T497&amp;", ",T497&amp;" "&amp;F$2&amp;", "),(IF(B497&lt;&gt;B496,IF(ISBLANK(F$2),T497&amp;", ",T497&amp;" "&amp;F$2&amp;", "),(IF(Z497&lt;&gt;Z496,IF(ISBLANK(F$2),T497&amp;", ",T497&amp;" "&amp;F$2&amp;", "),IF((U497&lt;&gt;U496)*($G$2="Y"),"same collector, ","")))))))))&amp;(IF(ISBLANK(U497),"",(IF(U497&lt;&gt;U496,U497&amp;", ",(IF(B497&lt;&gt;B496,U497&amp;", ",IF(Z497&lt;&gt;Z496,U497&amp;", ",(IF(T497&lt;&gt;T496,IF((T497&lt;&gt;T496)*($G$2="Y"),"same date, ", ""),IF((T497=T496)*(U497=U496)*(S497&lt;&gt;S496)*($G$2="Y"),"same collector and date, ", ""))))))))))&amp;(IF(ISBLANK(V497),"",V497&amp;", "))&amp;IF((AA497&lt;&gt;AA498)*($H$2="y"),AD497&amp;AE497,IF((AA497&lt;&gt;AA498)*($H$2="m"),AD497&amp;AG497,IF(($H$2&lt;&gt;"m")*($H$2&lt;&gt;"Y"),(IF(F497=0,"",F497&amp;" "&amp;$F$4&amp;" "))&amp;(IF(G497=0,"",G497&amp;" "&amp;$G$4&amp;" "))&amp;(IF(H497=0,"",H497&amp;" "&amp;H$4&amp;" "))&amp;(IF(I497=0,"",I497&amp;" "&amp;$I$4&amp;" "))&amp;(IF(J497=0,"",J497&amp;" "&amp;$J$4&amp;" "))&amp;IF((ISBLANK(C497)),"","("&amp;C497&amp;")"),"")))&amp;IF((B497=B498)*(K497=K498)*(L497=L498)*(M497=M498),IF(($H$2&lt;&gt;"m")*($H$2&lt;&gt;"Y"), ", ", IF((ISNUMBER(FIND(")",AE497))), ", ", "")),IF((B497=B498)*(K497=K498)*(L497=L498),"; ",". ")))</f>
        <v/>
      </c>
    </row>
    <row r="498" spans="1:35" s="1" customFormat="1" x14ac:dyDescent="0.25">
      <c r="A498" s="3" t="str">
        <f t="shared" si="60"/>
        <v/>
      </c>
      <c r="B498" s="53" t="str">
        <f t="shared" si="64"/>
        <v/>
      </c>
      <c r="C498" s="57"/>
      <c r="D498" s="57"/>
      <c r="E498" s="57"/>
      <c r="F498" s="57"/>
      <c r="G498" s="57"/>
      <c r="H498" s="57"/>
      <c r="I498" s="57"/>
      <c r="J498" s="57"/>
      <c r="K498" s="57"/>
      <c r="L498" s="57"/>
      <c r="M498" s="54"/>
      <c r="N498" s="57"/>
      <c r="O498" s="58"/>
      <c r="P498" s="58"/>
      <c r="Q498" s="58"/>
      <c r="R498" s="58"/>
      <c r="S498" s="54"/>
      <c r="T498" s="57"/>
      <c r="U498" s="57"/>
      <c r="V498" s="57"/>
      <c r="W498" s="57"/>
      <c r="X498" s="147" t="str">
        <f>IF(ISBLANK(D498),"",IF('order-admin-units'!$I$1&lt;&gt;"y", "", IF((K498="")*(ISBLANK(D498)=FALSE), 'order-admin-units'!$B$1+1, VLOOKUP(K498, ordercountry, 2))))</f>
        <v/>
      </c>
      <c r="Y498" s="147" t="str">
        <f>IF(ISBLANK(D498),"",IF('order-admin-units'!$I$1&lt;&gt;"y", "", IF(L498="", 'order-admin-units'!$B$2+1, VLOOKUP(K498&amp;"@"&amp;L498, orderadmin, 2))))</f>
        <v/>
      </c>
      <c r="Z498" s="147" t="str">
        <f t="shared" si="61"/>
        <v/>
      </c>
      <c r="AA498" s="147" t="str">
        <f t="shared" si="62"/>
        <v/>
      </c>
      <c r="AB498" s="147" t="str">
        <f t="shared" si="63"/>
        <v/>
      </c>
      <c r="AC498" s="147" t="str">
        <f t="shared" si="57"/>
        <v/>
      </c>
      <c r="AD498" s="11" t="str">
        <f t="shared" si="58"/>
        <v/>
      </c>
      <c r="AE498" s="11" t="str">
        <f t="array" ref="AE498">IF(ISBLANK(D498),"",IF(OR($H$2="y",$H$2="m"),IF(AA498=AA497,IF(OR(AB498=$AB$4:$AB497)=FALSE,AE497&amp;C498,AE497),"("&amp;C498)&amp;IF(AA498=AA499,IF(OR(AB499=$AB$4:$AB498)=FALSE,", ",""),") "),""))</f>
        <v/>
      </c>
      <c r="AF498" s="11" t="str">
        <f t="shared" si="59"/>
        <v/>
      </c>
      <c r="AG498" s="11" t="str">
        <f t="array" ref="AG498">IF(ISBLANK(D498),"",IF(OR($H$2="y",$H$2="m"),IF(AA498=AA497,IF(OR(AC498=$AC$4:$AC497)=FALSE,AG497&amp;AF498,AG497),"("&amp;AF498)&amp;IF(AA498=AA499,IF(OR(AC499=$AC$4:$AC498)=FALSE,", ",""),") "),""))</f>
        <v/>
      </c>
      <c r="AH498" s="10" t="str">
        <f>IF((ISBLANK(D498)),"",IF(D498=D497,AH497,"")&amp;IF(B497&lt;&gt;B498,((IF(ISBLANK(E498),$D$3&amp;"Non-type material: "&amp;$D$3,$D$3&amp;INDEX('type-categories'!$A$2:$B$100,MATCH(E498,'type-categories'!$A$2:$A$100,0),2)&amp;$D$3))),"")&amp;(IF(K498&lt;&gt;K497,$C$2&amp;K498&amp;$K$3&amp;$C$2&amp;" ",(IF(B498&lt;&gt;B497,$C$2&amp;K498&amp;$K$3&amp;$C$2&amp;" ",""))))&amp;(IF(L498="","",((IF(L498&lt;&gt;L497,$D$2&amp;L498&amp;$L$3&amp;$D$2&amp;" ",IF(B498&lt;&gt;B497,$D$2&amp;L498&amp;$L$3&amp;$D$2&amp;" ",""))))))&amp;(IF(M498="","",((IF(M498&lt;&gt;M497,$E$2&amp;M498&amp;$E$2&amp;","&amp;" ",IF(B498&lt;&gt;B497,$E$2&amp;M498&amp;$E$2&amp;",",""))))))&amp;(IF(N498="","",IF(N498&lt;&gt;N497,N498&amp;", ",IF(B498&lt;&gt;B497,N498&amp;", ",""))))&amp;(IF(ISBLANK(O498),"",(IF(O498&lt;&gt;O497,O498&amp;", ",IF(B498&lt;&gt;B497,O498&amp;", ","")))))&amp;(IF(ISBLANK(P498),"",(IF(P498&lt;&gt;P497,P498&amp;", ",IF(B498&lt;&gt;B497,P498&amp;", ",IF(Z498&lt;&gt;Z497,P498&amp;", ",""))))))&amp;(IF(ISBLANK(Q498),"",(IF(Q498&lt;&gt;Q497,Q498&amp;", ",IF(B498&lt;&gt;B497,Q498&amp;", ",IF(Z498&lt;&gt;Z497,Q498&amp;", ",""))))))&amp;(IF(ISBLANK(R498),"",(IF(R498&lt;&gt;R497,R498&amp;"m, ",IF(B498&lt;&gt;B497,R498&amp;"m, ",IF(Z498&lt;&gt;Z497,R498&amp;"m, ",""))))))&amp;IF(ISBLANK(S498),"",(IF(B498&lt;&gt;B497,S498&amp;", ",IF(S498&lt;&gt;S497,IF((Z498=Z497),"same locality "&amp;S498&amp;", ",S498&amp;", "),""))))&amp;(IF(ISBLANK(T498),"",(IF(T498&lt;&gt;T497,IF(ISBLANK(F$2),T498&amp;", ",T498&amp;" "&amp;F$2&amp;", "),(IF(B498&lt;&gt;B497,IF(ISBLANK(F$2),T498&amp;", ",T498&amp;" "&amp;F$2&amp;", "),(IF(Z498&lt;&gt;Z497,IF(ISBLANK(F$2),T498&amp;", ",T498&amp;" "&amp;F$2&amp;", "),IF((U498&lt;&gt;U497)*($G$2="Y"),"same collector, ","")))))))))&amp;(IF(ISBLANK(U498),"",(IF(U498&lt;&gt;U497,U498&amp;", ",(IF(B498&lt;&gt;B497,U498&amp;", ",IF(Z498&lt;&gt;Z497,U498&amp;", ",(IF(T498&lt;&gt;T497,IF((T498&lt;&gt;T497)*($G$2="Y"),"same date, ", ""),IF((T498=T497)*(U498=U497)*(S498&lt;&gt;S497)*($G$2="Y"),"same collector and date, ", ""))))))))))&amp;(IF(ISBLANK(V498),"",V498&amp;", "))&amp;IF((AA498&lt;&gt;AA499)*($H$2="y"),AD498&amp;AE498,IF((AA498&lt;&gt;AA499)*($H$2="m"),AD498&amp;AG498,IF(($H$2&lt;&gt;"m")*($H$2&lt;&gt;"Y"),(IF(F498=0,"",F498&amp;" "&amp;$F$4&amp;" "))&amp;(IF(G498=0,"",G498&amp;" "&amp;$G$4&amp;" "))&amp;(IF(H498=0,"",H498&amp;" "&amp;H$4&amp;" "))&amp;(IF(I498=0,"",I498&amp;" "&amp;$I$4&amp;" "))&amp;(IF(J498=0,"",J498&amp;" "&amp;$J$4&amp;" "))&amp;IF((ISBLANK(C498)),"","("&amp;C498&amp;")"),"")))&amp;IF((B498=B499)*(K498=K499)*(L498=L499)*(M498=M499),IF(($H$2&lt;&gt;"m")*($H$2&lt;&gt;"Y"), ", ", IF((ISNUMBER(FIND(")",AE498))), ", ", "")),IF((B498=B499)*(K498=K499)*(L498=L499),"; ",". ")))</f>
        <v/>
      </c>
    </row>
    <row r="499" spans="1:35" s="1" customFormat="1" x14ac:dyDescent="0.25">
      <c r="A499" s="3" t="str">
        <f t="shared" si="60"/>
        <v/>
      </c>
      <c r="B499" s="53" t="str">
        <f t="shared" si="64"/>
        <v/>
      </c>
      <c r="C499" s="57"/>
      <c r="D499" s="57"/>
      <c r="E499" s="57"/>
      <c r="F499" s="57"/>
      <c r="G499" s="57"/>
      <c r="H499" s="57"/>
      <c r="I499" s="57"/>
      <c r="J499" s="57"/>
      <c r="K499" s="57"/>
      <c r="L499" s="57"/>
      <c r="M499" s="54"/>
      <c r="N499" s="57"/>
      <c r="O499" s="58"/>
      <c r="P499" s="58"/>
      <c r="Q499" s="58"/>
      <c r="R499" s="58"/>
      <c r="S499" s="54"/>
      <c r="T499" s="57"/>
      <c r="U499" s="57"/>
      <c r="V499" s="57"/>
      <c r="W499" s="57"/>
      <c r="X499" s="147" t="str">
        <f>IF(ISBLANK(D499),"",IF('order-admin-units'!$I$1&lt;&gt;"y", "", IF((K499="")*(ISBLANK(D499)=FALSE), 'order-admin-units'!$B$1+1, VLOOKUP(K499, ordercountry, 2))))</f>
        <v/>
      </c>
      <c r="Y499" s="147" t="str">
        <f>IF(ISBLANK(D499),"",IF('order-admin-units'!$I$1&lt;&gt;"y", "", IF(L499="", 'order-admin-units'!$B$2+1, VLOOKUP(K499&amp;"@"&amp;L499, orderadmin, 2))))</f>
        <v/>
      </c>
      <c r="Z499" s="147" t="str">
        <f t="shared" si="61"/>
        <v/>
      </c>
      <c r="AA499" s="147" t="str">
        <f t="shared" si="62"/>
        <v/>
      </c>
      <c r="AB499" s="147" t="str">
        <f t="shared" si="63"/>
        <v/>
      </c>
      <c r="AC499" s="147" t="str">
        <f t="shared" si="57"/>
        <v/>
      </c>
      <c r="AD499" s="11" t="str">
        <f t="shared" si="58"/>
        <v/>
      </c>
      <c r="AE499" s="11" t="str">
        <f t="array" ref="AE499">IF(ISBLANK(D499),"",IF(OR($H$2="y",$H$2="m"),IF(AA499=AA498,IF(OR(AB499=$AB$4:$AB498)=FALSE,AE498&amp;C499,AE498),"("&amp;C499)&amp;IF(AA499=AA500,IF(OR(AB500=$AB$4:$AB499)=FALSE,", ",""),") "),""))</f>
        <v/>
      </c>
      <c r="AF499" s="11" t="str">
        <f t="shared" si="59"/>
        <v/>
      </c>
      <c r="AG499" s="11" t="str">
        <f t="array" ref="AG499">IF(ISBLANK(D499),"",IF(OR($H$2="y",$H$2="m"),IF(AA499=AA498,IF(OR(AC499=$AC$4:$AC498)=FALSE,AG498&amp;AF499,AG498),"("&amp;AF499)&amp;IF(AA499=AA500,IF(OR(AC500=$AC$4:$AC499)=FALSE,", ",""),") "),""))</f>
        <v/>
      </c>
      <c r="AH499" s="10" t="str">
        <f>IF((ISBLANK(D499)),"",IF(D499=D498,AH498,"")&amp;IF(B498&lt;&gt;B499,((IF(ISBLANK(E499),$D$3&amp;"Non-type material: "&amp;$D$3,$D$3&amp;INDEX('type-categories'!$A$2:$B$100,MATCH(E499,'type-categories'!$A$2:$A$100,0),2)&amp;$D$3))),"")&amp;(IF(K499&lt;&gt;K498,$C$2&amp;K499&amp;$K$3&amp;$C$2&amp;" ",(IF(B499&lt;&gt;B498,$C$2&amp;K499&amp;$K$3&amp;$C$2&amp;" ",""))))&amp;(IF(L499="","",((IF(L499&lt;&gt;L498,$D$2&amp;L499&amp;$L$3&amp;$D$2&amp;" ",IF(B499&lt;&gt;B498,$D$2&amp;L499&amp;$L$3&amp;$D$2&amp;" ",""))))))&amp;(IF(M499="","",((IF(M499&lt;&gt;M498,$E$2&amp;M499&amp;$E$2&amp;","&amp;" ",IF(B499&lt;&gt;B498,$E$2&amp;M499&amp;$E$2&amp;",",""))))))&amp;(IF(N499="","",IF(N499&lt;&gt;N498,N499&amp;", ",IF(B499&lt;&gt;B498,N499&amp;", ",""))))&amp;(IF(ISBLANK(O499),"",(IF(O499&lt;&gt;O498,O499&amp;", ",IF(B499&lt;&gt;B498,O499&amp;", ","")))))&amp;(IF(ISBLANK(P499),"",(IF(P499&lt;&gt;P498,P499&amp;", ",IF(B499&lt;&gt;B498,P499&amp;", ",IF(Z499&lt;&gt;Z498,P499&amp;", ",""))))))&amp;(IF(ISBLANK(Q499),"",(IF(Q499&lt;&gt;Q498,Q499&amp;", ",IF(B499&lt;&gt;B498,Q499&amp;", ",IF(Z499&lt;&gt;Z498,Q499&amp;", ",""))))))&amp;(IF(ISBLANK(R499),"",(IF(R499&lt;&gt;R498,R499&amp;"m, ",IF(B499&lt;&gt;B498,R499&amp;"m, ",IF(Z499&lt;&gt;Z498,R499&amp;"m, ",""))))))&amp;IF(ISBLANK(S499),"",(IF(B499&lt;&gt;B498,S499&amp;", ",IF(S499&lt;&gt;S498,IF((Z499=Z498),"same locality "&amp;S499&amp;", ",S499&amp;", "),""))))&amp;(IF(ISBLANK(T499),"",(IF(T499&lt;&gt;T498,IF(ISBLANK(F$2),T499&amp;", ",T499&amp;" "&amp;F$2&amp;", "),(IF(B499&lt;&gt;B498,IF(ISBLANK(F$2),T499&amp;", ",T499&amp;" "&amp;F$2&amp;", "),(IF(Z499&lt;&gt;Z498,IF(ISBLANK(F$2),T499&amp;", ",T499&amp;" "&amp;F$2&amp;", "),IF((U499&lt;&gt;U498)*($G$2="Y"),"same collector, ","")))))))))&amp;(IF(ISBLANK(U499),"",(IF(U499&lt;&gt;U498,U499&amp;", ",(IF(B499&lt;&gt;B498,U499&amp;", ",IF(Z499&lt;&gt;Z498,U499&amp;", ",(IF(T499&lt;&gt;T498,IF((T499&lt;&gt;T498)*($G$2="Y"),"same date, ", ""),IF((T499=T498)*(U499=U498)*(S499&lt;&gt;S498)*($G$2="Y"),"same collector and date, ", ""))))))))))&amp;(IF(ISBLANK(V499),"",V499&amp;", "))&amp;IF((AA499&lt;&gt;AA500)*($H$2="y"),AD499&amp;AE499,IF((AA499&lt;&gt;AA500)*($H$2="m"),AD499&amp;AG499,IF(($H$2&lt;&gt;"m")*($H$2&lt;&gt;"Y"),(IF(F499=0,"",F499&amp;" "&amp;$F$4&amp;" "))&amp;(IF(G499=0,"",G499&amp;" "&amp;$G$4&amp;" "))&amp;(IF(H499=0,"",H499&amp;" "&amp;H$4&amp;" "))&amp;(IF(I499=0,"",I499&amp;" "&amp;$I$4&amp;" "))&amp;(IF(J499=0,"",J499&amp;" "&amp;$J$4&amp;" "))&amp;IF((ISBLANK(C499)),"","("&amp;C499&amp;")"),"")))&amp;IF((B499=B500)*(K499=K500)*(L499=L500)*(M499=M500),IF(($H$2&lt;&gt;"m")*($H$2&lt;&gt;"Y"), ", ", IF((ISNUMBER(FIND(")",AE499))), ", ", "")),IF((B499=B500)*(K499=K500)*(L499=L500),"; ",". ")))</f>
        <v/>
      </c>
    </row>
    <row r="500" spans="1:35" s="1" customFormat="1" x14ac:dyDescent="0.25">
      <c r="A500" s="3" t="str">
        <f t="shared" si="60"/>
        <v/>
      </c>
      <c r="B500" s="53" t="str">
        <f t="shared" si="64"/>
        <v/>
      </c>
      <c r="C500" s="57"/>
      <c r="D500" s="57"/>
      <c r="E500" s="57"/>
      <c r="F500" s="57"/>
      <c r="G500" s="57"/>
      <c r="H500" s="57"/>
      <c r="I500" s="57"/>
      <c r="J500" s="57"/>
      <c r="K500" s="57"/>
      <c r="L500" s="57"/>
      <c r="M500" s="54"/>
      <c r="N500" s="57"/>
      <c r="O500" s="58"/>
      <c r="P500" s="58"/>
      <c r="Q500" s="58"/>
      <c r="R500" s="58"/>
      <c r="S500" s="54"/>
      <c r="T500" s="57"/>
      <c r="U500" s="57"/>
      <c r="V500" s="57"/>
      <c r="W500" s="57"/>
      <c r="X500" s="147" t="str">
        <f>IF(ISBLANK(D500),"",IF('order-admin-units'!$I$1&lt;&gt;"y", "", IF((K500="")*(ISBLANK(D500)=FALSE), 'order-admin-units'!$B$1+1, VLOOKUP(K500, ordercountry, 2))))</f>
        <v/>
      </c>
      <c r="Y500" s="147" t="str">
        <f>IF(ISBLANK(D500),"",IF('order-admin-units'!$I$1&lt;&gt;"y", "", IF(L500="", 'order-admin-units'!$B$2+1, VLOOKUP(K500&amp;"@"&amp;L500, orderadmin, 2))))</f>
        <v/>
      </c>
      <c r="Z500" s="147" t="str">
        <f t="shared" si="61"/>
        <v/>
      </c>
      <c r="AA500" s="147" t="str">
        <f t="shared" si="62"/>
        <v/>
      </c>
      <c r="AB500" s="147" t="str">
        <f t="shared" si="63"/>
        <v/>
      </c>
      <c r="AC500" s="147" t="str">
        <f t="shared" si="57"/>
        <v/>
      </c>
      <c r="AD500" s="11" t="str">
        <f t="shared" si="58"/>
        <v/>
      </c>
      <c r="AE500" s="11" t="str">
        <f t="array" ref="AE500">IF(ISBLANK(D500),"",IF(OR($H$2="y",$H$2="m"),IF(AA500=AA499,IF(OR(AB500=$AB$4:$AB499)=FALSE,AE499&amp;C500,AE499),"("&amp;C500)&amp;IF(AA500=AA501,IF(OR(AB501=$AB$4:$AB500)=FALSE,", ",""),") "),""))</f>
        <v/>
      </c>
      <c r="AF500" s="11" t="str">
        <f t="shared" si="59"/>
        <v/>
      </c>
      <c r="AG500" s="11" t="str">
        <f t="array" ref="AG500">IF(ISBLANK(D500),"",IF(OR($H$2="y",$H$2="m"),IF(AA500=AA499,IF(OR(AC500=$AC$4:$AC499)=FALSE,AG499&amp;AF500,AG499),"("&amp;AF500)&amp;IF(AA500=AA501,IF(OR(AC501=$AC$4:$AC500)=FALSE,", ",""),") "),""))</f>
        <v/>
      </c>
      <c r="AH500" s="10" t="str">
        <f>IF((ISBLANK(D500)),"",IF(D500=D499,AH499,"")&amp;IF(B499&lt;&gt;B500,((IF(ISBLANK(E500),$D$3&amp;"Non-type material: "&amp;$D$3,$D$3&amp;INDEX('type-categories'!$A$2:$B$100,MATCH(E500,'type-categories'!$A$2:$A$100,0),2)&amp;$D$3))),"")&amp;(IF(K500&lt;&gt;K499,$C$2&amp;K500&amp;$K$3&amp;$C$2&amp;" ",(IF(B500&lt;&gt;B499,$C$2&amp;K500&amp;$K$3&amp;$C$2&amp;" ",""))))&amp;(IF(L500="","",((IF(L500&lt;&gt;L499,$D$2&amp;L500&amp;$L$3&amp;$D$2&amp;" ",IF(B500&lt;&gt;B499,$D$2&amp;L500&amp;$L$3&amp;$D$2&amp;" ",""))))))&amp;(IF(M500="","",((IF(M500&lt;&gt;M499,$E$2&amp;M500&amp;$E$2&amp;","&amp;" ",IF(B500&lt;&gt;B499,$E$2&amp;M500&amp;$E$2&amp;",",""))))))&amp;(IF(N500="","",IF(N500&lt;&gt;N499,N500&amp;", ",IF(B500&lt;&gt;B499,N500&amp;", ",""))))&amp;(IF(ISBLANK(O500),"",(IF(O500&lt;&gt;O499,O500&amp;", ",IF(B500&lt;&gt;B499,O500&amp;", ","")))))&amp;(IF(ISBLANK(P500),"",(IF(P500&lt;&gt;P499,P500&amp;", ",IF(B500&lt;&gt;B499,P500&amp;", ",IF(Z500&lt;&gt;Z499,P500&amp;", ",""))))))&amp;(IF(ISBLANK(Q500),"",(IF(Q500&lt;&gt;Q499,Q500&amp;", ",IF(B500&lt;&gt;B499,Q500&amp;", ",IF(Z500&lt;&gt;Z499,Q500&amp;", ",""))))))&amp;(IF(ISBLANK(R500),"",(IF(R500&lt;&gt;R499,R500&amp;"m, ",IF(B500&lt;&gt;B499,R500&amp;"m, ",IF(Z500&lt;&gt;Z499,R500&amp;"m, ",""))))))&amp;IF(ISBLANK(S500),"",(IF(B500&lt;&gt;B499,S500&amp;", ",IF(S500&lt;&gt;S499,IF((Z500=Z499),"same locality "&amp;S500&amp;", ",S500&amp;", "),""))))&amp;(IF(ISBLANK(T500),"",(IF(T500&lt;&gt;T499,IF(ISBLANK(F$2),T500&amp;", ",T500&amp;" "&amp;F$2&amp;", "),(IF(B500&lt;&gt;B499,IF(ISBLANK(F$2),T500&amp;", ",T500&amp;" "&amp;F$2&amp;", "),(IF(Z500&lt;&gt;Z499,IF(ISBLANK(F$2),T500&amp;", ",T500&amp;" "&amp;F$2&amp;", "),IF((U500&lt;&gt;U499)*($G$2="Y"),"same collector, ","")))))))))&amp;(IF(ISBLANK(U500),"",(IF(U500&lt;&gt;U499,U500&amp;", ",(IF(B500&lt;&gt;B499,U500&amp;", ",IF(Z500&lt;&gt;Z499,U500&amp;", ",(IF(T500&lt;&gt;T499,IF((T500&lt;&gt;T499)*($G$2="Y"),"same date, ", ""),IF((T500=T499)*(U500=U499)*(S500&lt;&gt;S499)*($G$2="Y"),"same collector and date, ", ""))))))))))&amp;(IF(ISBLANK(V500),"",V500&amp;", "))&amp;IF((AA500&lt;&gt;AA501)*($H$2="y"),AD500&amp;AE500,IF((AA500&lt;&gt;AA501)*($H$2="m"),AD500&amp;AG500,IF(($H$2&lt;&gt;"m")*($H$2&lt;&gt;"Y"),(IF(F500=0,"",F500&amp;" "&amp;$F$4&amp;" "))&amp;(IF(G500=0,"",G500&amp;" "&amp;$G$4&amp;" "))&amp;(IF(H500=0,"",H500&amp;" "&amp;H$4&amp;" "))&amp;(IF(I500=0,"",I500&amp;" "&amp;$I$4&amp;" "))&amp;(IF(J500=0,"",J500&amp;" "&amp;$J$4&amp;" "))&amp;IF((ISBLANK(C500)),"","("&amp;C500&amp;")"),"")))&amp;IF((B500=B501)*(K500=K501)*(L500=L501)*(M500=M501),IF(($H$2&lt;&gt;"m")*($H$2&lt;&gt;"Y"), ", ", IF((ISNUMBER(FIND(")",AE500))), ", ", "")),IF((B500=B501)*(K500=K501)*(L500=L501),"; ",". ")))</f>
        <v/>
      </c>
    </row>
    <row r="501" spans="1:35" s="1" customFormat="1" x14ac:dyDescent="0.25">
      <c r="A501" s="3" t="str">
        <f t="shared" si="60"/>
        <v/>
      </c>
      <c r="B501" s="53" t="str">
        <f t="shared" si="64"/>
        <v/>
      </c>
      <c r="C501" s="57"/>
      <c r="D501" s="57"/>
      <c r="E501" s="57"/>
      <c r="F501" s="57"/>
      <c r="G501" s="57"/>
      <c r="H501" s="57"/>
      <c r="I501" s="57"/>
      <c r="J501" s="57"/>
      <c r="K501" s="57"/>
      <c r="L501" s="57"/>
      <c r="M501" s="54"/>
      <c r="N501" s="57"/>
      <c r="O501" s="58"/>
      <c r="P501" s="58"/>
      <c r="Q501" s="58"/>
      <c r="R501" s="58"/>
      <c r="S501" s="54"/>
      <c r="T501" s="57"/>
      <c r="U501" s="57"/>
      <c r="V501" s="57"/>
      <c r="W501" s="57"/>
      <c r="X501" s="147" t="str">
        <f>IF(ISBLANK(D501),"",IF('order-admin-units'!$I$1&lt;&gt;"y", "", IF((K501="")*(ISBLANK(D501)=FALSE), 'order-admin-units'!$B$1+1, VLOOKUP(K501, ordercountry, 2))))</f>
        <v/>
      </c>
      <c r="Y501" s="147" t="str">
        <f>IF(ISBLANK(D501),"",IF('order-admin-units'!$I$1&lt;&gt;"y", "", IF(L501="", 'order-admin-units'!$B$2+1, VLOOKUP(K501&amp;"@"&amp;L501, orderadmin, 2))))</f>
        <v/>
      </c>
      <c r="Z501" s="147" t="str">
        <f t="shared" si="61"/>
        <v/>
      </c>
      <c r="AA501" s="147" t="str">
        <f t="shared" si="62"/>
        <v/>
      </c>
      <c r="AB501" s="147" t="str">
        <f t="shared" si="63"/>
        <v/>
      </c>
      <c r="AC501" s="147" t="str">
        <f t="shared" si="57"/>
        <v/>
      </c>
      <c r="AD501" s="11" t="str">
        <f t="shared" si="58"/>
        <v/>
      </c>
      <c r="AE501" s="11" t="str">
        <f t="array" ref="AE501">IF(ISBLANK(D501),"",IF(OR($H$2="y",$H$2="m"),IF(AA501=AA500,IF(OR(AB501=$AB$4:$AB500)=FALSE,AE500&amp;C501,AE500),"("&amp;C501)&amp;IF(AA501=AA502,IF(OR(AB502=$AB$4:$AB501)=FALSE,", ",""),") "),""))</f>
        <v/>
      </c>
      <c r="AF501" s="11" t="str">
        <f t="shared" si="59"/>
        <v/>
      </c>
      <c r="AG501" s="11" t="str">
        <f t="array" ref="AG501">IF(ISBLANK(D501),"",IF(OR($H$2="y",$H$2="m"),IF(AA501=AA500,IF(OR(AC501=$AC$4:$AC500)=FALSE,AG500&amp;AF501,AG500),"("&amp;AF501)&amp;IF(AA501=AA502,IF(OR(AC502=$AC$4:$AC501)=FALSE,", ",""),") "),""))</f>
        <v/>
      </c>
      <c r="AH501" s="10" t="str">
        <f>IF((ISBLANK(D501)),"",IF(D501=D500,AH500,"")&amp;IF(B500&lt;&gt;B501,((IF(ISBLANK(E501),$D$3&amp;"Non-type material: "&amp;$D$3,$D$3&amp;INDEX('type-categories'!$A$2:$B$100,MATCH(E501,'type-categories'!$A$2:$A$100,0),2)&amp;$D$3))),"")&amp;(IF(K501&lt;&gt;K500,$C$2&amp;K501&amp;$K$3&amp;$C$2&amp;" ",(IF(B501&lt;&gt;B500,$C$2&amp;K501&amp;$K$3&amp;$C$2&amp;" ",""))))&amp;(IF(L501="","",((IF(L501&lt;&gt;L500,$D$2&amp;L501&amp;$L$3&amp;$D$2&amp;" ",IF(B501&lt;&gt;B500,$D$2&amp;L501&amp;$L$3&amp;$D$2&amp;" ",""))))))&amp;(IF(M501="","",((IF(M501&lt;&gt;M500,$E$2&amp;M501&amp;$E$2&amp;","&amp;" ",IF(B501&lt;&gt;B500,$E$2&amp;M501&amp;$E$2&amp;",",""))))))&amp;(IF(N501="","",IF(N501&lt;&gt;N500,N501&amp;", ",IF(B501&lt;&gt;B500,N501&amp;", ",""))))&amp;(IF(ISBLANK(O501),"",(IF(O501&lt;&gt;O500,O501&amp;", ",IF(B501&lt;&gt;B500,O501&amp;", ","")))))&amp;(IF(ISBLANK(P501),"",(IF(P501&lt;&gt;P500,P501&amp;", ",IF(B501&lt;&gt;B500,P501&amp;", ",IF(Z501&lt;&gt;Z500,P501&amp;", ",""))))))&amp;(IF(ISBLANK(Q501),"",(IF(Q501&lt;&gt;Q500,Q501&amp;", ",IF(B501&lt;&gt;B500,Q501&amp;", ",IF(Z501&lt;&gt;Z500,Q501&amp;", ",""))))))&amp;(IF(ISBLANK(R501),"",(IF(R501&lt;&gt;R500,R501&amp;"m, ",IF(B501&lt;&gt;B500,R501&amp;"m, ",IF(Z501&lt;&gt;Z500,R501&amp;"m, ",""))))))&amp;IF(ISBLANK(S501),"",(IF(B501&lt;&gt;B500,S501&amp;", ",IF(S501&lt;&gt;S500,IF((Z501=Z500),"same locality "&amp;S501&amp;", ",S501&amp;", "),""))))&amp;(IF(ISBLANK(T501),"",(IF(T501&lt;&gt;T500,IF(ISBLANK(F$2),T501&amp;", ",T501&amp;" "&amp;F$2&amp;", "),(IF(B501&lt;&gt;B500,IF(ISBLANK(F$2),T501&amp;", ",T501&amp;" "&amp;F$2&amp;", "),(IF(Z501&lt;&gt;Z500,IF(ISBLANK(F$2),T501&amp;", ",T501&amp;" "&amp;F$2&amp;", "),IF((U501&lt;&gt;U500)*($G$2="Y"),"same collector, ","")))))))))&amp;(IF(ISBLANK(U501),"",(IF(U501&lt;&gt;U500,U501&amp;", ",(IF(B501&lt;&gt;B500,U501&amp;", ",IF(Z501&lt;&gt;Z500,U501&amp;", ",(IF(T501&lt;&gt;T500,IF((T501&lt;&gt;T500)*($G$2="Y"),"same date, ", ""),IF((T501=T500)*(U501=U500)*(S501&lt;&gt;S500)*($G$2="Y"),"same collector and date, ", ""))))))))))&amp;(IF(ISBLANK(V501),"",V501&amp;", "))&amp;IF((AA501&lt;&gt;AA502)*($H$2="y"),AD501&amp;AE501,IF((AA501&lt;&gt;AA502)*($H$2="m"),AD501&amp;AG501,IF(($H$2&lt;&gt;"m")*($H$2&lt;&gt;"Y"),(IF(F501=0,"",F501&amp;" "&amp;$F$4&amp;" "))&amp;(IF(G501=0,"",G501&amp;" "&amp;$G$4&amp;" "))&amp;(IF(H501=0,"",H501&amp;" "&amp;H$4&amp;" "))&amp;(IF(I501=0,"",I501&amp;" "&amp;$I$4&amp;" "))&amp;(IF(J501=0,"",J501&amp;" "&amp;$J$4&amp;" "))&amp;IF((ISBLANK(C501)),"","("&amp;C501&amp;")"),"")))&amp;IF((B501=B502)*(K501=K502)*(L501=L502)*(M501=M502),IF(($H$2&lt;&gt;"m")*($H$2&lt;&gt;"Y"), ", ", IF((ISNUMBER(FIND(")",AE501))), ", ", "")),IF((B501=B502)*(K501=K502)*(L501=L502),"; ",". ")))</f>
        <v/>
      </c>
    </row>
    <row r="502" spans="1:35" s="1" customFormat="1" x14ac:dyDescent="0.25">
      <c r="A502" s="3" t="str">
        <f t="shared" si="60"/>
        <v/>
      </c>
      <c r="B502" s="53" t="str">
        <f t="shared" si="64"/>
        <v/>
      </c>
      <c r="C502" s="57"/>
      <c r="D502" s="57"/>
      <c r="E502" s="57"/>
      <c r="F502" s="57"/>
      <c r="G502" s="57"/>
      <c r="H502" s="57"/>
      <c r="I502" s="57"/>
      <c r="J502" s="57"/>
      <c r="K502" s="57"/>
      <c r="L502" s="57"/>
      <c r="M502" s="54"/>
      <c r="N502" s="57"/>
      <c r="O502" s="58"/>
      <c r="P502" s="58"/>
      <c r="Q502" s="58"/>
      <c r="R502" s="58"/>
      <c r="S502" s="54"/>
      <c r="T502" s="57"/>
      <c r="U502" s="57"/>
      <c r="V502" s="57"/>
      <c r="W502" s="57"/>
      <c r="X502" s="147" t="str">
        <f>IF(ISBLANK(D502),"",IF('order-admin-units'!$I$1&lt;&gt;"y", "", IF((K502="")*(ISBLANK(D502)=FALSE), 'order-admin-units'!$B$1+1, VLOOKUP(K502, ordercountry, 2))))</f>
        <v/>
      </c>
      <c r="Y502" s="147" t="str">
        <f>IF(ISBLANK(D502),"",IF('order-admin-units'!$I$1&lt;&gt;"y", "", IF(L502="", 'order-admin-units'!$B$2+1, VLOOKUP(K502&amp;"@"&amp;L502, orderadmin, 2))))</f>
        <v/>
      </c>
      <c r="Z502" s="147" t="str">
        <f t="shared" si="61"/>
        <v/>
      </c>
      <c r="AA502" s="147" t="str">
        <f t="shared" si="62"/>
        <v/>
      </c>
      <c r="AB502" s="147" t="str">
        <f t="shared" si="63"/>
        <v/>
      </c>
      <c r="AC502" s="147" t="str">
        <f t="shared" si="57"/>
        <v/>
      </c>
      <c r="AD502" s="11" t="str">
        <f t="shared" si="58"/>
        <v/>
      </c>
      <c r="AE502" s="11" t="str">
        <f t="array" ref="AE502">IF(ISBLANK(D502),"",IF(OR($H$2="y",$H$2="m"),IF(AA502=AA501,IF(OR(AB502=$AB$4:$AB501)=FALSE,AE501&amp;C502,AE501),"("&amp;C502)&amp;IF(AA502=AA503,IF(OR(AB503=$AB$4:$AB502)=FALSE,", ",""),") "),""))</f>
        <v/>
      </c>
      <c r="AF502" s="11" t="str">
        <f t="shared" si="59"/>
        <v/>
      </c>
      <c r="AG502" s="11" t="str">
        <f t="array" ref="AG502">IF(ISBLANK(D502),"",IF(OR($H$2="y",$H$2="m"),IF(AA502=AA501,IF(OR(AC502=$AC$4:$AC501)=FALSE,AG501&amp;AF502,AG501),"("&amp;AF502)&amp;IF(AA502=AA503,IF(OR(AC503=$AC$4:$AC502)=FALSE,", ",""),") "),""))</f>
        <v/>
      </c>
      <c r="AH502" s="10" t="str">
        <f>IF((ISBLANK(D502)),"",IF(D502=D501,AH501,"")&amp;IF(B501&lt;&gt;B502,((IF(ISBLANK(E502),$D$3&amp;"Non-type material: "&amp;$D$3,$D$3&amp;INDEX('type-categories'!$A$2:$B$100,MATCH(E502,'type-categories'!$A$2:$A$100,0),2)&amp;$D$3))),"")&amp;(IF(K502&lt;&gt;K501,$C$2&amp;K502&amp;$K$3&amp;$C$2&amp;" ",(IF(B502&lt;&gt;B501,$C$2&amp;K502&amp;$K$3&amp;$C$2&amp;" ",""))))&amp;(IF(L502="","",((IF(L502&lt;&gt;L501,$D$2&amp;L502&amp;$L$3&amp;$D$2&amp;" ",IF(B502&lt;&gt;B501,$D$2&amp;L502&amp;$L$3&amp;$D$2&amp;" ",""))))))&amp;(IF(M502="","",((IF(M502&lt;&gt;M501,$E$2&amp;M502&amp;$E$2&amp;","&amp;" ",IF(B502&lt;&gt;B501,$E$2&amp;M502&amp;$E$2&amp;",",""))))))&amp;(IF(N502="","",IF(N502&lt;&gt;N501,N502&amp;", ",IF(B502&lt;&gt;B501,N502&amp;", ",""))))&amp;(IF(ISBLANK(O502),"",(IF(O502&lt;&gt;O501,O502&amp;", ",IF(B502&lt;&gt;B501,O502&amp;", ","")))))&amp;(IF(ISBLANK(P502),"",(IF(P502&lt;&gt;P501,P502&amp;", ",IF(B502&lt;&gt;B501,P502&amp;", ",IF(Z502&lt;&gt;Z501,P502&amp;", ",""))))))&amp;(IF(ISBLANK(Q502),"",(IF(Q502&lt;&gt;Q501,Q502&amp;", ",IF(B502&lt;&gt;B501,Q502&amp;", ",IF(Z502&lt;&gt;Z501,Q502&amp;", ",""))))))&amp;(IF(ISBLANK(R502),"",(IF(R502&lt;&gt;R501,R502&amp;"m, ",IF(B502&lt;&gt;B501,R502&amp;"m, ",IF(Z502&lt;&gt;Z501,R502&amp;"m, ",""))))))&amp;IF(ISBLANK(S502),"",(IF(B502&lt;&gt;B501,S502&amp;", ",IF(S502&lt;&gt;S501,IF((Z502=Z501),"same locality "&amp;S502&amp;", ",S502&amp;", "),""))))&amp;(IF(ISBLANK(T502),"",(IF(T502&lt;&gt;T501,IF(ISBLANK(F$2),T502&amp;", ",T502&amp;" "&amp;F$2&amp;", "),(IF(B502&lt;&gt;B501,IF(ISBLANK(F$2),T502&amp;", ",T502&amp;" "&amp;F$2&amp;", "),(IF(Z502&lt;&gt;Z501,IF(ISBLANK(F$2),T502&amp;", ",T502&amp;" "&amp;F$2&amp;", "),IF((U502&lt;&gt;U501)*($G$2="Y"),"same collector, ","")))))))))&amp;(IF(ISBLANK(U502),"",(IF(U502&lt;&gt;U501,U502&amp;", ",(IF(B502&lt;&gt;B501,U502&amp;", ",IF(Z502&lt;&gt;Z501,U502&amp;", ",(IF(T502&lt;&gt;T501,IF((T502&lt;&gt;T501)*($G$2="Y"),"same date, ", ""),IF((T502=T501)*(U502=U501)*(S502&lt;&gt;S501)*($G$2="Y"),"same collector and date, ", ""))))))))))&amp;(IF(ISBLANK(V502),"",V502&amp;", "))&amp;IF((AA502&lt;&gt;AA503)*($H$2="y"),AD502&amp;AE502,IF((AA502&lt;&gt;AA503)*($H$2="m"),AD502&amp;AG502,IF(($H$2&lt;&gt;"m")*($H$2&lt;&gt;"Y"),(IF(F502=0,"",F502&amp;" "&amp;$F$4&amp;" "))&amp;(IF(G502=0,"",G502&amp;" "&amp;$G$4&amp;" "))&amp;(IF(H502=0,"",H502&amp;" "&amp;H$4&amp;" "))&amp;(IF(I502=0,"",I502&amp;" "&amp;$I$4&amp;" "))&amp;(IF(J502=0,"",J502&amp;" "&amp;$J$4&amp;" "))&amp;IF((ISBLANK(C502)),"","("&amp;C502&amp;")"),"")))&amp;IF((B502=B503)*(K502=K503)*(L502=L503)*(M502=M503),IF(($H$2&lt;&gt;"m")*($H$2&lt;&gt;"Y"), ", ", IF((ISNUMBER(FIND(")",AE502))), ", ", "")),IF((B502=B503)*(K502=K503)*(L502=L503),"; ",". ")))</f>
        <v/>
      </c>
    </row>
    <row r="503" spans="1:35" s="1" customFormat="1" x14ac:dyDescent="0.25">
      <c r="A503" s="3" t="str">
        <f t="shared" si="60"/>
        <v/>
      </c>
      <c r="B503" s="53" t="str">
        <f t="shared" si="64"/>
        <v/>
      </c>
      <c r="C503" s="57"/>
      <c r="D503" s="57"/>
      <c r="E503" s="57"/>
      <c r="F503" s="57"/>
      <c r="G503" s="57"/>
      <c r="H503" s="57"/>
      <c r="I503" s="57"/>
      <c r="J503" s="57"/>
      <c r="K503" s="57"/>
      <c r="L503" s="57"/>
      <c r="M503" s="54"/>
      <c r="N503" s="57"/>
      <c r="O503" s="58"/>
      <c r="P503" s="58"/>
      <c r="Q503" s="58"/>
      <c r="R503" s="58"/>
      <c r="S503" s="54"/>
      <c r="T503" s="57"/>
      <c r="U503" s="57"/>
      <c r="V503" s="57"/>
      <c r="W503" s="57"/>
      <c r="X503" s="147" t="str">
        <f>IF(ISBLANK(D503),"",IF('order-admin-units'!$I$1&lt;&gt;"y", "", IF((K503="")*(ISBLANK(D503)=FALSE), 'order-admin-units'!$B$1+1, VLOOKUP(K503, ordercountry, 2))))</f>
        <v/>
      </c>
      <c r="Y503" s="147" t="str">
        <f>IF(ISBLANK(D503),"",IF('order-admin-units'!$I$1&lt;&gt;"y", "", IF(L503="", 'order-admin-units'!$B$2+1, VLOOKUP(K503&amp;"@"&amp;L503, orderadmin, 2))))</f>
        <v/>
      </c>
      <c r="Z503" s="147" t="str">
        <f t="shared" si="61"/>
        <v/>
      </c>
      <c r="AA503" s="147" t="str">
        <f t="shared" si="62"/>
        <v/>
      </c>
      <c r="AB503" s="147" t="str">
        <f t="shared" si="63"/>
        <v/>
      </c>
      <c r="AC503" s="147" t="str">
        <f t="shared" si="57"/>
        <v/>
      </c>
      <c r="AD503" s="11" t="str">
        <f t="shared" si="58"/>
        <v/>
      </c>
      <c r="AE503" s="11" t="str">
        <f t="array" ref="AE503">IF(ISBLANK(D503),"",IF(OR($H$2="y",$H$2="m"),IF(AA503=AA502,IF(OR(AB503=$AB$4:$AB502)=FALSE,AE502&amp;C503,AE502),"("&amp;C503)&amp;IF(AA503=AA504,IF(OR(AB504=$AB$4:$AB503)=FALSE,", ",""),") "),""))</f>
        <v/>
      </c>
      <c r="AF503" s="11" t="str">
        <f t="shared" si="59"/>
        <v/>
      </c>
      <c r="AG503" s="11" t="str">
        <f t="array" ref="AG503">IF(ISBLANK(D503),"",IF(OR($H$2="y",$H$2="m"),IF(AA503=AA502,IF(OR(AC503=$AC$4:$AC502)=FALSE,AG502&amp;AF503,AG502),"("&amp;AF503)&amp;IF(AA503=AA504,IF(OR(AC504=$AC$4:$AC503)=FALSE,", ",""),") "),""))</f>
        <v/>
      </c>
      <c r="AH503" s="10" t="str">
        <f>IF((ISBLANK(D503)),"",IF(D503=D502,AH502,"")&amp;IF(B502&lt;&gt;B503,((IF(ISBLANK(E503),$D$3&amp;"Non-type material: "&amp;$D$3,$D$3&amp;INDEX('type-categories'!$A$2:$B$100,MATCH(E503,'type-categories'!$A$2:$A$100,0),2)&amp;$D$3))),"")&amp;(IF(K503&lt;&gt;K502,$C$2&amp;K503&amp;$K$3&amp;$C$2&amp;" ",(IF(B503&lt;&gt;B502,$C$2&amp;K503&amp;$K$3&amp;$C$2&amp;" ",""))))&amp;(IF(L503="","",((IF(L503&lt;&gt;L502,$D$2&amp;L503&amp;$L$3&amp;$D$2&amp;" ",IF(B503&lt;&gt;B502,$D$2&amp;L503&amp;$L$3&amp;$D$2&amp;" ",""))))))&amp;(IF(M503="","",((IF(M503&lt;&gt;M502,$E$2&amp;M503&amp;$E$2&amp;","&amp;" ",IF(B503&lt;&gt;B502,$E$2&amp;M503&amp;$E$2&amp;",",""))))))&amp;(IF(N503="","",IF(N503&lt;&gt;N502,N503&amp;", ",IF(B503&lt;&gt;B502,N503&amp;", ",""))))&amp;(IF(ISBLANK(O503),"",(IF(O503&lt;&gt;O502,O503&amp;", ",IF(B503&lt;&gt;B502,O503&amp;", ","")))))&amp;(IF(ISBLANK(P503),"",(IF(P503&lt;&gt;P502,P503&amp;", ",IF(B503&lt;&gt;B502,P503&amp;", ",IF(Z503&lt;&gt;Z502,P503&amp;", ",""))))))&amp;(IF(ISBLANK(Q503),"",(IF(Q503&lt;&gt;Q502,Q503&amp;", ",IF(B503&lt;&gt;B502,Q503&amp;", ",IF(Z503&lt;&gt;Z502,Q503&amp;", ",""))))))&amp;(IF(ISBLANK(R503),"",(IF(R503&lt;&gt;R502,R503&amp;"m, ",IF(B503&lt;&gt;B502,R503&amp;"m, ",IF(Z503&lt;&gt;Z502,R503&amp;"m, ",""))))))&amp;IF(ISBLANK(S503),"",(IF(B503&lt;&gt;B502,S503&amp;", ",IF(S503&lt;&gt;S502,IF((Z503=Z502),"same locality "&amp;S503&amp;", ",S503&amp;", "),""))))&amp;(IF(ISBLANK(T503),"",(IF(T503&lt;&gt;T502,IF(ISBLANK(F$2),T503&amp;", ",T503&amp;" "&amp;F$2&amp;", "),(IF(B503&lt;&gt;B502,IF(ISBLANK(F$2),T503&amp;", ",T503&amp;" "&amp;F$2&amp;", "),(IF(Z503&lt;&gt;Z502,IF(ISBLANK(F$2),T503&amp;", ",T503&amp;" "&amp;F$2&amp;", "),IF((U503&lt;&gt;U502)*($G$2="Y"),"same collector, ","")))))))))&amp;(IF(ISBLANK(U503),"",(IF(U503&lt;&gt;U502,U503&amp;", ",(IF(B503&lt;&gt;B502,U503&amp;", ",IF(Z503&lt;&gt;Z502,U503&amp;", ",(IF(T503&lt;&gt;T502,IF((T503&lt;&gt;T502)*($G$2="Y"),"same date, ", ""),IF((T503=T502)*(U503=U502)*(S503&lt;&gt;S502)*($G$2="Y"),"same collector and date, ", ""))))))))))&amp;(IF(ISBLANK(V503),"",V503&amp;", "))&amp;IF((AA503&lt;&gt;AA504)*($H$2="y"),AD503&amp;AE503,IF((AA503&lt;&gt;AA504)*($H$2="m"),AD503&amp;AG503,IF(($H$2&lt;&gt;"m")*($H$2&lt;&gt;"Y"),(IF(F503=0,"",F503&amp;" "&amp;$F$4&amp;" "))&amp;(IF(G503=0,"",G503&amp;" "&amp;$G$4&amp;" "))&amp;(IF(H503=0,"",H503&amp;" "&amp;H$4&amp;" "))&amp;(IF(I503=0,"",I503&amp;" "&amp;$I$4&amp;" "))&amp;(IF(J503=0,"",J503&amp;" "&amp;$J$4&amp;" "))&amp;IF((ISBLANK(C503)),"","("&amp;C503&amp;")"),"")))&amp;IF((B503=B504)*(K503=K504)*(L503=L504)*(M503=M504),IF(($H$2&lt;&gt;"m")*($H$2&lt;&gt;"Y"), ", ", IF((ISNUMBER(FIND(")",AE503))), ", ", "")),IF((B503=B504)*(K503=K504)*(L503=L504),"; ",". ")))</f>
        <v/>
      </c>
    </row>
    <row r="504" spans="1:35" x14ac:dyDescent="0.25">
      <c r="A504" s="3" t="str">
        <f t="shared" si="60"/>
        <v/>
      </c>
      <c r="B504" s="53" t="str">
        <f t="shared" si="64"/>
        <v/>
      </c>
      <c r="C504" s="57"/>
      <c r="D504" s="57"/>
      <c r="E504" s="57"/>
      <c r="F504" s="57"/>
      <c r="G504" s="57"/>
      <c r="H504" s="57"/>
      <c r="I504" s="57"/>
      <c r="J504" s="57"/>
      <c r="K504" s="57"/>
      <c r="L504" s="57"/>
      <c r="M504" s="54"/>
      <c r="N504" s="57"/>
      <c r="O504" s="58"/>
      <c r="P504" s="58"/>
      <c r="Q504" s="58"/>
      <c r="R504" s="58"/>
      <c r="S504" s="54"/>
      <c r="T504" s="57"/>
      <c r="U504" s="57"/>
      <c r="V504" s="57"/>
      <c r="W504" s="57"/>
      <c r="X504" s="147" t="str">
        <f>IF(ISBLANK(D504),"",IF('order-admin-units'!$I$1&lt;&gt;"y", "", IF((K504="")*(ISBLANK(D504)=FALSE), 'order-admin-units'!$B$1+1, VLOOKUP(K504, ordercountry, 2))))</f>
        <v/>
      </c>
      <c r="Y504" s="147" t="str">
        <f>IF(ISBLANK(D504),"",IF('order-admin-units'!$I$1&lt;&gt;"y", "", IF(L504="", 'order-admin-units'!$B$2+1, VLOOKUP(K504&amp;"@"&amp;L504, orderadmin, 2))))</f>
        <v/>
      </c>
      <c r="Z504" s="147" t="str">
        <f t="shared" si="61"/>
        <v/>
      </c>
      <c r="AA504" s="147" t="str">
        <f t="shared" si="62"/>
        <v/>
      </c>
      <c r="AB504" s="147" t="str">
        <f t="shared" si="63"/>
        <v/>
      </c>
      <c r="AC504" s="147" t="str">
        <f t="shared" si="57"/>
        <v/>
      </c>
      <c r="AD504" s="11" t="str">
        <f t="shared" si="58"/>
        <v/>
      </c>
      <c r="AE504" s="11" t="str">
        <f t="array" ref="AE504">IF(ISBLANK(D504),"",IF(OR($H$2="y",$H$2="m"),IF(AA504=AA503,IF(OR(AB504=$AB$4:$AB503)=FALSE,AE503&amp;C504,AE503),"("&amp;C504)&amp;IF(AA504=AA505,IF(OR(AB505=$AB$4:$AB504)=FALSE,", ",""),") "),""))</f>
        <v/>
      </c>
      <c r="AF504" s="11" t="str">
        <f t="shared" si="59"/>
        <v/>
      </c>
      <c r="AG504" s="11" t="str">
        <f t="array" ref="AG504">IF(ISBLANK(D504),"",IF(OR($H$2="y",$H$2="m"),IF(AA504=AA503,IF(OR(AC504=$AC$4:$AC503)=FALSE,AG503&amp;AF504,AG503),"("&amp;AF504)&amp;IF(AA504=AA505,IF(OR(AC505=$AC$4:$AC504)=FALSE,", ",""),") "),""))</f>
        <v/>
      </c>
      <c r="AH504" s="10" t="str">
        <f>IF((ISBLANK(D504)),"",IF(D504=D503,AH503,"")&amp;IF(B503&lt;&gt;B504,((IF(ISBLANK(E504),$D$3&amp;"Non-type material: "&amp;$D$3,$D$3&amp;INDEX('type-categories'!$A$2:$B$100,MATCH(E504,'type-categories'!$A$2:$A$100,0),2)&amp;$D$3))),"")&amp;(IF(K504&lt;&gt;K503,$C$2&amp;K504&amp;$K$3&amp;$C$2&amp;" ",(IF(B504&lt;&gt;B503,$C$2&amp;K504&amp;$K$3&amp;$C$2&amp;" ",""))))&amp;(IF(L504="","",((IF(L504&lt;&gt;L503,$D$2&amp;L504&amp;$L$3&amp;$D$2&amp;" ",IF(B504&lt;&gt;B503,$D$2&amp;L504&amp;$L$3&amp;$D$2&amp;" ",""))))))&amp;(IF(M504="","",((IF(M504&lt;&gt;M503,$E$2&amp;M504&amp;$E$2&amp;","&amp;" ",IF(B504&lt;&gt;B503,$E$2&amp;M504&amp;$E$2&amp;",",""))))))&amp;(IF(N504="","",IF(N504&lt;&gt;N503,N504&amp;", ",IF(B504&lt;&gt;B503,N504&amp;", ",""))))&amp;(IF(ISBLANK(O504),"",(IF(O504&lt;&gt;O503,O504&amp;", ",IF(B504&lt;&gt;B503,O504&amp;", ","")))))&amp;(IF(ISBLANK(P504),"",(IF(P504&lt;&gt;P503,P504&amp;", ",IF(B504&lt;&gt;B503,P504&amp;", ",IF(Z504&lt;&gt;Z503,P504&amp;", ",""))))))&amp;(IF(ISBLANK(Q504),"",(IF(Q504&lt;&gt;Q503,Q504&amp;", ",IF(B504&lt;&gt;B503,Q504&amp;", ",IF(Z504&lt;&gt;Z503,Q504&amp;", ",""))))))&amp;(IF(ISBLANK(R504),"",(IF(R504&lt;&gt;R503,R504&amp;"m, ",IF(B504&lt;&gt;B503,R504&amp;"m, ",IF(Z504&lt;&gt;Z503,R504&amp;"m, ",""))))))&amp;IF(ISBLANK(S504),"",(IF(B504&lt;&gt;B503,S504&amp;", ",IF(S504&lt;&gt;S503,IF((Z504=Z503),"same locality "&amp;S504&amp;", ",S504&amp;", "),""))))&amp;(IF(ISBLANK(T504),"",(IF(T504&lt;&gt;T503,IF(ISBLANK(F$2),T504&amp;", ",T504&amp;" "&amp;F$2&amp;", "),(IF(B504&lt;&gt;B503,IF(ISBLANK(F$2),T504&amp;", ",T504&amp;" "&amp;F$2&amp;", "),(IF(Z504&lt;&gt;Z503,IF(ISBLANK(F$2),T504&amp;", ",T504&amp;" "&amp;F$2&amp;", "),IF((U504&lt;&gt;U503)*($G$2="Y"),"same collector, ","")))))))))&amp;(IF(ISBLANK(U504),"",(IF(U504&lt;&gt;U503,U504&amp;", ",(IF(B504&lt;&gt;B503,U504&amp;", ",IF(Z504&lt;&gt;Z503,U504&amp;", ",(IF(T504&lt;&gt;T503,IF((T504&lt;&gt;T503)*($G$2="Y"),"same date, ", ""),IF((T504=T503)*(U504=U503)*(S504&lt;&gt;S503)*($G$2="Y"),"same collector and date, ", ""))))))))))&amp;(IF(ISBLANK(V504),"",V504&amp;", "))&amp;IF((AA504&lt;&gt;AA505)*($H$2="y"),AD504&amp;AE504,IF((AA504&lt;&gt;AA505)*($H$2="m"),AD504&amp;AG504,IF(($H$2&lt;&gt;"m")*($H$2&lt;&gt;"Y"),(IF(F504=0,"",F504&amp;" "&amp;$F$4&amp;" "))&amp;(IF(G504=0,"",G504&amp;" "&amp;$G$4&amp;" "))&amp;(IF(H504=0,"",H504&amp;" "&amp;H$4&amp;" "))&amp;(IF(I504=0,"",I504&amp;" "&amp;$I$4&amp;" "))&amp;(IF(J504=0,"",J504&amp;" "&amp;$J$4&amp;" "))&amp;IF((ISBLANK(C504)),"","("&amp;C504&amp;")"),"")))&amp;IF((B504=B505)*(K504=K505)*(L504=L505)*(M504=M505),IF(($H$2&lt;&gt;"m")*($H$2&lt;&gt;"Y"), ", ", IF((ISNUMBER(FIND(")",AE504))), ", ", "")),IF((B504=B505)*(K504=K505)*(L504=L505),"; ",". ")))</f>
        <v/>
      </c>
      <c r="AI504" s="1"/>
    </row>
    <row r="505" spans="1:35" x14ac:dyDescent="0.25">
      <c r="A505" s="3" t="str">
        <f t="shared" si="60"/>
        <v/>
      </c>
      <c r="B505" s="53" t="str">
        <f t="shared" si="64"/>
        <v/>
      </c>
      <c r="C505" s="57"/>
      <c r="D505" s="57"/>
      <c r="E505" s="57"/>
      <c r="F505" s="57"/>
      <c r="G505" s="57"/>
      <c r="H505" s="57"/>
      <c r="I505" s="57"/>
      <c r="J505" s="57"/>
      <c r="K505" s="57"/>
      <c r="L505" s="57"/>
      <c r="M505" s="54"/>
      <c r="N505" s="57"/>
      <c r="O505" s="58"/>
      <c r="P505" s="58"/>
      <c r="Q505" s="58"/>
      <c r="R505" s="58"/>
      <c r="S505" s="54"/>
      <c r="T505" s="57"/>
      <c r="U505" s="57"/>
      <c r="V505" s="57"/>
      <c r="W505" s="57"/>
      <c r="X505" s="147" t="str">
        <f>IF(ISBLANK(D505),"",IF('order-admin-units'!$I$1&lt;&gt;"y", "", IF((K505="")*(ISBLANK(D505)=FALSE), 'order-admin-units'!$B$1+1, VLOOKUP(K505, ordercountry, 2))))</f>
        <v/>
      </c>
      <c r="Y505" s="147" t="str">
        <f>IF(ISBLANK(D505),"",IF('order-admin-units'!$I$1&lt;&gt;"y", "", IF(L505="", 'order-admin-units'!$B$2+1, VLOOKUP(K505&amp;"@"&amp;L505, orderadmin, 2))))</f>
        <v/>
      </c>
      <c r="Z505" s="147" t="str">
        <f t="shared" si="61"/>
        <v/>
      </c>
      <c r="AA505" s="147" t="str">
        <f t="shared" si="62"/>
        <v/>
      </c>
      <c r="AB505" s="147" t="str">
        <f t="shared" si="63"/>
        <v/>
      </c>
      <c r="AC505" s="147" t="str">
        <f t="shared" si="57"/>
        <v/>
      </c>
      <c r="AD505" s="11" t="str">
        <f t="shared" si="58"/>
        <v/>
      </c>
      <c r="AE505" s="11" t="str">
        <f t="array" ref="AE505">IF(ISBLANK(D505),"",IF(OR($H$2="y",$H$2="m"),IF(AA505=AA504,IF(OR(AB505=$AB$4:$AB504)=FALSE,AE504&amp;C505,AE504),"("&amp;C505)&amp;IF(AA505=AA506,IF(OR(AB506=$AB$4:$AB505)=FALSE,", ",""),") "),""))</f>
        <v/>
      </c>
      <c r="AF505" s="11" t="str">
        <f t="shared" si="59"/>
        <v/>
      </c>
      <c r="AG505" s="11" t="str">
        <f t="array" ref="AG505">IF(ISBLANK(D505),"",IF(OR($H$2="y",$H$2="m"),IF(AA505=AA504,IF(OR(AC505=$AC$4:$AC504)=FALSE,AG504&amp;AF505,AG504),"("&amp;AF505)&amp;IF(AA505=AA506,IF(OR(AC506=$AC$4:$AC505)=FALSE,", ",""),") "),""))</f>
        <v/>
      </c>
      <c r="AH505" s="10" t="str">
        <f>IF((ISBLANK(D505)),"",IF(D505=D504,AH504,"")&amp;IF(B504&lt;&gt;B505,((IF(ISBLANK(E505),$D$3&amp;"Non-type material: "&amp;$D$3,$D$3&amp;INDEX('type-categories'!$A$2:$B$100,MATCH(E505,'type-categories'!$A$2:$A$100,0),2)&amp;$D$3))),"")&amp;(IF(K505&lt;&gt;K504,$C$2&amp;K505&amp;$K$3&amp;$C$2&amp;" ",(IF(B505&lt;&gt;B504,$C$2&amp;K505&amp;$K$3&amp;$C$2&amp;" ",""))))&amp;(IF(L505="","",((IF(L505&lt;&gt;L504,$D$2&amp;L505&amp;$L$3&amp;$D$2&amp;" ",IF(B505&lt;&gt;B504,$D$2&amp;L505&amp;$L$3&amp;$D$2&amp;" ",""))))))&amp;(IF(M505="","",((IF(M505&lt;&gt;M504,$E$2&amp;M505&amp;$E$2&amp;","&amp;" ",IF(B505&lt;&gt;B504,$E$2&amp;M505&amp;$E$2&amp;",",""))))))&amp;(IF(N505="","",IF(N505&lt;&gt;N504,N505&amp;", ",IF(B505&lt;&gt;B504,N505&amp;", ",""))))&amp;(IF(ISBLANK(O505),"",(IF(O505&lt;&gt;O504,O505&amp;", ",IF(B505&lt;&gt;B504,O505&amp;", ","")))))&amp;(IF(ISBLANK(P505),"",(IF(P505&lt;&gt;P504,P505&amp;", ",IF(B505&lt;&gt;B504,P505&amp;", ",IF(Z505&lt;&gt;Z504,P505&amp;", ",""))))))&amp;(IF(ISBLANK(Q505),"",(IF(Q505&lt;&gt;Q504,Q505&amp;", ",IF(B505&lt;&gt;B504,Q505&amp;", ",IF(Z505&lt;&gt;Z504,Q505&amp;", ",""))))))&amp;(IF(ISBLANK(R505),"",(IF(R505&lt;&gt;R504,R505&amp;"m, ",IF(B505&lt;&gt;B504,R505&amp;"m, ",IF(Z505&lt;&gt;Z504,R505&amp;"m, ",""))))))&amp;IF(ISBLANK(S505),"",(IF(B505&lt;&gt;B504,S505&amp;", ",IF(S505&lt;&gt;S504,IF((Z505=Z504),"same locality "&amp;S505&amp;", ",S505&amp;", "),""))))&amp;(IF(ISBLANK(T505),"",(IF(T505&lt;&gt;T504,IF(ISBLANK(F$2),T505&amp;", ",T505&amp;" "&amp;F$2&amp;", "),(IF(B505&lt;&gt;B504,IF(ISBLANK(F$2),T505&amp;", ",T505&amp;" "&amp;F$2&amp;", "),(IF(Z505&lt;&gt;Z504,IF(ISBLANK(F$2),T505&amp;", ",T505&amp;" "&amp;F$2&amp;", "),IF((U505&lt;&gt;U504)*($G$2="Y"),"same collector, ","")))))))))&amp;(IF(ISBLANK(U505),"",(IF(U505&lt;&gt;U504,U505&amp;", ",(IF(B505&lt;&gt;B504,U505&amp;", ",IF(Z505&lt;&gt;Z504,U505&amp;", ",(IF(T505&lt;&gt;T504,IF((T505&lt;&gt;T504)*($G$2="Y"),"same date, ", ""),IF((T505=T504)*(U505=U504)*(S505&lt;&gt;S504)*($G$2="Y"),"same collector and date, ", ""))))))))))&amp;(IF(ISBLANK(V505),"",V505&amp;", "))&amp;IF((AA505&lt;&gt;AA506)*($H$2="y"),AD505&amp;AE505,IF((AA505&lt;&gt;AA506)*($H$2="m"),AD505&amp;AG505,IF(($H$2&lt;&gt;"m")*($H$2&lt;&gt;"Y"),(IF(F505=0,"",F505&amp;" "&amp;$F$4&amp;" "))&amp;(IF(G505=0,"",G505&amp;" "&amp;$G$4&amp;" "))&amp;(IF(H505=0,"",H505&amp;" "&amp;H$4&amp;" "))&amp;(IF(I505=0,"",I505&amp;" "&amp;$I$4&amp;" "))&amp;(IF(J505=0,"",J505&amp;" "&amp;$J$4&amp;" "))&amp;IF((ISBLANK(C505)),"","("&amp;C505&amp;")"),"")))&amp;IF((B505=B506)*(K505=K506)*(L505=L506)*(M505=M506),IF(($H$2&lt;&gt;"m")*($H$2&lt;&gt;"Y"), ", ", IF((ISNUMBER(FIND(")",AE505))), ", ", "")),IF((B505=B506)*(K505=K506)*(L505=L506),"; ",". ")))</f>
        <v/>
      </c>
      <c r="AI505" s="1"/>
    </row>
    <row r="506" spans="1:35" x14ac:dyDescent="0.25">
      <c r="A506" s="3" t="str">
        <f t="shared" si="60"/>
        <v/>
      </c>
      <c r="B506" s="53" t="str">
        <f t="shared" si="64"/>
        <v/>
      </c>
      <c r="C506" s="57"/>
      <c r="D506" s="57"/>
      <c r="E506" s="57"/>
      <c r="F506" s="57"/>
      <c r="G506" s="57"/>
      <c r="H506" s="57"/>
      <c r="I506" s="57"/>
      <c r="J506" s="57"/>
      <c r="K506" s="57"/>
      <c r="L506" s="57"/>
      <c r="M506" s="54"/>
      <c r="N506" s="57"/>
      <c r="O506" s="58"/>
      <c r="P506" s="58"/>
      <c r="Q506" s="58"/>
      <c r="R506" s="58"/>
      <c r="S506" s="54"/>
      <c r="T506" s="57"/>
      <c r="U506" s="57"/>
      <c r="V506" s="57"/>
      <c r="W506" s="57"/>
      <c r="X506" s="147" t="str">
        <f>IF(ISBLANK(D506),"",IF('order-admin-units'!$I$1&lt;&gt;"y", "", IF((K506="")*(ISBLANK(D506)=FALSE), 'order-admin-units'!$B$1+1, VLOOKUP(K506, ordercountry, 2))))</f>
        <v/>
      </c>
      <c r="Y506" s="147" t="str">
        <f>IF(ISBLANK(D506),"",IF('order-admin-units'!$I$1&lt;&gt;"y", "", IF(L506="", 'order-admin-units'!$B$2+1, VLOOKUP(K506&amp;"@"&amp;L506, orderadmin, 2))))</f>
        <v/>
      </c>
      <c r="Z506" s="147" t="str">
        <f t="shared" si="61"/>
        <v/>
      </c>
      <c r="AA506" s="147" t="str">
        <f t="shared" si="62"/>
        <v/>
      </c>
      <c r="AB506" s="147" t="str">
        <f t="shared" si="63"/>
        <v/>
      </c>
      <c r="AC506" s="147" t="str">
        <f t="shared" si="57"/>
        <v/>
      </c>
      <c r="AD506" s="11" t="str">
        <f t="shared" si="58"/>
        <v/>
      </c>
      <c r="AE506" s="11" t="str">
        <f t="array" ref="AE506">IF(ISBLANK(D506),"",IF(OR($H$2="y",$H$2="m"),IF(AA506=AA505,IF(OR(AB506=$AB$4:$AB505)=FALSE,AE505&amp;C506,AE505),"("&amp;C506)&amp;IF(AA506=AA507,IF(OR(AB507=$AB$4:$AB506)=FALSE,", ",""),") "),""))</f>
        <v/>
      </c>
      <c r="AF506" s="11" t="str">
        <f t="shared" si="59"/>
        <v/>
      </c>
      <c r="AG506" s="11" t="str">
        <f t="array" ref="AG506">IF(ISBLANK(D506),"",IF(OR($H$2="y",$H$2="m"),IF(AA506=AA505,IF(OR(AC506=$AC$4:$AC505)=FALSE,AG505&amp;AF506,AG505),"("&amp;AF506)&amp;IF(AA506=AA507,IF(OR(AC507=$AC$4:$AC506)=FALSE,", ",""),") "),""))</f>
        <v/>
      </c>
      <c r="AH506" s="10" t="str">
        <f>IF((ISBLANK(D506)),"",IF(D506=D505,AH505,"")&amp;IF(B505&lt;&gt;B506,((IF(ISBLANK(E506),$D$3&amp;"Non-type material: "&amp;$D$3,$D$3&amp;INDEX('type-categories'!$A$2:$B$100,MATCH(E506,'type-categories'!$A$2:$A$100,0),2)&amp;$D$3))),"")&amp;(IF(K506&lt;&gt;K505,$C$2&amp;K506&amp;$K$3&amp;$C$2&amp;" ",(IF(B506&lt;&gt;B505,$C$2&amp;K506&amp;$K$3&amp;$C$2&amp;" ",""))))&amp;(IF(L506="","",((IF(L506&lt;&gt;L505,$D$2&amp;L506&amp;$L$3&amp;$D$2&amp;" ",IF(B506&lt;&gt;B505,$D$2&amp;L506&amp;$L$3&amp;$D$2&amp;" ",""))))))&amp;(IF(M506="","",((IF(M506&lt;&gt;M505,$E$2&amp;M506&amp;$E$2&amp;","&amp;" ",IF(B506&lt;&gt;B505,$E$2&amp;M506&amp;$E$2&amp;",",""))))))&amp;(IF(N506="","",IF(N506&lt;&gt;N505,N506&amp;", ",IF(B506&lt;&gt;B505,N506&amp;", ",""))))&amp;(IF(ISBLANK(O506),"",(IF(O506&lt;&gt;O505,O506&amp;", ",IF(B506&lt;&gt;B505,O506&amp;", ","")))))&amp;(IF(ISBLANK(P506),"",(IF(P506&lt;&gt;P505,P506&amp;", ",IF(B506&lt;&gt;B505,P506&amp;", ",IF(Z506&lt;&gt;Z505,P506&amp;", ",""))))))&amp;(IF(ISBLANK(Q506),"",(IF(Q506&lt;&gt;Q505,Q506&amp;", ",IF(B506&lt;&gt;B505,Q506&amp;", ",IF(Z506&lt;&gt;Z505,Q506&amp;", ",""))))))&amp;(IF(ISBLANK(R506),"",(IF(R506&lt;&gt;R505,R506&amp;"m, ",IF(B506&lt;&gt;B505,R506&amp;"m, ",IF(Z506&lt;&gt;Z505,R506&amp;"m, ",""))))))&amp;IF(ISBLANK(S506),"",(IF(B506&lt;&gt;B505,S506&amp;", ",IF(S506&lt;&gt;S505,IF((Z506=Z505),"same locality "&amp;S506&amp;", ",S506&amp;", "),""))))&amp;(IF(ISBLANK(T506),"",(IF(T506&lt;&gt;T505,IF(ISBLANK(F$2),T506&amp;", ",T506&amp;" "&amp;F$2&amp;", "),(IF(B506&lt;&gt;B505,IF(ISBLANK(F$2),T506&amp;", ",T506&amp;" "&amp;F$2&amp;", "),(IF(Z506&lt;&gt;Z505,IF(ISBLANK(F$2),T506&amp;", ",T506&amp;" "&amp;F$2&amp;", "),IF((U506&lt;&gt;U505)*($G$2="Y"),"same collector, ","")))))))))&amp;(IF(ISBLANK(U506),"",(IF(U506&lt;&gt;U505,U506&amp;", ",(IF(B506&lt;&gt;B505,U506&amp;", ",IF(Z506&lt;&gt;Z505,U506&amp;", ",(IF(T506&lt;&gt;T505,IF((T506&lt;&gt;T505)*($G$2="Y"),"same date, ", ""),IF((T506=T505)*(U506=U505)*(S506&lt;&gt;S505)*($G$2="Y"),"same collector and date, ", ""))))))))))&amp;(IF(ISBLANK(V506),"",V506&amp;", "))&amp;IF((AA506&lt;&gt;AA507)*($H$2="y"),AD506&amp;AE506,IF((AA506&lt;&gt;AA507)*($H$2="m"),AD506&amp;AG506,IF(($H$2&lt;&gt;"m")*($H$2&lt;&gt;"Y"),(IF(F506=0,"",F506&amp;" "&amp;$F$4&amp;" "))&amp;(IF(G506=0,"",G506&amp;" "&amp;$G$4&amp;" "))&amp;(IF(H506=0,"",H506&amp;" "&amp;H$4&amp;" "))&amp;(IF(I506=0,"",I506&amp;" "&amp;$I$4&amp;" "))&amp;(IF(J506=0,"",J506&amp;" "&amp;$J$4&amp;" "))&amp;IF((ISBLANK(C506)),"","("&amp;C506&amp;")"),"")))&amp;IF((B506=B507)*(K506=K507)*(L506=L507)*(M506=M507),IF(($H$2&lt;&gt;"m")*($H$2&lt;&gt;"Y"), ", ", IF((ISNUMBER(FIND(")",AE506))), ", ", "")),IF((B506=B507)*(K506=K507)*(L506=L507),"; ",". ")))</f>
        <v/>
      </c>
      <c r="AI506" s="1"/>
    </row>
    <row r="507" spans="1:35" x14ac:dyDescent="0.25">
      <c r="A507" s="3" t="str">
        <f t="shared" si="60"/>
        <v/>
      </c>
      <c r="B507" s="53" t="str">
        <f t="shared" si="64"/>
        <v/>
      </c>
      <c r="C507" s="57"/>
      <c r="D507" s="57"/>
      <c r="E507" s="57"/>
      <c r="F507" s="57"/>
      <c r="G507" s="57"/>
      <c r="H507" s="57"/>
      <c r="I507" s="57"/>
      <c r="J507" s="57"/>
      <c r="K507" s="57"/>
      <c r="L507" s="57"/>
      <c r="M507" s="54"/>
      <c r="N507" s="57"/>
      <c r="O507" s="58"/>
      <c r="P507" s="58"/>
      <c r="Q507" s="58"/>
      <c r="R507" s="58"/>
      <c r="S507" s="54"/>
      <c r="T507" s="57"/>
      <c r="U507" s="57"/>
      <c r="V507" s="57"/>
      <c r="W507" s="57"/>
      <c r="X507" s="147" t="str">
        <f>IF(ISBLANK(D507),"",IF('order-admin-units'!$I$1&lt;&gt;"y", "", IF((K507="")*(ISBLANK(D507)=FALSE), 'order-admin-units'!$B$1+1, VLOOKUP(K507, ordercountry, 2))))</f>
        <v/>
      </c>
      <c r="Y507" s="147" t="str">
        <f>IF(ISBLANK(D507),"",IF('order-admin-units'!$I$1&lt;&gt;"y", "", IF(L507="", 'order-admin-units'!$B$2+1, VLOOKUP(K507&amp;"@"&amp;L507, orderadmin, 2))))</f>
        <v/>
      </c>
      <c r="Z507" s="147" t="str">
        <f t="shared" si="61"/>
        <v/>
      </c>
      <c r="AA507" s="147" t="str">
        <f t="shared" si="62"/>
        <v/>
      </c>
      <c r="AB507" s="147" t="str">
        <f t="shared" si="63"/>
        <v/>
      </c>
      <c r="AC507" s="147" t="str">
        <f t="shared" si="57"/>
        <v/>
      </c>
      <c r="AD507" s="11" t="str">
        <f t="shared" si="58"/>
        <v/>
      </c>
      <c r="AE507" s="11" t="str">
        <f t="array" ref="AE507">IF(ISBLANK(D507),"",IF(OR($H$2="y",$H$2="m"),IF(AA507=AA506,IF(OR(AB507=$AB$4:$AB506)=FALSE,AE506&amp;C507,AE506),"("&amp;C507)&amp;IF(AA507=AA508,IF(OR(AB508=$AB$4:$AB507)=FALSE,", ",""),") "),""))</f>
        <v/>
      </c>
      <c r="AF507" s="11" t="str">
        <f t="shared" si="59"/>
        <v/>
      </c>
      <c r="AG507" s="11" t="str">
        <f t="array" ref="AG507">IF(ISBLANK(D507),"",IF(OR($H$2="y",$H$2="m"),IF(AA507=AA506,IF(OR(AC507=$AC$4:$AC506)=FALSE,AG506&amp;AF507,AG506),"("&amp;AF507)&amp;IF(AA507=AA508,IF(OR(AC508=$AC$4:$AC507)=FALSE,", ",""),") "),""))</f>
        <v/>
      </c>
      <c r="AH507" s="10" t="str">
        <f>IF((ISBLANK(D507)),"",IF(D507=D506,AH506,"")&amp;IF(B506&lt;&gt;B507,((IF(ISBLANK(E507),$D$3&amp;"Non-type material: "&amp;$D$3,$D$3&amp;INDEX('type-categories'!$A$2:$B$100,MATCH(E507,'type-categories'!$A$2:$A$100,0),2)&amp;$D$3))),"")&amp;(IF(K507&lt;&gt;K506,$C$2&amp;K507&amp;$K$3&amp;$C$2&amp;" ",(IF(B507&lt;&gt;B506,$C$2&amp;K507&amp;$K$3&amp;$C$2&amp;" ",""))))&amp;(IF(L507="","",((IF(L507&lt;&gt;L506,$D$2&amp;L507&amp;$L$3&amp;$D$2&amp;" ",IF(B507&lt;&gt;B506,$D$2&amp;L507&amp;$L$3&amp;$D$2&amp;" ",""))))))&amp;(IF(M507="","",((IF(M507&lt;&gt;M506,$E$2&amp;M507&amp;$E$2&amp;","&amp;" ",IF(B507&lt;&gt;B506,$E$2&amp;M507&amp;$E$2&amp;",",""))))))&amp;(IF(N507="","",IF(N507&lt;&gt;N506,N507&amp;", ",IF(B507&lt;&gt;B506,N507&amp;", ",""))))&amp;(IF(ISBLANK(O507),"",(IF(O507&lt;&gt;O506,O507&amp;", ",IF(B507&lt;&gt;B506,O507&amp;", ","")))))&amp;(IF(ISBLANK(P507),"",(IF(P507&lt;&gt;P506,P507&amp;", ",IF(B507&lt;&gt;B506,P507&amp;", ",IF(Z507&lt;&gt;Z506,P507&amp;", ",""))))))&amp;(IF(ISBLANK(Q507),"",(IF(Q507&lt;&gt;Q506,Q507&amp;", ",IF(B507&lt;&gt;B506,Q507&amp;", ",IF(Z507&lt;&gt;Z506,Q507&amp;", ",""))))))&amp;(IF(ISBLANK(R507),"",(IF(R507&lt;&gt;R506,R507&amp;"m, ",IF(B507&lt;&gt;B506,R507&amp;"m, ",IF(Z507&lt;&gt;Z506,R507&amp;"m, ",""))))))&amp;IF(ISBLANK(S507),"",(IF(B507&lt;&gt;B506,S507&amp;", ",IF(S507&lt;&gt;S506,IF((Z507=Z506),"same locality "&amp;S507&amp;", ",S507&amp;", "),""))))&amp;(IF(ISBLANK(T507),"",(IF(T507&lt;&gt;T506,IF(ISBLANK(F$2),T507&amp;", ",T507&amp;" "&amp;F$2&amp;", "),(IF(B507&lt;&gt;B506,IF(ISBLANK(F$2),T507&amp;", ",T507&amp;" "&amp;F$2&amp;", "),(IF(Z507&lt;&gt;Z506,IF(ISBLANK(F$2),T507&amp;", ",T507&amp;" "&amp;F$2&amp;", "),IF((U507&lt;&gt;U506)*($G$2="Y"),"same collector, ","")))))))))&amp;(IF(ISBLANK(U507),"",(IF(U507&lt;&gt;U506,U507&amp;", ",(IF(B507&lt;&gt;B506,U507&amp;", ",IF(Z507&lt;&gt;Z506,U507&amp;", ",(IF(T507&lt;&gt;T506,IF((T507&lt;&gt;T506)*($G$2="Y"),"same date, ", ""),IF((T507=T506)*(U507=U506)*(S507&lt;&gt;S506)*($G$2="Y"),"same collector and date, ", ""))))))))))&amp;(IF(ISBLANK(V507),"",V507&amp;", "))&amp;IF((AA507&lt;&gt;AA508)*($H$2="y"),AD507&amp;AE507,IF((AA507&lt;&gt;AA508)*($H$2="m"),AD507&amp;AG507,IF(($H$2&lt;&gt;"m")*($H$2&lt;&gt;"Y"),(IF(F507=0,"",F507&amp;" "&amp;$F$4&amp;" "))&amp;(IF(G507=0,"",G507&amp;" "&amp;$G$4&amp;" "))&amp;(IF(H507=0,"",H507&amp;" "&amp;H$4&amp;" "))&amp;(IF(I507=0,"",I507&amp;" "&amp;$I$4&amp;" "))&amp;(IF(J507=0,"",J507&amp;" "&amp;$J$4&amp;" "))&amp;IF((ISBLANK(C507)),"","("&amp;C507&amp;")"),"")))&amp;IF((B507=B508)*(K507=K508)*(L507=L508)*(M507=M508),IF(($H$2&lt;&gt;"m")*($H$2&lt;&gt;"Y"), ", ", IF((ISNUMBER(FIND(")",AE507))), ", ", "")),IF((B507=B508)*(K507=K508)*(L507=L508),"; ",". ")))</f>
        <v/>
      </c>
      <c r="AI507" s="1"/>
    </row>
    <row r="508" spans="1:35" x14ac:dyDescent="0.25">
      <c r="A508" s="3" t="str">
        <f t="shared" si="60"/>
        <v/>
      </c>
      <c r="B508" s="53" t="str">
        <f t="shared" si="64"/>
        <v/>
      </c>
      <c r="C508" s="57"/>
      <c r="D508" s="57"/>
      <c r="E508" s="57"/>
      <c r="F508" s="57"/>
      <c r="G508" s="57"/>
      <c r="H508" s="57"/>
      <c r="I508" s="57"/>
      <c r="J508" s="57"/>
      <c r="K508" s="57"/>
      <c r="L508" s="57"/>
      <c r="M508" s="54"/>
      <c r="N508" s="57"/>
      <c r="O508" s="58"/>
      <c r="P508" s="58"/>
      <c r="Q508" s="58"/>
      <c r="R508" s="58"/>
      <c r="S508" s="54"/>
      <c r="T508" s="57"/>
      <c r="U508" s="57"/>
      <c r="V508" s="57"/>
      <c r="W508" s="57"/>
      <c r="X508" s="147" t="str">
        <f>IF(ISBLANK(D508),"",IF('order-admin-units'!$I$1&lt;&gt;"y", "", IF((K508="")*(ISBLANK(D508)=FALSE), 'order-admin-units'!$B$1+1, VLOOKUP(K508, ordercountry, 2))))</f>
        <v/>
      </c>
      <c r="Y508" s="147" t="str">
        <f>IF(ISBLANK(D508),"",IF('order-admin-units'!$I$1&lt;&gt;"y", "", IF(L508="", 'order-admin-units'!$B$2+1, VLOOKUP(K508&amp;"@"&amp;L508, orderadmin, 2))))</f>
        <v/>
      </c>
      <c r="Z508" s="147" t="str">
        <f t="shared" si="61"/>
        <v/>
      </c>
      <c r="AA508" s="147" t="str">
        <f t="shared" si="62"/>
        <v/>
      </c>
      <c r="AB508" s="147" t="str">
        <f t="shared" si="63"/>
        <v/>
      </c>
      <c r="AC508" s="147" t="str">
        <f t="shared" si="57"/>
        <v/>
      </c>
      <c r="AD508" s="11" t="str">
        <f t="shared" si="58"/>
        <v/>
      </c>
      <c r="AE508" s="11" t="str">
        <f t="array" ref="AE508">IF(ISBLANK(D508),"",IF(OR($H$2="y",$H$2="m"),IF(AA508=AA507,IF(OR(AB508=$AB$4:$AB507)=FALSE,AE507&amp;C508,AE507),"("&amp;C508)&amp;IF(AA508=AA509,IF(OR(AB509=$AB$4:$AB508)=FALSE,", ",""),") "),""))</f>
        <v/>
      </c>
      <c r="AF508" s="11" t="str">
        <f t="shared" si="59"/>
        <v/>
      </c>
      <c r="AG508" s="11" t="str">
        <f t="array" ref="AG508">IF(ISBLANK(D508),"",IF(OR($H$2="y",$H$2="m"),IF(AA508=AA507,IF(OR(AC508=$AC$4:$AC507)=FALSE,AG507&amp;AF508,AG507),"("&amp;AF508)&amp;IF(AA508=AA509,IF(OR(AC509=$AC$4:$AC508)=FALSE,", ",""),") "),""))</f>
        <v/>
      </c>
      <c r="AH508" s="10" t="str">
        <f>IF((ISBLANK(D508)),"",IF(D508=D507,AH507,"")&amp;IF(B507&lt;&gt;B508,((IF(ISBLANK(E508),$D$3&amp;"Non-type material: "&amp;$D$3,$D$3&amp;INDEX('type-categories'!$A$2:$B$100,MATCH(E508,'type-categories'!$A$2:$A$100,0),2)&amp;$D$3))),"")&amp;(IF(K508&lt;&gt;K507,$C$2&amp;K508&amp;$K$3&amp;$C$2&amp;" ",(IF(B508&lt;&gt;B507,$C$2&amp;K508&amp;$K$3&amp;$C$2&amp;" ",""))))&amp;(IF(L508="","",((IF(L508&lt;&gt;L507,$D$2&amp;L508&amp;$L$3&amp;$D$2&amp;" ",IF(B508&lt;&gt;B507,$D$2&amp;L508&amp;$L$3&amp;$D$2&amp;" ",""))))))&amp;(IF(M508="","",((IF(M508&lt;&gt;M507,$E$2&amp;M508&amp;$E$2&amp;","&amp;" ",IF(B508&lt;&gt;B507,$E$2&amp;M508&amp;$E$2&amp;",",""))))))&amp;(IF(N508="","",IF(N508&lt;&gt;N507,N508&amp;", ",IF(B508&lt;&gt;B507,N508&amp;", ",""))))&amp;(IF(ISBLANK(O508),"",(IF(O508&lt;&gt;O507,O508&amp;", ",IF(B508&lt;&gt;B507,O508&amp;", ","")))))&amp;(IF(ISBLANK(P508),"",(IF(P508&lt;&gt;P507,P508&amp;", ",IF(B508&lt;&gt;B507,P508&amp;", ",IF(Z508&lt;&gt;Z507,P508&amp;", ",""))))))&amp;(IF(ISBLANK(Q508),"",(IF(Q508&lt;&gt;Q507,Q508&amp;", ",IF(B508&lt;&gt;B507,Q508&amp;", ",IF(Z508&lt;&gt;Z507,Q508&amp;", ",""))))))&amp;(IF(ISBLANK(R508),"",(IF(R508&lt;&gt;R507,R508&amp;"m, ",IF(B508&lt;&gt;B507,R508&amp;"m, ",IF(Z508&lt;&gt;Z507,R508&amp;"m, ",""))))))&amp;IF(ISBLANK(S508),"",(IF(B508&lt;&gt;B507,S508&amp;", ",IF(S508&lt;&gt;S507,IF((Z508=Z507),"same locality "&amp;S508&amp;", ",S508&amp;", "),""))))&amp;(IF(ISBLANK(T508),"",(IF(T508&lt;&gt;T507,IF(ISBLANK(F$2),T508&amp;", ",T508&amp;" "&amp;F$2&amp;", "),(IF(B508&lt;&gt;B507,IF(ISBLANK(F$2),T508&amp;", ",T508&amp;" "&amp;F$2&amp;", "),(IF(Z508&lt;&gt;Z507,IF(ISBLANK(F$2),T508&amp;", ",T508&amp;" "&amp;F$2&amp;", "),IF((U508&lt;&gt;U507)*($G$2="Y"),"same collector, ","")))))))))&amp;(IF(ISBLANK(U508),"",(IF(U508&lt;&gt;U507,U508&amp;", ",(IF(B508&lt;&gt;B507,U508&amp;", ",IF(Z508&lt;&gt;Z507,U508&amp;", ",(IF(T508&lt;&gt;T507,IF((T508&lt;&gt;T507)*($G$2="Y"),"same date, ", ""),IF((T508=T507)*(U508=U507)*(S508&lt;&gt;S507)*($G$2="Y"),"same collector and date, ", ""))))))))))&amp;(IF(ISBLANK(V508),"",V508&amp;", "))&amp;IF((AA508&lt;&gt;AA509)*($H$2="y"),AD508&amp;AE508,IF((AA508&lt;&gt;AA509)*($H$2="m"),AD508&amp;AG508,IF(($H$2&lt;&gt;"m")*($H$2&lt;&gt;"Y"),(IF(F508=0,"",F508&amp;" "&amp;$F$4&amp;" "))&amp;(IF(G508=0,"",G508&amp;" "&amp;$G$4&amp;" "))&amp;(IF(H508=0,"",H508&amp;" "&amp;H$4&amp;" "))&amp;(IF(I508=0,"",I508&amp;" "&amp;$I$4&amp;" "))&amp;(IF(J508=0,"",J508&amp;" "&amp;$J$4&amp;" "))&amp;IF((ISBLANK(C508)),"","("&amp;C508&amp;")"),"")))&amp;IF((B508=B509)*(K508=K509)*(L508=L509)*(M508=M509),IF(($H$2&lt;&gt;"m")*($H$2&lt;&gt;"Y"), ", ", IF((ISNUMBER(FIND(")",AE508))), ", ", "")),IF((B508=B509)*(K508=K509)*(L508=L509),"; ",". ")))</f>
        <v/>
      </c>
      <c r="AI508" s="1"/>
    </row>
    <row r="509" spans="1:35" x14ac:dyDescent="0.25">
      <c r="A509" s="3" t="str">
        <f t="shared" si="60"/>
        <v/>
      </c>
      <c r="B509" s="53" t="str">
        <f t="shared" si="64"/>
        <v/>
      </c>
      <c r="C509" s="57"/>
      <c r="D509" s="57"/>
      <c r="E509" s="57"/>
      <c r="F509" s="57"/>
      <c r="G509" s="57"/>
      <c r="H509" s="57"/>
      <c r="I509" s="57"/>
      <c r="J509" s="57"/>
      <c r="K509" s="57"/>
      <c r="L509" s="57"/>
      <c r="M509" s="54"/>
      <c r="N509" s="57"/>
      <c r="O509" s="58"/>
      <c r="P509" s="58"/>
      <c r="Q509" s="58"/>
      <c r="R509" s="58"/>
      <c r="S509" s="54"/>
      <c r="T509" s="57"/>
      <c r="U509" s="57"/>
      <c r="V509" s="57"/>
      <c r="W509" s="57"/>
      <c r="X509" s="147" t="str">
        <f>IF(ISBLANK(D509),"",IF('order-admin-units'!$I$1&lt;&gt;"y", "", IF((K509="")*(ISBLANK(D509)=FALSE), 'order-admin-units'!$B$1+1, VLOOKUP(K509, ordercountry, 2))))</f>
        <v/>
      </c>
      <c r="Y509" s="147" t="str">
        <f>IF(ISBLANK(D509),"",IF('order-admin-units'!$I$1&lt;&gt;"y", "", IF(L509="", 'order-admin-units'!$B$2+1, VLOOKUP(K509&amp;"@"&amp;L509, orderadmin, 2))))</f>
        <v/>
      </c>
      <c r="Z509" s="147" t="str">
        <f t="shared" si="61"/>
        <v/>
      </c>
      <c r="AA509" s="147" t="str">
        <f t="shared" si="62"/>
        <v/>
      </c>
      <c r="AB509" s="147" t="str">
        <f t="shared" si="63"/>
        <v/>
      </c>
      <c r="AC509" s="147" t="str">
        <f t="shared" si="57"/>
        <v/>
      </c>
      <c r="AD509" s="11" t="str">
        <f t="shared" si="58"/>
        <v/>
      </c>
      <c r="AE509" s="11" t="str">
        <f t="array" ref="AE509">IF(ISBLANK(D509),"",IF(OR($H$2="y",$H$2="m"),IF(AA509=AA508,IF(OR(AB509=$AB$4:$AB508)=FALSE,AE508&amp;C509,AE508),"("&amp;C509)&amp;IF(AA509=AA510,IF(OR(AB510=$AB$4:$AB509)=FALSE,", ",""),") "),""))</f>
        <v/>
      </c>
      <c r="AF509" s="11" t="str">
        <f t="shared" si="59"/>
        <v/>
      </c>
      <c r="AG509" s="11" t="str">
        <f t="array" ref="AG509">IF(ISBLANK(D509),"",IF(OR($H$2="y",$H$2="m"),IF(AA509=AA508,IF(OR(AC509=$AC$4:$AC508)=FALSE,AG508&amp;AF509,AG508),"("&amp;AF509)&amp;IF(AA509=AA510,IF(OR(AC510=$AC$4:$AC509)=FALSE,", ",""),") "),""))</f>
        <v/>
      </c>
      <c r="AH509" s="10" t="str">
        <f>IF((ISBLANK(D509)),"",IF(D509=D508,AH508,"")&amp;IF(B508&lt;&gt;B509,((IF(ISBLANK(E509),$D$3&amp;"Non-type material: "&amp;$D$3,$D$3&amp;INDEX('type-categories'!$A$2:$B$100,MATCH(E509,'type-categories'!$A$2:$A$100,0),2)&amp;$D$3))),"")&amp;(IF(K509&lt;&gt;K508,$C$2&amp;K509&amp;$K$3&amp;$C$2&amp;" ",(IF(B509&lt;&gt;B508,$C$2&amp;K509&amp;$K$3&amp;$C$2&amp;" ",""))))&amp;(IF(L509="","",((IF(L509&lt;&gt;L508,$D$2&amp;L509&amp;$L$3&amp;$D$2&amp;" ",IF(B509&lt;&gt;B508,$D$2&amp;L509&amp;$L$3&amp;$D$2&amp;" ",""))))))&amp;(IF(M509="","",((IF(M509&lt;&gt;M508,$E$2&amp;M509&amp;$E$2&amp;","&amp;" ",IF(B509&lt;&gt;B508,$E$2&amp;M509&amp;$E$2&amp;",",""))))))&amp;(IF(N509="","",IF(N509&lt;&gt;N508,N509&amp;", ",IF(B509&lt;&gt;B508,N509&amp;", ",""))))&amp;(IF(ISBLANK(O509),"",(IF(O509&lt;&gt;O508,O509&amp;", ",IF(B509&lt;&gt;B508,O509&amp;", ","")))))&amp;(IF(ISBLANK(P509),"",(IF(P509&lt;&gt;P508,P509&amp;", ",IF(B509&lt;&gt;B508,P509&amp;", ",IF(Z509&lt;&gt;Z508,P509&amp;", ",""))))))&amp;(IF(ISBLANK(Q509),"",(IF(Q509&lt;&gt;Q508,Q509&amp;", ",IF(B509&lt;&gt;B508,Q509&amp;", ",IF(Z509&lt;&gt;Z508,Q509&amp;", ",""))))))&amp;(IF(ISBLANK(R509),"",(IF(R509&lt;&gt;R508,R509&amp;"m, ",IF(B509&lt;&gt;B508,R509&amp;"m, ",IF(Z509&lt;&gt;Z508,R509&amp;"m, ",""))))))&amp;IF(ISBLANK(S509),"",(IF(B509&lt;&gt;B508,S509&amp;", ",IF(S509&lt;&gt;S508,IF((Z509=Z508),"same locality "&amp;S509&amp;", ",S509&amp;", "),""))))&amp;(IF(ISBLANK(T509),"",(IF(T509&lt;&gt;T508,IF(ISBLANK(F$2),T509&amp;", ",T509&amp;" "&amp;F$2&amp;", "),(IF(B509&lt;&gt;B508,IF(ISBLANK(F$2),T509&amp;", ",T509&amp;" "&amp;F$2&amp;", "),(IF(Z509&lt;&gt;Z508,IF(ISBLANK(F$2),T509&amp;", ",T509&amp;" "&amp;F$2&amp;", "),IF((U509&lt;&gt;U508)*($G$2="Y"),"same collector, ","")))))))))&amp;(IF(ISBLANK(U509),"",(IF(U509&lt;&gt;U508,U509&amp;", ",(IF(B509&lt;&gt;B508,U509&amp;", ",IF(Z509&lt;&gt;Z508,U509&amp;", ",(IF(T509&lt;&gt;T508,IF((T509&lt;&gt;T508)*($G$2="Y"),"same date, ", ""),IF((T509=T508)*(U509=U508)*(S509&lt;&gt;S508)*($G$2="Y"),"same collector and date, ", ""))))))))))&amp;(IF(ISBLANK(V509),"",V509&amp;", "))&amp;IF((AA509&lt;&gt;AA510)*($H$2="y"),AD509&amp;AE509,IF((AA509&lt;&gt;AA510)*($H$2="m"),AD509&amp;AG509,IF(($H$2&lt;&gt;"m")*($H$2&lt;&gt;"Y"),(IF(F509=0,"",F509&amp;" "&amp;$F$4&amp;" "))&amp;(IF(G509=0,"",G509&amp;" "&amp;$G$4&amp;" "))&amp;(IF(H509=0,"",H509&amp;" "&amp;H$4&amp;" "))&amp;(IF(I509=0,"",I509&amp;" "&amp;$I$4&amp;" "))&amp;(IF(J509=0,"",J509&amp;" "&amp;$J$4&amp;" "))&amp;IF((ISBLANK(C509)),"","("&amp;C509&amp;")"),"")))&amp;IF((B509=B510)*(K509=K510)*(L509=L510)*(M509=M510),IF(($H$2&lt;&gt;"m")*($H$2&lt;&gt;"Y"), ", ", IF((ISNUMBER(FIND(")",AE509))), ", ", "")),IF((B509=B510)*(K509=K510)*(L509=L510),"; ",". ")))</f>
        <v/>
      </c>
      <c r="AI509" s="1"/>
    </row>
    <row r="510" spans="1:35" x14ac:dyDescent="0.25">
      <c r="A510" s="3" t="str">
        <f t="shared" si="60"/>
        <v/>
      </c>
      <c r="B510" s="53" t="str">
        <f t="shared" si="64"/>
        <v/>
      </c>
      <c r="C510" s="57"/>
      <c r="D510" s="57"/>
      <c r="E510" s="57"/>
      <c r="F510" s="57"/>
      <c r="G510" s="57"/>
      <c r="H510" s="57"/>
      <c r="I510" s="57"/>
      <c r="J510" s="57"/>
      <c r="K510" s="57"/>
      <c r="L510" s="57"/>
      <c r="M510" s="54"/>
      <c r="N510" s="57"/>
      <c r="O510" s="58"/>
      <c r="P510" s="58"/>
      <c r="Q510" s="58"/>
      <c r="R510" s="58"/>
      <c r="S510" s="54"/>
      <c r="T510" s="57"/>
      <c r="U510" s="57"/>
      <c r="V510" s="57"/>
      <c r="W510" s="57"/>
      <c r="X510" s="147" t="str">
        <f>IF(ISBLANK(D510),"",IF('order-admin-units'!$I$1&lt;&gt;"y", "", IF((K510="")*(ISBLANK(D510)=FALSE), 'order-admin-units'!$B$1+1, VLOOKUP(K510, ordercountry, 2))))</f>
        <v/>
      </c>
      <c r="Y510" s="147" t="str">
        <f>IF(ISBLANK(D510),"",IF('order-admin-units'!$I$1&lt;&gt;"y", "", IF(L510="", 'order-admin-units'!$B$2+1, VLOOKUP(K510&amp;"@"&amp;L510, orderadmin, 2))))</f>
        <v/>
      </c>
      <c r="Z510" s="147" t="str">
        <f t="shared" si="61"/>
        <v/>
      </c>
      <c r="AA510" s="147" t="str">
        <f t="shared" si="62"/>
        <v/>
      </c>
      <c r="AB510" s="147" t="str">
        <f t="shared" si="63"/>
        <v/>
      </c>
      <c r="AC510" s="147" t="str">
        <f t="shared" si="57"/>
        <v/>
      </c>
      <c r="AD510" s="11" t="str">
        <f t="shared" si="58"/>
        <v/>
      </c>
      <c r="AE510" s="11" t="str">
        <f t="array" ref="AE510">IF(ISBLANK(D510),"",IF(OR($H$2="y",$H$2="m"),IF(AA510=AA509,IF(OR(AB510=$AB$4:$AB509)=FALSE,AE509&amp;C510,AE509),"("&amp;C510)&amp;IF(AA510=AA511,IF(OR(AB511=$AB$4:$AB510)=FALSE,", ",""),") "),""))</f>
        <v/>
      </c>
      <c r="AF510" s="11" t="str">
        <f t="shared" si="59"/>
        <v/>
      </c>
      <c r="AG510" s="11" t="str">
        <f t="array" ref="AG510">IF(ISBLANK(D510),"",IF(OR($H$2="y",$H$2="m"),IF(AA510=AA509,IF(OR(AC510=$AC$4:$AC509)=FALSE,AG509&amp;AF510,AG509),"("&amp;AF510)&amp;IF(AA510=AA511,IF(OR(AC511=$AC$4:$AC510)=FALSE,", ",""),") "),""))</f>
        <v/>
      </c>
      <c r="AH510" s="10" t="str">
        <f>IF((ISBLANK(D510)),"",IF(D510=D509,AH509,"")&amp;IF(B509&lt;&gt;B510,((IF(ISBLANK(E510),$D$3&amp;"Non-type material: "&amp;$D$3,$D$3&amp;INDEX('type-categories'!$A$2:$B$100,MATCH(E510,'type-categories'!$A$2:$A$100,0),2)&amp;$D$3))),"")&amp;(IF(K510&lt;&gt;K509,$C$2&amp;K510&amp;$K$3&amp;$C$2&amp;" ",(IF(B510&lt;&gt;B509,$C$2&amp;K510&amp;$K$3&amp;$C$2&amp;" ",""))))&amp;(IF(L510="","",((IF(L510&lt;&gt;L509,$D$2&amp;L510&amp;$L$3&amp;$D$2&amp;" ",IF(B510&lt;&gt;B509,$D$2&amp;L510&amp;$L$3&amp;$D$2&amp;" ",""))))))&amp;(IF(M510="","",((IF(M510&lt;&gt;M509,$E$2&amp;M510&amp;$E$2&amp;","&amp;" ",IF(B510&lt;&gt;B509,$E$2&amp;M510&amp;$E$2&amp;",",""))))))&amp;(IF(N510="","",IF(N510&lt;&gt;N509,N510&amp;", ",IF(B510&lt;&gt;B509,N510&amp;", ",""))))&amp;(IF(ISBLANK(O510),"",(IF(O510&lt;&gt;O509,O510&amp;", ",IF(B510&lt;&gt;B509,O510&amp;", ","")))))&amp;(IF(ISBLANK(P510),"",(IF(P510&lt;&gt;P509,P510&amp;", ",IF(B510&lt;&gt;B509,P510&amp;", ",IF(Z510&lt;&gt;Z509,P510&amp;", ",""))))))&amp;(IF(ISBLANK(Q510),"",(IF(Q510&lt;&gt;Q509,Q510&amp;", ",IF(B510&lt;&gt;B509,Q510&amp;", ",IF(Z510&lt;&gt;Z509,Q510&amp;", ",""))))))&amp;(IF(ISBLANK(R510),"",(IF(R510&lt;&gt;R509,R510&amp;"m, ",IF(B510&lt;&gt;B509,R510&amp;"m, ",IF(Z510&lt;&gt;Z509,R510&amp;"m, ",""))))))&amp;IF(ISBLANK(S510),"",(IF(B510&lt;&gt;B509,S510&amp;", ",IF(S510&lt;&gt;S509,IF((Z510=Z509),"same locality "&amp;S510&amp;", ",S510&amp;", "),""))))&amp;(IF(ISBLANK(T510),"",(IF(T510&lt;&gt;T509,IF(ISBLANK(F$2),T510&amp;", ",T510&amp;" "&amp;F$2&amp;", "),(IF(B510&lt;&gt;B509,IF(ISBLANK(F$2),T510&amp;", ",T510&amp;" "&amp;F$2&amp;", "),(IF(Z510&lt;&gt;Z509,IF(ISBLANK(F$2),T510&amp;", ",T510&amp;" "&amp;F$2&amp;", "),IF((U510&lt;&gt;U509)*($G$2="Y"),"same collector, ","")))))))))&amp;(IF(ISBLANK(U510),"",(IF(U510&lt;&gt;U509,U510&amp;", ",(IF(B510&lt;&gt;B509,U510&amp;", ",IF(Z510&lt;&gt;Z509,U510&amp;", ",(IF(T510&lt;&gt;T509,IF((T510&lt;&gt;T509)*($G$2="Y"),"same date, ", ""),IF((T510=T509)*(U510=U509)*(S510&lt;&gt;S509)*($G$2="Y"),"same collector and date, ", ""))))))))))&amp;(IF(ISBLANK(V510),"",V510&amp;", "))&amp;IF((AA510&lt;&gt;AA511)*($H$2="y"),AD510&amp;AE510,IF((AA510&lt;&gt;AA511)*($H$2="m"),AD510&amp;AG510,IF(($H$2&lt;&gt;"m")*($H$2&lt;&gt;"Y"),(IF(F510=0,"",F510&amp;" "&amp;$F$4&amp;" "))&amp;(IF(G510=0,"",G510&amp;" "&amp;$G$4&amp;" "))&amp;(IF(H510=0,"",H510&amp;" "&amp;H$4&amp;" "))&amp;(IF(I510=0,"",I510&amp;" "&amp;$I$4&amp;" "))&amp;(IF(J510=0,"",J510&amp;" "&amp;$J$4&amp;" "))&amp;IF((ISBLANK(C510)),"","("&amp;C510&amp;")"),"")))&amp;IF((B510=B511)*(K510=K511)*(L510=L511)*(M510=M511),IF(($H$2&lt;&gt;"m")*($H$2&lt;&gt;"Y"), ", ", IF((ISNUMBER(FIND(")",AE510))), ", ", "")),IF((B510=B511)*(K510=K511)*(L510=L511),"; ",". ")))</f>
        <v/>
      </c>
      <c r="AI510" s="1"/>
    </row>
    <row r="511" spans="1:35" x14ac:dyDescent="0.25">
      <c r="A511" s="3" t="str">
        <f t="shared" si="60"/>
        <v/>
      </c>
      <c r="B511" s="53" t="str">
        <f t="shared" si="64"/>
        <v/>
      </c>
      <c r="C511" s="57"/>
      <c r="D511" s="57"/>
      <c r="E511" s="57"/>
      <c r="F511" s="57"/>
      <c r="G511" s="57"/>
      <c r="H511" s="57"/>
      <c r="I511" s="57"/>
      <c r="J511" s="57"/>
      <c r="K511" s="57"/>
      <c r="L511" s="57"/>
      <c r="M511" s="54"/>
      <c r="N511" s="57"/>
      <c r="O511" s="58"/>
      <c r="P511" s="58"/>
      <c r="Q511" s="58"/>
      <c r="R511" s="58"/>
      <c r="S511" s="54"/>
      <c r="T511" s="57"/>
      <c r="U511" s="57"/>
      <c r="V511" s="57"/>
      <c r="W511" s="57"/>
      <c r="X511" s="147" t="str">
        <f>IF(ISBLANK(D511),"",IF('order-admin-units'!$I$1&lt;&gt;"y", "", IF((K511="")*(ISBLANK(D511)=FALSE), 'order-admin-units'!$B$1+1, VLOOKUP(K511, ordercountry, 2))))</f>
        <v/>
      </c>
      <c r="Y511" s="147" t="str">
        <f>IF(ISBLANK(D511),"",IF('order-admin-units'!$I$1&lt;&gt;"y", "", IF(L511="", 'order-admin-units'!$B$2+1, VLOOKUP(K511&amp;"@"&amp;L511, orderadmin, 2))))</f>
        <v/>
      </c>
      <c r="Z511" s="147" t="str">
        <f t="shared" si="61"/>
        <v/>
      </c>
      <c r="AA511" s="147" t="str">
        <f t="shared" si="62"/>
        <v/>
      </c>
      <c r="AB511" s="147" t="str">
        <f t="shared" si="63"/>
        <v/>
      </c>
      <c r="AC511" s="147" t="str">
        <f t="shared" si="57"/>
        <v/>
      </c>
      <c r="AD511" s="11" t="str">
        <f t="shared" si="58"/>
        <v/>
      </c>
      <c r="AE511" s="11" t="str">
        <f t="array" ref="AE511">IF(ISBLANK(D511),"",IF(OR($H$2="y",$H$2="m"),IF(AA511=AA510,IF(OR(AB511=$AB$4:$AB510)=FALSE,AE510&amp;C511,AE510),"("&amp;C511)&amp;IF(AA511=AA512,IF(OR(AB512=$AB$4:$AB511)=FALSE,", ",""),") "),""))</f>
        <v/>
      </c>
      <c r="AF511" s="11" t="str">
        <f t="shared" si="59"/>
        <v/>
      </c>
      <c r="AG511" s="11" t="str">
        <f t="array" ref="AG511">IF(ISBLANK(D511),"",IF(OR($H$2="y",$H$2="m"),IF(AA511=AA510,IF(OR(AC511=$AC$4:$AC510)=FALSE,AG510&amp;AF511,AG510),"("&amp;AF511)&amp;IF(AA511=AA512,IF(OR(AC512=$AC$4:$AC511)=FALSE,", ",""),") "),""))</f>
        <v/>
      </c>
      <c r="AH511" s="10" t="str">
        <f>IF((ISBLANK(D511)),"",IF(D511=D510,AH510,"")&amp;IF(B510&lt;&gt;B511,((IF(ISBLANK(E511),$D$3&amp;"Non-type material: "&amp;$D$3,$D$3&amp;INDEX('type-categories'!$A$2:$B$100,MATCH(E511,'type-categories'!$A$2:$A$100,0),2)&amp;$D$3))),"")&amp;(IF(K511&lt;&gt;K510,$C$2&amp;K511&amp;$K$3&amp;$C$2&amp;" ",(IF(B511&lt;&gt;B510,$C$2&amp;K511&amp;$K$3&amp;$C$2&amp;" ",""))))&amp;(IF(L511="","",((IF(L511&lt;&gt;L510,$D$2&amp;L511&amp;$L$3&amp;$D$2&amp;" ",IF(B511&lt;&gt;B510,$D$2&amp;L511&amp;$L$3&amp;$D$2&amp;" ",""))))))&amp;(IF(M511="","",((IF(M511&lt;&gt;M510,$E$2&amp;M511&amp;$E$2&amp;","&amp;" ",IF(B511&lt;&gt;B510,$E$2&amp;M511&amp;$E$2&amp;",",""))))))&amp;(IF(N511="","",IF(N511&lt;&gt;N510,N511&amp;", ",IF(B511&lt;&gt;B510,N511&amp;", ",""))))&amp;(IF(ISBLANK(O511),"",(IF(O511&lt;&gt;O510,O511&amp;", ",IF(B511&lt;&gt;B510,O511&amp;", ","")))))&amp;(IF(ISBLANK(P511),"",(IF(P511&lt;&gt;P510,P511&amp;", ",IF(B511&lt;&gt;B510,P511&amp;", ",IF(Z511&lt;&gt;Z510,P511&amp;", ",""))))))&amp;(IF(ISBLANK(Q511),"",(IF(Q511&lt;&gt;Q510,Q511&amp;", ",IF(B511&lt;&gt;B510,Q511&amp;", ",IF(Z511&lt;&gt;Z510,Q511&amp;", ",""))))))&amp;(IF(ISBLANK(R511),"",(IF(R511&lt;&gt;R510,R511&amp;"m, ",IF(B511&lt;&gt;B510,R511&amp;"m, ",IF(Z511&lt;&gt;Z510,R511&amp;"m, ",""))))))&amp;IF(ISBLANK(S511),"",(IF(B511&lt;&gt;B510,S511&amp;", ",IF(S511&lt;&gt;S510,IF((Z511=Z510),"same locality "&amp;S511&amp;", ",S511&amp;", "),""))))&amp;(IF(ISBLANK(T511),"",(IF(T511&lt;&gt;T510,IF(ISBLANK(F$2),T511&amp;", ",T511&amp;" "&amp;F$2&amp;", "),(IF(B511&lt;&gt;B510,IF(ISBLANK(F$2),T511&amp;", ",T511&amp;" "&amp;F$2&amp;", "),(IF(Z511&lt;&gt;Z510,IF(ISBLANK(F$2),T511&amp;", ",T511&amp;" "&amp;F$2&amp;", "),IF((U511&lt;&gt;U510)*($G$2="Y"),"same collector, ","")))))))))&amp;(IF(ISBLANK(U511),"",(IF(U511&lt;&gt;U510,U511&amp;", ",(IF(B511&lt;&gt;B510,U511&amp;", ",IF(Z511&lt;&gt;Z510,U511&amp;", ",(IF(T511&lt;&gt;T510,IF((T511&lt;&gt;T510)*($G$2="Y"),"same date, ", ""),IF((T511=T510)*(U511=U510)*(S511&lt;&gt;S510)*($G$2="Y"),"same collector and date, ", ""))))))))))&amp;(IF(ISBLANK(V511),"",V511&amp;", "))&amp;IF((AA511&lt;&gt;AA512)*($H$2="y"),AD511&amp;AE511,IF((AA511&lt;&gt;AA512)*($H$2="m"),AD511&amp;AG511,IF(($H$2&lt;&gt;"m")*($H$2&lt;&gt;"Y"),(IF(F511=0,"",F511&amp;" "&amp;$F$4&amp;" "))&amp;(IF(G511=0,"",G511&amp;" "&amp;$G$4&amp;" "))&amp;(IF(H511=0,"",H511&amp;" "&amp;H$4&amp;" "))&amp;(IF(I511=0,"",I511&amp;" "&amp;$I$4&amp;" "))&amp;(IF(J511=0,"",J511&amp;" "&amp;$J$4&amp;" "))&amp;IF((ISBLANK(C511)),"","("&amp;C511&amp;")"),"")))&amp;IF((B511=B512)*(K511=K512)*(L511=L512)*(M511=M512),IF(($H$2&lt;&gt;"m")*($H$2&lt;&gt;"Y"), ", ", IF((ISNUMBER(FIND(")",AE511))), ", ", "")),IF((B511=B512)*(K511=K512)*(L511=L512),"; ",". ")))</f>
        <v/>
      </c>
      <c r="AI511" s="1"/>
    </row>
    <row r="512" spans="1:35" x14ac:dyDescent="0.25">
      <c r="A512" s="3" t="str">
        <f t="shared" si="60"/>
        <v/>
      </c>
      <c r="B512" s="53" t="str">
        <f t="shared" si="64"/>
        <v/>
      </c>
      <c r="C512" s="57"/>
      <c r="D512" s="57"/>
      <c r="E512" s="57"/>
      <c r="F512" s="57"/>
      <c r="G512" s="57"/>
      <c r="H512" s="57"/>
      <c r="I512" s="57"/>
      <c r="J512" s="57"/>
      <c r="K512" s="57"/>
      <c r="L512" s="57"/>
      <c r="M512" s="54"/>
      <c r="N512" s="57"/>
      <c r="O512" s="58"/>
      <c r="P512" s="58"/>
      <c r="Q512" s="58"/>
      <c r="R512" s="58"/>
      <c r="S512" s="54"/>
      <c r="T512" s="57"/>
      <c r="U512" s="57"/>
      <c r="V512" s="57"/>
      <c r="W512" s="57"/>
      <c r="X512" s="147" t="str">
        <f>IF(ISBLANK(D512),"",IF('order-admin-units'!$I$1&lt;&gt;"y", "", IF((K512="")*(ISBLANK(D512)=FALSE), 'order-admin-units'!$B$1+1, VLOOKUP(K512, ordercountry, 2))))</f>
        <v/>
      </c>
      <c r="Y512" s="147" t="str">
        <f>IF(ISBLANK(D512),"",IF('order-admin-units'!$I$1&lt;&gt;"y", "", IF(L512="", 'order-admin-units'!$B$2+1, VLOOKUP(K512&amp;"@"&amp;L512, orderadmin, 2))))</f>
        <v/>
      </c>
      <c r="Z512" s="147" t="str">
        <f t="shared" si="61"/>
        <v/>
      </c>
      <c r="AA512" s="147" t="str">
        <f t="shared" si="62"/>
        <v/>
      </c>
      <c r="AB512" s="147" t="str">
        <f t="shared" si="63"/>
        <v/>
      </c>
      <c r="AC512" s="147" t="str">
        <f t="shared" si="57"/>
        <v/>
      </c>
      <c r="AD512" s="11" t="str">
        <f t="shared" si="58"/>
        <v/>
      </c>
      <c r="AE512" s="11" t="str">
        <f t="array" ref="AE512">IF(ISBLANK(D512),"",IF(OR($H$2="y",$H$2="m"),IF(AA512=AA511,IF(OR(AB512=$AB$4:$AB511)=FALSE,AE511&amp;C512,AE511),"("&amp;C512)&amp;IF(AA512=AA513,IF(OR(AB513=$AB$4:$AB512)=FALSE,", ",""),") "),""))</f>
        <v/>
      </c>
      <c r="AF512" s="11" t="str">
        <f t="shared" si="59"/>
        <v/>
      </c>
      <c r="AG512" s="11" t="str">
        <f t="array" ref="AG512">IF(ISBLANK(D512),"",IF(OR($H$2="y",$H$2="m"),IF(AA512=AA511,IF(OR(AC512=$AC$4:$AC511)=FALSE,AG511&amp;AF512,AG511),"("&amp;AF512)&amp;IF(AA512=AA513,IF(OR(AC513=$AC$4:$AC512)=FALSE,", ",""),") "),""))</f>
        <v/>
      </c>
      <c r="AH512" s="10" t="str">
        <f>IF((ISBLANK(D512)),"",IF(D512=D511,AH511,"")&amp;IF(B511&lt;&gt;B512,((IF(ISBLANK(E512),$D$3&amp;"Non-type material: "&amp;$D$3,$D$3&amp;INDEX('type-categories'!$A$2:$B$100,MATCH(E512,'type-categories'!$A$2:$A$100,0),2)&amp;$D$3))),"")&amp;(IF(K512&lt;&gt;K511,$C$2&amp;K512&amp;$K$3&amp;$C$2&amp;" ",(IF(B512&lt;&gt;B511,$C$2&amp;K512&amp;$K$3&amp;$C$2&amp;" ",""))))&amp;(IF(L512="","",((IF(L512&lt;&gt;L511,$D$2&amp;L512&amp;$L$3&amp;$D$2&amp;" ",IF(B512&lt;&gt;B511,$D$2&amp;L512&amp;$L$3&amp;$D$2&amp;" ",""))))))&amp;(IF(M512="","",((IF(M512&lt;&gt;M511,$E$2&amp;M512&amp;$E$2&amp;","&amp;" ",IF(B512&lt;&gt;B511,$E$2&amp;M512&amp;$E$2&amp;",",""))))))&amp;(IF(N512="","",IF(N512&lt;&gt;N511,N512&amp;", ",IF(B512&lt;&gt;B511,N512&amp;", ",""))))&amp;(IF(ISBLANK(O512),"",(IF(O512&lt;&gt;O511,O512&amp;", ",IF(B512&lt;&gt;B511,O512&amp;", ","")))))&amp;(IF(ISBLANK(P512),"",(IF(P512&lt;&gt;P511,P512&amp;", ",IF(B512&lt;&gt;B511,P512&amp;", ",IF(Z512&lt;&gt;Z511,P512&amp;", ",""))))))&amp;(IF(ISBLANK(Q512),"",(IF(Q512&lt;&gt;Q511,Q512&amp;", ",IF(B512&lt;&gt;B511,Q512&amp;", ",IF(Z512&lt;&gt;Z511,Q512&amp;", ",""))))))&amp;(IF(ISBLANK(R512),"",(IF(R512&lt;&gt;R511,R512&amp;"m, ",IF(B512&lt;&gt;B511,R512&amp;"m, ",IF(Z512&lt;&gt;Z511,R512&amp;"m, ",""))))))&amp;IF(ISBLANK(S512),"",(IF(B512&lt;&gt;B511,S512&amp;", ",IF(S512&lt;&gt;S511,IF((Z512=Z511),"same locality "&amp;S512&amp;", ",S512&amp;", "),""))))&amp;(IF(ISBLANK(T512),"",(IF(T512&lt;&gt;T511,IF(ISBLANK(F$2),T512&amp;", ",T512&amp;" "&amp;F$2&amp;", "),(IF(B512&lt;&gt;B511,IF(ISBLANK(F$2),T512&amp;", ",T512&amp;" "&amp;F$2&amp;", "),(IF(Z512&lt;&gt;Z511,IF(ISBLANK(F$2),T512&amp;", ",T512&amp;" "&amp;F$2&amp;", "),IF((U512&lt;&gt;U511)*($G$2="Y"),"same collector, ","")))))))))&amp;(IF(ISBLANK(U512),"",(IF(U512&lt;&gt;U511,U512&amp;", ",(IF(B512&lt;&gt;B511,U512&amp;", ",IF(Z512&lt;&gt;Z511,U512&amp;", ",(IF(T512&lt;&gt;T511,IF((T512&lt;&gt;T511)*($G$2="Y"),"same date, ", ""),IF((T512=T511)*(U512=U511)*(S512&lt;&gt;S511)*($G$2="Y"),"same collector and date, ", ""))))))))))&amp;(IF(ISBLANK(V512),"",V512&amp;", "))&amp;IF((AA512&lt;&gt;AA513)*($H$2="y"),AD512&amp;AE512,IF((AA512&lt;&gt;AA513)*($H$2="m"),AD512&amp;AG512,IF(($H$2&lt;&gt;"m")*($H$2&lt;&gt;"Y"),(IF(F512=0,"",F512&amp;" "&amp;$F$4&amp;" "))&amp;(IF(G512=0,"",G512&amp;" "&amp;$G$4&amp;" "))&amp;(IF(H512=0,"",H512&amp;" "&amp;H$4&amp;" "))&amp;(IF(I512=0,"",I512&amp;" "&amp;$I$4&amp;" "))&amp;(IF(J512=0,"",J512&amp;" "&amp;$J$4&amp;" "))&amp;IF((ISBLANK(C512)),"","("&amp;C512&amp;")"),"")))&amp;IF((B512=B513)*(K512=K513)*(L512=L513)*(M512=M513),IF(($H$2&lt;&gt;"m")*($H$2&lt;&gt;"Y"), ", ", IF((ISNUMBER(FIND(")",AE512))), ", ", "")),IF((B512=B513)*(K512=K513)*(L512=L513),"; ",". ")))</f>
        <v/>
      </c>
      <c r="AI512" s="1"/>
    </row>
    <row r="513" spans="1:35" x14ac:dyDescent="0.25">
      <c r="A513" s="3" t="str">
        <f t="shared" si="60"/>
        <v/>
      </c>
      <c r="B513" s="53" t="str">
        <f t="shared" si="64"/>
        <v/>
      </c>
      <c r="C513" s="57"/>
      <c r="D513" s="57"/>
      <c r="E513" s="57"/>
      <c r="F513" s="57"/>
      <c r="G513" s="57"/>
      <c r="H513" s="57"/>
      <c r="I513" s="57"/>
      <c r="J513" s="57"/>
      <c r="K513" s="57"/>
      <c r="L513" s="57"/>
      <c r="M513" s="54"/>
      <c r="N513" s="57"/>
      <c r="O513" s="58"/>
      <c r="P513" s="58"/>
      <c r="Q513" s="58"/>
      <c r="R513" s="58"/>
      <c r="S513" s="54"/>
      <c r="T513" s="57"/>
      <c r="U513" s="57"/>
      <c r="V513" s="57"/>
      <c r="W513" s="57"/>
      <c r="X513" s="147" t="str">
        <f>IF(ISBLANK(D513),"",IF('order-admin-units'!$I$1&lt;&gt;"y", "", IF((K513="")*(ISBLANK(D513)=FALSE), 'order-admin-units'!$B$1+1, VLOOKUP(K513, ordercountry, 2))))</f>
        <v/>
      </c>
      <c r="Y513" s="147" t="str">
        <f>IF(ISBLANK(D513),"",IF('order-admin-units'!$I$1&lt;&gt;"y", "", IF(L513="", 'order-admin-units'!$B$2+1, VLOOKUP(K513&amp;"@"&amp;L513, orderadmin, 2))))</f>
        <v/>
      </c>
      <c r="Z513" s="147" t="str">
        <f t="shared" si="61"/>
        <v/>
      </c>
      <c r="AA513" s="147" t="str">
        <f t="shared" si="62"/>
        <v/>
      </c>
      <c r="AB513" s="147" t="str">
        <f t="shared" si="63"/>
        <v/>
      </c>
      <c r="AC513" s="147" t="str">
        <f t="shared" si="57"/>
        <v/>
      </c>
      <c r="AD513" s="11" t="str">
        <f t="shared" si="58"/>
        <v/>
      </c>
      <c r="AE513" s="11" t="str">
        <f t="array" ref="AE513">IF(ISBLANK(D513),"",IF(OR($H$2="y",$H$2="m"),IF(AA513=AA512,IF(OR(AB513=$AB$4:$AB512)=FALSE,AE512&amp;C513,AE512),"("&amp;C513)&amp;IF(AA513=AA514,IF(OR(AB514=$AB$4:$AB513)=FALSE,", ",""),") "),""))</f>
        <v/>
      </c>
      <c r="AF513" s="11" t="str">
        <f t="shared" si="59"/>
        <v/>
      </c>
      <c r="AG513" s="11" t="str">
        <f t="array" ref="AG513">IF(ISBLANK(D513),"",IF(OR($H$2="y",$H$2="m"),IF(AA513=AA512,IF(OR(AC513=$AC$4:$AC512)=FALSE,AG512&amp;AF513,AG512),"("&amp;AF513)&amp;IF(AA513=AA514,IF(OR(AC514=$AC$4:$AC513)=FALSE,", ",""),") "),""))</f>
        <v/>
      </c>
      <c r="AH513" s="10" t="str">
        <f>IF((ISBLANK(D513)),"",IF(D513=D512,AH512,"")&amp;IF(B512&lt;&gt;B513,((IF(ISBLANK(E513),$D$3&amp;"Non-type material: "&amp;$D$3,$D$3&amp;INDEX('type-categories'!$A$2:$B$100,MATCH(E513,'type-categories'!$A$2:$A$100,0),2)&amp;$D$3))),"")&amp;(IF(K513&lt;&gt;K512,$C$2&amp;K513&amp;$K$3&amp;$C$2&amp;" ",(IF(B513&lt;&gt;B512,$C$2&amp;K513&amp;$K$3&amp;$C$2&amp;" ",""))))&amp;(IF(L513="","",((IF(L513&lt;&gt;L512,$D$2&amp;L513&amp;$L$3&amp;$D$2&amp;" ",IF(B513&lt;&gt;B512,$D$2&amp;L513&amp;$L$3&amp;$D$2&amp;" ",""))))))&amp;(IF(M513="","",((IF(M513&lt;&gt;M512,$E$2&amp;M513&amp;$E$2&amp;","&amp;" ",IF(B513&lt;&gt;B512,$E$2&amp;M513&amp;$E$2&amp;",",""))))))&amp;(IF(N513="","",IF(N513&lt;&gt;N512,N513&amp;", ",IF(B513&lt;&gt;B512,N513&amp;", ",""))))&amp;(IF(ISBLANK(O513),"",(IF(O513&lt;&gt;O512,O513&amp;", ",IF(B513&lt;&gt;B512,O513&amp;", ","")))))&amp;(IF(ISBLANK(P513),"",(IF(P513&lt;&gt;P512,P513&amp;", ",IF(B513&lt;&gt;B512,P513&amp;", ",IF(Z513&lt;&gt;Z512,P513&amp;", ",""))))))&amp;(IF(ISBLANK(Q513),"",(IF(Q513&lt;&gt;Q512,Q513&amp;", ",IF(B513&lt;&gt;B512,Q513&amp;", ",IF(Z513&lt;&gt;Z512,Q513&amp;", ",""))))))&amp;(IF(ISBLANK(R513),"",(IF(R513&lt;&gt;R512,R513&amp;"m, ",IF(B513&lt;&gt;B512,R513&amp;"m, ",IF(Z513&lt;&gt;Z512,R513&amp;"m, ",""))))))&amp;IF(ISBLANK(S513),"",(IF(B513&lt;&gt;B512,S513&amp;", ",IF(S513&lt;&gt;S512,IF((Z513=Z512),"same locality "&amp;S513&amp;", ",S513&amp;", "),""))))&amp;(IF(ISBLANK(T513),"",(IF(T513&lt;&gt;T512,IF(ISBLANK(F$2),T513&amp;", ",T513&amp;" "&amp;F$2&amp;", "),(IF(B513&lt;&gt;B512,IF(ISBLANK(F$2),T513&amp;", ",T513&amp;" "&amp;F$2&amp;", "),(IF(Z513&lt;&gt;Z512,IF(ISBLANK(F$2),T513&amp;", ",T513&amp;" "&amp;F$2&amp;", "),IF((U513&lt;&gt;U512)*($G$2="Y"),"same collector, ","")))))))))&amp;(IF(ISBLANK(U513),"",(IF(U513&lt;&gt;U512,U513&amp;", ",(IF(B513&lt;&gt;B512,U513&amp;", ",IF(Z513&lt;&gt;Z512,U513&amp;", ",(IF(T513&lt;&gt;T512,IF((T513&lt;&gt;T512)*($G$2="Y"),"same date, ", ""),IF((T513=T512)*(U513=U512)*(S513&lt;&gt;S512)*($G$2="Y"),"same collector and date, ", ""))))))))))&amp;(IF(ISBLANK(V513),"",V513&amp;", "))&amp;IF((AA513&lt;&gt;AA514)*($H$2="y"),AD513&amp;AE513,IF((AA513&lt;&gt;AA514)*($H$2="m"),AD513&amp;AG513,IF(($H$2&lt;&gt;"m")*($H$2&lt;&gt;"Y"),(IF(F513=0,"",F513&amp;" "&amp;$F$4&amp;" "))&amp;(IF(G513=0,"",G513&amp;" "&amp;$G$4&amp;" "))&amp;(IF(H513=0,"",H513&amp;" "&amp;H$4&amp;" "))&amp;(IF(I513=0,"",I513&amp;" "&amp;$I$4&amp;" "))&amp;(IF(J513=0,"",J513&amp;" "&amp;$J$4&amp;" "))&amp;IF((ISBLANK(C513)),"","("&amp;C513&amp;")"),"")))&amp;IF((B513=B514)*(K513=K514)*(L513=L514)*(M513=M514),IF(($H$2&lt;&gt;"m")*($H$2&lt;&gt;"Y"), ", ", IF((ISNUMBER(FIND(")",AE513))), ", ", "")),IF((B513=B514)*(K513=K514)*(L513=L514),"; ",". ")))</f>
        <v/>
      </c>
      <c r="AI513" s="1"/>
    </row>
    <row r="514" spans="1:35" x14ac:dyDescent="0.25">
      <c r="A514" s="3" t="str">
        <f t="shared" si="60"/>
        <v/>
      </c>
      <c r="B514" s="53" t="str">
        <f t="shared" si="64"/>
        <v/>
      </c>
      <c r="C514" s="57"/>
      <c r="D514" s="57"/>
      <c r="E514" s="57"/>
      <c r="F514" s="57"/>
      <c r="G514" s="57"/>
      <c r="H514" s="57"/>
      <c r="I514" s="57"/>
      <c r="J514" s="57"/>
      <c r="K514" s="57"/>
      <c r="L514" s="57"/>
      <c r="M514" s="54"/>
      <c r="N514" s="57"/>
      <c r="O514" s="58"/>
      <c r="P514" s="58"/>
      <c r="Q514" s="58"/>
      <c r="R514" s="58"/>
      <c r="S514" s="54"/>
      <c r="T514" s="57"/>
      <c r="U514" s="57"/>
      <c r="V514" s="57"/>
      <c r="W514" s="57"/>
      <c r="X514" s="147" t="str">
        <f>IF(ISBLANK(D514),"",IF('order-admin-units'!$I$1&lt;&gt;"y", "", IF((K514="")*(ISBLANK(D514)=FALSE), 'order-admin-units'!$B$1+1, VLOOKUP(K514, ordercountry, 2))))</f>
        <v/>
      </c>
      <c r="Y514" s="147" t="str">
        <f>IF(ISBLANK(D514),"",IF('order-admin-units'!$I$1&lt;&gt;"y", "", IF(L514="", 'order-admin-units'!$B$2+1, VLOOKUP(K514&amp;"@"&amp;L514, orderadmin, 2))))</f>
        <v/>
      </c>
      <c r="Z514" s="147" t="str">
        <f t="shared" si="61"/>
        <v/>
      </c>
      <c r="AA514" s="147" t="str">
        <f t="shared" si="62"/>
        <v/>
      </c>
      <c r="AB514" s="147" t="str">
        <f t="shared" si="63"/>
        <v/>
      </c>
      <c r="AC514" s="147" t="str">
        <f t="shared" si="57"/>
        <v/>
      </c>
      <c r="AD514" s="11" t="str">
        <f t="shared" si="58"/>
        <v/>
      </c>
      <c r="AE514" s="11" t="str">
        <f t="array" ref="AE514">IF(ISBLANK(D514),"",IF(OR($H$2="y",$H$2="m"),IF(AA514=AA513,IF(OR(AB514=$AB$4:$AB513)=FALSE,AE513&amp;C514,AE513),"("&amp;C514)&amp;IF(AA514=AA515,IF(OR(AB515=$AB$4:$AB514)=FALSE,", ",""),") "),""))</f>
        <v/>
      </c>
      <c r="AF514" s="11" t="str">
        <f t="shared" si="59"/>
        <v/>
      </c>
      <c r="AG514" s="11" t="str">
        <f t="array" ref="AG514">IF(ISBLANK(D514),"",IF(OR($H$2="y",$H$2="m"),IF(AA514=AA513,IF(OR(AC514=$AC$4:$AC513)=FALSE,AG513&amp;AF514,AG513),"("&amp;AF514)&amp;IF(AA514=AA515,IF(OR(AC515=$AC$4:$AC514)=FALSE,", ",""),") "),""))</f>
        <v/>
      </c>
      <c r="AH514" s="10" t="str">
        <f>IF((ISBLANK(D514)),"",IF(D514=D513,AH513,"")&amp;IF(B513&lt;&gt;B514,((IF(ISBLANK(E514),$D$3&amp;"Non-type material: "&amp;$D$3,$D$3&amp;INDEX('type-categories'!$A$2:$B$100,MATCH(E514,'type-categories'!$A$2:$A$100,0),2)&amp;$D$3))),"")&amp;(IF(K514&lt;&gt;K513,$C$2&amp;K514&amp;$K$3&amp;$C$2&amp;" ",(IF(B514&lt;&gt;B513,$C$2&amp;K514&amp;$K$3&amp;$C$2&amp;" ",""))))&amp;(IF(L514="","",((IF(L514&lt;&gt;L513,$D$2&amp;L514&amp;$L$3&amp;$D$2&amp;" ",IF(B514&lt;&gt;B513,$D$2&amp;L514&amp;$L$3&amp;$D$2&amp;" ",""))))))&amp;(IF(M514="","",((IF(M514&lt;&gt;M513,$E$2&amp;M514&amp;$E$2&amp;","&amp;" ",IF(B514&lt;&gt;B513,$E$2&amp;M514&amp;$E$2&amp;",",""))))))&amp;(IF(N514="","",IF(N514&lt;&gt;N513,N514&amp;", ",IF(B514&lt;&gt;B513,N514&amp;", ",""))))&amp;(IF(ISBLANK(O514),"",(IF(O514&lt;&gt;O513,O514&amp;", ",IF(B514&lt;&gt;B513,O514&amp;", ","")))))&amp;(IF(ISBLANK(P514),"",(IF(P514&lt;&gt;P513,P514&amp;", ",IF(B514&lt;&gt;B513,P514&amp;", ",IF(Z514&lt;&gt;Z513,P514&amp;", ",""))))))&amp;(IF(ISBLANK(Q514),"",(IF(Q514&lt;&gt;Q513,Q514&amp;", ",IF(B514&lt;&gt;B513,Q514&amp;", ",IF(Z514&lt;&gt;Z513,Q514&amp;", ",""))))))&amp;(IF(ISBLANK(R514),"",(IF(R514&lt;&gt;R513,R514&amp;"m, ",IF(B514&lt;&gt;B513,R514&amp;"m, ",IF(Z514&lt;&gt;Z513,R514&amp;"m, ",""))))))&amp;IF(ISBLANK(S514),"",(IF(B514&lt;&gt;B513,S514&amp;", ",IF(S514&lt;&gt;S513,IF((Z514=Z513),"same locality "&amp;S514&amp;", ",S514&amp;", "),""))))&amp;(IF(ISBLANK(T514),"",(IF(T514&lt;&gt;T513,IF(ISBLANK(F$2),T514&amp;", ",T514&amp;" "&amp;F$2&amp;", "),(IF(B514&lt;&gt;B513,IF(ISBLANK(F$2),T514&amp;", ",T514&amp;" "&amp;F$2&amp;", "),(IF(Z514&lt;&gt;Z513,IF(ISBLANK(F$2),T514&amp;", ",T514&amp;" "&amp;F$2&amp;", "),IF((U514&lt;&gt;U513)*($G$2="Y"),"same collector, ","")))))))))&amp;(IF(ISBLANK(U514),"",(IF(U514&lt;&gt;U513,U514&amp;", ",(IF(B514&lt;&gt;B513,U514&amp;", ",IF(Z514&lt;&gt;Z513,U514&amp;", ",(IF(T514&lt;&gt;T513,IF((T514&lt;&gt;T513)*($G$2="Y"),"same date, ", ""),IF((T514=T513)*(U514=U513)*(S514&lt;&gt;S513)*($G$2="Y"),"same collector and date, ", ""))))))))))&amp;(IF(ISBLANK(V514),"",V514&amp;", "))&amp;IF((AA514&lt;&gt;AA515)*($H$2="y"),AD514&amp;AE514,IF((AA514&lt;&gt;AA515)*($H$2="m"),AD514&amp;AG514,IF(($H$2&lt;&gt;"m")*($H$2&lt;&gt;"Y"),(IF(F514=0,"",F514&amp;" "&amp;$F$4&amp;" "))&amp;(IF(G514=0,"",G514&amp;" "&amp;$G$4&amp;" "))&amp;(IF(H514=0,"",H514&amp;" "&amp;H$4&amp;" "))&amp;(IF(I514=0,"",I514&amp;" "&amp;$I$4&amp;" "))&amp;(IF(J514=0,"",J514&amp;" "&amp;$J$4&amp;" "))&amp;IF((ISBLANK(C514)),"","("&amp;C514&amp;")"),"")))&amp;IF((B514=B515)*(K514=K515)*(L514=L515)*(M514=M515),IF(($H$2&lt;&gt;"m")*($H$2&lt;&gt;"Y"), ", ", IF((ISNUMBER(FIND(")",AE514))), ", ", "")),IF((B514=B515)*(K514=K515)*(L514=L515),"; ",". ")))</f>
        <v/>
      </c>
      <c r="AI514" s="1"/>
    </row>
    <row r="515" spans="1:35" x14ac:dyDescent="0.25">
      <c r="A515" s="3" t="str">
        <f t="shared" si="60"/>
        <v/>
      </c>
      <c r="B515" s="53" t="str">
        <f t="shared" si="64"/>
        <v/>
      </c>
      <c r="C515" s="57"/>
      <c r="D515" s="57"/>
      <c r="E515" s="57"/>
      <c r="F515" s="57"/>
      <c r="G515" s="57"/>
      <c r="H515" s="57"/>
      <c r="I515" s="57"/>
      <c r="J515" s="57"/>
      <c r="K515" s="57"/>
      <c r="L515" s="57"/>
      <c r="M515" s="54"/>
      <c r="N515" s="57"/>
      <c r="O515" s="58"/>
      <c r="P515" s="58"/>
      <c r="Q515" s="58"/>
      <c r="R515" s="58"/>
      <c r="S515" s="54"/>
      <c r="T515" s="57"/>
      <c r="U515" s="57"/>
      <c r="V515" s="57"/>
      <c r="W515" s="57"/>
      <c r="X515" s="147" t="str">
        <f>IF(ISBLANK(D515),"",IF('order-admin-units'!$I$1&lt;&gt;"y", "", IF((K515="")*(ISBLANK(D515)=FALSE), 'order-admin-units'!$B$1+1, VLOOKUP(K515, ordercountry, 2))))</f>
        <v/>
      </c>
      <c r="Y515" s="147" t="str">
        <f>IF(ISBLANK(D515),"",IF('order-admin-units'!$I$1&lt;&gt;"y", "", IF(L515="", 'order-admin-units'!$B$2+1, VLOOKUP(K515&amp;"@"&amp;L515, orderadmin, 2))))</f>
        <v/>
      </c>
      <c r="Z515" s="147" t="str">
        <f t="shared" si="61"/>
        <v/>
      </c>
      <c r="AA515" s="147" t="str">
        <f t="shared" si="62"/>
        <v/>
      </c>
      <c r="AB515" s="147" t="str">
        <f t="shared" si="63"/>
        <v/>
      </c>
      <c r="AC515" s="147" t="str">
        <f t="shared" si="57"/>
        <v/>
      </c>
      <c r="AD515" s="11" t="str">
        <f t="shared" si="58"/>
        <v/>
      </c>
      <c r="AE515" s="11" t="str">
        <f t="array" ref="AE515">IF(ISBLANK(D515),"",IF(OR($H$2="y",$H$2="m"),IF(AA515=AA514,IF(OR(AB515=$AB$4:$AB514)=FALSE,AE514&amp;C515,AE514),"("&amp;C515)&amp;IF(AA515=AA516,IF(OR(AB516=$AB$4:$AB515)=FALSE,", ",""),") "),""))</f>
        <v/>
      </c>
      <c r="AF515" s="11" t="str">
        <f t="shared" si="59"/>
        <v/>
      </c>
      <c r="AG515" s="11" t="str">
        <f t="array" ref="AG515">IF(ISBLANK(D515),"",IF(OR($H$2="y",$H$2="m"),IF(AA515=AA514,IF(OR(AC515=$AC$4:$AC514)=FALSE,AG514&amp;AF515,AG514),"("&amp;AF515)&amp;IF(AA515=AA516,IF(OR(AC516=$AC$4:$AC515)=FALSE,", ",""),") "),""))</f>
        <v/>
      </c>
      <c r="AH515" s="10" t="str">
        <f>IF((ISBLANK(D515)),"",IF(D515=D514,AH514,"")&amp;IF(B514&lt;&gt;B515,((IF(ISBLANK(E515),$D$3&amp;"Non-type material: "&amp;$D$3,$D$3&amp;INDEX('type-categories'!$A$2:$B$100,MATCH(E515,'type-categories'!$A$2:$A$100,0),2)&amp;$D$3))),"")&amp;(IF(K515&lt;&gt;K514,$C$2&amp;K515&amp;$K$3&amp;$C$2&amp;" ",(IF(B515&lt;&gt;B514,$C$2&amp;K515&amp;$K$3&amp;$C$2&amp;" ",""))))&amp;(IF(L515="","",((IF(L515&lt;&gt;L514,$D$2&amp;L515&amp;$L$3&amp;$D$2&amp;" ",IF(B515&lt;&gt;B514,$D$2&amp;L515&amp;$L$3&amp;$D$2&amp;" ",""))))))&amp;(IF(M515="","",((IF(M515&lt;&gt;M514,$E$2&amp;M515&amp;$E$2&amp;","&amp;" ",IF(B515&lt;&gt;B514,$E$2&amp;M515&amp;$E$2&amp;",",""))))))&amp;(IF(N515="","",IF(N515&lt;&gt;N514,N515&amp;", ",IF(B515&lt;&gt;B514,N515&amp;", ",""))))&amp;(IF(ISBLANK(O515),"",(IF(O515&lt;&gt;O514,O515&amp;", ",IF(B515&lt;&gt;B514,O515&amp;", ","")))))&amp;(IF(ISBLANK(P515),"",(IF(P515&lt;&gt;P514,P515&amp;", ",IF(B515&lt;&gt;B514,P515&amp;", ",IF(Z515&lt;&gt;Z514,P515&amp;", ",""))))))&amp;(IF(ISBLANK(Q515),"",(IF(Q515&lt;&gt;Q514,Q515&amp;", ",IF(B515&lt;&gt;B514,Q515&amp;", ",IF(Z515&lt;&gt;Z514,Q515&amp;", ",""))))))&amp;(IF(ISBLANK(R515),"",(IF(R515&lt;&gt;R514,R515&amp;"m, ",IF(B515&lt;&gt;B514,R515&amp;"m, ",IF(Z515&lt;&gt;Z514,R515&amp;"m, ",""))))))&amp;IF(ISBLANK(S515),"",(IF(B515&lt;&gt;B514,S515&amp;", ",IF(S515&lt;&gt;S514,IF((Z515=Z514),"same locality "&amp;S515&amp;", ",S515&amp;", "),""))))&amp;(IF(ISBLANK(T515),"",(IF(T515&lt;&gt;T514,IF(ISBLANK(F$2),T515&amp;", ",T515&amp;" "&amp;F$2&amp;", "),(IF(B515&lt;&gt;B514,IF(ISBLANK(F$2),T515&amp;", ",T515&amp;" "&amp;F$2&amp;", "),(IF(Z515&lt;&gt;Z514,IF(ISBLANK(F$2),T515&amp;", ",T515&amp;" "&amp;F$2&amp;", "),IF((U515&lt;&gt;U514)*($G$2="Y"),"same collector, ","")))))))))&amp;(IF(ISBLANK(U515),"",(IF(U515&lt;&gt;U514,U515&amp;", ",(IF(B515&lt;&gt;B514,U515&amp;", ",IF(Z515&lt;&gt;Z514,U515&amp;", ",(IF(T515&lt;&gt;T514,IF((T515&lt;&gt;T514)*($G$2="Y"),"same date, ", ""),IF((T515=T514)*(U515=U514)*(S515&lt;&gt;S514)*($G$2="Y"),"same collector and date, ", ""))))))))))&amp;(IF(ISBLANK(V515),"",V515&amp;", "))&amp;IF((AA515&lt;&gt;AA516)*($H$2="y"),AD515&amp;AE515,IF((AA515&lt;&gt;AA516)*($H$2="m"),AD515&amp;AG515,IF(($H$2&lt;&gt;"m")*($H$2&lt;&gt;"Y"),(IF(F515=0,"",F515&amp;" "&amp;$F$4&amp;" "))&amp;(IF(G515=0,"",G515&amp;" "&amp;$G$4&amp;" "))&amp;(IF(H515=0,"",H515&amp;" "&amp;H$4&amp;" "))&amp;(IF(I515=0,"",I515&amp;" "&amp;$I$4&amp;" "))&amp;(IF(J515=0,"",J515&amp;" "&amp;$J$4&amp;" "))&amp;IF((ISBLANK(C515)),"","("&amp;C515&amp;")"),"")))&amp;IF((B515=B516)*(K515=K516)*(L515=L516)*(M515=M516),IF(($H$2&lt;&gt;"m")*($H$2&lt;&gt;"Y"), ", ", IF((ISNUMBER(FIND(")",AE515))), ", ", "")),IF((B515=B516)*(K515=K516)*(L515=L516),"; ",". ")))</f>
        <v/>
      </c>
      <c r="AI515" s="1"/>
    </row>
    <row r="516" spans="1:35" x14ac:dyDescent="0.25">
      <c r="A516" s="3" t="str">
        <f t="shared" si="60"/>
        <v/>
      </c>
      <c r="B516" s="53" t="str">
        <f t="shared" si="64"/>
        <v/>
      </c>
      <c r="C516" s="57"/>
      <c r="D516" s="57"/>
      <c r="E516" s="57"/>
      <c r="F516" s="57"/>
      <c r="G516" s="57"/>
      <c r="H516" s="57"/>
      <c r="I516" s="57"/>
      <c r="J516" s="57"/>
      <c r="K516" s="57"/>
      <c r="L516" s="57"/>
      <c r="M516" s="54"/>
      <c r="N516" s="57"/>
      <c r="O516" s="58"/>
      <c r="P516" s="58"/>
      <c r="Q516" s="58"/>
      <c r="R516" s="58"/>
      <c r="S516" s="54"/>
      <c r="T516" s="57"/>
      <c r="U516" s="57"/>
      <c r="V516" s="57"/>
      <c r="W516" s="57"/>
      <c r="X516" s="147" t="str">
        <f>IF(ISBLANK(D516),"",IF('order-admin-units'!$I$1&lt;&gt;"y", "", IF((K516="")*(ISBLANK(D516)=FALSE), 'order-admin-units'!$B$1+1, VLOOKUP(K516, ordercountry, 2))))</f>
        <v/>
      </c>
      <c r="Y516" s="147" t="str">
        <f>IF(ISBLANK(D516),"",IF('order-admin-units'!$I$1&lt;&gt;"y", "", IF(L516="", 'order-admin-units'!$B$2+1, VLOOKUP(K516&amp;"@"&amp;L516, orderadmin, 2))))</f>
        <v/>
      </c>
      <c r="Z516" s="147" t="str">
        <f t="shared" si="61"/>
        <v/>
      </c>
      <c r="AA516" s="147" t="str">
        <f t="shared" si="62"/>
        <v/>
      </c>
      <c r="AB516" s="147" t="str">
        <f t="shared" si="63"/>
        <v/>
      </c>
      <c r="AC516" s="147" t="str">
        <f t="shared" si="57"/>
        <v/>
      </c>
      <c r="AD516" s="11" t="str">
        <f t="shared" si="58"/>
        <v/>
      </c>
      <c r="AE516" s="11" t="str">
        <f t="array" ref="AE516">IF(ISBLANK(D516),"",IF(OR($H$2="y",$H$2="m"),IF(AA516=AA515,IF(OR(AB516=$AB$4:$AB515)=FALSE,AE515&amp;C516,AE515),"("&amp;C516)&amp;IF(AA516=AA517,IF(OR(AB517=$AB$4:$AB516)=FALSE,", ",""),") "),""))</f>
        <v/>
      </c>
      <c r="AF516" s="11" t="str">
        <f t="shared" si="59"/>
        <v/>
      </c>
      <c r="AG516" s="11" t="str">
        <f t="array" ref="AG516">IF(ISBLANK(D516),"",IF(OR($H$2="y",$H$2="m"),IF(AA516=AA515,IF(OR(AC516=$AC$4:$AC515)=FALSE,AG515&amp;AF516,AG515),"("&amp;AF516)&amp;IF(AA516=AA517,IF(OR(AC517=$AC$4:$AC516)=FALSE,", ",""),") "),""))</f>
        <v/>
      </c>
      <c r="AH516" s="10" t="str">
        <f>IF((ISBLANK(D516)),"",IF(D516=D515,AH515,"")&amp;IF(B515&lt;&gt;B516,((IF(ISBLANK(E516),$D$3&amp;"Non-type material: "&amp;$D$3,$D$3&amp;INDEX('type-categories'!$A$2:$B$100,MATCH(E516,'type-categories'!$A$2:$A$100,0),2)&amp;$D$3))),"")&amp;(IF(K516&lt;&gt;K515,$C$2&amp;K516&amp;$K$3&amp;$C$2&amp;" ",(IF(B516&lt;&gt;B515,$C$2&amp;K516&amp;$K$3&amp;$C$2&amp;" ",""))))&amp;(IF(L516="","",((IF(L516&lt;&gt;L515,$D$2&amp;L516&amp;$L$3&amp;$D$2&amp;" ",IF(B516&lt;&gt;B515,$D$2&amp;L516&amp;$L$3&amp;$D$2&amp;" ",""))))))&amp;(IF(M516="","",((IF(M516&lt;&gt;M515,$E$2&amp;M516&amp;$E$2&amp;","&amp;" ",IF(B516&lt;&gt;B515,$E$2&amp;M516&amp;$E$2&amp;",",""))))))&amp;(IF(N516="","",IF(N516&lt;&gt;N515,N516&amp;", ",IF(B516&lt;&gt;B515,N516&amp;", ",""))))&amp;(IF(ISBLANK(O516),"",(IF(O516&lt;&gt;O515,O516&amp;", ",IF(B516&lt;&gt;B515,O516&amp;", ","")))))&amp;(IF(ISBLANK(P516),"",(IF(P516&lt;&gt;P515,P516&amp;", ",IF(B516&lt;&gt;B515,P516&amp;", ",IF(Z516&lt;&gt;Z515,P516&amp;", ",""))))))&amp;(IF(ISBLANK(Q516),"",(IF(Q516&lt;&gt;Q515,Q516&amp;", ",IF(B516&lt;&gt;B515,Q516&amp;", ",IF(Z516&lt;&gt;Z515,Q516&amp;", ",""))))))&amp;(IF(ISBLANK(R516),"",(IF(R516&lt;&gt;R515,R516&amp;"m, ",IF(B516&lt;&gt;B515,R516&amp;"m, ",IF(Z516&lt;&gt;Z515,R516&amp;"m, ",""))))))&amp;IF(ISBLANK(S516),"",(IF(B516&lt;&gt;B515,S516&amp;", ",IF(S516&lt;&gt;S515,IF((Z516=Z515),"same locality "&amp;S516&amp;", ",S516&amp;", "),""))))&amp;(IF(ISBLANK(T516),"",(IF(T516&lt;&gt;T515,IF(ISBLANK(F$2),T516&amp;", ",T516&amp;" "&amp;F$2&amp;", "),(IF(B516&lt;&gt;B515,IF(ISBLANK(F$2),T516&amp;", ",T516&amp;" "&amp;F$2&amp;", "),(IF(Z516&lt;&gt;Z515,IF(ISBLANK(F$2),T516&amp;", ",T516&amp;" "&amp;F$2&amp;", "),IF((U516&lt;&gt;U515)*($G$2="Y"),"same collector, ","")))))))))&amp;(IF(ISBLANK(U516),"",(IF(U516&lt;&gt;U515,U516&amp;", ",(IF(B516&lt;&gt;B515,U516&amp;", ",IF(Z516&lt;&gt;Z515,U516&amp;", ",(IF(T516&lt;&gt;T515,IF((T516&lt;&gt;T515)*($G$2="Y"),"same date, ", ""),IF((T516=T515)*(U516=U515)*(S516&lt;&gt;S515)*($G$2="Y"),"same collector and date, ", ""))))))))))&amp;(IF(ISBLANK(V516),"",V516&amp;", "))&amp;IF((AA516&lt;&gt;AA517)*($H$2="y"),AD516&amp;AE516,IF((AA516&lt;&gt;AA517)*($H$2="m"),AD516&amp;AG516,IF(($H$2&lt;&gt;"m")*($H$2&lt;&gt;"Y"),(IF(F516=0,"",F516&amp;" "&amp;$F$4&amp;" "))&amp;(IF(G516=0,"",G516&amp;" "&amp;$G$4&amp;" "))&amp;(IF(H516=0,"",H516&amp;" "&amp;H$4&amp;" "))&amp;(IF(I516=0,"",I516&amp;" "&amp;$I$4&amp;" "))&amp;(IF(J516=0,"",J516&amp;" "&amp;$J$4&amp;" "))&amp;IF((ISBLANK(C516)),"","("&amp;C516&amp;")"),"")))&amp;IF((B516=B517)*(K516=K517)*(L516=L517)*(M516=M517),IF(($H$2&lt;&gt;"m")*($H$2&lt;&gt;"Y"), ", ", IF((ISNUMBER(FIND(")",AE516))), ", ", "")),IF((B516=B517)*(K516=K517)*(L516=L517),"; ",". ")))</f>
        <v/>
      </c>
      <c r="AI516" s="1"/>
    </row>
    <row r="517" spans="1:35" x14ac:dyDescent="0.25">
      <c r="A517" s="3" t="str">
        <f t="shared" si="60"/>
        <v/>
      </c>
      <c r="B517" s="53" t="str">
        <f t="shared" si="64"/>
        <v/>
      </c>
      <c r="C517" s="57"/>
      <c r="D517" s="57"/>
      <c r="E517" s="57"/>
      <c r="F517" s="57"/>
      <c r="G517" s="57"/>
      <c r="H517" s="57"/>
      <c r="I517" s="57"/>
      <c r="J517" s="57"/>
      <c r="K517" s="57"/>
      <c r="L517" s="57"/>
      <c r="M517" s="54"/>
      <c r="N517" s="57"/>
      <c r="O517" s="58"/>
      <c r="P517" s="58"/>
      <c r="Q517" s="58"/>
      <c r="R517" s="58"/>
      <c r="S517" s="54"/>
      <c r="T517" s="57"/>
      <c r="U517" s="57"/>
      <c r="V517" s="57"/>
      <c r="W517" s="57"/>
      <c r="X517" s="147" t="str">
        <f>IF(ISBLANK(D517),"",IF('order-admin-units'!$I$1&lt;&gt;"y", "", IF((K517="")*(ISBLANK(D517)=FALSE), 'order-admin-units'!$B$1+1, VLOOKUP(K517, ordercountry, 2))))</f>
        <v/>
      </c>
      <c r="Y517" s="147" t="str">
        <f>IF(ISBLANK(D517),"",IF('order-admin-units'!$I$1&lt;&gt;"y", "", IF(L517="", 'order-admin-units'!$B$2+1, VLOOKUP(K517&amp;"@"&amp;L517, orderadmin, 2))))</f>
        <v/>
      </c>
      <c r="Z517" s="147" t="str">
        <f t="shared" si="61"/>
        <v/>
      </c>
      <c r="AA517" s="147" t="str">
        <f t="shared" si="62"/>
        <v/>
      </c>
      <c r="AB517" s="147" t="str">
        <f t="shared" si="63"/>
        <v/>
      </c>
      <c r="AC517" s="147" t="str">
        <f t="shared" ref="AC517:AC580" si="65">AA517&amp;AF517</f>
        <v/>
      </c>
      <c r="AD517" s="11" t="str">
        <f t="shared" ref="AD517:AD580" si="66">IF(OR($H$2="y",$H$2="m"),IF(SUMIF($AA$5:$AA$2000,AA517,$F$5:$F$2000)&lt;&gt;0,SUMIF($AA$5:$AA$2000,AA517,$F$5:$F$2000)&amp;" "&amp;$F$4&amp;" ","")&amp;IF(SUMIF($AA$5:$AA$2000,AA517,$G$5:$G$2000)&lt;&gt;0,SUMIF($AA$5:$AA$2000,AA517,$G$5:$G$2000)&amp;" "&amp;$G$4&amp;" ","")&amp;IF(SUMIF($AA$5:$AA$2000,AA517,$H$5:$H$2000)&lt;&gt;0,SUMIF($AA$5:$AA$2000,AA517,$H$5:$H$2000)&amp;" "&amp;$H$4&amp;" ","")&amp;IF(SUMIF($AA$5:$AA$2000,AA517,$I$5:$I$2000)&lt;&gt;0,SUMIF($AA$5:$AA$2000,AA517,$I$5:$I$2000)&amp;" "&amp;$I$4&amp;" ","")&amp;IF(SUMIF($AA$5:$AA$2000,AA517,$J$5:$J$2000)&lt;&gt;0,SUMIF($AA$5:$AA$2000,AA517,$J$5:$J$2000)&amp;" "&amp;$J$4&amp;" ",""),"")</f>
        <v/>
      </c>
      <c r="AE517" s="11" t="str">
        <f t="array" ref="AE517">IF(ISBLANK(D517),"",IF(OR($H$2="y",$H$2="m"),IF(AA517=AA516,IF(OR(AB517=$AB$4:$AB516)=FALSE,AE516&amp;C517,AE516),"("&amp;C517)&amp;IF(AA517=AA518,IF(OR(AB518=$AB$4:$AB517)=FALSE,", ",""),") "),""))</f>
        <v/>
      </c>
      <c r="AF517" s="11" t="str">
        <f t="shared" ref="AF517:AF580" si="67">IF((ISBLANK(D517)=FALSE)*OR($H$2="y",$H$2="m"),IFERROR(LEFT(C517, FIND(" ",C517)-1), C517),"")</f>
        <v/>
      </c>
      <c r="AG517" s="11" t="str">
        <f t="array" ref="AG517">IF(ISBLANK(D517),"",IF(OR($H$2="y",$H$2="m"),IF(AA517=AA516,IF(OR(AC517=$AC$4:$AC516)=FALSE,AG516&amp;AF517,AG516),"("&amp;AF517)&amp;IF(AA517=AA518,IF(OR(AC518=$AC$4:$AC517)=FALSE,", ",""),") "),""))</f>
        <v/>
      </c>
      <c r="AH517" s="10" t="str">
        <f>IF((ISBLANK(D517)),"",IF(D517=D516,AH516,"")&amp;IF(B516&lt;&gt;B517,((IF(ISBLANK(E517),$D$3&amp;"Non-type material: "&amp;$D$3,$D$3&amp;INDEX('type-categories'!$A$2:$B$100,MATCH(E517,'type-categories'!$A$2:$A$100,0),2)&amp;$D$3))),"")&amp;(IF(K517&lt;&gt;K516,$C$2&amp;K517&amp;$K$3&amp;$C$2&amp;" ",(IF(B517&lt;&gt;B516,$C$2&amp;K517&amp;$K$3&amp;$C$2&amp;" ",""))))&amp;(IF(L517="","",((IF(L517&lt;&gt;L516,$D$2&amp;L517&amp;$L$3&amp;$D$2&amp;" ",IF(B517&lt;&gt;B516,$D$2&amp;L517&amp;$L$3&amp;$D$2&amp;" ",""))))))&amp;(IF(M517="","",((IF(M517&lt;&gt;M516,$E$2&amp;M517&amp;$E$2&amp;","&amp;" ",IF(B517&lt;&gt;B516,$E$2&amp;M517&amp;$E$2&amp;",",""))))))&amp;(IF(N517="","",IF(N517&lt;&gt;N516,N517&amp;", ",IF(B517&lt;&gt;B516,N517&amp;", ",""))))&amp;(IF(ISBLANK(O517),"",(IF(O517&lt;&gt;O516,O517&amp;", ",IF(B517&lt;&gt;B516,O517&amp;", ","")))))&amp;(IF(ISBLANK(P517),"",(IF(P517&lt;&gt;P516,P517&amp;", ",IF(B517&lt;&gt;B516,P517&amp;", ",IF(Z517&lt;&gt;Z516,P517&amp;", ",""))))))&amp;(IF(ISBLANK(Q517),"",(IF(Q517&lt;&gt;Q516,Q517&amp;", ",IF(B517&lt;&gt;B516,Q517&amp;", ",IF(Z517&lt;&gt;Z516,Q517&amp;", ",""))))))&amp;(IF(ISBLANK(R517),"",(IF(R517&lt;&gt;R516,R517&amp;"m, ",IF(B517&lt;&gt;B516,R517&amp;"m, ",IF(Z517&lt;&gt;Z516,R517&amp;"m, ",""))))))&amp;IF(ISBLANK(S517),"",(IF(B517&lt;&gt;B516,S517&amp;", ",IF(S517&lt;&gt;S516,IF((Z517=Z516),"same locality "&amp;S517&amp;", ",S517&amp;", "),""))))&amp;(IF(ISBLANK(T517),"",(IF(T517&lt;&gt;T516,IF(ISBLANK(F$2),T517&amp;", ",T517&amp;" "&amp;F$2&amp;", "),(IF(B517&lt;&gt;B516,IF(ISBLANK(F$2),T517&amp;", ",T517&amp;" "&amp;F$2&amp;", "),(IF(Z517&lt;&gt;Z516,IF(ISBLANK(F$2),T517&amp;", ",T517&amp;" "&amp;F$2&amp;", "),IF((U517&lt;&gt;U516)*($G$2="Y"),"same collector, ","")))))))))&amp;(IF(ISBLANK(U517),"",(IF(U517&lt;&gt;U516,U517&amp;", ",(IF(B517&lt;&gt;B516,U517&amp;", ",IF(Z517&lt;&gt;Z516,U517&amp;", ",(IF(T517&lt;&gt;T516,IF((T517&lt;&gt;T516)*($G$2="Y"),"same date, ", ""),IF((T517=T516)*(U517=U516)*(S517&lt;&gt;S516)*($G$2="Y"),"same collector and date, ", ""))))))))))&amp;(IF(ISBLANK(V517),"",V517&amp;", "))&amp;IF((AA517&lt;&gt;AA518)*($H$2="y"),AD517&amp;AE517,IF((AA517&lt;&gt;AA518)*($H$2="m"),AD517&amp;AG517,IF(($H$2&lt;&gt;"m")*($H$2&lt;&gt;"Y"),(IF(F517=0,"",F517&amp;" "&amp;$F$4&amp;" "))&amp;(IF(G517=0,"",G517&amp;" "&amp;$G$4&amp;" "))&amp;(IF(H517=0,"",H517&amp;" "&amp;H$4&amp;" "))&amp;(IF(I517=0,"",I517&amp;" "&amp;$I$4&amp;" "))&amp;(IF(J517=0,"",J517&amp;" "&amp;$J$4&amp;" "))&amp;IF((ISBLANK(C517)),"","("&amp;C517&amp;")"),"")))&amp;IF((B517=B518)*(K517=K518)*(L517=L518)*(M517=M518),IF(($H$2&lt;&gt;"m")*($H$2&lt;&gt;"Y"), ", ", IF((ISNUMBER(FIND(")",AE517))), ", ", "")),IF((B517=B518)*(K517=K518)*(L517=L518),"; ",". ")))</f>
        <v/>
      </c>
      <c r="AI517" s="1"/>
    </row>
    <row r="518" spans="1:35" x14ac:dyDescent="0.25">
      <c r="A518" s="3" t="str">
        <f t="shared" ref="A518:A581" si="68">IF(ISBLANK(D518),"",IF(D518&lt;&gt;D517, A517+1, A517))</f>
        <v/>
      </c>
      <c r="B518" s="53" t="str">
        <f t="shared" si="64"/>
        <v/>
      </c>
      <c r="C518" s="57"/>
      <c r="D518" s="57"/>
      <c r="E518" s="57"/>
      <c r="F518" s="57"/>
      <c r="G518" s="57"/>
      <c r="H518" s="57"/>
      <c r="I518" s="57"/>
      <c r="J518" s="57"/>
      <c r="K518" s="57"/>
      <c r="L518" s="57"/>
      <c r="M518" s="54"/>
      <c r="N518" s="57"/>
      <c r="O518" s="58"/>
      <c r="P518" s="58"/>
      <c r="Q518" s="58"/>
      <c r="R518" s="58"/>
      <c r="S518" s="54"/>
      <c r="T518" s="57"/>
      <c r="U518" s="57"/>
      <c r="V518" s="57"/>
      <c r="W518" s="57"/>
      <c r="X518" s="147" t="str">
        <f>IF(ISBLANK(D518),"",IF('order-admin-units'!$I$1&lt;&gt;"y", "", IF((K518="")*(ISBLANK(D518)=FALSE), 'order-admin-units'!$B$1+1, VLOOKUP(K518, ordercountry, 2))))</f>
        <v/>
      </c>
      <c r="Y518" s="147" t="str">
        <f>IF(ISBLANK(D518),"",IF('order-admin-units'!$I$1&lt;&gt;"y", "", IF(L518="", 'order-admin-units'!$B$2+1, VLOOKUP(K518&amp;"@"&amp;L518, orderadmin, 2))))</f>
        <v/>
      </c>
      <c r="Z518" s="147" t="str">
        <f t="shared" ref="Z518:Z581" si="69">K518&amp;L518&amp;M518&amp;N518&amp;O518</f>
        <v/>
      </c>
      <c r="AA518" s="147" t="str">
        <f t="shared" ref="AA518:AA581" si="70">B518&amp;K518&amp;L518&amp;M518&amp;N518&amp;O518&amp;P518&amp;Q518&amp;R518&amp;S518&amp;T518&amp;U518</f>
        <v/>
      </c>
      <c r="AB518" s="147" t="str">
        <f t="shared" ref="AB518:AB581" si="71">AA518&amp;C518</f>
        <v/>
      </c>
      <c r="AC518" s="147" t="str">
        <f t="shared" si="65"/>
        <v/>
      </c>
      <c r="AD518" s="11" t="str">
        <f t="shared" si="66"/>
        <v/>
      </c>
      <c r="AE518" s="11" t="str">
        <f t="array" ref="AE518">IF(ISBLANK(D518),"",IF(OR($H$2="y",$H$2="m"),IF(AA518=AA517,IF(OR(AB518=$AB$4:$AB517)=FALSE,AE517&amp;C518,AE517),"("&amp;C518)&amp;IF(AA518=AA519,IF(OR(AB519=$AB$4:$AB518)=FALSE,", ",""),") "),""))</f>
        <v/>
      </c>
      <c r="AF518" s="11" t="str">
        <f t="shared" si="67"/>
        <v/>
      </c>
      <c r="AG518" s="11" t="str">
        <f t="array" ref="AG518">IF(ISBLANK(D518),"",IF(OR($H$2="y",$H$2="m"),IF(AA518=AA517,IF(OR(AC518=$AC$4:$AC517)=FALSE,AG517&amp;AF518,AG517),"("&amp;AF518)&amp;IF(AA518=AA519,IF(OR(AC519=$AC$4:$AC518)=FALSE,", ",""),") "),""))</f>
        <v/>
      </c>
      <c r="AH518" s="10" t="str">
        <f>IF((ISBLANK(D518)),"",IF(D518=D517,AH517,"")&amp;IF(B517&lt;&gt;B518,((IF(ISBLANK(E518),$D$3&amp;"Non-type material: "&amp;$D$3,$D$3&amp;INDEX('type-categories'!$A$2:$B$100,MATCH(E518,'type-categories'!$A$2:$A$100,0),2)&amp;$D$3))),"")&amp;(IF(K518&lt;&gt;K517,$C$2&amp;K518&amp;$K$3&amp;$C$2&amp;" ",(IF(B518&lt;&gt;B517,$C$2&amp;K518&amp;$K$3&amp;$C$2&amp;" ",""))))&amp;(IF(L518="","",((IF(L518&lt;&gt;L517,$D$2&amp;L518&amp;$L$3&amp;$D$2&amp;" ",IF(B518&lt;&gt;B517,$D$2&amp;L518&amp;$L$3&amp;$D$2&amp;" ",""))))))&amp;(IF(M518="","",((IF(M518&lt;&gt;M517,$E$2&amp;M518&amp;$E$2&amp;","&amp;" ",IF(B518&lt;&gt;B517,$E$2&amp;M518&amp;$E$2&amp;",",""))))))&amp;(IF(N518="","",IF(N518&lt;&gt;N517,N518&amp;", ",IF(B518&lt;&gt;B517,N518&amp;", ",""))))&amp;(IF(ISBLANK(O518),"",(IF(O518&lt;&gt;O517,O518&amp;", ",IF(B518&lt;&gt;B517,O518&amp;", ","")))))&amp;(IF(ISBLANK(P518),"",(IF(P518&lt;&gt;P517,P518&amp;", ",IF(B518&lt;&gt;B517,P518&amp;", ",IF(Z518&lt;&gt;Z517,P518&amp;", ",""))))))&amp;(IF(ISBLANK(Q518),"",(IF(Q518&lt;&gt;Q517,Q518&amp;", ",IF(B518&lt;&gt;B517,Q518&amp;", ",IF(Z518&lt;&gt;Z517,Q518&amp;", ",""))))))&amp;(IF(ISBLANK(R518),"",(IF(R518&lt;&gt;R517,R518&amp;"m, ",IF(B518&lt;&gt;B517,R518&amp;"m, ",IF(Z518&lt;&gt;Z517,R518&amp;"m, ",""))))))&amp;IF(ISBLANK(S518),"",(IF(B518&lt;&gt;B517,S518&amp;", ",IF(S518&lt;&gt;S517,IF((Z518=Z517),"same locality "&amp;S518&amp;", ",S518&amp;", "),""))))&amp;(IF(ISBLANK(T518),"",(IF(T518&lt;&gt;T517,IF(ISBLANK(F$2),T518&amp;", ",T518&amp;" "&amp;F$2&amp;", "),(IF(B518&lt;&gt;B517,IF(ISBLANK(F$2),T518&amp;", ",T518&amp;" "&amp;F$2&amp;", "),(IF(Z518&lt;&gt;Z517,IF(ISBLANK(F$2),T518&amp;", ",T518&amp;" "&amp;F$2&amp;", "),IF((U518&lt;&gt;U517)*($G$2="Y"),"same collector, ","")))))))))&amp;(IF(ISBLANK(U518),"",(IF(U518&lt;&gt;U517,U518&amp;", ",(IF(B518&lt;&gt;B517,U518&amp;", ",IF(Z518&lt;&gt;Z517,U518&amp;", ",(IF(T518&lt;&gt;T517,IF((T518&lt;&gt;T517)*($G$2="Y"),"same date, ", ""),IF((T518=T517)*(U518=U517)*(S518&lt;&gt;S517)*($G$2="Y"),"same collector and date, ", ""))))))))))&amp;(IF(ISBLANK(V518),"",V518&amp;", "))&amp;IF((AA518&lt;&gt;AA519)*($H$2="y"),AD518&amp;AE518,IF((AA518&lt;&gt;AA519)*($H$2="m"),AD518&amp;AG518,IF(($H$2&lt;&gt;"m")*($H$2&lt;&gt;"Y"),(IF(F518=0,"",F518&amp;" "&amp;$F$4&amp;" "))&amp;(IF(G518=0,"",G518&amp;" "&amp;$G$4&amp;" "))&amp;(IF(H518=0,"",H518&amp;" "&amp;H$4&amp;" "))&amp;(IF(I518=0,"",I518&amp;" "&amp;$I$4&amp;" "))&amp;(IF(J518=0,"",J518&amp;" "&amp;$J$4&amp;" "))&amp;IF((ISBLANK(C518)),"","("&amp;C518&amp;")"),"")))&amp;IF((B518=B519)*(K518=K519)*(L518=L519)*(M518=M519),IF(($H$2&lt;&gt;"m")*($H$2&lt;&gt;"Y"), ", ", IF((ISNUMBER(FIND(")",AE518))), ", ", "")),IF((B518=B519)*(K518=K519)*(L518=L519),"; ",". ")))</f>
        <v/>
      </c>
      <c r="AI518" s="1"/>
    </row>
    <row r="519" spans="1:35" x14ac:dyDescent="0.25">
      <c r="A519" s="3" t="str">
        <f t="shared" si="68"/>
        <v/>
      </c>
      <c r="B519" s="53" t="str">
        <f t="shared" si="64"/>
        <v/>
      </c>
      <c r="C519" s="57"/>
      <c r="D519" s="57"/>
      <c r="E519" s="57"/>
      <c r="F519" s="57"/>
      <c r="G519" s="57"/>
      <c r="H519" s="57"/>
      <c r="I519" s="57"/>
      <c r="J519" s="57"/>
      <c r="K519" s="57"/>
      <c r="L519" s="57"/>
      <c r="M519" s="54"/>
      <c r="N519" s="57"/>
      <c r="O519" s="58"/>
      <c r="P519" s="58"/>
      <c r="Q519" s="58"/>
      <c r="R519" s="58"/>
      <c r="S519" s="54"/>
      <c r="T519" s="57"/>
      <c r="U519" s="57"/>
      <c r="V519" s="57"/>
      <c r="W519" s="57"/>
      <c r="X519" s="147" t="str">
        <f>IF(ISBLANK(D519),"",IF('order-admin-units'!$I$1&lt;&gt;"y", "", IF((K519="")*(ISBLANK(D519)=FALSE), 'order-admin-units'!$B$1+1, VLOOKUP(K519, ordercountry, 2))))</f>
        <v/>
      </c>
      <c r="Y519" s="147" t="str">
        <f>IF(ISBLANK(D519),"",IF('order-admin-units'!$I$1&lt;&gt;"y", "", IF(L519="", 'order-admin-units'!$B$2+1, VLOOKUP(K519&amp;"@"&amp;L519, orderadmin, 2))))</f>
        <v/>
      </c>
      <c r="Z519" s="147" t="str">
        <f t="shared" si="69"/>
        <v/>
      </c>
      <c r="AA519" s="147" t="str">
        <f t="shared" si="70"/>
        <v/>
      </c>
      <c r="AB519" s="147" t="str">
        <f t="shared" si="71"/>
        <v/>
      </c>
      <c r="AC519" s="147" t="str">
        <f t="shared" si="65"/>
        <v/>
      </c>
      <c r="AD519" s="11" t="str">
        <f t="shared" si="66"/>
        <v/>
      </c>
      <c r="AE519" s="11" t="str">
        <f t="array" ref="AE519">IF(ISBLANK(D519),"",IF(OR($H$2="y",$H$2="m"),IF(AA519=AA518,IF(OR(AB519=$AB$4:$AB518)=FALSE,AE518&amp;C519,AE518),"("&amp;C519)&amp;IF(AA519=AA520,IF(OR(AB520=$AB$4:$AB519)=FALSE,", ",""),") "),""))</f>
        <v/>
      </c>
      <c r="AF519" s="11" t="str">
        <f t="shared" si="67"/>
        <v/>
      </c>
      <c r="AG519" s="11" t="str">
        <f t="array" ref="AG519">IF(ISBLANK(D519),"",IF(OR($H$2="y",$H$2="m"),IF(AA519=AA518,IF(OR(AC519=$AC$4:$AC518)=FALSE,AG518&amp;AF519,AG518),"("&amp;AF519)&amp;IF(AA519=AA520,IF(OR(AC520=$AC$4:$AC519)=FALSE,", ",""),") "),""))</f>
        <v/>
      </c>
      <c r="AH519" s="10" t="str">
        <f>IF((ISBLANK(D519)),"",IF(D519=D518,AH518,"")&amp;IF(B518&lt;&gt;B519,((IF(ISBLANK(E519),$D$3&amp;"Non-type material: "&amp;$D$3,$D$3&amp;INDEX('type-categories'!$A$2:$B$100,MATCH(E519,'type-categories'!$A$2:$A$100,0),2)&amp;$D$3))),"")&amp;(IF(K519&lt;&gt;K518,$C$2&amp;K519&amp;$K$3&amp;$C$2&amp;" ",(IF(B519&lt;&gt;B518,$C$2&amp;K519&amp;$K$3&amp;$C$2&amp;" ",""))))&amp;(IF(L519="","",((IF(L519&lt;&gt;L518,$D$2&amp;L519&amp;$L$3&amp;$D$2&amp;" ",IF(B519&lt;&gt;B518,$D$2&amp;L519&amp;$L$3&amp;$D$2&amp;" ",""))))))&amp;(IF(M519="","",((IF(M519&lt;&gt;M518,$E$2&amp;M519&amp;$E$2&amp;","&amp;" ",IF(B519&lt;&gt;B518,$E$2&amp;M519&amp;$E$2&amp;",",""))))))&amp;(IF(N519="","",IF(N519&lt;&gt;N518,N519&amp;", ",IF(B519&lt;&gt;B518,N519&amp;", ",""))))&amp;(IF(ISBLANK(O519),"",(IF(O519&lt;&gt;O518,O519&amp;", ",IF(B519&lt;&gt;B518,O519&amp;", ","")))))&amp;(IF(ISBLANK(P519),"",(IF(P519&lt;&gt;P518,P519&amp;", ",IF(B519&lt;&gt;B518,P519&amp;", ",IF(Z519&lt;&gt;Z518,P519&amp;", ",""))))))&amp;(IF(ISBLANK(Q519),"",(IF(Q519&lt;&gt;Q518,Q519&amp;", ",IF(B519&lt;&gt;B518,Q519&amp;", ",IF(Z519&lt;&gt;Z518,Q519&amp;", ",""))))))&amp;(IF(ISBLANK(R519),"",(IF(R519&lt;&gt;R518,R519&amp;"m, ",IF(B519&lt;&gt;B518,R519&amp;"m, ",IF(Z519&lt;&gt;Z518,R519&amp;"m, ",""))))))&amp;IF(ISBLANK(S519),"",(IF(B519&lt;&gt;B518,S519&amp;", ",IF(S519&lt;&gt;S518,IF((Z519=Z518),"same locality "&amp;S519&amp;", ",S519&amp;", "),""))))&amp;(IF(ISBLANK(T519),"",(IF(T519&lt;&gt;T518,IF(ISBLANK(F$2),T519&amp;", ",T519&amp;" "&amp;F$2&amp;", "),(IF(B519&lt;&gt;B518,IF(ISBLANK(F$2),T519&amp;", ",T519&amp;" "&amp;F$2&amp;", "),(IF(Z519&lt;&gt;Z518,IF(ISBLANK(F$2),T519&amp;", ",T519&amp;" "&amp;F$2&amp;", "),IF((U519&lt;&gt;U518)*($G$2="Y"),"same collector, ","")))))))))&amp;(IF(ISBLANK(U519),"",(IF(U519&lt;&gt;U518,U519&amp;", ",(IF(B519&lt;&gt;B518,U519&amp;", ",IF(Z519&lt;&gt;Z518,U519&amp;", ",(IF(T519&lt;&gt;T518,IF((T519&lt;&gt;T518)*($G$2="Y"),"same date, ", ""),IF((T519=T518)*(U519=U518)*(S519&lt;&gt;S518)*($G$2="Y"),"same collector and date, ", ""))))))))))&amp;(IF(ISBLANK(V519),"",V519&amp;", "))&amp;IF((AA519&lt;&gt;AA520)*($H$2="y"),AD519&amp;AE519,IF((AA519&lt;&gt;AA520)*($H$2="m"),AD519&amp;AG519,IF(($H$2&lt;&gt;"m")*($H$2&lt;&gt;"Y"),(IF(F519=0,"",F519&amp;" "&amp;$F$4&amp;" "))&amp;(IF(G519=0,"",G519&amp;" "&amp;$G$4&amp;" "))&amp;(IF(H519=0,"",H519&amp;" "&amp;H$4&amp;" "))&amp;(IF(I519=0,"",I519&amp;" "&amp;$I$4&amp;" "))&amp;(IF(J519=0,"",J519&amp;" "&amp;$J$4&amp;" "))&amp;IF((ISBLANK(C519)),"","("&amp;C519&amp;")"),"")))&amp;IF((B519=B520)*(K519=K520)*(L519=L520)*(M519=M520),IF(($H$2&lt;&gt;"m")*($H$2&lt;&gt;"Y"), ", ", IF((ISNUMBER(FIND(")",AE519))), ", ", "")),IF((B519=B520)*(K519=K520)*(L519=L520),"; ",". ")))</f>
        <v/>
      </c>
      <c r="AI519" s="1"/>
    </row>
    <row r="520" spans="1:35" x14ac:dyDescent="0.25">
      <c r="A520" s="3" t="str">
        <f t="shared" si="68"/>
        <v/>
      </c>
      <c r="B520" s="53" t="str">
        <f t="shared" si="64"/>
        <v/>
      </c>
      <c r="C520" s="57"/>
      <c r="D520" s="57"/>
      <c r="E520" s="57"/>
      <c r="F520" s="57"/>
      <c r="G520" s="57"/>
      <c r="H520" s="57"/>
      <c r="I520" s="57"/>
      <c r="J520" s="57"/>
      <c r="K520" s="57"/>
      <c r="L520" s="57"/>
      <c r="M520" s="54"/>
      <c r="N520" s="57"/>
      <c r="O520" s="58"/>
      <c r="P520" s="58"/>
      <c r="Q520" s="58"/>
      <c r="R520" s="58"/>
      <c r="S520" s="54"/>
      <c r="T520" s="57"/>
      <c r="U520" s="57"/>
      <c r="V520" s="57"/>
      <c r="W520" s="57"/>
      <c r="X520" s="147" t="str">
        <f>IF(ISBLANK(D520),"",IF('order-admin-units'!$I$1&lt;&gt;"y", "", IF((K520="")*(ISBLANK(D520)=FALSE), 'order-admin-units'!$B$1+1, VLOOKUP(K520, ordercountry, 2))))</f>
        <v/>
      </c>
      <c r="Y520" s="147" t="str">
        <f>IF(ISBLANK(D520),"",IF('order-admin-units'!$I$1&lt;&gt;"y", "", IF(L520="", 'order-admin-units'!$B$2+1, VLOOKUP(K520&amp;"@"&amp;L520, orderadmin, 2))))</f>
        <v/>
      </c>
      <c r="Z520" s="147" t="str">
        <f t="shared" si="69"/>
        <v/>
      </c>
      <c r="AA520" s="147" t="str">
        <f t="shared" si="70"/>
        <v/>
      </c>
      <c r="AB520" s="147" t="str">
        <f t="shared" si="71"/>
        <v/>
      </c>
      <c r="AC520" s="147" t="str">
        <f t="shared" si="65"/>
        <v/>
      </c>
      <c r="AD520" s="11" t="str">
        <f t="shared" si="66"/>
        <v/>
      </c>
      <c r="AE520" s="11" t="str">
        <f t="array" ref="AE520">IF(ISBLANK(D520),"",IF(OR($H$2="y",$H$2="m"),IF(AA520=AA519,IF(OR(AB520=$AB$4:$AB519)=FALSE,AE519&amp;C520,AE519),"("&amp;C520)&amp;IF(AA520=AA521,IF(OR(AB521=$AB$4:$AB520)=FALSE,", ",""),") "),""))</f>
        <v/>
      </c>
      <c r="AF520" s="11" t="str">
        <f t="shared" si="67"/>
        <v/>
      </c>
      <c r="AG520" s="11" t="str">
        <f t="array" ref="AG520">IF(ISBLANK(D520),"",IF(OR($H$2="y",$H$2="m"),IF(AA520=AA519,IF(OR(AC520=$AC$4:$AC519)=FALSE,AG519&amp;AF520,AG519),"("&amp;AF520)&amp;IF(AA520=AA521,IF(OR(AC521=$AC$4:$AC520)=FALSE,", ",""),") "),""))</f>
        <v/>
      </c>
      <c r="AH520" s="10" t="str">
        <f>IF((ISBLANK(D520)),"",IF(D520=D519,AH519,"")&amp;IF(B519&lt;&gt;B520,((IF(ISBLANK(E520),$D$3&amp;"Non-type material: "&amp;$D$3,$D$3&amp;INDEX('type-categories'!$A$2:$B$100,MATCH(E520,'type-categories'!$A$2:$A$100,0),2)&amp;$D$3))),"")&amp;(IF(K520&lt;&gt;K519,$C$2&amp;K520&amp;$K$3&amp;$C$2&amp;" ",(IF(B520&lt;&gt;B519,$C$2&amp;K520&amp;$K$3&amp;$C$2&amp;" ",""))))&amp;(IF(L520="","",((IF(L520&lt;&gt;L519,$D$2&amp;L520&amp;$L$3&amp;$D$2&amp;" ",IF(B520&lt;&gt;B519,$D$2&amp;L520&amp;$L$3&amp;$D$2&amp;" ",""))))))&amp;(IF(M520="","",((IF(M520&lt;&gt;M519,$E$2&amp;M520&amp;$E$2&amp;","&amp;" ",IF(B520&lt;&gt;B519,$E$2&amp;M520&amp;$E$2&amp;",",""))))))&amp;(IF(N520="","",IF(N520&lt;&gt;N519,N520&amp;", ",IF(B520&lt;&gt;B519,N520&amp;", ",""))))&amp;(IF(ISBLANK(O520),"",(IF(O520&lt;&gt;O519,O520&amp;", ",IF(B520&lt;&gt;B519,O520&amp;", ","")))))&amp;(IF(ISBLANK(P520),"",(IF(P520&lt;&gt;P519,P520&amp;", ",IF(B520&lt;&gt;B519,P520&amp;", ",IF(Z520&lt;&gt;Z519,P520&amp;", ",""))))))&amp;(IF(ISBLANK(Q520),"",(IF(Q520&lt;&gt;Q519,Q520&amp;", ",IF(B520&lt;&gt;B519,Q520&amp;", ",IF(Z520&lt;&gt;Z519,Q520&amp;", ",""))))))&amp;(IF(ISBLANK(R520),"",(IF(R520&lt;&gt;R519,R520&amp;"m, ",IF(B520&lt;&gt;B519,R520&amp;"m, ",IF(Z520&lt;&gt;Z519,R520&amp;"m, ",""))))))&amp;IF(ISBLANK(S520),"",(IF(B520&lt;&gt;B519,S520&amp;", ",IF(S520&lt;&gt;S519,IF((Z520=Z519),"same locality "&amp;S520&amp;", ",S520&amp;", "),""))))&amp;(IF(ISBLANK(T520),"",(IF(T520&lt;&gt;T519,IF(ISBLANK(F$2),T520&amp;", ",T520&amp;" "&amp;F$2&amp;", "),(IF(B520&lt;&gt;B519,IF(ISBLANK(F$2),T520&amp;", ",T520&amp;" "&amp;F$2&amp;", "),(IF(Z520&lt;&gt;Z519,IF(ISBLANK(F$2),T520&amp;", ",T520&amp;" "&amp;F$2&amp;", "),IF((U520&lt;&gt;U519)*($G$2="Y"),"same collector, ","")))))))))&amp;(IF(ISBLANK(U520),"",(IF(U520&lt;&gt;U519,U520&amp;", ",(IF(B520&lt;&gt;B519,U520&amp;", ",IF(Z520&lt;&gt;Z519,U520&amp;", ",(IF(T520&lt;&gt;T519,IF((T520&lt;&gt;T519)*($G$2="Y"),"same date, ", ""),IF((T520=T519)*(U520=U519)*(S520&lt;&gt;S519)*($G$2="Y"),"same collector and date, ", ""))))))))))&amp;(IF(ISBLANK(V520),"",V520&amp;", "))&amp;IF((AA520&lt;&gt;AA521)*($H$2="y"),AD520&amp;AE520,IF((AA520&lt;&gt;AA521)*($H$2="m"),AD520&amp;AG520,IF(($H$2&lt;&gt;"m")*($H$2&lt;&gt;"Y"),(IF(F520=0,"",F520&amp;" "&amp;$F$4&amp;" "))&amp;(IF(G520=0,"",G520&amp;" "&amp;$G$4&amp;" "))&amp;(IF(H520=0,"",H520&amp;" "&amp;H$4&amp;" "))&amp;(IF(I520=0,"",I520&amp;" "&amp;$I$4&amp;" "))&amp;(IF(J520=0,"",J520&amp;" "&amp;$J$4&amp;" "))&amp;IF((ISBLANK(C520)),"","("&amp;C520&amp;")"),"")))&amp;IF((B520=B521)*(K520=K521)*(L520=L521)*(M520=M521),IF(($H$2&lt;&gt;"m")*($H$2&lt;&gt;"Y"), ", ", IF((ISNUMBER(FIND(")",AE520))), ", ", "")),IF((B520=B521)*(K520=K521)*(L520=L521),"; ",". ")))</f>
        <v/>
      </c>
      <c r="AI520" s="1"/>
    </row>
    <row r="521" spans="1:35" x14ac:dyDescent="0.25">
      <c r="A521" s="3" t="str">
        <f t="shared" si="68"/>
        <v/>
      </c>
      <c r="B521" s="53" t="str">
        <f t="shared" ref="B521:B584" si="72">D521&amp;E521</f>
        <v/>
      </c>
      <c r="C521" s="57"/>
      <c r="D521" s="57"/>
      <c r="E521" s="57"/>
      <c r="F521" s="57"/>
      <c r="G521" s="57"/>
      <c r="H521" s="57"/>
      <c r="I521" s="57"/>
      <c r="J521" s="57"/>
      <c r="K521" s="57"/>
      <c r="L521" s="57"/>
      <c r="M521" s="54"/>
      <c r="N521" s="57"/>
      <c r="O521" s="58"/>
      <c r="P521" s="58"/>
      <c r="Q521" s="58"/>
      <c r="R521" s="58"/>
      <c r="S521" s="54"/>
      <c r="T521" s="57"/>
      <c r="U521" s="57"/>
      <c r="V521" s="57"/>
      <c r="W521" s="57"/>
      <c r="X521" s="147" t="str">
        <f>IF(ISBLANK(D521),"",IF('order-admin-units'!$I$1&lt;&gt;"y", "", IF((K521="")*(ISBLANK(D521)=FALSE), 'order-admin-units'!$B$1+1, VLOOKUP(K521, ordercountry, 2))))</f>
        <v/>
      </c>
      <c r="Y521" s="147" t="str">
        <f>IF(ISBLANK(D521),"",IF('order-admin-units'!$I$1&lt;&gt;"y", "", IF(L521="", 'order-admin-units'!$B$2+1, VLOOKUP(K521&amp;"@"&amp;L521, orderadmin, 2))))</f>
        <v/>
      </c>
      <c r="Z521" s="147" t="str">
        <f t="shared" si="69"/>
        <v/>
      </c>
      <c r="AA521" s="147" t="str">
        <f t="shared" si="70"/>
        <v/>
      </c>
      <c r="AB521" s="147" t="str">
        <f t="shared" si="71"/>
        <v/>
      </c>
      <c r="AC521" s="147" t="str">
        <f t="shared" si="65"/>
        <v/>
      </c>
      <c r="AD521" s="11" t="str">
        <f t="shared" si="66"/>
        <v/>
      </c>
      <c r="AE521" s="11" t="str">
        <f t="array" ref="AE521">IF(ISBLANK(D521),"",IF(OR($H$2="y",$H$2="m"),IF(AA521=AA520,IF(OR(AB521=$AB$4:$AB520)=FALSE,AE520&amp;C521,AE520),"("&amp;C521)&amp;IF(AA521=AA522,IF(OR(AB522=$AB$4:$AB521)=FALSE,", ",""),") "),""))</f>
        <v/>
      </c>
      <c r="AF521" s="11" t="str">
        <f t="shared" si="67"/>
        <v/>
      </c>
      <c r="AG521" s="11" t="str">
        <f t="array" ref="AG521">IF(ISBLANK(D521),"",IF(OR($H$2="y",$H$2="m"),IF(AA521=AA520,IF(OR(AC521=$AC$4:$AC520)=FALSE,AG520&amp;AF521,AG520),"("&amp;AF521)&amp;IF(AA521=AA522,IF(OR(AC522=$AC$4:$AC521)=FALSE,", ",""),") "),""))</f>
        <v/>
      </c>
      <c r="AH521" s="10" t="str">
        <f>IF((ISBLANK(D521)),"",IF(D521=D520,AH520,"")&amp;IF(B520&lt;&gt;B521,((IF(ISBLANK(E521),$D$3&amp;"Non-type material: "&amp;$D$3,$D$3&amp;INDEX('type-categories'!$A$2:$B$100,MATCH(E521,'type-categories'!$A$2:$A$100,0),2)&amp;$D$3))),"")&amp;(IF(K521&lt;&gt;K520,$C$2&amp;K521&amp;$K$3&amp;$C$2&amp;" ",(IF(B521&lt;&gt;B520,$C$2&amp;K521&amp;$K$3&amp;$C$2&amp;" ",""))))&amp;(IF(L521="","",((IF(L521&lt;&gt;L520,$D$2&amp;L521&amp;$L$3&amp;$D$2&amp;" ",IF(B521&lt;&gt;B520,$D$2&amp;L521&amp;$L$3&amp;$D$2&amp;" ",""))))))&amp;(IF(M521="","",((IF(M521&lt;&gt;M520,$E$2&amp;M521&amp;$E$2&amp;","&amp;" ",IF(B521&lt;&gt;B520,$E$2&amp;M521&amp;$E$2&amp;",",""))))))&amp;(IF(N521="","",IF(N521&lt;&gt;N520,N521&amp;", ",IF(B521&lt;&gt;B520,N521&amp;", ",""))))&amp;(IF(ISBLANK(O521),"",(IF(O521&lt;&gt;O520,O521&amp;", ",IF(B521&lt;&gt;B520,O521&amp;", ","")))))&amp;(IF(ISBLANK(P521),"",(IF(P521&lt;&gt;P520,P521&amp;", ",IF(B521&lt;&gt;B520,P521&amp;", ",IF(Z521&lt;&gt;Z520,P521&amp;", ",""))))))&amp;(IF(ISBLANK(Q521),"",(IF(Q521&lt;&gt;Q520,Q521&amp;", ",IF(B521&lt;&gt;B520,Q521&amp;", ",IF(Z521&lt;&gt;Z520,Q521&amp;", ",""))))))&amp;(IF(ISBLANK(R521),"",(IF(R521&lt;&gt;R520,R521&amp;"m, ",IF(B521&lt;&gt;B520,R521&amp;"m, ",IF(Z521&lt;&gt;Z520,R521&amp;"m, ",""))))))&amp;IF(ISBLANK(S521),"",(IF(B521&lt;&gt;B520,S521&amp;", ",IF(S521&lt;&gt;S520,IF((Z521=Z520),"same locality "&amp;S521&amp;", ",S521&amp;", "),""))))&amp;(IF(ISBLANK(T521),"",(IF(T521&lt;&gt;T520,IF(ISBLANK(F$2),T521&amp;", ",T521&amp;" "&amp;F$2&amp;", "),(IF(B521&lt;&gt;B520,IF(ISBLANK(F$2),T521&amp;", ",T521&amp;" "&amp;F$2&amp;", "),(IF(Z521&lt;&gt;Z520,IF(ISBLANK(F$2),T521&amp;", ",T521&amp;" "&amp;F$2&amp;", "),IF((U521&lt;&gt;U520)*($G$2="Y"),"same collector, ","")))))))))&amp;(IF(ISBLANK(U521),"",(IF(U521&lt;&gt;U520,U521&amp;", ",(IF(B521&lt;&gt;B520,U521&amp;", ",IF(Z521&lt;&gt;Z520,U521&amp;", ",(IF(T521&lt;&gt;T520,IF((T521&lt;&gt;T520)*($G$2="Y"),"same date, ", ""),IF((T521=T520)*(U521=U520)*(S521&lt;&gt;S520)*($G$2="Y"),"same collector and date, ", ""))))))))))&amp;(IF(ISBLANK(V521),"",V521&amp;", "))&amp;IF((AA521&lt;&gt;AA522)*($H$2="y"),AD521&amp;AE521,IF((AA521&lt;&gt;AA522)*($H$2="m"),AD521&amp;AG521,IF(($H$2&lt;&gt;"m")*($H$2&lt;&gt;"Y"),(IF(F521=0,"",F521&amp;" "&amp;$F$4&amp;" "))&amp;(IF(G521=0,"",G521&amp;" "&amp;$G$4&amp;" "))&amp;(IF(H521=0,"",H521&amp;" "&amp;H$4&amp;" "))&amp;(IF(I521=0,"",I521&amp;" "&amp;$I$4&amp;" "))&amp;(IF(J521=0,"",J521&amp;" "&amp;$J$4&amp;" "))&amp;IF((ISBLANK(C521)),"","("&amp;C521&amp;")"),"")))&amp;IF((B521=B522)*(K521=K522)*(L521=L522)*(M521=M522),IF(($H$2&lt;&gt;"m")*($H$2&lt;&gt;"Y"), ", ", IF((ISNUMBER(FIND(")",AE521))), ", ", "")),IF((B521=B522)*(K521=K522)*(L521=L522),"; ",". ")))</f>
        <v/>
      </c>
      <c r="AI521" s="1"/>
    </row>
    <row r="522" spans="1:35" x14ac:dyDescent="0.25">
      <c r="A522" s="3" t="str">
        <f t="shared" si="68"/>
        <v/>
      </c>
      <c r="B522" s="53" t="str">
        <f t="shared" si="72"/>
        <v/>
      </c>
      <c r="C522" s="57"/>
      <c r="D522" s="57"/>
      <c r="E522" s="57"/>
      <c r="F522" s="57"/>
      <c r="G522" s="57"/>
      <c r="H522" s="57"/>
      <c r="I522" s="57"/>
      <c r="J522" s="57"/>
      <c r="K522" s="57"/>
      <c r="L522" s="57"/>
      <c r="M522" s="54"/>
      <c r="N522" s="57"/>
      <c r="O522" s="58"/>
      <c r="P522" s="58"/>
      <c r="Q522" s="58"/>
      <c r="R522" s="58"/>
      <c r="S522" s="54"/>
      <c r="T522" s="57"/>
      <c r="U522" s="57"/>
      <c r="V522" s="57"/>
      <c r="W522" s="57"/>
      <c r="X522" s="147" t="str">
        <f>IF(ISBLANK(D522),"",IF('order-admin-units'!$I$1&lt;&gt;"y", "", IF((K522="")*(ISBLANK(D522)=FALSE), 'order-admin-units'!$B$1+1, VLOOKUP(K522, ordercountry, 2))))</f>
        <v/>
      </c>
      <c r="Y522" s="147" t="str">
        <f>IF(ISBLANK(D522),"",IF('order-admin-units'!$I$1&lt;&gt;"y", "", IF(L522="", 'order-admin-units'!$B$2+1, VLOOKUP(K522&amp;"@"&amp;L522, orderadmin, 2))))</f>
        <v/>
      </c>
      <c r="Z522" s="147" t="str">
        <f t="shared" si="69"/>
        <v/>
      </c>
      <c r="AA522" s="147" t="str">
        <f t="shared" si="70"/>
        <v/>
      </c>
      <c r="AB522" s="147" t="str">
        <f t="shared" si="71"/>
        <v/>
      </c>
      <c r="AC522" s="147" t="str">
        <f t="shared" si="65"/>
        <v/>
      </c>
      <c r="AD522" s="11" t="str">
        <f t="shared" si="66"/>
        <v/>
      </c>
      <c r="AE522" s="11" t="str">
        <f t="array" ref="AE522">IF(ISBLANK(D522),"",IF(OR($H$2="y",$H$2="m"),IF(AA522=AA521,IF(OR(AB522=$AB$4:$AB521)=FALSE,AE521&amp;C522,AE521),"("&amp;C522)&amp;IF(AA522=AA523,IF(OR(AB523=$AB$4:$AB522)=FALSE,", ",""),") "),""))</f>
        <v/>
      </c>
      <c r="AF522" s="11" t="str">
        <f t="shared" si="67"/>
        <v/>
      </c>
      <c r="AG522" s="11" t="str">
        <f t="array" ref="AG522">IF(ISBLANK(D522),"",IF(OR($H$2="y",$H$2="m"),IF(AA522=AA521,IF(OR(AC522=$AC$4:$AC521)=FALSE,AG521&amp;AF522,AG521),"("&amp;AF522)&amp;IF(AA522=AA523,IF(OR(AC523=$AC$4:$AC522)=FALSE,", ",""),") "),""))</f>
        <v/>
      </c>
      <c r="AH522" s="10" t="str">
        <f>IF((ISBLANK(D522)),"",IF(D522=D521,AH521,"")&amp;IF(B521&lt;&gt;B522,((IF(ISBLANK(E522),$D$3&amp;"Non-type material: "&amp;$D$3,$D$3&amp;INDEX('type-categories'!$A$2:$B$100,MATCH(E522,'type-categories'!$A$2:$A$100,0),2)&amp;$D$3))),"")&amp;(IF(K522&lt;&gt;K521,$C$2&amp;K522&amp;$K$3&amp;$C$2&amp;" ",(IF(B522&lt;&gt;B521,$C$2&amp;K522&amp;$K$3&amp;$C$2&amp;" ",""))))&amp;(IF(L522="","",((IF(L522&lt;&gt;L521,$D$2&amp;L522&amp;$L$3&amp;$D$2&amp;" ",IF(B522&lt;&gt;B521,$D$2&amp;L522&amp;$L$3&amp;$D$2&amp;" ",""))))))&amp;(IF(M522="","",((IF(M522&lt;&gt;M521,$E$2&amp;M522&amp;$E$2&amp;","&amp;" ",IF(B522&lt;&gt;B521,$E$2&amp;M522&amp;$E$2&amp;",",""))))))&amp;(IF(N522="","",IF(N522&lt;&gt;N521,N522&amp;", ",IF(B522&lt;&gt;B521,N522&amp;", ",""))))&amp;(IF(ISBLANK(O522),"",(IF(O522&lt;&gt;O521,O522&amp;", ",IF(B522&lt;&gt;B521,O522&amp;", ","")))))&amp;(IF(ISBLANK(P522),"",(IF(P522&lt;&gt;P521,P522&amp;", ",IF(B522&lt;&gt;B521,P522&amp;", ",IF(Z522&lt;&gt;Z521,P522&amp;", ",""))))))&amp;(IF(ISBLANK(Q522),"",(IF(Q522&lt;&gt;Q521,Q522&amp;", ",IF(B522&lt;&gt;B521,Q522&amp;", ",IF(Z522&lt;&gt;Z521,Q522&amp;", ",""))))))&amp;(IF(ISBLANK(R522),"",(IF(R522&lt;&gt;R521,R522&amp;"m, ",IF(B522&lt;&gt;B521,R522&amp;"m, ",IF(Z522&lt;&gt;Z521,R522&amp;"m, ",""))))))&amp;IF(ISBLANK(S522),"",(IF(B522&lt;&gt;B521,S522&amp;", ",IF(S522&lt;&gt;S521,IF((Z522=Z521),"same locality "&amp;S522&amp;", ",S522&amp;", "),""))))&amp;(IF(ISBLANK(T522),"",(IF(T522&lt;&gt;T521,IF(ISBLANK(F$2),T522&amp;", ",T522&amp;" "&amp;F$2&amp;", "),(IF(B522&lt;&gt;B521,IF(ISBLANK(F$2),T522&amp;", ",T522&amp;" "&amp;F$2&amp;", "),(IF(Z522&lt;&gt;Z521,IF(ISBLANK(F$2),T522&amp;", ",T522&amp;" "&amp;F$2&amp;", "),IF((U522&lt;&gt;U521)*($G$2="Y"),"same collector, ","")))))))))&amp;(IF(ISBLANK(U522),"",(IF(U522&lt;&gt;U521,U522&amp;", ",(IF(B522&lt;&gt;B521,U522&amp;", ",IF(Z522&lt;&gt;Z521,U522&amp;", ",(IF(T522&lt;&gt;T521,IF((T522&lt;&gt;T521)*($G$2="Y"),"same date, ", ""),IF((T522=T521)*(U522=U521)*(S522&lt;&gt;S521)*($G$2="Y"),"same collector and date, ", ""))))))))))&amp;(IF(ISBLANK(V522),"",V522&amp;", "))&amp;IF((AA522&lt;&gt;AA523)*($H$2="y"),AD522&amp;AE522,IF((AA522&lt;&gt;AA523)*($H$2="m"),AD522&amp;AG522,IF(($H$2&lt;&gt;"m")*($H$2&lt;&gt;"Y"),(IF(F522=0,"",F522&amp;" "&amp;$F$4&amp;" "))&amp;(IF(G522=0,"",G522&amp;" "&amp;$G$4&amp;" "))&amp;(IF(H522=0,"",H522&amp;" "&amp;H$4&amp;" "))&amp;(IF(I522=0,"",I522&amp;" "&amp;$I$4&amp;" "))&amp;(IF(J522=0,"",J522&amp;" "&amp;$J$4&amp;" "))&amp;IF((ISBLANK(C522)),"","("&amp;C522&amp;")"),"")))&amp;IF((B522=B523)*(K522=K523)*(L522=L523)*(M522=M523),IF(($H$2&lt;&gt;"m")*($H$2&lt;&gt;"Y"), ", ", IF((ISNUMBER(FIND(")",AE522))), ", ", "")),IF((B522=B523)*(K522=K523)*(L522=L523),"; ",". ")))</f>
        <v/>
      </c>
      <c r="AI522" s="1"/>
    </row>
    <row r="523" spans="1:35" x14ac:dyDescent="0.25">
      <c r="A523" s="3" t="str">
        <f t="shared" si="68"/>
        <v/>
      </c>
      <c r="B523" s="53" t="str">
        <f t="shared" si="72"/>
        <v/>
      </c>
      <c r="C523" s="57"/>
      <c r="D523" s="57"/>
      <c r="E523" s="57"/>
      <c r="F523" s="57"/>
      <c r="G523" s="57"/>
      <c r="H523" s="57"/>
      <c r="I523" s="57"/>
      <c r="J523" s="57"/>
      <c r="K523" s="57"/>
      <c r="L523" s="57"/>
      <c r="M523" s="54"/>
      <c r="N523" s="57"/>
      <c r="O523" s="58"/>
      <c r="P523" s="58"/>
      <c r="Q523" s="58"/>
      <c r="R523" s="58"/>
      <c r="S523" s="54"/>
      <c r="T523" s="57"/>
      <c r="U523" s="57"/>
      <c r="V523" s="57"/>
      <c r="W523" s="57"/>
      <c r="X523" s="147" t="str">
        <f>IF(ISBLANK(D523),"",IF('order-admin-units'!$I$1&lt;&gt;"y", "", IF((K523="")*(ISBLANK(D523)=FALSE), 'order-admin-units'!$B$1+1, VLOOKUP(K523, ordercountry, 2))))</f>
        <v/>
      </c>
      <c r="Y523" s="147" t="str">
        <f>IF(ISBLANK(D523),"",IF('order-admin-units'!$I$1&lt;&gt;"y", "", IF(L523="", 'order-admin-units'!$B$2+1, VLOOKUP(K523&amp;"@"&amp;L523, orderadmin, 2))))</f>
        <v/>
      </c>
      <c r="Z523" s="147" t="str">
        <f t="shared" si="69"/>
        <v/>
      </c>
      <c r="AA523" s="147" t="str">
        <f t="shared" si="70"/>
        <v/>
      </c>
      <c r="AB523" s="147" t="str">
        <f t="shared" si="71"/>
        <v/>
      </c>
      <c r="AC523" s="147" t="str">
        <f t="shared" si="65"/>
        <v/>
      </c>
      <c r="AD523" s="11" t="str">
        <f t="shared" si="66"/>
        <v/>
      </c>
      <c r="AE523" s="11" t="str">
        <f t="array" ref="AE523">IF(ISBLANK(D523),"",IF(OR($H$2="y",$H$2="m"),IF(AA523=AA522,IF(OR(AB523=$AB$4:$AB522)=FALSE,AE522&amp;C523,AE522),"("&amp;C523)&amp;IF(AA523=AA524,IF(OR(AB524=$AB$4:$AB523)=FALSE,", ",""),") "),""))</f>
        <v/>
      </c>
      <c r="AF523" s="11" t="str">
        <f t="shared" si="67"/>
        <v/>
      </c>
      <c r="AG523" s="11" t="str">
        <f t="array" ref="AG523">IF(ISBLANK(D523),"",IF(OR($H$2="y",$H$2="m"),IF(AA523=AA522,IF(OR(AC523=$AC$4:$AC522)=FALSE,AG522&amp;AF523,AG522),"("&amp;AF523)&amp;IF(AA523=AA524,IF(OR(AC524=$AC$4:$AC523)=FALSE,", ",""),") "),""))</f>
        <v/>
      </c>
      <c r="AH523" s="10" t="str">
        <f>IF((ISBLANK(D523)),"",IF(D523=D522,AH522,"")&amp;IF(B522&lt;&gt;B523,((IF(ISBLANK(E523),$D$3&amp;"Non-type material: "&amp;$D$3,$D$3&amp;INDEX('type-categories'!$A$2:$B$100,MATCH(E523,'type-categories'!$A$2:$A$100,0),2)&amp;$D$3))),"")&amp;(IF(K523&lt;&gt;K522,$C$2&amp;K523&amp;$K$3&amp;$C$2&amp;" ",(IF(B523&lt;&gt;B522,$C$2&amp;K523&amp;$K$3&amp;$C$2&amp;" ",""))))&amp;(IF(L523="","",((IF(L523&lt;&gt;L522,$D$2&amp;L523&amp;$L$3&amp;$D$2&amp;" ",IF(B523&lt;&gt;B522,$D$2&amp;L523&amp;$L$3&amp;$D$2&amp;" ",""))))))&amp;(IF(M523="","",((IF(M523&lt;&gt;M522,$E$2&amp;M523&amp;$E$2&amp;","&amp;" ",IF(B523&lt;&gt;B522,$E$2&amp;M523&amp;$E$2&amp;",",""))))))&amp;(IF(N523="","",IF(N523&lt;&gt;N522,N523&amp;", ",IF(B523&lt;&gt;B522,N523&amp;", ",""))))&amp;(IF(ISBLANK(O523),"",(IF(O523&lt;&gt;O522,O523&amp;", ",IF(B523&lt;&gt;B522,O523&amp;", ","")))))&amp;(IF(ISBLANK(P523),"",(IF(P523&lt;&gt;P522,P523&amp;", ",IF(B523&lt;&gt;B522,P523&amp;", ",IF(Z523&lt;&gt;Z522,P523&amp;", ",""))))))&amp;(IF(ISBLANK(Q523),"",(IF(Q523&lt;&gt;Q522,Q523&amp;", ",IF(B523&lt;&gt;B522,Q523&amp;", ",IF(Z523&lt;&gt;Z522,Q523&amp;", ",""))))))&amp;(IF(ISBLANK(R523),"",(IF(R523&lt;&gt;R522,R523&amp;"m, ",IF(B523&lt;&gt;B522,R523&amp;"m, ",IF(Z523&lt;&gt;Z522,R523&amp;"m, ",""))))))&amp;IF(ISBLANK(S523),"",(IF(B523&lt;&gt;B522,S523&amp;", ",IF(S523&lt;&gt;S522,IF((Z523=Z522),"same locality "&amp;S523&amp;", ",S523&amp;", "),""))))&amp;(IF(ISBLANK(T523),"",(IF(T523&lt;&gt;T522,IF(ISBLANK(F$2),T523&amp;", ",T523&amp;" "&amp;F$2&amp;", "),(IF(B523&lt;&gt;B522,IF(ISBLANK(F$2),T523&amp;", ",T523&amp;" "&amp;F$2&amp;", "),(IF(Z523&lt;&gt;Z522,IF(ISBLANK(F$2),T523&amp;", ",T523&amp;" "&amp;F$2&amp;", "),IF((U523&lt;&gt;U522)*($G$2="Y"),"same collector, ","")))))))))&amp;(IF(ISBLANK(U523),"",(IF(U523&lt;&gt;U522,U523&amp;", ",(IF(B523&lt;&gt;B522,U523&amp;", ",IF(Z523&lt;&gt;Z522,U523&amp;", ",(IF(T523&lt;&gt;T522,IF((T523&lt;&gt;T522)*($G$2="Y"),"same date, ", ""),IF((T523=T522)*(U523=U522)*(S523&lt;&gt;S522)*($G$2="Y"),"same collector and date, ", ""))))))))))&amp;(IF(ISBLANK(V523),"",V523&amp;", "))&amp;IF((AA523&lt;&gt;AA524)*($H$2="y"),AD523&amp;AE523,IF((AA523&lt;&gt;AA524)*($H$2="m"),AD523&amp;AG523,IF(($H$2&lt;&gt;"m")*($H$2&lt;&gt;"Y"),(IF(F523=0,"",F523&amp;" "&amp;$F$4&amp;" "))&amp;(IF(G523=0,"",G523&amp;" "&amp;$G$4&amp;" "))&amp;(IF(H523=0,"",H523&amp;" "&amp;H$4&amp;" "))&amp;(IF(I523=0,"",I523&amp;" "&amp;$I$4&amp;" "))&amp;(IF(J523=0,"",J523&amp;" "&amp;$J$4&amp;" "))&amp;IF((ISBLANK(C523)),"","("&amp;C523&amp;")"),"")))&amp;IF((B523=B524)*(K523=K524)*(L523=L524)*(M523=M524),IF(($H$2&lt;&gt;"m")*($H$2&lt;&gt;"Y"), ", ", IF((ISNUMBER(FIND(")",AE523))), ", ", "")),IF((B523=B524)*(K523=K524)*(L523=L524),"; ",". ")))</f>
        <v/>
      </c>
      <c r="AI523" s="1"/>
    </row>
    <row r="524" spans="1:35" x14ac:dyDescent="0.25">
      <c r="A524" s="3" t="str">
        <f t="shared" si="68"/>
        <v/>
      </c>
      <c r="B524" s="53" t="str">
        <f t="shared" si="72"/>
        <v/>
      </c>
      <c r="C524" s="57"/>
      <c r="D524" s="57"/>
      <c r="E524" s="57"/>
      <c r="F524" s="57"/>
      <c r="G524" s="57"/>
      <c r="H524" s="57"/>
      <c r="I524" s="57"/>
      <c r="J524" s="57"/>
      <c r="K524" s="57"/>
      <c r="L524" s="57"/>
      <c r="M524" s="54"/>
      <c r="N524" s="57"/>
      <c r="O524" s="58"/>
      <c r="P524" s="58"/>
      <c r="Q524" s="58"/>
      <c r="R524" s="58"/>
      <c r="S524" s="54"/>
      <c r="T524" s="57"/>
      <c r="U524" s="57"/>
      <c r="V524" s="57"/>
      <c r="W524" s="57"/>
      <c r="X524" s="147" t="str">
        <f>IF(ISBLANK(D524),"",IF('order-admin-units'!$I$1&lt;&gt;"y", "", IF((K524="")*(ISBLANK(D524)=FALSE), 'order-admin-units'!$B$1+1, VLOOKUP(K524, ordercountry, 2))))</f>
        <v/>
      </c>
      <c r="Y524" s="147" t="str">
        <f>IF(ISBLANK(D524),"",IF('order-admin-units'!$I$1&lt;&gt;"y", "", IF(L524="", 'order-admin-units'!$B$2+1, VLOOKUP(K524&amp;"@"&amp;L524, orderadmin, 2))))</f>
        <v/>
      </c>
      <c r="Z524" s="147" t="str">
        <f t="shared" si="69"/>
        <v/>
      </c>
      <c r="AA524" s="147" t="str">
        <f t="shared" si="70"/>
        <v/>
      </c>
      <c r="AB524" s="147" t="str">
        <f t="shared" si="71"/>
        <v/>
      </c>
      <c r="AC524" s="147" t="str">
        <f t="shared" si="65"/>
        <v/>
      </c>
      <c r="AD524" s="11" t="str">
        <f t="shared" si="66"/>
        <v/>
      </c>
      <c r="AE524" s="11" t="str">
        <f t="array" ref="AE524">IF(ISBLANK(D524),"",IF(OR($H$2="y",$H$2="m"),IF(AA524=AA523,IF(OR(AB524=$AB$4:$AB523)=FALSE,AE523&amp;C524,AE523),"("&amp;C524)&amp;IF(AA524=AA525,IF(OR(AB525=$AB$4:$AB524)=FALSE,", ",""),") "),""))</f>
        <v/>
      </c>
      <c r="AF524" s="11" t="str">
        <f t="shared" si="67"/>
        <v/>
      </c>
      <c r="AG524" s="11" t="str">
        <f t="array" ref="AG524">IF(ISBLANK(D524),"",IF(OR($H$2="y",$H$2="m"),IF(AA524=AA523,IF(OR(AC524=$AC$4:$AC523)=FALSE,AG523&amp;AF524,AG523),"("&amp;AF524)&amp;IF(AA524=AA525,IF(OR(AC525=$AC$4:$AC524)=FALSE,", ",""),") "),""))</f>
        <v/>
      </c>
      <c r="AH524" s="10" t="str">
        <f>IF((ISBLANK(D524)),"",IF(D524=D523,AH523,"")&amp;IF(B523&lt;&gt;B524,((IF(ISBLANK(E524),$D$3&amp;"Non-type material: "&amp;$D$3,$D$3&amp;INDEX('type-categories'!$A$2:$B$100,MATCH(E524,'type-categories'!$A$2:$A$100,0),2)&amp;$D$3))),"")&amp;(IF(K524&lt;&gt;K523,$C$2&amp;K524&amp;$K$3&amp;$C$2&amp;" ",(IF(B524&lt;&gt;B523,$C$2&amp;K524&amp;$K$3&amp;$C$2&amp;" ",""))))&amp;(IF(L524="","",((IF(L524&lt;&gt;L523,$D$2&amp;L524&amp;$L$3&amp;$D$2&amp;" ",IF(B524&lt;&gt;B523,$D$2&amp;L524&amp;$L$3&amp;$D$2&amp;" ",""))))))&amp;(IF(M524="","",((IF(M524&lt;&gt;M523,$E$2&amp;M524&amp;$E$2&amp;","&amp;" ",IF(B524&lt;&gt;B523,$E$2&amp;M524&amp;$E$2&amp;",",""))))))&amp;(IF(N524="","",IF(N524&lt;&gt;N523,N524&amp;", ",IF(B524&lt;&gt;B523,N524&amp;", ",""))))&amp;(IF(ISBLANK(O524),"",(IF(O524&lt;&gt;O523,O524&amp;", ",IF(B524&lt;&gt;B523,O524&amp;", ","")))))&amp;(IF(ISBLANK(P524),"",(IF(P524&lt;&gt;P523,P524&amp;", ",IF(B524&lt;&gt;B523,P524&amp;", ",IF(Z524&lt;&gt;Z523,P524&amp;", ",""))))))&amp;(IF(ISBLANK(Q524),"",(IF(Q524&lt;&gt;Q523,Q524&amp;", ",IF(B524&lt;&gt;B523,Q524&amp;", ",IF(Z524&lt;&gt;Z523,Q524&amp;", ",""))))))&amp;(IF(ISBLANK(R524),"",(IF(R524&lt;&gt;R523,R524&amp;"m, ",IF(B524&lt;&gt;B523,R524&amp;"m, ",IF(Z524&lt;&gt;Z523,R524&amp;"m, ",""))))))&amp;IF(ISBLANK(S524),"",(IF(B524&lt;&gt;B523,S524&amp;", ",IF(S524&lt;&gt;S523,IF((Z524=Z523),"same locality "&amp;S524&amp;", ",S524&amp;", "),""))))&amp;(IF(ISBLANK(T524),"",(IF(T524&lt;&gt;T523,IF(ISBLANK(F$2),T524&amp;", ",T524&amp;" "&amp;F$2&amp;", "),(IF(B524&lt;&gt;B523,IF(ISBLANK(F$2),T524&amp;", ",T524&amp;" "&amp;F$2&amp;", "),(IF(Z524&lt;&gt;Z523,IF(ISBLANK(F$2),T524&amp;", ",T524&amp;" "&amp;F$2&amp;", "),IF((U524&lt;&gt;U523)*($G$2="Y"),"same collector, ","")))))))))&amp;(IF(ISBLANK(U524),"",(IF(U524&lt;&gt;U523,U524&amp;", ",(IF(B524&lt;&gt;B523,U524&amp;", ",IF(Z524&lt;&gt;Z523,U524&amp;", ",(IF(T524&lt;&gt;T523,IF((T524&lt;&gt;T523)*($G$2="Y"),"same date, ", ""),IF((T524=T523)*(U524=U523)*(S524&lt;&gt;S523)*($G$2="Y"),"same collector and date, ", ""))))))))))&amp;(IF(ISBLANK(V524),"",V524&amp;", "))&amp;IF((AA524&lt;&gt;AA525)*($H$2="y"),AD524&amp;AE524,IF((AA524&lt;&gt;AA525)*($H$2="m"),AD524&amp;AG524,IF(($H$2&lt;&gt;"m")*($H$2&lt;&gt;"Y"),(IF(F524=0,"",F524&amp;" "&amp;$F$4&amp;" "))&amp;(IF(G524=0,"",G524&amp;" "&amp;$G$4&amp;" "))&amp;(IF(H524=0,"",H524&amp;" "&amp;H$4&amp;" "))&amp;(IF(I524=0,"",I524&amp;" "&amp;$I$4&amp;" "))&amp;(IF(J524=0,"",J524&amp;" "&amp;$J$4&amp;" "))&amp;IF((ISBLANK(C524)),"","("&amp;C524&amp;")"),"")))&amp;IF((B524=B525)*(K524=K525)*(L524=L525)*(M524=M525),IF(($H$2&lt;&gt;"m")*($H$2&lt;&gt;"Y"), ", ", IF((ISNUMBER(FIND(")",AE524))), ", ", "")),IF((B524=B525)*(K524=K525)*(L524=L525),"; ",". ")))</f>
        <v/>
      </c>
      <c r="AI524" s="1"/>
    </row>
    <row r="525" spans="1:35" x14ac:dyDescent="0.25">
      <c r="A525" s="3" t="str">
        <f t="shared" si="68"/>
        <v/>
      </c>
      <c r="B525" s="53" t="str">
        <f t="shared" si="72"/>
        <v/>
      </c>
      <c r="C525" s="57"/>
      <c r="D525" s="57"/>
      <c r="E525" s="57"/>
      <c r="F525" s="57"/>
      <c r="G525" s="57"/>
      <c r="H525" s="57"/>
      <c r="I525" s="57"/>
      <c r="J525" s="57"/>
      <c r="K525" s="57"/>
      <c r="L525" s="57"/>
      <c r="M525" s="54"/>
      <c r="N525" s="57"/>
      <c r="O525" s="58"/>
      <c r="P525" s="58"/>
      <c r="Q525" s="58"/>
      <c r="R525" s="58"/>
      <c r="S525" s="54"/>
      <c r="T525" s="57"/>
      <c r="U525" s="57"/>
      <c r="V525" s="57"/>
      <c r="W525" s="57"/>
      <c r="X525" s="147" t="str">
        <f>IF(ISBLANK(D525),"",IF('order-admin-units'!$I$1&lt;&gt;"y", "", IF((K525="")*(ISBLANK(D525)=FALSE), 'order-admin-units'!$B$1+1, VLOOKUP(K525, ordercountry, 2))))</f>
        <v/>
      </c>
      <c r="Y525" s="147" t="str">
        <f>IF(ISBLANK(D525),"",IF('order-admin-units'!$I$1&lt;&gt;"y", "", IF(L525="", 'order-admin-units'!$B$2+1, VLOOKUP(K525&amp;"@"&amp;L525, orderadmin, 2))))</f>
        <v/>
      </c>
      <c r="Z525" s="147" t="str">
        <f t="shared" si="69"/>
        <v/>
      </c>
      <c r="AA525" s="147" t="str">
        <f t="shared" si="70"/>
        <v/>
      </c>
      <c r="AB525" s="147" t="str">
        <f t="shared" si="71"/>
        <v/>
      </c>
      <c r="AC525" s="147" t="str">
        <f t="shared" si="65"/>
        <v/>
      </c>
      <c r="AD525" s="11" t="str">
        <f t="shared" si="66"/>
        <v/>
      </c>
      <c r="AE525" s="11" t="str">
        <f t="array" ref="AE525">IF(ISBLANK(D525),"",IF(OR($H$2="y",$H$2="m"),IF(AA525=AA524,IF(OR(AB525=$AB$4:$AB524)=FALSE,AE524&amp;C525,AE524),"("&amp;C525)&amp;IF(AA525=AA526,IF(OR(AB526=$AB$4:$AB525)=FALSE,", ",""),") "),""))</f>
        <v/>
      </c>
      <c r="AF525" s="11" t="str">
        <f t="shared" si="67"/>
        <v/>
      </c>
      <c r="AG525" s="11" t="str">
        <f t="array" ref="AG525">IF(ISBLANK(D525),"",IF(OR($H$2="y",$H$2="m"),IF(AA525=AA524,IF(OR(AC525=$AC$4:$AC524)=FALSE,AG524&amp;AF525,AG524),"("&amp;AF525)&amp;IF(AA525=AA526,IF(OR(AC526=$AC$4:$AC525)=FALSE,", ",""),") "),""))</f>
        <v/>
      </c>
      <c r="AH525" s="10" t="str">
        <f>IF((ISBLANK(D525)),"",IF(D525=D524,AH524,"")&amp;IF(B524&lt;&gt;B525,((IF(ISBLANK(E525),$D$3&amp;"Non-type material: "&amp;$D$3,$D$3&amp;INDEX('type-categories'!$A$2:$B$100,MATCH(E525,'type-categories'!$A$2:$A$100,0),2)&amp;$D$3))),"")&amp;(IF(K525&lt;&gt;K524,$C$2&amp;K525&amp;$K$3&amp;$C$2&amp;" ",(IF(B525&lt;&gt;B524,$C$2&amp;K525&amp;$K$3&amp;$C$2&amp;" ",""))))&amp;(IF(L525="","",((IF(L525&lt;&gt;L524,$D$2&amp;L525&amp;$L$3&amp;$D$2&amp;" ",IF(B525&lt;&gt;B524,$D$2&amp;L525&amp;$L$3&amp;$D$2&amp;" ",""))))))&amp;(IF(M525="","",((IF(M525&lt;&gt;M524,$E$2&amp;M525&amp;$E$2&amp;","&amp;" ",IF(B525&lt;&gt;B524,$E$2&amp;M525&amp;$E$2&amp;",",""))))))&amp;(IF(N525="","",IF(N525&lt;&gt;N524,N525&amp;", ",IF(B525&lt;&gt;B524,N525&amp;", ",""))))&amp;(IF(ISBLANK(O525),"",(IF(O525&lt;&gt;O524,O525&amp;", ",IF(B525&lt;&gt;B524,O525&amp;", ","")))))&amp;(IF(ISBLANK(P525),"",(IF(P525&lt;&gt;P524,P525&amp;", ",IF(B525&lt;&gt;B524,P525&amp;", ",IF(Z525&lt;&gt;Z524,P525&amp;", ",""))))))&amp;(IF(ISBLANK(Q525),"",(IF(Q525&lt;&gt;Q524,Q525&amp;", ",IF(B525&lt;&gt;B524,Q525&amp;", ",IF(Z525&lt;&gt;Z524,Q525&amp;", ",""))))))&amp;(IF(ISBLANK(R525),"",(IF(R525&lt;&gt;R524,R525&amp;"m, ",IF(B525&lt;&gt;B524,R525&amp;"m, ",IF(Z525&lt;&gt;Z524,R525&amp;"m, ",""))))))&amp;IF(ISBLANK(S525),"",(IF(B525&lt;&gt;B524,S525&amp;", ",IF(S525&lt;&gt;S524,IF((Z525=Z524),"same locality "&amp;S525&amp;", ",S525&amp;", "),""))))&amp;(IF(ISBLANK(T525),"",(IF(T525&lt;&gt;T524,IF(ISBLANK(F$2),T525&amp;", ",T525&amp;" "&amp;F$2&amp;", "),(IF(B525&lt;&gt;B524,IF(ISBLANK(F$2),T525&amp;", ",T525&amp;" "&amp;F$2&amp;", "),(IF(Z525&lt;&gt;Z524,IF(ISBLANK(F$2),T525&amp;", ",T525&amp;" "&amp;F$2&amp;", "),IF((U525&lt;&gt;U524)*($G$2="Y"),"same collector, ","")))))))))&amp;(IF(ISBLANK(U525),"",(IF(U525&lt;&gt;U524,U525&amp;", ",(IF(B525&lt;&gt;B524,U525&amp;", ",IF(Z525&lt;&gt;Z524,U525&amp;", ",(IF(T525&lt;&gt;T524,IF((T525&lt;&gt;T524)*($G$2="Y"),"same date, ", ""),IF((T525=T524)*(U525=U524)*(S525&lt;&gt;S524)*($G$2="Y"),"same collector and date, ", ""))))))))))&amp;(IF(ISBLANK(V525),"",V525&amp;", "))&amp;IF((AA525&lt;&gt;AA526)*($H$2="y"),AD525&amp;AE525,IF((AA525&lt;&gt;AA526)*($H$2="m"),AD525&amp;AG525,IF(($H$2&lt;&gt;"m")*($H$2&lt;&gt;"Y"),(IF(F525=0,"",F525&amp;" "&amp;$F$4&amp;" "))&amp;(IF(G525=0,"",G525&amp;" "&amp;$G$4&amp;" "))&amp;(IF(H525=0,"",H525&amp;" "&amp;H$4&amp;" "))&amp;(IF(I525=0,"",I525&amp;" "&amp;$I$4&amp;" "))&amp;(IF(J525=0,"",J525&amp;" "&amp;$J$4&amp;" "))&amp;IF((ISBLANK(C525)),"","("&amp;C525&amp;")"),"")))&amp;IF((B525=B526)*(K525=K526)*(L525=L526)*(M525=M526),IF(($H$2&lt;&gt;"m")*($H$2&lt;&gt;"Y"), ", ", IF((ISNUMBER(FIND(")",AE525))), ", ", "")),IF((B525=B526)*(K525=K526)*(L525=L526),"; ",". ")))</f>
        <v/>
      </c>
      <c r="AI525" s="1"/>
    </row>
    <row r="526" spans="1:35" x14ac:dyDescent="0.25">
      <c r="A526" s="3" t="str">
        <f t="shared" si="68"/>
        <v/>
      </c>
      <c r="B526" s="53" t="str">
        <f t="shared" si="72"/>
        <v/>
      </c>
      <c r="C526" s="57"/>
      <c r="D526" s="57"/>
      <c r="E526" s="57"/>
      <c r="F526" s="57"/>
      <c r="G526" s="57"/>
      <c r="H526" s="57"/>
      <c r="I526" s="57"/>
      <c r="J526" s="57"/>
      <c r="K526" s="57"/>
      <c r="L526" s="57"/>
      <c r="M526" s="54"/>
      <c r="N526" s="57"/>
      <c r="O526" s="58"/>
      <c r="P526" s="58"/>
      <c r="Q526" s="58"/>
      <c r="R526" s="58"/>
      <c r="S526" s="54"/>
      <c r="T526" s="57"/>
      <c r="U526" s="57"/>
      <c r="V526" s="57"/>
      <c r="W526" s="57"/>
      <c r="X526" s="147" t="str">
        <f>IF(ISBLANK(D526),"",IF('order-admin-units'!$I$1&lt;&gt;"y", "", IF((K526="")*(ISBLANK(D526)=FALSE), 'order-admin-units'!$B$1+1, VLOOKUP(K526, ordercountry, 2))))</f>
        <v/>
      </c>
      <c r="Y526" s="147" t="str">
        <f>IF(ISBLANK(D526),"",IF('order-admin-units'!$I$1&lt;&gt;"y", "", IF(L526="", 'order-admin-units'!$B$2+1, VLOOKUP(K526&amp;"@"&amp;L526, orderadmin, 2))))</f>
        <v/>
      </c>
      <c r="Z526" s="147" t="str">
        <f t="shared" si="69"/>
        <v/>
      </c>
      <c r="AA526" s="147" t="str">
        <f t="shared" si="70"/>
        <v/>
      </c>
      <c r="AB526" s="147" t="str">
        <f t="shared" si="71"/>
        <v/>
      </c>
      <c r="AC526" s="147" t="str">
        <f t="shared" si="65"/>
        <v/>
      </c>
      <c r="AD526" s="11" t="str">
        <f t="shared" si="66"/>
        <v/>
      </c>
      <c r="AE526" s="11" t="str">
        <f t="array" ref="AE526">IF(ISBLANK(D526),"",IF(OR($H$2="y",$H$2="m"),IF(AA526=AA525,IF(OR(AB526=$AB$4:$AB525)=FALSE,AE525&amp;C526,AE525),"("&amp;C526)&amp;IF(AA526=AA527,IF(OR(AB527=$AB$4:$AB526)=FALSE,", ",""),") "),""))</f>
        <v/>
      </c>
      <c r="AF526" s="11" t="str">
        <f t="shared" si="67"/>
        <v/>
      </c>
      <c r="AG526" s="11" t="str">
        <f t="array" ref="AG526">IF(ISBLANK(D526),"",IF(OR($H$2="y",$H$2="m"),IF(AA526=AA525,IF(OR(AC526=$AC$4:$AC525)=FALSE,AG525&amp;AF526,AG525),"("&amp;AF526)&amp;IF(AA526=AA527,IF(OR(AC527=$AC$4:$AC526)=FALSE,", ",""),") "),""))</f>
        <v/>
      </c>
      <c r="AH526" s="10" t="str">
        <f>IF((ISBLANK(D526)),"",IF(D526=D525,AH525,"")&amp;IF(B525&lt;&gt;B526,((IF(ISBLANK(E526),$D$3&amp;"Non-type material: "&amp;$D$3,$D$3&amp;INDEX('type-categories'!$A$2:$B$100,MATCH(E526,'type-categories'!$A$2:$A$100,0),2)&amp;$D$3))),"")&amp;(IF(K526&lt;&gt;K525,$C$2&amp;K526&amp;$K$3&amp;$C$2&amp;" ",(IF(B526&lt;&gt;B525,$C$2&amp;K526&amp;$K$3&amp;$C$2&amp;" ",""))))&amp;(IF(L526="","",((IF(L526&lt;&gt;L525,$D$2&amp;L526&amp;$L$3&amp;$D$2&amp;" ",IF(B526&lt;&gt;B525,$D$2&amp;L526&amp;$L$3&amp;$D$2&amp;" ",""))))))&amp;(IF(M526="","",((IF(M526&lt;&gt;M525,$E$2&amp;M526&amp;$E$2&amp;","&amp;" ",IF(B526&lt;&gt;B525,$E$2&amp;M526&amp;$E$2&amp;",",""))))))&amp;(IF(N526="","",IF(N526&lt;&gt;N525,N526&amp;", ",IF(B526&lt;&gt;B525,N526&amp;", ",""))))&amp;(IF(ISBLANK(O526),"",(IF(O526&lt;&gt;O525,O526&amp;", ",IF(B526&lt;&gt;B525,O526&amp;", ","")))))&amp;(IF(ISBLANK(P526),"",(IF(P526&lt;&gt;P525,P526&amp;", ",IF(B526&lt;&gt;B525,P526&amp;", ",IF(Z526&lt;&gt;Z525,P526&amp;", ",""))))))&amp;(IF(ISBLANK(Q526),"",(IF(Q526&lt;&gt;Q525,Q526&amp;", ",IF(B526&lt;&gt;B525,Q526&amp;", ",IF(Z526&lt;&gt;Z525,Q526&amp;", ",""))))))&amp;(IF(ISBLANK(R526),"",(IF(R526&lt;&gt;R525,R526&amp;"m, ",IF(B526&lt;&gt;B525,R526&amp;"m, ",IF(Z526&lt;&gt;Z525,R526&amp;"m, ",""))))))&amp;IF(ISBLANK(S526),"",(IF(B526&lt;&gt;B525,S526&amp;", ",IF(S526&lt;&gt;S525,IF((Z526=Z525),"same locality "&amp;S526&amp;", ",S526&amp;", "),""))))&amp;(IF(ISBLANK(T526),"",(IF(T526&lt;&gt;T525,IF(ISBLANK(F$2),T526&amp;", ",T526&amp;" "&amp;F$2&amp;", "),(IF(B526&lt;&gt;B525,IF(ISBLANK(F$2),T526&amp;", ",T526&amp;" "&amp;F$2&amp;", "),(IF(Z526&lt;&gt;Z525,IF(ISBLANK(F$2),T526&amp;", ",T526&amp;" "&amp;F$2&amp;", "),IF((U526&lt;&gt;U525)*($G$2="Y"),"same collector, ","")))))))))&amp;(IF(ISBLANK(U526),"",(IF(U526&lt;&gt;U525,U526&amp;", ",(IF(B526&lt;&gt;B525,U526&amp;", ",IF(Z526&lt;&gt;Z525,U526&amp;", ",(IF(T526&lt;&gt;T525,IF((T526&lt;&gt;T525)*($G$2="Y"),"same date, ", ""),IF((T526=T525)*(U526=U525)*(S526&lt;&gt;S525)*($G$2="Y"),"same collector and date, ", ""))))))))))&amp;(IF(ISBLANK(V526),"",V526&amp;", "))&amp;IF((AA526&lt;&gt;AA527)*($H$2="y"),AD526&amp;AE526,IF((AA526&lt;&gt;AA527)*($H$2="m"),AD526&amp;AG526,IF(($H$2&lt;&gt;"m")*($H$2&lt;&gt;"Y"),(IF(F526=0,"",F526&amp;" "&amp;$F$4&amp;" "))&amp;(IF(G526=0,"",G526&amp;" "&amp;$G$4&amp;" "))&amp;(IF(H526=0,"",H526&amp;" "&amp;H$4&amp;" "))&amp;(IF(I526=0,"",I526&amp;" "&amp;$I$4&amp;" "))&amp;(IF(J526=0,"",J526&amp;" "&amp;$J$4&amp;" "))&amp;IF((ISBLANK(C526)),"","("&amp;C526&amp;")"),"")))&amp;IF((B526=B527)*(K526=K527)*(L526=L527)*(M526=M527),IF(($H$2&lt;&gt;"m")*($H$2&lt;&gt;"Y"), ", ", IF((ISNUMBER(FIND(")",AE526))), ", ", "")),IF((B526=B527)*(K526=K527)*(L526=L527),"; ",". ")))</f>
        <v/>
      </c>
      <c r="AI526" s="1"/>
    </row>
    <row r="527" spans="1:35" x14ac:dyDescent="0.25">
      <c r="A527" s="3" t="str">
        <f t="shared" si="68"/>
        <v/>
      </c>
      <c r="B527" s="53" t="str">
        <f t="shared" si="72"/>
        <v/>
      </c>
      <c r="C527" s="57"/>
      <c r="D527" s="57"/>
      <c r="E527" s="57"/>
      <c r="F527" s="57"/>
      <c r="G527" s="57"/>
      <c r="H527" s="57"/>
      <c r="I527" s="57"/>
      <c r="J527" s="57"/>
      <c r="K527" s="57"/>
      <c r="L527" s="57"/>
      <c r="M527" s="54"/>
      <c r="N527" s="57"/>
      <c r="O527" s="58"/>
      <c r="P527" s="58"/>
      <c r="Q527" s="58"/>
      <c r="R527" s="58"/>
      <c r="S527" s="54"/>
      <c r="T527" s="57"/>
      <c r="U527" s="57"/>
      <c r="V527" s="57"/>
      <c r="W527" s="57"/>
      <c r="X527" s="147" t="str">
        <f>IF(ISBLANK(D527),"",IF('order-admin-units'!$I$1&lt;&gt;"y", "", IF((K527="")*(ISBLANK(D527)=FALSE), 'order-admin-units'!$B$1+1, VLOOKUP(K527, ordercountry, 2))))</f>
        <v/>
      </c>
      <c r="Y527" s="147" t="str">
        <f>IF(ISBLANK(D527),"",IF('order-admin-units'!$I$1&lt;&gt;"y", "", IF(L527="", 'order-admin-units'!$B$2+1, VLOOKUP(K527&amp;"@"&amp;L527, orderadmin, 2))))</f>
        <v/>
      </c>
      <c r="Z527" s="147" t="str">
        <f t="shared" si="69"/>
        <v/>
      </c>
      <c r="AA527" s="147" t="str">
        <f t="shared" si="70"/>
        <v/>
      </c>
      <c r="AB527" s="147" t="str">
        <f t="shared" si="71"/>
        <v/>
      </c>
      <c r="AC527" s="147" t="str">
        <f t="shared" si="65"/>
        <v/>
      </c>
      <c r="AD527" s="11" t="str">
        <f t="shared" si="66"/>
        <v/>
      </c>
      <c r="AE527" s="11" t="str">
        <f t="array" ref="AE527">IF(ISBLANK(D527),"",IF(OR($H$2="y",$H$2="m"),IF(AA527=AA526,IF(OR(AB527=$AB$4:$AB526)=FALSE,AE526&amp;C527,AE526),"("&amp;C527)&amp;IF(AA527=AA528,IF(OR(AB528=$AB$4:$AB527)=FALSE,", ",""),") "),""))</f>
        <v/>
      </c>
      <c r="AF527" s="11" t="str">
        <f t="shared" si="67"/>
        <v/>
      </c>
      <c r="AG527" s="11" t="str">
        <f t="array" ref="AG527">IF(ISBLANK(D527),"",IF(OR($H$2="y",$H$2="m"),IF(AA527=AA526,IF(OR(AC527=$AC$4:$AC526)=FALSE,AG526&amp;AF527,AG526),"("&amp;AF527)&amp;IF(AA527=AA528,IF(OR(AC528=$AC$4:$AC527)=FALSE,", ",""),") "),""))</f>
        <v/>
      </c>
      <c r="AH527" s="10" t="str">
        <f>IF((ISBLANK(D527)),"",IF(D527=D526,AH526,"")&amp;IF(B526&lt;&gt;B527,((IF(ISBLANK(E527),$D$3&amp;"Non-type material: "&amp;$D$3,$D$3&amp;INDEX('type-categories'!$A$2:$B$100,MATCH(E527,'type-categories'!$A$2:$A$100,0),2)&amp;$D$3))),"")&amp;(IF(K527&lt;&gt;K526,$C$2&amp;K527&amp;$K$3&amp;$C$2&amp;" ",(IF(B527&lt;&gt;B526,$C$2&amp;K527&amp;$K$3&amp;$C$2&amp;" ",""))))&amp;(IF(L527="","",((IF(L527&lt;&gt;L526,$D$2&amp;L527&amp;$L$3&amp;$D$2&amp;" ",IF(B527&lt;&gt;B526,$D$2&amp;L527&amp;$L$3&amp;$D$2&amp;" ",""))))))&amp;(IF(M527="","",((IF(M527&lt;&gt;M526,$E$2&amp;M527&amp;$E$2&amp;","&amp;" ",IF(B527&lt;&gt;B526,$E$2&amp;M527&amp;$E$2&amp;",",""))))))&amp;(IF(N527="","",IF(N527&lt;&gt;N526,N527&amp;", ",IF(B527&lt;&gt;B526,N527&amp;", ",""))))&amp;(IF(ISBLANK(O527),"",(IF(O527&lt;&gt;O526,O527&amp;", ",IF(B527&lt;&gt;B526,O527&amp;", ","")))))&amp;(IF(ISBLANK(P527),"",(IF(P527&lt;&gt;P526,P527&amp;", ",IF(B527&lt;&gt;B526,P527&amp;", ",IF(Z527&lt;&gt;Z526,P527&amp;", ",""))))))&amp;(IF(ISBLANK(Q527),"",(IF(Q527&lt;&gt;Q526,Q527&amp;", ",IF(B527&lt;&gt;B526,Q527&amp;", ",IF(Z527&lt;&gt;Z526,Q527&amp;", ",""))))))&amp;(IF(ISBLANK(R527),"",(IF(R527&lt;&gt;R526,R527&amp;"m, ",IF(B527&lt;&gt;B526,R527&amp;"m, ",IF(Z527&lt;&gt;Z526,R527&amp;"m, ",""))))))&amp;IF(ISBLANK(S527),"",(IF(B527&lt;&gt;B526,S527&amp;", ",IF(S527&lt;&gt;S526,IF((Z527=Z526),"same locality "&amp;S527&amp;", ",S527&amp;", "),""))))&amp;(IF(ISBLANK(T527),"",(IF(T527&lt;&gt;T526,IF(ISBLANK(F$2),T527&amp;", ",T527&amp;" "&amp;F$2&amp;", "),(IF(B527&lt;&gt;B526,IF(ISBLANK(F$2),T527&amp;", ",T527&amp;" "&amp;F$2&amp;", "),(IF(Z527&lt;&gt;Z526,IF(ISBLANK(F$2),T527&amp;", ",T527&amp;" "&amp;F$2&amp;", "),IF((U527&lt;&gt;U526)*($G$2="Y"),"same collector, ","")))))))))&amp;(IF(ISBLANK(U527),"",(IF(U527&lt;&gt;U526,U527&amp;", ",(IF(B527&lt;&gt;B526,U527&amp;", ",IF(Z527&lt;&gt;Z526,U527&amp;", ",(IF(T527&lt;&gt;T526,IF((T527&lt;&gt;T526)*($G$2="Y"),"same date, ", ""),IF((T527=T526)*(U527=U526)*(S527&lt;&gt;S526)*($G$2="Y"),"same collector and date, ", ""))))))))))&amp;(IF(ISBLANK(V527),"",V527&amp;", "))&amp;IF((AA527&lt;&gt;AA528)*($H$2="y"),AD527&amp;AE527,IF((AA527&lt;&gt;AA528)*($H$2="m"),AD527&amp;AG527,IF(($H$2&lt;&gt;"m")*($H$2&lt;&gt;"Y"),(IF(F527=0,"",F527&amp;" "&amp;$F$4&amp;" "))&amp;(IF(G527=0,"",G527&amp;" "&amp;$G$4&amp;" "))&amp;(IF(H527=0,"",H527&amp;" "&amp;H$4&amp;" "))&amp;(IF(I527=0,"",I527&amp;" "&amp;$I$4&amp;" "))&amp;(IF(J527=0,"",J527&amp;" "&amp;$J$4&amp;" "))&amp;IF((ISBLANK(C527)),"","("&amp;C527&amp;")"),"")))&amp;IF((B527=B528)*(K527=K528)*(L527=L528)*(M527=M528),IF(($H$2&lt;&gt;"m")*($H$2&lt;&gt;"Y"), ", ", IF((ISNUMBER(FIND(")",AE527))), ", ", "")),IF((B527=B528)*(K527=K528)*(L527=L528),"; ",". ")))</f>
        <v/>
      </c>
      <c r="AI527" s="1"/>
    </row>
    <row r="528" spans="1:35" x14ac:dyDescent="0.25">
      <c r="A528" s="3" t="str">
        <f t="shared" si="68"/>
        <v/>
      </c>
      <c r="B528" s="53" t="str">
        <f t="shared" si="72"/>
        <v/>
      </c>
      <c r="C528" s="57"/>
      <c r="D528" s="57"/>
      <c r="E528" s="57"/>
      <c r="F528" s="57"/>
      <c r="G528" s="57"/>
      <c r="H528" s="57"/>
      <c r="I528" s="57"/>
      <c r="J528" s="57"/>
      <c r="K528" s="57"/>
      <c r="L528" s="57"/>
      <c r="M528" s="54"/>
      <c r="N528" s="57"/>
      <c r="O528" s="58"/>
      <c r="P528" s="58"/>
      <c r="Q528" s="58"/>
      <c r="R528" s="58"/>
      <c r="S528" s="54"/>
      <c r="T528" s="57"/>
      <c r="U528" s="57"/>
      <c r="V528" s="57"/>
      <c r="W528" s="57"/>
      <c r="X528" s="147" t="str">
        <f>IF(ISBLANK(D528),"",IF('order-admin-units'!$I$1&lt;&gt;"y", "", IF((K528="")*(ISBLANK(D528)=FALSE), 'order-admin-units'!$B$1+1, VLOOKUP(K528, ordercountry, 2))))</f>
        <v/>
      </c>
      <c r="Y528" s="147" t="str">
        <f>IF(ISBLANK(D528),"",IF('order-admin-units'!$I$1&lt;&gt;"y", "", IF(L528="", 'order-admin-units'!$B$2+1, VLOOKUP(K528&amp;"@"&amp;L528, orderadmin, 2))))</f>
        <v/>
      </c>
      <c r="Z528" s="147" t="str">
        <f t="shared" si="69"/>
        <v/>
      </c>
      <c r="AA528" s="147" t="str">
        <f t="shared" si="70"/>
        <v/>
      </c>
      <c r="AB528" s="147" t="str">
        <f t="shared" si="71"/>
        <v/>
      </c>
      <c r="AC528" s="147" t="str">
        <f t="shared" si="65"/>
        <v/>
      </c>
      <c r="AD528" s="11" t="str">
        <f t="shared" si="66"/>
        <v/>
      </c>
      <c r="AE528" s="11" t="str">
        <f t="array" ref="AE528">IF(ISBLANK(D528),"",IF(OR($H$2="y",$H$2="m"),IF(AA528=AA527,IF(OR(AB528=$AB$4:$AB527)=FALSE,AE527&amp;C528,AE527),"("&amp;C528)&amp;IF(AA528=AA529,IF(OR(AB529=$AB$4:$AB528)=FALSE,", ",""),") "),""))</f>
        <v/>
      </c>
      <c r="AF528" s="11" t="str">
        <f t="shared" si="67"/>
        <v/>
      </c>
      <c r="AG528" s="11" t="str">
        <f t="array" ref="AG528">IF(ISBLANK(D528),"",IF(OR($H$2="y",$H$2="m"),IF(AA528=AA527,IF(OR(AC528=$AC$4:$AC527)=FALSE,AG527&amp;AF528,AG527),"("&amp;AF528)&amp;IF(AA528=AA529,IF(OR(AC529=$AC$4:$AC528)=FALSE,", ",""),") "),""))</f>
        <v/>
      </c>
      <c r="AH528" s="10" t="str">
        <f>IF((ISBLANK(D528)),"",IF(D528=D527,AH527,"")&amp;IF(B527&lt;&gt;B528,((IF(ISBLANK(E528),$D$3&amp;"Non-type material: "&amp;$D$3,$D$3&amp;INDEX('type-categories'!$A$2:$B$100,MATCH(E528,'type-categories'!$A$2:$A$100,0),2)&amp;$D$3))),"")&amp;(IF(K528&lt;&gt;K527,$C$2&amp;K528&amp;$K$3&amp;$C$2&amp;" ",(IF(B528&lt;&gt;B527,$C$2&amp;K528&amp;$K$3&amp;$C$2&amp;" ",""))))&amp;(IF(L528="","",((IF(L528&lt;&gt;L527,$D$2&amp;L528&amp;$L$3&amp;$D$2&amp;" ",IF(B528&lt;&gt;B527,$D$2&amp;L528&amp;$L$3&amp;$D$2&amp;" ",""))))))&amp;(IF(M528="","",((IF(M528&lt;&gt;M527,$E$2&amp;M528&amp;$E$2&amp;","&amp;" ",IF(B528&lt;&gt;B527,$E$2&amp;M528&amp;$E$2&amp;",",""))))))&amp;(IF(N528="","",IF(N528&lt;&gt;N527,N528&amp;", ",IF(B528&lt;&gt;B527,N528&amp;", ",""))))&amp;(IF(ISBLANK(O528),"",(IF(O528&lt;&gt;O527,O528&amp;", ",IF(B528&lt;&gt;B527,O528&amp;", ","")))))&amp;(IF(ISBLANK(P528),"",(IF(P528&lt;&gt;P527,P528&amp;", ",IF(B528&lt;&gt;B527,P528&amp;", ",IF(Z528&lt;&gt;Z527,P528&amp;", ",""))))))&amp;(IF(ISBLANK(Q528),"",(IF(Q528&lt;&gt;Q527,Q528&amp;", ",IF(B528&lt;&gt;B527,Q528&amp;", ",IF(Z528&lt;&gt;Z527,Q528&amp;", ",""))))))&amp;(IF(ISBLANK(R528),"",(IF(R528&lt;&gt;R527,R528&amp;"m, ",IF(B528&lt;&gt;B527,R528&amp;"m, ",IF(Z528&lt;&gt;Z527,R528&amp;"m, ",""))))))&amp;IF(ISBLANK(S528),"",(IF(B528&lt;&gt;B527,S528&amp;", ",IF(S528&lt;&gt;S527,IF((Z528=Z527),"same locality "&amp;S528&amp;", ",S528&amp;", "),""))))&amp;(IF(ISBLANK(T528),"",(IF(T528&lt;&gt;T527,IF(ISBLANK(F$2),T528&amp;", ",T528&amp;" "&amp;F$2&amp;", "),(IF(B528&lt;&gt;B527,IF(ISBLANK(F$2),T528&amp;", ",T528&amp;" "&amp;F$2&amp;", "),(IF(Z528&lt;&gt;Z527,IF(ISBLANK(F$2),T528&amp;", ",T528&amp;" "&amp;F$2&amp;", "),IF((U528&lt;&gt;U527)*($G$2="Y"),"same collector, ","")))))))))&amp;(IF(ISBLANK(U528),"",(IF(U528&lt;&gt;U527,U528&amp;", ",(IF(B528&lt;&gt;B527,U528&amp;", ",IF(Z528&lt;&gt;Z527,U528&amp;", ",(IF(T528&lt;&gt;T527,IF((T528&lt;&gt;T527)*($G$2="Y"),"same date, ", ""),IF((T528=T527)*(U528=U527)*(S528&lt;&gt;S527)*($G$2="Y"),"same collector and date, ", ""))))))))))&amp;(IF(ISBLANK(V528),"",V528&amp;", "))&amp;IF((AA528&lt;&gt;AA529)*($H$2="y"),AD528&amp;AE528,IF((AA528&lt;&gt;AA529)*($H$2="m"),AD528&amp;AG528,IF(($H$2&lt;&gt;"m")*($H$2&lt;&gt;"Y"),(IF(F528=0,"",F528&amp;" "&amp;$F$4&amp;" "))&amp;(IF(G528=0,"",G528&amp;" "&amp;$G$4&amp;" "))&amp;(IF(H528=0,"",H528&amp;" "&amp;H$4&amp;" "))&amp;(IF(I528=0,"",I528&amp;" "&amp;$I$4&amp;" "))&amp;(IF(J528=0,"",J528&amp;" "&amp;$J$4&amp;" "))&amp;IF((ISBLANK(C528)),"","("&amp;C528&amp;")"),"")))&amp;IF((B528=B529)*(K528=K529)*(L528=L529)*(M528=M529),IF(($H$2&lt;&gt;"m")*($H$2&lt;&gt;"Y"), ", ", IF((ISNUMBER(FIND(")",AE528))), ", ", "")),IF((B528=B529)*(K528=K529)*(L528=L529),"; ",". ")))</f>
        <v/>
      </c>
      <c r="AI528" s="1"/>
    </row>
    <row r="529" spans="1:35" x14ac:dyDescent="0.25">
      <c r="A529" s="3" t="str">
        <f t="shared" si="68"/>
        <v/>
      </c>
      <c r="B529" s="53" t="str">
        <f t="shared" si="72"/>
        <v/>
      </c>
      <c r="C529" s="57"/>
      <c r="D529" s="57"/>
      <c r="E529" s="57"/>
      <c r="F529" s="57"/>
      <c r="G529" s="57"/>
      <c r="H529" s="57"/>
      <c r="I529" s="57"/>
      <c r="J529" s="57"/>
      <c r="K529" s="57"/>
      <c r="L529" s="57"/>
      <c r="M529" s="54"/>
      <c r="N529" s="57"/>
      <c r="O529" s="58"/>
      <c r="P529" s="58"/>
      <c r="Q529" s="58"/>
      <c r="R529" s="58"/>
      <c r="S529" s="54"/>
      <c r="T529" s="57"/>
      <c r="U529" s="57"/>
      <c r="V529" s="57"/>
      <c r="W529" s="57"/>
      <c r="X529" s="147" t="str">
        <f>IF(ISBLANK(D529),"",IF('order-admin-units'!$I$1&lt;&gt;"y", "", IF((K529="")*(ISBLANK(D529)=FALSE), 'order-admin-units'!$B$1+1, VLOOKUP(K529, ordercountry, 2))))</f>
        <v/>
      </c>
      <c r="Y529" s="147" t="str">
        <f>IF(ISBLANK(D529),"",IF('order-admin-units'!$I$1&lt;&gt;"y", "", IF(L529="", 'order-admin-units'!$B$2+1, VLOOKUP(K529&amp;"@"&amp;L529, orderadmin, 2))))</f>
        <v/>
      </c>
      <c r="Z529" s="147" t="str">
        <f t="shared" si="69"/>
        <v/>
      </c>
      <c r="AA529" s="147" t="str">
        <f t="shared" si="70"/>
        <v/>
      </c>
      <c r="AB529" s="147" t="str">
        <f t="shared" si="71"/>
        <v/>
      </c>
      <c r="AC529" s="147" t="str">
        <f t="shared" si="65"/>
        <v/>
      </c>
      <c r="AD529" s="11" t="str">
        <f t="shared" si="66"/>
        <v/>
      </c>
      <c r="AE529" s="11" t="str">
        <f t="array" ref="AE529">IF(ISBLANK(D529),"",IF(OR($H$2="y",$H$2="m"),IF(AA529=AA528,IF(OR(AB529=$AB$4:$AB528)=FALSE,AE528&amp;C529,AE528),"("&amp;C529)&amp;IF(AA529=AA530,IF(OR(AB530=$AB$4:$AB529)=FALSE,", ",""),") "),""))</f>
        <v/>
      </c>
      <c r="AF529" s="11" t="str">
        <f t="shared" si="67"/>
        <v/>
      </c>
      <c r="AG529" s="11" t="str">
        <f t="array" ref="AG529">IF(ISBLANK(D529),"",IF(OR($H$2="y",$H$2="m"),IF(AA529=AA528,IF(OR(AC529=$AC$4:$AC528)=FALSE,AG528&amp;AF529,AG528),"("&amp;AF529)&amp;IF(AA529=AA530,IF(OR(AC530=$AC$4:$AC529)=FALSE,", ",""),") "),""))</f>
        <v/>
      </c>
      <c r="AH529" s="10" t="str">
        <f>IF((ISBLANK(D529)),"",IF(D529=D528,AH528,"")&amp;IF(B528&lt;&gt;B529,((IF(ISBLANK(E529),$D$3&amp;"Non-type material: "&amp;$D$3,$D$3&amp;INDEX('type-categories'!$A$2:$B$100,MATCH(E529,'type-categories'!$A$2:$A$100,0),2)&amp;$D$3))),"")&amp;(IF(K529&lt;&gt;K528,$C$2&amp;K529&amp;$K$3&amp;$C$2&amp;" ",(IF(B529&lt;&gt;B528,$C$2&amp;K529&amp;$K$3&amp;$C$2&amp;" ",""))))&amp;(IF(L529="","",((IF(L529&lt;&gt;L528,$D$2&amp;L529&amp;$L$3&amp;$D$2&amp;" ",IF(B529&lt;&gt;B528,$D$2&amp;L529&amp;$L$3&amp;$D$2&amp;" ",""))))))&amp;(IF(M529="","",((IF(M529&lt;&gt;M528,$E$2&amp;M529&amp;$E$2&amp;","&amp;" ",IF(B529&lt;&gt;B528,$E$2&amp;M529&amp;$E$2&amp;",",""))))))&amp;(IF(N529="","",IF(N529&lt;&gt;N528,N529&amp;", ",IF(B529&lt;&gt;B528,N529&amp;", ",""))))&amp;(IF(ISBLANK(O529),"",(IF(O529&lt;&gt;O528,O529&amp;", ",IF(B529&lt;&gt;B528,O529&amp;", ","")))))&amp;(IF(ISBLANK(P529),"",(IF(P529&lt;&gt;P528,P529&amp;", ",IF(B529&lt;&gt;B528,P529&amp;", ",IF(Z529&lt;&gt;Z528,P529&amp;", ",""))))))&amp;(IF(ISBLANK(Q529),"",(IF(Q529&lt;&gt;Q528,Q529&amp;", ",IF(B529&lt;&gt;B528,Q529&amp;", ",IF(Z529&lt;&gt;Z528,Q529&amp;", ",""))))))&amp;(IF(ISBLANK(R529),"",(IF(R529&lt;&gt;R528,R529&amp;"m, ",IF(B529&lt;&gt;B528,R529&amp;"m, ",IF(Z529&lt;&gt;Z528,R529&amp;"m, ",""))))))&amp;IF(ISBLANK(S529),"",(IF(B529&lt;&gt;B528,S529&amp;", ",IF(S529&lt;&gt;S528,IF((Z529=Z528),"same locality "&amp;S529&amp;", ",S529&amp;", "),""))))&amp;(IF(ISBLANK(T529),"",(IF(T529&lt;&gt;T528,IF(ISBLANK(F$2),T529&amp;", ",T529&amp;" "&amp;F$2&amp;", "),(IF(B529&lt;&gt;B528,IF(ISBLANK(F$2),T529&amp;", ",T529&amp;" "&amp;F$2&amp;", "),(IF(Z529&lt;&gt;Z528,IF(ISBLANK(F$2),T529&amp;", ",T529&amp;" "&amp;F$2&amp;", "),IF((U529&lt;&gt;U528)*($G$2="Y"),"same collector, ","")))))))))&amp;(IF(ISBLANK(U529),"",(IF(U529&lt;&gt;U528,U529&amp;", ",(IF(B529&lt;&gt;B528,U529&amp;", ",IF(Z529&lt;&gt;Z528,U529&amp;", ",(IF(T529&lt;&gt;T528,IF((T529&lt;&gt;T528)*($G$2="Y"),"same date, ", ""),IF((T529=T528)*(U529=U528)*(S529&lt;&gt;S528)*($G$2="Y"),"same collector and date, ", ""))))))))))&amp;(IF(ISBLANK(V529),"",V529&amp;", "))&amp;IF((AA529&lt;&gt;AA530)*($H$2="y"),AD529&amp;AE529,IF((AA529&lt;&gt;AA530)*($H$2="m"),AD529&amp;AG529,IF(($H$2&lt;&gt;"m")*($H$2&lt;&gt;"Y"),(IF(F529=0,"",F529&amp;" "&amp;$F$4&amp;" "))&amp;(IF(G529=0,"",G529&amp;" "&amp;$G$4&amp;" "))&amp;(IF(H529=0,"",H529&amp;" "&amp;H$4&amp;" "))&amp;(IF(I529=0,"",I529&amp;" "&amp;$I$4&amp;" "))&amp;(IF(J529=0,"",J529&amp;" "&amp;$J$4&amp;" "))&amp;IF((ISBLANK(C529)),"","("&amp;C529&amp;")"),"")))&amp;IF((B529=B530)*(K529=K530)*(L529=L530)*(M529=M530),IF(($H$2&lt;&gt;"m")*($H$2&lt;&gt;"Y"), ", ", IF((ISNUMBER(FIND(")",AE529))), ", ", "")),IF((B529=B530)*(K529=K530)*(L529=L530),"; ",". ")))</f>
        <v/>
      </c>
      <c r="AI529" s="1"/>
    </row>
    <row r="530" spans="1:35" x14ac:dyDescent="0.25">
      <c r="A530" s="3" t="str">
        <f t="shared" si="68"/>
        <v/>
      </c>
      <c r="B530" s="53" t="str">
        <f t="shared" si="72"/>
        <v/>
      </c>
      <c r="C530" s="57"/>
      <c r="D530" s="57"/>
      <c r="E530" s="57"/>
      <c r="F530" s="57"/>
      <c r="G530" s="57"/>
      <c r="H530" s="57"/>
      <c r="I530" s="57"/>
      <c r="J530" s="57"/>
      <c r="K530" s="57"/>
      <c r="L530" s="57"/>
      <c r="M530" s="54"/>
      <c r="N530" s="57"/>
      <c r="O530" s="58"/>
      <c r="P530" s="58"/>
      <c r="Q530" s="58"/>
      <c r="R530" s="58"/>
      <c r="S530" s="54"/>
      <c r="T530" s="57"/>
      <c r="U530" s="57"/>
      <c r="V530" s="57"/>
      <c r="W530" s="57"/>
      <c r="X530" s="147" t="str">
        <f>IF(ISBLANK(D530),"",IF('order-admin-units'!$I$1&lt;&gt;"y", "", IF((K530="")*(ISBLANK(D530)=FALSE), 'order-admin-units'!$B$1+1, VLOOKUP(K530, ordercountry, 2))))</f>
        <v/>
      </c>
      <c r="Y530" s="147" t="str">
        <f>IF(ISBLANK(D530),"",IF('order-admin-units'!$I$1&lt;&gt;"y", "", IF(L530="", 'order-admin-units'!$B$2+1, VLOOKUP(K530&amp;"@"&amp;L530, orderadmin, 2))))</f>
        <v/>
      </c>
      <c r="Z530" s="147" t="str">
        <f t="shared" si="69"/>
        <v/>
      </c>
      <c r="AA530" s="147" t="str">
        <f t="shared" si="70"/>
        <v/>
      </c>
      <c r="AB530" s="147" t="str">
        <f t="shared" si="71"/>
        <v/>
      </c>
      <c r="AC530" s="147" t="str">
        <f t="shared" si="65"/>
        <v/>
      </c>
      <c r="AD530" s="11" t="str">
        <f t="shared" si="66"/>
        <v/>
      </c>
      <c r="AE530" s="11" t="str">
        <f t="array" ref="AE530">IF(ISBLANK(D530),"",IF(OR($H$2="y",$H$2="m"),IF(AA530=AA529,IF(OR(AB530=$AB$4:$AB529)=FALSE,AE529&amp;C530,AE529),"("&amp;C530)&amp;IF(AA530=AA531,IF(OR(AB531=$AB$4:$AB530)=FALSE,", ",""),") "),""))</f>
        <v/>
      </c>
      <c r="AF530" s="11" t="str">
        <f t="shared" si="67"/>
        <v/>
      </c>
      <c r="AG530" s="11" t="str">
        <f t="array" ref="AG530">IF(ISBLANK(D530),"",IF(OR($H$2="y",$H$2="m"),IF(AA530=AA529,IF(OR(AC530=$AC$4:$AC529)=FALSE,AG529&amp;AF530,AG529),"("&amp;AF530)&amp;IF(AA530=AA531,IF(OR(AC531=$AC$4:$AC530)=FALSE,", ",""),") "),""))</f>
        <v/>
      </c>
      <c r="AH530" s="10" t="str">
        <f>IF((ISBLANK(D530)),"",IF(D530=D529,AH529,"")&amp;IF(B529&lt;&gt;B530,((IF(ISBLANK(E530),$D$3&amp;"Non-type material: "&amp;$D$3,$D$3&amp;INDEX('type-categories'!$A$2:$B$100,MATCH(E530,'type-categories'!$A$2:$A$100,0),2)&amp;$D$3))),"")&amp;(IF(K530&lt;&gt;K529,$C$2&amp;K530&amp;$K$3&amp;$C$2&amp;" ",(IF(B530&lt;&gt;B529,$C$2&amp;K530&amp;$K$3&amp;$C$2&amp;" ",""))))&amp;(IF(L530="","",((IF(L530&lt;&gt;L529,$D$2&amp;L530&amp;$L$3&amp;$D$2&amp;" ",IF(B530&lt;&gt;B529,$D$2&amp;L530&amp;$L$3&amp;$D$2&amp;" ",""))))))&amp;(IF(M530="","",((IF(M530&lt;&gt;M529,$E$2&amp;M530&amp;$E$2&amp;","&amp;" ",IF(B530&lt;&gt;B529,$E$2&amp;M530&amp;$E$2&amp;",",""))))))&amp;(IF(N530="","",IF(N530&lt;&gt;N529,N530&amp;", ",IF(B530&lt;&gt;B529,N530&amp;", ",""))))&amp;(IF(ISBLANK(O530),"",(IF(O530&lt;&gt;O529,O530&amp;", ",IF(B530&lt;&gt;B529,O530&amp;", ","")))))&amp;(IF(ISBLANK(P530),"",(IF(P530&lt;&gt;P529,P530&amp;", ",IF(B530&lt;&gt;B529,P530&amp;", ",IF(Z530&lt;&gt;Z529,P530&amp;", ",""))))))&amp;(IF(ISBLANK(Q530),"",(IF(Q530&lt;&gt;Q529,Q530&amp;", ",IF(B530&lt;&gt;B529,Q530&amp;", ",IF(Z530&lt;&gt;Z529,Q530&amp;", ",""))))))&amp;(IF(ISBLANK(R530),"",(IF(R530&lt;&gt;R529,R530&amp;"m, ",IF(B530&lt;&gt;B529,R530&amp;"m, ",IF(Z530&lt;&gt;Z529,R530&amp;"m, ",""))))))&amp;IF(ISBLANK(S530),"",(IF(B530&lt;&gt;B529,S530&amp;", ",IF(S530&lt;&gt;S529,IF((Z530=Z529),"same locality "&amp;S530&amp;", ",S530&amp;", "),""))))&amp;(IF(ISBLANK(T530),"",(IF(T530&lt;&gt;T529,IF(ISBLANK(F$2),T530&amp;", ",T530&amp;" "&amp;F$2&amp;", "),(IF(B530&lt;&gt;B529,IF(ISBLANK(F$2),T530&amp;", ",T530&amp;" "&amp;F$2&amp;", "),(IF(Z530&lt;&gt;Z529,IF(ISBLANK(F$2),T530&amp;", ",T530&amp;" "&amp;F$2&amp;", "),IF((U530&lt;&gt;U529)*($G$2="Y"),"same collector, ","")))))))))&amp;(IF(ISBLANK(U530),"",(IF(U530&lt;&gt;U529,U530&amp;", ",(IF(B530&lt;&gt;B529,U530&amp;", ",IF(Z530&lt;&gt;Z529,U530&amp;", ",(IF(T530&lt;&gt;T529,IF((T530&lt;&gt;T529)*($G$2="Y"),"same date, ", ""),IF((T530=T529)*(U530=U529)*(S530&lt;&gt;S529)*($G$2="Y"),"same collector and date, ", ""))))))))))&amp;(IF(ISBLANK(V530),"",V530&amp;", "))&amp;IF((AA530&lt;&gt;AA531)*($H$2="y"),AD530&amp;AE530,IF((AA530&lt;&gt;AA531)*($H$2="m"),AD530&amp;AG530,IF(($H$2&lt;&gt;"m")*($H$2&lt;&gt;"Y"),(IF(F530=0,"",F530&amp;" "&amp;$F$4&amp;" "))&amp;(IF(G530=0,"",G530&amp;" "&amp;$G$4&amp;" "))&amp;(IF(H530=0,"",H530&amp;" "&amp;H$4&amp;" "))&amp;(IF(I530=0,"",I530&amp;" "&amp;$I$4&amp;" "))&amp;(IF(J530=0,"",J530&amp;" "&amp;$J$4&amp;" "))&amp;IF((ISBLANK(C530)),"","("&amp;C530&amp;")"),"")))&amp;IF((B530=B531)*(K530=K531)*(L530=L531)*(M530=M531),IF(($H$2&lt;&gt;"m")*($H$2&lt;&gt;"Y"), ", ", IF((ISNUMBER(FIND(")",AE530))), ", ", "")),IF((B530=B531)*(K530=K531)*(L530=L531),"; ",". ")))</f>
        <v/>
      </c>
      <c r="AI530" s="1"/>
    </row>
    <row r="531" spans="1:35" x14ac:dyDescent="0.25">
      <c r="A531" s="3" t="str">
        <f t="shared" si="68"/>
        <v/>
      </c>
      <c r="B531" s="53" t="str">
        <f t="shared" si="72"/>
        <v/>
      </c>
      <c r="C531" s="57"/>
      <c r="D531" s="57"/>
      <c r="E531" s="57"/>
      <c r="F531" s="57"/>
      <c r="G531" s="57"/>
      <c r="H531" s="57"/>
      <c r="I531" s="57"/>
      <c r="J531" s="57"/>
      <c r="K531" s="57"/>
      <c r="L531" s="57"/>
      <c r="M531" s="54"/>
      <c r="N531" s="57"/>
      <c r="O531" s="58"/>
      <c r="P531" s="58"/>
      <c r="Q531" s="58"/>
      <c r="R531" s="58"/>
      <c r="S531" s="54"/>
      <c r="T531" s="57"/>
      <c r="U531" s="57"/>
      <c r="V531" s="57"/>
      <c r="W531" s="57"/>
      <c r="X531" s="147" t="str">
        <f>IF(ISBLANK(D531),"",IF('order-admin-units'!$I$1&lt;&gt;"y", "", IF((K531="")*(ISBLANK(D531)=FALSE), 'order-admin-units'!$B$1+1, VLOOKUP(K531, ordercountry, 2))))</f>
        <v/>
      </c>
      <c r="Y531" s="147" t="str">
        <f>IF(ISBLANK(D531),"",IF('order-admin-units'!$I$1&lt;&gt;"y", "", IF(L531="", 'order-admin-units'!$B$2+1, VLOOKUP(K531&amp;"@"&amp;L531, orderadmin, 2))))</f>
        <v/>
      </c>
      <c r="Z531" s="147" t="str">
        <f t="shared" si="69"/>
        <v/>
      </c>
      <c r="AA531" s="147" t="str">
        <f t="shared" si="70"/>
        <v/>
      </c>
      <c r="AB531" s="147" t="str">
        <f t="shared" si="71"/>
        <v/>
      </c>
      <c r="AC531" s="147" t="str">
        <f t="shared" si="65"/>
        <v/>
      </c>
      <c r="AD531" s="11" t="str">
        <f t="shared" si="66"/>
        <v/>
      </c>
      <c r="AE531" s="11" t="str">
        <f t="array" ref="AE531">IF(ISBLANK(D531),"",IF(OR($H$2="y",$H$2="m"),IF(AA531=AA530,IF(OR(AB531=$AB$4:$AB530)=FALSE,AE530&amp;C531,AE530),"("&amp;C531)&amp;IF(AA531=AA532,IF(OR(AB532=$AB$4:$AB531)=FALSE,", ",""),") "),""))</f>
        <v/>
      </c>
      <c r="AF531" s="11" t="str">
        <f t="shared" si="67"/>
        <v/>
      </c>
      <c r="AG531" s="11" t="str">
        <f t="array" ref="AG531">IF(ISBLANK(D531),"",IF(OR($H$2="y",$H$2="m"),IF(AA531=AA530,IF(OR(AC531=$AC$4:$AC530)=FALSE,AG530&amp;AF531,AG530),"("&amp;AF531)&amp;IF(AA531=AA532,IF(OR(AC532=$AC$4:$AC531)=FALSE,", ",""),") "),""))</f>
        <v/>
      </c>
      <c r="AH531" s="10" t="str">
        <f>IF((ISBLANK(D531)),"",IF(D531=D530,AH530,"")&amp;IF(B530&lt;&gt;B531,((IF(ISBLANK(E531),$D$3&amp;"Non-type material: "&amp;$D$3,$D$3&amp;INDEX('type-categories'!$A$2:$B$100,MATCH(E531,'type-categories'!$A$2:$A$100,0),2)&amp;$D$3))),"")&amp;(IF(K531&lt;&gt;K530,$C$2&amp;K531&amp;$K$3&amp;$C$2&amp;" ",(IF(B531&lt;&gt;B530,$C$2&amp;K531&amp;$K$3&amp;$C$2&amp;" ",""))))&amp;(IF(L531="","",((IF(L531&lt;&gt;L530,$D$2&amp;L531&amp;$L$3&amp;$D$2&amp;" ",IF(B531&lt;&gt;B530,$D$2&amp;L531&amp;$L$3&amp;$D$2&amp;" ",""))))))&amp;(IF(M531="","",((IF(M531&lt;&gt;M530,$E$2&amp;M531&amp;$E$2&amp;","&amp;" ",IF(B531&lt;&gt;B530,$E$2&amp;M531&amp;$E$2&amp;",",""))))))&amp;(IF(N531="","",IF(N531&lt;&gt;N530,N531&amp;", ",IF(B531&lt;&gt;B530,N531&amp;", ",""))))&amp;(IF(ISBLANK(O531),"",(IF(O531&lt;&gt;O530,O531&amp;", ",IF(B531&lt;&gt;B530,O531&amp;", ","")))))&amp;(IF(ISBLANK(P531),"",(IF(P531&lt;&gt;P530,P531&amp;", ",IF(B531&lt;&gt;B530,P531&amp;", ",IF(Z531&lt;&gt;Z530,P531&amp;", ",""))))))&amp;(IF(ISBLANK(Q531),"",(IF(Q531&lt;&gt;Q530,Q531&amp;", ",IF(B531&lt;&gt;B530,Q531&amp;", ",IF(Z531&lt;&gt;Z530,Q531&amp;", ",""))))))&amp;(IF(ISBLANK(R531),"",(IF(R531&lt;&gt;R530,R531&amp;"m, ",IF(B531&lt;&gt;B530,R531&amp;"m, ",IF(Z531&lt;&gt;Z530,R531&amp;"m, ",""))))))&amp;IF(ISBLANK(S531),"",(IF(B531&lt;&gt;B530,S531&amp;", ",IF(S531&lt;&gt;S530,IF((Z531=Z530),"same locality "&amp;S531&amp;", ",S531&amp;", "),""))))&amp;(IF(ISBLANK(T531),"",(IF(T531&lt;&gt;T530,IF(ISBLANK(F$2),T531&amp;", ",T531&amp;" "&amp;F$2&amp;", "),(IF(B531&lt;&gt;B530,IF(ISBLANK(F$2),T531&amp;", ",T531&amp;" "&amp;F$2&amp;", "),(IF(Z531&lt;&gt;Z530,IF(ISBLANK(F$2),T531&amp;", ",T531&amp;" "&amp;F$2&amp;", "),IF((U531&lt;&gt;U530)*($G$2="Y"),"same collector, ","")))))))))&amp;(IF(ISBLANK(U531),"",(IF(U531&lt;&gt;U530,U531&amp;", ",(IF(B531&lt;&gt;B530,U531&amp;", ",IF(Z531&lt;&gt;Z530,U531&amp;", ",(IF(T531&lt;&gt;T530,IF((T531&lt;&gt;T530)*($G$2="Y"),"same date, ", ""),IF((T531=T530)*(U531=U530)*(S531&lt;&gt;S530)*($G$2="Y"),"same collector and date, ", ""))))))))))&amp;(IF(ISBLANK(V531),"",V531&amp;", "))&amp;IF((AA531&lt;&gt;AA532)*($H$2="y"),AD531&amp;AE531,IF((AA531&lt;&gt;AA532)*($H$2="m"),AD531&amp;AG531,IF(($H$2&lt;&gt;"m")*($H$2&lt;&gt;"Y"),(IF(F531=0,"",F531&amp;" "&amp;$F$4&amp;" "))&amp;(IF(G531=0,"",G531&amp;" "&amp;$G$4&amp;" "))&amp;(IF(H531=0,"",H531&amp;" "&amp;H$4&amp;" "))&amp;(IF(I531=0,"",I531&amp;" "&amp;$I$4&amp;" "))&amp;(IF(J531=0,"",J531&amp;" "&amp;$J$4&amp;" "))&amp;IF((ISBLANK(C531)),"","("&amp;C531&amp;")"),"")))&amp;IF((B531=B532)*(K531=K532)*(L531=L532)*(M531=M532),IF(($H$2&lt;&gt;"m")*($H$2&lt;&gt;"Y"), ", ", IF((ISNUMBER(FIND(")",AE531))), ", ", "")),IF((B531=B532)*(K531=K532)*(L531=L532),"; ",". ")))</f>
        <v/>
      </c>
      <c r="AI531" s="1"/>
    </row>
    <row r="532" spans="1:35" x14ac:dyDescent="0.25">
      <c r="A532" s="3" t="str">
        <f t="shared" si="68"/>
        <v/>
      </c>
      <c r="B532" s="53" t="str">
        <f t="shared" si="72"/>
        <v/>
      </c>
      <c r="C532" s="57"/>
      <c r="D532" s="57"/>
      <c r="E532" s="57"/>
      <c r="F532" s="57"/>
      <c r="G532" s="57"/>
      <c r="H532" s="57"/>
      <c r="I532" s="57"/>
      <c r="J532" s="57"/>
      <c r="K532" s="57"/>
      <c r="L532" s="57"/>
      <c r="M532" s="54"/>
      <c r="N532" s="57"/>
      <c r="O532" s="58"/>
      <c r="P532" s="58"/>
      <c r="Q532" s="58"/>
      <c r="R532" s="58"/>
      <c r="S532" s="54"/>
      <c r="T532" s="57"/>
      <c r="U532" s="57"/>
      <c r="V532" s="57"/>
      <c r="W532" s="57"/>
      <c r="X532" s="147" t="str">
        <f>IF(ISBLANK(D532),"",IF('order-admin-units'!$I$1&lt;&gt;"y", "", IF((K532="")*(ISBLANK(D532)=FALSE), 'order-admin-units'!$B$1+1, VLOOKUP(K532, ordercountry, 2))))</f>
        <v/>
      </c>
      <c r="Y532" s="147" t="str">
        <f>IF(ISBLANK(D532),"",IF('order-admin-units'!$I$1&lt;&gt;"y", "", IF(L532="", 'order-admin-units'!$B$2+1, VLOOKUP(K532&amp;"@"&amp;L532, orderadmin, 2))))</f>
        <v/>
      </c>
      <c r="Z532" s="147" t="str">
        <f t="shared" si="69"/>
        <v/>
      </c>
      <c r="AA532" s="147" t="str">
        <f t="shared" si="70"/>
        <v/>
      </c>
      <c r="AB532" s="147" t="str">
        <f t="shared" si="71"/>
        <v/>
      </c>
      <c r="AC532" s="147" t="str">
        <f t="shared" si="65"/>
        <v/>
      </c>
      <c r="AD532" s="11" t="str">
        <f t="shared" si="66"/>
        <v/>
      </c>
      <c r="AE532" s="11" t="str">
        <f t="array" ref="AE532">IF(ISBLANK(D532),"",IF(OR($H$2="y",$H$2="m"),IF(AA532=AA531,IF(OR(AB532=$AB$4:$AB531)=FALSE,AE531&amp;C532,AE531),"("&amp;C532)&amp;IF(AA532=AA533,IF(OR(AB533=$AB$4:$AB532)=FALSE,", ",""),") "),""))</f>
        <v/>
      </c>
      <c r="AF532" s="11" t="str">
        <f t="shared" si="67"/>
        <v/>
      </c>
      <c r="AG532" s="11" t="str">
        <f t="array" ref="AG532">IF(ISBLANK(D532),"",IF(OR($H$2="y",$H$2="m"),IF(AA532=AA531,IF(OR(AC532=$AC$4:$AC531)=FALSE,AG531&amp;AF532,AG531),"("&amp;AF532)&amp;IF(AA532=AA533,IF(OR(AC533=$AC$4:$AC532)=FALSE,", ",""),") "),""))</f>
        <v/>
      </c>
      <c r="AH532" s="10" t="str">
        <f>IF((ISBLANK(D532)),"",IF(D532=D531,AH531,"")&amp;IF(B531&lt;&gt;B532,((IF(ISBLANK(E532),$D$3&amp;"Non-type material: "&amp;$D$3,$D$3&amp;INDEX('type-categories'!$A$2:$B$100,MATCH(E532,'type-categories'!$A$2:$A$100,0),2)&amp;$D$3))),"")&amp;(IF(K532&lt;&gt;K531,$C$2&amp;K532&amp;$K$3&amp;$C$2&amp;" ",(IF(B532&lt;&gt;B531,$C$2&amp;K532&amp;$K$3&amp;$C$2&amp;" ",""))))&amp;(IF(L532="","",((IF(L532&lt;&gt;L531,$D$2&amp;L532&amp;$L$3&amp;$D$2&amp;" ",IF(B532&lt;&gt;B531,$D$2&amp;L532&amp;$L$3&amp;$D$2&amp;" ",""))))))&amp;(IF(M532="","",((IF(M532&lt;&gt;M531,$E$2&amp;M532&amp;$E$2&amp;","&amp;" ",IF(B532&lt;&gt;B531,$E$2&amp;M532&amp;$E$2&amp;",",""))))))&amp;(IF(N532="","",IF(N532&lt;&gt;N531,N532&amp;", ",IF(B532&lt;&gt;B531,N532&amp;", ",""))))&amp;(IF(ISBLANK(O532),"",(IF(O532&lt;&gt;O531,O532&amp;", ",IF(B532&lt;&gt;B531,O532&amp;", ","")))))&amp;(IF(ISBLANK(P532),"",(IF(P532&lt;&gt;P531,P532&amp;", ",IF(B532&lt;&gt;B531,P532&amp;", ",IF(Z532&lt;&gt;Z531,P532&amp;", ",""))))))&amp;(IF(ISBLANK(Q532),"",(IF(Q532&lt;&gt;Q531,Q532&amp;", ",IF(B532&lt;&gt;B531,Q532&amp;", ",IF(Z532&lt;&gt;Z531,Q532&amp;", ",""))))))&amp;(IF(ISBLANK(R532),"",(IF(R532&lt;&gt;R531,R532&amp;"m, ",IF(B532&lt;&gt;B531,R532&amp;"m, ",IF(Z532&lt;&gt;Z531,R532&amp;"m, ",""))))))&amp;IF(ISBLANK(S532),"",(IF(B532&lt;&gt;B531,S532&amp;", ",IF(S532&lt;&gt;S531,IF((Z532=Z531),"same locality "&amp;S532&amp;", ",S532&amp;", "),""))))&amp;(IF(ISBLANK(T532),"",(IF(T532&lt;&gt;T531,IF(ISBLANK(F$2),T532&amp;", ",T532&amp;" "&amp;F$2&amp;", "),(IF(B532&lt;&gt;B531,IF(ISBLANK(F$2),T532&amp;", ",T532&amp;" "&amp;F$2&amp;", "),(IF(Z532&lt;&gt;Z531,IF(ISBLANK(F$2),T532&amp;", ",T532&amp;" "&amp;F$2&amp;", "),IF((U532&lt;&gt;U531)*($G$2="Y"),"same collector, ","")))))))))&amp;(IF(ISBLANK(U532),"",(IF(U532&lt;&gt;U531,U532&amp;", ",(IF(B532&lt;&gt;B531,U532&amp;", ",IF(Z532&lt;&gt;Z531,U532&amp;", ",(IF(T532&lt;&gt;T531,IF((T532&lt;&gt;T531)*($G$2="Y"),"same date, ", ""),IF((T532=T531)*(U532=U531)*(S532&lt;&gt;S531)*($G$2="Y"),"same collector and date, ", ""))))))))))&amp;(IF(ISBLANK(V532),"",V532&amp;", "))&amp;IF((AA532&lt;&gt;AA533)*($H$2="y"),AD532&amp;AE532,IF((AA532&lt;&gt;AA533)*($H$2="m"),AD532&amp;AG532,IF(($H$2&lt;&gt;"m")*($H$2&lt;&gt;"Y"),(IF(F532=0,"",F532&amp;" "&amp;$F$4&amp;" "))&amp;(IF(G532=0,"",G532&amp;" "&amp;$G$4&amp;" "))&amp;(IF(H532=0,"",H532&amp;" "&amp;H$4&amp;" "))&amp;(IF(I532=0,"",I532&amp;" "&amp;$I$4&amp;" "))&amp;(IF(J532=0,"",J532&amp;" "&amp;$J$4&amp;" "))&amp;IF((ISBLANK(C532)),"","("&amp;C532&amp;")"),"")))&amp;IF((B532=B533)*(K532=K533)*(L532=L533)*(M532=M533),IF(($H$2&lt;&gt;"m")*($H$2&lt;&gt;"Y"), ", ", IF((ISNUMBER(FIND(")",AE532))), ", ", "")),IF((B532=B533)*(K532=K533)*(L532=L533),"; ",". ")))</f>
        <v/>
      </c>
      <c r="AI532" s="1"/>
    </row>
    <row r="533" spans="1:35" x14ac:dyDescent="0.25">
      <c r="A533" s="3" t="str">
        <f t="shared" si="68"/>
        <v/>
      </c>
      <c r="B533" s="53" t="str">
        <f t="shared" si="72"/>
        <v/>
      </c>
      <c r="C533" s="57"/>
      <c r="D533" s="57"/>
      <c r="E533" s="57"/>
      <c r="F533" s="57"/>
      <c r="G533" s="57"/>
      <c r="H533" s="57"/>
      <c r="I533" s="57"/>
      <c r="J533" s="57"/>
      <c r="K533" s="57"/>
      <c r="L533" s="57"/>
      <c r="M533" s="54"/>
      <c r="N533" s="57"/>
      <c r="O533" s="58"/>
      <c r="P533" s="58"/>
      <c r="Q533" s="58"/>
      <c r="R533" s="58"/>
      <c r="S533" s="54"/>
      <c r="T533" s="57"/>
      <c r="U533" s="57"/>
      <c r="V533" s="57"/>
      <c r="W533" s="57"/>
      <c r="X533" s="147" t="str">
        <f>IF(ISBLANK(D533),"",IF('order-admin-units'!$I$1&lt;&gt;"y", "", IF((K533="")*(ISBLANK(D533)=FALSE), 'order-admin-units'!$B$1+1, VLOOKUP(K533, ordercountry, 2))))</f>
        <v/>
      </c>
      <c r="Y533" s="147" t="str">
        <f>IF(ISBLANK(D533),"",IF('order-admin-units'!$I$1&lt;&gt;"y", "", IF(L533="", 'order-admin-units'!$B$2+1, VLOOKUP(K533&amp;"@"&amp;L533, orderadmin, 2))))</f>
        <v/>
      </c>
      <c r="Z533" s="147" t="str">
        <f t="shared" si="69"/>
        <v/>
      </c>
      <c r="AA533" s="147" t="str">
        <f t="shared" si="70"/>
        <v/>
      </c>
      <c r="AB533" s="147" t="str">
        <f t="shared" si="71"/>
        <v/>
      </c>
      <c r="AC533" s="147" t="str">
        <f t="shared" si="65"/>
        <v/>
      </c>
      <c r="AD533" s="11" t="str">
        <f t="shared" si="66"/>
        <v/>
      </c>
      <c r="AE533" s="11" t="str">
        <f t="array" ref="AE533">IF(ISBLANK(D533),"",IF(OR($H$2="y",$H$2="m"),IF(AA533=AA532,IF(OR(AB533=$AB$4:$AB532)=FALSE,AE532&amp;C533,AE532),"("&amp;C533)&amp;IF(AA533=AA534,IF(OR(AB534=$AB$4:$AB533)=FALSE,", ",""),") "),""))</f>
        <v/>
      </c>
      <c r="AF533" s="11" t="str">
        <f t="shared" si="67"/>
        <v/>
      </c>
      <c r="AG533" s="11" t="str">
        <f t="array" ref="AG533">IF(ISBLANK(D533),"",IF(OR($H$2="y",$H$2="m"),IF(AA533=AA532,IF(OR(AC533=$AC$4:$AC532)=FALSE,AG532&amp;AF533,AG532),"("&amp;AF533)&amp;IF(AA533=AA534,IF(OR(AC534=$AC$4:$AC533)=FALSE,", ",""),") "),""))</f>
        <v/>
      </c>
      <c r="AH533" s="10" t="str">
        <f>IF((ISBLANK(D533)),"",IF(D533=D532,AH532,"")&amp;IF(B532&lt;&gt;B533,((IF(ISBLANK(E533),$D$3&amp;"Non-type material: "&amp;$D$3,$D$3&amp;INDEX('type-categories'!$A$2:$B$100,MATCH(E533,'type-categories'!$A$2:$A$100,0),2)&amp;$D$3))),"")&amp;(IF(K533&lt;&gt;K532,$C$2&amp;K533&amp;$K$3&amp;$C$2&amp;" ",(IF(B533&lt;&gt;B532,$C$2&amp;K533&amp;$K$3&amp;$C$2&amp;" ",""))))&amp;(IF(L533="","",((IF(L533&lt;&gt;L532,$D$2&amp;L533&amp;$L$3&amp;$D$2&amp;" ",IF(B533&lt;&gt;B532,$D$2&amp;L533&amp;$L$3&amp;$D$2&amp;" ",""))))))&amp;(IF(M533="","",((IF(M533&lt;&gt;M532,$E$2&amp;M533&amp;$E$2&amp;","&amp;" ",IF(B533&lt;&gt;B532,$E$2&amp;M533&amp;$E$2&amp;",",""))))))&amp;(IF(N533="","",IF(N533&lt;&gt;N532,N533&amp;", ",IF(B533&lt;&gt;B532,N533&amp;", ",""))))&amp;(IF(ISBLANK(O533),"",(IF(O533&lt;&gt;O532,O533&amp;", ",IF(B533&lt;&gt;B532,O533&amp;", ","")))))&amp;(IF(ISBLANK(P533),"",(IF(P533&lt;&gt;P532,P533&amp;", ",IF(B533&lt;&gt;B532,P533&amp;", ",IF(Z533&lt;&gt;Z532,P533&amp;", ",""))))))&amp;(IF(ISBLANK(Q533),"",(IF(Q533&lt;&gt;Q532,Q533&amp;", ",IF(B533&lt;&gt;B532,Q533&amp;", ",IF(Z533&lt;&gt;Z532,Q533&amp;", ",""))))))&amp;(IF(ISBLANK(R533),"",(IF(R533&lt;&gt;R532,R533&amp;"m, ",IF(B533&lt;&gt;B532,R533&amp;"m, ",IF(Z533&lt;&gt;Z532,R533&amp;"m, ",""))))))&amp;IF(ISBLANK(S533),"",(IF(B533&lt;&gt;B532,S533&amp;", ",IF(S533&lt;&gt;S532,IF((Z533=Z532),"same locality "&amp;S533&amp;", ",S533&amp;", "),""))))&amp;(IF(ISBLANK(T533),"",(IF(T533&lt;&gt;T532,IF(ISBLANK(F$2),T533&amp;", ",T533&amp;" "&amp;F$2&amp;", "),(IF(B533&lt;&gt;B532,IF(ISBLANK(F$2),T533&amp;", ",T533&amp;" "&amp;F$2&amp;", "),(IF(Z533&lt;&gt;Z532,IF(ISBLANK(F$2),T533&amp;", ",T533&amp;" "&amp;F$2&amp;", "),IF((U533&lt;&gt;U532)*($G$2="Y"),"same collector, ","")))))))))&amp;(IF(ISBLANK(U533),"",(IF(U533&lt;&gt;U532,U533&amp;", ",(IF(B533&lt;&gt;B532,U533&amp;", ",IF(Z533&lt;&gt;Z532,U533&amp;", ",(IF(T533&lt;&gt;T532,IF((T533&lt;&gt;T532)*($G$2="Y"),"same date, ", ""),IF((T533=T532)*(U533=U532)*(S533&lt;&gt;S532)*($G$2="Y"),"same collector and date, ", ""))))))))))&amp;(IF(ISBLANK(V533),"",V533&amp;", "))&amp;IF((AA533&lt;&gt;AA534)*($H$2="y"),AD533&amp;AE533,IF((AA533&lt;&gt;AA534)*($H$2="m"),AD533&amp;AG533,IF(($H$2&lt;&gt;"m")*($H$2&lt;&gt;"Y"),(IF(F533=0,"",F533&amp;" "&amp;$F$4&amp;" "))&amp;(IF(G533=0,"",G533&amp;" "&amp;$G$4&amp;" "))&amp;(IF(H533=0,"",H533&amp;" "&amp;H$4&amp;" "))&amp;(IF(I533=0,"",I533&amp;" "&amp;$I$4&amp;" "))&amp;(IF(J533=0,"",J533&amp;" "&amp;$J$4&amp;" "))&amp;IF((ISBLANK(C533)),"","("&amp;C533&amp;")"),"")))&amp;IF((B533=B534)*(K533=K534)*(L533=L534)*(M533=M534),IF(($H$2&lt;&gt;"m")*($H$2&lt;&gt;"Y"), ", ", IF((ISNUMBER(FIND(")",AE533))), ", ", "")),IF((B533=B534)*(K533=K534)*(L533=L534),"; ",". ")))</f>
        <v/>
      </c>
      <c r="AI533" s="1"/>
    </row>
    <row r="534" spans="1:35" x14ac:dyDescent="0.25">
      <c r="A534" s="3" t="str">
        <f t="shared" si="68"/>
        <v/>
      </c>
      <c r="B534" s="53" t="str">
        <f t="shared" si="72"/>
        <v/>
      </c>
      <c r="C534" s="57"/>
      <c r="D534" s="57"/>
      <c r="E534" s="57"/>
      <c r="F534" s="57"/>
      <c r="G534" s="57"/>
      <c r="H534" s="57"/>
      <c r="I534" s="57"/>
      <c r="J534" s="57"/>
      <c r="K534" s="57"/>
      <c r="L534" s="57"/>
      <c r="M534" s="54"/>
      <c r="N534" s="57"/>
      <c r="O534" s="58"/>
      <c r="P534" s="58"/>
      <c r="Q534" s="58"/>
      <c r="R534" s="58"/>
      <c r="S534" s="54"/>
      <c r="T534" s="57"/>
      <c r="U534" s="57"/>
      <c r="V534" s="57"/>
      <c r="W534" s="57"/>
      <c r="X534" s="147" t="str">
        <f>IF(ISBLANK(D534),"",IF('order-admin-units'!$I$1&lt;&gt;"y", "", IF((K534="")*(ISBLANK(D534)=FALSE), 'order-admin-units'!$B$1+1, VLOOKUP(K534, ordercountry, 2))))</f>
        <v/>
      </c>
      <c r="Y534" s="147" t="str">
        <f>IF(ISBLANK(D534),"",IF('order-admin-units'!$I$1&lt;&gt;"y", "", IF(L534="", 'order-admin-units'!$B$2+1, VLOOKUP(K534&amp;"@"&amp;L534, orderadmin, 2))))</f>
        <v/>
      </c>
      <c r="Z534" s="147" t="str">
        <f t="shared" si="69"/>
        <v/>
      </c>
      <c r="AA534" s="147" t="str">
        <f t="shared" si="70"/>
        <v/>
      </c>
      <c r="AB534" s="147" t="str">
        <f t="shared" si="71"/>
        <v/>
      </c>
      <c r="AC534" s="147" t="str">
        <f t="shared" si="65"/>
        <v/>
      </c>
      <c r="AD534" s="11" t="str">
        <f t="shared" si="66"/>
        <v/>
      </c>
      <c r="AE534" s="11" t="str">
        <f t="array" ref="AE534">IF(ISBLANK(D534),"",IF(OR($H$2="y",$H$2="m"),IF(AA534=AA533,IF(OR(AB534=$AB$4:$AB533)=FALSE,AE533&amp;C534,AE533),"("&amp;C534)&amp;IF(AA534=AA535,IF(OR(AB535=$AB$4:$AB534)=FALSE,", ",""),") "),""))</f>
        <v/>
      </c>
      <c r="AF534" s="11" t="str">
        <f t="shared" si="67"/>
        <v/>
      </c>
      <c r="AG534" s="11" t="str">
        <f t="array" ref="AG534">IF(ISBLANK(D534),"",IF(OR($H$2="y",$H$2="m"),IF(AA534=AA533,IF(OR(AC534=$AC$4:$AC533)=FALSE,AG533&amp;AF534,AG533),"("&amp;AF534)&amp;IF(AA534=AA535,IF(OR(AC535=$AC$4:$AC534)=FALSE,", ",""),") "),""))</f>
        <v/>
      </c>
      <c r="AH534" s="10" t="str">
        <f>IF((ISBLANK(D534)),"",IF(D534=D533,AH533,"")&amp;IF(B533&lt;&gt;B534,((IF(ISBLANK(E534),$D$3&amp;"Non-type material: "&amp;$D$3,$D$3&amp;INDEX('type-categories'!$A$2:$B$100,MATCH(E534,'type-categories'!$A$2:$A$100,0),2)&amp;$D$3))),"")&amp;(IF(K534&lt;&gt;K533,$C$2&amp;K534&amp;$K$3&amp;$C$2&amp;" ",(IF(B534&lt;&gt;B533,$C$2&amp;K534&amp;$K$3&amp;$C$2&amp;" ",""))))&amp;(IF(L534="","",((IF(L534&lt;&gt;L533,$D$2&amp;L534&amp;$L$3&amp;$D$2&amp;" ",IF(B534&lt;&gt;B533,$D$2&amp;L534&amp;$L$3&amp;$D$2&amp;" ",""))))))&amp;(IF(M534="","",((IF(M534&lt;&gt;M533,$E$2&amp;M534&amp;$E$2&amp;","&amp;" ",IF(B534&lt;&gt;B533,$E$2&amp;M534&amp;$E$2&amp;",",""))))))&amp;(IF(N534="","",IF(N534&lt;&gt;N533,N534&amp;", ",IF(B534&lt;&gt;B533,N534&amp;", ",""))))&amp;(IF(ISBLANK(O534),"",(IF(O534&lt;&gt;O533,O534&amp;", ",IF(B534&lt;&gt;B533,O534&amp;", ","")))))&amp;(IF(ISBLANK(P534),"",(IF(P534&lt;&gt;P533,P534&amp;", ",IF(B534&lt;&gt;B533,P534&amp;", ",IF(Z534&lt;&gt;Z533,P534&amp;", ",""))))))&amp;(IF(ISBLANK(Q534),"",(IF(Q534&lt;&gt;Q533,Q534&amp;", ",IF(B534&lt;&gt;B533,Q534&amp;", ",IF(Z534&lt;&gt;Z533,Q534&amp;", ",""))))))&amp;(IF(ISBLANK(R534),"",(IF(R534&lt;&gt;R533,R534&amp;"m, ",IF(B534&lt;&gt;B533,R534&amp;"m, ",IF(Z534&lt;&gt;Z533,R534&amp;"m, ",""))))))&amp;IF(ISBLANK(S534),"",(IF(B534&lt;&gt;B533,S534&amp;", ",IF(S534&lt;&gt;S533,IF((Z534=Z533),"same locality "&amp;S534&amp;", ",S534&amp;", "),""))))&amp;(IF(ISBLANK(T534),"",(IF(T534&lt;&gt;T533,IF(ISBLANK(F$2),T534&amp;", ",T534&amp;" "&amp;F$2&amp;", "),(IF(B534&lt;&gt;B533,IF(ISBLANK(F$2),T534&amp;", ",T534&amp;" "&amp;F$2&amp;", "),(IF(Z534&lt;&gt;Z533,IF(ISBLANK(F$2),T534&amp;", ",T534&amp;" "&amp;F$2&amp;", "),IF((U534&lt;&gt;U533)*($G$2="Y"),"same collector, ","")))))))))&amp;(IF(ISBLANK(U534),"",(IF(U534&lt;&gt;U533,U534&amp;", ",(IF(B534&lt;&gt;B533,U534&amp;", ",IF(Z534&lt;&gt;Z533,U534&amp;", ",(IF(T534&lt;&gt;T533,IF((T534&lt;&gt;T533)*($G$2="Y"),"same date, ", ""),IF((T534=T533)*(U534=U533)*(S534&lt;&gt;S533)*($G$2="Y"),"same collector and date, ", ""))))))))))&amp;(IF(ISBLANK(V534),"",V534&amp;", "))&amp;IF((AA534&lt;&gt;AA535)*($H$2="y"),AD534&amp;AE534,IF((AA534&lt;&gt;AA535)*($H$2="m"),AD534&amp;AG534,IF(($H$2&lt;&gt;"m")*($H$2&lt;&gt;"Y"),(IF(F534=0,"",F534&amp;" "&amp;$F$4&amp;" "))&amp;(IF(G534=0,"",G534&amp;" "&amp;$G$4&amp;" "))&amp;(IF(H534=0,"",H534&amp;" "&amp;H$4&amp;" "))&amp;(IF(I534=0,"",I534&amp;" "&amp;$I$4&amp;" "))&amp;(IF(J534=0,"",J534&amp;" "&amp;$J$4&amp;" "))&amp;IF((ISBLANK(C534)),"","("&amp;C534&amp;")"),"")))&amp;IF((B534=B535)*(K534=K535)*(L534=L535)*(M534=M535),IF(($H$2&lt;&gt;"m")*($H$2&lt;&gt;"Y"), ", ", IF((ISNUMBER(FIND(")",AE534))), ", ", "")),IF((B534=B535)*(K534=K535)*(L534=L535),"; ",". ")))</f>
        <v/>
      </c>
      <c r="AI534" s="1"/>
    </row>
    <row r="535" spans="1:35" x14ac:dyDescent="0.25">
      <c r="A535" s="3" t="str">
        <f t="shared" si="68"/>
        <v/>
      </c>
      <c r="B535" s="53" t="str">
        <f t="shared" si="72"/>
        <v/>
      </c>
      <c r="C535" s="57"/>
      <c r="D535" s="57"/>
      <c r="E535" s="57"/>
      <c r="F535" s="57"/>
      <c r="G535" s="57"/>
      <c r="H535" s="57"/>
      <c r="I535" s="57"/>
      <c r="J535" s="57"/>
      <c r="K535" s="57"/>
      <c r="L535" s="57"/>
      <c r="M535" s="54"/>
      <c r="N535" s="57"/>
      <c r="O535" s="58"/>
      <c r="P535" s="58"/>
      <c r="Q535" s="58"/>
      <c r="R535" s="58"/>
      <c r="S535" s="54"/>
      <c r="T535" s="57"/>
      <c r="U535" s="57"/>
      <c r="V535" s="57"/>
      <c r="W535" s="57"/>
      <c r="X535" s="147" t="str">
        <f>IF(ISBLANK(D535),"",IF('order-admin-units'!$I$1&lt;&gt;"y", "", IF((K535="")*(ISBLANK(D535)=FALSE), 'order-admin-units'!$B$1+1, VLOOKUP(K535, ordercountry, 2))))</f>
        <v/>
      </c>
      <c r="Y535" s="147" t="str">
        <f>IF(ISBLANK(D535),"",IF('order-admin-units'!$I$1&lt;&gt;"y", "", IF(L535="", 'order-admin-units'!$B$2+1, VLOOKUP(K535&amp;"@"&amp;L535, orderadmin, 2))))</f>
        <v/>
      </c>
      <c r="Z535" s="147" t="str">
        <f t="shared" si="69"/>
        <v/>
      </c>
      <c r="AA535" s="147" t="str">
        <f t="shared" si="70"/>
        <v/>
      </c>
      <c r="AB535" s="147" t="str">
        <f t="shared" si="71"/>
        <v/>
      </c>
      <c r="AC535" s="147" t="str">
        <f t="shared" si="65"/>
        <v/>
      </c>
      <c r="AD535" s="11" t="str">
        <f t="shared" si="66"/>
        <v/>
      </c>
      <c r="AE535" s="11" t="str">
        <f t="array" ref="AE535">IF(ISBLANK(D535),"",IF(OR($H$2="y",$H$2="m"),IF(AA535=AA534,IF(OR(AB535=$AB$4:$AB534)=FALSE,AE534&amp;C535,AE534),"("&amp;C535)&amp;IF(AA535=AA536,IF(OR(AB536=$AB$4:$AB535)=FALSE,", ",""),") "),""))</f>
        <v/>
      </c>
      <c r="AF535" s="11" t="str">
        <f t="shared" si="67"/>
        <v/>
      </c>
      <c r="AG535" s="11" t="str">
        <f t="array" ref="AG535">IF(ISBLANK(D535),"",IF(OR($H$2="y",$H$2="m"),IF(AA535=AA534,IF(OR(AC535=$AC$4:$AC534)=FALSE,AG534&amp;AF535,AG534),"("&amp;AF535)&amp;IF(AA535=AA536,IF(OR(AC536=$AC$4:$AC535)=FALSE,", ",""),") "),""))</f>
        <v/>
      </c>
      <c r="AH535" s="10" t="str">
        <f>IF((ISBLANK(D535)),"",IF(D535=D534,AH534,"")&amp;IF(B534&lt;&gt;B535,((IF(ISBLANK(E535),$D$3&amp;"Non-type material: "&amp;$D$3,$D$3&amp;INDEX('type-categories'!$A$2:$B$100,MATCH(E535,'type-categories'!$A$2:$A$100,0),2)&amp;$D$3))),"")&amp;(IF(K535&lt;&gt;K534,$C$2&amp;K535&amp;$K$3&amp;$C$2&amp;" ",(IF(B535&lt;&gt;B534,$C$2&amp;K535&amp;$K$3&amp;$C$2&amp;" ",""))))&amp;(IF(L535="","",((IF(L535&lt;&gt;L534,$D$2&amp;L535&amp;$L$3&amp;$D$2&amp;" ",IF(B535&lt;&gt;B534,$D$2&amp;L535&amp;$L$3&amp;$D$2&amp;" ",""))))))&amp;(IF(M535="","",((IF(M535&lt;&gt;M534,$E$2&amp;M535&amp;$E$2&amp;","&amp;" ",IF(B535&lt;&gt;B534,$E$2&amp;M535&amp;$E$2&amp;",",""))))))&amp;(IF(N535="","",IF(N535&lt;&gt;N534,N535&amp;", ",IF(B535&lt;&gt;B534,N535&amp;", ",""))))&amp;(IF(ISBLANK(O535),"",(IF(O535&lt;&gt;O534,O535&amp;", ",IF(B535&lt;&gt;B534,O535&amp;", ","")))))&amp;(IF(ISBLANK(P535),"",(IF(P535&lt;&gt;P534,P535&amp;", ",IF(B535&lt;&gt;B534,P535&amp;", ",IF(Z535&lt;&gt;Z534,P535&amp;", ",""))))))&amp;(IF(ISBLANK(Q535),"",(IF(Q535&lt;&gt;Q534,Q535&amp;", ",IF(B535&lt;&gt;B534,Q535&amp;", ",IF(Z535&lt;&gt;Z534,Q535&amp;", ",""))))))&amp;(IF(ISBLANK(R535),"",(IF(R535&lt;&gt;R534,R535&amp;"m, ",IF(B535&lt;&gt;B534,R535&amp;"m, ",IF(Z535&lt;&gt;Z534,R535&amp;"m, ",""))))))&amp;IF(ISBLANK(S535),"",(IF(B535&lt;&gt;B534,S535&amp;", ",IF(S535&lt;&gt;S534,IF((Z535=Z534),"same locality "&amp;S535&amp;", ",S535&amp;", "),""))))&amp;(IF(ISBLANK(T535),"",(IF(T535&lt;&gt;T534,IF(ISBLANK(F$2),T535&amp;", ",T535&amp;" "&amp;F$2&amp;", "),(IF(B535&lt;&gt;B534,IF(ISBLANK(F$2),T535&amp;", ",T535&amp;" "&amp;F$2&amp;", "),(IF(Z535&lt;&gt;Z534,IF(ISBLANK(F$2),T535&amp;", ",T535&amp;" "&amp;F$2&amp;", "),IF((U535&lt;&gt;U534)*($G$2="Y"),"same collector, ","")))))))))&amp;(IF(ISBLANK(U535),"",(IF(U535&lt;&gt;U534,U535&amp;", ",(IF(B535&lt;&gt;B534,U535&amp;", ",IF(Z535&lt;&gt;Z534,U535&amp;", ",(IF(T535&lt;&gt;T534,IF((T535&lt;&gt;T534)*($G$2="Y"),"same date, ", ""),IF((T535=T534)*(U535=U534)*(S535&lt;&gt;S534)*($G$2="Y"),"same collector and date, ", ""))))))))))&amp;(IF(ISBLANK(V535),"",V535&amp;", "))&amp;IF((AA535&lt;&gt;AA536)*($H$2="y"),AD535&amp;AE535,IF((AA535&lt;&gt;AA536)*($H$2="m"),AD535&amp;AG535,IF(($H$2&lt;&gt;"m")*($H$2&lt;&gt;"Y"),(IF(F535=0,"",F535&amp;" "&amp;$F$4&amp;" "))&amp;(IF(G535=0,"",G535&amp;" "&amp;$G$4&amp;" "))&amp;(IF(H535=0,"",H535&amp;" "&amp;H$4&amp;" "))&amp;(IF(I535=0,"",I535&amp;" "&amp;$I$4&amp;" "))&amp;(IF(J535=0,"",J535&amp;" "&amp;$J$4&amp;" "))&amp;IF((ISBLANK(C535)),"","("&amp;C535&amp;")"),"")))&amp;IF((B535=B536)*(K535=K536)*(L535=L536)*(M535=M536),IF(($H$2&lt;&gt;"m")*($H$2&lt;&gt;"Y"), ", ", IF((ISNUMBER(FIND(")",AE535))), ", ", "")),IF((B535=B536)*(K535=K536)*(L535=L536),"; ",". ")))</f>
        <v/>
      </c>
      <c r="AI535" s="1"/>
    </row>
    <row r="536" spans="1:35" x14ac:dyDescent="0.25">
      <c r="A536" s="3" t="str">
        <f t="shared" si="68"/>
        <v/>
      </c>
      <c r="B536" s="53" t="str">
        <f t="shared" si="72"/>
        <v/>
      </c>
      <c r="C536" s="57"/>
      <c r="D536" s="57"/>
      <c r="E536" s="57"/>
      <c r="F536" s="57"/>
      <c r="G536" s="57"/>
      <c r="H536" s="57"/>
      <c r="I536" s="57"/>
      <c r="J536" s="57"/>
      <c r="K536" s="57"/>
      <c r="L536" s="57"/>
      <c r="M536" s="54"/>
      <c r="N536" s="57"/>
      <c r="O536" s="58"/>
      <c r="P536" s="58"/>
      <c r="Q536" s="58"/>
      <c r="R536" s="58"/>
      <c r="S536" s="54"/>
      <c r="T536" s="57"/>
      <c r="U536" s="57"/>
      <c r="V536" s="57"/>
      <c r="W536" s="57"/>
      <c r="X536" s="147" t="str">
        <f>IF(ISBLANK(D536),"",IF('order-admin-units'!$I$1&lt;&gt;"y", "", IF((K536="")*(ISBLANK(D536)=FALSE), 'order-admin-units'!$B$1+1, VLOOKUP(K536, ordercountry, 2))))</f>
        <v/>
      </c>
      <c r="Y536" s="147" t="str">
        <f>IF(ISBLANK(D536),"",IF('order-admin-units'!$I$1&lt;&gt;"y", "", IF(L536="", 'order-admin-units'!$B$2+1, VLOOKUP(K536&amp;"@"&amp;L536, orderadmin, 2))))</f>
        <v/>
      </c>
      <c r="Z536" s="147" t="str">
        <f t="shared" si="69"/>
        <v/>
      </c>
      <c r="AA536" s="147" t="str">
        <f t="shared" si="70"/>
        <v/>
      </c>
      <c r="AB536" s="147" t="str">
        <f t="shared" si="71"/>
        <v/>
      </c>
      <c r="AC536" s="147" t="str">
        <f t="shared" si="65"/>
        <v/>
      </c>
      <c r="AD536" s="11" t="str">
        <f t="shared" si="66"/>
        <v/>
      </c>
      <c r="AE536" s="11" t="str">
        <f t="array" ref="AE536">IF(ISBLANK(D536),"",IF(OR($H$2="y",$H$2="m"),IF(AA536=AA535,IF(OR(AB536=$AB$4:$AB535)=FALSE,AE535&amp;C536,AE535),"("&amp;C536)&amp;IF(AA536=AA537,IF(OR(AB537=$AB$4:$AB536)=FALSE,", ",""),") "),""))</f>
        <v/>
      </c>
      <c r="AF536" s="11" t="str">
        <f t="shared" si="67"/>
        <v/>
      </c>
      <c r="AG536" s="11" t="str">
        <f t="array" ref="AG536">IF(ISBLANK(D536),"",IF(OR($H$2="y",$H$2="m"),IF(AA536=AA535,IF(OR(AC536=$AC$4:$AC535)=FALSE,AG535&amp;AF536,AG535),"("&amp;AF536)&amp;IF(AA536=AA537,IF(OR(AC537=$AC$4:$AC536)=FALSE,", ",""),") "),""))</f>
        <v/>
      </c>
      <c r="AH536" s="10" t="str">
        <f>IF((ISBLANK(D536)),"",IF(D536=D535,AH535,"")&amp;IF(B535&lt;&gt;B536,((IF(ISBLANK(E536),$D$3&amp;"Non-type material: "&amp;$D$3,$D$3&amp;INDEX('type-categories'!$A$2:$B$100,MATCH(E536,'type-categories'!$A$2:$A$100,0),2)&amp;$D$3))),"")&amp;(IF(K536&lt;&gt;K535,$C$2&amp;K536&amp;$K$3&amp;$C$2&amp;" ",(IF(B536&lt;&gt;B535,$C$2&amp;K536&amp;$K$3&amp;$C$2&amp;" ",""))))&amp;(IF(L536="","",((IF(L536&lt;&gt;L535,$D$2&amp;L536&amp;$L$3&amp;$D$2&amp;" ",IF(B536&lt;&gt;B535,$D$2&amp;L536&amp;$L$3&amp;$D$2&amp;" ",""))))))&amp;(IF(M536="","",((IF(M536&lt;&gt;M535,$E$2&amp;M536&amp;$E$2&amp;","&amp;" ",IF(B536&lt;&gt;B535,$E$2&amp;M536&amp;$E$2&amp;",",""))))))&amp;(IF(N536="","",IF(N536&lt;&gt;N535,N536&amp;", ",IF(B536&lt;&gt;B535,N536&amp;", ",""))))&amp;(IF(ISBLANK(O536),"",(IF(O536&lt;&gt;O535,O536&amp;", ",IF(B536&lt;&gt;B535,O536&amp;", ","")))))&amp;(IF(ISBLANK(P536),"",(IF(P536&lt;&gt;P535,P536&amp;", ",IF(B536&lt;&gt;B535,P536&amp;", ",IF(Z536&lt;&gt;Z535,P536&amp;", ",""))))))&amp;(IF(ISBLANK(Q536),"",(IF(Q536&lt;&gt;Q535,Q536&amp;", ",IF(B536&lt;&gt;B535,Q536&amp;", ",IF(Z536&lt;&gt;Z535,Q536&amp;", ",""))))))&amp;(IF(ISBLANK(R536),"",(IF(R536&lt;&gt;R535,R536&amp;"m, ",IF(B536&lt;&gt;B535,R536&amp;"m, ",IF(Z536&lt;&gt;Z535,R536&amp;"m, ",""))))))&amp;IF(ISBLANK(S536),"",(IF(B536&lt;&gt;B535,S536&amp;", ",IF(S536&lt;&gt;S535,IF((Z536=Z535),"same locality "&amp;S536&amp;", ",S536&amp;", "),""))))&amp;(IF(ISBLANK(T536),"",(IF(T536&lt;&gt;T535,IF(ISBLANK(F$2),T536&amp;", ",T536&amp;" "&amp;F$2&amp;", "),(IF(B536&lt;&gt;B535,IF(ISBLANK(F$2),T536&amp;", ",T536&amp;" "&amp;F$2&amp;", "),(IF(Z536&lt;&gt;Z535,IF(ISBLANK(F$2),T536&amp;", ",T536&amp;" "&amp;F$2&amp;", "),IF((U536&lt;&gt;U535)*($G$2="Y"),"same collector, ","")))))))))&amp;(IF(ISBLANK(U536),"",(IF(U536&lt;&gt;U535,U536&amp;", ",(IF(B536&lt;&gt;B535,U536&amp;", ",IF(Z536&lt;&gt;Z535,U536&amp;", ",(IF(T536&lt;&gt;T535,IF((T536&lt;&gt;T535)*($G$2="Y"),"same date, ", ""),IF((T536=T535)*(U536=U535)*(S536&lt;&gt;S535)*($G$2="Y"),"same collector and date, ", ""))))))))))&amp;(IF(ISBLANK(V536),"",V536&amp;", "))&amp;IF((AA536&lt;&gt;AA537)*($H$2="y"),AD536&amp;AE536,IF((AA536&lt;&gt;AA537)*($H$2="m"),AD536&amp;AG536,IF(($H$2&lt;&gt;"m")*($H$2&lt;&gt;"Y"),(IF(F536=0,"",F536&amp;" "&amp;$F$4&amp;" "))&amp;(IF(G536=0,"",G536&amp;" "&amp;$G$4&amp;" "))&amp;(IF(H536=0,"",H536&amp;" "&amp;H$4&amp;" "))&amp;(IF(I536=0,"",I536&amp;" "&amp;$I$4&amp;" "))&amp;(IF(J536=0,"",J536&amp;" "&amp;$J$4&amp;" "))&amp;IF((ISBLANK(C536)),"","("&amp;C536&amp;")"),"")))&amp;IF((B536=B537)*(K536=K537)*(L536=L537)*(M536=M537),IF(($H$2&lt;&gt;"m")*($H$2&lt;&gt;"Y"), ", ", IF((ISNUMBER(FIND(")",AE536))), ", ", "")),IF((B536=B537)*(K536=K537)*(L536=L537),"; ",". ")))</f>
        <v/>
      </c>
      <c r="AI536" s="1"/>
    </row>
    <row r="537" spans="1:35" x14ac:dyDescent="0.25">
      <c r="A537" s="3" t="str">
        <f t="shared" si="68"/>
        <v/>
      </c>
      <c r="B537" s="53" t="str">
        <f t="shared" si="72"/>
        <v/>
      </c>
      <c r="C537" s="57"/>
      <c r="D537" s="57"/>
      <c r="E537" s="57"/>
      <c r="F537" s="57"/>
      <c r="G537" s="57"/>
      <c r="H537" s="57"/>
      <c r="I537" s="57"/>
      <c r="J537" s="57"/>
      <c r="K537" s="57"/>
      <c r="L537" s="57"/>
      <c r="M537" s="54"/>
      <c r="N537" s="57"/>
      <c r="O537" s="58"/>
      <c r="P537" s="58"/>
      <c r="Q537" s="58"/>
      <c r="R537" s="58"/>
      <c r="S537" s="54"/>
      <c r="T537" s="57"/>
      <c r="U537" s="57"/>
      <c r="V537" s="57"/>
      <c r="W537" s="57"/>
      <c r="X537" s="147" t="str">
        <f>IF(ISBLANK(D537),"",IF('order-admin-units'!$I$1&lt;&gt;"y", "", IF((K537="")*(ISBLANK(D537)=FALSE), 'order-admin-units'!$B$1+1, VLOOKUP(K537, ordercountry, 2))))</f>
        <v/>
      </c>
      <c r="Y537" s="147" t="str">
        <f>IF(ISBLANK(D537),"",IF('order-admin-units'!$I$1&lt;&gt;"y", "", IF(L537="", 'order-admin-units'!$B$2+1, VLOOKUP(K537&amp;"@"&amp;L537, orderadmin, 2))))</f>
        <v/>
      </c>
      <c r="Z537" s="147" t="str">
        <f t="shared" si="69"/>
        <v/>
      </c>
      <c r="AA537" s="147" t="str">
        <f t="shared" si="70"/>
        <v/>
      </c>
      <c r="AB537" s="147" t="str">
        <f t="shared" si="71"/>
        <v/>
      </c>
      <c r="AC537" s="147" t="str">
        <f t="shared" si="65"/>
        <v/>
      </c>
      <c r="AD537" s="11" t="str">
        <f t="shared" si="66"/>
        <v/>
      </c>
      <c r="AE537" s="11" t="str">
        <f t="array" ref="AE537">IF(ISBLANK(D537),"",IF(OR($H$2="y",$H$2="m"),IF(AA537=AA536,IF(OR(AB537=$AB$4:$AB536)=FALSE,AE536&amp;C537,AE536),"("&amp;C537)&amp;IF(AA537=AA538,IF(OR(AB538=$AB$4:$AB537)=FALSE,", ",""),") "),""))</f>
        <v/>
      </c>
      <c r="AF537" s="11" t="str">
        <f t="shared" si="67"/>
        <v/>
      </c>
      <c r="AG537" s="11" t="str">
        <f t="array" ref="AG537">IF(ISBLANK(D537),"",IF(OR($H$2="y",$H$2="m"),IF(AA537=AA536,IF(OR(AC537=$AC$4:$AC536)=FALSE,AG536&amp;AF537,AG536),"("&amp;AF537)&amp;IF(AA537=AA538,IF(OR(AC538=$AC$4:$AC537)=FALSE,", ",""),") "),""))</f>
        <v/>
      </c>
      <c r="AH537" s="10" t="str">
        <f>IF((ISBLANK(D537)),"",IF(D537=D536,AH536,"")&amp;IF(B536&lt;&gt;B537,((IF(ISBLANK(E537),$D$3&amp;"Non-type material: "&amp;$D$3,$D$3&amp;INDEX('type-categories'!$A$2:$B$100,MATCH(E537,'type-categories'!$A$2:$A$100,0),2)&amp;$D$3))),"")&amp;(IF(K537&lt;&gt;K536,$C$2&amp;K537&amp;$K$3&amp;$C$2&amp;" ",(IF(B537&lt;&gt;B536,$C$2&amp;K537&amp;$K$3&amp;$C$2&amp;" ",""))))&amp;(IF(L537="","",((IF(L537&lt;&gt;L536,$D$2&amp;L537&amp;$L$3&amp;$D$2&amp;" ",IF(B537&lt;&gt;B536,$D$2&amp;L537&amp;$L$3&amp;$D$2&amp;" ",""))))))&amp;(IF(M537="","",((IF(M537&lt;&gt;M536,$E$2&amp;M537&amp;$E$2&amp;","&amp;" ",IF(B537&lt;&gt;B536,$E$2&amp;M537&amp;$E$2&amp;",",""))))))&amp;(IF(N537="","",IF(N537&lt;&gt;N536,N537&amp;", ",IF(B537&lt;&gt;B536,N537&amp;", ",""))))&amp;(IF(ISBLANK(O537),"",(IF(O537&lt;&gt;O536,O537&amp;", ",IF(B537&lt;&gt;B536,O537&amp;", ","")))))&amp;(IF(ISBLANK(P537),"",(IF(P537&lt;&gt;P536,P537&amp;", ",IF(B537&lt;&gt;B536,P537&amp;", ",IF(Z537&lt;&gt;Z536,P537&amp;", ",""))))))&amp;(IF(ISBLANK(Q537),"",(IF(Q537&lt;&gt;Q536,Q537&amp;", ",IF(B537&lt;&gt;B536,Q537&amp;", ",IF(Z537&lt;&gt;Z536,Q537&amp;", ",""))))))&amp;(IF(ISBLANK(R537),"",(IF(R537&lt;&gt;R536,R537&amp;"m, ",IF(B537&lt;&gt;B536,R537&amp;"m, ",IF(Z537&lt;&gt;Z536,R537&amp;"m, ",""))))))&amp;IF(ISBLANK(S537),"",(IF(B537&lt;&gt;B536,S537&amp;", ",IF(S537&lt;&gt;S536,IF((Z537=Z536),"same locality "&amp;S537&amp;", ",S537&amp;", "),""))))&amp;(IF(ISBLANK(T537),"",(IF(T537&lt;&gt;T536,IF(ISBLANK(F$2),T537&amp;", ",T537&amp;" "&amp;F$2&amp;", "),(IF(B537&lt;&gt;B536,IF(ISBLANK(F$2),T537&amp;", ",T537&amp;" "&amp;F$2&amp;", "),(IF(Z537&lt;&gt;Z536,IF(ISBLANK(F$2),T537&amp;", ",T537&amp;" "&amp;F$2&amp;", "),IF((U537&lt;&gt;U536)*($G$2="Y"),"same collector, ","")))))))))&amp;(IF(ISBLANK(U537),"",(IF(U537&lt;&gt;U536,U537&amp;", ",(IF(B537&lt;&gt;B536,U537&amp;", ",IF(Z537&lt;&gt;Z536,U537&amp;", ",(IF(T537&lt;&gt;T536,IF((T537&lt;&gt;T536)*($G$2="Y"),"same date, ", ""),IF((T537=T536)*(U537=U536)*(S537&lt;&gt;S536)*($G$2="Y"),"same collector and date, ", ""))))))))))&amp;(IF(ISBLANK(V537),"",V537&amp;", "))&amp;IF((AA537&lt;&gt;AA538)*($H$2="y"),AD537&amp;AE537,IF((AA537&lt;&gt;AA538)*($H$2="m"),AD537&amp;AG537,IF(($H$2&lt;&gt;"m")*($H$2&lt;&gt;"Y"),(IF(F537=0,"",F537&amp;" "&amp;$F$4&amp;" "))&amp;(IF(G537=0,"",G537&amp;" "&amp;$G$4&amp;" "))&amp;(IF(H537=0,"",H537&amp;" "&amp;H$4&amp;" "))&amp;(IF(I537=0,"",I537&amp;" "&amp;$I$4&amp;" "))&amp;(IF(J537=0,"",J537&amp;" "&amp;$J$4&amp;" "))&amp;IF((ISBLANK(C537)),"","("&amp;C537&amp;")"),"")))&amp;IF((B537=B538)*(K537=K538)*(L537=L538)*(M537=M538),IF(($H$2&lt;&gt;"m")*($H$2&lt;&gt;"Y"), ", ", IF((ISNUMBER(FIND(")",AE537))), ", ", "")),IF((B537=B538)*(K537=K538)*(L537=L538),"; ",". ")))</f>
        <v/>
      </c>
      <c r="AI537" s="1"/>
    </row>
    <row r="538" spans="1:35" x14ac:dyDescent="0.25">
      <c r="A538" s="3" t="str">
        <f t="shared" si="68"/>
        <v/>
      </c>
      <c r="B538" s="53" t="str">
        <f t="shared" si="72"/>
        <v/>
      </c>
      <c r="C538" s="57"/>
      <c r="D538" s="57"/>
      <c r="E538" s="57"/>
      <c r="F538" s="57"/>
      <c r="G538" s="57"/>
      <c r="H538" s="57"/>
      <c r="I538" s="57"/>
      <c r="J538" s="57"/>
      <c r="K538" s="57"/>
      <c r="L538" s="57"/>
      <c r="M538" s="54"/>
      <c r="N538" s="57"/>
      <c r="O538" s="58"/>
      <c r="P538" s="58"/>
      <c r="Q538" s="58"/>
      <c r="R538" s="58"/>
      <c r="S538" s="54"/>
      <c r="T538" s="57"/>
      <c r="U538" s="57"/>
      <c r="V538" s="57"/>
      <c r="W538" s="57"/>
      <c r="X538" s="147" t="str">
        <f>IF(ISBLANK(D538),"",IF('order-admin-units'!$I$1&lt;&gt;"y", "", IF((K538="")*(ISBLANK(D538)=FALSE), 'order-admin-units'!$B$1+1, VLOOKUP(K538, ordercountry, 2))))</f>
        <v/>
      </c>
      <c r="Y538" s="147" t="str">
        <f>IF(ISBLANK(D538),"",IF('order-admin-units'!$I$1&lt;&gt;"y", "", IF(L538="", 'order-admin-units'!$B$2+1, VLOOKUP(K538&amp;"@"&amp;L538, orderadmin, 2))))</f>
        <v/>
      </c>
      <c r="Z538" s="147" t="str">
        <f t="shared" si="69"/>
        <v/>
      </c>
      <c r="AA538" s="147" t="str">
        <f t="shared" si="70"/>
        <v/>
      </c>
      <c r="AB538" s="147" t="str">
        <f t="shared" si="71"/>
        <v/>
      </c>
      <c r="AC538" s="147" t="str">
        <f t="shared" si="65"/>
        <v/>
      </c>
      <c r="AD538" s="11" t="str">
        <f t="shared" si="66"/>
        <v/>
      </c>
      <c r="AE538" s="11" t="str">
        <f t="array" ref="AE538">IF(ISBLANK(D538),"",IF(OR($H$2="y",$H$2="m"),IF(AA538=AA537,IF(OR(AB538=$AB$4:$AB537)=FALSE,AE537&amp;C538,AE537),"("&amp;C538)&amp;IF(AA538=AA539,IF(OR(AB539=$AB$4:$AB538)=FALSE,", ",""),") "),""))</f>
        <v/>
      </c>
      <c r="AF538" s="11" t="str">
        <f t="shared" si="67"/>
        <v/>
      </c>
      <c r="AG538" s="11" t="str">
        <f t="array" ref="AG538">IF(ISBLANK(D538),"",IF(OR($H$2="y",$H$2="m"),IF(AA538=AA537,IF(OR(AC538=$AC$4:$AC537)=FALSE,AG537&amp;AF538,AG537),"("&amp;AF538)&amp;IF(AA538=AA539,IF(OR(AC539=$AC$4:$AC538)=FALSE,", ",""),") "),""))</f>
        <v/>
      </c>
      <c r="AH538" s="10" t="str">
        <f>IF((ISBLANK(D538)),"",IF(D538=D537,AH537,"")&amp;IF(B537&lt;&gt;B538,((IF(ISBLANK(E538),$D$3&amp;"Non-type material: "&amp;$D$3,$D$3&amp;INDEX('type-categories'!$A$2:$B$100,MATCH(E538,'type-categories'!$A$2:$A$100,0),2)&amp;$D$3))),"")&amp;(IF(K538&lt;&gt;K537,$C$2&amp;K538&amp;$K$3&amp;$C$2&amp;" ",(IF(B538&lt;&gt;B537,$C$2&amp;K538&amp;$K$3&amp;$C$2&amp;" ",""))))&amp;(IF(L538="","",((IF(L538&lt;&gt;L537,$D$2&amp;L538&amp;$L$3&amp;$D$2&amp;" ",IF(B538&lt;&gt;B537,$D$2&amp;L538&amp;$L$3&amp;$D$2&amp;" ",""))))))&amp;(IF(M538="","",((IF(M538&lt;&gt;M537,$E$2&amp;M538&amp;$E$2&amp;","&amp;" ",IF(B538&lt;&gt;B537,$E$2&amp;M538&amp;$E$2&amp;",",""))))))&amp;(IF(N538="","",IF(N538&lt;&gt;N537,N538&amp;", ",IF(B538&lt;&gt;B537,N538&amp;", ",""))))&amp;(IF(ISBLANK(O538),"",(IF(O538&lt;&gt;O537,O538&amp;", ",IF(B538&lt;&gt;B537,O538&amp;", ","")))))&amp;(IF(ISBLANK(P538),"",(IF(P538&lt;&gt;P537,P538&amp;", ",IF(B538&lt;&gt;B537,P538&amp;", ",IF(Z538&lt;&gt;Z537,P538&amp;", ",""))))))&amp;(IF(ISBLANK(Q538),"",(IF(Q538&lt;&gt;Q537,Q538&amp;", ",IF(B538&lt;&gt;B537,Q538&amp;", ",IF(Z538&lt;&gt;Z537,Q538&amp;", ",""))))))&amp;(IF(ISBLANK(R538),"",(IF(R538&lt;&gt;R537,R538&amp;"m, ",IF(B538&lt;&gt;B537,R538&amp;"m, ",IF(Z538&lt;&gt;Z537,R538&amp;"m, ",""))))))&amp;IF(ISBLANK(S538),"",(IF(B538&lt;&gt;B537,S538&amp;", ",IF(S538&lt;&gt;S537,IF((Z538=Z537),"same locality "&amp;S538&amp;", ",S538&amp;", "),""))))&amp;(IF(ISBLANK(T538),"",(IF(T538&lt;&gt;T537,IF(ISBLANK(F$2),T538&amp;", ",T538&amp;" "&amp;F$2&amp;", "),(IF(B538&lt;&gt;B537,IF(ISBLANK(F$2),T538&amp;", ",T538&amp;" "&amp;F$2&amp;", "),(IF(Z538&lt;&gt;Z537,IF(ISBLANK(F$2),T538&amp;", ",T538&amp;" "&amp;F$2&amp;", "),IF((U538&lt;&gt;U537)*($G$2="Y"),"same collector, ","")))))))))&amp;(IF(ISBLANK(U538),"",(IF(U538&lt;&gt;U537,U538&amp;", ",(IF(B538&lt;&gt;B537,U538&amp;", ",IF(Z538&lt;&gt;Z537,U538&amp;", ",(IF(T538&lt;&gt;T537,IF((T538&lt;&gt;T537)*($G$2="Y"),"same date, ", ""),IF((T538=T537)*(U538=U537)*(S538&lt;&gt;S537)*($G$2="Y"),"same collector and date, ", ""))))))))))&amp;(IF(ISBLANK(V538),"",V538&amp;", "))&amp;IF((AA538&lt;&gt;AA539)*($H$2="y"),AD538&amp;AE538,IF((AA538&lt;&gt;AA539)*($H$2="m"),AD538&amp;AG538,IF(($H$2&lt;&gt;"m")*($H$2&lt;&gt;"Y"),(IF(F538=0,"",F538&amp;" "&amp;$F$4&amp;" "))&amp;(IF(G538=0,"",G538&amp;" "&amp;$G$4&amp;" "))&amp;(IF(H538=0,"",H538&amp;" "&amp;H$4&amp;" "))&amp;(IF(I538=0,"",I538&amp;" "&amp;$I$4&amp;" "))&amp;(IF(J538=0,"",J538&amp;" "&amp;$J$4&amp;" "))&amp;IF((ISBLANK(C538)),"","("&amp;C538&amp;")"),"")))&amp;IF((B538=B539)*(K538=K539)*(L538=L539)*(M538=M539),IF(($H$2&lt;&gt;"m")*($H$2&lt;&gt;"Y"), ", ", IF((ISNUMBER(FIND(")",AE538))), ", ", "")),IF((B538=B539)*(K538=K539)*(L538=L539),"; ",". ")))</f>
        <v/>
      </c>
      <c r="AI538" s="1"/>
    </row>
    <row r="539" spans="1:35" x14ac:dyDescent="0.25">
      <c r="A539" s="3" t="str">
        <f t="shared" si="68"/>
        <v/>
      </c>
      <c r="B539" s="53" t="str">
        <f t="shared" si="72"/>
        <v/>
      </c>
      <c r="C539" s="57"/>
      <c r="D539" s="57"/>
      <c r="E539" s="57"/>
      <c r="F539" s="57"/>
      <c r="G539" s="57"/>
      <c r="H539" s="57"/>
      <c r="I539" s="57"/>
      <c r="J539" s="57"/>
      <c r="K539" s="57"/>
      <c r="L539" s="57"/>
      <c r="M539" s="54"/>
      <c r="N539" s="57"/>
      <c r="O539" s="58"/>
      <c r="P539" s="58"/>
      <c r="Q539" s="58"/>
      <c r="R539" s="58"/>
      <c r="S539" s="54"/>
      <c r="T539" s="57"/>
      <c r="U539" s="57"/>
      <c r="V539" s="57"/>
      <c r="W539" s="57"/>
      <c r="X539" s="147" t="str">
        <f>IF(ISBLANK(D539),"",IF('order-admin-units'!$I$1&lt;&gt;"y", "", IF((K539="")*(ISBLANK(D539)=FALSE), 'order-admin-units'!$B$1+1, VLOOKUP(K539, ordercountry, 2))))</f>
        <v/>
      </c>
      <c r="Y539" s="147" t="str">
        <f>IF(ISBLANK(D539),"",IF('order-admin-units'!$I$1&lt;&gt;"y", "", IF(L539="", 'order-admin-units'!$B$2+1, VLOOKUP(K539&amp;"@"&amp;L539, orderadmin, 2))))</f>
        <v/>
      </c>
      <c r="Z539" s="147" t="str">
        <f t="shared" si="69"/>
        <v/>
      </c>
      <c r="AA539" s="147" t="str">
        <f t="shared" si="70"/>
        <v/>
      </c>
      <c r="AB539" s="147" t="str">
        <f t="shared" si="71"/>
        <v/>
      </c>
      <c r="AC539" s="147" t="str">
        <f t="shared" si="65"/>
        <v/>
      </c>
      <c r="AD539" s="11" t="str">
        <f t="shared" si="66"/>
        <v/>
      </c>
      <c r="AE539" s="11" t="str">
        <f t="array" ref="AE539">IF(ISBLANK(D539),"",IF(OR($H$2="y",$H$2="m"),IF(AA539=AA538,IF(OR(AB539=$AB$4:$AB538)=FALSE,AE538&amp;C539,AE538),"("&amp;C539)&amp;IF(AA539=AA540,IF(OR(AB540=$AB$4:$AB539)=FALSE,", ",""),") "),""))</f>
        <v/>
      </c>
      <c r="AF539" s="11" t="str">
        <f t="shared" si="67"/>
        <v/>
      </c>
      <c r="AG539" s="11" t="str">
        <f t="array" ref="AG539">IF(ISBLANK(D539),"",IF(OR($H$2="y",$H$2="m"),IF(AA539=AA538,IF(OR(AC539=$AC$4:$AC538)=FALSE,AG538&amp;AF539,AG538),"("&amp;AF539)&amp;IF(AA539=AA540,IF(OR(AC540=$AC$4:$AC539)=FALSE,", ",""),") "),""))</f>
        <v/>
      </c>
      <c r="AH539" s="10" t="str">
        <f>IF((ISBLANK(D539)),"",IF(D539=D538,AH538,"")&amp;IF(B538&lt;&gt;B539,((IF(ISBLANK(E539),$D$3&amp;"Non-type material: "&amp;$D$3,$D$3&amp;INDEX('type-categories'!$A$2:$B$100,MATCH(E539,'type-categories'!$A$2:$A$100,0),2)&amp;$D$3))),"")&amp;(IF(K539&lt;&gt;K538,$C$2&amp;K539&amp;$K$3&amp;$C$2&amp;" ",(IF(B539&lt;&gt;B538,$C$2&amp;K539&amp;$K$3&amp;$C$2&amp;" ",""))))&amp;(IF(L539="","",((IF(L539&lt;&gt;L538,$D$2&amp;L539&amp;$L$3&amp;$D$2&amp;" ",IF(B539&lt;&gt;B538,$D$2&amp;L539&amp;$L$3&amp;$D$2&amp;" ",""))))))&amp;(IF(M539="","",((IF(M539&lt;&gt;M538,$E$2&amp;M539&amp;$E$2&amp;","&amp;" ",IF(B539&lt;&gt;B538,$E$2&amp;M539&amp;$E$2&amp;",",""))))))&amp;(IF(N539="","",IF(N539&lt;&gt;N538,N539&amp;", ",IF(B539&lt;&gt;B538,N539&amp;", ",""))))&amp;(IF(ISBLANK(O539),"",(IF(O539&lt;&gt;O538,O539&amp;", ",IF(B539&lt;&gt;B538,O539&amp;", ","")))))&amp;(IF(ISBLANK(P539),"",(IF(P539&lt;&gt;P538,P539&amp;", ",IF(B539&lt;&gt;B538,P539&amp;", ",IF(Z539&lt;&gt;Z538,P539&amp;", ",""))))))&amp;(IF(ISBLANK(Q539),"",(IF(Q539&lt;&gt;Q538,Q539&amp;", ",IF(B539&lt;&gt;B538,Q539&amp;", ",IF(Z539&lt;&gt;Z538,Q539&amp;", ",""))))))&amp;(IF(ISBLANK(R539),"",(IF(R539&lt;&gt;R538,R539&amp;"m, ",IF(B539&lt;&gt;B538,R539&amp;"m, ",IF(Z539&lt;&gt;Z538,R539&amp;"m, ",""))))))&amp;IF(ISBLANK(S539),"",(IF(B539&lt;&gt;B538,S539&amp;", ",IF(S539&lt;&gt;S538,IF((Z539=Z538),"same locality "&amp;S539&amp;", ",S539&amp;", "),""))))&amp;(IF(ISBLANK(T539),"",(IF(T539&lt;&gt;T538,IF(ISBLANK(F$2),T539&amp;", ",T539&amp;" "&amp;F$2&amp;", "),(IF(B539&lt;&gt;B538,IF(ISBLANK(F$2),T539&amp;", ",T539&amp;" "&amp;F$2&amp;", "),(IF(Z539&lt;&gt;Z538,IF(ISBLANK(F$2),T539&amp;", ",T539&amp;" "&amp;F$2&amp;", "),IF((U539&lt;&gt;U538)*($G$2="Y"),"same collector, ","")))))))))&amp;(IF(ISBLANK(U539),"",(IF(U539&lt;&gt;U538,U539&amp;", ",(IF(B539&lt;&gt;B538,U539&amp;", ",IF(Z539&lt;&gt;Z538,U539&amp;", ",(IF(T539&lt;&gt;T538,IF((T539&lt;&gt;T538)*($G$2="Y"),"same date, ", ""),IF((T539=T538)*(U539=U538)*(S539&lt;&gt;S538)*($G$2="Y"),"same collector and date, ", ""))))))))))&amp;(IF(ISBLANK(V539),"",V539&amp;", "))&amp;IF((AA539&lt;&gt;AA540)*($H$2="y"),AD539&amp;AE539,IF((AA539&lt;&gt;AA540)*($H$2="m"),AD539&amp;AG539,IF(($H$2&lt;&gt;"m")*($H$2&lt;&gt;"Y"),(IF(F539=0,"",F539&amp;" "&amp;$F$4&amp;" "))&amp;(IF(G539=0,"",G539&amp;" "&amp;$G$4&amp;" "))&amp;(IF(H539=0,"",H539&amp;" "&amp;H$4&amp;" "))&amp;(IF(I539=0,"",I539&amp;" "&amp;$I$4&amp;" "))&amp;(IF(J539=0,"",J539&amp;" "&amp;$J$4&amp;" "))&amp;IF((ISBLANK(C539)),"","("&amp;C539&amp;")"),"")))&amp;IF((B539=B540)*(K539=K540)*(L539=L540)*(M539=M540),IF(($H$2&lt;&gt;"m")*($H$2&lt;&gt;"Y"), ", ", IF((ISNUMBER(FIND(")",AE539))), ", ", "")),IF((B539=B540)*(K539=K540)*(L539=L540),"; ",". ")))</f>
        <v/>
      </c>
      <c r="AI539" s="1"/>
    </row>
    <row r="540" spans="1:35" x14ac:dyDescent="0.25">
      <c r="A540" s="3" t="str">
        <f t="shared" si="68"/>
        <v/>
      </c>
      <c r="B540" s="53" t="str">
        <f t="shared" si="72"/>
        <v/>
      </c>
      <c r="C540" s="57"/>
      <c r="D540" s="57"/>
      <c r="E540" s="57"/>
      <c r="F540" s="57"/>
      <c r="G540" s="57"/>
      <c r="H540" s="57"/>
      <c r="I540" s="57"/>
      <c r="J540" s="57"/>
      <c r="K540" s="57"/>
      <c r="L540" s="57"/>
      <c r="M540" s="54"/>
      <c r="N540" s="57"/>
      <c r="O540" s="58"/>
      <c r="P540" s="58"/>
      <c r="Q540" s="58"/>
      <c r="R540" s="58"/>
      <c r="S540" s="54"/>
      <c r="T540" s="57"/>
      <c r="U540" s="57"/>
      <c r="V540" s="57"/>
      <c r="W540" s="57"/>
      <c r="X540" s="147" t="str">
        <f>IF(ISBLANK(D540),"",IF('order-admin-units'!$I$1&lt;&gt;"y", "", IF((K540="")*(ISBLANK(D540)=FALSE), 'order-admin-units'!$B$1+1, VLOOKUP(K540, ordercountry, 2))))</f>
        <v/>
      </c>
      <c r="Y540" s="147" t="str">
        <f>IF(ISBLANK(D540),"",IF('order-admin-units'!$I$1&lt;&gt;"y", "", IF(L540="", 'order-admin-units'!$B$2+1, VLOOKUP(K540&amp;"@"&amp;L540, orderadmin, 2))))</f>
        <v/>
      </c>
      <c r="Z540" s="147" t="str">
        <f t="shared" si="69"/>
        <v/>
      </c>
      <c r="AA540" s="147" t="str">
        <f t="shared" si="70"/>
        <v/>
      </c>
      <c r="AB540" s="147" t="str">
        <f t="shared" si="71"/>
        <v/>
      </c>
      <c r="AC540" s="147" t="str">
        <f t="shared" si="65"/>
        <v/>
      </c>
      <c r="AD540" s="11" t="str">
        <f t="shared" si="66"/>
        <v/>
      </c>
      <c r="AE540" s="11" t="str">
        <f t="array" ref="AE540">IF(ISBLANK(D540),"",IF(OR($H$2="y",$H$2="m"),IF(AA540=AA539,IF(OR(AB540=$AB$4:$AB539)=FALSE,AE539&amp;C540,AE539),"("&amp;C540)&amp;IF(AA540=AA541,IF(OR(AB541=$AB$4:$AB540)=FALSE,", ",""),") "),""))</f>
        <v/>
      </c>
      <c r="AF540" s="11" t="str">
        <f t="shared" si="67"/>
        <v/>
      </c>
      <c r="AG540" s="11" t="str">
        <f t="array" ref="AG540">IF(ISBLANK(D540),"",IF(OR($H$2="y",$H$2="m"),IF(AA540=AA539,IF(OR(AC540=$AC$4:$AC539)=FALSE,AG539&amp;AF540,AG539),"("&amp;AF540)&amp;IF(AA540=AA541,IF(OR(AC541=$AC$4:$AC540)=FALSE,", ",""),") "),""))</f>
        <v/>
      </c>
      <c r="AH540" s="10" t="str">
        <f>IF((ISBLANK(D540)),"",IF(D540=D539,AH539,"")&amp;IF(B539&lt;&gt;B540,((IF(ISBLANK(E540),$D$3&amp;"Non-type material: "&amp;$D$3,$D$3&amp;INDEX('type-categories'!$A$2:$B$100,MATCH(E540,'type-categories'!$A$2:$A$100,0),2)&amp;$D$3))),"")&amp;(IF(K540&lt;&gt;K539,$C$2&amp;K540&amp;$K$3&amp;$C$2&amp;" ",(IF(B540&lt;&gt;B539,$C$2&amp;K540&amp;$K$3&amp;$C$2&amp;" ",""))))&amp;(IF(L540="","",((IF(L540&lt;&gt;L539,$D$2&amp;L540&amp;$L$3&amp;$D$2&amp;" ",IF(B540&lt;&gt;B539,$D$2&amp;L540&amp;$L$3&amp;$D$2&amp;" ",""))))))&amp;(IF(M540="","",((IF(M540&lt;&gt;M539,$E$2&amp;M540&amp;$E$2&amp;","&amp;" ",IF(B540&lt;&gt;B539,$E$2&amp;M540&amp;$E$2&amp;",",""))))))&amp;(IF(N540="","",IF(N540&lt;&gt;N539,N540&amp;", ",IF(B540&lt;&gt;B539,N540&amp;", ",""))))&amp;(IF(ISBLANK(O540),"",(IF(O540&lt;&gt;O539,O540&amp;", ",IF(B540&lt;&gt;B539,O540&amp;", ","")))))&amp;(IF(ISBLANK(P540),"",(IF(P540&lt;&gt;P539,P540&amp;", ",IF(B540&lt;&gt;B539,P540&amp;", ",IF(Z540&lt;&gt;Z539,P540&amp;", ",""))))))&amp;(IF(ISBLANK(Q540),"",(IF(Q540&lt;&gt;Q539,Q540&amp;", ",IF(B540&lt;&gt;B539,Q540&amp;", ",IF(Z540&lt;&gt;Z539,Q540&amp;", ",""))))))&amp;(IF(ISBLANK(R540),"",(IF(R540&lt;&gt;R539,R540&amp;"m, ",IF(B540&lt;&gt;B539,R540&amp;"m, ",IF(Z540&lt;&gt;Z539,R540&amp;"m, ",""))))))&amp;IF(ISBLANK(S540),"",(IF(B540&lt;&gt;B539,S540&amp;", ",IF(S540&lt;&gt;S539,IF((Z540=Z539),"same locality "&amp;S540&amp;", ",S540&amp;", "),""))))&amp;(IF(ISBLANK(T540),"",(IF(T540&lt;&gt;T539,IF(ISBLANK(F$2),T540&amp;", ",T540&amp;" "&amp;F$2&amp;", "),(IF(B540&lt;&gt;B539,IF(ISBLANK(F$2),T540&amp;", ",T540&amp;" "&amp;F$2&amp;", "),(IF(Z540&lt;&gt;Z539,IF(ISBLANK(F$2),T540&amp;", ",T540&amp;" "&amp;F$2&amp;", "),IF((U540&lt;&gt;U539)*($G$2="Y"),"same collector, ","")))))))))&amp;(IF(ISBLANK(U540),"",(IF(U540&lt;&gt;U539,U540&amp;", ",(IF(B540&lt;&gt;B539,U540&amp;", ",IF(Z540&lt;&gt;Z539,U540&amp;", ",(IF(T540&lt;&gt;T539,IF((T540&lt;&gt;T539)*($G$2="Y"),"same date, ", ""),IF((T540=T539)*(U540=U539)*(S540&lt;&gt;S539)*($G$2="Y"),"same collector and date, ", ""))))))))))&amp;(IF(ISBLANK(V540),"",V540&amp;", "))&amp;IF((AA540&lt;&gt;AA541)*($H$2="y"),AD540&amp;AE540,IF((AA540&lt;&gt;AA541)*($H$2="m"),AD540&amp;AG540,IF(($H$2&lt;&gt;"m")*($H$2&lt;&gt;"Y"),(IF(F540=0,"",F540&amp;" "&amp;$F$4&amp;" "))&amp;(IF(G540=0,"",G540&amp;" "&amp;$G$4&amp;" "))&amp;(IF(H540=0,"",H540&amp;" "&amp;H$4&amp;" "))&amp;(IF(I540=0,"",I540&amp;" "&amp;$I$4&amp;" "))&amp;(IF(J540=0,"",J540&amp;" "&amp;$J$4&amp;" "))&amp;IF((ISBLANK(C540)),"","("&amp;C540&amp;")"),"")))&amp;IF((B540=B541)*(K540=K541)*(L540=L541)*(M540=M541),IF(($H$2&lt;&gt;"m")*($H$2&lt;&gt;"Y"), ", ", IF((ISNUMBER(FIND(")",AE540))), ", ", "")),IF((B540=B541)*(K540=K541)*(L540=L541),"; ",". ")))</f>
        <v/>
      </c>
      <c r="AI540" s="1"/>
    </row>
    <row r="541" spans="1:35" x14ac:dyDescent="0.25">
      <c r="A541" s="3" t="str">
        <f t="shared" si="68"/>
        <v/>
      </c>
      <c r="B541" s="53" t="str">
        <f t="shared" si="72"/>
        <v/>
      </c>
      <c r="C541" s="57"/>
      <c r="D541" s="57"/>
      <c r="E541" s="57"/>
      <c r="F541" s="57"/>
      <c r="G541" s="57"/>
      <c r="H541" s="57"/>
      <c r="I541" s="57"/>
      <c r="J541" s="57"/>
      <c r="K541" s="57"/>
      <c r="L541" s="57"/>
      <c r="M541" s="54"/>
      <c r="N541" s="57"/>
      <c r="O541" s="58"/>
      <c r="P541" s="58"/>
      <c r="Q541" s="58"/>
      <c r="R541" s="58"/>
      <c r="S541" s="54"/>
      <c r="T541" s="57"/>
      <c r="U541" s="57"/>
      <c r="V541" s="57"/>
      <c r="W541" s="57"/>
      <c r="X541" s="147" t="str">
        <f>IF(ISBLANK(D541),"",IF('order-admin-units'!$I$1&lt;&gt;"y", "", IF((K541="")*(ISBLANK(D541)=FALSE), 'order-admin-units'!$B$1+1, VLOOKUP(K541, ordercountry, 2))))</f>
        <v/>
      </c>
      <c r="Y541" s="147" t="str">
        <f>IF(ISBLANK(D541),"",IF('order-admin-units'!$I$1&lt;&gt;"y", "", IF(L541="", 'order-admin-units'!$B$2+1, VLOOKUP(K541&amp;"@"&amp;L541, orderadmin, 2))))</f>
        <v/>
      </c>
      <c r="Z541" s="147" t="str">
        <f t="shared" si="69"/>
        <v/>
      </c>
      <c r="AA541" s="147" t="str">
        <f t="shared" si="70"/>
        <v/>
      </c>
      <c r="AB541" s="147" t="str">
        <f t="shared" si="71"/>
        <v/>
      </c>
      <c r="AC541" s="147" t="str">
        <f t="shared" si="65"/>
        <v/>
      </c>
      <c r="AD541" s="11" t="str">
        <f t="shared" si="66"/>
        <v/>
      </c>
      <c r="AE541" s="11" t="str">
        <f t="array" ref="AE541">IF(ISBLANK(D541),"",IF(OR($H$2="y",$H$2="m"),IF(AA541=AA540,IF(OR(AB541=$AB$4:$AB540)=FALSE,AE540&amp;C541,AE540),"("&amp;C541)&amp;IF(AA541=AA542,IF(OR(AB542=$AB$4:$AB541)=FALSE,", ",""),") "),""))</f>
        <v/>
      </c>
      <c r="AF541" s="11" t="str">
        <f t="shared" si="67"/>
        <v/>
      </c>
      <c r="AG541" s="11" t="str">
        <f t="array" ref="AG541">IF(ISBLANK(D541),"",IF(OR($H$2="y",$H$2="m"),IF(AA541=AA540,IF(OR(AC541=$AC$4:$AC540)=FALSE,AG540&amp;AF541,AG540),"("&amp;AF541)&amp;IF(AA541=AA542,IF(OR(AC542=$AC$4:$AC541)=FALSE,", ",""),") "),""))</f>
        <v/>
      </c>
      <c r="AH541" s="10" t="str">
        <f>IF((ISBLANK(D541)),"",IF(D541=D540,AH540,"")&amp;IF(B540&lt;&gt;B541,((IF(ISBLANK(E541),$D$3&amp;"Non-type material: "&amp;$D$3,$D$3&amp;INDEX('type-categories'!$A$2:$B$100,MATCH(E541,'type-categories'!$A$2:$A$100,0),2)&amp;$D$3))),"")&amp;(IF(K541&lt;&gt;K540,$C$2&amp;K541&amp;$K$3&amp;$C$2&amp;" ",(IF(B541&lt;&gt;B540,$C$2&amp;K541&amp;$K$3&amp;$C$2&amp;" ",""))))&amp;(IF(L541="","",((IF(L541&lt;&gt;L540,$D$2&amp;L541&amp;$L$3&amp;$D$2&amp;" ",IF(B541&lt;&gt;B540,$D$2&amp;L541&amp;$L$3&amp;$D$2&amp;" ",""))))))&amp;(IF(M541="","",((IF(M541&lt;&gt;M540,$E$2&amp;M541&amp;$E$2&amp;","&amp;" ",IF(B541&lt;&gt;B540,$E$2&amp;M541&amp;$E$2&amp;",",""))))))&amp;(IF(N541="","",IF(N541&lt;&gt;N540,N541&amp;", ",IF(B541&lt;&gt;B540,N541&amp;", ",""))))&amp;(IF(ISBLANK(O541),"",(IF(O541&lt;&gt;O540,O541&amp;", ",IF(B541&lt;&gt;B540,O541&amp;", ","")))))&amp;(IF(ISBLANK(P541),"",(IF(P541&lt;&gt;P540,P541&amp;", ",IF(B541&lt;&gt;B540,P541&amp;", ",IF(Z541&lt;&gt;Z540,P541&amp;", ",""))))))&amp;(IF(ISBLANK(Q541),"",(IF(Q541&lt;&gt;Q540,Q541&amp;", ",IF(B541&lt;&gt;B540,Q541&amp;", ",IF(Z541&lt;&gt;Z540,Q541&amp;", ",""))))))&amp;(IF(ISBLANK(R541),"",(IF(R541&lt;&gt;R540,R541&amp;"m, ",IF(B541&lt;&gt;B540,R541&amp;"m, ",IF(Z541&lt;&gt;Z540,R541&amp;"m, ",""))))))&amp;IF(ISBLANK(S541),"",(IF(B541&lt;&gt;B540,S541&amp;", ",IF(S541&lt;&gt;S540,IF((Z541=Z540),"same locality "&amp;S541&amp;", ",S541&amp;", "),""))))&amp;(IF(ISBLANK(T541),"",(IF(T541&lt;&gt;T540,IF(ISBLANK(F$2),T541&amp;", ",T541&amp;" "&amp;F$2&amp;", "),(IF(B541&lt;&gt;B540,IF(ISBLANK(F$2),T541&amp;", ",T541&amp;" "&amp;F$2&amp;", "),(IF(Z541&lt;&gt;Z540,IF(ISBLANK(F$2),T541&amp;", ",T541&amp;" "&amp;F$2&amp;", "),IF((U541&lt;&gt;U540)*($G$2="Y"),"same collector, ","")))))))))&amp;(IF(ISBLANK(U541),"",(IF(U541&lt;&gt;U540,U541&amp;", ",(IF(B541&lt;&gt;B540,U541&amp;", ",IF(Z541&lt;&gt;Z540,U541&amp;", ",(IF(T541&lt;&gt;T540,IF((T541&lt;&gt;T540)*($G$2="Y"),"same date, ", ""),IF((T541=T540)*(U541=U540)*(S541&lt;&gt;S540)*($G$2="Y"),"same collector and date, ", ""))))))))))&amp;(IF(ISBLANK(V541),"",V541&amp;", "))&amp;IF((AA541&lt;&gt;AA542)*($H$2="y"),AD541&amp;AE541,IF((AA541&lt;&gt;AA542)*($H$2="m"),AD541&amp;AG541,IF(($H$2&lt;&gt;"m")*($H$2&lt;&gt;"Y"),(IF(F541=0,"",F541&amp;" "&amp;$F$4&amp;" "))&amp;(IF(G541=0,"",G541&amp;" "&amp;$G$4&amp;" "))&amp;(IF(H541=0,"",H541&amp;" "&amp;H$4&amp;" "))&amp;(IF(I541=0,"",I541&amp;" "&amp;$I$4&amp;" "))&amp;(IF(J541=0,"",J541&amp;" "&amp;$J$4&amp;" "))&amp;IF((ISBLANK(C541)),"","("&amp;C541&amp;")"),"")))&amp;IF((B541=B542)*(K541=K542)*(L541=L542)*(M541=M542),IF(($H$2&lt;&gt;"m")*($H$2&lt;&gt;"Y"), ", ", IF((ISNUMBER(FIND(")",AE541))), ", ", "")),IF((B541=B542)*(K541=K542)*(L541=L542),"; ",". ")))</f>
        <v/>
      </c>
      <c r="AI541" s="1"/>
    </row>
    <row r="542" spans="1:35" x14ac:dyDescent="0.25">
      <c r="A542" s="3" t="str">
        <f t="shared" si="68"/>
        <v/>
      </c>
      <c r="B542" s="53" t="str">
        <f t="shared" si="72"/>
        <v/>
      </c>
      <c r="C542" s="57"/>
      <c r="D542" s="57"/>
      <c r="E542" s="57"/>
      <c r="F542" s="57"/>
      <c r="G542" s="57"/>
      <c r="H542" s="57"/>
      <c r="I542" s="57"/>
      <c r="J542" s="57"/>
      <c r="K542" s="57"/>
      <c r="L542" s="57"/>
      <c r="M542" s="54"/>
      <c r="N542" s="57"/>
      <c r="O542" s="58"/>
      <c r="P542" s="58"/>
      <c r="Q542" s="58"/>
      <c r="R542" s="58"/>
      <c r="S542" s="54"/>
      <c r="T542" s="57"/>
      <c r="U542" s="57"/>
      <c r="V542" s="57"/>
      <c r="W542" s="57"/>
      <c r="X542" s="147" t="str">
        <f>IF(ISBLANK(D542),"",IF('order-admin-units'!$I$1&lt;&gt;"y", "", IF((K542="")*(ISBLANK(D542)=FALSE), 'order-admin-units'!$B$1+1, VLOOKUP(K542, ordercountry, 2))))</f>
        <v/>
      </c>
      <c r="Y542" s="147" t="str">
        <f>IF(ISBLANK(D542),"",IF('order-admin-units'!$I$1&lt;&gt;"y", "", IF(L542="", 'order-admin-units'!$B$2+1, VLOOKUP(K542&amp;"@"&amp;L542, orderadmin, 2))))</f>
        <v/>
      </c>
      <c r="Z542" s="147" t="str">
        <f t="shared" si="69"/>
        <v/>
      </c>
      <c r="AA542" s="147" t="str">
        <f t="shared" si="70"/>
        <v/>
      </c>
      <c r="AB542" s="147" t="str">
        <f t="shared" si="71"/>
        <v/>
      </c>
      <c r="AC542" s="147" t="str">
        <f t="shared" si="65"/>
        <v/>
      </c>
      <c r="AD542" s="11" t="str">
        <f t="shared" si="66"/>
        <v/>
      </c>
      <c r="AE542" s="11" t="str">
        <f t="array" ref="AE542">IF(ISBLANK(D542),"",IF(OR($H$2="y",$H$2="m"),IF(AA542=AA541,IF(OR(AB542=$AB$4:$AB541)=FALSE,AE541&amp;C542,AE541),"("&amp;C542)&amp;IF(AA542=AA543,IF(OR(AB543=$AB$4:$AB542)=FALSE,", ",""),") "),""))</f>
        <v/>
      </c>
      <c r="AF542" s="11" t="str">
        <f t="shared" si="67"/>
        <v/>
      </c>
      <c r="AG542" s="11" t="str">
        <f t="array" ref="AG542">IF(ISBLANK(D542),"",IF(OR($H$2="y",$H$2="m"),IF(AA542=AA541,IF(OR(AC542=$AC$4:$AC541)=FALSE,AG541&amp;AF542,AG541),"("&amp;AF542)&amp;IF(AA542=AA543,IF(OR(AC543=$AC$4:$AC542)=FALSE,", ",""),") "),""))</f>
        <v/>
      </c>
      <c r="AH542" s="10" t="str">
        <f>IF((ISBLANK(D542)),"",IF(D542=D541,AH541,"")&amp;IF(B541&lt;&gt;B542,((IF(ISBLANK(E542),$D$3&amp;"Non-type material: "&amp;$D$3,$D$3&amp;INDEX('type-categories'!$A$2:$B$100,MATCH(E542,'type-categories'!$A$2:$A$100,0),2)&amp;$D$3))),"")&amp;(IF(K542&lt;&gt;K541,$C$2&amp;K542&amp;$K$3&amp;$C$2&amp;" ",(IF(B542&lt;&gt;B541,$C$2&amp;K542&amp;$K$3&amp;$C$2&amp;" ",""))))&amp;(IF(L542="","",((IF(L542&lt;&gt;L541,$D$2&amp;L542&amp;$L$3&amp;$D$2&amp;" ",IF(B542&lt;&gt;B541,$D$2&amp;L542&amp;$L$3&amp;$D$2&amp;" ",""))))))&amp;(IF(M542="","",((IF(M542&lt;&gt;M541,$E$2&amp;M542&amp;$E$2&amp;","&amp;" ",IF(B542&lt;&gt;B541,$E$2&amp;M542&amp;$E$2&amp;",",""))))))&amp;(IF(N542="","",IF(N542&lt;&gt;N541,N542&amp;", ",IF(B542&lt;&gt;B541,N542&amp;", ",""))))&amp;(IF(ISBLANK(O542),"",(IF(O542&lt;&gt;O541,O542&amp;", ",IF(B542&lt;&gt;B541,O542&amp;", ","")))))&amp;(IF(ISBLANK(P542),"",(IF(P542&lt;&gt;P541,P542&amp;", ",IF(B542&lt;&gt;B541,P542&amp;", ",IF(Z542&lt;&gt;Z541,P542&amp;", ",""))))))&amp;(IF(ISBLANK(Q542),"",(IF(Q542&lt;&gt;Q541,Q542&amp;", ",IF(B542&lt;&gt;B541,Q542&amp;", ",IF(Z542&lt;&gt;Z541,Q542&amp;", ",""))))))&amp;(IF(ISBLANK(R542),"",(IF(R542&lt;&gt;R541,R542&amp;"m, ",IF(B542&lt;&gt;B541,R542&amp;"m, ",IF(Z542&lt;&gt;Z541,R542&amp;"m, ",""))))))&amp;IF(ISBLANK(S542),"",(IF(B542&lt;&gt;B541,S542&amp;", ",IF(S542&lt;&gt;S541,IF((Z542=Z541),"same locality "&amp;S542&amp;", ",S542&amp;", "),""))))&amp;(IF(ISBLANK(T542),"",(IF(T542&lt;&gt;T541,IF(ISBLANK(F$2),T542&amp;", ",T542&amp;" "&amp;F$2&amp;", "),(IF(B542&lt;&gt;B541,IF(ISBLANK(F$2),T542&amp;", ",T542&amp;" "&amp;F$2&amp;", "),(IF(Z542&lt;&gt;Z541,IF(ISBLANK(F$2),T542&amp;", ",T542&amp;" "&amp;F$2&amp;", "),IF((U542&lt;&gt;U541)*($G$2="Y"),"same collector, ","")))))))))&amp;(IF(ISBLANK(U542),"",(IF(U542&lt;&gt;U541,U542&amp;", ",(IF(B542&lt;&gt;B541,U542&amp;", ",IF(Z542&lt;&gt;Z541,U542&amp;", ",(IF(T542&lt;&gt;T541,IF((T542&lt;&gt;T541)*($G$2="Y"),"same date, ", ""),IF((T542=T541)*(U542=U541)*(S542&lt;&gt;S541)*($G$2="Y"),"same collector and date, ", ""))))))))))&amp;(IF(ISBLANK(V542),"",V542&amp;", "))&amp;IF((AA542&lt;&gt;AA543)*($H$2="y"),AD542&amp;AE542,IF((AA542&lt;&gt;AA543)*($H$2="m"),AD542&amp;AG542,IF(($H$2&lt;&gt;"m")*($H$2&lt;&gt;"Y"),(IF(F542=0,"",F542&amp;" "&amp;$F$4&amp;" "))&amp;(IF(G542=0,"",G542&amp;" "&amp;$G$4&amp;" "))&amp;(IF(H542=0,"",H542&amp;" "&amp;H$4&amp;" "))&amp;(IF(I542=0,"",I542&amp;" "&amp;$I$4&amp;" "))&amp;(IF(J542=0,"",J542&amp;" "&amp;$J$4&amp;" "))&amp;IF((ISBLANK(C542)),"","("&amp;C542&amp;")"),"")))&amp;IF((B542=B543)*(K542=K543)*(L542=L543)*(M542=M543),IF(($H$2&lt;&gt;"m")*($H$2&lt;&gt;"Y"), ", ", IF((ISNUMBER(FIND(")",AE542))), ", ", "")),IF((B542=B543)*(K542=K543)*(L542=L543),"; ",". ")))</f>
        <v/>
      </c>
      <c r="AI542" s="1"/>
    </row>
    <row r="543" spans="1:35" x14ac:dyDescent="0.25">
      <c r="A543" s="3" t="str">
        <f t="shared" si="68"/>
        <v/>
      </c>
      <c r="B543" s="53" t="str">
        <f t="shared" si="72"/>
        <v/>
      </c>
      <c r="C543" s="57"/>
      <c r="D543" s="57"/>
      <c r="E543" s="57"/>
      <c r="F543" s="57"/>
      <c r="G543" s="57"/>
      <c r="H543" s="57"/>
      <c r="I543" s="57"/>
      <c r="J543" s="57"/>
      <c r="K543" s="57"/>
      <c r="L543" s="57"/>
      <c r="M543" s="54"/>
      <c r="N543" s="57"/>
      <c r="O543" s="58"/>
      <c r="P543" s="58"/>
      <c r="Q543" s="58"/>
      <c r="R543" s="58"/>
      <c r="S543" s="54"/>
      <c r="T543" s="57"/>
      <c r="U543" s="57"/>
      <c r="V543" s="57"/>
      <c r="W543" s="57"/>
      <c r="X543" s="147" t="str">
        <f>IF(ISBLANK(D543),"",IF('order-admin-units'!$I$1&lt;&gt;"y", "", IF((K543="")*(ISBLANK(D543)=FALSE), 'order-admin-units'!$B$1+1, VLOOKUP(K543, ordercountry, 2))))</f>
        <v/>
      </c>
      <c r="Y543" s="147" t="str">
        <f>IF(ISBLANK(D543),"",IF('order-admin-units'!$I$1&lt;&gt;"y", "", IF(L543="", 'order-admin-units'!$B$2+1, VLOOKUP(K543&amp;"@"&amp;L543, orderadmin, 2))))</f>
        <v/>
      </c>
      <c r="Z543" s="147" t="str">
        <f t="shared" si="69"/>
        <v/>
      </c>
      <c r="AA543" s="147" t="str">
        <f t="shared" si="70"/>
        <v/>
      </c>
      <c r="AB543" s="147" t="str">
        <f t="shared" si="71"/>
        <v/>
      </c>
      <c r="AC543" s="147" t="str">
        <f t="shared" si="65"/>
        <v/>
      </c>
      <c r="AD543" s="11" t="str">
        <f t="shared" si="66"/>
        <v/>
      </c>
      <c r="AE543" s="11" t="str">
        <f t="array" ref="AE543">IF(ISBLANK(D543),"",IF(OR($H$2="y",$H$2="m"),IF(AA543=AA542,IF(OR(AB543=$AB$4:$AB542)=FALSE,AE542&amp;C543,AE542),"("&amp;C543)&amp;IF(AA543=AA544,IF(OR(AB544=$AB$4:$AB543)=FALSE,", ",""),") "),""))</f>
        <v/>
      </c>
      <c r="AF543" s="11" t="str">
        <f t="shared" si="67"/>
        <v/>
      </c>
      <c r="AG543" s="11" t="str">
        <f t="array" ref="AG543">IF(ISBLANK(D543),"",IF(OR($H$2="y",$H$2="m"),IF(AA543=AA542,IF(OR(AC543=$AC$4:$AC542)=FALSE,AG542&amp;AF543,AG542),"("&amp;AF543)&amp;IF(AA543=AA544,IF(OR(AC544=$AC$4:$AC543)=FALSE,", ",""),") "),""))</f>
        <v/>
      </c>
      <c r="AH543" s="10" t="str">
        <f>IF((ISBLANK(D543)),"",IF(D543=D542,AH542,"")&amp;IF(B542&lt;&gt;B543,((IF(ISBLANK(E543),$D$3&amp;"Non-type material: "&amp;$D$3,$D$3&amp;INDEX('type-categories'!$A$2:$B$100,MATCH(E543,'type-categories'!$A$2:$A$100,0),2)&amp;$D$3))),"")&amp;(IF(K543&lt;&gt;K542,$C$2&amp;K543&amp;$K$3&amp;$C$2&amp;" ",(IF(B543&lt;&gt;B542,$C$2&amp;K543&amp;$K$3&amp;$C$2&amp;" ",""))))&amp;(IF(L543="","",((IF(L543&lt;&gt;L542,$D$2&amp;L543&amp;$L$3&amp;$D$2&amp;" ",IF(B543&lt;&gt;B542,$D$2&amp;L543&amp;$L$3&amp;$D$2&amp;" ",""))))))&amp;(IF(M543="","",((IF(M543&lt;&gt;M542,$E$2&amp;M543&amp;$E$2&amp;","&amp;" ",IF(B543&lt;&gt;B542,$E$2&amp;M543&amp;$E$2&amp;",",""))))))&amp;(IF(N543="","",IF(N543&lt;&gt;N542,N543&amp;", ",IF(B543&lt;&gt;B542,N543&amp;", ",""))))&amp;(IF(ISBLANK(O543),"",(IF(O543&lt;&gt;O542,O543&amp;", ",IF(B543&lt;&gt;B542,O543&amp;", ","")))))&amp;(IF(ISBLANK(P543),"",(IF(P543&lt;&gt;P542,P543&amp;", ",IF(B543&lt;&gt;B542,P543&amp;", ",IF(Z543&lt;&gt;Z542,P543&amp;", ",""))))))&amp;(IF(ISBLANK(Q543),"",(IF(Q543&lt;&gt;Q542,Q543&amp;", ",IF(B543&lt;&gt;B542,Q543&amp;", ",IF(Z543&lt;&gt;Z542,Q543&amp;", ",""))))))&amp;(IF(ISBLANK(R543),"",(IF(R543&lt;&gt;R542,R543&amp;"m, ",IF(B543&lt;&gt;B542,R543&amp;"m, ",IF(Z543&lt;&gt;Z542,R543&amp;"m, ",""))))))&amp;IF(ISBLANK(S543),"",(IF(B543&lt;&gt;B542,S543&amp;", ",IF(S543&lt;&gt;S542,IF((Z543=Z542),"same locality "&amp;S543&amp;", ",S543&amp;", "),""))))&amp;(IF(ISBLANK(T543),"",(IF(T543&lt;&gt;T542,IF(ISBLANK(F$2),T543&amp;", ",T543&amp;" "&amp;F$2&amp;", "),(IF(B543&lt;&gt;B542,IF(ISBLANK(F$2),T543&amp;", ",T543&amp;" "&amp;F$2&amp;", "),(IF(Z543&lt;&gt;Z542,IF(ISBLANK(F$2),T543&amp;", ",T543&amp;" "&amp;F$2&amp;", "),IF((U543&lt;&gt;U542)*($G$2="Y"),"same collector, ","")))))))))&amp;(IF(ISBLANK(U543),"",(IF(U543&lt;&gt;U542,U543&amp;", ",(IF(B543&lt;&gt;B542,U543&amp;", ",IF(Z543&lt;&gt;Z542,U543&amp;", ",(IF(T543&lt;&gt;T542,IF((T543&lt;&gt;T542)*($G$2="Y"),"same date, ", ""),IF((T543=T542)*(U543=U542)*(S543&lt;&gt;S542)*($G$2="Y"),"same collector and date, ", ""))))))))))&amp;(IF(ISBLANK(V543),"",V543&amp;", "))&amp;IF((AA543&lt;&gt;AA544)*($H$2="y"),AD543&amp;AE543,IF((AA543&lt;&gt;AA544)*($H$2="m"),AD543&amp;AG543,IF(($H$2&lt;&gt;"m")*($H$2&lt;&gt;"Y"),(IF(F543=0,"",F543&amp;" "&amp;$F$4&amp;" "))&amp;(IF(G543=0,"",G543&amp;" "&amp;$G$4&amp;" "))&amp;(IF(H543=0,"",H543&amp;" "&amp;H$4&amp;" "))&amp;(IF(I543=0,"",I543&amp;" "&amp;$I$4&amp;" "))&amp;(IF(J543=0,"",J543&amp;" "&amp;$J$4&amp;" "))&amp;IF((ISBLANK(C543)),"","("&amp;C543&amp;")"),"")))&amp;IF((B543=B544)*(K543=K544)*(L543=L544)*(M543=M544),IF(($H$2&lt;&gt;"m")*($H$2&lt;&gt;"Y"), ", ", IF((ISNUMBER(FIND(")",AE543))), ", ", "")),IF((B543=B544)*(K543=K544)*(L543=L544),"; ",". ")))</f>
        <v/>
      </c>
      <c r="AI543" s="1"/>
    </row>
    <row r="544" spans="1:35" x14ac:dyDescent="0.25">
      <c r="A544" s="3" t="str">
        <f t="shared" si="68"/>
        <v/>
      </c>
      <c r="B544" s="53" t="str">
        <f t="shared" si="72"/>
        <v/>
      </c>
      <c r="C544" s="57"/>
      <c r="D544" s="57"/>
      <c r="E544" s="57"/>
      <c r="F544" s="57"/>
      <c r="G544" s="57"/>
      <c r="H544" s="57"/>
      <c r="I544" s="57"/>
      <c r="J544" s="57"/>
      <c r="K544" s="57"/>
      <c r="L544" s="57"/>
      <c r="M544" s="54"/>
      <c r="N544" s="57"/>
      <c r="O544" s="58"/>
      <c r="P544" s="58"/>
      <c r="Q544" s="58"/>
      <c r="R544" s="58"/>
      <c r="S544" s="54"/>
      <c r="T544" s="57"/>
      <c r="U544" s="57"/>
      <c r="V544" s="57"/>
      <c r="W544" s="57"/>
      <c r="X544" s="147" t="str">
        <f>IF(ISBLANK(D544),"",IF('order-admin-units'!$I$1&lt;&gt;"y", "", IF((K544="")*(ISBLANK(D544)=FALSE), 'order-admin-units'!$B$1+1, VLOOKUP(K544, ordercountry, 2))))</f>
        <v/>
      </c>
      <c r="Y544" s="147" t="str">
        <f>IF(ISBLANK(D544),"",IF('order-admin-units'!$I$1&lt;&gt;"y", "", IF(L544="", 'order-admin-units'!$B$2+1, VLOOKUP(K544&amp;"@"&amp;L544, orderadmin, 2))))</f>
        <v/>
      </c>
      <c r="Z544" s="147" t="str">
        <f t="shared" si="69"/>
        <v/>
      </c>
      <c r="AA544" s="147" t="str">
        <f t="shared" si="70"/>
        <v/>
      </c>
      <c r="AB544" s="147" t="str">
        <f t="shared" si="71"/>
        <v/>
      </c>
      <c r="AC544" s="147" t="str">
        <f t="shared" si="65"/>
        <v/>
      </c>
      <c r="AD544" s="11" t="str">
        <f t="shared" si="66"/>
        <v/>
      </c>
      <c r="AE544" s="11" t="str">
        <f t="array" ref="AE544">IF(ISBLANK(D544),"",IF(OR($H$2="y",$H$2="m"),IF(AA544=AA543,IF(OR(AB544=$AB$4:$AB543)=FALSE,AE543&amp;C544,AE543),"("&amp;C544)&amp;IF(AA544=AA545,IF(OR(AB545=$AB$4:$AB544)=FALSE,", ",""),") "),""))</f>
        <v/>
      </c>
      <c r="AF544" s="11" t="str">
        <f t="shared" si="67"/>
        <v/>
      </c>
      <c r="AG544" s="11" t="str">
        <f t="array" ref="AG544">IF(ISBLANK(D544),"",IF(OR($H$2="y",$H$2="m"),IF(AA544=AA543,IF(OR(AC544=$AC$4:$AC543)=FALSE,AG543&amp;AF544,AG543),"("&amp;AF544)&amp;IF(AA544=AA545,IF(OR(AC545=$AC$4:$AC544)=FALSE,", ",""),") "),""))</f>
        <v/>
      </c>
      <c r="AH544" s="10" t="str">
        <f>IF((ISBLANK(D544)),"",IF(D544=D543,AH543,"")&amp;IF(B543&lt;&gt;B544,((IF(ISBLANK(E544),$D$3&amp;"Non-type material: "&amp;$D$3,$D$3&amp;INDEX('type-categories'!$A$2:$B$100,MATCH(E544,'type-categories'!$A$2:$A$100,0),2)&amp;$D$3))),"")&amp;(IF(K544&lt;&gt;K543,$C$2&amp;K544&amp;$K$3&amp;$C$2&amp;" ",(IF(B544&lt;&gt;B543,$C$2&amp;K544&amp;$K$3&amp;$C$2&amp;" ",""))))&amp;(IF(L544="","",((IF(L544&lt;&gt;L543,$D$2&amp;L544&amp;$L$3&amp;$D$2&amp;" ",IF(B544&lt;&gt;B543,$D$2&amp;L544&amp;$L$3&amp;$D$2&amp;" ",""))))))&amp;(IF(M544="","",((IF(M544&lt;&gt;M543,$E$2&amp;M544&amp;$E$2&amp;","&amp;" ",IF(B544&lt;&gt;B543,$E$2&amp;M544&amp;$E$2&amp;",",""))))))&amp;(IF(N544="","",IF(N544&lt;&gt;N543,N544&amp;", ",IF(B544&lt;&gt;B543,N544&amp;", ",""))))&amp;(IF(ISBLANK(O544),"",(IF(O544&lt;&gt;O543,O544&amp;", ",IF(B544&lt;&gt;B543,O544&amp;", ","")))))&amp;(IF(ISBLANK(P544),"",(IF(P544&lt;&gt;P543,P544&amp;", ",IF(B544&lt;&gt;B543,P544&amp;", ",IF(Z544&lt;&gt;Z543,P544&amp;", ",""))))))&amp;(IF(ISBLANK(Q544),"",(IF(Q544&lt;&gt;Q543,Q544&amp;", ",IF(B544&lt;&gt;B543,Q544&amp;", ",IF(Z544&lt;&gt;Z543,Q544&amp;", ",""))))))&amp;(IF(ISBLANK(R544),"",(IF(R544&lt;&gt;R543,R544&amp;"m, ",IF(B544&lt;&gt;B543,R544&amp;"m, ",IF(Z544&lt;&gt;Z543,R544&amp;"m, ",""))))))&amp;IF(ISBLANK(S544),"",(IF(B544&lt;&gt;B543,S544&amp;", ",IF(S544&lt;&gt;S543,IF((Z544=Z543),"same locality "&amp;S544&amp;", ",S544&amp;", "),""))))&amp;(IF(ISBLANK(T544),"",(IF(T544&lt;&gt;T543,IF(ISBLANK(F$2),T544&amp;", ",T544&amp;" "&amp;F$2&amp;", "),(IF(B544&lt;&gt;B543,IF(ISBLANK(F$2),T544&amp;", ",T544&amp;" "&amp;F$2&amp;", "),(IF(Z544&lt;&gt;Z543,IF(ISBLANK(F$2),T544&amp;", ",T544&amp;" "&amp;F$2&amp;", "),IF((U544&lt;&gt;U543)*($G$2="Y"),"same collector, ","")))))))))&amp;(IF(ISBLANK(U544),"",(IF(U544&lt;&gt;U543,U544&amp;", ",(IF(B544&lt;&gt;B543,U544&amp;", ",IF(Z544&lt;&gt;Z543,U544&amp;", ",(IF(T544&lt;&gt;T543,IF((T544&lt;&gt;T543)*($G$2="Y"),"same date, ", ""),IF((T544=T543)*(U544=U543)*(S544&lt;&gt;S543)*($G$2="Y"),"same collector and date, ", ""))))))))))&amp;(IF(ISBLANK(V544),"",V544&amp;", "))&amp;IF((AA544&lt;&gt;AA545)*($H$2="y"),AD544&amp;AE544,IF((AA544&lt;&gt;AA545)*($H$2="m"),AD544&amp;AG544,IF(($H$2&lt;&gt;"m")*($H$2&lt;&gt;"Y"),(IF(F544=0,"",F544&amp;" "&amp;$F$4&amp;" "))&amp;(IF(G544=0,"",G544&amp;" "&amp;$G$4&amp;" "))&amp;(IF(H544=0,"",H544&amp;" "&amp;H$4&amp;" "))&amp;(IF(I544=0,"",I544&amp;" "&amp;$I$4&amp;" "))&amp;(IF(J544=0,"",J544&amp;" "&amp;$J$4&amp;" "))&amp;IF((ISBLANK(C544)),"","("&amp;C544&amp;")"),"")))&amp;IF((B544=B545)*(K544=K545)*(L544=L545)*(M544=M545),IF(($H$2&lt;&gt;"m")*($H$2&lt;&gt;"Y"), ", ", IF((ISNUMBER(FIND(")",AE544))), ", ", "")),IF((B544=B545)*(K544=K545)*(L544=L545),"; ",". ")))</f>
        <v/>
      </c>
      <c r="AI544" s="1"/>
    </row>
    <row r="545" spans="1:35" x14ac:dyDescent="0.25">
      <c r="A545" s="3" t="str">
        <f t="shared" si="68"/>
        <v/>
      </c>
      <c r="B545" s="53" t="str">
        <f t="shared" si="72"/>
        <v/>
      </c>
      <c r="C545" s="57"/>
      <c r="D545" s="57"/>
      <c r="E545" s="57"/>
      <c r="F545" s="57"/>
      <c r="G545" s="57"/>
      <c r="H545" s="57"/>
      <c r="I545" s="57"/>
      <c r="J545" s="57"/>
      <c r="K545" s="57"/>
      <c r="L545" s="57"/>
      <c r="M545" s="54"/>
      <c r="N545" s="57"/>
      <c r="O545" s="58"/>
      <c r="P545" s="58"/>
      <c r="Q545" s="58"/>
      <c r="R545" s="58"/>
      <c r="S545" s="54"/>
      <c r="T545" s="57"/>
      <c r="U545" s="57"/>
      <c r="V545" s="57"/>
      <c r="W545" s="57"/>
      <c r="X545" s="147" t="str">
        <f>IF(ISBLANK(D545),"",IF('order-admin-units'!$I$1&lt;&gt;"y", "", IF((K545="")*(ISBLANK(D545)=FALSE), 'order-admin-units'!$B$1+1, VLOOKUP(K545, ordercountry, 2))))</f>
        <v/>
      </c>
      <c r="Y545" s="147" t="str">
        <f>IF(ISBLANK(D545),"",IF('order-admin-units'!$I$1&lt;&gt;"y", "", IF(L545="", 'order-admin-units'!$B$2+1, VLOOKUP(K545&amp;"@"&amp;L545, orderadmin, 2))))</f>
        <v/>
      </c>
      <c r="Z545" s="147" t="str">
        <f t="shared" si="69"/>
        <v/>
      </c>
      <c r="AA545" s="147" t="str">
        <f t="shared" si="70"/>
        <v/>
      </c>
      <c r="AB545" s="147" t="str">
        <f t="shared" si="71"/>
        <v/>
      </c>
      <c r="AC545" s="147" t="str">
        <f t="shared" si="65"/>
        <v/>
      </c>
      <c r="AD545" s="11" t="str">
        <f t="shared" si="66"/>
        <v/>
      </c>
      <c r="AE545" s="11" t="str">
        <f t="array" ref="AE545">IF(ISBLANK(D545),"",IF(OR($H$2="y",$H$2="m"),IF(AA545=AA544,IF(OR(AB545=$AB$4:$AB544)=FALSE,AE544&amp;C545,AE544),"("&amp;C545)&amp;IF(AA545=AA546,IF(OR(AB546=$AB$4:$AB545)=FALSE,", ",""),") "),""))</f>
        <v/>
      </c>
      <c r="AF545" s="11" t="str">
        <f t="shared" si="67"/>
        <v/>
      </c>
      <c r="AG545" s="11" t="str">
        <f t="array" ref="AG545">IF(ISBLANK(D545),"",IF(OR($H$2="y",$H$2="m"),IF(AA545=AA544,IF(OR(AC545=$AC$4:$AC544)=FALSE,AG544&amp;AF545,AG544),"("&amp;AF545)&amp;IF(AA545=AA546,IF(OR(AC546=$AC$4:$AC545)=FALSE,", ",""),") "),""))</f>
        <v/>
      </c>
      <c r="AH545" s="10" t="str">
        <f>IF((ISBLANK(D545)),"",IF(D545=D544,AH544,"")&amp;IF(B544&lt;&gt;B545,((IF(ISBLANK(E545),$D$3&amp;"Non-type material: "&amp;$D$3,$D$3&amp;INDEX('type-categories'!$A$2:$B$100,MATCH(E545,'type-categories'!$A$2:$A$100,0),2)&amp;$D$3))),"")&amp;(IF(K545&lt;&gt;K544,$C$2&amp;K545&amp;$K$3&amp;$C$2&amp;" ",(IF(B545&lt;&gt;B544,$C$2&amp;K545&amp;$K$3&amp;$C$2&amp;" ",""))))&amp;(IF(L545="","",((IF(L545&lt;&gt;L544,$D$2&amp;L545&amp;$L$3&amp;$D$2&amp;" ",IF(B545&lt;&gt;B544,$D$2&amp;L545&amp;$L$3&amp;$D$2&amp;" ",""))))))&amp;(IF(M545="","",((IF(M545&lt;&gt;M544,$E$2&amp;M545&amp;$E$2&amp;","&amp;" ",IF(B545&lt;&gt;B544,$E$2&amp;M545&amp;$E$2&amp;",",""))))))&amp;(IF(N545="","",IF(N545&lt;&gt;N544,N545&amp;", ",IF(B545&lt;&gt;B544,N545&amp;", ",""))))&amp;(IF(ISBLANK(O545),"",(IF(O545&lt;&gt;O544,O545&amp;", ",IF(B545&lt;&gt;B544,O545&amp;", ","")))))&amp;(IF(ISBLANK(P545),"",(IF(P545&lt;&gt;P544,P545&amp;", ",IF(B545&lt;&gt;B544,P545&amp;", ",IF(Z545&lt;&gt;Z544,P545&amp;", ",""))))))&amp;(IF(ISBLANK(Q545),"",(IF(Q545&lt;&gt;Q544,Q545&amp;", ",IF(B545&lt;&gt;B544,Q545&amp;", ",IF(Z545&lt;&gt;Z544,Q545&amp;", ",""))))))&amp;(IF(ISBLANK(R545),"",(IF(R545&lt;&gt;R544,R545&amp;"m, ",IF(B545&lt;&gt;B544,R545&amp;"m, ",IF(Z545&lt;&gt;Z544,R545&amp;"m, ",""))))))&amp;IF(ISBLANK(S545),"",(IF(B545&lt;&gt;B544,S545&amp;", ",IF(S545&lt;&gt;S544,IF((Z545=Z544),"same locality "&amp;S545&amp;", ",S545&amp;", "),""))))&amp;(IF(ISBLANK(T545),"",(IF(T545&lt;&gt;T544,IF(ISBLANK(F$2),T545&amp;", ",T545&amp;" "&amp;F$2&amp;", "),(IF(B545&lt;&gt;B544,IF(ISBLANK(F$2),T545&amp;", ",T545&amp;" "&amp;F$2&amp;", "),(IF(Z545&lt;&gt;Z544,IF(ISBLANK(F$2),T545&amp;", ",T545&amp;" "&amp;F$2&amp;", "),IF((U545&lt;&gt;U544)*($G$2="Y"),"same collector, ","")))))))))&amp;(IF(ISBLANK(U545),"",(IF(U545&lt;&gt;U544,U545&amp;", ",(IF(B545&lt;&gt;B544,U545&amp;", ",IF(Z545&lt;&gt;Z544,U545&amp;", ",(IF(T545&lt;&gt;T544,IF((T545&lt;&gt;T544)*($G$2="Y"),"same date, ", ""),IF((T545=T544)*(U545=U544)*(S545&lt;&gt;S544)*($G$2="Y"),"same collector and date, ", ""))))))))))&amp;(IF(ISBLANK(V545),"",V545&amp;", "))&amp;IF((AA545&lt;&gt;AA546)*($H$2="y"),AD545&amp;AE545,IF((AA545&lt;&gt;AA546)*($H$2="m"),AD545&amp;AG545,IF(($H$2&lt;&gt;"m")*($H$2&lt;&gt;"Y"),(IF(F545=0,"",F545&amp;" "&amp;$F$4&amp;" "))&amp;(IF(G545=0,"",G545&amp;" "&amp;$G$4&amp;" "))&amp;(IF(H545=0,"",H545&amp;" "&amp;H$4&amp;" "))&amp;(IF(I545=0,"",I545&amp;" "&amp;$I$4&amp;" "))&amp;(IF(J545=0,"",J545&amp;" "&amp;$J$4&amp;" "))&amp;IF((ISBLANK(C545)),"","("&amp;C545&amp;")"),"")))&amp;IF((B545=B546)*(K545=K546)*(L545=L546)*(M545=M546),IF(($H$2&lt;&gt;"m")*($H$2&lt;&gt;"Y"), ", ", IF((ISNUMBER(FIND(")",AE545))), ", ", "")),IF((B545=B546)*(K545=K546)*(L545=L546),"; ",". ")))</f>
        <v/>
      </c>
      <c r="AI545" s="1"/>
    </row>
    <row r="546" spans="1:35" x14ac:dyDescent="0.25">
      <c r="A546" s="3" t="str">
        <f t="shared" si="68"/>
        <v/>
      </c>
      <c r="B546" s="53" t="str">
        <f t="shared" si="72"/>
        <v/>
      </c>
      <c r="C546" s="57"/>
      <c r="D546" s="57"/>
      <c r="E546" s="57"/>
      <c r="F546" s="57"/>
      <c r="G546" s="57"/>
      <c r="H546" s="57"/>
      <c r="I546" s="57"/>
      <c r="J546" s="57"/>
      <c r="K546" s="57"/>
      <c r="L546" s="57"/>
      <c r="M546" s="54"/>
      <c r="N546" s="57"/>
      <c r="O546" s="58"/>
      <c r="P546" s="58"/>
      <c r="Q546" s="58"/>
      <c r="R546" s="58"/>
      <c r="S546" s="54"/>
      <c r="T546" s="57"/>
      <c r="U546" s="57"/>
      <c r="V546" s="57"/>
      <c r="W546" s="57"/>
      <c r="X546" s="147" t="str">
        <f>IF(ISBLANK(D546),"",IF('order-admin-units'!$I$1&lt;&gt;"y", "", IF((K546="")*(ISBLANK(D546)=FALSE), 'order-admin-units'!$B$1+1, VLOOKUP(K546, ordercountry, 2))))</f>
        <v/>
      </c>
      <c r="Y546" s="147" t="str">
        <f>IF(ISBLANK(D546),"",IF('order-admin-units'!$I$1&lt;&gt;"y", "", IF(L546="", 'order-admin-units'!$B$2+1, VLOOKUP(K546&amp;"@"&amp;L546, orderadmin, 2))))</f>
        <v/>
      </c>
      <c r="Z546" s="147" t="str">
        <f t="shared" si="69"/>
        <v/>
      </c>
      <c r="AA546" s="147" t="str">
        <f t="shared" si="70"/>
        <v/>
      </c>
      <c r="AB546" s="147" t="str">
        <f t="shared" si="71"/>
        <v/>
      </c>
      <c r="AC546" s="147" t="str">
        <f t="shared" si="65"/>
        <v/>
      </c>
      <c r="AD546" s="11" t="str">
        <f t="shared" si="66"/>
        <v/>
      </c>
      <c r="AE546" s="11" t="str">
        <f t="array" ref="AE546">IF(ISBLANK(D546),"",IF(OR($H$2="y",$H$2="m"),IF(AA546=AA545,IF(OR(AB546=$AB$4:$AB545)=FALSE,AE545&amp;C546,AE545),"("&amp;C546)&amp;IF(AA546=AA547,IF(OR(AB547=$AB$4:$AB546)=FALSE,", ",""),") "),""))</f>
        <v/>
      </c>
      <c r="AF546" s="11" t="str">
        <f t="shared" si="67"/>
        <v/>
      </c>
      <c r="AG546" s="11" t="str">
        <f t="array" ref="AG546">IF(ISBLANK(D546),"",IF(OR($H$2="y",$H$2="m"),IF(AA546=AA545,IF(OR(AC546=$AC$4:$AC545)=FALSE,AG545&amp;AF546,AG545),"("&amp;AF546)&amp;IF(AA546=AA547,IF(OR(AC547=$AC$4:$AC546)=FALSE,", ",""),") "),""))</f>
        <v/>
      </c>
      <c r="AH546" s="10" t="str">
        <f>IF((ISBLANK(D546)),"",IF(D546=D545,AH545,"")&amp;IF(B545&lt;&gt;B546,((IF(ISBLANK(E546),$D$3&amp;"Non-type material: "&amp;$D$3,$D$3&amp;INDEX('type-categories'!$A$2:$B$100,MATCH(E546,'type-categories'!$A$2:$A$100,0),2)&amp;$D$3))),"")&amp;(IF(K546&lt;&gt;K545,$C$2&amp;K546&amp;$K$3&amp;$C$2&amp;" ",(IF(B546&lt;&gt;B545,$C$2&amp;K546&amp;$K$3&amp;$C$2&amp;" ",""))))&amp;(IF(L546="","",((IF(L546&lt;&gt;L545,$D$2&amp;L546&amp;$L$3&amp;$D$2&amp;" ",IF(B546&lt;&gt;B545,$D$2&amp;L546&amp;$L$3&amp;$D$2&amp;" ",""))))))&amp;(IF(M546="","",((IF(M546&lt;&gt;M545,$E$2&amp;M546&amp;$E$2&amp;","&amp;" ",IF(B546&lt;&gt;B545,$E$2&amp;M546&amp;$E$2&amp;",",""))))))&amp;(IF(N546="","",IF(N546&lt;&gt;N545,N546&amp;", ",IF(B546&lt;&gt;B545,N546&amp;", ",""))))&amp;(IF(ISBLANK(O546),"",(IF(O546&lt;&gt;O545,O546&amp;", ",IF(B546&lt;&gt;B545,O546&amp;", ","")))))&amp;(IF(ISBLANK(P546),"",(IF(P546&lt;&gt;P545,P546&amp;", ",IF(B546&lt;&gt;B545,P546&amp;", ",IF(Z546&lt;&gt;Z545,P546&amp;", ",""))))))&amp;(IF(ISBLANK(Q546),"",(IF(Q546&lt;&gt;Q545,Q546&amp;", ",IF(B546&lt;&gt;B545,Q546&amp;", ",IF(Z546&lt;&gt;Z545,Q546&amp;", ",""))))))&amp;(IF(ISBLANK(R546),"",(IF(R546&lt;&gt;R545,R546&amp;"m, ",IF(B546&lt;&gt;B545,R546&amp;"m, ",IF(Z546&lt;&gt;Z545,R546&amp;"m, ",""))))))&amp;IF(ISBLANK(S546),"",(IF(B546&lt;&gt;B545,S546&amp;", ",IF(S546&lt;&gt;S545,IF((Z546=Z545),"same locality "&amp;S546&amp;", ",S546&amp;", "),""))))&amp;(IF(ISBLANK(T546),"",(IF(T546&lt;&gt;T545,IF(ISBLANK(F$2),T546&amp;", ",T546&amp;" "&amp;F$2&amp;", "),(IF(B546&lt;&gt;B545,IF(ISBLANK(F$2),T546&amp;", ",T546&amp;" "&amp;F$2&amp;", "),(IF(Z546&lt;&gt;Z545,IF(ISBLANK(F$2),T546&amp;", ",T546&amp;" "&amp;F$2&amp;", "),IF((U546&lt;&gt;U545)*($G$2="Y"),"same collector, ","")))))))))&amp;(IF(ISBLANK(U546),"",(IF(U546&lt;&gt;U545,U546&amp;", ",(IF(B546&lt;&gt;B545,U546&amp;", ",IF(Z546&lt;&gt;Z545,U546&amp;", ",(IF(T546&lt;&gt;T545,IF((T546&lt;&gt;T545)*($G$2="Y"),"same date, ", ""),IF((T546=T545)*(U546=U545)*(S546&lt;&gt;S545)*($G$2="Y"),"same collector and date, ", ""))))))))))&amp;(IF(ISBLANK(V546),"",V546&amp;", "))&amp;IF((AA546&lt;&gt;AA547)*($H$2="y"),AD546&amp;AE546,IF((AA546&lt;&gt;AA547)*($H$2="m"),AD546&amp;AG546,IF(($H$2&lt;&gt;"m")*($H$2&lt;&gt;"Y"),(IF(F546=0,"",F546&amp;" "&amp;$F$4&amp;" "))&amp;(IF(G546=0,"",G546&amp;" "&amp;$G$4&amp;" "))&amp;(IF(H546=0,"",H546&amp;" "&amp;H$4&amp;" "))&amp;(IF(I546=0,"",I546&amp;" "&amp;$I$4&amp;" "))&amp;(IF(J546=0,"",J546&amp;" "&amp;$J$4&amp;" "))&amp;IF((ISBLANK(C546)),"","("&amp;C546&amp;")"),"")))&amp;IF((B546=B547)*(K546=K547)*(L546=L547)*(M546=M547),IF(($H$2&lt;&gt;"m")*($H$2&lt;&gt;"Y"), ", ", IF((ISNUMBER(FIND(")",AE546))), ", ", "")),IF((B546=B547)*(K546=K547)*(L546=L547),"; ",". ")))</f>
        <v/>
      </c>
      <c r="AI546" s="1"/>
    </row>
    <row r="547" spans="1:35" x14ac:dyDescent="0.25">
      <c r="A547" s="3" t="str">
        <f t="shared" si="68"/>
        <v/>
      </c>
      <c r="B547" s="53" t="str">
        <f t="shared" si="72"/>
        <v/>
      </c>
      <c r="C547" s="57"/>
      <c r="D547" s="57"/>
      <c r="E547" s="57"/>
      <c r="F547" s="57"/>
      <c r="G547" s="57"/>
      <c r="H547" s="57"/>
      <c r="I547" s="57"/>
      <c r="J547" s="57"/>
      <c r="K547" s="57"/>
      <c r="L547" s="57"/>
      <c r="M547" s="54"/>
      <c r="N547" s="57"/>
      <c r="O547" s="58"/>
      <c r="P547" s="58"/>
      <c r="Q547" s="58"/>
      <c r="R547" s="58"/>
      <c r="S547" s="54"/>
      <c r="T547" s="57"/>
      <c r="U547" s="57"/>
      <c r="V547" s="57"/>
      <c r="W547" s="57"/>
      <c r="X547" s="147" t="str">
        <f>IF(ISBLANK(D547),"",IF('order-admin-units'!$I$1&lt;&gt;"y", "", IF((K547="")*(ISBLANK(D547)=FALSE), 'order-admin-units'!$B$1+1, VLOOKUP(K547, ordercountry, 2))))</f>
        <v/>
      </c>
      <c r="Y547" s="147" t="str">
        <f>IF(ISBLANK(D547),"",IF('order-admin-units'!$I$1&lt;&gt;"y", "", IF(L547="", 'order-admin-units'!$B$2+1, VLOOKUP(K547&amp;"@"&amp;L547, orderadmin, 2))))</f>
        <v/>
      </c>
      <c r="Z547" s="147" t="str">
        <f t="shared" si="69"/>
        <v/>
      </c>
      <c r="AA547" s="147" t="str">
        <f t="shared" si="70"/>
        <v/>
      </c>
      <c r="AB547" s="147" t="str">
        <f t="shared" si="71"/>
        <v/>
      </c>
      <c r="AC547" s="147" t="str">
        <f t="shared" si="65"/>
        <v/>
      </c>
      <c r="AD547" s="11" t="str">
        <f t="shared" si="66"/>
        <v/>
      </c>
      <c r="AE547" s="11" t="str">
        <f t="array" ref="AE547">IF(ISBLANK(D547),"",IF(OR($H$2="y",$H$2="m"),IF(AA547=AA546,IF(OR(AB547=$AB$4:$AB546)=FALSE,AE546&amp;C547,AE546),"("&amp;C547)&amp;IF(AA547=AA548,IF(OR(AB548=$AB$4:$AB547)=FALSE,", ",""),") "),""))</f>
        <v/>
      </c>
      <c r="AF547" s="11" t="str">
        <f t="shared" si="67"/>
        <v/>
      </c>
      <c r="AG547" s="11" t="str">
        <f t="array" ref="AG547">IF(ISBLANK(D547),"",IF(OR($H$2="y",$H$2="m"),IF(AA547=AA546,IF(OR(AC547=$AC$4:$AC546)=FALSE,AG546&amp;AF547,AG546),"("&amp;AF547)&amp;IF(AA547=AA548,IF(OR(AC548=$AC$4:$AC547)=FALSE,", ",""),") "),""))</f>
        <v/>
      </c>
      <c r="AH547" s="10" t="str">
        <f>IF((ISBLANK(D547)),"",IF(D547=D546,AH546,"")&amp;IF(B546&lt;&gt;B547,((IF(ISBLANK(E547),$D$3&amp;"Non-type material: "&amp;$D$3,$D$3&amp;INDEX('type-categories'!$A$2:$B$100,MATCH(E547,'type-categories'!$A$2:$A$100,0),2)&amp;$D$3))),"")&amp;(IF(K547&lt;&gt;K546,$C$2&amp;K547&amp;$K$3&amp;$C$2&amp;" ",(IF(B547&lt;&gt;B546,$C$2&amp;K547&amp;$K$3&amp;$C$2&amp;" ",""))))&amp;(IF(L547="","",((IF(L547&lt;&gt;L546,$D$2&amp;L547&amp;$L$3&amp;$D$2&amp;" ",IF(B547&lt;&gt;B546,$D$2&amp;L547&amp;$L$3&amp;$D$2&amp;" ",""))))))&amp;(IF(M547="","",((IF(M547&lt;&gt;M546,$E$2&amp;M547&amp;$E$2&amp;","&amp;" ",IF(B547&lt;&gt;B546,$E$2&amp;M547&amp;$E$2&amp;",",""))))))&amp;(IF(N547="","",IF(N547&lt;&gt;N546,N547&amp;", ",IF(B547&lt;&gt;B546,N547&amp;", ",""))))&amp;(IF(ISBLANK(O547),"",(IF(O547&lt;&gt;O546,O547&amp;", ",IF(B547&lt;&gt;B546,O547&amp;", ","")))))&amp;(IF(ISBLANK(P547),"",(IF(P547&lt;&gt;P546,P547&amp;", ",IF(B547&lt;&gt;B546,P547&amp;", ",IF(Z547&lt;&gt;Z546,P547&amp;", ",""))))))&amp;(IF(ISBLANK(Q547),"",(IF(Q547&lt;&gt;Q546,Q547&amp;", ",IF(B547&lt;&gt;B546,Q547&amp;", ",IF(Z547&lt;&gt;Z546,Q547&amp;", ",""))))))&amp;(IF(ISBLANK(R547),"",(IF(R547&lt;&gt;R546,R547&amp;"m, ",IF(B547&lt;&gt;B546,R547&amp;"m, ",IF(Z547&lt;&gt;Z546,R547&amp;"m, ",""))))))&amp;IF(ISBLANK(S547),"",(IF(B547&lt;&gt;B546,S547&amp;", ",IF(S547&lt;&gt;S546,IF((Z547=Z546),"same locality "&amp;S547&amp;", ",S547&amp;", "),""))))&amp;(IF(ISBLANK(T547),"",(IF(T547&lt;&gt;T546,IF(ISBLANK(F$2),T547&amp;", ",T547&amp;" "&amp;F$2&amp;", "),(IF(B547&lt;&gt;B546,IF(ISBLANK(F$2),T547&amp;", ",T547&amp;" "&amp;F$2&amp;", "),(IF(Z547&lt;&gt;Z546,IF(ISBLANK(F$2),T547&amp;", ",T547&amp;" "&amp;F$2&amp;", "),IF((U547&lt;&gt;U546)*($G$2="Y"),"same collector, ","")))))))))&amp;(IF(ISBLANK(U547),"",(IF(U547&lt;&gt;U546,U547&amp;", ",(IF(B547&lt;&gt;B546,U547&amp;", ",IF(Z547&lt;&gt;Z546,U547&amp;", ",(IF(T547&lt;&gt;T546,IF((T547&lt;&gt;T546)*($G$2="Y"),"same date, ", ""),IF((T547=T546)*(U547=U546)*(S547&lt;&gt;S546)*($G$2="Y"),"same collector and date, ", ""))))))))))&amp;(IF(ISBLANK(V547),"",V547&amp;", "))&amp;IF((AA547&lt;&gt;AA548)*($H$2="y"),AD547&amp;AE547,IF((AA547&lt;&gt;AA548)*($H$2="m"),AD547&amp;AG547,IF(($H$2&lt;&gt;"m")*($H$2&lt;&gt;"Y"),(IF(F547=0,"",F547&amp;" "&amp;$F$4&amp;" "))&amp;(IF(G547=0,"",G547&amp;" "&amp;$G$4&amp;" "))&amp;(IF(H547=0,"",H547&amp;" "&amp;H$4&amp;" "))&amp;(IF(I547=0,"",I547&amp;" "&amp;$I$4&amp;" "))&amp;(IF(J547=0,"",J547&amp;" "&amp;$J$4&amp;" "))&amp;IF((ISBLANK(C547)),"","("&amp;C547&amp;")"),"")))&amp;IF((B547=B548)*(K547=K548)*(L547=L548)*(M547=M548),IF(($H$2&lt;&gt;"m")*($H$2&lt;&gt;"Y"), ", ", IF((ISNUMBER(FIND(")",AE547))), ", ", "")),IF((B547=B548)*(K547=K548)*(L547=L548),"; ",". ")))</f>
        <v/>
      </c>
      <c r="AI547" s="1"/>
    </row>
    <row r="548" spans="1:35" x14ac:dyDescent="0.25">
      <c r="A548" s="3" t="str">
        <f t="shared" si="68"/>
        <v/>
      </c>
      <c r="B548" s="53" t="str">
        <f t="shared" si="72"/>
        <v/>
      </c>
      <c r="C548" s="57"/>
      <c r="D548" s="57"/>
      <c r="E548" s="57"/>
      <c r="F548" s="57"/>
      <c r="G548" s="57"/>
      <c r="H548" s="57"/>
      <c r="I548" s="57"/>
      <c r="J548" s="57"/>
      <c r="K548" s="57"/>
      <c r="L548" s="57"/>
      <c r="M548" s="54"/>
      <c r="N548" s="57"/>
      <c r="O548" s="58"/>
      <c r="P548" s="58"/>
      <c r="Q548" s="58"/>
      <c r="R548" s="58"/>
      <c r="S548" s="54"/>
      <c r="T548" s="57"/>
      <c r="U548" s="57"/>
      <c r="V548" s="57"/>
      <c r="W548" s="57"/>
      <c r="X548" s="147" t="str">
        <f>IF(ISBLANK(D548),"",IF('order-admin-units'!$I$1&lt;&gt;"y", "", IF((K548="")*(ISBLANK(D548)=FALSE), 'order-admin-units'!$B$1+1, VLOOKUP(K548, ordercountry, 2))))</f>
        <v/>
      </c>
      <c r="Y548" s="147" t="str">
        <f>IF(ISBLANK(D548),"",IF('order-admin-units'!$I$1&lt;&gt;"y", "", IF(L548="", 'order-admin-units'!$B$2+1, VLOOKUP(K548&amp;"@"&amp;L548, orderadmin, 2))))</f>
        <v/>
      </c>
      <c r="Z548" s="147" t="str">
        <f t="shared" si="69"/>
        <v/>
      </c>
      <c r="AA548" s="147" t="str">
        <f t="shared" si="70"/>
        <v/>
      </c>
      <c r="AB548" s="147" t="str">
        <f t="shared" si="71"/>
        <v/>
      </c>
      <c r="AC548" s="147" t="str">
        <f t="shared" si="65"/>
        <v/>
      </c>
      <c r="AD548" s="11" t="str">
        <f t="shared" si="66"/>
        <v/>
      </c>
      <c r="AE548" s="11" t="str">
        <f t="array" ref="AE548">IF(ISBLANK(D548),"",IF(OR($H$2="y",$H$2="m"),IF(AA548=AA547,IF(OR(AB548=$AB$4:$AB547)=FALSE,AE547&amp;C548,AE547),"("&amp;C548)&amp;IF(AA548=AA549,IF(OR(AB549=$AB$4:$AB548)=FALSE,", ",""),") "),""))</f>
        <v/>
      </c>
      <c r="AF548" s="11" t="str">
        <f t="shared" si="67"/>
        <v/>
      </c>
      <c r="AG548" s="11" t="str">
        <f t="array" ref="AG548">IF(ISBLANK(D548),"",IF(OR($H$2="y",$H$2="m"),IF(AA548=AA547,IF(OR(AC548=$AC$4:$AC547)=FALSE,AG547&amp;AF548,AG547),"("&amp;AF548)&amp;IF(AA548=AA549,IF(OR(AC549=$AC$4:$AC548)=FALSE,", ",""),") "),""))</f>
        <v/>
      </c>
      <c r="AH548" s="10" t="str">
        <f>IF((ISBLANK(D548)),"",IF(D548=D547,AH547,"")&amp;IF(B547&lt;&gt;B548,((IF(ISBLANK(E548),$D$3&amp;"Non-type material: "&amp;$D$3,$D$3&amp;INDEX('type-categories'!$A$2:$B$100,MATCH(E548,'type-categories'!$A$2:$A$100,0),2)&amp;$D$3))),"")&amp;(IF(K548&lt;&gt;K547,$C$2&amp;K548&amp;$K$3&amp;$C$2&amp;" ",(IF(B548&lt;&gt;B547,$C$2&amp;K548&amp;$K$3&amp;$C$2&amp;" ",""))))&amp;(IF(L548="","",((IF(L548&lt;&gt;L547,$D$2&amp;L548&amp;$L$3&amp;$D$2&amp;" ",IF(B548&lt;&gt;B547,$D$2&amp;L548&amp;$L$3&amp;$D$2&amp;" ",""))))))&amp;(IF(M548="","",((IF(M548&lt;&gt;M547,$E$2&amp;M548&amp;$E$2&amp;","&amp;" ",IF(B548&lt;&gt;B547,$E$2&amp;M548&amp;$E$2&amp;",",""))))))&amp;(IF(N548="","",IF(N548&lt;&gt;N547,N548&amp;", ",IF(B548&lt;&gt;B547,N548&amp;", ",""))))&amp;(IF(ISBLANK(O548),"",(IF(O548&lt;&gt;O547,O548&amp;", ",IF(B548&lt;&gt;B547,O548&amp;", ","")))))&amp;(IF(ISBLANK(P548),"",(IF(P548&lt;&gt;P547,P548&amp;", ",IF(B548&lt;&gt;B547,P548&amp;", ",IF(Z548&lt;&gt;Z547,P548&amp;", ",""))))))&amp;(IF(ISBLANK(Q548),"",(IF(Q548&lt;&gt;Q547,Q548&amp;", ",IF(B548&lt;&gt;B547,Q548&amp;", ",IF(Z548&lt;&gt;Z547,Q548&amp;", ",""))))))&amp;(IF(ISBLANK(R548),"",(IF(R548&lt;&gt;R547,R548&amp;"m, ",IF(B548&lt;&gt;B547,R548&amp;"m, ",IF(Z548&lt;&gt;Z547,R548&amp;"m, ",""))))))&amp;IF(ISBLANK(S548),"",(IF(B548&lt;&gt;B547,S548&amp;", ",IF(S548&lt;&gt;S547,IF((Z548=Z547),"same locality "&amp;S548&amp;", ",S548&amp;", "),""))))&amp;(IF(ISBLANK(T548),"",(IF(T548&lt;&gt;T547,IF(ISBLANK(F$2),T548&amp;", ",T548&amp;" "&amp;F$2&amp;", "),(IF(B548&lt;&gt;B547,IF(ISBLANK(F$2),T548&amp;", ",T548&amp;" "&amp;F$2&amp;", "),(IF(Z548&lt;&gt;Z547,IF(ISBLANK(F$2),T548&amp;", ",T548&amp;" "&amp;F$2&amp;", "),IF((U548&lt;&gt;U547)*($G$2="Y"),"same collector, ","")))))))))&amp;(IF(ISBLANK(U548),"",(IF(U548&lt;&gt;U547,U548&amp;", ",(IF(B548&lt;&gt;B547,U548&amp;", ",IF(Z548&lt;&gt;Z547,U548&amp;", ",(IF(T548&lt;&gt;T547,IF((T548&lt;&gt;T547)*($G$2="Y"),"same date, ", ""),IF((T548=T547)*(U548=U547)*(S548&lt;&gt;S547)*($G$2="Y"),"same collector and date, ", ""))))))))))&amp;(IF(ISBLANK(V548),"",V548&amp;", "))&amp;IF((AA548&lt;&gt;AA549)*($H$2="y"),AD548&amp;AE548,IF((AA548&lt;&gt;AA549)*($H$2="m"),AD548&amp;AG548,IF(($H$2&lt;&gt;"m")*($H$2&lt;&gt;"Y"),(IF(F548=0,"",F548&amp;" "&amp;$F$4&amp;" "))&amp;(IF(G548=0,"",G548&amp;" "&amp;$G$4&amp;" "))&amp;(IF(H548=0,"",H548&amp;" "&amp;H$4&amp;" "))&amp;(IF(I548=0,"",I548&amp;" "&amp;$I$4&amp;" "))&amp;(IF(J548=0,"",J548&amp;" "&amp;$J$4&amp;" "))&amp;IF((ISBLANK(C548)),"","("&amp;C548&amp;")"),"")))&amp;IF((B548=B549)*(K548=K549)*(L548=L549)*(M548=M549),IF(($H$2&lt;&gt;"m")*($H$2&lt;&gt;"Y"), ", ", IF((ISNUMBER(FIND(")",AE548))), ", ", "")),IF((B548=B549)*(K548=K549)*(L548=L549),"; ",". ")))</f>
        <v/>
      </c>
      <c r="AI548" s="1"/>
    </row>
    <row r="549" spans="1:35" x14ac:dyDescent="0.25">
      <c r="A549" s="3" t="str">
        <f t="shared" si="68"/>
        <v/>
      </c>
      <c r="B549" s="53" t="str">
        <f t="shared" si="72"/>
        <v/>
      </c>
      <c r="C549" s="57"/>
      <c r="D549" s="57"/>
      <c r="E549" s="57"/>
      <c r="F549" s="57"/>
      <c r="G549" s="57"/>
      <c r="H549" s="57"/>
      <c r="I549" s="57"/>
      <c r="J549" s="57"/>
      <c r="K549" s="57"/>
      <c r="L549" s="57"/>
      <c r="M549" s="54"/>
      <c r="N549" s="57"/>
      <c r="O549" s="58"/>
      <c r="P549" s="58"/>
      <c r="Q549" s="58"/>
      <c r="R549" s="58"/>
      <c r="S549" s="54"/>
      <c r="T549" s="57"/>
      <c r="U549" s="57"/>
      <c r="V549" s="57"/>
      <c r="W549" s="57"/>
      <c r="X549" s="147" t="str">
        <f>IF(ISBLANK(D549),"",IF('order-admin-units'!$I$1&lt;&gt;"y", "", IF((K549="")*(ISBLANK(D549)=FALSE), 'order-admin-units'!$B$1+1, VLOOKUP(K549, ordercountry, 2))))</f>
        <v/>
      </c>
      <c r="Y549" s="147" t="str">
        <f>IF(ISBLANK(D549),"",IF('order-admin-units'!$I$1&lt;&gt;"y", "", IF(L549="", 'order-admin-units'!$B$2+1, VLOOKUP(K549&amp;"@"&amp;L549, orderadmin, 2))))</f>
        <v/>
      </c>
      <c r="Z549" s="147" t="str">
        <f t="shared" si="69"/>
        <v/>
      </c>
      <c r="AA549" s="147" t="str">
        <f t="shared" si="70"/>
        <v/>
      </c>
      <c r="AB549" s="147" t="str">
        <f t="shared" si="71"/>
        <v/>
      </c>
      <c r="AC549" s="147" t="str">
        <f t="shared" si="65"/>
        <v/>
      </c>
      <c r="AD549" s="11" t="str">
        <f t="shared" si="66"/>
        <v/>
      </c>
      <c r="AE549" s="11" t="str">
        <f t="array" ref="AE549">IF(ISBLANK(D549),"",IF(OR($H$2="y",$H$2="m"),IF(AA549=AA548,IF(OR(AB549=$AB$4:$AB548)=FALSE,AE548&amp;C549,AE548),"("&amp;C549)&amp;IF(AA549=AA550,IF(OR(AB550=$AB$4:$AB549)=FALSE,", ",""),") "),""))</f>
        <v/>
      </c>
      <c r="AF549" s="11" t="str">
        <f t="shared" si="67"/>
        <v/>
      </c>
      <c r="AG549" s="11" t="str">
        <f t="array" ref="AG549">IF(ISBLANK(D549),"",IF(OR($H$2="y",$H$2="m"),IF(AA549=AA548,IF(OR(AC549=$AC$4:$AC548)=FALSE,AG548&amp;AF549,AG548),"("&amp;AF549)&amp;IF(AA549=AA550,IF(OR(AC550=$AC$4:$AC549)=FALSE,", ",""),") "),""))</f>
        <v/>
      </c>
      <c r="AH549" s="10" t="str">
        <f>IF((ISBLANK(D549)),"",IF(D549=D548,AH548,"")&amp;IF(B548&lt;&gt;B549,((IF(ISBLANK(E549),$D$3&amp;"Non-type material: "&amp;$D$3,$D$3&amp;INDEX('type-categories'!$A$2:$B$100,MATCH(E549,'type-categories'!$A$2:$A$100,0),2)&amp;$D$3))),"")&amp;(IF(K549&lt;&gt;K548,$C$2&amp;K549&amp;$K$3&amp;$C$2&amp;" ",(IF(B549&lt;&gt;B548,$C$2&amp;K549&amp;$K$3&amp;$C$2&amp;" ",""))))&amp;(IF(L549="","",((IF(L549&lt;&gt;L548,$D$2&amp;L549&amp;$L$3&amp;$D$2&amp;" ",IF(B549&lt;&gt;B548,$D$2&amp;L549&amp;$L$3&amp;$D$2&amp;" ",""))))))&amp;(IF(M549="","",((IF(M549&lt;&gt;M548,$E$2&amp;M549&amp;$E$2&amp;","&amp;" ",IF(B549&lt;&gt;B548,$E$2&amp;M549&amp;$E$2&amp;",",""))))))&amp;(IF(N549="","",IF(N549&lt;&gt;N548,N549&amp;", ",IF(B549&lt;&gt;B548,N549&amp;", ",""))))&amp;(IF(ISBLANK(O549),"",(IF(O549&lt;&gt;O548,O549&amp;", ",IF(B549&lt;&gt;B548,O549&amp;", ","")))))&amp;(IF(ISBLANK(P549),"",(IF(P549&lt;&gt;P548,P549&amp;", ",IF(B549&lt;&gt;B548,P549&amp;", ",IF(Z549&lt;&gt;Z548,P549&amp;", ",""))))))&amp;(IF(ISBLANK(Q549),"",(IF(Q549&lt;&gt;Q548,Q549&amp;", ",IF(B549&lt;&gt;B548,Q549&amp;", ",IF(Z549&lt;&gt;Z548,Q549&amp;", ",""))))))&amp;(IF(ISBLANK(R549),"",(IF(R549&lt;&gt;R548,R549&amp;"m, ",IF(B549&lt;&gt;B548,R549&amp;"m, ",IF(Z549&lt;&gt;Z548,R549&amp;"m, ",""))))))&amp;IF(ISBLANK(S549),"",(IF(B549&lt;&gt;B548,S549&amp;", ",IF(S549&lt;&gt;S548,IF((Z549=Z548),"same locality "&amp;S549&amp;", ",S549&amp;", "),""))))&amp;(IF(ISBLANK(T549),"",(IF(T549&lt;&gt;T548,IF(ISBLANK(F$2),T549&amp;", ",T549&amp;" "&amp;F$2&amp;", "),(IF(B549&lt;&gt;B548,IF(ISBLANK(F$2),T549&amp;", ",T549&amp;" "&amp;F$2&amp;", "),(IF(Z549&lt;&gt;Z548,IF(ISBLANK(F$2),T549&amp;", ",T549&amp;" "&amp;F$2&amp;", "),IF((U549&lt;&gt;U548)*($G$2="Y"),"same collector, ","")))))))))&amp;(IF(ISBLANK(U549),"",(IF(U549&lt;&gt;U548,U549&amp;", ",(IF(B549&lt;&gt;B548,U549&amp;", ",IF(Z549&lt;&gt;Z548,U549&amp;", ",(IF(T549&lt;&gt;T548,IF((T549&lt;&gt;T548)*($G$2="Y"),"same date, ", ""),IF((T549=T548)*(U549=U548)*(S549&lt;&gt;S548)*($G$2="Y"),"same collector and date, ", ""))))))))))&amp;(IF(ISBLANK(V549),"",V549&amp;", "))&amp;IF((AA549&lt;&gt;AA550)*($H$2="y"),AD549&amp;AE549,IF((AA549&lt;&gt;AA550)*($H$2="m"),AD549&amp;AG549,IF(($H$2&lt;&gt;"m")*($H$2&lt;&gt;"Y"),(IF(F549=0,"",F549&amp;" "&amp;$F$4&amp;" "))&amp;(IF(G549=0,"",G549&amp;" "&amp;$G$4&amp;" "))&amp;(IF(H549=0,"",H549&amp;" "&amp;H$4&amp;" "))&amp;(IF(I549=0,"",I549&amp;" "&amp;$I$4&amp;" "))&amp;(IF(J549=0,"",J549&amp;" "&amp;$J$4&amp;" "))&amp;IF((ISBLANK(C549)),"","("&amp;C549&amp;")"),"")))&amp;IF((B549=B550)*(K549=K550)*(L549=L550)*(M549=M550),IF(($H$2&lt;&gt;"m")*($H$2&lt;&gt;"Y"), ", ", IF((ISNUMBER(FIND(")",AE549))), ", ", "")),IF((B549=B550)*(K549=K550)*(L549=L550),"; ",". ")))</f>
        <v/>
      </c>
      <c r="AI549" s="1"/>
    </row>
    <row r="550" spans="1:35" x14ac:dyDescent="0.25">
      <c r="A550" s="3" t="str">
        <f t="shared" si="68"/>
        <v/>
      </c>
      <c r="B550" s="53" t="str">
        <f t="shared" si="72"/>
        <v/>
      </c>
      <c r="C550" s="57"/>
      <c r="D550" s="57"/>
      <c r="E550" s="57"/>
      <c r="F550" s="57"/>
      <c r="G550" s="57"/>
      <c r="H550" s="57"/>
      <c r="I550" s="57"/>
      <c r="J550" s="57"/>
      <c r="K550" s="57"/>
      <c r="L550" s="57"/>
      <c r="M550" s="54"/>
      <c r="N550" s="57"/>
      <c r="O550" s="58"/>
      <c r="P550" s="58"/>
      <c r="Q550" s="58"/>
      <c r="R550" s="58"/>
      <c r="S550" s="54"/>
      <c r="T550" s="57"/>
      <c r="U550" s="57"/>
      <c r="V550" s="57"/>
      <c r="W550" s="57"/>
      <c r="X550" s="147" t="str">
        <f>IF(ISBLANK(D550),"",IF('order-admin-units'!$I$1&lt;&gt;"y", "", IF((K550="")*(ISBLANK(D550)=FALSE), 'order-admin-units'!$B$1+1, VLOOKUP(K550, ordercountry, 2))))</f>
        <v/>
      </c>
      <c r="Y550" s="147" t="str">
        <f>IF(ISBLANK(D550),"",IF('order-admin-units'!$I$1&lt;&gt;"y", "", IF(L550="", 'order-admin-units'!$B$2+1, VLOOKUP(K550&amp;"@"&amp;L550, orderadmin, 2))))</f>
        <v/>
      </c>
      <c r="Z550" s="147" t="str">
        <f t="shared" si="69"/>
        <v/>
      </c>
      <c r="AA550" s="147" t="str">
        <f t="shared" si="70"/>
        <v/>
      </c>
      <c r="AB550" s="147" t="str">
        <f t="shared" si="71"/>
        <v/>
      </c>
      <c r="AC550" s="147" t="str">
        <f t="shared" si="65"/>
        <v/>
      </c>
      <c r="AD550" s="11" t="str">
        <f t="shared" si="66"/>
        <v/>
      </c>
      <c r="AE550" s="11" t="str">
        <f t="array" ref="AE550">IF(ISBLANK(D550),"",IF(OR($H$2="y",$H$2="m"),IF(AA550=AA549,IF(OR(AB550=$AB$4:$AB549)=FALSE,AE549&amp;C550,AE549),"("&amp;C550)&amp;IF(AA550=AA551,IF(OR(AB551=$AB$4:$AB550)=FALSE,", ",""),") "),""))</f>
        <v/>
      </c>
      <c r="AF550" s="11" t="str">
        <f t="shared" si="67"/>
        <v/>
      </c>
      <c r="AG550" s="11" t="str">
        <f t="array" ref="AG550">IF(ISBLANK(D550),"",IF(OR($H$2="y",$H$2="m"),IF(AA550=AA549,IF(OR(AC550=$AC$4:$AC549)=FALSE,AG549&amp;AF550,AG549),"("&amp;AF550)&amp;IF(AA550=AA551,IF(OR(AC551=$AC$4:$AC550)=FALSE,", ",""),") "),""))</f>
        <v/>
      </c>
      <c r="AH550" s="10" t="str">
        <f>IF((ISBLANK(D550)),"",IF(D550=D549,AH549,"")&amp;IF(B549&lt;&gt;B550,((IF(ISBLANK(E550),$D$3&amp;"Non-type material: "&amp;$D$3,$D$3&amp;INDEX('type-categories'!$A$2:$B$100,MATCH(E550,'type-categories'!$A$2:$A$100,0),2)&amp;$D$3))),"")&amp;(IF(K550&lt;&gt;K549,$C$2&amp;K550&amp;$K$3&amp;$C$2&amp;" ",(IF(B550&lt;&gt;B549,$C$2&amp;K550&amp;$K$3&amp;$C$2&amp;" ",""))))&amp;(IF(L550="","",((IF(L550&lt;&gt;L549,$D$2&amp;L550&amp;$L$3&amp;$D$2&amp;" ",IF(B550&lt;&gt;B549,$D$2&amp;L550&amp;$L$3&amp;$D$2&amp;" ",""))))))&amp;(IF(M550="","",((IF(M550&lt;&gt;M549,$E$2&amp;M550&amp;$E$2&amp;","&amp;" ",IF(B550&lt;&gt;B549,$E$2&amp;M550&amp;$E$2&amp;",",""))))))&amp;(IF(N550="","",IF(N550&lt;&gt;N549,N550&amp;", ",IF(B550&lt;&gt;B549,N550&amp;", ",""))))&amp;(IF(ISBLANK(O550),"",(IF(O550&lt;&gt;O549,O550&amp;", ",IF(B550&lt;&gt;B549,O550&amp;", ","")))))&amp;(IF(ISBLANK(P550),"",(IF(P550&lt;&gt;P549,P550&amp;", ",IF(B550&lt;&gt;B549,P550&amp;", ",IF(Z550&lt;&gt;Z549,P550&amp;", ",""))))))&amp;(IF(ISBLANK(Q550),"",(IF(Q550&lt;&gt;Q549,Q550&amp;", ",IF(B550&lt;&gt;B549,Q550&amp;", ",IF(Z550&lt;&gt;Z549,Q550&amp;", ",""))))))&amp;(IF(ISBLANK(R550),"",(IF(R550&lt;&gt;R549,R550&amp;"m, ",IF(B550&lt;&gt;B549,R550&amp;"m, ",IF(Z550&lt;&gt;Z549,R550&amp;"m, ",""))))))&amp;IF(ISBLANK(S550),"",(IF(B550&lt;&gt;B549,S550&amp;", ",IF(S550&lt;&gt;S549,IF((Z550=Z549),"same locality "&amp;S550&amp;", ",S550&amp;", "),""))))&amp;(IF(ISBLANK(T550),"",(IF(T550&lt;&gt;T549,IF(ISBLANK(F$2),T550&amp;", ",T550&amp;" "&amp;F$2&amp;", "),(IF(B550&lt;&gt;B549,IF(ISBLANK(F$2),T550&amp;", ",T550&amp;" "&amp;F$2&amp;", "),(IF(Z550&lt;&gt;Z549,IF(ISBLANK(F$2),T550&amp;", ",T550&amp;" "&amp;F$2&amp;", "),IF((U550&lt;&gt;U549)*($G$2="Y"),"same collector, ","")))))))))&amp;(IF(ISBLANK(U550),"",(IF(U550&lt;&gt;U549,U550&amp;", ",(IF(B550&lt;&gt;B549,U550&amp;", ",IF(Z550&lt;&gt;Z549,U550&amp;", ",(IF(T550&lt;&gt;T549,IF((T550&lt;&gt;T549)*($G$2="Y"),"same date, ", ""),IF((T550=T549)*(U550=U549)*(S550&lt;&gt;S549)*($G$2="Y"),"same collector and date, ", ""))))))))))&amp;(IF(ISBLANK(V550),"",V550&amp;", "))&amp;IF((AA550&lt;&gt;AA551)*($H$2="y"),AD550&amp;AE550,IF((AA550&lt;&gt;AA551)*($H$2="m"),AD550&amp;AG550,IF(($H$2&lt;&gt;"m")*($H$2&lt;&gt;"Y"),(IF(F550=0,"",F550&amp;" "&amp;$F$4&amp;" "))&amp;(IF(G550=0,"",G550&amp;" "&amp;$G$4&amp;" "))&amp;(IF(H550=0,"",H550&amp;" "&amp;H$4&amp;" "))&amp;(IF(I550=0,"",I550&amp;" "&amp;$I$4&amp;" "))&amp;(IF(J550=0,"",J550&amp;" "&amp;$J$4&amp;" "))&amp;IF((ISBLANK(C550)),"","("&amp;C550&amp;")"),"")))&amp;IF((B550=B551)*(K550=K551)*(L550=L551)*(M550=M551),IF(($H$2&lt;&gt;"m")*($H$2&lt;&gt;"Y"), ", ", IF((ISNUMBER(FIND(")",AE550))), ", ", "")),IF((B550=B551)*(K550=K551)*(L550=L551),"; ",". ")))</f>
        <v/>
      </c>
      <c r="AI550" s="1"/>
    </row>
    <row r="551" spans="1:35" x14ac:dyDescent="0.25">
      <c r="A551" s="3" t="str">
        <f t="shared" si="68"/>
        <v/>
      </c>
      <c r="B551" s="53" t="str">
        <f t="shared" si="72"/>
        <v/>
      </c>
      <c r="C551" s="57"/>
      <c r="D551" s="57"/>
      <c r="E551" s="57"/>
      <c r="F551" s="57"/>
      <c r="G551" s="57"/>
      <c r="H551" s="57"/>
      <c r="I551" s="57"/>
      <c r="J551" s="57"/>
      <c r="K551" s="57"/>
      <c r="L551" s="57"/>
      <c r="M551" s="54"/>
      <c r="N551" s="57"/>
      <c r="O551" s="58"/>
      <c r="P551" s="58"/>
      <c r="Q551" s="58"/>
      <c r="R551" s="58"/>
      <c r="S551" s="54"/>
      <c r="T551" s="57"/>
      <c r="U551" s="57"/>
      <c r="V551" s="57"/>
      <c r="W551" s="57"/>
      <c r="X551" s="147" t="str">
        <f>IF(ISBLANK(D551),"",IF('order-admin-units'!$I$1&lt;&gt;"y", "", IF((K551="")*(ISBLANK(D551)=FALSE), 'order-admin-units'!$B$1+1, VLOOKUP(K551, ordercountry, 2))))</f>
        <v/>
      </c>
      <c r="Y551" s="147" t="str">
        <f>IF(ISBLANK(D551),"",IF('order-admin-units'!$I$1&lt;&gt;"y", "", IF(L551="", 'order-admin-units'!$B$2+1, VLOOKUP(K551&amp;"@"&amp;L551, orderadmin, 2))))</f>
        <v/>
      </c>
      <c r="Z551" s="147" t="str">
        <f t="shared" si="69"/>
        <v/>
      </c>
      <c r="AA551" s="147" t="str">
        <f t="shared" si="70"/>
        <v/>
      </c>
      <c r="AB551" s="147" t="str">
        <f t="shared" si="71"/>
        <v/>
      </c>
      <c r="AC551" s="147" t="str">
        <f t="shared" si="65"/>
        <v/>
      </c>
      <c r="AD551" s="11" t="str">
        <f t="shared" si="66"/>
        <v/>
      </c>
      <c r="AE551" s="11" t="str">
        <f t="array" ref="AE551">IF(ISBLANK(D551),"",IF(OR($H$2="y",$H$2="m"),IF(AA551=AA550,IF(OR(AB551=$AB$4:$AB550)=FALSE,AE550&amp;C551,AE550),"("&amp;C551)&amp;IF(AA551=AA552,IF(OR(AB552=$AB$4:$AB551)=FALSE,", ",""),") "),""))</f>
        <v/>
      </c>
      <c r="AF551" s="11" t="str">
        <f t="shared" si="67"/>
        <v/>
      </c>
      <c r="AG551" s="11" t="str">
        <f t="array" ref="AG551">IF(ISBLANK(D551),"",IF(OR($H$2="y",$H$2="m"),IF(AA551=AA550,IF(OR(AC551=$AC$4:$AC550)=FALSE,AG550&amp;AF551,AG550),"("&amp;AF551)&amp;IF(AA551=AA552,IF(OR(AC552=$AC$4:$AC551)=FALSE,", ",""),") "),""))</f>
        <v/>
      </c>
      <c r="AH551" s="10" t="str">
        <f>IF((ISBLANK(D551)),"",IF(D551=D550,AH550,"")&amp;IF(B550&lt;&gt;B551,((IF(ISBLANK(E551),$D$3&amp;"Non-type material: "&amp;$D$3,$D$3&amp;INDEX('type-categories'!$A$2:$B$100,MATCH(E551,'type-categories'!$A$2:$A$100,0),2)&amp;$D$3))),"")&amp;(IF(K551&lt;&gt;K550,$C$2&amp;K551&amp;$K$3&amp;$C$2&amp;" ",(IF(B551&lt;&gt;B550,$C$2&amp;K551&amp;$K$3&amp;$C$2&amp;" ",""))))&amp;(IF(L551="","",((IF(L551&lt;&gt;L550,$D$2&amp;L551&amp;$L$3&amp;$D$2&amp;" ",IF(B551&lt;&gt;B550,$D$2&amp;L551&amp;$L$3&amp;$D$2&amp;" ",""))))))&amp;(IF(M551="","",((IF(M551&lt;&gt;M550,$E$2&amp;M551&amp;$E$2&amp;","&amp;" ",IF(B551&lt;&gt;B550,$E$2&amp;M551&amp;$E$2&amp;",",""))))))&amp;(IF(N551="","",IF(N551&lt;&gt;N550,N551&amp;", ",IF(B551&lt;&gt;B550,N551&amp;", ",""))))&amp;(IF(ISBLANK(O551),"",(IF(O551&lt;&gt;O550,O551&amp;", ",IF(B551&lt;&gt;B550,O551&amp;", ","")))))&amp;(IF(ISBLANK(P551),"",(IF(P551&lt;&gt;P550,P551&amp;", ",IF(B551&lt;&gt;B550,P551&amp;", ",IF(Z551&lt;&gt;Z550,P551&amp;", ",""))))))&amp;(IF(ISBLANK(Q551),"",(IF(Q551&lt;&gt;Q550,Q551&amp;", ",IF(B551&lt;&gt;B550,Q551&amp;", ",IF(Z551&lt;&gt;Z550,Q551&amp;", ",""))))))&amp;(IF(ISBLANK(R551),"",(IF(R551&lt;&gt;R550,R551&amp;"m, ",IF(B551&lt;&gt;B550,R551&amp;"m, ",IF(Z551&lt;&gt;Z550,R551&amp;"m, ",""))))))&amp;IF(ISBLANK(S551),"",(IF(B551&lt;&gt;B550,S551&amp;", ",IF(S551&lt;&gt;S550,IF((Z551=Z550),"same locality "&amp;S551&amp;", ",S551&amp;", "),""))))&amp;(IF(ISBLANK(T551),"",(IF(T551&lt;&gt;T550,IF(ISBLANK(F$2),T551&amp;", ",T551&amp;" "&amp;F$2&amp;", "),(IF(B551&lt;&gt;B550,IF(ISBLANK(F$2),T551&amp;", ",T551&amp;" "&amp;F$2&amp;", "),(IF(Z551&lt;&gt;Z550,IF(ISBLANK(F$2),T551&amp;", ",T551&amp;" "&amp;F$2&amp;", "),IF((U551&lt;&gt;U550)*($G$2="Y"),"same collector, ","")))))))))&amp;(IF(ISBLANK(U551),"",(IF(U551&lt;&gt;U550,U551&amp;", ",(IF(B551&lt;&gt;B550,U551&amp;", ",IF(Z551&lt;&gt;Z550,U551&amp;", ",(IF(T551&lt;&gt;T550,IF((T551&lt;&gt;T550)*($G$2="Y"),"same date, ", ""),IF((T551=T550)*(U551=U550)*(S551&lt;&gt;S550)*($G$2="Y"),"same collector and date, ", ""))))))))))&amp;(IF(ISBLANK(V551),"",V551&amp;", "))&amp;IF((AA551&lt;&gt;AA552)*($H$2="y"),AD551&amp;AE551,IF((AA551&lt;&gt;AA552)*($H$2="m"),AD551&amp;AG551,IF(($H$2&lt;&gt;"m")*($H$2&lt;&gt;"Y"),(IF(F551=0,"",F551&amp;" "&amp;$F$4&amp;" "))&amp;(IF(G551=0,"",G551&amp;" "&amp;$G$4&amp;" "))&amp;(IF(H551=0,"",H551&amp;" "&amp;H$4&amp;" "))&amp;(IF(I551=0,"",I551&amp;" "&amp;$I$4&amp;" "))&amp;(IF(J551=0,"",J551&amp;" "&amp;$J$4&amp;" "))&amp;IF((ISBLANK(C551)),"","("&amp;C551&amp;")"),"")))&amp;IF((B551=B552)*(K551=K552)*(L551=L552)*(M551=M552),IF(($H$2&lt;&gt;"m")*($H$2&lt;&gt;"Y"), ", ", IF((ISNUMBER(FIND(")",AE551))), ", ", "")),IF((B551=B552)*(K551=K552)*(L551=L552),"; ",". ")))</f>
        <v/>
      </c>
      <c r="AI551" s="1"/>
    </row>
    <row r="552" spans="1:35" x14ac:dyDescent="0.25">
      <c r="A552" s="3" t="str">
        <f t="shared" si="68"/>
        <v/>
      </c>
      <c r="B552" s="53" t="str">
        <f t="shared" si="72"/>
        <v/>
      </c>
      <c r="C552" s="57"/>
      <c r="D552" s="57"/>
      <c r="E552" s="57"/>
      <c r="F552" s="57"/>
      <c r="G552" s="57"/>
      <c r="H552" s="57"/>
      <c r="I552" s="57"/>
      <c r="J552" s="57"/>
      <c r="K552" s="57"/>
      <c r="L552" s="57"/>
      <c r="M552" s="54"/>
      <c r="N552" s="57"/>
      <c r="O552" s="58"/>
      <c r="P552" s="58"/>
      <c r="Q552" s="58"/>
      <c r="R552" s="58"/>
      <c r="S552" s="54"/>
      <c r="T552" s="57"/>
      <c r="U552" s="57"/>
      <c r="V552" s="57"/>
      <c r="W552" s="57"/>
      <c r="X552" s="147" t="str">
        <f>IF(ISBLANK(D552),"",IF('order-admin-units'!$I$1&lt;&gt;"y", "", IF((K552="")*(ISBLANK(D552)=FALSE), 'order-admin-units'!$B$1+1, VLOOKUP(K552, ordercountry, 2))))</f>
        <v/>
      </c>
      <c r="Y552" s="147" t="str">
        <f>IF(ISBLANK(D552),"",IF('order-admin-units'!$I$1&lt;&gt;"y", "", IF(L552="", 'order-admin-units'!$B$2+1, VLOOKUP(K552&amp;"@"&amp;L552, orderadmin, 2))))</f>
        <v/>
      </c>
      <c r="Z552" s="147" t="str">
        <f t="shared" si="69"/>
        <v/>
      </c>
      <c r="AA552" s="147" t="str">
        <f t="shared" si="70"/>
        <v/>
      </c>
      <c r="AB552" s="147" t="str">
        <f t="shared" si="71"/>
        <v/>
      </c>
      <c r="AC552" s="147" t="str">
        <f t="shared" si="65"/>
        <v/>
      </c>
      <c r="AD552" s="11" t="str">
        <f t="shared" si="66"/>
        <v/>
      </c>
      <c r="AE552" s="11" t="str">
        <f t="array" ref="AE552">IF(ISBLANK(D552),"",IF(OR($H$2="y",$H$2="m"),IF(AA552=AA551,IF(OR(AB552=$AB$4:$AB551)=FALSE,AE551&amp;C552,AE551),"("&amp;C552)&amp;IF(AA552=AA553,IF(OR(AB553=$AB$4:$AB552)=FALSE,", ",""),") "),""))</f>
        <v/>
      </c>
      <c r="AF552" s="11" t="str">
        <f t="shared" si="67"/>
        <v/>
      </c>
      <c r="AG552" s="11" t="str">
        <f t="array" ref="AG552">IF(ISBLANK(D552),"",IF(OR($H$2="y",$H$2="m"),IF(AA552=AA551,IF(OR(AC552=$AC$4:$AC551)=FALSE,AG551&amp;AF552,AG551),"("&amp;AF552)&amp;IF(AA552=AA553,IF(OR(AC553=$AC$4:$AC552)=FALSE,", ",""),") "),""))</f>
        <v/>
      </c>
      <c r="AH552" s="10" t="str">
        <f>IF((ISBLANK(D552)),"",IF(D552=D551,AH551,"")&amp;IF(B551&lt;&gt;B552,((IF(ISBLANK(E552),$D$3&amp;"Non-type material: "&amp;$D$3,$D$3&amp;INDEX('type-categories'!$A$2:$B$100,MATCH(E552,'type-categories'!$A$2:$A$100,0),2)&amp;$D$3))),"")&amp;(IF(K552&lt;&gt;K551,$C$2&amp;K552&amp;$K$3&amp;$C$2&amp;" ",(IF(B552&lt;&gt;B551,$C$2&amp;K552&amp;$K$3&amp;$C$2&amp;" ",""))))&amp;(IF(L552="","",((IF(L552&lt;&gt;L551,$D$2&amp;L552&amp;$L$3&amp;$D$2&amp;" ",IF(B552&lt;&gt;B551,$D$2&amp;L552&amp;$L$3&amp;$D$2&amp;" ",""))))))&amp;(IF(M552="","",((IF(M552&lt;&gt;M551,$E$2&amp;M552&amp;$E$2&amp;","&amp;" ",IF(B552&lt;&gt;B551,$E$2&amp;M552&amp;$E$2&amp;",",""))))))&amp;(IF(N552="","",IF(N552&lt;&gt;N551,N552&amp;", ",IF(B552&lt;&gt;B551,N552&amp;", ",""))))&amp;(IF(ISBLANK(O552),"",(IF(O552&lt;&gt;O551,O552&amp;", ",IF(B552&lt;&gt;B551,O552&amp;", ","")))))&amp;(IF(ISBLANK(P552),"",(IF(P552&lt;&gt;P551,P552&amp;", ",IF(B552&lt;&gt;B551,P552&amp;", ",IF(Z552&lt;&gt;Z551,P552&amp;", ",""))))))&amp;(IF(ISBLANK(Q552),"",(IF(Q552&lt;&gt;Q551,Q552&amp;", ",IF(B552&lt;&gt;B551,Q552&amp;", ",IF(Z552&lt;&gt;Z551,Q552&amp;", ",""))))))&amp;(IF(ISBLANK(R552),"",(IF(R552&lt;&gt;R551,R552&amp;"m, ",IF(B552&lt;&gt;B551,R552&amp;"m, ",IF(Z552&lt;&gt;Z551,R552&amp;"m, ",""))))))&amp;IF(ISBLANK(S552),"",(IF(B552&lt;&gt;B551,S552&amp;", ",IF(S552&lt;&gt;S551,IF((Z552=Z551),"same locality "&amp;S552&amp;", ",S552&amp;", "),""))))&amp;(IF(ISBLANK(T552),"",(IF(T552&lt;&gt;T551,IF(ISBLANK(F$2),T552&amp;", ",T552&amp;" "&amp;F$2&amp;", "),(IF(B552&lt;&gt;B551,IF(ISBLANK(F$2),T552&amp;", ",T552&amp;" "&amp;F$2&amp;", "),(IF(Z552&lt;&gt;Z551,IF(ISBLANK(F$2),T552&amp;", ",T552&amp;" "&amp;F$2&amp;", "),IF((U552&lt;&gt;U551)*($G$2="Y"),"same collector, ","")))))))))&amp;(IF(ISBLANK(U552),"",(IF(U552&lt;&gt;U551,U552&amp;", ",(IF(B552&lt;&gt;B551,U552&amp;", ",IF(Z552&lt;&gt;Z551,U552&amp;", ",(IF(T552&lt;&gt;T551,IF((T552&lt;&gt;T551)*($G$2="Y"),"same date, ", ""),IF((T552=T551)*(U552=U551)*(S552&lt;&gt;S551)*($G$2="Y"),"same collector and date, ", ""))))))))))&amp;(IF(ISBLANK(V552),"",V552&amp;", "))&amp;IF((AA552&lt;&gt;AA553)*($H$2="y"),AD552&amp;AE552,IF((AA552&lt;&gt;AA553)*($H$2="m"),AD552&amp;AG552,IF(($H$2&lt;&gt;"m")*($H$2&lt;&gt;"Y"),(IF(F552=0,"",F552&amp;" "&amp;$F$4&amp;" "))&amp;(IF(G552=0,"",G552&amp;" "&amp;$G$4&amp;" "))&amp;(IF(H552=0,"",H552&amp;" "&amp;H$4&amp;" "))&amp;(IF(I552=0,"",I552&amp;" "&amp;$I$4&amp;" "))&amp;(IF(J552=0,"",J552&amp;" "&amp;$J$4&amp;" "))&amp;IF((ISBLANK(C552)),"","("&amp;C552&amp;")"),"")))&amp;IF((B552=B553)*(K552=K553)*(L552=L553)*(M552=M553),IF(($H$2&lt;&gt;"m")*($H$2&lt;&gt;"Y"), ", ", IF((ISNUMBER(FIND(")",AE552))), ", ", "")),IF((B552=B553)*(K552=K553)*(L552=L553),"; ",". ")))</f>
        <v/>
      </c>
      <c r="AI552" s="1"/>
    </row>
    <row r="553" spans="1:35" x14ac:dyDescent="0.25">
      <c r="A553" s="3" t="str">
        <f t="shared" si="68"/>
        <v/>
      </c>
      <c r="B553" s="53" t="str">
        <f t="shared" si="72"/>
        <v/>
      </c>
      <c r="C553" s="57"/>
      <c r="D553" s="57"/>
      <c r="E553" s="57"/>
      <c r="F553" s="57"/>
      <c r="G553" s="57"/>
      <c r="H553" s="57"/>
      <c r="I553" s="57"/>
      <c r="J553" s="57"/>
      <c r="K553" s="57"/>
      <c r="L553" s="57"/>
      <c r="M553" s="54"/>
      <c r="N553" s="57"/>
      <c r="O553" s="58"/>
      <c r="P553" s="58"/>
      <c r="Q553" s="58"/>
      <c r="R553" s="58"/>
      <c r="S553" s="54"/>
      <c r="T553" s="57"/>
      <c r="U553" s="57"/>
      <c r="V553" s="57"/>
      <c r="W553" s="57"/>
      <c r="X553" s="147" t="str">
        <f>IF(ISBLANK(D553),"",IF('order-admin-units'!$I$1&lt;&gt;"y", "", IF((K553="")*(ISBLANK(D553)=FALSE), 'order-admin-units'!$B$1+1, VLOOKUP(K553, ordercountry, 2))))</f>
        <v/>
      </c>
      <c r="Y553" s="147" t="str">
        <f>IF(ISBLANK(D553),"",IF('order-admin-units'!$I$1&lt;&gt;"y", "", IF(L553="", 'order-admin-units'!$B$2+1, VLOOKUP(K553&amp;"@"&amp;L553, orderadmin, 2))))</f>
        <v/>
      </c>
      <c r="Z553" s="147" t="str">
        <f t="shared" si="69"/>
        <v/>
      </c>
      <c r="AA553" s="147" t="str">
        <f t="shared" si="70"/>
        <v/>
      </c>
      <c r="AB553" s="147" t="str">
        <f t="shared" si="71"/>
        <v/>
      </c>
      <c r="AC553" s="147" t="str">
        <f t="shared" si="65"/>
        <v/>
      </c>
      <c r="AD553" s="11" t="str">
        <f t="shared" si="66"/>
        <v/>
      </c>
      <c r="AE553" s="11" t="str">
        <f t="array" ref="AE553">IF(ISBLANK(D553),"",IF(OR($H$2="y",$H$2="m"),IF(AA553=AA552,IF(OR(AB553=$AB$4:$AB552)=FALSE,AE552&amp;C553,AE552),"("&amp;C553)&amp;IF(AA553=AA554,IF(OR(AB554=$AB$4:$AB553)=FALSE,", ",""),") "),""))</f>
        <v/>
      </c>
      <c r="AF553" s="11" t="str">
        <f t="shared" si="67"/>
        <v/>
      </c>
      <c r="AG553" s="11" t="str">
        <f t="array" ref="AG553">IF(ISBLANK(D553),"",IF(OR($H$2="y",$H$2="m"),IF(AA553=AA552,IF(OR(AC553=$AC$4:$AC552)=FALSE,AG552&amp;AF553,AG552),"("&amp;AF553)&amp;IF(AA553=AA554,IF(OR(AC554=$AC$4:$AC553)=FALSE,", ",""),") "),""))</f>
        <v/>
      </c>
      <c r="AH553" s="10" t="str">
        <f>IF((ISBLANK(D553)),"",IF(D553=D552,AH552,"")&amp;IF(B552&lt;&gt;B553,((IF(ISBLANK(E553),$D$3&amp;"Non-type material: "&amp;$D$3,$D$3&amp;INDEX('type-categories'!$A$2:$B$100,MATCH(E553,'type-categories'!$A$2:$A$100,0),2)&amp;$D$3))),"")&amp;(IF(K553&lt;&gt;K552,$C$2&amp;K553&amp;$K$3&amp;$C$2&amp;" ",(IF(B553&lt;&gt;B552,$C$2&amp;K553&amp;$K$3&amp;$C$2&amp;" ",""))))&amp;(IF(L553="","",((IF(L553&lt;&gt;L552,$D$2&amp;L553&amp;$L$3&amp;$D$2&amp;" ",IF(B553&lt;&gt;B552,$D$2&amp;L553&amp;$L$3&amp;$D$2&amp;" ",""))))))&amp;(IF(M553="","",((IF(M553&lt;&gt;M552,$E$2&amp;M553&amp;$E$2&amp;","&amp;" ",IF(B553&lt;&gt;B552,$E$2&amp;M553&amp;$E$2&amp;",",""))))))&amp;(IF(N553="","",IF(N553&lt;&gt;N552,N553&amp;", ",IF(B553&lt;&gt;B552,N553&amp;", ",""))))&amp;(IF(ISBLANK(O553),"",(IF(O553&lt;&gt;O552,O553&amp;", ",IF(B553&lt;&gt;B552,O553&amp;", ","")))))&amp;(IF(ISBLANK(P553),"",(IF(P553&lt;&gt;P552,P553&amp;", ",IF(B553&lt;&gt;B552,P553&amp;", ",IF(Z553&lt;&gt;Z552,P553&amp;", ",""))))))&amp;(IF(ISBLANK(Q553),"",(IF(Q553&lt;&gt;Q552,Q553&amp;", ",IF(B553&lt;&gt;B552,Q553&amp;", ",IF(Z553&lt;&gt;Z552,Q553&amp;", ",""))))))&amp;(IF(ISBLANK(R553),"",(IF(R553&lt;&gt;R552,R553&amp;"m, ",IF(B553&lt;&gt;B552,R553&amp;"m, ",IF(Z553&lt;&gt;Z552,R553&amp;"m, ",""))))))&amp;IF(ISBLANK(S553),"",(IF(B553&lt;&gt;B552,S553&amp;", ",IF(S553&lt;&gt;S552,IF((Z553=Z552),"same locality "&amp;S553&amp;", ",S553&amp;", "),""))))&amp;(IF(ISBLANK(T553),"",(IF(T553&lt;&gt;T552,IF(ISBLANK(F$2),T553&amp;", ",T553&amp;" "&amp;F$2&amp;", "),(IF(B553&lt;&gt;B552,IF(ISBLANK(F$2),T553&amp;", ",T553&amp;" "&amp;F$2&amp;", "),(IF(Z553&lt;&gt;Z552,IF(ISBLANK(F$2),T553&amp;", ",T553&amp;" "&amp;F$2&amp;", "),IF((U553&lt;&gt;U552)*($G$2="Y"),"same collector, ","")))))))))&amp;(IF(ISBLANK(U553),"",(IF(U553&lt;&gt;U552,U553&amp;", ",(IF(B553&lt;&gt;B552,U553&amp;", ",IF(Z553&lt;&gt;Z552,U553&amp;", ",(IF(T553&lt;&gt;T552,IF((T553&lt;&gt;T552)*($G$2="Y"),"same date, ", ""),IF((T553=T552)*(U553=U552)*(S553&lt;&gt;S552)*($G$2="Y"),"same collector and date, ", ""))))))))))&amp;(IF(ISBLANK(V553),"",V553&amp;", "))&amp;IF((AA553&lt;&gt;AA554)*($H$2="y"),AD553&amp;AE553,IF((AA553&lt;&gt;AA554)*($H$2="m"),AD553&amp;AG553,IF(($H$2&lt;&gt;"m")*($H$2&lt;&gt;"Y"),(IF(F553=0,"",F553&amp;" "&amp;$F$4&amp;" "))&amp;(IF(G553=0,"",G553&amp;" "&amp;$G$4&amp;" "))&amp;(IF(H553=0,"",H553&amp;" "&amp;H$4&amp;" "))&amp;(IF(I553=0,"",I553&amp;" "&amp;$I$4&amp;" "))&amp;(IF(J553=0,"",J553&amp;" "&amp;$J$4&amp;" "))&amp;IF((ISBLANK(C553)),"","("&amp;C553&amp;")"),"")))&amp;IF((B553=B554)*(K553=K554)*(L553=L554)*(M553=M554),IF(($H$2&lt;&gt;"m")*($H$2&lt;&gt;"Y"), ", ", IF((ISNUMBER(FIND(")",AE553))), ", ", "")),IF((B553=B554)*(K553=K554)*(L553=L554),"; ",". ")))</f>
        <v/>
      </c>
      <c r="AI553" s="1"/>
    </row>
    <row r="554" spans="1:35" x14ac:dyDescent="0.25">
      <c r="A554" s="3" t="str">
        <f t="shared" si="68"/>
        <v/>
      </c>
      <c r="B554" s="53" t="str">
        <f t="shared" si="72"/>
        <v/>
      </c>
      <c r="C554" s="57"/>
      <c r="D554" s="57"/>
      <c r="E554" s="57"/>
      <c r="F554" s="57"/>
      <c r="G554" s="57"/>
      <c r="H554" s="57"/>
      <c r="I554" s="57"/>
      <c r="J554" s="57"/>
      <c r="K554" s="57"/>
      <c r="L554" s="57"/>
      <c r="M554" s="54"/>
      <c r="N554" s="57"/>
      <c r="O554" s="58"/>
      <c r="P554" s="58"/>
      <c r="Q554" s="58"/>
      <c r="R554" s="58"/>
      <c r="S554" s="54"/>
      <c r="T554" s="57"/>
      <c r="U554" s="57"/>
      <c r="V554" s="57"/>
      <c r="W554" s="57"/>
      <c r="X554" s="147" t="str">
        <f>IF(ISBLANK(D554),"",IF('order-admin-units'!$I$1&lt;&gt;"y", "", IF((K554="")*(ISBLANK(D554)=FALSE), 'order-admin-units'!$B$1+1, VLOOKUP(K554, ordercountry, 2))))</f>
        <v/>
      </c>
      <c r="Y554" s="147" t="str">
        <f>IF(ISBLANK(D554),"",IF('order-admin-units'!$I$1&lt;&gt;"y", "", IF(L554="", 'order-admin-units'!$B$2+1, VLOOKUP(K554&amp;"@"&amp;L554, orderadmin, 2))))</f>
        <v/>
      </c>
      <c r="Z554" s="147" t="str">
        <f t="shared" si="69"/>
        <v/>
      </c>
      <c r="AA554" s="147" t="str">
        <f t="shared" si="70"/>
        <v/>
      </c>
      <c r="AB554" s="147" t="str">
        <f t="shared" si="71"/>
        <v/>
      </c>
      <c r="AC554" s="147" t="str">
        <f t="shared" si="65"/>
        <v/>
      </c>
      <c r="AD554" s="11" t="str">
        <f t="shared" si="66"/>
        <v/>
      </c>
      <c r="AE554" s="11" t="str">
        <f t="array" ref="AE554">IF(ISBLANK(D554),"",IF(OR($H$2="y",$H$2="m"),IF(AA554=AA553,IF(OR(AB554=$AB$4:$AB553)=FALSE,AE553&amp;C554,AE553),"("&amp;C554)&amp;IF(AA554=AA555,IF(OR(AB555=$AB$4:$AB554)=FALSE,", ",""),") "),""))</f>
        <v/>
      </c>
      <c r="AF554" s="11" t="str">
        <f t="shared" si="67"/>
        <v/>
      </c>
      <c r="AG554" s="11" t="str">
        <f t="array" ref="AG554">IF(ISBLANK(D554),"",IF(OR($H$2="y",$H$2="m"),IF(AA554=AA553,IF(OR(AC554=$AC$4:$AC553)=FALSE,AG553&amp;AF554,AG553),"("&amp;AF554)&amp;IF(AA554=AA555,IF(OR(AC555=$AC$4:$AC554)=FALSE,", ",""),") "),""))</f>
        <v/>
      </c>
      <c r="AH554" s="10" t="str">
        <f>IF((ISBLANK(D554)),"",IF(D554=D553,AH553,"")&amp;IF(B553&lt;&gt;B554,((IF(ISBLANK(E554),$D$3&amp;"Non-type material: "&amp;$D$3,$D$3&amp;INDEX('type-categories'!$A$2:$B$100,MATCH(E554,'type-categories'!$A$2:$A$100,0),2)&amp;$D$3))),"")&amp;(IF(K554&lt;&gt;K553,$C$2&amp;K554&amp;$K$3&amp;$C$2&amp;" ",(IF(B554&lt;&gt;B553,$C$2&amp;K554&amp;$K$3&amp;$C$2&amp;" ",""))))&amp;(IF(L554="","",((IF(L554&lt;&gt;L553,$D$2&amp;L554&amp;$L$3&amp;$D$2&amp;" ",IF(B554&lt;&gt;B553,$D$2&amp;L554&amp;$L$3&amp;$D$2&amp;" ",""))))))&amp;(IF(M554="","",((IF(M554&lt;&gt;M553,$E$2&amp;M554&amp;$E$2&amp;","&amp;" ",IF(B554&lt;&gt;B553,$E$2&amp;M554&amp;$E$2&amp;",",""))))))&amp;(IF(N554="","",IF(N554&lt;&gt;N553,N554&amp;", ",IF(B554&lt;&gt;B553,N554&amp;", ",""))))&amp;(IF(ISBLANK(O554),"",(IF(O554&lt;&gt;O553,O554&amp;", ",IF(B554&lt;&gt;B553,O554&amp;", ","")))))&amp;(IF(ISBLANK(P554),"",(IF(P554&lt;&gt;P553,P554&amp;", ",IF(B554&lt;&gt;B553,P554&amp;", ",IF(Z554&lt;&gt;Z553,P554&amp;", ",""))))))&amp;(IF(ISBLANK(Q554),"",(IF(Q554&lt;&gt;Q553,Q554&amp;", ",IF(B554&lt;&gt;B553,Q554&amp;", ",IF(Z554&lt;&gt;Z553,Q554&amp;", ",""))))))&amp;(IF(ISBLANK(R554),"",(IF(R554&lt;&gt;R553,R554&amp;"m, ",IF(B554&lt;&gt;B553,R554&amp;"m, ",IF(Z554&lt;&gt;Z553,R554&amp;"m, ",""))))))&amp;IF(ISBLANK(S554),"",(IF(B554&lt;&gt;B553,S554&amp;", ",IF(S554&lt;&gt;S553,IF((Z554=Z553),"same locality "&amp;S554&amp;", ",S554&amp;", "),""))))&amp;(IF(ISBLANK(T554),"",(IF(T554&lt;&gt;T553,IF(ISBLANK(F$2),T554&amp;", ",T554&amp;" "&amp;F$2&amp;", "),(IF(B554&lt;&gt;B553,IF(ISBLANK(F$2),T554&amp;", ",T554&amp;" "&amp;F$2&amp;", "),(IF(Z554&lt;&gt;Z553,IF(ISBLANK(F$2),T554&amp;", ",T554&amp;" "&amp;F$2&amp;", "),IF((U554&lt;&gt;U553)*($G$2="Y"),"same collector, ","")))))))))&amp;(IF(ISBLANK(U554),"",(IF(U554&lt;&gt;U553,U554&amp;", ",(IF(B554&lt;&gt;B553,U554&amp;", ",IF(Z554&lt;&gt;Z553,U554&amp;", ",(IF(T554&lt;&gt;T553,IF((T554&lt;&gt;T553)*($G$2="Y"),"same date, ", ""),IF((T554=T553)*(U554=U553)*(S554&lt;&gt;S553)*($G$2="Y"),"same collector and date, ", ""))))))))))&amp;(IF(ISBLANK(V554),"",V554&amp;", "))&amp;IF((AA554&lt;&gt;AA555)*($H$2="y"),AD554&amp;AE554,IF((AA554&lt;&gt;AA555)*($H$2="m"),AD554&amp;AG554,IF(($H$2&lt;&gt;"m")*($H$2&lt;&gt;"Y"),(IF(F554=0,"",F554&amp;" "&amp;$F$4&amp;" "))&amp;(IF(G554=0,"",G554&amp;" "&amp;$G$4&amp;" "))&amp;(IF(H554=0,"",H554&amp;" "&amp;H$4&amp;" "))&amp;(IF(I554=0,"",I554&amp;" "&amp;$I$4&amp;" "))&amp;(IF(J554=0,"",J554&amp;" "&amp;$J$4&amp;" "))&amp;IF((ISBLANK(C554)),"","("&amp;C554&amp;")"),"")))&amp;IF((B554=B555)*(K554=K555)*(L554=L555)*(M554=M555),IF(($H$2&lt;&gt;"m")*($H$2&lt;&gt;"Y"), ", ", IF((ISNUMBER(FIND(")",AE554))), ", ", "")),IF((B554=B555)*(K554=K555)*(L554=L555),"; ",". ")))</f>
        <v/>
      </c>
      <c r="AI554" s="1"/>
    </row>
    <row r="555" spans="1:35" x14ac:dyDescent="0.25">
      <c r="A555" s="3" t="str">
        <f t="shared" si="68"/>
        <v/>
      </c>
      <c r="B555" s="53" t="str">
        <f t="shared" si="72"/>
        <v/>
      </c>
      <c r="C555" s="57"/>
      <c r="D555" s="57"/>
      <c r="E555" s="57"/>
      <c r="F555" s="57"/>
      <c r="G555" s="57"/>
      <c r="H555" s="57"/>
      <c r="I555" s="57"/>
      <c r="J555" s="57"/>
      <c r="K555" s="57"/>
      <c r="L555" s="57"/>
      <c r="M555" s="54"/>
      <c r="N555" s="57"/>
      <c r="O555" s="58"/>
      <c r="P555" s="58"/>
      <c r="Q555" s="58"/>
      <c r="R555" s="58"/>
      <c r="S555" s="54"/>
      <c r="T555" s="57"/>
      <c r="U555" s="57"/>
      <c r="V555" s="57"/>
      <c r="W555" s="57"/>
      <c r="X555" s="147" t="str">
        <f>IF(ISBLANK(D555),"",IF('order-admin-units'!$I$1&lt;&gt;"y", "", IF((K555="")*(ISBLANK(D555)=FALSE), 'order-admin-units'!$B$1+1, VLOOKUP(K555, ordercountry, 2))))</f>
        <v/>
      </c>
      <c r="Y555" s="147" t="str">
        <f>IF(ISBLANK(D555),"",IF('order-admin-units'!$I$1&lt;&gt;"y", "", IF(L555="", 'order-admin-units'!$B$2+1, VLOOKUP(K555&amp;"@"&amp;L555, orderadmin, 2))))</f>
        <v/>
      </c>
      <c r="Z555" s="147" t="str">
        <f t="shared" si="69"/>
        <v/>
      </c>
      <c r="AA555" s="147" t="str">
        <f t="shared" si="70"/>
        <v/>
      </c>
      <c r="AB555" s="147" t="str">
        <f t="shared" si="71"/>
        <v/>
      </c>
      <c r="AC555" s="147" t="str">
        <f t="shared" si="65"/>
        <v/>
      </c>
      <c r="AD555" s="11" t="str">
        <f t="shared" si="66"/>
        <v/>
      </c>
      <c r="AE555" s="11" t="str">
        <f t="array" ref="AE555">IF(ISBLANK(D555),"",IF(OR($H$2="y",$H$2="m"),IF(AA555=AA554,IF(OR(AB555=$AB$4:$AB554)=FALSE,AE554&amp;C555,AE554),"("&amp;C555)&amp;IF(AA555=AA556,IF(OR(AB556=$AB$4:$AB555)=FALSE,", ",""),") "),""))</f>
        <v/>
      </c>
      <c r="AF555" s="11" t="str">
        <f t="shared" si="67"/>
        <v/>
      </c>
      <c r="AG555" s="11" t="str">
        <f t="array" ref="AG555">IF(ISBLANK(D555),"",IF(OR($H$2="y",$H$2="m"),IF(AA555=AA554,IF(OR(AC555=$AC$4:$AC554)=FALSE,AG554&amp;AF555,AG554),"("&amp;AF555)&amp;IF(AA555=AA556,IF(OR(AC556=$AC$4:$AC555)=FALSE,", ",""),") "),""))</f>
        <v/>
      </c>
      <c r="AH555" s="10" t="str">
        <f>IF((ISBLANK(D555)),"",IF(D555=D554,AH554,"")&amp;IF(B554&lt;&gt;B555,((IF(ISBLANK(E555),$D$3&amp;"Non-type material: "&amp;$D$3,$D$3&amp;INDEX('type-categories'!$A$2:$B$100,MATCH(E555,'type-categories'!$A$2:$A$100,0),2)&amp;$D$3))),"")&amp;(IF(K555&lt;&gt;K554,$C$2&amp;K555&amp;$K$3&amp;$C$2&amp;" ",(IF(B555&lt;&gt;B554,$C$2&amp;K555&amp;$K$3&amp;$C$2&amp;" ",""))))&amp;(IF(L555="","",((IF(L555&lt;&gt;L554,$D$2&amp;L555&amp;$L$3&amp;$D$2&amp;" ",IF(B555&lt;&gt;B554,$D$2&amp;L555&amp;$L$3&amp;$D$2&amp;" ",""))))))&amp;(IF(M555="","",((IF(M555&lt;&gt;M554,$E$2&amp;M555&amp;$E$2&amp;","&amp;" ",IF(B555&lt;&gt;B554,$E$2&amp;M555&amp;$E$2&amp;",",""))))))&amp;(IF(N555="","",IF(N555&lt;&gt;N554,N555&amp;", ",IF(B555&lt;&gt;B554,N555&amp;", ",""))))&amp;(IF(ISBLANK(O555),"",(IF(O555&lt;&gt;O554,O555&amp;", ",IF(B555&lt;&gt;B554,O555&amp;", ","")))))&amp;(IF(ISBLANK(P555),"",(IF(P555&lt;&gt;P554,P555&amp;", ",IF(B555&lt;&gt;B554,P555&amp;", ",IF(Z555&lt;&gt;Z554,P555&amp;", ",""))))))&amp;(IF(ISBLANK(Q555),"",(IF(Q555&lt;&gt;Q554,Q555&amp;", ",IF(B555&lt;&gt;B554,Q555&amp;", ",IF(Z555&lt;&gt;Z554,Q555&amp;", ",""))))))&amp;(IF(ISBLANK(R555),"",(IF(R555&lt;&gt;R554,R555&amp;"m, ",IF(B555&lt;&gt;B554,R555&amp;"m, ",IF(Z555&lt;&gt;Z554,R555&amp;"m, ",""))))))&amp;IF(ISBLANK(S555),"",(IF(B555&lt;&gt;B554,S555&amp;", ",IF(S555&lt;&gt;S554,IF((Z555=Z554),"same locality "&amp;S555&amp;", ",S555&amp;", "),""))))&amp;(IF(ISBLANK(T555),"",(IF(T555&lt;&gt;T554,IF(ISBLANK(F$2),T555&amp;", ",T555&amp;" "&amp;F$2&amp;", "),(IF(B555&lt;&gt;B554,IF(ISBLANK(F$2),T555&amp;", ",T555&amp;" "&amp;F$2&amp;", "),(IF(Z555&lt;&gt;Z554,IF(ISBLANK(F$2),T555&amp;", ",T555&amp;" "&amp;F$2&amp;", "),IF((U555&lt;&gt;U554)*($G$2="Y"),"same collector, ","")))))))))&amp;(IF(ISBLANK(U555),"",(IF(U555&lt;&gt;U554,U555&amp;", ",(IF(B555&lt;&gt;B554,U555&amp;", ",IF(Z555&lt;&gt;Z554,U555&amp;", ",(IF(T555&lt;&gt;T554,IF((T555&lt;&gt;T554)*($G$2="Y"),"same date, ", ""),IF((T555=T554)*(U555=U554)*(S555&lt;&gt;S554)*($G$2="Y"),"same collector and date, ", ""))))))))))&amp;(IF(ISBLANK(V555),"",V555&amp;", "))&amp;IF((AA555&lt;&gt;AA556)*($H$2="y"),AD555&amp;AE555,IF((AA555&lt;&gt;AA556)*($H$2="m"),AD555&amp;AG555,IF(($H$2&lt;&gt;"m")*($H$2&lt;&gt;"Y"),(IF(F555=0,"",F555&amp;" "&amp;$F$4&amp;" "))&amp;(IF(G555=0,"",G555&amp;" "&amp;$G$4&amp;" "))&amp;(IF(H555=0,"",H555&amp;" "&amp;H$4&amp;" "))&amp;(IF(I555=0,"",I555&amp;" "&amp;$I$4&amp;" "))&amp;(IF(J555=0,"",J555&amp;" "&amp;$J$4&amp;" "))&amp;IF((ISBLANK(C555)),"","("&amp;C555&amp;")"),"")))&amp;IF((B555=B556)*(K555=K556)*(L555=L556)*(M555=M556),IF(($H$2&lt;&gt;"m")*($H$2&lt;&gt;"Y"), ", ", IF((ISNUMBER(FIND(")",AE555))), ", ", "")),IF((B555=B556)*(K555=K556)*(L555=L556),"; ",". ")))</f>
        <v/>
      </c>
      <c r="AI555" s="1"/>
    </row>
    <row r="556" spans="1:35" x14ac:dyDescent="0.25">
      <c r="A556" s="3" t="str">
        <f t="shared" si="68"/>
        <v/>
      </c>
      <c r="B556" s="53" t="str">
        <f t="shared" si="72"/>
        <v/>
      </c>
      <c r="C556" s="57"/>
      <c r="D556" s="57"/>
      <c r="E556" s="57"/>
      <c r="F556" s="57"/>
      <c r="G556" s="57"/>
      <c r="H556" s="57"/>
      <c r="I556" s="57"/>
      <c r="J556" s="57"/>
      <c r="K556" s="57"/>
      <c r="L556" s="57"/>
      <c r="M556" s="54"/>
      <c r="N556" s="57"/>
      <c r="O556" s="58"/>
      <c r="P556" s="58"/>
      <c r="Q556" s="58"/>
      <c r="R556" s="58"/>
      <c r="S556" s="54"/>
      <c r="T556" s="57"/>
      <c r="U556" s="57"/>
      <c r="V556" s="57"/>
      <c r="W556" s="57"/>
      <c r="X556" s="147" t="str">
        <f>IF(ISBLANK(D556),"",IF('order-admin-units'!$I$1&lt;&gt;"y", "", IF((K556="")*(ISBLANK(D556)=FALSE), 'order-admin-units'!$B$1+1, VLOOKUP(K556, ordercountry, 2))))</f>
        <v/>
      </c>
      <c r="Y556" s="147" t="str">
        <f>IF(ISBLANK(D556),"",IF('order-admin-units'!$I$1&lt;&gt;"y", "", IF(L556="", 'order-admin-units'!$B$2+1, VLOOKUP(K556&amp;"@"&amp;L556, orderadmin, 2))))</f>
        <v/>
      </c>
      <c r="Z556" s="147" t="str">
        <f t="shared" si="69"/>
        <v/>
      </c>
      <c r="AA556" s="147" t="str">
        <f t="shared" si="70"/>
        <v/>
      </c>
      <c r="AB556" s="147" t="str">
        <f t="shared" si="71"/>
        <v/>
      </c>
      <c r="AC556" s="147" t="str">
        <f t="shared" si="65"/>
        <v/>
      </c>
      <c r="AD556" s="11" t="str">
        <f t="shared" si="66"/>
        <v/>
      </c>
      <c r="AE556" s="11" t="str">
        <f t="array" ref="AE556">IF(ISBLANK(D556),"",IF(OR($H$2="y",$H$2="m"),IF(AA556=AA555,IF(OR(AB556=$AB$4:$AB555)=FALSE,AE555&amp;C556,AE555),"("&amp;C556)&amp;IF(AA556=AA557,IF(OR(AB557=$AB$4:$AB556)=FALSE,", ",""),") "),""))</f>
        <v/>
      </c>
      <c r="AF556" s="11" t="str">
        <f t="shared" si="67"/>
        <v/>
      </c>
      <c r="AG556" s="11" t="str">
        <f t="array" ref="AG556">IF(ISBLANK(D556),"",IF(OR($H$2="y",$H$2="m"),IF(AA556=AA555,IF(OR(AC556=$AC$4:$AC555)=FALSE,AG555&amp;AF556,AG555),"("&amp;AF556)&amp;IF(AA556=AA557,IF(OR(AC557=$AC$4:$AC556)=FALSE,", ",""),") "),""))</f>
        <v/>
      </c>
      <c r="AH556" s="10" t="str">
        <f>IF((ISBLANK(D556)),"",IF(D556=D555,AH555,"")&amp;IF(B555&lt;&gt;B556,((IF(ISBLANK(E556),$D$3&amp;"Non-type material: "&amp;$D$3,$D$3&amp;INDEX('type-categories'!$A$2:$B$100,MATCH(E556,'type-categories'!$A$2:$A$100,0),2)&amp;$D$3))),"")&amp;(IF(K556&lt;&gt;K555,$C$2&amp;K556&amp;$K$3&amp;$C$2&amp;" ",(IF(B556&lt;&gt;B555,$C$2&amp;K556&amp;$K$3&amp;$C$2&amp;" ",""))))&amp;(IF(L556="","",((IF(L556&lt;&gt;L555,$D$2&amp;L556&amp;$L$3&amp;$D$2&amp;" ",IF(B556&lt;&gt;B555,$D$2&amp;L556&amp;$L$3&amp;$D$2&amp;" ",""))))))&amp;(IF(M556="","",((IF(M556&lt;&gt;M555,$E$2&amp;M556&amp;$E$2&amp;","&amp;" ",IF(B556&lt;&gt;B555,$E$2&amp;M556&amp;$E$2&amp;",",""))))))&amp;(IF(N556="","",IF(N556&lt;&gt;N555,N556&amp;", ",IF(B556&lt;&gt;B555,N556&amp;", ",""))))&amp;(IF(ISBLANK(O556),"",(IF(O556&lt;&gt;O555,O556&amp;", ",IF(B556&lt;&gt;B555,O556&amp;", ","")))))&amp;(IF(ISBLANK(P556),"",(IF(P556&lt;&gt;P555,P556&amp;", ",IF(B556&lt;&gt;B555,P556&amp;", ",IF(Z556&lt;&gt;Z555,P556&amp;", ",""))))))&amp;(IF(ISBLANK(Q556),"",(IF(Q556&lt;&gt;Q555,Q556&amp;", ",IF(B556&lt;&gt;B555,Q556&amp;", ",IF(Z556&lt;&gt;Z555,Q556&amp;", ",""))))))&amp;(IF(ISBLANK(R556),"",(IF(R556&lt;&gt;R555,R556&amp;"m, ",IF(B556&lt;&gt;B555,R556&amp;"m, ",IF(Z556&lt;&gt;Z555,R556&amp;"m, ",""))))))&amp;IF(ISBLANK(S556),"",(IF(B556&lt;&gt;B555,S556&amp;", ",IF(S556&lt;&gt;S555,IF((Z556=Z555),"same locality "&amp;S556&amp;", ",S556&amp;", "),""))))&amp;(IF(ISBLANK(T556),"",(IF(T556&lt;&gt;T555,IF(ISBLANK(F$2),T556&amp;", ",T556&amp;" "&amp;F$2&amp;", "),(IF(B556&lt;&gt;B555,IF(ISBLANK(F$2),T556&amp;", ",T556&amp;" "&amp;F$2&amp;", "),(IF(Z556&lt;&gt;Z555,IF(ISBLANK(F$2),T556&amp;", ",T556&amp;" "&amp;F$2&amp;", "),IF((U556&lt;&gt;U555)*($G$2="Y"),"same collector, ","")))))))))&amp;(IF(ISBLANK(U556),"",(IF(U556&lt;&gt;U555,U556&amp;", ",(IF(B556&lt;&gt;B555,U556&amp;", ",IF(Z556&lt;&gt;Z555,U556&amp;", ",(IF(T556&lt;&gt;T555,IF((T556&lt;&gt;T555)*($G$2="Y"),"same date, ", ""),IF((T556=T555)*(U556=U555)*(S556&lt;&gt;S555)*($G$2="Y"),"same collector and date, ", ""))))))))))&amp;(IF(ISBLANK(V556),"",V556&amp;", "))&amp;IF((AA556&lt;&gt;AA557)*($H$2="y"),AD556&amp;AE556,IF((AA556&lt;&gt;AA557)*($H$2="m"),AD556&amp;AG556,IF(($H$2&lt;&gt;"m")*($H$2&lt;&gt;"Y"),(IF(F556=0,"",F556&amp;" "&amp;$F$4&amp;" "))&amp;(IF(G556=0,"",G556&amp;" "&amp;$G$4&amp;" "))&amp;(IF(H556=0,"",H556&amp;" "&amp;H$4&amp;" "))&amp;(IF(I556=0,"",I556&amp;" "&amp;$I$4&amp;" "))&amp;(IF(J556=0,"",J556&amp;" "&amp;$J$4&amp;" "))&amp;IF((ISBLANK(C556)),"","("&amp;C556&amp;")"),"")))&amp;IF((B556=B557)*(K556=K557)*(L556=L557)*(M556=M557),IF(($H$2&lt;&gt;"m")*($H$2&lt;&gt;"Y"), ", ", IF((ISNUMBER(FIND(")",AE556))), ", ", "")),IF((B556=B557)*(K556=K557)*(L556=L557),"; ",". ")))</f>
        <v/>
      </c>
      <c r="AI556" s="1"/>
    </row>
    <row r="557" spans="1:35" x14ac:dyDescent="0.25">
      <c r="A557" s="3" t="str">
        <f t="shared" si="68"/>
        <v/>
      </c>
      <c r="B557" s="53" t="str">
        <f t="shared" si="72"/>
        <v/>
      </c>
      <c r="C557" s="57"/>
      <c r="D557" s="57"/>
      <c r="E557" s="57"/>
      <c r="F557" s="57"/>
      <c r="G557" s="57"/>
      <c r="H557" s="57"/>
      <c r="I557" s="57"/>
      <c r="J557" s="57"/>
      <c r="K557" s="57"/>
      <c r="L557" s="57"/>
      <c r="M557" s="54"/>
      <c r="N557" s="57"/>
      <c r="O557" s="58"/>
      <c r="P557" s="58"/>
      <c r="Q557" s="58"/>
      <c r="R557" s="58"/>
      <c r="S557" s="54"/>
      <c r="T557" s="57"/>
      <c r="U557" s="57"/>
      <c r="V557" s="57"/>
      <c r="W557" s="57"/>
      <c r="X557" s="147" t="str">
        <f>IF(ISBLANK(D557),"",IF('order-admin-units'!$I$1&lt;&gt;"y", "", IF((K557="")*(ISBLANK(D557)=FALSE), 'order-admin-units'!$B$1+1, VLOOKUP(K557, ordercountry, 2))))</f>
        <v/>
      </c>
      <c r="Y557" s="147" t="str">
        <f>IF(ISBLANK(D557),"",IF('order-admin-units'!$I$1&lt;&gt;"y", "", IF(L557="", 'order-admin-units'!$B$2+1, VLOOKUP(K557&amp;"@"&amp;L557, orderadmin, 2))))</f>
        <v/>
      </c>
      <c r="Z557" s="147" t="str">
        <f t="shared" si="69"/>
        <v/>
      </c>
      <c r="AA557" s="147" t="str">
        <f t="shared" si="70"/>
        <v/>
      </c>
      <c r="AB557" s="147" t="str">
        <f t="shared" si="71"/>
        <v/>
      </c>
      <c r="AC557" s="147" t="str">
        <f t="shared" si="65"/>
        <v/>
      </c>
      <c r="AD557" s="11" t="str">
        <f t="shared" si="66"/>
        <v/>
      </c>
      <c r="AE557" s="11" t="str">
        <f t="array" ref="AE557">IF(ISBLANK(D557),"",IF(OR($H$2="y",$H$2="m"),IF(AA557=AA556,IF(OR(AB557=$AB$4:$AB556)=FALSE,AE556&amp;C557,AE556),"("&amp;C557)&amp;IF(AA557=AA558,IF(OR(AB558=$AB$4:$AB557)=FALSE,", ",""),") "),""))</f>
        <v/>
      </c>
      <c r="AF557" s="11" t="str">
        <f t="shared" si="67"/>
        <v/>
      </c>
      <c r="AG557" s="11" t="str">
        <f t="array" ref="AG557">IF(ISBLANK(D557),"",IF(OR($H$2="y",$H$2="m"),IF(AA557=AA556,IF(OR(AC557=$AC$4:$AC556)=FALSE,AG556&amp;AF557,AG556),"("&amp;AF557)&amp;IF(AA557=AA558,IF(OR(AC558=$AC$4:$AC557)=FALSE,", ",""),") "),""))</f>
        <v/>
      </c>
      <c r="AH557" s="10" t="str">
        <f>IF((ISBLANK(D557)),"",IF(D557=D556,AH556,"")&amp;IF(B556&lt;&gt;B557,((IF(ISBLANK(E557),$D$3&amp;"Non-type material: "&amp;$D$3,$D$3&amp;INDEX('type-categories'!$A$2:$B$100,MATCH(E557,'type-categories'!$A$2:$A$100,0),2)&amp;$D$3))),"")&amp;(IF(K557&lt;&gt;K556,$C$2&amp;K557&amp;$K$3&amp;$C$2&amp;" ",(IF(B557&lt;&gt;B556,$C$2&amp;K557&amp;$K$3&amp;$C$2&amp;" ",""))))&amp;(IF(L557="","",((IF(L557&lt;&gt;L556,$D$2&amp;L557&amp;$L$3&amp;$D$2&amp;" ",IF(B557&lt;&gt;B556,$D$2&amp;L557&amp;$L$3&amp;$D$2&amp;" ",""))))))&amp;(IF(M557="","",((IF(M557&lt;&gt;M556,$E$2&amp;M557&amp;$E$2&amp;","&amp;" ",IF(B557&lt;&gt;B556,$E$2&amp;M557&amp;$E$2&amp;",",""))))))&amp;(IF(N557="","",IF(N557&lt;&gt;N556,N557&amp;", ",IF(B557&lt;&gt;B556,N557&amp;", ",""))))&amp;(IF(ISBLANK(O557),"",(IF(O557&lt;&gt;O556,O557&amp;", ",IF(B557&lt;&gt;B556,O557&amp;", ","")))))&amp;(IF(ISBLANK(P557),"",(IF(P557&lt;&gt;P556,P557&amp;", ",IF(B557&lt;&gt;B556,P557&amp;", ",IF(Z557&lt;&gt;Z556,P557&amp;", ",""))))))&amp;(IF(ISBLANK(Q557),"",(IF(Q557&lt;&gt;Q556,Q557&amp;", ",IF(B557&lt;&gt;B556,Q557&amp;", ",IF(Z557&lt;&gt;Z556,Q557&amp;", ",""))))))&amp;(IF(ISBLANK(R557),"",(IF(R557&lt;&gt;R556,R557&amp;"m, ",IF(B557&lt;&gt;B556,R557&amp;"m, ",IF(Z557&lt;&gt;Z556,R557&amp;"m, ",""))))))&amp;IF(ISBLANK(S557),"",(IF(B557&lt;&gt;B556,S557&amp;", ",IF(S557&lt;&gt;S556,IF((Z557=Z556),"same locality "&amp;S557&amp;", ",S557&amp;", "),""))))&amp;(IF(ISBLANK(T557),"",(IF(T557&lt;&gt;T556,IF(ISBLANK(F$2),T557&amp;", ",T557&amp;" "&amp;F$2&amp;", "),(IF(B557&lt;&gt;B556,IF(ISBLANK(F$2),T557&amp;", ",T557&amp;" "&amp;F$2&amp;", "),(IF(Z557&lt;&gt;Z556,IF(ISBLANK(F$2),T557&amp;", ",T557&amp;" "&amp;F$2&amp;", "),IF((U557&lt;&gt;U556)*($G$2="Y"),"same collector, ","")))))))))&amp;(IF(ISBLANK(U557),"",(IF(U557&lt;&gt;U556,U557&amp;", ",(IF(B557&lt;&gt;B556,U557&amp;", ",IF(Z557&lt;&gt;Z556,U557&amp;", ",(IF(T557&lt;&gt;T556,IF((T557&lt;&gt;T556)*($G$2="Y"),"same date, ", ""),IF((T557=T556)*(U557=U556)*(S557&lt;&gt;S556)*($G$2="Y"),"same collector and date, ", ""))))))))))&amp;(IF(ISBLANK(V557),"",V557&amp;", "))&amp;IF((AA557&lt;&gt;AA558)*($H$2="y"),AD557&amp;AE557,IF((AA557&lt;&gt;AA558)*($H$2="m"),AD557&amp;AG557,IF(($H$2&lt;&gt;"m")*($H$2&lt;&gt;"Y"),(IF(F557=0,"",F557&amp;" "&amp;$F$4&amp;" "))&amp;(IF(G557=0,"",G557&amp;" "&amp;$G$4&amp;" "))&amp;(IF(H557=0,"",H557&amp;" "&amp;H$4&amp;" "))&amp;(IF(I557=0,"",I557&amp;" "&amp;$I$4&amp;" "))&amp;(IF(J557=0,"",J557&amp;" "&amp;$J$4&amp;" "))&amp;IF((ISBLANK(C557)),"","("&amp;C557&amp;")"),"")))&amp;IF((B557=B558)*(K557=K558)*(L557=L558)*(M557=M558),IF(($H$2&lt;&gt;"m")*($H$2&lt;&gt;"Y"), ", ", IF((ISNUMBER(FIND(")",AE557))), ", ", "")),IF((B557=B558)*(K557=K558)*(L557=L558),"; ",". ")))</f>
        <v/>
      </c>
      <c r="AI557" s="1"/>
    </row>
    <row r="558" spans="1:35" x14ac:dyDescent="0.25">
      <c r="A558" s="3" t="str">
        <f t="shared" si="68"/>
        <v/>
      </c>
      <c r="B558" s="53" t="str">
        <f t="shared" si="72"/>
        <v/>
      </c>
      <c r="C558" s="57"/>
      <c r="D558" s="57"/>
      <c r="E558" s="57"/>
      <c r="F558" s="57"/>
      <c r="G558" s="57"/>
      <c r="H558" s="57"/>
      <c r="I558" s="57"/>
      <c r="J558" s="57"/>
      <c r="K558" s="57"/>
      <c r="L558" s="57"/>
      <c r="M558" s="54"/>
      <c r="N558" s="57"/>
      <c r="O558" s="58"/>
      <c r="P558" s="58"/>
      <c r="Q558" s="58"/>
      <c r="R558" s="58"/>
      <c r="S558" s="54"/>
      <c r="T558" s="57"/>
      <c r="U558" s="57"/>
      <c r="V558" s="57"/>
      <c r="W558" s="57"/>
      <c r="X558" s="147" t="str">
        <f>IF(ISBLANK(D558),"",IF('order-admin-units'!$I$1&lt;&gt;"y", "", IF((K558="")*(ISBLANK(D558)=FALSE), 'order-admin-units'!$B$1+1, VLOOKUP(K558, ordercountry, 2))))</f>
        <v/>
      </c>
      <c r="Y558" s="147" t="str">
        <f>IF(ISBLANK(D558),"",IF('order-admin-units'!$I$1&lt;&gt;"y", "", IF(L558="", 'order-admin-units'!$B$2+1, VLOOKUP(K558&amp;"@"&amp;L558, orderadmin, 2))))</f>
        <v/>
      </c>
      <c r="Z558" s="147" t="str">
        <f t="shared" si="69"/>
        <v/>
      </c>
      <c r="AA558" s="147" t="str">
        <f t="shared" si="70"/>
        <v/>
      </c>
      <c r="AB558" s="147" t="str">
        <f t="shared" si="71"/>
        <v/>
      </c>
      <c r="AC558" s="147" t="str">
        <f t="shared" si="65"/>
        <v/>
      </c>
      <c r="AD558" s="11" t="str">
        <f t="shared" si="66"/>
        <v/>
      </c>
      <c r="AE558" s="11" t="str">
        <f t="array" ref="AE558">IF(ISBLANK(D558),"",IF(OR($H$2="y",$H$2="m"),IF(AA558=AA557,IF(OR(AB558=$AB$4:$AB557)=FALSE,AE557&amp;C558,AE557),"("&amp;C558)&amp;IF(AA558=AA559,IF(OR(AB559=$AB$4:$AB558)=FALSE,", ",""),") "),""))</f>
        <v/>
      </c>
      <c r="AF558" s="11" t="str">
        <f t="shared" si="67"/>
        <v/>
      </c>
      <c r="AG558" s="11" t="str">
        <f t="array" ref="AG558">IF(ISBLANK(D558),"",IF(OR($H$2="y",$H$2="m"),IF(AA558=AA557,IF(OR(AC558=$AC$4:$AC557)=FALSE,AG557&amp;AF558,AG557),"("&amp;AF558)&amp;IF(AA558=AA559,IF(OR(AC559=$AC$4:$AC558)=FALSE,", ",""),") "),""))</f>
        <v/>
      </c>
      <c r="AH558" s="10" t="str">
        <f>IF((ISBLANK(D558)),"",IF(D558=D557,AH557,"")&amp;IF(B557&lt;&gt;B558,((IF(ISBLANK(E558),$D$3&amp;"Non-type material: "&amp;$D$3,$D$3&amp;INDEX('type-categories'!$A$2:$B$100,MATCH(E558,'type-categories'!$A$2:$A$100,0),2)&amp;$D$3))),"")&amp;(IF(K558&lt;&gt;K557,$C$2&amp;K558&amp;$K$3&amp;$C$2&amp;" ",(IF(B558&lt;&gt;B557,$C$2&amp;K558&amp;$K$3&amp;$C$2&amp;" ",""))))&amp;(IF(L558="","",((IF(L558&lt;&gt;L557,$D$2&amp;L558&amp;$L$3&amp;$D$2&amp;" ",IF(B558&lt;&gt;B557,$D$2&amp;L558&amp;$L$3&amp;$D$2&amp;" ",""))))))&amp;(IF(M558="","",((IF(M558&lt;&gt;M557,$E$2&amp;M558&amp;$E$2&amp;","&amp;" ",IF(B558&lt;&gt;B557,$E$2&amp;M558&amp;$E$2&amp;",",""))))))&amp;(IF(N558="","",IF(N558&lt;&gt;N557,N558&amp;", ",IF(B558&lt;&gt;B557,N558&amp;", ",""))))&amp;(IF(ISBLANK(O558),"",(IF(O558&lt;&gt;O557,O558&amp;", ",IF(B558&lt;&gt;B557,O558&amp;", ","")))))&amp;(IF(ISBLANK(P558),"",(IF(P558&lt;&gt;P557,P558&amp;", ",IF(B558&lt;&gt;B557,P558&amp;", ",IF(Z558&lt;&gt;Z557,P558&amp;", ",""))))))&amp;(IF(ISBLANK(Q558),"",(IF(Q558&lt;&gt;Q557,Q558&amp;", ",IF(B558&lt;&gt;B557,Q558&amp;", ",IF(Z558&lt;&gt;Z557,Q558&amp;", ",""))))))&amp;(IF(ISBLANK(R558),"",(IF(R558&lt;&gt;R557,R558&amp;"m, ",IF(B558&lt;&gt;B557,R558&amp;"m, ",IF(Z558&lt;&gt;Z557,R558&amp;"m, ",""))))))&amp;IF(ISBLANK(S558),"",(IF(B558&lt;&gt;B557,S558&amp;", ",IF(S558&lt;&gt;S557,IF((Z558=Z557),"same locality "&amp;S558&amp;", ",S558&amp;", "),""))))&amp;(IF(ISBLANK(T558),"",(IF(T558&lt;&gt;T557,IF(ISBLANK(F$2),T558&amp;", ",T558&amp;" "&amp;F$2&amp;", "),(IF(B558&lt;&gt;B557,IF(ISBLANK(F$2),T558&amp;", ",T558&amp;" "&amp;F$2&amp;", "),(IF(Z558&lt;&gt;Z557,IF(ISBLANK(F$2),T558&amp;", ",T558&amp;" "&amp;F$2&amp;", "),IF((U558&lt;&gt;U557)*($G$2="Y"),"same collector, ","")))))))))&amp;(IF(ISBLANK(U558),"",(IF(U558&lt;&gt;U557,U558&amp;", ",(IF(B558&lt;&gt;B557,U558&amp;", ",IF(Z558&lt;&gt;Z557,U558&amp;", ",(IF(T558&lt;&gt;T557,IF((T558&lt;&gt;T557)*($G$2="Y"),"same date, ", ""),IF((T558=T557)*(U558=U557)*(S558&lt;&gt;S557)*($G$2="Y"),"same collector and date, ", ""))))))))))&amp;(IF(ISBLANK(V558),"",V558&amp;", "))&amp;IF((AA558&lt;&gt;AA559)*($H$2="y"),AD558&amp;AE558,IF((AA558&lt;&gt;AA559)*($H$2="m"),AD558&amp;AG558,IF(($H$2&lt;&gt;"m")*($H$2&lt;&gt;"Y"),(IF(F558=0,"",F558&amp;" "&amp;$F$4&amp;" "))&amp;(IF(G558=0,"",G558&amp;" "&amp;$G$4&amp;" "))&amp;(IF(H558=0,"",H558&amp;" "&amp;H$4&amp;" "))&amp;(IF(I558=0,"",I558&amp;" "&amp;$I$4&amp;" "))&amp;(IF(J558=0,"",J558&amp;" "&amp;$J$4&amp;" "))&amp;IF((ISBLANK(C558)),"","("&amp;C558&amp;")"),"")))&amp;IF((B558=B559)*(K558=K559)*(L558=L559)*(M558=M559),IF(($H$2&lt;&gt;"m")*($H$2&lt;&gt;"Y"), ", ", IF((ISNUMBER(FIND(")",AE558))), ", ", "")),IF((B558=B559)*(K558=K559)*(L558=L559),"; ",". ")))</f>
        <v/>
      </c>
      <c r="AI558" s="1"/>
    </row>
    <row r="559" spans="1:35" x14ac:dyDescent="0.25">
      <c r="A559" s="3" t="str">
        <f t="shared" si="68"/>
        <v/>
      </c>
      <c r="B559" s="53" t="str">
        <f t="shared" si="72"/>
        <v/>
      </c>
      <c r="C559" s="57"/>
      <c r="D559" s="57"/>
      <c r="E559" s="57"/>
      <c r="F559" s="57"/>
      <c r="G559" s="57"/>
      <c r="H559" s="57"/>
      <c r="I559" s="57"/>
      <c r="J559" s="57"/>
      <c r="K559" s="57"/>
      <c r="L559" s="57"/>
      <c r="M559" s="54"/>
      <c r="N559" s="57"/>
      <c r="O559" s="58"/>
      <c r="P559" s="58"/>
      <c r="Q559" s="58"/>
      <c r="R559" s="58"/>
      <c r="S559" s="54"/>
      <c r="T559" s="57"/>
      <c r="U559" s="57"/>
      <c r="V559" s="57"/>
      <c r="W559" s="57"/>
      <c r="X559" s="147" t="str">
        <f>IF(ISBLANK(D559),"",IF('order-admin-units'!$I$1&lt;&gt;"y", "", IF((K559="")*(ISBLANK(D559)=FALSE), 'order-admin-units'!$B$1+1, VLOOKUP(K559, ordercountry, 2))))</f>
        <v/>
      </c>
      <c r="Y559" s="147" t="str">
        <f>IF(ISBLANK(D559),"",IF('order-admin-units'!$I$1&lt;&gt;"y", "", IF(L559="", 'order-admin-units'!$B$2+1, VLOOKUP(K559&amp;"@"&amp;L559, orderadmin, 2))))</f>
        <v/>
      </c>
      <c r="Z559" s="147" t="str">
        <f t="shared" si="69"/>
        <v/>
      </c>
      <c r="AA559" s="147" t="str">
        <f t="shared" si="70"/>
        <v/>
      </c>
      <c r="AB559" s="147" t="str">
        <f t="shared" si="71"/>
        <v/>
      </c>
      <c r="AC559" s="147" t="str">
        <f t="shared" si="65"/>
        <v/>
      </c>
      <c r="AD559" s="11" t="str">
        <f t="shared" si="66"/>
        <v/>
      </c>
      <c r="AE559" s="11" t="str">
        <f t="array" ref="AE559">IF(ISBLANK(D559),"",IF(OR($H$2="y",$H$2="m"),IF(AA559=AA558,IF(OR(AB559=$AB$4:$AB558)=FALSE,AE558&amp;C559,AE558),"("&amp;C559)&amp;IF(AA559=AA560,IF(OR(AB560=$AB$4:$AB559)=FALSE,", ",""),") "),""))</f>
        <v/>
      </c>
      <c r="AF559" s="11" t="str">
        <f t="shared" si="67"/>
        <v/>
      </c>
      <c r="AG559" s="11" t="str">
        <f t="array" ref="AG559">IF(ISBLANK(D559),"",IF(OR($H$2="y",$H$2="m"),IF(AA559=AA558,IF(OR(AC559=$AC$4:$AC558)=FALSE,AG558&amp;AF559,AG558),"("&amp;AF559)&amp;IF(AA559=AA560,IF(OR(AC560=$AC$4:$AC559)=FALSE,", ",""),") "),""))</f>
        <v/>
      </c>
      <c r="AH559" s="10" t="str">
        <f>IF((ISBLANK(D559)),"",IF(D559=D558,AH558,"")&amp;IF(B558&lt;&gt;B559,((IF(ISBLANK(E559),$D$3&amp;"Non-type material: "&amp;$D$3,$D$3&amp;INDEX('type-categories'!$A$2:$B$100,MATCH(E559,'type-categories'!$A$2:$A$100,0),2)&amp;$D$3))),"")&amp;(IF(K559&lt;&gt;K558,$C$2&amp;K559&amp;$K$3&amp;$C$2&amp;" ",(IF(B559&lt;&gt;B558,$C$2&amp;K559&amp;$K$3&amp;$C$2&amp;" ",""))))&amp;(IF(L559="","",((IF(L559&lt;&gt;L558,$D$2&amp;L559&amp;$L$3&amp;$D$2&amp;" ",IF(B559&lt;&gt;B558,$D$2&amp;L559&amp;$L$3&amp;$D$2&amp;" ",""))))))&amp;(IF(M559="","",((IF(M559&lt;&gt;M558,$E$2&amp;M559&amp;$E$2&amp;","&amp;" ",IF(B559&lt;&gt;B558,$E$2&amp;M559&amp;$E$2&amp;",",""))))))&amp;(IF(N559="","",IF(N559&lt;&gt;N558,N559&amp;", ",IF(B559&lt;&gt;B558,N559&amp;", ",""))))&amp;(IF(ISBLANK(O559),"",(IF(O559&lt;&gt;O558,O559&amp;", ",IF(B559&lt;&gt;B558,O559&amp;", ","")))))&amp;(IF(ISBLANK(P559),"",(IF(P559&lt;&gt;P558,P559&amp;", ",IF(B559&lt;&gt;B558,P559&amp;", ",IF(Z559&lt;&gt;Z558,P559&amp;", ",""))))))&amp;(IF(ISBLANK(Q559),"",(IF(Q559&lt;&gt;Q558,Q559&amp;", ",IF(B559&lt;&gt;B558,Q559&amp;", ",IF(Z559&lt;&gt;Z558,Q559&amp;", ",""))))))&amp;(IF(ISBLANK(R559),"",(IF(R559&lt;&gt;R558,R559&amp;"m, ",IF(B559&lt;&gt;B558,R559&amp;"m, ",IF(Z559&lt;&gt;Z558,R559&amp;"m, ",""))))))&amp;IF(ISBLANK(S559),"",(IF(B559&lt;&gt;B558,S559&amp;", ",IF(S559&lt;&gt;S558,IF((Z559=Z558),"same locality "&amp;S559&amp;", ",S559&amp;", "),""))))&amp;(IF(ISBLANK(T559),"",(IF(T559&lt;&gt;T558,IF(ISBLANK(F$2),T559&amp;", ",T559&amp;" "&amp;F$2&amp;", "),(IF(B559&lt;&gt;B558,IF(ISBLANK(F$2),T559&amp;", ",T559&amp;" "&amp;F$2&amp;", "),(IF(Z559&lt;&gt;Z558,IF(ISBLANK(F$2),T559&amp;", ",T559&amp;" "&amp;F$2&amp;", "),IF((U559&lt;&gt;U558)*($G$2="Y"),"same collector, ","")))))))))&amp;(IF(ISBLANK(U559),"",(IF(U559&lt;&gt;U558,U559&amp;", ",(IF(B559&lt;&gt;B558,U559&amp;", ",IF(Z559&lt;&gt;Z558,U559&amp;", ",(IF(T559&lt;&gt;T558,IF((T559&lt;&gt;T558)*($G$2="Y"),"same date, ", ""),IF((T559=T558)*(U559=U558)*(S559&lt;&gt;S558)*($G$2="Y"),"same collector and date, ", ""))))))))))&amp;(IF(ISBLANK(V559),"",V559&amp;", "))&amp;IF((AA559&lt;&gt;AA560)*($H$2="y"),AD559&amp;AE559,IF((AA559&lt;&gt;AA560)*($H$2="m"),AD559&amp;AG559,IF(($H$2&lt;&gt;"m")*($H$2&lt;&gt;"Y"),(IF(F559=0,"",F559&amp;" "&amp;$F$4&amp;" "))&amp;(IF(G559=0,"",G559&amp;" "&amp;$G$4&amp;" "))&amp;(IF(H559=0,"",H559&amp;" "&amp;H$4&amp;" "))&amp;(IF(I559=0,"",I559&amp;" "&amp;$I$4&amp;" "))&amp;(IF(J559=0,"",J559&amp;" "&amp;$J$4&amp;" "))&amp;IF((ISBLANK(C559)),"","("&amp;C559&amp;")"),"")))&amp;IF((B559=B560)*(K559=K560)*(L559=L560)*(M559=M560),IF(($H$2&lt;&gt;"m")*($H$2&lt;&gt;"Y"), ", ", IF((ISNUMBER(FIND(")",AE559))), ", ", "")),IF((B559=B560)*(K559=K560)*(L559=L560),"; ",". ")))</f>
        <v/>
      </c>
      <c r="AI559" s="1"/>
    </row>
    <row r="560" spans="1:35" x14ac:dyDescent="0.25">
      <c r="A560" s="3" t="str">
        <f t="shared" si="68"/>
        <v/>
      </c>
      <c r="B560" s="53" t="str">
        <f t="shared" si="72"/>
        <v/>
      </c>
      <c r="C560" s="57"/>
      <c r="D560" s="57"/>
      <c r="E560" s="57"/>
      <c r="F560" s="57"/>
      <c r="G560" s="57"/>
      <c r="H560" s="57"/>
      <c r="I560" s="57"/>
      <c r="J560" s="57"/>
      <c r="K560" s="57"/>
      <c r="L560" s="57"/>
      <c r="M560" s="54"/>
      <c r="N560" s="57"/>
      <c r="O560" s="58"/>
      <c r="P560" s="58"/>
      <c r="Q560" s="58"/>
      <c r="R560" s="58"/>
      <c r="S560" s="54"/>
      <c r="T560" s="57"/>
      <c r="U560" s="57"/>
      <c r="V560" s="57"/>
      <c r="W560" s="57"/>
      <c r="X560" s="147" t="str">
        <f>IF(ISBLANK(D560),"",IF('order-admin-units'!$I$1&lt;&gt;"y", "", IF((K560="")*(ISBLANK(D560)=FALSE), 'order-admin-units'!$B$1+1, VLOOKUP(K560, ordercountry, 2))))</f>
        <v/>
      </c>
      <c r="Y560" s="147" t="str">
        <f>IF(ISBLANK(D560),"",IF('order-admin-units'!$I$1&lt;&gt;"y", "", IF(L560="", 'order-admin-units'!$B$2+1, VLOOKUP(K560&amp;"@"&amp;L560, orderadmin, 2))))</f>
        <v/>
      </c>
      <c r="Z560" s="147" t="str">
        <f t="shared" si="69"/>
        <v/>
      </c>
      <c r="AA560" s="147" t="str">
        <f t="shared" si="70"/>
        <v/>
      </c>
      <c r="AB560" s="147" t="str">
        <f t="shared" si="71"/>
        <v/>
      </c>
      <c r="AC560" s="147" t="str">
        <f t="shared" si="65"/>
        <v/>
      </c>
      <c r="AD560" s="11" t="str">
        <f t="shared" si="66"/>
        <v/>
      </c>
      <c r="AE560" s="11" t="str">
        <f t="array" ref="AE560">IF(ISBLANK(D560),"",IF(OR($H$2="y",$H$2="m"),IF(AA560=AA559,IF(OR(AB560=$AB$4:$AB559)=FALSE,AE559&amp;C560,AE559),"("&amp;C560)&amp;IF(AA560=AA561,IF(OR(AB561=$AB$4:$AB560)=FALSE,", ",""),") "),""))</f>
        <v/>
      </c>
      <c r="AF560" s="11" t="str">
        <f t="shared" si="67"/>
        <v/>
      </c>
      <c r="AG560" s="11" t="str">
        <f t="array" ref="AG560">IF(ISBLANK(D560),"",IF(OR($H$2="y",$H$2="m"),IF(AA560=AA559,IF(OR(AC560=$AC$4:$AC559)=FALSE,AG559&amp;AF560,AG559),"("&amp;AF560)&amp;IF(AA560=AA561,IF(OR(AC561=$AC$4:$AC560)=FALSE,", ",""),") "),""))</f>
        <v/>
      </c>
      <c r="AH560" s="10" t="str">
        <f>IF((ISBLANK(D560)),"",IF(D560=D559,AH559,"")&amp;IF(B559&lt;&gt;B560,((IF(ISBLANK(E560),$D$3&amp;"Non-type material: "&amp;$D$3,$D$3&amp;INDEX('type-categories'!$A$2:$B$100,MATCH(E560,'type-categories'!$A$2:$A$100,0),2)&amp;$D$3))),"")&amp;(IF(K560&lt;&gt;K559,$C$2&amp;K560&amp;$K$3&amp;$C$2&amp;" ",(IF(B560&lt;&gt;B559,$C$2&amp;K560&amp;$K$3&amp;$C$2&amp;" ",""))))&amp;(IF(L560="","",((IF(L560&lt;&gt;L559,$D$2&amp;L560&amp;$L$3&amp;$D$2&amp;" ",IF(B560&lt;&gt;B559,$D$2&amp;L560&amp;$L$3&amp;$D$2&amp;" ",""))))))&amp;(IF(M560="","",((IF(M560&lt;&gt;M559,$E$2&amp;M560&amp;$E$2&amp;","&amp;" ",IF(B560&lt;&gt;B559,$E$2&amp;M560&amp;$E$2&amp;",",""))))))&amp;(IF(N560="","",IF(N560&lt;&gt;N559,N560&amp;", ",IF(B560&lt;&gt;B559,N560&amp;", ",""))))&amp;(IF(ISBLANK(O560),"",(IF(O560&lt;&gt;O559,O560&amp;", ",IF(B560&lt;&gt;B559,O560&amp;", ","")))))&amp;(IF(ISBLANK(P560),"",(IF(P560&lt;&gt;P559,P560&amp;", ",IF(B560&lt;&gt;B559,P560&amp;", ",IF(Z560&lt;&gt;Z559,P560&amp;", ",""))))))&amp;(IF(ISBLANK(Q560),"",(IF(Q560&lt;&gt;Q559,Q560&amp;", ",IF(B560&lt;&gt;B559,Q560&amp;", ",IF(Z560&lt;&gt;Z559,Q560&amp;", ",""))))))&amp;(IF(ISBLANK(R560),"",(IF(R560&lt;&gt;R559,R560&amp;"m, ",IF(B560&lt;&gt;B559,R560&amp;"m, ",IF(Z560&lt;&gt;Z559,R560&amp;"m, ",""))))))&amp;IF(ISBLANK(S560),"",(IF(B560&lt;&gt;B559,S560&amp;", ",IF(S560&lt;&gt;S559,IF((Z560=Z559),"same locality "&amp;S560&amp;", ",S560&amp;", "),""))))&amp;(IF(ISBLANK(T560),"",(IF(T560&lt;&gt;T559,IF(ISBLANK(F$2),T560&amp;", ",T560&amp;" "&amp;F$2&amp;", "),(IF(B560&lt;&gt;B559,IF(ISBLANK(F$2),T560&amp;", ",T560&amp;" "&amp;F$2&amp;", "),(IF(Z560&lt;&gt;Z559,IF(ISBLANK(F$2),T560&amp;", ",T560&amp;" "&amp;F$2&amp;", "),IF((U560&lt;&gt;U559)*($G$2="Y"),"same collector, ","")))))))))&amp;(IF(ISBLANK(U560),"",(IF(U560&lt;&gt;U559,U560&amp;", ",(IF(B560&lt;&gt;B559,U560&amp;", ",IF(Z560&lt;&gt;Z559,U560&amp;", ",(IF(T560&lt;&gt;T559,IF((T560&lt;&gt;T559)*($G$2="Y"),"same date, ", ""),IF((T560=T559)*(U560=U559)*(S560&lt;&gt;S559)*($G$2="Y"),"same collector and date, ", ""))))))))))&amp;(IF(ISBLANK(V560),"",V560&amp;", "))&amp;IF((AA560&lt;&gt;AA561)*($H$2="y"),AD560&amp;AE560,IF((AA560&lt;&gt;AA561)*($H$2="m"),AD560&amp;AG560,IF(($H$2&lt;&gt;"m")*($H$2&lt;&gt;"Y"),(IF(F560=0,"",F560&amp;" "&amp;$F$4&amp;" "))&amp;(IF(G560=0,"",G560&amp;" "&amp;$G$4&amp;" "))&amp;(IF(H560=0,"",H560&amp;" "&amp;H$4&amp;" "))&amp;(IF(I560=0,"",I560&amp;" "&amp;$I$4&amp;" "))&amp;(IF(J560=0,"",J560&amp;" "&amp;$J$4&amp;" "))&amp;IF((ISBLANK(C560)),"","("&amp;C560&amp;")"),"")))&amp;IF((B560=B561)*(K560=K561)*(L560=L561)*(M560=M561),IF(($H$2&lt;&gt;"m")*($H$2&lt;&gt;"Y"), ", ", IF((ISNUMBER(FIND(")",AE560))), ", ", "")),IF((B560=B561)*(K560=K561)*(L560=L561),"; ",". ")))</f>
        <v/>
      </c>
      <c r="AI560" s="1"/>
    </row>
    <row r="561" spans="1:35" x14ac:dyDescent="0.25">
      <c r="A561" s="3" t="str">
        <f t="shared" si="68"/>
        <v/>
      </c>
      <c r="B561" s="53" t="str">
        <f t="shared" si="72"/>
        <v/>
      </c>
      <c r="C561" s="57"/>
      <c r="D561" s="57"/>
      <c r="E561" s="57"/>
      <c r="F561" s="57"/>
      <c r="G561" s="57"/>
      <c r="H561" s="57"/>
      <c r="I561" s="57"/>
      <c r="J561" s="57"/>
      <c r="K561" s="57"/>
      <c r="L561" s="57"/>
      <c r="M561" s="54"/>
      <c r="N561" s="57"/>
      <c r="O561" s="58"/>
      <c r="P561" s="58"/>
      <c r="Q561" s="58"/>
      <c r="R561" s="58"/>
      <c r="S561" s="54"/>
      <c r="T561" s="57"/>
      <c r="U561" s="57"/>
      <c r="V561" s="57"/>
      <c r="W561" s="57"/>
      <c r="X561" s="147" t="str">
        <f>IF(ISBLANK(D561),"",IF('order-admin-units'!$I$1&lt;&gt;"y", "", IF((K561="")*(ISBLANK(D561)=FALSE), 'order-admin-units'!$B$1+1, VLOOKUP(K561, ordercountry, 2))))</f>
        <v/>
      </c>
      <c r="Y561" s="147" t="str">
        <f>IF(ISBLANK(D561),"",IF('order-admin-units'!$I$1&lt;&gt;"y", "", IF(L561="", 'order-admin-units'!$B$2+1, VLOOKUP(K561&amp;"@"&amp;L561, orderadmin, 2))))</f>
        <v/>
      </c>
      <c r="Z561" s="147" t="str">
        <f t="shared" si="69"/>
        <v/>
      </c>
      <c r="AA561" s="147" t="str">
        <f t="shared" si="70"/>
        <v/>
      </c>
      <c r="AB561" s="147" t="str">
        <f t="shared" si="71"/>
        <v/>
      </c>
      <c r="AC561" s="147" t="str">
        <f t="shared" si="65"/>
        <v/>
      </c>
      <c r="AD561" s="11" t="str">
        <f t="shared" si="66"/>
        <v/>
      </c>
      <c r="AE561" s="11" t="str">
        <f t="array" ref="AE561">IF(ISBLANK(D561),"",IF(OR($H$2="y",$H$2="m"),IF(AA561=AA560,IF(OR(AB561=$AB$4:$AB560)=FALSE,AE560&amp;C561,AE560),"("&amp;C561)&amp;IF(AA561=AA562,IF(OR(AB562=$AB$4:$AB561)=FALSE,", ",""),") "),""))</f>
        <v/>
      </c>
      <c r="AF561" s="11" t="str">
        <f t="shared" si="67"/>
        <v/>
      </c>
      <c r="AG561" s="11" t="str">
        <f t="array" ref="AG561">IF(ISBLANK(D561),"",IF(OR($H$2="y",$H$2="m"),IF(AA561=AA560,IF(OR(AC561=$AC$4:$AC560)=FALSE,AG560&amp;AF561,AG560),"("&amp;AF561)&amp;IF(AA561=AA562,IF(OR(AC562=$AC$4:$AC561)=FALSE,", ",""),") "),""))</f>
        <v/>
      </c>
      <c r="AH561" s="10" t="str">
        <f>IF((ISBLANK(D561)),"",IF(D561=D560,AH560,"")&amp;IF(B560&lt;&gt;B561,((IF(ISBLANK(E561),$D$3&amp;"Non-type material: "&amp;$D$3,$D$3&amp;INDEX('type-categories'!$A$2:$B$100,MATCH(E561,'type-categories'!$A$2:$A$100,0),2)&amp;$D$3))),"")&amp;(IF(K561&lt;&gt;K560,$C$2&amp;K561&amp;$K$3&amp;$C$2&amp;" ",(IF(B561&lt;&gt;B560,$C$2&amp;K561&amp;$K$3&amp;$C$2&amp;" ",""))))&amp;(IF(L561="","",((IF(L561&lt;&gt;L560,$D$2&amp;L561&amp;$L$3&amp;$D$2&amp;" ",IF(B561&lt;&gt;B560,$D$2&amp;L561&amp;$L$3&amp;$D$2&amp;" ",""))))))&amp;(IF(M561="","",((IF(M561&lt;&gt;M560,$E$2&amp;M561&amp;$E$2&amp;","&amp;" ",IF(B561&lt;&gt;B560,$E$2&amp;M561&amp;$E$2&amp;",",""))))))&amp;(IF(N561="","",IF(N561&lt;&gt;N560,N561&amp;", ",IF(B561&lt;&gt;B560,N561&amp;", ",""))))&amp;(IF(ISBLANK(O561),"",(IF(O561&lt;&gt;O560,O561&amp;", ",IF(B561&lt;&gt;B560,O561&amp;", ","")))))&amp;(IF(ISBLANK(P561),"",(IF(P561&lt;&gt;P560,P561&amp;", ",IF(B561&lt;&gt;B560,P561&amp;", ",IF(Z561&lt;&gt;Z560,P561&amp;", ",""))))))&amp;(IF(ISBLANK(Q561),"",(IF(Q561&lt;&gt;Q560,Q561&amp;", ",IF(B561&lt;&gt;B560,Q561&amp;", ",IF(Z561&lt;&gt;Z560,Q561&amp;", ",""))))))&amp;(IF(ISBLANK(R561),"",(IF(R561&lt;&gt;R560,R561&amp;"m, ",IF(B561&lt;&gt;B560,R561&amp;"m, ",IF(Z561&lt;&gt;Z560,R561&amp;"m, ",""))))))&amp;IF(ISBLANK(S561),"",(IF(B561&lt;&gt;B560,S561&amp;", ",IF(S561&lt;&gt;S560,IF((Z561=Z560),"same locality "&amp;S561&amp;", ",S561&amp;", "),""))))&amp;(IF(ISBLANK(T561),"",(IF(T561&lt;&gt;T560,IF(ISBLANK(F$2),T561&amp;", ",T561&amp;" "&amp;F$2&amp;", "),(IF(B561&lt;&gt;B560,IF(ISBLANK(F$2),T561&amp;", ",T561&amp;" "&amp;F$2&amp;", "),(IF(Z561&lt;&gt;Z560,IF(ISBLANK(F$2),T561&amp;", ",T561&amp;" "&amp;F$2&amp;", "),IF((U561&lt;&gt;U560)*($G$2="Y"),"same collector, ","")))))))))&amp;(IF(ISBLANK(U561),"",(IF(U561&lt;&gt;U560,U561&amp;", ",(IF(B561&lt;&gt;B560,U561&amp;", ",IF(Z561&lt;&gt;Z560,U561&amp;", ",(IF(T561&lt;&gt;T560,IF((T561&lt;&gt;T560)*($G$2="Y"),"same date, ", ""),IF((T561=T560)*(U561=U560)*(S561&lt;&gt;S560)*($G$2="Y"),"same collector and date, ", ""))))))))))&amp;(IF(ISBLANK(V561),"",V561&amp;", "))&amp;IF((AA561&lt;&gt;AA562)*($H$2="y"),AD561&amp;AE561,IF((AA561&lt;&gt;AA562)*($H$2="m"),AD561&amp;AG561,IF(($H$2&lt;&gt;"m")*($H$2&lt;&gt;"Y"),(IF(F561=0,"",F561&amp;" "&amp;$F$4&amp;" "))&amp;(IF(G561=0,"",G561&amp;" "&amp;$G$4&amp;" "))&amp;(IF(H561=0,"",H561&amp;" "&amp;H$4&amp;" "))&amp;(IF(I561=0,"",I561&amp;" "&amp;$I$4&amp;" "))&amp;(IF(J561=0,"",J561&amp;" "&amp;$J$4&amp;" "))&amp;IF((ISBLANK(C561)),"","("&amp;C561&amp;")"),"")))&amp;IF((B561=B562)*(K561=K562)*(L561=L562)*(M561=M562),IF(($H$2&lt;&gt;"m")*($H$2&lt;&gt;"Y"), ", ", IF((ISNUMBER(FIND(")",AE561))), ", ", "")),IF((B561=B562)*(K561=K562)*(L561=L562),"; ",". ")))</f>
        <v/>
      </c>
      <c r="AI561" s="1"/>
    </row>
    <row r="562" spans="1:35" x14ac:dyDescent="0.25">
      <c r="A562" s="3" t="str">
        <f t="shared" si="68"/>
        <v/>
      </c>
      <c r="B562" s="53" t="str">
        <f t="shared" si="72"/>
        <v/>
      </c>
      <c r="C562" s="57"/>
      <c r="D562" s="57"/>
      <c r="E562" s="57"/>
      <c r="F562" s="57"/>
      <c r="G562" s="57"/>
      <c r="H562" s="57"/>
      <c r="I562" s="57"/>
      <c r="J562" s="57"/>
      <c r="K562" s="57"/>
      <c r="L562" s="57"/>
      <c r="M562" s="54"/>
      <c r="N562" s="57"/>
      <c r="O562" s="58"/>
      <c r="P562" s="58"/>
      <c r="Q562" s="58"/>
      <c r="R562" s="58"/>
      <c r="S562" s="54"/>
      <c r="T562" s="57"/>
      <c r="U562" s="57"/>
      <c r="V562" s="57"/>
      <c r="W562" s="57"/>
      <c r="X562" s="147" t="str">
        <f>IF(ISBLANK(D562),"",IF('order-admin-units'!$I$1&lt;&gt;"y", "", IF((K562="")*(ISBLANK(D562)=FALSE), 'order-admin-units'!$B$1+1, VLOOKUP(K562, ordercountry, 2))))</f>
        <v/>
      </c>
      <c r="Y562" s="147" t="str">
        <f>IF(ISBLANK(D562),"",IF('order-admin-units'!$I$1&lt;&gt;"y", "", IF(L562="", 'order-admin-units'!$B$2+1, VLOOKUP(K562&amp;"@"&amp;L562, orderadmin, 2))))</f>
        <v/>
      </c>
      <c r="Z562" s="147" t="str">
        <f t="shared" si="69"/>
        <v/>
      </c>
      <c r="AA562" s="147" t="str">
        <f t="shared" si="70"/>
        <v/>
      </c>
      <c r="AB562" s="147" t="str">
        <f t="shared" si="71"/>
        <v/>
      </c>
      <c r="AC562" s="147" t="str">
        <f t="shared" si="65"/>
        <v/>
      </c>
      <c r="AD562" s="11" t="str">
        <f t="shared" si="66"/>
        <v/>
      </c>
      <c r="AE562" s="11" t="str">
        <f t="array" ref="AE562">IF(ISBLANK(D562),"",IF(OR($H$2="y",$H$2="m"),IF(AA562=AA561,IF(OR(AB562=$AB$4:$AB561)=FALSE,AE561&amp;C562,AE561),"("&amp;C562)&amp;IF(AA562=AA563,IF(OR(AB563=$AB$4:$AB562)=FALSE,", ",""),") "),""))</f>
        <v/>
      </c>
      <c r="AF562" s="11" t="str">
        <f t="shared" si="67"/>
        <v/>
      </c>
      <c r="AG562" s="11" t="str">
        <f t="array" ref="AG562">IF(ISBLANK(D562),"",IF(OR($H$2="y",$H$2="m"),IF(AA562=AA561,IF(OR(AC562=$AC$4:$AC561)=FALSE,AG561&amp;AF562,AG561),"("&amp;AF562)&amp;IF(AA562=AA563,IF(OR(AC563=$AC$4:$AC562)=FALSE,", ",""),") "),""))</f>
        <v/>
      </c>
      <c r="AH562" s="10" t="str">
        <f>IF((ISBLANK(D562)),"",IF(D562=D561,AH561,"")&amp;IF(B561&lt;&gt;B562,((IF(ISBLANK(E562),$D$3&amp;"Non-type material: "&amp;$D$3,$D$3&amp;INDEX('type-categories'!$A$2:$B$100,MATCH(E562,'type-categories'!$A$2:$A$100,0),2)&amp;$D$3))),"")&amp;(IF(K562&lt;&gt;K561,$C$2&amp;K562&amp;$K$3&amp;$C$2&amp;" ",(IF(B562&lt;&gt;B561,$C$2&amp;K562&amp;$K$3&amp;$C$2&amp;" ",""))))&amp;(IF(L562="","",((IF(L562&lt;&gt;L561,$D$2&amp;L562&amp;$L$3&amp;$D$2&amp;" ",IF(B562&lt;&gt;B561,$D$2&amp;L562&amp;$L$3&amp;$D$2&amp;" ",""))))))&amp;(IF(M562="","",((IF(M562&lt;&gt;M561,$E$2&amp;M562&amp;$E$2&amp;","&amp;" ",IF(B562&lt;&gt;B561,$E$2&amp;M562&amp;$E$2&amp;",",""))))))&amp;(IF(N562="","",IF(N562&lt;&gt;N561,N562&amp;", ",IF(B562&lt;&gt;B561,N562&amp;", ",""))))&amp;(IF(ISBLANK(O562),"",(IF(O562&lt;&gt;O561,O562&amp;", ",IF(B562&lt;&gt;B561,O562&amp;", ","")))))&amp;(IF(ISBLANK(P562),"",(IF(P562&lt;&gt;P561,P562&amp;", ",IF(B562&lt;&gt;B561,P562&amp;", ",IF(Z562&lt;&gt;Z561,P562&amp;", ",""))))))&amp;(IF(ISBLANK(Q562),"",(IF(Q562&lt;&gt;Q561,Q562&amp;", ",IF(B562&lt;&gt;B561,Q562&amp;", ",IF(Z562&lt;&gt;Z561,Q562&amp;", ",""))))))&amp;(IF(ISBLANK(R562),"",(IF(R562&lt;&gt;R561,R562&amp;"m, ",IF(B562&lt;&gt;B561,R562&amp;"m, ",IF(Z562&lt;&gt;Z561,R562&amp;"m, ",""))))))&amp;IF(ISBLANK(S562),"",(IF(B562&lt;&gt;B561,S562&amp;", ",IF(S562&lt;&gt;S561,IF((Z562=Z561),"same locality "&amp;S562&amp;", ",S562&amp;", "),""))))&amp;(IF(ISBLANK(T562),"",(IF(T562&lt;&gt;T561,IF(ISBLANK(F$2),T562&amp;", ",T562&amp;" "&amp;F$2&amp;", "),(IF(B562&lt;&gt;B561,IF(ISBLANK(F$2),T562&amp;", ",T562&amp;" "&amp;F$2&amp;", "),(IF(Z562&lt;&gt;Z561,IF(ISBLANK(F$2),T562&amp;", ",T562&amp;" "&amp;F$2&amp;", "),IF((U562&lt;&gt;U561)*($G$2="Y"),"same collector, ","")))))))))&amp;(IF(ISBLANK(U562),"",(IF(U562&lt;&gt;U561,U562&amp;", ",(IF(B562&lt;&gt;B561,U562&amp;", ",IF(Z562&lt;&gt;Z561,U562&amp;", ",(IF(T562&lt;&gt;T561,IF((T562&lt;&gt;T561)*($G$2="Y"),"same date, ", ""),IF((T562=T561)*(U562=U561)*(S562&lt;&gt;S561)*($G$2="Y"),"same collector and date, ", ""))))))))))&amp;(IF(ISBLANK(V562),"",V562&amp;", "))&amp;IF((AA562&lt;&gt;AA563)*($H$2="y"),AD562&amp;AE562,IF((AA562&lt;&gt;AA563)*($H$2="m"),AD562&amp;AG562,IF(($H$2&lt;&gt;"m")*($H$2&lt;&gt;"Y"),(IF(F562=0,"",F562&amp;" "&amp;$F$4&amp;" "))&amp;(IF(G562=0,"",G562&amp;" "&amp;$G$4&amp;" "))&amp;(IF(H562=0,"",H562&amp;" "&amp;H$4&amp;" "))&amp;(IF(I562=0,"",I562&amp;" "&amp;$I$4&amp;" "))&amp;(IF(J562=0,"",J562&amp;" "&amp;$J$4&amp;" "))&amp;IF((ISBLANK(C562)),"","("&amp;C562&amp;")"),"")))&amp;IF((B562=B563)*(K562=K563)*(L562=L563)*(M562=M563),IF(($H$2&lt;&gt;"m")*($H$2&lt;&gt;"Y"), ", ", IF((ISNUMBER(FIND(")",AE562))), ", ", "")),IF((B562=B563)*(K562=K563)*(L562=L563),"; ",". ")))</f>
        <v/>
      </c>
      <c r="AI562" s="1"/>
    </row>
    <row r="563" spans="1:35" x14ac:dyDescent="0.25">
      <c r="A563" s="3" t="str">
        <f t="shared" si="68"/>
        <v/>
      </c>
      <c r="B563" s="53" t="str">
        <f t="shared" si="72"/>
        <v/>
      </c>
      <c r="C563" s="57"/>
      <c r="D563" s="57"/>
      <c r="E563" s="57"/>
      <c r="F563" s="57"/>
      <c r="G563" s="57"/>
      <c r="H563" s="57"/>
      <c r="I563" s="57"/>
      <c r="J563" s="57"/>
      <c r="K563" s="57"/>
      <c r="L563" s="57"/>
      <c r="M563" s="54"/>
      <c r="N563" s="57"/>
      <c r="O563" s="58"/>
      <c r="P563" s="58"/>
      <c r="Q563" s="58"/>
      <c r="R563" s="58"/>
      <c r="S563" s="54"/>
      <c r="T563" s="57"/>
      <c r="U563" s="57"/>
      <c r="V563" s="57"/>
      <c r="W563" s="57"/>
      <c r="X563" s="147" t="str">
        <f>IF(ISBLANK(D563),"",IF('order-admin-units'!$I$1&lt;&gt;"y", "", IF((K563="")*(ISBLANK(D563)=FALSE), 'order-admin-units'!$B$1+1, VLOOKUP(K563, ordercountry, 2))))</f>
        <v/>
      </c>
      <c r="Y563" s="147" t="str">
        <f>IF(ISBLANK(D563),"",IF('order-admin-units'!$I$1&lt;&gt;"y", "", IF(L563="", 'order-admin-units'!$B$2+1, VLOOKUP(K563&amp;"@"&amp;L563, orderadmin, 2))))</f>
        <v/>
      </c>
      <c r="Z563" s="147" t="str">
        <f t="shared" si="69"/>
        <v/>
      </c>
      <c r="AA563" s="147" t="str">
        <f t="shared" si="70"/>
        <v/>
      </c>
      <c r="AB563" s="147" t="str">
        <f t="shared" si="71"/>
        <v/>
      </c>
      <c r="AC563" s="147" t="str">
        <f t="shared" si="65"/>
        <v/>
      </c>
      <c r="AD563" s="11" t="str">
        <f t="shared" si="66"/>
        <v/>
      </c>
      <c r="AE563" s="11" t="str">
        <f t="array" ref="AE563">IF(ISBLANK(D563),"",IF(OR($H$2="y",$H$2="m"),IF(AA563=AA562,IF(OR(AB563=$AB$4:$AB562)=FALSE,AE562&amp;C563,AE562),"("&amp;C563)&amp;IF(AA563=AA564,IF(OR(AB564=$AB$4:$AB563)=FALSE,", ",""),") "),""))</f>
        <v/>
      </c>
      <c r="AF563" s="11" t="str">
        <f t="shared" si="67"/>
        <v/>
      </c>
      <c r="AG563" s="11" t="str">
        <f t="array" ref="AG563">IF(ISBLANK(D563),"",IF(OR($H$2="y",$H$2="m"),IF(AA563=AA562,IF(OR(AC563=$AC$4:$AC562)=FALSE,AG562&amp;AF563,AG562),"("&amp;AF563)&amp;IF(AA563=AA564,IF(OR(AC564=$AC$4:$AC563)=FALSE,", ",""),") "),""))</f>
        <v/>
      </c>
      <c r="AH563" s="10" t="str">
        <f>IF((ISBLANK(D563)),"",IF(D563=D562,AH562,"")&amp;IF(B562&lt;&gt;B563,((IF(ISBLANK(E563),$D$3&amp;"Non-type material: "&amp;$D$3,$D$3&amp;INDEX('type-categories'!$A$2:$B$100,MATCH(E563,'type-categories'!$A$2:$A$100,0),2)&amp;$D$3))),"")&amp;(IF(K563&lt;&gt;K562,$C$2&amp;K563&amp;$K$3&amp;$C$2&amp;" ",(IF(B563&lt;&gt;B562,$C$2&amp;K563&amp;$K$3&amp;$C$2&amp;" ",""))))&amp;(IF(L563="","",((IF(L563&lt;&gt;L562,$D$2&amp;L563&amp;$L$3&amp;$D$2&amp;" ",IF(B563&lt;&gt;B562,$D$2&amp;L563&amp;$L$3&amp;$D$2&amp;" ",""))))))&amp;(IF(M563="","",((IF(M563&lt;&gt;M562,$E$2&amp;M563&amp;$E$2&amp;","&amp;" ",IF(B563&lt;&gt;B562,$E$2&amp;M563&amp;$E$2&amp;",",""))))))&amp;(IF(N563="","",IF(N563&lt;&gt;N562,N563&amp;", ",IF(B563&lt;&gt;B562,N563&amp;", ",""))))&amp;(IF(ISBLANK(O563),"",(IF(O563&lt;&gt;O562,O563&amp;", ",IF(B563&lt;&gt;B562,O563&amp;", ","")))))&amp;(IF(ISBLANK(P563),"",(IF(P563&lt;&gt;P562,P563&amp;", ",IF(B563&lt;&gt;B562,P563&amp;", ",IF(Z563&lt;&gt;Z562,P563&amp;", ",""))))))&amp;(IF(ISBLANK(Q563),"",(IF(Q563&lt;&gt;Q562,Q563&amp;", ",IF(B563&lt;&gt;B562,Q563&amp;", ",IF(Z563&lt;&gt;Z562,Q563&amp;", ",""))))))&amp;(IF(ISBLANK(R563),"",(IF(R563&lt;&gt;R562,R563&amp;"m, ",IF(B563&lt;&gt;B562,R563&amp;"m, ",IF(Z563&lt;&gt;Z562,R563&amp;"m, ",""))))))&amp;IF(ISBLANK(S563),"",(IF(B563&lt;&gt;B562,S563&amp;", ",IF(S563&lt;&gt;S562,IF((Z563=Z562),"same locality "&amp;S563&amp;", ",S563&amp;", "),""))))&amp;(IF(ISBLANK(T563),"",(IF(T563&lt;&gt;T562,IF(ISBLANK(F$2),T563&amp;", ",T563&amp;" "&amp;F$2&amp;", "),(IF(B563&lt;&gt;B562,IF(ISBLANK(F$2),T563&amp;", ",T563&amp;" "&amp;F$2&amp;", "),(IF(Z563&lt;&gt;Z562,IF(ISBLANK(F$2),T563&amp;", ",T563&amp;" "&amp;F$2&amp;", "),IF((U563&lt;&gt;U562)*($G$2="Y"),"same collector, ","")))))))))&amp;(IF(ISBLANK(U563),"",(IF(U563&lt;&gt;U562,U563&amp;", ",(IF(B563&lt;&gt;B562,U563&amp;", ",IF(Z563&lt;&gt;Z562,U563&amp;", ",(IF(T563&lt;&gt;T562,IF((T563&lt;&gt;T562)*($G$2="Y"),"same date, ", ""),IF((T563=T562)*(U563=U562)*(S563&lt;&gt;S562)*($G$2="Y"),"same collector and date, ", ""))))))))))&amp;(IF(ISBLANK(V563),"",V563&amp;", "))&amp;IF((AA563&lt;&gt;AA564)*($H$2="y"),AD563&amp;AE563,IF((AA563&lt;&gt;AA564)*($H$2="m"),AD563&amp;AG563,IF(($H$2&lt;&gt;"m")*($H$2&lt;&gt;"Y"),(IF(F563=0,"",F563&amp;" "&amp;$F$4&amp;" "))&amp;(IF(G563=0,"",G563&amp;" "&amp;$G$4&amp;" "))&amp;(IF(H563=0,"",H563&amp;" "&amp;H$4&amp;" "))&amp;(IF(I563=0,"",I563&amp;" "&amp;$I$4&amp;" "))&amp;(IF(J563=0,"",J563&amp;" "&amp;$J$4&amp;" "))&amp;IF((ISBLANK(C563)),"","("&amp;C563&amp;")"),"")))&amp;IF((B563=B564)*(K563=K564)*(L563=L564)*(M563=M564),IF(($H$2&lt;&gt;"m")*($H$2&lt;&gt;"Y"), ", ", IF((ISNUMBER(FIND(")",AE563))), ", ", "")),IF((B563=B564)*(K563=K564)*(L563=L564),"; ",". ")))</f>
        <v/>
      </c>
      <c r="AI563" s="1"/>
    </row>
    <row r="564" spans="1:35" x14ac:dyDescent="0.25">
      <c r="A564" s="3" t="str">
        <f t="shared" si="68"/>
        <v/>
      </c>
      <c r="B564" s="53" t="str">
        <f t="shared" si="72"/>
        <v/>
      </c>
      <c r="C564" s="57"/>
      <c r="D564" s="57"/>
      <c r="E564" s="57"/>
      <c r="F564" s="57"/>
      <c r="G564" s="57"/>
      <c r="H564" s="57"/>
      <c r="I564" s="57"/>
      <c r="J564" s="57"/>
      <c r="K564" s="57"/>
      <c r="L564" s="57"/>
      <c r="M564" s="54"/>
      <c r="N564" s="57"/>
      <c r="O564" s="58"/>
      <c r="P564" s="58"/>
      <c r="Q564" s="58"/>
      <c r="R564" s="58"/>
      <c r="S564" s="54"/>
      <c r="T564" s="57"/>
      <c r="U564" s="57"/>
      <c r="V564" s="57"/>
      <c r="W564" s="57"/>
      <c r="X564" s="147" t="str">
        <f>IF(ISBLANK(D564),"",IF('order-admin-units'!$I$1&lt;&gt;"y", "", IF((K564="")*(ISBLANK(D564)=FALSE), 'order-admin-units'!$B$1+1, VLOOKUP(K564, ordercountry, 2))))</f>
        <v/>
      </c>
      <c r="Y564" s="147" t="str">
        <f>IF(ISBLANK(D564),"",IF('order-admin-units'!$I$1&lt;&gt;"y", "", IF(L564="", 'order-admin-units'!$B$2+1, VLOOKUP(K564&amp;"@"&amp;L564, orderadmin, 2))))</f>
        <v/>
      </c>
      <c r="Z564" s="147" t="str">
        <f t="shared" si="69"/>
        <v/>
      </c>
      <c r="AA564" s="147" t="str">
        <f t="shared" si="70"/>
        <v/>
      </c>
      <c r="AB564" s="147" t="str">
        <f t="shared" si="71"/>
        <v/>
      </c>
      <c r="AC564" s="147" t="str">
        <f t="shared" si="65"/>
        <v/>
      </c>
      <c r="AD564" s="11" t="str">
        <f t="shared" si="66"/>
        <v/>
      </c>
      <c r="AE564" s="11" t="str">
        <f t="array" ref="AE564">IF(ISBLANK(D564),"",IF(OR($H$2="y",$H$2="m"),IF(AA564=AA563,IF(OR(AB564=$AB$4:$AB563)=FALSE,AE563&amp;C564,AE563),"("&amp;C564)&amp;IF(AA564=AA565,IF(OR(AB565=$AB$4:$AB564)=FALSE,", ",""),") "),""))</f>
        <v/>
      </c>
      <c r="AF564" s="11" t="str">
        <f t="shared" si="67"/>
        <v/>
      </c>
      <c r="AG564" s="11" t="str">
        <f t="array" ref="AG564">IF(ISBLANK(D564),"",IF(OR($H$2="y",$H$2="m"),IF(AA564=AA563,IF(OR(AC564=$AC$4:$AC563)=FALSE,AG563&amp;AF564,AG563),"("&amp;AF564)&amp;IF(AA564=AA565,IF(OR(AC565=$AC$4:$AC564)=FALSE,", ",""),") "),""))</f>
        <v/>
      </c>
      <c r="AH564" s="10" t="str">
        <f>IF((ISBLANK(D564)),"",IF(D564=D563,AH563,"")&amp;IF(B563&lt;&gt;B564,((IF(ISBLANK(E564),$D$3&amp;"Non-type material: "&amp;$D$3,$D$3&amp;INDEX('type-categories'!$A$2:$B$100,MATCH(E564,'type-categories'!$A$2:$A$100,0),2)&amp;$D$3))),"")&amp;(IF(K564&lt;&gt;K563,$C$2&amp;K564&amp;$K$3&amp;$C$2&amp;" ",(IF(B564&lt;&gt;B563,$C$2&amp;K564&amp;$K$3&amp;$C$2&amp;" ",""))))&amp;(IF(L564="","",((IF(L564&lt;&gt;L563,$D$2&amp;L564&amp;$L$3&amp;$D$2&amp;" ",IF(B564&lt;&gt;B563,$D$2&amp;L564&amp;$L$3&amp;$D$2&amp;" ",""))))))&amp;(IF(M564="","",((IF(M564&lt;&gt;M563,$E$2&amp;M564&amp;$E$2&amp;","&amp;" ",IF(B564&lt;&gt;B563,$E$2&amp;M564&amp;$E$2&amp;",",""))))))&amp;(IF(N564="","",IF(N564&lt;&gt;N563,N564&amp;", ",IF(B564&lt;&gt;B563,N564&amp;", ",""))))&amp;(IF(ISBLANK(O564),"",(IF(O564&lt;&gt;O563,O564&amp;", ",IF(B564&lt;&gt;B563,O564&amp;", ","")))))&amp;(IF(ISBLANK(P564),"",(IF(P564&lt;&gt;P563,P564&amp;", ",IF(B564&lt;&gt;B563,P564&amp;", ",IF(Z564&lt;&gt;Z563,P564&amp;", ",""))))))&amp;(IF(ISBLANK(Q564),"",(IF(Q564&lt;&gt;Q563,Q564&amp;", ",IF(B564&lt;&gt;B563,Q564&amp;", ",IF(Z564&lt;&gt;Z563,Q564&amp;", ",""))))))&amp;(IF(ISBLANK(R564),"",(IF(R564&lt;&gt;R563,R564&amp;"m, ",IF(B564&lt;&gt;B563,R564&amp;"m, ",IF(Z564&lt;&gt;Z563,R564&amp;"m, ",""))))))&amp;IF(ISBLANK(S564),"",(IF(B564&lt;&gt;B563,S564&amp;", ",IF(S564&lt;&gt;S563,IF((Z564=Z563),"same locality "&amp;S564&amp;", ",S564&amp;", "),""))))&amp;(IF(ISBLANK(T564),"",(IF(T564&lt;&gt;T563,IF(ISBLANK(F$2),T564&amp;", ",T564&amp;" "&amp;F$2&amp;", "),(IF(B564&lt;&gt;B563,IF(ISBLANK(F$2),T564&amp;", ",T564&amp;" "&amp;F$2&amp;", "),(IF(Z564&lt;&gt;Z563,IF(ISBLANK(F$2),T564&amp;", ",T564&amp;" "&amp;F$2&amp;", "),IF((U564&lt;&gt;U563)*($G$2="Y"),"same collector, ","")))))))))&amp;(IF(ISBLANK(U564),"",(IF(U564&lt;&gt;U563,U564&amp;", ",(IF(B564&lt;&gt;B563,U564&amp;", ",IF(Z564&lt;&gt;Z563,U564&amp;", ",(IF(T564&lt;&gt;T563,IF((T564&lt;&gt;T563)*($G$2="Y"),"same date, ", ""),IF((T564=T563)*(U564=U563)*(S564&lt;&gt;S563)*($G$2="Y"),"same collector and date, ", ""))))))))))&amp;(IF(ISBLANK(V564),"",V564&amp;", "))&amp;IF((AA564&lt;&gt;AA565)*($H$2="y"),AD564&amp;AE564,IF((AA564&lt;&gt;AA565)*($H$2="m"),AD564&amp;AG564,IF(($H$2&lt;&gt;"m")*($H$2&lt;&gt;"Y"),(IF(F564=0,"",F564&amp;" "&amp;$F$4&amp;" "))&amp;(IF(G564=0,"",G564&amp;" "&amp;$G$4&amp;" "))&amp;(IF(H564=0,"",H564&amp;" "&amp;H$4&amp;" "))&amp;(IF(I564=0,"",I564&amp;" "&amp;$I$4&amp;" "))&amp;(IF(J564=0,"",J564&amp;" "&amp;$J$4&amp;" "))&amp;IF((ISBLANK(C564)),"","("&amp;C564&amp;")"),"")))&amp;IF((B564=B565)*(K564=K565)*(L564=L565)*(M564=M565),IF(($H$2&lt;&gt;"m")*($H$2&lt;&gt;"Y"), ", ", IF((ISNUMBER(FIND(")",AE564))), ", ", "")),IF((B564=B565)*(K564=K565)*(L564=L565),"; ",". ")))</f>
        <v/>
      </c>
      <c r="AI564" s="1"/>
    </row>
    <row r="565" spans="1:35" x14ac:dyDescent="0.25">
      <c r="A565" s="3" t="str">
        <f t="shared" si="68"/>
        <v/>
      </c>
      <c r="B565" s="53" t="str">
        <f t="shared" si="72"/>
        <v/>
      </c>
      <c r="C565" s="57"/>
      <c r="D565" s="57"/>
      <c r="E565" s="57"/>
      <c r="F565" s="57"/>
      <c r="G565" s="57"/>
      <c r="H565" s="57"/>
      <c r="I565" s="57"/>
      <c r="J565" s="57"/>
      <c r="K565" s="57"/>
      <c r="L565" s="57"/>
      <c r="M565" s="54"/>
      <c r="N565" s="57"/>
      <c r="O565" s="58"/>
      <c r="P565" s="58"/>
      <c r="Q565" s="58"/>
      <c r="R565" s="58"/>
      <c r="S565" s="54"/>
      <c r="T565" s="57"/>
      <c r="U565" s="57"/>
      <c r="V565" s="57"/>
      <c r="W565" s="57"/>
      <c r="X565" s="147" t="str">
        <f>IF(ISBLANK(D565),"",IF('order-admin-units'!$I$1&lt;&gt;"y", "", IF((K565="")*(ISBLANK(D565)=FALSE), 'order-admin-units'!$B$1+1, VLOOKUP(K565, ordercountry, 2))))</f>
        <v/>
      </c>
      <c r="Y565" s="147" t="str">
        <f>IF(ISBLANK(D565),"",IF('order-admin-units'!$I$1&lt;&gt;"y", "", IF(L565="", 'order-admin-units'!$B$2+1, VLOOKUP(K565&amp;"@"&amp;L565, orderadmin, 2))))</f>
        <v/>
      </c>
      <c r="Z565" s="147" t="str">
        <f t="shared" si="69"/>
        <v/>
      </c>
      <c r="AA565" s="147" t="str">
        <f t="shared" si="70"/>
        <v/>
      </c>
      <c r="AB565" s="147" t="str">
        <f t="shared" si="71"/>
        <v/>
      </c>
      <c r="AC565" s="147" t="str">
        <f t="shared" si="65"/>
        <v/>
      </c>
      <c r="AD565" s="11" t="str">
        <f t="shared" si="66"/>
        <v/>
      </c>
      <c r="AE565" s="11" t="str">
        <f t="array" ref="AE565">IF(ISBLANK(D565),"",IF(OR($H$2="y",$H$2="m"),IF(AA565=AA564,IF(OR(AB565=$AB$4:$AB564)=FALSE,AE564&amp;C565,AE564),"("&amp;C565)&amp;IF(AA565=AA566,IF(OR(AB566=$AB$4:$AB565)=FALSE,", ",""),") "),""))</f>
        <v/>
      </c>
      <c r="AF565" s="11" t="str">
        <f t="shared" si="67"/>
        <v/>
      </c>
      <c r="AG565" s="11" t="str">
        <f t="array" ref="AG565">IF(ISBLANK(D565),"",IF(OR($H$2="y",$H$2="m"),IF(AA565=AA564,IF(OR(AC565=$AC$4:$AC564)=FALSE,AG564&amp;AF565,AG564),"("&amp;AF565)&amp;IF(AA565=AA566,IF(OR(AC566=$AC$4:$AC565)=FALSE,", ",""),") "),""))</f>
        <v/>
      </c>
      <c r="AH565" s="10" t="str">
        <f>IF((ISBLANK(D565)),"",IF(D565=D564,AH564,"")&amp;IF(B564&lt;&gt;B565,((IF(ISBLANK(E565),$D$3&amp;"Non-type material: "&amp;$D$3,$D$3&amp;INDEX('type-categories'!$A$2:$B$100,MATCH(E565,'type-categories'!$A$2:$A$100,0),2)&amp;$D$3))),"")&amp;(IF(K565&lt;&gt;K564,$C$2&amp;K565&amp;$K$3&amp;$C$2&amp;" ",(IF(B565&lt;&gt;B564,$C$2&amp;K565&amp;$K$3&amp;$C$2&amp;" ",""))))&amp;(IF(L565="","",((IF(L565&lt;&gt;L564,$D$2&amp;L565&amp;$L$3&amp;$D$2&amp;" ",IF(B565&lt;&gt;B564,$D$2&amp;L565&amp;$L$3&amp;$D$2&amp;" ",""))))))&amp;(IF(M565="","",((IF(M565&lt;&gt;M564,$E$2&amp;M565&amp;$E$2&amp;","&amp;" ",IF(B565&lt;&gt;B564,$E$2&amp;M565&amp;$E$2&amp;",",""))))))&amp;(IF(N565="","",IF(N565&lt;&gt;N564,N565&amp;", ",IF(B565&lt;&gt;B564,N565&amp;", ",""))))&amp;(IF(ISBLANK(O565),"",(IF(O565&lt;&gt;O564,O565&amp;", ",IF(B565&lt;&gt;B564,O565&amp;", ","")))))&amp;(IF(ISBLANK(P565),"",(IF(P565&lt;&gt;P564,P565&amp;", ",IF(B565&lt;&gt;B564,P565&amp;", ",IF(Z565&lt;&gt;Z564,P565&amp;", ",""))))))&amp;(IF(ISBLANK(Q565),"",(IF(Q565&lt;&gt;Q564,Q565&amp;", ",IF(B565&lt;&gt;B564,Q565&amp;", ",IF(Z565&lt;&gt;Z564,Q565&amp;", ",""))))))&amp;(IF(ISBLANK(R565),"",(IF(R565&lt;&gt;R564,R565&amp;"m, ",IF(B565&lt;&gt;B564,R565&amp;"m, ",IF(Z565&lt;&gt;Z564,R565&amp;"m, ",""))))))&amp;IF(ISBLANK(S565),"",(IF(B565&lt;&gt;B564,S565&amp;", ",IF(S565&lt;&gt;S564,IF((Z565=Z564),"same locality "&amp;S565&amp;", ",S565&amp;", "),""))))&amp;(IF(ISBLANK(T565),"",(IF(T565&lt;&gt;T564,IF(ISBLANK(F$2),T565&amp;", ",T565&amp;" "&amp;F$2&amp;", "),(IF(B565&lt;&gt;B564,IF(ISBLANK(F$2),T565&amp;", ",T565&amp;" "&amp;F$2&amp;", "),(IF(Z565&lt;&gt;Z564,IF(ISBLANK(F$2),T565&amp;", ",T565&amp;" "&amp;F$2&amp;", "),IF((U565&lt;&gt;U564)*($G$2="Y"),"same collector, ","")))))))))&amp;(IF(ISBLANK(U565),"",(IF(U565&lt;&gt;U564,U565&amp;", ",(IF(B565&lt;&gt;B564,U565&amp;", ",IF(Z565&lt;&gt;Z564,U565&amp;", ",(IF(T565&lt;&gt;T564,IF((T565&lt;&gt;T564)*($G$2="Y"),"same date, ", ""),IF((T565=T564)*(U565=U564)*(S565&lt;&gt;S564)*($G$2="Y"),"same collector and date, ", ""))))))))))&amp;(IF(ISBLANK(V565),"",V565&amp;", "))&amp;IF((AA565&lt;&gt;AA566)*($H$2="y"),AD565&amp;AE565,IF((AA565&lt;&gt;AA566)*($H$2="m"),AD565&amp;AG565,IF(($H$2&lt;&gt;"m")*($H$2&lt;&gt;"Y"),(IF(F565=0,"",F565&amp;" "&amp;$F$4&amp;" "))&amp;(IF(G565=0,"",G565&amp;" "&amp;$G$4&amp;" "))&amp;(IF(H565=0,"",H565&amp;" "&amp;H$4&amp;" "))&amp;(IF(I565=0,"",I565&amp;" "&amp;$I$4&amp;" "))&amp;(IF(J565=0,"",J565&amp;" "&amp;$J$4&amp;" "))&amp;IF((ISBLANK(C565)),"","("&amp;C565&amp;")"),"")))&amp;IF((B565=B566)*(K565=K566)*(L565=L566)*(M565=M566),IF(($H$2&lt;&gt;"m")*($H$2&lt;&gt;"Y"), ", ", IF((ISNUMBER(FIND(")",AE565))), ", ", "")),IF((B565=B566)*(K565=K566)*(L565=L566),"; ",". ")))</f>
        <v/>
      </c>
      <c r="AI565" s="1"/>
    </row>
    <row r="566" spans="1:35" x14ac:dyDescent="0.25">
      <c r="A566" s="3" t="str">
        <f t="shared" si="68"/>
        <v/>
      </c>
      <c r="B566" s="53" t="str">
        <f t="shared" si="72"/>
        <v/>
      </c>
      <c r="C566" s="57"/>
      <c r="D566" s="57"/>
      <c r="E566" s="57"/>
      <c r="F566" s="57"/>
      <c r="G566" s="57"/>
      <c r="H566" s="57"/>
      <c r="I566" s="57"/>
      <c r="J566" s="57"/>
      <c r="K566" s="57"/>
      <c r="L566" s="57"/>
      <c r="M566" s="54"/>
      <c r="N566" s="57"/>
      <c r="O566" s="58"/>
      <c r="P566" s="58"/>
      <c r="Q566" s="58"/>
      <c r="R566" s="58"/>
      <c r="S566" s="54"/>
      <c r="T566" s="57"/>
      <c r="U566" s="57"/>
      <c r="V566" s="57"/>
      <c r="W566" s="57"/>
      <c r="X566" s="147" t="str">
        <f>IF(ISBLANK(D566),"",IF('order-admin-units'!$I$1&lt;&gt;"y", "", IF((K566="")*(ISBLANK(D566)=FALSE), 'order-admin-units'!$B$1+1, VLOOKUP(K566, ordercountry, 2))))</f>
        <v/>
      </c>
      <c r="Y566" s="147" t="str">
        <f>IF(ISBLANK(D566),"",IF('order-admin-units'!$I$1&lt;&gt;"y", "", IF(L566="", 'order-admin-units'!$B$2+1, VLOOKUP(K566&amp;"@"&amp;L566, orderadmin, 2))))</f>
        <v/>
      </c>
      <c r="Z566" s="147" t="str">
        <f t="shared" si="69"/>
        <v/>
      </c>
      <c r="AA566" s="147" t="str">
        <f t="shared" si="70"/>
        <v/>
      </c>
      <c r="AB566" s="147" t="str">
        <f t="shared" si="71"/>
        <v/>
      </c>
      <c r="AC566" s="147" t="str">
        <f t="shared" si="65"/>
        <v/>
      </c>
      <c r="AD566" s="11" t="str">
        <f t="shared" si="66"/>
        <v/>
      </c>
      <c r="AE566" s="11" t="str">
        <f t="array" ref="AE566">IF(ISBLANK(D566),"",IF(OR($H$2="y",$H$2="m"),IF(AA566=AA565,IF(OR(AB566=$AB$4:$AB565)=FALSE,AE565&amp;C566,AE565),"("&amp;C566)&amp;IF(AA566=AA567,IF(OR(AB567=$AB$4:$AB566)=FALSE,", ",""),") "),""))</f>
        <v/>
      </c>
      <c r="AF566" s="11" t="str">
        <f t="shared" si="67"/>
        <v/>
      </c>
      <c r="AG566" s="11" t="str">
        <f t="array" ref="AG566">IF(ISBLANK(D566),"",IF(OR($H$2="y",$H$2="m"),IF(AA566=AA565,IF(OR(AC566=$AC$4:$AC565)=FALSE,AG565&amp;AF566,AG565),"("&amp;AF566)&amp;IF(AA566=AA567,IF(OR(AC567=$AC$4:$AC566)=FALSE,", ",""),") "),""))</f>
        <v/>
      </c>
      <c r="AH566" s="10" t="str">
        <f>IF((ISBLANK(D566)),"",IF(D566=D565,AH565,"")&amp;IF(B565&lt;&gt;B566,((IF(ISBLANK(E566),$D$3&amp;"Non-type material: "&amp;$D$3,$D$3&amp;INDEX('type-categories'!$A$2:$B$100,MATCH(E566,'type-categories'!$A$2:$A$100,0),2)&amp;$D$3))),"")&amp;(IF(K566&lt;&gt;K565,$C$2&amp;K566&amp;$K$3&amp;$C$2&amp;" ",(IF(B566&lt;&gt;B565,$C$2&amp;K566&amp;$K$3&amp;$C$2&amp;" ",""))))&amp;(IF(L566="","",((IF(L566&lt;&gt;L565,$D$2&amp;L566&amp;$L$3&amp;$D$2&amp;" ",IF(B566&lt;&gt;B565,$D$2&amp;L566&amp;$L$3&amp;$D$2&amp;" ",""))))))&amp;(IF(M566="","",((IF(M566&lt;&gt;M565,$E$2&amp;M566&amp;$E$2&amp;","&amp;" ",IF(B566&lt;&gt;B565,$E$2&amp;M566&amp;$E$2&amp;",",""))))))&amp;(IF(N566="","",IF(N566&lt;&gt;N565,N566&amp;", ",IF(B566&lt;&gt;B565,N566&amp;", ",""))))&amp;(IF(ISBLANK(O566),"",(IF(O566&lt;&gt;O565,O566&amp;", ",IF(B566&lt;&gt;B565,O566&amp;", ","")))))&amp;(IF(ISBLANK(P566),"",(IF(P566&lt;&gt;P565,P566&amp;", ",IF(B566&lt;&gt;B565,P566&amp;", ",IF(Z566&lt;&gt;Z565,P566&amp;", ",""))))))&amp;(IF(ISBLANK(Q566),"",(IF(Q566&lt;&gt;Q565,Q566&amp;", ",IF(B566&lt;&gt;B565,Q566&amp;", ",IF(Z566&lt;&gt;Z565,Q566&amp;", ",""))))))&amp;(IF(ISBLANK(R566),"",(IF(R566&lt;&gt;R565,R566&amp;"m, ",IF(B566&lt;&gt;B565,R566&amp;"m, ",IF(Z566&lt;&gt;Z565,R566&amp;"m, ",""))))))&amp;IF(ISBLANK(S566),"",(IF(B566&lt;&gt;B565,S566&amp;", ",IF(S566&lt;&gt;S565,IF((Z566=Z565),"same locality "&amp;S566&amp;", ",S566&amp;", "),""))))&amp;(IF(ISBLANK(T566),"",(IF(T566&lt;&gt;T565,IF(ISBLANK(F$2),T566&amp;", ",T566&amp;" "&amp;F$2&amp;", "),(IF(B566&lt;&gt;B565,IF(ISBLANK(F$2),T566&amp;", ",T566&amp;" "&amp;F$2&amp;", "),(IF(Z566&lt;&gt;Z565,IF(ISBLANK(F$2),T566&amp;", ",T566&amp;" "&amp;F$2&amp;", "),IF((U566&lt;&gt;U565)*($G$2="Y"),"same collector, ","")))))))))&amp;(IF(ISBLANK(U566),"",(IF(U566&lt;&gt;U565,U566&amp;", ",(IF(B566&lt;&gt;B565,U566&amp;", ",IF(Z566&lt;&gt;Z565,U566&amp;", ",(IF(T566&lt;&gt;T565,IF((T566&lt;&gt;T565)*($G$2="Y"),"same date, ", ""),IF((T566=T565)*(U566=U565)*(S566&lt;&gt;S565)*($G$2="Y"),"same collector and date, ", ""))))))))))&amp;(IF(ISBLANK(V566),"",V566&amp;", "))&amp;IF((AA566&lt;&gt;AA567)*($H$2="y"),AD566&amp;AE566,IF((AA566&lt;&gt;AA567)*($H$2="m"),AD566&amp;AG566,IF(($H$2&lt;&gt;"m")*($H$2&lt;&gt;"Y"),(IF(F566=0,"",F566&amp;" "&amp;$F$4&amp;" "))&amp;(IF(G566=0,"",G566&amp;" "&amp;$G$4&amp;" "))&amp;(IF(H566=0,"",H566&amp;" "&amp;H$4&amp;" "))&amp;(IF(I566=0,"",I566&amp;" "&amp;$I$4&amp;" "))&amp;(IF(J566=0,"",J566&amp;" "&amp;$J$4&amp;" "))&amp;IF((ISBLANK(C566)),"","("&amp;C566&amp;")"),"")))&amp;IF((B566=B567)*(K566=K567)*(L566=L567)*(M566=M567),IF(($H$2&lt;&gt;"m")*($H$2&lt;&gt;"Y"), ", ", IF((ISNUMBER(FIND(")",AE566))), ", ", "")),IF((B566=B567)*(K566=K567)*(L566=L567),"; ",". ")))</f>
        <v/>
      </c>
      <c r="AI566" s="1"/>
    </row>
    <row r="567" spans="1:35" x14ac:dyDescent="0.25">
      <c r="A567" s="3" t="str">
        <f t="shared" si="68"/>
        <v/>
      </c>
      <c r="B567" s="53" t="str">
        <f t="shared" si="72"/>
        <v/>
      </c>
      <c r="C567" s="57"/>
      <c r="D567" s="57"/>
      <c r="E567" s="57"/>
      <c r="F567" s="57"/>
      <c r="G567" s="57"/>
      <c r="H567" s="57"/>
      <c r="I567" s="57"/>
      <c r="J567" s="57"/>
      <c r="K567" s="57"/>
      <c r="L567" s="57"/>
      <c r="M567" s="54"/>
      <c r="N567" s="57"/>
      <c r="O567" s="58"/>
      <c r="P567" s="58"/>
      <c r="Q567" s="58"/>
      <c r="R567" s="58"/>
      <c r="S567" s="54"/>
      <c r="T567" s="57"/>
      <c r="U567" s="57"/>
      <c r="V567" s="57"/>
      <c r="W567" s="57"/>
      <c r="X567" s="147" t="str">
        <f>IF(ISBLANK(D567),"",IF('order-admin-units'!$I$1&lt;&gt;"y", "", IF((K567="")*(ISBLANK(D567)=FALSE), 'order-admin-units'!$B$1+1, VLOOKUP(K567, ordercountry, 2))))</f>
        <v/>
      </c>
      <c r="Y567" s="147" t="str">
        <f>IF(ISBLANK(D567),"",IF('order-admin-units'!$I$1&lt;&gt;"y", "", IF(L567="", 'order-admin-units'!$B$2+1, VLOOKUP(K567&amp;"@"&amp;L567, orderadmin, 2))))</f>
        <v/>
      </c>
      <c r="Z567" s="147" t="str">
        <f t="shared" si="69"/>
        <v/>
      </c>
      <c r="AA567" s="147" t="str">
        <f t="shared" si="70"/>
        <v/>
      </c>
      <c r="AB567" s="147" t="str">
        <f t="shared" si="71"/>
        <v/>
      </c>
      <c r="AC567" s="147" t="str">
        <f t="shared" si="65"/>
        <v/>
      </c>
      <c r="AD567" s="11" t="str">
        <f t="shared" si="66"/>
        <v/>
      </c>
      <c r="AE567" s="11" t="str">
        <f t="array" ref="AE567">IF(ISBLANK(D567),"",IF(OR($H$2="y",$H$2="m"),IF(AA567=AA566,IF(OR(AB567=$AB$4:$AB566)=FALSE,AE566&amp;C567,AE566),"("&amp;C567)&amp;IF(AA567=AA568,IF(OR(AB568=$AB$4:$AB567)=FALSE,", ",""),") "),""))</f>
        <v/>
      </c>
      <c r="AF567" s="11" t="str">
        <f t="shared" si="67"/>
        <v/>
      </c>
      <c r="AG567" s="11" t="str">
        <f t="array" ref="AG567">IF(ISBLANK(D567),"",IF(OR($H$2="y",$H$2="m"),IF(AA567=AA566,IF(OR(AC567=$AC$4:$AC566)=FALSE,AG566&amp;AF567,AG566),"("&amp;AF567)&amp;IF(AA567=AA568,IF(OR(AC568=$AC$4:$AC567)=FALSE,", ",""),") "),""))</f>
        <v/>
      </c>
      <c r="AH567" s="10" t="str">
        <f>IF((ISBLANK(D567)),"",IF(D567=D566,AH566,"")&amp;IF(B566&lt;&gt;B567,((IF(ISBLANK(E567),$D$3&amp;"Non-type material: "&amp;$D$3,$D$3&amp;INDEX('type-categories'!$A$2:$B$100,MATCH(E567,'type-categories'!$A$2:$A$100,0),2)&amp;$D$3))),"")&amp;(IF(K567&lt;&gt;K566,$C$2&amp;K567&amp;$K$3&amp;$C$2&amp;" ",(IF(B567&lt;&gt;B566,$C$2&amp;K567&amp;$K$3&amp;$C$2&amp;" ",""))))&amp;(IF(L567="","",((IF(L567&lt;&gt;L566,$D$2&amp;L567&amp;$L$3&amp;$D$2&amp;" ",IF(B567&lt;&gt;B566,$D$2&amp;L567&amp;$L$3&amp;$D$2&amp;" ",""))))))&amp;(IF(M567="","",((IF(M567&lt;&gt;M566,$E$2&amp;M567&amp;$E$2&amp;","&amp;" ",IF(B567&lt;&gt;B566,$E$2&amp;M567&amp;$E$2&amp;",",""))))))&amp;(IF(N567="","",IF(N567&lt;&gt;N566,N567&amp;", ",IF(B567&lt;&gt;B566,N567&amp;", ",""))))&amp;(IF(ISBLANK(O567),"",(IF(O567&lt;&gt;O566,O567&amp;", ",IF(B567&lt;&gt;B566,O567&amp;", ","")))))&amp;(IF(ISBLANK(P567),"",(IF(P567&lt;&gt;P566,P567&amp;", ",IF(B567&lt;&gt;B566,P567&amp;", ",IF(Z567&lt;&gt;Z566,P567&amp;", ",""))))))&amp;(IF(ISBLANK(Q567),"",(IF(Q567&lt;&gt;Q566,Q567&amp;", ",IF(B567&lt;&gt;B566,Q567&amp;", ",IF(Z567&lt;&gt;Z566,Q567&amp;", ",""))))))&amp;(IF(ISBLANK(R567),"",(IF(R567&lt;&gt;R566,R567&amp;"m, ",IF(B567&lt;&gt;B566,R567&amp;"m, ",IF(Z567&lt;&gt;Z566,R567&amp;"m, ",""))))))&amp;IF(ISBLANK(S567),"",(IF(B567&lt;&gt;B566,S567&amp;", ",IF(S567&lt;&gt;S566,IF((Z567=Z566),"same locality "&amp;S567&amp;", ",S567&amp;", "),""))))&amp;(IF(ISBLANK(T567),"",(IF(T567&lt;&gt;T566,IF(ISBLANK(F$2),T567&amp;", ",T567&amp;" "&amp;F$2&amp;", "),(IF(B567&lt;&gt;B566,IF(ISBLANK(F$2),T567&amp;", ",T567&amp;" "&amp;F$2&amp;", "),(IF(Z567&lt;&gt;Z566,IF(ISBLANK(F$2),T567&amp;", ",T567&amp;" "&amp;F$2&amp;", "),IF((U567&lt;&gt;U566)*($G$2="Y"),"same collector, ","")))))))))&amp;(IF(ISBLANK(U567),"",(IF(U567&lt;&gt;U566,U567&amp;", ",(IF(B567&lt;&gt;B566,U567&amp;", ",IF(Z567&lt;&gt;Z566,U567&amp;", ",(IF(T567&lt;&gt;T566,IF((T567&lt;&gt;T566)*($G$2="Y"),"same date, ", ""),IF((T567=T566)*(U567=U566)*(S567&lt;&gt;S566)*($G$2="Y"),"same collector and date, ", ""))))))))))&amp;(IF(ISBLANK(V567),"",V567&amp;", "))&amp;IF((AA567&lt;&gt;AA568)*($H$2="y"),AD567&amp;AE567,IF((AA567&lt;&gt;AA568)*($H$2="m"),AD567&amp;AG567,IF(($H$2&lt;&gt;"m")*($H$2&lt;&gt;"Y"),(IF(F567=0,"",F567&amp;" "&amp;$F$4&amp;" "))&amp;(IF(G567=0,"",G567&amp;" "&amp;$G$4&amp;" "))&amp;(IF(H567=0,"",H567&amp;" "&amp;H$4&amp;" "))&amp;(IF(I567=0,"",I567&amp;" "&amp;$I$4&amp;" "))&amp;(IF(J567=0,"",J567&amp;" "&amp;$J$4&amp;" "))&amp;IF((ISBLANK(C567)),"","("&amp;C567&amp;")"),"")))&amp;IF((B567=B568)*(K567=K568)*(L567=L568)*(M567=M568),IF(($H$2&lt;&gt;"m")*($H$2&lt;&gt;"Y"), ", ", IF((ISNUMBER(FIND(")",AE567))), ", ", "")),IF((B567=B568)*(K567=K568)*(L567=L568),"; ",". ")))</f>
        <v/>
      </c>
      <c r="AI567" s="1"/>
    </row>
    <row r="568" spans="1:35" x14ac:dyDescent="0.25">
      <c r="A568" s="3" t="str">
        <f t="shared" si="68"/>
        <v/>
      </c>
      <c r="B568" s="53" t="str">
        <f t="shared" si="72"/>
        <v/>
      </c>
      <c r="C568" s="57"/>
      <c r="D568" s="57"/>
      <c r="E568" s="57"/>
      <c r="F568" s="57"/>
      <c r="G568" s="57"/>
      <c r="H568" s="57"/>
      <c r="I568" s="57"/>
      <c r="J568" s="57"/>
      <c r="K568" s="57"/>
      <c r="L568" s="57"/>
      <c r="M568" s="54"/>
      <c r="N568" s="57"/>
      <c r="O568" s="58"/>
      <c r="P568" s="58"/>
      <c r="Q568" s="58"/>
      <c r="R568" s="58"/>
      <c r="S568" s="54"/>
      <c r="T568" s="57"/>
      <c r="U568" s="57"/>
      <c r="V568" s="57"/>
      <c r="W568" s="57"/>
      <c r="X568" s="147" t="str">
        <f>IF(ISBLANK(D568),"",IF('order-admin-units'!$I$1&lt;&gt;"y", "", IF((K568="")*(ISBLANK(D568)=FALSE), 'order-admin-units'!$B$1+1, VLOOKUP(K568, ordercountry, 2))))</f>
        <v/>
      </c>
      <c r="Y568" s="147" t="str">
        <f>IF(ISBLANK(D568),"",IF('order-admin-units'!$I$1&lt;&gt;"y", "", IF(L568="", 'order-admin-units'!$B$2+1, VLOOKUP(K568&amp;"@"&amp;L568, orderadmin, 2))))</f>
        <v/>
      </c>
      <c r="Z568" s="147" t="str">
        <f t="shared" si="69"/>
        <v/>
      </c>
      <c r="AA568" s="147" t="str">
        <f t="shared" si="70"/>
        <v/>
      </c>
      <c r="AB568" s="147" t="str">
        <f t="shared" si="71"/>
        <v/>
      </c>
      <c r="AC568" s="147" t="str">
        <f t="shared" si="65"/>
        <v/>
      </c>
      <c r="AD568" s="11" t="str">
        <f t="shared" si="66"/>
        <v/>
      </c>
      <c r="AE568" s="11" t="str">
        <f t="array" ref="AE568">IF(ISBLANK(D568),"",IF(OR($H$2="y",$H$2="m"),IF(AA568=AA567,IF(OR(AB568=$AB$4:$AB567)=FALSE,AE567&amp;C568,AE567),"("&amp;C568)&amp;IF(AA568=AA569,IF(OR(AB569=$AB$4:$AB568)=FALSE,", ",""),") "),""))</f>
        <v/>
      </c>
      <c r="AF568" s="11" t="str">
        <f t="shared" si="67"/>
        <v/>
      </c>
      <c r="AG568" s="11" t="str">
        <f t="array" ref="AG568">IF(ISBLANK(D568),"",IF(OR($H$2="y",$H$2="m"),IF(AA568=AA567,IF(OR(AC568=$AC$4:$AC567)=FALSE,AG567&amp;AF568,AG567),"("&amp;AF568)&amp;IF(AA568=AA569,IF(OR(AC569=$AC$4:$AC568)=FALSE,", ",""),") "),""))</f>
        <v/>
      </c>
      <c r="AH568" s="10" t="str">
        <f>IF((ISBLANK(D568)),"",IF(D568=D567,AH567,"")&amp;IF(B567&lt;&gt;B568,((IF(ISBLANK(E568),$D$3&amp;"Non-type material: "&amp;$D$3,$D$3&amp;INDEX('type-categories'!$A$2:$B$100,MATCH(E568,'type-categories'!$A$2:$A$100,0),2)&amp;$D$3))),"")&amp;(IF(K568&lt;&gt;K567,$C$2&amp;K568&amp;$K$3&amp;$C$2&amp;" ",(IF(B568&lt;&gt;B567,$C$2&amp;K568&amp;$K$3&amp;$C$2&amp;" ",""))))&amp;(IF(L568="","",((IF(L568&lt;&gt;L567,$D$2&amp;L568&amp;$L$3&amp;$D$2&amp;" ",IF(B568&lt;&gt;B567,$D$2&amp;L568&amp;$L$3&amp;$D$2&amp;" ",""))))))&amp;(IF(M568="","",((IF(M568&lt;&gt;M567,$E$2&amp;M568&amp;$E$2&amp;","&amp;" ",IF(B568&lt;&gt;B567,$E$2&amp;M568&amp;$E$2&amp;",",""))))))&amp;(IF(N568="","",IF(N568&lt;&gt;N567,N568&amp;", ",IF(B568&lt;&gt;B567,N568&amp;", ",""))))&amp;(IF(ISBLANK(O568),"",(IF(O568&lt;&gt;O567,O568&amp;", ",IF(B568&lt;&gt;B567,O568&amp;", ","")))))&amp;(IF(ISBLANK(P568),"",(IF(P568&lt;&gt;P567,P568&amp;", ",IF(B568&lt;&gt;B567,P568&amp;", ",IF(Z568&lt;&gt;Z567,P568&amp;", ",""))))))&amp;(IF(ISBLANK(Q568),"",(IF(Q568&lt;&gt;Q567,Q568&amp;", ",IF(B568&lt;&gt;B567,Q568&amp;", ",IF(Z568&lt;&gt;Z567,Q568&amp;", ",""))))))&amp;(IF(ISBLANK(R568),"",(IF(R568&lt;&gt;R567,R568&amp;"m, ",IF(B568&lt;&gt;B567,R568&amp;"m, ",IF(Z568&lt;&gt;Z567,R568&amp;"m, ",""))))))&amp;IF(ISBLANK(S568),"",(IF(B568&lt;&gt;B567,S568&amp;", ",IF(S568&lt;&gt;S567,IF((Z568=Z567),"same locality "&amp;S568&amp;", ",S568&amp;", "),""))))&amp;(IF(ISBLANK(T568),"",(IF(T568&lt;&gt;T567,IF(ISBLANK(F$2),T568&amp;", ",T568&amp;" "&amp;F$2&amp;", "),(IF(B568&lt;&gt;B567,IF(ISBLANK(F$2),T568&amp;", ",T568&amp;" "&amp;F$2&amp;", "),(IF(Z568&lt;&gt;Z567,IF(ISBLANK(F$2),T568&amp;", ",T568&amp;" "&amp;F$2&amp;", "),IF((U568&lt;&gt;U567)*($G$2="Y"),"same collector, ","")))))))))&amp;(IF(ISBLANK(U568),"",(IF(U568&lt;&gt;U567,U568&amp;", ",(IF(B568&lt;&gt;B567,U568&amp;", ",IF(Z568&lt;&gt;Z567,U568&amp;", ",(IF(T568&lt;&gt;T567,IF((T568&lt;&gt;T567)*($G$2="Y"),"same date, ", ""),IF((T568=T567)*(U568=U567)*(S568&lt;&gt;S567)*($G$2="Y"),"same collector and date, ", ""))))))))))&amp;(IF(ISBLANK(V568),"",V568&amp;", "))&amp;IF((AA568&lt;&gt;AA569)*($H$2="y"),AD568&amp;AE568,IF((AA568&lt;&gt;AA569)*($H$2="m"),AD568&amp;AG568,IF(($H$2&lt;&gt;"m")*($H$2&lt;&gt;"Y"),(IF(F568=0,"",F568&amp;" "&amp;$F$4&amp;" "))&amp;(IF(G568=0,"",G568&amp;" "&amp;$G$4&amp;" "))&amp;(IF(H568=0,"",H568&amp;" "&amp;H$4&amp;" "))&amp;(IF(I568=0,"",I568&amp;" "&amp;$I$4&amp;" "))&amp;(IF(J568=0,"",J568&amp;" "&amp;$J$4&amp;" "))&amp;IF((ISBLANK(C568)),"","("&amp;C568&amp;")"),"")))&amp;IF((B568=B569)*(K568=K569)*(L568=L569)*(M568=M569),IF(($H$2&lt;&gt;"m")*($H$2&lt;&gt;"Y"), ", ", IF((ISNUMBER(FIND(")",AE568))), ", ", "")),IF((B568=B569)*(K568=K569)*(L568=L569),"; ",". ")))</f>
        <v/>
      </c>
      <c r="AI568" s="1"/>
    </row>
    <row r="569" spans="1:35" x14ac:dyDescent="0.25">
      <c r="A569" s="3" t="str">
        <f t="shared" si="68"/>
        <v/>
      </c>
      <c r="B569" s="53" t="str">
        <f t="shared" si="72"/>
        <v/>
      </c>
      <c r="C569" s="57"/>
      <c r="D569" s="57"/>
      <c r="E569" s="57"/>
      <c r="F569" s="57"/>
      <c r="G569" s="57"/>
      <c r="H569" s="57"/>
      <c r="I569" s="57"/>
      <c r="J569" s="57"/>
      <c r="K569" s="57"/>
      <c r="L569" s="57"/>
      <c r="M569" s="54"/>
      <c r="N569" s="57"/>
      <c r="O569" s="58"/>
      <c r="P569" s="58"/>
      <c r="Q569" s="58"/>
      <c r="R569" s="58"/>
      <c r="S569" s="54"/>
      <c r="T569" s="57"/>
      <c r="U569" s="57"/>
      <c r="V569" s="57"/>
      <c r="W569" s="57"/>
      <c r="X569" s="147" t="str">
        <f>IF(ISBLANK(D569),"",IF('order-admin-units'!$I$1&lt;&gt;"y", "", IF((K569="")*(ISBLANK(D569)=FALSE), 'order-admin-units'!$B$1+1, VLOOKUP(K569, ordercountry, 2))))</f>
        <v/>
      </c>
      <c r="Y569" s="147" t="str">
        <f>IF(ISBLANK(D569),"",IF('order-admin-units'!$I$1&lt;&gt;"y", "", IF(L569="", 'order-admin-units'!$B$2+1, VLOOKUP(K569&amp;"@"&amp;L569, orderadmin, 2))))</f>
        <v/>
      </c>
      <c r="Z569" s="147" t="str">
        <f t="shared" si="69"/>
        <v/>
      </c>
      <c r="AA569" s="147" t="str">
        <f t="shared" si="70"/>
        <v/>
      </c>
      <c r="AB569" s="147" t="str">
        <f t="shared" si="71"/>
        <v/>
      </c>
      <c r="AC569" s="147" t="str">
        <f t="shared" si="65"/>
        <v/>
      </c>
      <c r="AD569" s="11" t="str">
        <f t="shared" si="66"/>
        <v/>
      </c>
      <c r="AE569" s="11" t="str">
        <f t="array" ref="AE569">IF(ISBLANK(D569),"",IF(OR($H$2="y",$H$2="m"),IF(AA569=AA568,IF(OR(AB569=$AB$4:$AB568)=FALSE,AE568&amp;C569,AE568),"("&amp;C569)&amp;IF(AA569=AA570,IF(OR(AB570=$AB$4:$AB569)=FALSE,", ",""),") "),""))</f>
        <v/>
      </c>
      <c r="AF569" s="11" t="str">
        <f t="shared" si="67"/>
        <v/>
      </c>
      <c r="AG569" s="11" t="str">
        <f t="array" ref="AG569">IF(ISBLANK(D569),"",IF(OR($H$2="y",$H$2="m"),IF(AA569=AA568,IF(OR(AC569=$AC$4:$AC568)=FALSE,AG568&amp;AF569,AG568),"("&amp;AF569)&amp;IF(AA569=AA570,IF(OR(AC570=$AC$4:$AC569)=FALSE,", ",""),") "),""))</f>
        <v/>
      </c>
      <c r="AH569" s="10" t="str">
        <f>IF((ISBLANK(D569)),"",IF(D569=D568,AH568,"")&amp;IF(B568&lt;&gt;B569,((IF(ISBLANK(E569),$D$3&amp;"Non-type material: "&amp;$D$3,$D$3&amp;INDEX('type-categories'!$A$2:$B$100,MATCH(E569,'type-categories'!$A$2:$A$100,0),2)&amp;$D$3))),"")&amp;(IF(K569&lt;&gt;K568,$C$2&amp;K569&amp;$K$3&amp;$C$2&amp;" ",(IF(B569&lt;&gt;B568,$C$2&amp;K569&amp;$K$3&amp;$C$2&amp;" ",""))))&amp;(IF(L569="","",((IF(L569&lt;&gt;L568,$D$2&amp;L569&amp;$L$3&amp;$D$2&amp;" ",IF(B569&lt;&gt;B568,$D$2&amp;L569&amp;$L$3&amp;$D$2&amp;" ",""))))))&amp;(IF(M569="","",((IF(M569&lt;&gt;M568,$E$2&amp;M569&amp;$E$2&amp;","&amp;" ",IF(B569&lt;&gt;B568,$E$2&amp;M569&amp;$E$2&amp;",",""))))))&amp;(IF(N569="","",IF(N569&lt;&gt;N568,N569&amp;", ",IF(B569&lt;&gt;B568,N569&amp;", ",""))))&amp;(IF(ISBLANK(O569),"",(IF(O569&lt;&gt;O568,O569&amp;", ",IF(B569&lt;&gt;B568,O569&amp;", ","")))))&amp;(IF(ISBLANK(P569),"",(IF(P569&lt;&gt;P568,P569&amp;", ",IF(B569&lt;&gt;B568,P569&amp;", ",IF(Z569&lt;&gt;Z568,P569&amp;", ",""))))))&amp;(IF(ISBLANK(Q569),"",(IF(Q569&lt;&gt;Q568,Q569&amp;", ",IF(B569&lt;&gt;B568,Q569&amp;", ",IF(Z569&lt;&gt;Z568,Q569&amp;", ",""))))))&amp;(IF(ISBLANK(R569),"",(IF(R569&lt;&gt;R568,R569&amp;"m, ",IF(B569&lt;&gt;B568,R569&amp;"m, ",IF(Z569&lt;&gt;Z568,R569&amp;"m, ",""))))))&amp;IF(ISBLANK(S569),"",(IF(B569&lt;&gt;B568,S569&amp;", ",IF(S569&lt;&gt;S568,IF((Z569=Z568),"same locality "&amp;S569&amp;", ",S569&amp;", "),""))))&amp;(IF(ISBLANK(T569),"",(IF(T569&lt;&gt;T568,IF(ISBLANK(F$2),T569&amp;", ",T569&amp;" "&amp;F$2&amp;", "),(IF(B569&lt;&gt;B568,IF(ISBLANK(F$2),T569&amp;", ",T569&amp;" "&amp;F$2&amp;", "),(IF(Z569&lt;&gt;Z568,IF(ISBLANK(F$2),T569&amp;", ",T569&amp;" "&amp;F$2&amp;", "),IF((U569&lt;&gt;U568)*($G$2="Y"),"same collector, ","")))))))))&amp;(IF(ISBLANK(U569),"",(IF(U569&lt;&gt;U568,U569&amp;", ",(IF(B569&lt;&gt;B568,U569&amp;", ",IF(Z569&lt;&gt;Z568,U569&amp;", ",(IF(T569&lt;&gt;T568,IF((T569&lt;&gt;T568)*($G$2="Y"),"same date, ", ""),IF((T569=T568)*(U569=U568)*(S569&lt;&gt;S568)*($G$2="Y"),"same collector and date, ", ""))))))))))&amp;(IF(ISBLANK(V569),"",V569&amp;", "))&amp;IF((AA569&lt;&gt;AA570)*($H$2="y"),AD569&amp;AE569,IF((AA569&lt;&gt;AA570)*($H$2="m"),AD569&amp;AG569,IF(($H$2&lt;&gt;"m")*($H$2&lt;&gt;"Y"),(IF(F569=0,"",F569&amp;" "&amp;$F$4&amp;" "))&amp;(IF(G569=0,"",G569&amp;" "&amp;$G$4&amp;" "))&amp;(IF(H569=0,"",H569&amp;" "&amp;H$4&amp;" "))&amp;(IF(I569=0,"",I569&amp;" "&amp;$I$4&amp;" "))&amp;(IF(J569=0,"",J569&amp;" "&amp;$J$4&amp;" "))&amp;IF((ISBLANK(C569)),"","("&amp;C569&amp;")"),"")))&amp;IF((B569=B570)*(K569=K570)*(L569=L570)*(M569=M570),IF(($H$2&lt;&gt;"m")*($H$2&lt;&gt;"Y"), ", ", IF((ISNUMBER(FIND(")",AE569))), ", ", "")),IF((B569=B570)*(K569=K570)*(L569=L570),"; ",". ")))</f>
        <v/>
      </c>
      <c r="AI569" s="1"/>
    </row>
    <row r="570" spans="1:35" x14ac:dyDescent="0.25">
      <c r="A570" s="3" t="str">
        <f t="shared" si="68"/>
        <v/>
      </c>
      <c r="B570" s="53" t="str">
        <f t="shared" si="72"/>
        <v/>
      </c>
      <c r="C570" s="57"/>
      <c r="D570" s="57"/>
      <c r="E570" s="57"/>
      <c r="F570" s="57"/>
      <c r="G570" s="57"/>
      <c r="H570" s="57"/>
      <c r="I570" s="57"/>
      <c r="J570" s="57"/>
      <c r="K570" s="57"/>
      <c r="L570" s="57"/>
      <c r="M570" s="54"/>
      <c r="N570" s="57"/>
      <c r="O570" s="58"/>
      <c r="P570" s="58"/>
      <c r="Q570" s="58"/>
      <c r="R570" s="58"/>
      <c r="S570" s="54"/>
      <c r="T570" s="57"/>
      <c r="U570" s="57"/>
      <c r="V570" s="57"/>
      <c r="W570" s="57"/>
      <c r="X570" s="147" t="str">
        <f>IF(ISBLANK(D570),"",IF('order-admin-units'!$I$1&lt;&gt;"y", "", IF((K570="")*(ISBLANK(D570)=FALSE), 'order-admin-units'!$B$1+1, VLOOKUP(K570, ordercountry, 2))))</f>
        <v/>
      </c>
      <c r="Y570" s="147" t="str">
        <f>IF(ISBLANK(D570),"",IF('order-admin-units'!$I$1&lt;&gt;"y", "", IF(L570="", 'order-admin-units'!$B$2+1, VLOOKUP(K570&amp;"@"&amp;L570, orderadmin, 2))))</f>
        <v/>
      </c>
      <c r="Z570" s="147" t="str">
        <f t="shared" si="69"/>
        <v/>
      </c>
      <c r="AA570" s="147" t="str">
        <f t="shared" si="70"/>
        <v/>
      </c>
      <c r="AB570" s="147" t="str">
        <f t="shared" si="71"/>
        <v/>
      </c>
      <c r="AC570" s="147" t="str">
        <f t="shared" si="65"/>
        <v/>
      </c>
      <c r="AD570" s="11" t="str">
        <f t="shared" si="66"/>
        <v/>
      </c>
      <c r="AE570" s="11" t="str">
        <f t="array" ref="AE570">IF(ISBLANK(D570),"",IF(OR($H$2="y",$H$2="m"),IF(AA570=AA569,IF(OR(AB570=$AB$4:$AB569)=FALSE,AE569&amp;C570,AE569),"("&amp;C570)&amp;IF(AA570=AA571,IF(OR(AB571=$AB$4:$AB570)=FALSE,", ",""),") "),""))</f>
        <v/>
      </c>
      <c r="AF570" s="11" t="str">
        <f t="shared" si="67"/>
        <v/>
      </c>
      <c r="AG570" s="11" t="str">
        <f t="array" ref="AG570">IF(ISBLANK(D570),"",IF(OR($H$2="y",$H$2="m"),IF(AA570=AA569,IF(OR(AC570=$AC$4:$AC569)=FALSE,AG569&amp;AF570,AG569),"("&amp;AF570)&amp;IF(AA570=AA571,IF(OR(AC571=$AC$4:$AC570)=FALSE,", ",""),") "),""))</f>
        <v/>
      </c>
      <c r="AH570" s="10" t="str">
        <f>IF((ISBLANK(D570)),"",IF(D570=D569,AH569,"")&amp;IF(B569&lt;&gt;B570,((IF(ISBLANK(E570),$D$3&amp;"Non-type material: "&amp;$D$3,$D$3&amp;INDEX('type-categories'!$A$2:$B$100,MATCH(E570,'type-categories'!$A$2:$A$100,0),2)&amp;$D$3))),"")&amp;(IF(K570&lt;&gt;K569,$C$2&amp;K570&amp;$K$3&amp;$C$2&amp;" ",(IF(B570&lt;&gt;B569,$C$2&amp;K570&amp;$K$3&amp;$C$2&amp;" ",""))))&amp;(IF(L570="","",((IF(L570&lt;&gt;L569,$D$2&amp;L570&amp;$L$3&amp;$D$2&amp;" ",IF(B570&lt;&gt;B569,$D$2&amp;L570&amp;$L$3&amp;$D$2&amp;" ",""))))))&amp;(IF(M570="","",((IF(M570&lt;&gt;M569,$E$2&amp;M570&amp;$E$2&amp;","&amp;" ",IF(B570&lt;&gt;B569,$E$2&amp;M570&amp;$E$2&amp;",",""))))))&amp;(IF(N570="","",IF(N570&lt;&gt;N569,N570&amp;", ",IF(B570&lt;&gt;B569,N570&amp;", ",""))))&amp;(IF(ISBLANK(O570),"",(IF(O570&lt;&gt;O569,O570&amp;", ",IF(B570&lt;&gt;B569,O570&amp;", ","")))))&amp;(IF(ISBLANK(P570),"",(IF(P570&lt;&gt;P569,P570&amp;", ",IF(B570&lt;&gt;B569,P570&amp;", ",IF(Z570&lt;&gt;Z569,P570&amp;", ",""))))))&amp;(IF(ISBLANK(Q570),"",(IF(Q570&lt;&gt;Q569,Q570&amp;", ",IF(B570&lt;&gt;B569,Q570&amp;", ",IF(Z570&lt;&gt;Z569,Q570&amp;", ",""))))))&amp;(IF(ISBLANK(R570),"",(IF(R570&lt;&gt;R569,R570&amp;"m, ",IF(B570&lt;&gt;B569,R570&amp;"m, ",IF(Z570&lt;&gt;Z569,R570&amp;"m, ",""))))))&amp;IF(ISBLANK(S570),"",(IF(B570&lt;&gt;B569,S570&amp;", ",IF(S570&lt;&gt;S569,IF((Z570=Z569),"same locality "&amp;S570&amp;", ",S570&amp;", "),""))))&amp;(IF(ISBLANK(T570),"",(IF(T570&lt;&gt;T569,IF(ISBLANK(F$2),T570&amp;", ",T570&amp;" "&amp;F$2&amp;", "),(IF(B570&lt;&gt;B569,IF(ISBLANK(F$2),T570&amp;", ",T570&amp;" "&amp;F$2&amp;", "),(IF(Z570&lt;&gt;Z569,IF(ISBLANK(F$2),T570&amp;", ",T570&amp;" "&amp;F$2&amp;", "),IF((U570&lt;&gt;U569)*($G$2="Y"),"same collector, ","")))))))))&amp;(IF(ISBLANK(U570),"",(IF(U570&lt;&gt;U569,U570&amp;", ",(IF(B570&lt;&gt;B569,U570&amp;", ",IF(Z570&lt;&gt;Z569,U570&amp;", ",(IF(T570&lt;&gt;T569,IF((T570&lt;&gt;T569)*($G$2="Y"),"same date, ", ""),IF((T570=T569)*(U570=U569)*(S570&lt;&gt;S569)*($G$2="Y"),"same collector and date, ", ""))))))))))&amp;(IF(ISBLANK(V570),"",V570&amp;", "))&amp;IF((AA570&lt;&gt;AA571)*($H$2="y"),AD570&amp;AE570,IF((AA570&lt;&gt;AA571)*($H$2="m"),AD570&amp;AG570,IF(($H$2&lt;&gt;"m")*($H$2&lt;&gt;"Y"),(IF(F570=0,"",F570&amp;" "&amp;$F$4&amp;" "))&amp;(IF(G570=0,"",G570&amp;" "&amp;$G$4&amp;" "))&amp;(IF(H570=0,"",H570&amp;" "&amp;H$4&amp;" "))&amp;(IF(I570=0,"",I570&amp;" "&amp;$I$4&amp;" "))&amp;(IF(J570=0,"",J570&amp;" "&amp;$J$4&amp;" "))&amp;IF((ISBLANK(C570)),"","("&amp;C570&amp;")"),"")))&amp;IF((B570=B571)*(K570=K571)*(L570=L571)*(M570=M571),IF(($H$2&lt;&gt;"m")*($H$2&lt;&gt;"Y"), ", ", IF((ISNUMBER(FIND(")",AE570))), ", ", "")),IF((B570=B571)*(K570=K571)*(L570=L571),"; ",". ")))</f>
        <v/>
      </c>
      <c r="AI570" s="1"/>
    </row>
    <row r="571" spans="1:35" x14ac:dyDescent="0.25">
      <c r="A571" s="3" t="str">
        <f t="shared" si="68"/>
        <v/>
      </c>
      <c r="B571" s="53" t="str">
        <f t="shared" si="72"/>
        <v/>
      </c>
      <c r="C571" s="57"/>
      <c r="D571" s="57"/>
      <c r="E571" s="57"/>
      <c r="F571" s="57"/>
      <c r="G571" s="57"/>
      <c r="H571" s="57"/>
      <c r="I571" s="57"/>
      <c r="J571" s="57"/>
      <c r="K571" s="57"/>
      <c r="L571" s="57"/>
      <c r="M571" s="54"/>
      <c r="N571" s="57"/>
      <c r="O571" s="58"/>
      <c r="P571" s="58"/>
      <c r="Q571" s="58"/>
      <c r="R571" s="58"/>
      <c r="S571" s="54"/>
      <c r="T571" s="57"/>
      <c r="U571" s="57"/>
      <c r="V571" s="57"/>
      <c r="W571" s="57"/>
      <c r="X571" s="147" t="str">
        <f>IF(ISBLANK(D571),"",IF('order-admin-units'!$I$1&lt;&gt;"y", "", IF((K571="")*(ISBLANK(D571)=FALSE), 'order-admin-units'!$B$1+1, VLOOKUP(K571, ordercountry, 2))))</f>
        <v/>
      </c>
      <c r="Y571" s="147" t="str">
        <f>IF(ISBLANK(D571),"",IF('order-admin-units'!$I$1&lt;&gt;"y", "", IF(L571="", 'order-admin-units'!$B$2+1, VLOOKUP(K571&amp;"@"&amp;L571, orderadmin, 2))))</f>
        <v/>
      </c>
      <c r="Z571" s="147" t="str">
        <f t="shared" si="69"/>
        <v/>
      </c>
      <c r="AA571" s="147" t="str">
        <f t="shared" si="70"/>
        <v/>
      </c>
      <c r="AB571" s="147" t="str">
        <f t="shared" si="71"/>
        <v/>
      </c>
      <c r="AC571" s="147" t="str">
        <f t="shared" si="65"/>
        <v/>
      </c>
      <c r="AD571" s="11" t="str">
        <f t="shared" si="66"/>
        <v/>
      </c>
      <c r="AE571" s="11" t="str">
        <f t="array" ref="AE571">IF(ISBLANK(D571),"",IF(OR($H$2="y",$H$2="m"),IF(AA571=AA570,IF(OR(AB571=$AB$4:$AB570)=FALSE,AE570&amp;C571,AE570),"("&amp;C571)&amp;IF(AA571=AA572,IF(OR(AB572=$AB$4:$AB571)=FALSE,", ",""),") "),""))</f>
        <v/>
      </c>
      <c r="AF571" s="11" t="str">
        <f t="shared" si="67"/>
        <v/>
      </c>
      <c r="AG571" s="11" t="str">
        <f t="array" ref="AG571">IF(ISBLANK(D571),"",IF(OR($H$2="y",$H$2="m"),IF(AA571=AA570,IF(OR(AC571=$AC$4:$AC570)=FALSE,AG570&amp;AF571,AG570),"("&amp;AF571)&amp;IF(AA571=AA572,IF(OR(AC572=$AC$4:$AC571)=FALSE,", ",""),") "),""))</f>
        <v/>
      </c>
      <c r="AH571" s="10" t="str">
        <f>IF((ISBLANK(D571)),"",IF(D571=D570,AH570,"")&amp;IF(B570&lt;&gt;B571,((IF(ISBLANK(E571),$D$3&amp;"Non-type material: "&amp;$D$3,$D$3&amp;INDEX('type-categories'!$A$2:$B$100,MATCH(E571,'type-categories'!$A$2:$A$100,0),2)&amp;$D$3))),"")&amp;(IF(K571&lt;&gt;K570,$C$2&amp;K571&amp;$K$3&amp;$C$2&amp;" ",(IF(B571&lt;&gt;B570,$C$2&amp;K571&amp;$K$3&amp;$C$2&amp;" ",""))))&amp;(IF(L571="","",((IF(L571&lt;&gt;L570,$D$2&amp;L571&amp;$L$3&amp;$D$2&amp;" ",IF(B571&lt;&gt;B570,$D$2&amp;L571&amp;$L$3&amp;$D$2&amp;" ",""))))))&amp;(IF(M571="","",((IF(M571&lt;&gt;M570,$E$2&amp;M571&amp;$E$2&amp;","&amp;" ",IF(B571&lt;&gt;B570,$E$2&amp;M571&amp;$E$2&amp;",",""))))))&amp;(IF(N571="","",IF(N571&lt;&gt;N570,N571&amp;", ",IF(B571&lt;&gt;B570,N571&amp;", ",""))))&amp;(IF(ISBLANK(O571),"",(IF(O571&lt;&gt;O570,O571&amp;", ",IF(B571&lt;&gt;B570,O571&amp;", ","")))))&amp;(IF(ISBLANK(P571),"",(IF(P571&lt;&gt;P570,P571&amp;", ",IF(B571&lt;&gt;B570,P571&amp;", ",IF(Z571&lt;&gt;Z570,P571&amp;", ",""))))))&amp;(IF(ISBLANK(Q571),"",(IF(Q571&lt;&gt;Q570,Q571&amp;", ",IF(B571&lt;&gt;B570,Q571&amp;", ",IF(Z571&lt;&gt;Z570,Q571&amp;", ",""))))))&amp;(IF(ISBLANK(R571),"",(IF(R571&lt;&gt;R570,R571&amp;"m, ",IF(B571&lt;&gt;B570,R571&amp;"m, ",IF(Z571&lt;&gt;Z570,R571&amp;"m, ",""))))))&amp;IF(ISBLANK(S571),"",(IF(B571&lt;&gt;B570,S571&amp;", ",IF(S571&lt;&gt;S570,IF((Z571=Z570),"same locality "&amp;S571&amp;", ",S571&amp;", "),""))))&amp;(IF(ISBLANK(T571),"",(IF(T571&lt;&gt;T570,IF(ISBLANK(F$2),T571&amp;", ",T571&amp;" "&amp;F$2&amp;", "),(IF(B571&lt;&gt;B570,IF(ISBLANK(F$2),T571&amp;", ",T571&amp;" "&amp;F$2&amp;", "),(IF(Z571&lt;&gt;Z570,IF(ISBLANK(F$2),T571&amp;", ",T571&amp;" "&amp;F$2&amp;", "),IF((U571&lt;&gt;U570)*($G$2="Y"),"same collector, ","")))))))))&amp;(IF(ISBLANK(U571),"",(IF(U571&lt;&gt;U570,U571&amp;", ",(IF(B571&lt;&gt;B570,U571&amp;", ",IF(Z571&lt;&gt;Z570,U571&amp;", ",(IF(T571&lt;&gt;T570,IF((T571&lt;&gt;T570)*($G$2="Y"),"same date, ", ""),IF((T571=T570)*(U571=U570)*(S571&lt;&gt;S570)*($G$2="Y"),"same collector and date, ", ""))))))))))&amp;(IF(ISBLANK(V571),"",V571&amp;", "))&amp;IF((AA571&lt;&gt;AA572)*($H$2="y"),AD571&amp;AE571,IF((AA571&lt;&gt;AA572)*($H$2="m"),AD571&amp;AG571,IF(($H$2&lt;&gt;"m")*($H$2&lt;&gt;"Y"),(IF(F571=0,"",F571&amp;" "&amp;$F$4&amp;" "))&amp;(IF(G571=0,"",G571&amp;" "&amp;$G$4&amp;" "))&amp;(IF(H571=0,"",H571&amp;" "&amp;H$4&amp;" "))&amp;(IF(I571=0,"",I571&amp;" "&amp;$I$4&amp;" "))&amp;(IF(J571=0,"",J571&amp;" "&amp;$J$4&amp;" "))&amp;IF((ISBLANK(C571)),"","("&amp;C571&amp;")"),"")))&amp;IF((B571=B572)*(K571=K572)*(L571=L572)*(M571=M572),IF(($H$2&lt;&gt;"m")*($H$2&lt;&gt;"Y"), ", ", IF((ISNUMBER(FIND(")",AE571))), ", ", "")),IF((B571=B572)*(K571=K572)*(L571=L572),"; ",". ")))</f>
        <v/>
      </c>
      <c r="AI571" s="1"/>
    </row>
    <row r="572" spans="1:35" x14ac:dyDescent="0.25">
      <c r="A572" s="3" t="str">
        <f t="shared" si="68"/>
        <v/>
      </c>
      <c r="B572" s="53" t="str">
        <f t="shared" si="72"/>
        <v/>
      </c>
      <c r="C572" s="57"/>
      <c r="D572" s="57"/>
      <c r="E572" s="57"/>
      <c r="F572" s="57"/>
      <c r="G572" s="57"/>
      <c r="H572" s="57"/>
      <c r="I572" s="57"/>
      <c r="J572" s="57"/>
      <c r="K572" s="57"/>
      <c r="L572" s="57"/>
      <c r="M572" s="54"/>
      <c r="N572" s="57"/>
      <c r="O572" s="58"/>
      <c r="P572" s="58"/>
      <c r="Q572" s="58"/>
      <c r="R572" s="58"/>
      <c r="S572" s="54"/>
      <c r="T572" s="57"/>
      <c r="U572" s="57"/>
      <c r="V572" s="57"/>
      <c r="W572" s="57"/>
      <c r="X572" s="147" t="str">
        <f>IF(ISBLANK(D572),"",IF('order-admin-units'!$I$1&lt;&gt;"y", "", IF((K572="")*(ISBLANK(D572)=FALSE), 'order-admin-units'!$B$1+1, VLOOKUP(K572, ordercountry, 2))))</f>
        <v/>
      </c>
      <c r="Y572" s="147" t="str">
        <f>IF(ISBLANK(D572),"",IF('order-admin-units'!$I$1&lt;&gt;"y", "", IF(L572="", 'order-admin-units'!$B$2+1, VLOOKUP(K572&amp;"@"&amp;L572, orderadmin, 2))))</f>
        <v/>
      </c>
      <c r="Z572" s="147" t="str">
        <f t="shared" si="69"/>
        <v/>
      </c>
      <c r="AA572" s="147" t="str">
        <f t="shared" si="70"/>
        <v/>
      </c>
      <c r="AB572" s="147" t="str">
        <f t="shared" si="71"/>
        <v/>
      </c>
      <c r="AC572" s="147" t="str">
        <f t="shared" si="65"/>
        <v/>
      </c>
      <c r="AD572" s="11" t="str">
        <f t="shared" si="66"/>
        <v/>
      </c>
      <c r="AE572" s="11" t="str">
        <f t="array" ref="AE572">IF(ISBLANK(D572),"",IF(OR($H$2="y",$H$2="m"),IF(AA572=AA571,IF(OR(AB572=$AB$4:$AB571)=FALSE,AE571&amp;C572,AE571),"("&amp;C572)&amp;IF(AA572=AA573,IF(OR(AB573=$AB$4:$AB572)=FALSE,", ",""),") "),""))</f>
        <v/>
      </c>
      <c r="AF572" s="11" t="str">
        <f t="shared" si="67"/>
        <v/>
      </c>
      <c r="AG572" s="11" t="str">
        <f t="array" ref="AG572">IF(ISBLANK(D572),"",IF(OR($H$2="y",$H$2="m"),IF(AA572=AA571,IF(OR(AC572=$AC$4:$AC571)=FALSE,AG571&amp;AF572,AG571),"("&amp;AF572)&amp;IF(AA572=AA573,IF(OR(AC573=$AC$4:$AC572)=FALSE,", ",""),") "),""))</f>
        <v/>
      </c>
      <c r="AH572" s="10" t="str">
        <f>IF((ISBLANK(D572)),"",IF(D572=D571,AH571,"")&amp;IF(B571&lt;&gt;B572,((IF(ISBLANK(E572),$D$3&amp;"Non-type material: "&amp;$D$3,$D$3&amp;INDEX('type-categories'!$A$2:$B$100,MATCH(E572,'type-categories'!$A$2:$A$100,0),2)&amp;$D$3))),"")&amp;(IF(K572&lt;&gt;K571,$C$2&amp;K572&amp;$K$3&amp;$C$2&amp;" ",(IF(B572&lt;&gt;B571,$C$2&amp;K572&amp;$K$3&amp;$C$2&amp;" ",""))))&amp;(IF(L572="","",((IF(L572&lt;&gt;L571,$D$2&amp;L572&amp;$L$3&amp;$D$2&amp;" ",IF(B572&lt;&gt;B571,$D$2&amp;L572&amp;$L$3&amp;$D$2&amp;" ",""))))))&amp;(IF(M572="","",((IF(M572&lt;&gt;M571,$E$2&amp;M572&amp;$E$2&amp;","&amp;" ",IF(B572&lt;&gt;B571,$E$2&amp;M572&amp;$E$2&amp;",",""))))))&amp;(IF(N572="","",IF(N572&lt;&gt;N571,N572&amp;", ",IF(B572&lt;&gt;B571,N572&amp;", ",""))))&amp;(IF(ISBLANK(O572),"",(IF(O572&lt;&gt;O571,O572&amp;", ",IF(B572&lt;&gt;B571,O572&amp;", ","")))))&amp;(IF(ISBLANK(P572),"",(IF(P572&lt;&gt;P571,P572&amp;", ",IF(B572&lt;&gt;B571,P572&amp;", ",IF(Z572&lt;&gt;Z571,P572&amp;", ",""))))))&amp;(IF(ISBLANK(Q572),"",(IF(Q572&lt;&gt;Q571,Q572&amp;", ",IF(B572&lt;&gt;B571,Q572&amp;", ",IF(Z572&lt;&gt;Z571,Q572&amp;", ",""))))))&amp;(IF(ISBLANK(R572),"",(IF(R572&lt;&gt;R571,R572&amp;"m, ",IF(B572&lt;&gt;B571,R572&amp;"m, ",IF(Z572&lt;&gt;Z571,R572&amp;"m, ",""))))))&amp;IF(ISBLANK(S572),"",(IF(B572&lt;&gt;B571,S572&amp;", ",IF(S572&lt;&gt;S571,IF((Z572=Z571),"same locality "&amp;S572&amp;", ",S572&amp;", "),""))))&amp;(IF(ISBLANK(T572),"",(IF(T572&lt;&gt;T571,IF(ISBLANK(F$2),T572&amp;", ",T572&amp;" "&amp;F$2&amp;", "),(IF(B572&lt;&gt;B571,IF(ISBLANK(F$2),T572&amp;", ",T572&amp;" "&amp;F$2&amp;", "),(IF(Z572&lt;&gt;Z571,IF(ISBLANK(F$2),T572&amp;", ",T572&amp;" "&amp;F$2&amp;", "),IF((U572&lt;&gt;U571)*($G$2="Y"),"same collector, ","")))))))))&amp;(IF(ISBLANK(U572),"",(IF(U572&lt;&gt;U571,U572&amp;", ",(IF(B572&lt;&gt;B571,U572&amp;", ",IF(Z572&lt;&gt;Z571,U572&amp;", ",(IF(T572&lt;&gt;T571,IF((T572&lt;&gt;T571)*($G$2="Y"),"same date, ", ""),IF((T572=T571)*(U572=U571)*(S572&lt;&gt;S571)*($G$2="Y"),"same collector and date, ", ""))))))))))&amp;(IF(ISBLANK(V572),"",V572&amp;", "))&amp;IF((AA572&lt;&gt;AA573)*($H$2="y"),AD572&amp;AE572,IF((AA572&lt;&gt;AA573)*($H$2="m"),AD572&amp;AG572,IF(($H$2&lt;&gt;"m")*($H$2&lt;&gt;"Y"),(IF(F572=0,"",F572&amp;" "&amp;$F$4&amp;" "))&amp;(IF(G572=0,"",G572&amp;" "&amp;$G$4&amp;" "))&amp;(IF(H572=0,"",H572&amp;" "&amp;H$4&amp;" "))&amp;(IF(I572=0,"",I572&amp;" "&amp;$I$4&amp;" "))&amp;(IF(J572=0,"",J572&amp;" "&amp;$J$4&amp;" "))&amp;IF((ISBLANK(C572)),"","("&amp;C572&amp;")"),"")))&amp;IF((B572=B573)*(K572=K573)*(L572=L573)*(M572=M573),IF(($H$2&lt;&gt;"m")*($H$2&lt;&gt;"Y"), ", ", IF((ISNUMBER(FIND(")",AE572))), ", ", "")),IF((B572=B573)*(K572=K573)*(L572=L573),"; ",". ")))</f>
        <v/>
      </c>
      <c r="AI572" s="1"/>
    </row>
    <row r="573" spans="1:35" x14ac:dyDescent="0.25">
      <c r="A573" s="3" t="str">
        <f t="shared" si="68"/>
        <v/>
      </c>
      <c r="B573" s="53" t="str">
        <f t="shared" si="72"/>
        <v/>
      </c>
      <c r="C573" s="57"/>
      <c r="D573" s="57"/>
      <c r="E573" s="57"/>
      <c r="F573" s="57"/>
      <c r="G573" s="57"/>
      <c r="H573" s="57"/>
      <c r="I573" s="57"/>
      <c r="J573" s="57"/>
      <c r="K573" s="57"/>
      <c r="L573" s="57"/>
      <c r="M573" s="54"/>
      <c r="N573" s="57"/>
      <c r="O573" s="58"/>
      <c r="P573" s="58"/>
      <c r="Q573" s="58"/>
      <c r="R573" s="58"/>
      <c r="S573" s="54"/>
      <c r="T573" s="57"/>
      <c r="U573" s="57"/>
      <c r="V573" s="57"/>
      <c r="W573" s="57"/>
      <c r="X573" s="147" t="str">
        <f>IF(ISBLANK(D573),"",IF('order-admin-units'!$I$1&lt;&gt;"y", "", IF((K573="")*(ISBLANK(D573)=FALSE), 'order-admin-units'!$B$1+1, VLOOKUP(K573, ordercountry, 2))))</f>
        <v/>
      </c>
      <c r="Y573" s="147" t="str">
        <f>IF(ISBLANK(D573),"",IF('order-admin-units'!$I$1&lt;&gt;"y", "", IF(L573="", 'order-admin-units'!$B$2+1, VLOOKUP(K573&amp;"@"&amp;L573, orderadmin, 2))))</f>
        <v/>
      </c>
      <c r="Z573" s="147" t="str">
        <f t="shared" si="69"/>
        <v/>
      </c>
      <c r="AA573" s="147" t="str">
        <f t="shared" si="70"/>
        <v/>
      </c>
      <c r="AB573" s="147" t="str">
        <f t="shared" si="71"/>
        <v/>
      </c>
      <c r="AC573" s="147" t="str">
        <f t="shared" si="65"/>
        <v/>
      </c>
      <c r="AD573" s="11" t="str">
        <f t="shared" si="66"/>
        <v/>
      </c>
      <c r="AE573" s="11" t="str">
        <f t="array" ref="AE573">IF(ISBLANK(D573),"",IF(OR($H$2="y",$H$2="m"),IF(AA573=AA572,IF(OR(AB573=$AB$4:$AB572)=FALSE,AE572&amp;C573,AE572),"("&amp;C573)&amp;IF(AA573=AA574,IF(OR(AB574=$AB$4:$AB573)=FALSE,", ",""),") "),""))</f>
        <v/>
      </c>
      <c r="AF573" s="11" t="str">
        <f t="shared" si="67"/>
        <v/>
      </c>
      <c r="AG573" s="11" t="str">
        <f t="array" ref="AG573">IF(ISBLANK(D573),"",IF(OR($H$2="y",$H$2="m"),IF(AA573=AA572,IF(OR(AC573=$AC$4:$AC572)=FALSE,AG572&amp;AF573,AG572),"("&amp;AF573)&amp;IF(AA573=AA574,IF(OR(AC574=$AC$4:$AC573)=FALSE,", ",""),") "),""))</f>
        <v/>
      </c>
      <c r="AH573" s="10" t="str">
        <f>IF((ISBLANK(D573)),"",IF(D573=D572,AH572,"")&amp;IF(B572&lt;&gt;B573,((IF(ISBLANK(E573),$D$3&amp;"Non-type material: "&amp;$D$3,$D$3&amp;INDEX('type-categories'!$A$2:$B$100,MATCH(E573,'type-categories'!$A$2:$A$100,0),2)&amp;$D$3))),"")&amp;(IF(K573&lt;&gt;K572,$C$2&amp;K573&amp;$K$3&amp;$C$2&amp;" ",(IF(B573&lt;&gt;B572,$C$2&amp;K573&amp;$K$3&amp;$C$2&amp;" ",""))))&amp;(IF(L573="","",((IF(L573&lt;&gt;L572,$D$2&amp;L573&amp;$L$3&amp;$D$2&amp;" ",IF(B573&lt;&gt;B572,$D$2&amp;L573&amp;$L$3&amp;$D$2&amp;" ",""))))))&amp;(IF(M573="","",((IF(M573&lt;&gt;M572,$E$2&amp;M573&amp;$E$2&amp;","&amp;" ",IF(B573&lt;&gt;B572,$E$2&amp;M573&amp;$E$2&amp;",",""))))))&amp;(IF(N573="","",IF(N573&lt;&gt;N572,N573&amp;", ",IF(B573&lt;&gt;B572,N573&amp;", ",""))))&amp;(IF(ISBLANK(O573),"",(IF(O573&lt;&gt;O572,O573&amp;", ",IF(B573&lt;&gt;B572,O573&amp;", ","")))))&amp;(IF(ISBLANK(P573),"",(IF(P573&lt;&gt;P572,P573&amp;", ",IF(B573&lt;&gt;B572,P573&amp;", ",IF(Z573&lt;&gt;Z572,P573&amp;", ",""))))))&amp;(IF(ISBLANK(Q573),"",(IF(Q573&lt;&gt;Q572,Q573&amp;", ",IF(B573&lt;&gt;B572,Q573&amp;", ",IF(Z573&lt;&gt;Z572,Q573&amp;", ",""))))))&amp;(IF(ISBLANK(R573),"",(IF(R573&lt;&gt;R572,R573&amp;"m, ",IF(B573&lt;&gt;B572,R573&amp;"m, ",IF(Z573&lt;&gt;Z572,R573&amp;"m, ",""))))))&amp;IF(ISBLANK(S573),"",(IF(B573&lt;&gt;B572,S573&amp;", ",IF(S573&lt;&gt;S572,IF((Z573=Z572),"same locality "&amp;S573&amp;", ",S573&amp;", "),""))))&amp;(IF(ISBLANK(T573),"",(IF(T573&lt;&gt;T572,IF(ISBLANK(F$2),T573&amp;", ",T573&amp;" "&amp;F$2&amp;", "),(IF(B573&lt;&gt;B572,IF(ISBLANK(F$2),T573&amp;", ",T573&amp;" "&amp;F$2&amp;", "),(IF(Z573&lt;&gt;Z572,IF(ISBLANK(F$2),T573&amp;", ",T573&amp;" "&amp;F$2&amp;", "),IF((U573&lt;&gt;U572)*($G$2="Y"),"same collector, ","")))))))))&amp;(IF(ISBLANK(U573),"",(IF(U573&lt;&gt;U572,U573&amp;", ",(IF(B573&lt;&gt;B572,U573&amp;", ",IF(Z573&lt;&gt;Z572,U573&amp;", ",(IF(T573&lt;&gt;T572,IF((T573&lt;&gt;T572)*($G$2="Y"),"same date, ", ""),IF((T573=T572)*(U573=U572)*(S573&lt;&gt;S572)*($G$2="Y"),"same collector and date, ", ""))))))))))&amp;(IF(ISBLANK(V573),"",V573&amp;", "))&amp;IF((AA573&lt;&gt;AA574)*($H$2="y"),AD573&amp;AE573,IF((AA573&lt;&gt;AA574)*($H$2="m"),AD573&amp;AG573,IF(($H$2&lt;&gt;"m")*($H$2&lt;&gt;"Y"),(IF(F573=0,"",F573&amp;" "&amp;$F$4&amp;" "))&amp;(IF(G573=0,"",G573&amp;" "&amp;$G$4&amp;" "))&amp;(IF(H573=0,"",H573&amp;" "&amp;H$4&amp;" "))&amp;(IF(I573=0,"",I573&amp;" "&amp;$I$4&amp;" "))&amp;(IF(J573=0,"",J573&amp;" "&amp;$J$4&amp;" "))&amp;IF((ISBLANK(C573)),"","("&amp;C573&amp;")"),"")))&amp;IF((B573=B574)*(K573=K574)*(L573=L574)*(M573=M574),IF(($H$2&lt;&gt;"m")*($H$2&lt;&gt;"Y"), ", ", IF((ISNUMBER(FIND(")",AE573))), ", ", "")),IF((B573=B574)*(K573=K574)*(L573=L574),"; ",". ")))</f>
        <v/>
      </c>
      <c r="AI573" s="1"/>
    </row>
    <row r="574" spans="1:35" x14ac:dyDescent="0.25">
      <c r="A574" s="3" t="str">
        <f t="shared" si="68"/>
        <v/>
      </c>
      <c r="B574" s="53" t="str">
        <f t="shared" si="72"/>
        <v/>
      </c>
      <c r="C574" s="57"/>
      <c r="D574" s="57"/>
      <c r="E574" s="57"/>
      <c r="F574" s="57"/>
      <c r="G574" s="57"/>
      <c r="H574" s="57"/>
      <c r="I574" s="57"/>
      <c r="J574" s="57"/>
      <c r="K574" s="57"/>
      <c r="L574" s="57"/>
      <c r="M574" s="54"/>
      <c r="N574" s="57"/>
      <c r="O574" s="58"/>
      <c r="P574" s="58"/>
      <c r="Q574" s="58"/>
      <c r="R574" s="58"/>
      <c r="S574" s="54"/>
      <c r="T574" s="57"/>
      <c r="U574" s="57"/>
      <c r="V574" s="57"/>
      <c r="W574" s="57"/>
      <c r="X574" s="147" t="str">
        <f>IF(ISBLANK(D574),"",IF('order-admin-units'!$I$1&lt;&gt;"y", "", IF((K574="")*(ISBLANK(D574)=FALSE), 'order-admin-units'!$B$1+1, VLOOKUP(K574, ordercountry, 2))))</f>
        <v/>
      </c>
      <c r="Y574" s="147" t="str">
        <f>IF(ISBLANK(D574),"",IF('order-admin-units'!$I$1&lt;&gt;"y", "", IF(L574="", 'order-admin-units'!$B$2+1, VLOOKUP(K574&amp;"@"&amp;L574, orderadmin, 2))))</f>
        <v/>
      </c>
      <c r="Z574" s="147" t="str">
        <f t="shared" si="69"/>
        <v/>
      </c>
      <c r="AA574" s="147" t="str">
        <f t="shared" si="70"/>
        <v/>
      </c>
      <c r="AB574" s="147" t="str">
        <f t="shared" si="71"/>
        <v/>
      </c>
      <c r="AC574" s="147" t="str">
        <f t="shared" si="65"/>
        <v/>
      </c>
      <c r="AD574" s="11" t="str">
        <f t="shared" si="66"/>
        <v/>
      </c>
      <c r="AE574" s="11" t="str">
        <f t="array" ref="AE574">IF(ISBLANK(D574),"",IF(OR($H$2="y",$H$2="m"),IF(AA574=AA573,IF(OR(AB574=$AB$4:$AB573)=FALSE,AE573&amp;C574,AE573),"("&amp;C574)&amp;IF(AA574=AA575,IF(OR(AB575=$AB$4:$AB574)=FALSE,", ",""),") "),""))</f>
        <v/>
      </c>
      <c r="AF574" s="11" t="str">
        <f t="shared" si="67"/>
        <v/>
      </c>
      <c r="AG574" s="11" t="str">
        <f t="array" ref="AG574">IF(ISBLANK(D574),"",IF(OR($H$2="y",$H$2="m"),IF(AA574=AA573,IF(OR(AC574=$AC$4:$AC573)=FALSE,AG573&amp;AF574,AG573),"("&amp;AF574)&amp;IF(AA574=AA575,IF(OR(AC575=$AC$4:$AC574)=FALSE,", ",""),") "),""))</f>
        <v/>
      </c>
      <c r="AH574" s="10" t="str">
        <f>IF((ISBLANK(D574)),"",IF(D574=D573,AH573,"")&amp;IF(B573&lt;&gt;B574,((IF(ISBLANK(E574),$D$3&amp;"Non-type material: "&amp;$D$3,$D$3&amp;INDEX('type-categories'!$A$2:$B$100,MATCH(E574,'type-categories'!$A$2:$A$100,0),2)&amp;$D$3))),"")&amp;(IF(K574&lt;&gt;K573,$C$2&amp;K574&amp;$K$3&amp;$C$2&amp;" ",(IF(B574&lt;&gt;B573,$C$2&amp;K574&amp;$K$3&amp;$C$2&amp;" ",""))))&amp;(IF(L574="","",((IF(L574&lt;&gt;L573,$D$2&amp;L574&amp;$L$3&amp;$D$2&amp;" ",IF(B574&lt;&gt;B573,$D$2&amp;L574&amp;$L$3&amp;$D$2&amp;" ",""))))))&amp;(IF(M574="","",((IF(M574&lt;&gt;M573,$E$2&amp;M574&amp;$E$2&amp;","&amp;" ",IF(B574&lt;&gt;B573,$E$2&amp;M574&amp;$E$2&amp;",",""))))))&amp;(IF(N574="","",IF(N574&lt;&gt;N573,N574&amp;", ",IF(B574&lt;&gt;B573,N574&amp;", ",""))))&amp;(IF(ISBLANK(O574),"",(IF(O574&lt;&gt;O573,O574&amp;", ",IF(B574&lt;&gt;B573,O574&amp;", ","")))))&amp;(IF(ISBLANK(P574),"",(IF(P574&lt;&gt;P573,P574&amp;", ",IF(B574&lt;&gt;B573,P574&amp;", ",IF(Z574&lt;&gt;Z573,P574&amp;", ",""))))))&amp;(IF(ISBLANK(Q574),"",(IF(Q574&lt;&gt;Q573,Q574&amp;", ",IF(B574&lt;&gt;B573,Q574&amp;", ",IF(Z574&lt;&gt;Z573,Q574&amp;", ",""))))))&amp;(IF(ISBLANK(R574),"",(IF(R574&lt;&gt;R573,R574&amp;"m, ",IF(B574&lt;&gt;B573,R574&amp;"m, ",IF(Z574&lt;&gt;Z573,R574&amp;"m, ",""))))))&amp;IF(ISBLANK(S574),"",(IF(B574&lt;&gt;B573,S574&amp;", ",IF(S574&lt;&gt;S573,IF((Z574=Z573),"same locality "&amp;S574&amp;", ",S574&amp;", "),""))))&amp;(IF(ISBLANK(T574),"",(IF(T574&lt;&gt;T573,IF(ISBLANK(F$2),T574&amp;", ",T574&amp;" "&amp;F$2&amp;", "),(IF(B574&lt;&gt;B573,IF(ISBLANK(F$2),T574&amp;", ",T574&amp;" "&amp;F$2&amp;", "),(IF(Z574&lt;&gt;Z573,IF(ISBLANK(F$2),T574&amp;", ",T574&amp;" "&amp;F$2&amp;", "),IF((U574&lt;&gt;U573)*($G$2="Y"),"same collector, ","")))))))))&amp;(IF(ISBLANK(U574),"",(IF(U574&lt;&gt;U573,U574&amp;", ",(IF(B574&lt;&gt;B573,U574&amp;", ",IF(Z574&lt;&gt;Z573,U574&amp;", ",(IF(T574&lt;&gt;T573,IF((T574&lt;&gt;T573)*($G$2="Y"),"same date, ", ""),IF((T574=T573)*(U574=U573)*(S574&lt;&gt;S573)*($G$2="Y"),"same collector and date, ", ""))))))))))&amp;(IF(ISBLANK(V574),"",V574&amp;", "))&amp;IF((AA574&lt;&gt;AA575)*($H$2="y"),AD574&amp;AE574,IF((AA574&lt;&gt;AA575)*($H$2="m"),AD574&amp;AG574,IF(($H$2&lt;&gt;"m")*($H$2&lt;&gt;"Y"),(IF(F574=0,"",F574&amp;" "&amp;$F$4&amp;" "))&amp;(IF(G574=0,"",G574&amp;" "&amp;$G$4&amp;" "))&amp;(IF(H574=0,"",H574&amp;" "&amp;H$4&amp;" "))&amp;(IF(I574=0,"",I574&amp;" "&amp;$I$4&amp;" "))&amp;(IF(J574=0,"",J574&amp;" "&amp;$J$4&amp;" "))&amp;IF((ISBLANK(C574)),"","("&amp;C574&amp;")"),"")))&amp;IF((B574=B575)*(K574=K575)*(L574=L575)*(M574=M575),IF(($H$2&lt;&gt;"m")*($H$2&lt;&gt;"Y"), ", ", IF((ISNUMBER(FIND(")",AE574))), ", ", "")),IF((B574=B575)*(K574=K575)*(L574=L575),"; ",". ")))</f>
        <v/>
      </c>
      <c r="AI574" s="1"/>
    </row>
    <row r="575" spans="1:35" x14ac:dyDescent="0.25">
      <c r="A575" s="3" t="str">
        <f t="shared" si="68"/>
        <v/>
      </c>
      <c r="B575" s="53" t="str">
        <f t="shared" si="72"/>
        <v/>
      </c>
      <c r="C575" s="57"/>
      <c r="D575" s="57"/>
      <c r="E575" s="57"/>
      <c r="F575" s="57"/>
      <c r="G575" s="57"/>
      <c r="H575" s="57"/>
      <c r="I575" s="57"/>
      <c r="J575" s="57"/>
      <c r="K575" s="57"/>
      <c r="L575" s="57"/>
      <c r="M575" s="54"/>
      <c r="N575" s="57"/>
      <c r="O575" s="58"/>
      <c r="P575" s="58"/>
      <c r="Q575" s="58"/>
      <c r="R575" s="58"/>
      <c r="S575" s="54"/>
      <c r="T575" s="57"/>
      <c r="U575" s="57"/>
      <c r="V575" s="57"/>
      <c r="W575" s="57"/>
      <c r="X575" s="147" t="str">
        <f>IF(ISBLANK(D575),"",IF('order-admin-units'!$I$1&lt;&gt;"y", "", IF((K575="")*(ISBLANK(D575)=FALSE), 'order-admin-units'!$B$1+1, VLOOKUP(K575, ordercountry, 2))))</f>
        <v/>
      </c>
      <c r="Y575" s="147" t="str">
        <f>IF(ISBLANK(D575),"",IF('order-admin-units'!$I$1&lt;&gt;"y", "", IF(L575="", 'order-admin-units'!$B$2+1, VLOOKUP(K575&amp;"@"&amp;L575, orderadmin, 2))))</f>
        <v/>
      </c>
      <c r="Z575" s="147" t="str">
        <f t="shared" si="69"/>
        <v/>
      </c>
      <c r="AA575" s="147" t="str">
        <f t="shared" si="70"/>
        <v/>
      </c>
      <c r="AB575" s="147" t="str">
        <f t="shared" si="71"/>
        <v/>
      </c>
      <c r="AC575" s="147" t="str">
        <f t="shared" si="65"/>
        <v/>
      </c>
      <c r="AD575" s="11" t="str">
        <f t="shared" si="66"/>
        <v/>
      </c>
      <c r="AE575" s="11" t="str">
        <f t="array" ref="AE575">IF(ISBLANK(D575),"",IF(OR($H$2="y",$H$2="m"),IF(AA575=AA574,IF(OR(AB575=$AB$4:$AB574)=FALSE,AE574&amp;C575,AE574),"("&amp;C575)&amp;IF(AA575=AA576,IF(OR(AB576=$AB$4:$AB575)=FALSE,", ",""),") "),""))</f>
        <v/>
      </c>
      <c r="AF575" s="11" t="str">
        <f t="shared" si="67"/>
        <v/>
      </c>
      <c r="AG575" s="11" t="str">
        <f t="array" ref="AG575">IF(ISBLANK(D575),"",IF(OR($H$2="y",$H$2="m"),IF(AA575=AA574,IF(OR(AC575=$AC$4:$AC574)=FALSE,AG574&amp;AF575,AG574),"("&amp;AF575)&amp;IF(AA575=AA576,IF(OR(AC576=$AC$4:$AC575)=FALSE,", ",""),") "),""))</f>
        <v/>
      </c>
      <c r="AH575" s="10" t="str">
        <f>IF((ISBLANK(D575)),"",IF(D575=D574,AH574,"")&amp;IF(B574&lt;&gt;B575,((IF(ISBLANK(E575),$D$3&amp;"Non-type material: "&amp;$D$3,$D$3&amp;INDEX('type-categories'!$A$2:$B$100,MATCH(E575,'type-categories'!$A$2:$A$100,0),2)&amp;$D$3))),"")&amp;(IF(K575&lt;&gt;K574,$C$2&amp;K575&amp;$K$3&amp;$C$2&amp;" ",(IF(B575&lt;&gt;B574,$C$2&amp;K575&amp;$K$3&amp;$C$2&amp;" ",""))))&amp;(IF(L575="","",((IF(L575&lt;&gt;L574,$D$2&amp;L575&amp;$L$3&amp;$D$2&amp;" ",IF(B575&lt;&gt;B574,$D$2&amp;L575&amp;$L$3&amp;$D$2&amp;" ",""))))))&amp;(IF(M575="","",((IF(M575&lt;&gt;M574,$E$2&amp;M575&amp;$E$2&amp;","&amp;" ",IF(B575&lt;&gt;B574,$E$2&amp;M575&amp;$E$2&amp;",",""))))))&amp;(IF(N575="","",IF(N575&lt;&gt;N574,N575&amp;", ",IF(B575&lt;&gt;B574,N575&amp;", ",""))))&amp;(IF(ISBLANK(O575),"",(IF(O575&lt;&gt;O574,O575&amp;", ",IF(B575&lt;&gt;B574,O575&amp;", ","")))))&amp;(IF(ISBLANK(P575),"",(IF(P575&lt;&gt;P574,P575&amp;", ",IF(B575&lt;&gt;B574,P575&amp;", ",IF(Z575&lt;&gt;Z574,P575&amp;", ",""))))))&amp;(IF(ISBLANK(Q575),"",(IF(Q575&lt;&gt;Q574,Q575&amp;", ",IF(B575&lt;&gt;B574,Q575&amp;", ",IF(Z575&lt;&gt;Z574,Q575&amp;", ",""))))))&amp;(IF(ISBLANK(R575),"",(IF(R575&lt;&gt;R574,R575&amp;"m, ",IF(B575&lt;&gt;B574,R575&amp;"m, ",IF(Z575&lt;&gt;Z574,R575&amp;"m, ",""))))))&amp;IF(ISBLANK(S575),"",(IF(B575&lt;&gt;B574,S575&amp;", ",IF(S575&lt;&gt;S574,IF((Z575=Z574),"same locality "&amp;S575&amp;", ",S575&amp;", "),""))))&amp;(IF(ISBLANK(T575),"",(IF(T575&lt;&gt;T574,IF(ISBLANK(F$2),T575&amp;", ",T575&amp;" "&amp;F$2&amp;", "),(IF(B575&lt;&gt;B574,IF(ISBLANK(F$2),T575&amp;", ",T575&amp;" "&amp;F$2&amp;", "),(IF(Z575&lt;&gt;Z574,IF(ISBLANK(F$2),T575&amp;", ",T575&amp;" "&amp;F$2&amp;", "),IF((U575&lt;&gt;U574)*($G$2="Y"),"same collector, ","")))))))))&amp;(IF(ISBLANK(U575),"",(IF(U575&lt;&gt;U574,U575&amp;", ",(IF(B575&lt;&gt;B574,U575&amp;", ",IF(Z575&lt;&gt;Z574,U575&amp;", ",(IF(T575&lt;&gt;T574,IF((T575&lt;&gt;T574)*($G$2="Y"),"same date, ", ""),IF((T575=T574)*(U575=U574)*(S575&lt;&gt;S574)*($G$2="Y"),"same collector and date, ", ""))))))))))&amp;(IF(ISBLANK(V575),"",V575&amp;", "))&amp;IF((AA575&lt;&gt;AA576)*($H$2="y"),AD575&amp;AE575,IF((AA575&lt;&gt;AA576)*($H$2="m"),AD575&amp;AG575,IF(($H$2&lt;&gt;"m")*($H$2&lt;&gt;"Y"),(IF(F575=0,"",F575&amp;" "&amp;$F$4&amp;" "))&amp;(IF(G575=0,"",G575&amp;" "&amp;$G$4&amp;" "))&amp;(IF(H575=0,"",H575&amp;" "&amp;H$4&amp;" "))&amp;(IF(I575=0,"",I575&amp;" "&amp;$I$4&amp;" "))&amp;(IF(J575=0,"",J575&amp;" "&amp;$J$4&amp;" "))&amp;IF((ISBLANK(C575)),"","("&amp;C575&amp;")"),"")))&amp;IF((B575=B576)*(K575=K576)*(L575=L576)*(M575=M576),IF(($H$2&lt;&gt;"m")*($H$2&lt;&gt;"Y"), ", ", IF((ISNUMBER(FIND(")",AE575))), ", ", "")),IF((B575=B576)*(K575=K576)*(L575=L576),"; ",". ")))</f>
        <v/>
      </c>
      <c r="AI575" s="1"/>
    </row>
    <row r="576" spans="1:35" x14ac:dyDescent="0.25">
      <c r="A576" s="3" t="str">
        <f t="shared" si="68"/>
        <v/>
      </c>
      <c r="B576" s="53" t="str">
        <f t="shared" si="72"/>
        <v/>
      </c>
      <c r="C576" s="57"/>
      <c r="D576" s="57"/>
      <c r="E576" s="57"/>
      <c r="F576" s="57"/>
      <c r="G576" s="57"/>
      <c r="H576" s="57"/>
      <c r="I576" s="57"/>
      <c r="J576" s="57"/>
      <c r="K576" s="57"/>
      <c r="L576" s="57"/>
      <c r="M576" s="54"/>
      <c r="N576" s="57"/>
      <c r="O576" s="58"/>
      <c r="P576" s="58"/>
      <c r="Q576" s="58"/>
      <c r="R576" s="58"/>
      <c r="S576" s="54"/>
      <c r="T576" s="57"/>
      <c r="U576" s="57"/>
      <c r="V576" s="57"/>
      <c r="W576" s="57"/>
      <c r="X576" s="147" t="str">
        <f>IF(ISBLANK(D576),"",IF('order-admin-units'!$I$1&lt;&gt;"y", "", IF((K576="")*(ISBLANK(D576)=FALSE), 'order-admin-units'!$B$1+1, VLOOKUP(K576, ordercountry, 2))))</f>
        <v/>
      </c>
      <c r="Y576" s="147" t="str">
        <f>IF(ISBLANK(D576),"",IF('order-admin-units'!$I$1&lt;&gt;"y", "", IF(L576="", 'order-admin-units'!$B$2+1, VLOOKUP(K576&amp;"@"&amp;L576, orderadmin, 2))))</f>
        <v/>
      </c>
      <c r="Z576" s="147" t="str">
        <f t="shared" si="69"/>
        <v/>
      </c>
      <c r="AA576" s="147" t="str">
        <f t="shared" si="70"/>
        <v/>
      </c>
      <c r="AB576" s="147" t="str">
        <f t="shared" si="71"/>
        <v/>
      </c>
      <c r="AC576" s="147" t="str">
        <f t="shared" si="65"/>
        <v/>
      </c>
      <c r="AD576" s="11" t="str">
        <f t="shared" si="66"/>
        <v/>
      </c>
      <c r="AE576" s="11" t="str">
        <f t="array" ref="AE576">IF(ISBLANK(D576),"",IF(OR($H$2="y",$H$2="m"),IF(AA576=AA575,IF(OR(AB576=$AB$4:$AB575)=FALSE,AE575&amp;C576,AE575),"("&amp;C576)&amp;IF(AA576=AA577,IF(OR(AB577=$AB$4:$AB576)=FALSE,", ",""),") "),""))</f>
        <v/>
      </c>
      <c r="AF576" s="11" t="str">
        <f t="shared" si="67"/>
        <v/>
      </c>
      <c r="AG576" s="11" t="str">
        <f t="array" ref="AG576">IF(ISBLANK(D576),"",IF(OR($H$2="y",$H$2="m"),IF(AA576=AA575,IF(OR(AC576=$AC$4:$AC575)=FALSE,AG575&amp;AF576,AG575),"("&amp;AF576)&amp;IF(AA576=AA577,IF(OR(AC577=$AC$4:$AC576)=FALSE,", ",""),") "),""))</f>
        <v/>
      </c>
      <c r="AH576" s="10" t="str">
        <f>IF((ISBLANK(D576)),"",IF(D576=D575,AH575,"")&amp;IF(B575&lt;&gt;B576,((IF(ISBLANK(E576),$D$3&amp;"Non-type material: "&amp;$D$3,$D$3&amp;INDEX('type-categories'!$A$2:$B$100,MATCH(E576,'type-categories'!$A$2:$A$100,0),2)&amp;$D$3))),"")&amp;(IF(K576&lt;&gt;K575,$C$2&amp;K576&amp;$K$3&amp;$C$2&amp;" ",(IF(B576&lt;&gt;B575,$C$2&amp;K576&amp;$K$3&amp;$C$2&amp;" ",""))))&amp;(IF(L576="","",((IF(L576&lt;&gt;L575,$D$2&amp;L576&amp;$L$3&amp;$D$2&amp;" ",IF(B576&lt;&gt;B575,$D$2&amp;L576&amp;$L$3&amp;$D$2&amp;" ",""))))))&amp;(IF(M576="","",((IF(M576&lt;&gt;M575,$E$2&amp;M576&amp;$E$2&amp;","&amp;" ",IF(B576&lt;&gt;B575,$E$2&amp;M576&amp;$E$2&amp;",",""))))))&amp;(IF(N576="","",IF(N576&lt;&gt;N575,N576&amp;", ",IF(B576&lt;&gt;B575,N576&amp;", ",""))))&amp;(IF(ISBLANK(O576),"",(IF(O576&lt;&gt;O575,O576&amp;", ",IF(B576&lt;&gt;B575,O576&amp;", ","")))))&amp;(IF(ISBLANK(P576),"",(IF(P576&lt;&gt;P575,P576&amp;", ",IF(B576&lt;&gt;B575,P576&amp;", ",IF(Z576&lt;&gt;Z575,P576&amp;", ",""))))))&amp;(IF(ISBLANK(Q576),"",(IF(Q576&lt;&gt;Q575,Q576&amp;", ",IF(B576&lt;&gt;B575,Q576&amp;", ",IF(Z576&lt;&gt;Z575,Q576&amp;", ",""))))))&amp;(IF(ISBLANK(R576),"",(IF(R576&lt;&gt;R575,R576&amp;"m, ",IF(B576&lt;&gt;B575,R576&amp;"m, ",IF(Z576&lt;&gt;Z575,R576&amp;"m, ",""))))))&amp;IF(ISBLANK(S576),"",(IF(B576&lt;&gt;B575,S576&amp;", ",IF(S576&lt;&gt;S575,IF((Z576=Z575),"same locality "&amp;S576&amp;", ",S576&amp;", "),""))))&amp;(IF(ISBLANK(T576),"",(IF(T576&lt;&gt;T575,IF(ISBLANK(F$2),T576&amp;", ",T576&amp;" "&amp;F$2&amp;", "),(IF(B576&lt;&gt;B575,IF(ISBLANK(F$2),T576&amp;", ",T576&amp;" "&amp;F$2&amp;", "),(IF(Z576&lt;&gt;Z575,IF(ISBLANK(F$2),T576&amp;", ",T576&amp;" "&amp;F$2&amp;", "),IF((U576&lt;&gt;U575)*($G$2="Y"),"same collector, ","")))))))))&amp;(IF(ISBLANK(U576),"",(IF(U576&lt;&gt;U575,U576&amp;", ",(IF(B576&lt;&gt;B575,U576&amp;", ",IF(Z576&lt;&gt;Z575,U576&amp;", ",(IF(T576&lt;&gt;T575,IF((T576&lt;&gt;T575)*($G$2="Y"),"same date, ", ""),IF((T576=T575)*(U576=U575)*(S576&lt;&gt;S575)*($G$2="Y"),"same collector and date, ", ""))))))))))&amp;(IF(ISBLANK(V576),"",V576&amp;", "))&amp;IF((AA576&lt;&gt;AA577)*($H$2="y"),AD576&amp;AE576,IF((AA576&lt;&gt;AA577)*($H$2="m"),AD576&amp;AG576,IF(($H$2&lt;&gt;"m")*($H$2&lt;&gt;"Y"),(IF(F576=0,"",F576&amp;" "&amp;$F$4&amp;" "))&amp;(IF(G576=0,"",G576&amp;" "&amp;$G$4&amp;" "))&amp;(IF(H576=0,"",H576&amp;" "&amp;H$4&amp;" "))&amp;(IF(I576=0,"",I576&amp;" "&amp;$I$4&amp;" "))&amp;(IF(J576=0,"",J576&amp;" "&amp;$J$4&amp;" "))&amp;IF((ISBLANK(C576)),"","("&amp;C576&amp;")"),"")))&amp;IF((B576=B577)*(K576=K577)*(L576=L577)*(M576=M577),IF(($H$2&lt;&gt;"m")*($H$2&lt;&gt;"Y"), ", ", IF((ISNUMBER(FIND(")",AE576))), ", ", "")),IF((B576=B577)*(K576=K577)*(L576=L577),"; ",". ")))</f>
        <v/>
      </c>
      <c r="AI576" s="1"/>
    </row>
    <row r="577" spans="1:35" x14ac:dyDescent="0.25">
      <c r="A577" s="3" t="str">
        <f t="shared" si="68"/>
        <v/>
      </c>
      <c r="B577" s="53" t="str">
        <f t="shared" si="72"/>
        <v/>
      </c>
      <c r="C577" s="57"/>
      <c r="D577" s="57"/>
      <c r="E577" s="57"/>
      <c r="F577" s="57"/>
      <c r="G577" s="57"/>
      <c r="H577" s="57"/>
      <c r="I577" s="57"/>
      <c r="J577" s="57"/>
      <c r="K577" s="57"/>
      <c r="L577" s="57"/>
      <c r="M577" s="54"/>
      <c r="N577" s="57"/>
      <c r="O577" s="58"/>
      <c r="P577" s="58"/>
      <c r="Q577" s="58"/>
      <c r="R577" s="58"/>
      <c r="S577" s="54"/>
      <c r="T577" s="57"/>
      <c r="U577" s="57"/>
      <c r="V577" s="57"/>
      <c r="W577" s="57"/>
      <c r="X577" s="147" t="str">
        <f>IF(ISBLANK(D577),"",IF('order-admin-units'!$I$1&lt;&gt;"y", "", IF((K577="")*(ISBLANK(D577)=FALSE), 'order-admin-units'!$B$1+1, VLOOKUP(K577, ordercountry, 2))))</f>
        <v/>
      </c>
      <c r="Y577" s="147" t="str">
        <f>IF(ISBLANK(D577),"",IF('order-admin-units'!$I$1&lt;&gt;"y", "", IF(L577="", 'order-admin-units'!$B$2+1, VLOOKUP(K577&amp;"@"&amp;L577, orderadmin, 2))))</f>
        <v/>
      </c>
      <c r="Z577" s="147" t="str">
        <f t="shared" si="69"/>
        <v/>
      </c>
      <c r="AA577" s="147" t="str">
        <f t="shared" si="70"/>
        <v/>
      </c>
      <c r="AB577" s="147" t="str">
        <f t="shared" si="71"/>
        <v/>
      </c>
      <c r="AC577" s="147" t="str">
        <f t="shared" si="65"/>
        <v/>
      </c>
      <c r="AD577" s="11" t="str">
        <f t="shared" si="66"/>
        <v/>
      </c>
      <c r="AE577" s="11" t="str">
        <f t="array" ref="AE577">IF(ISBLANK(D577),"",IF(OR($H$2="y",$H$2="m"),IF(AA577=AA576,IF(OR(AB577=$AB$4:$AB576)=FALSE,AE576&amp;C577,AE576),"("&amp;C577)&amp;IF(AA577=AA578,IF(OR(AB578=$AB$4:$AB577)=FALSE,", ",""),") "),""))</f>
        <v/>
      </c>
      <c r="AF577" s="11" t="str">
        <f t="shared" si="67"/>
        <v/>
      </c>
      <c r="AG577" s="11" t="str">
        <f t="array" ref="AG577">IF(ISBLANK(D577),"",IF(OR($H$2="y",$H$2="m"),IF(AA577=AA576,IF(OR(AC577=$AC$4:$AC576)=FALSE,AG576&amp;AF577,AG576),"("&amp;AF577)&amp;IF(AA577=AA578,IF(OR(AC578=$AC$4:$AC577)=FALSE,", ",""),") "),""))</f>
        <v/>
      </c>
      <c r="AH577" s="10" t="str">
        <f>IF((ISBLANK(D577)),"",IF(D577=D576,AH576,"")&amp;IF(B576&lt;&gt;B577,((IF(ISBLANK(E577),$D$3&amp;"Non-type material: "&amp;$D$3,$D$3&amp;INDEX('type-categories'!$A$2:$B$100,MATCH(E577,'type-categories'!$A$2:$A$100,0),2)&amp;$D$3))),"")&amp;(IF(K577&lt;&gt;K576,$C$2&amp;K577&amp;$K$3&amp;$C$2&amp;" ",(IF(B577&lt;&gt;B576,$C$2&amp;K577&amp;$K$3&amp;$C$2&amp;" ",""))))&amp;(IF(L577="","",((IF(L577&lt;&gt;L576,$D$2&amp;L577&amp;$L$3&amp;$D$2&amp;" ",IF(B577&lt;&gt;B576,$D$2&amp;L577&amp;$L$3&amp;$D$2&amp;" ",""))))))&amp;(IF(M577="","",((IF(M577&lt;&gt;M576,$E$2&amp;M577&amp;$E$2&amp;","&amp;" ",IF(B577&lt;&gt;B576,$E$2&amp;M577&amp;$E$2&amp;",",""))))))&amp;(IF(N577="","",IF(N577&lt;&gt;N576,N577&amp;", ",IF(B577&lt;&gt;B576,N577&amp;", ",""))))&amp;(IF(ISBLANK(O577),"",(IF(O577&lt;&gt;O576,O577&amp;", ",IF(B577&lt;&gt;B576,O577&amp;", ","")))))&amp;(IF(ISBLANK(P577),"",(IF(P577&lt;&gt;P576,P577&amp;", ",IF(B577&lt;&gt;B576,P577&amp;", ",IF(Z577&lt;&gt;Z576,P577&amp;", ",""))))))&amp;(IF(ISBLANK(Q577),"",(IF(Q577&lt;&gt;Q576,Q577&amp;", ",IF(B577&lt;&gt;B576,Q577&amp;", ",IF(Z577&lt;&gt;Z576,Q577&amp;", ",""))))))&amp;(IF(ISBLANK(R577),"",(IF(R577&lt;&gt;R576,R577&amp;"m, ",IF(B577&lt;&gt;B576,R577&amp;"m, ",IF(Z577&lt;&gt;Z576,R577&amp;"m, ",""))))))&amp;IF(ISBLANK(S577),"",(IF(B577&lt;&gt;B576,S577&amp;", ",IF(S577&lt;&gt;S576,IF((Z577=Z576),"same locality "&amp;S577&amp;", ",S577&amp;", "),""))))&amp;(IF(ISBLANK(T577),"",(IF(T577&lt;&gt;T576,IF(ISBLANK(F$2),T577&amp;", ",T577&amp;" "&amp;F$2&amp;", "),(IF(B577&lt;&gt;B576,IF(ISBLANK(F$2),T577&amp;", ",T577&amp;" "&amp;F$2&amp;", "),(IF(Z577&lt;&gt;Z576,IF(ISBLANK(F$2),T577&amp;", ",T577&amp;" "&amp;F$2&amp;", "),IF((U577&lt;&gt;U576)*($G$2="Y"),"same collector, ","")))))))))&amp;(IF(ISBLANK(U577),"",(IF(U577&lt;&gt;U576,U577&amp;", ",(IF(B577&lt;&gt;B576,U577&amp;", ",IF(Z577&lt;&gt;Z576,U577&amp;", ",(IF(T577&lt;&gt;T576,IF((T577&lt;&gt;T576)*($G$2="Y"),"same date, ", ""),IF((T577=T576)*(U577=U576)*(S577&lt;&gt;S576)*($G$2="Y"),"same collector and date, ", ""))))))))))&amp;(IF(ISBLANK(V577),"",V577&amp;", "))&amp;IF((AA577&lt;&gt;AA578)*($H$2="y"),AD577&amp;AE577,IF((AA577&lt;&gt;AA578)*($H$2="m"),AD577&amp;AG577,IF(($H$2&lt;&gt;"m")*($H$2&lt;&gt;"Y"),(IF(F577=0,"",F577&amp;" "&amp;$F$4&amp;" "))&amp;(IF(G577=0,"",G577&amp;" "&amp;$G$4&amp;" "))&amp;(IF(H577=0,"",H577&amp;" "&amp;H$4&amp;" "))&amp;(IF(I577=0,"",I577&amp;" "&amp;$I$4&amp;" "))&amp;(IF(J577=0,"",J577&amp;" "&amp;$J$4&amp;" "))&amp;IF((ISBLANK(C577)),"","("&amp;C577&amp;")"),"")))&amp;IF((B577=B578)*(K577=K578)*(L577=L578)*(M577=M578),IF(($H$2&lt;&gt;"m")*($H$2&lt;&gt;"Y"), ", ", IF((ISNUMBER(FIND(")",AE577))), ", ", "")),IF((B577=B578)*(K577=K578)*(L577=L578),"; ",". ")))</f>
        <v/>
      </c>
      <c r="AI577" s="1"/>
    </row>
    <row r="578" spans="1:35" x14ac:dyDescent="0.25">
      <c r="A578" s="3" t="str">
        <f t="shared" si="68"/>
        <v/>
      </c>
      <c r="B578" s="53" t="str">
        <f t="shared" si="72"/>
        <v/>
      </c>
      <c r="C578" s="57"/>
      <c r="D578" s="57"/>
      <c r="E578" s="57"/>
      <c r="F578" s="57"/>
      <c r="G578" s="57"/>
      <c r="H578" s="57"/>
      <c r="I578" s="57"/>
      <c r="J578" s="57"/>
      <c r="K578" s="57"/>
      <c r="L578" s="57"/>
      <c r="M578" s="54"/>
      <c r="N578" s="57"/>
      <c r="O578" s="58"/>
      <c r="P578" s="58"/>
      <c r="Q578" s="58"/>
      <c r="R578" s="58"/>
      <c r="S578" s="54"/>
      <c r="T578" s="57"/>
      <c r="U578" s="57"/>
      <c r="V578" s="57"/>
      <c r="W578" s="57"/>
      <c r="X578" s="147" t="str">
        <f>IF(ISBLANK(D578),"",IF('order-admin-units'!$I$1&lt;&gt;"y", "", IF((K578="")*(ISBLANK(D578)=FALSE), 'order-admin-units'!$B$1+1, VLOOKUP(K578, ordercountry, 2))))</f>
        <v/>
      </c>
      <c r="Y578" s="147" t="str">
        <f>IF(ISBLANK(D578),"",IF('order-admin-units'!$I$1&lt;&gt;"y", "", IF(L578="", 'order-admin-units'!$B$2+1, VLOOKUP(K578&amp;"@"&amp;L578, orderadmin, 2))))</f>
        <v/>
      </c>
      <c r="Z578" s="147" t="str">
        <f t="shared" si="69"/>
        <v/>
      </c>
      <c r="AA578" s="147" t="str">
        <f t="shared" si="70"/>
        <v/>
      </c>
      <c r="AB578" s="147" t="str">
        <f t="shared" si="71"/>
        <v/>
      </c>
      <c r="AC578" s="147" t="str">
        <f t="shared" si="65"/>
        <v/>
      </c>
      <c r="AD578" s="11" t="str">
        <f t="shared" si="66"/>
        <v/>
      </c>
      <c r="AE578" s="11" t="str">
        <f t="array" ref="AE578">IF(ISBLANK(D578),"",IF(OR($H$2="y",$H$2="m"),IF(AA578=AA577,IF(OR(AB578=$AB$4:$AB577)=FALSE,AE577&amp;C578,AE577),"("&amp;C578)&amp;IF(AA578=AA579,IF(OR(AB579=$AB$4:$AB578)=FALSE,", ",""),") "),""))</f>
        <v/>
      </c>
      <c r="AF578" s="11" t="str">
        <f t="shared" si="67"/>
        <v/>
      </c>
      <c r="AG578" s="11" t="str">
        <f t="array" ref="AG578">IF(ISBLANK(D578),"",IF(OR($H$2="y",$H$2="m"),IF(AA578=AA577,IF(OR(AC578=$AC$4:$AC577)=FALSE,AG577&amp;AF578,AG577),"("&amp;AF578)&amp;IF(AA578=AA579,IF(OR(AC579=$AC$4:$AC578)=FALSE,", ",""),") "),""))</f>
        <v/>
      </c>
      <c r="AH578" s="10" t="str">
        <f>IF((ISBLANK(D578)),"",IF(D578=D577,AH577,"")&amp;IF(B577&lt;&gt;B578,((IF(ISBLANK(E578),$D$3&amp;"Non-type material: "&amp;$D$3,$D$3&amp;INDEX('type-categories'!$A$2:$B$100,MATCH(E578,'type-categories'!$A$2:$A$100,0),2)&amp;$D$3))),"")&amp;(IF(K578&lt;&gt;K577,$C$2&amp;K578&amp;$K$3&amp;$C$2&amp;" ",(IF(B578&lt;&gt;B577,$C$2&amp;K578&amp;$K$3&amp;$C$2&amp;" ",""))))&amp;(IF(L578="","",((IF(L578&lt;&gt;L577,$D$2&amp;L578&amp;$L$3&amp;$D$2&amp;" ",IF(B578&lt;&gt;B577,$D$2&amp;L578&amp;$L$3&amp;$D$2&amp;" ",""))))))&amp;(IF(M578="","",((IF(M578&lt;&gt;M577,$E$2&amp;M578&amp;$E$2&amp;","&amp;" ",IF(B578&lt;&gt;B577,$E$2&amp;M578&amp;$E$2&amp;",",""))))))&amp;(IF(N578="","",IF(N578&lt;&gt;N577,N578&amp;", ",IF(B578&lt;&gt;B577,N578&amp;", ",""))))&amp;(IF(ISBLANK(O578),"",(IF(O578&lt;&gt;O577,O578&amp;", ",IF(B578&lt;&gt;B577,O578&amp;", ","")))))&amp;(IF(ISBLANK(P578),"",(IF(P578&lt;&gt;P577,P578&amp;", ",IF(B578&lt;&gt;B577,P578&amp;", ",IF(Z578&lt;&gt;Z577,P578&amp;", ",""))))))&amp;(IF(ISBLANK(Q578),"",(IF(Q578&lt;&gt;Q577,Q578&amp;", ",IF(B578&lt;&gt;B577,Q578&amp;", ",IF(Z578&lt;&gt;Z577,Q578&amp;", ",""))))))&amp;(IF(ISBLANK(R578),"",(IF(R578&lt;&gt;R577,R578&amp;"m, ",IF(B578&lt;&gt;B577,R578&amp;"m, ",IF(Z578&lt;&gt;Z577,R578&amp;"m, ",""))))))&amp;IF(ISBLANK(S578),"",(IF(B578&lt;&gt;B577,S578&amp;", ",IF(S578&lt;&gt;S577,IF((Z578=Z577),"same locality "&amp;S578&amp;", ",S578&amp;", "),""))))&amp;(IF(ISBLANK(T578),"",(IF(T578&lt;&gt;T577,IF(ISBLANK(F$2),T578&amp;", ",T578&amp;" "&amp;F$2&amp;", "),(IF(B578&lt;&gt;B577,IF(ISBLANK(F$2),T578&amp;", ",T578&amp;" "&amp;F$2&amp;", "),(IF(Z578&lt;&gt;Z577,IF(ISBLANK(F$2),T578&amp;", ",T578&amp;" "&amp;F$2&amp;", "),IF((U578&lt;&gt;U577)*($G$2="Y"),"same collector, ","")))))))))&amp;(IF(ISBLANK(U578),"",(IF(U578&lt;&gt;U577,U578&amp;", ",(IF(B578&lt;&gt;B577,U578&amp;", ",IF(Z578&lt;&gt;Z577,U578&amp;", ",(IF(T578&lt;&gt;T577,IF((T578&lt;&gt;T577)*($G$2="Y"),"same date, ", ""),IF((T578=T577)*(U578=U577)*(S578&lt;&gt;S577)*($G$2="Y"),"same collector and date, ", ""))))))))))&amp;(IF(ISBLANK(V578),"",V578&amp;", "))&amp;IF((AA578&lt;&gt;AA579)*($H$2="y"),AD578&amp;AE578,IF((AA578&lt;&gt;AA579)*($H$2="m"),AD578&amp;AG578,IF(($H$2&lt;&gt;"m")*($H$2&lt;&gt;"Y"),(IF(F578=0,"",F578&amp;" "&amp;$F$4&amp;" "))&amp;(IF(G578=0,"",G578&amp;" "&amp;$G$4&amp;" "))&amp;(IF(H578=0,"",H578&amp;" "&amp;H$4&amp;" "))&amp;(IF(I578=0,"",I578&amp;" "&amp;$I$4&amp;" "))&amp;(IF(J578=0,"",J578&amp;" "&amp;$J$4&amp;" "))&amp;IF((ISBLANK(C578)),"","("&amp;C578&amp;")"),"")))&amp;IF((B578=B579)*(K578=K579)*(L578=L579)*(M578=M579),IF(($H$2&lt;&gt;"m")*($H$2&lt;&gt;"Y"), ", ", IF((ISNUMBER(FIND(")",AE578))), ", ", "")),IF((B578=B579)*(K578=K579)*(L578=L579),"; ",". ")))</f>
        <v/>
      </c>
      <c r="AI578" s="1"/>
    </row>
    <row r="579" spans="1:35" x14ac:dyDescent="0.25">
      <c r="A579" s="3" t="str">
        <f t="shared" si="68"/>
        <v/>
      </c>
      <c r="B579" s="53" t="str">
        <f t="shared" si="72"/>
        <v/>
      </c>
      <c r="C579" s="57"/>
      <c r="D579" s="57"/>
      <c r="E579" s="57"/>
      <c r="F579" s="57"/>
      <c r="G579" s="57"/>
      <c r="H579" s="57"/>
      <c r="I579" s="57"/>
      <c r="J579" s="57"/>
      <c r="K579" s="57"/>
      <c r="L579" s="57"/>
      <c r="M579" s="54"/>
      <c r="N579" s="57"/>
      <c r="O579" s="58"/>
      <c r="P579" s="58"/>
      <c r="Q579" s="58"/>
      <c r="R579" s="58"/>
      <c r="S579" s="54"/>
      <c r="T579" s="57"/>
      <c r="U579" s="57"/>
      <c r="V579" s="57"/>
      <c r="W579" s="57"/>
      <c r="X579" s="147" t="str">
        <f>IF(ISBLANK(D579),"",IF('order-admin-units'!$I$1&lt;&gt;"y", "", IF((K579="")*(ISBLANK(D579)=FALSE), 'order-admin-units'!$B$1+1, VLOOKUP(K579, ordercountry, 2))))</f>
        <v/>
      </c>
      <c r="Y579" s="147" t="str">
        <f>IF(ISBLANK(D579),"",IF('order-admin-units'!$I$1&lt;&gt;"y", "", IF(L579="", 'order-admin-units'!$B$2+1, VLOOKUP(K579&amp;"@"&amp;L579, orderadmin, 2))))</f>
        <v/>
      </c>
      <c r="Z579" s="147" t="str">
        <f t="shared" si="69"/>
        <v/>
      </c>
      <c r="AA579" s="147" t="str">
        <f t="shared" si="70"/>
        <v/>
      </c>
      <c r="AB579" s="147" t="str">
        <f t="shared" si="71"/>
        <v/>
      </c>
      <c r="AC579" s="147" t="str">
        <f t="shared" si="65"/>
        <v/>
      </c>
      <c r="AD579" s="11" t="str">
        <f t="shared" si="66"/>
        <v/>
      </c>
      <c r="AE579" s="11" t="str">
        <f t="array" ref="AE579">IF(ISBLANK(D579),"",IF(OR($H$2="y",$H$2="m"),IF(AA579=AA578,IF(OR(AB579=$AB$4:$AB578)=FALSE,AE578&amp;C579,AE578),"("&amp;C579)&amp;IF(AA579=AA580,IF(OR(AB580=$AB$4:$AB579)=FALSE,", ",""),") "),""))</f>
        <v/>
      </c>
      <c r="AF579" s="11" t="str">
        <f t="shared" si="67"/>
        <v/>
      </c>
      <c r="AG579" s="11" t="str">
        <f t="array" ref="AG579">IF(ISBLANK(D579),"",IF(OR($H$2="y",$H$2="m"),IF(AA579=AA578,IF(OR(AC579=$AC$4:$AC578)=FALSE,AG578&amp;AF579,AG578),"("&amp;AF579)&amp;IF(AA579=AA580,IF(OR(AC580=$AC$4:$AC579)=FALSE,", ",""),") "),""))</f>
        <v/>
      </c>
      <c r="AH579" s="10" t="str">
        <f>IF((ISBLANK(D579)),"",IF(D579=D578,AH578,"")&amp;IF(B578&lt;&gt;B579,((IF(ISBLANK(E579),$D$3&amp;"Non-type material: "&amp;$D$3,$D$3&amp;INDEX('type-categories'!$A$2:$B$100,MATCH(E579,'type-categories'!$A$2:$A$100,0),2)&amp;$D$3))),"")&amp;(IF(K579&lt;&gt;K578,$C$2&amp;K579&amp;$K$3&amp;$C$2&amp;" ",(IF(B579&lt;&gt;B578,$C$2&amp;K579&amp;$K$3&amp;$C$2&amp;" ",""))))&amp;(IF(L579="","",((IF(L579&lt;&gt;L578,$D$2&amp;L579&amp;$L$3&amp;$D$2&amp;" ",IF(B579&lt;&gt;B578,$D$2&amp;L579&amp;$L$3&amp;$D$2&amp;" ",""))))))&amp;(IF(M579="","",((IF(M579&lt;&gt;M578,$E$2&amp;M579&amp;$E$2&amp;","&amp;" ",IF(B579&lt;&gt;B578,$E$2&amp;M579&amp;$E$2&amp;",",""))))))&amp;(IF(N579="","",IF(N579&lt;&gt;N578,N579&amp;", ",IF(B579&lt;&gt;B578,N579&amp;", ",""))))&amp;(IF(ISBLANK(O579),"",(IF(O579&lt;&gt;O578,O579&amp;", ",IF(B579&lt;&gt;B578,O579&amp;", ","")))))&amp;(IF(ISBLANK(P579),"",(IF(P579&lt;&gt;P578,P579&amp;", ",IF(B579&lt;&gt;B578,P579&amp;", ",IF(Z579&lt;&gt;Z578,P579&amp;", ",""))))))&amp;(IF(ISBLANK(Q579),"",(IF(Q579&lt;&gt;Q578,Q579&amp;", ",IF(B579&lt;&gt;B578,Q579&amp;", ",IF(Z579&lt;&gt;Z578,Q579&amp;", ",""))))))&amp;(IF(ISBLANK(R579),"",(IF(R579&lt;&gt;R578,R579&amp;"m, ",IF(B579&lt;&gt;B578,R579&amp;"m, ",IF(Z579&lt;&gt;Z578,R579&amp;"m, ",""))))))&amp;IF(ISBLANK(S579),"",(IF(B579&lt;&gt;B578,S579&amp;", ",IF(S579&lt;&gt;S578,IF((Z579=Z578),"same locality "&amp;S579&amp;", ",S579&amp;", "),""))))&amp;(IF(ISBLANK(T579),"",(IF(T579&lt;&gt;T578,IF(ISBLANK(F$2),T579&amp;", ",T579&amp;" "&amp;F$2&amp;", "),(IF(B579&lt;&gt;B578,IF(ISBLANK(F$2),T579&amp;", ",T579&amp;" "&amp;F$2&amp;", "),(IF(Z579&lt;&gt;Z578,IF(ISBLANK(F$2),T579&amp;", ",T579&amp;" "&amp;F$2&amp;", "),IF((U579&lt;&gt;U578)*($G$2="Y"),"same collector, ","")))))))))&amp;(IF(ISBLANK(U579),"",(IF(U579&lt;&gt;U578,U579&amp;", ",(IF(B579&lt;&gt;B578,U579&amp;", ",IF(Z579&lt;&gt;Z578,U579&amp;", ",(IF(T579&lt;&gt;T578,IF((T579&lt;&gt;T578)*($G$2="Y"),"same date, ", ""),IF((T579=T578)*(U579=U578)*(S579&lt;&gt;S578)*($G$2="Y"),"same collector and date, ", ""))))))))))&amp;(IF(ISBLANK(V579),"",V579&amp;", "))&amp;IF((AA579&lt;&gt;AA580)*($H$2="y"),AD579&amp;AE579,IF((AA579&lt;&gt;AA580)*($H$2="m"),AD579&amp;AG579,IF(($H$2&lt;&gt;"m")*($H$2&lt;&gt;"Y"),(IF(F579=0,"",F579&amp;" "&amp;$F$4&amp;" "))&amp;(IF(G579=0,"",G579&amp;" "&amp;$G$4&amp;" "))&amp;(IF(H579=0,"",H579&amp;" "&amp;H$4&amp;" "))&amp;(IF(I579=0,"",I579&amp;" "&amp;$I$4&amp;" "))&amp;(IF(J579=0,"",J579&amp;" "&amp;$J$4&amp;" "))&amp;IF((ISBLANK(C579)),"","("&amp;C579&amp;")"),"")))&amp;IF((B579=B580)*(K579=K580)*(L579=L580)*(M579=M580),IF(($H$2&lt;&gt;"m")*($H$2&lt;&gt;"Y"), ", ", IF((ISNUMBER(FIND(")",AE579))), ", ", "")),IF((B579=B580)*(K579=K580)*(L579=L580),"; ",". ")))</f>
        <v/>
      </c>
      <c r="AI579" s="1"/>
    </row>
    <row r="580" spans="1:35" x14ac:dyDescent="0.25">
      <c r="A580" s="3" t="str">
        <f t="shared" si="68"/>
        <v/>
      </c>
      <c r="B580" s="53" t="str">
        <f t="shared" si="72"/>
        <v/>
      </c>
      <c r="C580" s="57"/>
      <c r="D580" s="57"/>
      <c r="E580" s="57"/>
      <c r="F580" s="57"/>
      <c r="G580" s="57"/>
      <c r="H580" s="57"/>
      <c r="I580" s="57"/>
      <c r="J580" s="57"/>
      <c r="K580" s="57"/>
      <c r="L580" s="57"/>
      <c r="M580" s="54"/>
      <c r="N580" s="57"/>
      <c r="O580" s="58"/>
      <c r="P580" s="58"/>
      <c r="Q580" s="58"/>
      <c r="R580" s="58"/>
      <c r="S580" s="54"/>
      <c r="T580" s="57"/>
      <c r="U580" s="57"/>
      <c r="V580" s="57"/>
      <c r="W580" s="57"/>
      <c r="X580" s="147" t="str">
        <f>IF(ISBLANK(D580),"",IF('order-admin-units'!$I$1&lt;&gt;"y", "", IF((K580="")*(ISBLANK(D580)=FALSE), 'order-admin-units'!$B$1+1, VLOOKUP(K580, ordercountry, 2))))</f>
        <v/>
      </c>
      <c r="Y580" s="147" t="str">
        <f>IF(ISBLANK(D580),"",IF('order-admin-units'!$I$1&lt;&gt;"y", "", IF(L580="", 'order-admin-units'!$B$2+1, VLOOKUP(K580&amp;"@"&amp;L580, orderadmin, 2))))</f>
        <v/>
      </c>
      <c r="Z580" s="147" t="str">
        <f t="shared" si="69"/>
        <v/>
      </c>
      <c r="AA580" s="147" t="str">
        <f t="shared" si="70"/>
        <v/>
      </c>
      <c r="AB580" s="147" t="str">
        <f t="shared" si="71"/>
        <v/>
      </c>
      <c r="AC580" s="147" t="str">
        <f t="shared" si="65"/>
        <v/>
      </c>
      <c r="AD580" s="11" t="str">
        <f t="shared" si="66"/>
        <v/>
      </c>
      <c r="AE580" s="11" t="str">
        <f t="array" ref="AE580">IF(ISBLANK(D580),"",IF(OR($H$2="y",$H$2="m"),IF(AA580=AA579,IF(OR(AB580=$AB$4:$AB579)=FALSE,AE579&amp;C580,AE579),"("&amp;C580)&amp;IF(AA580=AA581,IF(OR(AB581=$AB$4:$AB580)=FALSE,", ",""),") "),""))</f>
        <v/>
      </c>
      <c r="AF580" s="11" t="str">
        <f t="shared" si="67"/>
        <v/>
      </c>
      <c r="AG580" s="11" t="str">
        <f t="array" ref="AG580">IF(ISBLANK(D580),"",IF(OR($H$2="y",$H$2="m"),IF(AA580=AA579,IF(OR(AC580=$AC$4:$AC579)=FALSE,AG579&amp;AF580,AG579),"("&amp;AF580)&amp;IF(AA580=AA581,IF(OR(AC581=$AC$4:$AC580)=FALSE,", ",""),") "),""))</f>
        <v/>
      </c>
      <c r="AH580" s="10" t="str">
        <f>IF((ISBLANK(D580)),"",IF(D580=D579,AH579,"")&amp;IF(B579&lt;&gt;B580,((IF(ISBLANK(E580),$D$3&amp;"Non-type material: "&amp;$D$3,$D$3&amp;INDEX('type-categories'!$A$2:$B$100,MATCH(E580,'type-categories'!$A$2:$A$100,0),2)&amp;$D$3))),"")&amp;(IF(K580&lt;&gt;K579,$C$2&amp;K580&amp;$K$3&amp;$C$2&amp;" ",(IF(B580&lt;&gt;B579,$C$2&amp;K580&amp;$K$3&amp;$C$2&amp;" ",""))))&amp;(IF(L580="","",((IF(L580&lt;&gt;L579,$D$2&amp;L580&amp;$L$3&amp;$D$2&amp;" ",IF(B580&lt;&gt;B579,$D$2&amp;L580&amp;$L$3&amp;$D$2&amp;" ",""))))))&amp;(IF(M580="","",((IF(M580&lt;&gt;M579,$E$2&amp;M580&amp;$E$2&amp;","&amp;" ",IF(B580&lt;&gt;B579,$E$2&amp;M580&amp;$E$2&amp;",",""))))))&amp;(IF(N580="","",IF(N580&lt;&gt;N579,N580&amp;", ",IF(B580&lt;&gt;B579,N580&amp;", ",""))))&amp;(IF(ISBLANK(O580),"",(IF(O580&lt;&gt;O579,O580&amp;", ",IF(B580&lt;&gt;B579,O580&amp;", ","")))))&amp;(IF(ISBLANK(P580),"",(IF(P580&lt;&gt;P579,P580&amp;", ",IF(B580&lt;&gt;B579,P580&amp;", ",IF(Z580&lt;&gt;Z579,P580&amp;", ",""))))))&amp;(IF(ISBLANK(Q580),"",(IF(Q580&lt;&gt;Q579,Q580&amp;", ",IF(B580&lt;&gt;B579,Q580&amp;", ",IF(Z580&lt;&gt;Z579,Q580&amp;", ",""))))))&amp;(IF(ISBLANK(R580),"",(IF(R580&lt;&gt;R579,R580&amp;"m, ",IF(B580&lt;&gt;B579,R580&amp;"m, ",IF(Z580&lt;&gt;Z579,R580&amp;"m, ",""))))))&amp;IF(ISBLANK(S580),"",(IF(B580&lt;&gt;B579,S580&amp;", ",IF(S580&lt;&gt;S579,IF((Z580=Z579),"same locality "&amp;S580&amp;", ",S580&amp;", "),""))))&amp;(IF(ISBLANK(T580),"",(IF(T580&lt;&gt;T579,IF(ISBLANK(F$2),T580&amp;", ",T580&amp;" "&amp;F$2&amp;", "),(IF(B580&lt;&gt;B579,IF(ISBLANK(F$2),T580&amp;", ",T580&amp;" "&amp;F$2&amp;", "),(IF(Z580&lt;&gt;Z579,IF(ISBLANK(F$2),T580&amp;", ",T580&amp;" "&amp;F$2&amp;", "),IF((U580&lt;&gt;U579)*($G$2="Y"),"same collector, ","")))))))))&amp;(IF(ISBLANK(U580),"",(IF(U580&lt;&gt;U579,U580&amp;", ",(IF(B580&lt;&gt;B579,U580&amp;", ",IF(Z580&lt;&gt;Z579,U580&amp;", ",(IF(T580&lt;&gt;T579,IF((T580&lt;&gt;T579)*($G$2="Y"),"same date, ", ""),IF((T580=T579)*(U580=U579)*(S580&lt;&gt;S579)*($G$2="Y"),"same collector and date, ", ""))))))))))&amp;(IF(ISBLANK(V580),"",V580&amp;", "))&amp;IF((AA580&lt;&gt;AA581)*($H$2="y"),AD580&amp;AE580,IF((AA580&lt;&gt;AA581)*($H$2="m"),AD580&amp;AG580,IF(($H$2&lt;&gt;"m")*($H$2&lt;&gt;"Y"),(IF(F580=0,"",F580&amp;" "&amp;$F$4&amp;" "))&amp;(IF(G580=0,"",G580&amp;" "&amp;$G$4&amp;" "))&amp;(IF(H580=0,"",H580&amp;" "&amp;H$4&amp;" "))&amp;(IF(I580=0,"",I580&amp;" "&amp;$I$4&amp;" "))&amp;(IF(J580=0,"",J580&amp;" "&amp;$J$4&amp;" "))&amp;IF((ISBLANK(C580)),"","("&amp;C580&amp;")"),"")))&amp;IF((B580=B581)*(K580=K581)*(L580=L581)*(M580=M581),IF(($H$2&lt;&gt;"m")*($H$2&lt;&gt;"Y"), ", ", IF((ISNUMBER(FIND(")",AE580))), ", ", "")),IF((B580=B581)*(K580=K581)*(L580=L581),"; ",". ")))</f>
        <v/>
      </c>
      <c r="AI580" s="1"/>
    </row>
    <row r="581" spans="1:35" x14ac:dyDescent="0.25">
      <c r="A581" s="3" t="str">
        <f t="shared" si="68"/>
        <v/>
      </c>
      <c r="B581" s="53" t="str">
        <f t="shared" si="72"/>
        <v/>
      </c>
      <c r="C581" s="57"/>
      <c r="D581" s="57"/>
      <c r="E581" s="57"/>
      <c r="F581" s="57"/>
      <c r="G581" s="57"/>
      <c r="H581" s="57"/>
      <c r="I581" s="57"/>
      <c r="J581" s="57"/>
      <c r="K581" s="57"/>
      <c r="L581" s="57"/>
      <c r="M581" s="54"/>
      <c r="N581" s="57"/>
      <c r="O581" s="58"/>
      <c r="P581" s="58"/>
      <c r="Q581" s="58"/>
      <c r="R581" s="58"/>
      <c r="S581" s="54"/>
      <c r="T581" s="57"/>
      <c r="U581" s="57"/>
      <c r="V581" s="57"/>
      <c r="W581" s="57"/>
      <c r="X581" s="147" t="str">
        <f>IF(ISBLANK(D581),"",IF('order-admin-units'!$I$1&lt;&gt;"y", "", IF((K581="")*(ISBLANK(D581)=FALSE), 'order-admin-units'!$B$1+1, VLOOKUP(K581, ordercountry, 2))))</f>
        <v/>
      </c>
      <c r="Y581" s="147" t="str">
        <f>IF(ISBLANK(D581),"",IF('order-admin-units'!$I$1&lt;&gt;"y", "", IF(L581="", 'order-admin-units'!$B$2+1, VLOOKUP(K581&amp;"@"&amp;L581, orderadmin, 2))))</f>
        <v/>
      </c>
      <c r="Z581" s="147" t="str">
        <f t="shared" si="69"/>
        <v/>
      </c>
      <c r="AA581" s="147" t="str">
        <f t="shared" si="70"/>
        <v/>
      </c>
      <c r="AB581" s="147" t="str">
        <f t="shared" si="71"/>
        <v/>
      </c>
      <c r="AC581" s="147" t="str">
        <f t="shared" ref="AC581:AC644" si="73">AA581&amp;AF581</f>
        <v/>
      </c>
      <c r="AD581" s="11" t="str">
        <f t="shared" ref="AD581:AD644" si="74">IF(OR($H$2="y",$H$2="m"),IF(SUMIF($AA$5:$AA$2000,AA581,$F$5:$F$2000)&lt;&gt;0,SUMIF($AA$5:$AA$2000,AA581,$F$5:$F$2000)&amp;" "&amp;$F$4&amp;" ","")&amp;IF(SUMIF($AA$5:$AA$2000,AA581,$G$5:$G$2000)&lt;&gt;0,SUMIF($AA$5:$AA$2000,AA581,$G$5:$G$2000)&amp;" "&amp;$G$4&amp;" ","")&amp;IF(SUMIF($AA$5:$AA$2000,AA581,$H$5:$H$2000)&lt;&gt;0,SUMIF($AA$5:$AA$2000,AA581,$H$5:$H$2000)&amp;" "&amp;$H$4&amp;" ","")&amp;IF(SUMIF($AA$5:$AA$2000,AA581,$I$5:$I$2000)&lt;&gt;0,SUMIF($AA$5:$AA$2000,AA581,$I$5:$I$2000)&amp;" "&amp;$I$4&amp;" ","")&amp;IF(SUMIF($AA$5:$AA$2000,AA581,$J$5:$J$2000)&lt;&gt;0,SUMIF($AA$5:$AA$2000,AA581,$J$5:$J$2000)&amp;" "&amp;$J$4&amp;" ",""),"")</f>
        <v/>
      </c>
      <c r="AE581" s="11" t="str">
        <f t="array" ref="AE581">IF(ISBLANK(D581),"",IF(OR($H$2="y",$H$2="m"),IF(AA581=AA580,IF(OR(AB581=$AB$4:$AB580)=FALSE,AE580&amp;C581,AE580),"("&amp;C581)&amp;IF(AA581=AA582,IF(OR(AB582=$AB$4:$AB581)=FALSE,", ",""),") "),""))</f>
        <v/>
      </c>
      <c r="AF581" s="11" t="str">
        <f t="shared" ref="AF581:AF644" si="75">IF((ISBLANK(D581)=FALSE)*OR($H$2="y",$H$2="m"),IFERROR(LEFT(C581, FIND(" ",C581)-1), C581),"")</f>
        <v/>
      </c>
      <c r="AG581" s="11" t="str">
        <f t="array" ref="AG581">IF(ISBLANK(D581),"",IF(OR($H$2="y",$H$2="m"),IF(AA581=AA580,IF(OR(AC581=$AC$4:$AC580)=FALSE,AG580&amp;AF581,AG580),"("&amp;AF581)&amp;IF(AA581=AA582,IF(OR(AC582=$AC$4:$AC581)=FALSE,", ",""),") "),""))</f>
        <v/>
      </c>
      <c r="AH581" s="10" t="str">
        <f>IF((ISBLANK(D581)),"",IF(D581=D580,AH580,"")&amp;IF(B580&lt;&gt;B581,((IF(ISBLANK(E581),$D$3&amp;"Non-type material: "&amp;$D$3,$D$3&amp;INDEX('type-categories'!$A$2:$B$100,MATCH(E581,'type-categories'!$A$2:$A$100,0),2)&amp;$D$3))),"")&amp;(IF(K581&lt;&gt;K580,$C$2&amp;K581&amp;$K$3&amp;$C$2&amp;" ",(IF(B581&lt;&gt;B580,$C$2&amp;K581&amp;$K$3&amp;$C$2&amp;" ",""))))&amp;(IF(L581="","",((IF(L581&lt;&gt;L580,$D$2&amp;L581&amp;$L$3&amp;$D$2&amp;" ",IF(B581&lt;&gt;B580,$D$2&amp;L581&amp;$L$3&amp;$D$2&amp;" ",""))))))&amp;(IF(M581="","",((IF(M581&lt;&gt;M580,$E$2&amp;M581&amp;$E$2&amp;","&amp;" ",IF(B581&lt;&gt;B580,$E$2&amp;M581&amp;$E$2&amp;",",""))))))&amp;(IF(N581="","",IF(N581&lt;&gt;N580,N581&amp;", ",IF(B581&lt;&gt;B580,N581&amp;", ",""))))&amp;(IF(ISBLANK(O581),"",(IF(O581&lt;&gt;O580,O581&amp;", ",IF(B581&lt;&gt;B580,O581&amp;", ","")))))&amp;(IF(ISBLANK(P581),"",(IF(P581&lt;&gt;P580,P581&amp;", ",IF(B581&lt;&gt;B580,P581&amp;", ",IF(Z581&lt;&gt;Z580,P581&amp;", ",""))))))&amp;(IF(ISBLANK(Q581),"",(IF(Q581&lt;&gt;Q580,Q581&amp;", ",IF(B581&lt;&gt;B580,Q581&amp;", ",IF(Z581&lt;&gt;Z580,Q581&amp;", ",""))))))&amp;(IF(ISBLANK(R581),"",(IF(R581&lt;&gt;R580,R581&amp;"m, ",IF(B581&lt;&gt;B580,R581&amp;"m, ",IF(Z581&lt;&gt;Z580,R581&amp;"m, ",""))))))&amp;IF(ISBLANK(S581),"",(IF(B581&lt;&gt;B580,S581&amp;", ",IF(S581&lt;&gt;S580,IF((Z581=Z580),"same locality "&amp;S581&amp;", ",S581&amp;", "),""))))&amp;(IF(ISBLANK(T581),"",(IF(T581&lt;&gt;T580,IF(ISBLANK(F$2),T581&amp;", ",T581&amp;" "&amp;F$2&amp;", "),(IF(B581&lt;&gt;B580,IF(ISBLANK(F$2),T581&amp;", ",T581&amp;" "&amp;F$2&amp;", "),(IF(Z581&lt;&gt;Z580,IF(ISBLANK(F$2),T581&amp;", ",T581&amp;" "&amp;F$2&amp;", "),IF((U581&lt;&gt;U580)*($G$2="Y"),"same collector, ","")))))))))&amp;(IF(ISBLANK(U581),"",(IF(U581&lt;&gt;U580,U581&amp;", ",(IF(B581&lt;&gt;B580,U581&amp;", ",IF(Z581&lt;&gt;Z580,U581&amp;", ",(IF(T581&lt;&gt;T580,IF((T581&lt;&gt;T580)*($G$2="Y"),"same date, ", ""),IF((T581=T580)*(U581=U580)*(S581&lt;&gt;S580)*($G$2="Y"),"same collector and date, ", ""))))))))))&amp;(IF(ISBLANK(V581),"",V581&amp;", "))&amp;IF((AA581&lt;&gt;AA582)*($H$2="y"),AD581&amp;AE581,IF((AA581&lt;&gt;AA582)*($H$2="m"),AD581&amp;AG581,IF(($H$2&lt;&gt;"m")*($H$2&lt;&gt;"Y"),(IF(F581=0,"",F581&amp;" "&amp;$F$4&amp;" "))&amp;(IF(G581=0,"",G581&amp;" "&amp;$G$4&amp;" "))&amp;(IF(H581=0,"",H581&amp;" "&amp;H$4&amp;" "))&amp;(IF(I581=0,"",I581&amp;" "&amp;$I$4&amp;" "))&amp;(IF(J581=0,"",J581&amp;" "&amp;$J$4&amp;" "))&amp;IF((ISBLANK(C581)),"","("&amp;C581&amp;")"),"")))&amp;IF((B581=B582)*(K581=K582)*(L581=L582)*(M581=M582),IF(($H$2&lt;&gt;"m")*($H$2&lt;&gt;"Y"), ", ", IF((ISNUMBER(FIND(")",AE581))), ", ", "")),IF((B581=B582)*(K581=K582)*(L581=L582),"; ",". ")))</f>
        <v/>
      </c>
      <c r="AI581" s="1"/>
    </row>
    <row r="582" spans="1:35" x14ac:dyDescent="0.25">
      <c r="A582" s="3" t="str">
        <f t="shared" ref="A582:A645" si="76">IF(ISBLANK(D582),"",IF(D582&lt;&gt;D581, A581+1, A581))</f>
        <v/>
      </c>
      <c r="B582" s="53" t="str">
        <f t="shared" si="72"/>
        <v/>
      </c>
      <c r="C582" s="57"/>
      <c r="D582" s="57"/>
      <c r="E582" s="57"/>
      <c r="F582" s="57"/>
      <c r="G582" s="57"/>
      <c r="H582" s="57"/>
      <c r="I582" s="57"/>
      <c r="J582" s="57"/>
      <c r="K582" s="57"/>
      <c r="L582" s="57"/>
      <c r="M582" s="54"/>
      <c r="N582" s="57"/>
      <c r="O582" s="58"/>
      <c r="P582" s="58"/>
      <c r="Q582" s="58"/>
      <c r="R582" s="58"/>
      <c r="S582" s="54"/>
      <c r="T582" s="57"/>
      <c r="U582" s="57"/>
      <c r="V582" s="57"/>
      <c r="W582" s="57"/>
      <c r="X582" s="147" t="str">
        <f>IF(ISBLANK(D582),"",IF('order-admin-units'!$I$1&lt;&gt;"y", "", IF((K582="")*(ISBLANK(D582)=FALSE), 'order-admin-units'!$B$1+1, VLOOKUP(K582, ordercountry, 2))))</f>
        <v/>
      </c>
      <c r="Y582" s="147" t="str">
        <f>IF(ISBLANK(D582),"",IF('order-admin-units'!$I$1&lt;&gt;"y", "", IF(L582="", 'order-admin-units'!$B$2+1, VLOOKUP(K582&amp;"@"&amp;L582, orderadmin, 2))))</f>
        <v/>
      </c>
      <c r="Z582" s="147" t="str">
        <f t="shared" ref="Z582:Z645" si="77">K582&amp;L582&amp;M582&amp;N582&amp;O582</f>
        <v/>
      </c>
      <c r="AA582" s="147" t="str">
        <f t="shared" ref="AA582:AA645" si="78">B582&amp;K582&amp;L582&amp;M582&amp;N582&amp;O582&amp;P582&amp;Q582&amp;R582&amp;S582&amp;T582&amp;U582</f>
        <v/>
      </c>
      <c r="AB582" s="147" t="str">
        <f t="shared" ref="AB582:AB645" si="79">AA582&amp;C582</f>
        <v/>
      </c>
      <c r="AC582" s="147" t="str">
        <f t="shared" si="73"/>
        <v/>
      </c>
      <c r="AD582" s="11" t="str">
        <f t="shared" si="74"/>
        <v/>
      </c>
      <c r="AE582" s="11" t="str">
        <f t="array" ref="AE582">IF(ISBLANK(D582),"",IF(OR($H$2="y",$H$2="m"),IF(AA582=AA581,IF(OR(AB582=$AB$4:$AB581)=FALSE,AE581&amp;C582,AE581),"("&amp;C582)&amp;IF(AA582=AA583,IF(OR(AB583=$AB$4:$AB582)=FALSE,", ",""),") "),""))</f>
        <v/>
      </c>
      <c r="AF582" s="11" t="str">
        <f t="shared" si="75"/>
        <v/>
      </c>
      <c r="AG582" s="11" t="str">
        <f t="array" ref="AG582">IF(ISBLANK(D582),"",IF(OR($H$2="y",$H$2="m"),IF(AA582=AA581,IF(OR(AC582=$AC$4:$AC581)=FALSE,AG581&amp;AF582,AG581),"("&amp;AF582)&amp;IF(AA582=AA583,IF(OR(AC583=$AC$4:$AC582)=FALSE,", ",""),") "),""))</f>
        <v/>
      </c>
      <c r="AH582" s="10" t="str">
        <f>IF((ISBLANK(D582)),"",IF(D582=D581,AH581,"")&amp;IF(B581&lt;&gt;B582,((IF(ISBLANK(E582),$D$3&amp;"Non-type material: "&amp;$D$3,$D$3&amp;INDEX('type-categories'!$A$2:$B$100,MATCH(E582,'type-categories'!$A$2:$A$100,0),2)&amp;$D$3))),"")&amp;(IF(K582&lt;&gt;K581,$C$2&amp;K582&amp;$K$3&amp;$C$2&amp;" ",(IF(B582&lt;&gt;B581,$C$2&amp;K582&amp;$K$3&amp;$C$2&amp;" ",""))))&amp;(IF(L582="","",((IF(L582&lt;&gt;L581,$D$2&amp;L582&amp;$L$3&amp;$D$2&amp;" ",IF(B582&lt;&gt;B581,$D$2&amp;L582&amp;$L$3&amp;$D$2&amp;" ",""))))))&amp;(IF(M582="","",((IF(M582&lt;&gt;M581,$E$2&amp;M582&amp;$E$2&amp;","&amp;" ",IF(B582&lt;&gt;B581,$E$2&amp;M582&amp;$E$2&amp;",",""))))))&amp;(IF(N582="","",IF(N582&lt;&gt;N581,N582&amp;", ",IF(B582&lt;&gt;B581,N582&amp;", ",""))))&amp;(IF(ISBLANK(O582),"",(IF(O582&lt;&gt;O581,O582&amp;", ",IF(B582&lt;&gt;B581,O582&amp;", ","")))))&amp;(IF(ISBLANK(P582),"",(IF(P582&lt;&gt;P581,P582&amp;", ",IF(B582&lt;&gt;B581,P582&amp;", ",IF(Z582&lt;&gt;Z581,P582&amp;", ",""))))))&amp;(IF(ISBLANK(Q582),"",(IF(Q582&lt;&gt;Q581,Q582&amp;", ",IF(B582&lt;&gt;B581,Q582&amp;", ",IF(Z582&lt;&gt;Z581,Q582&amp;", ",""))))))&amp;(IF(ISBLANK(R582),"",(IF(R582&lt;&gt;R581,R582&amp;"m, ",IF(B582&lt;&gt;B581,R582&amp;"m, ",IF(Z582&lt;&gt;Z581,R582&amp;"m, ",""))))))&amp;IF(ISBLANK(S582),"",(IF(B582&lt;&gt;B581,S582&amp;", ",IF(S582&lt;&gt;S581,IF((Z582=Z581),"same locality "&amp;S582&amp;", ",S582&amp;", "),""))))&amp;(IF(ISBLANK(T582),"",(IF(T582&lt;&gt;T581,IF(ISBLANK(F$2),T582&amp;", ",T582&amp;" "&amp;F$2&amp;", "),(IF(B582&lt;&gt;B581,IF(ISBLANK(F$2),T582&amp;", ",T582&amp;" "&amp;F$2&amp;", "),(IF(Z582&lt;&gt;Z581,IF(ISBLANK(F$2),T582&amp;", ",T582&amp;" "&amp;F$2&amp;", "),IF((U582&lt;&gt;U581)*($G$2="Y"),"same collector, ","")))))))))&amp;(IF(ISBLANK(U582),"",(IF(U582&lt;&gt;U581,U582&amp;", ",(IF(B582&lt;&gt;B581,U582&amp;", ",IF(Z582&lt;&gt;Z581,U582&amp;", ",(IF(T582&lt;&gt;T581,IF((T582&lt;&gt;T581)*($G$2="Y"),"same date, ", ""),IF((T582=T581)*(U582=U581)*(S582&lt;&gt;S581)*($G$2="Y"),"same collector and date, ", ""))))))))))&amp;(IF(ISBLANK(V582),"",V582&amp;", "))&amp;IF((AA582&lt;&gt;AA583)*($H$2="y"),AD582&amp;AE582,IF((AA582&lt;&gt;AA583)*($H$2="m"),AD582&amp;AG582,IF(($H$2&lt;&gt;"m")*($H$2&lt;&gt;"Y"),(IF(F582=0,"",F582&amp;" "&amp;$F$4&amp;" "))&amp;(IF(G582=0,"",G582&amp;" "&amp;$G$4&amp;" "))&amp;(IF(H582=0,"",H582&amp;" "&amp;H$4&amp;" "))&amp;(IF(I582=0,"",I582&amp;" "&amp;$I$4&amp;" "))&amp;(IF(J582=0,"",J582&amp;" "&amp;$J$4&amp;" "))&amp;IF((ISBLANK(C582)),"","("&amp;C582&amp;")"),"")))&amp;IF((B582=B583)*(K582=K583)*(L582=L583)*(M582=M583),IF(($H$2&lt;&gt;"m")*($H$2&lt;&gt;"Y"), ", ", IF((ISNUMBER(FIND(")",AE582))), ", ", "")),IF((B582=B583)*(K582=K583)*(L582=L583),"; ",". ")))</f>
        <v/>
      </c>
      <c r="AI582" s="1"/>
    </row>
    <row r="583" spans="1:35" x14ac:dyDescent="0.25">
      <c r="A583" s="3" t="str">
        <f t="shared" si="76"/>
        <v/>
      </c>
      <c r="B583" s="53" t="str">
        <f t="shared" si="72"/>
        <v/>
      </c>
      <c r="C583" s="57"/>
      <c r="D583" s="57"/>
      <c r="E583" s="57"/>
      <c r="F583" s="57"/>
      <c r="G583" s="57"/>
      <c r="H583" s="57"/>
      <c r="I583" s="57"/>
      <c r="J583" s="57"/>
      <c r="K583" s="57"/>
      <c r="L583" s="57"/>
      <c r="M583" s="54"/>
      <c r="N583" s="57"/>
      <c r="O583" s="58"/>
      <c r="P583" s="58"/>
      <c r="Q583" s="58"/>
      <c r="R583" s="58"/>
      <c r="S583" s="54"/>
      <c r="T583" s="57"/>
      <c r="U583" s="57"/>
      <c r="V583" s="57"/>
      <c r="W583" s="57"/>
      <c r="X583" s="147" t="str">
        <f>IF(ISBLANK(D583),"",IF('order-admin-units'!$I$1&lt;&gt;"y", "", IF((K583="")*(ISBLANK(D583)=FALSE), 'order-admin-units'!$B$1+1, VLOOKUP(K583, ordercountry, 2))))</f>
        <v/>
      </c>
      <c r="Y583" s="147" t="str">
        <f>IF(ISBLANK(D583),"",IF('order-admin-units'!$I$1&lt;&gt;"y", "", IF(L583="", 'order-admin-units'!$B$2+1, VLOOKUP(K583&amp;"@"&amp;L583, orderadmin, 2))))</f>
        <v/>
      </c>
      <c r="Z583" s="147" t="str">
        <f t="shared" si="77"/>
        <v/>
      </c>
      <c r="AA583" s="147" t="str">
        <f t="shared" si="78"/>
        <v/>
      </c>
      <c r="AB583" s="147" t="str">
        <f t="shared" si="79"/>
        <v/>
      </c>
      <c r="AC583" s="147" t="str">
        <f t="shared" si="73"/>
        <v/>
      </c>
      <c r="AD583" s="11" t="str">
        <f t="shared" si="74"/>
        <v/>
      </c>
      <c r="AE583" s="11" t="str">
        <f t="array" ref="AE583">IF(ISBLANK(D583),"",IF(OR($H$2="y",$H$2="m"),IF(AA583=AA582,IF(OR(AB583=$AB$4:$AB582)=FALSE,AE582&amp;C583,AE582),"("&amp;C583)&amp;IF(AA583=AA584,IF(OR(AB584=$AB$4:$AB583)=FALSE,", ",""),") "),""))</f>
        <v/>
      </c>
      <c r="AF583" s="11" t="str">
        <f t="shared" si="75"/>
        <v/>
      </c>
      <c r="AG583" s="11" t="str">
        <f t="array" ref="AG583">IF(ISBLANK(D583),"",IF(OR($H$2="y",$H$2="m"),IF(AA583=AA582,IF(OR(AC583=$AC$4:$AC582)=FALSE,AG582&amp;AF583,AG582),"("&amp;AF583)&amp;IF(AA583=AA584,IF(OR(AC584=$AC$4:$AC583)=FALSE,", ",""),") "),""))</f>
        <v/>
      </c>
      <c r="AH583" s="10" t="str">
        <f>IF((ISBLANK(D583)),"",IF(D583=D582,AH582,"")&amp;IF(B582&lt;&gt;B583,((IF(ISBLANK(E583),$D$3&amp;"Non-type material: "&amp;$D$3,$D$3&amp;INDEX('type-categories'!$A$2:$B$100,MATCH(E583,'type-categories'!$A$2:$A$100,0),2)&amp;$D$3))),"")&amp;(IF(K583&lt;&gt;K582,$C$2&amp;K583&amp;$K$3&amp;$C$2&amp;" ",(IF(B583&lt;&gt;B582,$C$2&amp;K583&amp;$K$3&amp;$C$2&amp;" ",""))))&amp;(IF(L583="","",((IF(L583&lt;&gt;L582,$D$2&amp;L583&amp;$L$3&amp;$D$2&amp;" ",IF(B583&lt;&gt;B582,$D$2&amp;L583&amp;$L$3&amp;$D$2&amp;" ",""))))))&amp;(IF(M583="","",((IF(M583&lt;&gt;M582,$E$2&amp;M583&amp;$E$2&amp;","&amp;" ",IF(B583&lt;&gt;B582,$E$2&amp;M583&amp;$E$2&amp;",",""))))))&amp;(IF(N583="","",IF(N583&lt;&gt;N582,N583&amp;", ",IF(B583&lt;&gt;B582,N583&amp;", ",""))))&amp;(IF(ISBLANK(O583),"",(IF(O583&lt;&gt;O582,O583&amp;", ",IF(B583&lt;&gt;B582,O583&amp;", ","")))))&amp;(IF(ISBLANK(P583),"",(IF(P583&lt;&gt;P582,P583&amp;", ",IF(B583&lt;&gt;B582,P583&amp;", ",IF(Z583&lt;&gt;Z582,P583&amp;", ",""))))))&amp;(IF(ISBLANK(Q583),"",(IF(Q583&lt;&gt;Q582,Q583&amp;", ",IF(B583&lt;&gt;B582,Q583&amp;", ",IF(Z583&lt;&gt;Z582,Q583&amp;", ",""))))))&amp;(IF(ISBLANK(R583),"",(IF(R583&lt;&gt;R582,R583&amp;"m, ",IF(B583&lt;&gt;B582,R583&amp;"m, ",IF(Z583&lt;&gt;Z582,R583&amp;"m, ",""))))))&amp;IF(ISBLANK(S583),"",(IF(B583&lt;&gt;B582,S583&amp;", ",IF(S583&lt;&gt;S582,IF((Z583=Z582),"same locality "&amp;S583&amp;", ",S583&amp;", "),""))))&amp;(IF(ISBLANK(T583),"",(IF(T583&lt;&gt;T582,IF(ISBLANK(F$2),T583&amp;", ",T583&amp;" "&amp;F$2&amp;", "),(IF(B583&lt;&gt;B582,IF(ISBLANK(F$2),T583&amp;", ",T583&amp;" "&amp;F$2&amp;", "),(IF(Z583&lt;&gt;Z582,IF(ISBLANK(F$2),T583&amp;", ",T583&amp;" "&amp;F$2&amp;", "),IF((U583&lt;&gt;U582)*($G$2="Y"),"same collector, ","")))))))))&amp;(IF(ISBLANK(U583),"",(IF(U583&lt;&gt;U582,U583&amp;", ",(IF(B583&lt;&gt;B582,U583&amp;", ",IF(Z583&lt;&gt;Z582,U583&amp;", ",(IF(T583&lt;&gt;T582,IF((T583&lt;&gt;T582)*($G$2="Y"),"same date, ", ""),IF((T583=T582)*(U583=U582)*(S583&lt;&gt;S582)*($G$2="Y"),"same collector and date, ", ""))))))))))&amp;(IF(ISBLANK(V583),"",V583&amp;", "))&amp;IF((AA583&lt;&gt;AA584)*($H$2="y"),AD583&amp;AE583,IF((AA583&lt;&gt;AA584)*($H$2="m"),AD583&amp;AG583,IF(($H$2&lt;&gt;"m")*($H$2&lt;&gt;"Y"),(IF(F583=0,"",F583&amp;" "&amp;$F$4&amp;" "))&amp;(IF(G583=0,"",G583&amp;" "&amp;$G$4&amp;" "))&amp;(IF(H583=0,"",H583&amp;" "&amp;H$4&amp;" "))&amp;(IF(I583=0,"",I583&amp;" "&amp;$I$4&amp;" "))&amp;(IF(J583=0,"",J583&amp;" "&amp;$J$4&amp;" "))&amp;IF((ISBLANK(C583)),"","("&amp;C583&amp;")"),"")))&amp;IF((B583=B584)*(K583=K584)*(L583=L584)*(M583=M584),IF(($H$2&lt;&gt;"m")*($H$2&lt;&gt;"Y"), ", ", IF((ISNUMBER(FIND(")",AE583))), ", ", "")),IF((B583=B584)*(K583=K584)*(L583=L584),"; ",". ")))</f>
        <v/>
      </c>
      <c r="AI583" s="1"/>
    </row>
    <row r="584" spans="1:35" x14ac:dyDescent="0.25">
      <c r="A584" s="3" t="str">
        <f t="shared" si="76"/>
        <v/>
      </c>
      <c r="B584" s="53" t="str">
        <f t="shared" si="72"/>
        <v/>
      </c>
      <c r="C584" s="57"/>
      <c r="D584" s="57"/>
      <c r="E584" s="57"/>
      <c r="F584" s="57"/>
      <c r="G584" s="57"/>
      <c r="H584" s="57"/>
      <c r="I584" s="57"/>
      <c r="J584" s="57"/>
      <c r="K584" s="57"/>
      <c r="L584" s="57"/>
      <c r="M584" s="54"/>
      <c r="N584" s="57"/>
      <c r="O584" s="58"/>
      <c r="P584" s="58"/>
      <c r="Q584" s="58"/>
      <c r="R584" s="58"/>
      <c r="S584" s="54"/>
      <c r="T584" s="57"/>
      <c r="U584" s="57"/>
      <c r="V584" s="57"/>
      <c r="W584" s="57"/>
      <c r="X584" s="147" t="str">
        <f>IF(ISBLANK(D584),"",IF('order-admin-units'!$I$1&lt;&gt;"y", "", IF((K584="")*(ISBLANK(D584)=FALSE), 'order-admin-units'!$B$1+1, VLOOKUP(K584, ordercountry, 2))))</f>
        <v/>
      </c>
      <c r="Y584" s="147" t="str">
        <f>IF(ISBLANK(D584),"",IF('order-admin-units'!$I$1&lt;&gt;"y", "", IF(L584="", 'order-admin-units'!$B$2+1, VLOOKUP(K584&amp;"@"&amp;L584, orderadmin, 2))))</f>
        <v/>
      </c>
      <c r="Z584" s="147" t="str">
        <f t="shared" si="77"/>
        <v/>
      </c>
      <c r="AA584" s="147" t="str">
        <f t="shared" si="78"/>
        <v/>
      </c>
      <c r="AB584" s="147" t="str">
        <f t="shared" si="79"/>
        <v/>
      </c>
      <c r="AC584" s="147" t="str">
        <f t="shared" si="73"/>
        <v/>
      </c>
      <c r="AD584" s="11" t="str">
        <f t="shared" si="74"/>
        <v/>
      </c>
      <c r="AE584" s="11" t="str">
        <f t="array" ref="AE584">IF(ISBLANK(D584),"",IF(OR($H$2="y",$H$2="m"),IF(AA584=AA583,IF(OR(AB584=$AB$4:$AB583)=FALSE,AE583&amp;C584,AE583),"("&amp;C584)&amp;IF(AA584=AA585,IF(OR(AB585=$AB$4:$AB584)=FALSE,", ",""),") "),""))</f>
        <v/>
      </c>
      <c r="AF584" s="11" t="str">
        <f t="shared" si="75"/>
        <v/>
      </c>
      <c r="AG584" s="11" t="str">
        <f t="array" ref="AG584">IF(ISBLANK(D584),"",IF(OR($H$2="y",$H$2="m"),IF(AA584=AA583,IF(OR(AC584=$AC$4:$AC583)=FALSE,AG583&amp;AF584,AG583),"("&amp;AF584)&amp;IF(AA584=AA585,IF(OR(AC585=$AC$4:$AC584)=FALSE,", ",""),") "),""))</f>
        <v/>
      </c>
      <c r="AH584" s="10" t="str">
        <f>IF((ISBLANK(D584)),"",IF(D584=D583,AH583,"")&amp;IF(B583&lt;&gt;B584,((IF(ISBLANK(E584),$D$3&amp;"Non-type material: "&amp;$D$3,$D$3&amp;INDEX('type-categories'!$A$2:$B$100,MATCH(E584,'type-categories'!$A$2:$A$100,0),2)&amp;$D$3))),"")&amp;(IF(K584&lt;&gt;K583,$C$2&amp;K584&amp;$K$3&amp;$C$2&amp;" ",(IF(B584&lt;&gt;B583,$C$2&amp;K584&amp;$K$3&amp;$C$2&amp;" ",""))))&amp;(IF(L584="","",((IF(L584&lt;&gt;L583,$D$2&amp;L584&amp;$L$3&amp;$D$2&amp;" ",IF(B584&lt;&gt;B583,$D$2&amp;L584&amp;$L$3&amp;$D$2&amp;" ",""))))))&amp;(IF(M584="","",((IF(M584&lt;&gt;M583,$E$2&amp;M584&amp;$E$2&amp;","&amp;" ",IF(B584&lt;&gt;B583,$E$2&amp;M584&amp;$E$2&amp;",",""))))))&amp;(IF(N584="","",IF(N584&lt;&gt;N583,N584&amp;", ",IF(B584&lt;&gt;B583,N584&amp;", ",""))))&amp;(IF(ISBLANK(O584),"",(IF(O584&lt;&gt;O583,O584&amp;", ",IF(B584&lt;&gt;B583,O584&amp;", ","")))))&amp;(IF(ISBLANK(P584),"",(IF(P584&lt;&gt;P583,P584&amp;", ",IF(B584&lt;&gt;B583,P584&amp;", ",IF(Z584&lt;&gt;Z583,P584&amp;", ",""))))))&amp;(IF(ISBLANK(Q584),"",(IF(Q584&lt;&gt;Q583,Q584&amp;", ",IF(B584&lt;&gt;B583,Q584&amp;", ",IF(Z584&lt;&gt;Z583,Q584&amp;", ",""))))))&amp;(IF(ISBLANK(R584),"",(IF(R584&lt;&gt;R583,R584&amp;"m, ",IF(B584&lt;&gt;B583,R584&amp;"m, ",IF(Z584&lt;&gt;Z583,R584&amp;"m, ",""))))))&amp;IF(ISBLANK(S584),"",(IF(B584&lt;&gt;B583,S584&amp;", ",IF(S584&lt;&gt;S583,IF((Z584=Z583),"same locality "&amp;S584&amp;", ",S584&amp;", "),""))))&amp;(IF(ISBLANK(T584),"",(IF(T584&lt;&gt;T583,IF(ISBLANK(F$2),T584&amp;", ",T584&amp;" "&amp;F$2&amp;", "),(IF(B584&lt;&gt;B583,IF(ISBLANK(F$2),T584&amp;", ",T584&amp;" "&amp;F$2&amp;", "),(IF(Z584&lt;&gt;Z583,IF(ISBLANK(F$2),T584&amp;", ",T584&amp;" "&amp;F$2&amp;", "),IF((U584&lt;&gt;U583)*($G$2="Y"),"same collector, ","")))))))))&amp;(IF(ISBLANK(U584),"",(IF(U584&lt;&gt;U583,U584&amp;", ",(IF(B584&lt;&gt;B583,U584&amp;", ",IF(Z584&lt;&gt;Z583,U584&amp;", ",(IF(T584&lt;&gt;T583,IF((T584&lt;&gt;T583)*($G$2="Y"),"same date, ", ""),IF((T584=T583)*(U584=U583)*(S584&lt;&gt;S583)*($G$2="Y"),"same collector and date, ", ""))))))))))&amp;(IF(ISBLANK(V584),"",V584&amp;", "))&amp;IF((AA584&lt;&gt;AA585)*($H$2="y"),AD584&amp;AE584,IF((AA584&lt;&gt;AA585)*($H$2="m"),AD584&amp;AG584,IF(($H$2&lt;&gt;"m")*($H$2&lt;&gt;"Y"),(IF(F584=0,"",F584&amp;" "&amp;$F$4&amp;" "))&amp;(IF(G584=0,"",G584&amp;" "&amp;$G$4&amp;" "))&amp;(IF(H584=0,"",H584&amp;" "&amp;H$4&amp;" "))&amp;(IF(I584=0,"",I584&amp;" "&amp;$I$4&amp;" "))&amp;(IF(J584=0,"",J584&amp;" "&amp;$J$4&amp;" "))&amp;IF((ISBLANK(C584)),"","("&amp;C584&amp;")"),"")))&amp;IF((B584=B585)*(K584=K585)*(L584=L585)*(M584=M585),IF(($H$2&lt;&gt;"m")*($H$2&lt;&gt;"Y"), ", ", IF((ISNUMBER(FIND(")",AE584))), ", ", "")),IF((B584=B585)*(K584=K585)*(L584=L585),"; ",". ")))</f>
        <v/>
      </c>
      <c r="AI584" s="1"/>
    </row>
    <row r="585" spans="1:35" x14ac:dyDescent="0.25">
      <c r="A585" s="3" t="str">
        <f t="shared" si="76"/>
        <v/>
      </c>
      <c r="B585" s="53" t="str">
        <f t="shared" ref="B585:B648" si="80">D585&amp;E585</f>
        <v/>
      </c>
      <c r="C585" s="57"/>
      <c r="D585" s="57"/>
      <c r="E585" s="57"/>
      <c r="F585" s="57"/>
      <c r="G585" s="57"/>
      <c r="H585" s="57"/>
      <c r="I585" s="57"/>
      <c r="J585" s="57"/>
      <c r="K585" s="57"/>
      <c r="L585" s="57"/>
      <c r="M585" s="54"/>
      <c r="N585" s="57"/>
      <c r="O585" s="58"/>
      <c r="P585" s="58"/>
      <c r="Q585" s="58"/>
      <c r="R585" s="58"/>
      <c r="S585" s="54"/>
      <c r="T585" s="57"/>
      <c r="U585" s="57"/>
      <c r="V585" s="57"/>
      <c r="W585" s="57"/>
      <c r="X585" s="147" t="str">
        <f>IF(ISBLANK(D585),"",IF('order-admin-units'!$I$1&lt;&gt;"y", "", IF((K585="")*(ISBLANK(D585)=FALSE), 'order-admin-units'!$B$1+1, VLOOKUP(K585, ordercountry, 2))))</f>
        <v/>
      </c>
      <c r="Y585" s="147" t="str">
        <f>IF(ISBLANK(D585),"",IF('order-admin-units'!$I$1&lt;&gt;"y", "", IF(L585="", 'order-admin-units'!$B$2+1, VLOOKUP(K585&amp;"@"&amp;L585, orderadmin, 2))))</f>
        <v/>
      </c>
      <c r="Z585" s="147" t="str">
        <f t="shared" si="77"/>
        <v/>
      </c>
      <c r="AA585" s="147" t="str">
        <f t="shared" si="78"/>
        <v/>
      </c>
      <c r="AB585" s="147" t="str">
        <f t="shared" si="79"/>
        <v/>
      </c>
      <c r="AC585" s="147" t="str">
        <f t="shared" si="73"/>
        <v/>
      </c>
      <c r="AD585" s="11" t="str">
        <f t="shared" si="74"/>
        <v/>
      </c>
      <c r="AE585" s="11" t="str">
        <f t="array" ref="AE585">IF(ISBLANK(D585),"",IF(OR($H$2="y",$H$2="m"),IF(AA585=AA584,IF(OR(AB585=$AB$4:$AB584)=FALSE,AE584&amp;C585,AE584),"("&amp;C585)&amp;IF(AA585=AA586,IF(OR(AB586=$AB$4:$AB585)=FALSE,", ",""),") "),""))</f>
        <v/>
      </c>
      <c r="AF585" s="11" t="str">
        <f t="shared" si="75"/>
        <v/>
      </c>
      <c r="AG585" s="11" t="str">
        <f t="array" ref="AG585">IF(ISBLANK(D585),"",IF(OR($H$2="y",$H$2="m"),IF(AA585=AA584,IF(OR(AC585=$AC$4:$AC584)=FALSE,AG584&amp;AF585,AG584),"("&amp;AF585)&amp;IF(AA585=AA586,IF(OR(AC586=$AC$4:$AC585)=FALSE,", ",""),") "),""))</f>
        <v/>
      </c>
      <c r="AH585" s="10" t="str">
        <f>IF((ISBLANK(D585)),"",IF(D585=D584,AH584,"")&amp;IF(B584&lt;&gt;B585,((IF(ISBLANK(E585),$D$3&amp;"Non-type material: "&amp;$D$3,$D$3&amp;INDEX('type-categories'!$A$2:$B$100,MATCH(E585,'type-categories'!$A$2:$A$100,0),2)&amp;$D$3))),"")&amp;(IF(K585&lt;&gt;K584,$C$2&amp;K585&amp;$K$3&amp;$C$2&amp;" ",(IF(B585&lt;&gt;B584,$C$2&amp;K585&amp;$K$3&amp;$C$2&amp;" ",""))))&amp;(IF(L585="","",((IF(L585&lt;&gt;L584,$D$2&amp;L585&amp;$L$3&amp;$D$2&amp;" ",IF(B585&lt;&gt;B584,$D$2&amp;L585&amp;$L$3&amp;$D$2&amp;" ",""))))))&amp;(IF(M585="","",((IF(M585&lt;&gt;M584,$E$2&amp;M585&amp;$E$2&amp;","&amp;" ",IF(B585&lt;&gt;B584,$E$2&amp;M585&amp;$E$2&amp;",",""))))))&amp;(IF(N585="","",IF(N585&lt;&gt;N584,N585&amp;", ",IF(B585&lt;&gt;B584,N585&amp;", ",""))))&amp;(IF(ISBLANK(O585),"",(IF(O585&lt;&gt;O584,O585&amp;", ",IF(B585&lt;&gt;B584,O585&amp;", ","")))))&amp;(IF(ISBLANK(P585),"",(IF(P585&lt;&gt;P584,P585&amp;", ",IF(B585&lt;&gt;B584,P585&amp;", ",IF(Z585&lt;&gt;Z584,P585&amp;", ",""))))))&amp;(IF(ISBLANK(Q585),"",(IF(Q585&lt;&gt;Q584,Q585&amp;", ",IF(B585&lt;&gt;B584,Q585&amp;", ",IF(Z585&lt;&gt;Z584,Q585&amp;", ",""))))))&amp;(IF(ISBLANK(R585),"",(IF(R585&lt;&gt;R584,R585&amp;"m, ",IF(B585&lt;&gt;B584,R585&amp;"m, ",IF(Z585&lt;&gt;Z584,R585&amp;"m, ",""))))))&amp;IF(ISBLANK(S585),"",(IF(B585&lt;&gt;B584,S585&amp;", ",IF(S585&lt;&gt;S584,IF((Z585=Z584),"same locality "&amp;S585&amp;", ",S585&amp;", "),""))))&amp;(IF(ISBLANK(T585),"",(IF(T585&lt;&gt;T584,IF(ISBLANK(F$2),T585&amp;", ",T585&amp;" "&amp;F$2&amp;", "),(IF(B585&lt;&gt;B584,IF(ISBLANK(F$2),T585&amp;", ",T585&amp;" "&amp;F$2&amp;", "),(IF(Z585&lt;&gt;Z584,IF(ISBLANK(F$2),T585&amp;", ",T585&amp;" "&amp;F$2&amp;", "),IF((U585&lt;&gt;U584)*($G$2="Y"),"same collector, ","")))))))))&amp;(IF(ISBLANK(U585),"",(IF(U585&lt;&gt;U584,U585&amp;", ",(IF(B585&lt;&gt;B584,U585&amp;", ",IF(Z585&lt;&gt;Z584,U585&amp;", ",(IF(T585&lt;&gt;T584,IF((T585&lt;&gt;T584)*($G$2="Y"),"same date, ", ""),IF((T585=T584)*(U585=U584)*(S585&lt;&gt;S584)*($G$2="Y"),"same collector and date, ", ""))))))))))&amp;(IF(ISBLANK(V585),"",V585&amp;", "))&amp;IF((AA585&lt;&gt;AA586)*($H$2="y"),AD585&amp;AE585,IF((AA585&lt;&gt;AA586)*($H$2="m"),AD585&amp;AG585,IF(($H$2&lt;&gt;"m")*($H$2&lt;&gt;"Y"),(IF(F585=0,"",F585&amp;" "&amp;$F$4&amp;" "))&amp;(IF(G585=0,"",G585&amp;" "&amp;$G$4&amp;" "))&amp;(IF(H585=0,"",H585&amp;" "&amp;H$4&amp;" "))&amp;(IF(I585=0,"",I585&amp;" "&amp;$I$4&amp;" "))&amp;(IF(J585=0,"",J585&amp;" "&amp;$J$4&amp;" "))&amp;IF((ISBLANK(C585)),"","("&amp;C585&amp;")"),"")))&amp;IF((B585=B586)*(K585=K586)*(L585=L586)*(M585=M586),IF(($H$2&lt;&gt;"m")*($H$2&lt;&gt;"Y"), ", ", IF((ISNUMBER(FIND(")",AE585))), ", ", "")),IF((B585=B586)*(K585=K586)*(L585=L586),"; ",". ")))</f>
        <v/>
      </c>
      <c r="AI585" s="1"/>
    </row>
    <row r="586" spans="1:35" x14ac:dyDescent="0.25">
      <c r="A586" s="3" t="str">
        <f t="shared" si="76"/>
        <v/>
      </c>
      <c r="B586" s="53" t="str">
        <f t="shared" si="80"/>
        <v/>
      </c>
      <c r="C586" s="57"/>
      <c r="D586" s="57"/>
      <c r="E586" s="57"/>
      <c r="F586" s="57"/>
      <c r="G586" s="57"/>
      <c r="H586" s="57"/>
      <c r="I586" s="57"/>
      <c r="J586" s="57"/>
      <c r="K586" s="57"/>
      <c r="L586" s="57"/>
      <c r="M586" s="54"/>
      <c r="N586" s="57"/>
      <c r="O586" s="58"/>
      <c r="P586" s="58"/>
      <c r="Q586" s="58"/>
      <c r="R586" s="58"/>
      <c r="S586" s="54"/>
      <c r="T586" s="57"/>
      <c r="U586" s="57"/>
      <c r="V586" s="57"/>
      <c r="W586" s="57"/>
      <c r="X586" s="147" t="str">
        <f>IF(ISBLANK(D586),"",IF('order-admin-units'!$I$1&lt;&gt;"y", "", IF((K586="")*(ISBLANK(D586)=FALSE), 'order-admin-units'!$B$1+1, VLOOKUP(K586, ordercountry, 2))))</f>
        <v/>
      </c>
      <c r="Y586" s="147" t="str">
        <f>IF(ISBLANK(D586),"",IF('order-admin-units'!$I$1&lt;&gt;"y", "", IF(L586="", 'order-admin-units'!$B$2+1, VLOOKUP(K586&amp;"@"&amp;L586, orderadmin, 2))))</f>
        <v/>
      </c>
      <c r="Z586" s="147" t="str">
        <f t="shared" si="77"/>
        <v/>
      </c>
      <c r="AA586" s="147" t="str">
        <f t="shared" si="78"/>
        <v/>
      </c>
      <c r="AB586" s="147" t="str">
        <f t="shared" si="79"/>
        <v/>
      </c>
      <c r="AC586" s="147" t="str">
        <f t="shared" si="73"/>
        <v/>
      </c>
      <c r="AD586" s="11" t="str">
        <f t="shared" si="74"/>
        <v/>
      </c>
      <c r="AE586" s="11" t="str">
        <f t="array" ref="AE586">IF(ISBLANK(D586),"",IF(OR($H$2="y",$H$2="m"),IF(AA586=AA585,IF(OR(AB586=$AB$4:$AB585)=FALSE,AE585&amp;C586,AE585),"("&amp;C586)&amp;IF(AA586=AA587,IF(OR(AB587=$AB$4:$AB586)=FALSE,", ",""),") "),""))</f>
        <v/>
      </c>
      <c r="AF586" s="11" t="str">
        <f t="shared" si="75"/>
        <v/>
      </c>
      <c r="AG586" s="11" t="str">
        <f t="array" ref="AG586">IF(ISBLANK(D586),"",IF(OR($H$2="y",$H$2="m"),IF(AA586=AA585,IF(OR(AC586=$AC$4:$AC585)=FALSE,AG585&amp;AF586,AG585),"("&amp;AF586)&amp;IF(AA586=AA587,IF(OR(AC587=$AC$4:$AC586)=FALSE,", ",""),") "),""))</f>
        <v/>
      </c>
      <c r="AH586" s="10" t="str">
        <f>IF((ISBLANK(D586)),"",IF(D586=D585,AH585,"")&amp;IF(B585&lt;&gt;B586,((IF(ISBLANK(E586),$D$3&amp;"Non-type material: "&amp;$D$3,$D$3&amp;INDEX('type-categories'!$A$2:$B$100,MATCH(E586,'type-categories'!$A$2:$A$100,0),2)&amp;$D$3))),"")&amp;(IF(K586&lt;&gt;K585,$C$2&amp;K586&amp;$K$3&amp;$C$2&amp;" ",(IF(B586&lt;&gt;B585,$C$2&amp;K586&amp;$K$3&amp;$C$2&amp;" ",""))))&amp;(IF(L586="","",((IF(L586&lt;&gt;L585,$D$2&amp;L586&amp;$L$3&amp;$D$2&amp;" ",IF(B586&lt;&gt;B585,$D$2&amp;L586&amp;$L$3&amp;$D$2&amp;" ",""))))))&amp;(IF(M586="","",((IF(M586&lt;&gt;M585,$E$2&amp;M586&amp;$E$2&amp;","&amp;" ",IF(B586&lt;&gt;B585,$E$2&amp;M586&amp;$E$2&amp;",",""))))))&amp;(IF(N586="","",IF(N586&lt;&gt;N585,N586&amp;", ",IF(B586&lt;&gt;B585,N586&amp;", ",""))))&amp;(IF(ISBLANK(O586),"",(IF(O586&lt;&gt;O585,O586&amp;", ",IF(B586&lt;&gt;B585,O586&amp;", ","")))))&amp;(IF(ISBLANK(P586),"",(IF(P586&lt;&gt;P585,P586&amp;", ",IF(B586&lt;&gt;B585,P586&amp;", ",IF(Z586&lt;&gt;Z585,P586&amp;", ",""))))))&amp;(IF(ISBLANK(Q586),"",(IF(Q586&lt;&gt;Q585,Q586&amp;", ",IF(B586&lt;&gt;B585,Q586&amp;", ",IF(Z586&lt;&gt;Z585,Q586&amp;", ",""))))))&amp;(IF(ISBLANK(R586),"",(IF(R586&lt;&gt;R585,R586&amp;"m, ",IF(B586&lt;&gt;B585,R586&amp;"m, ",IF(Z586&lt;&gt;Z585,R586&amp;"m, ",""))))))&amp;IF(ISBLANK(S586),"",(IF(B586&lt;&gt;B585,S586&amp;", ",IF(S586&lt;&gt;S585,IF((Z586=Z585),"same locality "&amp;S586&amp;", ",S586&amp;", "),""))))&amp;(IF(ISBLANK(T586),"",(IF(T586&lt;&gt;T585,IF(ISBLANK(F$2),T586&amp;", ",T586&amp;" "&amp;F$2&amp;", "),(IF(B586&lt;&gt;B585,IF(ISBLANK(F$2),T586&amp;", ",T586&amp;" "&amp;F$2&amp;", "),(IF(Z586&lt;&gt;Z585,IF(ISBLANK(F$2),T586&amp;", ",T586&amp;" "&amp;F$2&amp;", "),IF((U586&lt;&gt;U585)*($G$2="Y"),"same collector, ","")))))))))&amp;(IF(ISBLANK(U586),"",(IF(U586&lt;&gt;U585,U586&amp;", ",(IF(B586&lt;&gt;B585,U586&amp;", ",IF(Z586&lt;&gt;Z585,U586&amp;", ",(IF(T586&lt;&gt;T585,IF((T586&lt;&gt;T585)*($G$2="Y"),"same date, ", ""),IF((T586=T585)*(U586=U585)*(S586&lt;&gt;S585)*($G$2="Y"),"same collector and date, ", ""))))))))))&amp;(IF(ISBLANK(V586),"",V586&amp;", "))&amp;IF((AA586&lt;&gt;AA587)*($H$2="y"),AD586&amp;AE586,IF((AA586&lt;&gt;AA587)*($H$2="m"),AD586&amp;AG586,IF(($H$2&lt;&gt;"m")*($H$2&lt;&gt;"Y"),(IF(F586=0,"",F586&amp;" "&amp;$F$4&amp;" "))&amp;(IF(G586=0,"",G586&amp;" "&amp;$G$4&amp;" "))&amp;(IF(H586=0,"",H586&amp;" "&amp;H$4&amp;" "))&amp;(IF(I586=0,"",I586&amp;" "&amp;$I$4&amp;" "))&amp;(IF(J586=0,"",J586&amp;" "&amp;$J$4&amp;" "))&amp;IF((ISBLANK(C586)),"","("&amp;C586&amp;")"),"")))&amp;IF((B586=B587)*(K586=K587)*(L586=L587)*(M586=M587),IF(($H$2&lt;&gt;"m")*($H$2&lt;&gt;"Y"), ", ", IF((ISNUMBER(FIND(")",AE586))), ", ", "")),IF((B586=B587)*(K586=K587)*(L586=L587),"; ",". ")))</f>
        <v/>
      </c>
      <c r="AI586" s="1"/>
    </row>
    <row r="587" spans="1:35" x14ac:dyDescent="0.25">
      <c r="A587" s="3" t="str">
        <f t="shared" si="76"/>
        <v/>
      </c>
      <c r="B587" s="53" t="str">
        <f t="shared" si="80"/>
        <v/>
      </c>
      <c r="C587" s="57"/>
      <c r="D587" s="57"/>
      <c r="E587" s="57"/>
      <c r="F587" s="57"/>
      <c r="G587" s="57"/>
      <c r="H587" s="57"/>
      <c r="I587" s="57"/>
      <c r="J587" s="57"/>
      <c r="K587" s="57"/>
      <c r="L587" s="57"/>
      <c r="M587" s="54"/>
      <c r="N587" s="57"/>
      <c r="O587" s="58"/>
      <c r="P587" s="58"/>
      <c r="Q587" s="58"/>
      <c r="R587" s="58"/>
      <c r="S587" s="54"/>
      <c r="T587" s="57"/>
      <c r="U587" s="57"/>
      <c r="V587" s="57"/>
      <c r="W587" s="57"/>
      <c r="X587" s="147" t="str">
        <f>IF(ISBLANK(D587),"",IF('order-admin-units'!$I$1&lt;&gt;"y", "", IF((K587="")*(ISBLANK(D587)=FALSE), 'order-admin-units'!$B$1+1, VLOOKUP(K587, ordercountry, 2))))</f>
        <v/>
      </c>
      <c r="Y587" s="147" t="str">
        <f>IF(ISBLANK(D587),"",IF('order-admin-units'!$I$1&lt;&gt;"y", "", IF(L587="", 'order-admin-units'!$B$2+1, VLOOKUP(K587&amp;"@"&amp;L587, orderadmin, 2))))</f>
        <v/>
      </c>
      <c r="Z587" s="147" t="str">
        <f t="shared" si="77"/>
        <v/>
      </c>
      <c r="AA587" s="147" t="str">
        <f t="shared" si="78"/>
        <v/>
      </c>
      <c r="AB587" s="147" t="str">
        <f t="shared" si="79"/>
        <v/>
      </c>
      <c r="AC587" s="147" t="str">
        <f t="shared" si="73"/>
        <v/>
      </c>
      <c r="AD587" s="11" t="str">
        <f t="shared" si="74"/>
        <v/>
      </c>
      <c r="AE587" s="11" t="str">
        <f t="array" ref="AE587">IF(ISBLANK(D587),"",IF(OR($H$2="y",$H$2="m"),IF(AA587=AA586,IF(OR(AB587=$AB$4:$AB586)=FALSE,AE586&amp;C587,AE586),"("&amp;C587)&amp;IF(AA587=AA588,IF(OR(AB588=$AB$4:$AB587)=FALSE,", ",""),") "),""))</f>
        <v/>
      </c>
      <c r="AF587" s="11" t="str">
        <f t="shared" si="75"/>
        <v/>
      </c>
      <c r="AG587" s="11" t="str">
        <f t="array" ref="AG587">IF(ISBLANK(D587),"",IF(OR($H$2="y",$H$2="m"),IF(AA587=AA586,IF(OR(AC587=$AC$4:$AC586)=FALSE,AG586&amp;AF587,AG586),"("&amp;AF587)&amp;IF(AA587=AA588,IF(OR(AC588=$AC$4:$AC587)=FALSE,", ",""),") "),""))</f>
        <v/>
      </c>
      <c r="AH587" s="10" t="str">
        <f>IF((ISBLANK(D587)),"",IF(D587=D586,AH586,"")&amp;IF(B586&lt;&gt;B587,((IF(ISBLANK(E587),$D$3&amp;"Non-type material: "&amp;$D$3,$D$3&amp;INDEX('type-categories'!$A$2:$B$100,MATCH(E587,'type-categories'!$A$2:$A$100,0),2)&amp;$D$3))),"")&amp;(IF(K587&lt;&gt;K586,$C$2&amp;K587&amp;$K$3&amp;$C$2&amp;" ",(IF(B587&lt;&gt;B586,$C$2&amp;K587&amp;$K$3&amp;$C$2&amp;" ",""))))&amp;(IF(L587="","",((IF(L587&lt;&gt;L586,$D$2&amp;L587&amp;$L$3&amp;$D$2&amp;" ",IF(B587&lt;&gt;B586,$D$2&amp;L587&amp;$L$3&amp;$D$2&amp;" ",""))))))&amp;(IF(M587="","",((IF(M587&lt;&gt;M586,$E$2&amp;M587&amp;$E$2&amp;","&amp;" ",IF(B587&lt;&gt;B586,$E$2&amp;M587&amp;$E$2&amp;",",""))))))&amp;(IF(N587="","",IF(N587&lt;&gt;N586,N587&amp;", ",IF(B587&lt;&gt;B586,N587&amp;", ",""))))&amp;(IF(ISBLANK(O587),"",(IF(O587&lt;&gt;O586,O587&amp;", ",IF(B587&lt;&gt;B586,O587&amp;", ","")))))&amp;(IF(ISBLANK(P587),"",(IF(P587&lt;&gt;P586,P587&amp;", ",IF(B587&lt;&gt;B586,P587&amp;", ",IF(Z587&lt;&gt;Z586,P587&amp;", ",""))))))&amp;(IF(ISBLANK(Q587),"",(IF(Q587&lt;&gt;Q586,Q587&amp;", ",IF(B587&lt;&gt;B586,Q587&amp;", ",IF(Z587&lt;&gt;Z586,Q587&amp;", ",""))))))&amp;(IF(ISBLANK(R587),"",(IF(R587&lt;&gt;R586,R587&amp;"m, ",IF(B587&lt;&gt;B586,R587&amp;"m, ",IF(Z587&lt;&gt;Z586,R587&amp;"m, ",""))))))&amp;IF(ISBLANK(S587),"",(IF(B587&lt;&gt;B586,S587&amp;", ",IF(S587&lt;&gt;S586,IF((Z587=Z586),"same locality "&amp;S587&amp;", ",S587&amp;", "),""))))&amp;(IF(ISBLANK(T587),"",(IF(T587&lt;&gt;T586,IF(ISBLANK(F$2),T587&amp;", ",T587&amp;" "&amp;F$2&amp;", "),(IF(B587&lt;&gt;B586,IF(ISBLANK(F$2),T587&amp;", ",T587&amp;" "&amp;F$2&amp;", "),(IF(Z587&lt;&gt;Z586,IF(ISBLANK(F$2),T587&amp;", ",T587&amp;" "&amp;F$2&amp;", "),IF((U587&lt;&gt;U586)*($G$2="Y"),"same collector, ","")))))))))&amp;(IF(ISBLANK(U587),"",(IF(U587&lt;&gt;U586,U587&amp;", ",(IF(B587&lt;&gt;B586,U587&amp;", ",IF(Z587&lt;&gt;Z586,U587&amp;", ",(IF(T587&lt;&gt;T586,IF((T587&lt;&gt;T586)*($G$2="Y"),"same date, ", ""),IF((T587=T586)*(U587=U586)*(S587&lt;&gt;S586)*($G$2="Y"),"same collector and date, ", ""))))))))))&amp;(IF(ISBLANK(V587),"",V587&amp;", "))&amp;IF((AA587&lt;&gt;AA588)*($H$2="y"),AD587&amp;AE587,IF((AA587&lt;&gt;AA588)*($H$2="m"),AD587&amp;AG587,IF(($H$2&lt;&gt;"m")*($H$2&lt;&gt;"Y"),(IF(F587=0,"",F587&amp;" "&amp;$F$4&amp;" "))&amp;(IF(G587=0,"",G587&amp;" "&amp;$G$4&amp;" "))&amp;(IF(H587=0,"",H587&amp;" "&amp;H$4&amp;" "))&amp;(IF(I587=0,"",I587&amp;" "&amp;$I$4&amp;" "))&amp;(IF(J587=0,"",J587&amp;" "&amp;$J$4&amp;" "))&amp;IF((ISBLANK(C587)),"","("&amp;C587&amp;")"),"")))&amp;IF((B587=B588)*(K587=K588)*(L587=L588)*(M587=M588),IF(($H$2&lt;&gt;"m")*($H$2&lt;&gt;"Y"), ", ", IF((ISNUMBER(FIND(")",AE587))), ", ", "")),IF((B587=B588)*(K587=K588)*(L587=L588),"; ",". ")))</f>
        <v/>
      </c>
      <c r="AI587" s="1"/>
    </row>
    <row r="588" spans="1:35" x14ac:dyDescent="0.25">
      <c r="A588" s="3" t="str">
        <f t="shared" si="76"/>
        <v/>
      </c>
      <c r="B588" s="53" t="str">
        <f t="shared" si="80"/>
        <v/>
      </c>
      <c r="C588" s="57"/>
      <c r="D588" s="57"/>
      <c r="E588" s="57"/>
      <c r="F588" s="57"/>
      <c r="G588" s="57"/>
      <c r="H588" s="57"/>
      <c r="I588" s="57"/>
      <c r="J588" s="57"/>
      <c r="K588" s="57"/>
      <c r="L588" s="57"/>
      <c r="M588" s="54"/>
      <c r="N588" s="57"/>
      <c r="O588" s="58"/>
      <c r="P588" s="58"/>
      <c r="Q588" s="58"/>
      <c r="R588" s="58"/>
      <c r="S588" s="54"/>
      <c r="T588" s="57"/>
      <c r="U588" s="57"/>
      <c r="V588" s="57"/>
      <c r="W588" s="57"/>
      <c r="X588" s="147" t="str">
        <f>IF(ISBLANK(D588),"",IF('order-admin-units'!$I$1&lt;&gt;"y", "", IF((K588="")*(ISBLANK(D588)=FALSE), 'order-admin-units'!$B$1+1, VLOOKUP(K588, ordercountry, 2))))</f>
        <v/>
      </c>
      <c r="Y588" s="147" t="str">
        <f>IF(ISBLANK(D588),"",IF('order-admin-units'!$I$1&lt;&gt;"y", "", IF(L588="", 'order-admin-units'!$B$2+1, VLOOKUP(K588&amp;"@"&amp;L588, orderadmin, 2))))</f>
        <v/>
      </c>
      <c r="Z588" s="147" t="str">
        <f t="shared" si="77"/>
        <v/>
      </c>
      <c r="AA588" s="147" t="str">
        <f t="shared" si="78"/>
        <v/>
      </c>
      <c r="AB588" s="147" t="str">
        <f t="shared" si="79"/>
        <v/>
      </c>
      <c r="AC588" s="147" t="str">
        <f t="shared" si="73"/>
        <v/>
      </c>
      <c r="AD588" s="11" t="str">
        <f t="shared" si="74"/>
        <v/>
      </c>
      <c r="AE588" s="11" t="str">
        <f t="array" ref="AE588">IF(ISBLANK(D588),"",IF(OR($H$2="y",$H$2="m"),IF(AA588=AA587,IF(OR(AB588=$AB$4:$AB587)=FALSE,AE587&amp;C588,AE587),"("&amp;C588)&amp;IF(AA588=AA589,IF(OR(AB589=$AB$4:$AB588)=FALSE,", ",""),") "),""))</f>
        <v/>
      </c>
      <c r="AF588" s="11" t="str">
        <f t="shared" si="75"/>
        <v/>
      </c>
      <c r="AG588" s="11" t="str">
        <f t="array" ref="AG588">IF(ISBLANK(D588),"",IF(OR($H$2="y",$H$2="m"),IF(AA588=AA587,IF(OR(AC588=$AC$4:$AC587)=FALSE,AG587&amp;AF588,AG587),"("&amp;AF588)&amp;IF(AA588=AA589,IF(OR(AC589=$AC$4:$AC588)=FALSE,", ",""),") "),""))</f>
        <v/>
      </c>
      <c r="AH588" s="10" t="str">
        <f>IF((ISBLANK(D588)),"",IF(D588=D587,AH587,"")&amp;IF(B587&lt;&gt;B588,((IF(ISBLANK(E588),$D$3&amp;"Non-type material: "&amp;$D$3,$D$3&amp;INDEX('type-categories'!$A$2:$B$100,MATCH(E588,'type-categories'!$A$2:$A$100,0),2)&amp;$D$3))),"")&amp;(IF(K588&lt;&gt;K587,$C$2&amp;K588&amp;$K$3&amp;$C$2&amp;" ",(IF(B588&lt;&gt;B587,$C$2&amp;K588&amp;$K$3&amp;$C$2&amp;" ",""))))&amp;(IF(L588="","",((IF(L588&lt;&gt;L587,$D$2&amp;L588&amp;$L$3&amp;$D$2&amp;" ",IF(B588&lt;&gt;B587,$D$2&amp;L588&amp;$L$3&amp;$D$2&amp;" ",""))))))&amp;(IF(M588="","",((IF(M588&lt;&gt;M587,$E$2&amp;M588&amp;$E$2&amp;","&amp;" ",IF(B588&lt;&gt;B587,$E$2&amp;M588&amp;$E$2&amp;",",""))))))&amp;(IF(N588="","",IF(N588&lt;&gt;N587,N588&amp;", ",IF(B588&lt;&gt;B587,N588&amp;", ",""))))&amp;(IF(ISBLANK(O588),"",(IF(O588&lt;&gt;O587,O588&amp;", ",IF(B588&lt;&gt;B587,O588&amp;", ","")))))&amp;(IF(ISBLANK(P588),"",(IF(P588&lt;&gt;P587,P588&amp;", ",IF(B588&lt;&gt;B587,P588&amp;", ",IF(Z588&lt;&gt;Z587,P588&amp;", ",""))))))&amp;(IF(ISBLANK(Q588),"",(IF(Q588&lt;&gt;Q587,Q588&amp;", ",IF(B588&lt;&gt;B587,Q588&amp;", ",IF(Z588&lt;&gt;Z587,Q588&amp;", ",""))))))&amp;(IF(ISBLANK(R588),"",(IF(R588&lt;&gt;R587,R588&amp;"m, ",IF(B588&lt;&gt;B587,R588&amp;"m, ",IF(Z588&lt;&gt;Z587,R588&amp;"m, ",""))))))&amp;IF(ISBLANK(S588),"",(IF(B588&lt;&gt;B587,S588&amp;", ",IF(S588&lt;&gt;S587,IF((Z588=Z587),"same locality "&amp;S588&amp;", ",S588&amp;", "),""))))&amp;(IF(ISBLANK(T588),"",(IF(T588&lt;&gt;T587,IF(ISBLANK(F$2),T588&amp;", ",T588&amp;" "&amp;F$2&amp;", "),(IF(B588&lt;&gt;B587,IF(ISBLANK(F$2),T588&amp;", ",T588&amp;" "&amp;F$2&amp;", "),(IF(Z588&lt;&gt;Z587,IF(ISBLANK(F$2),T588&amp;", ",T588&amp;" "&amp;F$2&amp;", "),IF((U588&lt;&gt;U587)*($G$2="Y"),"same collector, ","")))))))))&amp;(IF(ISBLANK(U588),"",(IF(U588&lt;&gt;U587,U588&amp;", ",(IF(B588&lt;&gt;B587,U588&amp;", ",IF(Z588&lt;&gt;Z587,U588&amp;", ",(IF(T588&lt;&gt;T587,IF((T588&lt;&gt;T587)*($G$2="Y"),"same date, ", ""),IF((T588=T587)*(U588=U587)*(S588&lt;&gt;S587)*($G$2="Y"),"same collector and date, ", ""))))))))))&amp;(IF(ISBLANK(V588),"",V588&amp;", "))&amp;IF((AA588&lt;&gt;AA589)*($H$2="y"),AD588&amp;AE588,IF((AA588&lt;&gt;AA589)*($H$2="m"),AD588&amp;AG588,IF(($H$2&lt;&gt;"m")*($H$2&lt;&gt;"Y"),(IF(F588=0,"",F588&amp;" "&amp;$F$4&amp;" "))&amp;(IF(G588=0,"",G588&amp;" "&amp;$G$4&amp;" "))&amp;(IF(H588=0,"",H588&amp;" "&amp;H$4&amp;" "))&amp;(IF(I588=0,"",I588&amp;" "&amp;$I$4&amp;" "))&amp;(IF(J588=0,"",J588&amp;" "&amp;$J$4&amp;" "))&amp;IF((ISBLANK(C588)),"","("&amp;C588&amp;")"),"")))&amp;IF((B588=B589)*(K588=K589)*(L588=L589)*(M588=M589),IF(($H$2&lt;&gt;"m")*($H$2&lt;&gt;"Y"), ", ", IF((ISNUMBER(FIND(")",AE588))), ", ", "")),IF((B588=B589)*(K588=K589)*(L588=L589),"; ",". ")))</f>
        <v/>
      </c>
      <c r="AI588" s="1"/>
    </row>
    <row r="589" spans="1:35" x14ac:dyDescent="0.25">
      <c r="A589" s="3" t="str">
        <f t="shared" si="76"/>
        <v/>
      </c>
      <c r="B589" s="53" t="str">
        <f t="shared" si="80"/>
        <v/>
      </c>
      <c r="C589" s="57"/>
      <c r="D589" s="57"/>
      <c r="E589" s="57"/>
      <c r="F589" s="57"/>
      <c r="G589" s="57"/>
      <c r="H589" s="57"/>
      <c r="I589" s="57"/>
      <c r="J589" s="57"/>
      <c r="K589" s="57"/>
      <c r="L589" s="57"/>
      <c r="M589" s="54"/>
      <c r="N589" s="57"/>
      <c r="O589" s="58"/>
      <c r="P589" s="58"/>
      <c r="Q589" s="58"/>
      <c r="R589" s="58"/>
      <c r="S589" s="54"/>
      <c r="T589" s="57"/>
      <c r="U589" s="57"/>
      <c r="V589" s="57"/>
      <c r="W589" s="57"/>
      <c r="X589" s="147" t="str">
        <f>IF(ISBLANK(D589),"",IF('order-admin-units'!$I$1&lt;&gt;"y", "", IF((K589="")*(ISBLANK(D589)=FALSE), 'order-admin-units'!$B$1+1, VLOOKUP(K589, ordercountry, 2))))</f>
        <v/>
      </c>
      <c r="Y589" s="147" t="str">
        <f>IF(ISBLANK(D589),"",IF('order-admin-units'!$I$1&lt;&gt;"y", "", IF(L589="", 'order-admin-units'!$B$2+1, VLOOKUP(K589&amp;"@"&amp;L589, orderadmin, 2))))</f>
        <v/>
      </c>
      <c r="Z589" s="147" t="str">
        <f t="shared" si="77"/>
        <v/>
      </c>
      <c r="AA589" s="147" t="str">
        <f t="shared" si="78"/>
        <v/>
      </c>
      <c r="AB589" s="147" t="str">
        <f t="shared" si="79"/>
        <v/>
      </c>
      <c r="AC589" s="147" t="str">
        <f t="shared" si="73"/>
        <v/>
      </c>
      <c r="AD589" s="11" t="str">
        <f t="shared" si="74"/>
        <v/>
      </c>
      <c r="AE589" s="11" t="str">
        <f t="array" ref="AE589">IF(ISBLANK(D589),"",IF(OR($H$2="y",$H$2="m"),IF(AA589=AA588,IF(OR(AB589=$AB$4:$AB588)=FALSE,AE588&amp;C589,AE588),"("&amp;C589)&amp;IF(AA589=AA590,IF(OR(AB590=$AB$4:$AB589)=FALSE,", ",""),") "),""))</f>
        <v/>
      </c>
      <c r="AF589" s="11" t="str">
        <f t="shared" si="75"/>
        <v/>
      </c>
      <c r="AG589" s="11" t="str">
        <f t="array" ref="AG589">IF(ISBLANK(D589),"",IF(OR($H$2="y",$H$2="m"),IF(AA589=AA588,IF(OR(AC589=$AC$4:$AC588)=FALSE,AG588&amp;AF589,AG588),"("&amp;AF589)&amp;IF(AA589=AA590,IF(OR(AC590=$AC$4:$AC589)=FALSE,", ",""),") "),""))</f>
        <v/>
      </c>
      <c r="AH589" s="10" t="str">
        <f>IF((ISBLANK(D589)),"",IF(D589=D588,AH588,"")&amp;IF(B588&lt;&gt;B589,((IF(ISBLANK(E589),$D$3&amp;"Non-type material: "&amp;$D$3,$D$3&amp;INDEX('type-categories'!$A$2:$B$100,MATCH(E589,'type-categories'!$A$2:$A$100,0),2)&amp;$D$3))),"")&amp;(IF(K589&lt;&gt;K588,$C$2&amp;K589&amp;$K$3&amp;$C$2&amp;" ",(IF(B589&lt;&gt;B588,$C$2&amp;K589&amp;$K$3&amp;$C$2&amp;" ",""))))&amp;(IF(L589="","",((IF(L589&lt;&gt;L588,$D$2&amp;L589&amp;$L$3&amp;$D$2&amp;" ",IF(B589&lt;&gt;B588,$D$2&amp;L589&amp;$L$3&amp;$D$2&amp;" ",""))))))&amp;(IF(M589="","",((IF(M589&lt;&gt;M588,$E$2&amp;M589&amp;$E$2&amp;","&amp;" ",IF(B589&lt;&gt;B588,$E$2&amp;M589&amp;$E$2&amp;",",""))))))&amp;(IF(N589="","",IF(N589&lt;&gt;N588,N589&amp;", ",IF(B589&lt;&gt;B588,N589&amp;", ",""))))&amp;(IF(ISBLANK(O589),"",(IF(O589&lt;&gt;O588,O589&amp;", ",IF(B589&lt;&gt;B588,O589&amp;", ","")))))&amp;(IF(ISBLANK(P589),"",(IF(P589&lt;&gt;P588,P589&amp;", ",IF(B589&lt;&gt;B588,P589&amp;", ",IF(Z589&lt;&gt;Z588,P589&amp;", ",""))))))&amp;(IF(ISBLANK(Q589),"",(IF(Q589&lt;&gt;Q588,Q589&amp;", ",IF(B589&lt;&gt;B588,Q589&amp;", ",IF(Z589&lt;&gt;Z588,Q589&amp;", ",""))))))&amp;(IF(ISBLANK(R589),"",(IF(R589&lt;&gt;R588,R589&amp;"m, ",IF(B589&lt;&gt;B588,R589&amp;"m, ",IF(Z589&lt;&gt;Z588,R589&amp;"m, ",""))))))&amp;IF(ISBLANK(S589),"",(IF(B589&lt;&gt;B588,S589&amp;", ",IF(S589&lt;&gt;S588,IF((Z589=Z588),"same locality "&amp;S589&amp;", ",S589&amp;", "),""))))&amp;(IF(ISBLANK(T589),"",(IF(T589&lt;&gt;T588,IF(ISBLANK(F$2),T589&amp;", ",T589&amp;" "&amp;F$2&amp;", "),(IF(B589&lt;&gt;B588,IF(ISBLANK(F$2),T589&amp;", ",T589&amp;" "&amp;F$2&amp;", "),(IF(Z589&lt;&gt;Z588,IF(ISBLANK(F$2),T589&amp;", ",T589&amp;" "&amp;F$2&amp;", "),IF((U589&lt;&gt;U588)*($G$2="Y"),"same collector, ","")))))))))&amp;(IF(ISBLANK(U589),"",(IF(U589&lt;&gt;U588,U589&amp;", ",(IF(B589&lt;&gt;B588,U589&amp;", ",IF(Z589&lt;&gt;Z588,U589&amp;", ",(IF(T589&lt;&gt;T588,IF((T589&lt;&gt;T588)*($G$2="Y"),"same date, ", ""),IF((T589=T588)*(U589=U588)*(S589&lt;&gt;S588)*($G$2="Y"),"same collector and date, ", ""))))))))))&amp;(IF(ISBLANK(V589),"",V589&amp;", "))&amp;IF((AA589&lt;&gt;AA590)*($H$2="y"),AD589&amp;AE589,IF((AA589&lt;&gt;AA590)*($H$2="m"),AD589&amp;AG589,IF(($H$2&lt;&gt;"m")*($H$2&lt;&gt;"Y"),(IF(F589=0,"",F589&amp;" "&amp;$F$4&amp;" "))&amp;(IF(G589=0,"",G589&amp;" "&amp;$G$4&amp;" "))&amp;(IF(H589=0,"",H589&amp;" "&amp;H$4&amp;" "))&amp;(IF(I589=0,"",I589&amp;" "&amp;$I$4&amp;" "))&amp;(IF(J589=0,"",J589&amp;" "&amp;$J$4&amp;" "))&amp;IF((ISBLANK(C589)),"","("&amp;C589&amp;")"),"")))&amp;IF((B589=B590)*(K589=K590)*(L589=L590)*(M589=M590),IF(($H$2&lt;&gt;"m")*($H$2&lt;&gt;"Y"), ", ", IF((ISNUMBER(FIND(")",AE589))), ", ", "")),IF((B589=B590)*(K589=K590)*(L589=L590),"; ",". ")))</f>
        <v/>
      </c>
      <c r="AI589" s="1"/>
    </row>
    <row r="590" spans="1:35" x14ac:dyDescent="0.25">
      <c r="A590" s="3" t="str">
        <f t="shared" si="76"/>
        <v/>
      </c>
      <c r="B590" s="53" t="str">
        <f t="shared" si="80"/>
        <v/>
      </c>
      <c r="C590" s="57"/>
      <c r="D590" s="57"/>
      <c r="E590" s="57"/>
      <c r="F590" s="57"/>
      <c r="G590" s="57"/>
      <c r="H590" s="57"/>
      <c r="I590" s="57"/>
      <c r="J590" s="57"/>
      <c r="K590" s="57"/>
      <c r="L590" s="57"/>
      <c r="M590" s="54"/>
      <c r="N590" s="57"/>
      <c r="O590" s="58"/>
      <c r="P590" s="58"/>
      <c r="Q590" s="58"/>
      <c r="R590" s="58"/>
      <c r="S590" s="54"/>
      <c r="T590" s="57"/>
      <c r="U590" s="57"/>
      <c r="V590" s="57"/>
      <c r="W590" s="57"/>
      <c r="X590" s="147" t="str">
        <f>IF(ISBLANK(D590),"",IF('order-admin-units'!$I$1&lt;&gt;"y", "", IF((K590="")*(ISBLANK(D590)=FALSE), 'order-admin-units'!$B$1+1, VLOOKUP(K590, ordercountry, 2))))</f>
        <v/>
      </c>
      <c r="Y590" s="147" t="str">
        <f>IF(ISBLANK(D590),"",IF('order-admin-units'!$I$1&lt;&gt;"y", "", IF(L590="", 'order-admin-units'!$B$2+1, VLOOKUP(K590&amp;"@"&amp;L590, orderadmin, 2))))</f>
        <v/>
      </c>
      <c r="Z590" s="147" t="str">
        <f t="shared" si="77"/>
        <v/>
      </c>
      <c r="AA590" s="147" t="str">
        <f t="shared" si="78"/>
        <v/>
      </c>
      <c r="AB590" s="147" t="str">
        <f t="shared" si="79"/>
        <v/>
      </c>
      <c r="AC590" s="147" t="str">
        <f t="shared" si="73"/>
        <v/>
      </c>
      <c r="AD590" s="11" t="str">
        <f t="shared" si="74"/>
        <v/>
      </c>
      <c r="AE590" s="11" t="str">
        <f t="array" ref="AE590">IF(ISBLANK(D590),"",IF(OR($H$2="y",$H$2="m"),IF(AA590=AA589,IF(OR(AB590=$AB$4:$AB589)=FALSE,AE589&amp;C590,AE589),"("&amp;C590)&amp;IF(AA590=AA591,IF(OR(AB591=$AB$4:$AB590)=FALSE,", ",""),") "),""))</f>
        <v/>
      </c>
      <c r="AF590" s="11" t="str">
        <f t="shared" si="75"/>
        <v/>
      </c>
      <c r="AG590" s="11" t="str">
        <f t="array" ref="AG590">IF(ISBLANK(D590),"",IF(OR($H$2="y",$H$2="m"),IF(AA590=AA589,IF(OR(AC590=$AC$4:$AC589)=FALSE,AG589&amp;AF590,AG589),"("&amp;AF590)&amp;IF(AA590=AA591,IF(OR(AC591=$AC$4:$AC590)=FALSE,", ",""),") "),""))</f>
        <v/>
      </c>
      <c r="AH590" s="10" t="str">
        <f>IF((ISBLANK(D590)),"",IF(D590=D589,AH589,"")&amp;IF(B589&lt;&gt;B590,((IF(ISBLANK(E590),$D$3&amp;"Non-type material: "&amp;$D$3,$D$3&amp;INDEX('type-categories'!$A$2:$B$100,MATCH(E590,'type-categories'!$A$2:$A$100,0),2)&amp;$D$3))),"")&amp;(IF(K590&lt;&gt;K589,$C$2&amp;K590&amp;$K$3&amp;$C$2&amp;" ",(IF(B590&lt;&gt;B589,$C$2&amp;K590&amp;$K$3&amp;$C$2&amp;" ",""))))&amp;(IF(L590="","",((IF(L590&lt;&gt;L589,$D$2&amp;L590&amp;$L$3&amp;$D$2&amp;" ",IF(B590&lt;&gt;B589,$D$2&amp;L590&amp;$L$3&amp;$D$2&amp;" ",""))))))&amp;(IF(M590="","",((IF(M590&lt;&gt;M589,$E$2&amp;M590&amp;$E$2&amp;","&amp;" ",IF(B590&lt;&gt;B589,$E$2&amp;M590&amp;$E$2&amp;",",""))))))&amp;(IF(N590="","",IF(N590&lt;&gt;N589,N590&amp;", ",IF(B590&lt;&gt;B589,N590&amp;", ",""))))&amp;(IF(ISBLANK(O590),"",(IF(O590&lt;&gt;O589,O590&amp;", ",IF(B590&lt;&gt;B589,O590&amp;", ","")))))&amp;(IF(ISBLANK(P590),"",(IF(P590&lt;&gt;P589,P590&amp;", ",IF(B590&lt;&gt;B589,P590&amp;", ",IF(Z590&lt;&gt;Z589,P590&amp;", ",""))))))&amp;(IF(ISBLANK(Q590),"",(IF(Q590&lt;&gt;Q589,Q590&amp;", ",IF(B590&lt;&gt;B589,Q590&amp;", ",IF(Z590&lt;&gt;Z589,Q590&amp;", ",""))))))&amp;(IF(ISBLANK(R590),"",(IF(R590&lt;&gt;R589,R590&amp;"m, ",IF(B590&lt;&gt;B589,R590&amp;"m, ",IF(Z590&lt;&gt;Z589,R590&amp;"m, ",""))))))&amp;IF(ISBLANK(S590),"",(IF(B590&lt;&gt;B589,S590&amp;", ",IF(S590&lt;&gt;S589,IF((Z590=Z589),"same locality "&amp;S590&amp;", ",S590&amp;", "),""))))&amp;(IF(ISBLANK(T590),"",(IF(T590&lt;&gt;T589,IF(ISBLANK(F$2),T590&amp;", ",T590&amp;" "&amp;F$2&amp;", "),(IF(B590&lt;&gt;B589,IF(ISBLANK(F$2),T590&amp;", ",T590&amp;" "&amp;F$2&amp;", "),(IF(Z590&lt;&gt;Z589,IF(ISBLANK(F$2),T590&amp;", ",T590&amp;" "&amp;F$2&amp;", "),IF((U590&lt;&gt;U589)*($G$2="Y"),"same collector, ","")))))))))&amp;(IF(ISBLANK(U590),"",(IF(U590&lt;&gt;U589,U590&amp;", ",(IF(B590&lt;&gt;B589,U590&amp;", ",IF(Z590&lt;&gt;Z589,U590&amp;", ",(IF(T590&lt;&gt;T589,IF((T590&lt;&gt;T589)*($G$2="Y"),"same date, ", ""),IF((T590=T589)*(U590=U589)*(S590&lt;&gt;S589)*($G$2="Y"),"same collector and date, ", ""))))))))))&amp;(IF(ISBLANK(V590),"",V590&amp;", "))&amp;IF((AA590&lt;&gt;AA591)*($H$2="y"),AD590&amp;AE590,IF((AA590&lt;&gt;AA591)*($H$2="m"),AD590&amp;AG590,IF(($H$2&lt;&gt;"m")*($H$2&lt;&gt;"Y"),(IF(F590=0,"",F590&amp;" "&amp;$F$4&amp;" "))&amp;(IF(G590=0,"",G590&amp;" "&amp;$G$4&amp;" "))&amp;(IF(H590=0,"",H590&amp;" "&amp;H$4&amp;" "))&amp;(IF(I590=0,"",I590&amp;" "&amp;$I$4&amp;" "))&amp;(IF(J590=0,"",J590&amp;" "&amp;$J$4&amp;" "))&amp;IF((ISBLANK(C590)),"","("&amp;C590&amp;")"),"")))&amp;IF((B590=B591)*(K590=K591)*(L590=L591)*(M590=M591),IF(($H$2&lt;&gt;"m")*($H$2&lt;&gt;"Y"), ", ", IF((ISNUMBER(FIND(")",AE590))), ", ", "")),IF((B590=B591)*(K590=K591)*(L590=L591),"; ",". ")))</f>
        <v/>
      </c>
      <c r="AI590" s="1"/>
    </row>
    <row r="591" spans="1:35" x14ac:dyDescent="0.25">
      <c r="A591" s="3" t="str">
        <f t="shared" si="76"/>
        <v/>
      </c>
      <c r="B591" s="53" t="str">
        <f t="shared" si="80"/>
        <v/>
      </c>
      <c r="C591" s="57"/>
      <c r="D591" s="57"/>
      <c r="E591" s="57"/>
      <c r="F591" s="57"/>
      <c r="G591" s="57"/>
      <c r="H591" s="57"/>
      <c r="I591" s="57"/>
      <c r="J591" s="57"/>
      <c r="K591" s="57"/>
      <c r="L591" s="57"/>
      <c r="M591" s="54"/>
      <c r="N591" s="57"/>
      <c r="O591" s="58"/>
      <c r="P591" s="58"/>
      <c r="Q591" s="58"/>
      <c r="R591" s="58"/>
      <c r="S591" s="54"/>
      <c r="T591" s="57"/>
      <c r="U591" s="57"/>
      <c r="V591" s="57"/>
      <c r="W591" s="57"/>
      <c r="X591" s="147" t="str">
        <f>IF(ISBLANK(D591),"",IF('order-admin-units'!$I$1&lt;&gt;"y", "", IF((K591="")*(ISBLANK(D591)=FALSE), 'order-admin-units'!$B$1+1, VLOOKUP(K591, ordercountry, 2))))</f>
        <v/>
      </c>
      <c r="Y591" s="147" t="str">
        <f>IF(ISBLANK(D591),"",IF('order-admin-units'!$I$1&lt;&gt;"y", "", IF(L591="", 'order-admin-units'!$B$2+1, VLOOKUP(K591&amp;"@"&amp;L591, orderadmin, 2))))</f>
        <v/>
      </c>
      <c r="Z591" s="147" t="str">
        <f t="shared" si="77"/>
        <v/>
      </c>
      <c r="AA591" s="147" t="str">
        <f t="shared" si="78"/>
        <v/>
      </c>
      <c r="AB591" s="147" t="str">
        <f t="shared" si="79"/>
        <v/>
      </c>
      <c r="AC591" s="147" t="str">
        <f t="shared" si="73"/>
        <v/>
      </c>
      <c r="AD591" s="11" t="str">
        <f t="shared" si="74"/>
        <v/>
      </c>
      <c r="AE591" s="11" t="str">
        <f t="array" ref="AE591">IF(ISBLANK(D591),"",IF(OR($H$2="y",$H$2="m"),IF(AA591=AA590,IF(OR(AB591=$AB$4:$AB590)=FALSE,AE590&amp;C591,AE590),"("&amp;C591)&amp;IF(AA591=AA592,IF(OR(AB592=$AB$4:$AB591)=FALSE,", ",""),") "),""))</f>
        <v/>
      </c>
      <c r="AF591" s="11" t="str">
        <f t="shared" si="75"/>
        <v/>
      </c>
      <c r="AG591" s="11" t="str">
        <f t="array" ref="AG591">IF(ISBLANK(D591),"",IF(OR($H$2="y",$H$2="m"),IF(AA591=AA590,IF(OR(AC591=$AC$4:$AC590)=FALSE,AG590&amp;AF591,AG590),"("&amp;AF591)&amp;IF(AA591=AA592,IF(OR(AC592=$AC$4:$AC591)=FALSE,", ",""),") "),""))</f>
        <v/>
      </c>
      <c r="AH591" s="10" t="str">
        <f>IF((ISBLANK(D591)),"",IF(D591=D590,AH590,"")&amp;IF(B590&lt;&gt;B591,((IF(ISBLANK(E591),$D$3&amp;"Non-type material: "&amp;$D$3,$D$3&amp;INDEX('type-categories'!$A$2:$B$100,MATCH(E591,'type-categories'!$A$2:$A$100,0),2)&amp;$D$3))),"")&amp;(IF(K591&lt;&gt;K590,$C$2&amp;K591&amp;$K$3&amp;$C$2&amp;" ",(IF(B591&lt;&gt;B590,$C$2&amp;K591&amp;$K$3&amp;$C$2&amp;" ",""))))&amp;(IF(L591="","",((IF(L591&lt;&gt;L590,$D$2&amp;L591&amp;$L$3&amp;$D$2&amp;" ",IF(B591&lt;&gt;B590,$D$2&amp;L591&amp;$L$3&amp;$D$2&amp;" ",""))))))&amp;(IF(M591="","",((IF(M591&lt;&gt;M590,$E$2&amp;M591&amp;$E$2&amp;","&amp;" ",IF(B591&lt;&gt;B590,$E$2&amp;M591&amp;$E$2&amp;",",""))))))&amp;(IF(N591="","",IF(N591&lt;&gt;N590,N591&amp;", ",IF(B591&lt;&gt;B590,N591&amp;", ",""))))&amp;(IF(ISBLANK(O591),"",(IF(O591&lt;&gt;O590,O591&amp;", ",IF(B591&lt;&gt;B590,O591&amp;", ","")))))&amp;(IF(ISBLANK(P591),"",(IF(P591&lt;&gt;P590,P591&amp;", ",IF(B591&lt;&gt;B590,P591&amp;", ",IF(Z591&lt;&gt;Z590,P591&amp;", ",""))))))&amp;(IF(ISBLANK(Q591),"",(IF(Q591&lt;&gt;Q590,Q591&amp;", ",IF(B591&lt;&gt;B590,Q591&amp;", ",IF(Z591&lt;&gt;Z590,Q591&amp;", ",""))))))&amp;(IF(ISBLANK(R591),"",(IF(R591&lt;&gt;R590,R591&amp;"m, ",IF(B591&lt;&gt;B590,R591&amp;"m, ",IF(Z591&lt;&gt;Z590,R591&amp;"m, ",""))))))&amp;IF(ISBLANK(S591),"",(IF(B591&lt;&gt;B590,S591&amp;", ",IF(S591&lt;&gt;S590,IF((Z591=Z590),"same locality "&amp;S591&amp;", ",S591&amp;", "),""))))&amp;(IF(ISBLANK(T591),"",(IF(T591&lt;&gt;T590,IF(ISBLANK(F$2),T591&amp;", ",T591&amp;" "&amp;F$2&amp;", "),(IF(B591&lt;&gt;B590,IF(ISBLANK(F$2),T591&amp;", ",T591&amp;" "&amp;F$2&amp;", "),(IF(Z591&lt;&gt;Z590,IF(ISBLANK(F$2),T591&amp;", ",T591&amp;" "&amp;F$2&amp;", "),IF((U591&lt;&gt;U590)*($G$2="Y"),"same collector, ","")))))))))&amp;(IF(ISBLANK(U591),"",(IF(U591&lt;&gt;U590,U591&amp;", ",(IF(B591&lt;&gt;B590,U591&amp;", ",IF(Z591&lt;&gt;Z590,U591&amp;", ",(IF(T591&lt;&gt;T590,IF((T591&lt;&gt;T590)*($G$2="Y"),"same date, ", ""),IF((T591=T590)*(U591=U590)*(S591&lt;&gt;S590)*($G$2="Y"),"same collector and date, ", ""))))))))))&amp;(IF(ISBLANK(V591),"",V591&amp;", "))&amp;IF((AA591&lt;&gt;AA592)*($H$2="y"),AD591&amp;AE591,IF((AA591&lt;&gt;AA592)*($H$2="m"),AD591&amp;AG591,IF(($H$2&lt;&gt;"m")*($H$2&lt;&gt;"Y"),(IF(F591=0,"",F591&amp;" "&amp;$F$4&amp;" "))&amp;(IF(G591=0,"",G591&amp;" "&amp;$G$4&amp;" "))&amp;(IF(H591=0,"",H591&amp;" "&amp;H$4&amp;" "))&amp;(IF(I591=0,"",I591&amp;" "&amp;$I$4&amp;" "))&amp;(IF(J591=0,"",J591&amp;" "&amp;$J$4&amp;" "))&amp;IF((ISBLANK(C591)),"","("&amp;C591&amp;")"),"")))&amp;IF((B591=B592)*(K591=K592)*(L591=L592)*(M591=M592),IF(($H$2&lt;&gt;"m")*($H$2&lt;&gt;"Y"), ", ", IF((ISNUMBER(FIND(")",AE591))), ", ", "")),IF((B591=B592)*(K591=K592)*(L591=L592),"; ",". ")))</f>
        <v/>
      </c>
      <c r="AI591" s="1"/>
    </row>
    <row r="592" spans="1:35" x14ac:dyDescent="0.25">
      <c r="A592" s="3" t="str">
        <f t="shared" si="76"/>
        <v/>
      </c>
      <c r="B592" s="53" t="str">
        <f t="shared" si="80"/>
        <v/>
      </c>
      <c r="C592" s="57"/>
      <c r="D592" s="57"/>
      <c r="E592" s="57"/>
      <c r="F592" s="57"/>
      <c r="G592" s="57"/>
      <c r="H592" s="57"/>
      <c r="I592" s="57"/>
      <c r="J592" s="57"/>
      <c r="K592" s="57"/>
      <c r="L592" s="57"/>
      <c r="M592" s="54"/>
      <c r="N592" s="57"/>
      <c r="O592" s="58"/>
      <c r="P592" s="58"/>
      <c r="Q592" s="58"/>
      <c r="R592" s="58"/>
      <c r="S592" s="54"/>
      <c r="T592" s="57"/>
      <c r="U592" s="57"/>
      <c r="V592" s="57"/>
      <c r="W592" s="57"/>
      <c r="X592" s="147" t="str">
        <f>IF(ISBLANK(D592),"",IF('order-admin-units'!$I$1&lt;&gt;"y", "", IF((K592="")*(ISBLANK(D592)=FALSE), 'order-admin-units'!$B$1+1, VLOOKUP(K592, ordercountry, 2))))</f>
        <v/>
      </c>
      <c r="Y592" s="147" t="str">
        <f>IF(ISBLANK(D592),"",IF('order-admin-units'!$I$1&lt;&gt;"y", "", IF(L592="", 'order-admin-units'!$B$2+1, VLOOKUP(K592&amp;"@"&amp;L592, orderadmin, 2))))</f>
        <v/>
      </c>
      <c r="Z592" s="147" t="str">
        <f t="shared" si="77"/>
        <v/>
      </c>
      <c r="AA592" s="147" t="str">
        <f t="shared" si="78"/>
        <v/>
      </c>
      <c r="AB592" s="147" t="str">
        <f t="shared" si="79"/>
        <v/>
      </c>
      <c r="AC592" s="147" t="str">
        <f t="shared" si="73"/>
        <v/>
      </c>
      <c r="AD592" s="11" t="str">
        <f t="shared" si="74"/>
        <v/>
      </c>
      <c r="AE592" s="11" t="str">
        <f t="array" ref="AE592">IF(ISBLANK(D592),"",IF(OR($H$2="y",$H$2="m"),IF(AA592=AA591,IF(OR(AB592=$AB$4:$AB591)=FALSE,AE591&amp;C592,AE591),"("&amp;C592)&amp;IF(AA592=AA593,IF(OR(AB593=$AB$4:$AB592)=FALSE,", ",""),") "),""))</f>
        <v/>
      </c>
      <c r="AF592" s="11" t="str">
        <f t="shared" si="75"/>
        <v/>
      </c>
      <c r="AG592" s="11" t="str">
        <f t="array" ref="AG592">IF(ISBLANK(D592),"",IF(OR($H$2="y",$H$2="m"),IF(AA592=AA591,IF(OR(AC592=$AC$4:$AC591)=FALSE,AG591&amp;AF592,AG591),"("&amp;AF592)&amp;IF(AA592=AA593,IF(OR(AC593=$AC$4:$AC592)=FALSE,", ",""),") "),""))</f>
        <v/>
      </c>
      <c r="AH592" s="10" t="str">
        <f>IF((ISBLANK(D592)),"",IF(D592=D591,AH591,"")&amp;IF(B591&lt;&gt;B592,((IF(ISBLANK(E592),$D$3&amp;"Non-type material: "&amp;$D$3,$D$3&amp;INDEX('type-categories'!$A$2:$B$100,MATCH(E592,'type-categories'!$A$2:$A$100,0),2)&amp;$D$3))),"")&amp;(IF(K592&lt;&gt;K591,$C$2&amp;K592&amp;$K$3&amp;$C$2&amp;" ",(IF(B592&lt;&gt;B591,$C$2&amp;K592&amp;$K$3&amp;$C$2&amp;" ",""))))&amp;(IF(L592="","",((IF(L592&lt;&gt;L591,$D$2&amp;L592&amp;$L$3&amp;$D$2&amp;" ",IF(B592&lt;&gt;B591,$D$2&amp;L592&amp;$L$3&amp;$D$2&amp;" ",""))))))&amp;(IF(M592="","",((IF(M592&lt;&gt;M591,$E$2&amp;M592&amp;$E$2&amp;","&amp;" ",IF(B592&lt;&gt;B591,$E$2&amp;M592&amp;$E$2&amp;",",""))))))&amp;(IF(N592="","",IF(N592&lt;&gt;N591,N592&amp;", ",IF(B592&lt;&gt;B591,N592&amp;", ",""))))&amp;(IF(ISBLANK(O592),"",(IF(O592&lt;&gt;O591,O592&amp;", ",IF(B592&lt;&gt;B591,O592&amp;", ","")))))&amp;(IF(ISBLANK(P592),"",(IF(P592&lt;&gt;P591,P592&amp;", ",IF(B592&lt;&gt;B591,P592&amp;", ",IF(Z592&lt;&gt;Z591,P592&amp;", ",""))))))&amp;(IF(ISBLANK(Q592),"",(IF(Q592&lt;&gt;Q591,Q592&amp;", ",IF(B592&lt;&gt;B591,Q592&amp;", ",IF(Z592&lt;&gt;Z591,Q592&amp;", ",""))))))&amp;(IF(ISBLANK(R592),"",(IF(R592&lt;&gt;R591,R592&amp;"m, ",IF(B592&lt;&gt;B591,R592&amp;"m, ",IF(Z592&lt;&gt;Z591,R592&amp;"m, ",""))))))&amp;IF(ISBLANK(S592),"",(IF(B592&lt;&gt;B591,S592&amp;", ",IF(S592&lt;&gt;S591,IF((Z592=Z591),"same locality "&amp;S592&amp;", ",S592&amp;", "),""))))&amp;(IF(ISBLANK(T592),"",(IF(T592&lt;&gt;T591,IF(ISBLANK(F$2),T592&amp;", ",T592&amp;" "&amp;F$2&amp;", "),(IF(B592&lt;&gt;B591,IF(ISBLANK(F$2),T592&amp;", ",T592&amp;" "&amp;F$2&amp;", "),(IF(Z592&lt;&gt;Z591,IF(ISBLANK(F$2),T592&amp;", ",T592&amp;" "&amp;F$2&amp;", "),IF((U592&lt;&gt;U591)*($G$2="Y"),"same collector, ","")))))))))&amp;(IF(ISBLANK(U592),"",(IF(U592&lt;&gt;U591,U592&amp;", ",(IF(B592&lt;&gt;B591,U592&amp;", ",IF(Z592&lt;&gt;Z591,U592&amp;", ",(IF(T592&lt;&gt;T591,IF((T592&lt;&gt;T591)*($G$2="Y"),"same date, ", ""),IF((T592=T591)*(U592=U591)*(S592&lt;&gt;S591)*($G$2="Y"),"same collector and date, ", ""))))))))))&amp;(IF(ISBLANK(V592),"",V592&amp;", "))&amp;IF((AA592&lt;&gt;AA593)*($H$2="y"),AD592&amp;AE592,IF((AA592&lt;&gt;AA593)*($H$2="m"),AD592&amp;AG592,IF(($H$2&lt;&gt;"m")*($H$2&lt;&gt;"Y"),(IF(F592=0,"",F592&amp;" "&amp;$F$4&amp;" "))&amp;(IF(G592=0,"",G592&amp;" "&amp;$G$4&amp;" "))&amp;(IF(H592=0,"",H592&amp;" "&amp;H$4&amp;" "))&amp;(IF(I592=0,"",I592&amp;" "&amp;$I$4&amp;" "))&amp;(IF(J592=0,"",J592&amp;" "&amp;$J$4&amp;" "))&amp;IF((ISBLANK(C592)),"","("&amp;C592&amp;")"),"")))&amp;IF((B592=B593)*(K592=K593)*(L592=L593)*(M592=M593),IF(($H$2&lt;&gt;"m")*($H$2&lt;&gt;"Y"), ", ", IF((ISNUMBER(FIND(")",AE592))), ", ", "")),IF((B592=B593)*(K592=K593)*(L592=L593),"; ",". ")))</f>
        <v/>
      </c>
      <c r="AI592" s="1"/>
    </row>
    <row r="593" spans="1:35" x14ac:dyDescent="0.25">
      <c r="A593" s="3" t="str">
        <f t="shared" si="76"/>
        <v/>
      </c>
      <c r="B593" s="53" t="str">
        <f t="shared" si="80"/>
        <v/>
      </c>
      <c r="C593" s="57"/>
      <c r="D593" s="57"/>
      <c r="E593" s="57"/>
      <c r="F593" s="57"/>
      <c r="G593" s="57"/>
      <c r="H593" s="57"/>
      <c r="I593" s="57"/>
      <c r="J593" s="57"/>
      <c r="K593" s="57"/>
      <c r="L593" s="57"/>
      <c r="M593" s="54"/>
      <c r="N593" s="57"/>
      <c r="O593" s="58"/>
      <c r="P593" s="58"/>
      <c r="Q593" s="58"/>
      <c r="R593" s="58"/>
      <c r="S593" s="54"/>
      <c r="T593" s="57"/>
      <c r="U593" s="57"/>
      <c r="V593" s="57"/>
      <c r="W593" s="57"/>
      <c r="X593" s="147" t="str">
        <f>IF(ISBLANK(D593),"",IF('order-admin-units'!$I$1&lt;&gt;"y", "", IF((K593="")*(ISBLANK(D593)=FALSE), 'order-admin-units'!$B$1+1, VLOOKUP(K593, ordercountry, 2))))</f>
        <v/>
      </c>
      <c r="Y593" s="147" t="str">
        <f>IF(ISBLANK(D593),"",IF('order-admin-units'!$I$1&lt;&gt;"y", "", IF(L593="", 'order-admin-units'!$B$2+1, VLOOKUP(K593&amp;"@"&amp;L593, orderadmin, 2))))</f>
        <v/>
      </c>
      <c r="Z593" s="147" t="str">
        <f t="shared" si="77"/>
        <v/>
      </c>
      <c r="AA593" s="147" t="str">
        <f t="shared" si="78"/>
        <v/>
      </c>
      <c r="AB593" s="147" t="str">
        <f t="shared" si="79"/>
        <v/>
      </c>
      <c r="AC593" s="147" t="str">
        <f t="shared" si="73"/>
        <v/>
      </c>
      <c r="AD593" s="11" t="str">
        <f t="shared" si="74"/>
        <v/>
      </c>
      <c r="AE593" s="11" t="str">
        <f t="array" ref="AE593">IF(ISBLANK(D593),"",IF(OR($H$2="y",$H$2="m"),IF(AA593=AA592,IF(OR(AB593=$AB$4:$AB592)=FALSE,AE592&amp;C593,AE592),"("&amp;C593)&amp;IF(AA593=AA594,IF(OR(AB594=$AB$4:$AB593)=FALSE,", ",""),") "),""))</f>
        <v/>
      </c>
      <c r="AF593" s="11" t="str">
        <f t="shared" si="75"/>
        <v/>
      </c>
      <c r="AG593" s="11" t="str">
        <f t="array" ref="AG593">IF(ISBLANK(D593),"",IF(OR($H$2="y",$H$2="m"),IF(AA593=AA592,IF(OR(AC593=$AC$4:$AC592)=FALSE,AG592&amp;AF593,AG592),"("&amp;AF593)&amp;IF(AA593=AA594,IF(OR(AC594=$AC$4:$AC593)=FALSE,", ",""),") "),""))</f>
        <v/>
      </c>
      <c r="AH593" s="10" t="str">
        <f>IF((ISBLANK(D593)),"",IF(D593=D592,AH592,"")&amp;IF(B592&lt;&gt;B593,((IF(ISBLANK(E593),$D$3&amp;"Non-type material: "&amp;$D$3,$D$3&amp;INDEX('type-categories'!$A$2:$B$100,MATCH(E593,'type-categories'!$A$2:$A$100,0),2)&amp;$D$3))),"")&amp;(IF(K593&lt;&gt;K592,$C$2&amp;K593&amp;$K$3&amp;$C$2&amp;" ",(IF(B593&lt;&gt;B592,$C$2&amp;K593&amp;$K$3&amp;$C$2&amp;" ",""))))&amp;(IF(L593="","",((IF(L593&lt;&gt;L592,$D$2&amp;L593&amp;$L$3&amp;$D$2&amp;" ",IF(B593&lt;&gt;B592,$D$2&amp;L593&amp;$L$3&amp;$D$2&amp;" ",""))))))&amp;(IF(M593="","",((IF(M593&lt;&gt;M592,$E$2&amp;M593&amp;$E$2&amp;","&amp;" ",IF(B593&lt;&gt;B592,$E$2&amp;M593&amp;$E$2&amp;",",""))))))&amp;(IF(N593="","",IF(N593&lt;&gt;N592,N593&amp;", ",IF(B593&lt;&gt;B592,N593&amp;", ",""))))&amp;(IF(ISBLANK(O593),"",(IF(O593&lt;&gt;O592,O593&amp;", ",IF(B593&lt;&gt;B592,O593&amp;", ","")))))&amp;(IF(ISBLANK(P593),"",(IF(P593&lt;&gt;P592,P593&amp;", ",IF(B593&lt;&gt;B592,P593&amp;", ",IF(Z593&lt;&gt;Z592,P593&amp;", ",""))))))&amp;(IF(ISBLANK(Q593),"",(IF(Q593&lt;&gt;Q592,Q593&amp;", ",IF(B593&lt;&gt;B592,Q593&amp;", ",IF(Z593&lt;&gt;Z592,Q593&amp;", ",""))))))&amp;(IF(ISBLANK(R593),"",(IF(R593&lt;&gt;R592,R593&amp;"m, ",IF(B593&lt;&gt;B592,R593&amp;"m, ",IF(Z593&lt;&gt;Z592,R593&amp;"m, ",""))))))&amp;IF(ISBLANK(S593),"",(IF(B593&lt;&gt;B592,S593&amp;", ",IF(S593&lt;&gt;S592,IF((Z593=Z592),"same locality "&amp;S593&amp;", ",S593&amp;", "),""))))&amp;(IF(ISBLANK(T593),"",(IF(T593&lt;&gt;T592,IF(ISBLANK(F$2),T593&amp;", ",T593&amp;" "&amp;F$2&amp;", "),(IF(B593&lt;&gt;B592,IF(ISBLANK(F$2),T593&amp;", ",T593&amp;" "&amp;F$2&amp;", "),(IF(Z593&lt;&gt;Z592,IF(ISBLANK(F$2),T593&amp;", ",T593&amp;" "&amp;F$2&amp;", "),IF((U593&lt;&gt;U592)*($G$2="Y"),"same collector, ","")))))))))&amp;(IF(ISBLANK(U593),"",(IF(U593&lt;&gt;U592,U593&amp;", ",(IF(B593&lt;&gt;B592,U593&amp;", ",IF(Z593&lt;&gt;Z592,U593&amp;", ",(IF(T593&lt;&gt;T592,IF((T593&lt;&gt;T592)*($G$2="Y"),"same date, ", ""),IF((T593=T592)*(U593=U592)*(S593&lt;&gt;S592)*($G$2="Y"),"same collector and date, ", ""))))))))))&amp;(IF(ISBLANK(V593),"",V593&amp;", "))&amp;IF((AA593&lt;&gt;AA594)*($H$2="y"),AD593&amp;AE593,IF((AA593&lt;&gt;AA594)*($H$2="m"),AD593&amp;AG593,IF(($H$2&lt;&gt;"m")*($H$2&lt;&gt;"Y"),(IF(F593=0,"",F593&amp;" "&amp;$F$4&amp;" "))&amp;(IF(G593=0,"",G593&amp;" "&amp;$G$4&amp;" "))&amp;(IF(H593=0,"",H593&amp;" "&amp;H$4&amp;" "))&amp;(IF(I593=0,"",I593&amp;" "&amp;$I$4&amp;" "))&amp;(IF(J593=0,"",J593&amp;" "&amp;$J$4&amp;" "))&amp;IF((ISBLANK(C593)),"","("&amp;C593&amp;")"),"")))&amp;IF((B593=B594)*(K593=K594)*(L593=L594)*(M593=M594),IF(($H$2&lt;&gt;"m")*($H$2&lt;&gt;"Y"), ", ", IF((ISNUMBER(FIND(")",AE593))), ", ", "")),IF((B593=B594)*(K593=K594)*(L593=L594),"; ",". ")))</f>
        <v/>
      </c>
      <c r="AI593" s="1"/>
    </row>
    <row r="594" spans="1:35" x14ac:dyDescent="0.25">
      <c r="A594" s="3" t="str">
        <f t="shared" si="76"/>
        <v/>
      </c>
      <c r="B594" s="53" t="str">
        <f t="shared" si="80"/>
        <v/>
      </c>
      <c r="C594" s="57"/>
      <c r="D594" s="57"/>
      <c r="E594" s="57"/>
      <c r="F594" s="57"/>
      <c r="G594" s="57"/>
      <c r="H594" s="57"/>
      <c r="I594" s="57"/>
      <c r="J594" s="57"/>
      <c r="K594" s="57"/>
      <c r="L594" s="57"/>
      <c r="M594" s="54"/>
      <c r="N594" s="57"/>
      <c r="O594" s="58"/>
      <c r="P594" s="58"/>
      <c r="Q594" s="58"/>
      <c r="R594" s="58"/>
      <c r="S594" s="54"/>
      <c r="T594" s="57"/>
      <c r="U594" s="57"/>
      <c r="V594" s="57"/>
      <c r="W594" s="57"/>
      <c r="X594" s="147" t="str">
        <f>IF(ISBLANK(D594),"",IF('order-admin-units'!$I$1&lt;&gt;"y", "", IF((K594="")*(ISBLANK(D594)=FALSE), 'order-admin-units'!$B$1+1, VLOOKUP(K594, ordercountry, 2))))</f>
        <v/>
      </c>
      <c r="Y594" s="147" t="str">
        <f>IF(ISBLANK(D594),"",IF('order-admin-units'!$I$1&lt;&gt;"y", "", IF(L594="", 'order-admin-units'!$B$2+1, VLOOKUP(K594&amp;"@"&amp;L594, orderadmin, 2))))</f>
        <v/>
      </c>
      <c r="Z594" s="147" t="str">
        <f t="shared" si="77"/>
        <v/>
      </c>
      <c r="AA594" s="147" t="str">
        <f t="shared" si="78"/>
        <v/>
      </c>
      <c r="AB594" s="147" t="str">
        <f t="shared" si="79"/>
        <v/>
      </c>
      <c r="AC594" s="147" t="str">
        <f t="shared" si="73"/>
        <v/>
      </c>
      <c r="AD594" s="11" t="str">
        <f t="shared" si="74"/>
        <v/>
      </c>
      <c r="AE594" s="11" t="str">
        <f t="array" ref="AE594">IF(ISBLANK(D594),"",IF(OR($H$2="y",$H$2="m"),IF(AA594=AA593,IF(OR(AB594=$AB$4:$AB593)=FALSE,AE593&amp;C594,AE593),"("&amp;C594)&amp;IF(AA594=AA595,IF(OR(AB595=$AB$4:$AB594)=FALSE,", ",""),") "),""))</f>
        <v/>
      </c>
      <c r="AF594" s="11" t="str">
        <f t="shared" si="75"/>
        <v/>
      </c>
      <c r="AG594" s="11" t="str">
        <f t="array" ref="AG594">IF(ISBLANK(D594),"",IF(OR($H$2="y",$H$2="m"),IF(AA594=AA593,IF(OR(AC594=$AC$4:$AC593)=FALSE,AG593&amp;AF594,AG593),"("&amp;AF594)&amp;IF(AA594=AA595,IF(OR(AC595=$AC$4:$AC594)=FALSE,", ",""),") "),""))</f>
        <v/>
      </c>
      <c r="AH594" s="10" t="str">
        <f>IF((ISBLANK(D594)),"",IF(D594=D593,AH593,"")&amp;IF(B593&lt;&gt;B594,((IF(ISBLANK(E594),$D$3&amp;"Non-type material: "&amp;$D$3,$D$3&amp;INDEX('type-categories'!$A$2:$B$100,MATCH(E594,'type-categories'!$A$2:$A$100,0),2)&amp;$D$3))),"")&amp;(IF(K594&lt;&gt;K593,$C$2&amp;K594&amp;$K$3&amp;$C$2&amp;" ",(IF(B594&lt;&gt;B593,$C$2&amp;K594&amp;$K$3&amp;$C$2&amp;" ",""))))&amp;(IF(L594="","",((IF(L594&lt;&gt;L593,$D$2&amp;L594&amp;$L$3&amp;$D$2&amp;" ",IF(B594&lt;&gt;B593,$D$2&amp;L594&amp;$L$3&amp;$D$2&amp;" ",""))))))&amp;(IF(M594="","",((IF(M594&lt;&gt;M593,$E$2&amp;M594&amp;$E$2&amp;","&amp;" ",IF(B594&lt;&gt;B593,$E$2&amp;M594&amp;$E$2&amp;",",""))))))&amp;(IF(N594="","",IF(N594&lt;&gt;N593,N594&amp;", ",IF(B594&lt;&gt;B593,N594&amp;", ",""))))&amp;(IF(ISBLANK(O594),"",(IF(O594&lt;&gt;O593,O594&amp;", ",IF(B594&lt;&gt;B593,O594&amp;", ","")))))&amp;(IF(ISBLANK(P594),"",(IF(P594&lt;&gt;P593,P594&amp;", ",IF(B594&lt;&gt;B593,P594&amp;", ",IF(Z594&lt;&gt;Z593,P594&amp;", ",""))))))&amp;(IF(ISBLANK(Q594),"",(IF(Q594&lt;&gt;Q593,Q594&amp;", ",IF(B594&lt;&gt;B593,Q594&amp;", ",IF(Z594&lt;&gt;Z593,Q594&amp;", ",""))))))&amp;(IF(ISBLANK(R594),"",(IF(R594&lt;&gt;R593,R594&amp;"m, ",IF(B594&lt;&gt;B593,R594&amp;"m, ",IF(Z594&lt;&gt;Z593,R594&amp;"m, ",""))))))&amp;IF(ISBLANK(S594),"",(IF(B594&lt;&gt;B593,S594&amp;", ",IF(S594&lt;&gt;S593,IF((Z594=Z593),"same locality "&amp;S594&amp;", ",S594&amp;", "),""))))&amp;(IF(ISBLANK(T594),"",(IF(T594&lt;&gt;T593,IF(ISBLANK(F$2),T594&amp;", ",T594&amp;" "&amp;F$2&amp;", "),(IF(B594&lt;&gt;B593,IF(ISBLANK(F$2),T594&amp;", ",T594&amp;" "&amp;F$2&amp;", "),(IF(Z594&lt;&gt;Z593,IF(ISBLANK(F$2),T594&amp;", ",T594&amp;" "&amp;F$2&amp;", "),IF((U594&lt;&gt;U593)*($G$2="Y"),"same collector, ","")))))))))&amp;(IF(ISBLANK(U594),"",(IF(U594&lt;&gt;U593,U594&amp;", ",(IF(B594&lt;&gt;B593,U594&amp;", ",IF(Z594&lt;&gt;Z593,U594&amp;", ",(IF(T594&lt;&gt;T593,IF((T594&lt;&gt;T593)*($G$2="Y"),"same date, ", ""),IF((T594=T593)*(U594=U593)*(S594&lt;&gt;S593)*($G$2="Y"),"same collector and date, ", ""))))))))))&amp;(IF(ISBLANK(V594),"",V594&amp;", "))&amp;IF((AA594&lt;&gt;AA595)*($H$2="y"),AD594&amp;AE594,IF((AA594&lt;&gt;AA595)*($H$2="m"),AD594&amp;AG594,IF(($H$2&lt;&gt;"m")*($H$2&lt;&gt;"Y"),(IF(F594=0,"",F594&amp;" "&amp;$F$4&amp;" "))&amp;(IF(G594=0,"",G594&amp;" "&amp;$G$4&amp;" "))&amp;(IF(H594=0,"",H594&amp;" "&amp;H$4&amp;" "))&amp;(IF(I594=0,"",I594&amp;" "&amp;$I$4&amp;" "))&amp;(IF(J594=0,"",J594&amp;" "&amp;$J$4&amp;" "))&amp;IF((ISBLANK(C594)),"","("&amp;C594&amp;")"),"")))&amp;IF((B594=B595)*(K594=K595)*(L594=L595)*(M594=M595),IF(($H$2&lt;&gt;"m")*($H$2&lt;&gt;"Y"), ", ", IF((ISNUMBER(FIND(")",AE594))), ", ", "")),IF((B594=B595)*(K594=K595)*(L594=L595),"; ",". ")))</f>
        <v/>
      </c>
      <c r="AI594" s="1"/>
    </row>
    <row r="595" spans="1:35" x14ac:dyDescent="0.25">
      <c r="A595" s="3" t="str">
        <f t="shared" si="76"/>
        <v/>
      </c>
      <c r="B595" s="53" t="str">
        <f t="shared" si="80"/>
        <v/>
      </c>
      <c r="C595" s="57"/>
      <c r="D595" s="57"/>
      <c r="E595" s="57"/>
      <c r="F595" s="57"/>
      <c r="G595" s="57"/>
      <c r="H595" s="57"/>
      <c r="I595" s="57"/>
      <c r="J595" s="57"/>
      <c r="K595" s="57"/>
      <c r="L595" s="57"/>
      <c r="M595" s="54"/>
      <c r="N595" s="57"/>
      <c r="O595" s="58"/>
      <c r="P595" s="58"/>
      <c r="Q595" s="58"/>
      <c r="R595" s="58"/>
      <c r="S595" s="54"/>
      <c r="T595" s="57"/>
      <c r="U595" s="57"/>
      <c r="V595" s="57"/>
      <c r="W595" s="57"/>
      <c r="X595" s="147" t="str">
        <f>IF(ISBLANK(D595),"",IF('order-admin-units'!$I$1&lt;&gt;"y", "", IF((K595="")*(ISBLANK(D595)=FALSE), 'order-admin-units'!$B$1+1, VLOOKUP(K595, ordercountry, 2))))</f>
        <v/>
      </c>
      <c r="Y595" s="147" t="str">
        <f>IF(ISBLANK(D595),"",IF('order-admin-units'!$I$1&lt;&gt;"y", "", IF(L595="", 'order-admin-units'!$B$2+1, VLOOKUP(K595&amp;"@"&amp;L595, orderadmin, 2))))</f>
        <v/>
      </c>
      <c r="Z595" s="147" t="str">
        <f t="shared" si="77"/>
        <v/>
      </c>
      <c r="AA595" s="147" t="str">
        <f t="shared" si="78"/>
        <v/>
      </c>
      <c r="AB595" s="147" t="str">
        <f t="shared" si="79"/>
        <v/>
      </c>
      <c r="AC595" s="147" t="str">
        <f t="shared" si="73"/>
        <v/>
      </c>
      <c r="AD595" s="11" t="str">
        <f t="shared" si="74"/>
        <v/>
      </c>
      <c r="AE595" s="11" t="str">
        <f t="array" ref="AE595">IF(ISBLANK(D595),"",IF(OR($H$2="y",$H$2="m"),IF(AA595=AA594,IF(OR(AB595=$AB$4:$AB594)=FALSE,AE594&amp;C595,AE594),"("&amp;C595)&amp;IF(AA595=AA596,IF(OR(AB596=$AB$4:$AB595)=FALSE,", ",""),") "),""))</f>
        <v/>
      </c>
      <c r="AF595" s="11" t="str">
        <f t="shared" si="75"/>
        <v/>
      </c>
      <c r="AG595" s="11" t="str">
        <f t="array" ref="AG595">IF(ISBLANK(D595),"",IF(OR($H$2="y",$H$2="m"),IF(AA595=AA594,IF(OR(AC595=$AC$4:$AC594)=FALSE,AG594&amp;AF595,AG594),"("&amp;AF595)&amp;IF(AA595=AA596,IF(OR(AC596=$AC$4:$AC595)=FALSE,", ",""),") "),""))</f>
        <v/>
      </c>
      <c r="AH595" s="10" t="str">
        <f>IF((ISBLANK(D595)),"",IF(D595=D594,AH594,"")&amp;IF(B594&lt;&gt;B595,((IF(ISBLANK(E595),$D$3&amp;"Non-type material: "&amp;$D$3,$D$3&amp;INDEX('type-categories'!$A$2:$B$100,MATCH(E595,'type-categories'!$A$2:$A$100,0),2)&amp;$D$3))),"")&amp;(IF(K595&lt;&gt;K594,$C$2&amp;K595&amp;$K$3&amp;$C$2&amp;" ",(IF(B595&lt;&gt;B594,$C$2&amp;K595&amp;$K$3&amp;$C$2&amp;" ",""))))&amp;(IF(L595="","",((IF(L595&lt;&gt;L594,$D$2&amp;L595&amp;$L$3&amp;$D$2&amp;" ",IF(B595&lt;&gt;B594,$D$2&amp;L595&amp;$L$3&amp;$D$2&amp;" ",""))))))&amp;(IF(M595="","",((IF(M595&lt;&gt;M594,$E$2&amp;M595&amp;$E$2&amp;","&amp;" ",IF(B595&lt;&gt;B594,$E$2&amp;M595&amp;$E$2&amp;",",""))))))&amp;(IF(N595="","",IF(N595&lt;&gt;N594,N595&amp;", ",IF(B595&lt;&gt;B594,N595&amp;", ",""))))&amp;(IF(ISBLANK(O595),"",(IF(O595&lt;&gt;O594,O595&amp;", ",IF(B595&lt;&gt;B594,O595&amp;", ","")))))&amp;(IF(ISBLANK(P595),"",(IF(P595&lt;&gt;P594,P595&amp;", ",IF(B595&lt;&gt;B594,P595&amp;", ",IF(Z595&lt;&gt;Z594,P595&amp;", ",""))))))&amp;(IF(ISBLANK(Q595),"",(IF(Q595&lt;&gt;Q594,Q595&amp;", ",IF(B595&lt;&gt;B594,Q595&amp;", ",IF(Z595&lt;&gt;Z594,Q595&amp;", ",""))))))&amp;(IF(ISBLANK(R595),"",(IF(R595&lt;&gt;R594,R595&amp;"m, ",IF(B595&lt;&gt;B594,R595&amp;"m, ",IF(Z595&lt;&gt;Z594,R595&amp;"m, ",""))))))&amp;IF(ISBLANK(S595),"",(IF(B595&lt;&gt;B594,S595&amp;", ",IF(S595&lt;&gt;S594,IF((Z595=Z594),"same locality "&amp;S595&amp;", ",S595&amp;", "),""))))&amp;(IF(ISBLANK(T595),"",(IF(T595&lt;&gt;T594,IF(ISBLANK(F$2),T595&amp;", ",T595&amp;" "&amp;F$2&amp;", "),(IF(B595&lt;&gt;B594,IF(ISBLANK(F$2),T595&amp;", ",T595&amp;" "&amp;F$2&amp;", "),(IF(Z595&lt;&gt;Z594,IF(ISBLANK(F$2),T595&amp;", ",T595&amp;" "&amp;F$2&amp;", "),IF((U595&lt;&gt;U594)*($G$2="Y"),"same collector, ","")))))))))&amp;(IF(ISBLANK(U595),"",(IF(U595&lt;&gt;U594,U595&amp;", ",(IF(B595&lt;&gt;B594,U595&amp;", ",IF(Z595&lt;&gt;Z594,U595&amp;", ",(IF(T595&lt;&gt;T594,IF((T595&lt;&gt;T594)*($G$2="Y"),"same date, ", ""),IF((T595=T594)*(U595=U594)*(S595&lt;&gt;S594)*($G$2="Y"),"same collector and date, ", ""))))))))))&amp;(IF(ISBLANK(V595),"",V595&amp;", "))&amp;IF((AA595&lt;&gt;AA596)*($H$2="y"),AD595&amp;AE595,IF((AA595&lt;&gt;AA596)*($H$2="m"),AD595&amp;AG595,IF(($H$2&lt;&gt;"m")*($H$2&lt;&gt;"Y"),(IF(F595=0,"",F595&amp;" "&amp;$F$4&amp;" "))&amp;(IF(G595=0,"",G595&amp;" "&amp;$G$4&amp;" "))&amp;(IF(H595=0,"",H595&amp;" "&amp;H$4&amp;" "))&amp;(IF(I595=0,"",I595&amp;" "&amp;$I$4&amp;" "))&amp;(IF(J595=0,"",J595&amp;" "&amp;$J$4&amp;" "))&amp;IF((ISBLANK(C595)),"","("&amp;C595&amp;")"),"")))&amp;IF((B595=B596)*(K595=K596)*(L595=L596)*(M595=M596),IF(($H$2&lt;&gt;"m")*($H$2&lt;&gt;"Y"), ", ", IF((ISNUMBER(FIND(")",AE595))), ", ", "")),IF((B595=B596)*(K595=K596)*(L595=L596),"; ",". ")))</f>
        <v/>
      </c>
      <c r="AI595" s="1"/>
    </row>
    <row r="596" spans="1:35" x14ac:dyDescent="0.25">
      <c r="A596" s="3" t="str">
        <f t="shared" si="76"/>
        <v/>
      </c>
      <c r="B596" s="53" t="str">
        <f t="shared" si="80"/>
        <v/>
      </c>
      <c r="C596" s="57"/>
      <c r="D596" s="57"/>
      <c r="E596" s="57"/>
      <c r="F596" s="57"/>
      <c r="G596" s="57"/>
      <c r="H596" s="57"/>
      <c r="I596" s="57"/>
      <c r="J596" s="57"/>
      <c r="K596" s="57"/>
      <c r="L596" s="57"/>
      <c r="M596" s="54"/>
      <c r="N596" s="57"/>
      <c r="O596" s="58"/>
      <c r="P596" s="58"/>
      <c r="Q596" s="58"/>
      <c r="R596" s="58"/>
      <c r="S596" s="54"/>
      <c r="T596" s="57"/>
      <c r="U596" s="57"/>
      <c r="V596" s="57"/>
      <c r="W596" s="57"/>
      <c r="X596" s="147" t="str">
        <f>IF(ISBLANK(D596),"",IF('order-admin-units'!$I$1&lt;&gt;"y", "", IF((K596="")*(ISBLANK(D596)=FALSE), 'order-admin-units'!$B$1+1, VLOOKUP(K596, ordercountry, 2))))</f>
        <v/>
      </c>
      <c r="Y596" s="147" t="str">
        <f>IF(ISBLANK(D596),"",IF('order-admin-units'!$I$1&lt;&gt;"y", "", IF(L596="", 'order-admin-units'!$B$2+1, VLOOKUP(K596&amp;"@"&amp;L596, orderadmin, 2))))</f>
        <v/>
      </c>
      <c r="Z596" s="147" t="str">
        <f t="shared" si="77"/>
        <v/>
      </c>
      <c r="AA596" s="147" t="str">
        <f t="shared" si="78"/>
        <v/>
      </c>
      <c r="AB596" s="147" t="str">
        <f t="shared" si="79"/>
        <v/>
      </c>
      <c r="AC596" s="147" t="str">
        <f t="shared" si="73"/>
        <v/>
      </c>
      <c r="AD596" s="11" t="str">
        <f t="shared" si="74"/>
        <v/>
      </c>
      <c r="AE596" s="11" t="str">
        <f t="array" ref="AE596">IF(ISBLANK(D596),"",IF(OR($H$2="y",$H$2="m"),IF(AA596=AA595,IF(OR(AB596=$AB$4:$AB595)=FALSE,AE595&amp;C596,AE595),"("&amp;C596)&amp;IF(AA596=AA597,IF(OR(AB597=$AB$4:$AB596)=FALSE,", ",""),") "),""))</f>
        <v/>
      </c>
      <c r="AF596" s="11" t="str">
        <f t="shared" si="75"/>
        <v/>
      </c>
      <c r="AG596" s="11" t="str">
        <f t="array" ref="AG596">IF(ISBLANK(D596),"",IF(OR($H$2="y",$H$2="m"),IF(AA596=AA595,IF(OR(AC596=$AC$4:$AC595)=FALSE,AG595&amp;AF596,AG595),"("&amp;AF596)&amp;IF(AA596=AA597,IF(OR(AC597=$AC$4:$AC596)=FALSE,", ",""),") "),""))</f>
        <v/>
      </c>
      <c r="AH596" s="10" t="str">
        <f>IF((ISBLANK(D596)),"",IF(D596=D595,AH595,"")&amp;IF(B595&lt;&gt;B596,((IF(ISBLANK(E596),$D$3&amp;"Non-type material: "&amp;$D$3,$D$3&amp;INDEX('type-categories'!$A$2:$B$100,MATCH(E596,'type-categories'!$A$2:$A$100,0),2)&amp;$D$3))),"")&amp;(IF(K596&lt;&gt;K595,$C$2&amp;K596&amp;$K$3&amp;$C$2&amp;" ",(IF(B596&lt;&gt;B595,$C$2&amp;K596&amp;$K$3&amp;$C$2&amp;" ",""))))&amp;(IF(L596="","",((IF(L596&lt;&gt;L595,$D$2&amp;L596&amp;$L$3&amp;$D$2&amp;" ",IF(B596&lt;&gt;B595,$D$2&amp;L596&amp;$L$3&amp;$D$2&amp;" ",""))))))&amp;(IF(M596="","",((IF(M596&lt;&gt;M595,$E$2&amp;M596&amp;$E$2&amp;","&amp;" ",IF(B596&lt;&gt;B595,$E$2&amp;M596&amp;$E$2&amp;",",""))))))&amp;(IF(N596="","",IF(N596&lt;&gt;N595,N596&amp;", ",IF(B596&lt;&gt;B595,N596&amp;", ",""))))&amp;(IF(ISBLANK(O596),"",(IF(O596&lt;&gt;O595,O596&amp;", ",IF(B596&lt;&gt;B595,O596&amp;", ","")))))&amp;(IF(ISBLANK(P596),"",(IF(P596&lt;&gt;P595,P596&amp;", ",IF(B596&lt;&gt;B595,P596&amp;", ",IF(Z596&lt;&gt;Z595,P596&amp;", ",""))))))&amp;(IF(ISBLANK(Q596),"",(IF(Q596&lt;&gt;Q595,Q596&amp;", ",IF(B596&lt;&gt;B595,Q596&amp;", ",IF(Z596&lt;&gt;Z595,Q596&amp;", ",""))))))&amp;(IF(ISBLANK(R596),"",(IF(R596&lt;&gt;R595,R596&amp;"m, ",IF(B596&lt;&gt;B595,R596&amp;"m, ",IF(Z596&lt;&gt;Z595,R596&amp;"m, ",""))))))&amp;IF(ISBLANK(S596),"",(IF(B596&lt;&gt;B595,S596&amp;", ",IF(S596&lt;&gt;S595,IF((Z596=Z595),"same locality "&amp;S596&amp;", ",S596&amp;", "),""))))&amp;(IF(ISBLANK(T596),"",(IF(T596&lt;&gt;T595,IF(ISBLANK(F$2),T596&amp;", ",T596&amp;" "&amp;F$2&amp;", "),(IF(B596&lt;&gt;B595,IF(ISBLANK(F$2),T596&amp;", ",T596&amp;" "&amp;F$2&amp;", "),(IF(Z596&lt;&gt;Z595,IF(ISBLANK(F$2),T596&amp;", ",T596&amp;" "&amp;F$2&amp;", "),IF((U596&lt;&gt;U595)*($G$2="Y"),"same collector, ","")))))))))&amp;(IF(ISBLANK(U596),"",(IF(U596&lt;&gt;U595,U596&amp;", ",(IF(B596&lt;&gt;B595,U596&amp;", ",IF(Z596&lt;&gt;Z595,U596&amp;", ",(IF(T596&lt;&gt;T595,IF((T596&lt;&gt;T595)*($G$2="Y"),"same date, ", ""),IF((T596=T595)*(U596=U595)*(S596&lt;&gt;S595)*($G$2="Y"),"same collector and date, ", ""))))))))))&amp;(IF(ISBLANK(V596),"",V596&amp;", "))&amp;IF((AA596&lt;&gt;AA597)*($H$2="y"),AD596&amp;AE596,IF((AA596&lt;&gt;AA597)*($H$2="m"),AD596&amp;AG596,IF(($H$2&lt;&gt;"m")*($H$2&lt;&gt;"Y"),(IF(F596=0,"",F596&amp;" "&amp;$F$4&amp;" "))&amp;(IF(G596=0,"",G596&amp;" "&amp;$G$4&amp;" "))&amp;(IF(H596=0,"",H596&amp;" "&amp;H$4&amp;" "))&amp;(IF(I596=0,"",I596&amp;" "&amp;$I$4&amp;" "))&amp;(IF(J596=0,"",J596&amp;" "&amp;$J$4&amp;" "))&amp;IF((ISBLANK(C596)),"","("&amp;C596&amp;")"),"")))&amp;IF((B596=B597)*(K596=K597)*(L596=L597)*(M596=M597),IF(($H$2&lt;&gt;"m")*($H$2&lt;&gt;"Y"), ", ", IF((ISNUMBER(FIND(")",AE596))), ", ", "")),IF((B596=B597)*(K596=K597)*(L596=L597),"; ",". ")))</f>
        <v/>
      </c>
      <c r="AI596" s="1"/>
    </row>
    <row r="597" spans="1:35" x14ac:dyDescent="0.25">
      <c r="A597" s="3" t="str">
        <f t="shared" si="76"/>
        <v/>
      </c>
      <c r="B597" s="53" t="str">
        <f t="shared" si="80"/>
        <v/>
      </c>
      <c r="C597" s="57"/>
      <c r="D597" s="57"/>
      <c r="E597" s="57"/>
      <c r="F597" s="57"/>
      <c r="G597" s="57"/>
      <c r="H597" s="57"/>
      <c r="I597" s="57"/>
      <c r="J597" s="57"/>
      <c r="K597" s="57"/>
      <c r="L597" s="57"/>
      <c r="M597" s="54"/>
      <c r="N597" s="57"/>
      <c r="O597" s="58"/>
      <c r="P597" s="58"/>
      <c r="Q597" s="58"/>
      <c r="R597" s="58"/>
      <c r="S597" s="54"/>
      <c r="T597" s="57"/>
      <c r="U597" s="57"/>
      <c r="V597" s="57"/>
      <c r="W597" s="57"/>
      <c r="X597" s="147" t="str">
        <f>IF(ISBLANK(D597),"",IF('order-admin-units'!$I$1&lt;&gt;"y", "", IF((K597="")*(ISBLANK(D597)=FALSE), 'order-admin-units'!$B$1+1, VLOOKUP(K597, ordercountry, 2))))</f>
        <v/>
      </c>
      <c r="Y597" s="147" t="str">
        <f>IF(ISBLANK(D597),"",IF('order-admin-units'!$I$1&lt;&gt;"y", "", IF(L597="", 'order-admin-units'!$B$2+1, VLOOKUP(K597&amp;"@"&amp;L597, orderadmin, 2))))</f>
        <v/>
      </c>
      <c r="Z597" s="147" t="str">
        <f t="shared" si="77"/>
        <v/>
      </c>
      <c r="AA597" s="147" t="str">
        <f t="shared" si="78"/>
        <v/>
      </c>
      <c r="AB597" s="147" t="str">
        <f t="shared" si="79"/>
        <v/>
      </c>
      <c r="AC597" s="147" t="str">
        <f t="shared" si="73"/>
        <v/>
      </c>
      <c r="AD597" s="11" t="str">
        <f t="shared" si="74"/>
        <v/>
      </c>
      <c r="AE597" s="11" t="str">
        <f t="array" ref="AE597">IF(ISBLANK(D597),"",IF(OR($H$2="y",$H$2="m"),IF(AA597=AA596,IF(OR(AB597=$AB$4:$AB596)=FALSE,AE596&amp;C597,AE596),"("&amp;C597)&amp;IF(AA597=AA598,IF(OR(AB598=$AB$4:$AB597)=FALSE,", ",""),") "),""))</f>
        <v/>
      </c>
      <c r="AF597" s="11" t="str">
        <f t="shared" si="75"/>
        <v/>
      </c>
      <c r="AG597" s="11" t="str">
        <f t="array" ref="AG597">IF(ISBLANK(D597),"",IF(OR($H$2="y",$H$2="m"),IF(AA597=AA596,IF(OR(AC597=$AC$4:$AC596)=FALSE,AG596&amp;AF597,AG596),"("&amp;AF597)&amp;IF(AA597=AA598,IF(OR(AC598=$AC$4:$AC597)=FALSE,", ",""),") "),""))</f>
        <v/>
      </c>
      <c r="AH597" s="10" t="str">
        <f>IF((ISBLANK(D597)),"",IF(D597=D596,AH596,"")&amp;IF(B596&lt;&gt;B597,((IF(ISBLANK(E597),$D$3&amp;"Non-type material: "&amp;$D$3,$D$3&amp;INDEX('type-categories'!$A$2:$B$100,MATCH(E597,'type-categories'!$A$2:$A$100,0),2)&amp;$D$3))),"")&amp;(IF(K597&lt;&gt;K596,$C$2&amp;K597&amp;$K$3&amp;$C$2&amp;" ",(IF(B597&lt;&gt;B596,$C$2&amp;K597&amp;$K$3&amp;$C$2&amp;" ",""))))&amp;(IF(L597="","",((IF(L597&lt;&gt;L596,$D$2&amp;L597&amp;$L$3&amp;$D$2&amp;" ",IF(B597&lt;&gt;B596,$D$2&amp;L597&amp;$L$3&amp;$D$2&amp;" ",""))))))&amp;(IF(M597="","",((IF(M597&lt;&gt;M596,$E$2&amp;M597&amp;$E$2&amp;","&amp;" ",IF(B597&lt;&gt;B596,$E$2&amp;M597&amp;$E$2&amp;",",""))))))&amp;(IF(N597="","",IF(N597&lt;&gt;N596,N597&amp;", ",IF(B597&lt;&gt;B596,N597&amp;", ",""))))&amp;(IF(ISBLANK(O597),"",(IF(O597&lt;&gt;O596,O597&amp;", ",IF(B597&lt;&gt;B596,O597&amp;", ","")))))&amp;(IF(ISBLANK(P597),"",(IF(P597&lt;&gt;P596,P597&amp;", ",IF(B597&lt;&gt;B596,P597&amp;", ",IF(Z597&lt;&gt;Z596,P597&amp;", ",""))))))&amp;(IF(ISBLANK(Q597),"",(IF(Q597&lt;&gt;Q596,Q597&amp;", ",IF(B597&lt;&gt;B596,Q597&amp;", ",IF(Z597&lt;&gt;Z596,Q597&amp;", ",""))))))&amp;(IF(ISBLANK(R597),"",(IF(R597&lt;&gt;R596,R597&amp;"m, ",IF(B597&lt;&gt;B596,R597&amp;"m, ",IF(Z597&lt;&gt;Z596,R597&amp;"m, ",""))))))&amp;IF(ISBLANK(S597),"",(IF(B597&lt;&gt;B596,S597&amp;", ",IF(S597&lt;&gt;S596,IF((Z597=Z596),"same locality "&amp;S597&amp;", ",S597&amp;", "),""))))&amp;(IF(ISBLANK(T597),"",(IF(T597&lt;&gt;T596,IF(ISBLANK(F$2),T597&amp;", ",T597&amp;" "&amp;F$2&amp;", "),(IF(B597&lt;&gt;B596,IF(ISBLANK(F$2),T597&amp;", ",T597&amp;" "&amp;F$2&amp;", "),(IF(Z597&lt;&gt;Z596,IF(ISBLANK(F$2),T597&amp;", ",T597&amp;" "&amp;F$2&amp;", "),IF((U597&lt;&gt;U596)*($G$2="Y"),"same collector, ","")))))))))&amp;(IF(ISBLANK(U597),"",(IF(U597&lt;&gt;U596,U597&amp;", ",(IF(B597&lt;&gt;B596,U597&amp;", ",IF(Z597&lt;&gt;Z596,U597&amp;", ",(IF(T597&lt;&gt;T596,IF((T597&lt;&gt;T596)*($G$2="Y"),"same date, ", ""),IF((T597=T596)*(U597=U596)*(S597&lt;&gt;S596)*($G$2="Y"),"same collector and date, ", ""))))))))))&amp;(IF(ISBLANK(V597),"",V597&amp;", "))&amp;IF((AA597&lt;&gt;AA598)*($H$2="y"),AD597&amp;AE597,IF((AA597&lt;&gt;AA598)*($H$2="m"),AD597&amp;AG597,IF(($H$2&lt;&gt;"m")*($H$2&lt;&gt;"Y"),(IF(F597=0,"",F597&amp;" "&amp;$F$4&amp;" "))&amp;(IF(G597=0,"",G597&amp;" "&amp;$G$4&amp;" "))&amp;(IF(H597=0,"",H597&amp;" "&amp;H$4&amp;" "))&amp;(IF(I597=0,"",I597&amp;" "&amp;$I$4&amp;" "))&amp;(IF(J597=0,"",J597&amp;" "&amp;$J$4&amp;" "))&amp;IF((ISBLANK(C597)),"","("&amp;C597&amp;")"),"")))&amp;IF((B597=B598)*(K597=K598)*(L597=L598)*(M597=M598),IF(($H$2&lt;&gt;"m")*($H$2&lt;&gt;"Y"), ", ", IF((ISNUMBER(FIND(")",AE597))), ", ", "")),IF((B597=B598)*(K597=K598)*(L597=L598),"; ",". ")))</f>
        <v/>
      </c>
      <c r="AI597" s="1"/>
    </row>
    <row r="598" spans="1:35" x14ac:dyDescent="0.25">
      <c r="A598" s="3" t="str">
        <f t="shared" si="76"/>
        <v/>
      </c>
      <c r="B598" s="53" t="str">
        <f t="shared" si="80"/>
        <v/>
      </c>
      <c r="C598" s="57"/>
      <c r="D598" s="57"/>
      <c r="E598" s="57"/>
      <c r="F598" s="57"/>
      <c r="G598" s="57"/>
      <c r="H598" s="57"/>
      <c r="I598" s="57"/>
      <c r="J598" s="57"/>
      <c r="K598" s="57"/>
      <c r="L598" s="57"/>
      <c r="M598" s="54"/>
      <c r="N598" s="57"/>
      <c r="O598" s="58"/>
      <c r="P598" s="58"/>
      <c r="Q598" s="58"/>
      <c r="R598" s="58"/>
      <c r="S598" s="54"/>
      <c r="T598" s="57"/>
      <c r="U598" s="57"/>
      <c r="V598" s="57"/>
      <c r="W598" s="57"/>
      <c r="X598" s="147" t="str">
        <f>IF(ISBLANK(D598),"",IF('order-admin-units'!$I$1&lt;&gt;"y", "", IF((K598="")*(ISBLANK(D598)=FALSE), 'order-admin-units'!$B$1+1, VLOOKUP(K598, ordercountry, 2))))</f>
        <v/>
      </c>
      <c r="Y598" s="147" t="str">
        <f>IF(ISBLANK(D598),"",IF('order-admin-units'!$I$1&lt;&gt;"y", "", IF(L598="", 'order-admin-units'!$B$2+1, VLOOKUP(K598&amp;"@"&amp;L598, orderadmin, 2))))</f>
        <v/>
      </c>
      <c r="Z598" s="147" t="str">
        <f t="shared" si="77"/>
        <v/>
      </c>
      <c r="AA598" s="147" t="str">
        <f t="shared" si="78"/>
        <v/>
      </c>
      <c r="AB598" s="147" t="str">
        <f t="shared" si="79"/>
        <v/>
      </c>
      <c r="AC598" s="147" t="str">
        <f t="shared" si="73"/>
        <v/>
      </c>
      <c r="AD598" s="11" t="str">
        <f t="shared" si="74"/>
        <v/>
      </c>
      <c r="AE598" s="11" t="str">
        <f t="array" ref="AE598">IF(ISBLANK(D598),"",IF(OR($H$2="y",$H$2="m"),IF(AA598=AA597,IF(OR(AB598=$AB$4:$AB597)=FALSE,AE597&amp;C598,AE597),"("&amp;C598)&amp;IF(AA598=AA599,IF(OR(AB599=$AB$4:$AB598)=FALSE,", ",""),") "),""))</f>
        <v/>
      </c>
      <c r="AF598" s="11" t="str">
        <f t="shared" si="75"/>
        <v/>
      </c>
      <c r="AG598" s="11" t="str">
        <f t="array" ref="AG598">IF(ISBLANK(D598),"",IF(OR($H$2="y",$H$2="m"),IF(AA598=AA597,IF(OR(AC598=$AC$4:$AC597)=FALSE,AG597&amp;AF598,AG597),"("&amp;AF598)&amp;IF(AA598=AA599,IF(OR(AC599=$AC$4:$AC598)=FALSE,", ",""),") "),""))</f>
        <v/>
      </c>
      <c r="AH598" s="10" t="str">
        <f>IF((ISBLANK(D598)),"",IF(D598=D597,AH597,"")&amp;IF(B597&lt;&gt;B598,((IF(ISBLANK(E598),$D$3&amp;"Non-type material: "&amp;$D$3,$D$3&amp;INDEX('type-categories'!$A$2:$B$100,MATCH(E598,'type-categories'!$A$2:$A$100,0),2)&amp;$D$3))),"")&amp;(IF(K598&lt;&gt;K597,$C$2&amp;K598&amp;$K$3&amp;$C$2&amp;" ",(IF(B598&lt;&gt;B597,$C$2&amp;K598&amp;$K$3&amp;$C$2&amp;" ",""))))&amp;(IF(L598="","",((IF(L598&lt;&gt;L597,$D$2&amp;L598&amp;$L$3&amp;$D$2&amp;" ",IF(B598&lt;&gt;B597,$D$2&amp;L598&amp;$L$3&amp;$D$2&amp;" ",""))))))&amp;(IF(M598="","",((IF(M598&lt;&gt;M597,$E$2&amp;M598&amp;$E$2&amp;","&amp;" ",IF(B598&lt;&gt;B597,$E$2&amp;M598&amp;$E$2&amp;",",""))))))&amp;(IF(N598="","",IF(N598&lt;&gt;N597,N598&amp;", ",IF(B598&lt;&gt;B597,N598&amp;", ",""))))&amp;(IF(ISBLANK(O598),"",(IF(O598&lt;&gt;O597,O598&amp;", ",IF(B598&lt;&gt;B597,O598&amp;", ","")))))&amp;(IF(ISBLANK(P598),"",(IF(P598&lt;&gt;P597,P598&amp;", ",IF(B598&lt;&gt;B597,P598&amp;", ",IF(Z598&lt;&gt;Z597,P598&amp;", ",""))))))&amp;(IF(ISBLANK(Q598),"",(IF(Q598&lt;&gt;Q597,Q598&amp;", ",IF(B598&lt;&gt;B597,Q598&amp;", ",IF(Z598&lt;&gt;Z597,Q598&amp;", ",""))))))&amp;(IF(ISBLANK(R598),"",(IF(R598&lt;&gt;R597,R598&amp;"m, ",IF(B598&lt;&gt;B597,R598&amp;"m, ",IF(Z598&lt;&gt;Z597,R598&amp;"m, ",""))))))&amp;IF(ISBLANK(S598),"",(IF(B598&lt;&gt;B597,S598&amp;", ",IF(S598&lt;&gt;S597,IF((Z598=Z597),"same locality "&amp;S598&amp;", ",S598&amp;", "),""))))&amp;(IF(ISBLANK(T598),"",(IF(T598&lt;&gt;T597,IF(ISBLANK(F$2),T598&amp;", ",T598&amp;" "&amp;F$2&amp;", "),(IF(B598&lt;&gt;B597,IF(ISBLANK(F$2),T598&amp;", ",T598&amp;" "&amp;F$2&amp;", "),(IF(Z598&lt;&gt;Z597,IF(ISBLANK(F$2),T598&amp;", ",T598&amp;" "&amp;F$2&amp;", "),IF((U598&lt;&gt;U597)*($G$2="Y"),"same collector, ","")))))))))&amp;(IF(ISBLANK(U598),"",(IF(U598&lt;&gt;U597,U598&amp;", ",(IF(B598&lt;&gt;B597,U598&amp;", ",IF(Z598&lt;&gt;Z597,U598&amp;", ",(IF(T598&lt;&gt;T597,IF((T598&lt;&gt;T597)*($G$2="Y"),"same date, ", ""),IF((T598=T597)*(U598=U597)*(S598&lt;&gt;S597)*($G$2="Y"),"same collector and date, ", ""))))))))))&amp;(IF(ISBLANK(V598),"",V598&amp;", "))&amp;IF((AA598&lt;&gt;AA599)*($H$2="y"),AD598&amp;AE598,IF((AA598&lt;&gt;AA599)*($H$2="m"),AD598&amp;AG598,IF(($H$2&lt;&gt;"m")*($H$2&lt;&gt;"Y"),(IF(F598=0,"",F598&amp;" "&amp;$F$4&amp;" "))&amp;(IF(G598=0,"",G598&amp;" "&amp;$G$4&amp;" "))&amp;(IF(H598=0,"",H598&amp;" "&amp;H$4&amp;" "))&amp;(IF(I598=0,"",I598&amp;" "&amp;$I$4&amp;" "))&amp;(IF(J598=0,"",J598&amp;" "&amp;$J$4&amp;" "))&amp;IF((ISBLANK(C598)),"","("&amp;C598&amp;")"),"")))&amp;IF((B598=B599)*(K598=K599)*(L598=L599)*(M598=M599),IF(($H$2&lt;&gt;"m")*($H$2&lt;&gt;"Y"), ", ", IF((ISNUMBER(FIND(")",AE598))), ", ", "")),IF((B598=B599)*(K598=K599)*(L598=L599),"; ",". ")))</f>
        <v/>
      </c>
      <c r="AI598" s="1"/>
    </row>
    <row r="599" spans="1:35" x14ac:dyDescent="0.25">
      <c r="A599" s="3" t="str">
        <f t="shared" si="76"/>
        <v/>
      </c>
      <c r="B599" s="53" t="str">
        <f t="shared" si="80"/>
        <v/>
      </c>
      <c r="C599" s="57"/>
      <c r="D599" s="57"/>
      <c r="E599" s="57"/>
      <c r="F599" s="57"/>
      <c r="G599" s="57"/>
      <c r="H599" s="57"/>
      <c r="I599" s="57"/>
      <c r="J599" s="57"/>
      <c r="K599" s="57"/>
      <c r="L599" s="57"/>
      <c r="M599" s="54"/>
      <c r="N599" s="57"/>
      <c r="O599" s="58"/>
      <c r="P599" s="58"/>
      <c r="Q599" s="58"/>
      <c r="R599" s="58"/>
      <c r="S599" s="54"/>
      <c r="T599" s="57"/>
      <c r="U599" s="57"/>
      <c r="V599" s="57"/>
      <c r="W599" s="57"/>
      <c r="X599" s="147" t="str">
        <f>IF(ISBLANK(D599),"",IF('order-admin-units'!$I$1&lt;&gt;"y", "", IF((K599="")*(ISBLANK(D599)=FALSE), 'order-admin-units'!$B$1+1, VLOOKUP(K599, ordercountry, 2))))</f>
        <v/>
      </c>
      <c r="Y599" s="147" t="str">
        <f>IF(ISBLANK(D599),"",IF('order-admin-units'!$I$1&lt;&gt;"y", "", IF(L599="", 'order-admin-units'!$B$2+1, VLOOKUP(K599&amp;"@"&amp;L599, orderadmin, 2))))</f>
        <v/>
      </c>
      <c r="Z599" s="147" t="str">
        <f t="shared" si="77"/>
        <v/>
      </c>
      <c r="AA599" s="147" t="str">
        <f t="shared" si="78"/>
        <v/>
      </c>
      <c r="AB599" s="147" t="str">
        <f t="shared" si="79"/>
        <v/>
      </c>
      <c r="AC599" s="147" t="str">
        <f t="shared" si="73"/>
        <v/>
      </c>
      <c r="AD599" s="11" t="str">
        <f t="shared" si="74"/>
        <v/>
      </c>
      <c r="AE599" s="11" t="str">
        <f t="array" ref="AE599">IF(ISBLANK(D599),"",IF(OR($H$2="y",$H$2="m"),IF(AA599=AA598,IF(OR(AB599=$AB$4:$AB598)=FALSE,AE598&amp;C599,AE598),"("&amp;C599)&amp;IF(AA599=AA600,IF(OR(AB600=$AB$4:$AB599)=FALSE,", ",""),") "),""))</f>
        <v/>
      </c>
      <c r="AF599" s="11" t="str">
        <f t="shared" si="75"/>
        <v/>
      </c>
      <c r="AG599" s="11" t="str">
        <f t="array" ref="AG599">IF(ISBLANK(D599),"",IF(OR($H$2="y",$H$2="m"),IF(AA599=AA598,IF(OR(AC599=$AC$4:$AC598)=FALSE,AG598&amp;AF599,AG598),"("&amp;AF599)&amp;IF(AA599=AA600,IF(OR(AC600=$AC$4:$AC599)=FALSE,", ",""),") "),""))</f>
        <v/>
      </c>
      <c r="AH599" s="10" t="str">
        <f>IF((ISBLANK(D599)),"",IF(D599=D598,AH598,"")&amp;IF(B598&lt;&gt;B599,((IF(ISBLANK(E599),$D$3&amp;"Non-type material: "&amp;$D$3,$D$3&amp;INDEX('type-categories'!$A$2:$B$100,MATCH(E599,'type-categories'!$A$2:$A$100,0),2)&amp;$D$3))),"")&amp;(IF(K599&lt;&gt;K598,$C$2&amp;K599&amp;$K$3&amp;$C$2&amp;" ",(IF(B599&lt;&gt;B598,$C$2&amp;K599&amp;$K$3&amp;$C$2&amp;" ",""))))&amp;(IF(L599="","",((IF(L599&lt;&gt;L598,$D$2&amp;L599&amp;$L$3&amp;$D$2&amp;" ",IF(B599&lt;&gt;B598,$D$2&amp;L599&amp;$L$3&amp;$D$2&amp;" ",""))))))&amp;(IF(M599="","",((IF(M599&lt;&gt;M598,$E$2&amp;M599&amp;$E$2&amp;","&amp;" ",IF(B599&lt;&gt;B598,$E$2&amp;M599&amp;$E$2&amp;",",""))))))&amp;(IF(N599="","",IF(N599&lt;&gt;N598,N599&amp;", ",IF(B599&lt;&gt;B598,N599&amp;", ",""))))&amp;(IF(ISBLANK(O599),"",(IF(O599&lt;&gt;O598,O599&amp;", ",IF(B599&lt;&gt;B598,O599&amp;", ","")))))&amp;(IF(ISBLANK(P599),"",(IF(P599&lt;&gt;P598,P599&amp;", ",IF(B599&lt;&gt;B598,P599&amp;", ",IF(Z599&lt;&gt;Z598,P599&amp;", ",""))))))&amp;(IF(ISBLANK(Q599),"",(IF(Q599&lt;&gt;Q598,Q599&amp;", ",IF(B599&lt;&gt;B598,Q599&amp;", ",IF(Z599&lt;&gt;Z598,Q599&amp;", ",""))))))&amp;(IF(ISBLANK(R599),"",(IF(R599&lt;&gt;R598,R599&amp;"m, ",IF(B599&lt;&gt;B598,R599&amp;"m, ",IF(Z599&lt;&gt;Z598,R599&amp;"m, ",""))))))&amp;IF(ISBLANK(S599),"",(IF(B599&lt;&gt;B598,S599&amp;", ",IF(S599&lt;&gt;S598,IF((Z599=Z598),"same locality "&amp;S599&amp;", ",S599&amp;", "),""))))&amp;(IF(ISBLANK(T599),"",(IF(T599&lt;&gt;T598,IF(ISBLANK(F$2),T599&amp;", ",T599&amp;" "&amp;F$2&amp;", "),(IF(B599&lt;&gt;B598,IF(ISBLANK(F$2),T599&amp;", ",T599&amp;" "&amp;F$2&amp;", "),(IF(Z599&lt;&gt;Z598,IF(ISBLANK(F$2),T599&amp;", ",T599&amp;" "&amp;F$2&amp;", "),IF((U599&lt;&gt;U598)*($G$2="Y"),"same collector, ","")))))))))&amp;(IF(ISBLANK(U599),"",(IF(U599&lt;&gt;U598,U599&amp;", ",(IF(B599&lt;&gt;B598,U599&amp;", ",IF(Z599&lt;&gt;Z598,U599&amp;", ",(IF(T599&lt;&gt;T598,IF((T599&lt;&gt;T598)*($G$2="Y"),"same date, ", ""),IF((T599=T598)*(U599=U598)*(S599&lt;&gt;S598)*($G$2="Y"),"same collector and date, ", ""))))))))))&amp;(IF(ISBLANK(V599),"",V599&amp;", "))&amp;IF((AA599&lt;&gt;AA600)*($H$2="y"),AD599&amp;AE599,IF((AA599&lt;&gt;AA600)*($H$2="m"),AD599&amp;AG599,IF(($H$2&lt;&gt;"m")*($H$2&lt;&gt;"Y"),(IF(F599=0,"",F599&amp;" "&amp;$F$4&amp;" "))&amp;(IF(G599=0,"",G599&amp;" "&amp;$G$4&amp;" "))&amp;(IF(H599=0,"",H599&amp;" "&amp;H$4&amp;" "))&amp;(IF(I599=0,"",I599&amp;" "&amp;$I$4&amp;" "))&amp;(IF(J599=0,"",J599&amp;" "&amp;$J$4&amp;" "))&amp;IF((ISBLANK(C599)),"","("&amp;C599&amp;")"),"")))&amp;IF((B599=B600)*(K599=K600)*(L599=L600)*(M599=M600),IF(($H$2&lt;&gt;"m")*($H$2&lt;&gt;"Y"), ", ", IF((ISNUMBER(FIND(")",AE599))), ", ", "")),IF((B599=B600)*(K599=K600)*(L599=L600),"; ",". ")))</f>
        <v/>
      </c>
      <c r="AI599" s="1"/>
    </row>
    <row r="600" spans="1:35" x14ac:dyDescent="0.25">
      <c r="A600" s="3" t="str">
        <f t="shared" si="76"/>
        <v/>
      </c>
      <c r="B600" s="53" t="str">
        <f t="shared" si="80"/>
        <v/>
      </c>
      <c r="C600" s="57"/>
      <c r="D600" s="57"/>
      <c r="E600" s="57"/>
      <c r="F600" s="57"/>
      <c r="G600" s="57"/>
      <c r="H600" s="57"/>
      <c r="I600" s="57"/>
      <c r="J600" s="57"/>
      <c r="K600" s="57"/>
      <c r="L600" s="57"/>
      <c r="M600" s="54"/>
      <c r="N600" s="57"/>
      <c r="O600" s="58"/>
      <c r="P600" s="58"/>
      <c r="Q600" s="58"/>
      <c r="R600" s="58"/>
      <c r="S600" s="54"/>
      <c r="T600" s="57"/>
      <c r="U600" s="57"/>
      <c r="V600" s="57"/>
      <c r="W600" s="57"/>
      <c r="X600" s="147" t="str">
        <f>IF(ISBLANK(D600),"",IF('order-admin-units'!$I$1&lt;&gt;"y", "", IF((K600="")*(ISBLANK(D600)=FALSE), 'order-admin-units'!$B$1+1, VLOOKUP(K600, ordercountry, 2))))</f>
        <v/>
      </c>
      <c r="Y600" s="147" t="str">
        <f>IF(ISBLANK(D600),"",IF('order-admin-units'!$I$1&lt;&gt;"y", "", IF(L600="", 'order-admin-units'!$B$2+1, VLOOKUP(K600&amp;"@"&amp;L600, orderadmin, 2))))</f>
        <v/>
      </c>
      <c r="Z600" s="147" t="str">
        <f t="shared" si="77"/>
        <v/>
      </c>
      <c r="AA600" s="147" t="str">
        <f t="shared" si="78"/>
        <v/>
      </c>
      <c r="AB600" s="147" t="str">
        <f t="shared" si="79"/>
        <v/>
      </c>
      <c r="AC600" s="147" t="str">
        <f t="shared" si="73"/>
        <v/>
      </c>
      <c r="AD600" s="11" t="str">
        <f t="shared" si="74"/>
        <v/>
      </c>
      <c r="AE600" s="11" t="str">
        <f t="array" ref="AE600">IF(ISBLANK(D600),"",IF(OR($H$2="y",$H$2="m"),IF(AA600=AA599,IF(OR(AB600=$AB$4:$AB599)=FALSE,AE599&amp;C600,AE599),"("&amp;C600)&amp;IF(AA600=AA601,IF(OR(AB601=$AB$4:$AB600)=FALSE,", ",""),") "),""))</f>
        <v/>
      </c>
      <c r="AF600" s="11" t="str">
        <f t="shared" si="75"/>
        <v/>
      </c>
      <c r="AG600" s="11" t="str">
        <f t="array" ref="AG600">IF(ISBLANK(D600),"",IF(OR($H$2="y",$H$2="m"),IF(AA600=AA599,IF(OR(AC600=$AC$4:$AC599)=FALSE,AG599&amp;AF600,AG599),"("&amp;AF600)&amp;IF(AA600=AA601,IF(OR(AC601=$AC$4:$AC600)=FALSE,", ",""),") "),""))</f>
        <v/>
      </c>
      <c r="AH600" s="10" t="str">
        <f>IF((ISBLANK(D600)),"",IF(D600=D599,AH599,"")&amp;IF(B599&lt;&gt;B600,((IF(ISBLANK(E600),$D$3&amp;"Non-type material: "&amp;$D$3,$D$3&amp;INDEX('type-categories'!$A$2:$B$100,MATCH(E600,'type-categories'!$A$2:$A$100,0),2)&amp;$D$3))),"")&amp;(IF(K600&lt;&gt;K599,$C$2&amp;K600&amp;$K$3&amp;$C$2&amp;" ",(IF(B600&lt;&gt;B599,$C$2&amp;K600&amp;$K$3&amp;$C$2&amp;" ",""))))&amp;(IF(L600="","",((IF(L600&lt;&gt;L599,$D$2&amp;L600&amp;$L$3&amp;$D$2&amp;" ",IF(B600&lt;&gt;B599,$D$2&amp;L600&amp;$L$3&amp;$D$2&amp;" ",""))))))&amp;(IF(M600="","",((IF(M600&lt;&gt;M599,$E$2&amp;M600&amp;$E$2&amp;","&amp;" ",IF(B600&lt;&gt;B599,$E$2&amp;M600&amp;$E$2&amp;",",""))))))&amp;(IF(N600="","",IF(N600&lt;&gt;N599,N600&amp;", ",IF(B600&lt;&gt;B599,N600&amp;", ",""))))&amp;(IF(ISBLANK(O600),"",(IF(O600&lt;&gt;O599,O600&amp;", ",IF(B600&lt;&gt;B599,O600&amp;", ","")))))&amp;(IF(ISBLANK(P600),"",(IF(P600&lt;&gt;P599,P600&amp;", ",IF(B600&lt;&gt;B599,P600&amp;", ",IF(Z600&lt;&gt;Z599,P600&amp;", ",""))))))&amp;(IF(ISBLANK(Q600),"",(IF(Q600&lt;&gt;Q599,Q600&amp;", ",IF(B600&lt;&gt;B599,Q600&amp;", ",IF(Z600&lt;&gt;Z599,Q600&amp;", ",""))))))&amp;(IF(ISBLANK(R600),"",(IF(R600&lt;&gt;R599,R600&amp;"m, ",IF(B600&lt;&gt;B599,R600&amp;"m, ",IF(Z600&lt;&gt;Z599,R600&amp;"m, ",""))))))&amp;IF(ISBLANK(S600),"",(IF(B600&lt;&gt;B599,S600&amp;", ",IF(S600&lt;&gt;S599,IF((Z600=Z599),"same locality "&amp;S600&amp;", ",S600&amp;", "),""))))&amp;(IF(ISBLANK(T600),"",(IF(T600&lt;&gt;T599,IF(ISBLANK(F$2),T600&amp;", ",T600&amp;" "&amp;F$2&amp;", "),(IF(B600&lt;&gt;B599,IF(ISBLANK(F$2),T600&amp;", ",T600&amp;" "&amp;F$2&amp;", "),(IF(Z600&lt;&gt;Z599,IF(ISBLANK(F$2),T600&amp;", ",T600&amp;" "&amp;F$2&amp;", "),IF((U600&lt;&gt;U599)*($G$2="Y"),"same collector, ","")))))))))&amp;(IF(ISBLANK(U600),"",(IF(U600&lt;&gt;U599,U600&amp;", ",(IF(B600&lt;&gt;B599,U600&amp;", ",IF(Z600&lt;&gt;Z599,U600&amp;", ",(IF(T600&lt;&gt;T599,IF((T600&lt;&gt;T599)*($G$2="Y"),"same date, ", ""),IF((T600=T599)*(U600=U599)*(S600&lt;&gt;S599)*($G$2="Y"),"same collector and date, ", ""))))))))))&amp;(IF(ISBLANK(V600),"",V600&amp;", "))&amp;IF((AA600&lt;&gt;AA601)*($H$2="y"),AD600&amp;AE600,IF((AA600&lt;&gt;AA601)*($H$2="m"),AD600&amp;AG600,IF(($H$2&lt;&gt;"m")*($H$2&lt;&gt;"Y"),(IF(F600=0,"",F600&amp;" "&amp;$F$4&amp;" "))&amp;(IF(G600=0,"",G600&amp;" "&amp;$G$4&amp;" "))&amp;(IF(H600=0,"",H600&amp;" "&amp;H$4&amp;" "))&amp;(IF(I600=0,"",I600&amp;" "&amp;$I$4&amp;" "))&amp;(IF(J600=0,"",J600&amp;" "&amp;$J$4&amp;" "))&amp;IF((ISBLANK(C600)),"","("&amp;C600&amp;")"),"")))&amp;IF((B600=B601)*(K600=K601)*(L600=L601)*(M600=M601),IF(($H$2&lt;&gt;"m")*($H$2&lt;&gt;"Y"), ", ", IF((ISNUMBER(FIND(")",AE600))), ", ", "")),IF((B600=B601)*(K600=K601)*(L600=L601),"; ",". ")))</f>
        <v/>
      </c>
      <c r="AI600" s="1"/>
    </row>
    <row r="601" spans="1:35" x14ac:dyDescent="0.25">
      <c r="A601" s="3" t="str">
        <f t="shared" si="76"/>
        <v/>
      </c>
      <c r="B601" s="53" t="str">
        <f t="shared" si="80"/>
        <v/>
      </c>
      <c r="C601" s="57"/>
      <c r="D601" s="57"/>
      <c r="E601" s="57"/>
      <c r="F601" s="57"/>
      <c r="G601" s="57"/>
      <c r="H601" s="57"/>
      <c r="I601" s="57"/>
      <c r="J601" s="57"/>
      <c r="K601" s="57"/>
      <c r="L601" s="57"/>
      <c r="M601" s="54"/>
      <c r="N601" s="57"/>
      <c r="O601" s="58"/>
      <c r="P601" s="58"/>
      <c r="Q601" s="58"/>
      <c r="R601" s="58"/>
      <c r="S601" s="54"/>
      <c r="T601" s="57"/>
      <c r="U601" s="57"/>
      <c r="V601" s="57"/>
      <c r="W601" s="57"/>
      <c r="X601" s="147" t="str">
        <f>IF(ISBLANK(D601),"",IF('order-admin-units'!$I$1&lt;&gt;"y", "", IF((K601="")*(ISBLANK(D601)=FALSE), 'order-admin-units'!$B$1+1, VLOOKUP(K601, ordercountry, 2))))</f>
        <v/>
      </c>
      <c r="Y601" s="147" t="str">
        <f>IF(ISBLANK(D601),"",IF('order-admin-units'!$I$1&lt;&gt;"y", "", IF(L601="", 'order-admin-units'!$B$2+1, VLOOKUP(K601&amp;"@"&amp;L601, orderadmin, 2))))</f>
        <v/>
      </c>
      <c r="Z601" s="147" t="str">
        <f t="shared" si="77"/>
        <v/>
      </c>
      <c r="AA601" s="147" t="str">
        <f t="shared" si="78"/>
        <v/>
      </c>
      <c r="AB601" s="147" t="str">
        <f t="shared" si="79"/>
        <v/>
      </c>
      <c r="AC601" s="147" t="str">
        <f t="shared" si="73"/>
        <v/>
      </c>
      <c r="AD601" s="11" t="str">
        <f t="shared" si="74"/>
        <v/>
      </c>
      <c r="AE601" s="11" t="str">
        <f t="array" ref="AE601">IF(ISBLANK(D601),"",IF(OR($H$2="y",$H$2="m"),IF(AA601=AA600,IF(OR(AB601=$AB$4:$AB600)=FALSE,AE600&amp;C601,AE600),"("&amp;C601)&amp;IF(AA601=AA602,IF(OR(AB602=$AB$4:$AB601)=FALSE,", ",""),") "),""))</f>
        <v/>
      </c>
      <c r="AF601" s="11" t="str">
        <f t="shared" si="75"/>
        <v/>
      </c>
      <c r="AG601" s="11" t="str">
        <f t="array" ref="AG601">IF(ISBLANK(D601),"",IF(OR($H$2="y",$H$2="m"),IF(AA601=AA600,IF(OR(AC601=$AC$4:$AC600)=FALSE,AG600&amp;AF601,AG600),"("&amp;AF601)&amp;IF(AA601=AA602,IF(OR(AC602=$AC$4:$AC601)=FALSE,", ",""),") "),""))</f>
        <v/>
      </c>
      <c r="AH601" s="10" t="str">
        <f>IF((ISBLANK(D601)),"",IF(D601=D600,AH600,"")&amp;IF(B600&lt;&gt;B601,((IF(ISBLANK(E601),$D$3&amp;"Non-type material: "&amp;$D$3,$D$3&amp;INDEX('type-categories'!$A$2:$B$100,MATCH(E601,'type-categories'!$A$2:$A$100,0),2)&amp;$D$3))),"")&amp;(IF(K601&lt;&gt;K600,$C$2&amp;K601&amp;$K$3&amp;$C$2&amp;" ",(IF(B601&lt;&gt;B600,$C$2&amp;K601&amp;$K$3&amp;$C$2&amp;" ",""))))&amp;(IF(L601="","",((IF(L601&lt;&gt;L600,$D$2&amp;L601&amp;$L$3&amp;$D$2&amp;" ",IF(B601&lt;&gt;B600,$D$2&amp;L601&amp;$L$3&amp;$D$2&amp;" ",""))))))&amp;(IF(M601="","",((IF(M601&lt;&gt;M600,$E$2&amp;M601&amp;$E$2&amp;","&amp;" ",IF(B601&lt;&gt;B600,$E$2&amp;M601&amp;$E$2&amp;",",""))))))&amp;(IF(N601="","",IF(N601&lt;&gt;N600,N601&amp;", ",IF(B601&lt;&gt;B600,N601&amp;", ",""))))&amp;(IF(ISBLANK(O601),"",(IF(O601&lt;&gt;O600,O601&amp;", ",IF(B601&lt;&gt;B600,O601&amp;", ","")))))&amp;(IF(ISBLANK(P601),"",(IF(P601&lt;&gt;P600,P601&amp;", ",IF(B601&lt;&gt;B600,P601&amp;", ",IF(Z601&lt;&gt;Z600,P601&amp;", ",""))))))&amp;(IF(ISBLANK(Q601),"",(IF(Q601&lt;&gt;Q600,Q601&amp;", ",IF(B601&lt;&gt;B600,Q601&amp;", ",IF(Z601&lt;&gt;Z600,Q601&amp;", ",""))))))&amp;(IF(ISBLANK(R601),"",(IF(R601&lt;&gt;R600,R601&amp;"m, ",IF(B601&lt;&gt;B600,R601&amp;"m, ",IF(Z601&lt;&gt;Z600,R601&amp;"m, ",""))))))&amp;IF(ISBLANK(S601),"",(IF(B601&lt;&gt;B600,S601&amp;", ",IF(S601&lt;&gt;S600,IF((Z601=Z600),"same locality "&amp;S601&amp;", ",S601&amp;", "),""))))&amp;(IF(ISBLANK(T601),"",(IF(T601&lt;&gt;T600,IF(ISBLANK(F$2),T601&amp;", ",T601&amp;" "&amp;F$2&amp;", "),(IF(B601&lt;&gt;B600,IF(ISBLANK(F$2),T601&amp;", ",T601&amp;" "&amp;F$2&amp;", "),(IF(Z601&lt;&gt;Z600,IF(ISBLANK(F$2),T601&amp;", ",T601&amp;" "&amp;F$2&amp;", "),IF((U601&lt;&gt;U600)*($G$2="Y"),"same collector, ","")))))))))&amp;(IF(ISBLANK(U601),"",(IF(U601&lt;&gt;U600,U601&amp;", ",(IF(B601&lt;&gt;B600,U601&amp;", ",IF(Z601&lt;&gt;Z600,U601&amp;", ",(IF(T601&lt;&gt;T600,IF((T601&lt;&gt;T600)*($G$2="Y"),"same date, ", ""),IF((T601=T600)*(U601=U600)*(S601&lt;&gt;S600)*($G$2="Y"),"same collector and date, ", ""))))))))))&amp;(IF(ISBLANK(V601),"",V601&amp;", "))&amp;IF((AA601&lt;&gt;AA602)*($H$2="y"),AD601&amp;AE601,IF((AA601&lt;&gt;AA602)*($H$2="m"),AD601&amp;AG601,IF(($H$2&lt;&gt;"m")*($H$2&lt;&gt;"Y"),(IF(F601=0,"",F601&amp;" "&amp;$F$4&amp;" "))&amp;(IF(G601=0,"",G601&amp;" "&amp;$G$4&amp;" "))&amp;(IF(H601=0,"",H601&amp;" "&amp;H$4&amp;" "))&amp;(IF(I601=0,"",I601&amp;" "&amp;$I$4&amp;" "))&amp;(IF(J601=0,"",J601&amp;" "&amp;$J$4&amp;" "))&amp;IF((ISBLANK(C601)),"","("&amp;C601&amp;")"),"")))&amp;IF((B601=B602)*(K601=K602)*(L601=L602)*(M601=M602),IF(($H$2&lt;&gt;"m")*($H$2&lt;&gt;"Y"), ", ", IF((ISNUMBER(FIND(")",AE601))), ", ", "")),IF((B601=B602)*(K601=K602)*(L601=L602),"; ",". ")))</f>
        <v/>
      </c>
      <c r="AI601" s="1"/>
    </row>
    <row r="602" spans="1:35" x14ac:dyDescent="0.25">
      <c r="A602" s="3" t="str">
        <f t="shared" si="76"/>
        <v/>
      </c>
      <c r="B602" s="53" t="str">
        <f t="shared" si="80"/>
        <v/>
      </c>
      <c r="C602" s="57"/>
      <c r="D602" s="57"/>
      <c r="E602" s="57"/>
      <c r="F602" s="57"/>
      <c r="G602" s="57"/>
      <c r="H602" s="57"/>
      <c r="I602" s="57"/>
      <c r="J602" s="57"/>
      <c r="K602" s="57"/>
      <c r="L602" s="57"/>
      <c r="M602" s="54"/>
      <c r="N602" s="57"/>
      <c r="O602" s="58"/>
      <c r="P602" s="58"/>
      <c r="Q602" s="58"/>
      <c r="R602" s="58"/>
      <c r="S602" s="54"/>
      <c r="T602" s="57"/>
      <c r="U602" s="57"/>
      <c r="V602" s="57"/>
      <c r="W602" s="57"/>
      <c r="X602" s="147" t="str">
        <f>IF(ISBLANK(D602),"",IF('order-admin-units'!$I$1&lt;&gt;"y", "", IF((K602="")*(ISBLANK(D602)=FALSE), 'order-admin-units'!$B$1+1, VLOOKUP(K602, ordercountry, 2))))</f>
        <v/>
      </c>
      <c r="Y602" s="147" t="str">
        <f>IF(ISBLANK(D602),"",IF('order-admin-units'!$I$1&lt;&gt;"y", "", IF(L602="", 'order-admin-units'!$B$2+1, VLOOKUP(K602&amp;"@"&amp;L602, orderadmin, 2))))</f>
        <v/>
      </c>
      <c r="Z602" s="147" t="str">
        <f t="shared" si="77"/>
        <v/>
      </c>
      <c r="AA602" s="147" t="str">
        <f t="shared" si="78"/>
        <v/>
      </c>
      <c r="AB602" s="147" t="str">
        <f t="shared" si="79"/>
        <v/>
      </c>
      <c r="AC602" s="147" t="str">
        <f t="shared" si="73"/>
        <v/>
      </c>
      <c r="AD602" s="11" t="str">
        <f t="shared" si="74"/>
        <v/>
      </c>
      <c r="AE602" s="11" t="str">
        <f t="array" ref="AE602">IF(ISBLANK(D602),"",IF(OR($H$2="y",$H$2="m"),IF(AA602=AA601,IF(OR(AB602=$AB$4:$AB601)=FALSE,AE601&amp;C602,AE601),"("&amp;C602)&amp;IF(AA602=AA603,IF(OR(AB603=$AB$4:$AB602)=FALSE,", ",""),") "),""))</f>
        <v/>
      </c>
      <c r="AF602" s="11" t="str">
        <f t="shared" si="75"/>
        <v/>
      </c>
      <c r="AG602" s="11" t="str">
        <f t="array" ref="AG602">IF(ISBLANK(D602),"",IF(OR($H$2="y",$H$2="m"),IF(AA602=AA601,IF(OR(AC602=$AC$4:$AC601)=FALSE,AG601&amp;AF602,AG601),"("&amp;AF602)&amp;IF(AA602=AA603,IF(OR(AC603=$AC$4:$AC602)=FALSE,", ",""),") "),""))</f>
        <v/>
      </c>
      <c r="AH602" s="10" t="str">
        <f>IF((ISBLANK(D602)),"",IF(D602=D601,AH601,"")&amp;IF(B601&lt;&gt;B602,((IF(ISBLANK(E602),$D$3&amp;"Non-type material: "&amp;$D$3,$D$3&amp;INDEX('type-categories'!$A$2:$B$100,MATCH(E602,'type-categories'!$A$2:$A$100,0),2)&amp;$D$3))),"")&amp;(IF(K602&lt;&gt;K601,$C$2&amp;K602&amp;$K$3&amp;$C$2&amp;" ",(IF(B602&lt;&gt;B601,$C$2&amp;K602&amp;$K$3&amp;$C$2&amp;" ",""))))&amp;(IF(L602="","",((IF(L602&lt;&gt;L601,$D$2&amp;L602&amp;$L$3&amp;$D$2&amp;" ",IF(B602&lt;&gt;B601,$D$2&amp;L602&amp;$L$3&amp;$D$2&amp;" ",""))))))&amp;(IF(M602="","",((IF(M602&lt;&gt;M601,$E$2&amp;M602&amp;$E$2&amp;","&amp;" ",IF(B602&lt;&gt;B601,$E$2&amp;M602&amp;$E$2&amp;",",""))))))&amp;(IF(N602="","",IF(N602&lt;&gt;N601,N602&amp;", ",IF(B602&lt;&gt;B601,N602&amp;", ",""))))&amp;(IF(ISBLANK(O602),"",(IF(O602&lt;&gt;O601,O602&amp;", ",IF(B602&lt;&gt;B601,O602&amp;", ","")))))&amp;(IF(ISBLANK(P602),"",(IF(P602&lt;&gt;P601,P602&amp;", ",IF(B602&lt;&gt;B601,P602&amp;", ",IF(Z602&lt;&gt;Z601,P602&amp;", ",""))))))&amp;(IF(ISBLANK(Q602),"",(IF(Q602&lt;&gt;Q601,Q602&amp;", ",IF(B602&lt;&gt;B601,Q602&amp;", ",IF(Z602&lt;&gt;Z601,Q602&amp;", ",""))))))&amp;(IF(ISBLANK(R602),"",(IF(R602&lt;&gt;R601,R602&amp;"m, ",IF(B602&lt;&gt;B601,R602&amp;"m, ",IF(Z602&lt;&gt;Z601,R602&amp;"m, ",""))))))&amp;IF(ISBLANK(S602),"",(IF(B602&lt;&gt;B601,S602&amp;", ",IF(S602&lt;&gt;S601,IF((Z602=Z601),"same locality "&amp;S602&amp;", ",S602&amp;", "),""))))&amp;(IF(ISBLANK(T602),"",(IF(T602&lt;&gt;T601,IF(ISBLANK(F$2),T602&amp;", ",T602&amp;" "&amp;F$2&amp;", "),(IF(B602&lt;&gt;B601,IF(ISBLANK(F$2),T602&amp;", ",T602&amp;" "&amp;F$2&amp;", "),(IF(Z602&lt;&gt;Z601,IF(ISBLANK(F$2),T602&amp;", ",T602&amp;" "&amp;F$2&amp;", "),IF((U602&lt;&gt;U601)*($G$2="Y"),"same collector, ","")))))))))&amp;(IF(ISBLANK(U602),"",(IF(U602&lt;&gt;U601,U602&amp;", ",(IF(B602&lt;&gt;B601,U602&amp;", ",IF(Z602&lt;&gt;Z601,U602&amp;", ",(IF(T602&lt;&gt;T601,IF((T602&lt;&gt;T601)*($G$2="Y"),"same date, ", ""),IF((T602=T601)*(U602=U601)*(S602&lt;&gt;S601)*($G$2="Y"),"same collector and date, ", ""))))))))))&amp;(IF(ISBLANK(V602),"",V602&amp;", "))&amp;IF((AA602&lt;&gt;AA603)*($H$2="y"),AD602&amp;AE602,IF((AA602&lt;&gt;AA603)*($H$2="m"),AD602&amp;AG602,IF(($H$2&lt;&gt;"m")*($H$2&lt;&gt;"Y"),(IF(F602=0,"",F602&amp;" "&amp;$F$4&amp;" "))&amp;(IF(G602=0,"",G602&amp;" "&amp;$G$4&amp;" "))&amp;(IF(H602=0,"",H602&amp;" "&amp;H$4&amp;" "))&amp;(IF(I602=0,"",I602&amp;" "&amp;$I$4&amp;" "))&amp;(IF(J602=0,"",J602&amp;" "&amp;$J$4&amp;" "))&amp;IF((ISBLANK(C602)),"","("&amp;C602&amp;")"),"")))&amp;IF((B602=B603)*(K602=K603)*(L602=L603)*(M602=M603),IF(($H$2&lt;&gt;"m")*($H$2&lt;&gt;"Y"), ", ", IF((ISNUMBER(FIND(")",AE602))), ", ", "")),IF((B602=B603)*(K602=K603)*(L602=L603),"; ",". ")))</f>
        <v/>
      </c>
      <c r="AI602" s="1"/>
    </row>
    <row r="603" spans="1:35" x14ac:dyDescent="0.25">
      <c r="A603" s="3" t="str">
        <f t="shared" si="76"/>
        <v/>
      </c>
      <c r="B603" s="53" t="str">
        <f t="shared" si="80"/>
        <v/>
      </c>
      <c r="C603" s="57"/>
      <c r="D603" s="57"/>
      <c r="E603" s="57"/>
      <c r="F603" s="57"/>
      <c r="G603" s="57"/>
      <c r="H603" s="57"/>
      <c r="I603" s="57"/>
      <c r="J603" s="57"/>
      <c r="K603" s="57"/>
      <c r="L603" s="57"/>
      <c r="M603" s="54"/>
      <c r="N603" s="57"/>
      <c r="O603" s="58"/>
      <c r="P603" s="58"/>
      <c r="Q603" s="58"/>
      <c r="R603" s="58"/>
      <c r="S603" s="54"/>
      <c r="T603" s="57"/>
      <c r="U603" s="57"/>
      <c r="V603" s="57"/>
      <c r="W603" s="57"/>
      <c r="X603" s="147" t="str">
        <f>IF(ISBLANK(D603),"",IF('order-admin-units'!$I$1&lt;&gt;"y", "", IF((K603="")*(ISBLANK(D603)=FALSE), 'order-admin-units'!$B$1+1, VLOOKUP(K603, ordercountry, 2))))</f>
        <v/>
      </c>
      <c r="Y603" s="147" t="str">
        <f>IF(ISBLANK(D603),"",IF('order-admin-units'!$I$1&lt;&gt;"y", "", IF(L603="", 'order-admin-units'!$B$2+1, VLOOKUP(K603&amp;"@"&amp;L603, orderadmin, 2))))</f>
        <v/>
      </c>
      <c r="Z603" s="147" t="str">
        <f t="shared" si="77"/>
        <v/>
      </c>
      <c r="AA603" s="147" t="str">
        <f t="shared" si="78"/>
        <v/>
      </c>
      <c r="AB603" s="147" t="str">
        <f t="shared" si="79"/>
        <v/>
      </c>
      <c r="AC603" s="147" t="str">
        <f t="shared" si="73"/>
        <v/>
      </c>
      <c r="AD603" s="11" t="str">
        <f t="shared" si="74"/>
        <v/>
      </c>
      <c r="AE603" s="11" t="str">
        <f t="array" ref="AE603">IF(ISBLANK(D603),"",IF(OR($H$2="y",$H$2="m"),IF(AA603=AA602,IF(OR(AB603=$AB$4:$AB602)=FALSE,AE602&amp;C603,AE602),"("&amp;C603)&amp;IF(AA603=AA604,IF(OR(AB604=$AB$4:$AB603)=FALSE,", ",""),") "),""))</f>
        <v/>
      </c>
      <c r="AF603" s="11" t="str">
        <f t="shared" si="75"/>
        <v/>
      </c>
      <c r="AG603" s="11" t="str">
        <f t="array" ref="AG603">IF(ISBLANK(D603),"",IF(OR($H$2="y",$H$2="m"),IF(AA603=AA602,IF(OR(AC603=$AC$4:$AC602)=FALSE,AG602&amp;AF603,AG602),"("&amp;AF603)&amp;IF(AA603=AA604,IF(OR(AC604=$AC$4:$AC603)=FALSE,", ",""),") "),""))</f>
        <v/>
      </c>
      <c r="AH603" s="10" t="str">
        <f>IF((ISBLANK(D603)),"",IF(D603=D602,AH602,"")&amp;IF(B602&lt;&gt;B603,((IF(ISBLANK(E603),$D$3&amp;"Non-type material: "&amp;$D$3,$D$3&amp;INDEX('type-categories'!$A$2:$B$100,MATCH(E603,'type-categories'!$A$2:$A$100,0),2)&amp;$D$3))),"")&amp;(IF(K603&lt;&gt;K602,$C$2&amp;K603&amp;$K$3&amp;$C$2&amp;" ",(IF(B603&lt;&gt;B602,$C$2&amp;K603&amp;$K$3&amp;$C$2&amp;" ",""))))&amp;(IF(L603="","",((IF(L603&lt;&gt;L602,$D$2&amp;L603&amp;$L$3&amp;$D$2&amp;" ",IF(B603&lt;&gt;B602,$D$2&amp;L603&amp;$L$3&amp;$D$2&amp;" ",""))))))&amp;(IF(M603="","",((IF(M603&lt;&gt;M602,$E$2&amp;M603&amp;$E$2&amp;","&amp;" ",IF(B603&lt;&gt;B602,$E$2&amp;M603&amp;$E$2&amp;",",""))))))&amp;(IF(N603="","",IF(N603&lt;&gt;N602,N603&amp;", ",IF(B603&lt;&gt;B602,N603&amp;", ",""))))&amp;(IF(ISBLANK(O603),"",(IF(O603&lt;&gt;O602,O603&amp;", ",IF(B603&lt;&gt;B602,O603&amp;", ","")))))&amp;(IF(ISBLANK(P603),"",(IF(P603&lt;&gt;P602,P603&amp;", ",IF(B603&lt;&gt;B602,P603&amp;", ",IF(Z603&lt;&gt;Z602,P603&amp;", ",""))))))&amp;(IF(ISBLANK(Q603),"",(IF(Q603&lt;&gt;Q602,Q603&amp;", ",IF(B603&lt;&gt;B602,Q603&amp;", ",IF(Z603&lt;&gt;Z602,Q603&amp;", ",""))))))&amp;(IF(ISBLANK(R603),"",(IF(R603&lt;&gt;R602,R603&amp;"m, ",IF(B603&lt;&gt;B602,R603&amp;"m, ",IF(Z603&lt;&gt;Z602,R603&amp;"m, ",""))))))&amp;IF(ISBLANK(S603),"",(IF(B603&lt;&gt;B602,S603&amp;", ",IF(S603&lt;&gt;S602,IF((Z603=Z602),"same locality "&amp;S603&amp;", ",S603&amp;", "),""))))&amp;(IF(ISBLANK(T603),"",(IF(T603&lt;&gt;T602,IF(ISBLANK(F$2),T603&amp;", ",T603&amp;" "&amp;F$2&amp;", "),(IF(B603&lt;&gt;B602,IF(ISBLANK(F$2),T603&amp;", ",T603&amp;" "&amp;F$2&amp;", "),(IF(Z603&lt;&gt;Z602,IF(ISBLANK(F$2),T603&amp;", ",T603&amp;" "&amp;F$2&amp;", "),IF((U603&lt;&gt;U602)*($G$2="Y"),"same collector, ","")))))))))&amp;(IF(ISBLANK(U603),"",(IF(U603&lt;&gt;U602,U603&amp;", ",(IF(B603&lt;&gt;B602,U603&amp;", ",IF(Z603&lt;&gt;Z602,U603&amp;", ",(IF(T603&lt;&gt;T602,IF((T603&lt;&gt;T602)*($G$2="Y"),"same date, ", ""),IF((T603=T602)*(U603=U602)*(S603&lt;&gt;S602)*($G$2="Y"),"same collector and date, ", ""))))))))))&amp;(IF(ISBLANK(V603),"",V603&amp;", "))&amp;IF((AA603&lt;&gt;AA604)*($H$2="y"),AD603&amp;AE603,IF((AA603&lt;&gt;AA604)*($H$2="m"),AD603&amp;AG603,IF(($H$2&lt;&gt;"m")*($H$2&lt;&gt;"Y"),(IF(F603=0,"",F603&amp;" "&amp;$F$4&amp;" "))&amp;(IF(G603=0,"",G603&amp;" "&amp;$G$4&amp;" "))&amp;(IF(H603=0,"",H603&amp;" "&amp;H$4&amp;" "))&amp;(IF(I603=0,"",I603&amp;" "&amp;$I$4&amp;" "))&amp;(IF(J603=0,"",J603&amp;" "&amp;$J$4&amp;" "))&amp;IF((ISBLANK(C603)),"","("&amp;C603&amp;")"),"")))&amp;IF((B603=B604)*(K603=K604)*(L603=L604)*(M603=M604),IF(($H$2&lt;&gt;"m")*($H$2&lt;&gt;"Y"), ", ", IF((ISNUMBER(FIND(")",AE603))), ", ", "")),IF((B603=B604)*(K603=K604)*(L603=L604),"; ",". ")))</f>
        <v/>
      </c>
      <c r="AI603" s="1"/>
    </row>
    <row r="604" spans="1:35" x14ac:dyDescent="0.25">
      <c r="A604" s="3" t="str">
        <f t="shared" si="76"/>
        <v/>
      </c>
      <c r="B604" s="53" t="str">
        <f t="shared" si="80"/>
        <v/>
      </c>
      <c r="C604" s="57"/>
      <c r="D604" s="57"/>
      <c r="E604" s="57"/>
      <c r="F604" s="57"/>
      <c r="G604" s="57"/>
      <c r="H604" s="57"/>
      <c r="I604" s="57"/>
      <c r="J604" s="57"/>
      <c r="K604" s="57"/>
      <c r="L604" s="57"/>
      <c r="M604" s="54"/>
      <c r="N604" s="57"/>
      <c r="O604" s="58"/>
      <c r="P604" s="58"/>
      <c r="Q604" s="58"/>
      <c r="R604" s="58"/>
      <c r="S604" s="54"/>
      <c r="T604" s="57"/>
      <c r="U604" s="57"/>
      <c r="V604" s="57"/>
      <c r="W604" s="57"/>
      <c r="X604" s="147" t="str">
        <f>IF(ISBLANK(D604),"",IF('order-admin-units'!$I$1&lt;&gt;"y", "", IF((K604="")*(ISBLANK(D604)=FALSE), 'order-admin-units'!$B$1+1, VLOOKUP(K604, ordercountry, 2))))</f>
        <v/>
      </c>
      <c r="Y604" s="147" t="str">
        <f>IF(ISBLANK(D604),"",IF('order-admin-units'!$I$1&lt;&gt;"y", "", IF(L604="", 'order-admin-units'!$B$2+1, VLOOKUP(K604&amp;"@"&amp;L604, orderadmin, 2))))</f>
        <v/>
      </c>
      <c r="Z604" s="147" t="str">
        <f t="shared" si="77"/>
        <v/>
      </c>
      <c r="AA604" s="147" t="str">
        <f t="shared" si="78"/>
        <v/>
      </c>
      <c r="AB604" s="147" t="str">
        <f t="shared" si="79"/>
        <v/>
      </c>
      <c r="AC604" s="147" t="str">
        <f t="shared" si="73"/>
        <v/>
      </c>
      <c r="AD604" s="11" t="str">
        <f t="shared" si="74"/>
        <v/>
      </c>
      <c r="AE604" s="11" t="str">
        <f t="array" ref="AE604">IF(ISBLANK(D604),"",IF(OR($H$2="y",$H$2="m"),IF(AA604=AA603,IF(OR(AB604=$AB$4:$AB603)=FALSE,AE603&amp;C604,AE603),"("&amp;C604)&amp;IF(AA604=AA605,IF(OR(AB605=$AB$4:$AB604)=FALSE,", ",""),") "),""))</f>
        <v/>
      </c>
      <c r="AF604" s="11" t="str">
        <f t="shared" si="75"/>
        <v/>
      </c>
      <c r="AG604" s="11" t="str">
        <f t="array" ref="AG604">IF(ISBLANK(D604),"",IF(OR($H$2="y",$H$2="m"),IF(AA604=AA603,IF(OR(AC604=$AC$4:$AC603)=FALSE,AG603&amp;AF604,AG603),"("&amp;AF604)&amp;IF(AA604=AA605,IF(OR(AC605=$AC$4:$AC604)=FALSE,", ",""),") "),""))</f>
        <v/>
      </c>
      <c r="AH604" s="10" t="str">
        <f>IF((ISBLANK(D604)),"",IF(D604=D603,AH603,"")&amp;IF(B603&lt;&gt;B604,((IF(ISBLANK(E604),$D$3&amp;"Non-type material: "&amp;$D$3,$D$3&amp;INDEX('type-categories'!$A$2:$B$100,MATCH(E604,'type-categories'!$A$2:$A$100,0),2)&amp;$D$3))),"")&amp;(IF(K604&lt;&gt;K603,$C$2&amp;K604&amp;$K$3&amp;$C$2&amp;" ",(IF(B604&lt;&gt;B603,$C$2&amp;K604&amp;$K$3&amp;$C$2&amp;" ",""))))&amp;(IF(L604="","",((IF(L604&lt;&gt;L603,$D$2&amp;L604&amp;$L$3&amp;$D$2&amp;" ",IF(B604&lt;&gt;B603,$D$2&amp;L604&amp;$L$3&amp;$D$2&amp;" ",""))))))&amp;(IF(M604="","",((IF(M604&lt;&gt;M603,$E$2&amp;M604&amp;$E$2&amp;","&amp;" ",IF(B604&lt;&gt;B603,$E$2&amp;M604&amp;$E$2&amp;",",""))))))&amp;(IF(N604="","",IF(N604&lt;&gt;N603,N604&amp;", ",IF(B604&lt;&gt;B603,N604&amp;", ",""))))&amp;(IF(ISBLANK(O604),"",(IF(O604&lt;&gt;O603,O604&amp;", ",IF(B604&lt;&gt;B603,O604&amp;", ","")))))&amp;(IF(ISBLANK(P604),"",(IF(P604&lt;&gt;P603,P604&amp;", ",IF(B604&lt;&gt;B603,P604&amp;", ",IF(Z604&lt;&gt;Z603,P604&amp;", ",""))))))&amp;(IF(ISBLANK(Q604),"",(IF(Q604&lt;&gt;Q603,Q604&amp;", ",IF(B604&lt;&gt;B603,Q604&amp;", ",IF(Z604&lt;&gt;Z603,Q604&amp;", ",""))))))&amp;(IF(ISBLANK(R604),"",(IF(R604&lt;&gt;R603,R604&amp;"m, ",IF(B604&lt;&gt;B603,R604&amp;"m, ",IF(Z604&lt;&gt;Z603,R604&amp;"m, ",""))))))&amp;IF(ISBLANK(S604),"",(IF(B604&lt;&gt;B603,S604&amp;", ",IF(S604&lt;&gt;S603,IF((Z604=Z603),"same locality "&amp;S604&amp;", ",S604&amp;", "),""))))&amp;(IF(ISBLANK(T604),"",(IF(T604&lt;&gt;T603,IF(ISBLANK(F$2),T604&amp;", ",T604&amp;" "&amp;F$2&amp;", "),(IF(B604&lt;&gt;B603,IF(ISBLANK(F$2),T604&amp;", ",T604&amp;" "&amp;F$2&amp;", "),(IF(Z604&lt;&gt;Z603,IF(ISBLANK(F$2),T604&amp;", ",T604&amp;" "&amp;F$2&amp;", "),IF((U604&lt;&gt;U603)*($G$2="Y"),"same collector, ","")))))))))&amp;(IF(ISBLANK(U604),"",(IF(U604&lt;&gt;U603,U604&amp;", ",(IF(B604&lt;&gt;B603,U604&amp;", ",IF(Z604&lt;&gt;Z603,U604&amp;", ",(IF(T604&lt;&gt;T603,IF((T604&lt;&gt;T603)*($G$2="Y"),"same date, ", ""),IF((T604=T603)*(U604=U603)*(S604&lt;&gt;S603)*($G$2="Y"),"same collector and date, ", ""))))))))))&amp;(IF(ISBLANK(V604),"",V604&amp;", "))&amp;IF((AA604&lt;&gt;AA605)*($H$2="y"),AD604&amp;AE604,IF((AA604&lt;&gt;AA605)*($H$2="m"),AD604&amp;AG604,IF(($H$2&lt;&gt;"m")*($H$2&lt;&gt;"Y"),(IF(F604=0,"",F604&amp;" "&amp;$F$4&amp;" "))&amp;(IF(G604=0,"",G604&amp;" "&amp;$G$4&amp;" "))&amp;(IF(H604=0,"",H604&amp;" "&amp;H$4&amp;" "))&amp;(IF(I604=0,"",I604&amp;" "&amp;$I$4&amp;" "))&amp;(IF(J604=0,"",J604&amp;" "&amp;$J$4&amp;" "))&amp;IF((ISBLANK(C604)),"","("&amp;C604&amp;")"),"")))&amp;IF((B604=B605)*(K604=K605)*(L604=L605)*(M604=M605),IF(($H$2&lt;&gt;"m")*($H$2&lt;&gt;"Y"), ", ", IF((ISNUMBER(FIND(")",AE604))), ", ", "")),IF((B604=B605)*(K604=K605)*(L604=L605),"; ",". ")))</f>
        <v/>
      </c>
      <c r="AI604" s="1"/>
    </row>
    <row r="605" spans="1:35" x14ac:dyDescent="0.25">
      <c r="A605" s="3" t="str">
        <f t="shared" si="76"/>
        <v/>
      </c>
      <c r="B605" s="53" t="str">
        <f t="shared" si="80"/>
        <v/>
      </c>
      <c r="C605" s="57"/>
      <c r="D605" s="57"/>
      <c r="E605" s="57"/>
      <c r="F605" s="57"/>
      <c r="G605" s="57"/>
      <c r="H605" s="57"/>
      <c r="I605" s="57"/>
      <c r="J605" s="57"/>
      <c r="K605" s="57"/>
      <c r="L605" s="57"/>
      <c r="M605" s="54"/>
      <c r="N605" s="57"/>
      <c r="O605" s="58"/>
      <c r="P605" s="58"/>
      <c r="Q605" s="58"/>
      <c r="R605" s="58"/>
      <c r="S605" s="54"/>
      <c r="T605" s="57"/>
      <c r="U605" s="57"/>
      <c r="V605" s="57"/>
      <c r="W605" s="57"/>
      <c r="X605" s="147" t="str">
        <f>IF(ISBLANK(D605),"",IF('order-admin-units'!$I$1&lt;&gt;"y", "", IF((K605="")*(ISBLANK(D605)=FALSE), 'order-admin-units'!$B$1+1, VLOOKUP(K605, ordercountry, 2))))</f>
        <v/>
      </c>
      <c r="Y605" s="147" t="str">
        <f>IF(ISBLANK(D605),"",IF('order-admin-units'!$I$1&lt;&gt;"y", "", IF(L605="", 'order-admin-units'!$B$2+1, VLOOKUP(K605&amp;"@"&amp;L605, orderadmin, 2))))</f>
        <v/>
      </c>
      <c r="Z605" s="147" t="str">
        <f t="shared" si="77"/>
        <v/>
      </c>
      <c r="AA605" s="147" t="str">
        <f t="shared" si="78"/>
        <v/>
      </c>
      <c r="AB605" s="147" t="str">
        <f t="shared" si="79"/>
        <v/>
      </c>
      <c r="AC605" s="147" t="str">
        <f t="shared" si="73"/>
        <v/>
      </c>
      <c r="AD605" s="11" t="str">
        <f t="shared" si="74"/>
        <v/>
      </c>
      <c r="AE605" s="11" t="str">
        <f t="array" ref="AE605">IF(ISBLANK(D605),"",IF(OR($H$2="y",$H$2="m"),IF(AA605=AA604,IF(OR(AB605=$AB$4:$AB604)=FALSE,AE604&amp;C605,AE604),"("&amp;C605)&amp;IF(AA605=AA606,IF(OR(AB606=$AB$4:$AB605)=FALSE,", ",""),") "),""))</f>
        <v/>
      </c>
      <c r="AF605" s="11" t="str">
        <f t="shared" si="75"/>
        <v/>
      </c>
      <c r="AG605" s="11" t="str">
        <f t="array" ref="AG605">IF(ISBLANK(D605),"",IF(OR($H$2="y",$H$2="m"),IF(AA605=AA604,IF(OR(AC605=$AC$4:$AC604)=FALSE,AG604&amp;AF605,AG604),"("&amp;AF605)&amp;IF(AA605=AA606,IF(OR(AC606=$AC$4:$AC605)=FALSE,", ",""),") "),""))</f>
        <v/>
      </c>
      <c r="AH605" s="10" t="str">
        <f>IF((ISBLANK(D605)),"",IF(D605=D604,AH604,"")&amp;IF(B604&lt;&gt;B605,((IF(ISBLANK(E605),$D$3&amp;"Non-type material: "&amp;$D$3,$D$3&amp;INDEX('type-categories'!$A$2:$B$100,MATCH(E605,'type-categories'!$A$2:$A$100,0),2)&amp;$D$3))),"")&amp;(IF(K605&lt;&gt;K604,$C$2&amp;K605&amp;$K$3&amp;$C$2&amp;" ",(IF(B605&lt;&gt;B604,$C$2&amp;K605&amp;$K$3&amp;$C$2&amp;" ",""))))&amp;(IF(L605="","",((IF(L605&lt;&gt;L604,$D$2&amp;L605&amp;$L$3&amp;$D$2&amp;" ",IF(B605&lt;&gt;B604,$D$2&amp;L605&amp;$L$3&amp;$D$2&amp;" ",""))))))&amp;(IF(M605="","",((IF(M605&lt;&gt;M604,$E$2&amp;M605&amp;$E$2&amp;","&amp;" ",IF(B605&lt;&gt;B604,$E$2&amp;M605&amp;$E$2&amp;",",""))))))&amp;(IF(N605="","",IF(N605&lt;&gt;N604,N605&amp;", ",IF(B605&lt;&gt;B604,N605&amp;", ",""))))&amp;(IF(ISBLANK(O605),"",(IF(O605&lt;&gt;O604,O605&amp;", ",IF(B605&lt;&gt;B604,O605&amp;", ","")))))&amp;(IF(ISBLANK(P605),"",(IF(P605&lt;&gt;P604,P605&amp;", ",IF(B605&lt;&gt;B604,P605&amp;", ",IF(Z605&lt;&gt;Z604,P605&amp;", ",""))))))&amp;(IF(ISBLANK(Q605),"",(IF(Q605&lt;&gt;Q604,Q605&amp;", ",IF(B605&lt;&gt;B604,Q605&amp;", ",IF(Z605&lt;&gt;Z604,Q605&amp;", ",""))))))&amp;(IF(ISBLANK(R605),"",(IF(R605&lt;&gt;R604,R605&amp;"m, ",IF(B605&lt;&gt;B604,R605&amp;"m, ",IF(Z605&lt;&gt;Z604,R605&amp;"m, ",""))))))&amp;IF(ISBLANK(S605),"",(IF(B605&lt;&gt;B604,S605&amp;", ",IF(S605&lt;&gt;S604,IF((Z605=Z604),"same locality "&amp;S605&amp;", ",S605&amp;", "),""))))&amp;(IF(ISBLANK(T605),"",(IF(T605&lt;&gt;T604,IF(ISBLANK(F$2),T605&amp;", ",T605&amp;" "&amp;F$2&amp;", "),(IF(B605&lt;&gt;B604,IF(ISBLANK(F$2),T605&amp;", ",T605&amp;" "&amp;F$2&amp;", "),(IF(Z605&lt;&gt;Z604,IF(ISBLANK(F$2),T605&amp;", ",T605&amp;" "&amp;F$2&amp;", "),IF((U605&lt;&gt;U604)*($G$2="Y"),"same collector, ","")))))))))&amp;(IF(ISBLANK(U605),"",(IF(U605&lt;&gt;U604,U605&amp;", ",(IF(B605&lt;&gt;B604,U605&amp;", ",IF(Z605&lt;&gt;Z604,U605&amp;", ",(IF(T605&lt;&gt;T604,IF((T605&lt;&gt;T604)*($G$2="Y"),"same date, ", ""),IF((T605=T604)*(U605=U604)*(S605&lt;&gt;S604)*($G$2="Y"),"same collector and date, ", ""))))))))))&amp;(IF(ISBLANK(V605),"",V605&amp;", "))&amp;IF((AA605&lt;&gt;AA606)*($H$2="y"),AD605&amp;AE605,IF((AA605&lt;&gt;AA606)*($H$2="m"),AD605&amp;AG605,IF(($H$2&lt;&gt;"m")*($H$2&lt;&gt;"Y"),(IF(F605=0,"",F605&amp;" "&amp;$F$4&amp;" "))&amp;(IF(G605=0,"",G605&amp;" "&amp;$G$4&amp;" "))&amp;(IF(H605=0,"",H605&amp;" "&amp;H$4&amp;" "))&amp;(IF(I605=0,"",I605&amp;" "&amp;$I$4&amp;" "))&amp;(IF(J605=0,"",J605&amp;" "&amp;$J$4&amp;" "))&amp;IF((ISBLANK(C605)),"","("&amp;C605&amp;")"),"")))&amp;IF((B605=B606)*(K605=K606)*(L605=L606)*(M605=M606),IF(($H$2&lt;&gt;"m")*($H$2&lt;&gt;"Y"), ", ", IF((ISNUMBER(FIND(")",AE605))), ", ", "")),IF((B605=B606)*(K605=K606)*(L605=L606),"; ",". ")))</f>
        <v/>
      </c>
      <c r="AI605" s="1"/>
    </row>
    <row r="606" spans="1:35" x14ac:dyDescent="0.25">
      <c r="A606" s="3" t="str">
        <f t="shared" si="76"/>
        <v/>
      </c>
      <c r="B606" s="53" t="str">
        <f t="shared" si="80"/>
        <v/>
      </c>
      <c r="C606" s="57"/>
      <c r="D606" s="57"/>
      <c r="E606" s="57"/>
      <c r="F606" s="57"/>
      <c r="G606" s="57"/>
      <c r="H606" s="57"/>
      <c r="I606" s="57"/>
      <c r="J606" s="57"/>
      <c r="K606" s="57"/>
      <c r="L606" s="57"/>
      <c r="M606" s="54"/>
      <c r="N606" s="57"/>
      <c r="O606" s="58"/>
      <c r="P606" s="58"/>
      <c r="Q606" s="58"/>
      <c r="R606" s="58"/>
      <c r="S606" s="54"/>
      <c r="T606" s="57"/>
      <c r="U606" s="57"/>
      <c r="V606" s="57"/>
      <c r="W606" s="57"/>
      <c r="X606" s="147" t="str">
        <f>IF(ISBLANK(D606),"",IF('order-admin-units'!$I$1&lt;&gt;"y", "", IF((K606="")*(ISBLANK(D606)=FALSE), 'order-admin-units'!$B$1+1, VLOOKUP(K606, ordercountry, 2))))</f>
        <v/>
      </c>
      <c r="Y606" s="147" t="str">
        <f>IF(ISBLANK(D606),"",IF('order-admin-units'!$I$1&lt;&gt;"y", "", IF(L606="", 'order-admin-units'!$B$2+1, VLOOKUP(K606&amp;"@"&amp;L606, orderadmin, 2))))</f>
        <v/>
      </c>
      <c r="Z606" s="147" t="str">
        <f t="shared" si="77"/>
        <v/>
      </c>
      <c r="AA606" s="147" t="str">
        <f t="shared" si="78"/>
        <v/>
      </c>
      <c r="AB606" s="147" t="str">
        <f t="shared" si="79"/>
        <v/>
      </c>
      <c r="AC606" s="147" t="str">
        <f t="shared" si="73"/>
        <v/>
      </c>
      <c r="AD606" s="11" t="str">
        <f t="shared" si="74"/>
        <v/>
      </c>
      <c r="AE606" s="11" t="str">
        <f t="array" ref="AE606">IF(ISBLANK(D606),"",IF(OR($H$2="y",$H$2="m"),IF(AA606=AA605,IF(OR(AB606=$AB$4:$AB605)=FALSE,AE605&amp;C606,AE605),"("&amp;C606)&amp;IF(AA606=AA607,IF(OR(AB607=$AB$4:$AB606)=FALSE,", ",""),") "),""))</f>
        <v/>
      </c>
      <c r="AF606" s="11" t="str">
        <f t="shared" si="75"/>
        <v/>
      </c>
      <c r="AG606" s="11" t="str">
        <f t="array" ref="AG606">IF(ISBLANK(D606),"",IF(OR($H$2="y",$H$2="m"),IF(AA606=AA605,IF(OR(AC606=$AC$4:$AC605)=FALSE,AG605&amp;AF606,AG605),"("&amp;AF606)&amp;IF(AA606=AA607,IF(OR(AC607=$AC$4:$AC606)=FALSE,", ",""),") "),""))</f>
        <v/>
      </c>
      <c r="AH606" s="10" t="str">
        <f>IF((ISBLANK(D606)),"",IF(D606=D605,AH605,"")&amp;IF(B605&lt;&gt;B606,((IF(ISBLANK(E606),$D$3&amp;"Non-type material: "&amp;$D$3,$D$3&amp;INDEX('type-categories'!$A$2:$B$100,MATCH(E606,'type-categories'!$A$2:$A$100,0),2)&amp;$D$3))),"")&amp;(IF(K606&lt;&gt;K605,$C$2&amp;K606&amp;$K$3&amp;$C$2&amp;" ",(IF(B606&lt;&gt;B605,$C$2&amp;K606&amp;$K$3&amp;$C$2&amp;" ",""))))&amp;(IF(L606="","",((IF(L606&lt;&gt;L605,$D$2&amp;L606&amp;$L$3&amp;$D$2&amp;" ",IF(B606&lt;&gt;B605,$D$2&amp;L606&amp;$L$3&amp;$D$2&amp;" ",""))))))&amp;(IF(M606="","",((IF(M606&lt;&gt;M605,$E$2&amp;M606&amp;$E$2&amp;","&amp;" ",IF(B606&lt;&gt;B605,$E$2&amp;M606&amp;$E$2&amp;",",""))))))&amp;(IF(N606="","",IF(N606&lt;&gt;N605,N606&amp;", ",IF(B606&lt;&gt;B605,N606&amp;", ",""))))&amp;(IF(ISBLANK(O606),"",(IF(O606&lt;&gt;O605,O606&amp;", ",IF(B606&lt;&gt;B605,O606&amp;", ","")))))&amp;(IF(ISBLANK(P606),"",(IF(P606&lt;&gt;P605,P606&amp;", ",IF(B606&lt;&gt;B605,P606&amp;", ",IF(Z606&lt;&gt;Z605,P606&amp;", ",""))))))&amp;(IF(ISBLANK(Q606),"",(IF(Q606&lt;&gt;Q605,Q606&amp;", ",IF(B606&lt;&gt;B605,Q606&amp;", ",IF(Z606&lt;&gt;Z605,Q606&amp;", ",""))))))&amp;(IF(ISBLANK(R606),"",(IF(R606&lt;&gt;R605,R606&amp;"m, ",IF(B606&lt;&gt;B605,R606&amp;"m, ",IF(Z606&lt;&gt;Z605,R606&amp;"m, ",""))))))&amp;IF(ISBLANK(S606),"",(IF(B606&lt;&gt;B605,S606&amp;", ",IF(S606&lt;&gt;S605,IF((Z606=Z605),"same locality "&amp;S606&amp;", ",S606&amp;", "),""))))&amp;(IF(ISBLANK(T606),"",(IF(T606&lt;&gt;T605,IF(ISBLANK(F$2),T606&amp;", ",T606&amp;" "&amp;F$2&amp;", "),(IF(B606&lt;&gt;B605,IF(ISBLANK(F$2),T606&amp;", ",T606&amp;" "&amp;F$2&amp;", "),(IF(Z606&lt;&gt;Z605,IF(ISBLANK(F$2),T606&amp;", ",T606&amp;" "&amp;F$2&amp;", "),IF((U606&lt;&gt;U605)*($G$2="Y"),"same collector, ","")))))))))&amp;(IF(ISBLANK(U606),"",(IF(U606&lt;&gt;U605,U606&amp;", ",(IF(B606&lt;&gt;B605,U606&amp;", ",IF(Z606&lt;&gt;Z605,U606&amp;", ",(IF(T606&lt;&gt;T605,IF((T606&lt;&gt;T605)*($G$2="Y"),"same date, ", ""),IF((T606=T605)*(U606=U605)*(S606&lt;&gt;S605)*($G$2="Y"),"same collector and date, ", ""))))))))))&amp;(IF(ISBLANK(V606),"",V606&amp;", "))&amp;IF((AA606&lt;&gt;AA607)*($H$2="y"),AD606&amp;AE606,IF((AA606&lt;&gt;AA607)*($H$2="m"),AD606&amp;AG606,IF(($H$2&lt;&gt;"m")*($H$2&lt;&gt;"Y"),(IF(F606=0,"",F606&amp;" "&amp;$F$4&amp;" "))&amp;(IF(G606=0,"",G606&amp;" "&amp;$G$4&amp;" "))&amp;(IF(H606=0,"",H606&amp;" "&amp;H$4&amp;" "))&amp;(IF(I606=0,"",I606&amp;" "&amp;$I$4&amp;" "))&amp;(IF(J606=0,"",J606&amp;" "&amp;$J$4&amp;" "))&amp;IF((ISBLANK(C606)),"","("&amp;C606&amp;")"),"")))&amp;IF((B606=B607)*(K606=K607)*(L606=L607)*(M606=M607),IF(($H$2&lt;&gt;"m")*($H$2&lt;&gt;"Y"), ", ", IF((ISNUMBER(FIND(")",AE606))), ", ", "")),IF((B606=B607)*(K606=K607)*(L606=L607),"; ",". ")))</f>
        <v/>
      </c>
      <c r="AI606" s="1"/>
    </row>
    <row r="607" spans="1:35" x14ac:dyDescent="0.25">
      <c r="A607" s="3" t="str">
        <f t="shared" si="76"/>
        <v/>
      </c>
      <c r="B607" s="53" t="str">
        <f t="shared" si="80"/>
        <v/>
      </c>
      <c r="C607" s="57"/>
      <c r="D607" s="57"/>
      <c r="E607" s="57"/>
      <c r="F607" s="57"/>
      <c r="G607" s="57"/>
      <c r="H607" s="57"/>
      <c r="I607" s="57"/>
      <c r="J607" s="57"/>
      <c r="K607" s="57"/>
      <c r="L607" s="57"/>
      <c r="M607" s="54"/>
      <c r="N607" s="57"/>
      <c r="O607" s="58"/>
      <c r="P607" s="58"/>
      <c r="Q607" s="58"/>
      <c r="R607" s="58"/>
      <c r="S607" s="54"/>
      <c r="T607" s="57"/>
      <c r="U607" s="57"/>
      <c r="V607" s="57"/>
      <c r="W607" s="57"/>
      <c r="X607" s="147" t="str">
        <f>IF(ISBLANK(D607),"",IF('order-admin-units'!$I$1&lt;&gt;"y", "", IF((K607="")*(ISBLANK(D607)=FALSE), 'order-admin-units'!$B$1+1, VLOOKUP(K607, ordercountry, 2))))</f>
        <v/>
      </c>
      <c r="Y607" s="147" t="str">
        <f>IF(ISBLANK(D607),"",IF('order-admin-units'!$I$1&lt;&gt;"y", "", IF(L607="", 'order-admin-units'!$B$2+1, VLOOKUP(K607&amp;"@"&amp;L607, orderadmin, 2))))</f>
        <v/>
      </c>
      <c r="Z607" s="147" t="str">
        <f t="shared" si="77"/>
        <v/>
      </c>
      <c r="AA607" s="147" t="str">
        <f t="shared" si="78"/>
        <v/>
      </c>
      <c r="AB607" s="147" t="str">
        <f t="shared" si="79"/>
        <v/>
      </c>
      <c r="AC607" s="147" t="str">
        <f t="shared" si="73"/>
        <v/>
      </c>
      <c r="AD607" s="11" t="str">
        <f t="shared" si="74"/>
        <v/>
      </c>
      <c r="AE607" s="11" t="str">
        <f t="array" ref="AE607">IF(ISBLANK(D607),"",IF(OR($H$2="y",$H$2="m"),IF(AA607=AA606,IF(OR(AB607=$AB$4:$AB606)=FALSE,AE606&amp;C607,AE606),"("&amp;C607)&amp;IF(AA607=AA608,IF(OR(AB608=$AB$4:$AB607)=FALSE,", ",""),") "),""))</f>
        <v/>
      </c>
      <c r="AF607" s="11" t="str">
        <f t="shared" si="75"/>
        <v/>
      </c>
      <c r="AG607" s="11" t="str">
        <f t="array" ref="AG607">IF(ISBLANK(D607),"",IF(OR($H$2="y",$H$2="m"),IF(AA607=AA606,IF(OR(AC607=$AC$4:$AC606)=FALSE,AG606&amp;AF607,AG606),"("&amp;AF607)&amp;IF(AA607=AA608,IF(OR(AC608=$AC$4:$AC607)=FALSE,", ",""),") "),""))</f>
        <v/>
      </c>
      <c r="AH607" s="10" t="str">
        <f>IF((ISBLANK(D607)),"",IF(D607=D606,AH606,"")&amp;IF(B606&lt;&gt;B607,((IF(ISBLANK(E607),$D$3&amp;"Non-type material: "&amp;$D$3,$D$3&amp;INDEX('type-categories'!$A$2:$B$100,MATCH(E607,'type-categories'!$A$2:$A$100,0),2)&amp;$D$3))),"")&amp;(IF(K607&lt;&gt;K606,$C$2&amp;K607&amp;$K$3&amp;$C$2&amp;" ",(IF(B607&lt;&gt;B606,$C$2&amp;K607&amp;$K$3&amp;$C$2&amp;" ",""))))&amp;(IF(L607="","",((IF(L607&lt;&gt;L606,$D$2&amp;L607&amp;$L$3&amp;$D$2&amp;" ",IF(B607&lt;&gt;B606,$D$2&amp;L607&amp;$L$3&amp;$D$2&amp;" ",""))))))&amp;(IF(M607="","",((IF(M607&lt;&gt;M606,$E$2&amp;M607&amp;$E$2&amp;","&amp;" ",IF(B607&lt;&gt;B606,$E$2&amp;M607&amp;$E$2&amp;",",""))))))&amp;(IF(N607="","",IF(N607&lt;&gt;N606,N607&amp;", ",IF(B607&lt;&gt;B606,N607&amp;", ",""))))&amp;(IF(ISBLANK(O607),"",(IF(O607&lt;&gt;O606,O607&amp;", ",IF(B607&lt;&gt;B606,O607&amp;", ","")))))&amp;(IF(ISBLANK(P607),"",(IF(P607&lt;&gt;P606,P607&amp;", ",IF(B607&lt;&gt;B606,P607&amp;", ",IF(Z607&lt;&gt;Z606,P607&amp;", ",""))))))&amp;(IF(ISBLANK(Q607),"",(IF(Q607&lt;&gt;Q606,Q607&amp;", ",IF(B607&lt;&gt;B606,Q607&amp;", ",IF(Z607&lt;&gt;Z606,Q607&amp;", ",""))))))&amp;(IF(ISBLANK(R607),"",(IF(R607&lt;&gt;R606,R607&amp;"m, ",IF(B607&lt;&gt;B606,R607&amp;"m, ",IF(Z607&lt;&gt;Z606,R607&amp;"m, ",""))))))&amp;IF(ISBLANK(S607),"",(IF(B607&lt;&gt;B606,S607&amp;", ",IF(S607&lt;&gt;S606,IF((Z607=Z606),"same locality "&amp;S607&amp;", ",S607&amp;", "),""))))&amp;(IF(ISBLANK(T607),"",(IF(T607&lt;&gt;T606,IF(ISBLANK(F$2),T607&amp;", ",T607&amp;" "&amp;F$2&amp;", "),(IF(B607&lt;&gt;B606,IF(ISBLANK(F$2),T607&amp;", ",T607&amp;" "&amp;F$2&amp;", "),(IF(Z607&lt;&gt;Z606,IF(ISBLANK(F$2),T607&amp;", ",T607&amp;" "&amp;F$2&amp;", "),IF((U607&lt;&gt;U606)*($G$2="Y"),"same collector, ","")))))))))&amp;(IF(ISBLANK(U607),"",(IF(U607&lt;&gt;U606,U607&amp;", ",(IF(B607&lt;&gt;B606,U607&amp;", ",IF(Z607&lt;&gt;Z606,U607&amp;", ",(IF(T607&lt;&gt;T606,IF((T607&lt;&gt;T606)*($G$2="Y"),"same date, ", ""),IF((T607=T606)*(U607=U606)*(S607&lt;&gt;S606)*($G$2="Y"),"same collector and date, ", ""))))))))))&amp;(IF(ISBLANK(V607),"",V607&amp;", "))&amp;IF((AA607&lt;&gt;AA608)*($H$2="y"),AD607&amp;AE607,IF((AA607&lt;&gt;AA608)*($H$2="m"),AD607&amp;AG607,IF(($H$2&lt;&gt;"m")*($H$2&lt;&gt;"Y"),(IF(F607=0,"",F607&amp;" "&amp;$F$4&amp;" "))&amp;(IF(G607=0,"",G607&amp;" "&amp;$G$4&amp;" "))&amp;(IF(H607=0,"",H607&amp;" "&amp;H$4&amp;" "))&amp;(IF(I607=0,"",I607&amp;" "&amp;$I$4&amp;" "))&amp;(IF(J607=0,"",J607&amp;" "&amp;$J$4&amp;" "))&amp;IF((ISBLANK(C607)),"","("&amp;C607&amp;")"),"")))&amp;IF((B607=B608)*(K607=K608)*(L607=L608)*(M607=M608),IF(($H$2&lt;&gt;"m")*($H$2&lt;&gt;"Y"), ", ", IF((ISNUMBER(FIND(")",AE607))), ", ", "")),IF((B607=B608)*(K607=K608)*(L607=L608),"; ",". ")))</f>
        <v/>
      </c>
      <c r="AI607" s="1"/>
    </row>
    <row r="608" spans="1:35" x14ac:dyDescent="0.25">
      <c r="A608" s="3" t="str">
        <f t="shared" si="76"/>
        <v/>
      </c>
      <c r="B608" s="53" t="str">
        <f t="shared" si="80"/>
        <v/>
      </c>
      <c r="C608" s="57"/>
      <c r="D608" s="57"/>
      <c r="E608" s="57"/>
      <c r="F608" s="57"/>
      <c r="G608" s="57"/>
      <c r="H608" s="57"/>
      <c r="I608" s="57"/>
      <c r="J608" s="57"/>
      <c r="K608" s="57"/>
      <c r="L608" s="57"/>
      <c r="M608" s="54"/>
      <c r="N608" s="57"/>
      <c r="O608" s="58"/>
      <c r="P608" s="58"/>
      <c r="Q608" s="58"/>
      <c r="R608" s="58"/>
      <c r="S608" s="54"/>
      <c r="T608" s="57"/>
      <c r="U608" s="57"/>
      <c r="V608" s="57"/>
      <c r="W608" s="57"/>
      <c r="X608" s="147" t="str">
        <f>IF(ISBLANK(D608),"",IF('order-admin-units'!$I$1&lt;&gt;"y", "", IF((K608="")*(ISBLANK(D608)=FALSE), 'order-admin-units'!$B$1+1, VLOOKUP(K608, ordercountry, 2))))</f>
        <v/>
      </c>
      <c r="Y608" s="147" t="str">
        <f>IF(ISBLANK(D608),"",IF('order-admin-units'!$I$1&lt;&gt;"y", "", IF(L608="", 'order-admin-units'!$B$2+1, VLOOKUP(K608&amp;"@"&amp;L608, orderadmin, 2))))</f>
        <v/>
      </c>
      <c r="Z608" s="147" t="str">
        <f t="shared" si="77"/>
        <v/>
      </c>
      <c r="AA608" s="147" t="str">
        <f t="shared" si="78"/>
        <v/>
      </c>
      <c r="AB608" s="147" t="str">
        <f t="shared" si="79"/>
        <v/>
      </c>
      <c r="AC608" s="147" t="str">
        <f t="shared" si="73"/>
        <v/>
      </c>
      <c r="AD608" s="11" t="str">
        <f t="shared" si="74"/>
        <v/>
      </c>
      <c r="AE608" s="11" t="str">
        <f t="array" ref="AE608">IF(ISBLANK(D608),"",IF(OR($H$2="y",$H$2="m"),IF(AA608=AA607,IF(OR(AB608=$AB$4:$AB607)=FALSE,AE607&amp;C608,AE607),"("&amp;C608)&amp;IF(AA608=AA609,IF(OR(AB609=$AB$4:$AB608)=FALSE,", ",""),") "),""))</f>
        <v/>
      </c>
      <c r="AF608" s="11" t="str">
        <f t="shared" si="75"/>
        <v/>
      </c>
      <c r="AG608" s="11" t="str">
        <f t="array" ref="AG608">IF(ISBLANK(D608),"",IF(OR($H$2="y",$H$2="m"),IF(AA608=AA607,IF(OR(AC608=$AC$4:$AC607)=FALSE,AG607&amp;AF608,AG607),"("&amp;AF608)&amp;IF(AA608=AA609,IF(OR(AC609=$AC$4:$AC608)=FALSE,", ",""),") "),""))</f>
        <v/>
      </c>
      <c r="AH608" s="10" t="str">
        <f>IF((ISBLANK(D608)),"",IF(D608=D607,AH607,"")&amp;IF(B607&lt;&gt;B608,((IF(ISBLANK(E608),$D$3&amp;"Non-type material: "&amp;$D$3,$D$3&amp;INDEX('type-categories'!$A$2:$B$100,MATCH(E608,'type-categories'!$A$2:$A$100,0),2)&amp;$D$3))),"")&amp;(IF(K608&lt;&gt;K607,$C$2&amp;K608&amp;$K$3&amp;$C$2&amp;" ",(IF(B608&lt;&gt;B607,$C$2&amp;K608&amp;$K$3&amp;$C$2&amp;" ",""))))&amp;(IF(L608="","",((IF(L608&lt;&gt;L607,$D$2&amp;L608&amp;$L$3&amp;$D$2&amp;" ",IF(B608&lt;&gt;B607,$D$2&amp;L608&amp;$L$3&amp;$D$2&amp;" ",""))))))&amp;(IF(M608="","",((IF(M608&lt;&gt;M607,$E$2&amp;M608&amp;$E$2&amp;","&amp;" ",IF(B608&lt;&gt;B607,$E$2&amp;M608&amp;$E$2&amp;",",""))))))&amp;(IF(N608="","",IF(N608&lt;&gt;N607,N608&amp;", ",IF(B608&lt;&gt;B607,N608&amp;", ",""))))&amp;(IF(ISBLANK(O608),"",(IF(O608&lt;&gt;O607,O608&amp;", ",IF(B608&lt;&gt;B607,O608&amp;", ","")))))&amp;(IF(ISBLANK(P608),"",(IF(P608&lt;&gt;P607,P608&amp;", ",IF(B608&lt;&gt;B607,P608&amp;", ",IF(Z608&lt;&gt;Z607,P608&amp;", ",""))))))&amp;(IF(ISBLANK(Q608),"",(IF(Q608&lt;&gt;Q607,Q608&amp;", ",IF(B608&lt;&gt;B607,Q608&amp;", ",IF(Z608&lt;&gt;Z607,Q608&amp;", ",""))))))&amp;(IF(ISBLANK(R608),"",(IF(R608&lt;&gt;R607,R608&amp;"m, ",IF(B608&lt;&gt;B607,R608&amp;"m, ",IF(Z608&lt;&gt;Z607,R608&amp;"m, ",""))))))&amp;IF(ISBLANK(S608),"",(IF(B608&lt;&gt;B607,S608&amp;", ",IF(S608&lt;&gt;S607,IF((Z608=Z607),"same locality "&amp;S608&amp;", ",S608&amp;", "),""))))&amp;(IF(ISBLANK(T608),"",(IF(T608&lt;&gt;T607,IF(ISBLANK(F$2),T608&amp;", ",T608&amp;" "&amp;F$2&amp;", "),(IF(B608&lt;&gt;B607,IF(ISBLANK(F$2),T608&amp;", ",T608&amp;" "&amp;F$2&amp;", "),(IF(Z608&lt;&gt;Z607,IF(ISBLANK(F$2),T608&amp;", ",T608&amp;" "&amp;F$2&amp;", "),IF((U608&lt;&gt;U607)*($G$2="Y"),"same collector, ","")))))))))&amp;(IF(ISBLANK(U608),"",(IF(U608&lt;&gt;U607,U608&amp;", ",(IF(B608&lt;&gt;B607,U608&amp;", ",IF(Z608&lt;&gt;Z607,U608&amp;", ",(IF(T608&lt;&gt;T607,IF((T608&lt;&gt;T607)*($G$2="Y"),"same date, ", ""),IF((T608=T607)*(U608=U607)*(S608&lt;&gt;S607)*($G$2="Y"),"same collector and date, ", ""))))))))))&amp;(IF(ISBLANK(V608),"",V608&amp;", "))&amp;IF((AA608&lt;&gt;AA609)*($H$2="y"),AD608&amp;AE608,IF((AA608&lt;&gt;AA609)*($H$2="m"),AD608&amp;AG608,IF(($H$2&lt;&gt;"m")*($H$2&lt;&gt;"Y"),(IF(F608=0,"",F608&amp;" "&amp;$F$4&amp;" "))&amp;(IF(G608=0,"",G608&amp;" "&amp;$G$4&amp;" "))&amp;(IF(H608=0,"",H608&amp;" "&amp;H$4&amp;" "))&amp;(IF(I608=0,"",I608&amp;" "&amp;$I$4&amp;" "))&amp;(IF(J608=0,"",J608&amp;" "&amp;$J$4&amp;" "))&amp;IF((ISBLANK(C608)),"","("&amp;C608&amp;")"),"")))&amp;IF((B608=B609)*(K608=K609)*(L608=L609)*(M608=M609),IF(($H$2&lt;&gt;"m")*($H$2&lt;&gt;"Y"), ", ", IF((ISNUMBER(FIND(")",AE608))), ", ", "")),IF((B608=B609)*(K608=K609)*(L608=L609),"; ",". ")))</f>
        <v/>
      </c>
      <c r="AI608" s="1"/>
    </row>
    <row r="609" spans="1:35" x14ac:dyDescent="0.25">
      <c r="A609" s="3" t="str">
        <f t="shared" si="76"/>
        <v/>
      </c>
      <c r="B609" s="53" t="str">
        <f t="shared" si="80"/>
        <v/>
      </c>
      <c r="C609" s="57"/>
      <c r="D609" s="57"/>
      <c r="E609" s="57"/>
      <c r="F609" s="57"/>
      <c r="G609" s="57"/>
      <c r="H609" s="57"/>
      <c r="I609" s="57"/>
      <c r="J609" s="57"/>
      <c r="K609" s="57"/>
      <c r="L609" s="57"/>
      <c r="M609" s="54"/>
      <c r="N609" s="57"/>
      <c r="O609" s="58"/>
      <c r="P609" s="58"/>
      <c r="Q609" s="58"/>
      <c r="R609" s="58"/>
      <c r="S609" s="54"/>
      <c r="T609" s="57"/>
      <c r="U609" s="57"/>
      <c r="V609" s="57"/>
      <c r="W609" s="57"/>
      <c r="X609" s="147" t="str">
        <f>IF(ISBLANK(D609),"",IF('order-admin-units'!$I$1&lt;&gt;"y", "", IF((K609="")*(ISBLANK(D609)=FALSE), 'order-admin-units'!$B$1+1, VLOOKUP(K609, ordercountry, 2))))</f>
        <v/>
      </c>
      <c r="Y609" s="147" t="str">
        <f>IF(ISBLANK(D609),"",IF('order-admin-units'!$I$1&lt;&gt;"y", "", IF(L609="", 'order-admin-units'!$B$2+1, VLOOKUP(K609&amp;"@"&amp;L609, orderadmin, 2))))</f>
        <v/>
      </c>
      <c r="Z609" s="147" t="str">
        <f t="shared" si="77"/>
        <v/>
      </c>
      <c r="AA609" s="147" t="str">
        <f t="shared" si="78"/>
        <v/>
      </c>
      <c r="AB609" s="147" t="str">
        <f t="shared" si="79"/>
        <v/>
      </c>
      <c r="AC609" s="147" t="str">
        <f t="shared" si="73"/>
        <v/>
      </c>
      <c r="AD609" s="11" t="str">
        <f t="shared" si="74"/>
        <v/>
      </c>
      <c r="AE609" s="11" t="str">
        <f t="array" ref="AE609">IF(ISBLANK(D609),"",IF(OR($H$2="y",$H$2="m"),IF(AA609=AA608,IF(OR(AB609=$AB$4:$AB608)=FALSE,AE608&amp;C609,AE608),"("&amp;C609)&amp;IF(AA609=AA610,IF(OR(AB610=$AB$4:$AB609)=FALSE,", ",""),") "),""))</f>
        <v/>
      </c>
      <c r="AF609" s="11" t="str">
        <f t="shared" si="75"/>
        <v/>
      </c>
      <c r="AG609" s="11" t="str">
        <f t="array" ref="AG609">IF(ISBLANK(D609),"",IF(OR($H$2="y",$H$2="m"),IF(AA609=AA608,IF(OR(AC609=$AC$4:$AC608)=FALSE,AG608&amp;AF609,AG608),"("&amp;AF609)&amp;IF(AA609=AA610,IF(OR(AC610=$AC$4:$AC609)=FALSE,", ",""),") "),""))</f>
        <v/>
      </c>
      <c r="AH609" s="10" t="str">
        <f>IF((ISBLANK(D609)),"",IF(D609=D608,AH608,"")&amp;IF(B608&lt;&gt;B609,((IF(ISBLANK(E609),$D$3&amp;"Non-type material: "&amp;$D$3,$D$3&amp;INDEX('type-categories'!$A$2:$B$100,MATCH(E609,'type-categories'!$A$2:$A$100,0),2)&amp;$D$3))),"")&amp;(IF(K609&lt;&gt;K608,$C$2&amp;K609&amp;$K$3&amp;$C$2&amp;" ",(IF(B609&lt;&gt;B608,$C$2&amp;K609&amp;$K$3&amp;$C$2&amp;" ",""))))&amp;(IF(L609="","",((IF(L609&lt;&gt;L608,$D$2&amp;L609&amp;$L$3&amp;$D$2&amp;" ",IF(B609&lt;&gt;B608,$D$2&amp;L609&amp;$L$3&amp;$D$2&amp;" ",""))))))&amp;(IF(M609="","",((IF(M609&lt;&gt;M608,$E$2&amp;M609&amp;$E$2&amp;","&amp;" ",IF(B609&lt;&gt;B608,$E$2&amp;M609&amp;$E$2&amp;",",""))))))&amp;(IF(N609="","",IF(N609&lt;&gt;N608,N609&amp;", ",IF(B609&lt;&gt;B608,N609&amp;", ",""))))&amp;(IF(ISBLANK(O609),"",(IF(O609&lt;&gt;O608,O609&amp;", ",IF(B609&lt;&gt;B608,O609&amp;", ","")))))&amp;(IF(ISBLANK(P609),"",(IF(P609&lt;&gt;P608,P609&amp;", ",IF(B609&lt;&gt;B608,P609&amp;", ",IF(Z609&lt;&gt;Z608,P609&amp;", ",""))))))&amp;(IF(ISBLANK(Q609),"",(IF(Q609&lt;&gt;Q608,Q609&amp;", ",IF(B609&lt;&gt;B608,Q609&amp;", ",IF(Z609&lt;&gt;Z608,Q609&amp;", ",""))))))&amp;(IF(ISBLANK(R609),"",(IF(R609&lt;&gt;R608,R609&amp;"m, ",IF(B609&lt;&gt;B608,R609&amp;"m, ",IF(Z609&lt;&gt;Z608,R609&amp;"m, ",""))))))&amp;IF(ISBLANK(S609),"",(IF(B609&lt;&gt;B608,S609&amp;", ",IF(S609&lt;&gt;S608,IF((Z609=Z608),"same locality "&amp;S609&amp;", ",S609&amp;", "),""))))&amp;(IF(ISBLANK(T609),"",(IF(T609&lt;&gt;T608,IF(ISBLANK(F$2),T609&amp;", ",T609&amp;" "&amp;F$2&amp;", "),(IF(B609&lt;&gt;B608,IF(ISBLANK(F$2),T609&amp;", ",T609&amp;" "&amp;F$2&amp;", "),(IF(Z609&lt;&gt;Z608,IF(ISBLANK(F$2),T609&amp;", ",T609&amp;" "&amp;F$2&amp;", "),IF((U609&lt;&gt;U608)*($G$2="Y"),"same collector, ","")))))))))&amp;(IF(ISBLANK(U609),"",(IF(U609&lt;&gt;U608,U609&amp;", ",(IF(B609&lt;&gt;B608,U609&amp;", ",IF(Z609&lt;&gt;Z608,U609&amp;", ",(IF(T609&lt;&gt;T608,IF((T609&lt;&gt;T608)*($G$2="Y"),"same date, ", ""),IF((T609=T608)*(U609=U608)*(S609&lt;&gt;S608)*($G$2="Y"),"same collector and date, ", ""))))))))))&amp;(IF(ISBLANK(V609),"",V609&amp;", "))&amp;IF((AA609&lt;&gt;AA610)*($H$2="y"),AD609&amp;AE609,IF((AA609&lt;&gt;AA610)*($H$2="m"),AD609&amp;AG609,IF(($H$2&lt;&gt;"m")*($H$2&lt;&gt;"Y"),(IF(F609=0,"",F609&amp;" "&amp;$F$4&amp;" "))&amp;(IF(G609=0,"",G609&amp;" "&amp;$G$4&amp;" "))&amp;(IF(H609=0,"",H609&amp;" "&amp;H$4&amp;" "))&amp;(IF(I609=0,"",I609&amp;" "&amp;$I$4&amp;" "))&amp;(IF(J609=0,"",J609&amp;" "&amp;$J$4&amp;" "))&amp;IF((ISBLANK(C609)),"","("&amp;C609&amp;")"),"")))&amp;IF((B609=B610)*(K609=K610)*(L609=L610)*(M609=M610),IF(($H$2&lt;&gt;"m")*($H$2&lt;&gt;"Y"), ", ", IF((ISNUMBER(FIND(")",AE609))), ", ", "")),IF((B609=B610)*(K609=K610)*(L609=L610),"; ",". ")))</f>
        <v/>
      </c>
      <c r="AI609" s="1"/>
    </row>
    <row r="610" spans="1:35" x14ac:dyDescent="0.25">
      <c r="A610" s="3" t="str">
        <f t="shared" si="76"/>
        <v/>
      </c>
      <c r="B610" s="53" t="str">
        <f t="shared" si="80"/>
        <v/>
      </c>
      <c r="C610" s="57"/>
      <c r="D610" s="57"/>
      <c r="E610" s="57"/>
      <c r="F610" s="57"/>
      <c r="G610" s="57"/>
      <c r="H610" s="57"/>
      <c r="I610" s="57"/>
      <c r="J610" s="57"/>
      <c r="K610" s="57"/>
      <c r="L610" s="57"/>
      <c r="M610" s="54"/>
      <c r="N610" s="57"/>
      <c r="O610" s="58"/>
      <c r="P610" s="58"/>
      <c r="Q610" s="58"/>
      <c r="R610" s="58"/>
      <c r="S610" s="54"/>
      <c r="T610" s="57"/>
      <c r="U610" s="57"/>
      <c r="V610" s="57"/>
      <c r="W610" s="57"/>
      <c r="X610" s="147" t="str">
        <f>IF(ISBLANK(D610),"",IF('order-admin-units'!$I$1&lt;&gt;"y", "", IF((K610="")*(ISBLANK(D610)=FALSE), 'order-admin-units'!$B$1+1, VLOOKUP(K610, ordercountry, 2))))</f>
        <v/>
      </c>
      <c r="Y610" s="147" t="str">
        <f>IF(ISBLANK(D610),"",IF('order-admin-units'!$I$1&lt;&gt;"y", "", IF(L610="", 'order-admin-units'!$B$2+1, VLOOKUP(K610&amp;"@"&amp;L610, orderadmin, 2))))</f>
        <v/>
      </c>
      <c r="Z610" s="147" t="str">
        <f t="shared" si="77"/>
        <v/>
      </c>
      <c r="AA610" s="147" t="str">
        <f t="shared" si="78"/>
        <v/>
      </c>
      <c r="AB610" s="147" t="str">
        <f t="shared" si="79"/>
        <v/>
      </c>
      <c r="AC610" s="147" t="str">
        <f t="shared" si="73"/>
        <v/>
      </c>
      <c r="AD610" s="11" t="str">
        <f t="shared" si="74"/>
        <v/>
      </c>
      <c r="AE610" s="11" t="str">
        <f t="array" ref="AE610">IF(ISBLANK(D610),"",IF(OR($H$2="y",$H$2="m"),IF(AA610=AA609,IF(OR(AB610=$AB$4:$AB609)=FALSE,AE609&amp;C610,AE609),"("&amp;C610)&amp;IF(AA610=AA611,IF(OR(AB611=$AB$4:$AB610)=FALSE,", ",""),") "),""))</f>
        <v/>
      </c>
      <c r="AF610" s="11" t="str">
        <f t="shared" si="75"/>
        <v/>
      </c>
      <c r="AG610" s="11" t="str">
        <f t="array" ref="AG610">IF(ISBLANK(D610),"",IF(OR($H$2="y",$H$2="m"),IF(AA610=AA609,IF(OR(AC610=$AC$4:$AC609)=FALSE,AG609&amp;AF610,AG609),"("&amp;AF610)&amp;IF(AA610=AA611,IF(OR(AC611=$AC$4:$AC610)=FALSE,", ",""),") "),""))</f>
        <v/>
      </c>
      <c r="AH610" s="10" t="str">
        <f>IF((ISBLANK(D610)),"",IF(D610=D609,AH609,"")&amp;IF(B609&lt;&gt;B610,((IF(ISBLANK(E610),$D$3&amp;"Non-type material: "&amp;$D$3,$D$3&amp;INDEX('type-categories'!$A$2:$B$100,MATCH(E610,'type-categories'!$A$2:$A$100,0),2)&amp;$D$3))),"")&amp;(IF(K610&lt;&gt;K609,$C$2&amp;K610&amp;$K$3&amp;$C$2&amp;" ",(IF(B610&lt;&gt;B609,$C$2&amp;K610&amp;$K$3&amp;$C$2&amp;" ",""))))&amp;(IF(L610="","",((IF(L610&lt;&gt;L609,$D$2&amp;L610&amp;$L$3&amp;$D$2&amp;" ",IF(B610&lt;&gt;B609,$D$2&amp;L610&amp;$L$3&amp;$D$2&amp;" ",""))))))&amp;(IF(M610="","",((IF(M610&lt;&gt;M609,$E$2&amp;M610&amp;$E$2&amp;","&amp;" ",IF(B610&lt;&gt;B609,$E$2&amp;M610&amp;$E$2&amp;",",""))))))&amp;(IF(N610="","",IF(N610&lt;&gt;N609,N610&amp;", ",IF(B610&lt;&gt;B609,N610&amp;", ",""))))&amp;(IF(ISBLANK(O610),"",(IF(O610&lt;&gt;O609,O610&amp;", ",IF(B610&lt;&gt;B609,O610&amp;", ","")))))&amp;(IF(ISBLANK(P610),"",(IF(P610&lt;&gt;P609,P610&amp;", ",IF(B610&lt;&gt;B609,P610&amp;", ",IF(Z610&lt;&gt;Z609,P610&amp;", ",""))))))&amp;(IF(ISBLANK(Q610),"",(IF(Q610&lt;&gt;Q609,Q610&amp;", ",IF(B610&lt;&gt;B609,Q610&amp;", ",IF(Z610&lt;&gt;Z609,Q610&amp;", ",""))))))&amp;(IF(ISBLANK(R610),"",(IF(R610&lt;&gt;R609,R610&amp;"m, ",IF(B610&lt;&gt;B609,R610&amp;"m, ",IF(Z610&lt;&gt;Z609,R610&amp;"m, ",""))))))&amp;IF(ISBLANK(S610),"",(IF(B610&lt;&gt;B609,S610&amp;", ",IF(S610&lt;&gt;S609,IF((Z610=Z609),"same locality "&amp;S610&amp;", ",S610&amp;", "),""))))&amp;(IF(ISBLANK(T610),"",(IF(T610&lt;&gt;T609,IF(ISBLANK(F$2),T610&amp;", ",T610&amp;" "&amp;F$2&amp;", "),(IF(B610&lt;&gt;B609,IF(ISBLANK(F$2),T610&amp;", ",T610&amp;" "&amp;F$2&amp;", "),(IF(Z610&lt;&gt;Z609,IF(ISBLANK(F$2),T610&amp;", ",T610&amp;" "&amp;F$2&amp;", "),IF((U610&lt;&gt;U609)*($G$2="Y"),"same collector, ","")))))))))&amp;(IF(ISBLANK(U610),"",(IF(U610&lt;&gt;U609,U610&amp;", ",(IF(B610&lt;&gt;B609,U610&amp;", ",IF(Z610&lt;&gt;Z609,U610&amp;", ",(IF(T610&lt;&gt;T609,IF((T610&lt;&gt;T609)*($G$2="Y"),"same date, ", ""),IF((T610=T609)*(U610=U609)*(S610&lt;&gt;S609)*($G$2="Y"),"same collector and date, ", ""))))))))))&amp;(IF(ISBLANK(V610),"",V610&amp;", "))&amp;IF((AA610&lt;&gt;AA611)*($H$2="y"),AD610&amp;AE610,IF((AA610&lt;&gt;AA611)*($H$2="m"),AD610&amp;AG610,IF(($H$2&lt;&gt;"m")*($H$2&lt;&gt;"Y"),(IF(F610=0,"",F610&amp;" "&amp;$F$4&amp;" "))&amp;(IF(G610=0,"",G610&amp;" "&amp;$G$4&amp;" "))&amp;(IF(H610=0,"",H610&amp;" "&amp;H$4&amp;" "))&amp;(IF(I610=0,"",I610&amp;" "&amp;$I$4&amp;" "))&amp;(IF(J610=0,"",J610&amp;" "&amp;$J$4&amp;" "))&amp;IF((ISBLANK(C610)),"","("&amp;C610&amp;")"),"")))&amp;IF((B610=B611)*(K610=K611)*(L610=L611)*(M610=M611),IF(($H$2&lt;&gt;"m")*($H$2&lt;&gt;"Y"), ", ", IF((ISNUMBER(FIND(")",AE610))), ", ", "")),IF((B610=B611)*(K610=K611)*(L610=L611),"; ",". ")))</f>
        <v/>
      </c>
      <c r="AI610" s="1"/>
    </row>
    <row r="611" spans="1:35" x14ac:dyDescent="0.25">
      <c r="A611" s="3" t="str">
        <f t="shared" si="76"/>
        <v/>
      </c>
      <c r="B611" s="53" t="str">
        <f t="shared" si="80"/>
        <v/>
      </c>
      <c r="C611" s="57"/>
      <c r="D611" s="57"/>
      <c r="E611" s="57"/>
      <c r="F611" s="57"/>
      <c r="G611" s="57"/>
      <c r="H611" s="57"/>
      <c r="I611" s="57"/>
      <c r="J611" s="57"/>
      <c r="K611" s="57"/>
      <c r="L611" s="57"/>
      <c r="M611" s="54"/>
      <c r="N611" s="57"/>
      <c r="O611" s="58"/>
      <c r="P611" s="58"/>
      <c r="Q611" s="58"/>
      <c r="R611" s="58"/>
      <c r="S611" s="54"/>
      <c r="T611" s="57"/>
      <c r="U611" s="57"/>
      <c r="V611" s="57"/>
      <c r="W611" s="57"/>
      <c r="X611" s="147" t="str">
        <f>IF(ISBLANK(D611),"",IF('order-admin-units'!$I$1&lt;&gt;"y", "", IF((K611="")*(ISBLANK(D611)=FALSE), 'order-admin-units'!$B$1+1, VLOOKUP(K611, ordercountry, 2))))</f>
        <v/>
      </c>
      <c r="Y611" s="147" t="str">
        <f>IF(ISBLANK(D611),"",IF('order-admin-units'!$I$1&lt;&gt;"y", "", IF(L611="", 'order-admin-units'!$B$2+1, VLOOKUP(K611&amp;"@"&amp;L611, orderadmin, 2))))</f>
        <v/>
      </c>
      <c r="Z611" s="147" t="str">
        <f t="shared" si="77"/>
        <v/>
      </c>
      <c r="AA611" s="147" t="str">
        <f t="shared" si="78"/>
        <v/>
      </c>
      <c r="AB611" s="147" t="str">
        <f t="shared" si="79"/>
        <v/>
      </c>
      <c r="AC611" s="147" t="str">
        <f t="shared" si="73"/>
        <v/>
      </c>
      <c r="AD611" s="11" t="str">
        <f t="shared" si="74"/>
        <v/>
      </c>
      <c r="AE611" s="11" t="str">
        <f t="array" ref="AE611">IF(ISBLANK(D611),"",IF(OR($H$2="y",$H$2="m"),IF(AA611=AA610,IF(OR(AB611=$AB$4:$AB610)=FALSE,AE610&amp;C611,AE610),"("&amp;C611)&amp;IF(AA611=AA612,IF(OR(AB612=$AB$4:$AB611)=FALSE,", ",""),") "),""))</f>
        <v/>
      </c>
      <c r="AF611" s="11" t="str">
        <f t="shared" si="75"/>
        <v/>
      </c>
      <c r="AG611" s="11" t="str">
        <f t="array" ref="AG611">IF(ISBLANK(D611),"",IF(OR($H$2="y",$H$2="m"),IF(AA611=AA610,IF(OR(AC611=$AC$4:$AC610)=FALSE,AG610&amp;AF611,AG610),"("&amp;AF611)&amp;IF(AA611=AA612,IF(OR(AC612=$AC$4:$AC611)=FALSE,", ",""),") "),""))</f>
        <v/>
      </c>
      <c r="AH611" s="10" t="str">
        <f>IF((ISBLANK(D611)),"",IF(D611=D610,AH610,"")&amp;IF(B610&lt;&gt;B611,((IF(ISBLANK(E611),$D$3&amp;"Non-type material: "&amp;$D$3,$D$3&amp;INDEX('type-categories'!$A$2:$B$100,MATCH(E611,'type-categories'!$A$2:$A$100,0),2)&amp;$D$3))),"")&amp;(IF(K611&lt;&gt;K610,$C$2&amp;K611&amp;$K$3&amp;$C$2&amp;" ",(IF(B611&lt;&gt;B610,$C$2&amp;K611&amp;$K$3&amp;$C$2&amp;" ",""))))&amp;(IF(L611="","",((IF(L611&lt;&gt;L610,$D$2&amp;L611&amp;$L$3&amp;$D$2&amp;" ",IF(B611&lt;&gt;B610,$D$2&amp;L611&amp;$L$3&amp;$D$2&amp;" ",""))))))&amp;(IF(M611="","",((IF(M611&lt;&gt;M610,$E$2&amp;M611&amp;$E$2&amp;","&amp;" ",IF(B611&lt;&gt;B610,$E$2&amp;M611&amp;$E$2&amp;",",""))))))&amp;(IF(N611="","",IF(N611&lt;&gt;N610,N611&amp;", ",IF(B611&lt;&gt;B610,N611&amp;", ",""))))&amp;(IF(ISBLANK(O611),"",(IF(O611&lt;&gt;O610,O611&amp;", ",IF(B611&lt;&gt;B610,O611&amp;", ","")))))&amp;(IF(ISBLANK(P611),"",(IF(P611&lt;&gt;P610,P611&amp;", ",IF(B611&lt;&gt;B610,P611&amp;", ",IF(Z611&lt;&gt;Z610,P611&amp;", ",""))))))&amp;(IF(ISBLANK(Q611),"",(IF(Q611&lt;&gt;Q610,Q611&amp;", ",IF(B611&lt;&gt;B610,Q611&amp;", ",IF(Z611&lt;&gt;Z610,Q611&amp;", ",""))))))&amp;(IF(ISBLANK(R611),"",(IF(R611&lt;&gt;R610,R611&amp;"m, ",IF(B611&lt;&gt;B610,R611&amp;"m, ",IF(Z611&lt;&gt;Z610,R611&amp;"m, ",""))))))&amp;IF(ISBLANK(S611),"",(IF(B611&lt;&gt;B610,S611&amp;", ",IF(S611&lt;&gt;S610,IF((Z611=Z610),"same locality "&amp;S611&amp;", ",S611&amp;", "),""))))&amp;(IF(ISBLANK(T611),"",(IF(T611&lt;&gt;T610,IF(ISBLANK(F$2),T611&amp;", ",T611&amp;" "&amp;F$2&amp;", "),(IF(B611&lt;&gt;B610,IF(ISBLANK(F$2),T611&amp;", ",T611&amp;" "&amp;F$2&amp;", "),(IF(Z611&lt;&gt;Z610,IF(ISBLANK(F$2),T611&amp;", ",T611&amp;" "&amp;F$2&amp;", "),IF((U611&lt;&gt;U610)*($G$2="Y"),"same collector, ","")))))))))&amp;(IF(ISBLANK(U611),"",(IF(U611&lt;&gt;U610,U611&amp;", ",(IF(B611&lt;&gt;B610,U611&amp;", ",IF(Z611&lt;&gt;Z610,U611&amp;", ",(IF(T611&lt;&gt;T610,IF((T611&lt;&gt;T610)*($G$2="Y"),"same date, ", ""),IF((T611=T610)*(U611=U610)*(S611&lt;&gt;S610)*($G$2="Y"),"same collector and date, ", ""))))))))))&amp;(IF(ISBLANK(V611),"",V611&amp;", "))&amp;IF((AA611&lt;&gt;AA612)*($H$2="y"),AD611&amp;AE611,IF((AA611&lt;&gt;AA612)*($H$2="m"),AD611&amp;AG611,IF(($H$2&lt;&gt;"m")*($H$2&lt;&gt;"Y"),(IF(F611=0,"",F611&amp;" "&amp;$F$4&amp;" "))&amp;(IF(G611=0,"",G611&amp;" "&amp;$G$4&amp;" "))&amp;(IF(H611=0,"",H611&amp;" "&amp;H$4&amp;" "))&amp;(IF(I611=0,"",I611&amp;" "&amp;$I$4&amp;" "))&amp;(IF(J611=0,"",J611&amp;" "&amp;$J$4&amp;" "))&amp;IF((ISBLANK(C611)),"","("&amp;C611&amp;")"),"")))&amp;IF((B611=B612)*(K611=K612)*(L611=L612)*(M611=M612),IF(($H$2&lt;&gt;"m")*($H$2&lt;&gt;"Y"), ", ", IF((ISNUMBER(FIND(")",AE611))), ", ", "")),IF((B611=B612)*(K611=K612)*(L611=L612),"; ",". ")))</f>
        <v/>
      </c>
      <c r="AI611" s="1"/>
    </row>
    <row r="612" spans="1:35" x14ac:dyDescent="0.25">
      <c r="A612" s="3" t="str">
        <f t="shared" si="76"/>
        <v/>
      </c>
      <c r="B612" s="53" t="str">
        <f t="shared" si="80"/>
        <v/>
      </c>
      <c r="C612" s="57"/>
      <c r="D612" s="57"/>
      <c r="E612" s="57"/>
      <c r="F612" s="57"/>
      <c r="G612" s="57"/>
      <c r="H612" s="57"/>
      <c r="I612" s="57"/>
      <c r="J612" s="57"/>
      <c r="K612" s="57"/>
      <c r="L612" s="57"/>
      <c r="M612" s="54"/>
      <c r="N612" s="57"/>
      <c r="O612" s="58"/>
      <c r="P612" s="58"/>
      <c r="Q612" s="58"/>
      <c r="R612" s="58"/>
      <c r="S612" s="54"/>
      <c r="T612" s="57"/>
      <c r="U612" s="57"/>
      <c r="V612" s="57"/>
      <c r="W612" s="57"/>
      <c r="X612" s="147" t="str">
        <f>IF(ISBLANK(D612),"",IF('order-admin-units'!$I$1&lt;&gt;"y", "", IF((K612="")*(ISBLANK(D612)=FALSE), 'order-admin-units'!$B$1+1, VLOOKUP(K612, ordercountry, 2))))</f>
        <v/>
      </c>
      <c r="Y612" s="147" t="str">
        <f>IF(ISBLANK(D612),"",IF('order-admin-units'!$I$1&lt;&gt;"y", "", IF(L612="", 'order-admin-units'!$B$2+1, VLOOKUP(K612&amp;"@"&amp;L612, orderadmin, 2))))</f>
        <v/>
      </c>
      <c r="Z612" s="147" t="str">
        <f t="shared" si="77"/>
        <v/>
      </c>
      <c r="AA612" s="147" t="str">
        <f t="shared" si="78"/>
        <v/>
      </c>
      <c r="AB612" s="147" t="str">
        <f t="shared" si="79"/>
        <v/>
      </c>
      <c r="AC612" s="147" t="str">
        <f t="shared" si="73"/>
        <v/>
      </c>
      <c r="AD612" s="11" t="str">
        <f t="shared" si="74"/>
        <v/>
      </c>
      <c r="AE612" s="11" t="str">
        <f t="array" ref="AE612">IF(ISBLANK(D612),"",IF(OR($H$2="y",$H$2="m"),IF(AA612=AA611,IF(OR(AB612=$AB$4:$AB611)=FALSE,AE611&amp;C612,AE611),"("&amp;C612)&amp;IF(AA612=AA613,IF(OR(AB613=$AB$4:$AB612)=FALSE,", ",""),") "),""))</f>
        <v/>
      </c>
      <c r="AF612" s="11" t="str">
        <f t="shared" si="75"/>
        <v/>
      </c>
      <c r="AG612" s="11" t="str">
        <f t="array" ref="AG612">IF(ISBLANK(D612),"",IF(OR($H$2="y",$H$2="m"),IF(AA612=AA611,IF(OR(AC612=$AC$4:$AC611)=FALSE,AG611&amp;AF612,AG611),"("&amp;AF612)&amp;IF(AA612=AA613,IF(OR(AC613=$AC$4:$AC612)=FALSE,", ",""),") "),""))</f>
        <v/>
      </c>
      <c r="AH612" s="10" t="str">
        <f>IF((ISBLANK(D612)),"",IF(D612=D611,AH611,"")&amp;IF(B611&lt;&gt;B612,((IF(ISBLANK(E612),$D$3&amp;"Non-type material: "&amp;$D$3,$D$3&amp;INDEX('type-categories'!$A$2:$B$100,MATCH(E612,'type-categories'!$A$2:$A$100,0),2)&amp;$D$3))),"")&amp;(IF(K612&lt;&gt;K611,$C$2&amp;K612&amp;$K$3&amp;$C$2&amp;" ",(IF(B612&lt;&gt;B611,$C$2&amp;K612&amp;$K$3&amp;$C$2&amp;" ",""))))&amp;(IF(L612="","",((IF(L612&lt;&gt;L611,$D$2&amp;L612&amp;$L$3&amp;$D$2&amp;" ",IF(B612&lt;&gt;B611,$D$2&amp;L612&amp;$L$3&amp;$D$2&amp;" ",""))))))&amp;(IF(M612="","",((IF(M612&lt;&gt;M611,$E$2&amp;M612&amp;$E$2&amp;","&amp;" ",IF(B612&lt;&gt;B611,$E$2&amp;M612&amp;$E$2&amp;",",""))))))&amp;(IF(N612="","",IF(N612&lt;&gt;N611,N612&amp;", ",IF(B612&lt;&gt;B611,N612&amp;", ",""))))&amp;(IF(ISBLANK(O612),"",(IF(O612&lt;&gt;O611,O612&amp;", ",IF(B612&lt;&gt;B611,O612&amp;", ","")))))&amp;(IF(ISBLANK(P612),"",(IF(P612&lt;&gt;P611,P612&amp;", ",IF(B612&lt;&gt;B611,P612&amp;", ",IF(Z612&lt;&gt;Z611,P612&amp;", ",""))))))&amp;(IF(ISBLANK(Q612),"",(IF(Q612&lt;&gt;Q611,Q612&amp;", ",IF(B612&lt;&gt;B611,Q612&amp;", ",IF(Z612&lt;&gt;Z611,Q612&amp;", ",""))))))&amp;(IF(ISBLANK(R612),"",(IF(R612&lt;&gt;R611,R612&amp;"m, ",IF(B612&lt;&gt;B611,R612&amp;"m, ",IF(Z612&lt;&gt;Z611,R612&amp;"m, ",""))))))&amp;IF(ISBLANK(S612),"",(IF(B612&lt;&gt;B611,S612&amp;", ",IF(S612&lt;&gt;S611,IF((Z612=Z611),"same locality "&amp;S612&amp;", ",S612&amp;", "),""))))&amp;(IF(ISBLANK(T612),"",(IF(T612&lt;&gt;T611,IF(ISBLANK(F$2),T612&amp;", ",T612&amp;" "&amp;F$2&amp;", "),(IF(B612&lt;&gt;B611,IF(ISBLANK(F$2),T612&amp;", ",T612&amp;" "&amp;F$2&amp;", "),(IF(Z612&lt;&gt;Z611,IF(ISBLANK(F$2),T612&amp;", ",T612&amp;" "&amp;F$2&amp;", "),IF((U612&lt;&gt;U611)*($G$2="Y"),"same collector, ","")))))))))&amp;(IF(ISBLANK(U612),"",(IF(U612&lt;&gt;U611,U612&amp;", ",(IF(B612&lt;&gt;B611,U612&amp;", ",IF(Z612&lt;&gt;Z611,U612&amp;", ",(IF(T612&lt;&gt;T611,IF((T612&lt;&gt;T611)*($G$2="Y"),"same date, ", ""),IF((T612=T611)*(U612=U611)*(S612&lt;&gt;S611)*($G$2="Y"),"same collector and date, ", ""))))))))))&amp;(IF(ISBLANK(V612),"",V612&amp;", "))&amp;IF((AA612&lt;&gt;AA613)*($H$2="y"),AD612&amp;AE612,IF((AA612&lt;&gt;AA613)*($H$2="m"),AD612&amp;AG612,IF(($H$2&lt;&gt;"m")*($H$2&lt;&gt;"Y"),(IF(F612=0,"",F612&amp;" "&amp;$F$4&amp;" "))&amp;(IF(G612=0,"",G612&amp;" "&amp;$G$4&amp;" "))&amp;(IF(H612=0,"",H612&amp;" "&amp;H$4&amp;" "))&amp;(IF(I612=0,"",I612&amp;" "&amp;$I$4&amp;" "))&amp;(IF(J612=0,"",J612&amp;" "&amp;$J$4&amp;" "))&amp;IF((ISBLANK(C612)),"","("&amp;C612&amp;")"),"")))&amp;IF((B612=B613)*(K612=K613)*(L612=L613)*(M612=M613),IF(($H$2&lt;&gt;"m")*($H$2&lt;&gt;"Y"), ", ", IF((ISNUMBER(FIND(")",AE612))), ", ", "")),IF((B612=B613)*(K612=K613)*(L612=L613),"; ",". ")))</f>
        <v/>
      </c>
      <c r="AI612" s="1"/>
    </row>
    <row r="613" spans="1:35" x14ac:dyDescent="0.25">
      <c r="A613" s="3" t="str">
        <f t="shared" si="76"/>
        <v/>
      </c>
      <c r="B613" s="53" t="str">
        <f t="shared" si="80"/>
        <v/>
      </c>
      <c r="C613" s="57"/>
      <c r="D613" s="57"/>
      <c r="E613" s="57"/>
      <c r="F613" s="57"/>
      <c r="G613" s="57"/>
      <c r="H613" s="57"/>
      <c r="I613" s="57"/>
      <c r="J613" s="57"/>
      <c r="K613" s="57"/>
      <c r="L613" s="57"/>
      <c r="M613" s="54"/>
      <c r="N613" s="57"/>
      <c r="O613" s="58"/>
      <c r="P613" s="58"/>
      <c r="Q613" s="58"/>
      <c r="R613" s="58"/>
      <c r="S613" s="54"/>
      <c r="T613" s="57"/>
      <c r="U613" s="57"/>
      <c r="V613" s="57"/>
      <c r="W613" s="57"/>
      <c r="X613" s="147" t="str">
        <f>IF(ISBLANK(D613),"",IF('order-admin-units'!$I$1&lt;&gt;"y", "", IF((K613="")*(ISBLANK(D613)=FALSE), 'order-admin-units'!$B$1+1, VLOOKUP(K613, ordercountry, 2))))</f>
        <v/>
      </c>
      <c r="Y613" s="147" t="str">
        <f>IF(ISBLANK(D613),"",IF('order-admin-units'!$I$1&lt;&gt;"y", "", IF(L613="", 'order-admin-units'!$B$2+1, VLOOKUP(K613&amp;"@"&amp;L613, orderadmin, 2))))</f>
        <v/>
      </c>
      <c r="Z613" s="147" t="str">
        <f t="shared" si="77"/>
        <v/>
      </c>
      <c r="AA613" s="147" t="str">
        <f t="shared" si="78"/>
        <v/>
      </c>
      <c r="AB613" s="147" t="str">
        <f t="shared" si="79"/>
        <v/>
      </c>
      <c r="AC613" s="147" t="str">
        <f t="shared" si="73"/>
        <v/>
      </c>
      <c r="AD613" s="11" t="str">
        <f t="shared" si="74"/>
        <v/>
      </c>
      <c r="AE613" s="11" t="str">
        <f t="array" ref="AE613">IF(ISBLANK(D613),"",IF(OR($H$2="y",$H$2="m"),IF(AA613=AA612,IF(OR(AB613=$AB$4:$AB612)=FALSE,AE612&amp;C613,AE612),"("&amp;C613)&amp;IF(AA613=AA614,IF(OR(AB614=$AB$4:$AB613)=FALSE,", ",""),") "),""))</f>
        <v/>
      </c>
      <c r="AF613" s="11" t="str">
        <f t="shared" si="75"/>
        <v/>
      </c>
      <c r="AG613" s="11" t="str">
        <f t="array" ref="AG613">IF(ISBLANK(D613),"",IF(OR($H$2="y",$H$2="m"),IF(AA613=AA612,IF(OR(AC613=$AC$4:$AC612)=FALSE,AG612&amp;AF613,AG612),"("&amp;AF613)&amp;IF(AA613=AA614,IF(OR(AC614=$AC$4:$AC613)=FALSE,", ",""),") "),""))</f>
        <v/>
      </c>
      <c r="AH613" s="10" t="str">
        <f>IF((ISBLANK(D613)),"",IF(D613=D612,AH612,"")&amp;IF(B612&lt;&gt;B613,((IF(ISBLANK(E613),$D$3&amp;"Non-type material: "&amp;$D$3,$D$3&amp;INDEX('type-categories'!$A$2:$B$100,MATCH(E613,'type-categories'!$A$2:$A$100,0),2)&amp;$D$3))),"")&amp;(IF(K613&lt;&gt;K612,$C$2&amp;K613&amp;$K$3&amp;$C$2&amp;" ",(IF(B613&lt;&gt;B612,$C$2&amp;K613&amp;$K$3&amp;$C$2&amp;" ",""))))&amp;(IF(L613="","",((IF(L613&lt;&gt;L612,$D$2&amp;L613&amp;$L$3&amp;$D$2&amp;" ",IF(B613&lt;&gt;B612,$D$2&amp;L613&amp;$L$3&amp;$D$2&amp;" ",""))))))&amp;(IF(M613="","",((IF(M613&lt;&gt;M612,$E$2&amp;M613&amp;$E$2&amp;","&amp;" ",IF(B613&lt;&gt;B612,$E$2&amp;M613&amp;$E$2&amp;",",""))))))&amp;(IF(N613="","",IF(N613&lt;&gt;N612,N613&amp;", ",IF(B613&lt;&gt;B612,N613&amp;", ",""))))&amp;(IF(ISBLANK(O613),"",(IF(O613&lt;&gt;O612,O613&amp;", ",IF(B613&lt;&gt;B612,O613&amp;", ","")))))&amp;(IF(ISBLANK(P613),"",(IF(P613&lt;&gt;P612,P613&amp;", ",IF(B613&lt;&gt;B612,P613&amp;", ",IF(Z613&lt;&gt;Z612,P613&amp;", ",""))))))&amp;(IF(ISBLANK(Q613),"",(IF(Q613&lt;&gt;Q612,Q613&amp;", ",IF(B613&lt;&gt;B612,Q613&amp;", ",IF(Z613&lt;&gt;Z612,Q613&amp;", ",""))))))&amp;(IF(ISBLANK(R613),"",(IF(R613&lt;&gt;R612,R613&amp;"m, ",IF(B613&lt;&gt;B612,R613&amp;"m, ",IF(Z613&lt;&gt;Z612,R613&amp;"m, ",""))))))&amp;IF(ISBLANK(S613),"",(IF(B613&lt;&gt;B612,S613&amp;", ",IF(S613&lt;&gt;S612,IF((Z613=Z612),"same locality "&amp;S613&amp;", ",S613&amp;", "),""))))&amp;(IF(ISBLANK(T613),"",(IF(T613&lt;&gt;T612,IF(ISBLANK(F$2),T613&amp;", ",T613&amp;" "&amp;F$2&amp;", "),(IF(B613&lt;&gt;B612,IF(ISBLANK(F$2),T613&amp;", ",T613&amp;" "&amp;F$2&amp;", "),(IF(Z613&lt;&gt;Z612,IF(ISBLANK(F$2),T613&amp;", ",T613&amp;" "&amp;F$2&amp;", "),IF((U613&lt;&gt;U612)*($G$2="Y"),"same collector, ","")))))))))&amp;(IF(ISBLANK(U613),"",(IF(U613&lt;&gt;U612,U613&amp;", ",(IF(B613&lt;&gt;B612,U613&amp;", ",IF(Z613&lt;&gt;Z612,U613&amp;", ",(IF(T613&lt;&gt;T612,IF((T613&lt;&gt;T612)*($G$2="Y"),"same date, ", ""),IF((T613=T612)*(U613=U612)*(S613&lt;&gt;S612)*($G$2="Y"),"same collector and date, ", ""))))))))))&amp;(IF(ISBLANK(V613),"",V613&amp;", "))&amp;IF((AA613&lt;&gt;AA614)*($H$2="y"),AD613&amp;AE613,IF((AA613&lt;&gt;AA614)*($H$2="m"),AD613&amp;AG613,IF(($H$2&lt;&gt;"m")*($H$2&lt;&gt;"Y"),(IF(F613=0,"",F613&amp;" "&amp;$F$4&amp;" "))&amp;(IF(G613=0,"",G613&amp;" "&amp;$G$4&amp;" "))&amp;(IF(H613=0,"",H613&amp;" "&amp;H$4&amp;" "))&amp;(IF(I613=0,"",I613&amp;" "&amp;$I$4&amp;" "))&amp;(IF(J613=0,"",J613&amp;" "&amp;$J$4&amp;" "))&amp;IF((ISBLANK(C613)),"","("&amp;C613&amp;")"),"")))&amp;IF((B613=B614)*(K613=K614)*(L613=L614)*(M613=M614),IF(($H$2&lt;&gt;"m")*($H$2&lt;&gt;"Y"), ", ", IF((ISNUMBER(FIND(")",AE613))), ", ", "")),IF((B613=B614)*(K613=K614)*(L613=L614),"; ",". ")))</f>
        <v/>
      </c>
      <c r="AI613" s="1"/>
    </row>
    <row r="614" spans="1:35" x14ac:dyDescent="0.25">
      <c r="A614" s="3" t="str">
        <f t="shared" si="76"/>
        <v/>
      </c>
      <c r="B614" s="53" t="str">
        <f t="shared" si="80"/>
        <v/>
      </c>
      <c r="C614" s="57"/>
      <c r="D614" s="57"/>
      <c r="E614" s="57"/>
      <c r="F614" s="57"/>
      <c r="G614" s="57"/>
      <c r="H614" s="57"/>
      <c r="I614" s="57"/>
      <c r="J614" s="57"/>
      <c r="K614" s="57"/>
      <c r="L614" s="57"/>
      <c r="M614" s="54"/>
      <c r="N614" s="57"/>
      <c r="O614" s="58"/>
      <c r="P614" s="58"/>
      <c r="Q614" s="58"/>
      <c r="R614" s="58"/>
      <c r="S614" s="54"/>
      <c r="T614" s="57"/>
      <c r="U614" s="57"/>
      <c r="V614" s="57"/>
      <c r="W614" s="57"/>
      <c r="X614" s="147" t="str">
        <f>IF(ISBLANK(D614),"",IF('order-admin-units'!$I$1&lt;&gt;"y", "", IF((K614="")*(ISBLANK(D614)=FALSE), 'order-admin-units'!$B$1+1, VLOOKUP(K614, ordercountry, 2))))</f>
        <v/>
      </c>
      <c r="Y614" s="147" t="str">
        <f>IF(ISBLANK(D614),"",IF('order-admin-units'!$I$1&lt;&gt;"y", "", IF(L614="", 'order-admin-units'!$B$2+1, VLOOKUP(K614&amp;"@"&amp;L614, orderadmin, 2))))</f>
        <v/>
      </c>
      <c r="Z614" s="147" t="str">
        <f t="shared" si="77"/>
        <v/>
      </c>
      <c r="AA614" s="147" t="str">
        <f t="shared" si="78"/>
        <v/>
      </c>
      <c r="AB614" s="147" t="str">
        <f t="shared" si="79"/>
        <v/>
      </c>
      <c r="AC614" s="147" t="str">
        <f t="shared" si="73"/>
        <v/>
      </c>
      <c r="AD614" s="11" t="str">
        <f t="shared" si="74"/>
        <v/>
      </c>
      <c r="AE614" s="11" t="str">
        <f t="array" ref="AE614">IF(ISBLANK(D614),"",IF(OR($H$2="y",$H$2="m"),IF(AA614=AA613,IF(OR(AB614=$AB$4:$AB613)=FALSE,AE613&amp;C614,AE613),"("&amp;C614)&amp;IF(AA614=AA615,IF(OR(AB615=$AB$4:$AB614)=FALSE,", ",""),") "),""))</f>
        <v/>
      </c>
      <c r="AF614" s="11" t="str">
        <f t="shared" si="75"/>
        <v/>
      </c>
      <c r="AG614" s="11" t="str">
        <f t="array" ref="AG614">IF(ISBLANK(D614),"",IF(OR($H$2="y",$H$2="m"),IF(AA614=AA613,IF(OR(AC614=$AC$4:$AC613)=FALSE,AG613&amp;AF614,AG613),"("&amp;AF614)&amp;IF(AA614=AA615,IF(OR(AC615=$AC$4:$AC614)=FALSE,", ",""),") "),""))</f>
        <v/>
      </c>
      <c r="AH614" s="10" t="str">
        <f>IF((ISBLANK(D614)),"",IF(D614=D613,AH613,"")&amp;IF(B613&lt;&gt;B614,((IF(ISBLANK(E614),$D$3&amp;"Non-type material: "&amp;$D$3,$D$3&amp;INDEX('type-categories'!$A$2:$B$100,MATCH(E614,'type-categories'!$A$2:$A$100,0),2)&amp;$D$3))),"")&amp;(IF(K614&lt;&gt;K613,$C$2&amp;K614&amp;$K$3&amp;$C$2&amp;" ",(IF(B614&lt;&gt;B613,$C$2&amp;K614&amp;$K$3&amp;$C$2&amp;" ",""))))&amp;(IF(L614="","",((IF(L614&lt;&gt;L613,$D$2&amp;L614&amp;$L$3&amp;$D$2&amp;" ",IF(B614&lt;&gt;B613,$D$2&amp;L614&amp;$L$3&amp;$D$2&amp;" ",""))))))&amp;(IF(M614="","",((IF(M614&lt;&gt;M613,$E$2&amp;M614&amp;$E$2&amp;","&amp;" ",IF(B614&lt;&gt;B613,$E$2&amp;M614&amp;$E$2&amp;",",""))))))&amp;(IF(N614="","",IF(N614&lt;&gt;N613,N614&amp;", ",IF(B614&lt;&gt;B613,N614&amp;", ",""))))&amp;(IF(ISBLANK(O614),"",(IF(O614&lt;&gt;O613,O614&amp;", ",IF(B614&lt;&gt;B613,O614&amp;", ","")))))&amp;(IF(ISBLANK(P614),"",(IF(P614&lt;&gt;P613,P614&amp;", ",IF(B614&lt;&gt;B613,P614&amp;", ",IF(Z614&lt;&gt;Z613,P614&amp;", ",""))))))&amp;(IF(ISBLANK(Q614),"",(IF(Q614&lt;&gt;Q613,Q614&amp;", ",IF(B614&lt;&gt;B613,Q614&amp;", ",IF(Z614&lt;&gt;Z613,Q614&amp;", ",""))))))&amp;(IF(ISBLANK(R614),"",(IF(R614&lt;&gt;R613,R614&amp;"m, ",IF(B614&lt;&gt;B613,R614&amp;"m, ",IF(Z614&lt;&gt;Z613,R614&amp;"m, ",""))))))&amp;IF(ISBLANK(S614),"",(IF(B614&lt;&gt;B613,S614&amp;", ",IF(S614&lt;&gt;S613,IF((Z614=Z613),"same locality "&amp;S614&amp;", ",S614&amp;", "),""))))&amp;(IF(ISBLANK(T614),"",(IF(T614&lt;&gt;T613,IF(ISBLANK(F$2),T614&amp;", ",T614&amp;" "&amp;F$2&amp;", "),(IF(B614&lt;&gt;B613,IF(ISBLANK(F$2),T614&amp;", ",T614&amp;" "&amp;F$2&amp;", "),(IF(Z614&lt;&gt;Z613,IF(ISBLANK(F$2),T614&amp;", ",T614&amp;" "&amp;F$2&amp;", "),IF((U614&lt;&gt;U613)*($G$2="Y"),"same collector, ","")))))))))&amp;(IF(ISBLANK(U614),"",(IF(U614&lt;&gt;U613,U614&amp;", ",(IF(B614&lt;&gt;B613,U614&amp;", ",IF(Z614&lt;&gt;Z613,U614&amp;", ",(IF(T614&lt;&gt;T613,IF((T614&lt;&gt;T613)*($G$2="Y"),"same date, ", ""),IF((T614=T613)*(U614=U613)*(S614&lt;&gt;S613)*($G$2="Y"),"same collector and date, ", ""))))))))))&amp;(IF(ISBLANK(V614),"",V614&amp;", "))&amp;IF((AA614&lt;&gt;AA615)*($H$2="y"),AD614&amp;AE614,IF((AA614&lt;&gt;AA615)*($H$2="m"),AD614&amp;AG614,IF(($H$2&lt;&gt;"m")*($H$2&lt;&gt;"Y"),(IF(F614=0,"",F614&amp;" "&amp;$F$4&amp;" "))&amp;(IF(G614=0,"",G614&amp;" "&amp;$G$4&amp;" "))&amp;(IF(H614=0,"",H614&amp;" "&amp;H$4&amp;" "))&amp;(IF(I614=0,"",I614&amp;" "&amp;$I$4&amp;" "))&amp;(IF(J614=0,"",J614&amp;" "&amp;$J$4&amp;" "))&amp;IF((ISBLANK(C614)),"","("&amp;C614&amp;")"),"")))&amp;IF((B614=B615)*(K614=K615)*(L614=L615)*(M614=M615),IF(($H$2&lt;&gt;"m")*($H$2&lt;&gt;"Y"), ", ", IF((ISNUMBER(FIND(")",AE614))), ", ", "")),IF((B614=B615)*(K614=K615)*(L614=L615),"; ",". ")))</f>
        <v/>
      </c>
      <c r="AI614" s="1"/>
    </row>
    <row r="615" spans="1:35" x14ac:dyDescent="0.25">
      <c r="A615" s="3" t="str">
        <f t="shared" si="76"/>
        <v/>
      </c>
      <c r="B615" s="53" t="str">
        <f t="shared" si="80"/>
        <v/>
      </c>
      <c r="C615" s="57"/>
      <c r="D615" s="57"/>
      <c r="E615" s="57"/>
      <c r="F615" s="57"/>
      <c r="G615" s="57"/>
      <c r="H615" s="57"/>
      <c r="I615" s="57"/>
      <c r="J615" s="57"/>
      <c r="K615" s="57"/>
      <c r="L615" s="57"/>
      <c r="M615" s="54"/>
      <c r="N615" s="57"/>
      <c r="O615" s="58"/>
      <c r="P615" s="58"/>
      <c r="Q615" s="58"/>
      <c r="R615" s="58"/>
      <c r="S615" s="54"/>
      <c r="T615" s="57"/>
      <c r="U615" s="57"/>
      <c r="V615" s="57"/>
      <c r="W615" s="57"/>
      <c r="X615" s="147" t="str">
        <f>IF(ISBLANK(D615),"",IF('order-admin-units'!$I$1&lt;&gt;"y", "", IF((K615="")*(ISBLANK(D615)=FALSE), 'order-admin-units'!$B$1+1, VLOOKUP(K615, ordercountry, 2))))</f>
        <v/>
      </c>
      <c r="Y615" s="147" t="str">
        <f>IF(ISBLANK(D615),"",IF('order-admin-units'!$I$1&lt;&gt;"y", "", IF(L615="", 'order-admin-units'!$B$2+1, VLOOKUP(K615&amp;"@"&amp;L615, orderadmin, 2))))</f>
        <v/>
      </c>
      <c r="Z615" s="147" t="str">
        <f t="shared" si="77"/>
        <v/>
      </c>
      <c r="AA615" s="147" t="str">
        <f t="shared" si="78"/>
        <v/>
      </c>
      <c r="AB615" s="147" t="str">
        <f t="shared" si="79"/>
        <v/>
      </c>
      <c r="AC615" s="147" t="str">
        <f t="shared" si="73"/>
        <v/>
      </c>
      <c r="AD615" s="11" t="str">
        <f t="shared" si="74"/>
        <v/>
      </c>
      <c r="AE615" s="11" t="str">
        <f t="array" ref="AE615">IF(ISBLANK(D615),"",IF(OR($H$2="y",$H$2="m"),IF(AA615=AA614,IF(OR(AB615=$AB$4:$AB614)=FALSE,AE614&amp;C615,AE614),"("&amp;C615)&amp;IF(AA615=AA616,IF(OR(AB616=$AB$4:$AB615)=FALSE,", ",""),") "),""))</f>
        <v/>
      </c>
      <c r="AF615" s="11" t="str">
        <f t="shared" si="75"/>
        <v/>
      </c>
      <c r="AG615" s="11" t="str">
        <f t="array" ref="AG615">IF(ISBLANK(D615),"",IF(OR($H$2="y",$H$2="m"),IF(AA615=AA614,IF(OR(AC615=$AC$4:$AC614)=FALSE,AG614&amp;AF615,AG614),"("&amp;AF615)&amp;IF(AA615=AA616,IF(OR(AC616=$AC$4:$AC615)=FALSE,", ",""),") "),""))</f>
        <v/>
      </c>
      <c r="AH615" s="10" t="str">
        <f>IF((ISBLANK(D615)),"",IF(D615=D614,AH614,"")&amp;IF(B614&lt;&gt;B615,((IF(ISBLANK(E615),$D$3&amp;"Non-type material: "&amp;$D$3,$D$3&amp;INDEX('type-categories'!$A$2:$B$100,MATCH(E615,'type-categories'!$A$2:$A$100,0),2)&amp;$D$3))),"")&amp;(IF(K615&lt;&gt;K614,$C$2&amp;K615&amp;$K$3&amp;$C$2&amp;" ",(IF(B615&lt;&gt;B614,$C$2&amp;K615&amp;$K$3&amp;$C$2&amp;" ",""))))&amp;(IF(L615="","",((IF(L615&lt;&gt;L614,$D$2&amp;L615&amp;$L$3&amp;$D$2&amp;" ",IF(B615&lt;&gt;B614,$D$2&amp;L615&amp;$L$3&amp;$D$2&amp;" ",""))))))&amp;(IF(M615="","",((IF(M615&lt;&gt;M614,$E$2&amp;M615&amp;$E$2&amp;","&amp;" ",IF(B615&lt;&gt;B614,$E$2&amp;M615&amp;$E$2&amp;",",""))))))&amp;(IF(N615="","",IF(N615&lt;&gt;N614,N615&amp;", ",IF(B615&lt;&gt;B614,N615&amp;", ",""))))&amp;(IF(ISBLANK(O615),"",(IF(O615&lt;&gt;O614,O615&amp;", ",IF(B615&lt;&gt;B614,O615&amp;", ","")))))&amp;(IF(ISBLANK(P615),"",(IF(P615&lt;&gt;P614,P615&amp;", ",IF(B615&lt;&gt;B614,P615&amp;", ",IF(Z615&lt;&gt;Z614,P615&amp;", ",""))))))&amp;(IF(ISBLANK(Q615),"",(IF(Q615&lt;&gt;Q614,Q615&amp;", ",IF(B615&lt;&gt;B614,Q615&amp;", ",IF(Z615&lt;&gt;Z614,Q615&amp;", ",""))))))&amp;(IF(ISBLANK(R615),"",(IF(R615&lt;&gt;R614,R615&amp;"m, ",IF(B615&lt;&gt;B614,R615&amp;"m, ",IF(Z615&lt;&gt;Z614,R615&amp;"m, ",""))))))&amp;IF(ISBLANK(S615),"",(IF(B615&lt;&gt;B614,S615&amp;", ",IF(S615&lt;&gt;S614,IF((Z615=Z614),"same locality "&amp;S615&amp;", ",S615&amp;", "),""))))&amp;(IF(ISBLANK(T615),"",(IF(T615&lt;&gt;T614,IF(ISBLANK(F$2),T615&amp;", ",T615&amp;" "&amp;F$2&amp;", "),(IF(B615&lt;&gt;B614,IF(ISBLANK(F$2),T615&amp;", ",T615&amp;" "&amp;F$2&amp;", "),(IF(Z615&lt;&gt;Z614,IF(ISBLANK(F$2),T615&amp;", ",T615&amp;" "&amp;F$2&amp;", "),IF((U615&lt;&gt;U614)*($G$2="Y"),"same collector, ","")))))))))&amp;(IF(ISBLANK(U615),"",(IF(U615&lt;&gt;U614,U615&amp;", ",(IF(B615&lt;&gt;B614,U615&amp;", ",IF(Z615&lt;&gt;Z614,U615&amp;", ",(IF(T615&lt;&gt;T614,IF((T615&lt;&gt;T614)*($G$2="Y"),"same date, ", ""),IF((T615=T614)*(U615=U614)*(S615&lt;&gt;S614)*($G$2="Y"),"same collector and date, ", ""))))))))))&amp;(IF(ISBLANK(V615),"",V615&amp;", "))&amp;IF((AA615&lt;&gt;AA616)*($H$2="y"),AD615&amp;AE615,IF((AA615&lt;&gt;AA616)*($H$2="m"),AD615&amp;AG615,IF(($H$2&lt;&gt;"m")*($H$2&lt;&gt;"Y"),(IF(F615=0,"",F615&amp;" "&amp;$F$4&amp;" "))&amp;(IF(G615=0,"",G615&amp;" "&amp;$G$4&amp;" "))&amp;(IF(H615=0,"",H615&amp;" "&amp;H$4&amp;" "))&amp;(IF(I615=0,"",I615&amp;" "&amp;$I$4&amp;" "))&amp;(IF(J615=0,"",J615&amp;" "&amp;$J$4&amp;" "))&amp;IF((ISBLANK(C615)),"","("&amp;C615&amp;")"),"")))&amp;IF((B615=B616)*(K615=K616)*(L615=L616)*(M615=M616),IF(($H$2&lt;&gt;"m")*($H$2&lt;&gt;"Y"), ", ", IF((ISNUMBER(FIND(")",AE615))), ", ", "")),IF((B615=B616)*(K615=K616)*(L615=L616),"; ",". ")))</f>
        <v/>
      </c>
      <c r="AI615" s="1"/>
    </row>
    <row r="616" spans="1:35" x14ac:dyDescent="0.25">
      <c r="A616" s="3" t="str">
        <f t="shared" si="76"/>
        <v/>
      </c>
      <c r="B616" s="53" t="str">
        <f t="shared" si="80"/>
        <v/>
      </c>
      <c r="C616" s="57"/>
      <c r="D616" s="57"/>
      <c r="E616" s="57"/>
      <c r="F616" s="57"/>
      <c r="G616" s="57"/>
      <c r="H616" s="57"/>
      <c r="I616" s="57"/>
      <c r="J616" s="57"/>
      <c r="K616" s="57"/>
      <c r="L616" s="57"/>
      <c r="M616" s="54"/>
      <c r="N616" s="57"/>
      <c r="O616" s="58"/>
      <c r="P616" s="58"/>
      <c r="Q616" s="58"/>
      <c r="R616" s="58"/>
      <c r="S616" s="54"/>
      <c r="T616" s="57"/>
      <c r="U616" s="57"/>
      <c r="V616" s="57"/>
      <c r="W616" s="57"/>
      <c r="X616" s="147" t="str">
        <f>IF(ISBLANK(D616),"",IF('order-admin-units'!$I$1&lt;&gt;"y", "", IF((K616="")*(ISBLANK(D616)=FALSE), 'order-admin-units'!$B$1+1, VLOOKUP(K616, ordercountry, 2))))</f>
        <v/>
      </c>
      <c r="Y616" s="147" t="str">
        <f>IF(ISBLANK(D616),"",IF('order-admin-units'!$I$1&lt;&gt;"y", "", IF(L616="", 'order-admin-units'!$B$2+1, VLOOKUP(K616&amp;"@"&amp;L616, orderadmin, 2))))</f>
        <v/>
      </c>
      <c r="Z616" s="147" t="str">
        <f t="shared" si="77"/>
        <v/>
      </c>
      <c r="AA616" s="147" t="str">
        <f t="shared" si="78"/>
        <v/>
      </c>
      <c r="AB616" s="147" t="str">
        <f t="shared" si="79"/>
        <v/>
      </c>
      <c r="AC616" s="147" t="str">
        <f t="shared" si="73"/>
        <v/>
      </c>
      <c r="AD616" s="11" t="str">
        <f t="shared" si="74"/>
        <v/>
      </c>
      <c r="AE616" s="11" t="str">
        <f t="array" ref="AE616">IF(ISBLANK(D616),"",IF(OR($H$2="y",$H$2="m"),IF(AA616=AA615,IF(OR(AB616=$AB$4:$AB615)=FALSE,AE615&amp;C616,AE615),"("&amp;C616)&amp;IF(AA616=AA617,IF(OR(AB617=$AB$4:$AB616)=FALSE,", ",""),") "),""))</f>
        <v/>
      </c>
      <c r="AF616" s="11" t="str">
        <f t="shared" si="75"/>
        <v/>
      </c>
      <c r="AG616" s="11" t="str">
        <f t="array" ref="AG616">IF(ISBLANK(D616),"",IF(OR($H$2="y",$H$2="m"),IF(AA616=AA615,IF(OR(AC616=$AC$4:$AC615)=FALSE,AG615&amp;AF616,AG615),"("&amp;AF616)&amp;IF(AA616=AA617,IF(OR(AC617=$AC$4:$AC616)=FALSE,", ",""),") "),""))</f>
        <v/>
      </c>
      <c r="AH616" s="10" t="str">
        <f>IF((ISBLANK(D616)),"",IF(D616=D615,AH615,"")&amp;IF(B615&lt;&gt;B616,((IF(ISBLANK(E616),$D$3&amp;"Non-type material: "&amp;$D$3,$D$3&amp;INDEX('type-categories'!$A$2:$B$100,MATCH(E616,'type-categories'!$A$2:$A$100,0),2)&amp;$D$3))),"")&amp;(IF(K616&lt;&gt;K615,$C$2&amp;K616&amp;$K$3&amp;$C$2&amp;" ",(IF(B616&lt;&gt;B615,$C$2&amp;K616&amp;$K$3&amp;$C$2&amp;" ",""))))&amp;(IF(L616="","",((IF(L616&lt;&gt;L615,$D$2&amp;L616&amp;$L$3&amp;$D$2&amp;" ",IF(B616&lt;&gt;B615,$D$2&amp;L616&amp;$L$3&amp;$D$2&amp;" ",""))))))&amp;(IF(M616="","",((IF(M616&lt;&gt;M615,$E$2&amp;M616&amp;$E$2&amp;","&amp;" ",IF(B616&lt;&gt;B615,$E$2&amp;M616&amp;$E$2&amp;",",""))))))&amp;(IF(N616="","",IF(N616&lt;&gt;N615,N616&amp;", ",IF(B616&lt;&gt;B615,N616&amp;", ",""))))&amp;(IF(ISBLANK(O616),"",(IF(O616&lt;&gt;O615,O616&amp;", ",IF(B616&lt;&gt;B615,O616&amp;", ","")))))&amp;(IF(ISBLANK(P616),"",(IF(P616&lt;&gt;P615,P616&amp;", ",IF(B616&lt;&gt;B615,P616&amp;", ",IF(Z616&lt;&gt;Z615,P616&amp;", ",""))))))&amp;(IF(ISBLANK(Q616),"",(IF(Q616&lt;&gt;Q615,Q616&amp;", ",IF(B616&lt;&gt;B615,Q616&amp;", ",IF(Z616&lt;&gt;Z615,Q616&amp;", ",""))))))&amp;(IF(ISBLANK(R616),"",(IF(R616&lt;&gt;R615,R616&amp;"m, ",IF(B616&lt;&gt;B615,R616&amp;"m, ",IF(Z616&lt;&gt;Z615,R616&amp;"m, ",""))))))&amp;IF(ISBLANK(S616),"",(IF(B616&lt;&gt;B615,S616&amp;", ",IF(S616&lt;&gt;S615,IF((Z616=Z615),"same locality "&amp;S616&amp;", ",S616&amp;", "),""))))&amp;(IF(ISBLANK(T616),"",(IF(T616&lt;&gt;T615,IF(ISBLANK(F$2),T616&amp;", ",T616&amp;" "&amp;F$2&amp;", "),(IF(B616&lt;&gt;B615,IF(ISBLANK(F$2),T616&amp;", ",T616&amp;" "&amp;F$2&amp;", "),(IF(Z616&lt;&gt;Z615,IF(ISBLANK(F$2),T616&amp;", ",T616&amp;" "&amp;F$2&amp;", "),IF((U616&lt;&gt;U615)*($G$2="Y"),"same collector, ","")))))))))&amp;(IF(ISBLANK(U616),"",(IF(U616&lt;&gt;U615,U616&amp;", ",(IF(B616&lt;&gt;B615,U616&amp;", ",IF(Z616&lt;&gt;Z615,U616&amp;", ",(IF(T616&lt;&gt;T615,IF((T616&lt;&gt;T615)*($G$2="Y"),"same date, ", ""),IF((T616=T615)*(U616=U615)*(S616&lt;&gt;S615)*($G$2="Y"),"same collector and date, ", ""))))))))))&amp;(IF(ISBLANK(V616),"",V616&amp;", "))&amp;IF((AA616&lt;&gt;AA617)*($H$2="y"),AD616&amp;AE616,IF((AA616&lt;&gt;AA617)*($H$2="m"),AD616&amp;AG616,IF(($H$2&lt;&gt;"m")*($H$2&lt;&gt;"Y"),(IF(F616=0,"",F616&amp;" "&amp;$F$4&amp;" "))&amp;(IF(G616=0,"",G616&amp;" "&amp;$G$4&amp;" "))&amp;(IF(H616=0,"",H616&amp;" "&amp;H$4&amp;" "))&amp;(IF(I616=0,"",I616&amp;" "&amp;$I$4&amp;" "))&amp;(IF(J616=0,"",J616&amp;" "&amp;$J$4&amp;" "))&amp;IF((ISBLANK(C616)),"","("&amp;C616&amp;")"),"")))&amp;IF((B616=B617)*(K616=K617)*(L616=L617)*(M616=M617),IF(($H$2&lt;&gt;"m")*($H$2&lt;&gt;"Y"), ", ", IF((ISNUMBER(FIND(")",AE616))), ", ", "")),IF((B616=B617)*(K616=K617)*(L616=L617),"; ",". ")))</f>
        <v/>
      </c>
      <c r="AI616" s="1"/>
    </row>
    <row r="617" spans="1:35" x14ac:dyDescent="0.25">
      <c r="A617" s="3" t="str">
        <f t="shared" si="76"/>
        <v/>
      </c>
      <c r="B617" s="53" t="str">
        <f t="shared" si="80"/>
        <v/>
      </c>
      <c r="C617" s="57"/>
      <c r="D617" s="57"/>
      <c r="E617" s="57"/>
      <c r="F617" s="57"/>
      <c r="G617" s="57"/>
      <c r="H617" s="57"/>
      <c r="I617" s="57"/>
      <c r="J617" s="57"/>
      <c r="K617" s="57"/>
      <c r="L617" s="57"/>
      <c r="M617" s="54"/>
      <c r="N617" s="57"/>
      <c r="O617" s="58"/>
      <c r="P617" s="58"/>
      <c r="Q617" s="58"/>
      <c r="R617" s="58"/>
      <c r="S617" s="54"/>
      <c r="T617" s="57"/>
      <c r="U617" s="57"/>
      <c r="V617" s="57"/>
      <c r="W617" s="57"/>
      <c r="X617" s="147" t="str">
        <f>IF(ISBLANK(D617),"",IF('order-admin-units'!$I$1&lt;&gt;"y", "", IF((K617="")*(ISBLANK(D617)=FALSE), 'order-admin-units'!$B$1+1, VLOOKUP(K617, ordercountry, 2))))</f>
        <v/>
      </c>
      <c r="Y617" s="147" t="str">
        <f>IF(ISBLANK(D617),"",IF('order-admin-units'!$I$1&lt;&gt;"y", "", IF(L617="", 'order-admin-units'!$B$2+1, VLOOKUP(K617&amp;"@"&amp;L617, orderadmin, 2))))</f>
        <v/>
      </c>
      <c r="Z617" s="147" t="str">
        <f t="shared" si="77"/>
        <v/>
      </c>
      <c r="AA617" s="147" t="str">
        <f t="shared" si="78"/>
        <v/>
      </c>
      <c r="AB617" s="147" t="str">
        <f t="shared" si="79"/>
        <v/>
      </c>
      <c r="AC617" s="147" t="str">
        <f t="shared" si="73"/>
        <v/>
      </c>
      <c r="AD617" s="11" t="str">
        <f t="shared" si="74"/>
        <v/>
      </c>
      <c r="AE617" s="11" t="str">
        <f t="array" ref="AE617">IF(ISBLANK(D617),"",IF(OR($H$2="y",$H$2="m"),IF(AA617=AA616,IF(OR(AB617=$AB$4:$AB616)=FALSE,AE616&amp;C617,AE616),"("&amp;C617)&amp;IF(AA617=AA618,IF(OR(AB618=$AB$4:$AB617)=FALSE,", ",""),") "),""))</f>
        <v/>
      </c>
      <c r="AF617" s="11" t="str">
        <f t="shared" si="75"/>
        <v/>
      </c>
      <c r="AG617" s="11" t="str">
        <f t="array" ref="AG617">IF(ISBLANK(D617),"",IF(OR($H$2="y",$H$2="m"),IF(AA617=AA616,IF(OR(AC617=$AC$4:$AC616)=FALSE,AG616&amp;AF617,AG616),"("&amp;AF617)&amp;IF(AA617=AA618,IF(OR(AC618=$AC$4:$AC617)=FALSE,", ",""),") "),""))</f>
        <v/>
      </c>
      <c r="AH617" s="10" t="str">
        <f>IF((ISBLANK(D617)),"",IF(D617=D616,AH616,"")&amp;IF(B616&lt;&gt;B617,((IF(ISBLANK(E617),$D$3&amp;"Non-type material: "&amp;$D$3,$D$3&amp;INDEX('type-categories'!$A$2:$B$100,MATCH(E617,'type-categories'!$A$2:$A$100,0),2)&amp;$D$3))),"")&amp;(IF(K617&lt;&gt;K616,$C$2&amp;K617&amp;$K$3&amp;$C$2&amp;" ",(IF(B617&lt;&gt;B616,$C$2&amp;K617&amp;$K$3&amp;$C$2&amp;" ",""))))&amp;(IF(L617="","",((IF(L617&lt;&gt;L616,$D$2&amp;L617&amp;$L$3&amp;$D$2&amp;" ",IF(B617&lt;&gt;B616,$D$2&amp;L617&amp;$L$3&amp;$D$2&amp;" ",""))))))&amp;(IF(M617="","",((IF(M617&lt;&gt;M616,$E$2&amp;M617&amp;$E$2&amp;","&amp;" ",IF(B617&lt;&gt;B616,$E$2&amp;M617&amp;$E$2&amp;",",""))))))&amp;(IF(N617="","",IF(N617&lt;&gt;N616,N617&amp;", ",IF(B617&lt;&gt;B616,N617&amp;", ",""))))&amp;(IF(ISBLANK(O617),"",(IF(O617&lt;&gt;O616,O617&amp;", ",IF(B617&lt;&gt;B616,O617&amp;", ","")))))&amp;(IF(ISBLANK(P617),"",(IF(P617&lt;&gt;P616,P617&amp;", ",IF(B617&lt;&gt;B616,P617&amp;", ",IF(Z617&lt;&gt;Z616,P617&amp;", ",""))))))&amp;(IF(ISBLANK(Q617),"",(IF(Q617&lt;&gt;Q616,Q617&amp;", ",IF(B617&lt;&gt;B616,Q617&amp;", ",IF(Z617&lt;&gt;Z616,Q617&amp;", ",""))))))&amp;(IF(ISBLANK(R617),"",(IF(R617&lt;&gt;R616,R617&amp;"m, ",IF(B617&lt;&gt;B616,R617&amp;"m, ",IF(Z617&lt;&gt;Z616,R617&amp;"m, ",""))))))&amp;IF(ISBLANK(S617),"",(IF(B617&lt;&gt;B616,S617&amp;", ",IF(S617&lt;&gt;S616,IF((Z617=Z616),"same locality "&amp;S617&amp;", ",S617&amp;", "),""))))&amp;(IF(ISBLANK(T617),"",(IF(T617&lt;&gt;T616,IF(ISBLANK(F$2),T617&amp;", ",T617&amp;" "&amp;F$2&amp;", "),(IF(B617&lt;&gt;B616,IF(ISBLANK(F$2),T617&amp;", ",T617&amp;" "&amp;F$2&amp;", "),(IF(Z617&lt;&gt;Z616,IF(ISBLANK(F$2),T617&amp;", ",T617&amp;" "&amp;F$2&amp;", "),IF((U617&lt;&gt;U616)*($G$2="Y"),"same collector, ","")))))))))&amp;(IF(ISBLANK(U617),"",(IF(U617&lt;&gt;U616,U617&amp;", ",(IF(B617&lt;&gt;B616,U617&amp;", ",IF(Z617&lt;&gt;Z616,U617&amp;", ",(IF(T617&lt;&gt;T616,IF((T617&lt;&gt;T616)*($G$2="Y"),"same date, ", ""),IF((T617=T616)*(U617=U616)*(S617&lt;&gt;S616)*($G$2="Y"),"same collector and date, ", ""))))))))))&amp;(IF(ISBLANK(V617),"",V617&amp;", "))&amp;IF((AA617&lt;&gt;AA618)*($H$2="y"),AD617&amp;AE617,IF((AA617&lt;&gt;AA618)*($H$2="m"),AD617&amp;AG617,IF(($H$2&lt;&gt;"m")*($H$2&lt;&gt;"Y"),(IF(F617=0,"",F617&amp;" "&amp;$F$4&amp;" "))&amp;(IF(G617=0,"",G617&amp;" "&amp;$G$4&amp;" "))&amp;(IF(H617=0,"",H617&amp;" "&amp;H$4&amp;" "))&amp;(IF(I617=0,"",I617&amp;" "&amp;$I$4&amp;" "))&amp;(IF(J617=0,"",J617&amp;" "&amp;$J$4&amp;" "))&amp;IF((ISBLANK(C617)),"","("&amp;C617&amp;")"),"")))&amp;IF((B617=B618)*(K617=K618)*(L617=L618)*(M617=M618),IF(($H$2&lt;&gt;"m")*($H$2&lt;&gt;"Y"), ", ", IF((ISNUMBER(FIND(")",AE617))), ", ", "")),IF((B617=B618)*(K617=K618)*(L617=L618),"; ",". ")))</f>
        <v/>
      </c>
      <c r="AI617" s="1"/>
    </row>
    <row r="618" spans="1:35" x14ac:dyDescent="0.25">
      <c r="A618" s="3" t="str">
        <f t="shared" si="76"/>
        <v/>
      </c>
      <c r="B618" s="53" t="str">
        <f t="shared" si="80"/>
        <v/>
      </c>
      <c r="C618" s="57"/>
      <c r="D618" s="57"/>
      <c r="E618" s="57"/>
      <c r="F618" s="57"/>
      <c r="G618" s="57"/>
      <c r="H618" s="57"/>
      <c r="I618" s="57"/>
      <c r="J618" s="57"/>
      <c r="K618" s="57"/>
      <c r="L618" s="57"/>
      <c r="M618" s="54"/>
      <c r="N618" s="57"/>
      <c r="O618" s="58"/>
      <c r="P618" s="58"/>
      <c r="Q618" s="58"/>
      <c r="R618" s="58"/>
      <c r="S618" s="54"/>
      <c r="T618" s="57"/>
      <c r="U618" s="57"/>
      <c r="V618" s="57"/>
      <c r="W618" s="57"/>
      <c r="X618" s="147" t="str">
        <f>IF(ISBLANK(D618),"",IF('order-admin-units'!$I$1&lt;&gt;"y", "", IF((K618="")*(ISBLANK(D618)=FALSE), 'order-admin-units'!$B$1+1, VLOOKUP(K618, ordercountry, 2))))</f>
        <v/>
      </c>
      <c r="Y618" s="147" t="str">
        <f>IF(ISBLANK(D618),"",IF('order-admin-units'!$I$1&lt;&gt;"y", "", IF(L618="", 'order-admin-units'!$B$2+1, VLOOKUP(K618&amp;"@"&amp;L618, orderadmin, 2))))</f>
        <v/>
      </c>
      <c r="Z618" s="147" t="str">
        <f t="shared" si="77"/>
        <v/>
      </c>
      <c r="AA618" s="147" t="str">
        <f t="shared" si="78"/>
        <v/>
      </c>
      <c r="AB618" s="147" t="str">
        <f t="shared" si="79"/>
        <v/>
      </c>
      <c r="AC618" s="147" t="str">
        <f t="shared" si="73"/>
        <v/>
      </c>
      <c r="AD618" s="11" t="str">
        <f t="shared" si="74"/>
        <v/>
      </c>
      <c r="AE618" s="11" t="str">
        <f t="array" ref="AE618">IF(ISBLANK(D618),"",IF(OR($H$2="y",$H$2="m"),IF(AA618=AA617,IF(OR(AB618=$AB$4:$AB617)=FALSE,AE617&amp;C618,AE617),"("&amp;C618)&amp;IF(AA618=AA619,IF(OR(AB619=$AB$4:$AB618)=FALSE,", ",""),") "),""))</f>
        <v/>
      </c>
      <c r="AF618" s="11" t="str">
        <f t="shared" si="75"/>
        <v/>
      </c>
      <c r="AG618" s="11" t="str">
        <f t="array" ref="AG618">IF(ISBLANK(D618),"",IF(OR($H$2="y",$H$2="m"),IF(AA618=AA617,IF(OR(AC618=$AC$4:$AC617)=FALSE,AG617&amp;AF618,AG617),"("&amp;AF618)&amp;IF(AA618=AA619,IF(OR(AC619=$AC$4:$AC618)=FALSE,", ",""),") "),""))</f>
        <v/>
      </c>
      <c r="AH618" s="10" t="str">
        <f>IF((ISBLANK(D618)),"",IF(D618=D617,AH617,"")&amp;IF(B617&lt;&gt;B618,((IF(ISBLANK(E618),$D$3&amp;"Non-type material: "&amp;$D$3,$D$3&amp;INDEX('type-categories'!$A$2:$B$100,MATCH(E618,'type-categories'!$A$2:$A$100,0),2)&amp;$D$3))),"")&amp;(IF(K618&lt;&gt;K617,$C$2&amp;K618&amp;$K$3&amp;$C$2&amp;" ",(IF(B618&lt;&gt;B617,$C$2&amp;K618&amp;$K$3&amp;$C$2&amp;" ",""))))&amp;(IF(L618="","",((IF(L618&lt;&gt;L617,$D$2&amp;L618&amp;$L$3&amp;$D$2&amp;" ",IF(B618&lt;&gt;B617,$D$2&amp;L618&amp;$L$3&amp;$D$2&amp;" ",""))))))&amp;(IF(M618="","",((IF(M618&lt;&gt;M617,$E$2&amp;M618&amp;$E$2&amp;","&amp;" ",IF(B618&lt;&gt;B617,$E$2&amp;M618&amp;$E$2&amp;",",""))))))&amp;(IF(N618="","",IF(N618&lt;&gt;N617,N618&amp;", ",IF(B618&lt;&gt;B617,N618&amp;", ",""))))&amp;(IF(ISBLANK(O618),"",(IF(O618&lt;&gt;O617,O618&amp;", ",IF(B618&lt;&gt;B617,O618&amp;", ","")))))&amp;(IF(ISBLANK(P618),"",(IF(P618&lt;&gt;P617,P618&amp;", ",IF(B618&lt;&gt;B617,P618&amp;", ",IF(Z618&lt;&gt;Z617,P618&amp;", ",""))))))&amp;(IF(ISBLANK(Q618),"",(IF(Q618&lt;&gt;Q617,Q618&amp;", ",IF(B618&lt;&gt;B617,Q618&amp;", ",IF(Z618&lt;&gt;Z617,Q618&amp;", ",""))))))&amp;(IF(ISBLANK(R618),"",(IF(R618&lt;&gt;R617,R618&amp;"m, ",IF(B618&lt;&gt;B617,R618&amp;"m, ",IF(Z618&lt;&gt;Z617,R618&amp;"m, ",""))))))&amp;IF(ISBLANK(S618),"",(IF(B618&lt;&gt;B617,S618&amp;", ",IF(S618&lt;&gt;S617,IF((Z618=Z617),"same locality "&amp;S618&amp;", ",S618&amp;", "),""))))&amp;(IF(ISBLANK(T618),"",(IF(T618&lt;&gt;T617,IF(ISBLANK(F$2),T618&amp;", ",T618&amp;" "&amp;F$2&amp;", "),(IF(B618&lt;&gt;B617,IF(ISBLANK(F$2),T618&amp;", ",T618&amp;" "&amp;F$2&amp;", "),(IF(Z618&lt;&gt;Z617,IF(ISBLANK(F$2),T618&amp;", ",T618&amp;" "&amp;F$2&amp;", "),IF((U618&lt;&gt;U617)*($G$2="Y"),"same collector, ","")))))))))&amp;(IF(ISBLANK(U618),"",(IF(U618&lt;&gt;U617,U618&amp;", ",(IF(B618&lt;&gt;B617,U618&amp;", ",IF(Z618&lt;&gt;Z617,U618&amp;", ",(IF(T618&lt;&gt;T617,IF((T618&lt;&gt;T617)*($G$2="Y"),"same date, ", ""),IF((T618=T617)*(U618=U617)*(S618&lt;&gt;S617)*($G$2="Y"),"same collector and date, ", ""))))))))))&amp;(IF(ISBLANK(V618),"",V618&amp;", "))&amp;IF((AA618&lt;&gt;AA619)*($H$2="y"),AD618&amp;AE618,IF((AA618&lt;&gt;AA619)*($H$2="m"),AD618&amp;AG618,IF(($H$2&lt;&gt;"m")*($H$2&lt;&gt;"Y"),(IF(F618=0,"",F618&amp;" "&amp;$F$4&amp;" "))&amp;(IF(G618=0,"",G618&amp;" "&amp;$G$4&amp;" "))&amp;(IF(H618=0,"",H618&amp;" "&amp;H$4&amp;" "))&amp;(IF(I618=0,"",I618&amp;" "&amp;$I$4&amp;" "))&amp;(IF(J618=0,"",J618&amp;" "&amp;$J$4&amp;" "))&amp;IF((ISBLANK(C618)),"","("&amp;C618&amp;")"),"")))&amp;IF((B618=B619)*(K618=K619)*(L618=L619)*(M618=M619),IF(($H$2&lt;&gt;"m")*($H$2&lt;&gt;"Y"), ", ", IF((ISNUMBER(FIND(")",AE618))), ", ", "")),IF((B618=B619)*(K618=K619)*(L618=L619),"; ",". ")))</f>
        <v/>
      </c>
      <c r="AI618" s="1"/>
    </row>
    <row r="619" spans="1:35" x14ac:dyDescent="0.25">
      <c r="A619" s="3" t="str">
        <f t="shared" si="76"/>
        <v/>
      </c>
      <c r="B619" s="53" t="str">
        <f t="shared" si="80"/>
        <v/>
      </c>
      <c r="C619" s="57"/>
      <c r="D619" s="57"/>
      <c r="E619" s="57"/>
      <c r="F619" s="57"/>
      <c r="G619" s="57"/>
      <c r="H619" s="57"/>
      <c r="I619" s="57"/>
      <c r="J619" s="57"/>
      <c r="K619" s="57"/>
      <c r="L619" s="57"/>
      <c r="M619" s="54"/>
      <c r="N619" s="57"/>
      <c r="O619" s="58"/>
      <c r="P619" s="58"/>
      <c r="Q619" s="58"/>
      <c r="R619" s="58"/>
      <c r="S619" s="54"/>
      <c r="T619" s="57"/>
      <c r="U619" s="57"/>
      <c r="V619" s="57"/>
      <c r="W619" s="57"/>
      <c r="X619" s="147" t="str">
        <f>IF(ISBLANK(D619),"",IF('order-admin-units'!$I$1&lt;&gt;"y", "", IF((K619="")*(ISBLANK(D619)=FALSE), 'order-admin-units'!$B$1+1, VLOOKUP(K619, ordercountry, 2))))</f>
        <v/>
      </c>
      <c r="Y619" s="147" t="str">
        <f>IF(ISBLANK(D619),"",IF('order-admin-units'!$I$1&lt;&gt;"y", "", IF(L619="", 'order-admin-units'!$B$2+1, VLOOKUP(K619&amp;"@"&amp;L619, orderadmin, 2))))</f>
        <v/>
      </c>
      <c r="Z619" s="147" t="str">
        <f t="shared" si="77"/>
        <v/>
      </c>
      <c r="AA619" s="147" t="str">
        <f t="shared" si="78"/>
        <v/>
      </c>
      <c r="AB619" s="147" t="str">
        <f t="shared" si="79"/>
        <v/>
      </c>
      <c r="AC619" s="147" t="str">
        <f t="shared" si="73"/>
        <v/>
      </c>
      <c r="AD619" s="11" t="str">
        <f t="shared" si="74"/>
        <v/>
      </c>
      <c r="AE619" s="11" t="str">
        <f t="array" ref="AE619">IF(ISBLANK(D619),"",IF(OR($H$2="y",$H$2="m"),IF(AA619=AA618,IF(OR(AB619=$AB$4:$AB618)=FALSE,AE618&amp;C619,AE618),"("&amp;C619)&amp;IF(AA619=AA620,IF(OR(AB620=$AB$4:$AB619)=FALSE,", ",""),") "),""))</f>
        <v/>
      </c>
      <c r="AF619" s="11" t="str">
        <f t="shared" si="75"/>
        <v/>
      </c>
      <c r="AG619" s="11" t="str">
        <f t="array" ref="AG619">IF(ISBLANK(D619),"",IF(OR($H$2="y",$H$2="m"),IF(AA619=AA618,IF(OR(AC619=$AC$4:$AC618)=FALSE,AG618&amp;AF619,AG618),"("&amp;AF619)&amp;IF(AA619=AA620,IF(OR(AC620=$AC$4:$AC619)=FALSE,", ",""),") "),""))</f>
        <v/>
      </c>
      <c r="AH619" s="10" t="str">
        <f>IF((ISBLANK(D619)),"",IF(D619=D618,AH618,"")&amp;IF(B618&lt;&gt;B619,((IF(ISBLANK(E619),$D$3&amp;"Non-type material: "&amp;$D$3,$D$3&amp;INDEX('type-categories'!$A$2:$B$100,MATCH(E619,'type-categories'!$A$2:$A$100,0),2)&amp;$D$3))),"")&amp;(IF(K619&lt;&gt;K618,$C$2&amp;K619&amp;$K$3&amp;$C$2&amp;" ",(IF(B619&lt;&gt;B618,$C$2&amp;K619&amp;$K$3&amp;$C$2&amp;" ",""))))&amp;(IF(L619="","",((IF(L619&lt;&gt;L618,$D$2&amp;L619&amp;$L$3&amp;$D$2&amp;" ",IF(B619&lt;&gt;B618,$D$2&amp;L619&amp;$L$3&amp;$D$2&amp;" ",""))))))&amp;(IF(M619="","",((IF(M619&lt;&gt;M618,$E$2&amp;M619&amp;$E$2&amp;","&amp;" ",IF(B619&lt;&gt;B618,$E$2&amp;M619&amp;$E$2&amp;",",""))))))&amp;(IF(N619="","",IF(N619&lt;&gt;N618,N619&amp;", ",IF(B619&lt;&gt;B618,N619&amp;", ",""))))&amp;(IF(ISBLANK(O619),"",(IF(O619&lt;&gt;O618,O619&amp;", ",IF(B619&lt;&gt;B618,O619&amp;", ","")))))&amp;(IF(ISBLANK(P619),"",(IF(P619&lt;&gt;P618,P619&amp;", ",IF(B619&lt;&gt;B618,P619&amp;", ",IF(Z619&lt;&gt;Z618,P619&amp;", ",""))))))&amp;(IF(ISBLANK(Q619),"",(IF(Q619&lt;&gt;Q618,Q619&amp;", ",IF(B619&lt;&gt;B618,Q619&amp;", ",IF(Z619&lt;&gt;Z618,Q619&amp;", ",""))))))&amp;(IF(ISBLANK(R619),"",(IF(R619&lt;&gt;R618,R619&amp;"m, ",IF(B619&lt;&gt;B618,R619&amp;"m, ",IF(Z619&lt;&gt;Z618,R619&amp;"m, ",""))))))&amp;IF(ISBLANK(S619),"",(IF(B619&lt;&gt;B618,S619&amp;", ",IF(S619&lt;&gt;S618,IF((Z619=Z618),"same locality "&amp;S619&amp;", ",S619&amp;", "),""))))&amp;(IF(ISBLANK(T619),"",(IF(T619&lt;&gt;T618,IF(ISBLANK(F$2),T619&amp;", ",T619&amp;" "&amp;F$2&amp;", "),(IF(B619&lt;&gt;B618,IF(ISBLANK(F$2),T619&amp;", ",T619&amp;" "&amp;F$2&amp;", "),(IF(Z619&lt;&gt;Z618,IF(ISBLANK(F$2),T619&amp;", ",T619&amp;" "&amp;F$2&amp;", "),IF((U619&lt;&gt;U618)*($G$2="Y"),"same collector, ","")))))))))&amp;(IF(ISBLANK(U619),"",(IF(U619&lt;&gt;U618,U619&amp;", ",(IF(B619&lt;&gt;B618,U619&amp;", ",IF(Z619&lt;&gt;Z618,U619&amp;", ",(IF(T619&lt;&gt;T618,IF((T619&lt;&gt;T618)*($G$2="Y"),"same date, ", ""),IF((T619=T618)*(U619=U618)*(S619&lt;&gt;S618)*($G$2="Y"),"same collector and date, ", ""))))))))))&amp;(IF(ISBLANK(V619),"",V619&amp;", "))&amp;IF((AA619&lt;&gt;AA620)*($H$2="y"),AD619&amp;AE619,IF((AA619&lt;&gt;AA620)*($H$2="m"),AD619&amp;AG619,IF(($H$2&lt;&gt;"m")*($H$2&lt;&gt;"Y"),(IF(F619=0,"",F619&amp;" "&amp;$F$4&amp;" "))&amp;(IF(G619=0,"",G619&amp;" "&amp;$G$4&amp;" "))&amp;(IF(H619=0,"",H619&amp;" "&amp;H$4&amp;" "))&amp;(IF(I619=0,"",I619&amp;" "&amp;$I$4&amp;" "))&amp;(IF(J619=0,"",J619&amp;" "&amp;$J$4&amp;" "))&amp;IF((ISBLANK(C619)),"","("&amp;C619&amp;")"),"")))&amp;IF((B619=B620)*(K619=K620)*(L619=L620)*(M619=M620),IF(($H$2&lt;&gt;"m")*($H$2&lt;&gt;"Y"), ", ", IF((ISNUMBER(FIND(")",AE619))), ", ", "")),IF((B619=B620)*(K619=K620)*(L619=L620),"; ",". ")))</f>
        <v/>
      </c>
      <c r="AI619" s="1"/>
    </row>
    <row r="620" spans="1:35" x14ac:dyDescent="0.25">
      <c r="A620" s="3" t="str">
        <f t="shared" si="76"/>
        <v/>
      </c>
      <c r="B620" s="53" t="str">
        <f t="shared" si="80"/>
        <v/>
      </c>
      <c r="C620" s="57"/>
      <c r="D620" s="57"/>
      <c r="E620" s="57"/>
      <c r="F620" s="57"/>
      <c r="G620" s="57"/>
      <c r="H620" s="57"/>
      <c r="I620" s="57"/>
      <c r="J620" s="57"/>
      <c r="K620" s="57"/>
      <c r="L620" s="57"/>
      <c r="M620" s="54"/>
      <c r="N620" s="57"/>
      <c r="O620" s="58"/>
      <c r="P620" s="58"/>
      <c r="Q620" s="58"/>
      <c r="R620" s="58"/>
      <c r="S620" s="54"/>
      <c r="T620" s="57"/>
      <c r="U620" s="57"/>
      <c r="V620" s="57"/>
      <c r="W620" s="57"/>
      <c r="X620" s="147" t="str">
        <f>IF(ISBLANK(D620),"",IF('order-admin-units'!$I$1&lt;&gt;"y", "", IF((K620="")*(ISBLANK(D620)=FALSE), 'order-admin-units'!$B$1+1, VLOOKUP(K620, ordercountry, 2))))</f>
        <v/>
      </c>
      <c r="Y620" s="147" t="str">
        <f>IF(ISBLANK(D620),"",IF('order-admin-units'!$I$1&lt;&gt;"y", "", IF(L620="", 'order-admin-units'!$B$2+1, VLOOKUP(K620&amp;"@"&amp;L620, orderadmin, 2))))</f>
        <v/>
      </c>
      <c r="Z620" s="147" t="str">
        <f t="shared" si="77"/>
        <v/>
      </c>
      <c r="AA620" s="147" t="str">
        <f t="shared" si="78"/>
        <v/>
      </c>
      <c r="AB620" s="147" t="str">
        <f t="shared" si="79"/>
        <v/>
      </c>
      <c r="AC620" s="147" t="str">
        <f t="shared" si="73"/>
        <v/>
      </c>
      <c r="AD620" s="11" t="str">
        <f t="shared" si="74"/>
        <v/>
      </c>
      <c r="AE620" s="11" t="str">
        <f t="array" ref="AE620">IF(ISBLANK(D620),"",IF(OR($H$2="y",$H$2="m"),IF(AA620=AA619,IF(OR(AB620=$AB$4:$AB619)=FALSE,AE619&amp;C620,AE619),"("&amp;C620)&amp;IF(AA620=AA621,IF(OR(AB621=$AB$4:$AB620)=FALSE,", ",""),") "),""))</f>
        <v/>
      </c>
      <c r="AF620" s="11" t="str">
        <f t="shared" si="75"/>
        <v/>
      </c>
      <c r="AG620" s="11" t="str">
        <f t="array" ref="AG620">IF(ISBLANK(D620),"",IF(OR($H$2="y",$H$2="m"),IF(AA620=AA619,IF(OR(AC620=$AC$4:$AC619)=FALSE,AG619&amp;AF620,AG619),"("&amp;AF620)&amp;IF(AA620=AA621,IF(OR(AC621=$AC$4:$AC620)=FALSE,", ",""),") "),""))</f>
        <v/>
      </c>
      <c r="AH620" s="10" t="str">
        <f>IF((ISBLANK(D620)),"",IF(D620=D619,AH619,"")&amp;IF(B619&lt;&gt;B620,((IF(ISBLANK(E620),$D$3&amp;"Non-type material: "&amp;$D$3,$D$3&amp;INDEX('type-categories'!$A$2:$B$100,MATCH(E620,'type-categories'!$A$2:$A$100,0),2)&amp;$D$3))),"")&amp;(IF(K620&lt;&gt;K619,$C$2&amp;K620&amp;$K$3&amp;$C$2&amp;" ",(IF(B620&lt;&gt;B619,$C$2&amp;K620&amp;$K$3&amp;$C$2&amp;" ",""))))&amp;(IF(L620="","",((IF(L620&lt;&gt;L619,$D$2&amp;L620&amp;$L$3&amp;$D$2&amp;" ",IF(B620&lt;&gt;B619,$D$2&amp;L620&amp;$L$3&amp;$D$2&amp;" ",""))))))&amp;(IF(M620="","",((IF(M620&lt;&gt;M619,$E$2&amp;M620&amp;$E$2&amp;","&amp;" ",IF(B620&lt;&gt;B619,$E$2&amp;M620&amp;$E$2&amp;",",""))))))&amp;(IF(N620="","",IF(N620&lt;&gt;N619,N620&amp;", ",IF(B620&lt;&gt;B619,N620&amp;", ",""))))&amp;(IF(ISBLANK(O620),"",(IF(O620&lt;&gt;O619,O620&amp;", ",IF(B620&lt;&gt;B619,O620&amp;", ","")))))&amp;(IF(ISBLANK(P620),"",(IF(P620&lt;&gt;P619,P620&amp;", ",IF(B620&lt;&gt;B619,P620&amp;", ",IF(Z620&lt;&gt;Z619,P620&amp;", ",""))))))&amp;(IF(ISBLANK(Q620),"",(IF(Q620&lt;&gt;Q619,Q620&amp;", ",IF(B620&lt;&gt;B619,Q620&amp;", ",IF(Z620&lt;&gt;Z619,Q620&amp;", ",""))))))&amp;(IF(ISBLANK(R620),"",(IF(R620&lt;&gt;R619,R620&amp;"m, ",IF(B620&lt;&gt;B619,R620&amp;"m, ",IF(Z620&lt;&gt;Z619,R620&amp;"m, ",""))))))&amp;IF(ISBLANK(S620),"",(IF(B620&lt;&gt;B619,S620&amp;", ",IF(S620&lt;&gt;S619,IF((Z620=Z619),"same locality "&amp;S620&amp;", ",S620&amp;", "),""))))&amp;(IF(ISBLANK(T620),"",(IF(T620&lt;&gt;T619,IF(ISBLANK(F$2),T620&amp;", ",T620&amp;" "&amp;F$2&amp;", "),(IF(B620&lt;&gt;B619,IF(ISBLANK(F$2),T620&amp;", ",T620&amp;" "&amp;F$2&amp;", "),(IF(Z620&lt;&gt;Z619,IF(ISBLANK(F$2),T620&amp;", ",T620&amp;" "&amp;F$2&amp;", "),IF((U620&lt;&gt;U619)*($G$2="Y"),"same collector, ","")))))))))&amp;(IF(ISBLANK(U620),"",(IF(U620&lt;&gt;U619,U620&amp;", ",(IF(B620&lt;&gt;B619,U620&amp;", ",IF(Z620&lt;&gt;Z619,U620&amp;", ",(IF(T620&lt;&gt;T619,IF((T620&lt;&gt;T619)*($G$2="Y"),"same date, ", ""),IF((T620=T619)*(U620=U619)*(S620&lt;&gt;S619)*($G$2="Y"),"same collector and date, ", ""))))))))))&amp;(IF(ISBLANK(V620),"",V620&amp;", "))&amp;IF((AA620&lt;&gt;AA621)*($H$2="y"),AD620&amp;AE620,IF((AA620&lt;&gt;AA621)*($H$2="m"),AD620&amp;AG620,IF(($H$2&lt;&gt;"m")*($H$2&lt;&gt;"Y"),(IF(F620=0,"",F620&amp;" "&amp;$F$4&amp;" "))&amp;(IF(G620=0,"",G620&amp;" "&amp;$G$4&amp;" "))&amp;(IF(H620=0,"",H620&amp;" "&amp;H$4&amp;" "))&amp;(IF(I620=0,"",I620&amp;" "&amp;$I$4&amp;" "))&amp;(IF(J620=0,"",J620&amp;" "&amp;$J$4&amp;" "))&amp;IF((ISBLANK(C620)),"","("&amp;C620&amp;")"),"")))&amp;IF((B620=B621)*(K620=K621)*(L620=L621)*(M620=M621),IF(($H$2&lt;&gt;"m")*($H$2&lt;&gt;"Y"), ", ", IF((ISNUMBER(FIND(")",AE620))), ", ", "")),IF((B620=B621)*(K620=K621)*(L620=L621),"; ",". ")))</f>
        <v/>
      </c>
      <c r="AI620" s="1"/>
    </row>
    <row r="621" spans="1:35" x14ac:dyDescent="0.25">
      <c r="A621" s="3" t="str">
        <f t="shared" si="76"/>
        <v/>
      </c>
      <c r="B621" s="53" t="str">
        <f t="shared" si="80"/>
        <v/>
      </c>
      <c r="C621" s="57"/>
      <c r="D621" s="57"/>
      <c r="E621" s="57"/>
      <c r="F621" s="57"/>
      <c r="G621" s="57"/>
      <c r="H621" s="57"/>
      <c r="I621" s="57"/>
      <c r="J621" s="57"/>
      <c r="K621" s="57"/>
      <c r="L621" s="57"/>
      <c r="M621" s="54"/>
      <c r="N621" s="57"/>
      <c r="O621" s="58"/>
      <c r="P621" s="58"/>
      <c r="Q621" s="58"/>
      <c r="R621" s="58"/>
      <c r="S621" s="54"/>
      <c r="T621" s="57"/>
      <c r="U621" s="57"/>
      <c r="V621" s="57"/>
      <c r="W621" s="57"/>
      <c r="X621" s="147" t="str">
        <f>IF(ISBLANK(D621),"",IF('order-admin-units'!$I$1&lt;&gt;"y", "", IF((K621="")*(ISBLANK(D621)=FALSE), 'order-admin-units'!$B$1+1, VLOOKUP(K621, ordercountry, 2))))</f>
        <v/>
      </c>
      <c r="Y621" s="147" t="str">
        <f>IF(ISBLANK(D621),"",IF('order-admin-units'!$I$1&lt;&gt;"y", "", IF(L621="", 'order-admin-units'!$B$2+1, VLOOKUP(K621&amp;"@"&amp;L621, orderadmin, 2))))</f>
        <v/>
      </c>
      <c r="Z621" s="147" t="str">
        <f t="shared" si="77"/>
        <v/>
      </c>
      <c r="AA621" s="147" t="str">
        <f t="shared" si="78"/>
        <v/>
      </c>
      <c r="AB621" s="147" t="str">
        <f t="shared" si="79"/>
        <v/>
      </c>
      <c r="AC621" s="147" t="str">
        <f t="shared" si="73"/>
        <v/>
      </c>
      <c r="AD621" s="11" t="str">
        <f t="shared" si="74"/>
        <v/>
      </c>
      <c r="AE621" s="11" t="str">
        <f t="array" ref="AE621">IF(ISBLANK(D621),"",IF(OR($H$2="y",$H$2="m"),IF(AA621=AA620,IF(OR(AB621=$AB$4:$AB620)=FALSE,AE620&amp;C621,AE620),"("&amp;C621)&amp;IF(AA621=AA622,IF(OR(AB622=$AB$4:$AB621)=FALSE,", ",""),") "),""))</f>
        <v/>
      </c>
      <c r="AF621" s="11" t="str">
        <f t="shared" si="75"/>
        <v/>
      </c>
      <c r="AG621" s="11" t="str">
        <f t="array" ref="AG621">IF(ISBLANK(D621),"",IF(OR($H$2="y",$H$2="m"),IF(AA621=AA620,IF(OR(AC621=$AC$4:$AC620)=FALSE,AG620&amp;AF621,AG620),"("&amp;AF621)&amp;IF(AA621=AA622,IF(OR(AC622=$AC$4:$AC621)=FALSE,", ",""),") "),""))</f>
        <v/>
      </c>
      <c r="AH621" s="10" t="str">
        <f>IF((ISBLANK(D621)),"",IF(D621=D620,AH620,"")&amp;IF(B620&lt;&gt;B621,((IF(ISBLANK(E621),$D$3&amp;"Non-type material: "&amp;$D$3,$D$3&amp;INDEX('type-categories'!$A$2:$B$100,MATCH(E621,'type-categories'!$A$2:$A$100,0),2)&amp;$D$3))),"")&amp;(IF(K621&lt;&gt;K620,$C$2&amp;K621&amp;$K$3&amp;$C$2&amp;" ",(IF(B621&lt;&gt;B620,$C$2&amp;K621&amp;$K$3&amp;$C$2&amp;" ",""))))&amp;(IF(L621="","",((IF(L621&lt;&gt;L620,$D$2&amp;L621&amp;$L$3&amp;$D$2&amp;" ",IF(B621&lt;&gt;B620,$D$2&amp;L621&amp;$L$3&amp;$D$2&amp;" ",""))))))&amp;(IF(M621="","",((IF(M621&lt;&gt;M620,$E$2&amp;M621&amp;$E$2&amp;","&amp;" ",IF(B621&lt;&gt;B620,$E$2&amp;M621&amp;$E$2&amp;",",""))))))&amp;(IF(N621="","",IF(N621&lt;&gt;N620,N621&amp;", ",IF(B621&lt;&gt;B620,N621&amp;", ",""))))&amp;(IF(ISBLANK(O621),"",(IF(O621&lt;&gt;O620,O621&amp;", ",IF(B621&lt;&gt;B620,O621&amp;", ","")))))&amp;(IF(ISBLANK(P621),"",(IF(P621&lt;&gt;P620,P621&amp;", ",IF(B621&lt;&gt;B620,P621&amp;", ",IF(Z621&lt;&gt;Z620,P621&amp;", ",""))))))&amp;(IF(ISBLANK(Q621),"",(IF(Q621&lt;&gt;Q620,Q621&amp;", ",IF(B621&lt;&gt;B620,Q621&amp;", ",IF(Z621&lt;&gt;Z620,Q621&amp;", ",""))))))&amp;(IF(ISBLANK(R621),"",(IF(R621&lt;&gt;R620,R621&amp;"m, ",IF(B621&lt;&gt;B620,R621&amp;"m, ",IF(Z621&lt;&gt;Z620,R621&amp;"m, ",""))))))&amp;IF(ISBLANK(S621),"",(IF(B621&lt;&gt;B620,S621&amp;", ",IF(S621&lt;&gt;S620,IF((Z621=Z620),"same locality "&amp;S621&amp;", ",S621&amp;", "),""))))&amp;(IF(ISBLANK(T621),"",(IF(T621&lt;&gt;T620,IF(ISBLANK(F$2),T621&amp;", ",T621&amp;" "&amp;F$2&amp;", "),(IF(B621&lt;&gt;B620,IF(ISBLANK(F$2),T621&amp;", ",T621&amp;" "&amp;F$2&amp;", "),(IF(Z621&lt;&gt;Z620,IF(ISBLANK(F$2),T621&amp;", ",T621&amp;" "&amp;F$2&amp;", "),IF((U621&lt;&gt;U620)*($G$2="Y"),"same collector, ","")))))))))&amp;(IF(ISBLANK(U621),"",(IF(U621&lt;&gt;U620,U621&amp;", ",(IF(B621&lt;&gt;B620,U621&amp;", ",IF(Z621&lt;&gt;Z620,U621&amp;", ",(IF(T621&lt;&gt;T620,IF((T621&lt;&gt;T620)*($G$2="Y"),"same date, ", ""),IF((T621=T620)*(U621=U620)*(S621&lt;&gt;S620)*($G$2="Y"),"same collector and date, ", ""))))))))))&amp;(IF(ISBLANK(V621),"",V621&amp;", "))&amp;IF((AA621&lt;&gt;AA622)*($H$2="y"),AD621&amp;AE621,IF((AA621&lt;&gt;AA622)*($H$2="m"),AD621&amp;AG621,IF(($H$2&lt;&gt;"m")*($H$2&lt;&gt;"Y"),(IF(F621=0,"",F621&amp;" "&amp;$F$4&amp;" "))&amp;(IF(G621=0,"",G621&amp;" "&amp;$G$4&amp;" "))&amp;(IF(H621=0,"",H621&amp;" "&amp;H$4&amp;" "))&amp;(IF(I621=0,"",I621&amp;" "&amp;$I$4&amp;" "))&amp;(IF(J621=0,"",J621&amp;" "&amp;$J$4&amp;" "))&amp;IF((ISBLANK(C621)),"","("&amp;C621&amp;")"),"")))&amp;IF((B621=B622)*(K621=K622)*(L621=L622)*(M621=M622),IF(($H$2&lt;&gt;"m")*($H$2&lt;&gt;"Y"), ", ", IF((ISNUMBER(FIND(")",AE621))), ", ", "")),IF((B621=B622)*(K621=K622)*(L621=L622),"; ",". ")))</f>
        <v/>
      </c>
      <c r="AI621" s="1"/>
    </row>
    <row r="622" spans="1:35" x14ac:dyDescent="0.25">
      <c r="A622" s="3" t="str">
        <f t="shared" si="76"/>
        <v/>
      </c>
      <c r="B622" s="53" t="str">
        <f t="shared" si="80"/>
        <v/>
      </c>
      <c r="C622" s="57"/>
      <c r="D622" s="57"/>
      <c r="E622" s="57"/>
      <c r="F622" s="57"/>
      <c r="G622" s="57"/>
      <c r="H622" s="57"/>
      <c r="I622" s="57"/>
      <c r="J622" s="57"/>
      <c r="K622" s="57"/>
      <c r="L622" s="57"/>
      <c r="M622" s="54"/>
      <c r="N622" s="57"/>
      <c r="O622" s="58"/>
      <c r="P622" s="58"/>
      <c r="Q622" s="58"/>
      <c r="R622" s="58"/>
      <c r="S622" s="54"/>
      <c r="T622" s="57"/>
      <c r="U622" s="57"/>
      <c r="V622" s="57"/>
      <c r="W622" s="57"/>
      <c r="X622" s="147" t="str">
        <f>IF(ISBLANK(D622),"",IF('order-admin-units'!$I$1&lt;&gt;"y", "", IF((K622="")*(ISBLANK(D622)=FALSE), 'order-admin-units'!$B$1+1, VLOOKUP(K622, ordercountry, 2))))</f>
        <v/>
      </c>
      <c r="Y622" s="147" t="str">
        <f>IF(ISBLANK(D622),"",IF('order-admin-units'!$I$1&lt;&gt;"y", "", IF(L622="", 'order-admin-units'!$B$2+1, VLOOKUP(K622&amp;"@"&amp;L622, orderadmin, 2))))</f>
        <v/>
      </c>
      <c r="Z622" s="147" t="str">
        <f t="shared" si="77"/>
        <v/>
      </c>
      <c r="AA622" s="147" t="str">
        <f t="shared" si="78"/>
        <v/>
      </c>
      <c r="AB622" s="147" t="str">
        <f t="shared" si="79"/>
        <v/>
      </c>
      <c r="AC622" s="147" t="str">
        <f t="shared" si="73"/>
        <v/>
      </c>
      <c r="AD622" s="11" t="str">
        <f t="shared" si="74"/>
        <v/>
      </c>
      <c r="AE622" s="11" t="str">
        <f t="array" ref="AE622">IF(ISBLANK(D622),"",IF(OR($H$2="y",$H$2="m"),IF(AA622=AA621,IF(OR(AB622=$AB$4:$AB621)=FALSE,AE621&amp;C622,AE621),"("&amp;C622)&amp;IF(AA622=AA623,IF(OR(AB623=$AB$4:$AB622)=FALSE,", ",""),") "),""))</f>
        <v/>
      </c>
      <c r="AF622" s="11" t="str">
        <f t="shared" si="75"/>
        <v/>
      </c>
      <c r="AG622" s="11" t="str">
        <f t="array" ref="AG622">IF(ISBLANK(D622),"",IF(OR($H$2="y",$H$2="m"),IF(AA622=AA621,IF(OR(AC622=$AC$4:$AC621)=FALSE,AG621&amp;AF622,AG621),"("&amp;AF622)&amp;IF(AA622=AA623,IF(OR(AC623=$AC$4:$AC622)=FALSE,", ",""),") "),""))</f>
        <v/>
      </c>
      <c r="AH622" s="10" t="str">
        <f>IF((ISBLANK(D622)),"",IF(D622=D621,AH621,"")&amp;IF(B621&lt;&gt;B622,((IF(ISBLANK(E622),$D$3&amp;"Non-type material: "&amp;$D$3,$D$3&amp;INDEX('type-categories'!$A$2:$B$100,MATCH(E622,'type-categories'!$A$2:$A$100,0),2)&amp;$D$3))),"")&amp;(IF(K622&lt;&gt;K621,$C$2&amp;K622&amp;$K$3&amp;$C$2&amp;" ",(IF(B622&lt;&gt;B621,$C$2&amp;K622&amp;$K$3&amp;$C$2&amp;" ",""))))&amp;(IF(L622="","",((IF(L622&lt;&gt;L621,$D$2&amp;L622&amp;$L$3&amp;$D$2&amp;" ",IF(B622&lt;&gt;B621,$D$2&amp;L622&amp;$L$3&amp;$D$2&amp;" ",""))))))&amp;(IF(M622="","",((IF(M622&lt;&gt;M621,$E$2&amp;M622&amp;$E$2&amp;","&amp;" ",IF(B622&lt;&gt;B621,$E$2&amp;M622&amp;$E$2&amp;",",""))))))&amp;(IF(N622="","",IF(N622&lt;&gt;N621,N622&amp;", ",IF(B622&lt;&gt;B621,N622&amp;", ",""))))&amp;(IF(ISBLANK(O622),"",(IF(O622&lt;&gt;O621,O622&amp;", ",IF(B622&lt;&gt;B621,O622&amp;", ","")))))&amp;(IF(ISBLANK(P622),"",(IF(P622&lt;&gt;P621,P622&amp;", ",IF(B622&lt;&gt;B621,P622&amp;", ",IF(Z622&lt;&gt;Z621,P622&amp;", ",""))))))&amp;(IF(ISBLANK(Q622),"",(IF(Q622&lt;&gt;Q621,Q622&amp;", ",IF(B622&lt;&gt;B621,Q622&amp;", ",IF(Z622&lt;&gt;Z621,Q622&amp;", ",""))))))&amp;(IF(ISBLANK(R622),"",(IF(R622&lt;&gt;R621,R622&amp;"m, ",IF(B622&lt;&gt;B621,R622&amp;"m, ",IF(Z622&lt;&gt;Z621,R622&amp;"m, ",""))))))&amp;IF(ISBLANK(S622),"",(IF(B622&lt;&gt;B621,S622&amp;", ",IF(S622&lt;&gt;S621,IF((Z622=Z621),"same locality "&amp;S622&amp;", ",S622&amp;", "),""))))&amp;(IF(ISBLANK(T622),"",(IF(T622&lt;&gt;T621,IF(ISBLANK(F$2),T622&amp;", ",T622&amp;" "&amp;F$2&amp;", "),(IF(B622&lt;&gt;B621,IF(ISBLANK(F$2),T622&amp;", ",T622&amp;" "&amp;F$2&amp;", "),(IF(Z622&lt;&gt;Z621,IF(ISBLANK(F$2),T622&amp;", ",T622&amp;" "&amp;F$2&amp;", "),IF((U622&lt;&gt;U621)*($G$2="Y"),"same collector, ","")))))))))&amp;(IF(ISBLANK(U622),"",(IF(U622&lt;&gt;U621,U622&amp;", ",(IF(B622&lt;&gt;B621,U622&amp;", ",IF(Z622&lt;&gt;Z621,U622&amp;", ",(IF(T622&lt;&gt;T621,IF((T622&lt;&gt;T621)*($G$2="Y"),"same date, ", ""),IF((T622=T621)*(U622=U621)*(S622&lt;&gt;S621)*($G$2="Y"),"same collector and date, ", ""))))))))))&amp;(IF(ISBLANK(V622),"",V622&amp;", "))&amp;IF((AA622&lt;&gt;AA623)*($H$2="y"),AD622&amp;AE622,IF((AA622&lt;&gt;AA623)*($H$2="m"),AD622&amp;AG622,IF(($H$2&lt;&gt;"m")*($H$2&lt;&gt;"Y"),(IF(F622=0,"",F622&amp;" "&amp;$F$4&amp;" "))&amp;(IF(G622=0,"",G622&amp;" "&amp;$G$4&amp;" "))&amp;(IF(H622=0,"",H622&amp;" "&amp;H$4&amp;" "))&amp;(IF(I622=0,"",I622&amp;" "&amp;$I$4&amp;" "))&amp;(IF(J622=0,"",J622&amp;" "&amp;$J$4&amp;" "))&amp;IF((ISBLANK(C622)),"","("&amp;C622&amp;")"),"")))&amp;IF((B622=B623)*(K622=K623)*(L622=L623)*(M622=M623),IF(($H$2&lt;&gt;"m")*($H$2&lt;&gt;"Y"), ", ", IF((ISNUMBER(FIND(")",AE622))), ", ", "")),IF((B622=B623)*(K622=K623)*(L622=L623),"; ",". ")))</f>
        <v/>
      </c>
      <c r="AI622" s="1"/>
    </row>
    <row r="623" spans="1:35" x14ac:dyDescent="0.25">
      <c r="A623" s="3" t="str">
        <f t="shared" si="76"/>
        <v/>
      </c>
      <c r="B623" s="53" t="str">
        <f t="shared" si="80"/>
        <v/>
      </c>
      <c r="C623" s="57"/>
      <c r="D623" s="57"/>
      <c r="E623" s="57"/>
      <c r="F623" s="57"/>
      <c r="G623" s="57"/>
      <c r="H623" s="57"/>
      <c r="I623" s="57"/>
      <c r="J623" s="57"/>
      <c r="K623" s="57"/>
      <c r="L623" s="57"/>
      <c r="M623" s="54"/>
      <c r="N623" s="57"/>
      <c r="O623" s="58"/>
      <c r="P623" s="58"/>
      <c r="Q623" s="58"/>
      <c r="R623" s="58"/>
      <c r="S623" s="54"/>
      <c r="T623" s="57"/>
      <c r="U623" s="57"/>
      <c r="V623" s="57"/>
      <c r="W623" s="57"/>
      <c r="X623" s="147" t="str">
        <f>IF(ISBLANK(D623),"",IF('order-admin-units'!$I$1&lt;&gt;"y", "", IF((K623="")*(ISBLANK(D623)=FALSE), 'order-admin-units'!$B$1+1, VLOOKUP(K623, ordercountry, 2))))</f>
        <v/>
      </c>
      <c r="Y623" s="147" t="str">
        <f>IF(ISBLANK(D623),"",IF('order-admin-units'!$I$1&lt;&gt;"y", "", IF(L623="", 'order-admin-units'!$B$2+1, VLOOKUP(K623&amp;"@"&amp;L623, orderadmin, 2))))</f>
        <v/>
      </c>
      <c r="Z623" s="147" t="str">
        <f t="shared" si="77"/>
        <v/>
      </c>
      <c r="AA623" s="147" t="str">
        <f t="shared" si="78"/>
        <v/>
      </c>
      <c r="AB623" s="147" t="str">
        <f t="shared" si="79"/>
        <v/>
      </c>
      <c r="AC623" s="147" t="str">
        <f t="shared" si="73"/>
        <v/>
      </c>
      <c r="AD623" s="11" t="str">
        <f t="shared" si="74"/>
        <v/>
      </c>
      <c r="AE623" s="11" t="str">
        <f t="array" ref="AE623">IF(ISBLANK(D623),"",IF(OR($H$2="y",$H$2="m"),IF(AA623=AA622,IF(OR(AB623=$AB$4:$AB622)=FALSE,AE622&amp;C623,AE622),"("&amp;C623)&amp;IF(AA623=AA624,IF(OR(AB624=$AB$4:$AB623)=FALSE,", ",""),") "),""))</f>
        <v/>
      </c>
      <c r="AF623" s="11" t="str">
        <f t="shared" si="75"/>
        <v/>
      </c>
      <c r="AG623" s="11" t="str">
        <f t="array" ref="AG623">IF(ISBLANK(D623),"",IF(OR($H$2="y",$H$2="m"),IF(AA623=AA622,IF(OR(AC623=$AC$4:$AC622)=FALSE,AG622&amp;AF623,AG622),"("&amp;AF623)&amp;IF(AA623=AA624,IF(OR(AC624=$AC$4:$AC623)=FALSE,", ",""),") "),""))</f>
        <v/>
      </c>
      <c r="AH623" s="10" t="str">
        <f>IF((ISBLANK(D623)),"",IF(D623=D622,AH622,"")&amp;IF(B622&lt;&gt;B623,((IF(ISBLANK(E623),$D$3&amp;"Non-type material: "&amp;$D$3,$D$3&amp;INDEX('type-categories'!$A$2:$B$100,MATCH(E623,'type-categories'!$A$2:$A$100,0),2)&amp;$D$3))),"")&amp;(IF(K623&lt;&gt;K622,$C$2&amp;K623&amp;$K$3&amp;$C$2&amp;" ",(IF(B623&lt;&gt;B622,$C$2&amp;K623&amp;$K$3&amp;$C$2&amp;" ",""))))&amp;(IF(L623="","",((IF(L623&lt;&gt;L622,$D$2&amp;L623&amp;$L$3&amp;$D$2&amp;" ",IF(B623&lt;&gt;B622,$D$2&amp;L623&amp;$L$3&amp;$D$2&amp;" ",""))))))&amp;(IF(M623="","",((IF(M623&lt;&gt;M622,$E$2&amp;M623&amp;$E$2&amp;","&amp;" ",IF(B623&lt;&gt;B622,$E$2&amp;M623&amp;$E$2&amp;",",""))))))&amp;(IF(N623="","",IF(N623&lt;&gt;N622,N623&amp;", ",IF(B623&lt;&gt;B622,N623&amp;", ",""))))&amp;(IF(ISBLANK(O623),"",(IF(O623&lt;&gt;O622,O623&amp;", ",IF(B623&lt;&gt;B622,O623&amp;", ","")))))&amp;(IF(ISBLANK(P623),"",(IF(P623&lt;&gt;P622,P623&amp;", ",IF(B623&lt;&gt;B622,P623&amp;", ",IF(Z623&lt;&gt;Z622,P623&amp;", ",""))))))&amp;(IF(ISBLANK(Q623),"",(IF(Q623&lt;&gt;Q622,Q623&amp;", ",IF(B623&lt;&gt;B622,Q623&amp;", ",IF(Z623&lt;&gt;Z622,Q623&amp;", ",""))))))&amp;(IF(ISBLANK(R623),"",(IF(R623&lt;&gt;R622,R623&amp;"m, ",IF(B623&lt;&gt;B622,R623&amp;"m, ",IF(Z623&lt;&gt;Z622,R623&amp;"m, ",""))))))&amp;IF(ISBLANK(S623),"",(IF(B623&lt;&gt;B622,S623&amp;", ",IF(S623&lt;&gt;S622,IF((Z623=Z622),"same locality "&amp;S623&amp;", ",S623&amp;", "),""))))&amp;(IF(ISBLANK(T623),"",(IF(T623&lt;&gt;T622,IF(ISBLANK(F$2),T623&amp;", ",T623&amp;" "&amp;F$2&amp;", "),(IF(B623&lt;&gt;B622,IF(ISBLANK(F$2),T623&amp;", ",T623&amp;" "&amp;F$2&amp;", "),(IF(Z623&lt;&gt;Z622,IF(ISBLANK(F$2),T623&amp;", ",T623&amp;" "&amp;F$2&amp;", "),IF((U623&lt;&gt;U622)*($G$2="Y"),"same collector, ","")))))))))&amp;(IF(ISBLANK(U623),"",(IF(U623&lt;&gt;U622,U623&amp;", ",(IF(B623&lt;&gt;B622,U623&amp;", ",IF(Z623&lt;&gt;Z622,U623&amp;", ",(IF(T623&lt;&gt;T622,IF((T623&lt;&gt;T622)*($G$2="Y"),"same date, ", ""),IF((T623=T622)*(U623=U622)*(S623&lt;&gt;S622)*($G$2="Y"),"same collector and date, ", ""))))))))))&amp;(IF(ISBLANK(V623),"",V623&amp;", "))&amp;IF((AA623&lt;&gt;AA624)*($H$2="y"),AD623&amp;AE623,IF((AA623&lt;&gt;AA624)*($H$2="m"),AD623&amp;AG623,IF(($H$2&lt;&gt;"m")*($H$2&lt;&gt;"Y"),(IF(F623=0,"",F623&amp;" "&amp;$F$4&amp;" "))&amp;(IF(G623=0,"",G623&amp;" "&amp;$G$4&amp;" "))&amp;(IF(H623=0,"",H623&amp;" "&amp;H$4&amp;" "))&amp;(IF(I623=0,"",I623&amp;" "&amp;$I$4&amp;" "))&amp;(IF(J623=0,"",J623&amp;" "&amp;$J$4&amp;" "))&amp;IF((ISBLANK(C623)),"","("&amp;C623&amp;")"),"")))&amp;IF((B623=B624)*(K623=K624)*(L623=L624)*(M623=M624),IF(($H$2&lt;&gt;"m")*($H$2&lt;&gt;"Y"), ", ", IF((ISNUMBER(FIND(")",AE623))), ", ", "")),IF((B623=B624)*(K623=K624)*(L623=L624),"; ",". ")))</f>
        <v/>
      </c>
      <c r="AI623" s="1"/>
    </row>
    <row r="624" spans="1:35" x14ac:dyDescent="0.25">
      <c r="A624" s="3" t="str">
        <f t="shared" si="76"/>
        <v/>
      </c>
      <c r="B624" s="53" t="str">
        <f t="shared" si="80"/>
        <v/>
      </c>
      <c r="C624" s="57"/>
      <c r="D624" s="57"/>
      <c r="E624" s="57"/>
      <c r="F624" s="57"/>
      <c r="G624" s="57"/>
      <c r="H624" s="57"/>
      <c r="I624" s="57"/>
      <c r="J624" s="57"/>
      <c r="K624" s="57"/>
      <c r="L624" s="57"/>
      <c r="M624" s="54"/>
      <c r="N624" s="57"/>
      <c r="O624" s="58"/>
      <c r="P624" s="58"/>
      <c r="Q624" s="58"/>
      <c r="R624" s="58"/>
      <c r="S624" s="54"/>
      <c r="T624" s="57"/>
      <c r="U624" s="57"/>
      <c r="V624" s="57"/>
      <c r="W624" s="57"/>
      <c r="X624" s="147" t="str">
        <f>IF(ISBLANK(D624),"",IF('order-admin-units'!$I$1&lt;&gt;"y", "", IF((K624="")*(ISBLANK(D624)=FALSE), 'order-admin-units'!$B$1+1, VLOOKUP(K624, ordercountry, 2))))</f>
        <v/>
      </c>
      <c r="Y624" s="147" t="str">
        <f>IF(ISBLANK(D624),"",IF('order-admin-units'!$I$1&lt;&gt;"y", "", IF(L624="", 'order-admin-units'!$B$2+1, VLOOKUP(K624&amp;"@"&amp;L624, orderadmin, 2))))</f>
        <v/>
      </c>
      <c r="Z624" s="147" t="str">
        <f t="shared" si="77"/>
        <v/>
      </c>
      <c r="AA624" s="147" t="str">
        <f t="shared" si="78"/>
        <v/>
      </c>
      <c r="AB624" s="147" t="str">
        <f t="shared" si="79"/>
        <v/>
      </c>
      <c r="AC624" s="147" t="str">
        <f t="shared" si="73"/>
        <v/>
      </c>
      <c r="AD624" s="11" t="str">
        <f t="shared" si="74"/>
        <v/>
      </c>
      <c r="AE624" s="11" t="str">
        <f t="array" ref="AE624">IF(ISBLANK(D624),"",IF(OR($H$2="y",$H$2="m"),IF(AA624=AA623,IF(OR(AB624=$AB$4:$AB623)=FALSE,AE623&amp;C624,AE623),"("&amp;C624)&amp;IF(AA624=AA625,IF(OR(AB625=$AB$4:$AB624)=FALSE,", ",""),") "),""))</f>
        <v/>
      </c>
      <c r="AF624" s="11" t="str">
        <f t="shared" si="75"/>
        <v/>
      </c>
      <c r="AG624" s="11" t="str">
        <f t="array" ref="AG624">IF(ISBLANK(D624),"",IF(OR($H$2="y",$H$2="m"),IF(AA624=AA623,IF(OR(AC624=$AC$4:$AC623)=FALSE,AG623&amp;AF624,AG623),"("&amp;AF624)&amp;IF(AA624=AA625,IF(OR(AC625=$AC$4:$AC624)=FALSE,", ",""),") "),""))</f>
        <v/>
      </c>
      <c r="AH624" s="10" t="str">
        <f>IF((ISBLANK(D624)),"",IF(D624=D623,AH623,"")&amp;IF(B623&lt;&gt;B624,((IF(ISBLANK(E624),$D$3&amp;"Non-type material: "&amp;$D$3,$D$3&amp;INDEX('type-categories'!$A$2:$B$100,MATCH(E624,'type-categories'!$A$2:$A$100,0),2)&amp;$D$3))),"")&amp;(IF(K624&lt;&gt;K623,$C$2&amp;K624&amp;$K$3&amp;$C$2&amp;" ",(IF(B624&lt;&gt;B623,$C$2&amp;K624&amp;$K$3&amp;$C$2&amp;" ",""))))&amp;(IF(L624="","",((IF(L624&lt;&gt;L623,$D$2&amp;L624&amp;$L$3&amp;$D$2&amp;" ",IF(B624&lt;&gt;B623,$D$2&amp;L624&amp;$L$3&amp;$D$2&amp;" ",""))))))&amp;(IF(M624="","",((IF(M624&lt;&gt;M623,$E$2&amp;M624&amp;$E$2&amp;","&amp;" ",IF(B624&lt;&gt;B623,$E$2&amp;M624&amp;$E$2&amp;",",""))))))&amp;(IF(N624="","",IF(N624&lt;&gt;N623,N624&amp;", ",IF(B624&lt;&gt;B623,N624&amp;", ",""))))&amp;(IF(ISBLANK(O624),"",(IF(O624&lt;&gt;O623,O624&amp;", ",IF(B624&lt;&gt;B623,O624&amp;", ","")))))&amp;(IF(ISBLANK(P624),"",(IF(P624&lt;&gt;P623,P624&amp;", ",IF(B624&lt;&gt;B623,P624&amp;", ",IF(Z624&lt;&gt;Z623,P624&amp;", ",""))))))&amp;(IF(ISBLANK(Q624),"",(IF(Q624&lt;&gt;Q623,Q624&amp;", ",IF(B624&lt;&gt;B623,Q624&amp;", ",IF(Z624&lt;&gt;Z623,Q624&amp;", ",""))))))&amp;(IF(ISBLANK(R624),"",(IF(R624&lt;&gt;R623,R624&amp;"m, ",IF(B624&lt;&gt;B623,R624&amp;"m, ",IF(Z624&lt;&gt;Z623,R624&amp;"m, ",""))))))&amp;IF(ISBLANK(S624),"",(IF(B624&lt;&gt;B623,S624&amp;", ",IF(S624&lt;&gt;S623,IF((Z624=Z623),"same locality "&amp;S624&amp;", ",S624&amp;", "),""))))&amp;(IF(ISBLANK(T624),"",(IF(T624&lt;&gt;T623,IF(ISBLANK(F$2),T624&amp;", ",T624&amp;" "&amp;F$2&amp;", "),(IF(B624&lt;&gt;B623,IF(ISBLANK(F$2),T624&amp;", ",T624&amp;" "&amp;F$2&amp;", "),(IF(Z624&lt;&gt;Z623,IF(ISBLANK(F$2),T624&amp;", ",T624&amp;" "&amp;F$2&amp;", "),IF((U624&lt;&gt;U623)*($G$2="Y"),"same collector, ","")))))))))&amp;(IF(ISBLANK(U624),"",(IF(U624&lt;&gt;U623,U624&amp;", ",(IF(B624&lt;&gt;B623,U624&amp;", ",IF(Z624&lt;&gt;Z623,U624&amp;", ",(IF(T624&lt;&gt;T623,IF((T624&lt;&gt;T623)*($G$2="Y"),"same date, ", ""),IF((T624=T623)*(U624=U623)*(S624&lt;&gt;S623)*($G$2="Y"),"same collector and date, ", ""))))))))))&amp;(IF(ISBLANK(V624),"",V624&amp;", "))&amp;IF((AA624&lt;&gt;AA625)*($H$2="y"),AD624&amp;AE624,IF((AA624&lt;&gt;AA625)*($H$2="m"),AD624&amp;AG624,IF(($H$2&lt;&gt;"m")*($H$2&lt;&gt;"Y"),(IF(F624=0,"",F624&amp;" "&amp;$F$4&amp;" "))&amp;(IF(G624=0,"",G624&amp;" "&amp;$G$4&amp;" "))&amp;(IF(H624=0,"",H624&amp;" "&amp;H$4&amp;" "))&amp;(IF(I624=0,"",I624&amp;" "&amp;$I$4&amp;" "))&amp;(IF(J624=0,"",J624&amp;" "&amp;$J$4&amp;" "))&amp;IF((ISBLANK(C624)),"","("&amp;C624&amp;")"),"")))&amp;IF((B624=B625)*(K624=K625)*(L624=L625)*(M624=M625),IF(($H$2&lt;&gt;"m")*($H$2&lt;&gt;"Y"), ", ", IF((ISNUMBER(FIND(")",AE624))), ", ", "")),IF((B624=B625)*(K624=K625)*(L624=L625),"; ",". ")))</f>
        <v/>
      </c>
      <c r="AI624" s="1"/>
    </row>
    <row r="625" spans="1:35" x14ac:dyDescent="0.25">
      <c r="A625" s="3" t="str">
        <f t="shared" si="76"/>
        <v/>
      </c>
      <c r="B625" s="53" t="str">
        <f t="shared" si="80"/>
        <v/>
      </c>
      <c r="C625" s="57"/>
      <c r="D625" s="57"/>
      <c r="E625" s="57"/>
      <c r="F625" s="57"/>
      <c r="G625" s="57"/>
      <c r="H625" s="57"/>
      <c r="I625" s="57"/>
      <c r="J625" s="57"/>
      <c r="K625" s="57"/>
      <c r="L625" s="57"/>
      <c r="M625" s="54"/>
      <c r="N625" s="57"/>
      <c r="O625" s="58"/>
      <c r="P625" s="58"/>
      <c r="Q625" s="58"/>
      <c r="R625" s="58"/>
      <c r="S625" s="54"/>
      <c r="T625" s="57"/>
      <c r="U625" s="57"/>
      <c r="V625" s="57"/>
      <c r="W625" s="57"/>
      <c r="X625" s="147" t="str">
        <f>IF(ISBLANK(D625),"",IF('order-admin-units'!$I$1&lt;&gt;"y", "", IF((K625="")*(ISBLANK(D625)=FALSE), 'order-admin-units'!$B$1+1, VLOOKUP(K625, ordercountry, 2))))</f>
        <v/>
      </c>
      <c r="Y625" s="147" t="str">
        <f>IF(ISBLANK(D625),"",IF('order-admin-units'!$I$1&lt;&gt;"y", "", IF(L625="", 'order-admin-units'!$B$2+1, VLOOKUP(K625&amp;"@"&amp;L625, orderadmin, 2))))</f>
        <v/>
      </c>
      <c r="Z625" s="147" t="str">
        <f t="shared" si="77"/>
        <v/>
      </c>
      <c r="AA625" s="147" t="str">
        <f t="shared" si="78"/>
        <v/>
      </c>
      <c r="AB625" s="147" t="str">
        <f t="shared" si="79"/>
        <v/>
      </c>
      <c r="AC625" s="147" t="str">
        <f t="shared" si="73"/>
        <v/>
      </c>
      <c r="AD625" s="11" t="str">
        <f t="shared" si="74"/>
        <v/>
      </c>
      <c r="AE625" s="11" t="str">
        <f t="array" ref="AE625">IF(ISBLANK(D625),"",IF(OR($H$2="y",$H$2="m"),IF(AA625=AA624,IF(OR(AB625=$AB$4:$AB624)=FALSE,AE624&amp;C625,AE624),"("&amp;C625)&amp;IF(AA625=AA626,IF(OR(AB626=$AB$4:$AB625)=FALSE,", ",""),") "),""))</f>
        <v/>
      </c>
      <c r="AF625" s="11" t="str">
        <f t="shared" si="75"/>
        <v/>
      </c>
      <c r="AG625" s="11" t="str">
        <f t="array" ref="AG625">IF(ISBLANK(D625),"",IF(OR($H$2="y",$H$2="m"),IF(AA625=AA624,IF(OR(AC625=$AC$4:$AC624)=FALSE,AG624&amp;AF625,AG624),"("&amp;AF625)&amp;IF(AA625=AA626,IF(OR(AC626=$AC$4:$AC625)=FALSE,", ",""),") "),""))</f>
        <v/>
      </c>
      <c r="AH625" s="10" t="str">
        <f>IF((ISBLANK(D625)),"",IF(D625=D624,AH624,"")&amp;IF(B624&lt;&gt;B625,((IF(ISBLANK(E625),$D$3&amp;"Non-type material: "&amp;$D$3,$D$3&amp;INDEX('type-categories'!$A$2:$B$100,MATCH(E625,'type-categories'!$A$2:$A$100,0),2)&amp;$D$3))),"")&amp;(IF(K625&lt;&gt;K624,$C$2&amp;K625&amp;$K$3&amp;$C$2&amp;" ",(IF(B625&lt;&gt;B624,$C$2&amp;K625&amp;$K$3&amp;$C$2&amp;" ",""))))&amp;(IF(L625="","",((IF(L625&lt;&gt;L624,$D$2&amp;L625&amp;$L$3&amp;$D$2&amp;" ",IF(B625&lt;&gt;B624,$D$2&amp;L625&amp;$L$3&amp;$D$2&amp;" ",""))))))&amp;(IF(M625="","",((IF(M625&lt;&gt;M624,$E$2&amp;M625&amp;$E$2&amp;","&amp;" ",IF(B625&lt;&gt;B624,$E$2&amp;M625&amp;$E$2&amp;",",""))))))&amp;(IF(N625="","",IF(N625&lt;&gt;N624,N625&amp;", ",IF(B625&lt;&gt;B624,N625&amp;", ",""))))&amp;(IF(ISBLANK(O625),"",(IF(O625&lt;&gt;O624,O625&amp;", ",IF(B625&lt;&gt;B624,O625&amp;", ","")))))&amp;(IF(ISBLANK(P625),"",(IF(P625&lt;&gt;P624,P625&amp;", ",IF(B625&lt;&gt;B624,P625&amp;", ",IF(Z625&lt;&gt;Z624,P625&amp;", ",""))))))&amp;(IF(ISBLANK(Q625),"",(IF(Q625&lt;&gt;Q624,Q625&amp;", ",IF(B625&lt;&gt;B624,Q625&amp;", ",IF(Z625&lt;&gt;Z624,Q625&amp;", ",""))))))&amp;(IF(ISBLANK(R625),"",(IF(R625&lt;&gt;R624,R625&amp;"m, ",IF(B625&lt;&gt;B624,R625&amp;"m, ",IF(Z625&lt;&gt;Z624,R625&amp;"m, ",""))))))&amp;IF(ISBLANK(S625),"",(IF(B625&lt;&gt;B624,S625&amp;", ",IF(S625&lt;&gt;S624,IF((Z625=Z624),"same locality "&amp;S625&amp;", ",S625&amp;", "),""))))&amp;(IF(ISBLANK(T625),"",(IF(T625&lt;&gt;T624,IF(ISBLANK(F$2),T625&amp;", ",T625&amp;" "&amp;F$2&amp;", "),(IF(B625&lt;&gt;B624,IF(ISBLANK(F$2),T625&amp;", ",T625&amp;" "&amp;F$2&amp;", "),(IF(Z625&lt;&gt;Z624,IF(ISBLANK(F$2),T625&amp;", ",T625&amp;" "&amp;F$2&amp;", "),IF((U625&lt;&gt;U624)*($G$2="Y"),"same collector, ","")))))))))&amp;(IF(ISBLANK(U625),"",(IF(U625&lt;&gt;U624,U625&amp;", ",(IF(B625&lt;&gt;B624,U625&amp;", ",IF(Z625&lt;&gt;Z624,U625&amp;", ",(IF(T625&lt;&gt;T624,IF((T625&lt;&gt;T624)*($G$2="Y"),"same date, ", ""),IF((T625=T624)*(U625=U624)*(S625&lt;&gt;S624)*($G$2="Y"),"same collector and date, ", ""))))))))))&amp;(IF(ISBLANK(V625),"",V625&amp;", "))&amp;IF((AA625&lt;&gt;AA626)*($H$2="y"),AD625&amp;AE625,IF((AA625&lt;&gt;AA626)*($H$2="m"),AD625&amp;AG625,IF(($H$2&lt;&gt;"m")*($H$2&lt;&gt;"Y"),(IF(F625=0,"",F625&amp;" "&amp;$F$4&amp;" "))&amp;(IF(G625=0,"",G625&amp;" "&amp;$G$4&amp;" "))&amp;(IF(H625=0,"",H625&amp;" "&amp;H$4&amp;" "))&amp;(IF(I625=0,"",I625&amp;" "&amp;$I$4&amp;" "))&amp;(IF(J625=0,"",J625&amp;" "&amp;$J$4&amp;" "))&amp;IF((ISBLANK(C625)),"","("&amp;C625&amp;")"),"")))&amp;IF((B625=B626)*(K625=K626)*(L625=L626)*(M625=M626),IF(($H$2&lt;&gt;"m")*($H$2&lt;&gt;"Y"), ", ", IF((ISNUMBER(FIND(")",AE625))), ", ", "")),IF((B625=B626)*(K625=K626)*(L625=L626),"; ",". ")))</f>
        <v/>
      </c>
      <c r="AI625" s="1"/>
    </row>
    <row r="626" spans="1:35" x14ac:dyDescent="0.25">
      <c r="A626" s="3" t="str">
        <f t="shared" si="76"/>
        <v/>
      </c>
      <c r="B626" s="53" t="str">
        <f t="shared" si="80"/>
        <v/>
      </c>
      <c r="C626" s="57"/>
      <c r="D626" s="57"/>
      <c r="E626" s="57"/>
      <c r="F626" s="57"/>
      <c r="G626" s="57"/>
      <c r="H626" s="57"/>
      <c r="I626" s="57"/>
      <c r="J626" s="57"/>
      <c r="K626" s="57"/>
      <c r="L626" s="57"/>
      <c r="M626" s="54"/>
      <c r="N626" s="57"/>
      <c r="O626" s="58"/>
      <c r="P626" s="58"/>
      <c r="Q626" s="58"/>
      <c r="R626" s="58"/>
      <c r="S626" s="54"/>
      <c r="T626" s="57"/>
      <c r="U626" s="57"/>
      <c r="V626" s="57"/>
      <c r="W626" s="57"/>
      <c r="X626" s="147" t="str">
        <f>IF(ISBLANK(D626),"",IF('order-admin-units'!$I$1&lt;&gt;"y", "", IF((K626="")*(ISBLANK(D626)=FALSE), 'order-admin-units'!$B$1+1, VLOOKUP(K626, ordercountry, 2))))</f>
        <v/>
      </c>
      <c r="Y626" s="147" t="str">
        <f>IF(ISBLANK(D626),"",IF('order-admin-units'!$I$1&lt;&gt;"y", "", IF(L626="", 'order-admin-units'!$B$2+1, VLOOKUP(K626&amp;"@"&amp;L626, orderadmin, 2))))</f>
        <v/>
      </c>
      <c r="Z626" s="147" t="str">
        <f t="shared" si="77"/>
        <v/>
      </c>
      <c r="AA626" s="147" t="str">
        <f t="shared" si="78"/>
        <v/>
      </c>
      <c r="AB626" s="147" t="str">
        <f t="shared" si="79"/>
        <v/>
      </c>
      <c r="AC626" s="147" t="str">
        <f t="shared" si="73"/>
        <v/>
      </c>
      <c r="AD626" s="11" t="str">
        <f t="shared" si="74"/>
        <v/>
      </c>
      <c r="AE626" s="11" t="str">
        <f t="array" ref="AE626">IF(ISBLANK(D626),"",IF(OR($H$2="y",$H$2="m"),IF(AA626=AA625,IF(OR(AB626=$AB$4:$AB625)=FALSE,AE625&amp;C626,AE625),"("&amp;C626)&amp;IF(AA626=AA627,IF(OR(AB627=$AB$4:$AB626)=FALSE,", ",""),") "),""))</f>
        <v/>
      </c>
      <c r="AF626" s="11" t="str">
        <f t="shared" si="75"/>
        <v/>
      </c>
      <c r="AG626" s="11" t="str">
        <f t="array" ref="AG626">IF(ISBLANK(D626),"",IF(OR($H$2="y",$H$2="m"),IF(AA626=AA625,IF(OR(AC626=$AC$4:$AC625)=FALSE,AG625&amp;AF626,AG625),"("&amp;AF626)&amp;IF(AA626=AA627,IF(OR(AC627=$AC$4:$AC626)=FALSE,", ",""),") "),""))</f>
        <v/>
      </c>
      <c r="AH626" s="10" t="str">
        <f>IF((ISBLANK(D626)),"",IF(D626=D625,AH625,"")&amp;IF(B625&lt;&gt;B626,((IF(ISBLANK(E626),$D$3&amp;"Non-type material: "&amp;$D$3,$D$3&amp;INDEX('type-categories'!$A$2:$B$100,MATCH(E626,'type-categories'!$A$2:$A$100,0),2)&amp;$D$3))),"")&amp;(IF(K626&lt;&gt;K625,$C$2&amp;K626&amp;$K$3&amp;$C$2&amp;" ",(IF(B626&lt;&gt;B625,$C$2&amp;K626&amp;$K$3&amp;$C$2&amp;" ",""))))&amp;(IF(L626="","",((IF(L626&lt;&gt;L625,$D$2&amp;L626&amp;$L$3&amp;$D$2&amp;" ",IF(B626&lt;&gt;B625,$D$2&amp;L626&amp;$L$3&amp;$D$2&amp;" ",""))))))&amp;(IF(M626="","",((IF(M626&lt;&gt;M625,$E$2&amp;M626&amp;$E$2&amp;","&amp;" ",IF(B626&lt;&gt;B625,$E$2&amp;M626&amp;$E$2&amp;",",""))))))&amp;(IF(N626="","",IF(N626&lt;&gt;N625,N626&amp;", ",IF(B626&lt;&gt;B625,N626&amp;", ",""))))&amp;(IF(ISBLANK(O626),"",(IF(O626&lt;&gt;O625,O626&amp;", ",IF(B626&lt;&gt;B625,O626&amp;", ","")))))&amp;(IF(ISBLANK(P626),"",(IF(P626&lt;&gt;P625,P626&amp;", ",IF(B626&lt;&gt;B625,P626&amp;", ",IF(Z626&lt;&gt;Z625,P626&amp;", ",""))))))&amp;(IF(ISBLANK(Q626),"",(IF(Q626&lt;&gt;Q625,Q626&amp;", ",IF(B626&lt;&gt;B625,Q626&amp;", ",IF(Z626&lt;&gt;Z625,Q626&amp;", ",""))))))&amp;(IF(ISBLANK(R626),"",(IF(R626&lt;&gt;R625,R626&amp;"m, ",IF(B626&lt;&gt;B625,R626&amp;"m, ",IF(Z626&lt;&gt;Z625,R626&amp;"m, ",""))))))&amp;IF(ISBLANK(S626),"",(IF(B626&lt;&gt;B625,S626&amp;", ",IF(S626&lt;&gt;S625,IF((Z626=Z625),"same locality "&amp;S626&amp;", ",S626&amp;", "),""))))&amp;(IF(ISBLANK(T626),"",(IF(T626&lt;&gt;T625,IF(ISBLANK(F$2),T626&amp;", ",T626&amp;" "&amp;F$2&amp;", "),(IF(B626&lt;&gt;B625,IF(ISBLANK(F$2),T626&amp;", ",T626&amp;" "&amp;F$2&amp;", "),(IF(Z626&lt;&gt;Z625,IF(ISBLANK(F$2),T626&amp;", ",T626&amp;" "&amp;F$2&amp;", "),IF((U626&lt;&gt;U625)*($G$2="Y"),"same collector, ","")))))))))&amp;(IF(ISBLANK(U626),"",(IF(U626&lt;&gt;U625,U626&amp;", ",(IF(B626&lt;&gt;B625,U626&amp;", ",IF(Z626&lt;&gt;Z625,U626&amp;", ",(IF(T626&lt;&gt;T625,IF((T626&lt;&gt;T625)*($G$2="Y"),"same date, ", ""),IF((T626=T625)*(U626=U625)*(S626&lt;&gt;S625)*($G$2="Y"),"same collector and date, ", ""))))))))))&amp;(IF(ISBLANK(V626),"",V626&amp;", "))&amp;IF((AA626&lt;&gt;AA627)*($H$2="y"),AD626&amp;AE626,IF((AA626&lt;&gt;AA627)*($H$2="m"),AD626&amp;AG626,IF(($H$2&lt;&gt;"m")*($H$2&lt;&gt;"Y"),(IF(F626=0,"",F626&amp;" "&amp;$F$4&amp;" "))&amp;(IF(G626=0,"",G626&amp;" "&amp;$G$4&amp;" "))&amp;(IF(H626=0,"",H626&amp;" "&amp;H$4&amp;" "))&amp;(IF(I626=0,"",I626&amp;" "&amp;$I$4&amp;" "))&amp;(IF(J626=0,"",J626&amp;" "&amp;$J$4&amp;" "))&amp;IF((ISBLANK(C626)),"","("&amp;C626&amp;")"),"")))&amp;IF((B626=B627)*(K626=K627)*(L626=L627)*(M626=M627),IF(($H$2&lt;&gt;"m")*($H$2&lt;&gt;"Y"), ", ", IF((ISNUMBER(FIND(")",AE626))), ", ", "")),IF((B626=B627)*(K626=K627)*(L626=L627),"; ",". ")))</f>
        <v/>
      </c>
      <c r="AI626" s="1"/>
    </row>
    <row r="627" spans="1:35" x14ac:dyDescent="0.25">
      <c r="A627" s="3" t="str">
        <f t="shared" si="76"/>
        <v/>
      </c>
      <c r="B627" s="53" t="str">
        <f t="shared" si="80"/>
        <v/>
      </c>
      <c r="C627" s="57"/>
      <c r="D627" s="57"/>
      <c r="E627" s="57"/>
      <c r="F627" s="57"/>
      <c r="G627" s="57"/>
      <c r="H627" s="57"/>
      <c r="I627" s="57"/>
      <c r="J627" s="57"/>
      <c r="K627" s="57"/>
      <c r="L627" s="57"/>
      <c r="M627" s="54"/>
      <c r="N627" s="57"/>
      <c r="O627" s="58"/>
      <c r="P627" s="58"/>
      <c r="Q627" s="58"/>
      <c r="R627" s="58"/>
      <c r="S627" s="54"/>
      <c r="T627" s="57"/>
      <c r="U627" s="57"/>
      <c r="V627" s="57"/>
      <c r="W627" s="57"/>
      <c r="X627" s="147" t="str">
        <f>IF(ISBLANK(D627),"",IF('order-admin-units'!$I$1&lt;&gt;"y", "", IF((K627="")*(ISBLANK(D627)=FALSE), 'order-admin-units'!$B$1+1, VLOOKUP(K627, ordercountry, 2))))</f>
        <v/>
      </c>
      <c r="Y627" s="147" t="str">
        <f>IF(ISBLANK(D627),"",IF('order-admin-units'!$I$1&lt;&gt;"y", "", IF(L627="", 'order-admin-units'!$B$2+1, VLOOKUP(K627&amp;"@"&amp;L627, orderadmin, 2))))</f>
        <v/>
      </c>
      <c r="Z627" s="147" t="str">
        <f t="shared" si="77"/>
        <v/>
      </c>
      <c r="AA627" s="147" t="str">
        <f t="shared" si="78"/>
        <v/>
      </c>
      <c r="AB627" s="147" t="str">
        <f t="shared" si="79"/>
        <v/>
      </c>
      <c r="AC627" s="147" t="str">
        <f t="shared" si="73"/>
        <v/>
      </c>
      <c r="AD627" s="11" t="str">
        <f t="shared" si="74"/>
        <v/>
      </c>
      <c r="AE627" s="11" t="str">
        <f t="array" ref="AE627">IF(ISBLANK(D627),"",IF(OR($H$2="y",$H$2="m"),IF(AA627=AA626,IF(OR(AB627=$AB$4:$AB626)=FALSE,AE626&amp;C627,AE626),"("&amp;C627)&amp;IF(AA627=AA628,IF(OR(AB628=$AB$4:$AB627)=FALSE,", ",""),") "),""))</f>
        <v/>
      </c>
      <c r="AF627" s="11" t="str">
        <f t="shared" si="75"/>
        <v/>
      </c>
      <c r="AG627" s="11" t="str">
        <f t="array" ref="AG627">IF(ISBLANK(D627),"",IF(OR($H$2="y",$H$2="m"),IF(AA627=AA626,IF(OR(AC627=$AC$4:$AC626)=FALSE,AG626&amp;AF627,AG626),"("&amp;AF627)&amp;IF(AA627=AA628,IF(OR(AC628=$AC$4:$AC627)=FALSE,", ",""),") "),""))</f>
        <v/>
      </c>
      <c r="AH627" s="10" t="str">
        <f>IF((ISBLANK(D627)),"",IF(D627=D626,AH626,"")&amp;IF(B626&lt;&gt;B627,((IF(ISBLANK(E627),$D$3&amp;"Non-type material: "&amp;$D$3,$D$3&amp;INDEX('type-categories'!$A$2:$B$100,MATCH(E627,'type-categories'!$A$2:$A$100,0),2)&amp;$D$3))),"")&amp;(IF(K627&lt;&gt;K626,$C$2&amp;K627&amp;$K$3&amp;$C$2&amp;" ",(IF(B627&lt;&gt;B626,$C$2&amp;K627&amp;$K$3&amp;$C$2&amp;" ",""))))&amp;(IF(L627="","",((IF(L627&lt;&gt;L626,$D$2&amp;L627&amp;$L$3&amp;$D$2&amp;" ",IF(B627&lt;&gt;B626,$D$2&amp;L627&amp;$L$3&amp;$D$2&amp;" ",""))))))&amp;(IF(M627="","",((IF(M627&lt;&gt;M626,$E$2&amp;M627&amp;$E$2&amp;","&amp;" ",IF(B627&lt;&gt;B626,$E$2&amp;M627&amp;$E$2&amp;",",""))))))&amp;(IF(N627="","",IF(N627&lt;&gt;N626,N627&amp;", ",IF(B627&lt;&gt;B626,N627&amp;", ",""))))&amp;(IF(ISBLANK(O627),"",(IF(O627&lt;&gt;O626,O627&amp;", ",IF(B627&lt;&gt;B626,O627&amp;", ","")))))&amp;(IF(ISBLANK(P627),"",(IF(P627&lt;&gt;P626,P627&amp;", ",IF(B627&lt;&gt;B626,P627&amp;", ",IF(Z627&lt;&gt;Z626,P627&amp;", ",""))))))&amp;(IF(ISBLANK(Q627),"",(IF(Q627&lt;&gt;Q626,Q627&amp;", ",IF(B627&lt;&gt;B626,Q627&amp;", ",IF(Z627&lt;&gt;Z626,Q627&amp;", ",""))))))&amp;(IF(ISBLANK(R627),"",(IF(R627&lt;&gt;R626,R627&amp;"m, ",IF(B627&lt;&gt;B626,R627&amp;"m, ",IF(Z627&lt;&gt;Z626,R627&amp;"m, ",""))))))&amp;IF(ISBLANK(S627),"",(IF(B627&lt;&gt;B626,S627&amp;", ",IF(S627&lt;&gt;S626,IF((Z627=Z626),"same locality "&amp;S627&amp;", ",S627&amp;", "),""))))&amp;(IF(ISBLANK(T627),"",(IF(T627&lt;&gt;T626,IF(ISBLANK(F$2),T627&amp;", ",T627&amp;" "&amp;F$2&amp;", "),(IF(B627&lt;&gt;B626,IF(ISBLANK(F$2),T627&amp;", ",T627&amp;" "&amp;F$2&amp;", "),(IF(Z627&lt;&gt;Z626,IF(ISBLANK(F$2),T627&amp;", ",T627&amp;" "&amp;F$2&amp;", "),IF((U627&lt;&gt;U626)*($G$2="Y"),"same collector, ","")))))))))&amp;(IF(ISBLANK(U627),"",(IF(U627&lt;&gt;U626,U627&amp;", ",(IF(B627&lt;&gt;B626,U627&amp;", ",IF(Z627&lt;&gt;Z626,U627&amp;", ",(IF(T627&lt;&gt;T626,IF((T627&lt;&gt;T626)*($G$2="Y"),"same date, ", ""),IF((T627=T626)*(U627=U626)*(S627&lt;&gt;S626)*($G$2="Y"),"same collector and date, ", ""))))))))))&amp;(IF(ISBLANK(V627),"",V627&amp;", "))&amp;IF((AA627&lt;&gt;AA628)*($H$2="y"),AD627&amp;AE627,IF((AA627&lt;&gt;AA628)*($H$2="m"),AD627&amp;AG627,IF(($H$2&lt;&gt;"m")*($H$2&lt;&gt;"Y"),(IF(F627=0,"",F627&amp;" "&amp;$F$4&amp;" "))&amp;(IF(G627=0,"",G627&amp;" "&amp;$G$4&amp;" "))&amp;(IF(H627=0,"",H627&amp;" "&amp;H$4&amp;" "))&amp;(IF(I627=0,"",I627&amp;" "&amp;$I$4&amp;" "))&amp;(IF(J627=0,"",J627&amp;" "&amp;$J$4&amp;" "))&amp;IF((ISBLANK(C627)),"","("&amp;C627&amp;")"),"")))&amp;IF((B627=B628)*(K627=K628)*(L627=L628)*(M627=M628),IF(($H$2&lt;&gt;"m")*($H$2&lt;&gt;"Y"), ", ", IF((ISNUMBER(FIND(")",AE627))), ", ", "")),IF((B627=B628)*(K627=K628)*(L627=L628),"; ",". ")))</f>
        <v/>
      </c>
      <c r="AI627" s="1"/>
    </row>
    <row r="628" spans="1:35" x14ac:dyDescent="0.25">
      <c r="A628" s="3" t="str">
        <f t="shared" si="76"/>
        <v/>
      </c>
      <c r="B628" s="53" t="str">
        <f t="shared" si="80"/>
        <v/>
      </c>
      <c r="C628" s="57"/>
      <c r="D628" s="57"/>
      <c r="E628" s="57"/>
      <c r="F628" s="57"/>
      <c r="G628" s="57"/>
      <c r="H628" s="57"/>
      <c r="I628" s="57"/>
      <c r="J628" s="57"/>
      <c r="K628" s="57"/>
      <c r="L628" s="57"/>
      <c r="M628" s="54"/>
      <c r="N628" s="57"/>
      <c r="O628" s="58"/>
      <c r="P628" s="58"/>
      <c r="Q628" s="58"/>
      <c r="R628" s="58"/>
      <c r="S628" s="54"/>
      <c r="T628" s="57"/>
      <c r="U628" s="57"/>
      <c r="V628" s="57"/>
      <c r="W628" s="57"/>
      <c r="X628" s="147" t="str">
        <f>IF(ISBLANK(D628),"",IF('order-admin-units'!$I$1&lt;&gt;"y", "", IF((K628="")*(ISBLANK(D628)=FALSE), 'order-admin-units'!$B$1+1, VLOOKUP(K628, ordercountry, 2))))</f>
        <v/>
      </c>
      <c r="Y628" s="147" t="str">
        <f>IF(ISBLANK(D628),"",IF('order-admin-units'!$I$1&lt;&gt;"y", "", IF(L628="", 'order-admin-units'!$B$2+1, VLOOKUP(K628&amp;"@"&amp;L628, orderadmin, 2))))</f>
        <v/>
      </c>
      <c r="Z628" s="147" t="str">
        <f t="shared" si="77"/>
        <v/>
      </c>
      <c r="AA628" s="147" t="str">
        <f t="shared" si="78"/>
        <v/>
      </c>
      <c r="AB628" s="147" t="str">
        <f t="shared" si="79"/>
        <v/>
      </c>
      <c r="AC628" s="147" t="str">
        <f t="shared" si="73"/>
        <v/>
      </c>
      <c r="AD628" s="11" t="str">
        <f t="shared" si="74"/>
        <v/>
      </c>
      <c r="AE628" s="11" t="str">
        <f t="array" ref="AE628">IF(ISBLANK(D628),"",IF(OR($H$2="y",$H$2="m"),IF(AA628=AA627,IF(OR(AB628=$AB$4:$AB627)=FALSE,AE627&amp;C628,AE627),"("&amp;C628)&amp;IF(AA628=AA629,IF(OR(AB629=$AB$4:$AB628)=FALSE,", ",""),") "),""))</f>
        <v/>
      </c>
      <c r="AF628" s="11" t="str">
        <f t="shared" si="75"/>
        <v/>
      </c>
      <c r="AG628" s="11" t="str">
        <f t="array" ref="AG628">IF(ISBLANK(D628),"",IF(OR($H$2="y",$H$2="m"),IF(AA628=AA627,IF(OR(AC628=$AC$4:$AC627)=FALSE,AG627&amp;AF628,AG627),"("&amp;AF628)&amp;IF(AA628=AA629,IF(OR(AC629=$AC$4:$AC628)=FALSE,", ",""),") "),""))</f>
        <v/>
      </c>
      <c r="AH628" s="10" t="str">
        <f>IF((ISBLANK(D628)),"",IF(D628=D627,AH627,"")&amp;IF(B627&lt;&gt;B628,((IF(ISBLANK(E628),$D$3&amp;"Non-type material: "&amp;$D$3,$D$3&amp;INDEX('type-categories'!$A$2:$B$100,MATCH(E628,'type-categories'!$A$2:$A$100,0),2)&amp;$D$3))),"")&amp;(IF(K628&lt;&gt;K627,$C$2&amp;K628&amp;$K$3&amp;$C$2&amp;" ",(IF(B628&lt;&gt;B627,$C$2&amp;K628&amp;$K$3&amp;$C$2&amp;" ",""))))&amp;(IF(L628="","",((IF(L628&lt;&gt;L627,$D$2&amp;L628&amp;$L$3&amp;$D$2&amp;" ",IF(B628&lt;&gt;B627,$D$2&amp;L628&amp;$L$3&amp;$D$2&amp;" ",""))))))&amp;(IF(M628="","",((IF(M628&lt;&gt;M627,$E$2&amp;M628&amp;$E$2&amp;","&amp;" ",IF(B628&lt;&gt;B627,$E$2&amp;M628&amp;$E$2&amp;",",""))))))&amp;(IF(N628="","",IF(N628&lt;&gt;N627,N628&amp;", ",IF(B628&lt;&gt;B627,N628&amp;", ",""))))&amp;(IF(ISBLANK(O628),"",(IF(O628&lt;&gt;O627,O628&amp;", ",IF(B628&lt;&gt;B627,O628&amp;", ","")))))&amp;(IF(ISBLANK(P628),"",(IF(P628&lt;&gt;P627,P628&amp;", ",IF(B628&lt;&gt;B627,P628&amp;", ",IF(Z628&lt;&gt;Z627,P628&amp;", ",""))))))&amp;(IF(ISBLANK(Q628),"",(IF(Q628&lt;&gt;Q627,Q628&amp;", ",IF(B628&lt;&gt;B627,Q628&amp;", ",IF(Z628&lt;&gt;Z627,Q628&amp;", ",""))))))&amp;(IF(ISBLANK(R628),"",(IF(R628&lt;&gt;R627,R628&amp;"m, ",IF(B628&lt;&gt;B627,R628&amp;"m, ",IF(Z628&lt;&gt;Z627,R628&amp;"m, ",""))))))&amp;IF(ISBLANK(S628),"",(IF(B628&lt;&gt;B627,S628&amp;", ",IF(S628&lt;&gt;S627,IF((Z628=Z627),"same locality "&amp;S628&amp;", ",S628&amp;", "),""))))&amp;(IF(ISBLANK(T628),"",(IF(T628&lt;&gt;T627,IF(ISBLANK(F$2),T628&amp;", ",T628&amp;" "&amp;F$2&amp;", "),(IF(B628&lt;&gt;B627,IF(ISBLANK(F$2),T628&amp;", ",T628&amp;" "&amp;F$2&amp;", "),(IF(Z628&lt;&gt;Z627,IF(ISBLANK(F$2),T628&amp;", ",T628&amp;" "&amp;F$2&amp;", "),IF((U628&lt;&gt;U627)*($G$2="Y"),"same collector, ","")))))))))&amp;(IF(ISBLANK(U628),"",(IF(U628&lt;&gt;U627,U628&amp;", ",(IF(B628&lt;&gt;B627,U628&amp;", ",IF(Z628&lt;&gt;Z627,U628&amp;", ",(IF(T628&lt;&gt;T627,IF((T628&lt;&gt;T627)*($G$2="Y"),"same date, ", ""),IF((T628=T627)*(U628=U627)*(S628&lt;&gt;S627)*($G$2="Y"),"same collector and date, ", ""))))))))))&amp;(IF(ISBLANK(V628),"",V628&amp;", "))&amp;IF((AA628&lt;&gt;AA629)*($H$2="y"),AD628&amp;AE628,IF((AA628&lt;&gt;AA629)*($H$2="m"),AD628&amp;AG628,IF(($H$2&lt;&gt;"m")*($H$2&lt;&gt;"Y"),(IF(F628=0,"",F628&amp;" "&amp;$F$4&amp;" "))&amp;(IF(G628=0,"",G628&amp;" "&amp;$G$4&amp;" "))&amp;(IF(H628=0,"",H628&amp;" "&amp;H$4&amp;" "))&amp;(IF(I628=0,"",I628&amp;" "&amp;$I$4&amp;" "))&amp;(IF(J628=0,"",J628&amp;" "&amp;$J$4&amp;" "))&amp;IF((ISBLANK(C628)),"","("&amp;C628&amp;")"),"")))&amp;IF((B628=B629)*(K628=K629)*(L628=L629)*(M628=M629),IF(($H$2&lt;&gt;"m")*($H$2&lt;&gt;"Y"), ", ", IF((ISNUMBER(FIND(")",AE628))), ", ", "")),IF((B628=B629)*(K628=K629)*(L628=L629),"; ",". ")))</f>
        <v/>
      </c>
      <c r="AI628" s="1"/>
    </row>
    <row r="629" spans="1:35" x14ac:dyDescent="0.25">
      <c r="A629" s="3" t="str">
        <f t="shared" si="76"/>
        <v/>
      </c>
      <c r="B629" s="53" t="str">
        <f t="shared" si="80"/>
        <v/>
      </c>
      <c r="C629" s="57"/>
      <c r="D629" s="57"/>
      <c r="E629" s="57"/>
      <c r="F629" s="57"/>
      <c r="G629" s="57"/>
      <c r="H629" s="57"/>
      <c r="I629" s="57"/>
      <c r="J629" s="57"/>
      <c r="K629" s="57"/>
      <c r="L629" s="57"/>
      <c r="M629" s="54"/>
      <c r="N629" s="57"/>
      <c r="O629" s="58"/>
      <c r="P629" s="58"/>
      <c r="Q629" s="58"/>
      <c r="R629" s="58"/>
      <c r="S629" s="54"/>
      <c r="T629" s="57"/>
      <c r="U629" s="57"/>
      <c r="V629" s="57"/>
      <c r="W629" s="57"/>
      <c r="X629" s="147" t="str">
        <f>IF(ISBLANK(D629),"",IF('order-admin-units'!$I$1&lt;&gt;"y", "", IF((K629="")*(ISBLANK(D629)=FALSE), 'order-admin-units'!$B$1+1, VLOOKUP(K629, ordercountry, 2))))</f>
        <v/>
      </c>
      <c r="Y629" s="147" t="str">
        <f>IF(ISBLANK(D629),"",IF('order-admin-units'!$I$1&lt;&gt;"y", "", IF(L629="", 'order-admin-units'!$B$2+1, VLOOKUP(K629&amp;"@"&amp;L629, orderadmin, 2))))</f>
        <v/>
      </c>
      <c r="Z629" s="147" t="str">
        <f t="shared" si="77"/>
        <v/>
      </c>
      <c r="AA629" s="147" t="str">
        <f t="shared" si="78"/>
        <v/>
      </c>
      <c r="AB629" s="147" t="str">
        <f t="shared" si="79"/>
        <v/>
      </c>
      <c r="AC629" s="147" t="str">
        <f t="shared" si="73"/>
        <v/>
      </c>
      <c r="AD629" s="11" t="str">
        <f t="shared" si="74"/>
        <v/>
      </c>
      <c r="AE629" s="11" t="str">
        <f t="array" ref="AE629">IF(ISBLANK(D629),"",IF(OR($H$2="y",$H$2="m"),IF(AA629=AA628,IF(OR(AB629=$AB$4:$AB628)=FALSE,AE628&amp;C629,AE628),"("&amp;C629)&amp;IF(AA629=AA630,IF(OR(AB630=$AB$4:$AB629)=FALSE,", ",""),") "),""))</f>
        <v/>
      </c>
      <c r="AF629" s="11" t="str">
        <f t="shared" si="75"/>
        <v/>
      </c>
      <c r="AG629" s="11" t="str">
        <f t="array" ref="AG629">IF(ISBLANK(D629),"",IF(OR($H$2="y",$H$2="m"),IF(AA629=AA628,IF(OR(AC629=$AC$4:$AC628)=FALSE,AG628&amp;AF629,AG628),"("&amp;AF629)&amp;IF(AA629=AA630,IF(OR(AC630=$AC$4:$AC629)=FALSE,", ",""),") "),""))</f>
        <v/>
      </c>
      <c r="AH629" s="10" t="str">
        <f>IF((ISBLANK(D629)),"",IF(D629=D628,AH628,"")&amp;IF(B628&lt;&gt;B629,((IF(ISBLANK(E629),$D$3&amp;"Non-type material: "&amp;$D$3,$D$3&amp;INDEX('type-categories'!$A$2:$B$100,MATCH(E629,'type-categories'!$A$2:$A$100,0),2)&amp;$D$3))),"")&amp;(IF(K629&lt;&gt;K628,$C$2&amp;K629&amp;$K$3&amp;$C$2&amp;" ",(IF(B629&lt;&gt;B628,$C$2&amp;K629&amp;$K$3&amp;$C$2&amp;" ",""))))&amp;(IF(L629="","",((IF(L629&lt;&gt;L628,$D$2&amp;L629&amp;$L$3&amp;$D$2&amp;" ",IF(B629&lt;&gt;B628,$D$2&amp;L629&amp;$L$3&amp;$D$2&amp;" ",""))))))&amp;(IF(M629="","",((IF(M629&lt;&gt;M628,$E$2&amp;M629&amp;$E$2&amp;","&amp;" ",IF(B629&lt;&gt;B628,$E$2&amp;M629&amp;$E$2&amp;",",""))))))&amp;(IF(N629="","",IF(N629&lt;&gt;N628,N629&amp;", ",IF(B629&lt;&gt;B628,N629&amp;", ",""))))&amp;(IF(ISBLANK(O629),"",(IF(O629&lt;&gt;O628,O629&amp;", ",IF(B629&lt;&gt;B628,O629&amp;", ","")))))&amp;(IF(ISBLANK(P629),"",(IF(P629&lt;&gt;P628,P629&amp;", ",IF(B629&lt;&gt;B628,P629&amp;", ",IF(Z629&lt;&gt;Z628,P629&amp;", ",""))))))&amp;(IF(ISBLANK(Q629),"",(IF(Q629&lt;&gt;Q628,Q629&amp;", ",IF(B629&lt;&gt;B628,Q629&amp;", ",IF(Z629&lt;&gt;Z628,Q629&amp;", ",""))))))&amp;(IF(ISBLANK(R629),"",(IF(R629&lt;&gt;R628,R629&amp;"m, ",IF(B629&lt;&gt;B628,R629&amp;"m, ",IF(Z629&lt;&gt;Z628,R629&amp;"m, ",""))))))&amp;IF(ISBLANK(S629),"",(IF(B629&lt;&gt;B628,S629&amp;", ",IF(S629&lt;&gt;S628,IF((Z629=Z628),"same locality "&amp;S629&amp;", ",S629&amp;", "),""))))&amp;(IF(ISBLANK(T629),"",(IF(T629&lt;&gt;T628,IF(ISBLANK(F$2),T629&amp;", ",T629&amp;" "&amp;F$2&amp;", "),(IF(B629&lt;&gt;B628,IF(ISBLANK(F$2),T629&amp;", ",T629&amp;" "&amp;F$2&amp;", "),(IF(Z629&lt;&gt;Z628,IF(ISBLANK(F$2),T629&amp;", ",T629&amp;" "&amp;F$2&amp;", "),IF((U629&lt;&gt;U628)*($G$2="Y"),"same collector, ","")))))))))&amp;(IF(ISBLANK(U629),"",(IF(U629&lt;&gt;U628,U629&amp;", ",(IF(B629&lt;&gt;B628,U629&amp;", ",IF(Z629&lt;&gt;Z628,U629&amp;", ",(IF(T629&lt;&gt;T628,IF((T629&lt;&gt;T628)*($G$2="Y"),"same date, ", ""),IF((T629=T628)*(U629=U628)*(S629&lt;&gt;S628)*($G$2="Y"),"same collector and date, ", ""))))))))))&amp;(IF(ISBLANK(V629),"",V629&amp;", "))&amp;IF((AA629&lt;&gt;AA630)*($H$2="y"),AD629&amp;AE629,IF((AA629&lt;&gt;AA630)*($H$2="m"),AD629&amp;AG629,IF(($H$2&lt;&gt;"m")*($H$2&lt;&gt;"Y"),(IF(F629=0,"",F629&amp;" "&amp;$F$4&amp;" "))&amp;(IF(G629=0,"",G629&amp;" "&amp;$G$4&amp;" "))&amp;(IF(H629=0,"",H629&amp;" "&amp;H$4&amp;" "))&amp;(IF(I629=0,"",I629&amp;" "&amp;$I$4&amp;" "))&amp;(IF(J629=0,"",J629&amp;" "&amp;$J$4&amp;" "))&amp;IF((ISBLANK(C629)),"","("&amp;C629&amp;")"),"")))&amp;IF((B629=B630)*(K629=K630)*(L629=L630)*(M629=M630),IF(($H$2&lt;&gt;"m")*($H$2&lt;&gt;"Y"), ", ", IF((ISNUMBER(FIND(")",AE629))), ", ", "")),IF((B629=B630)*(K629=K630)*(L629=L630),"; ",". ")))</f>
        <v/>
      </c>
      <c r="AI629" s="1"/>
    </row>
    <row r="630" spans="1:35" x14ac:dyDescent="0.25">
      <c r="A630" s="3" t="str">
        <f t="shared" si="76"/>
        <v/>
      </c>
      <c r="B630" s="53" t="str">
        <f t="shared" si="80"/>
        <v/>
      </c>
      <c r="C630" s="57"/>
      <c r="D630" s="57"/>
      <c r="E630" s="57"/>
      <c r="F630" s="57"/>
      <c r="G630" s="57"/>
      <c r="H630" s="57"/>
      <c r="I630" s="57"/>
      <c r="J630" s="57"/>
      <c r="K630" s="57"/>
      <c r="L630" s="57"/>
      <c r="M630" s="54"/>
      <c r="N630" s="57"/>
      <c r="O630" s="58"/>
      <c r="P630" s="58"/>
      <c r="Q630" s="58"/>
      <c r="R630" s="58"/>
      <c r="S630" s="54"/>
      <c r="T630" s="57"/>
      <c r="U630" s="57"/>
      <c r="V630" s="57"/>
      <c r="W630" s="57"/>
      <c r="X630" s="147" t="str">
        <f>IF(ISBLANK(D630),"",IF('order-admin-units'!$I$1&lt;&gt;"y", "", IF((K630="")*(ISBLANK(D630)=FALSE), 'order-admin-units'!$B$1+1, VLOOKUP(K630, ordercountry, 2))))</f>
        <v/>
      </c>
      <c r="Y630" s="147" t="str">
        <f>IF(ISBLANK(D630),"",IF('order-admin-units'!$I$1&lt;&gt;"y", "", IF(L630="", 'order-admin-units'!$B$2+1, VLOOKUP(K630&amp;"@"&amp;L630, orderadmin, 2))))</f>
        <v/>
      </c>
      <c r="Z630" s="147" t="str">
        <f t="shared" si="77"/>
        <v/>
      </c>
      <c r="AA630" s="147" t="str">
        <f t="shared" si="78"/>
        <v/>
      </c>
      <c r="AB630" s="147" t="str">
        <f t="shared" si="79"/>
        <v/>
      </c>
      <c r="AC630" s="147" t="str">
        <f t="shared" si="73"/>
        <v/>
      </c>
      <c r="AD630" s="11" t="str">
        <f t="shared" si="74"/>
        <v/>
      </c>
      <c r="AE630" s="11" t="str">
        <f t="array" ref="AE630">IF(ISBLANK(D630),"",IF(OR($H$2="y",$H$2="m"),IF(AA630=AA629,IF(OR(AB630=$AB$4:$AB629)=FALSE,AE629&amp;C630,AE629),"("&amp;C630)&amp;IF(AA630=AA631,IF(OR(AB631=$AB$4:$AB630)=FALSE,", ",""),") "),""))</f>
        <v/>
      </c>
      <c r="AF630" s="11" t="str">
        <f t="shared" si="75"/>
        <v/>
      </c>
      <c r="AG630" s="11" t="str">
        <f t="array" ref="AG630">IF(ISBLANK(D630),"",IF(OR($H$2="y",$H$2="m"),IF(AA630=AA629,IF(OR(AC630=$AC$4:$AC629)=FALSE,AG629&amp;AF630,AG629),"("&amp;AF630)&amp;IF(AA630=AA631,IF(OR(AC631=$AC$4:$AC630)=FALSE,", ",""),") "),""))</f>
        <v/>
      </c>
      <c r="AH630" s="10" t="str">
        <f>IF((ISBLANK(D630)),"",IF(D630=D629,AH629,"")&amp;IF(B629&lt;&gt;B630,((IF(ISBLANK(E630),$D$3&amp;"Non-type material: "&amp;$D$3,$D$3&amp;INDEX('type-categories'!$A$2:$B$100,MATCH(E630,'type-categories'!$A$2:$A$100,0),2)&amp;$D$3))),"")&amp;(IF(K630&lt;&gt;K629,$C$2&amp;K630&amp;$K$3&amp;$C$2&amp;" ",(IF(B630&lt;&gt;B629,$C$2&amp;K630&amp;$K$3&amp;$C$2&amp;" ",""))))&amp;(IF(L630="","",((IF(L630&lt;&gt;L629,$D$2&amp;L630&amp;$L$3&amp;$D$2&amp;" ",IF(B630&lt;&gt;B629,$D$2&amp;L630&amp;$L$3&amp;$D$2&amp;" ",""))))))&amp;(IF(M630="","",((IF(M630&lt;&gt;M629,$E$2&amp;M630&amp;$E$2&amp;","&amp;" ",IF(B630&lt;&gt;B629,$E$2&amp;M630&amp;$E$2&amp;",",""))))))&amp;(IF(N630="","",IF(N630&lt;&gt;N629,N630&amp;", ",IF(B630&lt;&gt;B629,N630&amp;", ",""))))&amp;(IF(ISBLANK(O630),"",(IF(O630&lt;&gt;O629,O630&amp;", ",IF(B630&lt;&gt;B629,O630&amp;", ","")))))&amp;(IF(ISBLANK(P630),"",(IF(P630&lt;&gt;P629,P630&amp;", ",IF(B630&lt;&gt;B629,P630&amp;", ",IF(Z630&lt;&gt;Z629,P630&amp;", ",""))))))&amp;(IF(ISBLANK(Q630),"",(IF(Q630&lt;&gt;Q629,Q630&amp;", ",IF(B630&lt;&gt;B629,Q630&amp;", ",IF(Z630&lt;&gt;Z629,Q630&amp;", ",""))))))&amp;(IF(ISBLANK(R630),"",(IF(R630&lt;&gt;R629,R630&amp;"m, ",IF(B630&lt;&gt;B629,R630&amp;"m, ",IF(Z630&lt;&gt;Z629,R630&amp;"m, ",""))))))&amp;IF(ISBLANK(S630),"",(IF(B630&lt;&gt;B629,S630&amp;", ",IF(S630&lt;&gt;S629,IF((Z630=Z629),"same locality "&amp;S630&amp;", ",S630&amp;", "),""))))&amp;(IF(ISBLANK(T630),"",(IF(T630&lt;&gt;T629,IF(ISBLANK(F$2),T630&amp;", ",T630&amp;" "&amp;F$2&amp;", "),(IF(B630&lt;&gt;B629,IF(ISBLANK(F$2),T630&amp;", ",T630&amp;" "&amp;F$2&amp;", "),(IF(Z630&lt;&gt;Z629,IF(ISBLANK(F$2),T630&amp;", ",T630&amp;" "&amp;F$2&amp;", "),IF((U630&lt;&gt;U629)*($G$2="Y"),"same collector, ","")))))))))&amp;(IF(ISBLANK(U630),"",(IF(U630&lt;&gt;U629,U630&amp;", ",(IF(B630&lt;&gt;B629,U630&amp;", ",IF(Z630&lt;&gt;Z629,U630&amp;", ",(IF(T630&lt;&gt;T629,IF((T630&lt;&gt;T629)*($G$2="Y"),"same date, ", ""),IF((T630=T629)*(U630=U629)*(S630&lt;&gt;S629)*($G$2="Y"),"same collector and date, ", ""))))))))))&amp;(IF(ISBLANK(V630),"",V630&amp;", "))&amp;IF((AA630&lt;&gt;AA631)*($H$2="y"),AD630&amp;AE630,IF((AA630&lt;&gt;AA631)*($H$2="m"),AD630&amp;AG630,IF(($H$2&lt;&gt;"m")*($H$2&lt;&gt;"Y"),(IF(F630=0,"",F630&amp;" "&amp;$F$4&amp;" "))&amp;(IF(G630=0,"",G630&amp;" "&amp;$G$4&amp;" "))&amp;(IF(H630=0,"",H630&amp;" "&amp;H$4&amp;" "))&amp;(IF(I630=0,"",I630&amp;" "&amp;$I$4&amp;" "))&amp;(IF(J630=0,"",J630&amp;" "&amp;$J$4&amp;" "))&amp;IF((ISBLANK(C630)),"","("&amp;C630&amp;")"),"")))&amp;IF((B630=B631)*(K630=K631)*(L630=L631)*(M630=M631),IF(($H$2&lt;&gt;"m")*($H$2&lt;&gt;"Y"), ", ", IF((ISNUMBER(FIND(")",AE630))), ", ", "")),IF((B630=B631)*(K630=K631)*(L630=L631),"; ",". ")))</f>
        <v/>
      </c>
      <c r="AI630" s="1"/>
    </row>
    <row r="631" spans="1:35" x14ac:dyDescent="0.25">
      <c r="A631" s="3" t="str">
        <f t="shared" si="76"/>
        <v/>
      </c>
      <c r="B631" s="53" t="str">
        <f t="shared" si="80"/>
        <v/>
      </c>
      <c r="C631" s="57"/>
      <c r="D631" s="57"/>
      <c r="E631" s="57"/>
      <c r="F631" s="57"/>
      <c r="G631" s="57"/>
      <c r="H631" s="57"/>
      <c r="I631" s="57"/>
      <c r="J631" s="57"/>
      <c r="K631" s="57"/>
      <c r="L631" s="57"/>
      <c r="M631" s="54"/>
      <c r="N631" s="57"/>
      <c r="O631" s="58"/>
      <c r="P631" s="58"/>
      <c r="Q631" s="58"/>
      <c r="R631" s="58"/>
      <c r="S631" s="54"/>
      <c r="T631" s="57"/>
      <c r="U631" s="57"/>
      <c r="V631" s="57"/>
      <c r="W631" s="57"/>
      <c r="X631" s="147" t="str">
        <f>IF(ISBLANK(D631),"",IF('order-admin-units'!$I$1&lt;&gt;"y", "", IF((K631="")*(ISBLANK(D631)=FALSE), 'order-admin-units'!$B$1+1, VLOOKUP(K631, ordercountry, 2))))</f>
        <v/>
      </c>
      <c r="Y631" s="147" t="str">
        <f>IF(ISBLANK(D631),"",IF('order-admin-units'!$I$1&lt;&gt;"y", "", IF(L631="", 'order-admin-units'!$B$2+1, VLOOKUP(K631&amp;"@"&amp;L631, orderadmin, 2))))</f>
        <v/>
      </c>
      <c r="Z631" s="147" t="str">
        <f t="shared" si="77"/>
        <v/>
      </c>
      <c r="AA631" s="147" t="str">
        <f t="shared" si="78"/>
        <v/>
      </c>
      <c r="AB631" s="147" t="str">
        <f t="shared" si="79"/>
        <v/>
      </c>
      <c r="AC631" s="147" t="str">
        <f t="shared" si="73"/>
        <v/>
      </c>
      <c r="AD631" s="11" t="str">
        <f t="shared" si="74"/>
        <v/>
      </c>
      <c r="AE631" s="11" t="str">
        <f t="array" ref="AE631">IF(ISBLANK(D631),"",IF(OR($H$2="y",$H$2="m"),IF(AA631=AA630,IF(OR(AB631=$AB$4:$AB630)=FALSE,AE630&amp;C631,AE630),"("&amp;C631)&amp;IF(AA631=AA632,IF(OR(AB632=$AB$4:$AB631)=FALSE,", ",""),") "),""))</f>
        <v/>
      </c>
      <c r="AF631" s="11" t="str">
        <f t="shared" si="75"/>
        <v/>
      </c>
      <c r="AG631" s="11" t="str">
        <f t="array" ref="AG631">IF(ISBLANK(D631),"",IF(OR($H$2="y",$H$2="m"),IF(AA631=AA630,IF(OR(AC631=$AC$4:$AC630)=FALSE,AG630&amp;AF631,AG630),"("&amp;AF631)&amp;IF(AA631=AA632,IF(OR(AC632=$AC$4:$AC631)=FALSE,", ",""),") "),""))</f>
        <v/>
      </c>
      <c r="AH631" s="10" t="str">
        <f>IF((ISBLANK(D631)),"",IF(D631=D630,AH630,"")&amp;IF(B630&lt;&gt;B631,((IF(ISBLANK(E631),$D$3&amp;"Non-type material: "&amp;$D$3,$D$3&amp;INDEX('type-categories'!$A$2:$B$100,MATCH(E631,'type-categories'!$A$2:$A$100,0),2)&amp;$D$3))),"")&amp;(IF(K631&lt;&gt;K630,$C$2&amp;K631&amp;$K$3&amp;$C$2&amp;" ",(IF(B631&lt;&gt;B630,$C$2&amp;K631&amp;$K$3&amp;$C$2&amp;" ",""))))&amp;(IF(L631="","",((IF(L631&lt;&gt;L630,$D$2&amp;L631&amp;$L$3&amp;$D$2&amp;" ",IF(B631&lt;&gt;B630,$D$2&amp;L631&amp;$L$3&amp;$D$2&amp;" ",""))))))&amp;(IF(M631="","",((IF(M631&lt;&gt;M630,$E$2&amp;M631&amp;$E$2&amp;","&amp;" ",IF(B631&lt;&gt;B630,$E$2&amp;M631&amp;$E$2&amp;",",""))))))&amp;(IF(N631="","",IF(N631&lt;&gt;N630,N631&amp;", ",IF(B631&lt;&gt;B630,N631&amp;", ",""))))&amp;(IF(ISBLANK(O631),"",(IF(O631&lt;&gt;O630,O631&amp;", ",IF(B631&lt;&gt;B630,O631&amp;", ","")))))&amp;(IF(ISBLANK(P631),"",(IF(P631&lt;&gt;P630,P631&amp;", ",IF(B631&lt;&gt;B630,P631&amp;", ",IF(Z631&lt;&gt;Z630,P631&amp;", ",""))))))&amp;(IF(ISBLANK(Q631),"",(IF(Q631&lt;&gt;Q630,Q631&amp;", ",IF(B631&lt;&gt;B630,Q631&amp;", ",IF(Z631&lt;&gt;Z630,Q631&amp;", ",""))))))&amp;(IF(ISBLANK(R631),"",(IF(R631&lt;&gt;R630,R631&amp;"m, ",IF(B631&lt;&gt;B630,R631&amp;"m, ",IF(Z631&lt;&gt;Z630,R631&amp;"m, ",""))))))&amp;IF(ISBLANK(S631),"",(IF(B631&lt;&gt;B630,S631&amp;", ",IF(S631&lt;&gt;S630,IF((Z631=Z630),"same locality "&amp;S631&amp;", ",S631&amp;", "),""))))&amp;(IF(ISBLANK(T631),"",(IF(T631&lt;&gt;T630,IF(ISBLANK(F$2),T631&amp;", ",T631&amp;" "&amp;F$2&amp;", "),(IF(B631&lt;&gt;B630,IF(ISBLANK(F$2),T631&amp;", ",T631&amp;" "&amp;F$2&amp;", "),(IF(Z631&lt;&gt;Z630,IF(ISBLANK(F$2),T631&amp;", ",T631&amp;" "&amp;F$2&amp;", "),IF((U631&lt;&gt;U630)*($G$2="Y"),"same collector, ","")))))))))&amp;(IF(ISBLANK(U631),"",(IF(U631&lt;&gt;U630,U631&amp;", ",(IF(B631&lt;&gt;B630,U631&amp;", ",IF(Z631&lt;&gt;Z630,U631&amp;", ",(IF(T631&lt;&gt;T630,IF((T631&lt;&gt;T630)*($G$2="Y"),"same date, ", ""),IF((T631=T630)*(U631=U630)*(S631&lt;&gt;S630)*($G$2="Y"),"same collector and date, ", ""))))))))))&amp;(IF(ISBLANK(V631),"",V631&amp;", "))&amp;IF((AA631&lt;&gt;AA632)*($H$2="y"),AD631&amp;AE631,IF((AA631&lt;&gt;AA632)*($H$2="m"),AD631&amp;AG631,IF(($H$2&lt;&gt;"m")*($H$2&lt;&gt;"Y"),(IF(F631=0,"",F631&amp;" "&amp;$F$4&amp;" "))&amp;(IF(G631=0,"",G631&amp;" "&amp;$G$4&amp;" "))&amp;(IF(H631=0,"",H631&amp;" "&amp;H$4&amp;" "))&amp;(IF(I631=0,"",I631&amp;" "&amp;$I$4&amp;" "))&amp;(IF(J631=0,"",J631&amp;" "&amp;$J$4&amp;" "))&amp;IF((ISBLANK(C631)),"","("&amp;C631&amp;")"),"")))&amp;IF((B631=B632)*(K631=K632)*(L631=L632)*(M631=M632),IF(($H$2&lt;&gt;"m")*($H$2&lt;&gt;"Y"), ", ", IF((ISNUMBER(FIND(")",AE631))), ", ", "")),IF((B631=B632)*(K631=K632)*(L631=L632),"; ",". ")))</f>
        <v/>
      </c>
      <c r="AI631" s="1"/>
    </row>
    <row r="632" spans="1:35" x14ac:dyDescent="0.25">
      <c r="A632" s="3" t="str">
        <f t="shared" si="76"/>
        <v/>
      </c>
      <c r="B632" s="53" t="str">
        <f t="shared" si="80"/>
        <v/>
      </c>
      <c r="C632" s="57"/>
      <c r="D632" s="57"/>
      <c r="E632" s="57"/>
      <c r="F632" s="57"/>
      <c r="G632" s="57"/>
      <c r="H632" s="57"/>
      <c r="I632" s="57"/>
      <c r="J632" s="57"/>
      <c r="K632" s="57"/>
      <c r="L632" s="57"/>
      <c r="M632" s="54"/>
      <c r="N632" s="57"/>
      <c r="O632" s="58"/>
      <c r="P632" s="58"/>
      <c r="Q632" s="58"/>
      <c r="R632" s="58"/>
      <c r="S632" s="54"/>
      <c r="T632" s="57"/>
      <c r="U632" s="57"/>
      <c r="V632" s="57"/>
      <c r="W632" s="57"/>
      <c r="X632" s="147" t="str">
        <f>IF(ISBLANK(D632),"",IF('order-admin-units'!$I$1&lt;&gt;"y", "", IF((K632="")*(ISBLANK(D632)=FALSE), 'order-admin-units'!$B$1+1, VLOOKUP(K632, ordercountry, 2))))</f>
        <v/>
      </c>
      <c r="Y632" s="147" t="str">
        <f>IF(ISBLANK(D632),"",IF('order-admin-units'!$I$1&lt;&gt;"y", "", IF(L632="", 'order-admin-units'!$B$2+1, VLOOKUP(K632&amp;"@"&amp;L632, orderadmin, 2))))</f>
        <v/>
      </c>
      <c r="Z632" s="147" t="str">
        <f t="shared" si="77"/>
        <v/>
      </c>
      <c r="AA632" s="147" t="str">
        <f t="shared" si="78"/>
        <v/>
      </c>
      <c r="AB632" s="147" t="str">
        <f t="shared" si="79"/>
        <v/>
      </c>
      <c r="AC632" s="147" t="str">
        <f t="shared" si="73"/>
        <v/>
      </c>
      <c r="AD632" s="11" t="str">
        <f t="shared" si="74"/>
        <v/>
      </c>
      <c r="AE632" s="11" t="str">
        <f t="array" ref="AE632">IF(ISBLANK(D632),"",IF(OR($H$2="y",$H$2="m"),IF(AA632=AA631,IF(OR(AB632=$AB$4:$AB631)=FALSE,AE631&amp;C632,AE631),"("&amp;C632)&amp;IF(AA632=AA633,IF(OR(AB633=$AB$4:$AB632)=FALSE,", ",""),") "),""))</f>
        <v/>
      </c>
      <c r="AF632" s="11" t="str">
        <f t="shared" si="75"/>
        <v/>
      </c>
      <c r="AG632" s="11" t="str">
        <f t="array" ref="AG632">IF(ISBLANK(D632),"",IF(OR($H$2="y",$H$2="m"),IF(AA632=AA631,IF(OR(AC632=$AC$4:$AC631)=FALSE,AG631&amp;AF632,AG631),"("&amp;AF632)&amp;IF(AA632=AA633,IF(OR(AC633=$AC$4:$AC632)=FALSE,", ",""),") "),""))</f>
        <v/>
      </c>
      <c r="AH632" s="10" t="str">
        <f>IF((ISBLANK(D632)),"",IF(D632=D631,AH631,"")&amp;IF(B631&lt;&gt;B632,((IF(ISBLANK(E632),$D$3&amp;"Non-type material: "&amp;$D$3,$D$3&amp;INDEX('type-categories'!$A$2:$B$100,MATCH(E632,'type-categories'!$A$2:$A$100,0),2)&amp;$D$3))),"")&amp;(IF(K632&lt;&gt;K631,$C$2&amp;K632&amp;$K$3&amp;$C$2&amp;" ",(IF(B632&lt;&gt;B631,$C$2&amp;K632&amp;$K$3&amp;$C$2&amp;" ",""))))&amp;(IF(L632="","",((IF(L632&lt;&gt;L631,$D$2&amp;L632&amp;$L$3&amp;$D$2&amp;" ",IF(B632&lt;&gt;B631,$D$2&amp;L632&amp;$L$3&amp;$D$2&amp;" ",""))))))&amp;(IF(M632="","",((IF(M632&lt;&gt;M631,$E$2&amp;M632&amp;$E$2&amp;","&amp;" ",IF(B632&lt;&gt;B631,$E$2&amp;M632&amp;$E$2&amp;",",""))))))&amp;(IF(N632="","",IF(N632&lt;&gt;N631,N632&amp;", ",IF(B632&lt;&gt;B631,N632&amp;", ",""))))&amp;(IF(ISBLANK(O632),"",(IF(O632&lt;&gt;O631,O632&amp;", ",IF(B632&lt;&gt;B631,O632&amp;", ","")))))&amp;(IF(ISBLANK(P632),"",(IF(P632&lt;&gt;P631,P632&amp;", ",IF(B632&lt;&gt;B631,P632&amp;", ",IF(Z632&lt;&gt;Z631,P632&amp;", ",""))))))&amp;(IF(ISBLANK(Q632),"",(IF(Q632&lt;&gt;Q631,Q632&amp;", ",IF(B632&lt;&gt;B631,Q632&amp;", ",IF(Z632&lt;&gt;Z631,Q632&amp;", ",""))))))&amp;(IF(ISBLANK(R632),"",(IF(R632&lt;&gt;R631,R632&amp;"m, ",IF(B632&lt;&gt;B631,R632&amp;"m, ",IF(Z632&lt;&gt;Z631,R632&amp;"m, ",""))))))&amp;IF(ISBLANK(S632),"",(IF(B632&lt;&gt;B631,S632&amp;", ",IF(S632&lt;&gt;S631,IF((Z632=Z631),"same locality "&amp;S632&amp;", ",S632&amp;", "),""))))&amp;(IF(ISBLANK(T632),"",(IF(T632&lt;&gt;T631,IF(ISBLANK(F$2),T632&amp;", ",T632&amp;" "&amp;F$2&amp;", "),(IF(B632&lt;&gt;B631,IF(ISBLANK(F$2),T632&amp;", ",T632&amp;" "&amp;F$2&amp;", "),(IF(Z632&lt;&gt;Z631,IF(ISBLANK(F$2),T632&amp;", ",T632&amp;" "&amp;F$2&amp;", "),IF((U632&lt;&gt;U631)*($G$2="Y"),"same collector, ","")))))))))&amp;(IF(ISBLANK(U632),"",(IF(U632&lt;&gt;U631,U632&amp;", ",(IF(B632&lt;&gt;B631,U632&amp;", ",IF(Z632&lt;&gt;Z631,U632&amp;", ",(IF(T632&lt;&gt;T631,IF((T632&lt;&gt;T631)*($G$2="Y"),"same date, ", ""),IF((T632=T631)*(U632=U631)*(S632&lt;&gt;S631)*($G$2="Y"),"same collector and date, ", ""))))))))))&amp;(IF(ISBLANK(V632),"",V632&amp;", "))&amp;IF((AA632&lt;&gt;AA633)*($H$2="y"),AD632&amp;AE632,IF((AA632&lt;&gt;AA633)*($H$2="m"),AD632&amp;AG632,IF(($H$2&lt;&gt;"m")*($H$2&lt;&gt;"Y"),(IF(F632=0,"",F632&amp;" "&amp;$F$4&amp;" "))&amp;(IF(G632=0,"",G632&amp;" "&amp;$G$4&amp;" "))&amp;(IF(H632=0,"",H632&amp;" "&amp;H$4&amp;" "))&amp;(IF(I632=0,"",I632&amp;" "&amp;$I$4&amp;" "))&amp;(IF(J632=0,"",J632&amp;" "&amp;$J$4&amp;" "))&amp;IF((ISBLANK(C632)),"","("&amp;C632&amp;")"),"")))&amp;IF((B632=B633)*(K632=K633)*(L632=L633)*(M632=M633),IF(($H$2&lt;&gt;"m")*($H$2&lt;&gt;"Y"), ", ", IF((ISNUMBER(FIND(")",AE632))), ", ", "")),IF((B632=B633)*(K632=K633)*(L632=L633),"; ",". ")))</f>
        <v/>
      </c>
      <c r="AI632" s="1"/>
    </row>
    <row r="633" spans="1:35" x14ac:dyDescent="0.25">
      <c r="A633" s="3" t="str">
        <f t="shared" si="76"/>
        <v/>
      </c>
      <c r="B633" s="53" t="str">
        <f t="shared" si="80"/>
        <v/>
      </c>
      <c r="C633" s="57"/>
      <c r="D633" s="57"/>
      <c r="E633" s="57"/>
      <c r="F633" s="57"/>
      <c r="G633" s="57"/>
      <c r="H633" s="57"/>
      <c r="I633" s="57"/>
      <c r="J633" s="57"/>
      <c r="K633" s="57"/>
      <c r="L633" s="57"/>
      <c r="M633" s="54"/>
      <c r="N633" s="57"/>
      <c r="O633" s="58"/>
      <c r="P633" s="58"/>
      <c r="Q633" s="58"/>
      <c r="R633" s="58"/>
      <c r="S633" s="54"/>
      <c r="T633" s="57"/>
      <c r="U633" s="57"/>
      <c r="V633" s="57"/>
      <c r="W633" s="57"/>
      <c r="X633" s="147" t="str">
        <f>IF(ISBLANK(D633),"",IF('order-admin-units'!$I$1&lt;&gt;"y", "", IF((K633="")*(ISBLANK(D633)=FALSE), 'order-admin-units'!$B$1+1, VLOOKUP(K633, ordercountry, 2))))</f>
        <v/>
      </c>
      <c r="Y633" s="147" t="str">
        <f>IF(ISBLANK(D633),"",IF('order-admin-units'!$I$1&lt;&gt;"y", "", IF(L633="", 'order-admin-units'!$B$2+1, VLOOKUP(K633&amp;"@"&amp;L633, orderadmin, 2))))</f>
        <v/>
      </c>
      <c r="Z633" s="147" t="str">
        <f t="shared" si="77"/>
        <v/>
      </c>
      <c r="AA633" s="147" t="str">
        <f t="shared" si="78"/>
        <v/>
      </c>
      <c r="AB633" s="147" t="str">
        <f t="shared" si="79"/>
        <v/>
      </c>
      <c r="AC633" s="147" t="str">
        <f t="shared" si="73"/>
        <v/>
      </c>
      <c r="AD633" s="11" t="str">
        <f t="shared" si="74"/>
        <v/>
      </c>
      <c r="AE633" s="11" t="str">
        <f t="array" ref="AE633">IF(ISBLANK(D633),"",IF(OR($H$2="y",$H$2="m"),IF(AA633=AA632,IF(OR(AB633=$AB$4:$AB632)=FALSE,AE632&amp;C633,AE632),"("&amp;C633)&amp;IF(AA633=AA634,IF(OR(AB634=$AB$4:$AB633)=FALSE,", ",""),") "),""))</f>
        <v/>
      </c>
      <c r="AF633" s="11" t="str">
        <f t="shared" si="75"/>
        <v/>
      </c>
      <c r="AG633" s="11" t="str">
        <f t="array" ref="AG633">IF(ISBLANK(D633),"",IF(OR($H$2="y",$H$2="m"),IF(AA633=AA632,IF(OR(AC633=$AC$4:$AC632)=FALSE,AG632&amp;AF633,AG632),"("&amp;AF633)&amp;IF(AA633=AA634,IF(OR(AC634=$AC$4:$AC633)=FALSE,", ",""),") "),""))</f>
        <v/>
      </c>
      <c r="AH633" s="10" t="str">
        <f>IF((ISBLANK(D633)),"",IF(D633=D632,AH632,"")&amp;IF(B632&lt;&gt;B633,((IF(ISBLANK(E633),$D$3&amp;"Non-type material: "&amp;$D$3,$D$3&amp;INDEX('type-categories'!$A$2:$B$100,MATCH(E633,'type-categories'!$A$2:$A$100,0),2)&amp;$D$3))),"")&amp;(IF(K633&lt;&gt;K632,$C$2&amp;K633&amp;$K$3&amp;$C$2&amp;" ",(IF(B633&lt;&gt;B632,$C$2&amp;K633&amp;$K$3&amp;$C$2&amp;" ",""))))&amp;(IF(L633="","",((IF(L633&lt;&gt;L632,$D$2&amp;L633&amp;$L$3&amp;$D$2&amp;" ",IF(B633&lt;&gt;B632,$D$2&amp;L633&amp;$L$3&amp;$D$2&amp;" ",""))))))&amp;(IF(M633="","",((IF(M633&lt;&gt;M632,$E$2&amp;M633&amp;$E$2&amp;","&amp;" ",IF(B633&lt;&gt;B632,$E$2&amp;M633&amp;$E$2&amp;",",""))))))&amp;(IF(N633="","",IF(N633&lt;&gt;N632,N633&amp;", ",IF(B633&lt;&gt;B632,N633&amp;", ",""))))&amp;(IF(ISBLANK(O633),"",(IF(O633&lt;&gt;O632,O633&amp;", ",IF(B633&lt;&gt;B632,O633&amp;", ","")))))&amp;(IF(ISBLANK(P633),"",(IF(P633&lt;&gt;P632,P633&amp;", ",IF(B633&lt;&gt;B632,P633&amp;", ",IF(Z633&lt;&gt;Z632,P633&amp;", ",""))))))&amp;(IF(ISBLANK(Q633),"",(IF(Q633&lt;&gt;Q632,Q633&amp;", ",IF(B633&lt;&gt;B632,Q633&amp;", ",IF(Z633&lt;&gt;Z632,Q633&amp;", ",""))))))&amp;(IF(ISBLANK(R633),"",(IF(R633&lt;&gt;R632,R633&amp;"m, ",IF(B633&lt;&gt;B632,R633&amp;"m, ",IF(Z633&lt;&gt;Z632,R633&amp;"m, ",""))))))&amp;IF(ISBLANK(S633),"",(IF(B633&lt;&gt;B632,S633&amp;", ",IF(S633&lt;&gt;S632,IF((Z633=Z632),"same locality "&amp;S633&amp;", ",S633&amp;", "),""))))&amp;(IF(ISBLANK(T633),"",(IF(T633&lt;&gt;T632,IF(ISBLANK(F$2),T633&amp;", ",T633&amp;" "&amp;F$2&amp;", "),(IF(B633&lt;&gt;B632,IF(ISBLANK(F$2),T633&amp;", ",T633&amp;" "&amp;F$2&amp;", "),(IF(Z633&lt;&gt;Z632,IF(ISBLANK(F$2),T633&amp;", ",T633&amp;" "&amp;F$2&amp;", "),IF((U633&lt;&gt;U632)*($G$2="Y"),"same collector, ","")))))))))&amp;(IF(ISBLANK(U633),"",(IF(U633&lt;&gt;U632,U633&amp;", ",(IF(B633&lt;&gt;B632,U633&amp;", ",IF(Z633&lt;&gt;Z632,U633&amp;", ",(IF(T633&lt;&gt;T632,IF((T633&lt;&gt;T632)*($G$2="Y"),"same date, ", ""),IF((T633=T632)*(U633=U632)*(S633&lt;&gt;S632)*($G$2="Y"),"same collector and date, ", ""))))))))))&amp;(IF(ISBLANK(V633),"",V633&amp;", "))&amp;IF((AA633&lt;&gt;AA634)*($H$2="y"),AD633&amp;AE633,IF((AA633&lt;&gt;AA634)*($H$2="m"),AD633&amp;AG633,IF(($H$2&lt;&gt;"m")*($H$2&lt;&gt;"Y"),(IF(F633=0,"",F633&amp;" "&amp;$F$4&amp;" "))&amp;(IF(G633=0,"",G633&amp;" "&amp;$G$4&amp;" "))&amp;(IF(H633=0,"",H633&amp;" "&amp;H$4&amp;" "))&amp;(IF(I633=0,"",I633&amp;" "&amp;$I$4&amp;" "))&amp;(IF(J633=0,"",J633&amp;" "&amp;$J$4&amp;" "))&amp;IF((ISBLANK(C633)),"","("&amp;C633&amp;")"),"")))&amp;IF((B633=B634)*(K633=K634)*(L633=L634)*(M633=M634),IF(($H$2&lt;&gt;"m")*($H$2&lt;&gt;"Y"), ", ", IF((ISNUMBER(FIND(")",AE633))), ", ", "")),IF((B633=B634)*(K633=K634)*(L633=L634),"; ",". ")))</f>
        <v/>
      </c>
      <c r="AI633" s="1"/>
    </row>
    <row r="634" spans="1:35" x14ac:dyDescent="0.25">
      <c r="A634" s="3" t="str">
        <f t="shared" si="76"/>
        <v/>
      </c>
      <c r="B634" s="53" t="str">
        <f t="shared" si="80"/>
        <v/>
      </c>
      <c r="C634" s="57"/>
      <c r="D634" s="57"/>
      <c r="E634" s="57"/>
      <c r="F634" s="57"/>
      <c r="G634" s="57"/>
      <c r="H634" s="57"/>
      <c r="I634" s="57"/>
      <c r="J634" s="57"/>
      <c r="K634" s="57"/>
      <c r="L634" s="57"/>
      <c r="M634" s="54"/>
      <c r="N634" s="57"/>
      <c r="O634" s="58"/>
      <c r="P634" s="58"/>
      <c r="Q634" s="58"/>
      <c r="R634" s="58"/>
      <c r="S634" s="54"/>
      <c r="T634" s="57"/>
      <c r="U634" s="57"/>
      <c r="V634" s="57"/>
      <c r="W634" s="57"/>
      <c r="X634" s="147" t="str">
        <f>IF(ISBLANK(D634),"",IF('order-admin-units'!$I$1&lt;&gt;"y", "", IF((K634="")*(ISBLANK(D634)=FALSE), 'order-admin-units'!$B$1+1, VLOOKUP(K634, ordercountry, 2))))</f>
        <v/>
      </c>
      <c r="Y634" s="147" t="str">
        <f>IF(ISBLANK(D634),"",IF('order-admin-units'!$I$1&lt;&gt;"y", "", IF(L634="", 'order-admin-units'!$B$2+1, VLOOKUP(K634&amp;"@"&amp;L634, orderadmin, 2))))</f>
        <v/>
      </c>
      <c r="Z634" s="147" t="str">
        <f t="shared" si="77"/>
        <v/>
      </c>
      <c r="AA634" s="147" t="str">
        <f t="shared" si="78"/>
        <v/>
      </c>
      <c r="AB634" s="147" t="str">
        <f t="shared" si="79"/>
        <v/>
      </c>
      <c r="AC634" s="147" t="str">
        <f t="shared" si="73"/>
        <v/>
      </c>
      <c r="AD634" s="11" t="str">
        <f t="shared" si="74"/>
        <v/>
      </c>
      <c r="AE634" s="11" t="str">
        <f t="array" ref="AE634">IF(ISBLANK(D634),"",IF(OR($H$2="y",$H$2="m"),IF(AA634=AA633,IF(OR(AB634=$AB$4:$AB633)=FALSE,AE633&amp;C634,AE633),"("&amp;C634)&amp;IF(AA634=AA635,IF(OR(AB635=$AB$4:$AB634)=FALSE,", ",""),") "),""))</f>
        <v/>
      </c>
      <c r="AF634" s="11" t="str">
        <f t="shared" si="75"/>
        <v/>
      </c>
      <c r="AG634" s="11" t="str">
        <f t="array" ref="AG634">IF(ISBLANK(D634),"",IF(OR($H$2="y",$H$2="m"),IF(AA634=AA633,IF(OR(AC634=$AC$4:$AC633)=FALSE,AG633&amp;AF634,AG633),"("&amp;AF634)&amp;IF(AA634=AA635,IF(OR(AC635=$AC$4:$AC634)=FALSE,", ",""),") "),""))</f>
        <v/>
      </c>
      <c r="AH634" s="10" t="str">
        <f>IF((ISBLANK(D634)),"",IF(D634=D633,AH633,"")&amp;IF(B633&lt;&gt;B634,((IF(ISBLANK(E634),$D$3&amp;"Non-type material: "&amp;$D$3,$D$3&amp;INDEX('type-categories'!$A$2:$B$100,MATCH(E634,'type-categories'!$A$2:$A$100,0),2)&amp;$D$3))),"")&amp;(IF(K634&lt;&gt;K633,$C$2&amp;K634&amp;$K$3&amp;$C$2&amp;" ",(IF(B634&lt;&gt;B633,$C$2&amp;K634&amp;$K$3&amp;$C$2&amp;" ",""))))&amp;(IF(L634="","",((IF(L634&lt;&gt;L633,$D$2&amp;L634&amp;$L$3&amp;$D$2&amp;" ",IF(B634&lt;&gt;B633,$D$2&amp;L634&amp;$L$3&amp;$D$2&amp;" ",""))))))&amp;(IF(M634="","",((IF(M634&lt;&gt;M633,$E$2&amp;M634&amp;$E$2&amp;","&amp;" ",IF(B634&lt;&gt;B633,$E$2&amp;M634&amp;$E$2&amp;",",""))))))&amp;(IF(N634="","",IF(N634&lt;&gt;N633,N634&amp;", ",IF(B634&lt;&gt;B633,N634&amp;", ",""))))&amp;(IF(ISBLANK(O634),"",(IF(O634&lt;&gt;O633,O634&amp;", ",IF(B634&lt;&gt;B633,O634&amp;", ","")))))&amp;(IF(ISBLANK(P634),"",(IF(P634&lt;&gt;P633,P634&amp;", ",IF(B634&lt;&gt;B633,P634&amp;", ",IF(Z634&lt;&gt;Z633,P634&amp;", ",""))))))&amp;(IF(ISBLANK(Q634),"",(IF(Q634&lt;&gt;Q633,Q634&amp;", ",IF(B634&lt;&gt;B633,Q634&amp;", ",IF(Z634&lt;&gt;Z633,Q634&amp;", ",""))))))&amp;(IF(ISBLANK(R634),"",(IF(R634&lt;&gt;R633,R634&amp;"m, ",IF(B634&lt;&gt;B633,R634&amp;"m, ",IF(Z634&lt;&gt;Z633,R634&amp;"m, ",""))))))&amp;IF(ISBLANK(S634),"",(IF(B634&lt;&gt;B633,S634&amp;", ",IF(S634&lt;&gt;S633,IF((Z634=Z633),"same locality "&amp;S634&amp;", ",S634&amp;", "),""))))&amp;(IF(ISBLANK(T634),"",(IF(T634&lt;&gt;T633,IF(ISBLANK(F$2),T634&amp;", ",T634&amp;" "&amp;F$2&amp;", "),(IF(B634&lt;&gt;B633,IF(ISBLANK(F$2),T634&amp;", ",T634&amp;" "&amp;F$2&amp;", "),(IF(Z634&lt;&gt;Z633,IF(ISBLANK(F$2),T634&amp;", ",T634&amp;" "&amp;F$2&amp;", "),IF((U634&lt;&gt;U633)*($G$2="Y"),"same collector, ","")))))))))&amp;(IF(ISBLANK(U634),"",(IF(U634&lt;&gt;U633,U634&amp;", ",(IF(B634&lt;&gt;B633,U634&amp;", ",IF(Z634&lt;&gt;Z633,U634&amp;", ",(IF(T634&lt;&gt;T633,IF((T634&lt;&gt;T633)*($G$2="Y"),"same date, ", ""),IF((T634=T633)*(U634=U633)*(S634&lt;&gt;S633)*($G$2="Y"),"same collector and date, ", ""))))))))))&amp;(IF(ISBLANK(V634),"",V634&amp;", "))&amp;IF((AA634&lt;&gt;AA635)*($H$2="y"),AD634&amp;AE634,IF((AA634&lt;&gt;AA635)*($H$2="m"),AD634&amp;AG634,IF(($H$2&lt;&gt;"m")*($H$2&lt;&gt;"Y"),(IF(F634=0,"",F634&amp;" "&amp;$F$4&amp;" "))&amp;(IF(G634=0,"",G634&amp;" "&amp;$G$4&amp;" "))&amp;(IF(H634=0,"",H634&amp;" "&amp;H$4&amp;" "))&amp;(IF(I634=0,"",I634&amp;" "&amp;$I$4&amp;" "))&amp;(IF(J634=0,"",J634&amp;" "&amp;$J$4&amp;" "))&amp;IF((ISBLANK(C634)),"","("&amp;C634&amp;")"),"")))&amp;IF((B634=B635)*(K634=K635)*(L634=L635)*(M634=M635),IF(($H$2&lt;&gt;"m")*($H$2&lt;&gt;"Y"), ", ", IF((ISNUMBER(FIND(")",AE634))), ", ", "")),IF((B634=B635)*(K634=K635)*(L634=L635),"; ",". ")))</f>
        <v/>
      </c>
      <c r="AI634" s="1"/>
    </row>
    <row r="635" spans="1:35" x14ac:dyDescent="0.25">
      <c r="A635" s="3" t="str">
        <f t="shared" si="76"/>
        <v/>
      </c>
      <c r="B635" s="53" t="str">
        <f t="shared" si="80"/>
        <v/>
      </c>
      <c r="C635" s="57"/>
      <c r="D635" s="57"/>
      <c r="E635" s="57"/>
      <c r="F635" s="57"/>
      <c r="G635" s="57"/>
      <c r="H635" s="57"/>
      <c r="I635" s="57"/>
      <c r="J635" s="57"/>
      <c r="K635" s="57"/>
      <c r="L635" s="57"/>
      <c r="M635" s="54"/>
      <c r="N635" s="57"/>
      <c r="O635" s="58"/>
      <c r="P635" s="58"/>
      <c r="Q635" s="58"/>
      <c r="R635" s="58"/>
      <c r="S635" s="54"/>
      <c r="T635" s="57"/>
      <c r="U635" s="57"/>
      <c r="V635" s="57"/>
      <c r="W635" s="57"/>
      <c r="X635" s="147" t="str">
        <f>IF(ISBLANK(D635),"",IF('order-admin-units'!$I$1&lt;&gt;"y", "", IF((K635="")*(ISBLANK(D635)=FALSE), 'order-admin-units'!$B$1+1, VLOOKUP(K635, ordercountry, 2))))</f>
        <v/>
      </c>
      <c r="Y635" s="147" t="str">
        <f>IF(ISBLANK(D635),"",IF('order-admin-units'!$I$1&lt;&gt;"y", "", IF(L635="", 'order-admin-units'!$B$2+1, VLOOKUP(K635&amp;"@"&amp;L635, orderadmin, 2))))</f>
        <v/>
      </c>
      <c r="Z635" s="147" t="str">
        <f t="shared" si="77"/>
        <v/>
      </c>
      <c r="AA635" s="147" t="str">
        <f t="shared" si="78"/>
        <v/>
      </c>
      <c r="AB635" s="147" t="str">
        <f t="shared" si="79"/>
        <v/>
      </c>
      <c r="AC635" s="147" t="str">
        <f t="shared" si="73"/>
        <v/>
      </c>
      <c r="AD635" s="11" t="str">
        <f t="shared" si="74"/>
        <v/>
      </c>
      <c r="AE635" s="11" t="str">
        <f t="array" ref="AE635">IF(ISBLANK(D635),"",IF(OR($H$2="y",$H$2="m"),IF(AA635=AA634,IF(OR(AB635=$AB$4:$AB634)=FALSE,AE634&amp;C635,AE634),"("&amp;C635)&amp;IF(AA635=AA636,IF(OR(AB636=$AB$4:$AB635)=FALSE,", ",""),") "),""))</f>
        <v/>
      </c>
      <c r="AF635" s="11" t="str">
        <f t="shared" si="75"/>
        <v/>
      </c>
      <c r="AG635" s="11" t="str">
        <f t="array" ref="AG635">IF(ISBLANK(D635),"",IF(OR($H$2="y",$H$2="m"),IF(AA635=AA634,IF(OR(AC635=$AC$4:$AC634)=FALSE,AG634&amp;AF635,AG634),"("&amp;AF635)&amp;IF(AA635=AA636,IF(OR(AC636=$AC$4:$AC635)=FALSE,", ",""),") "),""))</f>
        <v/>
      </c>
      <c r="AH635" s="10" t="str">
        <f>IF((ISBLANK(D635)),"",IF(D635=D634,AH634,"")&amp;IF(B634&lt;&gt;B635,((IF(ISBLANK(E635),$D$3&amp;"Non-type material: "&amp;$D$3,$D$3&amp;INDEX('type-categories'!$A$2:$B$100,MATCH(E635,'type-categories'!$A$2:$A$100,0),2)&amp;$D$3))),"")&amp;(IF(K635&lt;&gt;K634,$C$2&amp;K635&amp;$K$3&amp;$C$2&amp;" ",(IF(B635&lt;&gt;B634,$C$2&amp;K635&amp;$K$3&amp;$C$2&amp;" ",""))))&amp;(IF(L635="","",((IF(L635&lt;&gt;L634,$D$2&amp;L635&amp;$L$3&amp;$D$2&amp;" ",IF(B635&lt;&gt;B634,$D$2&amp;L635&amp;$L$3&amp;$D$2&amp;" ",""))))))&amp;(IF(M635="","",((IF(M635&lt;&gt;M634,$E$2&amp;M635&amp;$E$2&amp;","&amp;" ",IF(B635&lt;&gt;B634,$E$2&amp;M635&amp;$E$2&amp;",",""))))))&amp;(IF(N635="","",IF(N635&lt;&gt;N634,N635&amp;", ",IF(B635&lt;&gt;B634,N635&amp;", ",""))))&amp;(IF(ISBLANK(O635),"",(IF(O635&lt;&gt;O634,O635&amp;", ",IF(B635&lt;&gt;B634,O635&amp;", ","")))))&amp;(IF(ISBLANK(P635),"",(IF(P635&lt;&gt;P634,P635&amp;", ",IF(B635&lt;&gt;B634,P635&amp;", ",IF(Z635&lt;&gt;Z634,P635&amp;", ",""))))))&amp;(IF(ISBLANK(Q635),"",(IF(Q635&lt;&gt;Q634,Q635&amp;", ",IF(B635&lt;&gt;B634,Q635&amp;", ",IF(Z635&lt;&gt;Z634,Q635&amp;", ",""))))))&amp;(IF(ISBLANK(R635),"",(IF(R635&lt;&gt;R634,R635&amp;"m, ",IF(B635&lt;&gt;B634,R635&amp;"m, ",IF(Z635&lt;&gt;Z634,R635&amp;"m, ",""))))))&amp;IF(ISBLANK(S635),"",(IF(B635&lt;&gt;B634,S635&amp;", ",IF(S635&lt;&gt;S634,IF((Z635=Z634),"same locality "&amp;S635&amp;", ",S635&amp;", "),""))))&amp;(IF(ISBLANK(T635),"",(IF(T635&lt;&gt;T634,IF(ISBLANK(F$2),T635&amp;", ",T635&amp;" "&amp;F$2&amp;", "),(IF(B635&lt;&gt;B634,IF(ISBLANK(F$2),T635&amp;", ",T635&amp;" "&amp;F$2&amp;", "),(IF(Z635&lt;&gt;Z634,IF(ISBLANK(F$2),T635&amp;", ",T635&amp;" "&amp;F$2&amp;", "),IF((U635&lt;&gt;U634)*($G$2="Y"),"same collector, ","")))))))))&amp;(IF(ISBLANK(U635),"",(IF(U635&lt;&gt;U634,U635&amp;", ",(IF(B635&lt;&gt;B634,U635&amp;", ",IF(Z635&lt;&gt;Z634,U635&amp;", ",(IF(T635&lt;&gt;T634,IF((T635&lt;&gt;T634)*($G$2="Y"),"same date, ", ""),IF((T635=T634)*(U635=U634)*(S635&lt;&gt;S634)*($G$2="Y"),"same collector and date, ", ""))))))))))&amp;(IF(ISBLANK(V635),"",V635&amp;", "))&amp;IF((AA635&lt;&gt;AA636)*($H$2="y"),AD635&amp;AE635,IF((AA635&lt;&gt;AA636)*($H$2="m"),AD635&amp;AG635,IF(($H$2&lt;&gt;"m")*($H$2&lt;&gt;"Y"),(IF(F635=0,"",F635&amp;" "&amp;$F$4&amp;" "))&amp;(IF(G635=0,"",G635&amp;" "&amp;$G$4&amp;" "))&amp;(IF(H635=0,"",H635&amp;" "&amp;H$4&amp;" "))&amp;(IF(I635=0,"",I635&amp;" "&amp;$I$4&amp;" "))&amp;(IF(J635=0,"",J635&amp;" "&amp;$J$4&amp;" "))&amp;IF((ISBLANK(C635)),"","("&amp;C635&amp;")"),"")))&amp;IF((B635=B636)*(K635=K636)*(L635=L636)*(M635=M636),IF(($H$2&lt;&gt;"m")*($H$2&lt;&gt;"Y"), ", ", IF((ISNUMBER(FIND(")",AE635))), ", ", "")),IF((B635=B636)*(K635=K636)*(L635=L636),"; ",". ")))</f>
        <v/>
      </c>
      <c r="AI635" s="1"/>
    </row>
    <row r="636" spans="1:35" x14ac:dyDescent="0.25">
      <c r="A636" s="3" t="str">
        <f t="shared" si="76"/>
        <v/>
      </c>
      <c r="B636" s="53" t="str">
        <f t="shared" si="80"/>
        <v/>
      </c>
      <c r="C636" s="57"/>
      <c r="D636" s="57"/>
      <c r="E636" s="57"/>
      <c r="F636" s="57"/>
      <c r="G636" s="57"/>
      <c r="H636" s="57"/>
      <c r="I636" s="57"/>
      <c r="J636" s="57"/>
      <c r="K636" s="57"/>
      <c r="L636" s="57"/>
      <c r="M636" s="54"/>
      <c r="N636" s="57"/>
      <c r="O636" s="58"/>
      <c r="P636" s="58"/>
      <c r="Q636" s="58"/>
      <c r="R636" s="58"/>
      <c r="S636" s="54"/>
      <c r="T636" s="57"/>
      <c r="U636" s="57"/>
      <c r="V636" s="57"/>
      <c r="W636" s="57"/>
      <c r="X636" s="147" t="str">
        <f>IF(ISBLANK(D636),"",IF('order-admin-units'!$I$1&lt;&gt;"y", "", IF((K636="")*(ISBLANK(D636)=FALSE), 'order-admin-units'!$B$1+1, VLOOKUP(K636, ordercountry, 2))))</f>
        <v/>
      </c>
      <c r="Y636" s="147" t="str">
        <f>IF(ISBLANK(D636),"",IF('order-admin-units'!$I$1&lt;&gt;"y", "", IF(L636="", 'order-admin-units'!$B$2+1, VLOOKUP(K636&amp;"@"&amp;L636, orderadmin, 2))))</f>
        <v/>
      </c>
      <c r="Z636" s="147" t="str">
        <f t="shared" si="77"/>
        <v/>
      </c>
      <c r="AA636" s="147" t="str">
        <f t="shared" si="78"/>
        <v/>
      </c>
      <c r="AB636" s="147" t="str">
        <f t="shared" si="79"/>
        <v/>
      </c>
      <c r="AC636" s="147" t="str">
        <f t="shared" si="73"/>
        <v/>
      </c>
      <c r="AD636" s="11" t="str">
        <f t="shared" si="74"/>
        <v/>
      </c>
      <c r="AE636" s="11" t="str">
        <f t="array" ref="AE636">IF(ISBLANK(D636),"",IF(OR($H$2="y",$H$2="m"),IF(AA636=AA635,IF(OR(AB636=$AB$4:$AB635)=FALSE,AE635&amp;C636,AE635),"("&amp;C636)&amp;IF(AA636=AA637,IF(OR(AB637=$AB$4:$AB636)=FALSE,", ",""),") "),""))</f>
        <v/>
      </c>
      <c r="AF636" s="11" t="str">
        <f t="shared" si="75"/>
        <v/>
      </c>
      <c r="AG636" s="11" t="str">
        <f t="array" ref="AG636">IF(ISBLANK(D636),"",IF(OR($H$2="y",$H$2="m"),IF(AA636=AA635,IF(OR(AC636=$AC$4:$AC635)=FALSE,AG635&amp;AF636,AG635),"("&amp;AF636)&amp;IF(AA636=AA637,IF(OR(AC637=$AC$4:$AC636)=FALSE,", ",""),") "),""))</f>
        <v/>
      </c>
      <c r="AH636" s="10" t="str">
        <f>IF((ISBLANK(D636)),"",IF(D636=D635,AH635,"")&amp;IF(B635&lt;&gt;B636,((IF(ISBLANK(E636),$D$3&amp;"Non-type material: "&amp;$D$3,$D$3&amp;INDEX('type-categories'!$A$2:$B$100,MATCH(E636,'type-categories'!$A$2:$A$100,0),2)&amp;$D$3))),"")&amp;(IF(K636&lt;&gt;K635,$C$2&amp;K636&amp;$K$3&amp;$C$2&amp;" ",(IF(B636&lt;&gt;B635,$C$2&amp;K636&amp;$K$3&amp;$C$2&amp;" ",""))))&amp;(IF(L636="","",((IF(L636&lt;&gt;L635,$D$2&amp;L636&amp;$L$3&amp;$D$2&amp;" ",IF(B636&lt;&gt;B635,$D$2&amp;L636&amp;$L$3&amp;$D$2&amp;" ",""))))))&amp;(IF(M636="","",((IF(M636&lt;&gt;M635,$E$2&amp;M636&amp;$E$2&amp;","&amp;" ",IF(B636&lt;&gt;B635,$E$2&amp;M636&amp;$E$2&amp;",",""))))))&amp;(IF(N636="","",IF(N636&lt;&gt;N635,N636&amp;", ",IF(B636&lt;&gt;B635,N636&amp;", ",""))))&amp;(IF(ISBLANK(O636),"",(IF(O636&lt;&gt;O635,O636&amp;", ",IF(B636&lt;&gt;B635,O636&amp;", ","")))))&amp;(IF(ISBLANK(P636),"",(IF(P636&lt;&gt;P635,P636&amp;", ",IF(B636&lt;&gt;B635,P636&amp;", ",IF(Z636&lt;&gt;Z635,P636&amp;", ",""))))))&amp;(IF(ISBLANK(Q636),"",(IF(Q636&lt;&gt;Q635,Q636&amp;", ",IF(B636&lt;&gt;B635,Q636&amp;", ",IF(Z636&lt;&gt;Z635,Q636&amp;", ",""))))))&amp;(IF(ISBLANK(R636),"",(IF(R636&lt;&gt;R635,R636&amp;"m, ",IF(B636&lt;&gt;B635,R636&amp;"m, ",IF(Z636&lt;&gt;Z635,R636&amp;"m, ",""))))))&amp;IF(ISBLANK(S636),"",(IF(B636&lt;&gt;B635,S636&amp;", ",IF(S636&lt;&gt;S635,IF((Z636=Z635),"same locality "&amp;S636&amp;", ",S636&amp;", "),""))))&amp;(IF(ISBLANK(T636),"",(IF(T636&lt;&gt;T635,IF(ISBLANK(F$2),T636&amp;", ",T636&amp;" "&amp;F$2&amp;", "),(IF(B636&lt;&gt;B635,IF(ISBLANK(F$2),T636&amp;", ",T636&amp;" "&amp;F$2&amp;", "),(IF(Z636&lt;&gt;Z635,IF(ISBLANK(F$2),T636&amp;", ",T636&amp;" "&amp;F$2&amp;", "),IF((U636&lt;&gt;U635)*($G$2="Y"),"same collector, ","")))))))))&amp;(IF(ISBLANK(U636),"",(IF(U636&lt;&gt;U635,U636&amp;", ",(IF(B636&lt;&gt;B635,U636&amp;", ",IF(Z636&lt;&gt;Z635,U636&amp;", ",(IF(T636&lt;&gt;T635,IF((T636&lt;&gt;T635)*($G$2="Y"),"same date, ", ""),IF((T636=T635)*(U636=U635)*(S636&lt;&gt;S635)*($G$2="Y"),"same collector and date, ", ""))))))))))&amp;(IF(ISBLANK(V636),"",V636&amp;", "))&amp;IF((AA636&lt;&gt;AA637)*($H$2="y"),AD636&amp;AE636,IF((AA636&lt;&gt;AA637)*($H$2="m"),AD636&amp;AG636,IF(($H$2&lt;&gt;"m")*($H$2&lt;&gt;"Y"),(IF(F636=0,"",F636&amp;" "&amp;$F$4&amp;" "))&amp;(IF(G636=0,"",G636&amp;" "&amp;$G$4&amp;" "))&amp;(IF(H636=0,"",H636&amp;" "&amp;H$4&amp;" "))&amp;(IF(I636=0,"",I636&amp;" "&amp;$I$4&amp;" "))&amp;(IF(J636=0,"",J636&amp;" "&amp;$J$4&amp;" "))&amp;IF((ISBLANK(C636)),"","("&amp;C636&amp;")"),"")))&amp;IF((B636=B637)*(K636=K637)*(L636=L637)*(M636=M637),IF(($H$2&lt;&gt;"m")*($H$2&lt;&gt;"Y"), ", ", IF((ISNUMBER(FIND(")",AE636))), ", ", "")),IF((B636=B637)*(K636=K637)*(L636=L637),"; ",". ")))</f>
        <v/>
      </c>
      <c r="AI636" s="1"/>
    </row>
    <row r="637" spans="1:35" x14ac:dyDescent="0.25">
      <c r="A637" s="3" t="str">
        <f t="shared" si="76"/>
        <v/>
      </c>
      <c r="B637" s="53" t="str">
        <f t="shared" si="80"/>
        <v/>
      </c>
      <c r="C637" s="57"/>
      <c r="D637" s="57"/>
      <c r="E637" s="57"/>
      <c r="F637" s="57"/>
      <c r="G637" s="57"/>
      <c r="H637" s="57"/>
      <c r="I637" s="57"/>
      <c r="J637" s="57"/>
      <c r="K637" s="57"/>
      <c r="L637" s="57"/>
      <c r="M637" s="54"/>
      <c r="N637" s="57"/>
      <c r="O637" s="58"/>
      <c r="P637" s="58"/>
      <c r="Q637" s="58"/>
      <c r="R637" s="58"/>
      <c r="S637" s="54"/>
      <c r="T637" s="57"/>
      <c r="U637" s="57"/>
      <c r="V637" s="57"/>
      <c r="W637" s="57"/>
      <c r="X637" s="147" t="str">
        <f>IF(ISBLANK(D637),"",IF('order-admin-units'!$I$1&lt;&gt;"y", "", IF((K637="")*(ISBLANK(D637)=FALSE), 'order-admin-units'!$B$1+1, VLOOKUP(K637, ordercountry, 2))))</f>
        <v/>
      </c>
      <c r="Y637" s="147" t="str">
        <f>IF(ISBLANK(D637),"",IF('order-admin-units'!$I$1&lt;&gt;"y", "", IF(L637="", 'order-admin-units'!$B$2+1, VLOOKUP(K637&amp;"@"&amp;L637, orderadmin, 2))))</f>
        <v/>
      </c>
      <c r="Z637" s="147" t="str">
        <f t="shared" si="77"/>
        <v/>
      </c>
      <c r="AA637" s="147" t="str">
        <f t="shared" si="78"/>
        <v/>
      </c>
      <c r="AB637" s="147" t="str">
        <f t="shared" si="79"/>
        <v/>
      </c>
      <c r="AC637" s="147" t="str">
        <f t="shared" si="73"/>
        <v/>
      </c>
      <c r="AD637" s="11" t="str">
        <f t="shared" si="74"/>
        <v/>
      </c>
      <c r="AE637" s="11" t="str">
        <f t="array" ref="AE637">IF(ISBLANK(D637),"",IF(OR($H$2="y",$H$2="m"),IF(AA637=AA636,IF(OR(AB637=$AB$4:$AB636)=FALSE,AE636&amp;C637,AE636),"("&amp;C637)&amp;IF(AA637=AA638,IF(OR(AB638=$AB$4:$AB637)=FALSE,", ",""),") "),""))</f>
        <v/>
      </c>
      <c r="AF637" s="11" t="str">
        <f t="shared" si="75"/>
        <v/>
      </c>
      <c r="AG637" s="11" t="str">
        <f t="array" ref="AG637">IF(ISBLANK(D637),"",IF(OR($H$2="y",$H$2="m"),IF(AA637=AA636,IF(OR(AC637=$AC$4:$AC636)=FALSE,AG636&amp;AF637,AG636),"("&amp;AF637)&amp;IF(AA637=AA638,IF(OR(AC638=$AC$4:$AC637)=FALSE,", ",""),") "),""))</f>
        <v/>
      </c>
      <c r="AH637" s="10" t="str">
        <f>IF((ISBLANK(D637)),"",IF(D637=D636,AH636,"")&amp;IF(B636&lt;&gt;B637,((IF(ISBLANK(E637),$D$3&amp;"Non-type material: "&amp;$D$3,$D$3&amp;INDEX('type-categories'!$A$2:$B$100,MATCH(E637,'type-categories'!$A$2:$A$100,0),2)&amp;$D$3))),"")&amp;(IF(K637&lt;&gt;K636,$C$2&amp;K637&amp;$K$3&amp;$C$2&amp;" ",(IF(B637&lt;&gt;B636,$C$2&amp;K637&amp;$K$3&amp;$C$2&amp;" ",""))))&amp;(IF(L637="","",((IF(L637&lt;&gt;L636,$D$2&amp;L637&amp;$L$3&amp;$D$2&amp;" ",IF(B637&lt;&gt;B636,$D$2&amp;L637&amp;$L$3&amp;$D$2&amp;" ",""))))))&amp;(IF(M637="","",((IF(M637&lt;&gt;M636,$E$2&amp;M637&amp;$E$2&amp;","&amp;" ",IF(B637&lt;&gt;B636,$E$2&amp;M637&amp;$E$2&amp;",",""))))))&amp;(IF(N637="","",IF(N637&lt;&gt;N636,N637&amp;", ",IF(B637&lt;&gt;B636,N637&amp;", ",""))))&amp;(IF(ISBLANK(O637),"",(IF(O637&lt;&gt;O636,O637&amp;", ",IF(B637&lt;&gt;B636,O637&amp;", ","")))))&amp;(IF(ISBLANK(P637),"",(IF(P637&lt;&gt;P636,P637&amp;", ",IF(B637&lt;&gt;B636,P637&amp;", ",IF(Z637&lt;&gt;Z636,P637&amp;", ",""))))))&amp;(IF(ISBLANK(Q637),"",(IF(Q637&lt;&gt;Q636,Q637&amp;", ",IF(B637&lt;&gt;B636,Q637&amp;", ",IF(Z637&lt;&gt;Z636,Q637&amp;", ",""))))))&amp;(IF(ISBLANK(R637),"",(IF(R637&lt;&gt;R636,R637&amp;"m, ",IF(B637&lt;&gt;B636,R637&amp;"m, ",IF(Z637&lt;&gt;Z636,R637&amp;"m, ",""))))))&amp;IF(ISBLANK(S637),"",(IF(B637&lt;&gt;B636,S637&amp;", ",IF(S637&lt;&gt;S636,IF((Z637=Z636),"same locality "&amp;S637&amp;", ",S637&amp;", "),""))))&amp;(IF(ISBLANK(T637),"",(IF(T637&lt;&gt;T636,IF(ISBLANK(F$2),T637&amp;", ",T637&amp;" "&amp;F$2&amp;", "),(IF(B637&lt;&gt;B636,IF(ISBLANK(F$2),T637&amp;", ",T637&amp;" "&amp;F$2&amp;", "),(IF(Z637&lt;&gt;Z636,IF(ISBLANK(F$2),T637&amp;", ",T637&amp;" "&amp;F$2&amp;", "),IF((U637&lt;&gt;U636)*($G$2="Y"),"same collector, ","")))))))))&amp;(IF(ISBLANK(U637),"",(IF(U637&lt;&gt;U636,U637&amp;", ",(IF(B637&lt;&gt;B636,U637&amp;", ",IF(Z637&lt;&gt;Z636,U637&amp;", ",(IF(T637&lt;&gt;T636,IF((T637&lt;&gt;T636)*($G$2="Y"),"same date, ", ""),IF((T637=T636)*(U637=U636)*(S637&lt;&gt;S636)*($G$2="Y"),"same collector and date, ", ""))))))))))&amp;(IF(ISBLANK(V637),"",V637&amp;", "))&amp;IF((AA637&lt;&gt;AA638)*($H$2="y"),AD637&amp;AE637,IF((AA637&lt;&gt;AA638)*($H$2="m"),AD637&amp;AG637,IF(($H$2&lt;&gt;"m")*($H$2&lt;&gt;"Y"),(IF(F637=0,"",F637&amp;" "&amp;$F$4&amp;" "))&amp;(IF(G637=0,"",G637&amp;" "&amp;$G$4&amp;" "))&amp;(IF(H637=0,"",H637&amp;" "&amp;H$4&amp;" "))&amp;(IF(I637=0,"",I637&amp;" "&amp;$I$4&amp;" "))&amp;(IF(J637=0,"",J637&amp;" "&amp;$J$4&amp;" "))&amp;IF((ISBLANK(C637)),"","("&amp;C637&amp;")"),"")))&amp;IF((B637=B638)*(K637=K638)*(L637=L638)*(M637=M638),IF(($H$2&lt;&gt;"m")*($H$2&lt;&gt;"Y"), ", ", IF((ISNUMBER(FIND(")",AE637))), ", ", "")),IF((B637=B638)*(K637=K638)*(L637=L638),"; ",". ")))</f>
        <v/>
      </c>
      <c r="AI637" s="1"/>
    </row>
    <row r="638" spans="1:35" x14ac:dyDescent="0.25">
      <c r="A638" s="3" t="str">
        <f t="shared" si="76"/>
        <v/>
      </c>
      <c r="B638" s="53" t="str">
        <f t="shared" si="80"/>
        <v/>
      </c>
      <c r="C638" s="57"/>
      <c r="D638" s="57"/>
      <c r="E638" s="57"/>
      <c r="F638" s="57"/>
      <c r="G638" s="57"/>
      <c r="H638" s="57"/>
      <c r="I638" s="57"/>
      <c r="J638" s="57"/>
      <c r="K638" s="57"/>
      <c r="L638" s="57"/>
      <c r="M638" s="54"/>
      <c r="N638" s="57"/>
      <c r="O638" s="58"/>
      <c r="P638" s="58"/>
      <c r="Q638" s="58"/>
      <c r="R638" s="58"/>
      <c r="S638" s="54"/>
      <c r="T638" s="57"/>
      <c r="U638" s="57"/>
      <c r="V638" s="57"/>
      <c r="W638" s="57"/>
      <c r="X638" s="147" t="str">
        <f>IF(ISBLANK(D638),"",IF('order-admin-units'!$I$1&lt;&gt;"y", "", IF((K638="")*(ISBLANK(D638)=FALSE), 'order-admin-units'!$B$1+1, VLOOKUP(K638, ordercountry, 2))))</f>
        <v/>
      </c>
      <c r="Y638" s="147" t="str">
        <f>IF(ISBLANK(D638),"",IF('order-admin-units'!$I$1&lt;&gt;"y", "", IF(L638="", 'order-admin-units'!$B$2+1, VLOOKUP(K638&amp;"@"&amp;L638, orderadmin, 2))))</f>
        <v/>
      </c>
      <c r="Z638" s="147" t="str">
        <f t="shared" si="77"/>
        <v/>
      </c>
      <c r="AA638" s="147" t="str">
        <f t="shared" si="78"/>
        <v/>
      </c>
      <c r="AB638" s="147" t="str">
        <f t="shared" si="79"/>
        <v/>
      </c>
      <c r="AC638" s="147" t="str">
        <f t="shared" si="73"/>
        <v/>
      </c>
      <c r="AD638" s="11" t="str">
        <f t="shared" si="74"/>
        <v/>
      </c>
      <c r="AE638" s="11" t="str">
        <f t="array" ref="AE638">IF(ISBLANK(D638),"",IF(OR($H$2="y",$H$2="m"),IF(AA638=AA637,IF(OR(AB638=$AB$4:$AB637)=FALSE,AE637&amp;C638,AE637),"("&amp;C638)&amp;IF(AA638=AA639,IF(OR(AB639=$AB$4:$AB638)=FALSE,", ",""),") "),""))</f>
        <v/>
      </c>
      <c r="AF638" s="11" t="str">
        <f t="shared" si="75"/>
        <v/>
      </c>
      <c r="AG638" s="11" t="str">
        <f t="array" ref="AG638">IF(ISBLANK(D638),"",IF(OR($H$2="y",$H$2="m"),IF(AA638=AA637,IF(OR(AC638=$AC$4:$AC637)=FALSE,AG637&amp;AF638,AG637),"("&amp;AF638)&amp;IF(AA638=AA639,IF(OR(AC639=$AC$4:$AC638)=FALSE,", ",""),") "),""))</f>
        <v/>
      </c>
      <c r="AH638" s="10" t="str">
        <f>IF((ISBLANK(D638)),"",IF(D638=D637,AH637,"")&amp;IF(B637&lt;&gt;B638,((IF(ISBLANK(E638),$D$3&amp;"Non-type material: "&amp;$D$3,$D$3&amp;INDEX('type-categories'!$A$2:$B$100,MATCH(E638,'type-categories'!$A$2:$A$100,0),2)&amp;$D$3))),"")&amp;(IF(K638&lt;&gt;K637,$C$2&amp;K638&amp;$K$3&amp;$C$2&amp;" ",(IF(B638&lt;&gt;B637,$C$2&amp;K638&amp;$K$3&amp;$C$2&amp;" ",""))))&amp;(IF(L638="","",((IF(L638&lt;&gt;L637,$D$2&amp;L638&amp;$L$3&amp;$D$2&amp;" ",IF(B638&lt;&gt;B637,$D$2&amp;L638&amp;$L$3&amp;$D$2&amp;" ",""))))))&amp;(IF(M638="","",((IF(M638&lt;&gt;M637,$E$2&amp;M638&amp;$E$2&amp;","&amp;" ",IF(B638&lt;&gt;B637,$E$2&amp;M638&amp;$E$2&amp;",",""))))))&amp;(IF(N638="","",IF(N638&lt;&gt;N637,N638&amp;", ",IF(B638&lt;&gt;B637,N638&amp;", ",""))))&amp;(IF(ISBLANK(O638),"",(IF(O638&lt;&gt;O637,O638&amp;", ",IF(B638&lt;&gt;B637,O638&amp;", ","")))))&amp;(IF(ISBLANK(P638),"",(IF(P638&lt;&gt;P637,P638&amp;", ",IF(B638&lt;&gt;B637,P638&amp;", ",IF(Z638&lt;&gt;Z637,P638&amp;", ",""))))))&amp;(IF(ISBLANK(Q638),"",(IF(Q638&lt;&gt;Q637,Q638&amp;", ",IF(B638&lt;&gt;B637,Q638&amp;", ",IF(Z638&lt;&gt;Z637,Q638&amp;", ",""))))))&amp;(IF(ISBLANK(R638),"",(IF(R638&lt;&gt;R637,R638&amp;"m, ",IF(B638&lt;&gt;B637,R638&amp;"m, ",IF(Z638&lt;&gt;Z637,R638&amp;"m, ",""))))))&amp;IF(ISBLANK(S638),"",(IF(B638&lt;&gt;B637,S638&amp;", ",IF(S638&lt;&gt;S637,IF((Z638=Z637),"same locality "&amp;S638&amp;", ",S638&amp;", "),""))))&amp;(IF(ISBLANK(T638),"",(IF(T638&lt;&gt;T637,IF(ISBLANK(F$2),T638&amp;", ",T638&amp;" "&amp;F$2&amp;", "),(IF(B638&lt;&gt;B637,IF(ISBLANK(F$2),T638&amp;", ",T638&amp;" "&amp;F$2&amp;", "),(IF(Z638&lt;&gt;Z637,IF(ISBLANK(F$2),T638&amp;", ",T638&amp;" "&amp;F$2&amp;", "),IF((U638&lt;&gt;U637)*($G$2="Y"),"same collector, ","")))))))))&amp;(IF(ISBLANK(U638),"",(IF(U638&lt;&gt;U637,U638&amp;", ",(IF(B638&lt;&gt;B637,U638&amp;", ",IF(Z638&lt;&gt;Z637,U638&amp;", ",(IF(T638&lt;&gt;T637,IF((T638&lt;&gt;T637)*($G$2="Y"),"same date, ", ""),IF((T638=T637)*(U638=U637)*(S638&lt;&gt;S637)*($G$2="Y"),"same collector and date, ", ""))))))))))&amp;(IF(ISBLANK(V638),"",V638&amp;", "))&amp;IF((AA638&lt;&gt;AA639)*($H$2="y"),AD638&amp;AE638,IF((AA638&lt;&gt;AA639)*($H$2="m"),AD638&amp;AG638,IF(($H$2&lt;&gt;"m")*($H$2&lt;&gt;"Y"),(IF(F638=0,"",F638&amp;" "&amp;$F$4&amp;" "))&amp;(IF(G638=0,"",G638&amp;" "&amp;$G$4&amp;" "))&amp;(IF(H638=0,"",H638&amp;" "&amp;H$4&amp;" "))&amp;(IF(I638=0,"",I638&amp;" "&amp;$I$4&amp;" "))&amp;(IF(J638=0,"",J638&amp;" "&amp;$J$4&amp;" "))&amp;IF((ISBLANK(C638)),"","("&amp;C638&amp;")"),"")))&amp;IF((B638=B639)*(K638=K639)*(L638=L639)*(M638=M639),IF(($H$2&lt;&gt;"m")*($H$2&lt;&gt;"Y"), ", ", IF((ISNUMBER(FIND(")",AE638))), ", ", "")),IF((B638=B639)*(K638=K639)*(L638=L639),"; ",". ")))</f>
        <v/>
      </c>
      <c r="AI638" s="1"/>
    </row>
    <row r="639" spans="1:35" x14ac:dyDescent="0.25">
      <c r="A639" s="3" t="str">
        <f t="shared" si="76"/>
        <v/>
      </c>
      <c r="B639" s="53" t="str">
        <f t="shared" si="80"/>
        <v/>
      </c>
      <c r="C639" s="57"/>
      <c r="D639" s="57"/>
      <c r="E639" s="57"/>
      <c r="F639" s="57"/>
      <c r="G639" s="57"/>
      <c r="H639" s="57"/>
      <c r="I639" s="57"/>
      <c r="J639" s="57"/>
      <c r="K639" s="57"/>
      <c r="L639" s="57"/>
      <c r="M639" s="54"/>
      <c r="N639" s="57"/>
      <c r="O639" s="58"/>
      <c r="P639" s="58"/>
      <c r="Q639" s="58"/>
      <c r="R639" s="58"/>
      <c r="S639" s="54"/>
      <c r="T639" s="57"/>
      <c r="U639" s="57"/>
      <c r="V639" s="57"/>
      <c r="W639" s="57"/>
      <c r="X639" s="147" t="str">
        <f>IF(ISBLANK(D639),"",IF('order-admin-units'!$I$1&lt;&gt;"y", "", IF((K639="")*(ISBLANK(D639)=FALSE), 'order-admin-units'!$B$1+1, VLOOKUP(K639, ordercountry, 2))))</f>
        <v/>
      </c>
      <c r="Y639" s="147" t="str">
        <f>IF(ISBLANK(D639),"",IF('order-admin-units'!$I$1&lt;&gt;"y", "", IF(L639="", 'order-admin-units'!$B$2+1, VLOOKUP(K639&amp;"@"&amp;L639, orderadmin, 2))))</f>
        <v/>
      </c>
      <c r="Z639" s="147" t="str">
        <f t="shared" si="77"/>
        <v/>
      </c>
      <c r="AA639" s="147" t="str">
        <f t="shared" si="78"/>
        <v/>
      </c>
      <c r="AB639" s="147" t="str">
        <f t="shared" si="79"/>
        <v/>
      </c>
      <c r="AC639" s="147" t="str">
        <f t="shared" si="73"/>
        <v/>
      </c>
      <c r="AD639" s="11" t="str">
        <f t="shared" si="74"/>
        <v/>
      </c>
      <c r="AE639" s="11" t="str">
        <f t="array" ref="AE639">IF(ISBLANK(D639),"",IF(OR($H$2="y",$H$2="m"),IF(AA639=AA638,IF(OR(AB639=$AB$4:$AB638)=FALSE,AE638&amp;C639,AE638),"("&amp;C639)&amp;IF(AA639=AA640,IF(OR(AB640=$AB$4:$AB639)=FALSE,", ",""),") "),""))</f>
        <v/>
      </c>
      <c r="AF639" s="11" t="str">
        <f t="shared" si="75"/>
        <v/>
      </c>
      <c r="AG639" s="11" t="str">
        <f t="array" ref="AG639">IF(ISBLANK(D639),"",IF(OR($H$2="y",$H$2="m"),IF(AA639=AA638,IF(OR(AC639=$AC$4:$AC638)=FALSE,AG638&amp;AF639,AG638),"("&amp;AF639)&amp;IF(AA639=AA640,IF(OR(AC640=$AC$4:$AC639)=FALSE,", ",""),") "),""))</f>
        <v/>
      </c>
      <c r="AH639" s="10" t="str">
        <f>IF((ISBLANK(D639)),"",IF(D639=D638,AH638,"")&amp;IF(B638&lt;&gt;B639,((IF(ISBLANK(E639),$D$3&amp;"Non-type material: "&amp;$D$3,$D$3&amp;INDEX('type-categories'!$A$2:$B$100,MATCH(E639,'type-categories'!$A$2:$A$100,0),2)&amp;$D$3))),"")&amp;(IF(K639&lt;&gt;K638,$C$2&amp;K639&amp;$K$3&amp;$C$2&amp;" ",(IF(B639&lt;&gt;B638,$C$2&amp;K639&amp;$K$3&amp;$C$2&amp;" ",""))))&amp;(IF(L639="","",((IF(L639&lt;&gt;L638,$D$2&amp;L639&amp;$L$3&amp;$D$2&amp;" ",IF(B639&lt;&gt;B638,$D$2&amp;L639&amp;$L$3&amp;$D$2&amp;" ",""))))))&amp;(IF(M639="","",((IF(M639&lt;&gt;M638,$E$2&amp;M639&amp;$E$2&amp;","&amp;" ",IF(B639&lt;&gt;B638,$E$2&amp;M639&amp;$E$2&amp;",",""))))))&amp;(IF(N639="","",IF(N639&lt;&gt;N638,N639&amp;", ",IF(B639&lt;&gt;B638,N639&amp;", ",""))))&amp;(IF(ISBLANK(O639),"",(IF(O639&lt;&gt;O638,O639&amp;", ",IF(B639&lt;&gt;B638,O639&amp;", ","")))))&amp;(IF(ISBLANK(P639),"",(IF(P639&lt;&gt;P638,P639&amp;", ",IF(B639&lt;&gt;B638,P639&amp;", ",IF(Z639&lt;&gt;Z638,P639&amp;", ",""))))))&amp;(IF(ISBLANK(Q639),"",(IF(Q639&lt;&gt;Q638,Q639&amp;", ",IF(B639&lt;&gt;B638,Q639&amp;", ",IF(Z639&lt;&gt;Z638,Q639&amp;", ",""))))))&amp;(IF(ISBLANK(R639),"",(IF(R639&lt;&gt;R638,R639&amp;"m, ",IF(B639&lt;&gt;B638,R639&amp;"m, ",IF(Z639&lt;&gt;Z638,R639&amp;"m, ",""))))))&amp;IF(ISBLANK(S639),"",(IF(B639&lt;&gt;B638,S639&amp;", ",IF(S639&lt;&gt;S638,IF((Z639=Z638),"same locality "&amp;S639&amp;", ",S639&amp;", "),""))))&amp;(IF(ISBLANK(T639),"",(IF(T639&lt;&gt;T638,IF(ISBLANK(F$2),T639&amp;", ",T639&amp;" "&amp;F$2&amp;", "),(IF(B639&lt;&gt;B638,IF(ISBLANK(F$2),T639&amp;", ",T639&amp;" "&amp;F$2&amp;", "),(IF(Z639&lt;&gt;Z638,IF(ISBLANK(F$2),T639&amp;", ",T639&amp;" "&amp;F$2&amp;", "),IF((U639&lt;&gt;U638)*($G$2="Y"),"same collector, ","")))))))))&amp;(IF(ISBLANK(U639),"",(IF(U639&lt;&gt;U638,U639&amp;", ",(IF(B639&lt;&gt;B638,U639&amp;", ",IF(Z639&lt;&gt;Z638,U639&amp;", ",(IF(T639&lt;&gt;T638,IF((T639&lt;&gt;T638)*($G$2="Y"),"same date, ", ""),IF((T639=T638)*(U639=U638)*(S639&lt;&gt;S638)*($G$2="Y"),"same collector and date, ", ""))))))))))&amp;(IF(ISBLANK(V639),"",V639&amp;", "))&amp;IF((AA639&lt;&gt;AA640)*($H$2="y"),AD639&amp;AE639,IF((AA639&lt;&gt;AA640)*($H$2="m"),AD639&amp;AG639,IF(($H$2&lt;&gt;"m")*($H$2&lt;&gt;"Y"),(IF(F639=0,"",F639&amp;" "&amp;$F$4&amp;" "))&amp;(IF(G639=0,"",G639&amp;" "&amp;$G$4&amp;" "))&amp;(IF(H639=0,"",H639&amp;" "&amp;H$4&amp;" "))&amp;(IF(I639=0,"",I639&amp;" "&amp;$I$4&amp;" "))&amp;(IF(J639=0,"",J639&amp;" "&amp;$J$4&amp;" "))&amp;IF((ISBLANK(C639)),"","("&amp;C639&amp;")"),"")))&amp;IF((B639=B640)*(K639=K640)*(L639=L640)*(M639=M640),IF(($H$2&lt;&gt;"m")*($H$2&lt;&gt;"Y"), ", ", IF((ISNUMBER(FIND(")",AE639))), ", ", "")),IF((B639=B640)*(K639=K640)*(L639=L640),"; ",". ")))</f>
        <v/>
      </c>
      <c r="AI639" s="1"/>
    </row>
    <row r="640" spans="1:35" x14ac:dyDescent="0.25">
      <c r="A640" s="3" t="str">
        <f t="shared" si="76"/>
        <v/>
      </c>
      <c r="B640" s="53" t="str">
        <f t="shared" si="80"/>
        <v/>
      </c>
      <c r="C640" s="57"/>
      <c r="D640" s="57"/>
      <c r="E640" s="57"/>
      <c r="F640" s="57"/>
      <c r="G640" s="57"/>
      <c r="H640" s="57"/>
      <c r="I640" s="57"/>
      <c r="J640" s="57"/>
      <c r="K640" s="57"/>
      <c r="L640" s="57"/>
      <c r="M640" s="54"/>
      <c r="N640" s="57"/>
      <c r="O640" s="58"/>
      <c r="P640" s="58"/>
      <c r="Q640" s="58"/>
      <c r="R640" s="58"/>
      <c r="S640" s="54"/>
      <c r="T640" s="57"/>
      <c r="U640" s="57"/>
      <c r="V640" s="57"/>
      <c r="W640" s="57"/>
      <c r="X640" s="147" t="str">
        <f>IF(ISBLANK(D640),"",IF('order-admin-units'!$I$1&lt;&gt;"y", "", IF((K640="")*(ISBLANK(D640)=FALSE), 'order-admin-units'!$B$1+1, VLOOKUP(K640, ordercountry, 2))))</f>
        <v/>
      </c>
      <c r="Y640" s="147" t="str">
        <f>IF(ISBLANK(D640),"",IF('order-admin-units'!$I$1&lt;&gt;"y", "", IF(L640="", 'order-admin-units'!$B$2+1, VLOOKUP(K640&amp;"@"&amp;L640, orderadmin, 2))))</f>
        <v/>
      </c>
      <c r="Z640" s="147" t="str">
        <f t="shared" si="77"/>
        <v/>
      </c>
      <c r="AA640" s="147" t="str">
        <f t="shared" si="78"/>
        <v/>
      </c>
      <c r="AB640" s="147" t="str">
        <f t="shared" si="79"/>
        <v/>
      </c>
      <c r="AC640" s="147" t="str">
        <f t="shared" si="73"/>
        <v/>
      </c>
      <c r="AD640" s="11" t="str">
        <f t="shared" si="74"/>
        <v/>
      </c>
      <c r="AE640" s="11" t="str">
        <f t="array" ref="AE640">IF(ISBLANK(D640),"",IF(OR($H$2="y",$H$2="m"),IF(AA640=AA639,IF(OR(AB640=$AB$4:$AB639)=FALSE,AE639&amp;C640,AE639),"("&amp;C640)&amp;IF(AA640=AA641,IF(OR(AB641=$AB$4:$AB640)=FALSE,", ",""),") "),""))</f>
        <v/>
      </c>
      <c r="AF640" s="11" t="str">
        <f t="shared" si="75"/>
        <v/>
      </c>
      <c r="AG640" s="11" t="str">
        <f t="array" ref="AG640">IF(ISBLANK(D640),"",IF(OR($H$2="y",$H$2="m"),IF(AA640=AA639,IF(OR(AC640=$AC$4:$AC639)=FALSE,AG639&amp;AF640,AG639),"("&amp;AF640)&amp;IF(AA640=AA641,IF(OR(AC641=$AC$4:$AC640)=FALSE,", ",""),") "),""))</f>
        <v/>
      </c>
      <c r="AH640" s="10" t="str">
        <f>IF((ISBLANK(D640)),"",IF(D640=D639,AH639,"")&amp;IF(B639&lt;&gt;B640,((IF(ISBLANK(E640),$D$3&amp;"Non-type material: "&amp;$D$3,$D$3&amp;INDEX('type-categories'!$A$2:$B$100,MATCH(E640,'type-categories'!$A$2:$A$100,0),2)&amp;$D$3))),"")&amp;(IF(K640&lt;&gt;K639,$C$2&amp;K640&amp;$K$3&amp;$C$2&amp;" ",(IF(B640&lt;&gt;B639,$C$2&amp;K640&amp;$K$3&amp;$C$2&amp;" ",""))))&amp;(IF(L640="","",((IF(L640&lt;&gt;L639,$D$2&amp;L640&amp;$L$3&amp;$D$2&amp;" ",IF(B640&lt;&gt;B639,$D$2&amp;L640&amp;$L$3&amp;$D$2&amp;" ",""))))))&amp;(IF(M640="","",((IF(M640&lt;&gt;M639,$E$2&amp;M640&amp;$E$2&amp;","&amp;" ",IF(B640&lt;&gt;B639,$E$2&amp;M640&amp;$E$2&amp;",",""))))))&amp;(IF(N640="","",IF(N640&lt;&gt;N639,N640&amp;", ",IF(B640&lt;&gt;B639,N640&amp;", ",""))))&amp;(IF(ISBLANK(O640),"",(IF(O640&lt;&gt;O639,O640&amp;", ",IF(B640&lt;&gt;B639,O640&amp;", ","")))))&amp;(IF(ISBLANK(P640),"",(IF(P640&lt;&gt;P639,P640&amp;", ",IF(B640&lt;&gt;B639,P640&amp;", ",IF(Z640&lt;&gt;Z639,P640&amp;", ",""))))))&amp;(IF(ISBLANK(Q640),"",(IF(Q640&lt;&gt;Q639,Q640&amp;", ",IF(B640&lt;&gt;B639,Q640&amp;", ",IF(Z640&lt;&gt;Z639,Q640&amp;", ",""))))))&amp;(IF(ISBLANK(R640),"",(IF(R640&lt;&gt;R639,R640&amp;"m, ",IF(B640&lt;&gt;B639,R640&amp;"m, ",IF(Z640&lt;&gt;Z639,R640&amp;"m, ",""))))))&amp;IF(ISBLANK(S640),"",(IF(B640&lt;&gt;B639,S640&amp;", ",IF(S640&lt;&gt;S639,IF((Z640=Z639),"same locality "&amp;S640&amp;", ",S640&amp;", "),""))))&amp;(IF(ISBLANK(T640),"",(IF(T640&lt;&gt;T639,IF(ISBLANK(F$2),T640&amp;", ",T640&amp;" "&amp;F$2&amp;", "),(IF(B640&lt;&gt;B639,IF(ISBLANK(F$2),T640&amp;", ",T640&amp;" "&amp;F$2&amp;", "),(IF(Z640&lt;&gt;Z639,IF(ISBLANK(F$2),T640&amp;", ",T640&amp;" "&amp;F$2&amp;", "),IF((U640&lt;&gt;U639)*($G$2="Y"),"same collector, ","")))))))))&amp;(IF(ISBLANK(U640),"",(IF(U640&lt;&gt;U639,U640&amp;", ",(IF(B640&lt;&gt;B639,U640&amp;", ",IF(Z640&lt;&gt;Z639,U640&amp;", ",(IF(T640&lt;&gt;T639,IF((T640&lt;&gt;T639)*($G$2="Y"),"same date, ", ""),IF((T640=T639)*(U640=U639)*(S640&lt;&gt;S639)*($G$2="Y"),"same collector and date, ", ""))))))))))&amp;(IF(ISBLANK(V640),"",V640&amp;", "))&amp;IF((AA640&lt;&gt;AA641)*($H$2="y"),AD640&amp;AE640,IF((AA640&lt;&gt;AA641)*($H$2="m"),AD640&amp;AG640,IF(($H$2&lt;&gt;"m")*($H$2&lt;&gt;"Y"),(IF(F640=0,"",F640&amp;" "&amp;$F$4&amp;" "))&amp;(IF(G640=0,"",G640&amp;" "&amp;$G$4&amp;" "))&amp;(IF(H640=0,"",H640&amp;" "&amp;H$4&amp;" "))&amp;(IF(I640=0,"",I640&amp;" "&amp;$I$4&amp;" "))&amp;(IF(J640=0,"",J640&amp;" "&amp;$J$4&amp;" "))&amp;IF((ISBLANK(C640)),"","("&amp;C640&amp;")"),"")))&amp;IF((B640=B641)*(K640=K641)*(L640=L641)*(M640=M641),IF(($H$2&lt;&gt;"m")*($H$2&lt;&gt;"Y"), ", ", IF((ISNUMBER(FIND(")",AE640))), ", ", "")),IF((B640=B641)*(K640=K641)*(L640=L641),"; ",". ")))</f>
        <v/>
      </c>
      <c r="AI640" s="1"/>
    </row>
    <row r="641" spans="1:35" x14ac:dyDescent="0.25">
      <c r="A641" s="3" t="str">
        <f t="shared" si="76"/>
        <v/>
      </c>
      <c r="B641" s="53" t="str">
        <f t="shared" si="80"/>
        <v/>
      </c>
      <c r="C641" s="57"/>
      <c r="D641" s="57"/>
      <c r="E641" s="57"/>
      <c r="F641" s="57"/>
      <c r="G641" s="57"/>
      <c r="H641" s="57"/>
      <c r="I641" s="57"/>
      <c r="J641" s="57"/>
      <c r="K641" s="57"/>
      <c r="L641" s="57"/>
      <c r="M641" s="54"/>
      <c r="N641" s="57"/>
      <c r="O641" s="58"/>
      <c r="P641" s="58"/>
      <c r="Q641" s="58"/>
      <c r="R641" s="58"/>
      <c r="S641" s="54"/>
      <c r="T641" s="57"/>
      <c r="U641" s="57"/>
      <c r="V641" s="57"/>
      <c r="W641" s="57"/>
      <c r="X641" s="147" t="str">
        <f>IF(ISBLANK(D641),"",IF('order-admin-units'!$I$1&lt;&gt;"y", "", IF((K641="")*(ISBLANK(D641)=FALSE), 'order-admin-units'!$B$1+1, VLOOKUP(K641, ordercountry, 2))))</f>
        <v/>
      </c>
      <c r="Y641" s="147" t="str">
        <f>IF(ISBLANK(D641),"",IF('order-admin-units'!$I$1&lt;&gt;"y", "", IF(L641="", 'order-admin-units'!$B$2+1, VLOOKUP(K641&amp;"@"&amp;L641, orderadmin, 2))))</f>
        <v/>
      </c>
      <c r="Z641" s="147" t="str">
        <f t="shared" si="77"/>
        <v/>
      </c>
      <c r="AA641" s="147" t="str">
        <f t="shared" si="78"/>
        <v/>
      </c>
      <c r="AB641" s="147" t="str">
        <f t="shared" si="79"/>
        <v/>
      </c>
      <c r="AC641" s="147" t="str">
        <f t="shared" si="73"/>
        <v/>
      </c>
      <c r="AD641" s="11" t="str">
        <f t="shared" si="74"/>
        <v/>
      </c>
      <c r="AE641" s="11" t="str">
        <f t="array" ref="AE641">IF(ISBLANK(D641),"",IF(OR($H$2="y",$H$2="m"),IF(AA641=AA640,IF(OR(AB641=$AB$4:$AB640)=FALSE,AE640&amp;C641,AE640),"("&amp;C641)&amp;IF(AA641=AA642,IF(OR(AB642=$AB$4:$AB641)=FALSE,", ",""),") "),""))</f>
        <v/>
      </c>
      <c r="AF641" s="11" t="str">
        <f t="shared" si="75"/>
        <v/>
      </c>
      <c r="AG641" s="11" t="str">
        <f t="array" ref="AG641">IF(ISBLANK(D641),"",IF(OR($H$2="y",$H$2="m"),IF(AA641=AA640,IF(OR(AC641=$AC$4:$AC640)=FALSE,AG640&amp;AF641,AG640),"("&amp;AF641)&amp;IF(AA641=AA642,IF(OR(AC642=$AC$4:$AC641)=FALSE,", ",""),") "),""))</f>
        <v/>
      </c>
      <c r="AH641" s="10" t="str">
        <f>IF((ISBLANK(D641)),"",IF(D641=D640,AH640,"")&amp;IF(B640&lt;&gt;B641,((IF(ISBLANK(E641),$D$3&amp;"Non-type material: "&amp;$D$3,$D$3&amp;INDEX('type-categories'!$A$2:$B$100,MATCH(E641,'type-categories'!$A$2:$A$100,0),2)&amp;$D$3))),"")&amp;(IF(K641&lt;&gt;K640,$C$2&amp;K641&amp;$K$3&amp;$C$2&amp;" ",(IF(B641&lt;&gt;B640,$C$2&amp;K641&amp;$K$3&amp;$C$2&amp;" ",""))))&amp;(IF(L641="","",((IF(L641&lt;&gt;L640,$D$2&amp;L641&amp;$L$3&amp;$D$2&amp;" ",IF(B641&lt;&gt;B640,$D$2&amp;L641&amp;$L$3&amp;$D$2&amp;" ",""))))))&amp;(IF(M641="","",((IF(M641&lt;&gt;M640,$E$2&amp;M641&amp;$E$2&amp;","&amp;" ",IF(B641&lt;&gt;B640,$E$2&amp;M641&amp;$E$2&amp;",",""))))))&amp;(IF(N641="","",IF(N641&lt;&gt;N640,N641&amp;", ",IF(B641&lt;&gt;B640,N641&amp;", ",""))))&amp;(IF(ISBLANK(O641),"",(IF(O641&lt;&gt;O640,O641&amp;", ",IF(B641&lt;&gt;B640,O641&amp;", ","")))))&amp;(IF(ISBLANK(P641),"",(IF(P641&lt;&gt;P640,P641&amp;", ",IF(B641&lt;&gt;B640,P641&amp;", ",IF(Z641&lt;&gt;Z640,P641&amp;", ",""))))))&amp;(IF(ISBLANK(Q641),"",(IF(Q641&lt;&gt;Q640,Q641&amp;", ",IF(B641&lt;&gt;B640,Q641&amp;", ",IF(Z641&lt;&gt;Z640,Q641&amp;", ",""))))))&amp;(IF(ISBLANK(R641),"",(IF(R641&lt;&gt;R640,R641&amp;"m, ",IF(B641&lt;&gt;B640,R641&amp;"m, ",IF(Z641&lt;&gt;Z640,R641&amp;"m, ",""))))))&amp;IF(ISBLANK(S641),"",(IF(B641&lt;&gt;B640,S641&amp;", ",IF(S641&lt;&gt;S640,IF((Z641=Z640),"same locality "&amp;S641&amp;", ",S641&amp;", "),""))))&amp;(IF(ISBLANK(T641),"",(IF(T641&lt;&gt;T640,IF(ISBLANK(F$2),T641&amp;", ",T641&amp;" "&amp;F$2&amp;", "),(IF(B641&lt;&gt;B640,IF(ISBLANK(F$2),T641&amp;", ",T641&amp;" "&amp;F$2&amp;", "),(IF(Z641&lt;&gt;Z640,IF(ISBLANK(F$2),T641&amp;", ",T641&amp;" "&amp;F$2&amp;", "),IF((U641&lt;&gt;U640)*($G$2="Y"),"same collector, ","")))))))))&amp;(IF(ISBLANK(U641),"",(IF(U641&lt;&gt;U640,U641&amp;", ",(IF(B641&lt;&gt;B640,U641&amp;", ",IF(Z641&lt;&gt;Z640,U641&amp;", ",(IF(T641&lt;&gt;T640,IF((T641&lt;&gt;T640)*($G$2="Y"),"same date, ", ""),IF((T641=T640)*(U641=U640)*(S641&lt;&gt;S640)*($G$2="Y"),"same collector and date, ", ""))))))))))&amp;(IF(ISBLANK(V641),"",V641&amp;", "))&amp;IF((AA641&lt;&gt;AA642)*($H$2="y"),AD641&amp;AE641,IF((AA641&lt;&gt;AA642)*($H$2="m"),AD641&amp;AG641,IF(($H$2&lt;&gt;"m")*($H$2&lt;&gt;"Y"),(IF(F641=0,"",F641&amp;" "&amp;$F$4&amp;" "))&amp;(IF(G641=0,"",G641&amp;" "&amp;$G$4&amp;" "))&amp;(IF(H641=0,"",H641&amp;" "&amp;H$4&amp;" "))&amp;(IF(I641=0,"",I641&amp;" "&amp;$I$4&amp;" "))&amp;(IF(J641=0,"",J641&amp;" "&amp;$J$4&amp;" "))&amp;IF((ISBLANK(C641)),"","("&amp;C641&amp;")"),"")))&amp;IF((B641=B642)*(K641=K642)*(L641=L642)*(M641=M642),IF(($H$2&lt;&gt;"m")*($H$2&lt;&gt;"Y"), ", ", IF((ISNUMBER(FIND(")",AE641))), ", ", "")),IF((B641=B642)*(K641=K642)*(L641=L642),"; ",". ")))</f>
        <v/>
      </c>
      <c r="AI641" s="1"/>
    </row>
    <row r="642" spans="1:35" x14ac:dyDescent="0.25">
      <c r="A642" s="3" t="str">
        <f t="shared" si="76"/>
        <v/>
      </c>
      <c r="B642" s="53" t="str">
        <f t="shared" si="80"/>
        <v/>
      </c>
      <c r="C642" s="57"/>
      <c r="D642" s="57"/>
      <c r="E642" s="57"/>
      <c r="F642" s="57"/>
      <c r="G642" s="57"/>
      <c r="H642" s="57"/>
      <c r="I642" s="57"/>
      <c r="J642" s="57"/>
      <c r="K642" s="57"/>
      <c r="L642" s="57"/>
      <c r="M642" s="54"/>
      <c r="N642" s="57"/>
      <c r="O642" s="58"/>
      <c r="P642" s="58"/>
      <c r="Q642" s="58"/>
      <c r="R642" s="58"/>
      <c r="S642" s="54"/>
      <c r="T642" s="57"/>
      <c r="U642" s="57"/>
      <c r="V642" s="57"/>
      <c r="W642" s="57"/>
      <c r="X642" s="147" t="str">
        <f>IF(ISBLANK(D642),"",IF('order-admin-units'!$I$1&lt;&gt;"y", "", IF((K642="")*(ISBLANK(D642)=FALSE), 'order-admin-units'!$B$1+1, VLOOKUP(K642, ordercountry, 2))))</f>
        <v/>
      </c>
      <c r="Y642" s="147" t="str">
        <f>IF(ISBLANK(D642),"",IF('order-admin-units'!$I$1&lt;&gt;"y", "", IF(L642="", 'order-admin-units'!$B$2+1, VLOOKUP(K642&amp;"@"&amp;L642, orderadmin, 2))))</f>
        <v/>
      </c>
      <c r="Z642" s="147" t="str">
        <f t="shared" si="77"/>
        <v/>
      </c>
      <c r="AA642" s="147" t="str">
        <f t="shared" si="78"/>
        <v/>
      </c>
      <c r="AB642" s="147" t="str">
        <f t="shared" si="79"/>
        <v/>
      </c>
      <c r="AC642" s="147" t="str">
        <f t="shared" si="73"/>
        <v/>
      </c>
      <c r="AD642" s="11" t="str">
        <f t="shared" si="74"/>
        <v/>
      </c>
      <c r="AE642" s="11" t="str">
        <f t="array" ref="AE642">IF(ISBLANK(D642),"",IF(OR($H$2="y",$H$2="m"),IF(AA642=AA641,IF(OR(AB642=$AB$4:$AB641)=FALSE,AE641&amp;C642,AE641),"("&amp;C642)&amp;IF(AA642=AA643,IF(OR(AB643=$AB$4:$AB642)=FALSE,", ",""),") "),""))</f>
        <v/>
      </c>
      <c r="AF642" s="11" t="str">
        <f t="shared" si="75"/>
        <v/>
      </c>
      <c r="AG642" s="11" t="str">
        <f t="array" ref="AG642">IF(ISBLANK(D642),"",IF(OR($H$2="y",$H$2="m"),IF(AA642=AA641,IF(OR(AC642=$AC$4:$AC641)=FALSE,AG641&amp;AF642,AG641),"("&amp;AF642)&amp;IF(AA642=AA643,IF(OR(AC643=$AC$4:$AC642)=FALSE,", ",""),") "),""))</f>
        <v/>
      </c>
      <c r="AH642" s="10" t="str">
        <f>IF((ISBLANK(D642)),"",IF(D642=D641,AH641,"")&amp;IF(B641&lt;&gt;B642,((IF(ISBLANK(E642),$D$3&amp;"Non-type material: "&amp;$D$3,$D$3&amp;INDEX('type-categories'!$A$2:$B$100,MATCH(E642,'type-categories'!$A$2:$A$100,0),2)&amp;$D$3))),"")&amp;(IF(K642&lt;&gt;K641,$C$2&amp;K642&amp;$K$3&amp;$C$2&amp;" ",(IF(B642&lt;&gt;B641,$C$2&amp;K642&amp;$K$3&amp;$C$2&amp;" ",""))))&amp;(IF(L642="","",((IF(L642&lt;&gt;L641,$D$2&amp;L642&amp;$L$3&amp;$D$2&amp;" ",IF(B642&lt;&gt;B641,$D$2&amp;L642&amp;$L$3&amp;$D$2&amp;" ",""))))))&amp;(IF(M642="","",((IF(M642&lt;&gt;M641,$E$2&amp;M642&amp;$E$2&amp;","&amp;" ",IF(B642&lt;&gt;B641,$E$2&amp;M642&amp;$E$2&amp;",",""))))))&amp;(IF(N642="","",IF(N642&lt;&gt;N641,N642&amp;", ",IF(B642&lt;&gt;B641,N642&amp;", ",""))))&amp;(IF(ISBLANK(O642),"",(IF(O642&lt;&gt;O641,O642&amp;", ",IF(B642&lt;&gt;B641,O642&amp;", ","")))))&amp;(IF(ISBLANK(P642),"",(IF(P642&lt;&gt;P641,P642&amp;", ",IF(B642&lt;&gt;B641,P642&amp;", ",IF(Z642&lt;&gt;Z641,P642&amp;", ",""))))))&amp;(IF(ISBLANK(Q642),"",(IF(Q642&lt;&gt;Q641,Q642&amp;", ",IF(B642&lt;&gt;B641,Q642&amp;", ",IF(Z642&lt;&gt;Z641,Q642&amp;", ",""))))))&amp;(IF(ISBLANK(R642),"",(IF(R642&lt;&gt;R641,R642&amp;"m, ",IF(B642&lt;&gt;B641,R642&amp;"m, ",IF(Z642&lt;&gt;Z641,R642&amp;"m, ",""))))))&amp;IF(ISBLANK(S642),"",(IF(B642&lt;&gt;B641,S642&amp;", ",IF(S642&lt;&gt;S641,IF((Z642=Z641),"same locality "&amp;S642&amp;", ",S642&amp;", "),""))))&amp;(IF(ISBLANK(T642),"",(IF(T642&lt;&gt;T641,IF(ISBLANK(F$2),T642&amp;", ",T642&amp;" "&amp;F$2&amp;", "),(IF(B642&lt;&gt;B641,IF(ISBLANK(F$2),T642&amp;", ",T642&amp;" "&amp;F$2&amp;", "),(IF(Z642&lt;&gt;Z641,IF(ISBLANK(F$2),T642&amp;", ",T642&amp;" "&amp;F$2&amp;", "),IF((U642&lt;&gt;U641)*($G$2="Y"),"same collector, ","")))))))))&amp;(IF(ISBLANK(U642),"",(IF(U642&lt;&gt;U641,U642&amp;", ",(IF(B642&lt;&gt;B641,U642&amp;", ",IF(Z642&lt;&gt;Z641,U642&amp;", ",(IF(T642&lt;&gt;T641,IF((T642&lt;&gt;T641)*($G$2="Y"),"same date, ", ""),IF((T642=T641)*(U642=U641)*(S642&lt;&gt;S641)*($G$2="Y"),"same collector and date, ", ""))))))))))&amp;(IF(ISBLANK(V642),"",V642&amp;", "))&amp;IF((AA642&lt;&gt;AA643)*($H$2="y"),AD642&amp;AE642,IF((AA642&lt;&gt;AA643)*($H$2="m"),AD642&amp;AG642,IF(($H$2&lt;&gt;"m")*($H$2&lt;&gt;"Y"),(IF(F642=0,"",F642&amp;" "&amp;$F$4&amp;" "))&amp;(IF(G642=0,"",G642&amp;" "&amp;$G$4&amp;" "))&amp;(IF(H642=0,"",H642&amp;" "&amp;H$4&amp;" "))&amp;(IF(I642=0,"",I642&amp;" "&amp;$I$4&amp;" "))&amp;(IF(J642=0,"",J642&amp;" "&amp;$J$4&amp;" "))&amp;IF((ISBLANK(C642)),"","("&amp;C642&amp;")"),"")))&amp;IF((B642=B643)*(K642=K643)*(L642=L643)*(M642=M643),IF(($H$2&lt;&gt;"m")*($H$2&lt;&gt;"Y"), ", ", IF((ISNUMBER(FIND(")",AE642))), ", ", "")),IF((B642=B643)*(K642=K643)*(L642=L643),"; ",". ")))</f>
        <v/>
      </c>
      <c r="AI642" s="1"/>
    </row>
    <row r="643" spans="1:35" x14ac:dyDescent="0.25">
      <c r="A643" s="3" t="str">
        <f t="shared" si="76"/>
        <v/>
      </c>
      <c r="B643" s="53" t="str">
        <f t="shared" si="80"/>
        <v/>
      </c>
      <c r="C643" s="57"/>
      <c r="D643" s="57"/>
      <c r="E643" s="57"/>
      <c r="F643" s="57"/>
      <c r="G643" s="57"/>
      <c r="H643" s="57"/>
      <c r="I643" s="57"/>
      <c r="J643" s="57"/>
      <c r="K643" s="57"/>
      <c r="L643" s="57"/>
      <c r="M643" s="54"/>
      <c r="N643" s="57"/>
      <c r="O643" s="58"/>
      <c r="P643" s="58"/>
      <c r="Q643" s="58"/>
      <c r="R643" s="58"/>
      <c r="S643" s="54"/>
      <c r="T643" s="57"/>
      <c r="U643" s="57"/>
      <c r="V643" s="57"/>
      <c r="W643" s="57"/>
      <c r="X643" s="147" t="str">
        <f>IF(ISBLANK(D643),"",IF('order-admin-units'!$I$1&lt;&gt;"y", "", IF((K643="")*(ISBLANK(D643)=FALSE), 'order-admin-units'!$B$1+1, VLOOKUP(K643, ordercountry, 2))))</f>
        <v/>
      </c>
      <c r="Y643" s="147" t="str">
        <f>IF(ISBLANK(D643),"",IF('order-admin-units'!$I$1&lt;&gt;"y", "", IF(L643="", 'order-admin-units'!$B$2+1, VLOOKUP(K643&amp;"@"&amp;L643, orderadmin, 2))))</f>
        <v/>
      </c>
      <c r="Z643" s="147" t="str">
        <f t="shared" si="77"/>
        <v/>
      </c>
      <c r="AA643" s="147" t="str">
        <f t="shared" si="78"/>
        <v/>
      </c>
      <c r="AB643" s="147" t="str">
        <f t="shared" si="79"/>
        <v/>
      </c>
      <c r="AC643" s="147" t="str">
        <f t="shared" si="73"/>
        <v/>
      </c>
      <c r="AD643" s="11" t="str">
        <f t="shared" si="74"/>
        <v/>
      </c>
      <c r="AE643" s="11" t="str">
        <f t="array" ref="AE643">IF(ISBLANK(D643),"",IF(OR($H$2="y",$H$2="m"),IF(AA643=AA642,IF(OR(AB643=$AB$4:$AB642)=FALSE,AE642&amp;C643,AE642),"("&amp;C643)&amp;IF(AA643=AA644,IF(OR(AB644=$AB$4:$AB643)=FALSE,", ",""),") "),""))</f>
        <v/>
      </c>
      <c r="AF643" s="11" t="str">
        <f t="shared" si="75"/>
        <v/>
      </c>
      <c r="AG643" s="11" t="str">
        <f t="array" ref="AG643">IF(ISBLANK(D643),"",IF(OR($H$2="y",$H$2="m"),IF(AA643=AA642,IF(OR(AC643=$AC$4:$AC642)=FALSE,AG642&amp;AF643,AG642),"("&amp;AF643)&amp;IF(AA643=AA644,IF(OR(AC644=$AC$4:$AC643)=FALSE,", ",""),") "),""))</f>
        <v/>
      </c>
      <c r="AH643" s="10" t="str">
        <f>IF((ISBLANK(D643)),"",IF(D643=D642,AH642,"")&amp;IF(B642&lt;&gt;B643,((IF(ISBLANK(E643),$D$3&amp;"Non-type material: "&amp;$D$3,$D$3&amp;INDEX('type-categories'!$A$2:$B$100,MATCH(E643,'type-categories'!$A$2:$A$100,0),2)&amp;$D$3))),"")&amp;(IF(K643&lt;&gt;K642,$C$2&amp;K643&amp;$K$3&amp;$C$2&amp;" ",(IF(B643&lt;&gt;B642,$C$2&amp;K643&amp;$K$3&amp;$C$2&amp;" ",""))))&amp;(IF(L643="","",((IF(L643&lt;&gt;L642,$D$2&amp;L643&amp;$L$3&amp;$D$2&amp;" ",IF(B643&lt;&gt;B642,$D$2&amp;L643&amp;$L$3&amp;$D$2&amp;" ",""))))))&amp;(IF(M643="","",((IF(M643&lt;&gt;M642,$E$2&amp;M643&amp;$E$2&amp;","&amp;" ",IF(B643&lt;&gt;B642,$E$2&amp;M643&amp;$E$2&amp;",",""))))))&amp;(IF(N643="","",IF(N643&lt;&gt;N642,N643&amp;", ",IF(B643&lt;&gt;B642,N643&amp;", ",""))))&amp;(IF(ISBLANK(O643),"",(IF(O643&lt;&gt;O642,O643&amp;", ",IF(B643&lt;&gt;B642,O643&amp;", ","")))))&amp;(IF(ISBLANK(P643),"",(IF(P643&lt;&gt;P642,P643&amp;", ",IF(B643&lt;&gt;B642,P643&amp;", ",IF(Z643&lt;&gt;Z642,P643&amp;", ",""))))))&amp;(IF(ISBLANK(Q643),"",(IF(Q643&lt;&gt;Q642,Q643&amp;", ",IF(B643&lt;&gt;B642,Q643&amp;", ",IF(Z643&lt;&gt;Z642,Q643&amp;", ",""))))))&amp;(IF(ISBLANK(R643),"",(IF(R643&lt;&gt;R642,R643&amp;"m, ",IF(B643&lt;&gt;B642,R643&amp;"m, ",IF(Z643&lt;&gt;Z642,R643&amp;"m, ",""))))))&amp;IF(ISBLANK(S643),"",(IF(B643&lt;&gt;B642,S643&amp;", ",IF(S643&lt;&gt;S642,IF((Z643=Z642),"same locality "&amp;S643&amp;", ",S643&amp;", "),""))))&amp;(IF(ISBLANK(T643),"",(IF(T643&lt;&gt;T642,IF(ISBLANK(F$2),T643&amp;", ",T643&amp;" "&amp;F$2&amp;", "),(IF(B643&lt;&gt;B642,IF(ISBLANK(F$2),T643&amp;", ",T643&amp;" "&amp;F$2&amp;", "),(IF(Z643&lt;&gt;Z642,IF(ISBLANK(F$2),T643&amp;", ",T643&amp;" "&amp;F$2&amp;", "),IF((U643&lt;&gt;U642)*($G$2="Y"),"same collector, ","")))))))))&amp;(IF(ISBLANK(U643),"",(IF(U643&lt;&gt;U642,U643&amp;", ",(IF(B643&lt;&gt;B642,U643&amp;", ",IF(Z643&lt;&gt;Z642,U643&amp;", ",(IF(T643&lt;&gt;T642,IF((T643&lt;&gt;T642)*($G$2="Y"),"same date, ", ""),IF((T643=T642)*(U643=U642)*(S643&lt;&gt;S642)*($G$2="Y"),"same collector and date, ", ""))))))))))&amp;(IF(ISBLANK(V643),"",V643&amp;", "))&amp;IF((AA643&lt;&gt;AA644)*($H$2="y"),AD643&amp;AE643,IF((AA643&lt;&gt;AA644)*($H$2="m"),AD643&amp;AG643,IF(($H$2&lt;&gt;"m")*($H$2&lt;&gt;"Y"),(IF(F643=0,"",F643&amp;" "&amp;$F$4&amp;" "))&amp;(IF(G643=0,"",G643&amp;" "&amp;$G$4&amp;" "))&amp;(IF(H643=0,"",H643&amp;" "&amp;H$4&amp;" "))&amp;(IF(I643=0,"",I643&amp;" "&amp;$I$4&amp;" "))&amp;(IF(J643=0,"",J643&amp;" "&amp;$J$4&amp;" "))&amp;IF((ISBLANK(C643)),"","("&amp;C643&amp;")"),"")))&amp;IF((B643=B644)*(K643=K644)*(L643=L644)*(M643=M644),IF(($H$2&lt;&gt;"m")*($H$2&lt;&gt;"Y"), ", ", IF((ISNUMBER(FIND(")",AE643))), ", ", "")),IF((B643=B644)*(K643=K644)*(L643=L644),"; ",". ")))</f>
        <v/>
      </c>
      <c r="AI643" s="1"/>
    </row>
    <row r="644" spans="1:35" x14ac:dyDescent="0.25">
      <c r="A644" s="3" t="str">
        <f t="shared" si="76"/>
        <v/>
      </c>
      <c r="B644" s="53" t="str">
        <f t="shared" si="80"/>
        <v/>
      </c>
      <c r="C644" s="57"/>
      <c r="D644" s="57"/>
      <c r="E644" s="57"/>
      <c r="F644" s="57"/>
      <c r="G644" s="57"/>
      <c r="H644" s="57"/>
      <c r="I644" s="57"/>
      <c r="J644" s="57"/>
      <c r="K644" s="57"/>
      <c r="L644" s="57"/>
      <c r="M644" s="54"/>
      <c r="N644" s="57"/>
      <c r="O644" s="58"/>
      <c r="P644" s="58"/>
      <c r="Q644" s="58"/>
      <c r="R644" s="58"/>
      <c r="S644" s="54"/>
      <c r="T644" s="57"/>
      <c r="U644" s="57"/>
      <c r="V644" s="57"/>
      <c r="W644" s="57"/>
      <c r="X644" s="147" t="str">
        <f>IF(ISBLANK(D644),"",IF('order-admin-units'!$I$1&lt;&gt;"y", "", IF((K644="")*(ISBLANK(D644)=FALSE), 'order-admin-units'!$B$1+1, VLOOKUP(K644, ordercountry, 2))))</f>
        <v/>
      </c>
      <c r="Y644" s="147" t="str">
        <f>IF(ISBLANK(D644),"",IF('order-admin-units'!$I$1&lt;&gt;"y", "", IF(L644="", 'order-admin-units'!$B$2+1, VLOOKUP(K644&amp;"@"&amp;L644, orderadmin, 2))))</f>
        <v/>
      </c>
      <c r="Z644" s="147" t="str">
        <f t="shared" si="77"/>
        <v/>
      </c>
      <c r="AA644" s="147" t="str">
        <f t="shared" si="78"/>
        <v/>
      </c>
      <c r="AB644" s="147" t="str">
        <f t="shared" si="79"/>
        <v/>
      </c>
      <c r="AC644" s="147" t="str">
        <f t="shared" si="73"/>
        <v/>
      </c>
      <c r="AD644" s="11" t="str">
        <f t="shared" si="74"/>
        <v/>
      </c>
      <c r="AE644" s="11" t="str">
        <f t="array" ref="AE644">IF(ISBLANK(D644),"",IF(OR($H$2="y",$H$2="m"),IF(AA644=AA643,IF(OR(AB644=$AB$4:$AB643)=FALSE,AE643&amp;C644,AE643),"("&amp;C644)&amp;IF(AA644=AA645,IF(OR(AB645=$AB$4:$AB644)=FALSE,", ",""),") "),""))</f>
        <v/>
      </c>
      <c r="AF644" s="11" t="str">
        <f t="shared" si="75"/>
        <v/>
      </c>
      <c r="AG644" s="11" t="str">
        <f t="array" ref="AG644">IF(ISBLANK(D644),"",IF(OR($H$2="y",$H$2="m"),IF(AA644=AA643,IF(OR(AC644=$AC$4:$AC643)=FALSE,AG643&amp;AF644,AG643),"("&amp;AF644)&amp;IF(AA644=AA645,IF(OR(AC645=$AC$4:$AC644)=FALSE,", ",""),") "),""))</f>
        <v/>
      </c>
      <c r="AH644" s="10" t="str">
        <f>IF((ISBLANK(D644)),"",IF(D644=D643,AH643,"")&amp;IF(B643&lt;&gt;B644,((IF(ISBLANK(E644),$D$3&amp;"Non-type material: "&amp;$D$3,$D$3&amp;INDEX('type-categories'!$A$2:$B$100,MATCH(E644,'type-categories'!$A$2:$A$100,0),2)&amp;$D$3))),"")&amp;(IF(K644&lt;&gt;K643,$C$2&amp;K644&amp;$K$3&amp;$C$2&amp;" ",(IF(B644&lt;&gt;B643,$C$2&amp;K644&amp;$K$3&amp;$C$2&amp;" ",""))))&amp;(IF(L644="","",((IF(L644&lt;&gt;L643,$D$2&amp;L644&amp;$L$3&amp;$D$2&amp;" ",IF(B644&lt;&gt;B643,$D$2&amp;L644&amp;$L$3&amp;$D$2&amp;" ",""))))))&amp;(IF(M644="","",((IF(M644&lt;&gt;M643,$E$2&amp;M644&amp;$E$2&amp;","&amp;" ",IF(B644&lt;&gt;B643,$E$2&amp;M644&amp;$E$2&amp;",",""))))))&amp;(IF(N644="","",IF(N644&lt;&gt;N643,N644&amp;", ",IF(B644&lt;&gt;B643,N644&amp;", ",""))))&amp;(IF(ISBLANK(O644),"",(IF(O644&lt;&gt;O643,O644&amp;", ",IF(B644&lt;&gt;B643,O644&amp;", ","")))))&amp;(IF(ISBLANK(P644),"",(IF(P644&lt;&gt;P643,P644&amp;", ",IF(B644&lt;&gt;B643,P644&amp;", ",IF(Z644&lt;&gt;Z643,P644&amp;", ",""))))))&amp;(IF(ISBLANK(Q644),"",(IF(Q644&lt;&gt;Q643,Q644&amp;", ",IF(B644&lt;&gt;B643,Q644&amp;", ",IF(Z644&lt;&gt;Z643,Q644&amp;", ",""))))))&amp;(IF(ISBLANK(R644),"",(IF(R644&lt;&gt;R643,R644&amp;"m, ",IF(B644&lt;&gt;B643,R644&amp;"m, ",IF(Z644&lt;&gt;Z643,R644&amp;"m, ",""))))))&amp;IF(ISBLANK(S644),"",(IF(B644&lt;&gt;B643,S644&amp;", ",IF(S644&lt;&gt;S643,IF((Z644=Z643),"same locality "&amp;S644&amp;", ",S644&amp;", "),""))))&amp;(IF(ISBLANK(T644),"",(IF(T644&lt;&gt;T643,IF(ISBLANK(F$2),T644&amp;", ",T644&amp;" "&amp;F$2&amp;", "),(IF(B644&lt;&gt;B643,IF(ISBLANK(F$2),T644&amp;", ",T644&amp;" "&amp;F$2&amp;", "),(IF(Z644&lt;&gt;Z643,IF(ISBLANK(F$2),T644&amp;", ",T644&amp;" "&amp;F$2&amp;", "),IF((U644&lt;&gt;U643)*($G$2="Y"),"same collector, ","")))))))))&amp;(IF(ISBLANK(U644),"",(IF(U644&lt;&gt;U643,U644&amp;", ",(IF(B644&lt;&gt;B643,U644&amp;", ",IF(Z644&lt;&gt;Z643,U644&amp;", ",(IF(T644&lt;&gt;T643,IF((T644&lt;&gt;T643)*($G$2="Y"),"same date, ", ""),IF((T644=T643)*(U644=U643)*(S644&lt;&gt;S643)*($G$2="Y"),"same collector and date, ", ""))))))))))&amp;(IF(ISBLANK(V644),"",V644&amp;", "))&amp;IF((AA644&lt;&gt;AA645)*($H$2="y"),AD644&amp;AE644,IF((AA644&lt;&gt;AA645)*($H$2="m"),AD644&amp;AG644,IF(($H$2&lt;&gt;"m")*($H$2&lt;&gt;"Y"),(IF(F644=0,"",F644&amp;" "&amp;$F$4&amp;" "))&amp;(IF(G644=0,"",G644&amp;" "&amp;$G$4&amp;" "))&amp;(IF(H644=0,"",H644&amp;" "&amp;H$4&amp;" "))&amp;(IF(I644=0,"",I644&amp;" "&amp;$I$4&amp;" "))&amp;(IF(J644=0,"",J644&amp;" "&amp;$J$4&amp;" "))&amp;IF((ISBLANK(C644)),"","("&amp;C644&amp;")"),"")))&amp;IF((B644=B645)*(K644=K645)*(L644=L645)*(M644=M645),IF(($H$2&lt;&gt;"m")*($H$2&lt;&gt;"Y"), ", ", IF((ISNUMBER(FIND(")",AE644))), ", ", "")),IF((B644=B645)*(K644=K645)*(L644=L645),"; ",". ")))</f>
        <v/>
      </c>
      <c r="AI644" s="1"/>
    </row>
    <row r="645" spans="1:35" x14ac:dyDescent="0.25">
      <c r="A645" s="3" t="str">
        <f t="shared" si="76"/>
        <v/>
      </c>
      <c r="B645" s="53" t="str">
        <f t="shared" si="80"/>
        <v/>
      </c>
      <c r="C645" s="57"/>
      <c r="D645" s="57"/>
      <c r="E645" s="57"/>
      <c r="F645" s="57"/>
      <c r="G645" s="57"/>
      <c r="H645" s="57"/>
      <c r="I645" s="57"/>
      <c r="J645" s="57"/>
      <c r="K645" s="57"/>
      <c r="L645" s="57"/>
      <c r="M645" s="54"/>
      <c r="N645" s="57"/>
      <c r="O645" s="58"/>
      <c r="P645" s="58"/>
      <c r="Q645" s="58"/>
      <c r="R645" s="58"/>
      <c r="S645" s="54"/>
      <c r="T645" s="57"/>
      <c r="U645" s="57"/>
      <c r="V645" s="57"/>
      <c r="W645" s="57"/>
      <c r="X645" s="147" t="str">
        <f>IF(ISBLANK(D645),"",IF('order-admin-units'!$I$1&lt;&gt;"y", "", IF((K645="")*(ISBLANK(D645)=FALSE), 'order-admin-units'!$B$1+1, VLOOKUP(K645, ordercountry, 2))))</f>
        <v/>
      </c>
      <c r="Y645" s="147" t="str">
        <f>IF(ISBLANK(D645),"",IF('order-admin-units'!$I$1&lt;&gt;"y", "", IF(L645="", 'order-admin-units'!$B$2+1, VLOOKUP(K645&amp;"@"&amp;L645, orderadmin, 2))))</f>
        <v/>
      </c>
      <c r="Z645" s="147" t="str">
        <f t="shared" si="77"/>
        <v/>
      </c>
      <c r="AA645" s="147" t="str">
        <f t="shared" si="78"/>
        <v/>
      </c>
      <c r="AB645" s="147" t="str">
        <f t="shared" si="79"/>
        <v/>
      </c>
      <c r="AC645" s="147" t="str">
        <f t="shared" ref="AC645:AC708" si="81">AA645&amp;AF645</f>
        <v/>
      </c>
      <c r="AD645" s="11" t="str">
        <f t="shared" ref="AD645:AD708" si="82">IF(OR($H$2="y",$H$2="m"),IF(SUMIF($AA$5:$AA$2000,AA645,$F$5:$F$2000)&lt;&gt;0,SUMIF($AA$5:$AA$2000,AA645,$F$5:$F$2000)&amp;" "&amp;$F$4&amp;" ","")&amp;IF(SUMIF($AA$5:$AA$2000,AA645,$G$5:$G$2000)&lt;&gt;0,SUMIF($AA$5:$AA$2000,AA645,$G$5:$G$2000)&amp;" "&amp;$G$4&amp;" ","")&amp;IF(SUMIF($AA$5:$AA$2000,AA645,$H$5:$H$2000)&lt;&gt;0,SUMIF($AA$5:$AA$2000,AA645,$H$5:$H$2000)&amp;" "&amp;$H$4&amp;" ","")&amp;IF(SUMIF($AA$5:$AA$2000,AA645,$I$5:$I$2000)&lt;&gt;0,SUMIF($AA$5:$AA$2000,AA645,$I$5:$I$2000)&amp;" "&amp;$I$4&amp;" ","")&amp;IF(SUMIF($AA$5:$AA$2000,AA645,$J$5:$J$2000)&lt;&gt;0,SUMIF($AA$5:$AA$2000,AA645,$J$5:$J$2000)&amp;" "&amp;$J$4&amp;" ",""),"")</f>
        <v/>
      </c>
      <c r="AE645" s="11" t="str">
        <f t="array" ref="AE645">IF(ISBLANK(D645),"",IF(OR($H$2="y",$H$2="m"),IF(AA645=AA644,IF(OR(AB645=$AB$4:$AB644)=FALSE,AE644&amp;C645,AE644),"("&amp;C645)&amp;IF(AA645=AA646,IF(OR(AB646=$AB$4:$AB645)=FALSE,", ",""),") "),""))</f>
        <v/>
      </c>
      <c r="AF645" s="11" t="str">
        <f t="shared" ref="AF645:AF708" si="83">IF((ISBLANK(D645)=FALSE)*OR($H$2="y",$H$2="m"),IFERROR(LEFT(C645, FIND(" ",C645)-1), C645),"")</f>
        <v/>
      </c>
      <c r="AG645" s="11" t="str">
        <f t="array" ref="AG645">IF(ISBLANK(D645),"",IF(OR($H$2="y",$H$2="m"),IF(AA645=AA644,IF(OR(AC645=$AC$4:$AC644)=FALSE,AG644&amp;AF645,AG644),"("&amp;AF645)&amp;IF(AA645=AA646,IF(OR(AC646=$AC$4:$AC645)=FALSE,", ",""),") "),""))</f>
        <v/>
      </c>
      <c r="AH645" s="10" t="str">
        <f>IF((ISBLANK(D645)),"",IF(D645=D644,AH644,"")&amp;IF(B644&lt;&gt;B645,((IF(ISBLANK(E645),$D$3&amp;"Non-type material: "&amp;$D$3,$D$3&amp;INDEX('type-categories'!$A$2:$B$100,MATCH(E645,'type-categories'!$A$2:$A$100,0),2)&amp;$D$3))),"")&amp;(IF(K645&lt;&gt;K644,$C$2&amp;K645&amp;$K$3&amp;$C$2&amp;" ",(IF(B645&lt;&gt;B644,$C$2&amp;K645&amp;$K$3&amp;$C$2&amp;" ",""))))&amp;(IF(L645="","",((IF(L645&lt;&gt;L644,$D$2&amp;L645&amp;$L$3&amp;$D$2&amp;" ",IF(B645&lt;&gt;B644,$D$2&amp;L645&amp;$L$3&amp;$D$2&amp;" ",""))))))&amp;(IF(M645="","",((IF(M645&lt;&gt;M644,$E$2&amp;M645&amp;$E$2&amp;","&amp;" ",IF(B645&lt;&gt;B644,$E$2&amp;M645&amp;$E$2&amp;",",""))))))&amp;(IF(N645="","",IF(N645&lt;&gt;N644,N645&amp;", ",IF(B645&lt;&gt;B644,N645&amp;", ",""))))&amp;(IF(ISBLANK(O645),"",(IF(O645&lt;&gt;O644,O645&amp;", ",IF(B645&lt;&gt;B644,O645&amp;", ","")))))&amp;(IF(ISBLANK(P645),"",(IF(P645&lt;&gt;P644,P645&amp;", ",IF(B645&lt;&gt;B644,P645&amp;", ",IF(Z645&lt;&gt;Z644,P645&amp;", ",""))))))&amp;(IF(ISBLANK(Q645),"",(IF(Q645&lt;&gt;Q644,Q645&amp;", ",IF(B645&lt;&gt;B644,Q645&amp;", ",IF(Z645&lt;&gt;Z644,Q645&amp;", ",""))))))&amp;(IF(ISBLANK(R645),"",(IF(R645&lt;&gt;R644,R645&amp;"m, ",IF(B645&lt;&gt;B644,R645&amp;"m, ",IF(Z645&lt;&gt;Z644,R645&amp;"m, ",""))))))&amp;IF(ISBLANK(S645),"",(IF(B645&lt;&gt;B644,S645&amp;", ",IF(S645&lt;&gt;S644,IF((Z645=Z644),"same locality "&amp;S645&amp;", ",S645&amp;", "),""))))&amp;(IF(ISBLANK(T645),"",(IF(T645&lt;&gt;T644,IF(ISBLANK(F$2),T645&amp;", ",T645&amp;" "&amp;F$2&amp;", "),(IF(B645&lt;&gt;B644,IF(ISBLANK(F$2),T645&amp;", ",T645&amp;" "&amp;F$2&amp;", "),(IF(Z645&lt;&gt;Z644,IF(ISBLANK(F$2),T645&amp;", ",T645&amp;" "&amp;F$2&amp;", "),IF((U645&lt;&gt;U644)*($G$2="Y"),"same collector, ","")))))))))&amp;(IF(ISBLANK(U645),"",(IF(U645&lt;&gt;U644,U645&amp;", ",(IF(B645&lt;&gt;B644,U645&amp;", ",IF(Z645&lt;&gt;Z644,U645&amp;", ",(IF(T645&lt;&gt;T644,IF((T645&lt;&gt;T644)*($G$2="Y"),"same date, ", ""),IF((T645=T644)*(U645=U644)*(S645&lt;&gt;S644)*($G$2="Y"),"same collector and date, ", ""))))))))))&amp;(IF(ISBLANK(V645),"",V645&amp;", "))&amp;IF((AA645&lt;&gt;AA646)*($H$2="y"),AD645&amp;AE645,IF((AA645&lt;&gt;AA646)*($H$2="m"),AD645&amp;AG645,IF(($H$2&lt;&gt;"m")*($H$2&lt;&gt;"Y"),(IF(F645=0,"",F645&amp;" "&amp;$F$4&amp;" "))&amp;(IF(G645=0,"",G645&amp;" "&amp;$G$4&amp;" "))&amp;(IF(H645=0,"",H645&amp;" "&amp;H$4&amp;" "))&amp;(IF(I645=0,"",I645&amp;" "&amp;$I$4&amp;" "))&amp;(IF(J645=0,"",J645&amp;" "&amp;$J$4&amp;" "))&amp;IF((ISBLANK(C645)),"","("&amp;C645&amp;")"),"")))&amp;IF((B645=B646)*(K645=K646)*(L645=L646)*(M645=M646),IF(($H$2&lt;&gt;"m")*($H$2&lt;&gt;"Y"), ", ", IF((ISNUMBER(FIND(")",AE645))), ", ", "")),IF((B645=B646)*(K645=K646)*(L645=L646),"; ",". ")))</f>
        <v/>
      </c>
      <c r="AI645" s="1"/>
    </row>
    <row r="646" spans="1:35" x14ac:dyDescent="0.25">
      <c r="A646" s="3" t="str">
        <f t="shared" ref="A646:A709" si="84">IF(ISBLANK(D646),"",IF(D646&lt;&gt;D645, A645+1, A645))</f>
        <v/>
      </c>
      <c r="B646" s="53" t="str">
        <f t="shared" si="80"/>
        <v/>
      </c>
      <c r="C646" s="57"/>
      <c r="D646" s="57"/>
      <c r="E646" s="57"/>
      <c r="F646" s="57"/>
      <c r="G646" s="57"/>
      <c r="H646" s="57"/>
      <c r="I646" s="57"/>
      <c r="J646" s="57"/>
      <c r="K646" s="57"/>
      <c r="L646" s="57"/>
      <c r="M646" s="54"/>
      <c r="N646" s="57"/>
      <c r="O646" s="58"/>
      <c r="P646" s="58"/>
      <c r="Q646" s="58"/>
      <c r="R646" s="58"/>
      <c r="S646" s="54"/>
      <c r="T646" s="57"/>
      <c r="U646" s="57"/>
      <c r="V646" s="57"/>
      <c r="W646" s="57"/>
      <c r="X646" s="147" t="str">
        <f>IF(ISBLANK(D646),"",IF('order-admin-units'!$I$1&lt;&gt;"y", "", IF((K646="")*(ISBLANK(D646)=FALSE), 'order-admin-units'!$B$1+1, VLOOKUP(K646, ordercountry, 2))))</f>
        <v/>
      </c>
      <c r="Y646" s="147" t="str">
        <f>IF(ISBLANK(D646),"",IF('order-admin-units'!$I$1&lt;&gt;"y", "", IF(L646="", 'order-admin-units'!$B$2+1, VLOOKUP(K646&amp;"@"&amp;L646, orderadmin, 2))))</f>
        <v/>
      </c>
      <c r="Z646" s="147" t="str">
        <f t="shared" ref="Z646:Z709" si="85">K646&amp;L646&amp;M646&amp;N646&amp;O646</f>
        <v/>
      </c>
      <c r="AA646" s="147" t="str">
        <f t="shared" ref="AA646:AA709" si="86">B646&amp;K646&amp;L646&amp;M646&amp;N646&amp;O646&amp;P646&amp;Q646&amp;R646&amp;S646&amp;T646&amp;U646</f>
        <v/>
      </c>
      <c r="AB646" s="147" t="str">
        <f t="shared" ref="AB646:AB709" si="87">AA646&amp;C646</f>
        <v/>
      </c>
      <c r="AC646" s="147" t="str">
        <f t="shared" si="81"/>
        <v/>
      </c>
      <c r="AD646" s="11" t="str">
        <f t="shared" si="82"/>
        <v/>
      </c>
      <c r="AE646" s="11" t="str">
        <f t="array" ref="AE646">IF(ISBLANK(D646),"",IF(OR($H$2="y",$H$2="m"),IF(AA646=AA645,IF(OR(AB646=$AB$4:$AB645)=FALSE,AE645&amp;C646,AE645),"("&amp;C646)&amp;IF(AA646=AA647,IF(OR(AB647=$AB$4:$AB646)=FALSE,", ",""),") "),""))</f>
        <v/>
      </c>
      <c r="AF646" s="11" t="str">
        <f t="shared" si="83"/>
        <v/>
      </c>
      <c r="AG646" s="11" t="str">
        <f t="array" ref="AG646">IF(ISBLANK(D646),"",IF(OR($H$2="y",$H$2="m"),IF(AA646=AA645,IF(OR(AC646=$AC$4:$AC645)=FALSE,AG645&amp;AF646,AG645),"("&amp;AF646)&amp;IF(AA646=AA647,IF(OR(AC647=$AC$4:$AC646)=FALSE,", ",""),") "),""))</f>
        <v/>
      </c>
      <c r="AH646" s="10" t="str">
        <f>IF((ISBLANK(D646)),"",IF(D646=D645,AH645,"")&amp;IF(B645&lt;&gt;B646,((IF(ISBLANK(E646),$D$3&amp;"Non-type material: "&amp;$D$3,$D$3&amp;INDEX('type-categories'!$A$2:$B$100,MATCH(E646,'type-categories'!$A$2:$A$100,0),2)&amp;$D$3))),"")&amp;(IF(K646&lt;&gt;K645,$C$2&amp;K646&amp;$K$3&amp;$C$2&amp;" ",(IF(B646&lt;&gt;B645,$C$2&amp;K646&amp;$K$3&amp;$C$2&amp;" ",""))))&amp;(IF(L646="","",((IF(L646&lt;&gt;L645,$D$2&amp;L646&amp;$L$3&amp;$D$2&amp;" ",IF(B646&lt;&gt;B645,$D$2&amp;L646&amp;$L$3&amp;$D$2&amp;" ",""))))))&amp;(IF(M646="","",((IF(M646&lt;&gt;M645,$E$2&amp;M646&amp;$E$2&amp;","&amp;" ",IF(B646&lt;&gt;B645,$E$2&amp;M646&amp;$E$2&amp;",",""))))))&amp;(IF(N646="","",IF(N646&lt;&gt;N645,N646&amp;", ",IF(B646&lt;&gt;B645,N646&amp;", ",""))))&amp;(IF(ISBLANK(O646),"",(IF(O646&lt;&gt;O645,O646&amp;", ",IF(B646&lt;&gt;B645,O646&amp;", ","")))))&amp;(IF(ISBLANK(P646),"",(IF(P646&lt;&gt;P645,P646&amp;", ",IF(B646&lt;&gt;B645,P646&amp;", ",IF(Z646&lt;&gt;Z645,P646&amp;", ",""))))))&amp;(IF(ISBLANK(Q646),"",(IF(Q646&lt;&gt;Q645,Q646&amp;", ",IF(B646&lt;&gt;B645,Q646&amp;", ",IF(Z646&lt;&gt;Z645,Q646&amp;", ",""))))))&amp;(IF(ISBLANK(R646),"",(IF(R646&lt;&gt;R645,R646&amp;"m, ",IF(B646&lt;&gt;B645,R646&amp;"m, ",IF(Z646&lt;&gt;Z645,R646&amp;"m, ",""))))))&amp;IF(ISBLANK(S646),"",(IF(B646&lt;&gt;B645,S646&amp;", ",IF(S646&lt;&gt;S645,IF((Z646=Z645),"same locality "&amp;S646&amp;", ",S646&amp;", "),""))))&amp;(IF(ISBLANK(T646),"",(IF(T646&lt;&gt;T645,IF(ISBLANK(F$2),T646&amp;", ",T646&amp;" "&amp;F$2&amp;", "),(IF(B646&lt;&gt;B645,IF(ISBLANK(F$2),T646&amp;", ",T646&amp;" "&amp;F$2&amp;", "),(IF(Z646&lt;&gt;Z645,IF(ISBLANK(F$2),T646&amp;", ",T646&amp;" "&amp;F$2&amp;", "),IF((U646&lt;&gt;U645)*($G$2="Y"),"same collector, ","")))))))))&amp;(IF(ISBLANK(U646),"",(IF(U646&lt;&gt;U645,U646&amp;", ",(IF(B646&lt;&gt;B645,U646&amp;", ",IF(Z646&lt;&gt;Z645,U646&amp;", ",(IF(T646&lt;&gt;T645,IF((T646&lt;&gt;T645)*($G$2="Y"),"same date, ", ""),IF((T646=T645)*(U646=U645)*(S646&lt;&gt;S645)*($G$2="Y"),"same collector and date, ", ""))))))))))&amp;(IF(ISBLANK(V646),"",V646&amp;", "))&amp;IF((AA646&lt;&gt;AA647)*($H$2="y"),AD646&amp;AE646,IF((AA646&lt;&gt;AA647)*($H$2="m"),AD646&amp;AG646,IF(($H$2&lt;&gt;"m")*($H$2&lt;&gt;"Y"),(IF(F646=0,"",F646&amp;" "&amp;$F$4&amp;" "))&amp;(IF(G646=0,"",G646&amp;" "&amp;$G$4&amp;" "))&amp;(IF(H646=0,"",H646&amp;" "&amp;H$4&amp;" "))&amp;(IF(I646=0,"",I646&amp;" "&amp;$I$4&amp;" "))&amp;(IF(J646=0,"",J646&amp;" "&amp;$J$4&amp;" "))&amp;IF((ISBLANK(C646)),"","("&amp;C646&amp;")"),"")))&amp;IF((B646=B647)*(K646=K647)*(L646=L647)*(M646=M647),IF(($H$2&lt;&gt;"m")*($H$2&lt;&gt;"Y"), ", ", IF((ISNUMBER(FIND(")",AE646))), ", ", "")),IF((B646=B647)*(K646=K647)*(L646=L647),"; ",". ")))</f>
        <v/>
      </c>
      <c r="AI646" s="1"/>
    </row>
    <row r="647" spans="1:35" x14ac:dyDescent="0.25">
      <c r="A647" s="3" t="str">
        <f t="shared" si="84"/>
        <v/>
      </c>
      <c r="B647" s="53" t="str">
        <f t="shared" si="80"/>
        <v/>
      </c>
      <c r="C647" s="57"/>
      <c r="D647" s="57"/>
      <c r="E647" s="57"/>
      <c r="F647" s="57"/>
      <c r="G647" s="57"/>
      <c r="H647" s="57"/>
      <c r="I647" s="57"/>
      <c r="J647" s="57"/>
      <c r="K647" s="57"/>
      <c r="L647" s="57"/>
      <c r="M647" s="54"/>
      <c r="N647" s="57"/>
      <c r="O647" s="58"/>
      <c r="P647" s="58"/>
      <c r="Q647" s="58"/>
      <c r="R647" s="58"/>
      <c r="S647" s="54"/>
      <c r="T647" s="57"/>
      <c r="U647" s="57"/>
      <c r="V647" s="57"/>
      <c r="W647" s="57"/>
      <c r="X647" s="147" t="str">
        <f>IF(ISBLANK(D647),"",IF('order-admin-units'!$I$1&lt;&gt;"y", "", IF((K647="")*(ISBLANK(D647)=FALSE), 'order-admin-units'!$B$1+1, VLOOKUP(K647, ordercountry, 2))))</f>
        <v/>
      </c>
      <c r="Y647" s="147" t="str">
        <f>IF(ISBLANK(D647),"",IF('order-admin-units'!$I$1&lt;&gt;"y", "", IF(L647="", 'order-admin-units'!$B$2+1, VLOOKUP(K647&amp;"@"&amp;L647, orderadmin, 2))))</f>
        <v/>
      </c>
      <c r="Z647" s="147" t="str">
        <f t="shared" si="85"/>
        <v/>
      </c>
      <c r="AA647" s="147" t="str">
        <f t="shared" si="86"/>
        <v/>
      </c>
      <c r="AB647" s="147" t="str">
        <f t="shared" si="87"/>
        <v/>
      </c>
      <c r="AC647" s="147" t="str">
        <f t="shared" si="81"/>
        <v/>
      </c>
      <c r="AD647" s="11" t="str">
        <f t="shared" si="82"/>
        <v/>
      </c>
      <c r="AE647" s="11" t="str">
        <f t="array" ref="AE647">IF(ISBLANK(D647),"",IF(OR($H$2="y",$H$2="m"),IF(AA647=AA646,IF(OR(AB647=$AB$4:$AB646)=FALSE,AE646&amp;C647,AE646),"("&amp;C647)&amp;IF(AA647=AA648,IF(OR(AB648=$AB$4:$AB647)=FALSE,", ",""),") "),""))</f>
        <v/>
      </c>
      <c r="AF647" s="11" t="str">
        <f t="shared" si="83"/>
        <v/>
      </c>
      <c r="AG647" s="11" t="str">
        <f t="array" ref="AG647">IF(ISBLANK(D647),"",IF(OR($H$2="y",$H$2="m"),IF(AA647=AA646,IF(OR(AC647=$AC$4:$AC646)=FALSE,AG646&amp;AF647,AG646),"("&amp;AF647)&amp;IF(AA647=AA648,IF(OR(AC648=$AC$4:$AC647)=FALSE,", ",""),") "),""))</f>
        <v/>
      </c>
      <c r="AH647" s="10" t="str">
        <f>IF((ISBLANK(D647)),"",IF(D647=D646,AH646,"")&amp;IF(B646&lt;&gt;B647,((IF(ISBLANK(E647),$D$3&amp;"Non-type material: "&amp;$D$3,$D$3&amp;INDEX('type-categories'!$A$2:$B$100,MATCH(E647,'type-categories'!$A$2:$A$100,0),2)&amp;$D$3))),"")&amp;(IF(K647&lt;&gt;K646,$C$2&amp;K647&amp;$K$3&amp;$C$2&amp;" ",(IF(B647&lt;&gt;B646,$C$2&amp;K647&amp;$K$3&amp;$C$2&amp;" ",""))))&amp;(IF(L647="","",((IF(L647&lt;&gt;L646,$D$2&amp;L647&amp;$L$3&amp;$D$2&amp;" ",IF(B647&lt;&gt;B646,$D$2&amp;L647&amp;$L$3&amp;$D$2&amp;" ",""))))))&amp;(IF(M647="","",((IF(M647&lt;&gt;M646,$E$2&amp;M647&amp;$E$2&amp;","&amp;" ",IF(B647&lt;&gt;B646,$E$2&amp;M647&amp;$E$2&amp;",",""))))))&amp;(IF(N647="","",IF(N647&lt;&gt;N646,N647&amp;", ",IF(B647&lt;&gt;B646,N647&amp;", ",""))))&amp;(IF(ISBLANK(O647),"",(IF(O647&lt;&gt;O646,O647&amp;", ",IF(B647&lt;&gt;B646,O647&amp;", ","")))))&amp;(IF(ISBLANK(P647),"",(IF(P647&lt;&gt;P646,P647&amp;", ",IF(B647&lt;&gt;B646,P647&amp;", ",IF(Z647&lt;&gt;Z646,P647&amp;", ",""))))))&amp;(IF(ISBLANK(Q647),"",(IF(Q647&lt;&gt;Q646,Q647&amp;", ",IF(B647&lt;&gt;B646,Q647&amp;", ",IF(Z647&lt;&gt;Z646,Q647&amp;", ",""))))))&amp;(IF(ISBLANK(R647),"",(IF(R647&lt;&gt;R646,R647&amp;"m, ",IF(B647&lt;&gt;B646,R647&amp;"m, ",IF(Z647&lt;&gt;Z646,R647&amp;"m, ",""))))))&amp;IF(ISBLANK(S647),"",(IF(B647&lt;&gt;B646,S647&amp;", ",IF(S647&lt;&gt;S646,IF((Z647=Z646),"same locality "&amp;S647&amp;", ",S647&amp;", "),""))))&amp;(IF(ISBLANK(T647),"",(IF(T647&lt;&gt;T646,IF(ISBLANK(F$2),T647&amp;", ",T647&amp;" "&amp;F$2&amp;", "),(IF(B647&lt;&gt;B646,IF(ISBLANK(F$2),T647&amp;", ",T647&amp;" "&amp;F$2&amp;", "),(IF(Z647&lt;&gt;Z646,IF(ISBLANK(F$2),T647&amp;", ",T647&amp;" "&amp;F$2&amp;", "),IF((U647&lt;&gt;U646)*($G$2="Y"),"same collector, ","")))))))))&amp;(IF(ISBLANK(U647),"",(IF(U647&lt;&gt;U646,U647&amp;", ",(IF(B647&lt;&gt;B646,U647&amp;", ",IF(Z647&lt;&gt;Z646,U647&amp;", ",(IF(T647&lt;&gt;T646,IF((T647&lt;&gt;T646)*($G$2="Y"),"same date, ", ""),IF((T647=T646)*(U647=U646)*(S647&lt;&gt;S646)*($G$2="Y"),"same collector and date, ", ""))))))))))&amp;(IF(ISBLANK(V647),"",V647&amp;", "))&amp;IF((AA647&lt;&gt;AA648)*($H$2="y"),AD647&amp;AE647,IF((AA647&lt;&gt;AA648)*($H$2="m"),AD647&amp;AG647,IF(($H$2&lt;&gt;"m")*($H$2&lt;&gt;"Y"),(IF(F647=0,"",F647&amp;" "&amp;$F$4&amp;" "))&amp;(IF(G647=0,"",G647&amp;" "&amp;$G$4&amp;" "))&amp;(IF(H647=0,"",H647&amp;" "&amp;H$4&amp;" "))&amp;(IF(I647=0,"",I647&amp;" "&amp;$I$4&amp;" "))&amp;(IF(J647=0,"",J647&amp;" "&amp;$J$4&amp;" "))&amp;IF((ISBLANK(C647)),"","("&amp;C647&amp;")"),"")))&amp;IF((B647=B648)*(K647=K648)*(L647=L648)*(M647=M648),IF(($H$2&lt;&gt;"m")*($H$2&lt;&gt;"Y"), ", ", IF((ISNUMBER(FIND(")",AE647))), ", ", "")),IF((B647=B648)*(K647=K648)*(L647=L648),"; ",". ")))</f>
        <v/>
      </c>
      <c r="AI647" s="1"/>
    </row>
    <row r="648" spans="1:35" x14ac:dyDescent="0.25">
      <c r="A648" s="3" t="str">
        <f t="shared" si="84"/>
        <v/>
      </c>
      <c r="B648" s="53" t="str">
        <f t="shared" si="80"/>
        <v/>
      </c>
      <c r="C648" s="57"/>
      <c r="D648" s="57"/>
      <c r="E648" s="57"/>
      <c r="F648" s="57"/>
      <c r="G648" s="57"/>
      <c r="H648" s="57"/>
      <c r="I648" s="57"/>
      <c r="J648" s="57"/>
      <c r="K648" s="57"/>
      <c r="L648" s="57"/>
      <c r="M648" s="54"/>
      <c r="N648" s="57"/>
      <c r="O648" s="58"/>
      <c r="P648" s="58"/>
      <c r="Q648" s="58"/>
      <c r="R648" s="58"/>
      <c r="S648" s="54"/>
      <c r="T648" s="57"/>
      <c r="U648" s="57"/>
      <c r="V648" s="57"/>
      <c r="W648" s="57"/>
      <c r="X648" s="147" t="str">
        <f>IF(ISBLANK(D648),"",IF('order-admin-units'!$I$1&lt;&gt;"y", "", IF((K648="")*(ISBLANK(D648)=FALSE), 'order-admin-units'!$B$1+1, VLOOKUP(K648, ordercountry, 2))))</f>
        <v/>
      </c>
      <c r="Y648" s="147" t="str">
        <f>IF(ISBLANK(D648),"",IF('order-admin-units'!$I$1&lt;&gt;"y", "", IF(L648="", 'order-admin-units'!$B$2+1, VLOOKUP(K648&amp;"@"&amp;L648, orderadmin, 2))))</f>
        <v/>
      </c>
      <c r="Z648" s="147" t="str">
        <f t="shared" si="85"/>
        <v/>
      </c>
      <c r="AA648" s="147" t="str">
        <f t="shared" si="86"/>
        <v/>
      </c>
      <c r="AB648" s="147" t="str">
        <f t="shared" si="87"/>
        <v/>
      </c>
      <c r="AC648" s="147" t="str">
        <f t="shared" si="81"/>
        <v/>
      </c>
      <c r="AD648" s="11" t="str">
        <f t="shared" si="82"/>
        <v/>
      </c>
      <c r="AE648" s="11" t="str">
        <f t="array" ref="AE648">IF(ISBLANK(D648),"",IF(OR($H$2="y",$H$2="m"),IF(AA648=AA647,IF(OR(AB648=$AB$4:$AB647)=FALSE,AE647&amp;C648,AE647),"("&amp;C648)&amp;IF(AA648=AA649,IF(OR(AB649=$AB$4:$AB648)=FALSE,", ",""),") "),""))</f>
        <v/>
      </c>
      <c r="AF648" s="11" t="str">
        <f t="shared" si="83"/>
        <v/>
      </c>
      <c r="AG648" s="11" t="str">
        <f t="array" ref="AG648">IF(ISBLANK(D648),"",IF(OR($H$2="y",$H$2="m"),IF(AA648=AA647,IF(OR(AC648=$AC$4:$AC647)=FALSE,AG647&amp;AF648,AG647),"("&amp;AF648)&amp;IF(AA648=AA649,IF(OR(AC649=$AC$4:$AC648)=FALSE,", ",""),") "),""))</f>
        <v/>
      </c>
      <c r="AH648" s="10" t="str">
        <f>IF((ISBLANK(D648)),"",IF(D648=D647,AH647,"")&amp;IF(B647&lt;&gt;B648,((IF(ISBLANK(E648),$D$3&amp;"Non-type material: "&amp;$D$3,$D$3&amp;INDEX('type-categories'!$A$2:$B$100,MATCH(E648,'type-categories'!$A$2:$A$100,0),2)&amp;$D$3))),"")&amp;(IF(K648&lt;&gt;K647,$C$2&amp;K648&amp;$K$3&amp;$C$2&amp;" ",(IF(B648&lt;&gt;B647,$C$2&amp;K648&amp;$K$3&amp;$C$2&amp;" ",""))))&amp;(IF(L648="","",((IF(L648&lt;&gt;L647,$D$2&amp;L648&amp;$L$3&amp;$D$2&amp;" ",IF(B648&lt;&gt;B647,$D$2&amp;L648&amp;$L$3&amp;$D$2&amp;" ",""))))))&amp;(IF(M648="","",((IF(M648&lt;&gt;M647,$E$2&amp;M648&amp;$E$2&amp;","&amp;" ",IF(B648&lt;&gt;B647,$E$2&amp;M648&amp;$E$2&amp;",",""))))))&amp;(IF(N648="","",IF(N648&lt;&gt;N647,N648&amp;", ",IF(B648&lt;&gt;B647,N648&amp;", ",""))))&amp;(IF(ISBLANK(O648),"",(IF(O648&lt;&gt;O647,O648&amp;", ",IF(B648&lt;&gt;B647,O648&amp;", ","")))))&amp;(IF(ISBLANK(P648),"",(IF(P648&lt;&gt;P647,P648&amp;", ",IF(B648&lt;&gt;B647,P648&amp;", ",IF(Z648&lt;&gt;Z647,P648&amp;", ",""))))))&amp;(IF(ISBLANK(Q648),"",(IF(Q648&lt;&gt;Q647,Q648&amp;", ",IF(B648&lt;&gt;B647,Q648&amp;", ",IF(Z648&lt;&gt;Z647,Q648&amp;", ",""))))))&amp;(IF(ISBLANK(R648),"",(IF(R648&lt;&gt;R647,R648&amp;"m, ",IF(B648&lt;&gt;B647,R648&amp;"m, ",IF(Z648&lt;&gt;Z647,R648&amp;"m, ",""))))))&amp;IF(ISBLANK(S648),"",(IF(B648&lt;&gt;B647,S648&amp;", ",IF(S648&lt;&gt;S647,IF((Z648=Z647),"same locality "&amp;S648&amp;", ",S648&amp;", "),""))))&amp;(IF(ISBLANK(T648),"",(IF(T648&lt;&gt;T647,IF(ISBLANK(F$2),T648&amp;", ",T648&amp;" "&amp;F$2&amp;", "),(IF(B648&lt;&gt;B647,IF(ISBLANK(F$2),T648&amp;", ",T648&amp;" "&amp;F$2&amp;", "),(IF(Z648&lt;&gt;Z647,IF(ISBLANK(F$2),T648&amp;", ",T648&amp;" "&amp;F$2&amp;", "),IF((U648&lt;&gt;U647)*($G$2="Y"),"same collector, ","")))))))))&amp;(IF(ISBLANK(U648),"",(IF(U648&lt;&gt;U647,U648&amp;", ",(IF(B648&lt;&gt;B647,U648&amp;", ",IF(Z648&lt;&gt;Z647,U648&amp;", ",(IF(T648&lt;&gt;T647,IF((T648&lt;&gt;T647)*($G$2="Y"),"same date, ", ""),IF((T648=T647)*(U648=U647)*(S648&lt;&gt;S647)*($G$2="Y"),"same collector and date, ", ""))))))))))&amp;(IF(ISBLANK(V648),"",V648&amp;", "))&amp;IF((AA648&lt;&gt;AA649)*($H$2="y"),AD648&amp;AE648,IF((AA648&lt;&gt;AA649)*($H$2="m"),AD648&amp;AG648,IF(($H$2&lt;&gt;"m")*($H$2&lt;&gt;"Y"),(IF(F648=0,"",F648&amp;" "&amp;$F$4&amp;" "))&amp;(IF(G648=0,"",G648&amp;" "&amp;$G$4&amp;" "))&amp;(IF(H648=0,"",H648&amp;" "&amp;H$4&amp;" "))&amp;(IF(I648=0,"",I648&amp;" "&amp;$I$4&amp;" "))&amp;(IF(J648=0,"",J648&amp;" "&amp;$J$4&amp;" "))&amp;IF((ISBLANK(C648)),"","("&amp;C648&amp;")"),"")))&amp;IF((B648=B649)*(K648=K649)*(L648=L649)*(M648=M649),IF(($H$2&lt;&gt;"m")*($H$2&lt;&gt;"Y"), ", ", IF((ISNUMBER(FIND(")",AE648))), ", ", "")),IF((B648=B649)*(K648=K649)*(L648=L649),"; ",". ")))</f>
        <v/>
      </c>
      <c r="AI648" s="1"/>
    </row>
    <row r="649" spans="1:35" x14ac:dyDescent="0.25">
      <c r="A649" s="3" t="str">
        <f t="shared" si="84"/>
        <v/>
      </c>
      <c r="B649" s="53" t="str">
        <f t="shared" ref="B649:B712" si="88">D649&amp;E649</f>
        <v/>
      </c>
      <c r="C649" s="57"/>
      <c r="D649" s="57"/>
      <c r="E649" s="57"/>
      <c r="F649" s="57"/>
      <c r="G649" s="57"/>
      <c r="H649" s="57"/>
      <c r="I649" s="57"/>
      <c r="J649" s="57"/>
      <c r="K649" s="57"/>
      <c r="L649" s="57"/>
      <c r="M649" s="54"/>
      <c r="N649" s="57"/>
      <c r="O649" s="58"/>
      <c r="P649" s="58"/>
      <c r="Q649" s="58"/>
      <c r="R649" s="58"/>
      <c r="S649" s="54"/>
      <c r="T649" s="57"/>
      <c r="U649" s="57"/>
      <c r="V649" s="57"/>
      <c r="W649" s="57"/>
      <c r="X649" s="147" t="str">
        <f>IF(ISBLANK(D649),"",IF('order-admin-units'!$I$1&lt;&gt;"y", "", IF((K649="")*(ISBLANK(D649)=FALSE), 'order-admin-units'!$B$1+1, VLOOKUP(K649, ordercountry, 2))))</f>
        <v/>
      </c>
      <c r="Y649" s="147" t="str">
        <f>IF(ISBLANK(D649),"",IF('order-admin-units'!$I$1&lt;&gt;"y", "", IF(L649="", 'order-admin-units'!$B$2+1, VLOOKUP(K649&amp;"@"&amp;L649, orderadmin, 2))))</f>
        <v/>
      </c>
      <c r="Z649" s="147" t="str">
        <f t="shared" si="85"/>
        <v/>
      </c>
      <c r="AA649" s="147" t="str">
        <f t="shared" si="86"/>
        <v/>
      </c>
      <c r="AB649" s="147" t="str">
        <f t="shared" si="87"/>
        <v/>
      </c>
      <c r="AC649" s="147" t="str">
        <f t="shared" si="81"/>
        <v/>
      </c>
      <c r="AD649" s="11" t="str">
        <f t="shared" si="82"/>
        <v/>
      </c>
      <c r="AE649" s="11" t="str">
        <f t="array" ref="AE649">IF(ISBLANK(D649),"",IF(OR($H$2="y",$H$2="m"),IF(AA649=AA648,IF(OR(AB649=$AB$4:$AB648)=FALSE,AE648&amp;C649,AE648),"("&amp;C649)&amp;IF(AA649=AA650,IF(OR(AB650=$AB$4:$AB649)=FALSE,", ",""),") "),""))</f>
        <v/>
      </c>
      <c r="AF649" s="11" t="str">
        <f t="shared" si="83"/>
        <v/>
      </c>
      <c r="AG649" s="11" t="str">
        <f t="array" ref="AG649">IF(ISBLANK(D649),"",IF(OR($H$2="y",$H$2="m"),IF(AA649=AA648,IF(OR(AC649=$AC$4:$AC648)=FALSE,AG648&amp;AF649,AG648),"("&amp;AF649)&amp;IF(AA649=AA650,IF(OR(AC650=$AC$4:$AC649)=FALSE,", ",""),") "),""))</f>
        <v/>
      </c>
      <c r="AH649" s="10" t="str">
        <f>IF((ISBLANK(D649)),"",IF(D649=D648,AH648,"")&amp;IF(B648&lt;&gt;B649,((IF(ISBLANK(E649),$D$3&amp;"Non-type material: "&amp;$D$3,$D$3&amp;INDEX('type-categories'!$A$2:$B$100,MATCH(E649,'type-categories'!$A$2:$A$100,0),2)&amp;$D$3))),"")&amp;(IF(K649&lt;&gt;K648,$C$2&amp;K649&amp;$K$3&amp;$C$2&amp;" ",(IF(B649&lt;&gt;B648,$C$2&amp;K649&amp;$K$3&amp;$C$2&amp;" ",""))))&amp;(IF(L649="","",((IF(L649&lt;&gt;L648,$D$2&amp;L649&amp;$L$3&amp;$D$2&amp;" ",IF(B649&lt;&gt;B648,$D$2&amp;L649&amp;$L$3&amp;$D$2&amp;" ",""))))))&amp;(IF(M649="","",((IF(M649&lt;&gt;M648,$E$2&amp;M649&amp;$E$2&amp;","&amp;" ",IF(B649&lt;&gt;B648,$E$2&amp;M649&amp;$E$2&amp;",",""))))))&amp;(IF(N649="","",IF(N649&lt;&gt;N648,N649&amp;", ",IF(B649&lt;&gt;B648,N649&amp;", ",""))))&amp;(IF(ISBLANK(O649),"",(IF(O649&lt;&gt;O648,O649&amp;", ",IF(B649&lt;&gt;B648,O649&amp;", ","")))))&amp;(IF(ISBLANK(P649),"",(IF(P649&lt;&gt;P648,P649&amp;", ",IF(B649&lt;&gt;B648,P649&amp;", ",IF(Z649&lt;&gt;Z648,P649&amp;", ",""))))))&amp;(IF(ISBLANK(Q649),"",(IF(Q649&lt;&gt;Q648,Q649&amp;", ",IF(B649&lt;&gt;B648,Q649&amp;", ",IF(Z649&lt;&gt;Z648,Q649&amp;", ",""))))))&amp;(IF(ISBLANK(R649),"",(IF(R649&lt;&gt;R648,R649&amp;"m, ",IF(B649&lt;&gt;B648,R649&amp;"m, ",IF(Z649&lt;&gt;Z648,R649&amp;"m, ",""))))))&amp;IF(ISBLANK(S649),"",(IF(B649&lt;&gt;B648,S649&amp;", ",IF(S649&lt;&gt;S648,IF((Z649=Z648),"same locality "&amp;S649&amp;", ",S649&amp;", "),""))))&amp;(IF(ISBLANK(T649),"",(IF(T649&lt;&gt;T648,IF(ISBLANK(F$2),T649&amp;", ",T649&amp;" "&amp;F$2&amp;", "),(IF(B649&lt;&gt;B648,IF(ISBLANK(F$2),T649&amp;", ",T649&amp;" "&amp;F$2&amp;", "),(IF(Z649&lt;&gt;Z648,IF(ISBLANK(F$2),T649&amp;", ",T649&amp;" "&amp;F$2&amp;", "),IF((U649&lt;&gt;U648)*($G$2="Y"),"same collector, ","")))))))))&amp;(IF(ISBLANK(U649),"",(IF(U649&lt;&gt;U648,U649&amp;", ",(IF(B649&lt;&gt;B648,U649&amp;", ",IF(Z649&lt;&gt;Z648,U649&amp;", ",(IF(T649&lt;&gt;T648,IF((T649&lt;&gt;T648)*($G$2="Y"),"same date, ", ""),IF((T649=T648)*(U649=U648)*(S649&lt;&gt;S648)*($G$2="Y"),"same collector and date, ", ""))))))))))&amp;(IF(ISBLANK(V649),"",V649&amp;", "))&amp;IF((AA649&lt;&gt;AA650)*($H$2="y"),AD649&amp;AE649,IF((AA649&lt;&gt;AA650)*($H$2="m"),AD649&amp;AG649,IF(($H$2&lt;&gt;"m")*($H$2&lt;&gt;"Y"),(IF(F649=0,"",F649&amp;" "&amp;$F$4&amp;" "))&amp;(IF(G649=0,"",G649&amp;" "&amp;$G$4&amp;" "))&amp;(IF(H649=0,"",H649&amp;" "&amp;H$4&amp;" "))&amp;(IF(I649=0,"",I649&amp;" "&amp;$I$4&amp;" "))&amp;(IF(J649=0,"",J649&amp;" "&amp;$J$4&amp;" "))&amp;IF((ISBLANK(C649)),"","("&amp;C649&amp;")"),"")))&amp;IF((B649=B650)*(K649=K650)*(L649=L650)*(M649=M650),IF(($H$2&lt;&gt;"m")*($H$2&lt;&gt;"Y"), ", ", IF((ISNUMBER(FIND(")",AE649))), ", ", "")),IF((B649=B650)*(K649=K650)*(L649=L650),"; ",". ")))</f>
        <v/>
      </c>
      <c r="AI649" s="1"/>
    </row>
    <row r="650" spans="1:35" x14ac:dyDescent="0.25">
      <c r="A650" s="3" t="str">
        <f t="shared" si="84"/>
        <v/>
      </c>
      <c r="B650" s="53" t="str">
        <f t="shared" si="88"/>
        <v/>
      </c>
      <c r="C650" s="57"/>
      <c r="D650" s="57"/>
      <c r="E650" s="57"/>
      <c r="F650" s="57"/>
      <c r="G650" s="57"/>
      <c r="H650" s="57"/>
      <c r="I650" s="57"/>
      <c r="J650" s="57"/>
      <c r="K650" s="57"/>
      <c r="L650" s="57"/>
      <c r="M650" s="54"/>
      <c r="N650" s="57"/>
      <c r="O650" s="58"/>
      <c r="P650" s="58"/>
      <c r="Q650" s="58"/>
      <c r="R650" s="58"/>
      <c r="S650" s="54"/>
      <c r="T650" s="57"/>
      <c r="U650" s="57"/>
      <c r="V650" s="57"/>
      <c r="W650" s="57"/>
      <c r="X650" s="147" t="str">
        <f>IF(ISBLANK(D650),"",IF('order-admin-units'!$I$1&lt;&gt;"y", "", IF((K650="")*(ISBLANK(D650)=FALSE), 'order-admin-units'!$B$1+1, VLOOKUP(K650, ordercountry, 2))))</f>
        <v/>
      </c>
      <c r="Y650" s="147" t="str">
        <f>IF(ISBLANK(D650),"",IF('order-admin-units'!$I$1&lt;&gt;"y", "", IF(L650="", 'order-admin-units'!$B$2+1, VLOOKUP(K650&amp;"@"&amp;L650, orderadmin, 2))))</f>
        <v/>
      </c>
      <c r="Z650" s="147" t="str">
        <f t="shared" si="85"/>
        <v/>
      </c>
      <c r="AA650" s="147" t="str">
        <f t="shared" si="86"/>
        <v/>
      </c>
      <c r="AB650" s="147" t="str">
        <f t="shared" si="87"/>
        <v/>
      </c>
      <c r="AC650" s="147" t="str">
        <f t="shared" si="81"/>
        <v/>
      </c>
      <c r="AD650" s="11" t="str">
        <f t="shared" si="82"/>
        <v/>
      </c>
      <c r="AE650" s="11" t="str">
        <f t="array" ref="AE650">IF(ISBLANK(D650),"",IF(OR($H$2="y",$H$2="m"),IF(AA650=AA649,IF(OR(AB650=$AB$4:$AB649)=FALSE,AE649&amp;C650,AE649),"("&amp;C650)&amp;IF(AA650=AA651,IF(OR(AB651=$AB$4:$AB650)=FALSE,", ",""),") "),""))</f>
        <v/>
      </c>
      <c r="AF650" s="11" t="str">
        <f t="shared" si="83"/>
        <v/>
      </c>
      <c r="AG650" s="11" t="str">
        <f t="array" ref="AG650">IF(ISBLANK(D650),"",IF(OR($H$2="y",$H$2="m"),IF(AA650=AA649,IF(OR(AC650=$AC$4:$AC649)=FALSE,AG649&amp;AF650,AG649),"("&amp;AF650)&amp;IF(AA650=AA651,IF(OR(AC651=$AC$4:$AC650)=FALSE,", ",""),") "),""))</f>
        <v/>
      </c>
      <c r="AH650" s="10" t="str">
        <f>IF((ISBLANK(D650)),"",IF(D650=D649,AH649,"")&amp;IF(B649&lt;&gt;B650,((IF(ISBLANK(E650),$D$3&amp;"Non-type material: "&amp;$D$3,$D$3&amp;INDEX('type-categories'!$A$2:$B$100,MATCH(E650,'type-categories'!$A$2:$A$100,0),2)&amp;$D$3))),"")&amp;(IF(K650&lt;&gt;K649,$C$2&amp;K650&amp;$K$3&amp;$C$2&amp;" ",(IF(B650&lt;&gt;B649,$C$2&amp;K650&amp;$K$3&amp;$C$2&amp;" ",""))))&amp;(IF(L650="","",((IF(L650&lt;&gt;L649,$D$2&amp;L650&amp;$L$3&amp;$D$2&amp;" ",IF(B650&lt;&gt;B649,$D$2&amp;L650&amp;$L$3&amp;$D$2&amp;" ",""))))))&amp;(IF(M650="","",((IF(M650&lt;&gt;M649,$E$2&amp;M650&amp;$E$2&amp;","&amp;" ",IF(B650&lt;&gt;B649,$E$2&amp;M650&amp;$E$2&amp;",",""))))))&amp;(IF(N650="","",IF(N650&lt;&gt;N649,N650&amp;", ",IF(B650&lt;&gt;B649,N650&amp;", ",""))))&amp;(IF(ISBLANK(O650),"",(IF(O650&lt;&gt;O649,O650&amp;", ",IF(B650&lt;&gt;B649,O650&amp;", ","")))))&amp;(IF(ISBLANK(P650),"",(IF(P650&lt;&gt;P649,P650&amp;", ",IF(B650&lt;&gt;B649,P650&amp;", ",IF(Z650&lt;&gt;Z649,P650&amp;", ",""))))))&amp;(IF(ISBLANK(Q650),"",(IF(Q650&lt;&gt;Q649,Q650&amp;", ",IF(B650&lt;&gt;B649,Q650&amp;", ",IF(Z650&lt;&gt;Z649,Q650&amp;", ",""))))))&amp;(IF(ISBLANK(R650),"",(IF(R650&lt;&gt;R649,R650&amp;"m, ",IF(B650&lt;&gt;B649,R650&amp;"m, ",IF(Z650&lt;&gt;Z649,R650&amp;"m, ",""))))))&amp;IF(ISBLANK(S650),"",(IF(B650&lt;&gt;B649,S650&amp;", ",IF(S650&lt;&gt;S649,IF((Z650=Z649),"same locality "&amp;S650&amp;", ",S650&amp;", "),""))))&amp;(IF(ISBLANK(T650),"",(IF(T650&lt;&gt;T649,IF(ISBLANK(F$2),T650&amp;", ",T650&amp;" "&amp;F$2&amp;", "),(IF(B650&lt;&gt;B649,IF(ISBLANK(F$2),T650&amp;", ",T650&amp;" "&amp;F$2&amp;", "),(IF(Z650&lt;&gt;Z649,IF(ISBLANK(F$2),T650&amp;", ",T650&amp;" "&amp;F$2&amp;", "),IF((U650&lt;&gt;U649)*($G$2="Y"),"same collector, ","")))))))))&amp;(IF(ISBLANK(U650),"",(IF(U650&lt;&gt;U649,U650&amp;", ",(IF(B650&lt;&gt;B649,U650&amp;", ",IF(Z650&lt;&gt;Z649,U650&amp;", ",(IF(T650&lt;&gt;T649,IF((T650&lt;&gt;T649)*($G$2="Y"),"same date, ", ""),IF((T650=T649)*(U650=U649)*(S650&lt;&gt;S649)*($G$2="Y"),"same collector and date, ", ""))))))))))&amp;(IF(ISBLANK(V650),"",V650&amp;", "))&amp;IF((AA650&lt;&gt;AA651)*($H$2="y"),AD650&amp;AE650,IF((AA650&lt;&gt;AA651)*($H$2="m"),AD650&amp;AG650,IF(($H$2&lt;&gt;"m")*($H$2&lt;&gt;"Y"),(IF(F650=0,"",F650&amp;" "&amp;$F$4&amp;" "))&amp;(IF(G650=0,"",G650&amp;" "&amp;$G$4&amp;" "))&amp;(IF(H650=0,"",H650&amp;" "&amp;H$4&amp;" "))&amp;(IF(I650=0,"",I650&amp;" "&amp;$I$4&amp;" "))&amp;(IF(J650=0,"",J650&amp;" "&amp;$J$4&amp;" "))&amp;IF((ISBLANK(C650)),"","("&amp;C650&amp;")"),"")))&amp;IF((B650=B651)*(K650=K651)*(L650=L651)*(M650=M651),IF(($H$2&lt;&gt;"m")*($H$2&lt;&gt;"Y"), ", ", IF((ISNUMBER(FIND(")",AE650))), ", ", "")),IF((B650=B651)*(K650=K651)*(L650=L651),"; ",". ")))</f>
        <v/>
      </c>
      <c r="AI650" s="1"/>
    </row>
    <row r="651" spans="1:35" x14ac:dyDescent="0.25">
      <c r="A651" s="3" t="str">
        <f t="shared" si="84"/>
        <v/>
      </c>
      <c r="B651" s="53" t="str">
        <f t="shared" si="88"/>
        <v/>
      </c>
      <c r="C651" s="57"/>
      <c r="D651" s="57"/>
      <c r="E651" s="57"/>
      <c r="F651" s="57"/>
      <c r="G651" s="57"/>
      <c r="H651" s="57"/>
      <c r="I651" s="57"/>
      <c r="J651" s="57"/>
      <c r="K651" s="57"/>
      <c r="L651" s="57"/>
      <c r="M651" s="54"/>
      <c r="N651" s="57"/>
      <c r="O651" s="58"/>
      <c r="P651" s="58"/>
      <c r="Q651" s="58"/>
      <c r="R651" s="58"/>
      <c r="S651" s="54"/>
      <c r="T651" s="57"/>
      <c r="U651" s="57"/>
      <c r="V651" s="57"/>
      <c r="W651" s="57"/>
      <c r="X651" s="147" t="str">
        <f>IF(ISBLANK(D651),"",IF('order-admin-units'!$I$1&lt;&gt;"y", "", IF((K651="")*(ISBLANK(D651)=FALSE), 'order-admin-units'!$B$1+1, VLOOKUP(K651, ordercountry, 2))))</f>
        <v/>
      </c>
      <c r="Y651" s="147" t="str">
        <f>IF(ISBLANK(D651),"",IF('order-admin-units'!$I$1&lt;&gt;"y", "", IF(L651="", 'order-admin-units'!$B$2+1, VLOOKUP(K651&amp;"@"&amp;L651, orderadmin, 2))))</f>
        <v/>
      </c>
      <c r="Z651" s="147" t="str">
        <f t="shared" si="85"/>
        <v/>
      </c>
      <c r="AA651" s="147" t="str">
        <f t="shared" si="86"/>
        <v/>
      </c>
      <c r="AB651" s="147" t="str">
        <f t="shared" si="87"/>
        <v/>
      </c>
      <c r="AC651" s="147" t="str">
        <f t="shared" si="81"/>
        <v/>
      </c>
      <c r="AD651" s="11" t="str">
        <f t="shared" si="82"/>
        <v/>
      </c>
      <c r="AE651" s="11" t="str">
        <f t="array" ref="AE651">IF(ISBLANK(D651),"",IF(OR($H$2="y",$H$2="m"),IF(AA651=AA650,IF(OR(AB651=$AB$4:$AB650)=FALSE,AE650&amp;C651,AE650),"("&amp;C651)&amp;IF(AA651=AA652,IF(OR(AB652=$AB$4:$AB651)=FALSE,", ",""),") "),""))</f>
        <v/>
      </c>
      <c r="AF651" s="11" t="str">
        <f t="shared" si="83"/>
        <v/>
      </c>
      <c r="AG651" s="11" t="str">
        <f t="array" ref="AG651">IF(ISBLANK(D651),"",IF(OR($H$2="y",$H$2="m"),IF(AA651=AA650,IF(OR(AC651=$AC$4:$AC650)=FALSE,AG650&amp;AF651,AG650),"("&amp;AF651)&amp;IF(AA651=AA652,IF(OR(AC652=$AC$4:$AC651)=FALSE,", ",""),") "),""))</f>
        <v/>
      </c>
      <c r="AH651" s="10" t="str">
        <f>IF((ISBLANK(D651)),"",IF(D651=D650,AH650,"")&amp;IF(B650&lt;&gt;B651,((IF(ISBLANK(E651),$D$3&amp;"Non-type material: "&amp;$D$3,$D$3&amp;INDEX('type-categories'!$A$2:$B$100,MATCH(E651,'type-categories'!$A$2:$A$100,0),2)&amp;$D$3))),"")&amp;(IF(K651&lt;&gt;K650,$C$2&amp;K651&amp;$K$3&amp;$C$2&amp;" ",(IF(B651&lt;&gt;B650,$C$2&amp;K651&amp;$K$3&amp;$C$2&amp;" ",""))))&amp;(IF(L651="","",((IF(L651&lt;&gt;L650,$D$2&amp;L651&amp;$L$3&amp;$D$2&amp;" ",IF(B651&lt;&gt;B650,$D$2&amp;L651&amp;$L$3&amp;$D$2&amp;" ",""))))))&amp;(IF(M651="","",((IF(M651&lt;&gt;M650,$E$2&amp;M651&amp;$E$2&amp;","&amp;" ",IF(B651&lt;&gt;B650,$E$2&amp;M651&amp;$E$2&amp;",",""))))))&amp;(IF(N651="","",IF(N651&lt;&gt;N650,N651&amp;", ",IF(B651&lt;&gt;B650,N651&amp;", ",""))))&amp;(IF(ISBLANK(O651),"",(IF(O651&lt;&gt;O650,O651&amp;", ",IF(B651&lt;&gt;B650,O651&amp;", ","")))))&amp;(IF(ISBLANK(P651),"",(IF(P651&lt;&gt;P650,P651&amp;", ",IF(B651&lt;&gt;B650,P651&amp;", ",IF(Z651&lt;&gt;Z650,P651&amp;", ",""))))))&amp;(IF(ISBLANK(Q651),"",(IF(Q651&lt;&gt;Q650,Q651&amp;", ",IF(B651&lt;&gt;B650,Q651&amp;", ",IF(Z651&lt;&gt;Z650,Q651&amp;", ",""))))))&amp;(IF(ISBLANK(R651),"",(IF(R651&lt;&gt;R650,R651&amp;"m, ",IF(B651&lt;&gt;B650,R651&amp;"m, ",IF(Z651&lt;&gt;Z650,R651&amp;"m, ",""))))))&amp;IF(ISBLANK(S651),"",(IF(B651&lt;&gt;B650,S651&amp;", ",IF(S651&lt;&gt;S650,IF((Z651=Z650),"same locality "&amp;S651&amp;", ",S651&amp;", "),""))))&amp;(IF(ISBLANK(T651),"",(IF(T651&lt;&gt;T650,IF(ISBLANK(F$2),T651&amp;", ",T651&amp;" "&amp;F$2&amp;", "),(IF(B651&lt;&gt;B650,IF(ISBLANK(F$2),T651&amp;", ",T651&amp;" "&amp;F$2&amp;", "),(IF(Z651&lt;&gt;Z650,IF(ISBLANK(F$2),T651&amp;", ",T651&amp;" "&amp;F$2&amp;", "),IF((U651&lt;&gt;U650)*($G$2="Y"),"same collector, ","")))))))))&amp;(IF(ISBLANK(U651),"",(IF(U651&lt;&gt;U650,U651&amp;", ",(IF(B651&lt;&gt;B650,U651&amp;", ",IF(Z651&lt;&gt;Z650,U651&amp;", ",(IF(T651&lt;&gt;T650,IF((T651&lt;&gt;T650)*($G$2="Y"),"same date, ", ""),IF((T651=T650)*(U651=U650)*(S651&lt;&gt;S650)*($G$2="Y"),"same collector and date, ", ""))))))))))&amp;(IF(ISBLANK(V651),"",V651&amp;", "))&amp;IF((AA651&lt;&gt;AA652)*($H$2="y"),AD651&amp;AE651,IF((AA651&lt;&gt;AA652)*($H$2="m"),AD651&amp;AG651,IF(($H$2&lt;&gt;"m")*($H$2&lt;&gt;"Y"),(IF(F651=0,"",F651&amp;" "&amp;$F$4&amp;" "))&amp;(IF(G651=0,"",G651&amp;" "&amp;$G$4&amp;" "))&amp;(IF(H651=0,"",H651&amp;" "&amp;H$4&amp;" "))&amp;(IF(I651=0,"",I651&amp;" "&amp;$I$4&amp;" "))&amp;(IF(J651=0,"",J651&amp;" "&amp;$J$4&amp;" "))&amp;IF((ISBLANK(C651)),"","("&amp;C651&amp;")"),"")))&amp;IF((B651=B652)*(K651=K652)*(L651=L652)*(M651=M652),IF(($H$2&lt;&gt;"m")*($H$2&lt;&gt;"Y"), ", ", IF((ISNUMBER(FIND(")",AE651))), ", ", "")),IF((B651=B652)*(K651=K652)*(L651=L652),"; ",". ")))</f>
        <v/>
      </c>
      <c r="AI651" s="1"/>
    </row>
    <row r="652" spans="1:35" x14ac:dyDescent="0.25">
      <c r="A652" s="3" t="str">
        <f t="shared" si="84"/>
        <v/>
      </c>
      <c r="B652" s="53" t="str">
        <f t="shared" si="88"/>
        <v/>
      </c>
      <c r="C652" s="57"/>
      <c r="D652" s="57"/>
      <c r="E652" s="57"/>
      <c r="F652" s="57"/>
      <c r="G652" s="57"/>
      <c r="H652" s="57"/>
      <c r="I652" s="57"/>
      <c r="J652" s="57"/>
      <c r="K652" s="57"/>
      <c r="L652" s="57"/>
      <c r="M652" s="54"/>
      <c r="N652" s="57"/>
      <c r="O652" s="58"/>
      <c r="P652" s="58"/>
      <c r="Q652" s="58"/>
      <c r="R652" s="58"/>
      <c r="S652" s="54"/>
      <c r="T652" s="57"/>
      <c r="U652" s="57"/>
      <c r="V652" s="57"/>
      <c r="W652" s="57"/>
      <c r="X652" s="147" t="str">
        <f>IF(ISBLANK(D652),"",IF('order-admin-units'!$I$1&lt;&gt;"y", "", IF((K652="")*(ISBLANK(D652)=FALSE), 'order-admin-units'!$B$1+1, VLOOKUP(K652, ordercountry, 2))))</f>
        <v/>
      </c>
      <c r="Y652" s="147" t="str">
        <f>IF(ISBLANK(D652),"",IF('order-admin-units'!$I$1&lt;&gt;"y", "", IF(L652="", 'order-admin-units'!$B$2+1, VLOOKUP(K652&amp;"@"&amp;L652, orderadmin, 2))))</f>
        <v/>
      </c>
      <c r="Z652" s="147" t="str">
        <f t="shared" si="85"/>
        <v/>
      </c>
      <c r="AA652" s="147" t="str">
        <f t="shared" si="86"/>
        <v/>
      </c>
      <c r="AB652" s="147" t="str">
        <f t="shared" si="87"/>
        <v/>
      </c>
      <c r="AC652" s="147" t="str">
        <f t="shared" si="81"/>
        <v/>
      </c>
      <c r="AD652" s="11" t="str">
        <f t="shared" si="82"/>
        <v/>
      </c>
      <c r="AE652" s="11" t="str">
        <f t="array" ref="AE652">IF(ISBLANK(D652),"",IF(OR($H$2="y",$H$2="m"),IF(AA652=AA651,IF(OR(AB652=$AB$4:$AB651)=FALSE,AE651&amp;C652,AE651),"("&amp;C652)&amp;IF(AA652=AA653,IF(OR(AB653=$AB$4:$AB652)=FALSE,", ",""),") "),""))</f>
        <v/>
      </c>
      <c r="AF652" s="11" t="str">
        <f t="shared" si="83"/>
        <v/>
      </c>
      <c r="AG652" s="11" t="str">
        <f t="array" ref="AG652">IF(ISBLANK(D652),"",IF(OR($H$2="y",$H$2="m"),IF(AA652=AA651,IF(OR(AC652=$AC$4:$AC651)=FALSE,AG651&amp;AF652,AG651),"("&amp;AF652)&amp;IF(AA652=AA653,IF(OR(AC653=$AC$4:$AC652)=FALSE,", ",""),") "),""))</f>
        <v/>
      </c>
      <c r="AH652" s="10" t="str">
        <f>IF((ISBLANK(D652)),"",IF(D652=D651,AH651,"")&amp;IF(B651&lt;&gt;B652,((IF(ISBLANK(E652),$D$3&amp;"Non-type material: "&amp;$D$3,$D$3&amp;INDEX('type-categories'!$A$2:$B$100,MATCH(E652,'type-categories'!$A$2:$A$100,0),2)&amp;$D$3))),"")&amp;(IF(K652&lt;&gt;K651,$C$2&amp;K652&amp;$K$3&amp;$C$2&amp;" ",(IF(B652&lt;&gt;B651,$C$2&amp;K652&amp;$K$3&amp;$C$2&amp;" ",""))))&amp;(IF(L652="","",((IF(L652&lt;&gt;L651,$D$2&amp;L652&amp;$L$3&amp;$D$2&amp;" ",IF(B652&lt;&gt;B651,$D$2&amp;L652&amp;$L$3&amp;$D$2&amp;" ",""))))))&amp;(IF(M652="","",((IF(M652&lt;&gt;M651,$E$2&amp;M652&amp;$E$2&amp;","&amp;" ",IF(B652&lt;&gt;B651,$E$2&amp;M652&amp;$E$2&amp;",",""))))))&amp;(IF(N652="","",IF(N652&lt;&gt;N651,N652&amp;", ",IF(B652&lt;&gt;B651,N652&amp;", ",""))))&amp;(IF(ISBLANK(O652),"",(IF(O652&lt;&gt;O651,O652&amp;", ",IF(B652&lt;&gt;B651,O652&amp;", ","")))))&amp;(IF(ISBLANK(P652),"",(IF(P652&lt;&gt;P651,P652&amp;", ",IF(B652&lt;&gt;B651,P652&amp;", ",IF(Z652&lt;&gt;Z651,P652&amp;", ",""))))))&amp;(IF(ISBLANK(Q652),"",(IF(Q652&lt;&gt;Q651,Q652&amp;", ",IF(B652&lt;&gt;B651,Q652&amp;", ",IF(Z652&lt;&gt;Z651,Q652&amp;", ",""))))))&amp;(IF(ISBLANK(R652),"",(IF(R652&lt;&gt;R651,R652&amp;"m, ",IF(B652&lt;&gt;B651,R652&amp;"m, ",IF(Z652&lt;&gt;Z651,R652&amp;"m, ",""))))))&amp;IF(ISBLANK(S652),"",(IF(B652&lt;&gt;B651,S652&amp;", ",IF(S652&lt;&gt;S651,IF((Z652=Z651),"same locality "&amp;S652&amp;", ",S652&amp;", "),""))))&amp;(IF(ISBLANK(T652),"",(IF(T652&lt;&gt;T651,IF(ISBLANK(F$2),T652&amp;", ",T652&amp;" "&amp;F$2&amp;", "),(IF(B652&lt;&gt;B651,IF(ISBLANK(F$2),T652&amp;", ",T652&amp;" "&amp;F$2&amp;", "),(IF(Z652&lt;&gt;Z651,IF(ISBLANK(F$2),T652&amp;", ",T652&amp;" "&amp;F$2&amp;", "),IF((U652&lt;&gt;U651)*($G$2="Y"),"same collector, ","")))))))))&amp;(IF(ISBLANK(U652),"",(IF(U652&lt;&gt;U651,U652&amp;", ",(IF(B652&lt;&gt;B651,U652&amp;", ",IF(Z652&lt;&gt;Z651,U652&amp;", ",(IF(T652&lt;&gt;T651,IF((T652&lt;&gt;T651)*($G$2="Y"),"same date, ", ""),IF((T652=T651)*(U652=U651)*(S652&lt;&gt;S651)*($G$2="Y"),"same collector and date, ", ""))))))))))&amp;(IF(ISBLANK(V652),"",V652&amp;", "))&amp;IF((AA652&lt;&gt;AA653)*($H$2="y"),AD652&amp;AE652,IF((AA652&lt;&gt;AA653)*($H$2="m"),AD652&amp;AG652,IF(($H$2&lt;&gt;"m")*($H$2&lt;&gt;"Y"),(IF(F652=0,"",F652&amp;" "&amp;$F$4&amp;" "))&amp;(IF(G652=0,"",G652&amp;" "&amp;$G$4&amp;" "))&amp;(IF(H652=0,"",H652&amp;" "&amp;H$4&amp;" "))&amp;(IF(I652=0,"",I652&amp;" "&amp;$I$4&amp;" "))&amp;(IF(J652=0,"",J652&amp;" "&amp;$J$4&amp;" "))&amp;IF((ISBLANK(C652)),"","("&amp;C652&amp;")"),"")))&amp;IF((B652=B653)*(K652=K653)*(L652=L653)*(M652=M653),IF(($H$2&lt;&gt;"m")*($H$2&lt;&gt;"Y"), ", ", IF((ISNUMBER(FIND(")",AE652))), ", ", "")),IF((B652=B653)*(K652=K653)*(L652=L653),"; ",". ")))</f>
        <v/>
      </c>
      <c r="AI652" s="1"/>
    </row>
    <row r="653" spans="1:35" x14ac:dyDescent="0.25">
      <c r="A653" s="3" t="str">
        <f t="shared" si="84"/>
        <v/>
      </c>
      <c r="B653" s="53" t="str">
        <f t="shared" si="88"/>
        <v/>
      </c>
      <c r="C653" s="57"/>
      <c r="D653" s="57"/>
      <c r="E653" s="57"/>
      <c r="F653" s="57"/>
      <c r="G653" s="57"/>
      <c r="H653" s="57"/>
      <c r="I653" s="57"/>
      <c r="J653" s="57"/>
      <c r="K653" s="57"/>
      <c r="L653" s="57"/>
      <c r="M653" s="54"/>
      <c r="N653" s="57"/>
      <c r="O653" s="58"/>
      <c r="P653" s="58"/>
      <c r="Q653" s="58"/>
      <c r="R653" s="58"/>
      <c r="S653" s="54"/>
      <c r="T653" s="57"/>
      <c r="U653" s="57"/>
      <c r="V653" s="57"/>
      <c r="W653" s="57"/>
      <c r="X653" s="147" t="str">
        <f>IF(ISBLANK(D653),"",IF('order-admin-units'!$I$1&lt;&gt;"y", "", IF((K653="")*(ISBLANK(D653)=FALSE), 'order-admin-units'!$B$1+1, VLOOKUP(K653, ordercountry, 2))))</f>
        <v/>
      </c>
      <c r="Y653" s="147" t="str">
        <f>IF(ISBLANK(D653),"",IF('order-admin-units'!$I$1&lt;&gt;"y", "", IF(L653="", 'order-admin-units'!$B$2+1, VLOOKUP(K653&amp;"@"&amp;L653, orderadmin, 2))))</f>
        <v/>
      </c>
      <c r="Z653" s="147" t="str">
        <f t="shared" si="85"/>
        <v/>
      </c>
      <c r="AA653" s="147" t="str">
        <f t="shared" si="86"/>
        <v/>
      </c>
      <c r="AB653" s="147" t="str">
        <f t="shared" si="87"/>
        <v/>
      </c>
      <c r="AC653" s="147" t="str">
        <f t="shared" si="81"/>
        <v/>
      </c>
      <c r="AD653" s="11" t="str">
        <f t="shared" si="82"/>
        <v/>
      </c>
      <c r="AE653" s="11" t="str">
        <f t="array" ref="AE653">IF(ISBLANK(D653),"",IF(OR($H$2="y",$H$2="m"),IF(AA653=AA652,IF(OR(AB653=$AB$4:$AB652)=FALSE,AE652&amp;C653,AE652),"("&amp;C653)&amp;IF(AA653=AA654,IF(OR(AB654=$AB$4:$AB653)=FALSE,", ",""),") "),""))</f>
        <v/>
      </c>
      <c r="AF653" s="11" t="str">
        <f t="shared" si="83"/>
        <v/>
      </c>
      <c r="AG653" s="11" t="str">
        <f t="array" ref="AG653">IF(ISBLANK(D653),"",IF(OR($H$2="y",$H$2="m"),IF(AA653=AA652,IF(OR(AC653=$AC$4:$AC652)=FALSE,AG652&amp;AF653,AG652),"("&amp;AF653)&amp;IF(AA653=AA654,IF(OR(AC654=$AC$4:$AC653)=FALSE,", ",""),") "),""))</f>
        <v/>
      </c>
      <c r="AH653" s="10" t="str">
        <f>IF((ISBLANK(D653)),"",IF(D653=D652,AH652,"")&amp;IF(B652&lt;&gt;B653,((IF(ISBLANK(E653),$D$3&amp;"Non-type material: "&amp;$D$3,$D$3&amp;INDEX('type-categories'!$A$2:$B$100,MATCH(E653,'type-categories'!$A$2:$A$100,0),2)&amp;$D$3))),"")&amp;(IF(K653&lt;&gt;K652,$C$2&amp;K653&amp;$K$3&amp;$C$2&amp;" ",(IF(B653&lt;&gt;B652,$C$2&amp;K653&amp;$K$3&amp;$C$2&amp;" ",""))))&amp;(IF(L653="","",((IF(L653&lt;&gt;L652,$D$2&amp;L653&amp;$L$3&amp;$D$2&amp;" ",IF(B653&lt;&gt;B652,$D$2&amp;L653&amp;$L$3&amp;$D$2&amp;" ",""))))))&amp;(IF(M653="","",((IF(M653&lt;&gt;M652,$E$2&amp;M653&amp;$E$2&amp;","&amp;" ",IF(B653&lt;&gt;B652,$E$2&amp;M653&amp;$E$2&amp;",",""))))))&amp;(IF(N653="","",IF(N653&lt;&gt;N652,N653&amp;", ",IF(B653&lt;&gt;B652,N653&amp;", ",""))))&amp;(IF(ISBLANK(O653),"",(IF(O653&lt;&gt;O652,O653&amp;", ",IF(B653&lt;&gt;B652,O653&amp;", ","")))))&amp;(IF(ISBLANK(P653),"",(IF(P653&lt;&gt;P652,P653&amp;", ",IF(B653&lt;&gt;B652,P653&amp;", ",IF(Z653&lt;&gt;Z652,P653&amp;", ",""))))))&amp;(IF(ISBLANK(Q653),"",(IF(Q653&lt;&gt;Q652,Q653&amp;", ",IF(B653&lt;&gt;B652,Q653&amp;", ",IF(Z653&lt;&gt;Z652,Q653&amp;", ",""))))))&amp;(IF(ISBLANK(R653),"",(IF(R653&lt;&gt;R652,R653&amp;"m, ",IF(B653&lt;&gt;B652,R653&amp;"m, ",IF(Z653&lt;&gt;Z652,R653&amp;"m, ",""))))))&amp;IF(ISBLANK(S653),"",(IF(B653&lt;&gt;B652,S653&amp;", ",IF(S653&lt;&gt;S652,IF((Z653=Z652),"same locality "&amp;S653&amp;", ",S653&amp;", "),""))))&amp;(IF(ISBLANK(T653),"",(IF(T653&lt;&gt;T652,IF(ISBLANK(F$2),T653&amp;", ",T653&amp;" "&amp;F$2&amp;", "),(IF(B653&lt;&gt;B652,IF(ISBLANK(F$2),T653&amp;", ",T653&amp;" "&amp;F$2&amp;", "),(IF(Z653&lt;&gt;Z652,IF(ISBLANK(F$2),T653&amp;", ",T653&amp;" "&amp;F$2&amp;", "),IF((U653&lt;&gt;U652)*($G$2="Y"),"same collector, ","")))))))))&amp;(IF(ISBLANK(U653),"",(IF(U653&lt;&gt;U652,U653&amp;", ",(IF(B653&lt;&gt;B652,U653&amp;", ",IF(Z653&lt;&gt;Z652,U653&amp;", ",(IF(T653&lt;&gt;T652,IF((T653&lt;&gt;T652)*($G$2="Y"),"same date, ", ""),IF((T653=T652)*(U653=U652)*(S653&lt;&gt;S652)*($G$2="Y"),"same collector and date, ", ""))))))))))&amp;(IF(ISBLANK(V653),"",V653&amp;", "))&amp;IF((AA653&lt;&gt;AA654)*($H$2="y"),AD653&amp;AE653,IF((AA653&lt;&gt;AA654)*($H$2="m"),AD653&amp;AG653,IF(($H$2&lt;&gt;"m")*($H$2&lt;&gt;"Y"),(IF(F653=0,"",F653&amp;" "&amp;$F$4&amp;" "))&amp;(IF(G653=0,"",G653&amp;" "&amp;$G$4&amp;" "))&amp;(IF(H653=0,"",H653&amp;" "&amp;H$4&amp;" "))&amp;(IF(I653=0,"",I653&amp;" "&amp;$I$4&amp;" "))&amp;(IF(J653=0,"",J653&amp;" "&amp;$J$4&amp;" "))&amp;IF((ISBLANK(C653)),"","("&amp;C653&amp;")"),"")))&amp;IF((B653=B654)*(K653=K654)*(L653=L654)*(M653=M654),IF(($H$2&lt;&gt;"m")*($H$2&lt;&gt;"Y"), ", ", IF((ISNUMBER(FIND(")",AE653))), ", ", "")),IF((B653=B654)*(K653=K654)*(L653=L654),"; ",". ")))</f>
        <v/>
      </c>
      <c r="AI653" s="1"/>
    </row>
    <row r="654" spans="1:35" x14ac:dyDescent="0.25">
      <c r="A654" s="3" t="str">
        <f t="shared" si="84"/>
        <v/>
      </c>
      <c r="B654" s="53" t="str">
        <f t="shared" si="88"/>
        <v/>
      </c>
      <c r="C654" s="57"/>
      <c r="D654" s="57"/>
      <c r="E654" s="57"/>
      <c r="F654" s="57"/>
      <c r="G654" s="57"/>
      <c r="H654" s="57"/>
      <c r="I654" s="57"/>
      <c r="J654" s="57"/>
      <c r="K654" s="57"/>
      <c r="L654" s="57"/>
      <c r="M654" s="54"/>
      <c r="N654" s="57"/>
      <c r="O654" s="58"/>
      <c r="P654" s="58"/>
      <c r="Q654" s="58"/>
      <c r="R654" s="58"/>
      <c r="S654" s="54"/>
      <c r="T654" s="57"/>
      <c r="U654" s="57"/>
      <c r="V654" s="57"/>
      <c r="W654" s="57"/>
      <c r="X654" s="147" t="str">
        <f>IF(ISBLANK(D654),"",IF('order-admin-units'!$I$1&lt;&gt;"y", "", IF((K654="")*(ISBLANK(D654)=FALSE), 'order-admin-units'!$B$1+1, VLOOKUP(K654, ordercountry, 2))))</f>
        <v/>
      </c>
      <c r="Y654" s="147" t="str">
        <f>IF(ISBLANK(D654),"",IF('order-admin-units'!$I$1&lt;&gt;"y", "", IF(L654="", 'order-admin-units'!$B$2+1, VLOOKUP(K654&amp;"@"&amp;L654, orderadmin, 2))))</f>
        <v/>
      </c>
      <c r="Z654" s="147" t="str">
        <f t="shared" si="85"/>
        <v/>
      </c>
      <c r="AA654" s="147" t="str">
        <f t="shared" si="86"/>
        <v/>
      </c>
      <c r="AB654" s="147" t="str">
        <f t="shared" si="87"/>
        <v/>
      </c>
      <c r="AC654" s="147" t="str">
        <f t="shared" si="81"/>
        <v/>
      </c>
      <c r="AD654" s="11" t="str">
        <f t="shared" si="82"/>
        <v/>
      </c>
      <c r="AE654" s="11" t="str">
        <f t="array" ref="AE654">IF(ISBLANK(D654),"",IF(OR($H$2="y",$H$2="m"),IF(AA654=AA653,IF(OR(AB654=$AB$4:$AB653)=FALSE,AE653&amp;C654,AE653),"("&amp;C654)&amp;IF(AA654=AA655,IF(OR(AB655=$AB$4:$AB654)=FALSE,", ",""),") "),""))</f>
        <v/>
      </c>
      <c r="AF654" s="11" t="str">
        <f t="shared" si="83"/>
        <v/>
      </c>
      <c r="AG654" s="11" t="str">
        <f t="array" ref="AG654">IF(ISBLANK(D654),"",IF(OR($H$2="y",$H$2="m"),IF(AA654=AA653,IF(OR(AC654=$AC$4:$AC653)=FALSE,AG653&amp;AF654,AG653),"("&amp;AF654)&amp;IF(AA654=AA655,IF(OR(AC655=$AC$4:$AC654)=FALSE,", ",""),") "),""))</f>
        <v/>
      </c>
      <c r="AH654" s="10" t="str">
        <f>IF((ISBLANK(D654)),"",IF(D654=D653,AH653,"")&amp;IF(B653&lt;&gt;B654,((IF(ISBLANK(E654),$D$3&amp;"Non-type material: "&amp;$D$3,$D$3&amp;INDEX('type-categories'!$A$2:$B$100,MATCH(E654,'type-categories'!$A$2:$A$100,0),2)&amp;$D$3))),"")&amp;(IF(K654&lt;&gt;K653,$C$2&amp;K654&amp;$K$3&amp;$C$2&amp;" ",(IF(B654&lt;&gt;B653,$C$2&amp;K654&amp;$K$3&amp;$C$2&amp;" ",""))))&amp;(IF(L654="","",((IF(L654&lt;&gt;L653,$D$2&amp;L654&amp;$L$3&amp;$D$2&amp;" ",IF(B654&lt;&gt;B653,$D$2&amp;L654&amp;$L$3&amp;$D$2&amp;" ",""))))))&amp;(IF(M654="","",((IF(M654&lt;&gt;M653,$E$2&amp;M654&amp;$E$2&amp;","&amp;" ",IF(B654&lt;&gt;B653,$E$2&amp;M654&amp;$E$2&amp;",",""))))))&amp;(IF(N654="","",IF(N654&lt;&gt;N653,N654&amp;", ",IF(B654&lt;&gt;B653,N654&amp;", ",""))))&amp;(IF(ISBLANK(O654),"",(IF(O654&lt;&gt;O653,O654&amp;", ",IF(B654&lt;&gt;B653,O654&amp;", ","")))))&amp;(IF(ISBLANK(P654),"",(IF(P654&lt;&gt;P653,P654&amp;", ",IF(B654&lt;&gt;B653,P654&amp;", ",IF(Z654&lt;&gt;Z653,P654&amp;", ",""))))))&amp;(IF(ISBLANK(Q654),"",(IF(Q654&lt;&gt;Q653,Q654&amp;", ",IF(B654&lt;&gt;B653,Q654&amp;", ",IF(Z654&lt;&gt;Z653,Q654&amp;", ",""))))))&amp;(IF(ISBLANK(R654),"",(IF(R654&lt;&gt;R653,R654&amp;"m, ",IF(B654&lt;&gt;B653,R654&amp;"m, ",IF(Z654&lt;&gt;Z653,R654&amp;"m, ",""))))))&amp;IF(ISBLANK(S654),"",(IF(B654&lt;&gt;B653,S654&amp;", ",IF(S654&lt;&gt;S653,IF((Z654=Z653),"same locality "&amp;S654&amp;", ",S654&amp;", "),""))))&amp;(IF(ISBLANK(T654),"",(IF(T654&lt;&gt;T653,IF(ISBLANK(F$2),T654&amp;", ",T654&amp;" "&amp;F$2&amp;", "),(IF(B654&lt;&gt;B653,IF(ISBLANK(F$2),T654&amp;", ",T654&amp;" "&amp;F$2&amp;", "),(IF(Z654&lt;&gt;Z653,IF(ISBLANK(F$2),T654&amp;", ",T654&amp;" "&amp;F$2&amp;", "),IF((U654&lt;&gt;U653)*($G$2="Y"),"same collector, ","")))))))))&amp;(IF(ISBLANK(U654),"",(IF(U654&lt;&gt;U653,U654&amp;", ",(IF(B654&lt;&gt;B653,U654&amp;", ",IF(Z654&lt;&gt;Z653,U654&amp;", ",(IF(T654&lt;&gt;T653,IF((T654&lt;&gt;T653)*($G$2="Y"),"same date, ", ""),IF((T654=T653)*(U654=U653)*(S654&lt;&gt;S653)*($G$2="Y"),"same collector and date, ", ""))))))))))&amp;(IF(ISBLANK(V654),"",V654&amp;", "))&amp;IF((AA654&lt;&gt;AA655)*($H$2="y"),AD654&amp;AE654,IF((AA654&lt;&gt;AA655)*($H$2="m"),AD654&amp;AG654,IF(($H$2&lt;&gt;"m")*($H$2&lt;&gt;"Y"),(IF(F654=0,"",F654&amp;" "&amp;$F$4&amp;" "))&amp;(IF(G654=0,"",G654&amp;" "&amp;$G$4&amp;" "))&amp;(IF(H654=0,"",H654&amp;" "&amp;H$4&amp;" "))&amp;(IF(I654=0,"",I654&amp;" "&amp;$I$4&amp;" "))&amp;(IF(J654=0,"",J654&amp;" "&amp;$J$4&amp;" "))&amp;IF((ISBLANK(C654)),"","("&amp;C654&amp;")"),"")))&amp;IF((B654=B655)*(K654=K655)*(L654=L655)*(M654=M655),IF(($H$2&lt;&gt;"m")*($H$2&lt;&gt;"Y"), ", ", IF((ISNUMBER(FIND(")",AE654))), ", ", "")),IF((B654=B655)*(K654=K655)*(L654=L655),"; ",". ")))</f>
        <v/>
      </c>
      <c r="AI654" s="1"/>
    </row>
    <row r="655" spans="1:35" x14ac:dyDescent="0.25">
      <c r="A655" s="3" t="str">
        <f t="shared" si="84"/>
        <v/>
      </c>
      <c r="B655" s="53" t="str">
        <f t="shared" si="88"/>
        <v/>
      </c>
      <c r="C655" s="57"/>
      <c r="D655" s="57"/>
      <c r="E655" s="57"/>
      <c r="F655" s="57"/>
      <c r="G655" s="57"/>
      <c r="H655" s="57"/>
      <c r="I655" s="57"/>
      <c r="J655" s="57"/>
      <c r="K655" s="57"/>
      <c r="L655" s="57"/>
      <c r="M655" s="54"/>
      <c r="N655" s="57"/>
      <c r="O655" s="58"/>
      <c r="P655" s="58"/>
      <c r="Q655" s="58"/>
      <c r="R655" s="58"/>
      <c r="S655" s="54"/>
      <c r="T655" s="57"/>
      <c r="U655" s="57"/>
      <c r="V655" s="57"/>
      <c r="W655" s="57"/>
      <c r="X655" s="147" t="str">
        <f>IF(ISBLANK(D655),"",IF('order-admin-units'!$I$1&lt;&gt;"y", "", IF((K655="")*(ISBLANK(D655)=FALSE), 'order-admin-units'!$B$1+1, VLOOKUP(K655, ordercountry, 2))))</f>
        <v/>
      </c>
      <c r="Y655" s="147" t="str">
        <f>IF(ISBLANK(D655),"",IF('order-admin-units'!$I$1&lt;&gt;"y", "", IF(L655="", 'order-admin-units'!$B$2+1, VLOOKUP(K655&amp;"@"&amp;L655, orderadmin, 2))))</f>
        <v/>
      </c>
      <c r="Z655" s="147" t="str">
        <f t="shared" si="85"/>
        <v/>
      </c>
      <c r="AA655" s="147" t="str">
        <f t="shared" si="86"/>
        <v/>
      </c>
      <c r="AB655" s="147" t="str">
        <f t="shared" si="87"/>
        <v/>
      </c>
      <c r="AC655" s="147" t="str">
        <f t="shared" si="81"/>
        <v/>
      </c>
      <c r="AD655" s="11" t="str">
        <f t="shared" si="82"/>
        <v/>
      </c>
      <c r="AE655" s="11" t="str">
        <f t="array" ref="AE655">IF(ISBLANK(D655),"",IF(OR($H$2="y",$H$2="m"),IF(AA655=AA654,IF(OR(AB655=$AB$4:$AB654)=FALSE,AE654&amp;C655,AE654),"("&amp;C655)&amp;IF(AA655=AA656,IF(OR(AB656=$AB$4:$AB655)=FALSE,", ",""),") "),""))</f>
        <v/>
      </c>
      <c r="AF655" s="11" t="str">
        <f t="shared" si="83"/>
        <v/>
      </c>
      <c r="AG655" s="11" t="str">
        <f t="array" ref="AG655">IF(ISBLANK(D655),"",IF(OR($H$2="y",$H$2="m"),IF(AA655=AA654,IF(OR(AC655=$AC$4:$AC654)=FALSE,AG654&amp;AF655,AG654),"("&amp;AF655)&amp;IF(AA655=AA656,IF(OR(AC656=$AC$4:$AC655)=FALSE,", ",""),") "),""))</f>
        <v/>
      </c>
      <c r="AH655" s="10" t="str">
        <f>IF((ISBLANK(D655)),"",IF(D655=D654,AH654,"")&amp;IF(B654&lt;&gt;B655,((IF(ISBLANK(E655),$D$3&amp;"Non-type material: "&amp;$D$3,$D$3&amp;INDEX('type-categories'!$A$2:$B$100,MATCH(E655,'type-categories'!$A$2:$A$100,0),2)&amp;$D$3))),"")&amp;(IF(K655&lt;&gt;K654,$C$2&amp;K655&amp;$K$3&amp;$C$2&amp;" ",(IF(B655&lt;&gt;B654,$C$2&amp;K655&amp;$K$3&amp;$C$2&amp;" ",""))))&amp;(IF(L655="","",((IF(L655&lt;&gt;L654,$D$2&amp;L655&amp;$L$3&amp;$D$2&amp;" ",IF(B655&lt;&gt;B654,$D$2&amp;L655&amp;$L$3&amp;$D$2&amp;" ",""))))))&amp;(IF(M655="","",((IF(M655&lt;&gt;M654,$E$2&amp;M655&amp;$E$2&amp;","&amp;" ",IF(B655&lt;&gt;B654,$E$2&amp;M655&amp;$E$2&amp;",",""))))))&amp;(IF(N655="","",IF(N655&lt;&gt;N654,N655&amp;", ",IF(B655&lt;&gt;B654,N655&amp;", ",""))))&amp;(IF(ISBLANK(O655),"",(IF(O655&lt;&gt;O654,O655&amp;", ",IF(B655&lt;&gt;B654,O655&amp;", ","")))))&amp;(IF(ISBLANK(P655),"",(IF(P655&lt;&gt;P654,P655&amp;", ",IF(B655&lt;&gt;B654,P655&amp;", ",IF(Z655&lt;&gt;Z654,P655&amp;", ",""))))))&amp;(IF(ISBLANK(Q655),"",(IF(Q655&lt;&gt;Q654,Q655&amp;", ",IF(B655&lt;&gt;B654,Q655&amp;", ",IF(Z655&lt;&gt;Z654,Q655&amp;", ",""))))))&amp;(IF(ISBLANK(R655),"",(IF(R655&lt;&gt;R654,R655&amp;"m, ",IF(B655&lt;&gt;B654,R655&amp;"m, ",IF(Z655&lt;&gt;Z654,R655&amp;"m, ",""))))))&amp;IF(ISBLANK(S655),"",(IF(B655&lt;&gt;B654,S655&amp;", ",IF(S655&lt;&gt;S654,IF((Z655=Z654),"same locality "&amp;S655&amp;", ",S655&amp;", "),""))))&amp;(IF(ISBLANK(T655),"",(IF(T655&lt;&gt;T654,IF(ISBLANK(F$2),T655&amp;", ",T655&amp;" "&amp;F$2&amp;", "),(IF(B655&lt;&gt;B654,IF(ISBLANK(F$2),T655&amp;", ",T655&amp;" "&amp;F$2&amp;", "),(IF(Z655&lt;&gt;Z654,IF(ISBLANK(F$2),T655&amp;", ",T655&amp;" "&amp;F$2&amp;", "),IF((U655&lt;&gt;U654)*($G$2="Y"),"same collector, ","")))))))))&amp;(IF(ISBLANK(U655),"",(IF(U655&lt;&gt;U654,U655&amp;", ",(IF(B655&lt;&gt;B654,U655&amp;", ",IF(Z655&lt;&gt;Z654,U655&amp;", ",(IF(T655&lt;&gt;T654,IF((T655&lt;&gt;T654)*($G$2="Y"),"same date, ", ""),IF((T655=T654)*(U655=U654)*(S655&lt;&gt;S654)*($G$2="Y"),"same collector and date, ", ""))))))))))&amp;(IF(ISBLANK(V655),"",V655&amp;", "))&amp;IF((AA655&lt;&gt;AA656)*($H$2="y"),AD655&amp;AE655,IF((AA655&lt;&gt;AA656)*($H$2="m"),AD655&amp;AG655,IF(($H$2&lt;&gt;"m")*($H$2&lt;&gt;"Y"),(IF(F655=0,"",F655&amp;" "&amp;$F$4&amp;" "))&amp;(IF(G655=0,"",G655&amp;" "&amp;$G$4&amp;" "))&amp;(IF(H655=0,"",H655&amp;" "&amp;H$4&amp;" "))&amp;(IF(I655=0,"",I655&amp;" "&amp;$I$4&amp;" "))&amp;(IF(J655=0,"",J655&amp;" "&amp;$J$4&amp;" "))&amp;IF((ISBLANK(C655)),"","("&amp;C655&amp;")"),"")))&amp;IF((B655=B656)*(K655=K656)*(L655=L656)*(M655=M656),IF(($H$2&lt;&gt;"m")*($H$2&lt;&gt;"Y"), ", ", IF((ISNUMBER(FIND(")",AE655))), ", ", "")),IF((B655=B656)*(K655=K656)*(L655=L656),"; ",". ")))</f>
        <v/>
      </c>
      <c r="AI655" s="1"/>
    </row>
    <row r="656" spans="1:35" x14ac:dyDescent="0.25">
      <c r="A656" s="3" t="str">
        <f t="shared" si="84"/>
        <v/>
      </c>
      <c r="B656" s="53" t="str">
        <f t="shared" si="88"/>
        <v/>
      </c>
      <c r="C656" s="57"/>
      <c r="D656" s="57"/>
      <c r="E656" s="57"/>
      <c r="F656" s="57"/>
      <c r="G656" s="57"/>
      <c r="H656" s="57"/>
      <c r="I656" s="57"/>
      <c r="J656" s="57"/>
      <c r="K656" s="57"/>
      <c r="L656" s="57"/>
      <c r="M656" s="54"/>
      <c r="N656" s="57"/>
      <c r="O656" s="58"/>
      <c r="P656" s="58"/>
      <c r="Q656" s="58"/>
      <c r="R656" s="58"/>
      <c r="S656" s="54"/>
      <c r="T656" s="57"/>
      <c r="U656" s="57"/>
      <c r="V656" s="57"/>
      <c r="W656" s="57"/>
      <c r="X656" s="147" t="str">
        <f>IF(ISBLANK(D656),"",IF('order-admin-units'!$I$1&lt;&gt;"y", "", IF((K656="")*(ISBLANK(D656)=FALSE), 'order-admin-units'!$B$1+1, VLOOKUP(K656, ordercountry, 2))))</f>
        <v/>
      </c>
      <c r="Y656" s="147" t="str">
        <f>IF(ISBLANK(D656),"",IF('order-admin-units'!$I$1&lt;&gt;"y", "", IF(L656="", 'order-admin-units'!$B$2+1, VLOOKUP(K656&amp;"@"&amp;L656, orderadmin, 2))))</f>
        <v/>
      </c>
      <c r="Z656" s="147" t="str">
        <f t="shared" si="85"/>
        <v/>
      </c>
      <c r="AA656" s="147" t="str">
        <f t="shared" si="86"/>
        <v/>
      </c>
      <c r="AB656" s="147" t="str">
        <f t="shared" si="87"/>
        <v/>
      </c>
      <c r="AC656" s="147" t="str">
        <f t="shared" si="81"/>
        <v/>
      </c>
      <c r="AD656" s="11" t="str">
        <f t="shared" si="82"/>
        <v/>
      </c>
      <c r="AE656" s="11" t="str">
        <f t="array" ref="AE656">IF(ISBLANK(D656),"",IF(OR($H$2="y",$H$2="m"),IF(AA656=AA655,IF(OR(AB656=$AB$4:$AB655)=FALSE,AE655&amp;C656,AE655),"("&amp;C656)&amp;IF(AA656=AA657,IF(OR(AB657=$AB$4:$AB656)=FALSE,", ",""),") "),""))</f>
        <v/>
      </c>
      <c r="AF656" s="11" t="str">
        <f t="shared" si="83"/>
        <v/>
      </c>
      <c r="AG656" s="11" t="str">
        <f t="array" ref="AG656">IF(ISBLANK(D656),"",IF(OR($H$2="y",$H$2="m"),IF(AA656=AA655,IF(OR(AC656=$AC$4:$AC655)=FALSE,AG655&amp;AF656,AG655),"("&amp;AF656)&amp;IF(AA656=AA657,IF(OR(AC657=$AC$4:$AC656)=FALSE,", ",""),") "),""))</f>
        <v/>
      </c>
      <c r="AH656" s="10" t="str">
        <f>IF((ISBLANK(D656)),"",IF(D656=D655,AH655,"")&amp;IF(B655&lt;&gt;B656,((IF(ISBLANK(E656),$D$3&amp;"Non-type material: "&amp;$D$3,$D$3&amp;INDEX('type-categories'!$A$2:$B$100,MATCH(E656,'type-categories'!$A$2:$A$100,0),2)&amp;$D$3))),"")&amp;(IF(K656&lt;&gt;K655,$C$2&amp;K656&amp;$K$3&amp;$C$2&amp;" ",(IF(B656&lt;&gt;B655,$C$2&amp;K656&amp;$K$3&amp;$C$2&amp;" ",""))))&amp;(IF(L656="","",((IF(L656&lt;&gt;L655,$D$2&amp;L656&amp;$L$3&amp;$D$2&amp;" ",IF(B656&lt;&gt;B655,$D$2&amp;L656&amp;$L$3&amp;$D$2&amp;" ",""))))))&amp;(IF(M656="","",((IF(M656&lt;&gt;M655,$E$2&amp;M656&amp;$E$2&amp;","&amp;" ",IF(B656&lt;&gt;B655,$E$2&amp;M656&amp;$E$2&amp;",",""))))))&amp;(IF(N656="","",IF(N656&lt;&gt;N655,N656&amp;", ",IF(B656&lt;&gt;B655,N656&amp;", ",""))))&amp;(IF(ISBLANK(O656),"",(IF(O656&lt;&gt;O655,O656&amp;", ",IF(B656&lt;&gt;B655,O656&amp;", ","")))))&amp;(IF(ISBLANK(P656),"",(IF(P656&lt;&gt;P655,P656&amp;", ",IF(B656&lt;&gt;B655,P656&amp;", ",IF(Z656&lt;&gt;Z655,P656&amp;", ",""))))))&amp;(IF(ISBLANK(Q656),"",(IF(Q656&lt;&gt;Q655,Q656&amp;", ",IF(B656&lt;&gt;B655,Q656&amp;", ",IF(Z656&lt;&gt;Z655,Q656&amp;", ",""))))))&amp;(IF(ISBLANK(R656),"",(IF(R656&lt;&gt;R655,R656&amp;"m, ",IF(B656&lt;&gt;B655,R656&amp;"m, ",IF(Z656&lt;&gt;Z655,R656&amp;"m, ",""))))))&amp;IF(ISBLANK(S656),"",(IF(B656&lt;&gt;B655,S656&amp;", ",IF(S656&lt;&gt;S655,IF((Z656=Z655),"same locality "&amp;S656&amp;", ",S656&amp;", "),""))))&amp;(IF(ISBLANK(T656),"",(IF(T656&lt;&gt;T655,IF(ISBLANK(F$2),T656&amp;", ",T656&amp;" "&amp;F$2&amp;", "),(IF(B656&lt;&gt;B655,IF(ISBLANK(F$2),T656&amp;", ",T656&amp;" "&amp;F$2&amp;", "),(IF(Z656&lt;&gt;Z655,IF(ISBLANK(F$2),T656&amp;", ",T656&amp;" "&amp;F$2&amp;", "),IF((U656&lt;&gt;U655)*($G$2="Y"),"same collector, ","")))))))))&amp;(IF(ISBLANK(U656),"",(IF(U656&lt;&gt;U655,U656&amp;", ",(IF(B656&lt;&gt;B655,U656&amp;", ",IF(Z656&lt;&gt;Z655,U656&amp;", ",(IF(T656&lt;&gt;T655,IF((T656&lt;&gt;T655)*($G$2="Y"),"same date, ", ""),IF((T656=T655)*(U656=U655)*(S656&lt;&gt;S655)*($G$2="Y"),"same collector and date, ", ""))))))))))&amp;(IF(ISBLANK(V656),"",V656&amp;", "))&amp;IF((AA656&lt;&gt;AA657)*($H$2="y"),AD656&amp;AE656,IF((AA656&lt;&gt;AA657)*($H$2="m"),AD656&amp;AG656,IF(($H$2&lt;&gt;"m")*($H$2&lt;&gt;"Y"),(IF(F656=0,"",F656&amp;" "&amp;$F$4&amp;" "))&amp;(IF(G656=0,"",G656&amp;" "&amp;$G$4&amp;" "))&amp;(IF(H656=0,"",H656&amp;" "&amp;H$4&amp;" "))&amp;(IF(I656=0,"",I656&amp;" "&amp;$I$4&amp;" "))&amp;(IF(J656=0,"",J656&amp;" "&amp;$J$4&amp;" "))&amp;IF((ISBLANK(C656)),"","("&amp;C656&amp;")"),"")))&amp;IF((B656=B657)*(K656=K657)*(L656=L657)*(M656=M657),IF(($H$2&lt;&gt;"m")*($H$2&lt;&gt;"Y"), ", ", IF((ISNUMBER(FIND(")",AE656))), ", ", "")),IF((B656=B657)*(K656=K657)*(L656=L657),"; ",". ")))</f>
        <v/>
      </c>
      <c r="AI656" s="1"/>
    </row>
    <row r="657" spans="1:35" x14ac:dyDescent="0.25">
      <c r="A657" s="3" t="str">
        <f t="shared" si="84"/>
        <v/>
      </c>
      <c r="B657" s="53" t="str">
        <f t="shared" si="88"/>
        <v/>
      </c>
      <c r="C657" s="57"/>
      <c r="D657" s="57"/>
      <c r="E657" s="57"/>
      <c r="F657" s="57"/>
      <c r="G657" s="57"/>
      <c r="H657" s="57"/>
      <c r="I657" s="57"/>
      <c r="J657" s="57"/>
      <c r="K657" s="57"/>
      <c r="L657" s="57"/>
      <c r="M657" s="54"/>
      <c r="N657" s="57"/>
      <c r="O657" s="58"/>
      <c r="P657" s="58"/>
      <c r="Q657" s="58"/>
      <c r="R657" s="58"/>
      <c r="S657" s="54"/>
      <c r="T657" s="57"/>
      <c r="U657" s="57"/>
      <c r="V657" s="57"/>
      <c r="W657" s="57"/>
      <c r="X657" s="147" t="str">
        <f>IF(ISBLANK(D657),"",IF('order-admin-units'!$I$1&lt;&gt;"y", "", IF((K657="")*(ISBLANK(D657)=FALSE), 'order-admin-units'!$B$1+1, VLOOKUP(K657, ordercountry, 2))))</f>
        <v/>
      </c>
      <c r="Y657" s="147" t="str">
        <f>IF(ISBLANK(D657),"",IF('order-admin-units'!$I$1&lt;&gt;"y", "", IF(L657="", 'order-admin-units'!$B$2+1, VLOOKUP(K657&amp;"@"&amp;L657, orderadmin, 2))))</f>
        <v/>
      </c>
      <c r="Z657" s="147" t="str">
        <f t="shared" si="85"/>
        <v/>
      </c>
      <c r="AA657" s="147" t="str">
        <f t="shared" si="86"/>
        <v/>
      </c>
      <c r="AB657" s="147" t="str">
        <f t="shared" si="87"/>
        <v/>
      </c>
      <c r="AC657" s="147" t="str">
        <f t="shared" si="81"/>
        <v/>
      </c>
      <c r="AD657" s="11" t="str">
        <f t="shared" si="82"/>
        <v/>
      </c>
      <c r="AE657" s="11" t="str">
        <f t="array" ref="AE657">IF(ISBLANK(D657),"",IF(OR($H$2="y",$H$2="m"),IF(AA657=AA656,IF(OR(AB657=$AB$4:$AB656)=FALSE,AE656&amp;C657,AE656),"("&amp;C657)&amp;IF(AA657=AA658,IF(OR(AB658=$AB$4:$AB657)=FALSE,", ",""),") "),""))</f>
        <v/>
      </c>
      <c r="AF657" s="11" t="str">
        <f t="shared" si="83"/>
        <v/>
      </c>
      <c r="AG657" s="11" t="str">
        <f t="array" ref="AG657">IF(ISBLANK(D657),"",IF(OR($H$2="y",$H$2="m"),IF(AA657=AA656,IF(OR(AC657=$AC$4:$AC656)=FALSE,AG656&amp;AF657,AG656),"("&amp;AF657)&amp;IF(AA657=AA658,IF(OR(AC658=$AC$4:$AC657)=FALSE,", ",""),") "),""))</f>
        <v/>
      </c>
      <c r="AH657" s="10" t="str">
        <f>IF((ISBLANK(D657)),"",IF(D657=D656,AH656,"")&amp;IF(B656&lt;&gt;B657,((IF(ISBLANK(E657),$D$3&amp;"Non-type material: "&amp;$D$3,$D$3&amp;INDEX('type-categories'!$A$2:$B$100,MATCH(E657,'type-categories'!$A$2:$A$100,0),2)&amp;$D$3))),"")&amp;(IF(K657&lt;&gt;K656,$C$2&amp;K657&amp;$K$3&amp;$C$2&amp;" ",(IF(B657&lt;&gt;B656,$C$2&amp;K657&amp;$K$3&amp;$C$2&amp;" ",""))))&amp;(IF(L657="","",((IF(L657&lt;&gt;L656,$D$2&amp;L657&amp;$L$3&amp;$D$2&amp;" ",IF(B657&lt;&gt;B656,$D$2&amp;L657&amp;$L$3&amp;$D$2&amp;" ",""))))))&amp;(IF(M657="","",((IF(M657&lt;&gt;M656,$E$2&amp;M657&amp;$E$2&amp;","&amp;" ",IF(B657&lt;&gt;B656,$E$2&amp;M657&amp;$E$2&amp;",",""))))))&amp;(IF(N657="","",IF(N657&lt;&gt;N656,N657&amp;", ",IF(B657&lt;&gt;B656,N657&amp;", ",""))))&amp;(IF(ISBLANK(O657),"",(IF(O657&lt;&gt;O656,O657&amp;", ",IF(B657&lt;&gt;B656,O657&amp;", ","")))))&amp;(IF(ISBLANK(P657),"",(IF(P657&lt;&gt;P656,P657&amp;", ",IF(B657&lt;&gt;B656,P657&amp;", ",IF(Z657&lt;&gt;Z656,P657&amp;", ",""))))))&amp;(IF(ISBLANK(Q657),"",(IF(Q657&lt;&gt;Q656,Q657&amp;", ",IF(B657&lt;&gt;B656,Q657&amp;", ",IF(Z657&lt;&gt;Z656,Q657&amp;", ",""))))))&amp;(IF(ISBLANK(R657),"",(IF(R657&lt;&gt;R656,R657&amp;"m, ",IF(B657&lt;&gt;B656,R657&amp;"m, ",IF(Z657&lt;&gt;Z656,R657&amp;"m, ",""))))))&amp;IF(ISBLANK(S657),"",(IF(B657&lt;&gt;B656,S657&amp;", ",IF(S657&lt;&gt;S656,IF((Z657=Z656),"same locality "&amp;S657&amp;", ",S657&amp;", "),""))))&amp;(IF(ISBLANK(T657),"",(IF(T657&lt;&gt;T656,IF(ISBLANK(F$2),T657&amp;", ",T657&amp;" "&amp;F$2&amp;", "),(IF(B657&lt;&gt;B656,IF(ISBLANK(F$2),T657&amp;", ",T657&amp;" "&amp;F$2&amp;", "),(IF(Z657&lt;&gt;Z656,IF(ISBLANK(F$2),T657&amp;", ",T657&amp;" "&amp;F$2&amp;", "),IF((U657&lt;&gt;U656)*($G$2="Y"),"same collector, ","")))))))))&amp;(IF(ISBLANK(U657),"",(IF(U657&lt;&gt;U656,U657&amp;", ",(IF(B657&lt;&gt;B656,U657&amp;", ",IF(Z657&lt;&gt;Z656,U657&amp;", ",(IF(T657&lt;&gt;T656,IF((T657&lt;&gt;T656)*($G$2="Y"),"same date, ", ""),IF((T657=T656)*(U657=U656)*(S657&lt;&gt;S656)*($G$2="Y"),"same collector and date, ", ""))))))))))&amp;(IF(ISBLANK(V657),"",V657&amp;", "))&amp;IF((AA657&lt;&gt;AA658)*($H$2="y"),AD657&amp;AE657,IF((AA657&lt;&gt;AA658)*($H$2="m"),AD657&amp;AG657,IF(($H$2&lt;&gt;"m")*($H$2&lt;&gt;"Y"),(IF(F657=0,"",F657&amp;" "&amp;$F$4&amp;" "))&amp;(IF(G657=0,"",G657&amp;" "&amp;$G$4&amp;" "))&amp;(IF(H657=0,"",H657&amp;" "&amp;H$4&amp;" "))&amp;(IF(I657=0,"",I657&amp;" "&amp;$I$4&amp;" "))&amp;(IF(J657=0,"",J657&amp;" "&amp;$J$4&amp;" "))&amp;IF((ISBLANK(C657)),"","("&amp;C657&amp;")"),"")))&amp;IF((B657=B658)*(K657=K658)*(L657=L658)*(M657=M658),IF(($H$2&lt;&gt;"m")*($H$2&lt;&gt;"Y"), ", ", IF((ISNUMBER(FIND(")",AE657))), ", ", "")),IF((B657=B658)*(K657=K658)*(L657=L658),"; ",". ")))</f>
        <v/>
      </c>
      <c r="AI657" s="1"/>
    </row>
    <row r="658" spans="1:35" x14ac:dyDescent="0.25">
      <c r="A658" s="3" t="str">
        <f t="shared" si="84"/>
        <v/>
      </c>
      <c r="B658" s="53" t="str">
        <f t="shared" si="88"/>
        <v/>
      </c>
      <c r="C658" s="57"/>
      <c r="D658" s="57"/>
      <c r="E658" s="57"/>
      <c r="F658" s="57"/>
      <c r="G658" s="57"/>
      <c r="H658" s="57"/>
      <c r="I658" s="57"/>
      <c r="J658" s="57"/>
      <c r="K658" s="57"/>
      <c r="L658" s="57"/>
      <c r="M658" s="54"/>
      <c r="N658" s="57"/>
      <c r="O658" s="58"/>
      <c r="P658" s="58"/>
      <c r="Q658" s="58"/>
      <c r="R658" s="58"/>
      <c r="S658" s="54"/>
      <c r="T658" s="57"/>
      <c r="U658" s="57"/>
      <c r="V658" s="57"/>
      <c r="W658" s="57"/>
      <c r="X658" s="147" t="str">
        <f>IF(ISBLANK(D658),"",IF('order-admin-units'!$I$1&lt;&gt;"y", "", IF((K658="")*(ISBLANK(D658)=FALSE), 'order-admin-units'!$B$1+1, VLOOKUP(K658, ordercountry, 2))))</f>
        <v/>
      </c>
      <c r="Y658" s="147" t="str">
        <f>IF(ISBLANK(D658),"",IF('order-admin-units'!$I$1&lt;&gt;"y", "", IF(L658="", 'order-admin-units'!$B$2+1, VLOOKUP(K658&amp;"@"&amp;L658, orderadmin, 2))))</f>
        <v/>
      </c>
      <c r="Z658" s="147" t="str">
        <f t="shared" si="85"/>
        <v/>
      </c>
      <c r="AA658" s="147" t="str">
        <f t="shared" si="86"/>
        <v/>
      </c>
      <c r="AB658" s="147" t="str">
        <f t="shared" si="87"/>
        <v/>
      </c>
      <c r="AC658" s="147" t="str">
        <f t="shared" si="81"/>
        <v/>
      </c>
      <c r="AD658" s="11" t="str">
        <f t="shared" si="82"/>
        <v/>
      </c>
      <c r="AE658" s="11" t="str">
        <f t="array" ref="AE658">IF(ISBLANK(D658),"",IF(OR($H$2="y",$H$2="m"),IF(AA658=AA657,IF(OR(AB658=$AB$4:$AB657)=FALSE,AE657&amp;C658,AE657),"("&amp;C658)&amp;IF(AA658=AA659,IF(OR(AB659=$AB$4:$AB658)=FALSE,", ",""),") "),""))</f>
        <v/>
      </c>
      <c r="AF658" s="11" t="str">
        <f t="shared" si="83"/>
        <v/>
      </c>
      <c r="AG658" s="11" t="str">
        <f t="array" ref="AG658">IF(ISBLANK(D658),"",IF(OR($H$2="y",$H$2="m"),IF(AA658=AA657,IF(OR(AC658=$AC$4:$AC657)=FALSE,AG657&amp;AF658,AG657),"("&amp;AF658)&amp;IF(AA658=AA659,IF(OR(AC659=$AC$4:$AC658)=FALSE,", ",""),") "),""))</f>
        <v/>
      </c>
      <c r="AH658" s="10" t="str">
        <f>IF((ISBLANK(D658)),"",IF(D658=D657,AH657,"")&amp;IF(B657&lt;&gt;B658,((IF(ISBLANK(E658),$D$3&amp;"Non-type material: "&amp;$D$3,$D$3&amp;INDEX('type-categories'!$A$2:$B$100,MATCH(E658,'type-categories'!$A$2:$A$100,0),2)&amp;$D$3))),"")&amp;(IF(K658&lt;&gt;K657,$C$2&amp;K658&amp;$K$3&amp;$C$2&amp;" ",(IF(B658&lt;&gt;B657,$C$2&amp;K658&amp;$K$3&amp;$C$2&amp;" ",""))))&amp;(IF(L658="","",((IF(L658&lt;&gt;L657,$D$2&amp;L658&amp;$L$3&amp;$D$2&amp;" ",IF(B658&lt;&gt;B657,$D$2&amp;L658&amp;$L$3&amp;$D$2&amp;" ",""))))))&amp;(IF(M658="","",((IF(M658&lt;&gt;M657,$E$2&amp;M658&amp;$E$2&amp;","&amp;" ",IF(B658&lt;&gt;B657,$E$2&amp;M658&amp;$E$2&amp;",",""))))))&amp;(IF(N658="","",IF(N658&lt;&gt;N657,N658&amp;", ",IF(B658&lt;&gt;B657,N658&amp;", ",""))))&amp;(IF(ISBLANK(O658),"",(IF(O658&lt;&gt;O657,O658&amp;", ",IF(B658&lt;&gt;B657,O658&amp;", ","")))))&amp;(IF(ISBLANK(P658),"",(IF(P658&lt;&gt;P657,P658&amp;", ",IF(B658&lt;&gt;B657,P658&amp;", ",IF(Z658&lt;&gt;Z657,P658&amp;", ",""))))))&amp;(IF(ISBLANK(Q658),"",(IF(Q658&lt;&gt;Q657,Q658&amp;", ",IF(B658&lt;&gt;B657,Q658&amp;", ",IF(Z658&lt;&gt;Z657,Q658&amp;", ",""))))))&amp;(IF(ISBLANK(R658),"",(IF(R658&lt;&gt;R657,R658&amp;"m, ",IF(B658&lt;&gt;B657,R658&amp;"m, ",IF(Z658&lt;&gt;Z657,R658&amp;"m, ",""))))))&amp;IF(ISBLANK(S658),"",(IF(B658&lt;&gt;B657,S658&amp;", ",IF(S658&lt;&gt;S657,IF((Z658=Z657),"same locality "&amp;S658&amp;", ",S658&amp;", "),""))))&amp;(IF(ISBLANK(T658),"",(IF(T658&lt;&gt;T657,IF(ISBLANK(F$2),T658&amp;", ",T658&amp;" "&amp;F$2&amp;", "),(IF(B658&lt;&gt;B657,IF(ISBLANK(F$2),T658&amp;", ",T658&amp;" "&amp;F$2&amp;", "),(IF(Z658&lt;&gt;Z657,IF(ISBLANK(F$2),T658&amp;", ",T658&amp;" "&amp;F$2&amp;", "),IF((U658&lt;&gt;U657)*($G$2="Y"),"same collector, ","")))))))))&amp;(IF(ISBLANK(U658),"",(IF(U658&lt;&gt;U657,U658&amp;", ",(IF(B658&lt;&gt;B657,U658&amp;", ",IF(Z658&lt;&gt;Z657,U658&amp;", ",(IF(T658&lt;&gt;T657,IF((T658&lt;&gt;T657)*($G$2="Y"),"same date, ", ""),IF((T658=T657)*(U658=U657)*(S658&lt;&gt;S657)*($G$2="Y"),"same collector and date, ", ""))))))))))&amp;(IF(ISBLANK(V658),"",V658&amp;", "))&amp;IF((AA658&lt;&gt;AA659)*($H$2="y"),AD658&amp;AE658,IF((AA658&lt;&gt;AA659)*($H$2="m"),AD658&amp;AG658,IF(($H$2&lt;&gt;"m")*($H$2&lt;&gt;"Y"),(IF(F658=0,"",F658&amp;" "&amp;$F$4&amp;" "))&amp;(IF(G658=0,"",G658&amp;" "&amp;$G$4&amp;" "))&amp;(IF(H658=0,"",H658&amp;" "&amp;H$4&amp;" "))&amp;(IF(I658=0,"",I658&amp;" "&amp;$I$4&amp;" "))&amp;(IF(J658=0,"",J658&amp;" "&amp;$J$4&amp;" "))&amp;IF((ISBLANK(C658)),"","("&amp;C658&amp;")"),"")))&amp;IF((B658=B659)*(K658=K659)*(L658=L659)*(M658=M659),IF(($H$2&lt;&gt;"m")*($H$2&lt;&gt;"Y"), ", ", IF((ISNUMBER(FIND(")",AE658))), ", ", "")),IF((B658=B659)*(K658=K659)*(L658=L659),"; ",". ")))</f>
        <v/>
      </c>
      <c r="AI658" s="1"/>
    </row>
    <row r="659" spans="1:35" x14ac:dyDescent="0.25">
      <c r="A659" s="3" t="str">
        <f t="shared" si="84"/>
        <v/>
      </c>
      <c r="B659" s="53" t="str">
        <f t="shared" si="88"/>
        <v/>
      </c>
      <c r="C659" s="57"/>
      <c r="D659" s="57"/>
      <c r="E659" s="57"/>
      <c r="F659" s="57"/>
      <c r="G659" s="57"/>
      <c r="H659" s="57"/>
      <c r="I659" s="57"/>
      <c r="J659" s="57"/>
      <c r="K659" s="57"/>
      <c r="L659" s="57"/>
      <c r="M659" s="54"/>
      <c r="N659" s="57"/>
      <c r="O659" s="58"/>
      <c r="P659" s="58"/>
      <c r="Q659" s="58"/>
      <c r="R659" s="58"/>
      <c r="S659" s="54"/>
      <c r="T659" s="57"/>
      <c r="U659" s="57"/>
      <c r="V659" s="57"/>
      <c r="W659" s="57"/>
      <c r="X659" s="147" t="str">
        <f>IF(ISBLANK(D659),"",IF('order-admin-units'!$I$1&lt;&gt;"y", "", IF((K659="")*(ISBLANK(D659)=FALSE), 'order-admin-units'!$B$1+1, VLOOKUP(K659, ordercountry, 2))))</f>
        <v/>
      </c>
      <c r="Y659" s="147" t="str">
        <f>IF(ISBLANK(D659),"",IF('order-admin-units'!$I$1&lt;&gt;"y", "", IF(L659="", 'order-admin-units'!$B$2+1, VLOOKUP(K659&amp;"@"&amp;L659, orderadmin, 2))))</f>
        <v/>
      </c>
      <c r="Z659" s="147" t="str">
        <f t="shared" si="85"/>
        <v/>
      </c>
      <c r="AA659" s="147" t="str">
        <f t="shared" si="86"/>
        <v/>
      </c>
      <c r="AB659" s="147" t="str">
        <f t="shared" si="87"/>
        <v/>
      </c>
      <c r="AC659" s="147" t="str">
        <f t="shared" si="81"/>
        <v/>
      </c>
      <c r="AD659" s="11" t="str">
        <f t="shared" si="82"/>
        <v/>
      </c>
      <c r="AE659" s="11" t="str">
        <f t="array" ref="AE659">IF(ISBLANK(D659),"",IF(OR($H$2="y",$H$2="m"),IF(AA659=AA658,IF(OR(AB659=$AB$4:$AB658)=FALSE,AE658&amp;C659,AE658),"("&amp;C659)&amp;IF(AA659=AA660,IF(OR(AB660=$AB$4:$AB659)=FALSE,", ",""),") "),""))</f>
        <v/>
      </c>
      <c r="AF659" s="11" t="str">
        <f t="shared" si="83"/>
        <v/>
      </c>
      <c r="AG659" s="11" t="str">
        <f t="array" ref="AG659">IF(ISBLANK(D659),"",IF(OR($H$2="y",$H$2="m"),IF(AA659=AA658,IF(OR(AC659=$AC$4:$AC658)=FALSE,AG658&amp;AF659,AG658),"("&amp;AF659)&amp;IF(AA659=AA660,IF(OR(AC660=$AC$4:$AC659)=FALSE,", ",""),") "),""))</f>
        <v/>
      </c>
      <c r="AH659" s="10" t="str">
        <f>IF((ISBLANK(D659)),"",IF(D659=D658,AH658,"")&amp;IF(B658&lt;&gt;B659,((IF(ISBLANK(E659),$D$3&amp;"Non-type material: "&amp;$D$3,$D$3&amp;INDEX('type-categories'!$A$2:$B$100,MATCH(E659,'type-categories'!$A$2:$A$100,0),2)&amp;$D$3))),"")&amp;(IF(K659&lt;&gt;K658,$C$2&amp;K659&amp;$K$3&amp;$C$2&amp;" ",(IF(B659&lt;&gt;B658,$C$2&amp;K659&amp;$K$3&amp;$C$2&amp;" ",""))))&amp;(IF(L659="","",((IF(L659&lt;&gt;L658,$D$2&amp;L659&amp;$L$3&amp;$D$2&amp;" ",IF(B659&lt;&gt;B658,$D$2&amp;L659&amp;$L$3&amp;$D$2&amp;" ",""))))))&amp;(IF(M659="","",((IF(M659&lt;&gt;M658,$E$2&amp;M659&amp;$E$2&amp;","&amp;" ",IF(B659&lt;&gt;B658,$E$2&amp;M659&amp;$E$2&amp;",",""))))))&amp;(IF(N659="","",IF(N659&lt;&gt;N658,N659&amp;", ",IF(B659&lt;&gt;B658,N659&amp;", ",""))))&amp;(IF(ISBLANK(O659),"",(IF(O659&lt;&gt;O658,O659&amp;", ",IF(B659&lt;&gt;B658,O659&amp;", ","")))))&amp;(IF(ISBLANK(P659),"",(IF(P659&lt;&gt;P658,P659&amp;", ",IF(B659&lt;&gt;B658,P659&amp;", ",IF(Z659&lt;&gt;Z658,P659&amp;", ",""))))))&amp;(IF(ISBLANK(Q659),"",(IF(Q659&lt;&gt;Q658,Q659&amp;", ",IF(B659&lt;&gt;B658,Q659&amp;", ",IF(Z659&lt;&gt;Z658,Q659&amp;", ",""))))))&amp;(IF(ISBLANK(R659),"",(IF(R659&lt;&gt;R658,R659&amp;"m, ",IF(B659&lt;&gt;B658,R659&amp;"m, ",IF(Z659&lt;&gt;Z658,R659&amp;"m, ",""))))))&amp;IF(ISBLANK(S659),"",(IF(B659&lt;&gt;B658,S659&amp;", ",IF(S659&lt;&gt;S658,IF((Z659=Z658),"same locality "&amp;S659&amp;", ",S659&amp;", "),""))))&amp;(IF(ISBLANK(T659),"",(IF(T659&lt;&gt;T658,IF(ISBLANK(F$2),T659&amp;", ",T659&amp;" "&amp;F$2&amp;", "),(IF(B659&lt;&gt;B658,IF(ISBLANK(F$2),T659&amp;", ",T659&amp;" "&amp;F$2&amp;", "),(IF(Z659&lt;&gt;Z658,IF(ISBLANK(F$2),T659&amp;", ",T659&amp;" "&amp;F$2&amp;", "),IF((U659&lt;&gt;U658)*($G$2="Y"),"same collector, ","")))))))))&amp;(IF(ISBLANK(U659),"",(IF(U659&lt;&gt;U658,U659&amp;", ",(IF(B659&lt;&gt;B658,U659&amp;", ",IF(Z659&lt;&gt;Z658,U659&amp;", ",(IF(T659&lt;&gt;T658,IF((T659&lt;&gt;T658)*($G$2="Y"),"same date, ", ""),IF((T659=T658)*(U659=U658)*(S659&lt;&gt;S658)*($G$2="Y"),"same collector and date, ", ""))))))))))&amp;(IF(ISBLANK(V659),"",V659&amp;", "))&amp;IF((AA659&lt;&gt;AA660)*($H$2="y"),AD659&amp;AE659,IF((AA659&lt;&gt;AA660)*($H$2="m"),AD659&amp;AG659,IF(($H$2&lt;&gt;"m")*($H$2&lt;&gt;"Y"),(IF(F659=0,"",F659&amp;" "&amp;$F$4&amp;" "))&amp;(IF(G659=0,"",G659&amp;" "&amp;$G$4&amp;" "))&amp;(IF(H659=0,"",H659&amp;" "&amp;H$4&amp;" "))&amp;(IF(I659=0,"",I659&amp;" "&amp;$I$4&amp;" "))&amp;(IF(J659=0,"",J659&amp;" "&amp;$J$4&amp;" "))&amp;IF((ISBLANK(C659)),"","("&amp;C659&amp;")"),"")))&amp;IF((B659=B660)*(K659=K660)*(L659=L660)*(M659=M660),IF(($H$2&lt;&gt;"m")*($H$2&lt;&gt;"Y"), ", ", IF((ISNUMBER(FIND(")",AE659))), ", ", "")),IF((B659=B660)*(K659=K660)*(L659=L660),"; ",". ")))</f>
        <v/>
      </c>
      <c r="AI659" s="1"/>
    </row>
    <row r="660" spans="1:35" x14ac:dyDescent="0.25">
      <c r="A660" s="3" t="str">
        <f t="shared" si="84"/>
        <v/>
      </c>
      <c r="B660" s="53" t="str">
        <f t="shared" si="88"/>
        <v/>
      </c>
      <c r="C660" s="57"/>
      <c r="D660" s="57"/>
      <c r="E660" s="57"/>
      <c r="F660" s="57"/>
      <c r="G660" s="57"/>
      <c r="H660" s="57"/>
      <c r="I660" s="57"/>
      <c r="J660" s="57"/>
      <c r="K660" s="57"/>
      <c r="L660" s="57"/>
      <c r="M660" s="54"/>
      <c r="N660" s="57"/>
      <c r="O660" s="58"/>
      <c r="P660" s="58"/>
      <c r="Q660" s="58"/>
      <c r="R660" s="58"/>
      <c r="S660" s="54"/>
      <c r="T660" s="57"/>
      <c r="U660" s="57"/>
      <c r="V660" s="57"/>
      <c r="W660" s="57"/>
      <c r="X660" s="147" t="str">
        <f>IF(ISBLANK(D660),"",IF('order-admin-units'!$I$1&lt;&gt;"y", "", IF((K660="")*(ISBLANK(D660)=FALSE), 'order-admin-units'!$B$1+1, VLOOKUP(K660, ordercountry, 2))))</f>
        <v/>
      </c>
      <c r="Y660" s="147" t="str">
        <f>IF(ISBLANK(D660),"",IF('order-admin-units'!$I$1&lt;&gt;"y", "", IF(L660="", 'order-admin-units'!$B$2+1, VLOOKUP(K660&amp;"@"&amp;L660, orderadmin, 2))))</f>
        <v/>
      </c>
      <c r="Z660" s="147" t="str">
        <f t="shared" si="85"/>
        <v/>
      </c>
      <c r="AA660" s="147" t="str">
        <f t="shared" si="86"/>
        <v/>
      </c>
      <c r="AB660" s="147" t="str">
        <f t="shared" si="87"/>
        <v/>
      </c>
      <c r="AC660" s="147" t="str">
        <f t="shared" si="81"/>
        <v/>
      </c>
      <c r="AD660" s="11" t="str">
        <f t="shared" si="82"/>
        <v/>
      </c>
      <c r="AE660" s="11" t="str">
        <f t="array" ref="AE660">IF(ISBLANK(D660),"",IF(OR($H$2="y",$H$2="m"),IF(AA660=AA659,IF(OR(AB660=$AB$4:$AB659)=FALSE,AE659&amp;C660,AE659),"("&amp;C660)&amp;IF(AA660=AA661,IF(OR(AB661=$AB$4:$AB660)=FALSE,", ",""),") "),""))</f>
        <v/>
      </c>
      <c r="AF660" s="11" t="str">
        <f t="shared" si="83"/>
        <v/>
      </c>
      <c r="AG660" s="11" t="str">
        <f t="array" ref="AG660">IF(ISBLANK(D660),"",IF(OR($H$2="y",$H$2="m"),IF(AA660=AA659,IF(OR(AC660=$AC$4:$AC659)=FALSE,AG659&amp;AF660,AG659),"("&amp;AF660)&amp;IF(AA660=AA661,IF(OR(AC661=$AC$4:$AC660)=FALSE,", ",""),") "),""))</f>
        <v/>
      </c>
      <c r="AH660" s="10" t="str">
        <f>IF((ISBLANK(D660)),"",IF(D660=D659,AH659,"")&amp;IF(B659&lt;&gt;B660,((IF(ISBLANK(E660),$D$3&amp;"Non-type material: "&amp;$D$3,$D$3&amp;INDEX('type-categories'!$A$2:$B$100,MATCH(E660,'type-categories'!$A$2:$A$100,0),2)&amp;$D$3))),"")&amp;(IF(K660&lt;&gt;K659,$C$2&amp;K660&amp;$K$3&amp;$C$2&amp;" ",(IF(B660&lt;&gt;B659,$C$2&amp;K660&amp;$K$3&amp;$C$2&amp;" ",""))))&amp;(IF(L660="","",((IF(L660&lt;&gt;L659,$D$2&amp;L660&amp;$L$3&amp;$D$2&amp;" ",IF(B660&lt;&gt;B659,$D$2&amp;L660&amp;$L$3&amp;$D$2&amp;" ",""))))))&amp;(IF(M660="","",((IF(M660&lt;&gt;M659,$E$2&amp;M660&amp;$E$2&amp;","&amp;" ",IF(B660&lt;&gt;B659,$E$2&amp;M660&amp;$E$2&amp;",",""))))))&amp;(IF(N660="","",IF(N660&lt;&gt;N659,N660&amp;", ",IF(B660&lt;&gt;B659,N660&amp;", ",""))))&amp;(IF(ISBLANK(O660),"",(IF(O660&lt;&gt;O659,O660&amp;", ",IF(B660&lt;&gt;B659,O660&amp;", ","")))))&amp;(IF(ISBLANK(P660),"",(IF(P660&lt;&gt;P659,P660&amp;", ",IF(B660&lt;&gt;B659,P660&amp;", ",IF(Z660&lt;&gt;Z659,P660&amp;", ",""))))))&amp;(IF(ISBLANK(Q660),"",(IF(Q660&lt;&gt;Q659,Q660&amp;", ",IF(B660&lt;&gt;B659,Q660&amp;", ",IF(Z660&lt;&gt;Z659,Q660&amp;", ",""))))))&amp;(IF(ISBLANK(R660),"",(IF(R660&lt;&gt;R659,R660&amp;"m, ",IF(B660&lt;&gt;B659,R660&amp;"m, ",IF(Z660&lt;&gt;Z659,R660&amp;"m, ",""))))))&amp;IF(ISBLANK(S660),"",(IF(B660&lt;&gt;B659,S660&amp;", ",IF(S660&lt;&gt;S659,IF((Z660=Z659),"same locality "&amp;S660&amp;", ",S660&amp;", "),""))))&amp;(IF(ISBLANK(T660),"",(IF(T660&lt;&gt;T659,IF(ISBLANK(F$2),T660&amp;", ",T660&amp;" "&amp;F$2&amp;", "),(IF(B660&lt;&gt;B659,IF(ISBLANK(F$2),T660&amp;", ",T660&amp;" "&amp;F$2&amp;", "),(IF(Z660&lt;&gt;Z659,IF(ISBLANK(F$2),T660&amp;", ",T660&amp;" "&amp;F$2&amp;", "),IF((U660&lt;&gt;U659)*($G$2="Y"),"same collector, ","")))))))))&amp;(IF(ISBLANK(U660),"",(IF(U660&lt;&gt;U659,U660&amp;", ",(IF(B660&lt;&gt;B659,U660&amp;", ",IF(Z660&lt;&gt;Z659,U660&amp;", ",(IF(T660&lt;&gt;T659,IF((T660&lt;&gt;T659)*($G$2="Y"),"same date, ", ""),IF((T660=T659)*(U660=U659)*(S660&lt;&gt;S659)*($G$2="Y"),"same collector and date, ", ""))))))))))&amp;(IF(ISBLANK(V660),"",V660&amp;", "))&amp;IF((AA660&lt;&gt;AA661)*($H$2="y"),AD660&amp;AE660,IF((AA660&lt;&gt;AA661)*($H$2="m"),AD660&amp;AG660,IF(($H$2&lt;&gt;"m")*($H$2&lt;&gt;"Y"),(IF(F660=0,"",F660&amp;" "&amp;$F$4&amp;" "))&amp;(IF(G660=0,"",G660&amp;" "&amp;$G$4&amp;" "))&amp;(IF(H660=0,"",H660&amp;" "&amp;H$4&amp;" "))&amp;(IF(I660=0,"",I660&amp;" "&amp;$I$4&amp;" "))&amp;(IF(J660=0,"",J660&amp;" "&amp;$J$4&amp;" "))&amp;IF((ISBLANK(C660)),"","("&amp;C660&amp;")"),"")))&amp;IF((B660=B661)*(K660=K661)*(L660=L661)*(M660=M661),IF(($H$2&lt;&gt;"m")*($H$2&lt;&gt;"Y"), ", ", IF((ISNUMBER(FIND(")",AE660))), ", ", "")),IF((B660=B661)*(K660=K661)*(L660=L661),"; ",". ")))</f>
        <v/>
      </c>
      <c r="AI660" s="1"/>
    </row>
    <row r="661" spans="1:35" x14ac:dyDescent="0.25">
      <c r="A661" s="3" t="str">
        <f t="shared" si="84"/>
        <v/>
      </c>
      <c r="B661" s="53" t="str">
        <f t="shared" si="88"/>
        <v/>
      </c>
      <c r="C661" s="57"/>
      <c r="D661" s="57"/>
      <c r="E661" s="57"/>
      <c r="F661" s="57"/>
      <c r="G661" s="57"/>
      <c r="H661" s="57"/>
      <c r="I661" s="57"/>
      <c r="J661" s="57"/>
      <c r="K661" s="57"/>
      <c r="L661" s="57"/>
      <c r="M661" s="54"/>
      <c r="N661" s="57"/>
      <c r="O661" s="58"/>
      <c r="P661" s="58"/>
      <c r="Q661" s="58"/>
      <c r="R661" s="58"/>
      <c r="S661" s="54"/>
      <c r="T661" s="57"/>
      <c r="U661" s="57"/>
      <c r="V661" s="57"/>
      <c r="W661" s="57"/>
      <c r="X661" s="147" t="str">
        <f>IF(ISBLANK(D661),"",IF('order-admin-units'!$I$1&lt;&gt;"y", "", IF((K661="")*(ISBLANK(D661)=FALSE), 'order-admin-units'!$B$1+1, VLOOKUP(K661, ordercountry, 2))))</f>
        <v/>
      </c>
      <c r="Y661" s="147" t="str">
        <f>IF(ISBLANK(D661),"",IF('order-admin-units'!$I$1&lt;&gt;"y", "", IF(L661="", 'order-admin-units'!$B$2+1, VLOOKUP(K661&amp;"@"&amp;L661, orderadmin, 2))))</f>
        <v/>
      </c>
      <c r="Z661" s="147" t="str">
        <f t="shared" si="85"/>
        <v/>
      </c>
      <c r="AA661" s="147" t="str">
        <f t="shared" si="86"/>
        <v/>
      </c>
      <c r="AB661" s="147" t="str">
        <f t="shared" si="87"/>
        <v/>
      </c>
      <c r="AC661" s="147" t="str">
        <f t="shared" si="81"/>
        <v/>
      </c>
      <c r="AD661" s="11" t="str">
        <f t="shared" si="82"/>
        <v/>
      </c>
      <c r="AE661" s="11" t="str">
        <f t="array" ref="AE661">IF(ISBLANK(D661),"",IF(OR($H$2="y",$H$2="m"),IF(AA661=AA660,IF(OR(AB661=$AB$4:$AB660)=FALSE,AE660&amp;C661,AE660),"("&amp;C661)&amp;IF(AA661=AA662,IF(OR(AB662=$AB$4:$AB661)=FALSE,", ",""),") "),""))</f>
        <v/>
      </c>
      <c r="AF661" s="11" t="str">
        <f t="shared" si="83"/>
        <v/>
      </c>
      <c r="AG661" s="11" t="str">
        <f t="array" ref="AG661">IF(ISBLANK(D661),"",IF(OR($H$2="y",$H$2="m"),IF(AA661=AA660,IF(OR(AC661=$AC$4:$AC660)=FALSE,AG660&amp;AF661,AG660),"("&amp;AF661)&amp;IF(AA661=AA662,IF(OR(AC662=$AC$4:$AC661)=FALSE,", ",""),") "),""))</f>
        <v/>
      </c>
      <c r="AH661" s="10" t="str">
        <f>IF((ISBLANK(D661)),"",IF(D661=D660,AH660,"")&amp;IF(B660&lt;&gt;B661,((IF(ISBLANK(E661),$D$3&amp;"Non-type material: "&amp;$D$3,$D$3&amp;INDEX('type-categories'!$A$2:$B$100,MATCH(E661,'type-categories'!$A$2:$A$100,0),2)&amp;$D$3))),"")&amp;(IF(K661&lt;&gt;K660,$C$2&amp;K661&amp;$K$3&amp;$C$2&amp;" ",(IF(B661&lt;&gt;B660,$C$2&amp;K661&amp;$K$3&amp;$C$2&amp;" ",""))))&amp;(IF(L661="","",((IF(L661&lt;&gt;L660,$D$2&amp;L661&amp;$L$3&amp;$D$2&amp;" ",IF(B661&lt;&gt;B660,$D$2&amp;L661&amp;$L$3&amp;$D$2&amp;" ",""))))))&amp;(IF(M661="","",((IF(M661&lt;&gt;M660,$E$2&amp;M661&amp;$E$2&amp;","&amp;" ",IF(B661&lt;&gt;B660,$E$2&amp;M661&amp;$E$2&amp;",",""))))))&amp;(IF(N661="","",IF(N661&lt;&gt;N660,N661&amp;", ",IF(B661&lt;&gt;B660,N661&amp;", ",""))))&amp;(IF(ISBLANK(O661),"",(IF(O661&lt;&gt;O660,O661&amp;", ",IF(B661&lt;&gt;B660,O661&amp;", ","")))))&amp;(IF(ISBLANK(P661),"",(IF(P661&lt;&gt;P660,P661&amp;", ",IF(B661&lt;&gt;B660,P661&amp;", ",IF(Z661&lt;&gt;Z660,P661&amp;", ",""))))))&amp;(IF(ISBLANK(Q661),"",(IF(Q661&lt;&gt;Q660,Q661&amp;", ",IF(B661&lt;&gt;B660,Q661&amp;", ",IF(Z661&lt;&gt;Z660,Q661&amp;", ",""))))))&amp;(IF(ISBLANK(R661),"",(IF(R661&lt;&gt;R660,R661&amp;"m, ",IF(B661&lt;&gt;B660,R661&amp;"m, ",IF(Z661&lt;&gt;Z660,R661&amp;"m, ",""))))))&amp;IF(ISBLANK(S661),"",(IF(B661&lt;&gt;B660,S661&amp;", ",IF(S661&lt;&gt;S660,IF((Z661=Z660),"same locality "&amp;S661&amp;", ",S661&amp;", "),""))))&amp;(IF(ISBLANK(T661),"",(IF(T661&lt;&gt;T660,IF(ISBLANK(F$2),T661&amp;", ",T661&amp;" "&amp;F$2&amp;", "),(IF(B661&lt;&gt;B660,IF(ISBLANK(F$2),T661&amp;", ",T661&amp;" "&amp;F$2&amp;", "),(IF(Z661&lt;&gt;Z660,IF(ISBLANK(F$2),T661&amp;", ",T661&amp;" "&amp;F$2&amp;", "),IF((U661&lt;&gt;U660)*($G$2="Y"),"same collector, ","")))))))))&amp;(IF(ISBLANK(U661),"",(IF(U661&lt;&gt;U660,U661&amp;", ",(IF(B661&lt;&gt;B660,U661&amp;", ",IF(Z661&lt;&gt;Z660,U661&amp;", ",(IF(T661&lt;&gt;T660,IF((T661&lt;&gt;T660)*($G$2="Y"),"same date, ", ""),IF((T661=T660)*(U661=U660)*(S661&lt;&gt;S660)*($G$2="Y"),"same collector and date, ", ""))))))))))&amp;(IF(ISBLANK(V661),"",V661&amp;", "))&amp;IF((AA661&lt;&gt;AA662)*($H$2="y"),AD661&amp;AE661,IF((AA661&lt;&gt;AA662)*($H$2="m"),AD661&amp;AG661,IF(($H$2&lt;&gt;"m")*($H$2&lt;&gt;"Y"),(IF(F661=0,"",F661&amp;" "&amp;$F$4&amp;" "))&amp;(IF(G661=0,"",G661&amp;" "&amp;$G$4&amp;" "))&amp;(IF(H661=0,"",H661&amp;" "&amp;H$4&amp;" "))&amp;(IF(I661=0,"",I661&amp;" "&amp;$I$4&amp;" "))&amp;(IF(J661=0,"",J661&amp;" "&amp;$J$4&amp;" "))&amp;IF((ISBLANK(C661)),"","("&amp;C661&amp;")"),"")))&amp;IF((B661=B662)*(K661=K662)*(L661=L662)*(M661=M662),IF(($H$2&lt;&gt;"m")*($H$2&lt;&gt;"Y"), ", ", IF((ISNUMBER(FIND(")",AE661))), ", ", "")),IF((B661=B662)*(K661=K662)*(L661=L662),"; ",". ")))</f>
        <v/>
      </c>
      <c r="AI661" s="1"/>
    </row>
    <row r="662" spans="1:35" x14ac:dyDescent="0.25">
      <c r="A662" s="3" t="str">
        <f t="shared" si="84"/>
        <v/>
      </c>
      <c r="B662" s="53" t="str">
        <f t="shared" si="88"/>
        <v/>
      </c>
      <c r="C662" s="57"/>
      <c r="D662" s="57"/>
      <c r="E662" s="57"/>
      <c r="F662" s="57"/>
      <c r="G662" s="57"/>
      <c r="H662" s="57"/>
      <c r="I662" s="57"/>
      <c r="J662" s="57"/>
      <c r="K662" s="57"/>
      <c r="L662" s="57"/>
      <c r="M662" s="54"/>
      <c r="N662" s="57"/>
      <c r="O662" s="58"/>
      <c r="P662" s="58"/>
      <c r="Q662" s="58"/>
      <c r="R662" s="58"/>
      <c r="S662" s="54"/>
      <c r="T662" s="57"/>
      <c r="U662" s="57"/>
      <c r="V662" s="57"/>
      <c r="W662" s="57"/>
      <c r="X662" s="147" t="str">
        <f>IF(ISBLANK(D662),"",IF('order-admin-units'!$I$1&lt;&gt;"y", "", IF((K662="")*(ISBLANK(D662)=FALSE), 'order-admin-units'!$B$1+1, VLOOKUP(K662, ordercountry, 2))))</f>
        <v/>
      </c>
      <c r="Y662" s="147" t="str">
        <f>IF(ISBLANK(D662),"",IF('order-admin-units'!$I$1&lt;&gt;"y", "", IF(L662="", 'order-admin-units'!$B$2+1, VLOOKUP(K662&amp;"@"&amp;L662, orderadmin, 2))))</f>
        <v/>
      </c>
      <c r="Z662" s="147" t="str">
        <f t="shared" si="85"/>
        <v/>
      </c>
      <c r="AA662" s="147" t="str">
        <f t="shared" si="86"/>
        <v/>
      </c>
      <c r="AB662" s="147" t="str">
        <f t="shared" si="87"/>
        <v/>
      </c>
      <c r="AC662" s="147" t="str">
        <f t="shared" si="81"/>
        <v/>
      </c>
      <c r="AD662" s="11" t="str">
        <f t="shared" si="82"/>
        <v/>
      </c>
      <c r="AE662" s="11" t="str">
        <f t="array" ref="AE662">IF(ISBLANK(D662),"",IF(OR($H$2="y",$H$2="m"),IF(AA662=AA661,IF(OR(AB662=$AB$4:$AB661)=FALSE,AE661&amp;C662,AE661),"("&amp;C662)&amp;IF(AA662=AA663,IF(OR(AB663=$AB$4:$AB662)=FALSE,", ",""),") "),""))</f>
        <v/>
      </c>
      <c r="AF662" s="11" t="str">
        <f t="shared" si="83"/>
        <v/>
      </c>
      <c r="AG662" s="11" t="str">
        <f t="array" ref="AG662">IF(ISBLANK(D662),"",IF(OR($H$2="y",$H$2="m"),IF(AA662=AA661,IF(OR(AC662=$AC$4:$AC661)=FALSE,AG661&amp;AF662,AG661),"("&amp;AF662)&amp;IF(AA662=AA663,IF(OR(AC663=$AC$4:$AC662)=FALSE,", ",""),") "),""))</f>
        <v/>
      </c>
      <c r="AH662" s="10" t="str">
        <f>IF((ISBLANK(D662)),"",IF(D662=D661,AH661,"")&amp;IF(B661&lt;&gt;B662,((IF(ISBLANK(E662),$D$3&amp;"Non-type material: "&amp;$D$3,$D$3&amp;INDEX('type-categories'!$A$2:$B$100,MATCH(E662,'type-categories'!$A$2:$A$100,0),2)&amp;$D$3))),"")&amp;(IF(K662&lt;&gt;K661,$C$2&amp;K662&amp;$K$3&amp;$C$2&amp;" ",(IF(B662&lt;&gt;B661,$C$2&amp;K662&amp;$K$3&amp;$C$2&amp;" ",""))))&amp;(IF(L662="","",((IF(L662&lt;&gt;L661,$D$2&amp;L662&amp;$L$3&amp;$D$2&amp;" ",IF(B662&lt;&gt;B661,$D$2&amp;L662&amp;$L$3&amp;$D$2&amp;" ",""))))))&amp;(IF(M662="","",((IF(M662&lt;&gt;M661,$E$2&amp;M662&amp;$E$2&amp;","&amp;" ",IF(B662&lt;&gt;B661,$E$2&amp;M662&amp;$E$2&amp;",",""))))))&amp;(IF(N662="","",IF(N662&lt;&gt;N661,N662&amp;", ",IF(B662&lt;&gt;B661,N662&amp;", ",""))))&amp;(IF(ISBLANK(O662),"",(IF(O662&lt;&gt;O661,O662&amp;", ",IF(B662&lt;&gt;B661,O662&amp;", ","")))))&amp;(IF(ISBLANK(P662),"",(IF(P662&lt;&gt;P661,P662&amp;", ",IF(B662&lt;&gt;B661,P662&amp;", ",IF(Z662&lt;&gt;Z661,P662&amp;", ",""))))))&amp;(IF(ISBLANK(Q662),"",(IF(Q662&lt;&gt;Q661,Q662&amp;", ",IF(B662&lt;&gt;B661,Q662&amp;", ",IF(Z662&lt;&gt;Z661,Q662&amp;", ",""))))))&amp;(IF(ISBLANK(R662),"",(IF(R662&lt;&gt;R661,R662&amp;"m, ",IF(B662&lt;&gt;B661,R662&amp;"m, ",IF(Z662&lt;&gt;Z661,R662&amp;"m, ",""))))))&amp;IF(ISBLANK(S662),"",(IF(B662&lt;&gt;B661,S662&amp;", ",IF(S662&lt;&gt;S661,IF((Z662=Z661),"same locality "&amp;S662&amp;", ",S662&amp;", "),""))))&amp;(IF(ISBLANK(T662),"",(IF(T662&lt;&gt;T661,IF(ISBLANK(F$2),T662&amp;", ",T662&amp;" "&amp;F$2&amp;", "),(IF(B662&lt;&gt;B661,IF(ISBLANK(F$2),T662&amp;", ",T662&amp;" "&amp;F$2&amp;", "),(IF(Z662&lt;&gt;Z661,IF(ISBLANK(F$2),T662&amp;", ",T662&amp;" "&amp;F$2&amp;", "),IF((U662&lt;&gt;U661)*($G$2="Y"),"same collector, ","")))))))))&amp;(IF(ISBLANK(U662),"",(IF(U662&lt;&gt;U661,U662&amp;", ",(IF(B662&lt;&gt;B661,U662&amp;", ",IF(Z662&lt;&gt;Z661,U662&amp;", ",(IF(T662&lt;&gt;T661,IF((T662&lt;&gt;T661)*($G$2="Y"),"same date, ", ""),IF((T662=T661)*(U662=U661)*(S662&lt;&gt;S661)*($G$2="Y"),"same collector and date, ", ""))))))))))&amp;(IF(ISBLANK(V662),"",V662&amp;", "))&amp;IF((AA662&lt;&gt;AA663)*($H$2="y"),AD662&amp;AE662,IF((AA662&lt;&gt;AA663)*($H$2="m"),AD662&amp;AG662,IF(($H$2&lt;&gt;"m")*($H$2&lt;&gt;"Y"),(IF(F662=0,"",F662&amp;" "&amp;$F$4&amp;" "))&amp;(IF(G662=0,"",G662&amp;" "&amp;$G$4&amp;" "))&amp;(IF(H662=0,"",H662&amp;" "&amp;H$4&amp;" "))&amp;(IF(I662=0,"",I662&amp;" "&amp;$I$4&amp;" "))&amp;(IF(J662=0,"",J662&amp;" "&amp;$J$4&amp;" "))&amp;IF((ISBLANK(C662)),"","("&amp;C662&amp;")"),"")))&amp;IF((B662=B663)*(K662=K663)*(L662=L663)*(M662=M663),IF(($H$2&lt;&gt;"m")*($H$2&lt;&gt;"Y"), ", ", IF((ISNUMBER(FIND(")",AE662))), ", ", "")),IF((B662=B663)*(K662=K663)*(L662=L663),"; ",". ")))</f>
        <v/>
      </c>
      <c r="AI662" s="1"/>
    </row>
    <row r="663" spans="1:35" x14ac:dyDescent="0.25">
      <c r="A663" s="3" t="str">
        <f t="shared" si="84"/>
        <v/>
      </c>
      <c r="B663" s="53" t="str">
        <f t="shared" si="88"/>
        <v/>
      </c>
      <c r="C663" s="57"/>
      <c r="D663" s="57"/>
      <c r="E663" s="57"/>
      <c r="F663" s="57"/>
      <c r="G663" s="57"/>
      <c r="H663" s="57"/>
      <c r="I663" s="57"/>
      <c r="J663" s="57"/>
      <c r="K663" s="57"/>
      <c r="L663" s="57"/>
      <c r="M663" s="54"/>
      <c r="N663" s="57"/>
      <c r="O663" s="58"/>
      <c r="P663" s="58"/>
      <c r="Q663" s="58"/>
      <c r="R663" s="58"/>
      <c r="S663" s="54"/>
      <c r="T663" s="57"/>
      <c r="U663" s="57"/>
      <c r="V663" s="57"/>
      <c r="W663" s="57"/>
      <c r="X663" s="147" t="str">
        <f>IF(ISBLANK(D663),"",IF('order-admin-units'!$I$1&lt;&gt;"y", "", IF((K663="")*(ISBLANK(D663)=FALSE), 'order-admin-units'!$B$1+1, VLOOKUP(K663, ordercountry, 2))))</f>
        <v/>
      </c>
      <c r="Y663" s="147" t="str">
        <f>IF(ISBLANK(D663),"",IF('order-admin-units'!$I$1&lt;&gt;"y", "", IF(L663="", 'order-admin-units'!$B$2+1, VLOOKUP(K663&amp;"@"&amp;L663, orderadmin, 2))))</f>
        <v/>
      </c>
      <c r="Z663" s="147" t="str">
        <f t="shared" si="85"/>
        <v/>
      </c>
      <c r="AA663" s="147" t="str">
        <f t="shared" si="86"/>
        <v/>
      </c>
      <c r="AB663" s="147" t="str">
        <f t="shared" si="87"/>
        <v/>
      </c>
      <c r="AC663" s="147" t="str">
        <f t="shared" si="81"/>
        <v/>
      </c>
      <c r="AD663" s="11" t="str">
        <f t="shared" si="82"/>
        <v/>
      </c>
      <c r="AE663" s="11" t="str">
        <f t="array" ref="AE663">IF(ISBLANK(D663),"",IF(OR($H$2="y",$H$2="m"),IF(AA663=AA662,IF(OR(AB663=$AB$4:$AB662)=FALSE,AE662&amp;C663,AE662),"("&amp;C663)&amp;IF(AA663=AA664,IF(OR(AB664=$AB$4:$AB663)=FALSE,", ",""),") "),""))</f>
        <v/>
      </c>
      <c r="AF663" s="11" t="str">
        <f t="shared" si="83"/>
        <v/>
      </c>
      <c r="AG663" s="11" t="str">
        <f t="array" ref="AG663">IF(ISBLANK(D663),"",IF(OR($H$2="y",$H$2="m"),IF(AA663=AA662,IF(OR(AC663=$AC$4:$AC662)=FALSE,AG662&amp;AF663,AG662),"("&amp;AF663)&amp;IF(AA663=AA664,IF(OR(AC664=$AC$4:$AC663)=FALSE,", ",""),") "),""))</f>
        <v/>
      </c>
      <c r="AH663" s="10" t="str">
        <f>IF((ISBLANK(D663)),"",IF(D663=D662,AH662,"")&amp;IF(B662&lt;&gt;B663,((IF(ISBLANK(E663),$D$3&amp;"Non-type material: "&amp;$D$3,$D$3&amp;INDEX('type-categories'!$A$2:$B$100,MATCH(E663,'type-categories'!$A$2:$A$100,0),2)&amp;$D$3))),"")&amp;(IF(K663&lt;&gt;K662,$C$2&amp;K663&amp;$K$3&amp;$C$2&amp;" ",(IF(B663&lt;&gt;B662,$C$2&amp;K663&amp;$K$3&amp;$C$2&amp;" ",""))))&amp;(IF(L663="","",((IF(L663&lt;&gt;L662,$D$2&amp;L663&amp;$L$3&amp;$D$2&amp;" ",IF(B663&lt;&gt;B662,$D$2&amp;L663&amp;$L$3&amp;$D$2&amp;" ",""))))))&amp;(IF(M663="","",((IF(M663&lt;&gt;M662,$E$2&amp;M663&amp;$E$2&amp;","&amp;" ",IF(B663&lt;&gt;B662,$E$2&amp;M663&amp;$E$2&amp;",",""))))))&amp;(IF(N663="","",IF(N663&lt;&gt;N662,N663&amp;", ",IF(B663&lt;&gt;B662,N663&amp;", ",""))))&amp;(IF(ISBLANK(O663),"",(IF(O663&lt;&gt;O662,O663&amp;", ",IF(B663&lt;&gt;B662,O663&amp;", ","")))))&amp;(IF(ISBLANK(P663),"",(IF(P663&lt;&gt;P662,P663&amp;", ",IF(B663&lt;&gt;B662,P663&amp;", ",IF(Z663&lt;&gt;Z662,P663&amp;", ",""))))))&amp;(IF(ISBLANK(Q663),"",(IF(Q663&lt;&gt;Q662,Q663&amp;", ",IF(B663&lt;&gt;B662,Q663&amp;", ",IF(Z663&lt;&gt;Z662,Q663&amp;", ",""))))))&amp;(IF(ISBLANK(R663),"",(IF(R663&lt;&gt;R662,R663&amp;"m, ",IF(B663&lt;&gt;B662,R663&amp;"m, ",IF(Z663&lt;&gt;Z662,R663&amp;"m, ",""))))))&amp;IF(ISBLANK(S663),"",(IF(B663&lt;&gt;B662,S663&amp;", ",IF(S663&lt;&gt;S662,IF((Z663=Z662),"same locality "&amp;S663&amp;", ",S663&amp;", "),""))))&amp;(IF(ISBLANK(T663),"",(IF(T663&lt;&gt;T662,IF(ISBLANK(F$2),T663&amp;", ",T663&amp;" "&amp;F$2&amp;", "),(IF(B663&lt;&gt;B662,IF(ISBLANK(F$2),T663&amp;", ",T663&amp;" "&amp;F$2&amp;", "),(IF(Z663&lt;&gt;Z662,IF(ISBLANK(F$2),T663&amp;", ",T663&amp;" "&amp;F$2&amp;", "),IF((U663&lt;&gt;U662)*($G$2="Y"),"same collector, ","")))))))))&amp;(IF(ISBLANK(U663),"",(IF(U663&lt;&gt;U662,U663&amp;", ",(IF(B663&lt;&gt;B662,U663&amp;", ",IF(Z663&lt;&gt;Z662,U663&amp;", ",(IF(T663&lt;&gt;T662,IF((T663&lt;&gt;T662)*($G$2="Y"),"same date, ", ""),IF((T663=T662)*(U663=U662)*(S663&lt;&gt;S662)*($G$2="Y"),"same collector and date, ", ""))))))))))&amp;(IF(ISBLANK(V663),"",V663&amp;", "))&amp;IF((AA663&lt;&gt;AA664)*($H$2="y"),AD663&amp;AE663,IF((AA663&lt;&gt;AA664)*($H$2="m"),AD663&amp;AG663,IF(($H$2&lt;&gt;"m")*($H$2&lt;&gt;"Y"),(IF(F663=0,"",F663&amp;" "&amp;$F$4&amp;" "))&amp;(IF(G663=0,"",G663&amp;" "&amp;$G$4&amp;" "))&amp;(IF(H663=0,"",H663&amp;" "&amp;H$4&amp;" "))&amp;(IF(I663=0,"",I663&amp;" "&amp;$I$4&amp;" "))&amp;(IF(J663=0,"",J663&amp;" "&amp;$J$4&amp;" "))&amp;IF((ISBLANK(C663)),"","("&amp;C663&amp;")"),"")))&amp;IF((B663=B664)*(K663=K664)*(L663=L664)*(M663=M664),IF(($H$2&lt;&gt;"m")*($H$2&lt;&gt;"Y"), ", ", IF((ISNUMBER(FIND(")",AE663))), ", ", "")),IF((B663=B664)*(K663=K664)*(L663=L664),"; ",". ")))</f>
        <v/>
      </c>
      <c r="AI663" s="1"/>
    </row>
    <row r="664" spans="1:35" x14ac:dyDescent="0.25">
      <c r="A664" s="3" t="str">
        <f t="shared" si="84"/>
        <v/>
      </c>
      <c r="B664" s="53" t="str">
        <f t="shared" si="88"/>
        <v/>
      </c>
      <c r="C664" s="57"/>
      <c r="D664" s="57"/>
      <c r="E664" s="57"/>
      <c r="F664" s="57"/>
      <c r="G664" s="57"/>
      <c r="H664" s="57"/>
      <c r="I664" s="57"/>
      <c r="J664" s="57"/>
      <c r="K664" s="57"/>
      <c r="L664" s="57"/>
      <c r="M664" s="54"/>
      <c r="N664" s="57"/>
      <c r="O664" s="58"/>
      <c r="P664" s="58"/>
      <c r="Q664" s="58"/>
      <c r="R664" s="58"/>
      <c r="S664" s="54"/>
      <c r="T664" s="57"/>
      <c r="U664" s="57"/>
      <c r="V664" s="57"/>
      <c r="W664" s="57"/>
      <c r="X664" s="147" t="str">
        <f>IF(ISBLANK(D664),"",IF('order-admin-units'!$I$1&lt;&gt;"y", "", IF((K664="")*(ISBLANK(D664)=FALSE), 'order-admin-units'!$B$1+1, VLOOKUP(K664, ordercountry, 2))))</f>
        <v/>
      </c>
      <c r="Y664" s="147" t="str">
        <f>IF(ISBLANK(D664),"",IF('order-admin-units'!$I$1&lt;&gt;"y", "", IF(L664="", 'order-admin-units'!$B$2+1, VLOOKUP(K664&amp;"@"&amp;L664, orderadmin, 2))))</f>
        <v/>
      </c>
      <c r="Z664" s="147" t="str">
        <f t="shared" si="85"/>
        <v/>
      </c>
      <c r="AA664" s="147" t="str">
        <f t="shared" si="86"/>
        <v/>
      </c>
      <c r="AB664" s="147" t="str">
        <f t="shared" si="87"/>
        <v/>
      </c>
      <c r="AC664" s="147" t="str">
        <f t="shared" si="81"/>
        <v/>
      </c>
      <c r="AD664" s="11" t="str">
        <f t="shared" si="82"/>
        <v/>
      </c>
      <c r="AE664" s="11" t="str">
        <f t="array" ref="AE664">IF(ISBLANK(D664),"",IF(OR($H$2="y",$H$2="m"),IF(AA664=AA663,IF(OR(AB664=$AB$4:$AB663)=FALSE,AE663&amp;C664,AE663),"("&amp;C664)&amp;IF(AA664=AA665,IF(OR(AB665=$AB$4:$AB664)=FALSE,", ",""),") "),""))</f>
        <v/>
      </c>
      <c r="AF664" s="11" t="str">
        <f t="shared" si="83"/>
        <v/>
      </c>
      <c r="AG664" s="11" t="str">
        <f t="array" ref="AG664">IF(ISBLANK(D664),"",IF(OR($H$2="y",$H$2="m"),IF(AA664=AA663,IF(OR(AC664=$AC$4:$AC663)=FALSE,AG663&amp;AF664,AG663),"("&amp;AF664)&amp;IF(AA664=AA665,IF(OR(AC665=$AC$4:$AC664)=FALSE,", ",""),") "),""))</f>
        <v/>
      </c>
      <c r="AH664" s="10" t="str">
        <f>IF((ISBLANK(D664)),"",IF(D664=D663,AH663,"")&amp;IF(B663&lt;&gt;B664,((IF(ISBLANK(E664),$D$3&amp;"Non-type material: "&amp;$D$3,$D$3&amp;INDEX('type-categories'!$A$2:$B$100,MATCH(E664,'type-categories'!$A$2:$A$100,0),2)&amp;$D$3))),"")&amp;(IF(K664&lt;&gt;K663,$C$2&amp;K664&amp;$K$3&amp;$C$2&amp;" ",(IF(B664&lt;&gt;B663,$C$2&amp;K664&amp;$K$3&amp;$C$2&amp;" ",""))))&amp;(IF(L664="","",((IF(L664&lt;&gt;L663,$D$2&amp;L664&amp;$L$3&amp;$D$2&amp;" ",IF(B664&lt;&gt;B663,$D$2&amp;L664&amp;$L$3&amp;$D$2&amp;" ",""))))))&amp;(IF(M664="","",((IF(M664&lt;&gt;M663,$E$2&amp;M664&amp;$E$2&amp;","&amp;" ",IF(B664&lt;&gt;B663,$E$2&amp;M664&amp;$E$2&amp;",",""))))))&amp;(IF(N664="","",IF(N664&lt;&gt;N663,N664&amp;", ",IF(B664&lt;&gt;B663,N664&amp;", ",""))))&amp;(IF(ISBLANK(O664),"",(IF(O664&lt;&gt;O663,O664&amp;", ",IF(B664&lt;&gt;B663,O664&amp;", ","")))))&amp;(IF(ISBLANK(P664),"",(IF(P664&lt;&gt;P663,P664&amp;", ",IF(B664&lt;&gt;B663,P664&amp;", ",IF(Z664&lt;&gt;Z663,P664&amp;", ",""))))))&amp;(IF(ISBLANK(Q664),"",(IF(Q664&lt;&gt;Q663,Q664&amp;", ",IF(B664&lt;&gt;B663,Q664&amp;", ",IF(Z664&lt;&gt;Z663,Q664&amp;", ",""))))))&amp;(IF(ISBLANK(R664),"",(IF(R664&lt;&gt;R663,R664&amp;"m, ",IF(B664&lt;&gt;B663,R664&amp;"m, ",IF(Z664&lt;&gt;Z663,R664&amp;"m, ",""))))))&amp;IF(ISBLANK(S664),"",(IF(B664&lt;&gt;B663,S664&amp;", ",IF(S664&lt;&gt;S663,IF((Z664=Z663),"same locality "&amp;S664&amp;", ",S664&amp;", "),""))))&amp;(IF(ISBLANK(T664),"",(IF(T664&lt;&gt;T663,IF(ISBLANK(F$2),T664&amp;", ",T664&amp;" "&amp;F$2&amp;", "),(IF(B664&lt;&gt;B663,IF(ISBLANK(F$2),T664&amp;", ",T664&amp;" "&amp;F$2&amp;", "),(IF(Z664&lt;&gt;Z663,IF(ISBLANK(F$2),T664&amp;", ",T664&amp;" "&amp;F$2&amp;", "),IF((U664&lt;&gt;U663)*($G$2="Y"),"same collector, ","")))))))))&amp;(IF(ISBLANK(U664),"",(IF(U664&lt;&gt;U663,U664&amp;", ",(IF(B664&lt;&gt;B663,U664&amp;", ",IF(Z664&lt;&gt;Z663,U664&amp;", ",(IF(T664&lt;&gt;T663,IF((T664&lt;&gt;T663)*($G$2="Y"),"same date, ", ""),IF((T664=T663)*(U664=U663)*(S664&lt;&gt;S663)*($G$2="Y"),"same collector and date, ", ""))))))))))&amp;(IF(ISBLANK(V664),"",V664&amp;", "))&amp;IF((AA664&lt;&gt;AA665)*($H$2="y"),AD664&amp;AE664,IF((AA664&lt;&gt;AA665)*($H$2="m"),AD664&amp;AG664,IF(($H$2&lt;&gt;"m")*($H$2&lt;&gt;"Y"),(IF(F664=0,"",F664&amp;" "&amp;$F$4&amp;" "))&amp;(IF(G664=0,"",G664&amp;" "&amp;$G$4&amp;" "))&amp;(IF(H664=0,"",H664&amp;" "&amp;H$4&amp;" "))&amp;(IF(I664=0,"",I664&amp;" "&amp;$I$4&amp;" "))&amp;(IF(J664=0,"",J664&amp;" "&amp;$J$4&amp;" "))&amp;IF((ISBLANK(C664)),"","("&amp;C664&amp;")"),"")))&amp;IF((B664=B665)*(K664=K665)*(L664=L665)*(M664=M665),IF(($H$2&lt;&gt;"m")*($H$2&lt;&gt;"Y"), ", ", IF((ISNUMBER(FIND(")",AE664))), ", ", "")),IF((B664=B665)*(K664=K665)*(L664=L665),"; ",". ")))</f>
        <v/>
      </c>
      <c r="AI664" s="1"/>
    </row>
    <row r="665" spans="1:35" x14ac:dyDescent="0.25">
      <c r="A665" s="3" t="str">
        <f t="shared" si="84"/>
        <v/>
      </c>
      <c r="B665" s="53" t="str">
        <f t="shared" si="88"/>
        <v/>
      </c>
      <c r="C665" s="57"/>
      <c r="D665" s="57"/>
      <c r="E665" s="57"/>
      <c r="F665" s="57"/>
      <c r="G665" s="57"/>
      <c r="H665" s="57"/>
      <c r="I665" s="57"/>
      <c r="J665" s="57"/>
      <c r="K665" s="57"/>
      <c r="L665" s="57"/>
      <c r="M665" s="54"/>
      <c r="N665" s="57"/>
      <c r="O665" s="58"/>
      <c r="P665" s="58"/>
      <c r="Q665" s="58"/>
      <c r="R665" s="58"/>
      <c r="S665" s="54"/>
      <c r="T665" s="57"/>
      <c r="U665" s="57"/>
      <c r="V665" s="57"/>
      <c r="W665" s="57"/>
      <c r="X665" s="147" t="str">
        <f>IF(ISBLANK(D665),"",IF('order-admin-units'!$I$1&lt;&gt;"y", "", IF((K665="")*(ISBLANK(D665)=FALSE), 'order-admin-units'!$B$1+1, VLOOKUP(K665, ordercountry, 2))))</f>
        <v/>
      </c>
      <c r="Y665" s="147" t="str">
        <f>IF(ISBLANK(D665),"",IF('order-admin-units'!$I$1&lt;&gt;"y", "", IF(L665="", 'order-admin-units'!$B$2+1, VLOOKUP(K665&amp;"@"&amp;L665, orderadmin, 2))))</f>
        <v/>
      </c>
      <c r="Z665" s="147" t="str">
        <f t="shared" si="85"/>
        <v/>
      </c>
      <c r="AA665" s="147" t="str">
        <f t="shared" si="86"/>
        <v/>
      </c>
      <c r="AB665" s="147" t="str">
        <f t="shared" si="87"/>
        <v/>
      </c>
      <c r="AC665" s="147" t="str">
        <f t="shared" si="81"/>
        <v/>
      </c>
      <c r="AD665" s="11" t="str">
        <f t="shared" si="82"/>
        <v/>
      </c>
      <c r="AE665" s="11" t="str">
        <f t="array" ref="AE665">IF(ISBLANK(D665),"",IF(OR($H$2="y",$H$2="m"),IF(AA665=AA664,IF(OR(AB665=$AB$4:$AB664)=FALSE,AE664&amp;C665,AE664),"("&amp;C665)&amp;IF(AA665=AA666,IF(OR(AB666=$AB$4:$AB665)=FALSE,", ",""),") "),""))</f>
        <v/>
      </c>
      <c r="AF665" s="11" t="str">
        <f t="shared" si="83"/>
        <v/>
      </c>
      <c r="AG665" s="11" t="str">
        <f t="array" ref="AG665">IF(ISBLANK(D665),"",IF(OR($H$2="y",$H$2="m"),IF(AA665=AA664,IF(OR(AC665=$AC$4:$AC664)=FALSE,AG664&amp;AF665,AG664),"("&amp;AF665)&amp;IF(AA665=AA666,IF(OR(AC666=$AC$4:$AC665)=FALSE,", ",""),") "),""))</f>
        <v/>
      </c>
      <c r="AH665" s="10" t="str">
        <f>IF((ISBLANK(D665)),"",IF(D665=D664,AH664,"")&amp;IF(B664&lt;&gt;B665,((IF(ISBLANK(E665),$D$3&amp;"Non-type material: "&amp;$D$3,$D$3&amp;INDEX('type-categories'!$A$2:$B$100,MATCH(E665,'type-categories'!$A$2:$A$100,0),2)&amp;$D$3))),"")&amp;(IF(K665&lt;&gt;K664,$C$2&amp;K665&amp;$K$3&amp;$C$2&amp;" ",(IF(B665&lt;&gt;B664,$C$2&amp;K665&amp;$K$3&amp;$C$2&amp;" ",""))))&amp;(IF(L665="","",((IF(L665&lt;&gt;L664,$D$2&amp;L665&amp;$L$3&amp;$D$2&amp;" ",IF(B665&lt;&gt;B664,$D$2&amp;L665&amp;$L$3&amp;$D$2&amp;" ",""))))))&amp;(IF(M665="","",((IF(M665&lt;&gt;M664,$E$2&amp;M665&amp;$E$2&amp;","&amp;" ",IF(B665&lt;&gt;B664,$E$2&amp;M665&amp;$E$2&amp;",",""))))))&amp;(IF(N665="","",IF(N665&lt;&gt;N664,N665&amp;", ",IF(B665&lt;&gt;B664,N665&amp;", ",""))))&amp;(IF(ISBLANK(O665),"",(IF(O665&lt;&gt;O664,O665&amp;", ",IF(B665&lt;&gt;B664,O665&amp;", ","")))))&amp;(IF(ISBLANK(P665),"",(IF(P665&lt;&gt;P664,P665&amp;", ",IF(B665&lt;&gt;B664,P665&amp;", ",IF(Z665&lt;&gt;Z664,P665&amp;", ",""))))))&amp;(IF(ISBLANK(Q665),"",(IF(Q665&lt;&gt;Q664,Q665&amp;", ",IF(B665&lt;&gt;B664,Q665&amp;", ",IF(Z665&lt;&gt;Z664,Q665&amp;", ",""))))))&amp;(IF(ISBLANK(R665),"",(IF(R665&lt;&gt;R664,R665&amp;"m, ",IF(B665&lt;&gt;B664,R665&amp;"m, ",IF(Z665&lt;&gt;Z664,R665&amp;"m, ",""))))))&amp;IF(ISBLANK(S665),"",(IF(B665&lt;&gt;B664,S665&amp;", ",IF(S665&lt;&gt;S664,IF((Z665=Z664),"same locality "&amp;S665&amp;", ",S665&amp;", "),""))))&amp;(IF(ISBLANK(T665),"",(IF(T665&lt;&gt;T664,IF(ISBLANK(F$2),T665&amp;", ",T665&amp;" "&amp;F$2&amp;", "),(IF(B665&lt;&gt;B664,IF(ISBLANK(F$2),T665&amp;", ",T665&amp;" "&amp;F$2&amp;", "),(IF(Z665&lt;&gt;Z664,IF(ISBLANK(F$2),T665&amp;", ",T665&amp;" "&amp;F$2&amp;", "),IF((U665&lt;&gt;U664)*($G$2="Y"),"same collector, ","")))))))))&amp;(IF(ISBLANK(U665),"",(IF(U665&lt;&gt;U664,U665&amp;", ",(IF(B665&lt;&gt;B664,U665&amp;", ",IF(Z665&lt;&gt;Z664,U665&amp;", ",(IF(T665&lt;&gt;T664,IF((T665&lt;&gt;T664)*($G$2="Y"),"same date, ", ""),IF((T665=T664)*(U665=U664)*(S665&lt;&gt;S664)*($G$2="Y"),"same collector and date, ", ""))))))))))&amp;(IF(ISBLANK(V665),"",V665&amp;", "))&amp;IF((AA665&lt;&gt;AA666)*($H$2="y"),AD665&amp;AE665,IF((AA665&lt;&gt;AA666)*($H$2="m"),AD665&amp;AG665,IF(($H$2&lt;&gt;"m")*($H$2&lt;&gt;"Y"),(IF(F665=0,"",F665&amp;" "&amp;$F$4&amp;" "))&amp;(IF(G665=0,"",G665&amp;" "&amp;$G$4&amp;" "))&amp;(IF(H665=0,"",H665&amp;" "&amp;H$4&amp;" "))&amp;(IF(I665=0,"",I665&amp;" "&amp;$I$4&amp;" "))&amp;(IF(J665=0,"",J665&amp;" "&amp;$J$4&amp;" "))&amp;IF((ISBLANK(C665)),"","("&amp;C665&amp;")"),"")))&amp;IF((B665=B666)*(K665=K666)*(L665=L666)*(M665=M666),IF(($H$2&lt;&gt;"m")*($H$2&lt;&gt;"Y"), ", ", IF((ISNUMBER(FIND(")",AE665))), ", ", "")),IF((B665=B666)*(K665=K666)*(L665=L666),"; ",". ")))</f>
        <v/>
      </c>
      <c r="AI665" s="1"/>
    </row>
    <row r="666" spans="1:35" x14ac:dyDescent="0.25">
      <c r="A666" s="3" t="str">
        <f t="shared" si="84"/>
        <v/>
      </c>
      <c r="B666" s="53" t="str">
        <f t="shared" si="88"/>
        <v/>
      </c>
      <c r="C666" s="57"/>
      <c r="D666" s="57"/>
      <c r="E666" s="57"/>
      <c r="F666" s="57"/>
      <c r="G666" s="57"/>
      <c r="H666" s="57"/>
      <c r="I666" s="57"/>
      <c r="J666" s="57"/>
      <c r="K666" s="57"/>
      <c r="L666" s="57"/>
      <c r="M666" s="54"/>
      <c r="N666" s="57"/>
      <c r="O666" s="58"/>
      <c r="P666" s="58"/>
      <c r="Q666" s="58"/>
      <c r="R666" s="58"/>
      <c r="S666" s="54"/>
      <c r="T666" s="57"/>
      <c r="U666" s="57"/>
      <c r="V666" s="57"/>
      <c r="W666" s="57"/>
      <c r="X666" s="147" t="str">
        <f>IF(ISBLANK(D666),"",IF('order-admin-units'!$I$1&lt;&gt;"y", "", IF((K666="")*(ISBLANK(D666)=FALSE), 'order-admin-units'!$B$1+1, VLOOKUP(K666, ordercountry, 2))))</f>
        <v/>
      </c>
      <c r="Y666" s="147" t="str">
        <f>IF(ISBLANK(D666),"",IF('order-admin-units'!$I$1&lt;&gt;"y", "", IF(L666="", 'order-admin-units'!$B$2+1, VLOOKUP(K666&amp;"@"&amp;L666, orderadmin, 2))))</f>
        <v/>
      </c>
      <c r="Z666" s="147" t="str">
        <f t="shared" si="85"/>
        <v/>
      </c>
      <c r="AA666" s="147" t="str">
        <f t="shared" si="86"/>
        <v/>
      </c>
      <c r="AB666" s="147" t="str">
        <f t="shared" si="87"/>
        <v/>
      </c>
      <c r="AC666" s="147" t="str">
        <f t="shared" si="81"/>
        <v/>
      </c>
      <c r="AD666" s="11" t="str">
        <f t="shared" si="82"/>
        <v/>
      </c>
      <c r="AE666" s="11" t="str">
        <f t="array" ref="AE666">IF(ISBLANK(D666),"",IF(OR($H$2="y",$H$2="m"),IF(AA666=AA665,IF(OR(AB666=$AB$4:$AB665)=FALSE,AE665&amp;C666,AE665),"("&amp;C666)&amp;IF(AA666=AA667,IF(OR(AB667=$AB$4:$AB666)=FALSE,", ",""),") "),""))</f>
        <v/>
      </c>
      <c r="AF666" s="11" t="str">
        <f t="shared" si="83"/>
        <v/>
      </c>
      <c r="AG666" s="11" t="str">
        <f t="array" ref="AG666">IF(ISBLANK(D666),"",IF(OR($H$2="y",$H$2="m"),IF(AA666=AA665,IF(OR(AC666=$AC$4:$AC665)=FALSE,AG665&amp;AF666,AG665),"("&amp;AF666)&amp;IF(AA666=AA667,IF(OR(AC667=$AC$4:$AC666)=FALSE,", ",""),") "),""))</f>
        <v/>
      </c>
      <c r="AH666" s="10" t="str">
        <f>IF((ISBLANK(D666)),"",IF(D666=D665,AH665,"")&amp;IF(B665&lt;&gt;B666,((IF(ISBLANK(E666),$D$3&amp;"Non-type material: "&amp;$D$3,$D$3&amp;INDEX('type-categories'!$A$2:$B$100,MATCH(E666,'type-categories'!$A$2:$A$100,0),2)&amp;$D$3))),"")&amp;(IF(K666&lt;&gt;K665,$C$2&amp;K666&amp;$K$3&amp;$C$2&amp;" ",(IF(B666&lt;&gt;B665,$C$2&amp;K666&amp;$K$3&amp;$C$2&amp;" ",""))))&amp;(IF(L666="","",((IF(L666&lt;&gt;L665,$D$2&amp;L666&amp;$L$3&amp;$D$2&amp;" ",IF(B666&lt;&gt;B665,$D$2&amp;L666&amp;$L$3&amp;$D$2&amp;" ",""))))))&amp;(IF(M666="","",((IF(M666&lt;&gt;M665,$E$2&amp;M666&amp;$E$2&amp;","&amp;" ",IF(B666&lt;&gt;B665,$E$2&amp;M666&amp;$E$2&amp;",",""))))))&amp;(IF(N666="","",IF(N666&lt;&gt;N665,N666&amp;", ",IF(B666&lt;&gt;B665,N666&amp;", ",""))))&amp;(IF(ISBLANK(O666),"",(IF(O666&lt;&gt;O665,O666&amp;", ",IF(B666&lt;&gt;B665,O666&amp;", ","")))))&amp;(IF(ISBLANK(P666),"",(IF(P666&lt;&gt;P665,P666&amp;", ",IF(B666&lt;&gt;B665,P666&amp;", ",IF(Z666&lt;&gt;Z665,P666&amp;", ",""))))))&amp;(IF(ISBLANK(Q666),"",(IF(Q666&lt;&gt;Q665,Q666&amp;", ",IF(B666&lt;&gt;B665,Q666&amp;", ",IF(Z666&lt;&gt;Z665,Q666&amp;", ",""))))))&amp;(IF(ISBLANK(R666),"",(IF(R666&lt;&gt;R665,R666&amp;"m, ",IF(B666&lt;&gt;B665,R666&amp;"m, ",IF(Z666&lt;&gt;Z665,R666&amp;"m, ",""))))))&amp;IF(ISBLANK(S666),"",(IF(B666&lt;&gt;B665,S666&amp;", ",IF(S666&lt;&gt;S665,IF((Z666=Z665),"same locality "&amp;S666&amp;", ",S666&amp;", "),""))))&amp;(IF(ISBLANK(T666),"",(IF(T666&lt;&gt;T665,IF(ISBLANK(F$2),T666&amp;", ",T666&amp;" "&amp;F$2&amp;", "),(IF(B666&lt;&gt;B665,IF(ISBLANK(F$2),T666&amp;", ",T666&amp;" "&amp;F$2&amp;", "),(IF(Z666&lt;&gt;Z665,IF(ISBLANK(F$2),T666&amp;", ",T666&amp;" "&amp;F$2&amp;", "),IF((U666&lt;&gt;U665)*($G$2="Y"),"same collector, ","")))))))))&amp;(IF(ISBLANK(U666),"",(IF(U666&lt;&gt;U665,U666&amp;", ",(IF(B666&lt;&gt;B665,U666&amp;", ",IF(Z666&lt;&gt;Z665,U666&amp;", ",(IF(T666&lt;&gt;T665,IF((T666&lt;&gt;T665)*($G$2="Y"),"same date, ", ""),IF((T666=T665)*(U666=U665)*(S666&lt;&gt;S665)*($G$2="Y"),"same collector and date, ", ""))))))))))&amp;(IF(ISBLANK(V666),"",V666&amp;", "))&amp;IF((AA666&lt;&gt;AA667)*($H$2="y"),AD666&amp;AE666,IF((AA666&lt;&gt;AA667)*($H$2="m"),AD666&amp;AG666,IF(($H$2&lt;&gt;"m")*($H$2&lt;&gt;"Y"),(IF(F666=0,"",F666&amp;" "&amp;$F$4&amp;" "))&amp;(IF(G666=0,"",G666&amp;" "&amp;$G$4&amp;" "))&amp;(IF(H666=0,"",H666&amp;" "&amp;H$4&amp;" "))&amp;(IF(I666=0,"",I666&amp;" "&amp;$I$4&amp;" "))&amp;(IF(J666=0,"",J666&amp;" "&amp;$J$4&amp;" "))&amp;IF((ISBLANK(C666)),"","("&amp;C666&amp;")"),"")))&amp;IF((B666=B667)*(K666=K667)*(L666=L667)*(M666=M667),IF(($H$2&lt;&gt;"m")*($H$2&lt;&gt;"Y"), ", ", IF((ISNUMBER(FIND(")",AE666))), ", ", "")),IF((B666=B667)*(K666=K667)*(L666=L667),"; ",". ")))</f>
        <v/>
      </c>
      <c r="AI666" s="1"/>
    </row>
    <row r="667" spans="1:35" x14ac:dyDescent="0.25">
      <c r="A667" s="3" t="str">
        <f t="shared" si="84"/>
        <v/>
      </c>
      <c r="B667" s="53" t="str">
        <f t="shared" si="88"/>
        <v/>
      </c>
      <c r="C667" s="57"/>
      <c r="D667" s="57"/>
      <c r="E667" s="57"/>
      <c r="F667" s="57"/>
      <c r="G667" s="57"/>
      <c r="H667" s="57"/>
      <c r="I667" s="57"/>
      <c r="J667" s="57"/>
      <c r="K667" s="57"/>
      <c r="L667" s="57"/>
      <c r="M667" s="54"/>
      <c r="N667" s="57"/>
      <c r="O667" s="58"/>
      <c r="P667" s="58"/>
      <c r="Q667" s="58"/>
      <c r="R667" s="58"/>
      <c r="S667" s="54"/>
      <c r="T667" s="57"/>
      <c r="U667" s="57"/>
      <c r="V667" s="57"/>
      <c r="W667" s="57"/>
      <c r="X667" s="147" t="str">
        <f>IF(ISBLANK(D667),"",IF('order-admin-units'!$I$1&lt;&gt;"y", "", IF((K667="")*(ISBLANK(D667)=FALSE), 'order-admin-units'!$B$1+1, VLOOKUP(K667, ordercountry, 2))))</f>
        <v/>
      </c>
      <c r="Y667" s="147" t="str">
        <f>IF(ISBLANK(D667),"",IF('order-admin-units'!$I$1&lt;&gt;"y", "", IF(L667="", 'order-admin-units'!$B$2+1, VLOOKUP(K667&amp;"@"&amp;L667, orderadmin, 2))))</f>
        <v/>
      </c>
      <c r="Z667" s="147" t="str">
        <f t="shared" si="85"/>
        <v/>
      </c>
      <c r="AA667" s="147" t="str">
        <f t="shared" si="86"/>
        <v/>
      </c>
      <c r="AB667" s="147" t="str">
        <f t="shared" si="87"/>
        <v/>
      </c>
      <c r="AC667" s="147" t="str">
        <f t="shared" si="81"/>
        <v/>
      </c>
      <c r="AD667" s="11" t="str">
        <f t="shared" si="82"/>
        <v/>
      </c>
      <c r="AE667" s="11" t="str">
        <f t="array" ref="AE667">IF(ISBLANK(D667),"",IF(OR($H$2="y",$H$2="m"),IF(AA667=AA666,IF(OR(AB667=$AB$4:$AB666)=FALSE,AE666&amp;C667,AE666),"("&amp;C667)&amp;IF(AA667=AA668,IF(OR(AB668=$AB$4:$AB667)=FALSE,", ",""),") "),""))</f>
        <v/>
      </c>
      <c r="AF667" s="11" t="str">
        <f t="shared" si="83"/>
        <v/>
      </c>
      <c r="AG667" s="11" t="str">
        <f t="array" ref="AG667">IF(ISBLANK(D667),"",IF(OR($H$2="y",$H$2="m"),IF(AA667=AA666,IF(OR(AC667=$AC$4:$AC666)=FALSE,AG666&amp;AF667,AG666),"("&amp;AF667)&amp;IF(AA667=AA668,IF(OR(AC668=$AC$4:$AC667)=FALSE,", ",""),") "),""))</f>
        <v/>
      </c>
      <c r="AH667" s="10" t="str">
        <f>IF((ISBLANK(D667)),"",IF(D667=D666,AH666,"")&amp;IF(B666&lt;&gt;B667,((IF(ISBLANK(E667),$D$3&amp;"Non-type material: "&amp;$D$3,$D$3&amp;INDEX('type-categories'!$A$2:$B$100,MATCH(E667,'type-categories'!$A$2:$A$100,0),2)&amp;$D$3))),"")&amp;(IF(K667&lt;&gt;K666,$C$2&amp;K667&amp;$K$3&amp;$C$2&amp;" ",(IF(B667&lt;&gt;B666,$C$2&amp;K667&amp;$K$3&amp;$C$2&amp;" ",""))))&amp;(IF(L667="","",((IF(L667&lt;&gt;L666,$D$2&amp;L667&amp;$L$3&amp;$D$2&amp;" ",IF(B667&lt;&gt;B666,$D$2&amp;L667&amp;$L$3&amp;$D$2&amp;" ",""))))))&amp;(IF(M667="","",((IF(M667&lt;&gt;M666,$E$2&amp;M667&amp;$E$2&amp;","&amp;" ",IF(B667&lt;&gt;B666,$E$2&amp;M667&amp;$E$2&amp;",",""))))))&amp;(IF(N667="","",IF(N667&lt;&gt;N666,N667&amp;", ",IF(B667&lt;&gt;B666,N667&amp;", ",""))))&amp;(IF(ISBLANK(O667),"",(IF(O667&lt;&gt;O666,O667&amp;", ",IF(B667&lt;&gt;B666,O667&amp;", ","")))))&amp;(IF(ISBLANK(P667),"",(IF(P667&lt;&gt;P666,P667&amp;", ",IF(B667&lt;&gt;B666,P667&amp;", ",IF(Z667&lt;&gt;Z666,P667&amp;", ",""))))))&amp;(IF(ISBLANK(Q667),"",(IF(Q667&lt;&gt;Q666,Q667&amp;", ",IF(B667&lt;&gt;B666,Q667&amp;", ",IF(Z667&lt;&gt;Z666,Q667&amp;", ",""))))))&amp;(IF(ISBLANK(R667),"",(IF(R667&lt;&gt;R666,R667&amp;"m, ",IF(B667&lt;&gt;B666,R667&amp;"m, ",IF(Z667&lt;&gt;Z666,R667&amp;"m, ",""))))))&amp;IF(ISBLANK(S667),"",(IF(B667&lt;&gt;B666,S667&amp;", ",IF(S667&lt;&gt;S666,IF((Z667=Z666),"same locality "&amp;S667&amp;", ",S667&amp;", "),""))))&amp;(IF(ISBLANK(T667),"",(IF(T667&lt;&gt;T666,IF(ISBLANK(F$2),T667&amp;", ",T667&amp;" "&amp;F$2&amp;", "),(IF(B667&lt;&gt;B666,IF(ISBLANK(F$2),T667&amp;", ",T667&amp;" "&amp;F$2&amp;", "),(IF(Z667&lt;&gt;Z666,IF(ISBLANK(F$2),T667&amp;", ",T667&amp;" "&amp;F$2&amp;", "),IF((U667&lt;&gt;U666)*($G$2="Y"),"same collector, ","")))))))))&amp;(IF(ISBLANK(U667),"",(IF(U667&lt;&gt;U666,U667&amp;", ",(IF(B667&lt;&gt;B666,U667&amp;", ",IF(Z667&lt;&gt;Z666,U667&amp;", ",(IF(T667&lt;&gt;T666,IF((T667&lt;&gt;T666)*($G$2="Y"),"same date, ", ""),IF((T667=T666)*(U667=U666)*(S667&lt;&gt;S666)*($G$2="Y"),"same collector and date, ", ""))))))))))&amp;(IF(ISBLANK(V667),"",V667&amp;", "))&amp;IF((AA667&lt;&gt;AA668)*($H$2="y"),AD667&amp;AE667,IF((AA667&lt;&gt;AA668)*($H$2="m"),AD667&amp;AG667,IF(($H$2&lt;&gt;"m")*($H$2&lt;&gt;"Y"),(IF(F667=0,"",F667&amp;" "&amp;$F$4&amp;" "))&amp;(IF(G667=0,"",G667&amp;" "&amp;$G$4&amp;" "))&amp;(IF(H667=0,"",H667&amp;" "&amp;H$4&amp;" "))&amp;(IF(I667=0,"",I667&amp;" "&amp;$I$4&amp;" "))&amp;(IF(J667=0,"",J667&amp;" "&amp;$J$4&amp;" "))&amp;IF((ISBLANK(C667)),"","("&amp;C667&amp;")"),"")))&amp;IF((B667=B668)*(K667=K668)*(L667=L668)*(M667=M668),IF(($H$2&lt;&gt;"m")*($H$2&lt;&gt;"Y"), ", ", IF((ISNUMBER(FIND(")",AE667))), ", ", "")),IF((B667=B668)*(K667=K668)*(L667=L668),"; ",". ")))</f>
        <v/>
      </c>
      <c r="AI667" s="1"/>
    </row>
    <row r="668" spans="1:35" x14ac:dyDescent="0.25">
      <c r="A668" s="3" t="str">
        <f t="shared" si="84"/>
        <v/>
      </c>
      <c r="B668" s="53" t="str">
        <f t="shared" si="88"/>
        <v/>
      </c>
      <c r="C668" s="57"/>
      <c r="D668" s="57"/>
      <c r="E668" s="57"/>
      <c r="F668" s="57"/>
      <c r="G668" s="57"/>
      <c r="H668" s="57"/>
      <c r="I668" s="57"/>
      <c r="J668" s="57"/>
      <c r="K668" s="57"/>
      <c r="L668" s="57"/>
      <c r="M668" s="54"/>
      <c r="N668" s="57"/>
      <c r="O668" s="58"/>
      <c r="P668" s="58"/>
      <c r="Q668" s="58"/>
      <c r="R668" s="58"/>
      <c r="S668" s="54"/>
      <c r="T668" s="57"/>
      <c r="U668" s="57"/>
      <c r="V668" s="57"/>
      <c r="W668" s="57"/>
      <c r="X668" s="147" t="str">
        <f>IF(ISBLANK(D668),"",IF('order-admin-units'!$I$1&lt;&gt;"y", "", IF((K668="")*(ISBLANK(D668)=FALSE), 'order-admin-units'!$B$1+1, VLOOKUP(K668, ordercountry, 2))))</f>
        <v/>
      </c>
      <c r="Y668" s="147" t="str">
        <f>IF(ISBLANK(D668),"",IF('order-admin-units'!$I$1&lt;&gt;"y", "", IF(L668="", 'order-admin-units'!$B$2+1, VLOOKUP(K668&amp;"@"&amp;L668, orderadmin, 2))))</f>
        <v/>
      </c>
      <c r="Z668" s="147" t="str">
        <f t="shared" si="85"/>
        <v/>
      </c>
      <c r="AA668" s="147" t="str">
        <f t="shared" si="86"/>
        <v/>
      </c>
      <c r="AB668" s="147" t="str">
        <f t="shared" si="87"/>
        <v/>
      </c>
      <c r="AC668" s="147" t="str">
        <f t="shared" si="81"/>
        <v/>
      </c>
      <c r="AD668" s="11" t="str">
        <f t="shared" si="82"/>
        <v/>
      </c>
      <c r="AE668" s="11" t="str">
        <f t="array" ref="AE668">IF(ISBLANK(D668),"",IF(OR($H$2="y",$H$2="m"),IF(AA668=AA667,IF(OR(AB668=$AB$4:$AB667)=FALSE,AE667&amp;C668,AE667),"("&amp;C668)&amp;IF(AA668=AA669,IF(OR(AB669=$AB$4:$AB668)=FALSE,", ",""),") "),""))</f>
        <v/>
      </c>
      <c r="AF668" s="11" t="str">
        <f t="shared" si="83"/>
        <v/>
      </c>
      <c r="AG668" s="11" t="str">
        <f t="array" ref="AG668">IF(ISBLANK(D668),"",IF(OR($H$2="y",$H$2="m"),IF(AA668=AA667,IF(OR(AC668=$AC$4:$AC667)=FALSE,AG667&amp;AF668,AG667),"("&amp;AF668)&amp;IF(AA668=AA669,IF(OR(AC669=$AC$4:$AC668)=FALSE,", ",""),") "),""))</f>
        <v/>
      </c>
      <c r="AH668" s="10" t="str">
        <f>IF((ISBLANK(D668)),"",IF(D668=D667,AH667,"")&amp;IF(B667&lt;&gt;B668,((IF(ISBLANK(E668),$D$3&amp;"Non-type material: "&amp;$D$3,$D$3&amp;INDEX('type-categories'!$A$2:$B$100,MATCH(E668,'type-categories'!$A$2:$A$100,0),2)&amp;$D$3))),"")&amp;(IF(K668&lt;&gt;K667,$C$2&amp;K668&amp;$K$3&amp;$C$2&amp;" ",(IF(B668&lt;&gt;B667,$C$2&amp;K668&amp;$K$3&amp;$C$2&amp;" ",""))))&amp;(IF(L668="","",((IF(L668&lt;&gt;L667,$D$2&amp;L668&amp;$L$3&amp;$D$2&amp;" ",IF(B668&lt;&gt;B667,$D$2&amp;L668&amp;$L$3&amp;$D$2&amp;" ",""))))))&amp;(IF(M668="","",((IF(M668&lt;&gt;M667,$E$2&amp;M668&amp;$E$2&amp;","&amp;" ",IF(B668&lt;&gt;B667,$E$2&amp;M668&amp;$E$2&amp;",",""))))))&amp;(IF(N668="","",IF(N668&lt;&gt;N667,N668&amp;", ",IF(B668&lt;&gt;B667,N668&amp;", ",""))))&amp;(IF(ISBLANK(O668),"",(IF(O668&lt;&gt;O667,O668&amp;", ",IF(B668&lt;&gt;B667,O668&amp;", ","")))))&amp;(IF(ISBLANK(P668),"",(IF(P668&lt;&gt;P667,P668&amp;", ",IF(B668&lt;&gt;B667,P668&amp;", ",IF(Z668&lt;&gt;Z667,P668&amp;", ",""))))))&amp;(IF(ISBLANK(Q668),"",(IF(Q668&lt;&gt;Q667,Q668&amp;", ",IF(B668&lt;&gt;B667,Q668&amp;", ",IF(Z668&lt;&gt;Z667,Q668&amp;", ",""))))))&amp;(IF(ISBLANK(R668),"",(IF(R668&lt;&gt;R667,R668&amp;"m, ",IF(B668&lt;&gt;B667,R668&amp;"m, ",IF(Z668&lt;&gt;Z667,R668&amp;"m, ",""))))))&amp;IF(ISBLANK(S668),"",(IF(B668&lt;&gt;B667,S668&amp;", ",IF(S668&lt;&gt;S667,IF((Z668=Z667),"same locality "&amp;S668&amp;", ",S668&amp;", "),""))))&amp;(IF(ISBLANK(T668),"",(IF(T668&lt;&gt;T667,IF(ISBLANK(F$2),T668&amp;", ",T668&amp;" "&amp;F$2&amp;", "),(IF(B668&lt;&gt;B667,IF(ISBLANK(F$2),T668&amp;", ",T668&amp;" "&amp;F$2&amp;", "),(IF(Z668&lt;&gt;Z667,IF(ISBLANK(F$2),T668&amp;", ",T668&amp;" "&amp;F$2&amp;", "),IF((U668&lt;&gt;U667)*($G$2="Y"),"same collector, ","")))))))))&amp;(IF(ISBLANK(U668),"",(IF(U668&lt;&gt;U667,U668&amp;", ",(IF(B668&lt;&gt;B667,U668&amp;", ",IF(Z668&lt;&gt;Z667,U668&amp;", ",(IF(T668&lt;&gt;T667,IF((T668&lt;&gt;T667)*($G$2="Y"),"same date, ", ""),IF((T668=T667)*(U668=U667)*(S668&lt;&gt;S667)*($G$2="Y"),"same collector and date, ", ""))))))))))&amp;(IF(ISBLANK(V668),"",V668&amp;", "))&amp;IF((AA668&lt;&gt;AA669)*($H$2="y"),AD668&amp;AE668,IF((AA668&lt;&gt;AA669)*($H$2="m"),AD668&amp;AG668,IF(($H$2&lt;&gt;"m")*($H$2&lt;&gt;"Y"),(IF(F668=0,"",F668&amp;" "&amp;$F$4&amp;" "))&amp;(IF(G668=0,"",G668&amp;" "&amp;$G$4&amp;" "))&amp;(IF(H668=0,"",H668&amp;" "&amp;H$4&amp;" "))&amp;(IF(I668=0,"",I668&amp;" "&amp;$I$4&amp;" "))&amp;(IF(J668=0,"",J668&amp;" "&amp;$J$4&amp;" "))&amp;IF((ISBLANK(C668)),"","("&amp;C668&amp;")"),"")))&amp;IF((B668=B669)*(K668=K669)*(L668=L669)*(M668=M669),IF(($H$2&lt;&gt;"m")*($H$2&lt;&gt;"Y"), ", ", IF((ISNUMBER(FIND(")",AE668))), ", ", "")),IF((B668=B669)*(K668=K669)*(L668=L669),"; ",". ")))</f>
        <v/>
      </c>
      <c r="AI668" s="1"/>
    </row>
    <row r="669" spans="1:35" x14ac:dyDescent="0.25">
      <c r="A669" s="3" t="str">
        <f t="shared" si="84"/>
        <v/>
      </c>
      <c r="B669" s="53" t="str">
        <f t="shared" si="88"/>
        <v/>
      </c>
      <c r="C669" s="57"/>
      <c r="D669" s="57"/>
      <c r="E669" s="57"/>
      <c r="F669" s="57"/>
      <c r="G669" s="57"/>
      <c r="H669" s="57"/>
      <c r="I669" s="57"/>
      <c r="J669" s="57"/>
      <c r="K669" s="57"/>
      <c r="L669" s="57"/>
      <c r="M669" s="54"/>
      <c r="N669" s="57"/>
      <c r="O669" s="58"/>
      <c r="P669" s="58"/>
      <c r="Q669" s="58"/>
      <c r="R669" s="58"/>
      <c r="S669" s="54"/>
      <c r="T669" s="57"/>
      <c r="U669" s="57"/>
      <c r="V669" s="57"/>
      <c r="W669" s="57"/>
      <c r="X669" s="147" t="str">
        <f>IF(ISBLANK(D669),"",IF('order-admin-units'!$I$1&lt;&gt;"y", "", IF((K669="")*(ISBLANK(D669)=FALSE), 'order-admin-units'!$B$1+1, VLOOKUP(K669, ordercountry, 2))))</f>
        <v/>
      </c>
      <c r="Y669" s="147" t="str">
        <f>IF(ISBLANK(D669),"",IF('order-admin-units'!$I$1&lt;&gt;"y", "", IF(L669="", 'order-admin-units'!$B$2+1, VLOOKUP(K669&amp;"@"&amp;L669, orderadmin, 2))))</f>
        <v/>
      </c>
      <c r="Z669" s="147" t="str">
        <f t="shared" si="85"/>
        <v/>
      </c>
      <c r="AA669" s="147" t="str">
        <f t="shared" si="86"/>
        <v/>
      </c>
      <c r="AB669" s="147" t="str">
        <f t="shared" si="87"/>
        <v/>
      </c>
      <c r="AC669" s="147" t="str">
        <f t="shared" si="81"/>
        <v/>
      </c>
      <c r="AD669" s="11" t="str">
        <f t="shared" si="82"/>
        <v/>
      </c>
      <c r="AE669" s="11" t="str">
        <f t="array" ref="AE669">IF(ISBLANK(D669),"",IF(OR($H$2="y",$H$2="m"),IF(AA669=AA668,IF(OR(AB669=$AB$4:$AB668)=FALSE,AE668&amp;C669,AE668),"("&amp;C669)&amp;IF(AA669=AA670,IF(OR(AB670=$AB$4:$AB669)=FALSE,", ",""),") "),""))</f>
        <v/>
      </c>
      <c r="AF669" s="11" t="str">
        <f t="shared" si="83"/>
        <v/>
      </c>
      <c r="AG669" s="11" t="str">
        <f t="array" ref="AG669">IF(ISBLANK(D669),"",IF(OR($H$2="y",$H$2="m"),IF(AA669=AA668,IF(OR(AC669=$AC$4:$AC668)=FALSE,AG668&amp;AF669,AG668),"("&amp;AF669)&amp;IF(AA669=AA670,IF(OR(AC670=$AC$4:$AC669)=FALSE,", ",""),") "),""))</f>
        <v/>
      </c>
      <c r="AH669" s="10" t="str">
        <f>IF((ISBLANK(D669)),"",IF(D669=D668,AH668,"")&amp;IF(B668&lt;&gt;B669,((IF(ISBLANK(E669),$D$3&amp;"Non-type material: "&amp;$D$3,$D$3&amp;INDEX('type-categories'!$A$2:$B$100,MATCH(E669,'type-categories'!$A$2:$A$100,0),2)&amp;$D$3))),"")&amp;(IF(K669&lt;&gt;K668,$C$2&amp;K669&amp;$K$3&amp;$C$2&amp;" ",(IF(B669&lt;&gt;B668,$C$2&amp;K669&amp;$K$3&amp;$C$2&amp;" ",""))))&amp;(IF(L669="","",((IF(L669&lt;&gt;L668,$D$2&amp;L669&amp;$L$3&amp;$D$2&amp;" ",IF(B669&lt;&gt;B668,$D$2&amp;L669&amp;$L$3&amp;$D$2&amp;" ",""))))))&amp;(IF(M669="","",((IF(M669&lt;&gt;M668,$E$2&amp;M669&amp;$E$2&amp;","&amp;" ",IF(B669&lt;&gt;B668,$E$2&amp;M669&amp;$E$2&amp;",",""))))))&amp;(IF(N669="","",IF(N669&lt;&gt;N668,N669&amp;", ",IF(B669&lt;&gt;B668,N669&amp;", ",""))))&amp;(IF(ISBLANK(O669),"",(IF(O669&lt;&gt;O668,O669&amp;", ",IF(B669&lt;&gt;B668,O669&amp;", ","")))))&amp;(IF(ISBLANK(P669),"",(IF(P669&lt;&gt;P668,P669&amp;", ",IF(B669&lt;&gt;B668,P669&amp;", ",IF(Z669&lt;&gt;Z668,P669&amp;", ",""))))))&amp;(IF(ISBLANK(Q669),"",(IF(Q669&lt;&gt;Q668,Q669&amp;", ",IF(B669&lt;&gt;B668,Q669&amp;", ",IF(Z669&lt;&gt;Z668,Q669&amp;", ",""))))))&amp;(IF(ISBLANK(R669),"",(IF(R669&lt;&gt;R668,R669&amp;"m, ",IF(B669&lt;&gt;B668,R669&amp;"m, ",IF(Z669&lt;&gt;Z668,R669&amp;"m, ",""))))))&amp;IF(ISBLANK(S669),"",(IF(B669&lt;&gt;B668,S669&amp;", ",IF(S669&lt;&gt;S668,IF((Z669=Z668),"same locality "&amp;S669&amp;", ",S669&amp;", "),""))))&amp;(IF(ISBLANK(T669),"",(IF(T669&lt;&gt;T668,IF(ISBLANK(F$2),T669&amp;", ",T669&amp;" "&amp;F$2&amp;", "),(IF(B669&lt;&gt;B668,IF(ISBLANK(F$2),T669&amp;", ",T669&amp;" "&amp;F$2&amp;", "),(IF(Z669&lt;&gt;Z668,IF(ISBLANK(F$2),T669&amp;", ",T669&amp;" "&amp;F$2&amp;", "),IF((U669&lt;&gt;U668)*($G$2="Y"),"same collector, ","")))))))))&amp;(IF(ISBLANK(U669),"",(IF(U669&lt;&gt;U668,U669&amp;", ",(IF(B669&lt;&gt;B668,U669&amp;", ",IF(Z669&lt;&gt;Z668,U669&amp;", ",(IF(T669&lt;&gt;T668,IF((T669&lt;&gt;T668)*($G$2="Y"),"same date, ", ""),IF((T669=T668)*(U669=U668)*(S669&lt;&gt;S668)*($G$2="Y"),"same collector and date, ", ""))))))))))&amp;(IF(ISBLANK(V669),"",V669&amp;", "))&amp;IF((AA669&lt;&gt;AA670)*($H$2="y"),AD669&amp;AE669,IF((AA669&lt;&gt;AA670)*($H$2="m"),AD669&amp;AG669,IF(($H$2&lt;&gt;"m")*($H$2&lt;&gt;"Y"),(IF(F669=0,"",F669&amp;" "&amp;$F$4&amp;" "))&amp;(IF(G669=0,"",G669&amp;" "&amp;$G$4&amp;" "))&amp;(IF(H669=0,"",H669&amp;" "&amp;H$4&amp;" "))&amp;(IF(I669=0,"",I669&amp;" "&amp;$I$4&amp;" "))&amp;(IF(J669=0,"",J669&amp;" "&amp;$J$4&amp;" "))&amp;IF((ISBLANK(C669)),"","("&amp;C669&amp;")"),"")))&amp;IF((B669=B670)*(K669=K670)*(L669=L670)*(M669=M670),IF(($H$2&lt;&gt;"m")*($H$2&lt;&gt;"Y"), ", ", IF((ISNUMBER(FIND(")",AE669))), ", ", "")),IF((B669=B670)*(K669=K670)*(L669=L670),"; ",". ")))</f>
        <v/>
      </c>
      <c r="AI669" s="1"/>
    </row>
    <row r="670" spans="1:35" x14ac:dyDescent="0.25">
      <c r="A670" s="3" t="str">
        <f t="shared" si="84"/>
        <v/>
      </c>
      <c r="B670" s="53" t="str">
        <f t="shared" si="88"/>
        <v/>
      </c>
      <c r="C670" s="57"/>
      <c r="D670" s="57"/>
      <c r="E670" s="57"/>
      <c r="F670" s="57"/>
      <c r="G670" s="57"/>
      <c r="H670" s="57"/>
      <c r="I670" s="57"/>
      <c r="J670" s="57"/>
      <c r="K670" s="57"/>
      <c r="L670" s="57"/>
      <c r="M670" s="54"/>
      <c r="N670" s="57"/>
      <c r="O670" s="58"/>
      <c r="P670" s="58"/>
      <c r="Q670" s="58"/>
      <c r="R670" s="58"/>
      <c r="S670" s="54"/>
      <c r="T670" s="57"/>
      <c r="U670" s="57"/>
      <c r="V670" s="57"/>
      <c r="W670" s="57"/>
      <c r="X670" s="147" t="str">
        <f>IF(ISBLANK(D670),"",IF('order-admin-units'!$I$1&lt;&gt;"y", "", IF((K670="")*(ISBLANK(D670)=FALSE), 'order-admin-units'!$B$1+1, VLOOKUP(K670, ordercountry, 2))))</f>
        <v/>
      </c>
      <c r="Y670" s="147" t="str">
        <f>IF(ISBLANK(D670),"",IF('order-admin-units'!$I$1&lt;&gt;"y", "", IF(L670="", 'order-admin-units'!$B$2+1, VLOOKUP(K670&amp;"@"&amp;L670, orderadmin, 2))))</f>
        <v/>
      </c>
      <c r="Z670" s="147" t="str">
        <f t="shared" si="85"/>
        <v/>
      </c>
      <c r="AA670" s="147" t="str">
        <f t="shared" si="86"/>
        <v/>
      </c>
      <c r="AB670" s="147" t="str">
        <f t="shared" si="87"/>
        <v/>
      </c>
      <c r="AC670" s="147" t="str">
        <f t="shared" si="81"/>
        <v/>
      </c>
      <c r="AD670" s="11" t="str">
        <f t="shared" si="82"/>
        <v/>
      </c>
      <c r="AE670" s="11" t="str">
        <f t="array" ref="AE670">IF(ISBLANK(D670),"",IF(OR($H$2="y",$H$2="m"),IF(AA670=AA669,IF(OR(AB670=$AB$4:$AB669)=FALSE,AE669&amp;C670,AE669),"("&amp;C670)&amp;IF(AA670=AA671,IF(OR(AB671=$AB$4:$AB670)=FALSE,", ",""),") "),""))</f>
        <v/>
      </c>
      <c r="AF670" s="11" t="str">
        <f t="shared" si="83"/>
        <v/>
      </c>
      <c r="AG670" s="11" t="str">
        <f t="array" ref="AG670">IF(ISBLANK(D670),"",IF(OR($H$2="y",$H$2="m"),IF(AA670=AA669,IF(OR(AC670=$AC$4:$AC669)=FALSE,AG669&amp;AF670,AG669),"("&amp;AF670)&amp;IF(AA670=AA671,IF(OR(AC671=$AC$4:$AC670)=FALSE,", ",""),") "),""))</f>
        <v/>
      </c>
      <c r="AH670" s="10" t="str">
        <f>IF((ISBLANK(D670)),"",IF(D670=D669,AH669,"")&amp;IF(B669&lt;&gt;B670,((IF(ISBLANK(E670),$D$3&amp;"Non-type material: "&amp;$D$3,$D$3&amp;INDEX('type-categories'!$A$2:$B$100,MATCH(E670,'type-categories'!$A$2:$A$100,0),2)&amp;$D$3))),"")&amp;(IF(K670&lt;&gt;K669,$C$2&amp;K670&amp;$K$3&amp;$C$2&amp;" ",(IF(B670&lt;&gt;B669,$C$2&amp;K670&amp;$K$3&amp;$C$2&amp;" ",""))))&amp;(IF(L670="","",((IF(L670&lt;&gt;L669,$D$2&amp;L670&amp;$L$3&amp;$D$2&amp;" ",IF(B670&lt;&gt;B669,$D$2&amp;L670&amp;$L$3&amp;$D$2&amp;" ",""))))))&amp;(IF(M670="","",((IF(M670&lt;&gt;M669,$E$2&amp;M670&amp;$E$2&amp;","&amp;" ",IF(B670&lt;&gt;B669,$E$2&amp;M670&amp;$E$2&amp;",",""))))))&amp;(IF(N670="","",IF(N670&lt;&gt;N669,N670&amp;", ",IF(B670&lt;&gt;B669,N670&amp;", ",""))))&amp;(IF(ISBLANK(O670),"",(IF(O670&lt;&gt;O669,O670&amp;", ",IF(B670&lt;&gt;B669,O670&amp;", ","")))))&amp;(IF(ISBLANK(P670),"",(IF(P670&lt;&gt;P669,P670&amp;", ",IF(B670&lt;&gt;B669,P670&amp;", ",IF(Z670&lt;&gt;Z669,P670&amp;", ",""))))))&amp;(IF(ISBLANK(Q670),"",(IF(Q670&lt;&gt;Q669,Q670&amp;", ",IF(B670&lt;&gt;B669,Q670&amp;", ",IF(Z670&lt;&gt;Z669,Q670&amp;", ",""))))))&amp;(IF(ISBLANK(R670),"",(IF(R670&lt;&gt;R669,R670&amp;"m, ",IF(B670&lt;&gt;B669,R670&amp;"m, ",IF(Z670&lt;&gt;Z669,R670&amp;"m, ",""))))))&amp;IF(ISBLANK(S670),"",(IF(B670&lt;&gt;B669,S670&amp;", ",IF(S670&lt;&gt;S669,IF((Z670=Z669),"same locality "&amp;S670&amp;", ",S670&amp;", "),""))))&amp;(IF(ISBLANK(T670),"",(IF(T670&lt;&gt;T669,IF(ISBLANK(F$2),T670&amp;", ",T670&amp;" "&amp;F$2&amp;", "),(IF(B670&lt;&gt;B669,IF(ISBLANK(F$2),T670&amp;", ",T670&amp;" "&amp;F$2&amp;", "),(IF(Z670&lt;&gt;Z669,IF(ISBLANK(F$2),T670&amp;", ",T670&amp;" "&amp;F$2&amp;", "),IF((U670&lt;&gt;U669)*($G$2="Y"),"same collector, ","")))))))))&amp;(IF(ISBLANK(U670),"",(IF(U670&lt;&gt;U669,U670&amp;", ",(IF(B670&lt;&gt;B669,U670&amp;", ",IF(Z670&lt;&gt;Z669,U670&amp;", ",(IF(T670&lt;&gt;T669,IF((T670&lt;&gt;T669)*($G$2="Y"),"same date, ", ""),IF((T670=T669)*(U670=U669)*(S670&lt;&gt;S669)*($G$2="Y"),"same collector and date, ", ""))))))))))&amp;(IF(ISBLANK(V670),"",V670&amp;", "))&amp;IF((AA670&lt;&gt;AA671)*($H$2="y"),AD670&amp;AE670,IF((AA670&lt;&gt;AA671)*($H$2="m"),AD670&amp;AG670,IF(($H$2&lt;&gt;"m")*($H$2&lt;&gt;"Y"),(IF(F670=0,"",F670&amp;" "&amp;$F$4&amp;" "))&amp;(IF(G670=0,"",G670&amp;" "&amp;$G$4&amp;" "))&amp;(IF(H670=0,"",H670&amp;" "&amp;H$4&amp;" "))&amp;(IF(I670=0,"",I670&amp;" "&amp;$I$4&amp;" "))&amp;(IF(J670=0,"",J670&amp;" "&amp;$J$4&amp;" "))&amp;IF((ISBLANK(C670)),"","("&amp;C670&amp;")"),"")))&amp;IF((B670=B671)*(K670=K671)*(L670=L671)*(M670=M671),IF(($H$2&lt;&gt;"m")*($H$2&lt;&gt;"Y"), ", ", IF((ISNUMBER(FIND(")",AE670))), ", ", "")),IF((B670=B671)*(K670=K671)*(L670=L671),"; ",". ")))</f>
        <v/>
      </c>
      <c r="AI670" s="1"/>
    </row>
    <row r="671" spans="1:35" x14ac:dyDescent="0.25">
      <c r="A671" s="3" t="str">
        <f t="shared" si="84"/>
        <v/>
      </c>
      <c r="B671" s="53" t="str">
        <f t="shared" si="88"/>
        <v/>
      </c>
      <c r="C671" s="57"/>
      <c r="D671" s="57"/>
      <c r="E671" s="57"/>
      <c r="F671" s="57"/>
      <c r="G671" s="57"/>
      <c r="H671" s="57"/>
      <c r="I671" s="57"/>
      <c r="J671" s="57"/>
      <c r="K671" s="57"/>
      <c r="L671" s="57"/>
      <c r="M671" s="54"/>
      <c r="N671" s="57"/>
      <c r="O671" s="58"/>
      <c r="P671" s="58"/>
      <c r="Q671" s="58"/>
      <c r="R671" s="58"/>
      <c r="S671" s="54"/>
      <c r="T671" s="57"/>
      <c r="U671" s="57"/>
      <c r="V671" s="57"/>
      <c r="W671" s="57"/>
      <c r="X671" s="147" t="str">
        <f>IF(ISBLANK(D671),"",IF('order-admin-units'!$I$1&lt;&gt;"y", "", IF((K671="")*(ISBLANK(D671)=FALSE), 'order-admin-units'!$B$1+1, VLOOKUP(K671, ordercountry, 2))))</f>
        <v/>
      </c>
      <c r="Y671" s="147" t="str">
        <f>IF(ISBLANK(D671),"",IF('order-admin-units'!$I$1&lt;&gt;"y", "", IF(L671="", 'order-admin-units'!$B$2+1, VLOOKUP(K671&amp;"@"&amp;L671, orderadmin, 2))))</f>
        <v/>
      </c>
      <c r="Z671" s="147" t="str">
        <f t="shared" si="85"/>
        <v/>
      </c>
      <c r="AA671" s="147" t="str">
        <f t="shared" si="86"/>
        <v/>
      </c>
      <c r="AB671" s="147" t="str">
        <f t="shared" si="87"/>
        <v/>
      </c>
      <c r="AC671" s="147" t="str">
        <f t="shared" si="81"/>
        <v/>
      </c>
      <c r="AD671" s="11" t="str">
        <f t="shared" si="82"/>
        <v/>
      </c>
      <c r="AE671" s="11" t="str">
        <f t="array" ref="AE671">IF(ISBLANK(D671),"",IF(OR($H$2="y",$H$2="m"),IF(AA671=AA670,IF(OR(AB671=$AB$4:$AB670)=FALSE,AE670&amp;C671,AE670),"("&amp;C671)&amp;IF(AA671=AA672,IF(OR(AB672=$AB$4:$AB671)=FALSE,", ",""),") "),""))</f>
        <v/>
      </c>
      <c r="AF671" s="11" t="str">
        <f t="shared" si="83"/>
        <v/>
      </c>
      <c r="AG671" s="11" t="str">
        <f t="array" ref="AG671">IF(ISBLANK(D671),"",IF(OR($H$2="y",$H$2="m"),IF(AA671=AA670,IF(OR(AC671=$AC$4:$AC670)=FALSE,AG670&amp;AF671,AG670),"("&amp;AF671)&amp;IF(AA671=AA672,IF(OR(AC672=$AC$4:$AC671)=FALSE,", ",""),") "),""))</f>
        <v/>
      </c>
      <c r="AH671" s="10" t="str">
        <f>IF((ISBLANK(D671)),"",IF(D671=D670,AH670,"")&amp;IF(B670&lt;&gt;B671,((IF(ISBLANK(E671),$D$3&amp;"Non-type material: "&amp;$D$3,$D$3&amp;INDEX('type-categories'!$A$2:$B$100,MATCH(E671,'type-categories'!$A$2:$A$100,0),2)&amp;$D$3))),"")&amp;(IF(K671&lt;&gt;K670,$C$2&amp;K671&amp;$K$3&amp;$C$2&amp;" ",(IF(B671&lt;&gt;B670,$C$2&amp;K671&amp;$K$3&amp;$C$2&amp;" ",""))))&amp;(IF(L671="","",((IF(L671&lt;&gt;L670,$D$2&amp;L671&amp;$L$3&amp;$D$2&amp;" ",IF(B671&lt;&gt;B670,$D$2&amp;L671&amp;$L$3&amp;$D$2&amp;" ",""))))))&amp;(IF(M671="","",((IF(M671&lt;&gt;M670,$E$2&amp;M671&amp;$E$2&amp;","&amp;" ",IF(B671&lt;&gt;B670,$E$2&amp;M671&amp;$E$2&amp;",",""))))))&amp;(IF(N671="","",IF(N671&lt;&gt;N670,N671&amp;", ",IF(B671&lt;&gt;B670,N671&amp;", ",""))))&amp;(IF(ISBLANK(O671),"",(IF(O671&lt;&gt;O670,O671&amp;", ",IF(B671&lt;&gt;B670,O671&amp;", ","")))))&amp;(IF(ISBLANK(P671),"",(IF(P671&lt;&gt;P670,P671&amp;", ",IF(B671&lt;&gt;B670,P671&amp;", ",IF(Z671&lt;&gt;Z670,P671&amp;", ",""))))))&amp;(IF(ISBLANK(Q671),"",(IF(Q671&lt;&gt;Q670,Q671&amp;", ",IF(B671&lt;&gt;B670,Q671&amp;", ",IF(Z671&lt;&gt;Z670,Q671&amp;", ",""))))))&amp;(IF(ISBLANK(R671),"",(IF(R671&lt;&gt;R670,R671&amp;"m, ",IF(B671&lt;&gt;B670,R671&amp;"m, ",IF(Z671&lt;&gt;Z670,R671&amp;"m, ",""))))))&amp;IF(ISBLANK(S671),"",(IF(B671&lt;&gt;B670,S671&amp;", ",IF(S671&lt;&gt;S670,IF((Z671=Z670),"same locality "&amp;S671&amp;", ",S671&amp;", "),""))))&amp;(IF(ISBLANK(T671),"",(IF(T671&lt;&gt;T670,IF(ISBLANK(F$2),T671&amp;", ",T671&amp;" "&amp;F$2&amp;", "),(IF(B671&lt;&gt;B670,IF(ISBLANK(F$2),T671&amp;", ",T671&amp;" "&amp;F$2&amp;", "),(IF(Z671&lt;&gt;Z670,IF(ISBLANK(F$2),T671&amp;", ",T671&amp;" "&amp;F$2&amp;", "),IF((U671&lt;&gt;U670)*($G$2="Y"),"same collector, ","")))))))))&amp;(IF(ISBLANK(U671),"",(IF(U671&lt;&gt;U670,U671&amp;", ",(IF(B671&lt;&gt;B670,U671&amp;", ",IF(Z671&lt;&gt;Z670,U671&amp;", ",(IF(T671&lt;&gt;T670,IF((T671&lt;&gt;T670)*($G$2="Y"),"same date, ", ""),IF((T671=T670)*(U671=U670)*(S671&lt;&gt;S670)*($G$2="Y"),"same collector and date, ", ""))))))))))&amp;(IF(ISBLANK(V671),"",V671&amp;", "))&amp;IF((AA671&lt;&gt;AA672)*($H$2="y"),AD671&amp;AE671,IF((AA671&lt;&gt;AA672)*($H$2="m"),AD671&amp;AG671,IF(($H$2&lt;&gt;"m")*($H$2&lt;&gt;"Y"),(IF(F671=0,"",F671&amp;" "&amp;$F$4&amp;" "))&amp;(IF(G671=0,"",G671&amp;" "&amp;$G$4&amp;" "))&amp;(IF(H671=0,"",H671&amp;" "&amp;H$4&amp;" "))&amp;(IF(I671=0,"",I671&amp;" "&amp;$I$4&amp;" "))&amp;(IF(J671=0,"",J671&amp;" "&amp;$J$4&amp;" "))&amp;IF((ISBLANK(C671)),"","("&amp;C671&amp;")"),"")))&amp;IF((B671=B672)*(K671=K672)*(L671=L672)*(M671=M672),IF(($H$2&lt;&gt;"m")*($H$2&lt;&gt;"Y"), ", ", IF((ISNUMBER(FIND(")",AE671))), ", ", "")),IF((B671=B672)*(K671=K672)*(L671=L672),"; ",". ")))</f>
        <v/>
      </c>
      <c r="AI671" s="1"/>
    </row>
    <row r="672" spans="1:35" x14ac:dyDescent="0.25">
      <c r="A672" s="3" t="str">
        <f t="shared" si="84"/>
        <v/>
      </c>
      <c r="B672" s="53" t="str">
        <f t="shared" si="88"/>
        <v/>
      </c>
      <c r="C672" s="57"/>
      <c r="D672" s="57"/>
      <c r="E672" s="57"/>
      <c r="F672" s="57"/>
      <c r="G672" s="57"/>
      <c r="H672" s="57"/>
      <c r="I672" s="57"/>
      <c r="J672" s="57"/>
      <c r="K672" s="57"/>
      <c r="L672" s="57"/>
      <c r="M672" s="54"/>
      <c r="N672" s="57"/>
      <c r="O672" s="58"/>
      <c r="P672" s="58"/>
      <c r="Q672" s="58"/>
      <c r="R672" s="58"/>
      <c r="S672" s="54"/>
      <c r="T672" s="57"/>
      <c r="U672" s="57"/>
      <c r="V672" s="57"/>
      <c r="W672" s="57"/>
      <c r="X672" s="147" t="str">
        <f>IF(ISBLANK(D672),"",IF('order-admin-units'!$I$1&lt;&gt;"y", "", IF((K672="")*(ISBLANK(D672)=FALSE), 'order-admin-units'!$B$1+1, VLOOKUP(K672, ordercountry, 2))))</f>
        <v/>
      </c>
      <c r="Y672" s="147" t="str">
        <f>IF(ISBLANK(D672),"",IF('order-admin-units'!$I$1&lt;&gt;"y", "", IF(L672="", 'order-admin-units'!$B$2+1, VLOOKUP(K672&amp;"@"&amp;L672, orderadmin, 2))))</f>
        <v/>
      </c>
      <c r="Z672" s="147" t="str">
        <f t="shared" si="85"/>
        <v/>
      </c>
      <c r="AA672" s="147" t="str">
        <f t="shared" si="86"/>
        <v/>
      </c>
      <c r="AB672" s="147" t="str">
        <f t="shared" si="87"/>
        <v/>
      </c>
      <c r="AC672" s="147" t="str">
        <f t="shared" si="81"/>
        <v/>
      </c>
      <c r="AD672" s="11" t="str">
        <f t="shared" si="82"/>
        <v/>
      </c>
      <c r="AE672" s="11" t="str">
        <f t="array" ref="AE672">IF(ISBLANK(D672),"",IF(OR($H$2="y",$H$2="m"),IF(AA672=AA671,IF(OR(AB672=$AB$4:$AB671)=FALSE,AE671&amp;C672,AE671),"("&amp;C672)&amp;IF(AA672=AA673,IF(OR(AB673=$AB$4:$AB672)=FALSE,", ",""),") "),""))</f>
        <v/>
      </c>
      <c r="AF672" s="11" t="str">
        <f t="shared" si="83"/>
        <v/>
      </c>
      <c r="AG672" s="11" t="str">
        <f t="array" ref="AG672">IF(ISBLANK(D672),"",IF(OR($H$2="y",$H$2="m"),IF(AA672=AA671,IF(OR(AC672=$AC$4:$AC671)=FALSE,AG671&amp;AF672,AG671),"("&amp;AF672)&amp;IF(AA672=AA673,IF(OR(AC673=$AC$4:$AC672)=FALSE,", ",""),") "),""))</f>
        <v/>
      </c>
      <c r="AH672" s="10" t="str">
        <f>IF((ISBLANK(D672)),"",IF(D672=D671,AH671,"")&amp;IF(B671&lt;&gt;B672,((IF(ISBLANK(E672),$D$3&amp;"Non-type material: "&amp;$D$3,$D$3&amp;INDEX('type-categories'!$A$2:$B$100,MATCH(E672,'type-categories'!$A$2:$A$100,0),2)&amp;$D$3))),"")&amp;(IF(K672&lt;&gt;K671,$C$2&amp;K672&amp;$K$3&amp;$C$2&amp;" ",(IF(B672&lt;&gt;B671,$C$2&amp;K672&amp;$K$3&amp;$C$2&amp;" ",""))))&amp;(IF(L672="","",((IF(L672&lt;&gt;L671,$D$2&amp;L672&amp;$L$3&amp;$D$2&amp;" ",IF(B672&lt;&gt;B671,$D$2&amp;L672&amp;$L$3&amp;$D$2&amp;" ",""))))))&amp;(IF(M672="","",((IF(M672&lt;&gt;M671,$E$2&amp;M672&amp;$E$2&amp;","&amp;" ",IF(B672&lt;&gt;B671,$E$2&amp;M672&amp;$E$2&amp;",",""))))))&amp;(IF(N672="","",IF(N672&lt;&gt;N671,N672&amp;", ",IF(B672&lt;&gt;B671,N672&amp;", ",""))))&amp;(IF(ISBLANK(O672),"",(IF(O672&lt;&gt;O671,O672&amp;", ",IF(B672&lt;&gt;B671,O672&amp;", ","")))))&amp;(IF(ISBLANK(P672),"",(IF(P672&lt;&gt;P671,P672&amp;", ",IF(B672&lt;&gt;B671,P672&amp;", ",IF(Z672&lt;&gt;Z671,P672&amp;", ",""))))))&amp;(IF(ISBLANK(Q672),"",(IF(Q672&lt;&gt;Q671,Q672&amp;", ",IF(B672&lt;&gt;B671,Q672&amp;", ",IF(Z672&lt;&gt;Z671,Q672&amp;", ",""))))))&amp;(IF(ISBLANK(R672),"",(IF(R672&lt;&gt;R671,R672&amp;"m, ",IF(B672&lt;&gt;B671,R672&amp;"m, ",IF(Z672&lt;&gt;Z671,R672&amp;"m, ",""))))))&amp;IF(ISBLANK(S672),"",(IF(B672&lt;&gt;B671,S672&amp;", ",IF(S672&lt;&gt;S671,IF((Z672=Z671),"same locality "&amp;S672&amp;", ",S672&amp;", "),""))))&amp;(IF(ISBLANK(T672),"",(IF(T672&lt;&gt;T671,IF(ISBLANK(F$2),T672&amp;", ",T672&amp;" "&amp;F$2&amp;", "),(IF(B672&lt;&gt;B671,IF(ISBLANK(F$2),T672&amp;", ",T672&amp;" "&amp;F$2&amp;", "),(IF(Z672&lt;&gt;Z671,IF(ISBLANK(F$2),T672&amp;", ",T672&amp;" "&amp;F$2&amp;", "),IF((U672&lt;&gt;U671)*($G$2="Y"),"same collector, ","")))))))))&amp;(IF(ISBLANK(U672),"",(IF(U672&lt;&gt;U671,U672&amp;", ",(IF(B672&lt;&gt;B671,U672&amp;", ",IF(Z672&lt;&gt;Z671,U672&amp;", ",(IF(T672&lt;&gt;T671,IF((T672&lt;&gt;T671)*($G$2="Y"),"same date, ", ""),IF((T672=T671)*(U672=U671)*(S672&lt;&gt;S671)*($G$2="Y"),"same collector and date, ", ""))))))))))&amp;(IF(ISBLANK(V672),"",V672&amp;", "))&amp;IF((AA672&lt;&gt;AA673)*($H$2="y"),AD672&amp;AE672,IF((AA672&lt;&gt;AA673)*($H$2="m"),AD672&amp;AG672,IF(($H$2&lt;&gt;"m")*($H$2&lt;&gt;"Y"),(IF(F672=0,"",F672&amp;" "&amp;$F$4&amp;" "))&amp;(IF(G672=0,"",G672&amp;" "&amp;$G$4&amp;" "))&amp;(IF(H672=0,"",H672&amp;" "&amp;H$4&amp;" "))&amp;(IF(I672=0,"",I672&amp;" "&amp;$I$4&amp;" "))&amp;(IF(J672=0,"",J672&amp;" "&amp;$J$4&amp;" "))&amp;IF((ISBLANK(C672)),"","("&amp;C672&amp;")"),"")))&amp;IF((B672=B673)*(K672=K673)*(L672=L673)*(M672=M673),IF(($H$2&lt;&gt;"m")*($H$2&lt;&gt;"Y"), ", ", IF((ISNUMBER(FIND(")",AE672))), ", ", "")),IF((B672=B673)*(K672=K673)*(L672=L673),"; ",". ")))</f>
        <v/>
      </c>
      <c r="AI672" s="1"/>
    </row>
    <row r="673" spans="1:35" x14ac:dyDescent="0.25">
      <c r="A673" s="3" t="str">
        <f t="shared" si="84"/>
        <v/>
      </c>
      <c r="B673" s="53" t="str">
        <f t="shared" si="88"/>
        <v/>
      </c>
      <c r="C673" s="57"/>
      <c r="D673" s="57"/>
      <c r="E673" s="57"/>
      <c r="F673" s="57"/>
      <c r="G673" s="57"/>
      <c r="H673" s="57"/>
      <c r="I673" s="57"/>
      <c r="J673" s="57"/>
      <c r="K673" s="57"/>
      <c r="L673" s="57"/>
      <c r="M673" s="54"/>
      <c r="N673" s="57"/>
      <c r="O673" s="58"/>
      <c r="P673" s="58"/>
      <c r="Q673" s="58"/>
      <c r="R673" s="58"/>
      <c r="S673" s="54"/>
      <c r="T673" s="57"/>
      <c r="U673" s="57"/>
      <c r="V673" s="57"/>
      <c r="W673" s="57"/>
      <c r="X673" s="147" t="str">
        <f>IF(ISBLANK(D673),"",IF('order-admin-units'!$I$1&lt;&gt;"y", "", IF((K673="")*(ISBLANK(D673)=FALSE), 'order-admin-units'!$B$1+1, VLOOKUP(K673, ordercountry, 2))))</f>
        <v/>
      </c>
      <c r="Y673" s="147" t="str">
        <f>IF(ISBLANK(D673),"",IF('order-admin-units'!$I$1&lt;&gt;"y", "", IF(L673="", 'order-admin-units'!$B$2+1, VLOOKUP(K673&amp;"@"&amp;L673, orderadmin, 2))))</f>
        <v/>
      </c>
      <c r="Z673" s="147" t="str">
        <f t="shared" si="85"/>
        <v/>
      </c>
      <c r="AA673" s="147" t="str">
        <f t="shared" si="86"/>
        <v/>
      </c>
      <c r="AB673" s="147" t="str">
        <f t="shared" si="87"/>
        <v/>
      </c>
      <c r="AC673" s="147" t="str">
        <f t="shared" si="81"/>
        <v/>
      </c>
      <c r="AD673" s="11" t="str">
        <f t="shared" si="82"/>
        <v/>
      </c>
      <c r="AE673" s="11" t="str">
        <f t="array" ref="AE673">IF(ISBLANK(D673),"",IF(OR($H$2="y",$H$2="m"),IF(AA673=AA672,IF(OR(AB673=$AB$4:$AB672)=FALSE,AE672&amp;C673,AE672),"("&amp;C673)&amp;IF(AA673=AA674,IF(OR(AB674=$AB$4:$AB673)=FALSE,", ",""),") "),""))</f>
        <v/>
      </c>
      <c r="AF673" s="11" t="str">
        <f t="shared" si="83"/>
        <v/>
      </c>
      <c r="AG673" s="11" t="str">
        <f t="array" ref="AG673">IF(ISBLANK(D673),"",IF(OR($H$2="y",$H$2="m"),IF(AA673=AA672,IF(OR(AC673=$AC$4:$AC672)=FALSE,AG672&amp;AF673,AG672),"("&amp;AF673)&amp;IF(AA673=AA674,IF(OR(AC674=$AC$4:$AC673)=FALSE,", ",""),") "),""))</f>
        <v/>
      </c>
      <c r="AH673" s="10" t="str">
        <f>IF((ISBLANK(D673)),"",IF(D673=D672,AH672,"")&amp;IF(B672&lt;&gt;B673,((IF(ISBLANK(E673),$D$3&amp;"Non-type material: "&amp;$D$3,$D$3&amp;INDEX('type-categories'!$A$2:$B$100,MATCH(E673,'type-categories'!$A$2:$A$100,0),2)&amp;$D$3))),"")&amp;(IF(K673&lt;&gt;K672,$C$2&amp;K673&amp;$K$3&amp;$C$2&amp;" ",(IF(B673&lt;&gt;B672,$C$2&amp;K673&amp;$K$3&amp;$C$2&amp;" ",""))))&amp;(IF(L673="","",((IF(L673&lt;&gt;L672,$D$2&amp;L673&amp;$L$3&amp;$D$2&amp;" ",IF(B673&lt;&gt;B672,$D$2&amp;L673&amp;$L$3&amp;$D$2&amp;" ",""))))))&amp;(IF(M673="","",((IF(M673&lt;&gt;M672,$E$2&amp;M673&amp;$E$2&amp;","&amp;" ",IF(B673&lt;&gt;B672,$E$2&amp;M673&amp;$E$2&amp;",",""))))))&amp;(IF(N673="","",IF(N673&lt;&gt;N672,N673&amp;", ",IF(B673&lt;&gt;B672,N673&amp;", ",""))))&amp;(IF(ISBLANK(O673),"",(IF(O673&lt;&gt;O672,O673&amp;", ",IF(B673&lt;&gt;B672,O673&amp;", ","")))))&amp;(IF(ISBLANK(P673),"",(IF(P673&lt;&gt;P672,P673&amp;", ",IF(B673&lt;&gt;B672,P673&amp;", ",IF(Z673&lt;&gt;Z672,P673&amp;", ",""))))))&amp;(IF(ISBLANK(Q673),"",(IF(Q673&lt;&gt;Q672,Q673&amp;", ",IF(B673&lt;&gt;B672,Q673&amp;", ",IF(Z673&lt;&gt;Z672,Q673&amp;", ",""))))))&amp;(IF(ISBLANK(R673),"",(IF(R673&lt;&gt;R672,R673&amp;"m, ",IF(B673&lt;&gt;B672,R673&amp;"m, ",IF(Z673&lt;&gt;Z672,R673&amp;"m, ",""))))))&amp;IF(ISBLANK(S673),"",(IF(B673&lt;&gt;B672,S673&amp;", ",IF(S673&lt;&gt;S672,IF((Z673=Z672),"same locality "&amp;S673&amp;", ",S673&amp;", "),""))))&amp;(IF(ISBLANK(T673),"",(IF(T673&lt;&gt;T672,IF(ISBLANK(F$2),T673&amp;", ",T673&amp;" "&amp;F$2&amp;", "),(IF(B673&lt;&gt;B672,IF(ISBLANK(F$2),T673&amp;", ",T673&amp;" "&amp;F$2&amp;", "),(IF(Z673&lt;&gt;Z672,IF(ISBLANK(F$2),T673&amp;", ",T673&amp;" "&amp;F$2&amp;", "),IF((U673&lt;&gt;U672)*($G$2="Y"),"same collector, ","")))))))))&amp;(IF(ISBLANK(U673),"",(IF(U673&lt;&gt;U672,U673&amp;", ",(IF(B673&lt;&gt;B672,U673&amp;", ",IF(Z673&lt;&gt;Z672,U673&amp;", ",(IF(T673&lt;&gt;T672,IF((T673&lt;&gt;T672)*($G$2="Y"),"same date, ", ""),IF((T673=T672)*(U673=U672)*(S673&lt;&gt;S672)*($G$2="Y"),"same collector and date, ", ""))))))))))&amp;(IF(ISBLANK(V673),"",V673&amp;", "))&amp;IF((AA673&lt;&gt;AA674)*($H$2="y"),AD673&amp;AE673,IF((AA673&lt;&gt;AA674)*($H$2="m"),AD673&amp;AG673,IF(($H$2&lt;&gt;"m")*($H$2&lt;&gt;"Y"),(IF(F673=0,"",F673&amp;" "&amp;$F$4&amp;" "))&amp;(IF(G673=0,"",G673&amp;" "&amp;$G$4&amp;" "))&amp;(IF(H673=0,"",H673&amp;" "&amp;H$4&amp;" "))&amp;(IF(I673=0,"",I673&amp;" "&amp;$I$4&amp;" "))&amp;(IF(J673=0,"",J673&amp;" "&amp;$J$4&amp;" "))&amp;IF((ISBLANK(C673)),"","("&amp;C673&amp;")"),"")))&amp;IF((B673=B674)*(K673=K674)*(L673=L674)*(M673=M674),IF(($H$2&lt;&gt;"m")*($H$2&lt;&gt;"Y"), ", ", IF((ISNUMBER(FIND(")",AE673))), ", ", "")),IF((B673=B674)*(K673=K674)*(L673=L674),"; ",". ")))</f>
        <v/>
      </c>
      <c r="AI673" s="1"/>
    </row>
    <row r="674" spans="1:35" x14ac:dyDescent="0.25">
      <c r="A674" s="3" t="str">
        <f t="shared" si="84"/>
        <v/>
      </c>
      <c r="B674" s="53" t="str">
        <f t="shared" si="88"/>
        <v/>
      </c>
      <c r="C674" s="57"/>
      <c r="D674" s="57"/>
      <c r="E674" s="57"/>
      <c r="F674" s="57"/>
      <c r="G674" s="57"/>
      <c r="H674" s="57"/>
      <c r="I674" s="57"/>
      <c r="J674" s="57"/>
      <c r="K674" s="57"/>
      <c r="L674" s="57"/>
      <c r="M674" s="54"/>
      <c r="N674" s="57"/>
      <c r="O674" s="58"/>
      <c r="P674" s="58"/>
      <c r="Q674" s="58"/>
      <c r="R674" s="58"/>
      <c r="S674" s="54"/>
      <c r="T674" s="57"/>
      <c r="U674" s="57"/>
      <c r="V674" s="57"/>
      <c r="W674" s="57"/>
      <c r="X674" s="147" t="str">
        <f>IF(ISBLANK(D674),"",IF('order-admin-units'!$I$1&lt;&gt;"y", "", IF((K674="")*(ISBLANK(D674)=FALSE), 'order-admin-units'!$B$1+1, VLOOKUP(K674, ordercountry, 2))))</f>
        <v/>
      </c>
      <c r="Y674" s="147" t="str">
        <f>IF(ISBLANK(D674),"",IF('order-admin-units'!$I$1&lt;&gt;"y", "", IF(L674="", 'order-admin-units'!$B$2+1, VLOOKUP(K674&amp;"@"&amp;L674, orderadmin, 2))))</f>
        <v/>
      </c>
      <c r="Z674" s="147" t="str">
        <f t="shared" si="85"/>
        <v/>
      </c>
      <c r="AA674" s="147" t="str">
        <f t="shared" si="86"/>
        <v/>
      </c>
      <c r="AB674" s="147" t="str">
        <f t="shared" si="87"/>
        <v/>
      </c>
      <c r="AC674" s="147" t="str">
        <f t="shared" si="81"/>
        <v/>
      </c>
      <c r="AD674" s="11" t="str">
        <f t="shared" si="82"/>
        <v/>
      </c>
      <c r="AE674" s="11" t="str">
        <f t="array" ref="AE674">IF(ISBLANK(D674),"",IF(OR($H$2="y",$H$2="m"),IF(AA674=AA673,IF(OR(AB674=$AB$4:$AB673)=FALSE,AE673&amp;C674,AE673),"("&amp;C674)&amp;IF(AA674=AA675,IF(OR(AB675=$AB$4:$AB674)=FALSE,", ",""),") "),""))</f>
        <v/>
      </c>
      <c r="AF674" s="11" t="str">
        <f t="shared" si="83"/>
        <v/>
      </c>
      <c r="AG674" s="11" t="str">
        <f t="array" ref="AG674">IF(ISBLANK(D674),"",IF(OR($H$2="y",$H$2="m"),IF(AA674=AA673,IF(OR(AC674=$AC$4:$AC673)=FALSE,AG673&amp;AF674,AG673),"("&amp;AF674)&amp;IF(AA674=AA675,IF(OR(AC675=$AC$4:$AC674)=FALSE,", ",""),") "),""))</f>
        <v/>
      </c>
      <c r="AH674" s="10" t="str">
        <f>IF((ISBLANK(D674)),"",IF(D674=D673,AH673,"")&amp;IF(B673&lt;&gt;B674,((IF(ISBLANK(E674),$D$3&amp;"Non-type material: "&amp;$D$3,$D$3&amp;INDEX('type-categories'!$A$2:$B$100,MATCH(E674,'type-categories'!$A$2:$A$100,0),2)&amp;$D$3))),"")&amp;(IF(K674&lt;&gt;K673,$C$2&amp;K674&amp;$K$3&amp;$C$2&amp;" ",(IF(B674&lt;&gt;B673,$C$2&amp;K674&amp;$K$3&amp;$C$2&amp;" ",""))))&amp;(IF(L674="","",((IF(L674&lt;&gt;L673,$D$2&amp;L674&amp;$L$3&amp;$D$2&amp;" ",IF(B674&lt;&gt;B673,$D$2&amp;L674&amp;$L$3&amp;$D$2&amp;" ",""))))))&amp;(IF(M674="","",((IF(M674&lt;&gt;M673,$E$2&amp;M674&amp;$E$2&amp;","&amp;" ",IF(B674&lt;&gt;B673,$E$2&amp;M674&amp;$E$2&amp;",",""))))))&amp;(IF(N674="","",IF(N674&lt;&gt;N673,N674&amp;", ",IF(B674&lt;&gt;B673,N674&amp;", ",""))))&amp;(IF(ISBLANK(O674),"",(IF(O674&lt;&gt;O673,O674&amp;", ",IF(B674&lt;&gt;B673,O674&amp;", ","")))))&amp;(IF(ISBLANK(P674),"",(IF(P674&lt;&gt;P673,P674&amp;", ",IF(B674&lt;&gt;B673,P674&amp;", ",IF(Z674&lt;&gt;Z673,P674&amp;", ",""))))))&amp;(IF(ISBLANK(Q674),"",(IF(Q674&lt;&gt;Q673,Q674&amp;", ",IF(B674&lt;&gt;B673,Q674&amp;", ",IF(Z674&lt;&gt;Z673,Q674&amp;", ",""))))))&amp;(IF(ISBLANK(R674),"",(IF(R674&lt;&gt;R673,R674&amp;"m, ",IF(B674&lt;&gt;B673,R674&amp;"m, ",IF(Z674&lt;&gt;Z673,R674&amp;"m, ",""))))))&amp;IF(ISBLANK(S674),"",(IF(B674&lt;&gt;B673,S674&amp;", ",IF(S674&lt;&gt;S673,IF((Z674=Z673),"same locality "&amp;S674&amp;", ",S674&amp;", "),""))))&amp;(IF(ISBLANK(T674),"",(IF(T674&lt;&gt;T673,IF(ISBLANK(F$2),T674&amp;", ",T674&amp;" "&amp;F$2&amp;", "),(IF(B674&lt;&gt;B673,IF(ISBLANK(F$2),T674&amp;", ",T674&amp;" "&amp;F$2&amp;", "),(IF(Z674&lt;&gt;Z673,IF(ISBLANK(F$2),T674&amp;", ",T674&amp;" "&amp;F$2&amp;", "),IF((U674&lt;&gt;U673)*($G$2="Y"),"same collector, ","")))))))))&amp;(IF(ISBLANK(U674),"",(IF(U674&lt;&gt;U673,U674&amp;", ",(IF(B674&lt;&gt;B673,U674&amp;", ",IF(Z674&lt;&gt;Z673,U674&amp;", ",(IF(T674&lt;&gt;T673,IF((T674&lt;&gt;T673)*($G$2="Y"),"same date, ", ""),IF((T674=T673)*(U674=U673)*(S674&lt;&gt;S673)*($G$2="Y"),"same collector and date, ", ""))))))))))&amp;(IF(ISBLANK(V674),"",V674&amp;", "))&amp;IF((AA674&lt;&gt;AA675)*($H$2="y"),AD674&amp;AE674,IF((AA674&lt;&gt;AA675)*($H$2="m"),AD674&amp;AG674,IF(($H$2&lt;&gt;"m")*($H$2&lt;&gt;"Y"),(IF(F674=0,"",F674&amp;" "&amp;$F$4&amp;" "))&amp;(IF(G674=0,"",G674&amp;" "&amp;$G$4&amp;" "))&amp;(IF(H674=0,"",H674&amp;" "&amp;H$4&amp;" "))&amp;(IF(I674=0,"",I674&amp;" "&amp;$I$4&amp;" "))&amp;(IF(J674=0,"",J674&amp;" "&amp;$J$4&amp;" "))&amp;IF((ISBLANK(C674)),"","("&amp;C674&amp;")"),"")))&amp;IF((B674=B675)*(K674=K675)*(L674=L675)*(M674=M675),IF(($H$2&lt;&gt;"m")*($H$2&lt;&gt;"Y"), ", ", IF((ISNUMBER(FIND(")",AE674))), ", ", "")),IF((B674=B675)*(K674=K675)*(L674=L675),"; ",". ")))</f>
        <v/>
      </c>
      <c r="AI674" s="1"/>
    </row>
    <row r="675" spans="1:35" x14ac:dyDescent="0.25">
      <c r="A675" s="3" t="str">
        <f t="shared" si="84"/>
        <v/>
      </c>
      <c r="B675" s="53" t="str">
        <f t="shared" si="88"/>
        <v/>
      </c>
      <c r="C675" s="57"/>
      <c r="D675" s="57"/>
      <c r="E675" s="57"/>
      <c r="F675" s="57"/>
      <c r="G675" s="57"/>
      <c r="H675" s="57"/>
      <c r="I675" s="57"/>
      <c r="J675" s="57"/>
      <c r="K675" s="57"/>
      <c r="L675" s="57"/>
      <c r="M675" s="54"/>
      <c r="N675" s="57"/>
      <c r="O675" s="58"/>
      <c r="P675" s="58"/>
      <c r="Q675" s="58"/>
      <c r="R675" s="58"/>
      <c r="S675" s="54"/>
      <c r="T675" s="57"/>
      <c r="U675" s="57"/>
      <c r="V675" s="57"/>
      <c r="W675" s="57"/>
      <c r="X675" s="147" t="str">
        <f>IF(ISBLANK(D675),"",IF('order-admin-units'!$I$1&lt;&gt;"y", "", IF((K675="")*(ISBLANK(D675)=FALSE), 'order-admin-units'!$B$1+1, VLOOKUP(K675, ordercountry, 2))))</f>
        <v/>
      </c>
      <c r="Y675" s="147" t="str">
        <f>IF(ISBLANK(D675),"",IF('order-admin-units'!$I$1&lt;&gt;"y", "", IF(L675="", 'order-admin-units'!$B$2+1, VLOOKUP(K675&amp;"@"&amp;L675, orderadmin, 2))))</f>
        <v/>
      </c>
      <c r="Z675" s="147" t="str">
        <f t="shared" si="85"/>
        <v/>
      </c>
      <c r="AA675" s="147" t="str">
        <f t="shared" si="86"/>
        <v/>
      </c>
      <c r="AB675" s="147" t="str">
        <f t="shared" si="87"/>
        <v/>
      </c>
      <c r="AC675" s="147" t="str">
        <f t="shared" si="81"/>
        <v/>
      </c>
      <c r="AD675" s="11" t="str">
        <f t="shared" si="82"/>
        <v/>
      </c>
      <c r="AE675" s="11" t="str">
        <f t="array" ref="AE675">IF(ISBLANK(D675),"",IF(OR($H$2="y",$H$2="m"),IF(AA675=AA674,IF(OR(AB675=$AB$4:$AB674)=FALSE,AE674&amp;C675,AE674),"("&amp;C675)&amp;IF(AA675=AA676,IF(OR(AB676=$AB$4:$AB675)=FALSE,", ",""),") "),""))</f>
        <v/>
      </c>
      <c r="AF675" s="11" t="str">
        <f t="shared" si="83"/>
        <v/>
      </c>
      <c r="AG675" s="11" t="str">
        <f t="array" ref="AG675">IF(ISBLANK(D675),"",IF(OR($H$2="y",$H$2="m"),IF(AA675=AA674,IF(OR(AC675=$AC$4:$AC674)=FALSE,AG674&amp;AF675,AG674),"("&amp;AF675)&amp;IF(AA675=AA676,IF(OR(AC676=$AC$4:$AC675)=FALSE,", ",""),") "),""))</f>
        <v/>
      </c>
      <c r="AH675" s="10" t="str">
        <f>IF((ISBLANK(D675)),"",IF(D675=D674,AH674,"")&amp;IF(B674&lt;&gt;B675,((IF(ISBLANK(E675),$D$3&amp;"Non-type material: "&amp;$D$3,$D$3&amp;INDEX('type-categories'!$A$2:$B$100,MATCH(E675,'type-categories'!$A$2:$A$100,0),2)&amp;$D$3))),"")&amp;(IF(K675&lt;&gt;K674,$C$2&amp;K675&amp;$K$3&amp;$C$2&amp;" ",(IF(B675&lt;&gt;B674,$C$2&amp;K675&amp;$K$3&amp;$C$2&amp;" ",""))))&amp;(IF(L675="","",((IF(L675&lt;&gt;L674,$D$2&amp;L675&amp;$L$3&amp;$D$2&amp;" ",IF(B675&lt;&gt;B674,$D$2&amp;L675&amp;$L$3&amp;$D$2&amp;" ",""))))))&amp;(IF(M675="","",((IF(M675&lt;&gt;M674,$E$2&amp;M675&amp;$E$2&amp;","&amp;" ",IF(B675&lt;&gt;B674,$E$2&amp;M675&amp;$E$2&amp;",",""))))))&amp;(IF(N675="","",IF(N675&lt;&gt;N674,N675&amp;", ",IF(B675&lt;&gt;B674,N675&amp;", ",""))))&amp;(IF(ISBLANK(O675),"",(IF(O675&lt;&gt;O674,O675&amp;", ",IF(B675&lt;&gt;B674,O675&amp;", ","")))))&amp;(IF(ISBLANK(P675),"",(IF(P675&lt;&gt;P674,P675&amp;", ",IF(B675&lt;&gt;B674,P675&amp;", ",IF(Z675&lt;&gt;Z674,P675&amp;", ",""))))))&amp;(IF(ISBLANK(Q675),"",(IF(Q675&lt;&gt;Q674,Q675&amp;", ",IF(B675&lt;&gt;B674,Q675&amp;", ",IF(Z675&lt;&gt;Z674,Q675&amp;", ",""))))))&amp;(IF(ISBLANK(R675),"",(IF(R675&lt;&gt;R674,R675&amp;"m, ",IF(B675&lt;&gt;B674,R675&amp;"m, ",IF(Z675&lt;&gt;Z674,R675&amp;"m, ",""))))))&amp;IF(ISBLANK(S675),"",(IF(B675&lt;&gt;B674,S675&amp;", ",IF(S675&lt;&gt;S674,IF((Z675=Z674),"same locality "&amp;S675&amp;", ",S675&amp;", "),""))))&amp;(IF(ISBLANK(T675),"",(IF(T675&lt;&gt;T674,IF(ISBLANK(F$2),T675&amp;", ",T675&amp;" "&amp;F$2&amp;", "),(IF(B675&lt;&gt;B674,IF(ISBLANK(F$2),T675&amp;", ",T675&amp;" "&amp;F$2&amp;", "),(IF(Z675&lt;&gt;Z674,IF(ISBLANK(F$2),T675&amp;", ",T675&amp;" "&amp;F$2&amp;", "),IF((U675&lt;&gt;U674)*($G$2="Y"),"same collector, ","")))))))))&amp;(IF(ISBLANK(U675),"",(IF(U675&lt;&gt;U674,U675&amp;", ",(IF(B675&lt;&gt;B674,U675&amp;", ",IF(Z675&lt;&gt;Z674,U675&amp;", ",(IF(T675&lt;&gt;T674,IF((T675&lt;&gt;T674)*($G$2="Y"),"same date, ", ""),IF((T675=T674)*(U675=U674)*(S675&lt;&gt;S674)*($G$2="Y"),"same collector and date, ", ""))))))))))&amp;(IF(ISBLANK(V675),"",V675&amp;", "))&amp;IF((AA675&lt;&gt;AA676)*($H$2="y"),AD675&amp;AE675,IF((AA675&lt;&gt;AA676)*($H$2="m"),AD675&amp;AG675,IF(($H$2&lt;&gt;"m")*($H$2&lt;&gt;"Y"),(IF(F675=0,"",F675&amp;" "&amp;$F$4&amp;" "))&amp;(IF(G675=0,"",G675&amp;" "&amp;$G$4&amp;" "))&amp;(IF(H675=0,"",H675&amp;" "&amp;H$4&amp;" "))&amp;(IF(I675=0,"",I675&amp;" "&amp;$I$4&amp;" "))&amp;(IF(J675=0,"",J675&amp;" "&amp;$J$4&amp;" "))&amp;IF((ISBLANK(C675)),"","("&amp;C675&amp;")"),"")))&amp;IF((B675=B676)*(K675=K676)*(L675=L676)*(M675=M676),IF(($H$2&lt;&gt;"m")*($H$2&lt;&gt;"Y"), ", ", IF((ISNUMBER(FIND(")",AE675))), ", ", "")),IF((B675=B676)*(K675=K676)*(L675=L676),"; ",". ")))</f>
        <v/>
      </c>
      <c r="AI675" s="1"/>
    </row>
    <row r="676" spans="1:35" x14ac:dyDescent="0.25">
      <c r="A676" s="3" t="str">
        <f t="shared" si="84"/>
        <v/>
      </c>
      <c r="B676" s="53" t="str">
        <f t="shared" si="88"/>
        <v/>
      </c>
      <c r="C676" s="57"/>
      <c r="D676" s="57"/>
      <c r="E676" s="57"/>
      <c r="F676" s="57"/>
      <c r="G676" s="57"/>
      <c r="H676" s="57"/>
      <c r="I676" s="57"/>
      <c r="J676" s="57"/>
      <c r="K676" s="57"/>
      <c r="L676" s="57"/>
      <c r="M676" s="54"/>
      <c r="N676" s="57"/>
      <c r="O676" s="58"/>
      <c r="P676" s="58"/>
      <c r="Q676" s="58"/>
      <c r="R676" s="58"/>
      <c r="S676" s="54"/>
      <c r="T676" s="57"/>
      <c r="U676" s="57"/>
      <c r="V676" s="57"/>
      <c r="W676" s="57"/>
      <c r="X676" s="147" t="str">
        <f>IF(ISBLANK(D676),"",IF('order-admin-units'!$I$1&lt;&gt;"y", "", IF((K676="")*(ISBLANK(D676)=FALSE), 'order-admin-units'!$B$1+1, VLOOKUP(K676, ordercountry, 2))))</f>
        <v/>
      </c>
      <c r="Y676" s="147" t="str">
        <f>IF(ISBLANK(D676),"",IF('order-admin-units'!$I$1&lt;&gt;"y", "", IF(L676="", 'order-admin-units'!$B$2+1, VLOOKUP(K676&amp;"@"&amp;L676, orderadmin, 2))))</f>
        <v/>
      </c>
      <c r="Z676" s="147" t="str">
        <f t="shared" si="85"/>
        <v/>
      </c>
      <c r="AA676" s="147" t="str">
        <f t="shared" si="86"/>
        <v/>
      </c>
      <c r="AB676" s="147" t="str">
        <f t="shared" si="87"/>
        <v/>
      </c>
      <c r="AC676" s="147" t="str">
        <f t="shared" si="81"/>
        <v/>
      </c>
      <c r="AD676" s="11" t="str">
        <f t="shared" si="82"/>
        <v/>
      </c>
      <c r="AE676" s="11" t="str">
        <f t="array" ref="AE676">IF(ISBLANK(D676),"",IF(OR($H$2="y",$H$2="m"),IF(AA676=AA675,IF(OR(AB676=$AB$4:$AB675)=FALSE,AE675&amp;C676,AE675),"("&amp;C676)&amp;IF(AA676=AA677,IF(OR(AB677=$AB$4:$AB676)=FALSE,", ",""),") "),""))</f>
        <v/>
      </c>
      <c r="AF676" s="11" t="str">
        <f t="shared" si="83"/>
        <v/>
      </c>
      <c r="AG676" s="11" t="str">
        <f t="array" ref="AG676">IF(ISBLANK(D676),"",IF(OR($H$2="y",$H$2="m"),IF(AA676=AA675,IF(OR(AC676=$AC$4:$AC675)=FALSE,AG675&amp;AF676,AG675),"("&amp;AF676)&amp;IF(AA676=AA677,IF(OR(AC677=$AC$4:$AC676)=FALSE,", ",""),") "),""))</f>
        <v/>
      </c>
      <c r="AH676" s="10" t="str">
        <f>IF((ISBLANK(D676)),"",IF(D676=D675,AH675,"")&amp;IF(B675&lt;&gt;B676,((IF(ISBLANK(E676),$D$3&amp;"Non-type material: "&amp;$D$3,$D$3&amp;INDEX('type-categories'!$A$2:$B$100,MATCH(E676,'type-categories'!$A$2:$A$100,0),2)&amp;$D$3))),"")&amp;(IF(K676&lt;&gt;K675,$C$2&amp;K676&amp;$K$3&amp;$C$2&amp;" ",(IF(B676&lt;&gt;B675,$C$2&amp;K676&amp;$K$3&amp;$C$2&amp;" ",""))))&amp;(IF(L676="","",((IF(L676&lt;&gt;L675,$D$2&amp;L676&amp;$L$3&amp;$D$2&amp;" ",IF(B676&lt;&gt;B675,$D$2&amp;L676&amp;$L$3&amp;$D$2&amp;" ",""))))))&amp;(IF(M676="","",((IF(M676&lt;&gt;M675,$E$2&amp;M676&amp;$E$2&amp;","&amp;" ",IF(B676&lt;&gt;B675,$E$2&amp;M676&amp;$E$2&amp;",",""))))))&amp;(IF(N676="","",IF(N676&lt;&gt;N675,N676&amp;", ",IF(B676&lt;&gt;B675,N676&amp;", ",""))))&amp;(IF(ISBLANK(O676),"",(IF(O676&lt;&gt;O675,O676&amp;", ",IF(B676&lt;&gt;B675,O676&amp;", ","")))))&amp;(IF(ISBLANK(P676),"",(IF(P676&lt;&gt;P675,P676&amp;", ",IF(B676&lt;&gt;B675,P676&amp;", ",IF(Z676&lt;&gt;Z675,P676&amp;", ",""))))))&amp;(IF(ISBLANK(Q676),"",(IF(Q676&lt;&gt;Q675,Q676&amp;", ",IF(B676&lt;&gt;B675,Q676&amp;", ",IF(Z676&lt;&gt;Z675,Q676&amp;", ",""))))))&amp;(IF(ISBLANK(R676),"",(IF(R676&lt;&gt;R675,R676&amp;"m, ",IF(B676&lt;&gt;B675,R676&amp;"m, ",IF(Z676&lt;&gt;Z675,R676&amp;"m, ",""))))))&amp;IF(ISBLANK(S676),"",(IF(B676&lt;&gt;B675,S676&amp;", ",IF(S676&lt;&gt;S675,IF((Z676=Z675),"same locality "&amp;S676&amp;", ",S676&amp;", "),""))))&amp;(IF(ISBLANK(T676),"",(IF(T676&lt;&gt;T675,IF(ISBLANK(F$2),T676&amp;", ",T676&amp;" "&amp;F$2&amp;", "),(IF(B676&lt;&gt;B675,IF(ISBLANK(F$2),T676&amp;", ",T676&amp;" "&amp;F$2&amp;", "),(IF(Z676&lt;&gt;Z675,IF(ISBLANK(F$2),T676&amp;", ",T676&amp;" "&amp;F$2&amp;", "),IF((U676&lt;&gt;U675)*($G$2="Y"),"same collector, ","")))))))))&amp;(IF(ISBLANK(U676),"",(IF(U676&lt;&gt;U675,U676&amp;", ",(IF(B676&lt;&gt;B675,U676&amp;", ",IF(Z676&lt;&gt;Z675,U676&amp;", ",(IF(T676&lt;&gt;T675,IF((T676&lt;&gt;T675)*($G$2="Y"),"same date, ", ""),IF((T676=T675)*(U676=U675)*(S676&lt;&gt;S675)*($G$2="Y"),"same collector and date, ", ""))))))))))&amp;(IF(ISBLANK(V676),"",V676&amp;", "))&amp;IF((AA676&lt;&gt;AA677)*($H$2="y"),AD676&amp;AE676,IF((AA676&lt;&gt;AA677)*($H$2="m"),AD676&amp;AG676,IF(($H$2&lt;&gt;"m")*($H$2&lt;&gt;"Y"),(IF(F676=0,"",F676&amp;" "&amp;$F$4&amp;" "))&amp;(IF(G676=0,"",G676&amp;" "&amp;$G$4&amp;" "))&amp;(IF(H676=0,"",H676&amp;" "&amp;H$4&amp;" "))&amp;(IF(I676=0,"",I676&amp;" "&amp;$I$4&amp;" "))&amp;(IF(J676=0,"",J676&amp;" "&amp;$J$4&amp;" "))&amp;IF((ISBLANK(C676)),"","("&amp;C676&amp;")"),"")))&amp;IF((B676=B677)*(K676=K677)*(L676=L677)*(M676=M677),IF(($H$2&lt;&gt;"m")*($H$2&lt;&gt;"Y"), ", ", IF((ISNUMBER(FIND(")",AE676))), ", ", "")),IF((B676=B677)*(K676=K677)*(L676=L677),"; ",". ")))</f>
        <v/>
      </c>
      <c r="AI676" s="1"/>
    </row>
    <row r="677" spans="1:35" x14ac:dyDescent="0.25">
      <c r="A677" s="3" t="str">
        <f t="shared" si="84"/>
        <v/>
      </c>
      <c r="B677" s="53" t="str">
        <f t="shared" si="88"/>
        <v/>
      </c>
      <c r="C677" s="57"/>
      <c r="D677" s="57"/>
      <c r="E677" s="57"/>
      <c r="F677" s="57"/>
      <c r="G677" s="57"/>
      <c r="H677" s="57"/>
      <c r="I677" s="57"/>
      <c r="J677" s="57"/>
      <c r="K677" s="57"/>
      <c r="L677" s="57"/>
      <c r="M677" s="54"/>
      <c r="N677" s="57"/>
      <c r="O677" s="58"/>
      <c r="P677" s="58"/>
      <c r="Q677" s="58"/>
      <c r="R677" s="58"/>
      <c r="S677" s="54"/>
      <c r="T677" s="57"/>
      <c r="U677" s="57"/>
      <c r="V677" s="57"/>
      <c r="W677" s="57"/>
      <c r="X677" s="147" t="str">
        <f>IF(ISBLANK(D677),"",IF('order-admin-units'!$I$1&lt;&gt;"y", "", IF((K677="")*(ISBLANK(D677)=FALSE), 'order-admin-units'!$B$1+1, VLOOKUP(K677, ordercountry, 2))))</f>
        <v/>
      </c>
      <c r="Y677" s="147" t="str">
        <f>IF(ISBLANK(D677),"",IF('order-admin-units'!$I$1&lt;&gt;"y", "", IF(L677="", 'order-admin-units'!$B$2+1, VLOOKUP(K677&amp;"@"&amp;L677, orderadmin, 2))))</f>
        <v/>
      </c>
      <c r="Z677" s="147" t="str">
        <f t="shared" si="85"/>
        <v/>
      </c>
      <c r="AA677" s="147" t="str">
        <f t="shared" si="86"/>
        <v/>
      </c>
      <c r="AB677" s="147" t="str">
        <f t="shared" si="87"/>
        <v/>
      </c>
      <c r="AC677" s="147" t="str">
        <f t="shared" si="81"/>
        <v/>
      </c>
      <c r="AD677" s="11" t="str">
        <f t="shared" si="82"/>
        <v/>
      </c>
      <c r="AE677" s="11" t="str">
        <f t="array" ref="AE677">IF(ISBLANK(D677),"",IF(OR($H$2="y",$H$2="m"),IF(AA677=AA676,IF(OR(AB677=$AB$4:$AB676)=FALSE,AE676&amp;C677,AE676),"("&amp;C677)&amp;IF(AA677=AA678,IF(OR(AB678=$AB$4:$AB677)=FALSE,", ",""),") "),""))</f>
        <v/>
      </c>
      <c r="AF677" s="11" t="str">
        <f t="shared" si="83"/>
        <v/>
      </c>
      <c r="AG677" s="11" t="str">
        <f t="array" ref="AG677">IF(ISBLANK(D677),"",IF(OR($H$2="y",$H$2="m"),IF(AA677=AA676,IF(OR(AC677=$AC$4:$AC676)=FALSE,AG676&amp;AF677,AG676),"("&amp;AF677)&amp;IF(AA677=AA678,IF(OR(AC678=$AC$4:$AC677)=FALSE,", ",""),") "),""))</f>
        <v/>
      </c>
      <c r="AH677" s="10" t="str">
        <f>IF((ISBLANK(D677)),"",IF(D677=D676,AH676,"")&amp;IF(B676&lt;&gt;B677,((IF(ISBLANK(E677),$D$3&amp;"Non-type material: "&amp;$D$3,$D$3&amp;INDEX('type-categories'!$A$2:$B$100,MATCH(E677,'type-categories'!$A$2:$A$100,0),2)&amp;$D$3))),"")&amp;(IF(K677&lt;&gt;K676,$C$2&amp;K677&amp;$K$3&amp;$C$2&amp;" ",(IF(B677&lt;&gt;B676,$C$2&amp;K677&amp;$K$3&amp;$C$2&amp;" ",""))))&amp;(IF(L677="","",((IF(L677&lt;&gt;L676,$D$2&amp;L677&amp;$L$3&amp;$D$2&amp;" ",IF(B677&lt;&gt;B676,$D$2&amp;L677&amp;$L$3&amp;$D$2&amp;" ",""))))))&amp;(IF(M677="","",((IF(M677&lt;&gt;M676,$E$2&amp;M677&amp;$E$2&amp;","&amp;" ",IF(B677&lt;&gt;B676,$E$2&amp;M677&amp;$E$2&amp;",",""))))))&amp;(IF(N677="","",IF(N677&lt;&gt;N676,N677&amp;", ",IF(B677&lt;&gt;B676,N677&amp;", ",""))))&amp;(IF(ISBLANK(O677),"",(IF(O677&lt;&gt;O676,O677&amp;", ",IF(B677&lt;&gt;B676,O677&amp;", ","")))))&amp;(IF(ISBLANK(P677),"",(IF(P677&lt;&gt;P676,P677&amp;", ",IF(B677&lt;&gt;B676,P677&amp;", ",IF(Z677&lt;&gt;Z676,P677&amp;", ",""))))))&amp;(IF(ISBLANK(Q677),"",(IF(Q677&lt;&gt;Q676,Q677&amp;", ",IF(B677&lt;&gt;B676,Q677&amp;", ",IF(Z677&lt;&gt;Z676,Q677&amp;", ",""))))))&amp;(IF(ISBLANK(R677),"",(IF(R677&lt;&gt;R676,R677&amp;"m, ",IF(B677&lt;&gt;B676,R677&amp;"m, ",IF(Z677&lt;&gt;Z676,R677&amp;"m, ",""))))))&amp;IF(ISBLANK(S677),"",(IF(B677&lt;&gt;B676,S677&amp;", ",IF(S677&lt;&gt;S676,IF((Z677=Z676),"same locality "&amp;S677&amp;", ",S677&amp;", "),""))))&amp;(IF(ISBLANK(T677),"",(IF(T677&lt;&gt;T676,IF(ISBLANK(F$2),T677&amp;", ",T677&amp;" "&amp;F$2&amp;", "),(IF(B677&lt;&gt;B676,IF(ISBLANK(F$2),T677&amp;", ",T677&amp;" "&amp;F$2&amp;", "),(IF(Z677&lt;&gt;Z676,IF(ISBLANK(F$2),T677&amp;", ",T677&amp;" "&amp;F$2&amp;", "),IF((U677&lt;&gt;U676)*($G$2="Y"),"same collector, ","")))))))))&amp;(IF(ISBLANK(U677),"",(IF(U677&lt;&gt;U676,U677&amp;", ",(IF(B677&lt;&gt;B676,U677&amp;", ",IF(Z677&lt;&gt;Z676,U677&amp;", ",(IF(T677&lt;&gt;T676,IF((T677&lt;&gt;T676)*($G$2="Y"),"same date, ", ""),IF((T677=T676)*(U677=U676)*(S677&lt;&gt;S676)*($G$2="Y"),"same collector and date, ", ""))))))))))&amp;(IF(ISBLANK(V677),"",V677&amp;", "))&amp;IF((AA677&lt;&gt;AA678)*($H$2="y"),AD677&amp;AE677,IF((AA677&lt;&gt;AA678)*($H$2="m"),AD677&amp;AG677,IF(($H$2&lt;&gt;"m")*($H$2&lt;&gt;"Y"),(IF(F677=0,"",F677&amp;" "&amp;$F$4&amp;" "))&amp;(IF(G677=0,"",G677&amp;" "&amp;$G$4&amp;" "))&amp;(IF(H677=0,"",H677&amp;" "&amp;H$4&amp;" "))&amp;(IF(I677=0,"",I677&amp;" "&amp;$I$4&amp;" "))&amp;(IF(J677=0,"",J677&amp;" "&amp;$J$4&amp;" "))&amp;IF((ISBLANK(C677)),"","("&amp;C677&amp;")"),"")))&amp;IF((B677=B678)*(K677=K678)*(L677=L678)*(M677=M678),IF(($H$2&lt;&gt;"m")*($H$2&lt;&gt;"Y"), ", ", IF((ISNUMBER(FIND(")",AE677))), ", ", "")),IF((B677=B678)*(K677=K678)*(L677=L678),"; ",". ")))</f>
        <v/>
      </c>
      <c r="AI677" s="1"/>
    </row>
    <row r="678" spans="1:35" x14ac:dyDescent="0.25">
      <c r="A678" s="3" t="str">
        <f t="shared" si="84"/>
        <v/>
      </c>
      <c r="B678" s="53" t="str">
        <f t="shared" si="88"/>
        <v/>
      </c>
      <c r="C678" s="57"/>
      <c r="D678" s="57"/>
      <c r="E678" s="57"/>
      <c r="F678" s="57"/>
      <c r="G678" s="57"/>
      <c r="H678" s="57"/>
      <c r="I678" s="57"/>
      <c r="J678" s="57"/>
      <c r="K678" s="57"/>
      <c r="L678" s="57"/>
      <c r="M678" s="54"/>
      <c r="N678" s="57"/>
      <c r="O678" s="58"/>
      <c r="P678" s="58"/>
      <c r="Q678" s="58"/>
      <c r="R678" s="58"/>
      <c r="S678" s="54"/>
      <c r="T678" s="57"/>
      <c r="U678" s="57"/>
      <c r="V678" s="57"/>
      <c r="W678" s="57"/>
      <c r="X678" s="147" t="str">
        <f>IF(ISBLANK(D678),"",IF('order-admin-units'!$I$1&lt;&gt;"y", "", IF((K678="")*(ISBLANK(D678)=FALSE), 'order-admin-units'!$B$1+1, VLOOKUP(K678, ordercountry, 2))))</f>
        <v/>
      </c>
      <c r="Y678" s="147" t="str">
        <f>IF(ISBLANK(D678),"",IF('order-admin-units'!$I$1&lt;&gt;"y", "", IF(L678="", 'order-admin-units'!$B$2+1, VLOOKUP(K678&amp;"@"&amp;L678, orderadmin, 2))))</f>
        <v/>
      </c>
      <c r="Z678" s="147" t="str">
        <f t="shared" si="85"/>
        <v/>
      </c>
      <c r="AA678" s="147" t="str">
        <f t="shared" si="86"/>
        <v/>
      </c>
      <c r="AB678" s="147" t="str">
        <f t="shared" si="87"/>
        <v/>
      </c>
      <c r="AC678" s="147" t="str">
        <f t="shared" si="81"/>
        <v/>
      </c>
      <c r="AD678" s="11" t="str">
        <f t="shared" si="82"/>
        <v/>
      </c>
      <c r="AE678" s="11" t="str">
        <f t="array" ref="AE678">IF(ISBLANK(D678),"",IF(OR($H$2="y",$H$2="m"),IF(AA678=AA677,IF(OR(AB678=$AB$4:$AB677)=FALSE,AE677&amp;C678,AE677),"("&amp;C678)&amp;IF(AA678=AA679,IF(OR(AB679=$AB$4:$AB678)=FALSE,", ",""),") "),""))</f>
        <v/>
      </c>
      <c r="AF678" s="11" t="str">
        <f t="shared" si="83"/>
        <v/>
      </c>
      <c r="AG678" s="11" t="str">
        <f t="array" ref="AG678">IF(ISBLANK(D678),"",IF(OR($H$2="y",$H$2="m"),IF(AA678=AA677,IF(OR(AC678=$AC$4:$AC677)=FALSE,AG677&amp;AF678,AG677),"("&amp;AF678)&amp;IF(AA678=AA679,IF(OR(AC679=$AC$4:$AC678)=FALSE,", ",""),") "),""))</f>
        <v/>
      </c>
      <c r="AH678" s="10" t="str">
        <f>IF((ISBLANK(D678)),"",IF(D678=D677,AH677,"")&amp;IF(B677&lt;&gt;B678,((IF(ISBLANK(E678),$D$3&amp;"Non-type material: "&amp;$D$3,$D$3&amp;INDEX('type-categories'!$A$2:$B$100,MATCH(E678,'type-categories'!$A$2:$A$100,0),2)&amp;$D$3))),"")&amp;(IF(K678&lt;&gt;K677,$C$2&amp;K678&amp;$K$3&amp;$C$2&amp;" ",(IF(B678&lt;&gt;B677,$C$2&amp;K678&amp;$K$3&amp;$C$2&amp;" ",""))))&amp;(IF(L678="","",((IF(L678&lt;&gt;L677,$D$2&amp;L678&amp;$L$3&amp;$D$2&amp;" ",IF(B678&lt;&gt;B677,$D$2&amp;L678&amp;$L$3&amp;$D$2&amp;" ",""))))))&amp;(IF(M678="","",((IF(M678&lt;&gt;M677,$E$2&amp;M678&amp;$E$2&amp;","&amp;" ",IF(B678&lt;&gt;B677,$E$2&amp;M678&amp;$E$2&amp;",",""))))))&amp;(IF(N678="","",IF(N678&lt;&gt;N677,N678&amp;", ",IF(B678&lt;&gt;B677,N678&amp;", ",""))))&amp;(IF(ISBLANK(O678),"",(IF(O678&lt;&gt;O677,O678&amp;", ",IF(B678&lt;&gt;B677,O678&amp;", ","")))))&amp;(IF(ISBLANK(P678),"",(IF(P678&lt;&gt;P677,P678&amp;", ",IF(B678&lt;&gt;B677,P678&amp;", ",IF(Z678&lt;&gt;Z677,P678&amp;", ",""))))))&amp;(IF(ISBLANK(Q678),"",(IF(Q678&lt;&gt;Q677,Q678&amp;", ",IF(B678&lt;&gt;B677,Q678&amp;", ",IF(Z678&lt;&gt;Z677,Q678&amp;", ",""))))))&amp;(IF(ISBLANK(R678),"",(IF(R678&lt;&gt;R677,R678&amp;"m, ",IF(B678&lt;&gt;B677,R678&amp;"m, ",IF(Z678&lt;&gt;Z677,R678&amp;"m, ",""))))))&amp;IF(ISBLANK(S678),"",(IF(B678&lt;&gt;B677,S678&amp;", ",IF(S678&lt;&gt;S677,IF((Z678=Z677),"same locality "&amp;S678&amp;", ",S678&amp;", "),""))))&amp;(IF(ISBLANK(T678),"",(IF(T678&lt;&gt;T677,IF(ISBLANK(F$2),T678&amp;", ",T678&amp;" "&amp;F$2&amp;", "),(IF(B678&lt;&gt;B677,IF(ISBLANK(F$2),T678&amp;", ",T678&amp;" "&amp;F$2&amp;", "),(IF(Z678&lt;&gt;Z677,IF(ISBLANK(F$2),T678&amp;", ",T678&amp;" "&amp;F$2&amp;", "),IF((U678&lt;&gt;U677)*($G$2="Y"),"same collector, ","")))))))))&amp;(IF(ISBLANK(U678),"",(IF(U678&lt;&gt;U677,U678&amp;", ",(IF(B678&lt;&gt;B677,U678&amp;", ",IF(Z678&lt;&gt;Z677,U678&amp;", ",(IF(T678&lt;&gt;T677,IF((T678&lt;&gt;T677)*($G$2="Y"),"same date, ", ""),IF((T678=T677)*(U678=U677)*(S678&lt;&gt;S677)*($G$2="Y"),"same collector and date, ", ""))))))))))&amp;(IF(ISBLANK(V678),"",V678&amp;", "))&amp;IF((AA678&lt;&gt;AA679)*($H$2="y"),AD678&amp;AE678,IF((AA678&lt;&gt;AA679)*($H$2="m"),AD678&amp;AG678,IF(($H$2&lt;&gt;"m")*($H$2&lt;&gt;"Y"),(IF(F678=0,"",F678&amp;" "&amp;$F$4&amp;" "))&amp;(IF(G678=0,"",G678&amp;" "&amp;$G$4&amp;" "))&amp;(IF(H678=0,"",H678&amp;" "&amp;H$4&amp;" "))&amp;(IF(I678=0,"",I678&amp;" "&amp;$I$4&amp;" "))&amp;(IF(J678=0,"",J678&amp;" "&amp;$J$4&amp;" "))&amp;IF((ISBLANK(C678)),"","("&amp;C678&amp;")"),"")))&amp;IF((B678=B679)*(K678=K679)*(L678=L679)*(M678=M679),IF(($H$2&lt;&gt;"m")*($H$2&lt;&gt;"Y"), ", ", IF((ISNUMBER(FIND(")",AE678))), ", ", "")),IF((B678=B679)*(K678=K679)*(L678=L679),"; ",". ")))</f>
        <v/>
      </c>
      <c r="AI678" s="1"/>
    </row>
    <row r="679" spans="1:35" x14ac:dyDescent="0.25">
      <c r="A679" s="3" t="str">
        <f t="shared" si="84"/>
        <v/>
      </c>
      <c r="B679" s="53" t="str">
        <f t="shared" si="88"/>
        <v/>
      </c>
      <c r="C679" s="57"/>
      <c r="D679" s="57"/>
      <c r="E679" s="57"/>
      <c r="F679" s="57"/>
      <c r="G679" s="57"/>
      <c r="H679" s="57"/>
      <c r="I679" s="57"/>
      <c r="J679" s="57"/>
      <c r="K679" s="57"/>
      <c r="L679" s="57"/>
      <c r="M679" s="54"/>
      <c r="N679" s="57"/>
      <c r="O679" s="58"/>
      <c r="P679" s="58"/>
      <c r="Q679" s="58"/>
      <c r="R679" s="58"/>
      <c r="S679" s="54"/>
      <c r="T679" s="57"/>
      <c r="U679" s="57"/>
      <c r="V679" s="57"/>
      <c r="W679" s="57"/>
      <c r="X679" s="147" t="str">
        <f>IF(ISBLANK(D679),"",IF('order-admin-units'!$I$1&lt;&gt;"y", "", IF((K679="")*(ISBLANK(D679)=FALSE), 'order-admin-units'!$B$1+1, VLOOKUP(K679, ordercountry, 2))))</f>
        <v/>
      </c>
      <c r="Y679" s="147" t="str">
        <f>IF(ISBLANK(D679),"",IF('order-admin-units'!$I$1&lt;&gt;"y", "", IF(L679="", 'order-admin-units'!$B$2+1, VLOOKUP(K679&amp;"@"&amp;L679, orderadmin, 2))))</f>
        <v/>
      </c>
      <c r="Z679" s="147" t="str">
        <f t="shared" si="85"/>
        <v/>
      </c>
      <c r="AA679" s="147" t="str">
        <f t="shared" si="86"/>
        <v/>
      </c>
      <c r="AB679" s="147" t="str">
        <f t="shared" si="87"/>
        <v/>
      </c>
      <c r="AC679" s="147" t="str">
        <f t="shared" si="81"/>
        <v/>
      </c>
      <c r="AD679" s="11" t="str">
        <f t="shared" si="82"/>
        <v/>
      </c>
      <c r="AE679" s="11" t="str">
        <f t="array" ref="AE679">IF(ISBLANK(D679),"",IF(OR($H$2="y",$H$2="m"),IF(AA679=AA678,IF(OR(AB679=$AB$4:$AB678)=FALSE,AE678&amp;C679,AE678),"("&amp;C679)&amp;IF(AA679=AA680,IF(OR(AB680=$AB$4:$AB679)=FALSE,", ",""),") "),""))</f>
        <v/>
      </c>
      <c r="AF679" s="11" t="str">
        <f t="shared" si="83"/>
        <v/>
      </c>
      <c r="AG679" s="11" t="str">
        <f t="array" ref="AG679">IF(ISBLANK(D679),"",IF(OR($H$2="y",$H$2="m"),IF(AA679=AA678,IF(OR(AC679=$AC$4:$AC678)=FALSE,AG678&amp;AF679,AG678),"("&amp;AF679)&amp;IF(AA679=AA680,IF(OR(AC680=$AC$4:$AC679)=FALSE,", ",""),") "),""))</f>
        <v/>
      </c>
      <c r="AH679" s="10" t="str">
        <f>IF((ISBLANK(D679)),"",IF(D679=D678,AH678,"")&amp;IF(B678&lt;&gt;B679,((IF(ISBLANK(E679),$D$3&amp;"Non-type material: "&amp;$D$3,$D$3&amp;INDEX('type-categories'!$A$2:$B$100,MATCH(E679,'type-categories'!$A$2:$A$100,0),2)&amp;$D$3))),"")&amp;(IF(K679&lt;&gt;K678,$C$2&amp;K679&amp;$K$3&amp;$C$2&amp;" ",(IF(B679&lt;&gt;B678,$C$2&amp;K679&amp;$K$3&amp;$C$2&amp;" ",""))))&amp;(IF(L679="","",((IF(L679&lt;&gt;L678,$D$2&amp;L679&amp;$L$3&amp;$D$2&amp;" ",IF(B679&lt;&gt;B678,$D$2&amp;L679&amp;$L$3&amp;$D$2&amp;" ",""))))))&amp;(IF(M679="","",((IF(M679&lt;&gt;M678,$E$2&amp;M679&amp;$E$2&amp;","&amp;" ",IF(B679&lt;&gt;B678,$E$2&amp;M679&amp;$E$2&amp;",",""))))))&amp;(IF(N679="","",IF(N679&lt;&gt;N678,N679&amp;", ",IF(B679&lt;&gt;B678,N679&amp;", ",""))))&amp;(IF(ISBLANK(O679),"",(IF(O679&lt;&gt;O678,O679&amp;", ",IF(B679&lt;&gt;B678,O679&amp;", ","")))))&amp;(IF(ISBLANK(P679),"",(IF(P679&lt;&gt;P678,P679&amp;", ",IF(B679&lt;&gt;B678,P679&amp;", ",IF(Z679&lt;&gt;Z678,P679&amp;", ",""))))))&amp;(IF(ISBLANK(Q679),"",(IF(Q679&lt;&gt;Q678,Q679&amp;", ",IF(B679&lt;&gt;B678,Q679&amp;", ",IF(Z679&lt;&gt;Z678,Q679&amp;", ",""))))))&amp;(IF(ISBLANK(R679),"",(IF(R679&lt;&gt;R678,R679&amp;"m, ",IF(B679&lt;&gt;B678,R679&amp;"m, ",IF(Z679&lt;&gt;Z678,R679&amp;"m, ",""))))))&amp;IF(ISBLANK(S679),"",(IF(B679&lt;&gt;B678,S679&amp;", ",IF(S679&lt;&gt;S678,IF((Z679=Z678),"same locality "&amp;S679&amp;", ",S679&amp;", "),""))))&amp;(IF(ISBLANK(T679),"",(IF(T679&lt;&gt;T678,IF(ISBLANK(F$2),T679&amp;", ",T679&amp;" "&amp;F$2&amp;", "),(IF(B679&lt;&gt;B678,IF(ISBLANK(F$2),T679&amp;", ",T679&amp;" "&amp;F$2&amp;", "),(IF(Z679&lt;&gt;Z678,IF(ISBLANK(F$2),T679&amp;", ",T679&amp;" "&amp;F$2&amp;", "),IF((U679&lt;&gt;U678)*($G$2="Y"),"same collector, ","")))))))))&amp;(IF(ISBLANK(U679),"",(IF(U679&lt;&gt;U678,U679&amp;", ",(IF(B679&lt;&gt;B678,U679&amp;", ",IF(Z679&lt;&gt;Z678,U679&amp;", ",(IF(T679&lt;&gt;T678,IF((T679&lt;&gt;T678)*($G$2="Y"),"same date, ", ""),IF((T679=T678)*(U679=U678)*(S679&lt;&gt;S678)*($G$2="Y"),"same collector and date, ", ""))))))))))&amp;(IF(ISBLANK(V679),"",V679&amp;", "))&amp;IF((AA679&lt;&gt;AA680)*($H$2="y"),AD679&amp;AE679,IF((AA679&lt;&gt;AA680)*($H$2="m"),AD679&amp;AG679,IF(($H$2&lt;&gt;"m")*($H$2&lt;&gt;"Y"),(IF(F679=0,"",F679&amp;" "&amp;$F$4&amp;" "))&amp;(IF(G679=0,"",G679&amp;" "&amp;$G$4&amp;" "))&amp;(IF(H679=0,"",H679&amp;" "&amp;H$4&amp;" "))&amp;(IF(I679=0,"",I679&amp;" "&amp;$I$4&amp;" "))&amp;(IF(J679=0,"",J679&amp;" "&amp;$J$4&amp;" "))&amp;IF((ISBLANK(C679)),"","("&amp;C679&amp;")"),"")))&amp;IF((B679=B680)*(K679=K680)*(L679=L680)*(M679=M680),IF(($H$2&lt;&gt;"m")*($H$2&lt;&gt;"Y"), ", ", IF((ISNUMBER(FIND(")",AE679))), ", ", "")),IF((B679=B680)*(K679=K680)*(L679=L680),"; ",". ")))</f>
        <v/>
      </c>
      <c r="AI679" s="1"/>
    </row>
    <row r="680" spans="1:35" x14ac:dyDescent="0.25">
      <c r="A680" s="3" t="str">
        <f t="shared" si="84"/>
        <v/>
      </c>
      <c r="B680" s="53" t="str">
        <f t="shared" si="88"/>
        <v/>
      </c>
      <c r="C680" s="57"/>
      <c r="D680" s="57"/>
      <c r="E680" s="57"/>
      <c r="F680" s="57"/>
      <c r="G680" s="57"/>
      <c r="H680" s="57"/>
      <c r="I680" s="57"/>
      <c r="J680" s="57"/>
      <c r="K680" s="57"/>
      <c r="L680" s="57"/>
      <c r="M680" s="54"/>
      <c r="N680" s="57"/>
      <c r="O680" s="58"/>
      <c r="P680" s="58"/>
      <c r="Q680" s="58"/>
      <c r="R680" s="58"/>
      <c r="S680" s="54"/>
      <c r="T680" s="57"/>
      <c r="U680" s="57"/>
      <c r="V680" s="57"/>
      <c r="W680" s="57"/>
      <c r="X680" s="147" t="str">
        <f>IF(ISBLANK(D680),"",IF('order-admin-units'!$I$1&lt;&gt;"y", "", IF((K680="")*(ISBLANK(D680)=FALSE), 'order-admin-units'!$B$1+1, VLOOKUP(K680, ordercountry, 2))))</f>
        <v/>
      </c>
      <c r="Y680" s="147" t="str">
        <f>IF(ISBLANK(D680),"",IF('order-admin-units'!$I$1&lt;&gt;"y", "", IF(L680="", 'order-admin-units'!$B$2+1, VLOOKUP(K680&amp;"@"&amp;L680, orderadmin, 2))))</f>
        <v/>
      </c>
      <c r="Z680" s="147" t="str">
        <f t="shared" si="85"/>
        <v/>
      </c>
      <c r="AA680" s="147" t="str">
        <f t="shared" si="86"/>
        <v/>
      </c>
      <c r="AB680" s="147" t="str">
        <f t="shared" si="87"/>
        <v/>
      </c>
      <c r="AC680" s="147" t="str">
        <f t="shared" si="81"/>
        <v/>
      </c>
      <c r="AD680" s="11" t="str">
        <f t="shared" si="82"/>
        <v/>
      </c>
      <c r="AE680" s="11" t="str">
        <f t="array" ref="AE680">IF(ISBLANK(D680),"",IF(OR($H$2="y",$H$2="m"),IF(AA680=AA679,IF(OR(AB680=$AB$4:$AB679)=FALSE,AE679&amp;C680,AE679),"("&amp;C680)&amp;IF(AA680=AA681,IF(OR(AB681=$AB$4:$AB680)=FALSE,", ",""),") "),""))</f>
        <v/>
      </c>
      <c r="AF680" s="11" t="str">
        <f t="shared" si="83"/>
        <v/>
      </c>
      <c r="AG680" s="11" t="str">
        <f t="array" ref="AG680">IF(ISBLANK(D680),"",IF(OR($H$2="y",$H$2="m"),IF(AA680=AA679,IF(OR(AC680=$AC$4:$AC679)=FALSE,AG679&amp;AF680,AG679),"("&amp;AF680)&amp;IF(AA680=AA681,IF(OR(AC681=$AC$4:$AC680)=FALSE,", ",""),") "),""))</f>
        <v/>
      </c>
      <c r="AH680" s="10" t="str">
        <f>IF((ISBLANK(D680)),"",IF(D680=D679,AH679,"")&amp;IF(B679&lt;&gt;B680,((IF(ISBLANK(E680),$D$3&amp;"Non-type material: "&amp;$D$3,$D$3&amp;INDEX('type-categories'!$A$2:$B$100,MATCH(E680,'type-categories'!$A$2:$A$100,0),2)&amp;$D$3))),"")&amp;(IF(K680&lt;&gt;K679,$C$2&amp;K680&amp;$K$3&amp;$C$2&amp;" ",(IF(B680&lt;&gt;B679,$C$2&amp;K680&amp;$K$3&amp;$C$2&amp;" ",""))))&amp;(IF(L680="","",((IF(L680&lt;&gt;L679,$D$2&amp;L680&amp;$L$3&amp;$D$2&amp;" ",IF(B680&lt;&gt;B679,$D$2&amp;L680&amp;$L$3&amp;$D$2&amp;" ",""))))))&amp;(IF(M680="","",((IF(M680&lt;&gt;M679,$E$2&amp;M680&amp;$E$2&amp;","&amp;" ",IF(B680&lt;&gt;B679,$E$2&amp;M680&amp;$E$2&amp;",",""))))))&amp;(IF(N680="","",IF(N680&lt;&gt;N679,N680&amp;", ",IF(B680&lt;&gt;B679,N680&amp;", ",""))))&amp;(IF(ISBLANK(O680),"",(IF(O680&lt;&gt;O679,O680&amp;", ",IF(B680&lt;&gt;B679,O680&amp;", ","")))))&amp;(IF(ISBLANK(P680),"",(IF(P680&lt;&gt;P679,P680&amp;", ",IF(B680&lt;&gt;B679,P680&amp;", ",IF(Z680&lt;&gt;Z679,P680&amp;", ",""))))))&amp;(IF(ISBLANK(Q680),"",(IF(Q680&lt;&gt;Q679,Q680&amp;", ",IF(B680&lt;&gt;B679,Q680&amp;", ",IF(Z680&lt;&gt;Z679,Q680&amp;", ",""))))))&amp;(IF(ISBLANK(R680),"",(IF(R680&lt;&gt;R679,R680&amp;"m, ",IF(B680&lt;&gt;B679,R680&amp;"m, ",IF(Z680&lt;&gt;Z679,R680&amp;"m, ",""))))))&amp;IF(ISBLANK(S680),"",(IF(B680&lt;&gt;B679,S680&amp;", ",IF(S680&lt;&gt;S679,IF((Z680=Z679),"same locality "&amp;S680&amp;", ",S680&amp;", "),""))))&amp;(IF(ISBLANK(T680),"",(IF(T680&lt;&gt;T679,IF(ISBLANK(F$2),T680&amp;", ",T680&amp;" "&amp;F$2&amp;", "),(IF(B680&lt;&gt;B679,IF(ISBLANK(F$2),T680&amp;", ",T680&amp;" "&amp;F$2&amp;", "),(IF(Z680&lt;&gt;Z679,IF(ISBLANK(F$2),T680&amp;", ",T680&amp;" "&amp;F$2&amp;", "),IF((U680&lt;&gt;U679)*($G$2="Y"),"same collector, ","")))))))))&amp;(IF(ISBLANK(U680),"",(IF(U680&lt;&gt;U679,U680&amp;", ",(IF(B680&lt;&gt;B679,U680&amp;", ",IF(Z680&lt;&gt;Z679,U680&amp;", ",(IF(T680&lt;&gt;T679,IF((T680&lt;&gt;T679)*($G$2="Y"),"same date, ", ""),IF((T680=T679)*(U680=U679)*(S680&lt;&gt;S679)*($G$2="Y"),"same collector and date, ", ""))))))))))&amp;(IF(ISBLANK(V680),"",V680&amp;", "))&amp;IF((AA680&lt;&gt;AA681)*($H$2="y"),AD680&amp;AE680,IF((AA680&lt;&gt;AA681)*($H$2="m"),AD680&amp;AG680,IF(($H$2&lt;&gt;"m")*($H$2&lt;&gt;"Y"),(IF(F680=0,"",F680&amp;" "&amp;$F$4&amp;" "))&amp;(IF(G680=0,"",G680&amp;" "&amp;$G$4&amp;" "))&amp;(IF(H680=0,"",H680&amp;" "&amp;H$4&amp;" "))&amp;(IF(I680=0,"",I680&amp;" "&amp;$I$4&amp;" "))&amp;(IF(J680=0,"",J680&amp;" "&amp;$J$4&amp;" "))&amp;IF((ISBLANK(C680)),"","("&amp;C680&amp;")"),"")))&amp;IF((B680=B681)*(K680=K681)*(L680=L681)*(M680=M681),IF(($H$2&lt;&gt;"m")*($H$2&lt;&gt;"Y"), ", ", IF((ISNUMBER(FIND(")",AE680))), ", ", "")),IF((B680=B681)*(K680=K681)*(L680=L681),"; ",". ")))</f>
        <v/>
      </c>
      <c r="AI680" s="1"/>
    </row>
    <row r="681" spans="1:35" x14ac:dyDescent="0.25">
      <c r="A681" s="3" t="str">
        <f t="shared" si="84"/>
        <v/>
      </c>
      <c r="B681" s="53" t="str">
        <f t="shared" si="88"/>
        <v/>
      </c>
      <c r="C681" s="57"/>
      <c r="D681" s="57"/>
      <c r="E681" s="57"/>
      <c r="F681" s="57"/>
      <c r="G681" s="57"/>
      <c r="H681" s="57"/>
      <c r="I681" s="57"/>
      <c r="J681" s="57"/>
      <c r="K681" s="57"/>
      <c r="L681" s="57"/>
      <c r="M681" s="54"/>
      <c r="N681" s="57"/>
      <c r="O681" s="58"/>
      <c r="P681" s="58"/>
      <c r="Q681" s="58"/>
      <c r="R681" s="58"/>
      <c r="S681" s="54"/>
      <c r="T681" s="57"/>
      <c r="U681" s="57"/>
      <c r="V681" s="57"/>
      <c r="W681" s="57"/>
      <c r="X681" s="147" t="str">
        <f>IF(ISBLANK(D681),"",IF('order-admin-units'!$I$1&lt;&gt;"y", "", IF((K681="")*(ISBLANK(D681)=FALSE), 'order-admin-units'!$B$1+1, VLOOKUP(K681, ordercountry, 2))))</f>
        <v/>
      </c>
      <c r="Y681" s="147" t="str">
        <f>IF(ISBLANK(D681),"",IF('order-admin-units'!$I$1&lt;&gt;"y", "", IF(L681="", 'order-admin-units'!$B$2+1, VLOOKUP(K681&amp;"@"&amp;L681, orderadmin, 2))))</f>
        <v/>
      </c>
      <c r="Z681" s="147" t="str">
        <f t="shared" si="85"/>
        <v/>
      </c>
      <c r="AA681" s="147" t="str">
        <f t="shared" si="86"/>
        <v/>
      </c>
      <c r="AB681" s="147" t="str">
        <f t="shared" si="87"/>
        <v/>
      </c>
      <c r="AC681" s="147" t="str">
        <f t="shared" si="81"/>
        <v/>
      </c>
      <c r="AD681" s="11" t="str">
        <f t="shared" si="82"/>
        <v/>
      </c>
      <c r="AE681" s="11" t="str">
        <f t="array" ref="AE681">IF(ISBLANK(D681),"",IF(OR($H$2="y",$H$2="m"),IF(AA681=AA680,IF(OR(AB681=$AB$4:$AB680)=FALSE,AE680&amp;C681,AE680),"("&amp;C681)&amp;IF(AA681=AA682,IF(OR(AB682=$AB$4:$AB681)=FALSE,", ",""),") "),""))</f>
        <v/>
      </c>
      <c r="AF681" s="11" t="str">
        <f t="shared" si="83"/>
        <v/>
      </c>
      <c r="AG681" s="11" t="str">
        <f t="array" ref="AG681">IF(ISBLANK(D681),"",IF(OR($H$2="y",$H$2="m"),IF(AA681=AA680,IF(OR(AC681=$AC$4:$AC680)=FALSE,AG680&amp;AF681,AG680),"("&amp;AF681)&amp;IF(AA681=AA682,IF(OR(AC682=$AC$4:$AC681)=FALSE,", ",""),") "),""))</f>
        <v/>
      </c>
      <c r="AH681" s="10" t="str">
        <f>IF((ISBLANK(D681)),"",IF(D681=D680,AH680,"")&amp;IF(B680&lt;&gt;B681,((IF(ISBLANK(E681),$D$3&amp;"Non-type material: "&amp;$D$3,$D$3&amp;INDEX('type-categories'!$A$2:$B$100,MATCH(E681,'type-categories'!$A$2:$A$100,0),2)&amp;$D$3))),"")&amp;(IF(K681&lt;&gt;K680,$C$2&amp;K681&amp;$K$3&amp;$C$2&amp;" ",(IF(B681&lt;&gt;B680,$C$2&amp;K681&amp;$K$3&amp;$C$2&amp;" ",""))))&amp;(IF(L681="","",((IF(L681&lt;&gt;L680,$D$2&amp;L681&amp;$L$3&amp;$D$2&amp;" ",IF(B681&lt;&gt;B680,$D$2&amp;L681&amp;$L$3&amp;$D$2&amp;" ",""))))))&amp;(IF(M681="","",((IF(M681&lt;&gt;M680,$E$2&amp;M681&amp;$E$2&amp;","&amp;" ",IF(B681&lt;&gt;B680,$E$2&amp;M681&amp;$E$2&amp;",",""))))))&amp;(IF(N681="","",IF(N681&lt;&gt;N680,N681&amp;", ",IF(B681&lt;&gt;B680,N681&amp;", ",""))))&amp;(IF(ISBLANK(O681),"",(IF(O681&lt;&gt;O680,O681&amp;", ",IF(B681&lt;&gt;B680,O681&amp;", ","")))))&amp;(IF(ISBLANK(P681),"",(IF(P681&lt;&gt;P680,P681&amp;", ",IF(B681&lt;&gt;B680,P681&amp;", ",IF(Z681&lt;&gt;Z680,P681&amp;", ",""))))))&amp;(IF(ISBLANK(Q681),"",(IF(Q681&lt;&gt;Q680,Q681&amp;", ",IF(B681&lt;&gt;B680,Q681&amp;", ",IF(Z681&lt;&gt;Z680,Q681&amp;", ",""))))))&amp;(IF(ISBLANK(R681),"",(IF(R681&lt;&gt;R680,R681&amp;"m, ",IF(B681&lt;&gt;B680,R681&amp;"m, ",IF(Z681&lt;&gt;Z680,R681&amp;"m, ",""))))))&amp;IF(ISBLANK(S681),"",(IF(B681&lt;&gt;B680,S681&amp;", ",IF(S681&lt;&gt;S680,IF((Z681=Z680),"same locality "&amp;S681&amp;", ",S681&amp;", "),""))))&amp;(IF(ISBLANK(T681),"",(IF(T681&lt;&gt;T680,IF(ISBLANK(F$2),T681&amp;", ",T681&amp;" "&amp;F$2&amp;", "),(IF(B681&lt;&gt;B680,IF(ISBLANK(F$2),T681&amp;", ",T681&amp;" "&amp;F$2&amp;", "),(IF(Z681&lt;&gt;Z680,IF(ISBLANK(F$2),T681&amp;", ",T681&amp;" "&amp;F$2&amp;", "),IF((U681&lt;&gt;U680)*($G$2="Y"),"same collector, ","")))))))))&amp;(IF(ISBLANK(U681),"",(IF(U681&lt;&gt;U680,U681&amp;", ",(IF(B681&lt;&gt;B680,U681&amp;", ",IF(Z681&lt;&gt;Z680,U681&amp;", ",(IF(T681&lt;&gt;T680,IF((T681&lt;&gt;T680)*($G$2="Y"),"same date, ", ""),IF((T681=T680)*(U681=U680)*(S681&lt;&gt;S680)*($G$2="Y"),"same collector and date, ", ""))))))))))&amp;(IF(ISBLANK(V681),"",V681&amp;", "))&amp;IF((AA681&lt;&gt;AA682)*($H$2="y"),AD681&amp;AE681,IF((AA681&lt;&gt;AA682)*($H$2="m"),AD681&amp;AG681,IF(($H$2&lt;&gt;"m")*($H$2&lt;&gt;"Y"),(IF(F681=0,"",F681&amp;" "&amp;$F$4&amp;" "))&amp;(IF(G681=0,"",G681&amp;" "&amp;$G$4&amp;" "))&amp;(IF(H681=0,"",H681&amp;" "&amp;H$4&amp;" "))&amp;(IF(I681=0,"",I681&amp;" "&amp;$I$4&amp;" "))&amp;(IF(J681=0,"",J681&amp;" "&amp;$J$4&amp;" "))&amp;IF((ISBLANK(C681)),"","("&amp;C681&amp;")"),"")))&amp;IF((B681=B682)*(K681=K682)*(L681=L682)*(M681=M682),IF(($H$2&lt;&gt;"m")*($H$2&lt;&gt;"Y"), ", ", IF((ISNUMBER(FIND(")",AE681))), ", ", "")),IF((B681=B682)*(K681=K682)*(L681=L682),"; ",". ")))</f>
        <v/>
      </c>
      <c r="AI681" s="1"/>
    </row>
    <row r="682" spans="1:35" x14ac:dyDescent="0.25">
      <c r="A682" s="3" t="str">
        <f t="shared" si="84"/>
        <v/>
      </c>
      <c r="B682" s="53" t="str">
        <f t="shared" si="88"/>
        <v/>
      </c>
      <c r="C682" s="57"/>
      <c r="D682" s="57"/>
      <c r="E682" s="57"/>
      <c r="F682" s="57"/>
      <c r="G682" s="57"/>
      <c r="H682" s="57"/>
      <c r="I682" s="57"/>
      <c r="J682" s="57"/>
      <c r="K682" s="57"/>
      <c r="L682" s="57"/>
      <c r="M682" s="54"/>
      <c r="N682" s="57"/>
      <c r="O682" s="58"/>
      <c r="P682" s="58"/>
      <c r="Q682" s="58"/>
      <c r="R682" s="58"/>
      <c r="S682" s="54"/>
      <c r="T682" s="57"/>
      <c r="U682" s="57"/>
      <c r="V682" s="57"/>
      <c r="W682" s="57"/>
      <c r="X682" s="147" t="str">
        <f>IF(ISBLANK(D682),"",IF('order-admin-units'!$I$1&lt;&gt;"y", "", IF((K682="")*(ISBLANK(D682)=FALSE), 'order-admin-units'!$B$1+1, VLOOKUP(K682, ordercountry, 2))))</f>
        <v/>
      </c>
      <c r="Y682" s="147" t="str">
        <f>IF(ISBLANK(D682),"",IF('order-admin-units'!$I$1&lt;&gt;"y", "", IF(L682="", 'order-admin-units'!$B$2+1, VLOOKUP(K682&amp;"@"&amp;L682, orderadmin, 2))))</f>
        <v/>
      </c>
      <c r="Z682" s="147" t="str">
        <f t="shared" si="85"/>
        <v/>
      </c>
      <c r="AA682" s="147" t="str">
        <f t="shared" si="86"/>
        <v/>
      </c>
      <c r="AB682" s="147" t="str">
        <f t="shared" si="87"/>
        <v/>
      </c>
      <c r="AC682" s="147" t="str">
        <f t="shared" si="81"/>
        <v/>
      </c>
      <c r="AD682" s="11" t="str">
        <f t="shared" si="82"/>
        <v/>
      </c>
      <c r="AE682" s="11" t="str">
        <f t="array" ref="AE682">IF(ISBLANK(D682),"",IF(OR($H$2="y",$H$2="m"),IF(AA682=AA681,IF(OR(AB682=$AB$4:$AB681)=FALSE,AE681&amp;C682,AE681),"("&amp;C682)&amp;IF(AA682=AA683,IF(OR(AB683=$AB$4:$AB682)=FALSE,", ",""),") "),""))</f>
        <v/>
      </c>
      <c r="AF682" s="11" t="str">
        <f t="shared" si="83"/>
        <v/>
      </c>
      <c r="AG682" s="11" t="str">
        <f t="array" ref="AG682">IF(ISBLANK(D682),"",IF(OR($H$2="y",$H$2="m"),IF(AA682=AA681,IF(OR(AC682=$AC$4:$AC681)=FALSE,AG681&amp;AF682,AG681),"("&amp;AF682)&amp;IF(AA682=AA683,IF(OR(AC683=$AC$4:$AC682)=FALSE,", ",""),") "),""))</f>
        <v/>
      </c>
      <c r="AH682" s="10" t="str">
        <f>IF((ISBLANK(D682)),"",IF(D682=D681,AH681,"")&amp;IF(B681&lt;&gt;B682,((IF(ISBLANK(E682),$D$3&amp;"Non-type material: "&amp;$D$3,$D$3&amp;INDEX('type-categories'!$A$2:$B$100,MATCH(E682,'type-categories'!$A$2:$A$100,0),2)&amp;$D$3))),"")&amp;(IF(K682&lt;&gt;K681,$C$2&amp;K682&amp;$K$3&amp;$C$2&amp;" ",(IF(B682&lt;&gt;B681,$C$2&amp;K682&amp;$K$3&amp;$C$2&amp;" ",""))))&amp;(IF(L682="","",((IF(L682&lt;&gt;L681,$D$2&amp;L682&amp;$L$3&amp;$D$2&amp;" ",IF(B682&lt;&gt;B681,$D$2&amp;L682&amp;$L$3&amp;$D$2&amp;" ",""))))))&amp;(IF(M682="","",((IF(M682&lt;&gt;M681,$E$2&amp;M682&amp;$E$2&amp;","&amp;" ",IF(B682&lt;&gt;B681,$E$2&amp;M682&amp;$E$2&amp;",",""))))))&amp;(IF(N682="","",IF(N682&lt;&gt;N681,N682&amp;", ",IF(B682&lt;&gt;B681,N682&amp;", ",""))))&amp;(IF(ISBLANK(O682),"",(IF(O682&lt;&gt;O681,O682&amp;", ",IF(B682&lt;&gt;B681,O682&amp;", ","")))))&amp;(IF(ISBLANK(P682),"",(IF(P682&lt;&gt;P681,P682&amp;", ",IF(B682&lt;&gt;B681,P682&amp;", ",IF(Z682&lt;&gt;Z681,P682&amp;", ",""))))))&amp;(IF(ISBLANK(Q682),"",(IF(Q682&lt;&gt;Q681,Q682&amp;", ",IF(B682&lt;&gt;B681,Q682&amp;", ",IF(Z682&lt;&gt;Z681,Q682&amp;", ",""))))))&amp;(IF(ISBLANK(R682),"",(IF(R682&lt;&gt;R681,R682&amp;"m, ",IF(B682&lt;&gt;B681,R682&amp;"m, ",IF(Z682&lt;&gt;Z681,R682&amp;"m, ",""))))))&amp;IF(ISBLANK(S682),"",(IF(B682&lt;&gt;B681,S682&amp;", ",IF(S682&lt;&gt;S681,IF((Z682=Z681),"same locality "&amp;S682&amp;", ",S682&amp;", "),""))))&amp;(IF(ISBLANK(T682),"",(IF(T682&lt;&gt;T681,IF(ISBLANK(F$2),T682&amp;", ",T682&amp;" "&amp;F$2&amp;", "),(IF(B682&lt;&gt;B681,IF(ISBLANK(F$2),T682&amp;", ",T682&amp;" "&amp;F$2&amp;", "),(IF(Z682&lt;&gt;Z681,IF(ISBLANK(F$2),T682&amp;", ",T682&amp;" "&amp;F$2&amp;", "),IF((U682&lt;&gt;U681)*($G$2="Y"),"same collector, ","")))))))))&amp;(IF(ISBLANK(U682),"",(IF(U682&lt;&gt;U681,U682&amp;", ",(IF(B682&lt;&gt;B681,U682&amp;", ",IF(Z682&lt;&gt;Z681,U682&amp;", ",(IF(T682&lt;&gt;T681,IF((T682&lt;&gt;T681)*($G$2="Y"),"same date, ", ""),IF((T682=T681)*(U682=U681)*(S682&lt;&gt;S681)*($G$2="Y"),"same collector and date, ", ""))))))))))&amp;(IF(ISBLANK(V682),"",V682&amp;", "))&amp;IF((AA682&lt;&gt;AA683)*($H$2="y"),AD682&amp;AE682,IF((AA682&lt;&gt;AA683)*($H$2="m"),AD682&amp;AG682,IF(($H$2&lt;&gt;"m")*($H$2&lt;&gt;"Y"),(IF(F682=0,"",F682&amp;" "&amp;$F$4&amp;" "))&amp;(IF(G682=0,"",G682&amp;" "&amp;$G$4&amp;" "))&amp;(IF(H682=0,"",H682&amp;" "&amp;H$4&amp;" "))&amp;(IF(I682=0,"",I682&amp;" "&amp;$I$4&amp;" "))&amp;(IF(J682=0,"",J682&amp;" "&amp;$J$4&amp;" "))&amp;IF((ISBLANK(C682)),"","("&amp;C682&amp;")"),"")))&amp;IF((B682=B683)*(K682=K683)*(L682=L683)*(M682=M683),IF(($H$2&lt;&gt;"m")*($H$2&lt;&gt;"Y"), ", ", IF((ISNUMBER(FIND(")",AE682))), ", ", "")),IF((B682=B683)*(K682=K683)*(L682=L683),"; ",". ")))</f>
        <v/>
      </c>
      <c r="AI682" s="1"/>
    </row>
    <row r="683" spans="1:35" x14ac:dyDescent="0.25">
      <c r="A683" s="3" t="str">
        <f t="shared" si="84"/>
        <v/>
      </c>
      <c r="B683" s="53" t="str">
        <f t="shared" si="88"/>
        <v/>
      </c>
      <c r="C683" s="57"/>
      <c r="D683" s="57"/>
      <c r="E683" s="57"/>
      <c r="F683" s="57"/>
      <c r="G683" s="57"/>
      <c r="H683" s="57"/>
      <c r="I683" s="57"/>
      <c r="J683" s="57"/>
      <c r="K683" s="57"/>
      <c r="L683" s="57"/>
      <c r="M683" s="54"/>
      <c r="N683" s="57"/>
      <c r="O683" s="58"/>
      <c r="P683" s="58"/>
      <c r="Q683" s="58"/>
      <c r="R683" s="58"/>
      <c r="S683" s="54"/>
      <c r="T683" s="57"/>
      <c r="U683" s="57"/>
      <c r="V683" s="57"/>
      <c r="W683" s="57"/>
      <c r="X683" s="147" t="str">
        <f>IF(ISBLANK(D683),"",IF('order-admin-units'!$I$1&lt;&gt;"y", "", IF((K683="")*(ISBLANK(D683)=FALSE), 'order-admin-units'!$B$1+1, VLOOKUP(K683, ordercountry, 2))))</f>
        <v/>
      </c>
      <c r="Y683" s="147" t="str">
        <f>IF(ISBLANK(D683),"",IF('order-admin-units'!$I$1&lt;&gt;"y", "", IF(L683="", 'order-admin-units'!$B$2+1, VLOOKUP(K683&amp;"@"&amp;L683, orderadmin, 2))))</f>
        <v/>
      </c>
      <c r="Z683" s="147" t="str">
        <f t="shared" si="85"/>
        <v/>
      </c>
      <c r="AA683" s="147" t="str">
        <f t="shared" si="86"/>
        <v/>
      </c>
      <c r="AB683" s="147" t="str">
        <f t="shared" si="87"/>
        <v/>
      </c>
      <c r="AC683" s="147" t="str">
        <f t="shared" si="81"/>
        <v/>
      </c>
      <c r="AD683" s="11" t="str">
        <f t="shared" si="82"/>
        <v/>
      </c>
      <c r="AE683" s="11" t="str">
        <f t="array" ref="AE683">IF(ISBLANK(D683),"",IF(OR($H$2="y",$H$2="m"),IF(AA683=AA682,IF(OR(AB683=$AB$4:$AB682)=FALSE,AE682&amp;C683,AE682),"("&amp;C683)&amp;IF(AA683=AA684,IF(OR(AB684=$AB$4:$AB683)=FALSE,", ",""),") "),""))</f>
        <v/>
      </c>
      <c r="AF683" s="11" t="str">
        <f t="shared" si="83"/>
        <v/>
      </c>
      <c r="AG683" s="11" t="str">
        <f t="array" ref="AG683">IF(ISBLANK(D683),"",IF(OR($H$2="y",$H$2="m"),IF(AA683=AA682,IF(OR(AC683=$AC$4:$AC682)=FALSE,AG682&amp;AF683,AG682),"("&amp;AF683)&amp;IF(AA683=AA684,IF(OR(AC684=$AC$4:$AC683)=FALSE,", ",""),") "),""))</f>
        <v/>
      </c>
      <c r="AH683" s="10" t="str">
        <f>IF((ISBLANK(D683)),"",IF(D683=D682,AH682,"")&amp;IF(B682&lt;&gt;B683,((IF(ISBLANK(E683),$D$3&amp;"Non-type material: "&amp;$D$3,$D$3&amp;INDEX('type-categories'!$A$2:$B$100,MATCH(E683,'type-categories'!$A$2:$A$100,0),2)&amp;$D$3))),"")&amp;(IF(K683&lt;&gt;K682,$C$2&amp;K683&amp;$K$3&amp;$C$2&amp;" ",(IF(B683&lt;&gt;B682,$C$2&amp;K683&amp;$K$3&amp;$C$2&amp;" ",""))))&amp;(IF(L683="","",((IF(L683&lt;&gt;L682,$D$2&amp;L683&amp;$L$3&amp;$D$2&amp;" ",IF(B683&lt;&gt;B682,$D$2&amp;L683&amp;$L$3&amp;$D$2&amp;" ",""))))))&amp;(IF(M683="","",((IF(M683&lt;&gt;M682,$E$2&amp;M683&amp;$E$2&amp;","&amp;" ",IF(B683&lt;&gt;B682,$E$2&amp;M683&amp;$E$2&amp;",",""))))))&amp;(IF(N683="","",IF(N683&lt;&gt;N682,N683&amp;", ",IF(B683&lt;&gt;B682,N683&amp;", ",""))))&amp;(IF(ISBLANK(O683),"",(IF(O683&lt;&gt;O682,O683&amp;", ",IF(B683&lt;&gt;B682,O683&amp;", ","")))))&amp;(IF(ISBLANK(P683),"",(IF(P683&lt;&gt;P682,P683&amp;", ",IF(B683&lt;&gt;B682,P683&amp;", ",IF(Z683&lt;&gt;Z682,P683&amp;", ",""))))))&amp;(IF(ISBLANK(Q683),"",(IF(Q683&lt;&gt;Q682,Q683&amp;", ",IF(B683&lt;&gt;B682,Q683&amp;", ",IF(Z683&lt;&gt;Z682,Q683&amp;", ",""))))))&amp;(IF(ISBLANK(R683),"",(IF(R683&lt;&gt;R682,R683&amp;"m, ",IF(B683&lt;&gt;B682,R683&amp;"m, ",IF(Z683&lt;&gt;Z682,R683&amp;"m, ",""))))))&amp;IF(ISBLANK(S683),"",(IF(B683&lt;&gt;B682,S683&amp;", ",IF(S683&lt;&gt;S682,IF((Z683=Z682),"same locality "&amp;S683&amp;", ",S683&amp;", "),""))))&amp;(IF(ISBLANK(T683),"",(IF(T683&lt;&gt;T682,IF(ISBLANK(F$2),T683&amp;", ",T683&amp;" "&amp;F$2&amp;", "),(IF(B683&lt;&gt;B682,IF(ISBLANK(F$2),T683&amp;", ",T683&amp;" "&amp;F$2&amp;", "),(IF(Z683&lt;&gt;Z682,IF(ISBLANK(F$2),T683&amp;", ",T683&amp;" "&amp;F$2&amp;", "),IF((U683&lt;&gt;U682)*($G$2="Y"),"same collector, ","")))))))))&amp;(IF(ISBLANK(U683),"",(IF(U683&lt;&gt;U682,U683&amp;", ",(IF(B683&lt;&gt;B682,U683&amp;", ",IF(Z683&lt;&gt;Z682,U683&amp;", ",(IF(T683&lt;&gt;T682,IF((T683&lt;&gt;T682)*($G$2="Y"),"same date, ", ""),IF((T683=T682)*(U683=U682)*(S683&lt;&gt;S682)*($G$2="Y"),"same collector and date, ", ""))))))))))&amp;(IF(ISBLANK(V683),"",V683&amp;", "))&amp;IF((AA683&lt;&gt;AA684)*($H$2="y"),AD683&amp;AE683,IF((AA683&lt;&gt;AA684)*($H$2="m"),AD683&amp;AG683,IF(($H$2&lt;&gt;"m")*($H$2&lt;&gt;"Y"),(IF(F683=0,"",F683&amp;" "&amp;$F$4&amp;" "))&amp;(IF(G683=0,"",G683&amp;" "&amp;$G$4&amp;" "))&amp;(IF(H683=0,"",H683&amp;" "&amp;H$4&amp;" "))&amp;(IF(I683=0,"",I683&amp;" "&amp;$I$4&amp;" "))&amp;(IF(J683=0,"",J683&amp;" "&amp;$J$4&amp;" "))&amp;IF((ISBLANK(C683)),"","("&amp;C683&amp;")"),"")))&amp;IF((B683=B684)*(K683=K684)*(L683=L684)*(M683=M684),IF(($H$2&lt;&gt;"m")*($H$2&lt;&gt;"Y"), ", ", IF((ISNUMBER(FIND(")",AE683))), ", ", "")),IF((B683=B684)*(K683=K684)*(L683=L684),"; ",". ")))</f>
        <v/>
      </c>
      <c r="AI683" s="1"/>
    </row>
    <row r="684" spans="1:35" x14ac:dyDescent="0.25">
      <c r="A684" s="3" t="str">
        <f t="shared" si="84"/>
        <v/>
      </c>
      <c r="B684" s="53" t="str">
        <f t="shared" si="88"/>
        <v/>
      </c>
      <c r="C684" s="57"/>
      <c r="D684" s="57"/>
      <c r="E684" s="57"/>
      <c r="F684" s="57"/>
      <c r="G684" s="57"/>
      <c r="H684" s="57"/>
      <c r="I684" s="57"/>
      <c r="J684" s="57"/>
      <c r="K684" s="57"/>
      <c r="L684" s="57"/>
      <c r="M684" s="54"/>
      <c r="N684" s="57"/>
      <c r="O684" s="58"/>
      <c r="P684" s="58"/>
      <c r="Q684" s="58"/>
      <c r="R684" s="58"/>
      <c r="S684" s="54"/>
      <c r="T684" s="57"/>
      <c r="U684" s="57"/>
      <c r="V684" s="57"/>
      <c r="W684" s="57"/>
      <c r="X684" s="147" t="str">
        <f>IF(ISBLANK(D684),"",IF('order-admin-units'!$I$1&lt;&gt;"y", "", IF((K684="")*(ISBLANK(D684)=FALSE), 'order-admin-units'!$B$1+1, VLOOKUP(K684, ordercountry, 2))))</f>
        <v/>
      </c>
      <c r="Y684" s="147" t="str">
        <f>IF(ISBLANK(D684),"",IF('order-admin-units'!$I$1&lt;&gt;"y", "", IF(L684="", 'order-admin-units'!$B$2+1, VLOOKUP(K684&amp;"@"&amp;L684, orderadmin, 2))))</f>
        <v/>
      </c>
      <c r="Z684" s="147" t="str">
        <f t="shared" si="85"/>
        <v/>
      </c>
      <c r="AA684" s="147" t="str">
        <f t="shared" si="86"/>
        <v/>
      </c>
      <c r="AB684" s="147" t="str">
        <f t="shared" si="87"/>
        <v/>
      </c>
      <c r="AC684" s="147" t="str">
        <f t="shared" si="81"/>
        <v/>
      </c>
      <c r="AD684" s="11" t="str">
        <f t="shared" si="82"/>
        <v/>
      </c>
      <c r="AE684" s="11" t="str">
        <f t="array" ref="AE684">IF(ISBLANK(D684),"",IF(OR($H$2="y",$H$2="m"),IF(AA684=AA683,IF(OR(AB684=$AB$4:$AB683)=FALSE,AE683&amp;C684,AE683),"("&amp;C684)&amp;IF(AA684=AA685,IF(OR(AB685=$AB$4:$AB684)=FALSE,", ",""),") "),""))</f>
        <v/>
      </c>
      <c r="AF684" s="11" t="str">
        <f t="shared" si="83"/>
        <v/>
      </c>
      <c r="AG684" s="11" t="str">
        <f t="array" ref="AG684">IF(ISBLANK(D684),"",IF(OR($H$2="y",$H$2="m"),IF(AA684=AA683,IF(OR(AC684=$AC$4:$AC683)=FALSE,AG683&amp;AF684,AG683),"("&amp;AF684)&amp;IF(AA684=AA685,IF(OR(AC685=$AC$4:$AC684)=FALSE,", ",""),") "),""))</f>
        <v/>
      </c>
      <c r="AH684" s="10" t="str">
        <f>IF((ISBLANK(D684)),"",IF(D684=D683,AH683,"")&amp;IF(B683&lt;&gt;B684,((IF(ISBLANK(E684),$D$3&amp;"Non-type material: "&amp;$D$3,$D$3&amp;INDEX('type-categories'!$A$2:$B$100,MATCH(E684,'type-categories'!$A$2:$A$100,0),2)&amp;$D$3))),"")&amp;(IF(K684&lt;&gt;K683,$C$2&amp;K684&amp;$K$3&amp;$C$2&amp;" ",(IF(B684&lt;&gt;B683,$C$2&amp;K684&amp;$K$3&amp;$C$2&amp;" ",""))))&amp;(IF(L684="","",((IF(L684&lt;&gt;L683,$D$2&amp;L684&amp;$L$3&amp;$D$2&amp;" ",IF(B684&lt;&gt;B683,$D$2&amp;L684&amp;$L$3&amp;$D$2&amp;" ",""))))))&amp;(IF(M684="","",((IF(M684&lt;&gt;M683,$E$2&amp;M684&amp;$E$2&amp;","&amp;" ",IF(B684&lt;&gt;B683,$E$2&amp;M684&amp;$E$2&amp;",",""))))))&amp;(IF(N684="","",IF(N684&lt;&gt;N683,N684&amp;", ",IF(B684&lt;&gt;B683,N684&amp;", ",""))))&amp;(IF(ISBLANK(O684),"",(IF(O684&lt;&gt;O683,O684&amp;", ",IF(B684&lt;&gt;B683,O684&amp;", ","")))))&amp;(IF(ISBLANK(P684),"",(IF(P684&lt;&gt;P683,P684&amp;", ",IF(B684&lt;&gt;B683,P684&amp;", ",IF(Z684&lt;&gt;Z683,P684&amp;", ",""))))))&amp;(IF(ISBLANK(Q684),"",(IF(Q684&lt;&gt;Q683,Q684&amp;", ",IF(B684&lt;&gt;B683,Q684&amp;", ",IF(Z684&lt;&gt;Z683,Q684&amp;", ",""))))))&amp;(IF(ISBLANK(R684),"",(IF(R684&lt;&gt;R683,R684&amp;"m, ",IF(B684&lt;&gt;B683,R684&amp;"m, ",IF(Z684&lt;&gt;Z683,R684&amp;"m, ",""))))))&amp;IF(ISBLANK(S684),"",(IF(B684&lt;&gt;B683,S684&amp;", ",IF(S684&lt;&gt;S683,IF((Z684=Z683),"same locality "&amp;S684&amp;", ",S684&amp;", "),""))))&amp;(IF(ISBLANK(T684),"",(IF(T684&lt;&gt;T683,IF(ISBLANK(F$2),T684&amp;", ",T684&amp;" "&amp;F$2&amp;", "),(IF(B684&lt;&gt;B683,IF(ISBLANK(F$2),T684&amp;", ",T684&amp;" "&amp;F$2&amp;", "),(IF(Z684&lt;&gt;Z683,IF(ISBLANK(F$2),T684&amp;", ",T684&amp;" "&amp;F$2&amp;", "),IF((U684&lt;&gt;U683)*($G$2="Y"),"same collector, ","")))))))))&amp;(IF(ISBLANK(U684),"",(IF(U684&lt;&gt;U683,U684&amp;", ",(IF(B684&lt;&gt;B683,U684&amp;", ",IF(Z684&lt;&gt;Z683,U684&amp;", ",(IF(T684&lt;&gt;T683,IF((T684&lt;&gt;T683)*($G$2="Y"),"same date, ", ""),IF((T684=T683)*(U684=U683)*(S684&lt;&gt;S683)*($G$2="Y"),"same collector and date, ", ""))))))))))&amp;(IF(ISBLANK(V684),"",V684&amp;", "))&amp;IF((AA684&lt;&gt;AA685)*($H$2="y"),AD684&amp;AE684,IF((AA684&lt;&gt;AA685)*($H$2="m"),AD684&amp;AG684,IF(($H$2&lt;&gt;"m")*($H$2&lt;&gt;"Y"),(IF(F684=0,"",F684&amp;" "&amp;$F$4&amp;" "))&amp;(IF(G684=0,"",G684&amp;" "&amp;$G$4&amp;" "))&amp;(IF(H684=0,"",H684&amp;" "&amp;H$4&amp;" "))&amp;(IF(I684=0,"",I684&amp;" "&amp;$I$4&amp;" "))&amp;(IF(J684=0,"",J684&amp;" "&amp;$J$4&amp;" "))&amp;IF((ISBLANK(C684)),"","("&amp;C684&amp;")"),"")))&amp;IF((B684=B685)*(K684=K685)*(L684=L685)*(M684=M685),IF(($H$2&lt;&gt;"m")*($H$2&lt;&gt;"Y"), ", ", IF((ISNUMBER(FIND(")",AE684))), ", ", "")),IF((B684=B685)*(K684=K685)*(L684=L685),"; ",". ")))</f>
        <v/>
      </c>
      <c r="AI684" s="1"/>
    </row>
    <row r="685" spans="1:35" x14ac:dyDescent="0.25">
      <c r="A685" s="3" t="str">
        <f t="shared" si="84"/>
        <v/>
      </c>
      <c r="B685" s="53" t="str">
        <f t="shared" si="88"/>
        <v/>
      </c>
      <c r="C685" s="57"/>
      <c r="D685" s="57"/>
      <c r="E685" s="57"/>
      <c r="F685" s="57"/>
      <c r="G685" s="57"/>
      <c r="H685" s="57"/>
      <c r="I685" s="57"/>
      <c r="J685" s="57"/>
      <c r="K685" s="57"/>
      <c r="L685" s="57"/>
      <c r="M685" s="54"/>
      <c r="N685" s="57"/>
      <c r="O685" s="58"/>
      <c r="P685" s="58"/>
      <c r="Q685" s="58"/>
      <c r="R685" s="58"/>
      <c r="S685" s="54"/>
      <c r="T685" s="57"/>
      <c r="U685" s="57"/>
      <c r="V685" s="57"/>
      <c r="W685" s="57"/>
      <c r="X685" s="147" t="str">
        <f>IF(ISBLANK(D685),"",IF('order-admin-units'!$I$1&lt;&gt;"y", "", IF((K685="")*(ISBLANK(D685)=FALSE), 'order-admin-units'!$B$1+1, VLOOKUP(K685, ordercountry, 2))))</f>
        <v/>
      </c>
      <c r="Y685" s="147" t="str">
        <f>IF(ISBLANK(D685),"",IF('order-admin-units'!$I$1&lt;&gt;"y", "", IF(L685="", 'order-admin-units'!$B$2+1, VLOOKUP(K685&amp;"@"&amp;L685, orderadmin, 2))))</f>
        <v/>
      </c>
      <c r="Z685" s="147" t="str">
        <f t="shared" si="85"/>
        <v/>
      </c>
      <c r="AA685" s="147" t="str">
        <f t="shared" si="86"/>
        <v/>
      </c>
      <c r="AB685" s="147" t="str">
        <f t="shared" si="87"/>
        <v/>
      </c>
      <c r="AC685" s="147" t="str">
        <f t="shared" si="81"/>
        <v/>
      </c>
      <c r="AD685" s="11" t="str">
        <f t="shared" si="82"/>
        <v/>
      </c>
      <c r="AE685" s="11" t="str">
        <f t="array" ref="AE685">IF(ISBLANK(D685),"",IF(OR($H$2="y",$H$2="m"),IF(AA685=AA684,IF(OR(AB685=$AB$4:$AB684)=FALSE,AE684&amp;C685,AE684),"("&amp;C685)&amp;IF(AA685=AA686,IF(OR(AB686=$AB$4:$AB685)=FALSE,", ",""),") "),""))</f>
        <v/>
      </c>
      <c r="AF685" s="11" t="str">
        <f t="shared" si="83"/>
        <v/>
      </c>
      <c r="AG685" s="11" t="str">
        <f t="array" ref="AG685">IF(ISBLANK(D685),"",IF(OR($H$2="y",$H$2="m"),IF(AA685=AA684,IF(OR(AC685=$AC$4:$AC684)=FALSE,AG684&amp;AF685,AG684),"("&amp;AF685)&amp;IF(AA685=AA686,IF(OR(AC686=$AC$4:$AC685)=FALSE,", ",""),") "),""))</f>
        <v/>
      </c>
      <c r="AH685" s="10" t="str">
        <f>IF((ISBLANK(D685)),"",IF(D685=D684,AH684,"")&amp;IF(B684&lt;&gt;B685,((IF(ISBLANK(E685),$D$3&amp;"Non-type material: "&amp;$D$3,$D$3&amp;INDEX('type-categories'!$A$2:$B$100,MATCH(E685,'type-categories'!$A$2:$A$100,0),2)&amp;$D$3))),"")&amp;(IF(K685&lt;&gt;K684,$C$2&amp;K685&amp;$K$3&amp;$C$2&amp;" ",(IF(B685&lt;&gt;B684,$C$2&amp;K685&amp;$K$3&amp;$C$2&amp;" ",""))))&amp;(IF(L685="","",((IF(L685&lt;&gt;L684,$D$2&amp;L685&amp;$L$3&amp;$D$2&amp;" ",IF(B685&lt;&gt;B684,$D$2&amp;L685&amp;$L$3&amp;$D$2&amp;" ",""))))))&amp;(IF(M685="","",((IF(M685&lt;&gt;M684,$E$2&amp;M685&amp;$E$2&amp;","&amp;" ",IF(B685&lt;&gt;B684,$E$2&amp;M685&amp;$E$2&amp;",",""))))))&amp;(IF(N685="","",IF(N685&lt;&gt;N684,N685&amp;", ",IF(B685&lt;&gt;B684,N685&amp;", ",""))))&amp;(IF(ISBLANK(O685),"",(IF(O685&lt;&gt;O684,O685&amp;", ",IF(B685&lt;&gt;B684,O685&amp;", ","")))))&amp;(IF(ISBLANK(P685),"",(IF(P685&lt;&gt;P684,P685&amp;", ",IF(B685&lt;&gt;B684,P685&amp;", ",IF(Z685&lt;&gt;Z684,P685&amp;", ",""))))))&amp;(IF(ISBLANK(Q685),"",(IF(Q685&lt;&gt;Q684,Q685&amp;", ",IF(B685&lt;&gt;B684,Q685&amp;", ",IF(Z685&lt;&gt;Z684,Q685&amp;", ",""))))))&amp;(IF(ISBLANK(R685),"",(IF(R685&lt;&gt;R684,R685&amp;"m, ",IF(B685&lt;&gt;B684,R685&amp;"m, ",IF(Z685&lt;&gt;Z684,R685&amp;"m, ",""))))))&amp;IF(ISBLANK(S685),"",(IF(B685&lt;&gt;B684,S685&amp;", ",IF(S685&lt;&gt;S684,IF((Z685=Z684),"same locality "&amp;S685&amp;", ",S685&amp;", "),""))))&amp;(IF(ISBLANK(T685),"",(IF(T685&lt;&gt;T684,IF(ISBLANK(F$2),T685&amp;", ",T685&amp;" "&amp;F$2&amp;", "),(IF(B685&lt;&gt;B684,IF(ISBLANK(F$2),T685&amp;", ",T685&amp;" "&amp;F$2&amp;", "),(IF(Z685&lt;&gt;Z684,IF(ISBLANK(F$2),T685&amp;", ",T685&amp;" "&amp;F$2&amp;", "),IF((U685&lt;&gt;U684)*($G$2="Y"),"same collector, ","")))))))))&amp;(IF(ISBLANK(U685),"",(IF(U685&lt;&gt;U684,U685&amp;", ",(IF(B685&lt;&gt;B684,U685&amp;", ",IF(Z685&lt;&gt;Z684,U685&amp;", ",(IF(T685&lt;&gt;T684,IF((T685&lt;&gt;T684)*($G$2="Y"),"same date, ", ""),IF((T685=T684)*(U685=U684)*(S685&lt;&gt;S684)*($G$2="Y"),"same collector and date, ", ""))))))))))&amp;(IF(ISBLANK(V685),"",V685&amp;", "))&amp;IF((AA685&lt;&gt;AA686)*($H$2="y"),AD685&amp;AE685,IF((AA685&lt;&gt;AA686)*($H$2="m"),AD685&amp;AG685,IF(($H$2&lt;&gt;"m")*($H$2&lt;&gt;"Y"),(IF(F685=0,"",F685&amp;" "&amp;$F$4&amp;" "))&amp;(IF(G685=0,"",G685&amp;" "&amp;$G$4&amp;" "))&amp;(IF(H685=0,"",H685&amp;" "&amp;H$4&amp;" "))&amp;(IF(I685=0,"",I685&amp;" "&amp;$I$4&amp;" "))&amp;(IF(J685=0,"",J685&amp;" "&amp;$J$4&amp;" "))&amp;IF((ISBLANK(C685)),"","("&amp;C685&amp;")"),"")))&amp;IF((B685=B686)*(K685=K686)*(L685=L686)*(M685=M686),IF(($H$2&lt;&gt;"m")*($H$2&lt;&gt;"Y"), ", ", IF((ISNUMBER(FIND(")",AE685))), ", ", "")),IF((B685=B686)*(K685=K686)*(L685=L686),"; ",". ")))</f>
        <v/>
      </c>
      <c r="AI685" s="1"/>
    </row>
    <row r="686" spans="1:35" x14ac:dyDescent="0.25">
      <c r="A686" s="3" t="str">
        <f t="shared" si="84"/>
        <v/>
      </c>
      <c r="B686" s="53" t="str">
        <f t="shared" si="88"/>
        <v/>
      </c>
      <c r="C686" s="57"/>
      <c r="D686" s="57"/>
      <c r="E686" s="57"/>
      <c r="F686" s="57"/>
      <c r="G686" s="57"/>
      <c r="H686" s="57"/>
      <c r="I686" s="57"/>
      <c r="J686" s="57"/>
      <c r="K686" s="57"/>
      <c r="L686" s="57"/>
      <c r="M686" s="54"/>
      <c r="N686" s="57"/>
      <c r="O686" s="58"/>
      <c r="P686" s="58"/>
      <c r="Q686" s="58"/>
      <c r="R686" s="58"/>
      <c r="S686" s="54"/>
      <c r="T686" s="57"/>
      <c r="U686" s="57"/>
      <c r="V686" s="57"/>
      <c r="W686" s="57"/>
      <c r="X686" s="147" t="str">
        <f>IF(ISBLANK(D686),"",IF('order-admin-units'!$I$1&lt;&gt;"y", "", IF((K686="")*(ISBLANK(D686)=FALSE), 'order-admin-units'!$B$1+1, VLOOKUP(K686, ordercountry, 2))))</f>
        <v/>
      </c>
      <c r="Y686" s="147" t="str">
        <f>IF(ISBLANK(D686),"",IF('order-admin-units'!$I$1&lt;&gt;"y", "", IF(L686="", 'order-admin-units'!$B$2+1, VLOOKUP(K686&amp;"@"&amp;L686, orderadmin, 2))))</f>
        <v/>
      </c>
      <c r="Z686" s="147" t="str">
        <f t="shared" si="85"/>
        <v/>
      </c>
      <c r="AA686" s="147" t="str">
        <f t="shared" si="86"/>
        <v/>
      </c>
      <c r="AB686" s="147" t="str">
        <f t="shared" si="87"/>
        <v/>
      </c>
      <c r="AC686" s="147" t="str">
        <f t="shared" si="81"/>
        <v/>
      </c>
      <c r="AD686" s="11" t="str">
        <f t="shared" si="82"/>
        <v/>
      </c>
      <c r="AE686" s="11" t="str">
        <f t="array" ref="AE686">IF(ISBLANK(D686),"",IF(OR($H$2="y",$H$2="m"),IF(AA686=AA685,IF(OR(AB686=$AB$4:$AB685)=FALSE,AE685&amp;C686,AE685),"("&amp;C686)&amp;IF(AA686=AA687,IF(OR(AB687=$AB$4:$AB686)=FALSE,", ",""),") "),""))</f>
        <v/>
      </c>
      <c r="AF686" s="11" t="str">
        <f t="shared" si="83"/>
        <v/>
      </c>
      <c r="AG686" s="11" t="str">
        <f t="array" ref="AG686">IF(ISBLANK(D686),"",IF(OR($H$2="y",$H$2="m"),IF(AA686=AA685,IF(OR(AC686=$AC$4:$AC685)=FALSE,AG685&amp;AF686,AG685),"("&amp;AF686)&amp;IF(AA686=AA687,IF(OR(AC687=$AC$4:$AC686)=FALSE,", ",""),") "),""))</f>
        <v/>
      </c>
      <c r="AH686" s="10" t="str">
        <f>IF((ISBLANK(D686)),"",IF(D686=D685,AH685,"")&amp;IF(B685&lt;&gt;B686,((IF(ISBLANK(E686),$D$3&amp;"Non-type material: "&amp;$D$3,$D$3&amp;INDEX('type-categories'!$A$2:$B$100,MATCH(E686,'type-categories'!$A$2:$A$100,0),2)&amp;$D$3))),"")&amp;(IF(K686&lt;&gt;K685,$C$2&amp;K686&amp;$K$3&amp;$C$2&amp;" ",(IF(B686&lt;&gt;B685,$C$2&amp;K686&amp;$K$3&amp;$C$2&amp;" ",""))))&amp;(IF(L686="","",((IF(L686&lt;&gt;L685,$D$2&amp;L686&amp;$L$3&amp;$D$2&amp;" ",IF(B686&lt;&gt;B685,$D$2&amp;L686&amp;$L$3&amp;$D$2&amp;" ",""))))))&amp;(IF(M686="","",((IF(M686&lt;&gt;M685,$E$2&amp;M686&amp;$E$2&amp;","&amp;" ",IF(B686&lt;&gt;B685,$E$2&amp;M686&amp;$E$2&amp;",",""))))))&amp;(IF(N686="","",IF(N686&lt;&gt;N685,N686&amp;", ",IF(B686&lt;&gt;B685,N686&amp;", ",""))))&amp;(IF(ISBLANK(O686),"",(IF(O686&lt;&gt;O685,O686&amp;", ",IF(B686&lt;&gt;B685,O686&amp;", ","")))))&amp;(IF(ISBLANK(P686),"",(IF(P686&lt;&gt;P685,P686&amp;", ",IF(B686&lt;&gt;B685,P686&amp;", ",IF(Z686&lt;&gt;Z685,P686&amp;", ",""))))))&amp;(IF(ISBLANK(Q686),"",(IF(Q686&lt;&gt;Q685,Q686&amp;", ",IF(B686&lt;&gt;B685,Q686&amp;", ",IF(Z686&lt;&gt;Z685,Q686&amp;", ",""))))))&amp;(IF(ISBLANK(R686),"",(IF(R686&lt;&gt;R685,R686&amp;"m, ",IF(B686&lt;&gt;B685,R686&amp;"m, ",IF(Z686&lt;&gt;Z685,R686&amp;"m, ",""))))))&amp;IF(ISBLANK(S686),"",(IF(B686&lt;&gt;B685,S686&amp;", ",IF(S686&lt;&gt;S685,IF((Z686=Z685),"same locality "&amp;S686&amp;", ",S686&amp;", "),""))))&amp;(IF(ISBLANK(T686),"",(IF(T686&lt;&gt;T685,IF(ISBLANK(F$2),T686&amp;", ",T686&amp;" "&amp;F$2&amp;", "),(IF(B686&lt;&gt;B685,IF(ISBLANK(F$2),T686&amp;", ",T686&amp;" "&amp;F$2&amp;", "),(IF(Z686&lt;&gt;Z685,IF(ISBLANK(F$2),T686&amp;", ",T686&amp;" "&amp;F$2&amp;", "),IF((U686&lt;&gt;U685)*($G$2="Y"),"same collector, ","")))))))))&amp;(IF(ISBLANK(U686),"",(IF(U686&lt;&gt;U685,U686&amp;", ",(IF(B686&lt;&gt;B685,U686&amp;", ",IF(Z686&lt;&gt;Z685,U686&amp;", ",(IF(T686&lt;&gt;T685,IF((T686&lt;&gt;T685)*($G$2="Y"),"same date, ", ""),IF((T686=T685)*(U686=U685)*(S686&lt;&gt;S685)*($G$2="Y"),"same collector and date, ", ""))))))))))&amp;(IF(ISBLANK(V686),"",V686&amp;", "))&amp;IF((AA686&lt;&gt;AA687)*($H$2="y"),AD686&amp;AE686,IF((AA686&lt;&gt;AA687)*($H$2="m"),AD686&amp;AG686,IF(($H$2&lt;&gt;"m")*($H$2&lt;&gt;"Y"),(IF(F686=0,"",F686&amp;" "&amp;$F$4&amp;" "))&amp;(IF(G686=0,"",G686&amp;" "&amp;$G$4&amp;" "))&amp;(IF(H686=0,"",H686&amp;" "&amp;H$4&amp;" "))&amp;(IF(I686=0,"",I686&amp;" "&amp;$I$4&amp;" "))&amp;(IF(J686=0,"",J686&amp;" "&amp;$J$4&amp;" "))&amp;IF((ISBLANK(C686)),"","("&amp;C686&amp;")"),"")))&amp;IF((B686=B687)*(K686=K687)*(L686=L687)*(M686=M687),IF(($H$2&lt;&gt;"m")*($H$2&lt;&gt;"Y"), ", ", IF((ISNUMBER(FIND(")",AE686))), ", ", "")),IF((B686=B687)*(K686=K687)*(L686=L687),"; ",". ")))</f>
        <v/>
      </c>
      <c r="AI686" s="1"/>
    </row>
    <row r="687" spans="1:35" x14ac:dyDescent="0.25">
      <c r="A687" s="3" t="str">
        <f t="shared" si="84"/>
        <v/>
      </c>
      <c r="B687" s="53" t="str">
        <f t="shared" si="88"/>
        <v/>
      </c>
      <c r="C687" s="57"/>
      <c r="D687" s="57"/>
      <c r="E687" s="57"/>
      <c r="F687" s="57"/>
      <c r="G687" s="57"/>
      <c r="H687" s="57"/>
      <c r="I687" s="57"/>
      <c r="J687" s="57"/>
      <c r="K687" s="57"/>
      <c r="L687" s="57"/>
      <c r="M687" s="54"/>
      <c r="N687" s="57"/>
      <c r="O687" s="58"/>
      <c r="P687" s="58"/>
      <c r="Q687" s="58"/>
      <c r="R687" s="58"/>
      <c r="S687" s="54"/>
      <c r="T687" s="57"/>
      <c r="U687" s="57"/>
      <c r="V687" s="57"/>
      <c r="W687" s="57"/>
      <c r="X687" s="147" t="str">
        <f>IF(ISBLANK(D687),"",IF('order-admin-units'!$I$1&lt;&gt;"y", "", IF((K687="")*(ISBLANK(D687)=FALSE), 'order-admin-units'!$B$1+1, VLOOKUP(K687, ordercountry, 2))))</f>
        <v/>
      </c>
      <c r="Y687" s="147" t="str">
        <f>IF(ISBLANK(D687),"",IF('order-admin-units'!$I$1&lt;&gt;"y", "", IF(L687="", 'order-admin-units'!$B$2+1, VLOOKUP(K687&amp;"@"&amp;L687, orderadmin, 2))))</f>
        <v/>
      </c>
      <c r="Z687" s="147" t="str">
        <f t="shared" si="85"/>
        <v/>
      </c>
      <c r="AA687" s="147" t="str">
        <f t="shared" si="86"/>
        <v/>
      </c>
      <c r="AB687" s="147" t="str">
        <f t="shared" si="87"/>
        <v/>
      </c>
      <c r="AC687" s="147" t="str">
        <f t="shared" si="81"/>
        <v/>
      </c>
      <c r="AD687" s="11" t="str">
        <f t="shared" si="82"/>
        <v/>
      </c>
      <c r="AE687" s="11" t="str">
        <f t="array" ref="AE687">IF(ISBLANK(D687),"",IF(OR($H$2="y",$H$2="m"),IF(AA687=AA686,IF(OR(AB687=$AB$4:$AB686)=FALSE,AE686&amp;C687,AE686),"("&amp;C687)&amp;IF(AA687=AA688,IF(OR(AB688=$AB$4:$AB687)=FALSE,", ",""),") "),""))</f>
        <v/>
      </c>
      <c r="AF687" s="11" t="str">
        <f t="shared" si="83"/>
        <v/>
      </c>
      <c r="AG687" s="11" t="str">
        <f t="array" ref="AG687">IF(ISBLANK(D687),"",IF(OR($H$2="y",$H$2="m"),IF(AA687=AA686,IF(OR(AC687=$AC$4:$AC686)=FALSE,AG686&amp;AF687,AG686),"("&amp;AF687)&amp;IF(AA687=AA688,IF(OR(AC688=$AC$4:$AC687)=FALSE,", ",""),") "),""))</f>
        <v/>
      </c>
      <c r="AH687" s="10" t="str">
        <f>IF((ISBLANK(D687)),"",IF(D687=D686,AH686,"")&amp;IF(B686&lt;&gt;B687,((IF(ISBLANK(E687),$D$3&amp;"Non-type material: "&amp;$D$3,$D$3&amp;INDEX('type-categories'!$A$2:$B$100,MATCH(E687,'type-categories'!$A$2:$A$100,0),2)&amp;$D$3))),"")&amp;(IF(K687&lt;&gt;K686,$C$2&amp;K687&amp;$K$3&amp;$C$2&amp;" ",(IF(B687&lt;&gt;B686,$C$2&amp;K687&amp;$K$3&amp;$C$2&amp;" ",""))))&amp;(IF(L687="","",((IF(L687&lt;&gt;L686,$D$2&amp;L687&amp;$L$3&amp;$D$2&amp;" ",IF(B687&lt;&gt;B686,$D$2&amp;L687&amp;$L$3&amp;$D$2&amp;" ",""))))))&amp;(IF(M687="","",((IF(M687&lt;&gt;M686,$E$2&amp;M687&amp;$E$2&amp;","&amp;" ",IF(B687&lt;&gt;B686,$E$2&amp;M687&amp;$E$2&amp;",",""))))))&amp;(IF(N687="","",IF(N687&lt;&gt;N686,N687&amp;", ",IF(B687&lt;&gt;B686,N687&amp;", ",""))))&amp;(IF(ISBLANK(O687),"",(IF(O687&lt;&gt;O686,O687&amp;", ",IF(B687&lt;&gt;B686,O687&amp;", ","")))))&amp;(IF(ISBLANK(P687),"",(IF(P687&lt;&gt;P686,P687&amp;", ",IF(B687&lt;&gt;B686,P687&amp;", ",IF(Z687&lt;&gt;Z686,P687&amp;", ",""))))))&amp;(IF(ISBLANK(Q687),"",(IF(Q687&lt;&gt;Q686,Q687&amp;", ",IF(B687&lt;&gt;B686,Q687&amp;", ",IF(Z687&lt;&gt;Z686,Q687&amp;", ",""))))))&amp;(IF(ISBLANK(R687),"",(IF(R687&lt;&gt;R686,R687&amp;"m, ",IF(B687&lt;&gt;B686,R687&amp;"m, ",IF(Z687&lt;&gt;Z686,R687&amp;"m, ",""))))))&amp;IF(ISBLANK(S687),"",(IF(B687&lt;&gt;B686,S687&amp;", ",IF(S687&lt;&gt;S686,IF((Z687=Z686),"same locality "&amp;S687&amp;", ",S687&amp;", "),""))))&amp;(IF(ISBLANK(T687),"",(IF(T687&lt;&gt;T686,IF(ISBLANK(F$2),T687&amp;", ",T687&amp;" "&amp;F$2&amp;", "),(IF(B687&lt;&gt;B686,IF(ISBLANK(F$2),T687&amp;", ",T687&amp;" "&amp;F$2&amp;", "),(IF(Z687&lt;&gt;Z686,IF(ISBLANK(F$2),T687&amp;", ",T687&amp;" "&amp;F$2&amp;", "),IF((U687&lt;&gt;U686)*($G$2="Y"),"same collector, ","")))))))))&amp;(IF(ISBLANK(U687),"",(IF(U687&lt;&gt;U686,U687&amp;", ",(IF(B687&lt;&gt;B686,U687&amp;", ",IF(Z687&lt;&gt;Z686,U687&amp;", ",(IF(T687&lt;&gt;T686,IF((T687&lt;&gt;T686)*($G$2="Y"),"same date, ", ""),IF((T687=T686)*(U687=U686)*(S687&lt;&gt;S686)*($G$2="Y"),"same collector and date, ", ""))))))))))&amp;(IF(ISBLANK(V687),"",V687&amp;", "))&amp;IF((AA687&lt;&gt;AA688)*($H$2="y"),AD687&amp;AE687,IF((AA687&lt;&gt;AA688)*($H$2="m"),AD687&amp;AG687,IF(($H$2&lt;&gt;"m")*($H$2&lt;&gt;"Y"),(IF(F687=0,"",F687&amp;" "&amp;$F$4&amp;" "))&amp;(IF(G687=0,"",G687&amp;" "&amp;$G$4&amp;" "))&amp;(IF(H687=0,"",H687&amp;" "&amp;H$4&amp;" "))&amp;(IF(I687=0,"",I687&amp;" "&amp;$I$4&amp;" "))&amp;(IF(J687=0,"",J687&amp;" "&amp;$J$4&amp;" "))&amp;IF((ISBLANK(C687)),"","("&amp;C687&amp;")"),"")))&amp;IF((B687=B688)*(K687=K688)*(L687=L688)*(M687=M688),IF(($H$2&lt;&gt;"m")*($H$2&lt;&gt;"Y"), ", ", IF((ISNUMBER(FIND(")",AE687))), ", ", "")),IF((B687=B688)*(K687=K688)*(L687=L688),"; ",". ")))</f>
        <v/>
      </c>
      <c r="AI687" s="1"/>
    </row>
    <row r="688" spans="1:35" x14ac:dyDescent="0.25">
      <c r="A688" s="3" t="str">
        <f t="shared" si="84"/>
        <v/>
      </c>
      <c r="B688" s="53" t="str">
        <f t="shared" si="88"/>
        <v/>
      </c>
      <c r="C688" s="57"/>
      <c r="D688" s="57"/>
      <c r="E688" s="57"/>
      <c r="F688" s="57"/>
      <c r="G688" s="57"/>
      <c r="H688" s="57"/>
      <c r="I688" s="57"/>
      <c r="J688" s="57"/>
      <c r="K688" s="57"/>
      <c r="L688" s="57"/>
      <c r="M688" s="54"/>
      <c r="N688" s="57"/>
      <c r="O688" s="58"/>
      <c r="P688" s="58"/>
      <c r="Q688" s="58"/>
      <c r="R688" s="58"/>
      <c r="S688" s="54"/>
      <c r="T688" s="57"/>
      <c r="U688" s="57"/>
      <c r="V688" s="57"/>
      <c r="W688" s="57"/>
      <c r="X688" s="147" t="str">
        <f>IF(ISBLANK(D688),"",IF('order-admin-units'!$I$1&lt;&gt;"y", "", IF((K688="")*(ISBLANK(D688)=FALSE), 'order-admin-units'!$B$1+1, VLOOKUP(K688, ordercountry, 2))))</f>
        <v/>
      </c>
      <c r="Y688" s="147" t="str">
        <f>IF(ISBLANK(D688),"",IF('order-admin-units'!$I$1&lt;&gt;"y", "", IF(L688="", 'order-admin-units'!$B$2+1, VLOOKUP(K688&amp;"@"&amp;L688, orderadmin, 2))))</f>
        <v/>
      </c>
      <c r="Z688" s="147" t="str">
        <f t="shared" si="85"/>
        <v/>
      </c>
      <c r="AA688" s="147" t="str">
        <f t="shared" si="86"/>
        <v/>
      </c>
      <c r="AB688" s="147" t="str">
        <f t="shared" si="87"/>
        <v/>
      </c>
      <c r="AC688" s="147" t="str">
        <f t="shared" si="81"/>
        <v/>
      </c>
      <c r="AD688" s="11" t="str">
        <f t="shared" si="82"/>
        <v/>
      </c>
      <c r="AE688" s="11" t="str">
        <f t="array" ref="AE688">IF(ISBLANK(D688),"",IF(OR($H$2="y",$H$2="m"),IF(AA688=AA687,IF(OR(AB688=$AB$4:$AB687)=FALSE,AE687&amp;C688,AE687),"("&amp;C688)&amp;IF(AA688=AA689,IF(OR(AB689=$AB$4:$AB688)=FALSE,", ",""),") "),""))</f>
        <v/>
      </c>
      <c r="AF688" s="11" t="str">
        <f t="shared" si="83"/>
        <v/>
      </c>
      <c r="AG688" s="11" t="str">
        <f t="array" ref="AG688">IF(ISBLANK(D688),"",IF(OR($H$2="y",$H$2="m"),IF(AA688=AA687,IF(OR(AC688=$AC$4:$AC687)=FALSE,AG687&amp;AF688,AG687),"("&amp;AF688)&amp;IF(AA688=AA689,IF(OR(AC689=$AC$4:$AC688)=FALSE,", ",""),") "),""))</f>
        <v/>
      </c>
      <c r="AH688" s="10" t="str">
        <f>IF((ISBLANK(D688)),"",IF(D688=D687,AH687,"")&amp;IF(B687&lt;&gt;B688,((IF(ISBLANK(E688),$D$3&amp;"Non-type material: "&amp;$D$3,$D$3&amp;INDEX('type-categories'!$A$2:$B$100,MATCH(E688,'type-categories'!$A$2:$A$100,0),2)&amp;$D$3))),"")&amp;(IF(K688&lt;&gt;K687,$C$2&amp;K688&amp;$K$3&amp;$C$2&amp;" ",(IF(B688&lt;&gt;B687,$C$2&amp;K688&amp;$K$3&amp;$C$2&amp;" ",""))))&amp;(IF(L688="","",((IF(L688&lt;&gt;L687,$D$2&amp;L688&amp;$L$3&amp;$D$2&amp;" ",IF(B688&lt;&gt;B687,$D$2&amp;L688&amp;$L$3&amp;$D$2&amp;" ",""))))))&amp;(IF(M688="","",((IF(M688&lt;&gt;M687,$E$2&amp;M688&amp;$E$2&amp;","&amp;" ",IF(B688&lt;&gt;B687,$E$2&amp;M688&amp;$E$2&amp;",",""))))))&amp;(IF(N688="","",IF(N688&lt;&gt;N687,N688&amp;", ",IF(B688&lt;&gt;B687,N688&amp;", ",""))))&amp;(IF(ISBLANK(O688),"",(IF(O688&lt;&gt;O687,O688&amp;", ",IF(B688&lt;&gt;B687,O688&amp;", ","")))))&amp;(IF(ISBLANK(P688),"",(IF(P688&lt;&gt;P687,P688&amp;", ",IF(B688&lt;&gt;B687,P688&amp;", ",IF(Z688&lt;&gt;Z687,P688&amp;", ",""))))))&amp;(IF(ISBLANK(Q688),"",(IF(Q688&lt;&gt;Q687,Q688&amp;", ",IF(B688&lt;&gt;B687,Q688&amp;", ",IF(Z688&lt;&gt;Z687,Q688&amp;", ",""))))))&amp;(IF(ISBLANK(R688),"",(IF(R688&lt;&gt;R687,R688&amp;"m, ",IF(B688&lt;&gt;B687,R688&amp;"m, ",IF(Z688&lt;&gt;Z687,R688&amp;"m, ",""))))))&amp;IF(ISBLANK(S688),"",(IF(B688&lt;&gt;B687,S688&amp;", ",IF(S688&lt;&gt;S687,IF((Z688=Z687),"same locality "&amp;S688&amp;", ",S688&amp;", "),""))))&amp;(IF(ISBLANK(T688),"",(IF(T688&lt;&gt;T687,IF(ISBLANK(F$2),T688&amp;", ",T688&amp;" "&amp;F$2&amp;", "),(IF(B688&lt;&gt;B687,IF(ISBLANK(F$2),T688&amp;", ",T688&amp;" "&amp;F$2&amp;", "),(IF(Z688&lt;&gt;Z687,IF(ISBLANK(F$2),T688&amp;", ",T688&amp;" "&amp;F$2&amp;", "),IF((U688&lt;&gt;U687)*($G$2="Y"),"same collector, ","")))))))))&amp;(IF(ISBLANK(U688),"",(IF(U688&lt;&gt;U687,U688&amp;", ",(IF(B688&lt;&gt;B687,U688&amp;", ",IF(Z688&lt;&gt;Z687,U688&amp;", ",(IF(T688&lt;&gt;T687,IF((T688&lt;&gt;T687)*($G$2="Y"),"same date, ", ""),IF((T688=T687)*(U688=U687)*(S688&lt;&gt;S687)*($G$2="Y"),"same collector and date, ", ""))))))))))&amp;(IF(ISBLANK(V688),"",V688&amp;", "))&amp;IF((AA688&lt;&gt;AA689)*($H$2="y"),AD688&amp;AE688,IF((AA688&lt;&gt;AA689)*($H$2="m"),AD688&amp;AG688,IF(($H$2&lt;&gt;"m")*($H$2&lt;&gt;"Y"),(IF(F688=0,"",F688&amp;" "&amp;$F$4&amp;" "))&amp;(IF(G688=0,"",G688&amp;" "&amp;$G$4&amp;" "))&amp;(IF(H688=0,"",H688&amp;" "&amp;H$4&amp;" "))&amp;(IF(I688=0,"",I688&amp;" "&amp;$I$4&amp;" "))&amp;(IF(J688=0,"",J688&amp;" "&amp;$J$4&amp;" "))&amp;IF((ISBLANK(C688)),"","("&amp;C688&amp;")"),"")))&amp;IF((B688=B689)*(K688=K689)*(L688=L689)*(M688=M689),IF(($H$2&lt;&gt;"m")*($H$2&lt;&gt;"Y"), ", ", IF((ISNUMBER(FIND(")",AE688))), ", ", "")),IF((B688=B689)*(K688=K689)*(L688=L689),"; ",". ")))</f>
        <v/>
      </c>
      <c r="AI688" s="1"/>
    </row>
    <row r="689" spans="1:35" x14ac:dyDescent="0.25">
      <c r="A689" s="3" t="str">
        <f t="shared" si="84"/>
        <v/>
      </c>
      <c r="B689" s="53" t="str">
        <f t="shared" si="88"/>
        <v/>
      </c>
      <c r="C689" s="57"/>
      <c r="D689" s="57"/>
      <c r="E689" s="57"/>
      <c r="F689" s="57"/>
      <c r="G689" s="57"/>
      <c r="H689" s="57"/>
      <c r="I689" s="57"/>
      <c r="J689" s="57"/>
      <c r="K689" s="57"/>
      <c r="L689" s="57"/>
      <c r="M689" s="54"/>
      <c r="N689" s="57"/>
      <c r="O689" s="58"/>
      <c r="P689" s="58"/>
      <c r="Q689" s="58"/>
      <c r="R689" s="58"/>
      <c r="S689" s="54"/>
      <c r="T689" s="57"/>
      <c r="U689" s="57"/>
      <c r="V689" s="57"/>
      <c r="W689" s="57"/>
      <c r="X689" s="147" t="str">
        <f>IF(ISBLANK(D689),"",IF('order-admin-units'!$I$1&lt;&gt;"y", "", IF((K689="")*(ISBLANK(D689)=FALSE), 'order-admin-units'!$B$1+1, VLOOKUP(K689, ordercountry, 2))))</f>
        <v/>
      </c>
      <c r="Y689" s="147" t="str">
        <f>IF(ISBLANK(D689),"",IF('order-admin-units'!$I$1&lt;&gt;"y", "", IF(L689="", 'order-admin-units'!$B$2+1, VLOOKUP(K689&amp;"@"&amp;L689, orderadmin, 2))))</f>
        <v/>
      </c>
      <c r="Z689" s="147" t="str">
        <f t="shared" si="85"/>
        <v/>
      </c>
      <c r="AA689" s="147" t="str">
        <f t="shared" si="86"/>
        <v/>
      </c>
      <c r="AB689" s="147" t="str">
        <f t="shared" si="87"/>
        <v/>
      </c>
      <c r="AC689" s="147" t="str">
        <f t="shared" si="81"/>
        <v/>
      </c>
      <c r="AD689" s="11" t="str">
        <f t="shared" si="82"/>
        <v/>
      </c>
      <c r="AE689" s="11" t="str">
        <f t="array" ref="AE689">IF(ISBLANK(D689),"",IF(OR($H$2="y",$H$2="m"),IF(AA689=AA688,IF(OR(AB689=$AB$4:$AB688)=FALSE,AE688&amp;C689,AE688),"("&amp;C689)&amp;IF(AA689=AA690,IF(OR(AB690=$AB$4:$AB689)=FALSE,", ",""),") "),""))</f>
        <v/>
      </c>
      <c r="AF689" s="11" t="str">
        <f t="shared" si="83"/>
        <v/>
      </c>
      <c r="AG689" s="11" t="str">
        <f t="array" ref="AG689">IF(ISBLANK(D689),"",IF(OR($H$2="y",$H$2="m"),IF(AA689=AA688,IF(OR(AC689=$AC$4:$AC688)=FALSE,AG688&amp;AF689,AG688),"("&amp;AF689)&amp;IF(AA689=AA690,IF(OR(AC690=$AC$4:$AC689)=FALSE,", ",""),") "),""))</f>
        <v/>
      </c>
      <c r="AH689" s="10" t="str">
        <f>IF((ISBLANK(D689)),"",IF(D689=D688,AH688,"")&amp;IF(B688&lt;&gt;B689,((IF(ISBLANK(E689),$D$3&amp;"Non-type material: "&amp;$D$3,$D$3&amp;INDEX('type-categories'!$A$2:$B$100,MATCH(E689,'type-categories'!$A$2:$A$100,0),2)&amp;$D$3))),"")&amp;(IF(K689&lt;&gt;K688,$C$2&amp;K689&amp;$K$3&amp;$C$2&amp;" ",(IF(B689&lt;&gt;B688,$C$2&amp;K689&amp;$K$3&amp;$C$2&amp;" ",""))))&amp;(IF(L689="","",((IF(L689&lt;&gt;L688,$D$2&amp;L689&amp;$L$3&amp;$D$2&amp;" ",IF(B689&lt;&gt;B688,$D$2&amp;L689&amp;$L$3&amp;$D$2&amp;" ",""))))))&amp;(IF(M689="","",((IF(M689&lt;&gt;M688,$E$2&amp;M689&amp;$E$2&amp;","&amp;" ",IF(B689&lt;&gt;B688,$E$2&amp;M689&amp;$E$2&amp;",",""))))))&amp;(IF(N689="","",IF(N689&lt;&gt;N688,N689&amp;", ",IF(B689&lt;&gt;B688,N689&amp;", ",""))))&amp;(IF(ISBLANK(O689),"",(IF(O689&lt;&gt;O688,O689&amp;", ",IF(B689&lt;&gt;B688,O689&amp;", ","")))))&amp;(IF(ISBLANK(P689),"",(IF(P689&lt;&gt;P688,P689&amp;", ",IF(B689&lt;&gt;B688,P689&amp;", ",IF(Z689&lt;&gt;Z688,P689&amp;", ",""))))))&amp;(IF(ISBLANK(Q689),"",(IF(Q689&lt;&gt;Q688,Q689&amp;", ",IF(B689&lt;&gt;B688,Q689&amp;", ",IF(Z689&lt;&gt;Z688,Q689&amp;", ",""))))))&amp;(IF(ISBLANK(R689),"",(IF(R689&lt;&gt;R688,R689&amp;"m, ",IF(B689&lt;&gt;B688,R689&amp;"m, ",IF(Z689&lt;&gt;Z688,R689&amp;"m, ",""))))))&amp;IF(ISBLANK(S689),"",(IF(B689&lt;&gt;B688,S689&amp;", ",IF(S689&lt;&gt;S688,IF((Z689=Z688),"same locality "&amp;S689&amp;", ",S689&amp;", "),""))))&amp;(IF(ISBLANK(T689),"",(IF(T689&lt;&gt;T688,IF(ISBLANK(F$2),T689&amp;", ",T689&amp;" "&amp;F$2&amp;", "),(IF(B689&lt;&gt;B688,IF(ISBLANK(F$2),T689&amp;", ",T689&amp;" "&amp;F$2&amp;", "),(IF(Z689&lt;&gt;Z688,IF(ISBLANK(F$2),T689&amp;", ",T689&amp;" "&amp;F$2&amp;", "),IF((U689&lt;&gt;U688)*($G$2="Y"),"same collector, ","")))))))))&amp;(IF(ISBLANK(U689),"",(IF(U689&lt;&gt;U688,U689&amp;", ",(IF(B689&lt;&gt;B688,U689&amp;", ",IF(Z689&lt;&gt;Z688,U689&amp;", ",(IF(T689&lt;&gt;T688,IF((T689&lt;&gt;T688)*($G$2="Y"),"same date, ", ""),IF((T689=T688)*(U689=U688)*(S689&lt;&gt;S688)*($G$2="Y"),"same collector and date, ", ""))))))))))&amp;(IF(ISBLANK(V689),"",V689&amp;", "))&amp;IF((AA689&lt;&gt;AA690)*($H$2="y"),AD689&amp;AE689,IF((AA689&lt;&gt;AA690)*($H$2="m"),AD689&amp;AG689,IF(($H$2&lt;&gt;"m")*($H$2&lt;&gt;"Y"),(IF(F689=0,"",F689&amp;" "&amp;$F$4&amp;" "))&amp;(IF(G689=0,"",G689&amp;" "&amp;$G$4&amp;" "))&amp;(IF(H689=0,"",H689&amp;" "&amp;H$4&amp;" "))&amp;(IF(I689=0,"",I689&amp;" "&amp;$I$4&amp;" "))&amp;(IF(J689=0,"",J689&amp;" "&amp;$J$4&amp;" "))&amp;IF((ISBLANK(C689)),"","("&amp;C689&amp;")"),"")))&amp;IF((B689=B690)*(K689=K690)*(L689=L690)*(M689=M690),IF(($H$2&lt;&gt;"m")*($H$2&lt;&gt;"Y"), ", ", IF((ISNUMBER(FIND(")",AE689))), ", ", "")),IF((B689=B690)*(K689=K690)*(L689=L690),"; ",". ")))</f>
        <v/>
      </c>
      <c r="AI689" s="1"/>
    </row>
    <row r="690" spans="1:35" x14ac:dyDescent="0.25">
      <c r="A690" s="3" t="str">
        <f t="shared" si="84"/>
        <v/>
      </c>
      <c r="B690" s="53" t="str">
        <f t="shared" si="88"/>
        <v/>
      </c>
      <c r="C690" s="57"/>
      <c r="D690" s="57"/>
      <c r="E690" s="57"/>
      <c r="F690" s="57"/>
      <c r="G690" s="57"/>
      <c r="H690" s="57"/>
      <c r="I690" s="57"/>
      <c r="J690" s="57"/>
      <c r="K690" s="57"/>
      <c r="L690" s="57"/>
      <c r="M690" s="54"/>
      <c r="N690" s="57"/>
      <c r="O690" s="58"/>
      <c r="P690" s="58"/>
      <c r="Q690" s="58"/>
      <c r="R690" s="58"/>
      <c r="S690" s="54"/>
      <c r="T690" s="57"/>
      <c r="U690" s="57"/>
      <c r="V690" s="57"/>
      <c r="W690" s="57"/>
      <c r="X690" s="147" t="str">
        <f>IF(ISBLANK(D690),"",IF('order-admin-units'!$I$1&lt;&gt;"y", "", IF((K690="")*(ISBLANK(D690)=FALSE), 'order-admin-units'!$B$1+1, VLOOKUP(K690, ordercountry, 2))))</f>
        <v/>
      </c>
      <c r="Y690" s="147" t="str">
        <f>IF(ISBLANK(D690),"",IF('order-admin-units'!$I$1&lt;&gt;"y", "", IF(L690="", 'order-admin-units'!$B$2+1, VLOOKUP(K690&amp;"@"&amp;L690, orderadmin, 2))))</f>
        <v/>
      </c>
      <c r="Z690" s="147" t="str">
        <f t="shared" si="85"/>
        <v/>
      </c>
      <c r="AA690" s="147" t="str">
        <f t="shared" si="86"/>
        <v/>
      </c>
      <c r="AB690" s="147" t="str">
        <f t="shared" si="87"/>
        <v/>
      </c>
      <c r="AC690" s="147" t="str">
        <f t="shared" si="81"/>
        <v/>
      </c>
      <c r="AD690" s="11" t="str">
        <f t="shared" si="82"/>
        <v/>
      </c>
      <c r="AE690" s="11" t="str">
        <f t="array" ref="AE690">IF(ISBLANK(D690),"",IF(OR($H$2="y",$H$2="m"),IF(AA690=AA689,IF(OR(AB690=$AB$4:$AB689)=FALSE,AE689&amp;C690,AE689),"("&amp;C690)&amp;IF(AA690=AA691,IF(OR(AB691=$AB$4:$AB690)=FALSE,", ",""),") "),""))</f>
        <v/>
      </c>
      <c r="AF690" s="11" t="str">
        <f t="shared" si="83"/>
        <v/>
      </c>
      <c r="AG690" s="11" t="str">
        <f t="array" ref="AG690">IF(ISBLANK(D690),"",IF(OR($H$2="y",$H$2="m"),IF(AA690=AA689,IF(OR(AC690=$AC$4:$AC689)=FALSE,AG689&amp;AF690,AG689),"("&amp;AF690)&amp;IF(AA690=AA691,IF(OR(AC691=$AC$4:$AC690)=FALSE,", ",""),") "),""))</f>
        <v/>
      </c>
      <c r="AH690" s="10" t="str">
        <f>IF((ISBLANK(D690)),"",IF(D690=D689,AH689,"")&amp;IF(B689&lt;&gt;B690,((IF(ISBLANK(E690),$D$3&amp;"Non-type material: "&amp;$D$3,$D$3&amp;INDEX('type-categories'!$A$2:$B$100,MATCH(E690,'type-categories'!$A$2:$A$100,0),2)&amp;$D$3))),"")&amp;(IF(K690&lt;&gt;K689,$C$2&amp;K690&amp;$K$3&amp;$C$2&amp;" ",(IF(B690&lt;&gt;B689,$C$2&amp;K690&amp;$K$3&amp;$C$2&amp;" ",""))))&amp;(IF(L690="","",((IF(L690&lt;&gt;L689,$D$2&amp;L690&amp;$L$3&amp;$D$2&amp;" ",IF(B690&lt;&gt;B689,$D$2&amp;L690&amp;$L$3&amp;$D$2&amp;" ",""))))))&amp;(IF(M690="","",((IF(M690&lt;&gt;M689,$E$2&amp;M690&amp;$E$2&amp;","&amp;" ",IF(B690&lt;&gt;B689,$E$2&amp;M690&amp;$E$2&amp;",",""))))))&amp;(IF(N690="","",IF(N690&lt;&gt;N689,N690&amp;", ",IF(B690&lt;&gt;B689,N690&amp;", ",""))))&amp;(IF(ISBLANK(O690),"",(IF(O690&lt;&gt;O689,O690&amp;", ",IF(B690&lt;&gt;B689,O690&amp;", ","")))))&amp;(IF(ISBLANK(P690),"",(IF(P690&lt;&gt;P689,P690&amp;", ",IF(B690&lt;&gt;B689,P690&amp;", ",IF(Z690&lt;&gt;Z689,P690&amp;", ",""))))))&amp;(IF(ISBLANK(Q690),"",(IF(Q690&lt;&gt;Q689,Q690&amp;", ",IF(B690&lt;&gt;B689,Q690&amp;", ",IF(Z690&lt;&gt;Z689,Q690&amp;", ",""))))))&amp;(IF(ISBLANK(R690),"",(IF(R690&lt;&gt;R689,R690&amp;"m, ",IF(B690&lt;&gt;B689,R690&amp;"m, ",IF(Z690&lt;&gt;Z689,R690&amp;"m, ",""))))))&amp;IF(ISBLANK(S690),"",(IF(B690&lt;&gt;B689,S690&amp;", ",IF(S690&lt;&gt;S689,IF((Z690=Z689),"same locality "&amp;S690&amp;", ",S690&amp;", "),""))))&amp;(IF(ISBLANK(T690),"",(IF(T690&lt;&gt;T689,IF(ISBLANK(F$2),T690&amp;", ",T690&amp;" "&amp;F$2&amp;", "),(IF(B690&lt;&gt;B689,IF(ISBLANK(F$2),T690&amp;", ",T690&amp;" "&amp;F$2&amp;", "),(IF(Z690&lt;&gt;Z689,IF(ISBLANK(F$2),T690&amp;", ",T690&amp;" "&amp;F$2&amp;", "),IF((U690&lt;&gt;U689)*($G$2="Y"),"same collector, ","")))))))))&amp;(IF(ISBLANK(U690),"",(IF(U690&lt;&gt;U689,U690&amp;", ",(IF(B690&lt;&gt;B689,U690&amp;", ",IF(Z690&lt;&gt;Z689,U690&amp;", ",(IF(T690&lt;&gt;T689,IF((T690&lt;&gt;T689)*($G$2="Y"),"same date, ", ""),IF((T690=T689)*(U690=U689)*(S690&lt;&gt;S689)*($G$2="Y"),"same collector and date, ", ""))))))))))&amp;(IF(ISBLANK(V690),"",V690&amp;", "))&amp;IF((AA690&lt;&gt;AA691)*($H$2="y"),AD690&amp;AE690,IF((AA690&lt;&gt;AA691)*($H$2="m"),AD690&amp;AG690,IF(($H$2&lt;&gt;"m")*($H$2&lt;&gt;"Y"),(IF(F690=0,"",F690&amp;" "&amp;$F$4&amp;" "))&amp;(IF(G690=0,"",G690&amp;" "&amp;$G$4&amp;" "))&amp;(IF(H690=0,"",H690&amp;" "&amp;H$4&amp;" "))&amp;(IF(I690=0,"",I690&amp;" "&amp;$I$4&amp;" "))&amp;(IF(J690=0,"",J690&amp;" "&amp;$J$4&amp;" "))&amp;IF((ISBLANK(C690)),"","("&amp;C690&amp;")"),"")))&amp;IF((B690=B691)*(K690=K691)*(L690=L691)*(M690=M691),IF(($H$2&lt;&gt;"m")*($H$2&lt;&gt;"Y"), ", ", IF((ISNUMBER(FIND(")",AE690))), ", ", "")),IF((B690=B691)*(K690=K691)*(L690=L691),"; ",". ")))</f>
        <v/>
      </c>
      <c r="AI690" s="1"/>
    </row>
    <row r="691" spans="1:35" x14ac:dyDescent="0.25">
      <c r="A691" s="3" t="str">
        <f t="shared" si="84"/>
        <v/>
      </c>
      <c r="B691" s="53" t="str">
        <f t="shared" si="88"/>
        <v/>
      </c>
      <c r="C691" s="57"/>
      <c r="D691" s="57"/>
      <c r="E691" s="57"/>
      <c r="F691" s="57"/>
      <c r="G691" s="57"/>
      <c r="H691" s="57"/>
      <c r="I691" s="57"/>
      <c r="J691" s="57"/>
      <c r="K691" s="57"/>
      <c r="L691" s="57"/>
      <c r="M691" s="54"/>
      <c r="N691" s="57"/>
      <c r="O691" s="58"/>
      <c r="P691" s="58"/>
      <c r="Q691" s="58"/>
      <c r="R691" s="58"/>
      <c r="S691" s="54"/>
      <c r="T691" s="57"/>
      <c r="U691" s="57"/>
      <c r="V691" s="57"/>
      <c r="W691" s="57"/>
      <c r="X691" s="147" t="str">
        <f>IF(ISBLANK(D691),"",IF('order-admin-units'!$I$1&lt;&gt;"y", "", IF((K691="")*(ISBLANK(D691)=FALSE), 'order-admin-units'!$B$1+1, VLOOKUP(K691, ordercountry, 2))))</f>
        <v/>
      </c>
      <c r="Y691" s="147" t="str">
        <f>IF(ISBLANK(D691),"",IF('order-admin-units'!$I$1&lt;&gt;"y", "", IF(L691="", 'order-admin-units'!$B$2+1, VLOOKUP(K691&amp;"@"&amp;L691, orderadmin, 2))))</f>
        <v/>
      </c>
      <c r="Z691" s="147" t="str">
        <f t="shared" si="85"/>
        <v/>
      </c>
      <c r="AA691" s="147" t="str">
        <f t="shared" si="86"/>
        <v/>
      </c>
      <c r="AB691" s="147" t="str">
        <f t="shared" si="87"/>
        <v/>
      </c>
      <c r="AC691" s="147" t="str">
        <f t="shared" si="81"/>
        <v/>
      </c>
      <c r="AD691" s="11" t="str">
        <f t="shared" si="82"/>
        <v/>
      </c>
      <c r="AE691" s="11" t="str">
        <f t="array" ref="AE691">IF(ISBLANK(D691),"",IF(OR($H$2="y",$H$2="m"),IF(AA691=AA690,IF(OR(AB691=$AB$4:$AB690)=FALSE,AE690&amp;C691,AE690),"("&amp;C691)&amp;IF(AA691=AA692,IF(OR(AB692=$AB$4:$AB691)=FALSE,", ",""),") "),""))</f>
        <v/>
      </c>
      <c r="AF691" s="11" t="str">
        <f t="shared" si="83"/>
        <v/>
      </c>
      <c r="AG691" s="11" t="str">
        <f t="array" ref="AG691">IF(ISBLANK(D691),"",IF(OR($H$2="y",$H$2="m"),IF(AA691=AA690,IF(OR(AC691=$AC$4:$AC690)=FALSE,AG690&amp;AF691,AG690),"("&amp;AF691)&amp;IF(AA691=AA692,IF(OR(AC692=$AC$4:$AC691)=FALSE,", ",""),") "),""))</f>
        <v/>
      </c>
      <c r="AH691" s="10" t="str">
        <f>IF((ISBLANK(D691)),"",IF(D691=D690,AH690,"")&amp;IF(B690&lt;&gt;B691,((IF(ISBLANK(E691),$D$3&amp;"Non-type material: "&amp;$D$3,$D$3&amp;INDEX('type-categories'!$A$2:$B$100,MATCH(E691,'type-categories'!$A$2:$A$100,0),2)&amp;$D$3))),"")&amp;(IF(K691&lt;&gt;K690,$C$2&amp;K691&amp;$K$3&amp;$C$2&amp;" ",(IF(B691&lt;&gt;B690,$C$2&amp;K691&amp;$K$3&amp;$C$2&amp;" ",""))))&amp;(IF(L691="","",((IF(L691&lt;&gt;L690,$D$2&amp;L691&amp;$L$3&amp;$D$2&amp;" ",IF(B691&lt;&gt;B690,$D$2&amp;L691&amp;$L$3&amp;$D$2&amp;" ",""))))))&amp;(IF(M691="","",((IF(M691&lt;&gt;M690,$E$2&amp;M691&amp;$E$2&amp;","&amp;" ",IF(B691&lt;&gt;B690,$E$2&amp;M691&amp;$E$2&amp;",",""))))))&amp;(IF(N691="","",IF(N691&lt;&gt;N690,N691&amp;", ",IF(B691&lt;&gt;B690,N691&amp;", ",""))))&amp;(IF(ISBLANK(O691),"",(IF(O691&lt;&gt;O690,O691&amp;", ",IF(B691&lt;&gt;B690,O691&amp;", ","")))))&amp;(IF(ISBLANK(P691),"",(IF(P691&lt;&gt;P690,P691&amp;", ",IF(B691&lt;&gt;B690,P691&amp;", ",IF(Z691&lt;&gt;Z690,P691&amp;", ",""))))))&amp;(IF(ISBLANK(Q691),"",(IF(Q691&lt;&gt;Q690,Q691&amp;", ",IF(B691&lt;&gt;B690,Q691&amp;", ",IF(Z691&lt;&gt;Z690,Q691&amp;", ",""))))))&amp;(IF(ISBLANK(R691),"",(IF(R691&lt;&gt;R690,R691&amp;"m, ",IF(B691&lt;&gt;B690,R691&amp;"m, ",IF(Z691&lt;&gt;Z690,R691&amp;"m, ",""))))))&amp;IF(ISBLANK(S691),"",(IF(B691&lt;&gt;B690,S691&amp;", ",IF(S691&lt;&gt;S690,IF((Z691=Z690),"same locality "&amp;S691&amp;", ",S691&amp;", "),""))))&amp;(IF(ISBLANK(T691),"",(IF(T691&lt;&gt;T690,IF(ISBLANK(F$2),T691&amp;", ",T691&amp;" "&amp;F$2&amp;", "),(IF(B691&lt;&gt;B690,IF(ISBLANK(F$2),T691&amp;", ",T691&amp;" "&amp;F$2&amp;", "),(IF(Z691&lt;&gt;Z690,IF(ISBLANK(F$2),T691&amp;", ",T691&amp;" "&amp;F$2&amp;", "),IF((U691&lt;&gt;U690)*($G$2="Y"),"same collector, ","")))))))))&amp;(IF(ISBLANK(U691),"",(IF(U691&lt;&gt;U690,U691&amp;", ",(IF(B691&lt;&gt;B690,U691&amp;", ",IF(Z691&lt;&gt;Z690,U691&amp;", ",(IF(T691&lt;&gt;T690,IF((T691&lt;&gt;T690)*($G$2="Y"),"same date, ", ""),IF((T691=T690)*(U691=U690)*(S691&lt;&gt;S690)*($G$2="Y"),"same collector and date, ", ""))))))))))&amp;(IF(ISBLANK(V691),"",V691&amp;", "))&amp;IF((AA691&lt;&gt;AA692)*($H$2="y"),AD691&amp;AE691,IF((AA691&lt;&gt;AA692)*($H$2="m"),AD691&amp;AG691,IF(($H$2&lt;&gt;"m")*($H$2&lt;&gt;"Y"),(IF(F691=0,"",F691&amp;" "&amp;$F$4&amp;" "))&amp;(IF(G691=0,"",G691&amp;" "&amp;$G$4&amp;" "))&amp;(IF(H691=0,"",H691&amp;" "&amp;H$4&amp;" "))&amp;(IF(I691=0,"",I691&amp;" "&amp;$I$4&amp;" "))&amp;(IF(J691=0,"",J691&amp;" "&amp;$J$4&amp;" "))&amp;IF((ISBLANK(C691)),"","("&amp;C691&amp;")"),"")))&amp;IF((B691=B692)*(K691=K692)*(L691=L692)*(M691=M692),IF(($H$2&lt;&gt;"m")*($H$2&lt;&gt;"Y"), ", ", IF((ISNUMBER(FIND(")",AE691))), ", ", "")),IF((B691=B692)*(K691=K692)*(L691=L692),"; ",". ")))</f>
        <v/>
      </c>
      <c r="AI691" s="1"/>
    </row>
    <row r="692" spans="1:35" x14ac:dyDescent="0.25">
      <c r="A692" s="3" t="str">
        <f t="shared" si="84"/>
        <v/>
      </c>
      <c r="B692" s="53" t="str">
        <f t="shared" si="88"/>
        <v/>
      </c>
      <c r="C692" s="57"/>
      <c r="D692" s="57"/>
      <c r="E692" s="57"/>
      <c r="F692" s="57"/>
      <c r="G692" s="57"/>
      <c r="H692" s="57"/>
      <c r="I692" s="57"/>
      <c r="J692" s="57"/>
      <c r="K692" s="57"/>
      <c r="L692" s="57"/>
      <c r="M692" s="54"/>
      <c r="N692" s="57"/>
      <c r="O692" s="58"/>
      <c r="P692" s="58"/>
      <c r="Q692" s="58"/>
      <c r="R692" s="58"/>
      <c r="S692" s="54"/>
      <c r="T692" s="57"/>
      <c r="U692" s="57"/>
      <c r="V692" s="57"/>
      <c r="W692" s="57"/>
      <c r="X692" s="147" t="str">
        <f>IF(ISBLANK(D692),"",IF('order-admin-units'!$I$1&lt;&gt;"y", "", IF((K692="")*(ISBLANK(D692)=FALSE), 'order-admin-units'!$B$1+1, VLOOKUP(K692, ordercountry, 2))))</f>
        <v/>
      </c>
      <c r="Y692" s="147" t="str">
        <f>IF(ISBLANK(D692),"",IF('order-admin-units'!$I$1&lt;&gt;"y", "", IF(L692="", 'order-admin-units'!$B$2+1, VLOOKUP(K692&amp;"@"&amp;L692, orderadmin, 2))))</f>
        <v/>
      </c>
      <c r="Z692" s="147" t="str">
        <f t="shared" si="85"/>
        <v/>
      </c>
      <c r="AA692" s="147" t="str">
        <f t="shared" si="86"/>
        <v/>
      </c>
      <c r="AB692" s="147" t="str">
        <f t="shared" si="87"/>
        <v/>
      </c>
      <c r="AC692" s="147" t="str">
        <f t="shared" si="81"/>
        <v/>
      </c>
      <c r="AD692" s="11" t="str">
        <f t="shared" si="82"/>
        <v/>
      </c>
      <c r="AE692" s="11" t="str">
        <f t="array" ref="AE692">IF(ISBLANK(D692),"",IF(OR($H$2="y",$H$2="m"),IF(AA692=AA691,IF(OR(AB692=$AB$4:$AB691)=FALSE,AE691&amp;C692,AE691),"("&amp;C692)&amp;IF(AA692=AA693,IF(OR(AB693=$AB$4:$AB692)=FALSE,", ",""),") "),""))</f>
        <v/>
      </c>
      <c r="AF692" s="11" t="str">
        <f t="shared" si="83"/>
        <v/>
      </c>
      <c r="AG692" s="11" t="str">
        <f t="array" ref="AG692">IF(ISBLANK(D692),"",IF(OR($H$2="y",$H$2="m"),IF(AA692=AA691,IF(OR(AC692=$AC$4:$AC691)=FALSE,AG691&amp;AF692,AG691),"("&amp;AF692)&amp;IF(AA692=AA693,IF(OR(AC693=$AC$4:$AC692)=FALSE,", ",""),") "),""))</f>
        <v/>
      </c>
      <c r="AH692" s="10" t="str">
        <f>IF((ISBLANK(D692)),"",IF(D692=D691,AH691,"")&amp;IF(B691&lt;&gt;B692,((IF(ISBLANK(E692),$D$3&amp;"Non-type material: "&amp;$D$3,$D$3&amp;INDEX('type-categories'!$A$2:$B$100,MATCH(E692,'type-categories'!$A$2:$A$100,0),2)&amp;$D$3))),"")&amp;(IF(K692&lt;&gt;K691,$C$2&amp;K692&amp;$K$3&amp;$C$2&amp;" ",(IF(B692&lt;&gt;B691,$C$2&amp;K692&amp;$K$3&amp;$C$2&amp;" ",""))))&amp;(IF(L692="","",((IF(L692&lt;&gt;L691,$D$2&amp;L692&amp;$L$3&amp;$D$2&amp;" ",IF(B692&lt;&gt;B691,$D$2&amp;L692&amp;$L$3&amp;$D$2&amp;" ",""))))))&amp;(IF(M692="","",((IF(M692&lt;&gt;M691,$E$2&amp;M692&amp;$E$2&amp;","&amp;" ",IF(B692&lt;&gt;B691,$E$2&amp;M692&amp;$E$2&amp;",",""))))))&amp;(IF(N692="","",IF(N692&lt;&gt;N691,N692&amp;", ",IF(B692&lt;&gt;B691,N692&amp;", ",""))))&amp;(IF(ISBLANK(O692),"",(IF(O692&lt;&gt;O691,O692&amp;", ",IF(B692&lt;&gt;B691,O692&amp;", ","")))))&amp;(IF(ISBLANK(P692),"",(IF(P692&lt;&gt;P691,P692&amp;", ",IF(B692&lt;&gt;B691,P692&amp;", ",IF(Z692&lt;&gt;Z691,P692&amp;", ",""))))))&amp;(IF(ISBLANK(Q692),"",(IF(Q692&lt;&gt;Q691,Q692&amp;", ",IF(B692&lt;&gt;B691,Q692&amp;", ",IF(Z692&lt;&gt;Z691,Q692&amp;", ",""))))))&amp;(IF(ISBLANK(R692),"",(IF(R692&lt;&gt;R691,R692&amp;"m, ",IF(B692&lt;&gt;B691,R692&amp;"m, ",IF(Z692&lt;&gt;Z691,R692&amp;"m, ",""))))))&amp;IF(ISBLANK(S692),"",(IF(B692&lt;&gt;B691,S692&amp;", ",IF(S692&lt;&gt;S691,IF((Z692=Z691),"same locality "&amp;S692&amp;", ",S692&amp;", "),""))))&amp;(IF(ISBLANK(T692),"",(IF(T692&lt;&gt;T691,IF(ISBLANK(F$2),T692&amp;", ",T692&amp;" "&amp;F$2&amp;", "),(IF(B692&lt;&gt;B691,IF(ISBLANK(F$2),T692&amp;", ",T692&amp;" "&amp;F$2&amp;", "),(IF(Z692&lt;&gt;Z691,IF(ISBLANK(F$2),T692&amp;", ",T692&amp;" "&amp;F$2&amp;", "),IF((U692&lt;&gt;U691)*($G$2="Y"),"same collector, ","")))))))))&amp;(IF(ISBLANK(U692),"",(IF(U692&lt;&gt;U691,U692&amp;", ",(IF(B692&lt;&gt;B691,U692&amp;", ",IF(Z692&lt;&gt;Z691,U692&amp;", ",(IF(T692&lt;&gt;T691,IF((T692&lt;&gt;T691)*($G$2="Y"),"same date, ", ""),IF((T692=T691)*(U692=U691)*(S692&lt;&gt;S691)*($G$2="Y"),"same collector and date, ", ""))))))))))&amp;(IF(ISBLANK(V692),"",V692&amp;", "))&amp;IF((AA692&lt;&gt;AA693)*($H$2="y"),AD692&amp;AE692,IF((AA692&lt;&gt;AA693)*($H$2="m"),AD692&amp;AG692,IF(($H$2&lt;&gt;"m")*($H$2&lt;&gt;"Y"),(IF(F692=0,"",F692&amp;" "&amp;$F$4&amp;" "))&amp;(IF(G692=0,"",G692&amp;" "&amp;$G$4&amp;" "))&amp;(IF(H692=0,"",H692&amp;" "&amp;H$4&amp;" "))&amp;(IF(I692=0,"",I692&amp;" "&amp;$I$4&amp;" "))&amp;(IF(J692=0,"",J692&amp;" "&amp;$J$4&amp;" "))&amp;IF((ISBLANK(C692)),"","("&amp;C692&amp;")"),"")))&amp;IF((B692=B693)*(K692=K693)*(L692=L693)*(M692=M693),IF(($H$2&lt;&gt;"m")*($H$2&lt;&gt;"Y"), ", ", IF((ISNUMBER(FIND(")",AE692))), ", ", "")),IF((B692=B693)*(K692=K693)*(L692=L693),"; ",". ")))</f>
        <v/>
      </c>
      <c r="AI692" s="1"/>
    </row>
    <row r="693" spans="1:35" x14ac:dyDescent="0.25">
      <c r="A693" s="3" t="str">
        <f t="shared" si="84"/>
        <v/>
      </c>
      <c r="B693" s="53" t="str">
        <f t="shared" si="88"/>
        <v/>
      </c>
      <c r="C693" s="57"/>
      <c r="D693" s="57"/>
      <c r="E693" s="57"/>
      <c r="F693" s="57"/>
      <c r="G693" s="57"/>
      <c r="H693" s="57"/>
      <c r="I693" s="57"/>
      <c r="J693" s="57"/>
      <c r="K693" s="57"/>
      <c r="L693" s="57"/>
      <c r="M693" s="54"/>
      <c r="N693" s="57"/>
      <c r="O693" s="58"/>
      <c r="P693" s="58"/>
      <c r="Q693" s="58"/>
      <c r="R693" s="58"/>
      <c r="S693" s="54"/>
      <c r="T693" s="57"/>
      <c r="U693" s="57"/>
      <c r="V693" s="57"/>
      <c r="W693" s="57"/>
      <c r="X693" s="147" t="str">
        <f>IF(ISBLANK(D693),"",IF('order-admin-units'!$I$1&lt;&gt;"y", "", IF((K693="")*(ISBLANK(D693)=FALSE), 'order-admin-units'!$B$1+1, VLOOKUP(K693, ordercountry, 2))))</f>
        <v/>
      </c>
      <c r="Y693" s="147" t="str">
        <f>IF(ISBLANK(D693),"",IF('order-admin-units'!$I$1&lt;&gt;"y", "", IF(L693="", 'order-admin-units'!$B$2+1, VLOOKUP(K693&amp;"@"&amp;L693, orderadmin, 2))))</f>
        <v/>
      </c>
      <c r="Z693" s="147" t="str">
        <f t="shared" si="85"/>
        <v/>
      </c>
      <c r="AA693" s="147" t="str">
        <f t="shared" si="86"/>
        <v/>
      </c>
      <c r="AB693" s="147" t="str">
        <f t="shared" si="87"/>
        <v/>
      </c>
      <c r="AC693" s="147" t="str">
        <f t="shared" si="81"/>
        <v/>
      </c>
      <c r="AD693" s="11" t="str">
        <f t="shared" si="82"/>
        <v/>
      </c>
      <c r="AE693" s="11" t="str">
        <f t="array" ref="AE693">IF(ISBLANK(D693),"",IF(OR($H$2="y",$H$2="m"),IF(AA693=AA692,IF(OR(AB693=$AB$4:$AB692)=FALSE,AE692&amp;C693,AE692),"("&amp;C693)&amp;IF(AA693=AA694,IF(OR(AB694=$AB$4:$AB693)=FALSE,", ",""),") "),""))</f>
        <v/>
      </c>
      <c r="AF693" s="11" t="str">
        <f t="shared" si="83"/>
        <v/>
      </c>
      <c r="AG693" s="11" t="str">
        <f t="array" ref="AG693">IF(ISBLANK(D693),"",IF(OR($H$2="y",$H$2="m"),IF(AA693=AA692,IF(OR(AC693=$AC$4:$AC692)=FALSE,AG692&amp;AF693,AG692),"("&amp;AF693)&amp;IF(AA693=AA694,IF(OR(AC694=$AC$4:$AC693)=FALSE,", ",""),") "),""))</f>
        <v/>
      </c>
      <c r="AH693" s="10" t="str">
        <f>IF((ISBLANK(D693)),"",IF(D693=D692,AH692,"")&amp;IF(B692&lt;&gt;B693,((IF(ISBLANK(E693),$D$3&amp;"Non-type material: "&amp;$D$3,$D$3&amp;INDEX('type-categories'!$A$2:$B$100,MATCH(E693,'type-categories'!$A$2:$A$100,0),2)&amp;$D$3))),"")&amp;(IF(K693&lt;&gt;K692,$C$2&amp;K693&amp;$K$3&amp;$C$2&amp;" ",(IF(B693&lt;&gt;B692,$C$2&amp;K693&amp;$K$3&amp;$C$2&amp;" ",""))))&amp;(IF(L693="","",((IF(L693&lt;&gt;L692,$D$2&amp;L693&amp;$L$3&amp;$D$2&amp;" ",IF(B693&lt;&gt;B692,$D$2&amp;L693&amp;$L$3&amp;$D$2&amp;" ",""))))))&amp;(IF(M693="","",((IF(M693&lt;&gt;M692,$E$2&amp;M693&amp;$E$2&amp;","&amp;" ",IF(B693&lt;&gt;B692,$E$2&amp;M693&amp;$E$2&amp;",",""))))))&amp;(IF(N693="","",IF(N693&lt;&gt;N692,N693&amp;", ",IF(B693&lt;&gt;B692,N693&amp;", ",""))))&amp;(IF(ISBLANK(O693),"",(IF(O693&lt;&gt;O692,O693&amp;", ",IF(B693&lt;&gt;B692,O693&amp;", ","")))))&amp;(IF(ISBLANK(P693),"",(IF(P693&lt;&gt;P692,P693&amp;", ",IF(B693&lt;&gt;B692,P693&amp;", ",IF(Z693&lt;&gt;Z692,P693&amp;", ",""))))))&amp;(IF(ISBLANK(Q693),"",(IF(Q693&lt;&gt;Q692,Q693&amp;", ",IF(B693&lt;&gt;B692,Q693&amp;", ",IF(Z693&lt;&gt;Z692,Q693&amp;", ",""))))))&amp;(IF(ISBLANK(R693),"",(IF(R693&lt;&gt;R692,R693&amp;"m, ",IF(B693&lt;&gt;B692,R693&amp;"m, ",IF(Z693&lt;&gt;Z692,R693&amp;"m, ",""))))))&amp;IF(ISBLANK(S693),"",(IF(B693&lt;&gt;B692,S693&amp;", ",IF(S693&lt;&gt;S692,IF((Z693=Z692),"same locality "&amp;S693&amp;", ",S693&amp;", "),""))))&amp;(IF(ISBLANK(T693),"",(IF(T693&lt;&gt;T692,IF(ISBLANK(F$2),T693&amp;", ",T693&amp;" "&amp;F$2&amp;", "),(IF(B693&lt;&gt;B692,IF(ISBLANK(F$2),T693&amp;", ",T693&amp;" "&amp;F$2&amp;", "),(IF(Z693&lt;&gt;Z692,IF(ISBLANK(F$2),T693&amp;", ",T693&amp;" "&amp;F$2&amp;", "),IF((U693&lt;&gt;U692)*($G$2="Y"),"same collector, ","")))))))))&amp;(IF(ISBLANK(U693),"",(IF(U693&lt;&gt;U692,U693&amp;", ",(IF(B693&lt;&gt;B692,U693&amp;", ",IF(Z693&lt;&gt;Z692,U693&amp;", ",(IF(T693&lt;&gt;T692,IF((T693&lt;&gt;T692)*($G$2="Y"),"same date, ", ""),IF((T693=T692)*(U693=U692)*(S693&lt;&gt;S692)*($G$2="Y"),"same collector and date, ", ""))))))))))&amp;(IF(ISBLANK(V693),"",V693&amp;", "))&amp;IF((AA693&lt;&gt;AA694)*($H$2="y"),AD693&amp;AE693,IF((AA693&lt;&gt;AA694)*($H$2="m"),AD693&amp;AG693,IF(($H$2&lt;&gt;"m")*($H$2&lt;&gt;"Y"),(IF(F693=0,"",F693&amp;" "&amp;$F$4&amp;" "))&amp;(IF(G693=0,"",G693&amp;" "&amp;$G$4&amp;" "))&amp;(IF(H693=0,"",H693&amp;" "&amp;H$4&amp;" "))&amp;(IF(I693=0,"",I693&amp;" "&amp;$I$4&amp;" "))&amp;(IF(J693=0,"",J693&amp;" "&amp;$J$4&amp;" "))&amp;IF((ISBLANK(C693)),"","("&amp;C693&amp;")"),"")))&amp;IF((B693=B694)*(K693=K694)*(L693=L694)*(M693=M694),IF(($H$2&lt;&gt;"m")*($H$2&lt;&gt;"Y"), ", ", IF((ISNUMBER(FIND(")",AE693))), ", ", "")),IF((B693=B694)*(K693=K694)*(L693=L694),"; ",". ")))</f>
        <v/>
      </c>
      <c r="AI693" s="1"/>
    </row>
    <row r="694" spans="1:35" x14ac:dyDescent="0.25">
      <c r="A694" s="3" t="str">
        <f t="shared" si="84"/>
        <v/>
      </c>
      <c r="B694" s="53" t="str">
        <f t="shared" si="88"/>
        <v/>
      </c>
      <c r="C694" s="57"/>
      <c r="D694" s="57"/>
      <c r="E694" s="57"/>
      <c r="F694" s="57"/>
      <c r="G694" s="57"/>
      <c r="H694" s="57"/>
      <c r="I694" s="57"/>
      <c r="J694" s="57"/>
      <c r="K694" s="57"/>
      <c r="L694" s="57"/>
      <c r="M694" s="54"/>
      <c r="N694" s="57"/>
      <c r="O694" s="58"/>
      <c r="P694" s="58"/>
      <c r="Q694" s="58"/>
      <c r="R694" s="58"/>
      <c r="S694" s="54"/>
      <c r="T694" s="57"/>
      <c r="U694" s="57"/>
      <c r="V694" s="57"/>
      <c r="W694" s="57"/>
      <c r="X694" s="147" t="str">
        <f>IF(ISBLANK(D694),"",IF('order-admin-units'!$I$1&lt;&gt;"y", "", IF((K694="")*(ISBLANK(D694)=FALSE), 'order-admin-units'!$B$1+1, VLOOKUP(K694, ordercountry, 2))))</f>
        <v/>
      </c>
      <c r="Y694" s="147" t="str">
        <f>IF(ISBLANK(D694),"",IF('order-admin-units'!$I$1&lt;&gt;"y", "", IF(L694="", 'order-admin-units'!$B$2+1, VLOOKUP(K694&amp;"@"&amp;L694, orderadmin, 2))))</f>
        <v/>
      </c>
      <c r="Z694" s="147" t="str">
        <f t="shared" si="85"/>
        <v/>
      </c>
      <c r="AA694" s="147" t="str">
        <f t="shared" si="86"/>
        <v/>
      </c>
      <c r="AB694" s="147" t="str">
        <f t="shared" si="87"/>
        <v/>
      </c>
      <c r="AC694" s="147" t="str">
        <f t="shared" si="81"/>
        <v/>
      </c>
      <c r="AD694" s="11" t="str">
        <f t="shared" si="82"/>
        <v/>
      </c>
      <c r="AE694" s="11" t="str">
        <f t="array" ref="AE694">IF(ISBLANK(D694),"",IF(OR($H$2="y",$H$2="m"),IF(AA694=AA693,IF(OR(AB694=$AB$4:$AB693)=FALSE,AE693&amp;C694,AE693),"("&amp;C694)&amp;IF(AA694=AA695,IF(OR(AB695=$AB$4:$AB694)=FALSE,", ",""),") "),""))</f>
        <v/>
      </c>
      <c r="AF694" s="11" t="str">
        <f t="shared" si="83"/>
        <v/>
      </c>
      <c r="AG694" s="11" t="str">
        <f t="array" ref="AG694">IF(ISBLANK(D694),"",IF(OR($H$2="y",$H$2="m"),IF(AA694=AA693,IF(OR(AC694=$AC$4:$AC693)=FALSE,AG693&amp;AF694,AG693),"("&amp;AF694)&amp;IF(AA694=AA695,IF(OR(AC695=$AC$4:$AC694)=FALSE,", ",""),") "),""))</f>
        <v/>
      </c>
      <c r="AH694" s="10" t="str">
        <f>IF((ISBLANK(D694)),"",IF(D694=D693,AH693,"")&amp;IF(B693&lt;&gt;B694,((IF(ISBLANK(E694),$D$3&amp;"Non-type material: "&amp;$D$3,$D$3&amp;INDEX('type-categories'!$A$2:$B$100,MATCH(E694,'type-categories'!$A$2:$A$100,0),2)&amp;$D$3))),"")&amp;(IF(K694&lt;&gt;K693,$C$2&amp;K694&amp;$K$3&amp;$C$2&amp;" ",(IF(B694&lt;&gt;B693,$C$2&amp;K694&amp;$K$3&amp;$C$2&amp;" ",""))))&amp;(IF(L694="","",((IF(L694&lt;&gt;L693,$D$2&amp;L694&amp;$L$3&amp;$D$2&amp;" ",IF(B694&lt;&gt;B693,$D$2&amp;L694&amp;$L$3&amp;$D$2&amp;" ",""))))))&amp;(IF(M694="","",((IF(M694&lt;&gt;M693,$E$2&amp;M694&amp;$E$2&amp;","&amp;" ",IF(B694&lt;&gt;B693,$E$2&amp;M694&amp;$E$2&amp;",",""))))))&amp;(IF(N694="","",IF(N694&lt;&gt;N693,N694&amp;", ",IF(B694&lt;&gt;B693,N694&amp;", ",""))))&amp;(IF(ISBLANK(O694),"",(IF(O694&lt;&gt;O693,O694&amp;", ",IF(B694&lt;&gt;B693,O694&amp;", ","")))))&amp;(IF(ISBLANK(P694),"",(IF(P694&lt;&gt;P693,P694&amp;", ",IF(B694&lt;&gt;B693,P694&amp;", ",IF(Z694&lt;&gt;Z693,P694&amp;", ",""))))))&amp;(IF(ISBLANK(Q694),"",(IF(Q694&lt;&gt;Q693,Q694&amp;", ",IF(B694&lt;&gt;B693,Q694&amp;", ",IF(Z694&lt;&gt;Z693,Q694&amp;", ",""))))))&amp;(IF(ISBLANK(R694),"",(IF(R694&lt;&gt;R693,R694&amp;"m, ",IF(B694&lt;&gt;B693,R694&amp;"m, ",IF(Z694&lt;&gt;Z693,R694&amp;"m, ",""))))))&amp;IF(ISBLANK(S694),"",(IF(B694&lt;&gt;B693,S694&amp;", ",IF(S694&lt;&gt;S693,IF((Z694=Z693),"same locality "&amp;S694&amp;", ",S694&amp;", "),""))))&amp;(IF(ISBLANK(T694),"",(IF(T694&lt;&gt;T693,IF(ISBLANK(F$2),T694&amp;", ",T694&amp;" "&amp;F$2&amp;", "),(IF(B694&lt;&gt;B693,IF(ISBLANK(F$2),T694&amp;", ",T694&amp;" "&amp;F$2&amp;", "),(IF(Z694&lt;&gt;Z693,IF(ISBLANK(F$2),T694&amp;", ",T694&amp;" "&amp;F$2&amp;", "),IF((U694&lt;&gt;U693)*($G$2="Y"),"same collector, ","")))))))))&amp;(IF(ISBLANK(U694),"",(IF(U694&lt;&gt;U693,U694&amp;", ",(IF(B694&lt;&gt;B693,U694&amp;", ",IF(Z694&lt;&gt;Z693,U694&amp;", ",(IF(T694&lt;&gt;T693,IF((T694&lt;&gt;T693)*($G$2="Y"),"same date, ", ""),IF((T694=T693)*(U694=U693)*(S694&lt;&gt;S693)*($G$2="Y"),"same collector and date, ", ""))))))))))&amp;(IF(ISBLANK(V694),"",V694&amp;", "))&amp;IF((AA694&lt;&gt;AA695)*($H$2="y"),AD694&amp;AE694,IF((AA694&lt;&gt;AA695)*($H$2="m"),AD694&amp;AG694,IF(($H$2&lt;&gt;"m")*($H$2&lt;&gt;"Y"),(IF(F694=0,"",F694&amp;" "&amp;$F$4&amp;" "))&amp;(IF(G694=0,"",G694&amp;" "&amp;$G$4&amp;" "))&amp;(IF(H694=0,"",H694&amp;" "&amp;H$4&amp;" "))&amp;(IF(I694=0,"",I694&amp;" "&amp;$I$4&amp;" "))&amp;(IF(J694=0,"",J694&amp;" "&amp;$J$4&amp;" "))&amp;IF((ISBLANK(C694)),"","("&amp;C694&amp;")"),"")))&amp;IF((B694=B695)*(K694=K695)*(L694=L695)*(M694=M695),IF(($H$2&lt;&gt;"m")*($H$2&lt;&gt;"Y"), ", ", IF((ISNUMBER(FIND(")",AE694))), ", ", "")),IF((B694=B695)*(K694=K695)*(L694=L695),"; ",". ")))</f>
        <v/>
      </c>
      <c r="AI694" s="1"/>
    </row>
    <row r="695" spans="1:35" x14ac:dyDescent="0.25">
      <c r="A695" s="3" t="str">
        <f t="shared" si="84"/>
        <v/>
      </c>
      <c r="B695" s="53" t="str">
        <f t="shared" si="88"/>
        <v/>
      </c>
      <c r="C695" s="57"/>
      <c r="D695" s="57"/>
      <c r="E695" s="57"/>
      <c r="F695" s="57"/>
      <c r="G695" s="57"/>
      <c r="H695" s="57"/>
      <c r="I695" s="57"/>
      <c r="J695" s="57"/>
      <c r="K695" s="57"/>
      <c r="L695" s="57"/>
      <c r="M695" s="54"/>
      <c r="N695" s="57"/>
      <c r="O695" s="58"/>
      <c r="P695" s="58"/>
      <c r="Q695" s="58"/>
      <c r="R695" s="58"/>
      <c r="S695" s="54"/>
      <c r="T695" s="57"/>
      <c r="U695" s="57"/>
      <c r="V695" s="57"/>
      <c r="W695" s="57"/>
      <c r="X695" s="147" t="str">
        <f>IF(ISBLANK(D695),"",IF('order-admin-units'!$I$1&lt;&gt;"y", "", IF((K695="")*(ISBLANK(D695)=FALSE), 'order-admin-units'!$B$1+1, VLOOKUP(K695, ordercountry, 2))))</f>
        <v/>
      </c>
      <c r="Y695" s="147" t="str">
        <f>IF(ISBLANK(D695),"",IF('order-admin-units'!$I$1&lt;&gt;"y", "", IF(L695="", 'order-admin-units'!$B$2+1, VLOOKUP(K695&amp;"@"&amp;L695, orderadmin, 2))))</f>
        <v/>
      </c>
      <c r="Z695" s="147" t="str">
        <f t="shared" si="85"/>
        <v/>
      </c>
      <c r="AA695" s="147" t="str">
        <f t="shared" si="86"/>
        <v/>
      </c>
      <c r="AB695" s="147" t="str">
        <f t="shared" si="87"/>
        <v/>
      </c>
      <c r="AC695" s="147" t="str">
        <f t="shared" si="81"/>
        <v/>
      </c>
      <c r="AD695" s="11" t="str">
        <f t="shared" si="82"/>
        <v/>
      </c>
      <c r="AE695" s="11" t="str">
        <f t="array" ref="AE695">IF(ISBLANK(D695),"",IF(OR($H$2="y",$H$2="m"),IF(AA695=AA694,IF(OR(AB695=$AB$4:$AB694)=FALSE,AE694&amp;C695,AE694),"("&amp;C695)&amp;IF(AA695=AA696,IF(OR(AB696=$AB$4:$AB695)=FALSE,", ",""),") "),""))</f>
        <v/>
      </c>
      <c r="AF695" s="11" t="str">
        <f t="shared" si="83"/>
        <v/>
      </c>
      <c r="AG695" s="11" t="str">
        <f t="array" ref="AG695">IF(ISBLANK(D695),"",IF(OR($H$2="y",$H$2="m"),IF(AA695=AA694,IF(OR(AC695=$AC$4:$AC694)=FALSE,AG694&amp;AF695,AG694),"("&amp;AF695)&amp;IF(AA695=AA696,IF(OR(AC696=$AC$4:$AC695)=FALSE,", ",""),") "),""))</f>
        <v/>
      </c>
      <c r="AH695" s="10" t="str">
        <f>IF((ISBLANK(D695)),"",IF(D695=D694,AH694,"")&amp;IF(B694&lt;&gt;B695,((IF(ISBLANK(E695),$D$3&amp;"Non-type material: "&amp;$D$3,$D$3&amp;INDEX('type-categories'!$A$2:$B$100,MATCH(E695,'type-categories'!$A$2:$A$100,0),2)&amp;$D$3))),"")&amp;(IF(K695&lt;&gt;K694,$C$2&amp;K695&amp;$K$3&amp;$C$2&amp;" ",(IF(B695&lt;&gt;B694,$C$2&amp;K695&amp;$K$3&amp;$C$2&amp;" ",""))))&amp;(IF(L695="","",((IF(L695&lt;&gt;L694,$D$2&amp;L695&amp;$L$3&amp;$D$2&amp;" ",IF(B695&lt;&gt;B694,$D$2&amp;L695&amp;$L$3&amp;$D$2&amp;" ",""))))))&amp;(IF(M695="","",((IF(M695&lt;&gt;M694,$E$2&amp;M695&amp;$E$2&amp;","&amp;" ",IF(B695&lt;&gt;B694,$E$2&amp;M695&amp;$E$2&amp;",",""))))))&amp;(IF(N695="","",IF(N695&lt;&gt;N694,N695&amp;", ",IF(B695&lt;&gt;B694,N695&amp;", ",""))))&amp;(IF(ISBLANK(O695),"",(IF(O695&lt;&gt;O694,O695&amp;", ",IF(B695&lt;&gt;B694,O695&amp;", ","")))))&amp;(IF(ISBLANK(P695),"",(IF(P695&lt;&gt;P694,P695&amp;", ",IF(B695&lt;&gt;B694,P695&amp;", ",IF(Z695&lt;&gt;Z694,P695&amp;", ",""))))))&amp;(IF(ISBLANK(Q695),"",(IF(Q695&lt;&gt;Q694,Q695&amp;", ",IF(B695&lt;&gt;B694,Q695&amp;", ",IF(Z695&lt;&gt;Z694,Q695&amp;", ",""))))))&amp;(IF(ISBLANK(R695),"",(IF(R695&lt;&gt;R694,R695&amp;"m, ",IF(B695&lt;&gt;B694,R695&amp;"m, ",IF(Z695&lt;&gt;Z694,R695&amp;"m, ",""))))))&amp;IF(ISBLANK(S695),"",(IF(B695&lt;&gt;B694,S695&amp;", ",IF(S695&lt;&gt;S694,IF((Z695=Z694),"same locality "&amp;S695&amp;", ",S695&amp;", "),""))))&amp;(IF(ISBLANK(T695),"",(IF(T695&lt;&gt;T694,IF(ISBLANK(F$2),T695&amp;", ",T695&amp;" "&amp;F$2&amp;", "),(IF(B695&lt;&gt;B694,IF(ISBLANK(F$2),T695&amp;", ",T695&amp;" "&amp;F$2&amp;", "),(IF(Z695&lt;&gt;Z694,IF(ISBLANK(F$2),T695&amp;", ",T695&amp;" "&amp;F$2&amp;", "),IF((U695&lt;&gt;U694)*($G$2="Y"),"same collector, ","")))))))))&amp;(IF(ISBLANK(U695),"",(IF(U695&lt;&gt;U694,U695&amp;", ",(IF(B695&lt;&gt;B694,U695&amp;", ",IF(Z695&lt;&gt;Z694,U695&amp;", ",(IF(T695&lt;&gt;T694,IF((T695&lt;&gt;T694)*($G$2="Y"),"same date, ", ""),IF((T695=T694)*(U695=U694)*(S695&lt;&gt;S694)*($G$2="Y"),"same collector and date, ", ""))))))))))&amp;(IF(ISBLANK(V695),"",V695&amp;", "))&amp;IF((AA695&lt;&gt;AA696)*($H$2="y"),AD695&amp;AE695,IF((AA695&lt;&gt;AA696)*($H$2="m"),AD695&amp;AG695,IF(($H$2&lt;&gt;"m")*($H$2&lt;&gt;"Y"),(IF(F695=0,"",F695&amp;" "&amp;$F$4&amp;" "))&amp;(IF(G695=0,"",G695&amp;" "&amp;$G$4&amp;" "))&amp;(IF(H695=0,"",H695&amp;" "&amp;H$4&amp;" "))&amp;(IF(I695=0,"",I695&amp;" "&amp;$I$4&amp;" "))&amp;(IF(J695=0,"",J695&amp;" "&amp;$J$4&amp;" "))&amp;IF((ISBLANK(C695)),"","("&amp;C695&amp;")"),"")))&amp;IF((B695=B696)*(K695=K696)*(L695=L696)*(M695=M696),IF(($H$2&lt;&gt;"m")*($H$2&lt;&gt;"Y"), ", ", IF((ISNUMBER(FIND(")",AE695))), ", ", "")),IF((B695=B696)*(K695=K696)*(L695=L696),"; ",". ")))</f>
        <v/>
      </c>
      <c r="AI695" s="1"/>
    </row>
    <row r="696" spans="1:35" x14ac:dyDescent="0.25">
      <c r="A696" s="3" t="str">
        <f t="shared" si="84"/>
        <v/>
      </c>
      <c r="B696" s="53" t="str">
        <f t="shared" si="88"/>
        <v/>
      </c>
      <c r="C696" s="57"/>
      <c r="D696" s="57"/>
      <c r="E696" s="57"/>
      <c r="F696" s="57"/>
      <c r="G696" s="57"/>
      <c r="H696" s="57"/>
      <c r="I696" s="57"/>
      <c r="J696" s="57"/>
      <c r="K696" s="57"/>
      <c r="L696" s="57"/>
      <c r="M696" s="54"/>
      <c r="N696" s="57"/>
      <c r="O696" s="58"/>
      <c r="P696" s="58"/>
      <c r="Q696" s="58"/>
      <c r="R696" s="58"/>
      <c r="S696" s="54"/>
      <c r="T696" s="57"/>
      <c r="U696" s="57"/>
      <c r="V696" s="57"/>
      <c r="W696" s="57"/>
      <c r="X696" s="147" t="str">
        <f>IF(ISBLANK(D696),"",IF('order-admin-units'!$I$1&lt;&gt;"y", "", IF((K696="")*(ISBLANK(D696)=FALSE), 'order-admin-units'!$B$1+1, VLOOKUP(K696, ordercountry, 2))))</f>
        <v/>
      </c>
      <c r="Y696" s="147" t="str">
        <f>IF(ISBLANK(D696),"",IF('order-admin-units'!$I$1&lt;&gt;"y", "", IF(L696="", 'order-admin-units'!$B$2+1, VLOOKUP(K696&amp;"@"&amp;L696, orderadmin, 2))))</f>
        <v/>
      </c>
      <c r="Z696" s="147" t="str">
        <f t="shared" si="85"/>
        <v/>
      </c>
      <c r="AA696" s="147" t="str">
        <f t="shared" si="86"/>
        <v/>
      </c>
      <c r="AB696" s="147" t="str">
        <f t="shared" si="87"/>
        <v/>
      </c>
      <c r="AC696" s="147" t="str">
        <f t="shared" si="81"/>
        <v/>
      </c>
      <c r="AD696" s="11" t="str">
        <f t="shared" si="82"/>
        <v/>
      </c>
      <c r="AE696" s="11" t="str">
        <f t="array" ref="AE696">IF(ISBLANK(D696),"",IF(OR($H$2="y",$H$2="m"),IF(AA696=AA695,IF(OR(AB696=$AB$4:$AB695)=FALSE,AE695&amp;C696,AE695),"("&amp;C696)&amp;IF(AA696=AA697,IF(OR(AB697=$AB$4:$AB696)=FALSE,", ",""),") "),""))</f>
        <v/>
      </c>
      <c r="AF696" s="11" t="str">
        <f t="shared" si="83"/>
        <v/>
      </c>
      <c r="AG696" s="11" t="str">
        <f t="array" ref="AG696">IF(ISBLANK(D696),"",IF(OR($H$2="y",$H$2="m"),IF(AA696=AA695,IF(OR(AC696=$AC$4:$AC695)=FALSE,AG695&amp;AF696,AG695),"("&amp;AF696)&amp;IF(AA696=AA697,IF(OR(AC697=$AC$4:$AC696)=FALSE,", ",""),") "),""))</f>
        <v/>
      </c>
      <c r="AH696" s="10" t="str">
        <f>IF((ISBLANK(D696)),"",IF(D696=D695,AH695,"")&amp;IF(B695&lt;&gt;B696,((IF(ISBLANK(E696),$D$3&amp;"Non-type material: "&amp;$D$3,$D$3&amp;INDEX('type-categories'!$A$2:$B$100,MATCH(E696,'type-categories'!$A$2:$A$100,0),2)&amp;$D$3))),"")&amp;(IF(K696&lt;&gt;K695,$C$2&amp;K696&amp;$K$3&amp;$C$2&amp;" ",(IF(B696&lt;&gt;B695,$C$2&amp;K696&amp;$K$3&amp;$C$2&amp;" ",""))))&amp;(IF(L696="","",((IF(L696&lt;&gt;L695,$D$2&amp;L696&amp;$L$3&amp;$D$2&amp;" ",IF(B696&lt;&gt;B695,$D$2&amp;L696&amp;$L$3&amp;$D$2&amp;" ",""))))))&amp;(IF(M696="","",((IF(M696&lt;&gt;M695,$E$2&amp;M696&amp;$E$2&amp;","&amp;" ",IF(B696&lt;&gt;B695,$E$2&amp;M696&amp;$E$2&amp;",",""))))))&amp;(IF(N696="","",IF(N696&lt;&gt;N695,N696&amp;", ",IF(B696&lt;&gt;B695,N696&amp;", ",""))))&amp;(IF(ISBLANK(O696),"",(IF(O696&lt;&gt;O695,O696&amp;", ",IF(B696&lt;&gt;B695,O696&amp;", ","")))))&amp;(IF(ISBLANK(P696),"",(IF(P696&lt;&gt;P695,P696&amp;", ",IF(B696&lt;&gt;B695,P696&amp;", ",IF(Z696&lt;&gt;Z695,P696&amp;", ",""))))))&amp;(IF(ISBLANK(Q696),"",(IF(Q696&lt;&gt;Q695,Q696&amp;", ",IF(B696&lt;&gt;B695,Q696&amp;", ",IF(Z696&lt;&gt;Z695,Q696&amp;", ",""))))))&amp;(IF(ISBLANK(R696),"",(IF(R696&lt;&gt;R695,R696&amp;"m, ",IF(B696&lt;&gt;B695,R696&amp;"m, ",IF(Z696&lt;&gt;Z695,R696&amp;"m, ",""))))))&amp;IF(ISBLANK(S696),"",(IF(B696&lt;&gt;B695,S696&amp;", ",IF(S696&lt;&gt;S695,IF((Z696=Z695),"same locality "&amp;S696&amp;", ",S696&amp;", "),""))))&amp;(IF(ISBLANK(T696),"",(IF(T696&lt;&gt;T695,IF(ISBLANK(F$2),T696&amp;", ",T696&amp;" "&amp;F$2&amp;", "),(IF(B696&lt;&gt;B695,IF(ISBLANK(F$2),T696&amp;", ",T696&amp;" "&amp;F$2&amp;", "),(IF(Z696&lt;&gt;Z695,IF(ISBLANK(F$2),T696&amp;", ",T696&amp;" "&amp;F$2&amp;", "),IF((U696&lt;&gt;U695)*($G$2="Y"),"same collector, ","")))))))))&amp;(IF(ISBLANK(U696),"",(IF(U696&lt;&gt;U695,U696&amp;", ",(IF(B696&lt;&gt;B695,U696&amp;", ",IF(Z696&lt;&gt;Z695,U696&amp;", ",(IF(T696&lt;&gt;T695,IF((T696&lt;&gt;T695)*($G$2="Y"),"same date, ", ""),IF((T696=T695)*(U696=U695)*(S696&lt;&gt;S695)*($G$2="Y"),"same collector and date, ", ""))))))))))&amp;(IF(ISBLANK(V696),"",V696&amp;", "))&amp;IF((AA696&lt;&gt;AA697)*($H$2="y"),AD696&amp;AE696,IF((AA696&lt;&gt;AA697)*($H$2="m"),AD696&amp;AG696,IF(($H$2&lt;&gt;"m")*($H$2&lt;&gt;"Y"),(IF(F696=0,"",F696&amp;" "&amp;$F$4&amp;" "))&amp;(IF(G696=0,"",G696&amp;" "&amp;$G$4&amp;" "))&amp;(IF(H696=0,"",H696&amp;" "&amp;H$4&amp;" "))&amp;(IF(I696=0,"",I696&amp;" "&amp;$I$4&amp;" "))&amp;(IF(J696=0,"",J696&amp;" "&amp;$J$4&amp;" "))&amp;IF((ISBLANK(C696)),"","("&amp;C696&amp;")"),"")))&amp;IF((B696=B697)*(K696=K697)*(L696=L697)*(M696=M697),IF(($H$2&lt;&gt;"m")*($H$2&lt;&gt;"Y"), ", ", IF((ISNUMBER(FIND(")",AE696))), ", ", "")),IF((B696=B697)*(K696=K697)*(L696=L697),"; ",". ")))</f>
        <v/>
      </c>
      <c r="AI696" s="1"/>
    </row>
    <row r="697" spans="1:35" x14ac:dyDescent="0.25">
      <c r="A697" s="3" t="str">
        <f t="shared" si="84"/>
        <v/>
      </c>
      <c r="B697" s="53" t="str">
        <f t="shared" si="88"/>
        <v/>
      </c>
      <c r="C697" s="57"/>
      <c r="D697" s="57"/>
      <c r="E697" s="57"/>
      <c r="F697" s="57"/>
      <c r="G697" s="57"/>
      <c r="H697" s="57"/>
      <c r="I697" s="57"/>
      <c r="J697" s="57"/>
      <c r="K697" s="57"/>
      <c r="L697" s="57"/>
      <c r="M697" s="54"/>
      <c r="N697" s="57"/>
      <c r="O697" s="58"/>
      <c r="P697" s="58"/>
      <c r="Q697" s="58"/>
      <c r="R697" s="58"/>
      <c r="S697" s="54"/>
      <c r="T697" s="57"/>
      <c r="U697" s="57"/>
      <c r="V697" s="57"/>
      <c r="W697" s="57"/>
      <c r="X697" s="147" t="str">
        <f>IF(ISBLANK(D697),"",IF('order-admin-units'!$I$1&lt;&gt;"y", "", IF((K697="")*(ISBLANK(D697)=FALSE), 'order-admin-units'!$B$1+1, VLOOKUP(K697, ordercountry, 2))))</f>
        <v/>
      </c>
      <c r="Y697" s="147" t="str">
        <f>IF(ISBLANK(D697),"",IF('order-admin-units'!$I$1&lt;&gt;"y", "", IF(L697="", 'order-admin-units'!$B$2+1, VLOOKUP(K697&amp;"@"&amp;L697, orderadmin, 2))))</f>
        <v/>
      </c>
      <c r="Z697" s="147" t="str">
        <f t="shared" si="85"/>
        <v/>
      </c>
      <c r="AA697" s="147" t="str">
        <f t="shared" si="86"/>
        <v/>
      </c>
      <c r="AB697" s="147" t="str">
        <f t="shared" si="87"/>
        <v/>
      </c>
      <c r="AC697" s="147" t="str">
        <f t="shared" si="81"/>
        <v/>
      </c>
      <c r="AD697" s="11" t="str">
        <f t="shared" si="82"/>
        <v/>
      </c>
      <c r="AE697" s="11" t="str">
        <f t="array" ref="AE697">IF(ISBLANK(D697),"",IF(OR($H$2="y",$H$2="m"),IF(AA697=AA696,IF(OR(AB697=$AB$4:$AB696)=FALSE,AE696&amp;C697,AE696),"("&amp;C697)&amp;IF(AA697=AA698,IF(OR(AB698=$AB$4:$AB697)=FALSE,", ",""),") "),""))</f>
        <v/>
      </c>
      <c r="AF697" s="11" t="str">
        <f t="shared" si="83"/>
        <v/>
      </c>
      <c r="AG697" s="11" t="str">
        <f t="array" ref="AG697">IF(ISBLANK(D697),"",IF(OR($H$2="y",$H$2="m"),IF(AA697=AA696,IF(OR(AC697=$AC$4:$AC696)=FALSE,AG696&amp;AF697,AG696),"("&amp;AF697)&amp;IF(AA697=AA698,IF(OR(AC698=$AC$4:$AC697)=FALSE,", ",""),") "),""))</f>
        <v/>
      </c>
      <c r="AH697" s="10" t="str">
        <f>IF((ISBLANK(D697)),"",IF(D697=D696,AH696,"")&amp;IF(B696&lt;&gt;B697,((IF(ISBLANK(E697),$D$3&amp;"Non-type material: "&amp;$D$3,$D$3&amp;INDEX('type-categories'!$A$2:$B$100,MATCH(E697,'type-categories'!$A$2:$A$100,0),2)&amp;$D$3))),"")&amp;(IF(K697&lt;&gt;K696,$C$2&amp;K697&amp;$K$3&amp;$C$2&amp;" ",(IF(B697&lt;&gt;B696,$C$2&amp;K697&amp;$K$3&amp;$C$2&amp;" ",""))))&amp;(IF(L697="","",((IF(L697&lt;&gt;L696,$D$2&amp;L697&amp;$L$3&amp;$D$2&amp;" ",IF(B697&lt;&gt;B696,$D$2&amp;L697&amp;$L$3&amp;$D$2&amp;" ",""))))))&amp;(IF(M697="","",((IF(M697&lt;&gt;M696,$E$2&amp;M697&amp;$E$2&amp;","&amp;" ",IF(B697&lt;&gt;B696,$E$2&amp;M697&amp;$E$2&amp;",",""))))))&amp;(IF(N697="","",IF(N697&lt;&gt;N696,N697&amp;", ",IF(B697&lt;&gt;B696,N697&amp;", ",""))))&amp;(IF(ISBLANK(O697),"",(IF(O697&lt;&gt;O696,O697&amp;", ",IF(B697&lt;&gt;B696,O697&amp;", ","")))))&amp;(IF(ISBLANK(P697),"",(IF(P697&lt;&gt;P696,P697&amp;", ",IF(B697&lt;&gt;B696,P697&amp;", ",IF(Z697&lt;&gt;Z696,P697&amp;", ",""))))))&amp;(IF(ISBLANK(Q697),"",(IF(Q697&lt;&gt;Q696,Q697&amp;", ",IF(B697&lt;&gt;B696,Q697&amp;", ",IF(Z697&lt;&gt;Z696,Q697&amp;", ",""))))))&amp;(IF(ISBLANK(R697),"",(IF(R697&lt;&gt;R696,R697&amp;"m, ",IF(B697&lt;&gt;B696,R697&amp;"m, ",IF(Z697&lt;&gt;Z696,R697&amp;"m, ",""))))))&amp;IF(ISBLANK(S697),"",(IF(B697&lt;&gt;B696,S697&amp;", ",IF(S697&lt;&gt;S696,IF((Z697=Z696),"same locality "&amp;S697&amp;", ",S697&amp;", "),""))))&amp;(IF(ISBLANK(T697),"",(IF(T697&lt;&gt;T696,IF(ISBLANK(F$2),T697&amp;", ",T697&amp;" "&amp;F$2&amp;", "),(IF(B697&lt;&gt;B696,IF(ISBLANK(F$2),T697&amp;", ",T697&amp;" "&amp;F$2&amp;", "),(IF(Z697&lt;&gt;Z696,IF(ISBLANK(F$2),T697&amp;", ",T697&amp;" "&amp;F$2&amp;", "),IF((U697&lt;&gt;U696)*($G$2="Y"),"same collector, ","")))))))))&amp;(IF(ISBLANK(U697),"",(IF(U697&lt;&gt;U696,U697&amp;", ",(IF(B697&lt;&gt;B696,U697&amp;", ",IF(Z697&lt;&gt;Z696,U697&amp;", ",(IF(T697&lt;&gt;T696,IF((T697&lt;&gt;T696)*($G$2="Y"),"same date, ", ""),IF((T697=T696)*(U697=U696)*(S697&lt;&gt;S696)*($G$2="Y"),"same collector and date, ", ""))))))))))&amp;(IF(ISBLANK(V697),"",V697&amp;", "))&amp;IF((AA697&lt;&gt;AA698)*($H$2="y"),AD697&amp;AE697,IF((AA697&lt;&gt;AA698)*($H$2="m"),AD697&amp;AG697,IF(($H$2&lt;&gt;"m")*($H$2&lt;&gt;"Y"),(IF(F697=0,"",F697&amp;" "&amp;$F$4&amp;" "))&amp;(IF(G697=0,"",G697&amp;" "&amp;$G$4&amp;" "))&amp;(IF(H697=0,"",H697&amp;" "&amp;H$4&amp;" "))&amp;(IF(I697=0,"",I697&amp;" "&amp;$I$4&amp;" "))&amp;(IF(J697=0,"",J697&amp;" "&amp;$J$4&amp;" "))&amp;IF((ISBLANK(C697)),"","("&amp;C697&amp;")"),"")))&amp;IF((B697=B698)*(K697=K698)*(L697=L698)*(M697=M698),IF(($H$2&lt;&gt;"m")*($H$2&lt;&gt;"Y"), ", ", IF((ISNUMBER(FIND(")",AE697))), ", ", "")),IF((B697=B698)*(K697=K698)*(L697=L698),"; ",". ")))</f>
        <v/>
      </c>
      <c r="AI697" s="1"/>
    </row>
    <row r="698" spans="1:35" x14ac:dyDescent="0.25">
      <c r="A698" s="3" t="str">
        <f t="shared" si="84"/>
        <v/>
      </c>
      <c r="B698" s="53" t="str">
        <f t="shared" si="88"/>
        <v/>
      </c>
      <c r="C698" s="57"/>
      <c r="D698" s="57"/>
      <c r="E698" s="57"/>
      <c r="F698" s="57"/>
      <c r="G698" s="57"/>
      <c r="H698" s="57"/>
      <c r="I698" s="57"/>
      <c r="J698" s="57"/>
      <c r="K698" s="57"/>
      <c r="L698" s="57"/>
      <c r="M698" s="54"/>
      <c r="N698" s="57"/>
      <c r="O698" s="58"/>
      <c r="P698" s="58"/>
      <c r="Q698" s="58"/>
      <c r="R698" s="58"/>
      <c r="S698" s="54"/>
      <c r="T698" s="57"/>
      <c r="U698" s="57"/>
      <c r="V698" s="57"/>
      <c r="W698" s="57"/>
      <c r="X698" s="147" t="str">
        <f>IF(ISBLANK(D698),"",IF('order-admin-units'!$I$1&lt;&gt;"y", "", IF((K698="")*(ISBLANK(D698)=FALSE), 'order-admin-units'!$B$1+1, VLOOKUP(K698, ordercountry, 2))))</f>
        <v/>
      </c>
      <c r="Y698" s="147" t="str">
        <f>IF(ISBLANK(D698),"",IF('order-admin-units'!$I$1&lt;&gt;"y", "", IF(L698="", 'order-admin-units'!$B$2+1, VLOOKUP(K698&amp;"@"&amp;L698, orderadmin, 2))))</f>
        <v/>
      </c>
      <c r="Z698" s="147" t="str">
        <f t="shared" si="85"/>
        <v/>
      </c>
      <c r="AA698" s="147" t="str">
        <f t="shared" si="86"/>
        <v/>
      </c>
      <c r="AB698" s="147" t="str">
        <f t="shared" si="87"/>
        <v/>
      </c>
      <c r="AC698" s="147" t="str">
        <f t="shared" si="81"/>
        <v/>
      </c>
      <c r="AD698" s="11" t="str">
        <f t="shared" si="82"/>
        <v/>
      </c>
      <c r="AE698" s="11" t="str">
        <f t="array" ref="AE698">IF(ISBLANK(D698),"",IF(OR($H$2="y",$H$2="m"),IF(AA698=AA697,IF(OR(AB698=$AB$4:$AB697)=FALSE,AE697&amp;C698,AE697),"("&amp;C698)&amp;IF(AA698=AA699,IF(OR(AB699=$AB$4:$AB698)=FALSE,", ",""),") "),""))</f>
        <v/>
      </c>
      <c r="AF698" s="11" t="str">
        <f t="shared" si="83"/>
        <v/>
      </c>
      <c r="AG698" s="11" t="str">
        <f t="array" ref="AG698">IF(ISBLANK(D698),"",IF(OR($H$2="y",$H$2="m"),IF(AA698=AA697,IF(OR(AC698=$AC$4:$AC697)=FALSE,AG697&amp;AF698,AG697),"("&amp;AF698)&amp;IF(AA698=AA699,IF(OR(AC699=$AC$4:$AC698)=FALSE,", ",""),") "),""))</f>
        <v/>
      </c>
      <c r="AH698" s="10" t="str">
        <f>IF((ISBLANK(D698)),"",IF(D698=D697,AH697,"")&amp;IF(B697&lt;&gt;B698,((IF(ISBLANK(E698),$D$3&amp;"Non-type material: "&amp;$D$3,$D$3&amp;INDEX('type-categories'!$A$2:$B$100,MATCH(E698,'type-categories'!$A$2:$A$100,0),2)&amp;$D$3))),"")&amp;(IF(K698&lt;&gt;K697,$C$2&amp;K698&amp;$K$3&amp;$C$2&amp;" ",(IF(B698&lt;&gt;B697,$C$2&amp;K698&amp;$K$3&amp;$C$2&amp;" ",""))))&amp;(IF(L698="","",((IF(L698&lt;&gt;L697,$D$2&amp;L698&amp;$L$3&amp;$D$2&amp;" ",IF(B698&lt;&gt;B697,$D$2&amp;L698&amp;$L$3&amp;$D$2&amp;" ",""))))))&amp;(IF(M698="","",((IF(M698&lt;&gt;M697,$E$2&amp;M698&amp;$E$2&amp;","&amp;" ",IF(B698&lt;&gt;B697,$E$2&amp;M698&amp;$E$2&amp;",",""))))))&amp;(IF(N698="","",IF(N698&lt;&gt;N697,N698&amp;", ",IF(B698&lt;&gt;B697,N698&amp;", ",""))))&amp;(IF(ISBLANK(O698),"",(IF(O698&lt;&gt;O697,O698&amp;", ",IF(B698&lt;&gt;B697,O698&amp;", ","")))))&amp;(IF(ISBLANK(P698),"",(IF(P698&lt;&gt;P697,P698&amp;", ",IF(B698&lt;&gt;B697,P698&amp;", ",IF(Z698&lt;&gt;Z697,P698&amp;", ",""))))))&amp;(IF(ISBLANK(Q698),"",(IF(Q698&lt;&gt;Q697,Q698&amp;", ",IF(B698&lt;&gt;B697,Q698&amp;", ",IF(Z698&lt;&gt;Z697,Q698&amp;", ",""))))))&amp;(IF(ISBLANK(R698),"",(IF(R698&lt;&gt;R697,R698&amp;"m, ",IF(B698&lt;&gt;B697,R698&amp;"m, ",IF(Z698&lt;&gt;Z697,R698&amp;"m, ",""))))))&amp;IF(ISBLANK(S698),"",(IF(B698&lt;&gt;B697,S698&amp;", ",IF(S698&lt;&gt;S697,IF((Z698=Z697),"same locality "&amp;S698&amp;", ",S698&amp;", "),""))))&amp;(IF(ISBLANK(T698),"",(IF(T698&lt;&gt;T697,IF(ISBLANK(F$2),T698&amp;", ",T698&amp;" "&amp;F$2&amp;", "),(IF(B698&lt;&gt;B697,IF(ISBLANK(F$2),T698&amp;", ",T698&amp;" "&amp;F$2&amp;", "),(IF(Z698&lt;&gt;Z697,IF(ISBLANK(F$2),T698&amp;", ",T698&amp;" "&amp;F$2&amp;", "),IF((U698&lt;&gt;U697)*($G$2="Y"),"same collector, ","")))))))))&amp;(IF(ISBLANK(U698),"",(IF(U698&lt;&gt;U697,U698&amp;", ",(IF(B698&lt;&gt;B697,U698&amp;", ",IF(Z698&lt;&gt;Z697,U698&amp;", ",(IF(T698&lt;&gt;T697,IF((T698&lt;&gt;T697)*($G$2="Y"),"same date, ", ""),IF((T698=T697)*(U698=U697)*(S698&lt;&gt;S697)*($G$2="Y"),"same collector and date, ", ""))))))))))&amp;(IF(ISBLANK(V698),"",V698&amp;", "))&amp;IF((AA698&lt;&gt;AA699)*($H$2="y"),AD698&amp;AE698,IF((AA698&lt;&gt;AA699)*($H$2="m"),AD698&amp;AG698,IF(($H$2&lt;&gt;"m")*($H$2&lt;&gt;"Y"),(IF(F698=0,"",F698&amp;" "&amp;$F$4&amp;" "))&amp;(IF(G698=0,"",G698&amp;" "&amp;$G$4&amp;" "))&amp;(IF(H698=0,"",H698&amp;" "&amp;H$4&amp;" "))&amp;(IF(I698=0,"",I698&amp;" "&amp;$I$4&amp;" "))&amp;(IF(J698=0,"",J698&amp;" "&amp;$J$4&amp;" "))&amp;IF((ISBLANK(C698)),"","("&amp;C698&amp;")"),"")))&amp;IF((B698=B699)*(K698=K699)*(L698=L699)*(M698=M699),IF(($H$2&lt;&gt;"m")*($H$2&lt;&gt;"Y"), ", ", IF((ISNUMBER(FIND(")",AE698))), ", ", "")),IF((B698=B699)*(K698=K699)*(L698=L699),"; ",". ")))</f>
        <v/>
      </c>
      <c r="AI698" s="1"/>
    </row>
    <row r="699" spans="1:35" x14ac:dyDescent="0.25">
      <c r="A699" s="3" t="str">
        <f t="shared" si="84"/>
        <v/>
      </c>
      <c r="B699" s="53" t="str">
        <f t="shared" si="88"/>
        <v/>
      </c>
      <c r="C699" s="57"/>
      <c r="D699" s="57"/>
      <c r="E699" s="57"/>
      <c r="F699" s="57"/>
      <c r="G699" s="57"/>
      <c r="H699" s="57"/>
      <c r="I699" s="57"/>
      <c r="J699" s="57"/>
      <c r="K699" s="57"/>
      <c r="L699" s="57"/>
      <c r="M699" s="54"/>
      <c r="N699" s="57"/>
      <c r="O699" s="58"/>
      <c r="P699" s="58"/>
      <c r="Q699" s="58"/>
      <c r="R699" s="58"/>
      <c r="S699" s="54"/>
      <c r="T699" s="57"/>
      <c r="U699" s="57"/>
      <c r="V699" s="57"/>
      <c r="W699" s="57"/>
      <c r="X699" s="147" t="str">
        <f>IF(ISBLANK(D699),"",IF('order-admin-units'!$I$1&lt;&gt;"y", "", IF((K699="")*(ISBLANK(D699)=FALSE), 'order-admin-units'!$B$1+1, VLOOKUP(K699, ordercountry, 2))))</f>
        <v/>
      </c>
      <c r="Y699" s="147" t="str">
        <f>IF(ISBLANK(D699),"",IF('order-admin-units'!$I$1&lt;&gt;"y", "", IF(L699="", 'order-admin-units'!$B$2+1, VLOOKUP(K699&amp;"@"&amp;L699, orderadmin, 2))))</f>
        <v/>
      </c>
      <c r="Z699" s="147" t="str">
        <f t="shared" si="85"/>
        <v/>
      </c>
      <c r="AA699" s="147" t="str">
        <f t="shared" si="86"/>
        <v/>
      </c>
      <c r="AB699" s="147" t="str">
        <f t="shared" si="87"/>
        <v/>
      </c>
      <c r="AC699" s="147" t="str">
        <f t="shared" si="81"/>
        <v/>
      </c>
      <c r="AD699" s="11" t="str">
        <f t="shared" si="82"/>
        <v/>
      </c>
      <c r="AE699" s="11" t="str">
        <f t="array" ref="AE699">IF(ISBLANK(D699),"",IF(OR($H$2="y",$H$2="m"),IF(AA699=AA698,IF(OR(AB699=$AB$4:$AB698)=FALSE,AE698&amp;C699,AE698),"("&amp;C699)&amp;IF(AA699=AA700,IF(OR(AB700=$AB$4:$AB699)=FALSE,", ",""),") "),""))</f>
        <v/>
      </c>
      <c r="AF699" s="11" t="str">
        <f t="shared" si="83"/>
        <v/>
      </c>
      <c r="AG699" s="11" t="str">
        <f t="array" ref="AG699">IF(ISBLANK(D699),"",IF(OR($H$2="y",$H$2="m"),IF(AA699=AA698,IF(OR(AC699=$AC$4:$AC698)=FALSE,AG698&amp;AF699,AG698),"("&amp;AF699)&amp;IF(AA699=AA700,IF(OR(AC700=$AC$4:$AC699)=FALSE,", ",""),") "),""))</f>
        <v/>
      </c>
      <c r="AH699" s="10" t="str">
        <f>IF((ISBLANK(D699)),"",IF(D699=D698,AH698,"")&amp;IF(B698&lt;&gt;B699,((IF(ISBLANK(E699),$D$3&amp;"Non-type material: "&amp;$D$3,$D$3&amp;INDEX('type-categories'!$A$2:$B$100,MATCH(E699,'type-categories'!$A$2:$A$100,0),2)&amp;$D$3))),"")&amp;(IF(K699&lt;&gt;K698,$C$2&amp;K699&amp;$K$3&amp;$C$2&amp;" ",(IF(B699&lt;&gt;B698,$C$2&amp;K699&amp;$K$3&amp;$C$2&amp;" ",""))))&amp;(IF(L699="","",((IF(L699&lt;&gt;L698,$D$2&amp;L699&amp;$L$3&amp;$D$2&amp;" ",IF(B699&lt;&gt;B698,$D$2&amp;L699&amp;$L$3&amp;$D$2&amp;" ",""))))))&amp;(IF(M699="","",((IF(M699&lt;&gt;M698,$E$2&amp;M699&amp;$E$2&amp;","&amp;" ",IF(B699&lt;&gt;B698,$E$2&amp;M699&amp;$E$2&amp;",",""))))))&amp;(IF(N699="","",IF(N699&lt;&gt;N698,N699&amp;", ",IF(B699&lt;&gt;B698,N699&amp;", ",""))))&amp;(IF(ISBLANK(O699),"",(IF(O699&lt;&gt;O698,O699&amp;", ",IF(B699&lt;&gt;B698,O699&amp;", ","")))))&amp;(IF(ISBLANK(P699),"",(IF(P699&lt;&gt;P698,P699&amp;", ",IF(B699&lt;&gt;B698,P699&amp;", ",IF(Z699&lt;&gt;Z698,P699&amp;", ",""))))))&amp;(IF(ISBLANK(Q699),"",(IF(Q699&lt;&gt;Q698,Q699&amp;", ",IF(B699&lt;&gt;B698,Q699&amp;", ",IF(Z699&lt;&gt;Z698,Q699&amp;", ",""))))))&amp;(IF(ISBLANK(R699),"",(IF(R699&lt;&gt;R698,R699&amp;"m, ",IF(B699&lt;&gt;B698,R699&amp;"m, ",IF(Z699&lt;&gt;Z698,R699&amp;"m, ",""))))))&amp;IF(ISBLANK(S699),"",(IF(B699&lt;&gt;B698,S699&amp;", ",IF(S699&lt;&gt;S698,IF((Z699=Z698),"same locality "&amp;S699&amp;", ",S699&amp;", "),""))))&amp;(IF(ISBLANK(T699),"",(IF(T699&lt;&gt;T698,IF(ISBLANK(F$2),T699&amp;", ",T699&amp;" "&amp;F$2&amp;", "),(IF(B699&lt;&gt;B698,IF(ISBLANK(F$2),T699&amp;", ",T699&amp;" "&amp;F$2&amp;", "),(IF(Z699&lt;&gt;Z698,IF(ISBLANK(F$2),T699&amp;", ",T699&amp;" "&amp;F$2&amp;", "),IF((U699&lt;&gt;U698)*($G$2="Y"),"same collector, ","")))))))))&amp;(IF(ISBLANK(U699),"",(IF(U699&lt;&gt;U698,U699&amp;", ",(IF(B699&lt;&gt;B698,U699&amp;", ",IF(Z699&lt;&gt;Z698,U699&amp;", ",(IF(T699&lt;&gt;T698,IF((T699&lt;&gt;T698)*($G$2="Y"),"same date, ", ""),IF((T699=T698)*(U699=U698)*(S699&lt;&gt;S698)*($G$2="Y"),"same collector and date, ", ""))))))))))&amp;(IF(ISBLANK(V699),"",V699&amp;", "))&amp;IF((AA699&lt;&gt;AA700)*($H$2="y"),AD699&amp;AE699,IF((AA699&lt;&gt;AA700)*($H$2="m"),AD699&amp;AG699,IF(($H$2&lt;&gt;"m")*($H$2&lt;&gt;"Y"),(IF(F699=0,"",F699&amp;" "&amp;$F$4&amp;" "))&amp;(IF(G699=0,"",G699&amp;" "&amp;$G$4&amp;" "))&amp;(IF(H699=0,"",H699&amp;" "&amp;H$4&amp;" "))&amp;(IF(I699=0,"",I699&amp;" "&amp;$I$4&amp;" "))&amp;(IF(J699=0,"",J699&amp;" "&amp;$J$4&amp;" "))&amp;IF((ISBLANK(C699)),"","("&amp;C699&amp;")"),"")))&amp;IF((B699=B700)*(K699=K700)*(L699=L700)*(M699=M700),IF(($H$2&lt;&gt;"m")*($H$2&lt;&gt;"Y"), ", ", IF((ISNUMBER(FIND(")",AE699))), ", ", "")),IF((B699=B700)*(K699=K700)*(L699=L700),"; ",". ")))</f>
        <v/>
      </c>
      <c r="AI699" s="1"/>
    </row>
    <row r="700" spans="1:35" x14ac:dyDescent="0.25">
      <c r="A700" s="3" t="str">
        <f t="shared" si="84"/>
        <v/>
      </c>
      <c r="B700" s="53" t="str">
        <f t="shared" si="88"/>
        <v/>
      </c>
      <c r="C700" s="57"/>
      <c r="D700" s="57"/>
      <c r="E700" s="57"/>
      <c r="F700" s="57"/>
      <c r="G700" s="57"/>
      <c r="H700" s="57"/>
      <c r="I700" s="57"/>
      <c r="J700" s="57"/>
      <c r="K700" s="57"/>
      <c r="L700" s="57"/>
      <c r="M700" s="54"/>
      <c r="N700" s="57"/>
      <c r="O700" s="58"/>
      <c r="P700" s="58"/>
      <c r="Q700" s="58"/>
      <c r="R700" s="58"/>
      <c r="S700" s="54"/>
      <c r="T700" s="57"/>
      <c r="U700" s="57"/>
      <c r="V700" s="57"/>
      <c r="W700" s="57"/>
      <c r="X700" s="147" t="str">
        <f>IF(ISBLANK(D700),"",IF('order-admin-units'!$I$1&lt;&gt;"y", "", IF((K700="")*(ISBLANK(D700)=FALSE), 'order-admin-units'!$B$1+1, VLOOKUP(K700, ordercountry, 2))))</f>
        <v/>
      </c>
      <c r="Y700" s="147" t="str">
        <f>IF(ISBLANK(D700),"",IF('order-admin-units'!$I$1&lt;&gt;"y", "", IF(L700="", 'order-admin-units'!$B$2+1, VLOOKUP(K700&amp;"@"&amp;L700, orderadmin, 2))))</f>
        <v/>
      </c>
      <c r="Z700" s="147" t="str">
        <f t="shared" si="85"/>
        <v/>
      </c>
      <c r="AA700" s="147" t="str">
        <f t="shared" si="86"/>
        <v/>
      </c>
      <c r="AB700" s="147" t="str">
        <f t="shared" si="87"/>
        <v/>
      </c>
      <c r="AC700" s="147" t="str">
        <f t="shared" si="81"/>
        <v/>
      </c>
      <c r="AD700" s="11" t="str">
        <f t="shared" si="82"/>
        <v/>
      </c>
      <c r="AE700" s="11" t="str">
        <f t="array" ref="AE700">IF(ISBLANK(D700),"",IF(OR($H$2="y",$H$2="m"),IF(AA700=AA699,IF(OR(AB700=$AB$4:$AB699)=FALSE,AE699&amp;C700,AE699),"("&amp;C700)&amp;IF(AA700=AA701,IF(OR(AB701=$AB$4:$AB700)=FALSE,", ",""),") "),""))</f>
        <v/>
      </c>
      <c r="AF700" s="11" t="str">
        <f t="shared" si="83"/>
        <v/>
      </c>
      <c r="AG700" s="11" t="str">
        <f t="array" ref="AG700">IF(ISBLANK(D700),"",IF(OR($H$2="y",$H$2="m"),IF(AA700=AA699,IF(OR(AC700=$AC$4:$AC699)=FALSE,AG699&amp;AF700,AG699),"("&amp;AF700)&amp;IF(AA700=AA701,IF(OR(AC701=$AC$4:$AC700)=FALSE,", ",""),") "),""))</f>
        <v/>
      </c>
      <c r="AH700" s="10" t="str">
        <f>IF((ISBLANK(D700)),"",IF(D700=D699,AH699,"")&amp;IF(B699&lt;&gt;B700,((IF(ISBLANK(E700),$D$3&amp;"Non-type material: "&amp;$D$3,$D$3&amp;INDEX('type-categories'!$A$2:$B$100,MATCH(E700,'type-categories'!$A$2:$A$100,0),2)&amp;$D$3))),"")&amp;(IF(K700&lt;&gt;K699,$C$2&amp;K700&amp;$K$3&amp;$C$2&amp;" ",(IF(B700&lt;&gt;B699,$C$2&amp;K700&amp;$K$3&amp;$C$2&amp;" ",""))))&amp;(IF(L700="","",((IF(L700&lt;&gt;L699,$D$2&amp;L700&amp;$L$3&amp;$D$2&amp;" ",IF(B700&lt;&gt;B699,$D$2&amp;L700&amp;$L$3&amp;$D$2&amp;" ",""))))))&amp;(IF(M700="","",((IF(M700&lt;&gt;M699,$E$2&amp;M700&amp;$E$2&amp;","&amp;" ",IF(B700&lt;&gt;B699,$E$2&amp;M700&amp;$E$2&amp;",",""))))))&amp;(IF(N700="","",IF(N700&lt;&gt;N699,N700&amp;", ",IF(B700&lt;&gt;B699,N700&amp;", ",""))))&amp;(IF(ISBLANK(O700),"",(IF(O700&lt;&gt;O699,O700&amp;", ",IF(B700&lt;&gt;B699,O700&amp;", ","")))))&amp;(IF(ISBLANK(P700),"",(IF(P700&lt;&gt;P699,P700&amp;", ",IF(B700&lt;&gt;B699,P700&amp;", ",IF(Z700&lt;&gt;Z699,P700&amp;", ",""))))))&amp;(IF(ISBLANK(Q700),"",(IF(Q700&lt;&gt;Q699,Q700&amp;", ",IF(B700&lt;&gt;B699,Q700&amp;", ",IF(Z700&lt;&gt;Z699,Q700&amp;", ",""))))))&amp;(IF(ISBLANK(R700),"",(IF(R700&lt;&gt;R699,R700&amp;"m, ",IF(B700&lt;&gt;B699,R700&amp;"m, ",IF(Z700&lt;&gt;Z699,R700&amp;"m, ",""))))))&amp;IF(ISBLANK(S700),"",(IF(B700&lt;&gt;B699,S700&amp;", ",IF(S700&lt;&gt;S699,IF((Z700=Z699),"same locality "&amp;S700&amp;", ",S700&amp;", "),""))))&amp;(IF(ISBLANK(T700),"",(IF(T700&lt;&gt;T699,IF(ISBLANK(F$2),T700&amp;", ",T700&amp;" "&amp;F$2&amp;", "),(IF(B700&lt;&gt;B699,IF(ISBLANK(F$2),T700&amp;", ",T700&amp;" "&amp;F$2&amp;", "),(IF(Z700&lt;&gt;Z699,IF(ISBLANK(F$2),T700&amp;", ",T700&amp;" "&amp;F$2&amp;", "),IF((U700&lt;&gt;U699)*($G$2="Y"),"same collector, ","")))))))))&amp;(IF(ISBLANK(U700),"",(IF(U700&lt;&gt;U699,U700&amp;", ",(IF(B700&lt;&gt;B699,U700&amp;", ",IF(Z700&lt;&gt;Z699,U700&amp;", ",(IF(T700&lt;&gt;T699,IF((T700&lt;&gt;T699)*($G$2="Y"),"same date, ", ""),IF((T700=T699)*(U700=U699)*(S700&lt;&gt;S699)*($G$2="Y"),"same collector and date, ", ""))))))))))&amp;(IF(ISBLANK(V700),"",V700&amp;", "))&amp;IF((AA700&lt;&gt;AA701)*($H$2="y"),AD700&amp;AE700,IF((AA700&lt;&gt;AA701)*($H$2="m"),AD700&amp;AG700,IF(($H$2&lt;&gt;"m")*($H$2&lt;&gt;"Y"),(IF(F700=0,"",F700&amp;" "&amp;$F$4&amp;" "))&amp;(IF(G700=0,"",G700&amp;" "&amp;$G$4&amp;" "))&amp;(IF(H700=0,"",H700&amp;" "&amp;H$4&amp;" "))&amp;(IF(I700=0,"",I700&amp;" "&amp;$I$4&amp;" "))&amp;(IF(J700=0,"",J700&amp;" "&amp;$J$4&amp;" "))&amp;IF((ISBLANK(C700)),"","("&amp;C700&amp;")"),"")))&amp;IF((B700=B701)*(K700=K701)*(L700=L701)*(M700=M701),IF(($H$2&lt;&gt;"m")*($H$2&lt;&gt;"Y"), ", ", IF((ISNUMBER(FIND(")",AE700))), ", ", "")),IF((B700=B701)*(K700=K701)*(L700=L701),"; ",". ")))</f>
        <v/>
      </c>
      <c r="AI700" s="1"/>
    </row>
    <row r="701" spans="1:35" x14ac:dyDescent="0.25">
      <c r="A701" s="3" t="str">
        <f t="shared" si="84"/>
        <v/>
      </c>
      <c r="B701" s="53" t="str">
        <f t="shared" si="88"/>
        <v/>
      </c>
      <c r="C701" s="57"/>
      <c r="D701" s="57"/>
      <c r="E701" s="57"/>
      <c r="F701" s="57"/>
      <c r="G701" s="57"/>
      <c r="H701" s="57"/>
      <c r="I701" s="57"/>
      <c r="J701" s="57"/>
      <c r="K701" s="57"/>
      <c r="L701" s="57"/>
      <c r="M701" s="54"/>
      <c r="N701" s="57"/>
      <c r="O701" s="58"/>
      <c r="P701" s="58"/>
      <c r="Q701" s="58"/>
      <c r="R701" s="58"/>
      <c r="S701" s="54"/>
      <c r="T701" s="57"/>
      <c r="U701" s="57"/>
      <c r="V701" s="57"/>
      <c r="W701" s="57"/>
      <c r="X701" s="147" t="str">
        <f>IF(ISBLANK(D701),"",IF('order-admin-units'!$I$1&lt;&gt;"y", "", IF((K701="")*(ISBLANK(D701)=FALSE), 'order-admin-units'!$B$1+1, VLOOKUP(K701, ordercountry, 2))))</f>
        <v/>
      </c>
      <c r="Y701" s="147" t="str">
        <f>IF(ISBLANK(D701),"",IF('order-admin-units'!$I$1&lt;&gt;"y", "", IF(L701="", 'order-admin-units'!$B$2+1, VLOOKUP(K701&amp;"@"&amp;L701, orderadmin, 2))))</f>
        <v/>
      </c>
      <c r="Z701" s="147" t="str">
        <f t="shared" si="85"/>
        <v/>
      </c>
      <c r="AA701" s="147" t="str">
        <f t="shared" si="86"/>
        <v/>
      </c>
      <c r="AB701" s="147" t="str">
        <f t="shared" si="87"/>
        <v/>
      </c>
      <c r="AC701" s="147" t="str">
        <f t="shared" si="81"/>
        <v/>
      </c>
      <c r="AD701" s="11" t="str">
        <f t="shared" si="82"/>
        <v/>
      </c>
      <c r="AE701" s="11" t="str">
        <f t="array" ref="AE701">IF(ISBLANK(D701),"",IF(OR($H$2="y",$H$2="m"),IF(AA701=AA700,IF(OR(AB701=$AB$4:$AB700)=FALSE,AE700&amp;C701,AE700),"("&amp;C701)&amp;IF(AA701=AA702,IF(OR(AB702=$AB$4:$AB701)=FALSE,", ",""),") "),""))</f>
        <v/>
      </c>
      <c r="AF701" s="11" t="str">
        <f t="shared" si="83"/>
        <v/>
      </c>
      <c r="AG701" s="11" t="str">
        <f t="array" ref="AG701">IF(ISBLANK(D701),"",IF(OR($H$2="y",$H$2="m"),IF(AA701=AA700,IF(OR(AC701=$AC$4:$AC700)=FALSE,AG700&amp;AF701,AG700),"("&amp;AF701)&amp;IF(AA701=AA702,IF(OR(AC702=$AC$4:$AC701)=FALSE,", ",""),") "),""))</f>
        <v/>
      </c>
      <c r="AH701" s="10" t="str">
        <f>IF((ISBLANK(D701)),"",IF(D701=D700,AH700,"")&amp;IF(B700&lt;&gt;B701,((IF(ISBLANK(E701),$D$3&amp;"Non-type material: "&amp;$D$3,$D$3&amp;INDEX('type-categories'!$A$2:$B$100,MATCH(E701,'type-categories'!$A$2:$A$100,0),2)&amp;$D$3))),"")&amp;(IF(K701&lt;&gt;K700,$C$2&amp;K701&amp;$K$3&amp;$C$2&amp;" ",(IF(B701&lt;&gt;B700,$C$2&amp;K701&amp;$K$3&amp;$C$2&amp;" ",""))))&amp;(IF(L701="","",((IF(L701&lt;&gt;L700,$D$2&amp;L701&amp;$L$3&amp;$D$2&amp;" ",IF(B701&lt;&gt;B700,$D$2&amp;L701&amp;$L$3&amp;$D$2&amp;" ",""))))))&amp;(IF(M701="","",((IF(M701&lt;&gt;M700,$E$2&amp;M701&amp;$E$2&amp;","&amp;" ",IF(B701&lt;&gt;B700,$E$2&amp;M701&amp;$E$2&amp;",",""))))))&amp;(IF(N701="","",IF(N701&lt;&gt;N700,N701&amp;", ",IF(B701&lt;&gt;B700,N701&amp;", ",""))))&amp;(IF(ISBLANK(O701),"",(IF(O701&lt;&gt;O700,O701&amp;", ",IF(B701&lt;&gt;B700,O701&amp;", ","")))))&amp;(IF(ISBLANK(P701),"",(IF(P701&lt;&gt;P700,P701&amp;", ",IF(B701&lt;&gt;B700,P701&amp;", ",IF(Z701&lt;&gt;Z700,P701&amp;", ",""))))))&amp;(IF(ISBLANK(Q701),"",(IF(Q701&lt;&gt;Q700,Q701&amp;", ",IF(B701&lt;&gt;B700,Q701&amp;", ",IF(Z701&lt;&gt;Z700,Q701&amp;", ",""))))))&amp;(IF(ISBLANK(R701),"",(IF(R701&lt;&gt;R700,R701&amp;"m, ",IF(B701&lt;&gt;B700,R701&amp;"m, ",IF(Z701&lt;&gt;Z700,R701&amp;"m, ",""))))))&amp;IF(ISBLANK(S701),"",(IF(B701&lt;&gt;B700,S701&amp;", ",IF(S701&lt;&gt;S700,IF((Z701=Z700),"same locality "&amp;S701&amp;", ",S701&amp;", "),""))))&amp;(IF(ISBLANK(T701),"",(IF(T701&lt;&gt;T700,IF(ISBLANK(F$2),T701&amp;", ",T701&amp;" "&amp;F$2&amp;", "),(IF(B701&lt;&gt;B700,IF(ISBLANK(F$2),T701&amp;", ",T701&amp;" "&amp;F$2&amp;", "),(IF(Z701&lt;&gt;Z700,IF(ISBLANK(F$2),T701&amp;", ",T701&amp;" "&amp;F$2&amp;", "),IF((U701&lt;&gt;U700)*($G$2="Y"),"same collector, ","")))))))))&amp;(IF(ISBLANK(U701),"",(IF(U701&lt;&gt;U700,U701&amp;", ",(IF(B701&lt;&gt;B700,U701&amp;", ",IF(Z701&lt;&gt;Z700,U701&amp;", ",(IF(T701&lt;&gt;T700,IF((T701&lt;&gt;T700)*($G$2="Y"),"same date, ", ""),IF((T701=T700)*(U701=U700)*(S701&lt;&gt;S700)*($G$2="Y"),"same collector and date, ", ""))))))))))&amp;(IF(ISBLANK(V701),"",V701&amp;", "))&amp;IF((AA701&lt;&gt;AA702)*($H$2="y"),AD701&amp;AE701,IF((AA701&lt;&gt;AA702)*($H$2="m"),AD701&amp;AG701,IF(($H$2&lt;&gt;"m")*($H$2&lt;&gt;"Y"),(IF(F701=0,"",F701&amp;" "&amp;$F$4&amp;" "))&amp;(IF(G701=0,"",G701&amp;" "&amp;$G$4&amp;" "))&amp;(IF(H701=0,"",H701&amp;" "&amp;H$4&amp;" "))&amp;(IF(I701=0,"",I701&amp;" "&amp;$I$4&amp;" "))&amp;(IF(J701=0,"",J701&amp;" "&amp;$J$4&amp;" "))&amp;IF((ISBLANK(C701)),"","("&amp;C701&amp;")"),"")))&amp;IF((B701=B702)*(K701=K702)*(L701=L702)*(M701=M702),IF(($H$2&lt;&gt;"m")*($H$2&lt;&gt;"Y"), ", ", IF((ISNUMBER(FIND(")",AE701))), ", ", "")),IF((B701=B702)*(K701=K702)*(L701=L702),"; ",". ")))</f>
        <v/>
      </c>
      <c r="AI701" s="1"/>
    </row>
    <row r="702" spans="1:35" x14ac:dyDescent="0.25">
      <c r="A702" s="3" t="str">
        <f t="shared" si="84"/>
        <v/>
      </c>
      <c r="B702" s="53" t="str">
        <f t="shared" si="88"/>
        <v/>
      </c>
      <c r="C702" s="57"/>
      <c r="D702" s="57"/>
      <c r="E702" s="57"/>
      <c r="F702" s="57"/>
      <c r="G702" s="57"/>
      <c r="H702" s="57"/>
      <c r="I702" s="57"/>
      <c r="J702" s="57"/>
      <c r="K702" s="57"/>
      <c r="L702" s="57"/>
      <c r="M702" s="54"/>
      <c r="N702" s="57"/>
      <c r="O702" s="58"/>
      <c r="P702" s="58"/>
      <c r="Q702" s="58"/>
      <c r="R702" s="58"/>
      <c r="S702" s="54"/>
      <c r="T702" s="57"/>
      <c r="U702" s="57"/>
      <c r="V702" s="57"/>
      <c r="W702" s="57"/>
      <c r="X702" s="147" t="str">
        <f>IF(ISBLANK(D702),"",IF('order-admin-units'!$I$1&lt;&gt;"y", "", IF((K702="")*(ISBLANK(D702)=FALSE), 'order-admin-units'!$B$1+1, VLOOKUP(K702, ordercountry, 2))))</f>
        <v/>
      </c>
      <c r="Y702" s="147" t="str">
        <f>IF(ISBLANK(D702),"",IF('order-admin-units'!$I$1&lt;&gt;"y", "", IF(L702="", 'order-admin-units'!$B$2+1, VLOOKUP(K702&amp;"@"&amp;L702, orderadmin, 2))))</f>
        <v/>
      </c>
      <c r="Z702" s="147" t="str">
        <f t="shared" si="85"/>
        <v/>
      </c>
      <c r="AA702" s="147" t="str">
        <f t="shared" si="86"/>
        <v/>
      </c>
      <c r="AB702" s="147" t="str">
        <f t="shared" si="87"/>
        <v/>
      </c>
      <c r="AC702" s="147" t="str">
        <f t="shared" si="81"/>
        <v/>
      </c>
      <c r="AD702" s="11" t="str">
        <f t="shared" si="82"/>
        <v/>
      </c>
      <c r="AE702" s="11" t="str">
        <f t="array" ref="AE702">IF(ISBLANK(D702),"",IF(OR($H$2="y",$H$2="m"),IF(AA702=AA701,IF(OR(AB702=$AB$4:$AB701)=FALSE,AE701&amp;C702,AE701),"("&amp;C702)&amp;IF(AA702=AA703,IF(OR(AB703=$AB$4:$AB702)=FALSE,", ",""),") "),""))</f>
        <v/>
      </c>
      <c r="AF702" s="11" t="str">
        <f t="shared" si="83"/>
        <v/>
      </c>
      <c r="AG702" s="11" t="str">
        <f t="array" ref="AG702">IF(ISBLANK(D702),"",IF(OR($H$2="y",$H$2="m"),IF(AA702=AA701,IF(OR(AC702=$AC$4:$AC701)=FALSE,AG701&amp;AF702,AG701),"("&amp;AF702)&amp;IF(AA702=AA703,IF(OR(AC703=$AC$4:$AC702)=FALSE,", ",""),") "),""))</f>
        <v/>
      </c>
      <c r="AH702" s="10" t="str">
        <f>IF((ISBLANK(D702)),"",IF(D702=D701,AH701,"")&amp;IF(B701&lt;&gt;B702,((IF(ISBLANK(E702),$D$3&amp;"Non-type material: "&amp;$D$3,$D$3&amp;INDEX('type-categories'!$A$2:$B$100,MATCH(E702,'type-categories'!$A$2:$A$100,0),2)&amp;$D$3))),"")&amp;(IF(K702&lt;&gt;K701,$C$2&amp;K702&amp;$K$3&amp;$C$2&amp;" ",(IF(B702&lt;&gt;B701,$C$2&amp;K702&amp;$K$3&amp;$C$2&amp;" ",""))))&amp;(IF(L702="","",((IF(L702&lt;&gt;L701,$D$2&amp;L702&amp;$L$3&amp;$D$2&amp;" ",IF(B702&lt;&gt;B701,$D$2&amp;L702&amp;$L$3&amp;$D$2&amp;" ",""))))))&amp;(IF(M702="","",((IF(M702&lt;&gt;M701,$E$2&amp;M702&amp;$E$2&amp;","&amp;" ",IF(B702&lt;&gt;B701,$E$2&amp;M702&amp;$E$2&amp;",",""))))))&amp;(IF(N702="","",IF(N702&lt;&gt;N701,N702&amp;", ",IF(B702&lt;&gt;B701,N702&amp;", ",""))))&amp;(IF(ISBLANK(O702),"",(IF(O702&lt;&gt;O701,O702&amp;", ",IF(B702&lt;&gt;B701,O702&amp;", ","")))))&amp;(IF(ISBLANK(P702),"",(IF(P702&lt;&gt;P701,P702&amp;", ",IF(B702&lt;&gt;B701,P702&amp;", ",IF(Z702&lt;&gt;Z701,P702&amp;", ",""))))))&amp;(IF(ISBLANK(Q702),"",(IF(Q702&lt;&gt;Q701,Q702&amp;", ",IF(B702&lt;&gt;B701,Q702&amp;", ",IF(Z702&lt;&gt;Z701,Q702&amp;", ",""))))))&amp;(IF(ISBLANK(R702),"",(IF(R702&lt;&gt;R701,R702&amp;"m, ",IF(B702&lt;&gt;B701,R702&amp;"m, ",IF(Z702&lt;&gt;Z701,R702&amp;"m, ",""))))))&amp;IF(ISBLANK(S702),"",(IF(B702&lt;&gt;B701,S702&amp;", ",IF(S702&lt;&gt;S701,IF((Z702=Z701),"same locality "&amp;S702&amp;", ",S702&amp;", "),""))))&amp;(IF(ISBLANK(T702),"",(IF(T702&lt;&gt;T701,IF(ISBLANK(F$2),T702&amp;", ",T702&amp;" "&amp;F$2&amp;", "),(IF(B702&lt;&gt;B701,IF(ISBLANK(F$2),T702&amp;", ",T702&amp;" "&amp;F$2&amp;", "),(IF(Z702&lt;&gt;Z701,IF(ISBLANK(F$2),T702&amp;", ",T702&amp;" "&amp;F$2&amp;", "),IF((U702&lt;&gt;U701)*($G$2="Y"),"same collector, ","")))))))))&amp;(IF(ISBLANK(U702),"",(IF(U702&lt;&gt;U701,U702&amp;", ",(IF(B702&lt;&gt;B701,U702&amp;", ",IF(Z702&lt;&gt;Z701,U702&amp;", ",(IF(T702&lt;&gt;T701,IF((T702&lt;&gt;T701)*($G$2="Y"),"same date, ", ""),IF((T702=T701)*(U702=U701)*(S702&lt;&gt;S701)*($G$2="Y"),"same collector and date, ", ""))))))))))&amp;(IF(ISBLANK(V702),"",V702&amp;", "))&amp;IF((AA702&lt;&gt;AA703)*($H$2="y"),AD702&amp;AE702,IF((AA702&lt;&gt;AA703)*($H$2="m"),AD702&amp;AG702,IF(($H$2&lt;&gt;"m")*($H$2&lt;&gt;"Y"),(IF(F702=0,"",F702&amp;" "&amp;$F$4&amp;" "))&amp;(IF(G702=0,"",G702&amp;" "&amp;$G$4&amp;" "))&amp;(IF(H702=0,"",H702&amp;" "&amp;H$4&amp;" "))&amp;(IF(I702=0,"",I702&amp;" "&amp;$I$4&amp;" "))&amp;(IF(J702=0,"",J702&amp;" "&amp;$J$4&amp;" "))&amp;IF((ISBLANK(C702)),"","("&amp;C702&amp;")"),"")))&amp;IF((B702=B703)*(K702=K703)*(L702=L703)*(M702=M703),IF(($H$2&lt;&gt;"m")*($H$2&lt;&gt;"Y"), ", ", IF((ISNUMBER(FIND(")",AE702))), ", ", "")),IF((B702=B703)*(K702=K703)*(L702=L703),"; ",". ")))</f>
        <v/>
      </c>
      <c r="AI702" s="1"/>
    </row>
    <row r="703" spans="1:35" x14ac:dyDescent="0.25">
      <c r="A703" s="3" t="str">
        <f t="shared" si="84"/>
        <v/>
      </c>
      <c r="B703" s="53" t="str">
        <f t="shared" si="88"/>
        <v/>
      </c>
      <c r="C703" s="57"/>
      <c r="D703" s="57"/>
      <c r="E703" s="57"/>
      <c r="F703" s="57"/>
      <c r="G703" s="57"/>
      <c r="H703" s="57"/>
      <c r="I703" s="57"/>
      <c r="J703" s="57"/>
      <c r="K703" s="57"/>
      <c r="L703" s="57"/>
      <c r="M703" s="54"/>
      <c r="N703" s="57"/>
      <c r="O703" s="58"/>
      <c r="P703" s="58"/>
      <c r="Q703" s="58"/>
      <c r="R703" s="58"/>
      <c r="S703" s="54"/>
      <c r="T703" s="57"/>
      <c r="U703" s="57"/>
      <c r="V703" s="57"/>
      <c r="W703" s="57"/>
      <c r="X703" s="147" t="str">
        <f>IF(ISBLANK(D703),"",IF('order-admin-units'!$I$1&lt;&gt;"y", "", IF((K703="")*(ISBLANK(D703)=FALSE), 'order-admin-units'!$B$1+1, VLOOKUP(K703, ordercountry, 2))))</f>
        <v/>
      </c>
      <c r="Y703" s="147" t="str">
        <f>IF(ISBLANK(D703),"",IF('order-admin-units'!$I$1&lt;&gt;"y", "", IF(L703="", 'order-admin-units'!$B$2+1, VLOOKUP(K703&amp;"@"&amp;L703, orderadmin, 2))))</f>
        <v/>
      </c>
      <c r="Z703" s="147" t="str">
        <f t="shared" si="85"/>
        <v/>
      </c>
      <c r="AA703" s="147" t="str">
        <f t="shared" si="86"/>
        <v/>
      </c>
      <c r="AB703" s="147" t="str">
        <f t="shared" si="87"/>
        <v/>
      </c>
      <c r="AC703" s="147" t="str">
        <f t="shared" si="81"/>
        <v/>
      </c>
      <c r="AD703" s="11" t="str">
        <f t="shared" si="82"/>
        <v/>
      </c>
      <c r="AE703" s="11" t="str">
        <f t="array" ref="AE703">IF(ISBLANK(D703),"",IF(OR($H$2="y",$H$2="m"),IF(AA703=AA702,IF(OR(AB703=$AB$4:$AB702)=FALSE,AE702&amp;C703,AE702),"("&amp;C703)&amp;IF(AA703=AA704,IF(OR(AB704=$AB$4:$AB703)=FALSE,", ",""),") "),""))</f>
        <v/>
      </c>
      <c r="AF703" s="11" t="str">
        <f t="shared" si="83"/>
        <v/>
      </c>
      <c r="AG703" s="11" t="str">
        <f t="array" ref="AG703">IF(ISBLANK(D703),"",IF(OR($H$2="y",$H$2="m"),IF(AA703=AA702,IF(OR(AC703=$AC$4:$AC702)=FALSE,AG702&amp;AF703,AG702),"("&amp;AF703)&amp;IF(AA703=AA704,IF(OR(AC704=$AC$4:$AC703)=FALSE,", ",""),") "),""))</f>
        <v/>
      </c>
      <c r="AH703" s="10" t="str">
        <f>IF((ISBLANK(D703)),"",IF(D703=D702,AH702,"")&amp;IF(B702&lt;&gt;B703,((IF(ISBLANK(E703),$D$3&amp;"Non-type material: "&amp;$D$3,$D$3&amp;INDEX('type-categories'!$A$2:$B$100,MATCH(E703,'type-categories'!$A$2:$A$100,0),2)&amp;$D$3))),"")&amp;(IF(K703&lt;&gt;K702,$C$2&amp;K703&amp;$K$3&amp;$C$2&amp;" ",(IF(B703&lt;&gt;B702,$C$2&amp;K703&amp;$K$3&amp;$C$2&amp;" ",""))))&amp;(IF(L703="","",((IF(L703&lt;&gt;L702,$D$2&amp;L703&amp;$L$3&amp;$D$2&amp;" ",IF(B703&lt;&gt;B702,$D$2&amp;L703&amp;$L$3&amp;$D$2&amp;" ",""))))))&amp;(IF(M703="","",((IF(M703&lt;&gt;M702,$E$2&amp;M703&amp;$E$2&amp;","&amp;" ",IF(B703&lt;&gt;B702,$E$2&amp;M703&amp;$E$2&amp;",",""))))))&amp;(IF(N703="","",IF(N703&lt;&gt;N702,N703&amp;", ",IF(B703&lt;&gt;B702,N703&amp;", ",""))))&amp;(IF(ISBLANK(O703),"",(IF(O703&lt;&gt;O702,O703&amp;", ",IF(B703&lt;&gt;B702,O703&amp;", ","")))))&amp;(IF(ISBLANK(P703),"",(IF(P703&lt;&gt;P702,P703&amp;", ",IF(B703&lt;&gt;B702,P703&amp;", ",IF(Z703&lt;&gt;Z702,P703&amp;", ",""))))))&amp;(IF(ISBLANK(Q703),"",(IF(Q703&lt;&gt;Q702,Q703&amp;", ",IF(B703&lt;&gt;B702,Q703&amp;", ",IF(Z703&lt;&gt;Z702,Q703&amp;", ",""))))))&amp;(IF(ISBLANK(R703),"",(IF(R703&lt;&gt;R702,R703&amp;"m, ",IF(B703&lt;&gt;B702,R703&amp;"m, ",IF(Z703&lt;&gt;Z702,R703&amp;"m, ",""))))))&amp;IF(ISBLANK(S703),"",(IF(B703&lt;&gt;B702,S703&amp;", ",IF(S703&lt;&gt;S702,IF((Z703=Z702),"same locality "&amp;S703&amp;", ",S703&amp;", "),""))))&amp;(IF(ISBLANK(T703),"",(IF(T703&lt;&gt;T702,IF(ISBLANK(F$2),T703&amp;", ",T703&amp;" "&amp;F$2&amp;", "),(IF(B703&lt;&gt;B702,IF(ISBLANK(F$2),T703&amp;", ",T703&amp;" "&amp;F$2&amp;", "),(IF(Z703&lt;&gt;Z702,IF(ISBLANK(F$2),T703&amp;", ",T703&amp;" "&amp;F$2&amp;", "),IF((U703&lt;&gt;U702)*($G$2="Y"),"same collector, ","")))))))))&amp;(IF(ISBLANK(U703),"",(IF(U703&lt;&gt;U702,U703&amp;", ",(IF(B703&lt;&gt;B702,U703&amp;", ",IF(Z703&lt;&gt;Z702,U703&amp;", ",(IF(T703&lt;&gt;T702,IF((T703&lt;&gt;T702)*($G$2="Y"),"same date, ", ""),IF((T703=T702)*(U703=U702)*(S703&lt;&gt;S702)*($G$2="Y"),"same collector and date, ", ""))))))))))&amp;(IF(ISBLANK(V703),"",V703&amp;", "))&amp;IF((AA703&lt;&gt;AA704)*($H$2="y"),AD703&amp;AE703,IF((AA703&lt;&gt;AA704)*($H$2="m"),AD703&amp;AG703,IF(($H$2&lt;&gt;"m")*($H$2&lt;&gt;"Y"),(IF(F703=0,"",F703&amp;" "&amp;$F$4&amp;" "))&amp;(IF(G703=0,"",G703&amp;" "&amp;$G$4&amp;" "))&amp;(IF(H703=0,"",H703&amp;" "&amp;H$4&amp;" "))&amp;(IF(I703=0,"",I703&amp;" "&amp;$I$4&amp;" "))&amp;(IF(J703=0,"",J703&amp;" "&amp;$J$4&amp;" "))&amp;IF((ISBLANK(C703)),"","("&amp;C703&amp;")"),"")))&amp;IF((B703=B704)*(K703=K704)*(L703=L704)*(M703=M704),IF(($H$2&lt;&gt;"m")*($H$2&lt;&gt;"Y"), ", ", IF((ISNUMBER(FIND(")",AE703))), ", ", "")),IF((B703=B704)*(K703=K704)*(L703=L704),"; ",". ")))</f>
        <v/>
      </c>
      <c r="AI703" s="1"/>
    </row>
    <row r="704" spans="1:35" x14ac:dyDescent="0.25">
      <c r="A704" s="3" t="str">
        <f t="shared" si="84"/>
        <v/>
      </c>
      <c r="B704" s="53" t="str">
        <f t="shared" si="88"/>
        <v/>
      </c>
      <c r="C704" s="57"/>
      <c r="D704" s="57"/>
      <c r="E704" s="57"/>
      <c r="F704" s="57"/>
      <c r="G704" s="57"/>
      <c r="H704" s="57"/>
      <c r="I704" s="57"/>
      <c r="J704" s="57"/>
      <c r="K704" s="57"/>
      <c r="L704" s="57"/>
      <c r="M704" s="54"/>
      <c r="N704" s="57"/>
      <c r="O704" s="58"/>
      <c r="P704" s="58"/>
      <c r="Q704" s="58"/>
      <c r="R704" s="58"/>
      <c r="S704" s="54"/>
      <c r="T704" s="57"/>
      <c r="U704" s="57"/>
      <c r="V704" s="57"/>
      <c r="W704" s="57"/>
      <c r="X704" s="147" t="str">
        <f>IF(ISBLANK(D704),"",IF('order-admin-units'!$I$1&lt;&gt;"y", "", IF((K704="")*(ISBLANK(D704)=FALSE), 'order-admin-units'!$B$1+1, VLOOKUP(K704, ordercountry, 2))))</f>
        <v/>
      </c>
      <c r="Y704" s="147" t="str">
        <f>IF(ISBLANK(D704),"",IF('order-admin-units'!$I$1&lt;&gt;"y", "", IF(L704="", 'order-admin-units'!$B$2+1, VLOOKUP(K704&amp;"@"&amp;L704, orderadmin, 2))))</f>
        <v/>
      </c>
      <c r="Z704" s="147" t="str">
        <f t="shared" si="85"/>
        <v/>
      </c>
      <c r="AA704" s="147" t="str">
        <f t="shared" si="86"/>
        <v/>
      </c>
      <c r="AB704" s="147" t="str">
        <f t="shared" si="87"/>
        <v/>
      </c>
      <c r="AC704" s="147" t="str">
        <f t="shared" si="81"/>
        <v/>
      </c>
      <c r="AD704" s="11" t="str">
        <f t="shared" si="82"/>
        <v/>
      </c>
      <c r="AE704" s="11" t="str">
        <f t="array" ref="AE704">IF(ISBLANK(D704),"",IF(OR($H$2="y",$H$2="m"),IF(AA704=AA703,IF(OR(AB704=$AB$4:$AB703)=FALSE,AE703&amp;C704,AE703),"("&amp;C704)&amp;IF(AA704=AA705,IF(OR(AB705=$AB$4:$AB704)=FALSE,", ",""),") "),""))</f>
        <v/>
      </c>
      <c r="AF704" s="11" t="str">
        <f t="shared" si="83"/>
        <v/>
      </c>
      <c r="AG704" s="11" t="str">
        <f t="array" ref="AG704">IF(ISBLANK(D704),"",IF(OR($H$2="y",$H$2="m"),IF(AA704=AA703,IF(OR(AC704=$AC$4:$AC703)=FALSE,AG703&amp;AF704,AG703),"("&amp;AF704)&amp;IF(AA704=AA705,IF(OR(AC705=$AC$4:$AC704)=FALSE,", ",""),") "),""))</f>
        <v/>
      </c>
      <c r="AH704" s="10" t="str">
        <f>IF((ISBLANK(D704)),"",IF(D704=D703,AH703,"")&amp;IF(B703&lt;&gt;B704,((IF(ISBLANK(E704),$D$3&amp;"Non-type material: "&amp;$D$3,$D$3&amp;INDEX('type-categories'!$A$2:$B$100,MATCH(E704,'type-categories'!$A$2:$A$100,0),2)&amp;$D$3))),"")&amp;(IF(K704&lt;&gt;K703,$C$2&amp;K704&amp;$K$3&amp;$C$2&amp;" ",(IF(B704&lt;&gt;B703,$C$2&amp;K704&amp;$K$3&amp;$C$2&amp;" ",""))))&amp;(IF(L704="","",((IF(L704&lt;&gt;L703,$D$2&amp;L704&amp;$L$3&amp;$D$2&amp;" ",IF(B704&lt;&gt;B703,$D$2&amp;L704&amp;$L$3&amp;$D$2&amp;" ",""))))))&amp;(IF(M704="","",((IF(M704&lt;&gt;M703,$E$2&amp;M704&amp;$E$2&amp;","&amp;" ",IF(B704&lt;&gt;B703,$E$2&amp;M704&amp;$E$2&amp;",",""))))))&amp;(IF(N704="","",IF(N704&lt;&gt;N703,N704&amp;", ",IF(B704&lt;&gt;B703,N704&amp;", ",""))))&amp;(IF(ISBLANK(O704),"",(IF(O704&lt;&gt;O703,O704&amp;", ",IF(B704&lt;&gt;B703,O704&amp;", ","")))))&amp;(IF(ISBLANK(P704),"",(IF(P704&lt;&gt;P703,P704&amp;", ",IF(B704&lt;&gt;B703,P704&amp;", ",IF(Z704&lt;&gt;Z703,P704&amp;", ",""))))))&amp;(IF(ISBLANK(Q704),"",(IF(Q704&lt;&gt;Q703,Q704&amp;", ",IF(B704&lt;&gt;B703,Q704&amp;", ",IF(Z704&lt;&gt;Z703,Q704&amp;", ",""))))))&amp;(IF(ISBLANK(R704),"",(IF(R704&lt;&gt;R703,R704&amp;"m, ",IF(B704&lt;&gt;B703,R704&amp;"m, ",IF(Z704&lt;&gt;Z703,R704&amp;"m, ",""))))))&amp;IF(ISBLANK(S704),"",(IF(B704&lt;&gt;B703,S704&amp;", ",IF(S704&lt;&gt;S703,IF((Z704=Z703),"same locality "&amp;S704&amp;", ",S704&amp;", "),""))))&amp;(IF(ISBLANK(T704),"",(IF(T704&lt;&gt;T703,IF(ISBLANK(F$2),T704&amp;", ",T704&amp;" "&amp;F$2&amp;", "),(IF(B704&lt;&gt;B703,IF(ISBLANK(F$2),T704&amp;", ",T704&amp;" "&amp;F$2&amp;", "),(IF(Z704&lt;&gt;Z703,IF(ISBLANK(F$2),T704&amp;", ",T704&amp;" "&amp;F$2&amp;", "),IF((U704&lt;&gt;U703)*($G$2="Y"),"same collector, ","")))))))))&amp;(IF(ISBLANK(U704),"",(IF(U704&lt;&gt;U703,U704&amp;", ",(IF(B704&lt;&gt;B703,U704&amp;", ",IF(Z704&lt;&gt;Z703,U704&amp;", ",(IF(T704&lt;&gt;T703,IF((T704&lt;&gt;T703)*($G$2="Y"),"same date, ", ""),IF((T704=T703)*(U704=U703)*(S704&lt;&gt;S703)*($G$2="Y"),"same collector and date, ", ""))))))))))&amp;(IF(ISBLANK(V704),"",V704&amp;", "))&amp;IF((AA704&lt;&gt;AA705)*($H$2="y"),AD704&amp;AE704,IF((AA704&lt;&gt;AA705)*($H$2="m"),AD704&amp;AG704,IF(($H$2&lt;&gt;"m")*($H$2&lt;&gt;"Y"),(IF(F704=0,"",F704&amp;" "&amp;$F$4&amp;" "))&amp;(IF(G704=0,"",G704&amp;" "&amp;$G$4&amp;" "))&amp;(IF(H704=0,"",H704&amp;" "&amp;H$4&amp;" "))&amp;(IF(I704=0,"",I704&amp;" "&amp;$I$4&amp;" "))&amp;(IF(J704=0,"",J704&amp;" "&amp;$J$4&amp;" "))&amp;IF((ISBLANK(C704)),"","("&amp;C704&amp;")"),"")))&amp;IF((B704=B705)*(K704=K705)*(L704=L705)*(M704=M705),IF(($H$2&lt;&gt;"m")*($H$2&lt;&gt;"Y"), ", ", IF((ISNUMBER(FIND(")",AE704))), ", ", "")),IF((B704=B705)*(K704=K705)*(L704=L705),"; ",". ")))</f>
        <v/>
      </c>
      <c r="AI704" s="1"/>
    </row>
    <row r="705" spans="1:35" x14ac:dyDescent="0.25">
      <c r="A705" s="3" t="str">
        <f t="shared" si="84"/>
        <v/>
      </c>
      <c r="B705" s="53" t="str">
        <f t="shared" si="88"/>
        <v/>
      </c>
      <c r="C705" s="57"/>
      <c r="D705" s="57"/>
      <c r="E705" s="57"/>
      <c r="F705" s="57"/>
      <c r="G705" s="57"/>
      <c r="H705" s="57"/>
      <c r="I705" s="57"/>
      <c r="J705" s="57"/>
      <c r="K705" s="57"/>
      <c r="L705" s="57"/>
      <c r="M705" s="54"/>
      <c r="N705" s="57"/>
      <c r="O705" s="58"/>
      <c r="P705" s="58"/>
      <c r="Q705" s="58"/>
      <c r="R705" s="58"/>
      <c r="S705" s="54"/>
      <c r="T705" s="57"/>
      <c r="U705" s="57"/>
      <c r="V705" s="57"/>
      <c r="W705" s="57"/>
      <c r="X705" s="147" t="str">
        <f>IF(ISBLANK(D705),"",IF('order-admin-units'!$I$1&lt;&gt;"y", "", IF((K705="")*(ISBLANK(D705)=FALSE), 'order-admin-units'!$B$1+1, VLOOKUP(K705, ordercountry, 2))))</f>
        <v/>
      </c>
      <c r="Y705" s="147" t="str">
        <f>IF(ISBLANK(D705),"",IF('order-admin-units'!$I$1&lt;&gt;"y", "", IF(L705="", 'order-admin-units'!$B$2+1, VLOOKUP(K705&amp;"@"&amp;L705, orderadmin, 2))))</f>
        <v/>
      </c>
      <c r="Z705" s="147" t="str">
        <f t="shared" si="85"/>
        <v/>
      </c>
      <c r="AA705" s="147" t="str">
        <f t="shared" si="86"/>
        <v/>
      </c>
      <c r="AB705" s="147" t="str">
        <f t="shared" si="87"/>
        <v/>
      </c>
      <c r="AC705" s="147" t="str">
        <f t="shared" si="81"/>
        <v/>
      </c>
      <c r="AD705" s="11" t="str">
        <f t="shared" si="82"/>
        <v/>
      </c>
      <c r="AE705" s="11" t="str">
        <f t="array" ref="AE705">IF(ISBLANK(D705),"",IF(OR($H$2="y",$H$2="m"),IF(AA705=AA704,IF(OR(AB705=$AB$4:$AB704)=FALSE,AE704&amp;C705,AE704),"("&amp;C705)&amp;IF(AA705=AA706,IF(OR(AB706=$AB$4:$AB705)=FALSE,", ",""),") "),""))</f>
        <v/>
      </c>
      <c r="AF705" s="11" t="str">
        <f t="shared" si="83"/>
        <v/>
      </c>
      <c r="AG705" s="11" t="str">
        <f t="array" ref="AG705">IF(ISBLANK(D705),"",IF(OR($H$2="y",$H$2="m"),IF(AA705=AA704,IF(OR(AC705=$AC$4:$AC704)=FALSE,AG704&amp;AF705,AG704),"("&amp;AF705)&amp;IF(AA705=AA706,IF(OR(AC706=$AC$4:$AC705)=FALSE,", ",""),") "),""))</f>
        <v/>
      </c>
      <c r="AH705" s="10" t="str">
        <f>IF((ISBLANK(D705)),"",IF(D705=D704,AH704,"")&amp;IF(B704&lt;&gt;B705,((IF(ISBLANK(E705),$D$3&amp;"Non-type material: "&amp;$D$3,$D$3&amp;INDEX('type-categories'!$A$2:$B$100,MATCH(E705,'type-categories'!$A$2:$A$100,0),2)&amp;$D$3))),"")&amp;(IF(K705&lt;&gt;K704,$C$2&amp;K705&amp;$K$3&amp;$C$2&amp;" ",(IF(B705&lt;&gt;B704,$C$2&amp;K705&amp;$K$3&amp;$C$2&amp;" ",""))))&amp;(IF(L705="","",((IF(L705&lt;&gt;L704,$D$2&amp;L705&amp;$L$3&amp;$D$2&amp;" ",IF(B705&lt;&gt;B704,$D$2&amp;L705&amp;$L$3&amp;$D$2&amp;" ",""))))))&amp;(IF(M705="","",((IF(M705&lt;&gt;M704,$E$2&amp;M705&amp;$E$2&amp;","&amp;" ",IF(B705&lt;&gt;B704,$E$2&amp;M705&amp;$E$2&amp;",",""))))))&amp;(IF(N705="","",IF(N705&lt;&gt;N704,N705&amp;", ",IF(B705&lt;&gt;B704,N705&amp;", ",""))))&amp;(IF(ISBLANK(O705),"",(IF(O705&lt;&gt;O704,O705&amp;", ",IF(B705&lt;&gt;B704,O705&amp;", ","")))))&amp;(IF(ISBLANK(P705),"",(IF(P705&lt;&gt;P704,P705&amp;", ",IF(B705&lt;&gt;B704,P705&amp;", ",IF(Z705&lt;&gt;Z704,P705&amp;", ",""))))))&amp;(IF(ISBLANK(Q705),"",(IF(Q705&lt;&gt;Q704,Q705&amp;", ",IF(B705&lt;&gt;B704,Q705&amp;", ",IF(Z705&lt;&gt;Z704,Q705&amp;", ",""))))))&amp;(IF(ISBLANK(R705),"",(IF(R705&lt;&gt;R704,R705&amp;"m, ",IF(B705&lt;&gt;B704,R705&amp;"m, ",IF(Z705&lt;&gt;Z704,R705&amp;"m, ",""))))))&amp;IF(ISBLANK(S705),"",(IF(B705&lt;&gt;B704,S705&amp;", ",IF(S705&lt;&gt;S704,IF((Z705=Z704),"same locality "&amp;S705&amp;", ",S705&amp;", "),""))))&amp;(IF(ISBLANK(T705),"",(IF(T705&lt;&gt;T704,IF(ISBLANK(F$2),T705&amp;", ",T705&amp;" "&amp;F$2&amp;", "),(IF(B705&lt;&gt;B704,IF(ISBLANK(F$2),T705&amp;", ",T705&amp;" "&amp;F$2&amp;", "),(IF(Z705&lt;&gt;Z704,IF(ISBLANK(F$2),T705&amp;", ",T705&amp;" "&amp;F$2&amp;", "),IF((U705&lt;&gt;U704)*($G$2="Y"),"same collector, ","")))))))))&amp;(IF(ISBLANK(U705),"",(IF(U705&lt;&gt;U704,U705&amp;", ",(IF(B705&lt;&gt;B704,U705&amp;", ",IF(Z705&lt;&gt;Z704,U705&amp;", ",(IF(T705&lt;&gt;T704,IF((T705&lt;&gt;T704)*($G$2="Y"),"same date, ", ""),IF((T705=T704)*(U705=U704)*(S705&lt;&gt;S704)*($G$2="Y"),"same collector and date, ", ""))))))))))&amp;(IF(ISBLANK(V705),"",V705&amp;", "))&amp;IF((AA705&lt;&gt;AA706)*($H$2="y"),AD705&amp;AE705,IF((AA705&lt;&gt;AA706)*($H$2="m"),AD705&amp;AG705,IF(($H$2&lt;&gt;"m")*($H$2&lt;&gt;"Y"),(IF(F705=0,"",F705&amp;" "&amp;$F$4&amp;" "))&amp;(IF(G705=0,"",G705&amp;" "&amp;$G$4&amp;" "))&amp;(IF(H705=0,"",H705&amp;" "&amp;H$4&amp;" "))&amp;(IF(I705=0,"",I705&amp;" "&amp;$I$4&amp;" "))&amp;(IF(J705=0,"",J705&amp;" "&amp;$J$4&amp;" "))&amp;IF((ISBLANK(C705)),"","("&amp;C705&amp;")"),"")))&amp;IF((B705=B706)*(K705=K706)*(L705=L706)*(M705=M706),IF(($H$2&lt;&gt;"m")*($H$2&lt;&gt;"Y"), ", ", IF((ISNUMBER(FIND(")",AE705))), ", ", "")),IF((B705=B706)*(K705=K706)*(L705=L706),"; ",". ")))</f>
        <v/>
      </c>
      <c r="AI705" s="1"/>
    </row>
    <row r="706" spans="1:35" x14ac:dyDescent="0.25">
      <c r="A706" s="3" t="str">
        <f t="shared" si="84"/>
        <v/>
      </c>
      <c r="B706" s="53" t="str">
        <f t="shared" si="88"/>
        <v/>
      </c>
      <c r="C706" s="57"/>
      <c r="D706" s="57"/>
      <c r="E706" s="57"/>
      <c r="F706" s="57"/>
      <c r="G706" s="57"/>
      <c r="H706" s="57"/>
      <c r="I706" s="57"/>
      <c r="J706" s="57"/>
      <c r="K706" s="57"/>
      <c r="L706" s="57"/>
      <c r="M706" s="54"/>
      <c r="N706" s="57"/>
      <c r="O706" s="58"/>
      <c r="P706" s="58"/>
      <c r="Q706" s="58"/>
      <c r="R706" s="58"/>
      <c r="S706" s="54"/>
      <c r="T706" s="57"/>
      <c r="U706" s="57"/>
      <c r="V706" s="57"/>
      <c r="W706" s="57"/>
      <c r="X706" s="147" t="str">
        <f>IF(ISBLANK(D706),"",IF('order-admin-units'!$I$1&lt;&gt;"y", "", IF((K706="")*(ISBLANK(D706)=FALSE), 'order-admin-units'!$B$1+1, VLOOKUP(K706, ordercountry, 2))))</f>
        <v/>
      </c>
      <c r="Y706" s="147" t="str">
        <f>IF(ISBLANK(D706),"",IF('order-admin-units'!$I$1&lt;&gt;"y", "", IF(L706="", 'order-admin-units'!$B$2+1, VLOOKUP(K706&amp;"@"&amp;L706, orderadmin, 2))))</f>
        <v/>
      </c>
      <c r="Z706" s="147" t="str">
        <f t="shared" si="85"/>
        <v/>
      </c>
      <c r="AA706" s="147" t="str">
        <f t="shared" si="86"/>
        <v/>
      </c>
      <c r="AB706" s="147" t="str">
        <f t="shared" si="87"/>
        <v/>
      </c>
      <c r="AC706" s="147" t="str">
        <f t="shared" si="81"/>
        <v/>
      </c>
      <c r="AD706" s="11" t="str">
        <f t="shared" si="82"/>
        <v/>
      </c>
      <c r="AE706" s="11" t="str">
        <f t="array" ref="AE706">IF(ISBLANK(D706),"",IF(OR($H$2="y",$H$2="m"),IF(AA706=AA705,IF(OR(AB706=$AB$4:$AB705)=FALSE,AE705&amp;C706,AE705),"("&amp;C706)&amp;IF(AA706=AA707,IF(OR(AB707=$AB$4:$AB706)=FALSE,", ",""),") "),""))</f>
        <v/>
      </c>
      <c r="AF706" s="11" t="str">
        <f t="shared" si="83"/>
        <v/>
      </c>
      <c r="AG706" s="11" t="str">
        <f t="array" ref="AG706">IF(ISBLANK(D706),"",IF(OR($H$2="y",$H$2="m"),IF(AA706=AA705,IF(OR(AC706=$AC$4:$AC705)=FALSE,AG705&amp;AF706,AG705),"("&amp;AF706)&amp;IF(AA706=AA707,IF(OR(AC707=$AC$4:$AC706)=FALSE,", ",""),") "),""))</f>
        <v/>
      </c>
      <c r="AH706" s="10" t="str">
        <f>IF((ISBLANK(D706)),"",IF(D706=D705,AH705,"")&amp;IF(B705&lt;&gt;B706,((IF(ISBLANK(E706),$D$3&amp;"Non-type material: "&amp;$D$3,$D$3&amp;INDEX('type-categories'!$A$2:$B$100,MATCH(E706,'type-categories'!$A$2:$A$100,0),2)&amp;$D$3))),"")&amp;(IF(K706&lt;&gt;K705,$C$2&amp;K706&amp;$K$3&amp;$C$2&amp;" ",(IF(B706&lt;&gt;B705,$C$2&amp;K706&amp;$K$3&amp;$C$2&amp;" ",""))))&amp;(IF(L706="","",((IF(L706&lt;&gt;L705,$D$2&amp;L706&amp;$L$3&amp;$D$2&amp;" ",IF(B706&lt;&gt;B705,$D$2&amp;L706&amp;$L$3&amp;$D$2&amp;" ",""))))))&amp;(IF(M706="","",((IF(M706&lt;&gt;M705,$E$2&amp;M706&amp;$E$2&amp;","&amp;" ",IF(B706&lt;&gt;B705,$E$2&amp;M706&amp;$E$2&amp;",",""))))))&amp;(IF(N706="","",IF(N706&lt;&gt;N705,N706&amp;", ",IF(B706&lt;&gt;B705,N706&amp;", ",""))))&amp;(IF(ISBLANK(O706),"",(IF(O706&lt;&gt;O705,O706&amp;", ",IF(B706&lt;&gt;B705,O706&amp;", ","")))))&amp;(IF(ISBLANK(P706),"",(IF(P706&lt;&gt;P705,P706&amp;", ",IF(B706&lt;&gt;B705,P706&amp;", ",IF(Z706&lt;&gt;Z705,P706&amp;", ",""))))))&amp;(IF(ISBLANK(Q706),"",(IF(Q706&lt;&gt;Q705,Q706&amp;", ",IF(B706&lt;&gt;B705,Q706&amp;", ",IF(Z706&lt;&gt;Z705,Q706&amp;", ",""))))))&amp;(IF(ISBLANK(R706),"",(IF(R706&lt;&gt;R705,R706&amp;"m, ",IF(B706&lt;&gt;B705,R706&amp;"m, ",IF(Z706&lt;&gt;Z705,R706&amp;"m, ",""))))))&amp;IF(ISBLANK(S706),"",(IF(B706&lt;&gt;B705,S706&amp;", ",IF(S706&lt;&gt;S705,IF((Z706=Z705),"same locality "&amp;S706&amp;", ",S706&amp;", "),""))))&amp;(IF(ISBLANK(T706),"",(IF(T706&lt;&gt;T705,IF(ISBLANK(F$2),T706&amp;", ",T706&amp;" "&amp;F$2&amp;", "),(IF(B706&lt;&gt;B705,IF(ISBLANK(F$2),T706&amp;", ",T706&amp;" "&amp;F$2&amp;", "),(IF(Z706&lt;&gt;Z705,IF(ISBLANK(F$2),T706&amp;", ",T706&amp;" "&amp;F$2&amp;", "),IF((U706&lt;&gt;U705)*($G$2="Y"),"same collector, ","")))))))))&amp;(IF(ISBLANK(U706),"",(IF(U706&lt;&gt;U705,U706&amp;", ",(IF(B706&lt;&gt;B705,U706&amp;", ",IF(Z706&lt;&gt;Z705,U706&amp;", ",(IF(T706&lt;&gt;T705,IF((T706&lt;&gt;T705)*($G$2="Y"),"same date, ", ""),IF((T706=T705)*(U706=U705)*(S706&lt;&gt;S705)*($G$2="Y"),"same collector and date, ", ""))))))))))&amp;(IF(ISBLANK(V706),"",V706&amp;", "))&amp;IF((AA706&lt;&gt;AA707)*($H$2="y"),AD706&amp;AE706,IF((AA706&lt;&gt;AA707)*($H$2="m"),AD706&amp;AG706,IF(($H$2&lt;&gt;"m")*($H$2&lt;&gt;"Y"),(IF(F706=0,"",F706&amp;" "&amp;$F$4&amp;" "))&amp;(IF(G706=0,"",G706&amp;" "&amp;$G$4&amp;" "))&amp;(IF(H706=0,"",H706&amp;" "&amp;H$4&amp;" "))&amp;(IF(I706=0,"",I706&amp;" "&amp;$I$4&amp;" "))&amp;(IF(J706=0,"",J706&amp;" "&amp;$J$4&amp;" "))&amp;IF((ISBLANK(C706)),"","("&amp;C706&amp;")"),"")))&amp;IF((B706=B707)*(K706=K707)*(L706=L707)*(M706=M707),IF(($H$2&lt;&gt;"m")*($H$2&lt;&gt;"Y"), ", ", IF((ISNUMBER(FIND(")",AE706))), ", ", "")),IF((B706=B707)*(K706=K707)*(L706=L707),"; ",". ")))</f>
        <v/>
      </c>
      <c r="AI706" s="1"/>
    </row>
    <row r="707" spans="1:35" x14ac:dyDescent="0.25">
      <c r="A707" s="3" t="str">
        <f t="shared" si="84"/>
        <v/>
      </c>
      <c r="B707" s="53" t="str">
        <f t="shared" si="88"/>
        <v/>
      </c>
      <c r="C707" s="57"/>
      <c r="D707" s="57"/>
      <c r="E707" s="57"/>
      <c r="F707" s="57"/>
      <c r="G707" s="57"/>
      <c r="H707" s="57"/>
      <c r="I707" s="57"/>
      <c r="J707" s="57"/>
      <c r="K707" s="57"/>
      <c r="L707" s="57"/>
      <c r="M707" s="54"/>
      <c r="N707" s="57"/>
      <c r="O707" s="58"/>
      <c r="P707" s="58"/>
      <c r="Q707" s="58"/>
      <c r="R707" s="58"/>
      <c r="S707" s="54"/>
      <c r="T707" s="57"/>
      <c r="U707" s="57"/>
      <c r="V707" s="57"/>
      <c r="W707" s="57"/>
      <c r="X707" s="147" t="str">
        <f>IF(ISBLANK(D707),"",IF('order-admin-units'!$I$1&lt;&gt;"y", "", IF((K707="")*(ISBLANK(D707)=FALSE), 'order-admin-units'!$B$1+1, VLOOKUP(K707, ordercountry, 2))))</f>
        <v/>
      </c>
      <c r="Y707" s="147" t="str">
        <f>IF(ISBLANK(D707),"",IF('order-admin-units'!$I$1&lt;&gt;"y", "", IF(L707="", 'order-admin-units'!$B$2+1, VLOOKUP(K707&amp;"@"&amp;L707, orderadmin, 2))))</f>
        <v/>
      </c>
      <c r="Z707" s="147" t="str">
        <f t="shared" si="85"/>
        <v/>
      </c>
      <c r="AA707" s="147" t="str">
        <f t="shared" si="86"/>
        <v/>
      </c>
      <c r="AB707" s="147" t="str">
        <f t="shared" si="87"/>
        <v/>
      </c>
      <c r="AC707" s="147" t="str">
        <f t="shared" si="81"/>
        <v/>
      </c>
      <c r="AD707" s="11" t="str">
        <f t="shared" si="82"/>
        <v/>
      </c>
      <c r="AE707" s="11" t="str">
        <f t="array" ref="AE707">IF(ISBLANK(D707),"",IF(OR($H$2="y",$H$2="m"),IF(AA707=AA706,IF(OR(AB707=$AB$4:$AB706)=FALSE,AE706&amp;C707,AE706),"("&amp;C707)&amp;IF(AA707=AA708,IF(OR(AB708=$AB$4:$AB707)=FALSE,", ",""),") "),""))</f>
        <v/>
      </c>
      <c r="AF707" s="11" t="str">
        <f t="shared" si="83"/>
        <v/>
      </c>
      <c r="AG707" s="11" t="str">
        <f t="array" ref="AG707">IF(ISBLANK(D707),"",IF(OR($H$2="y",$H$2="m"),IF(AA707=AA706,IF(OR(AC707=$AC$4:$AC706)=FALSE,AG706&amp;AF707,AG706),"("&amp;AF707)&amp;IF(AA707=AA708,IF(OR(AC708=$AC$4:$AC707)=FALSE,", ",""),") "),""))</f>
        <v/>
      </c>
      <c r="AH707" s="10" t="str">
        <f>IF((ISBLANK(D707)),"",IF(D707=D706,AH706,"")&amp;IF(B706&lt;&gt;B707,((IF(ISBLANK(E707),$D$3&amp;"Non-type material: "&amp;$D$3,$D$3&amp;INDEX('type-categories'!$A$2:$B$100,MATCH(E707,'type-categories'!$A$2:$A$100,0),2)&amp;$D$3))),"")&amp;(IF(K707&lt;&gt;K706,$C$2&amp;K707&amp;$K$3&amp;$C$2&amp;" ",(IF(B707&lt;&gt;B706,$C$2&amp;K707&amp;$K$3&amp;$C$2&amp;" ",""))))&amp;(IF(L707="","",((IF(L707&lt;&gt;L706,$D$2&amp;L707&amp;$L$3&amp;$D$2&amp;" ",IF(B707&lt;&gt;B706,$D$2&amp;L707&amp;$L$3&amp;$D$2&amp;" ",""))))))&amp;(IF(M707="","",((IF(M707&lt;&gt;M706,$E$2&amp;M707&amp;$E$2&amp;","&amp;" ",IF(B707&lt;&gt;B706,$E$2&amp;M707&amp;$E$2&amp;",",""))))))&amp;(IF(N707="","",IF(N707&lt;&gt;N706,N707&amp;", ",IF(B707&lt;&gt;B706,N707&amp;", ",""))))&amp;(IF(ISBLANK(O707),"",(IF(O707&lt;&gt;O706,O707&amp;", ",IF(B707&lt;&gt;B706,O707&amp;", ","")))))&amp;(IF(ISBLANK(P707),"",(IF(P707&lt;&gt;P706,P707&amp;", ",IF(B707&lt;&gt;B706,P707&amp;", ",IF(Z707&lt;&gt;Z706,P707&amp;", ",""))))))&amp;(IF(ISBLANK(Q707),"",(IF(Q707&lt;&gt;Q706,Q707&amp;", ",IF(B707&lt;&gt;B706,Q707&amp;", ",IF(Z707&lt;&gt;Z706,Q707&amp;", ",""))))))&amp;(IF(ISBLANK(R707),"",(IF(R707&lt;&gt;R706,R707&amp;"m, ",IF(B707&lt;&gt;B706,R707&amp;"m, ",IF(Z707&lt;&gt;Z706,R707&amp;"m, ",""))))))&amp;IF(ISBLANK(S707),"",(IF(B707&lt;&gt;B706,S707&amp;", ",IF(S707&lt;&gt;S706,IF((Z707=Z706),"same locality "&amp;S707&amp;", ",S707&amp;", "),""))))&amp;(IF(ISBLANK(T707),"",(IF(T707&lt;&gt;T706,IF(ISBLANK(F$2),T707&amp;", ",T707&amp;" "&amp;F$2&amp;", "),(IF(B707&lt;&gt;B706,IF(ISBLANK(F$2),T707&amp;", ",T707&amp;" "&amp;F$2&amp;", "),(IF(Z707&lt;&gt;Z706,IF(ISBLANK(F$2),T707&amp;", ",T707&amp;" "&amp;F$2&amp;", "),IF((U707&lt;&gt;U706)*($G$2="Y"),"same collector, ","")))))))))&amp;(IF(ISBLANK(U707),"",(IF(U707&lt;&gt;U706,U707&amp;", ",(IF(B707&lt;&gt;B706,U707&amp;", ",IF(Z707&lt;&gt;Z706,U707&amp;", ",(IF(T707&lt;&gt;T706,IF((T707&lt;&gt;T706)*($G$2="Y"),"same date, ", ""),IF((T707=T706)*(U707=U706)*(S707&lt;&gt;S706)*($G$2="Y"),"same collector and date, ", ""))))))))))&amp;(IF(ISBLANK(V707),"",V707&amp;", "))&amp;IF((AA707&lt;&gt;AA708)*($H$2="y"),AD707&amp;AE707,IF((AA707&lt;&gt;AA708)*($H$2="m"),AD707&amp;AG707,IF(($H$2&lt;&gt;"m")*($H$2&lt;&gt;"Y"),(IF(F707=0,"",F707&amp;" "&amp;$F$4&amp;" "))&amp;(IF(G707=0,"",G707&amp;" "&amp;$G$4&amp;" "))&amp;(IF(H707=0,"",H707&amp;" "&amp;H$4&amp;" "))&amp;(IF(I707=0,"",I707&amp;" "&amp;$I$4&amp;" "))&amp;(IF(J707=0,"",J707&amp;" "&amp;$J$4&amp;" "))&amp;IF((ISBLANK(C707)),"","("&amp;C707&amp;")"),"")))&amp;IF((B707=B708)*(K707=K708)*(L707=L708)*(M707=M708),IF(($H$2&lt;&gt;"m")*($H$2&lt;&gt;"Y"), ", ", IF((ISNUMBER(FIND(")",AE707))), ", ", "")),IF((B707=B708)*(K707=K708)*(L707=L708),"; ",". ")))</f>
        <v/>
      </c>
      <c r="AI707" s="1"/>
    </row>
    <row r="708" spans="1:35" x14ac:dyDescent="0.25">
      <c r="A708" s="3" t="str">
        <f t="shared" si="84"/>
        <v/>
      </c>
      <c r="B708" s="53" t="str">
        <f t="shared" si="88"/>
        <v/>
      </c>
      <c r="C708" s="57"/>
      <c r="D708" s="57"/>
      <c r="E708" s="57"/>
      <c r="F708" s="57"/>
      <c r="G708" s="57"/>
      <c r="H708" s="57"/>
      <c r="I708" s="57"/>
      <c r="J708" s="57"/>
      <c r="K708" s="57"/>
      <c r="L708" s="57"/>
      <c r="M708" s="54"/>
      <c r="N708" s="57"/>
      <c r="O708" s="58"/>
      <c r="P708" s="58"/>
      <c r="Q708" s="58"/>
      <c r="R708" s="58"/>
      <c r="S708" s="54"/>
      <c r="T708" s="57"/>
      <c r="U708" s="57"/>
      <c r="V708" s="57"/>
      <c r="W708" s="57"/>
      <c r="X708" s="147" t="str">
        <f>IF(ISBLANK(D708),"",IF('order-admin-units'!$I$1&lt;&gt;"y", "", IF((K708="")*(ISBLANK(D708)=FALSE), 'order-admin-units'!$B$1+1, VLOOKUP(K708, ordercountry, 2))))</f>
        <v/>
      </c>
      <c r="Y708" s="147" t="str">
        <f>IF(ISBLANK(D708),"",IF('order-admin-units'!$I$1&lt;&gt;"y", "", IF(L708="", 'order-admin-units'!$B$2+1, VLOOKUP(K708&amp;"@"&amp;L708, orderadmin, 2))))</f>
        <v/>
      </c>
      <c r="Z708" s="147" t="str">
        <f t="shared" si="85"/>
        <v/>
      </c>
      <c r="AA708" s="147" t="str">
        <f t="shared" si="86"/>
        <v/>
      </c>
      <c r="AB708" s="147" t="str">
        <f t="shared" si="87"/>
        <v/>
      </c>
      <c r="AC708" s="147" t="str">
        <f t="shared" si="81"/>
        <v/>
      </c>
      <c r="AD708" s="11" t="str">
        <f t="shared" si="82"/>
        <v/>
      </c>
      <c r="AE708" s="11" t="str">
        <f t="array" ref="AE708">IF(ISBLANK(D708),"",IF(OR($H$2="y",$H$2="m"),IF(AA708=AA707,IF(OR(AB708=$AB$4:$AB707)=FALSE,AE707&amp;C708,AE707),"("&amp;C708)&amp;IF(AA708=AA709,IF(OR(AB709=$AB$4:$AB708)=FALSE,", ",""),") "),""))</f>
        <v/>
      </c>
      <c r="AF708" s="11" t="str">
        <f t="shared" si="83"/>
        <v/>
      </c>
      <c r="AG708" s="11" t="str">
        <f t="array" ref="AG708">IF(ISBLANK(D708),"",IF(OR($H$2="y",$H$2="m"),IF(AA708=AA707,IF(OR(AC708=$AC$4:$AC707)=FALSE,AG707&amp;AF708,AG707),"("&amp;AF708)&amp;IF(AA708=AA709,IF(OR(AC709=$AC$4:$AC708)=FALSE,", ",""),") "),""))</f>
        <v/>
      </c>
      <c r="AH708" s="10" t="str">
        <f>IF((ISBLANK(D708)),"",IF(D708=D707,AH707,"")&amp;IF(B707&lt;&gt;B708,((IF(ISBLANK(E708),$D$3&amp;"Non-type material: "&amp;$D$3,$D$3&amp;INDEX('type-categories'!$A$2:$B$100,MATCH(E708,'type-categories'!$A$2:$A$100,0),2)&amp;$D$3))),"")&amp;(IF(K708&lt;&gt;K707,$C$2&amp;K708&amp;$K$3&amp;$C$2&amp;" ",(IF(B708&lt;&gt;B707,$C$2&amp;K708&amp;$K$3&amp;$C$2&amp;" ",""))))&amp;(IF(L708="","",((IF(L708&lt;&gt;L707,$D$2&amp;L708&amp;$L$3&amp;$D$2&amp;" ",IF(B708&lt;&gt;B707,$D$2&amp;L708&amp;$L$3&amp;$D$2&amp;" ",""))))))&amp;(IF(M708="","",((IF(M708&lt;&gt;M707,$E$2&amp;M708&amp;$E$2&amp;","&amp;" ",IF(B708&lt;&gt;B707,$E$2&amp;M708&amp;$E$2&amp;",",""))))))&amp;(IF(N708="","",IF(N708&lt;&gt;N707,N708&amp;", ",IF(B708&lt;&gt;B707,N708&amp;", ",""))))&amp;(IF(ISBLANK(O708),"",(IF(O708&lt;&gt;O707,O708&amp;", ",IF(B708&lt;&gt;B707,O708&amp;", ","")))))&amp;(IF(ISBLANK(P708),"",(IF(P708&lt;&gt;P707,P708&amp;", ",IF(B708&lt;&gt;B707,P708&amp;", ",IF(Z708&lt;&gt;Z707,P708&amp;", ",""))))))&amp;(IF(ISBLANK(Q708),"",(IF(Q708&lt;&gt;Q707,Q708&amp;", ",IF(B708&lt;&gt;B707,Q708&amp;", ",IF(Z708&lt;&gt;Z707,Q708&amp;", ",""))))))&amp;(IF(ISBLANK(R708),"",(IF(R708&lt;&gt;R707,R708&amp;"m, ",IF(B708&lt;&gt;B707,R708&amp;"m, ",IF(Z708&lt;&gt;Z707,R708&amp;"m, ",""))))))&amp;IF(ISBLANK(S708),"",(IF(B708&lt;&gt;B707,S708&amp;", ",IF(S708&lt;&gt;S707,IF((Z708=Z707),"same locality "&amp;S708&amp;", ",S708&amp;", "),""))))&amp;(IF(ISBLANK(T708),"",(IF(T708&lt;&gt;T707,IF(ISBLANK(F$2),T708&amp;", ",T708&amp;" "&amp;F$2&amp;", "),(IF(B708&lt;&gt;B707,IF(ISBLANK(F$2),T708&amp;", ",T708&amp;" "&amp;F$2&amp;", "),(IF(Z708&lt;&gt;Z707,IF(ISBLANK(F$2),T708&amp;", ",T708&amp;" "&amp;F$2&amp;", "),IF((U708&lt;&gt;U707)*($G$2="Y"),"same collector, ","")))))))))&amp;(IF(ISBLANK(U708),"",(IF(U708&lt;&gt;U707,U708&amp;", ",(IF(B708&lt;&gt;B707,U708&amp;", ",IF(Z708&lt;&gt;Z707,U708&amp;", ",(IF(T708&lt;&gt;T707,IF((T708&lt;&gt;T707)*($G$2="Y"),"same date, ", ""),IF((T708=T707)*(U708=U707)*(S708&lt;&gt;S707)*($G$2="Y"),"same collector and date, ", ""))))))))))&amp;(IF(ISBLANK(V708),"",V708&amp;", "))&amp;IF((AA708&lt;&gt;AA709)*($H$2="y"),AD708&amp;AE708,IF((AA708&lt;&gt;AA709)*($H$2="m"),AD708&amp;AG708,IF(($H$2&lt;&gt;"m")*($H$2&lt;&gt;"Y"),(IF(F708=0,"",F708&amp;" "&amp;$F$4&amp;" "))&amp;(IF(G708=0,"",G708&amp;" "&amp;$G$4&amp;" "))&amp;(IF(H708=0,"",H708&amp;" "&amp;H$4&amp;" "))&amp;(IF(I708=0,"",I708&amp;" "&amp;$I$4&amp;" "))&amp;(IF(J708=0,"",J708&amp;" "&amp;$J$4&amp;" "))&amp;IF((ISBLANK(C708)),"","("&amp;C708&amp;")"),"")))&amp;IF((B708=B709)*(K708=K709)*(L708=L709)*(M708=M709),IF(($H$2&lt;&gt;"m")*($H$2&lt;&gt;"Y"), ", ", IF((ISNUMBER(FIND(")",AE708))), ", ", "")),IF((B708=B709)*(K708=K709)*(L708=L709),"; ",". ")))</f>
        <v/>
      </c>
      <c r="AI708" s="1"/>
    </row>
    <row r="709" spans="1:35" x14ac:dyDescent="0.25">
      <c r="A709" s="3" t="str">
        <f t="shared" si="84"/>
        <v/>
      </c>
      <c r="B709" s="53" t="str">
        <f t="shared" si="88"/>
        <v/>
      </c>
      <c r="C709" s="57"/>
      <c r="D709" s="57"/>
      <c r="E709" s="57"/>
      <c r="F709" s="57"/>
      <c r="G709" s="57"/>
      <c r="H709" s="57"/>
      <c r="I709" s="57"/>
      <c r="J709" s="57"/>
      <c r="K709" s="57"/>
      <c r="L709" s="57"/>
      <c r="M709" s="54"/>
      <c r="N709" s="57"/>
      <c r="O709" s="58"/>
      <c r="P709" s="58"/>
      <c r="Q709" s="58"/>
      <c r="R709" s="58"/>
      <c r="S709" s="54"/>
      <c r="T709" s="57"/>
      <c r="U709" s="57"/>
      <c r="V709" s="57"/>
      <c r="W709" s="57"/>
      <c r="X709" s="147" t="str">
        <f>IF(ISBLANK(D709),"",IF('order-admin-units'!$I$1&lt;&gt;"y", "", IF((K709="")*(ISBLANK(D709)=FALSE), 'order-admin-units'!$B$1+1, VLOOKUP(K709, ordercountry, 2))))</f>
        <v/>
      </c>
      <c r="Y709" s="147" t="str">
        <f>IF(ISBLANK(D709),"",IF('order-admin-units'!$I$1&lt;&gt;"y", "", IF(L709="", 'order-admin-units'!$B$2+1, VLOOKUP(K709&amp;"@"&amp;L709, orderadmin, 2))))</f>
        <v/>
      </c>
      <c r="Z709" s="147" t="str">
        <f t="shared" si="85"/>
        <v/>
      </c>
      <c r="AA709" s="147" t="str">
        <f t="shared" si="86"/>
        <v/>
      </c>
      <c r="AB709" s="147" t="str">
        <f t="shared" si="87"/>
        <v/>
      </c>
      <c r="AC709" s="147" t="str">
        <f t="shared" ref="AC709:AC772" si="89">AA709&amp;AF709</f>
        <v/>
      </c>
      <c r="AD709" s="11" t="str">
        <f t="shared" ref="AD709:AD772" si="90">IF(OR($H$2="y",$H$2="m"),IF(SUMIF($AA$5:$AA$2000,AA709,$F$5:$F$2000)&lt;&gt;0,SUMIF($AA$5:$AA$2000,AA709,$F$5:$F$2000)&amp;" "&amp;$F$4&amp;" ","")&amp;IF(SUMIF($AA$5:$AA$2000,AA709,$G$5:$G$2000)&lt;&gt;0,SUMIF($AA$5:$AA$2000,AA709,$G$5:$G$2000)&amp;" "&amp;$G$4&amp;" ","")&amp;IF(SUMIF($AA$5:$AA$2000,AA709,$H$5:$H$2000)&lt;&gt;0,SUMIF($AA$5:$AA$2000,AA709,$H$5:$H$2000)&amp;" "&amp;$H$4&amp;" ","")&amp;IF(SUMIF($AA$5:$AA$2000,AA709,$I$5:$I$2000)&lt;&gt;0,SUMIF($AA$5:$AA$2000,AA709,$I$5:$I$2000)&amp;" "&amp;$I$4&amp;" ","")&amp;IF(SUMIF($AA$5:$AA$2000,AA709,$J$5:$J$2000)&lt;&gt;0,SUMIF($AA$5:$AA$2000,AA709,$J$5:$J$2000)&amp;" "&amp;$J$4&amp;" ",""),"")</f>
        <v/>
      </c>
      <c r="AE709" s="11" t="str">
        <f t="array" ref="AE709">IF(ISBLANK(D709),"",IF(OR($H$2="y",$H$2="m"),IF(AA709=AA708,IF(OR(AB709=$AB$4:$AB708)=FALSE,AE708&amp;C709,AE708),"("&amp;C709)&amp;IF(AA709=AA710,IF(OR(AB710=$AB$4:$AB709)=FALSE,", ",""),") "),""))</f>
        <v/>
      </c>
      <c r="AF709" s="11" t="str">
        <f t="shared" ref="AF709:AF772" si="91">IF((ISBLANK(D709)=FALSE)*OR($H$2="y",$H$2="m"),IFERROR(LEFT(C709, FIND(" ",C709)-1), C709),"")</f>
        <v/>
      </c>
      <c r="AG709" s="11" t="str">
        <f t="array" ref="AG709">IF(ISBLANK(D709),"",IF(OR($H$2="y",$H$2="m"),IF(AA709=AA708,IF(OR(AC709=$AC$4:$AC708)=FALSE,AG708&amp;AF709,AG708),"("&amp;AF709)&amp;IF(AA709=AA710,IF(OR(AC710=$AC$4:$AC709)=FALSE,", ",""),") "),""))</f>
        <v/>
      </c>
      <c r="AH709" s="10" t="str">
        <f>IF((ISBLANK(D709)),"",IF(D709=D708,AH708,"")&amp;IF(B708&lt;&gt;B709,((IF(ISBLANK(E709),$D$3&amp;"Non-type material: "&amp;$D$3,$D$3&amp;INDEX('type-categories'!$A$2:$B$100,MATCH(E709,'type-categories'!$A$2:$A$100,0),2)&amp;$D$3))),"")&amp;(IF(K709&lt;&gt;K708,$C$2&amp;K709&amp;$K$3&amp;$C$2&amp;" ",(IF(B709&lt;&gt;B708,$C$2&amp;K709&amp;$K$3&amp;$C$2&amp;" ",""))))&amp;(IF(L709="","",((IF(L709&lt;&gt;L708,$D$2&amp;L709&amp;$L$3&amp;$D$2&amp;" ",IF(B709&lt;&gt;B708,$D$2&amp;L709&amp;$L$3&amp;$D$2&amp;" ",""))))))&amp;(IF(M709="","",((IF(M709&lt;&gt;M708,$E$2&amp;M709&amp;$E$2&amp;","&amp;" ",IF(B709&lt;&gt;B708,$E$2&amp;M709&amp;$E$2&amp;",",""))))))&amp;(IF(N709="","",IF(N709&lt;&gt;N708,N709&amp;", ",IF(B709&lt;&gt;B708,N709&amp;", ",""))))&amp;(IF(ISBLANK(O709),"",(IF(O709&lt;&gt;O708,O709&amp;", ",IF(B709&lt;&gt;B708,O709&amp;", ","")))))&amp;(IF(ISBLANK(P709),"",(IF(P709&lt;&gt;P708,P709&amp;", ",IF(B709&lt;&gt;B708,P709&amp;", ",IF(Z709&lt;&gt;Z708,P709&amp;", ",""))))))&amp;(IF(ISBLANK(Q709),"",(IF(Q709&lt;&gt;Q708,Q709&amp;", ",IF(B709&lt;&gt;B708,Q709&amp;", ",IF(Z709&lt;&gt;Z708,Q709&amp;", ",""))))))&amp;(IF(ISBLANK(R709),"",(IF(R709&lt;&gt;R708,R709&amp;"m, ",IF(B709&lt;&gt;B708,R709&amp;"m, ",IF(Z709&lt;&gt;Z708,R709&amp;"m, ",""))))))&amp;IF(ISBLANK(S709),"",(IF(B709&lt;&gt;B708,S709&amp;", ",IF(S709&lt;&gt;S708,IF((Z709=Z708),"same locality "&amp;S709&amp;", ",S709&amp;", "),""))))&amp;(IF(ISBLANK(T709),"",(IF(T709&lt;&gt;T708,IF(ISBLANK(F$2),T709&amp;", ",T709&amp;" "&amp;F$2&amp;", "),(IF(B709&lt;&gt;B708,IF(ISBLANK(F$2),T709&amp;", ",T709&amp;" "&amp;F$2&amp;", "),(IF(Z709&lt;&gt;Z708,IF(ISBLANK(F$2),T709&amp;", ",T709&amp;" "&amp;F$2&amp;", "),IF((U709&lt;&gt;U708)*($G$2="Y"),"same collector, ","")))))))))&amp;(IF(ISBLANK(U709),"",(IF(U709&lt;&gt;U708,U709&amp;", ",(IF(B709&lt;&gt;B708,U709&amp;", ",IF(Z709&lt;&gt;Z708,U709&amp;", ",(IF(T709&lt;&gt;T708,IF((T709&lt;&gt;T708)*($G$2="Y"),"same date, ", ""),IF((T709=T708)*(U709=U708)*(S709&lt;&gt;S708)*($G$2="Y"),"same collector and date, ", ""))))))))))&amp;(IF(ISBLANK(V709),"",V709&amp;", "))&amp;IF((AA709&lt;&gt;AA710)*($H$2="y"),AD709&amp;AE709,IF((AA709&lt;&gt;AA710)*($H$2="m"),AD709&amp;AG709,IF(($H$2&lt;&gt;"m")*($H$2&lt;&gt;"Y"),(IF(F709=0,"",F709&amp;" "&amp;$F$4&amp;" "))&amp;(IF(G709=0,"",G709&amp;" "&amp;$G$4&amp;" "))&amp;(IF(H709=0,"",H709&amp;" "&amp;H$4&amp;" "))&amp;(IF(I709=0,"",I709&amp;" "&amp;$I$4&amp;" "))&amp;(IF(J709=0,"",J709&amp;" "&amp;$J$4&amp;" "))&amp;IF((ISBLANK(C709)),"","("&amp;C709&amp;")"),"")))&amp;IF((B709=B710)*(K709=K710)*(L709=L710)*(M709=M710),IF(($H$2&lt;&gt;"m")*($H$2&lt;&gt;"Y"), ", ", IF((ISNUMBER(FIND(")",AE709))), ", ", "")),IF((B709=B710)*(K709=K710)*(L709=L710),"; ",". ")))</f>
        <v/>
      </c>
      <c r="AI709" s="1"/>
    </row>
    <row r="710" spans="1:35" x14ac:dyDescent="0.25">
      <c r="A710" s="3" t="str">
        <f t="shared" ref="A710:A773" si="92">IF(ISBLANK(D710),"",IF(D710&lt;&gt;D709, A709+1, A709))</f>
        <v/>
      </c>
      <c r="B710" s="53" t="str">
        <f t="shared" si="88"/>
        <v/>
      </c>
      <c r="C710" s="57"/>
      <c r="D710" s="57"/>
      <c r="E710" s="57"/>
      <c r="F710" s="57"/>
      <c r="G710" s="57"/>
      <c r="H710" s="57"/>
      <c r="I710" s="57"/>
      <c r="J710" s="57"/>
      <c r="K710" s="57"/>
      <c r="L710" s="57"/>
      <c r="M710" s="54"/>
      <c r="N710" s="57"/>
      <c r="O710" s="58"/>
      <c r="P710" s="58"/>
      <c r="Q710" s="58"/>
      <c r="R710" s="58"/>
      <c r="S710" s="54"/>
      <c r="T710" s="57"/>
      <c r="U710" s="57"/>
      <c r="V710" s="57"/>
      <c r="W710" s="57"/>
      <c r="X710" s="147" t="str">
        <f>IF(ISBLANK(D710),"",IF('order-admin-units'!$I$1&lt;&gt;"y", "", IF((K710="")*(ISBLANK(D710)=FALSE), 'order-admin-units'!$B$1+1, VLOOKUP(K710, ordercountry, 2))))</f>
        <v/>
      </c>
      <c r="Y710" s="147" t="str">
        <f>IF(ISBLANK(D710),"",IF('order-admin-units'!$I$1&lt;&gt;"y", "", IF(L710="", 'order-admin-units'!$B$2+1, VLOOKUP(K710&amp;"@"&amp;L710, orderadmin, 2))))</f>
        <v/>
      </c>
      <c r="Z710" s="147" t="str">
        <f t="shared" ref="Z710:Z773" si="93">K710&amp;L710&amp;M710&amp;N710&amp;O710</f>
        <v/>
      </c>
      <c r="AA710" s="147" t="str">
        <f t="shared" ref="AA710:AA773" si="94">B710&amp;K710&amp;L710&amp;M710&amp;N710&amp;O710&amp;P710&amp;Q710&amp;R710&amp;S710&amp;T710&amp;U710</f>
        <v/>
      </c>
      <c r="AB710" s="147" t="str">
        <f t="shared" ref="AB710:AB773" si="95">AA710&amp;C710</f>
        <v/>
      </c>
      <c r="AC710" s="147" t="str">
        <f t="shared" si="89"/>
        <v/>
      </c>
      <c r="AD710" s="11" t="str">
        <f t="shared" si="90"/>
        <v/>
      </c>
      <c r="AE710" s="11" t="str">
        <f t="array" ref="AE710">IF(ISBLANK(D710),"",IF(OR($H$2="y",$H$2="m"),IF(AA710=AA709,IF(OR(AB710=$AB$4:$AB709)=FALSE,AE709&amp;C710,AE709),"("&amp;C710)&amp;IF(AA710=AA711,IF(OR(AB711=$AB$4:$AB710)=FALSE,", ",""),") "),""))</f>
        <v/>
      </c>
      <c r="AF710" s="11" t="str">
        <f t="shared" si="91"/>
        <v/>
      </c>
      <c r="AG710" s="11" t="str">
        <f t="array" ref="AG710">IF(ISBLANK(D710),"",IF(OR($H$2="y",$H$2="m"),IF(AA710=AA709,IF(OR(AC710=$AC$4:$AC709)=FALSE,AG709&amp;AF710,AG709),"("&amp;AF710)&amp;IF(AA710=AA711,IF(OR(AC711=$AC$4:$AC710)=FALSE,", ",""),") "),""))</f>
        <v/>
      </c>
      <c r="AH710" s="10" t="str">
        <f>IF((ISBLANK(D710)),"",IF(D710=D709,AH709,"")&amp;IF(B709&lt;&gt;B710,((IF(ISBLANK(E710),$D$3&amp;"Non-type material: "&amp;$D$3,$D$3&amp;INDEX('type-categories'!$A$2:$B$100,MATCH(E710,'type-categories'!$A$2:$A$100,0),2)&amp;$D$3))),"")&amp;(IF(K710&lt;&gt;K709,$C$2&amp;K710&amp;$K$3&amp;$C$2&amp;" ",(IF(B710&lt;&gt;B709,$C$2&amp;K710&amp;$K$3&amp;$C$2&amp;" ",""))))&amp;(IF(L710="","",((IF(L710&lt;&gt;L709,$D$2&amp;L710&amp;$L$3&amp;$D$2&amp;" ",IF(B710&lt;&gt;B709,$D$2&amp;L710&amp;$L$3&amp;$D$2&amp;" ",""))))))&amp;(IF(M710="","",((IF(M710&lt;&gt;M709,$E$2&amp;M710&amp;$E$2&amp;","&amp;" ",IF(B710&lt;&gt;B709,$E$2&amp;M710&amp;$E$2&amp;",",""))))))&amp;(IF(N710="","",IF(N710&lt;&gt;N709,N710&amp;", ",IF(B710&lt;&gt;B709,N710&amp;", ",""))))&amp;(IF(ISBLANK(O710),"",(IF(O710&lt;&gt;O709,O710&amp;", ",IF(B710&lt;&gt;B709,O710&amp;", ","")))))&amp;(IF(ISBLANK(P710),"",(IF(P710&lt;&gt;P709,P710&amp;", ",IF(B710&lt;&gt;B709,P710&amp;", ",IF(Z710&lt;&gt;Z709,P710&amp;", ",""))))))&amp;(IF(ISBLANK(Q710),"",(IF(Q710&lt;&gt;Q709,Q710&amp;", ",IF(B710&lt;&gt;B709,Q710&amp;", ",IF(Z710&lt;&gt;Z709,Q710&amp;", ",""))))))&amp;(IF(ISBLANK(R710),"",(IF(R710&lt;&gt;R709,R710&amp;"m, ",IF(B710&lt;&gt;B709,R710&amp;"m, ",IF(Z710&lt;&gt;Z709,R710&amp;"m, ",""))))))&amp;IF(ISBLANK(S710),"",(IF(B710&lt;&gt;B709,S710&amp;", ",IF(S710&lt;&gt;S709,IF((Z710=Z709),"same locality "&amp;S710&amp;", ",S710&amp;", "),""))))&amp;(IF(ISBLANK(T710),"",(IF(T710&lt;&gt;T709,IF(ISBLANK(F$2),T710&amp;", ",T710&amp;" "&amp;F$2&amp;", "),(IF(B710&lt;&gt;B709,IF(ISBLANK(F$2),T710&amp;", ",T710&amp;" "&amp;F$2&amp;", "),(IF(Z710&lt;&gt;Z709,IF(ISBLANK(F$2),T710&amp;", ",T710&amp;" "&amp;F$2&amp;", "),IF((U710&lt;&gt;U709)*($G$2="Y"),"same collector, ","")))))))))&amp;(IF(ISBLANK(U710),"",(IF(U710&lt;&gt;U709,U710&amp;", ",(IF(B710&lt;&gt;B709,U710&amp;", ",IF(Z710&lt;&gt;Z709,U710&amp;", ",(IF(T710&lt;&gt;T709,IF((T710&lt;&gt;T709)*($G$2="Y"),"same date, ", ""),IF((T710=T709)*(U710=U709)*(S710&lt;&gt;S709)*($G$2="Y"),"same collector and date, ", ""))))))))))&amp;(IF(ISBLANK(V710),"",V710&amp;", "))&amp;IF((AA710&lt;&gt;AA711)*($H$2="y"),AD710&amp;AE710,IF((AA710&lt;&gt;AA711)*($H$2="m"),AD710&amp;AG710,IF(($H$2&lt;&gt;"m")*($H$2&lt;&gt;"Y"),(IF(F710=0,"",F710&amp;" "&amp;$F$4&amp;" "))&amp;(IF(G710=0,"",G710&amp;" "&amp;$G$4&amp;" "))&amp;(IF(H710=0,"",H710&amp;" "&amp;H$4&amp;" "))&amp;(IF(I710=0,"",I710&amp;" "&amp;$I$4&amp;" "))&amp;(IF(J710=0,"",J710&amp;" "&amp;$J$4&amp;" "))&amp;IF((ISBLANK(C710)),"","("&amp;C710&amp;")"),"")))&amp;IF((B710=B711)*(K710=K711)*(L710=L711)*(M710=M711),IF(($H$2&lt;&gt;"m")*($H$2&lt;&gt;"Y"), ", ", IF((ISNUMBER(FIND(")",AE710))), ", ", "")),IF((B710=B711)*(K710=K711)*(L710=L711),"; ",". ")))</f>
        <v/>
      </c>
      <c r="AI710" s="1"/>
    </row>
    <row r="711" spans="1:35" x14ac:dyDescent="0.25">
      <c r="A711" s="3" t="str">
        <f t="shared" si="92"/>
        <v/>
      </c>
      <c r="B711" s="53" t="str">
        <f t="shared" si="88"/>
        <v/>
      </c>
      <c r="C711" s="57"/>
      <c r="D711" s="57"/>
      <c r="E711" s="57"/>
      <c r="F711" s="57"/>
      <c r="G711" s="57"/>
      <c r="H711" s="57"/>
      <c r="I711" s="57"/>
      <c r="J711" s="57"/>
      <c r="K711" s="57"/>
      <c r="L711" s="57"/>
      <c r="M711" s="54"/>
      <c r="N711" s="57"/>
      <c r="O711" s="58"/>
      <c r="P711" s="58"/>
      <c r="Q711" s="58"/>
      <c r="R711" s="58"/>
      <c r="S711" s="54"/>
      <c r="T711" s="57"/>
      <c r="U711" s="57"/>
      <c r="V711" s="57"/>
      <c r="W711" s="57"/>
      <c r="X711" s="147" t="str">
        <f>IF(ISBLANK(D711),"",IF('order-admin-units'!$I$1&lt;&gt;"y", "", IF((K711="")*(ISBLANK(D711)=FALSE), 'order-admin-units'!$B$1+1, VLOOKUP(K711, ordercountry, 2))))</f>
        <v/>
      </c>
      <c r="Y711" s="147" t="str">
        <f>IF(ISBLANK(D711),"",IF('order-admin-units'!$I$1&lt;&gt;"y", "", IF(L711="", 'order-admin-units'!$B$2+1, VLOOKUP(K711&amp;"@"&amp;L711, orderadmin, 2))))</f>
        <v/>
      </c>
      <c r="Z711" s="147" t="str">
        <f t="shared" si="93"/>
        <v/>
      </c>
      <c r="AA711" s="147" t="str">
        <f t="shared" si="94"/>
        <v/>
      </c>
      <c r="AB711" s="147" t="str">
        <f t="shared" si="95"/>
        <v/>
      </c>
      <c r="AC711" s="147" t="str">
        <f t="shared" si="89"/>
        <v/>
      </c>
      <c r="AD711" s="11" t="str">
        <f t="shared" si="90"/>
        <v/>
      </c>
      <c r="AE711" s="11" t="str">
        <f t="array" ref="AE711">IF(ISBLANK(D711),"",IF(OR($H$2="y",$H$2="m"),IF(AA711=AA710,IF(OR(AB711=$AB$4:$AB710)=FALSE,AE710&amp;C711,AE710),"("&amp;C711)&amp;IF(AA711=AA712,IF(OR(AB712=$AB$4:$AB711)=FALSE,", ",""),") "),""))</f>
        <v/>
      </c>
      <c r="AF711" s="11" t="str">
        <f t="shared" si="91"/>
        <v/>
      </c>
      <c r="AG711" s="11" t="str">
        <f t="array" ref="AG711">IF(ISBLANK(D711),"",IF(OR($H$2="y",$H$2="m"),IF(AA711=AA710,IF(OR(AC711=$AC$4:$AC710)=FALSE,AG710&amp;AF711,AG710),"("&amp;AF711)&amp;IF(AA711=AA712,IF(OR(AC712=$AC$4:$AC711)=FALSE,", ",""),") "),""))</f>
        <v/>
      </c>
      <c r="AH711" s="10" t="str">
        <f>IF((ISBLANK(D711)),"",IF(D711=D710,AH710,"")&amp;IF(B710&lt;&gt;B711,((IF(ISBLANK(E711),$D$3&amp;"Non-type material: "&amp;$D$3,$D$3&amp;INDEX('type-categories'!$A$2:$B$100,MATCH(E711,'type-categories'!$A$2:$A$100,0),2)&amp;$D$3))),"")&amp;(IF(K711&lt;&gt;K710,$C$2&amp;K711&amp;$K$3&amp;$C$2&amp;" ",(IF(B711&lt;&gt;B710,$C$2&amp;K711&amp;$K$3&amp;$C$2&amp;" ",""))))&amp;(IF(L711="","",((IF(L711&lt;&gt;L710,$D$2&amp;L711&amp;$L$3&amp;$D$2&amp;" ",IF(B711&lt;&gt;B710,$D$2&amp;L711&amp;$L$3&amp;$D$2&amp;" ",""))))))&amp;(IF(M711="","",((IF(M711&lt;&gt;M710,$E$2&amp;M711&amp;$E$2&amp;","&amp;" ",IF(B711&lt;&gt;B710,$E$2&amp;M711&amp;$E$2&amp;",",""))))))&amp;(IF(N711="","",IF(N711&lt;&gt;N710,N711&amp;", ",IF(B711&lt;&gt;B710,N711&amp;", ",""))))&amp;(IF(ISBLANK(O711),"",(IF(O711&lt;&gt;O710,O711&amp;", ",IF(B711&lt;&gt;B710,O711&amp;", ","")))))&amp;(IF(ISBLANK(P711),"",(IF(P711&lt;&gt;P710,P711&amp;", ",IF(B711&lt;&gt;B710,P711&amp;", ",IF(Z711&lt;&gt;Z710,P711&amp;", ",""))))))&amp;(IF(ISBLANK(Q711),"",(IF(Q711&lt;&gt;Q710,Q711&amp;", ",IF(B711&lt;&gt;B710,Q711&amp;", ",IF(Z711&lt;&gt;Z710,Q711&amp;", ",""))))))&amp;(IF(ISBLANK(R711),"",(IF(R711&lt;&gt;R710,R711&amp;"m, ",IF(B711&lt;&gt;B710,R711&amp;"m, ",IF(Z711&lt;&gt;Z710,R711&amp;"m, ",""))))))&amp;IF(ISBLANK(S711),"",(IF(B711&lt;&gt;B710,S711&amp;", ",IF(S711&lt;&gt;S710,IF((Z711=Z710),"same locality "&amp;S711&amp;", ",S711&amp;", "),""))))&amp;(IF(ISBLANK(T711),"",(IF(T711&lt;&gt;T710,IF(ISBLANK(F$2),T711&amp;", ",T711&amp;" "&amp;F$2&amp;", "),(IF(B711&lt;&gt;B710,IF(ISBLANK(F$2),T711&amp;", ",T711&amp;" "&amp;F$2&amp;", "),(IF(Z711&lt;&gt;Z710,IF(ISBLANK(F$2),T711&amp;", ",T711&amp;" "&amp;F$2&amp;", "),IF((U711&lt;&gt;U710)*($G$2="Y"),"same collector, ","")))))))))&amp;(IF(ISBLANK(U711),"",(IF(U711&lt;&gt;U710,U711&amp;", ",(IF(B711&lt;&gt;B710,U711&amp;", ",IF(Z711&lt;&gt;Z710,U711&amp;", ",(IF(T711&lt;&gt;T710,IF((T711&lt;&gt;T710)*($G$2="Y"),"same date, ", ""),IF((T711=T710)*(U711=U710)*(S711&lt;&gt;S710)*($G$2="Y"),"same collector and date, ", ""))))))))))&amp;(IF(ISBLANK(V711),"",V711&amp;", "))&amp;IF((AA711&lt;&gt;AA712)*($H$2="y"),AD711&amp;AE711,IF((AA711&lt;&gt;AA712)*($H$2="m"),AD711&amp;AG711,IF(($H$2&lt;&gt;"m")*($H$2&lt;&gt;"Y"),(IF(F711=0,"",F711&amp;" "&amp;$F$4&amp;" "))&amp;(IF(G711=0,"",G711&amp;" "&amp;$G$4&amp;" "))&amp;(IF(H711=0,"",H711&amp;" "&amp;H$4&amp;" "))&amp;(IF(I711=0,"",I711&amp;" "&amp;$I$4&amp;" "))&amp;(IF(J711=0,"",J711&amp;" "&amp;$J$4&amp;" "))&amp;IF((ISBLANK(C711)),"","("&amp;C711&amp;")"),"")))&amp;IF((B711=B712)*(K711=K712)*(L711=L712)*(M711=M712),IF(($H$2&lt;&gt;"m")*($H$2&lt;&gt;"Y"), ", ", IF((ISNUMBER(FIND(")",AE711))), ", ", "")),IF((B711=B712)*(K711=K712)*(L711=L712),"; ",". ")))</f>
        <v/>
      </c>
      <c r="AI711" s="1"/>
    </row>
    <row r="712" spans="1:35" x14ac:dyDescent="0.25">
      <c r="A712" s="3" t="str">
        <f t="shared" si="92"/>
        <v/>
      </c>
      <c r="B712" s="53" t="str">
        <f t="shared" si="88"/>
        <v/>
      </c>
      <c r="C712" s="57"/>
      <c r="D712" s="57"/>
      <c r="E712" s="57"/>
      <c r="F712" s="57"/>
      <c r="G712" s="57"/>
      <c r="H712" s="57"/>
      <c r="I712" s="57"/>
      <c r="J712" s="57"/>
      <c r="K712" s="57"/>
      <c r="L712" s="57"/>
      <c r="M712" s="54"/>
      <c r="N712" s="57"/>
      <c r="O712" s="58"/>
      <c r="P712" s="58"/>
      <c r="Q712" s="58"/>
      <c r="R712" s="58"/>
      <c r="S712" s="54"/>
      <c r="T712" s="57"/>
      <c r="U712" s="57"/>
      <c r="V712" s="57"/>
      <c r="W712" s="57"/>
      <c r="X712" s="147" t="str">
        <f>IF(ISBLANK(D712),"",IF('order-admin-units'!$I$1&lt;&gt;"y", "", IF((K712="")*(ISBLANK(D712)=FALSE), 'order-admin-units'!$B$1+1, VLOOKUP(K712, ordercountry, 2))))</f>
        <v/>
      </c>
      <c r="Y712" s="147" t="str">
        <f>IF(ISBLANK(D712),"",IF('order-admin-units'!$I$1&lt;&gt;"y", "", IF(L712="", 'order-admin-units'!$B$2+1, VLOOKUP(K712&amp;"@"&amp;L712, orderadmin, 2))))</f>
        <v/>
      </c>
      <c r="Z712" s="147" t="str">
        <f t="shared" si="93"/>
        <v/>
      </c>
      <c r="AA712" s="147" t="str">
        <f t="shared" si="94"/>
        <v/>
      </c>
      <c r="AB712" s="147" t="str">
        <f t="shared" si="95"/>
        <v/>
      </c>
      <c r="AC712" s="147" t="str">
        <f t="shared" si="89"/>
        <v/>
      </c>
      <c r="AD712" s="11" t="str">
        <f t="shared" si="90"/>
        <v/>
      </c>
      <c r="AE712" s="11" t="str">
        <f t="array" ref="AE712">IF(ISBLANK(D712),"",IF(OR($H$2="y",$H$2="m"),IF(AA712=AA711,IF(OR(AB712=$AB$4:$AB711)=FALSE,AE711&amp;C712,AE711),"("&amp;C712)&amp;IF(AA712=AA713,IF(OR(AB713=$AB$4:$AB712)=FALSE,", ",""),") "),""))</f>
        <v/>
      </c>
      <c r="AF712" s="11" t="str">
        <f t="shared" si="91"/>
        <v/>
      </c>
      <c r="AG712" s="11" t="str">
        <f t="array" ref="AG712">IF(ISBLANK(D712),"",IF(OR($H$2="y",$H$2="m"),IF(AA712=AA711,IF(OR(AC712=$AC$4:$AC711)=FALSE,AG711&amp;AF712,AG711),"("&amp;AF712)&amp;IF(AA712=AA713,IF(OR(AC713=$AC$4:$AC712)=FALSE,", ",""),") "),""))</f>
        <v/>
      </c>
      <c r="AH712" s="10" t="str">
        <f>IF((ISBLANK(D712)),"",IF(D712=D711,AH711,"")&amp;IF(B711&lt;&gt;B712,((IF(ISBLANK(E712),$D$3&amp;"Non-type material: "&amp;$D$3,$D$3&amp;INDEX('type-categories'!$A$2:$B$100,MATCH(E712,'type-categories'!$A$2:$A$100,0),2)&amp;$D$3))),"")&amp;(IF(K712&lt;&gt;K711,$C$2&amp;K712&amp;$K$3&amp;$C$2&amp;" ",(IF(B712&lt;&gt;B711,$C$2&amp;K712&amp;$K$3&amp;$C$2&amp;" ",""))))&amp;(IF(L712="","",((IF(L712&lt;&gt;L711,$D$2&amp;L712&amp;$L$3&amp;$D$2&amp;" ",IF(B712&lt;&gt;B711,$D$2&amp;L712&amp;$L$3&amp;$D$2&amp;" ",""))))))&amp;(IF(M712="","",((IF(M712&lt;&gt;M711,$E$2&amp;M712&amp;$E$2&amp;","&amp;" ",IF(B712&lt;&gt;B711,$E$2&amp;M712&amp;$E$2&amp;",",""))))))&amp;(IF(N712="","",IF(N712&lt;&gt;N711,N712&amp;", ",IF(B712&lt;&gt;B711,N712&amp;", ",""))))&amp;(IF(ISBLANK(O712),"",(IF(O712&lt;&gt;O711,O712&amp;", ",IF(B712&lt;&gt;B711,O712&amp;", ","")))))&amp;(IF(ISBLANK(P712),"",(IF(P712&lt;&gt;P711,P712&amp;", ",IF(B712&lt;&gt;B711,P712&amp;", ",IF(Z712&lt;&gt;Z711,P712&amp;", ",""))))))&amp;(IF(ISBLANK(Q712),"",(IF(Q712&lt;&gt;Q711,Q712&amp;", ",IF(B712&lt;&gt;B711,Q712&amp;", ",IF(Z712&lt;&gt;Z711,Q712&amp;", ",""))))))&amp;(IF(ISBLANK(R712),"",(IF(R712&lt;&gt;R711,R712&amp;"m, ",IF(B712&lt;&gt;B711,R712&amp;"m, ",IF(Z712&lt;&gt;Z711,R712&amp;"m, ",""))))))&amp;IF(ISBLANK(S712),"",(IF(B712&lt;&gt;B711,S712&amp;", ",IF(S712&lt;&gt;S711,IF((Z712=Z711),"same locality "&amp;S712&amp;", ",S712&amp;", "),""))))&amp;(IF(ISBLANK(T712),"",(IF(T712&lt;&gt;T711,IF(ISBLANK(F$2),T712&amp;", ",T712&amp;" "&amp;F$2&amp;", "),(IF(B712&lt;&gt;B711,IF(ISBLANK(F$2),T712&amp;", ",T712&amp;" "&amp;F$2&amp;", "),(IF(Z712&lt;&gt;Z711,IF(ISBLANK(F$2),T712&amp;", ",T712&amp;" "&amp;F$2&amp;", "),IF((U712&lt;&gt;U711)*($G$2="Y"),"same collector, ","")))))))))&amp;(IF(ISBLANK(U712),"",(IF(U712&lt;&gt;U711,U712&amp;", ",(IF(B712&lt;&gt;B711,U712&amp;", ",IF(Z712&lt;&gt;Z711,U712&amp;", ",(IF(T712&lt;&gt;T711,IF((T712&lt;&gt;T711)*($G$2="Y"),"same date, ", ""),IF((T712=T711)*(U712=U711)*(S712&lt;&gt;S711)*($G$2="Y"),"same collector and date, ", ""))))))))))&amp;(IF(ISBLANK(V712),"",V712&amp;", "))&amp;IF((AA712&lt;&gt;AA713)*($H$2="y"),AD712&amp;AE712,IF((AA712&lt;&gt;AA713)*($H$2="m"),AD712&amp;AG712,IF(($H$2&lt;&gt;"m")*($H$2&lt;&gt;"Y"),(IF(F712=0,"",F712&amp;" "&amp;$F$4&amp;" "))&amp;(IF(G712=0,"",G712&amp;" "&amp;$G$4&amp;" "))&amp;(IF(H712=0,"",H712&amp;" "&amp;H$4&amp;" "))&amp;(IF(I712=0,"",I712&amp;" "&amp;$I$4&amp;" "))&amp;(IF(J712=0,"",J712&amp;" "&amp;$J$4&amp;" "))&amp;IF((ISBLANK(C712)),"","("&amp;C712&amp;")"),"")))&amp;IF((B712=B713)*(K712=K713)*(L712=L713)*(M712=M713),IF(($H$2&lt;&gt;"m")*($H$2&lt;&gt;"Y"), ", ", IF((ISNUMBER(FIND(")",AE712))), ", ", "")),IF((B712=B713)*(K712=K713)*(L712=L713),"; ",". ")))</f>
        <v/>
      </c>
      <c r="AI712" s="1"/>
    </row>
    <row r="713" spans="1:35" x14ac:dyDescent="0.25">
      <c r="A713" s="3" t="str">
        <f t="shared" si="92"/>
        <v/>
      </c>
      <c r="B713" s="53" t="str">
        <f t="shared" ref="B713:B776" si="96">D713&amp;E713</f>
        <v/>
      </c>
      <c r="C713" s="57"/>
      <c r="D713" s="57"/>
      <c r="E713" s="57"/>
      <c r="F713" s="57"/>
      <c r="G713" s="57"/>
      <c r="H713" s="57"/>
      <c r="I713" s="57"/>
      <c r="J713" s="57"/>
      <c r="K713" s="57"/>
      <c r="L713" s="57"/>
      <c r="M713" s="54"/>
      <c r="N713" s="57"/>
      <c r="O713" s="58"/>
      <c r="P713" s="58"/>
      <c r="Q713" s="58"/>
      <c r="R713" s="58"/>
      <c r="S713" s="54"/>
      <c r="T713" s="57"/>
      <c r="U713" s="57"/>
      <c r="V713" s="57"/>
      <c r="W713" s="57"/>
      <c r="X713" s="147" t="str">
        <f>IF(ISBLANK(D713),"",IF('order-admin-units'!$I$1&lt;&gt;"y", "", IF((K713="")*(ISBLANK(D713)=FALSE), 'order-admin-units'!$B$1+1, VLOOKUP(K713, ordercountry, 2))))</f>
        <v/>
      </c>
      <c r="Y713" s="147" t="str">
        <f>IF(ISBLANK(D713),"",IF('order-admin-units'!$I$1&lt;&gt;"y", "", IF(L713="", 'order-admin-units'!$B$2+1, VLOOKUP(K713&amp;"@"&amp;L713, orderadmin, 2))))</f>
        <v/>
      </c>
      <c r="Z713" s="147" t="str">
        <f t="shared" si="93"/>
        <v/>
      </c>
      <c r="AA713" s="147" t="str">
        <f t="shared" si="94"/>
        <v/>
      </c>
      <c r="AB713" s="147" t="str">
        <f t="shared" si="95"/>
        <v/>
      </c>
      <c r="AC713" s="147" t="str">
        <f t="shared" si="89"/>
        <v/>
      </c>
      <c r="AD713" s="11" t="str">
        <f t="shared" si="90"/>
        <v/>
      </c>
      <c r="AE713" s="11" t="str">
        <f t="array" ref="AE713">IF(ISBLANK(D713),"",IF(OR($H$2="y",$H$2="m"),IF(AA713=AA712,IF(OR(AB713=$AB$4:$AB712)=FALSE,AE712&amp;C713,AE712),"("&amp;C713)&amp;IF(AA713=AA714,IF(OR(AB714=$AB$4:$AB713)=FALSE,", ",""),") "),""))</f>
        <v/>
      </c>
      <c r="AF713" s="11" t="str">
        <f t="shared" si="91"/>
        <v/>
      </c>
      <c r="AG713" s="11" t="str">
        <f t="array" ref="AG713">IF(ISBLANK(D713),"",IF(OR($H$2="y",$H$2="m"),IF(AA713=AA712,IF(OR(AC713=$AC$4:$AC712)=FALSE,AG712&amp;AF713,AG712),"("&amp;AF713)&amp;IF(AA713=AA714,IF(OR(AC714=$AC$4:$AC713)=FALSE,", ",""),") "),""))</f>
        <v/>
      </c>
      <c r="AH713" s="10" t="str">
        <f>IF((ISBLANK(D713)),"",IF(D713=D712,AH712,"")&amp;IF(B712&lt;&gt;B713,((IF(ISBLANK(E713),$D$3&amp;"Non-type material: "&amp;$D$3,$D$3&amp;INDEX('type-categories'!$A$2:$B$100,MATCH(E713,'type-categories'!$A$2:$A$100,0),2)&amp;$D$3))),"")&amp;(IF(K713&lt;&gt;K712,$C$2&amp;K713&amp;$K$3&amp;$C$2&amp;" ",(IF(B713&lt;&gt;B712,$C$2&amp;K713&amp;$K$3&amp;$C$2&amp;" ",""))))&amp;(IF(L713="","",((IF(L713&lt;&gt;L712,$D$2&amp;L713&amp;$L$3&amp;$D$2&amp;" ",IF(B713&lt;&gt;B712,$D$2&amp;L713&amp;$L$3&amp;$D$2&amp;" ",""))))))&amp;(IF(M713="","",((IF(M713&lt;&gt;M712,$E$2&amp;M713&amp;$E$2&amp;","&amp;" ",IF(B713&lt;&gt;B712,$E$2&amp;M713&amp;$E$2&amp;",",""))))))&amp;(IF(N713="","",IF(N713&lt;&gt;N712,N713&amp;", ",IF(B713&lt;&gt;B712,N713&amp;", ",""))))&amp;(IF(ISBLANK(O713),"",(IF(O713&lt;&gt;O712,O713&amp;", ",IF(B713&lt;&gt;B712,O713&amp;", ","")))))&amp;(IF(ISBLANK(P713),"",(IF(P713&lt;&gt;P712,P713&amp;", ",IF(B713&lt;&gt;B712,P713&amp;", ",IF(Z713&lt;&gt;Z712,P713&amp;", ",""))))))&amp;(IF(ISBLANK(Q713),"",(IF(Q713&lt;&gt;Q712,Q713&amp;", ",IF(B713&lt;&gt;B712,Q713&amp;", ",IF(Z713&lt;&gt;Z712,Q713&amp;", ",""))))))&amp;(IF(ISBLANK(R713),"",(IF(R713&lt;&gt;R712,R713&amp;"m, ",IF(B713&lt;&gt;B712,R713&amp;"m, ",IF(Z713&lt;&gt;Z712,R713&amp;"m, ",""))))))&amp;IF(ISBLANK(S713),"",(IF(B713&lt;&gt;B712,S713&amp;", ",IF(S713&lt;&gt;S712,IF((Z713=Z712),"same locality "&amp;S713&amp;", ",S713&amp;", "),""))))&amp;(IF(ISBLANK(T713),"",(IF(T713&lt;&gt;T712,IF(ISBLANK(F$2),T713&amp;", ",T713&amp;" "&amp;F$2&amp;", "),(IF(B713&lt;&gt;B712,IF(ISBLANK(F$2),T713&amp;", ",T713&amp;" "&amp;F$2&amp;", "),(IF(Z713&lt;&gt;Z712,IF(ISBLANK(F$2),T713&amp;", ",T713&amp;" "&amp;F$2&amp;", "),IF((U713&lt;&gt;U712)*($G$2="Y"),"same collector, ","")))))))))&amp;(IF(ISBLANK(U713),"",(IF(U713&lt;&gt;U712,U713&amp;", ",(IF(B713&lt;&gt;B712,U713&amp;", ",IF(Z713&lt;&gt;Z712,U713&amp;", ",(IF(T713&lt;&gt;T712,IF((T713&lt;&gt;T712)*($G$2="Y"),"same date, ", ""),IF((T713=T712)*(U713=U712)*(S713&lt;&gt;S712)*($G$2="Y"),"same collector and date, ", ""))))))))))&amp;(IF(ISBLANK(V713),"",V713&amp;", "))&amp;IF((AA713&lt;&gt;AA714)*($H$2="y"),AD713&amp;AE713,IF((AA713&lt;&gt;AA714)*($H$2="m"),AD713&amp;AG713,IF(($H$2&lt;&gt;"m")*($H$2&lt;&gt;"Y"),(IF(F713=0,"",F713&amp;" "&amp;$F$4&amp;" "))&amp;(IF(G713=0,"",G713&amp;" "&amp;$G$4&amp;" "))&amp;(IF(H713=0,"",H713&amp;" "&amp;H$4&amp;" "))&amp;(IF(I713=0,"",I713&amp;" "&amp;$I$4&amp;" "))&amp;(IF(J713=0,"",J713&amp;" "&amp;$J$4&amp;" "))&amp;IF((ISBLANK(C713)),"","("&amp;C713&amp;")"),"")))&amp;IF((B713=B714)*(K713=K714)*(L713=L714)*(M713=M714),IF(($H$2&lt;&gt;"m")*($H$2&lt;&gt;"Y"), ", ", IF((ISNUMBER(FIND(")",AE713))), ", ", "")),IF((B713=B714)*(K713=K714)*(L713=L714),"; ",". ")))</f>
        <v/>
      </c>
      <c r="AI713" s="1"/>
    </row>
    <row r="714" spans="1:35" x14ac:dyDescent="0.25">
      <c r="A714" s="3" t="str">
        <f t="shared" si="92"/>
        <v/>
      </c>
      <c r="B714" s="53" t="str">
        <f t="shared" si="96"/>
        <v/>
      </c>
      <c r="C714" s="57"/>
      <c r="D714" s="57"/>
      <c r="E714" s="57"/>
      <c r="F714" s="57"/>
      <c r="G714" s="57"/>
      <c r="H714" s="57"/>
      <c r="I714" s="57"/>
      <c r="J714" s="57"/>
      <c r="K714" s="57"/>
      <c r="L714" s="57"/>
      <c r="M714" s="54"/>
      <c r="N714" s="57"/>
      <c r="O714" s="58"/>
      <c r="P714" s="58"/>
      <c r="Q714" s="58"/>
      <c r="R714" s="58"/>
      <c r="S714" s="54"/>
      <c r="T714" s="57"/>
      <c r="U714" s="57"/>
      <c r="V714" s="57"/>
      <c r="W714" s="57"/>
      <c r="X714" s="147" t="str">
        <f>IF(ISBLANK(D714),"",IF('order-admin-units'!$I$1&lt;&gt;"y", "", IF((K714="")*(ISBLANK(D714)=FALSE), 'order-admin-units'!$B$1+1, VLOOKUP(K714, ordercountry, 2))))</f>
        <v/>
      </c>
      <c r="Y714" s="147" t="str">
        <f>IF(ISBLANK(D714),"",IF('order-admin-units'!$I$1&lt;&gt;"y", "", IF(L714="", 'order-admin-units'!$B$2+1, VLOOKUP(K714&amp;"@"&amp;L714, orderadmin, 2))))</f>
        <v/>
      </c>
      <c r="Z714" s="147" t="str">
        <f t="shared" si="93"/>
        <v/>
      </c>
      <c r="AA714" s="147" t="str">
        <f t="shared" si="94"/>
        <v/>
      </c>
      <c r="AB714" s="147" t="str">
        <f t="shared" si="95"/>
        <v/>
      </c>
      <c r="AC714" s="147" t="str">
        <f t="shared" si="89"/>
        <v/>
      </c>
      <c r="AD714" s="11" t="str">
        <f t="shared" si="90"/>
        <v/>
      </c>
      <c r="AE714" s="11" t="str">
        <f t="array" ref="AE714">IF(ISBLANK(D714),"",IF(OR($H$2="y",$H$2="m"),IF(AA714=AA713,IF(OR(AB714=$AB$4:$AB713)=FALSE,AE713&amp;C714,AE713),"("&amp;C714)&amp;IF(AA714=AA715,IF(OR(AB715=$AB$4:$AB714)=FALSE,", ",""),") "),""))</f>
        <v/>
      </c>
      <c r="AF714" s="11" t="str">
        <f t="shared" si="91"/>
        <v/>
      </c>
      <c r="AG714" s="11" t="str">
        <f t="array" ref="AG714">IF(ISBLANK(D714),"",IF(OR($H$2="y",$H$2="m"),IF(AA714=AA713,IF(OR(AC714=$AC$4:$AC713)=FALSE,AG713&amp;AF714,AG713),"("&amp;AF714)&amp;IF(AA714=AA715,IF(OR(AC715=$AC$4:$AC714)=FALSE,", ",""),") "),""))</f>
        <v/>
      </c>
      <c r="AH714" s="10" t="str">
        <f>IF((ISBLANK(D714)),"",IF(D714=D713,AH713,"")&amp;IF(B713&lt;&gt;B714,((IF(ISBLANK(E714),$D$3&amp;"Non-type material: "&amp;$D$3,$D$3&amp;INDEX('type-categories'!$A$2:$B$100,MATCH(E714,'type-categories'!$A$2:$A$100,0),2)&amp;$D$3))),"")&amp;(IF(K714&lt;&gt;K713,$C$2&amp;K714&amp;$K$3&amp;$C$2&amp;" ",(IF(B714&lt;&gt;B713,$C$2&amp;K714&amp;$K$3&amp;$C$2&amp;" ",""))))&amp;(IF(L714="","",((IF(L714&lt;&gt;L713,$D$2&amp;L714&amp;$L$3&amp;$D$2&amp;" ",IF(B714&lt;&gt;B713,$D$2&amp;L714&amp;$L$3&amp;$D$2&amp;" ",""))))))&amp;(IF(M714="","",((IF(M714&lt;&gt;M713,$E$2&amp;M714&amp;$E$2&amp;","&amp;" ",IF(B714&lt;&gt;B713,$E$2&amp;M714&amp;$E$2&amp;",",""))))))&amp;(IF(N714="","",IF(N714&lt;&gt;N713,N714&amp;", ",IF(B714&lt;&gt;B713,N714&amp;", ",""))))&amp;(IF(ISBLANK(O714),"",(IF(O714&lt;&gt;O713,O714&amp;", ",IF(B714&lt;&gt;B713,O714&amp;", ","")))))&amp;(IF(ISBLANK(P714),"",(IF(P714&lt;&gt;P713,P714&amp;", ",IF(B714&lt;&gt;B713,P714&amp;", ",IF(Z714&lt;&gt;Z713,P714&amp;", ",""))))))&amp;(IF(ISBLANK(Q714),"",(IF(Q714&lt;&gt;Q713,Q714&amp;", ",IF(B714&lt;&gt;B713,Q714&amp;", ",IF(Z714&lt;&gt;Z713,Q714&amp;", ",""))))))&amp;(IF(ISBLANK(R714),"",(IF(R714&lt;&gt;R713,R714&amp;"m, ",IF(B714&lt;&gt;B713,R714&amp;"m, ",IF(Z714&lt;&gt;Z713,R714&amp;"m, ",""))))))&amp;IF(ISBLANK(S714),"",(IF(B714&lt;&gt;B713,S714&amp;", ",IF(S714&lt;&gt;S713,IF((Z714=Z713),"same locality "&amp;S714&amp;", ",S714&amp;", "),""))))&amp;(IF(ISBLANK(T714),"",(IF(T714&lt;&gt;T713,IF(ISBLANK(F$2),T714&amp;", ",T714&amp;" "&amp;F$2&amp;", "),(IF(B714&lt;&gt;B713,IF(ISBLANK(F$2),T714&amp;", ",T714&amp;" "&amp;F$2&amp;", "),(IF(Z714&lt;&gt;Z713,IF(ISBLANK(F$2),T714&amp;", ",T714&amp;" "&amp;F$2&amp;", "),IF((U714&lt;&gt;U713)*($G$2="Y"),"same collector, ","")))))))))&amp;(IF(ISBLANK(U714),"",(IF(U714&lt;&gt;U713,U714&amp;", ",(IF(B714&lt;&gt;B713,U714&amp;", ",IF(Z714&lt;&gt;Z713,U714&amp;", ",(IF(T714&lt;&gt;T713,IF((T714&lt;&gt;T713)*($G$2="Y"),"same date, ", ""),IF((T714=T713)*(U714=U713)*(S714&lt;&gt;S713)*($G$2="Y"),"same collector and date, ", ""))))))))))&amp;(IF(ISBLANK(V714),"",V714&amp;", "))&amp;IF((AA714&lt;&gt;AA715)*($H$2="y"),AD714&amp;AE714,IF((AA714&lt;&gt;AA715)*($H$2="m"),AD714&amp;AG714,IF(($H$2&lt;&gt;"m")*($H$2&lt;&gt;"Y"),(IF(F714=0,"",F714&amp;" "&amp;$F$4&amp;" "))&amp;(IF(G714=0,"",G714&amp;" "&amp;$G$4&amp;" "))&amp;(IF(H714=0,"",H714&amp;" "&amp;H$4&amp;" "))&amp;(IF(I714=0,"",I714&amp;" "&amp;$I$4&amp;" "))&amp;(IF(J714=0,"",J714&amp;" "&amp;$J$4&amp;" "))&amp;IF((ISBLANK(C714)),"","("&amp;C714&amp;")"),"")))&amp;IF((B714=B715)*(K714=K715)*(L714=L715)*(M714=M715),IF(($H$2&lt;&gt;"m")*($H$2&lt;&gt;"Y"), ", ", IF((ISNUMBER(FIND(")",AE714))), ", ", "")),IF((B714=B715)*(K714=K715)*(L714=L715),"; ",". ")))</f>
        <v/>
      </c>
      <c r="AI714" s="1"/>
    </row>
    <row r="715" spans="1:35" x14ac:dyDescent="0.25">
      <c r="A715" s="3" t="str">
        <f t="shared" si="92"/>
        <v/>
      </c>
      <c r="B715" s="53" t="str">
        <f t="shared" si="96"/>
        <v/>
      </c>
      <c r="C715" s="57"/>
      <c r="D715" s="57"/>
      <c r="E715" s="57"/>
      <c r="F715" s="57"/>
      <c r="G715" s="57"/>
      <c r="H715" s="57"/>
      <c r="I715" s="57"/>
      <c r="J715" s="57"/>
      <c r="K715" s="57"/>
      <c r="L715" s="57"/>
      <c r="M715" s="54"/>
      <c r="N715" s="57"/>
      <c r="O715" s="58"/>
      <c r="P715" s="58"/>
      <c r="Q715" s="58"/>
      <c r="R715" s="58"/>
      <c r="S715" s="54"/>
      <c r="T715" s="57"/>
      <c r="U715" s="57"/>
      <c r="V715" s="57"/>
      <c r="W715" s="57"/>
      <c r="X715" s="147" t="str">
        <f>IF(ISBLANK(D715),"",IF('order-admin-units'!$I$1&lt;&gt;"y", "", IF((K715="")*(ISBLANK(D715)=FALSE), 'order-admin-units'!$B$1+1, VLOOKUP(K715, ordercountry, 2))))</f>
        <v/>
      </c>
      <c r="Y715" s="147" t="str">
        <f>IF(ISBLANK(D715),"",IF('order-admin-units'!$I$1&lt;&gt;"y", "", IF(L715="", 'order-admin-units'!$B$2+1, VLOOKUP(K715&amp;"@"&amp;L715, orderadmin, 2))))</f>
        <v/>
      </c>
      <c r="Z715" s="147" t="str">
        <f t="shared" si="93"/>
        <v/>
      </c>
      <c r="AA715" s="147" t="str">
        <f t="shared" si="94"/>
        <v/>
      </c>
      <c r="AB715" s="147" t="str">
        <f t="shared" si="95"/>
        <v/>
      </c>
      <c r="AC715" s="147" t="str">
        <f t="shared" si="89"/>
        <v/>
      </c>
      <c r="AD715" s="11" t="str">
        <f t="shared" si="90"/>
        <v/>
      </c>
      <c r="AE715" s="11" t="str">
        <f t="array" ref="AE715">IF(ISBLANK(D715),"",IF(OR($H$2="y",$H$2="m"),IF(AA715=AA714,IF(OR(AB715=$AB$4:$AB714)=FALSE,AE714&amp;C715,AE714),"("&amp;C715)&amp;IF(AA715=AA716,IF(OR(AB716=$AB$4:$AB715)=FALSE,", ",""),") "),""))</f>
        <v/>
      </c>
      <c r="AF715" s="11" t="str">
        <f t="shared" si="91"/>
        <v/>
      </c>
      <c r="AG715" s="11" t="str">
        <f t="array" ref="AG715">IF(ISBLANK(D715),"",IF(OR($H$2="y",$H$2="m"),IF(AA715=AA714,IF(OR(AC715=$AC$4:$AC714)=FALSE,AG714&amp;AF715,AG714),"("&amp;AF715)&amp;IF(AA715=AA716,IF(OR(AC716=$AC$4:$AC715)=FALSE,", ",""),") "),""))</f>
        <v/>
      </c>
      <c r="AH715" s="10" t="str">
        <f>IF((ISBLANK(D715)),"",IF(D715=D714,AH714,"")&amp;IF(B714&lt;&gt;B715,((IF(ISBLANK(E715),$D$3&amp;"Non-type material: "&amp;$D$3,$D$3&amp;INDEX('type-categories'!$A$2:$B$100,MATCH(E715,'type-categories'!$A$2:$A$100,0),2)&amp;$D$3))),"")&amp;(IF(K715&lt;&gt;K714,$C$2&amp;K715&amp;$K$3&amp;$C$2&amp;" ",(IF(B715&lt;&gt;B714,$C$2&amp;K715&amp;$K$3&amp;$C$2&amp;" ",""))))&amp;(IF(L715="","",((IF(L715&lt;&gt;L714,$D$2&amp;L715&amp;$L$3&amp;$D$2&amp;" ",IF(B715&lt;&gt;B714,$D$2&amp;L715&amp;$L$3&amp;$D$2&amp;" ",""))))))&amp;(IF(M715="","",((IF(M715&lt;&gt;M714,$E$2&amp;M715&amp;$E$2&amp;","&amp;" ",IF(B715&lt;&gt;B714,$E$2&amp;M715&amp;$E$2&amp;",",""))))))&amp;(IF(N715="","",IF(N715&lt;&gt;N714,N715&amp;", ",IF(B715&lt;&gt;B714,N715&amp;", ",""))))&amp;(IF(ISBLANK(O715),"",(IF(O715&lt;&gt;O714,O715&amp;", ",IF(B715&lt;&gt;B714,O715&amp;", ","")))))&amp;(IF(ISBLANK(P715),"",(IF(P715&lt;&gt;P714,P715&amp;", ",IF(B715&lt;&gt;B714,P715&amp;", ",IF(Z715&lt;&gt;Z714,P715&amp;", ",""))))))&amp;(IF(ISBLANK(Q715),"",(IF(Q715&lt;&gt;Q714,Q715&amp;", ",IF(B715&lt;&gt;B714,Q715&amp;", ",IF(Z715&lt;&gt;Z714,Q715&amp;", ",""))))))&amp;(IF(ISBLANK(R715),"",(IF(R715&lt;&gt;R714,R715&amp;"m, ",IF(B715&lt;&gt;B714,R715&amp;"m, ",IF(Z715&lt;&gt;Z714,R715&amp;"m, ",""))))))&amp;IF(ISBLANK(S715),"",(IF(B715&lt;&gt;B714,S715&amp;", ",IF(S715&lt;&gt;S714,IF((Z715=Z714),"same locality "&amp;S715&amp;", ",S715&amp;", "),""))))&amp;(IF(ISBLANK(T715),"",(IF(T715&lt;&gt;T714,IF(ISBLANK(F$2),T715&amp;", ",T715&amp;" "&amp;F$2&amp;", "),(IF(B715&lt;&gt;B714,IF(ISBLANK(F$2),T715&amp;", ",T715&amp;" "&amp;F$2&amp;", "),(IF(Z715&lt;&gt;Z714,IF(ISBLANK(F$2),T715&amp;", ",T715&amp;" "&amp;F$2&amp;", "),IF((U715&lt;&gt;U714)*($G$2="Y"),"same collector, ","")))))))))&amp;(IF(ISBLANK(U715),"",(IF(U715&lt;&gt;U714,U715&amp;", ",(IF(B715&lt;&gt;B714,U715&amp;", ",IF(Z715&lt;&gt;Z714,U715&amp;", ",(IF(T715&lt;&gt;T714,IF((T715&lt;&gt;T714)*($G$2="Y"),"same date, ", ""),IF((T715=T714)*(U715=U714)*(S715&lt;&gt;S714)*($G$2="Y"),"same collector and date, ", ""))))))))))&amp;(IF(ISBLANK(V715),"",V715&amp;", "))&amp;IF((AA715&lt;&gt;AA716)*($H$2="y"),AD715&amp;AE715,IF((AA715&lt;&gt;AA716)*($H$2="m"),AD715&amp;AG715,IF(($H$2&lt;&gt;"m")*($H$2&lt;&gt;"Y"),(IF(F715=0,"",F715&amp;" "&amp;$F$4&amp;" "))&amp;(IF(G715=0,"",G715&amp;" "&amp;$G$4&amp;" "))&amp;(IF(H715=0,"",H715&amp;" "&amp;H$4&amp;" "))&amp;(IF(I715=0,"",I715&amp;" "&amp;$I$4&amp;" "))&amp;(IF(J715=0,"",J715&amp;" "&amp;$J$4&amp;" "))&amp;IF((ISBLANK(C715)),"","("&amp;C715&amp;")"),"")))&amp;IF((B715=B716)*(K715=K716)*(L715=L716)*(M715=M716),IF(($H$2&lt;&gt;"m")*($H$2&lt;&gt;"Y"), ", ", IF((ISNUMBER(FIND(")",AE715))), ", ", "")),IF((B715=B716)*(K715=K716)*(L715=L716),"; ",". ")))</f>
        <v/>
      </c>
      <c r="AI715" s="1"/>
    </row>
    <row r="716" spans="1:35" x14ac:dyDescent="0.25">
      <c r="A716" s="3" t="str">
        <f t="shared" si="92"/>
        <v/>
      </c>
      <c r="B716" s="53" t="str">
        <f t="shared" si="96"/>
        <v/>
      </c>
      <c r="C716" s="57"/>
      <c r="D716" s="57"/>
      <c r="E716" s="57"/>
      <c r="F716" s="57"/>
      <c r="G716" s="57"/>
      <c r="H716" s="57"/>
      <c r="I716" s="57"/>
      <c r="J716" s="57"/>
      <c r="K716" s="57"/>
      <c r="L716" s="57"/>
      <c r="M716" s="54"/>
      <c r="N716" s="57"/>
      <c r="O716" s="58"/>
      <c r="P716" s="58"/>
      <c r="Q716" s="58"/>
      <c r="R716" s="58"/>
      <c r="S716" s="54"/>
      <c r="T716" s="57"/>
      <c r="U716" s="57"/>
      <c r="V716" s="57"/>
      <c r="W716" s="57"/>
      <c r="X716" s="147" t="str">
        <f>IF(ISBLANK(D716),"",IF('order-admin-units'!$I$1&lt;&gt;"y", "", IF((K716="")*(ISBLANK(D716)=FALSE), 'order-admin-units'!$B$1+1, VLOOKUP(K716, ordercountry, 2))))</f>
        <v/>
      </c>
      <c r="Y716" s="147" t="str">
        <f>IF(ISBLANK(D716),"",IF('order-admin-units'!$I$1&lt;&gt;"y", "", IF(L716="", 'order-admin-units'!$B$2+1, VLOOKUP(K716&amp;"@"&amp;L716, orderadmin, 2))))</f>
        <v/>
      </c>
      <c r="Z716" s="147" t="str">
        <f t="shared" si="93"/>
        <v/>
      </c>
      <c r="AA716" s="147" t="str">
        <f t="shared" si="94"/>
        <v/>
      </c>
      <c r="AB716" s="147" t="str">
        <f t="shared" si="95"/>
        <v/>
      </c>
      <c r="AC716" s="147" t="str">
        <f t="shared" si="89"/>
        <v/>
      </c>
      <c r="AD716" s="11" t="str">
        <f t="shared" si="90"/>
        <v/>
      </c>
      <c r="AE716" s="11" t="str">
        <f t="array" ref="AE716">IF(ISBLANK(D716),"",IF(OR($H$2="y",$H$2="m"),IF(AA716=AA715,IF(OR(AB716=$AB$4:$AB715)=FALSE,AE715&amp;C716,AE715),"("&amp;C716)&amp;IF(AA716=AA717,IF(OR(AB717=$AB$4:$AB716)=FALSE,", ",""),") "),""))</f>
        <v/>
      </c>
      <c r="AF716" s="11" t="str">
        <f t="shared" si="91"/>
        <v/>
      </c>
      <c r="AG716" s="11" t="str">
        <f t="array" ref="AG716">IF(ISBLANK(D716),"",IF(OR($H$2="y",$H$2="m"),IF(AA716=AA715,IF(OR(AC716=$AC$4:$AC715)=FALSE,AG715&amp;AF716,AG715),"("&amp;AF716)&amp;IF(AA716=AA717,IF(OR(AC717=$AC$4:$AC716)=FALSE,", ",""),") "),""))</f>
        <v/>
      </c>
      <c r="AH716" s="10" t="str">
        <f>IF((ISBLANK(D716)),"",IF(D716=D715,AH715,"")&amp;IF(B715&lt;&gt;B716,((IF(ISBLANK(E716),$D$3&amp;"Non-type material: "&amp;$D$3,$D$3&amp;INDEX('type-categories'!$A$2:$B$100,MATCH(E716,'type-categories'!$A$2:$A$100,0),2)&amp;$D$3))),"")&amp;(IF(K716&lt;&gt;K715,$C$2&amp;K716&amp;$K$3&amp;$C$2&amp;" ",(IF(B716&lt;&gt;B715,$C$2&amp;K716&amp;$K$3&amp;$C$2&amp;" ",""))))&amp;(IF(L716="","",((IF(L716&lt;&gt;L715,$D$2&amp;L716&amp;$L$3&amp;$D$2&amp;" ",IF(B716&lt;&gt;B715,$D$2&amp;L716&amp;$L$3&amp;$D$2&amp;" ",""))))))&amp;(IF(M716="","",((IF(M716&lt;&gt;M715,$E$2&amp;M716&amp;$E$2&amp;","&amp;" ",IF(B716&lt;&gt;B715,$E$2&amp;M716&amp;$E$2&amp;",",""))))))&amp;(IF(N716="","",IF(N716&lt;&gt;N715,N716&amp;", ",IF(B716&lt;&gt;B715,N716&amp;", ",""))))&amp;(IF(ISBLANK(O716),"",(IF(O716&lt;&gt;O715,O716&amp;", ",IF(B716&lt;&gt;B715,O716&amp;", ","")))))&amp;(IF(ISBLANK(P716),"",(IF(P716&lt;&gt;P715,P716&amp;", ",IF(B716&lt;&gt;B715,P716&amp;", ",IF(Z716&lt;&gt;Z715,P716&amp;", ",""))))))&amp;(IF(ISBLANK(Q716),"",(IF(Q716&lt;&gt;Q715,Q716&amp;", ",IF(B716&lt;&gt;B715,Q716&amp;", ",IF(Z716&lt;&gt;Z715,Q716&amp;", ",""))))))&amp;(IF(ISBLANK(R716),"",(IF(R716&lt;&gt;R715,R716&amp;"m, ",IF(B716&lt;&gt;B715,R716&amp;"m, ",IF(Z716&lt;&gt;Z715,R716&amp;"m, ",""))))))&amp;IF(ISBLANK(S716),"",(IF(B716&lt;&gt;B715,S716&amp;", ",IF(S716&lt;&gt;S715,IF((Z716=Z715),"same locality "&amp;S716&amp;", ",S716&amp;", "),""))))&amp;(IF(ISBLANK(T716),"",(IF(T716&lt;&gt;T715,IF(ISBLANK(F$2),T716&amp;", ",T716&amp;" "&amp;F$2&amp;", "),(IF(B716&lt;&gt;B715,IF(ISBLANK(F$2),T716&amp;", ",T716&amp;" "&amp;F$2&amp;", "),(IF(Z716&lt;&gt;Z715,IF(ISBLANK(F$2),T716&amp;", ",T716&amp;" "&amp;F$2&amp;", "),IF((U716&lt;&gt;U715)*($G$2="Y"),"same collector, ","")))))))))&amp;(IF(ISBLANK(U716),"",(IF(U716&lt;&gt;U715,U716&amp;", ",(IF(B716&lt;&gt;B715,U716&amp;", ",IF(Z716&lt;&gt;Z715,U716&amp;", ",(IF(T716&lt;&gt;T715,IF((T716&lt;&gt;T715)*($G$2="Y"),"same date, ", ""),IF((T716=T715)*(U716=U715)*(S716&lt;&gt;S715)*($G$2="Y"),"same collector and date, ", ""))))))))))&amp;(IF(ISBLANK(V716),"",V716&amp;", "))&amp;IF((AA716&lt;&gt;AA717)*($H$2="y"),AD716&amp;AE716,IF((AA716&lt;&gt;AA717)*($H$2="m"),AD716&amp;AG716,IF(($H$2&lt;&gt;"m")*($H$2&lt;&gt;"Y"),(IF(F716=0,"",F716&amp;" "&amp;$F$4&amp;" "))&amp;(IF(G716=0,"",G716&amp;" "&amp;$G$4&amp;" "))&amp;(IF(H716=0,"",H716&amp;" "&amp;H$4&amp;" "))&amp;(IF(I716=0,"",I716&amp;" "&amp;$I$4&amp;" "))&amp;(IF(J716=0,"",J716&amp;" "&amp;$J$4&amp;" "))&amp;IF((ISBLANK(C716)),"","("&amp;C716&amp;")"),"")))&amp;IF((B716=B717)*(K716=K717)*(L716=L717)*(M716=M717),IF(($H$2&lt;&gt;"m")*($H$2&lt;&gt;"Y"), ", ", IF((ISNUMBER(FIND(")",AE716))), ", ", "")),IF((B716=B717)*(K716=K717)*(L716=L717),"; ",". ")))</f>
        <v/>
      </c>
      <c r="AI716" s="1"/>
    </row>
    <row r="717" spans="1:35" x14ac:dyDescent="0.25">
      <c r="A717" s="3" t="str">
        <f t="shared" si="92"/>
        <v/>
      </c>
      <c r="B717" s="53" t="str">
        <f t="shared" si="96"/>
        <v/>
      </c>
      <c r="C717" s="57"/>
      <c r="D717" s="57"/>
      <c r="E717" s="57"/>
      <c r="F717" s="57"/>
      <c r="G717" s="57"/>
      <c r="H717" s="57"/>
      <c r="I717" s="57"/>
      <c r="J717" s="57"/>
      <c r="K717" s="57"/>
      <c r="L717" s="57"/>
      <c r="M717" s="54"/>
      <c r="N717" s="57"/>
      <c r="O717" s="58"/>
      <c r="P717" s="58"/>
      <c r="Q717" s="58"/>
      <c r="R717" s="58"/>
      <c r="S717" s="54"/>
      <c r="T717" s="57"/>
      <c r="U717" s="57"/>
      <c r="V717" s="57"/>
      <c r="W717" s="57"/>
      <c r="X717" s="147" t="str">
        <f>IF(ISBLANK(D717),"",IF('order-admin-units'!$I$1&lt;&gt;"y", "", IF((K717="")*(ISBLANK(D717)=FALSE), 'order-admin-units'!$B$1+1, VLOOKUP(K717, ordercountry, 2))))</f>
        <v/>
      </c>
      <c r="Y717" s="147" t="str">
        <f>IF(ISBLANK(D717),"",IF('order-admin-units'!$I$1&lt;&gt;"y", "", IF(L717="", 'order-admin-units'!$B$2+1, VLOOKUP(K717&amp;"@"&amp;L717, orderadmin, 2))))</f>
        <v/>
      </c>
      <c r="Z717" s="147" t="str">
        <f t="shared" si="93"/>
        <v/>
      </c>
      <c r="AA717" s="147" t="str">
        <f t="shared" si="94"/>
        <v/>
      </c>
      <c r="AB717" s="147" t="str">
        <f t="shared" si="95"/>
        <v/>
      </c>
      <c r="AC717" s="147" t="str">
        <f t="shared" si="89"/>
        <v/>
      </c>
      <c r="AD717" s="11" t="str">
        <f t="shared" si="90"/>
        <v/>
      </c>
      <c r="AE717" s="11" t="str">
        <f t="array" ref="AE717">IF(ISBLANK(D717),"",IF(OR($H$2="y",$H$2="m"),IF(AA717=AA716,IF(OR(AB717=$AB$4:$AB716)=FALSE,AE716&amp;C717,AE716),"("&amp;C717)&amp;IF(AA717=AA718,IF(OR(AB718=$AB$4:$AB717)=FALSE,", ",""),") "),""))</f>
        <v/>
      </c>
      <c r="AF717" s="11" t="str">
        <f t="shared" si="91"/>
        <v/>
      </c>
      <c r="AG717" s="11" t="str">
        <f t="array" ref="AG717">IF(ISBLANK(D717),"",IF(OR($H$2="y",$H$2="m"),IF(AA717=AA716,IF(OR(AC717=$AC$4:$AC716)=FALSE,AG716&amp;AF717,AG716),"("&amp;AF717)&amp;IF(AA717=AA718,IF(OR(AC718=$AC$4:$AC717)=FALSE,", ",""),") "),""))</f>
        <v/>
      </c>
      <c r="AH717" s="10" t="str">
        <f>IF((ISBLANK(D717)),"",IF(D717=D716,AH716,"")&amp;IF(B716&lt;&gt;B717,((IF(ISBLANK(E717),$D$3&amp;"Non-type material: "&amp;$D$3,$D$3&amp;INDEX('type-categories'!$A$2:$B$100,MATCH(E717,'type-categories'!$A$2:$A$100,0),2)&amp;$D$3))),"")&amp;(IF(K717&lt;&gt;K716,$C$2&amp;K717&amp;$K$3&amp;$C$2&amp;" ",(IF(B717&lt;&gt;B716,$C$2&amp;K717&amp;$K$3&amp;$C$2&amp;" ",""))))&amp;(IF(L717="","",((IF(L717&lt;&gt;L716,$D$2&amp;L717&amp;$L$3&amp;$D$2&amp;" ",IF(B717&lt;&gt;B716,$D$2&amp;L717&amp;$L$3&amp;$D$2&amp;" ",""))))))&amp;(IF(M717="","",((IF(M717&lt;&gt;M716,$E$2&amp;M717&amp;$E$2&amp;","&amp;" ",IF(B717&lt;&gt;B716,$E$2&amp;M717&amp;$E$2&amp;",",""))))))&amp;(IF(N717="","",IF(N717&lt;&gt;N716,N717&amp;", ",IF(B717&lt;&gt;B716,N717&amp;", ",""))))&amp;(IF(ISBLANK(O717),"",(IF(O717&lt;&gt;O716,O717&amp;", ",IF(B717&lt;&gt;B716,O717&amp;", ","")))))&amp;(IF(ISBLANK(P717),"",(IF(P717&lt;&gt;P716,P717&amp;", ",IF(B717&lt;&gt;B716,P717&amp;", ",IF(Z717&lt;&gt;Z716,P717&amp;", ",""))))))&amp;(IF(ISBLANK(Q717),"",(IF(Q717&lt;&gt;Q716,Q717&amp;", ",IF(B717&lt;&gt;B716,Q717&amp;", ",IF(Z717&lt;&gt;Z716,Q717&amp;", ",""))))))&amp;(IF(ISBLANK(R717),"",(IF(R717&lt;&gt;R716,R717&amp;"m, ",IF(B717&lt;&gt;B716,R717&amp;"m, ",IF(Z717&lt;&gt;Z716,R717&amp;"m, ",""))))))&amp;IF(ISBLANK(S717),"",(IF(B717&lt;&gt;B716,S717&amp;", ",IF(S717&lt;&gt;S716,IF((Z717=Z716),"same locality "&amp;S717&amp;", ",S717&amp;", "),""))))&amp;(IF(ISBLANK(T717),"",(IF(T717&lt;&gt;T716,IF(ISBLANK(F$2),T717&amp;", ",T717&amp;" "&amp;F$2&amp;", "),(IF(B717&lt;&gt;B716,IF(ISBLANK(F$2),T717&amp;", ",T717&amp;" "&amp;F$2&amp;", "),(IF(Z717&lt;&gt;Z716,IF(ISBLANK(F$2),T717&amp;", ",T717&amp;" "&amp;F$2&amp;", "),IF((U717&lt;&gt;U716)*($G$2="Y"),"same collector, ","")))))))))&amp;(IF(ISBLANK(U717),"",(IF(U717&lt;&gt;U716,U717&amp;", ",(IF(B717&lt;&gt;B716,U717&amp;", ",IF(Z717&lt;&gt;Z716,U717&amp;", ",(IF(T717&lt;&gt;T716,IF((T717&lt;&gt;T716)*($G$2="Y"),"same date, ", ""),IF((T717=T716)*(U717=U716)*(S717&lt;&gt;S716)*($G$2="Y"),"same collector and date, ", ""))))))))))&amp;(IF(ISBLANK(V717),"",V717&amp;", "))&amp;IF((AA717&lt;&gt;AA718)*($H$2="y"),AD717&amp;AE717,IF((AA717&lt;&gt;AA718)*($H$2="m"),AD717&amp;AG717,IF(($H$2&lt;&gt;"m")*($H$2&lt;&gt;"Y"),(IF(F717=0,"",F717&amp;" "&amp;$F$4&amp;" "))&amp;(IF(G717=0,"",G717&amp;" "&amp;$G$4&amp;" "))&amp;(IF(H717=0,"",H717&amp;" "&amp;H$4&amp;" "))&amp;(IF(I717=0,"",I717&amp;" "&amp;$I$4&amp;" "))&amp;(IF(J717=0,"",J717&amp;" "&amp;$J$4&amp;" "))&amp;IF((ISBLANK(C717)),"","("&amp;C717&amp;")"),"")))&amp;IF((B717=B718)*(K717=K718)*(L717=L718)*(M717=M718),IF(($H$2&lt;&gt;"m")*($H$2&lt;&gt;"Y"), ", ", IF((ISNUMBER(FIND(")",AE717))), ", ", "")),IF((B717=B718)*(K717=K718)*(L717=L718),"; ",". ")))</f>
        <v/>
      </c>
      <c r="AI717" s="1"/>
    </row>
    <row r="718" spans="1:35" x14ac:dyDescent="0.25">
      <c r="A718" s="3" t="str">
        <f t="shared" si="92"/>
        <v/>
      </c>
      <c r="B718" s="53" t="str">
        <f t="shared" si="96"/>
        <v/>
      </c>
      <c r="C718" s="57"/>
      <c r="D718" s="57"/>
      <c r="E718" s="57"/>
      <c r="F718" s="57"/>
      <c r="G718" s="57"/>
      <c r="H718" s="57"/>
      <c r="I718" s="57"/>
      <c r="J718" s="57"/>
      <c r="K718" s="57"/>
      <c r="L718" s="57"/>
      <c r="M718" s="54"/>
      <c r="N718" s="57"/>
      <c r="O718" s="58"/>
      <c r="P718" s="58"/>
      <c r="Q718" s="58"/>
      <c r="R718" s="58"/>
      <c r="S718" s="54"/>
      <c r="T718" s="57"/>
      <c r="U718" s="57"/>
      <c r="V718" s="57"/>
      <c r="W718" s="57"/>
      <c r="X718" s="147" t="str">
        <f>IF(ISBLANK(D718),"",IF('order-admin-units'!$I$1&lt;&gt;"y", "", IF((K718="")*(ISBLANK(D718)=FALSE), 'order-admin-units'!$B$1+1, VLOOKUP(K718, ordercountry, 2))))</f>
        <v/>
      </c>
      <c r="Y718" s="147" t="str">
        <f>IF(ISBLANK(D718),"",IF('order-admin-units'!$I$1&lt;&gt;"y", "", IF(L718="", 'order-admin-units'!$B$2+1, VLOOKUP(K718&amp;"@"&amp;L718, orderadmin, 2))))</f>
        <v/>
      </c>
      <c r="Z718" s="147" t="str">
        <f t="shared" si="93"/>
        <v/>
      </c>
      <c r="AA718" s="147" t="str">
        <f t="shared" si="94"/>
        <v/>
      </c>
      <c r="AB718" s="147" t="str">
        <f t="shared" si="95"/>
        <v/>
      </c>
      <c r="AC718" s="147" t="str">
        <f t="shared" si="89"/>
        <v/>
      </c>
      <c r="AD718" s="11" t="str">
        <f t="shared" si="90"/>
        <v/>
      </c>
      <c r="AE718" s="11" t="str">
        <f t="array" ref="AE718">IF(ISBLANK(D718),"",IF(OR($H$2="y",$H$2="m"),IF(AA718=AA717,IF(OR(AB718=$AB$4:$AB717)=FALSE,AE717&amp;C718,AE717),"("&amp;C718)&amp;IF(AA718=AA719,IF(OR(AB719=$AB$4:$AB718)=FALSE,", ",""),") "),""))</f>
        <v/>
      </c>
      <c r="AF718" s="11" t="str">
        <f t="shared" si="91"/>
        <v/>
      </c>
      <c r="AG718" s="11" t="str">
        <f t="array" ref="AG718">IF(ISBLANK(D718),"",IF(OR($H$2="y",$H$2="m"),IF(AA718=AA717,IF(OR(AC718=$AC$4:$AC717)=FALSE,AG717&amp;AF718,AG717),"("&amp;AF718)&amp;IF(AA718=AA719,IF(OR(AC719=$AC$4:$AC718)=FALSE,", ",""),") "),""))</f>
        <v/>
      </c>
      <c r="AH718" s="10" t="str">
        <f>IF((ISBLANK(D718)),"",IF(D718=D717,AH717,"")&amp;IF(B717&lt;&gt;B718,((IF(ISBLANK(E718),$D$3&amp;"Non-type material: "&amp;$D$3,$D$3&amp;INDEX('type-categories'!$A$2:$B$100,MATCH(E718,'type-categories'!$A$2:$A$100,0),2)&amp;$D$3))),"")&amp;(IF(K718&lt;&gt;K717,$C$2&amp;K718&amp;$K$3&amp;$C$2&amp;" ",(IF(B718&lt;&gt;B717,$C$2&amp;K718&amp;$K$3&amp;$C$2&amp;" ",""))))&amp;(IF(L718="","",((IF(L718&lt;&gt;L717,$D$2&amp;L718&amp;$L$3&amp;$D$2&amp;" ",IF(B718&lt;&gt;B717,$D$2&amp;L718&amp;$L$3&amp;$D$2&amp;" ",""))))))&amp;(IF(M718="","",((IF(M718&lt;&gt;M717,$E$2&amp;M718&amp;$E$2&amp;","&amp;" ",IF(B718&lt;&gt;B717,$E$2&amp;M718&amp;$E$2&amp;",",""))))))&amp;(IF(N718="","",IF(N718&lt;&gt;N717,N718&amp;", ",IF(B718&lt;&gt;B717,N718&amp;", ",""))))&amp;(IF(ISBLANK(O718),"",(IF(O718&lt;&gt;O717,O718&amp;", ",IF(B718&lt;&gt;B717,O718&amp;", ","")))))&amp;(IF(ISBLANK(P718),"",(IF(P718&lt;&gt;P717,P718&amp;", ",IF(B718&lt;&gt;B717,P718&amp;", ",IF(Z718&lt;&gt;Z717,P718&amp;", ",""))))))&amp;(IF(ISBLANK(Q718),"",(IF(Q718&lt;&gt;Q717,Q718&amp;", ",IF(B718&lt;&gt;B717,Q718&amp;", ",IF(Z718&lt;&gt;Z717,Q718&amp;", ",""))))))&amp;(IF(ISBLANK(R718),"",(IF(R718&lt;&gt;R717,R718&amp;"m, ",IF(B718&lt;&gt;B717,R718&amp;"m, ",IF(Z718&lt;&gt;Z717,R718&amp;"m, ",""))))))&amp;IF(ISBLANK(S718),"",(IF(B718&lt;&gt;B717,S718&amp;", ",IF(S718&lt;&gt;S717,IF((Z718=Z717),"same locality "&amp;S718&amp;", ",S718&amp;", "),""))))&amp;(IF(ISBLANK(T718),"",(IF(T718&lt;&gt;T717,IF(ISBLANK(F$2),T718&amp;", ",T718&amp;" "&amp;F$2&amp;", "),(IF(B718&lt;&gt;B717,IF(ISBLANK(F$2),T718&amp;", ",T718&amp;" "&amp;F$2&amp;", "),(IF(Z718&lt;&gt;Z717,IF(ISBLANK(F$2),T718&amp;", ",T718&amp;" "&amp;F$2&amp;", "),IF((U718&lt;&gt;U717)*($G$2="Y"),"same collector, ","")))))))))&amp;(IF(ISBLANK(U718),"",(IF(U718&lt;&gt;U717,U718&amp;", ",(IF(B718&lt;&gt;B717,U718&amp;", ",IF(Z718&lt;&gt;Z717,U718&amp;", ",(IF(T718&lt;&gt;T717,IF((T718&lt;&gt;T717)*($G$2="Y"),"same date, ", ""),IF((T718=T717)*(U718=U717)*(S718&lt;&gt;S717)*($G$2="Y"),"same collector and date, ", ""))))))))))&amp;(IF(ISBLANK(V718),"",V718&amp;", "))&amp;IF((AA718&lt;&gt;AA719)*($H$2="y"),AD718&amp;AE718,IF((AA718&lt;&gt;AA719)*($H$2="m"),AD718&amp;AG718,IF(($H$2&lt;&gt;"m")*($H$2&lt;&gt;"Y"),(IF(F718=0,"",F718&amp;" "&amp;$F$4&amp;" "))&amp;(IF(G718=0,"",G718&amp;" "&amp;$G$4&amp;" "))&amp;(IF(H718=0,"",H718&amp;" "&amp;H$4&amp;" "))&amp;(IF(I718=0,"",I718&amp;" "&amp;$I$4&amp;" "))&amp;(IF(J718=0,"",J718&amp;" "&amp;$J$4&amp;" "))&amp;IF((ISBLANK(C718)),"","("&amp;C718&amp;")"),"")))&amp;IF((B718=B719)*(K718=K719)*(L718=L719)*(M718=M719),IF(($H$2&lt;&gt;"m")*($H$2&lt;&gt;"Y"), ", ", IF((ISNUMBER(FIND(")",AE718))), ", ", "")),IF((B718=B719)*(K718=K719)*(L718=L719),"; ",". ")))</f>
        <v/>
      </c>
      <c r="AI718" s="1"/>
    </row>
    <row r="719" spans="1:35" x14ac:dyDescent="0.25">
      <c r="A719" s="3" t="str">
        <f t="shared" si="92"/>
        <v/>
      </c>
      <c r="B719" s="53" t="str">
        <f t="shared" si="96"/>
        <v/>
      </c>
      <c r="C719" s="57"/>
      <c r="D719" s="57"/>
      <c r="E719" s="57"/>
      <c r="F719" s="57"/>
      <c r="G719" s="57"/>
      <c r="H719" s="57"/>
      <c r="I719" s="57"/>
      <c r="J719" s="57"/>
      <c r="K719" s="57"/>
      <c r="L719" s="57"/>
      <c r="M719" s="54"/>
      <c r="N719" s="57"/>
      <c r="O719" s="58"/>
      <c r="P719" s="58"/>
      <c r="Q719" s="58"/>
      <c r="R719" s="58"/>
      <c r="S719" s="54"/>
      <c r="T719" s="57"/>
      <c r="U719" s="57"/>
      <c r="V719" s="57"/>
      <c r="W719" s="57"/>
      <c r="X719" s="147" t="str">
        <f>IF(ISBLANK(D719),"",IF('order-admin-units'!$I$1&lt;&gt;"y", "", IF((K719="")*(ISBLANK(D719)=FALSE), 'order-admin-units'!$B$1+1, VLOOKUP(K719, ordercountry, 2))))</f>
        <v/>
      </c>
      <c r="Y719" s="147" t="str">
        <f>IF(ISBLANK(D719),"",IF('order-admin-units'!$I$1&lt;&gt;"y", "", IF(L719="", 'order-admin-units'!$B$2+1, VLOOKUP(K719&amp;"@"&amp;L719, orderadmin, 2))))</f>
        <v/>
      </c>
      <c r="Z719" s="147" t="str">
        <f t="shared" si="93"/>
        <v/>
      </c>
      <c r="AA719" s="147" t="str">
        <f t="shared" si="94"/>
        <v/>
      </c>
      <c r="AB719" s="147" t="str">
        <f t="shared" si="95"/>
        <v/>
      </c>
      <c r="AC719" s="147" t="str">
        <f t="shared" si="89"/>
        <v/>
      </c>
      <c r="AD719" s="11" t="str">
        <f t="shared" si="90"/>
        <v/>
      </c>
      <c r="AE719" s="11" t="str">
        <f t="array" ref="AE719">IF(ISBLANK(D719),"",IF(OR($H$2="y",$H$2="m"),IF(AA719=AA718,IF(OR(AB719=$AB$4:$AB718)=FALSE,AE718&amp;C719,AE718),"("&amp;C719)&amp;IF(AA719=AA720,IF(OR(AB720=$AB$4:$AB719)=FALSE,", ",""),") "),""))</f>
        <v/>
      </c>
      <c r="AF719" s="11" t="str">
        <f t="shared" si="91"/>
        <v/>
      </c>
      <c r="AG719" s="11" t="str">
        <f t="array" ref="AG719">IF(ISBLANK(D719),"",IF(OR($H$2="y",$H$2="m"),IF(AA719=AA718,IF(OR(AC719=$AC$4:$AC718)=FALSE,AG718&amp;AF719,AG718),"("&amp;AF719)&amp;IF(AA719=AA720,IF(OR(AC720=$AC$4:$AC719)=FALSE,", ",""),") "),""))</f>
        <v/>
      </c>
      <c r="AH719" s="10" t="str">
        <f>IF((ISBLANK(D719)),"",IF(D719=D718,AH718,"")&amp;IF(B718&lt;&gt;B719,((IF(ISBLANK(E719),$D$3&amp;"Non-type material: "&amp;$D$3,$D$3&amp;INDEX('type-categories'!$A$2:$B$100,MATCH(E719,'type-categories'!$A$2:$A$100,0),2)&amp;$D$3))),"")&amp;(IF(K719&lt;&gt;K718,$C$2&amp;K719&amp;$K$3&amp;$C$2&amp;" ",(IF(B719&lt;&gt;B718,$C$2&amp;K719&amp;$K$3&amp;$C$2&amp;" ",""))))&amp;(IF(L719="","",((IF(L719&lt;&gt;L718,$D$2&amp;L719&amp;$L$3&amp;$D$2&amp;" ",IF(B719&lt;&gt;B718,$D$2&amp;L719&amp;$L$3&amp;$D$2&amp;" ",""))))))&amp;(IF(M719="","",((IF(M719&lt;&gt;M718,$E$2&amp;M719&amp;$E$2&amp;","&amp;" ",IF(B719&lt;&gt;B718,$E$2&amp;M719&amp;$E$2&amp;",",""))))))&amp;(IF(N719="","",IF(N719&lt;&gt;N718,N719&amp;", ",IF(B719&lt;&gt;B718,N719&amp;", ",""))))&amp;(IF(ISBLANK(O719),"",(IF(O719&lt;&gt;O718,O719&amp;", ",IF(B719&lt;&gt;B718,O719&amp;", ","")))))&amp;(IF(ISBLANK(P719),"",(IF(P719&lt;&gt;P718,P719&amp;", ",IF(B719&lt;&gt;B718,P719&amp;", ",IF(Z719&lt;&gt;Z718,P719&amp;", ",""))))))&amp;(IF(ISBLANK(Q719),"",(IF(Q719&lt;&gt;Q718,Q719&amp;", ",IF(B719&lt;&gt;B718,Q719&amp;", ",IF(Z719&lt;&gt;Z718,Q719&amp;", ",""))))))&amp;(IF(ISBLANK(R719),"",(IF(R719&lt;&gt;R718,R719&amp;"m, ",IF(B719&lt;&gt;B718,R719&amp;"m, ",IF(Z719&lt;&gt;Z718,R719&amp;"m, ",""))))))&amp;IF(ISBLANK(S719),"",(IF(B719&lt;&gt;B718,S719&amp;", ",IF(S719&lt;&gt;S718,IF((Z719=Z718),"same locality "&amp;S719&amp;", ",S719&amp;", "),""))))&amp;(IF(ISBLANK(T719),"",(IF(T719&lt;&gt;T718,IF(ISBLANK(F$2),T719&amp;", ",T719&amp;" "&amp;F$2&amp;", "),(IF(B719&lt;&gt;B718,IF(ISBLANK(F$2),T719&amp;", ",T719&amp;" "&amp;F$2&amp;", "),(IF(Z719&lt;&gt;Z718,IF(ISBLANK(F$2),T719&amp;", ",T719&amp;" "&amp;F$2&amp;", "),IF((U719&lt;&gt;U718)*($G$2="Y"),"same collector, ","")))))))))&amp;(IF(ISBLANK(U719),"",(IF(U719&lt;&gt;U718,U719&amp;", ",(IF(B719&lt;&gt;B718,U719&amp;", ",IF(Z719&lt;&gt;Z718,U719&amp;", ",(IF(T719&lt;&gt;T718,IF((T719&lt;&gt;T718)*($G$2="Y"),"same date, ", ""),IF((T719=T718)*(U719=U718)*(S719&lt;&gt;S718)*($G$2="Y"),"same collector and date, ", ""))))))))))&amp;(IF(ISBLANK(V719),"",V719&amp;", "))&amp;IF((AA719&lt;&gt;AA720)*($H$2="y"),AD719&amp;AE719,IF((AA719&lt;&gt;AA720)*($H$2="m"),AD719&amp;AG719,IF(($H$2&lt;&gt;"m")*($H$2&lt;&gt;"Y"),(IF(F719=0,"",F719&amp;" "&amp;$F$4&amp;" "))&amp;(IF(G719=0,"",G719&amp;" "&amp;$G$4&amp;" "))&amp;(IF(H719=0,"",H719&amp;" "&amp;H$4&amp;" "))&amp;(IF(I719=0,"",I719&amp;" "&amp;$I$4&amp;" "))&amp;(IF(J719=0,"",J719&amp;" "&amp;$J$4&amp;" "))&amp;IF((ISBLANK(C719)),"","("&amp;C719&amp;")"),"")))&amp;IF((B719=B720)*(K719=K720)*(L719=L720)*(M719=M720),IF(($H$2&lt;&gt;"m")*($H$2&lt;&gt;"Y"), ", ", IF((ISNUMBER(FIND(")",AE719))), ", ", "")),IF((B719=B720)*(K719=K720)*(L719=L720),"; ",". ")))</f>
        <v/>
      </c>
      <c r="AI719" s="1"/>
    </row>
    <row r="720" spans="1:35" x14ac:dyDescent="0.25">
      <c r="A720" s="3" t="str">
        <f t="shared" si="92"/>
        <v/>
      </c>
      <c r="B720" s="53" t="str">
        <f t="shared" si="96"/>
        <v/>
      </c>
      <c r="C720" s="57"/>
      <c r="D720" s="57"/>
      <c r="E720" s="57"/>
      <c r="F720" s="57"/>
      <c r="G720" s="57"/>
      <c r="H720" s="57"/>
      <c r="I720" s="57"/>
      <c r="J720" s="57"/>
      <c r="K720" s="57"/>
      <c r="L720" s="57"/>
      <c r="M720" s="54"/>
      <c r="N720" s="57"/>
      <c r="O720" s="58"/>
      <c r="P720" s="58"/>
      <c r="Q720" s="58"/>
      <c r="R720" s="58"/>
      <c r="S720" s="54"/>
      <c r="T720" s="57"/>
      <c r="U720" s="57"/>
      <c r="V720" s="57"/>
      <c r="W720" s="57"/>
      <c r="X720" s="147" t="str">
        <f>IF(ISBLANK(D720),"",IF('order-admin-units'!$I$1&lt;&gt;"y", "", IF((K720="")*(ISBLANK(D720)=FALSE), 'order-admin-units'!$B$1+1, VLOOKUP(K720, ordercountry, 2))))</f>
        <v/>
      </c>
      <c r="Y720" s="147" t="str">
        <f>IF(ISBLANK(D720),"",IF('order-admin-units'!$I$1&lt;&gt;"y", "", IF(L720="", 'order-admin-units'!$B$2+1, VLOOKUP(K720&amp;"@"&amp;L720, orderadmin, 2))))</f>
        <v/>
      </c>
      <c r="Z720" s="147" t="str">
        <f t="shared" si="93"/>
        <v/>
      </c>
      <c r="AA720" s="147" t="str">
        <f t="shared" si="94"/>
        <v/>
      </c>
      <c r="AB720" s="147" t="str">
        <f t="shared" si="95"/>
        <v/>
      </c>
      <c r="AC720" s="147" t="str">
        <f t="shared" si="89"/>
        <v/>
      </c>
      <c r="AD720" s="11" t="str">
        <f t="shared" si="90"/>
        <v/>
      </c>
      <c r="AE720" s="11" t="str">
        <f t="array" ref="AE720">IF(ISBLANK(D720),"",IF(OR($H$2="y",$H$2="m"),IF(AA720=AA719,IF(OR(AB720=$AB$4:$AB719)=FALSE,AE719&amp;C720,AE719),"("&amp;C720)&amp;IF(AA720=AA721,IF(OR(AB721=$AB$4:$AB720)=FALSE,", ",""),") "),""))</f>
        <v/>
      </c>
      <c r="AF720" s="11" t="str">
        <f t="shared" si="91"/>
        <v/>
      </c>
      <c r="AG720" s="11" t="str">
        <f t="array" ref="AG720">IF(ISBLANK(D720),"",IF(OR($H$2="y",$H$2="m"),IF(AA720=AA719,IF(OR(AC720=$AC$4:$AC719)=FALSE,AG719&amp;AF720,AG719),"("&amp;AF720)&amp;IF(AA720=AA721,IF(OR(AC721=$AC$4:$AC720)=FALSE,", ",""),") "),""))</f>
        <v/>
      </c>
      <c r="AH720" s="10" t="str">
        <f>IF((ISBLANK(D720)),"",IF(D720=D719,AH719,"")&amp;IF(B719&lt;&gt;B720,((IF(ISBLANK(E720),$D$3&amp;"Non-type material: "&amp;$D$3,$D$3&amp;INDEX('type-categories'!$A$2:$B$100,MATCH(E720,'type-categories'!$A$2:$A$100,0),2)&amp;$D$3))),"")&amp;(IF(K720&lt;&gt;K719,$C$2&amp;K720&amp;$K$3&amp;$C$2&amp;" ",(IF(B720&lt;&gt;B719,$C$2&amp;K720&amp;$K$3&amp;$C$2&amp;" ",""))))&amp;(IF(L720="","",((IF(L720&lt;&gt;L719,$D$2&amp;L720&amp;$L$3&amp;$D$2&amp;" ",IF(B720&lt;&gt;B719,$D$2&amp;L720&amp;$L$3&amp;$D$2&amp;" ",""))))))&amp;(IF(M720="","",((IF(M720&lt;&gt;M719,$E$2&amp;M720&amp;$E$2&amp;","&amp;" ",IF(B720&lt;&gt;B719,$E$2&amp;M720&amp;$E$2&amp;",",""))))))&amp;(IF(N720="","",IF(N720&lt;&gt;N719,N720&amp;", ",IF(B720&lt;&gt;B719,N720&amp;", ",""))))&amp;(IF(ISBLANK(O720),"",(IF(O720&lt;&gt;O719,O720&amp;", ",IF(B720&lt;&gt;B719,O720&amp;", ","")))))&amp;(IF(ISBLANK(P720),"",(IF(P720&lt;&gt;P719,P720&amp;", ",IF(B720&lt;&gt;B719,P720&amp;", ",IF(Z720&lt;&gt;Z719,P720&amp;", ",""))))))&amp;(IF(ISBLANK(Q720),"",(IF(Q720&lt;&gt;Q719,Q720&amp;", ",IF(B720&lt;&gt;B719,Q720&amp;", ",IF(Z720&lt;&gt;Z719,Q720&amp;", ",""))))))&amp;(IF(ISBLANK(R720),"",(IF(R720&lt;&gt;R719,R720&amp;"m, ",IF(B720&lt;&gt;B719,R720&amp;"m, ",IF(Z720&lt;&gt;Z719,R720&amp;"m, ",""))))))&amp;IF(ISBLANK(S720),"",(IF(B720&lt;&gt;B719,S720&amp;", ",IF(S720&lt;&gt;S719,IF((Z720=Z719),"same locality "&amp;S720&amp;", ",S720&amp;", "),""))))&amp;(IF(ISBLANK(T720),"",(IF(T720&lt;&gt;T719,IF(ISBLANK(F$2),T720&amp;", ",T720&amp;" "&amp;F$2&amp;", "),(IF(B720&lt;&gt;B719,IF(ISBLANK(F$2),T720&amp;", ",T720&amp;" "&amp;F$2&amp;", "),(IF(Z720&lt;&gt;Z719,IF(ISBLANK(F$2),T720&amp;", ",T720&amp;" "&amp;F$2&amp;", "),IF((U720&lt;&gt;U719)*($G$2="Y"),"same collector, ","")))))))))&amp;(IF(ISBLANK(U720),"",(IF(U720&lt;&gt;U719,U720&amp;", ",(IF(B720&lt;&gt;B719,U720&amp;", ",IF(Z720&lt;&gt;Z719,U720&amp;", ",(IF(T720&lt;&gt;T719,IF((T720&lt;&gt;T719)*($G$2="Y"),"same date, ", ""),IF((T720=T719)*(U720=U719)*(S720&lt;&gt;S719)*($G$2="Y"),"same collector and date, ", ""))))))))))&amp;(IF(ISBLANK(V720),"",V720&amp;", "))&amp;IF((AA720&lt;&gt;AA721)*($H$2="y"),AD720&amp;AE720,IF((AA720&lt;&gt;AA721)*($H$2="m"),AD720&amp;AG720,IF(($H$2&lt;&gt;"m")*($H$2&lt;&gt;"Y"),(IF(F720=0,"",F720&amp;" "&amp;$F$4&amp;" "))&amp;(IF(G720=0,"",G720&amp;" "&amp;$G$4&amp;" "))&amp;(IF(H720=0,"",H720&amp;" "&amp;H$4&amp;" "))&amp;(IF(I720=0,"",I720&amp;" "&amp;$I$4&amp;" "))&amp;(IF(J720=0,"",J720&amp;" "&amp;$J$4&amp;" "))&amp;IF((ISBLANK(C720)),"","("&amp;C720&amp;")"),"")))&amp;IF((B720=B721)*(K720=K721)*(L720=L721)*(M720=M721),IF(($H$2&lt;&gt;"m")*($H$2&lt;&gt;"Y"), ", ", IF((ISNUMBER(FIND(")",AE720))), ", ", "")),IF((B720=B721)*(K720=K721)*(L720=L721),"; ",". ")))</f>
        <v/>
      </c>
      <c r="AI720" s="1"/>
    </row>
    <row r="721" spans="1:35" x14ac:dyDescent="0.25">
      <c r="A721" s="3" t="str">
        <f t="shared" si="92"/>
        <v/>
      </c>
      <c r="B721" s="53" t="str">
        <f t="shared" si="96"/>
        <v/>
      </c>
      <c r="C721" s="57"/>
      <c r="D721" s="57"/>
      <c r="E721" s="57"/>
      <c r="F721" s="57"/>
      <c r="G721" s="57"/>
      <c r="H721" s="57"/>
      <c r="I721" s="57"/>
      <c r="J721" s="57"/>
      <c r="K721" s="57"/>
      <c r="L721" s="57"/>
      <c r="M721" s="54"/>
      <c r="N721" s="57"/>
      <c r="O721" s="58"/>
      <c r="P721" s="58"/>
      <c r="Q721" s="58"/>
      <c r="R721" s="58"/>
      <c r="S721" s="54"/>
      <c r="T721" s="57"/>
      <c r="U721" s="57"/>
      <c r="V721" s="57"/>
      <c r="W721" s="57"/>
      <c r="X721" s="147" t="str">
        <f>IF(ISBLANK(D721),"",IF('order-admin-units'!$I$1&lt;&gt;"y", "", IF((K721="")*(ISBLANK(D721)=FALSE), 'order-admin-units'!$B$1+1, VLOOKUP(K721, ordercountry, 2))))</f>
        <v/>
      </c>
      <c r="Y721" s="147" t="str">
        <f>IF(ISBLANK(D721),"",IF('order-admin-units'!$I$1&lt;&gt;"y", "", IF(L721="", 'order-admin-units'!$B$2+1, VLOOKUP(K721&amp;"@"&amp;L721, orderadmin, 2))))</f>
        <v/>
      </c>
      <c r="Z721" s="147" t="str">
        <f t="shared" si="93"/>
        <v/>
      </c>
      <c r="AA721" s="147" t="str">
        <f t="shared" si="94"/>
        <v/>
      </c>
      <c r="AB721" s="147" t="str">
        <f t="shared" si="95"/>
        <v/>
      </c>
      <c r="AC721" s="147" t="str">
        <f t="shared" si="89"/>
        <v/>
      </c>
      <c r="AD721" s="11" t="str">
        <f t="shared" si="90"/>
        <v/>
      </c>
      <c r="AE721" s="11" t="str">
        <f t="array" ref="AE721">IF(ISBLANK(D721),"",IF(OR($H$2="y",$H$2="m"),IF(AA721=AA720,IF(OR(AB721=$AB$4:$AB720)=FALSE,AE720&amp;C721,AE720),"("&amp;C721)&amp;IF(AA721=AA722,IF(OR(AB722=$AB$4:$AB721)=FALSE,", ",""),") "),""))</f>
        <v/>
      </c>
      <c r="AF721" s="11" t="str">
        <f t="shared" si="91"/>
        <v/>
      </c>
      <c r="AG721" s="11" t="str">
        <f t="array" ref="AG721">IF(ISBLANK(D721),"",IF(OR($H$2="y",$H$2="m"),IF(AA721=AA720,IF(OR(AC721=$AC$4:$AC720)=FALSE,AG720&amp;AF721,AG720),"("&amp;AF721)&amp;IF(AA721=AA722,IF(OR(AC722=$AC$4:$AC721)=FALSE,", ",""),") "),""))</f>
        <v/>
      </c>
      <c r="AH721" s="10" t="str">
        <f>IF((ISBLANK(D721)),"",IF(D721=D720,AH720,"")&amp;IF(B720&lt;&gt;B721,((IF(ISBLANK(E721),$D$3&amp;"Non-type material: "&amp;$D$3,$D$3&amp;INDEX('type-categories'!$A$2:$B$100,MATCH(E721,'type-categories'!$A$2:$A$100,0),2)&amp;$D$3))),"")&amp;(IF(K721&lt;&gt;K720,$C$2&amp;K721&amp;$K$3&amp;$C$2&amp;" ",(IF(B721&lt;&gt;B720,$C$2&amp;K721&amp;$K$3&amp;$C$2&amp;" ",""))))&amp;(IF(L721="","",((IF(L721&lt;&gt;L720,$D$2&amp;L721&amp;$L$3&amp;$D$2&amp;" ",IF(B721&lt;&gt;B720,$D$2&amp;L721&amp;$L$3&amp;$D$2&amp;" ",""))))))&amp;(IF(M721="","",((IF(M721&lt;&gt;M720,$E$2&amp;M721&amp;$E$2&amp;","&amp;" ",IF(B721&lt;&gt;B720,$E$2&amp;M721&amp;$E$2&amp;",",""))))))&amp;(IF(N721="","",IF(N721&lt;&gt;N720,N721&amp;", ",IF(B721&lt;&gt;B720,N721&amp;", ",""))))&amp;(IF(ISBLANK(O721),"",(IF(O721&lt;&gt;O720,O721&amp;", ",IF(B721&lt;&gt;B720,O721&amp;", ","")))))&amp;(IF(ISBLANK(P721),"",(IF(P721&lt;&gt;P720,P721&amp;", ",IF(B721&lt;&gt;B720,P721&amp;", ",IF(Z721&lt;&gt;Z720,P721&amp;", ",""))))))&amp;(IF(ISBLANK(Q721),"",(IF(Q721&lt;&gt;Q720,Q721&amp;", ",IF(B721&lt;&gt;B720,Q721&amp;", ",IF(Z721&lt;&gt;Z720,Q721&amp;", ",""))))))&amp;(IF(ISBLANK(R721),"",(IF(R721&lt;&gt;R720,R721&amp;"m, ",IF(B721&lt;&gt;B720,R721&amp;"m, ",IF(Z721&lt;&gt;Z720,R721&amp;"m, ",""))))))&amp;IF(ISBLANK(S721),"",(IF(B721&lt;&gt;B720,S721&amp;", ",IF(S721&lt;&gt;S720,IF((Z721=Z720),"same locality "&amp;S721&amp;", ",S721&amp;", "),""))))&amp;(IF(ISBLANK(T721),"",(IF(T721&lt;&gt;T720,IF(ISBLANK(F$2),T721&amp;", ",T721&amp;" "&amp;F$2&amp;", "),(IF(B721&lt;&gt;B720,IF(ISBLANK(F$2),T721&amp;", ",T721&amp;" "&amp;F$2&amp;", "),(IF(Z721&lt;&gt;Z720,IF(ISBLANK(F$2),T721&amp;", ",T721&amp;" "&amp;F$2&amp;", "),IF((U721&lt;&gt;U720)*($G$2="Y"),"same collector, ","")))))))))&amp;(IF(ISBLANK(U721),"",(IF(U721&lt;&gt;U720,U721&amp;", ",(IF(B721&lt;&gt;B720,U721&amp;", ",IF(Z721&lt;&gt;Z720,U721&amp;", ",(IF(T721&lt;&gt;T720,IF((T721&lt;&gt;T720)*($G$2="Y"),"same date, ", ""),IF((T721=T720)*(U721=U720)*(S721&lt;&gt;S720)*($G$2="Y"),"same collector and date, ", ""))))))))))&amp;(IF(ISBLANK(V721),"",V721&amp;", "))&amp;IF((AA721&lt;&gt;AA722)*($H$2="y"),AD721&amp;AE721,IF((AA721&lt;&gt;AA722)*($H$2="m"),AD721&amp;AG721,IF(($H$2&lt;&gt;"m")*($H$2&lt;&gt;"Y"),(IF(F721=0,"",F721&amp;" "&amp;$F$4&amp;" "))&amp;(IF(G721=0,"",G721&amp;" "&amp;$G$4&amp;" "))&amp;(IF(H721=0,"",H721&amp;" "&amp;H$4&amp;" "))&amp;(IF(I721=0,"",I721&amp;" "&amp;$I$4&amp;" "))&amp;(IF(J721=0,"",J721&amp;" "&amp;$J$4&amp;" "))&amp;IF((ISBLANK(C721)),"","("&amp;C721&amp;")"),"")))&amp;IF((B721=B722)*(K721=K722)*(L721=L722)*(M721=M722),IF(($H$2&lt;&gt;"m")*($H$2&lt;&gt;"Y"), ", ", IF((ISNUMBER(FIND(")",AE721))), ", ", "")),IF((B721=B722)*(K721=K722)*(L721=L722),"; ",". ")))</f>
        <v/>
      </c>
      <c r="AI721" s="1"/>
    </row>
    <row r="722" spans="1:35" x14ac:dyDescent="0.25">
      <c r="A722" s="3" t="str">
        <f t="shared" si="92"/>
        <v/>
      </c>
      <c r="B722" s="53" t="str">
        <f t="shared" si="96"/>
        <v/>
      </c>
      <c r="C722" s="57"/>
      <c r="D722" s="57"/>
      <c r="E722" s="57"/>
      <c r="F722" s="57"/>
      <c r="G722" s="57"/>
      <c r="H722" s="57"/>
      <c r="I722" s="57"/>
      <c r="J722" s="57"/>
      <c r="K722" s="57"/>
      <c r="L722" s="57"/>
      <c r="M722" s="54"/>
      <c r="N722" s="57"/>
      <c r="O722" s="58"/>
      <c r="P722" s="58"/>
      <c r="Q722" s="58"/>
      <c r="R722" s="58"/>
      <c r="S722" s="54"/>
      <c r="T722" s="57"/>
      <c r="U722" s="57"/>
      <c r="V722" s="57"/>
      <c r="W722" s="57"/>
      <c r="X722" s="147" t="str">
        <f>IF(ISBLANK(D722),"",IF('order-admin-units'!$I$1&lt;&gt;"y", "", IF((K722="")*(ISBLANK(D722)=FALSE), 'order-admin-units'!$B$1+1, VLOOKUP(K722, ordercountry, 2))))</f>
        <v/>
      </c>
      <c r="Y722" s="147" t="str">
        <f>IF(ISBLANK(D722),"",IF('order-admin-units'!$I$1&lt;&gt;"y", "", IF(L722="", 'order-admin-units'!$B$2+1, VLOOKUP(K722&amp;"@"&amp;L722, orderadmin, 2))))</f>
        <v/>
      </c>
      <c r="Z722" s="147" t="str">
        <f t="shared" si="93"/>
        <v/>
      </c>
      <c r="AA722" s="147" t="str">
        <f t="shared" si="94"/>
        <v/>
      </c>
      <c r="AB722" s="147" t="str">
        <f t="shared" si="95"/>
        <v/>
      </c>
      <c r="AC722" s="147" t="str">
        <f t="shared" si="89"/>
        <v/>
      </c>
      <c r="AD722" s="11" t="str">
        <f t="shared" si="90"/>
        <v/>
      </c>
      <c r="AE722" s="11" t="str">
        <f t="array" ref="AE722">IF(ISBLANK(D722),"",IF(OR($H$2="y",$H$2="m"),IF(AA722=AA721,IF(OR(AB722=$AB$4:$AB721)=FALSE,AE721&amp;C722,AE721),"("&amp;C722)&amp;IF(AA722=AA723,IF(OR(AB723=$AB$4:$AB722)=FALSE,", ",""),") "),""))</f>
        <v/>
      </c>
      <c r="AF722" s="11" t="str">
        <f t="shared" si="91"/>
        <v/>
      </c>
      <c r="AG722" s="11" t="str">
        <f t="array" ref="AG722">IF(ISBLANK(D722),"",IF(OR($H$2="y",$H$2="m"),IF(AA722=AA721,IF(OR(AC722=$AC$4:$AC721)=FALSE,AG721&amp;AF722,AG721),"("&amp;AF722)&amp;IF(AA722=AA723,IF(OR(AC723=$AC$4:$AC722)=FALSE,", ",""),") "),""))</f>
        <v/>
      </c>
      <c r="AH722" s="10" t="str">
        <f>IF((ISBLANK(D722)),"",IF(D722=D721,AH721,"")&amp;IF(B721&lt;&gt;B722,((IF(ISBLANK(E722),$D$3&amp;"Non-type material: "&amp;$D$3,$D$3&amp;INDEX('type-categories'!$A$2:$B$100,MATCH(E722,'type-categories'!$A$2:$A$100,0),2)&amp;$D$3))),"")&amp;(IF(K722&lt;&gt;K721,$C$2&amp;K722&amp;$K$3&amp;$C$2&amp;" ",(IF(B722&lt;&gt;B721,$C$2&amp;K722&amp;$K$3&amp;$C$2&amp;" ",""))))&amp;(IF(L722="","",((IF(L722&lt;&gt;L721,$D$2&amp;L722&amp;$L$3&amp;$D$2&amp;" ",IF(B722&lt;&gt;B721,$D$2&amp;L722&amp;$L$3&amp;$D$2&amp;" ",""))))))&amp;(IF(M722="","",((IF(M722&lt;&gt;M721,$E$2&amp;M722&amp;$E$2&amp;","&amp;" ",IF(B722&lt;&gt;B721,$E$2&amp;M722&amp;$E$2&amp;",",""))))))&amp;(IF(N722="","",IF(N722&lt;&gt;N721,N722&amp;", ",IF(B722&lt;&gt;B721,N722&amp;", ",""))))&amp;(IF(ISBLANK(O722),"",(IF(O722&lt;&gt;O721,O722&amp;", ",IF(B722&lt;&gt;B721,O722&amp;", ","")))))&amp;(IF(ISBLANK(P722),"",(IF(P722&lt;&gt;P721,P722&amp;", ",IF(B722&lt;&gt;B721,P722&amp;", ",IF(Z722&lt;&gt;Z721,P722&amp;", ",""))))))&amp;(IF(ISBLANK(Q722),"",(IF(Q722&lt;&gt;Q721,Q722&amp;", ",IF(B722&lt;&gt;B721,Q722&amp;", ",IF(Z722&lt;&gt;Z721,Q722&amp;", ",""))))))&amp;(IF(ISBLANK(R722),"",(IF(R722&lt;&gt;R721,R722&amp;"m, ",IF(B722&lt;&gt;B721,R722&amp;"m, ",IF(Z722&lt;&gt;Z721,R722&amp;"m, ",""))))))&amp;IF(ISBLANK(S722),"",(IF(B722&lt;&gt;B721,S722&amp;", ",IF(S722&lt;&gt;S721,IF((Z722=Z721),"same locality "&amp;S722&amp;", ",S722&amp;", "),""))))&amp;(IF(ISBLANK(T722),"",(IF(T722&lt;&gt;T721,IF(ISBLANK(F$2),T722&amp;", ",T722&amp;" "&amp;F$2&amp;", "),(IF(B722&lt;&gt;B721,IF(ISBLANK(F$2),T722&amp;", ",T722&amp;" "&amp;F$2&amp;", "),(IF(Z722&lt;&gt;Z721,IF(ISBLANK(F$2),T722&amp;", ",T722&amp;" "&amp;F$2&amp;", "),IF((U722&lt;&gt;U721)*($G$2="Y"),"same collector, ","")))))))))&amp;(IF(ISBLANK(U722),"",(IF(U722&lt;&gt;U721,U722&amp;", ",(IF(B722&lt;&gt;B721,U722&amp;", ",IF(Z722&lt;&gt;Z721,U722&amp;", ",(IF(T722&lt;&gt;T721,IF((T722&lt;&gt;T721)*($G$2="Y"),"same date, ", ""),IF((T722=T721)*(U722=U721)*(S722&lt;&gt;S721)*($G$2="Y"),"same collector and date, ", ""))))))))))&amp;(IF(ISBLANK(V722),"",V722&amp;", "))&amp;IF((AA722&lt;&gt;AA723)*($H$2="y"),AD722&amp;AE722,IF((AA722&lt;&gt;AA723)*($H$2="m"),AD722&amp;AG722,IF(($H$2&lt;&gt;"m")*($H$2&lt;&gt;"Y"),(IF(F722=0,"",F722&amp;" "&amp;$F$4&amp;" "))&amp;(IF(G722=0,"",G722&amp;" "&amp;$G$4&amp;" "))&amp;(IF(H722=0,"",H722&amp;" "&amp;H$4&amp;" "))&amp;(IF(I722=0,"",I722&amp;" "&amp;$I$4&amp;" "))&amp;(IF(J722=0,"",J722&amp;" "&amp;$J$4&amp;" "))&amp;IF((ISBLANK(C722)),"","("&amp;C722&amp;")"),"")))&amp;IF((B722=B723)*(K722=K723)*(L722=L723)*(M722=M723),IF(($H$2&lt;&gt;"m")*($H$2&lt;&gt;"Y"), ", ", IF((ISNUMBER(FIND(")",AE722))), ", ", "")),IF((B722=B723)*(K722=K723)*(L722=L723),"; ",". ")))</f>
        <v/>
      </c>
      <c r="AI722" s="1"/>
    </row>
    <row r="723" spans="1:35" x14ac:dyDescent="0.25">
      <c r="A723" s="3" t="str">
        <f t="shared" si="92"/>
        <v/>
      </c>
      <c r="B723" s="53" t="str">
        <f t="shared" si="96"/>
        <v/>
      </c>
      <c r="C723" s="57"/>
      <c r="D723" s="57"/>
      <c r="E723" s="57"/>
      <c r="F723" s="57"/>
      <c r="G723" s="57"/>
      <c r="H723" s="57"/>
      <c r="I723" s="57"/>
      <c r="J723" s="57"/>
      <c r="K723" s="57"/>
      <c r="L723" s="57"/>
      <c r="M723" s="54"/>
      <c r="N723" s="57"/>
      <c r="O723" s="58"/>
      <c r="P723" s="58"/>
      <c r="Q723" s="58"/>
      <c r="R723" s="58"/>
      <c r="S723" s="54"/>
      <c r="T723" s="57"/>
      <c r="U723" s="57"/>
      <c r="V723" s="57"/>
      <c r="W723" s="57"/>
      <c r="X723" s="147" t="str">
        <f>IF(ISBLANK(D723),"",IF('order-admin-units'!$I$1&lt;&gt;"y", "", IF((K723="")*(ISBLANK(D723)=FALSE), 'order-admin-units'!$B$1+1, VLOOKUP(K723, ordercountry, 2))))</f>
        <v/>
      </c>
      <c r="Y723" s="147" t="str">
        <f>IF(ISBLANK(D723),"",IF('order-admin-units'!$I$1&lt;&gt;"y", "", IF(L723="", 'order-admin-units'!$B$2+1, VLOOKUP(K723&amp;"@"&amp;L723, orderadmin, 2))))</f>
        <v/>
      </c>
      <c r="Z723" s="147" t="str">
        <f t="shared" si="93"/>
        <v/>
      </c>
      <c r="AA723" s="147" t="str">
        <f t="shared" si="94"/>
        <v/>
      </c>
      <c r="AB723" s="147" t="str">
        <f t="shared" si="95"/>
        <v/>
      </c>
      <c r="AC723" s="147" t="str">
        <f t="shared" si="89"/>
        <v/>
      </c>
      <c r="AD723" s="11" t="str">
        <f t="shared" si="90"/>
        <v/>
      </c>
      <c r="AE723" s="11" t="str">
        <f t="array" ref="AE723">IF(ISBLANK(D723),"",IF(OR($H$2="y",$H$2="m"),IF(AA723=AA722,IF(OR(AB723=$AB$4:$AB722)=FALSE,AE722&amp;C723,AE722),"("&amp;C723)&amp;IF(AA723=AA724,IF(OR(AB724=$AB$4:$AB723)=FALSE,", ",""),") "),""))</f>
        <v/>
      </c>
      <c r="AF723" s="11" t="str">
        <f t="shared" si="91"/>
        <v/>
      </c>
      <c r="AG723" s="11" t="str">
        <f t="array" ref="AG723">IF(ISBLANK(D723),"",IF(OR($H$2="y",$H$2="m"),IF(AA723=AA722,IF(OR(AC723=$AC$4:$AC722)=FALSE,AG722&amp;AF723,AG722),"("&amp;AF723)&amp;IF(AA723=AA724,IF(OR(AC724=$AC$4:$AC723)=FALSE,", ",""),") "),""))</f>
        <v/>
      </c>
      <c r="AH723" s="10" t="str">
        <f>IF((ISBLANK(D723)),"",IF(D723=D722,AH722,"")&amp;IF(B722&lt;&gt;B723,((IF(ISBLANK(E723),$D$3&amp;"Non-type material: "&amp;$D$3,$D$3&amp;INDEX('type-categories'!$A$2:$B$100,MATCH(E723,'type-categories'!$A$2:$A$100,0),2)&amp;$D$3))),"")&amp;(IF(K723&lt;&gt;K722,$C$2&amp;K723&amp;$K$3&amp;$C$2&amp;" ",(IF(B723&lt;&gt;B722,$C$2&amp;K723&amp;$K$3&amp;$C$2&amp;" ",""))))&amp;(IF(L723="","",((IF(L723&lt;&gt;L722,$D$2&amp;L723&amp;$L$3&amp;$D$2&amp;" ",IF(B723&lt;&gt;B722,$D$2&amp;L723&amp;$L$3&amp;$D$2&amp;" ",""))))))&amp;(IF(M723="","",((IF(M723&lt;&gt;M722,$E$2&amp;M723&amp;$E$2&amp;","&amp;" ",IF(B723&lt;&gt;B722,$E$2&amp;M723&amp;$E$2&amp;",",""))))))&amp;(IF(N723="","",IF(N723&lt;&gt;N722,N723&amp;", ",IF(B723&lt;&gt;B722,N723&amp;", ",""))))&amp;(IF(ISBLANK(O723),"",(IF(O723&lt;&gt;O722,O723&amp;", ",IF(B723&lt;&gt;B722,O723&amp;", ","")))))&amp;(IF(ISBLANK(P723),"",(IF(P723&lt;&gt;P722,P723&amp;", ",IF(B723&lt;&gt;B722,P723&amp;", ",IF(Z723&lt;&gt;Z722,P723&amp;", ",""))))))&amp;(IF(ISBLANK(Q723),"",(IF(Q723&lt;&gt;Q722,Q723&amp;", ",IF(B723&lt;&gt;B722,Q723&amp;", ",IF(Z723&lt;&gt;Z722,Q723&amp;", ",""))))))&amp;(IF(ISBLANK(R723),"",(IF(R723&lt;&gt;R722,R723&amp;"m, ",IF(B723&lt;&gt;B722,R723&amp;"m, ",IF(Z723&lt;&gt;Z722,R723&amp;"m, ",""))))))&amp;IF(ISBLANK(S723),"",(IF(B723&lt;&gt;B722,S723&amp;", ",IF(S723&lt;&gt;S722,IF((Z723=Z722),"same locality "&amp;S723&amp;", ",S723&amp;", "),""))))&amp;(IF(ISBLANK(T723),"",(IF(T723&lt;&gt;T722,IF(ISBLANK(F$2),T723&amp;", ",T723&amp;" "&amp;F$2&amp;", "),(IF(B723&lt;&gt;B722,IF(ISBLANK(F$2),T723&amp;", ",T723&amp;" "&amp;F$2&amp;", "),(IF(Z723&lt;&gt;Z722,IF(ISBLANK(F$2),T723&amp;", ",T723&amp;" "&amp;F$2&amp;", "),IF((U723&lt;&gt;U722)*($G$2="Y"),"same collector, ","")))))))))&amp;(IF(ISBLANK(U723),"",(IF(U723&lt;&gt;U722,U723&amp;", ",(IF(B723&lt;&gt;B722,U723&amp;", ",IF(Z723&lt;&gt;Z722,U723&amp;", ",(IF(T723&lt;&gt;T722,IF((T723&lt;&gt;T722)*($G$2="Y"),"same date, ", ""),IF((T723=T722)*(U723=U722)*(S723&lt;&gt;S722)*($G$2="Y"),"same collector and date, ", ""))))))))))&amp;(IF(ISBLANK(V723),"",V723&amp;", "))&amp;IF((AA723&lt;&gt;AA724)*($H$2="y"),AD723&amp;AE723,IF((AA723&lt;&gt;AA724)*($H$2="m"),AD723&amp;AG723,IF(($H$2&lt;&gt;"m")*($H$2&lt;&gt;"Y"),(IF(F723=0,"",F723&amp;" "&amp;$F$4&amp;" "))&amp;(IF(G723=0,"",G723&amp;" "&amp;$G$4&amp;" "))&amp;(IF(H723=0,"",H723&amp;" "&amp;H$4&amp;" "))&amp;(IF(I723=0,"",I723&amp;" "&amp;$I$4&amp;" "))&amp;(IF(J723=0,"",J723&amp;" "&amp;$J$4&amp;" "))&amp;IF((ISBLANK(C723)),"","("&amp;C723&amp;")"),"")))&amp;IF((B723=B724)*(K723=K724)*(L723=L724)*(M723=M724),IF(($H$2&lt;&gt;"m")*($H$2&lt;&gt;"Y"), ", ", IF((ISNUMBER(FIND(")",AE723))), ", ", "")),IF((B723=B724)*(K723=K724)*(L723=L724),"; ",". ")))</f>
        <v/>
      </c>
      <c r="AI723" s="1"/>
    </row>
    <row r="724" spans="1:35" x14ac:dyDescent="0.25">
      <c r="A724" s="3" t="str">
        <f t="shared" si="92"/>
        <v/>
      </c>
      <c r="B724" s="53" t="str">
        <f t="shared" si="96"/>
        <v/>
      </c>
      <c r="C724" s="57"/>
      <c r="D724" s="57"/>
      <c r="E724" s="57"/>
      <c r="F724" s="57"/>
      <c r="G724" s="57"/>
      <c r="H724" s="57"/>
      <c r="I724" s="57"/>
      <c r="J724" s="57"/>
      <c r="K724" s="57"/>
      <c r="L724" s="57"/>
      <c r="M724" s="54"/>
      <c r="N724" s="57"/>
      <c r="O724" s="58"/>
      <c r="P724" s="58"/>
      <c r="Q724" s="58"/>
      <c r="R724" s="58"/>
      <c r="S724" s="54"/>
      <c r="T724" s="57"/>
      <c r="U724" s="57"/>
      <c r="V724" s="57"/>
      <c r="W724" s="57"/>
      <c r="X724" s="147" t="str">
        <f>IF(ISBLANK(D724),"",IF('order-admin-units'!$I$1&lt;&gt;"y", "", IF((K724="")*(ISBLANK(D724)=FALSE), 'order-admin-units'!$B$1+1, VLOOKUP(K724, ordercountry, 2))))</f>
        <v/>
      </c>
      <c r="Y724" s="147" t="str">
        <f>IF(ISBLANK(D724),"",IF('order-admin-units'!$I$1&lt;&gt;"y", "", IF(L724="", 'order-admin-units'!$B$2+1, VLOOKUP(K724&amp;"@"&amp;L724, orderadmin, 2))))</f>
        <v/>
      </c>
      <c r="Z724" s="147" t="str">
        <f t="shared" si="93"/>
        <v/>
      </c>
      <c r="AA724" s="147" t="str">
        <f t="shared" si="94"/>
        <v/>
      </c>
      <c r="AB724" s="147" t="str">
        <f t="shared" si="95"/>
        <v/>
      </c>
      <c r="AC724" s="147" t="str">
        <f t="shared" si="89"/>
        <v/>
      </c>
      <c r="AD724" s="11" t="str">
        <f t="shared" si="90"/>
        <v/>
      </c>
      <c r="AE724" s="11" t="str">
        <f t="array" ref="AE724">IF(ISBLANK(D724),"",IF(OR($H$2="y",$H$2="m"),IF(AA724=AA723,IF(OR(AB724=$AB$4:$AB723)=FALSE,AE723&amp;C724,AE723),"("&amp;C724)&amp;IF(AA724=AA725,IF(OR(AB725=$AB$4:$AB724)=FALSE,", ",""),") "),""))</f>
        <v/>
      </c>
      <c r="AF724" s="11" t="str">
        <f t="shared" si="91"/>
        <v/>
      </c>
      <c r="AG724" s="11" t="str">
        <f t="array" ref="AG724">IF(ISBLANK(D724),"",IF(OR($H$2="y",$H$2="m"),IF(AA724=AA723,IF(OR(AC724=$AC$4:$AC723)=FALSE,AG723&amp;AF724,AG723),"("&amp;AF724)&amp;IF(AA724=AA725,IF(OR(AC725=$AC$4:$AC724)=FALSE,", ",""),") "),""))</f>
        <v/>
      </c>
      <c r="AH724" s="10" t="str">
        <f>IF((ISBLANK(D724)),"",IF(D724=D723,AH723,"")&amp;IF(B723&lt;&gt;B724,((IF(ISBLANK(E724),$D$3&amp;"Non-type material: "&amp;$D$3,$D$3&amp;INDEX('type-categories'!$A$2:$B$100,MATCH(E724,'type-categories'!$A$2:$A$100,0),2)&amp;$D$3))),"")&amp;(IF(K724&lt;&gt;K723,$C$2&amp;K724&amp;$K$3&amp;$C$2&amp;" ",(IF(B724&lt;&gt;B723,$C$2&amp;K724&amp;$K$3&amp;$C$2&amp;" ",""))))&amp;(IF(L724="","",((IF(L724&lt;&gt;L723,$D$2&amp;L724&amp;$L$3&amp;$D$2&amp;" ",IF(B724&lt;&gt;B723,$D$2&amp;L724&amp;$L$3&amp;$D$2&amp;" ",""))))))&amp;(IF(M724="","",((IF(M724&lt;&gt;M723,$E$2&amp;M724&amp;$E$2&amp;","&amp;" ",IF(B724&lt;&gt;B723,$E$2&amp;M724&amp;$E$2&amp;",",""))))))&amp;(IF(N724="","",IF(N724&lt;&gt;N723,N724&amp;", ",IF(B724&lt;&gt;B723,N724&amp;", ",""))))&amp;(IF(ISBLANK(O724),"",(IF(O724&lt;&gt;O723,O724&amp;", ",IF(B724&lt;&gt;B723,O724&amp;", ","")))))&amp;(IF(ISBLANK(P724),"",(IF(P724&lt;&gt;P723,P724&amp;", ",IF(B724&lt;&gt;B723,P724&amp;", ",IF(Z724&lt;&gt;Z723,P724&amp;", ",""))))))&amp;(IF(ISBLANK(Q724),"",(IF(Q724&lt;&gt;Q723,Q724&amp;", ",IF(B724&lt;&gt;B723,Q724&amp;", ",IF(Z724&lt;&gt;Z723,Q724&amp;", ",""))))))&amp;(IF(ISBLANK(R724),"",(IF(R724&lt;&gt;R723,R724&amp;"m, ",IF(B724&lt;&gt;B723,R724&amp;"m, ",IF(Z724&lt;&gt;Z723,R724&amp;"m, ",""))))))&amp;IF(ISBLANK(S724),"",(IF(B724&lt;&gt;B723,S724&amp;", ",IF(S724&lt;&gt;S723,IF((Z724=Z723),"same locality "&amp;S724&amp;", ",S724&amp;", "),""))))&amp;(IF(ISBLANK(T724),"",(IF(T724&lt;&gt;T723,IF(ISBLANK(F$2),T724&amp;", ",T724&amp;" "&amp;F$2&amp;", "),(IF(B724&lt;&gt;B723,IF(ISBLANK(F$2),T724&amp;", ",T724&amp;" "&amp;F$2&amp;", "),(IF(Z724&lt;&gt;Z723,IF(ISBLANK(F$2),T724&amp;", ",T724&amp;" "&amp;F$2&amp;", "),IF((U724&lt;&gt;U723)*($G$2="Y"),"same collector, ","")))))))))&amp;(IF(ISBLANK(U724),"",(IF(U724&lt;&gt;U723,U724&amp;", ",(IF(B724&lt;&gt;B723,U724&amp;", ",IF(Z724&lt;&gt;Z723,U724&amp;", ",(IF(T724&lt;&gt;T723,IF((T724&lt;&gt;T723)*($G$2="Y"),"same date, ", ""),IF((T724=T723)*(U724=U723)*(S724&lt;&gt;S723)*($G$2="Y"),"same collector and date, ", ""))))))))))&amp;(IF(ISBLANK(V724),"",V724&amp;", "))&amp;IF((AA724&lt;&gt;AA725)*($H$2="y"),AD724&amp;AE724,IF((AA724&lt;&gt;AA725)*($H$2="m"),AD724&amp;AG724,IF(($H$2&lt;&gt;"m")*($H$2&lt;&gt;"Y"),(IF(F724=0,"",F724&amp;" "&amp;$F$4&amp;" "))&amp;(IF(G724=0,"",G724&amp;" "&amp;$G$4&amp;" "))&amp;(IF(H724=0,"",H724&amp;" "&amp;H$4&amp;" "))&amp;(IF(I724=0,"",I724&amp;" "&amp;$I$4&amp;" "))&amp;(IF(J724=0,"",J724&amp;" "&amp;$J$4&amp;" "))&amp;IF((ISBLANK(C724)),"","("&amp;C724&amp;")"),"")))&amp;IF((B724=B725)*(K724=K725)*(L724=L725)*(M724=M725),IF(($H$2&lt;&gt;"m")*($H$2&lt;&gt;"Y"), ", ", IF((ISNUMBER(FIND(")",AE724))), ", ", "")),IF((B724=B725)*(K724=K725)*(L724=L725),"; ",". ")))</f>
        <v/>
      </c>
      <c r="AI724" s="1"/>
    </row>
    <row r="725" spans="1:35" x14ac:dyDescent="0.25">
      <c r="A725" s="3" t="str">
        <f t="shared" si="92"/>
        <v/>
      </c>
      <c r="B725" s="53" t="str">
        <f t="shared" si="96"/>
        <v/>
      </c>
      <c r="C725" s="57"/>
      <c r="D725" s="57"/>
      <c r="E725" s="57"/>
      <c r="F725" s="57"/>
      <c r="G725" s="57"/>
      <c r="H725" s="57"/>
      <c r="I725" s="57"/>
      <c r="J725" s="57"/>
      <c r="K725" s="57"/>
      <c r="L725" s="57"/>
      <c r="M725" s="54"/>
      <c r="N725" s="57"/>
      <c r="O725" s="58"/>
      <c r="P725" s="58"/>
      <c r="Q725" s="58"/>
      <c r="R725" s="58"/>
      <c r="S725" s="54"/>
      <c r="T725" s="57"/>
      <c r="U725" s="57"/>
      <c r="V725" s="57"/>
      <c r="W725" s="57"/>
      <c r="X725" s="147" t="str">
        <f>IF(ISBLANK(D725),"",IF('order-admin-units'!$I$1&lt;&gt;"y", "", IF((K725="")*(ISBLANK(D725)=FALSE), 'order-admin-units'!$B$1+1, VLOOKUP(K725, ordercountry, 2))))</f>
        <v/>
      </c>
      <c r="Y725" s="147" t="str">
        <f>IF(ISBLANK(D725),"",IF('order-admin-units'!$I$1&lt;&gt;"y", "", IF(L725="", 'order-admin-units'!$B$2+1, VLOOKUP(K725&amp;"@"&amp;L725, orderadmin, 2))))</f>
        <v/>
      </c>
      <c r="Z725" s="147" t="str">
        <f t="shared" si="93"/>
        <v/>
      </c>
      <c r="AA725" s="147" t="str">
        <f t="shared" si="94"/>
        <v/>
      </c>
      <c r="AB725" s="147" t="str">
        <f t="shared" si="95"/>
        <v/>
      </c>
      <c r="AC725" s="147" t="str">
        <f t="shared" si="89"/>
        <v/>
      </c>
      <c r="AD725" s="11" t="str">
        <f t="shared" si="90"/>
        <v/>
      </c>
      <c r="AE725" s="11" t="str">
        <f t="array" ref="AE725">IF(ISBLANK(D725),"",IF(OR($H$2="y",$H$2="m"),IF(AA725=AA724,IF(OR(AB725=$AB$4:$AB724)=FALSE,AE724&amp;C725,AE724),"("&amp;C725)&amp;IF(AA725=AA726,IF(OR(AB726=$AB$4:$AB725)=FALSE,", ",""),") "),""))</f>
        <v/>
      </c>
      <c r="AF725" s="11" t="str">
        <f t="shared" si="91"/>
        <v/>
      </c>
      <c r="AG725" s="11" t="str">
        <f t="array" ref="AG725">IF(ISBLANK(D725),"",IF(OR($H$2="y",$H$2="m"),IF(AA725=AA724,IF(OR(AC725=$AC$4:$AC724)=FALSE,AG724&amp;AF725,AG724),"("&amp;AF725)&amp;IF(AA725=AA726,IF(OR(AC726=$AC$4:$AC725)=FALSE,", ",""),") "),""))</f>
        <v/>
      </c>
      <c r="AH725" s="10" t="str">
        <f>IF((ISBLANK(D725)),"",IF(D725=D724,AH724,"")&amp;IF(B724&lt;&gt;B725,((IF(ISBLANK(E725),$D$3&amp;"Non-type material: "&amp;$D$3,$D$3&amp;INDEX('type-categories'!$A$2:$B$100,MATCH(E725,'type-categories'!$A$2:$A$100,0),2)&amp;$D$3))),"")&amp;(IF(K725&lt;&gt;K724,$C$2&amp;K725&amp;$K$3&amp;$C$2&amp;" ",(IF(B725&lt;&gt;B724,$C$2&amp;K725&amp;$K$3&amp;$C$2&amp;" ",""))))&amp;(IF(L725="","",((IF(L725&lt;&gt;L724,$D$2&amp;L725&amp;$L$3&amp;$D$2&amp;" ",IF(B725&lt;&gt;B724,$D$2&amp;L725&amp;$L$3&amp;$D$2&amp;" ",""))))))&amp;(IF(M725="","",((IF(M725&lt;&gt;M724,$E$2&amp;M725&amp;$E$2&amp;","&amp;" ",IF(B725&lt;&gt;B724,$E$2&amp;M725&amp;$E$2&amp;",",""))))))&amp;(IF(N725="","",IF(N725&lt;&gt;N724,N725&amp;", ",IF(B725&lt;&gt;B724,N725&amp;", ",""))))&amp;(IF(ISBLANK(O725),"",(IF(O725&lt;&gt;O724,O725&amp;", ",IF(B725&lt;&gt;B724,O725&amp;", ","")))))&amp;(IF(ISBLANK(P725),"",(IF(P725&lt;&gt;P724,P725&amp;", ",IF(B725&lt;&gt;B724,P725&amp;", ",IF(Z725&lt;&gt;Z724,P725&amp;", ",""))))))&amp;(IF(ISBLANK(Q725),"",(IF(Q725&lt;&gt;Q724,Q725&amp;", ",IF(B725&lt;&gt;B724,Q725&amp;", ",IF(Z725&lt;&gt;Z724,Q725&amp;", ",""))))))&amp;(IF(ISBLANK(R725),"",(IF(R725&lt;&gt;R724,R725&amp;"m, ",IF(B725&lt;&gt;B724,R725&amp;"m, ",IF(Z725&lt;&gt;Z724,R725&amp;"m, ",""))))))&amp;IF(ISBLANK(S725),"",(IF(B725&lt;&gt;B724,S725&amp;", ",IF(S725&lt;&gt;S724,IF((Z725=Z724),"same locality "&amp;S725&amp;", ",S725&amp;", "),""))))&amp;(IF(ISBLANK(T725),"",(IF(T725&lt;&gt;T724,IF(ISBLANK(F$2),T725&amp;", ",T725&amp;" "&amp;F$2&amp;", "),(IF(B725&lt;&gt;B724,IF(ISBLANK(F$2),T725&amp;", ",T725&amp;" "&amp;F$2&amp;", "),(IF(Z725&lt;&gt;Z724,IF(ISBLANK(F$2),T725&amp;", ",T725&amp;" "&amp;F$2&amp;", "),IF((U725&lt;&gt;U724)*($G$2="Y"),"same collector, ","")))))))))&amp;(IF(ISBLANK(U725),"",(IF(U725&lt;&gt;U724,U725&amp;", ",(IF(B725&lt;&gt;B724,U725&amp;", ",IF(Z725&lt;&gt;Z724,U725&amp;", ",(IF(T725&lt;&gt;T724,IF((T725&lt;&gt;T724)*($G$2="Y"),"same date, ", ""),IF((T725=T724)*(U725=U724)*(S725&lt;&gt;S724)*($G$2="Y"),"same collector and date, ", ""))))))))))&amp;(IF(ISBLANK(V725),"",V725&amp;", "))&amp;IF((AA725&lt;&gt;AA726)*($H$2="y"),AD725&amp;AE725,IF((AA725&lt;&gt;AA726)*($H$2="m"),AD725&amp;AG725,IF(($H$2&lt;&gt;"m")*($H$2&lt;&gt;"Y"),(IF(F725=0,"",F725&amp;" "&amp;$F$4&amp;" "))&amp;(IF(G725=0,"",G725&amp;" "&amp;$G$4&amp;" "))&amp;(IF(H725=0,"",H725&amp;" "&amp;H$4&amp;" "))&amp;(IF(I725=0,"",I725&amp;" "&amp;$I$4&amp;" "))&amp;(IF(J725=0,"",J725&amp;" "&amp;$J$4&amp;" "))&amp;IF((ISBLANK(C725)),"","("&amp;C725&amp;")"),"")))&amp;IF((B725=B726)*(K725=K726)*(L725=L726)*(M725=M726),IF(($H$2&lt;&gt;"m")*($H$2&lt;&gt;"Y"), ", ", IF((ISNUMBER(FIND(")",AE725))), ", ", "")),IF((B725=B726)*(K725=K726)*(L725=L726),"; ",". ")))</f>
        <v/>
      </c>
      <c r="AI725" s="1"/>
    </row>
    <row r="726" spans="1:35" x14ac:dyDescent="0.25">
      <c r="A726" s="3" t="str">
        <f t="shared" si="92"/>
        <v/>
      </c>
      <c r="B726" s="53" t="str">
        <f t="shared" si="96"/>
        <v/>
      </c>
      <c r="C726" s="57"/>
      <c r="D726" s="57"/>
      <c r="E726" s="57"/>
      <c r="F726" s="57"/>
      <c r="G726" s="57"/>
      <c r="H726" s="57"/>
      <c r="I726" s="57"/>
      <c r="J726" s="57"/>
      <c r="K726" s="57"/>
      <c r="L726" s="57"/>
      <c r="M726" s="54"/>
      <c r="N726" s="57"/>
      <c r="O726" s="58"/>
      <c r="P726" s="58"/>
      <c r="Q726" s="58"/>
      <c r="R726" s="58"/>
      <c r="S726" s="54"/>
      <c r="T726" s="57"/>
      <c r="U726" s="57"/>
      <c r="V726" s="57"/>
      <c r="W726" s="57"/>
      <c r="X726" s="147" t="str">
        <f>IF(ISBLANK(D726),"",IF('order-admin-units'!$I$1&lt;&gt;"y", "", IF((K726="")*(ISBLANK(D726)=FALSE), 'order-admin-units'!$B$1+1, VLOOKUP(K726, ordercountry, 2))))</f>
        <v/>
      </c>
      <c r="Y726" s="147" t="str">
        <f>IF(ISBLANK(D726),"",IF('order-admin-units'!$I$1&lt;&gt;"y", "", IF(L726="", 'order-admin-units'!$B$2+1, VLOOKUP(K726&amp;"@"&amp;L726, orderadmin, 2))))</f>
        <v/>
      </c>
      <c r="Z726" s="147" t="str">
        <f t="shared" si="93"/>
        <v/>
      </c>
      <c r="AA726" s="147" t="str">
        <f t="shared" si="94"/>
        <v/>
      </c>
      <c r="AB726" s="147" t="str">
        <f t="shared" si="95"/>
        <v/>
      </c>
      <c r="AC726" s="147" t="str">
        <f t="shared" si="89"/>
        <v/>
      </c>
      <c r="AD726" s="11" t="str">
        <f t="shared" si="90"/>
        <v/>
      </c>
      <c r="AE726" s="11" t="str">
        <f t="array" ref="AE726">IF(ISBLANK(D726),"",IF(OR($H$2="y",$H$2="m"),IF(AA726=AA725,IF(OR(AB726=$AB$4:$AB725)=FALSE,AE725&amp;C726,AE725),"("&amp;C726)&amp;IF(AA726=AA727,IF(OR(AB727=$AB$4:$AB726)=FALSE,", ",""),") "),""))</f>
        <v/>
      </c>
      <c r="AF726" s="11" t="str">
        <f t="shared" si="91"/>
        <v/>
      </c>
      <c r="AG726" s="11" t="str">
        <f t="array" ref="AG726">IF(ISBLANK(D726),"",IF(OR($H$2="y",$H$2="m"),IF(AA726=AA725,IF(OR(AC726=$AC$4:$AC725)=FALSE,AG725&amp;AF726,AG725),"("&amp;AF726)&amp;IF(AA726=AA727,IF(OR(AC727=$AC$4:$AC726)=FALSE,", ",""),") "),""))</f>
        <v/>
      </c>
      <c r="AH726" s="10" t="str">
        <f>IF((ISBLANK(D726)),"",IF(D726=D725,AH725,"")&amp;IF(B725&lt;&gt;B726,((IF(ISBLANK(E726),$D$3&amp;"Non-type material: "&amp;$D$3,$D$3&amp;INDEX('type-categories'!$A$2:$B$100,MATCH(E726,'type-categories'!$A$2:$A$100,0),2)&amp;$D$3))),"")&amp;(IF(K726&lt;&gt;K725,$C$2&amp;K726&amp;$K$3&amp;$C$2&amp;" ",(IF(B726&lt;&gt;B725,$C$2&amp;K726&amp;$K$3&amp;$C$2&amp;" ",""))))&amp;(IF(L726="","",((IF(L726&lt;&gt;L725,$D$2&amp;L726&amp;$L$3&amp;$D$2&amp;" ",IF(B726&lt;&gt;B725,$D$2&amp;L726&amp;$L$3&amp;$D$2&amp;" ",""))))))&amp;(IF(M726="","",((IF(M726&lt;&gt;M725,$E$2&amp;M726&amp;$E$2&amp;","&amp;" ",IF(B726&lt;&gt;B725,$E$2&amp;M726&amp;$E$2&amp;",",""))))))&amp;(IF(N726="","",IF(N726&lt;&gt;N725,N726&amp;", ",IF(B726&lt;&gt;B725,N726&amp;", ",""))))&amp;(IF(ISBLANK(O726),"",(IF(O726&lt;&gt;O725,O726&amp;", ",IF(B726&lt;&gt;B725,O726&amp;", ","")))))&amp;(IF(ISBLANK(P726),"",(IF(P726&lt;&gt;P725,P726&amp;", ",IF(B726&lt;&gt;B725,P726&amp;", ",IF(Z726&lt;&gt;Z725,P726&amp;", ",""))))))&amp;(IF(ISBLANK(Q726),"",(IF(Q726&lt;&gt;Q725,Q726&amp;", ",IF(B726&lt;&gt;B725,Q726&amp;", ",IF(Z726&lt;&gt;Z725,Q726&amp;", ",""))))))&amp;(IF(ISBLANK(R726),"",(IF(R726&lt;&gt;R725,R726&amp;"m, ",IF(B726&lt;&gt;B725,R726&amp;"m, ",IF(Z726&lt;&gt;Z725,R726&amp;"m, ",""))))))&amp;IF(ISBLANK(S726),"",(IF(B726&lt;&gt;B725,S726&amp;", ",IF(S726&lt;&gt;S725,IF((Z726=Z725),"same locality "&amp;S726&amp;", ",S726&amp;", "),""))))&amp;(IF(ISBLANK(T726),"",(IF(T726&lt;&gt;T725,IF(ISBLANK(F$2),T726&amp;", ",T726&amp;" "&amp;F$2&amp;", "),(IF(B726&lt;&gt;B725,IF(ISBLANK(F$2),T726&amp;", ",T726&amp;" "&amp;F$2&amp;", "),(IF(Z726&lt;&gt;Z725,IF(ISBLANK(F$2),T726&amp;", ",T726&amp;" "&amp;F$2&amp;", "),IF((U726&lt;&gt;U725)*($G$2="Y"),"same collector, ","")))))))))&amp;(IF(ISBLANK(U726),"",(IF(U726&lt;&gt;U725,U726&amp;", ",(IF(B726&lt;&gt;B725,U726&amp;", ",IF(Z726&lt;&gt;Z725,U726&amp;", ",(IF(T726&lt;&gt;T725,IF((T726&lt;&gt;T725)*($G$2="Y"),"same date, ", ""),IF((T726=T725)*(U726=U725)*(S726&lt;&gt;S725)*($G$2="Y"),"same collector and date, ", ""))))))))))&amp;(IF(ISBLANK(V726),"",V726&amp;", "))&amp;IF((AA726&lt;&gt;AA727)*($H$2="y"),AD726&amp;AE726,IF((AA726&lt;&gt;AA727)*($H$2="m"),AD726&amp;AG726,IF(($H$2&lt;&gt;"m")*($H$2&lt;&gt;"Y"),(IF(F726=0,"",F726&amp;" "&amp;$F$4&amp;" "))&amp;(IF(G726=0,"",G726&amp;" "&amp;$G$4&amp;" "))&amp;(IF(H726=0,"",H726&amp;" "&amp;H$4&amp;" "))&amp;(IF(I726=0,"",I726&amp;" "&amp;$I$4&amp;" "))&amp;(IF(J726=0,"",J726&amp;" "&amp;$J$4&amp;" "))&amp;IF((ISBLANK(C726)),"","("&amp;C726&amp;")"),"")))&amp;IF((B726=B727)*(K726=K727)*(L726=L727)*(M726=M727),IF(($H$2&lt;&gt;"m")*($H$2&lt;&gt;"Y"), ", ", IF((ISNUMBER(FIND(")",AE726))), ", ", "")),IF((B726=B727)*(K726=K727)*(L726=L727),"; ",". ")))</f>
        <v/>
      </c>
      <c r="AI726" s="1"/>
    </row>
    <row r="727" spans="1:35" x14ac:dyDescent="0.25">
      <c r="A727" s="3" t="str">
        <f t="shared" si="92"/>
        <v/>
      </c>
      <c r="B727" s="53" t="str">
        <f t="shared" si="96"/>
        <v/>
      </c>
      <c r="C727" s="57"/>
      <c r="D727" s="57"/>
      <c r="E727" s="57"/>
      <c r="F727" s="57"/>
      <c r="G727" s="57"/>
      <c r="H727" s="57"/>
      <c r="I727" s="57"/>
      <c r="J727" s="57"/>
      <c r="K727" s="57"/>
      <c r="L727" s="57"/>
      <c r="M727" s="54"/>
      <c r="N727" s="57"/>
      <c r="O727" s="58"/>
      <c r="P727" s="58"/>
      <c r="Q727" s="58"/>
      <c r="R727" s="58"/>
      <c r="S727" s="54"/>
      <c r="T727" s="57"/>
      <c r="U727" s="57"/>
      <c r="V727" s="57"/>
      <c r="W727" s="57"/>
      <c r="X727" s="147" t="str">
        <f>IF(ISBLANK(D727),"",IF('order-admin-units'!$I$1&lt;&gt;"y", "", IF((K727="")*(ISBLANK(D727)=FALSE), 'order-admin-units'!$B$1+1, VLOOKUP(K727, ordercountry, 2))))</f>
        <v/>
      </c>
      <c r="Y727" s="147" t="str">
        <f>IF(ISBLANK(D727),"",IF('order-admin-units'!$I$1&lt;&gt;"y", "", IF(L727="", 'order-admin-units'!$B$2+1, VLOOKUP(K727&amp;"@"&amp;L727, orderadmin, 2))))</f>
        <v/>
      </c>
      <c r="Z727" s="147" t="str">
        <f t="shared" si="93"/>
        <v/>
      </c>
      <c r="AA727" s="147" t="str">
        <f t="shared" si="94"/>
        <v/>
      </c>
      <c r="AB727" s="147" t="str">
        <f t="shared" si="95"/>
        <v/>
      </c>
      <c r="AC727" s="147" t="str">
        <f t="shared" si="89"/>
        <v/>
      </c>
      <c r="AD727" s="11" t="str">
        <f t="shared" si="90"/>
        <v/>
      </c>
      <c r="AE727" s="11" t="str">
        <f t="array" ref="AE727">IF(ISBLANK(D727),"",IF(OR($H$2="y",$H$2="m"),IF(AA727=AA726,IF(OR(AB727=$AB$4:$AB726)=FALSE,AE726&amp;C727,AE726),"("&amp;C727)&amp;IF(AA727=AA728,IF(OR(AB728=$AB$4:$AB727)=FALSE,", ",""),") "),""))</f>
        <v/>
      </c>
      <c r="AF727" s="11" t="str">
        <f t="shared" si="91"/>
        <v/>
      </c>
      <c r="AG727" s="11" t="str">
        <f t="array" ref="AG727">IF(ISBLANK(D727),"",IF(OR($H$2="y",$H$2="m"),IF(AA727=AA726,IF(OR(AC727=$AC$4:$AC726)=FALSE,AG726&amp;AF727,AG726),"("&amp;AF727)&amp;IF(AA727=AA728,IF(OR(AC728=$AC$4:$AC727)=FALSE,", ",""),") "),""))</f>
        <v/>
      </c>
      <c r="AH727" s="10" t="str">
        <f>IF((ISBLANK(D727)),"",IF(D727=D726,AH726,"")&amp;IF(B726&lt;&gt;B727,((IF(ISBLANK(E727),$D$3&amp;"Non-type material: "&amp;$D$3,$D$3&amp;INDEX('type-categories'!$A$2:$B$100,MATCH(E727,'type-categories'!$A$2:$A$100,0),2)&amp;$D$3))),"")&amp;(IF(K727&lt;&gt;K726,$C$2&amp;K727&amp;$K$3&amp;$C$2&amp;" ",(IF(B727&lt;&gt;B726,$C$2&amp;K727&amp;$K$3&amp;$C$2&amp;" ",""))))&amp;(IF(L727="","",((IF(L727&lt;&gt;L726,$D$2&amp;L727&amp;$L$3&amp;$D$2&amp;" ",IF(B727&lt;&gt;B726,$D$2&amp;L727&amp;$L$3&amp;$D$2&amp;" ",""))))))&amp;(IF(M727="","",((IF(M727&lt;&gt;M726,$E$2&amp;M727&amp;$E$2&amp;","&amp;" ",IF(B727&lt;&gt;B726,$E$2&amp;M727&amp;$E$2&amp;",",""))))))&amp;(IF(N727="","",IF(N727&lt;&gt;N726,N727&amp;", ",IF(B727&lt;&gt;B726,N727&amp;", ",""))))&amp;(IF(ISBLANK(O727),"",(IF(O727&lt;&gt;O726,O727&amp;", ",IF(B727&lt;&gt;B726,O727&amp;", ","")))))&amp;(IF(ISBLANK(P727),"",(IF(P727&lt;&gt;P726,P727&amp;", ",IF(B727&lt;&gt;B726,P727&amp;", ",IF(Z727&lt;&gt;Z726,P727&amp;", ",""))))))&amp;(IF(ISBLANK(Q727),"",(IF(Q727&lt;&gt;Q726,Q727&amp;", ",IF(B727&lt;&gt;B726,Q727&amp;", ",IF(Z727&lt;&gt;Z726,Q727&amp;", ",""))))))&amp;(IF(ISBLANK(R727),"",(IF(R727&lt;&gt;R726,R727&amp;"m, ",IF(B727&lt;&gt;B726,R727&amp;"m, ",IF(Z727&lt;&gt;Z726,R727&amp;"m, ",""))))))&amp;IF(ISBLANK(S727),"",(IF(B727&lt;&gt;B726,S727&amp;", ",IF(S727&lt;&gt;S726,IF((Z727=Z726),"same locality "&amp;S727&amp;", ",S727&amp;", "),""))))&amp;(IF(ISBLANK(T727),"",(IF(T727&lt;&gt;T726,IF(ISBLANK(F$2),T727&amp;", ",T727&amp;" "&amp;F$2&amp;", "),(IF(B727&lt;&gt;B726,IF(ISBLANK(F$2),T727&amp;", ",T727&amp;" "&amp;F$2&amp;", "),(IF(Z727&lt;&gt;Z726,IF(ISBLANK(F$2),T727&amp;", ",T727&amp;" "&amp;F$2&amp;", "),IF((U727&lt;&gt;U726)*($G$2="Y"),"same collector, ","")))))))))&amp;(IF(ISBLANK(U727),"",(IF(U727&lt;&gt;U726,U727&amp;", ",(IF(B727&lt;&gt;B726,U727&amp;", ",IF(Z727&lt;&gt;Z726,U727&amp;", ",(IF(T727&lt;&gt;T726,IF((T727&lt;&gt;T726)*($G$2="Y"),"same date, ", ""),IF((T727=T726)*(U727=U726)*(S727&lt;&gt;S726)*($G$2="Y"),"same collector and date, ", ""))))))))))&amp;(IF(ISBLANK(V727),"",V727&amp;", "))&amp;IF((AA727&lt;&gt;AA728)*($H$2="y"),AD727&amp;AE727,IF((AA727&lt;&gt;AA728)*($H$2="m"),AD727&amp;AG727,IF(($H$2&lt;&gt;"m")*($H$2&lt;&gt;"Y"),(IF(F727=0,"",F727&amp;" "&amp;$F$4&amp;" "))&amp;(IF(G727=0,"",G727&amp;" "&amp;$G$4&amp;" "))&amp;(IF(H727=0,"",H727&amp;" "&amp;H$4&amp;" "))&amp;(IF(I727=0,"",I727&amp;" "&amp;$I$4&amp;" "))&amp;(IF(J727=0,"",J727&amp;" "&amp;$J$4&amp;" "))&amp;IF((ISBLANK(C727)),"","("&amp;C727&amp;")"),"")))&amp;IF((B727=B728)*(K727=K728)*(L727=L728)*(M727=M728),IF(($H$2&lt;&gt;"m")*($H$2&lt;&gt;"Y"), ", ", IF((ISNUMBER(FIND(")",AE727))), ", ", "")),IF((B727=B728)*(K727=K728)*(L727=L728),"; ",". ")))</f>
        <v/>
      </c>
      <c r="AI727" s="1"/>
    </row>
    <row r="728" spans="1:35" x14ac:dyDescent="0.25">
      <c r="A728" s="3" t="str">
        <f t="shared" si="92"/>
        <v/>
      </c>
      <c r="B728" s="53" t="str">
        <f t="shared" si="96"/>
        <v/>
      </c>
      <c r="C728" s="57"/>
      <c r="D728" s="57"/>
      <c r="E728" s="57"/>
      <c r="F728" s="57"/>
      <c r="G728" s="57"/>
      <c r="H728" s="57"/>
      <c r="I728" s="57"/>
      <c r="J728" s="57"/>
      <c r="K728" s="57"/>
      <c r="L728" s="57"/>
      <c r="M728" s="54"/>
      <c r="N728" s="57"/>
      <c r="O728" s="58"/>
      <c r="P728" s="58"/>
      <c r="Q728" s="58"/>
      <c r="R728" s="58"/>
      <c r="S728" s="54"/>
      <c r="T728" s="57"/>
      <c r="U728" s="57"/>
      <c r="V728" s="57"/>
      <c r="W728" s="57"/>
      <c r="X728" s="147" t="str">
        <f>IF(ISBLANK(D728),"",IF('order-admin-units'!$I$1&lt;&gt;"y", "", IF((K728="")*(ISBLANK(D728)=FALSE), 'order-admin-units'!$B$1+1, VLOOKUP(K728, ordercountry, 2))))</f>
        <v/>
      </c>
      <c r="Y728" s="147" t="str">
        <f>IF(ISBLANK(D728),"",IF('order-admin-units'!$I$1&lt;&gt;"y", "", IF(L728="", 'order-admin-units'!$B$2+1, VLOOKUP(K728&amp;"@"&amp;L728, orderadmin, 2))))</f>
        <v/>
      </c>
      <c r="Z728" s="147" t="str">
        <f t="shared" si="93"/>
        <v/>
      </c>
      <c r="AA728" s="147" t="str">
        <f t="shared" si="94"/>
        <v/>
      </c>
      <c r="AB728" s="147" t="str">
        <f t="shared" si="95"/>
        <v/>
      </c>
      <c r="AC728" s="147" t="str">
        <f t="shared" si="89"/>
        <v/>
      </c>
      <c r="AD728" s="11" t="str">
        <f t="shared" si="90"/>
        <v/>
      </c>
      <c r="AE728" s="11" t="str">
        <f t="array" ref="AE728">IF(ISBLANK(D728),"",IF(OR($H$2="y",$H$2="m"),IF(AA728=AA727,IF(OR(AB728=$AB$4:$AB727)=FALSE,AE727&amp;C728,AE727),"("&amp;C728)&amp;IF(AA728=AA729,IF(OR(AB729=$AB$4:$AB728)=FALSE,", ",""),") "),""))</f>
        <v/>
      </c>
      <c r="AF728" s="11" t="str">
        <f t="shared" si="91"/>
        <v/>
      </c>
      <c r="AG728" s="11" t="str">
        <f t="array" ref="AG728">IF(ISBLANK(D728),"",IF(OR($H$2="y",$H$2="m"),IF(AA728=AA727,IF(OR(AC728=$AC$4:$AC727)=FALSE,AG727&amp;AF728,AG727),"("&amp;AF728)&amp;IF(AA728=AA729,IF(OR(AC729=$AC$4:$AC728)=FALSE,", ",""),") "),""))</f>
        <v/>
      </c>
      <c r="AH728" s="10" t="str">
        <f>IF((ISBLANK(D728)),"",IF(D728=D727,AH727,"")&amp;IF(B727&lt;&gt;B728,((IF(ISBLANK(E728),$D$3&amp;"Non-type material: "&amp;$D$3,$D$3&amp;INDEX('type-categories'!$A$2:$B$100,MATCH(E728,'type-categories'!$A$2:$A$100,0),2)&amp;$D$3))),"")&amp;(IF(K728&lt;&gt;K727,$C$2&amp;K728&amp;$K$3&amp;$C$2&amp;" ",(IF(B728&lt;&gt;B727,$C$2&amp;K728&amp;$K$3&amp;$C$2&amp;" ",""))))&amp;(IF(L728="","",((IF(L728&lt;&gt;L727,$D$2&amp;L728&amp;$L$3&amp;$D$2&amp;" ",IF(B728&lt;&gt;B727,$D$2&amp;L728&amp;$L$3&amp;$D$2&amp;" ",""))))))&amp;(IF(M728="","",((IF(M728&lt;&gt;M727,$E$2&amp;M728&amp;$E$2&amp;","&amp;" ",IF(B728&lt;&gt;B727,$E$2&amp;M728&amp;$E$2&amp;",",""))))))&amp;(IF(N728="","",IF(N728&lt;&gt;N727,N728&amp;", ",IF(B728&lt;&gt;B727,N728&amp;", ",""))))&amp;(IF(ISBLANK(O728),"",(IF(O728&lt;&gt;O727,O728&amp;", ",IF(B728&lt;&gt;B727,O728&amp;", ","")))))&amp;(IF(ISBLANK(P728),"",(IF(P728&lt;&gt;P727,P728&amp;", ",IF(B728&lt;&gt;B727,P728&amp;", ",IF(Z728&lt;&gt;Z727,P728&amp;", ",""))))))&amp;(IF(ISBLANK(Q728),"",(IF(Q728&lt;&gt;Q727,Q728&amp;", ",IF(B728&lt;&gt;B727,Q728&amp;", ",IF(Z728&lt;&gt;Z727,Q728&amp;", ",""))))))&amp;(IF(ISBLANK(R728),"",(IF(R728&lt;&gt;R727,R728&amp;"m, ",IF(B728&lt;&gt;B727,R728&amp;"m, ",IF(Z728&lt;&gt;Z727,R728&amp;"m, ",""))))))&amp;IF(ISBLANK(S728),"",(IF(B728&lt;&gt;B727,S728&amp;", ",IF(S728&lt;&gt;S727,IF((Z728=Z727),"same locality "&amp;S728&amp;", ",S728&amp;", "),""))))&amp;(IF(ISBLANK(T728),"",(IF(T728&lt;&gt;T727,IF(ISBLANK(F$2),T728&amp;", ",T728&amp;" "&amp;F$2&amp;", "),(IF(B728&lt;&gt;B727,IF(ISBLANK(F$2),T728&amp;", ",T728&amp;" "&amp;F$2&amp;", "),(IF(Z728&lt;&gt;Z727,IF(ISBLANK(F$2),T728&amp;", ",T728&amp;" "&amp;F$2&amp;", "),IF((U728&lt;&gt;U727)*($G$2="Y"),"same collector, ","")))))))))&amp;(IF(ISBLANK(U728),"",(IF(U728&lt;&gt;U727,U728&amp;", ",(IF(B728&lt;&gt;B727,U728&amp;", ",IF(Z728&lt;&gt;Z727,U728&amp;", ",(IF(T728&lt;&gt;T727,IF((T728&lt;&gt;T727)*($G$2="Y"),"same date, ", ""),IF((T728=T727)*(U728=U727)*(S728&lt;&gt;S727)*($G$2="Y"),"same collector and date, ", ""))))))))))&amp;(IF(ISBLANK(V728),"",V728&amp;", "))&amp;IF((AA728&lt;&gt;AA729)*($H$2="y"),AD728&amp;AE728,IF((AA728&lt;&gt;AA729)*($H$2="m"),AD728&amp;AG728,IF(($H$2&lt;&gt;"m")*($H$2&lt;&gt;"Y"),(IF(F728=0,"",F728&amp;" "&amp;$F$4&amp;" "))&amp;(IF(G728=0,"",G728&amp;" "&amp;$G$4&amp;" "))&amp;(IF(H728=0,"",H728&amp;" "&amp;H$4&amp;" "))&amp;(IF(I728=0,"",I728&amp;" "&amp;$I$4&amp;" "))&amp;(IF(J728=0,"",J728&amp;" "&amp;$J$4&amp;" "))&amp;IF((ISBLANK(C728)),"","("&amp;C728&amp;")"),"")))&amp;IF((B728=B729)*(K728=K729)*(L728=L729)*(M728=M729),IF(($H$2&lt;&gt;"m")*($H$2&lt;&gt;"Y"), ", ", IF((ISNUMBER(FIND(")",AE728))), ", ", "")),IF((B728=B729)*(K728=K729)*(L728=L729),"; ",". ")))</f>
        <v/>
      </c>
      <c r="AI728" s="1"/>
    </row>
    <row r="729" spans="1:35" x14ac:dyDescent="0.25">
      <c r="A729" s="3" t="str">
        <f t="shared" si="92"/>
        <v/>
      </c>
      <c r="B729" s="53" t="str">
        <f t="shared" si="96"/>
        <v/>
      </c>
      <c r="C729" s="57"/>
      <c r="D729" s="57"/>
      <c r="E729" s="57"/>
      <c r="F729" s="57"/>
      <c r="G729" s="57"/>
      <c r="H729" s="57"/>
      <c r="I729" s="57"/>
      <c r="J729" s="57"/>
      <c r="K729" s="57"/>
      <c r="L729" s="57"/>
      <c r="M729" s="54"/>
      <c r="N729" s="57"/>
      <c r="O729" s="58"/>
      <c r="P729" s="58"/>
      <c r="Q729" s="58"/>
      <c r="R729" s="58"/>
      <c r="S729" s="54"/>
      <c r="T729" s="57"/>
      <c r="U729" s="57"/>
      <c r="V729" s="57"/>
      <c r="W729" s="57"/>
      <c r="X729" s="147" t="str">
        <f>IF(ISBLANK(D729),"",IF('order-admin-units'!$I$1&lt;&gt;"y", "", IF((K729="")*(ISBLANK(D729)=FALSE), 'order-admin-units'!$B$1+1, VLOOKUP(K729, ordercountry, 2))))</f>
        <v/>
      </c>
      <c r="Y729" s="147" t="str">
        <f>IF(ISBLANK(D729),"",IF('order-admin-units'!$I$1&lt;&gt;"y", "", IF(L729="", 'order-admin-units'!$B$2+1, VLOOKUP(K729&amp;"@"&amp;L729, orderadmin, 2))))</f>
        <v/>
      </c>
      <c r="Z729" s="147" t="str">
        <f t="shared" si="93"/>
        <v/>
      </c>
      <c r="AA729" s="147" t="str">
        <f t="shared" si="94"/>
        <v/>
      </c>
      <c r="AB729" s="147" t="str">
        <f t="shared" si="95"/>
        <v/>
      </c>
      <c r="AC729" s="147" t="str">
        <f t="shared" si="89"/>
        <v/>
      </c>
      <c r="AD729" s="11" t="str">
        <f t="shared" si="90"/>
        <v/>
      </c>
      <c r="AE729" s="11" t="str">
        <f t="array" ref="AE729">IF(ISBLANK(D729),"",IF(OR($H$2="y",$H$2="m"),IF(AA729=AA728,IF(OR(AB729=$AB$4:$AB728)=FALSE,AE728&amp;C729,AE728),"("&amp;C729)&amp;IF(AA729=AA730,IF(OR(AB730=$AB$4:$AB729)=FALSE,", ",""),") "),""))</f>
        <v/>
      </c>
      <c r="AF729" s="11" t="str">
        <f t="shared" si="91"/>
        <v/>
      </c>
      <c r="AG729" s="11" t="str">
        <f t="array" ref="AG729">IF(ISBLANK(D729),"",IF(OR($H$2="y",$H$2="m"),IF(AA729=AA728,IF(OR(AC729=$AC$4:$AC728)=FALSE,AG728&amp;AF729,AG728),"("&amp;AF729)&amp;IF(AA729=AA730,IF(OR(AC730=$AC$4:$AC729)=FALSE,", ",""),") "),""))</f>
        <v/>
      </c>
      <c r="AH729" s="10" t="str">
        <f>IF((ISBLANK(D729)),"",IF(D729=D728,AH728,"")&amp;IF(B728&lt;&gt;B729,((IF(ISBLANK(E729),$D$3&amp;"Non-type material: "&amp;$D$3,$D$3&amp;INDEX('type-categories'!$A$2:$B$100,MATCH(E729,'type-categories'!$A$2:$A$100,0),2)&amp;$D$3))),"")&amp;(IF(K729&lt;&gt;K728,$C$2&amp;K729&amp;$K$3&amp;$C$2&amp;" ",(IF(B729&lt;&gt;B728,$C$2&amp;K729&amp;$K$3&amp;$C$2&amp;" ",""))))&amp;(IF(L729="","",((IF(L729&lt;&gt;L728,$D$2&amp;L729&amp;$L$3&amp;$D$2&amp;" ",IF(B729&lt;&gt;B728,$D$2&amp;L729&amp;$L$3&amp;$D$2&amp;" ",""))))))&amp;(IF(M729="","",((IF(M729&lt;&gt;M728,$E$2&amp;M729&amp;$E$2&amp;","&amp;" ",IF(B729&lt;&gt;B728,$E$2&amp;M729&amp;$E$2&amp;",",""))))))&amp;(IF(N729="","",IF(N729&lt;&gt;N728,N729&amp;", ",IF(B729&lt;&gt;B728,N729&amp;", ",""))))&amp;(IF(ISBLANK(O729),"",(IF(O729&lt;&gt;O728,O729&amp;", ",IF(B729&lt;&gt;B728,O729&amp;", ","")))))&amp;(IF(ISBLANK(P729),"",(IF(P729&lt;&gt;P728,P729&amp;", ",IF(B729&lt;&gt;B728,P729&amp;", ",IF(Z729&lt;&gt;Z728,P729&amp;", ",""))))))&amp;(IF(ISBLANK(Q729),"",(IF(Q729&lt;&gt;Q728,Q729&amp;", ",IF(B729&lt;&gt;B728,Q729&amp;", ",IF(Z729&lt;&gt;Z728,Q729&amp;", ",""))))))&amp;(IF(ISBLANK(R729),"",(IF(R729&lt;&gt;R728,R729&amp;"m, ",IF(B729&lt;&gt;B728,R729&amp;"m, ",IF(Z729&lt;&gt;Z728,R729&amp;"m, ",""))))))&amp;IF(ISBLANK(S729),"",(IF(B729&lt;&gt;B728,S729&amp;", ",IF(S729&lt;&gt;S728,IF((Z729=Z728),"same locality "&amp;S729&amp;", ",S729&amp;", "),""))))&amp;(IF(ISBLANK(T729),"",(IF(T729&lt;&gt;T728,IF(ISBLANK(F$2),T729&amp;", ",T729&amp;" "&amp;F$2&amp;", "),(IF(B729&lt;&gt;B728,IF(ISBLANK(F$2),T729&amp;", ",T729&amp;" "&amp;F$2&amp;", "),(IF(Z729&lt;&gt;Z728,IF(ISBLANK(F$2),T729&amp;", ",T729&amp;" "&amp;F$2&amp;", "),IF((U729&lt;&gt;U728)*($G$2="Y"),"same collector, ","")))))))))&amp;(IF(ISBLANK(U729),"",(IF(U729&lt;&gt;U728,U729&amp;", ",(IF(B729&lt;&gt;B728,U729&amp;", ",IF(Z729&lt;&gt;Z728,U729&amp;", ",(IF(T729&lt;&gt;T728,IF((T729&lt;&gt;T728)*($G$2="Y"),"same date, ", ""),IF((T729=T728)*(U729=U728)*(S729&lt;&gt;S728)*($G$2="Y"),"same collector and date, ", ""))))))))))&amp;(IF(ISBLANK(V729),"",V729&amp;", "))&amp;IF((AA729&lt;&gt;AA730)*($H$2="y"),AD729&amp;AE729,IF((AA729&lt;&gt;AA730)*($H$2="m"),AD729&amp;AG729,IF(($H$2&lt;&gt;"m")*($H$2&lt;&gt;"Y"),(IF(F729=0,"",F729&amp;" "&amp;$F$4&amp;" "))&amp;(IF(G729=0,"",G729&amp;" "&amp;$G$4&amp;" "))&amp;(IF(H729=0,"",H729&amp;" "&amp;H$4&amp;" "))&amp;(IF(I729=0,"",I729&amp;" "&amp;$I$4&amp;" "))&amp;(IF(J729=0,"",J729&amp;" "&amp;$J$4&amp;" "))&amp;IF((ISBLANK(C729)),"","("&amp;C729&amp;")"),"")))&amp;IF((B729=B730)*(K729=K730)*(L729=L730)*(M729=M730),IF(($H$2&lt;&gt;"m")*($H$2&lt;&gt;"Y"), ", ", IF((ISNUMBER(FIND(")",AE729))), ", ", "")),IF((B729=B730)*(K729=K730)*(L729=L730),"; ",". ")))</f>
        <v/>
      </c>
      <c r="AI729" s="1"/>
    </row>
    <row r="730" spans="1:35" x14ac:dyDescent="0.25">
      <c r="A730" s="3" t="str">
        <f t="shared" si="92"/>
        <v/>
      </c>
      <c r="B730" s="53" t="str">
        <f t="shared" si="96"/>
        <v/>
      </c>
      <c r="C730" s="57"/>
      <c r="D730" s="57"/>
      <c r="E730" s="57"/>
      <c r="F730" s="57"/>
      <c r="G730" s="57"/>
      <c r="H730" s="57"/>
      <c r="I730" s="57"/>
      <c r="J730" s="57"/>
      <c r="K730" s="57"/>
      <c r="L730" s="57"/>
      <c r="M730" s="54"/>
      <c r="N730" s="57"/>
      <c r="O730" s="58"/>
      <c r="P730" s="58"/>
      <c r="Q730" s="58"/>
      <c r="R730" s="58"/>
      <c r="S730" s="54"/>
      <c r="T730" s="57"/>
      <c r="U730" s="57"/>
      <c r="V730" s="57"/>
      <c r="W730" s="57"/>
      <c r="X730" s="147" t="str">
        <f>IF(ISBLANK(D730),"",IF('order-admin-units'!$I$1&lt;&gt;"y", "", IF((K730="")*(ISBLANK(D730)=FALSE), 'order-admin-units'!$B$1+1, VLOOKUP(K730, ordercountry, 2))))</f>
        <v/>
      </c>
      <c r="Y730" s="147" t="str">
        <f>IF(ISBLANK(D730),"",IF('order-admin-units'!$I$1&lt;&gt;"y", "", IF(L730="", 'order-admin-units'!$B$2+1, VLOOKUP(K730&amp;"@"&amp;L730, orderadmin, 2))))</f>
        <v/>
      </c>
      <c r="Z730" s="147" t="str">
        <f t="shared" si="93"/>
        <v/>
      </c>
      <c r="AA730" s="147" t="str">
        <f t="shared" si="94"/>
        <v/>
      </c>
      <c r="AB730" s="147" t="str">
        <f t="shared" si="95"/>
        <v/>
      </c>
      <c r="AC730" s="147" t="str">
        <f t="shared" si="89"/>
        <v/>
      </c>
      <c r="AD730" s="11" t="str">
        <f t="shared" si="90"/>
        <v/>
      </c>
      <c r="AE730" s="11" t="str">
        <f t="array" ref="AE730">IF(ISBLANK(D730),"",IF(OR($H$2="y",$H$2="m"),IF(AA730=AA729,IF(OR(AB730=$AB$4:$AB729)=FALSE,AE729&amp;C730,AE729),"("&amp;C730)&amp;IF(AA730=AA731,IF(OR(AB731=$AB$4:$AB730)=FALSE,", ",""),") "),""))</f>
        <v/>
      </c>
      <c r="AF730" s="11" t="str">
        <f t="shared" si="91"/>
        <v/>
      </c>
      <c r="AG730" s="11" t="str">
        <f t="array" ref="AG730">IF(ISBLANK(D730),"",IF(OR($H$2="y",$H$2="m"),IF(AA730=AA729,IF(OR(AC730=$AC$4:$AC729)=FALSE,AG729&amp;AF730,AG729),"("&amp;AF730)&amp;IF(AA730=AA731,IF(OR(AC731=$AC$4:$AC730)=FALSE,", ",""),") "),""))</f>
        <v/>
      </c>
      <c r="AH730" s="10" t="str">
        <f>IF((ISBLANK(D730)),"",IF(D730=D729,AH729,"")&amp;IF(B729&lt;&gt;B730,((IF(ISBLANK(E730),$D$3&amp;"Non-type material: "&amp;$D$3,$D$3&amp;INDEX('type-categories'!$A$2:$B$100,MATCH(E730,'type-categories'!$A$2:$A$100,0),2)&amp;$D$3))),"")&amp;(IF(K730&lt;&gt;K729,$C$2&amp;K730&amp;$K$3&amp;$C$2&amp;" ",(IF(B730&lt;&gt;B729,$C$2&amp;K730&amp;$K$3&amp;$C$2&amp;" ",""))))&amp;(IF(L730="","",((IF(L730&lt;&gt;L729,$D$2&amp;L730&amp;$L$3&amp;$D$2&amp;" ",IF(B730&lt;&gt;B729,$D$2&amp;L730&amp;$L$3&amp;$D$2&amp;" ",""))))))&amp;(IF(M730="","",((IF(M730&lt;&gt;M729,$E$2&amp;M730&amp;$E$2&amp;","&amp;" ",IF(B730&lt;&gt;B729,$E$2&amp;M730&amp;$E$2&amp;",",""))))))&amp;(IF(N730="","",IF(N730&lt;&gt;N729,N730&amp;", ",IF(B730&lt;&gt;B729,N730&amp;", ",""))))&amp;(IF(ISBLANK(O730),"",(IF(O730&lt;&gt;O729,O730&amp;", ",IF(B730&lt;&gt;B729,O730&amp;", ","")))))&amp;(IF(ISBLANK(P730),"",(IF(P730&lt;&gt;P729,P730&amp;", ",IF(B730&lt;&gt;B729,P730&amp;", ",IF(Z730&lt;&gt;Z729,P730&amp;", ",""))))))&amp;(IF(ISBLANK(Q730),"",(IF(Q730&lt;&gt;Q729,Q730&amp;", ",IF(B730&lt;&gt;B729,Q730&amp;", ",IF(Z730&lt;&gt;Z729,Q730&amp;", ",""))))))&amp;(IF(ISBLANK(R730),"",(IF(R730&lt;&gt;R729,R730&amp;"m, ",IF(B730&lt;&gt;B729,R730&amp;"m, ",IF(Z730&lt;&gt;Z729,R730&amp;"m, ",""))))))&amp;IF(ISBLANK(S730),"",(IF(B730&lt;&gt;B729,S730&amp;", ",IF(S730&lt;&gt;S729,IF((Z730=Z729),"same locality "&amp;S730&amp;", ",S730&amp;", "),""))))&amp;(IF(ISBLANK(T730),"",(IF(T730&lt;&gt;T729,IF(ISBLANK(F$2),T730&amp;", ",T730&amp;" "&amp;F$2&amp;", "),(IF(B730&lt;&gt;B729,IF(ISBLANK(F$2),T730&amp;", ",T730&amp;" "&amp;F$2&amp;", "),(IF(Z730&lt;&gt;Z729,IF(ISBLANK(F$2),T730&amp;", ",T730&amp;" "&amp;F$2&amp;", "),IF((U730&lt;&gt;U729)*($G$2="Y"),"same collector, ","")))))))))&amp;(IF(ISBLANK(U730),"",(IF(U730&lt;&gt;U729,U730&amp;", ",(IF(B730&lt;&gt;B729,U730&amp;", ",IF(Z730&lt;&gt;Z729,U730&amp;", ",(IF(T730&lt;&gt;T729,IF((T730&lt;&gt;T729)*($G$2="Y"),"same date, ", ""),IF((T730=T729)*(U730=U729)*(S730&lt;&gt;S729)*($G$2="Y"),"same collector and date, ", ""))))))))))&amp;(IF(ISBLANK(V730),"",V730&amp;", "))&amp;IF((AA730&lt;&gt;AA731)*($H$2="y"),AD730&amp;AE730,IF((AA730&lt;&gt;AA731)*($H$2="m"),AD730&amp;AG730,IF(($H$2&lt;&gt;"m")*($H$2&lt;&gt;"Y"),(IF(F730=0,"",F730&amp;" "&amp;$F$4&amp;" "))&amp;(IF(G730=0,"",G730&amp;" "&amp;$G$4&amp;" "))&amp;(IF(H730=0,"",H730&amp;" "&amp;H$4&amp;" "))&amp;(IF(I730=0,"",I730&amp;" "&amp;$I$4&amp;" "))&amp;(IF(J730=0,"",J730&amp;" "&amp;$J$4&amp;" "))&amp;IF((ISBLANK(C730)),"","("&amp;C730&amp;")"),"")))&amp;IF((B730=B731)*(K730=K731)*(L730=L731)*(M730=M731),IF(($H$2&lt;&gt;"m")*($H$2&lt;&gt;"Y"), ", ", IF((ISNUMBER(FIND(")",AE730))), ", ", "")),IF((B730=B731)*(K730=K731)*(L730=L731),"; ",". ")))</f>
        <v/>
      </c>
      <c r="AI730" s="1"/>
    </row>
    <row r="731" spans="1:35" x14ac:dyDescent="0.25">
      <c r="A731" s="3" t="str">
        <f t="shared" si="92"/>
        <v/>
      </c>
      <c r="B731" s="53" t="str">
        <f t="shared" si="96"/>
        <v/>
      </c>
      <c r="C731" s="57"/>
      <c r="D731" s="57"/>
      <c r="E731" s="57"/>
      <c r="F731" s="57"/>
      <c r="G731" s="57"/>
      <c r="H731" s="57"/>
      <c r="I731" s="57"/>
      <c r="J731" s="57"/>
      <c r="K731" s="57"/>
      <c r="L731" s="57"/>
      <c r="M731" s="54"/>
      <c r="N731" s="57"/>
      <c r="O731" s="58"/>
      <c r="P731" s="58"/>
      <c r="Q731" s="58"/>
      <c r="R731" s="58"/>
      <c r="S731" s="54"/>
      <c r="T731" s="57"/>
      <c r="U731" s="57"/>
      <c r="V731" s="57"/>
      <c r="W731" s="57"/>
      <c r="X731" s="147" t="str">
        <f>IF(ISBLANK(D731),"",IF('order-admin-units'!$I$1&lt;&gt;"y", "", IF((K731="")*(ISBLANK(D731)=FALSE), 'order-admin-units'!$B$1+1, VLOOKUP(K731, ordercountry, 2))))</f>
        <v/>
      </c>
      <c r="Y731" s="147" t="str">
        <f>IF(ISBLANK(D731),"",IF('order-admin-units'!$I$1&lt;&gt;"y", "", IF(L731="", 'order-admin-units'!$B$2+1, VLOOKUP(K731&amp;"@"&amp;L731, orderadmin, 2))))</f>
        <v/>
      </c>
      <c r="Z731" s="147" t="str">
        <f t="shared" si="93"/>
        <v/>
      </c>
      <c r="AA731" s="147" t="str">
        <f t="shared" si="94"/>
        <v/>
      </c>
      <c r="AB731" s="147" t="str">
        <f t="shared" si="95"/>
        <v/>
      </c>
      <c r="AC731" s="147" t="str">
        <f t="shared" si="89"/>
        <v/>
      </c>
      <c r="AD731" s="11" t="str">
        <f t="shared" si="90"/>
        <v/>
      </c>
      <c r="AE731" s="11" t="str">
        <f t="array" ref="AE731">IF(ISBLANK(D731),"",IF(OR($H$2="y",$H$2="m"),IF(AA731=AA730,IF(OR(AB731=$AB$4:$AB730)=FALSE,AE730&amp;C731,AE730),"("&amp;C731)&amp;IF(AA731=AA732,IF(OR(AB732=$AB$4:$AB731)=FALSE,", ",""),") "),""))</f>
        <v/>
      </c>
      <c r="AF731" s="11" t="str">
        <f t="shared" si="91"/>
        <v/>
      </c>
      <c r="AG731" s="11" t="str">
        <f t="array" ref="AG731">IF(ISBLANK(D731),"",IF(OR($H$2="y",$H$2="m"),IF(AA731=AA730,IF(OR(AC731=$AC$4:$AC730)=FALSE,AG730&amp;AF731,AG730),"("&amp;AF731)&amp;IF(AA731=AA732,IF(OR(AC732=$AC$4:$AC731)=FALSE,", ",""),") "),""))</f>
        <v/>
      </c>
      <c r="AH731" s="10" t="str">
        <f>IF((ISBLANK(D731)),"",IF(D731=D730,AH730,"")&amp;IF(B730&lt;&gt;B731,((IF(ISBLANK(E731),$D$3&amp;"Non-type material: "&amp;$D$3,$D$3&amp;INDEX('type-categories'!$A$2:$B$100,MATCH(E731,'type-categories'!$A$2:$A$100,0),2)&amp;$D$3))),"")&amp;(IF(K731&lt;&gt;K730,$C$2&amp;K731&amp;$K$3&amp;$C$2&amp;" ",(IF(B731&lt;&gt;B730,$C$2&amp;K731&amp;$K$3&amp;$C$2&amp;" ",""))))&amp;(IF(L731="","",((IF(L731&lt;&gt;L730,$D$2&amp;L731&amp;$L$3&amp;$D$2&amp;" ",IF(B731&lt;&gt;B730,$D$2&amp;L731&amp;$L$3&amp;$D$2&amp;" ",""))))))&amp;(IF(M731="","",((IF(M731&lt;&gt;M730,$E$2&amp;M731&amp;$E$2&amp;","&amp;" ",IF(B731&lt;&gt;B730,$E$2&amp;M731&amp;$E$2&amp;",",""))))))&amp;(IF(N731="","",IF(N731&lt;&gt;N730,N731&amp;", ",IF(B731&lt;&gt;B730,N731&amp;", ",""))))&amp;(IF(ISBLANK(O731),"",(IF(O731&lt;&gt;O730,O731&amp;", ",IF(B731&lt;&gt;B730,O731&amp;", ","")))))&amp;(IF(ISBLANK(P731),"",(IF(P731&lt;&gt;P730,P731&amp;", ",IF(B731&lt;&gt;B730,P731&amp;", ",IF(Z731&lt;&gt;Z730,P731&amp;", ",""))))))&amp;(IF(ISBLANK(Q731),"",(IF(Q731&lt;&gt;Q730,Q731&amp;", ",IF(B731&lt;&gt;B730,Q731&amp;", ",IF(Z731&lt;&gt;Z730,Q731&amp;", ",""))))))&amp;(IF(ISBLANK(R731),"",(IF(R731&lt;&gt;R730,R731&amp;"m, ",IF(B731&lt;&gt;B730,R731&amp;"m, ",IF(Z731&lt;&gt;Z730,R731&amp;"m, ",""))))))&amp;IF(ISBLANK(S731),"",(IF(B731&lt;&gt;B730,S731&amp;", ",IF(S731&lt;&gt;S730,IF((Z731=Z730),"same locality "&amp;S731&amp;", ",S731&amp;", "),""))))&amp;(IF(ISBLANK(T731),"",(IF(T731&lt;&gt;T730,IF(ISBLANK(F$2),T731&amp;", ",T731&amp;" "&amp;F$2&amp;", "),(IF(B731&lt;&gt;B730,IF(ISBLANK(F$2),T731&amp;", ",T731&amp;" "&amp;F$2&amp;", "),(IF(Z731&lt;&gt;Z730,IF(ISBLANK(F$2),T731&amp;", ",T731&amp;" "&amp;F$2&amp;", "),IF((U731&lt;&gt;U730)*($G$2="Y"),"same collector, ","")))))))))&amp;(IF(ISBLANK(U731),"",(IF(U731&lt;&gt;U730,U731&amp;", ",(IF(B731&lt;&gt;B730,U731&amp;", ",IF(Z731&lt;&gt;Z730,U731&amp;", ",(IF(T731&lt;&gt;T730,IF((T731&lt;&gt;T730)*($G$2="Y"),"same date, ", ""),IF((T731=T730)*(U731=U730)*(S731&lt;&gt;S730)*($G$2="Y"),"same collector and date, ", ""))))))))))&amp;(IF(ISBLANK(V731),"",V731&amp;", "))&amp;IF((AA731&lt;&gt;AA732)*($H$2="y"),AD731&amp;AE731,IF((AA731&lt;&gt;AA732)*($H$2="m"),AD731&amp;AG731,IF(($H$2&lt;&gt;"m")*($H$2&lt;&gt;"Y"),(IF(F731=0,"",F731&amp;" "&amp;$F$4&amp;" "))&amp;(IF(G731=0,"",G731&amp;" "&amp;$G$4&amp;" "))&amp;(IF(H731=0,"",H731&amp;" "&amp;H$4&amp;" "))&amp;(IF(I731=0,"",I731&amp;" "&amp;$I$4&amp;" "))&amp;(IF(J731=0,"",J731&amp;" "&amp;$J$4&amp;" "))&amp;IF((ISBLANK(C731)),"","("&amp;C731&amp;")"),"")))&amp;IF((B731=B732)*(K731=K732)*(L731=L732)*(M731=M732),IF(($H$2&lt;&gt;"m")*($H$2&lt;&gt;"Y"), ", ", IF((ISNUMBER(FIND(")",AE731))), ", ", "")),IF((B731=B732)*(K731=K732)*(L731=L732),"; ",". ")))</f>
        <v/>
      </c>
      <c r="AI731" s="1"/>
    </row>
    <row r="732" spans="1:35" x14ac:dyDescent="0.25">
      <c r="A732" s="3" t="str">
        <f t="shared" si="92"/>
        <v/>
      </c>
      <c r="B732" s="53" t="str">
        <f t="shared" si="96"/>
        <v/>
      </c>
      <c r="C732" s="57"/>
      <c r="D732" s="57"/>
      <c r="E732" s="57"/>
      <c r="F732" s="57"/>
      <c r="G732" s="57"/>
      <c r="H732" s="57"/>
      <c r="I732" s="57"/>
      <c r="J732" s="57"/>
      <c r="K732" s="57"/>
      <c r="L732" s="57"/>
      <c r="M732" s="54"/>
      <c r="N732" s="57"/>
      <c r="O732" s="58"/>
      <c r="P732" s="58"/>
      <c r="Q732" s="58"/>
      <c r="R732" s="58"/>
      <c r="S732" s="54"/>
      <c r="T732" s="57"/>
      <c r="U732" s="57"/>
      <c r="V732" s="57"/>
      <c r="W732" s="57"/>
      <c r="X732" s="147" t="str">
        <f>IF(ISBLANK(D732),"",IF('order-admin-units'!$I$1&lt;&gt;"y", "", IF((K732="")*(ISBLANK(D732)=FALSE), 'order-admin-units'!$B$1+1, VLOOKUP(K732, ordercountry, 2))))</f>
        <v/>
      </c>
      <c r="Y732" s="147" t="str">
        <f>IF(ISBLANK(D732),"",IF('order-admin-units'!$I$1&lt;&gt;"y", "", IF(L732="", 'order-admin-units'!$B$2+1, VLOOKUP(K732&amp;"@"&amp;L732, orderadmin, 2))))</f>
        <v/>
      </c>
      <c r="Z732" s="147" t="str">
        <f t="shared" si="93"/>
        <v/>
      </c>
      <c r="AA732" s="147" t="str">
        <f t="shared" si="94"/>
        <v/>
      </c>
      <c r="AB732" s="147" t="str">
        <f t="shared" si="95"/>
        <v/>
      </c>
      <c r="AC732" s="147" t="str">
        <f t="shared" si="89"/>
        <v/>
      </c>
      <c r="AD732" s="11" t="str">
        <f t="shared" si="90"/>
        <v/>
      </c>
      <c r="AE732" s="11" t="str">
        <f t="array" ref="AE732">IF(ISBLANK(D732),"",IF(OR($H$2="y",$H$2="m"),IF(AA732=AA731,IF(OR(AB732=$AB$4:$AB731)=FALSE,AE731&amp;C732,AE731),"("&amp;C732)&amp;IF(AA732=AA733,IF(OR(AB733=$AB$4:$AB732)=FALSE,", ",""),") "),""))</f>
        <v/>
      </c>
      <c r="AF732" s="11" t="str">
        <f t="shared" si="91"/>
        <v/>
      </c>
      <c r="AG732" s="11" t="str">
        <f t="array" ref="AG732">IF(ISBLANK(D732),"",IF(OR($H$2="y",$H$2="m"),IF(AA732=AA731,IF(OR(AC732=$AC$4:$AC731)=FALSE,AG731&amp;AF732,AG731),"("&amp;AF732)&amp;IF(AA732=AA733,IF(OR(AC733=$AC$4:$AC732)=FALSE,", ",""),") "),""))</f>
        <v/>
      </c>
      <c r="AH732" s="10" t="str">
        <f>IF((ISBLANK(D732)),"",IF(D732=D731,AH731,"")&amp;IF(B731&lt;&gt;B732,((IF(ISBLANK(E732),$D$3&amp;"Non-type material: "&amp;$D$3,$D$3&amp;INDEX('type-categories'!$A$2:$B$100,MATCH(E732,'type-categories'!$A$2:$A$100,0),2)&amp;$D$3))),"")&amp;(IF(K732&lt;&gt;K731,$C$2&amp;K732&amp;$K$3&amp;$C$2&amp;" ",(IF(B732&lt;&gt;B731,$C$2&amp;K732&amp;$K$3&amp;$C$2&amp;" ",""))))&amp;(IF(L732="","",((IF(L732&lt;&gt;L731,$D$2&amp;L732&amp;$L$3&amp;$D$2&amp;" ",IF(B732&lt;&gt;B731,$D$2&amp;L732&amp;$L$3&amp;$D$2&amp;" ",""))))))&amp;(IF(M732="","",((IF(M732&lt;&gt;M731,$E$2&amp;M732&amp;$E$2&amp;","&amp;" ",IF(B732&lt;&gt;B731,$E$2&amp;M732&amp;$E$2&amp;",",""))))))&amp;(IF(N732="","",IF(N732&lt;&gt;N731,N732&amp;", ",IF(B732&lt;&gt;B731,N732&amp;", ",""))))&amp;(IF(ISBLANK(O732),"",(IF(O732&lt;&gt;O731,O732&amp;", ",IF(B732&lt;&gt;B731,O732&amp;", ","")))))&amp;(IF(ISBLANK(P732),"",(IF(P732&lt;&gt;P731,P732&amp;", ",IF(B732&lt;&gt;B731,P732&amp;", ",IF(Z732&lt;&gt;Z731,P732&amp;", ",""))))))&amp;(IF(ISBLANK(Q732),"",(IF(Q732&lt;&gt;Q731,Q732&amp;", ",IF(B732&lt;&gt;B731,Q732&amp;", ",IF(Z732&lt;&gt;Z731,Q732&amp;", ",""))))))&amp;(IF(ISBLANK(R732),"",(IF(R732&lt;&gt;R731,R732&amp;"m, ",IF(B732&lt;&gt;B731,R732&amp;"m, ",IF(Z732&lt;&gt;Z731,R732&amp;"m, ",""))))))&amp;IF(ISBLANK(S732),"",(IF(B732&lt;&gt;B731,S732&amp;", ",IF(S732&lt;&gt;S731,IF((Z732=Z731),"same locality "&amp;S732&amp;", ",S732&amp;", "),""))))&amp;(IF(ISBLANK(T732),"",(IF(T732&lt;&gt;T731,IF(ISBLANK(F$2),T732&amp;", ",T732&amp;" "&amp;F$2&amp;", "),(IF(B732&lt;&gt;B731,IF(ISBLANK(F$2),T732&amp;", ",T732&amp;" "&amp;F$2&amp;", "),(IF(Z732&lt;&gt;Z731,IF(ISBLANK(F$2),T732&amp;", ",T732&amp;" "&amp;F$2&amp;", "),IF((U732&lt;&gt;U731)*($G$2="Y"),"same collector, ","")))))))))&amp;(IF(ISBLANK(U732),"",(IF(U732&lt;&gt;U731,U732&amp;", ",(IF(B732&lt;&gt;B731,U732&amp;", ",IF(Z732&lt;&gt;Z731,U732&amp;", ",(IF(T732&lt;&gt;T731,IF((T732&lt;&gt;T731)*($G$2="Y"),"same date, ", ""),IF((T732=T731)*(U732=U731)*(S732&lt;&gt;S731)*($G$2="Y"),"same collector and date, ", ""))))))))))&amp;(IF(ISBLANK(V732),"",V732&amp;", "))&amp;IF((AA732&lt;&gt;AA733)*($H$2="y"),AD732&amp;AE732,IF((AA732&lt;&gt;AA733)*($H$2="m"),AD732&amp;AG732,IF(($H$2&lt;&gt;"m")*($H$2&lt;&gt;"Y"),(IF(F732=0,"",F732&amp;" "&amp;$F$4&amp;" "))&amp;(IF(G732=0,"",G732&amp;" "&amp;$G$4&amp;" "))&amp;(IF(H732=0,"",H732&amp;" "&amp;H$4&amp;" "))&amp;(IF(I732=0,"",I732&amp;" "&amp;$I$4&amp;" "))&amp;(IF(J732=0,"",J732&amp;" "&amp;$J$4&amp;" "))&amp;IF((ISBLANK(C732)),"","("&amp;C732&amp;")"),"")))&amp;IF((B732=B733)*(K732=K733)*(L732=L733)*(M732=M733),IF(($H$2&lt;&gt;"m")*($H$2&lt;&gt;"Y"), ", ", IF((ISNUMBER(FIND(")",AE732))), ", ", "")),IF((B732=B733)*(K732=K733)*(L732=L733),"; ",". ")))</f>
        <v/>
      </c>
      <c r="AI732" s="1"/>
    </row>
    <row r="733" spans="1:35" x14ac:dyDescent="0.25">
      <c r="A733" s="3" t="str">
        <f t="shared" si="92"/>
        <v/>
      </c>
      <c r="B733" s="53" t="str">
        <f t="shared" si="96"/>
        <v/>
      </c>
      <c r="C733" s="57"/>
      <c r="D733" s="57"/>
      <c r="E733" s="57"/>
      <c r="F733" s="57"/>
      <c r="G733" s="57"/>
      <c r="H733" s="57"/>
      <c r="I733" s="57"/>
      <c r="J733" s="57"/>
      <c r="K733" s="57"/>
      <c r="L733" s="57"/>
      <c r="M733" s="54"/>
      <c r="N733" s="57"/>
      <c r="O733" s="58"/>
      <c r="P733" s="58"/>
      <c r="Q733" s="58"/>
      <c r="R733" s="58"/>
      <c r="S733" s="54"/>
      <c r="T733" s="57"/>
      <c r="U733" s="57"/>
      <c r="V733" s="57"/>
      <c r="W733" s="57"/>
      <c r="X733" s="147" t="str">
        <f>IF(ISBLANK(D733),"",IF('order-admin-units'!$I$1&lt;&gt;"y", "", IF((K733="")*(ISBLANK(D733)=FALSE), 'order-admin-units'!$B$1+1, VLOOKUP(K733, ordercountry, 2))))</f>
        <v/>
      </c>
      <c r="Y733" s="147" t="str">
        <f>IF(ISBLANK(D733),"",IF('order-admin-units'!$I$1&lt;&gt;"y", "", IF(L733="", 'order-admin-units'!$B$2+1, VLOOKUP(K733&amp;"@"&amp;L733, orderadmin, 2))))</f>
        <v/>
      </c>
      <c r="Z733" s="147" t="str">
        <f t="shared" si="93"/>
        <v/>
      </c>
      <c r="AA733" s="147" t="str">
        <f t="shared" si="94"/>
        <v/>
      </c>
      <c r="AB733" s="147" t="str">
        <f t="shared" si="95"/>
        <v/>
      </c>
      <c r="AC733" s="147" t="str">
        <f t="shared" si="89"/>
        <v/>
      </c>
      <c r="AD733" s="11" t="str">
        <f t="shared" si="90"/>
        <v/>
      </c>
      <c r="AE733" s="11" t="str">
        <f t="array" ref="AE733">IF(ISBLANK(D733),"",IF(OR($H$2="y",$H$2="m"),IF(AA733=AA732,IF(OR(AB733=$AB$4:$AB732)=FALSE,AE732&amp;C733,AE732),"("&amp;C733)&amp;IF(AA733=AA734,IF(OR(AB734=$AB$4:$AB733)=FALSE,", ",""),") "),""))</f>
        <v/>
      </c>
      <c r="AF733" s="11" t="str">
        <f t="shared" si="91"/>
        <v/>
      </c>
      <c r="AG733" s="11" t="str">
        <f t="array" ref="AG733">IF(ISBLANK(D733),"",IF(OR($H$2="y",$H$2="m"),IF(AA733=AA732,IF(OR(AC733=$AC$4:$AC732)=FALSE,AG732&amp;AF733,AG732),"("&amp;AF733)&amp;IF(AA733=AA734,IF(OR(AC734=$AC$4:$AC733)=FALSE,", ",""),") "),""))</f>
        <v/>
      </c>
      <c r="AH733" s="10" t="str">
        <f>IF((ISBLANK(D733)),"",IF(D733=D732,AH732,"")&amp;IF(B732&lt;&gt;B733,((IF(ISBLANK(E733),$D$3&amp;"Non-type material: "&amp;$D$3,$D$3&amp;INDEX('type-categories'!$A$2:$B$100,MATCH(E733,'type-categories'!$A$2:$A$100,0),2)&amp;$D$3))),"")&amp;(IF(K733&lt;&gt;K732,$C$2&amp;K733&amp;$K$3&amp;$C$2&amp;" ",(IF(B733&lt;&gt;B732,$C$2&amp;K733&amp;$K$3&amp;$C$2&amp;" ",""))))&amp;(IF(L733="","",((IF(L733&lt;&gt;L732,$D$2&amp;L733&amp;$L$3&amp;$D$2&amp;" ",IF(B733&lt;&gt;B732,$D$2&amp;L733&amp;$L$3&amp;$D$2&amp;" ",""))))))&amp;(IF(M733="","",((IF(M733&lt;&gt;M732,$E$2&amp;M733&amp;$E$2&amp;","&amp;" ",IF(B733&lt;&gt;B732,$E$2&amp;M733&amp;$E$2&amp;",",""))))))&amp;(IF(N733="","",IF(N733&lt;&gt;N732,N733&amp;", ",IF(B733&lt;&gt;B732,N733&amp;", ",""))))&amp;(IF(ISBLANK(O733),"",(IF(O733&lt;&gt;O732,O733&amp;", ",IF(B733&lt;&gt;B732,O733&amp;", ","")))))&amp;(IF(ISBLANK(P733),"",(IF(P733&lt;&gt;P732,P733&amp;", ",IF(B733&lt;&gt;B732,P733&amp;", ",IF(Z733&lt;&gt;Z732,P733&amp;", ",""))))))&amp;(IF(ISBLANK(Q733),"",(IF(Q733&lt;&gt;Q732,Q733&amp;", ",IF(B733&lt;&gt;B732,Q733&amp;", ",IF(Z733&lt;&gt;Z732,Q733&amp;", ",""))))))&amp;(IF(ISBLANK(R733),"",(IF(R733&lt;&gt;R732,R733&amp;"m, ",IF(B733&lt;&gt;B732,R733&amp;"m, ",IF(Z733&lt;&gt;Z732,R733&amp;"m, ",""))))))&amp;IF(ISBLANK(S733),"",(IF(B733&lt;&gt;B732,S733&amp;", ",IF(S733&lt;&gt;S732,IF((Z733=Z732),"same locality "&amp;S733&amp;", ",S733&amp;", "),""))))&amp;(IF(ISBLANK(T733),"",(IF(T733&lt;&gt;T732,IF(ISBLANK(F$2),T733&amp;", ",T733&amp;" "&amp;F$2&amp;", "),(IF(B733&lt;&gt;B732,IF(ISBLANK(F$2),T733&amp;", ",T733&amp;" "&amp;F$2&amp;", "),(IF(Z733&lt;&gt;Z732,IF(ISBLANK(F$2),T733&amp;", ",T733&amp;" "&amp;F$2&amp;", "),IF((U733&lt;&gt;U732)*($G$2="Y"),"same collector, ","")))))))))&amp;(IF(ISBLANK(U733),"",(IF(U733&lt;&gt;U732,U733&amp;", ",(IF(B733&lt;&gt;B732,U733&amp;", ",IF(Z733&lt;&gt;Z732,U733&amp;", ",(IF(T733&lt;&gt;T732,IF((T733&lt;&gt;T732)*($G$2="Y"),"same date, ", ""),IF((T733=T732)*(U733=U732)*(S733&lt;&gt;S732)*($G$2="Y"),"same collector and date, ", ""))))))))))&amp;(IF(ISBLANK(V733),"",V733&amp;", "))&amp;IF((AA733&lt;&gt;AA734)*($H$2="y"),AD733&amp;AE733,IF((AA733&lt;&gt;AA734)*($H$2="m"),AD733&amp;AG733,IF(($H$2&lt;&gt;"m")*($H$2&lt;&gt;"Y"),(IF(F733=0,"",F733&amp;" "&amp;$F$4&amp;" "))&amp;(IF(G733=0,"",G733&amp;" "&amp;$G$4&amp;" "))&amp;(IF(H733=0,"",H733&amp;" "&amp;H$4&amp;" "))&amp;(IF(I733=0,"",I733&amp;" "&amp;$I$4&amp;" "))&amp;(IF(J733=0,"",J733&amp;" "&amp;$J$4&amp;" "))&amp;IF((ISBLANK(C733)),"","("&amp;C733&amp;")"),"")))&amp;IF((B733=B734)*(K733=K734)*(L733=L734)*(M733=M734),IF(($H$2&lt;&gt;"m")*($H$2&lt;&gt;"Y"), ", ", IF((ISNUMBER(FIND(")",AE733))), ", ", "")),IF((B733=B734)*(K733=K734)*(L733=L734),"; ",". ")))</f>
        <v/>
      </c>
      <c r="AI733" s="1"/>
    </row>
    <row r="734" spans="1:35" x14ac:dyDescent="0.25">
      <c r="A734" s="3" t="str">
        <f t="shared" si="92"/>
        <v/>
      </c>
      <c r="B734" s="53" t="str">
        <f t="shared" si="96"/>
        <v/>
      </c>
      <c r="C734" s="57"/>
      <c r="D734" s="57"/>
      <c r="E734" s="57"/>
      <c r="F734" s="57"/>
      <c r="G734" s="57"/>
      <c r="H734" s="57"/>
      <c r="I734" s="57"/>
      <c r="J734" s="57"/>
      <c r="K734" s="57"/>
      <c r="L734" s="57"/>
      <c r="M734" s="54"/>
      <c r="N734" s="57"/>
      <c r="O734" s="58"/>
      <c r="P734" s="58"/>
      <c r="Q734" s="58"/>
      <c r="R734" s="58"/>
      <c r="S734" s="54"/>
      <c r="T734" s="57"/>
      <c r="U734" s="57"/>
      <c r="V734" s="57"/>
      <c r="W734" s="57"/>
      <c r="X734" s="147" t="str">
        <f>IF(ISBLANK(D734),"",IF('order-admin-units'!$I$1&lt;&gt;"y", "", IF((K734="")*(ISBLANK(D734)=FALSE), 'order-admin-units'!$B$1+1, VLOOKUP(K734, ordercountry, 2))))</f>
        <v/>
      </c>
      <c r="Y734" s="147" t="str">
        <f>IF(ISBLANK(D734),"",IF('order-admin-units'!$I$1&lt;&gt;"y", "", IF(L734="", 'order-admin-units'!$B$2+1, VLOOKUP(K734&amp;"@"&amp;L734, orderadmin, 2))))</f>
        <v/>
      </c>
      <c r="Z734" s="147" t="str">
        <f t="shared" si="93"/>
        <v/>
      </c>
      <c r="AA734" s="147" t="str">
        <f t="shared" si="94"/>
        <v/>
      </c>
      <c r="AB734" s="147" t="str">
        <f t="shared" si="95"/>
        <v/>
      </c>
      <c r="AC734" s="147" t="str">
        <f t="shared" si="89"/>
        <v/>
      </c>
      <c r="AD734" s="11" t="str">
        <f t="shared" si="90"/>
        <v/>
      </c>
      <c r="AE734" s="11" t="str">
        <f t="array" ref="AE734">IF(ISBLANK(D734),"",IF(OR($H$2="y",$H$2="m"),IF(AA734=AA733,IF(OR(AB734=$AB$4:$AB733)=FALSE,AE733&amp;C734,AE733),"("&amp;C734)&amp;IF(AA734=AA735,IF(OR(AB735=$AB$4:$AB734)=FALSE,", ",""),") "),""))</f>
        <v/>
      </c>
      <c r="AF734" s="11" t="str">
        <f t="shared" si="91"/>
        <v/>
      </c>
      <c r="AG734" s="11" t="str">
        <f t="array" ref="AG734">IF(ISBLANK(D734),"",IF(OR($H$2="y",$H$2="m"),IF(AA734=AA733,IF(OR(AC734=$AC$4:$AC733)=FALSE,AG733&amp;AF734,AG733),"("&amp;AF734)&amp;IF(AA734=AA735,IF(OR(AC735=$AC$4:$AC734)=FALSE,", ",""),") "),""))</f>
        <v/>
      </c>
      <c r="AH734" s="10" t="str">
        <f>IF((ISBLANK(D734)),"",IF(D734=D733,AH733,"")&amp;IF(B733&lt;&gt;B734,((IF(ISBLANK(E734),$D$3&amp;"Non-type material: "&amp;$D$3,$D$3&amp;INDEX('type-categories'!$A$2:$B$100,MATCH(E734,'type-categories'!$A$2:$A$100,0),2)&amp;$D$3))),"")&amp;(IF(K734&lt;&gt;K733,$C$2&amp;K734&amp;$K$3&amp;$C$2&amp;" ",(IF(B734&lt;&gt;B733,$C$2&amp;K734&amp;$K$3&amp;$C$2&amp;" ",""))))&amp;(IF(L734="","",((IF(L734&lt;&gt;L733,$D$2&amp;L734&amp;$L$3&amp;$D$2&amp;" ",IF(B734&lt;&gt;B733,$D$2&amp;L734&amp;$L$3&amp;$D$2&amp;" ",""))))))&amp;(IF(M734="","",((IF(M734&lt;&gt;M733,$E$2&amp;M734&amp;$E$2&amp;","&amp;" ",IF(B734&lt;&gt;B733,$E$2&amp;M734&amp;$E$2&amp;",",""))))))&amp;(IF(N734="","",IF(N734&lt;&gt;N733,N734&amp;", ",IF(B734&lt;&gt;B733,N734&amp;", ",""))))&amp;(IF(ISBLANK(O734),"",(IF(O734&lt;&gt;O733,O734&amp;", ",IF(B734&lt;&gt;B733,O734&amp;", ","")))))&amp;(IF(ISBLANK(P734),"",(IF(P734&lt;&gt;P733,P734&amp;", ",IF(B734&lt;&gt;B733,P734&amp;", ",IF(Z734&lt;&gt;Z733,P734&amp;", ",""))))))&amp;(IF(ISBLANK(Q734),"",(IF(Q734&lt;&gt;Q733,Q734&amp;", ",IF(B734&lt;&gt;B733,Q734&amp;", ",IF(Z734&lt;&gt;Z733,Q734&amp;", ",""))))))&amp;(IF(ISBLANK(R734),"",(IF(R734&lt;&gt;R733,R734&amp;"m, ",IF(B734&lt;&gt;B733,R734&amp;"m, ",IF(Z734&lt;&gt;Z733,R734&amp;"m, ",""))))))&amp;IF(ISBLANK(S734),"",(IF(B734&lt;&gt;B733,S734&amp;", ",IF(S734&lt;&gt;S733,IF((Z734=Z733),"same locality "&amp;S734&amp;", ",S734&amp;", "),""))))&amp;(IF(ISBLANK(T734),"",(IF(T734&lt;&gt;T733,IF(ISBLANK(F$2),T734&amp;", ",T734&amp;" "&amp;F$2&amp;", "),(IF(B734&lt;&gt;B733,IF(ISBLANK(F$2),T734&amp;", ",T734&amp;" "&amp;F$2&amp;", "),(IF(Z734&lt;&gt;Z733,IF(ISBLANK(F$2),T734&amp;", ",T734&amp;" "&amp;F$2&amp;", "),IF((U734&lt;&gt;U733)*($G$2="Y"),"same collector, ","")))))))))&amp;(IF(ISBLANK(U734),"",(IF(U734&lt;&gt;U733,U734&amp;", ",(IF(B734&lt;&gt;B733,U734&amp;", ",IF(Z734&lt;&gt;Z733,U734&amp;", ",(IF(T734&lt;&gt;T733,IF((T734&lt;&gt;T733)*($G$2="Y"),"same date, ", ""),IF((T734=T733)*(U734=U733)*(S734&lt;&gt;S733)*($G$2="Y"),"same collector and date, ", ""))))))))))&amp;(IF(ISBLANK(V734),"",V734&amp;", "))&amp;IF((AA734&lt;&gt;AA735)*($H$2="y"),AD734&amp;AE734,IF((AA734&lt;&gt;AA735)*($H$2="m"),AD734&amp;AG734,IF(($H$2&lt;&gt;"m")*($H$2&lt;&gt;"Y"),(IF(F734=0,"",F734&amp;" "&amp;$F$4&amp;" "))&amp;(IF(G734=0,"",G734&amp;" "&amp;$G$4&amp;" "))&amp;(IF(H734=0,"",H734&amp;" "&amp;H$4&amp;" "))&amp;(IF(I734=0,"",I734&amp;" "&amp;$I$4&amp;" "))&amp;(IF(J734=0,"",J734&amp;" "&amp;$J$4&amp;" "))&amp;IF((ISBLANK(C734)),"","("&amp;C734&amp;")"),"")))&amp;IF((B734=B735)*(K734=K735)*(L734=L735)*(M734=M735),IF(($H$2&lt;&gt;"m")*($H$2&lt;&gt;"Y"), ", ", IF((ISNUMBER(FIND(")",AE734))), ", ", "")),IF((B734=B735)*(K734=K735)*(L734=L735),"; ",". ")))</f>
        <v/>
      </c>
      <c r="AI734" s="1"/>
    </row>
    <row r="735" spans="1:35" x14ac:dyDescent="0.25">
      <c r="A735" s="3" t="str">
        <f t="shared" si="92"/>
        <v/>
      </c>
      <c r="B735" s="53" t="str">
        <f t="shared" si="96"/>
        <v/>
      </c>
      <c r="C735" s="57"/>
      <c r="D735" s="57"/>
      <c r="E735" s="57"/>
      <c r="F735" s="57"/>
      <c r="G735" s="57"/>
      <c r="H735" s="57"/>
      <c r="I735" s="57"/>
      <c r="J735" s="57"/>
      <c r="K735" s="57"/>
      <c r="L735" s="57"/>
      <c r="M735" s="54"/>
      <c r="N735" s="57"/>
      <c r="O735" s="58"/>
      <c r="P735" s="58"/>
      <c r="Q735" s="58"/>
      <c r="R735" s="58"/>
      <c r="S735" s="54"/>
      <c r="T735" s="57"/>
      <c r="U735" s="57"/>
      <c r="V735" s="57"/>
      <c r="W735" s="57"/>
      <c r="X735" s="147" t="str">
        <f>IF(ISBLANK(D735),"",IF('order-admin-units'!$I$1&lt;&gt;"y", "", IF((K735="")*(ISBLANK(D735)=FALSE), 'order-admin-units'!$B$1+1, VLOOKUP(K735, ordercountry, 2))))</f>
        <v/>
      </c>
      <c r="Y735" s="147" t="str">
        <f>IF(ISBLANK(D735),"",IF('order-admin-units'!$I$1&lt;&gt;"y", "", IF(L735="", 'order-admin-units'!$B$2+1, VLOOKUP(K735&amp;"@"&amp;L735, orderadmin, 2))))</f>
        <v/>
      </c>
      <c r="Z735" s="147" t="str">
        <f t="shared" si="93"/>
        <v/>
      </c>
      <c r="AA735" s="147" t="str">
        <f t="shared" si="94"/>
        <v/>
      </c>
      <c r="AB735" s="147" t="str">
        <f t="shared" si="95"/>
        <v/>
      </c>
      <c r="AC735" s="147" t="str">
        <f t="shared" si="89"/>
        <v/>
      </c>
      <c r="AD735" s="11" t="str">
        <f t="shared" si="90"/>
        <v/>
      </c>
      <c r="AE735" s="11" t="str">
        <f t="array" ref="AE735">IF(ISBLANK(D735),"",IF(OR($H$2="y",$H$2="m"),IF(AA735=AA734,IF(OR(AB735=$AB$4:$AB734)=FALSE,AE734&amp;C735,AE734),"("&amp;C735)&amp;IF(AA735=AA736,IF(OR(AB736=$AB$4:$AB735)=FALSE,", ",""),") "),""))</f>
        <v/>
      </c>
      <c r="AF735" s="11" t="str">
        <f t="shared" si="91"/>
        <v/>
      </c>
      <c r="AG735" s="11" t="str">
        <f t="array" ref="AG735">IF(ISBLANK(D735),"",IF(OR($H$2="y",$H$2="m"),IF(AA735=AA734,IF(OR(AC735=$AC$4:$AC734)=FALSE,AG734&amp;AF735,AG734),"("&amp;AF735)&amp;IF(AA735=AA736,IF(OR(AC736=$AC$4:$AC735)=FALSE,", ",""),") "),""))</f>
        <v/>
      </c>
      <c r="AH735" s="10" t="str">
        <f>IF((ISBLANK(D735)),"",IF(D735=D734,AH734,"")&amp;IF(B734&lt;&gt;B735,((IF(ISBLANK(E735),$D$3&amp;"Non-type material: "&amp;$D$3,$D$3&amp;INDEX('type-categories'!$A$2:$B$100,MATCH(E735,'type-categories'!$A$2:$A$100,0),2)&amp;$D$3))),"")&amp;(IF(K735&lt;&gt;K734,$C$2&amp;K735&amp;$K$3&amp;$C$2&amp;" ",(IF(B735&lt;&gt;B734,$C$2&amp;K735&amp;$K$3&amp;$C$2&amp;" ",""))))&amp;(IF(L735="","",((IF(L735&lt;&gt;L734,$D$2&amp;L735&amp;$L$3&amp;$D$2&amp;" ",IF(B735&lt;&gt;B734,$D$2&amp;L735&amp;$L$3&amp;$D$2&amp;" ",""))))))&amp;(IF(M735="","",((IF(M735&lt;&gt;M734,$E$2&amp;M735&amp;$E$2&amp;","&amp;" ",IF(B735&lt;&gt;B734,$E$2&amp;M735&amp;$E$2&amp;",",""))))))&amp;(IF(N735="","",IF(N735&lt;&gt;N734,N735&amp;", ",IF(B735&lt;&gt;B734,N735&amp;", ",""))))&amp;(IF(ISBLANK(O735),"",(IF(O735&lt;&gt;O734,O735&amp;", ",IF(B735&lt;&gt;B734,O735&amp;", ","")))))&amp;(IF(ISBLANK(P735),"",(IF(P735&lt;&gt;P734,P735&amp;", ",IF(B735&lt;&gt;B734,P735&amp;", ",IF(Z735&lt;&gt;Z734,P735&amp;", ",""))))))&amp;(IF(ISBLANK(Q735),"",(IF(Q735&lt;&gt;Q734,Q735&amp;", ",IF(B735&lt;&gt;B734,Q735&amp;", ",IF(Z735&lt;&gt;Z734,Q735&amp;", ",""))))))&amp;(IF(ISBLANK(R735),"",(IF(R735&lt;&gt;R734,R735&amp;"m, ",IF(B735&lt;&gt;B734,R735&amp;"m, ",IF(Z735&lt;&gt;Z734,R735&amp;"m, ",""))))))&amp;IF(ISBLANK(S735),"",(IF(B735&lt;&gt;B734,S735&amp;", ",IF(S735&lt;&gt;S734,IF((Z735=Z734),"same locality "&amp;S735&amp;", ",S735&amp;", "),""))))&amp;(IF(ISBLANK(T735),"",(IF(T735&lt;&gt;T734,IF(ISBLANK(F$2),T735&amp;", ",T735&amp;" "&amp;F$2&amp;", "),(IF(B735&lt;&gt;B734,IF(ISBLANK(F$2),T735&amp;", ",T735&amp;" "&amp;F$2&amp;", "),(IF(Z735&lt;&gt;Z734,IF(ISBLANK(F$2),T735&amp;", ",T735&amp;" "&amp;F$2&amp;", "),IF((U735&lt;&gt;U734)*($G$2="Y"),"same collector, ","")))))))))&amp;(IF(ISBLANK(U735),"",(IF(U735&lt;&gt;U734,U735&amp;", ",(IF(B735&lt;&gt;B734,U735&amp;", ",IF(Z735&lt;&gt;Z734,U735&amp;", ",(IF(T735&lt;&gt;T734,IF((T735&lt;&gt;T734)*($G$2="Y"),"same date, ", ""),IF((T735=T734)*(U735=U734)*(S735&lt;&gt;S734)*($G$2="Y"),"same collector and date, ", ""))))))))))&amp;(IF(ISBLANK(V735),"",V735&amp;", "))&amp;IF((AA735&lt;&gt;AA736)*($H$2="y"),AD735&amp;AE735,IF((AA735&lt;&gt;AA736)*($H$2="m"),AD735&amp;AG735,IF(($H$2&lt;&gt;"m")*($H$2&lt;&gt;"Y"),(IF(F735=0,"",F735&amp;" "&amp;$F$4&amp;" "))&amp;(IF(G735=0,"",G735&amp;" "&amp;$G$4&amp;" "))&amp;(IF(H735=0,"",H735&amp;" "&amp;H$4&amp;" "))&amp;(IF(I735=0,"",I735&amp;" "&amp;$I$4&amp;" "))&amp;(IF(J735=0,"",J735&amp;" "&amp;$J$4&amp;" "))&amp;IF((ISBLANK(C735)),"","("&amp;C735&amp;")"),"")))&amp;IF((B735=B736)*(K735=K736)*(L735=L736)*(M735=M736),IF(($H$2&lt;&gt;"m")*($H$2&lt;&gt;"Y"), ", ", IF((ISNUMBER(FIND(")",AE735))), ", ", "")),IF((B735=B736)*(K735=K736)*(L735=L736),"; ",". ")))</f>
        <v/>
      </c>
      <c r="AI735" s="1"/>
    </row>
    <row r="736" spans="1:35" x14ac:dyDescent="0.25">
      <c r="A736" s="3" t="str">
        <f t="shared" si="92"/>
        <v/>
      </c>
      <c r="B736" s="53" t="str">
        <f t="shared" si="96"/>
        <v/>
      </c>
      <c r="C736" s="57"/>
      <c r="D736" s="57"/>
      <c r="E736" s="57"/>
      <c r="F736" s="57"/>
      <c r="G736" s="57"/>
      <c r="H736" s="57"/>
      <c r="I736" s="57"/>
      <c r="J736" s="57"/>
      <c r="K736" s="57"/>
      <c r="L736" s="57"/>
      <c r="M736" s="54"/>
      <c r="N736" s="57"/>
      <c r="O736" s="58"/>
      <c r="P736" s="58"/>
      <c r="Q736" s="58"/>
      <c r="R736" s="58"/>
      <c r="S736" s="54"/>
      <c r="T736" s="57"/>
      <c r="U736" s="57"/>
      <c r="V736" s="57"/>
      <c r="W736" s="57"/>
      <c r="X736" s="147" t="str">
        <f>IF(ISBLANK(D736),"",IF('order-admin-units'!$I$1&lt;&gt;"y", "", IF((K736="")*(ISBLANK(D736)=FALSE), 'order-admin-units'!$B$1+1, VLOOKUP(K736, ordercountry, 2))))</f>
        <v/>
      </c>
      <c r="Y736" s="147" t="str">
        <f>IF(ISBLANK(D736),"",IF('order-admin-units'!$I$1&lt;&gt;"y", "", IF(L736="", 'order-admin-units'!$B$2+1, VLOOKUP(K736&amp;"@"&amp;L736, orderadmin, 2))))</f>
        <v/>
      </c>
      <c r="Z736" s="147" t="str">
        <f t="shared" si="93"/>
        <v/>
      </c>
      <c r="AA736" s="147" t="str">
        <f t="shared" si="94"/>
        <v/>
      </c>
      <c r="AB736" s="147" t="str">
        <f t="shared" si="95"/>
        <v/>
      </c>
      <c r="AC736" s="147" t="str">
        <f t="shared" si="89"/>
        <v/>
      </c>
      <c r="AD736" s="11" t="str">
        <f t="shared" si="90"/>
        <v/>
      </c>
      <c r="AE736" s="11" t="str">
        <f t="array" ref="AE736">IF(ISBLANK(D736),"",IF(OR($H$2="y",$H$2="m"),IF(AA736=AA735,IF(OR(AB736=$AB$4:$AB735)=FALSE,AE735&amp;C736,AE735),"("&amp;C736)&amp;IF(AA736=AA737,IF(OR(AB737=$AB$4:$AB736)=FALSE,", ",""),") "),""))</f>
        <v/>
      </c>
      <c r="AF736" s="11" t="str">
        <f t="shared" si="91"/>
        <v/>
      </c>
      <c r="AG736" s="11" t="str">
        <f t="array" ref="AG736">IF(ISBLANK(D736),"",IF(OR($H$2="y",$H$2="m"),IF(AA736=AA735,IF(OR(AC736=$AC$4:$AC735)=FALSE,AG735&amp;AF736,AG735),"("&amp;AF736)&amp;IF(AA736=AA737,IF(OR(AC737=$AC$4:$AC736)=FALSE,", ",""),") "),""))</f>
        <v/>
      </c>
      <c r="AH736" s="10" t="str">
        <f>IF((ISBLANK(D736)),"",IF(D736=D735,AH735,"")&amp;IF(B735&lt;&gt;B736,((IF(ISBLANK(E736),$D$3&amp;"Non-type material: "&amp;$D$3,$D$3&amp;INDEX('type-categories'!$A$2:$B$100,MATCH(E736,'type-categories'!$A$2:$A$100,0),2)&amp;$D$3))),"")&amp;(IF(K736&lt;&gt;K735,$C$2&amp;K736&amp;$K$3&amp;$C$2&amp;" ",(IF(B736&lt;&gt;B735,$C$2&amp;K736&amp;$K$3&amp;$C$2&amp;" ",""))))&amp;(IF(L736="","",((IF(L736&lt;&gt;L735,$D$2&amp;L736&amp;$L$3&amp;$D$2&amp;" ",IF(B736&lt;&gt;B735,$D$2&amp;L736&amp;$L$3&amp;$D$2&amp;" ",""))))))&amp;(IF(M736="","",((IF(M736&lt;&gt;M735,$E$2&amp;M736&amp;$E$2&amp;","&amp;" ",IF(B736&lt;&gt;B735,$E$2&amp;M736&amp;$E$2&amp;",",""))))))&amp;(IF(N736="","",IF(N736&lt;&gt;N735,N736&amp;", ",IF(B736&lt;&gt;B735,N736&amp;", ",""))))&amp;(IF(ISBLANK(O736),"",(IF(O736&lt;&gt;O735,O736&amp;", ",IF(B736&lt;&gt;B735,O736&amp;", ","")))))&amp;(IF(ISBLANK(P736),"",(IF(P736&lt;&gt;P735,P736&amp;", ",IF(B736&lt;&gt;B735,P736&amp;", ",IF(Z736&lt;&gt;Z735,P736&amp;", ",""))))))&amp;(IF(ISBLANK(Q736),"",(IF(Q736&lt;&gt;Q735,Q736&amp;", ",IF(B736&lt;&gt;B735,Q736&amp;", ",IF(Z736&lt;&gt;Z735,Q736&amp;", ",""))))))&amp;(IF(ISBLANK(R736),"",(IF(R736&lt;&gt;R735,R736&amp;"m, ",IF(B736&lt;&gt;B735,R736&amp;"m, ",IF(Z736&lt;&gt;Z735,R736&amp;"m, ",""))))))&amp;IF(ISBLANK(S736),"",(IF(B736&lt;&gt;B735,S736&amp;", ",IF(S736&lt;&gt;S735,IF((Z736=Z735),"same locality "&amp;S736&amp;", ",S736&amp;", "),""))))&amp;(IF(ISBLANK(T736),"",(IF(T736&lt;&gt;T735,IF(ISBLANK(F$2),T736&amp;", ",T736&amp;" "&amp;F$2&amp;", "),(IF(B736&lt;&gt;B735,IF(ISBLANK(F$2),T736&amp;", ",T736&amp;" "&amp;F$2&amp;", "),(IF(Z736&lt;&gt;Z735,IF(ISBLANK(F$2),T736&amp;", ",T736&amp;" "&amp;F$2&amp;", "),IF((U736&lt;&gt;U735)*($G$2="Y"),"same collector, ","")))))))))&amp;(IF(ISBLANK(U736),"",(IF(U736&lt;&gt;U735,U736&amp;", ",(IF(B736&lt;&gt;B735,U736&amp;", ",IF(Z736&lt;&gt;Z735,U736&amp;", ",(IF(T736&lt;&gt;T735,IF((T736&lt;&gt;T735)*($G$2="Y"),"same date, ", ""),IF((T736=T735)*(U736=U735)*(S736&lt;&gt;S735)*($G$2="Y"),"same collector and date, ", ""))))))))))&amp;(IF(ISBLANK(V736),"",V736&amp;", "))&amp;IF((AA736&lt;&gt;AA737)*($H$2="y"),AD736&amp;AE736,IF((AA736&lt;&gt;AA737)*($H$2="m"),AD736&amp;AG736,IF(($H$2&lt;&gt;"m")*($H$2&lt;&gt;"Y"),(IF(F736=0,"",F736&amp;" "&amp;$F$4&amp;" "))&amp;(IF(G736=0,"",G736&amp;" "&amp;$G$4&amp;" "))&amp;(IF(H736=0,"",H736&amp;" "&amp;H$4&amp;" "))&amp;(IF(I736=0,"",I736&amp;" "&amp;$I$4&amp;" "))&amp;(IF(J736=0,"",J736&amp;" "&amp;$J$4&amp;" "))&amp;IF((ISBLANK(C736)),"","("&amp;C736&amp;")"),"")))&amp;IF((B736=B737)*(K736=K737)*(L736=L737)*(M736=M737),IF(($H$2&lt;&gt;"m")*($H$2&lt;&gt;"Y"), ", ", IF((ISNUMBER(FIND(")",AE736))), ", ", "")),IF((B736=B737)*(K736=K737)*(L736=L737),"; ",". ")))</f>
        <v/>
      </c>
      <c r="AI736" s="1"/>
    </row>
    <row r="737" spans="1:35" x14ac:dyDescent="0.25">
      <c r="A737" s="3" t="str">
        <f t="shared" si="92"/>
        <v/>
      </c>
      <c r="B737" s="53" t="str">
        <f t="shared" si="96"/>
        <v/>
      </c>
      <c r="C737" s="57"/>
      <c r="D737" s="57"/>
      <c r="E737" s="57"/>
      <c r="F737" s="57"/>
      <c r="G737" s="57"/>
      <c r="H737" s="57"/>
      <c r="I737" s="57"/>
      <c r="J737" s="57"/>
      <c r="K737" s="57"/>
      <c r="L737" s="57"/>
      <c r="M737" s="54"/>
      <c r="N737" s="57"/>
      <c r="O737" s="58"/>
      <c r="P737" s="58"/>
      <c r="Q737" s="58"/>
      <c r="R737" s="58"/>
      <c r="S737" s="54"/>
      <c r="T737" s="57"/>
      <c r="U737" s="57"/>
      <c r="V737" s="57"/>
      <c r="W737" s="57"/>
      <c r="X737" s="147" t="str">
        <f>IF(ISBLANK(D737),"",IF('order-admin-units'!$I$1&lt;&gt;"y", "", IF((K737="")*(ISBLANK(D737)=FALSE), 'order-admin-units'!$B$1+1, VLOOKUP(K737, ordercountry, 2))))</f>
        <v/>
      </c>
      <c r="Y737" s="147" t="str">
        <f>IF(ISBLANK(D737),"",IF('order-admin-units'!$I$1&lt;&gt;"y", "", IF(L737="", 'order-admin-units'!$B$2+1, VLOOKUP(K737&amp;"@"&amp;L737, orderadmin, 2))))</f>
        <v/>
      </c>
      <c r="Z737" s="147" t="str">
        <f t="shared" si="93"/>
        <v/>
      </c>
      <c r="AA737" s="147" t="str">
        <f t="shared" si="94"/>
        <v/>
      </c>
      <c r="AB737" s="147" t="str">
        <f t="shared" si="95"/>
        <v/>
      </c>
      <c r="AC737" s="147" t="str">
        <f t="shared" si="89"/>
        <v/>
      </c>
      <c r="AD737" s="11" t="str">
        <f t="shared" si="90"/>
        <v/>
      </c>
      <c r="AE737" s="11" t="str">
        <f t="array" ref="AE737">IF(ISBLANK(D737),"",IF(OR($H$2="y",$H$2="m"),IF(AA737=AA736,IF(OR(AB737=$AB$4:$AB736)=FALSE,AE736&amp;C737,AE736),"("&amp;C737)&amp;IF(AA737=AA738,IF(OR(AB738=$AB$4:$AB737)=FALSE,", ",""),") "),""))</f>
        <v/>
      </c>
      <c r="AF737" s="11" t="str">
        <f t="shared" si="91"/>
        <v/>
      </c>
      <c r="AG737" s="11" t="str">
        <f t="array" ref="AG737">IF(ISBLANK(D737),"",IF(OR($H$2="y",$H$2="m"),IF(AA737=AA736,IF(OR(AC737=$AC$4:$AC736)=FALSE,AG736&amp;AF737,AG736),"("&amp;AF737)&amp;IF(AA737=AA738,IF(OR(AC738=$AC$4:$AC737)=FALSE,", ",""),") "),""))</f>
        <v/>
      </c>
      <c r="AH737" s="10" t="str">
        <f>IF((ISBLANK(D737)),"",IF(D737=D736,AH736,"")&amp;IF(B736&lt;&gt;B737,((IF(ISBLANK(E737),$D$3&amp;"Non-type material: "&amp;$D$3,$D$3&amp;INDEX('type-categories'!$A$2:$B$100,MATCH(E737,'type-categories'!$A$2:$A$100,0),2)&amp;$D$3))),"")&amp;(IF(K737&lt;&gt;K736,$C$2&amp;K737&amp;$K$3&amp;$C$2&amp;" ",(IF(B737&lt;&gt;B736,$C$2&amp;K737&amp;$K$3&amp;$C$2&amp;" ",""))))&amp;(IF(L737="","",((IF(L737&lt;&gt;L736,$D$2&amp;L737&amp;$L$3&amp;$D$2&amp;" ",IF(B737&lt;&gt;B736,$D$2&amp;L737&amp;$L$3&amp;$D$2&amp;" ",""))))))&amp;(IF(M737="","",((IF(M737&lt;&gt;M736,$E$2&amp;M737&amp;$E$2&amp;","&amp;" ",IF(B737&lt;&gt;B736,$E$2&amp;M737&amp;$E$2&amp;",",""))))))&amp;(IF(N737="","",IF(N737&lt;&gt;N736,N737&amp;", ",IF(B737&lt;&gt;B736,N737&amp;", ",""))))&amp;(IF(ISBLANK(O737),"",(IF(O737&lt;&gt;O736,O737&amp;", ",IF(B737&lt;&gt;B736,O737&amp;", ","")))))&amp;(IF(ISBLANK(P737),"",(IF(P737&lt;&gt;P736,P737&amp;", ",IF(B737&lt;&gt;B736,P737&amp;", ",IF(Z737&lt;&gt;Z736,P737&amp;", ",""))))))&amp;(IF(ISBLANK(Q737),"",(IF(Q737&lt;&gt;Q736,Q737&amp;", ",IF(B737&lt;&gt;B736,Q737&amp;", ",IF(Z737&lt;&gt;Z736,Q737&amp;", ",""))))))&amp;(IF(ISBLANK(R737),"",(IF(R737&lt;&gt;R736,R737&amp;"m, ",IF(B737&lt;&gt;B736,R737&amp;"m, ",IF(Z737&lt;&gt;Z736,R737&amp;"m, ",""))))))&amp;IF(ISBLANK(S737),"",(IF(B737&lt;&gt;B736,S737&amp;", ",IF(S737&lt;&gt;S736,IF((Z737=Z736),"same locality "&amp;S737&amp;", ",S737&amp;", "),""))))&amp;(IF(ISBLANK(T737),"",(IF(T737&lt;&gt;T736,IF(ISBLANK(F$2),T737&amp;", ",T737&amp;" "&amp;F$2&amp;", "),(IF(B737&lt;&gt;B736,IF(ISBLANK(F$2),T737&amp;", ",T737&amp;" "&amp;F$2&amp;", "),(IF(Z737&lt;&gt;Z736,IF(ISBLANK(F$2),T737&amp;", ",T737&amp;" "&amp;F$2&amp;", "),IF((U737&lt;&gt;U736)*($G$2="Y"),"same collector, ","")))))))))&amp;(IF(ISBLANK(U737),"",(IF(U737&lt;&gt;U736,U737&amp;", ",(IF(B737&lt;&gt;B736,U737&amp;", ",IF(Z737&lt;&gt;Z736,U737&amp;", ",(IF(T737&lt;&gt;T736,IF((T737&lt;&gt;T736)*($G$2="Y"),"same date, ", ""),IF((T737=T736)*(U737=U736)*(S737&lt;&gt;S736)*($G$2="Y"),"same collector and date, ", ""))))))))))&amp;(IF(ISBLANK(V737),"",V737&amp;", "))&amp;IF((AA737&lt;&gt;AA738)*($H$2="y"),AD737&amp;AE737,IF((AA737&lt;&gt;AA738)*($H$2="m"),AD737&amp;AG737,IF(($H$2&lt;&gt;"m")*($H$2&lt;&gt;"Y"),(IF(F737=0,"",F737&amp;" "&amp;$F$4&amp;" "))&amp;(IF(G737=0,"",G737&amp;" "&amp;$G$4&amp;" "))&amp;(IF(H737=0,"",H737&amp;" "&amp;H$4&amp;" "))&amp;(IF(I737=0,"",I737&amp;" "&amp;$I$4&amp;" "))&amp;(IF(J737=0,"",J737&amp;" "&amp;$J$4&amp;" "))&amp;IF((ISBLANK(C737)),"","("&amp;C737&amp;")"),"")))&amp;IF((B737=B738)*(K737=K738)*(L737=L738)*(M737=M738),IF(($H$2&lt;&gt;"m")*($H$2&lt;&gt;"Y"), ", ", IF((ISNUMBER(FIND(")",AE737))), ", ", "")),IF((B737=B738)*(K737=K738)*(L737=L738),"; ",". ")))</f>
        <v/>
      </c>
      <c r="AI737" s="1"/>
    </row>
    <row r="738" spans="1:35" x14ac:dyDescent="0.25">
      <c r="A738" s="3" t="str">
        <f t="shared" si="92"/>
        <v/>
      </c>
      <c r="B738" s="53" t="str">
        <f t="shared" si="96"/>
        <v/>
      </c>
      <c r="C738" s="57"/>
      <c r="D738" s="57"/>
      <c r="E738" s="57"/>
      <c r="F738" s="57"/>
      <c r="G738" s="57"/>
      <c r="H738" s="57"/>
      <c r="I738" s="57"/>
      <c r="J738" s="57"/>
      <c r="K738" s="57"/>
      <c r="L738" s="57"/>
      <c r="M738" s="54"/>
      <c r="N738" s="57"/>
      <c r="O738" s="58"/>
      <c r="P738" s="58"/>
      <c r="Q738" s="58"/>
      <c r="R738" s="58"/>
      <c r="S738" s="54"/>
      <c r="T738" s="57"/>
      <c r="U738" s="57"/>
      <c r="V738" s="57"/>
      <c r="W738" s="57"/>
      <c r="X738" s="147" t="str">
        <f>IF(ISBLANK(D738),"",IF('order-admin-units'!$I$1&lt;&gt;"y", "", IF((K738="")*(ISBLANK(D738)=FALSE), 'order-admin-units'!$B$1+1, VLOOKUP(K738, ordercountry, 2))))</f>
        <v/>
      </c>
      <c r="Y738" s="147" t="str">
        <f>IF(ISBLANK(D738),"",IF('order-admin-units'!$I$1&lt;&gt;"y", "", IF(L738="", 'order-admin-units'!$B$2+1, VLOOKUP(K738&amp;"@"&amp;L738, orderadmin, 2))))</f>
        <v/>
      </c>
      <c r="Z738" s="147" t="str">
        <f t="shared" si="93"/>
        <v/>
      </c>
      <c r="AA738" s="147" t="str">
        <f t="shared" si="94"/>
        <v/>
      </c>
      <c r="AB738" s="147" t="str">
        <f t="shared" si="95"/>
        <v/>
      </c>
      <c r="AC738" s="147" t="str">
        <f t="shared" si="89"/>
        <v/>
      </c>
      <c r="AD738" s="11" t="str">
        <f t="shared" si="90"/>
        <v/>
      </c>
      <c r="AE738" s="11" t="str">
        <f t="array" ref="AE738">IF(ISBLANK(D738),"",IF(OR($H$2="y",$H$2="m"),IF(AA738=AA737,IF(OR(AB738=$AB$4:$AB737)=FALSE,AE737&amp;C738,AE737),"("&amp;C738)&amp;IF(AA738=AA739,IF(OR(AB739=$AB$4:$AB738)=FALSE,", ",""),") "),""))</f>
        <v/>
      </c>
      <c r="AF738" s="11" t="str">
        <f t="shared" si="91"/>
        <v/>
      </c>
      <c r="AG738" s="11" t="str">
        <f t="array" ref="AG738">IF(ISBLANK(D738),"",IF(OR($H$2="y",$H$2="m"),IF(AA738=AA737,IF(OR(AC738=$AC$4:$AC737)=FALSE,AG737&amp;AF738,AG737),"("&amp;AF738)&amp;IF(AA738=AA739,IF(OR(AC739=$AC$4:$AC738)=FALSE,", ",""),") "),""))</f>
        <v/>
      </c>
      <c r="AH738" s="10" t="str">
        <f>IF((ISBLANK(D738)),"",IF(D738=D737,AH737,"")&amp;IF(B737&lt;&gt;B738,((IF(ISBLANK(E738),$D$3&amp;"Non-type material: "&amp;$D$3,$D$3&amp;INDEX('type-categories'!$A$2:$B$100,MATCH(E738,'type-categories'!$A$2:$A$100,0),2)&amp;$D$3))),"")&amp;(IF(K738&lt;&gt;K737,$C$2&amp;K738&amp;$K$3&amp;$C$2&amp;" ",(IF(B738&lt;&gt;B737,$C$2&amp;K738&amp;$K$3&amp;$C$2&amp;" ",""))))&amp;(IF(L738="","",((IF(L738&lt;&gt;L737,$D$2&amp;L738&amp;$L$3&amp;$D$2&amp;" ",IF(B738&lt;&gt;B737,$D$2&amp;L738&amp;$L$3&amp;$D$2&amp;" ",""))))))&amp;(IF(M738="","",((IF(M738&lt;&gt;M737,$E$2&amp;M738&amp;$E$2&amp;","&amp;" ",IF(B738&lt;&gt;B737,$E$2&amp;M738&amp;$E$2&amp;",",""))))))&amp;(IF(N738="","",IF(N738&lt;&gt;N737,N738&amp;", ",IF(B738&lt;&gt;B737,N738&amp;", ",""))))&amp;(IF(ISBLANK(O738),"",(IF(O738&lt;&gt;O737,O738&amp;", ",IF(B738&lt;&gt;B737,O738&amp;", ","")))))&amp;(IF(ISBLANK(P738),"",(IF(P738&lt;&gt;P737,P738&amp;", ",IF(B738&lt;&gt;B737,P738&amp;", ",IF(Z738&lt;&gt;Z737,P738&amp;", ",""))))))&amp;(IF(ISBLANK(Q738),"",(IF(Q738&lt;&gt;Q737,Q738&amp;", ",IF(B738&lt;&gt;B737,Q738&amp;", ",IF(Z738&lt;&gt;Z737,Q738&amp;", ",""))))))&amp;(IF(ISBLANK(R738),"",(IF(R738&lt;&gt;R737,R738&amp;"m, ",IF(B738&lt;&gt;B737,R738&amp;"m, ",IF(Z738&lt;&gt;Z737,R738&amp;"m, ",""))))))&amp;IF(ISBLANK(S738),"",(IF(B738&lt;&gt;B737,S738&amp;", ",IF(S738&lt;&gt;S737,IF((Z738=Z737),"same locality "&amp;S738&amp;", ",S738&amp;", "),""))))&amp;(IF(ISBLANK(T738),"",(IF(T738&lt;&gt;T737,IF(ISBLANK(F$2),T738&amp;", ",T738&amp;" "&amp;F$2&amp;", "),(IF(B738&lt;&gt;B737,IF(ISBLANK(F$2),T738&amp;", ",T738&amp;" "&amp;F$2&amp;", "),(IF(Z738&lt;&gt;Z737,IF(ISBLANK(F$2),T738&amp;", ",T738&amp;" "&amp;F$2&amp;", "),IF((U738&lt;&gt;U737)*($G$2="Y"),"same collector, ","")))))))))&amp;(IF(ISBLANK(U738),"",(IF(U738&lt;&gt;U737,U738&amp;", ",(IF(B738&lt;&gt;B737,U738&amp;", ",IF(Z738&lt;&gt;Z737,U738&amp;", ",(IF(T738&lt;&gt;T737,IF((T738&lt;&gt;T737)*($G$2="Y"),"same date, ", ""),IF((T738=T737)*(U738=U737)*(S738&lt;&gt;S737)*($G$2="Y"),"same collector and date, ", ""))))))))))&amp;(IF(ISBLANK(V738),"",V738&amp;", "))&amp;IF((AA738&lt;&gt;AA739)*($H$2="y"),AD738&amp;AE738,IF((AA738&lt;&gt;AA739)*($H$2="m"),AD738&amp;AG738,IF(($H$2&lt;&gt;"m")*($H$2&lt;&gt;"Y"),(IF(F738=0,"",F738&amp;" "&amp;$F$4&amp;" "))&amp;(IF(G738=0,"",G738&amp;" "&amp;$G$4&amp;" "))&amp;(IF(H738=0,"",H738&amp;" "&amp;H$4&amp;" "))&amp;(IF(I738=0,"",I738&amp;" "&amp;$I$4&amp;" "))&amp;(IF(J738=0,"",J738&amp;" "&amp;$J$4&amp;" "))&amp;IF((ISBLANK(C738)),"","("&amp;C738&amp;")"),"")))&amp;IF((B738=B739)*(K738=K739)*(L738=L739)*(M738=M739),IF(($H$2&lt;&gt;"m")*($H$2&lt;&gt;"Y"), ", ", IF((ISNUMBER(FIND(")",AE738))), ", ", "")),IF((B738=B739)*(K738=K739)*(L738=L739),"; ",". ")))</f>
        <v/>
      </c>
      <c r="AI738" s="1"/>
    </row>
    <row r="739" spans="1:35" x14ac:dyDescent="0.25">
      <c r="A739" s="3" t="str">
        <f t="shared" si="92"/>
        <v/>
      </c>
      <c r="B739" s="53" t="str">
        <f t="shared" si="96"/>
        <v/>
      </c>
      <c r="C739" s="57"/>
      <c r="D739" s="57"/>
      <c r="E739" s="57"/>
      <c r="F739" s="57"/>
      <c r="G739" s="57"/>
      <c r="H739" s="57"/>
      <c r="I739" s="57"/>
      <c r="J739" s="57"/>
      <c r="K739" s="57"/>
      <c r="L739" s="57"/>
      <c r="M739" s="54"/>
      <c r="N739" s="57"/>
      <c r="O739" s="58"/>
      <c r="P739" s="58"/>
      <c r="Q739" s="58"/>
      <c r="R739" s="58"/>
      <c r="S739" s="54"/>
      <c r="T739" s="57"/>
      <c r="U739" s="57"/>
      <c r="V739" s="57"/>
      <c r="W739" s="57"/>
      <c r="X739" s="147" t="str">
        <f>IF(ISBLANK(D739),"",IF('order-admin-units'!$I$1&lt;&gt;"y", "", IF((K739="")*(ISBLANK(D739)=FALSE), 'order-admin-units'!$B$1+1, VLOOKUP(K739, ordercountry, 2))))</f>
        <v/>
      </c>
      <c r="Y739" s="147" t="str">
        <f>IF(ISBLANK(D739),"",IF('order-admin-units'!$I$1&lt;&gt;"y", "", IF(L739="", 'order-admin-units'!$B$2+1, VLOOKUP(K739&amp;"@"&amp;L739, orderadmin, 2))))</f>
        <v/>
      </c>
      <c r="Z739" s="147" t="str">
        <f t="shared" si="93"/>
        <v/>
      </c>
      <c r="AA739" s="147" t="str">
        <f t="shared" si="94"/>
        <v/>
      </c>
      <c r="AB739" s="147" t="str">
        <f t="shared" si="95"/>
        <v/>
      </c>
      <c r="AC739" s="147" t="str">
        <f t="shared" si="89"/>
        <v/>
      </c>
      <c r="AD739" s="11" t="str">
        <f t="shared" si="90"/>
        <v/>
      </c>
      <c r="AE739" s="11" t="str">
        <f t="array" ref="AE739">IF(ISBLANK(D739),"",IF(OR($H$2="y",$H$2="m"),IF(AA739=AA738,IF(OR(AB739=$AB$4:$AB738)=FALSE,AE738&amp;C739,AE738),"("&amp;C739)&amp;IF(AA739=AA740,IF(OR(AB740=$AB$4:$AB739)=FALSE,", ",""),") "),""))</f>
        <v/>
      </c>
      <c r="AF739" s="11" t="str">
        <f t="shared" si="91"/>
        <v/>
      </c>
      <c r="AG739" s="11" t="str">
        <f t="array" ref="AG739">IF(ISBLANK(D739),"",IF(OR($H$2="y",$H$2="m"),IF(AA739=AA738,IF(OR(AC739=$AC$4:$AC738)=FALSE,AG738&amp;AF739,AG738),"("&amp;AF739)&amp;IF(AA739=AA740,IF(OR(AC740=$AC$4:$AC739)=FALSE,", ",""),") "),""))</f>
        <v/>
      </c>
      <c r="AH739" s="10" t="str">
        <f>IF((ISBLANK(D739)),"",IF(D739=D738,AH738,"")&amp;IF(B738&lt;&gt;B739,((IF(ISBLANK(E739),$D$3&amp;"Non-type material: "&amp;$D$3,$D$3&amp;INDEX('type-categories'!$A$2:$B$100,MATCH(E739,'type-categories'!$A$2:$A$100,0),2)&amp;$D$3))),"")&amp;(IF(K739&lt;&gt;K738,$C$2&amp;K739&amp;$K$3&amp;$C$2&amp;" ",(IF(B739&lt;&gt;B738,$C$2&amp;K739&amp;$K$3&amp;$C$2&amp;" ",""))))&amp;(IF(L739="","",((IF(L739&lt;&gt;L738,$D$2&amp;L739&amp;$L$3&amp;$D$2&amp;" ",IF(B739&lt;&gt;B738,$D$2&amp;L739&amp;$L$3&amp;$D$2&amp;" ",""))))))&amp;(IF(M739="","",((IF(M739&lt;&gt;M738,$E$2&amp;M739&amp;$E$2&amp;","&amp;" ",IF(B739&lt;&gt;B738,$E$2&amp;M739&amp;$E$2&amp;",",""))))))&amp;(IF(N739="","",IF(N739&lt;&gt;N738,N739&amp;", ",IF(B739&lt;&gt;B738,N739&amp;", ",""))))&amp;(IF(ISBLANK(O739),"",(IF(O739&lt;&gt;O738,O739&amp;", ",IF(B739&lt;&gt;B738,O739&amp;", ","")))))&amp;(IF(ISBLANK(P739),"",(IF(P739&lt;&gt;P738,P739&amp;", ",IF(B739&lt;&gt;B738,P739&amp;", ",IF(Z739&lt;&gt;Z738,P739&amp;", ",""))))))&amp;(IF(ISBLANK(Q739),"",(IF(Q739&lt;&gt;Q738,Q739&amp;", ",IF(B739&lt;&gt;B738,Q739&amp;", ",IF(Z739&lt;&gt;Z738,Q739&amp;", ",""))))))&amp;(IF(ISBLANK(R739),"",(IF(R739&lt;&gt;R738,R739&amp;"m, ",IF(B739&lt;&gt;B738,R739&amp;"m, ",IF(Z739&lt;&gt;Z738,R739&amp;"m, ",""))))))&amp;IF(ISBLANK(S739),"",(IF(B739&lt;&gt;B738,S739&amp;", ",IF(S739&lt;&gt;S738,IF((Z739=Z738),"same locality "&amp;S739&amp;", ",S739&amp;", "),""))))&amp;(IF(ISBLANK(T739),"",(IF(T739&lt;&gt;T738,IF(ISBLANK(F$2),T739&amp;", ",T739&amp;" "&amp;F$2&amp;", "),(IF(B739&lt;&gt;B738,IF(ISBLANK(F$2),T739&amp;", ",T739&amp;" "&amp;F$2&amp;", "),(IF(Z739&lt;&gt;Z738,IF(ISBLANK(F$2),T739&amp;", ",T739&amp;" "&amp;F$2&amp;", "),IF((U739&lt;&gt;U738)*($G$2="Y"),"same collector, ","")))))))))&amp;(IF(ISBLANK(U739),"",(IF(U739&lt;&gt;U738,U739&amp;", ",(IF(B739&lt;&gt;B738,U739&amp;", ",IF(Z739&lt;&gt;Z738,U739&amp;", ",(IF(T739&lt;&gt;T738,IF((T739&lt;&gt;T738)*($G$2="Y"),"same date, ", ""),IF((T739=T738)*(U739=U738)*(S739&lt;&gt;S738)*($G$2="Y"),"same collector and date, ", ""))))))))))&amp;(IF(ISBLANK(V739),"",V739&amp;", "))&amp;IF((AA739&lt;&gt;AA740)*($H$2="y"),AD739&amp;AE739,IF((AA739&lt;&gt;AA740)*($H$2="m"),AD739&amp;AG739,IF(($H$2&lt;&gt;"m")*($H$2&lt;&gt;"Y"),(IF(F739=0,"",F739&amp;" "&amp;$F$4&amp;" "))&amp;(IF(G739=0,"",G739&amp;" "&amp;$G$4&amp;" "))&amp;(IF(H739=0,"",H739&amp;" "&amp;H$4&amp;" "))&amp;(IF(I739=0,"",I739&amp;" "&amp;$I$4&amp;" "))&amp;(IF(J739=0,"",J739&amp;" "&amp;$J$4&amp;" "))&amp;IF((ISBLANK(C739)),"","("&amp;C739&amp;")"),"")))&amp;IF((B739=B740)*(K739=K740)*(L739=L740)*(M739=M740),IF(($H$2&lt;&gt;"m")*($H$2&lt;&gt;"Y"), ", ", IF((ISNUMBER(FIND(")",AE739))), ", ", "")),IF((B739=B740)*(K739=K740)*(L739=L740),"; ",". ")))</f>
        <v/>
      </c>
      <c r="AI739" s="1"/>
    </row>
    <row r="740" spans="1:35" x14ac:dyDescent="0.25">
      <c r="A740" s="3" t="str">
        <f t="shared" si="92"/>
        <v/>
      </c>
      <c r="B740" s="53" t="str">
        <f t="shared" si="96"/>
        <v/>
      </c>
      <c r="C740" s="57"/>
      <c r="D740" s="57"/>
      <c r="E740" s="57"/>
      <c r="F740" s="57"/>
      <c r="G740" s="57"/>
      <c r="H740" s="57"/>
      <c r="I740" s="57"/>
      <c r="J740" s="57"/>
      <c r="K740" s="57"/>
      <c r="L740" s="57"/>
      <c r="M740" s="54"/>
      <c r="N740" s="57"/>
      <c r="O740" s="58"/>
      <c r="P740" s="58"/>
      <c r="Q740" s="58"/>
      <c r="R740" s="58"/>
      <c r="S740" s="54"/>
      <c r="T740" s="57"/>
      <c r="U740" s="57"/>
      <c r="V740" s="57"/>
      <c r="W740" s="57"/>
      <c r="X740" s="147" t="str">
        <f>IF(ISBLANK(D740),"",IF('order-admin-units'!$I$1&lt;&gt;"y", "", IF((K740="")*(ISBLANK(D740)=FALSE), 'order-admin-units'!$B$1+1, VLOOKUP(K740, ordercountry, 2))))</f>
        <v/>
      </c>
      <c r="Y740" s="147" t="str">
        <f>IF(ISBLANK(D740),"",IF('order-admin-units'!$I$1&lt;&gt;"y", "", IF(L740="", 'order-admin-units'!$B$2+1, VLOOKUP(K740&amp;"@"&amp;L740, orderadmin, 2))))</f>
        <v/>
      </c>
      <c r="Z740" s="147" t="str">
        <f t="shared" si="93"/>
        <v/>
      </c>
      <c r="AA740" s="147" t="str">
        <f t="shared" si="94"/>
        <v/>
      </c>
      <c r="AB740" s="147" t="str">
        <f t="shared" si="95"/>
        <v/>
      </c>
      <c r="AC740" s="147" t="str">
        <f t="shared" si="89"/>
        <v/>
      </c>
      <c r="AD740" s="11" t="str">
        <f t="shared" si="90"/>
        <v/>
      </c>
      <c r="AE740" s="11" t="str">
        <f t="array" ref="AE740">IF(ISBLANK(D740),"",IF(OR($H$2="y",$H$2="m"),IF(AA740=AA739,IF(OR(AB740=$AB$4:$AB739)=FALSE,AE739&amp;C740,AE739),"("&amp;C740)&amp;IF(AA740=AA741,IF(OR(AB741=$AB$4:$AB740)=FALSE,", ",""),") "),""))</f>
        <v/>
      </c>
      <c r="AF740" s="11" t="str">
        <f t="shared" si="91"/>
        <v/>
      </c>
      <c r="AG740" s="11" t="str">
        <f t="array" ref="AG740">IF(ISBLANK(D740),"",IF(OR($H$2="y",$H$2="m"),IF(AA740=AA739,IF(OR(AC740=$AC$4:$AC739)=FALSE,AG739&amp;AF740,AG739),"("&amp;AF740)&amp;IF(AA740=AA741,IF(OR(AC741=$AC$4:$AC740)=FALSE,", ",""),") "),""))</f>
        <v/>
      </c>
      <c r="AH740" s="10" t="str">
        <f>IF((ISBLANK(D740)),"",IF(D740=D739,AH739,"")&amp;IF(B739&lt;&gt;B740,((IF(ISBLANK(E740),$D$3&amp;"Non-type material: "&amp;$D$3,$D$3&amp;INDEX('type-categories'!$A$2:$B$100,MATCH(E740,'type-categories'!$A$2:$A$100,0),2)&amp;$D$3))),"")&amp;(IF(K740&lt;&gt;K739,$C$2&amp;K740&amp;$K$3&amp;$C$2&amp;" ",(IF(B740&lt;&gt;B739,$C$2&amp;K740&amp;$K$3&amp;$C$2&amp;" ",""))))&amp;(IF(L740="","",((IF(L740&lt;&gt;L739,$D$2&amp;L740&amp;$L$3&amp;$D$2&amp;" ",IF(B740&lt;&gt;B739,$D$2&amp;L740&amp;$L$3&amp;$D$2&amp;" ",""))))))&amp;(IF(M740="","",((IF(M740&lt;&gt;M739,$E$2&amp;M740&amp;$E$2&amp;","&amp;" ",IF(B740&lt;&gt;B739,$E$2&amp;M740&amp;$E$2&amp;",",""))))))&amp;(IF(N740="","",IF(N740&lt;&gt;N739,N740&amp;", ",IF(B740&lt;&gt;B739,N740&amp;", ",""))))&amp;(IF(ISBLANK(O740),"",(IF(O740&lt;&gt;O739,O740&amp;", ",IF(B740&lt;&gt;B739,O740&amp;", ","")))))&amp;(IF(ISBLANK(P740),"",(IF(P740&lt;&gt;P739,P740&amp;", ",IF(B740&lt;&gt;B739,P740&amp;", ",IF(Z740&lt;&gt;Z739,P740&amp;", ",""))))))&amp;(IF(ISBLANK(Q740),"",(IF(Q740&lt;&gt;Q739,Q740&amp;", ",IF(B740&lt;&gt;B739,Q740&amp;", ",IF(Z740&lt;&gt;Z739,Q740&amp;", ",""))))))&amp;(IF(ISBLANK(R740),"",(IF(R740&lt;&gt;R739,R740&amp;"m, ",IF(B740&lt;&gt;B739,R740&amp;"m, ",IF(Z740&lt;&gt;Z739,R740&amp;"m, ",""))))))&amp;IF(ISBLANK(S740),"",(IF(B740&lt;&gt;B739,S740&amp;", ",IF(S740&lt;&gt;S739,IF((Z740=Z739),"same locality "&amp;S740&amp;", ",S740&amp;", "),""))))&amp;(IF(ISBLANK(T740),"",(IF(T740&lt;&gt;T739,IF(ISBLANK(F$2),T740&amp;", ",T740&amp;" "&amp;F$2&amp;", "),(IF(B740&lt;&gt;B739,IF(ISBLANK(F$2),T740&amp;", ",T740&amp;" "&amp;F$2&amp;", "),(IF(Z740&lt;&gt;Z739,IF(ISBLANK(F$2),T740&amp;", ",T740&amp;" "&amp;F$2&amp;", "),IF((U740&lt;&gt;U739)*($G$2="Y"),"same collector, ","")))))))))&amp;(IF(ISBLANK(U740),"",(IF(U740&lt;&gt;U739,U740&amp;", ",(IF(B740&lt;&gt;B739,U740&amp;", ",IF(Z740&lt;&gt;Z739,U740&amp;", ",(IF(T740&lt;&gt;T739,IF((T740&lt;&gt;T739)*($G$2="Y"),"same date, ", ""),IF((T740=T739)*(U740=U739)*(S740&lt;&gt;S739)*($G$2="Y"),"same collector and date, ", ""))))))))))&amp;(IF(ISBLANK(V740),"",V740&amp;", "))&amp;IF((AA740&lt;&gt;AA741)*($H$2="y"),AD740&amp;AE740,IF((AA740&lt;&gt;AA741)*($H$2="m"),AD740&amp;AG740,IF(($H$2&lt;&gt;"m")*($H$2&lt;&gt;"Y"),(IF(F740=0,"",F740&amp;" "&amp;$F$4&amp;" "))&amp;(IF(G740=0,"",G740&amp;" "&amp;$G$4&amp;" "))&amp;(IF(H740=0,"",H740&amp;" "&amp;H$4&amp;" "))&amp;(IF(I740=0,"",I740&amp;" "&amp;$I$4&amp;" "))&amp;(IF(J740=0,"",J740&amp;" "&amp;$J$4&amp;" "))&amp;IF((ISBLANK(C740)),"","("&amp;C740&amp;")"),"")))&amp;IF((B740=B741)*(K740=K741)*(L740=L741)*(M740=M741),IF(($H$2&lt;&gt;"m")*($H$2&lt;&gt;"Y"), ", ", IF((ISNUMBER(FIND(")",AE740))), ", ", "")),IF((B740=B741)*(K740=K741)*(L740=L741),"; ",". ")))</f>
        <v/>
      </c>
      <c r="AI740" s="1"/>
    </row>
    <row r="741" spans="1:35" x14ac:dyDescent="0.25">
      <c r="A741" s="3" t="str">
        <f t="shared" si="92"/>
        <v/>
      </c>
      <c r="B741" s="53" t="str">
        <f t="shared" si="96"/>
        <v/>
      </c>
      <c r="C741" s="57"/>
      <c r="D741" s="57"/>
      <c r="E741" s="57"/>
      <c r="F741" s="57"/>
      <c r="G741" s="57"/>
      <c r="H741" s="57"/>
      <c r="I741" s="57"/>
      <c r="J741" s="57"/>
      <c r="K741" s="57"/>
      <c r="L741" s="57"/>
      <c r="M741" s="54"/>
      <c r="N741" s="57"/>
      <c r="O741" s="58"/>
      <c r="P741" s="58"/>
      <c r="Q741" s="58"/>
      <c r="R741" s="58"/>
      <c r="S741" s="54"/>
      <c r="T741" s="57"/>
      <c r="U741" s="57"/>
      <c r="V741" s="57"/>
      <c r="W741" s="57"/>
      <c r="X741" s="147" t="str">
        <f>IF(ISBLANK(D741),"",IF('order-admin-units'!$I$1&lt;&gt;"y", "", IF((K741="")*(ISBLANK(D741)=FALSE), 'order-admin-units'!$B$1+1, VLOOKUP(K741, ordercountry, 2))))</f>
        <v/>
      </c>
      <c r="Y741" s="147" t="str">
        <f>IF(ISBLANK(D741),"",IF('order-admin-units'!$I$1&lt;&gt;"y", "", IF(L741="", 'order-admin-units'!$B$2+1, VLOOKUP(K741&amp;"@"&amp;L741, orderadmin, 2))))</f>
        <v/>
      </c>
      <c r="Z741" s="147" t="str">
        <f t="shared" si="93"/>
        <v/>
      </c>
      <c r="AA741" s="147" t="str">
        <f t="shared" si="94"/>
        <v/>
      </c>
      <c r="AB741" s="147" t="str">
        <f t="shared" si="95"/>
        <v/>
      </c>
      <c r="AC741" s="147" t="str">
        <f t="shared" si="89"/>
        <v/>
      </c>
      <c r="AD741" s="11" t="str">
        <f t="shared" si="90"/>
        <v/>
      </c>
      <c r="AE741" s="11" t="str">
        <f t="array" ref="AE741">IF(ISBLANK(D741),"",IF(OR($H$2="y",$H$2="m"),IF(AA741=AA740,IF(OR(AB741=$AB$4:$AB740)=FALSE,AE740&amp;C741,AE740),"("&amp;C741)&amp;IF(AA741=AA742,IF(OR(AB742=$AB$4:$AB741)=FALSE,", ",""),") "),""))</f>
        <v/>
      </c>
      <c r="AF741" s="11" t="str">
        <f t="shared" si="91"/>
        <v/>
      </c>
      <c r="AG741" s="11" t="str">
        <f t="array" ref="AG741">IF(ISBLANK(D741),"",IF(OR($H$2="y",$H$2="m"),IF(AA741=AA740,IF(OR(AC741=$AC$4:$AC740)=FALSE,AG740&amp;AF741,AG740),"("&amp;AF741)&amp;IF(AA741=AA742,IF(OR(AC742=$AC$4:$AC741)=FALSE,", ",""),") "),""))</f>
        <v/>
      </c>
      <c r="AH741" s="10" t="str">
        <f>IF((ISBLANK(D741)),"",IF(D741=D740,AH740,"")&amp;IF(B740&lt;&gt;B741,((IF(ISBLANK(E741),$D$3&amp;"Non-type material: "&amp;$D$3,$D$3&amp;INDEX('type-categories'!$A$2:$B$100,MATCH(E741,'type-categories'!$A$2:$A$100,0),2)&amp;$D$3))),"")&amp;(IF(K741&lt;&gt;K740,$C$2&amp;K741&amp;$K$3&amp;$C$2&amp;" ",(IF(B741&lt;&gt;B740,$C$2&amp;K741&amp;$K$3&amp;$C$2&amp;" ",""))))&amp;(IF(L741="","",((IF(L741&lt;&gt;L740,$D$2&amp;L741&amp;$L$3&amp;$D$2&amp;" ",IF(B741&lt;&gt;B740,$D$2&amp;L741&amp;$L$3&amp;$D$2&amp;" ",""))))))&amp;(IF(M741="","",((IF(M741&lt;&gt;M740,$E$2&amp;M741&amp;$E$2&amp;","&amp;" ",IF(B741&lt;&gt;B740,$E$2&amp;M741&amp;$E$2&amp;",",""))))))&amp;(IF(N741="","",IF(N741&lt;&gt;N740,N741&amp;", ",IF(B741&lt;&gt;B740,N741&amp;", ",""))))&amp;(IF(ISBLANK(O741),"",(IF(O741&lt;&gt;O740,O741&amp;", ",IF(B741&lt;&gt;B740,O741&amp;", ","")))))&amp;(IF(ISBLANK(P741),"",(IF(P741&lt;&gt;P740,P741&amp;", ",IF(B741&lt;&gt;B740,P741&amp;", ",IF(Z741&lt;&gt;Z740,P741&amp;", ",""))))))&amp;(IF(ISBLANK(Q741),"",(IF(Q741&lt;&gt;Q740,Q741&amp;", ",IF(B741&lt;&gt;B740,Q741&amp;", ",IF(Z741&lt;&gt;Z740,Q741&amp;", ",""))))))&amp;(IF(ISBLANK(R741),"",(IF(R741&lt;&gt;R740,R741&amp;"m, ",IF(B741&lt;&gt;B740,R741&amp;"m, ",IF(Z741&lt;&gt;Z740,R741&amp;"m, ",""))))))&amp;IF(ISBLANK(S741),"",(IF(B741&lt;&gt;B740,S741&amp;", ",IF(S741&lt;&gt;S740,IF((Z741=Z740),"same locality "&amp;S741&amp;", ",S741&amp;", "),""))))&amp;(IF(ISBLANK(T741),"",(IF(T741&lt;&gt;T740,IF(ISBLANK(F$2),T741&amp;", ",T741&amp;" "&amp;F$2&amp;", "),(IF(B741&lt;&gt;B740,IF(ISBLANK(F$2),T741&amp;", ",T741&amp;" "&amp;F$2&amp;", "),(IF(Z741&lt;&gt;Z740,IF(ISBLANK(F$2),T741&amp;", ",T741&amp;" "&amp;F$2&amp;", "),IF((U741&lt;&gt;U740)*($G$2="Y"),"same collector, ","")))))))))&amp;(IF(ISBLANK(U741),"",(IF(U741&lt;&gt;U740,U741&amp;", ",(IF(B741&lt;&gt;B740,U741&amp;", ",IF(Z741&lt;&gt;Z740,U741&amp;", ",(IF(T741&lt;&gt;T740,IF((T741&lt;&gt;T740)*($G$2="Y"),"same date, ", ""),IF((T741=T740)*(U741=U740)*(S741&lt;&gt;S740)*($G$2="Y"),"same collector and date, ", ""))))))))))&amp;(IF(ISBLANK(V741),"",V741&amp;", "))&amp;IF((AA741&lt;&gt;AA742)*($H$2="y"),AD741&amp;AE741,IF((AA741&lt;&gt;AA742)*($H$2="m"),AD741&amp;AG741,IF(($H$2&lt;&gt;"m")*($H$2&lt;&gt;"Y"),(IF(F741=0,"",F741&amp;" "&amp;$F$4&amp;" "))&amp;(IF(G741=0,"",G741&amp;" "&amp;$G$4&amp;" "))&amp;(IF(H741=0,"",H741&amp;" "&amp;H$4&amp;" "))&amp;(IF(I741=0,"",I741&amp;" "&amp;$I$4&amp;" "))&amp;(IF(J741=0,"",J741&amp;" "&amp;$J$4&amp;" "))&amp;IF((ISBLANK(C741)),"","("&amp;C741&amp;")"),"")))&amp;IF((B741=B742)*(K741=K742)*(L741=L742)*(M741=M742),IF(($H$2&lt;&gt;"m")*($H$2&lt;&gt;"Y"), ", ", IF((ISNUMBER(FIND(")",AE741))), ", ", "")),IF((B741=B742)*(K741=K742)*(L741=L742),"; ",". ")))</f>
        <v/>
      </c>
      <c r="AI741" s="1"/>
    </row>
    <row r="742" spans="1:35" x14ac:dyDescent="0.25">
      <c r="A742" s="3" t="str">
        <f t="shared" si="92"/>
        <v/>
      </c>
      <c r="B742" s="53" t="str">
        <f t="shared" si="96"/>
        <v/>
      </c>
      <c r="C742" s="57"/>
      <c r="D742" s="57"/>
      <c r="E742" s="57"/>
      <c r="F742" s="57"/>
      <c r="G742" s="57"/>
      <c r="H742" s="57"/>
      <c r="I742" s="57"/>
      <c r="J742" s="57"/>
      <c r="K742" s="57"/>
      <c r="L742" s="57"/>
      <c r="M742" s="54"/>
      <c r="N742" s="57"/>
      <c r="O742" s="58"/>
      <c r="P742" s="58"/>
      <c r="Q742" s="58"/>
      <c r="R742" s="58"/>
      <c r="S742" s="54"/>
      <c r="T742" s="57"/>
      <c r="U742" s="57"/>
      <c r="V742" s="57"/>
      <c r="W742" s="57"/>
      <c r="X742" s="147" t="str">
        <f>IF(ISBLANK(D742),"",IF('order-admin-units'!$I$1&lt;&gt;"y", "", IF((K742="")*(ISBLANK(D742)=FALSE), 'order-admin-units'!$B$1+1, VLOOKUP(K742, ordercountry, 2))))</f>
        <v/>
      </c>
      <c r="Y742" s="147" t="str">
        <f>IF(ISBLANK(D742),"",IF('order-admin-units'!$I$1&lt;&gt;"y", "", IF(L742="", 'order-admin-units'!$B$2+1, VLOOKUP(K742&amp;"@"&amp;L742, orderadmin, 2))))</f>
        <v/>
      </c>
      <c r="Z742" s="147" t="str">
        <f t="shared" si="93"/>
        <v/>
      </c>
      <c r="AA742" s="147" t="str">
        <f t="shared" si="94"/>
        <v/>
      </c>
      <c r="AB742" s="147" t="str">
        <f t="shared" si="95"/>
        <v/>
      </c>
      <c r="AC742" s="147" t="str">
        <f t="shared" si="89"/>
        <v/>
      </c>
      <c r="AD742" s="11" t="str">
        <f t="shared" si="90"/>
        <v/>
      </c>
      <c r="AE742" s="11" t="str">
        <f t="array" ref="AE742">IF(ISBLANK(D742),"",IF(OR($H$2="y",$H$2="m"),IF(AA742=AA741,IF(OR(AB742=$AB$4:$AB741)=FALSE,AE741&amp;C742,AE741),"("&amp;C742)&amp;IF(AA742=AA743,IF(OR(AB743=$AB$4:$AB742)=FALSE,", ",""),") "),""))</f>
        <v/>
      </c>
      <c r="AF742" s="11" t="str">
        <f t="shared" si="91"/>
        <v/>
      </c>
      <c r="AG742" s="11" t="str">
        <f t="array" ref="AG742">IF(ISBLANK(D742),"",IF(OR($H$2="y",$H$2="m"),IF(AA742=AA741,IF(OR(AC742=$AC$4:$AC741)=FALSE,AG741&amp;AF742,AG741),"("&amp;AF742)&amp;IF(AA742=AA743,IF(OR(AC743=$AC$4:$AC742)=FALSE,", ",""),") "),""))</f>
        <v/>
      </c>
      <c r="AH742" s="10" t="str">
        <f>IF((ISBLANK(D742)),"",IF(D742=D741,AH741,"")&amp;IF(B741&lt;&gt;B742,((IF(ISBLANK(E742),$D$3&amp;"Non-type material: "&amp;$D$3,$D$3&amp;INDEX('type-categories'!$A$2:$B$100,MATCH(E742,'type-categories'!$A$2:$A$100,0),2)&amp;$D$3))),"")&amp;(IF(K742&lt;&gt;K741,$C$2&amp;K742&amp;$K$3&amp;$C$2&amp;" ",(IF(B742&lt;&gt;B741,$C$2&amp;K742&amp;$K$3&amp;$C$2&amp;" ",""))))&amp;(IF(L742="","",((IF(L742&lt;&gt;L741,$D$2&amp;L742&amp;$L$3&amp;$D$2&amp;" ",IF(B742&lt;&gt;B741,$D$2&amp;L742&amp;$L$3&amp;$D$2&amp;" ",""))))))&amp;(IF(M742="","",((IF(M742&lt;&gt;M741,$E$2&amp;M742&amp;$E$2&amp;","&amp;" ",IF(B742&lt;&gt;B741,$E$2&amp;M742&amp;$E$2&amp;",",""))))))&amp;(IF(N742="","",IF(N742&lt;&gt;N741,N742&amp;", ",IF(B742&lt;&gt;B741,N742&amp;", ",""))))&amp;(IF(ISBLANK(O742),"",(IF(O742&lt;&gt;O741,O742&amp;", ",IF(B742&lt;&gt;B741,O742&amp;", ","")))))&amp;(IF(ISBLANK(P742),"",(IF(P742&lt;&gt;P741,P742&amp;", ",IF(B742&lt;&gt;B741,P742&amp;", ",IF(Z742&lt;&gt;Z741,P742&amp;", ",""))))))&amp;(IF(ISBLANK(Q742),"",(IF(Q742&lt;&gt;Q741,Q742&amp;", ",IF(B742&lt;&gt;B741,Q742&amp;", ",IF(Z742&lt;&gt;Z741,Q742&amp;", ",""))))))&amp;(IF(ISBLANK(R742),"",(IF(R742&lt;&gt;R741,R742&amp;"m, ",IF(B742&lt;&gt;B741,R742&amp;"m, ",IF(Z742&lt;&gt;Z741,R742&amp;"m, ",""))))))&amp;IF(ISBLANK(S742),"",(IF(B742&lt;&gt;B741,S742&amp;", ",IF(S742&lt;&gt;S741,IF((Z742=Z741),"same locality "&amp;S742&amp;", ",S742&amp;", "),""))))&amp;(IF(ISBLANK(T742),"",(IF(T742&lt;&gt;T741,IF(ISBLANK(F$2),T742&amp;", ",T742&amp;" "&amp;F$2&amp;", "),(IF(B742&lt;&gt;B741,IF(ISBLANK(F$2),T742&amp;", ",T742&amp;" "&amp;F$2&amp;", "),(IF(Z742&lt;&gt;Z741,IF(ISBLANK(F$2),T742&amp;", ",T742&amp;" "&amp;F$2&amp;", "),IF((U742&lt;&gt;U741)*($G$2="Y"),"same collector, ","")))))))))&amp;(IF(ISBLANK(U742),"",(IF(U742&lt;&gt;U741,U742&amp;", ",(IF(B742&lt;&gt;B741,U742&amp;", ",IF(Z742&lt;&gt;Z741,U742&amp;", ",(IF(T742&lt;&gt;T741,IF((T742&lt;&gt;T741)*($G$2="Y"),"same date, ", ""),IF((T742=T741)*(U742=U741)*(S742&lt;&gt;S741)*($G$2="Y"),"same collector and date, ", ""))))))))))&amp;(IF(ISBLANK(V742),"",V742&amp;", "))&amp;IF((AA742&lt;&gt;AA743)*($H$2="y"),AD742&amp;AE742,IF((AA742&lt;&gt;AA743)*($H$2="m"),AD742&amp;AG742,IF(($H$2&lt;&gt;"m")*($H$2&lt;&gt;"Y"),(IF(F742=0,"",F742&amp;" "&amp;$F$4&amp;" "))&amp;(IF(G742=0,"",G742&amp;" "&amp;$G$4&amp;" "))&amp;(IF(H742=0,"",H742&amp;" "&amp;H$4&amp;" "))&amp;(IF(I742=0,"",I742&amp;" "&amp;$I$4&amp;" "))&amp;(IF(J742=0,"",J742&amp;" "&amp;$J$4&amp;" "))&amp;IF((ISBLANK(C742)),"","("&amp;C742&amp;")"),"")))&amp;IF((B742=B743)*(K742=K743)*(L742=L743)*(M742=M743),IF(($H$2&lt;&gt;"m")*($H$2&lt;&gt;"Y"), ", ", IF((ISNUMBER(FIND(")",AE742))), ", ", "")),IF((B742=B743)*(K742=K743)*(L742=L743),"; ",". ")))</f>
        <v/>
      </c>
      <c r="AI742" s="1"/>
    </row>
    <row r="743" spans="1:35" x14ac:dyDescent="0.25">
      <c r="A743" s="3" t="str">
        <f t="shared" si="92"/>
        <v/>
      </c>
      <c r="B743" s="53" t="str">
        <f t="shared" si="96"/>
        <v/>
      </c>
      <c r="C743" s="57"/>
      <c r="D743" s="57"/>
      <c r="E743" s="57"/>
      <c r="F743" s="57"/>
      <c r="G743" s="57"/>
      <c r="H743" s="57"/>
      <c r="I743" s="57"/>
      <c r="J743" s="57"/>
      <c r="K743" s="57"/>
      <c r="L743" s="57"/>
      <c r="M743" s="54"/>
      <c r="N743" s="57"/>
      <c r="O743" s="58"/>
      <c r="P743" s="58"/>
      <c r="Q743" s="58"/>
      <c r="R743" s="58"/>
      <c r="S743" s="54"/>
      <c r="T743" s="57"/>
      <c r="U743" s="57"/>
      <c r="V743" s="57"/>
      <c r="W743" s="57"/>
      <c r="X743" s="147" t="str">
        <f>IF(ISBLANK(D743),"",IF('order-admin-units'!$I$1&lt;&gt;"y", "", IF((K743="")*(ISBLANK(D743)=FALSE), 'order-admin-units'!$B$1+1, VLOOKUP(K743, ordercountry, 2))))</f>
        <v/>
      </c>
      <c r="Y743" s="147" t="str">
        <f>IF(ISBLANK(D743),"",IF('order-admin-units'!$I$1&lt;&gt;"y", "", IF(L743="", 'order-admin-units'!$B$2+1, VLOOKUP(K743&amp;"@"&amp;L743, orderadmin, 2))))</f>
        <v/>
      </c>
      <c r="Z743" s="147" t="str">
        <f t="shared" si="93"/>
        <v/>
      </c>
      <c r="AA743" s="147" t="str">
        <f t="shared" si="94"/>
        <v/>
      </c>
      <c r="AB743" s="147" t="str">
        <f t="shared" si="95"/>
        <v/>
      </c>
      <c r="AC743" s="147" t="str">
        <f t="shared" si="89"/>
        <v/>
      </c>
      <c r="AD743" s="11" t="str">
        <f t="shared" si="90"/>
        <v/>
      </c>
      <c r="AE743" s="11" t="str">
        <f t="array" ref="AE743">IF(ISBLANK(D743),"",IF(OR($H$2="y",$H$2="m"),IF(AA743=AA742,IF(OR(AB743=$AB$4:$AB742)=FALSE,AE742&amp;C743,AE742),"("&amp;C743)&amp;IF(AA743=AA744,IF(OR(AB744=$AB$4:$AB743)=FALSE,", ",""),") "),""))</f>
        <v/>
      </c>
      <c r="AF743" s="11" t="str">
        <f t="shared" si="91"/>
        <v/>
      </c>
      <c r="AG743" s="11" t="str">
        <f t="array" ref="AG743">IF(ISBLANK(D743),"",IF(OR($H$2="y",$H$2="m"),IF(AA743=AA742,IF(OR(AC743=$AC$4:$AC742)=FALSE,AG742&amp;AF743,AG742),"("&amp;AF743)&amp;IF(AA743=AA744,IF(OR(AC744=$AC$4:$AC743)=FALSE,", ",""),") "),""))</f>
        <v/>
      </c>
      <c r="AH743" s="10" t="str">
        <f>IF((ISBLANK(D743)),"",IF(D743=D742,AH742,"")&amp;IF(B742&lt;&gt;B743,((IF(ISBLANK(E743),$D$3&amp;"Non-type material: "&amp;$D$3,$D$3&amp;INDEX('type-categories'!$A$2:$B$100,MATCH(E743,'type-categories'!$A$2:$A$100,0),2)&amp;$D$3))),"")&amp;(IF(K743&lt;&gt;K742,$C$2&amp;K743&amp;$K$3&amp;$C$2&amp;" ",(IF(B743&lt;&gt;B742,$C$2&amp;K743&amp;$K$3&amp;$C$2&amp;" ",""))))&amp;(IF(L743="","",((IF(L743&lt;&gt;L742,$D$2&amp;L743&amp;$L$3&amp;$D$2&amp;" ",IF(B743&lt;&gt;B742,$D$2&amp;L743&amp;$L$3&amp;$D$2&amp;" ",""))))))&amp;(IF(M743="","",((IF(M743&lt;&gt;M742,$E$2&amp;M743&amp;$E$2&amp;","&amp;" ",IF(B743&lt;&gt;B742,$E$2&amp;M743&amp;$E$2&amp;",",""))))))&amp;(IF(N743="","",IF(N743&lt;&gt;N742,N743&amp;", ",IF(B743&lt;&gt;B742,N743&amp;", ",""))))&amp;(IF(ISBLANK(O743),"",(IF(O743&lt;&gt;O742,O743&amp;", ",IF(B743&lt;&gt;B742,O743&amp;", ","")))))&amp;(IF(ISBLANK(P743),"",(IF(P743&lt;&gt;P742,P743&amp;", ",IF(B743&lt;&gt;B742,P743&amp;", ",IF(Z743&lt;&gt;Z742,P743&amp;", ",""))))))&amp;(IF(ISBLANK(Q743),"",(IF(Q743&lt;&gt;Q742,Q743&amp;", ",IF(B743&lt;&gt;B742,Q743&amp;", ",IF(Z743&lt;&gt;Z742,Q743&amp;", ",""))))))&amp;(IF(ISBLANK(R743),"",(IF(R743&lt;&gt;R742,R743&amp;"m, ",IF(B743&lt;&gt;B742,R743&amp;"m, ",IF(Z743&lt;&gt;Z742,R743&amp;"m, ",""))))))&amp;IF(ISBLANK(S743),"",(IF(B743&lt;&gt;B742,S743&amp;", ",IF(S743&lt;&gt;S742,IF((Z743=Z742),"same locality "&amp;S743&amp;", ",S743&amp;", "),""))))&amp;(IF(ISBLANK(T743),"",(IF(T743&lt;&gt;T742,IF(ISBLANK(F$2),T743&amp;", ",T743&amp;" "&amp;F$2&amp;", "),(IF(B743&lt;&gt;B742,IF(ISBLANK(F$2),T743&amp;", ",T743&amp;" "&amp;F$2&amp;", "),(IF(Z743&lt;&gt;Z742,IF(ISBLANK(F$2),T743&amp;", ",T743&amp;" "&amp;F$2&amp;", "),IF((U743&lt;&gt;U742)*($G$2="Y"),"same collector, ","")))))))))&amp;(IF(ISBLANK(U743),"",(IF(U743&lt;&gt;U742,U743&amp;", ",(IF(B743&lt;&gt;B742,U743&amp;", ",IF(Z743&lt;&gt;Z742,U743&amp;", ",(IF(T743&lt;&gt;T742,IF((T743&lt;&gt;T742)*($G$2="Y"),"same date, ", ""),IF((T743=T742)*(U743=U742)*(S743&lt;&gt;S742)*($G$2="Y"),"same collector and date, ", ""))))))))))&amp;(IF(ISBLANK(V743),"",V743&amp;", "))&amp;IF((AA743&lt;&gt;AA744)*($H$2="y"),AD743&amp;AE743,IF((AA743&lt;&gt;AA744)*($H$2="m"),AD743&amp;AG743,IF(($H$2&lt;&gt;"m")*($H$2&lt;&gt;"Y"),(IF(F743=0,"",F743&amp;" "&amp;$F$4&amp;" "))&amp;(IF(G743=0,"",G743&amp;" "&amp;$G$4&amp;" "))&amp;(IF(H743=0,"",H743&amp;" "&amp;H$4&amp;" "))&amp;(IF(I743=0,"",I743&amp;" "&amp;$I$4&amp;" "))&amp;(IF(J743=0,"",J743&amp;" "&amp;$J$4&amp;" "))&amp;IF((ISBLANK(C743)),"","("&amp;C743&amp;")"),"")))&amp;IF((B743=B744)*(K743=K744)*(L743=L744)*(M743=M744),IF(($H$2&lt;&gt;"m")*($H$2&lt;&gt;"Y"), ", ", IF((ISNUMBER(FIND(")",AE743))), ", ", "")),IF((B743=B744)*(K743=K744)*(L743=L744),"; ",". ")))</f>
        <v/>
      </c>
      <c r="AI743" s="1"/>
    </row>
    <row r="744" spans="1:35" x14ac:dyDescent="0.25">
      <c r="A744" s="3" t="str">
        <f t="shared" si="92"/>
        <v/>
      </c>
      <c r="B744" s="53" t="str">
        <f t="shared" si="96"/>
        <v/>
      </c>
      <c r="C744" s="57"/>
      <c r="D744" s="57"/>
      <c r="E744" s="57"/>
      <c r="F744" s="57"/>
      <c r="G744" s="57"/>
      <c r="H744" s="57"/>
      <c r="I744" s="57"/>
      <c r="J744" s="57"/>
      <c r="K744" s="57"/>
      <c r="L744" s="57"/>
      <c r="M744" s="54"/>
      <c r="N744" s="57"/>
      <c r="O744" s="58"/>
      <c r="P744" s="58"/>
      <c r="Q744" s="58"/>
      <c r="R744" s="58"/>
      <c r="S744" s="54"/>
      <c r="T744" s="57"/>
      <c r="U744" s="57"/>
      <c r="V744" s="57"/>
      <c r="W744" s="57"/>
      <c r="X744" s="147" t="str">
        <f>IF(ISBLANK(D744),"",IF('order-admin-units'!$I$1&lt;&gt;"y", "", IF((K744="")*(ISBLANK(D744)=FALSE), 'order-admin-units'!$B$1+1, VLOOKUP(K744, ordercountry, 2))))</f>
        <v/>
      </c>
      <c r="Y744" s="147" t="str">
        <f>IF(ISBLANK(D744),"",IF('order-admin-units'!$I$1&lt;&gt;"y", "", IF(L744="", 'order-admin-units'!$B$2+1, VLOOKUP(K744&amp;"@"&amp;L744, orderadmin, 2))))</f>
        <v/>
      </c>
      <c r="Z744" s="147" t="str">
        <f t="shared" si="93"/>
        <v/>
      </c>
      <c r="AA744" s="147" t="str">
        <f t="shared" si="94"/>
        <v/>
      </c>
      <c r="AB744" s="147" t="str">
        <f t="shared" si="95"/>
        <v/>
      </c>
      <c r="AC744" s="147" t="str">
        <f t="shared" si="89"/>
        <v/>
      </c>
      <c r="AD744" s="11" t="str">
        <f t="shared" si="90"/>
        <v/>
      </c>
      <c r="AE744" s="11" t="str">
        <f t="array" ref="AE744">IF(ISBLANK(D744),"",IF(OR($H$2="y",$H$2="m"),IF(AA744=AA743,IF(OR(AB744=$AB$4:$AB743)=FALSE,AE743&amp;C744,AE743),"("&amp;C744)&amp;IF(AA744=AA745,IF(OR(AB745=$AB$4:$AB744)=FALSE,", ",""),") "),""))</f>
        <v/>
      </c>
      <c r="AF744" s="11" t="str">
        <f t="shared" si="91"/>
        <v/>
      </c>
      <c r="AG744" s="11" t="str">
        <f t="array" ref="AG744">IF(ISBLANK(D744),"",IF(OR($H$2="y",$H$2="m"),IF(AA744=AA743,IF(OR(AC744=$AC$4:$AC743)=FALSE,AG743&amp;AF744,AG743),"("&amp;AF744)&amp;IF(AA744=AA745,IF(OR(AC745=$AC$4:$AC744)=FALSE,", ",""),") "),""))</f>
        <v/>
      </c>
      <c r="AH744" s="10" t="str">
        <f>IF((ISBLANK(D744)),"",IF(D744=D743,AH743,"")&amp;IF(B743&lt;&gt;B744,((IF(ISBLANK(E744),$D$3&amp;"Non-type material: "&amp;$D$3,$D$3&amp;INDEX('type-categories'!$A$2:$B$100,MATCH(E744,'type-categories'!$A$2:$A$100,0),2)&amp;$D$3))),"")&amp;(IF(K744&lt;&gt;K743,$C$2&amp;K744&amp;$K$3&amp;$C$2&amp;" ",(IF(B744&lt;&gt;B743,$C$2&amp;K744&amp;$K$3&amp;$C$2&amp;" ",""))))&amp;(IF(L744="","",((IF(L744&lt;&gt;L743,$D$2&amp;L744&amp;$L$3&amp;$D$2&amp;" ",IF(B744&lt;&gt;B743,$D$2&amp;L744&amp;$L$3&amp;$D$2&amp;" ",""))))))&amp;(IF(M744="","",((IF(M744&lt;&gt;M743,$E$2&amp;M744&amp;$E$2&amp;","&amp;" ",IF(B744&lt;&gt;B743,$E$2&amp;M744&amp;$E$2&amp;",",""))))))&amp;(IF(N744="","",IF(N744&lt;&gt;N743,N744&amp;", ",IF(B744&lt;&gt;B743,N744&amp;", ",""))))&amp;(IF(ISBLANK(O744),"",(IF(O744&lt;&gt;O743,O744&amp;", ",IF(B744&lt;&gt;B743,O744&amp;", ","")))))&amp;(IF(ISBLANK(P744),"",(IF(P744&lt;&gt;P743,P744&amp;", ",IF(B744&lt;&gt;B743,P744&amp;", ",IF(Z744&lt;&gt;Z743,P744&amp;", ",""))))))&amp;(IF(ISBLANK(Q744),"",(IF(Q744&lt;&gt;Q743,Q744&amp;", ",IF(B744&lt;&gt;B743,Q744&amp;", ",IF(Z744&lt;&gt;Z743,Q744&amp;", ",""))))))&amp;(IF(ISBLANK(R744),"",(IF(R744&lt;&gt;R743,R744&amp;"m, ",IF(B744&lt;&gt;B743,R744&amp;"m, ",IF(Z744&lt;&gt;Z743,R744&amp;"m, ",""))))))&amp;IF(ISBLANK(S744),"",(IF(B744&lt;&gt;B743,S744&amp;", ",IF(S744&lt;&gt;S743,IF((Z744=Z743),"same locality "&amp;S744&amp;", ",S744&amp;", "),""))))&amp;(IF(ISBLANK(T744),"",(IF(T744&lt;&gt;T743,IF(ISBLANK(F$2),T744&amp;", ",T744&amp;" "&amp;F$2&amp;", "),(IF(B744&lt;&gt;B743,IF(ISBLANK(F$2),T744&amp;", ",T744&amp;" "&amp;F$2&amp;", "),(IF(Z744&lt;&gt;Z743,IF(ISBLANK(F$2),T744&amp;", ",T744&amp;" "&amp;F$2&amp;", "),IF((U744&lt;&gt;U743)*($G$2="Y"),"same collector, ","")))))))))&amp;(IF(ISBLANK(U744),"",(IF(U744&lt;&gt;U743,U744&amp;", ",(IF(B744&lt;&gt;B743,U744&amp;", ",IF(Z744&lt;&gt;Z743,U744&amp;", ",(IF(T744&lt;&gt;T743,IF((T744&lt;&gt;T743)*($G$2="Y"),"same date, ", ""),IF((T744=T743)*(U744=U743)*(S744&lt;&gt;S743)*($G$2="Y"),"same collector and date, ", ""))))))))))&amp;(IF(ISBLANK(V744),"",V744&amp;", "))&amp;IF((AA744&lt;&gt;AA745)*($H$2="y"),AD744&amp;AE744,IF((AA744&lt;&gt;AA745)*($H$2="m"),AD744&amp;AG744,IF(($H$2&lt;&gt;"m")*($H$2&lt;&gt;"Y"),(IF(F744=0,"",F744&amp;" "&amp;$F$4&amp;" "))&amp;(IF(G744=0,"",G744&amp;" "&amp;$G$4&amp;" "))&amp;(IF(H744=0,"",H744&amp;" "&amp;H$4&amp;" "))&amp;(IF(I744=0,"",I744&amp;" "&amp;$I$4&amp;" "))&amp;(IF(J744=0,"",J744&amp;" "&amp;$J$4&amp;" "))&amp;IF((ISBLANK(C744)),"","("&amp;C744&amp;")"),"")))&amp;IF((B744=B745)*(K744=K745)*(L744=L745)*(M744=M745),IF(($H$2&lt;&gt;"m")*($H$2&lt;&gt;"Y"), ", ", IF((ISNUMBER(FIND(")",AE744))), ", ", "")),IF((B744=B745)*(K744=K745)*(L744=L745),"; ",". ")))</f>
        <v/>
      </c>
      <c r="AI744" s="1"/>
    </row>
    <row r="745" spans="1:35" x14ac:dyDescent="0.25">
      <c r="A745" s="3" t="str">
        <f t="shared" si="92"/>
        <v/>
      </c>
      <c r="B745" s="53" t="str">
        <f t="shared" si="96"/>
        <v/>
      </c>
      <c r="C745" s="57"/>
      <c r="D745" s="57"/>
      <c r="E745" s="57"/>
      <c r="F745" s="57"/>
      <c r="G745" s="57"/>
      <c r="H745" s="57"/>
      <c r="I745" s="57"/>
      <c r="J745" s="57"/>
      <c r="K745" s="57"/>
      <c r="L745" s="57"/>
      <c r="M745" s="54"/>
      <c r="N745" s="57"/>
      <c r="O745" s="58"/>
      <c r="P745" s="58"/>
      <c r="Q745" s="58"/>
      <c r="R745" s="58"/>
      <c r="S745" s="54"/>
      <c r="T745" s="57"/>
      <c r="U745" s="57"/>
      <c r="V745" s="57"/>
      <c r="W745" s="57"/>
      <c r="X745" s="147" t="str">
        <f>IF(ISBLANK(D745),"",IF('order-admin-units'!$I$1&lt;&gt;"y", "", IF((K745="")*(ISBLANK(D745)=FALSE), 'order-admin-units'!$B$1+1, VLOOKUP(K745, ordercountry, 2))))</f>
        <v/>
      </c>
      <c r="Y745" s="147" t="str">
        <f>IF(ISBLANK(D745),"",IF('order-admin-units'!$I$1&lt;&gt;"y", "", IF(L745="", 'order-admin-units'!$B$2+1, VLOOKUP(K745&amp;"@"&amp;L745, orderadmin, 2))))</f>
        <v/>
      </c>
      <c r="Z745" s="147" t="str">
        <f t="shared" si="93"/>
        <v/>
      </c>
      <c r="AA745" s="147" t="str">
        <f t="shared" si="94"/>
        <v/>
      </c>
      <c r="AB745" s="147" t="str">
        <f t="shared" si="95"/>
        <v/>
      </c>
      <c r="AC745" s="147" t="str">
        <f t="shared" si="89"/>
        <v/>
      </c>
      <c r="AD745" s="11" t="str">
        <f t="shared" si="90"/>
        <v/>
      </c>
      <c r="AE745" s="11" t="str">
        <f t="array" ref="AE745">IF(ISBLANK(D745),"",IF(OR($H$2="y",$H$2="m"),IF(AA745=AA744,IF(OR(AB745=$AB$4:$AB744)=FALSE,AE744&amp;C745,AE744),"("&amp;C745)&amp;IF(AA745=AA746,IF(OR(AB746=$AB$4:$AB745)=FALSE,", ",""),") "),""))</f>
        <v/>
      </c>
      <c r="AF745" s="11" t="str">
        <f t="shared" si="91"/>
        <v/>
      </c>
      <c r="AG745" s="11" t="str">
        <f t="array" ref="AG745">IF(ISBLANK(D745),"",IF(OR($H$2="y",$H$2="m"),IF(AA745=AA744,IF(OR(AC745=$AC$4:$AC744)=FALSE,AG744&amp;AF745,AG744),"("&amp;AF745)&amp;IF(AA745=AA746,IF(OR(AC746=$AC$4:$AC745)=FALSE,", ",""),") "),""))</f>
        <v/>
      </c>
      <c r="AH745" s="10" t="str">
        <f>IF((ISBLANK(D745)),"",IF(D745=D744,AH744,"")&amp;IF(B744&lt;&gt;B745,((IF(ISBLANK(E745),$D$3&amp;"Non-type material: "&amp;$D$3,$D$3&amp;INDEX('type-categories'!$A$2:$B$100,MATCH(E745,'type-categories'!$A$2:$A$100,0),2)&amp;$D$3))),"")&amp;(IF(K745&lt;&gt;K744,$C$2&amp;K745&amp;$K$3&amp;$C$2&amp;" ",(IF(B745&lt;&gt;B744,$C$2&amp;K745&amp;$K$3&amp;$C$2&amp;" ",""))))&amp;(IF(L745="","",((IF(L745&lt;&gt;L744,$D$2&amp;L745&amp;$L$3&amp;$D$2&amp;" ",IF(B745&lt;&gt;B744,$D$2&amp;L745&amp;$L$3&amp;$D$2&amp;" ",""))))))&amp;(IF(M745="","",((IF(M745&lt;&gt;M744,$E$2&amp;M745&amp;$E$2&amp;","&amp;" ",IF(B745&lt;&gt;B744,$E$2&amp;M745&amp;$E$2&amp;",",""))))))&amp;(IF(N745="","",IF(N745&lt;&gt;N744,N745&amp;", ",IF(B745&lt;&gt;B744,N745&amp;", ",""))))&amp;(IF(ISBLANK(O745),"",(IF(O745&lt;&gt;O744,O745&amp;", ",IF(B745&lt;&gt;B744,O745&amp;", ","")))))&amp;(IF(ISBLANK(P745),"",(IF(P745&lt;&gt;P744,P745&amp;", ",IF(B745&lt;&gt;B744,P745&amp;", ",IF(Z745&lt;&gt;Z744,P745&amp;", ",""))))))&amp;(IF(ISBLANK(Q745),"",(IF(Q745&lt;&gt;Q744,Q745&amp;", ",IF(B745&lt;&gt;B744,Q745&amp;", ",IF(Z745&lt;&gt;Z744,Q745&amp;", ",""))))))&amp;(IF(ISBLANK(R745),"",(IF(R745&lt;&gt;R744,R745&amp;"m, ",IF(B745&lt;&gt;B744,R745&amp;"m, ",IF(Z745&lt;&gt;Z744,R745&amp;"m, ",""))))))&amp;IF(ISBLANK(S745),"",(IF(B745&lt;&gt;B744,S745&amp;", ",IF(S745&lt;&gt;S744,IF((Z745=Z744),"same locality "&amp;S745&amp;", ",S745&amp;", "),""))))&amp;(IF(ISBLANK(T745),"",(IF(T745&lt;&gt;T744,IF(ISBLANK(F$2),T745&amp;", ",T745&amp;" "&amp;F$2&amp;", "),(IF(B745&lt;&gt;B744,IF(ISBLANK(F$2),T745&amp;", ",T745&amp;" "&amp;F$2&amp;", "),(IF(Z745&lt;&gt;Z744,IF(ISBLANK(F$2),T745&amp;", ",T745&amp;" "&amp;F$2&amp;", "),IF((U745&lt;&gt;U744)*($G$2="Y"),"same collector, ","")))))))))&amp;(IF(ISBLANK(U745),"",(IF(U745&lt;&gt;U744,U745&amp;", ",(IF(B745&lt;&gt;B744,U745&amp;", ",IF(Z745&lt;&gt;Z744,U745&amp;", ",(IF(T745&lt;&gt;T744,IF((T745&lt;&gt;T744)*($G$2="Y"),"same date, ", ""),IF((T745=T744)*(U745=U744)*(S745&lt;&gt;S744)*($G$2="Y"),"same collector and date, ", ""))))))))))&amp;(IF(ISBLANK(V745),"",V745&amp;", "))&amp;IF((AA745&lt;&gt;AA746)*($H$2="y"),AD745&amp;AE745,IF((AA745&lt;&gt;AA746)*($H$2="m"),AD745&amp;AG745,IF(($H$2&lt;&gt;"m")*($H$2&lt;&gt;"Y"),(IF(F745=0,"",F745&amp;" "&amp;$F$4&amp;" "))&amp;(IF(G745=0,"",G745&amp;" "&amp;$G$4&amp;" "))&amp;(IF(H745=0,"",H745&amp;" "&amp;H$4&amp;" "))&amp;(IF(I745=0,"",I745&amp;" "&amp;$I$4&amp;" "))&amp;(IF(J745=0,"",J745&amp;" "&amp;$J$4&amp;" "))&amp;IF((ISBLANK(C745)),"","("&amp;C745&amp;")"),"")))&amp;IF((B745=B746)*(K745=K746)*(L745=L746)*(M745=M746),IF(($H$2&lt;&gt;"m")*($H$2&lt;&gt;"Y"), ", ", IF((ISNUMBER(FIND(")",AE745))), ", ", "")),IF((B745=B746)*(K745=K746)*(L745=L746),"; ",". ")))</f>
        <v/>
      </c>
      <c r="AI745" s="1"/>
    </row>
    <row r="746" spans="1:35" x14ac:dyDescent="0.25">
      <c r="A746" s="3" t="str">
        <f t="shared" si="92"/>
        <v/>
      </c>
      <c r="B746" s="53" t="str">
        <f t="shared" si="96"/>
        <v/>
      </c>
      <c r="C746" s="57"/>
      <c r="D746" s="57"/>
      <c r="E746" s="57"/>
      <c r="F746" s="57"/>
      <c r="G746" s="57"/>
      <c r="H746" s="57"/>
      <c r="I746" s="57"/>
      <c r="J746" s="57"/>
      <c r="K746" s="57"/>
      <c r="L746" s="57"/>
      <c r="M746" s="54"/>
      <c r="N746" s="57"/>
      <c r="O746" s="58"/>
      <c r="P746" s="58"/>
      <c r="Q746" s="58"/>
      <c r="R746" s="58"/>
      <c r="S746" s="54"/>
      <c r="T746" s="57"/>
      <c r="U746" s="57"/>
      <c r="V746" s="57"/>
      <c r="W746" s="57"/>
      <c r="X746" s="147" t="str">
        <f>IF(ISBLANK(D746),"",IF('order-admin-units'!$I$1&lt;&gt;"y", "", IF((K746="")*(ISBLANK(D746)=FALSE), 'order-admin-units'!$B$1+1, VLOOKUP(K746, ordercountry, 2))))</f>
        <v/>
      </c>
      <c r="Y746" s="147" t="str">
        <f>IF(ISBLANK(D746),"",IF('order-admin-units'!$I$1&lt;&gt;"y", "", IF(L746="", 'order-admin-units'!$B$2+1, VLOOKUP(K746&amp;"@"&amp;L746, orderadmin, 2))))</f>
        <v/>
      </c>
      <c r="Z746" s="147" t="str">
        <f t="shared" si="93"/>
        <v/>
      </c>
      <c r="AA746" s="147" t="str">
        <f t="shared" si="94"/>
        <v/>
      </c>
      <c r="AB746" s="147" t="str">
        <f t="shared" si="95"/>
        <v/>
      </c>
      <c r="AC746" s="147" t="str">
        <f t="shared" si="89"/>
        <v/>
      </c>
      <c r="AD746" s="11" t="str">
        <f t="shared" si="90"/>
        <v/>
      </c>
      <c r="AE746" s="11" t="str">
        <f t="array" ref="AE746">IF(ISBLANK(D746),"",IF(OR($H$2="y",$H$2="m"),IF(AA746=AA745,IF(OR(AB746=$AB$4:$AB745)=FALSE,AE745&amp;C746,AE745),"("&amp;C746)&amp;IF(AA746=AA747,IF(OR(AB747=$AB$4:$AB746)=FALSE,", ",""),") "),""))</f>
        <v/>
      </c>
      <c r="AF746" s="11" t="str">
        <f t="shared" si="91"/>
        <v/>
      </c>
      <c r="AG746" s="11" t="str">
        <f t="array" ref="AG746">IF(ISBLANK(D746),"",IF(OR($H$2="y",$H$2="m"),IF(AA746=AA745,IF(OR(AC746=$AC$4:$AC745)=FALSE,AG745&amp;AF746,AG745),"("&amp;AF746)&amp;IF(AA746=AA747,IF(OR(AC747=$AC$4:$AC746)=FALSE,", ",""),") "),""))</f>
        <v/>
      </c>
      <c r="AH746" s="10" t="str">
        <f>IF((ISBLANK(D746)),"",IF(D746=D745,AH745,"")&amp;IF(B745&lt;&gt;B746,((IF(ISBLANK(E746),$D$3&amp;"Non-type material: "&amp;$D$3,$D$3&amp;INDEX('type-categories'!$A$2:$B$100,MATCH(E746,'type-categories'!$A$2:$A$100,0),2)&amp;$D$3))),"")&amp;(IF(K746&lt;&gt;K745,$C$2&amp;K746&amp;$K$3&amp;$C$2&amp;" ",(IF(B746&lt;&gt;B745,$C$2&amp;K746&amp;$K$3&amp;$C$2&amp;" ",""))))&amp;(IF(L746="","",((IF(L746&lt;&gt;L745,$D$2&amp;L746&amp;$L$3&amp;$D$2&amp;" ",IF(B746&lt;&gt;B745,$D$2&amp;L746&amp;$L$3&amp;$D$2&amp;" ",""))))))&amp;(IF(M746="","",((IF(M746&lt;&gt;M745,$E$2&amp;M746&amp;$E$2&amp;","&amp;" ",IF(B746&lt;&gt;B745,$E$2&amp;M746&amp;$E$2&amp;",",""))))))&amp;(IF(N746="","",IF(N746&lt;&gt;N745,N746&amp;", ",IF(B746&lt;&gt;B745,N746&amp;", ",""))))&amp;(IF(ISBLANK(O746),"",(IF(O746&lt;&gt;O745,O746&amp;", ",IF(B746&lt;&gt;B745,O746&amp;", ","")))))&amp;(IF(ISBLANK(P746),"",(IF(P746&lt;&gt;P745,P746&amp;", ",IF(B746&lt;&gt;B745,P746&amp;", ",IF(Z746&lt;&gt;Z745,P746&amp;", ",""))))))&amp;(IF(ISBLANK(Q746),"",(IF(Q746&lt;&gt;Q745,Q746&amp;", ",IF(B746&lt;&gt;B745,Q746&amp;", ",IF(Z746&lt;&gt;Z745,Q746&amp;", ",""))))))&amp;(IF(ISBLANK(R746),"",(IF(R746&lt;&gt;R745,R746&amp;"m, ",IF(B746&lt;&gt;B745,R746&amp;"m, ",IF(Z746&lt;&gt;Z745,R746&amp;"m, ",""))))))&amp;IF(ISBLANK(S746),"",(IF(B746&lt;&gt;B745,S746&amp;", ",IF(S746&lt;&gt;S745,IF((Z746=Z745),"same locality "&amp;S746&amp;", ",S746&amp;", "),""))))&amp;(IF(ISBLANK(T746),"",(IF(T746&lt;&gt;T745,IF(ISBLANK(F$2),T746&amp;", ",T746&amp;" "&amp;F$2&amp;", "),(IF(B746&lt;&gt;B745,IF(ISBLANK(F$2),T746&amp;", ",T746&amp;" "&amp;F$2&amp;", "),(IF(Z746&lt;&gt;Z745,IF(ISBLANK(F$2),T746&amp;", ",T746&amp;" "&amp;F$2&amp;", "),IF((U746&lt;&gt;U745)*($G$2="Y"),"same collector, ","")))))))))&amp;(IF(ISBLANK(U746),"",(IF(U746&lt;&gt;U745,U746&amp;", ",(IF(B746&lt;&gt;B745,U746&amp;", ",IF(Z746&lt;&gt;Z745,U746&amp;", ",(IF(T746&lt;&gt;T745,IF((T746&lt;&gt;T745)*($G$2="Y"),"same date, ", ""),IF((T746=T745)*(U746=U745)*(S746&lt;&gt;S745)*($G$2="Y"),"same collector and date, ", ""))))))))))&amp;(IF(ISBLANK(V746),"",V746&amp;", "))&amp;IF((AA746&lt;&gt;AA747)*($H$2="y"),AD746&amp;AE746,IF((AA746&lt;&gt;AA747)*($H$2="m"),AD746&amp;AG746,IF(($H$2&lt;&gt;"m")*($H$2&lt;&gt;"Y"),(IF(F746=0,"",F746&amp;" "&amp;$F$4&amp;" "))&amp;(IF(G746=0,"",G746&amp;" "&amp;$G$4&amp;" "))&amp;(IF(H746=0,"",H746&amp;" "&amp;H$4&amp;" "))&amp;(IF(I746=0,"",I746&amp;" "&amp;$I$4&amp;" "))&amp;(IF(J746=0,"",J746&amp;" "&amp;$J$4&amp;" "))&amp;IF((ISBLANK(C746)),"","("&amp;C746&amp;")"),"")))&amp;IF((B746=B747)*(K746=K747)*(L746=L747)*(M746=M747),IF(($H$2&lt;&gt;"m")*($H$2&lt;&gt;"Y"), ", ", IF((ISNUMBER(FIND(")",AE746))), ", ", "")),IF((B746=B747)*(K746=K747)*(L746=L747),"; ",". ")))</f>
        <v/>
      </c>
      <c r="AI746" s="1"/>
    </row>
    <row r="747" spans="1:35" x14ac:dyDescent="0.25">
      <c r="A747" s="3" t="str">
        <f t="shared" si="92"/>
        <v/>
      </c>
      <c r="B747" s="53" t="str">
        <f t="shared" si="96"/>
        <v/>
      </c>
      <c r="C747" s="57"/>
      <c r="D747" s="57"/>
      <c r="E747" s="57"/>
      <c r="F747" s="57"/>
      <c r="G747" s="57"/>
      <c r="H747" s="57"/>
      <c r="I747" s="57"/>
      <c r="J747" s="57"/>
      <c r="K747" s="57"/>
      <c r="L747" s="57"/>
      <c r="M747" s="54"/>
      <c r="N747" s="57"/>
      <c r="O747" s="58"/>
      <c r="P747" s="58"/>
      <c r="Q747" s="58"/>
      <c r="R747" s="58"/>
      <c r="S747" s="54"/>
      <c r="T747" s="57"/>
      <c r="U747" s="57"/>
      <c r="V747" s="57"/>
      <c r="W747" s="57"/>
      <c r="X747" s="147" t="str">
        <f>IF(ISBLANK(D747),"",IF('order-admin-units'!$I$1&lt;&gt;"y", "", IF((K747="")*(ISBLANK(D747)=FALSE), 'order-admin-units'!$B$1+1, VLOOKUP(K747, ordercountry, 2))))</f>
        <v/>
      </c>
      <c r="Y747" s="147" t="str">
        <f>IF(ISBLANK(D747),"",IF('order-admin-units'!$I$1&lt;&gt;"y", "", IF(L747="", 'order-admin-units'!$B$2+1, VLOOKUP(K747&amp;"@"&amp;L747, orderadmin, 2))))</f>
        <v/>
      </c>
      <c r="Z747" s="147" t="str">
        <f t="shared" si="93"/>
        <v/>
      </c>
      <c r="AA747" s="147" t="str">
        <f t="shared" si="94"/>
        <v/>
      </c>
      <c r="AB747" s="147" t="str">
        <f t="shared" si="95"/>
        <v/>
      </c>
      <c r="AC747" s="147" t="str">
        <f t="shared" si="89"/>
        <v/>
      </c>
      <c r="AD747" s="11" t="str">
        <f t="shared" si="90"/>
        <v/>
      </c>
      <c r="AE747" s="11" t="str">
        <f t="array" ref="AE747">IF(ISBLANK(D747),"",IF(OR($H$2="y",$H$2="m"),IF(AA747=AA746,IF(OR(AB747=$AB$4:$AB746)=FALSE,AE746&amp;C747,AE746),"("&amp;C747)&amp;IF(AA747=AA748,IF(OR(AB748=$AB$4:$AB747)=FALSE,", ",""),") "),""))</f>
        <v/>
      </c>
      <c r="AF747" s="11" t="str">
        <f t="shared" si="91"/>
        <v/>
      </c>
      <c r="AG747" s="11" t="str">
        <f t="array" ref="AG747">IF(ISBLANK(D747),"",IF(OR($H$2="y",$H$2="m"),IF(AA747=AA746,IF(OR(AC747=$AC$4:$AC746)=FALSE,AG746&amp;AF747,AG746),"("&amp;AF747)&amp;IF(AA747=AA748,IF(OR(AC748=$AC$4:$AC747)=FALSE,", ",""),") "),""))</f>
        <v/>
      </c>
      <c r="AH747" s="10" t="str">
        <f>IF((ISBLANK(D747)),"",IF(D747=D746,AH746,"")&amp;IF(B746&lt;&gt;B747,((IF(ISBLANK(E747),$D$3&amp;"Non-type material: "&amp;$D$3,$D$3&amp;INDEX('type-categories'!$A$2:$B$100,MATCH(E747,'type-categories'!$A$2:$A$100,0),2)&amp;$D$3))),"")&amp;(IF(K747&lt;&gt;K746,$C$2&amp;K747&amp;$K$3&amp;$C$2&amp;" ",(IF(B747&lt;&gt;B746,$C$2&amp;K747&amp;$K$3&amp;$C$2&amp;" ",""))))&amp;(IF(L747="","",((IF(L747&lt;&gt;L746,$D$2&amp;L747&amp;$L$3&amp;$D$2&amp;" ",IF(B747&lt;&gt;B746,$D$2&amp;L747&amp;$L$3&amp;$D$2&amp;" ",""))))))&amp;(IF(M747="","",((IF(M747&lt;&gt;M746,$E$2&amp;M747&amp;$E$2&amp;","&amp;" ",IF(B747&lt;&gt;B746,$E$2&amp;M747&amp;$E$2&amp;",",""))))))&amp;(IF(N747="","",IF(N747&lt;&gt;N746,N747&amp;", ",IF(B747&lt;&gt;B746,N747&amp;", ",""))))&amp;(IF(ISBLANK(O747),"",(IF(O747&lt;&gt;O746,O747&amp;", ",IF(B747&lt;&gt;B746,O747&amp;", ","")))))&amp;(IF(ISBLANK(P747),"",(IF(P747&lt;&gt;P746,P747&amp;", ",IF(B747&lt;&gt;B746,P747&amp;", ",IF(Z747&lt;&gt;Z746,P747&amp;", ",""))))))&amp;(IF(ISBLANK(Q747),"",(IF(Q747&lt;&gt;Q746,Q747&amp;", ",IF(B747&lt;&gt;B746,Q747&amp;", ",IF(Z747&lt;&gt;Z746,Q747&amp;", ",""))))))&amp;(IF(ISBLANK(R747),"",(IF(R747&lt;&gt;R746,R747&amp;"m, ",IF(B747&lt;&gt;B746,R747&amp;"m, ",IF(Z747&lt;&gt;Z746,R747&amp;"m, ",""))))))&amp;IF(ISBLANK(S747),"",(IF(B747&lt;&gt;B746,S747&amp;", ",IF(S747&lt;&gt;S746,IF((Z747=Z746),"same locality "&amp;S747&amp;", ",S747&amp;", "),""))))&amp;(IF(ISBLANK(T747),"",(IF(T747&lt;&gt;T746,IF(ISBLANK(F$2),T747&amp;", ",T747&amp;" "&amp;F$2&amp;", "),(IF(B747&lt;&gt;B746,IF(ISBLANK(F$2),T747&amp;", ",T747&amp;" "&amp;F$2&amp;", "),(IF(Z747&lt;&gt;Z746,IF(ISBLANK(F$2),T747&amp;", ",T747&amp;" "&amp;F$2&amp;", "),IF((U747&lt;&gt;U746)*($G$2="Y"),"same collector, ","")))))))))&amp;(IF(ISBLANK(U747),"",(IF(U747&lt;&gt;U746,U747&amp;", ",(IF(B747&lt;&gt;B746,U747&amp;", ",IF(Z747&lt;&gt;Z746,U747&amp;", ",(IF(T747&lt;&gt;T746,IF((T747&lt;&gt;T746)*($G$2="Y"),"same date, ", ""),IF((T747=T746)*(U747=U746)*(S747&lt;&gt;S746)*($G$2="Y"),"same collector and date, ", ""))))))))))&amp;(IF(ISBLANK(V747),"",V747&amp;", "))&amp;IF((AA747&lt;&gt;AA748)*($H$2="y"),AD747&amp;AE747,IF((AA747&lt;&gt;AA748)*($H$2="m"),AD747&amp;AG747,IF(($H$2&lt;&gt;"m")*($H$2&lt;&gt;"Y"),(IF(F747=0,"",F747&amp;" "&amp;$F$4&amp;" "))&amp;(IF(G747=0,"",G747&amp;" "&amp;$G$4&amp;" "))&amp;(IF(H747=0,"",H747&amp;" "&amp;H$4&amp;" "))&amp;(IF(I747=0,"",I747&amp;" "&amp;$I$4&amp;" "))&amp;(IF(J747=0,"",J747&amp;" "&amp;$J$4&amp;" "))&amp;IF((ISBLANK(C747)),"","("&amp;C747&amp;")"),"")))&amp;IF((B747=B748)*(K747=K748)*(L747=L748)*(M747=M748),IF(($H$2&lt;&gt;"m")*($H$2&lt;&gt;"Y"), ", ", IF((ISNUMBER(FIND(")",AE747))), ", ", "")),IF((B747=B748)*(K747=K748)*(L747=L748),"; ",". ")))</f>
        <v/>
      </c>
      <c r="AI747" s="1"/>
    </row>
    <row r="748" spans="1:35" x14ac:dyDescent="0.25">
      <c r="A748" s="3" t="str">
        <f t="shared" si="92"/>
        <v/>
      </c>
      <c r="B748" s="53" t="str">
        <f t="shared" si="96"/>
        <v/>
      </c>
      <c r="C748" s="57"/>
      <c r="D748" s="57"/>
      <c r="E748" s="57"/>
      <c r="F748" s="57"/>
      <c r="G748" s="57"/>
      <c r="H748" s="57"/>
      <c r="I748" s="57"/>
      <c r="J748" s="57"/>
      <c r="K748" s="57"/>
      <c r="L748" s="57"/>
      <c r="M748" s="54"/>
      <c r="N748" s="57"/>
      <c r="O748" s="58"/>
      <c r="P748" s="58"/>
      <c r="Q748" s="58"/>
      <c r="R748" s="58"/>
      <c r="S748" s="54"/>
      <c r="T748" s="57"/>
      <c r="U748" s="57"/>
      <c r="V748" s="57"/>
      <c r="W748" s="57"/>
      <c r="X748" s="147" t="str">
        <f>IF(ISBLANK(D748),"",IF('order-admin-units'!$I$1&lt;&gt;"y", "", IF((K748="")*(ISBLANK(D748)=FALSE), 'order-admin-units'!$B$1+1, VLOOKUP(K748, ordercountry, 2))))</f>
        <v/>
      </c>
      <c r="Y748" s="147" t="str">
        <f>IF(ISBLANK(D748),"",IF('order-admin-units'!$I$1&lt;&gt;"y", "", IF(L748="", 'order-admin-units'!$B$2+1, VLOOKUP(K748&amp;"@"&amp;L748, orderadmin, 2))))</f>
        <v/>
      </c>
      <c r="Z748" s="147" t="str">
        <f t="shared" si="93"/>
        <v/>
      </c>
      <c r="AA748" s="147" t="str">
        <f t="shared" si="94"/>
        <v/>
      </c>
      <c r="AB748" s="147" t="str">
        <f t="shared" si="95"/>
        <v/>
      </c>
      <c r="AC748" s="147" t="str">
        <f t="shared" si="89"/>
        <v/>
      </c>
      <c r="AD748" s="11" t="str">
        <f t="shared" si="90"/>
        <v/>
      </c>
      <c r="AE748" s="11" t="str">
        <f t="array" ref="AE748">IF(ISBLANK(D748),"",IF(OR($H$2="y",$H$2="m"),IF(AA748=AA747,IF(OR(AB748=$AB$4:$AB747)=FALSE,AE747&amp;C748,AE747),"("&amp;C748)&amp;IF(AA748=AA749,IF(OR(AB749=$AB$4:$AB748)=FALSE,", ",""),") "),""))</f>
        <v/>
      </c>
      <c r="AF748" s="11" t="str">
        <f t="shared" si="91"/>
        <v/>
      </c>
      <c r="AG748" s="11" t="str">
        <f t="array" ref="AG748">IF(ISBLANK(D748),"",IF(OR($H$2="y",$H$2="m"),IF(AA748=AA747,IF(OR(AC748=$AC$4:$AC747)=FALSE,AG747&amp;AF748,AG747),"("&amp;AF748)&amp;IF(AA748=AA749,IF(OR(AC749=$AC$4:$AC748)=FALSE,", ",""),") "),""))</f>
        <v/>
      </c>
      <c r="AH748" s="10" t="str">
        <f>IF((ISBLANK(D748)),"",IF(D748=D747,AH747,"")&amp;IF(B747&lt;&gt;B748,((IF(ISBLANK(E748),$D$3&amp;"Non-type material: "&amp;$D$3,$D$3&amp;INDEX('type-categories'!$A$2:$B$100,MATCH(E748,'type-categories'!$A$2:$A$100,0),2)&amp;$D$3))),"")&amp;(IF(K748&lt;&gt;K747,$C$2&amp;K748&amp;$K$3&amp;$C$2&amp;" ",(IF(B748&lt;&gt;B747,$C$2&amp;K748&amp;$K$3&amp;$C$2&amp;" ",""))))&amp;(IF(L748="","",((IF(L748&lt;&gt;L747,$D$2&amp;L748&amp;$L$3&amp;$D$2&amp;" ",IF(B748&lt;&gt;B747,$D$2&amp;L748&amp;$L$3&amp;$D$2&amp;" ",""))))))&amp;(IF(M748="","",((IF(M748&lt;&gt;M747,$E$2&amp;M748&amp;$E$2&amp;","&amp;" ",IF(B748&lt;&gt;B747,$E$2&amp;M748&amp;$E$2&amp;",",""))))))&amp;(IF(N748="","",IF(N748&lt;&gt;N747,N748&amp;", ",IF(B748&lt;&gt;B747,N748&amp;", ",""))))&amp;(IF(ISBLANK(O748),"",(IF(O748&lt;&gt;O747,O748&amp;", ",IF(B748&lt;&gt;B747,O748&amp;", ","")))))&amp;(IF(ISBLANK(P748),"",(IF(P748&lt;&gt;P747,P748&amp;", ",IF(B748&lt;&gt;B747,P748&amp;", ",IF(Z748&lt;&gt;Z747,P748&amp;", ",""))))))&amp;(IF(ISBLANK(Q748),"",(IF(Q748&lt;&gt;Q747,Q748&amp;", ",IF(B748&lt;&gt;B747,Q748&amp;", ",IF(Z748&lt;&gt;Z747,Q748&amp;", ",""))))))&amp;(IF(ISBLANK(R748),"",(IF(R748&lt;&gt;R747,R748&amp;"m, ",IF(B748&lt;&gt;B747,R748&amp;"m, ",IF(Z748&lt;&gt;Z747,R748&amp;"m, ",""))))))&amp;IF(ISBLANK(S748),"",(IF(B748&lt;&gt;B747,S748&amp;", ",IF(S748&lt;&gt;S747,IF((Z748=Z747),"same locality "&amp;S748&amp;", ",S748&amp;", "),""))))&amp;(IF(ISBLANK(T748),"",(IF(T748&lt;&gt;T747,IF(ISBLANK(F$2),T748&amp;", ",T748&amp;" "&amp;F$2&amp;", "),(IF(B748&lt;&gt;B747,IF(ISBLANK(F$2),T748&amp;", ",T748&amp;" "&amp;F$2&amp;", "),(IF(Z748&lt;&gt;Z747,IF(ISBLANK(F$2),T748&amp;", ",T748&amp;" "&amp;F$2&amp;", "),IF((U748&lt;&gt;U747)*($G$2="Y"),"same collector, ","")))))))))&amp;(IF(ISBLANK(U748),"",(IF(U748&lt;&gt;U747,U748&amp;", ",(IF(B748&lt;&gt;B747,U748&amp;", ",IF(Z748&lt;&gt;Z747,U748&amp;", ",(IF(T748&lt;&gt;T747,IF((T748&lt;&gt;T747)*($G$2="Y"),"same date, ", ""),IF((T748=T747)*(U748=U747)*(S748&lt;&gt;S747)*($G$2="Y"),"same collector and date, ", ""))))))))))&amp;(IF(ISBLANK(V748),"",V748&amp;", "))&amp;IF((AA748&lt;&gt;AA749)*($H$2="y"),AD748&amp;AE748,IF((AA748&lt;&gt;AA749)*($H$2="m"),AD748&amp;AG748,IF(($H$2&lt;&gt;"m")*($H$2&lt;&gt;"Y"),(IF(F748=0,"",F748&amp;" "&amp;$F$4&amp;" "))&amp;(IF(G748=0,"",G748&amp;" "&amp;$G$4&amp;" "))&amp;(IF(H748=0,"",H748&amp;" "&amp;H$4&amp;" "))&amp;(IF(I748=0,"",I748&amp;" "&amp;$I$4&amp;" "))&amp;(IF(J748=0,"",J748&amp;" "&amp;$J$4&amp;" "))&amp;IF((ISBLANK(C748)),"","("&amp;C748&amp;")"),"")))&amp;IF((B748=B749)*(K748=K749)*(L748=L749)*(M748=M749),IF(($H$2&lt;&gt;"m")*($H$2&lt;&gt;"Y"), ", ", IF((ISNUMBER(FIND(")",AE748))), ", ", "")),IF((B748=B749)*(K748=K749)*(L748=L749),"; ",". ")))</f>
        <v/>
      </c>
      <c r="AI748" s="1"/>
    </row>
    <row r="749" spans="1:35" x14ac:dyDescent="0.25">
      <c r="A749" s="3" t="str">
        <f t="shared" si="92"/>
        <v/>
      </c>
      <c r="B749" s="53" t="str">
        <f t="shared" si="96"/>
        <v/>
      </c>
      <c r="C749" s="57"/>
      <c r="D749" s="57"/>
      <c r="E749" s="57"/>
      <c r="F749" s="57"/>
      <c r="G749" s="57"/>
      <c r="H749" s="57"/>
      <c r="I749" s="57"/>
      <c r="J749" s="57"/>
      <c r="K749" s="57"/>
      <c r="L749" s="57"/>
      <c r="M749" s="54"/>
      <c r="N749" s="57"/>
      <c r="O749" s="58"/>
      <c r="P749" s="58"/>
      <c r="Q749" s="58"/>
      <c r="R749" s="58"/>
      <c r="S749" s="54"/>
      <c r="T749" s="57"/>
      <c r="U749" s="57"/>
      <c r="V749" s="57"/>
      <c r="W749" s="57"/>
      <c r="X749" s="147" t="str">
        <f>IF(ISBLANK(D749),"",IF('order-admin-units'!$I$1&lt;&gt;"y", "", IF((K749="")*(ISBLANK(D749)=FALSE), 'order-admin-units'!$B$1+1, VLOOKUP(K749, ordercountry, 2))))</f>
        <v/>
      </c>
      <c r="Y749" s="147" t="str">
        <f>IF(ISBLANK(D749),"",IF('order-admin-units'!$I$1&lt;&gt;"y", "", IF(L749="", 'order-admin-units'!$B$2+1, VLOOKUP(K749&amp;"@"&amp;L749, orderadmin, 2))))</f>
        <v/>
      </c>
      <c r="Z749" s="147" t="str">
        <f t="shared" si="93"/>
        <v/>
      </c>
      <c r="AA749" s="147" t="str">
        <f t="shared" si="94"/>
        <v/>
      </c>
      <c r="AB749" s="147" t="str">
        <f t="shared" si="95"/>
        <v/>
      </c>
      <c r="AC749" s="147" t="str">
        <f t="shared" si="89"/>
        <v/>
      </c>
      <c r="AD749" s="11" t="str">
        <f t="shared" si="90"/>
        <v/>
      </c>
      <c r="AE749" s="11" t="str">
        <f t="array" ref="AE749">IF(ISBLANK(D749),"",IF(OR($H$2="y",$H$2="m"),IF(AA749=AA748,IF(OR(AB749=$AB$4:$AB748)=FALSE,AE748&amp;C749,AE748),"("&amp;C749)&amp;IF(AA749=AA750,IF(OR(AB750=$AB$4:$AB749)=FALSE,", ",""),") "),""))</f>
        <v/>
      </c>
      <c r="AF749" s="11" t="str">
        <f t="shared" si="91"/>
        <v/>
      </c>
      <c r="AG749" s="11" t="str">
        <f t="array" ref="AG749">IF(ISBLANK(D749),"",IF(OR($H$2="y",$H$2="m"),IF(AA749=AA748,IF(OR(AC749=$AC$4:$AC748)=FALSE,AG748&amp;AF749,AG748),"("&amp;AF749)&amp;IF(AA749=AA750,IF(OR(AC750=$AC$4:$AC749)=FALSE,", ",""),") "),""))</f>
        <v/>
      </c>
      <c r="AH749" s="10" t="str">
        <f>IF((ISBLANK(D749)),"",IF(D749=D748,AH748,"")&amp;IF(B748&lt;&gt;B749,((IF(ISBLANK(E749),$D$3&amp;"Non-type material: "&amp;$D$3,$D$3&amp;INDEX('type-categories'!$A$2:$B$100,MATCH(E749,'type-categories'!$A$2:$A$100,0),2)&amp;$D$3))),"")&amp;(IF(K749&lt;&gt;K748,$C$2&amp;K749&amp;$K$3&amp;$C$2&amp;" ",(IF(B749&lt;&gt;B748,$C$2&amp;K749&amp;$K$3&amp;$C$2&amp;" ",""))))&amp;(IF(L749="","",((IF(L749&lt;&gt;L748,$D$2&amp;L749&amp;$L$3&amp;$D$2&amp;" ",IF(B749&lt;&gt;B748,$D$2&amp;L749&amp;$L$3&amp;$D$2&amp;" ",""))))))&amp;(IF(M749="","",((IF(M749&lt;&gt;M748,$E$2&amp;M749&amp;$E$2&amp;","&amp;" ",IF(B749&lt;&gt;B748,$E$2&amp;M749&amp;$E$2&amp;",",""))))))&amp;(IF(N749="","",IF(N749&lt;&gt;N748,N749&amp;", ",IF(B749&lt;&gt;B748,N749&amp;", ",""))))&amp;(IF(ISBLANK(O749),"",(IF(O749&lt;&gt;O748,O749&amp;", ",IF(B749&lt;&gt;B748,O749&amp;", ","")))))&amp;(IF(ISBLANK(P749),"",(IF(P749&lt;&gt;P748,P749&amp;", ",IF(B749&lt;&gt;B748,P749&amp;", ",IF(Z749&lt;&gt;Z748,P749&amp;", ",""))))))&amp;(IF(ISBLANK(Q749),"",(IF(Q749&lt;&gt;Q748,Q749&amp;", ",IF(B749&lt;&gt;B748,Q749&amp;", ",IF(Z749&lt;&gt;Z748,Q749&amp;", ",""))))))&amp;(IF(ISBLANK(R749),"",(IF(R749&lt;&gt;R748,R749&amp;"m, ",IF(B749&lt;&gt;B748,R749&amp;"m, ",IF(Z749&lt;&gt;Z748,R749&amp;"m, ",""))))))&amp;IF(ISBLANK(S749),"",(IF(B749&lt;&gt;B748,S749&amp;", ",IF(S749&lt;&gt;S748,IF((Z749=Z748),"same locality "&amp;S749&amp;", ",S749&amp;", "),""))))&amp;(IF(ISBLANK(T749),"",(IF(T749&lt;&gt;T748,IF(ISBLANK(F$2),T749&amp;", ",T749&amp;" "&amp;F$2&amp;", "),(IF(B749&lt;&gt;B748,IF(ISBLANK(F$2),T749&amp;", ",T749&amp;" "&amp;F$2&amp;", "),(IF(Z749&lt;&gt;Z748,IF(ISBLANK(F$2),T749&amp;", ",T749&amp;" "&amp;F$2&amp;", "),IF((U749&lt;&gt;U748)*($G$2="Y"),"same collector, ","")))))))))&amp;(IF(ISBLANK(U749),"",(IF(U749&lt;&gt;U748,U749&amp;", ",(IF(B749&lt;&gt;B748,U749&amp;", ",IF(Z749&lt;&gt;Z748,U749&amp;", ",(IF(T749&lt;&gt;T748,IF((T749&lt;&gt;T748)*($G$2="Y"),"same date, ", ""),IF((T749=T748)*(U749=U748)*(S749&lt;&gt;S748)*($G$2="Y"),"same collector and date, ", ""))))))))))&amp;(IF(ISBLANK(V749),"",V749&amp;", "))&amp;IF((AA749&lt;&gt;AA750)*($H$2="y"),AD749&amp;AE749,IF((AA749&lt;&gt;AA750)*($H$2="m"),AD749&amp;AG749,IF(($H$2&lt;&gt;"m")*($H$2&lt;&gt;"Y"),(IF(F749=0,"",F749&amp;" "&amp;$F$4&amp;" "))&amp;(IF(G749=0,"",G749&amp;" "&amp;$G$4&amp;" "))&amp;(IF(H749=0,"",H749&amp;" "&amp;H$4&amp;" "))&amp;(IF(I749=0,"",I749&amp;" "&amp;$I$4&amp;" "))&amp;(IF(J749=0,"",J749&amp;" "&amp;$J$4&amp;" "))&amp;IF((ISBLANK(C749)),"","("&amp;C749&amp;")"),"")))&amp;IF((B749=B750)*(K749=K750)*(L749=L750)*(M749=M750),IF(($H$2&lt;&gt;"m")*($H$2&lt;&gt;"Y"), ", ", IF((ISNUMBER(FIND(")",AE749))), ", ", "")),IF((B749=B750)*(K749=K750)*(L749=L750),"; ",". ")))</f>
        <v/>
      </c>
      <c r="AI749" s="1"/>
    </row>
    <row r="750" spans="1:35" x14ac:dyDescent="0.25">
      <c r="A750" s="3" t="str">
        <f t="shared" si="92"/>
        <v/>
      </c>
      <c r="B750" s="53" t="str">
        <f t="shared" si="96"/>
        <v/>
      </c>
      <c r="C750" s="57"/>
      <c r="D750" s="57"/>
      <c r="E750" s="57"/>
      <c r="F750" s="57"/>
      <c r="G750" s="57"/>
      <c r="H750" s="57"/>
      <c r="I750" s="57"/>
      <c r="J750" s="57"/>
      <c r="K750" s="57"/>
      <c r="L750" s="57"/>
      <c r="M750" s="54"/>
      <c r="N750" s="57"/>
      <c r="O750" s="58"/>
      <c r="P750" s="58"/>
      <c r="Q750" s="58"/>
      <c r="R750" s="58"/>
      <c r="S750" s="54"/>
      <c r="T750" s="57"/>
      <c r="U750" s="57"/>
      <c r="V750" s="57"/>
      <c r="W750" s="57"/>
      <c r="X750" s="147" t="str">
        <f>IF(ISBLANK(D750),"",IF('order-admin-units'!$I$1&lt;&gt;"y", "", IF((K750="")*(ISBLANK(D750)=FALSE), 'order-admin-units'!$B$1+1, VLOOKUP(K750, ordercountry, 2))))</f>
        <v/>
      </c>
      <c r="Y750" s="147" t="str">
        <f>IF(ISBLANK(D750),"",IF('order-admin-units'!$I$1&lt;&gt;"y", "", IF(L750="", 'order-admin-units'!$B$2+1, VLOOKUP(K750&amp;"@"&amp;L750, orderadmin, 2))))</f>
        <v/>
      </c>
      <c r="Z750" s="147" t="str">
        <f t="shared" si="93"/>
        <v/>
      </c>
      <c r="AA750" s="147" t="str">
        <f t="shared" si="94"/>
        <v/>
      </c>
      <c r="AB750" s="147" t="str">
        <f t="shared" si="95"/>
        <v/>
      </c>
      <c r="AC750" s="147" t="str">
        <f t="shared" si="89"/>
        <v/>
      </c>
      <c r="AD750" s="11" t="str">
        <f t="shared" si="90"/>
        <v/>
      </c>
      <c r="AE750" s="11" t="str">
        <f t="array" ref="AE750">IF(ISBLANK(D750),"",IF(OR($H$2="y",$H$2="m"),IF(AA750=AA749,IF(OR(AB750=$AB$4:$AB749)=FALSE,AE749&amp;C750,AE749),"("&amp;C750)&amp;IF(AA750=AA751,IF(OR(AB751=$AB$4:$AB750)=FALSE,", ",""),") "),""))</f>
        <v/>
      </c>
      <c r="AF750" s="11" t="str">
        <f t="shared" si="91"/>
        <v/>
      </c>
      <c r="AG750" s="11" t="str">
        <f t="array" ref="AG750">IF(ISBLANK(D750),"",IF(OR($H$2="y",$H$2="m"),IF(AA750=AA749,IF(OR(AC750=$AC$4:$AC749)=FALSE,AG749&amp;AF750,AG749),"("&amp;AF750)&amp;IF(AA750=AA751,IF(OR(AC751=$AC$4:$AC750)=FALSE,", ",""),") "),""))</f>
        <v/>
      </c>
      <c r="AH750" s="10" t="str">
        <f>IF((ISBLANK(D750)),"",IF(D750=D749,AH749,"")&amp;IF(B749&lt;&gt;B750,((IF(ISBLANK(E750),$D$3&amp;"Non-type material: "&amp;$D$3,$D$3&amp;INDEX('type-categories'!$A$2:$B$100,MATCH(E750,'type-categories'!$A$2:$A$100,0),2)&amp;$D$3))),"")&amp;(IF(K750&lt;&gt;K749,$C$2&amp;K750&amp;$K$3&amp;$C$2&amp;" ",(IF(B750&lt;&gt;B749,$C$2&amp;K750&amp;$K$3&amp;$C$2&amp;" ",""))))&amp;(IF(L750="","",((IF(L750&lt;&gt;L749,$D$2&amp;L750&amp;$L$3&amp;$D$2&amp;" ",IF(B750&lt;&gt;B749,$D$2&amp;L750&amp;$L$3&amp;$D$2&amp;" ",""))))))&amp;(IF(M750="","",((IF(M750&lt;&gt;M749,$E$2&amp;M750&amp;$E$2&amp;","&amp;" ",IF(B750&lt;&gt;B749,$E$2&amp;M750&amp;$E$2&amp;",",""))))))&amp;(IF(N750="","",IF(N750&lt;&gt;N749,N750&amp;", ",IF(B750&lt;&gt;B749,N750&amp;", ",""))))&amp;(IF(ISBLANK(O750),"",(IF(O750&lt;&gt;O749,O750&amp;", ",IF(B750&lt;&gt;B749,O750&amp;", ","")))))&amp;(IF(ISBLANK(P750),"",(IF(P750&lt;&gt;P749,P750&amp;", ",IF(B750&lt;&gt;B749,P750&amp;", ",IF(Z750&lt;&gt;Z749,P750&amp;", ",""))))))&amp;(IF(ISBLANK(Q750),"",(IF(Q750&lt;&gt;Q749,Q750&amp;", ",IF(B750&lt;&gt;B749,Q750&amp;", ",IF(Z750&lt;&gt;Z749,Q750&amp;", ",""))))))&amp;(IF(ISBLANK(R750),"",(IF(R750&lt;&gt;R749,R750&amp;"m, ",IF(B750&lt;&gt;B749,R750&amp;"m, ",IF(Z750&lt;&gt;Z749,R750&amp;"m, ",""))))))&amp;IF(ISBLANK(S750),"",(IF(B750&lt;&gt;B749,S750&amp;", ",IF(S750&lt;&gt;S749,IF((Z750=Z749),"same locality "&amp;S750&amp;", ",S750&amp;", "),""))))&amp;(IF(ISBLANK(T750),"",(IF(T750&lt;&gt;T749,IF(ISBLANK(F$2),T750&amp;", ",T750&amp;" "&amp;F$2&amp;", "),(IF(B750&lt;&gt;B749,IF(ISBLANK(F$2),T750&amp;", ",T750&amp;" "&amp;F$2&amp;", "),(IF(Z750&lt;&gt;Z749,IF(ISBLANK(F$2),T750&amp;", ",T750&amp;" "&amp;F$2&amp;", "),IF((U750&lt;&gt;U749)*($G$2="Y"),"same collector, ","")))))))))&amp;(IF(ISBLANK(U750),"",(IF(U750&lt;&gt;U749,U750&amp;", ",(IF(B750&lt;&gt;B749,U750&amp;", ",IF(Z750&lt;&gt;Z749,U750&amp;", ",(IF(T750&lt;&gt;T749,IF((T750&lt;&gt;T749)*($G$2="Y"),"same date, ", ""),IF((T750=T749)*(U750=U749)*(S750&lt;&gt;S749)*($G$2="Y"),"same collector and date, ", ""))))))))))&amp;(IF(ISBLANK(V750),"",V750&amp;", "))&amp;IF((AA750&lt;&gt;AA751)*($H$2="y"),AD750&amp;AE750,IF((AA750&lt;&gt;AA751)*($H$2="m"),AD750&amp;AG750,IF(($H$2&lt;&gt;"m")*($H$2&lt;&gt;"Y"),(IF(F750=0,"",F750&amp;" "&amp;$F$4&amp;" "))&amp;(IF(G750=0,"",G750&amp;" "&amp;$G$4&amp;" "))&amp;(IF(H750=0,"",H750&amp;" "&amp;H$4&amp;" "))&amp;(IF(I750=0,"",I750&amp;" "&amp;$I$4&amp;" "))&amp;(IF(J750=0,"",J750&amp;" "&amp;$J$4&amp;" "))&amp;IF((ISBLANK(C750)),"","("&amp;C750&amp;")"),"")))&amp;IF((B750=B751)*(K750=K751)*(L750=L751)*(M750=M751),IF(($H$2&lt;&gt;"m")*($H$2&lt;&gt;"Y"), ", ", IF((ISNUMBER(FIND(")",AE750))), ", ", "")),IF((B750=B751)*(K750=K751)*(L750=L751),"; ",". ")))</f>
        <v/>
      </c>
      <c r="AI750" s="1"/>
    </row>
    <row r="751" spans="1:35" x14ac:dyDescent="0.25">
      <c r="A751" s="3" t="str">
        <f t="shared" si="92"/>
        <v/>
      </c>
      <c r="B751" s="53" t="str">
        <f t="shared" si="96"/>
        <v/>
      </c>
      <c r="C751" s="57"/>
      <c r="D751" s="57"/>
      <c r="E751" s="57"/>
      <c r="F751" s="57"/>
      <c r="G751" s="57"/>
      <c r="H751" s="57"/>
      <c r="I751" s="57"/>
      <c r="J751" s="57"/>
      <c r="K751" s="57"/>
      <c r="L751" s="57"/>
      <c r="M751" s="54"/>
      <c r="N751" s="57"/>
      <c r="O751" s="58"/>
      <c r="P751" s="58"/>
      <c r="Q751" s="58"/>
      <c r="R751" s="58"/>
      <c r="S751" s="54"/>
      <c r="T751" s="57"/>
      <c r="U751" s="57"/>
      <c r="V751" s="57"/>
      <c r="W751" s="57"/>
      <c r="X751" s="147" t="str">
        <f>IF(ISBLANK(D751),"",IF('order-admin-units'!$I$1&lt;&gt;"y", "", IF((K751="")*(ISBLANK(D751)=FALSE), 'order-admin-units'!$B$1+1, VLOOKUP(K751, ordercountry, 2))))</f>
        <v/>
      </c>
      <c r="Y751" s="147" t="str">
        <f>IF(ISBLANK(D751),"",IF('order-admin-units'!$I$1&lt;&gt;"y", "", IF(L751="", 'order-admin-units'!$B$2+1, VLOOKUP(K751&amp;"@"&amp;L751, orderadmin, 2))))</f>
        <v/>
      </c>
      <c r="Z751" s="147" t="str">
        <f t="shared" si="93"/>
        <v/>
      </c>
      <c r="AA751" s="147" t="str">
        <f t="shared" si="94"/>
        <v/>
      </c>
      <c r="AB751" s="147" t="str">
        <f t="shared" si="95"/>
        <v/>
      </c>
      <c r="AC751" s="147" t="str">
        <f t="shared" si="89"/>
        <v/>
      </c>
      <c r="AD751" s="11" t="str">
        <f t="shared" si="90"/>
        <v/>
      </c>
      <c r="AE751" s="11" t="str">
        <f t="array" ref="AE751">IF(ISBLANK(D751),"",IF(OR($H$2="y",$H$2="m"),IF(AA751=AA750,IF(OR(AB751=$AB$4:$AB750)=FALSE,AE750&amp;C751,AE750),"("&amp;C751)&amp;IF(AA751=AA752,IF(OR(AB752=$AB$4:$AB751)=FALSE,", ",""),") "),""))</f>
        <v/>
      </c>
      <c r="AF751" s="11" t="str">
        <f t="shared" si="91"/>
        <v/>
      </c>
      <c r="AG751" s="11" t="str">
        <f t="array" ref="AG751">IF(ISBLANK(D751),"",IF(OR($H$2="y",$H$2="m"),IF(AA751=AA750,IF(OR(AC751=$AC$4:$AC750)=FALSE,AG750&amp;AF751,AG750),"("&amp;AF751)&amp;IF(AA751=AA752,IF(OR(AC752=$AC$4:$AC751)=FALSE,", ",""),") "),""))</f>
        <v/>
      </c>
      <c r="AH751" s="10" t="str">
        <f>IF((ISBLANK(D751)),"",IF(D751=D750,AH750,"")&amp;IF(B750&lt;&gt;B751,((IF(ISBLANK(E751),$D$3&amp;"Non-type material: "&amp;$D$3,$D$3&amp;INDEX('type-categories'!$A$2:$B$100,MATCH(E751,'type-categories'!$A$2:$A$100,0),2)&amp;$D$3))),"")&amp;(IF(K751&lt;&gt;K750,$C$2&amp;K751&amp;$K$3&amp;$C$2&amp;" ",(IF(B751&lt;&gt;B750,$C$2&amp;K751&amp;$K$3&amp;$C$2&amp;" ",""))))&amp;(IF(L751="","",((IF(L751&lt;&gt;L750,$D$2&amp;L751&amp;$L$3&amp;$D$2&amp;" ",IF(B751&lt;&gt;B750,$D$2&amp;L751&amp;$L$3&amp;$D$2&amp;" ",""))))))&amp;(IF(M751="","",((IF(M751&lt;&gt;M750,$E$2&amp;M751&amp;$E$2&amp;","&amp;" ",IF(B751&lt;&gt;B750,$E$2&amp;M751&amp;$E$2&amp;",",""))))))&amp;(IF(N751="","",IF(N751&lt;&gt;N750,N751&amp;", ",IF(B751&lt;&gt;B750,N751&amp;", ",""))))&amp;(IF(ISBLANK(O751),"",(IF(O751&lt;&gt;O750,O751&amp;", ",IF(B751&lt;&gt;B750,O751&amp;", ","")))))&amp;(IF(ISBLANK(P751),"",(IF(P751&lt;&gt;P750,P751&amp;", ",IF(B751&lt;&gt;B750,P751&amp;", ",IF(Z751&lt;&gt;Z750,P751&amp;", ",""))))))&amp;(IF(ISBLANK(Q751),"",(IF(Q751&lt;&gt;Q750,Q751&amp;", ",IF(B751&lt;&gt;B750,Q751&amp;", ",IF(Z751&lt;&gt;Z750,Q751&amp;", ",""))))))&amp;(IF(ISBLANK(R751),"",(IF(R751&lt;&gt;R750,R751&amp;"m, ",IF(B751&lt;&gt;B750,R751&amp;"m, ",IF(Z751&lt;&gt;Z750,R751&amp;"m, ",""))))))&amp;IF(ISBLANK(S751),"",(IF(B751&lt;&gt;B750,S751&amp;", ",IF(S751&lt;&gt;S750,IF((Z751=Z750),"same locality "&amp;S751&amp;", ",S751&amp;", "),""))))&amp;(IF(ISBLANK(T751),"",(IF(T751&lt;&gt;T750,IF(ISBLANK(F$2),T751&amp;", ",T751&amp;" "&amp;F$2&amp;", "),(IF(B751&lt;&gt;B750,IF(ISBLANK(F$2),T751&amp;", ",T751&amp;" "&amp;F$2&amp;", "),(IF(Z751&lt;&gt;Z750,IF(ISBLANK(F$2),T751&amp;", ",T751&amp;" "&amp;F$2&amp;", "),IF((U751&lt;&gt;U750)*($G$2="Y"),"same collector, ","")))))))))&amp;(IF(ISBLANK(U751),"",(IF(U751&lt;&gt;U750,U751&amp;", ",(IF(B751&lt;&gt;B750,U751&amp;", ",IF(Z751&lt;&gt;Z750,U751&amp;", ",(IF(T751&lt;&gt;T750,IF((T751&lt;&gt;T750)*($G$2="Y"),"same date, ", ""),IF((T751=T750)*(U751=U750)*(S751&lt;&gt;S750)*($G$2="Y"),"same collector and date, ", ""))))))))))&amp;(IF(ISBLANK(V751),"",V751&amp;", "))&amp;IF((AA751&lt;&gt;AA752)*($H$2="y"),AD751&amp;AE751,IF((AA751&lt;&gt;AA752)*($H$2="m"),AD751&amp;AG751,IF(($H$2&lt;&gt;"m")*($H$2&lt;&gt;"Y"),(IF(F751=0,"",F751&amp;" "&amp;$F$4&amp;" "))&amp;(IF(G751=0,"",G751&amp;" "&amp;$G$4&amp;" "))&amp;(IF(H751=0,"",H751&amp;" "&amp;H$4&amp;" "))&amp;(IF(I751=0,"",I751&amp;" "&amp;$I$4&amp;" "))&amp;(IF(J751=0,"",J751&amp;" "&amp;$J$4&amp;" "))&amp;IF((ISBLANK(C751)),"","("&amp;C751&amp;")"),"")))&amp;IF((B751=B752)*(K751=K752)*(L751=L752)*(M751=M752),IF(($H$2&lt;&gt;"m")*($H$2&lt;&gt;"Y"), ", ", IF((ISNUMBER(FIND(")",AE751))), ", ", "")),IF((B751=B752)*(K751=K752)*(L751=L752),"; ",". ")))</f>
        <v/>
      </c>
      <c r="AI751" s="1"/>
    </row>
    <row r="752" spans="1:35" x14ac:dyDescent="0.25">
      <c r="A752" s="3" t="str">
        <f t="shared" si="92"/>
        <v/>
      </c>
      <c r="B752" s="53" t="str">
        <f t="shared" si="96"/>
        <v/>
      </c>
      <c r="C752" s="57"/>
      <c r="D752" s="57"/>
      <c r="E752" s="57"/>
      <c r="F752" s="57"/>
      <c r="G752" s="57"/>
      <c r="H752" s="57"/>
      <c r="I752" s="57"/>
      <c r="J752" s="57"/>
      <c r="K752" s="57"/>
      <c r="L752" s="57"/>
      <c r="M752" s="54"/>
      <c r="N752" s="57"/>
      <c r="O752" s="58"/>
      <c r="P752" s="58"/>
      <c r="Q752" s="58"/>
      <c r="R752" s="58"/>
      <c r="S752" s="54"/>
      <c r="T752" s="57"/>
      <c r="U752" s="57"/>
      <c r="V752" s="57"/>
      <c r="W752" s="57"/>
      <c r="X752" s="147" t="str">
        <f>IF(ISBLANK(D752),"",IF('order-admin-units'!$I$1&lt;&gt;"y", "", IF((K752="")*(ISBLANK(D752)=FALSE), 'order-admin-units'!$B$1+1, VLOOKUP(K752, ordercountry, 2))))</f>
        <v/>
      </c>
      <c r="Y752" s="147" t="str">
        <f>IF(ISBLANK(D752),"",IF('order-admin-units'!$I$1&lt;&gt;"y", "", IF(L752="", 'order-admin-units'!$B$2+1, VLOOKUP(K752&amp;"@"&amp;L752, orderadmin, 2))))</f>
        <v/>
      </c>
      <c r="Z752" s="147" t="str">
        <f t="shared" si="93"/>
        <v/>
      </c>
      <c r="AA752" s="147" t="str">
        <f t="shared" si="94"/>
        <v/>
      </c>
      <c r="AB752" s="147" t="str">
        <f t="shared" si="95"/>
        <v/>
      </c>
      <c r="AC752" s="147" t="str">
        <f t="shared" si="89"/>
        <v/>
      </c>
      <c r="AD752" s="11" t="str">
        <f t="shared" si="90"/>
        <v/>
      </c>
      <c r="AE752" s="11" t="str">
        <f t="array" ref="AE752">IF(ISBLANK(D752),"",IF(OR($H$2="y",$H$2="m"),IF(AA752=AA751,IF(OR(AB752=$AB$4:$AB751)=FALSE,AE751&amp;C752,AE751),"("&amp;C752)&amp;IF(AA752=AA753,IF(OR(AB753=$AB$4:$AB752)=FALSE,", ",""),") "),""))</f>
        <v/>
      </c>
      <c r="AF752" s="11" t="str">
        <f t="shared" si="91"/>
        <v/>
      </c>
      <c r="AG752" s="11" t="str">
        <f t="array" ref="AG752">IF(ISBLANK(D752),"",IF(OR($H$2="y",$H$2="m"),IF(AA752=AA751,IF(OR(AC752=$AC$4:$AC751)=FALSE,AG751&amp;AF752,AG751),"("&amp;AF752)&amp;IF(AA752=AA753,IF(OR(AC753=$AC$4:$AC752)=FALSE,", ",""),") "),""))</f>
        <v/>
      </c>
      <c r="AH752" s="10" t="str">
        <f>IF((ISBLANK(D752)),"",IF(D752=D751,AH751,"")&amp;IF(B751&lt;&gt;B752,((IF(ISBLANK(E752),$D$3&amp;"Non-type material: "&amp;$D$3,$D$3&amp;INDEX('type-categories'!$A$2:$B$100,MATCH(E752,'type-categories'!$A$2:$A$100,0),2)&amp;$D$3))),"")&amp;(IF(K752&lt;&gt;K751,$C$2&amp;K752&amp;$K$3&amp;$C$2&amp;" ",(IF(B752&lt;&gt;B751,$C$2&amp;K752&amp;$K$3&amp;$C$2&amp;" ",""))))&amp;(IF(L752="","",((IF(L752&lt;&gt;L751,$D$2&amp;L752&amp;$L$3&amp;$D$2&amp;" ",IF(B752&lt;&gt;B751,$D$2&amp;L752&amp;$L$3&amp;$D$2&amp;" ",""))))))&amp;(IF(M752="","",((IF(M752&lt;&gt;M751,$E$2&amp;M752&amp;$E$2&amp;","&amp;" ",IF(B752&lt;&gt;B751,$E$2&amp;M752&amp;$E$2&amp;",",""))))))&amp;(IF(N752="","",IF(N752&lt;&gt;N751,N752&amp;", ",IF(B752&lt;&gt;B751,N752&amp;", ",""))))&amp;(IF(ISBLANK(O752),"",(IF(O752&lt;&gt;O751,O752&amp;", ",IF(B752&lt;&gt;B751,O752&amp;", ","")))))&amp;(IF(ISBLANK(P752),"",(IF(P752&lt;&gt;P751,P752&amp;", ",IF(B752&lt;&gt;B751,P752&amp;", ",IF(Z752&lt;&gt;Z751,P752&amp;", ",""))))))&amp;(IF(ISBLANK(Q752),"",(IF(Q752&lt;&gt;Q751,Q752&amp;", ",IF(B752&lt;&gt;B751,Q752&amp;", ",IF(Z752&lt;&gt;Z751,Q752&amp;", ",""))))))&amp;(IF(ISBLANK(R752),"",(IF(R752&lt;&gt;R751,R752&amp;"m, ",IF(B752&lt;&gt;B751,R752&amp;"m, ",IF(Z752&lt;&gt;Z751,R752&amp;"m, ",""))))))&amp;IF(ISBLANK(S752),"",(IF(B752&lt;&gt;B751,S752&amp;", ",IF(S752&lt;&gt;S751,IF((Z752=Z751),"same locality "&amp;S752&amp;", ",S752&amp;", "),""))))&amp;(IF(ISBLANK(T752),"",(IF(T752&lt;&gt;T751,IF(ISBLANK(F$2),T752&amp;", ",T752&amp;" "&amp;F$2&amp;", "),(IF(B752&lt;&gt;B751,IF(ISBLANK(F$2),T752&amp;", ",T752&amp;" "&amp;F$2&amp;", "),(IF(Z752&lt;&gt;Z751,IF(ISBLANK(F$2),T752&amp;", ",T752&amp;" "&amp;F$2&amp;", "),IF((U752&lt;&gt;U751)*($G$2="Y"),"same collector, ","")))))))))&amp;(IF(ISBLANK(U752),"",(IF(U752&lt;&gt;U751,U752&amp;", ",(IF(B752&lt;&gt;B751,U752&amp;", ",IF(Z752&lt;&gt;Z751,U752&amp;", ",(IF(T752&lt;&gt;T751,IF((T752&lt;&gt;T751)*($G$2="Y"),"same date, ", ""),IF((T752=T751)*(U752=U751)*(S752&lt;&gt;S751)*($G$2="Y"),"same collector and date, ", ""))))))))))&amp;(IF(ISBLANK(V752),"",V752&amp;", "))&amp;IF((AA752&lt;&gt;AA753)*($H$2="y"),AD752&amp;AE752,IF((AA752&lt;&gt;AA753)*($H$2="m"),AD752&amp;AG752,IF(($H$2&lt;&gt;"m")*($H$2&lt;&gt;"Y"),(IF(F752=0,"",F752&amp;" "&amp;$F$4&amp;" "))&amp;(IF(G752=0,"",G752&amp;" "&amp;$G$4&amp;" "))&amp;(IF(H752=0,"",H752&amp;" "&amp;H$4&amp;" "))&amp;(IF(I752=0,"",I752&amp;" "&amp;$I$4&amp;" "))&amp;(IF(J752=0,"",J752&amp;" "&amp;$J$4&amp;" "))&amp;IF((ISBLANK(C752)),"","("&amp;C752&amp;")"),"")))&amp;IF((B752=B753)*(K752=K753)*(L752=L753)*(M752=M753),IF(($H$2&lt;&gt;"m")*($H$2&lt;&gt;"Y"), ", ", IF((ISNUMBER(FIND(")",AE752))), ", ", "")),IF((B752=B753)*(K752=K753)*(L752=L753),"; ",". ")))</f>
        <v/>
      </c>
      <c r="AI752" s="1"/>
    </row>
    <row r="753" spans="1:35" x14ac:dyDescent="0.25">
      <c r="A753" s="3" t="str">
        <f t="shared" si="92"/>
        <v/>
      </c>
      <c r="B753" s="53" t="str">
        <f t="shared" si="96"/>
        <v/>
      </c>
      <c r="C753" s="57"/>
      <c r="D753" s="57"/>
      <c r="E753" s="57"/>
      <c r="F753" s="57"/>
      <c r="G753" s="57"/>
      <c r="H753" s="57"/>
      <c r="I753" s="57"/>
      <c r="J753" s="57"/>
      <c r="K753" s="57"/>
      <c r="L753" s="57"/>
      <c r="M753" s="54"/>
      <c r="N753" s="57"/>
      <c r="O753" s="58"/>
      <c r="P753" s="58"/>
      <c r="Q753" s="58"/>
      <c r="R753" s="58"/>
      <c r="S753" s="54"/>
      <c r="T753" s="57"/>
      <c r="U753" s="57"/>
      <c r="V753" s="57"/>
      <c r="W753" s="57"/>
      <c r="X753" s="147" t="str">
        <f>IF(ISBLANK(D753),"",IF('order-admin-units'!$I$1&lt;&gt;"y", "", IF((K753="")*(ISBLANK(D753)=FALSE), 'order-admin-units'!$B$1+1, VLOOKUP(K753, ordercountry, 2))))</f>
        <v/>
      </c>
      <c r="Y753" s="147" t="str">
        <f>IF(ISBLANK(D753),"",IF('order-admin-units'!$I$1&lt;&gt;"y", "", IF(L753="", 'order-admin-units'!$B$2+1, VLOOKUP(K753&amp;"@"&amp;L753, orderadmin, 2))))</f>
        <v/>
      </c>
      <c r="Z753" s="147" t="str">
        <f t="shared" si="93"/>
        <v/>
      </c>
      <c r="AA753" s="147" t="str">
        <f t="shared" si="94"/>
        <v/>
      </c>
      <c r="AB753" s="147" t="str">
        <f t="shared" si="95"/>
        <v/>
      </c>
      <c r="AC753" s="147" t="str">
        <f t="shared" si="89"/>
        <v/>
      </c>
      <c r="AD753" s="11" t="str">
        <f t="shared" si="90"/>
        <v/>
      </c>
      <c r="AE753" s="11" t="str">
        <f t="array" ref="AE753">IF(ISBLANK(D753),"",IF(OR($H$2="y",$H$2="m"),IF(AA753=AA752,IF(OR(AB753=$AB$4:$AB752)=FALSE,AE752&amp;C753,AE752),"("&amp;C753)&amp;IF(AA753=AA754,IF(OR(AB754=$AB$4:$AB753)=FALSE,", ",""),") "),""))</f>
        <v/>
      </c>
      <c r="AF753" s="11" t="str">
        <f t="shared" si="91"/>
        <v/>
      </c>
      <c r="AG753" s="11" t="str">
        <f t="array" ref="AG753">IF(ISBLANK(D753),"",IF(OR($H$2="y",$H$2="m"),IF(AA753=AA752,IF(OR(AC753=$AC$4:$AC752)=FALSE,AG752&amp;AF753,AG752),"("&amp;AF753)&amp;IF(AA753=AA754,IF(OR(AC754=$AC$4:$AC753)=FALSE,", ",""),") "),""))</f>
        <v/>
      </c>
      <c r="AH753" s="10" t="str">
        <f>IF((ISBLANK(D753)),"",IF(D753=D752,AH752,"")&amp;IF(B752&lt;&gt;B753,((IF(ISBLANK(E753),$D$3&amp;"Non-type material: "&amp;$D$3,$D$3&amp;INDEX('type-categories'!$A$2:$B$100,MATCH(E753,'type-categories'!$A$2:$A$100,0),2)&amp;$D$3))),"")&amp;(IF(K753&lt;&gt;K752,$C$2&amp;K753&amp;$K$3&amp;$C$2&amp;" ",(IF(B753&lt;&gt;B752,$C$2&amp;K753&amp;$K$3&amp;$C$2&amp;" ",""))))&amp;(IF(L753="","",((IF(L753&lt;&gt;L752,$D$2&amp;L753&amp;$L$3&amp;$D$2&amp;" ",IF(B753&lt;&gt;B752,$D$2&amp;L753&amp;$L$3&amp;$D$2&amp;" ",""))))))&amp;(IF(M753="","",((IF(M753&lt;&gt;M752,$E$2&amp;M753&amp;$E$2&amp;","&amp;" ",IF(B753&lt;&gt;B752,$E$2&amp;M753&amp;$E$2&amp;",",""))))))&amp;(IF(N753="","",IF(N753&lt;&gt;N752,N753&amp;", ",IF(B753&lt;&gt;B752,N753&amp;", ",""))))&amp;(IF(ISBLANK(O753),"",(IF(O753&lt;&gt;O752,O753&amp;", ",IF(B753&lt;&gt;B752,O753&amp;", ","")))))&amp;(IF(ISBLANK(P753),"",(IF(P753&lt;&gt;P752,P753&amp;", ",IF(B753&lt;&gt;B752,P753&amp;", ",IF(Z753&lt;&gt;Z752,P753&amp;", ",""))))))&amp;(IF(ISBLANK(Q753),"",(IF(Q753&lt;&gt;Q752,Q753&amp;", ",IF(B753&lt;&gt;B752,Q753&amp;", ",IF(Z753&lt;&gt;Z752,Q753&amp;", ",""))))))&amp;(IF(ISBLANK(R753),"",(IF(R753&lt;&gt;R752,R753&amp;"m, ",IF(B753&lt;&gt;B752,R753&amp;"m, ",IF(Z753&lt;&gt;Z752,R753&amp;"m, ",""))))))&amp;IF(ISBLANK(S753),"",(IF(B753&lt;&gt;B752,S753&amp;", ",IF(S753&lt;&gt;S752,IF((Z753=Z752),"same locality "&amp;S753&amp;", ",S753&amp;", "),""))))&amp;(IF(ISBLANK(T753),"",(IF(T753&lt;&gt;T752,IF(ISBLANK(F$2),T753&amp;", ",T753&amp;" "&amp;F$2&amp;", "),(IF(B753&lt;&gt;B752,IF(ISBLANK(F$2),T753&amp;", ",T753&amp;" "&amp;F$2&amp;", "),(IF(Z753&lt;&gt;Z752,IF(ISBLANK(F$2),T753&amp;", ",T753&amp;" "&amp;F$2&amp;", "),IF((U753&lt;&gt;U752)*($G$2="Y"),"same collector, ","")))))))))&amp;(IF(ISBLANK(U753),"",(IF(U753&lt;&gt;U752,U753&amp;", ",(IF(B753&lt;&gt;B752,U753&amp;", ",IF(Z753&lt;&gt;Z752,U753&amp;", ",(IF(T753&lt;&gt;T752,IF((T753&lt;&gt;T752)*($G$2="Y"),"same date, ", ""),IF((T753=T752)*(U753=U752)*(S753&lt;&gt;S752)*($G$2="Y"),"same collector and date, ", ""))))))))))&amp;(IF(ISBLANK(V753),"",V753&amp;", "))&amp;IF((AA753&lt;&gt;AA754)*($H$2="y"),AD753&amp;AE753,IF((AA753&lt;&gt;AA754)*($H$2="m"),AD753&amp;AG753,IF(($H$2&lt;&gt;"m")*($H$2&lt;&gt;"Y"),(IF(F753=0,"",F753&amp;" "&amp;$F$4&amp;" "))&amp;(IF(G753=0,"",G753&amp;" "&amp;$G$4&amp;" "))&amp;(IF(H753=0,"",H753&amp;" "&amp;H$4&amp;" "))&amp;(IF(I753=0,"",I753&amp;" "&amp;$I$4&amp;" "))&amp;(IF(J753=0,"",J753&amp;" "&amp;$J$4&amp;" "))&amp;IF((ISBLANK(C753)),"","("&amp;C753&amp;")"),"")))&amp;IF((B753=B754)*(K753=K754)*(L753=L754)*(M753=M754),IF(($H$2&lt;&gt;"m")*($H$2&lt;&gt;"Y"), ", ", IF((ISNUMBER(FIND(")",AE753))), ", ", "")),IF((B753=B754)*(K753=K754)*(L753=L754),"; ",". ")))</f>
        <v/>
      </c>
      <c r="AI753" s="1"/>
    </row>
    <row r="754" spans="1:35" x14ac:dyDescent="0.25">
      <c r="A754" s="3" t="str">
        <f t="shared" si="92"/>
        <v/>
      </c>
      <c r="B754" s="53" t="str">
        <f t="shared" si="96"/>
        <v/>
      </c>
      <c r="C754" s="57"/>
      <c r="D754" s="57"/>
      <c r="E754" s="57"/>
      <c r="F754" s="57"/>
      <c r="G754" s="57"/>
      <c r="H754" s="57"/>
      <c r="I754" s="57"/>
      <c r="J754" s="57"/>
      <c r="K754" s="57"/>
      <c r="L754" s="57"/>
      <c r="M754" s="54"/>
      <c r="N754" s="57"/>
      <c r="O754" s="58"/>
      <c r="P754" s="58"/>
      <c r="Q754" s="58"/>
      <c r="R754" s="58"/>
      <c r="S754" s="54"/>
      <c r="T754" s="57"/>
      <c r="U754" s="57"/>
      <c r="V754" s="57"/>
      <c r="W754" s="57"/>
      <c r="X754" s="147" t="str">
        <f>IF(ISBLANK(D754),"",IF('order-admin-units'!$I$1&lt;&gt;"y", "", IF((K754="")*(ISBLANK(D754)=FALSE), 'order-admin-units'!$B$1+1, VLOOKUP(K754, ordercountry, 2))))</f>
        <v/>
      </c>
      <c r="Y754" s="147" t="str">
        <f>IF(ISBLANK(D754),"",IF('order-admin-units'!$I$1&lt;&gt;"y", "", IF(L754="", 'order-admin-units'!$B$2+1, VLOOKUP(K754&amp;"@"&amp;L754, orderadmin, 2))))</f>
        <v/>
      </c>
      <c r="Z754" s="147" t="str">
        <f t="shared" si="93"/>
        <v/>
      </c>
      <c r="AA754" s="147" t="str">
        <f t="shared" si="94"/>
        <v/>
      </c>
      <c r="AB754" s="147" t="str">
        <f t="shared" si="95"/>
        <v/>
      </c>
      <c r="AC754" s="147" t="str">
        <f t="shared" si="89"/>
        <v/>
      </c>
      <c r="AD754" s="11" t="str">
        <f t="shared" si="90"/>
        <v/>
      </c>
      <c r="AE754" s="11" t="str">
        <f t="array" ref="AE754">IF(ISBLANK(D754),"",IF(OR($H$2="y",$H$2="m"),IF(AA754=AA753,IF(OR(AB754=$AB$4:$AB753)=FALSE,AE753&amp;C754,AE753),"("&amp;C754)&amp;IF(AA754=AA755,IF(OR(AB755=$AB$4:$AB754)=FALSE,", ",""),") "),""))</f>
        <v/>
      </c>
      <c r="AF754" s="11" t="str">
        <f t="shared" si="91"/>
        <v/>
      </c>
      <c r="AG754" s="11" t="str">
        <f t="array" ref="AG754">IF(ISBLANK(D754),"",IF(OR($H$2="y",$H$2="m"),IF(AA754=AA753,IF(OR(AC754=$AC$4:$AC753)=FALSE,AG753&amp;AF754,AG753),"("&amp;AF754)&amp;IF(AA754=AA755,IF(OR(AC755=$AC$4:$AC754)=FALSE,", ",""),") "),""))</f>
        <v/>
      </c>
      <c r="AH754" s="10" t="str">
        <f>IF((ISBLANK(D754)),"",IF(D754=D753,AH753,"")&amp;IF(B753&lt;&gt;B754,((IF(ISBLANK(E754),$D$3&amp;"Non-type material: "&amp;$D$3,$D$3&amp;INDEX('type-categories'!$A$2:$B$100,MATCH(E754,'type-categories'!$A$2:$A$100,0),2)&amp;$D$3))),"")&amp;(IF(K754&lt;&gt;K753,$C$2&amp;K754&amp;$K$3&amp;$C$2&amp;" ",(IF(B754&lt;&gt;B753,$C$2&amp;K754&amp;$K$3&amp;$C$2&amp;" ",""))))&amp;(IF(L754="","",((IF(L754&lt;&gt;L753,$D$2&amp;L754&amp;$L$3&amp;$D$2&amp;" ",IF(B754&lt;&gt;B753,$D$2&amp;L754&amp;$L$3&amp;$D$2&amp;" ",""))))))&amp;(IF(M754="","",((IF(M754&lt;&gt;M753,$E$2&amp;M754&amp;$E$2&amp;","&amp;" ",IF(B754&lt;&gt;B753,$E$2&amp;M754&amp;$E$2&amp;",",""))))))&amp;(IF(N754="","",IF(N754&lt;&gt;N753,N754&amp;", ",IF(B754&lt;&gt;B753,N754&amp;", ",""))))&amp;(IF(ISBLANK(O754),"",(IF(O754&lt;&gt;O753,O754&amp;", ",IF(B754&lt;&gt;B753,O754&amp;", ","")))))&amp;(IF(ISBLANK(P754),"",(IF(P754&lt;&gt;P753,P754&amp;", ",IF(B754&lt;&gt;B753,P754&amp;", ",IF(Z754&lt;&gt;Z753,P754&amp;", ",""))))))&amp;(IF(ISBLANK(Q754),"",(IF(Q754&lt;&gt;Q753,Q754&amp;", ",IF(B754&lt;&gt;B753,Q754&amp;", ",IF(Z754&lt;&gt;Z753,Q754&amp;", ",""))))))&amp;(IF(ISBLANK(R754),"",(IF(R754&lt;&gt;R753,R754&amp;"m, ",IF(B754&lt;&gt;B753,R754&amp;"m, ",IF(Z754&lt;&gt;Z753,R754&amp;"m, ",""))))))&amp;IF(ISBLANK(S754),"",(IF(B754&lt;&gt;B753,S754&amp;", ",IF(S754&lt;&gt;S753,IF((Z754=Z753),"same locality "&amp;S754&amp;", ",S754&amp;", "),""))))&amp;(IF(ISBLANK(T754),"",(IF(T754&lt;&gt;T753,IF(ISBLANK(F$2),T754&amp;", ",T754&amp;" "&amp;F$2&amp;", "),(IF(B754&lt;&gt;B753,IF(ISBLANK(F$2),T754&amp;", ",T754&amp;" "&amp;F$2&amp;", "),(IF(Z754&lt;&gt;Z753,IF(ISBLANK(F$2),T754&amp;", ",T754&amp;" "&amp;F$2&amp;", "),IF((U754&lt;&gt;U753)*($G$2="Y"),"same collector, ","")))))))))&amp;(IF(ISBLANK(U754),"",(IF(U754&lt;&gt;U753,U754&amp;", ",(IF(B754&lt;&gt;B753,U754&amp;", ",IF(Z754&lt;&gt;Z753,U754&amp;", ",(IF(T754&lt;&gt;T753,IF((T754&lt;&gt;T753)*($G$2="Y"),"same date, ", ""),IF((T754=T753)*(U754=U753)*(S754&lt;&gt;S753)*($G$2="Y"),"same collector and date, ", ""))))))))))&amp;(IF(ISBLANK(V754),"",V754&amp;", "))&amp;IF((AA754&lt;&gt;AA755)*($H$2="y"),AD754&amp;AE754,IF((AA754&lt;&gt;AA755)*($H$2="m"),AD754&amp;AG754,IF(($H$2&lt;&gt;"m")*($H$2&lt;&gt;"Y"),(IF(F754=0,"",F754&amp;" "&amp;$F$4&amp;" "))&amp;(IF(G754=0,"",G754&amp;" "&amp;$G$4&amp;" "))&amp;(IF(H754=0,"",H754&amp;" "&amp;H$4&amp;" "))&amp;(IF(I754=0,"",I754&amp;" "&amp;$I$4&amp;" "))&amp;(IF(J754=0,"",J754&amp;" "&amp;$J$4&amp;" "))&amp;IF((ISBLANK(C754)),"","("&amp;C754&amp;")"),"")))&amp;IF((B754=B755)*(K754=K755)*(L754=L755)*(M754=M755),IF(($H$2&lt;&gt;"m")*($H$2&lt;&gt;"Y"), ", ", IF((ISNUMBER(FIND(")",AE754))), ", ", "")),IF((B754=B755)*(K754=K755)*(L754=L755),"; ",". ")))</f>
        <v/>
      </c>
      <c r="AI754" s="1"/>
    </row>
    <row r="755" spans="1:35" x14ac:dyDescent="0.25">
      <c r="A755" s="3" t="str">
        <f t="shared" si="92"/>
        <v/>
      </c>
      <c r="B755" s="53" t="str">
        <f t="shared" si="96"/>
        <v/>
      </c>
      <c r="C755" s="57"/>
      <c r="D755" s="57"/>
      <c r="E755" s="57"/>
      <c r="F755" s="57"/>
      <c r="G755" s="57"/>
      <c r="H755" s="57"/>
      <c r="I755" s="57"/>
      <c r="J755" s="57"/>
      <c r="K755" s="57"/>
      <c r="L755" s="57"/>
      <c r="M755" s="54"/>
      <c r="N755" s="57"/>
      <c r="O755" s="58"/>
      <c r="P755" s="58"/>
      <c r="Q755" s="58"/>
      <c r="R755" s="58"/>
      <c r="S755" s="54"/>
      <c r="T755" s="57"/>
      <c r="U755" s="57"/>
      <c r="V755" s="57"/>
      <c r="W755" s="57"/>
      <c r="X755" s="147" t="str">
        <f>IF(ISBLANK(D755),"",IF('order-admin-units'!$I$1&lt;&gt;"y", "", IF((K755="")*(ISBLANK(D755)=FALSE), 'order-admin-units'!$B$1+1, VLOOKUP(K755, ordercountry, 2))))</f>
        <v/>
      </c>
      <c r="Y755" s="147" t="str">
        <f>IF(ISBLANK(D755),"",IF('order-admin-units'!$I$1&lt;&gt;"y", "", IF(L755="", 'order-admin-units'!$B$2+1, VLOOKUP(K755&amp;"@"&amp;L755, orderadmin, 2))))</f>
        <v/>
      </c>
      <c r="Z755" s="147" t="str">
        <f t="shared" si="93"/>
        <v/>
      </c>
      <c r="AA755" s="147" t="str">
        <f t="shared" si="94"/>
        <v/>
      </c>
      <c r="AB755" s="147" t="str">
        <f t="shared" si="95"/>
        <v/>
      </c>
      <c r="AC755" s="147" t="str">
        <f t="shared" si="89"/>
        <v/>
      </c>
      <c r="AD755" s="11" t="str">
        <f t="shared" si="90"/>
        <v/>
      </c>
      <c r="AE755" s="11" t="str">
        <f t="array" ref="AE755">IF(ISBLANK(D755),"",IF(OR($H$2="y",$H$2="m"),IF(AA755=AA754,IF(OR(AB755=$AB$4:$AB754)=FALSE,AE754&amp;C755,AE754),"("&amp;C755)&amp;IF(AA755=AA756,IF(OR(AB756=$AB$4:$AB755)=FALSE,", ",""),") "),""))</f>
        <v/>
      </c>
      <c r="AF755" s="11" t="str">
        <f t="shared" si="91"/>
        <v/>
      </c>
      <c r="AG755" s="11" t="str">
        <f t="array" ref="AG755">IF(ISBLANK(D755),"",IF(OR($H$2="y",$H$2="m"),IF(AA755=AA754,IF(OR(AC755=$AC$4:$AC754)=FALSE,AG754&amp;AF755,AG754),"("&amp;AF755)&amp;IF(AA755=AA756,IF(OR(AC756=$AC$4:$AC755)=FALSE,", ",""),") "),""))</f>
        <v/>
      </c>
      <c r="AH755" s="10" t="str">
        <f>IF((ISBLANK(D755)),"",IF(D755=D754,AH754,"")&amp;IF(B754&lt;&gt;B755,((IF(ISBLANK(E755),$D$3&amp;"Non-type material: "&amp;$D$3,$D$3&amp;INDEX('type-categories'!$A$2:$B$100,MATCH(E755,'type-categories'!$A$2:$A$100,0),2)&amp;$D$3))),"")&amp;(IF(K755&lt;&gt;K754,$C$2&amp;K755&amp;$K$3&amp;$C$2&amp;" ",(IF(B755&lt;&gt;B754,$C$2&amp;K755&amp;$K$3&amp;$C$2&amp;" ",""))))&amp;(IF(L755="","",((IF(L755&lt;&gt;L754,$D$2&amp;L755&amp;$L$3&amp;$D$2&amp;" ",IF(B755&lt;&gt;B754,$D$2&amp;L755&amp;$L$3&amp;$D$2&amp;" ",""))))))&amp;(IF(M755="","",((IF(M755&lt;&gt;M754,$E$2&amp;M755&amp;$E$2&amp;","&amp;" ",IF(B755&lt;&gt;B754,$E$2&amp;M755&amp;$E$2&amp;",",""))))))&amp;(IF(N755="","",IF(N755&lt;&gt;N754,N755&amp;", ",IF(B755&lt;&gt;B754,N755&amp;", ",""))))&amp;(IF(ISBLANK(O755),"",(IF(O755&lt;&gt;O754,O755&amp;", ",IF(B755&lt;&gt;B754,O755&amp;", ","")))))&amp;(IF(ISBLANK(P755),"",(IF(P755&lt;&gt;P754,P755&amp;", ",IF(B755&lt;&gt;B754,P755&amp;", ",IF(Z755&lt;&gt;Z754,P755&amp;", ",""))))))&amp;(IF(ISBLANK(Q755),"",(IF(Q755&lt;&gt;Q754,Q755&amp;", ",IF(B755&lt;&gt;B754,Q755&amp;", ",IF(Z755&lt;&gt;Z754,Q755&amp;", ",""))))))&amp;(IF(ISBLANK(R755),"",(IF(R755&lt;&gt;R754,R755&amp;"m, ",IF(B755&lt;&gt;B754,R755&amp;"m, ",IF(Z755&lt;&gt;Z754,R755&amp;"m, ",""))))))&amp;IF(ISBLANK(S755),"",(IF(B755&lt;&gt;B754,S755&amp;", ",IF(S755&lt;&gt;S754,IF((Z755=Z754),"same locality "&amp;S755&amp;", ",S755&amp;", "),""))))&amp;(IF(ISBLANK(T755),"",(IF(T755&lt;&gt;T754,IF(ISBLANK(F$2),T755&amp;", ",T755&amp;" "&amp;F$2&amp;", "),(IF(B755&lt;&gt;B754,IF(ISBLANK(F$2),T755&amp;", ",T755&amp;" "&amp;F$2&amp;", "),(IF(Z755&lt;&gt;Z754,IF(ISBLANK(F$2),T755&amp;", ",T755&amp;" "&amp;F$2&amp;", "),IF((U755&lt;&gt;U754)*($G$2="Y"),"same collector, ","")))))))))&amp;(IF(ISBLANK(U755),"",(IF(U755&lt;&gt;U754,U755&amp;", ",(IF(B755&lt;&gt;B754,U755&amp;", ",IF(Z755&lt;&gt;Z754,U755&amp;", ",(IF(T755&lt;&gt;T754,IF((T755&lt;&gt;T754)*($G$2="Y"),"same date, ", ""),IF((T755=T754)*(U755=U754)*(S755&lt;&gt;S754)*($G$2="Y"),"same collector and date, ", ""))))))))))&amp;(IF(ISBLANK(V755),"",V755&amp;", "))&amp;IF((AA755&lt;&gt;AA756)*($H$2="y"),AD755&amp;AE755,IF((AA755&lt;&gt;AA756)*($H$2="m"),AD755&amp;AG755,IF(($H$2&lt;&gt;"m")*($H$2&lt;&gt;"Y"),(IF(F755=0,"",F755&amp;" "&amp;$F$4&amp;" "))&amp;(IF(G755=0,"",G755&amp;" "&amp;$G$4&amp;" "))&amp;(IF(H755=0,"",H755&amp;" "&amp;H$4&amp;" "))&amp;(IF(I755=0,"",I755&amp;" "&amp;$I$4&amp;" "))&amp;(IF(J755=0,"",J755&amp;" "&amp;$J$4&amp;" "))&amp;IF((ISBLANK(C755)),"","("&amp;C755&amp;")"),"")))&amp;IF((B755=B756)*(K755=K756)*(L755=L756)*(M755=M756),IF(($H$2&lt;&gt;"m")*($H$2&lt;&gt;"Y"), ", ", IF((ISNUMBER(FIND(")",AE755))), ", ", "")),IF((B755=B756)*(K755=K756)*(L755=L756),"; ",". ")))</f>
        <v/>
      </c>
      <c r="AI755" s="1"/>
    </row>
    <row r="756" spans="1:35" x14ac:dyDescent="0.25">
      <c r="A756" s="3" t="str">
        <f t="shared" si="92"/>
        <v/>
      </c>
      <c r="B756" s="53" t="str">
        <f t="shared" si="96"/>
        <v/>
      </c>
      <c r="C756" s="57"/>
      <c r="D756" s="57"/>
      <c r="E756" s="57"/>
      <c r="F756" s="57"/>
      <c r="G756" s="57"/>
      <c r="H756" s="57"/>
      <c r="I756" s="57"/>
      <c r="J756" s="57"/>
      <c r="K756" s="57"/>
      <c r="L756" s="57"/>
      <c r="M756" s="54"/>
      <c r="N756" s="57"/>
      <c r="O756" s="58"/>
      <c r="P756" s="58"/>
      <c r="Q756" s="58"/>
      <c r="R756" s="58"/>
      <c r="S756" s="54"/>
      <c r="T756" s="57"/>
      <c r="U756" s="57"/>
      <c r="V756" s="57"/>
      <c r="W756" s="57"/>
      <c r="X756" s="147" t="str">
        <f>IF(ISBLANK(D756),"",IF('order-admin-units'!$I$1&lt;&gt;"y", "", IF((K756="")*(ISBLANK(D756)=FALSE), 'order-admin-units'!$B$1+1, VLOOKUP(K756, ordercountry, 2))))</f>
        <v/>
      </c>
      <c r="Y756" s="147" t="str">
        <f>IF(ISBLANK(D756),"",IF('order-admin-units'!$I$1&lt;&gt;"y", "", IF(L756="", 'order-admin-units'!$B$2+1, VLOOKUP(K756&amp;"@"&amp;L756, orderadmin, 2))))</f>
        <v/>
      </c>
      <c r="Z756" s="147" t="str">
        <f t="shared" si="93"/>
        <v/>
      </c>
      <c r="AA756" s="147" t="str">
        <f t="shared" si="94"/>
        <v/>
      </c>
      <c r="AB756" s="147" t="str">
        <f t="shared" si="95"/>
        <v/>
      </c>
      <c r="AC756" s="147" t="str">
        <f t="shared" si="89"/>
        <v/>
      </c>
      <c r="AD756" s="11" t="str">
        <f t="shared" si="90"/>
        <v/>
      </c>
      <c r="AE756" s="11" t="str">
        <f t="array" ref="AE756">IF(ISBLANK(D756),"",IF(OR($H$2="y",$H$2="m"),IF(AA756=AA755,IF(OR(AB756=$AB$4:$AB755)=FALSE,AE755&amp;C756,AE755),"("&amp;C756)&amp;IF(AA756=AA757,IF(OR(AB757=$AB$4:$AB756)=FALSE,", ",""),") "),""))</f>
        <v/>
      </c>
      <c r="AF756" s="11" t="str">
        <f t="shared" si="91"/>
        <v/>
      </c>
      <c r="AG756" s="11" t="str">
        <f t="array" ref="AG756">IF(ISBLANK(D756),"",IF(OR($H$2="y",$H$2="m"),IF(AA756=AA755,IF(OR(AC756=$AC$4:$AC755)=FALSE,AG755&amp;AF756,AG755),"("&amp;AF756)&amp;IF(AA756=AA757,IF(OR(AC757=$AC$4:$AC756)=FALSE,", ",""),") "),""))</f>
        <v/>
      </c>
      <c r="AH756" s="10" t="str">
        <f>IF((ISBLANK(D756)),"",IF(D756=D755,AH755,"")&amp;IF(B755&lt;&gt;B756,((IF(ISBLANK(E756),$D$3&amp;"Non-type material: "&amp;$D$3,$D$3&amp;INDEX('type-categories'!$A$2:$B$100,MATCH(E756,'type-categories'!$A$2:$A$100,0),2)&amp;$D$3))),"")&amp;(IF(K756&lt;&gt;K755,$C$2&amp;K756&amp;$K$3&amp;$C$2&amp;" ",(IF(B756&lt;&gt;B755,$C$2&amp;K756&amp;$K$3&amp;$C$2&amp;" ",""))))&amp;(IF(L756="","",((IF(L756&lt;&gt;L755,$D$2&amp;L756&amp;$L$3&amp;$D$2&amp;" ",IF(B756&lt;&gt;B755,$D$2&amp;L756&amp;$L$3&amp;$D$2&amp;" ",""))))))&amp;(IF(M756="","",((IF(M756&lt;&gt;M755,$E$2&amp;M756&amp;$E$2&amp;","&amp;" ",IF(B756&lt;&gt;B755,$E$2&amp;M756&amp;$E$2&amp;",",""))))))&amp;(IF(N756="","",IF(N756&lt;&gt;N755,N756&amp;", ",IF(B756&lt;&gt;B755,N756&amp;", ",""))))&amp;(IF(ISBLANK(O756),"",(IF(O756&lt;&gt;O755,O756&amp;", ",IF(B756&lt;&gt;B755,O756&amp;", ","")))))&amp;(IF(ISBLANK(P756),"",(IF(P756&lt;&gt;P755,P756&amp;", ",IF(B756&lt;&gt;B755,P756&amp;", ",IF(Z756&lt;&gt;Z755,P756&amp;", ",""))))))&amp;(IF(ISBLANK(Q756),"",(IF(Q756&lt;&gt;Q755,Q756&amp;", ",IF(B756&lt;&gt;B755,Q756&amp;", ",IF(Z756&lt;&gt;Z755,Q756&amp;", ",""))))))&amp;(IF(ISBLANK(R756),"",(IF(R756&lt;&gt;R755,R756&amp;"m, ",IF(B756&lt;&gt;B755,R756&amp;"m, ",IF(Z756&lt;&gt;Z755,R756&amp;"m, ",""))))))&amp;IF(ISBLANK(S756),"",(IF(B756&lt;&gt;B755,S756&amp;", ",IF(S756&lt;&gt;S755,IF((Z756=Z755),"same locality "&amp;S756&amp;", ",S756&amp;", "),""))))&amp;(IF(ISBLANK(T756),"",(IF(T756&lt;&gt;T755,IF(ISBLANK(F$2),T756&amp;", ",T756&amp;" "&amp;F$2&amp;", "),(IF(B756&lt;&gt;B755,IF(ISBLANK(F$2),T756&amp;", ",T756&amp;" "&amp;F$2&amp;", "),(IF(Z756&lt;&gt;Z755,IF(ISBLANK(F$2),T756&amp;", ",T756&amp;" "&amp;F$2&amp;", "),IF((U756&lt;&gt;U755)*($G$2="Y"),"same collector, ","")))))))))&amp;(IF(ISBLANK(U756),"",(IF(U756&lt;&gt;U755,U756&amp;", ",(IF(B756&lt;&gt;B755,U756&amp;", ",IF(Z756&lt;&gt;Z755,U756&amp;", ",(IF(T756&lt;&gt;T755,IF((T756&lt;&gt;T755)*($G$2="Y"),"same date, ", ""),IF((T756=T755)*(U756=U755)*(S756&lt;&gt;S755)*($G$2="Y"),"same collector and date, ", ""))))))))))&amp;(IF(ISBLANK(V756),"",V756&amp;", "))&amp;IF((AA756&lt;&gt;AA757)*($H$2="y"),AD756&amp;AE756,IF((AA756&lt;&gt;AA757)*($H$2="m"),AD756&amp;AG756,IF(($H$2&lt;&gt;"m")*($H$2&lt;&gt;"Y"),(IF(F756=0,"",F756&amp;" "&amp;$F$4&amp;" "))&amp;(IF(G756=0,"",G756&amp;" "&amp;$G$4&amp;" "))&amp;(IF(H756=0,"",H756&amp;" "&amp;H$4&amp;" "))&amp;(IF(I756=0,"",I756&amp;" "&amp;$I$4&amp;" "))&amp;(IF(J756=0,"",J756&amp;" "&amp;$J$4&amp;" "))&amp;IF((ISBLANK(C756)),"","("&amp;C756&amp;")"),"")))&amp;IF((B756=B757)*(K756=K757)*(L756=L757)*(M756=M757),IF(($H$2&lt;&gt;"m")*($H$2&lt;&gt;"Y"), ", ", IF((ISNUMBER(FIND(")",AE756))), ", ", "")),IF((B756=B757)*(K756=K757)*(L756=L757),"; ",". ")))</f>
        <v/>
      </c>
      <c r="AI756" s="1"/>
    </row>
    <row r="757" spans="1:35" x14ac:dyDescent="0.25">
      <c r="A757" s="3" t="str">
        <f t="shared" si="92"/>
        <v/>
      </c>
      <c r="B757" s="53" t="str">
        <f t="shared" si="96"/>
        <v/>
      </c>
      <c r="C757" s="57"/>
      <c r="D757" s="57"/>
      <c r="E757" s="57"/>
      <c r="F757" s="57"/>
      <c r="G757" s="57"/>
      <c r="H757" s="57"/>
      <c r="I757" s="57"/>
      <c r="J757" s="57"/>
      <c r="K757" s="57"/>
      <c r="L757" s="57"/>
      <c r="M757" s="54"/>
      <c r="N757" s="57"/>
      <c r="O757" s="58"/>
      <c r="P757" s="58"/>
      <c r="Q757" s="58"/>
      <c r="R757" s="58"/>
      <c r="S757" s="54"/>
      <c r="T757" s="57"/>
      <c r="U757" s="57"/>
      <c r="V757" s="57"/>
      <c r="W757" s="57"/>
      <c r="X757" s="147" t="str">
        <f>IF(ISBLANK(D757),"",IF('order-admin-units'!$I$1&lt;&gt;"y", "", IF((K757="")*(ISBLANK(D757)=FALSE), 'order-admin-units'!$B$1+1, VLOOKUP(K757, ordercountry, 2))))</f>
        <v/>
      </c>
      <c r="Y757" s="147" t="str">
        <f>IF(ISBLANK(D757),"",IF('order-admin-units'!$I$1&lt;&gt;"y", "", IF(L757="", 'order-admin-units'!$B$2+1, VLOOKUP(K757&amp;"@"&amp;L757, orderadmin, 2))))</f>
        <v/>
      </c>
      <c r="Z757" s="147" t="str">
        <f t="shared" si="93"/>
        <v/>
      </c>
      <c r="AA757" s="147" t="str">
        <f t="shared" si="94"/>
        <v/>
      </c>
      <c r="AB757" s="147" t="str">
        <f t="shared" si="95"/>
        <v/>
      </c>
      <c r="AC757" s="147" t="str">
        <f t="shared" si="89"/>
        <v/>
      </c>
      <c r="AD757" s="11" t="str">
        <f t="shared" si="90"/>
        <v/>
      </c>
      <c r="AE757" s="11" t="str">
        <f t="array" ref="AE757">IF(ISBLANK(D757),"",IF(OR($H$2="y",$H$2="m"),IF(AA757=AA756,IF(OR(AB757=$AB$4:$AB756)=FALSE,AE756&amp;C757,AE756),"("&amp;C757)&amp;IF(AA757=AA758,IF(OR(AB758=$AB$4:$AB757)=FALSE,", ",""),") "),""))</f>
        <v/>
      </c>
      <c r="AF757" s="11" t="str">
        <f t="shared" si="91"/>
        <v/>
      </c>
      <c r="AG757" s="11" t="str">
        <f t="array" ref="AG757">IF(ISBLANK(D757),"",IF(OR($H$2="y",$H$2="m"),IF(AA757=AA756,IF(OR(AC757=$AC$4:$AC756)=FALSE,AG756&amp;AF757,AG756),"("&amp;AF757)&amp;IF(AA757=AA758,IF(OR(AC758=$AC$4:$AC757)=FALSE,", ",""),") "),""))</f>
        <v/>
      </c>
      <c r="AH757" s="10" t="str">
        <f>IF((ISBLANK(D757)),"",IF(D757=D756,AH756,"")&amp;IF(B756&lt;&gt;B757,((IF(ISBLANK(E757),$D$3&amp;"Non-type material: "&amp;$D$3,$D$3&amp;INDEX('type-categories'!$A$2:$B$100,MATCH(E757,'type-categories'!$A$2:$A$100,0),2)&amp;$D$3))),"")&amp;(IF(K757&lt;&gt;K756,$C$2&amp;K757&amp;$K$3&amp;$C$2&amp;" ",(IF(B757&lt;&gt;B756,$C$2&amp;K757&amp;$K$3&amp;$C$2&amp;" ",""))))&amp;(IF(L757="","",((IF(L757&lt;&gt;L756,$D$2&amp;L757&amp;$L$3&amp;$D$2&amp;" ",IF(B757&lt;&gt;B756,$D$2&amp;L757&amp;$L$3&amp;$D$2&amp;" ",""))))))&amp;(IF(M757="","",((IF(M757&lt;&gt;M756,$E$2&amp;M757&amp;$E$2&amp;","&amp;" ",IF(B757&lt;&gt;B756,$E$2&amp;M757&amp;$E$2&amp;",",""))))))&amp;(IF(N757="","",IF(N757&lt;&gt;N756,N757&amp;", ",IF(B757&lt;&gt;B756,N757&amp;", ",""))))&amp;(IF(ISBLANK(O757),"",(IF(O757&lt;&gt;O756,O757&amp;", ",IF(B757&lt;&gt;B756,O757&amp;", ","")))))&amp;(IF(ISBLANK(P757),"",(IF(P757&lt;&gt;P756,P757&amp;", ",IF(B757&lt;&gt;B756,P757&amp;", ",IF(Z757&lt;&gt;Z756,P757&amp;", ",""))))))&amp;(IF(ISBLANK(Q757),"",(IF(Q757&lt;&gt;Q756,Q757&amp;", ",IF(B757&lt;&gt;B756,Q757&amp;", ",IF(Z757&lt;&gt;Z756,Q757&amp;", ",""))))))&amp;(IF(ISBLANK(R757),"",(IF(R757&lt;&gt;R756,R757&amp;"m, ",IF(B757&lt;&gt;B756,R757&amp;"m, ",IF(Z757&lt;&gt;Z756,R757&amp;"m, ",""))))))&amp;IF(ISBLANK(S757),"",(IF(B757&lt;&gt;B756,S757&amp;", ",IF(S757&lt;&gt;S756,IF((Z757=Z756),"same locality "&amp;S757&amp;", ",S757&amp;", "),""))))&amp;(IF(ISBLANK(T757),"",(IF(T757&lt;&gt;T756,IF(ISBLANK(F$2),T757&amp;", ",T757&amp;" "&amp;F$2&amp;", "),(IF(B757&lt;&gt;B756,IF(ISBLANK(F$2),T757&amp;", ",T757&amp;" "&amp;F$2&amp;", "),(IF(Z757&lt;&gt;Z756,IF(ISBLANK(F$2),T757&amp;", ",T757&amp;" "&amp;F$2&amp;", "),IF((U757&lt;&gt;U756)*($G$2="Y"),"same collector, ","")))))))))&amp;(IF(ISBLANK(U757),"",(IF(U757&lt;&gt;U756,U757&amp;", ",(IF(B757&lt;&gt;B756,U757&amp;", ",IF(Z757&lt;&gt;Z756,U757&amp;", ",(IF(T757&lt;&gt;T756,IF((T757&lt;&gt;T756)*($G$2="Y"),"same date, ", ""),IF((T757=T756)*(U757=U756)*(S757&lt;&gt;S756)*($G$2="Y"),"same collector and date, ", ""))))))))))&amp;(IF(ISBLANK(V757),"",V757&amp;", "))&amp;IF((AA757&lt;&gt;AA758)*($H$2="y"),AD757&amp;AE757,IF((AA757&lt;&gt;AA758)*($H$2="m"),AD757&amp;AG757,IF(($H$2&lt;&gt;"m")*($H$2&lt;&gt;"Y"),(IF(F757=0,"",F757&amp;" "&amp;$F$4&amp;" "))&amp;(IF(G757=0,"",G757&amp;" "&amp;$G$4&amp;" "))&amp;(IF(H757=0,"",H757&amp;" "&amp;H$4&amp;" "))&amp;(IF(I757=0,"",I757&amp;" "&amp;$I$4&amp;" "))&amp;(IF(J757=0,"",J757&amp;" "&amp;$J$4&amp;" "))&amp;IF((ISBLANK(C757)),"","("&amp;C757&amp;")"),"")))&amp;IF((B757=B758)*(K757=K758)*(L757=L758)*(M757=M758),IF(($H$2&lt;&gt;"m")*($H$2&lt;&gt;"Y"), ", ", IF((ISNUMBER(FIND(")",AE757))), ", ", "")),IF((B757=B758)*(K757=K758)*(L757=L758),"; ",". ")))</f>
        <v/>
      </c>
      <c r="AI757" s="1"/>
    </row>
    <row r="758" spans="1:35" x14ac:dyDescent="0.25">
      <c r="A758" s="3" t="str">
        <f t="shared" si="92"/>
        <v/>
      </c>
      <c r="B758" s="53" t="str">
        <f t="shared" si="96"/>
        <v/>
      </c>
      <c r="C758" s="57"/>
      <c r="D758" s="57"/>
      <c r="E758" s="57"/>
      <c r="F758" s="57"/>
      <c r="G758" s="57"/>
      <c r="H758" s="57"/>
      <c r="I758" s="57"/>
      <c r="J758" s="57"/>
      <c r="K758" s="57"/>
      <c r="L758" s="57"/>
      <c r="M758" s="54"/>
      <c r="N758" s="57"/>
      <c r="O758" s="58"/>
      <c r="P758" s="58"/>
      <c r="Q758" s="58"/>
      <c r="R758" s="58"/>
      <c r="S758" s="54"/>
      <c r="T758" s="57"/>
      <c r="U758" s="57"/>
      <c r="V758" s="57"/>
      <c r="W758" s="57"/>
      <c r="X758" s="147" t="str">
        <f>IF(ISBLANK(D758),"",IF('order-admin-units'!$I$1&lt;&gt;"y", "", IF((K758="")*(ISBLANK(D758)=FALSE), 'order-admin-units'!$B$1+1, VLOOKUP(K758, ordercountry, 2))))</f>
        <v/>
      </c>
      <c r="Y758" s="147" t="str">
        <f>IF(ISBLANK(D758),"",IF('order-admin-units'!$I$1&lt;&gt;"y", "", IF(L758="", 'order-admin-units'!$B$2+1, VLOOKUP(K758&amp;"@"&amp;L758, orderadmin, 2))))</f>
        <v/>
      </c>
      <c r="Z758" s="147" t="str">
        <f t="shared" si="93"/>
        <v/>
      </c>
      <c r="AA758" s="147" t="str">
        <f t="shared" si="94"/>
        <v/>
      </c>
      <c r="AB758" s="147" t="str">
        <f t="shared" si="95"/>
        <v/>
      </c>
      <c r="AC758" s="147" t="str">
        <f t="shared" si="89"/>
        <v/>
      </c>
      <c r="AD758" s="11" t="str">
        <f t="shared" si="90"/>
        <v/>
      </c>
      <c r="AE758" s="11" t="str">
        <f t="array" ref="AE758">IF(ISBLANK(D758),"",IF(OR($H$2="y",$H$2="m"),IF(AA758=AA757,IF(OR(AB758=$AB$4:$AB757)=FALSE,AE757&amp;C758,AE757),"("&amp;C758)&amp;IF(AA758=AA759,IF(OR(AB759=$AB$4:$AB758)=FALSE,", ",""),") "),""))</f>
        <v/>
      </c>
      <c r="AF758" s="11" t="str">
        <f t="shared" si="91"/>
        <v/>
      </c>
      <c r="AG758" s="11" t="str">
        <f t="array" ref="AG758">IF(ISBLANK(D758),"",IF(OR($H$2="y",$H$2="m"),IF(AA758=AA757,IF(OR(AC758=$AC$4:$AC757)=FALSE,AG757&amp;AF758,AG757),"("&amp;AF758)&amp;IF(AA758=AA759,IF(OR(AC759=$AC$4:$AC758)=FALSE,", ",""),") "),""))</f>
        <v/>
      </c>
      <c r="AH758" s="10" t="str">
        <f>IF((ISBLANK(D758)),"",IF(D758=D757,AH757,"")&amp;IF(B757&lt;&gt;B758,((IF(ISBLANK(E758),$D$3&amp;"Non-type material: "&amp;$D$3,$D$3&amp;INDEX('type-categories'!$A$2:$B$100,MATCH(E758,'type-categories'!$A$2:$A$100,0),2)&amp;$D$3))),"")&amp;(IF(K758&lt;&gt;K757,$C$2&amp;K758&amp;$K$3&amp;$C$2&amp;" ",(IF(B758&lt;&gt;B757,$C$2&amp;K758&amp;$K$3&amp;$C$2&amp;" ",""))))&amp;(IF(L758="","",((IF(L758&lt;&gt;L757,$D$2&amp;L758&amp;$L$3&amp;$D$2&amp;" ",IF(B758&lt;&gt;B757,$D$2&amp;L758&amp;$L$3&amp;$D$2&amp;" ",""))))))&amp;(IF(M758="","",((IF(M758&lt;&gt;M757,$E$2&amp;M758&amp;$E$2&amp;","&amp;" ",IF(B758&lt;&gt;B757,$E$2&amp;M758&amp;$E$2&amp;",",""))))))&amp;(IF(N758="","",IF(N758&lt;&gt;N757,N758&amp;", ",IF(B758&lt;&gt;B757,N758&amp;", ",""))))&amp;(IF(ISBLANK(O758),"",(IF(O758&lt;&gt;O757,O758&amp;", ",IF(B758&lt;&gt;B757,O758&amp;", ","")))))&amp;(IF(ISBLANK(P758),"",(IF(P758&lt;&gt;P757,P758&amp;", ",IF(B758&lt;&gt;B757,P758&amp;", ",IF(Z758&lt;&gt;Z757,P758&amp;", ",""))))))&amp;(IF(ISBLANK(Q758),"",(IF(Q758&lt;&gt;Q757,Q758&amp;", ",IF(B758&lt;&gt;B757,Q758&amp;", ",IF(Z758&lt;&gt;Z757,Q758&amp;", ",""))))))&amp;(IF(ISBLANK(R758),"",(IF(R758&lt;&gt;R757,R758&amp;"m, ",IF(B758&lt;&gt;B757,R758&amp;"m, ",IF(Z758&lt;&gt;Z757,R758&amp;"m, ",""))))))&amp;IF(ISBLANK(S758),"",(IF(B758&lt;&gt;B757,S758&amp;", ",IF(S758&lt;&gt;S757,IF((Z758=Z757),"same locality "&amp;S758&amp;", ",S758&amp;", "),""))))&amp;(IF(ISBLANK(T758),"",(IF(T758&lt;&gt;T757,IF(ISBLANK(F$2),T758&amp;", ",T758&amp;" "&amp;F$2&amp;", "),(IF(B758&lt;&gt;B757,IF(ISBLANK(F$2),T758&amp;", ",T758&amp;" "&amp;F$2&amp;", "),(IF(Z758&lt;&gt;Z757,IF(ISBLANK(F$2),T758&amp;", ",T758&amp;" "&amp;F$2&amp;", "),IF((U758&lt;&gt;U757)*($G$2="Y"),"same collector, ","")))))))))&amp;(IF(ISBLANK(U758),"",(IF(U758&lt;&gt;U757,U758&amp;", ",(IF(B758&lt;&gt;B757,U758&amp;", ",IF(Z758&lt;&gt;Z757,U758&amp;", ",(IF(T758&lt;&gt;T757,IF((T758&lt;&gt;T757)*($G$2="Y"),"same date, ", ""),IF((T758=T757)*(U758=U757)*(S758&lt;&gt;S757)*($G$2="Y"),"same collector and date, ", ""))))))))))&amp;(IF(ISBLANK(V758),"",V758&amp;", "))&amp;IF((AA758&lt;&gt;AA759)*($H$2="y"),AD758&amp;AE758,IF((AA758&lt;&gt;AA759)*($H$2="m"),AD758&amp;AG758,IF(($H$2&lt;&gt;"m")*($H$2&lt;&gt;"Y"),(IF(F758=0,"",F758&amp;" "&amp;$F$4&amp;" "))&amp;(IF(G758=0,"",G758&amp;" "&amp;$G$4&amp;" "))&amp;(IF(H758=0,"",H758&amp;" "&amp;H$4&amp;" "))&amp;(IF(I758=0,"",I758&amp;" "&amp;$I$4&amp;" "))&amp;(IF(J758=0,"",J758&amp;" "&amp;$J$4&amp;" "))&amp;IF((ISBLANK(C758)),"","("&amp;C758&amp;")"),"")))&amp;IF((B758=B759)*(K758=K759)*(L758=L759)*(M758=M759),IF(($H$2&lt;&gt;"m")*($H$2&lt;&gt;"Y"), ", ", IF((ISNUMBER(FIND(")",AE758))), ", ", "")),IF((B758=B759)*(K758=K759)*(L758=L759),"; ",". ")))</f>
        <v/>
      </c>
      <c r="AI758" s="1"/>
    </row>
    <row r="759" spans="1:35" x14ac:dyDescent="0.25">
      <c r="A759" s="3" t="str">
        <f t="shared" si="92"/>
        <v/>
      </c>
      <c r="B759" s="53" t="str">
        <f t="shared" si="96"/>
        <v/>
      </c>
      <c r="C759" s="57"/>
      <c r="D759" s="57"/>
      <c r="E759" s="57"/>
      <c r="F759" s="57"/>
      <c r="G759" s="57"/>
      <c r="H759" s="57"/>
      <c r="I759" s="57"/>
      <c r="J759" s="57"/>
      <c r="K759" s="57"/>
      <c r="L759" s="57"/>
      <c r="M759" s="54"/>
      <c r="N759" s="57"/>
      <c r="O759" s="58"/>
      <c r="P759" s="58"/>
      <c r="Q759" s="58"/>
      <c r="R759" s="58"/>
      <c r="S759" s="54"/>
      <c r="T759" s="57"/>
      <c r="U759" s="57"/>
      <c r="V759" s="57"/>
      <c r="W759" s="57"/>
      <c r="X759" s="147" t="str">
        <f>IF(ISBLANK(D759),"",IF('order-admin-units'!$I$1&lt;&gt;"y", "", IF((K759="")*(ISBLANK(D759)=FALSE), 'order-admin-units'!$B$1+1, VLOOKUP(K759, ordercountry, 2))))</f>
        <v/>
      </c>
      <c r="Y759" s="147" t="str">
        <f>IF(ISBLANK(D759),"",IF('order-admin-units'!$I$1&lt;&gt;"y", "", IF(L759="", 'order-admin-units'!$B$2+1, VLOOKUP(K759&amp;"@"&amp;L759, orderadmin, 2))))</f>
        <v/>
      </c>
      <c r="Z759" s="147" t="str">
        <f t="shared" si="93"/>
        <v/>
      </c>
      <c r="AA759" s="147" t="str">
        <f t="shared" si="94"/>
        <v/>
      </c>
      <c r="AB759" s="147" t="str">
        <f t="shared" si="95"/>
        <v/>
      </c>
      <c r="AC759" s="147" t="str">
        <f t="shared" si="89"/>
        <v/>
      </c>
      <c r="AD759" s="11" t="str">
        <f t="shared" si="90"/>
        <v/>
      </c>
      <c r="AE759" s="11" t="str">
        <f t="array" ref="AE759">IF(ISBLANK(D759),"",IF(OR($H$2="y",$H$2="m"),IF(AA759=AA758,IF(OR(AB759=$AB$4:$AB758)=FALSE,AE758&amp;C759,AE758),"("&amp;C759)&amp;IF(AA759=AA760,IF(OR(AB760=$AB$4:$AB759)=FALSE,", ",""),") "),""))</f>
        <v/>
      </c>
      <c r="AF759" s="11" t="str">
        <f t="shared" si="91"/>
        <v/>
      </c>
      <c r="AG759" s="11" t="str">
        <f t="array" ref="AG759">IF(ISBLANK(D759),"",IF(OR($H$2="y",$H$2="m"),IF(AA759=AA758,IF(OR(AC759=$AC$4:$AC758)=FALSE,AG758&amp;AF759,AG758),"("&amp;AF759)&amp;IF(AA759=AA760,IF(OR(AC760=$AC$4:$AC759)=FALSE,", ",""),") "),""))</f>
        <v/>
      </c>
      <c r="AH759" s="10" t="str">
        <f>IF((ISBLANK(D759)),"",IF(D759=D758,AH758,"")&amp;IF(B758&lt;&gt;B759,((IF(ISBLANK(E759),$D$3&amp;"Non-type material: "&amp;$D$3,$D$3&amp;INDEX('type-categories'!$A$2:$B$100,MATCH(E759,'type-categories'!$A$2:$A$100,0),2)&amp;$D$3))),"")&amp;(IF(K759&lt;&gt;K758,$C$2&amp;K759&amp;$K$3&amp;$C$2&amp;" ",(IF(B759&lt;&gt;B758,$C$2&amp;K759&amp;$K$3&amp;$C$2&amp;" ",""))))&amp;(IF(L759="","",((IF(L759&lt;&gt;L758,$D$2&amp;L759&amp;$L$3&amp;$D$2&amp;" ",IF(B759&lt;&gt;B758,$D$2&amp;L759&amp;$L$3&amp;$D$2&amp;" ",""))))))&amp;(IF(M759="","",((IF(M759&lt;&gt;M758,$E$2&amp;M759&amp;$E$2&amp;","&amp;" ",IF(B759&lt;&gt;B758,$E$2&amp;M759&amp;$E$2&amp;",",""))))))&amp;(IF(N759="","",IF(N759&lt;&gt;N758,N759&amp;", ",IF(B759&lt;&gt;B758,N759&amp;", ",""))))&amp;(IF(ISBLANK(O759),"",(IF(O759&lt;&gt;O758,O759&amp;", ",IF(B759&lt;&gt;B758,O759&amp;", ","")))))&amp;(IF(ISBLANK(P759),"",(IF(P759&lt;&gt;P758,P759&amp;", ",IF(B759&lt;&gt;B758,P759&amp;", ",IF(Z759&lt;&gt;Z758,P759&amp;", ",""))))))&amp;(IF(ISBLANK(Q759),"",(IF(Q759&lt;&gt;Q758,Q759&amp;", ",IF(B759&lt;&gt;B758,Q759&amp;", ",IF(Z759&lt;&gt;Z758,Q759&amp;", ",""))))))&amp;(IF(ISBLANK(R759),"",(IF(R759&lt;&gt;R758,R759&amp;"m, ",IF(B759&lt;&gt;B758,R759&amp;"m, ",IF(Z759&lt;&gt;Z758,R759&amp;"m, ",""))))))&amp;IF(ISBLANK(S759),"",(IF(B759&lt;&gt;B758,S759&amp;", ",IF(S759&lt;&gt;S758,IF((Z759=Z758),"same locality "&amp;S759&amp;", ",S759&amp;", "),""))))&amp;(IF(ISBLANK(T759),"",(IF(T759&lt;&gt;T758,IF(ISBLANK(F$2),T759&amp;", ",T759&amp;" "&amp;F$2&amp;", "),(IF(B759&lt;&gt;B758,IF(ISBLANK(F$2),T759&amp;", ",T759&amp;" "&amp;F$2&amp;", "),(IF(Z759&lt;&gt;Z758,IF(ISBLANK(F$2),T759&amp;", ",T759&amp;" "&amp;F$2&amp;", "),IF((U759&lt;&gt;U758)*($G$2="Y"),"same collector, ","")))))))))&amp;(IF(ISBLANK(U759),"",(IF(U759&lt;&gt;U758,U759&amp;", ",(IF(B759&lt;&gt;B758,U759&amp;", ",IF(Z759&lt;&gt;Z758,U759&amp;", ",(IF(T759&lt;&gt;T758,IF((T759&lt;&gt;T758)*($G$2="Y"),"same date, ", ""),IF((T759=T758)*(U759=U758)*(S759&lt;&gt;S758)*($G$2="Y"),"same collector and date, ", ""))))))))))&amp;(IF(ISBLANK(V759),"",V759&amp;", "))&amp;IF((AA759&lt;&gt;AA760)*($H$2="y"),AD759&amp;AE759,IF((AA759&lt;&gt;AA760)*($H$2="m"),AD759&amp;AG759,IF(($H$2&lt;&gt;"m")*($H$2&lt;&gt;"Y"),(IF(F759=0,"",F759&amp;" "&amp;$F$4&amp;" "))&amp;(IF(G759=0,"",G759&amp;" "&amp;$G$4&amp;" "))&amp;(IF(H759=0,"",H759&amp;" "&amp;H$4&amp;" "))&amp;(IF(I759=0,"",I759&amp;" "&amp;$I$4&amp;" "))&amp;(IF(J759=0,"",J759&amp;" "&amp;$J$4&amp;" "))&amp;IF((ISBLANK(C759)),"","("&amp;C759&amp;")"),"")))&amp;IF((B759=B760)*(K759=K760)*(L759=L760)*(M759=M760),IF(($H$2&lt;&gt;"m")*($H$2&lt;&gt;"Y"), ", ", IF((ISNUMBER(FIND(")",AE759))), ", ", "")),IF((B759=B760)*(K759=K760)*(L759=L760),"; ",". ")))</f>
        <v/>
      </c>
      <c r="AI759" s="1"/>
    </row>
    <row r="760" spans="1:35" x14ac:dyDescent="0.25">
      <c r="A760" s="3" t="str">
        <f t="shared" si="92"/>
        <v/>
      </c>
      <c r="B760" s="53" t="str">
        <f t="shared" si="96"/>
        <v/>
      </c>
      <c r="C760" s="57"/>
      <c r="D760" s="57"/>
      <c r="E760" s="57"/>
      <c r="F760" s="57"/>
      <c r="G760" s="57"/>
      <c r="H760" s="57"/>
      <c r="I760" s="57"/>
      <c r="J760" s="57"/>
      <c r="K760" s="57"/>
      <c r="L760" s="57"/>
      <c r="M760" s="54"/>
      <c r="N760" s="57"/>
      <c r="O760" s="58"/>
      <c r="P760" s="58"/>
      <c r="Q760" s="58"/>
      <c r="R760" s="58"/>
      <c r="S760" s="54"/>
      <c r="T760" s="57"/>
      <c r="U760" s="57"/>
      <c r="V760" s="57"/>
      <c r="W760" s="57"/>
      <c r="X760" s="147" t="str">
        <f>IF(ISBLANK(D760),"",IF('order-admin-units'!$I$1&lt;&gt;"y", "", IF((K760="")*(ISBLANK(D760)=FALSE), 'order-admin-units'!$B$1+1, VLOOKUP(K760, ordercountry, 2))))</f>
        <v/>
      </c>
      <c r="Y760" s="147" t="str">
        <f>IF(ISBLANK(D760),"",IF('order-admin-units'!$I$1&lt;&gt;"y", "", IF(L760="", 'order-admin-units'!$B$2+1, VLOOKUP(K760&amp;"@"&amp;L760, orderadmin, 2))))</f>
        <v/>
      </c>
      <c r="Z760" s="147" t="str">
        <f t="shared" si="93"/>
        <v/>
      </c>
      <c r="AA760" s="147" t="str">
        <f t="shared" si="94"/>
        <v/>
      </c>
      <c r="AB760" s="147" t="str">
        <f t="shared" si="95"/>
        <v/>
      </c>
      <c r="AC760" s="147" t="str">
        <f t="shared" si="89"/>
        <v/>
      </c>
      <c r="AD760" s="11" t="str">
        <f t="shared" si="90"/>
        <v/>
      </c>
      <c r="AE760" s="11" t="str">
        <f t="array" ref="AE760">IF(ISBLANK(D760),"",IF(OR($H$2="y",$H$2="m"),IF(AA760=AA759,IF(OR(AB760=$AB$4:$AB759)=FALSE,AE759&amp;C760,AE759),"("&amp;C760)&amp;IF(AA760=AA761,IF(OR(AB761=$AB$4:$AB760)=FALSE,", ",""),") "),""))</f>
        <v/>
      </c>
      <c r="AF760" s="11" t="str">
        <f t="shared" si="91"/>
        <v/>
      </c>
      <c r="AG760" s="11" t="str">
        <f t="array" ref="AG760">IF(ISBLANK(D760),"",IF(OR($H$2="y",$H$2="m"),IF(AA760=AA759,IF(OR(AC760=$AC$4:$AC759)=FALSE,AG759&amp;AF760,AG759),"("&amp;AF760)&amp;IF(AA760=AA761,IF(OR(AC761=$AC$4:$AC760)=FALSE,", ",""),") "),""))</f>
        <v/>
      </c>
      <c r="AH760" s="10" t="str">
        <f>IF((ISBLANK(D760)),"",IF(D760=D759,AH759,"")&amp;IF(B759&lt;&gt;B760,((IF(ISBLANK(E760),$D$3&amp;"Non-type material: "&amp;$D$3,$D$3&amp;INDEX('type-categories'!$A$2:$B$100,MATCH(E760,'type-categories'!$A$2:$A$100,0),2)&amp;$D$3))),"")&amp;(IF(K760&lt;&gt;K759,$C$2&amp;K760&amp;$K$3&amp;$C$2&amp;" ",(IF(B760&lt;&gt;B759,$C$2&amp;K760&amp;$K$3&amp;$C$2&amp;" ",""))))&amp;(IF(L760="","",((IF(L760&lt;&gt;L759,$D$2&amp;L760&amp;$L$3&amp;$D$2&amp;" ",IF(B760&lt;&gt;B759,$D$2&amp;L760&amp;$L$3&amp;$D$2&amp;" ",""))))))&amp;(IF(M760="","",((IF(M760&lt;&gt;M759,$E$2&amp;M760&amp;$E$2&amp;","&amp;" ",IF(B760&lt;&gt;B759,$E$2&amp;M760&amp;$E$2&amp;",",""))))))&amp;(IF(N760="","",IF(N760&lt;&gt;N759,N760&amp;", ",IF(B760&lt;&gt;B759,N760&amp;", ",""))))&amp;(IF(ISBLANK(O760),"",(IF(O760&lt;&gt;O759,O760&amp;", ",IF(B760&lt;&gt;B759,O760&amp;", ","")))))&amp;(IF(ISBLANK(P760),"",(IF(P760&lt;&gt;P759,P760&amp;", ",IF(B760&lt;&gt;B759,P760&amp;", ",IF(Z760&lt;&gt;Z759,P760&amp;", ",""))))))&amp;(IF(ISBLANK(Q760),"",(IF(Q760&lt;&gt;Q759,Q760&amp;", ",IF(B760&lt;&gt;B759,Q760&amp;", ",IF(Z760&lt;&gt;Z759,Q760&amp;", ",""))))))&amp;(IF(ISBLANK(R760),"",(IF(R760&lt;&gt;R759,R760&amp;"m, ",IF(B760&lt;&gt;B759,R760&amp;"m, ",IF(Z760&lt;&gt;Z759,R760&amp;"m, ",""))))))&amp;IF(ISBLANK(S760),"",(IF(B760&lt;&gt;B759,S760&amp;", ",IF(S760&lt;&gt;S759,IF((Z760=Z759),"same locality "&amp;S760&amp;", ",S760&amp;", "),""))))&amp;(IF(ISBLANK(T760),"",(IF(T760&lt;&gt;T759,IF(ISBLANK(F$2),T760&amp;", ",T760&amp;" "&amp;F$2&amp;", "),(IF(B760&lt;&gt;B759,IF(ISBLANK(F$2),T760&amp;", ",T760&amp;" "&amp;F$2&amp;", "),(IF(Z760&lt;&gt;Z759,IF(ISBLANK(F$2),T760&amp;", ",T760&amp;" "&amp;F$2&amp;", "),IF((U760&lt;&gt;U759)*($G$2="Y"),"same collector, ","")))))))))&amp;(IF(ISBLANK(U760),"",(IF(U760&lt;&gt;U759,U760&amp;", ",(IF(B760&lt;&gt;B759,U760&amp;", ",IF(Z760&lt;&gt;Z759,U760&amp;", ",(IF(T760&lt;&gt;T759,IF((T760&lt;&gt;T759)*($G$2="Y"),"same date, ", ""),IF((T760=T759)*(U760=U759)*(S760&lt;&gt;S759)*($G$2="Y"),"same collector and date, ", ""))))))))))&amp;(IF(ISBLANK(V760),"",V760&amp;", "))&amp;IF((AA760&lt;&gt;AA761)*($H$2="y"),AD760&amp;AE760,IF((AA760&lt;&gt;AA761)*($H$2="m"),AD760&amp;AG760,IF(($H$2&lt;&gt;"m")*($H$2&lt;&gt;"Y"),(IF(F760=0,"",F760&amp;" "&amp;$F$4&amp;" "))&amp;(IF(G760=0,"",G760&amp;" "&amp;$G$4&amp;" "))&amp;(IF(H760=0,"",H760&amp;" "&amp;H$4&amp;" "))&amp;(IF(I760=0,"",I760&amp;" "&amp;$I$4&amp;" "))&amp;(IF(J760=0,"",J760&amp;" "&amp;$J$4&amp;" "))&amp;IF((ISBLANK(C760)),"","("&amp;C760&amp;")"),"")))&amp;IF((B760=B761)*(K760=K761)*(L760=L761)*(M760=M761),IF(($H$2&lt;&gt;"m")*($H$2&lt;&gt;"Y"), ", ", IF((ISNUMBER(FIND(")",AE760))), ", ", "")),IF((B760=B761)*(K760=K761)*(L760=L761),"; ",". ")))</f>
        <v/>
      </c>
      <c r="AI760" s="1"/>
    </row>
    <row r="761" spans="1:35" x14ac:dyDescent="0.25">
      <c r="A761" s="3" t="str">
        <f t="shared" si="92"/>
        <v/>
      </c>
      <c r="B761" s="53" t="str">
        <f t="shared" si="96"/>
        <v/>
      </c>
      <c r="C761" s="57"/>
      <c r="D761" s="57"/>
      <c r="E761" s="57"/>
      <c r="F761" s="57"/>
      <c r="G761" s="57"/>
      <c r="H761" s="57"/>
      <c r="I761" s="57"/>
      <c r="J761" s="57"/>
      <c r="K761" s="57"/>
      <c r="L761" s="57"/>
      <c r="M761" s="54"/>
      <c r="N761" s="57"/>
      <c r="O761" s="58"/>
      <c r="P761" s="58"/>
      <c r="Q761" s="58"/>
      <c r="R761" s="58"/>
      <c r="S761" s="54"/>
      <c r="T761" s="57"/>
      <c r="U761" s="57"/>
      <c r="V761" s="57"/>
      <c r="W761" s="57"/>
      <c r="X761" s="147" t="str">
        <f>IF(ISBLANK(D761),"",IF('order-admin-units'!$I$1&lt;&gt;"y", "", IF((K761="")*(ISBLANK(D761)=FALSE), 'order-admin-units'!$B$1+1, VLOOKUP(K761, ordercountry, 2))))</f>
        <v/>
      </c>
      <c r="Y761" s="147" t="str">
        <f>IF(ISBLANK(D761),"",IF('order-admin-units'!$I$1&lt;&gt;"y", "", IF(L761="", 'order-admin-units'!$B$2+1, VLOOKUP(K761&amp;"@"&amp;L761, orderadmin, 2))))</f>
        <v/>
      </c>
      <c r="Z761" s="147" t="str">
        <f t="shared" si="93"/>
        <v/>
      </c>
      <c r="AA761" s="147" t="str">
        <f t="shared" si="94"/>
        <v/>
      </c>
      <c r="AB761" s="147" t="str">
        <f t="shared" si="95"/>
        <v/>
      </c>
      <c r="AC761" s="147" t="str">
        <f t="shared" si="89"/>
        <v/>
      </c>
      <c r="AD761" s="11" t="str">
        <f t="shared" si="90"/>
        <v/>
      </c>
      <c r="AE761" s="11" t="str">
        <f t="array" ref="AE761">IF(ISBLANK(D761),"",IF(OR($H$2="y",$H$2="m"),IF(AA761=AA760,IF(OR(AB761=$AB$4:$AB760)=FALSE,AE760&amp;C761,AE760),"("&amp;C761)&amp;IF(AA761=AA762,IF(OR(AB762=$AB$4:$AB761)=FALSE,", ",""),") "),""))</f>
        <v/>
      </c>
      <c r="AF761" s="11" t="str">
        <f t="shared" si="91"/>
        <v/>
      </c>
      <c r="AG761" s="11" t="str">
        <f t="array" ref="AG761">IF(ISBLANK(D761),"",IF(OR($H$2="y",$H$2="m"),IF(AA761=AA760,IF(OR(AC761=$AC$4:$AC760)=FALSE,AG760&amp;AF761,AG760),"("&amp;AF761)&amp;IF(AA761=AA762,IF(OR(AC762=$AC$4:$AC761)=FALSE,", ",""),") "),""))</f>
        <v/>
      </c>
      <c r="AH761" s="10" t="str">
        <f>IF((ISBLANK(D761)),"",IF(D761=D760,AH760,"")&amp;IF(B760&lt;&gt;B761,((IF(ISBLANK(E761),$D$3&amp;"Non-type material: "&amp;$D$3,$D$3&amp;INDEX('type-categories'!$A$2:$B$100,MATCH(E761,'type-categories'!$A$2:$A$100,0),2)&amp;$D$3))),"")&amp;(IF(K761&lt;&gt;K760,$C$2&amp;K761&amp;$K$3&amp;$C$2&amp;" ",(IF(B761&lt;&gt;B760,$C$2&amp;K761&amp;$K$3&amp;$C$2&amp;" ",""))))&amp;(IF(L761="","",((IF(L761&lt;&gt;L760,$D$2&amp;L761&amp;$L$3&amp;$D$2&amp;" ",IF(B761&lt;&gt;B760,$D$2&amp;L761&amp;$L$3&amp;$D$2&amp;" ",""))))))&amp;(IF(M761="","",((IF(M761&lt;&gt;M760,$E$2&amp;M761&amp;$E$2&amp;","&amp;" ",IF(B761&lt;&gt;B760,$E$2&amp;M761&amp;$E$2&amp;",",""))))))&amp;(IF(N761="","",IF(N761&lt;&gt;N760,N761&amp;", ",IF(B761&lt;&gt;B760,N761&amp;", ",""))))&amp;(IF(ISBLANK(O761),"",(IF(O761&lt;&gt;O760,O761&amp;", ",IF(B761&lt;&gt;B760,O761&amp;", ","")))))&amp;(IF(ISBLANK(P761),"",(IF(P761&lt;&gt;P760,P761&amp;", ",IF(B761&lt;&gt;B760,P761&amp;", ",IF(Z761&lt;&gt;Z760,P761&amp;", ",""))))))&amp;(IF(ISBLANK(Q761),"",(IF(Q761&lt;&gt;Q760,Q761&amp;", ",IF(B761&lt;&gt;B760,Q761&amp;", ",IF(Z761&lt;&gt;Z760,Q761&amp;", ",""))))))&amp;(IF(ISBLANK(R761),"",(IF(R761&lt;&gt;R760,R761&amp;"m, ",IF(B761&lt;&gt;B760,R761&amp;"m, ",IF(Z761&lt;&gt;Z760,R761&amp;"m, ",""))))))&amp;IF(ISBLANK(S761),"",(IF(B761&lt;&gt;B760,S761&amp;", ",IF(S761&lt;&gt;S760,IF((Z761=Z760),"same locality "&amp;S761&amp;", ",S761&amp;", "),""))))&amp;(IF(ISBLANK(T761),"",(IF(T761&lt;&gt;T760,IF(ISBLANK(F$2),T761&amp;", ",T761&amp;" "&amp;F$2&amp;", "),(IF(B761&lt;&gt;B760,IF(ISBLANK(F$2),T761&amp;", ",T761&amp;" "&amp;F$2&amp;", "),(IF(Z761&lt;&gt;Z760,IF(ISBLANK(F$2),T761&amp;", ",T761&amp;" "&amp;F$2&amp;", "),IF((U761&lt;&gt;U760)*($G$2="Y"),"same collector, ","")))))))))&amp;(IF(ISBLANK(U761),"",(IF(U761&lt;&gt;U760,U761&amp;", ",(IF(B761&lt;&gt;B760,U761&amp;", ",IF(Z761&lt;&gt;Z760,U761&amp;", ",(IF(T761&lt;&gt;T760,IF((T761&lt;&gt;T760)*($G$2="Y"),"same date, ", ""),IF((T761=T760)*(U761=U760)*(S761&lt;&gt;S760)*($G$2="Y"),"same collector and date, ", ""))))))))))&amp;(IF(ISBLANK(V761),"",V761&amp;", "))&amp;IF((AA761&lt;&gt;AA762)*($H$2="y"),AD761&amp;AE761,IF((AA761&lt;&gt;AA762)*($H$2="m"),AD761&amp;AG761,IF(($H$2&lt;&gt;"m")*($H$2&lt;&gt;"Y"),(IF(F761=0,"",F761&amp;" "&amp;$F$4&amp;" "))&amp;(IF(G761=0,"",G761&amp;" "&amp;$G$4&amp;" "))&amp;(IF(H761=0,"",H761&amp;" "&amp;H$4&amp;" "))&amp;(IF(I761=0,"",I761&amp;" "&amp;$I$4&amp;" "))&amp;(IF(J761=0,"",J761&amp;" "&amp;$J$4&amp;" "))&amp;IF((ISBLANK(C761)),"","("&amp;C761&amp;")"),"")))&amp;IF((B761=B762)*(K761=K762)*(L761=L762)*(M761=M762),IF(($H$2&lt;&gt;"m")*($H$2&lt;&gt;"Y"), ", ", IF((ISNUMBER(FIND(")",AE761))), ", ", "")),IF((B761=B762)*(K761=K762)*(L761=L762),"; ",". ")))</f>
        <v/>
      </c>
      <c r="AI761" s="1"/>
    </row>
    <row r="762" spans="1:35" x14ac:dyDescent="0.25">
      <c r="A762" s="3" t="str">
        <f t="shared" si="92"/>
        <v/>
      </c>
      <c r="B762" s="53" t="str">
        <f t="shared" si="96"/>
        <v/>
      </c>
      <c r="C762" s="57"/>
      <c r="D762" s="57"/>
      <c r="E762" s="57"/>
      <c r="F762" s="57"/>
      <c r="G762" s="57"/>
      <c r="H762" s="57"/>
      <c r="I762" s="57"/>
      <c r="J762" s="57"/>
      <c r="K762" s="57"/>
      <c r="L762" s="57"/>
      <c r="M762" s="54"/>
      <c r="N762" s="57"/>
      <c r="O762" s="58"/>
      <c r="P762" s="58"/>
      <c r="Q762" s="58"/>
      <c r="R762" s="58"/>
      <c r="S762" s="54"/>
      <c r="T762" s="57"/>
      <c r="U762" s="57"/>
      <c r="V762" s="57"/>
      <c r="W762" s="57"/>
      <c r="X762" s="147" t="str">
        <f>IF(ISBLANK(D762),"",IF('order-admin-units'!$I$1&lt;&gt;"y", "", IF((K762="")*(ISBLANK(D762)=FALSE), 'order-admin-units'!$B$1+1, VLOOKUP(K762, ordercountry, 2))))</f>
        <v/>
      </c>
      <c r="Y762" s="147" t="str">
        <f>IF(ISBLANK(D762),"",IF('order-admin-units'!$I$1&lt;&gt;"y", "", IF(L762="", 'order-admin-units'!$B$2+1, VLOOKUP(K762&amp;"@"&amp;L762, orderadmin, 2))))</f>
        <v/>
      </c>
      <c r="Z762" s="147" t="str">
        <f t="shared" si="93"/>
        <v/>
      </c>
      <c r="AA762" s="147" t="str">
        <f t="shared" si="94"/>
        <v/>
      </c>
      <c r="AB762" s="147" t="str">
        <f t="shared" si="95"/>
        <v/>
      </c>
      <c r="AC762" s="147" t="str">
        <f t="shared" si="89"/>
        <v/>
      </c>
      <c r="AD762" s="11" t="str">
        <f t="shared" si="90"/>
        <v/>
      </c>
      <c r="AE762" s="11" t="str">
        <f t="array" ref="AE762">IF(ISBLANK(D762),"",IF(OR($H$2="y",$H$2="m"),IF(AA762=AA761,IF(OR(AB762=$AB$4:$AB761)=FALSE,AE761&amp;C762,AE761),"("&amp;C762)&amp;IF(AA762=AA763,IF(OR(AB763=$AB$4:$AB762)=FALSE,", ",""),") "),""))</f>
        <v/>
      </c>
      <c r="AF762" s="11" t="str">
        <f t="shared" si="91"/>
        <v/>
      </c>
      <c r="AG762" s="11" t="str">
        <f t="array" ref="AG762">IF(ISBLANK(D762),"",IF(OR($H$2="y",$H$2="m"),IF(AA762=AA761,IF(OR(AC762=$AC$4:$AC761)=FALSE,AG761&amp;AF762,AG761),"("&amp;AF762)&amp;IF(AA762=AA763,IF(OR(AC763=$AC$4:$AC762)=FALSE,", ",""),") "),""))</f>
        <v/>
      </c>
      <c r="AH762" s="10" t="str">
        <f>IF((ISBLANK(D762)),"",IF(D762=D761,AH761,"")&amp;IF(B761&lt;&gt;B762,((IF(ISBLANK(E762),$D$3&amp;"Non-type material: "&amp;$D$3,$D$3&amp;INDEX('type-categories'!$A$2:$B$100,MATCH(E762,'type-categories'!$A$2:$A$100,0),2)&amp;$D$3))),"")&amp;(IF(K762&lt;&gt;K761,$C$2&amp;K762&amp;$K$3&amp;$C$2&amp;" ",(IF(B762&lt;&gt;B761,$C$2&amp;K762&amp;$K$3&amp;$C$2&amp;" ",""))))&amp;(IF(L762="","",((IF(L762&lt;&gt;L761,$D$2&amp;L762&amp;$L$3&amp;$D$2&amp;" ",IF(B762&lt;&gt;B761,$D$2&amp;L762&amp;$L$3&amp;$D$2&amp;" ",""))))))&amp;(IF(M762="","",((IF(M762&lt;&gt;M761,$E$2&amp;M762&amp;$E$2&amp;","&amp;" ",IF(B762&lt;&gt;B761,$E$2&amp;M762&amp;$E$2&amp;",",""))))))&amp;(IF(N762="","",IF(N762&lt;&gt;N761,N762&amp;", ",IF(B762&lt;&gt;B761,N762&amp;", ",""))))&amp;(IF(ISBLANK(O762),"",(IF(O762&lt;&gt;O761,O762&amp;", ",IF(B762&lt;&gt;B761,O762&amp;", ","")))))&amp;(IF(ISBLANK(P762),"",(IF(P762&lt;&gt;P761,P762&amp;", ",IF(B762&lt;&gt;B761,P762&amp;", ",IF(Z762&lt;&gt;Z761,P762&amp;", ",""))))))&amp;(IF(ISBLANK(Q762),"",(IF(Q762&lt;&gt;Q761,Q762&amp;", ",IF(B762&lt;&gt;B761,Q762&amp;", ",IF(Z762&lt;&gt;Z761,Q762&amp;", ",""))))))&amp;(IF(ISBLANK(R762),"",(IF(R762&lt;&gt;R761,R762&amp;"m, ",IF(B762&lt;&gt;B761,R762&amp;"m, ",IF(Z762&lt;&gt;Z761,R762&amp;"m, ",""))))))&amp;IF(ISBLANK(S762),"",(IF(B762&lt;&gt;B761,S762&amp;", ",IF(S762&lt;&gt;S761,IF((Z762=Z761),"same locality "&amp;S762&amp;", ",S762&amp;", "),""))))&amp;(IF(ISBLANK(T762),"",(IF(T762&lt;&gt;T761,IF(ISBLANK(F$2),T762&amp;", ",T762&amp;" "&amp;F$2&amp;", "),(IF(B762&lt;&gt;B761,IF(ISBLANK(F$2),T762&amp;", ",T762&amp;" "&amp;F$2&amp;", "),(IF(Z762&lt;&gt;Z761,IF(ISBLANK(F$2),T762&amp;", ",T762&amp;" "&amp;F$2&amp;", "),IF((U762&lt;&gt;U761)*($G$2="Y"),"same collector, ","")))))))))&amp;(IF(ISBLANK(U762),"",(IF(U762&lt;&gt;U761,U762&amp;", ",(IF(B762&lt;&gt;B761,U762&amp;", ",IF(Z762&lt;&gt;Z761,U762&amp;", ",(IF(T762&lt;&gt;T761,IF((T762&lt;&gt;T761)*($G$2="Y"),"same date, ", ""),IF((T762=T761)*(U762=U761)*(S762&lt;&gt;S761)*($G$2="Y"),"same collector and date, ", ""))))))))))&amp;(IF(ISBLANK(V762),"",V762&amp;", "))&amp;IF((AA762&lt;&gt;AA763)*($H$2="y"),AD762&amp;AE762,IF((AA762&lt;&gt;AA763)*($H$2="m"),AD762&amp;AG762,IF(($H$2&lt;&gt;"m")*($H$2&lt;&gt;"Y"),(IF(F762=0,"",F762&amp;" "&amp;$F$4&amp;" "))&amp;(IF(G762=0,"",G762&amp;" "&amp;$G$4&amp;" "))&amp;(IF(H762=0,"",H762&amp;" "&amp;H$4&amp;" "))&amp;(IF(I762=0,"",I762&amp;" "&amp;$I$4&amp;" "))&amp;(IF(J762=0,"",J762&amp;" "&amp;$J$4&amp;" "))&amp;IF((ISBLANK(C762)),"","("&amp;C762&amp;")"),"")))&amp;IF((B762=B763)*(K762=K763)*(L762=L763)*(M762=M763),IF(($H$2&lt;&gt;"m")*($H$2&lt;&gt;"Y"), ", ", IF((ISNUMBER(FIND(")",AE762))), ", ", "")),IF((B762=B763)*(K762=K763)*(L762=L763),"; ",". ")))</f>
        <v/>
      </c>
      <c r="AI762" s="1"/>
    </row>
    <row r="763" spans="1:35" x14ac:dyDescent="0.25">
      <c r="A763" s="3" t="str">
        <f t="shared" si="92"/>
        <v/>
      </c>
      <c r="B763" s="53" t="str">
        <f t="shared" si="96"/>
        <v/>
      </c>
      <c r="C763" s="57"/>
      <c r="D763" s="57"/>
      <c r="E763" s="57"/>
      <c r="F763" s="57"/>
      <c r="G763" s="57"/>
      <c r="H763" s="57"/>
      <c r="I763" s="57"/>
      <c r="J763" s="57"/>
      <c r="K763" s="57"/>
      <c r="L763" s="57"/>
      <c r="M763" s="54"/>
      <c r="N763" s="57"/>
      <c r="O763" s="58"/>
      <c r="P763" s="58"/>
      <c r="Q763" s="58"/>
      <c r="R763" s="58"/>
      <c r="S763" s="54"/>
      <c r="T763" s="57"/>
      <c r="U763" s="57"/>
      <c r="V763" s="57"/>
      <c r="W763" s="57"/>
      <c r="X763" s="147" t="str">
        <f>IF(ISBLANK(D763),"",IF('order-admin-units'!$I$1&lt;&gt;"y", "", IF((K763="")*(ISBLANK(D763)=FALSE), 'order-admin-units'!$B$1+1, VLOOKUP(K763, ordercountry, 2))))</f>
        <v/>
      </c>
      <c r="Y763" s="147" t="str">
        <f>IF(ISBLANK(D763),"",IF('order-admin-units'!$I$1&lt;&gt;"y", "", IF(L763="", 'order-admin-units'!$B$2+1, VLOOKUP(K763&amp;"@"&amp;L763, orderadmin, 2))))</f>
        <v/>
      </c>
      <c r="Z763" s="147" t="str">
        <f t="shared" si="93"/>
        <v/>
      </c>
      <c r="AA763" s="147" t="str">
        <f t="shared" si="94"/>
        <v/>
      </c>
      <c r="AB763" s="147" t="str">
        <f t="shared" si="95"/>
        <v/>
      </c>
      <c r="AC763" s="147" t="str">
        <f t="shared" si="89"/>
        <v/>
      </c>
      <c r="AD763" s="11" t="str">
        <f t="shared" si="90"/>
        <v/>
      </c>
      <c r="AE763" s="11" t="str">
        <f t="array" ref="AE763">IF(ISBLANK(D763),"",IF(OR($H$2="y",$H$2="m"),IF(AA763=AA762,IF(OR(AB763=$AB$4:$AB762)=FALSE,AE762&amp;C763,AE762),"("&amp;C763)&amp;IF(AA763=AA764,IF(OR(AB764=$AB$4:$AB763)=FALSE,", ",""),") "),""))</f>
        <v/>
      </c>
      <c r="AF763" s="11" t="str">
        <f t="shared" si="91"/>
        <v/>
      </c>
      <c r="AG763" s="11" t="str">
        <f t="array" ref="AG763">IF(ISBLANK(D763),"",IF(OR($H$2="y",$H$2="m"),IF(AA763=AA762,IF(OR(AC763=$AC$4:$AC762)=FALSE,AG762&amp;AF763,AG762),"("&amp;AF763)&amp;IF(AA763=AA764,IF(OR(AC764=$AC$4:$AC763)=FALSE,", ",""),") "),""))</f>
        <v/>
      </c>
      <c r="AH763" s="10" t="str">
        <f>IF((ISBLANK(D763)),"",IF(D763=D762,AH762,"")&amp;IF(B762&lt;&gt;B763,((IF(ISBLANK(E763),$D$3&amp;"Non-type material: "&amp;$D$3,$D$3&amp;INDEX('type-categories'!$A$2:$B$100,MATCH(E763,'type-categories'!$A$2:$A$100,0),2)&amp;$D$3))),"")&amp;(IF(K763&lt;&gt;K762,$C$2&amp;K763&amp;$K$3&amp;$C$2&amp;" ",(IF(B763&lt;&gt;B762,$C$2&amp;K763&amp;$K$3&amp;$C$2&amp;" ",""))))&amp;(IF(L763="","",((IF(L763&lt;&gt;L762,$D$2&amp;L763&amp;$L$3&amp;$D$2&amp;" ",IF(B763&lt;&gt;B762,$D$2&amp;L763&amp;$L$3&amp;$D$2&amp;" ",""))))))&amp;(IF(M763="","",((IF(M763&lt;&gt;M762,$E$2&amp;M763&amp;$E$2&amp;","&amp;" ",IF(B763&lt;&gt;B762,$E$2&amp;M763&amp;$E$2&amp;",",""))))))&amp;(IF(N763="","",IF(N763&lt;&gt;N762,N763&amp;", ",IF(B763&lt;&gt;B762,N763&amp;", ",""))))&amp;(IF(ISBLANK(O763),"",(IF(O763&lt;&gt;O762,O763&amp;", ",IF(B763&lt;&gt;B762,O763&amp;", ","")))))&amp;(IF(ISBLANK(P763),"",(IF(P763&lt;&gt;P762,P763&amp;", ",IF(B763&lt;&gt;B762,P763&amp;", ",IF(Z763&lt;&gt;Z762,P763&amp;", ",""))))))&amp;(IF(ISBLANK(Q763),"",(IF(Q763&lt;&gt;Q762,Q763&amp;", ",IF(B763&lt;&gt;B762,Q763&amp;", ",IF(Z763&lt;&gt;Z762,Q763&amp;", ",""))))))&amp;(IF(ISBLANK(R763),"",(IF(R763&lt;&gt;R762,R763&amp;"m, ",IF(B763&lt;&gt;B762,R763&amp;"m, ",IF(Z763&lt;&gt;Z762,R763&amp;"m, ",""))))))&amp;IF(ISBLANK(S763),"",(IF(B763&lt;&gt;B762,S763&amp;", ",IF(S763&lt;&gt;S762,IF((Z763=Z762),"same locality "&amp;S763&amp;", ",S763&amp;", "),""))))&amp;(IF(ISBLANK(T763),"",(IF(T763&lt;&gt;T762,IF(ISBLANK(F$2),T763&amp;", ",T763&amp;" "&amp;F$2&amp;", "),(IF(B763&lt;&gt;B762,IF(ISBLANK(F$2),T763&amp;", ",T763&amp;" "&amp;F$2&amp;", "),(IF(Z763&lt;&gt;Z762,IF(ISBLANK(F$2),T763&amp;", ",T763&amp;" "&amp;F$2&amp;", "),IF((U763&lt;&gt;U762)*($G$2="Y"),"same collector, ","")))))))))&amp;(IF(ISBLANK(U763),"",(IF(U763&lt;&gt;U762,U763&amp;", ",(IF(B763&lt;&gt;B762,U763&amp;", ",IF(Z763&lt;&gt;Z762,U763&amp;", ",(IF(T763&lt;&gt;T762,IF((T763&lt;&gt;T762)*($G$2="Y"),"same date, ", ""),IF((T763=T762)*(U763=U762)*(S763&lt;&gt;S762)*($G$2="Y"),"same collector and date, ", ""))))))))))&amp;(IF(ISBLANK(V763),"",V763&amp;", "))&amp;IF((AA763&lt;&gt;AA764)*($H$2="y"),AD763&amp;AE763,IF((AA763&lt;&gt;AA764)*($H$2="m"),AD763&amp;AG763,IF(($H$2&lt;&gt;"m")*($H$2&lt;&gt;"Y"),(IF(F763=0,"",F763&amp;" "&amp;$F$4&amp;" "))&amp;(IF(G763=0,"",G763&amp;" "&amp;$G$4&amp;" "))&amp;(IF(H763=0,"",H763&amp;" "&amp;H$4&amp;" "))&amp;(IF(I763=0,"",I763&amp;" "&amp;$I$4&amp;" "))&amp;(IF(J763=0,"",J763&amp;" "&amp;$J$4&amp;" "))&amp;IF((ISBLANK(C763)),"","("&amp;C763&amp;")"),"")))&amp;IF((B763=B764)*(K763=K764)*(L763=L764)*(M763=M764),IF(($H$2&lt;&gt;"m")*($H$2&lt;&gt;"Y"), ", ", IF((ISNUMBER(FIND(")",AE763))), ", ", "")),IF((B763=B764)*(K763=K764)*(L763=L764),"; ",". ")))</f>
        <v/>
      </c>
      <c r="AI763" s="1"/>
    </row>
    <row r="764" spans="1:35" x14ac:dyDescent="0.25">
      <c r="A764" s="3" t="str">
        <f t="shared" si="92"/>
        <v/>
      </c>
      <c r="B764" s="53" t="str">
        <f t="shared" si="96"/>
        <v/>
      </c>
      <c r="C764" s="57"/>
      <c r="D764" s="57"/>
      <c r="E764" s="57"/>
      <c r="F764" s="57"/>
      <c r="G764" s="57"/>
      <c r="H764" s="57"/>
      <c r="I764" s="57"/>
      <c r="J764" s="57"/>
      <c r="K764" s="57"/>
      <c r="L764" s="57"/>
      <c r="M764" s="54"/>
      <c r="N764" s="57"/>
      <c r="O764" s="58"/>
      <c r="P764" s="58"/>
      <c r="Q764" s="58"/>
      <c r="R764" s="58"/>
      <c r="S764" s="54"/>
      <c r="T764" s="57"/>
      <c r="U764" s="57"/>
      <c r="V764" s="57"/>
      <c r="W764" s="57"/>
      <c r="X764" s="147" t="str">
        <f>IF(ISBLANK(D764),"",IF('order-admin-units'!$I$1&lt;&gt;"y", "", IF((K764="")*(ISBLANK(D764)=FALSE), 'order-admin-units'!$B$1+1, VLOOKUP(K764, ordercountry, 2))))</f>
        <v/>
      </c>
      <c r="Y764" s="147" t="str">
        <f>IF(ISBLANK(D764),"",IF('order-admin-units'!$I$1&lt;&gt;"y", "", IF(L764="", 'order-admin-units'!$B$2+1, VLOOKUP(K764&amp;"@"&amp;L764, orderadmin, 2))))</f>
        <v/>
      </c>
      <c r="Z764" s="147" t="str">
        <f t="shared" si="93"/>
        <v/>
      </c>
      <c r="AA764" s="147" t="str">
        <f t="shared" si="94"/>
        <v/>
      </c>
      <c r="AB764" s="147" t="str">
        <f t="shared" si="95"/>
        <v/>
      </c>
      <c r="AC764" s="147" t="str">
        <f t="shared" si="89"/>
        <v/>
      </c>
      <c r="AD764" s="11" t="str">
        <f t="shared" si="90"/>
        <v/>
      </c>
      <c r="AE764" s="11" t="str">
        <f t="array" ref="AE764">IF(ISBLANK(D764),"",IF(OR($H$2="y",$H$2="m"),IF(AA764=AA763,IF(OR(AB764=$AB$4:$AB763)=FALSE,AE763&amp;C764,AE763),"("&amp;C764)&amp;IF(AA764=AA765,IF(OR(AB765=$AB$4:$AB764)=FALSE,", ",""),") "),""))</f>
        <v/>
      </c>
      <c r="AF764" s="11" t="str">
        <f t="shared" si="91"/>
        <v/>
      </c>
      <c r="AG764" s="11" t="str">
        <f t="array" ref="AG764">IF(ISBLANK(D764),"",IF(OR($H$2="y",$H$2="m"),IF(AA764=AA763,IF(OR(AC764=$AC$4:$AC763)=FALSE,AG763&amp;AF764,AG763),"("&amp;AF764)&amp;IF(AA764=AA765,IF(OR(AC765=$AC$4:$AC764)=FALSE,", ",""),") "),""))</f>
        <v/>
      </c>
      <c r="AH764" s="10" t="str">
        <f>IF((ISBLANK(D764)),"",IF(D764=D763,AH763,"")&amp;IF(B763&lt;&gt;B764,((IF(ISBLANK(E764),$D$3&amp;"Non-type material: "&amp;$D$3,$D$3&amp;INDEX('type-categories'!$A$2:$B$100,MATCH(E764,'type-categories'!$A$2:$A$100,0),2)&amp;$D$3))),"")&amp;(IF(K764&lt;&gt;K763,$C$2&amp;K764&amp;$K$3&amp;$C$2&amp;" ",(IF(B764&lt;&gt;B763,$C$2&amp;K764&amp;$K$3&amp;$C$2&amp;" ",""))))&amp;(IF(L764="","",((IF(L764&lt;&gt;L763,$D$2&amp;L764&amp;$L$3&amp;$D$2&amp;" ",IF(B764&lt;&gt;B763,$D$2&amp;L764&amp;$L$3&amp;$D$2&amp;" ",""))))))&amp;(IF(M764="","",((IF(M764&lt;&gt;M763,$E$2&amp;M764&amp;$E$2&amp;","&amp;" ",IF(B764&lt;&gt;B763,$E$2&amp;M764&amp;$E$2&amp;",",""))))))&amp;(IF(N764="","",IF(N764&lt;&gt;N763,N764&amp;", ",IF(B764&lt;&gt;B763,N764&amp;", ",""))))&amp;(IF(ISBLANK(O764),"",(IF(O764&lt;&gt;O763,O764&amp;", ",IF(B764&lt;&gt;B763,O764&amp;", ","")))))&amp;(IF(ISBLANK(P764),"",(IF(P764&lt;&gt;P763,P764&amp;", ",IF(B764&lt;&gt;B763,P764&amp;", ",IF(Z764&lt;&gt;Z763,P764&amp;", ",""))))))&amp;(IF(ISBLANK(Q764),"",(IF(Q764&lt;&gt;Q763,Q764&amp;", ",IF(B764&lt;&gt;B763,Q764&amp;", ",IF(Z764&lt;&gt;Z763,Q764&amp;", ",""))))))&amp;(IF(ISBLANK(R764),"",(IF(R764&lt;&gt;R763,R764&amp;"m, ",IF(B764&lt;&gt;B763,R764&amp;"m, ",IF(Z764&lt;&gt;Z763,R764&amp;"m, ",""))))))&amp;IF(ISBLANK(S764),"",(IF(B764&lt;&gt;B763,S764&amp;", ",IF(S764&lt;&gt;S763,IF((Z764=Z763),"same locality "&amp;S764&amp;", ",S764&amp;", "),""))))&amp;(IF(ISBLANK(T764),"",(IF(T764&lt;&gt;T763,IF(ISBLANK(F$2),T764&amp;", ",T764&amp;" "&amp;F$2&amp;", "),(IF(B764&lt;&gt;B763,IF(ISBLANK(F$2),T764&amp;", ",T764&amp;" "&amp;F$2&amp;", "),(IF(Z764&lt;&gt;Z763,IF(ISBLANK(F$2),T764&amp;", ",T764&amp;" "&amp;F$2&amp;", "),IF((U764&lt;&gt;U763)*($G$2="Y"),"same collector, ","")))))))))&amp;(IF(ISBLANK(U764),"",(IF(U764&lt;&gt;U763,U764&amp;", ",(IF(B764&lt;&gt;B763,U764&amp;", ",IF(Z764&lt;&gt;Z763,U764&amp;", ",(IF(T764&lt;&gt;T763,IF((T764&lt;&gt;T763)*($G$2="Y"),"same date, ", ""),IF((T764=T763)*(U764=U763)*(S764&lt;&gt;S763)*($G$2="Y"),"same collector and date, ", ""))))))))))&amp;(IF(ISBLANK(V764),"",V764&amp;", "))&amp;IF((AA764&lt;&gt;AA765)*($H$2="y"),AD764&amp;AE764,IF((AA764&lt;&gt;AA765)*($H$2="m"),AD764&amp;AG764,IF(($H$2&lt;&gt;"m")*($H$2&lt;&gt;"Y"),(IF(F764=0,"",F764&amp;" "&amp;$F$4&amp;" "))&amp;(IF(G764=0,"",G764&amp;" "&amp;$G$4&amp;" "))&amp;(IF(H764=0,"",H764&amp;" "&amp;H$4&amp;" "))&amp;(IF(I764=0,"",I764&amp;" "&amp;$I$4&amp;" "))&amp;(IF(J764=0,"",J764&amp;" "&amp;$J$4&amp;" "))&amp;IF((ISBLANK(C764)),"","("&amp;C764&amp;")"),"")))&amp;IF((B764=B765)*(K764=K765)*(L764=L765)*(M764=M765),IF(($H$2&lt;&gt;"m")*($H$2&lt;&gt;"Y"), ", ", IF((ISNUMBER(FIND(")",AE764))), ", ", "")),IF((B764=B765)*(K764=K765)*(L764=L765),"; ",". ")))</f>
        <v/>
      </c>
      <c r="AI764" s="1"/>
    </row>
    <row r="765" spans="1:35" x14ac:dyDescent="0.25">
      <c r="A765" s="3" t="str">
        <f t="shared" si="92"/>
        <v/>
      </c>
      <c r="B765" s="53" t="str">
        <f t="shared" si="96"/>
        <v/>
      </c>
      <c r="C765" s="57"/>
      <c r="D765" s="57"/>
      <c r="E765" s="57"/>
      <c r="F765" s="57"/>
      <c r="G765" s="57"/>
      <c r="H765" s="57"/>
      <c r="I765" s="57"/>
      <c r="J765" s="57"/>
      <c r="K765" s="57"/>
      <c r="L765" s="57"/>
      <c r="M765" s="54"/>
      <c r="N765" s="57"/>
      <c r="O765" s="58"/>
      <c r="P765" s="58"/>
      <c r="Q765" s="58"/>
      <c r="R765" s="58"/>
      <c r="S765" s="54"/>
      <c r="T765" s="57"/>
      <c r="U765" s="57"/>
      <c r="V765" s="57"/>
      <c r="W765" s="57"/>
      <c r="X765" s="147" t="str">
        <f>IF(ISBLANK(D765),"",IF('order-admin-units'!$I$1&lt;&gt;"y", "", IF((K765="")*(ISBLANK(D765)=FALSE), 'order-admin-units'!$B$1+1, VLOOKUP(K765, ordercountry, 2))))</f>
        <v/>
      </c>
      <c r="Y765" s="147" t="str">
        <f>IF(ISBLANK(D765),"",IF('order-admin-units'!$I$1&lt;&gt;"y", "", IF(L765="", 'order-admin-units'!$B$2+1, VLOOKUP(K765&amp;"@"&amp;L765, orderadmin, 2))))</f>
        <v/>
      </c>
      <c r="Z765" s="147" t="str">
        <f t="shared" si="93"/>
        <v/>
      </c>
      <c r="AA765" s="147" t="str">
        <f t="shared" si="94"/>
        <v/>
      </c>
      <c r="AB765" s="147" t="str">
        <f t="shared" si="95"/>
        <v/>
      </c>
      <c r="AC765" s="147" t="str">
        <f t="shared" si="89"/>
        <v/>
      </c>
      <c r="AD765" s="11" t="str">
        <f t="shared" si="90"/>
        <v/>
      </c>
      <c r="AE765" s="11" t="str">
        <f t="array" ref="AE765">IF(ISBLANK(D765),"",IF(OR($H$2="y",$H$2="m"),IF(AA765=AA764,IF(OR(AB765=$AB$4:$AB764)=FALSE,AE764&amp;C765,AE764),"("&amp;C765)&amp;IF(AA765=AA766,IF(OR(AB766=$AB$4:$AB765)=FALSE,", ",""),") "),""))</f>
        <v/>
      </c>
      <c r="AF765" s="11" t="str">
        <f t="shared" si="91"/>
        <v/>
      </c>
      <c r="AG765" s="11" t="str">
        <f t="array" ref="AG765">IF(ISBLANK(D765),"",IF(OR($H$2="y",$H$2="m"),IF(AA765=AA764,IF(OR(AC765=$AC$4:$AC764)=FALSE,AG764&amp;AF765,AG764),"("&amp;AF765)&amp;IF(AA765=AA766,IF(OR(AC766=$AC$4:$AC765)=FALSE,", ",""),") "),""))</f>
        <v/>
      </c>
      <c r="AH765" s="10" t="str">
        <f>IF((ISBLANK(D765)),"",IF(D765=D764,AH764,"")&amp;IF(B764&lt;&gt;B765,((IF(ISBLANK(E765),$D$3&amp;"Non-type material: "&amp;$D$3,$D$3&amp;INDEX('type-categories'!$A$2:$B$100,MATCH(E765,'type-categories'!$A$2:$A$100,0),2)&amp;$D$3))),"")&amp;(IF(K765&lt;&gt;K764,$C$2&amp;K765&amp;$K$3&amp;$C$2&amp;" ",(IF(B765&lt;&gt;B764,$C$2&amp;K765&amp;$K$3&amp;$C$2&amp;" ",""))))&amp;(IF(L765="","",((IF(L765&lt;&gt;L764,$D$2&amp;L765&amp;$L$3&amp;$D$2&amp;" ",IF(B765&lt;&gt;B764,$D$2&amp;L765&amp;$L$3&amp;$D$2&amp;" ",""))))))&amp;(IF(M765="","",((IF(M765&lt;&gt;M764,$E$2&amp;M765&amp;$E$2&amp;","&amp;" ",IF(B765&lt;&gt;B764,$E$2&amp;M765&amp;$E$2&amp;",",""))))))&amp;(IF(N765="","",IF(N765&lt;&gt;N764,N765&amp;", ",IF(B765&lt;&gt;B764,N765&amp;", ",""))))&amp;(IF(ISBLANK(O765),"",(IF(O765&lt;&gt;O764,O765&amp;", ",IF(B765&lt;&gt;B764,O765&amp;", ","")))))&amp;(IF(ISBLANK(P765),"",(IF(P765&lt;&gt;P764,P765&amp;", ",IF(B765&lt;&gt;B764,P765&amp;", ",IF(Z765&lt;&gt;Z764,P765&amp;", ",""))))))&amp;(IF(ISBLANK(Q765),"",(IF(Q765&lt;&gt;Q764,Q765&amp;", ",IF(B765&lt;&gt;B764,Q765&amp;", ",IF(Z765&lt;&gt;Z764,Q765&amp;", ",""))))))&amp;(IF(ISBLANK(R765),"",(IF(R765&lt;&gt;R764,R765&amp;"m, ",IF(B765&lt;&gt;B764,R765&amp;"m, ",IF(Z765&lt;&gt;Z764,R765&amp;"m, ",""))))))&amp;IF(ISBLANK(S765),"",(IF(B765&lt;&gt;B764,S765&amp;", ",IF(S765&lt;&gt;S764,IF((Z765=Z764),"same locality "&amp;S765&amp;", ",S765&amp;", "),""))))&amp;(IF(ISBLANK(T765),"",(IF(T765&lt;&gt;T764,IF(ISBLANK(F$2),T765&amp;", ",T765&amp;" "&amp;F$2&amp;", "),(IF(B765&lt;&gt;B764,IF(ISBLANK(F$2),T765&amp;", ",T765&amp;" "&amp;F$2&amp;", "),(IF(Z765&lt;&gt;Z764,IF(ISBLANK(F$2),T765&amp;", ",T765&amp;" "&amp;F$2&amp;", "),IF((U765&lt;&gt;U764)*($G$2="Y"),"same collector, ","")))))))))&amp;(IF(ISBLANK(U765),"",(IF(U765&lt;&gt;U764,U765&amp;", ",(IF(B765&lt;&gt;B764,U765&amp;", ",IF(Z765&lt;&gt;Z764,U765&amp;", ",(IF(T765&lt;&gt;T764,IF((T765&lt;&gt;T764)*($G$2="Y"),"same date, ", ""),IF((T765=T764)*(U765=U764)*(S765&lt;&gt;S764)*($G$2="Y"),"same collector and date, ", ""))))))))))&amp;(IF(ISBLANK(V765),"",V765&amp;", "))&amp;IF((AA765&lt;&gt;AA766)*($H$2="y"),AD765&amp;AE765,IF((AA765&lt;&gt;AA766)*($H$2="m"),AD765&amp;AG765,IF(($H$2&lt;&gt;"m")*($H$2&lt;&gt;"Y"),(IF(F765=0,"",F765&amp;" "&amp;$F$4&amp;" "))&amp;(IF(G765=0,"",G765&amp;" "&amp;$G$4&amp;" "))&amp;(IF(H765=0,"",H765&amp;" "&amp;H$4&amp;" "))&amp;(IF(I765=0,"",I765&amp;" "&amp;$I$4&amp;" "))&amp;(IF(J765=0,"",J765&amp;" "&amp;$J$4&amp;" "))&amp;IF((ISBLANK(C765)),"","("&amp;C765&amp;")"),"")))&amp;IF((B765=B766)*(K765=K766)*(L765=L766)*(M765=M766),IF(($H$2&lt;&gt;"m")*($H$2&lt;&gt;"Y"), ", ", IF((ISNUMBER(FIND(")",AE765))), ", ", "")),IF((B765=B766)*(K765=K766)*(L765=L766),"; ",". ")))</f>
        <v/>
      </c>
      <c r="AI765" s="1"/>
    </row>
    <row r="766" spans="1:35" x14ac:dyDescent="0.25">
      <c r="A766" s="3" t="str">
        <f t="shared" si="92"/>
        <v/>
      </c>
      <c r="B766" s="53" t="str">
        <f t="shared" si="96"/>
        <v/>
      </c>
      <c r="C766" s="57"/>
      <c r="D766" s="57"/>
      <c r="E766" s="57"/>
      <c r="F766" s="57"/>
      <c r="G766" s="57"/>
      <c r="H766" s="57"/>
      <c r="I766" s="57"/>
      <c r="J766" s="57"/>
      <c r="K766" s="57"/>
      <c r="L766" s="57"/>
      <c r="M766" s="54"/>
      <c r="N766" s="57"/>
      <c r="O766" s="58"/>
      <c r="P766" s="58"/>
      <c r="Q766" s="58"/>
      <c r="R766" s="58"/>
      <c r="S766" s="54"/>
      <c r="T766" s="57"/>
      <c r="U766" s="57"/>
      <c r="V766" s="57"/>
      <c r="W766" s="57"/>
      <c r="X766" s="147" t="str">
        <f>IF(ISBLANK(D766),"",IF('order-admin-units'!$I$1&lt;&gt;"y", "", IF((K766="")*(ISBLANK(D766)=FALSE), 'order-admin-units'!$B$1+1, VLOOKUP(K766, ordercountry, 2))))</f>
        <v/>
      </c>
      <c r="Y766" s="147" t="str">
        <f>IF(ISBLANK(D766),"",IF('order-admin-units'!$I$1&lt;&gt;"y", "", IF(L766="", 'order-admin-units'!$B$2+1, VLOOKUP(K766&amp;"@"&amp;L766, orderadmin, 2))))</f>
        <v/>
      </c>
      <c r="Z766" s="147" t="str">
        <f t="shared" si="93"/>
        <v/>
      </c>
      <c r="AA766" s="147" t="str">
        <f t="shared" si="94"/>
        <v/>
      </c>
      <c r="AB766" s="147" t="str">
        <f t="shared" si="95"/>
        <v/>
      </c>
      <c r="AC766" s="147" t="str">
        <f t="shared" si="89"/>
        <v/>
      </c>
      <c r="AD766" s="11" t="str">
        <f t="shared" si="90"/>
        <v/>
      </c>
      <c r="AE766" s="11" t="str">
        <f t="array" ref="AE766">IF(ISBLANK(D766),"",IF(OR($H$2="y",$H$2="m"),IF(AA766=AA765,IF(OR(AB766=$AB$4:$AB765)=FALSE,AE765&amp;C766,AE765),"("&amp;C766)&amp;IF(AA766=AA767,IF(OR(AB767=$AB$4:$AB766)=FALSE,", ",""),") "),""))</f>
        <v/>
      </c>
      <c r="AF766" s="11" t="str">
        <f t="shared" si="91"/>
        <v/>
      </c>
      <c r="AG766" s="11" t="str">
        <f t="array" ref="AG766">IF(ISBLANK(D766),"",IF(OR($H$2="y",$H$2="m"),IF(AA766=AA765,IF(OR(AC766=$AC$4:$AC765)=FALSE,AG765&amp;AF766,AG765),"("&amp;AF766)&amp;IF(AA766=AA767,IF(OR(AC767=$AC$4:$AC766)=FALSE,", ",""),") "),""))</f>
        <v/>
      </c>
      <c r="AH766" s="10" t="str">
        <f>IF((ISBLANK(D766)),"",IF(D766=D765,AH765,"")&amp;IF(B765&lt;&gt;B766,((IF(ISBLANK(E766),$D$3&amp;"Non-type material: "&amp;$D$3,$D$3&amp;INDEX('type-categories'!$A$2:$B$100,MATCH(E766,'type-categories'!$A$2:$A$100,0),2)&amp;$D$3))),"")&amp;(IF(K766&lt;&gt;K765,$C$2&amp;K766&amp;$K$3&amp;$C$2&amp;" ",(IF(B766&lt;&gt;B765,$C$2&amp;K766&amp;$K$3&amp;$C$2&amp;" ",""))))&amp;(IF(L766="","",((IF(L766&lt;&gt;L765,$D$2&amp;L766&amp;$L$3&amp;$D$2&amp;" ",IF(B766&lt;&gt;B765,$D$2&amp;L766&amp;$L$3&amp;$D$2&amp;" ",""))))))&amp;(IF(M766="","",((IF(M766&lt;&gt;M765,$E$2&amp;M766&amp;$E$2&amp;","&amp;" ",IF(B766&lt;&gt;B765,$E$2&amp;M766&amp;$E$2&amp;",",""))))))&amp;(IF(N766="","",IF(N766&lt;&gt;N765,N766&amp;", ",IF(B766&lt;&gt;B765,N766&amp;", ",""))))&amp;(IF(ISBLANK(O766),"",(IF(O766&lt;&gt;O765,O766&amp;", ",IF(B766&lt;&gt;B765,O766&amp;", ","")))))&amp;(IF(ISBLANK(P766),"",(IF(P766&lt;&gt;P765,P766&amp;", ",IF(B766&lt;&gt;B765,P766&amp;", ",IF(Z766&lt;&gt;Z765,P766&amp;", ",""))))))&amp;(IF(ISBLANK(Q766),"",(IF(Q766&lt;&gt;Q765,Q766&amp;", ",IF(B766&lt;&gt;B765,Q766&amp;", ",IF(Z766&lt;&gt;Z765,Q766&amp;", ",""))))))&amp;(IF(ISBLANK(R766),"",(IF(R766&lt;&gt;R765,R766&amp;"m, ",IF(B766&lt;&gt;B765,R766&amp;"m, ",IF(Z766&lt;&gt;Z765,R766&amp;"m, ",""))))))&amp;IF(ISBLANK(S766),"",(IF(B766&lt;&gt;B765,S766&amp;", ",IF(S766&lt;&gt;S765,IF((Z766=Z765),"same locality "&amp;S766&amp;", ",S766&amp;", "),""))))&amp;(IF(ISBLANK(T766),"",(IF(T766&lt;&gt;T765,IF(ISBLANK(F$2),T766&amp;", ",T766&amp;" "&amp;F$2&amp;", "),(IF(B766&lt;&gt;B765,IF(ISBLANK(F$2),T766&amp;", ",T766&amp;" "&amp;F$2&amp;", "),(IF(Z766&lt;&gt;Z765,IF(ISBLANK(F$2),T766&amp;", ",T766&amp;" "&amp;F$2&amp;", "),IF((U766&lt;&gt;U765)*($G$2="Y"),"same collector, ","")))))))))&amp;(IF(ISBLANK(U766),"",(IF(U766&lt;&gt;U765,U766&amp;", ",(IF(B766&lt;&gt;B765,U766&amp;", ",IF(Z766&lt;&gt;Z765,U766&amp;", ",(IF(T766&lt;&gt;T765,IF((T766&lt;&gt;T765)*($G$2="Y"),"same date, ", ""),IF((T766=T765)*(U766=U765)*(S766&lt;&gt;S765)*($G$2="Y"),"same collector and date, ", ""))))))))))&amp;(IF(ISBLANK(V766),"",V766&amp;", "))&amp;IF((AA766&lt;&gt;AA767)*($H$2="y"),AD766&amp;AE766,IF((AA766&lt;&gt;AA767)*($H$2="m"),AD766&amp;AG766,IF(($H$2&lt;&gt;"m")*($H$2&lt;&gt;"Y"),(IF(F766=0,"",F766&amp;" "&amp;$F$4&amp;" "))&amp;(IF(G766=0,"",G766&amp;" "&amp;$G$4&amp;" "))&amp;(IF(H766=0,"",H766&amp;" "&amp;H$4&amp;" "))&amp;(IF(I766=0,"",I766&amp;" "&amp;$I$4&amp;" "))&amp;(IF(J766=0,"",J766&amp;" "&amp;$J$4&amp;" "))&amp;IF((ISBLANK(C766)),"","("&amp;C766&amp;")"),"")))&amp;IF((B766=B767)*(K766=K767)*(L766=L767)*(M766=M767),IF(($H$2&lt;&gt;"m")*($H$2&lt;&gt;"Y"), ", ", IF((ISNUMBER(FIND(")",AE766))), ", ", "")),IF((B766=B767)*(K766=K767)*(L766=L767),"; ",". ")))</f>
        <v/>
      </c>
      <c r="AI766" s="1"/>
    </row>
    <row r="767" spans="1:35" x14ac:dyDescent="0.25">
      <c r="A767" s="3" t="str">
        <f t="shared" si="92"/>
        <v/>
      </c>
      <c r="B767" s="53" t="str">
        <f t="shared" si="96"/>
        <v/>
      </c>
      <c r="C767" s="57"/>
      <c r="D767" s="57"/>
      <c r="E767" s="57"/>
      <c r="F767" s="57"/>
      <c r="G767" s="57"/>
      <c r="H767" s="57"/>
      <c r="I767" s="57"/>
      <c r="J767" s="57"/>
      <c r="K767" s="57"/>
      <c r="L767" s="57"/>
      <c r="M767" s="54"/>
      <c r="N767" s="57"/>
      <c r="O767" s="58"/>
      <c r="P767" s="58"/>
      <c r="Q767" s="58"/>
      <c r="R767" s="58"/>
      <c r="S767" s="54"/>
      <c r="T767" s="57"/>
      <c r="U767" s="57"/>
      <c r="V767" s="57"/>
      <c r="W767" s="57"/>
      <c r="X767" s="147" t="str">
        <f>IF(ISBLANK(D767),"",IF('order-admin-units'!$I$1&lt;&gt;"y", "", IF((K767="")*(ISBLANK(D767)=FALSE), 'order-admin-units'!$B$1+1, VLOOKUP(K767, ordercountry, 2))))</f>
        <v/>
      </c>
      <c r="Y767" s="147" t="str">
        <f>IF(ISBLANK(D767),"",IF('order-admin-units'!$I$1&lt;&gt;"y", "", IF(L767="", 'order-admin-units'!$B$2+1, VLOOKUP(K767&amp;"@"&amp;L767, orderadmin, 2))))</f>
        <v/>
      </c>
      <c r="Z767" s="147" t="str">
        <f t="shared" si="93"/>
        <v/>
      </c>
      <c r="AA767" s="147" t="str">
        <f t="shared" si="94"/>
        <v/>
      </c>
      <c r="AB767" s="147" t="str">
        <f t="shared" si="95"/>
        <v/>
      </c>
      <c r="AC767" s="147" t="str">
        <f t="shared" si="89"/>
        <v/>
      </c>
      <c r="AD767" s="11" t="str">
        <f t="shared" si="90"/>
        <v/>
      </c>
      <c r="AE767" s="11" t="str">
        <f t="array" ref="AE767">IF(ISBLANK(D767),"",IF(OR($H$2="y",$H$2="m"),IF(AA767=AA766,IF(OR(AB767=$AB$4:$AB766)=FALSE,AE766&amp;C767,AE766),"("&amp;C767)&amp;IF(AA767=AA768,IF(OR(AB768=$AB$4:$AB767)=FALSE,", ",""),") "),""))</f>
        <v/>
      </c>
      <c r="AF767" s="11" t="str">
        <f t="shared" si="91"/>
        <v/>
      </c>
      <c r="AG767" s="11" t="str">
        <f t="array" ref="AG767">IF(ISBLANK(D767),"",IF(OR($H$2="y",$H$2="m"),IF(AA767=AA766,IF(OR(AC767=$AC$4:$AC766)=FALSE,AG766&amp;AF767,AG766),"("&amp;AF767)&amp;IF(AA767=AA768,IF(OR(AC768=$AC$4:$AC767)=FALSE,", ",""),") "),""))</f>
        <v/>
      </c>
      <c r="AH767" s="10" t="str">
        <f>IF((ISBLANK(D767)),"",IF(D767=D766,AH766,"")&amp;IF(B766&lt;&gt;B767,((IF(ISBLANK(E767),$D$3&amp;"Non-type material: "&amp;$D$3,$D$3&amp;INDEX('type-categories'!$A$2:$B$100,MATCH(E767,'type-categories'!$A$2:$A$100,0),2)&amp;$D$3))),"")&amp;(IF(K767&lt;&gt;K766,$C$2&amp;K767&amp;$K$3&amp;$C$2&amp;" ",(IF(B767&lt;&gt;B766,$C$2&amp;K767&amp;$K$3&amp;$C$2&amp;" ",""))))&amp;(IF(L767="","",((IF(L767&lt;&gt;L766,$D$2&amp;L767&amp;$L$3&amp;$D$2&amp;" ",IF(B767&lt;&gt;B766,$D$2&amp;L767&amp;$L$3&amp;$D$2&amp;" ",""))))))&amp;(IF(M767="","",((IF(M767&lt;&gt;M766,$E$2&amp;M767&amp;$E$2&amp;","&amp;" ",IF(B767&lt;&gt;B766,$E$2&amp;M767&amp;$E$2&amp;",",""))))))&amp;(IF(N767="","",IF(N767&lt;&gt;N766,N767&amp;", ",IF(B767&lt;&gt;B766,N767&amp;", ",""))))&amp;(IF(ISBLANK(O767),"",(IF(O767&lt;&gt;O766,O767&amp;", ",IF(B767&lt;&gt;B766,O767&amp;", ","")))))&amp;(IF(ISBLANK(P767),"",(IF(P767&lt;&gt;P766,P767&amp;", ",IF(B767&lt;&gt;B766,P767&amp;", ",IF(Z767&lt;&gt;Z766,P767&amp;", ",""))))))&amp;(IF(ISBLANK(Q767),"",(IF(Q767&lt;&gt;Q766,Q767&amp;", ",IF(B767&lt;&gt;B766,Q767&amp;", ",IF(Z767&lt;&gt;Z766,Q767&amp;", ",""))))))&amp;(IF(ISBLANK(R767),"",(IF(R767&lt;&gt;R766,R767&amp;"m, ",IF(B767&lt;&gt;B766,R767&amp;"m, ",IF(Z767&lt;&gt;Z766,R767&amp;"m, ",""))))))&amp;IF(ISBLANK(S767),"",(IF(B767&lt;&gt;B766,S767&amp;", ",IF(S767&lt;&gt;S766,IF((Z767=Z766),"same locality "&amp;S767&amp;", ",S767&amp;", "),""))))&amp;(IF(ISBLANK(T767),"",(IF(T767&lt;&gt;T766,IF(ISBLANK(F$2),T767&amp;", ",T767&amp;" "&amp;F$2&amp;", "),(IF(B767&lt;&gt;B766,IF(ISBLANK(F$2),T767&amp;", ",T767&amp;" "&amp;F$2&amp;", "),(IF(Z767&lt;&gt;Z766,IF(ISBLANK(F$2),T767&amp;", ",T767&amp;" "&amp;F$2&amp;", "),IF((U767&lt;&gt;U766)*($G$2="Y"),"same collector, ","")))))))))&amp;(IF(ISBLANK(U767),"",(IF(U767&lt;&gt;U766,U767&amp;", ",(IF(B767&lt;&gt;B766,U767&amp;", ",IF(Z767&lt;&gt;Z766,U767&amp;", ",(IF(T767&lt;&gt;T766,IF((T767&lt;&gt;T766)*($G$2="Y"),"same date, ", ""),IF((T767=T766)*(U767=U766)*(S767&lt;&gt;S766)*($G$2="Y"),"same collector and date, ", ""))))))))))&amp;(IF(ISBLANK(V767),"",V767&amp;", "))&amp;IF((AA767&lt;&gt;AA768)*($H$2="y"),AD767&amp;AE767,IF((AA767&lt;&gt;AA768)*($H$2="m"),AD767&amp;AG767,IF(($H$2&lt;&gt;"m")*($H$2&lt;&gt;"Y"),(IF(F767=0,"",F767&amp;" "&amp;$F$4&amp;" "))&amp;(IF(G767=0,"",G767&amp;" "&amp;$G$4&amp;" "))&amp;(IF(H767=0,"",H767&amp;" "&amp;H$4&amp;" "))&amp;(IF(I767=0,"",I767&amp;" "&amp;$I$4&amp;" "))&amp;(IF(J767=0,"",J767&amp;" "&amp;$J$4&amp;" "))&amp;IF((ISBLANK(C767)),"","("&amp;C767&amp;")"),"")))&amp;IF((B767=B768)*(K767=K768)*(L767=L768)*(M767=M768),IF(($H$2&lt;&gt;"m")*($H$2&lt;&gt;"Y"), ", ", IF((ISNUMBER(FIND(")",AE767))), ", ", "")),IF((B767=B768)*(K767=K768)*(L767=L768),"; ",". ")))</f>
        <v/>
      </c>
      <c r="AI767" s="1"/>
    </row>
    <row r="768" spans="1:35" x14ac:dyDescent="0.25">
      <c r="A768" s="3" t="str">
        <f t="shared" si="92"/>
        <v/>
      </c>
      <c r="B768" s="53" t="str">
        <f t="shared" si="96"/>
        <v/>
      </c>
      <c r="C768" s="57"/>
      <c r="D768" s="57"/>
      <c r="E768" s="57"/>
      <c r="F768" s="57"/>
      <c r="G768" s="57"/>
      <c r="H768" s="57"/>
      <c r="I768" s="57"/>
      <c r="J768" s="57"/>
      <c r="K768" s="57"/>
      <c r="L768" s="57"/>
      <c r="M768" s="54"/>
      <c r="N768" s="57"/>
      <c r="O768" s="58"/>
      <c r="P768" s="58"/>
      <c r="Q768" s="58"/>
      <c r="R768" s="58"/>
      <c r="S768" s="54"/>
      <c r="T768" s="57"/>
      <c r="U768" s="57"/>
      <c r="V768" s="57"/>
      <c r="W768" s="57"/>
      <c r="X768" s="147" t="str">
        <f>IF(ISBLANK(D768),"",IF('order-admin-units'!$I$1&lt;&gt;"y", "", IF((K768="")*(ISBLANK(D768)=FALSE), 'order-admin-units'!$B$1+1, VLOOKUP(K768, ordercountry, 2))))</f>
        <v/>
      </c>
      <c r="Y768" s="147" t="str">
        <f>IF(ISBLANK(D768),"",IF('order-admin-units'!$I$1&lt;&gt;"y", "", IF(L768="", 'order-admin-units'!$B$2+1, VLOOKUP(K768&amp;"@"&amp;L768, orderadmin, 2))))</f>
        <v/>
      </c>
      <c r="Z768" s="147" t="str">
        <f t="shared" si="93"/>
        <v/>
      </c>
      <c r="AA768" s="147" t="str">
        <f t="shared" si="94"/>
        <v/>
      </c>
      <c r="AB768" s="147" t="str">
        <f t="shared" si="95"/>
        <v/>
      </c>
      <c r="AC768" s="147" t="str">
        <f t="shared" si="89"/>
        <v/>
      </c>
      <c r="AD768" s="11" t="str">
        <f t="shared" si="90"/>
        <v/>
      </c>
      <c r="AE768" s="11" t="str">
        <f t="array" ref="AE768">IF(ISBLANK(D768),"",IF(OR($H$2="y",$H$2="m"),IF(AA768=AA767,IF(OR(AB768=$AB$4:$AB767)=FALSE,AE767&amp;C768,AE767),"("&amp;C768)&amp;IF(AA768=AA769,IF(OR(AB769=$AB$4:$AB768)=FALSE,", ",""),") "),""))</f>
        <v/>
      </c>
      <c r="AF768" s="11" t="str">
        <f t="shared" si="91"/>
        <v/>
      </c>
      <c r="AG768" s="11" t="str">
        <f t="array" ref="AG768">IF(ISBLANK(D768),"",IF(OR($H$2="y",$H$2="m"),IF(AA768=AA767,IF(OR(AC768=$AC$4:$AC767)=FALSE,AG767&amp;AF768,AG767),"("&amp;AF768)&amp;IF(AA768=AA769,IF(OR(AC769=$AC$4:$AC768)=FALSE,", ",""),") "),""))</f>
        <v/>
      </c>
      <c r="AH768" s="10" t="str">
        <f>IF((ISBLANK(D768)),"",IF(D768=D767,AH767,"")&amp;IF(B767&lt;&gt;B768,((IF(ISBLANK(E768),$D$3&amp;"Non-type material: "&amp;$D$3,$D$3&amp;INDEX('type-categories'!$A$2:$B$100,MATCH(E768,'type-categories'!$A$2:$A$100,0),2)&amp;$D$3))),"")&amp;(IF(K768&lt;&gt;K767,$C$2&amp;K768&amp;$K$3&amp;$C$2&amp;" ",(IF(B768&lt;&gt;B767,$C$2&amp;K768&amp;$K$3&amp;$C$2&amp;" ",""))))&amp;(IF(L768="","",((IF(L768&lt;&gt;L767,$D$2&amp;L768&amp;$L$3&amp;$D$2&amp;" ",IF(B768&lt;&gt;B767,$D$2&amp;L768&amp;$L$3&amp;$D$2&amp;" ",""))))))&amp;(IF(M768="","",((IF(M768&lt;&gt;M767,$E$2&amp;M768&amp;$E$2&amp;","&amp;" ",IF(B768&lt;&gt;B767,$E$2&amp;M768&amp;$E$2&amp;",",""))))))&amp;(IF(N768="","",IF(N768&lt;&gt;N767,N768&amp;", ",IF(B768&lt;&gt;B767,N768&amp;", ",""))))&amp;(IF(ISBLANK(O768),"",(IF(O768&lt;&gt;O767,O768&amp;", ",IF(B768&lt;&gt;B767,O768&amp;", ","")))))&amp;(IF(ISBLANK(P768),"",(IF(P768&lt;&gt;P767,P768&amp;", ",IF(B768&lt;&gt;B767,P768&amp;", ",IF(Z768&lt;&gt;Z767,P768&amp;", ",""))))))&amp;(IF(ISBLANK(Q768),"",(IF(Q768&lt;&gt;Q767,Q768&amp;", ",IF(B768&lt;&gt;B767,Q768&amp;", ",IF(Z768&lt;&gt;Z767,Q768&amp;", ",""))))))&amp;(IF(ISBLANK(R768),"",(IF(R768&lt;&gt;R767,R768&amp;"m, ",IF(B768&lt;&gt;B767,R768&amp;"m, ",IF(Z768&lt;&gt;Z767,R768&amp;"m, ",""))))))&amp;IF(ISBLANK(S768),"",(IF(B768&lt;&gt;B767,S768&amp;", ",IF(S768&lt;&gt;S767,IF((Z768=Z767),"same locality "&amp;S768&amp;", ",S768&amp;", "),""))))&amp;(IF(ISBLANK(T768),"",(IF(T768&lt;&gt;T767,IF(ISBLANK(F$2),T768&amp;", ",T768&amp;" "&amp;F$2&amp;", "),(IF(B768&lt;&gt;B767,IF(ISBLANK(F$2),T768&amp;", ",T768&amp;" "&amp;F$2&amp;", "),(IF(Z768&lt;&gt;Z767,IF(ISBLANK(F$2),T768&amp;", ",T768&amp;" "&amp;F$2&amp;", "),IF((U768&lt;&gt;U767)*($G$2="Y"),"same collector, ","")))))))))&amp;(IF(ISBLANK(U768),"",(IF(U768&lt;&gt;U767,U768&amp;", ",(IF(B768&lt;&gt;B767,U768&amp;", ",IF(Z768&lt;&gt;Z767,U768&amp;", ",(IF(T768&lt;&gt;T767,IF((T768&lt;&gt;T767)*($G$2="Y"),"same date, ", ""),IF((T768=T767)*(U768=U767)*(S768&lt;&gt;S767)*($G$2="Y"),"same collector and date, ", ""))))))))))&amp;(IF(ISBLANK(V768),"",V768&amp;", "))&amp;IF((AA768&lt;&gt;AA769)*($H$2="y"),AD768&amp;AE768,IF((AA768&lt;&gt;AA769)*($H$2="m"),AD768&amp;AG768,IF(($H$2&lt;&gt;"m")*($H$2&lt;&gt;"Y"),(IF(F768=0,"",F768&amp;" "&amp;$F$4&amp;" "))&amp;(IF(G768=0,"",G768&amp;" "&amp;$G$4&amp;" "))&amp;(IF(H768=0,"",H768&amp;" "&amp;H$4&amp;" "))&amp;(IF(I768=0,"",I768&amp;" "&amp;$I$4&amp;" "))&amp;(IF(J768=0,"",J768&amp;" "&amp;$J$4&amp;" "))&amp;IF((ISBLANK(C768)),"","("&amp;C768&amp;")"),"")))&amp;IF((B768=B769)*(K768=K769)*(L768=L769)*(M768=M769),IF(($H$2&lt;&gt;"m")*($H$2&lt;&gt;"Y"), ", ", IF((ISNUMBER(FIND(")",AE768))), ", ", "")),IF((B768=B769)*(K768=K769)*(L768=L769),"; ",". ")))</f>
        <v/>
      </c>
      <c r="AI768" s="1"/>
    </row>
    <row r="769" spans="1:35" x14ac:dyDescent="0.25">
      <c r="A769" s="3" t="str">
        <f t="shared" si="92"/>
        <v/>
      </c>
      <c r="B769" s="53" t="str">
        <f t="shared" si="96"/>
        <v/>
      </c>
      <c r="C769" s="57"/>
      <c r="D769" s="57"/>
      <c r="E769" s="57"/>
      <c r="F769" s="57"/>
      <c r="G769" s="57"/>
      <c r="H769" s="57"/>
      <c r="I769" s="57"/>
      <c r="J769" s="57"/>
      <c r="K769" s="57"/>
      <c r="L769" s="57"/>
      <c r="M769" s="54"/>
      <c r="N769" s="57"/>
      <c r="O769" s="58"/>
      <c r="P769" s="58"/>
      <c r="Q769" s="58"/>
      <c r="R769" s="58"/>
      <c r="S769" s="54"/>
      <c r="T769" s="57"/>
      <c r="U769" s="57"/>
      <c r="V769" s="57"/>
      <c r="W769" s="57"/>
      <c r="X769" s="147" t="str">
        <f>IF(ISBLANK(D769),"",IF('order-admin-units'!$I$1&lt;&gt;"y", "", IF((K769="")*(ISBLANK(D769)=FALSE), 'order-admin-units'!$B$1+1, VLOOKUP(K769, ordercountry, 2))))</f>
        <v/>
      </c>
      <c r="Y769" s="147" t="str">
        <f>IF(ISBLANK(D769),"",IF('order-admin-units'!$I$1&lt;&gt;"y", "", IF(L769="", 'order-admin-units'!$B$2+1, VLOOKUP(K769&amp;"@"&amp;L769, orderadmin, 2))))</f>
        <v/>
      </c>
      <c r="Z769" s="147" t="str">
        <f t="shared" si="93"/>
        <v/>
      </c>
      <c r="AA769" s="147" t="str">
        <f t="shared" si="94"/>
        <v/>
      </c>
      <c r="AB769" s="147" t="str">
        <f t="shared" si="95"/>
        <v/>
      </c>
      <c r="AC769" s="147" t="str">
        <f t="shared" si="89"/>
        <v/>
      </c>
      <c r="AD769" s="11" t="str">
        <f t="shared" si="90"/>
        <v/>
      </c>
      <c r="AE769" s="11" t="str">
        <f t="array" ref="AE769">IF(ISBLANK(D769),"",IF(OR($H$2="y",$H$2="m"),IF(AA769=AA768,IF(OR(AB769=$AB$4:$AB768)=FALSE,AE768&amp;C769,AE768),"("&amp;C769)&amp;IF(AA769=AA770,IF(OR(AB770=$AB$4:$AB769)=FALSE,", ",""),") "),""))</f>
        <v/>
      </c>
      <c r="AF769" s="11" t="str">
        <f t="shared" si="91"/>
        <v/>
      </c>
      <c r="AG769" s="11" t="str">
        <f t="array" ref="AG769">IF(ISBLANK(D769),"",IF(OR($H$2="y",$H$2="m"),IF(AA769=AA768,IF(OR(AC769=$AC$4:$AC768)=FALSE,AG768&amp;AF769,AG768),"("&amp;AF769)&amp;IF(AA769=AA770,IF(OR(AC770=$AC$4:$AC769)=FALSE,", ",""),") "),""))</f>
        <v/>
      </c>
      <c r="AH769" s="10" t="str">
        <f>IF((ISBLANK(D769)),"",IF(D769=D768,AH768,"")&amp;IF(B768&lt;&gt;B769,((IF(ISBLANK(E769),$D$3&amp;"Non-type material: "&amp;$D$3,$D$3&amp;INDEX('type-categories'!$A$2:$B$100,MATCH(E769,'type-categories'!$A$2:$A$100,0),2)&amp;$D$3))),"")&amp;(IF(K769&lt;&gt;K768,$C$2&amp;K769&amp;$K$3&amp;$C$2&amp;" ",(IF(B769&lt;&gt;B768,$C$2&amp;K769&amp;$K$3&amp;$C$2&amp;" ",""))))&amp;(IF(L769="","",((IF(L769&lt;&gt;L768,$D$2&amp;L769&amp;$L$3&amp;$D$2&amp;" ",IF(B769&lt;&gt;B768,$D$2&amp;L769&amp;$L$3&amp;$D$2&amp;" ",""))))))&amp;(IF(M769="","",((IF(M769&lt;&gt;M768,$E$2&amp;M769&amp;$E$2&amp;","&amp;" ",IF(B769&lt;&gt;B768,$E$2&amp;M769&amp;$E$2&amp;",",""))))))&amp;(IF(N769="","",IF(N769&lt;&gt;N768,N769&amp;", ",IF(B769&lt;&gt;B768,N769&amp;", ",""))))&amp;(IF(ISBLANK(O769),"",(IF(O769&lt;&gt;O768,O769&amp;", ",IF(B769&lt;&gt;B768,O769&amp;", ","")))))&amp;(IF(ISBLANK(P769),"",(IF(P769&lt;&gt;P768,P769&amp;", ",IF(B769&lt;&gt;B768,P769&amp;", ",IF(Z769&lt;&gt;Z768,P769&amp;", ",""))))))&amp;(IF(ISBLANK(Q769),"",(IF(Q769&lt;&gt;Q768,Q769&amp;", ",IF(B769&lt;&gt;B768,Q769&amp;", ",IF(Z769&lt;&gt;Z768,Q769&amp;", ",""))))))&amp;(IF(ISBLANK(R769),"",(IF(R769&lt;&gt;R768,R769&amp;"m, ",IF(B769&lt;&gt;B768,R769&amp;"m, ",IF(Z769&lt;&gt;Z768,R769&amp;"m, ",""))))))&amp;IF(ISBLANK(S769),"",(IF(B769&lt;&gt;B768,S769&amp;", ",IF(S769&lt;&gt;S768,IF((Z769=Z768),"same locality "&amp;S769&amp;", ",S769&amp;", "),""))))&amp;(IF(ISBLANK(T769),"",(IF(T769&lt;&gt;T768,IF(ISBLANK(F$2),T769&amp;", ",T769&amp;" "&amp;F$2&amp;", "),(IF(B769&lt;&gt;B768,IF(ISBLANK(F$2),T769&amp;", ",T769&amp;" "&amp;F$2&amp;", "),(IF(Z769&lt;&gt;Z768,IF(ISBLANK(F$2),T769&amp;", ",T769&amp;" "&amp;F$2&amp;", "),IF((U769&lt;&gt;U768)*($G$2="Y"),"same collector, ","")))))))))&amp;(IF(ISBLANK(U769),"",(IF(U769&lt;&gt;U768,U769&amp;", ",(IF(B769&lt;&gt;B768,U769&amp;", ",IF(Z769&lt;&gt;Z768,U769&amp;", ",(IF(T769&lt;&gt;T768,IF((T769&lt;&gt;T768)*($G$2="Y"),"same date, ", ""),IF((T769=T768)*(U769=U768)*(S769&lt;&gt;S768)*($G$2="Y"),"same collector and date, ", ""))))))))))&amp;(IF(ISBLANK(V769),"",V769&amp;", "))&amp;IF((AA769&lt;&gt;AA770)*($H$2="y"),AD769&amp;AE769,IF((AA769&lt;&gt;AA770)*($H$2="m"),AD769&amp;AG769,IF(($H$2&lt;&gt;"m")*($H$2&lt;&gt;"Y"),(IF(F769=0,"",F769&amp;" "&amp;$F$4&amp;" "))&amp;(IF(G769=0,"",G769&amp;" "&amp;$G$4&amp;" "))&amp;(IF(H769=0,"",H769&amp;" "&amp;H$4&amp;" "))&amp;(IF(I769=0,"",I769&amp;" "&amp;$I$4&amp;" "))&amp;(IF(J769=0,"",J769&amp;" "&amp;$J$4&amp;" "))&amp;IF((ISBLANK(C769)),"","("&amp;C769&amp;")"),"")))&amp;IF((B769=B770)*(K769=K770)*(L769=L770)*(M769=M770),IF(($H$2&lt;&gt;"m")*($H$2&lt;&gt;"Y"), ", ", IF((ISNUMBER(FIND(")",AE769))), ", ", "")),IF((B769=B770)*(K769=K770)*(L769=L770),"; ",". ")))</f>
        <v/>
      </c>
      <c r="AI769" s="1"/>
    </row>
    <row r="770" spans="1:35" x14ac:dyDescent="0.25">
      <c r="A770" s="3" t="str">
        <f t="shared" si="92"/>
        <v/>
      </c>
      <c r="B770" s="53" t="str">
        <f t="shared" si="96"/>
        <v/>
      </c>
      <c r="C770" s="57"/>
      <c r="D770" s="57"/>
      <c r="E770" s="57"/>
      <c r="F770" s="57"/>
      <c r="G770" s="57"/>
      <c r="H770" s="57"/>
      <c r="I770" s="57"/>
      <c r="J770" s="57"/>
      <c r="K770" s="57"/>
      <c r="L770" s="57"/>
      <c r="M770" s="54"/>
      <c r="N770" s="57"/>
      <c r="O770" s="58"/>
      <c r="P770" s="58"/>
      <c r="Q770" s="58"/>
      <c r="R770" s="58"/>
      <c r="S770" s="54"/>
      <c r="T770" s="57"/>
      <c r="U770" s="57"/>
      <c r="V770" s="57"/>
      <c r="W770" s="57"/>
      <c r="X770" s="147" t="str">
        <f>IF(ISBLANK(D770),"",IF('order-admin-units'!$I$1&lt;&gt;"y", "", IF((K770="")*(ISBLANK(D770)=FALSE), 'order-admin-units'!$B$1+1, VLOOKUP(K770, ordercountry, 2))))</f>
        <v/>
      </c>
      <c r="Y770" s="147" t="str">
        <f>IF(ISBLANK(D770),"",IF('order-admin-units'!$I$1&lt;&gt;"y", "", IF(L770="", 'order-admin-units'!$B$2+1, VLOOKUP(K770&amp;"@"&amp;L770, orderadmin, 2))))</f>
        <v/>
      </c>
      <c r="Z770" s="147" t="str">
        <f t="shared" si="93"/>
        <v/>
      </c>
      <c r="AA770" s="147" t="str">
        <f t="shared" si="94"/>
        <v/>
      </c>
      <c r="AB770" s="147" t="str">
        <f t="shared" si="95"/>
        <v/>
      </c>
      <c r="AC770" s="147" t="str">
        <f t="shared" si="89"/>
        <v/>
      </c>
      <c r="AD770" s="11" t="str">
        <f t="shared" si="90"/>
        <v/>
      </c>
      <c r="AE770" s="11" t="str">
        <f t="array" ref="AE770">IF(ISBLANK(D770),"",IF(OR($H$2="y",$H$2="m"),IF(AA770=AA769,IF(OR(AB770=$AB$4:$AB769)=FALSE,AE769&amp;C770,AE769),"("&amp;C770)&amp;IF(AA770=AA771,IF(OR(AB771=$AB$4:$AB770)=FALSE,", ",""),") "),""))</f>
        <v/>
      </c>
      <c r="AF770" s="11" t="str">
        <f t="shared" si="91"/>
        <v/>
      </c>
      <c r="AG770" s="11" t="str">
        <f t="array" ref="AG770">IF(ISBLANK(D770),"",IF(OR($H$2="y",$H$2="m"),IF(AA770=AA769,IF(OR(AC770=$AC$4:$AC769)=FALSE,AG769&amp;AF770,AG769),"("&amp;AF770)&amp;IF(AA770=AA771,IF(OR(AC771=$AC$4:$AC770)=FALSE,", ",""),") "),""))</f>
        <v/>
      </c>
      <c r="AH770" s="10" t="str">
        <f>IF((ISBLANK(D770)),"",IF(D770=D769,AH769,"")&amp;IF(B769&lt;&gt;B770,((IF(ISBLANK(E770),$D$3&amp;"Non-type material: "&amp;$D$3,$D$3&amp;INDEX('type-categories'!$A$2:$B$100,MATCH(E770,'type-categories'!$A$2:$A$100,0),2)&amp;$D$3))),"")&amp;(IF(K770&lt;&gt;K769,$C$2&amp;K770&amp;$K$3&amp;$C$2&amp;" ",(IF(B770&lt;&gt;B769,$C$2&amp;K770&amp;$K$3&amp;$C$2&amp;" ",""))))&amp;(IF(L770="","",((IF(L770&lt;&gt;L769,$D$2&amp;L770&amp;$L$3&amp;$D$2&amp;" ",IF(B770&lt;&gt;B769,$D$2&amp;L770&amp;$L$3&amp;$D$2&amp;" ",""))))))&amp;(IF(M770="","",((IF(M770&lt;&gt;M769,$E$2&amp;M770&amp;$E$2&amp;","&amp;" ",IF(B770&lt;&gt;B769,$E$2&amp;M770&amp;$E$2&amp;",",""))))))&amp;(IF(N770="","",IF(N770&lt;&gt;N769,N770&amp;", ",IF(B770&lt;&gt;B769,N770&amp;", ",""))))&amp;(IF(ISBLANK(O770),"",(IF(O770&lt;&gt;O769,O770&amp;", ",IF(B770&lt;&gt;B769,O770&amp;", ","")))))&amp;(IF(ISBLANK(P770),"",(IF(P770&lt;&gt;P769,P770&amp;", ",IF(B770&lt;&gt;B769,P770&amp;", ",IF(Z770&lt;&gt;Z769,P770&amp;", ",""))))))&amp;(IF(ISBLANK(Q770),"",(IF(Q770&lt;&gt;Q769,Q770&amp;", ",IF(B770&lt;&gt;B769,Q770&amp;", ",IF(Z770&lt;&gt;Z769,Q770&amp;", ",""))))))&amp;(IF(ISBLANK(R770),"",(IF(R770&lt;&gt;R769,R770&amp;"m, ",IF(B770&lt;&gt;B769,R770&amp;"m, ",IF(Z770&lt;&gt;Z769,R770&amp;"m, ",""))))))&amp;IF(ISBLANK(S770),"",(IF(B770&lt;&gt;B769,S770&amp;", ",IF(S770&lt;&gt;S769,IF((Z770=Z769),"same locality "&amp;S770&amp;", ",S770&amp;", "),""))))&amp;(IF(ISBLANK(T770),"",(IF(T770&lt;&gt;T769,IF(ISBLANK(F$2),T770&amp;", ",T770&amp;" "&amp;F$2&amp;", "),(IF(B770&lt;&gt;B769,IF(ISBLANK(F$2),T770&amp;", ",T770&amp;" "&amp;F$2&amp;", "),(IF(Z770&lt;&gt;Z769,IF(ISBLANK(F$2),T770&amp;", ",T770&amp;" "&amp;F$2&amp;", "),IF((U770&lt;&gt;U769)*($G$2="Y"),"same collector, ","")))))))))&amp;(IF(ISBLANK(U770),"",(IF(U770&lt;&gt;U769,U770&amp;", ",(IF(B770&lt;&gt;B769,U770&amp;", ",IF(Z770&lt;&gt;Z769,U770&amp;", ",(IF(T770&lt;&gt;T769,IF((T770&lt;&gt;T769)*($G$2="Y"),"same date, ", ""),IF((T770=T769)*(U770=U769)*(S770&lt;&gt;S769)*($G$2="Y"),"same collector and date, ", ""))))))))))&amp;(IF(ISBLANK(V770),"",V770&amp;", "))&amp;IF((AA770&lt;&gt;AA771)*($H$2="y"),AD770&amp;AE770,IF((AA770&lt;&gt;AA771)*($H$2="m"),AD770&amp;AG770,IF(($H$2&lt;&gt;"m")*($H$2&lt;&gt;"Y"),(IF(F770=0,"",F770&amp;" "&amp;$F$4&amp;" "))&amp;(IF(G770=0,"",G770&amp;" "&amp;$G$4&amp;" "))&amp;(IF(H770=0,"",H770&amp;" "&amp;H$4&amp;" "))&amp;(IF(I770=0,"",I770&amp;" "&amp;$I$4&amp;" "))&amp;(IF(J770=0,"",J770&amp;" "&amp;$J$4&amp;" "))&amp;IF((ISBLANK(C770)),"","("&amp;C770&amp;")"),"")))&amp;IF((B770=B771)*(K770=K771)*(L770=L771)*(M770=M771),IF(($H$2&lt;&gt;"m")*($H$2&lt;&gt;"Y"), ", ", IF((ISNUMBER(FIND(")",AE770))), ", ", "")),IF((B770=B771)*(K770=K771)*(L770=L771),"; ",". ")))</f>
        <v/>
      </c>
      <c r="AI770" s="1"/>
    </row>
    <row r="771" spans="1:35" x14ac:dyDescent="0.25">
      <c r="A771" s="3" t="str">
        <f t="shared" si="92"/>
        <v/>
      </c>
      <c r="B771" s="53" t="str">
        <f t="shared" si="96"/>
        <v/>
      </c>
      <c r="C771" s="57"/>
      <c r="D771" s="57"/>
      <c r="E771" s="57"/>
      <c r="F771" s="57"/>
      <c r="G771" s="57"/>
      <c r="H771" s="57"/>
      <c r="I771" s="57"/>
      <c r="J771" s="57"/>
      <c r="K771" s="57"/>
      <c r="L771" s="57"/>
      <c r="M771" s="54"/>
      <c r="N771" s="57"/>
      <c r="O771" s="58"/>
      <c r="P771" s="58"/>
      <c r="Q771" s="58"/>
      <c r="R771" s="58"/>
      <c r="S771" s="54"/>
      <c r="T771" s="57"/>
      <c r="U771" s="57"/>
      <c r="V771" s="57"/>
      <c r="W771" s="57"/>
      <c r="X771" s="147" t="str">
        <f>IF(ISBLANK(D771),"",IF('order-admin-units'!$I$1&lt;&gt;"y", "", IF((K771="")*(ISBLANK(D771)=FALSE), 'order-admin-units'!$B$1+1, VLOOKUP(K771, ordercountry, 2))))</f>
        <v/>
      </c>
      <c r="Y771" s="147" t="str">
        <f>IF(ISBLANK(D771),"",IF('order-admin-units'!$I$1&lt;&gt;"y", "", IF(L771="", 'order-admin-units'!$B$2+1, VLOOKUP(K771&amp;"@"&amp;L771, orderadmin, 2))))</f>
        <v/>
      </c>
      <c r="Z771" s="147" t="str">
        <f t="shared" si="93"/>
        <v/>
      </c>
      <c r="AA771" s="147" t="str">
        <f t="shared" si="94"/>
        <v/>
      </c>
      <c r="AB771" s="147" t="str">
        <f t="shared" si="95"/>
        <v/>
      </c>
      <c r="AC771" s="147" t="str">
        <f t="shared" si="89"/>
        <v/>
      </c>
      <c r="AD771" s="11" t="str">
        <f t="shared" si="90"/>
        <v/>
      </c>
      <c r="AE771" s="11" t="str">
        <f t="array" ref="AE771">IF(ISBLANK(D771),"",IF(OR($H$2="y",$H$2="m"),IF(AA771=AA770,IF(OR(AB771=$AB$4:$AB770)=FALSE,AE770&amp;C771,AE770),"("&amp;C771)&amp;IF(AA771=AA772,IF(OR(AB772=$AB$4:$AB771)=FALSE,", ",""),") "),""))</f>
        <v/>
      </c>
      <c r="AF771" s="11" t="str">
        <f t="shared" si="91"/>
        <v/>
      </c>
      <c r="AG771" s="11" t="str">
        <f t="array" ref="AG771">IF(ISBLANK(D771),"",IF(OR($H$2="y",$H$2="m"),IF(AA771=AA770,IF(OR(AC771=$AC$4:$AC770)=FALSE,AG770&amp;AF771,AG770),"("&amp;AF771)&amp;IF(AA771=AA772,IF(OR(AC772=$AC$4:$AC771)=FALSE,", ",""),") "),""))</f>
        <v/>
      </c>
      <c r="AH771" s="10" t="str">
        <f>IF((ISBLANK(D771)),"",IF(D771=D770,AH770,"")&amp;IF(B770&lt;&gt;B771,((IF(ISBLANK(E771),$D$3&amp;"Non-type material: "&amp;$D$3,$D$3&amp;INDEX('type-categories'!$A$2:$B$100,MATCH(E771,'type-categories'!$A$2:$A$100,0),2)&amp;$D$3))),"")&amp;(IF(K771&lt;&gt;K770,$C$2&amp;K771&amp;$K$3&amp;$C$2&amp;" ",(IF(B771&lt;&gt;B770,$C$2&amp;K771&amp;$K$3&amp;$C$2&amp;" ",""))))&amp;(IF(L771="","",((IF(L771&lt;&gt;L770,$D$2&amp;L771&amp;$L$3&amp;$D$2&amp;" ",IF(B771&lt;&gt;B770,$D$2&amp;L771&amp;$L$3&amp;$D$2&amp;" ",""))))))&amp;(IF(M771="","",((IF(M771&lt;&gt;M770,$E$2&amp;M771&amp;$E$2&amp;","&amp;" ",IF(B771&lt;&gt;B770,$E$2&amp;M771&amp;$E$2&amp;",",""))))))&amp;(IF(N771="","",IF(N771&lt;&gt;N770,N771&amp;", ",IF(B771&lt;&gt;B770,N771&amp;", ",""))))&amp;(IF(ISBLANK(O771),"",(IF(O771&lt;&gt;O770,O771&amp;", ",IF(B771&lt;&gt;B770,O771&amp;", ","")))))&amp;(IF(ISBLANK(P771),"",(IF(P771&lt;&gt;P770,P771&amp;", ",IF(B771&lt;&gt;B770,P771&amp;", ",IF(Z771&lt;&gt;Z770,P771&amp;", ",""))))))&amp;(IF(ISBLANK(Q771),"",(IF(Q771&lt;&gt;Q770,Q771&amp;", ",IF(B771&lt;&gt;B770,Q771&amp;", ",IF(Z771&lt;&gt;Z770,Q771&amp;", ",""))))))&amp;(IF(ISBLANK(R771),"",(IF(R771&lt;&gt;R770,R771&amp;"m, ",IF(B771&lt;&gt;B770,R771&amp;"m, ",IF(Z771&lt;&gt;Z770,R771&amp;"m, ",""))))))&amp;IF(ISBLANK(S771),"",(IF(B771&lt;&gt;B770,S771&amp;", ",IF(S771&lt;&gt;S770,IF((Z771=Z770),"same locality "&amp;S771&amp;", ",S771&amp;", "),""))))&amp;(IF(ISBLANK(T771),"",(IF(T771&lt;&gt;T770,IF(ISBLANK(F$2),T771&amp;", ",T771&amp;" "&amp;F$2&amp;", "),(IF(B771&lt;&gt;B770,IF(ISBLANK(F$2),T771&amp;", ",T771&amp;" "&amp;F$2&amp;", "),(IF(Z771&lt;&gt;Z770,IF(ISBLANK(F$2),T771&amp;", ",T771&amp;" "&amp;F$2&amp;", "),IF((U771&lt;&gt;U770)*($G$2="Y"),"same collector, ","")))))))))&amp;(IF(ISBLANK(U771),"",(IF(U771&lt;&gt;U770,U771&amp;", ",(IF(B771&lt;&gt;B770,U771&amp;", ",IF(Z771&lt;&gt;Z770,U771&amp;", ",(IF(T771&lt;&gt;T770,IF((T771&lt;&gt;T770)*($G$2="Y"),"same date, ", ""),IF((T771=T770)*(U771=U770)*(S771&lt;&gt;S770)*($G$2="Y"),"same collector and date, ", ""))))))))))&amp;(IF(ISBLANK(V771),"",V771&amp;", "))&amp;IF((AA771&lt;&gt;AA772)*($H$2="y"),AD771&amp;AE771,IF((AA771&lt;&gt;AA772)*($H$2="m"),AD771&amp;AG771,IF(($H$2&lt;&gt;"m")*($H$2&lt;&gt;"Y"),(IF(F771=0,"",F771&amp;" "&amp;$F$4&amp;" "))&amp;(IF(G771=0,"",G771&amp;" "&amp;$G$4&amp;" "))&amp;(IF(H771=0,"",H771&amp;" "&amp;H$4&amp;" "))&amp;(IF(I771=0,"",I771&amp;" "&amp;$I$4&amp;" "))&amp;(IF(J771=0,"",J771&amp;" "&amp;$J$4&amp;" "))&amp;IF((ISBLANK(C771)),"","("&amp;C771&amp;")"),"")))&amp;IF((B771=B772)*(K771=K772)*(L771=L772)*(M771=M772),IF(($H$2&lt;&gt;"m")*($H$2&lt;&gt;"Y"), ", ", IF((ISNUMBER(FIND(")",AE771))), ", ", "")),IF((B771=B772)*(K771=K772)*(L771=L772),"; ",". ")))</f>
        <v/>
      </c>
      <c r="AI771" s="1"/>
    </row>
    <row r="772" spans="1:35" x14ac:dyDescent="0.25">
      <c r="A772" s="3" t="str">
        <f t="shared" si="92"/>
        <v/>
      </c>
      <c r="B772" s="53" t="str">
        <f t="shared" si="96"/>
        <v/>
      </c>
      <c r="C772" s="57"/>
      <c r="D772" s="57"/>
      <c r="E772" s="57"/>
      <c r="F772" s="57"/>
      <c r="G772" s="57"/>
      <c r="H772" s="57"/>
      <c r="I772" s="57"/>
      <c r="J772" s="57"/>
      <c r="K772" s="57"/>
      <c r="L772" s="57"/>
      <c r="M772" s="54"/>
      <c r="N772" s="57"/>
      <c r="O772" s="58"/>
      <c r="P772" s="58"/>
      <c r="Q772" s="58"/>
      <c r="R772" s="58"/>
      <c r="S772" s="54"/>
      <c r="T772" s="57"/>
      <c r="U772" s="57"/>
      <c r="V772" s="57"/>
      <c r="W772" s="57"/>
      <c r="X772" s="147" t="str">
        <f>IF(ISBLANK(D772),"",IF('order-admin-units'!$I$1&lt;&gt;"y", "", IF((K772="")*(ISBLANK(D772)=FALSE), 'order-admin-units'!$B$1+1, VLOOKUP(K772, ordercountry, 2))))</f>
        <v/>
      </c>
      <c r="Y772" s="147" t="str">
        <f>IF(ISBLANK(D772),"",IF('order-admin-units'!$I$1&lt;&gt;"y", "", IF(L772="", 'order-admin-units'!$B$2+1, VLOOKUP(K772&amp;"@"&amp;L772, orderadmin, 2))))</f>
        <v/>
      </c>
      <c r="Z772" s="147" t="str">
        <f t="shared" si="93"/>
        <v/>
      </c>
      <c r="AA772" s="147" t="str">
        <f t="shared" si="94"/>
        <v/>
      </c>
      <c r="AB772" s="147" t="str">
        <f t="shared" si="95"/>
        <v/>
      </c>
      <c r="AC772" s="147" t="str">
        <f t="shared" si="89"/>
        <v/>
      </c>
      <c r="AD772" s="11" t="str">
        <f t="shared" si="90"/>
        <v/>
      </c>
      <c r="AE772" s="11" t="str">
        <f t="array" ref="AE772">IF(ISBLANK(D772),"",IF(OR($H$2="y",$H$2="m"),IF(AA772=AA771,IF(OR(AB772=$AB$4:$AB771)=FALSE,AE771&amp;C772,AE771),"("&amp;C772)&amp;IF(AA772=AA773,IF(OR(AB773=$AB$4:$AB772)=FALSE,", ",""),") "),""))</f>
        <v/>
      </c>
      <c r="AF772" s="11" t="str">
        <f t="shared" si="91"/>
        <v/>
      </c>
      <c r="AG772" s="11" t="str">
        <f t="array" ref="AG772">IF(ISBLANK(D772),"",IF(OR($H$2="y",$H$2="m"),IF(AA772=AA771,IF(OR(AC772=$AC$4:$AC771)=FALSE,AG771&amp;AF772,AG771),"("&amp;AF772)&amp;IF(AA772=AA773,IF(OR(AC773=$AC$4:$AC772)=FALSE,", ",""),") "),""))</f>
        <v/>
      </c>
      <c r="AH772" s="10" t="str">
        <f>IF((ISBLANK(D772)),"",IF(D772=D771,AH771,"")&amp;IF(B771&lt;&gt;B772,((IF(ISBLANK(E772),$D$3&amp;"Non-type material: "&amp;$D$3,$D$3&amp;INDEX('type-categories'!$A$2:$B$100,MATCH(E772,'type-categories'!$A$2:$A$100,0),2)&amp;$D$3))),"")&amp;(IF(K772&lt;&gt;K771,$C$2&amp;K772&amp;$K$3&amp;$C$2&amp;" ",(IF(B772&lt;&gt;B771,$C$2&amp;K772&amp;$K$3&amp;$C$2&amp;" ",""))))&amp;(IF(L772="","",((IF(L772&lt;&gt;L771,$D$2&amp;L772&amp;$L$3&amp;$D$2&amp;" ",IF(B772&lt;&gt;B771,$D$2&amp;L772&amp;$L$3&amp;$D$2&amp;" ",""))))))&amp;(IF(M772="","",((IF(M772&lt;&gt;M771,$E$2&amp;M772&amp;$E$2&amp;","&amp;" ",IF(B772&lt;&gt;B771,$E$2&amp;M772&amp;$E$2&amp;",",""))))))&amp;(IF(N772="","",IF(N772&lt;&gt;N771,N772&amp;", ",IF(B772&lt;&gt;B771,N772&amp;", ",""))))&amp;(IF(ISBLANK(O772),"",(IF(O772&lt;&gt;O771,O772&amp;", ",IF(B772&lt;&gt;B771,O772&amp;", ","")))))&amp;(IF(ISBLANK(P772),"",(IF(P772&lt;&gt;P771,P772&amp;", ",IF(B772&lt;&gt;B771,P772&amp;", ",IF(Z772&lt;&gt;Z771,P772&amp;", ",""))))))&amp;(IF(ISBLANK(Q772),"",(IF(Q772&lt;&gt;Q771,Q772&amp;", ",IF(B772&lt;&gt;B771,Q772&amp;", ",IF(Z772&lt;&gt;Z771,Q772&amp;", ",""))))))&amp;(IF(ISBLANK(R772),"",(IF(R772&lt;&gt;R771,R772&amp;"m, ",IF(B772&lt;&gt;B771,R772&amp;"m, ",IF(Z772&lt;&gt;Z771,R772&amp;"m, ",""))))))&amp;IF(ISBLANK(S772),"",(IF(B772&lt;&gt;B771,S772&amp;", ",IF(S772&lt;&gt;S771,IF((Z772=Z771),"same locality "&amp;S772&amp;", ",S772&amp;", "),""))))&amp;(IF(ISBLANK(T772),"",(IF(T772&lt;&gt;T771,IF(ISBLANK(F$2),T772&amp;", ",T772&amp;" "&amp;F$2&amp;", "),(IF(B772&lt;&gt;B771,IF(ISBLANK(F$2),T772&amp;", ",T772&amp;" "&amp;F$2&amp;", "),(IF(Z772&lt;&gt;Z771,IF(ISBLANK(F$2),T772&amp;", ",T772&amp;" "&amp;F$2&amp;", "),IF((U772&lt;&gt;U771)*($G$2="Y"),"same collector, ","")))))))))&amp;(IF(ISBLANK(U772),"",(IF(U772&lt;&gt;U771,U772&amp;", ",(IF(B772&lt;&gt;B771,U772&amp;", ",IF(Z772&lt;&gt;Z771,U772&amp;", ",(IF(T772&lt;&gt;T771,IF((T772&lt;&gt;T771)*($G$2="Y"),"same date, ", ""),IF((T772=T771)*(U772=U771)*(S772&lt;&gt;S771)*($G$2="Y"),"same collector and date, ", ""))))))))))&amp;(IF(ISBLANK(V772),"",V772&amp;", "))&amp;IF((AA772&lt;&gt;AA773)*($H$2="y"),AD772&amp;AE772,IF((AA772&lt;&gt;AA773)*($H$2="m"),AD772&amp;AG772,IF(($H$2&lt;&gt;"m")*($H$2&lt;&gt;"Y"),(IF(F772=0,"",F772&amp;" "&amp;$F$4&amp;" "))&amp;(IF(G772=0,"",G772&amp;" "&amp;$G$4&amp;" "))&amp;(IF(H772=0,"",H772&amp;" "&amp;H$4&amp;" "))&amp;(IF(I772=0,"",I772&amp;" "&amp;$I$4&amp;" "))&amp;(IF(J772=0,"",J772&amp;" "&amp;$J$4&amp;" "))&amp;IF((ISBLANK(C772)),"","("&amp;C772&amp;")"),"")))&amp;IF((B772=B773)*(K772=K773)*(L772=L773)*(M772=M773),IF(($H$2&lt;&gt;"m")*($H$2&lt;&gt;"Y"), ", ", IF((ISNUMBER(FIND(")",AE772))), ", ", "")),IF((B772=B773)*(K772=K773)*(L772=L773),"; ",". ")))</f>
        <v/>
      </c>
      <c r="AI772" s="1"/>
    </row>
    <row r="773" spans="1:35" x14ac:dyDescent="0.25">
      <c r="A773" s="3" t="str">
        <f t="shared" si="92"/>
        <v/>
      </c>
      <c r="B773" s="53" t="str">
        <f t="shared" si="96"/>
        <v/>
      </c>
      <c r="C773" s="57"/>
      <c r="D773" s="57"/>
      <c r="E773" s="57"/>
      <c r="F773" s="57"/>
      <c r="G773" s="57"/>
      <c r="H773" s="57"/>
      <c r="I773" s="57"/>
      <c r="J773" s="57"/>
      <c r="K773" s="57"/>
      <c r="L773" s="57"/>
      <c r="M773" s="54"/>
      <c r="N773" s="57"/>
      <c r="O773" s="58"/>
      <c r="P773" s="58"/>
      <c r="Q773" s="58"/>
      <c r="R773" s="58"/>
      <c r="S773" s="54"/>
      <c r="T773" s="57"/>
      <c r="U773" s="57"/>
      <c r="V773" s="57"/>
      <c r="W773" s="57"/>
      <c r="X773" s="147" t="str">
        <f>IF(ISBLANK(D773),"",IF('order-admin-units'!$I$1&lt;&gt;"y", "", IF((K773="")*(ISBLANK(D773)=FALSE), 'order-admin-units'!$B$1+1, VLOOKUP(K773, ordercountry, 2))))</f>
        <v/>
      </c>
      <c r="Y773" s="147" t="str">
        <f>IF(ISBLANK(D773),"",IF('order-admin-units'!$I$1&lt;&gt;"y", "", IF(L773="", 'order-admin-units'!$B$2+1, VLOOKUP(K773&amp;"@"&amp;L773, orderadmin, 2))))</f>
        <v/>
      </c>
      <c r="Z773" s="147" t="str">
        <f t="shared" si="93"/>
        <v/>
      </c>
      <c r="AA773" s="147" t="str">
        <f t="shared" si="94"/>
        <v/>
      </c>
      <c r="AB773" s="147" t="str">
        <f t="shared" si="95"/>
        <v/>
      </c>
      <c r="AC773" s="147" t="str">
        <f t="shared" ref="AC773:AC836" si="97">AA773&amp;AF773</f>
        <v/>
      </c>
      <c r="AD773" s="11" t="str">
        <f t="shared" ref="AD773:AD836" si="98">IF(OR($H$2="y",$H$2="m"),IF(SUMIF($AA$5:$AA$2000,AA773,$F$5:$F$2000)&lt;&gt;0,SUMIF($AA$5:$AA$2000,AA773,$F$5:$F$2000)&amp;" "&amp;$F$4&amp;" ","")&amp;IF(SUMIF($AA$5:$AA$2000,AA773,$G$5:$G$2000)&lt;&gt;0,SUMIF($AA$5:$AA$2000,AA773,$G$5:$G$2000)&amp;" "&amp;$G$4&amp;" ","")&amp;IF(SUMIF($AA$5:$AA$2000,AA773,$H$5:$H$2000)&lt;&gt;0,SUMIF($AA$5:$AA$2000,AA773,$H$5:$H$2000)&amp;" "&amp;$H$4&amp;" ","")&amp;IF(SUMIF($AA$5:$AA$2000,AA773,$I$5:$I$2000)&lt;&gt;0,SUMIF($AA$5:$AA$2000,AA773,$I$5:$I$2000)&amp;" "&amp;$I$4&amp;" ","")&amp;IF(SUMIF($AA$5:$AA$2000,AA773,$J$5:$J$2000)&lt;&gt;0,SUMIF($AA$5:$AA$2000,AA773,$J$5:$J$2000)&amp;" "&amp;$J$4&amp;" ",""),"")</f>
        <v/>
      </c>
      <c r="AE773" s="11" t="str">
        <f t="array" ref="AE773">IF(ISBLANK(D773),"",IF(OR($H$2="y",$H$2="m"),IF(AA773=AA772,IF(OR(AB773=$AB$4:$AB772)=FALSE,AE772&amp;C773,AE772),"("&amp;C773)&amp;IF(AA773=AA774,IF(OR(AB774=$AB$4:$AB773)=FALSE,", ",""),") "),""))</f>
        <v/>
      </c>
      <c r="AF773" s="11" t="str">
        <f t="shared" ref="AF773:AF836" si="99">IF((ISBLANK(D773)=FALSE)*OR($H$2="y",$H$2="m"),IFERROR(LEFT(C773, FIND(" ",C773)-1), C773),"")</f>
        <v/>
      </c>
      <c r="AG773" s="11" t="str">
        <f t="array" ref="AG773">IF(ISBLANK(D773),"",IF(OR($H$2="y",$H$2="m"),IF(AA773=AA772,IF(OR(AC773=$AC$4:$AC772)=FALSE,AG772&amp;AF773,AG772),"("&amp;AF773)&amp;IF(AA773=AA774,IF(OR(AC774=$AC$4:$AC773)=FALSE,", ",""),") "),""))</f>
        <v/>
      </c>
      <c r="AH773" s="10" t="str">
        <f>IF((ISBLANK(D773)),"",IF(D773=D772,AH772,"")&amp;IF(B772&lt;&gt;B773,((IF(ISBLANK(E773),$D$3&amp;"Non-type material: "&amp;$D$3,$D$3&amp;INDEX('type-categories'!$A$2:$B$100,MATCH(E773,'type-categories'!$A$2:$A$100,0),2)&amp;$D$3))),"")&amp;(IF(K773&lt;&gt;K772,$C$2&amp;K773&amp;$K$3&amp;$C$2&amp;" ",(IF(B773&lt;&gt;B772,$C$2&amp;K773&amp;$K$3&amp;$C$2&amp;" ",""))))&amp;(IF(L773="","",((IF(L773&lt;&gt;L772,$D$2&amp;L773&amp;$L$3&amp;$D$2&amp;" ",IF(B773&lt;&gt;B772,$D$2&amp;L773&amp;$L$3&amp;$D$2&amp;" ",""))))))&amp;(IF(M773="","",((IF(M773&lt;&gt;M772,$E$2&amp;M773&amp;$E$2&amp;","&amp;" ",IF(B773&lt;&gt;B772,$E$2&amp;M773&amp;$E$2&amp;",",""))))))&amp;(IF(N773="","",IF(N773&lt;&gt;N772,N773&amp;", ",IF(B773&lt;&gt;B772,N773&amp;", ",""))))&amp;(IF(ISBLANK(O773),"",(IF(O773&lt;&gt;O772,O773&amp;", ",IF(B773&lt;&gt;B772,O773&amp;", ","")))))&amp;(IF(ISBLANK(P773),"",(IF(P773&lt;&gt;P772,P773&amp;", ",IF(B773&lt;&gt;B772,P773&amp;", ",IF(Z773&lt;&gt;Z772,P773&amp;", ",""))))))&amp;(IF(ISBLANK(Q773),"",(IF(Q773&lt;&gt;Q772,Q773&amp;", ",IF(B773&lt;&gt;B772,Q773&amp;", ",IF(Z773&lt;&gt;Z772,Q773&amp;", ",""))))))&amp;(IF(ISBLANK(R773),"",(IF(R773&lt;&gt;R772,R773&amp;"m, ",IF(B773&lt;&gt;B772,R773&amp;"m, ",IF(Z773&lt;&gt;Z772,R773&amp;"m, ",""))))))&amp;IF(ISBLANK(S773),"",(IF(B773&lt;&gt;B772,S773&amp;", ",IF(S773&lt;&gt;S772,IF((Z773=Z772),"same locality "&amp;S773&amp;", ",S773&amp;", "),""))))&amp;(IF(ISBLANK(T773),"",(IF(T773&lt;&gt;T772,IF(ISBLANK(F$2),T773&amp;", ",T773&amp;" "&amp;F$2&amp;", "),(IF(B773&lt;&gt;B772,IF(ISBLANK(F$2),T773&amp;", ",T773&amp;" "&amp;F$2&amp;", "),(IF(Z773&lt;&gt;Z772,IF(ISBLANK(F$2),T773&amp;", ",T773&amp;" "&amp;F$2&amp;", "),IF((U773&lt;&gt;U772)*($G$2="Y"),"same collector, ","")))))))))&amp;(IF(ISBLANK(U773),"",(IF(U773&lt;&gt;U772,U773&amp;", ",(IF(B773&lt;&gt;B772,U773&amp;", ",IF(Z773&lt;&gt;Z772,U773&amp;", ",(IF(T773&lt;&gt;T772,IF((T773&lt;&gt;T772)*($G$2="Y"),"same date, ", ""),IF((T773=T772)*(U773=U772)*(S773&lt;&gt;S772)*($G$2="Y"),"same collector and date, ", ""))))))))))&amp;(IF(ISBLANK(V773),"",V773&amp;", "))&amp;IF((AA773&lt;&gt;AA774)*($H$2="y"),AD773&amp;AE773,IF((AA773&lt;&gt;AA774)*($H$2="m"),AD773&amp;AG773,IF(($H$2&lt;&gt;"m")*($H$2&lt;&gt;"Y"),(IF(F773=0,"",F773&amp;" "&amp;$F$4&amp;" "))&amp;(IF(G773=0,"",G773&amp;" "&amp;$G$4&amp;" "))&amp;(IF(H773=0,"",H773&amp;" "&amp;H$4&amp;" "))&amp;(IF(I773=0,"",I773&amp;" "&amp;$I$4&amp;" "))&amp;(IF(J773=0,"",J773&amp;" "&amp;$J$4&amp;" "))&amp;IF((ISBLANK(C773)),"","("&amp;C773&amp;")"),"")))&amp;IF((B773=B774)*(K773=K774)*(L773=L774)*(M773=M774),IF(($H$2&lt;&gt;"m")*($H$2&lt;&gt;"Y"), ", ", IF((ISNUMBER(FIND(")",AE773))), ", ", "")),IF((B773=B774)*(K773=K774)*(L773=L774),"; ",". ")))</f>
        <v/>
      </c>
      <c r="AI773" s="1"/>
    </row>
    <row r="774" spans="1:35" x14ac:dyDescent="0.25">
      <c r="A774" s="3" t="str">
        <f t="shared" ref="A774:A837" si="100">IF(ISBLANK(D774),"",IF(D774&lt;&gt;D773, A773+1, A773))</f>
        <v/>
      </c>
      <c r="B774" s="53" t="str">
        <f t="shared" si="96"/>
        <v/>
      </c>
      <c r="C774" s="57"/>
      <c r="D774" s="57"/>
      <c r="E774" s="57"/>
      <c r="F774" s="57"/>
      <c r="G774" s="57"/>
      <c r="H774" s="57"/>
      <c r="I774" s="57"/>
      <c r="J774" s="57"/>
      <c r="K774" s="57"/>
      <c r="L774" s="57"/>
      <c r="M774" s="54"/>
      <c r="N774" s="57"/>
      <c r="O774" s="58"/>
      <c r="P774" s="58"/>
      <c r="Q774" s="58"/>
      <c r="R774" s="58"/>
      <c r="S774" s="54"/>
      <c r="T774" s="57"/>
      <c r="U774" s="57"/>
      <c r="V774" s="57"/>
      <c r="W774" s="57"/>
      <c r="X774" s="147" t="str">
        <f>IF(ISBLANK(D774),"",IF('order-admin-units'!$I$1&lt;&gt;"y", "", IF((K774="")*(ISBLANK(D774)=FALSE), 'order-admin-units'!$B$1+1, VLOOKUP(K774, ordercountry, 2))))</f>
        <v/>
      </c>
      <c r="Y774" s="147" t="str">
        <f>IF(ISBLANK(D774),"",IF('order-admin-units'!$I$1&lt;&gt;"y", "", IF(L774="", 'order-admin-units'!$B$2+1, VLOOKUP(K774&amp;"@"&amp;L774, orderadmin, 2))))</f>
        <v/>
      </c>
      <c r="Z774" s="147" t="str">
        <f t="shared" ref="Z774:Z837" si="101">K774&amp;L774&amp;M774&amp;N774&amp;O774</f>
        <v/>
      </c>
      <c r="AA774" s="147" t="str">
        <f t="shared" ref="AA774:AA837" si="102">B774&amp;K774&amp;L774&amp;M774&amp;N774&amp;O774&amp;P774&amp;Q774&amp;R774&amp;S774&amp;T774&amp;U774</f>
        <v/>
      </c>
      <c r="AB774" s="147" t="str">
        <f t="shared" ref="AB774:AB837" si="103">AA774&amp;C774</f>
        <v/>
      </c>
      <c r="AC774" s="147" t="str">
        <f t="shared" si="97"/>
        <v/>
      </c>
      <c r="AD774" s="11" t="str">
        <f t="shared" si="98"/>
        <v/>
      </c>
      <c r="AE774" s="11" t="str">
        <f t="array" ref="AE774">IF(ISBLANK(D774),"",IF(OR($H$2="y",$H$2="m"),IF(AA774=AA773,IF(OR(AB774=$AB$4:$AB773)=FALSE,AE773&amp;C774,AE773),"("&amp;C774)&amp;IF(AA774=AA775,IF(OR(AB775=$AB$4:$AB774)=FALSE,", ",""),") "),""))</f>
        <v/>
      </c>
      <c r="AF774" s="11" t="str">
        <f t="shared" si="99"/>
        <v/>
      </c>
      <c r="AG774" s="11" t="str">
        <f t="array" ref="AG774">IF(ISBLANK(D774),"",IF(OR($H$2="y",$H$2="m"),IF(AA774=AA773,IF(OR(AC774=$AC$4:$AC773)=FALSE,AG773&amp;AF774,AG773),"("&amp;AF774)&amp;IF(AA774=AA775,IF(OR(AC775=$AC$4:$AC774)=FALSE,", ",""),") "),""))</f>
        <v/>
      </c>
      <c r="AH774" s="10" t="str">
        <f>IF((ISBLANK(D774)),"",IF(D774=D773,AH773,"")&amp;IF(B773&lt;&gt;B774,((IF(ISBLANK(E774),$D$3&amp;"Non-type material: "&amp;$D$3,$D$3&amp;INDEX('type-categories'!$A$2:$B$100,MATCH(E774,'type-categories'!$A$2:$A$100,0),2)&amp;$D$3))),"")&amp;(IF(K774&lt;&gt;K773,$C$2&amp;K774&amp;$K$3&amp;$C$2&amp;" ",(IF(B774&lt;&gt;B773,$C$2&amp;K774&amp;$K$3&amp;$C$2&amp;" ",""))))&amp;(IF(L774="","",((IF(L774&lt;&gt;L773,$D$2&amp;L774&amp;$L$3&amp;$D$2&amp;" ",IF(B774&lt;&gt;B773,$D$2&amp;L774&amp;$L$3&amp;$D$2&amp;" ",""))))))&amp;(IF(M774="","",((IF(M774&lt;&gt;M773,$E$2&amp;M774&amp;$E$2&amp;","&amp;" ",IF(B774&lt;&gt;B773,$E$2&amp;M774&amp;$E$2&amp;",",""))))))&amp;(IF(N774="","",IF(N774&lt;&gt;N773,N774&amp;", ",IF(B774&lt;&gt;B773,N774&amp;", ",""))))&amp;(IF(ISBLANK(O774),"",(IF(O774&lt;&gt;O773,O774&amp;", ",IF(B774&lt;&gt;B773,O774&amp;", ","")))))&amp;(IF(ISBLANK(P774),"",(IF(P774&lt;&gt;P773,P774&amp;", ",IF(B774&lt;&gt;B773,P774&amp;", ",IF(Z774&lt;&gt;Z773,P774&amp;", ",""))))))&amp;(IF(ISBLANK(Q774),"",(IF(Q774&lt;&gt;Q773,Q774&amp;", ",IF(B774&lt;&gt;B773,Q774&amp;", ",IF(Z774&lt;&gt;Z773,Q774&amp;", ",""))))))&amp;(IF(ISBLANK(R774),"",(IF(R774&lt;&gt;R773,R774&amp;"m, ",IF(B774&lt;&gt;B773,R774&amp;"m, ",IF(Z774&lt;&gt;Z773,R774&amp;"m, ",""))))))&amp;IF(ISBLANK(S774),"",(IF(B774&lt;&gt;B773,S774&amp;", ",IF(S774&lt;&gt;S773,IF((Z774=Z773),"same locality "&amp;S774&amp;", ",S774&amp;", "),""))))&amp;(IF(ISBLANK(T774),"",(IF(T774&lt;&gt;T773,IF(ISBLANK(F$2),T774&amp;", ",T774&amp;" "&amp;F$2&amp;", "),(IF(B774&lt;&gt;B773,IF(ISBLANK(F$2),T774&amp;", ",T774&amp;" "&amp;F$2&amp;", "),(IF(Z774&lt;&gt;Z773,IF(ISBLANK(F$2),T774&amp;", ",T774&amp;" "&amp;F$2&amp;", "),IF((U774&lt;&gt;U773)*($G$2="Y"),"same collector, ","")))))))))&amp;(IF(ISBLANK(U774),"",(IF(U774&lt;&gt;U773,U774&amp;", ",(IF(B774&lt;&gt;B773,U774&amp;", ",IF(Z774&lt;&gt;Z773,U774&amp;", ",(IF(T774&lt;&gt;T773,IF((T774&lt;&gt;T773)*($G$2="Y"),"same date, ", ""),IF((T774=T773)*(U774=U773)*(S774&lt;&gt;S773)*($G$2="Y"),"same collector and date, ", ""))))))))))&amp;(IF(ISBLANK(V774),"",V774&amp;", "))&amp;IF((AA774&lt;&gt;AA775)*($H$2="y"),AD774&amp;AE774,IF((AA774&lt;&gt;AA775)*($H$2="m"),AD774&amp;AG774,IF(($H$2&lt;&gt;"m")*($H$2&lt;&gt;"Y"),(IF(F774=0,"",F774&amp;" "&amp;$F$4&amp;" "))&amp;(IF(G774=0,"",G774&amp;" "&amp;$G$4&amp;" "))&amp;(IF(H774=0,"",H774&amp;" "&amp;H$4&amp;" "))&amp;(IF(I774=0,"",I774&amp;" "&amp;$I$4&amp;" "))&amp;(IF(J774=0,"",J774&amp;" "&amp;$J$4&amp;" "))&amp;IF((ISBLANK(C774)),"","("&amp;C774&amp;")"),"")))&amp;IF((B774=B775)*(K774=K775)*(L774=L775)*(M774=M775),IF(($H$2&lt;&gt;"m")*($H$2&lt;&gt;"Y"), ", ", IF((ISNUMBER(FIND(")",AE774))), ", ", "")),IF((B774=B775)*(K774=K775)*(L774=L775),"; ",". ")))</f>
        <v/>
      </c>
      <c r="AI774" s="1"/>
    </row>
    <row r="775" spans="1:35" x14ac:dyDescent="0.25">
      <c r="A775" s="3" t="str">
        <f t="shared" si="100"/>
        <v/>
      </c>
      <c r="B775" s="53" t="str">
        <f t="shared" si="96"/>
        <v/>
      </c>
      <c r="C775" s="57"/>
      <c r="D775" s="57"/>
      <c r="E775" s="57"/>
      <c r="F775" s="57"/>
      <c r="G775" s="57"/>
      <c r="H775" s="57"/>
      <c r="I775" s="57"/>
      <c r="J775" s="57"/>
      <c r="K775" s="57"/>
      <c r="L775" s="57"/>
      <c r="M775" s="54"/>
      <c r="N775" s="57"/>
      <c r="O775" s="58"/>
      <c r="P775" s="58"/>
      <c r="Q775" s="58"/>
      <c r="R775" s="58"/>
      <c r="S775" s="54"/>
      <c r="T775" s="57"/>
      <c r="U775" s="57"/>
      <c r="V775" s="57"/>
      <c r="W775" s="57"/>
      <c r="X775" s="147" t="str">
        <f>IF(ISBLANK(D775),"",IF('order-admin-units'!$I$1&lt;&gt;"y", "", IF((K775="")*(ISBLANK(D775)=FALSE), 'order-admin-units'!$B$1+1, VLOOKUP(K775, ordercountry, 2))))</f>
        <v/>
      </c>
      <c r="Y775" s="147" t="str">
        <f>IF(ISBLANK(D775),"",IF('order-admin-units'!$I$1&lt;&gt;"y", "", IF(L775="", 'order-admin-units'!$B$2+1, VLOOKUP(K775&amp;"@"&amp;L775, orderadmin, 2))))</f>
        <v/>
      </c>
      <c r="Z775" s="147" t="str">
        <f t="shared" si="101"/>
        <v/>
      </c>
      <c r="AA775" s="147" t="str">
        <f t="shared" si="102"/>
        <v/>
      </c>
      <c r="AB775" s="147" t="str">
        <f t="shared" si="103"/>
        <v/>
      </c>
      <c r="AC775" s="147" t="str">
        <f t="shared" si="97"/>
        <v/>
      </c>
      <c r="AD775" s="11" t="str">
        <f t="shared" si="98"/>
        <v/>
      </c>
      <c r="AE775" s="11" t="str">
        <f t="array" ref="AE775">IF(ISBLANK(D775),"",IF(OR($H$2="y",$H$2="m"),IF(AA775=AA774,IF(OR(AB775=$AB$4:$AB774)=FALSE,AE774&amp;C775,AE774),"("&amp;C775)&amp;IF(AA775=AA776,IF(OR(AB776=$AB$4:$AB775)=FALSE,", ",""),") "),""))</f>
        <v/>
      </c>
      <c r="AF775" s="11" t="str">
        <f t="shared" si="99"/>
        <v/>
      </c>
      <c r="AG775" s="11" t="str">
        <f t="array" ref="AG775">IF(ISBLANK(D775),"",IF(OR($H$2="y",$H$2="m"),IF(AA775=AA774,IF(OR(AC775=$AC$4:$AC774)=FALSE,AG774&amp;AF775,AG774),"("&amp;AF775)&amp;IF(AA775=AA776,IF(OR(AC776=$AC$4:$AC775)=FALSE,", ",""),") "),""))</f>
        <v/>
      </c>
      <c r="AH775" s="10" t="str">
        <f>IF((ISBLANK(D775)),"",IF(D775=D774,AH774,"")&amp;IF(B774&lt;&gt;B775,((IF(ISBLANK(E775),$D$3&amp;"Non-type material: "&amp;$D$3,$D$3&amp;INDEX('type-categories'!$A$2:$B$100,MATCH(E775,'type-categories'!$A$2:$A$100,0),2)&amp;$D$3))),"")&amp;(IF(K775&lt;&gt;K774,$C$2&amp;K775&amp;$K$3&amp;$C$2&amp;" ",(IF(B775&lt;&gt;B774,$C$2&amp;K775&amp;$K$3&amp;$C$2&amp;" ",""))))&amp;(IF(L775="","",((IF(L775&lt;&gt;L774,$D$2&amp;L775&amp;$L$3&amp;$D$2&amp;" ",IF(B775&lt;&gt;B774,$D$2&amp;L775&amp;$L$3&amp;$D$2&amp;" ",""))))))&amp;(IF(M775="","",((IF(M775&lt;&gt;M774,$E$2&amp;M775&amp;$E$2&amp;","&amp;" ",IF(B775&lt;&gt;B774,$E$2&amp;M775&amp;$E$2&amp;",",""))))))&amp;(IF(N775="","",IF(N775&lt;&gt;N774,N775&amp;", ",IF(B775&lt;&gt;B774,N775&amp;", ",""))))&amp;(IF(ISBLANK(O775),"",(IF(O775&lt;&gt;O774,O775&amp;", ",IF(B775&lt;&gt;B774,O775&amp;", ","")))))&amp;(IF(ISBLANK(P775),"",(IF(P775&lt;&gt;P774,P775&amp;", ",IF(B775&lt;&gt;B774,P775&amp;", ",IF(Z775&lt;&gt;Z774,P775&amp;", ",""))))))&amp;(IF(ISBLANK(Q775),"",(IF(Q775&lt;&gt;Q774,Q775&amp;", ",IF(B775&lt;&gt;B774,Q775&amp;", ",IF(Z775&lt;&gt;Z774,Q775&amp;", ",""))))))&amp;(IF(ISBLANK(R775),"",(IF(R775&lt;&gt;R774,R775&amp;"m, ",IF(B775&lt;&gt;B774,R775&amp;"m, ",IF(Z775&lt;&gt;Z774,R775&amp;"m, ",""))))))&amp;IF(ISBLANK(S775),"",(IF(B775&lt;&gt;B774,S775&amp;", ",IF(S775&lt;&gt;S774,IF((Z775=Z774),"same locality "&amp;S775&amp;", ",S775&amp;", "),""))))&amp;(IF(ISBLANK(T775),"",(IF(T775&lt;&gt;T774,IF(ISBLANK(F$2),T775&amp;", ",T775&amp;" "&amp;F$2&amp;", "),(IF(B775&lt;&gt;B774,IF(ISBLANK(F$2),T775&amp;", ",T775&amp;" "&amp;F$2&amp;", "),(IF(Z775&lt;&gt;Z774,IF(ISBLANK(F$2),T775&amp;", ",T775&amp;" "&amp;F$2&amp;", "),IF((U775&lt;&gt;U774)*($G$2="Y"),"same collector, ","")))))))))&amp;(IF(ISBLANK(U775),"",(IF(U775&lt;&gt;U774,U775&amp;", ",(IF(B775&lt;&gt;B774,U775&amp;", ",IF(Z775&lt;&gt;Z774,U775&amp;", ",(IF(T775&lt;&gt;T774,IF((T775&lt;&gt;T774)*($G$2="Y"),"same date, ", ""),IF((T775=T774)*(U775=U774)*(S775&lt;&gt;S774)*($G$2="Y"),"same collector and date, ", ""))))))))))&amp;(IF(ISBLANK(V775),"",V775&amp;", "))&amp;IF((AA775&lt;&gt;AA776)*($H$2="y"),AD775&amp;AE775,IF((AA775&lt;&gt;AA776)*($H$2="m"),AD775&amp;AG775,IF(($H$2&lt;&gt;"m")*($H$2&lt;&gt;"Y"),(IF(F775=0,"",F775&amp;" "&amp;$F$4&amp;" "))&amp;(IF(G775=0,"",G775&amp;" "&amp;$G$4&amp;" "))&amp;(IF(H775=0,"",H775&amp;" "&amp;H$4&amp;" "))&amp;(IF(I775=0,"",I775&amp;" "&amp;$I$4&amp;" "))&amp;(IF(J775=0,"",J775&amp;" "&amp;$J$4&amp;" "))&amp;IF((ISBLANK(C775)),"","("&amp;C775&amp;")"),"")))&amp;IF((B775=B776)*(K775=K776)*(L775=L776)*(M775=M776),IF(($H$2&lt;&gt;"m")*($H$2&lt;&gt;"Y"), ", ", IF((ISNUMBER(FIND(")",AE775))), ", ", "")),IF((B775=B776)*(K775=K776)*(L775=L776),"; ",". ")))</f>
        <v/>
      </c>
      <c r="AI775" s="1"/>
    </row>
    <row r="776" spans="1:35" x14ac:dyDescent="0.25">
      <c r="A776" s="3" t="str">
        <f t="shared" si="100"/>
        <v/>
      </c>
      <c r="B776" s="53" t="str">
        <f t="shared" si="96"/>
        <v/>
      </c>
      <c r="C776" s="57"/>
      <c r="D776" s="57"/>
      <c r="E776" s="57"/>
      <c r="F776" s="57"/>
      <c r="G776" s="57"/>
      <c r="H776" s="57"/>
      <c r="I776" s="57"/>
      <c r="J776" s="57"/>
      <c r="K776" s="57"/>
      <c r="L776" s="57"/>
      <c r="M776" s="54"/>
      <c r="N776" s="57"/>
      <c r="O776" s="58"/>
      <c r="P776" s="58"/>
      <c r="Q776" s="58"/>
      <c r="R776" s="58"/>
      <c r="S776" s="54"/>
      <c r="T776" s="57"/>
      <c r="U776" s="57"/>
      <c r="V776" s="57"/>
      <c r="W776" s="57"/>
      <c r="X776" s="147" t="str">
        <f>IF(ISBLANK(D776),"",IF('order-admin-units'!$I$1&lt;&gt;"y", "", IF((K776="")*(ISBLANK(D776)=FALSE), 'order-admin-units'!$B$1+1, VLOOKUP(K776, ordercountry, 2))))</f>
        <v/>
      </c>
      <c r="Y776" s="147" t="str">
        <f>IF(ISBLANK(D776),"",IF('order-admin-units'!$I$1&lt;&gt;"y", "", IF(L776="", 'order-admin-units'!$B$2+1, VLOOKUP(K776&amp;"@"&amp;L776, orderadmin, 2))))</f>
        <v/>
      </c>
      <c r="Z776" s="147" t="str">
        <f t="shared" si="101"/>
        <v/>
      </c>
      <c r="AA776" s="147" t="str">
        <f t="shared" si="102"/>
        <v/>
      </c>
      <c r="AB776" s="147" t="str">
        <f t="shared" si="103"/>
        <v/>
      </c>
      <c r="AC776" s="147" t="str">
        <f t="shared" si="97"/>
        <v/>
      </c>
      <c r="AD776" s="11" t="str">
        <f t="shared" si="98"/>
        <v/>
      </c>
      <c r="AE776" s="11" t="str">
        <f t="array" ref="AE776">IF(ISBLANK(D776),"",IF(OR($H$2="y",$H$2="m"),IF(AA776=AA775,IF(OR(AB776=$AB$4:$AB775)=FALSE,AE775&amp;C776,AE775),"("&amp;C776)&amp;IF(AA776=AA777,IF(OR(AB777=$AB$4:$AB776)=FALSE,", ",""),") "),""))</f>
        <v/>
      </c>
      <c r="AF776" s="11" t="str">
        <f t="shared" si="99"/>
        <v/>
      </c>
      <c r="AG776" s="11" t="str">
        <f t="array" ref="AG776">IF(ISBLANK(D776),"",IF(OR($H$2="y",$H$2="m"),IF(AA776=AA775,IF(OR(AC776=$AC$4:$AC775)=FALSE,AG775&amp;AF776,AG775),"("&amp;AF776)&amp;IF(AA776=AA777,IF(OR(AC777=$AC$4:$AC776)=FALSE,", ",""),") "),""))</f>
        <v/>
      </c>
      <c r="AH776" s="10" t="str">
        <f>IF((ISBLANK(D776)),"",IF(D776=D775,AH775,"")&amp;IF(B775&lt;&gt;B776,((IF(ISBLANK(E776),$D$3&amp;"Non-type material: "&amp;$D$3,$D$3&amp;INDEX('type-categories'!$A$2:$B$100,MATCH(E776,'type-categories'!$A$2:$A$100,0),2)&amp;$D$3))),"")&amp;(IF(K776&lt;&gt;K775,$C$2&amp;K776&amp;$K$3&amp;$C$2&amp;" ",(IF(B776&lt;&gt;B775,$C$2&amp;K776&amp;$K$3&amp;$C$2&amp;" ",""))))&amp;(IF(L776="","",((IF(L776&lt;&gt;L775,$D$2&amp;L776&amp;$L$3&amp;$D$2&amp;" ",IF(B776&lt;&gt;B775,$D$2&amp;L776&amp;$L$3&amp;$D$2&amp;" ",""))))))&amp;(IF(M776="","",((IF(M776&lt;&gt;M775,$E$2&amp;M776&amp;$E$2&amp;","&amp;" ",IF(B776&lt;&gt;B775,$E$2&amp;M776&amp;$E$2&amp;",",""))))))&amp;(IF(N776="","",IF(N776&lt;&gt;N775,N776&amp;", ",IF(B776&lt;&gt;B775,N776&amp;", ",""))))&amp;(IF(ISBLANK(O776),"",(IF(O776&lt;&gt;O775,O776&amp;", ",IF(B776&lt;&gt;B775,O776&amp;", ","")))))&amp;(IF(ISBLANK(P776),"",(IF(P776&lt;&gt;P775,P776&amp;", ",IF(B776&lt;&gt;B775,P776&amp;", ",IF(Z776&lt;&gt;Z775,P776&amp;", ",""))))))&amp;(IF(ISBLANK(Q776),"",(IF(Q776&lt;&gt;Q775,Q776&amp;", ",IF(B776&lt;&gt;B775,Q776&amp;", ",IF(Z776&lt;&gt;Z775,Q776&amp;", ",""))))))&amp;(IF(ISBLANK(R776),"",(IF(R776&lt;&gt;R775,R776&amp;"m, ",IF(B776&lt;&gt;B775,R776&amp;"m, ",IF(Z776&lt;&gt;Z775,R776&amp;"m, ",""))))))&amp;IF(ISBLANK(S776),"",(IF(B776&lt;&gt;B775,S776&amp;", ",IF(S776&lt;&gt;S775,IF((Z776=Z775),"same locality "&amp;S776&amp;", ",S776&amp;", "),""))))&amp;(IF(ISBLANK(T776),"",(IF(T776&lt;&gt;T775,IF(ISBLANK(F$2),T776&amp;", ",T776&amp;" "&amp;F$2&amp;", "),(IF(B776&lt;&gt;B775,IF(ISBLANK(F$2),T776&amp;", ",T776&amp;" "&amp;F$2&amp;", "),(IF(Z776&lt;&gt;Z775,IF(ISBLANK(F$2),T776&amp;", ",T776&amp;" "&amp;F$2&amp;", "),IF((U776&lt;&gt;U775)*($G$2="Y"),"same collector, ","")))))))))&amp;(IF(ISBLANK(U776),"",(IF(U776&lt;&gt;U775,U776&amp;", ",(IF(B776&lt;&gt;B775,U776&amp;", ",IF(Z776&lt;&gt;Z775,U776&amp;", ",(IF(T776&lt;&gt;T775,IF((T776&lt;&gt;T775)*($G$2="Y"),"same date, ", ""),IF((T776=T775)*(U776=U775)*(S776&lt;&gt;S775)*($G$2="Y"),"same collector and date, ", ""))))))))))&amp;(IF(ISBLANK(V776),"",V776&amp;", "))&amp;IF((AA776&lt;&gt;AA777)*($H$2="y"),AD776&amp;AE776,IF((AA776&lt;&gt;AA777)*($H$2="m"),AD776&amp;AG776,IF(($H$2&lt;&gt;"m")*($H$2&lt;&gt;"Y"),(IF(F776=0,"",F776&amp;" "&amp;$F$4&amp;" "))&amp;(IF(G776=0,"",G776&amp;" "&amp;$G$4&amp;" "))&amp;(IF(H776=0,"",H776&amp;" "&amp;H$4&amp;" "))&amp;(IF(I776=0,"",I776&amp;" "&amp;$I$4&amp;" "))&amp;(IF(J776=0,"",J776&amp;" "&amp;$J$4&amp;" "))&amp;IF((ISBLANK(C776)),"","("&amp;C776&amp;")"),"")))&amp;IF((B776=B777)*(K776=K777)*(L776=L777)*(M776=M777),IF(($H$2&lt;&gt;"m")*($H$2&lt;&gt;"Y"), ", ", IF((ISNUMBER(FIND(")",AE776))), ", ", "")),IF((B776=B777)*(K776=K777)*(L776=L777),"; ",". ")))</f>
        <v/>
      </c>
      <c r="AI776" s="1"/>
    </row>
    <row r="777" spans="1:35" x14ac:dyDescent="0.25">
      <c r="A777" s="3" t="str">
        <f t="shared" si="100"/>
        <v/>
      </c>
      <c r="B777" s="53" t="str">
        <f t="shared" ref="B777:B840" si="104">D777&amp;E777</f>
        <v/>
      </c>
      <c r="C777" s="57"/>
      <c r="D777" s="57"/>
      <c r="E777" s="57"/>
      <c r="F777" s="57"/>
      <c r="G777" s="57"/>
      <c r="H777" s="57"/>
      <c r="I777" s="57"/>
      <c r="J777" s="57"/>
      <c r="K777" s="57"/>
      <c r="L777" s="57"/>
      <c r="M777" s="54"/>
      <c r="N777" s="57"/>
      <c r="O777" s="58"/>
      <c r="P777" s="58"/>
      <c r="Q777" s="58"/>
      <c r="R777" s="58"/>
      <c r="S777" s="54"/>
      <c r="T777" s="57"/>
      <c r="U777" s="57"/>
      <c r="V777" s="57"/>
      <c r="W777" s="57"/>
      <c r="X777" s="147" t="str">
        <f>IF(ISBLANK(D777),"",IF('order-admin-units'!$I$1&lt;&gt;"y", "", IF((K777="")*(ISBLANK(D777)=FALSE), 'order-admin-units'!$B$1+1, VLOOKUP(K777, ordercountry, 2))))</f>
        <v/>
      </c>
      <c r="Y777" s="147" t="str">
        <f>IF(ISBLANK(D777),"",IF('order-admin-units'!$I$1&lt;&gt;"y", "", IF(L777="", 'order-admin-units'!$B$2+1, VLOOKUP(K777&amp;"@"&amp;L777, orderadmin, 2))))</f>
        <v/>
      </c>
      <c r="Z777" s="147" t="str">
        <f t="shared" si="101"/>
        <v/>
      </c>
      <c r="AA777" s="147" t="str">
        <f t="shared" si="102"/>
        <v/>
      </c>
      <c r="AB777" s="147" t="str">
        <f t="shared" si="103"/>
        <v/>
      </c>
      <c r="AC777" s="147" t="str">
        <f t="shared" si="97"/>
        <v/>
      </c>
      <c r="AD777" s="11" t="str">
        <f t="shared" si="98"/>
        <v/>
      </c>
      <c r="AE777" s="11" t="str">
        <f t="array" ref="AE777">IF(ISBLANK(D777),"",IF(OR($H$2="y",$H$2="m"),IF(AA777=AA776,IF(OR(AB777=$AB$4:$AB776)=FALSE,AE776&amp;C777,AE776),"("&amp;C777)&amp;IF(AA777=AA778,IF(OR(AB778=$AB$4:$AB777)=FALSE,", ",""),") "),""))</f>
        <v/>
      </c>
      <c r="AF777" s="11" t="str">
        <f t="shared" si="99"/>
        <v/>
      </c>
      <c r="AG777" s="11" t="str">
        <f t="array" ref="AG777">IF(ISBLANK(D777),"",IF(OR($H$2="y",$H$2="m"),IF(AA777=AA776,IF(OR(AC777=$AC$4:$AC776)=FALSE,AG776&amp;AF777,AG776),"("&amp;AF777)&amp;IF(AA777=AA778,IF(OR(AC778=$AC$4:$AC777)=FALSE,", ",""),") "),""))</f>
        <v/>
      </c>
      <c r="AH777" s="10" t="str">
        <f>IF((ISBLANK(D777)),"",IF(D777=D776,AH776,"")&amp;IF(B776&lt;&gt;B777,((IF(ISBLANK(E777),$D$3&amp;"Non-type material: "&amp;$D$3,$D$3&amp;INDEX('type-categories'!$A$2:$B$100,MATCH(E777,'type-categories'!$A$2:$A$100,0),2)&amp;$D$3))),"")&amp;(IF(K777&lt;&gt;K776,$C$2&amp;K777&amp;$K$3&amp;$C$2&amp;" ",(IF(B777&lt;&gt;B776,$C$2&amp;K777&amp;$K$3&amp;$C$2&amp;" ",""))))&amp;(IF(L777="","",((IF(L777&lt;&gt;L776,$D$2&amp;L777&amp;$L$3&amp;$D$2&amp;" ",IF(B777&lt;&gt;B776,$D$2&amp;L777&amp;$L$3&amp;$D$2&amp;" ",""))))))&amp;(IF(M777="","",((IF(M777&lt;&gt;M776,$E$2&amp;M777&amp;$E$2&amp;","&amp;" ",IF(B777&lt;&gt;B776,$E$2&amp;M777&amp;$E$2&amp;",",""))))))&amp;(IF(N777="","",IF(N777&lt;&gt;N776,N777&amp;", ",IF(B777&lt;&gt;B776,N777&amp;", ",""))))&amp;(IF(ISBLANK(O777),"",(IF(O777&lt;&gt;O776,O777&amp;", ",IF(B777&lt;&gt;B776,O777&amp;", ","")))))&amp;(IF(ISBLANK(P777),"",(IF(P777&lt;&gt;P776,P777&amp;", ",IF(B777&lt;&gt;B776,P777&amp;", ",IF(Z777&lt;&gt;Z776,P777&amp;", ",""))))))&amp;(IF(ISBLANK(Q777),"",(IF(Q777&lt;&gt;Q776,Q777&amp;", ",IF(B777&lt;&gt;B776,Q777&amp;", ",IF(Z777&lt;&gt;Z776,Q777&amp;", ",""))))))&amp;(IF(ISBLANK(R777),"",(IF(R777&lt;&gt;R776,R777&amp;"m, ",IF(B777&lt;&gt;B776,R777&amp;"m, ",IF(Z777&lt;&gt;Z776,R777&amp;"m, ",""))))))&amp;IF(ISBLANK(S777),"",(IF(B777&lt;&gt;B776,S777&amp;", ",IF(S777&lt;&gt;S776,IF((Z777=Z776),"same locality "&amp;S777&amp;", ",S777&amp;", "),""))))&amp;(IF(ISBLANK(T777),"",(IF(T777&lt;&gt;T776,IF(ISBLANK(F$2),T777&amp;", ",T777&amp;" "&amp;F$2&amp;", "),(IF(B777&lt;&gt;B776,IF(ISBLANK(F$2),T777&amp;", ",T777&amp;" "&amp;F$2&amp;", "),(IF(Z777&lt;&gt;Z776,IF(ISBLANK(F$2),T777&amp;", ",T777&amp;" "&amp;F$2&amp;", "),IF((U777&lt;&gt;U776)*($G$2="Y"),"same collector, ","")))))))))&amp;(IF(ISBLANK(U777),"",(IF(U777&lt;&gt;U776,U777&amp;", ",(IF(B777&lt;&gt;B776,U777&amp;", ",IF(Z777&lt;&gt;Z776,U777&amp;", ",(IF(T777&lt;&gt;T776,IF((T777&lt;&gt;T776)*($G$2="Y"),"same date, ", ""),IF((T777=T776)*(U777=U776)*(S777&lt;&gt;S776)*($G$2="Y"),"same collector and date, ", ""))))))))))&amp;(IF(ISBLANK(V777),"",V777&amp;", "))&amp;IF((AA777&lt;&gt;AA778)*($H$2="y"),AD777&amp;AE777,IF((AA777&lt;&gt;AA778)*($H$2="m"),AD777&amp;AG777,IF(($H$2&lt;&gt;"m")*($H$2&lt;&gt;"Y"),(IF(F777=0,"",F777&amp;" "&amp;$F$4&amp;" "))&amp;(IF(G777=0,"",G777&amp;" "&amp;$G$4&amp;" "))&amp;(IF(H777=0,"",H777&amp;" "&amp;H$4&amp;" "))&amp;(IF(I777=0,"",I777&amp;" "&amp;$I$4&amp;" "))&amp;(IF(J777=0,"",J777&amp;" "&amp;$J$4&amp;" "))&amp;IF((ISBLANK(C777)),"","("&amp;C777&amp;")"),"")))&amp;IF((B777=B778)*(K777=K778)*(L777=L778)*(M777=M778),IF(($H$2&lt;&gt;"m")*($H$2&lt;&gt;"Y"), ", ", IF((ISNUMBER(FIND(")",AE777))), ", ", "")),IF((B777=B778)*(K777=K778)*(L777=L778),"; ",". ")))</f>
        <v/>
      </c>
      <c r="AI777" s="1"/>
    </row>
    <row r="778" spans="1:35" x14ac:dyDescent="0.25">
      <c r="A778" s="3" t="str">
        <f t="shared" si="100"/>
        <v/>
      </c>
      <c r="B778" s="53" t="str">
        <f t="shared" si="104"/>
        <v/>
      </c>
      <c r="C778" s="57"/>
      <c r="D778" s="57"/>
      <c r="E778" s="57"/>
      <c r="F778" s="57"/>
      <c r="G778" s="57"/>
      <c r="H778" s="57"/>
      <c r="I778" s="57"/>
      <c r="J778" s="57"/>
      <c r="K778" s="57"/>
      <c r="L778" s="57"/>
      <c r="M778" s="54"/>
      <c r="N778" s="57"/>
      <c r="O778" s="58"/>
      <c r="P778" s="58"/>
      <c r="Q778" s="58"/>
      <c r="R778" s="58"/>
      <c r="S778" s="54"/>
      <c r="T778" s="57"/>
      <c r="U778" s="57"/>
      <c r="V778" s="57"/>
      <c r="W778" s="57"/>
      <c r="X778" s="147" t="str">
        <f>IF(ISBLANK(D778),"",IF('order-admin-units'!$I$1&lt;&gt;"y", "", IF((K778="")*(ISBLANK(D778)=FALSE), 'order-admin-units'!$B$1+1, VLOOKUP(K778, ordercountry, 2))))</f>
        <v/>
      </c>
      <c r="Y778" s="147" t="str">
        <f>IF(ISBLANK(D778),"",IF('order-admin-units'!$I$1&lt;&gt;"y", "", IF(L778="", 'order-admin-units'!$B$2+1, VLOOKUP(K778&amp;"@"&amp;L778, orderadmin, 2))))</f>
        <v/>
      </c>
      <c r="Z778" s="147" t="str">
        <f t="shared" si="101"/>
        <v/>
      </c>
      <c r="AA778" s="147" t="str">
        <f t="shared" si="102"/>
        <v/>
      </c>
      <c r="AB778" s="147" t="str">
        <f t="shared" si="103"/>
        <v/>
      </c>
      <c r="AC778" s="147" t="str">
        <f t="shared" si="97"/>
        <v/>
      </c>
      <c r="AD778" s="11" t="str">
        <f t="shared" si="98"/>
        <v/>
      </c>
      <c r="AE778" s="11" t="str">
        <f t="array" ref="AE778">IF(ISBLANK(D778),"",IF(OR($H$2="y",$H$2="m"),IF(AA778=AA777,IF(OR(AB778=$AB$4:$AB777)=FALSE,AE777&amp;C778,AE777),"("&amp;C778)&amp;IF(AA778=AA779,IF(OR(AB779=$AB$4:$AB778)=FALSE,", ",""),") "),""))</f>
        <v/>
      </c>
      <c r="AF778" s="11" t="str">
        <f t="shared" si="99"/>
        <v/>
      </c>
      <c r="AG778" s="11" t="str">
        <f t="array" ref="AG778">IF(ISBLANK(D778),"",IF(OR($H$2="y",$H$2="m"),IF(AA778=AA777,IF(OR(AC778=$AC$4:$AC777)=FALSE,AG777&amp;AF778,AG777),"("&amp;AF778)&amp;IF(AA778=AA779,IF(OR(AC779=$AC$4:$AC778)=FALSE,", ",""),") "),""))</f>
        <v/>
      </c>
      <c r="AH778" s="10" t="str">
        <f>IF((ISBLANK(D778)),"",IF(D778=D777,AH777,"")&amp;IF(B777&lt;&gt;B778,((IF(ISBLANK(E778),$D$3&amp;"Non-type material: "&amp;$D$3,$D$3&amp;INDEX('type-categories'!$A$2:$B$100,MATCH(E778,'type-categories'!$A$2:$A$100,0),2)&amp;$D$3))),"")&amp;(IF(K778&lt;&gt;K777,$C$2&amp;K778&amp;$K$3&amp;$C$2&amp;" ",(IF(B778&lt;&gt;B777,$C$2&amp;K778&amp;$K$3&amp;$C$2&amp;" ",""))))&amp;(IF(L778="","",((IF(L778&lt;&gt;L777,$D$2&amp;L778&amp;$L$3&amp;$D$2&amp;" ",IF(B778&lt;&gt;B777,$D$2&amp;L778&amp;$L$3&amp;$D$2&amp;" ",""))))))&amp;(IF(M778="","",((IF(M778&lt;&gt;M777,$E$2&amp;M778&amp;$E$2&amp;","&amp;" ",IF(B778&lt;&gt;B777,$E$2&amp;M778&amp;$E$2&amp;",",""))))))&amp;(IF(N778="","",IF(N778&lt;&gt;N777,N778&amp;", ",IF(B778&lt;&gt;B777,N778&amp;", ",""))))&amp;(IF(ISBLANK(O778),"",(IF(O778&lt;&gt;O777,O778&amp;", ",IF(B778&lt;&gt;B777,O778&amp;", ","")))))&amp;(IF(ISBLANK(P778),"",(IF(P778&lt;&gt;P777,P778&amp;", ",IF(B778&lt;&gt;B777,P778&amp;", ",IF(Z778&lt;&gt;Z777,P778&amp;", ",""))))))&amp;(IF(ISBLANK(Q778),"",(IF(Q778&lt;&gt;Q777,Q778&amp;", ",IF(B778&lt;&gt;B777,Q778&amp;", ",IF(Z778&lt;&gt;Z777,Q778&amp;", ",""))))))&amp;(IF(ISBLANK(R778),"",(IF(R778&lt;&gt;R777,R778&amp;"m, ",IF(B778&lt;&gt;B777,R778&amp;"m, ",IF(Z778&lt;&gt;Z777,R778&amp;"m, ",""))))))&amp;IF(ISBLANK(S778),"",(IF(B778&lt;&gt;B777,S778&amp;", ",IF(S778&lt;&gt;S777,IF((Z778=Z777),"same locality "&amp;S778&amp;", ",S778&amp;", "),""))))&amp;(IF(ISBLANK(T778),"",(IF(T778&lt;&gt;T777,IF(ISBLANK(F$2),T778&amp;", ",T778&amp;" "&amp;F$2&amp;", "),(IF(B778&lt;&gt;B777,IF(ISBLANK(F$2),T778&amp;", ",T778&amp;" "&amp;F$2&amp;", "),(IF(Z778&lt;&gt;Z777,IF(ISBLANK(F$2),T778&amp;", ",T778&amp;" "&amp;F$2&amp;", "),IF((U778&lt;&gt;U777)*($G$2="Y"),"same collector, ","")))))))))&amp;(IF(ISBLANK(U778),"",(IF(U778&lt;&gt;U777,U778&amp;", ",(IF(B778&lt;&gt;B777,U778&amp;", ",IF(Z778&lt;&gt;Z777,U778&amp;", ",(IF(T778&lt;&gt;T777,IF((T778&lt;&gt;T777)*($G$2="Y"),"same date, ", ""),IF((T778=T777)*(U778=U777)*(S778&lt;&gt;S777)*($G$2="Y"),"same collector and date, ", ""))))))))))&amp;(IF(ISBLANK(V778),"",V778&amp;", "))&amp;IF((AA778&lt;&gt;AA779)*($H$2="y"),AD778&amp;AE778,IF((AA778&lt;&gt;AA779)*($H$2="m"),AD778&amp;AG778,IF(($H$2&lt;&gt;"m")*($H$2&lt;&gt;"Y"),(IF(F778=0,"",F778&amp;" "&amp;$F$4&amp;" "))&amp;(IF(G778=0,"",G778&amp;" "&amp;$G$4&amp;" "))&amp;(IF(H778=0,"",H778&amp;" "&amp;H$4&amp;" "))&amp;(IF(I778=0,"",I778&amp;" "&amp;$I$4&amp;" "))&amp;(IF(J778=0,"",J778&amp;" "&amp;$J$4&amp;" "))&amp;IF((ISBLANK(C778)),"","("&amp;C778&amp;")"),"")))&amp;IF((B778=B779)*(K778=K779)*(L778=L779)*(M778=M779),IF(($H$2&lt;&gt;"m")*($H$2&lt;&gt;"Y"), ", ", IF((ISNUMBER(FIND(")",AE778))), ", ", "")),IF((B778=B779)*(K778=K779)*(L778=L779),"; ",". ")))</f>
        <v/>
      </c>
      <c r="AI778" s="1"/>
    </row>
    <row r="779" spans="1:35" x14ac:dyDescent="0.25">
      <c r="A779" s="3" t="str">
        <f t="shared" si="100"/>
        <v/>
      </c>
      <c r="B779" s="53" t="str">
        <f t="shared" si="104"/>
        <v/>
      </c>
      <c r="C779" s="57"/>
      <c r="D779" s="57"/>
      <c r="E779" s="57"/>
      <c r="F779" s="57"/>
      <c r="G779" s="57"/>
      <c r="H779" s="57"/>
      <c r="I779" s="57"/>
      <c r="J779" s="57"/>
      <c r="K779" s="57"/>
      <c r="L779" s="57"/>
      <c r="M779" s="54"/>
      <c r="N779" s="57"/>
      <c r="O779" s="58"/>
      <c r="P779" s="58"/>
      <c r="Q779" s="58"/>
      <c r="R779" s="58"/>
      <c r="S779" s="54"/>
      <c r="T779" s="57"/>
      <c r="U779" s="57"/>
      <c r="V779" s="57"/>
      <c r="W779" s="57"/>
      <c r="X779" s="147" t="str">
        <f>IF(ISBLANK(D779),"",IF('order-admin-units'!$I$1&lt;&gt;"y", "", IF((K779="")*(ISBLANK(D779)=FALSE), 'order-admin-units'!$B$1+1, VLOOKUP(K779, ordercountry, 2))))</f>
        <v/>
      </c>
      <c r="Y779" s="147" t="str">
        <f>IF(ISBLANK(D779),"",IF('order-admin-units'!$I$1&lt;&gt;"y", "", IF(L779="", 'order-admin-units'!$B$2+1, VLOOKUP(K779&amp;"@"&amp;L779, orderadmin, 2))))</f>
        <v/>
      </c>
      <c r="Z779" s="147" t="str">
        <f t="shared" si="101"/>
        <v/>
      </c>
      <c r="AA779" s="147" t="str">
        <f t="shared" si="102"/>
        <v/>
      </c>
      <c r="AB779" s="147" t="str">
        <f t="shared" si="103"/>
        <v/>
      </c>
      <c r="AC779" s="147" t="str">
        <f t="shared" si="97"/>
        <v/>
      </c>
      <c r="AD779" s="11" t="str">
        <f t="shared" si="98"/>
        <v/>
      </c>
      <c r="AE779" s="11" t="str">
        <f t="array" ref="AE779">IF(ISBLANK(D779),"",IF(OR($H$2="y",$H$2="m"),IF(AA779=AA778,IF(OR(AB779=$AB$4:$AB778)=FALSE,AE778&amp;C779,AE778),"("&amp;C779)&amp;IF(AA779=AA780,IF(OR(AB780=$AB$4:$AB779)=FALSE,", ",""),") "),""))</f>
        <v/>
      </c>
      <c r="AF779" s="11" t="str">
        <f t="shared" si="99"/>
        <v/>
      </c>
      <c r="AG779" s="11" t="str">
        <f t="array" ref="AG779">IF(ISBLANK(D779),"",IF(OR($H$2="y",$H$2="m"),IF(AA779=AA778,IF(OR(AC779=$AC$4:$AC778)=FALSE,AG778&amp;AF779,AG778),"("&amp;AF779)&amp;IF(AA779=AA780,IF(OR(AC780=$AC$4:$AC779)=FALSE,", ",""),") "),""))</f>
        <v/>
      </c>
      <c r="AH779" s="10" t="str">
        <f>IF((ISBLANK(D779)),"",IF(D779=D778,AH778,"")&amp;IF(B778&lt;&gt;B779,((IF(ISBLANK(E779),$D$3&amp;"Non-type material: "&amp;$D$3,$D$3&amp;INDEX('type-categories'!$A$2:$B$100,MATCH(E779,'type-categories'!$A$2:$A$100,0),2)&amp;$D$3))),"")&amp;(IF(K779&lt;&gt;K778,$C$2&amp;K779&amp;$K$3&amp;$C$2&amp;" ",(IF(B779&lt;&gt;B778,$C$2&amp;K779&amp;$K$3&amp;$C$2&amp;" ",""))))&amp;(IF(L779="","",((IF(L779&lt;&gt;L778,$D$2&amp;L779&amp;$L$3&amp;$D$2&amp;" ",IF(B779&lt;&gt;B778,$D$2&amp;L779&amp;$L$3&amp;$D$2&amp;" ",""))))))&amp;(IF(M779="","",((IF(M779&lt;&gt;M778,$E$2&amp;M779&amp;$E$2&amp;","&amp;" ",IF(B779&lt;&gt;B778,$E$2&amp;M779&amp;$E$2&amp;",",""))))))&amp;(IF(N779="","",IF(N779&lt;&gt;N778,N779&amp;", ",IF(B779&lt;&gt;B778,N779&amp;", ",""))))&amp;(IF(ISBLANK(O779),"",(IF(O779&lt;&gt;O778,O779&amp;", ",IF(B779&lt;&gt;B778,O779&amp;", ","")))))&amp;(IF(ISBLANK(P779),"",(IF(P779&lt;&gt;P778,P779&amp;", ",IF(B779&lt;&gt;B778,P779&amp;", ",IF(Z779&lt;&gt;Z778,P779&amp;", ",""))))))&amp;(IF(ISBLANK(Q779),"",(IF(Q779&lt;&gt;Q778,Q779&amp;", ",IF(B779&lt;&gt;B778,Q779&amp;", ",IF(Z779&lt;&gt;Z778,Q779&amp;", ",""))))))&amp;(IF(ISBLANK(R779),"",(IF(R779&lt;&gt;R778,R779&amp;"m, ",IF(B779&lt;&gt;B778,R779&amp;"m, ",IF(Z779&lt;&gt;Z778,R779&amp;"m, ",""))))))&amp;IF(ISBLANK(S779),"",(IF(B779&lt;&gt;B778,S779&amp;", ",IF(S779&lt;&gt;S778,IF((Z779=Z778),"same locality "&amp;S779&amp;", ",S779&amp;", "),""))))&amp;(IF(ISBLANK(T779),"",(IF(T779&lt;&gt;T778,IF(ISBLANK(F$2),T779&amp;", ",T779&amp;" "&amp;F$2&amp;", "),(IF(B779&lt;&gt;B778,IF(ISBLANK(F$2),T779&amp;", ",T779&amp;" "&amp;F$2&amp;", "),(IF(Z779&lt;&gt;Z778,IF(ISBLANK(F$2),T779&amp;", ",T779&amp;" "&amp;F$2&amp;", "),IF((U779&lt;&gt;U778)*($G$2="Y"),"same collector, ","")))))))))&amp;(IF(ISBLANK(U779),"",(IF(U779&lt;&gt;U778,U779&amp;", ",(IF(B779&lt;&gt;B778,U779&amp;", ",IF(Z779&lt;&gt;Z778,U779&amp;", ",(IF(T779&lt;&gt;T778,IF((T779&lt;&gt;T778)*($G$2="Y"),"same date, ", ""),IF((T779=T778)*(U779=U778)*(S779&lt;&gt;S778)*($G$2="Y"),"same collector and date, ", ""))))))))))&amp;(IF(ISBLANK(V779),"",V779&amp;", "))&amp;IF((AA779&lt;&gt;AA780)*($H$2="y"),AD779&amp;AE779,IF((AA779&lt;&gt;AA780)*($H$2="m"),AD779&amp;AG779,IF(($H$2&lt;&gt;"m")*($H$2&lt;&gt;"Y"),(IF(F779=0,"",F779&amp;" "&amp;$F$4&amp;" "))&amp;(IF(G779=0,"",G779&amp;" "&amp;$G$4&amp;" "))&amp;(IF(H779=0,"",H779&amp;" "&amp;H$4&amp;" "))&amp;(IF(I779=0,"",I779&amp;" "&amp;$I$4&amp;" "))&amp;(IF(J779=0,"",J779&amp;" "&amp;$J$4&amp;" "))&amp;IF((ISBLANK(C779)),"","("&amp;C779&amp;")"),"")))&amp;IF((B779=B780)*(K779=K780)*(L779=L780)*(M779=M780),IF(($H$2&lt;&gt;"m")*($H$2&lt;&gt;"Y"), ", ", IF((ISNUMBER(FIND(")",AE779))), ", ", "")),IF((B779=B780)*(K779=K780)*(L779=L780),"; ",". ")))</f>
        <v/>
      </c>
      <c r="AI779" s="1"/>
    </row>
    <row r="780" spans="1:35" x14ac:dyDescent="0.25">
      <c r="A780" s="3" t="str">
        <f t="shared" si="100"/>
        <v/>
      </c>
      <c r="B780" s="53" t="str">
        <f t="shared" si="104"/>
        <v/>
      </c>
      <c r="C780" s="57"/>
      <c r="D780" s="57"/>
      <c r="E780" s="57"/>
      <c r="F780" s="57"/>
      <c r="G780" s="57"/>
      <c r="H780" s="57"/>
      <c r="I780" s="57"/>
      <c r="J780" s="57"/>
      <c r="K780" s="57"/>
      <c r="L780" s="57"/>
      <c r="M780" s="54"/>
      <c r="N780" s="57"/>
      <c r="O780" s="58"/>
      <c r="P780" s="58"/>
      <c r="Q780" s="58"/>
      <c r="R780" s="58"/>
      <c r="S780" s="54"/>
      <c r="T780" s="57"/>
      <c r="U780" s="57"/>
      <c r="V780" s="57"/>
      <c r="W780" s="57"/>
      <c r="X780" s="147" t="str">
        <f>IF(ISBLANK(D780),"",IF('order-admin-units'!$I$1&lt;&gt;"y", "", IF((K780="")*(ISBLANK(D780)=FALSE), 'order-admin-units'!$B$1+1, VLOOKUP(K780, ordercountry, 2))))</f>
        <v/>
      </c>
      <c r="Y780" s="147" t="str">
        <f>IF(ISBLANK(D780),"",IF('order-admin-units'!$I$1&lt;&gt;"y", "", IF(L780="", 'order-admin-units'!$B$2+1, VLOOKUP(K780&amp;"@"&amp;L780, orderadmin, 2))))</f>
        <v/>
      </c>
      <c r="Z780" s="147" t="str">
        <f t="shared" si="101"/>
        <v/>
      </c>
      <c r="AA780" s="147" t="str">
        <f t="shared" si="102"/>
        <v/>
      </c>
      <c r="AB780" s="147" t="str">
        <f t="shared" si="103"/>
        <v/>
      </c>
      <c r="AC780" s="147" t="str">
        <f t="shared" si="97"/>
        <v/>
      </c>
      <c r="AD780" s="11" t="str">
        <f t="shared" si="98"/>
        <v/>
      </c>
      <c r="AE780" s="11" t="str">
        <f t="array" ref="AE780">IF(ISBLANK(D780),"",IF(OR($H$2="y",$H$2="m"),IF(AA780=AA779,IF(OR(AB780=$AB$4:$AB779)=FALSE,AE779&amp;C780,AE779),"("&amp;C780)&amp;IF(AA780=AA781,IF(OR(AB781=$AB$4:$AB780)=FALSE,", ",""),") "),""))</f>
        <v/>
      </c>
      <c r="AF780" s="11" t="str">
        <f t="shared" si="99"/>
        <v/>
      </c>
      <c r="AG780" s="11" t="str">
        <f t="array" ref="AG780">IF(ISBLANK(D780),"",IF(OR($H$2="y",$H$2="m"),IF(AA780=AA779,IF(OR(AC780=$AC$4:$AC779)=FALSE,AG779&amp;AF780,AG779),"("&amp;AF780)&amp;IF(AA780=AA781,IF(OR(AC781=$AC$4:$AC780)=FALSE,", ",""),") "),""))</f>
        <v/>
      </c>
      <c r="AH780" s="10" t="str">
        <f>IF((ISBLANK(D780)),"",IF(D780=D779,AH779,"")&amp;IF(B779&lt;&gt;B780,((IF(ISBLANK(E780),$D$3&amp;"Non-type material: "&amp;$D$3,$D$3&amp;INDEX('type-categories'!$A$2:$B$100,MATCH(E780,'type-categories'!$A$2:$A$100,0),2)&amp;$D$3))),"")&amp;(IF(K780&lt;&gt;K779,$C$2&amp;K780&amp;$K$3&amp;$C$2&amp;" ",(IF(B780&lt;&gt;B779,$C$2&amp;K780&amp;$K$3&amp;$C$2&amp;" ",""))))&amp;(IF(L780="","",((IF(L780&lt;&gt;L779,$D$2&amp;L780&amp;$L$3&amp;$D$2&amp;" ",IF(B780&lt;&gt;B779,$D$2&amp;L780&amp;$L$3&amp;$D$2&amp;" ",""))))))&amp;(IF(M780="","",((IF(M780&lt;&gt;M779,$E$2&amp;M780&amp;$E$2&amp;","&amp;" ",IF(B780&lt;&gt;B779,$E$2&amp;M780&amp;$E$2&amp;",",""))))))&amp;(IF(N780="","",IF(N780&lt;&gt;N779,N780&amp;", ",IF(B780&lt;&gt;B779,N780&amp;", ",""))))&amp;(IF(ISBLANK(O780),"",(IF(O780&lt;&gt;O779,O780&amp;", ",IF(B780&lt;&gt;B779,O780&amp;", ","")))))&amp;(IF(ISBLANK(P780),"",(IF(P780&lt;&gt;P779,P780&amp;", ",IF(B780&lt;&gt;B779,P780&amp;", ",IF(Z780&lt;&gt;Z779,P780&amp;", ",""))))))&amp;(IF(ISBLANK(Q780),"",(IF(Q780&lt;&gt;Q779,Q780&amp;", ",IF(B780&lt;&gt;B779,Q780&amp;", ",IF(Z780&lt;&gt;Z779,Q780&amp;", ",""))))))&amp;(IF(ISBLANK(R780),"",(IF(R780&lt;&gt;R779,R780&amp;"m, ",IF(B780&lt;&gt;B779,R780&amp;"m, ",IF(Z780&lt;&gt;Z779,R780&amp;"m, ",""))))))&amp;IF(ISBLANK(S780),"",(IF(B780&lt;&gt;B779,S780&amp;", ",IF(S780&lt;&gt;S779,IF((Z780=Z779),"same locality "&amp;S780&amp;", ",S780&amp;", "),""))))&amp;(IF(ISBLANK(T780),"",(IF(T780&lt;&gt;T779,IF(ISBLANK(F$2),T780&amp;", ",T780&amp;" "&amp;F$2&amp;", "),(IF(B780&lt;&gt;B779,IF(ISBLANK(F$2),T780&amp;", ",T780&amp;" "&amp;F$2&amp;", "),(IF(Z780&lt;&gt;Z779,IF(ISBLANK(F$2),T780&amp;", ",T780&amp;" "&amp;F$2&amp;", "),IF((U780&lt;&gt;U779)*($G$2="Y"),"same collector, ","")))))))))&amp;(IF(ISBLANK(U780),"",(IF(U780&lt;&gt;U779,U780&amp;", ",(IF(B780&lt;&gt;B779,U780&amp;", ",IF(Z780&lt;&gt;Z779,U780&amp;", ",(IF(T780&lt;&gt;T779,IF((T780&lt;&gt;T779)*($G$2="Y"),"same date, ", ""),IF((T780=T779)*(U780=U779)*(S780&lt;&gt;S779)*($G$2="Y"),"same collector and date, ", ""))))))))))&amp;(IF(ISBLANK(V780),"",V780&amp;", "))&amp;IF((AA780&lt;&gt;AA781)*($H$2="y"),AD780&amp;AE780,IF((AA780&lt;&gt;AA781)*($H$2="m"),AD780&amp;AG780,IF(($H$2&lt;&gt;"m")*($H$2&lt;&gt;"Y"),(IF(F780=0,"",F780&amp;" "&amp;$F$4&amp;" "))&amp;(IF(G780=0,"",G780&amp;" "&amp;$G$4&amp;" "))&amp;(IF(H780=0,"",H780&amp;" "&amp;H$4&amp;" "))&amp;(IF(I780=0,"",I780&amp;" "&amp;$I$4&amp;" "))&amp;(IF(J780=0,"",J780&amp;" "&amp;$J$4&amp;" "))&amp;IF((ISBLANK(C780)),"","("&amp;C780&amp;")"),"")))&amp;IF((B780=B781)*(K780=K781)*(L780=L781)*(M780=M781),IF(($H$2&lt;&gt;"m")*($H$2&lt;&gt;"Y"), ", ", IF((ISNUMBER(FIND(")",AE780))), ", ", "")),IF((B780=B781)*(K780=K781)*(L780=L781),"; ",". ")))</f>
        <v/>
      </c>
      <c r="AI780" s="1"/>
    </row>
    <row r="781" spans="1:35" x14ac:dyDescent="0.25">
      <c r="A781" s="3" t="str">
        <f t="shared" si="100"/>
        <v/>
      </c>
      <c r="B781" s="53" t="str">
        <f t="shared" si="104"/>
        <v/>
      </c>
      <c r="C781" s="57"/>
      <c r="D781" s="57"/>
      <c r="E781" s="57"/>
      <c r="F781" s="57"/>
      <c r="G781" s="57"/>
      <c r="H781" s="57"/>
      <c r="I781" s="57"/>
      <c r="J781" s="57"/>
      <c r="K781" s="57"/>
      <c r="L781" s="57"/>
      <c r="M781" s="54"/>
      <c r="N781" s="57"/>
      <c r="O781" s="58"/>
      <c r="P781" s="58"/>
      <c r="Q781" s="58"/>
      <c r="R781" s="58"/>
      <c r="S781" s="54"/>
      <c r="T781" s="57"/>
      <c r="U781" s="57"/>
      <c r="V781" s="57"/>
      <c r="W781" s="57"/>
      <c r="X781" s="147" t="str">
        <f>IF(ISBLANK(D781),"",IF('order-admin-units'!$I$1&lt;&gt;"y", "", IF((K781="")*(ISBLANK(D781)=FALSE), 'order-admin-units'!$B$1+1, VLOOKUP(K781, ordercountry, 2))))</f>
        <v/>
      </c>
      <c r="Y781" s="147" t="str">
        <f>IF(ISBLANK(D781),"",IF('order-admin-units'!$I$1&lt;&gt;"y", "", IF(L781="", 'order-admin-units'!$B$2+1, VLOOKUP(K781&amp;"@"&amp;L781, orderadmin, 2))))</f>
        <v/>
      </c>
      <c r="Z781" s="147" t="str">
        <f t="shared" si="101"/>
        <v/>
      </c>
      <c r="AA781" s="147" t="str">
        <f t="shared" si="102"/>
        <v/>
      </c>
      <c r="AB781" s="147" t="str">
        <f t="shared" si="103"/>
        <v/>
      </c>
      <c r="AC781" s="147" t="str">
        <f t="shared" si="97"/>
        <v/>
      </c>
      <c r="AD781" s="11" t="str">
        <f t="shared" si="98"/>
        <v/>
      </c>
      <c r="AE781" s="11" t="str">
        <f t="array" ref="AE781">IF(ISBLANK(D781),"",IF(OR($H$2="y",$H$2="m"),IF(AA781=AA780,IF(OR(AB781=$AB$4:$AB780)=FALSE,AE780&amp;C781,AE780),"("&amp;C781)&amp;IF(AA781=AA782,IF(OR(AB782=$AB$4:$AB781)=FALSE,", ",""),") "),""))</f>
        <v/>
      </c>
      <c r="AF781" s="11" t="str">
        <f t="shared" si="99"/>
        <v/>
      </c>
      <c r="AG781" s="11" t="str">
        <f t="array" ref="AG781">IF(ISBLANK(D781),"",IF(OR($H$2="y",$H$2="m"),IF(AA781=AA780,IF(OR(AC781=$AC$4:$AC780)=FALSE,AG780&amp;AF781,AG780),"("&amp;AF781)&amp;IF(AA781=AA782,IF(OR(AC782=$AC$4:$AC781)=FALSE,", ",""),") "),""))</f>
        <v/>
      </c>
      <c r="AH781" s="10" t="str">
        <f>IF((ISBLANK(D781)),"",IF(D781=D780,AH780,"")&amp;IF(B780&lt;&gt;B781,((IF(ISBLANK(E781),$D$3&amp;"Non-type material: "&amp;$D$3,$D$3&amp;INDEX('type-categories'!$A$2:$B$100,MATCH(E781,'type-categories'!$A$2:$A$100,0),2)&amp;$D$3))),"")&amp;(IF(K781&lt;&gt;K780,$C$2&amp;K781&amp;$K$3&amp;$C$2&amp;" ",(IF(B781&lt;&gt;B780,$C$2&amp;K781&amp;$K$3&amp;$C$2&amp;" ",""))))&amp;(IF(L781="","",((IF(L781&lt;&gt;L780,$D$2&amp;L781&amp;$L$3&amp;$D$2&amp;" ",IF(B781&lt;&gt;B780,$D$2&amp;L781&amp;$L$3&amp;$D$2&amp;" ",""))))))&amp;(IF(M781="","",((IF(M781&lt;&gt;M780,$E$2&amp;M781&amp;$E$2&amp;","&amp;" ",IF(B781&lt;&gt;B780,$E$2&amp;M781&amp;$E$2&amp;",",""))))))&amp;(IF(N781="","",IF(N781&lt;&gt;N780,N781&amp;", ",IF(B781&lt;&gt;B780,N781&amp;", ",""))))&amp;(IF(ISBLANK(O781),"",(IF(O781&lt;&gt;O780,O781&amp;", ",IF(B781&lt;&gt;B780,O781&amp;", ","")))))&amp;(IF(ISBLANK(P781),"",(IF(P781&lt;&gt;P780,P781&amp;", ",IF(B781&lt;&gt;B780,P781&amp;", ",IF(Z781&lt;&gt;Z780,P781&amp;", ",""))))))&amp;(IF(ISBLANK(Q781),"",(IF(Q781&lt;&gt;Q780,Q781&amp;", ",IF(B781&lt;&gt;B780,Q781&amp;", ",IF(Z781&lt;&gt;Z780,Q781&amp;", ",""))))))&amp;(IF(ISBLANK(R781),"",(IF(R781&lt;&gt;R780,R781&amp;"m, ",IF(B781&lt;&gt;B780,R781&amp;"m, ",IF(Z781&lt;&gt;Z780,R781&amp;"m, ",""))))))&amp;IF(ISBLANK(S781),"",(IF(B781&lt;&gt;B780,S781&amp;", ",IF(S781&lt;&gt;S780,IF((Z781=Z780),"same locality "&amp;S781&amp;", ",S781&amp;", "),""))))&amp;(IF(ISBLANK(T781),"",(IF(T781&lt;&gt;T780,IF(ISBLANK(F$2),T781&amp;", ",T781&amp;" "&amp;F$2&amp;", "),(IF(B781&lt;&gt;B780,IF(ISBLANK(F$2),T781&amp;", ",T781&amp;" "&amp;F$2&amp;", "),(IF(Z781&lt;&gt;Z780,IF(ISBLANK(F$2),T781&amp;", ",T781&amp;" "&amp;F$2&amp;", "),IF((U781&lt;&gt;U780)*($G$2="Y"),"same collector, ","")))))))))&amp;(IF(ISBLANK(U781),"",(IF(U781&lt;&gt;U780,U781&amp;", ",(IF(B781&lt;&gt;B780,U781&amp;", ",IF(Z781&lt;&gt;Z780,U781&amp;", ",(IF(T781&lt;&gt;T780,IF((T781&lt;&gt;T780)*($G$2="Y"),"same date, ", ""),IF((T781=T780)*(U781=U780)*(S781&lt;&gt;S780)*($G$2="Y"),"same collector and date, ", ""))))))))))&amp;(IF(ISBLANK(V781),"",V781&amp;", "))&amp;IF((AA781&lt;&gt;AA782)*($H$2="y"),AD781&amp;AE781,IF((AA781&lt;&gt;AA782)*($H$2="m"),AD781&amp;AG781,IF(($H$2&lt;&gt;"m")*($H$2&lt;&gt;"Y"),(IF(F781=0,"",F781&amp;" "&amp;$F$4&amp;" "))&amp;(IF(G781=0,"",G781&amp;" "&amp;$G$4&amp;" "))&amp;(IF(H781=0,"",H781&amp;" "&amp;H$4&amp;" "))&amp;(IF(I781=0,"",I781&amp;" "&amp;$I$4&amp;" "))&amp;(IF(J781=0,"",J781&amp;" "&amp;$J$4&amp;" "))&amp;IF((ISBLANK(C781)),"","("&amp;C781&amp;")"),"")))&amp;IF((B781=B782)*(K781=K782)*(L781=L782)*(M781=M782),IF(($H$2&lt;&gt;"m")*($H$2&lt;&gt;"Y"), ", ", IF((ISNUMBER(FIND(")",AE781))), ", ", "")),IF((B781=B782)*(K781=K782)*(L781=L782),"; ",". ")))</f>
        <v/>
      </c>
      <c r="AI781" s="1"/>
    </row>
    <row r="782" spans="1:35" x14ac:dyDescent="0.25">
      <c r="A782" s="3" t="str">
        <f t="shared" si="100"/>
        <v/>
      </c>
      <c r="B782" s="53" t="str">
        <f t="shared" si="104"/>
        <v/>
      </c>
      <c r="C782" s="57"/>
      <c r="D782" s="57"/>
      <c r="E782" s="57"/>
      <c r="F782" s="57"/>
      <c r="G782" s="57"/>
      <c r="H782" s="57"/>
      <c r="I782" s="57"/>
      <c r="J782" s="57"/>
      <c r="K782" s="57"/>
      <c r="L782" s="57"/>
      <c r="M782" s="54"/>
      <c r="N782" s="57"/>
      <c r="O782" s="58"/>
      <c r="P782" s="58"/>
      <c r="Q782" s="58"/>
      <c r="R782" s="58"/>
      <c r="S782" s="54"/>
      <c r="T782" s="57"/>
      <c r="U782" s="57"/>
      <c r="V782" s="57"/>
      <c r="W782" s="57"/>
      <c r="X782" s="147" t="str">
        <f>IF(ISBLANK(D782),"",IF('order-admin-units'!$I$1&lt;&gt;"y", "", IF((K782="")*(ISBLANK(D782)=FALSE), 'order-admin-units'!$B$1+1, VLOOKUP(K782, ordercountry, 2))))</f>
        <v/>
      </c>
      <c r="Y782" s="147" t="str">
        <f>IF(ISBLANK(D782),"",IF('order-admin-units'!$I$1&lt;&gt;"y", "", IF(L782="", 'order-admin-units'!$B$2+1, VLOOKUP(K782&amp;"@"&amp;L782, orderadmin, 2))))</f>
        <v/>
      </c>
      <c r="Z782" s="147" t="str">
        <f t="shared" si="101"/>
        <v/>
      </c>
      <c r="AA782" s="147" t="str">
        <f t="shared" si="102"/>
        <v/>
      </c>
      <c r="AB782" s="147" t="str">
        <f t="shared" si="103"/>
        <v/>
      </c>
      <c r="AC782" s="147" t="str">
        <f t="shared" si="97"/>
        <v/>
      </c>
      <c r="AD782" s="11" t="str">
        <f t="shared" si="98"/>
        <v/>
      </c>
      <c r="AE782" s="11" t="str">
        <f t="array" ref="AE782">IF(ISBLANK(D782),"",IF(OR($H$2="y",$H$2="m"),IF(AA782=AA781,IF(OR(AB782=$AB$4:$AB781)=FALSE,AE781&amp;C782,AE781),"("&amp;C782)&amp;IF(AA782=AA783,IF(OR(AB783=$AB$4:$AB782)=FALSE,", ",""),") "),""))</f>
        <v/>
      </c>
      <c r="AF782" s="11" t="str">
        <f t="shared" si="99"/>
        <v/>
      </c>
      <c r="AG782" s="11" t="str">
        <f t="array" ref="AG782">IF(ISBLANK(D782),"",IF(OR($H$2="y",$H$2="m"),IF(AA782=AA781,IF(OR(AC782=$AC$4:$AC781)=FALSE,AG781&amp;AF782,AG781),"("&amp;AF782)&amp;IF(AA782=AA783,IF(OR(AC783=$AC$4:$AC782)=FALSE,", ",""),") "),""))</f>
        <v/>
      </c>
      <c r="AH782" s="10" t="str">
        <f>IF((ISBLANK(D782)),"",IF(D782=D781,AH781,"")&amp;IF(B781&lt;&gt;B782,((IF(ISBLANK(E782),$D$3&amp;"Non-type material: "&amp;$D$3,$D$3&amp;INDEX('type-categories'!$A$2:$B$100,MATCH(E782,'type-categories'!$A$2:$A$100,0),2)&amp;$D$3))),"")&amp;(IF(K782&lt;&gt;K781,$C$2&amp;K782&amp;$K$3&amp;$C$2&amp;" ",(IF(B782&lt;&gt;B781,$C$2&amp;K782&amp;$K$3&amp;$C$2&amp;" ",""))))&amp;(IF(L782="","",((IF(L782&lt;&gt;L781,$D$2&amp;L782&amp;$L$3&amp;$D$2&amp;" ",IF(B782&lt;&gt;B781,$D$2&amp;L782&amp;$L$3&amp;$D$2&amp;" ",""))))))&amp;(IF(M782="","",((IF(M782&lt;&gt;M781,$E$2&amp;M782&amp;$E$2&amp;","&amp;" ",IF(B782&lt;&gt;B781,$E$2&amp;M782&amp;$E$2&amp;",",""))))))&amp;(IF(N782="","",IF(N782&lt;&gt;N781,N782&amp;", ",IF(B782&lt;&gt;B781,N782&amp;", ",""))))&amp;(IF(ISBLANK(O782),"",(IF(O782&lt;&gt;O781,O782&amp;", ",IF(B782&lt;&gt;B781,O782&amp;", ","")))))&amp;(IF(ISBLANK(P782),"",(IF(P782&lt;&gt;P781,P782&amp;", ",IF(B782&lt;&gt;B781,P782&amp;", ",IF(Z782&lt;&gt;Z781,P782&amp;", ",""))))))&amp;(IF(ISBLANK(Q782),"",(IF(Q782&lt;&gt;Q781,Q782&amp;", ",IF(B782&lt;&gt;B781,Q782&amp;", ",IF(Z782&lt;&gt;Z781,Q782&amp;", ",""))))))&amp;(IF(ISBLANK(R782),"",(IF(R782&lt;&gt;R781,R782&amp;"m, ",IF(B782&lt;&gt;B781,R782&amp;"m, ",IF(Z782&lt;&gt;Z781,R782&amp;"m, ",""))))))&amp;IF(ISBLANK(S782),"",(IF(B782&lt;&gt;B781,S782&amp;", ",IF(S782&lt;&gt;S781,IF((Z782=Z781),"same locality "&amp;S782&amp;", ",S782&amp;", "),""))))&amp;(IF(ISBLANK(T782),"",(IF(T782&lt;&gt;T781,IF(ISBLANK(F$2),T782&amp;", ",T782&amp;" "&amp;F$2&amp;", "),(IF(B782&lt;&gt;B781,IF(ISBLANK(F$2),T782&amp;", ",T782&amp;" "&amp;F$2&amp;", "),(IF(Z782&lt;&gt;Z781,IF(ISBLANK(F$2),T782&amp;", ",T782&amp;" "&amp;F$2&amp;", "),IF((U782&lt;&gt;U781)*($G$2="Y"),"same collector, ","")))))))))&amp;(IF(ISBLANK(U782),"",(IF(U782&lt;&gt;U781,U782&amp;", ",(IF(B782&lt;&gt;B781,U782&amp;", ",IF(Z782&lt;&gt;Z781,U782&amp;", ",(IF(T782&lt;&gt;T781,IF((T782&lt;&gt;T781)*($G$2="Y"),"same date, ", ""),IF((T782=T781)*(U782=U781)*(S782&lt;&gt;S781)*($G$2="Y"),"same collector and date, ", ""))))))))))&amp;(IF(ISBLANK(V782),"",V782&amp;", "))&amp;IF((AA782&lt;&gt;AA783)*($H$2="y"),AD782&amp;AE782,IF((AA782&lt;&gt;AA783)*($H$2="m"),AD782&amp;AG782,IF(($H$2&lt;&gt;"m")*($H$2&lt;&gt;"Y"),(IF(F782=0,"",F782&amp;" "&amp;$F$4&amp;" "))&amp;(IF(G782=0,"",G782&amp;" "&amp;$G$4&amp;" "))&amp;(IF(H782=0,"",H782&amp;" "&amp;H$4&amp;" "))&amp;(IF(I782=0,"",I782&amp;" "&amp;$I$4&amp;" "))&amp;(IF(J782=0,"",J782&amp;" "&amp;$J$4&amp;" "))&amp;IF((ISBLANK(C782)),"","("&amp;C782&amp;")"),"")))&amp;IF((B782=B783)*(K782=K783)*(L782=L783)*(M782=M783),IF(($H$2&lt;&gt;"m")*($H$2&lt;&gt;"Y"), ", ", IF((ISNUMBER(FIND(")",AE782))), ", ", "")),IF((B782=B783)*(K782=K783)*(L782=L783),"; ",". ")))</f>
        <v/>
      </c>
      <c r="AI782" s="1"/>
    </row>
    <row r="783" spans="1:35" x14ac:dyDescent="0.25">
      <c r="A783" s="3" t="str">
        <f t="shared" si="100"/>
        <v/>
      </c>
      <c r="B783" s="53" t="str">
        <f t="shared" si="104"/>
        <v/>
      </c>
      <c r="C783" s="57"/>
      <c r="D783" s="57"/>
      <c r="E783" s="57"/>
      <c r="F783" s="57"/>
      <c r="G783" s="57"/>
      <c r="H783" s="57"/>
      <c r="I783" s="57"/>
      <c r="J783" s="57"/>
      <c r="K783" s="57"/>
      <c r="L783" s="57"/>
      <c r="M783" s="54"/>
      <c r="N783" s="57"/>
      <c r="O783" s="58"/>
      <c r="P783" s="58"/>
      <c r="Q783" s="58"/>
      <c r="R783" s="58"/>
      <c r="S783" s="54"/>
      <c r="T783" s="57"/>
      <c r="U783" s="57"/>
      <c r="V783" s="57"/>
      <c r="W783" s="57"/>
      <c r="X783" s="147" t="str">
        <f>IF(ISBLANK(D783),"",IF('order-admin-units'!$I$1&lt;&gt;"y", "", IF((K783="")*(ISBLANK(D783)=FALSE), 'order-admin-units'!$B$1+1, VLOOKUP(K783, ordercountry, 2))))</f>
        <v/>
      </c>
      <c r="Y783" s="147" t="str">
        <f>IF(ISBLANK(D783),"",IF('order-admin-units'!$I$1&lt;&gt;"y", "", IF(L783="", 'order-admin-units'!$B$2+1, VLOOKUP(K783&amp;"@"&amp;L783, orderadmin, 2))))</f>
        <v/>
      </c>
      <c r="Z783" s="147" t="str">
        <f t="shared" si="101"/>
        <v/>
      </c>
      <c r="AA783" s="147" t="str">
        <f t="shared" si="102"/>
        <v/>
      </c>
      <c r="AB783" s="147" t="str">
        <f t="shared" si="103"/>
        <v/>
      </c>
      <c r="AC783" s="147" t="str">
        <f t="shared" si="97"/>
        <v/>
      </c>
      <c r="AD783" s="11" t="str">
        <f t="shared" si="98"/>
        <v/>
      </c>
      <c r="AE783" s="11" t="str">
        <f t="array" ref="AE783">IF(ISBLANK(D783),"",IF(OR($H$2="y",$H$2="m"),IF(AA783=AA782,IF(OR(AB783=$AB$4:$AB782)=FALSE,AE782&amp;C783,AE782),"("&amp;C783)&amp;IF(AA783=AA784,IF(OR(AB784=$AB$4:$AB783)=FALSE,", ",""),") "),""))</f>
        <v/>
      </c>
      <c r="AF783" s="11" t="str">
        <f t="shared" si="99"/>
        <v/>
      </c>
      <c r="AG783" s="11" t="str">
        <f t="array" ref="AG783">IF(ISBLANK(D783),"",IF(OR($H$2="y",$H$2="m"),IF(AA783=AA782,IF(OR(AC783=$AC$4:$AC782)=FALSE,AG782&amp;AF783,AG782),"("&amp;AF783)&amp;IF(AA783=AA784,IF(OR(AC784=$AC$4:$AC783)=FALSE,", ",""),") "),""))</f>
        <v/>
      </c>
      <c r="AH783" s="10" t="str">
        <f>IF((ISBLANK(D783)),"",IF(D783=D782,AH782,"")&amp;IF(B782&lt;&gt;B783,((IF(ISBLANK(E783),$D$3&amp;"Non-type material: "&amp;$D$3,$D$3&amp;INDEX('type-categories'!$A$2:$B$100,MATCH(E783,'type-categories'!$A$2:$A$100,0),2)&amp;$D$3))),"")&amp;(IF(K783&lt;&gt;K782,$C$2&amp;K783&amp;$K$3&amp;$C$2&amp;" ",(IF(B783&lt;&gt;B782,$C$2&amp;K783&amp;$K$3&amp;$C$2&amp;" ",""))))&amp;(IF(L783="","",((IF(L783&lt;&gt;L782,$D$2&amp;L783&amp;$L$3&amp;$D$2&amp;" ",IF(B783&lt;&gt;B782,$D$2&amp;L783&amp;$L$3&amp;$D$2&amp;" ",""))))))&amp;(IF(M783="","",((IF(M783&lt;&gt;M782,$E$2&amp;M783&amp;$E$2&amp;","&amp;" ",IF(B783&lt;&gt;B782,$E$2&amp;M783&amp;$E$2&amp;",",""))))))&amp;(IF(N783="","",IF(N783&lt;&gt;N782,N783&amp;", ",IF(B783&lt;&gt;B782,N783&amp;", ",""))))&amp;(IF(ISBLANK(O783),"",(IF(O783&lt;&gt;O782,O783&amp;", ",IF(B783&lt;&gt;B782,O783&amp;", ","")))))&amp;(IF(ISBLANK(P783),"",(IF(P783&lt;&gt;P782,P783&amp;", ",IF(B783&lt;&gt;B782,P783&amp;", ",IF(Z783&lt;&gt;Z782,P783&amp;", ",""))))))&amp;(IF(ISBLANK(Q783),"",(IF(Q783&lt;&gt;Q782,Q783&amp;", ",IF(B783&lt;&gt;B782,Q783&amp;", ",IF(Z783&lt;&gt;Z782,Q783&amp;", ",""))))))&amp;(IF(ISBLANK(R783),"",(IF(R783&lt;&gt;R782,R783&amp;"m, ",IF(B783&lt;&gt;B782,R783&amp;"m, ",IF(Z783&lt;&gt;Z782,R783&amp;"m, ",""))))))&amp;IF(ISBLANK(S783),"",(IF(B783&lt;&gt;B782,S783&amp;", ",IF(S783&lt;&gt;S782,IF((Z783=Z782),"same locality "&amp;S783&amp;", ",S783&amp;", "),""))))&amp;(IF(ISBLANK(T783),"",(IF(T783&lt;&gt;T782,IF(ISBLANK(F$2),T783&amp;", ",T783&amp;" "&amp;F$2&amp;", "),(IF(B783&lt;&gt;B782,IF(ISBLANK(F$2),T783&amp;", ",T783&amp;" "&amp;F$2&amp;", "),(IF(Z783&lt;&gt;Z782,IF(ISBLANK(F$2),T783&amp;", ",T783&amp;" "&amp;F$2&amp;", "),IF((U783&lt;&gt;U782)*($G$2="Y"),"same collector, ","")))))))))&amp;(IF(ISBLANK(U783),"",(IF(U783&lt;&gt;U782,U783&amp;", ",(IF(B783&lt;&gt;B782,U783&amp;", ",IF(Z783&lt;&gt;Z782,U783&amp;", ",(IF(T783&lt;&gt;T782,IF((T783&lt;&gt;T782)*($G$2="Y"),"same date, ", ""),IF((T783=T782)*(U783=U782)*(S783&lt;&gt;S782)*($G$2="Y"),"same collector and date, ", ""))))))))))&amp;(IF(ISBLANK(V783),"",V783&amp;", "))&amp;IF((AA783&lt;&gt;AA784)*($H$2="y"),AD783&amp;AE783,IF((AA783&lt;&gt;AA784)*($H$2="m"),AD783&amp;AG783,IF(($H$2&lt;&gt;"m")*($H$2&lt;&gt;"Y"),(IF(F783=0,"",F783&amp;" "&amp;$F$4&amp;" "))&amp;(IF(G783=0,"",G783&amp;" "&amp;$G$4&amp;" "))&amp;(IF(H783=0,"",H783&amp;" "&amp;H$4&amp;" "))&amp;(IF(I783=0,"",I783&amp;" "&amp;$I$4&amp;" "))&amp;(IF(J783=0,"",J783&amp;" "&amp;$J$4&amp;" "))&amp;IF((ISBLANK(C783)),"","("&amp;C783&amp;")"),"")))&amp;IF((B783=B784)*(K783=K784)*(L783=L784)*(M783=M784),IF(($H$2&lt;&gt;"m")*($H$2&lt;&gt;"Y"), ", ", IF((ISNUMBER(FIND(")",AE783))), ", ", "")),IF((B783=B784)*(K783=K784)*(L783=L784),"; ",". ")))</f>
        <v/>
      </c>
      <c r="AI783" s="1"/>
    </row>
    <row r="784" spans="1:35" x14ac:dyDescent="0.25">
      <c r="A784" s="3" t="str">
        <f t="shared" si="100"/>
        <v/>
      </c>
      <c r="B784" s="53" t="str">
        <f t="shared" si="104"/>
        <v/>
      </c>
      <c r="C784" s="57"/>
      <c r="D784" s="57"/>
      <c r="E784" s="57"/>
      <c r="F784" s="57"/>
      <c r="G784" s="57"/>
      <c r="H784" s="57"/>
      <c r="I784" s="57"/>
      <c r="J784" s="57"/>
      <c r="K784" s="57"/>
      <c r="L784" s="57"/>
      <c r="M784" s="54"/>
      <c r="N784" s="57"/>
      <c r="O784" s="58"/>
      <c r="P784" s="58"/>
      <c r="Q784" s="58"/>
      <c r="R784" s="58"/>
      <c r="S784" s="54"/>
      <c r="T784" s="57"/>
      <c r="U784" s="57"/>
      <c r="V784" s="57"/>
      <c r="W784" s="57"/>
      <c r="X784" s="147" t="str">
        <f>IF(ISBLANK(D784),"",IF('order-admin-units'!$I$1&lt;&gt;"y", "", IF((K784="")*(ISBLANK(D784)=FALSE), 'order-admin-units'!$B$1+1, VLOOKUP(K784, ordercountry, 2))))</f>
        <v/>
      </c>
      <c r="Y784" s="147" t="str">
        <f>IF(ISBLANK(D784),"",IF('order-admin-units'!$I$1&lt;&gt;"y", "", IF(L784="", 'order-admin-units'!$B$2+1, VLOOKUP(K784&amp;"@"&amp;L784, orderadmin, 2))))</f>
        <v/>
      </c>
      <c r="Z784" s="147" t="str">
        <f t="shared" si="101"/>
        <v/>
      </c>
      <c r="AA784" s="147" t="str">
        <f t="shared" si="102"/>
        <v/>
      </c>
      <c r="AB784" s="147" t="str">
        <f t="shared" si="103"/>
        <v/>
      </c>
      <c r="AC784" s="147" t="str">
        <f t="shared" si="97"/>
        <v/>
      </c>
      <c r="AD784" s="11" t="str">
        <f t="shared" si="98"/>
        <v/>
      </c>
      <c r="AE784" s="11" t="str">
        <f t="array" ref="AE784">IF(ISBLANK(D784),"",IF(OR($H$2="y",$H$2="m"),IF(AA784=AA783,IF(OR(AB784=$AB$4:$AB783)=FALSE,AE783&amp;C784,AE783),"("&amp;C784)&amp;IF(AA784=AA785,IF(OR(AB785=$AB$4:$AB784)=FALSE,", ",""),") "),""))</f>
        <v/>
      </c>
      <c r="AF784" s="11" t="str">
        <f t="shared" si="99"/>
        <v/>
      </c>
      <c r="AG784" s="11" t="str">
        <f t="array" ref="AG784">IF(ISBLANK(D784),"",IF(OR($H$2="y",$H$2="m"),IF(AA784=AA783,IF(OR(AC784=$AC$4:$AC783)=FALSE,AG783&amp;AF784,AG783),"("&amp;AF784)&amp;IF(AA784=AA785,IF(OR(AC785=$AC$4:$AC784)=FALSE,", ",""),") "),""))</f>
        <v/>
      </c>
      <c r="AH784" s="10" t="str">
        <f>IF((ISBLANK(D784)),"",IF(D784=D783,AH783,"")&amp;IF(B783&lt;&gt;B784,((IF(ISBLANK(E784),$D$3&amp;"Non-type material: "&amp;$D$3,$D$3&amp;INDEX('type-categories'!$A$2:$B$100,MATCH(E784,'type-categories'!$A$2:$A$100,0),2)&amp;$D$3))),"")&amp;(IF(K784&lt;&gt;K783,$C$2&amp;K784&amp;$K$3&amp;$C$2&amp;" ",(IF(B784&lt;&gt;B783,$C$2&amp;K784&amp;$K$3&amp;$C$2&amp;" ",""))))&amp;(IF(L784="","",((IF(L784&lt;&gt;L783,$D$2&amp;L784&amp;$L$3&amp;$D$2&amp;" ",IF(B784&lt;&gt;B783,$D$2&amp;L784&amp;$L$3&amp;$D$2&amp;" ",""))))))&amp;(IF(M784="","",((IF(M784&lt;&gt;M783,$E$2&amp;M784&amp;$E$2&amp;","&amp;" ",IF(B784&lt;&gt;B783,$E$2&amp;M784&amp;$E$2&amp;",",""))))))&amp;(IF(N784="","",IF(N784&lt;&gt;N783,N784&amp;", ",IF(B784&lt;&gt;B783,N784&amp;", ",""))))&amp;(IF(ISBLANK(O784),"",(IF(O784&lt;&gt;O783,O784&amp;", ",IF(B784&lt;&gt;B783,O784&amp;", ","")))))&amp;(IF(ISBLANK(P784),"",(IF(P784&lt;&gt;P783,P784&amp;", ",IF(B784&lt;&gt;B783,P784&amp;", ",IF(Z784&lt;&gt;Z783,P784&amp;", ",""))))))&amp;(IF(ISBLANK(Q784),"",(IF(Q784&lt;&gt;Q783,Q784&amp;", ",IF(B784&lt;&gt;B783,Q784&amp;", ",IF(Z784&lt;&gt;Z783,Q784&amp;", ",""))))))&amp;(IF(ISBLANK(R784),"",(IF(R784&lt;&gt;R783,R784&amp;"m, ",IF(B784&lt;&gt;B783,R784&amp;"m, ",IF(Z784&lt;&gt;Z783,R784&amp;"m, ",""))))))&amp;IF(ISBLANK(S784),"",(IF(B784&lt;&gt;B783,S784&amp;", ",IF(S784&lt;&gt;S783,IF((Z784=Z783),"same locality "&amp;S784&amp;", ",S784&amp;", "),""))))&amp;(IF(ISBLANK(T784),"",(IF(T784&lt;&gt;T783,IF(ISBLANK(F$2),T784&amp;", ",T784&amp;" "&amp;F$2&amp;", "),(IF(B784&lt;&gt;B783,IF(ISBLANK(F$2),T784&amp;", ",T784&amp;" "&amp;F$2&amp;", "),(IF(Z784&lt;&gt;Z783,IF(ISBLANK(F$2),T784&amp;", ",T784&amp;" "&amp;F$2&amp;", "),IF((U784&lt;&gt;U783)*($G$2="Y"),"same collector, ","")))))))))&amp;(IF(ISBLANK(U784),"",(IF(U784&lt;&gt;U783,U784&amp;", ",(IF(B784&lt;&gt;B783,U784&amp;", ",IF(Z784&lt;&gt;Z783,U784&amp;", ",(IF(T784&lt;&gt;T783,IF((T784&lt;&gt;T783)*($G$2="Y"),"same date, ", ""),IF((T784=T783)*(U784=U783)*(S784&lt;&gt;S783)*($G$2="Y"),"same collector and date, ", ""))))))))))&amp;(IF(ISBLANK(V784),"",V784&amp;", "))&amp;IF((AA784&lt;&gt;AA785)*($H$2="y"),AD784&amp;AE784,IF((AA784&lt;&gt;AA785)*($H$2="m"),AD784&amp;AG784,IF(($H$2&lt;&gt;"m")*($H$2&lt;&gt;"Y"),(IF(F784=0,"",F784&amp;" "&amp;$F$4&amp;" "))&amp;(IF(G784=0,"",G784&amp;" "&amp;$G$4&amp;" "))&amp;(IF(H784=0,"",H784&amp;" "&amp;H$4&amp;" "))&amp;(IF(I784=0,"",I784&amp;" "&amp;$I$4&amp;" "))&amp;(IF(J784=0,"",J784&amp;" "&amp;$J$4&amp;" "))&amp;IF((ISBLANK(C784)),"","("&amp;C784&amp;")"),"")))&amp;IF((B784=B785)*(K784=K785)*(L784=L785)*(M784=M785),IF(($H$2&lt;&gt;"m")*($H$2&lt;&gt;"Y"), ", ", IF((ISNUMBER(FIND(")",AE784))), ", ", "")),IF((B784=B785)*(K784=K785)*(L784=L785),"; ",". ")))</f>
        <v/>
      </c>
      <c r="AI784" s="1"/>
    </row>
    <row r="785" spans="1:35" x14ac:dyDescent="0.25">
      <c r="A785" s="3" t="str">
        <f t="shared" si="100"/>
        <v/>
      </c>
      <c r="B785" s="53" t="str">
        <f t="shared" si="104"/>
        <v/>
      </c>
      <c r="C785" s="57"/>
      <c r="D785" s="57"/>
      <c r="E785" s="57"/>
      <c r="F785" s="57"/>
      <c r="G785" s="57"/>
      <c r="H785" s="57"/>
      <c r="I785" s="57"/>
      <c r="J785" s="57"/>
      <c r="K785" s="57"/>
      <c r="L785" s="57"/>
      <c r="M785" s="54"/>
      <c r="N785" s="57"/>
      <c r="O785" s="58"/>
      <c r="P785" s="58"/>
      <c r="Q785" s="58"/>
      <c r="R785" s="58"/>
      <c r="S785" s="54"/>
      <c r="T785" s="57"/>
      <c r="U785" s="57"/>
      <c r="V785" s="57"/>
      <c r="W785" s="57"/>
      <c r="X785" s="147" t="str">
        <f>IF(ISBLANK(D785),"",IF('order-admin-units'!$I$1&lt;&gt;"y", "", IF((K785="")*(ISBLANK(D785)=FALSE), 'order-admin-units'!$B$1+1, VLOOKUP(K785, ordercountry, 2))))</f>
        <v/>
      </c>
      <c r="Y785" s="147" t="str">
        <f>IF(ISBLANK(D785),"",IF('order-admin-units'!$I$1&lt;&gt;"y", "", IF(L785="", 'order-admin-units'!$B$2+1, VLOOKUP(K785&amp;"@"&amp;L785, orderadmin, 2))))</f>
        <v/>
      </c>
      <c r="Z785" s="147" t="str">
        <f t="shared" si="101"/>
        <v/>
      </c>
      <c r="AA785" s="147" t="str">
        <f t="shared" si="102"/>
        <v/>
      </c>
      <c r="AB785" s="147" t="str">
        <f t="shared" si="103"/>
        <v/>
      </c>
      <c r="AC785" s="147" t="str">
        <f t="shared" si="97"/>
        <v/>
      </c>
      <c r="AD785" s="11" t="str">
        <f t="shared" si="98"/>
        <v/>
      </c>
      <c r="AE785" s="11" t="str">
        <f t="array" ref="AE785">IF(ISBLANK(D785),"",IF(OR($H$2="y",$H$2="m"),IF(AA785=AA784,IF(OR(AB785=$AB$4:$AB784)=FALSE,AE784&amp;C785,AE784),"("&amp;C785)&amp;IF(AA785=AA786,IF(OR(AB786=$AB$4:$AB785)=FALSE,", ",""),") "),""))</f>
        <v/>
      </c>
      <c r="AF785" s="11" t="str">
        <f t="shared" si="99"/>
        <v/>
      </c>
      <c r="AG785" s="11" t="str">
        <f t="array" ref="AG785">IF(ISBLANK(D785),"",IF(OR($H$2="y",$H$2="m"),IF(AA785=AA784,IF(OR(AC785=$AC$4:$AC784)=FALSE,AG784&amp;AF785,AG784),"("&amp;AF785)&amp;IF(AA785=AA786,IF(OR(AC786=$AC$4:$AC785)=FALSE,", ",""),") "),""))</f>
        <v/>
      </c>
      <c r="AH785" s="10" t="str">
        <f>IF((ISBLANK(D785)),"",IF(D785=D784,AH784,"")&amp;IF(B784&lt;&gt;B785,((IF(ISBLANK(E785),$D$3&amp;"Non-type material: "&amp;$D$3,$D$3&amp;INDEX('type-categories'!$A$2:$B$100,MATCH(E785,'type-categories'!$A$2:$A$100,0),2)&amp;$D$3))),"")&amp;(IF(K785&lt;&gt;K784,$C$2&amp;K785&amp;$K$3&amp;$C$2&amp;" ",(IF(B785&lt;&gt;B784,$C$2&amp;K785&amp;$K$3&amp;$C$2&amp;" ",""))))&amp;(IF(L785="","",((IF(L785&lt;&gt;L784,$D$2&amp;L785&amp;$L$3&amp;$D$2&amp;" ",IF(B785&lt;&gt;B784,$D$2&amp;L785&amp;$L$3&amp;$D$2&amp;" ",""))))))&amp;(IF(M785="","",((IF(M785&lt;&gt;M784,$E$2&amp;M785&amp;$E$2&amp;","&amp;" ",IF(B785&lt;&gt;B784,$E$2&amp;M785&amp;$E$2&amp;",",""))))))&amp;(IF(N785="","",IF(N785&lt;&gt;N784,N785&amp;", ",IF(B785&lt;&gt;B784,N785&amp;", ",""))))&amp;(IF(ISBLANK(O785),"",(IF(O785&lt;&gt;O784,O785&amp;", ",IF(B785&lt;&gt;B784,O785&amp;", ","")))))&amp;(IF(ISBLANK(P785),"",(IF(P785&lt;&gt;P784,P785&amp;", ",IF(B785&lt;&gt;B784,P785&amp;", ",IF(Z785&lt;&gt;Z784,P785&amp;", ",""))))))&amp;(IF(ISBLANK(Q785),"",(IF(Q785&lt;&gt;Q784,Q785&amp;", ",IF(B785&lt;&gt;B784,Q785&amp;", ",IF(Z785&lt;&gt;Z784,Q785&amp;", ",""))))))&amp;(IF(ISBLANK(R785),"",(IF(R785&lt;&gt;R784,R785&amp;"m, ",IF(B785&lt;&gt;B784,R785&amp;"m, ",IF(Z785&lt;&gt;Z784,R785&amp;"m, ",""))))))&amp;IF(ISBLANK(S785),"",(IF(B785&lt;&gt;B784,S785&amp;", ",IF(S785&lt;&gt;S784,IF((Z785=Z784),"same locality "&amp;S785&amp;", ",S785&amp;", "),""))))&amp;(IF(ISBLANK(T785),"",(IF(T785&lt;&gt;T784,IF(ISBLANK(F$2),T785&amp;", ",T785&amp;" "&amp;F$2&amp;", "),(IF(B785&lt;&gt;B784,IF(ISBLANK(F$2),T785&amp;", ",T785&amp;" "&amp;F$2&amp;", "),(IF(Z785&lt;&gt;Z784,IF(ISBLANK(F$2),T785&amp;", ",T785&amp;" "&amp;F$2&amp;", "),IF((U785&lt;&gt;U784)*($G$2="Y"),"same collector, ","")))))))))&amp;(IF(ISBLANK(U785),"",(IF(U785&lt;&gt;U784,U785&amp;", ",(IF(B785&lt;&gt;B784,U785&amp;", ",IF(Z785&lt;&gt;Z784,U785&amp;", ",(IF(T785&lt;&gt;T784,IF((T785&lt;&gt;T784)*($G$2="Y"),"same date, ", ""),IF((T785=T784)*(U785=U784)*(S785&lt;&gt;S784)*($G$2="Y"),"same collector and date, ", ""))))))))))&amp;(IF(ISBLANK(V785),"",V785&amp;", "))&amp;IF((AA785&lt;&gt;AA786)*($H$2="y"),AD785&amp;AE785,IF((AA785&lt;&gt;AA786)*($H$2="m"),AD785&amp;AG785,IF(($H$2&lt;&gt;"m")*($H$2&lt;&gt;"Y"),(IF(F785=0,"",F785&amp;" "&amp;$F$4&amp;" "))&amp;(IF(G785=0,"",G785&amp;" "&amp;$G$4&amp;" "))&amp;(IF(H785=0,"",H785&amp;" "&amp;H$4&amp;" "))&amp;(IF(I785=0,"",I785&amp;" "&amp;$I$4&amp;" "))&amp;(IF(J785=0,"",J785&amp;" "&amp;$J$4&amp;" "))&amp;IF((ISBLANK(C785)),"","("&amp;C785&amp;")"),"")))&amp;IF((B785=B786)*(K785=K786)*(L785=L786)*(M785=M786),IF(($H$2&lt;&gt;"m")*($H$2&lt;&gt;"Y"), ", ", IF((ISNUMBER(FIND(")",AE785))), ", ", "")),IF((B785=B786)*(K785=K786)*(L785=L786),"; ",". ")))</f>
        <v/>
      </c>
      <c r="AI785" s="1"/>
    </row>
    <row r="786" spans="1:35" x14ac:dyDescent="0.25">
      <c r="A786" s="3" t="str">
        <f t="shared" si="100"/>
        <v/>
      </c>
      <c r="B786" s="53" t="str">
        <f t="shared" si="104"/>
        <v/>
      </c>
      <c r="C786" s="57"/>
      <c r="D786" s="57"/>
      <c r="E786" s="57"/>
      <c r="F786" s="57"/>
      <c r="G786" s="57"/>
      <c r="H786" s="57"/>
      <c r="I786" s="57"/>
      <c r="J786" s="57"/>
      <c r="K786" s="57"/>
      <c r="L786" s="57"/>
      <c r="M786" s="54"/>
      <c r="N786" s="57"/>
      <c r="O786" s="58"/>
      <c r="P786" s="58"/>
      <c r="Q786" s="58"/>
      <c r="R786" s="58"/>
      <c r="S786" s="54"/>
      <c r="T786" s="57"/>
      <c r="U786" s="57"/>
      <c r="V786" s="57"/>
      <c r="W786" s="57"/>
      <c r="X786" s="147" t="str">
        <f>IF(ISBLANK(D786),"",IF('order-admin-units'!$I$1&lt;&gt;"y", "", IF((K786="")*(ISBLANK(D786)=FALSE), 'order-admin-units'!$B$1+1, VLOOKUP(K786, ordercountry, 2))))</f>
        <v/>
      </c>
      <c r="Y786" s="147" t="str">
        <f>IF(ISBLANK(D786),"",IF('order-admin-units'!$I$1&lt;&gt;"y", "", IF(L786="", 'order-admin-units'!$B$2+1, VLOOKUP(K786&amp;"@"&amp;L786, orderadmin, 2))))</f>
        <v/>
      </c>
      <c r="Z786" s="147" t="str">
        <f t="shared" si="101"/>
        <v/>
      </c>
      <c r="AA786" s="147" t="str">
        <f t="shared" si="102"/>
        <v/>
      </c>
      <c r="AB786" s="147" t="str">
        <f t="shared" si="103"/>
        <v/>
      </c>
      <c r="AC786" s="147" t="str">
        <f t="shared" si="97"/>
        <v/>
      </c>
      <c r="AD786" s="11" t="str">
        <f t="shared" si="98"/>
        <v/>
      </c>
      <c r="AE786" s="11" t="str">
        <f t="array" ref="AE786">IF(ISBLANK(D786),"",IF(OR($H$2="y",$H$2="m"),IF(AA786=AA785,IF(OR(AB786=$AB$4:$AB785)=FALSE,AE785&amp;C786,AE785),"("&amp;C786)&amp;IF(AA786=AA787,IF(OR(AB787=$AB$4:$AB786)=FALSE,", ",""),") "),""))</f>
        <v/>
      </c>
      <c r="AF786" s="11" t="str">
        <f t="shared" si="99"/>
        <v/>
      </c>
      <c r="AG786" s="11" t="str">
        <f t="array" ref="AG786">IF(ISBLANK(D786),"",IF(OR($H$2="y",$H$2="m"),IF(AA786=AA785,IF(OR(AC786=$AC$4:$AC785)=FALSE,AG785&amp;AF786,AG785),"("&amp;AF786)&amp;IF(AA786=AA787,IF(OR(AC787=$AC$4:$AC786)=FALSE,", ",""),") "),""))</f>
        <v/>
      </c>
      <c r="AH786" s="10" t="str">
        <f>IF((ISBLANK(D786)),"",IF(D786=D785,AH785,"")&amp;IF(B785&lt;&gt;B786,((IF(ISBLANK(E786),$D$3&amp;"Non-type material: "&amp;$D$3,$D$3&amp;INDEX('type-categories'!$A$2:$B$100,MATCH(E786,'type-categories'!$A$2:$A$100,0),2)&amp;$D$3))),"")&amp;(IF(K786&lt;&gt;K785,$C$2&amp;K786&amp;$K$3&amp;$C$2&amp;" ",(IF(B786&lt;&gt;B785,$C$2&amp;K786&amp;$K$3&amp;$C$2&amp;" ",""))))&amp;(IF(L786="","",((IF(L786&lt;&gt;L785,$D$2&amp;L786&amp;$L$3&amp;$D$2&amp;" ",IF(B786&lt;&gt;B785,$D$2&amp;L786&amp;$L$3&amp;$D$2&amp;" ",""))))))&amp;(IF(M786="","",((IF(M786&lt;&gt;M785,$E$2&amp;M786&amp;$E$2&amp;","&amp;" ",IF(B786&lt;&gt;B785,$E$2&amp;M786&amp;$E$2&amp;",",""))))))&amp;(IF(N786="","",IF(N786&lt;&gt;N785,N786&amp;", ",IF(B786&lt;&gt;B785,N786&amp;", ",""))))&amp;(IF(ISBLANK(O786),"",(IF(O786&lt;&gt;O785,O786&amp;", ",IF(B786&lt;&gt;B785,O786&amp;", ","")))))&amp;(IF(ISBLANK(P786),"",(IF(P786&lt;&gt;P785,P786&amp;", ",IF(B786&lt;&gt;B785,P786&amp;", ",IF(Z786&lt;&gt;Z785,P786&amp;", ",""))))))&amp;(IF(ISBLANK(Q786),"",(IF(Q786&lt;&gt;Q785,Q786&amp;", ",IF(B786&lt;&gt;B785,Q786&amp;", ",IF(Z786&lt;&gt;Z785,Q786&amp;", ",""))))))&amp;(IF(ISBLANK(R786),"",(IF(R786&lt;&gt;R785,R786&amp;"m, ",IF(B786&lt;&gt;B785,R786&amp;"m, ",IF(Z786&lt;&gt;Z785,R786&amp;"m, ",""))))))&amp;IF(ISBLANK(S786),"",(IF(B786&lt;&gt;B785,S786&amp;", ",IF(S786&lt;&gt;S785,IF((Z786=Z785),"same locality "&amp;S786&amp;", ",S786&amp;", "),""))))&amp;(IF(ISBLANK(T786),"",(IF(T786&lt;&gt;T785,IF(ISBLANK(F$2),T786&amp;", ",T786&amp;" "&amp;F$2&amp;", "),(IF(B786&lt;&gt;B785,IF(ISBLANK(F$2),T786&amp;", ",T786&amp;" "&amp;F$2&amp;", "),(IF(Z786&lt;&gt;Z785,IF(ISBLANK(F$2),T786&amp;", ",T786&amp;" "&amp;F$2&amp;", "),IF((U786&lt;&gt;U785)*($G$2="Y"),"same collector, ","")))))))))&amp;(IF(ISBLANK(U786),"",(IF(U786&lt;&gt;U785,U786&amp;", ",(IF(B786&lt;&gt;B785,U786&amp;", ",IF(Z786&lt;&gt;Z785,U786&amp;", ",(IF(T786&lt;&gt;T785,IF((T786&lt;&gt;T785)*($G$2="Y"),"same date, ", ""),IF((T786=T785)*(U786=U785)*(S786&lt;&gt;S785)*($G$2="Y"),"same collector and date, ", ""))))))))))&amp;(IF(ISBLANK(V786),"",V786&amp;", "))&amp;IF((AA786&lt;&gt;AA787)*($H$2="y"),AD786&amp;AE786,IF((AA786&lt;&gt;AA787)*($H$2="m"),AD786&amp;AG786,IF(($H$2&lt;&gt;"m")*($H$2&lt;&gt;"Y"),(IF(F786=0,"",F786&amp;" "&amp;$F$4&amp;" "))&amp;(IF(G786=0,"",G786&amp;" "&amp;$G$4&amp;" "))&amp;(IF(H786=0,"",H786&amp;" "&amp;H$4&amp;" "))&amp;(IF(I786=0,"",I786&amp;" "&amp;$I$4&amp;" "))&amp;(IF(J786=0,"",J786&amp;" "&amp;$J$4&amp;" "))&amp;IF((ISBLANK(C786)),"","("&amp;C786&amp;")"),"")))&amp;IF((B786=B787)*(K786=K787)*(L786=L787)*(M786=M787),IF(($H$2&lt;&gt;"m")*($H$2&lt;&gt;"Y"), ", ", IF((ISNUMBER(FIND(")",AE786))), ", ", "")),IF((B786=B787)*(K786=K787)*(L786=L787),"; ",". ")))</f>
        <v/>
      </c>
      <c r="AI786" s="1"/>
    </row>
    <row r="787" spans="1:35" x14ac:dyDescent="0.25">
      <c r="A787" s="3" t="str">
        <f t="shared" si="100"/>
        <v/>
      </c>
      <c r="B787" s="53" t="str">
        <f t="shared" si="104"/>
        <v/>
      </c>
      <c r="C787" s="57"/>
      <c r="D787" s="57"/>
      <c r="E787" s="57"/>
      <c r="F787" s="57"/>
      <c r="G787" s="57"/>
      <c r="H787" s="57"/>
      <c r="I787" s="57"/>
      <c r="J787" s="57"/>
      <c r="K787" s="57"/>
      <c r="L787" s="57"/>
      <c r="M787" s="54"/>
      <c r="N787" s="57"/>
      <c r="O787" s="58"/>
      <c r="P787" s="58"/>
      <c r="Q787" s="58"/>
      <c r="R787" s="58"/>
      <c r="S787" s="54"/>
      <c r="T787" s="57"/>
      <c r="U787" s="57"/>
      <c r="V787" s="57"/>
      <c r="W787" s="57"/>
      <c r="X787" s="147" t="str">
        <f>IF(ISBLANK(D787),"",IF('order-admin-units'!$I$1&lt;&gt;"y", "", IF((K787="")*(ISBLANK(D787)=FALSE), 'order-admin-units'!$B$1+1, VLOOKUP(K787, ordercountry, 2))))</f>
        <v/>
      </c>
      <c r="Y787" s="147" t="str">
        <f>IF(ISBLANK(D787),"",IF('order-admin-units'!$I$1&lt;&gt;"y", "", IF(L787="", 'order-admin-units'!$B$2+1, VLOOKUP(K787&amp;"@"&amp;L787, orderadmin, 2))))</f>
        <v/>
      </c>
      <c r="Z787" s="147" t="str">
        <f t="shared" si="101"/>
        <v/>
      </c>
      <c r="AA787" s="147" t="str">
        <f t="shared" si="102"/>
        <v/>
      </c>
      <c r="AB787" s="147" t="str">
        <f t="shared" si="103"/>
        <v/>
      </c>
      <c r="AC787" s="147" t="str">
        <f t="shared" si="97"/>
        <v/>
      </c>
      <c r="AD787" s="11" t="str">
        <f t="shared" si="98"/>
        <v/>
      </c>
      <c r="AE787" s="11" t="str">
        <f t="array" ref="AE787">IF(ISBLANK(D787),"",IF(OR($H$2="y",$H$2="m"),IF(AA787=AA786,IF(OR(AB787=$AB$4:$AB786)=FALSE,AE786&amp;C787,AE786),"("&amp;C787)&amp;IF(AA787=AA788,IF(OR(AB788=$AB$4:$AB787)=FALSE,", ",""),") "),""))</f>
        <v/>
      </c>
      <c r="AF787" s="11" t="str">
        <f t="shared" si="99"/>
        <v/>
      </c>
      <c r="AG787" s="11" t="str">
        <f t="array" ref="AG787">IF(ISBLANK(D787),"",IF(OR($H$2="y",$H$2="m"),IF(AA787=AA786,IF(OR(AC787=$AC$4:$AC786)=FALSE,AG786&amp;AF787,AG786),"("&amp;AF787)&amp;IF(AA787=AA788,IF(OR(AC788=$AC$4:$AC787)=FALSE,", ",""),") "),""))</f>
        <v/>
      </c>
      <c r="AH787" s="10" t="str">
        <f>IF((ISBLANK(D787)),"",IF(D787=D786,AH786,"")&amp;IF(B786&lt;&gt;B787,((IF(ISBLANK(E787),$D$3&amp;"Non-type material: "&amp;$D$3,$D$3&amp;INDEX('type-categories'!$A$2:$B$100,MATCH(E787,'type-categories'!$A$2:$A$100,0),2)&amp;$D$3))),"")&amp;(IF(K787&lt;&gt;K786,$C$2&amp;K787&amp;$K$3&amp;$C$2&amp;" ",(IF(B787&lt;&gt;B786,$C$2&amp;K787&amp;$K$3&amp;$C$2&amp;" ",""))))&amp;(IF(L787="","",((IF(L787&lt;&gt;L786,$D$2&amp;L787&amp;$L$3&amp;$D$2&amp;" ",IF(B787&lt;&gt;B786,$D$2&amp;L787&amp;$L$3&amp;$D$2&amp;" ",""))))))&amp;(IF(M787="","",((IF(M787&lt;&gt;M786,$E$2&amp;M787&amp;$E$2&amp;","&amp;" ",IF(B787&lt;&gt;B786,$E$2&amp;M787&amp;$E$2&amp;",",""))))))&amp;(IF(N787="","",IF(N787&lt;&gt;N786,N787&amp;", ",IF(B787&lt;&gt;B786,N787&amp;", ",""))))&amp;(IF(ISBLANK(O787),"",(IF(O787&lt;&gt;O786,O787&amp;", ",IF(B787&lt;&gt;B786,O787&amp;", ","")))))&amp;(IF(ISBLANK(P787),"",(IF(P787&lt;&gt;P786,P787&amp;", ",IF(B787&lt;&gt;B786,P787&amp;", ",IF(Z787&lt;&gt;Z786,P787&amp;", ",""))))))&amp;(IF(ISBLANK(Q787),"",(IF(Q787&lt;&gt;Q786,Q787&amp;", ",IF(B787&lt;&gt;B786,Q787&amp;", ",IF(Z787&lt;&gt;Z786,Q787&amp;", ",""))))))&amp;(IF(ISBLANK(R787),"",(IF(R787&lt;&gt;R786,R787&amp;"m, ",IF(B787&lt;&gt;B786,R787&amp;"m, ",IF(Z787&lt;&gt;Z786,R787&amp;"m, ",""))))))&amp;IF(ISBLANK(S787),"",(IF(B787&lt;&gt;B786,S787&amp;", ",IF(S787&lt;&gt;S786,IF((Z787=Z786),"same locality "&amp;S787&amp;", ",S787&amp;", "),""))))&amp;(IF(ISBLANK(T787),"",(IF(T787&lt;&gt;T786,IF(ISBLANK(F$2),T787&amp;", ",T787&amp;" "&amp;F$2&amp;", "),(IF(B787&lt;&gt;B786,IF(ISBLANK(F$2),T787&amp;", ",T787&amp;" "&amp;F$2&amp;", "),(IF(Z787&lt;&gt;Z786,IF(ISBLANK(F$2),T787&amp;", ",T787&amp;" "&amp;F$2&amp;", "),IF((U787&lt;&gt;U786)*($G$2="Y"),"same collector, ","")))))))))&amp;(IF(ISBLANK(U787),"",(IF(U787&lt;&gt;U786,U787&amp;", ",(IF(B787&lt;&gt;B786,U787&amp;", ",IF(Z787&lt;&gt;Z786,U787&amp;", ",(IF(T787&lt;&gt;T786,IF((T787&lt;&gt;T786)*($G$2="Y"),"same date, ", ""),IF((T787=T786)*(U787=U786)*(S787&lt;&gt;S786)*($G$2="Y"),"same collector and date, ", ""))))))))))&amp;(IF(ISBLANK(V787),"",V787&amp;", "))&amp;IF((AA787&lt;&gt;AA788)*($H$2="y"),AD787&amp;AE787,IF((AA787&lt;&gt;AA788)*($H$2="m"),AD787&amp;AG787,IF(($H$2&lt;&gt;"m")*($H$2&lt;&gt;"Y"),(IF(F787=0,"",F787&amp;" "&amp;$F$4&amp;" "))&amp;(IF(G787=0,"",G787&amp;" "&amp;$G$4&amp;" "))&amp;(IF(H787=0,"",H787&amp;" "&amp;H$4&amp;" "))&amp;(IF(I787=0,"",I787&amp;" "&amp;$I$4&amp;" "))&amp;(IF(J787=0,"",J787&amp;" "&amp;$J$4&amp;" "))&amp;IF((ISBLANK(C787)),"","("&amp;C787&amp;")"),"")))&amp;IF((B787=B788)*(K787=K788)*(L787=L788)*(M787=M788),IF(($H$2&lt;&gt;"m")*($H$2&lt;&gt;"Y"), ", ", IF((ISNUMBER(FIND(")",AE787))), ", ", "")),IF((B787=B788)*(K787=K788)*(L787=L788),"; ",". ")))</f>
        <v/>
      </c>
      <c r="AI787" s="1"/>
    </row>
    <row r="788" spans="1:35" x14ac:dyDescent="0.25">
      <c r="A788" s="3" t="str">
        <f t="shared" si="100"/>
        <v/>
      </c>
      <c r="B788" s="53" t="str">
        <f t="shared" si="104"/>
        <v/>
      </c>
      <c r="C788" s="57"/>
      <c r="D788" s="57"/>
      <c r="E788" s="57"/>
      <c r="F788" s="57"/>
      <c r="G788" s="57"/>
      <c r="H788" s="57"/>
      <c r="I788" s="57"/>
      <c r="J788" s="57"/>
      <c r="K788" s="57"/>
      <c r="L788" s="57"/>
      <c r="M788" s="54"/>
      <c r="N788" s="57"/>
      <c r="O788" s="58"/>
      <c r="P788" s="58"/>
      <c r="Q788" s="58"/>
      <c r="R788" s="58"/>
      <c r="S788" s="54"/>
      <c r="T788" s="57"/>
      <c r="U788" s="57"/>
      <c r="V788" s="57"/>
      <c r="W788" s="57"/>
      <c r="X788" s="147" t="str">
        <f>IF(ISBLANK(D788),"",IF('order-admin-units'!$I$1&lt;&gt;"y", "", IF((K788="")*(ISBLANK(D788)=FALSE), 'order-admin-units'!$B$1+1, VLOOKUP(K788, ordercountry, 2))))</f>
        <v/>
      </c>
      <c r="Y788" s="147" t="str">
        <f>IF(ISBLANK(D788),"",IF('order-admin-units'!$I$1&lt;&gt;"y", "", IF(L788="", 'order-admin-units'!$B$2+1, VLOOKUP(K788&amp;"@"&amp;L788, orderadmin, 2))))</f>
        <v/>
      </c>
      <c r="Z788" s="147" t="str">
        <f t="shared" si="101"/>
        <v/>
      </c>
      <c r="AA788" s="147" t="str">
        <f t="shared" si="102"/>
        <v/>
      </c>
      <c r="AB788" s="147" t="str">
        <f t="shared" si="103"/>
        <v/>
      </c>
      <c r="AC788" s="147" t="str">
        <f t="shared" si="97"/>
        <v/>
      </c>
      <c r="AD788" s="11" t="str">
        <f t="shared" si="98"/>
        <v/>
      </c>
      <c r="AE788" s="11" t="str">
        <f t="array" ref="AE788">IF(ISBLANK(D788),"",IF(OR($H$2="y",$H$2="m"),IF(AA788=AA787,IF(OR(AB788=$AB$4:$AB787)=FALSE,AE787&amp;C788,AE787),"("&amp;C788)&amp;IF(AA788=AA789,IF(OR(AB789=$AB$4:$AB788)=FALSE,", ",""),") "),""))</f>
        <v/>
      </c>
      <c r="AF788" s="11" t="str">
        <f t="shared" si="99"/>
        <v/>
      </c>
      <c r="AG788" s="11" t="str">
        <f t="array" ref="AG788">IF(ISBLANK(D788),"",IF(OR($H$2="y",$H$2="m"),IF(AA788=AA787,IF(OR(AC788=$AC$4:$AC787)=FALSE,AG787&amp;AF788,AG787),"("&amp;AF788)&amp;IF(AA788=AA789,IF(OR(AC789=$AC$4:$AC788)=FALSE,", ",""),") "),""))</f>
        <v/>
      </c>
      <c r="AH788" s="10" t="str">
        <f>IF((ISBLANK(D788)),"",IF(D788=D787,AH787,"")&amp;IF(B787&lt;&gt;B788,((IF(ISBLANK(E788),$D$3&amp;"Non-type material: "&amp;$D$3,$D$3&amp;INDEX('type-categories'!$A$2:$B$100,MATCH(E788,'type-categories'!$A$2:$A$100,0),2)&amp;$D$3))),"")&amp;(IF(K788&lt;&gt;K787,$C$2&amp;K788&amp;$K$3&amp;$C$2&amp;" ",(IF(B788&lt;&gt;B787,$C$2&amp;K788&amp;$K$3&amp;$C$2&amp;" ",""))))&amp;(IF(L788="","",((IF(L788&lt;&gt;L787,$D$2&amp;L788&amp;$L$3&amp;$D$2&amp;" ",IF(B788&lt;&gt;B787,$D$2&amp;L788&amp;$L$3&amp;$D$2&amp;" ",""))))))&amp;(IF(M788="","",((IF(M788&lt;&gt;M787,$E$2&amp;M788&amp;$E$2&amp;","&amp;" ",IF(B788&lt;&gt;B787,$E$2&amp;M788&amp;$E$2&amp;",",""))))))&amp;(IF(N788="","",IF(N788&lt;&gt;N787,N788&amp;", ",IF(B788&lt;&gt;B787,N788&amp;", ",""))))&amp;(IF(ISBLANK(O788),"",(IF(O788&lt;&gt;O787,O788&amp;", ",IF(B788&lt;&gt;B787,O788&amp;", ","")))))&amp;(IF(ISBLANK(P788),"",(IF(P788&lt;&gt;P787,P788&amp;", ",IF(B788&lt;&gt;B787,P788&amp;", ",IF(Z788&lt;&gt;Z787,P788&amp;", ",""))))))&amp;(IF(ISBLANK(Q788),"",(IF(Q788&lt;&gt;Q787,Q788&amp;", ",IF(B788&lt;&gt;B787,Q788&amp;", ",IF(Z788&lt;&gt;Z787,Q788&amp;", ",""))))))&amp;(IF(ISBLANK(R788),"",(IF(R788&lt;&gt;R787,R788&amp;"m, ",IF(B788&lt;&gt;B787,R788&amp;"m, ",IF(Z788&lt;&gt;Z787,R788&amp;"m, ",""))))))&amp;IF(ISBLANK(S788),"",(IF(B788&lt;&gt;B787,S788&amp;", ",IF(S788&lt;&gt;S787,IF((Z788=Z787),"same locality "&amp;S788&amp;", ",S788&amp;", "),""))))&amp;(IF(ISBLANK(T788),"",(IF(T788&lt;&gt;T787,IF(ISBLANK(F$2),T788&amp;", ",T788&amp;" "&amp;F$2&amp;", "),(IF(B788&lt;&gt;B787,IF(ISBLANK(F$2),T788&amp;", ",T788&amp;" "&amp;F$2&amp;", "),(IF(Z788&lt;&gt;Z787,IF(ISBLANK(F$2),T788&amp;", ",T788&amp;" "&amp;F$2&amp;", "),IF((U788&lt;&gt;U787)*($G$2="Y"),"same collector, ","")))))))))&amp;(IF(ISBLANK(U788),"",(IF(U788&lt;&gt;U787,U788&amp;", ",(IF(B788&lt;&gt;B787,U788&amp;", ",IF(Z788&lt;&gt;Z787,U788&amp;", ",(IF(T788&lt;&gt;T787,IF((T788&lt;&gt;T787)*($G$2="Y"),"same date, ", ""),IF((T788=T787)*(U788=U787)*(S788&lt;&gt;S787)*($G$2="Y"),"same collector and date, ", ""))))))))))&amp;(IF(ISBLANK(V788),"",V788&amp;", "))&amp;IF((AA788&lt;&gt;AA789)*($H$2="y"),AD788&amp;AE788,IF((AA788&lt;&gt;AA789)*($H$2="m"),AD788&amp;AG788,IF(($H$2&lt;&gt;"m")*($H$2&lt;&gt;"Y"),(IF(F788=0,"",F788&amp;" "&amp;$F$4&amp;" "))&amp;(IF(G788=0,"",G788&amp;" "&amp;$G$4&amp;" "))&amp;(IF(H788=0,"",H788&amp;" "&amp;H$4&amp;" "))&amp;(IF(I788=0,"",I788&amp;" "&amp;$I$4&amp;" "))&amp;(IF(J788=0,"",J788&amp;" "&amp;$J$4&amp;" "))&amp;IF((ISBLANK(C788)),"","("&amp;C788&amp;")"),"")))&amp;IF((B788=B789)*(K788=K789)*(L788=L789)*(M788=M789),IF(($H$2&lt;&gt;"m")*($H$2&lt;&gt;"Y"), ", ", IF((ISNUMBER(FIND(")",AE788))), ", ", "")),IF((B788=B789)*(K788=K789)*(L788=L789),"; ",". ")))</f>
        <v/>
      </c>
      <c r="AI788" s="1"/>
    </row>
    <row r="789" spans="1:35" x14ac:dyDescent="0.25">
      <c r="A789" s="3" t="str">
        <f t="shared" si="100"/>
        <v/>
      </c>
      <c r="B789" s="53" t="str">
        <f t="shared" si="104"/>
        <v/>
      </c>
      <c r="C789" s="57"/>
      <c r="D789" s="57"/>
      <c r="E789" s="57"/>
      <c r="F789" s="57"/>
      <c r="G789" s="57"/>
      <c r="H789" s="57"/>
      <c r="I789" s="57"/>
      <c r="J789" s="57"/>
      <c r="K789" s="57"/>
      <c r="L789" s="57"/>
      <c r="M789" s="54"/>
      <c r="N789" s="57"/>
      <c r="O789" s="58"/>
      <c r="P789" s="58"/>
      <c r="Q789" s="58"/>
      <c r="R789" s="58"/>
      <c r="S789" s="54"/>
      <c r="T789" s="57"/>
      <c r="U789" s="57"/>
      <c r="V789" s="57"/>
      <c r="W789" s="57"/>
      <c r="X789" s="147" t="str">
        <f>IF(ISBLANK(D789),"",IF('order-admin-units'!$I$1&lt;&gt;"y", "", IF((K789="")*(ISBLANK(D789)=FALSE), 'order-admin-units'!$B$1+1, VLOOKUP(K789, ordercountry, 2))))</f>
        <v/>
      </c>
      <c r="Y789" s="147" t="str">
        <f>IF(ISBLANK(D789),"",IF('order-admin-units'!$I$1&lt;&gt;"y", "", IF(L789="", 'order-admin-units'!$B$2+1, VLOOKUP(K789&amp;"@"&amp;L789, orderadmin, 2))))</f>
        <v/>
      </c>
      <c r="Z789" s="147" t="str">
        <f t="shared" si="101"/>
        <v/>
      </c>
      <c r="AA789" s="147" t="str">
        <f t="shared" si="102"/>
        <v/>
      </c>
      <c r="AB789" s="147" t="str">
        <f t="shared" si="103"/>
        <v/>
      </c>
      <c r="AC789" s="147" t="str">
        <f t="shared" si="97"/>
        <v/>
      </c>
      <c r="AD789" s="11" t="str">
        <f t="shared" si="98"/>
        <v/>
      </c>
      <c r="AE789" s="11" t="str">
        <f t="array" ref="AE789">IF(ISBLANK(D789),"",IF(OR($H$2="y",$H$2="m"),IF(AA789=AA788,IF(OR(AB789=$AB$4:$AB788)=FALSE,AE788&amp;C789,AE788),"("&amp;C789)&amp;IF(AA789=AA790,IF(OR(AB790=$AB$4:$AB789)=FALSE,", ",""),") "),""))</f>
        <v/>
      </c>
      <c r="AF789" s="11" t="str">
        <f t="shared" si="99"/>
        <v/>
      </c>
      <c r="AG789" s="11" t="str">
        <f t="array" ref="AG789">IF(ISBLANK(D789),"",IF(OR($H$2="y",$H$2="m"),IF(AA789=AA788,IF(OR(AC789=$AC$4:$AC788)=FALSE,AG788&amp;AF789,AG788),"("&amp;AF789)&amp;IF(AA789=AA790,IF(OR(AC790=$AC$4:$AC789)=FALSE,", ",""),") "),""))</f>
        <v/>
      </c>
      <c r="AH789" s="10" t="str">
        <f>IF((ISBLANK(D789)),"",IF(D789=D788,AH788,"")&amp;IF(B788&lt;&gt;B789,((IF(ISBLANK(E789),$D$3&amp;"Non-type material: "&amp;$D$3,$D$3&amp;INDEX('type-categories'!$A$2:$B$100,MATCH(E789,'type-categories'!$A$2:$A$100,0),2)&amp;$D$3))),"")&amp;(IF(K789&lt;&gt;K788,$C$2&amp;K789&amp;$K$3&amp;$C$2&amp;" ",(IF(B789&lt;&gt;B788,$C$2&amp;K789&amp;$K$3&amp;$C$2&amp;" ",""))))&amp;(IF(L789="","",((IF(L789&lt;&gt;L788,$D$2&amp;L789&amp;$L$3&amp;$D$2&amp;" ",IF(B789&lt;&gt;B788,$D$2&amp;L789&amp;$L$3&amp;$D$2&amp;" ",""))))))&amp;(IF(M789="","",((IF(M789&lt;&gt;M788,$E$2&amp;M789&amp;$E$2&amp;","&amp;" ",IF(B789&lt;&gt;B788,$E$2&amp;M789&amp;$E$2&amp;",",""))))))&amp;(IF(N789="","",IF(N789&lt;&gt;N788,N789&amp;", ",IF(B789&lt;&gt;B788,N789&amp;", ",""))))&amp;(IF(ISBLANK(O789),"",(IF(O789&lt;&gt;O788,O789&amp;", ",IF(B789&lt;&gt;B788,O789&amp;", ","")))))&amp;(IF(ISBLANK(P789),"",(IF(P789&lt;&gt;P788,P789&amp;", ",IF(B789&lt;&gt;B788,P789&amp;", ",IF(Z789&lt;&gt;Z788,P789&amp;", ",""))))))&amp;(IF(ISBLANK(Q789),"",(IF(Q789&lt;&gt;Q788,Q789&amp;", ",IF(B789&lt;&gt;B788,Q789&amp;", ",IF(Z789&lt;&gt;Z788,Q789&amp;", ",""))))))&amp;(IF(ISBLANK(R789),"",(IF(R789&lt;&gt;R788,R789&amp;"m, ",IF(B789&lt;&gt;B788,R789&amp;"m, ",IF(Z789&lt;&gt;Z788,R789&amp;"m, ",""))))))&amp;IF(ISBLANK(S789),"",(IF(B789&lt;&gt;B788,S789&amp;", ",IF(S789&lt;&gt;S788,IF((Z789=Z788),"same locality "&amp;S789&amp;", ",S789&amp;", "),""))))&amp;(IF(ISBLANK(T789),"",(IF(T789&lt;&gt;T788,IF(ISBLANK(F$2),T789&amp;", ",T789&amp;" "&amp;F$2&amp;", "),(IF(B789&lt;&gt;B788,IF(ISBLANK(F$2),T789&amp;", ",T789&amp;" "&amp;F$2&amp;", "),(IF(Z789&lt;&gt;Z788,IF(ISBLANK(F$2),T789&amp;", ",T789&amp;" "&amp;F$2&amp;", "),IF((U789&lt;&gt;U788)*($G$2="Y"),"same collector, ","")))))))))&amp;(IF(ISBLANK(U789),"",(IF(U789&lt;&gt;U788,U789&amp;", ",(IF(B789&lt;&gt;B788,U789&amp;", ",IF(Z789&lt;&gt;Z788,U789&amp;", ",(IF(T789&lt;&gt;T788,IF((T789&lt;&gt;T788)*($G$2="Y"),"same date, ", ""),IF((T789=T788)*(U789=U788)*(S789&lt;&gt;S788)*($G$2="Y"),"same collector and date, ", ""))))))))))&amp;(IF(ISBLANK(V789),"",V789&amp;", "))&amp;IF((AA789&lt;&gt;AA790)*($H$2="y"),AD789&amp;AE789,IF((AA789&lt;&gt;AA790)*($H$2="m"),AD789&amp;AG789,IF(($H$2&lt;&gt;"m")*($H$2&lt;&gt;"Y"),(IF(F789=0,"",F789&amp;" "&amp;$F$4&amp;" "))&amp;(IF(G789=0,"",G789&amp;" "&amp;$G$4&amp;" "))&amp;(IF(H789=0,"",H789&amp;" "&amp;H$4&amp;" "))&amp;(IF(I789=0,"",I789&amp;" "&amp;$I$4&amp;" "))&amp;(IF(J789=0,"",J789&amp;" "&amp;$J$4&amp;" "))&amp;IF((ISBLANK(C789)),"","("&amp;C789&amp;")"),"")))&amp;IF((B789=B790)*(K789=K790)*(L789=L790)*(M789=M790),IF(($H$2&lt;&gt;"m")*($H$2&lt;&gt;"Y"), ", ", IF((ISNUMBER(FIND(")",AE789))), ", ", "")),IF((B789=B790)*(K789=K790)*(L789=L790),"; ",". ")))</f>
        <v/>
      </c>
      <c r="AI789" s="1"/>
    </row>
    <row r="790" spans="1:35" x14ac:dyDescent="0.25">
      <c r="A790" s="3" t="str">
        <f t="shared" si="100"/>
        <v/>
      </c>
      <c r="B790" s="53" t="str">
        <f t="shared" si="104"/>
        <v/>
      </c>
      <c r="C790" s="57"/>
      <c r="D790" s="57"/>
      <c r="E790" s="57"/>
      <c r="F790" s="57"/>
      <c r="G790" s="57"/>
      <c r="H790" s="57"/>
      <c r="I790" s="57"/>
      <c r="J790" s="57"/>
      <c r="K790" s="57"/>
      <c r="L790" s="57"/>
      <c r="M790" s="54"/>
      <c r="N790" s="57"/>
      <c r="O790" s="58"/>
      <c r="P790" s="58"/>
      <c r="Q790" s="58"/>
      <c r="R790" s="58"/>
      <c r="S790" s="54"/>
      <c r="T790" s="57"/>
      <c r="U790" s="57"/>
      <c r="V790" s="57"/>
      <c r="W790" s="57"/>
      <c r="X790" s="147" t="str">
        <f>IF(ISBLANK(D790),"",IF('order-admin-units'!$I$1&lt;&gt;"y", "", IF((K790="")*(ISBLANK(D790)=FALSE), 'order-admin-units'!$B$1+1, VLOOKUP(K790, ordercountry, 2))))</f>
        <v/>
      </c>
      <c r="Y790" s="147" t="str">
        <f>IF(ISBLANK(D790),"",IF('order-admin-units'!$I$1&lt;&gt;"y", "", IF(L790="", 'order-admin-units'!$B$2+1, VLOOKUP(K790&amp;"@"&amp;L790, orderadmin, 2))))</f>
        <v/>
      </c>
      <c r="Z790" s="147" t="str">
        <f t="shared" si="101"/>
        <v/>
      </c>
      <c r="AA790" s="147" t="str">
        <f t="shared" si="102"/>
        <v/>
      </c>
      <c r="AB790" s="147" t="str">
        <f t="shared" si="103"/>
        <v/>
      </c>
      <c r="AC790" s="147" t="str">
        <f t="shared" si="97"/>
        <v/>
      </c>
      <c r="AD790" s="11" t="str">
        <f t="shared" si="98"/>
        <v/>
      </c>
      <c r="AE790" s="11" t="str">
        <f t="array" ref="AE790">IF(ISBLANK(D790),"",IF(OR($H$2="y",$H$2="m"),IF(AA790=AA789,IF(OR(AB790=$AB$4:$AB789)=FALSE,AE789&amp;C790,AE789),"("&amp;C790)&amp;IF(AA790=AA791,IF(OR(AB791=$AB$4:$AB790)=FALSE,", ",""),") "),""))</f>
        <v/>
      </c>
      <c r="AF790" s="11" t="str">
        <f t="shared" si="99"/>
        <v/>
      </c>
      <c r="AG790" s="11" t="str">
        <f t="array" ref="AG790">IF(ISBLANK(D790),"",IF(OR($H$2="y",$H$2="m"),IF(AA790=AA789,IF(OR(AC790=$AC$4:$AC789)=FALSE,AG789&amp;AF790,AG789),"("&amp;AF790)&amp;IF(AA790=AA791,IF(OR(AC791=$AC$4:$AC790)=FALSE,", ",""),") "),""))</f>
        <v/>
      </c>
      <c r="AH790" s="10" t="str">
        <f>IF((ISBLANK(D790)),"",IF(D790=D789,AH789,"")&amp;IF(B789&lt;&gt;B790,((IF(ISBLANK(E790),$D$3&amp;"Non-type material: "&amp;$D$3,$D$3&amp;INDEX('type-categories'!$A$2:$B$100,MATCH(E790,'type-categories'!$A$2:$A$100,0),2)&amp;$D$3))),"")&amp;(IF(K790&lt;&gt;K789,$C$2&amp;K790&amp;$K$3&amp;$C$2&amp;" ",(IF(B790&lt;&gt;B789,$C$2&amp;K790&amp;$K$3&amp;$C$2&amp;" ",""))))&amp;(IF(L790="","",((IF(L790&lt;&gt;L789,$D$2&amp;L790&amp;$L$3&amp;$D$2&amp;" ",IF(B790&lt;&gt;B789,$D$2&amp;L790&amp;$L$3&amp;$D$2&amp;" ",""))))))&amp;(IF(M790="","",((IF(M790&lt;&gt;M789,$E$2&amp;M790&amp;$E$2&amp;","&amp;" ",IF(B790&lt;&gt;B789,$E$2&amp;M790&amp;$E$2&amp;",",""))))))&amp;(IF(N790="","",IF(N790&lt;&gt;N789,N790&amp;", ",IF(B790&lt;&gt;B789,N790&amp;", ",""))))&amp;(IF(ISBLANK(O790),"",(IF(O790&lt;&gt;O789,O790&amp;", ",IF(B790&lt;&gt;B789,O790&amp;", ","")))))&amp;(IF(ISBLANK(P790),"",(IF(P790&lt;&gt;P789,P790&amp;", ",IF(B790&lt;&gt;B789,P790&amp;", ",IF(Z790&lt;&gt;Z789,P790&amp;", ",""))))))&amp;(IF(ISBLANK(Q790),"",(IF(Q790&lt;&gt;Q789,Q790&amp;", ",IF(B790&lt;&gt;B789,Q790&amp;", ",IF(Z790&lt;&gt;Z789,Q790&amp;", ",""))))))&amp;(IF(ISBLANK(R790),"",(IF(R790&lt;&gt;R789,R790&amp;"m, ",IF(B790&lt;&gt;B789,R790&amp;"m, ",IF(Z790&lt;&gt;Z789,R790&amp;"m, ",""))))))&amp;IF(ISBLANK(S790),"",(IF(B790&lt;&gt;B789,S790&amp;", ",IF(S790&lt;&gt;S789,IF((Z790=Z789),"same locality "&amp;S790&amp;", ",S790&amp;", "),""))))&amp;(IF(ISBLANK(T790),"",(IF(T790&lt;&gt;T789,IF(ISBLANK(F$2),T790&amp;", ",T790&amp;" "&amp;F$2&amp;", "),(IF(B790&lt;&gt;B789,IF(ISBLANK(F$2),T790&amp;", ",T790&amp;" "&amp;F$2&amp;", "),(IF(Z790&lt;&gt;Z789,IF(ISBLANK(F$2),T790&amp;", ",T790&amp;" "&amp;F$2&amp;", "),IF((U790&lt;&gt;U789)*($G$2="Y"),"same collector, ","")))))))))&amp;(IF(ISBLANK(U790),"",(IF(U790&lt;&gt;U789,U790&amp;", ",(IF(B790&lt;&gt;B789,U790&amp;", ",IF(Z790&lt;&gt;Z789,U790&amp;", ",(IF(T790&lt;&gt;T789,IF((T790&lt;&gt;T789)*($G$2="Y"),"same date, ", ""),IF((T790=T789)*(U790=U789)*(S790&lt;&gt;S789)*($G$2="Y"),"same collector and date, ", ""))))))))))&amp;(IF(ISBLANK(V790),"",V790&amp;", "))&amp;IF((AA790&lt;&gt;AA791)*($H$2="y"),AD790&amp;AE790,IF((AA790&lt;&gt;AA791)*($H$2="m"),AD790&amp;AG790,IF(($H$2&lt;&gt;"m")*($H$2&lt;&gt;"Y"),(IF(F790=0,"",F790&amp;" "&amp;$F$4&amp;" "))&amp;(IF(G790=0,"",G790&amp;" "&amp;$G$4&amp;" "))&amp;(IF(H790=0,"",H790&amp;" "&amp;H$4&amp;" "))&amp;(IF(I790=0,"",I790&amp;" "&amp;$I$4&amp;" "))&amp;(IF(J790=0,"",J790&amp;" "&amp;$J$4&amp;" "))&amp;IF((ISBLANK(C790)),"","("&amp;C790&amp;")"),"")))&amp;IF((B790=B791)*(K790=K791)*(L790=L791)*(M790=M791),IF(($H$2&lt;&gt;"m")*($H$2&lt;&gt;"Y"), ", ", IF((ISNUMBER(FIND(")",AE790))), ", ", "")),IF((B790=B791)*(K790=K791)*(L790=L791),"; ",". ")))</f>
        <v/>
      </c>
      <c r="AI790" s="1"/>
    </row>
    <row r="791" spans="1:35" x14ac:dyDescent="0.25">
      <c r="A791" s="3" t="str">
        <f t="shared" si="100"/>
        <v/>
      </c>
      <c r="B791" s="53" t="str">
        <f t="shared" si="104"/>
        <v/>
      </c>
      <c r="C791" s="57"/>
      <c r="D791" s="57"/>
      <c r="E791" s="57"/>
      <c r="F791" s="57"/>
      <c r="G791" s="57"/>
      <c r="H791" s="57"/>
      <c r="I791" s="57"/>
      <c r="J791" s="57"/>
      <c r="K791" s="57"/>
      <c r="L791" s="57"/>
      <c r="M791" s="54"/>
      <c r="N791" s="57"/>
      <c r="O791" s="58"/>
      <c r="P791" s="58"/>
      <c r="Q791" s="58"/>
      <c r="R791" s="58"/>
      <c r="S791" s="54"/>
      <c r="T791" s="57"/>
      <c r="U791" s="57"/>
      <c r="V791" s="57"/>
      <c r="W791" s="57"/>
      <c r="X791" s="147" t="str">
        <f>IF(ISBLANK(D791),"",IF('order-admin-units'!$I$1&lt;&gt;"y", "", IF((K791="")*(ISBLANK(D791)=FALSE), 'order-admin-units'!$B$1+1, VLOOKUP(K791, ordercountry, 2))))</f>
        <v/>
      </c>
      <c r="Y791" s="147" t="str">
        <f>IF(ISBLANK(D791),"",IF('order-admin-units'!$I$1&lt;&gt;"y", "", IF(L791="", 'order-admin-units'!$B$2+1, VLOOKUP(K791&amp;"@"&amp;L791, orderadmin, 2))))</f>
        <v/>
      </c>
      <c r="Z791" s="147" t="str">
        <f t="shared" si="101"/>
        <v/>
      </c>
      <c r="AA791" s="147" t="str">
        <f t="shared" si="102"/>
        <v/>
      </c>
      <c r="AB791" s="147" t="str">
        <f t="shared" si="103"/>
        <v/>
      </c>
      <c r="AC791" s="147" t="str">
        <f t="shared" si="97"/>
        <v/>
      </c>
      <c r="AD791" s="11" t="str">
        <f t="shared" si="98"/>
        <v/>
      </c>
      <c r="AE791" s="11" t="str">
        <f t="array" ref="AE791">IF(ISBLANK(D791),"",IF(OR($H$2="y",$H$2="m"),IF(AA791=AA790,IF(OR(AB791=$AB$4:$AB790)=FALSE,AE790&amp;C791,AE790),"("&amp;C791)&amp;IF(AA791=AA792,IF(OR(AB792=$AB$4:$AB791)=FALSE,", ",""),") "),""))</f>
        <v/>
      </c>
      <c r="AF791" s="11" t="str">
        <f t="shared" si="99"/>
        <v/>
      </c>
      <c r="AG791" s="11" t="str">
        <f t="array" ref="AG791">IF(ISBLANK(D791),"",IF(OR($H$2="y",$H$2="m"),IF(AA791=AA790,IF(OR(AC791=$AC$4:$AC790)=FALSE,AG790&amp;AF791,AG790),"("&amp;AF791)&amp;IF(AA791=AA792,IF(OR(AC792=$AC$4:$AC791)=FALSE,", ",""),") "),""))</f>
        <v/>
      </c>
      <c r="AH791" s="10" t="str">
        <f>IF((ISBLANK(D791)),"",IF(D791=D790,AH790,"")&amp;IF(B790&lt;&gt;B791,((IF(ISBLANK(E791),$D$3&amp;"Non-type material: "&amp;$D$3,$D$3&amp;INDEX('type-categories'!$A$2:$B$100,MATCH(E791,'type-categories'!$A$2:$A$100,0),2)&amp;$D$3))),"")&amp;(IF(K791&lt;&gt;K790,$C$2&amp;K791&amp;$K$3&amp;$C$2&amp;" ",(IF(B791&lt;&gt;B790,$C$2&amp;K791&amp;$K$3&amp;$C$2&amp;" ",""))))&amp;(IF(L791="","",((IF(L791&lt;&gt;L790,$D$2&amp;L791&amp;$L$3&amp;$D$2&amp;" ",IF(B791&lt;&gt;B790,$D$2&amp;L791&amp;$L$3&amp;$D$2&amp;" ",""))))))&amp;(IF(M791="","",((IF(M791&lt;&gt;M790,$E$2&amp;M791&amp;$E$2&amp;","&amp;" ",IF(B791&lt;&gt;B790,$E$2&amp;M791&amp;$E$2&amp;",",""))))))&amp;(IF(N791="","",IF(N791&lt;&gt;N790,N791&amp;", ",IF(B791&lt;&gt;B790,N791&amp;", ",""))))&amp;(IF(ISBLANK(O791),"",(IF(O791&lt;&gt;O790,O791&amp;", ",IF(B791&lt;&gt;B790,O791&amp;", ","")))))&amp;(IF(ISBLANK(P791),"",(IF(P791&lt;&gt;P790,P791&amp;", ",IF(B791&lt;&gt;B790,P791&amp;", ",IF(Z791&lt;&gt;Z790,P791&amp;", ",""))))))&amp;(IF(ISBLANK(Q791),"",(IF(Q791&lt;&gt;Q790,Q791&amp;", ",IF(B791&lt;&gt;B790,Q791&amp;", ",IF(Z791&lt;&gt;Z790,Q791&amp;", ",""))))))&amp;(IF(ISBLANK(R791),"",(IF(R791&lt;&gt;R790,R791&amp;"m, ",IF(B791&lt;&gt;B790,R791&amp;"m, ",IF(Z791&lt;&gt;Z790,R791&amp;"m, ",""))))))&amp;IF(ISBLANK(S791),"",(IF(B791&lt;&gt;B790,S791&amp;", ",IF(S791&lt;&gt;S790,IF((Z791=Z790),"same locality "&amp;S791&amp;", ",S791&amp;", "),""))))&amp;(IF(ISBLANK(T791),"",(IF(T791&lt;&gt;T790,IF(ISBLANK(F$2),T791&amp;", ",T791&amp;" "&amp;F$2&amp;", "),(IF(B791&lt;&gt;B790,IF(ISBLANK(F$2),T791&amp;", ",T791&amp;" "&amp;F$2&amp;", "),(IF(Z791&lt;&gt;Z790,IF(ISBLANK(F$2),T791&amp;", ",T791&amp;" "&amp;F$2&amp;", "),IF((U791&lt;&gt;U790)*($G$2="Y"),"same collector, ","")))))))))&amp;(IF(ISBLANK(U791),"",(IF(U791&lt;&gt;U790,U791&amp;", ",(IF(B791&lt;&gt;B790,U791&amp;", ",IF(Z791&lt;&gt;Z790,U791&amp;", ",(IF(T791&lt;&gt;T790,IF((T791&lt;&gt;T790)*($G$2="Y"),"same date, ", ""),IF((T791=T790)*(U791=U790)*(S791&lt;&gt;S790)*($G$2="Y"),"same collector and date, ", ""))))))))))&amp;(IF(ISBLANK(V791),"",V791&amp;", "))&amp;IF((AA791&lt;&gt;AA792)*($H$2="y"),AD791&amp;AE791,IF((AA791&lt;&gt;AA792)*($H$2="m"),AD791&amp;AG791,IF(($H$2&lt;&gt;"m")*($H$2&lt;&gt;"Y"),(IF(F791=0,"",F791&amp;" "&amp;$F$4&amp;" "))&amp;(IF(G791=0,"",G791&amp;" "&amp;$G$4&amp;" "))&amp;(IF(H791=0,"",H791&amp;" "&amp;H$4&amp;" "))&amp;(IF(I791=0,"",I791&amp;" "&amp;$I$4&amp;" "))&amp;(IF(J791=0,"",J791&amp;" "&amp;$J$4&amp;" "))&amp;IF((ISBLANK(C791)),"","("&amp;C791&amp;")"),"")))&amp;IF((B791=B792)*(K791=K792)*(L791=L792)*(M791=M792),IF(($H$2&lt;&gt;"m")*($H$2&lt;&gt;"Y"), ", ", IF((ISNUMBER(FIND(")",AE791))), ", ", "")),IF((B791=B792)*(K791=K792)*(L791=L792),"; ",". ")))</f>
        <v/>
      </c>
      <c r="AI791" s="1"/>
    </row>
    <row r="792" spans="1:35" x14ac:dyDescent="0.25">
      <c r="A792" s="3" t="str">
        <f t="shared" si="100"/>
        <v/>
      </c>
      <c r="B792" s="53" t="str">
        <f t="shared" si="104"/>
        <v/>
      </c>
      <c r="C792" s="57"/>
      <c r="D792" s="57"/>
      <c r="E792" s="57"/>
      <c r="F792" s="57"/>
      <c r="G792" s="57"/>
      <c r="H792" s="57"/>
      <c r="I792" s="57"/>
      <c r="J792" s="57"/>
      <c r="K792" s="57"/>
      <c r="L792" s="57"/>
      <c r="M792" s="54"/>
      <c r="N792" s="57"/>
      <c r="O792" s="58"/>
      <c r="P792" s="58"/>
      <c r="Q792" s="58"/>
      <c r="R792" s="58"/>
      <c r="S792" s="54"/>
      <c r="T792" s="57"/>
      <c r="U792" s="57"/>
      <c r="V792" s="57"/>
      <c r="W792" s="57"/>
      <c r="X792" s="147" t="str">
        <f>IF(ISBLANK(D792),"",IF('order-admin-units'!$I$1&lt;&gt;"y", "", IF((K792="")*(ISBLANK(D792)=FALSE), 'order-admin-units'!$B$1+1, VLOOKUP(K792, ordercountry, 2))))</f>
        <v/>
      </c>
      <c r="Y792" s="147" t="str">
        <f>IF(ISBLANK(D792),"",IF('order-admin-units'!$I$1&lt;&gt;"y", "", IF(L792="", 'order-admin-units'!$B$2+1, VLOOKUP(K792&amp;"@"&amp;L792, orderadmin, 2))))</f>
        <v/>
      </c>
      <c r="Z792" s="147" t="str">
        <f t="shared" si="101"/>
        <v/>
      </c>
      <c r="AA792" s="147" t="str">
        <f t="shared" si="102"/>
        <v/>
      </c>
      <c r="AB792" s="147" t="str">
        <f t="shared" si="103"/>
        <v/>
      </c>
      <c r="AC792" s="147" t="str">
        <f t="shared" si="97"/>
        <v/>
      </c>
      <c r="AD792" s="11" t="str">
        <f t="shared" si="98"/>
        <v/>
      </c>
      <c r="AE792" s="11" t="str">
        <f t="array" ref="AE792">IF(ISBLANK(D792),"",IF(OR($H$2="y",$H$2="m"),IF(AA792=AA791,IF(OR(AB792=$AB$4:$AB791)=FALSE,AE791&amp;C792,AE791),"("&amp;C792)&amp;IF(AA792=AA793,IF(OR(AB793=$AB$4:$AB792)=FALSE,", ",""),") "),""))</f>
        <v/>
      </c>
      <c r="AF792" s="11" t="str">
        <f t="shared" si="99"/>
        <v/>
      </c>
      <c r="AG792" s="11" t="str">
        <f t="array" ref="AG792">IF(ISBLANK(D792),"",IF(OR($H$2="y",$H$2="m"),IF(AA792=AA791,IF(OR(AC792=$AC$4:$AC791)=FALSE,AG791&amp;AF792,AG791),"("&amp;AF792)&amp;IF(AA792=AA793,IF(OR(AC793=$AC$4:$AC792)=FALSE,", ",""),") "),""))</f>
        <v/>
      </c>
      <c r="AH792" s="10" t="str">
        <f>IF((ISBLANK(D792)),"",IF(D792=D791,AH791,"")&amp;IF(B791&lt;&gt;B792,((IF(ISBLANK(E792),$D$3&amp;"Non-type material: "&amp;$D$3,$D$3&amp;INDEX('type-categories'!$A$2:$B$100,MATCH(E792,'type-categories'!$A$2:$A$100,0),2)&amp;$D$3))),"")&amp;(IF(K792&lt;&gt;K791,$C$2&amp;K792&amp;$K$3&amp;$C$2&amp;" ",(IF(B792&lt;&gt;B791,$C$2&amp;K792&amp;$K$3&amp;$C$2&amp;" ",""))))&amp;(IF(L792="","",((IF(L792&lt;&gt;L791,$D$2&amp;L792&amp;$L$3&amp;$D$2&amp;" ",IF(B792&lt;&gt;B791,$D$2&amp;L792&amp;$L$3&amp;$D$2&amp;" ",""))))))&amp;(IF(M792="","",((IF(M792&lt;&gt;M791,$E$2&amp;M792&amp;$E$2&amp;","&amp;" ",IF(B792&lt;&gt;B791,$E$2&amp;M792&amp;$E$2&amp;",",""))))))&amp;(IF(N792="","",IF(N792&lt;&gt;N791,N792&amp;", ",IF(B792&lt;&gt;B791,N792&amp;", ",""))))&amp;(IF(ISBLANK(O792),"",(IF(O792&lt;&gt;O791,O792&amp;", ",IF(B792&lt;&gt;B791,O792&amp;", ","")))))&amp;(IF(ISBLANK(P792),"",(IF(P792&lt;&gt;P791,P792&amp;", ",IF(B792&lt;&gt;B791,P792&amp;", ",IF(Z792&lt;&gt;Z791,P792&amp;", ",""))))))&amp;(IF(ISBLANK(Q792),"",(IF(Q792&lt;&gt;Q791,Q792&amp;", ",IF(B792&lt;&gt;B791,Q792&amp;", ",IF(Z792&lt;&gt;Z791,Q792&amp;", ",""))))))&amp;(IF(ISBLANK(R792),"",(IF(R792&lt;&gt;R791,R792&amp;"m, ",IF(B792&lt;&gt;B791,R792&amp;"m, ",IF(Z792&lt;&gt;Z791,R792&amp;"m, ",""))))))&amp;IF(ISBLANK(S792),"",(IF(B792&lt;&gt;B791,S792&amp;", ",IF(S792&lt;&gt;S791,IF((Z792=Z791),"same locality "&amp;S792&amp;", ",S792&amp;", "),""))))&amp;(IF(ISBLANK(T792),"",(IF(T792&lt;&gt;T791,IF(ISBLANK(F$2),T792&amp;", ",T792&amp;" "&amp;F$2&amp;", "),(IF(B792&lt;&gt;B791,IF(ISBLANK(F$2),T792&amp;", ",T792&amp;" "&amp;F$2&amp;", "),(IF(Z792&lt;&gt;Z791,IF(ISBLANK(F$2),T792&amp;", ",T792&amp;" "&amp;F$2&amp;", "),IF((U792&lt;&gt;U791)*($G$2="Y"),"same collector, ","")))))))))&amp;(IF(ISBLANK(U792),"",(IF(U792&lt;&gt;U791,U792&amp;", ",(IF(B792&lt;&gt;B791,U792&amp;", ",IF(Z792&lt;&gt;Z791,U792&amp;", ",(IF(T792&lt;&gt;T791,IF((T792&lt;&gt;T791)*($G$2="Y"),"same date, ", ""),IF((T792=T791)*(U792=U791)*(S792&lt;&gt;S791)*($G$2="Y"),"same collector and date, ", ""))))))))))&amp;(IF(ISBLANK(V792),"",V792&amp;", "))&amp;IF((AA792&lt;&gt;AA793)*($H$2="y"),AD792&amp;AE792,IF((AA792&lt;&gt;AA793)*($H$2="m"),AD792&amp;AG792,IF(($H$2&lt;&gt;"m")*($H$2&lt;&gt;"Y"),(IF(F792=0,"",F792&amp;" "&amp;$F$4&amp;" "))&amp;(IF(G792=0,"",G792&amp;" "&amp;$G$4&amp;" "))&amp;(IF(H792=0,"",H792&amp;" "&amp;H$4&amp;" "))&amp;(IF(I792=0,"",I792&amp;" "&amp;$I$4&amp;" "))&amp;(IF(J792=0,"",J792&amp;" "&amp;$J$4&amp;" "))&amp;IF((ISBLANK(C792)),"","("&amp;C792&amp;")"),"")))&amp;IF((B792=B793)*(K792=K793)*(L792=L793)*(M792=M793),IF(($H$2&lt;&gt;"m")*($H$2&lt;&gt;"Y"), ", ", IF((ISNUMBER(FIND(")",AE792))), ", ", "")),IF((B792=B793)*(K792=K793)*(L792=L793),"; ",". ")))</f>
        <v/>
      </c>
      <c r="AI792" s="1"/>
    </row>
    <row r="793" spans="1:35" x14ac:dyDescent="0.25">
      <c r="A793" s="3" t="str">
        <f t="shared" si="100"/>
        <v/>
      </c>
      <c r="B793" s="53" t="str">
        <f t="shared" si="104"/>
        <v/>
      </c>
      <c r="C793" s="57"/>
      <c r="D793" s="57"/>
      <c r="E793" s="57"/>
      <c r="F793" s="57"/>
      <c r="G793" s="57"/>
      <c r="H793" s="57"/>
      <c r="I793" s="57"/>
      <c r="J793" s="57"/>
      <c r="K793" s="57"/>
      <c r="L793" s="57"/>
      <c r="M793" s="54"/>
      <c r="N793" s="57"/>
      <c r="O793" s="58"/>
      <c r="P793" s="58"/>
      <c r="Q793" s="58"/>
      <c r="R793" s="58"/>
      <c r="S793" s="54"/>
      <c r="T793" s="57"/>
      <c r="U793" s="57"/>
      <c r="V793" s="57"/>
      <c r="W793" s="57"/>
      <c r="X793" s="147" t="str">
        <f>IF(ISBLANK(D793),"",IF('order-admin-units'!$I$1&lt;&gt;"y", "", IF((K793="")*(ISBLANK(D793)=FALSE), 'order-admin-units'!$B$1+1, VLOOKUP(K793, ordercountry, 2))))</f>
        <v/>
      </c>
      <c r="Y793" s="147" t="str">
        <f>IF(ISBLANK(D793),"",IF('order-admin-units'!$I$1&lt;&gt;"y", "", IF(L793="", 'order-admin-units'!$B$2+1, VLOOKUP(K793&amp;"@"&amp;L793, orderadmin, 2))))</f>
        <v/>
      </c>
      <c r="Z793" s="147" t="str">
        <f t="shared" si="101"/>
        <v/>
      </c>
      <c r="AA793" s="147" t="str">
        <f t="shared" si="102"/>
        <v/>
      </c>
      <c r="AB793" s="147" t="str">
        <f t="shared" si="103"/>
        <v/>
      </c>
      <c r="AC793" s="147" t="str">
        <f t="shared" si="97"/>
        <v/>
      </c>
      <c r="AD793" s="11" t="str">
        <f t="shared" si="98"/>
        <v/>
      </c>
      <c r="AE793" s="11" t="str">
        <f t="array" ref="AE793">IF(ISBLANK(D793),"",IF(OR($H$2="y",$H$2="m"),IF(AA793=AA792,IF(OR(AB793=$AB$4:$AB792)=FALSE,AE792&amp;C793,AE792),"("&amp;C793)&amp;IF(AA793=AA794,IF(OR(AB794=$AB$4:$AB793)=FALSE,", ",""),") "),""))</f>
        <v/>
      </c>
      <c r="AF793" s="11" t="str">
        <f t="shared" si="99"/>
        <v/>
      </c>
      <c r="AG793" s="11" t="str">
        <f t="array" ref="AG793">IF(ISBLANK(D793),"",IF(OR($H$2="y",$H$2="m"),IF(AA793=AA792,IF(OR(AC793=$AC$4:$AC792)=FALSE,AG792&amp;AF793,AG792),"("&amp;AF793)&amp;IF(AA793=AA794,IF(OR(AC794=$AC$4:$AC793)=FALSE,", ",""),") "),""))</f>
        <v/>
      </c>
      <c r="AH793" s="10" t="str">
        <f>IF((ISBLANK(D793)),"",IF(D793=D792,AH792,"")&amp;IF(B792&lt;&gt;B793,((IF(ISBLANK(E793),$D$3&amp;"Non-type material: "&amp;$D$3,$D$3&amp;INDEX('type-categories'!$A$2:$B$100,MATCH(E793,'type-categories'!$A$2:$A$100,0),2)&amp;$D$3))),"")&amp;(IF(K793&lt;&gt;K792,$C$2&amp;K793&amp;$K$3&amp;$C$2&amp;" ",(IF(B793&lt;&gt;B792,$C$2&amp;K793&amp;$K$3&amp;$C$2&amp;" ",""))))&amp;(IF(L793="","",((IF(L793&lt;&gt;L792,$D$2&amp;L793&amp;$L$3&amp;$D$2&amp;" ",IF(B793&lt;&gt;B792,$D$2&amp;L793&amp;$L$3&amp;$D$2&amp;" ",""))))))&amp;(IF(M793="","",((IF(M793&lt;&gt;M792,$E$2&amp;M793&amp;$E$2&amp;","&amp;" ",IF(B793&lt;&gt;B792,$E$2&amp;M793&amp;$E$2&amp;",",""))))))&amp;(IF(N793="","",IF(N793&lt;&gt;N792,N793&amp;", ",IF(B793&lt;&gt;B792,N793&amp;", ",""))))&amp;(IF(ISBLANK(O793),"",(IF(O793&lt;&gt;O792,O793&amp;", ",IF(B793&lt;&gt;B792,O793&amp;", ","")))))&amp;(IF(ISBLANK(P793),"",(IF(P793&lt;&gt;P792,P793&amp;", ",IF(B793&lt;&gt;B792,P793&amp;", ",IF(Z793&lt;&gt;Z792,P793&amp;", ",""))))))&amp;(IF(ISBLANK(Q793),"",(IF(Q793&lt;&gt;Q792,Q793&amp;", ",IF(B793&lt;&gt;B792,Q793&amp;", ",IF(Z793&lt;&gt;Z792,Q793&amp;", ",""))))))&amp;(IF(ISBLANK(R793),"",(IF(R793&lt;&gt;R792,R793&amp;"m, ",IF(B793&lt;&gt;B792,R793&amp;"m, ",IF(Z793&lt;&gt;Z792,R793&amp;"m, ",""))))))&amp;IF(ISBLANK(S793),"",(IF(B793&lt;&gt;B792,S793&amp;", ",IF(S793&lt;&gt;S792,IF((Z793=Z792),"same locality "&amp;S793&amp;", ",S793&amp;", "),""))))&amp;(IF(ISBLANK(T793),"",(IF(T793&lt;&gt;T792,IF(ISBLANK(F$2),T793&amp;", ",T793&amp;" "&amp;F$2&amp;", "),(IF(B793&lt;&gt;B792,IF(ISBLANK(F$2),T793&amp;", ",T793&amp;" "&amp;F$2&amp;", "),(IF(Z793&lt;&gt;Z792,IF(ISBLANK(F$2),T793&amp;", ",T793&amp;" "&amp;F$2&amp;", "),IF((U793&lt;&gt;U792)*($G$2="Y"),"same collector, ","")))))))))&amp;(IF(ISBLANK(U793),"",(IF(U793&lt;&gt;U792,U793&amp;", ",(IF(B793&lt;&gt;B792,U793&amp;", ",IF(Z793&lt;&gt;Z792,U793&amp;", ",(IF(T793&lt;&gt;T792,IF((T793&lt;&gt;T792)*($G$2="Y"),"same date, ", ""),IF((T793=T792)*(U793=U792)*(S793&lt;&gt;S792)*($G$2="Y"),"same collector and date, ", ""))))))))))&amp;(IF(ISBLANK(V793),"",V793&amp;", "))&amp;IF((AA793&lt;&gt;AA794)*($H$2="y"),AD793&amp;AE793,IF((AA793&lt;&gt;AA794)*($H$2="m"),AD793&amp;AG793,IF(($H$2&lt;&gt;"m")*($H$2&lt;&gt;"Y"),(IF(F793=0,"",F793&amp;" "&amp;$F$4&amp;" "))&amp;(IF(G793=0,"",G793&amp;" "&amp;$G$4&amp;" "))&amp;(IF(H793=0,"",H793&amp;" "&amp;H$4&amp;" "))&amp;(IF(I793=0,"",I793&amp;" "&amp;$I$4&amp;" "))&amp;(IF(J793=0,"",J793&amp;" "&amp;$J$4&amp;" "))&amp;IF((ISBLANK(C793)),"","("&amp;C793&amp;")"),"")))&amp;IF((B793=B794)*(K793=K794)*(L793=L794)*(M793=M794),IF(($H$2&lt;&gt;"m")*($H$2&lt;&gt;"Y"), ", ", IF((ISNUMBER(FIND(")",AE793))), ", ", "")),IF((B793=B794)*(K793=K794)*(L793=L794),"; ",". ")))</f>
        <v/>
      </c>
      <c r="AI793" s="1"/>
    </row>
    <row r="794" spans="1:35" x14ac:dyDescent="0.25">
      <c r="A794" s="3" t="str">
        <f t="shared" si="100"/>
        <v/>
      </c>
      <c r="B794" s="53" t="str">
        <f t="shared" si="104"/>
        <v/>
      </c>
      <c r="C794" s="57"/>
      <c r="D794" s="57"/>
      <c r="E794" s="57"/>
      <c r="F794" s="57"/>
      <c r="G794" s="57"/>
      <c r="H794" s="57"/>
      <c r="I794" s="57"/>
      <c r="J794" s="57"/>
      <c r="K794" s="57"/>
      <c r="L794" s="57"/>
      <c r="M794" s="54"/>
      <c r="N794" s="57"/>
      <c r="O794" s="58"/>
      <c r="P794" s="58"/>
      <c r="Q794" s="58"/>
      <c r="R794" s="58"/>
      <c r="S794" s="54"/>
      <c r="T794" s="57"/>
      <c r="U794" s="57"/>
      <c r="V794" s="57"/>
      <c r="W794" s="57"/>
      <c r="X794" s="147" t="str">
        <f>IF(ISBLANK(D794),"",IF('order-admin-units'!$I$1&lt;&gt;"y", "", IF((K794="")*(ISBLANK(D794)=FALSE), 'order-admin-units'!$B$1+1, VLOOKUP(K794, ordercountry, 2))))</f>
        <v/>
      </c>
      <c r="Y794" s="147" t="str">
        <f>IF(ISBLANK(D794),"",IF('order-admin-units'!$I$1&lt;&gt;"y", "", IF(L794="", 'order-admin-units'!$B$2+1, VLOOKUP(K794&amp;"@"&amp;L794, orderadmin, 2))))</f>
        <v/>
      </c>
      <c r="Z794" s="147" t="str">
        <f t="shared" si="101"/>
        <v/>
      </c>
      <c r="AA794" s="147" t="str">
        <f t="shared" si="102"/>
        <v/>
      </c>
      <c r="AB794" s="147" t="str">
        <f t="shared" si="103"/>
        <v/>
      </c>
      <c r="AC794" s="147" t="str">
        <f t="shared" si="97"/>
        <v/>
      </c>
      <c r="AD794" s="11" t="str">
        <f t="shared" si="98"/>
        <v/>
      </c>
      <c r="AE794" s="11" t="str">
        <f t="array" ref="AE794">IF(ISBLANK(D794),"",IF(OR($H$2="y",$H$2="m"),IF(AA794=AA793,IF(OR(AB794=$AB$4:$AB793)=FALSE,AE793&amp;C794,AE793),"("&amp;C794)&amp;IF(AA794=AA795,IF(OR(AB795=$AB$4:$AB794)=FALSE,", ",""),") "),""))</f>
        <v/>
      </c>
      <c r="AF794" s="11" t="str">
        <f t="shared" si="99"/>
        <v/>
      </c>
      <c r="AG794" s="11" t="str">
        <f t="array" ref="AG794">IF(ISBLANK(D794),"",IF(OR($H$2="y",$H$2="m"),IF(AA794=AA793,IF(OR(AC794=$AC$4:$AC793)=FALSE,AG793&amp;AF794,AG793),"("&amp;AF794)&amp;IF(AA794=AA795,IF(OR(AC795=$AC$4:$AC794)=FALSE,", ",""),") "),""))</f>
        <v/>
      </c>
      <c r="AH794" s="10" t="str">
        <f>IF((ISBLANK(D794)),"",IF(D794=D793,AH793,"")&amp;IF(B793&lt;&gt;B794,((IF(ISBLANK(E794),$D$3&amp;"Non-type material: "&amp;$D$3,$D$3&amp;INDEX('type-categories'!$A$2:$B$100,MATCH(E794,'type-categories'!$A$2:$A$100,0),2)&amp;$D$3))),"")&amp;(IF(K794&lt;&gt;K793,$C$2&amp;K794&amp;$K$3&amp;$C$2&amp;" ",(IF(B794&lt;&gt;B793,$C$2&amp;K794&amp;$K$3&amp;$C$2&amp;" ",""))))&amp;(IF(L794="","",((IF(L794&lt;&gt;L793,$D$2&amp;L794&amp;$L$3&amp;$D$2&amp;" ",IF(B794&lt;&gt;B793,$D$2&amp;L794&amp;$L$3&amp;$D$2&amp;" ",""))))))&amp;(IF(M794="","",((IF(M794&lt;&gt;M793,$E$2&amp;M794&amp;$E$2&amp;","&amp;" ",IF(B794&lt;&gt;B793,$E$2&amp;M794&amp;$E$2&amp;",",""))))))&amp;(IF(N794="","",IF(N794&lt;&gt;N793,N794&amp;", ",IF(B794&lt;&gt;B793,N794&amp;", ",""))))&amp;(IF(ISBLANK(O794),"",(IF(O794&lt;&gt;O793,O794&amp;", ",IF(B794&lt;&gt;B793,O794&amp;", ","")))))&amp;(IF(ISBLANK(P794),"",(IF(P794&lt;&gt;P793,P794&amp;", ",IF(B794&lt;&gt;B793,P794&amp;", ",IF(Z794&lt;&gt;Z793,P794&amp;", ",""))))))&amp;(IF(ISBLANK(Q794),"",(IF(Q794&lt;&gt;Q793,Q794&amp;", ",IF(B794&lt;&gt;B793,Q794&amp;", ",IF(Z794&lt;&gt;Z793,Q794&amp;", ",""))))))&amp;(IF(ISBLANK(R794),"",(IF(R794&lt;&gt;R793,R794&amp;"m, ",IF(B794&lt;&gt;B793,R794&amp;"m, ",IF(Z794&lt;&gt;Z793,R794&amp;"m, ",""))))))&amp;IF(ISBLANK(S794),"",(IF(B794&lt;&gt;B793,S794&amp;", ",IF(S794&lt;&gt;S793,IF((Z794=Z793),"same locality "&amp;S794&amp;", ",S794&amp;", "),""))))&amp;(IF(ISBLANK(T794),"",(IF(T794&lt;&gt;T793,IF(ISBLANK(F$2),T794&amp;", ",T794&amp;" "&amp;F$2&amp;", "),(IF(B794&lt;&gt;B793,IF(ISBLANK(F$2),T794&amp;", ",T794&amp;" "&amp;F$2&amp;", "),(IF(Z794&lt;&gt;Z793,IF(ISBLANK(F$2),T794&amp;", ",T794&amp;" "&amp;F$2&amp;", "),IF((U794&lt;&gt;U793)*($G$2="Y"),"same collector, ","")))))))))&amp;(IF(ISBLANK(U794),"",(IF(U794&lt;&gt;U793,U794&amp;", ",(IF(B794&lt;&gt;B793,U794&amp;", ",IF(Z794&lt;&gt;Z793,U794&amp;", ",(IF(T794&lt;&gt;T793,IF((T794&lt;&gt;T793)*($G$2="Y"),"same date, ", ""),IF((T794=T793)*(U794=U793)*(S794&lt;&gt;S793)*($G$2="Y"),"same collector and date, ", ""))))))))))&amp;(IF(ISBLANK(V794),"",V794&amp;", "))&amp;IF((AA794&lt;&gt;AA795)*($H$2="y"),AD794&amp;AE794,IF((AA794&lt;&gt;AA795)*($H$2="m"),AD794&amp;AG794,IF(($H$2&lt;&gt;"m")*($H$2&lt;&gt;"Y"),(IF(F794=0,"",F794&amp;" "&amp;$F$4&amp;" "))&amp;(IF(G794=0,"",G794&amp;" "&amp;$G$4&amp;" "))&amp;(IF(H794=0,"",H794&amp;" "&amp;H$4&amp;" "))&amp;(IF(I794=0,"",I794&amp;" "&amp;$I$4&amp;" "))&amp;(IF(J794=0,"",J794&amp;" "&amp;$J$4&amp;" "))&amp;IF((ISBLANK(C794)),"","("&amp;C794&amp;")"),"")))&amp;IF((B794=B795)*(K794=K795)*(L794=L795)*(M794=M795),IF(($H$2&lt;&gt;"m")*($H$2&lt;&gt;"Y"), ", ", IF((ISNUMBER(FIND(")",AE794))), ", ", "")),IF((B794=B795)*(K794=K795)*(L794=L795),"; ",". ")))</f>
        <v/>
      </c>
      <c r="AI794" s="1"/>
    </row>
    <row r="795" spans="1:35" x14ac:dyDescent="0.25">
      <c r="A795" s="3" t="str">
        <f t="shared" si="100"/>
        <v/>
      </c>
      <c r="B795" s="53" t="str">
        <f t="shared" si="104"/>
        <v/>
      </c>
      <c r="C795" s="57"/>
      <c r="D795" s="57"/>
      <c r="E795" s="57"/>
      <c r="F795" s="57"/>
      <c r="G795" s="57"/>
      <c r="H795" s="57"/>
      <c r="I795" s="57"/>
      <c r="J795" s="57"/>
      <c r="K795" s="57"/>
      <c r="L795" s="57"/>
      <c r="M795" s="54"/>
      <c r="N795" s="57"/>
      <c r="O795" s="58"/>
      <c r="P795" s="58"/>
      <c r="Q795" s="58"/>
      <c r="R795" s="58"/>
      <c r="S795" s="54"/>
      <c r="T795" s="57"/>
      <c r="U795" s="57"/>
      <c r="V795" s="57"/>
      <c r="W795" s="57"/>
      <c r="X795" s="147" t="str">
        <f>IF(ISBLANK(D795),"",IF('order-admin-units'!$I$1&lt;&gt;"y", "", IF((K795="")*(ISBLANK(D795)=FALSE), 'order-admin-units'!$B$1+1, VLOOKUP(K795, ordercountry, 2))))</f>
        <v/>
      </c>
      <c r="Y795" s="147" t="str">
        <f>IF(ISBLANK(D795),"",IF('order-admin-units'!$I$1&lt;&gt;"y", "", IF(L795="", 'order-admin-units'!$B$2+1, VLOOKUP(K795&amp;"@"&amp;L795, orderadmin, 2))))</f>
        <v/>
      </c>
      <c r="Z795" s="147" t="str">
        <f t="shared" si="101"/>
        <v/>
      </c>
      <c r="AA795" s="147" t="str">
        <f t="shared" si="102"/>
        <v/>
      </c>
      <c r="AB795" s="147" t="str">
        <f t="shared" si="103"/>
        <v/>
      </c>
      <c r="AC795" s="147" t="str">
        <f t="shared" si="97"/>
        <v/>
      </c>
      <c r="AD795" s="11" t="str">
        <f t="shared" si="98"/>
        <v/>
      </c>
      <c r="AE795" s="11" t="str">
        <f t="array" ref="AE795">IF(ISBLANK(D795),"",IF(OR($H$2="y",$H$2="m"),IF(AA795=AA794,IF(OR(AB795=$AB$4:$AB794)=FALSE,AE794&amp;C795,AE794),"("&amp;C795)&amp;IF(AA795=AA796,IF(OR(AB796=$AB$4:$AB795)=FALSE,", ",""),") "),""))</f>
        <v/>
      </c>
      <c r="AF795" s="11" t="str">
        <f t="shared" si="99"/>
        <v/>
      </c>
      <c r="AG795" s="11" t="str">
        <f t="array" ref="AG795">IF(ISBLANK(D795),"",IF(OR($H$2="y",$H$2="m"),IF(AA795=AA794,IF(OR(AC795=$AC$4:$AC794)=FALSE,AG794&amp;AF795,AG794),"("&amp;AF795)&amp;IF(AA795=AA796,IF(OR(AC796=$AC$4:$AC795)=FALSE,", ",""),") "),""))</f>
        <v/>
      </c>
      <c r="AH795" s="10" t="str">
        <f>IF((ISBLANK(D795)),"",IF(D795=D794,AH794,"")&amp;IF(B794&lt;&gt;B795,((IF(ISBLANK(E795),$D$3&amp;"Non-type material: "&amp;$D$3,$D$3&amp;INDEX('type-categories'!$A$2:$B$100,MATCH(E795,'type-categories'!$A$2:$A$100,0),2)&amp;$D$3))),"")&amp;(IF(K795&lt;&gt;K794,$C$2&amp;K795&amp;$K$3&amp;$C$2&amp;" ",(IF(B795&lt;&gt;B794,$C$2&amp;K795&amp;$K$3&amp;$C$2&amp;" ",""))))&amp;(IF(L795="","",((IF(L795&lt;&gt;L794,$D$2&amp;L795&amp;$L$3&amp;$D$2&amp;" ",IF(B795&lt;&gt;B794,$D$2&amp;L795&amp;$L$3&amp;$D$2&amp;" ",""))))))&amp;(IF(M795="","",((IF(M795&lt;&gt;M794,$E$2&amp;M795&amp;$E$2&amp;","&amp;" ",IF(B795&lt;&gt;B794,$E$2&amp;M795&amp;$E$2&amp;",",""))))))&amp;(IF(N795="","",IF(N795&lt;&gt;N794,N795&amp;", ",IF(B795&lt;&gt;B794,N795&amp;", ",""))))&amp;(IF(ISBLANK(O795),"",(IF(O795&lt;&gt;O794,O795&amp;", ",IF(B795&lt;&gt;B794,O795&amp;", ","")))))&amp;(IF(ISBLANK(P795),"",(IF(P795&lt;&gt;P794,P795&amp;", ",IF(B795&lt;&gt;B794,P795&amp;", ",IF(Z795&lt;&gt;Z794,P795&amp;", ",""))))))&amp;(IF(ISBLANK(Q795),"",(IF(Q795&lt;&gt;Q794,Q795&amp;", ",IF(B795&lt;&gt;B794,Q795&amp;", ",IF(Z795&lt;&gt;Z794,Q795&amp;", ",""))))))&amp;(IF(ISBLANK(R795),"",(IF(R795&lt;&gt;R794,R795&amp;"m, ",IF(B795&lt;&gt;B794,R795&amp;"m, ",IF(Z795&lt;&gt;Z794,R795&amp;"m, ",""))))))&amp;IF(ISBLANK(S795),"",(IF(B795&lt;&gt;B794,S795&amp;", ",IF(S795&lt;&gt;S794,IF((Z795=Z794),"same locality "&amp;S795&amp;", ",S795&amp;", "),""))))&amp;(IF(ISBLANK(T795),"",(IF(T795&lt;&gt;T794,IF(ISBLANK(F$2),T795&amp;", ",T795&amp;" "&amp;F$2&amp;", "),(IF(B795&lt;&gt;B794,IF(ISBLANK(F$2),T795&amp;", ",T795&amp;" "&amp;F$2&amp;", "),(IF(Z795&lt;&gt;Z794,IF(ISBLANK(F$2),T795&amp;", ",T795&amp;" "&amp;F$2&amp;", "),IF((U795&lt;&gt;U794)*($G$2="Y"),"same collector, ","")))))))))&amp;(IF(ISBLANK(U795),"",(IF(U795&lt;&gt;U794,U795&amp;", ",(IF(B795&lt;&gt;B794,U795&amp;", ",IF(Z795&lt;&gt;Z794,U795&amp;", ",(IF(T795&lt;&gt;T794,IF((T795&lt;&gt;T794)*($G$2="Y"),"same date, ", ""),IF((T795=T794)*(U795=U794)*(S795&lt;&gt;S794)*($G$2="Y"),"same collector and date, ", ""))))))))))&amp;(IF(ISBLANK(V795),"",V795&amp;", "))&amp;IF((AA795&lt;&gt;AA796)*($H$2="y"),AD795&amp;AE795,IF((AA795&lt;&gt;AA796)*($H$2="m"),AD795&amp;AG795,IF(($H$2&lt;&gt;"m")*($H$2&lt;&gt;"Y"),(IF(F795=0,"",F795&amp;" "&amp;$F$4&amp;" "))&amp;(IF(G795=0,"",G795&amp;" "&amp;$G$4&amp;" "))&amp;(IF(H795=0,"",H795&amp;" "&amp;H$4&amp;" "))&amp;(IF(I795=0,"",I795&amp;" "&amp;$I$4&amp;" "))&amp;(IF(J795=0,"",J795&amp;" "&amp;$J$4&amp;" "))&amp;IF((ISBLANK(C795)),"","("&amp;C795&amp;")"),"")))&amp;IF((B795=B796)*(K795=K796)*(L795=L796)*(M795=M796),IF(($H$2&lt;&gt;"m")*($H$2&lt;&gt;"Y"), ", ", IF((ISNUMBER(FIND(")",AE795))), ", ", "")),IF((B795=B796)*(K795=K796)*(L795=L796),"; ",". ")))</f>
        <v/>
      </c>
      <c r="AI795" s="1"/>
    </row>
    <row r="796" spans="1:35" x14ac:dyDescent="0.25">
      <c r="A796" s="3" t="str">
        <f t="shared" si="100"/>
        <v/>
      </c>
      <c r="B796" s="53" t="str">
        <f t="shared" si="104"/>
        <v/>
      </c>
      <c r="C796" s="57"/>
      <c r="D796" s="57"/>
      <c r="E796" s="57"/>
      <c r="F796" s="57"/>
      <c r="G796" s="57"/>
      <c r="H796" s="57"/>
      <c r="I796" s="57"/>
      <c r="J796" s="57"/>
      <c r="K796" s="57"/>
      <c r="L796" s="57"/>
      <c r="M796" s="54"/>
      <c r="N796" s="57"/>
      <c r="O796" s="58"/>
      <c r="P796" s="58"/>
      <c r="Q796" s="58"/>
      <c r="R796" s="58"/>
      <c r="S796" s="54"/>
      <c r="T796" s="57"/>
      <c r="U796" s="57"/>
      <c r="V796" s="57"/>
      <c r="W796" s="57"/>
      <c r="X796" s="147" t="str">
        <f>IF(ISBLANK(D796),"",IF('order-admin-units'!$I$1&lt;&gt;"y", "", IF((K796="")*(ISBLANK(D796)=FALSE), 'order-admin-units'!$B$1+1, VLOOKUP(K796, ordercountry, 2))))</f>
        <v/>
      </c>
      <c r="Y796" s="147" t="str">
        <f>IF(ISBLANK(D796),"",IF('order-admin-units'!$I$1&lt;&gt;"y", "", IF(L796="", 'order-admin-units'!$B$2+1, VLOOKUP(K796&amp;"@"&amp;L796, orderadmin, 2))))</f>
        <v/>
      </c>
      <c r="Z796" s="147" t="str">
        <f t="shared" si="101"/>
        <v/>
      </c>
      <c r="AA796" s="147" t="str">
        <f t="shared" si="102"/>
        <v/>
      </c>
      <c r="AB796" s="147" t="str">
        <f t="shared" si="103"/>
        <v/>
      </c>
      <c r="AC796" s="147" t="str">
        <f t="shared" si="97"/>
        <v/>
      </c>
      <c r="AD796" s="11" t="str">
        <f t="shared" si="98"/>
        <v/>
      </c>
      <c r="AE796" s="11" t="str">
        <f t="array" ref="AE796">IF(ISBLANK(D796),"",IF(OR($H$2="y",$H$2="m"),IF(AA796=AA795,IF(OR(AB796=$AB$4:$AB795)=FALSE,AE795&amp;C796,AE795),"("&amp;C796)&amp;IF(AA796=AA797,IF(OR(AB797=$AB$4:$AB796)=FALSE,", ",""),") "),""))</f>
        <v/>
      </c>
      <c r="AF796" s="11" t="str">
        <f t="shared" si="99"/>
        <v/>
      </c>
      <c r="AG796" s="11" t="str">
        <f t="array" ref="AG796">IF(ISBLANK(D796),"",IF(OR($H$2="y",$H$2="m"),IF(AA796=AA795,IF(OR(AC796=$AC$4:$AC795)=FALSE,AG795&amp;AF796,AG795),"("&amp;AF796)&amp;IF(AA796=AA797,IF(OR(AC797=$AC$4:$AC796)=FALSE,", ",""),") "),""))</f>
        <v/>
      </c>
      <c r="AH796" s="10" t="str">
        <f>IF((ISBLANK(D796)),"",IF(D796=D795,AH795,"")&amp;IF(B795&lt;&gt;B796,((IF(ISBLANK(E796),$D$3&amp;"Non-type material: "&amp;$D$3,$D$3&amp;INDEX('type-categories'!$A$2:$B$100,MATCH(E796,'type-categories'!$A$2:$A$100,0),2)&amp;$D$3))),"")&amp;(IF(K796&lt;&gt;K795,$C$2&amp;K796&amp;$K$3&amp;$C$2&amp;" ",(IF(B796&lt;&gt;B795,$C$2&amp;K796&amp;$K$3&amp;$C$2&amp;" ",""))))&amp;(IF(L796="","",((IF(L796&lt;&gt;L795,$D$2&amp;L796&amp;$L$3&amp;$D$2&amp;" ",IF(B796&lt;&gt;B795,$D$2&amp;L796&amp;$L$3&amp;$D$2&amp;" ",""))))))&amp;(IF(M796="","",((IF(M796&lt;&gt;M795,$E$2&amp;M796&amp;$E$2&amp;","&amp;" ",IF(B796&lt;&gt;B795,$E$2&amp;M796&amp;$E$2&amp;",",""))))))&amp;(IF(N796="","",IF(N796&lt;&gt;N795,N796&amp;", ",IF(B796&lt;&gt;B795,N796&amp;", ",""))))&amp;(IF(ISBLANK(O796),"",(IF(O796&lt;&gt;O795,O796&amp;", ",IF(B796&lt;&gt;B795,O796&amp;", ","")))))&amp;(IF(ISBLANK(P796),"",(IF(P796&lt;&gt;P795,P796&amp;", ",IF(B796&lt;&gt;B795,P796&amp;", ",IF(Z796&lt;&gt;Z795,P796&amp;", ",""))))))&amp;(IF(ISBLANK(Q796),"",(IF(Q796&lt;&gt;Q795,Q796&amp;", ",IF(B796&lt;&gt;B795,Q796&amp;", ",IF(Z796&lt;&gt;Z795,Q796&amp;", ",""))))))&amp;(IF(ISBLANK(R796),"",(IF(R796&lt;&gt;R795,R796&amp;"m, ",IF(B796&lt;&gt;B795,R796&amp;"m, ",IF(Z796&lt;&gt;Z795,R796&amp;"m, ",""))))))&amp;IF(ISBLANK(S796),"",(IF(B796&lt;&gt;B795,S796&amp;", ",IF(S796&lt;&gt;S795,IF((Z796=Z795),"same locality "&amp;S796&amp;", ",S796&amp;", "),""))))&amp;(IF(ISBLANK(T796),"",(IF(T796&lt;&gt;T795,IF(ISBLANK(F$2),T796&amp;", ",T796&amp;" "&amp;F$2&amp;", "),(IF(B796&lt;&gt;B795,IF(ISBLANK(F$2),T796&amp;", ",T796&amp;" "&amp;F$2&amp;", "),(IF(Z796&lt;&gt;Z795,IF(ISBLANK(F$2),T796&amp;", ",T796&amp;" "&amp;F$2&amp;", "),IF((U796&lt;&gt;U795)*($G$2="Y"),"same collector, ","")))))))))&amp;(IF(ISBLANK(U796),"",(IF(U796&lt;&gt;U795,U796&amp;", ",(IF(B796&lt;&gt;B795,U796&amp;", ",IF(Z796&lt;&gt;Z795,U796&amp;", ",(IF(T796&lt;&gt;T795,IF((T796&lt;&gt;T795)*($G$2="Y"),"same date, ", ""),IF((T796=T795)*(U796=U795)*(S796&lt;&gt;S795)*($G$2="Y"),"same collector and date, ", ""))))))))))&amp;(IF(ISBLANK(V796),"",V796&amp;", "))&amp;IF((AA796&lt;&gt;AA797)*($H$2="y"),AD796&amp;AE796,IF((AA796&lt;&gt;AA797)*($H$2="m"),AD796&amp;AG796,IF(($H$2&lt;&gt;"m")*($H$2&lt;&gt;"Y"),(IF(F796=0,"",F796&amp;" "&amp;$F$4&amp;" "))&amp;(IF(G796=0,"",G796&amp;" "&amp;$G$4&amp;" "))&amp;(IF(H796=0,"",H796&amp;" "&amp;H$4&amp;" "))&amp;(IF(I796=0,"",I796&amp;" "&amp;$I$4&amp;" "))&amp;(IF(J796=0,"",J796&amp;" "&amp;$J$4&amp;" "))&amp;IF((ISBLANK(C796)),"","("&amp;C796&amp;")"),"")))&amp;IF((B796=B797)*(K796=K797)*(L796=L797)*(M796=M797),IF(($H$2&lt;&gt;"m")*($H$2&lt;&gt;"Y"), ", ", IF((ISNUMBER(FIND(")",AE796))), ", ", "")),IF((B796=B797)*(K796=K797)*(L796=L797),"; ",". ")))</f>
        <v/>
      </c>
      <c r="AI796" s="1"/>
    </row>
    <row r="797" spans="1:35" x14ac:dyDescent="0.25">
      <c r="A797" s="3" t="str">
        <f t="shared" si="100"/>
        <v/>
      </c>
      <c r="B797" s="53" t="str">
        <f t="shared" si="104"/>
        <v/>
      </c>
      <c r="C797" s="57"/>
      <c r="D797" s="57"/>
      <c r="E797" s="57"/>
      <c r="F797" s="57"/>
      <c r="G797" s="57"/>
      <c r="H797" s="57"/>
      <c r="I797" s="57"/>
      <c r="J797" s="57"/>
      <c r="K797" s="57"/>
      <c r="L797" s="57"/>
      <c r="M797" s="54"/>
      <c r="N797" s="57"/>
      <c r="O797" s="58"/>
      <c r="P797" s="58"/>
      <c r="Q797" s="58"/>
      <c r="R797" s="58"/>
      <c r="S797" s="54"/>
      <c r="T797" s="57"/>
      <c r="U797" s="57"/>
      <c r="V797" s="57"/>
      <c r="W797" s="57"/>
      <c r="X797" s="147" t="str">
        <f>IF(ISBLANK(D797),"",IF('order-admin-units'!$I$1&lt;&gt;"y", "", IF((K797="")*(ISBLANK(D797)=FALSE), 'order-admin-units'!$B$1+1, VLOOKUP(K797, ordercountry, 2))))</f>
        <v/>
      </c>
      <c r="Y797" s="147" t="str">
        <f>IF(ISBLANK(D797),"",IF('order-admin-units'!$I$1&lt;&gt;"y", "", IF(L797="", 'order-admin-units'!$B$2+1, VLOOKUP(K797&amp;"@"&amp;L797, orderadmin, 2))))</f>
        <v/>
      </c>
      <c r="Z797" s="147" t="str">
        <f t="shared" si="101"/>
        <v/>
      </c>
      <c r="AA797" s="147" t="str">
        <f t="shared" si="102"/>
        <v/>
      </c>
      <c r="AB797" s="147" t="str">
        <f t="shared" si="103"/>
        <v/>
      </c>
      <c r="AC797" s="147" t="str">
        <f t="shared" si="97"/>
        <v/>
      </c>
      <c r="AD797" s="11" t="str">
        <f t="shared" si="98"/>
        <v/>
      </c>
      <c r="AE797" s="11" t="str">
        <f t="array" ref="AE797">IF(ISBLANK(D797),"",IF(OR($H$2="y",$H$2="m"),IF(AA797=AA796,IF(OR(AB797=$AB$4:$AB796)=FALSE,AE796&amp;C797,AE796),"("&amp;C797)&amp;IF(AA797=AA798,IF(OR(AB798=$AB$4:$AB797)=FALSE,", ",""),") "),""))</f>
        <v/>
      </c>
      <c r="AF797" s="11" t="str">
        <f t="shared" si="99"/>
        <v/>
      </c>
      <c r="AG797" s="11" t="str">
        <f t="array" ref="AG797">IF(ISBLANK(D797),"",IF(OR($H$2="y",$H$2="m"),IF(AA797=AA796,IF(OR(AC797=$AC$4:$AC796)=FALSE,AG796&amp;AF797,AG796),"("&amp;AF797)&amp;IF(AA797=AA798,IF(OR(AC798=$AC$4:$AC797)=FALSE,", ",""),") "),""))</f>
        <v/>
      </c>
      <c r="AH797" s="10" t="str">
        <f>IF((ISBLANK(D797)),"",IF(D797=D796,AH796,"")&amp;IF(B796&lt;&gt;B797,((IF(ISBLANK(E797),$D$3&amp;"Non-type material: "&amp;$D$3,$D$3&amp;INDEX('type-categories'!$A$2:$B$100,MATCH(E797,'type-categories'!$A$2:$A$100,0),2)&amp;$D$3))),"")&amp;(IF(K797&lt;&gt;K796,$C$2&amp;K797&amp;$K$3&amp;$C$2&amp;" ",(IF(B797&lt;&gt;B796,$C$2&amp;K797&amp;$K$3&amp;$C$2&amp;" ",""))))&amp;(IF(L797="","",((IF(L797&lt;&gt;L796,$D$2&amp;L797&amp;$L$3&amp;$D$2&amp;" ",IF(B797&lt;&gt;B796,$D$2&amp;L797&amp;$L$3&amp;$D$2&amp;" ",""))))))&amp;(IF(M797="","",((IF(M797&lt;&gt;M796,$E$2&amp;M797&amp;$E$2&amp;","&amp;" ",IF(B797&lt;&gt;B796,$E$2&amp;M797&amp;$E$2&amp;",",""))))))&amp;(IF(N797="","",IF(N797&lt;&gt;N796,N797&amp;", ",IF(B797&lt;&gt;B796,N797&amp;", ",""))))&amp;(IF(ISBLANK(O797),"",(IF(O797&lt;&gt;O796,O797&amp;", ",IF(B797&lt;&gt;B796,O797&amp;", ","")))))&amp;(IF(ISBLANK(P797),"",(IF(P797&lt;&gt;P796,P797&amp;", ",IF(B797&lt;&gt;B796,P797&amp;", ",IF(Z797&lt;&gt;Z796,P797&amp;", ",""))))))&amp;(IF(ISBLANK(Q797),"",(IF(Q797&lt;&gt;Q796,Q797&amp;", ",IF(B797&lt;&gt;B796,Q797&amp;", ",IF(Z797&lt;&gt;Z796,Q797&amp;", ",""))))))&amp;(IF(ISBLANK(R797),"",(IF(R797&lt;&gt;R796,R797&amp;"m, ",IF(B797&lt;&gt;B796,R797&amp;"m, ",IF(Z797&lt;&gt;Z796,R797&amp;"m, ",""))))))&amp;IF(ISBLANK(S797),"",(IF(B797&lt;&gt;B796,S797&amp;", ",IF(S797&lt;&gt;S796,IF((Z797=Z796),"same locality "&amp;S797&amp;", ",S797&amp;", "),""))))&amp;(IF(ISBLANK(T797),"",(IF(T797&lt;&gt;T796,IF(ISBLANK(F$2),T797&amp;", ",T797&amp;" "&amp;F$2&amp;", "),(IF(B797&lt;&gt;B796,IF(ISBLANK(F$2),T797&amp;", ",T797&amp;" "&amp;F$2&amp;", "),(IF(Z797&lt;&gt;Z796,IF(ISBLANK(F$2),T797&amp;", ",T797&amp;" "&amp;F$2&amp;", "),IF((U797&lt;&gt;U796)*($G$2="Y"),"same collector, ","")))))))))&amp;(IF(ISBLANK(U797),"",(IF(U797&lt;&gt;U796,U797&amp;", ",(IF(B797&lt;&gt;B796,U797&amp;", ",IF(Z797&lt;&gt;Z796,U797&amp;", ",(IF(T797&lt;&gt;T796,IF((T797&lt;&gt;T796)*($G$2="Y"),"same date, ", ""),IF((T797=T796)*(U797=U796)*(S797&lt;&gt;S796)*($G$2="Y"),"same collector and date, ", ""))))))))))&amp;(IF(ISBLANK(V797),"",V797&amp;", "))&amp;IF((AA797&lt;&gt;AA798)*($H$2="y"),AD797&amp;AE797,IF((AA797&lt;&gt;AA798)*($H$2="m"),AD797&amp;AG797,IF(($H$2&lt;&gt;"m")*($H$2&lt;&gt;"Y"),(IF(F797=0,"",F797&amp;" "&amp;$F$4&amp;" "))&amp;(IF(G797=0,"",G797&amp;" "&amp;$G$4&amp;" "))&amp;(IF(H797=0,"",H797&amp;" "&amp;H$4&amp;" "))&amp;(IF(I797=0,"",I797&amp;" "&amp;$I$4&amp;" "))&amp;(IF(J797=0,"",J797&amp;" "&amp;$J$4&amp;" "))&amp;IF((ISBLANK(C797)),"","("&amp;C797&amp;")"),"")))&amp;IF((B797=B798)*(K797=K798)*(L797=L798)*(M797=M798),IF(($H$2&lt;&gt;"m")*($H$2&lt;&gt;"Y"), ", ", IF((ISNUMBER(FIND(")",AE797))), ", ", "")),IF((B797=B798)*(K797=K798)*(L797=L798),"; ",". ")))</f>
        <v/>
      </c>
      <c r="AI797" s="1"/>
    </row>
    <row r="798" spans="1:35" x14ac:dyDescent="0.25">
      <c r="A798" s="3" t="str">
        <f t="shared" si="100"/>
        <v/>
      </c>
      <c r="B798" s="53" t="str">
        <f t="shared" si="104"/>
        <v/>
      </c>
      <c r="C798" s="57"/>
      <c r="D798" s="57"/>
      <c r="E798" s="57"/>
      <c r="F798" s="57"/>
      <c r="G798" s="57"/>
      <c r="H798" s="57"/>
      <c r="I798" s="57"/>
      <c r="J798" s="57"/>
      <c r="K798" s="57"/>
      <c r="L798" s="57"/>
      <c r="M798" s="54"/>
      <c r="N798" s="57"/>
      <c r="O798" s="58"/>
      <c r="P798" s="58"/>
      <c r="Q798" s="58"/>
      <c r="R798" s="58"/>
      <c r="S798" s="54"/>
      <c r="T798" s="57"/>
      <c r="U798" s="57"/>
      <c r="V798" s="57"/>
      <c r="W798" s="57"/>
      <c r="X798" s="147" t="str">
        <f>IF(ISBLANK(D798),"",IF('order-admin-units'!$I$1&lt;&gt;"y", "", IF((K798="")*(ISBLANK(D798)=FALSE), 'order-admin-units'!$B$1+1, VLOOKUP(K798, ordercountry, 2))))</f>
        <v/>
      </c>
      <c r="Y798" s="147" t="str">
        <f>IF(ISBLANK(D798),"",IF('order-admin-units'!$I$1&lt;&gt;"y", "", IF(L798="", 'order-admin-units'!$B$2+1, VLOOKUP(K798&amp;"@"&amp;L798, orderadmin, 2))))</f>
        <v/>
      </c>
      <c r="Z798" s="147" t="str">
        <f t="shared" si="101"/>
        <v/>
      </c>
      <c r="AA798" s="147" t="str">
        <f t="shared" si="102"/>
        <v/>
      </c>
      <c r="AB798" s="147" t="str">
        <f t="shared" si="103"/>
        <v/>
      </c>
      <c r="AC798" s="147" t="str">
        <f t="shared" si="97"/>
        <v/>
      </c>
      <c r="AD798" s="11" t="str">
        <f t="shared" si="98"/>
        <v/>
      </c>
      <c r="AE798" s="11" t="str">
        <f t="array" ref="AE798">IF(ISBLANK(D798),"",IF(OR($H$2="y",$H$2="m"),IF(AA798=AA797,IF(OR(AB798=$AB$4:$AB797)=FALSE,AE797&amp;C798,AE797),"("&amp;C798)&amp;IF(AA798=AA799,IF(OR(AB799=$AB$4:$AB798)=FALSE,", ",""),") "),""))</f>
        <v/>
      </c>
      <c r="AF798" s="11" t="str">
        <f t="shared" si="99"/>
        <v/>
      </c>
      <c r="AG798" s="11" t="str">
        <f t="array" ref="AG798">IF(ISBLANK(D798),"",IF(OR($H$2="y",$H$2="m"),IF(AA798=AA797,IF(OR(AC798=$AC$4:$AC797)=FALSE,AG797&amp;AF798,AG797),"("&amp;AF798)&amp;IF(AA798=AA799,IF(OR(AC799=$AC$4:$AC798)=FALSE,", ",""),") "),""))</f>
        <v/>
      </c>
      <c r="AH798" s="10" t="str">
        <f>IF((ISBLANK(D798)),"",IF(D798=D797,AH797,"")&amp;IF(B797&lt;&gt;B798,((IF(ISBLANK(E798),$D$3&amp;"Non-type material: "&amp;$D$3,$D$3&amp;INDEX('type-categories'!$A$2:$B$100,MATCH(E798,'type-categories'!$A$2:$A$100,0),2)&amp;$D$3))),"")&amp;(IF(K798&lt;&gt;K797,$C$2&amp;K798&amp;$K$3&amp;$C$2&amp;" ",(IF(B798&lt;&gt;B797,$C$2&amp;K798&amp;$K$3&amp;$C$2&amp;" ",""))))&amp;(IF(L798="","",((IF(L798&lt;&gt;L797,$D$2&amp;L798&amp;$L$3&amp;$D$2&amp;" ",IF(B798&lt;&gt;B797,$D$2&amp;L798&amp;$L$3&amp;$D$2&amp;" ",""))))))&amp;(IF(M798="","",((IF(M798&lt;&gt;M797,$E$2&amp;M798&amp;$E$2&amp;","&amp;" ",IF(B798&lt;&gt;B797,$E$2&amp;M798&amp;$E$2&amp;",",""))))))&amp;(IF(N798="","",IF(N798&lt;&gt;N797,N798&amp;", ",IF(B798&lt;&gt;B797,N798&amp;", ",""))))&amp;(IF(ISBLANK(O798),"",(IF(O798&lt;&gt;O797,O798&amp;", ",IF(B798&lt;&gt;B797,O798&amp;", ","")))))&amp;(IF(ISBLANK(P798),"",(IF(P798&lt;&gt;P797,P798&amp;", ",IF(B798&lt;&gt;B797,P798&amp;", ",IF(Z798&lt;&gt;Z797,P798&amp;", ",""))))))&amp;(IF(ISBLANK(Q798),"",(IF(Q798&lt;&gt;Q797,Q798&amp;", ",IF(B798&lt;&gt;B797,Q798&amp;", ",IF(Z798&lt;&gt;Z797,Q798&amp;", ",""))))))&amp;(IF(ISBLANK(R798),"",(IF(R798&lt;&gt;R797,R798&amp;"m, ",IF(B798&lt;&gt;B797,R798&amp;"m, ",IF(Z798&lt;&gt;Z797,R798&amp;"m, ",""))))))&amp;IF(ISBLANK(S798),"",(IF(B798&lt;&gt;B797,S798&amp;", ",IF(S798&lt;&gt;S797,IF((Z798=Z797),"same locality "&amp;S798&amp;", ",S798&amp;", "),""))))&amp;(IF(ISBLANK(T798),"",(IF(T798&lt;&gt;T797,IF(ISBLANK(F$2),T798&amp;", ",T798&amp;" "&amp;F$2&amp;", "),(IF(B798&lt;&gt;B797,IF(ISBLANK(F$2),T798&amp;", ",T798&amp;" "&amp;F$2&amp;", "),(IF(Z798&lt;&gt;Z797,IF(ISBLANK(F$2),T798&amp;", ",T798&amp;" "&amp;F$2&amp;", "),IF((U798&lt;&gt;U797)*($G$2="Y"),"same collector, ","")))))))))&amp;(IF(ISBLANK(U798),"",(IF(U798&lt;&gt;U797,U798&amp;", ",(IF(B798&lt;&gt;B797,U798&amp;", ",IF(Z798&lt;&gt;Z797,U798&amp;", ",(IF(T798&lt;&gt;T797,IF((T798&lt;&gt;T797)*($G$2="Y"),"same date, ", ""),IF((T798=T797)*(U798=U797)*(S798&lt;&gt;S797)*($G$2="Y"),"same collector and date, ", ""))))))))))&amp;(IF(ISBLANK(V798),"",V798&amp;", "))&amp;IF((AA798&lt;&gt;AA799)*($H$2="y"),AD798&amp;AE798,IF((AA798&lt;&gt;AA799)*($H$2="m"),AD798&amp;AG798,IF(($H$2&lt;&gt;"m")*($H$2&lt;&gt;"Y"),(IF(F798=0,"",F798&amp;" "&amp;$F$4&amp;" "))&amp;(IF(G798=0,"",G798&amp;" "&amp;$G$4&amp;" "))&amp;(IF(H798=0,"",H798&amp;" "&amp;H$4&amp;" "))&amp;(IF(I798=0,"",I798&amp;" "&amp;$I$4&amp;" "))&amp;(IF(J798=0,"",J798&amp;" "&amp;$J$4&amp;" "))&amp;IF((ISBLANK(C798)),"","("&amp;C798&amp;")"),"")))&amp;IF((B798=B799)*(K798=K799)*(L798=L799)*(M798=M799),IF(($H$2&lt;&gt;"m")*($H$2&lt;&gt;"Y"), ", ", IF((ISNUMBER(FIND(")",AE798))), ", ", "")),IF((B798=B799)*(K798=K799)*(L798=L799),"; ",". ")))</f>
        <v/>
      </c>
      <c r="AI798" s="1"/>
    </row>
    <row r="799" spans="1:35" x14ac:dyDescent="0.25">
      <c r="A799" s="3" t="str">
        <f t="shared" si="100"/>
        <v/>
      </c>
      <c r="B799" s="53" t="str">
        <f t="shared" si="104"/>
        <v/>
      </c>
      <c r="C799" s="57"/>
      <c r="D799" s="57"/>
      <c r="E799" s="57"/>
      <c r="F799" s="57"/>
      <c r="G799" s="57"/>
      <c r="H799" s="57"/>
      <c r="I799" s="57"/>
      <c r="J799" s="57"/>
      <c r="K799" s="57"/>
      <c r="L799" s="57"/>
      <c r="M799" s="54"/>
      <c r="N799" s="57"/>
      <c r="O799" s="58"/>
      <c r="P799" s="58"/>
      <c r="Q799" s="58"/>
      <c r="R799" s="58"/>
      <c r="S799" s="54"/>
      <c r="T799" s="57"/>
      <c r="U799" s="57"/>
      <c r="V799" s="57"/>
      <c r="W799" s="57"/>
      <c r="X799" s="147" t="str">
        <f>IF(ISBLANK(D799),"",IF('order-admin-units'!$I$1&lt;&gt;"y", "", IF((K799="")*(ISBLANK(D799)=FALSE), 'order-admin-units'!$B$1+1, VLOOKUP(K799, ordercountry, 2))))</f>
        <v/>
      </c>
      <c r="Y799" s="147" t="str">
        <f>IF(ISBLANK(D799),"",IF('order-admin-units'!$I$1&lt;&gt;"y", "", IF(L799="", 'order-admin-units'!$B$2+1, VLOOKUP(K799&amp;"@"&amp;L799, orderadmin, 2))))</f>
        <v/>
      </c>
      <c r="Z799" s="147" t="str">
        <f t="shared" si="101"/>
        <v/>
      </c>
      <c r="AA799" s="147" t="str">
        <f t="shared" si="102"/>
        <v/>
      </c>
      <c r="AB799" s="147" t="str">
        <f t="shared" si="103"/>
        <v/>
      </c>
      <c r="AC799" s="147" t="str">
        <f t="shared" si="97"/>
        <v/>
      </c>
      <c r="AD799" s="11" t="str">
        <f t="shared" si="98"/>
        <v/>
      </c>
      <c r="AE799" s="11" t="str">
        <f t="array" ref="AE799">IF(ISBLANK(D799),"",IF(OR($H$2="y",$H$2="m"),IF(AA799=AA798,IF(OR(AB799=$AB$4:$AB798)=FALSE,AE798&amp;C799,AE798),"("&amp;C799)&amp;IF(AA799=AA800,IF(OR(AB800=$AB$4:$AB799)=FALSE,", ",""),") "),""))</f>
        <v/>
      </c>
      <c r="AF799" s="11" t="str">
        <f t="shared" si="99"/>
        <v/>
      </c>
      <c r="AG799" s="11" t="str">
        <f t="array" ref="AG799">IF(ISBLANK(D799),"",IF(OR($H$2="y",$H$2="m"),IF(AA799=AA798,IF(OR(AC799=$AC$4:$AC798)=FALSE,AG798&amp;AF799,AG798),"("&amp;AF799)&amp;IF(AA799=AA800,IF(OR(AC800=$AC$4:$AC799)=FALSE,", ",""),") "),""))</f>
        <v/>
      </c>
      <c r="AH799" s="10" t="str">
        <f>IF((ISBLANK(D799)),"",IF(D799=D798,AH798,"")&amp;IF(B798&lt;&gt;B799,((IF(ISBLANK(E799),$D$3&amp;"Non-type material: "&amp;$D$3,$D$3&amp;INDEX('type-categories'!$A$2:$B$100,MATCH(E799,'type-categories'!$A$2:$A$100,0),2)&amp;$D$3))),"")&amp;(IF(K799&lt;&gt;K798,$C$2&amp;K799&amp;$K$3&amp;$C$2&amp;" ",(IF(B799&lt;&gt;B798,$C$2&amp;K799&amp;$K$3&amp;$C$2&amp;" ",""))))&amp;(IF(L799="","",((IF(L799&lt;&gt;L798,$D$2&amp;L799&amp;$L$3&amp;$D$2&amp;" ",IF(B799&lt;&gt;B798,$D$2&amp;L799&amp;$L$3&amp;$D$2&amp;" ",""))))))&amp;(IF(M799="","",((IF(M799&lt;&gt;M798,$E$2&amp;M799&amp;$E$2&amp;","&amp;" ",IF(B799&lt;&gt;B798,$E$2&amp;M799&amp;$E$2&amp;",",""))))))&amp;(IF(N799="","",IF(N799&lt;&gt;N798,N799&amp;", ",IF(B799&lt;&gt;B798,N799&amp;", ",""))))&amp;(IF(ISBLANK(O799),"",(IF(O799&lt;&gt;O798,O799&amp;", ",IF(B799&lt;&gt;B798,O799&amp;", ","")))))&amp;(IF(ISBLANK(P799),"",(IF(P799&lt;&gt;P798,P799&amp;", ",IF(B799&lt;&gt;B798,P799&amp;", ",IF(Z799&lt;&gt;Z798,P799&amp;", ",""))))))&amp;(IF(ISBLANK(Q799),"",(IF(Q799&lt;&gt;Q798,Q799&amp;", ",IF(B799&lt;&gt;B798,Q799&amp;", ",IF(Z799&lt;&gt;Z798,Q799&amp;", ",""))))))&amp;(IF(ISBLANK(R799),"",(IF(R799&lt;&gt;R798,R799&amp;"m, ",IF(B799&lt;&gt;B798,R799&amp;"m, ",IF(Z799&lt;&gt;Z798,R799&amp;"m, ",""))))))&amp;IF(ISBLANK(S799),"",(IF(B799&lt;&gt;B798,S799&amp;", ",IF(S799&lt;&gt;S798,IF((Z799=Z798),"same locality "&amp;S799&amp;", ",S799&amp;", "),""))))&amp;(IF(ISBLANK(T799),"",(IF(T799&lt;&gt;T798,IF(ISBLANK(F$2),T799&amp;", ",T799&amp;" "&amp;F$2&amp;", "),(IF(B799&lt;&gt;B798,IF(ISBLANK(F$2),T799&amp;", ",T799&amp;" "&amp;F$2&amp;", "),(IF(Z799&lt;&gt;Z798,IF(ISBLANK(F$2),T799&amp;", ",T799&amp;" "&amp;F$2&amp;", "),IF((U799&lt;&gt;U798)*($G$2="Y"),"same collector, ","")))))))))&amp;(IF(ISBLANK(U799),"",(IF(U799&lt;&gt;U798,U799&amp;", ",(IF(B799&lt;&gt;B798,U799&amp;", ",IF(Z799&lt;&gt;Z798,U799&amp;", ",(IF(T799&lt;&gt;T798,IF((T799&lt;&gt;T798)*($G$2="Y"),"same date, ", ""),IF((T799=T798)*(U799=U798)*(S799&lt;&gt;S798)*($G$2="Y"),"same collector and date, ", ""))))))))))&amp;(IF(ISBLANK(V799),"",V799&amp;", "))&amp;IF((AA799&lt;&gt;AA800)*($H$2="y"),AD799&amp;AE799,IF((AA799&lt;&gt;AA800)*($H$2="m"),AD799&amp;AG799,IF(($H$2&lt;&gt;"m")*($H$2&lt;&gt;"Y"),(IF(F799=0,"",F799&amp;" "&amp;$F$4&amp;" "))&amp;(IF(G799=0,"",G799&amp;" "&amp;$G$4&amp;" "))&amp;(IF(H799=0,"",H799&amp;" "&amp;H$4&amp;" "))&amp;(IF(I799=0,"",I799&amp;" "&amp;$I$4&amp;" "))&amp;(IF(J799=0,"",J799&amp;" "&amp;$J$4&amp;" "))&amp;IF((ISBLANK(C799)),"","("&amp;C799&amp;")"),"")))&amp;IF((B799=B800)*(K799=K800)*(L799=L800)*(M799=M800),IF(($H$2&lt;&gt;"m")*($H$2&lt;&gt;"Y"), ", ", IF((ISNUMBER(FIND(")",AE799))), ", ", "")),IF((B799=B800)*(K799=K800)*(L799=L800),"; ",". ")))</f>
        <v/>
      </c>
      <c r="AI799" s="1"/>
    </row>
    <row r="800" spans="1:35" x14ac:dyDescent="0.25">
      <c r="A800" s="3" t="str">
        <f t="shared" si="100"/>
        <v/>
      </c>
      <c r="B800" s="53" t="str">
        <f t="shared" si="104"/>
        <v/>
      </c>
      <c r="C800" s="57"/>
      <c r="D800" s="57"/>
      <c r="E800" s="57"/>
      <c r="F800" s="57"/>
      <c r="G800" s="57"/>
      <c r="H800" s="57"/>
      <c r="I800" s="57"/>
      <c r="J800" s="57"/>
      <c r="K800" s="57"/>
      <c r="L800" s="57"/>
      <c r="M800" s="54"/>
      <c r="N800" s="57"/>
      <c r="O800" s="58"/>
      <c r="P800" s="58"/>
      <c r="Q800" s="58"/>
      <c r="R800" s="58"/>
      <c r="S800" s="54"/>
      <c r="T800" s="57"/>
      <c r="U800" s="57"/>
      <c r="V800" s="57"/>
      <c r="W800" s="57"/>
      <c r="X800" s="147" t="str">
        <f>IF(ISBLANK(D800),"",IF('order-admin-units'!$I$1&lt;&gt;"y", "", IF((K800="")*(ISBLANK(D800)=FALSE), 'order-admin-units'!$B$1+1, VLOOKUP(K800, ordercountry, 2))))</f>
        <v/>
      </c>
      <c r="Y800" s="147" t="str">
        <f>IF(ISBLANK(D800),"",IF('order-admin-units'!$I$1&lt;&gt;"y", "", IF(L800="", 'order-admin-units'!$B$2+1, VLOOKUP(K800&amp;"@"&amp;L800, orderadmin, 2))))</f>
        <v/>
      </c>
      <c r="Z800" s="147" t="str">
        <f t="shared" si="101"/>
        <v/>
      </c>
      <c r="AA800" s="147" t="str">
        <f t="shared" si="102"/>
        <v/>
      </c>
      <c r="AB800" s="147" t="str">
        <f t="shared" si="103"/>
        <v/>
      </c>
      <c r="AC800" s="147" t="str">
        <f t="shared" si="97"/>
        <v/>
      </c>
      <c r="AD800" s="11" t="str">
        <f t="shared" si="98"/>
        <v/>
      </c>
      <c r="AE800" s="11" t="str">
        <f t="array" ref="AE800">IF(ISBLANK(D800),"",IF(OR($H$2="y",$H$2="m"),IF(AA800=AA799,IF(OR(AB800=$AB$4:$AB799)=FALSE,AE799&amp;C800,AE799),"("&amp;C800)&amp;IF(AA800=AA801,IF(OR(AB801=$AB$4:$AB800)=FALSE,", ",""),") "),""))</f>
        <v/>
      </c>
      <c r="AF800" s="11" t="str">
        <f t="shared" si="99"/>
        <v/>
      </c>
      <c r="AG800" s="11" t="str">
        <f t="array" ref="AG800">IF(ISBLANK(D800),"",IF(OR($H$2="y",$H$2="m"),IF(AA800=AA799,IF(OR(AC800=$AC$4:$AC799)=FALSE,AG799&amp;AF800,AG799),"("&amp;AF800)&amp;IF(AA800=AA801,IF(OR(AC801=$AC$4:$AC800)=FALSE,", ",""),") "),""))</f>
        <v/>
      </c>
      <c r="AH800" s="10" t="str">
        <f>IF((ISBLANK(D800)),"",IF(D800=D799,AH799,"")&amp;IF(B799&lt;&gt;B800,((IF(ISBLANK(E800),$D$3&amp;"Non-type material: "&amp;$D$3,$D$3&amp;INDEX('type-categories'!$A$2:$B$100,MATCH(E800,'type-categories'!$A$2:$A$100,0),2)&amp;$D$3))),"")&amp;(IF(K800&lt;&gt;K799,$C$2&amp;K800&amp;$K$3&amp;$C$2&amp;" ",(IF(B800&lt;&gt;B799,$C$2&amp;K800&amp;$K$3&amp;$C$2&amp;" ",""))))&amp;(IF(L800="","",((IF(L800&lt;&gt;L799,$D$2&amp;L800&amp;$L$3&amp;$D$2&amp;" ",IF(B800&lt;&gt;B799,$D$2&amp;L800&amp;$L$3&amp;$D$2&amp;" ",""))))))&amp;(IF(M800="","",((IF(M800&lt;&gt;M799,$E$2&amp;M800&amp;$E$2&amp;","&amp;" ",IF(B800&lt;&gt;B799,$E$2&amp;M800&amp;$E$2&amp;",",""))))))&amp;(IF(N800="","",IF(N800&lt;&gt;N799,N800&amp;", ",IF(B800&lt;&gt;B799,N800&amp;", ",""))))&amp;(IF(ISBLANK(O800),"",(IF(O800&lt;&gt;O799,O800&amp;", ",IF(B800&lt;&gt;B799,O800&amp;", ","")))))&amp;(IF(ISBLANK(P800),"",(IF(P800&lt;&gt;P799,P800&amp;", ",IF(B800&lt;&gt;B799,P800&amp;", ",IF(Z800&lt;&gt;Z799,P800&amp;", ",""))))))&amp;(IF(ISBLANK(Q800),"",(IF(Q800&lt;&gt;Q799,Q800&amp;", ",IF(B800&lt;&gt;B799,Q800&amp;", ",IF(Z800&lt;&gt;Z799,Q800&amp;", ",""))))))&amp;(IF(ISBLANK(R800),"",(IF(R800&lt;&gt;R799,R800&amp;"m, ",IF(B800&lt;&gt;B799,R800&amp;"m, ",IF(Z800&lt;&gt;Z799,R800&amp;"m, ",""))))))&amp;IF(ISBLANK(S800),"",(IF(B800&lt;&gt;B799,S800&amp;", ",IF(S800&lt;&gt;S799,IF((Z800=Z799),"same locality "&amp;S800&amp;", ",S800&amp;", "),""))))&amp;(IF(ISBLANK(T800),"",(IF(T800&lt;&gt;T799,IF(ISBLANK(F$2),T800&amp;", ",T800&amp;" "&amp;F$2&amp;", "),(IF(B800&lt;&gt;B799,IF(ISBLANK(F$2),T800&amp;", ",T800&amp;" "&amp;F$2&amp;", "),(IF(Z800&lt;&gt;Z799,IF(ISBLANK(F$2),T800&amp;", ",T800&amp;" "&amp;F$2&amp;", "),IF((U800&lt;&gt;U799)*($G$2="Y"),"same collector, ","")))))))))&amp;(IF(ISBLANK(U800),"",(IF(U800&lt;&gt;U799,U800&amp;", ",(IF(B800&lt;&gt;B799,U800&amp;", ",IF(Z800&lt;&gt;Z799,U800&amp;", ",(IF(T800&lt;&gt;T799,IF((T800&lt;&gt;T799)*($G$2="Y"),"same date, ", ""),IF((T800=T799)*(U800=U799)*(S800&lt;&gt;S799)*($G$2="Y"),"same collector and date, ", ""))))))))))&amp;(IF(ISBLANK(V800),"",V800&amp;", "))&amp;IF((AA800&lt;&gt;AA801)*($H$2="y"),AD800&amp;AE800,IF((AA800&lt;&gt;AA801)*($H$2="m"),AD800&amp;AG800,IF(($H$2&lt;&gt;"m")*($H$2&lt;&gt;"Y"),(IF(F800=0,"",F800&amp;" "&amp;$F$4&amp;" "))&amp;(IF(G800=0,"",G800&amp;" "&amp;$G$4&amp;" "))&amp;(IF(H800=0,"",H800&amp;" "&amp;H$4&amp;" "))&amp;(IF(I800=0,"",I800&amp;" "&amp;$I$4&amp;" "))&amp;(IF(J800=0,"",J800&amp;" "&amp;$J$4&amp;" "))&amp;IF((ISBLANK(C800)),"","("&amp;C800&amp;")"),"")))&amp;IF((B800=B801)*(K800=K801)*(L800=L801)*(M800=M801),IF(($H$2&lt;&gt;"m")*($H$2&lt;&gt;"Y"), ", ", IF((ISNUMBER(FIND(")",AE800))), ", ", "")),IF((B800=B801)*(K800=K801)*(L800=L801),"; ",". ")))</f>
        <v/>
      </c>
      <c r="AI800" s="1"/>
    </row>
    <row r="801" spans="1:35" x14ac:dyDescent="0.25">
      <c r="A801" s="3" t="str">
        <f t="shared" si="100"/>
        <v/>
      </c>
      <c r="B801" s="53" t="str">
        <f t="shared" si="104"/>
        <v/>
      </c>
      <c r="C801" s="57"/>
      <c r="D801" s="57"/>
      <c r="E801" s="57"/>
      <c r="F801" s="57"/>
      <c r="G801" s="57"/>
      <c r="H801" s="57"/>
      <c r="I801" s="57"/>
      <c r="J801" s="57"/>
      <c r="K801" s="57"/>
      <c r="L801" s="57"/>
      <c r="M801" s="54"/>
      <c r="N801" s="57"/>
      <c r="O801" s="58"/>
      <c r="P801" s="58"/>
      <c r="Q801" s="58"/>
      <c r="R801" s="58"/>
      <c r="S801" s="54"/>
      <c r="T801" s="57"/>
      <c r="U801" s="57"/>
      <c r="V801" s="57"/>
      <c r="W801" s="57"/>
      <c r="X801" s="147" t="str">
        <f>IF(ISBLANK(D801),"",IF('order-admin-units'!$I$1&lt;&gt;"y", "", IF((K801="")*(ISBLANK(D801)=FALSE), 'order-admin-units'!$B$1+1, VLOOKUP(K801, ordercountry, 2))))</f>
        <v/>
      </c>
      <c r="Y801" s="147" t="str">
        <f>IF(ISBLANK(D801),"",IF('order-admin-units'!$I$1&lt;&gt;"y", "", IF(L801="", 'order-admin-units'!$B$2+1, VLOOKUP(K801&amp;"@"&amp;L801, orderadmin, 2))))</f>
        <v/>
      </c>
      <c r="Z801" s="147" t="str">
        <f t="shared" si="101"/>
        <v/>
      </c>
      <c r="AA801" s="147" t="str">
        <f t="shared" si="102"/>
        <v/>
      </c>
      <c r="AB801" s="147" t="str">
        <f t="shared" si="103"/>
        <v/>
      </c>
      <c r="AC801" s="147" t="str">
        <f t="shared" si="97"/>
        <v/>
      </c>
      <c r="AD801" s="11" t="str">
        <f t="shared" si="98"/>
        <v/>
      </c>
      <c r="AE801" s="11" t="str">
        <f t="array" ref="AE801">IF(ISBLANK(D801),"",IF(OR($H$2="y",$H$2="m"),IF(AA801=AA800,IF(OR(AB801=$AB$4:$AB800)=FALSE,AE800&amp;C801,AE800),"("&amp;C801)&amp;IF(AA801=AA802,IF(OR(AB802=$AB$4:$AB801)=FALSE,", ",""),") "),""))</f>
        <v/>
      </c>
      <c r="AF801" s="11" t="str">
        <f t="shared" si="99"/>
        <v/>
      </c>
      <c r="AG801" s="11" t="str">
        <f t="array" ref="AG801">IF(ISBLANK(D801),"",IF(OR($H$2="y",$H$2="m"),IF(AA801=AA800,IF(OR(AC801=$AC$4:$AC800)=FALSE,AG800&amp;AF801,AG800),"("&amp;AF801)&amp;IF(AA801=AA802,IF(OR(AC802=$AC$4:$AC801)=FALSE,", ",""),") "),""))</f>
        <v/>
      </c>
      <c r="AH801" s="10" t="str">
        <f>IF((ISBLANK(D801)),"",IF(D801=D800,AH800,"")&amp;IF(B800&lt;&gt;B801,((IF(ISBLANK(E801),$D$3&amp;"Non-type material: "&amp;$D$3,$D$3&amp;INDEX('type-categories'!$A$2:$B$100,MATCH(E801,'type-categories'!$A$2:$A$100,0),2)&amp;$D$3))),"")&amp;(IF(K801&lt;&gt;K800,$C$2&amp;K801&amp;$K$3&amp;$C$2&amp;" ",(IF(B801&lt;&gt;B800,$C$2&amp;K801&amp;$K$3&amp;$C$2&amp;" ",""))))&amp;(IF(L801="","",((IF(L801&lt;&gt;L800,$D$2&amp;L801&amp;$L$3&amp;$D$2&amp;" ",IF(B801&lt;&gt;B800,$D$2&amp;L801&amp;$L$3&amp;$D$2&amp;" ",""))))))&amp;(IF(M801="","",((IF(M801&lt;&gt;M800,$E$2&amp;M801&amp;$E$2&amp;","&amp;" ",IF(B801&lt;&gt;B800,$E$2&amp;M801&amp;$E$2&amp;",",""))))))&amp;(IF(N801="","",IF(N801&lt;&gt;N800,N801&amp;", ",IF(B801&lt;&gt;B800,N801&amp;", ",""))))&amp;(IF(ISBLANK(O801),"",(IF(O801&lt;&gt;O800,O801&amp;", ",IF(B801&lt;&gt;B800,O801&amp;", ","")))))&amp;(IF(ISBLANK(P801),"",(IF(P801&lt;&gt;P800,P801&amp;", ",IF(B801&lt;&gt;B800,P801&amp;", ",IF(Z801&lt;&gt;Z800,P801&amp;", ",""))))))&amp;(IF(ISBLANK(Q801),"",(IF(Q801&lt;&gt;Q800,Q801&amp;", ",IF(B801&lt;&gt;B800,Q801&amp;", ",IF(Z801&lt;&gt;Z800,Q801&amp;", ",""))))))&amp;(IF(ISBLANK(R801),"",(IF(R801&lt;&gt;R800,R801&amp;"m, ",IF(B801&lt;&gt;B800,R801&amp;"m, ",IF(Z801&lt;&gt;Z800,R801&amp;"m, ",""))))))&amp;IF(ISBLANK(S801),"",(IF(B801&lt;&gt;B800,S801&amp;", ",IF(S801&lt;&gt;S800,IF((Z801=Z800),"same locality "&amp;S801&amp;", ",S801&amp;", "),""))))&amp;(IF(ISBLANK(T801),"",(IF(T801&lt;&gt;T800,IF(ISBLANK(F$2),T801&amp;", ",T801&amp;" "&amp;F$2&amp;", "),(IF(B801&lt;&gt;B800,IF(ISBLANK(F$2),T801&amp;", ",T801&amp;" "&amp;F$2&amp;", "),(IF(Z801&lt;&gt;Z800,IF(ISBLANK(F$2),T801&amp;", ",T801&amp;" "&amp;F$2&amp;", "),IF((U801&lt;&gt;U800)*($G$2="Y"),"same collector, ","")))))))))&amp;(IF(ISBLANK(U801),"",(IF(U801&lt;&gt;U800,U801&amp;", ",(IF(B801&lt;&gt;B800,U801&amp;", ",IF(Z801&lt;&gt;Z800,U801&amp;", ",(IF(T801&lt;&gt;T800,IF((T801&lt;&gt;T800)*($G$2="Y"),"same date, ", ""),IF((T801=T800)*(U801=U800)*(S801&lt;&gt;S800)*($G$2="Y"),"same collector and date, ", ""))))))))))&amp;(IF(ISBLANK(V801),"",V801&amp;", "))&amp;IF((AA801&lt;&gt;AA802)*($H$2="y"),AD801&amp;AE801,IF((AA801&lt;&gt;AA802)*($H$2="m"),AD801&amp;AG801,IF(($H$2&lt;&gt;"m")*($H$2&lt;&gt;"Y"),(IF(F801=0,"",F801&amp;" "&amp;$F$4&amp;" "))&amp;(IF(G801=0,"",G801&amp;" "&amp;$G$4&amp;" "))&amp;(IF(H801=0,"",H801&amp;" "&amp;H$4&amp;" "))&amp;(IF(I801=0,"",I801&amp;" "&amp;$I$4&amp;" "))&amp;(IF(J801=0,"",J801&amp;" "&amp;$J$4&amp;" "))&amp;IF((ISBLANK(C801)),"","("&amp;C801&amp;")"),"")))&amp;IF((B801=B802)*(K801=K802)*(L801=L802)*(M801=M802),IF(($H$2&lt;&gt;"m")*($H$2&lt;&gt;"Y"), ", ", IF((ISNUMBER(FIND(")",AE801))), ", ", "")),IF((B801=B802)*(K801=K802)*(L801=L802),"; ",". ")))</f>
        <v/>
      </c>
      <c r="AI801" s="1"/>
    </row>
    <row r="802" spans="1:35" x14ac:dyDescent="0.25">
      <c r="A802" s="3" t="str">
        <f t="shared" si="100"/>
        <v/>
      </c>
      <c r="B802" s="53" t="str">
        <f t="shared" si="104"/>
        <v/>
      </c>
      <c r="C802" s="57"/>
      <c r="D802" s="57"/>
      <c r="E802" s="57"/>
      <c r="F802" s="57"/>
      <c r="G802" s="57"/>
      <c r="H802" s="57"/>
      <c r="I802" s="57"/>
      <c r="J802" s="57"/>
      <c r="K802" s="57"/>
      <c r="L802" s="57"/>
      <c r="M802" s="54"/>
      <c r="N802" s="57"/>
      <c r="O802" s="58"/>
      <c r="P802" s="58"/>
      <c r="Q802" s="58"/>
      <c r="R802" s="58"/>
      <c r="S802" s="54"/>
      <c r="T802" s="57"/>
      <c r="U802" s="57"/>
      <c r="V802" s="57"/>
      <c r="W802" s="57"/>
      <c r="X802" s="147" t="str">
        <f>IF(ISBLANK(D802),"",IF('order-admin-units'!$I$1&lt;&gt;"y", "", IF((K802="")*(ISBLANK(D802)=FALSE), 'order-admin-units'!$B$1+1, VLOOKUP(K802, ordercountry, 2))))</f>
        <v/>
      </c>
      <c r="Y802" s="147" t="str">
        <f>IF(ISBLANK(D802),"",IF('order-admin-units'!$I$1&lt;&gt;"y", "", IF(L802="", 'order-admin-units'!$B$2+1, VLOOKUP(K802&amp;"@"&amp;L802, orderadmin, 2))))</f>
        <v/>
      </c>
      <c r="Z802" s="147" t="str">
        <f t="shared" si="101"/>
        <v/>
      </c>
      <c r="AA802" s="147" t="str">
        <f t="shared" si="102"/>
        <v/>
      </c>
      <c r="AB802" s="147" t="str">
        <f t="shared" si="103"/>
        <v/>
      </c>
      <c r="AC802" s="147" t="str">
        <f t="shared" si="97"/>
        <v/>
      </c>
      <c r="AD802" s="11" t="str">
        <f t="shared" si="98"/>
        <v/>
      </c>
      <c r="AE802" s="11" t="str">
        <f t="array" ref="AE802">IF(ISBLANK(D802),"",IF(OR($H$2="y",$H$2="m"),IF(AA802=AA801,IF(OR(AB802=$AB$4:$AB801)=FALSE,AE801&amp;C802,AE801),"("&amp;C802)&amp;IF(AA802=AA803,IF(OR(AB803=$AB$4:$AB802)=FALSE,", ",""),") "),""))</f>
        <v/>
      </c>
      <c r="AF802" s="11" t="str">
        <f t="shared" si="99"/>
        <v/>
      </c>
      <c r="AG802" s="11" t="str">
        <f t="array" ref="AG802">IF(ISBLANK(D802),"",IF(OR($H$2="y",$H$2="m"),IF(AA802=AA801,IF(OR(AC802=$AC$4:$AC801)=FALSE,AG801&amp;AF802,AG801),"("&amp;AF802)&amp;IF(AA802=AA803,IF(OR(AC803=$AC$4:$AC802)=FALSE,", ",""),") "),""))</f>
        <v/>
      </c>
      <c r="AH802" s="10" t="str">
        <f>IF((ISBLANK(D802)),"",IF(D802=D801,AH801,"")&amp;IF(B801&lt;&gt;B802,((IF(ISBLANK(E802),$D$3&amp;"Non-type material: "&amp;$D$3,$D$3&amp;INDEX('type-categories'!$A$2:$B$100,MATCH(E802,'type-categories'!$A$2:$A$100,0),2)&amp;$D$3))),"")&amp;(IF(K802&lt;&gt;K801,$C$2&amp;K802&amp;$K$3&amp;$C$2&amp;" ",(IF(B802&lt;&gt;B801,$C$2&amp;K802&amp;$K$3&amp;$C$2&amp;" ",""))))&amp;(IF(L802="","",((IF(L802&lt;&gt;L801,$D$2&amp;L802&amp;$L$3&amp;$D$2&amp;" ",IF(B802&lt;&gt;B801,$D$2&amp;L802&amp;$L$3&amp;$D$2&amp;" ",""))))))&amp;(IF(M802="","",((IF(M802&lt;&gt;M801,$E$2&amp;M802&amp;$E$2&amp;","&amp;" ",IF(B802&lt;&gt;B801,$E$2&amp;M802&amp;$E$2&amp;",",""))))))&amp;(IF(N802="","",IF(N802&lt;&gt;N801,N802&amp;", ",IF(B802&lt;&gt;B801,N802&amp;", ",""))))&amp;(IF(ISBLANK(O802),"",(IF(O802&lt;&gt;O801,O802&amp;", ",IF(B802&lt;&gt;B801,O802&amp;", ","")))))&amp;(IF(ISBLANK(P802),"",(IF(P802&lt;&gt;P801,P802&amp;", ",IF(B802&lt;&gt;B801,P802&amp;", ",IF(Z802&lt;&gt;Z801,P802&amp;", ",""))))))&amp;(IF(ISBLANK(Q802),"",(IF(Q802&lt;&gt;Q801,Q802&amp;", ",IF(B802&lt;&gt;B801,Q802&amp;", ",IF(Z802&lt;&gt;Z801,Q802&amp;", ",""))))))&amp;(IF(ISBLANK(R802),"",(IF(R802&lt;&gt;R801,R802&amp;"m, ",IF(B802&lt;&gt;B801,R802&amp;"m, ",IF(Z802&lt;&gt;Z801,R802&amp;"m, ",""))))))&amp;IF(ISBLANK(S802),"",(IF(B802&lt;&gt;B801,S802&amp;", ",IF(S802&lt;&gt;S801,IF((Z802=Z801),"same locality "&amp;S802&amp;", ",S802&amp;", "),""))))&amp;(IF(ISBLANK(T802),"",(IF(T802&lt;&gt;T801,IF(ISBLANK(F$2),T802&amp;", ",T802&amp;" "&amp;F$2&amp;", "),(IF(B802&lt;&gt;B801,IF(ISBLANK(F$2),T802&amp;", ",T802&amp;" "&amp;F$2&amp;", "),(IF(Z802&lt;&gt;Z801,IF(ISBLANK(F$2),T802&amp;", ",T802&amp;" "&amp;F$2&amp;", "),IF((U802&lt;&gt;U801)*($G$2="Y"),"same collector, ","")))))))))&amp;(IF(ISBLANK(U802),"",(IF(U802&lt;&gt;U801,U802&amp;", ",(IF(B802&lt;&gt;B801,U802&amp;", ",IF(Z802&lt;&gt;Z801,U802&amp;", ",(IF(T802&lt;&gt;T801,IF((T802&lt;&gt;T801)*($G$2="Y"),"same date, ", ""),IF((T802=T801)*(U802=U801)*(S802&lt;&gt;S801)*($G$2="Y"),"same collector and date, ", ""))))))))))&amp;(IF(ISBLANK(V802),"",V802&amp;", "))&amp;IF((AA802&lt;&gt;AA803)*($H$2="y"),AD802&amp;AE802,IF((AA802&lt;&gt;AA803)*($H$2="m"),AD802&amp;AG802,IF(($H$2&lt;&gt;"m")*($H$2&lt;&gt;"Y"),(IF(F802=0,"",F802&amp;" "&amp;$F$4&amp;" "))&amp;(IF(G802=0,"",G802&amp;" "&amp;$G$4&amp;" "))&amp;(IF(H802=0,"",H802&amp;" "&amp;H$4&amp;" "))&amp;(IF(I802=0,"",I802&amp;" "&amp;$I$4&amp;" "))&amp;(IF(J802=0,"",J802&amp;" "&amp;$J$4&amp;" "))&amp;IF((ISBLANK(C802)),"","("&amp;C802&amp;")"),"")))&amp;IF((B802=B803)*(K802=K803)*(L802=L803)*(M802=M803),IF(($H$2&lt;&gt;"m")*($H$2&lt;&gt;"Y"), ", ", IF((ISNUMBER(FIND(")",AE802))), ", ", "")),IF((B802=B803)*(K802=K803)*(L802=L803),"; ",". ")))</f>
        <v/>
      </c>
      <c r="AI802" s="1"/>
    </row>
    <row r="803" spans="1:35" x14ac:dyDescent="0.25">
      <c r="A803" s="3" t="str">
        <f t="shared" si="100"/>
        <v/>
      </c>
      <c r="B803" s="53" t="str">
        <f t="shared" si="104"/>
        <v/>
      </c>
      <c r="C803" s="57"/>
      <c r="D803" s="57"/>
      <c r="E803" s="57"/>
      <c r="F803" s="57"/>
      <c r="G803" s="57"/>
      <c r="H803" s="57"/>
      <c r="I803" s="57"/>
      <c r="J803" s="57"/>
      <c r="K803" s="57"/>
      <c r="L803" s="57"/>
      <c r="M803" s="54"/>
      <c r="N803" s="57"/>
      <c r="O803" s="58"/>
      <c r="P803" s="58"/>
      <c r="Q803" s="58"/>
      <c r="R803" s="58"/>
      <c r="S803" s="54"/>
      <c r="T803" s="57"/>
      <c r="U803" s="57"/>
      <c r="V803" s="57"/>
      <c r="W803" s="57"/>
      <c r="X803" s="147" t="str">
        <f>IF(ISBLANK(D803),"",IF('order-admin-units'!$I$1&lt;&gt;"y", "", IF((K803="")*(ISBLANK(D803)=FALSE), 'order-admin-units'!$B$1+1, VLOOKUP(K803, ordercountry, 2))))</f>
        <v/>
      </c>
      <c r="Y803" s="147" t="str">
        <f>IF(ISBLANK(D803),"",IF('order-admin-units'!$I$1&lt;&gt;"y", "", IF(L803="", 'order-admin-units'!$B$2+1, VLOOKUP(K803&amp;"@"&amp;L803, orderadmin, 2))))</f>
        <v/>
      </c>
      <c r="Z803" s="147" t="str">
        <f t="shared" si="101"/>
        <v/>
      </c>
      <c r="AA803" s="147" t="str">
        <f t="shared" si="102"/>
        <v/>
      </c>
      <c r="AB803" s="147" t="str">
        <f t="shared" si="103"/>
        <v/>
      </c>
      <c r="AC803" s="147" t="str">
        <f t="shared" si="97"/>
        <v/>
      </c>
      <c r="AD803" s="11" t="str">
        <f t="shared" si="98"/>
        <v/>
      </c>
      <c r="AE803" s="11" t="str">
        <f t="array" ref="AE803">IF(ISBLANK(D803),"",IF(OR($H$2="y",$H$2="m"),IF(AA803=AA802,IF(OR(AB803=$AB$4:$AB802)=FALSE,AE802&amp;C803,AE802),"("&amp;C803)&amp;IF(AA803=AA804,IF(OR(AB804=$AB$4:$AB803)=FALSE,", ",""),") "),""))</f>
        <v/>
      </c>
      <c r="AF803" s="11" t="str">
        <f t="shared" si="99"/>
        <v/>
      </c>
      <c r="AG803" s="11" t="str">
        <f t="array" ref="AG803">IF(ISBLANK(D803),"",IF(OR($H$2="y",$H$2="m"),IF(AA803=AA802,IF(OR(AC803=$AC$4:$AC802)=FALSE,AG802&amp;AF803,AG802),"("&amp;AF803)&amp;IF(AA803=AA804,IF(OR(AC804=$AC$4:$AC803)=FALSE,", ",""),") "),""))</f>
        <v/>
      </c>
      <c r="AH803" s="10" t="str">
        <f>IF((ISBLANK(D803)),"",IF(D803=D802,AH802,"")&amp;IF(B802&lt;&gt;B803,((IF(ISBLANK(E803),$D$3&amp;"Non-type material: "&amp;$D$3,$D$3&amp;INDEX('type-categories'!$A$2:$B$100,MATCH(E803,'type-categories'!$A$2:$A$100,0),2)&amp;$D$3))),"")&amp;(IF(K803&lt;&gt;K802,$C$2&amp;K803&amp;$K$3&amp;$C$2&amp;" ",(IF(B803&lt;&gt;B802,$C$2&amp;K803&amp;$K$3&amp;$C$2&amp;" ",""))))&amp;(IF(L803="","",((IF(L803&lt;&gt;L802,$D$2&amp;L803&amp;$L$3&amp;$D$2&amp;" ",IF(B803&lt;&gt;B802,$D$2&amp;L803&amp;$L$3&amp;$D$2&amp;" ",""))))))&amp;(IF(M803="","",((IF(M803&lt;&gt;M802,$E$2&amp;M803&amp;$E$2&amp;","&amp;" ",IF(B803&lt;&gt;B802,$E$2&amp;M803&amp;$E$2&amp;",",""))))))&amp;(IF(N803="","",IF(N803&lt;&gt;N802,N803&amp;", ",IF(B803&lt;&gt;B802,N803&amp;", ",""))))&amp;(IF(ISBLANK(O803),"",(IF(O803&lt;&gt;O802,O803&amp;", ",IF(B803&lt;&gt;B802,O803&amp;", ","")))))&amp;(IF(ISBLANK(P803),"",(IF(P803&lt;&gt;P802,P803&amp;", ",IF(B803&lt;&gt;B802,P803&amp;", ",IF(Z803&lt;&gt;Z802,P803&amp;", ",""))))))&amp;(IF(ISBLANK(Q803),"",(IF(Q803&lt;&gt;Q802,Q803&amp;", ",IF(B803&lt;&gt;B802,Q803&amp;", ",IF(Z803&lt;&gt;Z802,Q803&amp;", ",""))))))&amp;(IF(ISBLANK(R803),"",(IF(R803&lt;&gt;R802,R803&amp;"m, ",IF(B803&lt;&gt;B802,R803&amp;"m, ",IF(Z803&lt;&gt;Z802,R803&amp;"m, ",""))))))&amp;IF(ISBLANK(S803),"",(IF(B803&lt;&gt;B802,S803&amp;", ",IF(S803&lt;&gt;S802,IF((Z803=Z802),"same locality "&amp;S803&amp;", ",S803&amp;", "),""))))&amp;(IF(ISBLANK(T803),"",(IF(T803&lt;&gt;T802,IF(ISBLANK(F$2),T803&amp;", ",T803&amp;" "&amp;F$2&amp;", "),(IF(B803&lt;&gt;B802,IF(ISBLANK(F$2),T803&amp;", ",T803&amp;" "&amp;F$2&amp;", "),(IF(Z803&lt;&gt;Z802,IF(ISBLANK(F$2),T803&amp;", ",T803&amp;" "&amp;F$2&amp;", "),IF((U803&lt;&gt;U802)*($G$2="Y"),"same collector, ","")))))))))&amp;(IF(ISBLANK(U803),"",(IF(U803&lt;&gt;U802,U803&amp;", ",(IF(B803&lt;&gt;B802,U803&amp;", ",IF(Z803&lt;&gt;Z802,U803&amp;", ",(IF(T803&lt;&gt;T802,IF((T803&lt;&gt;T802)*($G$2="Y"),"same date, ", ""),IF((T803=T802)*(U803=U802)*(S803&lt;&gt;S802)*($G$2="Y"),"same collector and date, ", ""))))))))))&amp;(IF(ISBLANK(V803),"",V803&amp;", "))&amp;IF((AA803&lt;&gt;AA804)*($H$2="y"),AD803&amp;AE803,IF((AA803&lt;&gt;AA804)*($H$2="m"),AD803&amp;AG803,IF(($H$2&lt;&gt;"m")*($H$2&lt;&gt;"Y"),(IF(F803=0,"",F803&amp;" "&amp;$F$4&amp;" "))&amp;(IF(G803=0,"",G803&amp;" "&amp;$G$4&amp;" "))&amp;(IF(H803=0,"",H803&amp;" "&amp;H$4&amp;" "))&amp;(IF(I803=0,"",I803&amp;" "&amp;$I$4&amp;" "))&amp;(IF(J803=0,"",J803&amp;" "&amp;$J$4&amp;" "))&amp;IF((ISBLANK(C803)),"","("&amp;C803&amp;")"),"")))&amp;IF((B803=B804)*(K803=K804)*(L803=L804)*(M803=M804),IF(($H$2&lt;&gt;"m")*($H$2&lt;&gt;"Y"), ", ", IF((ISNUMBER(FIND(")",AE803))), ", ", "")),IF((B803=B804)*(K803=K804)*(L803=L804),"; ",". ")))</f>
        <v/>
      </c>
      <c r="AI803" s="1"/>
    </row>
    <row r="804" spans="1:35" x14ac:dyDescent="0.25">
      <c r="A804" s="3" t="str">
        <f t="shared" si="100"/>
        <v/>
      </c>
      <c r="B804" s="53" t="str">
        <f t="shared" si="104"/>
        <v/>
      </c>
      <c r="C804" s="57"/>
      <c r="D804" s="57"/>
      <c r="E804" s="57"/>
      <c r="F804" s="57"/>
      <c r="G804" s="57"/>
      <c r="H804" s="57"/>
      <c r="I804" s="57"/>
      <c r="J804" s="57"/>
      <c r="K804" s="57"/>
      <c r="L804" s="57"/>
      <c r="M804" s="54"/>
      <c r="N804" s="57"/>
      <c r="O804" s="58"/>
      <c r="P804" s="58"/>
      <c r="Q804" s="58"/>
      <c r="R804" s="58"/>
      <c r="S804" s="54"/>
      <c r="T804" s="57"/>
      <c r="U804" s="57"/>
      <c r="V804" s="57"/>
      <c r="W804" s="57"/>
      <c r="X804" s="147" t="str">
        <f>IF(ISBLANK(D804),"",IF('order-admin-units'!$I$1&lt;&gt;"y", "", IF((K804="")*(ISBLANK(D804)=FALSE), 'order-admin-units'!$B$1+1, VLOOKUP(K804, ordercountry, 2))))</f>
        <v/>
      </c>
      <c r="Y804" s="147" t="str">
        <f>IF(ISBLANK(D804),"",IF('order-admin-units'!$I$1&lt;&gt;"y", "", IF(L804="", 'order-admin-units'!$B$2+1, VLOOKUP(K804&amp;"@"&amp;L804, orderadmin, 2))))</f>
        <v/>
      </c>
      <c r="Z804" s="147" t="str">
        <f t="shared" si="101"/>
        <v/>
      </c>
      <c r="AA804" s="147" t="str">
        <f t="shared" si="102"/>
        <v/>
      </c>
      <c r="AB804" s="147" t="str">
        <f t="shared" si="103"/>
        <v/>
      </c>
      <c r="AC804" s="147" t="str">
        <f t="shared" si="97"/>
        <v/>
      </c>
      <c r="AD804" s="11" t="str">
        <f t="shared" si="98"/>
        <v/>
      </c>
      <c r="AE804" s="11" t="str">
        <f t="array" ref="AE804">IF(ISBLANK(D804),"",IF(OR($H$2="y",$H$2="m"),IF(AA804=AA803,IF(OR(AB804=$AB$4:$AB803)=FALSE,AE803&amp;C804,AE803),"("&amp;C804)&amp;IF(AA804=AA805,IF(OR(AB805=$AB$4:$AB804)=FALSE,", ",""),") "),""))</f>
        <v/>
      </c>
      <c r="AF804" s="11" t="str">
        <f t="shared" si="99"/>
        <v/>
      </c>
      <c r="AG804" s="11" t="str">
        <f t="array" ref="AG804">IF(ISBLANK(D804),"",IF(OR($H$2="y",$H$2="m"),IF(AA804=AA803,IF(OR(AC804=$AC$4:$AC803)=FALSE,AG803&amp;AF804,AG803),"("&amp;AF804)&amp;IF(AA804=AA805,IF(OR(AC805=$AC$4:$AC804)=FALSE,", ",""),") "),""))</f>
        <v/>
      </c>
      <c r="AH804" s="10" t="str">
        <f>IF((ISBLANK(D804)),"",IF(D804=D803,AH803,"")&amp;IF(B803&lt;&gt;B804,((IF(ISBLANK(E804),$D$3&amp;"Non-type material: "&amp;$D$3,$D$3&amp;INDEX('type-categories'!$A$2:$B$100,MATCH(E804,'type-categories'!$A$2:$A$100,0),2)&amp;$D$3))),"")&amp;(IF(K804&lt;&gt;K803,$C$2&amp;K804&amp;$K$3&amp;$C$2&amp;" ",(IF(B804&lt;&gt;B803,$C$2&amp;K804&amp;$K$3&amp;$C$2&amp;" ",""))))&amp;(IF(L804="","",((IF(L804&lt;&gt;L803,$D$2&amp;L804&amp;$L$3&amp;$D$2&amp;" ",IF(B804&lt;&gt;B803,$D$2&amp;L804&amp;$L$3&amp;$D$2&amp;" ",""))))))&amp;(IF(M804="","",((IF(M804&lt;&gt;M803,$E$2&amp;M804&amp;$E$2&amp;","&amp;" ",IF(B804&lt;&gt;B803,$E$2&amp;M804&amp;$E$2&amp;",",""))))))&amp;(IF(N804="","",IF(N804&lt;&gt;N803,N804&amp;", ",IF(B804&lt;&gt;B803,N804&amp;", ",""))))&amp;(IF(ISBLANK(O804),"",(IF(O804&lt;&gt;O803,O804&amp;", ",IF(B804&lt;&gt;B803,O804&amp;", ","")))))&amp;(IF(ISBLANK(P804),"",(IF(P804&lt;&gt;P803,P804&amp;", ",IF(B804&lt;&gt;B803,P804&amp;", ",IF(Z804&lt;&gt;Z803,P804&amp;", ",""))))))&amp;(IF(ISBLANK(Q804),"",(IF(Q804&lt;&gt;Q803,Q804&amp;", ",IF(B804&lt;&gt;B803,Q804&amp;", ",IF(Z804&lt;&gt;Z803,Q804&amp;", ",""))))))&amp;(IF(ISBLANK(R804),"",(IF(R804&lt;&gt;R803,R804&amp;"m, ",IF(B804&lt;&gt;B803,R804&amp;"m, ",IF(Z804&lt;&gt;Z803,R804&amp;"m, ",""))))))&amp;IF(ISBLANK(S804),"",(IF(B804&lt;&gt;B803,S804&amp;", ",IF(S804&lt;&gt;S803,IF((Z804=Z803),"same locality "&amp;S804&amp;", ",S804&amp;", "),""))))&amp;(IF(ISBLANK(T804),"",(IF(T804&lt;&gt;T803,IF(ISBLANK(F$2),T804&amp;", ",T804&amp;" "&amp;F$2&amp;", "),(IF(B804&lt;&gt;B803,IF(ISBLANK(F$2),T804&amp;", ",T804&amp;" "&amp;F$2&amp;", "),(IF(Z804&lt;&gt;Z803,IF(ISBLANK(F$2),T804&amp;", ",T804&amp;" "&amp;F$2&amp;", "),IF((U804&lt;&gt;U803)*($G$2="Y"),"same collector, ","")))))))))&amp;(IF(ISBLANK(U804),"",(IF(U804&lt;&gt;U803,U804&amp;", ",(IF(B804&lt;&gt;B803,U804&amp;", ",IF(Z804&lt;&gt;Z803,U804&amp;", ",(IF(T804&lt;&gt;T803,IF((T804&lt;&gt;T803)*($G$2="Y"),"same date, ", ""),IF((T804=T803)*(U804=U803)*(S804&lt;&gt;S803)*($G$2="Y"),"same collector and date, ", ""))))))))))&amp;(IF(ISBLANK(V804),"",V804&amp;", "))&amp;IF((AA804&lt;&gt;AA805)*($H$2="y"),AD804&amp;AE804,IF((AA804&lt;&gt;AA805)*($H$2="m"),AD804&amp;AG804,IF(($H$2&lt;&gt;"m")*($H$2&lt;&gt;"Y"),(IF(F804=0,"",F804&amp;" "&amp;$F$4&amp;" "))&amp;(IF(G804=0,"",G804&amp;" "&amp;$G$4&amp;" "))&amp;(IF(H804=0,"",H804&amp;" "&amp;H$4&amp;" "))&amp;(IF(I804=0,"",I804&amp;" "&amp;$I$4&amp;" "))&amp;(IF(J804=0,"",J804&amp;" "&amp;$J$4&amp;" "))&amp;IF((ISBLANK(C804)),"","("&amp;C804&amp;")"),"")))&amp;IF((B804=B805)*(K804=K805)*(L804=L805)*(M804=M805),IF(($H$2&lt;&gt;"m")*($H$2&lt;&gt;"Y"), ", ", IF((ISNUMBER(FIND(")",AE804))), ", ", "")),IF((B804=B805)*(K804=K805)*(L804=L805),"; ",". ")))</f>
        <v/>
      </c>
      <c r="AI804" s="1"/>
    </row>
    <row r="805" spans="1:35" x14ac:dyDescent="0.25">
      <c r="A805" s="3" t="str">
        <f t="shared" si="100"/>
        <v/>
      </c>
      <c r="B805" s="53" t="str">
        <f t="shared" si="104"/>
        <v/>
      </c>
      <c r="C805" s="57"/>
      <c r="D805" s="57"/>
      <c r="E805" s="57"/>
      <c r="F805" s="57"/>
      <c r="G805" s="57"/>
      <c r="H805" s="57"/>
      <c r="I805" s="57"/>
      <c r="J805" s="57"/>
      <c r="K805" s="57"/>
      <c r="L805" s="57"/>
      <c r="M805" s="54"/>
      <c r="N805" s="57"/>
      <c r="O805" s="58"/>
      <c r="P805" s="58"/>
      <c r="Q805" s="58"/>
      <c r="R805" s="58"/>
      <c r="S805" s="54"/>
      <c r="T805" s="57"/>
      <c r="U805" s="57"/>
      <c r="V805" s="57"/>
      <c r="W805" s="57"/>
      <c r="X805" s="147" t="str">
        <f>IF(ISBLANK(D805),"",IF('order-admin-units'!$I$1&lt;&gt;"y", "", IF((K805="")*(ISBLANK(D805)=FALSE), 'order-admin-units'!$B$1+1, VLOOKUP(K805, ordercountry, 2))))</f>
        <v/>
      </c>
      <c r="Y805" s="147" t="str">
        <f>IF(ISBLANK(D805),"",IF('order-admin-units'!$I$1&lt;&gt;"y", "", IF(L805="", 'order-admin-units'!$B$2+1, VLOOKUP(K805&amp;"@"&amp;L805, orderadmin, 2))))</f>
        <v/>
      </c>
      <c r="Z805" s="147" t="str">
        <f t="shared" si="101"/>
        <v/>
      </c>
      <c r="AA805" s="147" t="str">
        <f t="shared" si="102"/>
        <v/>
      </c>
      <c r="AB805" s="147" t="str">
        <f t="shared" si="103"/>
        <v/>
      </c>
      <c r="AC805" s="147" t="str">
        <f t="shared" si="97"/>
        <v/>
      </c>
      <c r="AD805" s="11" t="str">
        <f t="shared" si="98"/>
        <v/>
      </c>
      <c r="AE805" s="11" t="str">
        <f t="array" ref="AE805">IF(ISBLANK(D805),"",IF(OR($H$2="y",$H$2="m"),IF(AA805=AA804,IF(OR(AB805=$AB$4:$AB804)=FALSE,AE804&amp;C805,AE804),"("&amp;C805)&amp;IF(AA805=AA806,IF(OR(AB806=$AB$4:$AB805)=FALSE,", ",""),") "),""))</f>
        <v/>
      </c>
      <c r="AF805" s="11" t="str">
        <f t="shared" si="99"/>
        <v/>
      </c>
      <c r="AG805" s="11" t="str">
        <f t="array" ref="AG805">IF(ISBLANK(D805),"",IF(OR($H$2="y",$H$2="m"),IF(AA805=AA804,IF(OR(AC805=$AC$4:$AC804)=FALSE,AG804&amp;AF805,AG804),"("&amp;AF805)&amp;IF(AA805=AA806,IF(OR(AC806=$AC$4:$AC805)=FALSE,", ",""),") "),""))</f>
        <v/>
      </c>
      <c r="AH805" s="10" t="str">
        <f>IF((ISBLANK(D805)),"",IF(D805=D804,AH804,"")&amp;IF(B804&lt;&gt;B805,((IF(ISBLANK(E805),$D$3&amp;"Non-type material: "&amp;$D$3,$D$3&amp;INDEX('type-categories'!$A$2:$B$100,MATCH(E805,'type-categories'!$A$2:$A$100,0),2)&amp;$D$3))),"")&amp;(IF(K805&lt;&gt;K804,$C$2&amp;K805&amp;$K$3&amp;$C$2&amp;" ",(IF(B805&lt;&gt;B804,$C$2&amp;K805&amp;$K$3&amp;$C$2&amp;" ",""))))&amp;(IF(L805="","",((IF(L805&lt;&gt;L804,$D$2&amp;L805&amp;$L$3&amp;$D$2&amp;" ",IF(B805&lt;&gt;B804,$D$2&amp;L805&amp;$L$3&amp;$D$2&amp;" ",""))))))&amp;(IF(M805="","",((IF(M805&lt;&gt;M804,$E$2&amp;M805&amp;$E$2&amp;","&amp;" ",IF(B805&lt;&gt;B804,$E$2&amp;M805&amp;$E$2&amp;",",""))))))&amp;(IF(N805="","",IF(N805&lt;&gt;N804,N805&amp;", ",IF(B805&lt;&gt;B804,N805&amp;", ",""))))&amp;(IF(ISBLANK(O805),"",(IF(O805&lt;&gt;O804,O805&amp;", ",IF(B805&lt;&gt;B804,O805&amp;", ","")))))&amp;(IF(ISBLANK(P805),"",(IF(P805&lt;&gt;P804,P805&amp;", ",IF(B805&lt;&gt;B804,P805&amp;", ",IF(Z805&lt;&gt;Z804,P805&amp;", ",""))))))&amp;(IF(ISBLANK(Q805),"",(IF(Q805&lt;&gt;Q804,Q805&amp;", ",IF(B805&lt;&gt;B804,Q805&amp;", ",IF(Z805&lt;&gt;Z804,Q805&amp;", ",""))))))&amp;(IF(ISBLANK(R805),"",(IF(R805&lt;&gt;R804,R805&amp;"m, ",IF(B805&lt;&gt;B804,R805&amp;"m, ",IF(Z805&lt;&gt;Z804,R805&amp;"m, ",""))))))&amp;IF(ISBLANK(S805),"",(IF(B805&lt;&gt;B804,S805&amp;", ",IF(S805&lt;&gt;S804,IF((Z805=Z804),"same locality "&amp;S805&amp;", ",S805&amp;", "),""))))&amp;(IF(ISBLANK(T805),"",(IF(T805&lt;&gt;T804,IF(ISBLANK(F$2),T805&amp;", ",T805&amp;" "&amp;F$2&amp;", "),(IF(B805&lt;&gt;B804,IF(ISBLANK(F$2),T805&amp;", ",T805&amp;" "&amp;F$2&amp;", "),(IF(Z805&lt;&gt;Z804,IF(ISBLANK(F$2),T805&amp;", ",T805&amp;" "&amp;F$2&amp;", "),IF((U805&lt;&gt;U804)*($G$2="Y"),"same collector, ","")))))))))&amp;(IF(ISBLANK(U805),"",(IF(U805&lt;&gt;U804,U805&amp;", ",(IF(B805&lt;&gt;B804,U805&amp;", ",IF(Z805&lt;&gt;Z804,U805&amp;", ",(IF(T805&lt;&gt;T804,IF((T805&lt;&gt;T804)*($G$2="Y"),"same date, ", ""),IF((T805=T804)*(U805=U804)*(S805&lt;&gt;S804)*($G$2="Y"),"same collector and date, ", ""))))))))))&amp;(IF(ISBLANK(V805),"",V805&amp;", "))&amp;IF((AA805&lt;&gt;AA806)*($H$2="y"),AD805&amp;AE805,IF((AA805&lt;&gt;AA806)*($H$2="m"),AD805&amp;AG805,IF(($H$2&lt;&gt;"m")*($H$2&lt;&gt;"Y"),(IF(F805=0,"",F805&amp;" "&amp;$F$4&amp;" "))&amp;(IF(G805=0,"",G805&amp;" "&amp;$G$4&amp;" "))&amp;(IF(H805=0,"",H805&amp;" "&amp;H$4&amp;" "))&amp;(IF(I805=0,"",I805&amp;" "&amp;$I$4&amp;" "))&amp;(IF(J805=0,"",J805&amp;" "&amp;$J$4&amp;" "))&amp;IF((ISBLANK(C805)),"","("&amp;C805&amp;")"),"")))&amp;IF((B805=B806)*(K805=K806)*(L805=L806)*(M805=M806),IF(($H$2&lt;&gt;"m")*($H$2&lt;&gt;"Y"), ", ", IF((ISNUMBER(FIND(")",AE805))), ", ", "")),IF((B805=B806)*(K805=K806)*(L805=L806),"; ",". ")))</f>
        <v/>
      </c>
      <c r="AI805" s="1"/>
    </row>
    <row r="806" spans="1:35" x14ac:dyDescent="0.25">
      <c r="A806" s="3" t="str">
        <f t="shared" si="100"/>
        <v/>
      </c>
      <c r="B806" s="53" t="str">
        <f t="shared" si="104"/>
        <v/>
      </c>
      <c r="C806" s="57"/>
      <c r="D806" s="57"/>
      <c r="E806" s="57"/>
      <c r="F806" s="57"/>
      <c r="G806" s="57"/>
      <c r="H806" s="57"/>
      <c r="I806" s="57"/>
      <c r="J806" s="57"/>
      <c r="K806" s="57"/>
      <c r="L806" s="57"/>
      <c r="M806" s="54"/>
      <c r="N806" s="57"/>
      <c r="O806" s="58"/>
      <c r="P806" s="58"/>
      <c r="Q806" s="58"/>
      <c r="R806" s="58"/>
      <c r="S806" s="54"/>
      <c r="T806" s="57"/>
      <c r="U806" s="57"/>
      <c r="V806" s="57"/>
      <c r="W806" s="57"/>
      <c r="X806" s="147" t="str">
        <f>IF(ISBLANK(D806),"",IF('order-admin-units'!$I$1&lt;&gt;"y", "", IF((K806="")*(ISBLANK(D806)=FALSE), 'order-admin-units'!$B$1+1, VLOOKUP(K806, ordercountry, 2))))</f>
        <v/>
      </c>
      <c r="Y806" s="147" t="str">
        <f>IF(ISBLANK(D806),"",IF('order-admin-units'!$I$1&lt;&gt;"y", "", IF(L806="", 'order-admin-units'!$B$2+1, VLOOKUP(K806&amp;"@"&amp;L806, orderadmin, 2))))</f>
        <v/>
      </c>
      <c r="Z806" s="147" t="str">
        <f t="shared" si="101"/>
        <v/>
      </c>
      <c r="AA806" s="147" t="str">
        <f t="shared" si="102"/>
        <v/>
      </c>
      <c r="AB806" s="147" t="str">
        <f t="shared" si="103"/>
        <v/>
      </c>
      <c r="AC806" s="147" t="str">
        <f t="shared" si="97"/>
        <v/>
      </c>
      <c r="AD806" s="11" t="str">
        <f t="shared" si="98"/>
        <v/>
      </c>
      <c r="AE806" s="11" t="str">
        <f t="array" ref="AE806">IF(ISBLANK(D806),"",IF(OR($H$2="y",$H$2="m"),IF(AA806=AA805,IF(OR(AB806=$AB$4:$AB805)=FALSE,AE805&amp;C806,AE805),"("&amp;C806)&amp;IF(AA806=AA807,IF(OR(AB807=$AB$4:$AB806)=FALSE,", ",""),") "),""))</f>
        <v/>
      </c>
      <c r="AF806" s="11" t="str">
        <f t="shared" si="99"/>
        <v/>
      </c>
      <c r="AG806" s="11" t="str">
        <f t="array" ref="AG806">IF(ISBLANK(D806),"",IF(OR($H$2="y",$H$2="m"),IF(AA806=AA805,IF(OR(AC806=$AC$4:$AC805)=FALSE,AG805&amp;AF806,AG805),"("&amp;AF806)&amp;IF(AA806=AA807,IF(OR(AC807=$AC$4:$AC806)=FALSE,", ",""),") "),""))</f>
        <v/>
      </c>
      <c r="AH806" s="10" t="str">
        <f>IF((ISBLANK(D806)),"",IF(D806=D805,AH805,"")&amp;IF(B805&lt;&gt;B806,((IF(ISBLANK(E806),$D$3&amp;"Non-type material: "&amp;$D$3,$D$3&amp;INDEX('type-categories'!$A$2:$B$100,MATCH(E806,'type-categories'!$A$2:$A$100,0),2)&amp;$D$3))),"")&amp;(IF(K806&lt;&gt;K805,$C$2&amp;K806&amp;$K$3&amp;$C$2&amp;" ",(IF(B806&lt;&gt;B805,$C$2&amp;K806&amp;$K$3&amp;$C$2&amp;" ",""))))&amp;(IF(L806="","",((IF(L806&lt;&gt;L805,$D$2&amp;L806&amp;$L$3&amp;$D$2&amp;" ",IF(B806&lt;&gt;B805,$D$2&amp;L806&amp;$L$3&amp;$D$2&amp;" ",""))))))&amp;(IF(M806="","",((IF(M806&lt;&gt;M805,$E$2&amp;M806&amp;$E$2&amp;","&amp;" ",IF(B806&lt;&gt;B805,$E$2&amp;M806&amp;$E$2&amp;",",""))))))&amp;(IF(N806="","",IF(N806&lt;&gt;N805,N806&amp;", ",IF(B806&lt;&gt;B805,N806&amp;", ",""))))&amp;(IF(ISBLANK(O806),"",(IF(O806&lt;&gt;O805,O806&amp;", ",IF(B806&lt;&gt;B805,O806&amp;", ","")))))&amp;(IF(ISBLANK(P806),"",(IF(P806&lt;&gt;P805,P806&amp;", ",IF(B806&lt;&gt;B805,P806&amp;", ",IF(Z806&lt;&gt;Z805,P806&amp;", ",""))))))&amp;(IF(ISBLANK(Q806),"",(IF(Q806&lt;&gt;Q805,Q806&amp;", ",IF(B806&lt;&gt;B805,Q806&amp;", ",IF(Z806&lt;&gt;Z805,Q806&amp;", ",""))))))&amp;(IF(ISBLANK(R806),"",(IF(R806&lt;&gt;R805,R806&amp;"m, ",IF(B806&lt;&gt;B805,R806&amp;"m, ",IF(Z806&lt;&gt;Z805,R806&amp;"m, ",""))))))&amp;IF(ISBLANK(S806),"",(IF(B806&lt;&gt;B805,S806&amp;", ",IF(S806&lt;&gt;S805,IF((Z806=Z805),"same locality "&amp;S806&amp;", ",S806&amp;", "),""))))&amp;(IF(ISBLANK(T806),"",(IF(T806&lt;&gt;T805,IF(ISBLANK(F$2),T806&amp;", ",T806&amp;" "&amp;F$2&amp;", "),(IF(B806&lt;&gt;B805,IF(ISBLANK(F$2),T806&amp;", ",T806&amp;" "&amp;F$2&amp;", "),(IF(Z806&lt;&gt;Z805,IF(ISBLANK(F$2),T806&amp;", ",T806&amp;" "&amp;F$2&amp;", "),IF((U806&lt;&gt;U805)*($G$2="Y"),"same collector, ","")))))))))&amp;(IF(ISBLANK(U806),"",(IF(U806&lt;&gt;U805,U806&amp;", ",(IF(B806&lt;&gt;B805,U806&amp;", ",IF(Z806&lt;&gt;Z805,U806&amp;", ",(IF(T806&lt;&gt;T805,IF((T806&lt;&gt;T805)*($G$2="Y"),"same date, ", ""),IF((T806=T805)*(U806=U805)*(S806&lt;&gt;S805)*($G$2="Y"),"same collector and date, ", ""))))))))))&amp;(IF(ISBLANK(V806),"",V806&amp;", "))&amp;IF((AA806&lt;&gt;AA807)*($H$2="y"),AD806&amp;AE806,IF((AA806&lt;&gt;AA807)*($H$2="m"),AD806&amp;AG806,IF(($H$2&lt;&gt;"m")*($H$2&lt;&gt;"Y"),(IF(F806=0,"",F806&amp;" "&amp;$F$4&amp;" "))&amp;(IF(G806=0,"",G806&amp;" "&amp;$G$4&amp;" "))&amp;(IF(H806=0,"",H806&amp;" "&amp;H$4&amp;" "))&amp;(IF(I806=0,"",I806&amp;" "&amp;$I$4&amp;" "))&amp;(IF(J806=0,"",J806&amp;" "&amp;$J$4&amp;" "))&amp;IF((ISBLANK(C806)),"","("&amp;C806&amp;")"),"")))&amp;IF((B806=B807)*(K806=K807)*(L806=L807)*(M806=M807),IF(($H$2&lt;&gt;"m")*($H$2&lt;&gt;"Y"), ", ", IF((ISNUMBER(FIND(")",AE806))), ", ", "")),IF((B806=B807)*(K806=K807)*(L806=L807),"; ",". ")))</f>
        <v/>
      </c>
      <c r="AI806" s="1"/>
    </row>
    <row r="807" spans="1:35" x14ac:dyDescent="0.25">
      <c r="A807" s="3" t="str">
        <f t="shared" si="100"/>
        <v/>
      </c>
      <c r="B807" s="53" t="str">
        <f t="shared" si="104"/>
        <v/>
      </c>
      <c r="C807" s="57"/>
      <c r="D807" s="57"/>
      <c r="E807" s="57"/>
      <c r="F807" s="57"/>
      <c r="G807" s="57"/>
      <c r="H807" s="57"/>
      <c r="I807" s="57"/>
      <c r="J807" s="57"/>
      <c r="K807" s="57"/>
      <c r="L807" s="57"/>
      <c r="M807" s="54"/>
      <c r="N807" s="57"/>
      <c r="O807" s="58"/>
      <c r="P807" s="58"/>
      <c r="Q807" s="58"/>
      <c r="R807" s="58"/>
      <c r="S807" s="54"/>
      <c r="T807" s="57"/>
      <c r="U807" s="57"/>
      <c r="V807" s="57"/>
      <c r="W807" s="57"/>
      <c r="X807" s="147" t="str">
        <f>IF(ISBLANK(D807),"",IF('order-admin-units'!$I$1&lt;&gt;"y", "", IF((K807="")*(ISBLANK(D807)=FALSE), 'order-admin-units'!$B$1+1, VLOOKUP(K807, ordercountry, 2))))</f>
        <v/>
      </c>
      <c r="Y807" s="147" t="str">
        <f>IF(ISBLANK(D807),"",IF('order-admin-units'!$I$1&lt;&gt;"y", "", IF(L807="", 'order-admin-units'!$B$2+1, VLOOKUP(K807&amp;"@"&amp;L807, orderadmin, 2))))</f>
        <v/>
      </c>
      <c r="Z807" s="147" t="str">
        <f t="shared" si="101"/>
        <v/>
      </c>
      <c r="AA807" s="147" t="str">
        <f t="shared" si="102"/>
        <v/>
      </c>
      <c r="AB807" s="147" t="str">
        <f t="shared" si="103"/>
        <v/>
      </c>
      <c r="AC807" s="147" t="str">
        <f t="shared" si="97"/>
        <v/>
      </c>
      <c r="AD807" s="11" t="str">
        <f t="shared" si="98"/>
        <v/>
      </c>
      <c r="AE807" s="11" t="str">
        <f t="array" ref="AE807">IF(ISBLANK(D807),"",IF(OR($H$2="y",$H$2="m"),IF(AA807=AA806,IF(OR(AB807=$AB$4:$AB806)=FALSE,AE806&amp;C807,AE806),"("&amp;C807)&amp;IF(AA807=AA808,IF(OR(AB808=$AB$4:$AB807)=FALSE,", ",""),") "),""))</f>
        <v/>
      </c>
      <c r="AF807" s="11" t="str">
        <f t="shared" si="99"/>
        <v/>
      </c>
      <c r="AG807" s="11" t="str">
        <f t="array" ref="AG807">IF(ISBLANK(D807),"",IF(OR($H$2="y",$H$2="m"),IF(AA807=AA806,IF(OR(AC807=$AC$4:$AC806)=FALSE,AG806&amp;AF807,AG806),"("&amp;AF807)&amp;IF(AA807=AA808,IF(OR(AC808=$AC$4:$AC807)=FALSE,", ",""),") "),""))</f>
        <v/>
      </c>
      <c r="AH807" s="10" t="str">
        <f>IF((ISBLANK(D807)),"",IF(D807=D806,AH806,"")&amp;IF(B806&lt;&gt;B807,((IF(ISBLANK(E807),$D$3&amp;"Non-type material: "&amp;$D$3,$D$3&amp;INDEX('type-categories'!$A$2:$B$100,MATCH(E807,'type-categories'!$A$2:$A$100,0),2)&amp;$D$3))),"")&amp;(IF(K807&lt;&gt;K806,$C$2&amp;K807&amp;$K$3&amp;$C$2&amp;" ",(IF(B807&lt;&gt;B806,$C$2&amp;K807&amp;$K$3&amp;$C$2&amp;" ",""))))&amp;(IF(L807="","",((IF(L807&lt;&gt;L806,$D$2&amp;L807&amp;$L$3&amp;$D$2&amp;" ",IF(B807&lt;&gt;B806,$D$2&amp;L807&amp;$L$3&amp;$D$2&amp;" ",""))))))&amp;(IF(M807="","",((IF(M807&lt;&gt;M806,$E$2&amp;M807&amp;$E$2&amp;","&amp;" ",IF(B807&lt;&gt;B806,$E$2&amp;M807&amp;$E$2&amp;",",""))))))&amp;(IF(N807="","",IF(N807&lt;&gt;N806,N807&amp;", ",IF(B807&lt;&gt;B806,N807&amp;", ",""))))&amp;(IF(ISBLANK(O807),"",(IF(O807&lt;&gt;O806,O807&amp;", ",IF(B807&lt;&gt;B806,O807&amp;", ","")))))&amp;(IF(ISBLANK(P807),"",(IF(P807&lt;&gt;P806,P807&amp;", ",IF(B807&lt;&gt;B806,P807&amp;", ",IF(Z807&lt;&gt;Z806,P807&amp;", ",""))))))&amp;(IF(ISBLANK(Q807),"",(IF(Q807&lt;&gt;Q806,Q807&amp;", ",IF(B807&lt;&gt;B806,Q807&amp;", ",IF(Z807&lt;&gt;Z806,Q807&amp;", ",""))))))&amp;(IF(ISBLANK(R807),"",(IF(R807&lt;&gt;R806,R807&amp;"m, ",IF(B807&lt;&gt;B806,R807&amp;"m, ",IF(Z807&lt;&gt;Z806,R807&amp;"m, ",""))))))&amp;IF(ISBLANK(S807),"",(IF(B807&lt;&gt;B806,S807&amp;", ",IF(S807&lt;&gt;S806,IF((Z807=Z806),"same locality "&amp;S807&amp;", ",S807&amp;", "),""))))&amp;(IF(ISBLANK(T807),"",(IF(T807&lt;&gt;T806,IF(ISBLANK(F$2),T807&amp;", ",T807&amp;" "&amp;F$2&amp;", "),(IF(B807&lt;&gt;B806,IF(ISBLANK(F$2),T807&amp;", ",T807&amp;" "&amp;F$2&amp;", "),(IF(Z807&lt;&gt;Z806,IF(ISBLANK(F$2),T807&amp;", ",T807&amp;" "&amp;F$2&amp;", "),IF((U807&lt;&gt;U806)*($G$2="Y"),"same collector, ","")))))))))&amp;(IF(ISBLANK(U807),"",(IF(U807&lt;&gt;U806,U807&amp;", ",(IF(B807&lt;&gt;B806,U807&amp;", ",IF(Z807&lt;&gt;Z806,U807&amp;", ",(IF(T807&lt;&gt;T806,IF((T807&lt;&gt;T806)*($G$2="Y"),"same date, ", ""),IF((T807=T806)*(U807=U806)*(S807&lt;&gt;S806)*($G$2="Y"),"same collector and date, ", ""))))))))))&amp;(IF(ISBLANK(V807),"",V807&amp;", "))&amp;IF((AA807&lt;&gt;AA808)*($H$2="y"),AD807&amp;AE807,IF((AA807&lt;&gt;AA808)*($H$2="m"),AD807&amp;AG807,IF(($H$2&lt;&gt;"m")*($H$2&lt;&gt;"Y"),(IF(F807=0,"",F807&amp;" "&amp;$F$4&amp;" "))&amp;(IF(G807=0,"",G807&amp;" "&amp;$G$4&amp;" "))&amp;(IF(H807=0,"",H807&amp;" "&amp;H$4&amp;" "))&amp;(IF(I807=0,"",I807&amp;" "&amp;$I$4&amp;" "))&amp;(IF(J807=0,"",J807&amp;" "&amp;$J$4&amp;" "))&amp;IF((ISBLANK(C807)),"","("&amp;C807&amp;")"),"")))&amp;IF((B807=B808)*(K807=K808)*(L807=L808)*(M807=M808),IF(($H$2&lt;&gt;"m")*($H$2&lt;&gt;"Y"), ", ", IF((ISNUMBER(FIND(")",AE807))), ", ", "")),IF((B807=B808)*(K807=K808)*(L807=L808),"; ",". ")))</f>
        <v/>
      </c>
      <c r="AI807" s="1"/>
    </row>
    <row r="808" spans="1:35" x14ac:dyDescent="0.25">
      <c r="A808" s="3" t="str">
        <f t="shared" si="100"/>
        <v/>
      </c>
      <c r="B808" s="53" t="str">
        <f t="shared" si="104"/>
        <v/>
      </c>
      <c r="C808" s="57"/>
      <c r="D808" s="57"/>
      <c r="E808" s="57"/>
      <c r="F808" s="57"/>
      <c r="G808" s="57"/>
      <c r="H808" s="57"/>
      <c r="I808" s="57"/>
      <c r="J808" s="57"/>
      <c r="K808" s="57"/>
      <c r="L808" s="57"/>
      <c r="M808" s="54"/>
      <c r="N808" s="57"/>
      <c r="O808" s="58"/>
      <c r="P808" s="58"/>
      <c r="Q808" s="58"/>
      <c r="R808" s="58"/>
      <c r="S808" s="54"/>
      <c r="T808" s="57"/>
      <c r="U808" s="57"/>
      <c r="V808" s="57"/>
      <c r="W808" s="57"/>
      <c r="X808" s="147" t="str">
        <f>IF(ISBLANK(D808),"",IF('order-admin-units'!$I$1&lt;&gt;"y", "", IF((K808="")*(ISBLANK(D808)=FALSE), 'order-admin-units'!$B$1+1, VLOOKUP(K808, ordercountry, 2))))</f>
        <v/>
      </c>
      <c r="Y808" s="147" t="str">
        <f>IF(ISBLANK(D808),"",IF('order-admin-units'!$I$1&lt;&gt;"y", "", IF(L808="", 'order-admin-units'!$B$2+1, VLOOKUP(K808&amp;"@"&amp;L808, orderadmin, 2))))</f>
        <v/>
      </c>
      <c r="Z808" s="147" t="str">
        <f t="shared" si="101"/>
        <v/>
      </c>
      <c r="AA808" s="147" t="str">
        <f t="shared" si="102"/>
        <v/>
      </c>
      <c r="AB808" s="147" t="str">
        <f t="shared" si="103"/>
        <v/>
      </c>
      <c r="AC808" s="147" t="str">
        <f t="shared" si="97"/>
        <v/>
      </c>
      <c r="AD808" s="11" t="str">
        <f t="shared" si="98"/>
        <v/>
      </c>
      <c r="AE808" s="11" t="str">
        <f t="array" ref="AE808">IF(ISBLANK(D808),"",IF(OR($H$2="y",$H$2="m"),IF(AA808=AA807,IF(OR(AB808=$AB$4:$AB807)=FALSE,AE807&amp;C808,AE807),"("&amp;C808)&amp;IF(AA808=AA809,IF(OR(AB809=$AB$4:$AB808)=FALSE,", ",""),") "),""))</f>
        <v/>
      </c>
      <c r="AF808" s="11" t="str">
        <f t="shared" si="99"/>
        <v/>
      </c>
      <c r="AG808" s="11" t="str">
        <f t="array" ref="AG808">IF(ISBLANK(D808),"",IF(OR($H$2="y",$H$2="m"),IF(AA808=AA807,IF(OR(AC808=$AC$4:$AC807)=FALSE,AG807&amp;AF808,AG807),"("&amp;AF808)&amp;IF(AA808=AA809,IF(OR(AC809=$AC$4:$AC808)=FALSE,", ",""),") "),""))</f>
        <v/>
      </c>
      <c r="AH808" s="10" t="str">
        <f>IF((ISBLANK(D808)),"",IF(D808=D807,AH807,"")&amp;IF(B807&lt;&gt;B808,((IF(ISBLANK(E808),$D$3&amp;"Non-type material: "&amp;$D$3,$D$3&amp;INDEX('type-categories'!$A$2:$B$100,MATCH(E808,'type-categories'!$A$2:$A$100,0),2)&amp;$D$3))),"")&amp;(IF(K808&lt;&gt;K807,$C$2&amp;K808&amp;$K$3&amp;$C$2&amp;" ",(IF(B808&lt;&gt;B807,$C$2&amp;K808&amp;$K$3&amp;$C$2&amp;" ",""))))&amp;(IF(L808="","",((IF(L808&lt;&gt;L807,$D$2&amp;L808&amp;$L$3&amp;$D$2&amp;" ",IF(B808&lt;&gt;B807,$D$2&amp;L808&amp;$L$3&amp;$D$2&amp;" ",""))))))&amp;(IF(M808="","",((IF(M808&lt;&gt;M807,$E$2&amp;M808&amp;$E$2&amp;","&amp;" ",IF(B808&lt;&gt;B807,$E$2&amp;M808&amp;$E$2&amp;",",""))))))&amp;(IF(N808="","",IF(N808&lt;&gt;N807,N808&amp;", ",IF(B808&lt;&gt;B807,N808&amp;", ",""))))&amp;(IF(ISBLANK(O808),"",(IF(O808&lt;&gt;O807,O808&amp;", ",IF(B808&lt;&gt;B807,O808&amp;", ","")))))&amp;(IF(ISBLANK(P808),"",(IF(P808&lt;&gt;P807,P808&amp;", ",IF(B808&lt;&gt;B807,P808&amp;", ",IF(Z808&lt;&gt;Z807,P808&amp;", ",""))))))&amp;(IF(ISBLANK(Q808),"",(IF(Q808&lt;&gt;Q807,Q808&amp;", ",IF(B808&lt;&gt;B807,Q808&amp;", ",IF(Z808&lt;&gt;Z807,Q808&amp;", ",""))))))&amp;(IF(ISBLANK(R808),"",(IF(R808&lt;&gt;R807,R808&amp;"m, ",IF(B808&lt;&gt;B807,R808&amp;"m, ",IF(Z808&lt;&gt;Z807,R808&amp;"m, ",""))))))&amp;IF(ISBLANK(S808),"",(IF(B808&lt;&gt;B807,S808&amp;", ",IF(S808&lt;&gt;S807,IF((Z808=Z807),"same locality "&amp;S808&amp;", ",S808&amp;", "),""))))&amp;(IF(ISBLANK(T808),"",(IF(T808&lt;&gt;T807,IF(ISBLANK(F$2),T808&amp;", ",T808&amp;" "&amp;F$2&amp;", "),(IF(B808&lt;&gt;B807,IF(ISBLANK(F$2),T808&amp;", ",T808&amp;" "&amp;F$2&amp;", "),(IF(Z808&lt;&gt;Z807,IF(ISBLANK(F$2),T808&amp;", ",T808&amp;" "&amp;F$2&amp;", "),IF((U808&lt;&gt;U807)*($G$2="Y"),"same collector, ","")))))))))&amp;(IF(ISBLANK(U808),"",(IF(U808&lt;&gt;U807,U808&amp;", ",(IF(B808&lt;&gt;B807,U808&amp;", ",IF(Z808&lt;&gt;Z807,U808&amp;", ",(IF(T808&lt;&gt;T807,IF((T808&lt;&gt;T807)*($G$2="Y"),"same date, ", ""),IF((T808=T807)*(U808=U807)*(S808&lt;&gt;S807)*($G$2="Y"),"same collector and date, ", ""))))))))))&amp;(IF(ISBLANK(V808),"",V808&amp;", "))&amp;IF((AA808&lt;&gt;AA809)*($H$2="y"),AD808&amp;AE808,IF((AA808&lt;&gt;AA809)*($H$2="m"),AD808&amp;AG808,IF(($H$2&lt;&gt;"m")*($H$2&lt;&gt;"Y"),(IF(F808=0,"",F808&amp;" "&amp;$F$4&amp;" "))&amp;(IF(G808=0,"",G808&amp;" "&amp;$G$4&amp;" "))&amp;(IF(H808=0,"",H808&amp;" "&amp;H$4&amp;" "))&amp;(IF(I808=0,"",I808&amp;" "&amp;$I$4&amp;" "))&amp;(IF(J808=0,"",J808&amp;" "&amp;$J$4&amp;" "))&amp;IF((ISBLANK(C808)),"","("&amp;C808&amp;")"),"")))&amp;IF((B808=B809)*(K808=K809)*(L808=L809)*(M808=M809),IF(($H$2&lt;&gt;"m")*($H$2&lt;&gt;"Y"), ", ", IF((ISNUMBER(FIND(")",AE808))), ", ", "")),IF((B808=B809)*(K808=K809)*(L808=L809),"; ",". ")))</f>
        <v/>
      </c>
      <c r="AI808" s="1"/>
    </row>
    <row r="809" spans="1:35" x14ac:dyDescent="0.25">
      <c r="A809" s="3" t="str">
        <f t="shared" si="100"/>
        <v/>
      </c>
      <c r="B809" s="53" t="str">
        <f t="shared" si="104"/>
        <v/>
      </c>
      <c r="C809" s="57"/>
      <c r="D809" s="57"/>
      <c r="E809" s="57"/>
      <c r="F809" s="57"/>
      <c r="G809" s="57"/>
      <c r="H809" s="57"/>
      <c r="I809" s="57"/>
      <c r="J809" s="57"/>
      <c r="K809" s="57"/>
      <c r="L809" s="57"/>
      <c r="M809" s="54"/>
      <c r="N809" s="57"/>
      <c r="O809" s="58"/>
      <c r="P809" s="58"/>
      <c r="Q809" s="58"/>
      <c r="R809" s="58"/>
      <c r="S809" s="54"/>
      <c r="T809" s="57"/>
      <c r="U809" s="57"/>
      <c r="V809" s="57"/>
      <c r="W809" s="57"/>
      <c r="X809" s="147" t="str">
        <f>IF(ISBLANK(D809),"",IF('order-admin-units'!$I$1&lt;&gt;"y", "", IF((K809="")*(ISBLANK(D809)=FALSE), 'order-admin-units'!$B$1+1, VLOOKUP(K809, ordercountry, 2))))</f>
        <v/>
      </c>
      <c r="Y809" s="147" t="str">
        <f>IF(ISBLANK(D809),"",IF('order-admin-units'!$I$1&lt;&gt;"y", "", IF(L809="", 'order-admin-units'!$B$2+1, VLOOKUP(K809&amp;"@"&amp;L809, orderadmin, 2))))</f>
        <v/>
      </c>
      <c r="Z809" s="147" t="str">
        <f t="shared" si="101"/>
        <v/>
      </c>
      <c r="AA809" s="147" t="str">
        <f t="shared" si="102"/>
        <v/>
      </c>
      <c r="AB809" s="147" t="str">
        <f t="shared" si="103"/>
        <v/>
      </c>
      <c r="AC809" s="147" t="str">
        <f t="shared" si="97"/>
        <v/>
      </c>
      <c r="AD809" s="11" t="str">
        <f t="shared" si="98"/>
        <v/>
      </c>
      <c r="AE809" s="11" t="str">
        <f t="array" ref="AE809">IF(ISBLANK(D809),"",IF(OR($H$2="y",$H$2="m"),IF(AA809=AA808,IF(OR(AB809=$AB$4:$AB808)=FALSE,AE808&amp;C809,AE808),"("&amp;C809)&amp;IF(AA809=AA810,IF(OR(AB810=$AB$4:$AB809)=FALSE,", ",""),") "),""))</f>
        <v/>
      </c>
      <c r="AF809" s="11" t="str">
        <f t="shared" si="99"/>
        <v/>
      </c>
      <c r="AG809" s="11" t="str">
        <f t="array" ref="AG809">IF(ISBLANK(D809),"",IF(OR($H$2="y",$H$2="m"),IF(AA809=AA808,IF(OR(AC809=$AC$4:$AC808)=FALSE,AG808&amp;AF809,AG808),"("&amp;AF809)&amp;IF(AA809=AA810,IF(OR(AC810=$AC$4:$AC809)=FALSE,", ",""),") "),""))</f>
        <v/>
      </c>
      <c r="AH809" s="10" t="str">
        <f>IF((ISBLANK(D809)),"",IF(D809=D808,AH808,"")&amp;IF(B808&lt;&gt;B809,((IF(ISBLANK(E809),$D$3&amp;"Non-type material: "&amp;$D$3,$D$3&amp;INDEX('type-categories'!$A$2:$B$100,MATCH(E809,'type-categories'!$A$2:$A$100,0),2)&amp;$D$3))),"")&amp;(IF(K809&lt;&gt;K808,$C$2&amp;K809&amp;$K$3&amp;$C$2&amp;" ",(IF(B809&lt;&gt;B808,$C$2&amp;K809&amp;$K$3&amp;$C$2&amp;" ",""))))&amp;(IF(L809="","",((IF(L809&lt;&gt;L808,$D$2&amp;L809&amp;$L$3&amp;$D$2&amp;" ",IF(B809&lt;&gt;B808,$D$2&amp;L809&amp;$L$3&amp;$D$2&amp;" ",""))))))&amp;(IF(M809="","",((IF(M809&lt;&gt;M808,$E$2&amp;M809&amp;$E$2&amp;","&amp;" ",IF(B809&lt;&gt;B808,$E$2&amp;M809&amp;$E$2&amp;",",""))))))&amp;(IF(N809="","",IF(N809&lt;&gt;N808,N809&amp;", ",IF(B809&lt;&gt;B808,N809&amp;", ",""))))&amp;(IF(ISBLANK(O809),"",(IF(O809&lt;&gt;O808,O809&amp;", ",IF(B809&lt;&gt;B808,O809&amp;", ","")))))&amp;(IF(ISBLANK(P809),"",(IF(P809&lt;&gt;P808,P809&amp;", ",IF(B809&lt;&gt;B808,P809&amp;", ",IF(Z809&lt;&gt;Z808,P809&amp;", ",""))))))&amp;(IF(ISBLANK(Q809),"",(IF(Q809&lt;&gt;Q808,Q809&amp;", ",IF(B809&lt;&gt;B808,Q809&amp;", ",IF(Z809&lt;&gt;Z808,Q809&amp;", ",""))))))&amp;(IF(ISBLANK(R809),"",(IF(R809&lt;&gt;R808,R809&amp;"m, ",IF(B809&lt;&gt;B808,R809&amp;"m, ",IF(Z809&lt;&gt;Z808,R809&amp;"m, ",""))))))&amp;IF(ISBLANK(S809),"",(IF(B809&lt;&gt;B808,S809&amp;", ",IF(S809&lt;&gt;S808,IF((Z809=Z808),"same locality "&amp;S809&amp;", ",S809&amp;", "),""))))&amp;(IF(ISBLANK(T809),"",(IF(T809&lt;&gt;T808,IF(ISBLANK(F$2),T809&amp;", ",T809&amp;" "&amp;F$2&amp;", "),(IF(B809&lt;&gt;B808,IF(ISBLANK(F$2),T809&amp;", ",T809&amp;" "&amp;F$2&amp;", "),(IF(Z809&lt;&gt;Z808,IF(ISBLANK(F$2),T809&amp;", ",T809&amp;" "&amp;F$2&amp;", "),IF((U809&lt;&gt;U808)*($G$2="Y"),"same collector, ","")))))))))&amp;(IF(ISBLANK(U809),"",(IF(U809&lt;&gt;U808,U809&amp;", ",(IF(B809&lt;&gt;B808,U809&amp;", ",IF(Z809&lt;&gt;Z808,U809&amp;", ",(IF(T809&lt;&gt;T808,IF((T809&lt;&gt;T808)*($G$2="Y"),"same date, ", ""),IF((T809=T808)*(U809=U808)*(S809&lt;&gt;S808)*($G$2="Y"),"same collector and date, ", ""))))))))))&amp;(IF(ISBLANK(V809),"",V809&amp;", "))&amp;IF((AA809&lt;&gt;AA810)*($H$2="y"),AD809&amp;AE809,IF((AA809&lt;&gt;AA810)*($H$2="m"),AD809&amp;AG809,IF(($H$2&lt;&gt;"m")*($H$2&lt;&gt;"Y"),(IF(F809=0,"",F809&amp;" "&amp;$F$4&amp;" "))&amp;(IF(G809=0,"",G809&amp;" "&amp;$G$4&amp;" "))&amp;(IF(H809=0,"",H809&amp;" "&amp;H$4&amp;" "))&amp;(IF(I809=0,"",I809&amp;" "&amp;$I$4&amp;" "))&amp;(IF(J809=0,"",J809&amp;" "&amp;$J$4&amp;" "))&amp;IF((ISBLANK(C809)),"","("&amp;C809&amp;")"),"")))&amp;IF((B809=B810)*(K809=K810)*(L809=L810)*(M809=M810),IF(($H$2&lt;&gt;"m")*($H$2&lt;&gt;"Y"), ", ", IF((ISNUMBER(FIND(")",AE809))), ", ", "")),IF((B809=B810)*(K809=K810)*(L809=L810),"; ",". ")))</f>
        <v/>
      </c>
      <c r="AI809" s="1"/>
    </row>
    <row r="810" spans="1:35" x14ac:dyDescent="0.25">
      <c r="A810" s="3" t="str">
        <f t="shared" si="100"/>
        <v/>
      </c>
      <c r="B810" s="53" t="str">
        <f t="shared" si="104"/>
        <v/>
      </c>
      <c r="C810" s="57"/>
      <c r="D810" s="57"/>
      <c r="E810" s="57"/>
      <c r="F810" s="57"/>
      <c r="G810" s="57"/>
      <c r="H810" s="57"/>
      <c r="I810" s="57"/>
      <c r="J810" s="57"/>
      <c r="K810" s="57"/>
      <c r="L810" s="57"/>
      <c r="M810" s="54"/>
      <c r="N810" s="57"/>
      <c r="O810" s="58"/>
      <c r="P810" s="58"/>
      <c r="Q810" s="58"/>
      <c r="R810" s="58"/>
      <c r="S810" s="54"/>
      <c r="T810" s="57"/>
      <c r="U810" s="57"/>
      <c r="V810" s="57"/>
      <c r="W810" s="57"/>
      <c r="X810" s="147" t="str">
        <f>IF(ISBLANK(D810),"",IF('order-admin-units'!$I$1&lt;&gt;"y", "", IF((K810="")*(ISBLANK(D810)=FALSE), 'order-admin-units'!$B$1+1, VLOOKUP(K810, ordercountry, 2))))</f>
        <v/>
      </c>
      <c r="Y810" s="147" t="str">
        <f>IF(ISBLANK(D810),"",IF('order-admin-units'!$I$1&lt;&gt;"y", "", IF(L810="", 'order-admin-units'!$B$2+1, VLOOKUP(K810&amp;"@"&amp;L810, orderadmin, 2))))</f>
        <v/>
      </c>
      <c r="Z810" s="147" t="str">
        <f t="shared" si="101"/>
        <v/>
      </c>
      <c r="AA810" s="147" t="str">
        <f t="shared" si="102"/>
        <v/>
      </c>
      <c r="AB810" s="147" t="str">
        <f t="shared" si="103"/>
        <v/>
      </c>
      <c r="AC810" s="147" t="str">
        <f t="shared" si="97"/>
        <v/>
      </c>
      <c r="AD810" s="11" t="str">
        <f t="shared" si="98"/>
        <v/>
      </c>
      <c r="AE810" s="11" t="str">
        <f t="array" ref="AE810">IF(ISBLANK(D810),"",IF(OR($H$2="y",$H$2="m"),IF(AA810=AA809,IF(OR(AB810=$AB$4:$AB809)=FALSE,AE809&amp;C810,AE809),"("&amp;C810)&amp;IF(AA810=AA811,IF(OR(AB811=$AB$4:$AB810)=FALSE,", ",""),") "),""))</f>
        <v/>
      </c>
      <c r="AF810" s="11" t="str">
        <f t="shared" si="99"/>
        <v/>
      </c>
      <c r="AG810" s="11" t="str">
        <f t="array" ref="AG810">IF(ISBLANK(D810),"",IF(OR($H$2="y",$H$2="m"),IF(AA810=AA809,IF(OR(AC810=$AC$4:$AC809)=FALSE,AG809&amp;AF810,AG809),"("&amp;AF810)&amp;IF(AA810=AA811,IF(OR(AC811=$AC$4:$AC810)=FALSE,", ",""),") "),""))</f>
        <v/>
      </c>
      <c r="AH810" s="10" t="str">
        <f>IF((ISBLANK(D810)),"",IF(D810=D809,AH809,"")&amp;IF(B809&lt;&gt;B810,((IF(ISBLANK(E810),$D$3&amp;"Non-type material: "&amp;$D$3,$D$3&amp;INDEX('type-categories'!$A$2:$B$100,MATCH(E810,'type-categories'!$A$2:$A$100,0),2)&amp;$D$3))),"")&amp;(IF(K810&lt;&gt;K809,$C$2&amp;K810&amp;$K$3&amp;$C$2&amp;" ",(IF(B810&lt;&gt;B809,$C$2&amp;K810&amp;$K$3&amp;$C$2&amp;" ",""))))&amp;(IF(L810="","",((IF(L810&lt;&gt;L809,$D$2&amp;L810&amp;$L$3&amp;$D$2&amp;" ",IF(B810&lt;&gt;B809,$D$2&amp;L810&amp;$L$3&amp;$D$2&amp;" ",""))))))&amp;(IF(M810="","",((IF(M810&lt;&gt;M809,$E$2&amp;M810&amp;$E$2&amp;","&amp;" ",IF(B810&lt;&gt;B809,$E$2&amp;M810&amp;$E$2&amp;",",""))))))&amp;(IF(N810="","",IF(N810&lt;&gt;N809,N810&amp;", ",IF(B810&lt;&gt;B809,N810&amp;", ",""))))&amp;(IF(ISBLANK(O810),"",(IF(O810&lt;&gt;O809,O810&amp;", ",IF(B810&lt;&gt;B809,O810&amp;", ","")))))&amp;(IF(ISBLANK(P810),"",(IF(P810&lt;&gt;P809,P810&amp;", ",IF(B810&lt;&gt;B809,P810&amp;", ",IF(Z810&lt;&gt;Z809,P810&amp;", ",""))))))&amp;(IF(ISBLANK(Q810),"",(IF(Q810&lt;&gt;Q809,Q810&amp;", ",IF(B810&lt;&gt;B809,Q810&amp;", ",IF(Z810&lt;&gt;Z809,Q810&amp;", ",""))))))&amp;(IF(ISBLANK(R810),"",(IF(R810&lt;&gt;R809,R810&amp;"m, ",IF(B810&lt;&gt;B809,R810&amp;"m, ",IF(Z810&lt;&gt;Z809,R810&amp;"m, ",""))))))&amp;IF(ISBLANK(S810),"",(IF(B810&lt;&gt;B809,S810&amp;", ",IF(S810&lt;&gt;S809,IF((Z810=Z809),"same locality "&amp;S810&amp;", ",S810&amp;", "),""))))&amp;(IF(ISBLANK(T810),"",(IF(T810&lt;&gt;T809,IF(ISBLANK(F$2),T810&amp;", ",T810&amp;" "&amp;F$2&amp;", "),(IF(B810&lt;&gt;B809,IF(ISBLANK(F$2),T810&amp;", ",T810&amp;" "&amp;F$2&amp;", "),(IF(Z810&lt;&gt;Z809,IF(ISBLANK(F$2),T810&amp;", ",T810&amp;" "&amp;F$2&amp;", "),IF((U810&lt;&gt;U809)*($G$2="Y"),"same collector, ","")))))))))&amp;(IF(ISBLANK(U810),"",(IF(U810&lt;&gt;U809,U810&amp;", ",(IF(B810&lt;&gt;B809,U810&amp;", ",IF(Z810&lt;&gt;Z809,U810&amp;", ",(IF(T810&lt;&gt;T809,IF((T810&lt;&gt;T809)*($G$2="Y"),"same date, ", ""),IF((T810=T809)*(U810=U809)*(S810&lt;&gt;S809)*($G$2="Y"),"same collector and date, ", ""))))))))))&amp;(IF(ISBLANK(V810),"",V810&amp;", "))&amp;IF((AA810&lt;&gt;AA811)*($H$2="y"),AD810&amp;AE810,IF((AA810&lt;&gt;AA811)*($H$2="m"),AD810&amp;AG810,IF(($H$2&lt;&gt;"m")*($H$2&lt;&gt;"Y"),(IF(F810=0,"",F810&amp;" "&amp;$F$4&amp;" "))&amp;(IF(G810=0,"",G810&amp;" "&amp;$G$4&amp;" "))&amp;(IF(H810=0,"",H810&amp;" "&amp;H$4&amp;" "))&amp;(IF(I810=0,"",I810&amp;" "&amp;$I$4&amp;" "))&amp;(IF(J810=0,"",J810&amp;" "&amp;$J$4&amp;" "))&amp;IF((ISBLANK(C810)),"","("&amp;C810&amp;")"),"")))&amp;IF((B810=B811)*(K810=K811)*(L810=L811)*(M810=M811),IF(($H$2&lt;&gt;"m")*($H$2&lt;&gt;"Y"), ", ", IF((ISNUMBER(FIND(")",AE810))), ", ", "")),IF((B810=B811)*(K810=K811)*(L810=L811),"; ",". ")))</f>
        <v/>
      </c>
      <c r="AI810" s="1"/>
    </row>
    <row r="811" spans="1:35" x14ac:dyDescent="0.25">
      <c r="A811" s="3" t="str">
        <f t="shared" si="100"/>
        <v/>
      </c>
      <c r="B811" s="53" t="str">
        <f t="shared" si="104"/>
        <v/>
      </c>
      <c r="C811" s="57"/>
      <c r="D811" s="57"/>
      <c r="E811" s="57"/>
      <c r="F811" s="57"/>
      <c r="G811" s="57"/>
      <c r="H811" s="57"/>
      <c r="I811" s="57"/>
      <c r="J811" s="57"/>
      <c r="K811" s="57"/>
      <c r="L811" s="57"/>
      <c r="M811" s="54"/>
      <c r="N811" s="57"/>
      <c r="O811" s="58"/>
      <c r="P811" s="58"/>
      <c r="Q811" s="58"/>
      <c r="R811" s="58"/>
      <c r="S811" s="54"/>
      <c r="T811" s="57"/>
      <c r="U811" s="57"/>
      <c r="V811" s="57"/>
      <c r="W811" s="57"/>
      <c r="X811" s="147" t="str">
        <f>IF(ISBLANK(D811),"",IF('order-admin-units'!$I$1&lt;&gt;"y", "", IF((K811="")*(ISBLANK(D811)=FALSE), 'order-admin-units'!$B$1+1, VLOOKUP(K811, ordercountry, 2))))</f>
        <v/>
      </c>
      <c r="Y811" s="147" t="str">
        <f>IF(ISBLANK(D811),"",IF('order-admin-units'!$I$1&lt;&gt;"y", "", IF(L811="", 'order-admin-units'!$B$2+1, VLOOKUP(K811&amp;"@"&amp;L811, orderadmin, 2))))</f>
        <v/>
      </c>
      <c r="Z811" s="147" t="str">
        <f t="shared" si="101"/>
        <v/>
      </c>
      <c r="AA811" s="147" t="str">
        <f t="shared" si="102"/>
        <v/>
      </c>
      <c r="AB811" s="147" t="str">
        <f t="shared" si="103"/>
        <v/>
      </c>
      <c r="AC811" s="147" t="str">
        <f t="shared" si="97"/>
        <v/>
      </c>
      <c r="AD811" s="11" t="str">
        <f t="shared" si="98"/>
        <v/>
      </c>
      <c r="AE811" s="11" t="str">
        <f t="array" ref="AE811">IF(ISBLANK(D811),"",IF(OR($H$2="y",$H$2="m"),IF(AA811=AA810,IF(OR(AB811=$AB$4:$AB810)=FALSE,AE810&amp;C811,AE810),"("&amp;C811)&amp;IF(AA811=AA812,IF(OR(AB812=$AB$4:$AB811)=FALSE,", ",""),") "),""))</f>
        <v/>
      </c>
      <c r="AF811" s="11" t="str">
        <f t="shared" si="99"/>
        <v/>
      </c>
      <c r="AG811" s="11" t="str">
        <f t="array" ref="AG811">IF(ISBLANK(D811),"",IF(OR($H$2="y",$H$2="m"),IF(AA811=AA810,IF(OR(AC811=$AC$4:$AC810)=FALSE,AG810&amp;AF811,AG810),"("&amp;AF811)&amp;IF(AA811=AA812,IF(OR(AC812=$AC$4:$AC811)=FALSE,", ",""),") "),""))</f>
        <v/>
      </c>
      <c r="AH811" s="10" t="str">
        <f>IF((ISBLANK(D811)),"",IF(D811=D810,AH810,"")&amp;IF(B810&lt;&gt;B811,((IF(ISBLANK(E811),$D$3&amp;"Non-type material: "&amp;$D$3,$D$3&amp;INDEX('type-categories'!$A$2:$B$100,MATCH(E811,'type-categories'!$A$2:$A$100,0),2)&amp;$D$3))),"")&amp;(IF(K811&lt;&gt;K810,$C$2&amp;K811&amp;$K$3&amp;$C$2&amp;" ",(IF(B811&lt;&gt;B810,$C$2&amp;K811&amp;$K$3&amp;$C$2&amp;" ",""))))&amp;(IF(L811="","",((IF(L811&lt;&gt;L810,$D$2&amp;L811&amp;$L$3&amp;$D$2&amp;" ",IF(B811&lt;&gt;B810,$D$2&amp;L811&amp;$L$3&amp;$D$2&amp;" ",""))))))&amp;(IF(M811="","",((IF(M811&lt;&gt;M810,$E$2&amp;M811&amp;$E$2&amp;","&amp;" ",IF(B811&lt;&gt;B810,$E$2&amp;M811&amp;$E$2&amp;",",""))))))&amp;(IF(N811="","",IF(N811&lt;&gt;N810,N811&amp;", ",IF(B811&lt;&gt;B810,N811&amp;", ",""))))&amp;(IF(ISBLANK(O811),"",(IF(O811&lt;&gt;O810,O811&amp;", ",IF(B811&lt;&gt;B810,O811&amp;", ","")))))&amp;(IF(ISBLANK(P811),"",(IF(P811&lt;&gt;P810,P811&amp;", ",IF(B811&lt;&gt;B810,P811&amp;", ",IF(Z811&lt;&gt;Z810,P811&amp;", ",""))))))&amp;(IF(ISBLANK(Q811),"",(IF(Q811&lt;&gt;Q810,Q811&amp;", ",IF(B811&lt;&gt;B810,Q811&amp;", ",IF(Z811&lt;&gt;Z810,Q811&amp;", ",""))))))&amp;(IF(ISBLANK(R811),"",(IF(R811&lt;&gt;R810,R811&amp;"m, ",IF(B811&lt;&gt;B810,R811&amp;"m, ",IF(Z811&lt;&gt;Z810,R811&amp;"m, ",""))))))&amp;IF(ISBLANK(S811),"",(IF(B811&lt;&gt;B810,S811&amp;", ",IF(S811&lt;&gt;S810,IF((Z811=Z810),"same locality "&amp;S811&amp;", ",S811&amp;", "),""))))&amp;(IF(ISBLANK(T811),"",(IF(T811&lt;&gt;T810,IF(ISBLANK(F$2),T811&amp;", ",T811&amp;" "&amp;F$2&amp;", "),(IF(B811&lt;&gt;B810,IF(ISBLANK(F$2),T811&amp;", ",T811&amp;" "&amp;F$2&amp;", "),(IF(Z811&lt;&gt;Z810,IF(ISBLANK(F$2),T811&amp;", ",T811&amp;" "&amp;F$2&amp;", "),IF((U811&lt;&gt;U810)*($G$2="Y"),"same collector, ","")))))))))&amp;(IF(ISBLANK(U811),"",(IF(U811&lt;&gt;U810,U811&amp;", ",(IF(B811&lt;&gt;B810,U811&amp;", ",IF(Z811&lt;&gt;Z810,U811&amp;", ",(IF(T811&lt;&gt;T810,IF((T811&lt;&gt;T810)*($G$2="Y"),"same date, ", ""),IF((T811=T810)*(U811=U810)*(S811&lt;&gt;S810)*($G$2="Y"),"same collector and date, ", ""))))))))))&amp;(IF(ISBLANK(V811),"",V811&amp;", "))&amp;IF((AA811&lt;&gt;AA812)*($H$2="y"),AD811&amp;AE811,IF((AA811&lt;&gt;AA812)*($H$2="m"),AD811&amp;AG811,IF(($H$2&lt;&gt;"m")*($H$2&lt;&gt;"Y"),(IF(F811=0,"",F811&amp;" "&amp;$F$4&amp;" "))&amp;(IF(G811=0,"",G811&amp;" "&amp;$G$4&amp;" "))&amp;(IF(H811=0,"",H811&amp;" "&amp;H$4&amp;" "))&amp;(IF(I811=0,"",I811&amp;" "&amp;$I$4&amp;" "))&amp;(IF(J811=0,"",J811&amp;" "&amp;$J$4&amp;" "))&amp;IF((ISBLANK(C811)),"","("&amp;C811&amp;")"),"")))&amp;IF((B811=B812)*(K811=K812)*(L811=L812)*(M811=M812),IF(($H$2&lt;&gt;"m")*($H$2&lt;&gt;"Y"), ", ", IF((ISNUMBER(FIND(")",AE811))), ", ", "")),IF((B811=B812)*(K811=K812)*(L811=L812),"; ",". ")))</f>
        <v/>
      </c>
      <c r="AI811" s="1"/>
    </row>
    <row r="812" spans="1:35" x14ac:dyDescent="0.25">
      <c r="A812" s="3" t="str">
        <f t="shared" si="100"/>
        <v/>
      </c>
      <c r="B812" s="53" t="str">
        <f t="shared" si="104"/>
        <v/>
      </c>
      <c r="C812" s="57"/>
      <c r="D812" s="57"/>
      <c r="E812" s="57"/>
      <c r="F812" s="57"/>
      <c r="G812" s="57"/>
      <c r="H812" s="57"/>
      <c r="I812" s="57"/>
      <c r="J812" s="57"/>
      <c r="K812" s="57"/>
      <c r="L812" s="57"/>
      <c r="M812" s="54"/>
      <c r="N812" s="57"/>
      <c r="O812" s="58"/>
      <c r="P812" s="58"/>
      <c r="Q812" s="58"/>
      <c r="R812" s="58"/>
      <c r="S812" s="54"/>
      <c r="T812" s="57"/>
      <c r="U812" s="57"/>
      <c r="V812" s="57"/>
      <c r="W812" s="57"/>
      <c r="X812" s="147" t="str">
        <f>IF(ISBLANK(D812),"",IF('order-admin-units'!$I$1&lt;&gt;"y", "", IF((K812="")*(ISBLANK(D812)=FALSE), 'order-admin-units'!$B$1+1, VLOOKUP(K812, ordercountry, 2))))</f>
        <v/>
      </c>
      <c r="Y812" s="147" t="str">
        <f>IF(ISBLANK(D812),"",IF('order-admin-units'!$I$1&lt;&gt;"y", "", IF(L812="", 'order-admin-units'!$B$2+1, VLOOKUP(K812&amp;"@"&amp;L812, orderadmin, 2))))</f>
        <v/>
      </c>
      <c r="Z812" s="147" t="str">
        <f t="shared" si="101"/>
        <v/>
      </c>
      <c r="AA812" s="147" t="str">
        <f t="shared" si="102"/>
        <v/>
      </c>
      <c r="AB812" s="147" t="str">
        <f t="shared" si="103"/>
        <v/>
      </c>
      <c r="AC812" s="147" t="str">
        <f t="shared" si="97"/>
        <v/>
      </c>
      <c r="AD812" s="11" t="str">
        <f t="shared" si="98"/>
        <v/>
      </c>
      <c r="AE812" s="11" t="str">
        <f t="array" ref="AE812">IF(ISBLANK(D812),"",IF(OR($H$2="y",$H$2="m"),IF(AA812=AA811,IF(OR(AB812=$AB$4:$AB811)=FALSE,AE811&amp;C812,AE811),"("&amp;C812)&amp;IF(AA812=AA813,IF(OR(AB813=$AB$4:$AB812)=FALSE,", ",""),") "),""))</f>
        <v/>
      </c>
      <c r="AF812" s="11" t="str">
        <f t="shared" si="99"/>
        <v/>
      </c>
      <c r="AG812" s="11" t="str">
        <f t="array" ref="AG812">IF(ISBLANK(D812),"",IF(OR($H$2="y",$H$2="m"),IF(AA812=AA811,IF(OR(AC812=$AC$4:$AC811)=FALSE,AG811&amp;AF812,AG811),"("&amp;AF812)&amp;IF(AA812=AA813,IF(OR(AC813=$AC$4:$AC812)=FALSE,", ",""),") "),""))</f>
        <v/>
      </c>
      <c r="AH812" s="10" t="str">
        <f>IF((ISBLANK(D812)),"",IF(D812=D811,AH811,"")&amp;IF(B811&lt;&gt;B812,((IF(ISBLANK(E812),$D$3&amp;"Non-type material: "&amp;$D$3,$D$3&amp;INDEX('type-categories'!$A$2:$B$100,MATCH(E812,'type-categories'!$A$2:$A$100,0),2)&amp;$D$3))),"")&amp;(IF(K812&lt;&gt;K811,$C$2&amp;K812&amp;$K$3&amp;$C$2&amp;" ",(IF(B812&lt;&gt;B811,$C$2&amp;K812&amp;$K$3&amp;$C$2&amp;" ",""))))&amp;(IF(L812="","",((IF(L812&lt;&gt;L811,$D$2&amp;L812&amp;$L$3&amp;$D$2&amp;" ",IF(B812&lt;&gt;B811,$D$2&amp;L812&amp;$L$3&amp;$D$2&amp;" ",""))))))&amp;(IF(M812="","",((IF(M812&lt;&gt;M811,$E$2&amp;M812&amp;$E$2&amp;","&amp;" ",IF(B812&lt;&gt;B811,$E$2&amp;M812&amp;$E$2&amp;",",""))))))&amp;(IF(N812="","",IF(N812&lt;&gt;N811,N812&amp;", ",IF(B812&lt;&gt;B811,N812&amp;", ",""))))&amp;(IF(ISBLANK(O812),"",(IF(O812&lt;&gt;O811,O812&amp;", ",IF(B812&lt;&gt;B811,O812&amp;", ","")))))&amp;(IF(ISBLANK(P812),"",(IF(P812&lt;&gt;P811,P812&amp;", ",IF(B812&lt;&gt;B811,P812&amp;", ",IF(Z812&lt;&gt;Z811,P812&amp;", ",""))))))&amp;(IF(ISBLANK(Q812),"",(IF(Q812&lt;&gt;Q811,Q812&amp;", ",IF(B812&lt;&gt;B811,Q812&amp;", ",IF(Z812&lt;&gt;Z811,Q812&amp;", ",""))))))&amp;(IF(ISBLANK(R812),"",(IF(R812&lt;&gt;R811,R812&amp;"m, ",IF(B812&lt;&gt;B811,R812&amp;"m, ",IF(Z812&lt;&gt;Z811,R812&amp;"m, ",""))))))&amp;IF(ISBLANK(S812),"",(IF(B812&lt;&gt;B811,S812&amp;", ",IF(S812&lt;&gt;S811,IF((Z812=Z811),"same locality "&amp;S812&amp;", ",S812&amp;", "),""))))&amp;(IF(ISBLANK(T812),"",(IF(T812&lt;&gt;T811,IF(ISBLANK(F$2),T812&amp;", ",T812&amp;" "&amp;F$2&amp;", "),(IF(B812&lt;&gt;B811,IF(ISBLANK(F$2),T812&amp;", ",T812&amp;" "&amp;F$2&amp;", "),(IF(Z812&lt;&gt;Z811,IF(ISBLANK(F$2),T812&amp;", ",T812&amp;" "&amp;F$2&amp;", "),IF((U812&lt;&gt;U811)*($G$2="Y"),"same collector, ","")))))))))&amp;(IF(ISBLANK(U812),"",(IF(U812&lt;&gt;U811,U812&amp;", ",(IF(B812&lt;&gt;B811,U812&amp;", ",IF(Z812&lt;&gt;Z811,U812&amp;", ",(IF(T812&lt;&gt;T811,IF((T812&lt;&gt;T811)*($G$2="Y"),"same date, ", ""),IF((T812=T811)*(U812=U811)*(S812&lt;&gt;S811)*($G$2="Y"),"same collector and date, ", ""))))))))))&amp;(IF(ISBLANK(V812),"",V812&amp;", "))&amp;IF((AA812&lt;&gt;AA813)*($H$2="y"),AD812&amp;AE812,IF((AA812&lt;&gt;AA813)*($H$2="m"),AD812&amp;AG812,IF(($H$2&lt;&gt;"m")*($H$2&lt;&gt;"Y"),(IF(F812=0,"",F812&amp;" "&amp;$F$4&amp;" "))&amp;(IF(G812=0,"",G812&amp;" "&amp;$G$4&amp;" "))&amp;(IF(H812=0,"",H812&amp;" "&amp;H$4&amp;" "))&amp;(IF(I812=0,"",I812&amp;" "&amp;$I$4&amp;" "))&amp;(IF(J812=0,"",J812&amp;" "&amp;$J$4&amp;" "))&amp;IF((ISBLANK(C812)),"","("&amp;C812&amp;")"),"")))&amp;IF((B812=B813)*(K812=K813)*(L812=L813)*(M812=M813),IF(($H$2&lt;&gt;"m")*($H$2&lt;&gt;"Y"), ", ", IF((ISNUMBER(FIND(")",AE812))), ", ", "")),IF((B812=B813)*(K812=K813)*(L812=L813),"; ",". ")))</f>
        <v/>
      </c>
      <c r="AI812" s="1"/>
    </row>
    <row r="813" spans="1:35" x14ac:dyDescent="0.25">
      <c r="A813" s="3" t="str">
        <f t="shared" si="100"/>
        <v/>
      </c>
      <c r="B813" s="53" t="str">
        <f t="shared" si="104"/>
        <v/>
      </c>
      <c r="C813" s="57"/>
      <c r="D813" s="57"/>
      <c r="E813" s="57"/>
      <c r="F813" s="57"/>
      <c r="G813" s="57"/>
      <c r="H813" s="57"/>
      <c r="I813" s="57"/>
      <c r="J813" s="57"/>
      <c r="K813" s="57"/>
      <c r="L813" s="57"/>
      <c r="M813" s="54"/>
      <c r="N813" s="57"/>
      <c r="O813" s="58"/>
      <c r="P813" s="58"/>
      <c r="Q813" s="58"/>
      <c r="R813" s="58"/>
      <c r="S813" s="54"/>
      <c r="T813" s="57"/>
      <c r="U813" s="57"/>
      <c r="V813" s="57"/>
      <c r="W813" s="57"/>
      <c r="X813" s="147" t="str">
        <f>IF(ISBLANK(D813),"",IF('order-admin-units'!$I$1&lt;&gt;"y", "", IF((K813="")*(ISBLANK(D813)=FALSE), 'order-admin-units'!$B$1+1, VLOOKUP(K813, ordercountry, 2))))</f>
        <v/>
      </c>
      <c r="Y813" s="147" t="str">
        <f>IF(ISBLANK(D813),"",IF('order-admin-units'!$I$1&lt;&gt;"y", "", IF(L813="", 'order-admin-units'!$B$2+1, VLOOKUP(K813&amp;"@"&amp;L813, orderadmin, 2))))</f>
        <v/>
      </c>
      <c r="Z813" s="147" t="str">
        <f t="shared" si="101"/>
        <v/>
      </c>
      <c r="AA813" s="147" t="str">
        <f t="shared" si="102"/>
        <v/>
      </c>
      <c r="AB813" s="147" t="str">
        <f t="shared" si="103"/>
        <v/>
      </c>
      <c r="AC813" s="147" t="str">
        <f t="shared" si="97"/>
        <v/>
      </c>
      <c r="AD813" s="11" t="str">
        <f t="shared" si="98"/>
        <v/>
      </c>
      <c r="AE813" s="11" t="str">
        <f t="array" ref="AE813">IF(ISBLANK(D813),"",IF(OR($H$2="y",$H$2="m"),IF(AA813=AA812,IF(OR(AB813=$AB$4:$AB812)=FALSE,AE812&amp;C813,AE812),"("&amp;C813)&amp;IF(AA813=AA814,IF(OR(AB814=$AB$4:$AB813)=FALSE,", ",""),") "),""))</f>
        <v/>
      </c>
      <c r="AF813" s="11" t="str">
        <f t="shared" si="99"/>
        <v/>
      </c>
      <c r="AG813" s="11" t="str">
        <f t="array" ref="AG813">IF(ISBLANK(D813),"",IF(OR($H$2="y",$H$2="m"),IF(AA813=AA812,IF(OR(AC813=$AC$4:$AC812)=FALSE,AG812&amp;AF813,AG812),"("&amp;AF813)&amp;IF(AA813=AA814,IF(OR(AC814=$AC$4:$AC813)=FALSE,", ",""),") "),""))</f>
        <v/>
      </c>
      <c r="AH813" s="10" t="str">
        <f>IF((ISBLANK(D813)),"",IF(D813=D812,AH812,"")&amp;IF(B812&lt;&gt;B813,((IF(ISBLANK(E813),$D$3&amp;"Non-type material: "&amp;$D$3,$D$3&amp;INDEX('type-categories'!$A$2:$B$100,MATCH(E813,'type-categories'!$A$2:$A$100,0),2)&amp;$D$3))),"")&amp;(IF(K813&lt;&gt;K812,$C$2&amp;K813&amp;$K$3&amp;$C$2&amp;" ",(IF(B813&lt;&gt;B812,$C$2&amp;K813&amp;$K$3&amp;$C$2&amp;" ",""))))&amp;(IF(L813="","",((IF(L813&lt;&gt;L812,$D$2&amp;L813&amp;$L$3&amp;$D$2&amp;" ",IF(B813&lt;&gt;B812,$D$2&amp;L813&amp;$L$3&amp;$D$2&amp;" ",""))))))&amp;(IF(M813="","",((IF(M813&lt;&gt;M812,$E$2&amp;M813&amp;$E$2&amp;","&amp;" ",IF(B813&lt;&gt;B812,$E$2&amp;M813&amp;$E$2&amp;",",""))))))&amp;(IF(N813="","",IF(N813&lt;&gt;N812,N813&amp;", ",IF(B813&lt;&gt;B812,N813&amp;", ",""))))&amp;(IF(ISBLANK(O813),"",(IF(O813&lt;&gt;O812,O813&amp;", ",IF(B813&lt;&gt;B812,O813&amp;", ","")))))&amp;(IF(ISBLANK(P813),"",(IF(P813&lt;&gt;P812,P813&amp;", ",IF(B813&lt;&gt;B812,P813&amp;", ",IF(Z813&lt;&gt;Z812,P813&amp;", ",""))))))&amp;(IF(ISBLANK(Q813),"",(IF(Q813&lt;&gt;Q812,Q813&amp;", ",IF(B813&lt;&gt;B812,Q813&amp;", ",IF(Z813&lt;&gt;Z812,Q813&amp;", ",""))))))&amp;(IF(ISBLANK(R813),"",(IF(R813&lt;&gt;R812,R813&amp;"m, ",IF(B813&lt;&gt;B812,R813&amp;"m, ",IF(Z813&lt;&gt;Z812,R813&amp;"m, ",""))))))&amp;IF(ISBLANK(S813),"",(IF(B813&lt;&gt;B812,S813&amp;", ",IF(S813&lt;&gt;S812,IF((Z813=Z812),"same locality "&amp;S813&amp;", ",S813&amp;", "),""))))&amp;(IF(ISBLANK(T813),"",(IF(T813&lt;&gt;T812,IF(ISBLANK(F$2),T813&amp;", ",T813&amp;" "&amp;F$2&amp;", "),(IF(B813&lt;&gt;B812,IF(ISBLANK(F$2),T813&amp;", ",T813&amp;" "&amp;F$2&amp;", "),(IF(Z813&lt;&gt;Z812,IF(ISBLANK(F$2),T813&amp;", ",T813&amp;" "&amp;F$2&amp;", "),IF((U813&lt;&gt;U812)*($G$2="Y"),"same collector, ","")))))))))&amp;(IF(ISBLANK(U813),"",(IF(U813&lt;&gt;U812,U813&amp;", ",(IF(B813&lt;&gt;B812,U813&amp;", ",IF(Z813&lt;&gt;Z812,U813&amp;", ",(IF(T813&lt;&gt;T812,IF((T813&lt;&gt;T812)*($G$2="Y"),"same date, ", ""),IF((T813=T812)*(U813=U812)*(S813&lt;&gt;S812)*($G$2="Y"),"same collector and date, ", ""))))))))))&amp;(IF(ISBLANK(V813),"",V813&amp;", "))&amp;IF((AA813&lt;&gt;AA814)*($H$2="y"),AD813&amp;AE813,IF((AA813&lt;&gt;AA814)*($H$2="m"),AD813&amp;AG813,IF(($H$2&lt;&gt;"m")*($H$2&lt;&gt;"Y"),(IF(F813=0,"",F813&amp;" "&amp;$F$4&amp;" "))&amp;(IF(G813=0,"",G813&amp;" "&amp;$G$4&amp;" "))&amp;(IF(H813=0,"",H813&amp;" "&amp;H$4&amp;" "))&amp;(IF(I813=0,"",I813&amp;" "&amp;$I$4&amp;" "))&amp;(IF(J813=0,"",J813&amp;" "&amp;$J$4&amp;" "))&amp;IF((ISBLANK(C813)),"","("&amp;C813&amp;")"),"")))&amp;IF((B813=B814)*(K813=K814)*(L813=L814)*(M813=M814),IF(($H$2&lt;&gt;"m")*($H$2&lt;&gt;"Y"), ", ", IF((ISNUMBER(FIND(")",AE813))), ", ", "")),IF((B813=B814)*(K813=K814)*(L813=L814),"; ",". ")))</f>
        <v/>
      </c>
      <c r="AI813" s="1"/>
    </row>
    <row r="814" spans="1:35" x14ac:dyDescent="0.25">
      <c r="A814" s="3" t="str">
        <f t="shared" si="100"/>
        <v/>
      </c>
      <c r="B814" s="53" t="str">
        <f t="shared" si="104"/>
        <v/>
      </c>
      <c r="C814" s="57"/>
      <c r="D814" s="57"/>
      <c r="E814" s="57"/>
      <c r="F814" s="57"/>
      <c r="G814" s="57"/>
      <c r="H814" s="57"/>
      <c r="I814" s="57"/>
      <c r="J814" s="57"/>
      <c r="K814" s="57"/>
      <c r="L814" s="57"/>
      <c r="M814" s="54"/>
      <c r="N814" s="57"/>
      <c r="O814" s="58"/>
      <c r="P814" s="58"/>
      <c r="Q814" s="58"/>
      <c r="R814" s="58"/>
      <c r="S814" s="54"/>
      <c r="T814" s="57"/>
      <c r="U814" s="57"/>
      <c r="V814" s="57"/>
      <c r="W814" s="57"/>
      <c r="X814" s="147" t="str">
        <f>IF(ISBLANK(D814),"",IF('order-admin-units'!$I$1&lt;&gt;"y", "", IF((K814="")*(ISBLANK(D814)=FALSE), 'order-admin-units'!$B$1+1, VLOOKUP(K814, ordercountry, 2))))</f>
        <v/>
      </c>
      <c r="Y814" s="147" t="str">
        <f>IF(ISBLANK(D814),"",IF('order-admin-units'!$I$1&lt;&gt;"y", "", IF(L814="", 'order-admin-units'!$B$2+1, VLOOKUP(K814&amp;"@"&amp;L814, orderadmin, 2))))</f>
        <v/>
      </c>
      <c r="Z814" s="147" t="str">
        <f t="shared" si="101"/>
        <v/>
      </c>
      <c r="AA814" s="147" t="str">
        <f t="shared" si="102"/>
        <v/>
      </c>
      <c r="AB814" s="147" t="str">
        <f t="shared" si="103"/>
        <v/>
      </c>
      <c r="AC814" s="147" t="str">
        <f t="shared" si="97"/>
        <v/>
      </c>
      <c r="AD814" s="11" t="str">
        <f t="shared" si="98"/>
        <v/>
      </c>
      <c r="AE814" s="11" t="str">
        <f t="array" ref="AE814">IF(ISBLANK(D814),"",IF(OR($H$2="y",$H$2="m"),IF(AA814=AA813,IF(OR(AB814=$AB$4:$AB813)=FALSE,AE813&amp;C814,AE813),"("&amp;C814)&amp;IF(AA814=AA815,IF(OR(AB815=$AB$4:$AB814)=FALSE,", ",""),") "),""))</f>
        <v/>
      </c>
      <c r="AF814" s="11" t="str">
        <f t="shared" si="99"/>
        <v/>
      </c>
      <c r="AG814" s="11" t="str">
        <f t="array" ref="AG814">IF(ISBLANK(D814),"",IF(OR($H$2="y",$H$2="m"),IF(AA814=AA813,IF(OR(AC814=$AC$4:$AC813)=FALSE,AG813&amp;AF814,AG813),"("&amp;AF814)&amp;IF(AA814=AA815,IF(OR(AC815=$AC$4:$AC814)=FALSE,", ",""),") "),""))</f>
        <v/>
      </c>
      <c r="AH814" s="10" t="str">
        <f>IF((ISBLANK(D814)),"",IF(D814=D813,AH813,"")&amp;IF(B813&lt;&gt;B814,((IF(ISBLANK(E814),$D$3&amp;"Non-type material: "&amp;$D$3,$D$3&amp;INDEX('type-categories'!$A$2:$B$100,MATCH(E814,'type-categories'!$A$2:$A$100,0),2)&amp;$D$3))),"")&amp;(IF(K814&lt;&gt;K813,$C$2&amp;K814&amp;$K$3&amp;$C$2&amp;" ",(IF(B814&lt;&gt;B813,$C$2&amp;K814&amp;$K$3&amp;$C$2&amp;" ",""))))&amp;(IF(L814="","",((IF(L814&lt;&gt;L813,$D$2&amp;L814&amp;$L$3&amp;$D$2&amp;" ",IF(B814&lt;&gt;B813,$D$2&amp;L814&amp;$L$3&amp;$D$2&amp;" ",""))))))&amp;(IF(M814="","",((IF(M814&lt;&gt;M813,$E$2&amp;M814&amp;$E$2&amp;","&amp;" ",IF(B814&lt;&gt;B813,$E$2&amp;M814&amp;$E$2&amp;",",""))))))&amp;(IF(N814="","",IF(N814&lt;&gt;N813,N814&amp;", ",IF(B814&lt;&gt;B813,N814&amp;", ",""))))&amp;(IF(ISBLANK(O814),"",(IF(O814&lt;&gt;O813,O814&amp;", ",IF(B814&lt;&gt;B813,O814&amp;", ","")))))&amp;(IF(ISBLANK(P814),"",(IF(P814&lt;&gt;P813,P814&amp;", ",IF(B814&lt;&gt;B813,P814&amp;", ",IF(Z814&lt;&gt;Z813,P814&amp;", ",""))))))&amp;(IF(ISBLANK(Q814),"",(IF(Q814&lt;&gt;Q813,Q814&amp;", ",IF(B814&lt;&gt;B813,Q814&amp;", ",IF(Z814&lt;&gt;Z813,Q814&amp;", ",""))))))&amp;(IF(ISBLANK(R814),"",(IF(R814&lt;&gt;R813,R814&amp;"m, ",IF(B814&lt;&gt;B813,R814&amp;"m, ",IF(Z814&lt;&gt;Z813,R814&amp;"m, ",""))))))&amp;IF(ISBLANK(S814),"",(IF(B814&lt;&gt;B813,S814&amp;", ",IF(S814&lt;&gt;S813,IF((Z814=Z813),"same locality "&amp;S814&amp;", ",S814&amp;", "),""))))&amp;(IF(ISBLANK(T814),"",(IF(T814&lt;&gt;T813,IF(ISBLANK(F$2),T814&amp;", ",T814&amp;" "&amp;F$2&amp;", "),(IF(B814&lt;&gt;B813,IF(ISBLANK(F$2),T814&amp;", ",T814&amp;" "&amp;F$2&amp;", "),(IF(Z814&lt;&gt;Z813,IF(ISBLANK(F$2),T814&amp;", ",T814&amp;" "&amp;F$2&amp;", "),IF((U814&lt;&gt;U813)*($G$2="Y"),"same collector, ","")))))))))&amp;(IF(ISBLANK(U814),"",(IF(U814&lt;&gt;U813,U814&amp;", ",(IF(B814&lt;&gt;B813,U814&amp;", ",IF(Z814&lt;&gt;Z813,U814&amp;", ",(IF(T814&lt;&gt;T813,IF((T814&lt;&gt;T813)*($G$2="Y"),"same date, ", ""),IF((T814=T813)*(U814=U813)*(S814&lt;&gt;S813)*($G$2="Y"),"same collector and date, ", ""))))))))))&amp;(IF(ISBLANK(V814),"",V814&amp;", "))&amp;IF((AA814&lt;&gt;AA815)*($H$2="y"),AD814&amp;AE814,IF((AA814&lt;&gt;AA815)*($H$2="m"),AD814&amp;AG814,IF(($H$2&lt;&gt;"m")*($H$2&lt;&gt;"Y"),(IF(F814=0,"",F814&amp;" "&amp;$F$4&amp;" "))&amp;(IF(G814=0,"",G814&amp;" "&amp;$G$4&amp;" "))&amp;(IF(H814=0,"",H814&amp;" "&amp;H$4&amp;" "))&amp;(IF(I814=0,"",I814&amp;" "&amp;$I$4&amp;" "))&amp;(IF(J814=0,"",J814&amp;" "&amp;$J$4&amp;" "))&amp;IF((ISBLANK(C814)),"","("&amp;C814&amp;")"),"")))&amp;IF((B814=B815)*(K814=K815)*(L814=L815)*(M814=M815),IF(($H$2&lt;&gt;"m")*($H$2&lt;&gt;"Y"), ", ", IF((ISNUMBER(FIND(")",AE814))), ", ", "")),IF((B814=B815)*(K814=K815)*(L814=L815),"; ",". ")))</f>
        <v/>
      </c>
      <c r="AI814" s="1"/>
    </row>
    <row r="815" spans="1:35" x14ac:dyDescent="0.25">
      <c r="A815" s="3" t="str">
        <f t="shared" si="100"/>
        <v/>
      </c>
      <c r="B815" s="53" t="str">
        <f t="shared" si="104"/>
        <v/>
      </c>
      <c r="C815" s="57"/>
      <c r="D815" s="57"/>
      <c r="E815" s="57"/>
      <c r="F815" s="57"/>
      <c r="G815" s="57"/>
      <c r="H815" s="57"/>
      <c r="I815" s="57"/>
      <c r="J815" s="57"/>
      <c r="K815" s="57"/>
      <c r="L815" s="57"/>
      <c r="M815" s="54"/>
      <c r="N815" s="57"/>
      <c r="O815" s="58"/>
      <c r="P815" s="58"/>
      <c r="Q815" s="58"/>
      <c r="R815" s="58"/>
      <c r="S815" s="54"/>
      <c r="T815" s="57"/>
      <c r="U815" s="57"/>
      <c r="V815" s="57"/>
      <c r="W815" s="57"/>
      <c r="X815" s="147" t="str">
        <f>IF(ISBLANK(D815),"",IF('order-admin-units'!$I$1&lt;&gt;"y", "", IF((K815="")*(ISBLANK(D815)=FALSE), 'order-admin-units'!$B$1+1, VLOOKUP(K815, ordercountry, 2))))</f>
        <v/>
      </c>
      <c r="Y815" s="147" t="str">
        <f>IF(ISBLANK(D815),"",IF('order-admin-units'!$I$1&lt;&gt;"y", "", IF(L815="", 'order-admin-units'!$B$2+1, VLOOKUP(K815&amp;"@"&amp;L815, orderadmin, 2))))</f>
        <v/>
      </c>
      <c r="Z815" s="147" t="str">
        <f t="shared" si="101"/>
        <v/>
      </c>
      <c r="AA815" s="147" t="str">
        <f t="shared" si="102"/>
        <v/>
      </c>
      <c r="AB815" s="147" t="str">
        <f t="shared" si="103"/>
        <v/>
      </c>
      <c r="AC815" s="147" t="str">
        <f t="shared" si="97"/>
        <v/>
      </c>
      <c r="AD815" s="11" t="str">
        <f t="shared" si="98"/>
        <v/>
      </c>
      <c r="AE815" s="11" t="str">
        <f t="array" ref="AE815">IF(ISBLANK(D815),"",IF(OR($H$2="y",$H$2="m"),IF(AA815=AA814,IF(OR(AB815=$AB$4:$AB814)=FALSE,AE814&amp;C815,AE814),"("&amp;C815)&amp;IF(AA815=AA816,IF(OR(AB816=$AB$4:$AB815)=FALSE,", ",""),") "),""))</f>
        <v/>
      </c>
      <c r="AF815" s="11" t="str">
        <f t="shared" si="99"/>
        <v/>
      </c>
      <c r="AG815" s="11" t="str">
        <f t="array" ref="AG815">IF(ISBLANK(D815),"",IF(OR($H$2="y",$H$2="m"),IF(AA815=AA814,IF(OR(AC815=$AC$4:$AC814)=FALSE,AG814&amp;AF815,AG814),"("&amp;AF815)&amp;IF(AA815=AA816,IF(OR(AC816=$AC$4:$AC815)=FALSE,", ",""),") "),""))</f>
        <v/>
      </c>
      <c r="AH815" s="10" t="str">
        <f>IF((ISBLANK(D815)),"",IF(D815=D814,AH814,"")&amp;IF(B814&lt;&gt;B815,((IF(ISBLANK(E815),$D$3&amp;"Non-type material: "&amp;$D$3,$D$3&amp;INDEX('type-categories'!$A$2:$B$100,MATCH(E815,'type-categories'!$A$2:$A$100,0),2)&amp;$D$3))),"")&amp;(IF(K815&lt;&gt;K814,$C$2&amp;K815&amp;$K$3&amp;$C$2&amp;" ",(IF(B815&lt;&gt;B814,$C$2&amp;K815&amp;$K$3&amp;$C$2&amp;" ",""))))&amp;(IF(L815="","",((IF(L815&lt;&gt;L814,$D$2&amp;L815&amp;$L$3&amp;$D$2&amp;" ",IF(B815&lt;&gt;B814,$D$2&amp;L815&amp;$L$3&amp;$D$2&amp;" ",""))))))&amp;(IF(M815="","",((IF(M815&lt;&gt;M814,$E$2&amp;M815&amp;$E$2&amp;","&amp;" ",IF(B815&lt;&gt;B814,$E$2&amp;M815&amp;$E$2&amp;",",""))))))&amp;(IF(N815="","",IF(N815&lt;&gt;N814,N815&amp;", ",IF(B815&lt;&gt;B814,N815&amp;", ",""))))&amp;(IF(ISBLANK(O815),"",(IF(O815&lt;&gt;O814,O815&amp;", ",IF(B815&lt;&gt;B814,O815&amp;", ","")))))&amp;(IF(ISBLANK(P815),"",(IF(P815&lt;&gt;P814,P815&amp;", ",IF(B815&lt;&gt;B814,P815&amp;", ",IF(Z815&lt;&gt;Z814,P815&amp;", ",""))))))&amp;(IF(ISBLANK(Q815),"",(IF(Q815&lt;&gt;Q814,Q815&amp;", ",IF(B815&lt;&gt;B814,Q815&amp;", ",IF(Z815&lt;&gt;Z814,Q815&amp;", ",""))))))&amp;(IF(ISBLANK(R815),"",(IF(R815&lt;&gt;R814,R815&amp;"m, ",IF(B815&lt;&gt;B814,R815&amp;"m, ",IF(Z815&lt;&gt;Z814,R815&amp;"m, ",""))))))&amp;IF(ISBLANK(S815),"",(IF(B815&lt;&gt;B814,S815&amp;", ",IF(S815&lt;&gt;S814,IF((Z815=Z814),"same locality "&amp;S815&amp;", ",S815&amp;", "),""))))&amp;(IF(ISBLANK(T815),"",(IF(T815&lt;&gt;T814,IF(ISBLANK(F$2),T815&amp;", ",T815&amp;" "&amp;F$2&amp;", "),(IF(B815&lt;&gt;B814,IF(ISBLANK(F$2),T815&amp;", ",T815&amp;" "&amp;F$2&amp;", "),(IF(Z815&lt;&gt;Z814,IF(ISBLANK(F$2),T815&amp;", ",T815&amp;" "&amp;F$2&amp;", "),IF((U815&lt;&gt;U814)*($G$2="Y"),"same collector, ","")))))))))&amp;(IF(ISBLANK(U815),"",(IF(U815&lt;&gt;U814,U815&amp;", ",(IF(B815&lt;&gt;B814,U815&amp;", ",IF(Z815&lt;&gt;Z814,U815&amp;", ",(IF(T815&lt;&gt;T814,IF((T815&lt;&gt;T814)*($G$2="Y"),"same date, ", ""),IF((T815=T814)*(U815=U814)*(S815&lt;&gt;S814)*($G$2="Y"),"same collector and date, ", ""))))))))))&amp;(IF(ISBLANK(V815),"",V815&amp;", "))&amp;IF((AA815&lt;&gt;AA816)*($H$2="y"),AD815&amp;AE815,IF((AA815&lt;&gt;AA816)*($H$2="m"),AD815&amp;AG815,IF(($H$2&lt;&gt;"m")*($H$2&lt;&gt;"Y"),(IF(F815=0,"",F815&amp;" "&amp;$F$4&amp;" "))&amp;(IF(G815=0,"",G815&amp;" "&amp;$G$4&amp;" "))&amp;(IF(H815=0,"",H815&amp;" "&amp;H$4&amp;" "))&amp;(IF(I815=0,"",I815&amp;" "&amp;$I$4&amp;" "))&amp;(IF(J815=0,"",J815&amp;" "&amp;$J$4&amp;" "))&amp;IF((ISBLANK(C815)),"","("&amp;C815&amp;")"),"")))&amp;IF((B815=B816)*(K815=K816)*(L815=L816)*(M815=M816),IF(($H$2&lt;&gt;"m")*($H$2&lt;&gt;"Y"), ", ", IF((ISNUMBER(FIND(")",AE815))), ", ", "")),IF((B815=B816)*(K815=K816)*(L815=L816),"; ",". ")))</f>
        <v/>
      </c>
      <c r="AI815" s="1"/>
    </row>
    <row r="816" spans="1:35" x14ac:dyDescent="0.25">
      <c r="A816" s="3" t="str">
        <f t="shared" si="100"/>
        <v/>
      </c>
      <c r="B816" s="53" t="str">
        <f t="shared" si="104"/>
        <v/>
      </c>
      <c r="C816" s="57"/>
      <c r="D816" s="57"/>
      <c r="E816" s="57"/>
      <c r="F816" s="57"/>
      <c r="G816" s="57"/>
      <c r="H816" s="57"/>
      <c r="I816" s="57"/>
      <c r="J816" s="57"/>
      <c r="K816" s="57"/>
      <c r="L816" s="57"/>
      <c r="M816" s="54"/>
      <c r="N816" s="57"/>
      <c r="O816" s="58"/>
      <c r="P816" s="58"/>
      <c r="Q816" s="58"/>
      <c r="R816" s="58"/>
      <c r="S816" s="54"/>
      <c r="T816" s="57"/>
      <c r="U816" s="57"/>
      <c r="V816" s="57"/>
      <c r="W816" s="57"/>
      <c r="X816" s="147" t="str">
        <f>IF(ISBLANK(D816),"",IF('order-admin-units'!$I$1&lt;&gt;"y", "", IF((K816="")*(ISBLANK(D816)=FALSE), 'order-admin-units'!$B$1+1, VLOOKUP(K816, ordercountry, 2))))</f>
        <v/>
      </c>
      <c r="Y816" s="147" t="str">
        <f>IF(ISBLANK(D816),"",IF('order-admin-units'!$I$1&lt;&gt;"y", "", IF(L816="", 'order-admin-units'!$B$2+1, VLOOKUP(K816&amp;"@"&amp;L816, orderadmin, 2))))</f>
        <v/>
      </c>
      <c r="Z816" s="147" t="str">
        <f t="shared" si="101"/>
        <v/>
      </c>
      <c r="AA816" s="147" t="str">
        <f t="shared" si="102"/>
        <v/>
      </c>
      <c r="AB816" s="147" t="str">
        <f t="shared" si="103"/>
        <v/>
      </c>
      <c r="AC816" s="147" t="str">
        <f t="shared" si="97"/>
        <v/>
      </c>
      <c r="AD816" s="11" t="str">
        <f t="shared" si="98"/>
        <v/>
      </c>
      <c r="AE816" s="11" t="str">
        <f t="array" ref="AE816">IF(ISBLANK(D816),"",IF(OR($H$2="y",$H$2="m"),IF(AA816=AA815,IF(OR(AB816=$AB$4:$AB815)=FALSE,AE815&amp;C816,AE815),"("&amp;C816)&amp;IF(AA816=AA817,IF(OR(AB817=$AB$4:$AB816)=FALSE,", ",""),") "),""))</f>
        <v/>
      </c>
      <c r="AF816" s="11" t="str">
        <f t="shared" si="99"/>
        <v/>
      </c>
      <c r="AG816" s="11" t="str">
        <f t="array" ref="AG816">IF(ISBLANK(D816),"",IF(OR($H$2="y",$H$2="m"),IF(AA816=AA815,IF(OR(AC816=$AC$4:$AC815)=FALSE,AG815&amp;AF816,AG815),"("&amp;AF816)&amp;IF(AA816=AA817,IF(OR(AC817=$AC$4:$AC816)=FALSE,", ",""),") "),""))</f>
        <v/>
      </c>
      <c r="AH816" s="10" t="str">
        <f>IF((ISBLANK(D816)),"",IF(D816=D815,AH815,"")&amp;IF(B815&lt;&gt;B816,((IF(ISBLANK(E816),$D$3&amp;"Non-type material: "&amp;$D$3,$D$3&amp;INDEX('type-categories'!$A$2:$B$100,MATCH(E816,'type-categories'!$A$2:$A$100,0),2)&amp;$D$3))),"")&amp;(IF(K816&lt;&gt;K815,$C$2&amp;K816&amp;$K$3&amp;$C$2&amp;" ",(IF(B816&lt;&gt;B815,$C$2&amp;K816&amp;$K$3&amp;$C$2&amp;" ",""))))&amp;(IF(L816="","",((IF(L816&lt;&gt;L815,$D$2&amp;L816&amp;$L$3&amp;$D$2&amp;" ",IF(B816&lt;&gt;B815,$D$2&amp;L816&amp;$L$3&amp;$D$2&amp;" ",""))))))&amp;(IF(M816="","",((IF(M816&lt;&gt;M815,$E$2&amp;M816&amp;$E$2&amp;","&amp;" ",IF(B816&lt;&gt;B815,$E$2&amp;M816&amp;$E$2&amp;",",""))))))&amp;(IF(N816="","",IF(N816&lt;&gt;N815,N816&amp;", ",IF(B816&lt;&gt;B815,N816&amp;", ",""))))&amp;(IF(ISBLANK(O816),"",(IF(O816&lt;&gt;O815,O816&amp;", ",IF(B816&lt;&gt;B815,O816&amp;", ","")))))&amp;(IF(ISBLANK(P816),"",(IF(P816&lt;&gt;P815,P816&amp;", ",IF(B816&lt;&gt;B815,P816&amp;", ",IF(Z816&lt;&gt;Z815,P816&amp;", ",""))))))&amp;(IF(ISBLANK(Q816),"",(IF(Q816&lt;&gt;Q815,Q816&amp;", ",IF(B816&lt;&gt;B815,Q816&amp;", ",IF(Z816&lt;&gt;Z815,Q816&amp;", ",""))))))&amp;(IF(ISBLANK(R816),"",(IF(R816&lt;&gt;R815,R816&amp;"m, ",IF(B816&lt;&gt;B815,R816&amp;"m, ",IF(Z816&lt;&gt;Z815,R816&amp;"m, ",""))))))&amp;IF(ISBLANK(S816),"",(IF(B816&lt;&gt;B815,S816&amp;", ",IF(S816&lt;&gt;S815,IF((Z816=Z815),"same locality "&amp;S816&amp;", ",S816&amp;", "),""))))&amp;(IF(ISBLANK(T816),"",(IF(T816&lt;&gt;T815,IF(ISBLANK(F$2),T816&amp;", ",T816&amp;" "&amp;F$2&amp;", "),(IF(B816&lt;&gt;B815,IF(ISBLANK(F$2),T816&amp;", ",T816&amp;" "&amp;F$2&amp;", "),(IF(Z816&lt;&gt;Z815,IF(ISBLANK(F$2),T816&amp;", ",T816&amp;" "&amp;F$2&amp;", "),IF((U816&lt;&gt;U815)*($G$2="Y"),"same collector, ","")))))))))&amp;(IF(ISBLANK(U816),"",(IF(U816&lt;&gt;U815,U816&amp;", ",(IF(B816&lt;&gt;B815,U816&amp;", ",IF(Z816&lt;&gt;Z815,U816&amp;", ",(IF(T816&lt;&gt;T815,IF((T816&lt;&gt;T815)*($G$2="Y"),"same date, ", ""),IF((T816=T815)*(U816=U815)*(S816&lt;&gt;S815)*($G$2="Y"),"same collector and date, ", ""))))))))))&amp;(IF(ISBLANK(V816),"",V816&amp;", "))&amp;IF((AA816&lt;&gt;AA817)*($H$2="y"),AD816&amp;AE816,IF((AA816&lt;&gt;AA817)*($H$2="m"),AD816&amp;AG816,IF(($H$2&lt;&gt;"m")*($H$2&lt;&gt;"Y"),(IF(F816=0,"",F816&amp;" "&amp;$F$4&amp;" "))&amp;(IF(G816=0,"",G816&amp;" "&amp;$G$4&amp;" "))&amp;(IF(H816=0,"",H816&amp;" "&amp;H$4&amp;" "))&amp;(IF(I816=0,"",I816&amp;" "&amp;$I$4&amp;" "))&amp;(IF(J816=0,"",J816&amp;" "&amp;$J$4&amp;" "))&amp;IF((ISBLANK(C816)),"","("&amp;C816&amp;")"),"")))&amp;IF((B816=B817)*(K816=K817)*(L816=L817)*(M816=M817),IF(($H$2&lt;&gt;"m")*($H$2&lt;&gt;"Y"), ", ", IF((ISNUMBER(FIND(")",AE816))), ", ", "")),IF((B816=B817)*(K816=K817)*(L816=L817),"; ",". ")))</f>
        <v/>
      </c>
      <c r="AI816" s="1"/>
    </row>
    <row r="817" spans="1:35" x14ac:dyDescent="0.25">
      <c r="A817" s="3" t="str">
        <f t="shared" si="100"/>
        <v/>
      </c>
      <c r="B817" s="53" t="str">
        <f t="shared" si="104"/>
        <v/>
      </c>
      <c r="C817" s="57"/>
      <c r="D817" s="57"/>
      <c r="E817" s="57"/>
      <c r="F817" s="57"/>
      <c r="G817" s="57"/>
      <c r="H817" s="57"/>
      <c r="I817" s="57"/>
      <c r="J817" s="57"/>
      <c r="K817" s="57"/>
      <c r="L817" s="57"/>
      <c r="M817" s="54"/>
      <c r="N817" s="57"/>
      <c r="O817" s="58"/>
      <c r="P817" s="58"/>
      <c r="Q817" s="58"/>
      <c r="R817" s="58"/>
      <c r="S817" s="54"/>
      <c r="T817" s="57"/>
      <c r="U817" s="57"/>
      <c r="V817" s="57"/>
      <c r="W817" s="57"/>
      <c r="X817" s="147" t="str">
        <f>IF(ISBLANK(D817),"",IF('order-admin-units'!$I$1&lt;&gt;"y", "", IF((K817="")*(ISBLANK(D817)=FALSE), 'order-admin-units'!$B$1+1, VLOOKUP(K817, ordercountry, 2))))</f>
        <v/>
      </c>
      <c r="Y817" s="147" t="str">
        <f>IF(ISBLANK(D817),"",IF('order-admin-units'!$I$1&lt;&gt;"y", "", IF(L817="", 'order-admin-units'!$B$2+1, VLOOKUP(K817&amp;"@"&amp;L817, orderadmin, 2))))</f>
        <v/>
      </c>
      <c r="Z817" s="147" t="str">
        <f t="shared" si="101"/>
        <v/>
      </c>
      <c r="AA817" s="147" t="str">
        <f t="shared" si="102"/>
        <v/>
      </c>
      <c r="AB817" s="147" t="str">
        <f t="shared" si="103"/>
        <v/>
      </c>
      <c r="AC817" s="147" t="str">
        <f t="shared" si="97"/>
        <v/>
      </c>
      <c r="AD817" s="11" t="str">
        <f t="shared" si="98"/>
        <v/>
      </c>
      <c r="AE817" s="11" t="str">
        <f t="array" ref="AE817">IF(ISBLANK(D817),"",IF(OR($H$2="y",$H$2="m"),IF(AA817=AA816,IF(OR(AB817=$AB$4:$AB816)=FALSE,AE816&amp;C817,AE816),"("&amp;C817)&amp;IF(AA817=AA818,IF(OR(AB818=$AB$4:$AB817)=FALSE,", ",""),") "),""))</f>
        <v/>
      </c>
      <c r="AF817" s="11" t="str">
        <f t="shared" si="99"/>
        <v/>
      </c>
      <c r="AG817" s="11" t="str">
        <f t="array" ref="AG817">IF(ISBLANK(D817),"",IF(OR($H$2="y",$H$2="m"),IF(AA817=AA816,IF(OR(AC817=$AC$4:$AC816)=FALSE,AG816&amp;AF817,AG816),"("&amp;AF817)&amp;IF(AA817=AA818,IF(OR(AC818=$AC$4:$AC817)=FALSE,", ",""),") "),""))</f>
        <v/>
      </c>
      <c r="AH817" s="10" t="str">
        <f>IF((ISBLANK(D817)),"",IF(D817=D816,AH816,"")&amp;IF(B816&lt;&gt;B817,((IF(ISBLANK(E817),$D$3&amp;"Non-type material: "&amp;$D$3,$D$3&amp;INDEX('type-categories'!$A$2:$B$100,MATCH(E817,'type-categories'!$A$2:$A$100,0),2)&amp;$D$3))),"")&amp;(IF(K817&lt;&gt;K816,$C$2&amp;K817&amp;$K$3&amp;$C$2&amp;" ",(IF(B817&lt;&gt;B816,$C$2&amp;K817&amp;$K$3&amp;$C$2&amp;" ",""))))&amp;(IF(L817="","",((IF(L817&lt;&gt;L816,$D$2&amp;L817&amp;$L$3&amp;$D$2&amp;" ",IF(B817&lt;&gt;B816,$D$2&amp;L817&amp;$L$3&amp;$D$2&amp;" ",""))))))&amp;(IF(M817="","",((IF(M817&lt;&gt;M816,$E$2&amp;M817&amp;$E$2&amp;","&amp;" ",IF(B817&lt;&gt;B816,$E$2&amp;M817&amp;$E$2&amp;",",""))))))&amp;(IF(N817="","",IF(N817&lt;&gt;N816,N817&amp;", ",IF(B817&lt;&gt;B816,N817&amp;", ",""))))&amp;(IF(ISBLANK(O817),"",(IF(O817&lt;&gt;O816,O817&amp;", ",IF(B817&lt;&gt;B816,O817&amp;", ","")))))&amp;(IF(ISBLANK(P817),"",(IF(P817&lt;&gt;P816,P817&amp;", ",IF(B817&lt;&gt;B816,P817&amp;", ",IF(Z817&lt;&gt;Z816,P817&amp;", ",""))))))&amp;(IF(ISBLANK(Q817),"",(IF(Q817&lt;&gt;Q816,Q817&amp;", ",IF(B817&lt;&gt;B816,Q817&amp;", ",IF(Z817&lt;&gt;Z816,Q817&amp;", ",""))))))&amp;(IF(ISBLANK(R817),"",(IF(R817&lt;&gt;R816,R817&amp;"m, ",IF(B817&lt;&gt;B816,R817&amp;"m, ",IF(Z817&lt;&gt;Z816,R817&amp;"m, ",""))))))&amp;IF(ISBLANK(S817),"",(IF(B817&lt;&gt;B816,S817&amp;", ",IF(S817&lt;&gt;S816,IF((Z817=Z816),"same locality "&amp;S817&amp;", ",S817&amp;", "),""))))&amp;(IF(ISBLANK(T817),"",(IF(T817&lt;&gt;T816,IF(ISBLANK(F$2),T817&amp;", ",T817&amp;" "&amp;F$2&amp;", "),(IF(B817&lt;&gt;B816,IF(ISBLANK(F$2),T817&amp;", ",T817&amp;" "&amp;F$2&amp;", "),(IF(Z817&lt;&gt;Z816,IF(ISBLANK(F$2),T817&amp;", ",T817&amp;" "&amp;F$2&amp;", "),IF((U817&lt;&gt;U816)*($G$2="Y"),"same collector, ","")))))))))&amp;(IF(ISBLANK(U817),"",(IF(U817&lt;&gt;U816,U817&amp;", ",(IF(B817&lt;&gt;B816,U817&amp;", ",IF(Z817&lt;&gt;Z816,U817&amp;", ",(IF(T817&lt;&gt;T816,IF((T817&lt;&gt;T816)*($G$2="Y"),"same date, ", ""),IF((T817=T816)*(U817=U816)*(S817&lt;&gt;S816)*($G$2="Y"),"same collector and date, ", ""))))))))))&amp;(IF(ISBLANK(V817),"",V817&amp;", "))&amp;IF((AA817&lt;&gt;AA818)*($H$2="y"),AD817&amp;AE817,IF((AA817&lt;&gt;AA818)*($H$2="m"),AD817&amp;AG817,IF(($H$2&lt;&gt;"m")*($H$2&lt;&gt;"Y"),(IF(F817=0,"",F817&amp;" "&amp;$F$4&amp;" "))&amp;(IF(G817=0,"",G817&amp;" "&amp;$G$4&amp;" "))&amp;(IF(H817=0,"",H817&amp;" "&amp;H$4&amp;" "))&amp;(IF(I817=0,"",I817&amp;" "&amp;$I$4&amp;" "))&amp;(IF(J817=0,"",J817&amp;" "&amp;$J$4&amp;" "))&amp;IF((ISBLANK(C817)),"","("&amp;C817&amp;")"),"")))&amp;IF((B817=B818)*(K817=K818)*(L817=L818)*(M817=M818),IF(($H$2&lt;&gt;"m")*($H$2&lt;&gt;"Y"), ", ", IF((ISNUMBER(FIND(")",AE817))), ", ", "")),IF((B817=B818)*(K817=K818)*(L817=L818),"; ",". ")))</f>
        <v/>
      </c>
      <c r="AI817" s="1"/>
    </row>
    <row r="818" spans="1:35" x14ac:dyDescent="0.25">
      <c r="A818" s="3" t="str">
        <f t="shared" si="100"/>
        <v/>
      </c>
      <c r="B818" s="53" t="str">
        <f t="shared" si="104"/>
        <v/>
      </c>
      <c r="C818" s="57"/>
      <c r="D818" s="57"/>
      <c r="E818" s="57"/>
      <c r="F818" s="57"/>
      <c r="G818" s="57"/>
      <c r="H818" s="57"/>
      <c r="I818" s="57"/>
      <c r="J818" s="57"/>
      <c r="K818" s="57"/>
      <c r="L818" s="57"/>
      <c r="M818" s="54"/>
      <c r="N818" s="57"/>
      <c r="O818" s="58"/>
      <c r="P818" s="58"/>
      <c r="Q818" s="58"/>
      <c r="R818" s="58"/>
      <c r="S818" s="54"/>
      <c r="T818" s="57"/>
      <c r="U818" s="57"/>
      <c r="V818" s="57"/>
      <c r="W818" s="57"/>
      <c r="X818" s="147" t="str">
        <f>IF(ISBLANK(D818),"",IF('order-admin-units'!$I$1&lt;&gt;"y", "", IF((K818="")*(ISBLANK(D818)=FALSE), 'order-admin-units'!$B$1+1, VLOOKUP(K818, ordercountry, 2))))</f>
        <v/>
      </c>
      <c r="Y818" s="147" t="str">
        <f>IF(ISBLANK(D818),"",IF('order-admin-units'!$I$1&lt;&gt;"y", "", IF(L818="", 'order-admin-units'!$B$2+1, VLOOKUP(K818&amp;"@"&amp;L818, orderadmin, 2))))</f>
        <v/>
      </c>
      <c r="Z818" s="147" t="str">
        <f t="shared" si="101"/>
        <v/>
      </c>
      <c r="AA818" s="147" t="str">
        <f t="shared" si="102"/>
        <v/>
      </c>
      <c r="AB818" s="147" t="str">
        <f t="shared" si="103"/>
        <v/>
      </c>
      <c r="AC818" s="147" t="str">
        <f t="shared" si="97"/>
        <v/>
      </c>
      <c r="AD818" s="11" t="str">
        <f t="shared" si="98"/>
        <v/>
      </c>
      <c r="AE818" s="11" t="str">
        <f t="array" ref="AE818">IF(ISBLANK(D818),"",IF(OR($H$2="y",$H$2="m"),IF(AA818=AA817,IF(OR(AB818=$AB$4:$AB817)=FALSE,AE817&amp;C818,AE817),"("&amp;C818)&amp;IF(AA818=AA819,IF(OR(AB819=$AB$4:$AB818)=FALSE,", ",""),") "),""))</f>
        <v/>
      </c>
      <c r="AF818" s="11" t="str">
        <f t="shared" si="99"/>
        <v/>
      </c>
      <c r="AG818" s="11" t="str">
        <f t="array" ref="AG818">IF(ISBLANK(D818),"",IF(OR($H$2="y",$H$2="m"),IF(AA818=AA817,IF(OR(AC818=$AC$4:$AC817)=FALSE,AG817&amp;AF818,AG817),"("&amp;AF818)&amp;IF(AA818=AA819,IF(OR(AC819=$AC$4:$AC818)=FALSE,", ",""),") "),""))</f>
        <v/>
      </c>
      <c r="AH818" s="10" t="str">
        <f>IF((ISBLANK(D818)),"",IF(D818=D817,AH817,"")&amp;IF(B817&lt;&gt;B818,((IF(ISBLANK(E818),$D$3&amp;"Non-type material: "&amp;$D$3,$D$3&amp;INDEX('type-categories'!$A$2:$B$100,MATCH(E818,'type-categories'!$A$2:$A$100,0),2)&amp;$D$3))),"")&amp;(IF(K818&lt;&gt;K817,$C$2&amp;K818&amp;$K$3&amp;$C$2&amp;" ",(IF(B818&lt;&gt;B817,$C$2&amp;K818&amp;$K$3&amp;$C$2&amp;" ",""))))&amp;(IF(L818="","",((IF(L818&lt;&gt;L817,$D$2&amp;L818&amp;$L$3&amp;$D$2&amp;" ",IF(B818&lt;&gt;B817,$D$2&amp;L818&amp;$L$3&amp;$D$2&amp;" ",""))))))&amp;(IF(M818="","",((IF(M818&lt;&gt;M817,$E$2&amp;M818&amp;$E$2&amp;","&amp;" ",IF(B818&lt;&gt;B817,$E$2&amp;M818&amp;$E$2&amp;",",""))))))&amp;(IF(N818="","",IF(N818&lt;&gt;N817,N818&amp;", ",IF(B818&lt;&gt;B817,N818&amp;", ",""))))&amp;(IF(ISBLANK(O818),"",(IF(O818&lt;&gt;O817,O818&amp;", ",IF(B818&lt;&gt;B817,O818&amp;", ","")))))&amp;(IF(ISBLANK(P818),"",(IF(P818&lt;&gt;P817,P818&amp;", ",IF(B818&lt;&gt;B817,P818&amp;", ",IF(Z818&lt;&gt;Z817,P818&amp;", ",""))))))&amp;(IF(ISBLANK(Q818),"",(IF(Q818&lt;&gt;Q817,Q818&amp;", ",IF(B818&lt;&gt;B817,Q818&amp;", ",IF(Z818&lt;&gt;Z817,Q818&amp;", ",""))))))&amp;(IF(ISBLANK(R818),"",(IF(R818&lt;&gt;R817,R818&amp;"m, ",IF(B818&lt;&gt;B817,R818&amp;"m, ",IF(Z818&lt;&gt;Z817,R818&amp;"m, ",""))))))&amp;IF(ISBLANK(S818),"",(IF(B818&lt;&gt;B817,S818&amp;", ",IF(S818&lt;&gt;S817,IF((Z818=Z817),"same locality "&amp;S818&amp;", ",S818&amp;", "),""))))&amp;(IF(ISBLANK(T818),"",(IF(T818&lt;&gt;T817,IF(ISBLANK(F$2),T818&amp;", ",T818&amp;" "&amp;F$2&amp;", "),(IF(B818&lt;&gt;B817,IF(ISBLANK(F$2),T818&amp;", ",T818&amp;" "&amp;F$2&amp;", "),(IF(Z818&lt;&gt;Z817,IF(ISBLANK(F$2),T818&amp;", ",T818&amp;" "&amp;F$2&amp;", "),IF((U818&lt;&gt;U817)*($G$2="Y"),"same collector, ","")))))))))&amp;(IF(ISBLANK(U818),"",(IF(U818&lt;&gt;U817,U818&amp;", ",(IF(B818&lt;&gt;B817,U818&amp;", ",IF(Z818&lt;&gt;Z817,U818&amp;", ",(IF(T818&lt;&gt;T817,IF((T818&lt;&gt;T817)*($G$2="Y"),"same date, ", ""),IF((T818=T817)*(U818=U817)*(S818&lt;&gt;S817)*($G$2="Y"),"same collector and date, ", ""))))))))))&amp;(IF(ISBLANK(V818),"",V818&amp;", "))&amp;IF((AA818&lt;&gt;AA819)*($H$2="y"),AD818&amp;AE818,IF((AA818&lt;&gt;AA819)*($H$2="m"),AD818&amp;AG818,IF(($H$2&lt;&gt;"m")*($H$2&lt;&gt;"Y"),(IF(F818=0,"",F818&amp;" "&amp;$F$4&amp;" "))&amp;(IF(G818=0,"",G818&amp;" "&amp;$G$4&amp;" "))&amp;(IF(H818=0,"",H818&amp;" "&amp;H$4&amp;" "))&amp;(IF(I818=0,"",I818&amp;" "&amp;$I$4&amp;" "))&amp;(IF(J818=0,"",J818&amp;" "&amp;$J$4&amp;" "))&amp;IF((ISBLANK(C818)),"","("&amp;C818&amp;")"),"")))&amp;IF((B818=B819)*(K818=K819)*(L818=L819)*(M818=M819),IF(($H$2&lt;&gt;"m")*($H$2&lt;&gt;"Y"), ", ", IF((ISNUMBER(FIND(")",AE818))), ", ", "")),IF((B818=B819)*(K818=K819)*(L818=L819),"; ",". ")))</f>
        <v/>
      </c>
      <c r="AI818" s="1"/>
    </row>
    <row r="819" spans="1:35" x14ac:dyDescent="0.25">
      <c r="A819" s="3" t="str">
        <f t="shared" si="100"/>
        <v/>
      </c>
      <c r="B819" s="53" t="str">
        <f t="shared" si="104"/>
        <v/>
      </c>
      <c r="C819" s="57"/>
      <c r="D819" s="57"/>
      <c r="E819" s="57"/>
      <c r="F819" s="57"/>
      <c r="G819" s="57"/>
      <c r="H819" s="57"/>
      <c r="I819" s="57"/>
      <c r="J819" s="57"/>
      <c r="K819" s="57"/>
      <c r="L819" s="57"/>
      <c r="M819" s="54"/>
      <c r="N819" s="57"/>
      <c r="O819" s="58"/>
      <c r="P819" s="58"/>
      <c r="Q819" s="58"/>
      <c r="R819" s="58"/>
      <c r="S819" s="54"/>
      <c r="T819" s="57"/>
      <c r="U819" s="57"/>
      <c r="V819" s="57"/>
      <c r="W819" s="57"/>
      <c r="X819" s="147" t="str">
        <f>IF(ISBLANK(D819),"",IF('order-admin-units'!$I$1&lt;&gt;"y", "", IF((K819="")*(ISBLANK(D819)=FALSE), 'order-admin-units'!$B$1+1, VLOOKUP(K819, ordercountry, 2))))</f>
        <v/>
      </c>
      <c r="Y819" s="147" t="str">
        <f>IF(ISBLANK(D819),"",IF('order-admin-units'!$I$1&lt;&gt;"y", "", IF(L819="", 'order-admin-units'!$B$2+1, VLOOKUP(K819&amp;"@"&amp;L819, orderadmin, 2))))</f>
        <v/>
      </c>
      <c r="Z819" s="147" t="str">
        <f t="shared" si="101"/>
        <v/>
      </c>
      <c r="AA819" s="147" t="str">
        <f t="shared" si="102"/>
        <v/>
      </c>
      <c r="AB819" s="147" t="str">
        <f t="shared" si="103"/>
        <v/>
      </c>
      <c r="AC819" s="147" t="str">
        <f t="shared" si="97"/>
        <v/>
      </c>
      <c r="AD819" s="11" t="str">
        <f t="shared" si="98"/>
        <v/>
      </c>
      <c r="AE819" s="11" t="str">
        <f t="array" ref="AE819">IF(ISBLANK(D819),"",IF(OR($H$2="y",$H$2="m"),IF(AA819=AA818,IF(OR(AB819=$AB$4:$AB818)=FALSE,AE818&amp;C819,AE818),"("&amp;C819)&amp;IF(AA819=AA820,IF(OR(AB820=$AB$4:$AB819)=FALSE,", ",""),") "),""))</f>
        <v/>
      </c>
      <c r="AF819" s="11" t="str">
        <f t="shared" si="99"/>
        <v/>
      </c>
      <c r="AG819" s="11" t="str">
        <f t="array" ref="AG819">IF(ISBLANK(D819),"",IF(OR($H$2="y",$H$2="m"),IF(AA819=AA818,IF(OR(AC819=$AC$4:$AC818)=FALSE,AG818&amp;AF819,AG818),"("&amp;AF819)&amp;IF(AA819=AA820,IF(OR(AC820=$AC$4:$AC819)=FALSE,", ",""),") "),""))</f>
        <v/>
      </c>
      <c r="AH819" s="10" t="str">
        <f>IF((ISBLANK(D819)),"",IF(D819=D818,AH818,"")&amp;IF(B818&lt;&gt;B819,((IF(ISBLANK(E819),$D$3&amp;"Non-type material: "&amp;$D$3,$D$3&amp;INDEX('type-categories'!$A$2:$B$100,MATCH(E819,'type-categories'!$A$2:$A$100,0),2)&amp;$D$3))),"")&amp;(IF(K819&lt;&gt;K818,$C$2&amp;K819&amp;$K$3&amp;$C$2&amp;" ",(IF(B819&lt;&gt;B818,$C$2&amp;K819&amp;$K$3&amp;$C$2&amp;" ",""))))&amp;(IF(L819="","",((IF(L819&lt;&gt;L818,$D$2&amp;L819&amp;$L$3&amp;$D$2&amp;" ",IF(B819&lt;&gt;B818,$D$2&amp;L819&amp;$L$3&amp;$D$2&amp;" ",""))))))&amp;(IF(M819="","",((IF(M819&lt;&gt;M818,$E$2&amp;M819&amp;$E$2&amp;","&amp;" ",IF(B819&lt;&gt;B818,$E$2&amp;M819&amp;$E$2&amp;",",""))))))&amp;(IF(N819="","",IF(N819&lt;&gt;N818,N819&amp;", ",IF(B819&lt;&gt;B818,N819&amp;", ",""))))&amp;(IF(ISBLANK(O819),"",(IF(O819&lt;&gt;O818,O819&amp;", ",IF(B819&lt;&gt;B818,O819&amp;", ","")))))&amp;(IF(ISBLANK(P819),"",(IF(P819&lt;&gt;P818,P819&amp;", ",IF(B819&lt;&gt;B818,P819&amp;", ",IF(Z819&lt;&gt;Z818,P819&amp;", ",""))))))&amp;(IF(ISBLANK(Q819),"",(IF(Q819&lt;&gt;Q818,Q819&amp;", ",IF(B819&lt;&gt;B818,Q819&amp;", ",IF(Z819&lt;&gt;Z818,Q819&amp;", ",""))))))&amp;(IF(ISBLANK(R819),"",(IF(R819&lt;&gt;R818,R819&amp;"m, ",IF(B819&lt;&gt;B818,R819&amp;"m, ",IF(Z819&lt;&gt;Z818,R819&amp;"m, ",""))))))&amp;IF(ISBLANK(S819),"",(IF(B819&lt;&gt;B818,S819&amp;", ",IF(S819&lt;&gt;S818,IF((Z819=Z818),"same locality "&amp;S819&amp;", ",S819&amp;", "),""))))&amp;(IF(ISBLANK(T819),"",(IF(T819&lt;&gt;T818,IF(ISBLANK(F$2),T819&amp;", ",T819&amp;" "&amp;F$2&amp;", "),(IF(B819&lt;&gt;B818,IF(ISBLANK(F$2),T819&amp;", ",T819&amp;" "&amp;F$2&amp;", "),(IF(Z819&lt;&gt;Z818,IF(ISBLANK(F$2),T819&amp;", ",T819&amp;" "&amp;F$2&amp;", "),IF((U819&lt;&gt;U818)*($G$2="Y"),"same collector, ","")))))))))&amp;(IF(ISBLANK(U819),"",(IF(U819&lt;&gt;U818,U819&amp;", ",(IF(B819&lt;&gt;B818,U819&amp;", ",IF(Z819&lt;&gt;Z818,U819&amp;", ",(IF(T819&lt;&gt;T818,IF((T819&lt;&gt;T818)*($G$2="Y"),"same date, ", ""),IF((T819=T818)*(U819=U818)*(S819&lt;&gt;S818)*($G$2="Y"),"same collector and date, ", ""))))))))))&amp;(IF(ISBLANK(V819),"",V819&amp;", "))&amp;IF((AA819&lt;&gt;AA820)*($H$2="y"),AD819&amp;AE819,IF((AA819&lt;&gt;AA820)*($H$2="m"),AD819&amp;AG819,IF(($H$2&lt;&gt;"m")*($H$2&lt;&gt;"Y"),(IF(F819=0,"",F819&amp;" "&amp;$F$4&amp;" "))&amp;(IF(G819=0,"",G819&amp;" "&amp;$G$4&amp;" "))&amp;(IF(H819=0,"",H819&amp;" "&amp;H$4&amp;" "))&amp;(IF(I819=0,"",I819&amp;" "&amp;$I$4&amp;" "))&amp;(IF(J819=0,"",J819&amp;" "&amp;$J$4&amp;" "))&amp;IF((ISBLANK(C819)),"","("&amp;C819&amp;")"),"")))&amp;IF((B819=B820)*(K819=K820)*(L819=L820)*(M819=M820),IF(($H$2&lt;&gt;"m")*($H$2&lt;&gt;"Y"), ", ", IF((ISNUMBER(FIND(")",AE819))), ", ", "")),IF((B819=B820)*(K819=K820)*(L819=L820),"; ",". ")))</f>
        <v/>
      </c>
      <c r="AI819" s="1"/>
    </row>
    <row r="820" spans="1:35" x14ac:dyDescent="0.25">
      <c r="A820" s="3" t="str">
        <f t="shared" si="100"/>
        <v/>
      </c>
      <c r="B820" s="53" t="str">
        <f t="shared" si="104"/>
        <v/>
      </c>
      <c r="C820" s="57"/>
      <c r="D820" s="57"/>
      <c r="E820" s="57"/>
      <c r="F820" s="57"/>
      <c r="G820" s="57"/>
      <c r="H820" s="57"/>
      <c r="I820" s="57"/>
      <c r="J820" s="57"/>
      <c r="K820" s="57"/>
      <c r="L820" s="57"/>
      <c r="M820" s="54"/>
      <c r="N820" s="57"/>
      <c r="O820" s="58"/>
      <c r="P820" s="58"/>
      <c r="Q820" s="58"/>
      <c r="R820" s="58"/>
      <c r="S820" s="54"/>
      <c r="T820" s="57"/>
      <c r="U820" s="57"/>
      <c r="V820" s="57"/>
      <c r="W820" s="57"/>
      <c r="X820" s="147" t="str">
        <f>IF(ISBLANK(D820),"",IF('order-admin-units'!$I$1&lt;&gt;"y", "", IF((K820="")*(ISBLANK(D820)=FALSE), 'order-admin-units'!$B$1+1, VLOOKUP(K820, ordercountry, 2))))</f>
        <v/>
      </c>
      <c r="Y820" s="147" t="str">
        <f>IF(ISBLANK(D820),"",IF('order-admin-units'!$I$1&lt;&gt;"y", "", IF(L820="", 'order-admin-units'!$B$2+1, VLOOKUP(K820&amp;"@"&amp;L820, orderadmin, 2))))</f>
        <v/>
      </c>
      <c r="Z820" s="147" t="str">
        <f t="shared" si="101"/>
        <v/>
      </c>
      <c r="AA820" s="147" t="str">
        <f t="shared" si="102"/>
        <v/>
      </c>
      <c r="AB820" s="147" t="str">
        <f t="shared" si="103"/>
        <v/>
      </c>
      <c r="AC820" s="147" t="str">
        <f t="shared" si="97"/>
        <v/>
      </c>
      <c r="AD820" s="11" t="str">
        <f t="shared" si="98"/>
        <v/>
      </c>
      <c r="AE820" s="11" t="str">
        <f t="array" ref="AE820">IF(ISBLANK(D820),"",IF(OR($H$2="y",$H$2="m"),IF(AA820=AA819,IF(OR(AB820=$AB$4:$AB819)=FALSE,AE819&amp;C820,AE819),"("&amp;C820)&amp;IF(AA820=AA821,IF(OR(AB821=$AB$4:$AB820)=FALSE,", ",""),") "),""))</f>
        <v/>
      </c>
      <c r="AF820" s="11" t="str">
        <f t="shared" si="99"/>
        <v/>
      </c>
      <c r="AG820" s="11" t="str">
        <f t="array" ref="AG820">IF(ISBLANK(D820),"",IF(OR($H$2="y",$H$2="m"),IF(AA820=AA819,IF(OR(AC820=$AC$4:$AC819)=FALSE,AG819&amp;AF820,AG819),"("&amp;AF820)&amp;IF(AA820=AA821,IF(OR(AC821=$AC$4:$AC820)=FALSE,", ",""),") "),""))</f>
        <v/>
      </c>
      <c r="AH820" s="10" t="str">
        <f>IF((ISBLANK(D820)),"",IF(D820=D819,AH819,"")&amp;IF(B819&lt;&gt;B820,((IF(ISBLANK(E820),$D$3&amp;"Non-type material: "&amp;$D$3,$D$3&amp;INDEX('type-categories'!$A$2:$B$100,MATCH(E820,'type-categories'!$A$2:$A$100,0),2)&amp;$D$3))),"")&amp;(IF(K820&lt;&gt;K819,$C$2&amp;K820&amp;$K$3&amp;$C$2&amp;" ",(IF(B820&lt;&gt;B819,$C$2&amp;K820&amp;$K$3&amp;$C$2&amp;" ",""))))&amp;(IF(L820="","",((IF(L820&lt;&gt;L819,$D$2&amp;L820&amp;$L$3&amp;$D$2&amp;" ",IF(B820&lt;&gt;B819,$D$2&amp;L820&amp;$L$3&amp;$D$2&amp;" ",""))))))&amp;(IF(M820="","",((IF(M820&lt;&gt;M819,$E$2&amp;M820&amp;$E$2&amp;","&amp;" ",IF(B820&lt;&gt;B819,$E$2&amp;M820&amp;$E$2&amp;",",""))))))&amp;(IF(N820="","",IF(N820&lt;&gt;N819,N820&amp;", ",IF(B820&lt;&gt;B819,N820&amp;", ",""))))&amp;(IF(ISBLANK(O820),"",(IF(O820&lt;&gt;O819,O820&amp;", ",IF(B820&lt;&gt;B819,O820&amp;", ","")))))&amp;(IF(ISBLANK(P820),"",(IF(P820&lt;&gt;P819,P820&amp;", ",IF(B820&lt;&gt;B819,P820&amp;", ",IF(Z820&lt;&gt;Z819,P820&amp;", ",""))))))&amp;(IF(ISBLANK(Q820),"",(IF(Q820&lt;&gt;Q819,Q820&amp;", ",IF(B820&lt;&gt;B819,Q820&amp;", ",IF(Z820&lt;&gt;Z819,Q820&amp;", ",""))))))&amp;(IF(ISBLANK(R820),"",(IF(R820&lt;&gt;R819,R820&amp;"m, ",IF(B820&lt;&gt;B819,R820&amp;"m, ",IF(Z820&lt;&gt;Z819,R820&amp;"m, ",""))))))&amp;IF(ISBLANK(S820),"",(IF(B820&lt;&gt;B819,S820&amp;", ",IF(S820&lt;&gt;S819,IF((Z820=Z819),"same locality "&amp;S820&amp;", ",S820&amp;", "),""))))&amp;(IF(ISBLANK(T820),"",(IF(T820&lt;&gt;T819,IF(ISBLANK(F$2),T820&amp;", ",T820&amp;" "&amp;F$2&amp;", "),(IF(B820&lt;&gt;B819,IF(ISBLANK(F$2),T820&amp;", ",T820&amp;" "&amp;F$2&amp;", "),(IF(Z820&lt;&gt;Z819,IF(ISBLANK(F$2),T820&amp;", ",T820&amp;" "&amp;F$2&amp;", "),IF((U820&lt;&gt;U819)*($G$2="Y"),"same collector, ","")))))))))&amp;(IF(ISBLANK(U820),"",(IF(U820&lt;&gt;U819,U820&amp;", ",(IF(B820&lt;&gt;B819,U820&amp;", ",IF(Z820&lt;&gt;Z819,U820&amp;", ",(IF(T820&lt;&gt;T819,IF((T820&lt;&gt;T819)*($G$2="Y"),"same date, ", ""),IF((T820=T819)*(U820=U819)*(S820&lt;&gt;S819)*($G$2="Y"),"same collector and date, ", ""))))))))))&amp;(IF(ISBLANK(V820),"",V820&amp;", "))&amp;IF((AA820&lt;&gt;AA821)*($H$2="y"),AD820&amp;AE820,IF((AA820&lt;&gt;AA821)*($H$2="m"),AD820&amp;AG820,IF(($H$2&lt;&gt;"m")*($H$2&lt;&gt;"Y"),(IF(F820=0,"",F820&amp;" "&amp;$F$4&amp;" "))&amp;(IF(G820=0,"",G820&amp;" "&amp;$G$4&amp;" "))&amp;(IF(H820=0,"",H820&amp;" "&amp;H$4&amp;" "))&amp;(IF(I820=0,"",I820&amp;" "&amp;$I$4&amp;" "))&amp;(IF(J820=0,"",J820&amp;" "&amp;$J$4&amp;" "))&amp;IF((ISBLANK(C820)),"","("&amp;C820&amp;")"),"")))&amp;IF((B820=B821)*(K820=K821)*(L820=L821)*(M820=M821),IF(($H$2&lt;&gt;"m")*($H$2&lt;&gt;"Y"), ", ", IF((ISNUMBER(FIND(")",AE820))), ", ", "")),IF((B820=B821)*(K820=K821)*(L820=L821),"; ",". ")))</f>
        <v/>
      </c>
      <c r="AI820" s="1"/>
    </row>
    <row r="821" spans="1:35" x14ac:dyDescent="0.25">
      <c r="A821" s="3" t="str">
        <f t="shared" si="100"/>
        <v/>
      </c>
      <c r="B821" s="53" t="str">
        <f t="shared" si="104"/>
        <v/>
      </c>
      <c r="C821" s="57"/>
      <c r="D821" s="57"/>
      <c r="E821" s="57"/>
      <c r="F821" s="57"/>
      <c r="G821" s="57"/>
      <c r="H821" s="57"/>
      <c r="I821" s="57"/>
      <c r="J821" s="57"/>
      <c r="K821" s="57"/>
      <c r="L821" s="57"/>
      <c r="M821" s="54"/>
      <c r="N821" s="57"/>
      <c r="O821" s="58"/>
      <c r="P821" s="58"/>
      <c r="Q821" s="58"/>
      <c r="R821" s="58"/>
      <c r="S821" s="54"/>
      <c r="T821" s="57"/>
      <c r="U821" s="57"/>
      <c r="V821" s="57"/>
      <c r="W821" s="57"/>
      <c r="X821" s="147" t="str">
        <f>IF(ISBLANK(D821),"",IF('order-admin-units'!$I$1&lt;&gt;"y", "", IF((K821="")*(ISBLANK(D821)=FALSE), 'order-admin-units'!$B$1+1, VLOOKUP(K821, ordercountry, 2))))</f>
        <v/>
      </c>
      <c r="Y821" s="147" t="str">
        <f>IF(ISBLANK(D821),"",IF('order-admin-units'!$I$1&lt;&gt;"y", "", IF(L821="", 'order-admin-units'!$B$2+1, VLOOKUP(K821&amp;"@"&amp;L821, orderadmin, 2))))</f>
        <v/>
      </c>
      <c r="Z821" s="147" t="str">
        <f t="shared" si="101"/>
        <v/>
      </c>
      <c r="AA821" s="147" t="str">
        <f t="shared" si="102"/>
        <v/>
      </c>
      <c r="AB821" s="147" t="str">
        <f t="shared" si="103"/>
        <v/>
      </c>
      <c r="AC821" s="147" t="str">
        <f t="shared" si="97"/>
        <v/>
      </c>
      <c r="AD821" s="11" t="str">
        <f t="shared" si="98"/>
        <v/>
      </c>
      <c r="AE821" s="11" t="str">
        <f t="array" ref="AE821">IF(ISBLANK(D821),"",IF(OR($H$2="y",$H$2="m"),IF(AA821=AA820,IF(OR(AB821=$AB$4:$AB820)=FALSE,AE820&amp;C821,AE820),"("&amp;C821)&amp;IF(AA821=AA822,IF(OR(AB822=$AB$4:$AB821)=FALSE,", ",""),") "),""))</f>
        <v/>
      </c>
      <c r="AF821" s="11" t="str">
        <f t="shared" si="99"/>
        <v/>
      </c>
      <c r="AG821" s="11" t="str">
        <f t="array" ref="AG821">IF(ISBLANK(D821),"",IF(OR($H$2="y",$H$2="m"),IF(AA821=AA820,IF(OR(AC821=$AC$4:$AC820)=FALSE,AG820&amp;AF821,AG820),"("&amp;AF821)&amp;IF(AA821=AA822,IF(OR(AC822=$AC$4:$AC821)=FALSE,", ",""),") "),""))</f>
        <v/>
      </c>
      <c r="AH821" s="10" t="str">
        <f>IF((ISBLANK(D821)),"",IF(D821=D820,AH820,"")&amp;IF(B820&lt;&gt;B821,((IF(ISBLANK(E821),$D$3&amp;"Non-type material: "&amp;$D$3,$D$3&amp;INDEX('type-categories'!$A$2:$B$100,MATCH(E821,'type-categories'!$A$2:$A$100,0),2)&amp;$D$3))),"")&amp;(IF(K821&lt;&gt;K820,$C$2&amp;K821&amp;$K$3&amp;$C$2&amp;" ",(IF(B821&lt;&gt;B820,$C$2&amp;K821&amp;$K$3&amp;$C$2&amp;" ",""))))&amp;(IF(L821="","",((IF(L821&lt;&gt;L820,$D$2&amp;L821&amp;$L$3&amp;$D$2&amp;" ",IF(B821&lt;&gt;B820,$D$2&amp;L821&amp;$L$3&amp;$D$2&amp;" ",""))))))&amp;(IF(M821="","",((IF(M821&lt;&gt;M820,$E$2&amp;M821&amp;$E$2&amp;","&amp;" ",IF(B821&lt;&gt;B820,$E$2&amp;M821&amp;$E$2&amp;",",""))))))&amp;(IF(N821="","",IF(N821&lt;&gt;N820,N821&amp;", ",IF(B821&lt;&gt;B820,N821&amp;", ",""))))&amp;(IF(ISBLANK(O821),"",(IF(O821&lt;&gt;O820,O821&amp;", ",IF(B821&lt;&gt;B820,O821&amp;", ","")))))&amp;(IF(ISBLANK(P821),"",(IF(P821&lt;&gt;P820,P821&amp;", ",IF(B821&lt;&gt;B820,P821&amp;", ",IF(Z821&lt;&gt;Z820,P821&amp;", ",""))))))&amp;(IF(ISBLANK(Q821),"",(IF(Q821&lt;&gt;Q820,Q821&amp;", ",IF(B821&lt;&gt;B820,Q821&amp;", ",IF(Z821&lt;&gt;Z820,Q821&amp;", ",""))))))&amp;(IF(ISBLANK(R821),"",(IF(R821&lt;&gt;R820,R821&amp;"m, ",IF(B821&lt;&gt;B820,R821&amp;"m, ",IF(Z821&lt;&gt;Z820,R821&amp;"m, ",""))))))&amp;IF(ISBLANK(S821),"",(IF(B821&lt;&gt;B820,S821&amp;", ",IF(S821&lt;&gt;S820,IF((Z821=Z820),"same locality "&amp;S821&amp;", ",S821&amp;", "),""))))&amp;(IF(ISBLANK(T821),"",(IF(T821&lt;&gt;T820,IF(ISBLANK(F$2),T821&amp;", ",T821&amp;" "&amp;F$2&amp;", "),(IF(B821&lt;&gt;B820,IF(ISBLANK(F$2),T821&amp;", ",T821&amp;" "&amp;F$2&amp;", "),(IF(Z821&lt;&gt;Z820,IF(ISBLANK(F$2),T821&amp;", ",T821&amp;" "&amp;F$2&amp;", "),IF((U821&lt;&gt;U820)*($G$2="Y"),"same collector, ","")))))))))&amp;(IF(ISBLANK(U821),"",(IF(U821&lt;&gt;U820,U821&amp;", ",(IF(B821&lt;&gt;B820,U821&amp;", ",IF(Z821&lt;&gt;Z820,U821&amp;", ",(IF(T821&lt;&gt;T820,IF((T821&lt;&gt;T820)*($G$2="Y"),"same date, ", ""),IF((T821=T820)*(U821=U820)*(S821&lt;&gt;S820)*($G$2="Y"),"same collector and date, ", ""))))))))))&amp;(IF(ISBLANK(V821),"",V821&amp;", "))&amp;IF((AA821&lt;&gt;AA822)*($H$2="y"),AD821&amp;AE821,IF((AA821&lt;&gt;AA822)*($H$2="m"),AD821&amp;AG821,IF(($H$2&lt;&gt;"m")*($H$2&lt;&gt;"Y"),(IF(F821=0,"",F821&amp;" "&amp;$F$4&amp;" "))&amp;(IF(G821=0,"",G821&amp;" "&amp;$G$4&amp;" "))&amp;(IF(H821=0,"",H821&amp;" "&amp;H$4&amp;" "))&amp;(IF(I821=0,"",I821&amp;" "&amp;$I$4&amp;" "))&amp;(IF(J821=0,"",J821&amp;" "&amp;$J$4&amp;" "))&amp;IF((ISBLANK(C821)),"","("&amp;C821&amp;")"),"")))&amp;IF((B821=B822)*(K821=K822)*(L821=L822)*(M821=M822),IF(($H$2&lt;&gt;"m")*($H$2&lt;&gt;"Y"), ", ", IF((ISNUMBER(FIND(")",AE821))), ", ", "")),IF((B821=B822)*(K821=K822)*(L821=L822),"; ",". ")))</f>
        <v/>
      </c>
      <c r="AI821" s="1"/>
    </row>
    <row r="822" spans="1:35" x14ac:dyDescent="0.25">
      <c r="A822" s="3" t="str">
        <f t="shared" si="100"/>
        <v/>
      </c>
      <c r="B822" s="53" t="str">
        <f t="shared" si="104"/>
        <v/>
      </c>
      <c r="C822" s="57"/>
      <c r="D822" s="57"/>
      <c r="E822" s="57"/>
      <c r="F822" s="57"/>
      <c r="G822" s="57"/>
      <c r="H822" s="57"/>
      <c r="I822" s="57"/>
      <c r="J822" s="57"/>
      <c r="K822" s="57"/>
      <c r="L822" s="57"/>
      <c r="M822" s="54"/>
      <c r="N822" s="57"/>
      <c r="O822" s="58"/>
      <c r="P822" s="58"/>
      <c r="Q822" s="58"/>
      <c r="R822" s="58"/>
      <c r="S822" s="54"/>
      <c r="T822" s="57"/>
      <c r="U822" s="57"/>
      <c r="V822" s="57"/>
      <c r="W822" s="57"/>
      <c r="X822" s="147" t="str">
        <f>IF(ISBLANK(D822),"",IF('order-admin-units'!$I$1&lt;&gt;"y", "", IF((K822="")*(ISBLANK(D822)=FALSE), 'order-admin-units'!$B$1+1, VLOOKUP(K822, ordercountry, 2))))</f>
        <v/>
      </c>
      <c r="Y822" s="147" t="str">
        <f>IF(ISBLANK(D822),"",IF('order-admin-units'!$I$1&lt;&gt;"y", "", IF(L822="", 'order-admin-units'!$B$2+1, VLOOKUP(K822&amp;"@"&amp;L822, orderadmin, 2))))</f>
        <v/>
      </c>
      <c r="Z822" s="147" t="str">
        <f t="shared" si="101"/>
        <v/>
      </c>
      <c r="AA822" s="147" t="str">
        <f t="shared" si="102"/>
        <v/>
      </c>
      <c r="AB822" s="147" t="str">
        <f t="shared" si="103"/>
        <v/>
      </c>
      <c r="AC822" s="147" t="str">
        <f t="shared" si="97"/>
        <v/>
      </c>
      <c r="AD822" s="11" t="str">
        <f t="shared" si="98"/>
        <v/>
      </c>
      <c r="AE822" s="11" t="str">
        <f t="array" ref="AE822">IF(ISBLANK(D822),"",IF(OR($H$2="y",$H$2="m"),IF(AA822=AA821,IF(OR(AB822=$AB$4:$AB821)=FALSE,AE821&amp;C822,AE821),"("&amp;C822)&amp;IF(AA822=AA823,IF(OR(AB823=$AB$4:$AB822)=FALSE,", ",""),") "),""))</f>
        <v/>
      </c>
      <c r="AF822" s="11" t="str">
        <f t="shared" si="99"/>
        <v/>
      </c>
      <c r="AG822" s="11" t="str">
        <f t="array" ref="AG822">IF(ISBLANK(D822),"",IF(OR($H$2="y",$H$2="m"),IF(AA822=AA821,IF(OR(AC822=$AC$4:$AC821)=FALSE,AG821&amp;AF822,AG821),"("&amp;AF822)&amp;IF(AA822=AA823,IF(OR(AC823=$AC$4:$AC822)=FALSE,", ",""),") "),""))</f>
        <v/>
      </c>
      <c r="AH822" s="10" t="str">
        <f>IF((ISBLANK(D822)),"",IF(D822=D821,AH821,"")&amp;IF(B821&lt;&gt;B822,((IF(ISBLANK(E822),$D$3&amp;"Non-type material: "&amp;$D$3,$D$3&amp;INDEX('type-categories'!$A$2:$B$100,MATCH(E822,'type-categories'!$A$2:$A$100,0),2)&amp;$D$3))),"")&amp;(IF(K822&lt;&gt;K821,$C$2&amp;K822&amp;$K$3&amp;$C$2&amp;" ",(IF(B822&lt;&gt;B821,$C$2&amp;K822&amp;$K$3&amp;$C$2&amp;" ",""))))&amp;(IF(L822="","",((IF(L822&lt;&gt;L821,$D$2&amp;L822&amp;$L$3&amp;$D$2&amp;" ",IF(B822&lt;&gt;B821,$D$2&amp;L822&amp;$L$3&amp;$D$2&amp;" ",""))))))&amp;(IF(M822="","",((IF(M822&lt;&gt;M821,$E$2&amp;M822&amp;$E$2&amp;","&amp;" ",IF(B822&lt;&gt;B821,$E$2&amp;M822&amp;$E$2&amp;",",""))))))&amp;(IF(N822="","",IF(N822&lt;&gt;N821,N822&amp;", ",IF(B822&lt;&gt;B821,N822&amp;", ",""))))&amp;(IF(ISBLANK(O822),"",(IF(O822&lt;&gt;O821,O822&amp;", ",IF(B822&lt;&gt;B821,O822&amp;", ","")))))&amp;(IF(ISBLANK(P822),"",(IF(P822&lt;&gt;P821,P822&amp;", ",IF(B822&lt;&gt;B821,P822&amp;", ",IF(Z822&lt;&gt;Z821,P822&amp;", ",""))))))&amp;(IF(ISBLANK(Q822),"",(IF(Q822&lt;&gt;Q821,Q822&amp;", ",IF(B822&lt;&gt;B821,Q822&amp;", ",IF(Z822&lt;&gt;Z821,Q822&amp;", ",""))))))&amp;(IF(ISBLANK(R822),"",(IF(R822&lt;&gt;R821,R822&amp;"m, ",IF(B822&lt;&gt;B821,R822&amp;"m, ",IF(Z822&lt;&gt;Z821,R822&amp;"m, ",""))))))&amp;IF(ISBLANK(S822),"",(IF(B822&lt;&gt;B821,S822&amp;", ",IF(S822&lt;&gt;S821,IF((Z822=Z821),"same locality "&amp;S822&amp;", ",S822&amp;", "),""))))&amp;(IF(ISBLANK(T822),"",(IF(T822&lt;&gt;T821,IF(ISBLANK(F$2),T822&amp;", ",T822&amp;" "&amp;F$2&amp;", "),(IF(B822&lt;&gt;B821,IF(ISBLANK(F$2),T822&amp;", ",T822&amp;" "&amp;F$2&amp;", "),(IF(Z822&lt;&gt;Z821,IF(ISBLANK(F$2),T822&amp;", ",T822&amp;" "&amp;F$2&amp;", "),IF((U822&lt;&gt;U821)*($G$2="Y"),"same collector, ","")))))))))&amp;(IF(ISBLANK(U822),"",(IF(U822&lt;&gt;U821,U822&amp;", ",(IF(B822&lt;&gt;B821,U822&amp;", ",IF(Z822&lt;&gt;Z821,U822&amp;", ",(IF(T822&lt;&gt;T821,IF((T822&lt;&gt;T821)*($G$2="Y"),"same date, ", ""),IF((T822=T821)*(U822=U821)*(S822&lt;&gt;S821)*($G$2="Y"),"same collector and date, ", ""))))))))))&amp;(IF(ISBLANK(V822),"",V822&amp;", "))&amp;IF((AA822&lt;&gt;AA823)*($H$2="y"),AD822&amp;AE822,IF((AA822&lt;&gt;AA823)*($H$2="m"),AD822&amp;AG822,IF(($H$2&lt;&gt;"m")*($H$2&lt;&gt;"Y"),(IF(F822=0,"",F822&amp;" "&amp;$F$4&amp;" "))&amp;(IF(G822=0,"",G822&amp;" "&amp;$G$4&amp;" "))&amp;(IF(H822=0,"",H822&amp;" "&amp;H$4&amp;" "))&amp;(IF(I822=0,"",I822&amp;" "&amp;$I$4&amp;" "))&amp;(IF(J822=0,"",J822&amp;" "&amp;$J$4&amp;" "))&amp;IF((ISBLANK(C822)),"","("&amp;C822&amp;")"),"")))&amp;IF((B822=B823)*(K822=K823)*(L822=L823)*(M822=M823),IF(($H$2&lt;&gt;"m")*($H$2&lt;&gt;"Y"), ", ", IF((ISNUMBER(FIND(")",AE822))), ", ", "")),IF((B822=B823)*(K822=K823)*(L822=L823),"; ",". ")))</f>
        <v/>
      </c>
      <c r="AI822" s="1"/>
    </row>
    <row r="823" spans="1:35" x14ac:dyDescent="0.25">
      <c r="A823" s="3" t="str">
        <f t="shared" si="100"/>
        <v/>
      </c>
      <c r="B823" s="53" t="str">
        <f t="shared" si="104"/>
        <v/>
      </c>
      <c r="C823" s="57"/>
      <c r="D823" s="57"/>
      <c r="E823" s="57"/>
      <c r="F823" s="57"/>
      <c r="G823" s="57"/>
      <c r="H823" s="57"/>
      <c r="I823" s="57"/>
      <c r="J823" s="57"/>
      <c r="K823" s="57"/>
      <c r="L823" s="57"/>
      <c r="M823" s="54"/>
      <c r="N823" s="57"/>
      <c r="O823" s="58"/>
      <c r="P823" s="58"/>
      <c r="Q823" s="58"/>
      <c r="R823" s="58"/>
      <c r="S823" s="54"/>
      <c r="T823" s="57"/>
      <c r="U823" s="57"/>
      <c r="V823" s="57"/>
      <c r="W823" s="57"/>
      <c r="X823" s="147" t="str">
        <f>IF(ISBLANK(D823),"",IF('order-admin-units'!$I$1&lt;&gt;"y", "", IF((K823="")*(ISBLANK(D823)=FALSE), 'order-admin-units'!$B$1+1, VLOOKUP(K823, ordercountry, 2))))</f>
        <v/>
      </c>
      <c r="Y823" s="147" t="str">
        <f>IF(ISBLANK(D823),"",IF('order-admin-units'!$I$1&lt;&gt;"y", "", IF(L823="", 'order-admin-units'!$B$2+1, VLOOKUP(K823&amp;"@"&amp;L823, orderadmin, 2))))</f>
        <v/>
      </c>
      <c r="Z823" s="147" t="str">
        <f t="shared" si="101"/>
        <v/>
      </c>
      <c r="AA823" s="147" t="str">
        <f t="shared" si="102"/>
        <v/>
      </c>
      <c r="AB823" s="147" t="str">
        <f t="shared" si="103"/>
        <v/>
      </c>
      <c r="AC823" s="147" t="str">
        <f t="shared" si="97"/>
        <v/>
      </c>
      <c r="AD823" s="11" t="str">
        <f t="shared" si="98"/>
        <v/>
      </c>
      <c r="AE823" s="11" t="str">
        <f t="array" ref="AE823">IF(ISBLANK(D823),"",IF(OR($H$2="y",$H$2="m"),IF(AA823=AA822,IF(OR(AB823=$AB$4:$AB822)=FALSE,AE822&amp;C823,AE822),"("&amp;C823)&amp;IF(AA823=AA824,IF(OR(AB824=$AB$4:$AB823)=FALSE,", ",""),") "),""))</f>
        <v/>
      </c>
      <c r="AF823" s="11" t="str">
        <f t="shared" si="99"/>
        <v/>
      </c>
      <c r="AG823" s="11" t="str">
        <f t="array" ref="AG823">IF(ISBLANK(D823),"",IF(OR($H$2="y",$H$2="m"),IF(AA823=AA822,IF(OR(AC823=$AC$4:$AC822)=FALSE,AG822&amp;AF823,AG822),"("&amp;AF823)&amp;IF(AA823=AA824,IF(OR(AC824=$AC$4:$AC823)=FALSE,", ",""),") "),""))</f>
        <v/>
      </c>
      <c r="AH823" s="10" t="str">
        <f>IF((ISBLANK(D823)),"",IF(D823=D822,AH822,"")&amp;IF(B822&lt;&gt;B823,((IF(ISBLANK(E823),$D$3&amp;"Non-type material: "&amp;$D$3,$D$3&amp;INDEX('type-categories'!$A$2:$B$100,MATCH(E823,'type-categories'!$A$2:$A$100,0),2)&amp;$D$3))),"")&amp;(IF(K823&lt;&gt;K822,$C$2&amp;K823&amp;$K$3&amp;$C$2&amp;" ",(IF(B823&lt;&gt;B822,$C$2&amp;K823&amp;$K$3&amp;$C$2&amp;" ",""))))&amp;(IF(L823="","",((IF(L823&lt;&gt;L822,$D$2&amp;L823&amp;$L$3&amp;$D$2&amp;" ",IF(B823&lt;&gt;B822,$D$2&amp;L823&amp;$L$3&amp;$D$2&amp;" ",""))))))&amp;(IF(M823="","",((IF(M823&lt;&gt;M822,$E$2&amp;M823&amp;$E$2&amp;","&amp;" ",IF(B823&lt;&gt;B822,$E$2&amp;M823&amp;$E$2&amp;",",""))))))&amp;(IF(N823="","",IF(N823&lt;&gt;N822,N823&amp;", ",IF(B823&lt;&gt;B822,N823&amp;", ",""))))&amp;(IF(ISBLANK(O823),"",(IF(O823&lt;&gt;O822,O823&amp;", ",IF(B823&lt;&gt;B822,O823&amp;", ","")))))&amp;(IF(ISBLANK(P823),"",(IF(P823&lt;&gt;P822,P823&amp;", ",IF(B823&lt;&gt;B822,P823&amp;", ",IF(Z823&lt;&gt;Z822,P823&amp;", ",""))))))&amp;(IF(ISBLANK(Q823),"",(IF(Q823&lt;&gt;Q822,Q823&amp;", ",IF(B823&lt;&gt;B822,Q823&amp;", ",IF(Z823&lt;&gt;Z822,Q823&amp;", ",""))))))&amp;(IF(ISBLANK(R823),"",(IF(R823&lt;&gt;R822,R823&amp;"m, ",IF(B823&lt;&gt;B822,R823&amp;"m, ",IF(Z823&lt;&gt;Z822,R823&amp;"m, ",""))))))&amp;IF(ISBLANK(S823),"",(IF(B823&lt;&gt;B822,S823&amp;", ",IF(S823&lt;&gt;S822,IF((Z823=Z822),"same locality "&amp;S823&amp;", ",S823&amp;", "),""))))&amp;(IF(ISBLANK(T823),"",(IF(T823&lt;&gt;T822,IF(ISBLANK(F$2),T823&amp;", ",T823&amp;" "&amp;F$2&amp;", "),(IF(B823&lt;&gt;B822,IF(ISBLANK(F$2),T823&amp;", ",T823&amp;" "&amp;F$2&amp;", "),(IF(Z823&lt;&gt;Z822,IF(ISBLANK(F$2),T823&amp;", ",T823&amp;" "&amp;F$2&amp;", "),IF((U823&lt;&gt;U822)*($G$2="Y"),"same collector, ","")))))))))&amp;(IF(ISBLANK(U823),"",(IF(U823&lt;&gt;U822,U823&amp;", ",(IF(B823&lt;&gt;B822,U823&amp;", ",IF(Z823&lt;&gt;Z822,U823&amp;", ",(IF(T823&lt;&gt;T822,IF((T823&lt;&gt;T822)*($G$2="Y"),"same date, ", ""),IF((T823=T822)*(U823=U822)*(S823&lt;&gt;S822)*($G$2="Y"),"same collector and date, ", ""))))))))))&amp;(IF(ISBLANK(V823),"",V823&amp;", "))&amp;IF((AA823&lt;&gt;AA824)*($H$2="y"),AD823&amp;AE823,IF((AA823&lt;&gt;AA824)*($H$2="m"),AD823&amp;AG823,IF(($H$2&lt;&gt;"m")*($H$2&lt;&gt;"Y"),(IF(F823=0,"",F823&amp;" "&amp;$F$4&amp;" "))&amp;(IF(G823=0,"",G823&amp;" "&amp;$G$4&amp;" "))&amp;(IF(H823=0,"",H823&amp;" "&amp;H$4&amp;" "))&amp;(IF(I823=0,"",I823&amp;" "&amp;$I$4&amp;" "))&amp;(IF(J823=0,"",J823&amp;" "&amp;$J$4&amp;" "))&amp;IF((ISBLANK(C823)),"","("&amp;C823&amp;")"),"")))&amp;IF((B823=B824)*(K823=K824)*(L823=L824)*(M823=M824),IF(($H$2&lt;&gt;"m")*($H$2&lt;&gt;"Y"), ", ", IF((ISNUMBER(FIND(")",AE823))), ", ", "")),IF((B823=B824)*(K823=K824)*(L823=L824),"; ",". ")))</f>
        <v/>
      </c>
      <c r="AI823" s="1"/>
    </row>
    <row r="824" spans="1:35" x14ac:dyDescent="0.25">
      <c r="A824" s="3" t="str">
        <f t="shared" si="100"/>
        <v/>
      </c>
      <c r="B824" s="53" t="str">
        <f t="shared" si="104"/>
        <v/>
      </c>
      <c r="C824" s="57"/>
      <c r="D824" s="57"/>
      <c r="E824" s="57"/>
      <c r="F824" s="57"/>
      <c r="G824" s="57"/>
      <c r="H824" s="57"/>
      <c r="I824" s="57"/>
      <c r="J824" s="57"/>
      <c r="K824" s="57"/>
      <c r="L824" s="57"/>
      <c r="M824" s="54"/>
      <c r="N824" s="57"/>
      <c r="O824" s="58"/>
      <c r="P824" s="58"/>
      <c r="Q824" s="58"/>
      <c r="R824" s="58"/>
      <c r="S824" s="54"/>
      <c r="T824" s="57"/>
      <c r="U824" s="57"/>
      <c r="V824" s="57"/>
      <c r="W824" s="57"/>
      <c r="X824" s="147" t="str">
        <f>IF(ISBLANK(D824),"",IF('order-admin-units'!$I$1&lt;&gt;"y", "", IF((K824="")*(ISBLANK(D824)=FALSE), 'order-admin-units'!$B$1+1, VLOOKUP(K824, ordercountry, 2))))</f>
        <v/>
      </c>
      <c r="Y824" s="147" t="str">
        <f>IF(ISBLANK(D824),"",IF('order-admin-units'!$I$1&lt;&gt;"y", "", IF(L824="", 'order-admin-units'!$B$2+1, VLOOKUP(K824&amp;"@"&amp;L824, orderadmin, 2))))</f>
        <v/>
      </c>
      <c r="Z824" s="147" t="str">
        <f t="shared" si="101"/>
        <v/>
      </c>
      <c r="AA824" s="147" t="str">
        <f t="shared" si="102"/>
        <v/>
      </c>
      <c r="AB824" s="147" t="str">
        <f t="shared" si="103"/>
        <v/>
      </c>
      <c r="AC824" s="147" t="str">
        <f t="shared" si="97"/>
        <v/>
      </c>
      <c r="AD824" s="11" t="str">
        <f t="shared" si="98"/>
        <v/>
      </c>
      <c r="AE824" s="11" t="str">
        <f t="array" ref="AE824">IF(ISBLANK(D824),"",IF(OR($H$2="y",$H$2="m"),IF(AA824=AA823,IF(OR(AB824=$AB$4:$AB823)=FALSE,AE823&amp;C824,AE823),"("&amp;C824)&amp;IF(AA824=AA825,IF(OR(AB825=$AB$4:$AB824)=FALSE,", ",""),") "),""))</f>
        <v/>
      </c>
      <c r="AF824" s="11" t="str">
        <f t="shared" si="99"/>
        <v/>
      </c>
      <c r="AG824" s="11" t="str">
        <f t="array" ref="AG824">IF(ISBLANK(D824),"",IF(OR($H$2="y",$H$2="m"),IF(AA824=AA823,IF(OR(AC824=$AC$4:$AC823)=FALSE,AG823&amp;AF824,AG823),"("&amp;AF824)&amp;IF(AA824=AA825,IF(OR(AC825=$AC$4:$AC824)=FALSE,", ",""),") "),""))</f>
        <v/>
      </c>
      <c r="AH824" s="10" t="str">
        <f>IF((ISBLANK(D824)),"",IF(D824=D823,AH823,"")&amp;IF(B823&lt;&gt;B824,((IF(ISBLANK(E824),$D$3&amp;"Non-type material: "&amp;$D$3,$D$3&amp;INDEX('type-categories'!$A$2:$B$100,MATCH(E824,'type-categories'!$A$2:$A$100,0),2)&amp;$D$3))),"")&amp;(IF(K824&lt;&gt;K823,$C$2&amp;K824&amp;$K$3&amp;$C$2&amp;" ",(IF(B824&lt;&gt;B823,$C$2&amp;K824&amp;$K$3&amp;$C$2&amp;" ",""))))&amp;(IF(L824="","",((IF(L824&lt;&gt;L823,$D$2&amp;L824&amp;$L$3&amp;$D$2&amp;" ",IF(B824&lt;&gt;B823,$D$2&amp;L824&amp;$L$3&amp;$D$2&amp;" ",""))))))&amp;(IF(M824="","",((IF(M824&lt;&gt;M823,$E$2&amp;M824&amp;$E$2&amp;","&amp;" ",IF(B824&lt;&gt;B823,$E$2&amp;M824&amp;$E$2&amp;",",""))))))&amp;(IF(N824="","",IF(N824&lt;&gt;N823,N824&amp;", ",IF(B824&lt;&gt;B823,N824&amp;", ",""))))&amp;(IF(ISBLANK(O824),"",(IF(O824&lt;&gt;O823,O824&amp;", ",IF(B824&lt;&gt;B823,O824&amp;", ","")))))&amp;(IF(ISBLANK(P824),"",(IF(P824&lt;&gt;P823,P824&amp;", ",IF(B824&lt;&gt;B823,P824&amp;", ",IF(Z824&lt;&gt;Z823,P824&amp;", ",""))))))&amp;(IF(ISBLANK(Q824),"",(IF(Q824&lt;&gt;Q823,Q824&amp;", ",IF(B824&lt;&gt;B823,Q824&amp;", ",IF(Z824&lt;&gt;Z823,Q824&amp;", ",""))))))&amp;(IF(ISBLANK(R824),"",(IF(R824&lt;&gt;R823,R824&amp;"m, ",IF(B824&lt;&gt;B823,R824&amp;"m, ",IF(Z824&lt;&gt;Z823,R824&amp;"m, ",""))))))&amp;IF(ISBLANK(S824),"",(IF(B824&lt;&gt;B823,S824&amp;", ",IF(S824&lt;&gt;S823,IF((Z824=Z823),"same locality "&amp;S824&amp;", ",S824&amp;", "),""))))&amp;(IF(ISBLANK(T824),"",(IF(T824&lt;&gt;T823,IF(ISBLANK(F$2),T824&amp;", ",T824&amp;" "&amp;F$2&amp;", "),(IF(B824&lt;&gt;B823,IF(ISBLANK(F$2),T824&amp;", ",T824&amp;" "&amp;F$2&amp;", "),(IF(Z824&lt;&gt;Z823,IF(ISBLANK(F$2),T824&amp;", ",T824&amp;" "&amp;F$2&amp;", "),IF((U824&lt;&gt;U823)*($G$2="Y"),"same collector, ","")))))))))&amp;(IF(ISBLANK(U824),"",(IF(U824&lt;&gt;U823,U824&amp;", ",(IF(B824&lt;&gt;B823,U824&amp;", ",IF(Z824&lt;&gt;Z823,U824&amp;", ",(IF(T824&lt;&gt;T823,IF((T824&lt;&gt;T823)*($G$2="Y"),"same date, ", ""),IF((T824=T823)*(U824=U823)*(S824&lt;&gt;S823)*($G$2="Y"),"same collector and date, ", ""))))))))))&amp;(IF(ISBLANK(V824),"",V824&amp;", "))&amp;IF((AA824&lt;&gt;AA825)*($H$2="y"),AD824&amp;AE824,IF((AA824&lt;&gt;AA825)*($H$2="m"),AD824&amp;AG824,IF(($H$2&lt;&gt;"m")*($H$2&lt;&gt;"Y"),(IF(F824=0,"",F824&amp;" "&amp;$F$4&amp;" "))&amp;(IF(G824=0,"",G824&amp;" "&amp;$G$4&amp;" "))&amp;(IF(H824=0,"",H824&amp;" "&amp;H$4&amp;" "))&amp;(IF(I824=0,"",I824&amp;" "&amp;$I$4&amp;" "))&amp;(IF(J824=0,"",J824&amp;" "&amp;$J$4&amp;" "))&amp;IF((ISBLANK(C824)),"","("&amp;C824&amp;")"),"")))&amp;IF((B824=B825)*(K824=K825)*(L824=L825)*(M824=M825),IF(($H$2&lt;&gt;"m")*($H$2&lt;&gt;"Y"), ", ", IF((ISNUMBER(FIND(")",AE824))), ", ", "")),IF((B824=B825)*(K824=K825)*(L824=L825),"; ",". ")))</f>
        <v/>
      </c>
      <c r="AI824" s="1"/>
    </row>
    <row r="825" spans="1:35" x14ac:dyDescent="0.25">
      <c r="A825" s="3" t="str">
        <f t="shared" si="100"/>
        <v/>
      </c>
      <c r="B825" s="53" t="str">
        <f t="shared" si="104"/>
        <v/>
      </c>
      <c r="C825" s="57"/>
      <c r="D825" s="57"/>
      <c r="E825" s="57"/>
      <c r="F825" s="57"/>
      <c r="G825" s="57"/>
      <c r="H825" s="57"/>
      <c r="I825" s="57"/>
      <c r="J825" s="57"/>
      <c r="K825" s="57"/>
      <c r="L825" s="57"/>
      <c r="M825" s="54"/>
      <c r="N825" s="57"/>
      <c r="O825" s="58"/>
      <c r="P825" s="58"/>
      <c r="Q825" s="58"/>
      <c r="R825" s="58"/>
      <c r="S825" s="54"/>
      <c r="T825" s="57"/>
      <c r="U825" s="57"/>
      <c r="V825" s="57"/>
      <c r="W825" s="57"/>
      <c r="X825" s="147" t="str">
        <f>IF(ISBLANK(D825),"",IF('order-admin-units'!$I$1&lt;&gt;"y", "", IF((K825="")*(ISBLANK(D825)=FALSE), 'order-admin-units'!$B$1+1, VLOOKUP(K825, ordercountry, 2))))</f>
        <v/>
      </c>
      <c r="Y825" s="147" t="str">
        <f>IF(ISBLANK(D825),"",IF('order-admin-units'!$I$1&lt;&gt;"y", "", IF(L825="", 'order-admin-units'!$B$2+1, VLOOKUP(K825&amp;"@"&amp;L825, orderadmin, 2))))</f>
        <v/>
      </c>
      <c r="Z825" s="147" t="str">
        <f t="shared" si="101"/>
        <v/>
      </c>
      <c r="AA825" s="147" t="str">
        <f t="shared" si="102"/>
        <v/>
      </c>
      <c r="AB825" s="147" t="str">
        <f t="shared" si="103"/>
        <v/>
      </c>
      <c r="AC825" s="147" t="str">
        <f t="shared" si="97"/>
        <v/>
      </c>
      <c r="AD825" s="11" t="str">
        <f t="shared" si="98"/>
        <v/>
      </c>
      <c r="AE825" s="11" t="str">
        <f t="array" ref="AE825">IF(ISBLANK(D825),"",IF(OR($H$2="y",$H$2="m"),IF(AA825=AA824,IF(OR(AB825=$AB$4:$AB824)=FALSE,AE824&amp;C825,AE824),"("&amp;C825)&amp;IF(AA825=AA826,IF(OR(AB826=$AB$4:$AB825)=FALSE,", ",""),") "),""))</f>
        <v/>
      </c>
      <c r="AF825" s="11" t="str">
        <f t="shared" si="99"/>
        <v/>
      </c>
      <c r="AG825" s="11" t="str">
        <f t="array" ref="AG825">IF(ISBLANK(D825),"",IF(OR($H$2="y",$H$2="m"),IF(AA825=AA824,IF(OR(AC825=$AC$4:$AC824)=FALSE,AG824&amp;AF825,AG824),"("&amp;AF825)&amp;IF(AA825=AA826,IF(OR(AC826=$AC$4:$AC825)=FALSE,", ",""),") "),""))</f>
        <v/>
      </c>
      <c r="AH825" s="10" t="str">
        <f>IF((ISBLANK(D825)),"",IF(D825=D824,AH824,"")&amp;IF(B824&lt;&gt;B825,((IF(ISBLANK(E825),$D$3&amp;"Non-type material: "&amp;$D$3,$D$3&amp;INDEX('type-categories'!$A$2:$B$100,MATCH(E825,'type-categories'!$A$2:$A$100,0),2)&amp;$D$3))),"")&amp;(IF(K825&lt;&gt;K824,$C$2&amp;K825&amp;$K$3&amp;$C$2&amp;" ",(IF(B825&lt;&gt;B824,$C$2&amp;K825&amp;$K$3&amp;$C$2&amp;" ",""))))&amp;(IF(L825="","",((IF(L825&lt;&gt;L824,$D$2&amp;L825&amp;$L$3&amp;$D$2&amp;" ",IF(B825&lt;&gt;B824,$D$2&amp;L825&amp;$L$3&amp;$D$2&amp;" ",""))))))&amp;(IF(M825="","",((IF(M825&lt;&gt;M824,$E$2&amp;M825&amp;$E$2&amp;","&amp;" ",IF(B825&lt;&gt;B824,$E$2&amp;M825&amp;$E$2&amp;",",""))))))&amp;(IF(N825="","",IF(N825&lt;&gt;N824,N825&amp;", ",IF(B825&lt;&gt;B824,N825&amp;", ",""))))&amp;(IF(ISBLANK(O825),"",(IF(O825&lt;&gt;O824,O825&amp;", ",IF(B825&lt;&gt;B824,O825&amp;", ","")))))&amp;(IF(ISBLANK(P825),"",(IF(P825&lt;&gt;P824,P825&amp;", ",IF(B825&lt;&gt;B824,P825&amp;", ",IF(Z825&lt;&gt;Z824,P825&amp;", ",""))))))&amp;(IF(ISBLANK(Q825),"",(IF(Q825&lt;&gt;Q824,Q825&amp;", ",IF(B825&lt;&gt;B824,Q825&amp;", ",IF(Z825&lt;&gt;Z824,Q825&amp;", ",""))))))&amp;(IF(ISBLANK(R825),"",(IF(R825&lt;&gt;R824,R825&amp;"m, ",IF(B825&lt;&gt;B824,R825&amp;"m, ",IF(Z825&lt;&gt;Z824,R825&amp;"m, ",""))))))&amp;IF(ISBLANK(S825),"",(IF(B825&lt;&gt;B824,S825&amp;", ",IF(S825&lt;&gt;S824,IF((Z825=Z824),"same locality "&amp;S825&amp;", ",S825&amp;", "),""))))&amp;(IF(ISBLANK(T825),"",(IF(T825&lt;&gt;T824,IF(ISBLANK(F$2),T825&amp;", ",T825&amp;" "&amp;F$2&amp;", "),(IF(B825&lt;&gt;B824,IF(ISBLANK(F$2),T825&amp;", ",T825&amp;" "&amp;F$2&amp;", "),(IF(Z825&lt;&gt;Z824,IF(ISBLANK(F$2),T825&amp;", ",T825&amp;" "&amp;F$2&amp;", "),IF((U825&lt;&gt;U824)*($G$2="Y"),"same collector, ","")))))))))&amp;(IF(ISBLANK(U825),"",(IF(U825&lt;&gt;U824,U825&amp;", ",(IF(B825&lt;&gt;B824,U825&amp;", ",IF(Z825&lt;&gt;Z824,U825&amp;", ",(IF(T825&lt;&gt;T824,IF((T825&lt;&gt;T824)*($G$2="Y"),"same date, ", ""),IF((T825=T824)*(U825=U824)*(S825&lt;&gt;S824)*($G$2="Y"),"same collector and date, ", ""))))))))))&amp;(IF(ISBLANK(V825),"",V825&amp;", "))&amp;IF((AA825&lt;&gt;AA826)*($H$2="y"),AD825&amp;AE825,IF((AA825&lt;&gt;AA826)*($H$2="m"),AD825&amp;AG825,IF(($H$2&lt;&gt;"m")*($H$2&lt;&gt;"Y"),(IF(F825=0,"",F825&amp;" "&amp;$F$4&amp;" "))&amp;(IF(G825=0,"",G825&amp;" "&amp;$G$4&amp;" "))&amp;(IF(H825=0,"",H825&amp;" "&amp;H$4&amp;" "))&amp;(IF(I825=0,"",I825&amp;" "&amp;$I$4&amp;" "))&amp;(IF(J825=0,"",J825&amp;" "&amp;$J$4&amp;" "))&amp;IF((ISBLANK(C825)),"","("&amp;C825&amp;")"),"")))&amp;IF((B825=B826)*(K825=K826)*(L825=L826)*(M825=M826),IF(($H$2&lt;&gt;"m")*($H$2&lt;&gt;"Y"), ", ", IF((ISNUMBER(FIND(")",AE825))), ", ", "")),IF((B825=B826)*(K825=K826)*(L825=L826),"; ",". ")))</f>
        <v/>
      </c>
      <c r="AI825" s="1"/>
    </row>
    <row r="826" spans="1:35" x14ac:dyDescent="0.25">
      <c r="A826" s="3" t="str">
        <f t="shared" si="100"/>
        <v/>
      </c>
      <c r="B826" s="53" t="str">
        <f t="shared" si="104"/>
        <v/>
      </c>
      <c r="C826" s="57"/>
      <c r="D826" s="57"/>
      <c r="E826" s="57"/>
      <c r="F826" s="57"/>
      <c r="G826" s="57"/>
      <c r="H826" s="57"/>
      <c r="I826" s="57"/>
      <c r="J826" s="57"/>
      <c r="K826" s="57"/>
      <c r="L826" s="57"/>
      <c r="M826" s="54"/>
      <c r="N826" s="57"/>
      <c r="O826" s="58"/>
      <c r="P826" s="58"/>
      <c r="Q826" s="58"/>
      <c r="R826" s="58"/>
      <c r="S826" s="54"/>
      <c r="T826" s="57"/>
      <c r="U826" s="57"/>
      <c r="V826" s="57"/>
      <c r="W826" s="57"/>
      <c r="X826" s="147" t="str">
        <f>IF(ISBLANK(D826),"",IF('order-admin-units'!$I$1&lt;&gt;"y", "", IF((K826="")*(ISBLANK(D826)=FALSE), 'order-admin-units'!$B$1+1, VLOOKUP(K826, ordercountry, 2))))</f>
        <v/>
      </c>
      <c r="Y826" s="147" t="str">
        <f>IF(ISBLANK(D826),"",IF('order-admin-units'!$I$1&lt;&gt;"y", "", IF(L826="", 'order-admin-units'!$B$2+1, VLOOKUP(K826&amp;"@"&amp;L826, orderadmin, 2))))</f>
        <v/>
      </c>
      <c r="Z826" s="147" t="str">
        <f t="shared" si="101"/>
        <v/>
      </c>
      <c r="AA826" s="147" t="str">
        <f t="shared" si="102"/>
        <v/>
      </c>
      <c r="AB826" s="147" t="str">
        <f t="shared" si="103"/>
        <v/>
      </c>
      <c r="AC826" s="147" t="str">
        <f t="shared" si="97"/>
        <v/>
      </c>
      <c r="AD826" s="11" t="str">
        <f t="shared" si="98"/>
        <v/>
      </c>
      <c r="AE826" s="11" t="str">
        <f t="array" ref="AE826">IF(ISBLANK(D826),"",IF(OR($H$2="y",$H$2="m"),IF(AA826=AA825,IF(OR(AB826=$AB$4:$AB825)=FALSE,AE825&amp;C826,AE825),"("&amp;C826)&amp;IF(AA826=AA827,IF(OR(AB827=$AB$4:$AB826)=FALSE,", ",""),") "),""))</f>
        <v/>
      </c>
      <c r="AF826" s="11" t="str">
        <f t="shared" si="99"/>
        <v/>
      </c>
      <c r="AG826" s="11" t="str">
        <f t="array" ref="AG826">IF(ISBLANK(D826),"",IF(OR($H$2="y",$H$2="m"),IF(AA826=AA825,IF(OR(AC826=$AC$4:$AC825)=FALSE,AG825&amp;AF826,AG825),"("&amp;AF826)&amp;IF(AA826=AA827,IF(OR(AC827=$AC$4:$AC826)=FALSE,", ",""),") "),""))</f>
        <v/>
      </c>
      <c r="AH826" s="10" t="str">
        <f>IF((ISBLANK(D826)),"",IF(D826=D825,AH825,"")&amp;IF(B825&lt;&gt;B826,((IF(ISBLANK(E826),$D$3&amp;"Non-type material: "&amp;$D$3,$D$3&amp;INDEX('type-categories'!$A$2:$B$100,MATCH(E826,'type-categories'!$A$2:$A$100,0),2)&amp;$D$3))),"")&amp;(IF(K826&lt;&gt;K825,$C$2&amp;K826&amp;$K$3&amp;$C$2&amp;" ",(IF(B826&lt;&gt;B825,$C$2&amp;K826&amp;$K$3&amp;$C$2&amp;" ",""))))&amp;(IF(L826="","",((IF(L826&lt;&gt;L825,$D$2&amp;L826&amp;$L$3&amp;$D$2&amp;" ",IF(B826&lt;&gt;B825,$D$2&amp;L826&amp;$L$3&amp;$D$2&amp;" ",""))))))&amp;(IF(M826="","",((IF(M826&lt;&gt;M825,$E$2&amp;M826&amp;$E$2&amp;","&amp;" ",IF(B826&lt;&gt;B825,$E$2&amp;M826&amp;$E$2&amp;",",""))))))&amp;(IF(N826="","",IF(N826&lt;&gt;N825,N826&amp;", ",IF(B826&lt;&gt;B825,N826&amp;", ",""))))&amp;(IF(ISBLANK(O826),"",(IF(O826&lt;&gt;O825,O826&amp;", ",IF(B826&lt;&gt;B825,O826&amp;", ","")))))&amp;(IF(ISBLANK(P826),"",(IF(P826&lt;&gt;P825,P826&amp;", ",IF(B826&lt;&gt;B825,P826&amp;", ",IF(Z826&lt;&gt;Z825,P826&amp;", ",""))))))&amp;(IF(ISBLANK(Q826),"",(IF(Q826&lt;&gt;Q825,Q826&amp;", ",IF(B826&lt;&gt;B825,Q826&amp;", ",IF(Z826&lt;&gt;Z825,Q826&amp;", ",""))))))&amp;(IF(ISBLANK(R826),"",(IF(R826&lt;&gt;R825,R826&amp;"m, ",IF(B826&lt;&gt;B825,R826&amp;"m, ",IF(Z826&lt;&gt;Z825,R826&amp;"m, ",""))))))&amp;IF(ISBLANK(S826),"",(IF(B826&lt;&gt;B825,S826&amp;", ",IF(S826&lt;&gt;S825,IF((Z826=Z825),"same locality "&amp;S826&amp;", ",S826&amp;", "),""))))&amp;(IF(ISBLANK(T826),"",(IF(T826&lt;&gt;T825,IF(ISBLANK(F$2),T826&amp;", ",T826&amp;" "&amp;F$2&amp;", "),(IF(B826&lt;&gt;B825,IF(ISBLANK(F$2),T826&amp;", ",T826&amp;" "&amp;F$2&amp;", "),(IF(Z826&lt;&gt;Z825,IF(ISBLANK(F$2),T826&amp;", ",T826&amp;" "&amp;F$2&amp;", "),IF((U826&lt;&gt;U825)*($G$2="Y"),"same collector, ","")))))))))&amp;(IF(ISBLANK(U826),"",(IF(U826&lt;&gt;U825,U826&amp;", ",(IF(B826&lt;&gt;B825,U826&amp;", ",IF(Z826&lt;&gt;Z825,U826&amp;", ",(IF(T826&lt;&gt;T825,IF((T826&lt;&gt;T825)*($G$2="Y"),"same date, ", ""),IF((T826=T825)*(U826=U825)*(S826&lt;&gt;S825)*($G$2="Y"),"same collector and date, ", ""))))))))))&amp;(IF(ISBLANK(V826),"",V826&amp;", "))&amp;IF((AA826&lt;&gt;AA827)*($H$2="y"),AD826&amp;AE826,IF((AA826&lt;&gt;AA827)*($H$2="m"),AD826&amp;AG826,IF(($H$2&lt;&gt;"m")*($H$2&lt;&gt;"Y"),(IF(F826=0,"",F826&amp;" "&amp;$F$4&amp;" "))&amp;(IF(G826=0,"",G826&amp;" "&amp;$G$4&amp;" "))&amp;(IF(H826=0,"",H826&amp;" "&amp;H$4&amp;" "))&amp;(IF(I826=0,"",I826&amp;" "&amp;$I$4&amp;" "))&amp;(IF(J826=0,"",J826&amp;" "&amp;$J$4&amp;" "))&amp;IF((ISBLANK(C826)),"","("&amp;C826&amp;")"),"")))&amp;IF((B826=B827)*(K826=K827)*(L826=L827)*(M826=M827),IF(($H$2&lt;&gt;"m")*($H$2&lt;&gt;"Y"), ", ", IF((ISNUMBER(FIND(")",AE826))), ", ", "")),IF((B826=B827)*(K826=K827)*(L826=L827),"; ",". ")))</f>
        <v/>
      </c>
      <c r="AI826" s="1"/>
    </row>
    <row r="827" spans="1:35" x14ac:dyDescent="0.25">
      <c r="A827" s="3" t="str">
        <f t="shared" si="100"/>
        <v/>
      </c>
      <c r="B827" s="53" t="str">
        <f t="shared" si="104"/>
        <v/>
      </c>
      <c r="C827" s="57"/>
      <c r="D827" s="57"/>
      <c r="E827" s="57"/>
      <c r="F827" s="57"/>
      <c r="G827" s="57"/>
      <c r="H827" s="57"/>
      <c r="I827" s="57"/>
      <c r="J827" s="57"/>
      <c r="K827" s="57"/>
      <c r="L827" s="57"/>
      <c r="M827" s="54"/>
      <c r="N827" s="57"/>
      <c r="O827" s="58"/>
      <c r="P827" s="58"/>
      <c r="Q827" s="58"/>
      <c r="R827" s="58"/>
      <c r="S827" s="54"/>
      <c r="T827" s="57"/>
      <c r="U827" s="57"/>
      <c r="V827" s="57"/>
      <c r="W827" s="57"/>
      <c r="X827" s="147" t="str">
        <f>IF(ISBLANK(D827),"",IF('order-admin-units'!$I$1&lt;&gt;"y", "", IF((K827="")*(ISBLANK(D827)=FALSE), 'order-admin-units'!$B$1+1, VLOOKUP(K827, ordercountry, 2))))</f>
        <v/>
      </c>
      <c r="Y827" s="147" t="str">
        <f>IF(ISBLANK(D827),"",IF('order-admin-units'!$I$1&lt;&gt;"y", "", IF(L827="", 'order-admin-units'!$B$2+1, VLOOKUP(K827&amp;"@"&amp;L827, orderadmin, 2))))</f>
        <v/>
      </c>
      <c r="Z827" s="147" t="str">
        <f t="shared" si="101"/>
        <v/>
      </c>
      <c r="AA827" s="147" t="str">
        <f t="shared" si="102"/>
        <v/>
      </c>
      <c r="AB827" s="147" t="str">
        <f t="shared" si="103"/>
        <v/>
      </c>
      <c r="AC827" s="147" t="str">
        <f t="shared" si="97"/>
        <v/>
      </c>
      <c r="AD827" s="11" t="str">
        <f t="shared" si="98"/>
        <v/>
      </c>
      <c r="AE827" s="11" t="str">
        <f t="array" ref="AE827">IF(ISBLANK(D827),"",IF(OR($H$2="y",$H$2="m"),IF(AA827=AA826,IF(OR(AB827=$AB$4:$AB826)=FALSE,AE826&amp;C827,AE826),"("&amp;C827)&amp;IF(AA827=AA828,IF(OR(AB828=$AB$4:$AB827)=FALSE,", ",""),") "),""))</f>
        <v/>
      </c>
      <c r="AF827" s="11" t="str">
        <f t="shared" si="99"/>
        <v/>
      </c>
      <c r="AG827" s="11" t="str">
        <f t="array" ref="AG827">IF(ISBLANK(D827),"",IF(OR($H$2="y",$H$2="m"),IF(AA827=AA826,IF(OR(AC827=$AC$4:$AC826)=FALSE,AG826&amp;AF827,AG826),"("&amp;AF827)&amp;IF(AA827=AA828,IF(OR(AC828=$AC$4:$AC827)=FALSE,", ",""),") "),""))</f>
        <v/>
      </c>
      <c r="AH827" s="10" t="str">
        <f>IF((ISBLANK(D827)),"",IF(D827=D826,AH826,"")&amp;IF(B826&lt;&gt;B827,((IF(ISBLANK(E827),$D$3&amp;"Non-type material: "&amp;$D$3,$D$3&amp;INDEX('type-categories'!$A$2:$B$100,MATCH(E827,'type-categories'!$A$2:$A$100,0),2)&amp;$D$3))),"")&amp;(IF(K827&lt;&gt;K826,$C$2&amp;K827&amp;$K$3&amp;$C$2&amp;" ",(IF(B827&lt;&gt;B826,$C$2&amp;K827&amp;$K$3&amp;$C$2&amp;" ",""))))&amp;(IF(L827="","",((IF(L827&lt;&gt;L826,$D$2&amp;L827&amp;$L$3&amp;$D$2&amp;" ",IF(B827&lt;&gt;B826,$D$2&amp;L827&amp;$L$3&amp;$D$2&amp;" ",""))))))&amp;(IF(M827="","",((IF(M827&lt;&gt;M826,$E$2&amp;M827&amp;$E$2&amp;","&amp;" ",IF(B827&lt;&gt;B826,$E$2&amp;M827&amp;$E$2&amp;",",""))))))&amp;(IF(N827="","",IF(N827&lt;&gt;N826,N827&amp;", ",IF(B827&lt;&gt;B826,N827&amp;", ",""))))&amp;(IF(ISBLANK(O827),"",(IF(O827&lt;&gt;O826,O827&amp;", ",IF(B827&lt;&gt;B826,O827&amp;", ","")))))&amp;(IF(ISBLANK(P827),"",(IF(P827&lt;&gt;P826,P827&amp;", ",IF(B827&lt;&gt;B826,P827&amp;", ",IF(Z827&lt;&gt;Z826,P827&amp;", ",""))))))&amp;(IF(ISBLANK(Q827),"",(IF(Q827&lt;&gt;Q826,Q827&amp;", ",IF(B827&lt;&gt;B826,Q827&amp;", ",IF(Z827&lt;&gt;Z826,Q827&amp;", ",""))))))&amp;(IF(ISBLANK(R827),"",(IF(R827&lt;&gt;R826,R827&amp;"m, ",IF(B827&lt;&gt;B826,R827&amp;"m, ",IF(Z827&lt;&gt;Z826,R827&amp;"m, ",""))))))&amp;IF(ISBLANK(S827),"",(IF(B827&lt;&gt;B826,S827&amp;", ",IF(S827&lt;&gt;S826,IF((Z827=Z826),"same locality "&amp;S827&amp;", ",S827&amp;", "),""))))&amp;(IF(ISBLANK(T827),"",(IF(T827&lt;&gt;T826,IF(ISBLANK(F$2),T827&amp;", ",T827&amp;" "&amp;F$2&amp;", "),(IF(B827&lt;&gt;B826,IF(ISBLANK(F$2),T827&amp;", ",T827&amp;" "&amp;F$2&amp;", "),(IF(Z827&lt;&gt;Z826,IF(ISBLANK(F$2),T827&amp;", ",T827&amp;" "&amp;F$2&amp;", "),IF((U827&lt;&gt;U826)*($G$2="Y"),"same collector, ","")))))))))&amp;(IF(ISBLANK(U827),"",(IF(U827&lt;&gt;U826,U827&amp;", ",(IF(B827&lt;&gt;B826,U827&amp;", ",IF(Z827&lt;&gt;Z826,U827&amp;", ",(IF(T827&lt;&gt;T826,IF((T827&lt;&gt;T826)*($G$2="Y"),"same date, ", ""),IF((T827=T826)*(U827=U826)*(S827&lt;&gt;S826)*($G$2="Y"),"same collector and date, ", ""))))))))))&amp;(IF(ISBLANK(V827),"",V827&amp;", "))&amp;IF((AA827&lt;&gt;AA828)*($H$2="y"),AD827&amp;AE827,IF((AA827&lt;&gt;AA828)*($H$2="m"),AD827&amp;AG827,IF(($H$2&lt;&gt;"m")*($H$2&lt;&gt;"Y"),(IF(F827=0,"",F827&amp;" "&amp;$F$4&amp;" "))&amp;(IF(G827=0,"",G827&amp;" "&amp;$G$4&amp;" "))&amp;(IF(H827=0,"",H827&amp;" "&amp;H$4&amp;" "))&amp;(IF(I827=0,"",I827&amp;" "&amp;$I$4&amp;" "))&amp;(IF(J827=0,"",J827&amp;" "&amp;$J$4&amp;" "))&amp;IF((ISBLANK(C827)),"","("&amp;C827&amp;")"),"")))&amp;IF((B827=B828)*(K827=K828)*(L827=L828)*(M827=M828),IF(($H$2&lt;&gt;"m")*($H$2&lt;&gt;"Y"), ", ", IF((ISNUMBER(FIND(")",AE827))), ", ", "")),IF((B827=B828)*(K827=K828)*(L827=L828),"; ",". ")))</f>
        <v/>
      </c>
      <c r="AI827" s="1"/>
    </row>
    <row r="828" spans="1:35" x14ac:dyDescent="0.25">
      <c r="A828" s="3" t="str">
        <f t="shared" si="100"/>
        <v/>
      </c>
      <c r="B828" s="53" t="str">
        <f t="shared" si="104"/>
        <v/>
      </c>
      <c r="C828" s="57"/>
      <c r="D828" s="57"/>
      <c r="E828" s="57"/>
      <c r="F828" s="57"/>
      <c r="G828" s="57"/>
      <c r="H828" s="57"/>
      <c r="I828" s="57"/>
      <c r="J828" s="57"/>
      <c r="K828" s="57"/>
      <c r="L828" s="57"/>
      <c r="M828" s="54"/>
      <c r="N828" s="57"/>
      <c r="O828" s="58"/>
      <c r="P828" s="58"/>
      <c r="Q828" s="58"/>
      <c r="R828" s="58"/>
      <c r="S828" s="54"/>
      <c r="T828" s="57"/>
      <c r="U828" s="57"/>
      <c r="V828" s="57"/>
      <c r="W828" s="57"/>
      <c r="X828" s="147" t="str">
        <f>IF(ISBLANK(D828),"",IF('order-admin-units'!$I$1&lt;&gt;"y", "", IF((K828="")*(ISBLANK(D828)=FALSE), 'order-admin-units'!$B$1+1, VLOOKUP(K828, ordercountry, 2))))</f>
        <v/>
      </c>
      <c r="Y828" s="147" t="str">
        <f>IF(ISBLANK(D828),"",IF('order-admin-units'!$I$1&lt;&gt;"y", "", IF(L828="", 'order-admin-units'!$B$2+1, VLOOKUP(K828&amp;"@"&amp;L828, orderadmin, 2))))</f>
        <v/>
      </c>
      <c r="Z828" s="147" t="str">
        <f t="shared" si="101"/>
        <v/>
      </c>
      <c r="AA828" s="147" t="str">
        <f t="shared" si="102"/>
        <v/>
      </c>
      <c r="AB828" s="147" t="str">
        <f t="shared" si="103"/>
        <v/>
      </c>
      <c r="AC828" s="147" t="str">
        <f t="shared" si="97"/>
        <v/>
      </c>
      <c r="AD828" s="11" t="str">
        <f t="shared" si="98"/>
        <v/>
      </c>
      <c r="AE828" s="11" t="str">
        <f t="array" ref="AE828">IF(ISBLANK(D828),"",IF(OR($H$2="y",$H$2="m"),IF(AA828=AA827,IF(OR(AB828=$AB$4:$AB827)=FALSE,AE827&amp;C828,AE827),"("&amp;C828)&amp;IF(AA828=AA829,IF(OR(AB829=$AB$4:$AB828)=FALSE,", ",""),") "),""))</f>
        <v/>
      </c>
      <c r="AF828" s="11" t="str">
        <f t="shared" si="99"/>
        <v/>
      </c>
      <c r="AG828" s="11" t="str">
        <f t="array" ref="AG828">IF(ISBLANK(D828),"",IF(OR($H$2="y",$H$2="m"),IF(AA828=AA827,IF(OR(AC828=$AC$4:$AC827)=FALSE,AG827&amp;AF828,AG827),"("&amp;AF828)&amp;IF(AA828=AA829,IF(OR(AC829=$AC$4:$AC828)=FALSE,", ",""),") "),""))</f>
        <v/>
      </c>
      <c r="AH828" s="10" t="str">
        <f>IF((ISBLANK(D828)),"",IF(D828=D827,AH827,"")&amp;IF(B827&lt;&gt;B828,((IF(ISBLANK(E828),$D$3&amp;"Non-type material: "&amp;$D$3,$D$3&amp;INDEX('type-categories'!$A$2:$B$100,MATCH(E828,'type-categories'!$A$2:$A$100,0),2)&amp;$D$3))),"")&amp;(IF(K828&lt;&gt;K827,$C$2&amp;K828&amp;$K$3&amp;$C$2&amp;" ",(IF(B828&lt;&gt;B827,$C$2&amp;K828&amp;$K$3&amp;$C$2&amp;" ",""))))&amp;(IF(L828="","",((IF(L828&lt;&gt;L827,$D$2&amp;L828&amp;$L$3&amp;$D$2&amp;" ",IF(B828&lt;&gt;B827,$D$2&amp;L828&amp;$L$3&amp;$D$2&amp;" ",""))))))&amp;(IF(M828="","",((IF(M828&lt;&gt;M827,$E$2&amp;M828&amp;$E$2&amp;","&amp;" ",IF(B828&lt;&gt;B827,$E$2&amp;M828&amp;$E$2&amp;",",""))))))&amp;(IF(N828="","",IF(N828&lt;&gt;N827,N828&amp;", ",IF(B828&lt;&gt;B827,N828&amp;", ",""))))&amp;(IF(ISBLANK(O828),"",(IF(O828&lt;&gt;O827,O828&amp;", ",IF(B828&lt;&gt;B827,O828&amp;", ","")))))&amp;(IF(ISBLANK(P828),"",(IF(P828&lt;&gt;P827,P828&amp;", ",IF(B828&lt;&gt;B827,P828&amp;", ",IF(Z828&lt;&gt;Z827,P828&amp;", ",""))))))&amp;(IF(ISBLANK(Q828),"",(IF(Q828&lt;&gt;Q827,Q828&amp;", ",IF(B828&lt;&gt;B827,Q828&amp;", ",IF(Z828&lt;&gt;Z827,Q828&amp;", ",""))))))&amp;(IF(ISBLANK(R828),"",(IF(R828&lt;&gt;R827,R828&amp;"m, ",IF(B828&lt;&gt;B827,R828&amp;"m, ",IF(Z828&lt;&gt;Z827,R828&amp;"m, ",""))))))&amp;IF(ISBLANK(S828),"",(IF(B828&lt;&gt;B827,S828&amp;", ",IF(S828&lt;&gt;S827,IF((Z828=Z827),"same locality "&amp;S828&amp;", ",S828&amp;", "),""))))&amp;(IF(ISBLANK(T828),"",(IF(T828&lt;&gt;T827,IF(ISBLANK(F$2),T828&amp;", ",T828&amp;" "&amp;F$2&amp;", "),(IF(B828&lt;&gt;B827,IF(ISBLANK(F$2),T828&amp;", ",T828&amp;" "&amp;F$2&amp;", "),(IF(Z828&lt;&gt;Z827,IF(ISBLANK(F$2),T828&amp;", ",T828&amp;" "&amp;F$2&amp;", "),IF((U828&lt;&gt;U827)*($G$2="Y"),"same collector, ","")))))))))&amp;(IF(ISBLANK(U828),"",(IF(U828&lt;&gt;U827,U828&amp;", ",(IF(B828&lt;&gt;B827,U828&amp;", ",IF(Z828&lt;&gt;Z827,U828&amp;", ",(IF(T828&lt;&gt;T827,IF((T828&lt;&gt;T827)*($G$2="Y"),"same date, ", ""),IF((T828=T827)*(U828=U827)*(S828&lt;&gt;S827)*($G$2="Y"),"same collector and date, ", ""))))))))))&amp;(IF(ISBLANK(V828),"",V828&amp;", "))&amp;IF((AA828&lt;&gt;AA829)*($H$2="y"),AD828&amp;AE828,IF((AA828&lt;&gt;AA829)*($H$2="m"),AD828&amp;AG828,IF(($H$2&lt;&gt;"m")*($H$2&lt;&gt;"Y"),(IF(F828=0,"",F828&amp;" "&amp;$F$4&amp;" "))&amp;(IF(G828=0,"",G828&amp;" "&amp;$G$4&amp;" "))&amp;(IF(H828=0,"",H828&amp;" "&amp;H$4&amp;" "))&amp;(IF(I828=0,"",I828&amp;" "&amp;$I$4&amp;" "))&amp;(IF(J828=0,"",J828&amp;" "&amp;$J$4&amp;" "))&amp;IF((ISBLANK(C828)),"","("&amp;C828&amp;")"),"")))&amp;IF((B828=B829)*(K828=K829)*(L828=L829)*(M828=M829),IF(($H$2&lt;&gt;"m")*($H$2&lt;&gt;"Y"), ", ", IF((ISNUMBER(FIND(")",AE828))), ", ", "")),IF((B828=B829)*(K828=K829)*(L828=L829),"; ",". ")))</f>
        <v/>
      </c>
      <c r="AI828" s="1"/>
    </row>
    <row r="829" spans="1:35" x14ac:dyDescent="0.25">
      <c r="A829" s="3" t="str">
        <f t="shared" si="100"/>
        <v/>
      </c>
      <c r="B829" s="53" t="str">
        <f t="shared" si="104"/>
        <v/>
      </c>
      <c r="C829" s="57"/>
      <c r="D829" s="57"/>
      <c r="E829" s="57"/>
      <c r="F829" s="57"/>
      <c r="G829" s="57"/>
      <c r="H829" s="57"/>
      <c r="I829" s="57"/>
      <c r="J829" s="57"/>
      <c r="K829" s="57"/>
      <c r="L829" s="57"/>
      <c r="M829" s="54"/>
      <c r="N829" s="57"/>
      <c r="O829" s="58"/>
      <c r="P829" s="58"/>
      <c r="Q829" s="58"/>
      <c r="R829" s="58"/>
      <c r="S829" s="54"/>
      <c r="T829" s="57"/>
      <c r="U829" s="57"/>
      <c r="V829" s="57"/>
      <c r="W829" s="57"/>
      <c r="X829" s="147" t="str">
        <f>IF(ISBLANK(D829),"",IF('order-admin-units'!$I$1&lt;&gt;"y", "", IF((K829="")*(ISBLANK(D829)=FALSE), 'order-admin-units'!$B$1+1, VLOOKUP(K829, ordercountry, 2))))</f>
        <v/>
      </c>
      <c r="Y829" s="147" t="str">
        <f>IF(ISBLANK(D829),"",IF('order-admin-units'!$I$1&lt;&gt;"y", "", IF(L829="", 'order-admin-units'!$B$2+1, VLOOKUP(K829&amp;"@"&amp;L829, orderadmin, 2))))</f>
        <v/>
      </c>
      <c r="Z829" s="147" t="str">
        <f t="shared" si="101"/>
        <v/>
      </c>
      <c r="AA829" s="147" t="str">
        <f t="shared" si="102"/>
        <v/>
      </c>
      <c r="AB829" s="147" t="str">
        <f t="shared" si="103"/>
        <v/>
      </c>
      <c r="AC829" s="147" t="str">
        <f t="shared" si="97"/>
        <v/>
      </c>
      <c r="AD829" s="11" t="str">
        <f t="shared" si="98"/>
        <v/>
      </c>
      <c r="AE829" s="11" t="str">
        <f t="array" ref="AE829">IF(ISBLANK(D829),"",IF(OR($H$2="y",$H$2="m"),IF(AA829=AA828,IF(OR(AB829=$AB$4:$AB828)=FALSE,AE828&amp;C829,AE828),"("&amp;C829)&amp;IF(AA829=AA830,IF(OR(AB830=$AB$4:$AB829)=FALSE,", ",""),") "),""))</f>
        <v/>
      </c>
      <c r="AF829" s="11" t="str">
        <f t="shared" si="99"/>
        <v/>
      </c>
      <c r="AG829" s="11" t="str">
        <f t="array" ref="AG829">IF(ISBLANK(D829),"",IF(OR($H$2="y",$H$2="m"),IF(AA829=AA828,IF(OR(AC829=$AC$4:$AC828)=FALSE,AG828&amp;AF829,AG828),"("&amp;AF829)&amp;IF(AA829=AA830,IF(OR(AC830=$AC$4:$AC829)=FALSE,", ",""),") "),""))</f>
        <v/>
      </c>
      <c r="AH829" s="10" t="str">
        <f>IF((ISBLANK(D829)),"",IF(D829=D828,AH828,"")&amp;IF(B828&lt;&gt;B829,((IF(ISBLANK(E829),$D$3&amp;"Non-type material: "&amp;$D$3,$D$3&amp;INDEX('type-categories'!$A$2:$B$100,MATCH(E829,'type-categories'!$A$2:$A$100,0),2)&amp;$D$3))),"")&amp;(IF(K829&lt;&gt;K828,$C$2&amp;K829&amp;$K$3&amp;$C$2&amp;" ",(IF(B829&lt;&gt;B828,$C$2&amp;K829&amp;$K$3&amp;$C$2&amp;" ",""))))&amp;(IF(L829="","",((IF(L829&lt;&gt;L828,$D$2&amp;L829&amp;$L$3&amp;$D$2&amp;" ",IF(B829&lt;&gt;B828,$D$2&amp;L829&amp;$L$3&amp;$D$2&amp;" ",""))))))&amp;(IF(M829="","",((IF(M829&lt;&gt;M828,$E$2&amp;M829&amp;$E$2&amp;","&amp;" ",IF(B829&lt;&gt;B828,$E$2&amp;M829&amp;$E$2&amp;",",""))))))&amp;(IF(N829="","",IF(N829&lt;&gt;N828,N829&amp;", ",IF(B829&lt;&gt;B828,N829&amp;", ",""))))&amp;(IF(ISBLANK(O829),"",(IF(O829&lt;&gt;O828,O829&amp;", ",IF(B829&lt;&gt;B828,O829&amp;", ","")))))&amp;(IF(ISBLANK(P829),"",(IF(P829&lt;&gt;P828,P829&amp;", ",IF(B829&lt;&gt;B828,P829&amp;", ",IF(Z829&lt;&gt;Z828,P829&amp;", ",""))))))&amp;(IF(ISBLANK(Q829),"",(IF(Q829&lt;&gt;Q828,Q829&amp;", ",IF(B829&lt;&gt;B828,Q829&amp;", ",IF(Z829&lt;&gt;Z828,Q829&amp;", ",""))))))&amp;(IF(ISBLANK(R829),"",(IF(R829&lt;&gt;R828,R829&amp;"m, ",IF(B829&lt;&gt;B828,R829&amp;"m, ",IF(Z829&lt;&gt;Z828,R829&amp;"m, ",""))))))&amp;IF(ISBLANK(S829),"",(IF(B829&lt;&gt;B828,S829&amp;", ",IF(S829&lt;&gt;S828,IF((Z829=Z828),"same locality "&amp;S829&amp;", ",S829&amp;", "),""))))&amp;(IF(ISBLANK(T829),"",(IF(T829&lt;&gt;T828,IF(ISBLANK(F$2),T829&amp;", ",T829&amp;" "&amp;F$2&amp;", "),(IF(B829&lt;&gt;B828,IF(ISBLANK(F$2),T829&amp;", ",T829&amp;" "&amp;F$2&amp;", "),(IF(Z829&lt;&gt;Z828,IF(ISBLANK(F$2),T829&amp;", ",T829&amp;" "&amp;F$2&amp;", "),IF((U829&lt;&gt;U828)*($G$2="Y"),"same collector, ","")))))))))&amp;(IF(ISBLANK(U829),"",(IF(U829&lt;&gt;U828,U829&amp;", ",(IF(B829&lt;&gt;B828,U829&amp;", ",IF(Z829&lt;&gt;Z828,U829&amp;", ",(IF(T829&lt;&gt;T828,IF((T829&lt;&gt;T828)*($G$2="Y"),"same date, ", ""),IF((T829=T828)*(U829=U828)*(S829&lt;&gt;S828)*($G$2="Y"),"same collector and date, ", ""))))))))))&amp;(IF(ISBLANK(V829),"",V829&amp;", "))&amp;IF((AA829&lt;&gt;AA830)*($H$2="y"),AD829&amp;AE829,IF((AA829&lt;&gt;AA830)*($H$2="m"),AD829&amp;AG829,IF(($H$2&lt;&gt;"m")*($H$2&lt;&gt;"Y"),(IF(F829=0,"",F829&amp;" "&amp;$F$4&amp;" "))&amp;(IF(G829=0,"",G829&amp;" "&amp;$G$4&amp;" "))&amp;(IF(H829=0,"",H829&amp;" "&amp;H$4&amp;" "))&amp;(IF(I829=0,"",I829&amp;" "&amp;$I$4&amp;" "))&amp;(IF(J829=0,"",J829&amp;" "&amp;$J$4&amp;" "))&amp;IF((ISBLANK(C829)),"","("&amp;C829&amp;")"),"")))&amp;IF((B829=B830)*(K829=K830)*(L829=L830)*(M829=M830),IF(($H$2&lt;&gt;"m")*($H$2&lt;&gt;"Y"), ", ", IF((ISNUMBER(FIND(")",AE829))), ", ", "")),IF((B829=B830)*(K829=K830)*(L829=L830),"; ",". ")))</f>
        <v/>
      </c>
      <c r="AI829" s="1"/>
    </row>
    <row r="830" spans="1:35" x14ac:dyDescent="0.25">
      <c r="A830" s="3" t="str">
        <f t="shared" si="100"/>
        <v/>
      </c>
      <c r="B830" s="53" t="str">
        <f t="shared" si="104"/>
        <v/>
      </c>
      <c r="C830" s="57"/>
      <c r="D830" s="57"/>
      <c r="E830" s="57"/>
      <c r="F830" s="57"/>
      <c r="G830" s="57"/>
      <c r="H830" s="57"/>
      <c r="I830" s="57"/>
      <c r="J830" s="57"/>
      <c r="K830" s="57"/>
      <c r="L830" s="57"/>
      <c r="M830" s="54"/>
      <c r="N830" s="57"/>
      <c r="O830" s="58"/>
      <c r="P830" s="58"/>
      <c r="Q830" s="58"/>
      <c r="R830" s="58"/>
      <c r="S830" s="54"/>
      <c r="T830" s="57"/>
      <c r="U830" s="57"/>
      <c r="V830" s="57"/>
      <c r="W830" s="57"/>
      <c r="X830" s="147" t="str">
        <f>IF(ISBLANK(D830),"",IF('order-admin-units'!$I$1&lt;&gt;"y", "", IF((K830="")*(ISBLANK(D830)=FALSE), 'order-admin-units'!$B$1+1, VLOOKUP(K830, ordercountry, 2))))</f>
        <v/>
      </c>
      <c r="Y830" s="147" t="str">
        <f>IF(ISBLANK(D830),"",IF('order-admin-units'!$I$1&lt;&gt;"y", "", IF(L830="", 'order-admin-units'!$B$2+1, VLOOKUP(K830&amp;"@"&amp;L830, orderadmin, 2))))</f>
        <v/>
      </c>
      <c r="Z830" s="147" t="str">
        <f t="shared" si="101"/>
        <v/>
      </c>
      <c r="AA830" s="147" t="str">
        <f t="shared" si="102"/>
        <v/>
      </c>
      <c r="AB830" s="147" t="str">
        <f t="shared" si="103"/>
        <v/>
      </c>
      <c r="AC830" s="147" t="str">
        <f t="shared" si="97"/>
        <v/>
      </c>
      <c r="AD830" s="11" t="str">
        <f t="shared" si="98"/>
        <v/>
      </c>
      <c r="AE830" s="11" t="str">
        <f t="array" ref="AE830">IF(ISBLANK(D830),"",IF(OR($H$2="y",$H$2="m"),IF(AA830=AA829,IF(OR(AB830=$AB$4:$AB829)=FALSE,AE829&amp;C830,AE829),"("&amp;C830)&amp;IF(AA830=AA831,IF(OR(AB831=$AB$4:$AB830)=FALSE,", ",""),") "),""))</f>
        <v/>
      </c>
      <c r="AF830" s="11" t="str">
        <f t="shared" si="99"/>
        <v/>
      </c>
      <c r="AG830" s="11" t="str">
        <f t="array" ref="AG830">IF(ISBLANK(D830),"",IF(OR($H$2="y",$H$2="m"),IF(AA830=AA829,IF(OR(AC830=$AC$4:$AC829)=FALSE,AG829&amp;AF830,AG829),"("&amp;AF830)&amp;IF(AA830=AA831,IF(OR(AC831=$AC$4:$AC830)=FALSE,", ",""),") "),""))</f>
        <v/>
      </c>
      <c r="AH830" s="10" t="str">
        <f>IF((ISBLANK(D830)),"",IF(D830=D829,AH829,"")&amp;IF(B829&lt;&gt;B830,((IF(ISBLANK(E830),$D$3&amp;"Non-type material: "&amp;$D$3,$D$3&amp;INDEX('type-categories'!$A$2:$B$100,MATCH(E830,'type-categories'!$A$2:$A$100,0),2)&amp;$D$3))),"")&amp;(IF(K830&lt;&gt;K829,$C$2&amp;K830&amp;$K$3&amp;$C$2&amp;" ",(IF(B830&lt;&gt;B829,$C$2&amp;K830&amp;$K$3&amp;$C$2&amp;" ",""))))&amp;(IF(L830="","",((IF(L830&lt;&gt;L829,$D$2&amp;L830&amp;$L$3&amp;$D$2&amp;" ",IF(B830&lt;&gt;B829,$D$2&amp;L830&amp;$L$3&amp;$D$2&amp;" ",""))))))&amp;(IF(M830="","",((IF(M830&lt;&gt;M829,$E$2&amp;M830&amp;$E$2&amp;","&amp;" ",IF(B830&lt;&gt;B829,$E$2&amp;M830&amp;$E$2&amp;",",""))))))&amp;(IF(N830="","",IF(N830&lt;&gt;N829,N830&amp;", ",IF(B830&lt;&gt;B829,N830&amp;", ",""))))&amp;(IF(ISBLANK(O830),"",(IF(O830&lt;&gt;O829,O830&amp;", ",IF(B830&lt;&gt;B829,O830&amp;", ","")))))&amp;(IF(ISBLANK(P830),"",(IF(P830&lt;&gt;P829,P830&amp;", ",IF(B830&lt;&gt;B829,P830&amp;", ",IF(Z830&lt;&gt;Z829,P830&amp;", ",""))))))&amp;(IF(ISBLANK(Q830),"",(IF(Q830&lt;&gt;Q829,Q830&amp;", ",IF(B830&lt;&gt;B829,Q830&amp;", ",IF(Z830&lt;&gt;Z829,Q830&amp;", ",""))))))&amp;(IF(ISBLANK(R830),"",(IF(R830&lt;&gt;R829,R830&amp;"m, ",IF(B830&lt;&gt;B829,R830&amp;"m, ",IF(Z830&lt;&gt;Z829,R830&amp;"m, ",""))))))&amp;IF(ISBLANK(S830),"",(IF(B830&lt;&gt;B829,S830&amp;", ",IF(S830&lt;&gt;S829,IF((Z830=Z829),"same locality "&amp;S830&amp;", ",S830&amp;", "),""))))&amp;(IF(ISBLANK(T830),"",(IF(T830&lt;&gt;T829,IF(ISBLANK(F$2),T830&amp;", ",T830&amp;" "&amp;F$2&amp;", "),(IF(B830&lt;&gt;B829,IF(ISBLANK(F$2),T830&amp;", ",T830&amp;" "&amp;F$2&amp;", "),(IF(Z830&lt;&gt;Z829,IF(ISBLANK(F$2),T830&amp;", ",T830&amp;" "&amp;F$2&amp;", "),IF((U830&lt;&gt;U829)*($G$2="Y"),"same collector, ","")))))))))&amp;(IF(ISBLANK(U830),"",(IF(U830&lt;&gt;U829,U830&amp;", ",(IF(B830&lt;&gt;B829,U830&amp;", ",IF(Z830&lt;&gt;Z829,U830&amp;", ",(IF(T830&lt;&gt;T829,IF((T830&lt;&gt;T829)*($G$2="Y"),"same date, ", ""),IF((T830=T829)*(U830=U829)*(S830&lt;&gt;S829)*($G$2="Y"),"same collector and date, ", ""))))))))))&amp;(IF(ISBLANK(V830),"",V830&amp;", "))&amp;IF((AA830&lt;&gt;AA831)*($H$2="y"),AD830&amp;AE830,IF((AA830&lt;&gt;AA831)*($H$2="m"),AD830&amp;AG830,IF(($H$2&lt;&gt;"m")*($H$2&lt;&gt;"Y"),(IF(F830=0,"",F830&amp;" "&amp;$F$4&amp;" "))&amp;(IF(G830=0,"",G830&amp;" "&amp;$G$4&amp;" "))&amp;(IF(H830=0,"",H830&amp;" "&amp;H$4&amp;" "))&amp;(IF(I830=0,"",I830&amp;" "&amp;$I$4&amp;" "))&amp;(IF(J830=0,"",J830&amp;" "&amp;$J$4&amp;" "))&amp;IF((ISBLANK(C830)),"","("&amp;C830&amp;")"),"")))&amp;IF((B830=B831)*(K830=K831)*(L830=L831)*(M830=M831),IF(($H$2&lt;&gt;"m")*($H$2&lt;&gt;"Y"), ", ", IF((ISNUMBER(FIND(")",AE830))), ", ", "")),IF((B830=B831)*(K830=K831)*(L830=L831),"; ",". ")))</f>
        <v/>
      </c>
      <c r="AI830" s="1"/>
    </row>
    <row r="831" spans="1:35" x14ac:dyDescent="0.25">
      <c r="A831" s="3" t="str">
        <f t="shared" si="100"/>
        <v/>
      </c>
      <c r="B831" s="53" t="str">
        <f t="shared" si="104"/>
        <v/>
      </c>
      <c r="C831" s="57"/>
      <c r="D831" s="57"/>
      <c r="E831" s="57"/>
      <c r="F831" s="57"/>
      <c r="G831" s="57"/>
      <c r="H831" s="57"/>
      <c r="I831" s="57"/>
      <c r="J831" s="57"/>
      <c r="K831" s="57"/>
      <c r="L831" s="57"/>
      <c r="M831" s="54"/>
      <c r="N831" s="57"/>
      <c r="O831" s="58"/>
      <c r="P831" s="58"/>
      <c r="Q831" s="58"/>
      <c r="R831" s="58"/>
      <c r="S831" s="54"/>
      <c r="T831" s="57"/>
      <c r="U831" s="57"/>
      <c r="V831" s="57"/>
      <c r="W831" s="57"/>
      <c r="X831" s="147" t="str">
        <f>IF(ISBLANK(D831),"",IF('order-admin-units'!$I$1&lt;&gt;"y", "", IF((K831="")*(ISBLANK(D831)=FALSE), 'order-admin-units'!$B$1+1, VLOOKUP(K831, ordercountry, 2))))</f>
        <v/>
      </c>
      <c r="Y831" s="147" t="str">
        <f>IF(ISBLANK(D831),"",IF('order-admin-units'!$I$1&lt;&gt;"y", "", IF(L831="", 'order-admin-units'!$B$2+1, VLOOKUP(K831&amp;"@"&amp;L831, orderadmin, 2))))</f>
        <v/>
      </c>
      <c r="Z831" s="147" t="str">
        <f t="shared" si="101"/>
        <v/>
      </c>
      <c r="AA831" s="147" t="str">
        <f t="shared" si="102"/>
        <v/>
      </c>
      <c r="AB831" s="147" t="str">
        <f t="shared" si="103"/>
        <v/>
      </c>
      <c r="AC831" s="147" t="str">
        <f t="shared" si="97"/>
        <v/>
      </c>
      <c r="AD831" s="11" t="str">
        <f t="shared" si="98"/>
        <v/>
      </c>
      <c r="AE831" s="11" t="str">
        <f t="array" ref="AE831">IF(ISBLANK(D831),"",IF(OR($H$2="y",$H$2="m"),IF(AA831=AA830,IF(OR(AB831=$AB$4:$AB830)=FALSE,AE830&amp;C831,AE830),"("&amp;C831)&amp;IF(AA831=AA832,IF(OR(AB832=$AB$4:$AB831)=FALSE,", ",""),") "),""))</f>
        <v/>
      </c>
      <c r="AF831" s="11" t="str">
        <f t="shared" si="99"/>
        <v/>
      </c>
      <c r="AG831" s="11" t="str">
        <f t="array" ref="AG831">IF(ISBLANK(D831),"",IF(OR($H$2="y",$H$2="m"),IF(AA831=AA830,IF(OR(AC831=$AC$4:$AC830)=FALSE,AG830&amp;AF831,AG830),"("&amp;AF831)&amp;IF(AA831=AA832,IF(OR(AC832=$AC$4:$AC831)=FALSE,", ",""),") "),""))</f>
        <v/>
      </c>
      <c r="AH831" s="10" t="str">
        <f>IF((ISBLANK(D831)),"",IF(D831=D830,AH830,"")&amp;IF(B830&lt;&gt;B831,((IF(ISBLANK(E831),$D$3&amp;"Non-type material: "&amp;$D$3,$D$3&amp;INDEX('type-categories'!$A$2:$B$100,MATCH(E831,'type-categories'!$A$2:$A$100,0),2)&amp;$D$3))),"")&amp;(IF(K831&lt;&gt;K830,$C$2&amp;K831&amp;$K$3&amp;$C$2&amp;" ",(IF(B831&lt;&gt;B830,$C$2&amp;K831&amp;$K$3&amp;$C$2&amp;" ",""))))&amp;(IF(L831="","",((IF(L831&lt;&gt;L830,$D$2&amp;L831&amp;$L$3&amp;$D$2&amp;" ",IF(B831&lt;&gt;B830,$D$2&amp;L831&amp;$L$3&amp;$D$2&amp;" ",""))))))&amp;(IF(M831="","",((IF(M831&lt;&gt;M830,$E$2&amp;M831&amp;$E$2&amp;","&amp;" ",IF(B831&lt;&gt;B830,$E$2&amp;M831&amp;$E$2&amp;",",""))))))&amp;(IF(N831="","",IF(N831&lt;&gt;N830,N831&amp;", ",IF(B831&lt;&gt;B830,N831&amp;", ",""))))&amp;(IF(ISBLANK(O831),"",(IF(O831&lt;&gt;O830,O831&amp;", ",IF(B831&lt;&gt;B830,O831&amp;", ","")))))&amp;(IF(ISBLANK(P831),"",(IF(P831&lt;&gt;P830,P831&amp;", ",IF(B831&lt;&gt;B830,P831&amp;", ",IF(Z831&lt;&gt;Z830,P831&amp;", ",""))))))&amp;(IF(ISBLANK(Q831),"",(IF(Q831&lt;&gt;Q830,Q831&amp;", ",IF(B831&lt;&gt;B830,Q831&amp;", ",IF(Z831&lt;&gt;Z830,Q831&amp;", ",""))))))&amp;(IF(ISBLANK(R831),"",(IF(R831&lt;&gt;R830,R831&amp;"m, ",IF(B831&lt;&gt;B830,R831&amp;"m, ",IF(Z831&lt;&gt;Z830,R831&amp;"m, ",""))))))&amp;IF(ISBLANK(S831),"",(IF(B831&lt;&gt;B830,S831&amp;", ",IF(S831&lt;&gt;S830,IF((Z831=Z830),"same locality "&amp;S831&amp;", ",S831&amp;", "),""))))&amp;(IF(ISBLANK(T831),"",(IF(T831&lt;&gt;T830,IF(ISBLANK(F$2),T831&amp;", ",T831&amp;" "&amp;F$2&amp;", "),(IF(B831&lt;&gt;B830,IF(ISBLANK(F$2),T831&amp;", ",T831&amp;" "&amp;F$2&amp;", "),(IF(Z831&lt;&gt;Z830,IF(ISBLANK(F$2),T831&amp;", ",T831&amp;" "&amp;F$2&amp;", "),IF((U831&lt;&gt;U830)*($G$2="Y"),"same collector, ","")))))))))&amp;(IF(ISBLANK(U831),"",(IF(U831&lt;&gt;U830,U831&amp;", ",(IF(B831&lt;&gt;B830,U831&amp;", ",IF(Z831&lt;&gt;Z830,U831&amp;", ",(IF(T831&lt;&gt;T830,IF((T831&lt;&gt;T830)*($G$2="Y"),"same date, ", ""),IF((T831=T830)*(U831=U830)*(S831&lt;&gt;S830)*($G$2="Y"),"same collector and date, ", ""))))))))))&amp;(IF(ISBLANK(V831),"",V831&amp;", "))&amp;IF((AA831&lt;&gt;AA832)*($H$2="y"),AD831&amp;AE831,IF((AA831&lt;&gt;AA832)*($H$2="m"),AD831&amp;AG831,IF(($H$2&lt;&gt;"m")*($H$2&lt;&gt;"Y"),(IF(F831=0,"",F831&amp;" "&amp;$F$4&amp;" "))&amp;(IF(G831=0,"",G831&amp;" "&amp;$G$4&amp;" "))&amp;(IF(H831=0,"",H831&amp;" "&amp;H$4&amp;" "))&amp;(IF(I831=0,"",I831&amp;" "&amp;$I$4&amp;" "))&amp;(IF(J831=0,"",J831&amp;" "&amp;$J$4&amp;" "))&amp;IF((ISBLANK(C831)),"","("&amp;C831&amp;")"),"")))&amp;IF((B831=B832)*(K831=K832)*(L831=L832)*(M831=M832),IF(($H$2&lt;&gt;"m")*($H$2&lt;&gt;"Y"), ", ", IF((ISNUMBER(FIND(")",AE831))), ", ", "")),IF((B831=B832)*(K831=K832)*(L831=L832),"; ",". ")))</f>
        <v/>
      </c>
      <c r="AI831" s="1"/>
    </row>
    <row r="832" spans="1:35" x14ac:dyDescent="0.25">
      <c r="A832" s="3" t="str">
        <f t="shared" si="100"/>
        <v/>
      </c>
      <c r="B832" s="53" t="str">
        <f t="shared" si="104"/>
        <v/>
      </c>
      <c r="C832" s="57"/>
      <c r="D832" s="57"/>
      <c r="E832" s="57"/>
      <c r="F832" s="57"/>
      <c r="G832" s="57"/>
      <c r="H832" s="57"/>
      <c r="I832" s="57"/>
      <c r="J832" s="57"/>
      <c r="K832" s="57"/>
      <c r="L832" s="57"/>
      <c r="M832" s="54"/>
      <c r="N832" s="57"/>
      <c r="O832" s="58"/>
      <c r="P832" s="58"/>
      <c r="Q832" s="58"/>
      <c r="R832" s="58"/>
      <c r="S832" s="54"/>
      <c r="T832" s="57"/>
      <c r="U832" s="57"/>
      <c r="V832" s="57"/>
      <c r="W832" s="57"/>
      <c r="X832" s="147" t="str">
        <f>IF(ISBLANK(D832),"",IF('order-admin-units'!$I$1&lt;&gt;"y", "", IF((K832="")*(ISBLANK(D832)=FALSE), 'order-admin-units'!$B$1+1, VLOOKUP(K832, ordercountry, 2))))</f>
        <v/>
      </c>
      <c r="Y832" s="147" t="str">
        <f>IF(ISBLANK(D832),"",IF('order-admin-units'!$I$1&lt;&gt;"y", "", IF(L832="", 'order-admin-units'!$B$2+1, VLOOKUP(K832&amp;"@"&amp;L832, orderadmin, 2))))</f>
        <v/>
      </c>
      <c r="Z832" s="147" t="str">
        <f t="shared" si="101"/>
        <v/>
      </c>
      <c r="AA832" s="147" t="str">
        <f t="shared" si="102"/>
        <v/>
      </c>
      <c r="AB832" s="147" t="str">
        <f t="shared" si="103"/>
        <v/>
      </c>
      <c r="AC832" s="147" t="str">
        <f t="shared" si="97"/>
        <v/>
      </c>
      <c r="AD832" s="11" t="str">
        <f t="shared" si="98"/>
        <v/>
      </c>
      <c r="AE832" s="11" t="str">
        <f t="array" ref="AE832">IF(ISBLANK(D832),"",IF(OR($H$2="y",$H$2="m"),IF(AA832=AA831,IF(OR(AB832=$AB$4:$AB831)=FALSE,AE831&amp;C832,AE831),"("&amp;C832)&amp;IF(AA832=AA833,IF(OR(AB833=$AB$4:$AB832)=FALSE,", ",""),") "),""))</f>
        <v/>
      </c>
      <c r="AF832" s="11" t="str">
        <f t="shared" si="99"/>
        <v/>
      </c>
      <c r="AG832" s="11" t="str">
        <f t="array" ref="AG832">IF(ISBLANK(D832),"",IF(OR($H$2="y",$H$2="m"),IF(AA832=AA831,IF(OR(AC832=$AC$4:$AC831)=FALSE,AG831&amp;AF832,AG831),"("&amp;AF832)&amp;IF(AA832=AA833,IF(OR(AC833=$AC$4:$AC832)=FALSE,", ",""),") "),""))</f>
        <v/>
      </c>
      <c r="AH832" s="10" t="str">
        <f>IF((ISBLANK(D832)),"",IF(D832=D831,AH831,"")&amp;IF(B831&lt;&gt;B832,((IF(ISBLANK(E832),$D$3&amp;"Non-type material: "&amp;$D$3,$D$3&amp;INDEX('type-categories'!$A$2:$B$100,MATCH(E832,'type-categories'!$A$2:$A$100,0),2)&amp;$D$3))),"")&amp;(IF(K832&lt;&gt;K831,$C$2&amp;K832&amp;$K$3&amp;$C$2&amp;" ",(IF(B832&lt;&gt;B831,$C$2&amp;K832&amp;$K$3&amp;$C$2&amp;" ",""))))&amp;(IF(L832="","",((IF(L832&lt;&gt;L831,$D$2&amp;L832&amp;$L$3&amp;$D$2&amp;" ",IF(B832&lt;&gt;B831,$D$2&amp;L832&amp;$L$3&amp;$D$2&amp;" ",""))))))&amp;(IF(M832="","",((IF(M832&lt;&gt;M831,$E$2&amp;M832&amp;$E$2&amp;","&amp;" ",IF(B832&lt;&gt;B831,$E$2&amp;M832&amp;$E$2&amp;",",""))))))&amp;(IF(N832="","",IF(N832&lt;&gt;N831,N832&amp;", ",IF(B832&lt;&gt;B831,N832&amp;", ",""))))&amp;(IF(ISBLANK(O832),"",(IF(O832&lt;&gt;O831,O832&amp;", ",IF(B832&lt;&gt;B831,O832&amp;", ","")))))&amp;(IF(ISBLANK(P832),"",(IF(P832&lt;&gt;P831,P832&amp;", ",IF(B832&lt;&gt;B831,P832&amp;", ",IF(Z832&lt;&gt;Z831,P832&amp;", ",""))))))&amp;(IF(ISBLANK(Q832),"",(IF(Q832&lt;&gt;Q831,Q832&amp;", ",IF(B832&lt;&gt;B831,Q832&amp;", ",IF(Z832&lt;&gt;Z831,Q832&amp;", ",""))))))&amp;(IF(ISBLANK(R832),"",(IF(R832&lt;&gt;R831,R832&amp;"m, ",IF(B832&lt;&gt;B831,R832&amp;"m, ",IF(Z832&lt;&gt;Z831,R832&amp;"m, ",""))))))&amp;IF(ISBLANK(S832),"",(IF(B832&lt;&gt;B831,S832&amp;", ",IF(S832&lt;&gt;S831,IF((Z832=Z831),"same locality "&amp;S832&amp;", ",S832&amp;", "),""))))&amp;(IF(ISBLANK(T832),"",(IF(T832&lt;&gt;T831,IF(ISBLANK(F$2),T832&amp;", ",T832&amp;" "&amp;F$2&amp;", "),(IF(B832&lt;&gt;B831,IF(ISBLANK(F$2),T832&amp;", ",T832&amp;" "&amp;F$2&amp;", "),(IF(Z832&lt;&gt;Z831,IF(ISBLANK(F$2),T832&amp;", ",T832&amp;" "&amp;F$2&amp;", "),IF((U832&lt;&gt;U831)*($G$2="Y"),"same collector, ","")))))))))&amp;(IF(ISBLANK(U832),"",(IF(U832&lt;&gt;U831,U832&amp;", ",(IF(B832&lt;&gt;B831,U832&amp;", ",IF(Z832&lt;&gt;Z831,U832&amp;", ",(IF(T832&lt;&gt;T831,IF((T832&lt;&gt;T831)*($G$2="Y"),"same date, ", ""),IF((T832=T831)*(U832=U831)*(S832&lt;&gt;S831)*($G$2="Y"),"same collector and date, ", ""))))))))))&amp;(IF(ISBLANK(V832),"",V832&amp;", "))&amp;IF((AA832&lt;&gt;AA833)*($H$2="y"),AD832&amp;AE832,IF((AA832&lt;&gt;AA833)*($H$2="m"),AD832&amp;AG832,IF(($H$2&lt;&gt;"m")*($H$2&lt;&gt;"Y"),(IF(F832=0,"",F832&amp;" "&amp;$F$4&amp;" "))&amp;(IF(G832=0,"",G832&amp;" "&amp;$G$4&amp;" "))&amp;(IF(H832=0,"",H832&amp;" "&amp;H$4&amp;" "))&amp;(IF(I832=0,"",I832&amp;" "&amp;$I$4&amp;" "))&amp;(IF(J832=0,"",J832&amp;" "&amp;$J$4&amp;" "))&amp;IF((ISBLANK(C832)),"","("&amp;C832&amp;")"),"")))&amp;IF((B832=B833)*(K832=K833)*(L832=L833)*(M832=M833),IF(($H$2&lt;&gt;"m")*($H$2&lt;&gt;"Y"), ", ", IF((ISNUMBER(FIND(")",AE832))), ", ", "")),IF((B832=B833)*(K832=K833)*(L832=L833),"; ",". ")))</f>
        <v/>
      </c>
      <c r="AI832" s="1"/>
    </row>
    <row r="833" spans="1:35" x14ac:dyDescent="0.25">
      <c r="A833" s="3" t="str">
        <f t="shared" si="100"/>
        <v/>
      </c>
      <c r="B833" s="53" t="str">
        <f t="shared" si="104"/>
        <v/>
      </c>
      <c r="C833" s="57"/>
      <c r="D833" s="57"/>
      <c r="E833" s="57"/>
      <c r="F833" s="57"/>
      <c r="G833" s="57"/>
      <c r="H833" s="57"/>
      <c r="I833" s="57"/>
      <c r="J833" s="57"/>
      <c r="K833" s="57"/>
      <c r="L833" s="57"/>
      <c r="M833" s="54"/>
      <c r="N833" s="57"/>
      <c r="O833" s="58"/>
      <c r="P833" s="58"/>
      <c r="Q833" s="58"/>
      <c r="R833" s="58"/>
      <c r="S833" s="54"/>
      <c r="T833" s="57"/>
      <c r="U833" s="57"/>
      <c r="V833" s="57"/>
      <c r="W833" s="57"/>
      <c r="X833" s="147" t="str">
        <f>IF(ISBLANK(D833),"",IF('order-admin-units'!$I$1&lt;&gt;"y", "", IF((K833="")*(ISBLANK(D833)=FALSE), 'order-admin-units'!$B$1+1, VLOOKUP(K833, ordercountry, 2))))</f>
        <v/>
      </c>
      <c r="Y833" s="147" t="str">
        <f>IF(ISBLANK(D833),"",IF('order-admin-units'!$I$1&lt;&gt;"y", "", IF(L833="", 'order-admin-units'!$B$2+1, VLOOKUP(K833&amp;"@"&amp;L833, orderadmin, 2))))</f>
        <v/>
      </c>
      <c r="Z833" s="147" t="str">
        <f t="shared" si="101"/>
        <v/>
      </c>
      <c r="AA833" s="147" t="str">
        <f t="shared" si="102"/>
        <v/>
      </c>
      <c r="AB833" s="147" t="str">
        <f t="shared" si="103"/>
        <v/>
      </c>
      <c r="AC833" s="147" t="str">
        <f t="shared" si="97"/>
        <v/>
      </c>
      <c r="AD833" s="11" t="str">
        <f t="shared" si="98"/>
        <v/>
      </c>
      <c r="AE833" s="11" t="str">
        <f t="array" ref="AE833">IF(ISBLANK(D833),"",IF(OR($H$2="y",$H$2="m"),IF(AA833=AA832,IF(OR(AB833=$AB$4:$AB832)=FALSE,AE832&amp;C833,AE832),"("&amp;C833)&amp;IF(AA833=AA834,IF(OR(AB834=$AB$4:$AB833)=FALSE,", ",""),") "),""))</f>
        <v/>
      </c>
      <c r="AF833" s="11" t="str">
        <f t="shared" si="99"/>
        <v/>
      </c>
      <c r="AG833" s="11" t="str">
        <f t="array" ref="AG833">IF(ISBLANK(D833),"",IF(OR($H$2="y",$H$2="m"),IF(AA833=AA832,IF(OR(AC833=$AC$4:$AC832)=FALSE,AG832&amp;AF833,AG832),"("&amp;AF833)&amp;IF(AA833=AA834,IF(OR(AC834=$AC$4:$AC833)=FALSE,", ",""),") "),""))</f>
        <v/>
      </c>
      <c r="AH833" s="10" t="str">
        <f>IF((ISBLANK(D833)),"",IF(D833=D832,AH832,"")&amp;IF(B832&lt;&gt;B833,((IF(ISBLANK(E833),$D$3&amp;"Non-type material: "&amp;$D$3,$D$3&amp;INDEX('type-categories'!$A$2:$B$100,MATCH(E833,'type-categories'!$A$2:$A$100,0),2)&amp;$D$3))),"")&amp;(IF(K833&lt;&gt;K832,$C$2&amp;K833&amp;$K$3&amp;$C$2&amp;" ",(IF(B833&lt;&gt;B832,$C$2&amp;K833&amp;$K$3&amp;$C$2&amp;" ",""))))&amp;(IF(L833="","",((IF(L833&lt;&gt;L832,$D$2&amp;L833&amp;$L$3&amp;$D$2&amp;" ",IF(B833&lt;&gt;B832,$D$2&amp;L833&amp;$L$3&amp;$D$2&amp;" ",""))))))&amp;(IF(M833="","",((IF(M833&lt;&gt;M832,$E$2&amp;M833&amp;$E$2&amp;","&amp;" ",IF(B833&lt;&gt;B832,$E$2&amp;M833&amp;$E$2&amp;",",""))))))&amp;(IF(N833="","",IF(N833&lt;&gt;N832,N833&amp;", ",IF(B833&lt;&gt;B832,N833&amp;", ",""))))&amp;(IF(ISBLANK(O833),"",(IF(O833&lt;&gt;O832,O833&amp;", ",IF(B833&lt;&gt;B832,O833&amp;", ","")))))&amp;(IF(ISBLANK(P833),"",(IF(P833&lt;&gt;P832,P833&amp;", ",IF(B833&lt;&gt;B832,P833&amp;", ",IF(Z833&lt;&gt;Z832,P833&amp;", ",""))))))&amp;(IF(ISBLANK(Q833),"",(IF(Q833&lt;&gt;Q832,Q833&amp;", ",IF(B833&lt;&gt;B832,Q833&amp;", ",IF(Z833&lt;&gt;Z832,Q833&amp;", ",""))))))&amp;(IF(ISBLANK(R833),"",(IF(R833&lt;&gt;R832,R833&amp;"m, ",IF(B833&lt;&gt;B832,R833&amp;"m, ",IF(Z833&lt;&gt;Z832,R833&amp;"m, ",""))))))&amp;IF(ISBLANK(S833),"",(IF(B833&lt;&gt;B832,S833&amp;", ",IF(S833&lt;&gt;S832,IF((Z833=Z832),"same locality "&amp;S833&amp;", ",S833&amp;", "),""))))&amp;(IF(ISBLANK(T833),"",(IF(T833&lt;&gt;T832,IF(ISBLANK(F$2),T833&amp;", ",T833&amp;" "&amp;F$2&amp;", "),(IF(B833&lt;&gt;B832,IF(ISBLANK(F$2),T833&amp;", ",T833&amp;" "&amp;F$2&amp;", "),(IF(Z833&lt;&gt;Z832,IF(ISBLANK(F$2),T833&amp;", ",T833&amp;" "&amp;F$2&amp;", "),IF((U833&lt;&gt;U832)*($G$2="Y"),"same collector, ","")))))))))&amp;(IF(ISBLANK(U833),"",(IF(U833&lt;&gt;U832,U833&amp;", ",(IF(B833&lt;&gt;B832,U833&amp;", ",IF(Z833&lt;&gt;Z832,U833&amp;", ",(IF(T833&lt;&gt;T832,IF((T833&lt;&gt;T832)*($G$2="Y"),"same date, ", ""),IF((T833=T832)*(U833=U832)*(S833&lt;&gt;S832)*($G$2="Y"),"same collector and date, ", ""))))))))))&amp;(IF(ISBLANK(V833),"",V833&amp;", "))&amp;IF((AA833&lt;&gt;AA834)*($H$2="y"),AD833&amp;AE833,IF((AA833&lt;&gt;AA834)*($H$2="m"),AD833&amp;AG833,IF(($H$2&lt;&gt;"m")*($H$2&lt;&gt;"Y"),(IF(F833=0,"",F833&amp;" "&amp;$F$4&amp;" "))&amp;(IF(G833=0,"",G833&amp;" "&amp;$G$4&amp;" "))&amp;(IF(H833=0,"",H833&amp;" "&amp;H$4&amp;" "))&amp;(IF(I833=0,"",I833&amp;" "&amp;$I$4&amp;" "))&amp;(IF(J833=0,"",J833&amp;" "&amp;$J$4&amp;" "))&amp;IF((ISBLANK(C833)),"","("&amp;C833&amp;")"),"")))&amp;IF((B833=B834)*(K833=K834)*(L833=L834)*(M833=M834),IF(($H$2&lt;&gt;"m")*($H$2&lt;&gt;"Y"), ", ", IF((ISNUMBER(FIND(")",AE833))), ", ", "")),IF((B833=B834)*(K833=K834)*(L833=L834),"; ",". ")))</f>
        <v/>
      </c>
      <c r="AI833" s="1"/>
    </row>
    <row r="834" spans="1:35" x14ac:dyDescent="0.25">
      <c r="A834" s="3" t="str">
        <f t="shared" si="100"/>
        <v/>
      </c>
      <c r="B834" s="53" t="str">
        <f t="shared" si="104"/>
        <v/>
      </c>
      <c r="C834" s="57"/>
      <c r="D834" s="57"/>
      <c r="E834" s="57"/>
      <c r="F834" s="57"/>
      <c r="G834" s="57"/>
      <c r="H834" s="57"/>
      <c r="I834" s="57"/>
      <c r="J834" s="57"/>
      <c r="K834" s="57"/>
      <c r="L834" s="57"/>
      <c r="M834" s="54"/>
      <c r="N834" s="57"/>
      <c r="O834" s="58"/>
      <c r="P834" s="58"/>
      <c r="Q834" s="58"/>
      <c r="R834" s="58"/>
      <c r="S834" s="54"/>
      <c r="T834" s="57"/>
      <c r="U834" s="57"/>
      <c r="V834" s="57"/>
      <c r="W834" s="57"/>
      <c r="X834" s="147" t="str">
        <f>IF(ISBLANK(D834),"",IF('order-admin-units'!$I$1&lt;&gt;"y", "", IF((K834="")*(ISBLANK(D834)=FALSE), 'order-admin-units'!$B$1+1, VLOOKUP(K834, ordercountry, 2))))</f>
        <v/>
      </c>
      <c r="Y834" s="147" t="str">
        <f>IF(ISBLANK(D834),"",IF('order-admin-units'!$I$1&lt;&gt;"y", "", IF(L834="", 'order-admin-units'!$B$2+1, VLOOKUP(K834&amp;"@"&amp;L834, orderadmin, 2))))</f>
        <v/>
      </c>
      <c r="Z834" s="147" t="str">
        <f t="shared" si="101"/>
        <v/>
      </c>
      <c r="AA834" s="147" t="str">
        <f t="shared" si="102"/>
        <v/>
      </c>
      <c r="AB834" s="147" t="str">
        <f t="shared" si="103"/>
        <v/>
      </c>
      <c r="AC834" s="147" t="str">
        <f t="shared" si="97"/>
        <v/>
      </c>
      <c r="AD834" s="11" t="str">
        <f t="shared" si="98"/>
        <v/>
      </c>
      <c r="AE834" s="11" t="str">
        <f t="array" ref="AE834">IF(ISBLANK(D834),"",IF(OR($H$2="y",$H$2="m"),IF(AA834=AA833,IF(OR(AB834=$AB$4:$AB833)=FALSE,AE833&amp;C834,AE833),"("&amp;C834)&amp;IF(AA834=AA835,IF(OR(AB835=$AB$4:$AB834)=FALSE,", ",""),") "),""))</f>
        <v/>
      </c>
      <c r="AF834" s="11" t="str">
        <f t="shared" si="99"/>
        <v/>
      </c>
      <c r="AG834" s="11" t="str">
        <f t="array" ref="AG834">IF(ISBLANK(D834),"",IF(OR($H$2="y",$H$2="m"),IF(AA834=AA833,IF(OR(AC834=$AC$4:$AC833)=FALSE,AG833&amp;AF834,AG833),"("&amp;AF834)&amp;IF(AA834=AA835,IF(OR(AC835=$AC$4:$AC834)=FALSE,", ",""),") "),""))</f>
        <v/>
      </c>
      <c r="AH834" s="10" t="str">
        <f>IF((ISBLANK(D834)),"",IF(D834=D833,AH833,"")&amp;IF(B833&lt;&gt;B834,((IF(ISBLANK(E834),$D$3&amp;"Non-type material: "&amp;$D$3,$D$3&amp;INDEX('type-categories'!$A$2:$B$100,MATCH(E834,'type-categories'!$A$2:$A$100,0),2)&amp;$D$3))),"")&amp;(IF(K834&lt;&gt;K833,$C$2&amp;K834&amp;$K$3&amp;$C$2&amp;" ",(IF(B834&lt;&gt;B833,$C$2&amp;K834&amp;$K$3&amp;$C$2&amp;" ",""))))&amp;(IF(L834="","",((IF(L834&lt;&gt;L833,$D$2&amp;L834&amp;$L$3&amp;$D$2&amp;" ",IF(B834&lt;&gt;B833,$D$2&amp;L834&amp;$L$3&amp;$D$2&amp;" ",""))))))&amp;(IF(M834="","",((IF(M834&lt;&gt;M833,$E$2&amp;M834&amp;$E$2&amp;","&amp;" ",IF(B834&lt;&gt;B833,$E$2&amp;M834&amp;$E$2&amp;",",""))))))&amp;(IF(N834="","",IF(N834&lt;&gt;N833,N834&amp;", ",IF(B834&lt;&gt;B833,N834&amp;", ",""))))&amp;(IF(ISBLANK(O834),"",(IF(O834&lt;&gt;O833,O834&amp;", ",IF(B834&lt;&gt;B833,O834&amp;", ","")))))&amp;(IF(ISBLANK(P834),"",(IF(P834&lt;&gt;P833,P834&amp;", ",IF(B834&lt;&gt;B833,P834&amp;", ",IF(Z834&lt;&gt;Z833,P834&amp;", ",""))))))&amp;(IF(ISBLANK(Q834),"",(IF(Q834&lt;&gt;Q833,Q834&amp;", ",IF(B834&lt;&gt;B833,Q834&amp;", ",IF(Z834&lt;&gt;Z833,Q834&amp;", ",""))))))&amp;(IF(ISBLANK(R834),"",(IF(R834&lt;&gt;R833,R834&amp;"m, ",IF(B834&lt;&gt;B833,R834&amp;"m, ",IF(Z834&lt;&gt;Z833,R834&amp;"m, ",""))))))&amp;IF(ISBLANK(S834),"",(IF(B834&lt;&gt;B833,S834&amp;", ",IF(S834&lt;&gt;S833,IF((Z834=Z833),"same locality "&amp;S834&amp;", ",S834&amp;", "),""))))&amp;(IF(ISBLANK(T834),"",(IF(T834&lt;&gt;T833,IF(ISBLANK(F$2),T834&amp;", ",T834&amp;" "&amp;F$2&amp;", "),(IF(B834&lt;&gt;B833,IF(ISBLANK(F$2),T834&amp;", ",T834&amp;" "&amp;F$2&amp;", "),(IF(Z834&lt;&gt;Z833,IF(ISBLANK(F$2),T834&amp;", ",T834&amp;" "&amp;F$2&amp;", "),IF((U834&lt;&gt;U833)*($G$2="Y"),"same collector, ","")))))))))&amp;(IF(ISBLANK(U834),"",(IF(U834&lt;&gt;U833,U834&amp;", ",(IF(B834&lt;&gt;B833,U834&amp;", ",IF(Z834&lt;&gt;Z833,U834&amp;", ",(IF(T834&lt;&gt;T833,IF((T834&lt;&gt;T833)*($G$2="Y"),"same date, ", ""),IF((T834=T833)*(U834=U833)*(S834&lt;&gt;S833)*($G$2="Y"),"same collector and date, ", ""))))))))))&amp;(IF(ISBLANK(V834),"",V834&amp;", "))&amp;IF((AA834&lt;&gt;AA835)*($H$2="y"),AD834&amp;AE834,IF((AA834&lt;&gt;AA835)*($H$2="m"),AD834&amp;AG834,IF(($H$2&lt;&gt;"m")*($H$2&lt;&gt;"Y"),(IF(F834=0,"",F834&amp;" "&amp;$F$4&amp;" "))&amp;(IF(G834=0,"",G834&amp;" "&amp;$G$4&amp;" "))&amp;(IF(H834=0,"",H834&amp;" "&amp;H$4&amp;" "))&amp;(IF(I834=0,"",I834&amp;" "&amp;$I$4&amp;" "))&amp;(IF(J834=0,"",J834&amp;" "&amp;$J$4&amp;" "))&amp;IF((ISBLANK(C834)),"","("&amp;C834&amp;")"),"")))&amp;IF((B834=B835)*(K834=K835)*(L834=L835)*(M834=M835),IF(($H$2&lt;&gt;"m")*($H$2&lt;&gt;"Y"), ", ", IF((ISNUMBER(FIND(")",AE834))), ", ", "")),IF((B834=B835)*(K834=K835)*(L834=L835),"; ",". ")))</f>
        <v/>
      </c>
      <c r="AI834" s="1"/>
    </row>
    <row r="835" spans="1:35" x14ac:dyDescent="0.25">
      <c r="A835" s="3" t="str">
        <f t="shared" si="100"/>
        <v/>
      </c>
      <c r="B835" s="53" t="str">
        <f t="shared" si="104"/>
        <v/>
      </c>
      <c r="C835" s="57"/>
      <c r="D835" s="57"/>
      <c r="E835" s="57"/>
      <c r="F835" s="57"/>
      <c r="G835" s="57"/>
      <c r="H835" s="57"/>
      <c r="I835" s="57"/>
      <c r="J835" s="57"/>
      <c r="K835" s="57"/>
      <c r="L835" s="57"/>
      <c r="M835" s="54"/>
      <c r="N835" s="57"/>
      <c r="O835" s="58"/>
      <c r="P835" s="58"/>
      <c r="Q835" s="58"/>
      <c r="R835" s="58"/>
      <c r="S835" s="54"/>
      <c r="T835" s="57"/>
      <c r="U835" s="57"/>
      <c r="V835" s="57"/>
      <c r="W835" s="57"/>
      <c r="X835" s="147" t="str">
        <f>IF(ISBLANK(D835),"",IF('order-admin-units'!$I$1&lt;&gt;"y", "", IF((K835="")*(ISBLANK(D835)=FALSE), 'order-admin-units'!$B$1+1, VLOOKUP(K835, ordercountry, 2))))</f>
        <v/>
      </c>
      <c r="Y835" s="147" t="str">
        <f>IF(ISBLANK(D835),"",IF('order-admin-units'!$I$1&lt;&gt;"y", "", IF(L835="", 'order-admin-units'!$B$2+1, VLOOKUP(K835&amp;"@"&amp;L835, orderadmin, 2))))</f>
        <v/>
      </c>
      <c r="Z835" s="147" t="str">
        <f t="shared" si="101"/>
        <v/>
      </c>
      <c r="AA835" s="147" t="str">
        <f t="shared" si="102"/>
        <v/>
      </c>
      <c r="AB835" s="147" t="str">
        <f t="shared" si="103"/>
        <v/>
      </c>
      <c r="AC835" s="147" t="str">
        <f t="shared" si="97"/>
        <v/>
      </c>
      <c r="AD835" s="11" t="str">
        <f t="shared" si="98"/>
        <v/>
      </c>
      <c r="AE835" s="11" t="str">
        <f t="array" ref="AE835">IF(ISBLANK(D835),"",IF(OR($H$2="y",$H$2="m"),IF(AA835=AA834,IF(OR(AB835=$AB$4:$AB834)=FALSE,AE834&amp;C835,AE834),"("&amp;C835)&amp;IF(AA835=AA836,IF(OR(AB836=$AB$4:$AB835)=FALSE,", ",""),") "),""))</f>
        <v/>
      </c>
      <c r="AF835" s="11" t="str">
        <f t="shared" si="99"/>
        <v/>
      </c>
      <c r="AG835" s="11" t="str">
        <f t="array" ref="AG835">IF(ISBLANK(D835),"",IF(OR($H$2="y",$H$2="m"),IF(AA835=AA834,IF(OR(AC835=$AC$4:$AC834)=FALSE,AG834&amp;AF835,AG834),"("&amp;AF835)&amp;IF(AA835=AA836,IF(OR(AC836=$AC$4:$AC835)=FALSE,", ",""),") "),""))</f>
        <v/>
      </c>
      <c r="AH835" s="10" t="str">
        <f>IF((ISBLANK(D835)),"",IF(D835=D834,AH834,"")&amp;IF(B834&lt;&gt;B835,((IF(ISBLANK(E835),$D$3&amp;"Non-type material: "&amp;$D$3,$D$3&amp;INDEX('type-categories'!$A$2:$B$100,MATCH(E835,'type-categories'!$A$2:$A$100,0),2)&amp;$D$3))),"")&amp;(IF(K835&lt;&gt;K834,$C$2&amp;K835&amp;$K$3&amp;$C$2&amp;" ",(IF(B835&lt;&gt;B834,$C$2&amp;K835&amp;$K$3&amp;$C$2&amp;" ",""))))&amp;(IF(L835="","",((IF(L835&lt;&gt;L834,$D$2&amp;L835&amp;$L$3&amp;$D$2&amp;" ",IF(B835&lt;&gt;B834,$D$2&amp;L835&amp;$L$3&amp;$D$2&amp;" ",""))))))&amp;(IF(M835="","",((IF(M835&lt;&gt;M834,$E$2&amp;M835&amp;$E$2&amp;","&amp;" ",IF(B835&lt;&gt;B834,$E$2&amp;M835&amp;$E$2&amp;",",""))))))&amp;(IF(N835="","",IF(N835&lt;&gt;N834,N835&amp;", ",IF(B835&lt;&gt;B834,N835&amp;", ",""))))&amp;(IF(ISBLANK(O835),"",(IF(O835&lt;&gt;O834,O835&amp;", ",IF(B835&lt;&gt;B834,O835&amp;", ","")))))&amp;(IF(ISBLANK(P835),"",(IF(P835&lt;&gt;P834,P835&amp;", ",IF(B835&lt;&gt;B834,P835&amp;", ",IF(Z835&lt;&gt;Z834,P835&amp;", ",""))))))&amp;(IF(ISBLANK(Q835),"",(IF(Q835&lt;&gt;Q834,Q835&amp;", ",IF(B835&lt;&gt;B834,Q835&amp;", ",IF(Z835&lt;&gt;Z834,Q835&amp;", ",""))))))&amp;(IF(ISBLANK(R835),"",(IF(R835&lt;&gt;R834,R835&amp;"m, ",IF(B835&lt;&gt;B834,R835&amp;"m, ",IF(Z835&lt;&gt;Z834,R835&amp;"m, ",""))))))&amp;IF(ISBLANK(S835),"",(IF(B835&lt;&gt;B834,S835&amp;", ",IF(S835&lt;&gt;S834,IF((Z835=Z834),"same locality "&amp;S835&amp;", ",S835&amp;", "),""))))&amp;(IF(ISBLANK(T835),"",(IF(T835&lt;&gt;T834,IF(ISBLANK(F$2),T835&amp;", ",T835&amp;" "&amp;F$2&amp;", "),(IF(B835&lt;&gt;B834,IF(ISBLANK(F$2),T835&amp;", ",T835&amp;" "&amp;F$2&amp;", "),(IF(Z835&lt;&gt;Z834,IF(ISBLANK(F$2),T835&amp;", ",T835&amp;" "&amp;F$2&amp;", "),IF((U835&lt;&gt;U834)*($G$2="Y"),"same collector, ","")))))))))&amp;(IF(ISBLANK(U835),"",(IF(U835&lt;&gt;U834,U835&amp;", ",(IF(B835&lt;&gt;B834,U835&amp;", ",IF(Z835&lt;&gt;Z834,U835&amp;", ",(IF(T835&lt;&gt;T834,IF((T835&lt;&gt;T834)*($G$2="Y"),"same date, ", ""),IF((T835=T834)*(U835=U834)*(S835&lt;&gt;S834)*($G$2="Y"),"same collector and date, ", ""))))))))))&amp;(IF(ISBLANK(V835),"",V835&amp;", "))&amp;IF((AA835&lt;&gt;AA836)*($H$2="y"),AD835&amp;AE835,IF((AA835&lt;&gt;AA836)*($H$2="m"),AD835&amp;AG835,IF(($H$2&lt;&gt;"m")*($H$2&lt;&gt;"Y"),(IF(F835=0,"",F835&amp;" "&amp;$F$4&amp;" "))&amp;(IF(G835=0,"",G835&amp;" "&amp;$G$4&amp;" "))&amp;(IF(H835=0,"",H835&amp;" "&amp;H$4&amp;" "))&amp;(IF(I835=0,"",I835&amp;" "&amp;$I$4&amp;" "))&amp;(IF(J835=0,"",J835&amp;" "&amp;$J$4&amp;" "))&amp;IF((ISBLANK(C835)),"","("&amp;C835&amp;")"),"")))&amp;IF((B835=B836)*(K835=K836)*(L835=L836)*(M835=M836),IF(($H$2&lt;&gt;"m")*($H$2&lt;&gt;"Y"), ", ", IF((ISNUMBER(FIND(")",AE835))), ", ", "")),IF((B835=B836)*(K835=K836)*(L835=L836),"; ",". ")))</f>
        <v/>
      </c>
      <c r="AI835" s="1"/>
    </row>
    <row r="836" spans="1:35" x14ac:dyDescent="0.25">
      <c r="A836" s="3" t="str">
        <f t="shared" si="100"/>
        <v/>
      </c>
      <c r="B836" s="53" t="str">
        <f t="shared" si="104"/>
        <v/>
      </c>
      <c r="C836" s="57"/>
      <c r="D836" s="57"/>
      <c r="E836" s="57"/>
      <c r="F836" s="57"/>
      <c r="G836" s="57"/>
      <c r="H836" s="57"/>
      <c r="I836" s="57"/>
      <c r="J836" s="57"/>
      <c r="K836" s="57"/>
      <c r="L836" s="57"/>
      <c r="M836" s="54"/>
      <c r="N836" s="57"/>
      <c r="O836" s="58"/>
      <c r="P836" s="58"/>
      <c r="Q836" s="58"/>
      <c r="R836" s="58"/>
      <c r="S836" s="54"/>
      <c r="T836" s="57"/>
      <c r="U836" s="57"/>
      <c r="V836" s="57"/>
      <c r="W836" s="57"/>
      <c r="X836" s="147" t="str">
        <f>IF(ISBLANK(D836),"",IF('order-admin-units'!$I$1&lt;&gt;"y", "", IF((K836="")*(ISBLANK(D836)=FALSE), 'order-admin-units'!$B$1+1, VLOOKUP(K836, ordercountry, 2))))</f>
        <v/>
      </c>
      <c r="Y836" s="147" t="str">
        <f>IF(ISBLANK(D836),"",IF('order-admin-units'!$I$1&lt;&gt;"y", "", IF(L836="", 'order-admin-units'!$B$2+1, VLOOKUP(K836&amp;"@"&amp;L836, orderadmin, 2))))</f>
        <v/>
      </c>
      <c r="Z836" s="147" t="str">
        <f t="shared" si="101"/>
        <v/>
      </c>
      <c r="AA836" s="147" t="str">
        <f t="shared" si="102"/>
        <v/>
      </c>
      <c r="AB836" s="147" t="str">
        <f t="shared" si="103"/>
        <v/>
      </c>
      <c r="AC836" s="147" t="str">
        <f t="shared" si="97"/>
        <v/>
      </c>
      <c r="AD836" s="11" t="str">
        <f t="shared" si="98"/>
        <v/>
      </c>
      <c r="AE836" s="11" t="str">
        <f t="array" ref="AE836">IF(ISBLANK(D836),"",IF(OR($H$2="y",$H$2="m"),IF(AA836=AA835,IF(OR(AB836=$AB$4:$AB835)=FALSE,AE835&amp;C836,AE835),"("&amp;C836)&amp;IF(AA836=AA837,IF(OR(AB837=$AB$4:$AB836)=FALSE,", ",""),") "),""))</f>
        <v/>
      </c>
      <c r="AF836" s="11" t="str">
        <f t="shared" si="99"/>
        <v/>
      </c>
      <c r="AG836" s="11" t="str">
        <f t="array" ref="AG836">IF(ISBLANK(D836),"",IF(OR($H$2="y",$H$2="m"),IF(AA836=AA835,IF(OR(AC836=$AC$4:$AC835)=FALSE,AG835&amp;AF836,AG835),"("&amp;AF836)&amp;IF(AA836=AA837,IF(OR(AC837=$AC$4:$AC836)=FALSE,", ",""),") "),""))</f>
        <v/>
      </c>
      <c r="AH836" s="10" t="str">
        <f>IF((ISBLANK(D836)),"",IF(D836=D835,AH835,"")&amp;IF(B835&lt;&gt;B836,((IF(ISBLANK(E836),$D$3&amp;"Non-type material: "&amp;$D$3,$D$3&amp;INDEX('type-categories'!$A$2:$B$100,MATCH(E836,'type-categories'!$A$2:$A$100,0),2)&amp;$D$3))),"")&amp;(IF(K836&lt;&gt;K835,$C$2&amp;K836&amp;$K$3&amp;$C$2&amp;" ",(IF(B836&lt;&gt;B835,$C$2&amp;K836&amp;$K$3&amp;$C$2&amp;" ",""))))&amp;(IF(L836="","",((IF(L836&lt;&gt;L835,$D$2&amp;L836&amp;$L$3&amp;$D$2&amp;" ",IF(B836&lt;&gt;B835,$D$2&amp;L836&amp;$L$3&amp;$D$2&amp;" ",""))))))&amp;(IF(M836="","",((IF(M836&lt;&gt;M835,$E$2&amp;M836&amp;$E$2&amp;","&amp;" ",IF(B836&lt;&gt;B835,$E$2&amp;M836&amp;$E$2&amp;",",""))))))&amp;(IF(N836="","",IF(N836&lt;&gt;N835,N836&amp;", ",IF(B836&lt;&gt;B835,N836&amp;", ",""))))&amp;(IF(ISBLANK(O836),"",(IF(O836&lt;&gt;O835,O836&amp;", ",IF(B836&lt;&gt;B835,O836&amp;", ","")))))&amp;(IF(ISBLANK(P836),"",(IF(P836&lt;&gt;P835,P836&amp;", ",IF(B836&lt;&gt;B835,P836&amp;", ",IF(Z836&lt;&gt;Z835,P836&amp;", ",""))))))&amp;(IF(ISBLANK(Q836),"",(IF(Q836&lt;&gt;Q835,Q836&amp;", ",IF(B836&lt;&gt;B835,Q836&amp;", ",IF(Z836&lt;&gt;Z835,Q836&amp;", ",""))))))&amp;(IF(ISBLANK(R836),"",(IF(R836&lt;&gt;R835,R836&amp;"m, ",IF(B836&lt;&gt;B835,R836&amp;"m, ",IF(Z836&lt;&gt;Z835,R836&amp;"m, ",""))))))&amp;IF(ISBLANK(S836),"",(IF(B836&lt;&gt;B835,S836&amp;", ",IF(S836&lt;&gt;S835,IF((Z836=Z835),"same locality "&amp;S836&amp;", ",S836&amp;", "),""))))&amp;(IF(ISBLANK(T836),"",(IF(T836&lt;&gt;T835,IF(ISBLANK(F$2),T836&amp;", ",T836&amp;" "&amp;F$2&amp;", "),(IF(B836&lt;&gt;B835,IF(ISBLANK(F$2),T836&amp;", ",T836&amp;" "&amp;F$2&amp;", "),(IF(Z836&lt;&gt;Z835,IF(ISBLANK(F$2),T836&amp;", ",T836&amp;" "&amp;F$2&amp;", "),IF((U836&lt;&gt;U835)*($G$2="Y"),"same collector, ","")))))))))&amp;(IF(ISBLANK(U836),"",(IF(U836&lt;&gt;U835,U836&amp;", ",(IF(B836&lt;&gt;B835,U836&amp;", ",IF(Z836&lt;&gt;Z835,U836&amp;", ",(IF(T836&lt;&gt;T835,IF((T836&lt;&gt;T835)*($G$2="Y"),"same date, ", ""),IF((T836=T835)*(U836=U835)*(S836&lt;&gt;S835)*($G$2="Y"),"same collector and date, ", ""))))))))))&amp;(IF(ISBLANK(V836),"",V836&amp;", "))&amp;IF((AA836&lt;&gt;AA837)*($H$2="y"),AD836&amp;AE836,IF((AA836&lt;&gt;AA837)*($H$2="m"),AD836&amp;AG836,IF(($H$2&lt;&gt;"m")*($H$2&lt;&gt;"Y"),(IF(F836=0,"",F836&amp;" "&amp;$F$4&amp;" "))&amp;(IF(G836=0,"",G836&amp;" "&amp;$G$4&amp;" "))&amp;(IF(H836=0,"",H836&amp;" "&amp;H$4&amp;" "))&amp;(IF(I836=0,"",I836&amp;" "&amp;$I$4&amp;" "))&amp;(IF(J836=0,"",J836&amp;" "&amp;$J$4&amp;" "))&amp;IF((ISBLANK(C836)),"","("&amp;C836&amp;")"),"")))&amp;IF((B836=B837)*(K836=K837)*(L836=L837)*(M836=M837),IF(($H$2&lt;&gt;"m")*($H$2&lt;&gt;"Y"), ", ", IF((ISNUMBER(FIND(")",AE836))), ", ", "")),IF((B836=B837)*(K836=K837)*(L836=L837),"; ",". ")))</f>
        <v/>
      </c>
      <c r="AI836" s="1"/>
    </row>
    <row r="837" spans="1:35" x14ac:dyDescent="0.25">
      <c r="A837" s="3" t="str">
        <f t="shared" si="100"/>
        <v/>
      </c>
      <c r="B837" s="53" t="str">
        <f t="shared" si="104"/>
        <v/>
      </c>
      <c r="C837" s="57"/>
      <c r="D837" s="57"/>
      <c r="E837" s="57"/>
      <c r="F837" s="57"/>
      <c r="G837" s="57"/>
      <c r="H837" s="57"/>
      <c r="I837" s="57"/>
      <c r="J837" s="57"/>
      <c r="K837" s="57"/>
      <c r="L837" s="57"/>
      <c r="M837" s="54"/>
      <c r="N837" s="57"/>
      <c r="O837" s="58"/>
      <c r="P837" s="58"/>
      <c r="Q837" s="58"/>
      <c r="R837" s="58"/>
      <c r="S837" s="54"/>
      <c r="T837" s="57"/>
      <c r="U837" s="57"/>
      <c r="V837" s="57"/>
      <c r="W837" s="57"/>
      <c r="X837" s="147" t="str">
        <f>IF(ISBLANK(D837),"",IF('order-admin-units'!$I$1&lt;&gt;"y", "", IF((K837="")*(ISBLANK(D837)=FALSE), 'order-admin-units'!$B$1+1, VLOOKUP(K837, ordercountry, 2))))</f>
        <v/>
      </c>
      <c r="Y837" s="147" t="str">
        <f>IF(ISBLANK(D837),"",IF('order-admin-units'!$I$1&lt;&gt;"y", "", IF(L837="", 'order-admin-units'!$B$2+1, VLOOKUP(K837&amp;"@"&amp;L837, orderadmin, 2))))</f>
        <v/>
      </c>
      <c r="Z837" s="147" t="str">
        <f t="shared" si="101"/>
        <v/>
      </c>
      <c r="AA837" s="147" t="str">
        <f t="shared" si="102"/>
        <v/>
      </c>
      <c r="AB837" s="147" t="str">
        <f t="shared" si="103"/>
        <v/>
      </c>
      <c r="AC837" s="147" t="str">
        <f t="shared" ref="AC837:AC900" si="105">AA837&amp;AF837</f>
        <v/>
      </c>
      <c r="AD837" s="11" t="str">
        <f t="shared" ref="AD837:AD900" si="106">IF(OR($H$2="y",$H$2="m"),IF(SUMIF($AA$5:$AA$2000,AA837,$F$5:$F$2000)&lt;&gt;0,SUMIF($AA$5:$AA$2000,AA837,$F$5:$F$2000)&amp;" "&amp;$F$4&amp;" ","")&amp;IF(SUMIF($AA$5:$AA$2000,AA837,$G$5:$G$2000)&lt;&gt;0,SUMIF($AA$5:$AA$2000,AA837,$G$5:$G$2000)&amp;" "&amp;$G$4&amp;" ","")&amp;IF(SUMIF($AA$5:$AA$2000,AA837,$H$5:$H$2000)&lt;&gt;0,SUMIF($AA$5:$AA$2000,AA837,$H$5:$H$2000)&amp;" "&amp;$H$4&amp;" ","")&amp;IF(SUMIF($AA$5:$AA$2000,AA837,$I$5:$I$2000)&lt;&gt;0,SUMIF($AA$5:$AA$2000,AA837,$I$5:$I$2000)&amp;" "&amp;$I$4&amp;" ","")&amp;IF(SUMIF($AA$5:$AA$2000,AA837,$J$5:$J$2000)&lt;&gt;0,SUMIF($AA$5:$AA$2000,AA837,$J$5:$J$2000)&amp;" "&amp;$J$4&amp;" ",""),"")</f>
        <v/>
      </c>
      <c r="AE837" s="11" t="str">
        <f t="array" ref="AE837">IF(ISBLANK(D837),"",IF(OR($H$2="y",$H$2="m"),IF(AA837=AA836,IF(OR(AB837=$AB$4:$AB836)=FALSE,AE836&amp;C837,AE836),"("&amp;C837)&amp;IF(AA837=AA838,IF(OR(AB838=$AB$4:$AB837)=FALSE,", ",""),") "),""))</f>
        <v/>
      </c>
      <c r="AF837" s="11" t="str">
        <f t="shared" ref="AF837:AF900" si="107">IF((ISBLANK(D837)=FALSE)*OR($H$2="y",$H$2="m"),IFERROR(LEFT(C837, FIND(" ",C837)-1), C837),"")</f>
        <v/>
      </c>
      <c r="AG837" s="11" t="str">
        <f t="array" ref="AG837">IF(ISBLANK(D837),"",IF(OR($H$2="y",$H$2="m"),IF(AA837=AA836,IF(OR(AC837=$AC$4:$AC836)=FALSE,AG836&amp;AF837,AG836),"("&amp;AF837)&amp;IF(AA837=AA838,IF(OR(AC838=$AC$4:$AC837)=FALSE,", ",""),") "),""))</f>
        <v/>
      </c>
      <c r="AH837" s="10" t="str">
        <f>IF((ISBLANK(D837)),"",IF(D837=D836,AH836,"")&amp;IF(B836&lt;&gt;B837,((IF(ISBLANK(E837),$D$3&amp;"Non-type material: "&amp;$D$3,$D$3&amp;INDEX('type-categories'!$A$2:$B$100,MATCH(E837,'type-categories'!$A$2:$A$100,0),2)&amp;$D$3))),"")&amp;(IF(K837&lt;&gt;K836,$C$2&amp;K837&amp;$K$3&amp;$C$2&amp;" ",(IF(B837&lt;&gt;B836,$C$2&amp;K837&amp;$K$3&amp;$C$2&amp;" ",""))))&amp;(IF(L837="","",((IF(L837&lt;&gt;L836,$D$2&amp;L837&amp;$L$3&amp;$D$2&amp;" ",IF(B837&lt;&gt;B836,$D$2&amp;L837&amp;$L$3&amp;$D$2&amp;" ",""))))))&amp;(IF(M837="","",((IF(M837&lt;&gt;M836,$E$2&amp;M837&amp;$E$2&amp;","&amp;" ",IF(B837&lt;&gt;B836,$E$2&amp;M837&amp;$E$2&amp;",",""))))))&amp;(IF(N837="","",IF(N837&lt;&gt;N836,N837&amp;", ",IF(B837&lt;&gt;B836,N837&amp;", ",""))))&amp;(IF(ISBLANK(O837),"",(IF(O837&lt;&gt;O836,O837&amp;", ",IF(B837&lt;&gt;B836,O837&amp;", ","")))))&amp;(IF(ISBLANK(P837),"",(IF(P837&lt;&gt;P836,P837&amp;", ",IF(B837&lt;&gt;B836,P837&amp;", ",IF(Z837&lt;&gt;Z836,P837&amp;", ",""))))))&amp;(IF(ISBLANK(Q837),"",(IF(Q837&lt;&gt;Q836,Q837&amp;", ",IF(B837&lt;&gt;B836,Q837&amp;", ",IF(Z837&lt;&gt;Z836,Q837&amp;", ",""))))))&amp;(IF(ISBLANK(R837),"",(IF(R837&lt;&gt;R836,R837&amp;"m, ",IF(B837&lt;&gt;B836,R837&amp;"m, ",IF(Z837&lt;&gt;Z836,R837&amp;"m, ",""))))))&amp;IF(ISBLANK(S837),"",(IF(B837&lt;&gt;B836,S837&amp;", ",IF(S837&lt;&gt;S836,IF((Z837=Z836),"same locality "&amp;S837&amp;", ",S837&amp;", "),""))))&amp;(IF(ISBLANK(T837),"",(IF(T837&lt;&gt;T836,IF(ISBLANK(F$2),T837&amp;", ",T837&amp;" "&amp;F$2&amp;", "),(IF(B837&lt;&gt;B836,IF(ISBLANK(F$2),T837&amp;", ",T837&amp;" "&amp;F$2&amp;", "),(IF(Z837&lt;&gt;Z836,IF(ISBLANK(F$2),T837&amp;", ",T837&amp;" "&amp;F$2&amp;", "),IF((U837&lt;&gt;U836)*($G$2="Y"),"same collector, ","")))))))))&amp;(IF(ISBLANK(U837),"",(IF(U837&lt;&gt;U836,U837&amp;", ",(IF(B837&lt;&gt;B836,U837&amp;", ",IF(Z837&lt;&gt;Z836,U837&amp;", ",(IF(T837&lt;&gt;T836,IF((T837&lt;&gt;T836)*($G$2="Y"),"same date, ", ""),IF((T837=T836)*(U837=U836)*(S837&lt;&gt;S836)*($G$2="Y"),"same collector and date, ", ""))))))))))&amp;(IF(ISBLANK(V837),"",V837&amp;", "))&amp;IF((AA837&lt;&gt;AA838)*($H$2="y"),AD837&amp;AE837,IF((AA837&lt;&gt;AA838)*($H$2="m"),AD837&amp;AG837,IF(($H$2&lt;&gt;"m")*($H$2&lt;&gt;"Y"),(IF(F837=0,"",F837&amp;" "&amp;$F$4&amp;" "))&amp;(IF(G837=0,"",G837&amp;" "&amp;$G$4&amp;" "))&amp;(IF(H837=0,"",H837&amp;" "&amp;H$4&amp;" "))&amp;(IF(I837=0,"",I837&amp;" "&amp;$I$4&amp;" "))&amp;(IF(J837=0,"",J837&amp;" "&amp;$J$4&amp;" "))&amp;IF((ISBLANK(C837)),"","("&amp;C837&amp;")"),"")))&amp;IF((B837=B838)*(K837=K838)*(L837=L838)*(M837=M838),IF(($H$2&lt;&gt;"m")*($H$2&lt;&gt;"Y"), ", ", IF((ISNUMBER(FIND(")",AE837))), ", ", "")),IF((B837=B838)*(K837=K838)*(L837=L838),"; ",". ")))</f>
        <v/>
      </c>
      <c r="AI837" s="1"/>
    </row>
    <row r="838" spans="1:35" x14ac:dyDescent="0.25">
      <c r="A838" s="3" t="str">
        <f t="shared" ref="A838:A901" si="108">IF(ISBLANK(D838),"",IF(D838&lt;&gt;D837, A837+1, A837))</f>
        <v/>
      </c>
      <c r="B838" s="53" t="str">
        <f t="shared" si="104"/>
        <v/>
      </c>
      <c r="C838" s="57"/>
      <c r="D838" s="57"/>
      <c r="E838" s="57"/>
      <c r="F838" s="57"/>
      <c r="G838" s="57"/>
      <c r="H838" s="57"/>
      <c r="I838" s="57"/>
      <c r="J838" s="57"/>
      <c r="K838" s="57"/>
      <c r="L838" s="57"/>
      <c r="M838" s="54"/>
      <c r="N838" s="57"/>
      <c r="O838" s="58"/>
      <c r="P838" s="58"/>
      <c r="Q838" s="58"/>
      <c r="R838" s="58"/>
      <c r="S838" s="54"/>
      <c r="T838" s="57"/>
      <c r="U838" s="57"/>
      <c r="V838" s="57"/>
      <c r="W838" s="57"/>
      <c r="X838" s="147" t="str">
        <f>IF(ISBLANK(D838),"",IF('order-admin-units'!$I$1&lt;&gt;"y", "", IF((K838="")*(ISBLANK(D838)=FALSE), 'order-admin-units'!$B$1+1, VLOOKUP(K838, ordercountry, 2))))</f>
        <v/>
      </c>
      <c r="Y838" s="147" t="str">
        <f>IF(ISBLANK(D838),"",IF('order-admin-units'!$I$1&lt;&gt;"y", "", IF(L838="", 'order-admin-units'!$B$2+1, VLOOKUP(K838&amp;"@"&amp;L838, orderadmin, 2))))</f>
        <v/>
      </c>
      <c r="Z838" s="147" t="str">
        <f t="shared" ref="Z838:Z901" si="109">K838&amp;L838&amp;M838&amp;N838&amp;O838</f>
        <v/>
      </c>
      <c r="AA838" s="147" t="str">
        <f t="shared" ref="AA838:AA901" si="110">B838&amp;K838&amp;L838&amp;M838&amp;N838&amp;O838&amp;P838&amp;Q838&amp;R838&amp;S838&amp;T838&amp;U838</f>
        <v/>
      </c>
      <c r="AB838" s="147" t="str">
        <f t="shared" ref="AB838:AB901" si="111">AA838&amp;C838</f>
        <v/>
      </c>
      <c r="AC838" s="147" t="str">
        <f t="shared" si="105"/>
        <v/>
      </c>
      <c r="AD838" s="11" t="str">
        <f t="shared" si="106"/>
        <v/>
      </c>
      <c r="AE838" s="11" t="str">
        <f t="array" ref="AE838">IF(ISBLANK(D838),"",IF(OR($H$2="y",$H$2="m"),IF(AA838=AA837,IF(OR(AB838=$AB$4:$AB837)=FALSE,AE837&amp;C838,AE837),"("&amp;C838)&amp;IF(AA838=AA839,IF(OR(AB839=$AB$4:$AB838)=FALSE,", ",""),") "),""))</f>
        <v/>
      </c>
      <c r="AF838" s="11" t="str">
        <f t="shared" si="107"/>
        <v/>
      </c>
      <c r="AG838" s="11" t="str">
        <f t="array" ref="AG838">IF(ISBLANK(D838),"",IF(OR($H$2="y",$H$2="m"),IF(AA838=AA837,IF(OR(AC838=$AC$4:$AC837)=FALSE,AG837&amp;AF838,AG837),"("&amp;AF838)&amp;IF(AA838=AA839,IF(OR(AC839=$AC$4:$AC838)=FALSE,", ",""),") "),""))</f>
        <v/>
      </c>
      <c r="AH838" s="10" t="str">
        <f>IF((ISBLANK(D838)),"",IF(D838=D837,AH837,"")&amp;IF(B837&lt;&gt;B838,((IF(ISBLANK(E838),$D$3&amp;"Non-type material: "&amp;$D$3,$D$3&amp;INDEX('type-categories'!$A$2:$B$100,MATCH(E838,'type-categories'!$A$2:$A$100,0),2)&amp;$D$3))),"")&amp;(IF(K838&lt;&gt;K837,$C$2&amp;K838&amp;$K$3&amp;$C$2&amp;" ",(IF(B838&lt;&gt;B837,$C$2&amp;K838&amp;$K$3&amp;$C$2&amp;" ",""))))&amp;(IF(L838="","",((IF(L838&lt;&gt;L837,$D$2&amp;L838&amp;$L$3&amp;$D$2&amp;" ",IF(B838&lt;&gt;B837,$D$2&amp;L838&amp;$L$3&amp;$D$2&amp;" ",""))))))&amp;(IF(M838="","",((IF(M838&lt;&gt;M837,$E$2&amp;M838&amp;$E$2&amp;","&amp;" ",IF(B838&lt;&gt;B837,$E$2&amp;M838&amp;$E$2&amp;",",""))))))&amp;(IF(N838="","",IF(N838&lt;&gt;N837,N838&amp;", ",IF(B838&lt;&gt;B837,N838&amp;", ",""))))&amp;(IF(ISBLANK(O838),"",(IF(O838&lt;&gt;O837,O838&amp;", ",IF(B838&lt;&gt;B837,O838&amp;", ","")))))&amp;(IF(ISBLANK(P838),"",(IF(P838&lt;&gt;P837,P838&amp;", ",IF(B838&lt;&gt;B837,P838&amp;", ",IF(Z838&lt;&gt;Z837,P838&amp;", ",""))))))&amp;(IF(ISBLANK(Q838),"",(IF(Q838&lt;&gt;Q837,Q838&amp;", ",IF(B838&lt;&gt;B837,Q838&amp;", ",IF(Z838&lt;&gt;Z837,Q838&amp;", ",""))))))&amp;(IF(ISBLANK(R838),"",(IF(R838&lt;&gt;R837,R838&amp;"m, ",IF(B838&lt;&gt;B837,R838&amp;"m, ",IF(Z838&lt;&gt;Z837,R838&amp;"m, ",""))))))&amp;IF(ISBLANK(S838),"",(IF(B838&lt;&gt;B837,S838&amp;", ",IF(S838&lt;&gt;S837,IF((Z838=Z837),"same locality "&amp;S838&amp;", ",S838&amp;", "),""))))&amp;(IF(ISBLANK(T838),"",(IF(T838&lt;&gt;T837,IF(ISBLANK(F$2),T838&amp;", ",T838&amp;" "&amp;F$2&amp;", "),(IF(B838&lt;&gt;B837,IF(ISBLANK(F$2),T838&amp;", ",T838&amp;" "&amp;F$2&amp;", "),(IF(Z838&lt;&gt;Z837,IF(ISBLANK(F$2),T838&amp;", ",T838&amp;" "&amp;F$2&amp;", "),IF((U838&lt;&gt;U837)*($G$2="Y"),"same collector, ","")))))))))&amp;(IF(ISBLANK(U838),"",(IF(U838&lt;&gt;U837,U838&amp;", ",(IF(B838&lt;&gt;B837,U838&amp;", ",IF(Z838&lt;&gt;Z837,U838&amp;", ",(IF(T838&lt;&gt;T837,IF((T838&lt;&gt;T837)*($G$2="Y"),"same date, ", ""),IF((T838=T837)*(U838=U837)*(S838&lt;&gt;S837)*($G$2="Y"),"same collector and date, ", ""))))))))))&amp;(IF(ISBLANK(V838),"",V838&amp;", "))&amp;IF((AA838&lt;&gt;AA839)*($H$2="y"),AD838&amp;AE838,IF((AA838&lt;&gt;AA839)*($H$2="m"),AD838&amp;AG838,IF(($H$2&lt;&gt;"m")*($H$2&lt;&gt;"Y"),(IF(F838=0,"",F838&amp;" "&amp;$F$4&amp;" "))&amp;(IF(G838=0,"",G838&amp;" "&amp;$G$4&amp;" "))&amp;(IF(H838=0,"",H838&amp;" "&amp;H$4&amp;" "))&amp;(IF(I838=0,"",I838&amp;" "&amp;$I$4&amp;" "))&amp;(IF(J838=0,"",J838&amp;" "&amp;$J$4&amp;" "))&amp;IF((ISBLANK(C838)),"","("&amp;C838&amp;")"),"")))&amp;IF((B838=B839)*(K838=K839)*(L838=L839)*(M838=M839),IF(($H$2&lt;&gt;"m")*($H$2&lt;&gt;"Y"), ", ", IF((ISNUMBER(FIND(")",AE838))), ", ", "")),IF((B838=B839)*(K838=K839)*(L838=L839),"; ",". ")))</f>
        <v/>
      </c>
      <c r="AI838" s="1"/>
    </row>
    <row r="839" spans="1:35" x14ac:dyDescent="0.25">
      <c r="A839" s="3" t="str">
        <f t="shared" si="108"/>
        <v/>
      </c>
      <c r="B839" s="53" t="str">
        <f t="shared" si="104"/>
        <v/>
      </c>
      <c r="C839" s="57"/>
      <c r="D839" s="57"/>
      <c r="E839" s="57"/>
      <c r="F839" s="57"/>
      <c r="G839" s="57"/>
      <c r="H839" s="57"/>
      <c r="I839" s="57"/>
      <c r="J839" s="57"/>
      <c r="K839" s="57"/>
      <c r="L839" s="57"/>
      <c r="M839" s="54"/>
      <c r="N839" s="57"/>
      <c r="O839" s="58"/>
      <c r="P839" s="58"/>
      <c r="Q839" s="58"/>
      <c r="R839" s="58"/>
      <c r="S839" s="54"/>
      <c r="T839" s="57"/>
      <c r="U839" s="57"/>
      <c r="V839" s="57"/>
      <c r="W839" s="57"/>
      <c r="X839" s="147" t="str">
        <f>IF(ISBLANK(D839),"",IF('order-admin-units'!$I$1&lt;&gt;"y", "", IF((K839="")*(ISBLANK(D839)=FALSE), 'order-admin-units'!$B$1+1, VLOOKUP(K839, ordercountry, 2))))</f>
        <v/>
      </c>
      <c r="Y839" s="147" t="str">
        <f>IF(ISBLANK(D839),"",IF('order-admin-units'!$I$1&lt;&gt;"y", "", IF(L839="", 'order-admin-units'!$B$2+1, VLOOKUP(K839&amp;"@"&amp;L839, orderadmin, 2))))</f>
        <v/>
      </c>
      <c r="Z839" s="147" t="str">
        <f t="shared" si="109"/>
        <v/>
      </c>
      <c r="AA839" s="147" t="str">
        <f t="shared" si="110"/>
        <v/>
      </c>
      <c r="AB839" s="147" t="str">
        <f t="shared" si="111"/>
        <v/>
      </c>
      <c r="AC839" s="147" t="str">
        <f t="shared" si="105"/>
        <v/>
      </c>
      <c r="AD839" s="11" t="str">
        <f t="shared" si="106"/>
        <v/>
      </c>
      <c r="AE839" s="11" t="str">
        <f t="array" ref="AE839">IF(ISBLANK(D839),"",IF(OR($H$2="y",$H$2="m"),IF(AA839=AA838,IF(OR(AB839=$AB$4:$AB838)=FALSE,AE838&amp;C839,AE838),"("&amp;C839)&amp;IF(AA839=AA840,IF(OR(AB840=$AB$4:$AB839)=FALSE,", ",""),") "),""))</f>
        <v/>
      </c>
      <c r="AF839" s="11" t="str">
        <f t="shared" si="107"/>
        <v/>
      </c>
      <c r="AG839" s="11" t="str">
        <f t="array" ref="AG839">IF(ISBLANK(D839),"",IF(OR($H$2="y",$H$2="m"),IF(AA839=AA838,IF(OR(AC839=$AC$4:$AC838)=FALSE,AG838&amp;AF839,AG838),"("&amp;AF839)&amp;IF(AA839=AA840,IF(OR(AC840=$AC$4:$AC839)=FALSE,", ",""),") "),""))</f>
        <v/>
      </c>
      <c r="AH839" s="10" t="str">
        <f>IF((ISBLANK(D839)),"",IF(D839=D838,AH838,"")&amp;IF(B838&lt;&gt;B839,((IF(ISBLANK(E839),$D$3&amp;"Non-type material: "&amp;$D$3,$D$3&amp;INDEX('type-categories'!$A$2:$B$100,MATCH(E839,'type-categories'!$A$2:$A$100,0),2)&amp;$D$3))),"")&amp;(IF(K839&lt;&gt;K838,$C$2&amp;K839&amp;$K$3&amp;$C$2&amp;" ",(IF(B839&lt;&gt;B838,$C$2&amp;K839&amp;$K$3&amp;$C$2&amp;" ",""))))&amp;(IF(L839="","",((IF(L839&lt;&gt;L838,$D$2&amp;L839&amp;$L$3&amp;$D$2&amp;" ",IF(B839&lt;&gt;B838,$D$2&amp;L839&amp;$L$3&amp;$D$2&amp;" ",""))))))&amp;(IF(M839="","",((IF(M839&lt;&gt;M838,$E$2&amp;M839&amp;$E$2&amp;","&amp;" ",IF(B839&lt;&gt;B838,$E$2&amp;M839&amp;$E$2&amp;",",""))))))&amp;(IF(N839="","",IF(N839&lt;&gt;N838,N839&amp;", ",IF(B839&lt;&gt;B838,N839&amp;", ",""))))&amp;(IF(ISBLANK(O839),"",(IF(O839&lt;&gt;O838,O839&amp;", ",IF(B839&lt;&gt;B838,O839&amp;", ","")))))&amp;(IF(ISBLANK(P839),"",(IF(P839&lt;&gt;P838,P839&amp;", ",IF(B839&lt;&gt;B838,P839&amp;", ",IF(Z839&lt;&gt;Z838,P839&amp;", ",""))))))&amp;(IF(ISBLANK(Q839),"",(IF(Q839&lt;&gt;Q838,Q839&amp;", ",IF(B839&lt;&gt;B838,Q839&amp;", ",IF(Z839&lt;&gt;Z838,Q839&amp;", ",""))))))&amp;(IF(ISBLANK(R839),"",(IF(R839&lt;&gt;R838,R839&amp;"m, ",IF(B839&lt;&gt;B838,R839&amp;"m, ",IF(Z839&lt;&gt;Z838,R839&amp;"m, ",""))))))&amp;IF(ISBLANK(S839),"",(IF(B839&lt;&gt;B838,S839&amp;", ",IF(S839&lt;&gt;S838,IF((Z839=Z838),"same locality "&amp;S839&amp;", ",S839&amp;", "),""))))&amp;(IF(ISBLANK(T839),"",(IF(T839&lt;&gt;T838,IF(ISBLANK(F$2),T839&amp;", ",T839&amp;" "&amp;F$2&amp;", "),(IF(B839&lt;&gt;B838,IF(ISBLANK(F$2),T839&amp;", ",T839&amp;" "&amp;F$2&amp;", "),(IF(Z839&lt;&gt;Z838,IF(ISBLANK(F$2),T839&amp;", ",T839&amp;" "&amp;F$2&amp;", "),IF((U839&lt;&gt;U838)*($G$2="Y"),"same collector, ","")))))))))&amp;(IF(ISBLANK(U839),"",(IF(U839&lt;&gt;U838,U839&amp;", ",(IF(B839&lt;&gt;B838,U839&amp;", ",IF(Z839&lt;&gt;Z838,U839&amp;", ",(IF(T839&lt;&gt;T838,IF((T839&lt;&gt;T838)*($G$2="Y"),"same date, ", ""),IF((T839=T838)*(U839=U838)*(S839&lt;&gt;S838)*($G$2="Y"),"same collector and date, ", ""))))))))))&amp;(IF(ISBLANK(V839),"",V839&amp;", "))&amp;IF((AA839&lt;&gt;AA840)*($H$2="y"),AD839&amp;AE839,IF((AA839&lt;&gt;AA840)*($H$2="m"),AD839&amp;AG839,IF(($H$2&lt;&gt;"m")*($H$2&lt;&gt;"Y"),(IF(F839=0,"",F839&amp;" "&amp;$F$4&amp;" "))&amp;(IF(G839=0,"",G839&amp;" "&amp;$G$4&amp;" "))&amp;(IF(H839=0,"",H839&amp;" "&amp;H$4&amp;" "))&amp;(IF(I839=0,"",I839&amp;" "&amp;$I$4&amp;" "))&amp;(IF(J839=0,"",J839&amp;" "&amp;$J$4&amp;" "))&amp;IF((ISBLANK(C839)),"","("&amp;C839&amp;")"),"")))&amp;IF((B839=B840)*(K839=K840)*(L839=L840)*(M839=M840),IF(($H$2&lt;&gt;"m")*($H$2&lt;&gt;"Y"), ", ", IF((ISNUMBER(FIND(")",AE839))), ", ", "")),IF((B839=B840)*(K839=K840)*(L839=L840),"; ",". ")))</f>
        <v/>
      </c>
      <c r="AI839" s="1"/>
    </row>
    <row r="840" spans="1:35" x14ac:dyDescent="0.25">
      <c r="A840" s="3" t="str">
        <f t="shared" si="108"/>
        <v/>
      </c>
      <c r="B840" s="53" t="str">
        <f t="shared" si="104"/>
        <v/>
      </c>
      <c r="C840" s="57"/>
      <c r="D840" s="57"/>
      <c r="E840" s="57"/>
      <c r="F840" s="57"/>
      <c r="G840" s="57"/>
      <c r="H840" s="57"/>
      <c r="I840" s="57"/>
      <c r="J840" s="57"/>
      <c r="K840" s="57"/>
      <c r="L840" s="57"/>
      <c r="M840" s="54"/>
      <c r="N840" s="57"/>
      <c r="O840" s="58"/>
      <c r="P840" s="58"/>
      <c r="Q840" s="58"/>
      <c r="R840" s="58"/>
      <c r="S840" s="54"/>
      <c r="T840" s="57"/>
      <c r="U840" s="57"/>
      <c r="V840" s="57"/>
      <c r="W840" s="57"/>
      <c r="X840" s="147" t="str">
        <f>IF(ISBLANK(D840),"",IF('order-admin-units'!$I$1&lt;&gt;"y", "", IF((K840="")*(ISBLANK(D840)=FALSE), 'order-admin-units'!$B$1+1, VLOOKUP(K840, ordercountry, 2))))</f>
        <v/>
      </c>
      <c r="Y840" s="147" t="str">
        <f>IF(ISBLANK(D840),"",IF('order-admin-units'!$I$1&lt;&gt;"y", "", IF(L840="", 'order-admin-units'!$B$2+1, VLOOKUP(K840&amp;"@"&amp;L840, orderadmin, 2))))</f>
        <v/>
      </c>
      <c r="Z840" s="147" t="str">
        <f t="shared" si="109"/>
        <v/>
      </c>
      <c r="AA840" s="147" t="str">
        <f t="shared" si="110"/>
        <v/>
      </c>
      <c r="AB840" s="147" t="str">
        <f t="shared" si="111"/>
        <v/>
      </c>
      <c r="AC840" s="147" t="str">
        <f t="shared" si="105"/>
        <v/>
      </c>
      <c r="AD840" s="11" t="str">
        <f t="shared" si="106"/>
        <v/>
      </c>
      <c r="AE840" s="11" t="str">
        <f t="array" ref="AE840">IF(ISBLANK(D840),"",IF(OR($H$2="y",$H$2="m"),IF(AA840=AA839,IF(OR(AB840=$AB$4:$AB839)=FALSE,AE839&amp;C840,AE839),"("&amp;C840)&amp;IF(AA840=AA841,IF(OR(AB841=$AB$4:$AB840)=FALSE,", ",""),") "),""))</f>
        <v/>
      </c>
      <c r="AF840" s="11" t="str">
        <f t="shared" si="107"/>
        <v/>
      </c>
      <c r="AG840" s="11" t="str">
        <f t="array" ref="AG840">IF(ISBLANK(D840),"",IF(OR($H$2="y",$H$2="m"),IF(AA840=AA839,IF(OR(AC840=$AC$4:$AC839)=FALSE,AG839&amp;AF840,AG839),"("&amp;AF840)&amp;IF(AA840=AA841,IF(OR(AC841=$AC$4:$AC840)=FALSE,", ",""),") "),""))</f>
        <v/>
      </c>
      <c r="AH840" s="10" t="str">
        <f>IF((ISBLANK(D840)),"",IF(D840=D839,AH839,"")&amp;IF(B839&lt;&gt;B840,((IF(ISBLANK(E840),$D$3&amp;"Non-type material: "&amp;$D$3,$D$3&amp;INDEX('type-categories'!$A$2:$B$100,MATCH(E840,'type-categories'!$A$2:$A$100,0),2)&amp;$D$3))),"")&amp;(IF(K840&lt;&gt;K839,$C$2&amp;K840&amp;$K$3&amp;$C$2&amp;" ",(IF(B840&lt;&gt;B839,$C$2&amp;K840&amp;$K$3&amp;$C$2&amp;" ",""))))&amp;(IF(L840="","",((IF(L840&lt;&gt;L839,$D$2&amp;L840&amp;$L$3&amp;$D$2&amp;" ",IF(B840&lt;&gt;B839,$D$2&amp;L840&amp;$L$3&amp;$D$2&amp;" ",""))))))&amp;(IF(M840="","",((IF(M840&lt;&gt;M839,$E$2&amp;M840&amp;$E$2&amp;","&amp;" ",IF(B840&lt;&gt;B839,$E$2&amp;M840&amp;$E$2&amp;",",""))))))&amp;(IF(N840="","",IF(N840&lt;&gt;N839,N840&amp;", ",IF(B840&lt;&gt;B839,N840&amp;", ",""))))&amp;(IF(ISBLANK(O840),"",(IF(O840&lt;&gt;O839,O840&amp;", ",IF(B840&lt;&gt;B839,O840&amp;", ","")))))&amp;(IF(ISBLANK(P840),"",(IF(P840&lt;&gt;P839,P840&amp;", ",IF(B840&lt;&gt;B839,P840&amp;", ",IF(Z840&lt;&gt;Z839,P840&amp;", ",""))))))&amp;(IF(ISBLANK(Q840),"",(IF(Q840&lt;&gt;Q839,Q840&amp;", ",IF(B840&lt;&gt;B839,Q840&amp;", ",IF(Z840&lt;&gt;Z839,Q840&amp;", ",""))))))&amp;(IF(ISBLANK(R840),"",(IF(R840&lt;&gt;R839,R840&amp;"m, ",IF(B840&lt;&gt;B839,R840&amp;"m, ",IF(Z840&lt;&gt;Z839,R840&amp;"m, ",""))))))&amp;IF(ISBLANK(S840),"",(IF(B840&lt;&gt;B839,S840&amp;", ",IF(S840&lt;&gt;S839,IF((Z840=Z839),"same locality "&amp;S840&amp;", ",S840&amp;", "),""))))&amp;(IF(ISBLANK(T840),"",(IF(T840&lt;&gt;T839,IF(ISBLANK(F$2),T840&amp;", ",T840&amp;" "&amp;F$2&amp;", "),(IF(B840&lt;&gt;B839,IF(ISBLANK(F$2),T840&amp;", ",T840&amp;" "&amp;F$2&amp;", "),(IF(Z840&lt;&gt;Z839,IF(ISBLANK(F$2),T840&amp;", ",T840&amp;" "&amp;F$2&amp;", "),IF((U840&lt;&gt;U839)*($G$2="Y"),"same collector, ","")))))))))&amp;(IF(ISBLANK(U840),"",(IF(U840&lt;&gt;U839,U840&amp;", ",(IF(B840&lt;&gt;B839,U840&amp;", ",IF(Z840&lt;&gt;Z839,U840&amp;", ",(IF(T840&lt;&gt;T839,IF((T840&lt;&gt;T839)*($G$2="Y"),"same date, ", ""),IF((T840=T839)*(U840=U839)*(S840&lt;&gt;S839)*($G$2="Y"),"same collector and date, ", ""))))))))))&amp;(IF(ISBLANK(V840),"",V840&amp;", "))&amp;IF((AA840&lt;&gt;AA841)*($H$2="y"),AD840&amp;AE840,IF((AA840&lt;&gt;AA841)*($H$2="m"),AD840&amp;AG840,IF(($H$2&lt;&gt;"m")*($H$2&lt;&gt;"Y"),(IF(F840=0,"",F840&amp;" "&amp;$F$4&amp;" "))&amp;(IF(G840=0,"",G840&amp;" "&amp;$G$4&amp;" "))&amp;(IF(H840=0,"",H840&amp;" "&amp;H$4&amp;" "))&amp;(IF(I840=0,"",I840&amp;" "&amp;$I$4&amp;" "))&amp;(IF(J840=0,"",J840&amp;" "&amp;$J$4&amp;" "))&amp;IF((ISBLANK(C840)),"","("&amp;C840&amp;")"),"")))&amp;IF((B840=B841)*(K840=K841)*(L840=L841)*(M840=M841),IF(($H$2&lt;&gt;"m")*($H$2&lt;&gt;"Y"), ", ", IF((ISNUMBER(FIND(")",AE840))), ", ", "")),IF((B840=B841)*(K840=K841)*(L840=L841),"; ",". ")))</f>
        <v/>
      </c>
      <c r="AI840" s="1"/>
    </row>
    <row r="841" spans="1:35" x14ac:dyDescent="0.25">
      <c r="A841" s="3" t="str">
        <f t="shared" si="108"/>
        <v/>
      </c>
      <c r="B841" s="53" t="str">
        <f t="shared" ref="B841:B904" si="112">D841&amp;E841</f>
        <v/>
      </c>
      <c r="C841" s="57"/>
      <c r="D841" s="57"/>
      <c r="E841" s="57"/>
      <c r="F841" s="57"/>
      <c r="G841" s="57"/>
      <c r="H841" s="57"/>
      <c r="I841" s="57"/>
      <c r="J841" s="57"/>
      <c r="K841" s="57"/>
      <c r="L841" s="57"/>
      <c r="M841" s="54"/>
      <c r="N841" s="57"/>
      <c r="O841" s="58"/>
      <c r="P841" s="58"/>
      <c r="Q841" s="58"/>
      <c r="R841" s="58"/>
      <c r="S841" s="54"/>
      <c r="T841" s="57"/>
      <c r="U841" s="57"/>
      <c r="V841" s="57"/>
      <c r="W841" s="57"/>
      <c r="X841" s="147" t="str">
        <f>IF(ISBLANK(D841),"",IF('order-admin-units'!$I$1&lt;&gt;"y", "", IF((K841="")*(ISBLANK(D841)=FALSE), 'order-admin-units'!$B$1+1, VLOOKUP(K841, ordercountry, 2))))</f>
        <v/>
      </c>
      <c r="Y841" s="147" t="str">
        <f>IF(ISBLANK(D841),"",IF('order-admin-units'!$I$1&lt;&gt;"y", "", IF(L841="", 'order-admin-units'!$B$2+1, VLOOKUP(K841&amp;"@"&amp;L841, orderadmin, 2))))</f>
        <v/>
      </c>
      <c r="Z841" s="147" t="str">
        <f t="shared" si="109"/>
        <v/>
      </c>
      <c r="AA841" s="147" t="str">
        <f t="shared" si="110"/>
        <v/>
      </c>
      <c r="AB841" s="147" t="str">
        <f t="shared" si="111"/>
        <v/>
      </c>
      <c r="AC841" s="147" t="str">
        <f t="shared" si="105"/>
        <v/>
      </c>
      <c r="AD841" s="11" t="str">
        <f t="shared" si="106"/>
        <v/>
      </c>
      <c r="AE841" s="11" t="str">
        <f t="array" ref="AE841">IF(ISBLANK(D841),"",IF(OR($H$2="y",$H$2="m"),IF(AA841=AA840,IF(OR(AB841=$AB$4:$AB840)=FALSE,AE840&amp;C841,AE840),"("&amp;C841)&amp;IF(AA841=AA842,IF(OR(AB842=$AB$4:$AB841)=FALSE,", ",""),") "),""))</f>
        <v/>
      </c>
      <c r="AF841" s="11" t="str">
        <f t="shared" si="107"/>
        <v/>
      </c>
      <c r="AG841" s="11" t="str">
        <f t="array" ref="AG841">IF(ISBLANK(D841),"",IF(OR($H$2="y",$H$2="m"),IF(AA841=AA840,IF(OR(AC841=$AC$4:$AC840)=FALSE,AG840&amp;AF841,AG840),"("&amp;AF841)&amp;IF(AA841=AA842,IF(OR(AC842=$AC$4:$AC841)=FALSE,", ",""),") "),""))</f>
        <v/>
      </c>
      <c r="AH841" s="10" t="str">
        <f>IF((ISBLANK(D841)),"",IF(D841=D840,AH840,"")&amp;IF(B840&lt;&gt;B841,((IF(ISBLANK(E841),$D$3&amp;"Non-type material: "&amp;$D$3,$D$3&amp;INDEX('type-categories'!$A$2:$B$100,MATCH(E841,'type-categories'!$A$2:$A$100,0),2)&amp;$D$3))),"")&amp;(IF(K841&lt;&gt;K840,$C$2&amp;K841&amp;$K$3&amp;$C$2&amp;" ",(IF(B841&lt;&gt;B840,$C$2&amp;K841&amp;$K$3&amp;$C$2&amp;" ",""))))&amp;(IF(L841="","",((IF(L841&lt;&gt;L840,$D$2&amp;L841&amp;$L$3&amp;$D$2&amp;" ",IF(B841&lt;&gt;B840,$D$2&amp;L841&amp;$L$3&amp;$D$2&amp;" ",""))))))&amp;(IF(M841="","",((IF(M841&lt;&gt;M840,$E$2&amp;M841&amp;$E$2&amp;","&amp;" ",IF(B841&lt;&gt;B840,$E$2&amp;M841&amp;$E$2&amp;",",""))))))&amp;(IF(N841="","",IF(N841&lt;&gt;N840,N841&amp;", ",IF(B841&lt;&gt;B840,N841&amp;", ",""))))&amp;(IF(ISBLANK(O841),"",(IF(O841&lt;&gt;O840,O841&amp;", ",IF(B841&lt;&gt;B840,O841&amp;", ","")))))&amp;(IF(ISBLANK(P841),"",(IF(P841&lt;&gt;P840,P841&amp;", ",IF(B841&lt;&gt;B840,P841&amp;", ",IF(Z841&lt;&gt;Z840,P841&amp;", ",""))))))&amp;(IF(ISBLANK(Q841),"",(IF(Q841&lt;&gt;Q840,Q841&amp;", ",IF(B841&lt;&gt;B840,Q841&amp;", ",IF(Z841&lt;&gt;Z840,Q841&amp;", ",""))))))&amp;(IF(ISBLANK(R841),"",(IF(R841&lt;&gt;R840,R841&amp;"m, ",IF(B841&lt;&gt;B840,R841&amp;"m, ",IF(Z841&lt;&gt;Z840,R841&amp;"m, ",""))))))&amp;IF(ISBLANK(S841),"",(IF(B841&lt;&gt;B840,S841&amp;", ",IF(S841&lt;&gt;S840,IF((Z841=Z840),"same locality "&amp;S841&amp;", ",S841&amp;", "),""))))&amp;(IF(ISBLANK(T841),"",(IF(T841&lt;&gt;T840,IF(ISBLANK(F$2),T841&amp;", ",T841&amp;" "&amp;F$2&amp;", "),(IF(B841&lt;&gt;B840,IF(ISBLANK(F$2),T841&amp;", ",T841&amp;" "&amp;F$2&amp;", "),(IF(Z841&lt;&gt;Z840,IF(ISBLANK(F$2),T841&amp;", ",T841&amp;" "&amp;F$2&amp;", "),IF((U841&lt;&gt;U840)*($G$2="Y"),"same collector, ","")))))))))&amp;(IF(ISBLANK(U841),"",(IF(U841&lt;&gt;U840,U841&amp;", ",(IF(B841&lt;&gt;B840,U841&amp;", ",IF(Z841&lt;&gt;Z840,U841&amp;", ",(IF(T841&lt;&gt;T840,IF((T841&lt;&gt;T840)*($G$2="Y"),"same date, ", ""),IF((T841=T840)*(U841=U840)*(S841&lt;&gt;S840)*($G$2="Y"),"same collector and date, ", ""))))))))))&amp;(IF(ISBLANK(V841),"",V841&amp;", "))&amp;IF((AA841&lt;&gt;AA842)*($H$2="y"),AD841&amp;AE841,IF((AA841&lt;&gt;AA842)*($H$2="m"),AD841&amp;AG841,IF(($H$2&lt;&gt;"m")*($H$2&lt;&gt;"Y"),(IF(F841=0,"",F841&amp;" "&amp;$F$4&amp;" "))&amp;(IF(G841=0,"",G841&amp;" "&amp;$G$4&amp;" "))&amp;(IF(H841=0,"",H841&amp;" "&amp;H$4&amp;" "))&amp;(IF(I841=0,"",I841&amp;" "&amp;$I$4&amp;" "))&amp;(IF(J841=0,"",J841&amp;" "&amp;$J$4&amp;" "))&amp;IF((ISBLANK(C841)),"","("&amp;C841&amp;")"),"")))&amp;IF((B841=B842)*(K841=K842)*(L841=L842)*(M841=M842),IF(($H$2&lt;&gt;"m")*($H$2&lt;&gt;"Y"), ", ", IF((ISNUMBER(FIND(")",AE841))), ", ", "")),IF((B841=B842)*(K841=K842)*(L841=L842),"; ",". ")))</f>
        <v/>
      </c>
      <c r="AI841" s="1"/>
    </row>
    <row r="842" spans="1:35" x14ac:dyDescent="0.25">
      <c r="A842" s="3" t="str">
        <f t="shared" si="108"/>
        <v/>
      </c>
      <c r="B842" s="53" t="str">
        <f t="shared" si="112"/>
        <v/>
      </c>
      <c r="C842" s="57"/>
      <c r="D842" s="57"/>
      <c r="E842" s="57"/>
      <c r="F842" s="57"/>
      <c r="G842" s="57"/>
      <c r="H842" s="57"/>
      <c r="I842" s="57"/>
      <c r="J842" s="57"/>
      <c r="K842" s="57"/>
      <c r="L842" s="57"/>
      <c r="M842" s="54"/>
      <c r="N842" s="57"/>
      <c r="O842" s="58"/>
      <c r="P842" s="58"/>
      <c r="Q842" s="58"/>
      <c r="R842" s="58"/>
      <c r="S842" s="54"/>
      <c r="T842" s="57"/>
      <c r="U842" s="57"/>
      <c r="V842" s="57"/>
      <c r="W842" s="57"/>
      <c r="X842" s="147" t="str">
        <f>IF(ISBLANK(D842),"",IF('order-admin-units'!$I$1&lt;&gt;"y", "", IF((K842="")*(ISBLANK(D842)=FALSE), 'order-admin-units'!$B$1+1, VLOOKUP(K842, ordercountry, 2))))</f>
        <v/>
      </c>
      <c r="Y842" s="147" t="str">
        <f>IF(ISBLANK(D842),"",IF('order-admin-units'!$I$1&lt;&gt;"y", "", IF(L842="", 'order-admin-units'!$B$2+1, VLOOKUP(K842&amp;"@"&amp;L842, orderadmin, 2))))</f>
        <v/>
      </c>
      <c r="Z842" s="147" t="str">
        <f t="shared" si="109"/>
        <v/>
      </c>
      <c r="AA842" s="147" t="str">
        <f t="shared" si="110"/>
        <v/>
      </c>
      <c r="AB842" s="147" t="str">
        <f t="shared" si="111"/>
        <v/>
      </c>
      <c r="AC842" s="147" t="str">
        <f t="shared" si="105"/>
        <v/>
      </c>
      <c r="AD842" s="11" t="str">
        <f t="shared" si="106"/>
        <v/>
      </c>
      <c r="AE842" s="11" t="str">
        <f t="array" ref="AE842">IF(ISBLANK(D842),"",IF(OR($H$2="y",$H$2="m"),IF(AA842=AA841,IF(OR(AB842=$AB$4:$AB841)=FALSE,AE841&amp;C842,AE841),"("&amp;C842)&amp;IF(AA842=AA843,IF(OR(AB843=$AB$4:$AB842)=FALSE,", ",""),") "),""))</f>
        <v/>
      </c>
      <c r="AF842" s="11" t="str">
        <f t="shared" si="107"/>
        <v/>
      </c>
      <c r="AG842" s="11" t="str">
        <f t="array" ref="AG842">IF(ISBLANK(D842),"",IF(OR($H$2="y",$H$2="m"),IF(AA842=AA841,IF(OR(AC842=$AC$4:$AC841)=FALSE,AG841&amp;AF842,AG841),"("&amp;AF842)&amp;IF(AA842=AA843,IF(OR(AC843=$AC$4:$AC842)=FALSE,", ",""),") "),""))</f>
        <v/>
      </c>
      <c r="AH842" s="10" t="str">
        <f>IF((ISBLANK(D842)),"",IF(D842=D841,AH841,"")&amp;IF(B841&lt;&gt;B842,((IF(ISBLANK(E842),$D$3&amp;"Non-type material: "&amp;$D$3,$D$3&amp;INDEX('type-categories'!$A$2:$B$100,MATCH(E842,'type-categories'!$A$2:$A$100,0),2)&amp;$D$3))),"")&amp;(IF(K842&lt;&gt;K841,$C$2&amp;K842&amp;$K$3&amp;$C$2&amp;" ",(IF(B842&lt;&gt;B841,$C$2&amp;K842&amp;$K$3&amp;$C$2&amp;" ",""))))&amp;(IF(L842="","",((IF(L842&lt;&gt;L841,$D$2&amp;L842&amp;$L$3&amp;$D$2&amp;" ",IF(B842&lt;&gt;B841,$D$2&amp;L842&amp;$L$3&amp;$D$2&amp;" ",""))))))&amp;(IF(M842="","",((IF(M842&lt;&gt;M841,$E$2&amp;M842&amp;$E$2&amp;","&amp;" ",IF(B842&lt;&gt;B841,$E$2&amp;M842&amp;$E$2&amp;",",""))))))&amp;(IF(N842="","",IF(N842&lt;&gt;N841,N842&amp;", ",IF(B842&lt;&gt;B841,N842&amp;", ",""))))&amp;(IF(ISBLANK(O842),"",(IF(O842&lt;&gt;O841,O842&amp;", ",IF(B842&lt;&gt;B841,O842&amp;", ","")))))&amp;(IF(ISBLANK(P842),"",(IF(P842&lt;&gt;P841,P842&amp;", ",IF(B842&lt;&gt;B841,P842&amp;", ",IF(Z842&lt;&gt;Z841,P842&amp;", ",""))))))&amp;(IF(ISBLANK(Q842),"",(IF(Q842&lt;&gt;Q841,Q842&amp;", ",IF(B842&lt;&gt;B841,Q842&amp;", ",IF(Z842&lt;&gt;Z841,Q842&amp;", ",""))))))&amp;(IF(ISBLANK(R842),"",(IF(R842&lt;&gt;R841,R842&amp;"m, ",IF(B842&lt;&gt;B841,R842&amp;"m, ",IF(Z842&lt;&gt;Z841,R842&amp;"m, ",""))))))&amp;IF(ISBLANK(S842),"",(IF(B842&lt;&gt;B841,S842&amp;", ",IF(S842&lt;&gt;S841,IF((Z842=Z841),"same locality "&amp;S842&amp;", ",S842&amp;", "),""))))&amp;(IF(ISBLANK(T842),"",(IF(T842&lt;&gt;T841,IF(ISBLANK(F$2),T842&amp;", ",T842&amp;" "&amp;F$2&amp;", "),(IF(B842&lt;&gt;B841,IF(ISBLANK(F$2),T842&amp;", ",T842&amp;" "&amp;F$2&amp;", "),(IF(Z842&lt;&gt;Z841,IF(ISBLANK(F$2),T842&amp;", ",T842&amp;" "&amp;F$2&amp;", "),IF((U842&lt;&gt;U841)*($G$2="Y"),"same collector, ","")))))))))&amp;(IF(ISBLANK(U842),"",(IF(U842&lt;&gt;U841,U842&amp;", ",(IF(B842&lt;&gt;B841,U842&amp;", ",IF(Z842&lt;&gt;Z841,U842&amp;", ",(IF(T842&lt;&gt;T841,IF((T842&lt;&gt;T841)*($G$2="Y"),"same date, ", ""),IF((T842=T841)*(U842=U841)*(S842&lt;&gt;S841)*($G$2="Y"),"same collector and date, ", ""))))))))))&amp;(IF(ISBLANK(V842),"",V842&amp;", "))&amp;IF((AA842&lt;&gt;AA843)*($H$2="y"),AD842&amp;AE842,IF((AA842&lt;&gt;AA843)*($H$2="m"),AD842&amp;AG842,IF(($H$2&lt;&gt;"m")*($H$2&lt;&gt;"Y"),(IF(F842=0,"",F842&amp;" "&amp;$F$4&amp;" "))&amp;(IF(G842=0,"",G842&amp;" "&amp;$G$4&amp;" "))&amp;(IF(H842=0,"",H842&amp;" "&amp;H$4&amp;" "))&amp;(IF(I842=0,"",I842&amp;" "&amp;$I$4&amp;" "))&amp;(IF(J842=0,"",J842&amp;" "&amp;$J$4&amp;" "))&amp;IF((ISBLANK(C842)),"","("&amp;C842&amp;")"),"")))&amp;IF((B842=B843)*(K842=K843)*(L842=L843)*(M842=M843),IF(($H$2&lt;&gt;"m")*($H$2&lt;&gt;"Y"), ", ", IF((ISNUMBER(FIND(")",AE842))), ", ", "")),IF((B842=B843)*(K842=K843)*(L842=L843),"; ",". ")))</f>
        <v/>
      </c>
      <c r="AI842" s="1"/>
    </row>
    <row r="843" spans="1:35" x14ac:dyDescent="0.25">
      <c r="A843" s="3" t="str">
        <f t="shared" si="108"/>
        <v/>
      </c>
      <c r="B843" s="53" t="str">
        <f t="shared" si="112"/>
        <v/>
      </c>
      <c r="C843" s="57"/>
      <c r="D843" s="57"/>
      <c r="E843" s="57"/>
      <c r="F843" s="57"/>
      <c r="G843" s="57"/>
      <c r="H843" s="57"/>
      <c r="I843" s="57"/>
      <c r="J843" s="57"/>
      <c r="K843" s="57"/>
      <c r="L843" s="57"/>
      <c r="M843" s="54"/>
      <c r="N843" s="57"/>
      <c r="O843" s="58"/>
      <c r="P843" s="58"/>
      <c r="Q843" s="58"/>
      <c r="R843" s="58"/>
      <c r="S843" s="54"/>
      <c r="T843" s="57"/>
      <c r="U843" s="57"/>
      <c r="V843" s="57"/>
      <c r="W843" s="57"/>
      <c r="X843" s="147" t="str">
        <f>IF(ISBLANK(D843),"",IF('order-admin-units'!$I$1&lt;&gt;"y", "", IF((K843="")*(ISBLANK(D843)=FALSE), 'order-admin-units'!$B$1+1, VLOOKUP(K843, ordercountry, 2))))</f>
        <v/>
      </c>
      <c r="Y843" s="147" t="str">
        <f>IF(ISBLANK(D843),"",IF('order-admin-units'!$I$1&lt;&gt;"y", "", IF(L843="", 'order-admin-units'!$B$2+1, VLOOKUP(K843&amp;"@"&amp;L843, orderadmin, 2))))</f>
        <v/>
      </c>
      <c r="Z843" s="147" t="str">
        <f t="shared" si="109"/>
        <v/>
      </c>
      <c r="AA843" s="147" t="str">
        <f t="shared" si="110"/>
        <v/>
      </c>
      <c r="AB843" s="147" t="str">
        <f t="shared" si="111"/>
        <v/>
      </c>
      <c r="AC843" s="147" t="str">
        <f t="shared" si="105"/>
        <v/>
      </c>
      <c r="AD843" s="11" t="str">
        <f t="shared" si="106"/>
        <v/>
      </c>
      <c r="AE843" s="11" t="str">
        <f t="array" ref="AE843">IF(ISBLANK(D843),"",IF(OR($H$2="y",$H$2="m"),IF(AA843=AA842,IF(OR(AB843=$AB$4:$AB842)=FALSE,AE842&amp;C843,AE842),"("&amp;C843)&amp;IF(AA843=AA844,IF(OR(AB844=$AB$4:$AB843)=FALSE,", ",""),") "),""))</f>
        <v/>
      </c>
      <c r="AF843" s="11" t="str">
        <f t="shared" si="107"/>
        <v/>
      </c>
      <c r="AG843" s="11" t="str">
        <f t="array" ref="AG843">IF(ISBLANK(D843),"",IF(OR($H$2="y",$H$2="m"),IF(AA843=AA842,IF(OR(AC843=$AC$4:$AC842)=FALSE,AG842&amp;AF843,AG842),"("&amp;AF843)&amp;IF(AA843=AA844,IF(OR(AC844=$AC$4:$AC843)=FALSE,", ",""),") "),""))</f>
        <v/>
      </c>
      <c r="AH843" s="10" t="str">
        <f>IF((ISBLANK(D843)),"",IF(D843=D842,AH842,"")&amp;IF(B842&lt;&gt;B843,((IF(ISBLANK(E843),$D$3&amp;"Non-type material: "&amp;$D$3,$D$3&amp;INDEX('type-categories'!$A$2:$B$100,MATCH(E843,'type-categories'!$A$2:$A$100,0),2)&amp;$D$3))),"")&amp;(IF(K843&lt;&gt;K842,$C$2&amp;K843&amp;$K$3&amp;$C$2&amp;" ",(IF(B843&lt;&gt;B842,$C$2&amp;K843&amp;$K$3&amp;$C$2&amp;" ",""))))&amp;(IF(L843="","",((IF(L843&lt;&gt;L842,$D$2&amp;L843&amp;$L$3&amp;$D$2&amp;" ",IF(B843&lt;&gt;B842,$D$2&amp;L843&amp;$L$3&amp;$D$2&amp;" ",""))))))&amp;(IF(M843="","",((IF(M843&lt;&gt;M842,$E$2&amp;M843&amp;$E$2&amp;","&amp;" ",IF(B843&lt;&gt;B842,$E$2&amp;M843&amp;$E$2&amp;",",""))))))&amp;(IF(N843="","",IF(N843&lt;&gt;N842,N843&amp;", ",IF(B843&lt;&gt;B842,N843&amp;", ",""))))&amp;(IF(ISBLANK(O843),"",(IF(O843&lt;&gt;O842,O843&amp;", ",IF(B843&lt;&gt;B842,O843&amp;", ","")))))&amp;(IF(ISBLANK(P843),"",(IF(P843&lt;&gt;P842,P843&amp;", ",IF(B843&lt;&gt;B842,P843&amp;", ",IF(Z843&lt;&gt;Z842,P843&amp;", ",""))))))&amp;(IF(ISBLANK(Q843),"",(IF(Q843&lt;&gt;Q842,Q843&amp;", ",IF(B843&lt;&gt;B842,Q843&amp;", ",IF(Z843&lt;&gt;Z842,Q843&amp;", ",""))))))&amp;(IF(ISBLANK(R843),"",(IF(R843&lt;&gt;R842,R843&amp;"m, ",IF(B843&lt;&gt;B842,R843&amp;"m, ",IF(Z843&lt;&gt;Z842,R843&amp;"m, ",""))))))&amp;IF(ISBLANK(S843),"",(IF(B843&lt;&gt;B842,S843&amp;", ",IF(S843&lt;&gt;S842,IF((Z843=Z842),"same locality "&amp;S843&amp;", ",S843&amp;", "),""))))&amp;(IF(ISBLANK(T843),"",(IF(T843&lt;&gt;T842,IF(ISBLANK(F$2),T843&amp;", ",T843&amp;" "&amp;F$2&amp;", "),(IF(B843&lt;&gt;B842,IF(ISBLANK(F$2),T843&amp;", ",T843&amp;" "&amp;F$2&amp;", "),(IF(Z843&lt;&gt;Z842,IF(ISBLANK(F$2),T843&amp;", ",T843&amp;" "&amp;F$2&amp;", "),IF((U843&lt;&gt;U842)*($G$2="Y"),"same collector, ","")))))))))&amp;(IF(ISBLANK(U843),"",(IF(U843&lt;&gt;U842,U843&amp;", ",(IF(B843&lt;&gt;B842,U843&amp;", ",IF(Z843&lt;&gt;Z842,U843&amp;", ",(IF(T843&lt;&gt;T842,IF((T843&lt;&gt;T842)*($G$2="Y"),"same date, ", ""),IF((T843=T842)*(U843=U842)*(S843&lt;&gt;S842)*($G$2="Y"),"same collector and date, ", ""))))))))))&amp;(IF(ISBLANK(V843),"",V843&amp;", "))&amp;IF((AA843&lt;&gt;AA844)*($H$2="y"),AD843&amp;AE843,IF((AA843&lt;&gt;AA844)*($H$2="m"),AD843&amp;AG843,IF(($H$2&lt;&gt;"m")*($H$2&lt;&gt;"Y"),(IF(F843=0,"",F843&amp;" "&amp;$F$4&amp;" "))&amp;(IF(G843=0,"",G843&amp;" "&amp;$G$4&amp;" "))&amp;(IF(H843=0,"",H843&amp;" "&amp;H$4&amp;" "))&amp;(IF(I843=0,"",I843&amp;" "&amp;$I$4&amp;" "))&amp;(IF(J843=0,"",J843&amp;" "&amp;$J$4&amp;" "))&amp;IF((ISBLANK(C843)),"","("&amp;C843&amp;")"),"")))&amp;IF((B843=B844)*(K843=K844)*(L843=L844)*(M843=M844),IF(($H$2&lt;&gt;"m")*($H$2&lt;&gt;"Y"), ", ", IF((ISNUMBER(FIND(")",AE843))), ", ", "")),IF((B843=B844)*(K843=K844)*(L843=L844),"; ",". ")))</f>
        <v/>
      </c>
      <c r="AI843" s="1"/>
    </row>
    <row r="844" spans="1:35" x14ac:dyDescent="0.25">
      <c r="A844" s="3" t="str">
        <f t="shared" si="108"/>
        <v/>
      </c>
      <c r="B844" s="53" t="str">
        <f t="shared" si="112"/>
        <v/>
      </c>
      <c r="C844" s="57"/>
      <c r="D844" s="57"/>
      <c r="E844" s="57"/>
      <c r="F844" s="57"/>
      <c r="G844" s="57"/>
      <c r="H844" s="57"/>
      <c r="I844" s="57"/>
      <c r="J844" s="57"/>
      <c r="K844" s="57"/>
      <c r="L844" s="57"/>
      <c r="M844" s="54"/>
      <c r="N844" s="57"/>
      <c r="O844" s="58"/>
      <c r="P844" s="58"/>
      <c r="Q844" s="58"/>
      <c r="R844" s="58"/>
      <c r="S844" s="54"/>
      <c r="T844" s="57"/>
      <c r="U844" s="57"/>
      <c r="V844" s="57"/>
      <c r="W844" s="57"/>
      <c r="X844" s="147" t="str">
        <f>IF(ISBLANK(D844),"",IF('order-admin-units'!$I$1&lt;&gt;"y", "", IF((K844="")*(ISBLANK(D844)=FALSE), 'order-admin-units'!$B$1+1, VLOOKUP(K844, ordercountry, 2))))</f>
        <v/>
      </c>
      <c r="Y844" s="147" t="str">
        <f>IF(ISBLANK(D844),"",IF('order-admin-units'!$I$1&lt;&gt;"y", "", IF(L844="", 'order-admin-units'!$B$2+1, VLOOKUP(K844&amp;"@"&amp;L844, orderadmin, 2))))</f>
        <v/>
      </c>
      <c r="Z844" s="147" t="str">
        <f t="shared" si="109"/>
        <v/>
      </c>
      <c r="AA844" s="147" t="str">
        <f t="shared" si="110"/>
        <v/>
      </c>
      <c r="AB844" s="147" t="str">
        <f t="shared" si="111"/>
        <v/>
      </c>
      <c r="AC844" s="147" t="str">
        <f t="shared" si="105"/>
        <v/>
      </c>
      <c r="AD844" s="11" t="str">
        <f t="shared" si="106"/>
        <v/>
      </c>
      <c r="AE844" s="11" t="str">
        <f t="array" ref="AE844">IF(ISBLANK(D844),"",IF(OR($H$2="y",$H$2="m"),IF(AA844=AA843,IF(OR(AB844=$AB$4:$AB843)=FALSE,AE843&amp;C844,AE843),"("&amp;C844)&amp;IF(AA844=AA845,IF(OR(AB845=$AB$4:$AB844)=FALSE,", ",""),") "),""))</f>
        <v/>
      </c>
      <c r="AF844" s="11" t="str">
        <f t="shared" si="107"/>
        <v/>
      </c>
      <c r="AG844" s="11" t="str">
        <f t="array" ref="AG844">IF(ISBLANK(D844),"",IF(OR($H$2="y",$H$2="m"),IF(AA844=AA843,IF(OR(AC844=$AC$4:$AC843)=FALSE,AG843&amp;AF844,AG843),"("&amp;AF844)&amp;IF(AA844=AA845,IF(OR(AC845=$AC$4:$AC844)=FALSE,", ",""),") "),""))</f>
        <v/>
      </c>
      <c r="AH844" s="10" t="str">
        <f>IF((ISBLANK(D844)),"",IF(D844=D843,AH843,"")&amp;IF(B843&lt;&gt;B844,((IF(ISBLANK(E844),$D$3&amp;"Non-type material: "&amp;$D$3,$D$3&amp;INDEX('type-categories'!$A$2:$B$100,MATCH(E844,'type-categories'!$A$2:$A$100,0),2)&amp;$D$3))),"")&amp;(IF(K844&lt;&gt;K843,$C$2&amp;K844&amp;$K$3&amp;$C$2&amp;" ",(IF(B844&lt;&gt;B843,$C$2&amp;K844&amp;$K$3&amp;$C$2&amp;" ",""))))&amp;(IF(L844="","",((IF(L844&lt;&gt;L843,$D$2&amp;L844&amp;$L$3&amp;$D$2&amp;" ",IF(B844&lt;&gt;B843,$D$2&amp;L844&amp;$L$3&amp;$D$2&amp;" ",""))))))&amp;(IF(M844="","",((IF(M844&lt;&gt;M843,$E$2&amp;M844&amp;$E$2&amp;","&amp;" ",IF(B844&lt;&gt;B843,$E$2&amp;M844&amp;$E$2&amp;",",""))))))&amp;(IF(N844="","",IF(N844&lt;&gt;N843,N844&amp;", ",IF(B844&lt;&gt;B843,N844&amp;", ",""))))&amp;(IF(ISBLANK(O844),"",(IF(O844&lt;&gt;O843,O844&amp;", ",IF(B844&lt;&gt;B843,O844&amp;", ","")))))&amp;(IF(ISBLANK(P844),"",(IF(P844&lt;&gt;P843,P844&amp;", ",IF(B844&lt;&gt;B843,P844&amp;", ",IF(Z844&lt;&gt;Z843,P844&amp;", ",""))))))&amp;(IF(ISBLANK(Q844),"",(IF(Q844&lt;&gt;Q843,Q844&amp;", ",IF(B844&lt;&gt;B843,Q844&amp;", ",IF(Z844&lt;&gt;Z843,Q844&amp;", ",""))))))&amp;(IF(ISBLANK(R844),"",(IF(R844&lt;&gt;R843,R844&amp;"m, ",IF(B844&lt;&gt;B843,R844&amp;"m, ",IF(Z844&lt;&gt;Z843,R844&amp;"m, ",""))))))&amp;IF(ISBLANK(S844),"",(IF(B844&lt;&gt;B843,S844&amp;", ",IF(S844&lt;&gt;S843,IF((Z844=Z843),"same locality "&amp;S844&amp;", ",S844&amp;", "),""))))&amp;(IF(ISBLANK(T844),"",(IF(T844&lt;&gt;T843,IF(ISBLANK(F$2),T844&amp;", ",T844&amp;" "&amp;F$2&amp;", "),(IF(B844&lt;&gt;B843,IF(ISBLANK(F$2),T844&amp;", ",T844&amp;" "&amp;F$2&amp;", "),(IF(Z844&lt;&gt;Z843,IF(ISBLANK(F$2),T844&amp;", ",T844&amp;" "&amp;F$2&amp;", "),IF((U844&lt;&gt;U843)*($G$2="Y"),"same collector, ","")))))))))&amp;(IF(ISBLANK(U844),"",(IF(U844&lt;&gt;U843,U844&amp;", ",(IF(B844&lt;&gt;B843,U844&amp;", ",IF(Z844&lt;&gt;Z843,U844&amp;", ",(IF(T844&lt;&gt;T843,IF((T844&lt;&gt;T843)*($G$2="Y"),"same date, ", ""),IF((T844=T843)*(U844=U843)*(S844&lt;&gt;S843)*($G$2="Y"),"same collector and date, ", ""))))))))))&amp;(IF(ISBLANK(V844),"",V844&amp;", "))&amp;IF((AA844&lt;&gt;AA845)*($H$2="y"),AD844&amp;AE844,IF((AA844&lt;&gt;AA845)*($H$2="m"),AD844&amp;AG844,IF(($H$2&lt;&gt;"m")*($H$2&lt;&gt;"Y"),(IF(F844=0,"",F844&amp;" "&amp;$F$4&amp;" "))&amp;(IF(G844=0,"",G844&amp;" "&amp;$G$4&amp;" "))&amp;(IF(H844=0,"",H844&amp;" "&amp;H$4&amp;" "))&amp;(IF(I844=0,"",I844&amp;" "&amp;$I$4&amp;" "))&amp;(IF(J844=0,"",J844&amp;" "&amp;$J$4&amp;" "))&amp;IF((ISBLANK(C844)),"","("&amp;C844&amp;")"),"")))&amp;IF((B844=B845)*(K844=K845)*(L844=L845)*(M844=M845),IF(($H$2&lt;&gt;"m")*($H$2&lt;&gt;"Y"), ", ", IF((ISNUMBER(FIND(")",AE844))), ", ", "")),IF((B844=B845)*(K844=K845)*(L844=L845),"; ",". ")))</f>
        <v/>
      </c>
      <c r="AI844" s="1"/>
    </row>
    <row r="845" spans="1:35" x14ac:dyDescent="0.25">
      <c r="A845" s="3" t="str">
        <f t="shared" si="108"/>
        <v/>
      </c>
      <c r="B845" s="53" t="str">
        <f t="shared" si="112"/>
        <v/>
      </c>
      <c r="C845" s="57"/>
      <c r="D845" s="57"/>
      <c r="E845" s="57"/>
      <c r="F845" s="57"/>
      <c r="G845" s="57"/>
      <c r="H845" s="57"/>
      <c r="I845" s="57"/>
      <c r="J845" s="57"/>
      <c r="K845" s="57"/>
      <c r="L845" s="57"/>
      <c r="M845" s="54"/>
      <c r="N845" s="57"/>
      <c r="O845" s="58"/>
      <c r="P845" s="58"/>
      <c r="Q845" s="58"/>
      <c r="R845" s="58"/>
      <c r="S845" s="54"/>
      <c r="T845" s="57"/>
      <c r="U845" s="57"/>
      <c r="V845" s="57"/>
      <c r="W845" s="57"/>
      <c r="X845" s="147" t="str">
        <f>IF(ISBLANK(D845),"",IF('order-admin-units'!$I$1&lt;&gt;"y", "", IF((K845="")*(ISBLANK(D845)=FALSE), 'order-admin-units'!$B$1+1, VLOOKUP(K845, ordercountry, 2))))</f>
        <v/>
      </c>
      <c r="Y845" s="147" t="str">
        <f>IF(ISBLANK(D845),"",IF('order-admin-units'!$I$1&lt;&gt;"y", "", IF(L845="", 'order-admin-units'!$B$2+1, VLOOKUP(K845&amp;"@"&amp;L845, orderadmin, 2))))</f>
        <v/>
      </c>
      <c r="Z845" s="147" t="str">
        <f t="shared" si="109"/>
        <v/>
      </c>
      <c r="AA845" s="147" t="str">
        <f t="shared" si="110"/>
        <v/>
      </c>
      <c r="AB845" s="147" t="str">
        <f t="shared" si="111"/>
        <v/>
      </c>
      <c r="AC845" s="147" t="str">
        <f t="shared" si="105"/>
        <v/>
      </c>
      <c r="AD845" s="11" t="str">
        <f t="shared" si="106"/>
        <v/>
      </c>
      <c r="AE845" s="11" t="str">
        <f t="array" ref="AE845">IF(ISBLANK(D845),"",IF(OR($H$2="y",$H$2="m"),IF(AA845=AA844,IF(OR(AB845=$AB$4:$AB844)=FALSE,AE844&amp;C845,AE844),"("&amp;C845)&amp;IF(AA845=AA846,IF(OR(AB846=$AB$4:$AB845)=FALSE,", ",""),") "),""))</f>
        <v/>
      </c>
      <c r="AF845" s="11" t="str">
        <f t="shared" si="107"/>
        <v/>
      </c>
      <c r="AG845" s="11" t="str">
        <f t="array" ref="AG845">IF(ISBLANK(D845),"",IF(OR($H$2="y",$H$2="m"),IF(AA845=AA844,IF(OR(AC845=$AC$4:$AC844)=FALSE,AG844&amp;AF845,AG844),"("&amp;AF845)&amp;IF(AA845=AA846,IF(OR(AC846=$AC$4:$AC845)=FALSE,", ",""),") "),""))</f>
        <v/>
      </c>
      <c r="AH845" s="10" t="str">
        <f>IF((ISBLANK(D845)),"",IF(D845=D844,AH844,"")&amp;IF(B844&lt;&gt;B845,((IF(ISBLANK(E845),$D$3&amp;"Non-type material: "&amp;$D$3,$D$3&amp;INDEX('type-categories'!$A$2:$B$100,MATCH(E845,'type-categories'!$A$2:$A$100,0),2)&amp;$D$3))),"")&amp;(IF(K845&lt;&gt;K844,$C$2&amp;K845&amp;$K$3&amp;$C$2&amp;" ",(IF(B845&lt;&gt;B844,$C$2&amp;K845&amp;$K$3&amp;$C$2&amp;" ",""))))&amp;(IF(L845="","",((IF(L845&lt;&gt;L844,$D$2&amp;L845&amp;$L$3&amp;$D$2&amp;" ",IF(B845&lt;&gt;B844,$D$2&amp;L845&amp;$L$3&amp;$D$2&amp;" ",""))))))&amp;(IF(M845="","",((IF(M845&lt;&gt;M844,$E$2&amp;M845&amp;$E$2&amp;","&amp;" ",IF(B845&lt;&gt;B844,$E$2&amp;M845&amp;$E$2&amp;",",""))))))&amp;(IF(N845="","",IF(N845&lt;&gt;N844,N845&amp;", ",IF(B845&lt;&gt;B844,N845&amp;", ",""))))&amp;(IF(ISBLANK(O845),"",(IF(O845&lt;&gt;O844,O845&amp;", ",IF(B845&lt;&gt;B844,O845&amp;", ","")))))&amp;(IF(ISBLANK(P845),"",(IF(P845&lt;&gt;P844,P845&amp;", ",IF(B845&lt;&gt;B844,P845&amp;", ",IF(Z845&lt;&gt;Z844,P845&amp;", ",""))))))&amp;(IF(ISBLANK(Q845),"",(IF(Q845&lt;&gt;Q844,Q845&amp;", ",IF(B845&lt;&gt;B844,Q845&amp;", ",IF(Z845&lt;&gt;Z844,Q845&amp;", ",""))))))&amp;(IF(ISBLANK(R845),"",(IF(R845&lt;&gt;R844,R845&amp;"m, ",IF(B845&lt;&gt;B844,R845&amp;"m, ",IF(Z845&lt;&gt;Z844,R845&amp;"m, ",""))))))&amp;IF(ISBLANK(S845),"",(IF(B845&lt;&gt;B844,S845&amp;", ",IF(S845&lt;&gt;S844,IF((Z845=Z844),"same locality "&amp;S845&amp;", ",S845&amp;", "),""))))&amp;(IF(ISBLANK(T845),"",(IF(T845&lt;&gt;T844,IF(ISBLANK(F$2),T845&amp;", ",T845&amp;" "&amp;F$2&amp;", "),(IF(B845&lt;&gt;B844,IF(ISBLANK(F$2),T845&amp;", ",T845&amp;" "&amp;F$2&amp;", "),(IF(Z845&lt;&gt;Z844,IF(ISBLANK(F$2),T845&amp;", ",T845&amp;" "&amp;F$2&amp;", "),IF((U845&lt;&gt;U844)*($G$2="Y"),"same collector, ","")))))))))&amp;(IF(ISBLANK(U845),"",(IF(U845&lt;&gt;U844,U845&amp;", ",(IF(B845&lt;&gt;B844,U845&amp;", ",IF(Z845&lt;&gt;Z844,U845&amp;", ",(IF(T845&lt;&gt;T844,IF((T845&lt;&gt;T844)*($G$2="Y"),"same date, ", ""),IF((T845=T844)*(U845=U844)*(S845&lt;&gt;S844)*($G$2="Y"),"same collector and date, ", ""))))))))))&amp;(IF(ISBLANK(V845),"",V845&amp;", "))&amp;IF((AA845&lt;&gt;AA846)*($H$2="y"),AD845&amp;AE845,IF((AA845&lt;&gt;AA846)*($H$2="m"),AD845&amp;AG845,IF(($H$2&lt;&gt;"m")*($H$2&lt;&gt;"Y"),(IF(F845=0,"",F845&amp;" "&amp;$F$4&amp;" "))&amp;(IF(G845=0,"",G845&amp;" "&amp;$G$4&amp;" "))&amp;(IF(H845=0,"",H845&amp;" "&amp;H$4&amp;" "))&amp;(IF(I845=0,"",I845&amp;" "&amp;$I$4&amp;" "))&amp;(IF(J845=0,"",J845&amp;" "&amp;$J$4&amp;" "))&amp;IF((ISBLANK(C845)),"","("&amp;C845&amp;")"),"")))&amp;IF((B845=B846)*(K845=K846)*(L845=L846)*(M845=M846),IF(($H$2&lt;&gt;"m")*($H$2&lt;&gt;"Y"), ", ", IF((ISNUMBER(FIND(")",AE845))), ", ", "")),IF((B845=B846)*(K845=K846)*(L845=L846),"; ",". ")))</f>
        <v/>
      </c>
      <c r="AI845" s="1"/>
    </row>
    <row r="846" spans="1:35" x14ac:dyDescent="0.25">
      <c r="A846" s="3" t="str">
        <f t="shared" si="108"/>
        <v/>
      </c>
      <c r="B846" s="53" t="str">
        <f t="shared" si="112"/>
        <v/>
      </c>
      <c r="C846" s="57"/>
      <c r="D846" s="57"/>
      <c r="E846" s="57"/>
      <c r="F846" s="57"/>
      <c r="G846" s="57"/>
      <c r="H846" s="57"/>
      <c r="I846" s="57"/>
      <c r="J846" s="57"/>
      <c r="K846" s="57"/>
      <c r="L846" s="57"/>
      <c r="M846" s="54"/>
      <c r="N846" s="57"/>
      <c r="O846" s="58"/>
      <c r="P846" s="58"/>
      <c r="Q846" s="58"/>
      <c r="R846" s="58"/>
      <c r="S846" s="54"/>
      <c r="T846" s="57"/>
      <c r="U846" s="57"/>
      <c r="V846" s="57"/>
      <c r="W846" s="57"/>
      <c r="X846" s="147" t="str">
        <f>IF(ISBLANK(D846),"",IF('order-admin-units'!$I$1&lt;&gt;"y", "", IF((K846="")*(ISBLANK(D846)=FALSE), 'order-admin-units'!$B$1+1, VLOOKUP(K846, ordercountry, 2))))</f>
        <v/>
      </c>
      <c r="Y846" s="147" t="str">
        <f>IF(ISBLANK(D846),"",IF('order-admin-units'!$I$1&lt;&gt;"y", "", IF(L846="", 'order-admin-units'!$B$2+1, VLOOKUP(K846&amp;"@"&amp;L846, orderadmin, 2))))</f>
        <v/>
      </c>
      <c r="Z846" s="147" t="str">
        <f t="shared" si="109"/>
        <v/>
      </c>
      <c r="AA846" s="147" t="str">
        <f t="shared" si="110"/>
        <v/>
      </c>
      <c r="AB846" s="147" t="str">
        <f t="shared" si="111"/>
        <v/>
      </c>
      <c r="AC846" s="147" t="str">
        <f t="shared" si="105"/>
        <v/>
      </c>
      <c r="AD846" s="11" t="str">
        <f t="shared" si="106"/>
        <v/>
      </c>
      <c r="AE846" s="11" t="str">
        <f t="array" ref="AE846">IF(ISBLANK(D846),"",IF(OR($H$2="y",$H$2="m"),IF(AA846=AA845,IF(OR(AB846=$AB$4:$AB845)=FALSE,AE845&amp;C846,AE845),"("&amp;C846)&amp;IF(AA846=AA847,IF(OR(AB847=$AB$4:$AB846)=FALSE,", ",""),") "),""))</f>
        <v/>
      </c>
      <c r="AF846" s="11" t="str">
        <f t="shared" si="107"/>
        <v/>
      </c>
      <c r="AG846" s="11" t="str">
        <f t="array" ref="AG846">IF(ISBLANK(D846),"",IF(OR($H$2="y",$H$2="m"),IF(AA846=AA845,IF(OR(AC846=$AC$4:$AC845)=FALSE,AG845&amp;AF846,AG845),"("&amp;AF846)&amp;IF(AA846=AA847,IF(OR(AC847=$AC$4:$AC846)=FALSE,", ",""),") "),""))</f>
        <v/>
      </c>
      <c r="AH846" s="10" t="str">
        <f>IF((ISBLANK(D846)),"",IF(D846=D845,AH845,"")&amp;IF(B845&lt;&gt;B846,((IF(ISBLANK(E846),$D$3&amp;"Non-type material: "&amp;$D$3,$D$3&amp;INDEX('type-categories'!$A$2:$B$100,MATCH(E846,'type-categories'!$A$2:$A$100,0),2)&amp;$D$3))),"")&amp;(IF(K846&lt;&gt;K845,$C$2&amp;K846&amp;$K$3&amp;$C$2&amp;" ",(IF(B846&lt;&gt;B845,$C$2&amp;K846&amp;$K$3&amp;$C$2&amp;" ",""))))&amp;(IF(L846="","",((IF(L846&lt;&gt;L845,$D$2&amp;L846&amp;$L$3&amp;$D$2&amp;" ",IF(B846&lt;&gt;B845,$D$2&amp;L846&amp;$L$3&amp;$D$2&amp;" ",""))))))&amp;(IF(M846="","",((IF(M846&lt;&gt;M845,$E$2&amp;M846&amp;$E$2&amp;","&amp;" ",IF(B846&lt;&gt;B845,$E$2&amp;M846&amp;$E$2&amp;",",""))))))&amp;(IF(N846="","",IF(N846&lt;&gt;N845,N846&amp;", ",IF(B846&lt;&gt;B845,N846&amp;", ",""))))&amp;(IF(ISBLANK(O846),"",(IF(O846&lt;&gt;O845,O846&amp;", ",IF(B846&lt;&gt;B845,O846&amp;", ","")))))&amp;(IF(ISBLANK(P846),"",(IF(P846&lt;&gt;P845,P846&amp;", ",IF(B846&lt;&gt;B845,P846&amp;", ",IF(Z846&lt;&gt;Z845,P846&amp;", ",""))))))&amp;(IF(ISBLANK(Q846),"",(IF(Q846&lt;&gt;Q845,Q846&amp;", ",IF(B846&lt;&gt;B845,Q846&amp;", ",IF(Z846&lt;&gt;Z845,Q846&amp;", ",""))))))&amp;(IF(ISBLANK(R846),"",(IF(R846&lt;&gt;R845,R846&amp;"m, ",IF(B846&lt;&gt;B845,R846&amp;"m, ",IF(Z846&lt;&gt;Z845,R846&amp;"m, ",""))))))&amp;IF(ISBLANK(S846),"",(IF(B846&lt;&gt;B845,S846&amp;", ",IF(S846&lt;&gt;S845,IF((Z846=Z845),"same locality "&amp;S846&amp;", ",S846&amp;", "),""))))&amp;(IF(ISBLANK(T846),"",(IF(T846&lt;&gt;T845,IF(ISBLANK(F$2),T846&amp;", ",T846&amp;" "&amp;F$2&amp;", "),(IF(B846&lt;&gt;B845,IF(ISBLANK(F$2),T846&amp;", ",T846&amp;" "&amp;F$2&amp;", "),(IF(Z846&lt;&gt;Z845,IF(ISBLANK(F$2),T846&amp;", ",T846&amp;" "&amp;F$2&amp;", "),IF((U846&lt;&gt;U845)*($G$2="Y"),"same collector, ","")))))))))&amp;(IF(ISBLANK(U846),"",(IF(U846&lt;&gt;U845,U846&amp;", ",(IF(B846&lt;&gt;B845,U846&amp;", ",IF(Z846&lt;&gt;Z845,U846&amp;", ",(IF(T846&lt;&gt;T845,IF((T846&lt;&gt;T845)*($G$2="Y"),"same date, ", ""),IF((T846=T845)*(U846=U845)*(S846&lt;&gt;S845)*($G$2="Y"),"same collector and date, ", ""))))))))))&amp;(IF(ISBLANK(V846),"",V846&amp;", "))&amp;IF((AA846&lt;&gt;AA847)*($H$2="y"),AD846&amp;AE846,IF((AA846&lt;&gt;AA847)*($H$2="m"),AD846&amp;AG846,IF(($H$2&lt;&gt;"m")*($H$2&lt;&gt;"Y"),(IF(F846=0,"",F846&amp;" "&amp;$F$4&amp;" "))&amp;(IF(G846=0,"",G846&amp;" "&amp;$G$4&amp;" "))&amp;(IF(H846=0,"",H846&amp;" "&amp;H$4&amp;" "))&amp;(IF(I846=0,"",I846&amp;" "&amp;$I$4&amp;" "))&amp;(IF(J846=0,"",J846&amp;" "&amp;$J$4&amp;" "))&amp;IF((ISBLANK(C846)),"","("&amp;C846&amp;")"),"")))&amp;IF((B846=B847)*(K846=K847)*(L846=L847)*(M846=M847),IF(($H$2&lt;&gt;"m")*($H$2&lt;&gt;"Y"), ", ", IF((ISNUMBER(FIND(")",AE846))), ", ", "")),IF((B846=B847)*(K846=K847)*(L846=L847),"; ",". ")))</f>
        <v/>
      </c>
      <c r="AI846" s="1"/>
    </row>
    <row r="847" spans="1:35" x14ac:dyDescent="0.25">
      <c r="A847" s="3" t="str">
        <f t="shared" si="108"/>
        <v/>
      </c>
      <c r="B847" s="53" t="str">
        <f t="shared" si="112"/>
        <v/>
      </c>
      <c r="C847" s="57"/>
      <c r="D847" s="57"/>
      <c r="E847" s="57"/>
      <c r="F847" s="57"/>
      <c r="G847" s="57"/>
      <c r="H847" s="57"/>
      <c r="I847" s="57"/>
      <c r="J847" s="57"/>
      <c r="K847" s="57"/>
      <c r="L847" s="57"/>
      <c r="M847" s="54"/>
      <c r="N847" s="57"/>
      <c r="O847" s="58"/>
      <c r="P847" s="58"/>
      <c r="Q847" s="58"/>
      <c r="R847" s="58"/>
      <c r="S847" s="54"/>
      <c r="T847" s="57"/>
      <c r="U847" s="57"/>
      <c r="V847" s="57"/>
      <c r="W847" s="57"/>
      <c r="X847" s="147" t="str">
        <f>IF(ISBLANK(D847),"",IF('order-admin-units'!$I$1&lt;&gt;"y", "", IF((K847="")*(ISBLANK(D847)=FALSE), 'order-admin-units'!$B$1+1, VLOOKUP(K847, ordercountry, 2))))</f>
        <v/>
      </c>
      <c r="Y847" s="147" t="str">
        <f>IF(ISBLANK(D847),"",IF('order-admin-units'!$I$1&lt;&gt;"y", "", IF(L847="", 'order-admin-units'!$B$2+1, VLOOKUP(K847&amp;"@"&amp;L847, orderadmin, 2))))</f>
        <v/>
      </c>
      <c r="Z847" s="147" t="str">
        <f t="shared" si="109"/>
        <v/>
      </c>
      <c r="AA847" s="147" t="str">
        <f t="shared" si="110"/>
        <v/>
      </c>
      <c r="AB847" s="147" t="str">
        <f t="shared" si="111"/>
        <v/>
      </c>
      <c r="AC847" s="147" t="str">
        <f t="shared" si="105"/>
        <v/>
      </c>
      <c r="AD847" s="11" t="str">
        <f t="shared" si="106"/>
        <v/>
      </c>
      <c r="AE847" s="11" t="str">
        <f t="array" ref="AE847">IF(ISBLANK(D847),"",IF(OR($H$2="y",$H$2="m"),IF(AA847=AA846,IF(OR(AB847=$AB$4:$AB846)=FALSE,AE846&amp;C847,AE846),"("&amp;C847)&amp;IF(AA847=AA848,IF(OR(AB848=$AB$4:$AB847)=FALSE,", ",""),") "),""))</f>
        <v/>
      </c>
      <c r="AF847" s="11" t="str">
        <f t="shared" si="107"/>
        <v/>
      </c>
      <c r="AG847" s="11" t="str">
        <f t="array" ref="AG847">IF(ISBLANK(D847),"",IF(OR($H$2="y",$H$2="m"),IF(AA847=AA846,IF(OR(AC847=$AC$4:$AC846)=FALSE,AG846&amp;AF847,AG846),"("&amp;AF847)&amp;IF(AA847=AA848,IF(OR(AC848=$AC$4:$AC847)=FALSE,", ",""),") "),""))</f>
        <v/>
      </c>
      <c r="AH847" s="10" t="str">
        <f>IF((ISBLANK(D847)),"",IF(D847=D846,AH846,"")&amp;IF(B846&lt;&gt;B847,((IF(ISBLANK(E847),$D$3&amp;"Non-type material: "&amp;$D$3,$D$3&amp;INDEX('type-categories'!$A$2:$B$100,MATCH(E847,'type-categories'!$A$2:$A$100,0),2)&amp;$D$3))),"")&amp;(IF(K847&lt;&gt;K846,$C$2&amp;K847&amp;$K$3&amp;$C$2&amp;" ",(IF(B847&lt;&gt;B846,$C$2&amp;K847&amp;$K$3&amp;$C$2&amp;" ",""))))&amp;(IF(L847="","",((IF(L847&lt;&gt;L846,$D$2&amp;L847&amp;$L$3&amp;$D$2&amp;" ",IF(B847&lt;&gt;B846,$D$2&amp;L847&amp;$L$3&amp;$D$2&amp;" ",""))))))&amp;(IF(M847="","",((IF(M847&lt;&gt;M846,$E$2&amp;M847&amp;$E$2&amp;","&amp;" ",IF(B847&lt;&gt;B846,$E$2&amp;M847&amp;$E$2&amp;",",""))))))&amp;(IF(N847="","",IF(N847&lt;&gt;N846,N847&amp;", ",IF(B847&lt;&gt;B846,N847&amp;", ",""))))&amp;(IF(ISBLANK(O847),"",(IF(O847&lt;&gt;O846,O847&amp;", ",IF(B847&lt;&gt;B846,O847&amp;", ","")))))&amp;(IF(ISBLANK(P847),"",(IF(P847&lt;&gt;P846,P847&amp;", ",IF(B847&lt;&gt;B846,P847&amp;", ",IF(Z847&lt;&gt;Z846,P847&amp;", ",""))))))&amp;(IF(ISBLANK(Q847),"",(IF(Q847&lt;&gt;Q846,Q847&amp;", ",IF(B847&lt;&gt;B846,Q847&amp;", ",IF(Z847&lt;&gt;Z846,Q847&amp;", ",""))))))&amp;(IF(ISBLANK(R847),"",(IF(R847&lt;&gt;R846,R847&amp;"m, ",IF(B847&lt;&gt;B846,R847&amp;"m, ",IF(Z847&lt;&gt;Z846,R847&amp;"m, ",""))))))&amp;IF(ISBLANK(S847),"",(IF(B847&lt;&gt;B846,S847&amp;", ",IF(S847&lt;&gt;S846,IF((Z847=Z846),"same locality "&amp;S847&amp;", ",S847&amp;", "),""))))&amp;(IF(ISBLANK(T847),"",(IF(T847&lt;&gt;T846,IF(ISBLANK(F$2),T847&amp;", ",T847&amp;" "&amp;F$2&amp;", "),(IF(B847&lt;&gt;B846,IF(ISBLANK(F$2),T847&amp;", ",T847&amp;" "&amp;F$2&amp;", "),(IF(Z847&lt;&gt;Z846,IF(ISBLANK(F$2),T847&amp;", ",T847&amp;" "&amp;F$2&amp;", "),IF((U847&lt;&gt;U846)*($G$2="Y"),"same collector, ","")))))))))&amp;(IF(ISBLANK(U847),"",(IF(U847&lt;&gt;U846,U847&amp;", ",(IF(B847&lt;&gt;B846,U847&amp;", ",IF(Z847&lt;&gt;Z846,U847&amp;", ",(IF(T847&lt;&gt;T846,IF((T847&lt;&gt;T846)*($G$2="Y"),"same date, ", ""),IF((T847=T846)*(U847=U846)*(S847&lt;&gt;S846)*($G$2="Y"),"same collector and date, ", ""))))))))))&amp;(IF(ISBLANK(V847),"",V847&amp;", "))&amp;IF((AA847&lt;&gt;AA848)*($H$2="y"),AD847&amp;AE847,IF((AA847&lt;&gt;AA848)*($H$2="m"),AD847&amp;AG847,IF(($H$2&lt;&gt;"m")*($H$2&lt;&gt;"Y"),(IF(F847=0,"",F847&amp;" "&amp;$F$4&amp;" "))&amp;(IF(G847=0,"",G847&amp;" "&amp;$G$4&amp;" "))&amp;(IF(H847=0,"",H847&amp;" "&amp;H$4&amp;" "))&amp;(IF(I847=0,"",I847&amp;" "&amp;$I$4&amp;" "))&amp;(IF(J847=0,"",J847&amp;" "&amp;$J$4&amp;" "))&amp;IF((ISBLANK(C847)),"","("&amp;C847&amp;")"),"")))&amp;IF((B847=B848)*(K847=K848)*(L847=L848)*(M847=M848),IF(($H$2&lt;&gt;"m")*($H$2&lt;&gt;"Y"), ", ", IF((ISNUMBER(FIND(")",AE847))), ", ", "")),IF((B847=B848)*(K847=K848)*(L847=L848),"; ",". ")))</f>
        <v/>
      </c>
      <c r="AI847" s="1"/>
    </row>
    <row r="848" spans="1:35" x14ac:dyDescent="0.25">
      <c r="A848" s="3" t="str">
        <f t="shared" si="108"/>
        <v/>
      </c>
      <c r="B848" s="53" t="str">
        <f t="shared" si="112"/>
        <v/>
      </c>
      <c r="C848" s="57"/>
      <c r="D848" s="57"/>
      <c r="E848" s="57"/>
      <c r="F848" s="57"/>
      <c r="G848" s="57"/>
      <c r="H848" s="57"/>
      <c r="I848" s="57"/>
      <c r="J848" s="57"/>
      <c r="K848" s="57"/>
      <c r="L848" s="57"/>
      <c r="M848" s="54"/>
      <c r="N848" s="57"/>
      <c r="O848" s="58"/>
      <c r="P848" s="58"/>
      <c r="Q848" s="58"/>
      <c r="R848" s="58"/>
      <c r="S848" s="54"/>
      <c r="T848" s="57"/>
      <c r="U848" s="57"/>
      <c r="V848" s="57"/>
      <c r="W848" s="57"/>
      <c r="X848" s="147" t="str">
        <f>IF(ISBLANK(D848),"",IF('order-admin-units'!$I$1&lt;&gt;"y", "", IF((K848="")*(ISBLANK(D848)=FALSE), 'order-admin-units'!$B$1+1, VLOOKUP(K848, ordercountry, 2))))</f>
        <v/>
      </c>
      <c r="Y848" s="147" t="str">
        <f>IF(ISBLANK(D848),"",IF('order-admin-units'!$I$1&lt;&gt;"y", "", IF(L848="", 'order-admin-units'!$B$2+1, VLOOKUP(K848&amp;"@"&amp;L848, orderadmin, 2))))</f>
        <v/>
      </c>
      <c r="Z848" s="147" t="str">
        <f t="shared" si="109"/>
        <v/>
      </c>
      <c r="AA848" s="147" t="str">
        <f t="shared" si="110"/>
        <v/>
      </c>
      <c r="AB848" s="147" t="str">
        <f t="shared" si="111"/>
        <v/>
      </c>
      <c r="AC848" s="147" t="str">
        <f t="shared" si="105"/>
        <v/>
      </c>
      <c r="AD848" s="11" t="str">
        <f t="shared" si="106"/>
        <v/>
      </c>
      <c r="AE848" s="11" t="str">
        <f t="array" ref="AE848">IF(ISBLANK(D848),"",IF(OR($H$2="y",$H$2="m"),IF(AA848=AA847,IF(OR(AB848=$AB$4:$AB847)=FALSE,AE847&amp;C848,AE847),"("&amp;C848)&amp;IF(AA848=AA849,IF(OR(AB849=$AB$4:$AB848)=FALSE,", ",""),") "),""))</f>
        <v/>
      </c>
      <c r="AF848" s="11" t="str">
        <f t="shared" si="107"/>
        <v/>
      </c>
      <c r="AG848" s="11" t="str">
        <f t="array" ref="AG848">IF(ISBLANK(D848),"",IF(OR($H$2="y",$H$2="m"),IF(AA848=AA847,IF(OR(AC848=$AC$4:$AC847)=FALSE,AG847&amp;AF848,AG847),"("&amp;AF848)&amp;IF(AA848=AA849,IF(OR(AC849=$AC$4:$AC848)=FALSE,", ",""),") "),""))</f>
        <v/>
      </c>
      <c r="AH848" s="10" t="str">
        <f>IF((ISBLANK(D848)),"",IF(D848=D847,AH847,"")&amp;IF(B847&lt;&gt;B848,((IF(ISBLANK(E848),$D$3&amp;"Non-type material: "&amp;$D$3,$D$3&amp;INDEX('type-categories'!$A$2:$B$100,MATCH(E848,'type-categories'!$A$2:$A$100,0),2)&amp;$D$3))),"")&amp;(IF(K848&lt;&gt;K847,$C$2&amp;K848&amp;$K$3&amp;$C$2&amp;" ",(IF(B848&lt;&gt;B847,$C$2&amp;K848&amp;$K$3&amp;$C$2&amp;" ",""))))&amp;(IF(L848="","",((IF(L848&lt;&gt;L847,$D$2&amp;L848&amp;$L$3&amp;$D$2&amp;" ",IF(B848&lt;&gt;B847,$D$2&amp;L848&amp;$L$3&amp;$D$2&amp;" ",""))))))&amp;(IF(M848="","",((IF(M848&lt;&gt;M847,$E$2&amp;M848&amp;$E$2&amp;","&amp;" ",IF(B848&lt;&gt;B847,$E$2&amp;M848&amp;$E$2&amp;",",""))))))&amp;(IF(N848="","",IF(N848&lt;&gt;N847,N848&amp;", ",IF(B848&lt;&gt;B847,N848&amp;", ",""))))&amp;(IF(ISBLANK(O848),"",(IF(O848&lt;&gt;O847,O848&amp;", ",IF(B848&lt;&gt;B847,O848&amp;", ","")))))&amp;(IF(ISBLANK(P848),"",(IF(P848&lt;&gt;P847,P848&amp;", ",IF(B848&lt;&gt;B847,P848&amp;", ",IF(Z848&lt;&gt;Z847,P848&amp;", ",""))))))&amp;(IF(ISBLANK(Q848),"",(IF(Q848&lt;&gt;Q847,Q848&amp;", ",IF(B848&lt;&gt;B847,Q848&amp;", ",IF(Z848&lt;&gt;Z847,Q848&amp;", ",""))))))&amp;(IF(ISBLANK(R848),"",(IF(R848&lt;&gt;R847,R848&amp;"m, ",IF(B848&lt;&gt;B847,R848&amp;"m, ",IF(Z848&lt;&gt;Z847,R848&amp;"m, ",""))))))&amp;IF(ISBLANK(S848),"",(IF(B848&lt;&gt;B847,S848&amp;", ",IF(S848&lt;&gt;S847,IF((Z848=Z847),"same locality "&amp;S848&amp;", ",S848&amp;", "),""))))&amp;(IF(ISBLANK(T848),"",(IF(T848&lt;&gt;T847,IF(ISBLANK(F$2),T848&amp;", ",T848&amp;" "&amp;F$2&amp;", "),(IF(B848&lt;&gt;B847,IF(ISBLANK(F$2),T848&amp;", ",T848&amp;" "&amp;F$2&amp;", "),(IF(Z848&lt;&gt;Z847,IF(ISBLANK(F$2),T848&amp;", ",T848&amp;" "&amp;F$2&amp;", "),IF((U848&lt;&gt;U847)*($G$2="Y"),"same collector, ","")))))))))&amp;(IF(ISBLANK(U848),"",(IF(U848&lt;&gt;U847,U848&amp;", ",(IF(B848&lt;&gt;B847,U848&amp;", ",IF(Z848&lt;&gt;Z847,U848&amp;", ",(IF(T848&lt;&gt;T847,IF((T848&lt;&gt;T847)*($G$2="Y"),"same date, ", ""),IF((T848=T847)*(U848=U847)*(S848&lt;&gt;S847)*($G$2="Y"),"same collector and date, ", ""))))))))))&amp;(IF(ISBLANK(V848),"",V848&amp;", "))&amp;IF((AA848&lt;&gt;AA849)*($H$2="y"),AD848&amp;AE848,IF((AA848&lt;&gt;AA849)*($H$2="m"),AD848&amp;AG848,IF(($H$2&lt;&gt;"m")*($H$2&lt;&gt;"Y"),(IF(F848=0,"",F848&amp;" "&amp;$F$4&amp;" "))&amp;(IF(G848=0,"",G848&amp;" "&amp;$G$4&amp;" "))&amp;(IF(H848=0,"",H848&amp;" "&amp;H$4&amp;" "))&amp;(IF(I848=0,"",I848&amp;" "&amp;$I$4&amp;" "))&amp;(IF(J848=0,"",J848&amp;" "&amp;$J$4&amp;" "))&amp;IF((ISBLANK(C848)),"","("&amp;C848&amp;")"),"")))&amp;IF((B848=B849)*(K848=K849)*(L848=L849)*(M848=M849),IF(($H$2&lt;&gt;"m")*($H$2&lt;&gt;"Y"), ", ", IF((ISNUMBER(FIND(")",AE848))), ", ", "")),IF((B848=B849)*(K848=K849)*(L848=L849),"; ",". ")))</f>
        <v/>
      </c>
      <c r="AI848" s="1"/>
    </row>
    <row r="849" spans="1:35" x14ac:dyDescent="0.25">
      <c r="A849" s="3" t="str">
        <f t="shared" si="108"/>
        <v/>
      </c>
      <c r="B849" s="53" t="str">
        <f t="shared" si="112"/>
        <v/>
      </c>
      <c r="C849" s="57"/>
      <c r="D849" s="57"/>
      <c r="E849" s="57"/>
      <c r="F849" s="57"/>
      <c r="G849" s="57"/>
      <c r="H849" s="57"/>
      <c r="I849" s="57"/>
      <c r="J849" s="57"/>
      <c r="K849" s="57"/>
      <c r="L849" s="57"/>
      <c r="M849" s="54"/>
      <c r="N849" s="57"/>
      <c r="O849" s="58"/>
      <c r="P849" s="58"/>
      <c r="Q849" s="58"/>
      <c r="R849" s="58"/>
      <c r="S849" s="54"/>
      <c r="T849" s="57"/>
      <c r="U849" s="57"/>
      <c r="V849" s="57"/>
      <c r="W849" s="57"/>
      <c r="X849" s="147" t="str">
        <f>IF(ISBLANK(D849),"",IF('order-admin-units'!$I$1&lt;&gt;"y", "", IF((K849="")*(ISBLANK(D849)=FALSE), 'order-admin-units'!$B$1+1, VLOOKUP(K849, ordercountry, 2))))</f>
        <v/>
      </c>
      <c r="Y849" s="147" t="str">
        <f>IF(ISBLANK(D849),"",IF('order-admin-units'!$I$1&lt;&gt;"y", "", IF(L849="", 'order-admin-units'!$B$2+1, VLOOKUP(K849&amp;"@"&amp;L849, orderadmin, 2))))</f>
        <v/>
      </c>
      <c r="Z849" s="147" t="str">
        <f t="shared" si="109"/>
        <v/>
      </c>
      <c r="AA849" s="147" t="str">
        <f t="shared" si="110"/>
        <v/>
      </c>
      <c r="AB849" s="147" t="str">
        <f t="shared" si="111"/>
        <v/>
      </c>
      <c r="AC849" s="147" t="str">
        <f t="shared" si="105"/>
        <v/>
      </c>
      <c r="AD849" s="11" t="str">
        <f t="shared" si="106"/>
        <v/>
      </c>
      <c r="AE849" s="11" t="str">
        <f t="array" ref="AE849">IF(ISBLANK(D849),"",IF(OR($H$2="y",$H$2="m"),IF(AA849=AA848,IF(OR(AB849=$AB$4:$AB848)=FALSE,AE848&amp;C849,AE848),"("&amp;C849)&amp;IF(AA849=AA850,IF(OR(AB850=$AB$4:$AB849)=FALSE,", ",""),") "),""))</f>
        <v/>
      </c>
      <c r="AF849" s="11" t="str">
        <f t="shared" si="107"/>
        <v/>
      </c>
      <c r="AG849" s="11" t="str">
        <f t="array" ref="AG849">IF(ISBLANK(D849),"",IF(OR($H$2="y",$H$2="m"),IF(AA849=AA848,IF(OR(AC849=$AC$4:$AC848)=FALSE,AG848&amp;AF849,AG848),"("&amp;AF849)&amp;IF(AA849=AA850,IF(OR(AC850=$AC$4:$AC849)=FALSE,", ",""),") "),""))</f>
        <v/>
      </c>
      <c r="AH849" s="10" t="str">
        <f>IF((ISBLANK(D849)),"",IF(D849=D848,AH848,"")&amp;IF(B848&lt;&gt;B849,((IF(ISBLANK(E849),$D$3&amp;"Non-type material: "&amp;$D$3,$D$3&amp;INDEX('type-categories'!$A$2:$B$100,MATCH(E849,'type-categories'!$A$2:$A$100,0),2)&amp;$D$3))),"")&amp;(IF(K849&lt;&gt;K848,$C$2&amp;K849&amp;$K$3&amp;$C$2&amp;" ",(IF(B849&lt;&gt;B848,$C$2&amp;K849&amp;$K$3&amp;$C$2&amp;" ",""))))&amp;(IF(L849="","",((IF(L849&lt;&gt;L848,$D$2&amp;L849&amp;$L$3&amp;$D$2&amp;" ",IF(B849&lt;&gt;B848,$D$2&amp;L849&amp;$L$3&amp;$D$2&amp;" ",""))))))&amp;(IF(M849="","",((IF(M849&lt;&gt;M848,$E$2&amp;M849&amp;$E$2&amp;","&amp;" ",IF(B849&lt;&gt;B848,$E$2&amp;M849&amp;$E$2&amp;",",""))))))&amp;(IF(N849="","",IF(N849&lt;&gt;N848,N849&amp;", ",IF(B849&lt;&gt;B848,N849&amp;", ",""))))&amp;(IF(ISBLANK(O849),"",(IF(O849&lt;&gt;O848,O849&amp;", ",IF(B849&lt;&gt;B848,O849&amp;", ","")))))&amp;(IF(ISBLANK(P849),"",(IF(P849&lt;&gt;P848,P849&amp;", ",IF(B849&lt;&gt;B848,P849&amp;", ",IF(Z849&lt;&gt;Z848,P849&amp;", ",""))))))&amp;(IF(ISBLANK(Q849),"",(IF(Q849&lt;&gt;Q848,Q849&amp;", ",IF(B849&lt;&gt;B848,Q849&amp;", ",IF(Z849&lt;&gt;Z848,Q849&amp;", ",""))))))&amp;(IF(ISBLANK(R849),"",(IF(R849&lt;&gt;R848,R849&amp;"m, ",IF(B849&lt;&gt;B848,R849&amp;"m, ",IF(Z849&lt;&gt;Z848,R849&amp;"m, ",""))))))&amp;IF(ISBLANK(S849),"",(IF(B849&lt;&gt;B848,S849&amp;", ",IF(S849&lt;&gt;S848,IF((Z849=Z848),"same locality "&amp;S849&amp;", ",S849&amp;", "),""))))&amp;(IF(ISBLANK(T849),"",(IF(T849&lt;&gt;T848,IF(ISBLANK(F$2),T849&amp;", ",T849&amp;" "&amp;F$2&amp;", "),(IF(B849&lt;&gt;B848,IF(ISBLANK(F$2),T849&amp;", ",T849&amp;" "&amp;F$2&amp;", "),(IF(Z849&lt;&gt;Z848,IF(ISBLANK(F$2),T849&amp;", ",T849&amp;" "&amp;F$2&amp;", "),IF((U849&lt;&gt;U848)*($G$2="Y"),"same collector, ","")))))))))&amp;(IF(ISBLANK(U849),"",(IF(U849&lt;&gt;U848,U849&amp;", ",(IF(B849&lt;&gt;B848,U849&amp;", ",IF(Z849&lt;&gt;Z848,U849&amp;", ",(IF(T849&lt;&gt;T848,IF((T849&lt;&gt;T848)*($G$2="Y"),"same date, ", ""),IF((T849=T848)*(U849=U848)*(S849&lt;&gt;S848)*($G$2="Y"),"same collector and date, ", ""))))))))))&amp;(IF(ISBLANK(V849),"",V849&amp;", "))&amp;IF((AA849&lt;&gt;AA850)*($H$2="y"),AD849&amp;AE849,IF((AA849&lt;&gt;AA850)*($H$2="m"),AD849&amp;AG849,IF(($H$2&lt;&gt;"m")*($H$2&lt;&gt;"Y"),(IF(F849=0,"",F849&amp;" "&amp;$F$4&amp;" "))&amp;(IF(G849=0,"",G849&amp;" "&amp;$G$4&amp;" "))&amp;(IF(H849=0,"",H849&amp;" "&amp;H$4&amp;" "))&amp;(IF(I849=0,"",I849&amp;" "&amp;$I$4&amp;" "))&amp;(IF(J849=0,"",J849&amp;" "&amp;$J$4&amp;" "))&amp;IF((ISBLANK(C849)),"","("&amp;C849&amp;")"),"")))&amp;IF((B849=B850)*(K849=K850)*(L849=L850)*(M849=M850),IF(($H$2&lt;&gt;"m")*($H$2&lt;&gt;"Y"), ", ", IF((ISNUMBER(FIND(")",AE849))), ", ", "")),IF((B849=B850)*(K849=K850)*(L849=L850),"; ",". ")))</f>
        <v/>
      </c>
      <c r="AI849" s="1"/>
    </row>
    <row r="850" spans="1:35" x14ac:dyDescent="0.25">
      <c r="A850" s="3" t="str">
        <f t="shared" si="108"/>
        <v/>
      </c>
      <c r="B850" s="53" t="str">
        <f t="shared" si="112"/>
        <v/>
      </c>
      <c r="C850" s="57"/>
      <c r="D850" s="57"/>
      <c r="E850" s="57"/>
      <c r="F850" s="57"/>
      <c r="G850" s="57"/>
      <c r="H850" s="57"/>
      <c r="I850" s="57"/>
      <c r="J850" s="57"/>
      <c r="K850" s="57"/>
      <c r="L850" s="57"/>
      <c r="M850" s="54"/>
      <c r="N850" s="57"/>
      <c r="O850" s="58"/>
      <c r="P850" s="58"/>
      <c r="Q850" s="58"/>
      <c r="R850" s="58"/>
      <c r="S850" s="54"/>
      <c r="T850" s="57"/>
      <c r="U850" s="57"/>
      <c r="V850" s="57"/>
      <c r="W850" s="57"/>
      <c r="X850" s="147" t="str">
        <f>IF(ISBLANK(D850),"",IF('order-admin-units'!$I$1&lt;&gt;"y", "", IF((K850="")*(ISBLANK(D850)=FALSE), 'order-admin-units'!$B$1+1, VLOOKUP(K850, ordercountry, 2))))</f>
        <v/>
      </c>
      <c r="Y850" s="147" t="str">
        <f>IF(ISBLANK(D850),"",IF('order-admin-units'!$I$1&lt;&gt;"y", "", IF(L850="", 'order-admin-units'!$B$2+1, VLOOKUP(K850&amp;"@"&amp;L850, orderadmin, 2))))</f>
        <v/>
      </c>
      <c r="Z850" s="147" t="str">
        <f t="shared" si="109"/>
        <v/>
      </c>
      <c r="AA850" s="147" t="str">
        <f t="shared" si="110"/>
        <v/>
      </c>
      <c r="AB850" s="147" t="str">
        <f t="shared" si="111"/>
        <v/>
      </c>
      <c r="AC850" s="147" t="str">
        <f t="shared" si="105"/>
        <v/>
      </c>
      <c r="AD850" s="11" t="str">
        <f t="shared" si="106"/>
        <v/>
      </c>
      <c r="AE850" s="11" t="str">
        <f t="array" ref="AE850">IF(ISBLANK(D850),"",IF(OR($H$2="y",$H$2="m"),IF(AA850=AA849,IF(OR(AB850=$AB$4:$AB849)=FALSE,AE849&amp;C850,AE849),"("&amp;C850)&amp;IF(AA850=AA851,IF(OR(AB851=$AB$4:$AB850)=FALSE,", ",""),") "),""))</f>
        <v/>
      </c>
      <c r="AF850" s="11" t="str">
        <f t="shared" si="107"/>
        <v/>
      </c>
      <c r="AG850" s="11" t="str">
        <f t="array" ref="AG850">IF(ISBLANK(D850),"",IF(OR($H$2="y",$H$2="m"),IF(AA850=AA849,IF(OR(AC850=$AC$4:$AC849)=FALSE,AG849&amp;AF850,AG849),"("&amp;AF850)&amp;IF(AA850=AA851,IF(OR(AC851=$AC$4:$AC850)=FALSE,", ",""),") "),""))</f>
        <v/>
      </c>
      <c r="AH850" s="10" t="str">
        <f>IF((ISBLANK(D850)),"",IF(D850=D849,AH849,"")&amp;IF(B849&lt;&gt;B850,((IF(ISBLANK(E850),$D$3&amp;"Non-type material: "&amp;$D$3,$D$3&amp;INDEX('type-categories'!$A$2:$B$100,MATCH(E850,'type-categories'!$A$2:$A$100,0),2)&amp;$D$3))),"")&amp;(IF(K850&lt;&gt;K849,$C$2&amp;K850&amp;$K$3&amp;$C$2&amp;" ",(IF(B850&lt;&gt;B849,$C$2&amp;K850&amp;$K$3&amp;$C$2&amp;" ",""))))&amp;(IF(L850="","",((IF(L850&lt;&gt;L849,$D$2&amp;L850&amp;$L$3&amp;$D$2&amp;" ",IF(B850&lt;&gt;B849,$D$2&amp;L850&amp;$L$3&amp;$D$2&amp;" ",""))))))&amp;(IF(M850="","",((IF(M850&lt;&gt;M849,$E$2&amp;M850&amp;$E$2&amp;","&amp;" ",IF(B850&lt;&gt;B849,$E$2&amp;M850&amp;$E$2&amp;",",""))))))&amp;(IF(N850="","",IF(N850&lt;&gt;N849,N850&amp;", ",IF(B850&lt;&gt;B849,N850&amp;", ",""))))&amp;(IF(ISBLANK(O850),"",(IF(O850&lt;&gt;O849,O850&amp;", ",IF(B850&lt;&gt;B849,O850&amp;", ","")))))&amp;(IF(ISBLANK(P850),"",(IF(P850&lt;&gt;P849,P850&amp;", ",IF(B850&lt;&gt;B849,P850&amp;", ",IF(Z850&lt;&gt;Z849,P850&amp;", ",""))))))&amp;(IF(ISBLANK(Q850),"",(IF(Q850&lt;&gt;Q849,Q850&amp;", ",IF(B850&lt;&gt;B849,Q850&amp;", ",IF(Z850&lt;&gt;Z849,Q850&amp;", ",""))))))&amp;(IF(ISBLANK(R850),"",(IF(R850&lt;&gt;R849,R850&amp;"m, ",IF(B850&lt;&gt;B849,R850&amp;"m, ",IF(Z850&lt;&gt;Z849,R850&amp;"m, ",""))))))&amp;IF(ISBLANK(S850),"",(IF(B850&lt;&gt;B849,S850&amp;", ",IF(S850&lt;&gt;S849,IF((Z850=Z849),"same locality "&amp;S850&amp;", ",S850&amp;", "),""))))&amp;(IF(ISBLANK(T850),"",(IF(T850&lt;&gt;T849,IF(ISBLANK(F$2),T850&amp;", ",T850&amp;" "&amp;F$2&amp;", "),(IF(B850&lt;&gt;B849,IF(ISBLANK(F$2),T850&amp;", ",T850&amp;" "&amp;F$2&amp;", "),(IF(Z850&lt;&gt;Z849,IF(ISBLANK(F$2),T850&amp;", ",T850&amp;" "&amp;F$2&amp;", "),IF((U850&lt;&gt;U849)*($G$2="Y"),"same collector, ","")))))))))&amp;(IF(ISBLANK(U850),"",(IF(U850&lt;&gt;U849,U850&amp;", ",(IF(B850&lt;&gt;B849,U850&amp;", ",IF(Z850&lt;&gt;Z849,U850&amp;", ",(IF(T850&lt;&gt;T849,IF((T850&lt;&gt;T849)*($G$2="Y"),"same date, ", ""),IF((T850=T849)*(U850=U849)*(S850&lt;&gt;S849)*($G$2="Y"),"same collector and date, ", ""))))))))))&amp;(IF(ISBLANK(V850),"",V850&amp;", "))&amp;IF((AA850&lt;&gt;AA851)*($H$2="y"),AD850&amp;AE850,IF((AA850&lt;&gt;AA851)*($H$2="m"),AD850&amp;AG850,IF(($H$2&lt;&gt;"m")*($H$2&lt;&gt;"Y"),(IF(F850=0,"",F850&amp;" "&amp;$F$4&amp;" "))&amp;(IF(G850=0,"",G850&amp;" "&amp;$G$4&amp;" "))&amp;(IF(H850=0,"",H850&amp;" "&amp;H$4&amp;" "))&amp;(IF(I850=0,"",I850&amp;" "&amp;$I$4&amp;" "))&amp;(IF(J850=0,"",J850&amp;" "&amp;$J$4&amp;" "))&amp;IF((ISBLANK(C850)),"","("&amp;C850&amp;")"),"")))&amp;IF((B850=B851)*(K850=K851)*(L850=L851)*(M850=M851),IF(($H$2&lt;&gt;"m")*($H$2&lt;&gt;"Y"), ", ", IF((ISNUMBER(FIND(")",AE850))), ", ", "")),IF((B850=B851)*(K850=K851)*(L850=L851),"; ",". ")))</f>
        <v/>
      </c>
      <c r="AI850" s="1"/>
    </row>
    <row r="851" spans="1:35" x14ac:dyDescent="0.25">
      <c r="A851" s="3" t="str">
        <f t="shared" si="108"/>
        <v/>
      </c>
      <c r="B851" s="53" t="str">
        <f t="shared" si="112"/>
        <v/>
      </c>
      <c r="C851" s="57"/>
      <c r="D851" s="57"/>
      <c r="E851" s="57"/>
      <c r="F851" s="57"/>
      <c r="G851" s="57"/>
      <c r="H851" s="57"/>
      <c r="I851" s="57"/>
      <c r="J851" s="57"/>
      <c r="K851" s="57"/>
      <c r="L851" s="57"/>
      <c r="M851" s="54"/>
      <c r="N851" s="57"/>
      <c r="O851" s="58"/>
      <c r="P851" s="58"/>
      <c r="Q851" s="58"/>
      <c r="R851" s="58"/>
      <c r="S851" s="54"/>
      <c r="T851" s="57"/>
      <c r="U851" s="57"/>
      <c r="V851" s="57"/>
      <c r="W851" s="57"/>
      <c r="X851" s="147" t="str">
        <f>IF(ISBLANK(D851),"",IF('order-admin-units'!$I$1&lt;&gt;"y", "", IF((K851="")*(ISBLANK(D851)=FALSE), 'order-admin-units'!$B$1+1, VLOOKUP(K851, ordercountry, 2))))</f>
        <v/>
      </c>
      <c r="Y851" s="147" t="str">
        <f>IF(ISBLANK(D851),"",IF('order-admin-units'!$I$1&lt;&gt;"y", "", IF(L851="", 'order-admin-units'!$B$2+1, VLOOKUP(K851&amp;"@"&amp;L851, orderadmin, 2))))</f>
        <v/>
      </c>
      <c r="Z851" s="147" t="str">
        <f t="shared" si="109"/>
        <v/>
      </c>
      <c r="AA851" s="147" t="str">
        <f t="shared" si="110"/>
        <v/>
      </c>
      <c r="AB851" s="147" t="str">
        <f t="shared" si="111"/>
        <v/>
      </c>
      <c r="AC851" s="147" t="str">
        <f t="shared" si="105"/>
        <v/>
      </c>
      <c r="AD851" s="11" t="str">
        <f t="shared" si="106"/>
        <v/>
      </c>
      <c r="AE851" s="11" t="str">
        <f t="array" ref="AE851">IF(ISBLANK(D851),"",IF(OR($H$2="y",$H$2="m"),IF(AA851=AA850,IF(OR(AB851=$AB$4:$AB850)=FALSE,AE850&amp;C851,AE850),"("&amp;C851)&amp;IF(AA851=AA852,IF(OR(AB852=$AB$4:$AB851)=FALSE,", ",""),") "),""))</f>
        <v/>
      </c>
      <c r="AF851" s="11" t="str">
        <f t="shared" si="107"/>
        <v/>
      </c>
      <c r="AG851" s="11" t="str">
        <f t="array" ref="AG851">IF(ISBLANK(D851),"",IF(OR($H$2="y",$H$2="m"),IF(AA851=AA850,IF(OR(AC851=$AC$4:$AC850)=FALSE,AG850&amp;AF851,AG850),"("&amp;AF851)&amp;IF(AA851=AA852,IF(OR(AC852=$AC$4:$AC851)=FALSE,", ",""),") "),""))</f>
        <v/>
      </c>
      <c r="AH851" s="10" t="str">
        <f>IF((ISBLANK(D851)),"",IF(D851=D850,AH850,"")&amp;IF(B850&lt;&gt;B851,((IF(ISBLANK(E851),$D$3&amp;"Non-type material: "&amp;$D$3,$D$3&amp;INDEX('type-categories'!$A$2:$B$100,MATCH(E851,'type-categories'!$A$2:$A$100,0),2)&amp;$D$3))),"")&amp;(IF(K851&lt;&gt;K850,$C$2&amp;K851&amp;$K$3&amp;$C$2&amp;" ",(IF(B851&lt;&gt;B850,$C$2&amp;K851&amp;$K$3&amp;$C$2&amp;" ",""))))&amp;(IF(L851="","",((IF(L851&lt;&gt;L850,$D$2&amp;L851&amp;$L$3&amp;$D$2&amp;" ",IF(B851&lt;&gt;B850,$D$2&amp;L851&amp;$L$3&amp;$D$2&amp;" ",""))))))&amp;(IF(M851="","",((IF(M851&lt;&gt;M850,$E$2&amp;M851&amp;$E$2&amp;","&amp;" ",IF(B851&lt;&gt;B850,$E$2&amp;M851&amp;$E$2&amp;",",""))))))&amp;(IF(N851="","",IF(N851&lt;&gt;N850,N851&amp;", ",IF(B851&lt;&gt;B850,N851&amp;", ",""))))&amp;(IF(ISBLANK(O851),"",(IF(O851&lt;&gt;O850,O851&amp;", ",IF(B851&lt;&gt;B850,O851&amp;", ","")))))&amp;(IF(ISBLANK(P851),"",(IF(P851&lt;&gt;P850,P851&amp;", ",IF(B851&lt;&gt;B850,P851&amp;", ",IF(Z851&lt;&gt;Z850,P851&amp;", ",""))))))&amp;(IF(ISBLANK(Q851),"",(IF(Q851&lt;&gt;Q850,Q851&amp;", ",IF(B851&lt;&gt;B850,Q851&amp;", ",IF(Z851&lt;&gt;Z850,Q851&amp;", ",""))))))&amp;(IF(ISBLANK(R851),"",(IF(R851&lt;&gt;R850,R851&amp;"m, ",IF(B851&lt;&gt;B850,R851&amp;"m, ",IF(Z851&lt;&gt;Z850,R851&amp;"m, ",""))))))&amp;IF(ISBLANK(S851),"",(IF(B851&lt;&gt;B850,S851&amp;", ",IF(S851&lt;&gt;S850,IF((Z851=Z850),"same locality "&amp;S851&amp;", ",S851&amp;", "),""))))&amp;(IF(ISBLANK(T851),"",(IF(T851&lt;&gt;T850,IF(ISBLANK(F$2),T851&amp;", ",T851&amp;" "&amp;F$2&amp;", "),(IF(B851&lt;&gt;B850,IF(ISBLANK(F$2),T851&amp;", ",T851&amp;" "&amp;F$2&amp;", "),(IF(Z851&lt;&gt;Z850,IF(ISBLANK(F$2),T851&amp;", ",T851&amp;" "&amp;F$2&amp;", "),IF((U851&lt;&gt;U850)*($G$2="Y"),"same collector, ","")))))))))&amp;(IF(ISBLANK(U851),"",(IF(U851&lt;&gt;U850,U851&amp;", ",(IF(B851&lt;&gt;B850,U851&amp;", ",IF(Z851&lt;&gt;Z850,U851&amp;", ",(IF(T851&lt;&gt;T850,IF((T851&lt;&gt;T850)*($G$2="Y"),"same date, ", ""),IF((T851=T850)*(U851=U850)*(S851&lt;&gt;S850)*($G$2="Y"),"same collector and date, ", ""))))))))))&amp;(IF(ISBLANK(V851),"",V851&amp;", "))&amp;IF((AA851&lt;&gt;AA852)*($H$2="y"),AD851&amp;AE851,IF((AA851&lt;&gt;AA852)*($H$2="m"),AD851&amp;AG851,IF(($H$2&lt;&gt;"m")*($H$2&lt;&gt;"Y"),(IF(F851=0,"",F851&amp;" "&amp;$F$4&amp;" "))&amp;(IF(G851=0,"",G851&amp;" "&amp;$G$4&amp;" "))&amp;(IF(H851=0,"",H851&amp;" "&amp;H$4&amp;" "))&amp;(IF(I851=0,"",I851&amp;" "&amp;$I$4&amp;" "))&amp;(IF(J851=0,"",J851&amp;" "&amp;$J$4&amp;" "))&amp;IF((ISBLANK(C851)),"","("&amp;C851&amp;")"),"")))&amp;IF((B851=B852)*(K851=K852)*(L851=L852)*(M851=M852),IF(($H$2&lt;&gt;"m")*($H$2&lt;&gt;"Y"), ", ", IF((ISNUMBER(FIND(")",AE851))), ", ", "")),IF((B851=B852)*(K851=K852)*(L851=L852),"; ",". ")))</f>
        <v/>
      </c>
      <c r="AI851" s="1"/>
    </row>
    <row r="852" spans="1:35" x14ac:dyDescent="0.25">
      <c r="A852" s="3" t="str">
        <f t="shared" si="108"/>
        <v/>
      </c>
      <c r="B852" s="53" t="str">
        <f t="shared" si="112"/>
        <v/>
      </c>
      <c r="C852" s="57"/>
      <c r="D852" s="57"/>
      <c r="E852" s="57"/>
      <c r="F852" s="57"/>
      <c r="G852" s="57"/>
      <c r="H852" s="57"/>
      <c r="I852" s="57"/>
      <c r="J852" s="57"/>
      <c r="K852" s="57"/>
      <c r="L852" s="57"/>
      <c r="M852" s="54"/>
      <c r="N852" s="57"/>
      <c r="O852" s="58"/>
      <c r="P852" s="58"/>
      <c r="Q852" s="58"/>
      <c r="R852" s="58"/>
      <c r="S852" s="54"/>
      <c r="T852" s="57"/>
      <c r="U852" s="57"/>
      <c r="V852" s="57"/>
      <c r="W852" s="57"/>
      <c r="X852" s="147" t="str">
        <f>IF(ISBLANK(D852),"",IF('order-admin-units'!$I$1&lt;&gt;"y", "", IF((K852="")*(ISBLANK(D852)=FALSE), 'order-admin-units'!$B$1+1, VLOOKUP(K852, ordercountry, 2))))</f>
        <v/>
      </c>
      <c r="Y852" s="147" t="str">
        <f>IF(ISBLANK(D852),"",IF('order-admin-units'!$I$1&lt;&gt;"y", "", IF(L852="", 'order-admin-units'!$B$2+1, VLOOKUP(K852&amp;"@"&amp;L852, orderadmin, 2))))</f>
        <v/>
      </c>
      <c r="Z852" s="147" t="str">
        <f t="shared" si="109"/>
        <v/>
      </c>
      <c r="AA852" s="147" t="str">
        <f t="shared" si="110"/>
        <v/>
      </c>
      <c r="AB852" s="147" t="str">
        <f t="shared" si="111"/>
        <v/>
      </c>
      <c r="AC852" s="147" t="str">
        <f t="shared" si="105"/>
        <v/>
      </c>
      <c r="AD852" s="11" t="str">
        <f t="shared" si="106"/>
        <v/>
      </c>
      <c r="AE852" s="11" t="str">
        <f t="array" ref="AE852">IF(ISBLANK(D852),"",IF(OR($H$2="y",$H$2="m"),IF(AA852=AA851,IF(OR(AB852=$AB$4:$AB851)=FALSE,AE851&amp;C852,AE851),"("&amp;C852)&amp;IF(AA852=AA853,IF(OR(AB853=$AB$4:$AB852)=FALSE,", ",""),") "),""))</f>
        <v/>
      </c>
      <c r="AF852" s="11" t="str">
        <f t="shared" si="107"/>
        <v/>
      </c>
      <c r="AG852" s="11" t="str">
        <f t="array" ref="AG852">IF(ISBLANK(D852),"",IF(OR($H$2="y",$H$2="m"),IF(AA852=AA851,IF(OR(AC852=$AC$4:$AC851)=FALSE,AG851&amp;AF852,AG851),"("&amp;AF852)&amp;IF(AA852=AA853,IF(OR(AC853=$AC$4:$AC852)=FALSE,", ",""),") "),""))</f>
        <v/>
      </c>
      <c r="AH852" s="10" t="str">
        <f>IF((ISBLANK(D852)),"",IF(D852=D851,AH851,"")&amp;IF(B851&lt;&gt;B852,((IF(ISBLANK(E852),$D$3&amp;"Non-type material: "&amp;$D$3,$D$3&amp;INDEX('type-categories'!$A$2:$B$100,MATCH(E852,'type-categories'!$A$2:$A$100,0),2)&amp;$D$3))),"")&amp;(IF(K852&lt;&gt;K851,$C$2&amp;K852&amp;$K$3&amp;$C$2&amp;" ",(IF(B852&lt;&gt;B851,$C$2&amp;K852&amp;$K$3&amp;$C$2&amp;" ",""))))&amp;(IF(L852="","",((IF(L852&lt;&gt;L851,$D$2&amp;L852&amp;$L$3&amp;$D$2&amp;" ",IF(B852&lt;&gt;B851,$D$2&amp;L852&amp;$L$3&amp;$D$2&amp;" ",""))))))&amp;(IF(M852="","",((IF(M852&lt;&gt;M851,$E$2&amp;M852&amp;$E$2&amp;","&amp;" ",IF(B852&lt;&gt;B851,$E$2&amp;M852&amp;$E$2&amp;",",""))))))&amp;(IF(N852="","",IF(N852&lt;&gt;N851,N852&amp;", ",IF(B852&lt;&gt;B851,N852&amp;", ",""))))&amp;(IF(ISBLANK(O852),"",(IF(O852&lt;&gt;O851,O852&amp;", ",IF(B852&lt;&gt;B851,O852&amp;", ","")))))&amp;(IF(ISBLANK(P852),"",(IF(P852&lt;&gt;P851,P852&amp;", ",IF(B852&lt;&gt;B851,P852&amp;", ",IF(Z852&lt;&gt;Z851,P852&amp;", ",""))))))&amp;(IF(ISBLANK(Q852),"",(IF(Q852&lt;&gt;Q851,Q852&amp;", ",IF(B852&lt;&gt;B851,Q852&amp;", ",IF(Z852&lt;&gt;Z851,Q852&amp;", ",""))))))&amp;(IF(ISBLANK(R852),"",(IF(R852&lt;&gt;R851,R852&amp;"m, ",IF(B852&lt;&gt;B851,R852&amp;"m, ",IF(Z852&lt;&gt;Z851,R852&amp;"m, ",""))))))&amp;IF(ISBLANK(S852),"",(IF(B852&lt;&gt;B851,S852&amp;", ",IF(S852&lt;&gt;S851,IF((Z852=Z851),"same locality "&amp;S852&amp;", ",S852&amp;", "),""))))&amp;(IF(ISBLANK(T852),"",(IF(T852&lt;&gt;T851,IF(ISBLANK(F$2),T852&amp;", ",T852&amp;" "&amp;F$2&amp;", "),(IF(B852&lt;&gt;B851,IF(ISBLANK(F$2),T852&amp;", ",T852&amp;" "&amp;F$2&amp;", "),(IF(Z852&lt;&gt;Z851,IF(ISBLANK(F$2),T852&amp;", ",T852&amp;" "&amp;F$2&amp;", "),IF((U852&lt;&gt;U851)*($G$2="Y"),"same collector, ","")))))))))&amp;(IF(ISBLANK(U852),"",(IF(U852&lt;&gt;U851,U852&amp;", ",(IF(B852&lt;&gt;B851,U852&amp;", ",IF(Z852&lt;&gt;Z851,U852&amp;", ",(IF(T852&lt;&gt;T851,IF((T852&lt;&gt;T851)*($G$2="Y"),"same date, ", ""),IF((T852=T851)*(U852=U851)*(S852&lt;&gt;S851)*($G$2="Y"),"same collector and date, ", ""))))))))))&amp;(IF(ISBLANK(V852),"",V852&amp;", "))&amp;IF((AA852&lt;&gt;AA853)*($H$2="y"),AD852&amp;AE852,IF((AA852&lt;&gt;AA853)*($H$2="m"),AD852&amp;AG852,IF(($H$2&lt;&gt;"m")*($H$2&lt;&gt;"Y"),(IF(F852=0,"",F852&amp;" "&amp;$F$4&amp;" "))&amp;(IF(G852=0,"",G852&amp;" "&amp;$G$4&amp;" "))&amp;(IF(H852=0,"",H852&amp;" "&amp;H$4&amp;" "))&amp;(IF(I852=0,"",I852&amp;" "&amp;$I$4&amp;" "))&amp;(IF(J852=0,"",J852&amp;" "&amp;$J$4&amp;" "))&amp;IF((ISBLANK(C852)),"","("&amp;C852&amp;")"),"")))&amp;IF((B852=B853)*(K852=K853)*(L852=L853)*(M852=M853),IF(($H$2&lt;&gt;"m")*($H$2&lt;&gt;"Y"), ", ", IF((ISNUMBER(FIND(")",AE852))), ", ", "")),IF((B852=B853)*(K852=K853)*(L852=L853),"; ",". ")))</f>
        <v/>
      </c>
      <c r="AI852" s="1"/>
    </row>
    <row r="853" spans="1:35" x14ac:dyDescent="0.25">
      <c r="A853" s="3" t="str">
        <f t="shared" si="108"/>
        <v/>
      </c>
      <c r="B853" s="53" t="str">
        <f t="shared" si="112"/>
        <v/>
      </c>
      <c r="C853" s="57"/>
      <c r="D853" s="57"/>
      <c r="E853" s="57"/>
      <c r="F853" s="57"/>
      <c r="G853" s="57"/>
      <c r="H853" s="57"/>
      <c r="I853" s="57"/>
      <c r="J853" s="57"/>
      <c r="K853" s="57"/>
      <c r="L853" s="57"/>
      <c r="M853" s="54"/>
      <c r="N853" s="57"/>
      <c r="O853" s="58"/>
      <c r="P853" s="58"/>
      <c r="Q853" s="58"/>
      <c r="R853" s="58"/>
      <c r="S853" s="54"/>
      <c r="T853" s="57"/>
      <c r="U853" s="57"/>
      <c r="V853" s="57"/>
      <c r="W853" s="57"/>
      <c r="X853" s="147" t="str">
        <f>IF(ISBLANK(D853),"",IF('order-admin-units'!$I$1&lt;&gt;"y", "", IF((K853="")*(ISBLANK(D853)=FALSE), 'order-admin-units'!$B$1+1, VLOOKUP(K853, ordercountry, 2))))</f>
        <v/>
      </c>
      <c r="Y853" s="147" t="str">
        <f>IF(ISBLANK(D853),"",IF('order-admin-units'!$I$1&lt;&gt;"y", "", IF(L853="", 'order-admin-units'!$B$2+1, VLOOKUP(K853&amp;"@"&amp;L853, orderadmin, 2))))</f>
        <v/>
      </c>
      <c r="Z853" s="147" t="str">
        <f t="shared" si="109"/>
        <v/>
      </c>
      <c r="AA853" s="147" t="str">
        <f t="shared" si="110"/>
        <v/>
      </c>
      <c r="AB853" s="147" t="str">
        <f t="shared" si="111"/>
        <v/>
      </c>
      <c r="AC853" s="147" t="str">
        <f t="shared" si="105"/>
        <v/>
      </c>
      <c r="AD853" s="11" t="str">
        <f t="shared" si="106"/>
        <v/>
      </c>
      <c r="AE853" s="11" t="str">
        <f t="array" ref="AE853">IF(ISBLANK(D853),"",IF(OR($H$2="y",$H$2="m"),IF(AA853=AA852,IF(OR(AB853=$AB$4:$AB852)=FALSE,AE852&amp;C853,AE852),"("&amp;C853)&amp;IF(AA853=AA854,IF(OR(AB854=$AB$4:$AB853)=FALSE,", ",""),") "),""))</f>
        <v/>
      </c>
      <c r="AF853" s="11" t="str">
        <f t="shared" si="107"/>
        <v/>
      </c>
      <c r="AG853" s="11" t="str">
        <f t="array" ref="AG853">IF(ISBLANK(D853),"",IF(OR($H$2="y",$H$2="m"),IF(AA853=AA852,IF(OR(AC853=$AC$4:$AC852)=FALSE,AG852&amp;AF853,AG852),"("&amp;AF853)&amp;IF(AA853=AA854,IF(OR(AC854=$AC$4:$AC853)=FALSE,", ",""),") "),""))</f>
        <v/>
      </c>
      <c r="AH853" s="10" t="str">
        <f>IF((ISBLANK(D853)),"",IF(D853=D852,AH852,"")&amp;IF(B852&lt;&gt;B853,((IF(ISBLANK(E853),$D$3&amp;"Non-type material: "&amp;$D$3,$D$3&amp;INDEX('type-categories'!$A$2:$B$100,MATCH(E853,'type-categories'!$A$2:$A$100,0),2)&amp;$D$3))),"")&amp;(IF(K853&lt;&gt;K852,$C$2&amp;K853&amp;$K$3&amp;$C$2&amp;" ",(IF(B853&lt;&gt;B852,$C$2&amp;K853&amp;$K$3&amp;$C$2&amp;" ",""))))&amp;(IF(L853="","",((IF(L853&lt;&gt;L852,$D$2&amp;L853&amp;$L$3&amp;$D$2&amp;" ",IF(B853&lt;&gt;B852,$D$2&amp;L853&amp;$L$3&amp;$D$2&amp;" ",""))))))&amp;(IF(M853="","",((IF(M853&lt;&gt;M852,$E$2&amp;M853&amp;$E$2&amp;","&amp;" ",IF(B853&lt;&gt;B852,$E$2&amp;M853&amp;$E$2&amp;",",""))))))&amp;(IF(N853="","",IF(N853&lt;&gt;N852,N853&amp;", ",IF(B853&lt;&gt;B852,N853&amp;", ",""))))&amp;(IF(ISBLANK(O853),"",(IF(O853&lt;&gt;O852,O853&amp;", ",IF(B853&lt;&gt;B852,O853&amp;", ","")))))&amp;(IF(ISBLANK(P853),"",(IF(P853&lt;&gt;P852,P853&amp;", ",IF(B853&lt;&gt;B852,P853&amp;", ",IF(Z853&lt;&gt;Z852,P853&amp;", ",""))))))&amp;(IF(ISBLANK(Q853),"",(IF(Q853&lt;&gt;Q852,Q853&amp;", ",IF(B853&lt;&gt;B852,Q853&amp;", ",IF(Z853&lt;&gt;Z852,Q853&amp;", ",""))))))&amp;(IF(ISBLANK(R853),"",(IF(R853&lt;&gt;R852,R853&amp;"m, ",IF(B853&lt;&gt;B852,R853&amp;"m, ",IF(Z853&lt;&gt;Z852,R853&amp;"m, ",""))))))&amp;IF(ISBLANK(S853),"",(IF(B853&lt;&gt;B852,S853&amp;", ",IF(S853&lt;&gt;S852,IF((Z853=Z852),"same locality "&amp;S853&amp;", ",S853&amp;", "),""))))&amp;(IF(ISBLANK(T853),"",(IF(T853&lt;&gt;T852,IF(ISBLANK(F$2),T853&amp;", ",T853&amp;" "&amp;F$2&amp;", "),(IF(B853&lt;&gt;B852,IF(ISBLANK(F$2),T853&amp;", ",T853&amp;" "&amp;F$2&amp;", "),(IF(Z853&lt;&gt;Z852,IF(ISBLANK(F$2),T853&amp;", ",T853&amp;" "&amp;F$2&amp;", "),IF((U853&lt;&gt;U852)*($G$2="Y"),"same collector, ","")))))))))&amp;(IF(ISBLANK(U853),"",(IF(U853&lt;&gt;U852,U853&amp;", ",(IF(B853&lt;&gt;B852,U853&amp;", ",IF(Z853&lt;&gt;Z852,U853&amp;", ",(IF(T853&lt;&gt;T852,IF((T853&lt;&gt;T852)*($G$2="Y"),"same date, ", ""),IF((T853=T852)*(U853=U852)*(S853&lt;&gt;S852)*($G$2="Y"),"same collector and date, ", ""))))))))))&amp;(IF(ISBLANK(V853),"",V853&amp;", "))&amp;IF((AA853&lt;&gt;AA854)*($H$2="y"),AD853&amp;AE853,IF((AA853&lt;&gt;AA854)*($H$2="m"),AD853&amp;AG853,IF(($H$2&lt;&gt;"m")*($H$2&lt;&gt;"Y"),(IF(F853=0,"",F853&amp;" "&amp;$F$4&amp;" "))&amp;(IF(G853=0,"",G853&amp;" "&amp;$G$4&amp;" "))&amp;(IF(H853=0,"",H853&amp;" "&amp;H$4&amp;" "))&amp;(IF(I853=0,"",I853&amp;" "&amp;$I$4&amp;" "))&amp;(IF(J853=0,"",J853&amp;" "&amp;$J$4&amp;" "))&amp;IF((ISBLANK(C853)),"","("&amp;C853&amp;")"),"")))&amp;IF((B853=B854)*(K853=K854)*(L853=L854)*(M853=M854),IF(($H$2&lt;&gt;"m")*($H$2&lt;&gt;"Y"), ", ", IF((ISNUMBER(FIND(")",AE853))), ", ", "")),IF((B853=B854)*(K853=K854)*(L853=L854),"; ",". ")))</f>
        <v/>
      </c>
      <c r="AI853" s="1"/>
    </row>
    <row r="854" spans="1:35" x14ac:dyDescent="0.25">
      <c r="A854" s="3" t="str">
        <f t="shared" si="108"/>
        <v/>
      </c>
      <c r="B854" s="53" t="str">
        <f t="shared" si="112"/>
        <v/>
      </c>
      <c r="C854" s="57"/>
      <c r="D854" s="57"/>
      <c r="E854" s="57"/>
      <c r="F854" s="57"/>
      <c r="G854" s="57"/>
      <c r="H854" s="57"/>
      <c r="I854" s="57"/>
      <c r="J854" s="57"/>
      <c r="K854" s="57"/>
      <c r="L854" s="57"/>
      <c r="M854" s="54"/>
      <c r="N854" s="57"/>
      <c r="O854" s="58"/>
      <c r="P854" s="58"/>
      <c r="Q854" s="58"/>
      <c r="R854" s="58"/>
      <c r="S854" s="54"/>
      <c r="T854" s="57"/>
      <c r="U854" s="57"/>
      <c r="V854" s="57"/>
      <c r="W854" s="57"/>
      <c r="X854" s="147" t="str">
        <f>IF(ISBLANK(D854),"",IF('order-admin-units'!$I$1&lt;&gt;"y", "", IF((K854="")*(ISBLANK(D854)=FALSE), 'order-admin-units'!$B$1+1, VLOOKUP(K854, ordercountry, 2))))</f>
        <v/>
      </c>
      <c r="Y854" s="147" t="str">
        <f>IF(ISBLANK(D854),"",IF('order-admin-units'!$I$1&lt;&gt;"y", "", IF(L854="", 'order-admin-units'!$B$2+1, VLOOKUP(K854&amp;"@"&amp;L854, orderadmin, 2))))</f>
        <v/>
      </c>
      <c r="Z854" s="147" t="str">
        <f t="shared" si="109"/>
        <v/>
      </c>
      <c r="AA854" s="147" t="str">
        <f t="shared" si="110"/>
        <v/>
      </c>
      <c r="AB854" s="147" t="str">
        <f t="shared" si="111"/>
        <v/>
      </c>
      <c r="AC854" s="147" t="str">
        <f t="shared" si="105"/>
        <v/>
      </c>
      <c r="AD854" s="11" t="str">
        <f t="shared" si="106"/>
        <v/>
      </c>
      <c r="AE854" s="11" t="str">
        <f t="array" ref="AE854">IF(ISBLANK(D854),"",IF(OR($H$2="y",$H$2="m"),IF(AA854=AA853,IF(OR(AB854=$AB$4:$AB853)=FALSE,AE853&amp;C854,AE853),"("&amp;C854)&amp;IF(AA854=AA855,IF(OR(AB855=$AB$4:$AB854)=FALSE,", ",""),") "),""))</f>
        <v/>
      </c>
      <c r="AF854" s="11" t="str">
        <f t="shared" si="107"/>
        <v/>
      </c>
      <c r="AG854" s="11" t="str">
        <f t="array" ref="AG854">IF(ISBLANK(D854),"",IF(OR($H$2="y",$H$2="m"),IF(AA854=AA853,IF(OR(AC854=$AC$4:$AC853)=FALSE,AG853&amp;AF854,AG853),"("&amp;AF854)&amp;IF(AA854=AA855,IF(OR(AC855=$AC$4:$AC854)=FALSE,", ",""),") "),""))</f>
        <v/>
      </c>
      <c r="AH854" s="10" t="str">
        <f>IF((ISBLANK(D854)),"",IF(D854=D853,AH853,"")&amp;IF(B853&lt;&gt;B854,((IF(ISBLANK(E854),$D$3&amp;"Non-type material: "&amp;$D$3,$D$3&amp;INDEX('type-categories'!$A$2:$B$100,MATCH(E854,'type-categories'!$A$2:$A$100,0),2)&amp;$D$3))),"")&amp;(IF(K854&lt;&gt;K853,$C$2&amp;K854&amp;$K$3&amp;$C$2&amp;" ",(IF(B854&lt;&gt;B853,$C$2&amp;K854&amp;$K$3&amp;$C$2&amp;" ",""))))&amp;(IF(L854="","",((IF(L854&lt;&gt;L853,$D$2&amp;L854&amp;$L$3&amp;$D$2&amp;" ",IF(B854&lt;&gt;B853,$D$2&amp;L854&amp;$L$3&amp;$D$2&amp;" ",""))))))&amp;(IF(M854="","",((IF(M854&lt;&gt;M853,$E$2&amp;M854&amp;$E$2&amp;","&amp;" ",IF(B854&lt;&gt;B853,$E$2&amp;M854&amp;$E$2&amp;",",""))))))&amp;(IF(N854="","",IF(N854&lt;&gt;N853,N854&amp;", ",IF(B854&lt;&gt;B853,N854&amp;", ",""))))&amp;(IF(ISBLANK(O854),"",(IF(O854&lt;&gt;O853,O854&amp;", ",IF(B854&lt;&gt;B853,O854&amp;", ","")))))&amp;(IF(ISBLANK(P854),"",(IF(P854&lt;&gt;P853,P854&amp;", ",IF(B854&lt;&gt;B853,P854&amp;", ",IF(Z854&lt;&gt;Z853,P854&amp;", ",""))))))&amp;(IF(ISBLANK(Q854),"",(IF(Q854&lt;&gt;Q853,Q854&amp;", ",IF(B854&lt;&gt;B853,Q854&amp;", ",IF(Z854&lt;&gt;Z853,Q854&amp;", ",""))))))&amp;(IF(ISBLANK(R854),"",(IF(R854&lt;&gt;R853,R854&amp;"m, ",IF(B854&lt;&gt;B853,R854&amp;"m, ",IF(Z854&lt;&gt;Z853,R854&amp;"m, ",""))))))&amp;IF(ISBLANK(S854),"",(IF(B854&lt;&gt;B853,S854&amp;", ",IF(S854&lt;&gt;S853,IF((Z854=Z853),"same locality "&amp;S854&amp;", ",S854&amp;", "),""))))&amp;(IF(ISBLANK(T854),"",(IF(T854&lt;&gt;T853,IF(ISBLANK(F$2),T854&amp;", ",T854&amp;" "&amp;F$2&amp;", "),(IF(B854&lt;&gt;B853,IF(ISBLANK(F$2),T854&amp;", ",T854&amp;" "&amp;F$2&amp;", "),(IF(Z854&lt;&gt;Z853,IF(ISBLANK(F$2),T854&amp;", ",T854&amp;" "&amp;F$2&amp;", "),IF((U854&lt;&gt;U853)*($G$2="Y"),"same collector, ","")))))))))&amp;(IF(ISBLANK(U854),"",(IF(U854&lt;&gt;U853,U854&amp;", ",(IF(B854&lt;&gt;B853,U854&amp;", ",IF(Z854&lt;&gt;Z853,U854&amp;", ",(IF(T854&lt;&gt;T853,IF((T854&lt;&gt;T853)*($G$2="Y"),"same date, ", ""),IF((T854=T853)*(U854=U853)*(S854&lt;&gt;S853)*($G$2="Y"),"same collector and date, ", ""))))))))))&amp;(IF(ISBLANK(V854),"",V854&amp;", "))&amp;IF((AA854&lt;&gt;AA855)*($H$2="y"),AD854&amp;AE854,IF((AA854&lt;&gt;AA855)*($H$2="m"),AD854&amp;AG854,IF(($H$2&lt;&gt;"m")*($H$2&lt;&gt;"Y"),(IF(F854=0,"",F854&amp;" "&amp;$F$4&amp;" "))&amp;(IF(G854=0,"",G854&amp;" "&amp;$G$4&amp;" "))&amp;(IF(H854=0,"",H854&amp;" "&amp;H$4&amp;" "))&amp;(IF(I854=0,"",I854&amp;" "&amp;$I$4&amp;" "))&amp;(IF(J854=0,"",J854&amp;" "&amp;$J$4&amp;" "))&amp;IF((ISBLANK(C854)),"","("&amp;C854&amp;")"),"")))&amp;IF((B854=B855)*(K854=K855)*(L854=L855)*(M854=M855),IF(($H$2&lt;&gt;"m")*($H$2&lt;&gt;"Y"), ", ", IF((ISNUMBER(FIND(")",AE854))), ", ", "")),IF((B854=B855)*(K854=K855)*(L854=L855),"; ",". ")))</f>
        <v/>
      </c>
      <c r="AI854" s="1"/>
    </row>
    <row r="855" spans="1:35" x14ac:dyDescent="0.25">
      <c r="A855" s="3" t="str">
        <f t="shared" si="108"/>
        <v/>
      </c>
      <c r="B855" s="53" t="str">
        <f t="shared" si="112"/>
        <v/>
      </c>
      <c r="C855" s="57"/>
      <c r="D855" s="57"/>
      <c r="E855" s="57"/>
      <c r="F855" s="57"/>
      <c r="G855" s="57"/>
      <c r="H855" s="57"/>
      <c r="I855" s="57"/>
      <c r="J855" s="57"/>
      <c r="K855" s="57"/>
      <c r="L855" s="57"/>
      <c r="M855" s="54"/>
      <c r="N855" s="57"/>
      <c r="O855" s="58"/>
      <c r="P855" s="58"/>
      <c r="Q855" s="58"/>
      <c r="R855" s="58"/>
      <c r="S855" s="54"/>
      <c r="T855" s="57"/>
      <c r="U855" s="57"/>
      <c r="V855" s="57"/>
      <c r="W855" s="57"/>
      <c r="X855" s="147" t="str">
        <f>IF(ISBLANK(D855),"",IF('order-admin-units'!$I$1&lt;&gt;"y", "", IF((K855="")*(ISBLANK(D855)=FALSE), 'order-admin-units'!$B$1+1, VLOOKUP(K855, ordercountry, 2))))</f>
        <v/>
      </c>
      <c r="Y855" s="147" t="str">
        <f>IF(ISBLANK(D855),"",IF('order-admin-units'!$I$1&lt;&gt;"y", "", IF(L855="", 'order-admin-units'!$B$2+1, VLOOKUP(K855&amp;"@"&amp;L855, orderadmin, 2))))</f>
        <v/>
      </c>
      <c r="Z855" s="147" t="str">
        <f t="shared" si="109"/>
        <v/>
      </c>
      <c r="AA855" s="147" t="str">
        <f t="shared" si="110"/>
        <v/>
      </c>
      <c r="AB855" s="147" t="str">
        <f t="shared" si="111"/>
        <v/>
      </c>
      <c r="AC855" s="147" t="str">
        <f t="shared" si="105"/>
        <v/>
      </c>
      <c r="AD855" s="11" t="str">
        <f t="shared" si="106"/>
        <v/>
      </c>
      <c r="AE855" s="11" t="str">
        <f t="array" ref="AE855">IF(ISBLANK(D855),"",IF(OR($H$2="y",$H$2="m"),IF(AA855=AA854,IF(OR(AB855=$AB$4:$AB854)=FALSE,AE854&amp;C855,AE854),"("&amp;C855)&amp;IF(AA855=AA856,IF(OR(AB856=$AB$4:$AB855)=FALSE,", ",""),") "),""))</f>
        <v/>
      </c>
      <c r="AF855" s="11" t="str">
        <f t="shared" si="107"/>
        <v/>
      </c>
      <c r="AG855" s="11" t="str">
        <f t="array" ref="AG855">IF(ISBLANK(D855),"",IF(OR($H$2="y",$H$2="m"),IF(AA855=AA854,IF(OR(AC855=$AC$4:$AC854)=FALSE,AG854&amp;AF855,AG854),"("&amp;AF855)&amp;IF(AA855=AA856,IF(OR(AC856=$AC$4:$AC855)=FALSE,", ",""),") "),""))</f>
        <v/>
      </c>
      <c r="AH855" s="10" t="str">
        <f>IF((ISBLANK(D855)),"",IF(D855=D854,AH854,"")&amp;IF(B854&lt;&gt;B855,((IF(ISBLANK(E855),$D$3&amp;"Non-type material: "&amp;$D$3,$D$3&amp;INDEX('type-categories'!$A$2:$B$100,MATCH(E855,'type-categories'!$A$2:$A$100,0),2)&amp;$D$3))),"")&amp;(IF(K855&lt;&gt;K854,$C$2&amp;K855&amp;$K$3&amp;$C$2&amp;" ",(IF(B855&lt;&gt;B854,$C$2&amp;K855&amp;$K$3&amp;$C$2&amp;" ",""))))&amp;(IF(L855="","",((IF(L855&lt;&gt;L854,$D$2&amp;L855&amp;$L$3&amp;$D$2&amp;" ",IF(B855&lt;&gt;B854,$D$2&amp;L855&amp;$L$3&amp;$D$2&amp;" ",""))))))&amp;(IF(M855="","",((IF(M855&lt;&gt;M854,$E$2&amp;M855&amp;$E$2&amp;","&amp;" ",IF(B855&lt;&gt;B854,$E$2&amp;M855&amp;$E$2&amp;",",""))))))&amp;(IF(N855="","",IF(N855&lt;&gt;N854,N855&amp;", ",IF(B855&lt;&gt;B854,N855&amp;", ",""))))&amp;(IF(ISBLANK(O855),"",(IF(O855&lt;&gt;O854,O855&amp;", ",IF(B855&lt;&gt;B854,O855&amp;", ","")))))&amp;(IF(ISBLANK(P855),"",(IF(P855&lt;&gt;P854,P855&amp;", ",IF(B855&lt;&gt;B854,P855&amp;", ",IF(Z855&lt;&gt;Z854,P855&amp;", ",""))))))&amp;(IF(ISBLANK(Q855),"",(IF(Q855&lt;&gt;Q854,Q855&amp;", ",IF(B855&lt;&gt;B854,Q855&amp;", ",IF(Z855&lt;&gt;Z854,Q855&amp;", ",""))))))&amp;(IF(ISBLANK(R855),"",(IF(R855&lt;&gt;R854,R855&amp;"m, ",IF(B855&lt;&gt;B854,R855&amp;"m, ",IF(Z855&lt;&gt;Z854,R855&amp;"m, ",""))))))&amp;IF(ISBLANK(S855),"",(IF(B855&lt;&gt;B854,S855&amp;", ",IF(S855&lt;&gt;S854,IF((Z855=Z854),"same locality "&amp;S855&amp;", ",S855&amp;", "),""))))&amp;(IF(ISBLANK(T855),"",(IF(T855&lt;&gt;T854,IF(ISBLANK(F$2),T855&amp;", ",T855&amp;" "&amp;F$2&amp;", "),(IF(B855&lt;&gt;B854,IF(ISBLANK(F$2),T855&amp;", ",T855&amp;" "&amp;F$2&amp;", "),(IF(Z855&lt;&gt;Z854,IF(ISBLANK(F$2),T855&amp;", ",T855&amp;" "&amp;F$2&amp;", "),IF((U855&lt;&gt;U854)*($G$2="Y"),"same collector, ","")))))))))&amp;(IF(ISBLANK(U855),"",(IF(U855&lt;&gt;U854,U855&amp;", ",(IF(B855&lt;&gt;B854,U855&amp;", ",IF(Z855&lt;&gt;Z854,U855&amp;", ",(IF(T855&lt;&gt;T854,IF((T855&lt;&gt;T854)*($G$2="Y"),"same date, ", ""),IF((T855=T854)*(U855=U854)*(S855&lt;&gt;S854)*($G$2="Y"),"same collector and date, ", ""))))))))))&amp;(IF(ISBLANK(V855),"",V855&amp;", "))&amp;IF((AA855&lt;&gt;AA856)*($H$2="y"),AD855&amp;AE855,IF((AA855&lt;&gt;AA856)*($H$2="m"),AD855&amp;AG855,IF(($H$2&lt;&gt;"m")*($H$2&lt;&gt;"Y"),(IF(F855=0,"",F855&amp;" "&amp;$F$4&amp;" "))&amp;(IF(G855=0,"",G855&amp;" "&amp;$G$4&amp;" "))&amp;(IF(H855=0,"",H855&amp;" "&amp;H$4&amp;" "))&amp;(IF(I855=0,"",I855&amp;" "&amp;$I$4&amp;" "))&amp;(IF(J855=0,"",J855&amp;" "&amp;$J$4&amp;" "))&amp;IF((ISBLANK(C855)),"","("&amp;C855&amp;")"),"")))&amp;IF((B855=B856)*(K855=K856)*(L855=L856)*(M855=M856),IF(($H$2&lt;&gt;"m")*($H$2&lt;&gt;"Y"), ", ", IF((ISNUMBER(FIND(")",AE855))), ", ", "")),IF((B855=B856)*(K855=K856)*(L855=L856),"; ",". ")))</f>
        <v/>
      </c>
      <c r="AI855" s="1"/>
    </row>
    <row r="856" spans="1:35" x14ac:dyDescent="0.25">
      <c r="A856" s="3" t="str">
        <f t="shared" si="108"/>
        <v/>
      </c>
      <c r="B856" s="53" t="str">
        <f t="shared" si="112"/>
        <v/>
      </c>
      <c r="C856" s="57"/>
      <c r="D856" s="57"/>
      <c r="E856" s="57"/>
      <c r="F856" s="57"/>
      <c r="G856" s="57"/>
      <c r="H856" s="57"/>
      <c r="I856" s="57"/>
      <c r="J856" s="57"/>
      <c r="K856" s="57"/>
      <c r="L856" s="57"/>
      <c r="M856" s="54"/>
      <c r="N856" s="57"/>
      <c r="O856" s="58"/>
      <c r="P856" s="58"/>
      <c r="Q856" s="58"/>
      <c r="R856" s="58"/>
      <c r="S856" s="54"/>
      <c r="T856" s="57"/>
      <c r="U856" s="57"/>
      <c r="V856" s="57"/>
      <c r="W856" s="57"/>
      <c r="X856" s="147" t="str">
        <f>IF(ISBLANK(D856),"",IF('order-admin-units'!$I$1&lt;&gt;"y", "", IF((K856="")*(ISBLANK(D856)=FALSE), 'order-admin-units'!$B$1+1, VLOOKUP(K856, ordercountry, 2))))</f>
        <v/>
      </c>
      <c r="Y856" s="147" t="str">
        <f>IF(ISBLANK(D856),"",IF('order-admin-units'!$I$1&lt;&gt;"y", "", IF(L856="", 'order-admin-units'!$B$2+1, VLOOKUP(K856&amp;"@"&amp;L856, orderadmin, 2))))</f>
        <v/>
      </c>
      <c r="Z856" s="147" t="str">
        <f t="shared" si="109"/>
        <v/>
      </c>
      <c r="AA856" s="147" t="str">
        <f t="shared" si="110"/>
        <v/>
      </c>
      <c r="AB856" s="147" t="str">
        <f t="shared" si="111"/>
        <v/>
      </c>
      <c r="AC856" s="147" t="str">
        <f t="shared" si="105"/>
        <v/>
      </c>
      <c r="AD856" s="11" t="str">
        <f t="shared" si="106"/>
        <v/>
      </c>
      <c r="AE856" s="11" t="str">
        <f t="array" ref="AE856">IF(ISBLANK(D856),"",IF(OR($H$2="y",$H$2="m"),IF(AA856=AA855,IF(OR(AB856=$AB$4:$AB855)=FALSE,AE855&amp;C856,AE855),"("&amp;C856)&amp;IF(AA856=AA857,IF(OR(AB857=$AB$4:$AB856)=FALSE,", ",""),") "),""))</f>
        <v/>
      </c>
      <c r="AF856" s="11" t="str">
        <f t="shared" si="107"/>
        <v/>
      </c>
      <c r="AG856" s="11" t="str">
        <f t="array" ref="AG856">IF(ISBLANK(D856),"",IF(OR($H$2="y",$H$2="m"),IF(AA856=AA855,IF(OR(AC856=$AC$4:$AC855)=FALSE,AG855&amp;AF856,AG855),"("&amp;AF856)&amp;IF(AA856=AA857,IF(OR(AC857=$AC$4:$AC856)=FALSE,", ",""),") "),""))</f>
        <v/>
      </c>
      <c r="AH856" s="10" t="str">
        <f>IF((ISBLANK(D856)),"",IF(D856=D855,AH855,"")&amp;IF(B855&lt;&gt;B856,((IF(ISBLANK(E856),$D$3&amp;"Non-type material: "&amp;$D$3,$D$3&amp;INDEX('type-categories'!$A$2:$B$100,MATCH(E856,'type-categories'!$A$2:$A$100,0),2)&amp;$D$3))),"")&amp;(IF(K856&lt;&gt;K855,$C$2&amp;K856&amp;$K$3&amp;$C$2&amp;" ",(IF(B856&lt;&gt;B855,$C$2&amp;K856&amp;$K$3&amp;$C$2&amp;" ",""))))&amp;(IF(L856="","",((IF(L856&lt;&gt;L855,$D$2&amp;L856&amp;$L$3&amp;$D$2&amp;" ",IF(B856&lt;&gt;B855,$D$2&amp;L856&amp;$L$3&amp;$D$2&amp;" ",""))))))&amp;(IF(M856="","",((IF(M856&lt;&gt;M855,$E$2&amp;M856&amp;$E$2&amp;","&amp;" ",IF(B856&lt;&gt;B855,$E$2&amp;M856&amp;$E$2&amp;",",""))))))&amp;(IF(N856="","",IF(N856&lt;&gt;N855,N856&amp;", ",IF(B856&lt;&gt;B855,N856&amp;", ",""))))&amp;(IF(ISBLANK(O856),"",(IF(O856&lt;&gt;O855,O856&amp;", ",IF(B856&lt;&gt;B855,O856&amp;", ","")))))&amp;(IF(ISBLANK(P856),"",(IF(P856&lt;&gt;P855,P856&amp;", ",IF(B856&lt;&gt;B855,P856&amp;", ",IF(Z856&lt;&gt;Z855,P856&amp;", ",""))))))&amp;(IF(ISBLANK(Q856),"",(IF(Q856&lt;&gt;Q855,Q856&amp;", ",IF(B856&lt;&gt;B855,Q856&amp;", ",IF(Z856&lt;&gt;Z855,Q856&amp;", ",""))))))&amp;(IF(ISBLANK(R856),"",(IF(R856&lt;&gt;R855,R856&amp;"m, ",IF(B856&lt;&gt;B855,R856&amp;"m, ",IF(Z856&lt;&gt;Z855,R856&amp;"m, ",""))))))&amp;IF(ISBLANK(S856),"",(IF(B856&lt;&gt;B855,S856&amp;", ",IF(S856&lt;&gt;S855,IF((Z856=Z855),"same locality "&amp;S856&amp;", ",S856&amp;", "),""))))&amp;(IF(ISBLANK(T856),"",(IF(T856&lt;&gt;T855,IF(ISBLANK(F$2),T856&amp;", ",T856&amp;" "&amp;F$2&amp;", "),(IF(B856&lt;&gt;B855,IF(ISBLANK(F$2),T856&amp;", ",T856&amp;" "&amp;F$2&amp;", "),(IF(Z856&lt;&gt;Z855,IF(ISBLANK(F$2),T856&amp;", ",T856&amp;" "&amp;F$2&amp;", "),IF((U856&lt;&gt;U855)*($G$2="Y"),"same collector, ","")))))))))&amp;(IF(ISBLANK(U856),"",(IF(U856&lt;&gt;U855,U856&amp;", ",(IF(B856&lt;&gt;B855,U856&amp;", ",IF(Z856&lt;&gt;Z855,U856&amp;", ",(IF(T856&lt;&gt;T855,IF((T856&lt;&gt;T855)*($G$2="Y"),"same date, ", ""),IF((T856=T855)*(U856=U855)*(S856&lt;&gt;S855)*($G$2="Y"),"same collector and date, ", ""))))))))))&amp;(IF(ISBLANK(V856),"",V856&amp;", "))&amp;IF((AA856&lt;&gt;AA857)*($H$2="y"),AD856&amp;AE856,IF((AA856&lt;&gt;AA857)*($H$2="m"),AD856&amp;AG856,IF(($H$2&lt;&gt;"m")*($H$2&lt;&gt;"Y"),(IF(F856=0,"",F856&amp;" "&amp;$F$4&amp;" "))&amp;(IF(G856=0,"",G856&amp;" "&amp;$G$4&amp;" "))&amp;(IF(H856=0,"",H856&amp;" "&amp;H$4&amp;" "))&amp;(IF(I856=0,"",I856&amp;" "&amp;$I$4&amp;" "))&amp;(IF(J856=0,"",J856&amp;" "&amp;$J$4&amp;" "))&amp;IF((ISBLANK(C856)),"","("&amp;C856&amp;")"),"")))&amp;IF((B856=B857)*(K856=K857)*(L856=L857)*(M856=M857),IF(($H$2&lt;&gt;"m")*($H$2&lt;&gt;"Y"), ", ", IF((ISNUMBER(FIND(")",AE856))), ", ", "")),IF((B856=B857)*(K856=K857)*(L856=L857),"; ",". ")))</f>
        <v/>
      </c>
      <c r="AI856" s="1"/>
    </row>
    <row r="857" spans="1:35" x14ac:dyDescent="0.25">
      <c r="A857" s="3" t="str">
        <f t="shared" si="108"/>
        <v/>
      </c>
      <c r="B857" s="53" t="str">
        <f t="shared" si="112"/>
        <v/>
      </c>
      <c r="C857" s="57"/>
      <c r="D857" s="57"/>
      <c r="E857" s="57"/>
      <c r="F857" s="57"/>
      <c r="G857" s="57"/>
      <c r="H857" s="57"/>
      <c r="I857" s="57"/>
      <c r="J857" s="57"/>
      <c r="K857" s="57"/>
      <c r="L857" s="57"/>
      <c r="M857" s="54"/>
      <c r="N857" s="57"/>
      <c r="O857" s="58"/>
      <c r="P857" s="58"/>
      <c r="Q857" s="58"/>
      <c r="R857" s="58"/>
      <c r="S857" s="54"/>
      <c r="T857" s="57"/>
      <c r="U857" s="57"/>
      <c r="V857" s="57"/>
      <c r="W857" s="57"/>
      <c r="X857" s="147" t="str">
        <f>IF(ISBLANK(D857),"",IF('order-admin-units'!$I$1&lt;&gt;"y", "", IF((K857="")*(ISBLANK(D857)=FALSE), 'order-admin-units'!$B$1+1, VLOOKUP(K857, ordercountry, 2))))</f>
        <v/>
      </c>
      <c r="Y857" s="147" t="str">
        <f>IF(ISBLANK(D857),"",IF('order-admin-units'!$I$1&lt;&gt;"y", "", IF(L857="", 'order-admin-units'!$B$2+1, VLOOKUP(K857&amp;"@"&amp;L857, orderadmin, 2))))</f>
        <v/>
      </c>
      <c r="Z857" s="147" t="str">
        <f t="shared" si="109"/>
        <v/>
      </c>
      <c r="AA857" s="147" t="str">
        <f t="shared" si="110"/>
        <v/>
      </c>
      <c r="AB857" s="147" t="str">
        <f t="shared" si="111"/>
        <v/>
      </c>
      <c r="AC857" s="147" t="str">
        <f t="shared" si="105"/>
        <v/>
      </c>
      <c r="AD857" s="11" t="str">
        <f t="shared" si="106"/>
        <v/>
      </c>
      <c r="AE857" s="11" t="str">
        <f t="array" ref="AE857">IF(ISBLANK(D857),"",IF(OR($H$2="y",$H$2="m"),IF(AA857=AA856,IF(OR(AB857=$AB$4:$AB856)=FALSE,AE856&amp;C857,AE856),"("&amp;C857)&amp;IF(AA857=AA858,IF(OR(AB858=$AB$4:$AB857)=FALSE,", ",""),") "),""))</f>
        <v/>
      </c>
      <c r="AF857" s="11" t="str">
        <f t="shared" si="107"/>
        <v/>
      </c>
      <c r="AG857" s="11" t="str">
        <f t="array" ref="AG857">IF(ISBLANK(D857),"",IF(OR($H$2="y",$H$2="m"),IF(AA857=AA856,IF(OR(AC857=$AC$4:$AC856)=FALSE,AG856&amp;AF857,AG856),"("&amp;AF857)&amp;IF(AA857=AA858,IF(OR(AC858=$AC$4:$AC857)=FALSE,", ",""),") "),""))</f>
        <v/>
      </c>
      <c r="AH857" s="10" t="str">
        <f>IF((ISBLANK(D857)),"",IF(D857=D856,AH856,"")&amp;IF(B856&lt;&gt;B857,((IF(ISBLANK(E857),$D$3&amp;"Non-type material: "&amp;$D$3,$D$3&amp;INDEX('type-categories'!$A$2:$B$100,MATCH(E857,'type-categories'!$A$2:$A$100,0),2)&amp;$D$3))),"")&amp;(IF(K857&lt;&gt;K856,$C$2&amp;K857&amp;$K$3&amp;$C$2&amp;" ",(IF(B857&lt;&gt;B856,$C$2&amp;K857&amp;$K$3&amp;$C$2&amp;" ",""))))&amp;(IF(L857="","",((IF(L857&lt;&gt;L856,$D$2&amp;L857&amp;$L$3&amp;$D$2&amp;" ",IF(B857&lt;&gt;B856,$D$2&amp;L857&amp;$L$3&amp;$D$2&amp;" ",""))))))&amp;(IF(M857="","",((IF(M857&lt;&gt;M856,$E$2&amp;M857&amp;$E$2&amp;","&amp;" ",IF(B857&lt;&gt;B856,$E$2&amp;M857&amp;$E$2&amp;",",""))))))&amp;(IF(N857="","",IF(N857&lt;&gt;N856,N857&amp;", ",IF(B857&lt;&gt;B856,N857&amp;", ",""))))&amp;(IF(ISBLANK(O857),"",(IF(O857&lt;&gt;O856,O857&amp;", ",IF(B857&lt;&gt;B856,O857&amp;", ","")))))&amp;(IF(ISBLANK(P857),"",(IF(P857&lt;&gt;P856,P857&amp;", ",IF(B857&lt;&gt;B856,P857&amp;", ",IF(Z857&lt;&gt;Z856,P857&amp;", ",""))))))&amp;(IF(ISBLANK(Q857),"",(IF(Q857&lt;&gt;Q856,Q857&amp;", ",IF(B857&lt;&gt;B856,Q857&amp;", ",IF(Z857&lt;&gt;Z856,Q857&amp;", ",""))))))&amp;(IF(ISBLANK(R857),"",(IF(R857&lt;&gt;R856,R857&amp;"m, ",IF(B857&lt;&gt;B856,R857&amp;"m, ",IF(Z857&lt;&gt;Z856,R857&amp;"m, ",""))))))&amp;IF(ISBLANK(S857),"",(IF(B857&lt;&gt;B856,S857&amp;", ",IF(S857&lt;&gt;S856,IF((Z857=Z856),"same locality "&amp;S857&amp;", ",S857&amp;", "),""))))&amp;(IF(ISBLANK(T857),"",(IF(T857&lt;&gt;T856,IF(ISBLANK(F$2),T857&amp;", ",T857&amp;" "&amp;F$2&amp;", "),(IF(B857&lt;&gt;B856,IF(ISBLANK(F$2),T857&amp;", ",T857&amp;" "&amp;F$2&amp;", "),(IF(Z857&lt;&gt;Z856,IF(ISBLANK(F$2),T857&amp;", ",T857&amp;" "&amp;F$2&amp;", "),IF((U857&lt;&gt;U856)*($G$2="Y"),"same collector, ","")))))))))&amp;(IF(ISBLANK(U857),"",(IF(U857&lt;&gt;U856,U857&amp;", ",(IF(B857&lt;&gt;B856,U857&amp;", ",IF(Z857&lt;&gt;Z856,U857&amp;", ",(IF(T857&lt;&gt;T856,IF((T857&lt;&gt;T856)*($G$2="Y"),"same date, ", ""),IF((T857=T856)*(U857=U856)*(S857&lt;&gt;S856)*($G$2="Y"),"same collector and date, ", ""))))))))))&amp;(IF(ISBLANK(V857),"",V857&amp;", "))&amp;IF((AA857&lt;&gt;AA858)*($H$2="y"),AD857&amp;AE857,IF((AA857&lt;&gt;AA858)*($H$2="m"),AD857&amp;AG857,IF(($H$2&lt;&gt;"m")*($H$2&lt;&gt;"Y"),(IF(F857=0,"",F857&amp;" "&amp;$F$4&amp;" "))&amp;(IF(G857=0,"",G857&amp;" "&amp;$G$4&amp;" "))&amp;(IF(H857=0,"",H857&amp;" "&amp;H$4&amp;" "))&amp;(IF(I857=0,"",I857&amp;" "&amp;$I$4&amp;" "))&amp;(IF(J857=0,"",J857&amp;" "&amp;$J$4&amp;" "))&amp;IF((ISBLANK(C857)),"","("&amp;C857&amp;")"),"")))&amp;IF((B857=B858)*(K857=K858)*(L857=L858)*(M857=M858),IF(($H$2&lt;&gt;"m")*($H$2&lt;&gt;"Y"), ", ", IF((ISNUMBER(FIND(")",AE857))), ", ", "")),IF((B857=B858)*(K857=K858)*(L857=L858),"; ",". ")))</f>
        <v/>
      </c>
      <c r="AI857" s="1"/>
    </row>
    <row r="858" spans="1:35" x14ac:dyDescent="0.25">
      <c r="A858" s="3" t="str">
        <f t="shared" si="108"/>
        <v/>
      </c>
      <c r="B858" s="53" t="str">
        <f t="shared" si="112"/>
        <v/>
      </c>
      <c r="C858" s="57"/>
      <c r="D858" s="57"/>
      <c r="E858" s="57"/>
      <c r="F858" s="57"/>
      <c r="G858" s="57"/>
      <c r="H858" s="57"/>
      <c r="I858" s="57"/>
      <c r="J858" s="57"/>
      <c r="K858" s="57"/>
      <c r="L858" s="57"/>
      <c r="M858" s="54"/>
      <c r="N858" s="57"/>
      <c r="O858" s="58"/>
      <c r="P858" s="58"/>
      <c r="Q858" s="58"/>
      <c r="R858" s="58"/>
      <c r="S858" s="54"/>
      <c r="T858" s="57"/>
      <c r="U858" s="57"/>
      <c r="V858" s="57"/>
      <c r="W858" s="57"/>
      <c r="X858" s="147" t="str">
        <f>IF(ISBLANK(D858),"",IF('order-admin-units'!$I$1&lt;&gt;"y", "", IF((K858="")*(ISBLANK(D858)=FALSE), 'order-admin-units'!$B$1+1, VLOOKUP(K858, ordercountry, 2))))</f>
        <v/>
      </c>
      <c r="Y858" s="147" t="str">
        <f>IF(ISBLANK(D858),"",IF('order-admin-units'!$I$1&lt;&gt;"y", "", IF(L858="", 'order-admin-units'!$B$2+1, VLOOKUP(K858&amp;"@"&amp;L858, orderadmin, 2))))</f>
        <v/>
      </c>
      <c r="Z858" s="147" t="str">
        <f t="shared" si="109"/>
        <v/>
      </c>
      <c r="AA858" s="147" t="str">
        <f t="shared" si="110"/>
        <v/>
      </c>
      <c r="AB858" s="147" t="str">
        <f t="shared" si="111"/>
        <v/>
      </c>
      <c r="AC858" s="147" t="str">
        <f t="shared" si="105"/>
        <v/>
      </c>
      <c r="AD858" s="11" t="str">
        <f t="shared" si="106"/>
        <v/>
      </c>
      <c r="AE858" s="11" t="str">
        <f t="array" ref="AE858">IF(ISBLANK(D858),"",IF(OR($H$2="y",$H$2="m"),IF(AA858=AA857,IF(OR(AB858=$AB$4:$AB857)=FALSE,AE857&amp;C858,AE857),"("&amp;C858)&amp;IF(AA858=AA859,IF(OR(AB859=$AB$4:$AB858)=FALSE,", ",""),") "),""))</f>
        <v/>
      </c>
      <c r="AF858" s="11" t="str">
        <f t="shared" si="107"/>
        <v/>
      </c>
      <c r="AG858" s="11" t="str">
        <f t="array" ref="AG858">IF(ISBLANK(D858),"",IF(OR($H$2="y",$H$2="m"),IF(AA858=AA857,IF(OR(AC858=$AC$4:$AC857)=FALSE,AG857&amp;AF858,AG857),"("&amp;AF858)&amp;IF(AA858=AA859,IF(OR(AC859=$AC$4:$AC858)=FALSE,", ",""),") "),""))</f>
        <v/>
      </c>
      <c r="AH858" s="10" t="str">
        <f>IF((ISBLANK(D858)),"",IF(D858=D857,AH857,"")&amp;IF(B857&lt;&gt;B858,((IF(ISBLANK(E858),$D$3&amp;"Non-type material: "&amp;$D$3,$D$3&amp;INDEX('type-categories'!$A$2:$B$100,MATCH(E858,'type-categories'!$A$2:$A$100,0),2)&amp;$D$3))),"")&amp;(IF(K858&lt;&gt;K857,$C$2&amp;K858&amp;$K$3&amp;$C$2&amp;" ",(IF(B858&lt;&gt;B857,$C$2&amp;K858&amp;$K$3&amp;$C$2&amp;" ",""))))&amp;(IF(L858="","",((IF(L858&lt;&gt;L857,$D$2&amp;L858&amp;$L$3&amp;$D$2&amp;" ",IF(B858&lt;&gt;B857,$D$2&amp;L858&amp;$L$3&amp;$D$2&amp;" ",""))))))&amp;(IF(M858="","",((IF(M858&lt;&gt;M857,$E$2&amp;M858&amp;$E$2&amp;","&amp;" ",IF(B858&lt;&gt;B857,$E$2&amp;M858&amp;$E$2&amp;",",""))))))&amp;(IF(N858="","",IF(N858&lt;&gt;N857,N858&amp;", ",IF(B858&lt;&gt;B857,N858&amp;", ",""))))&amp;(IF(ISBLANK(O858),"",(IF(O858&lt;&gt;O857,O858&amp;", ",IF(B858&lt;&gt;B857,O858&amp;", ","")))))&amp;(IF(ISBLANK(P858),"",(IF(P858&lt;&gt;P857,P858&amp;", ",IF(B858&lt;&gt;B857,P858&amp;", ",IF(Z858&lt;&gt;Z857,P858&amp;", ",""))))))&amp;(IF(ISBLANK(Q858),"",(IF(Q858&lt;&gt;Q857,Q858&amp;", ",IF(B858&lt;&gt;B857,Q858&amp;", ",IF(Z858&lt;&gt;Z857,Q858&amp;", ",""))))))&amp;(IF(ISBLANK(R858),"",(IF(R858&lt;&gt;R857,R858&amp;"m, ",IF(B858&lt;&gt;B857,R858&amp;"m, ",IF(Z858&lt;&gt;Z857,R858&amp;"m, ",""))))))&amp;IF(ISBLANK(S858),"",(IF(B858&lt;&gt;B857,S858&amp;", ",IF(S858&lt;&gt;S857,IF((Z858=Z857),"same locality "&amp;S858&amp;", ",S858&amp;", "),""))))&amp;(IF(ISBLANK(T858),"",(IF(T858&lt;&gt;T857,IF(ISBLANK(F$2),T858&amp;", ",T858&amp;" "&amp;F$2&amp;", "),(IF(B858&lt;&gt;B857,IF(ISBLANK(F$2),T858&amp;", ",T858&amp;" "&amp;F$2&amp;", "),(IF(Z858&lt;&gt;Z857,IF(ISBLANK(F$2),T858&amp;", ",T858&amp;" "&amp;F$2&amp;", "),IF((U858&lt;&gt;U857)*($G$2="Y"),"same collector, ","")))))))))&amp;(IF(ISBLANK(U858),"",(IF(U858&lt;&gt;U857,U858&amp;", ",(IF(B858&lt;&gt;B857,U858&amp;", ",IF(Z858&lt;&gt;Z857,U858&amp;", ",(IF(T858&lt;&gt;T857,IF((T858&lt;&gt;T857)*($G$2="Y"),"same date, ", ""),IF((T858=T857)*(U858=U857)*(S858&lt;&gt;S857)*($G$2="Y"),"same collector and date, ", ""))))))))))&amp;(IF(ISBLANK(V858),"",V858&amp;", "))&amp;IF((AA858&lt;&gt;AA859)*($H$2="y"),AD858&amp;AE858,IF((AA858&lt;&gt;AA859)*($H$2="m"),AD858&amp;AG858,IF(($H$2&lt;&gt;"m")*($H$2&lt;&gt;"Y"),(IF(F858=0,"",F858&amp;" "&amp;$F$4&amp;" "))&amp;(IF(G858=0,"",G858&amp;" "&amp;$G$4&amp;" "))&amp;(IF(H858=0,"",H858&amp;" "&amp;H$4&amp;" "))&amp;(IF(I858=0,"",I858&amp;" "&amp;$I$4&amp;" "))&amp;(IF(J858=0,"",J858&amp;" "&amp;$J$4&amp;" "))&amp;IF((ISBLANK(C858)),"","("&amp;C858&amp;")"),"")))&amp;IF((B858=B859)*(K858=K859)*(L858=L859)*(M858=M859),IF(($H$2&lt;&gt;"m")*($H$2&lt;&gt;"Y"), ", ", IF((ISNUMBER(FIND(")",AE858))), ", ", "")),IF((B858=B859)*(K858=K859)*(L858=L859),"; ",". ")))</f>
        <v/>
      </c>
      <c r="AI858" s="1"/>
    </row>
    <row r="859" spans="1:35" x14ac:dyDescent="0.25">
      <c r="A859" s="3" t="str">
        <f t="shared" si="108"/>
        <v/>
      </c>
      <c r="B859" s="53" t="str">
        <f t="shared" si="112"/>
        <v/>
      </c>
      <c r="C859" s="57"/>
      <c r="D859" s="57"/>
      <c r="E859" s="57"/>
      <c r="F859" s="57"/>
      <c r="G859" s="57"/>
      <c r="H859" s="57"/>
      <c r="I859" s="57"/>
      <c r="J859" s="57"/>
      <c r="K859" s="57"/>
      <c r="L859" s="57"/>
      <c r="M859" s="54"/>
      <c r="N859" s="57"/>
      <c r="O859" s="58"/>
      <c r="P859" s="58"/>
      <c r="Q859" s="58"/>
      <c r="R859" s="58"/>
      <c r="S859" s="54"/>
      <c r="T859" s="57"/>
      <c r="U859" s="57"/>
      <c r="V859" s="57"/>
      <c r="W859" s="57"/>
      <c r="X859" s="147" t="str">
        <f>IF(ISBLANK(D859),"",IF('order-admin-units'!$I$1&lt;&gt;"y", "", IF((K859="")*(ISBLANK(D859)=FALSE), 'order-admin-units'!$B$1+1, VLOOKUP(K859, ordercountry, 2))))</f>
        <v/>
      </c>
      <c r="Y859" s="147" t="str">
        <f>IF(ISBLANK(D859),"",IF('order-admin-units'!$I$1&lt;&gt;"y", "", IF(L859="", 'order-admin-units'!$B$2+1, VLOOKUP(K859&amp;"@"&amp;L859, orderadmin, 2))))</f>
        <v/>
      </c>
      <c r="Z859" s="147" t="str">
        <f t="shared" si="109"/>
        <v/>
      </c>
      <c r="AA859" s="147" t="str">
        <f t="shared" si="110"/>
        <v/>
      </c>
      <c r="AB859" s="147" t="str">
        <f t="shared" si="111"/>
        <v/>
      </c>
      <c r="AC859" s="147" t="str">
        <f t="shared" si="105"/>
        <v/>
      </c>
      <c r="AD859" s="11" t="str">
        <f t="shared" si="106"/>
        <v/>
      </c>
      <c r="AE859" s="11" t="str">
        <f t="array" ref="AE859">IF(ISBLANK(D859),"",IF(OR($H$2="y",$H$2="m"),IF(AA859=AA858,IF(OR(AB859=$AB$4:$AB858)=FALSE,AE858&amp;C859,AE858),"("&amp;C859)&amp;IF(AA859=AA860,IF(OR(AB860=$AB$4:$AB859)=FALSE,", ",""),") "),""))</f>
        <v/>
      </c>
      <c r="AF859" s="11" t="str">
        <f t="shared" si="107"/>
        <v/>
      </c>
      <c r="AG859" s="11" t="str">
        <f t="array" ref="AG859">IF(ISBLANK(D859),"",IF(OR($H$2="y",$H$2="m"),IF(AA859=AA858,IF(OR(AC859=$AC$4:$AC858)=FALSE,AG858&amp;AF859,AG858),"("&amp;AF859)&amp;IF(AA859=AA860,IF(OR(AC860=$AC$4:$AC859)=FALSE,", ",""),") "),""))</f>
        <v/>
      </c>
      <c r="AH859" s="10" t="str">
        <f>IF((ISBLANK(D859)),"",IF(D859=D858,AH858,"")&amp;IF(B858&lt;&gt;B859,((IF(ISBLANK(E859),$D$3&amp;"Non-type material: "&amp;$D$3,$D$3&amp;INDEX('type-categories'!$A$2:$B$100,MATCH(E859,'type-categories'!$A$2:$A$100,0),2)&amp;$D$3))),"")&amp;(IF(K859&lt;&gt;K858,$C$2&amp;K859&amp;$K$3&amp;$C$2&amp;" ",(IF(B859&lt;&gt;B858,$C$2&amp;K859&amp;$K$3&amp;$C$2&amp;" ",""))))&amp;(IF(L859="","",((IF(L859&lt;&gt;L858,$D$2&amp;L859&amp;$L$3&amp;$D$2&amp;" ",IF(B859&lt;&gt;B858,$D$2&amp;L859&amp;$L$3&amp;$D$2&amp;" ",""))))))&amp;(IF(M859="","",((IF(M859&lt;&gt;M858,$E$2&amp;M859&amp;$E$2&amp;","&amp;" ",IF(B859&lt;&gt;B858,$E$2&amp;M859&amp;$E$2&amp;",",""))))))&amp;(IF(N859="","",IF(N859&lt;&gt;N858,N859&amp;", ",IF(B859&lt;&gt;B858,N859&amp;", ",""))))&amp;(IF(ISBLANK(O859),"",(IF(O859&lt;&gt;O858,O859&amp;", ",IF(B859&lt;&gt;B858,O859&amp;", ","")))))&amp;(IF(ISBLANK(P859),"",(IF(P859&lt;&gt;P858,P859&amp;", ",IF(B859&lt;&gt;B858,P859&amp;", ",IF(Z859&lt;&gt;Z858,P859&amp;", ",""))))))&amp;(IF(ISBLANK(Q859),"",(IF(Q859&lt;&gt;Q858,Q859&amp;", ",IF(B859&lt;&gt;B858,Q859&amp;", ",IF(Z859&lt;&gt;Z858,Q859&amp;", ",""))))))&amp;(IF(ISBLANK(R859),"",(IF(R859&lt;&gt;R858,R859&amp;"m, ",IF(B859&lt;&gt;B858,R859&amp;"m, ",IF(Z859&lt;&gt;Z858,R859&amp;"m, ",""))))))&amp;IF(ISBLANK(S859),"",(IF(B859&lt;&gt;B858,S859&amp;", ",IF(S859&lt;&gt;S858,IF((Z859=Z858),"same locality "&amp;S859&amp;", ",S859&amp;", "),""))))&amp;(IF(ISBLANK(T859),"",(IF(T859&lt;&gt;T858,IF(ISBLANK(F$2),T859&amp;", ",T859&amp;" "&amp;F$2&amp;", "),(IF(B859&lt;&gt;B858,IF(ISBLANK(F$2),T859&amp;", ",T859&amp;" "&amp;F$2&amp;", "),(IF(Z859&lt;&gt;Z858,IF(ISBLANK(F$2),T859&amp;", ",T859&amp;" "&amp;F$2&amp;", "),IF((U859&lt;&gt;U858)*($G$2="Y"),"same collector, ","")))))))))&amp;(IF(ISBLANK(U859),"",(IF(U859&lt;&gt;U858,U859&amp;", ",(IF(B859&lt;&gt;B858,U859&amp;", ",IF(Z859&lt;&gt;Z858,U859&amp;", ",(IF(T859&lt;&gt;T858,IF((T859&lt;&gt;T858)*($G$2="Y"),"same date, ", ""),IF((T859=T858)*(U859=U858)*(S859&lt;&gt;S858)*($G$2="Y"),"same collector and date, ", ""))))))))))&amp;(IF(ISBLANK(V859),"",V859&amp;", "))&amp;IF((AA859&lt;&gt;AA860)*($H$2="y"),AD859&amp;AE859,IF((AA859&lt;&gt;AA860)*($H$2="m"),AD859&amp;AG859,IF(($H$2&lt;&gt;"m")*($H$2&lt;&gt;"Y"),(IF(F859=0,"",F859&amp;" "&amp;$F$4&amp;" "))&amp;(IF(G859=0,"",G859&amp;" "&amp;$G$4&amp;" "))&amp;(IF(H859=0,"",H859&amp;" "&amp;H$4&amp;" "))&amp;(IF(I859=0,"",I859&amp;" "&amp;$I$4&amp;" "))&amp;(IF(J859=0,"",J859&amp;" "&amp;$J$4&amp;" "))&amp;IF((ISBLANK(C859)),"","("&amp;C859&amp;")"),"")))&amp;IF((B859=B860)*(K859=K860)*(L859=L860)*(M859=M860),IF(($H$2&lt;&gt;"m")*($H$2&lt;&gt;"Y"), ", ", IF((ISNUMBER(FIND(")",AE859))), ", ", "")),IF((B859=B860)*(K859=K860)*(L859=L860),"; ",". ")))</f>
        <v/>
      </c>
      <c r="AI859" s="1"/>
    </row>
    <row r="860" spans="1:35" x14ac:dyDescent="0.25">
      <c r="A860" s="3" t="str">
        <f t="shared" si="108"/>
        <v/>
      </c>
      <c r="B860" s="53" t="str">
        <f t="shared" si="112"/>
        <v/>
      </c>
      <c r="C860" s="57"/>
      <c r="D860" s="57"/>
      <c r="E860" s="57"/>
      <c r="F860" s="57"/>
      <c r="G860" s="57"/>
      <c r="H860" s="57"/>
      <c r="I860" s="57"/>
      <c r="J860" s="57"/>
      <c r="K860" s="57"/>
      <c r="L860" s="57"/>
      <c r="M860" s="54"/>
      <c r="N860" s="57"/>
      <c r="O860" s="58"/>
      <c r="P860" s="58"/>
      <c r="Q860" s="58"/>
      <c r="R860" s="58"/>
      <c r="S860" s="54"/>
      <c r="T860" s="57"/>
      <c r="U860" s="57"/>
      <c r="V860" s="57"/>
      <c r="W860" s="57"/>
      <c r="X860" s="147" t="str">
        <f>IF(ISBLANK(D860),"",IF('order-admin-units'!$I$1&lt;&gt;"y", "", IF((K860="")*(ISBLANK(D860)=FALSE), 'order-admin-units'!$B$1+1, VLOOKUP(K860, ordercountry, 2))))</f>
        <v/>
      </c>
      <c r="Y860" s="147" t="str">
        <f>IF(ISBLANK(D860),"",IF('order-admin-units'!$I$1&lt;&gt;"y", "", IF(L860="", 'order-admin-units'!$B$2+1, VLOOKUP(K860&amp;"@"&amp;L860, orderadmin, 2))))</f>
        <v/>
      </c>
      <c r="Z860" s="147" t="str">
        <f t="shared" si="109"/>
        <v/>
      </c>
      <c r="AA860" s="147" t="str">
        <f t="shared" si="110"/>
        <v/>
      </c>
      <c r="AB860" s="147" t="str">
        <f t="shared" si="111"/>
        <v/>
      </c>
      <c r="AC860" s="147" t="str">
        <f t="shared" si="105"/>
        <v/>
      </c>
      <c r="AD860" s="11" t="str">
        <f t="shared" si="106"/>
        <v/>
      </c>
      <c r="AE860" s="11" t="str">
        <f t="array" ref="AE860">IF(ISBLANK(D860),"",IF(OR($H$2="y",$H$2="m"),IF(AA860=AA859,IF(OR(AB860=$AB$4:$AB859)=FALSE,AE859&amp;C860,AE859),"("&amp;C860)&amp;IF(AA860=AA861,IF(OR(AB861=$AB$4:$AB860)=FALSE,", ",""),") "),""))</f>
        <v/>
      </c>
      <c r="AF860" s="11" t="str">
        <f t="shared" si="107"/>
        <v/>
      </c>
      <c r="AG860" s="11" t="str">
        <f t="array" ref="AG860">IF(ISBLANK(D860),"",IF(OR($H$2="y",$H$2="m"),IF(AA860=AA859,IF(OR(AC860=$AC$4:$AC859)=FALSE,AG859&amp;AF860,AG859),"("&amp;AF860)&amp;IF(AA860=AA861,IF(OR(AC861=$AC$4:$AC860)=FALSE,", ",""),") "),""))</f>
        <v/>
      </c>
      <c r="AH860" s="10" t="str">
        <f>IF((ISBLANK(D860)),"",IF(D860=D859,AH859,"")&amp;IF(B859&lt;&gt;B860,((IF(ISBLANK(E860),$D$3&amp;"Non-type material: "&amp;$D$3,$D$3&amp;INDEX('type-categories'!$A$2:$B$100,MATCH(E860,'type-categories'!$A$2:$A$100,0),2)&amp;$D$3))),"")&amp;(IF(K860&lt;&gt;K859,$C$2&amp;K860&amp;$K$3&amp;$C$2&amp;" ",(IF(B860&lt;&gt;B859,$C$2&amp;K860&amp;$K$3&amp;$C$2&amp;" ",""))))&amp;(IF(L860="","",((IF(L860&lt;&gt;L859,$D$2&amp;L860&amp;$L$3&amp;$D$2&amp;" ",IF(B860&lt;&gt;B859,$D$2&amp;L860&amp;$L$3&amp;$D$2&amp;" ",""))))))&amp;(IF(M860="","",((IF(M860&lt;&gt;M859,$E$2&amp;M860&amp;$E$2&amp;","&amp;" ",IF(B860&lt;&gt;B859,$E$2&amp;M860&amp;$E$2&amp;",",""))))))&amp;(IF(N860="","",IF(N860&lt;&gt;N859,N860&amp;", ",IF(B860&lt;&gt;B859,N860&amp;", ",""))))&amp;(IF(ISBLANK(O860),"",(IF(O860&lt;&gt;O859,O860&amp;", ",IF(B860&lt;&gt;B859,O860&amp;", ","")))))&amp;(IF(ISBLANK(P860),"",(IF(P860&lt;&gt;P859,P860&amp;", ",IF(B860&lt;&gt;B859,P860&amp;", ",IF(Z860&lt;&gt;Z859,P860&amp;", ",""))))))&amp;(IF(ISBLANK(Q860),"",(IF(Q860&lt;&gt;Q859,Q860&amp;", ",IF(B860&lt;&gt;B859,Q860&amp;", ",IF(Z860&lt;&gt;Z859,Q860&amp;", ",""))))))&amp;(IF(ISBLANK(R860),"",(IF(R860&lt;&gt;R859,R860&amp;"m, ",IF(B860&lt;&gt;B859,R860&amp;"m, ",IF(Z860&lt;&gt;Z859,R860&amp;"m, ",""))))))&amp;IF(ISBLANK(S860),"",(IF(B860&lt;&gt;B859,S860&amp;", ",IF(S860&lt;&gt;S859,IF((Z860=Z859),"same locality "&amp;S860&amp;", ",S860&amp;", "),""))))&amp;(IF(ISBLANK(T860),"",(IF(T860&lt;&gt;T859,IF(ISBLANK(F$2),T860&amp;", ",T860&amp;" "&amp;F$2&amp;", "),(IF(B860&lt;&gt;B859,IF(ISBLANK(F$2),T860&amp;", ",T860&amp;" "&amp;F$2&amp;", "),(IF(Z860&lt;&gt;Z859,IF(ISBLANK(F$2),T860&amp;", ",T860&amp;" "&amp;F$2&amp;", "),IF((U860&lt;&gt;U859)*($G$2="Y"),"same collector, ","")))))))))&amp;(IF(ISBLANK(U860),"",(IF(U860&lt;&gt;U859,U860&amp;", ",(IF(B860&lt;&gt;B859,U860&amp;", ",IF(Z860&lt;&gt;Z859,U860&amp;", ",(IF(T860&lt;&gt;T859,IF((T860&lt;&gt;T859)*($G$2="Y"),"same date, ", ""),IF((T860=T859)*(U860=U859)*(S860&lt;&gt;S859)*($G$2="Y"),"same collector and date, ", ""))))))))))&amp;(IF(ISBLANK(V860),"",V860&amp;", "))&amp;IF((AA860&lt;&gt;AA861)*($H$2="y"),AD860&amp;AE860,IF((AA860&lt;&gt;AA861)*($H$2="m"),AD860&amp;AG860,IF(($H$2&lt;&gt;"m")*($H$2&lt;&gt;"Y"),(IF(F860=0,"",F860&amp;" "&amp;$F$4&amp;" "))&amp;(IF(G860=0,"",G860&amp;" "&amp;$G$4&amp;" "))&amp;(IF(H860=0,"",H860&amp;" "&amp;H$4&amp;" "))&amp;(IF(I860=0,"",I860&amp;" "&amp;$I$4&amp;" "))&amp;(IF(J860=0,"",J860&amp;" "&amp;$J$4&amp;" "))&amp;IF((ISBLANK(C860)),"","("&amp;C860&amp;")"),"")))&amp;IF((B860=B861)*(K860=K861)*(L860=L861)*(M860=M861),IF(($H$2&lt;&gt;"m")*($H$2&lt;&gt;"Y"), ", ", IF((ISNUMBER(FIND(")",AE860))), ", ", "")),IF((B860=B861)*(K860=K861)*(L860=L861),"; ",". ")))</f>
        <v/>
      </c>
      <c r="AI860" s="1"/>
    </row>
    <row r="861" spans="1:35" x14ac:dyDescent="0.25">
      <c r="A861" s="3" t="str">
        <f t="shared" si="108"/>
        <v/>
      </c>
      <c r="B861" s="53" t="str">
        <f t="shared" si="112"/>
        <v/>
      </c>
      <c r="C861" s="57"/>
      <c r="D861" s="57"/>
      <c r="E861" s="57"/>
      <c r="F861" s="57"/>
      <c r="G861" s="57"/>
      <c r="H861" s="57"/>
      <c r="I861" s="57"/>
      <c r="J861" s="57"/>
      <c r="K861" s="57"/>
      <c r="L861" s="57"/>
      <c r="M861" s="54"/>
      <c r="N861" s="57"/>
      <c r="O861" s="58"/>
      <c r="P861" s="58"/>
      <c r="Q861" s="58"/>
      <c r="R861" s="58"/>
      <c r="S861" s="54"/>
      <c r="T861" s="57"/>
      <c r="U861" s="57"/>
      <c r="V861" s="57"/>
      <c r="W861" s="57"/>
      <c r="X861" s="147" t="str">
        <f>IF(ISBLANK(D861),"",IF('order-admin-units'!$I$1&lt;&gt;"y", "", IF((K861="")*(ISBLANK(D861)=FALSE), 'order-admin-units'!$B$1+1, VLOOKUP(K861, ordercountry, 2))))</f>
        <v/>
      </c>
      <c r="Y861" s="147" t="str">
        <f>IF(ISBLANK(D861),"",IF('order-admin-units'!$I$1&lt;&gt;"y", "", IF(L861="", 'order-admin-units'!$B$2+1, VLOOKUP(K861&amp;"@"&amp;L861, orderadmin, 2))))</f>
        <v/>
      </c>
      <c r="Z861" s="147" t="str">
        <f t="shared" si="109"/>
        <v/>
      </c>
      <c r="AA861" s="147" t="str">
        <f t="shared" si="110"/>
        <v/>
      </c>
      <c r="AB861" s="147" t="str">
        <f t="shared" si="111"/>
        <v/>
      </c>
      <c r="AC861" s="147" t="str">
        <f t="shared" si="105"/>
        <v/>
      </c>
      <c r="AD861" s="11" t="str">
        <f t="shared" si="106"/>
        <v/>
      </c>
      <c r="AE861" s="11" t="str">
        <f t="array" ref="AE861">IF(ISBLANK(D861),"",IF(OR($H$2="y",$H$2="m"),IF(AA861=AA860,IF(OR(AB861=$AB$4:$AB860)=FALSE,AE860&amp;C861,AE860),"("&amp;C861)&amp;IF(AA861=AA862,IF(OR(AB862=$AB$4:$AB861)=FALSE,", ",""),") "),""))</f>
        <v/>
      </c>
      <c r="AF861" s="11" t="str">
        <f t="shared" si="107"/>
        <v/>
      </c>
      <c r="AG861" s="11" t="str">
        <f t="array" ref="AG861">IF(ISBLANK(D861),"",IF(OR($H$2="y",$H$2="m"),IF(AA861=AA860,IF(OR(AC861=$AC$4:$AC860)=FALSE,AG860&amp;AF861,AG860),"("&amp;AF861)&amp;IF(AA861=AA862,IF(OR(AC862=$AC$4:$AC861)=FALSE,", ",""),") "),""))</f>
        <v/>
      </c>
      <c r="AH861" s="10" t="str">
        <f>IF((ISBLANK(D861)),"",IF(D861=D860,AH860,"")&amp;IF(B860&lt;&gt;B861,((IF(ISBLANK(E861),$D$3&amp;"Non-type material: "&amp;$D$3,$D$3&amp;INDEX('type-categories'!$A$2:$B$100,MATCH(E861,'type-categories'!$A$2:$A$100,0),2)&amp;$D$3))),"")&amp;(IF(K861&lt;&gt;K860,$C$2&amp;K861&amp;$K$3&amp;$C$2&amp;" ",(IF(B861&lt;&gt;B860,$C$2&amp;K861&amp;$K$3&amp;$C$2&amp;" ",""))))&amp;(IF(L861="","",((IF(L861&lt;&gt;L860,$D$2&amp;L861&amp;$L$3&amp;$D$2&amp;" ",IF(B861&lt;&gt;B860,$D$2&amp;L861&amp;$L$3&amp;$D$2&amp;" ",""))))))&amp;(IF(M861="","",((IF(M861&lt;&gt;M860,$E$2&amp;M861&amp;$E$2&amp;","&amp;" ",IF(B861&lt;&gt;B860,$E$2&amp;M861&amp;$E$2&amp;",",""))))))&amp;(IF(N861="","",IF(N861&lt;&gt;N860,N861&amp;", ",IF(B861&lt;&gt;B860,N861&amp;", ",""))))&amp;(IF(ISBLANK(O861),"",(IF(O861&lt;&gt;O860,O861&amp;", ",IF(B861&lt;&gt;B860,O861&amp;", ","")))))&amp;(IF(ISBLANK(P861),"",(IF(P861&lt;&gt;P860,P861&amp;", ",IF(B861&lt;&gt;B860,P861&amp;", ",IF(Z861&lt;&gt;Z860,P861&amp;", ",""))))))&amp;(IF(ISBLANK(Q861),"",(IF(Q861&lt;&gt;Q860,Q861&amp;", ",IF(B861&lt;&gt;B860,Q861&amp;", ",IF(Z861&lt;&gt;Z860,Q861&amp;", ",""))))))&amp;(IF(ISBLANK(R861),"",(IF(R861&lt;&gt;R860,R861&amp;"m, ",IF(B861&lt;&gt;B860,R861&amp;"m, ",IF(Z861&lt;&gt;Z860,R861&amp;"m, ",""))))))&amp;IF(ISBLANK(S861),"",(IF(B861&lt;&gt;B860,S861&amp;", ",IF(S861&lt;&gt;S860,IF((Z861=Z860),"same locality "&amp;S861&amp;", ",S861&amp;", "),""))))&amp;(IF(ISBLANK(T861),"",(IF(T861&lt;&gt;T860,IF(ISBLANK(F$2),T861&amp;", ",T861&amp;" "&amp;F$2&amp;", "),(IF(B861&lt;&gt;B860,IF(ISBLANK(F$2),T861&amp;", ",T861&amp;" "&amp;F$2&amp;", "),(IF(Z861&lt;&gt;Z860,IF(ISBLANK(F$2),T861&amp;", ",T861&amp;" "&amp;F$2&amp;", "),IF((U861&lt;&gt;U860)*($G$2="Y"),"same collector, ","")))))))))&amp;(IF(ISBLANK(U861),"",(IF(U861&lt;&gt;U860,U861&amp;", ",(IF(B861&lt;&gt;B860,U861&amp;", ",IF(Z861&lt;&gt;Z860,U861&amp;", ",(IF(T861&lt;&gt;T860,IF((T861&lt;&gt;T860)*($G$2="Y"),"same date, ", ""),IF((T861=T860)*(U861=U860)*(S861&lt;&gt;S860)*($G$2="Y"),"same collector and date, ", ""))))))))))&amp;(IF(ISBLANK(V861),"",V861&amp;", "))&amp;IF((AA861&lt;&gt;AA862)*($H$2="y"),AD861&amp;AE861,IF((AA861&lt;&gt;AA862)*($H$2="m"),AD861&amp;AG861,IF(($H$2&lt;&gt;"m")*($H$2&lt;&gt;"Y"),(IF(F861=0,"",F861&amp;" "&amp;$F$4&amp;" "))&amp;(IF(G861=0,"",G861&amp;" "&amp;$G$4&amp;" "))&amp;(IF(H861=0,"",H861&amp;" "&amp;H$4&amp;" "))&amp;(IF(I861=0,"",I861&amp;" "&amp;$I$4&amp;" "))&amp;(IF(J861=0,"",J861&amp;" "&amp;$J$4&amp;" "))&amp;IF((ISBLANK(C861)),"","("&amp;C861&amp;")"),"")))&amp;IF((B861=B862)*(K861=K862)*(L861=L862)*(M861=M862),IF(($H$2&lt;&gt;"m")*($H$2&lt;&gt;"Y"), ", ", IF((ISNUMBER(FIND(")",AE861))), ", ", "")),IF((B861=B862)*(K861=K862)*(L861=L862),"; ",". ")))</f>
        <v/>
      </c>
      <c r="AI861" s="1"/>
    </row>
    <row r="862" spans="1:35" x14ac:dyDescent="0.25">
      <c r="A862" s="3" t="str">
        <f t="shared" si="108"/>
        <v/>
      </c>
      <c r="B862" s="53" t="str">
        <f t="shared" si="112"/>
        <v/>
      </c>
      <c r="C862" s="57"/>
      <c r="D862" s="57"/>
      <c r="E862" s="57"/>
      <c r="F862" s="57"/>
      <c r="G862" s="57"/>
      <c r="H862" s="57"/>
      <c r="I862" s="57"/>
      <c r="J862" s="57"/>
      <c r="K862" s="57"/>
      <c r="L862" s="57"/>
      <c r="M862" s="54"/>
      <c r="N862" s="57"/>
      <c r="O862" s="58"/>
      <c r="P862" s="58"/>
      <c r="Q862" s="58"/>
      <c r="R862" s="58"/>
      <c r="S862" s="54"/>
      <c r="T862" s="57"/>
      <c r="U862" s="57"/>
      <c r="V862" s="57"/>
      <c r="W862" s="57"/>
      <c r="X862" s="147" t="str">
        <f>IF(ISBLANK(D862),"",IF('order-admin-units'!$I$1&lt;&gt;"y", "", IF((K862="")*(ISBLANK(D862)=FALSE), 'order-admin-units'!$B$1+1, VLOOKUP(K862, ordercountry, 2))))</f>
        <v/>
      </c>
      <c r="Y862" s="147" t="str">
        <f>IF(ISBLANK(D862),"",IF('order-admin-units'!$I$1&lt;&gt;"y", "", IF(L862="", 'order-admin-units'!$B$2+1, VLOOKUP(K862&amp;"@"&amp;L862, orderadmin, 2))))</f>
        <v/>
      </c>
      <c r="Z862" s="147" t="str">
        <f t="shared" si="109"/>
        <v/>
      </c>
      <c r="AA862" s="147" t="str">
        <f t="shared" si="110"/>
        <v/>
      </c>
      <c r="AB862" s="147" t="str">
        <f t="shared" si="111"/>
        <v/>
      </c>
      <c r="AC862" s="147" t="str">
        <f t="shared" si="105"/>
        <v/>
      </c>
      <c r="AD862" s="11" t="str">
        <f t="shared" si="106"/>
        <v/>
      </c>
      <c r="AE862" s="11" t="str">
        <f t="array" ref="AE862">IF(ISBLANK(D862),"",IF(OR($H$2="y",$H$2="m"),IF(AA862=AA861,IF(OR(AB862=$AB$4:$AB861)=FALSE,AE861&amp;C862,AE861),"("&amp;C862)&amp;IF(AA862=AA863,IF(OR(AB863=$AB$4:$AB862)=FALSE,", ",""),") "),""))</f>
        <v/>
      </c>
      <c r="AF862" s="11" t="str">
        <f t="shared" si="107"/>
        <v/>
      </c>
      <c r="AG862" s="11" t="str">
        <f t="array" ref="AG862">IF(ISBLANK(D862),"",IF(OR($H$2="y",$H$2="m"),IF(AA862=AA861,IF(OR(AC862=$AC$4:$AC861)=FALSE,AG861&amp;AF862,AG861),"("&amp;AF862)&amp;IF(AA862=AA863,IF(OR(AC863=$AC$4:$AC862)=FALSE,", ",""),") "),""))</f>
        <v/>
      </c>
      <c r="AH862" s="10" t="str">
        <f>IF((ISBLANK(D862)),"",IF(D862=D861,AH861,"")&amp;IF(B861&lt;&gt;B862,((IF(ISBLANK(E862),$D$3&amp;"Non-type material: "&amp;$D$3,$D$3&amp;INDEX('type-categories'!$A$2:$B$100,MATCH(E862,'type-categories'!$A$2:$A$100,0),2)&amp;$D$3))),"")&amp;(IF(K862&lt;&gt;K861,$C$2&amp;K862&amp;$K$3&amp;$C$2&amp;" ",(IF(B862&lt;&gt;B861,$C$2&amp;K862&amp;$K$3&amp;$C$2&amp;" ",""))))&amp;(IF(L862="","",((IF(L862&lt;&gt;L861,$D$2&amp;L862&amp;$L$3&amp;$D$2&amp;" ",IF(B862&lt;&gt;B861,$D$2&amp;L862&amp;$L$3&amp;$D$2&amp;" ",""))))))&amp;(IF(M862="","",((IF(M862&lt;&gt;M861,$E$2&amp;M862&amp;$E$2&amp;","&amp;" ",IF(B862&lt;&gt;B861,$E$2&amp;M862&amp;$E$2&amp;",",""))))))&amp;(IF(N862="","",IF(N862&lt;&gt;N861,N862&amp;", ",IF(B862&lt;&gt;B861,N862&amp;", ",""))))&amp;(IF(ISBLANK(O862),"",(IF(O862&lt;&gt;O861,O862&amp;", ",IF(B862&lt;&gt;B861,O862&amp;", ","")))))&amp;(IF(ISBLANK(P862),"",(IF(P862&lt;&gt;P861,P862&amp;", ",IF(B862&lt;&gt;B861,P862&amp;", ",IF(Z862&lt;&gt;Z861,P862&amp;", ",""))))))&amp;(IF(ISBLANK(Q862),"",(IF(Q862&lt;&gt;Q861,Q862&amp;", ",IF(B862&lt;&gt;B861,Q862&amp;", ",IF(Z862&lt;&gt;Z861,Q862&amp;", ",""))))))&amp;(IF(ISBLANK(R862),"",(IF(R862&lt;&gt;R861,R862&amp;"m, ",IF(B862&lt;&gt;B861,R862&amp;"m, ",IF(Z862&lt;&gt;Z861,R862&amp;"m, ",""))))))&amp;IF(ISBLANK(S862),"",(IF(B862&lt;&gt;B861,S862&amp;", ",IF(S862&lt;&gt;S861,IF((Z862=Z861),"same locality "&amp;S862&amp;", ",S862&amp;", "),""))))&amp;(IF(ISBLANK(T862),"",(IF(T862&lt;&gt;T861,IF(ISBLANK(F$2),T862&amp;", ",T862&amp;" "&amp;F$2&amp;", "),(IF(B862&lt;&gt;B861,IF(ISBLANK(F$2),T862&amp;", ",T862&amp;" "&amp;F$2&amp;", "),(IF(Z862&lt;&gt;Z861,IF(ISBLANK(F$2),T862&amp;", ",T862&amp;" "&amp;F$2&amp;", "),IF((U862&lt;&gt;U861)*($G$2="Y"),"same collector, ","")))))))))&amp;(IF(ISBLANK(U862),"",(IF(U862&lt;&gt;U861,U862&amp;", ",(IF(B862&lt;&gt;B861,U862&amp;", ",IF(Z862&lt;&gt;Z861,U862&amp;", ",(IF(T862&lt;&gt;T861,IF((T862&lt;&gt;T861)*($G$2="Y"),"same date, ", ""),IF((T862=T861)*(U862=U861)*(S862&lt;&gt;S861)*($G$2="Y"),"same collector and date, ", ""))))))))))&amp;(IF(ISBLANK(V862),"",V862&amp;", "))&amp;IF((AA862&lt;&gt;AA863)*($H$2="y"),AD862&amp;AE862,IF((AA862&lt;&gt;AA863)*($H$2="m"),AD862&amp;AG862,IF(($H$2&lt;&gt;"m")*($H$2&lt;&gt;"Y"),(IF(F862=0,"",F862&amp;" "&amp;$F$4&amp;" "))&amp;(IF(G862=0,"",G862&amp;" "&amp;$G$4&amp;" "))&amp;(IF(H862=0,"",H862&amp;" "&amp;H$4&amp;" "))&amp;(IF(I862=0,"",I862&amp;" "&amp;$I$4&amp;" "))&amp;(IF(J862=0,"",J862&amp;" "&amp;$J$4&amp;" "))&amp;IF((ISBLANK(C862)),"","("&amp;C862&amp;")"),"")))&amp;IF((B862=B863)*(K862=K863)*(L862=L863)*(M862=M863),IF(($H$2&lt;&gt;"m")*($H$2&lt;&gt;"Y"), ", ", IF((ISNUMBER(FIND(")",AE862))), ", ", "")),IF((B862=B863)*(K862=K863)*(L862=L863),"; ",". ")))</f>
        <v/>
      </c>
      <c r="AI862" s="1"/>
    </row>
    <row r="863" spans="1:35" x14ac:dyDescent="0.25">
      <c r="A863" s="3" t="str">
        <f t="shared" si="108"/>
        <v/>
      </c>
      <c r="B863" s="53" t="str">
        <f t="shared" si="112"/>
        <v/>
      </c>
      <c r="C863" s="57"/>
      <c r="D863" s="57"/>
      <c r="E863" s="57"/>
      <c r="F863" s="57"/>
      <c r="G863" s="57"/>
      <c r="H863" s="57"/>
      <c r="I863" s="57"/>
      <c r="J863" s="57"/>
      <c r="K863" s="57"/>
      <c r="L863" s="57"/>
      <c r="M863" s="54"/>
      <c r="N863" s="57"/>
      <c r="O863" s="58"/>
      <c r="P863" s="58"/>
      <c r="Q863" s="58"/>
      <c r="R863" s="58"/>
      <c r="S863" s="54"/>
      <c r="T863" s="57"/>
      <c r="U863" s="57"/>
      <c r="V863" s="57"/>
      <c r="W863" s="57"/>
      <c r="X863" s="147" t="str">
        <f>IF(ISBLANK(D863),"",IF('order-admin-units'!$I$1&lt;&gt;"y", "", IF((K863="")*(ISBLANK(D863)=FALSE), 'order-admin-units'!$B$1+1, VLOOKUP(K863, ordercountry, 2))))</f>
        <v/>
      </c>
      <c r="Y863" s="147" t="str">
        <f>IF(ISBLANK(D863),"",IF('order-admin-units'!$I$1&lt;&gt;"y", "", IF(L863="", 'order-admin-units'!$B$2+1, VLOOKUP(K863&amp;"@"&amp;L863, orderadmin, 2))))</f>
        <v/>
      </c>
      <c r="Z863" s="147" t="str">
        <f t="shared" si="109"/>
        <v/>
      </c>
      <c r="AA863" s="147" t="str">
        <f t="shared" si="110"/>
        <v/>
      </c>
      <c r="AB863" s="147" t="str">
        <f t="shared" si="111"/>
        <v/>
      </c>
      <c r="AC863" s="147" t="str">
        <f t="shared" si="105"/>
        <v/>
      </c>
      <c r="AD863" s="11" t="str">
        <f t="shared" si="106"/>
        <v/>
      </c>
      <c r="AE863" s="11" t="str">
        <f t="array" ref="AE863">IF(ISBLANK(D863),"",IF(OR($H$2="y",$H$2="m"),IF(AA863=AA862,IF(OR(AB863=$AB$4:$AB862)=FALSE,AE862&amp;C863,AE862),"("&amp;C863)&amp;IF(AA863=AA864,IF(OR(AB864=$AB$4:$AB863)=FALSE,", ",""),") "),""))</f>
        <v/>
      </c>
      <c r="AF863" s="11" t="str">
        <f t="shared" si="107"/>
        <v/>
      </c>
      <c r="AG863" s="11" t="str">
        <f t="array" ref="AG863">IF(ISBLANK(D863),"",IF(OR($H$2="y",$H$2="m"),IF(AA863=AA862,IF(OR(AC863=$AC$4:$AC862)=FALSE,AG862&amp;AF863,AG862),"("&amp;AF863)&amp;IF(AA863=AA864,IF(OR(AC864=$AC$4:$AC863)=FALSE,", ",""),") "),""))</f>
        <v/>
      </c>
      <c r="AH863" s="10" t="str">
        <f>IF((ISBLANK(D863)),"",IF(D863=D862,AH862,"")&amp;IF(B862&lt;&gt;B863,((IF(ISBLANK(E863),$D$3&amp;"Non-type material: "&amp;$D$3,$D$3&amp;INDEX('type-categories'!$A$2:$B$100,MATCH(E863,'type-categories'!$A$2:$A$100,0),2)&amp;$D$3))),"")&amp;(IF(K863&lt;&gt;K862,$C$2&amp;K863&amp;$K$3&amp;$C$2&amp;" ",(IF(B863&lt;&gt;B862,$C$2&amp;K863&amp;$K$3&amp;$C$2&amp;" ",""))))&amp;(IF(L863="","",((IF(L863&lt;&gt;L862,$D$2&amp;L863&amp;$L$3&amp;$D$2&amp;" ",IF(B863&lt;&gt;B862,$D$2&amp;L863&amp;$L$3&amp;$D$2&amp;" ",""))))))&amp;(IF(M863="","",((IF(M863&lt;&gt;M862,$E$2&amp;M863&amp;$E$2&amp;","&amp;" ",IF(B863&lt;&gt;B862,$E$2&amp;M863&amp;$E$2&amp;",",""))))))&amp;(IF(N863="","",IF(N863&lt;&gt;N862,N863&amp;", ",IF(B863&lt;&gt;B862,N863&amp;", ",""))))&amp;(IF(ISBLANK(O863),"",(IF(O863&lt;&gt;O862,O863&amp;", ",IF(B863&lt;&gt;B862,O863&amp;", ","")))))&amp;(IF(ISBLANK(P863),"",(IF(P863&lt;&gt;P862,P863&amp;", ",IF(B863&lt;&gt;B862,P863&amp;", ",IF(Z863&lt;&gt;Z862,P863&amp;", ",""))))))&amp;(IF(ISBLANK(Q863),"",(IF(Q863&lt;&gt;Q862,Q863&amp;", ",IF(B863&lt;&gt;B862,Q863&amp;", ",IF(Z863&lt;&gt;Z862,Q863&amp;", ",""))))))&amp;(IF(ISBLANK(R863),"",(IF(R863&lt;&gt;R862,R863&amp;"m, ",IF(B863&lt;&gt;B862,R863&amp;"m, ",IF(Z863&lt;&gt;Z862,R863&amp;"m, ",""))))))&amp;IF(ISBLANK(S863),"",(IF(B863&lt;&gt;B862,S863&amp;", ",IF(S863&lt;&gt;S862,IF((Z863=Z862),"same locality "&amp;S863&amp;", ",S863&amp;", "),""))))&amp;(IF(ISBLANK(T863),"",(IF(T863&lt;&gt;T862,IF(ISBLANK(F$2),T863&amp;", ",T863&amp;" "&amp;F$2&amp;", "),(IF(B863&lt;&gt;B862,IF(ISBLANK(F$2),T863&amp;", ",T863&amp;" "&amp;F$2&amp;", "),(IF(Z863&lt;&gt;Z862,IF(ISBLANK(F$2),T863&amp;", ",T863&amp;" "&amp;F$2&amp;", "),IF((U863&lt;&gt;U862)*($G$2="Y"),"same collector, ","")))))))))&amp;(IF(ISBLANK(U863),"",(IF(U863&lt;&gt;U862,U863&amp;", ",(IF(B863&lt;&gt;B862,U863&amp;", ",IF(Z863&lt;&gt;Z862,U863&amp;", ",(IF(T863&lt;&gt;T862,IF((T863&lt;&gt;T862)*($G$2="Y"),"same date, ", ""),IF((T863=T862)*(U863=U862)*(S863&lt;&gt;S862)*($G$2="Y"),"same collector and date, ", ""))))))))))&amp;(IF(ISBLANK(V863),"",V863&amp;", "))&amp;IF((AA863&lt;&gt;AA864)*($H$2="y"),AD863&amp;AE863,IF((AA863&lt;&gt;AA864)*($H$2="m"),AD863&amp;AG863,IF(($H$2&lt;&gt;"m")*($H$2&lt;&gt;"Y"),(IF(F863=0,"",F863&amp;" "&amp;$F$4&amp;" "))&amp;(IF(G863=0,"",G863&amp;" "&amp;$G$4&amp;" "))&amp;(IF(H863=0,"",H863&amp;" "&amp;H$4&amp;" "))&amp;(IF(I863=0,"",I863&amp;" "&amp;$I$4&amp;" "))&amp;(IF(J863=0,"",J863&amp;" "&amp;$J$4&amp;" "))&amp;IF((ISBLANK(C863)),"","("&amp;C863&amp;")"),"")))&amp;IF((B863=B864)*(K863=K864)*(L863=L864)*(M863=M864),IF(($H$2&lt;&gt;"m")*($H$2&lt;&gt;"Y"), ", ", IF((ISNUMBER(FIND(")",AE863))), ", ", "")),IF((B863=B864)*(K863=K864)*(L863=L864),"; ",". ")))</f>
        <v/>
      </c>
      <c r="AI863" s="1"/>
    </row>
    <row r="864" spans="1:35" x14ac:dyDescent="0.25">
      <c r="A864" s="3" t="str">
        <f t="shared" si="108"/>
        <v/>
      </c>
      <c r="B864" s="53" t="str">
        <f t="shared" si="112"/>
        <v/>
      </c>
      <c r="C864" s="57"/>
      <c r="D864" s="57"/>
      <c r="E864" s="57"/>
      <c r="F864" s="57"/>
      <c r="G864" s="57"/>
      <c r="H864" s="57"/>
      <c r="I864" s="57"/>
      <c r="J864" s="57"/>
      <c r="K864" s="57"/>
      <c r="L864" s="57"/>
      <c r="M864" s="54"/>
      <c r="N864" s="57"/>
      <c r="O864" s="58"/>
      <c r="P864" s="58"/>
      <c r="Q864" s="58"/>
      <c r="R864" s="58"/>
      <c r="S864" s="54"/>
      <c r="T864" s="57"/>
      <c r="U864" s="57"/>
      <c r="V864" s="57"/>
      <c r="W864" s="57"/>
      <c r="X864" s="147" t="str">
        <f>IF(ISBLANK(D864),"",IF('order-admin-units'!$I$1&lt;&gt;"y", "", IF((K864="")*(ISBLANK(D864)=FALSE), 'order-admin-units'!$B$1+1, VLOOKUP(K864, ordercountry, 2))))</f>
        <v/>
      </c>
      <c r="Y864" s="147" t="str">
        <f>IF(ISBLANK(D864),"",IF('order-admin-units'!$I$1&lt;&gt;"y", "", IF(L864="", 'order-admin-units'!$B$2+1, VLOOKUP(K864&amp;"@"&amp;L864, orderadmin, 2))))</f>
        <v/>
      </c>
      <c r="Z864" s="147" t="str">
        <f t="shared" si="109"/>
        <v/>
      </c>
      <c r="AA864" s="147" t="str">
        <f t="shared" si="110"/>
        <v/>
      </c>
      <c r="AB864" s="147" t="str">
        <f t="shared" si="111"/>
        <v/>
      </c>
      <c r="AC864" s="147" t="str">
        <f t="shared" si="105"/>
        <v/>
      </c>
      <c r="AD864" s="11" t="str">
        <f t="shared" si="106"/>
        <v/>
      </c>
      <c r="AE864" s="11" t="str">
        <f t="array" ref="AE864">IF(ISBLANK(D864),"",IF(OR($H$2="y",$H$2="m"),IF(AA864=AA863,IF(OR(AB864=$AB$4:$AB863)=FALSE,AE863&amp;C864,AE863),"("&amp;C864)&amp;IF(AA864=AA865,IF(OR(AB865=$AB$4:$AB864)=FALSE,", ",""),") "),""))</f>
        <v/>
      </c>
      <c r="AF864" s="11" t="str">
        <f t="shared" si="107"/>
        <v/>
      </c>
      <c r="AG864" s="11" t="str">
        <f t="array" ref="AG864">IF(ISBLANK(D864),"",IF(OR($H$2="y",$H$2="m"),IF(AA864=AA863,IF(OR(AC864=$AC$4:$AC863)=FALSE,AG863&amp;AF864,AG863),"("&amp;AF864)&amp;IF(AA864=AA865,IF(OR(AC865=$AC$4:$AC864)=FALSE,", ",""),") "),""))</f>
        <v/>
      </c>
      <c r="AH864" s="10" t="str">
        <f>IF((ISBLANK(D864)),"",IF(D864=D863,AH863,"")&amp;IF(B863&lt;&gt;B864,((IF(ISBLANK(E864),$D$3&amp;"Non-type material: "&amp;$D$3,$D$3&amp;INDEX('type-categories'!$A$2:$B$100,MATCH(E864,'type-categories'!$A$2:$A$100,0),2)&amp;$D$3))),"")&amp;(IF(K864&lt;&gt;K863,$C$2&amp;K864&amp;$K$3&amp;$C$2&amp;" ",(IF(B864&lt;&gt;B863,$C$2&amp;K864&amp;$K$3&amp;$C$2&amp;" ",""))))&amp;(IF(L864="","",((IF(L864&lt;&gt;L863,$D$2&amp;L864&amp;$L$3&amp;$D$2&amp;" ",IF(B864&lt;&gt;B863,$D$2&amp;L864&amp;$L$3&amp;$D$2&amp;" ",""))))))&amp;(IF(M864="","",((IF(M864&lt;&gt;M863,$E$2&amp;M864&amp;$E$2&amp;","&amp;" ",IF(B864&lt;&gt;B863,$E$2&amp;M864&amp;$E$2&amp;",",""))))))&amp;(IF(N864="","",IF(N864&lt;&gt;N863,N864&amp;", ",IF(B864&lt;&gt;B863,N864&amp;", ",""))))&amp;(IF(ISBLANK(O864),"",(IF(O864&lt;&gt;O863,O864&amp;", ",IF(B864&lt;&gt;B863,O864&amp;", ","")))))&amp;(IF(ISBLANK(P864),"",(IF(P864&lt;&gt;P863,P864&amp;", ",IF(B864&lt;&gt;B863,P864&amp;", ",IF(Z864&lt;&gt;Z863,P864&amp;", ",""))))))&amp;(IF(ISBLANK(Q864),"",(IF(Q864&lt;&gt;Q863,Q864&amp;", ",IF(B864&lt;&gt;B863,Q864&amp;", ",IF(Z864&lt;&gt;Z863,Q864&amp;", ",""))))))&amp;(IF(ISBLANK(R864),"",(IF(R864&lt;&gt;R863,R864&amp;"m, ",IF(B864&lt;&gt;B863,R864&amp;"m, ",IF(Z864&lt;&gt;Z863,R864&amp;"m, ",""))))))&amp;IF(ISBLANK(S864),"",(IF(B864&lt;&gt;B863,S864&amp;", ",IF(S864&lt;&gt;S863,IF((Z864=Z863),"same locality "&amp;S864&amp;", ",S864&amp;", "),""))))&amp;(IF(ISBLANK(T864),"",(IF(T864&lt;&gt;T863,IF(ISBLANK(F$2),T864&amp;", ",T864&amp;" "&amp;F$2&amp;", "),(IF(B864&lt;&gt;B863,IF(ISBLANK(F$2),T864&amp;", ",T864&amp;" "&amp;F$2&amp;", "),(IF(Z864&lt;&gt;Z863,IF(ISBLANK(F$2),T864&amp;", ",T864&amp;" "&amp;F$2&amp;", "),IF((U864&lt;&gt;U863)*($G$2="Y"),"same collector, ","")))))))))&amp;(IF(ISBLANK(U864),"",(IF(U864&lt;&gt;U863,U864&amp;", ",(IF(B864&lt;&gt;B863,U864&amp;", ",IF(Z864&lt;&gt;Z863,U864&amp;", ",(IF(T864&lt;&gt;T863,IF((T864&lt;&gt;T863)*($G$2="Y"),"same date, ", ""),IF((T864=T863)*(U864=U863)*(S864&lt;&gt;S863)*($G$2="Y"),"same collector and date, ", ""))))))))))&amp;(IF(ISBLANK(V864),"",V864&amp;", "))&amp;IF((AA864&lt;&gt;AA865)*($H$2="y"),AD864&amp;AE864,IF((AA864&lt;&gt;AA865)*($H$2="m"),AD864&amp;AG864,IF(($H$2&lt;&gt;"m")*($H$2&lt;&gt;"Y"),(IF(F864=0,"",F864&amp;" "&amp;$F$4&amp;" "))&amp;(IF(G864=0,"",G864&amp;" "&amp;$G$4&amp;" "))&amp;(IF(H864=0,"",H864&amp;" "&amp;H$4&amp;" "))&amp;(IF(I864=0,"",I864&amp;" "&amp;$I$4&amp;" "))&amp;(IF(J864=0,"",J864&amp;" "&amp;$J$4&amp;" "))&amp;IF((ISBLANK(C864)),"","("&amp;C864&amp;")"),"")))&amp;IF((B864=B865)*(K864=K865)*(L864=L865)*(M864=M865),IF(($H$2&lt;&gt;"m")*($H$2&lt;&gt;"Y"), ", ", IF((ISNUMBER(FIND(")",AE864))), ", ", "")),IF((B864=B865)*(K864=K865)*(L864=L865),"; ",". ")))</f>
        <v/>
      </c>
      <c r="AI864" s="1"/>
    </row>
    <row r="865" spans="1:35" x14ac:dyDescent="0.25">
      <c r="A865" s="3" t="str">
        <f t="shared" si="108"/>
        <v/>
      </c>
      <c r="B865" s="53" t="str">
        <f t="shared" si="112"/>
        <v/>
      </c>
      <c r="C865" s="57"/>
      <c r="D865" s="57"/>
      <c r="E865" s="57"/>
      <c r="F865" s="57"/>
      <c r="G865" s="57"/>
      <c r="H865" s="57"/>
      <c r="I865" s="57"/>
      <c r="J865" s="57"/>
      <c r="K865" s="57"/>
      <c r="L865" s="57"/>
      <c r="M865" s="54"/>
      <c r="N865" s="57"/>
      <c r="O865" s="58"/>
      <c r="P865" s="58"/>
      <c r="Q865" s="58"/>
      <c r="R865" s="58"/>
      <c r="S865" s="54"/>
      <c r="T865" s="57"/>
      <c r="U865" s="57"/>
      <c r="V865" s="57"/>
      <c r="W865" s="57"/>
      <c r="X865" s="147" t="str">
        <f>IF(ISBLANK(D865),"",IF('order-admin-units'!$I$1&lt;&gt;"y", "", IF((K865="")*(ISBLANK(D865)=FALSE), 'order-admin-units'!$B$1+1, VLOOKUP(K865, ordercountry, 2))))</f>
        <v/>
      </c>
      <c r="Y865" s="147" t="str">
        <f>IF(ISBLANK(D865),"",IF('order-admin-units'!$I$1&lt;&gt;"y", "", IF(L865="", 'order-admin-units'!$B$2+1, VLOOKUP(K865&amp;"@"&amp;L865, orderadmin, 2))))</f>
        <v/>
      </c>
      <c r="Z865" s="147" t="str">
        <f t="shared" si="109"/>
        <v/>
      </c>
      <c r="AA865" s="147" t="str">
        <f t="shared" si="110"/>
        <v/>
      </c>
      <c r="AB865" s="147" t="str">
        <f t="shared" si="111"/>
        <v/>
      </c>
      <c r="AC865" s="147" t="str">
        <f t="shared" si="105"/>
        <v/>
      </c>
      <c r="AD865" s="11" t="str">
        <f t="shared" si="106"/>
        <v/>
      </c>
      <c r="AE865" s="11" t="str">
        <f t="array" ref="AE865">IF(ISBLANK(D865),"",IF(OR($H$2="y",$H$2="m"),IF(AA865=AA864,IF(OR(AB865=$AB$4:$AB864)=FALSE,AE864&amp;C865,AE864),"("&amp;C865)&amp;IF(AA865=AA866,IF(OR(AB866=$AB$4:$AB865)=FALSE,", ",""),") "),""))</f>
        <v/>
      </c>
      <c r="AF865" s="11" t="str">
        <f t="shared" si="107"/>
        <v/>
      </c>
      <c r="AG865" s="11" t="str">
        <f t="array" ref="AG865">IF(ISBLANK(D865),"",IF(OR($H$2="y",$H$2="m"),IF(AA865=AA864,IF(OR(AC865=$AC$4:$AC864)=FALSE,AG864&amp;AF865,AG864),"("&amp;AF865)&amp;IF(AA865=AA866,IF(OR(AC866=$AC$4:$AC865)=FALSE,", ",""),") "),""))</f>
        <v/>
      </c>
      <c r="AH865" s="10" t="str">
        <f>IF((ISBLANK(D865)),"",IF(D865=D864,AH864,"")&amp;IF(B864&lt;&gt;B865,((IF(ISBLANK(E865),$D$3&amp;"Non-type material: "&amp;$D$3,$D$3&amp;INDEX('type-categories'!$A$2:$B$100,MATCH(E865,'type-categories'!$A$2:$A$100,0),2)&amp;$D$3))),"")&amp;(IF(K865&lt;&gt;K864,$C$2&amp;K865&amp;$K$3&amp;$C$2&amp;" ",(IF(B865&lt;&gt;B864,$C$2&amp;K865&amp;$K$3&amp;$C$2&amp;" ",""))))&amp;(IF(L865="","",((IF(L865&lt;&gt;L864,$D$2&amp;L865&amp;$L$3&amp;$D$2&amp;" ",IF(B865&lt;&gt;B864,$D$2&amp;L865&amp;$L$3&amp;$D$2&amp;" ",""))))))&amp;(IF(M865="","",((IF(M865&lt;&gt;M864,$E$2&amp;M865&amp;$E$2&amp;","&amp;" ",IF(B865&lt;&gt;B864,$E$2&amp;M865&amp;$E$2&amp;",",""))))))&amp;(IF(N865="","",IF(N865&lt;&gt;N864,N865&amp;", ",IF(B865&lt;&gt;B864,N865&amp;", ",""))))&amp;(IF(ISBLANK(O865),"",(IF(O865&lt;&gt;O864,O865&amp;", ",IF(B865&lt;&gt;B864,O865&amp;", ","")))))&amp;(IF(ISBLANK(P865),"",(IF(P865&lt;&gt;P864,P865&amp;", ",IF(B865&lt;&gt;B864,P865&amp;", ",IF(Z865&lt;&gt;Z864,P865&amp;", ",""))))))&amp;(IF(ISBLANK(Q865),"",(IF(Q865&lt;&gt;Q864,Q865&amp;", ",IF(B865&lt;&gt;B864,Q865&amp;", ",IF(Z865&lt;&gt;Z864,Q865&amp;", ",""))))))&amp;(IF(ISBLANK(R865),"",(IF(R865&lt;&gt;R864,R865&amp;"m, ",IF(B865&lt;&gt;B864,R865&amp;"m, ",IF(Z865&lt;&gt;Z864,R865&amp;"m, ",""))))))&amp;IF(ISBLANK(S865),"",(IF(B865&lt;&gt;B864,S865&amp;", ",IF(S865&lt;&gt;S864,IF((Z865=Z864),"same locality "&amp;S865&amp;", ",S865&amp;", "),""))))&amp;(IF(ISBLANK(T865),"",(IF(T865&lt;&gt;T864,IF(ISBLANK(F$2),T865&amp;", ",T865&amp;" "&amp;F$2&amp;", "),(IF(B865&lt;&gt;B864,IF(ISBLANK(F$2),T865&amp;", ",T865&amp;" "&amp;F$2&amp;", "),(IF(Z865&lt;&gt;Z864,IF(ISBLANK(F$2),T865&amp;", ",T865&amp;" "&amp;F$2&amp;", "),IF((U865&lt;&gt;U864)*($G$2="Y"),"same collector, ","")))))))))&amp;(IF(ISBLANK(U865),"",(IF(U865&lt;&gt;U864,U865&amp;", ",(IF(B865&lt;&gt;B864,U865&amp;", ",IF(Z865&lt;&gt;Z864,U865&amp;", ",(IF(T865&lt;&gt;T864,IF((T865&lt;&gt;T864)*($G$2="Y"),"same date, ", ""),IF((T865=T864)*(U865=U864)*(S865&lt;&gt;S864)*($G$2="Y"),"same collector and date, ", ""))))))))))&amp;(IF(ISBLANK(V865),"",V865&amp;", "))&amp;IF((AA865&lt;&gt;AA866)*($H$2="y"),AD865&amp;AE865,IF((AA865&lt;&gt;AA866)*($H$2="m"),AD865&amp;AG865,IF(($H$2&lt;&gt;"m")*($H$2&lt;&gt;"Y"),(IF(F865=0,"",F865&amp;" "&amp;$F$4&amp;" "))&amp;(IF(G865=0,"",G865&amp;" "&amp;$G$4&amp;" "))&amp;(IF(H865=0,"",H865&amp;" "&amp;H$4&amp;" "))&amp;(IF(I865=0,"",I865&amp;" "&amp;$I$4&amp;" "))&amp;(IF(J865=0,"",J865&amp;" "&amp;$J$4&amp;" "))&amp;IF((ISBLANK(C865)),"","("&amp;C865&amp;")"),"")))&amp;IF((B865=B866)*(K865=K866)*(L865=L866)*(M865=M866),IF(($H$2&lt;&gt;"m")*($H$2&lt;&gt;"Y"), ", ", IF((ISNUMBER(FIND(")",AE865))), ", ", "")),IF((B865=B866)*(K865=K866)*(L865=L866),"; ",". ")))</f>
        <v/>
      </c>
      <c r="AI865" s="1"/>
    </row>
    <row r="866" spans="1:35" x14ac:dyDescent="0.25">
      <c r="A866" s="3" t="str">
        <f t="shared" si="108"/>
        <v/>
      </c>
      <c r="B866" s="53" t="str">
        <f t="shared" si="112"/>
        <v/>
      </c>
      <c r="C866" s="57"/>
      <c r="D866" s="57"/>
      <c r="E866" s="57"/>
      <c r="F866" s="57"/>
      <c r="G866" s="57"/>
      <c r="H866" s="57"/>
      <c r="I866" s="57"/>
      <c r="J866" s="57"/>
      <c r="K866" s="57"/>
      <c r="L866" s="57"/>
      <c r="M866" s="54"/>
      <c r="N866" s="57"/>
      <c r="O866" s="58"/>
      <c r="P866" s="58"/>
      <c r="Q866" s="58"/>
      <c r="R866" s="58"/>
      <c r="S866" s="54"/>
      <c r="T866" s="57"/>
      <c r="U866" s="57"/>
      <c r="V866" s="57"/>
      <c r="W866" s="57"/>
      <c r="X866" s="147" t="str">
        <f>IF(ISBLANK(D866),"",IF('order-admin-units'!$I$1&lt;&gt;"y", "", IF((K866="")*(ISBLANK(D866)=FALSE), 'order-admin-units'!$B$1+1, VLOOKUP(K866, ordercountry, 2))))</f>
        <v/>
      </c>
      <c r="Y866" s="147" t="str">
        <f>IF(ISBLANK(D866),"",IF('order-admin-units'!$I$1&lt;&gt;"y", "", IF(L866="", 'order-admin-units'!$B$2+1, VLOOKUP(K866&amp;"@"&amp;L866, orderadmin, 2))))</f>
        <v/>
      </c>
      <c r="Z866" s="147" t="str">
        <f t="shared" si="109"/>
        <v/>
      </c>
      <c r="AA866" s="147" t="str">
        <f t="shared" si="110"/>
        <v/>
      </c>
      <c r="AB866" s="147" t="str">
        <f t="shared" si="111"/>
        <v/>
      </c>
      <c r="AC866" s="147" t="str">
        <f t="shared" si="105"/>
        <v/>
      </c>
      <c r="AD866" s="11" t="str">
        <f t="shared" si="106"/>
        <v/>
      </c>
      <c r="AE866" s="11" t="str">
        <f t="array" ref="AE866">IF(ISBLANK(D866),"",IF(OR($H$2="y",$H$2="m"),IF(AA866=AA865,IF(OR(AB866=$AB$4:$AB865)=FALSE,AE865&amp;C866,AE865),"("&amp;C866)&amp;IF(AA866=AA867,IF(OR(AB867=$AB$4:$AB866)=FALSE,", ",""),") "),""))</f>
        <v/>
      </c>
      <c r="AF866" s="11" t="str">
        <f t="shared" si="107"/>
        <v/>
      </c>
      <c r="AG866" s="11" t="str">
        <f t="array" ref="AG866">IF(ISBLANK(D866),"",IF(OR($H$2="y",$H$2="m"),IF(AA866=AA865,IF(OR(AC866=$AC$4:$AC865)=FALSE,AG865&amp;AF866,AG865),"("&amp;AF866)&amp;IF(AA866=AA867,IF(OR(AC867=$AC$4:$AC866)=FALSE,", ",""),") "),""))</f>
        <v/>
      </c>
      <c r="AH866" s="10" t="str">
        <f>IF((ISBLANK(D866)),"",IF(D866=D865,AH865,"")&amp;IF(B865&lt;&gt;B866,((IF(ISBLANK(E866),$D$3&amp;"Non-type material: "&amp;$D$3,$D$3&amp;INDEX('type-categories'!$A$2:$B$100,MATCH(E866,'type-categories'!$A$2:$A$100,0),2)&amp;$D$3))),"")&amp;(IF(K866&lt;&gt;K865,$C$2&amp;K866&amp;$K$3&amp;$C$2&amp;" ",(IF(B866&lt;&gt;B865,$C$2&amp;K866&amp;$K$3&amp;$C$2&amp;" ",""))))&amp;(IF(L866="","",((IF(L866&lt;&gt;L865,$D$2&amp;L866&amp;$L$3&amp;$D$2&amp;" ",IF(B866&lt;&gt;B865,$D$2&amp;L866&amp;$L$3&amp;$D$2&amp;" ",""))))))&amp;(IF(M866="","",((IF(M866&lt;&gt;M865,$E$2&amp;M866&amp;$E$2&amp;","&amp;" ",IF(B866&lt;&gt;B865,$E$2&amp;M866&amp;$E$2&amp;",",""))))))&amp;(IF(N866="","",IF(N866&lt;&gt;N865,N866&amp;", ",IF(B866&lt;&gt;B865,N866&amp;", ",""))))&amp;(IF(ISBLANK(O866),"",(IF(O866&lt;&gt;O865,O866&amp;", ",IF(B866&lt;&gt;B865,O866&amp;", ","")))))&amp;(IF(ISBLANK(P866),"",(IF(P866&lt;&gt;P865,P866&amp;", ",IF(B866&lt;&gt;B865,P866&amp;", ",IF(Z866&lt;&gt;Z865,P866&amp;", ",""))))))&amp;(IF(ISBLANK(Q866),"",(IF(Q866&lt;&gt;Q865,Q866&amp;", ",IF(B866&lt;&gt;B865,Q866&amp;", ",IF(Z866&lt;&gt;Z865,Q866&amp;", ",""))))))&amp;(IF(ISBLANK(R866),"",(IF(R866&lt;&gt;R865,R866&amp;"m, ",IF(B866&lt;&gt;B865,R866&amp;"m, ",IF(Z866&lt;&gt;Z865,R866&amp;"m, ",""))))))&amp;IF(ISBLANK(S866),"",(IF(B866&lt;&gt;B865,S866&amp;", ",IF(S866&lt;&gt;S865,IF((Z866=Z865),"same locality "&amp;S866&amp;", ",S866&amp;", "),""))))&amp;(IF(ISBLANK(T866),"",(IF(T866&lt;&gt;T865,IF(ISBLANK(F$2),T866&amp;", ",T866&amp;" "&amp;F$2&amp;", "),(IF(B866&lt;&gt;B865,IF(ISBLANK(F$2),T866&amp;", ",T866&amp;" "&amp;F$2&amp;", "),(IF(Z866&lt;&gt;Z865,IF(ISBLANK(F$2),T866&amp;", ",T866&amp;" "&amp;F$2&amp;", "),IF((U866&lt;&gt;U865)*($G$2="Y"),"same collector, ","")))))))))&amp;(IF(ISBLANK(U866),"",(IF(U866&lt;&gt;U865,U866&amp;", ",(IF(B866&lt;&gt;B865,U866&amp;", ",IF(Z866&lt;&gt;Z865,U866&amp;", ",(IF(T866&lt;&gt;T865,IF((T866&lt;&gt;T865)*($G$2="Y"),"same date, ", ""),IF((T866=T865)*(U866=U865)*(S866&lt;&gt;S865)*($G$2="Y"),"same collector and date, ", ""))))))))))&amp;(IF(ISBLANK(V866),"",V866&amp;", "))&amp;IF((AA866&lt;&gt;AA867)*($H$2="y"),AD866&amp;AE866,IF((AA866&lt;&gt;AA867)*($H$2="m"),AD866&amp;AG866,IF(($H$2&lt;&gt;"m")*($H$2&lt;&gt;"Y"),(IF(F866=0,"",F866&amp;" "&amp;$F$4&amp;" "))&amp;(IF(G866=0,"",G866&amp;" "&amp;$G$4&amp;" "))&amp;(IF(H866=0,"",H866&amp;" "&amp;H$4&amp;" "))&amp;(IF(I866=0,"",I866&amp;" "&amp;$I$4&amp;" "))&amp;(IF(J866=0,"",J866&amp;" "&amp;$J$4&amp;" "))&amp;IF((ISBLANK(C866)),"","("&amp;C866&amp;")"),"")))&amp;IF((B866=B867)*(K866=K867)*(L866=L867)*(M866=M867),IF(($H$2&lt;&gt;"m")*($H$2&lt;&gt;"Y"), ", ", IF((ISNUMBER(FIND(")",AE866))), ", ", "")),IF((B866=B867)*(K866=K867)*(L866=L867),"; ",". ")))</f>
        <v/>
      </c>
      <c r="AI866" s="1"/>
    </row>
    <row r="867" spans="1:35" x14ac:dyDescent="0.25">
      <c r="A867" s="3" t="str">
        <f t="shared" si="108"/>
        <v/>
      </c>
      <c r="B867" s="53" t="str">
        <f t="shared" si="112"/>
        <v/>
      </c>
      <c r="C867" s="57"/>
      <c r="D867" s="57"/>
      <c r="E867" s="57"/>
      <c r="F867" s="57"/>
      <c r="G867" s="57"/>
      <c r="H867" s="57"/>
      <c r="I867" s="57"/>
      <c r="J867" s="57"/>
      <c r="K867" s="57"/>
      <c r="L867" s="57"/>
      <c r="M867" s="54"/>
      <c r="N867" s="57"/>
      <c r="O867" s="58"/>
      <c r="P867" s="58"/>
      <c r="Q867" s="58"/>
      <c r="R867" s="58"/>
      <c r="S867" s="54"/>
      <c r="T867" s="57"/>
      <c r="U867" s="57"/>
      <c r="V867" s="57"/>
      <c r="W867" s="57"/>
      <c r="X867" s="147" t="str">
        <f>IF(ISBLANK(D867),"",IF('order-admin-units'!$I$1&lt;&gt;"y", "", IF((K867="")*(ISBLANK(D867)=FALSE), 'order-admin-units'!$B$1+1, VLOOKUP(K867, ordercountry, 2))))</f>
        <v/>
      </c>
      <c r="Y867" s="147" t="str">
        <f>IF(ISBLANK(D867),"",IF('order-admin-units'!$I$1&lt;&gt;"y", "", IF(L867="", 'order-admin-units'!$B$2+1, VLOOKUP(K867&amp;"@"&amp;L867, orderadmin, 2))))</f>
        <v/>
      </c>
      <c r="Z867" s="147" t="str">
        <f t="shared" si="109"/>
        <v/>
      </c>
      <c r="AA867" s="147" t="str">
        <f t="shared" si="110"/>
        <v/>
      </c>
      <c r="AB867" s="147" t="str">
        <f t="shared" si="111"/>
        <v/>
      </c>
      <c r="AC867" s="147" t="str">
        <f t="shared" si="105"/>
        <v/>
      </c>
      <c r="AD867" s="11" t="str">
        <f t="shared" si="106"/>
        <v/>
      </c>
      <c r="AE867" s="11" t="str">
        <f t="array" ref="AE867">IF(ISBLANK(D867),"",IF(OR($H$2="y",$H$2="m"),IF(AA867=AA866,IF(OR(AB867=$AB$4:$AB866)=FALSE,AE866&amp;C867,AE866),"("&amp;C867)&amp;IF(AA867=AA868,IF(OR(AB868=$AB$4:$AB867)=FALSE,", ",""),") "),""))</f>
        <v/>
      </c>
      <c r="AF867" s="11" t="str">
        <f t="shared" si="107"/>
        <v/>
      </c>
      <c r="AG867" s="11" t="str">
        <f t="array" ref="AG867">IF(ISBLANK(D867),"",IF(OR($H$2="y",$H$2="m"),IF(AA867=AA866,IF(OR(AC867=$AC$4:$AC866)=FALSE,AG866&amp;AF867,AG866),"("&amp;AF867)&amp;IF(AA867=AA868,IF(OR(AC868=$AC$4:$AC867)=FALSE,", ",""),") "),""))</f>
        <v/>
      </c>
      <c r="AH867" s="10" t="str">
        <f>IF((ISBLANK(D867)),"",IF(D867=D866,AH866,"")&amp;IF(B866&lt;&gt;B867,((IF(ISBLANK(E867),$D$3&amp;"Non-type material: "&amp;$D$3,$D$3&amp;INDEX('type-categories'!$A$2:$B$100,MATCH(E867,'type-categories'!$A$2:$A$100,0),2)&amp;$D$3))),"")&amp;(IF(K867&lt;&gt;K866,$C$2&amp;K867&amp;$K$3&amp;$C$2&amp;" ",(IF(B867&lt;&gt;B866,$C$2&amp;K867&amp;$K$3&amp;$C$2&amp;" ",""))))&amp;(IF(L867="","",((IF(L867&lt;&gt;L866,$D$2&amp;L867&amp;$L$3&amp;$D$2&amp;" ",IF(B867&lt;&gt;B866,$D$2&amp;L867&amp;$L$3&amp;$D$2&amp;" ",""))))))&amp;(IF(M867="","",((IF(M867&lt;&gt;M866,$E$2&amp;M867&amp;$E$2&amp;","&amp;" ",IF(B867&lt;&gt;B866,$E$2&amp;M867&amp;$E$2&amp;",",""))))))&amp;(IF(N867="","",IF(N867&lt;&gt;N866,N867&amp;", ",IF(B867&lt;&gt;B866,N867&amp;", ",""))))&amp;(IF(ISBLANK(O867),"",(IF(O867&lt;&gt;O866,O867&amp;", ",IF(B867&lt;&gt;B866,O867&amp;", ","")))))&amp;(IF(ISBLANK(P867),"",(IF(P867&lt;&gt;P866,P867&amp;", ",IF(B867&lt;&gt;B866,P867&amp;", ",IF(Z867&lt;&gt;Z866,P867&amp;", ",""))))))&amp;(IF(ISBLANK(Q867),"",(IF(Q867&lt;&gt;Q866,Q867&amp;", ",IF(B867&lt;&gt;B866,Q867&amp;", ",IF(Z867&lt;&gt;Z866,Q867&amp;", ",""))))))&amp;(IF(ISBLANK(R867),"",(IF(R867&lt;&gt;R866,R867&amp;"m, ",IF(B867&lt;&gt;B866,R867&amp;"m, ",IF(Z867&lt;&gt;Z866,R867&amp;"m, ",""))))))&amp;IF(ISBLANK(S867),"",(IF(B867&lt;&gt;B866,S867&amp;", ",IF(S867&lt;&gt;S866,IF((Z867=Z866),"same locality "&amp;S867&amp;", ",S867&amp;", "),""))))&amp;(IF(ISBLANK(T867),"",(IF(T867&lt;&gt;T866,IF(ISBLANK(F$2),T867&amp;", ",T867&amp;" "&amp;F$2&amp;", "),(IF(B867&lt;&gt;B866,IF(ISBLANK(F$2),T867&amp;", ",T867&amp;" "&amp;F$2&amp;", "),(IF(Z867&lt;&gt;Z866,IF(ISBLANK(F$2),T867&amp;", ",T867&amp;" "&amp;F$2&amp;", "),IF((U867&lt;&gt;U866)*($G$2="Y"),"same collector, ","")))))))))&amp;(IF(ISBLANK(U867),"",(IF(U867&lt;&gt;U866,U867&amp;", ",(IF(B867&lt;&gt;B866,U867&amp;", ",IF(Z867&lt;&gt;Z866,U867&amp;", ",(IF(T867&lt;&gt;T866,IF((T867&lt;&gt;T866)*($G$2="Y"),"same date, ", ""),IF((T867=T866)*(U867=U866)*(S867&lt;&gt;S866)*($G$2="Y"),"same collector and date, ", ""))))))))))&amp;(IF(ISBLANK(V867),"",V867&amp;", "))&amp;IF((AA867&lt;&gt;AA868)*($H$2="y"),AD867&amp;AE867,IF((AA867&lt;&gt;AA868)*($H$2="m"),AD867&amp;AG867,IF(($H$2&lt;&gt;"m")*($H$2&lt;&gt;"Y"),(IF(F867=0,"",F867&amp;" "&amp;$F$4&amp;" "))&amp;(IF(G867=0,"",G867&amp;" "&amp;$G$4&amp;" "))&amp;(IF(H867=0,"",H867&amp;" "&amp;H$4&amp;" "))&amp;(IF(I867=0,"",I867&amp;" "&amp;$I$4&amp;" "))&amp;(IF(J867=0,"",J867&amp;" "&amp;$J$4&amp;" "))&amp;IF((ISBLANK(C867)),"","("&amp;C867&amp;")"),"")))&amp;IF((B867=B868)*(K867=K868)*(L867=L868)*(M867=M868),IF(($H$2&lt;&gt;"m")*($H$2&lt;&gt;"Y"), ", ", IF((ISNUMBER(FIND(")",AE867))), ", ", "")),IF((B867=B868)*(K867=K868)*(L867=L868),"; ",". ")))</f>
        <v/>
      </c>
      <c r="AI867" s="1"/>
    </row>
    <row r="868" spans="1:35" x14ac:dyDescent="0.25">
      <c r="A868" s="3" t="str">
        <f t="shared" si="108"/>
        <v/>
      </c>
      <c r="B868" s="53" t="str">
        <f t="shared" si="112"/>
        <v/>
      </c>
      <c r="C868" s="57"/>
      <c r="D868" s="57"/>
      <c r="E868" s="57"/>
      <c r="F868" s="57"/>
      <c r="G868" s="57"/>
      <c r="H868" s="57"/>
      <c r="I868" s="57"/>
      <c r="J868" s="57"/>
      <c r="K868" s="57"/>
      <c r="L868" s="57"/>
      <c r="M868" s="54"/>
      <c r="N868" s="57"/>
      <c r="O868" s="58"/>
      <c r="P868" s="58"/>
      <c r="Q868" s="58"/>
      <c r="R868" s="58"/>
      <c r="S868" s="54"/>
      <c r="T868" s="57"/>
      <c r="U868" s="57"/>
      <c r="V868" s="57"/>
      <c r="W868" s="57"/>
      <c r="X868" s="147" t="str">
        <f>IF(ISBLANK(D868),"",IF('order-admin-units'!$I$1&lt;&gt;"y", "", IF((K868="")*(ISBLANK(D868)=FALSE), 'order-admin-units'!$B$1+1, VLOOKUP(K868, ordercountry, 2))))</f>
        <v/>
      </c>
      <c r="Y868" s="147" t="str">
        <f>IF(ISBLANK(D868),"",IF('order-admin-units'!$I$1&lt;&gt;"y", "", IF(L868="", 'order-admin-units'!$B$2+1, VLOOKUP(K868&amp;"@"&amp;L868, orderadmin, 2))))</f>
        <v/>
      </c>
      <c r="Z868" s="147" t="str">
        <f t="shared" si="109"/>
        <v/>
      </c>
      <c r="AA868" s="147" t="str">
        <f t="shared" si="110"/>
        <v/>
      </c>
      <c r="AB868" s="147" t="str">
        <f t="shared" si="111"/>
        <v/>
      </c>
      <c r="AC868" s="147" t="str">
        <f t="shared" si="105"/>
        <v/>
      </c>
      <c r="AD868" s="11" t="str">
        <f t="shared" si="106"/>
        <v/>
      </c>
      <c r="AE868" s="11" t="str">
        <f t="array" ref="AE868">IF(ISBLANK(D868),"",IF(OR($H$2="y",$H$2="m"),IF(AA868=AA867,IF(OR(AB868=$AB$4:$AB867)=FALSE,AE867&amp;C868,AE867),"("&amp;C868)&amp;IF(AA868=AA869,IF(OR(AB869=$AB$4:$AB868)=FALSE,", ",""),") "),""))</f>
        <v/>
      </c>
      <c r="AF868" s="11" t="str">
        <f t="shared" si="107"/>
        <v/>
      </c>
      <c r="AG868" s="11" t="str">
        <f t="array" ref="AG868">IF(ISBLANK(D868),"",IF(OR($H$2="y",$H$2="m"),IF(AA868=AA867,IF(OR(AC868=$AC$4:$AC867)=FALSE,AG867&amp;AF868,AG867),"("&amp;AF868)&amp;IF(AA868=AA869,IF(OR(AC869=$AC$4:$AC868)=FALSE,", ",""),") "),""))</f>
        <v/>
      </c>
      <c r="AH868" s="10" t="str">
        <f>IF((ISBLANK(D868)),"",IF(D868=D867,AH867,"")&amp;IF(B867&lt;&gt;B868,((IF(ISBLANK(E868),$D$3&amp;"Non-type material: "&amp;$D$3,$D$3&amp;INDEX('type-categories'!$A$2:$B$100,MATCH(E868,'type-categories'!$A$2:$A$100,0),2)&amp;$D$3))),"")&amp;(IF(K868&lt;&gt;K867,$C$2&amp;K868&amp;$K$3&amp;$C$2&amp;" ",(IF(B868&lt;&gt;B867,$C$2&amp;K868&amp;$K$3&amp;$C$2&amp;" ",""))))&amp;(IF(L868="","",((IF(L868&lt;&gt;L867,$D$2&amp;L868&amp;$L$3&amp;$D$2&amp;" ",IF(B868&lt;&gt;B867,$D$2&amp;L868&amp;$L$3&amp;$D$2&amp;" ",""))))))&amp;(IF(M868="","",((IF(M868&lt;&gt;M867,$E$2&amp;M868&amp;$E$2&amp;","&amp;" ",IF(B868&lt;&gt;B867,$E$2&amp;M868&amp;$E$2&amp;",",""))))))&amp;(IF(N868="","",IF(N868&lt;&gt;N867,N868&amp;", ",IF(B868&lt;&gt;B867,N868&amp;", ",""))))&amp;(IF(ISBLANK(O868),"",(IF(O868&lt;&gt;O867,O868&amp;", ",IF(B868&lt;&gt;B867,O868&amp;", ","")))))&amp;(IF(ISBLANK(P868),"",(IF(P868&lt;&gt;P867,P868&amp;", ",IF(B868&lt;&gt;B867,P868&amp;", ",IF(Z868&lt;&gt;Z867,P868&amp;", ",""))))))&amp;(IF(ISBLANK(Q868),"",(IF(Q868&lt;&gt;Q867,Q868&amp;", ",IF(B868&lt;&gt;B867,Q868&amp;", ",IF(Z868&lt;&gt;Z867,Q868&amp;", ",""))))))&amp;(IF(ISBLANK(R868),"",(IF(R868&lt;&gt;R867,R868&amp;"m, ",IF(B868&lt;&gt;B867,R868&amp;"m, ",IF(Z868&lt;&gt;Z867,R868&amp;"m, ",""))))))&amp;IF(ISBLANK(S868),"",(IF(B868&lt;&gt;B867,S868&amp;", ",IF(S868&lt;&gt;S867,IF((Z868=Z867),"same locality "&amp;S868&amp;", ",S868&amp;", "),""))))&amp;(IF(ISBLANK(T868),"",(IF(T868&lt;&gt;T867,IF(ISBLANK(F$2),T868&amp;", ",T868&amp;" "&amp;F$2&amp;", "),(IF(B868&lt;&gt;B867,IF(ISBLANK(F$2),T868&amp;", ",T868&amp;" "&amp;F$2&amp;", "),(IF(Z868&lt;&gt;Z867,IF(ISBLANK(F$2),T868&amp;", ",T868&amp;" "&amp;F$2&amp;", "),IF((U868&lt;&gt;U867)*($G$2="Y"),"same collector, ","")))))))))&amp;(IF(ISBLANK(U868),"",(IF(U868&lt;&gt;U867,U868&amp;", ",(IF(B868&lt;&gt;B867,U868&amp;", ",IF(Z868&lt;&gt;Z867,U868&amp;", ",(IF(T868&lt;&gt;T867,IF((T868&lt;&gt;T867)*($G$2="Y"),"same date, ", ""),IF((T868=T867)*(U868=U867)*(S868&lt;&gt;S867)*($G$2="Y"),"same collector and date, ", ""))))))))))&amp;(IF(ISBLANK(V868),"",V868&amp;", "))&amp;IF((AA868&lt;&gt;AA869)*($H$2="y"),AD868&amp;AE868,IF((AA868&lt;&gt;AA869)*($H$2="m"),AD868&amp;AG868,IF(($H$2&lt;&gt;"m")*($H$2&lt;&gt;"Y"),(IF(F868=0,"",F868&amp;" "&amp;$F$4&amp;" "))&amp;(IF(G868=0,"",G868&amp;" "&amp;$G$4&amp;" "))&amp;(IF(H868=0,"",H868&amp;" "&amp;H$4&amp;" "))&amp;(IF(I868=0,"",I868&amp;" "&amp;$I$4&amp;" "))&amp;(IF(J868=0,"",J868&amp;" "&amp;$J$4&amp;" "))&amp;IF((ISBLANK(C868)),"","("&amp;C868&amp;")"),"")))&amp;IF((B868=B869)*(K868=K869)*(L868=L869)*(M868=M869),IF(($H$2&lt;&gt;"m")*($H$2&lt;&gt;"Y"), ", ", IF((ISNUMBER(FIND(")",AE868))), ", ", "")),IF((B868=B869)*(K868=K869)*(L868=L869),"; ",". ")))</f>
        <v/>
      </c>
      <c r="AI868" s="1"/>
    </row>
    <row r="869" spans="1:35" x14ac:dyDescent="0.25">
      <c r="A869" s="3" t="str">
        <f t="shared" si="108"/>
        <v/>
      </c>
      <c r="B869" s="53" t="str">
        <f t="shared" si="112"/>
        <v/>
      </c>
      <c r="C869" s="57"/>
      <c r="D869" s="57"/>
      <c r="E869" s="57"/>
      <c r="F869" s="57"/>
      <c r="G869" s="57"/>
      <c r="H869" s="57"/>
      <c r="I869" s="57"/>
      <c r="J869" s="57"/>
      <c r="K869" s="57"/>
      <c r="L869" s="57"/>
      <c r="M869" s="54"/>
      <c r="N869" s="57"/>
      <c r="O869" s="58"/>
      <c r="P869" s="58"/>
      <c r="Q869" s="58"/>
      <c r="R869" s="58"/>
      <c r="S869" s="54"/>
      <c r="T869" s="57"/>
      <c r="U869" s="57"/>
      <c r="V869" s="57"/>
      <c r="W869" s="57"/>
      <c r="X869" s="147" t="str">
        <f>IF(ISBLANK(D869),"",IF('order-admin-units'!$I$1&lt;&gt;"y", "", IF((K869="")*(ISBLANK(D869)=FALSE), 'order-admin-units'!$B$1+1, VLOOKUP(K869, ordercountry, 2))))</f>
        <v/>
      </c>
      <c r="Y869" s="147" t="str">
        <f>IF(ISBLANK(D869),"",IF('order-admin-units'!$I$1&lt;&gt;"y", "", IF(L869="", 'order-admin-units'!$B$2+1, VLOOKUP(K869&amp;"@"&amp;L869, orderadmin, 2))))</f>
        <v/>
      </c>
      <c r="Z869" s="147" t="str">
        <f t="shared" si="109"/>
        <v/>
      </c>
      <c r="AA869" s="147" t="str">
        <f t="shared" si="110"/>
        <v/>
      </c>
      <c r="AB869" s="147" t="str">
        <f t="shared" si="111"/>
        <v/>
      </c>
      <c r="AC869" s="147" t="str">
        <f t="shared" si="105"/>
        <v/>
      </c>
      <c r="AD869" s="11" t="str">
        <f t="shared" si="106"/>
        <v/>
      </c>
      <c r="AE869" s="11" t="str">
        <f t="array" ref="AE869">IF(ISBLANK(D869),"",IF(OR($H$2="y",$H$2="m"),IF(AA869=AA868,IF(OR(AB869=$AB$4:$AB868)=FALSE,AE868&amp;C869,AE868),"("&amp;C869)&amp;IF(AA869=AA870,IF(OR(AB870=$AB$4:$AB869)=FALSE,", ",""),") "),""))</f>
        <v/>
      </c>
      <c r="AF869" s="11" t="str">
        <f t="shared" si="107"/>
        <v/>
      </c>
      <c r="AG869" s="11" t="str">
        <f t="array" ref="AG869">IF(ISBLANK(D869),"",IF(OR($H$2="y",$H$2="m"),IF(AA869=AA868,IF(OR(AC869=$AC$4:$AC868)=FALSE,AG868&amp;AF869,AG868),"("&amp;AF869)&amp;IF(AA869=AA870,IF(OR(AC870=$AC$4:$AC869)=FALSE,", ",""),") "),""))</f>
        <v/>
      </c>
      <c r="AH869" s="10" t="str">
        <f>IF((ISBLANK(D869)),"",IF(D869=D868,AH868,"")&amp;IF(B868&lt;&gt;B869,((IF(ISBLANK(E869),$D$3&amp;"Non-type material: "&amp;$D$3,$D$3&amp;INDEX('type-categories'!$A$2:$B$100,MATCH(E869,'type-categories'!$A$2:$A$100,0),2)&amp;$D$3))),"")&amp;(IF(K869&lt;&gt;K868,$C$2&amp;K869&amp;$K$3&amp;$C$2&amp;" ",(IF(B869&lt;&gt;B868,$C$2&amp;K869&amp;$K$3&amp;$C$2&amp;" ",""))))&amp;(IF(L869="","",((IF(L869&lt;&gt;L868,$D$2&amp;L869&amp;$L$3&amp;$D$2&amp;" ",IF(B869&lt;&gt;B868,$D$2&amp;L869&amp;$L$3&amp;$D$2&amp;" ",""))))))&amp;(IF(M869="","",((IF(M869&lt;&gt;M868,$E$2&amp;M869&amp;$E$2&amp;","&amp;" ",IF(B869&lt;&gt;B868,$E$2&amp;M869&amp;$E$2&amp;",",""))))))&amp;(IF(N869="","",IF(N869&lt;&gt;N868,N869&amp;", ",IF(B869&lt;&gt;B868,N869&amp;", ",""))))&amp;(IF(ISBLANK(O869),"",(IF(O869&lt;&gt;O868,O869&amp;", ",IF(B869&lt;&gt;B868,O869&amp;", ","")))))&amp;(IF(ISBLANK(P869),"",(IF(P869&lt;&gt;P868,P869&amp;", ",IF(B869&lt;&gt;B868,P869&amp;", ",IF(Z869&lt;&gt;Z868,P869&amp;", ",""))))))&amp;(IF(ISBLANK(Q869),"",(IF(Q869&lt;&gt;Q868,Q869&amp;", ",IF(B869&lt;&gt;B868,Q869&amp;", ",IF(Z869&lt;&gt;Z868,Q869&amp;", ",""))))))&amp;(IF(ISBLANK(R869),"",(IF(R869&lt;&gt;R868,R869&amp;"m, ",IF(B869&lt;&gt;B868,R869&amp;"m, ",IF(Z869&lt;&gt;Z868,R869&amp;"m, ",""))))))&amp;IF(ISBLANK(S869),"",(IF(B869&lt;&gt;B868,S869&amp;", ",IF(S869&lt;&gt;S868,IF((Z869=Z868),"same locality "&amp;S869&amp;", ",S869&amp;", "),""))))&amp;(IF(ISBLANK(T869),"",(IF(T869&lt;&gt;T868,IF(ISBLANK(F$2),T869&amp;", ",T869&amp;" "&amp;F$2&amp;", "),(IF(B869&lt;&gt;B868,IF(ISBLANK(F$2),T869&amp;", ",T869&amp;" "&amp;F$2&amp;", "),(IF(Z869&lt;&gt;Z868,IF(ISBLANK(F$2),T869&amp;", ",T869&amp;" "&amp;F$2&amp;", "),IF((U869&lt;&gt;U868)*($G$2="Y"),"same collector, ","")))))))))&amp;(IF(ISBLANK(U869),"",(IF(U869&lt;&gt;U868,U869&amp;", ",(IF(B869&lt;&gt;B868,U869&amp;", ",IF(Z869&lt;&gt;Z868,U869&amp;", ",(IF(T869&lt;&gt;T868,IF((T869&lt;&gt;T868)*($G$2="Y"),"same date, ", ""),IF((T869=T868)*(U869=U868)*(S869&lt;&gt;S868)*($G$2="Y"),"same collector and date, ", ""))))))))))&amp;(IF(ISBLANK(V869),"",V869&amp;", "))&amp;IF((AA869&lt;&gt;AA870)*($H$2="y"),AD869&amp;AE869,IF((AA869&lt;&gt;AA870)*($H$2="m"),AD869&amp;AG869,IF(($H$2&lt;&gt;"m")*($H$2&lt;&gt;"Y"),(IF(F869=0,"",F869&amp;" "&amp;$F$4&amp;" "))&amp;(IF(G869=0,"",G869&amp;" "&amp;$G$4&amp;" "))&amp;(IF(H869=0,"",H869&amp;" "&amp;H$4&amp;" "))&amp;(IF(I869=0,"",I869&amp;" "&amp;$I$4&amp;" "))&amp;(IF(J869=0,"",J869&amp;" "&amp;$J$4&amp;" "))&amp;IF((ISBLANK(C869)),"","("&amp;C869&amp;")"),"")))&amp;IF((B869=B870)*(K869=K870)*(L869=L870)*(M869=M870),IF(($H$2&lt;&gt;"m")*($H$2&lt;&gt;"Y"), ", ", IF((ISNUMBER(FIND(")",AE869))), ", ", "")),IF((B869=B870)*(K869=K870)*(L869=L870),"; ",". ")))</f>
        <v/>
      </c>
      <c r="AI869" s="1"/>
    </row>
    <row r="870" spans="1:35" x14ac:dyDescent="0.25">
      <c r="A870" s="3" t="str">
        <f t="shared" si="108"/>
        <v/>
      </c>
      <c r="B870" s="53" t="str">
        <f t="shared" si="112"/>
        <v/>
      </c>
      <c r="C870" s="57"/>
      <c r="D870" s="57"/>
      <c r="E870" s="57"/>
      <c r="F870" s="57"/>
      <c r="G870" s="57"/>
      <c r="H870" s="57"/>
      <c r="I870" s="57"/>
      <c r="J870" s="57"/>
      <c r="K870" s="57"/>
      <c r="L870" s="57"/>
      <c r="M870" s="54"/>
      <c r="N870" s="57"/>
      <c r="O870" s="58"/>
      <c r="P870" s="58"/>
      <c r="Q870" s="58"/>
      <c r="R870" s="58"/>
      <c r="S870" s="54"/>
      <c r="T870" s="57"/>
      <c r="U870" s="57"/>
      <c r="V870" s="57"/>
      <c r="W870" s="57"/>
      <c r="X870" s="147" t="str">
        <f>IF(ISBLANK(D870),"",IF('order-admin-units'!$I$1&lt;&gt;"y", "", IF((K870="")*(ISBLANK(D870)=FALSE), 'order-admin-units'!$B$1+1, VLOOKUP(K870, ordercountry, 2))))</f>
        <v/>
      </c>
      <c r="Y870" s="147" t="str">
        <f>IF(ISBLANK(D870),"",IF('order-admin-units'!$I$1&lt;&gt;"y", "", IF(L870="", 'order-admin-units'!$B$2+1, VLOOKUP(K870&amp;"@"&amp;L870, orderadmin, 2))))</f>
        <v/>
      </c>
      <c r="Z870" s="147" t="str">
        <f t="shared" si="109"/>
        <v/>
      </c>
      <c r="AA870" s="147" t="str">
        <f t="shared" si="110"/>
        <v/>
      </c>
      <c r="AB870" s="147" t="str">
        <f t="shared" si="111"/>
        <v/>
      </c>
      <c r="AC870" s="147" t="str">
        <f t="shared" si="105"/>
        <v/>
      </c>
      <c r="AD870" s="11" t="str">
        <f t="shared" si="106"/>
        <v/>
      </c>
      <c r="AE870" s="11" t="str">
        <f t="array" ref="AE870">IF(ISBLANK(D870),"",IF(OR($H$2="y",$H$2="m"),IF(AA870=AA869,IF(OR(AB870=$AB$4:$AB869)=FALSE,AE869&amp;C870,AE869),"("&amp;C870)&amp;IF(AA870=AA871,IF(OR(AB871=$AB$4:$AB870)=FALSE,", ",""),") "),""))</f>
        <v/>
      </c>
      <c r="AF870" s="11" t="str">
        <f t="shared" si="107"/>
        <v/>
      </c>
      <c r="AG870" s="11" t="str">
        <f t="array" ref="AG870">IF(ISBLANK(D870),"",IF(OR($H$2="y",$H$2="m"),IF(AA870=AA869,IF(OR(AC870=$AC$4:$AC869)=FALSE,AG869&amp;AF870,AG869),"("&amp;AF870)&amp;IF(AA870=AA871,IF(OR(AC871=$AC$4:$AC870)=FALSE,", ",""),") "),""))</f>
        <v/>
      </c>
      <c r="AH870" s="10" t="str">
        <f>IF((ISBLANK(D870)),"",IF(D870=D869,AH869,"")&amp;IF(B869&lt;&gt;B870,((IF(ISBLANK(E870),$D$3&amp;"Non-type material: "&amp;$D$3,$D$3&amp;INDEX('type-categories'!$A$2:$B$100,MATCH(E870,'type-categories'!$A$2:$A$100,0),2)&amp;$D$3))),"")&amp;(IF(K870&lt;&gt;K869,$C$2&amp;K870&amp;$K$3&amp;$C$2&amp;" ",(IF(B870&lt;&gt;B869,$C$2&amp;K870&amp;$K$3&amp;$C$2&amp;" ",""))))&amp;(IF(L870="","",((IF(L870&lt;&gt;L869,$D$2&amp;L870&amp;$L$3&amp;$D$2&amp;" ",IF(B870&lt;&gt;B869,$D$2&amp;L870&amp;$L$3&amp;$D$2&amp;" ",""))))))&amp;(IF(M870="","",((IF(M870&lt;&gt;M869,$E$2&amp;M870&amp;$E$2&amp;","&amp;" ",IF(B870&lt;&gt;B869,$E$2&amp;M870&amp;$E$2&amp;",",""))))))&amp;(IF(N870="","",IF(N870&lt;&gt;N869,N870&amp;", ",IF(B870&lt;&gt;B869,N870&amp;", ",""))))&amp;(IF(ISBLANK(O870),"",(IF(O870&lt;&gt;O869,O870&amp;", ",IF(B870&lt;&gt;B869,O870&amp;", ","")))))&amp;(IF(ISBLANK(P870),"",(IF(P870&lt;&gt;P869,P870&amp;", ",IF(B870&lt;&gt;B869,P870&amp;", ",IF(Z870&lt;&gt;Z869,P870&amp;", ",""))))))&amp;(IF(ISBLANK(Q870),"",(IF(Q870&lt;&gt;Q869,Q870&amp;", ",IF(B870&lt;&gt;B869,Q870&amp;", ",IF(Z870&lt;&gt;Z869,Q870&amp;", ",""))))))&amp;(IF(ISBLANK(R870),"",(IF(R870&lt;&gt;R869,R870&amp;"m, ",IF(B870&lt;&gt;B869,R870&amp;"m, ",IF(Z870&lt;&gt;Z869,R870&amp;"m, ",""))))))&amp;IF(ISBLANK(S870),"",(IF(B870&lt;&gt;B869,S870&amp;", ",IF(S870&lt;&gt;S869,IF((Z870=Z869),"same locality "&amp;S870&amp;", ",S870&amp;", "),""))))&amp;(IF(ISBLANK(T870),"",(IF(T870&lt;&gt;T869,IF(ISBLANK(F$2),T870&amp;", ",T870&amp;" "&amp;F$2&amp;", "),(IF(B870&lt;&gt;B869,IF(ISBLANK(F$2),T870&amp;", ",T870&amp;" "&amp;F$2&amp;", "),(IF(Z870&lt;&gt;Z869,IF(ISBLANK(F$2),T870&amp;", ",T870&amp;" "&amp;F$2&amp;", "),IF((U870&lt;&gt;U869)*($G$2="Y"),"same collector, ","")))))))))&amp;(IF(ISBLANK(U870),"",(IF(U870&lt;&gt;U869,U870&amp;", ",(IF(B870&lt;&gt;B869,U870&amp;", ",IF(Z870&lt;&gt;Z869,U870&amp;", ",(IF(T870&lt;&gt;T869,IF((T870&lt;&gt;T869)*($G$2="Y"),"same date, ", ""),IF((T870=T869)*(U870=U869)*(S870&lt;&gt;S869)*($G$2="Y"),"same collector and date, ", ""))))))))))&amp;(IF(ISBLANK(V870),"",V870&amp;", "))&amp;IF((AA870&lt;&gt;AA871)*($H$2="y"),AD870&amp;AE870,IF((AA870&lt;&gt;AA871)*($H$2="m"),AD870&amp;AG870,IF(($H$2&lt;&gt;"m")*($H$2&lt;&gt;"Y"),(IF(F870=0,"",F870&amp;" "&amp;$F$4&amp;" "))&amp;(IF(G870=0,"",G870&amp;" "&amp;$G$4&amp;" "))&amp;(IF(H870=0,"",H870&amp;" "&amp;H$4&amp;" "))&amp;(IF(I870=0,"",I870&amp;" "&amp;$I$4&amp;" "))&amp;(IF(J870=0,"",J870&amp;" "&amp;$J$4&amp;" "))&amp;IF((ISBLANK(C870)),"","("&amp;C870&amp;")"),"")))&amp;IF((B870=B871)*(K870=K871)*(L870=L871)*(M870=M871),IF(($H$2&lt;&gt;"m")*($H$2&lt;&gt;"Y"), ", ", IF((ISNUMBER(FIND(")",AE870))), ", ", "")),IF((B870=B871)*(K870=K871)*(L870=L871),"; ",". ")))</f>
        <v/>
      </c>
      <c r="AI870" s="1"/>
    </row>
    <row r="871" spans="1:35" x14ac:dyDescent="0.25">
      <c r="A871" s="3" t="str">
        <f t="shared" si="108"/>
        <v/>
      </c>
      <c r="B871" s="53" t="str">
        <f t="shared" si="112"/>
        <v/>
      </c>
      <c r="C871" s="57"/>
      <c r="D871" s="57"/>
      <c r="E871" s="57"/>
      <c r="F871" s="57"/>
      <c r="G871" s="57"/>
      <c r="H871" s="57"/>
      <c r="I871" s="57"/>
      <c r="J871" s="57"/>
      <c r="K871" s="57"/>
      <c r="L871" s="57"/>
      <c r="M871" s="54"/>
      <c r="N871" s="57"/>
      <c r="O871" s="58"/>
      <c r="P871" s="58"/>
      <c r="Q871" s="58"/>
      <c r="R871" s="58"/>
      <c r="S871" s="54"/>
      <c r="T871" s="57"/>
      <c r="U871" s="57"/>
      <c r="V871" s="57"/>
      <c r="W871" s="57"/>
      <c r="X871" s="147" t="str">
        <f>IF(ISBLANK(D871),"",IF('order-admin-units'!$I$1&lt;&gt;"y", "", IF((K871="")*(ISBLANK(D871)=FALSE), 'order-admin-units'!$B$1+1, VLOOKUP(K871, ordercountry, 2))))</f>
        <v/>
      </c>
      <c r="Y871" s="147" t="str">
        <f>IF(ISBLANK(D871),"",IF('order-admin-units'!$I$1&lt;&gt;"y", "", IF(L871="", 'order-admin-units'!$B$2+1, VLOOKUP(K871&amp;"@"&amp;L871, orderadmin, 2))))</f>
        <v/>
      </c>
      <c r="Z871" s="147" t="str">
        <f t="shared" si="109"/>
        <v/>
      </c>
      <c r="AA871" s="147" t="str">
        <f t="shared" si="110"/>
        <v/>
      </c>
      <c r="AB871" s="147" t="str">
        <f t="shared" si="111"/>
        <v/>
      </c>
      <c r="AC871" s="147" t="str">
        <f t="shared" si="105"/>
        <v/>
      </c>
      <c r="AD871" s="11" t="str">
        <f t="shared" si="106"/>
        <v/>
      </c>
      <c r="AE871" s="11" t="str">
        <f t="array" ref="AE871">IF(ISBLANK(D871),"",IF(OR($H$2="y",$H$2="m"),IF(AA871=AA870,IF(OR(AB871=$AB$4:$AB870)=FALSE,AE870&amp;C871,AE870),"("&amp;C871)&amp;IF(AA871=AA872,IF(OR(AB872=$AB$4:$AB871)=FALSE,", ",""),") "),""))</f>
        <v/>
      </c>
      <c r="AF871" s="11" t="str">
        <f t="shared" si="107"/>
        <v/>
      </c>
      <c r="AG871" s="11" t="str">
        <f t="array" ref="AG871">IF(ISBLANK(D871),"",IF(OR($H$2="y",$H$2="m"),IF(AA871=AA870,IF(OR(AC871=$AC$4:$AC870)=FALSE,AG870&amp;AF871,AG870),"("&amp;AF871)&amp;IF(AA871=AA872,IF(OR(AC872=$AC$4:$AC871)=FALSE,", ",""),") "),""))</f>
        <v/>
      </c>
      <c r="AH871" s="10" t="str">
        <f>IF((ISBLANK(D871)),"",IF(D871=D870,AH870,"")&amp;IF(B870&lt;&gt;B871,((IF(ISBLANK(E871),$D$3&amp;"Non-type material: "&amp;$D$3,$D$3&amp;INDEX('type-categories'!$A$2:$B$100,MATCH(E871,'type-categories'!$A$2:$A$100,0),2)&amp;$D$3))),"")&amp;(IF(K871&lt;&gt;K870,$C$2&amp;K871&amp;$K$3&amp;$C$2&amp;" ",(IF(B871&lt;&gt;B870,$C$2&amp;K871&amp;$K$3&amp;$C$2&amp;" ",""))))&amp;(IF(L871="","",((IF(L871&lt;&gt;L870,$D$2&amp;L871&amp;$L$3&amp;$D$2&amp;" ",IF(B871&lt;&gt;B870,$D$2&amp;L871&amp;$L$3&amp;$D$2&amp;" ",""))))))&amp;(IF(M871="","",((IF(M871&lt;&gt;M870,$E$2&amp;M871&amp;$E$2&amp;","&amp;" ",IF(B871&lt;&gt;B870,$E$2&amp;M871&amp;$E$2&amp;",",""))))))&amp;(IF(N871="","",IF(N871&lt;&gt;N870,N871&amp;", ",IF(B871&lt;&gt;B870,N871&amp;", ",""))))&amp;(IF(ISBLANK(O871),"",(IF(O871&lt;&gt;O870,O871&amp;", ",IF(B871&lt;&gt;B870,O871&amp;", ","")))))&amp;(IF(ISBLANK(P871),"",(IF(P871&lt;&gt;P870,P871&amp;", ",IF(B871&lt;&gt;B870,P871&amp;", ",IF(Z871&lt;&gt;Z870,P871&amp;", ",""))))))&amp;(IF(ISBLANK(Q871),"",(IF(Q871&lt;&gt;Q870,Q871&amp;", ",IF(B871&lt;&gt;B870,Q871&amp;", ",IF(Z871&lt;&gt;Z870,Q871&amp;", ",""))))))&amp;(IF(ISBLANK(R871),"",(IF(R871&lt;&gt;R870,R871&amp;"m, ",IF(B871&lt;&gt;B870,R871&amp;"m, ",IF(Z871&lt;&gt;Z870,R871&amp;"m, ",""))))))&amp;IF(ISBLANK(S871),"",(IF(B871&lt;&gt;B870,S871&amp;", ",IF(S871&lt;&gt;S870,IF((Z871=Z870),"same locality "&amp;S871&amp;", ",S871&amp;", "),""))))&amp;(IF(ISBLANK(T871),"",(IF(T871&lt;&gt;T870,IF(ISBLANK(F$2),T871&amp;", ",T871&amp;" "&amp;F$2&amp;", "),(IF(B871&lt;&gt;B870,IF(ISBLANK(F$2),T871&amp;", ",T871&amp;" "&amp;F$2&amp;", "),(IF(Z871&lt;&gt;Z870,IF(ISBLANK(F$2),T871&amp;", ",T871&amp;" "&amp;F$2&amp;", "),IF((U871&lt;&gt;U870)*($G$2="Y"),"same collector, ","")))))))))&amp;(IF(ISBLANK(U871),"",(IF(U871&lt;&gt;U870,U871&amp;", ",(IF(B871&lt;&gt;B870,U871&amp;", ",IF(Z871&lt;&gt;Z870,U871&amp;", ",(IF(T871&lt;&gt;T870,IF((T871&lt;&gt;T870)*($G$2="Y"),"same date, ", ""),IF((T871=T870)*(U871=U870)*(S871&lt;&gt;S870)*($G$2="Y"),"same collector and date, ", ""))))))))))&amp;(IF(ISBLANK(V871),"",V871&amp;", "))&amp;IF((AA871&lt;&gt;AA872)*($H$2="y"),AD871&amp;AE871,IF((AA871&lt;&gt;AA872)*($H$2="m"),AD871&amp;AG871,IF(($H$2&lt;&gt;"m")*($H$2&lt;&gt;"Y"),(IF(F871=0,"",F871&amp;" "&amp;$F$4&amp;" "))&amp;(IF(G871=0,"",G871&amp;" "&amp;$G$4&amp;" "))&amp;(IF(H871=0,"",H871&amp;" "&amp;H$4&amp;" "))&amp;(IF(I871=0,"",I871&amp;" "&amp;$I$4&amp;" "))&amp;(IF(J871=0,"",J871&amp;" "&amp;$J$4&amp;" "))&amp;IF((ISBLANK(C871)),"","("&amp;C871&amp;")"),"")))&amp;IF((B871=B872)*(K871=K872)*(L871=L872)*(M871=M872),IF(($H$2&lt;&gt;"m")*($H$2&lt;&gt;"Y"), ", ", IF((ISNUMBER(FIND(")",AE871))), ", ", "")),IF((B871=B872)*(K871=K872)*(L871=L872),"; ",". ")))</f>
        <v/>
      </c>
      <c r="AI871" s="1"/>
    </row>
    <row r="872" spans="1:35" x14ac:dyDescent="0.25">
      <c r="A872" s="3" t="str">
        <f t="shared" si="108"/>
        <v/>
      </c>
      <c r="B872" s="53" t="str">
        <f t="shared" si="112"/>
        <v/>
      </c>
      <c r="C872" s="57"/>
      <c r="D872" s="57"/>
      <c r="E872" s="57"/>
      <c r="F872" s="57"/>
      <c r="G872" s="57"/>
      <c r="H872" s="57"/>
      <c r="I872" s="57"/>
      <c r="J872" s="57"/>
      <c r="K872" s="57"/>
      <c r="L872" s="57"/>
      <c r="M872" s="54"/>
      <c r="N872" s="57"/>
      <c r="O872" s="58"/>
      <c r="P872" s="58"/>
      <c r="Q872" s="58"/>
      <c r="R872" s="58"/>
      <c r="S872" s="54"/>
      <c r="T872" s="57"/>
      <c r="U872" s="57"/>
      <c r="V872" s="57"/>
      <c r="W872" s="57"/>
      <c r="X872" s="147" t="str">
        <f>IF(ISBLANK(D872),"",IF('order-admin-units'!$I$1&lt;&gt;"y", "", IF((K872="")*(ISBLANK(D872)=FALSE), 'order-admin-units'!$B$1+1, VLOOKUP(K872, ordercountry, 2))))</f>
        <v/>
      </c>
      <c r="Y872" s="147" t="str">
        <f>IF(ISBLANK(D872),"",IF('order-admin-units'!$I$1&lt;&gt;"y", "", IF(L872="", 'order-admin-units'!$B$2+1, VLOOKUP(K872&amp;"@"&amp;L872, orderadmin, 2))))</f>
        <v/>
      </c>
      <c r="Z872" s="147" t="str">
        <f t="shared" si="109"/>
        <v/>
      </c>
      <c r="AA872" s="147" t="str">
        <f t="shared" si="110"/>
        <v/>
      </c>
      <c r="AB872" s="147" t="str">
        <f t="shared" si="111"/>
        <v/>
      </c>
      <c r="AC872" s="147" t="str">
        <f t="shared" si="105"/>
        <v/>
      </c>
      <c r="AD872" s="11" t="str">
        <f t="shared" si="106"/>
        <v/>
      </c>
      <c r="AE872" s="11" t="str">
        <f t="array" ref="AE872">IF(ISBLANK(D872),"",IF(OR($H$2="y",$H$2="m"),IF(AA872=AA871,IF(OR(AB872=$AB$4:$AB871)=FALSE,AE871&amp;C872,AE871),"("&amp;C872)&amp;IF(AA872=AA873,IF(OR(AB873=$AB$4:$AB872)=FALSE,", ",""),") "),""))</f>
        <v/>
      </c>
      <c r="AF872" s="11" t="str">
        <f t="shared" si="107"/>
        <v/>
      </c>
      <c r="AG872" s="11" t="str">
        <f t="array" ref="AG872">IF(ISBLANK(D872),"",IF(OR($H$2="y",$H$2="m"),IF(AA872=AA871,IF(OR(AC872=$AC$4:$AC871)=FALSE,AG871&amp;AF872,AG871),"("&amp;AF872)&amp;IF(AA872=AA873,IF(OR(AC873=$AC$4:$AC872)=FALSE,", ",""),") "),""))</f>
        <v/>
      </c>
      <c r="AH872" s="10" t="str">
        <f>IF((ISBLANK(D872)),"",IF(D872=D871,AH871,"")&amp;IF(B871&lt;&gt;B872,((IF(ISBLANK(E872),$D$3&amp;"Non-type material: "&amp;$D$3,$D$3&amp;INDEX('type-categories'!$A$2:$B$100,MATCH(E872,'type-categories'!$A$2:$A$100,0),2)&amp;$D$3))),"")&amp;(IF(K872&lt;&gt;K871,$C$2&amp;K872&amp;$K$3&amp;$C$2&amp;" ",(IF(B872&lt;&gt;B871,$C$2&amp;K872&amp;$K$3&amp;$C$2&amp;" ",""))))&amp;(IF(L872="","",((IF(L872&lt;&gt;L871,$D$2&amp;L872&amp;$L$3&amp;$D$2&amp;" ",IF(B872&lt;&gt;B871,$D$2&amp;L872&amp;$L$3&amp;$D$2&amp;" ",""))))))&amp;(IF(M872="","",((IF(M872&lt;&gt;M871,$E$2&amp;M872&amp;$E$2&amp;","&amp;" ",IF(B872&lt;&gt;B871,$E$2&amp;M872&amp;$E$2&amp;",",""))))))&amp;(IF(N872="","",IF(N872&lt;&gt;N871,N872&amp;", ",IF(B872&lt;&gt;B871,N872&amp;", ",""))))&amp;(IF(ISBLANK(O872),"",(IF(O872&lt;&gt;O871,O872&amp;", ",IF(B872&lt;&gt;B871,O872&amp;", ","")))))&amp;(IF(ISBLANK(P872),"",(IF(P872&lt;&gt;P871,P872&amp;", ",IF(B872&lt;&gt;B871,P872&amp;", ",IF(Z872&lt;&gt;Z871,P872&amp;", ",""))))))&amp;(IF(ISBLANK(Q872),"",(IF(Q872&lt;&gt;Q871,Q872&amp;", ",IF(B872&lt;&gt;B871,Q872&amp;", ",IF(Z872&lt;&gt;Z871,Q872&amp;", ",""))))))&amp;(IF(ISBLANK(R872),"",(IF(R872&lt;&gt;R871,R872&amp;"m, ",IF(B872&lt;&gt;B871,R872&amp;"m, ",IF(Z872&lt;&gt;Z871,R872&amp;"m, ",""))))))&amp;IF(ISBLANK(S872),"",(IF(B872&lt;&gt;B871,S872&amp;", ",IF(S872&lt;&gt;S871,IF((Z872=Z871),"same locality "&amp;S872&amp;", ",S872&amp;", "),""))))&amp;(IF(ISBLANK(T872),"",(IF(T872&lt;&gt;T871,IF(ISBLANK(F$2),T872&amp;", ",T872&amp;" "&amp;F$2&amp;", "),(IF(B872&lt;&gt;B871,IF(ISBLANK(F$2),T872&amp;", ",T872&amp;" "&amp;F$2&amp;", "),(IF(Z872&lt;&gt;Z871,IF(ISBLANK(F$2),T872&amp;", ",T872&amp;" "&amp;F$2&amp;", "),IF((U872&lt;&gt;U871)*($G$2="Y"),"same collector, ","")))))))))&amp;(IF(ISBLANK(U872),"",(IF(U872&lt;&gt;U871,U872&amp;", ",(IF(B872&lt;&gt;B871,U872&amp;", ",IF(Z872&lt;&gt;Z871,U872&amp;", ",(IF(T872&lt;&gt;T871,IF((T872&lt;&gt;T871)*($G$2="Y"),"same date, ", ""),IF((T872=T871)*(U872=U871)*(S872&lt;&gt;S871)*($G$2="Y"),"same collector and date, ", ""))))))))))&amp;(IF(ISBLANK(V872),"",V872&amp;", "))&amp;IF((AA872&lt;&gt;AA873)*($H$2="y"),AD872&amp;AE872,IF((AA872&lt;&gt;AA873)*($H$2="m"),AD872&amp;AG872,IF(($H$2&lt;&gt;"m")*($H$2&lt;&gt;"Y"),(IF(F872=0,"",F872&amp;" "&amp;$F$4&amp;" "))&amp;(IF(G872=0,"",G872&amp;" "&amp;$G$4&amp;" "))&amp;(IF(H872=0,"",H872&amp;" "&amp;H$4&amp;" "))&amp;(IF(I872=0,"",I872&amp;" "&amp;$I$4&amp;" "))&amp;(IF(J872=0,"",J872&amp;" "&amp;$J$4&amp;" "))&amp;IF((ISBLANK(C872)),"","("&amp;C872&amp;")"),"")))&amp;IF((B872=B873)*(K872=K873)*(L872=L873)*(M872=M873),IF(($H$2&lt;&gt;"m")*($H$2&lt;&gt;"Y"), ", ", IF((ISNUMBER(FIND(")",AE872))), ", ", "")),IF((B872=B873)*(K872=K873)*(L872=L873),"; ",". ")))</f>
        <v/>
      </c>
      <c r="AI872" s="1"/>
    </row>
    <row r="873" spans="1:35" x14ac:dyDescent="0.25">
      <c r="A873" s="3" t="str">
        <f t="shared" si="108"/>
        <v/>
      </c>
      <c r="B873" s="53" t="str">
        <f t="shared" si="112"/>
        <v/>
      </c>
      <c r="C873" s="57"/>
      <c r="D873" s="57"/>
      <c r="E873" s="57"/>
      <c r="F873" s="57"/>
      <c r="G873" s="57"/>
      <c r="H873" s="57"/>
      <c r="I873" s="57"/>
      <c r="J873" s="57"/>
      <c r="K873" s="57"/>
      <c r="L873" s="57"/>
      <c r="M873" s="54"/>
      <c r="N873" s="57"/>
      <c r="O873" s="58"/>
      <c r="P873" s="58"/>
      <c r="Q873" s="58"/>
      <c r="R873" s="58"/>
      <c r="S873" s="54"/>
      <c r="T873" s="57"/>
      <c r="U873" s="57"/>
      <c r="V873" s="57"/>
      <c r="W873" s="57"/>
      <c r="X873" s="147" t="str">
        <f>IF(ISBLANK(D873),"",IF('order-admin-units'!$I$1&lt;&gt;"y", "", IF((K873="")*(ISBLANK(D873)=FALSE), 'order-admin-units'!$B$1+1, VLOOKUP(K873, ordercountry, 2))))</f>
        <v/>
      </c>
      <c r="Y873" s="147" t="str">
        <f>IF(ISBLANK(D873),"",IF('order-admin-units'!$I$1&lt;&gt;"y", "", IF(L873="", 'order-admin-units'!$B$2+1, VLOOKUP(K873&amp;"@"&amp;L873, orderadmin, 2))))</f>
        <v/>
      </c>
      <c r="Z873" s="147" t="str">
        <f t="shared" si="109"/>
        <v/>
      </c>
      <c r="AA873" s="147" t="str">
        <f t="shared" si="110"/>
        <v/>
      </c>
      <c r="AB873" s="147" t="str">
        <f t="shared" si="111"/>
        <v/>
      </c>
      <c r="AC873" s="147" t="str">
        <f t="shared" si="105"/>
        <v/>
      </c>
      <c r="AD873" s="11" t="str">
        <f t="shared" si="106"/>
        <v/>
      </c>
      <c r="AE873" s="11" t="str">
        <f t="array" ref="AE873">IF(ISBLANK(D873),"",IF(OR($H$2="y",$H$2="m"),IF(AA873=AA872,IF(OR(AB873=$AB$4:$AB872)=FALSE,AE872&amp;C873,AE872),"("&amp;C873)&amp;IF(AA873=AA874,IF(OR(AB874=$AB$4:$AB873)=FALSE,", ",""),") "),""))</f>
        <v/>
      </c>
      <c r="AF873" s="11" t="str">
        <f t="shared" si="107"/>
        <v/>
      </c>
      <c r="AG873" s="11" t="str">
        <f t="array" ref="AG873">IF(ISBLANK(D873),"",IF(OR($H$2="y",$H$2="m"),IF(AA873=AA872,IF(OR(AC873=$AC$4:$AC872)=FALSE,AG872&amp;AF873,AG872),"("&amp;AF873)&amp;IF(AA873=AA874,IF(OR(AC874=$AC$4:$AC873)=FALSE,", ",""),") "),""))</f>
        <v/>
      </c>
      <c r="AH873" s="10" t="str">
        <f>IF((ISBLANK(D873)),"",IF(D873=D872,AH872,"")&amp;IF(B872&lt;&gt;B873,((IF(ISBLANK(E873),$D$3&amp;"Non-type material: "&amp;$D$3,$D$3&amp;INDEX('type-categories'!$A$2:$B$100,MATCH(E873,'type-categories'!$A$2:$A$100,0),2)&amp;$D$3))),"")&amp;(IF(K873&lt;&gt;K872,$C$2&amp;K873&amp;$K$3&amp;$C$2&amp;" ",(IF(B873&lt;&gt;B872,$C$2&amp;K873&amp;$K$3&amp;$C$2&amp;" ",""))))&amp;(IF(L873="","",((IF(L873&lt;&gt;L872,$D$2&amp;L873&amp;$L$3&amp;$D$2&amp;" ",IF(B873&lt;&gt;B872,$D$2&amp;L873&amp;$L$3&amp;$D$2&amp;" ",""))))))&amp;(IF(M873="","",((IF(M873&lt;&gt;M872,$E$2&amp;M873&amp;$E$2&amp;","&amp;" ",IF(B873&lt;&gt;B872,$E$2&amp;M873&amp;$E$2&amp;",",""))))))&amp;(IF(N873="","",IF(N873&lt;&gt;N872,N873&amp;", ",IF(B873&lt;&gt;B872,N873&amp;", ",""))))&amp;(IF(ISBLANK(O873),"",(IF(O873&lt;&gt;O872,O873&amp;", ",IF(B873&lt;&gt;B872,O873&amp;", ","")))))&amp;(IF(ISBLANK(P873),"",(IF(P873&lt;&gt;P872,P873&amp;", ",IF(B873&lt;&gt;B872,P873&amp;", ",IF(Z873&lt;&gt;Z872,P873&amp;", ",""))))))&amp;(IF(ISBLANK(Q873),"",(IF(Q873&lt;&gt;Q872,Q873&amp;", ",IF(B873&lt;&gt;B872,Q873&amp;", ",IF(Z873&lt;&gt;Z872,Q873&amp;", ",""))))))&amp;(IF(ISBLANK(R873),"",(IF(R873&lt;&gt;R872,R873&amp;"m, ",IF(B873&lt;&gt;B872,R873&amp;"m, ",IF(Z873&lt;&gt;Z872,R873&amp;"m, ",""))))))&amp;IF(ISBLANK(S873),"",(IF(B873&lt;&gt;B872,S873&amp;", ",IF(S873&lt;&gt;S872,IF((Z873=Z872),"same locality "&amp;S873&amp;", ",S873&amp;", "),""))))&amp;(IF(ISBLANK(T873),"",(IF(T873&lt;&gt;T872,IF(ISBLANK(F$2),T873&amp;", ",T873&amp;" "&amp;F$2&amp;", "),(IF(B873&lt;&gt;B872,IF(ISBLANK(F$2),T873&amp;", ",T873&amp;" "&amp;F$2&amp;", "),(IF(Z873&lt;&gt;Z872,IF(ISBLANK(F$2),T873&amp;", ",T873&amp;" "&amp;F$2&amp;", "),IF((U873&lt;&gt;U872)*($G$2="Y"),"same collector, ","")))))))))&amp;(IF(ISBLANK(U873),"",(IF(U873&lt;&gt;U872,U873&amp;", ",(IF(B873&lt;&gt;B872,U873&amp;", ",IF(Z873&lt;&gt;Z872,U873&amp;", ",(IF(T873&lt;&gt;T872,IF((T873&lt;&gt;T872)*($G$2="Y"),"same date, ", ""),IF((T873=T872)*(U873=U872)*(S873&lt;&gt;S872)*($G$2="Y"),"same collector and date, ", ""))))))))))&amp;(IF(ISBLANK(V873),"",V873&amp;", "))&amp;IF((AA873&lt;&gt;AA874)*($H$2="y"),AD873&amp;AE873,IF((AA873&lt;&gt;AA874)*($H$2="m"),AD873&amp;AG873,IF(($H$2&lt;&gt;"m")*($H$2&lt;&gt;"Y"),(IF(F873=0,"",F873&amp;" "&amp;$F$4&amp;" "))&amp;(IF(G873=0,"",G873&amp;" "&amp;$G$4&amp;" "))&amp;(IF(H873=0,"",H873&amp;" "&amp;H$4&amp;" "))&amp;(IF(I873=0,"",I873&amp;" "&amp;$I$4&amp;" "))&amp;(IF(J873=0,"",J873&amp;" "&amp;$J$4&amp;" "))&amp;IF((ISBLANK(C873)),"","("&amp;C873&amp;")"),"")))&amp;IF((B873=B874)*(K873=K874)*(L873=L874)*(M873=M874),IF(($H$2&lt;&gt;"m")*($H$2&lt;&gt;"Y"), ", ", IF((ISNUMBER(FIND(")",AE873))), ", ", "")),IF((B873=B874)*(K873=K874)*(L873=L874),"; ",". ")))</f>
        <v/>
      </c>
      <c r="AI873" s="1"/>
    </row>
    <row r="874" spans="1:35" x14ac:dyDescent="0.25">
      <c r="A874" s="3" t="str">
        <f t="shared" si="108"/>
        <v/>
      </c>
      <c r="B874" s="53" t="str">
        <f t="shared" si="112"/>
        <v/>
      </c>
      <c r="C874" s="57"/>
      <c r="D874" s="57"/>
      <c r="E874" s="57"/>
      <c r="F874" s="57"/>
      <c r="G874" s="57"/>
      <c r="H874" s="57"/>
      <c r="I874" s="57"/>
      <c r="J874" s="57"/>
      <c r="K874" s="57"/>
      <c r="L874" s="57"/>
      <c r="M874" s="54"/>
      <c r="N874" s="57"/>
      <c r="O874" s="58"/>
      <c r="P874" s="58"/>
      <c r="Q874" s="58"/>
      <c r="R874" s="58"/>
      <c r="S874" s="54"/>
      <c r="T874" s="57"/>
      <c r="U874" s="57"/>
      <c r="V874" s="57"/>
      <c r="W874" s="57"/>
      <c r="X874" s="147" t="str">
        <f>IF(ISBLANK(D874),"",IF('order-admin-units'!$I$1&lt;&gt;"y", "", IF((K874="")*(ISBLANK(D874)=FALSE), 'order-admin-units'!$B$1+1, VLOOKUP(K874, ordercountry, 2))))</f>
        <v/>
      </c>
      <c r="Y874" s="147" t="str">
        <f>IF(ISBLANK(D874),"",IF('order-admin-units'!$I$1&lt;&gt;"y", "", IF(L874="", 'order-admin-units'!$B$2+1, VLOOKUP(K874&amp;"@"&amp;L874, orderadmin, 2))))</f>
        <v/>
      </c>
      <c r="Z874" s="147" t="str">
        <f t="shared" si="109"/>
        <v/>
      </c>
      <c r="AA874" s="147" t="str">
        <f t="shared" si="110"/>
        <v/>
      </c>
      <c r="AB874" s="147" t="str">
        <f t="shared" si="111"/>
        <v/>
      </c>
      <c r="AC874" s="147" t="str">
        <f t="shared" si="105"/>
        <v/>
      </c>
      <c r="AD874" s="11" t="str">
        <f t="shared" si="106"/>
        <v/>
      </c>
      <c r="AE874" s="11" t="str">
        <f t="array" ref="AE874">IF(ISBLANK(D874),"",IF(OR($H$2="y",$H$2="m"),IF(AA874=AA873,IF(OR(AB874=$AB$4:$AB873)=FALSE,AE873&amp;C874,AE873),"("&amp;C874)&amp;IF(AA874=AA875,IF(OR(AB875=$AB$4:$AB874)=FALSE,", ",""),") "),""))</f>
        <v/>
      </c>
      <c r="AF874" s="11" t="str">
        <f t="shared" si="107"/>
        <v/>
      </c>
      <c r="AG874" s="11" t="str">
        <f t="array" ref="AG874">IF(ISBLANK(D874),"",IF(OR($H$2="y",$H$2="m"),IF(AA874=AA873,IF(OR(AC874=$AC$4:$AC873)=FALSE,AG873&amp;AF874,AG873),"("&amp;AF874)&amp;IF(AA874=AA875,IF(OR(AC875=$AC$4:$AC874)=FALSE,", ",""),") "),""))</f>
        <v/>
      </c>
      <c r="AH874" s="10" t="str">
        <f>IF((ISBLANK(D874)),"",IF(D874=D873,AH873,"")&amp;IF(B873&lt;&gt;B874,((IF(ISBLANK(E874),$D$3&amp;"Non-type material: "&amp;$D$3,$D$3&amp;INDEX('type-categories'!$A$2:$B$100,MATCH(E874,'type-categories'!$A$2:$A$100,0),2)&amp;$D$3))),"")&amp;(IF(K874&lt;&gt;K873,$C$2&amp;K874&amp;$K$3&amp;$C$2&amp;" ",(IF(B874&lt;&gt;B873,$C$2&amp;K874&amp;$K$3&amp;$C$2&amp;" ",""))))&amp;(IF(L874="","",((IF(L874&lt;&gt;L873,$D$2&amp;L874&amp;$L$3&amp;$D$2&amp;" ",IF(B874&lt;&gt;B873,$D$2&amp;L874&amp;$L$3&amp;$D$2&amp;" ",""))))))&amp;(IF(M874="","",((IF(M874&lt;&gt;M873,$E$2&amp;M874&amp;$E$2&amp;","&amp;" ",IF(B874&lt;&gt;B873,$E$2&amp;M874&amp;$E$2&amp;",",""))))))&amp;(IF(N874="","",IF(N874&lt;&gt;N873,N874&amp;", ",IF(B874&lt;&gt;B873,N874&amp;", ",""))))&amp;(IF(ISBLANK(O874),"",(IF(O874&lt;&gt;O873,O874&amp;", ",IF(B874&lt;&gt;B873,O874&amp;", ","")))))&amp;(IF(ISBLANK(P874),"",(IF(P874&lt;&gt;P873,P874&amp;", ",IF(B874&lt;&gt;B873,P874&amp;", ",IF(Z874&lt;&gt;Z873,P874&amp;", ",""))))))&amp;(IF(ISBLANK(Q874),"",(IF(Q874&lt;&gt;Q873,Q874&amp;", ",IF(B874&lt;&gt;B873,Q874&amp;", ",IF(Z874&lt;&gt;Z873,Q874&amp;", ",""))))))&amp;(IF(ISBLANK(R874),"",(IF(R874&lt;&gt;R873,R874&amp;"m, ",IF(B874&lt;&gt;B873,R874&amp;"m, ",IF(Z874&lt;&gt;Z873,R874&amp;"m, ",""))))))&amp;IF(ISBLANK(S874),"",(IF(B874&lt;&gt;B873,S874&amp;", ",IF(S874&lt;&gt;S873,IF((Z874=Z873),"same locality "&amp;S874&amp;", ",S874&amp;", "),""))))&amp;(IF(ISBLANK(T874),"",(IF(T874&lt;&gt;T873,IF(ISBLANK(F$2),T874&amp;", ",T874&amp;" "&amp;F$2&amp;", "),(IF(B874&lt;&gt;B873,IF(ISBLANK(F$2),T874&amp;", ",T874&amp;" "&amp;F$2&amp;", "),(IF(Z874&lt;&gt;Z873,IF(ISBLANK(F$2),T874&amp;", ",T874&amp;" "&amp;F$2&amp;", "),IF((U874&lt;&gt;U873)*($G$2="Y"),"same collector, ","")))))))))&amp;(IF(ISBLANK(U874),"",(IF(U874&lt;&gt;U873,U874&amp;", ",(IF(B874&lt;&gt;B873,U874&amp;", ",IF(Z874&lt;&gt;Z873,U874&amp;", ",(IF(T874&lt;&gt;T873,IF((T874&lt;&gt;T873)*($G$2="Y"),"same date, ", ""),IF((T874=T873)*(U874=U873)*(S874&lt;&gt;S873)*($G$2="Y"),"same collector and date, ", ""))))))))))&amp;(IF(ISBLANK(V874),"",V874&amp;", "))&amp;IF((AA874&lt;&gt;AA875)*($H$2="y"),AD874&amp;AE874,IF((AA874&lt;&gt;AA875)*($H$2="m"),AD874&amp;AG874,IF(($H$2&lt;&gt;"m")*($H$2&lt;&gt;"Y"),(IF(F874=0,"",F874&amp;" "&amp;$F$4&amp;" "))&amp;(IF(G874=0,"",G874&amp;" "&amp;$G$4&amp;" "))&amp;(IF(H874=0,"",H874&amp;" "&amp;H$4&amp;" "))&amp;(IF(I874=0,"",I874&amp;" "&amp;$I$4&amp;" "))&amp;(IF(J874=0,"",J874&amp;" "&amp;$J$4&amp;" "))&amp;IF((ISBLANK(C874)),"","("&amp;C874&amp;")"),"")))&amp;IF((B874=B875)*(K874=K875)*(L874=L875)*(M874=M875),IF(($H$2&lt;&gt;"m")*($H$2&lt;&gt;"Y"), ", ", IF((ISNUMBER(FIND(")",AE874))), ", ", "")),IF((B874=B875)*(K874=K875)*(L874=L875),"; ",". ")))</f>
        <v/>
      </c>
      <c r="AI874" s="1"/>
    </row>
    <row r="875" spans="1:35" x14ac:dyDescent="0.25">
      <c r="A875" s="3" t="str">
        <f t="shared" si="108"/>
        <v/>
      </c>
      <c r="B875" s="53" t="str">
        <f t="shared" si="112"/>
        <v/>
      </c>
      <c r="C875" s="57"/>
      <c r="D875" s="57"/>
      <c r="E875" s="57"/>
      <c r="F875" s="57"/>
      <c r="G875" s="57"/>
      <c r="H875" s="57"/>
      <c r="I875" s="57"/>
      <c r="J875" s="57"/>
      <c r="K875" s="57"/>
      <c r="L875" s="57"/>
      <c r="M875" s="54"/>
      <c r="N875" s="57"/>
      <c r="O875" s="58"/>
      <c r="P875" s="58"/>
      <c r="Q875" s="58"/>
      <c r="R875" s="58"/>
      <c r="S875" s="54"/>
      <c r="T875" s="57"/>
      <c r="U875" s="57"/>
      <c r="V875" s="57"/>
      <c r="W875" s="57"/>
      <c r="X875" s="147" t="str">
        <f>IF(ISBLANK(D875),"",IF('order-admin-units'!$I$1&lt;&gt;"y", "", IF((K875="")*(ISBLANK(D875)=FALSE), 'order-admin-units'!$B$1+1, VLOOKUP(K875, ordercountry, 2))))</f>
        <v/>
      </c>
      <c r="Y875" s="147" t="str">
        <f>IF(ISBLANK(D875),"",IF('order-admin-units'!$I$1&lt;&gt;"y", "", IF(L875="", 'order-admin-units'!$B$2+1, VLOOKUP(K875&amp;"@"&amp;L875, orderadmin, 2))))</f>
        <v/>
      </c>
      <c r="Z875" s="147" t="str">
        <f t="shared" si="109"/>
        <v/>
      </c>
      <c r="AA875" s="147" t="str">
        <f t="shared" si="110"/>
        <v/>
      </c>
      <c r="AB875" s="147" t="str">
        <f t="shared" si="111"/>
        <v/>
      </c>
      <c r="AC875" s="147" t="str">
        <f t="shared" si="105"/>
        <v/>
      </c>
      <c r="AD875" s="11" t="str">
        <f t="shared" si="106"/>
        <v/>
      </c>
      <c r="AE875" s="11" t="str">
        <f t="array" ref="AE875">IF(ISBLANK(D875),"",IF(OR($H$2="y",$H$2="m"),IF(AA875=AA874,IF(OR(AB875=$AB$4:$AB874)=FALSE,AE874&amp;C875,AE874),"("&amp;C875)&amp;IF(AA875=AA876,IF(OR(AB876=$AB$4:$AB875)=FALSE,", ",""),") "),""))</f>
        <v/>
      </c>
      <c r="AF875" s="11" t="str">
        <f t="shared" si="107"/>
        <v/>
      </c>
      <c r="AG875" s="11" t="str">
        <f t="array" ref="AG875">IF(ISBLANK(D875),"",IF(OR($H$2="y",$H$2="m"),IF(AA875=AA874,IF(OR(AC875=$AC$4:$AC874)=FALSE,AG874&amp;AF875,AG874),"("&amp;AF875)&amp;IF(AA875=AA876,IF(OR(AC876=$AC$4:$AC875)=FALSE,", ",""),") "),""))</f>
        <v/>
      </c>
      <c r="AH875" s="10" t="str">
        <f>IF((ISBLANK(D875)),"",IF(D875=D874,AH874,"")&amp;IF(B874&lt;&gt;B875,((IF(ISBLANK(E875),$D$3&amp;"Non-type material: "&amp;$D$3,$D$3&amp;INDEX('type-categories'!$A$2:$B$100,MATCH(E875,'type-categories'!$A$2:$A$100,0),2)&amp;$D$3))),"")&amp;(IF(K875&lt;&gt;K874,$C$2&amp;K875&amp;$K$3&amp;$C$2&amp;" ",(IF(B875&lt;&gt;B874,$C$2&amp;K875&amp;$K$3&amp;$C$2&amp;" ",""))))&amp;(IF(L875="","",((IF(L875&lt;&gt;L874,$D$2&amp;L875&amp;$L$3&amp;$D$2&amp;" ",IF(B875&lt;&gt;B874,$D$2&amp;L875&amp;$L$3&amp;$D$2&amp;" ",""))))))&amp;(IF(M875="","",((IF(M875&lt;&gt;M874,$E$2&amp;M875&amp;$E$2&amp;","&amp;" ",IF(B875&lt;&gt;B874,$E$2&amp;M875&amp;$E$2&amp;",",""))))))&amp;(IF(N875="","",IF(N875&lt;&gt;N874,N875&amp;", ",IF(B875&lt;&gt;B874,N875&amp;", ",""))))&amp;(IF(ISBLANK(O875),"",(IF(O875&lt;&gt;O874,O875&amp;", ",IF(B875&lt;&gt;B874,O875&amp;", ","")))))&amp;(IF(ISBLANK(P875),"",(IF(P875&lt;&gt;P874,P875&amp;", ",IF(B875&lt;&gt;B874,P875&amp;", ",IF(Z875&lt;&gt;Z874,P875&amp;", ",""))))))&amp;(IF(ISBLANK(Q875),"",(IF(Q875&lt;&gt;Q874,Q875&amp;", ",IF(B875&lt;&gt;B874,Q875&amp;", ",IF(Z875&lt;&gt;Z874,Q875&amp;", ",""))))))&amp;(IF(ISBLANK(R875),"",(IF(R875&lt;&gt;R874,R875&amp;"m, ",IF(B875&lt;&gt;B874,R875&amp;"m, ",IF(Z875&lt;&gt;Z874,R875&amp;"m, ",""))))))&amp;IF(ISBLANK(S875),"",(IF(B875&lt;&gt;B874,S875&amp;", ",IF(S875&lt;&gt;S874,IF((Z875=Z874),"same locality "&amp;S875&amp;", ",S875&amp;", "),""))))&amp;(IF(ISBLANK(T875),"",(IF(T875&lt;&gt;T874,IF(ISBLANK(F$2),T875&amp;", ",T875&amp;" "&amp;F$2&amp;", "),(IF(B875&lt;&gt;B874,IF(ISBLANK(F$2),T875&amp;", ",T875&amp;" "&amp;F$2&amp;", "),(IF(Z875&lt;&gt;Z874,IF(ISBLANK(F$2),T875&amp;", ",T875&amp;" "&amp;F$2&amp;", "),IF((U875&lt;&gt;U874)*($G$2="Y"),"same collector, ","")))))))))&amp;(IF(ISBLANK(U875),"",(IF(U875&lt;&gt;U874,U875&amp;", ",(IF(B875&lt;&gt;B874,U875&amp;", ",IF(Z875&lt;&gt;Z874,U875&amp;", ",(IF(T875&lt;&gt;T874,IF((T875&lt;&gt;T874)*($G$2="Y"),"same date, ", ""),IF((T875=T874)*(U875=U874)*(S875&lt;&gt;S874)*($G$2="Y"),"same collector and date, ", ""))))))))))&amp;(IF(ISBLANK(V875),"",V875&amp;", "))&amp;IF((AA875&lt;&gt;AA876)*($H$2="y"),AD875&amp;AE875,IF((AA875&lt;&gt;AA876)*($H$2="m"),AD875&amp;AG875,IF(($H$2&lt;&gt;"m")*($H$2&lt;&gt;"Y"),(IF(F875=0,"",F875&amp;" "&amp;$F$4&amp;" "))&amp;(IF(G875=0,"",G875&amp;" "&amp;$G$4&amp;" "))&amp;(IF(H875=0,"",H875&amp;" "&amp;H$4&amp;" "))&amp;(IF(I875=0,"",I875&amp;" "&amp;$I$4&amp;" "))&amp;(IF(J875=0,"",J875&amp;" "&amp;$J$4&amp;" "))&amp;IF((ISBLANK(C875)),"","("&amp;C875&amp;")"),"")))&amp;IF((B875=B876)*(K875=K876)*(L875=L876)*(M875=M876),IF(($H$2&lt;&gt;"m")*($H$2&lt;&gt;"Y"), ", ", IF((ISNUMBER(FIND(")",AE875))), ", ", "")),IF((B875=B876)*(K875=K876)*(L875=L876),"; ",". ")))</f>
        <v/>
      </c>
      <c r="AI875" s="1"/>
    </row>
    <row r="876" spans="1:35" x14ac:dyDescent="0.25">
      <c r="A876" s="3" t="str">
        <f t="shared" si="108"/>
        <v/>
      </c>
      <c r="B876" s="53" t="str">
        <f t="shared" si="112"/>
        <v/>
      </c>
      <c r="C876" s="57"/>
      <c r="D876" s="57"/>
      <c r="E876" s="57"/>
      <c r="F876" s="57"/>
      <c r="G876" s="57"/>
      <c r="H876" s="57"/>
      <c r="I876" s="57"/>
      <c r="J876" s="57"/>
      <c r="K876" s="57"/>
      <c r="L876" s="57"/>
      <c r="M876" s="54"/>
      <c r="N876" s="57"/>
      <c r="O876" s="58"/>
      <c r="P876" s="58"/>
      <c r="Q876" s="58"/>
      <c r="R876" s="58"/>
      <c r="S876" s="54"/>
      <c r="T876" s="57"/>
      <c r="U876" s="57"/>
      <c r="V876" s="57"/>
      <c r="W876" s="57"/>
      <c r="X876" s="147" t="str">
        <f>IF(ISBLANK(D876),"",IF('order-admin-units'!$I$1&lt;&gt;"y", "", IF((K876="")*(ISBLANK(D876)=FALSE), 'order-admin-units'!$B$1+1, VLOOKUP(K876, ordercountry, 2))))</f>
        <v/>
      </c>
      <c r="Y876" s="147" t="str">
        <f>IF(ISBLANK(D876),"",IF('order-admin-units'!$I$1&lt;&gt;"y", "", IF(L876="", 'order-admin-units'!$B$2+1, VLOOKUP(K876&amp;"@"&amp;L876, orderadmin, 2))))</f>
        <v/>
      </c>
      <c r="Z876" s="147" t="str">
        <f t="shared" si="109"/>
        <v/>
      </c>
      <c r="AA876" s="147" t="str">
        <f t="shared" si="110"/>
        <v/>
      </c>
      <c r="AB876" s="147" t="str">
        <f t="shared" si="111"/>
        <v/>
      </c>
      <c r="AC876" s="147" t="str">
        <f t="shared" si="105"/>
        <v/>
      </c>
      <c r="AD876" s="11" t="str">
        <f t="shared" si="106"/>
        <v/>
      </c>
      <c r="AE876" s="11" t="str">
        <f t="array" ref="AE876">IF(ISBLANK(D876),"",IF(OR($H$2="y",$H$2="m"),IF(AA876=AA875,IF(OR(AB876=$AB$4:$AB875)=FALSE,AE875&amp;C876,AE875),"("&amp;C876)&amp;IF(AA876=AA877,IF(OR(AB877=$AB$4:$AB876)=FALSE,", ",""),") "),""))</f>
        <v/>
      </c>
      <c r="AF876" s="11" t="str">
        <f t="shared" si="107"/>
        <v/>
      </c>
      <c r="AG876" s="11" t="str">
        <f t="array" ref="AG876">IF(ISBLANK(D876),"",IF(OR($H$2="y",$H$2="m"),IF(AA876=AA875,IF(OR(AC876=$AC$4:$AC875)=FALSE,AG875&amp;AF876,AG875),"("&amp;AF876)&amp;IF(AA876=AA877,IF(OR(AC877=$AC$4:$AC876)=FALSE,", ",""),") "),""))</f>
        <v/>
      </c>
      <c r="AH876" s="10" t="str">
        <f>IF((ISBLANK(D876)),"",IF(D876=D875,AH875,"")&amp;IF(B875&lt;&gt;B876,((IF(ISBLANK(E876),$D$3&amp;"Non-type material: "&amp;$D$3,$D$3&amp;INDEX('type-categories'!$A$2:$B$100,MATCH(E876,'type-categories'!$A$2:$A$100,0),2)&amp;$D$3))),"")&amp;(IF(K876&lt;&gt;K875,$C$2&amp;K876&amp;$K$3&amp;$C$2&amp;" ",(IF(B876&lt;&gt;B875,$C$2&amp;K876&amp;$K$3&amp;$C$2&amp;" ",""))))&amp;(IF(L876="","",((IF(L876&lt;&gt;L875,$D$2&amp;L876&amp;$L$3&amp;$D$2&amp;" ",IF(B876&lt;&gt;B875,$D$2&amp;L876&amp;$L$3&amp;$D$2&amp;" ",""))))))&amp;(IF(M876="","",((IF(M876&lt;&gt;M875,$E$2&amp;M876&amp;$E$2&amp;","&amp;" ",IF(B876&lt;&gt;B875,$E$2&amp;M876&amp;$E$2&amp;",",""))))))&amp;(IF(N876="","",IF(N876&lt;&gt;N875,N876&amp;", ",IF(B876&lt;&gt;B875,N876&amp;", ",""))))&amp;(IF(ISBLANK(O876),"",(IF(O876&lt;&gt;O875,O876&amp;", ",IF(B876&lt;&gt;B875,O876&amp;", ","")))))&amp;(IF(ISBLANK(P876),"",(IF(P876&lt;&gt;P875,P876&amp;", ",IF(B876&lt;&gt;B875,P876&amp;", ",IF(Z876&lt;&gt;Z875,P876&amp;", ",""))))))&amp;(IF(ISBLANK(Q876),"",(IF(Q876&lt;&gt;Q875,Q876&amp;", ",IF(B876&lt;&gt;B875,Q876&amp;", ",IF(Z876&lt;&gt;Z875,Q876&amp;", ",""))))))&amp;(IF(ISBLANK(R876),"",(IF(R876&lt;&gt;R875,R876&amp;"m, ",IF(B876&lt;&gt;B875,R876&amp;"m, ",IF(Z876&lt;&gt;Z875,R876&amp;"m, ",""))))))&amp;IF(ISBLANK(S876),"",(IF(B876&lt;&gt;B875,S876&amp;", ",IF(S876&lt;&gt;S875,IF((Z876=Z875),"same locality "&amp;S876&amp;", ",S876&amp;", "),""))))&amp;(IF(ISBLANK(T876),"",(IF(T876&lt;&gt;T875,IF(ISBLANK(F$2),T876&amp;", ",T876&amp;" "&amp;F$2&amp;", "),(IF(B876&lt;&gt;B875,IF(ISBLANK(F$2),T876&amp;", ",T876&amp;" "&amp;F$2&amp;", "),(IF(Z876&lt;&gt;Z875,IF(ISBLANK(F$2),T876&amp;", ",T876&amp;" "&amp;F$2&amp;", "),IF((U876&lt;&gt;U875)*($G$2="Y"),"same collector, ","")))))))))&amp;(IF(ISBLANK(U876),"",(IF(U876&lt;&gt;U875,U876&amp;", ",(IF(B876&lt;&gt;B875,U876&amp;", ",IF(Z876&lt;&gt;Z875,U876&amp;", ",(IF(T876&lt;&gt;T875,IF((T876&lt;&gt;T875)*($G$2="Y"),"same date, ", ""),IF((T876=T875)*(U876=U875)*(S876&lt;&gt;S875)*($G$2="Y"),"same collector and date, ", ""))))))))))&amp;(IF(ISBLANK(V876),"",V876&amp;", "))&amp;IF((AA876&lt;&gt;AA877)*($H$2="y"),AD876&amp;AE876,IF((AA876&lt;&gt;AA877)*($H$2="m"),AD876&amp;AG876,IF(($H$2&lt;&gt;"m")*($H$2&lt;&gt;"Y"),(IF(F876=0,"",F876&amp;" "&amp;$F$4&amp;" "))&amp;(IF(G876=0,"",G876&amp;" "&amp;$G$4&amp;" "))&amp;(IF(H876=0,"",H876&amp;" "&amp;H$4&amp;" "))&amp;(IF(I876=0,"",I876&amp;" "&amp;$I$4&amp;" "))&amp;(IF(J876=0,"",J876&amp;" "&amp;$J$4&amp;" "))&amp;IF((ISBLANK(C876)),"","("&amp;C876&amp;")"),"")))&amp;IF((B876=B877)*(K876=K877)*(L876=L877)*(M876=M877),IF(($H$2&lt;&gt;"m")*($H$2&lt;&gt;"Y"), ", ", IF((ISNUMBER(FIND(")",AE876))), ", ", "")),IF((B876=B877)*(K876=K877)*(L876=L877),"; ",". ")))</f>
        <v/>
      </c>
      <c r="AI876" s="1"/>
    </row>
    <row r="877" spans="1:35" x14ac:dyDescent="0.25">
      <c r="A877" s="3" t="str">
        <f t="shared" si="108"/>
        <v/>
      </c>
      <c r="B877" s="53" t="str">
        <f t="shared" si="112"/>
        <v/>
      </c>
      <c r="C877" s="57"/>
      <c r="D877" s="57"/>
      <c r="E877" s="57"/>
      <c r="F877" s="57"/>
      <c r="G877" s="57"/>
      <c r="H877" s="57"/>
      <c r="I877" s="57"/>
      <c r="J877" s="57"/>
      <c r="K877" s="57"/>
      <c r="L877" s="57"/>
      <c r="M877" s="54"/>
      <c r="N877" s="57"/>
      <c r="O877" s="58"/>
      <c r="P877" s="58"/>
      <c r="Q877" s="58"/>
      <c r="R877" s="58"/>
      <c r="S877" s="54"/>
      <c r="T877" s="57"/>
      <c r="U877" s="57"/>
      <c r="V877" s="57"/>
      <c r="W877" s="57"/>
      <c r="X877" s="147" t="str">
        <f>IF(ISBLANK(D877),"",IF('order-admin-units'!$I$1&lt;&gt;"y", "", IF((K877="")*(ISBLANK(D877)=FALSE), 'order-admin-units'!$B$1+1, VLOOKUP(K877, ordercountry, 2))))</f>
        <v/>
      </c>
      <c r="Y877" s="147" t="str">
        <f>IF(ISBLANK(D877),"",IF('order-admin-units'!$I$1&lt;&gt;"y", "", IF(L877="", 'order-admin-units'!$B$2+1, VLOOKUP(K877&amp;"@"&amp;L877, orderadmin, 2))))</f>
        <v/>
      </c>
      <c r="Z877" s="147" t="str">
        <f t="shared" si="109"/>
        <v/>
      </c>
      <c r="AA877" s="147" t="str">
        <f t="shared" si="110"/>
        <v/>
      </c>
      <c r="AB877" s="147" t="str">
        <f t="shared" si="111"/>
        <v/>
      </c>
      <c r="AC877" s="147" t="str">
        <f t="shared" si="105"/>
        <v/>
      </c>
      <c r="AD877" s="11" t="str">
        <f t="shared" si="106"/>
        <v/>
      </c>
      <c r="AE877" s="11" t="str">
        <f t="array" ref="AE877">IF(ISBLANK(D877),"",IF(OR($H$2="y",$H$2="m"),IF(AA877=AA876,IF(OR(AB877=$AB$4:$AB876)=FALSE,AE876&amp;C877,AE876),"("&amp;C877)&amp;IF(AA877=AA878,IF(OR(AB878=$AB$4:$AB877)=FALSE,", ",""),") "),""))</f>
        <v/>
      </c>
      <c r="AF877" s="11" t="str">
        <f t="shared" si="107"/>
        <v/>
      </c>
      <c r="AG877" s="11" t="str">
        <f t="array" ref="AG877">IF(ISBLANK(D877),"",IF(OR($H$2="y",$H$2="m"),IF(AA877=AA876,IF(OR(AC877=$AC$4:$AC876)=FALSE,AG876&amp;AF877,AG876),"("&amp;AF877)&amp;IF(AA877=AA878,IF(OR(AC878=$AC$4:$AC877)=FALSE,", ",""),") "),""))</f>
        <v/>
      </c>
      <c r="AH877" s="10" t="str">
        <f>IF((ISBLANK(D877)),"",IF(D877=D876,AH876,"")&amp;IF(B876&lt;&gt;B877,((IF(ISBLANK(E877),$D$3&amp;"Non-type material: "&amp;$D$3,$D$3&amp;INDEX('type-categories'!$A$2:$B$100,MATCH(E877,'type-categories'!$A$2:$A$100,0),2)&amp;$D$3))),"")&amp;(IF(K877&lt;&gt;K876,$C$2&amp;K877&amp;$K$3&amp;$C$2&amp;" ",(IF(B877&lt;&gt;B876,$C$2&amp;K877&amp;$K$3&amp;$C$2&amp;" ",""))))&amp;(IF(L877="","",((IF(L877&lt;&gt;L876,$D$2&amp;L877&amp;$L$3&amp;$D$2&amp;" ",IF(B877&lt;&gt;B876,$D$2&amp;L877&amp;$L$3&amp;$D$2&amp;" ",""))))))&amp;(IF(M877="","",((IF(M877&lt;&gt;M876,$E$2&amp;M877&amp;$E$2&amp;","&amp;" ",IF(B877&lt;&gt;B876,$E$2&amp;M877&amp;$E$2&amp;",",""))))))&amp;(IF(N877="","",IF(N877&lt;&gt;N876,N877&amp;", ",IF(B877&lt;&gt;B876,N877&amp;", ",""))))&amp;(IF(ISBLANK(O877),"",(IF(O877&lt;&gt;O876,O877&amp;", ",IF(B877&lt;&gt;B876,O877&amp;", ","")))))&amp;(IF(ISBLANK(P877),"",(IF(P877&lt;&gt;P876,P877&amp;", ",IF(B877&lt;&gt;B876,P877&amp;", ",IF(Z877&lt;&gt;Z876,P877&amp;", ",""))))))&amp;(IF(ISBLANK(Q877),"",(IF(Q877&lt;&gt;Q876,Q877&amp;", ",IF(B877&lt;&gt;B876,Q877&amp;", ",IF(Z877&lt;&gt;Z876,Q877&amp;", ",""))))))&amp;(IF(ISBLANK(R877),"",(IF(R877&lt;&gt;R876,R877&amp;"m, ",IF(B877&lt;&gt;B876,R877&amp;"m, ",IF(Z877&lt;&gt;Z876,R877&amp;"m, ",""))))))&amp;IF(ISBLANK(S877),"",(IF(B877&lt;&gt;B876,S877&amp;", ",IF(S877&lt;&gt;S876,IF((Z877=Z876),"same locality "&amp;S877&amp;", ",S877&amp;", "),""))))&amp;(IF(ISBLANK(T877),"",(IF(T877&lt;&gt;T876,IF(ISBLANK(F$2),T877&amp;", ",T877&amp;" "&amp;F$2&amp;", "),(IF(B877&lt;&gt;B876,IF(ISBLANK(F$2),T877&amp;", ",T877&amp;" "&amp;F$2&amp;", "),(IF(Z877&lt;&gt;Z876,IF(ISBLANK(F$2),T877&amp;", ",T877&amp;" "&amp;F$2&amp;", "),IF((U877&lt;&gt;U876)*($G$2="Y"),"same collector, ","")))))))))&amp;(IF(ISBLANK(U877),"",(IF(U877&lt;&gt;U876,U877&amp;", ",(IF(B877&lt;&gt;B876,U877&amp;", ",IF(Z877&lt;&gt;Z876,U877&amp;", ",(IF(T877&lt;&gt;T876,IF((T877&lt;&gt;T876)*($G$2="Y"),"same date, ", ""),IF((T877=T876)*(U877=U876)*(S877&lt;&gt;S876)*($G$2="Y"),"same collector and date, ", ""))))))))))&amp;(IF(ISBLANK(V877),"",V877&amp;", "))&amp;IF((AA877&lt;&gt;AA878)*($H$2="y"),AD877&amp;AE877,IF((AA877&lt;&gt;AA878)*($H$2="m"),AD877&amp;AG877,IF(($H$2&lt;&gt;"m")*($H$2&lt;&gt;"Y"),(IF(F877=0,"",F877&amp;" "&amp;$F$4&amp;" "))&amp;(IF(G877=0,"",G877&amp;" "&amp;$G$4&amp;" "))&amp;(IF(H877=0,"",H877&amp;" "&amp;H$4&amp;" "))&amp;(IF(I877=0,"",I877&amp;" "&amp;$I$4&amp;" "))&amp;(IF(J877=0,"",J877&amp;" "&amp;$J$4&amp;" "))&amp;IF((ISBLANK(C877)),"","("&amp;C877&amp;")"),"")))&amp;IF((B877=B878)*(K877=K878)*(L877=L878)*(M877=M878),IF(($H$2&lt;&gt;"m")*($H$2&lt;&gt;"Y"), ", ", IF((ISNUMBER(FIND(")",AE877))), ", ", "")),IF((B877=B878)*(K877=K878)*(L877=L878),"; ",". ")))</f>
        <v/>
      </c>
      <c r="AI877" s="1"/>
    </row>
    <row r="878" spans="1:35" x14ac:dyDescent="0.25">
      <c r="A878" s="3" t="str">
        <f t="shared" si="108"/>
        <v/>
      </c>
      <c r="B878" s="53" t="str">
        <f t="shared" si="112"/>
        <v/>
      </c>
      <c r="C878" s="57"/>
      <c r="D878" s="57"/>
      <c r="E878" s="57"/>
      <c r="F878" s="57"/>
      <c r="G878" s="57"/>
      <c r="H878" s="57"/>
      <c r="I878" s="57"/>
      <c r="J878" s="57"/>
      <c r="K878" s="57"/>
      <c r="L878" s="57"/>
      <c r="M878" s="54"/>
      <c r="N878" s="57"/>
      <c r="O878" s="58"/>
      <c r="P878" s="58"/>
      <c r="Q878" s="58"/>
      <c r="R878" s="58"/>
      <c r="S878" s="54"/>
      <c r="T878" s="57"/>
      <c r="U878" s="57"/>
      <c r="V878" s="57"/>
      <c r="W878" s="57"/>
      <c r="X878" s="147" t="str">
        <f>IF(ISBLANK(D878),"",IF('order-admin-units'!$I$1&lt;&gt;"y", "", IF((K878="")*(ISBLANK(D878)=FALSE), 'order-admin-units'!$B$1+1, VLOOKUP(K878, ordercountry, 2))))</f>
        <v/>
      </c>
      <c r="Y878" s="147" t="str">
        <f>IF(ISBLANK(D878),"",IF('order-admin-units'!$I$1&lt;&gt;"y", "", IF(L878="", 'order-admin-units'!$B$2+1, VLOOKUP(K878&amp;"@"&amp;L878, orderadmin, 2))))</f>
        <v/>
      </c>
      <c r="Z878" s="147" t="str">
        <f t="shared" si="109"/>
        <v/>
      </c>
      <c r="AA878" s="147" t="str">
        <f t="shared" si="110"/>
        <v/>
      </c>
      <c r="AB878" s="147" t="str">
        <f t="shared" si="111"/>
        <v/>
      </c>
      <c r="AC878" s="147" t="str">
        <f t="shared" si="105"/>
        <v/>
      </c>
      <c r="AD878" s="11" t="str">
        <f t="shared" si="106"/>
        <v/>
      </c>
      <c r="AE878" s="11" t="str">
        <f t="array" ref="AE878">IF(ISBLANK(D878),"",IF(OR($H$2="y",$H$2="m"),IF(AA878=AA877,IF(OR(AB878=$AB$4:$AB877)=FALSE,AE877&amp;C878,AE877),"("&amp;C878)&amp;IF(AA878=AA879,IF(OR(AB879=$AB$4:$AB878)=FALSE,", ",""),") "),""))</f>
        <v/>
      </c>
      <c r="AF878" s="11" t="str">
        <f t="shared" si="107"/>
        <v/>
      </c>
      <c r="AG878" s="11" t="str">
        <f t="array" ref="AG878">IF(ISBLANK(D878),"",IF(OR($H$2="y",$H$2="m"),IF(AA878=AA877,IF(OR(AC878=$AC$4:$AC877)=FALSE,AG877&amp;AF878,AG877),"("&amp;AF878)&amp;IF(AA878=AA879,IF(OR(AC879=$AC$4:$AC878)=FALSE,", ",""),") "),""))</f>
        <v/>
      </c>
      <c r="AH878" s="10" t="str">
        <f>IF((ISBLANK(D878)),"",IF(D878=D877,AH877,"")&amp;IF(B877&lt;&gt;B878,((IF(ISBLANK(E878),$D$3&amp;"Non-type material: "&amp;$D$3,$D$3&amp;INDEX('type-categories'!$A$2:$B$100,MATCH(E878,'type-categories'!$A$2:$A$100,0),2)&amp;$D$3))),"")&amp;(IF(K878&lt;&gt;K877,$C$2&amp;K878&amp;$K$3&amp;$C$2&amp;" ",(IF(B878&lt;&gt;B877,$C$2&amp;K878&amp;$K$3&amp;$C$2&amp;" ",""))))&amp;(IF(L878="","",((IF(L878&lt;&gt;L877,$D$2&amp;L878&amp;$L$3&amp;$D$2&amp;" ",IF(B878&lt;&gt;B877,$D$2&amp;L878&amp;$L$3&amp;$D$2&amp;" ",""))))))&amp;(IF(M878="","",((IF(M878&lt;&gt;M877,$E$2&amp;M878&amp;$E$2&amp;","&amp;" ",IF(B878&lt;&gt;B877,$E$2&amp;M878&amp;$E$2&amp;",",""))))))&amp;(IF(N878="","",IF(N878&lt;&gt;N877,N878&amp;", ",IF(B878&lt;&gt;B877,N878&amp;", ",""))))&amp;(IF(ISBLANK(O878),"",(IF(O878&lt;&gt;O877,O878&amp;", ",IF(B878&lt;&gt;B877,O878&amp;", ","")))))&amp;(IF(ISBLANK(P878),"",(IF(P878&lt;&gt;P877,P878&amp;", ",IF(B878&lt;&gt;B877,P878&amp;", ",IF(Z878&lt;&gt;Z877,P878&amp;", ",""))))))&amp;(IF(ISBLANK(Q878),"",(IF(Q878&lt;&gt;Q877,Q878&amp;", ",IF(B878&lt;&gt;B877,Q878&amp;", ",IF(Z878&lt;&gt;Z877,Q878&amp;", ",""))))))&amp;(IF(ISBLANK(R878),"",(IF(R878&lt;&gt;R877,R878&amp;"m, ",IF(B878&lt;&gt;B877,R878&amp;"m, ",IF(Z878&lt;&gt;Z877,R878&amp;"m, ",""))))))&amp;IF(ISBLANK(S878),"",(IF(B878&lt;&gt;B877,S878&amp;", ",IF(S878&lt;&gt;S877,IF((Z878=Z877),"same locality "&amp;S878&amp;", ",S878&amp;", "),""))))&amp;(IF(ISBLANK(T878),"",(IF(T878&lt;&gt;T877,IF(ISBLANK(F$2),T878&amp;", ",T878&amp;" "&amp;F$2&amp;", "),(IF(B878&lt;&gt;B877,IF(ISBLANK(F$2),T878&amp;", ",T878&amp;" "&amp;F$2&amp;", "),(IF(Z878&lt;&gt;Z877,IF(ISBLANK(F$2),T878&amp;", ",T878&amp;" "&amp;F$2&amp;", "),IF((U878&lt;&gt;U877)*($G$2="Y"),"same collector, ","")))))))))&amp;(IF(ISBLANK(U878),"",(IF(U878&lt;&gt;U877,U878&amp;", ",(IF(B878&lt;&gt;B877,U878&amp;", ",IF(Z878&lt;&gt;Z877,U878&amp;", ",(IF(T878&lt;&gt;T877,IF((T878&lt;&gt;T877)*($G$2="Y"),"same date, ", ""),IF((T878=T877)*(U878=U877)*(S878&lt;&gt;S877)*($G$2="Y"),"same collector and date, ", ""))))))))))&amp;(IF(ISBLANK(V878),"",V878&amp;", "))&amp;IF((AA878&lt;&gt;AA879)*($H$2="y"),AD878&amp;AE878,IF((AA878&lt;&gt;AA879)*($H$2="m"),AD878&amp;AG878,IF(($H$2&lt;&gt;"m")*($H$2&lt;&gt;"Y"),(IF(F878=0,"",F878&amp;" "&amp;$F$4&amp;" "))&amp;(IF(G878=0,"",G878&amp;" "&amp;$G$4&amp;" "))&amp;(IF(H878=0,"",H878&amp;" "&amp;H$4&amp;" "))&amp;(IF(I878=0,"",I878&amp;" "&amp;$I$4&amp;" "))&amp;(IF(J878=0,"",J878&amp;" "&amp;$J$4&amp;" "))&amp;IF((ISBLANK(C878)),"","("&amp;C878&amp;")"),"")))&amp;IF((B878=B879)*(K878=K879)*(L878=L879)*(M878=M879),IF(($H$2&lt;&gt;"m")*($H$2&lt;&gt;"Y"), ", ", IF((ISNUMBER(FIND(")",AE878))), ", ", "")),IF((B878=B879)*(K878=K879)*(L878=L879),"; ",". ")))</f>
        <v/>
      </c>
      <c r="AI878" s="1"/>
    </row>
    <row r="879" spans="1:35" x14ac:dyDescent="0.25">
      <c r="A879" s="3" t="str">
        <f t="shared" si="108"/>
        <v/>
      </c>
      <c r="B879" s="53" t="str">
        <f t="shared" si="112"/>
        <v/>
      </c>
      <c r="C879" s="57"/>
      <c r="D879" s="57"/>
      <c r="E879" s="57"/>
      <c r="F879" s="57"/>
      <c r="G879" s="57"/>
      <c r="H879" s="57"/>
      <c r="I879" s="57"/>
      <c r="J879" s="57"/>
      <c r="K879" s="57"/>
      <c r="L879" s="57"/>
      <c r="M879" s="54"/>
      <c r="N879" s="57"/>
      <c r="O879" s="58"/>
      <c r="P879" s="58"/>
      <c r="Q879" s="58"/>
      <c r="R879" s="58"/>
      <c r="S879" s="54"/>
      <c r="T879" s="57"/>
      <c r="U879" s="57"/>
      <c r="V879" s="57"/>
      <c r="W879" s="57"/>
      <c r="X879" s="147" t="str">
        <f>IF(ISBLANK(D879),"",IF('order-admin-units'!$I$1&lt;&gt;"y", "", IF((K879="")*(ISBLANK(D879)=FALSE), 'order-admin-units'!$B$1+1, VLOOKUP(K879, ordercountry, 2))))</f>
        <v/>
      </c>
      <c r="Y879" s="147" t="str">
        <f>IF(ISBLANK(D879),"",IF('order-admin-units'!$I$1&lt;&gt;"y", "", IF(L879="", 'order-admin-units'!$B$2+1, VLOOKUP(K879&amp;"@"&amp;L879, orderadmin, 2))))</f>
        <v/>
      </c>
      <c r="Z879" s="147" t="str">
        <f t="shared" si="109"/>
        <v/>
      </c>
      <c r="AA879" s="147" t="str">
        <f t="shared" si="110"/>
        <v/>
      </c>
      <c r="AB879" s="147" t="str">
        <f t="shared" si="111"/>
        <v/>
      </c>
      <c r="AC879" s="147" t="str">
        <f t="shared" si="105"/>
        <v/>
      </c>
      <c r="AD879" s="11" t="str">
        <f t="shared" si="106"/>
        <v/>
      </c>
      <c r="AE879" s="11" t="str">
        <f t="array" ref="AE879">IF(ISBLANK(D879),"",IF(OR($H$2="y",$H$2="m"),IF(AA879=AA878,IF(OR(AB879=$AB$4:$AB878)=FALSE,AE878&amp;C879,AE878),"("&amp;C879)&amp;IF(AA879=AA880,IF(OR(AB880=$AB$4:$AB879)=FALSE,", ",""),") "),""))</f>
        <v/>
      </c>
      <c r="AF879" s="11" t="str">
        <f t="shared" si="107"/>
        <v/>
      </c>
      <c r="AG879" s="11" t="str">
        <f t="array" ref="AG879">IF(ISBLANK(D879),"",IF(OR($H$2="y",$H$2="m"),IF(AA879=AA878,IF(OR(AC879=$AC$4:$AC878)=FALSE,AG878&amp;AF879,AG878),"("&amp;AF879)&amp;IF(AA879=AA880,IF(OR(AC880=$AC$4:$AC879)=FALSE,", ",""),") "),""))</f>
        <v/>
      </c>
      <c r="AH879" s="10" t="str">
        <f>IF((ISBLANK(D879)),"",IF(D879=D878,AH878,"")&amp;IF(B878&lt;&gt;B879,((IF(ISBLANK(E879),$D$3&amp;"Non-type material: "&amp;$D$3,$D$3&amp;INDEX('type-categories'!$A$2:$B$100,MATCH(E879,'type-categories'!$A$2:$A$100,0),2)&amp;$D$3))),"")&amp;(IF(K879&lt;&gt;K878,$C$2&amp;K879&amp;$K$3&amp;$C$2&amp;" ",(IF(B879&lt;&gt;B878,$C$2&amp;K879&amp;$K$3&amp;$C$2&amp;" ",""))))&amp;(IF(L879="","",((IF(L879&lt;&gt;L878,$D$2&amp;L879&amp;$L$3&amp;$D$2&amp;" ",IF(B879&lt;&gt;B878,$D$2&amp;L879&amp;$L$3&amp;$D$2&amp;" ",""))))))&amp;(IF(M879="","",((IF(M879&lt;&gt;M878,$E$2&amp;M879&amp;$E$2&amp;","&amp;" ",IF(B879&lt;&gt;B878,$E$2&amp;M879&amp;$E$2&amp;",",""))))))&amp;(IF(N879="","",IF(N879&lt;&gt;N878,N879&amp;", ",IF(B879&lt;&gt;B878,N879&amp;", ",""))))&amp;(IF(ISBLANK(O879),"",(IF(O879&lt;&gt;O878,O879&amp;", ",IF(B879&lt;&gt;B878,O879&amp;", ","")))))&amp;(IF(ISBLANK(P879),"",(IF(P879&lt;&gt;P878,P879&amp;", ",IF(B879&lt;&gt;B878,P879&amp;", ",IF(Z879&lt;&gt;Z878,P879&amp;", ",""))))))&amp;(IF(ISBLANK(Q879),"",(IF(Q879&lt;&gt;Q878,Q879&amp;", ",IF(B879&lt;&gt;B878,Q879&amp;", ",IF(Z879&lt;&gt;Z878,Q879&amp;", ",""))))))&amp;(IF(ISBLANK(R879),"",(IF(R879&lt;&gt;R878,R879&amp;"m, ",IF(B879&lt;&gt;B878,R879&amp;"m, ",IF(Z879&lt;&gt;Z878,R879&amp;"m, ",""))))))&amp;IF(ISBLANK(S879),"",(IF(B879&lt;&gt;B878,S879&amp;", ",IF(S879&lt;&gt;S878,IF((Z879=Z878),"same locality "&amp;S879&amp;", ",S879&amp;", "),""))))&amp;(IF(ISBLANK(T879),"",(IF(T879&lt;&gt;T878,IF(ISBLANK(F$2),T879&amp;", ",T879&amp;" "&amp;F$2&amp;", "),(IF(B879&lt;&gt;B878,IF(ISBLANK(F$2),T879&amp;", ",T879&amp;" "&amp;F$2&amp;", "),(IF(Z879&lt;&gt;Z878,IF(ISBLANK(F$2),T879&amp;", ",T879&amp;" "&amp;F$2&amp;", "),IF((U879&lt;&gt;U878)*($G$2="Y"),"same collector, ","")))))))))&amp;(IF(ISBLANK(U879),"",(IF(U879&lt;&gt;U878,U879&amp;", ",(IF(B879&lt;&gt;B878,U879&amp;", ",IF(Z879&lt;&gt;Z878,U879&amp;", ",(IF(T879&lt;&gt;T878,IF((T879&lt;&gt;T878)*($G$2="Y"),"same date, ", ""),IF((T879=T878)*(U879=U878)*(S879&lt;&gt;S878)*($G$2="Y"),"same collector and date, ", ""))))))))))&amp;(IF(ISBLANK(V879),"",V879&amp;", "))&amp;IF((AA879&lt;&gt;AA880)*($H$2="y"),AD879&amp;AE879,IF((AA879&lt;&gt;AA880)*($H$2="m"),AD879&amp;AG879,IF(($H$2&lt;&gt;"m")*($H$2&lt;&gt;"Y"),(IF(F879=0,"",F879&amp;" "&amp;$F$4&amp;" "))&amp;(IF(G879=0,"",G879&amp;" "&amp;$G$4&amp;" "))&amp;(IF(H879=0,"",H879&amp;" "&amp;H$4&amp;" "))&amp;(IF(I879=0,"",I879&amp;" "&amp;$I$4&amp;" "))&amp;(IF(J879=0,"",J879&amp;" "&amp;$J$4&amp;" "))&amp;IF((ISBLANK(C879)),"","("&amp;C879&amp;")"),"")))&amp;IF((B879=B880)*(K879=K880)*(L879=L880)*(M879=M880),IF(($H$2&lt;&gt;"m")*($H$2&lt;&gt;"Y"), ", ", IF((ISNUMBER(FIND(")",AE879))), ", ", "")),IF((B879=B880)*(K879=K880)*(L879=L880),"; ",". ")))</f>
        <v/>
      </c>
      <c r="AI879" s="1"/>
    </row>
    <row r="880" spans="1:35" x14ac:dyDescent="0.25">
      <c r="A880" s="3" t="str">
        <f t="shared" si="108"/>
        <v/>
      </c>
      <c r="B880" s="53" t="str">
        <f t="shared" si="112"/>
        <v/>
      </c>
      <c r="C880" s="57"/>
      <c r="D880" s="57"/>
      <c r="E880" s="57"/>
      <c r="F880" s="57"/>
      <c r="G880" s="57"/>
      <c r="H880" s="57"/>
      <c r="I880" s="57"/>
      <c r="J880" s="57"/>
      <c r="K880" s="57"/>
      <c r="L880" s="57"/>
      <c r="M880" s="54"/>
      <c r="N880" s="57"/>
      <c r="O880" s="58"/>
      <c r="P880" s="58"/>
      <c r="Q880" s="58"/>
      <c r="R880" s="58"/>
      <c r="S880" s="54"/>
      <c r="T880" s="57"/>
      <c r="U880" s="57"/>
      <c r="V880" s="57"/>
      <c r="W880" s="57"/>
      <c r="X880" s="147" t="str">
        <f>IF(ISBLANK(D880),"",IF('order-admin-units'!$I$1&lt;&gt;"y", "", IF((K880="")*(ISBLANK(D880)=FALSE), 'order-admin-units'!$B$1+1, VLOOKUP(K880, ordercountry, 2))))</f>
        <v/>
      </c>
      <c r="Y880" s="147" t="str">
        <f>IF(ISBLANK(D880),"",IF('order-admin-units'!$I$1&lt;&gt;"y", "", IF(L880="", 'order-admin-units'!$B$2+1, VLOOKUP(K880&amp;"@"&amp;L880, orderadmin, 2))))</f>
        <v/>
      </c>
      <c r="Z880" s="147" t="str">
        <f t="shared" si="109"/>
        <v/>
      </c>
      <c r="AA880" s="147" t="str">
        <f t="shared" si="110"/>
        <v/>
      </c>
      <c r="AB880" s="147" t="str">
        <f t="shared" si="111"/>
        <v/>
      </c>
      <c r="AC880" s="147" t="str">
        <f t="shared" si="105"/>
        <v/>
      </c>
      <c r="AD880" s="11" t="str">
        <f t="shared" si="106"/>
        <v/>
      </c>
      <c r="AE880" s="11" t="str">
        <f t="array" ref="AE880">IF(ISBLANK(D880),"",IF(OR($H$2="y",$H$2="m"),IF(AA880=AA879,IF(OR(AB880=$AB$4:$AB879)=FALSE,AE879&amp;C880,AE879),"("&amp;C880)&amp;IF(AA880=AA881,IF(OR(AB881=$AB$4:$AB880)=FALSE,", ",""),") "),""))</f>
        <v/>
      </c>
      <c r="AF880" s="11" t="str">
        <f t="shared" si="107"/>
        <v/>
      </c>
      <c r="AG880" s="11" t="str">
        <f t="array" ref="AG880">IF(ISBLANK(D880),"",IF(OR($H$2="y",$H$2="m"),IF(AA880=AA879,IF(OR(AC880=$AC$4:$AC879)=FALSE,AG879&amp;AF880,AG879),"("&amp;AF880)&amp;IF(AA880=AA881,IF(OR(AC881=$AC$4:$AC880)=FALSE,", ",""),") "),""))</f>
        <v/>
      </c>
      <c r="AH880" s="10" t="str">
        <f>IF((ISBLANK(D880)),"",IF(D880=D879,AH879,"")&amp;IF(B879&lt;&gt;B880,((IF(ISBLANK(E880),$D$3&amp;"Non-type material: "&amp;$D$3,$D$3&amp;INDEX('type-categories'!$A$2:$B$100,MATCH(E880,'type-categories'!$A$2:$A$100,0),2)&amp;$D$3))),"")&amp;(IF(K880&lt;&gt;K879,$C$2&amp;K880&amp;$K$3&amp;$C$2&amp;" ",(IF(B880&lt;&gt;B879,$C$2&amp;K880&amp;$K$3&amp;$C$2&amp;" ",""))))&amp;(IF(L880="","",((IF(L880&lt;&gt;L879,$D$2&amp;L880&amp;$L$3&amp;$D$2&amp;" ",IF(B880&lt;&gt;B879,$D$2&amp;L880&amp;$L$3&amp;$D$2&amp;" ",""))))))&amp;(IF(M880="","",((IF(M880&lt;&gt;M879,$E$2&amp;M880&amp;$E$2&amp;","&amp;" ",IF(B880&lt;&gt;B879,$E$2&amp;M880&amp;$E$2&amp;",",""))))))&amp;(IF(N880="","",IF(N880&lt;&gt;N879,N880&amp;", ",IF(B880&lt;&gt;B879,N880&amp;", ",""))))&amp;(IF(ISBLANK(O880),"",(IF(O880&lt;&gt;O879,O880&amp;", ",IF(B880&lt;&gt;B879,O880&amp;", ","")))))&amp;(IF(ISBLANK(P880),"",(IF(P880&lt;&gt;P879,P880&amp;", ",IF(B880&lt;&gt;B879,P880&amp;", ",IF(Z880&lt;&gt;Z879,P880&amp;", ",""))))))&amp;(IF(ISBLANK(Q880),"",(IF(Q880&lt;&gt;Q879,Q880&amp;", ",IF(B880&lt;&gt;B879,Q880&amp;", ",IF(Z880&lt;&gt;Z879,Q880&amp;", ",""))))))&amp;(IF(ISBLANK(R880),"",(IF(R880&lt;&gt;R879,R880&amp;"m, ",IF(B880&lt;&gt;B879,R880&amp;"m, ",IF(Z880&lt;&gt;Z879,R880&amp;"m, ",""))))))&amp;IF(ISBLANK(S880),"",(IF(B880&lt;&gt;B879,S880&amp;", ",IF(S880&lt;&gt;S879,IF((Z880=Z879),"same locality "&amp;S880&amp;", ",S880&amp;", "),""))))&amp;(IF(ISBLANK(T880),"",(IF(T880&lt;&gt;T879,IF(ISBLANK(F$2),T880&amp;", ",T880&amp;" "&amp;F$2&amp;", "),(IF(B880&lt;&gt;B879,IF(ISBLANK(F$2),T880&amp;", ",T880&amp;" "&amp;F$2&amp;", "),(IF(Z880&lt;&gt;Z879,IF(ISBLANK(F$2),T880&amp;", ",T880&amp;" "&amp;F$2&amp;", "),IF((U880&lt;&gt;U879)*($G$2="Y"),"same collector, ","")))))))))&amp;(IF(ISBLANK(U880),"",(IF(U880&lt;&gt;U879,U880&amp;", ",(IF(B880&lt;&gt;B879,U880&amp;", ",IF(Z880&lt;&gt;Z879,U880&amp;", ",(IF(T880&lt;&gt;T879,IF((T880&lt;&gt;T879)*($G$2="Y"),"same date, ", ""),IF((T880=T879)*(U880=U879)*(S880&lt;&gt;S879)*($G$2="Y"),"same collector and date, ", ""))))))))))&amp;(IF(ISBLANK(V880),"",V880&amp;", "))&amp;IF((AA880&lt;&gt;AA881)*($H$2="y"),AD880&amp;AE880,IF((AA880&lt;&gt;AA881)*($H$2="m"),AD880&amp;AG880,IF(($H$2&lt;&gt;"m")*($H$2&lt;&gt;"Y"),(IF(F880=0,"",F880&amp;" "&amp;$F$4&amp;" "))&amp;(IF(G880=0,"",G880&amp;" "&amp;$G$4&amp;" "))&amp;(IF(H880=0,"",H880&amp;" "&amp;H$4&amp;" "))&amp;(IF(I880=0,"",I880&amp;" "&amp;$I$4&amp;" "))&amp;(IF(J880=0,"",J880&amp;" "&amp;$J$4&amp;" "))&amp;IF((ISBLANK(C880)),"","("&amp;C880&amp;")"),"")))&amp;IF((B880=B881)*(K880=K881)*(L880=L881)*(M880=M881),IF(($H$2&lt;&gt;"m")*($H$2&lt;&gt;"Y"), ", ", IF((ISNUMBER(FIND(")",AE880))), ", ", "")),IF((B880=B881)*(K880=K881)*(L880=L881),"; ",". ")))</f>
        <v/>
      </c>
      <c r="AI880" s="1"/>
    </row>
    <row r="881" spans="1:35" x14ac:dyDescent="0.25">
      <c r="A881" s="3" t="str">
        <f t="shared" si="108"/>
        <v/>
      </c>
      <c r="B881" s="53" t="str">
        <f t="shared" si="112"/>
        <v/>
      </c>
      <c r="C881" s="57"/>
      <c r="D881" s="57"/>
      <c r="E881" s="57"/>
      <c r="F881" s="57"/>
      <c r="G881" s="57"/>
      <c r="H881" s="57"/>
      <c r="I881" s="57"/>
      <c r="J881" s="57"/>
      <c r="K881" s="57"/>
      <c r="L881" s="57"/>
      <c r="M881" s="54"/>
      <c r="N881" s="57"/>
      <c r="O881" s="58"/>
      <c r="P881" s="58"/>
      <c r="Q881" s="58"/>
      <c r="R881" s="58"/>
      <c r="S881" s="54"/>
      <c r="T881" s="57"/>
      <c r="U881" s="57"/>
      <c r="V881" s="57"/>
      <c r="W881" s="57"/>
      <c r="X881" s="147" t="str">
        <f>IF(ISBLANK(D881),"",IF('order-admin-units'!$I$1&lt;&gt;"y", "", IF((K881="")*(ISBLANK(D881)=FALSE), 'order-admin-units'!$B$1+1, VLOOKUP(K881, ordercountry, 2))))</f>
        <v/>
      </c>
      <c r="Y881" s="147" t="str">
        <f>IF(ISBLANK(D881),"",IF('order-admin-units'!$I$1&lt;&gt;"y", "", IF(L881="", 'order-admin-units'!$B$2+1, VLOOKUP(K881&amp;"@"&amp;L881, orderadmin, 2))))</f>
        <v/>
      </c>
      <c r="Z881" s="147" t="str">
        <f t="shared" si="109"/>
        <v/>
      </c>
      <c r="AA881" s="147" t="str">
        <f t="shared" si="110"/>
        <v/>
      </c>
      <c r="AB881" s="147" t="str">
        <f t="shared" si="111"/>
        <v/>
      </c>
      <c r="AC881" s="147" t="str">
        <f t="shared" si="105"/>
        <v/>
      </c>
      <c r="AD881" s="11" t="str">
        <f t="shared" si="106"/>
        <v/>
      </c>
      <c r="AE881" s="11" t="str">
        <f t="array" ref="AE881">IF(ISBLANK(D881),"",IF(OR($H$2="y",$H$2="m"),IF(AA881=AA880,IF(OR(AB881=$AB$4:$AB880)=FALSE,AE880&amp;C881,AE880),"("&amp;C881)&amp;IF(AA881=AA882,IF(OR(AB882=$AB$4:$AB881)=FALSE,", ",""),") "),""))</f>
        <v/>
      </c>
      <c r="AF881" s="11" t="str">
        <f t="shared" si="107"/>
        <v/>
      </c>
      <c r="AG881" s="11" t="str">
        <f t="array" ref="AG881">IF(ISBLANK(D881),"",IF(OR($H$2="y",$H$2="m"),IF(AA881=AA880,IF(OR(AC881=$AC$4:$AC880)=FALSE,AG880&amp;AF881,AG880),"("&amp;AF881)&amp;IF(AA881=AA882,IF(OR(AC882=$AC$4:$AC881)=FALSE,", ",""),") "),""))</f>
        <v/>
      </c>
      <c r="AH881" s="10" t="str">
        <f>IF((ISBLANK(D881)),"",IF(D881=D880,AH880,"")&amp;IF(B880&lt;&gt;B881,((IF(ISBLANK(E881),$D$3&amp;"Non-type material: "&amp;$D$3,$D$3&amp;INDEX('type-categories'!$A$2:$B$100,MATCH(E881,'type-categories'!$A$2:$A$100,0),2)&amp;$D$3))),"")&amp;(IF(K881&lt;&gt;K880,$C$2&amp;K881&amp;$K$3&amp;$C$2&amp;" ",(IF(B881&lt;&gt;B880,$C$2&amp;K881&amp;$K$3&amp;$C$2&amp;" ",""))))&amp;(IF(L881="","",((IF(L881&lt;&gt;L880,$D$2&amp;L881&amp;$L$3&amp;$D$2&amp;" ",IF(B881&lt;&gt;B880,$D$2&amp;L881&amp;$L$3&amp;$D$2&amp;" ",""))))))&amp;(IF(M881="","",((IF(M881&lt;&gt;M880,$E$2&amp;M881&amp;$E$2&amp;","&amp;" ",IF(B881&lt;&gt;B880,$E$2&amp;M881&amp;$E$2&amp;",",""))))))&amp;(IF(N881="","",IF(N881&lt;&gt;N880,N881&amp;", ",IF(B881&lt;&gt;B880,N881&amp;", ",""))))&amp;(IF(ISBLANK(O881),"",(IF(O881&lt;&gt;O880,O881&amp;", ",IF(B881&lt;&gt;B880,O881&amp;", ","")))))&amp;(IF(ISBLANK(P881),"",(IF(P881&lt;&gt;P880,P881&amp;", ",IF(B881&lt;&gt;B880,P881&amp;", ",IF(Z881&lt;&gt;Z880,P881&amp;", ",""))))))&amp;(IF(ISBLANK(Q881),"",(IF(Q881&lt;&gt;Q880,Q881&amp;", ",IF(B881&lt;&gt;B880,Q881&amp;", ",IF(Z881&lt;&gt;Z880,Q881&amp;", ",""))))))&amp;(IF(ISBLANK(R881),"",(IF(R881&lt;&gt;R880,R881&amp;"m, ",IF(B881&lt;&gt;B880,R881&amp;"m, ",IF(Z881&lt;&gt;Z880,R881&amp;"m, ",""))))))&amp;IF(ISBLANK(S881),"",(IF(B881&lt;&gt;B880,S881&amp;", ",IF(S881&lt;&gt;S880,IF((Z881=Z880),"same locality "&amp;S881&amp;", ",S881&amp;", "),""))))&amp;(IF(ISBLANK(T881),"",(IF(T881&lt;&gt;T880,IF(ISBLANK(F$2),T881&amp;", ",T881&amp;" "&amp;F$2&amp;", "),(IF(B881&lt;&gt;B880,IF(ISBLANK(F$2),T881&amp;", ",T881&amp;" "&amp;F$2&amp;", "),(IF(Z881&lt;&gt;Z880,IF(ISBLANK(F$2),T881&amp;", ",T881&amp;" "&amp;F$2&amp;", "),IF((U881&lt;&gt;U880)*($G$2="Y"),"same collector, ","")))))))))&amp;(IF(ISBLANK(U881),"",(IF(U881&lt;&gt;U880,U881&amp;", ",(IF(B881&lt;&gt;B880,U881&amp;", ",IF(Z881&lt;&gt;Z880,U881&amp;", ",(IF(T881&lt;&gt;T880,IF((T881&lt;&gt;T880)*($G$2="Y"),"same date, ", ""),IF((T881=T880)*(U881=U880)*(S881&lt;&gt;S880)*($G$2="Y"),"same collector and date, ", ""))))))))))&amp;(IF(ISBLANK(V881),"",V881&amp;", "))&amp;IF((AA881&lt;&gt;AA882)*($H$2="y"),AD881&amp;AE881,IF((AA881&lt;&gt;AA882)*($H$2="m"),AD881&amp;AG881,IF(($H$2&lt;&gt;"m")*($H$2&lt;&gt;"Y"),(IF(F881=0,"",F881&amp;" "&amp;$F$4&amp;" "))&amp;(IF(G881=0,"",G881&amp;" "&amp;$G$4&amp;" "))&amp;(IF(H881=0,"",H881&amp;" "&amp;H$4&amp;" "))&amp;(IF(I881=0,"",I881&amp;" "&amp;$I$4&amp;" "))&amp;(IF(J881=0,"",J881&amp;" "&amp;$J$4&amp;" "))&amp;IF((ISBLANK(C881)),"","("&amp;C881&amp;")"),"")))&amp;IF((B881=B882)*(K881=K882)*(L881=L882)*(M881=M882),IF(($H$2&lt;&gt;"m")*($H$2&lt;&gt;"Y"), ", ", IF((ISNUMBER(FIND(")",AE881))), ", ", "")),IF((B881=B882)*(K881=K882)*(L881=L882),"; ",". ")))</f>
        <v/>
      </c>
      <c r="AI881" s="1"/>
    </row>
    <row r="882" spans="1:35" x14ac:dyDescent="0.25">
      <c r="A882" s="3" t="str">
        <f t="shared" si="108"/>
        <v/>
      </c>
      <c r="B882" s="53" t="str">
        <f t="shared" si="112"/>
        <v/>
      </c>
      <c r="C882" s="57"/>
      <c r="D882" s="57"/>
      <c r="E882" s="57"/>
      <c r="F882" s="57"/>
      <c r="G882" s="57"/>
      <c r="H882" s="57"/>
      <c r="I882" s="57"/>
      <c r="J882" s="57"/>
      <c r="K882" s="57"/>
      <c r="L882" s="57"/>
      <c r="M882" s="54"/>
      <c r="N882" s="57"/>
      <c r="O882" s="58"/>
      <c r="P882" s="58"/>
      <c r="Q882" s="58"/>
      <c r="R882" s="58"/>
      <c r="S882" s="54"/>
      <c r="T882" s="57"/>
      <c r="U882" s="57"/>
      <c r="V882" s="57"/>
      <c r="W882" s="57"/>
      <c r="X882" s="147" t="str">
        <f>IF(ISBLANK(D882),"",IF('order-admin-units'!$I$1&lt;&gt;"y", "", IF((K882="")*(ISBLANK(D882)=FALSE), 'order-admin-units'!$B$1+1, VLOOKUP(K882, ordercountry, 2))))</f>
        <v/>
      </c>
      <c r="Y882" s="147" t="str">
        <f>IF(ISBLANK(D882),"",IF('order-admin-units'!$I$1&lt;&gt;"y", "", IF(L882="", 'order-admin-units'!$B$2+1, VLOOKUP(K882&amp;"@"&amp;L882, orderadmin, 2))))</f>
        <v/>
      </c>
      <c r="Z882" s="147" t="str">
        <f t="shared" si="109"/>
        <v/>
      </c>
      <c r="AA882" s="147" t="str">
        <f t="shared" si="110"/>
        <v/>
      </c>
      <c r="AB882" s="147" t="str">
        <f t="shared" si="111"/>
        <v/>
      </c>
      <c r="AC882" s="147" t="str">
        <f t="shared" si="105"/>
        <v/>
      </c>
      <c r="AD882" s="11" t="str">
        <f t="shared" si="106"/>
        <v/>
      </c>
      <c r="AE882" s="11" t="str">
        <f t="array" ref="AE882">IF(ISBLANK(D882),"",IF(OR($H$2="y",$H$2="m"),IF(AA882=AA881,IF(OR(AB882=$AB$4:$AB881)=FALSE,AE881&amp;C882,AE881),"("&amp;C882)&amp;IF(AA882=AA883,IF(OR(AB883=$AB$4:$AB882)=FALSE,", ",""),") "),""))</f>
        <v/>
      </c>
      <c r="AF882" s="11" t="str">
        <f t="shared" si="107"/>
        <v/>
      </c>
      <c r="AG882" s="11" t="str">
        <f t="array" ref="AG882">IF(ISBLANK(D882),"",IF(OR($H$2="y",$H$2="m"),IF(AA882=AA881,IF(OR(AC882=$AC$4:$AC881)=FALSE,AG881&amp;AF882,AG881),"("&amp;AF882)&amp;IF(AA882=AA883,IF(OR(AC883=$AC$4:$AC882)=FALSE,", ",""),") "),""))</f>
        <v/>
      </c>
      <c r="AH882" s="10" t="str">
        <f>IF((ISBLANK(D882)),"",IF(D882=D881,AH881,"")&amp;IF(B881&lt;&gt;B882,((IF(ISBLANK(E882),$D$3&amp;"Non-type material: "&amp;$D$3,$D$3&amp;INDEX('type-categories'!$A$2:$B$100,MATCH(E882,'type-categories'!$A$2:$A$100,0),2)&amp;$D$3))),"")&amp;(IF(K882&lt;&gt;K881,$C$2&amp;K882&amp;$K$3&amp;$C$2&amp;" ",(IF(B882&lt;&gt;B881,$C$2&amp;K882&amp;$K$3&amp;$C$2&amp;" ",""))))&amp;(IF(L882="","",((IF(L882&lt;&gt;L881,$D$2&amp;L882&amp;$L$3&amp;$D$2&amp;" ",IF(B882&lt;&gt;B881,$D$2&amp;L882&amp;$L$3&amp;$D$2&amp;" ",""))))))&amp;(IF(M882="","",((IF(M882&lt;&gt;M881,$E$2&amp;M882&amp;$E$2&amp;","&amp;" ",IF(B882&lt;&gt;B881,$E$2&amp;M882&amp;$E$2&amp;",",""))))))&amp;(IF(N882="","",IF(N882&lt;&gt;N881,N882&amp;", ",IF(B882&lt;&gt;B881,N882&amp;", ",""))))&amp;(IF(ISBLANK(O882),"",(IF(O882&lt;&gt;O881,O882&amp;", ",IF(B882&lt;&gt;B881,O882&amp;", ","")))))&amp;(IF(ISBLANK(P882),"",(IF(P882&lt;&gt;P881,P882&amp;", ",IF(B882&lt;&gt;B881,P882&amp;", ",IF(Z882&lt;&gt;Z881,P882&amp;", ",""))))))&amp;(IF(ISBLANK(Q882),"",(IF(Q882&lt;&gt;Q881,Q882&amp;", ",IF(B882&lt;&gt;B881,Q882&amp;", ",IF(Z882&lt;&gt;Z881,Q882&amp;", ",""))))))&amp;(IF(ISBLANK(R882),"",(IF(R882&lt;&gt;R881,R882&amp;"m, ",IF(B882&lt;&gt;B881,R882&amp;"m, ",IF(Z882&lt;&gt;Z881,R882&amp;"m, ",""))))))&amp;IF(ISBLANK(S882),"",(IF(B882&lt;&gt;B881,S882&amp;", ",IF(S882&lt;&gt;S881,IF((Z882=Z881),"same locality "&amp;S882&amp;", ",S882&amp;", "),""))))&amp;(IF(ISBLANK(T882),"",(IF(T882&lt;&gt;T881,IF(ISBLANK(F$2),T882&amp;", ",T882&amp;" "&amp;F$2&amp;", "),(IF(B882&lt;&gt;B881,IF(ISBLANK(F$2),T882&amp;", ",T882&amp;" "&amp;F$2&amp;", "),(IF(Z882&lt;&gt;Z881,IF(ISBLANK(F$2),T882&amp;", ",T882&amp;" "&amp;F$2&amp;", "),IF((U882&lt;&gt;U881)*($G$2="Y"),"same collector, ","")))))))))&amp;(IF(ISBLANK(U882),"",(IF(U882&lt;&gt;U881,U882&amp;", ",(IF(B882&lt;&gt;B881,U882&amp;", ",IF(Z882&lt;&gt;Z881,U882&amp;", ",(IF(T882&lt;&gt;T881,IF((T882&lt;&gt;T881)*($G$2="Y"),"same date, ", ""),IF((T882=T881)*(U882=U881)*(S882&lt;&gt;S881)*($G$2="Y"),"same collector and date, ", ""))))))))))&amp;(IF(ISBLANK(V882),"",V882&amp;", "))&amp;IF((AA882&lt;&gt;AA883)*($H$2="y"),AD882&amp;AE882,IF((AA882&lt;&gt;AA883)*($H$2="m"),AD882&amp;AG882,IF(($H$2&lt;&gt;"m")*($H$2&lt;&gt;"Y"),(IF(F882=0,"",F882&amp;" "&amp;$F$4&amp;" "))&amp;(IF(G882=0,"",G882&amp;" "&amp;$G$4&amp;" "))&amp;(IF(H882=0,"",H882&amp;" "&amp;H$4&amp;" "))&amp;(IF(I882=0,"",I882&amp;" "&amp;$I$4&amp;" "))&amp;(IF(J882=0,"",J882&amp;" "&amp;$J$4&amp;" "))&amp;IF((ISBLANK(C882)),"","("&amp;C882&amp;")"),"")))&amp;IF((B882=B883)*(K882=K883)*(L882=L883)*(M882=M883),IF(($H$2&lt;&gt;"m")*($H$2&lt;&gt;"Y"), ", ", IF((ISNUMBER(FIND(")",AE882))), ", ", "")),IF((B882=B883)*(K882=K883)*(L882=L883),"; ",". ")))</f>
        <v/>
      </c>
      <c r="AI882" s="1"/>
    </row>
    <row r="883" spans="1:35" x14ac:dyDescent="0.25">
      <c r="A883" s="3" t="str">
        <f t="shared" si="108"/>
        <v/>
      </c>
      <c r="B883" s="53" t="str">
        <f t="shared" si="112"/>
        <v/>
      </c>
      <c r="C883" s="57"/>
      <c r="D883" s="57"/>
      <c r="E883" s="57"/>
      <c r="F883" s="57"/>
      <c r="G883" s="57"/>
      <c r="H883" s="57"/>
      <c r="I883" s="57"/>
      <c r="J883" s="57"/>
      <c r="K883" s="57"/>
      <c r="L883" s="57"/>
      <c r="M883" s="54"/>
      <c r="N883" s="57"/>
      <c r="O883" s="58"/>
      <c r="P883" s="58"/>
      <c r="Q883" s="58"/>
      <c r="R883" s="58"/>
      <c r="S883" s="54"/>
      <c r="T883" s="57"/>
      <c r="U883" s="57"/>
      <c r="V883" s="57"/>
      <c r="W883" s="57"/>
      <c r="X883" s="147" t="str">
        <f>IF(ISBLANK(D883),"",IF('order-admin-units'!$I$1&lt;&gt;"y", "", IF((K883="")*(ISBLANK(D883)=FALSE), 'order-admin-units'!$B$1+1, VLOOKUP(K883, ordercountry, 2))))</f>
        <v/>
      </c>
      <c r="Y883" s="147" t="str">
        <f>IF(ISBLANK(D883),"",IF('order-admin-units'!$I$1&lt;&gt;"y", "", IF(L883="", 'order-admin-units'!$B$2+1, VLOOKUP(K883&amp;"@"&amp;L883, orderadmin, 2))))</f>
        <v/>
      </c>
      <c r="Z883" s="147" t="str">
        <f t="shared" si="109"/>
        <v/>
      </c>
      <c r="AA883" s="147" t="str">
        <f t="shared" si="110"/>
        <v/>
      </c>
      <c r="AB883" s="147" t="str">
        <f t="shared" si="111"/>
        <v/>
      </c>
      <c r="AC883" s="147" t="str">
        <f t="shared" si="105"/>
        <v/>
      </c>
      <c r="AD883" s="11" t="str">
        <f t="shared" si="106"/>
        <v/>
      </c>
      <c r="AE883" s="11" t="str">
        <f t="array" ref="AE883">IF(ISBLANK(D883),"",IF(OR($H$2="y",$H$2="m"),IF(AA883=AA882,IF(OR(AB883=$AB$4:$AB882)=FALSE,AE882&amp;C883,AE882),"("&amp;C883)&amp;IF(AA883=AA884,IF(OR(AB884=$AB$4:$AB883)=FALSE,", ",""),") "),""))</f>
        <v/>
      </c>
      <c r="AF883" s="11" t="str">
        <f t="shared" si="107"/>
        <v/>
      </c>
      <c r="AG883" s="11" t="str">
        <f t="array" ref="AG883">IF(ISBLANK(D883),"",IF(OR($H$2="y",$H$2="m"),IF(AA883=AA882,IF(OR(AC883=$AC$4:$AC882)=FALSE,AG882&amp;AF883,AG882),"("&amp;AF883)&amp;IF(AA883=AA884,IF(OR(AC884=$AC$4:$AC883)=FALSE,", ",""),") "),""))</f>
        <v/>
      </c>
      <c r="AH883" s="10" t="str">
        <f>IF((ISBLANK(D883)),"",IF(D883=D882,AH882,"")&amp;IF(B882&lt;&gt;B883,((IF(ISBLANK(E883),$D$3&amp;"Non-type material: "&amp;$D$3,$D$3&amp;INDEX('type-categories'!$A$2:$B$100,MATCH(E883,'type-categories'!$A$2:$A$100,0),2)&amp;$D$3))),"")&amp;(IF(K883&lt;&gt;K882,$C$2&amp;K883&amp;$K$3&amp;$C$2&amp;" ",(IF(B883&lt;&gt;B882,$C$2&amp;K883&amp;$K$3&amp;$C$2&amp;" ",""))))&amp;(IF(L883="","",((IF(L883&lt;&gt;L882,$D$2&amp;L883&amp;$L$3&amp;$D$2&amp;" ",IF(B883&lt;&gt;B882,$D$2&amp;L883&amp;$L$3&amp;$D$2&amp;" ",""))))))&amp;(IF(M883="","",((IF(M883&lt;&gt;M882,$E$2&amp;M883&amp;$E$2&amp;","&amp;" ",IF(B883&lt;&gt;B882,$E$2&amp;M883&amp;$E$2&amp;",",""))))))&amp;(IF(N883="","",IF(N883&lt;&gt;N882,N883&amp;", ",IF(B883&lt;&gt;B882,N883&amp;", ",""))))&amp;(IF(ISBLANK(O883),"",(IF(O883&lt;&gt;O882,O883&amp;", ",IF(B883&lt;&gt;B882,O883&amp;", ","")))))&amp;(IF(ISBLANK(P883),"",(IF(P883&lt;&gt;P882,P883&amp;", ",IF(B883&lt;&gt;B882,P883&amp;", ",IF(Z883&lt;&gt;Z882,P883&amp;", ",""))))))&amp;(IF(ISBLANK(Q883),"",(IF(Q883&lt;&gt;Q882,Q883&amp;", ",IF(B883&lt;&gt;B882,Q883&amp;", ",IF(Z883&lt;&gt;Z882,Q883&amp;", ",""))))))&amp;(IF(ISBLANK(R883),"",(IF(R883&lt;&gt;R882,R883&amp;"m, ",IF(B883&lt;&gt;B882,R883&amp;"m, ",IF(Z883&lt;&gt;Z882,R883&amp;"m, ",""))))))&amp;IF(ISBLANK(S883),"",(IF(B883&lt;&gt;B882,S883&amp;", ",IF(S883&lt;&gt;S882,IF((Z883=Z882),"same locality "&amp;S883&amp;", ",S883&amp;", "),""))))&amp;(IF(ISBLANK(T883),"",(IF(T883&lt;&gt;T882,IF(ISBLANK(F$2),T883&amp;", ",T883&amp;" "&amp;F$2&amp;", "),(IF(B883&lt;&gt;B882,IF(ISBLANK(F$2),T883&amp;", ",T883&amp;" "&amp;F$2&amp;", "),(IF(Z883&lt;&gt;Z882,IF(ISBLANK(F$2),T883&amp;", ",T883&amp;" "&amp;F$2&amp;", "),IF((U883&lt;&gt;U882)*($G$2="Y"),"same collector, ","")))))))))&amp;(IF(ISBLANK(U883),"",(IF(U883&lt;&gt;U882,U883&amp;", ",(IF(B883&lt;&gt;B882,U883&amp;", ",IF(Z883&lt;&gt;Z882,U883&amp;", ",(IF(T883&lt;&gt;T882,IF((T883&lt;&gt;T882)*($G$2="Y"),"same date, ", ""),IF((T883=T882)*(U883=U882)*(S883&lt;&gt;S882)*($G$2="Y"),"same collector and date, ", ""))))))))))&amp;(IF(ISBLANK(V883),"",V883&amp;", "))&amp;IF((AA883&lt;&gt;AA884)*($H$2="y"),AD883&amp;AE883,IF((AA883&lt;&gt;AA884)*($H$2="m"),AD883&amp;AG883,IF(($H$2&lt;&gt;"m")*($H$2&lt;&gt;"Y"),(IF(F883=0,"",F883&amp;" "&amp;$F$4&amp;" "))&amp;(IF(G883=0,"",G883&amp;" "&amp;$G$4&amp;" "))&amp;(IF(H883=0,"",H883&amp;" "&amp;H$4&amp;" "))&amp;(IF(I883=0,"",I883&amp;" "&amp;$I$4&amp;" "))&amp;(IF(J883=0,"",J883&amp;" "&amp;$J$4&amp;" "))&amp;IF((ISBLANK(C883)),"","("&amp;C883&amp;")"),"")))&amp;IF((B883=B884)*(K883=K884)*(L883=L884)*(M883=M884),IF(($H$2&lt;&gt;"m")*($H$2&lt;&gt;"Y"), ", ", IF((ISNUMBER(FIND(")",AE883))), ", ", "")),IF((B883=B884)*(K883=K884)*(L883=L884),"; ",". ")))</f>
        <v/>
      </c>
      <c r="AI883" s="1"/>
    </row>
    <row r="884" spans="1:35" x14ac:dyDescent="0.25">
      <c r="A884" s="3" t="str">
        <f t="shared" si="108"/>
        <v/>
      </c>
      <c r="B884" s="53" t="str">
        <f t="shared" si="112"/>
        <v/>
      </c>
      <c r="C884" s="57"/>
      <c r="D884" s="57"/>
      <c r="E884" s="57"/>
      <c r="F884" s="57"/>
      <c r="G884" s="57"/>
      <c r="H884" s="57"/>
      <c r="I884" s="57"/>
      <c r="J884" s="57"/>
      <c r="K884" s="57"/>
      <c r="L884" s="57"/>
      <c r="M884" s="54"/>
      <c r="N884" s="57"/>
      <c r="O884" s="58"/>
      <c r="P884" s="58"/>
      <c r="Q884" s="58"/>
      <c r="R884" s="58"/>
      <c r="S884" s="54"/>
      <c r="T884" s="57"/>
      <c r="U884" s="57"/>
      <c r="V884" s="57"/>
      <c r="W884" s="57"/>
      <c r="X884" s="147" t="str">
        <f>IF(ISBLANK(D884),"",IF('order-admin-units'!$I$1&lt;&gt;"y", "", IF((K884="")*(ISBLANK(D884)=FALSE), 'order-admin-units'!$B$1+1, VLOOKUP(K884, ordercountry, 2))))</f>
        <v/>
      </c>
      <c r="Y884" s="147" t="str">
        <f>IF(ISBLANK(D884),"",IF('order-admin-units'!$I$1&lt;&gt;"y", "", IF(L884="", 'order-admin-units'!$B$2+1, VLOOKUP(K884&amp;"@"&amp;L884, orderadmin, 2))))</f>
        <v/>
      </c>
      <c r="Z884" s="147" t="str">
        <f t="shared" si="109"/>
        <v/>
      </c>
      <c r="AA884" s="147" t="str">
        <f t="shared" si="110"/>
        <v/>
      </c>
      <c r="AB884" s="147" t="str">
        <f t="shared" si="111"/>
        <v/>
      </c>
      <c r="AC884" s="147" t="str">
        <f t="shared" si="105"/>
        <v/>
      </c>
      <c r="AD884" s="11" t="str">
        <f t="shared" si="106"/>
        <v/>
      </c>
      <c r="AE884" s="11" t="str">
        <f t="array" ref="AE884">IF(ISBLANK(D884),"",IF(OR($H$2="y",$H$2="m"),IF(AA884=AA883,IF(OR(AB884=$AB$4:$AB883)=FALSE,AE883&amp;C884,AE883),"("&amp;C884)&amp;IF(AA884=AA885,IF(OR(AB885=$AB$4:$AB884)=FALSE,", ",""),") "),""))</f>
        <v/>
      </c>
      <c r="AF884" s="11" t="str">
        <f t="shared" si="107"/>
        <v/>
      </c>
      <c r="AG884" s="11" t="str">
        <f t="array" ref="AG884">IF(ISBLANK(D884),"",IF(OR($H$2="y",$H$2="m"),IF(AA884=AA883,IF(OR(AC884=$AC$4:$AC883)=FALSE,AG883&amp;AF884,AG883),"("&amp;AF884)&amp;IF(AA884=AA885,IF(OR(AC885=$AC$4:$AC884)=FALSE,", ",""),") "),""))</f>
        <v/>
      </c>
      <c r="AH884" s="10" t="str">
        <f>IF((ISBLANK(D884)),"",IF(D884=D883,AH883,"")&amp;IF(B883&lt;&gt;B884,((IF(ISBLANK(E884),$D$3&amp;"Non-type material: "&amp;$D$3,$D$3&amp;INDEX('type-categories'!$A$2:$B$100,MATCH(E884,'type-categories'!$A$2:$A$100,0),2)&amp;$D$3))),"")&amp;(IF(K884&lt;&gt;K883,$C$2&amp;K884&amp;$K$3&amp;$C$2&amp;" ",(IF(B884&lt;&gt;B883,$C$2&amp;K884&amp;$K$3&amp;$C$2&amp;" ",""))))&amp;(IF(L884="","",((IF(L884&lt;&gt;L883,$D$2&amp;L884&amp;$L$3&amp;$D$2&amp;" ",IF(B884&lt;&gt;B883,$D$2&amp;L884&amp;$L$3&amp;$D$2&amp;" ",""))))))&amp;(IF(M884="","",((IF(M884&lt;&gt;M883,$E$2&amp;M884&amp;$E$2&amp;","&amp;" ",IF(B884&lt;&gt;B883,$E$2&amp;M884&amp;$E$2&amp;",",""))))))&amp;(IF(N884="","",IF(N884&lt;&gt;N883,N884&amp;", ",IF(B884&lt;&gt;B883,N884&amp;", ",""))))&amp;(IF(ISBLANK(O884),"",(IF(O884&lt;&gt;O883,O884&amp;", ",IF(B884&lt;&gt;B883,O884&amp;", ","")))))&amp;(IF(ISBLANK(P884),"",(IF(P884&lt;&gt;P883,P884&amp;", ",IF(B884&lt;&gt;B883,P884&amp;", ",IF(Z884&lt;&gt;Z883,P884&amp;", ",""))))))&amp;(IF(ISBLANK(Q884),"",(IF(Q884&lt;&gt;Q883,Q884&amp;", ",IF(B884&lt;&gt;B883,Q884&amp;", ",IF(Z884&lt;&gt;Z883,Q884&amp;", ",""))))))&amp;(IF(ISBLANK(R884),"",(IF(R884&lt;&gt;R883,R884&amp;"m, ",IF(B884&lt;&gt;B883,R884&amp;"m, ",IF(Z884&lt;&gt;Z883,R884&amp;"m, ",""))))))&amp;IF(ISBLANK(S884),"",(IF(B884&lt;&gt;B883,S884&amp;", ",IF(S884&lt;&gt;S883,IF((Z884=Z883),"same locality "&amp;S884&amp;", ",S884&amp;", "),""))))&amp;(IF(ISBLANK(T884),"",(IF(T884&lt;&gt;T883,IF(ISBLANK(F$2),T884&amp;", ",T884&amp;" "&amp;F$2&amp;", "),(IF(B884&lt;&gt;B883,IF(ISBLANK(F$2),T884&amp;", ",T884&amp;" "&amp;F$2&amp;", "),(IF(Z884&lt;&gt;Z883,IF(ISBLANK(F$2),T884&amp;", ",T884&amp;" "&amp;F$2&amp;", "),IF((U884&lt;&gt;U883)*($G$2="Y"),"same collector, ","")))))))))&amp;(IF(ISBLANK(U884),"",(IF(U884&lt;&gt;U883,U884&amp;", ",(IF(B884&lt;&gt;B883,U884&amp;", ",IF(Z884&lt;&gt;Z883,U884&amp;", ",(IF(T884&lt;&gt;T883,IF((T884&lt;&gt;T883)*($G$2="Y"),"same date, ", ""),IF((T884=T883)*(U884=U883)*(S884&lt;&gt;S883)*($G$2="Y"),"same collector and date, ", ""))))))))))&amp;(IF(ISBLANK(V884),"",V884&amp;", "))&amp;IF((AA884&lt;&gt;AA885)*($H$2="y"),AD884&amp;AE884,IF((AA884&lt;&gt;AA885)*($H$2="m"),AD884&amp;AG884,IF(($H$2&lt;&gt;"m")*($H$2&lt;&gt;"Y"),(IF(F884=0,"",F884&amp;" "&amp;$F$4&amp;" "))&amp;(IF(G884=0,"",G884&amp;" "&amp;$G$4&amp;" "))&amp;(IF(H884=0,"",H884&amp;" "&amp;H$4&amp;" "))&amp;(IF(I884=0,"",I884&amp;" "&amp;$I$4&amp;" "))&amp;(IF(J884=0,"",J884&amp;" "&amp;$J$4&amp;" "))&amp;IF((ISBLANK(C884)),"","("&amp;C884&amp;")"),"")))&amp;IF((B884=B885)*(K884=K885)*(L884=L885)*(M884=M885),IF(($H$2&lt;&gt;"m")*($H$2&lt;&gt;"Y"), ", ", IF((ISNUMBER(FIND(")",AE884))), ", ", "")),IF((B884=B885)*(K884=K885)*(L884=L885),"; ",". ")))</f>
        <v/>
      </c>
      <c r="AI884" s="1"/>
    </row>
    <row r="885" spans="1:35" x14ac:dyDescent="0.25">
      <c r="A885" s="3" t="str">
        <f t="shared" si="108"/>
        <v/>
      </c>
      <c r="B885" s="53" t="str">
        <f t="shared" si="112"/>
        <v/>
      </c>
      <c r="C885" s="57"/>
      <c r="D885" s="57"/>
      <c r="E885" s="57"/>
      <c r="F885" s="57"/>
      <c r="G885" s="57"/>
      <c r="H885" s="57"/>
      <c r="I885" s="57"/>
      <c r="J885" s="57"/>
      <c r="K885" s="57"/>
      <c r="L885" s="57"/>
      <c r="M885" s="54"/>
      <c r="N885" s="57"/>
      <c r="O885" s="58"/>
      <c r="P885" s="58"/>
      <c r="Q885" s="58"/>
      <c r="R885" s="58"/>
      <c r="S885" s="54"/>
      <c r="T885" s="57"/>
      <c r="U885" s="57"/>
      <c r="V885" s="57"/>
      <c r="W885" s="57"/>
      <c r="X885" s="147" t="str">
        <f>IF(ISBLANK(D885),"",IF('order-admin-units'!$I$1&lt;&gt;"y", "", IF((K885="")*(ISBLANK(D885)=FALSE), 'order-admin-units'!$B$1+1, VLOOKUP(K885, ordercountry, 2))))</f>
        <v/>
      </c>
      <c r="Y885" s="147" t="str">
        <f>IF(ISBLANK(D885),"",IF('order-admin-units'!$I$1&lt;&gt;"y", "", IF(L885="", 'order-admin-units'!$B$2+1, VLOOKUP(K885&amp;"@"&amp;L885, orderadmin, 2))))</f>
        <v/>
      </c>
      <c r="Z885" s="147" t="str">
        <f t="shared" si="109"/>
        <v/>
      </c>
      <c r="AA885" s="147" t="str">
        <f t="shared" si="110"/>
        <v/>
      </c>
      <c r="AB885" s="147" t="str">
        <f t="shared" si="111"/>
        <v/>
      </c>
      <c r="AC885" s="147" t="str">
        <f t="shared" si="105"/>
        <v/>
      </c>
      <c r="AD885" s="11" t="str">
        <f t="shared" si="106"/>
        <v/>
      </c>
      <c r="AE885" s="11" t="str">
        <f t="array" ref="AE885">IF(ISBLANK(D885),"",IF(OR($H$2="y",$H$2="m"),IF(AA885=AA884,IF(OR(AB885=$AB$4:$AB884)=FALSE,AE884&amp;C885,AE884),"("&amp;C885)&amp;IF(AA885=AA886,IF(OR(AB886=$AB$4:$AB885)=FALSE,", ",""),") "),""))</f>
        <v/>
      </c>
      <c r="AF885" s="11" t="str">
        <f t="shared" si="107"/>
        <v/>
      </c>
      <c r="AG885" s="11" t="str">
        <f t="array" ref="AG885">IF(ISBLANK(D885),"",IF(OR($H$2="y",$H$2="m"),IF(AA885=AA884,IF(OR(AC885=$AC$4:$AC884)=FALSE,AG884&amp;AF885,AG884),"("&amp;AF885)&amp;IF(AA885=AA886,IF(OR(AC886=$AC$4:$AC885)=FALSE,", ",""),") "),""))</f>
        <v/>
      </c>
      <c r="AH885" s="10" t="str">
        <f>IF((ISBLANK(D885)),"",IF(D885=D884,AH884,"")&amp;IF(B884&lt;&gt;B885,((IF(ISBLANK(E885),$D$3&amp;"Non-type material: "&amp;$D$3,$D$3&amp;INDEX('type-categories'!$A$2:$B$100,MATCH(E885,'type-categories'!$A$2:$A$100,0),2)&amp;$D$3))),"")&amp;(IF(K885&lt;&gt;K884,$C$2&amp;K885&amp;$K$3&amp;$C$2&amp;" ",(IF(B885&lt;&gt;B884,$C$2&amp;K885&amp;$K$3&amp;$C$2&amp;" ",""))))&amp;(IF(L885="","",((IF(L885&lt;&gt;L884,$D$2&amp;L885&amp;$L$3&amp;$D$2&amp;" ",IF(B885&lt;&gt;B884,$D$2&amp;L885&amp;$L$3&amp;$D$2&amp;" ",""))))))&amp;(IF(M885="","",((IF(M885&lt;&gt;M884,$E$2&amp;M885&amp;$E$2&amp;","&amp;" ",IF(B885&lt;&gt;B884,$E$2&amp;M885&amp;$E$2&amp;",",""))))))&amp;(IF(N885="","",IF(N885&lt;&gt;N884,N885&amp;", ",IF(B885&lt;&gt;B884,N885&amp;", ",""))))&amp;(IF(ISBLANK(O885),"",(IF(O885&lt;&gt;O884,O885&amp;", ",IF(B885&lt;&gt;B884,O885&amp;", ","")))))&amp;(IF(ISBLANK(P885),"",(IF(P885&lt;&gt;P884,P885&amp;", ",IF(B885&lt;&gt;B884,P885&amp;", ",IF(Z885&lt;&gt;Z884,P885&amp;", ",""))))))&amp;(IF(ISBLANK(Q885),"",(IF(Q885&lt;&gt;Q884,Q885&amp;", ",IF(B885&lt;&gt;B884,Q885&amp;", ",IF(Z885&lt;&gt;Z884,Q885&amp;", ",""))))))&amp;(IF(ISBLANK(R885),"",(IF(R885&lt;&gt;R884,R885&amp;"m, ",IF(B885&lt;&gt;B884,R885&amp;"m, ",IF(Z885&lt;&gt;Z884,R885&amp;"m, ",""))))))&amp;IF(ISBLANK(S885),"",(IF(B885&lt;&gt;B884,S885&amp;", ",IF(S885&lt;&gt;S884,IF((Z885=Z884),"same locality "&amp;S885&amp;", ",S885&amp;", "),""))))&amp;(IF(ISBLANK(T885),"",(IF(T885&lt;&gt;T884,IF(ISBLANK(F$2),T885&amp;", ",T885&amp;" "&amp;F$2&amp;", "),(IF(B885&lt;&gt;B884,IF(ISBLANK(F$2),T885&amp;", ",T885&amp;" "&amp;F$2&amp;", "),(IF(Z885&lt;&gt;Z884,IF(ISBLANK(F$2),T885&amp;", ",T885&amp;" "&amp;F$2&amp;", "),IF((U885&lt;&gt;U884)*($G$2="Y"),"same collector, ","")))))))))&amp;(IF(ISBLANK(U885),"",(IF(U885&lt;&gt;U884,U885&amp;", ",(IF(B885&lt;&gt;B884,U885&amp;", ",IF(Z885&lt;&gt;Z884,U885&amp;", ",(IF(T885&lt;&gt;T884,IF((T885&lt;&gt;T884)*($G$2="Y"),"same date, ", ""),IF((T885=T884)*(U885=U884)*(S885&lt;&gt;S884)*($G$2="Y"),"same collector and date, ", ""))))))))))&amp;(IF(ISBLANK(V885),"",V885&amp;", "))&amp;IF((AA885&lt;&gt;AA886)*($H$2="y"),AD885&amp;AE885,IF((AA885&lt;&gt;AA886)*($H$2="m"),AD885&amp;AG885,IF(($H$2&lt;&gt;"m")*($H$2&lt;&gt;"Y"),(IF(F885=0,"",F885&amp;" "&amp;$F$4&amp;" "))&amp;(IF(G885=0,"",G885&amp;" "&amp;$G$4&amp;" "))&amp;(IF(H885=0,"",H885&amp;" "&amp;H$4&amp;" "))&amp;(IF(I885=0,"",I885&amp;" "&amp;$I$4&amp;" "))&amp;(IF(J885=0,"",J885&amp;" "&amp;$J$4&amp;" "))&amp;IF((ISBLANK(C885)),"","("&amp;C885&amp;")"),"")))&amp;IF((B885=B886)*(K885=K886)*(L885=L886)*(M885=M886),IF(($H$2&lt;&gt;"m")*($H$2&lt;&gt;"Y"), ", ", IF((ISNUMBER(FIND(")",AE885))), ", ", "")),IF((B885=B886)*(K885=K886)*(L885=L886),"; ",". ")))</f>
        <v/>
      </c>
      <c r="AI885" s="1"/>
    </row>
    <row r="886" spans="1:35" x14ac:dyDescent="0.25">
      <c r="A886" s="3" t="str">
        <f t="shared" si="108"/>
        <v/>
      </c>
      <c r="B886" s="53" t="str">
        <f t="shared" si="112"/>
        <v/>
      </c>
      <c r="C886" s="57"/>
      <c r="D886" s="57"/>
      <c r="E886" s="57"/>
      <c r="F886" s="57"/>
      <c r="G886" s="57"/>
      <c r="H886" s="57"/>
      <c r="I886" s="57"/>
      <c r="J886" s="57"/>
      <c r="K886" s="57"/>
      <c r="L886" s="57"/>
      <c r="M886" s="54"/>
      <c r="N886" s="57"/>
      <c r="O886" s="58"/>
      <c r="P886" s="58"/>
      <c r="Q886" s="58"/>
      <c r="R886" s="58"/>
      <c r="S886" s="54"/>
      <c r="T886" s="57"/>
      <c r="U886" s="57"/>
      <c r="V886" s="57"/>
      <c r="W886" s="57"/>
      <c r="X886" s="147" t="str">
        <f>IF(ISBLANK(D886),"",IF('order-admin-units'!$I$1&lt;&gt;"y", "", IF((K886="")*(ISBLANK(D886)=FALSE), 'order-admin-units'!$B$1+1, VLOOKUP(K886, ordercountry, 2))))</f>
        <v/>
      </c>
      <c r="Y886" s="147" t="str">
        <f>IF(ISBLANK(D886),"",IF('order-admin-units'!$I$1&lt;&gt;"y", "", IF(L886="", 'order-admin-units'!$B$2+1, VLOOKUP(K886&amp;"@"&amp;L886, orderadmin, 2))))</f>
        <v/>
      </c>
      <c r="Z886" s="147" t="str">
        <f t="shared" si="109"/>
        <v/>
      </c>
      <c r="AA886" s="147" t="str">
        <f t="shared" si="110"/>
        <v/>
      </c>
      <c r="AB886" s="147" t="str">
        <f t="shared" si="111"/>
        <v/>
      </c>
      <c r="AC886" s="147" t="str">
        <f t="shared" si="105"/>
        <v/>
      </c>
      <c r="AD886" s="11" t="str">
        <f t="shared" si="106"/>
        <v/>
      </c>
      <c r="AE886" s="11" t="str">
        <f t="array" ref="AE886">IF(ISBLANK(D886),"",IF(OR($H$2="y",$H$2="m"),IF(AA886=AA885,IF(OR(AB886=$AB$4:$AB885)=FALSE,AE885&amp;C886,AE885),"("&amp;C886)&amp;IF(AA886=AA887,IF(OR(AB887=$AB$4:$AB886)=FALSE,", ",""),") "),""))</f>
        <v/>
      </c>
      <c r="AF886" s="11" t="str">
        <f t="shared" si="107"/>
        <v/>
      </c>
      <c r="AG886" s="11" t="str">
        <f t="array" ref="AG886">IF(ISBLANK(D886),"",IF(OR($H$2="y",$H$2="m"),IF(AA886=AA885,IF(OR(AC886=$AC$4:$AC885)=FALSE,AG885&amp;AF886,AG885),"("&amp;AF886)&amp;IF(AA886=AA887,IF(OR(AC887=$AC$4:$AC886)=FALSE,", ",""),") "),""))</f>
        <v/>
      </c>
      <c r="AH886" s="10" t="str">
        <f>IF((ISBLANK(D886)),"",IF(D886=D885,AH885,"")&amp;IF(B885&lt;&gt;B886,((IF(ISBLANK(E886),$D$3&amp;"Non-type material: "&amp;$D$3,$D$3&amp;INDEX('type-categories'!$A$2:$B$100,MATCH(E886,'type-categories'!$A$2:$A$100,0),2)&amp;$D$3))),"")&amp;(IF(K886&lt;&gt;K885,$C$2&amp;K886&amp;$K$3&amp;$C$2&amp;" ",(IF(B886&lt;&gt;B885,$C$2&amp;K886&amp;$K$3&amp;$C$2&amp;" ",""))))&amp;(IF(L886="","",((IF(L886&lt;&gt;L885,$D$2&amp;L886&amp;$L$3&amp;$D$2&amp;" ",IF(B886&lt;&gt;B885,$D$2&amp;L886&amp;$L$3&amp;$D$2&amp;" ",""))))))&amp;(IF(M886="","",((IF(M886&lt;&gt;M885,$E$2&amp;M886&amp;$E$2&amp;","&amp;" ",IF(B886&lt;&gt;B885,$E$2&amp;M886&amp;$E$2&amp;",",""))))))&amp;(IF(N886="","",IF(N886&lt;&gt;N885,N886&amp;", ",IF(B886&lt;&gt;B885,N886&amp;", ",""))))&amp;(IF(ISBLANK(O886),"",(IF(O886&lt;&gt;O885,O886&amp;", ",IF(B886&lt;&gt;B885,O886&amp;", ","")))))&amp;(IF(ISBLANK(P886),"",(IF(P886&lt;&gt;P885,P886&amp;", ",IF(B886&lt;&gt;B885,P886&amp;", ",IF(Z886&lt;&gt;Z885,P886&amp;", ",""))))))&amp;(IF(ISBLANK(Q886),"",(IF(Q886&lt;&gt;Q885,Q886&amp;", ",IF(B886&lt;&gt;B885,Q886&amp;", ",IF(Z886&lt;&gt;Z885,Q886&amp;", ",""))))))&amp;(IF(ISBLANK(R886),"",(IF(R886&lt;&gt;R885,R886&amp;"m, ",IF(B886&lt;&gt;B885,R886&amp;"m, ",IF(Z886&lt;&gt;Z885,R886&amp;"m, ",""))))))&amp;IF(ISBLANK(S886),"",(IF(B886&lt;&gt;B885,S886&amp;", ",IF(S886&lt;&gt;S885,IF((Z886=Z885),"same locality "&amp;S886&amp;", ",S886&amp;", "),""))))&amp;(IF(ISBLANK(T886),"",(IF(T886&lt;&gt;T885,IF(ISBLANK(F$2),T886&amp;", ",T886&amp;" "&amp;F$2&amp;", "),(IF(B886&lt;&gt;B885,IF(ISBLANK(F$2),T886&amp;", ",T886&amp;" "&amp;F$2&amp;", "),(IF(Z886&lt;&gt;Z885,IF(ISBLANK(F$2),T886&amp;", ",T886&amp;" "&amp;F$2&amp;", "),IF((U886&lt;&gt;U885)*($G$2="Y"),"same collector, ","")))))))))&amp;(IF(ISBLANK(U886),"",(IF(U886&lt;&gt;U885,U886&amp;", ",(IF(B886&lt;&gt;B885,U886&amp;", ",IF(Z886&lt;&gt;Z885,U886&amp;", ",(IF(T886&lt;&gt;T885,IF((T886&lt;&gt;T885)*($G$2="Y"),"same date, ", ""),IF((T886=T885)*(U886=U885)*(S886&lt;&gt;S885)*($G$2="Y"),"same collector and date, ", ""))))))))))&amp;(IF(ISBLANK(V886),"",V886&amp;", "))&amp;IF((AA886&lt;&gt;AA887)*($H$2="y"),AD886&amp;AE886,IF((AA886&lt;&gt;AA887)*($H$2="m"),AD886&amp;AG886,IF(($H$2&lt;&gt;"m")*($H$2&lt;&gt;"Y"),(IF(F886=0,"",F886&amp;" "&amp;$F$4&amp;" "))&amp;(IF(G886=0,"",G886&amp;" "&amp;$G$4&amp;" "))&amp;(IF(H886=0,"",H886&amp;" "&amp;H$4&amp;" "))&amp;(IF(I886=0,"",I886&amp;" "&amp;$I$4&amp;" "))&amp;(IF(J886=0,"",J886&amp;" "&amp;$J$4&amp;" "))&amp;IF((ISBLANK(C886)),"","("&amp;C886&amp;")"),"")))&amp;IF((B886=B887)*(K886=K887)*(L886=L887)*(M886=M887),IF(($H$2&lt;&gt;"m")*($H$2&lt;&gt;"Y"), ", ", IF((ISNUMBER(FIND(")",AE886))), ", ", "")),IF((B886=B887)*(K886=K887)*(L886=L887),"; ",". ")))</f>
        <v/>
      </c>
      <c r="AI886" s="1"/>
    </row>
    <row r="887" spans="1:35" x14ac:dyDescent="0.25">
      <c r="A887" s="3" t="str">
        <f t="shared" si="108"/>
        <v/>
      </c>
      <c r="B887" s="53" t="str">
        <f t="shared" si="112"/>
        <v/>
      </c>
      <c r="C887" s="57"/>
      <c r="D887" s="57"/>
      <c r="E887" s="57"/>
      <c r="F887" s="57"/>
      <c r="G887" s="57"/>
      <c r="H887" s="57"/>
      <c r="I887" s="57"/>
      <c r="J887" s="57"/>
      <c r="K887" s="57"/>
      <c r="L887" s="57"/>
      <c r="M887" s="54"/>
      <c r="N887" s="57"/>
      <c r="O887" s="58"/>
      <c r="P887" s="58"/>
      <c r="Q887" s="58"/>
      <c r="R887" s="58"/>
      <c r="S887" s="54"/>
      <c r="T887" s="57"/>
      <c r="U887" s="57"/>
      <c r="V887" s="57"/>
      <c r="W887" s="57"/>
      <c r="X887" s="147" t="str">
        <f>IF(ISBLANK(D887),"",IF('order-admin-units'!$I$1&lt;&gt;"y", "", IF((K887="")*(ISBLANK(D887)=FALSE), 'order-admin-units'!$B$1+1, VLOOKUP(K887, ordercountry, 2))))</f>
        <v/>
      </c>
      <c r="Y887" s="147" t="str">
        <f>IF(ISBLANK(D887),"",IF('order-admin-units'!$I$1&lt;&gt;"y", "", IF(L887="", 'order-admin-units'!$B$2+1, VLOOKUP(K887&amp;"@"&amp;L887, orderadmin, 2))))</f>
        <v/>
      </c>
      <c r="Z887" s="147" t="str">
        <f t="shared" si="109"/>
        <v/>
      </c>
      <c r="AA887" s="147" t="str">
        <f t="shared" si="110"/>
        <v/>
      </c>
      <c r="AB887" s="147" t="str">
        <f t="shared" si="111"/>
        <v/>
      </c>
      <c r="AC887" s="147" t="str">
        <f t="shared" si="105"/>
        <v/>
      </c>
      <c r="AD887" s="11" t="str">
        <f t="shared" si="106"/>
        <v/>
      </c>
      <c r="AE887" s="11" t="str">
        <f t="array" ref="AE887">IF(ISBLANK(D887),"",IF(OR($H$2="y",$H$2="m"),IF(AA887=AA886,IF(OR(AB887=$AB$4:$AB886)=FALSE,AE886&amp;C887,AE886),"("&amp;C887)&amp;IF(AA887=AA888,IF(OR(AB888=$AB$4:$AB887)=FALSE,", ",""),") "),""))</f>
        <v/>
      </c>
      <c r="AF887" s="11" t="str">
        <f t="shared" si="107"/>
        <v/>
      </c>
      <c r="AG887" s="11" t="str">
        <f t="array" ref="AG887">IF(ISBLANK(D887),"",IF(OR($H$2="y",$H$2="m"),IF(AA887=AA886,IF(OR(AC887=$AC$4:$AC886)=FALSE,AG886&amp;AF887,AG886),"("&amp;AF887)&amp;IF(AA887=AA888,IF(OR(AC888=$AC$4:$AC887)=FALSE,", ",""),") "),""))</f>
        <v/>
      </c>
      <c r="AH887" s="10" t="str">
        <f>IF((ISBLANK(D887)),"",IF(D887=D886,AH886,"")&amp;IF(B886&lt;&gt;B887,((IF(ISBLANK(E887),$D$3&amp;"Non-type material: "&amp;$D$3,$D$3&amp;INDEX('type-categories'!$A$2:$B$100,MATCH(E887,'type-categories'!$A$2:$A$100,0),2)&amp;$D$3))),"")&amp;(IF(K887&lt;&gt;K886,$C$2&amp;K887&amp;$K$3&amp;$C$2&amp;" ",(IF(B887&lt;&gt;B886,$C$2&amp;K887&amp;$K$3&amp;$C$2&amp;" ",""))))&amp;(IF(L887="","",((IF(L887&lt;&gt;L886,$D$2&amp;L887&amp;$L$3&amp;$D$2&amp;" ",IF(B887&lt;&gt;B886,$D$2&amp;L887&amp;$L$3&amp;$D$2&amp;" ",""))))))&amp;(IF(M887="","",((IF(M887&lt;&gt;M886,$E$2&amp;M887&amp;$E$2&amp;","&amp;" ",IF(B887&lt;&gt;B886,$E$2&amp;M887&amp;$E$2&amp;",",""))))))&amp;(IF(N887="","",IF(N887&lt;&gt;N886,N887&amp;", ",IF(B887&lt;&gt;B886,N887&amp;", ",""))))&amp;(IF(ISBLANK(O887),"",(IF(O887&lt;&gt;O886,O887&amp;", ",IF(B887&lt;&gt;B886,O887&amp;", ","")))))&amp;(IF(ISBLANK(P887),"",(IF(P887&lt;&gt;P886,P887&amp;", ",IF(B887&lt;&gt;B886,P887&amp;", ",IF(Z887&lt;&gt;Z886,P887&amp;", ",""))))))&amp;(IF(ISBLANK(Q887),"",(IF(Q887&lt;&gt;Q886,Q887&amp;", ",IF(B887&lt;&gt;B886,Q887&amp;", ",IF(Z887&lt;&gt;Z886,Q887&amp;", ",""))))))&amp;(IF(ISBLANK(R887),"",(IF(R887&lt;&gt;R886,R887&amp;"m, ",IF(B887&lt;&gt;B886,R887&amp;"m, ",IF(Z887&lt;&gt;Z886,R887&amp;"m, ",""))))))&amp;IF(ISBLANK(S887),"",(IF(B887&lt;&gt;B886,S887&amp;", ",IF(S887&lt;&gt;S886,IF((Z887=Z886),"same locality "&amp;S887&amp;", ",S887&amp;", "),""))))&amp;(IF(ISBLANK(T887),"",(IF(T887&lt;&gt;T886,IF(ISBLANK(F$2),T887&amp;", ",T887&amp;" "&amp;F$2&amp;", "),(IF(B887&lt;&gt;B886,IF(ISBLANK(F$2),T887&amp;", ",T887&amp;" "&amp;F$2&amp;", "),(IF(Z887&lt;&gt;Z886,IF(ISBLANK(F$2),T887&amp;", ",T887&amp;" "&amp;F$2&amp;", "),IF((U887&lt;&gt;U886)*($G$2="Y"),"same collector, ","")))))))))&amp;(IF(ISBLANK(U887),"",(IF(U887&lt;&gt;U886,U887&amp;", ",(IF(B887&lt;&gt;B886,U887&amp;", ",IF(Z887&lt;&gt;Z886,U887&amp;", ",(IF(T887&lt;&gt;T886,IF((T887&lt;&gt;T886)*($G$2="Y"),"same date, ", ""),IF((T887=T886)*(U887=U886)*(S887&lt;&gt;S886)*($G$2="Y"),"same collector and date, ", ""))))))))))&amp;(IF(ISBLANK(V887),"",V887&amp;", "))&amp;IF((AA887&lt;&gt;AA888)*($H$2="y"),AD887&amp;AE887,IF((AA887&lt;&gt;AA888)*($H$2="m"),AD887&amp;AG887,IF(($H$2&lt;&gt;"m")*($H$2&lt;&gt;"Y"),(IF(F887=0,"",F887&amp;" "&amp;$F$4&amp;" "))&amp;(IF(G887=0,"",G887&amp;" "&amp;$G$4&amp;" "))&amp;(IF(H887=0,"",H887&amp;" "&amp;H$4&amp;" "))&amp;(IF(I887=0,"",I887&amp;" "&amp;$I$4&amp;" "))&amp;(IF(J887=0,"",J887&amp;" "&amp;$J$4&amp;" "))&amp;IF((ISBLANK(C887)),"","("&amp;C887&amp;")"),"")))&amp;IF((B887=B888)*(K887=K888)*(L887=L888)*(M887=M888),IF(($H$2&lt;&gt;"m")*($H$2&lt;&gt;"Y"), ", ", IF((ISNUMBER(FIND(")",AE887))), ", ", "")),IF((B887=B888)*(K887=K888)*(L887=L888),"; ",". ")))</f>
        <v/>
      </c>
      <c r="AI887" s="1"/>
    </row>
    <row r="888" spans="1:35" x14ac:dyDescent="0.25">
      <c r="A888" s="3" t="str">
        <f t="shared" si="108"/>
        <v/>
      </c>
      <c r="B888" s="53" t="str">
        <f t="shared" si="112"/>
        <v/>
      </c>
      <c r="C888" s="57"/>
      <c r="D888" s="57"/>
      <c r="E888" s="57"/>
      <c r="F888" s="57"/>
      <c r="G888" s="57"/>
      <c r="H888" s="57"/>
      <c r="I888" s="57"/>
      <c r="J888" s="57"/>
      <c r="K888" s="57"/>
      <c r="L888" s="57"/>
      <c r="M888" s="54"/>
      <c r="N888" s="57"/>
      <c r="O888" s="58"/>
      <c r="P888" s="58"/>
      <c r="Q888" s="58"/>
      <c r="R888" s="58"/>
      <c r="S888" s="54"/>
      <c r="T888" s="57"/>
      <c r="U888" s="57"/>
      <c r="V888" s="57"/>
      <c r="W888" s="57"/>
      <c r="X888" s="147" t="str">
        <f>IF(ISBLANK(D888),"",IF('order-admin-units'!$I$1&lt;&gt;"y", "", IF((K888="")*(ISBLANK(D888)=FALSE), 'order-admin-units'!$B$1+1, VLOOKUP(K888, ordercountry, 2))))</f>
        <v/>
      </c>
      <c r="Y888" s="147" t="str">
        <f>IF(ISBLANK(D888),"",IF('order-admin-units'!$I$1&lt;&gt;"y", "", IF(L888="", 'order-admin-units'!$B$2+1, VLOOKUP(K888&amp;"@"&amp;L888, orderadmin, 2))))</f>
        <v/>
      </c>
      <c r="Z888" s="147" t="str">
        <f t="shared" si="109"/>
        <v/>
      </c>
      <c r="AA888" s="147" t="str">
        <f t="shared" si="110"/>
        <v/>
      </c>
      <c r="AB888" s="147" t="str">
        <f t="shared" si="111"/>
        <v/>
      </c>
      <c r="AC888" s="147" t="str">
        <f t="shared" si="105"/>
        <v/>
      </c>
      <c r="AD888" s="11" t="str">
        <f t="shared" si="106"/>
        <v/>
      </c>
      <c r="AE888" s="11" t="str">
        <f t="array" ref="AE888">IF(ISBLANK(D888),"",IF(OR($H$2="y",$H$2="m"),IF(AA888=AA887,IF(OR(AB888=$AB$4:$AB887)=FALSE,AE887&amp;C888,AE887),"("&amp;C888)&amp;IF(AA888=AA889,IF(OR(AB889=$AB$4:$AB888)=FALSE,", ",""),") "),""))</f>
        <v/>
      </c>
      <c r="AF888" s="11" t="str">
        <f t="shared" si="107"/>
        <v/>
      </c>
      <c r="AG888" s="11" t="str">
        <f t="array" ref="AG888">IF(ISBLANK(D888),"",IF(OR($H$2="y",$H$2="m"),IF(AA888=AA887,IF(OR(AC888=$AC$4:$AC887)=FALSE,AG887&amp;AF888,AG887),"("&amp;AF888)&amp;IF(AA888=AA889,IF(OR(AC889=$AC$4:$AC888)=FALSE,", ",""),") "),""))</f>
        <v/>
      </c>
      <c r="AH888" s="10" t="str">
        <f>IF((ISBLANK(D888)),"",IF(D888=D887,AH887,"")&amp;IF(B887&lt;&gt;B888,((IF(ISBLANK(E888),$D$3&amp;"Non-type material: "&amp;$D$3,$D$3&amp;INDEX('type-categories'!$A$2:$B$100,MATCH(E888,'type-categories'!$A$2:$A$100,0),2)&amp;$D$3))),"")&amp;(IF(K888&lt;&gt;K887,$C$2&amp;K888&amp;$K$3&amp;$C$2&amp;" ",(IF(B888&lt;&gt;B887,$C$2&amp;K888&amp;$K$3&amp;$C$2&amp;" ",""))))&amp;(IF(L888="","",((IF(L888&lt;&gt;L887,$D$2&amp;L888&amp;$L$3&amp;$D$2&amp;" ",IF(B888&lt;&gt;B887,$D$2&amp;L888&amp;$L$3&amp;$D$2&amp;" ",""))))))&amp;(IF(M888="","",((IF(M888&lt;&gt;M887,$E$2&amp;M888&amp;$E$2&amp;","&amp;" ",IF(B888&lt;&gt;B887,$E$2&amp;M888&amp;$E$2&amp;",",""))))))&amp;(IF(N888="","",IF(N888&lt;&gt;N887,N888&amp;", ",IF(B888&lt;&gt;B887,N888&amp;", ",""))))&amp;(IF(ISBLANK(O888),"",(IF(O888&lt;&gt;O887,O888&amp;", ",IF(B888&lt;&gt;B887,O888&amp;", ","")))))&amp;(IF(ISBLANK(P888),"",(IF(P888&lt;&gt;P887,P888&amp;", ",IF(B888&lt;&gt;B887,P888&amp;", ",IF(Z888&lt;&gt;Z887,P888&amp;", ",""))))))&amp;(IF(ISBLANK(Q888),"",(IF(Q888&lt;&gt;Q887,Q888&amp;", ",IF(B888&lt;&gt;B887,Q888&amp;", ",IF(Z888&lt;&gt;Z887,Q888&amp;", ",""))))))&amp;(IF(ISBLANK(R888),"",(IF(R888&lt;&gt;R887,R888&amp;"m, ",IF(B888&lt;&gt;B887,R888&amp;"m, ",IF(Z888&lt;&gt;Z887,R888&amp;"m, ",""))))))&amp;IF(ISBLANK(S888),"",(IF(B888&lt;&gt;B887,S888&amp;", ",IF(S888&lt;&gt;S887,IF((Z888=Z887),"same locality "&amp;S888&amp;", ",S888&amp;", "),""))))&amp;(IF(ISBLANK(T888),"",(IF(T888&lt;&gt;T887,IF(ISBLANK(F$2),T888&amp;", ",T888&amp;" "&amp;F$2&amp;", "),(IF(B888&lt;&gt;B887,IF(ISBLANK(F$2),T888&amp;", ",T888&amp;" "&amp;F$2&amp;", "),(IF(Z888&lt;&gt;Z887,IF(ISBLANK(F$2),T888&amp;", ",T888&amp;" "&amp;F$2&amp;", "),IF((U888&lt;&gt;U887)*($G$2="Y"),"same collector, ","")))))))))&amp;(IF(ISBLANK(U888),"",(IF(U888&lt;&gt;U887,U888&amp;", ",(IF(B888&lt;&gt;B887,U888&amp;", ",IF(Z888&lt;&gt;Z887,U888&amp;", ",(IF(T888&lt;&gt;T887,IF((T888&lt;&gt;T887)*($G$2="Y"),"same date, ", ""),IF((T888=T887)*(U888=U887)*(S888&lt;&gt;S887)*($G$2="Y"),"same collector and date, ", ""))))))))))&amp;(IF(ISBLANK(V888),"",V888&amp;", "))&amp;IF((AA888&lt;&gt;AA889)*($H$2="y"),AD888&amp;AE888,IF((AA888&lt;&gt;AA889)*($H$2="m"),AD888&amp;AG888,IF(($H$2&lt;&gt;"m")*($H$2&lt;&gt;"Y"),(IF(F888=0,"",F888&amp;" "&amp;$F$4&amp;" "))&amp;(IF(G888=0,"",G888&amp;" "&amp;$G$4&amp;" "))&amp;(IF(H888=0,"",H888&amp;" "&amp;H$4&amp;" "))&amp;(IF(I888=0,"",I888&amp;" "&amp;$I$4&amp;" "))&amp;(IF(J888=0,"",J888&amp;" "&amp;$J$4&amp;" "))&amp;IF((ISBLANK(C888)),"","("&amp;C888&amp;")"),"")))&amp;IF((B888=B889)*(K888=K889)*(L888=L889)*(M888=M889),IF(($H$2&lt;&gt;"m")*($H$2&lt;&gt;"Y"), ", ", IF((ISNUMBER(FIND(")",AE888))), ", ", "")),IF((B888=B889)*(K888=K889)*(L888=L889),"; ",". ")))</f>
        <v/>
      </c>
      <c r="AI888" s="1"/>
    </row>
    <row r="889" spans="1:35" x14ac:dyDescent="0.25">
      <c r="A889" s="3" t="str">
        <f t="shared" si="108"/>
        <v/>
      </c>
      <c r="B889" s="53" t="str">
        <f t="shared" si="112"/>
        <v/>
      </c>
      <c r="C889" s="57"/>
      <c r="D889" s="57"/>
      <c r="E889" s="57"/>
      <c r="F889" s="57"/>
      <c r="G889" s="57"/>
      <c r="H889" s="57"/>
      <c r="I889" s="57"/>
      <c r="J889" s="57"/>
      <c r="K889" s="57"/>
      <c r="L889" s="57"/>
      <c r="M889" s="54"/>
      <c r="N889" s="57"/>
      <c r="O889" s="58"/>
      <c r="P889" s="58"/>
      <c r="Q889" s="58"/>
      <c r="R889" s="58"/>
      <c r="S889" s="54"/>
      <c r="T889" s="57"/>
      <c r="U889" s="57"/>
      <c r="V889" s="57"/>
      <c r="W889" s="57"/>
      <c r="X889" s="147" t="str">
        <f>IF(ISBLANK(D889),"",IF('order-admin-units'!$I$1&lt;&gt;"y", "", IF((K889="")*(ISBLANK(D889)=FALSE), 'order-admin-units'!$B$1+1, VLOOKUP(K889, ordercountry, 2))))</f>
        <v/>
      </c>
      <c r="Y889" s="147" t="str">
        <f>IF(ISBLANK(D889),"",IF('order-admin-units'!$I$1&lt;&gt;"y", "", IF(L889="", 'order-admin-units'!$B$2+1, VLOOKUP(K889&amp;"@"&amp;L889, orderadmin, 2))))</f>
        <v/>
      </c>
      <c r="Z889" s="147" t="str">
        <f t="shared" si="109"/>
        <v/>
      </c>
      <c r="AA889" s="147" t="str">
        <f t="shared" si="110"/>
        <v/>
      </c>
      <c r="AB889" s="147" t="str">
        <f t="shared" si="111"/>
        <v/>
      </c>
      <c r="AC889" s="147" t="str">
        <f t="shared" si="105"/>
        <v/>
      </c>
      <c r="AD889" s="11" t="str">
        <f t="shared" si="106"/>
        <v/>
      </c>
      <c r="AE889" s="11" t="str">
        <f t="array" ref="AE889">IF(ISBLANK(D889),"",IF(OR($H$2="y",$H$2="m"),IF(AA889=AA888,IF(OR(AB889=$AB$4:$AB888)=FALSE,AE888&amp;C889,AE888),"("&amp;C889)&amp;IF(AA889=AA890,IF(OR(AB890=$AB$4:$AB889)=FALSE,", ",""),") "),""))</f>
        <v/>
      </c>
      <c r="AF889" s="11" t="str">
        <f t="shared" si="107"/>
        <v/>
      </c>
      <c r="AG889" s="11" t="str">
        <f t="array" ref="AG889">IF(ISBLANK(D889),"",IF(OR($H$2="y",$H$2="m"),IF(AA889=AA888,IF(OR(AC889=$AC$4:$AC888)=FALSE,AG888&amp;AF889,AG888),"("&amp;AF889)&amp;IF(AA889=AA890,IF(OR(AC890=$AC$4:$AC889)=FALSE,", ",""),") "),""))</f>
        <v/>
      </c>
      <c r="AH889" s="10" t="str">
        <f>IF((ISBLANK(D889)),"",IF(D889=D888,AH888,"")&amp;IF(B888&lt;&gt;B889,((IF(ISBLANK(E889),$D$3&amp;"Non-type material: "&amp;$D$3,$D$3&amp;INDEX('type-categories'!$A$2:$B$100,MATCH(E889,'type-categories'!$A$2:$A$100,0),2)&amp;$D$3))),"")&amp;(IF(K889&lt;&gt;K888,$C$2&amp;K889&amp;$K$3&amp;$C$2&amp;" ",(IF(B889&lt;&gt;B888,$C$2&amp;K889&amp;$K$3&amp;$C$2&amp;" ",""))))&amp;(IF(L889="","",((IF(L889&lt;&gt;L888,$D$2&amp;L889&amp;$L$3&amp;$D$2&amp;" ",IF(B889&lt;&gt;B888,$D$2&amp;L889&amp;$L$3&amp;$D$2&amp;" ",""))))))&amp;(IF(M889="","",((IF(M889&lt;&gt;M888,$E$2&amp;M889&amp;$E$2&amp;","&amp;" ",IF(B889&lt;&gt;B888,$E$2&amp;M889&amp;$E$2&amp;",",""))))))&amp;(IF(N889="","",IF(N889&lt;&gt;N888,N889&amp;", ",IF(B889&lt;&gt;B888,N889&amp;", ",""))))&amp;(IF(ISBLANK(O889),"",(IF(O889&lt;&gt;O888,O889&amp;", ",IF(B889&lt;&gt;B888,O889&amp;", ","")))))&amp;(IF(ISBLANK(P889),"",(IF(P889&lt;&gt;P888,P889&amp;", ",IF(B889&lt;&gt;B888,P889&amp;", ",IF(Z889&lt;&gt;Z888,P889&amp;", ",""))))))&amp;(IF(ISBLANK(Q889),"",(IF(Q889&lt;&gt;Q888,Q889&amp;", ",IF(B889&lt;&gt;B888,Q889&amp;", ",IF(Z889&lt;&gt;Z888,Q889&amp;", ",""))))))&amp;(IF(ISBLANK(R889),"",(IF(R889&lt;&gt;R888,R889&amp;"m, ",IF(B889&lt;&gt;B888,R889&amp;"m, ",IF(Z889&lt;&gt;Z888,R889&amp;"m, ",""))))))&amp;IF(ISBLANK(S889),"",(IF(B889&lt;&gt;B888,S889&amp;", ",IF(S889&lt;&gt;S888,IF((Z889=Z888),"same locality "&amp;S889&amp;", ",S889&amp;", "),""))))&amp;(IF(ISBLANK(T889),"",(IF(T889&lt;&gt;T888,IF(ISBLANK(F$2),T889&amp;", ",T889&amp;" "&amp;F$2&amp;", "),(IF(B889&lt;&gt;B888,IF(ISBLANK(F$2),T889&amp;", ",T889&amp;" "&amp;F$2&amp;", "),(IF(Z889&lt;&gt;Z888,IF(ISBLANK(F$2),T889&amp;", ",T889&amp;" "&amp;F$2&amp;", "),IF((U889&lt;&gt;U888)*($G$2="Y"),"same collector, ","")))))))))&amp;(IF(ISBLANK(U889),"",(IF(U889&lt;&gt;U888,U889&amp;", ",(IF(B889&lt;&gt;B888,U889&amp;", ",IF(Z889&lt;&gt;Z888,U889&amp;", ",(IF(T889&lt;&gt;T888,IF((T889&lt;&gt;T888)*($G$2="Y"),"same date, ", ""),IF((T889=T888)*(U889=U888)*(S889&lt;&gt;S888)*($G$2="Y"),"same collector and date, ", ""))))))))))&amp;(IF(ISBLANK(V889),"",V889&amp;", "))&amp;IF((AA889&lt;&gt;AA890)*($H$2="y"),AD889&amp;AE889,IF((AA889&lt;&gt;AA890)*($H$2="m"),AD889&amp;AG889,IF(($H$2&lt;&gt;"m")*($H$2&lt;&gt;"Y"),(IF(F889=0,"",F889&amp;" "&amp;$F$4&amp;" "))&amp;(IF(G889=0,"",G889&amp;" "&amp;$G$4&amp;" "))&amp;(IF(H889=0,"",H889&amp;" "&amp;H$4&amp;" "))&amp;(IF(I889=0,"",I889&amp;" "&amp;$I$4&amp;" "))&amp;(IF(J889=0,"",J889&amp;" "&amp;$J$4&amp;" "))&amp;IF((ISBLANK(C889)),"","("&amp;C889&amp;")"),"")))&amp;IF((B889=B890)*(K889=K890)*(L889=L890)*(M889=M890),IF(($H$2&lt;&gt;"m")*($H$2&lt;&gt;"Y"), ", ", IF((ISNUMBER(FIND(")",AE889))), ", ", "")),IF((B889=B890)*(K889=K890)*(L889=L890),"; ",". ")))</f>
        <v/>
      </c>
      <c r="AI889" s="1"/>
    </row>
    <row r="890" spans="1:35" x14ac:dyDescent="0.25">
      <c r="A890" s="3" t="str">
        <f t="shared" si="108"/>
        <v/>
      </c>
      <c r="B890" s="53" t="str">
        <f t="shared" si="112"/>
        <v/>
      </c>
      <c r="C890" s="57"/>
      <c r="D890" s="57"/>
      <c r="E890" s="57"/>
      <c r="F890" s="57"/>
      <c r="G890" s="57"/>
      <c r="H890" s="57"/>
      <c r="I890" s="57"/>
      <c r="J890" s="57"/>
      <c r="K890" s="57"/>
      <c r="L890" s="57"/>
      <c r="M890" s="54"/>
      <c r="N890" s="57"/>
      <c r="O890" s="58"/>
      <c r="P890" s="58"/>
      <c r="Q890" s="58"/>
      <c r="R890" s="58"/>
      <c r="S890" s="54"/>
      <c r="T890" s="57"/>
      <c r="U890" s="57"/>
      <c r="V890" s="57"/>
      <c r="W890" s="57"/>
      <c r="X890" s="147" t="str">
        <f>IF(ISBLANK(D890),"",IF('order-admin-units'!$I$1&lt;&gt;"y", "", IF((K890="")*(ISBLANK(D890)=FALSE), 'order-admin-units'!$B$1+1, VLOOKUP(K890, ordercountry, 2))))</f>
        <v/>
      </c>
      <c r="Y890" s="147" t="str">
        <f>IF(ISBLANK(D890),"",IF('order-admin-units'!$I$1&lt;&gt;"y", "", IF(L890="", 'order-admin-units'!$B$2+1, VLOOKUP(K890&amp;"@"&amp;L890, orderadmin, 2))))</f>
        <v/>
      </c>
      <c r="Z890" s="147" t="str">
        <f t="shared" si="109"/>
        <v/>
      </c>
      <c r="AA890" s="147" t="str">
        <f t="shared" si="110"/>
        <v/>
      </c>
      <c r="AB890" s="147" t="str">
        <f t="shared" si="111"/>
        <v/>
      </c>
      <c r="AC890" s="147" t="str">
        <f t="shared" si="105"/>
        <v/>
      </c>
      <c r="AD890" s="11" t="str">
        <f t="shared" si="106"/>
        <v/>
      </c>
      <c r="AE890" s="11" t="str">
        <f t="array" ref="AE890">IF(ISBLANK(D890),"",IF(OR($H$2="y",$H$2="m"),IF(AA890=AA889,IF(OR(AB890=$AB$4:$AB889)=FALSE,AE889&amp;C890,AE889),"("&amp;C890)&amp;IF(AA890=AA891,IF(OR(AB891=$AB$4:$AB890)=FALSE,", ",""),") "),""))</f>
        <v/>
      </c>
      <c r="AF890" s="11" t="str">
        <f t="shared" si="107"/>
        <v/>
      </c>
      <c r="AG890" s="11" t="str">
        <f t="array" ref="AG890">IF(ISBLANK(D890),"",IF(OR($H$2="y",$H$2="m"),IF(AA890=AA889,IF(OR(AC890=$AC$4:$AC889)=FALSE,AG889&amp;AF890,AG889),"("&amp;AF890)&amp;IF(AA890=AA891,IF(OR(AC891=$AC$4:$AC890)=FALSE,", ",""),") "),""))</f>
        <v/>
      </c>
      <c r="AH890" s="10" t="str">
        <f>IF((ISBLANK(D890)),"",IF(D890=D889,AH889,"")&amp;IF(B889&lt;&gt;B890,((IF(ISBLANK(E890),$D$3&amp;"Non-type material: "&amp;$D$3,$D$3&amp;INDEX('type-categories'!$A$2:$B$100,MATCH(E890,'type-categories'!$A$2:$A$100,0),2)&amp;$D$3))),"")&amp;(IF(K890&lt;&gt;K889,$C$2&amp;K890&amp;$K$3&amp;$C$2&amp;" ",(IF(B890&lt;&gt;B889,$C$2&amp;K890&amp;$K$3&amp;$C$2&amp;" ",""))))&amp;(IF(L890="","",((IF(L890&lt;&gt;L889,$D$2&amp;L890&amp;$L$3&amp;$D$2&amp;" ",IF(B890&lt;&gt;B889,$D$2&amp;L890&amp;$L$3&amp;$D$2&amp;" ",""))))))&amp;(IF(M890="","",((IF(M890&lt;&gt;M889,$E$2&amp;M890&amp;$E$2&amp;","&amp;" ",IF(B890&lt;&gt;B889,$E$2&amp;M890&amp;$E$2&amp;",",""))))))&amp;(IF(N890="","",IF(N890&lt;&gt;N889,N890&amp;", ",IF(B890&lt;&gt;B889,N890&amp;", ",""))))&amp;(IF(ISBLANK(O890),"",(IF(O890&lt;&gt;O889,O890&amp;", ",IF(B890&lt;&gt;B889,O890&amp;", ","")))))&amp;(IF(ISBLANK(P890),"",(IF(P890&lt;&gt;P889,P890&amp;", ",IF(B890&lt;&gt;B889,P890&amp;", ",IF(Z890&lt;&gt;Z889,P890&amp;", ",""))))))&amp;(IF(ISBLANK(Q890),"",(IF(Q890&lt;&gt;Q889,Q890&amp;", ",IF(B890&lt;&gt;B889,Q890&amp;", ",IF(Z890&lt;&gt;Z889,Q890&amp;", ",""))))))&amp;(IF(ISBLANK(R890),"",(IF(R890&lt;&gt;R889,R890&amp;"m, ",IF(B890&lt;&gt;B889,R890&amp;"m, ",IF(Z890&lt;&gt;Z889,R890&amp;"m, ",""))))))&amp;IF(ISBLANK(S890),"",(IF(B890&lt;&gt;B889,S890&amp;", ",IF(S890&lt;&gt;S889,IF((Z890=Z889),"same locality "&amp;S890&amp;", ",S890&amp;", "),""))))&amp;(IF(ISBLANK(T890),"",(IF(T890&lt;&gt;T889,IF(ISBLANK(F$2),T890&amp;", ",T890&amp;" "&amp;F$2&amp;", "),(IF(B890&lt;&gt;B889,IF(ISBLANK(F$2),T890&amp;", ",T890&amp;" "&amp;F$2&amp;", "),(IF(Z890&lt;&gt;Z889,IF(ISBLANK(F$2),T890&amp;", ",T890&amp;" "&amp;F$2&amp;", "),IF((U890&lt;&gt;U889)*($G$2="Y"),"same collector, ","")))))))))&amp;(IF(ISBLANK(U890),"",(IF(U890&lt;&gt;U889,U890&amp;", ",(IF(B890&lt;&gt;B889,U890&amp;", ",IF(Z890&lt;&gt;Z889,U890&amp;", ",(IF(T890&lt;&gt;T889,IF((T890&lt;&gt;T889)*($G$2="Y"),"same date, ", ""),IF((T890=T889)*(U890=U889)*(S890&lt;&gt;S889)*($G$2="Y"),"same collector and date, ", ""))))))))))&amp;(IF(ISBLANK(V890),"",V890&amp;", "))&amp;IF((AA890&lt;&gt;AA891)*($H$2="y"),AD890&amp;AE890,IF((AA890&lt;&gt;AA891)*($H$2="m"),AD890&amp;AG890,IF(($H$2&lt;&gt;"m")*($H$2&lt;&gt;"Y"),(IF(F890=0,"",F890&amp;" "&amp;$F$4&amp;" "))&amp;(IF(G890=0,"",G890&amp;" "&amp;$G$4&amp;" "))&amp;(IF(H890=0,"",H890&amp;" "&amp;H$4&amp;" "))&amp;(IF(I890=0,"",I890&amp;" "&amp;$I$4&amp;" "))&amp;(IF(J890=0,"",J890&amp;" "&amp;$J$4&amp;" "))&amp;IF((ISBLANK(C890)),"","("&amp;C890&amp;")"),"")))&amp;IF((B890=B891)*(K890=K891)*(L890=L891)*(M890=M891),IF(($H$2&lt;&gt;"m")*($H$2&lt;&gt;"Y"), ", ", IF((ISNUMBER(FIND(")",AE890))), ", ", "")),IF((B890=B891)*(K890=K891)*(L890=L891),"; ",". ")))</f>
        <v/>
      </c>
      <c r="AI890" s="1"/>
    </row>
    <row r="891" spans="1:35" x14ac:dyDescent="0.25">
      <c r="A891" s="3" t="str">
        <f t="shared" si="108"/>
        <v/>
      </c>
      <c r="B891" s="53" t="str">
        <f t="shared" si="112"/>
        <v/>
      </c>
      <c r="C891" s="57"/>
      <c r="D891" s="57"/>
      <c r="E891" s="57"/>
      <c r="F891" s="57"/>
      <c r="G891" s="57"/>
      <c r="H891" s="57"/>
      <c r="I891" s="57"/>
      <c r="J891" s="57"/>
      <c r="K891" s="57"/>
      <c r="L891" s="57"/>
      <c r="M891" s="54"/>
      <c r="N891" s="57"/>
      <c r="O891" s="58"/>
      <c r="P891" s="58"/>
      <c r="Q891" s="58"/>
      <c r="R891" s="58"/>
      <c r="S891" s="54"/>
      <c r="T891" s="57"/>
      <c r="U891" s="57"/>
      <c r="V891" s="57"/>
      <c r="W891" s="57"/>
      <c r="X891" s="147" t="str">
        <f>IF(ISBLANK(D891),"",IF('order-admin-units'!$I$1&lt;&gt;"y", "", IF((K891="")*(ISBLANK(D891)=FALSE), 'order-admin-units'!$B$1+1, VLOOKUP(K891, ordercountry, 2))))</f>
        <v/>
      </c>
      <c r="Y891" s="147" t="str">
        <f>IF(ISBLANK(D891),"",IF('order-admin-units'!$I$1&lt;&gt;"y", "", IF(L891="", 'order-admin-units'!$B$2+1, VLOOKUP(K891&amp;"@"&amp;L891, orderadmin, 2))))</f>
        <v/>
      </c>
      <c r="Z891" s="147" t="str">
        <f t="shared" si="109"/>
        <v/>
      </c>
      <c r="AA891" s="147" t="str">
        <f t="shared" si="110"/>
        <v/>
      </c>
      <c r="AB891" s="147" t="str">
        <f t="shared" si="111"/>
        <v/>
      </c>
      <c r="AC891" s="147" t="str">
        <f t="shared" si="105"/>
        <v/>
      </c>
      <c r="AD891" s="11" t="str">
        <f t="shared" si="106"/>
        <v/>
      </c>
      <c r="AE891" s="11" t="str">
        <f t="array" ref="AE891">IF(ISBLANK(D891),"",IF(OR($H$2="y",$H$2="m"),IF(AA891=AA890,IF(OR(AB891=$AB$4:$AB890)=FALSE,AE890&amp;C891,AE890),"("&amp;C891)&amp;IF(AA891=AA892,IF(OR(AB892=$AB$4:$AB891)=FALSE,", ",""),") "),""))</f>
        <v/>
      </c>
      <c r="AF891" s="11" t="str">
        <f t="shared" si="107"/>
        <v/>
      </c>
      <c r="AG891" s="11" t="str">
        <f t="array" ref="AG891">IF(ISBLANK(D891),"",IF(OR($H$2="y",$H$2="m"),IF(AA891=AA890,IF(OR(AC891=$AC$4:$AC890)=FALSE,AG890&amp;AF891,AG890),"("&amp;AF891)&amp;IF(AA891=AA892,IF(OR(AC892=$AC$4:$AC891)=FALSE,", ",""),") "),""))</f>
        <v/>
      </c>
      <c r="AH891" s="10" t="str">
        <f>IF((ISBLANK(D891)),"",IF(D891=D890,AH890,"")&amp;IF(B890&lt;&gt;B891,((IF(ISBLANK(E891),$D$3&amp;"Non-type material: "&amp;$D$3,$D$3&amp;INDEX('type-categories'!$A$2:$B$100,MATCH(E891,'type-categories'!$A$2:$A$100,0),2)&amp;$D$3))),"")&amp;(IF(K891&lt;&gt;K890,$C$2&amp;K891&amp;$K$3&amp;$C$2&amp;" ",(IF(B891&lt;&gt;B890,$C$2&amp;K891&amp;$K$3&amp;$C$2&amp;" ",""))))&amp;(IF(L891="","",((IF(L891&lt;&gt;L890,$D$2&amp;L891&amp;$L$3&amp;$D$2&amp;" ",IF(B891&lt;&gt;B890,$D$2&amp;L891&amp;$L$3&amp;$D$2&amp;" ",""))))))&amp;(IF(M891="","",((IF(M891&lt;&gt;M890,$E$2&amp;M891&amp;$E$2&amp;","&amp;" ",IF(B891&lt;&gt;B890,$E$2&amp;M891&amp;$E$2&amp;",",""))))))&amp;(IF(N891="","",IF(N891&lt;&gt;N890,N891&amp;", ",IF(B891&lt;&gt;B890,N891&amp;", ",""))))&amp;(IF(ISBLANK(O891),"",(IF(O891&lt;&gt;O890,O891&amp;", ",IF(B891&lt;&gt;B890,O891&amp;", ","")))))&amp;(IF(ISBLANK(P891),"",(IF(P891&lt;&gt;P890,P891&amp;", ",IF(B891&lt;&gt;B890,P891&amp;", ",IF(Z891&lt;&gt;Z890,P891&amp;", ",""))))))&amp;(IF(ISBLANK(Q891),"",(IF(Q891&lt;&gt;Q890,Q891&amp;", ",IF(B891&lt;&gt;B890,Q891&amp;", ",IF(Z891&lt;&gt;Z890,Q891&amp;", ",""))))))&amp;(IF(ISBLANK(R891),"",(IF(R891&lt;&gt;R890,R891&amp;"m, ",IF(B891&lt;&gt;B890,R891&amp;"m, ",IF(Z891&lt;&gt;Z890,R891&amp;"m, ",""))))))&amp;IF(ISBLANK(S891),"",(IF(B891&lt;&gt;B890,S891&amp;", ",IF(S891&lt;&gt;S890,IF((Z891=Z890),"same locality "&amp;S891&amp;", ",S891&amp;", "),""))))&amp;(IF(ISBLANK(T891),"",(IF(T891&lt;&gt;T890,IF(ISBLANK(F$2),T891&amp;", ",T891&amp;" "&amp;F$2&amp;", "),(IF(B891&lt;&gt;B890,IF(ISBLANK(F$2),T891&amp;", ",T891&amp;" "&amp;F$2&amp;", "),(IF(Z891&lt;&gt;Z890,IF(ISBLANK(F$2),T891&amp;", ",T891&amp;" "&amp;F$2&amp;", "),IF((U891&lt;&gt;U890)*($G$2="Y"),"same collector, ","")))))))))&amp;(IF(ISBLANK(U891),"",(IF(U891&lt;&gt;U890,U891&amp;", ",(IF(B891&lt;&gt;B890,U891&amp;", ",IF(Z891&lt;&gt;Z890,U891&amp;", ",(IF(T891&lt;&gt;T890,IF((T891&lt;&gt;T890)*($G$2="Y"),"same date, ", ""),IF((T891=T890)*(U891=U890)*(S891&lt;&gt;S890)*($G$2="Y"),"same collector and date, ", ""))))))))))&amp;(IF(ISBLANK(V891),"",V891&amp;", "))&amp;IF((AA891&lt;&gt;AA892)*($H$2="y"),AD891&amp;AE891,IF((AA891&lt;&gt;AA892)*($H$2="m"),AD891&amp;AG891,IF(($H$2&lt;&gt;"m")*($H$2&lt;&gt;"Y"),(IF(F891=0,"",F891&amp;" "&amp;$F$4&amp;" "))&amp;(IF(G891=0,"",G891&amp;" "&amp;$G$4&amp;" "))&amp;(IF(H891=0,"",H891&amp;" "&amp;H$4&amp;" "))&amp;(IF(I891=0,"",I891&amp;" "&amp;$I$4&amp;" "))&amp;(IF(J891=0,"",J891&amp;" "&amp;$J$4&amp;" "))&amp;IF((ISBLANK(C891)),"","("&amp;C891&amp;")"),"")))&amp;IF((B891=B892)*(K891=K892)*(L891=L892)*(M891=M892),IF(($H$2&lt;&gt;"m")*($H$2&lt;&gt;"Y"), ", ", IF((ISNUMBER(FIND(")",AE891))), ", ", "")),IF((B891=B892)*(K891=K892)*(L891=L892),"; ",". ")))</f>
        <v/>
      </c>
      <c r="AI891" s="1"/>
    </row>
    <row r="892" spans="1:35" x14ac:dyDescent="0.25">
      <c r="A892" s="3" t="str">
        <f t="shared" si="108"/>
        <v/>
      </c>
      <c r="B892" s="53" t="str">
        <f t="shared" si="112"/>
        <v/>
      </c>
      <c r="C892" s="57"/>
      <c r="D892" s="57"/>
      <c r="E892" s="57"/>
      <c r="F892" s="57"/>
      <c r="G892" s="57"/>
      <c r="H892" s="57"/>
      <c r="I892" s="57"/>
      <c r="J892" s="57"/>
      <c r="K892" s="57"/>
      <c r="L892" s="57"/>
      <c r="M892" s="54"/>
      <c r="N892" s="57"/>
      <c r="O892" s="58"/>
      <c r="P892" s="58"/>
      <c r="Q892" s="58"/>
      <c r="R892" s="58"/>
      <c r="S892" s="54"/>
      <c r="T892" s="57"/>
      <c r="U892" s="57"/>
      <c r="V892" s="57"/>
      <c r="W892" s="57"/>
      <c r="X892" s="147" t="str">
        <f>IF(ISBLANK(D892),"",IF('order-admin-units'!$I$1&lt;&gt;"y", "", IF((K892="")*(ISBLANK(D892)=FALSE), 'order-admin-units'!$B$1+1, VLOOKUP(K892, ordercountry, 2))))</f>
        <v/>
      </c>
      <c r="Y892" s="147" t="str">
        <f>IF(ISBLANK(D892),"",IF('order-admin-units'!$I$1&lt;&gt;"y", "", IF(L892="", 'order-admin-units'!$B$2+1, VLOOKUP(K892&amp;"@"&amp;L892, orderadmin, 2))))</f>
        <v/>
      </c>
      <c r="Z892" s="147" t="str">
        <f t="shared" si="109"/>
        <v/>
      </c>
      <c r="AA892" s="147" t="str">
        <f t="shared" si="110"/>
        <v/>
      </c>
      <c r="AB892" s="147" t="str">
        <f t="shared" si="111"/>
        <v/>
      </c>
      <c r="AC892" s="147" t="str">
        <f t="shared" si="105"/>
        <v/>
      </c>
      <c r="AD892" s="11" t="str">
        <f t="shared" si="106"/>
        <v/>
      </c>
      <c r="AE892" s="11" t="str">
        <f t="array" ref="AE892">IF(ISBLANK(D892),"",IF(OR($H$2="y",$H$2="m"),IF(AA892=AA891,IF(OR(AB892=$AB$4:$AB891)=FALSE,AE891&amp;C892,AE891),"("&amp;C892)&amp;IF(AA892=AA893,IF(OR(AB893=$AB$4:$AB892)=FALSE,", ",""),") "),""))</f>
        <v/>
      </c>
      <c r="AF892" s="11" t="str">
        <f t="shared" si="107"/>
        <v/>
      </c>
      <c r="AG892" s="11" t="str">
        <f t="array" ref="AG892">IF(ISBLANK(D892),"",IF(OR($H$2="y",$H$2="m"),IF(AA892=AA891,IF(OR(AC892=$AC$4:$AC891)=FALSE,AG891&amp;AF892,AG891),"("&amp;AF892)&amp;IF(AA892=AA893,IF(OR(AC893=$AC$4:$AC892)=FALSE,", ",""),") "),""))</f>
        <v/>
      </c>
      <c r="AH892" s="10" t="str">
        <f>IF((ISBLANK(D892)),"",IF(D892=D891,AH891,"")&amp;IF(B891&lt;&gt;B892,((IF(ISBLANK(E892),$D$3&amp;"Non-type material: "&amp;$D$3,$D$3&amp;INDEX('type-categories'!$A$2:$B$100,MATCH(E892,'type-categories'!$A$2:$A$100,0),2)&amp;$D$3))),"")&amp;(IF(K892&lt;&gt;K891,$C$2&amp;K892&amp;$K$3&amp;$C$2&amp;" ",(IF(B892&lt;&gt;B891,$C$2&amp;K892&amp;$K$3&amp;$C$2&amp;" ",""))))&amp;(IF(L892="","",((IF(L892&lt;&gt;L891,$D$2&amp;L892&amp;$L$3&amp;$D$2&amp;" ",IF(B892&lt;&gt;B891,$D$2&amp;L892&amp;$L$3&amp;$D$2&amp;" ",""))))))&amp;(IF(M892="","",((IF(M892&lt;&gt;M891,$E$2&amp;M892&amp;$E$2&amp;","&amp;" ",IF(B892&lt;&gt;B891,$E$2&amp;M892&amp;$E$2&amp;",",""))))))&amp;(IF(N892="","",IF(N892&lt;&gt;N891,N892&amp;", ",IF(B892&lt;&gt;B891,N892&amp;", ",""))))&amp;(IF(ISBLANK(O892),"",(IF(O892&lt;&gt;O891,O892&amp;", ",IF(B892&lt;&gt;B891,O892&amp;", ","")))))&amp;(IF(ISBLANK(P892),"",(IF(P892&lt;&gt;P891,P892&amp;", ",IF(B892&lt;&gt;B891,P892&amp;", ",IF(Z892&lt;&gt;Z891,P892&amp;", ",""))))))&amp;(IF(ISBLANK(Q892),"",(IF(Q892&lt;&gt;Q891,Q892&amp;", ",IF(B892&lt;&gt;B891,Q892&amp;", ",IF(Z892&lt;&gt;Z891,Q892&amp;", ",""))))))&amp;(IF(ISBLANK(R892),"",(IF(R892&lt;&gt;R891,R892&amp;"m, ",IF(B892&lt;&gt;B891,R892&amp;"m, ",IF(Z892&lt;&gt;Z891,R892&amp;"m, ",""))))))&amp;IF(ISBLANK(S892),"",(IF(B892&lt;&gt;B891,S892&amp;", ",IF(S892&lt;&gt;S891,IF((Z892=Z891),"same locality "&amp;S892&amp;", ",S892&amp;", "),""))))&amp;(IF(ISBLANK(T892),"",(IF(T892&lt;&gt;T891,IF(ISBLANK(F$2),T892&amp;", ",T892&amp;" "&amp;F$2&amp;", "),(IF(B892&lt;&gt;B891,IF(ISBLANK(F$2),T892&amp;", ",T892&amp;" "&amp;F$2&amp;", "),(IF(Z892&lt;&gt;Z891,IF(ISBLANK(F$2),T892&amp;", ",T892&amp;" "&amp;F$2&amp;", "),IF((U892&lt;&gt;U891)*($G$2="Y"),"same collector, ","")))))))))&amp;(IF(ISBLANK(U892),"",(IF(U892&lt;&gt;U891,U892&amp;", ",(IF(B892&lt;&gt;B891,U892&amp;", ",IF(Z892&lt;&gt;Z891,U892&amp;", ",(IF(T892&lt;&gt;T891,IF((T892&lt;&gt;T891)*($G$2="Y"),"same date, ", ""),IF((T892=T891)*(U892=U891)*(S892&lt;&gt;S891)*($G$2="Y"),"same collector and date, ", ""))))))))))&amp;(IF(ISBLANK(V892),"",V892&amp;", "))&amp;IF((AA892&lt;&gt;AA893)*($H$2="y"),AD892&amp;AE892,IF((AA892&lt;&gt;AA893)*($H$2="m"),AD892&amp;AG892,IF(($H$2&lt;&gt;"m")*($H$2&lt;&gt;"Y"),(IF(F892=0,"",F892&amp;" "&amp;$F$4&amp;" "))&amp;(IF(G892=0,"",G892&amp;" "&amp;$G$4&amp;" "))&amp;(IF(H892=0,"",H892&amp;" "&amp;H$4&amp;" "))&amp;(IF(I892=0,"",I892&amp;" "&amp;$I$4&amp;" "))&amp;(IF(J892=0,"",J892&amp;" "&amp;$J$4&amp;" "))&amp;IF((ISBLANK(C892)),"","("&amp;C892&amp;")"),"")))&amp;IF((B892=B893)*(K892=K893)*(L892=L893)*(M892=M893),IF(($H$2&lt;&gt;"m")*($H$2&lt;&gt;"Y"), ", ", IF((ISNUMBER(FIND(")",AE892))), ", ", "")),IF((B892=B893)*(K892=K893)*(L892=L893),"; ",". ")))</f>
        <v/>
      </c>
      <c r="AI892" s="1"/>
    </row>
    <row r="893" spans="1:35" x14ac:dyDescent="0.25">
      <c r="A893" s="3" t="str">
        <f t="shared" si="108"/>
        <v/>
      </c>
      <c r="B893" s="53" t="str">
        <f t="shared" si="112"/>
        <v/>
      </c>
      <c r="C893" s="57"/>
      <c r="D893" s="57"/>
      <c r="E893" s="57"/>
      <c r="F893" s="57"/>
      <c r="G893" s="57"/>
      <c r="H893" s="57"/>
      <c r="I893" s="57"/>
      <c r="J893" s="57"/>
      <c r="K893" s="57"/>
      <c r="L893" s="57"/>
      <c r="M893" s="54"/>
      <c r="N893" s="57"/>
      <c r="O893" s="58"/>
      <c r="P893" s="58"/>
      <c r="Q893" s="58"/>
      <c r="R893" s="58"/>
      <c r="S893" s="54"/>
      <c r="T893" s="57"/>
      <c r="U893" s="57"/>
      <c r="V893" s="57"/>
      <c r="W893" s="57"/>
      <c r="X893" s="147" t="str">
        <f>IF(ISBLANK(D893),"",IF('order-admin-units'!$I$1&lt;&gt;"y", "", IF((K893="")*(ISBLANK(D893)=FALSE), 'order-admin-units'!$B$1+1, VLOOKUP(K893, ordercountry, 2))))</f>
        <v/>
      </c>
      <c r="Y893" s="147" t="str">
        <f>IF(ISBLANK(D893),"",IF('order-admin-units'!$I$1&lt;&gt;"y", "", IF(L893="", 'order-admin-units'!$B$2+1, VLOOKUP(K893&amp;"@"&amp;L893, orderadmin, 2))))</f>
        <v/>
      </c>
      <c r="Z893" s="147" t="str">
        <f t="shared" si="109"/>
        <v/>
      </c>
      <c r="AA893" s="147" t="str">
        <f t="shared" si="110"/>
        <v/>
      </c>
      <c r="AB893" s="147" t="str">
        <f t="shared" si="111"/>
        <v/>
      </c>
      <c r="AC893" s="147" t="str">
        <f t="shared" si="105"/>
        <v/>
      </c>
      <c r="AD893" s="11" t="str">
        <f t="shared" si="106"/>
        <v/>
      </c>
      <c r="AE893" s="11" t="str">
        <f t="array" ref="AE893">IF(ISBLANK(D893),"",IF(OR($H$2="y",$H$2="m"),IF(AA893=AA892,IF(OR(AB893=$AB$4:$AB892)=FALSE,AE892&amp;C893,AE892),"("&amp;C893)&amp;IF(AA893=AA894,IF(OR(AB894=$AB$4:$AB893)=FALSE,", ",""),") "),""))</f>
        <v/>
      </c>
      <c r="AF893" s="11" t="str">
        <f t="shared" si="107"/>
        <v/>
      </c>
      <c r="AG893" s="11" t="str">
        <f t="array" ref="AG893">IF(ISBLANK(D893),"",IF(OR($H$2="y",$H$2="m"),IF(AA893=AA892,IF(OR(AC893=$AC$4:$AC892)=FALSE,AG892&amp;AF893,AG892),"("&amp;AF893)&amp;IF(AA893=AA894,IF(OR(AC894=$AC$4:$AC893)=FALSE,", ",""),") "),""))</f>
        <v/>
      </c>
      <c r="AH893" s="10" t="str">
        <f>IF((ISBLANK(D893)),"",IF(D893=D892,AH892,"")&amp;IF(B892&lt;&gt;B893,((IF(ISBLANK(E893),$D$3&amp;"Non-type material: "&amp;$D$3,$D$3&amp;INDEX('type-categories'!$A$2:$B$100,MATCH(E893,'type-categories'!$A$2:$A$100,0),2)&amp;$D$3))),"")&amp;(IF(K893&lt;&gt;K892,$C$2&amp;K893&amp;$K$3&amp;$C$2&amp;" ",(IF(B893&lt;&gt;B892,$C$2&amp;K893&amp;$K$3&amp;$C$2&amp;" ",""))))&amp;(IF(L893="","",((IF(L893&lt;&gt;L892,$D$2&amp;L893&amp;$L$3&amp;$D$2&amp;" ",IF(B893&lt;&gt;B892,$D$2&amp;L893&amp;$L$3&amp;$D$2&amp;" ",""))))))&amp;(IF(M893="","",((IF(M893&lt;&gt;M892,$E$2&amp;M893&amp;$E$2&amp;","&amp;" ",IF(B893&lt;&gt;B892,$E$2&amp;M893&amp;$E$2&amp;",",""))))))&amp;(IF(N893="","",IF(N893&lt;&gt;N892,N893&amp;", ",IF(B893&lt;&gt;B892,N893&amp;", ",""))))&amp;(IF(ISBLANK(O893),"",(IF(O893&lt;&gt;O892,O893&amp;", ",IF(B893&lt;&gt;B892,O893&amp;", ","")))))&amp;(IF(ISBLANK(P893),"",(IF(P893&lt;&gt;P892,P893&amp;", ",IF(B893&lt;&gt;B892,P893&amp;", ",IF(Z893&lt;&gt;Z892,P893&amp;", ",""))))))&amp;(IF(ISBLANK(Q893),"",(IF(Q893&lt;&gt;Q892,Q893&amp;", ",IF(B893&lt;&gt;B892,Q893&amp;", ",IF(Z893&lt;&gt;Z892,Q893&amp;", ",""))))))&amp;(IF(ISBLANK(R893),"",(IF(R893&lt;&gt;R892,R893&amp;"m, ",IF(B893&lt;&gt;B892,R893&amp;"m, ",IF(Z893&lt;&gt;Z892,R893&amp;"m, ",""))))))&amp;IF(ISBLANK(S893),"",(IF(B893&lt;&gt;B892,S893&amp;", ",IF(S893&lt;&gt;S892,IF((Z893=Z892),"same locality "&amp;S893&amp;", ",S893&amp;", "),""))))&amp;(IF(ISBLANK(T893),"",(IF(T893&lt;&gt;T892,IF(ISBLANK(F$2),T893&amp;", ",T893&amp;" "&amp;F$2&amp;", "),(IF(B893&lt;&gt;B892,IF(ISBLANK(F$2),T893&amp;", ",T893&amp;" "&amp;F$2&amp;", "),(IF(Z893&lt;&gt;Z892,IF(ISBLANK(F$2),T893&amp;", ",T893&amp;" "&amp;F$2&amp;", "),IF((U893&lt;&gt;U892)*($G$2="Y"),"same collector, ","")))))))))&amp;(IF(ISBLANK(U893),"",(IF(U893&lt;&gt;U892,U893&amp;", ",(IF(B893&lt;&gt;B892,U893&amp;", ",IF(Z893&lt;&gt;Z892,U893&amp;", ",(IF(T893&lt;&gt;T892,IF((T893&lt;&gt;T892)*($G$2="Y"),"same date, ", ""),IF((T893=T892)*(U893=U892)*(S893&lt;&gt;S892)*($G$2="Y"),"same collector and date, ", ""))))))))))&amp;(IF(ISBLANK(V893),"",V893&amp;", "))&amp;IF((AA893&lt;&gt;AA894)*($H$2="y"),AD893&amp;AE893,IF((AA893&lt;&gt;AA894)*($H$2="m"),AD893&amp;AG893,IF(($H$2&lt;&gt;"m")*($H$2&lt;&gt;"Y"),(IF(F893=0,"",F893&amp;" "&amp;$F$4&amp;" "))&amp;(IF(G893=0,"",G893&amp;" "&amp;$G$4&amp;" "))&amp;(IF(H893=0,"",H893&amp;" "&amp;H$4&amp;" "))&amp;(IF(I893=0,"",I893&amp;" "&amp;$I$4&amp;" "))&amp;(IF(J893=0,"",J893&amp;" "&amp;$J$4&amp;" "))&amp;IF((ISBLANK(C893)),"","("&amp;C893&amp;")"),"")))&amp;IF((B893=B894)*(K893=K894)*(L893=L894)*(M893=M894),IF(($H$2&lt;&gt;"m")*($H$2&lt;&gt;"Y"), ", ", IF((ISNUMBER(FIND(")",AE893))), ", ", "")),IF((B893=B894)*(K893=K894)*(L893=L894),"; ",". ")))</f>
        <v/>
      </c>
      <c r="AI893" s="1"/>
    </row>
    <row r="894" spans="1:35" x14ac:dyDescent="0.25">
      <c r="A894" s="3" t="str">
        <f t="shared" si="108"/>
        <v/>
      </c>
      <c r="B894" s="53" t="str">
        <f t="shared" si="112"/>
        <v/>
      </c>
      <c r="C894" s="57"/>
      <c r="D894" s="57"/>
      <c r="E894" s="57"/>
      <c r="F894" s="57"/>
      <c r="G894" s="57"/>
      <c r="H894" s="57"/>
      <c r="I894" s="57"/>
      <c r="J894" s="57"/>
      <c r="K894" s="57"/>
      <c r="L894" s="57"/>
      <c r="M894" s="54"/>
      <c r="N894" s="57"/>
      <c r="O894" s="58"/>
      <c r="P894" s="58"/>
      <c r="Q894" s="58"/>
      <c r="R894" s="58"/>
      <c r="S894" s="54"/>
      <c r="T894" s="57"/>
      <c r="U894" s="57"/>
      <c r="V894" s="57"/>
      <c r="W894" s="57"/>
      <c r="X894" s="147" t="str">
        <f>IF(ISBLANK(D894),"",IF('order-admin-units'!$I$1&lt;&gt;"y", "", IF((K894="")*(ISBLANK(D894)=FALSE), 'order-admin-units'!$B$1+1, VLOOKUP(K894, ordercountry, 2))))</f>
        <v/>
      </c>
      <c r="Y894" s="147" t="str">
        <f>IF(ISBLANK(D894),"",IF('order-admin-units'!$I$1&lt;&gt;"y", "", IF(L894="", 'order-admin-units'!$B$2+1, VLOOKUP(K894&amp;"@"&amp;L894, orderadmin, 2))))</f>
        <v/>
      </c>
      <c r="Z894" s="147" t="str">
        <f t="shared" si="109"/>
        <v/>
      </c>
      <c r="AA894" s="147" t="str">
        <f t="shared" si="110"/>
        <v/>
      </c>
      <c r="AB894" s="147" t="str">
        <f t="shared" si="111"/>
        <v/>
      </c>
      <c r="AC894" s="147" t="str">
        <f t="shared" si="105"/>
        <v/>
      </c>
      <c r="AD894" s="11" t="str">
        <f t="shared" si="106"/>
        <v/>
      </c>
      <c r="AE894" s="11" t="str">
        <f t="array" ref="AE894">IF(ISBLANK(D894),"",IF(OR($H$2="y",$H$2="m"),IF(AA894=AA893,IF(OR(AB894=$AB$4:$AB893)=FALSE,AE893&amp;C894,AE893),"("&amp;C894)&amp;IF(AA894=AA895,IF(OR(AB895=$AB$4:$AB894)=FALSE,", ",""),") "),""))</f>
        <v/>
      </c>
      <c r="AF894" s="11" t="str">
        <f t="shared" si="107"/>
        <v/>
      </c>
      <c r="AG894" s="11" t="str">
        <f t="array" ref="AG894">IF(ISBLANK(D894),"",IF(OR($H$2="y",$H$2="m"),IF(AA894=AA893,IF(OR(AC894=$AC$4:$AC893)=FALSE,AG893&amp;AF894,AG893),"("&amp;AF894)&amp;IF(AA894=AA895,IF(OR(AC895=$AC$4:$AC894)=FALSE,", ",""),") "),""))</f>
        <v/>
      </c>
      <c r="AH894" s="10" t="str">
        <f>IF((ISBLANK(D894)),"",IF(D894=D893,AH893,"")&amp;IF(B893&lt;&gt;B894,((IF(ISBLANK(E894),$D$3&amp;"Non-type material: "&amp;$D$3,$D$3&amp;INDEX('type-categories'!$A$2:$B$100,MATCH(E894,'type-categories'!$A$2:$A$100,0),2)&amp;$D$3))),"")&amp;(IF(K894&lt;&gt;K893,$C$2&amp;K894&amp;$K$3&amp;$C$2&amp;" ",(IF(B894&lt;&gt;B893,$C$2&amp;K894&amp;$K$3&amp;$C$2&amp;" ",""))))&amp;(IF(L894="","",((IF(L894&lt;&gt;L893,$D$2&amp;L894&amp;$L$3&amp;$D$2&amp;" ",IF(B894&lt;&gt;B893,$D$2&amp;L894&amp;$L$3&amp;$D$2&amp;" ",""))))))&amp;(IF(M894="","",((IF(M894&lt;&gt;M893,$E$2&amp;M894&amp;$E$2&amp;","&amp;" ",IF(B894&lt;&gt;B893,$E$2&amp;M894&amp;$E$2&amp;",",""))))))&amp;(IF(N894="","",IF(N894&lt;&gt;N893,N894&amp;", ",IF(B894&lt;&gt;B893,N894&amp;", ",""))))&amp;(IF(ISBLANK(O894),"",(IF(O894&lt;&gt;O893,O894&amp;", ",IF(B894&lt;&gt;B893,O894&amp;", ","")))))&amp;(IF(ISBLANK(P894),"",(IF(P894&lt;&gt;P893,P894&amp;", ",IF(B894&lt;&gt;B893,P894&amp;", ",IF(Z894&lt;&gt;Z893,P894&amp;", ",""))))))&amp;(IF(ISBLANK(Q894),"",(IF(Q894&lt;&gt;Q893,Q894&amp;", ",IF(B894&lt;&gt;B893,Q894&amp;", ",IF(Z894&lt;&gt;Z893,Q894&amp;", ",""))))))&amp;(IF(ISBLANK(R894),"",(IF(R894&lt;&gt;R893,R894&amp;"m, ",IF(B894&lt;&gt;B893,R894&amp;"m, ",IF(Z894&lt;&gt;Z893,R894&amp;"m, ",""))))))&amp;IF(ISBLANK(S894),"",(IF(B894&lt;&gt;B893,S894&amp;", ",IF(S894&lt;&gt;S893,IF((Z894=Z893),"same locality "&amp;S894&amp;", ",S894&amp;", "),""))))&amp;(IF(ISBLANK(T894),"",(IF(T894&lt;&gt;T893,IF(ISBLANK(F$2),T894&amp;", ",T894&amp;" "&amp;F$2&amp;", "),(IF(B894&lt;&gt;B893,IF(ISBLANK(F$2),T894&amp;", ",T894&amp;" "&amp;F$2&amp;", "),(IF(Z894&lt;&gt;Z893,IF(ISBLANK(F$2),T894&amp;", ",T894&amp;" "&amp;F$2&amp;", "),IF((U894&lt;&gt;U893)*($G$2="Y"),"same collector, ","")))))))))&amp;(IF(ISBLANK(U894),"",(IF(U894&lt;&gt;U893,U894&amp;", ",(IF(B894&lt;&gt;B893,U894&amp;", ",IF(Z894&lt;&gt;Z893,U894&amp;", ",(IF(T894&lt;&gt;T893,IF((T894&lt;&gt;T893)*($G$2="Y"),"same date, ", ""),IF((T894=T893)*(U894=U893)*(S894&lt;&gt;S893)*($G$2="Y"),"same collector and date, ", ""))))))))))&amp;(IF(ISBLANK(V894),"",V894&amp;", "))&amp;IF((AA894&lt;&gt;AA895)*($H$2="y"),AD894&amp;AE894,IF((AA894&lt;&gt;AA895)*($H$2="m"),AD894&amp;AG894,IF(($H$2&lt;&gt;"m")*($H$2&lt;&gt;"Y"),(IF(F894=0,"",F894&amp;" "&amp;$F$4&amp;" "))&amp;(IF(G894=0,"",G894&amp;" "&amp;$G$4&amp;" "))&amp;(IF(H894=0,"",H894&amp;" "&amp;H$4&amp;" "))&amp;(IF(I894=0,"",I894&amp;" "&amp;$I$4&amp;" "))&amp;(IF(J894=0,"",J894&amp;" "&amp;$J$4&amp;" "))&amp;IF((ISBLANK(C894)),"","("&amp;C894&amp;")"),"")))&amp;IF((B894=B895)*(K894=K895)*(L894=L895)*(M894=M895),IF(($H$2&lt;&gt;"m")*($H$2&lt;&gt;"Y"), ", ", IF((ISNUMBER(FIND(")",AE894))), ", ", "")),IF((B894=B895)*(K894=K895)*(L894=L895),"; ",". ")))</f>
        <v/>
      </c>
      <c r="AI894" s="1"/>
    </row>
    <row r="895" spans="1:35" x14ac:dyDescent="0.25">
      <c r="A895" s="3" t="str">
        <f t="shared" si="108"/>
        <v/>
      </c>
      <c r="B895" s="53" t="str">
        <f t="shared" si="112"/>
        <v/>
      </c>
      <c r="C895" s="57"/>
      <c r="D895" s="57"/>
      <c r="E895" s="57"/>
      <c r="F895" s="57"/>
      <c r="G895" s="57"/>
      <c r="H895" s="57"/>
      <c r="I895" s="57"/>
      <c r="J895" s="57"/>
      <c r="K895" s="57"/>
      <c r="L895" s="57"/>
      <c r="M895" s="54"/>
      <c r="N895" s="57"/>
      <c r="O895" s="58"/>
      <c r="P895" s="58"/>
      <c r="Q895" s="58"/>
      <c r="R895" s="58"/>
      <c r="S895" s="54"/>
      <c r="T895" s="57"/>
      <c r="U895" s="57"/>
      <c r="V895" s="57"/>
      <c r="W895" s="57"/>
      <c r="X895" s="147" t="str">
        <f>IF(ISBLANK(D895),"",IF('order-admin-units'!$I$1&lt;&gt;"y", "", IF((K895="")*(ISBLANK(D895)=FALSE), 'order-admin-units'!$B$1+1, VLOOKUP(K895, ordercountry, 2))))</f>
        <v/>
      </c>
      <c r="Y895" s="147" t="str">
        <f>IF(ISBLANK(D895),"",IF('order-admin-units'!$I$1&lt;&gt;"y", "", IF(L895="", 'order-admin-units'!$B$2+1, VLOOKUP(K895&amp;"@"&amp;L895, orderadmin, 2))))</f>
        <v/>
      </c>
      <c r="Z895" s="147" t="str">
        <f t="shared" si="109"/>
        <v/>
      </c>
      <c r="AA895" s="147" t="str">
        <f t="shared" si="110"/>
        <v/>
      </c>
      <c r="AB895" s="147" t="str">
        <f t="shared" si="111"/>
        <v/>
      </c>
      <c r="AC895" s="147" t="str">
        <f t="shared" si="105"/>
        <v/>
      </c>
      <c r="AD895" s="11" t="str">
        <f t="shared" si="106"/>
        <v/>
      </c>
      <c r="AE895" s="11" t="str">
        <f t="array" ref="AE895">IF(ISBLANK(D895),"",IF(OR($H$2="y",$H$2="m"),IF(AA895=AA894,IF(OR(AB895=$AB$4:$AB894)=FALSE,AE894&amp;C895,AE894),"("&amp;C895)&amp;IF(AA895=AA896,IF(OR(AB896=$AB$4:$AB895)=FALSE,", ",""),") "),""))</f>
        <v/>
      </c>
      <c r="AF895" s="11" t="str">
        <f t="shared" si="107"/>
        <v/>
      </c>
      <c r="AG895" s="11" t="str">
        <f t="array" ref="AG895">IF(ISBLANK(D895),"",IF(OR($H$2="y",$H$2="m"),IF(AA895=AA894,IF(OR(AC895=$AC$4:$AC894)=FALSE,AG894&amp;AF895,AG894),"("&amp;AF895)&amp;IF(AA895=AA896,IF(OR(AC896=$AC$4:$AC895)=FALSE,", ",""),") "),""))</f>
        <v/>
      </c>
      <c r="AH895" s="10" t="str">
        <f>IF((ISBLANK(D895)),"",IF(D895=D894,AH894,"")&amp;IF(B894&lt;&gt;B895,((IF(ISBLANK(E895),$D$3&amp;"Non-type material: "&amp;$D$3,$D$3&amp;INDEX('type-categories'!$A$2:$B$100,MATCH(E895,'type-categories'!$A$2:$A$100,0),2)&amp;$D$3))),"")&amp;(IF(K895&lt;&gt;K894,$C$2&amp;K895&amp;$K$3&amp;$C$2&amp;" ",(IF(B895&lt;&gt;B894,$C$2&amp;K895&amp;$K$3&amp;$C$2&amp;" ",""))))&amp;(IF(L895="","",((IF(L895&lt;&gt;L894,$D$2&amp;L895&amp;$L$3&amp;$D$2&amp;" ",IF(B895&lt;&gt;B894,$D$2&amp;L895&amp;$L$3&amp;$D$2&amp;" ",""))))))&amp;(IF(M895="","",((IF(M895&lt;&gt;M894,$E$2&amp;M895&amp;$E$2&amp;","&amp;" ",IF(B895&lt;&gt;B894,$E$2&amp;M895&amp;$E$2&amp;",",""))))))&amp;(IF(N895="","",IF(N895&lt;&gt;N894,N895&amp;", ",IF(B895&lt;&gt;B894,N895&amp;", ",""))))&amp;(IF(ISBLANK(O895),"",(IF(O895&lt;&gt;O894,O895&amp;", ",IF(B895&lt;&gt;B894,O895&amp;", ","")))))&amp;(IF(ISBLANK(P895),"",(IF(P895&lt;&gt;P894,P895&amp;", ",IF(B895&lt;&gt;B894,P895&amp;", ",IF(Z895&lt;&gt;Z894,P895&amp;", ",""))))))&amp;(IF(ISBLANK(Q895),"",(IF(Q895&lt;&gt;Q894,Q895&amp;", ",IF(B895&lt;&gt;B894,Q895&amp;", ",IF(Z895&lt;&gt;Z894,Q895&amp;", ",""))))))&amp;(IF(ISBLANK(R895),"",(IF(R895&lt;&gt;R894,R895&amp;"m, ",IF(B895&lt;&gt;B894,R895&amp;"m, ",IF(Z895&lt;&gt;Z894,R895&amp;"m, ",""))))))&amp;IF(ISBLANK(S895),"",(IF(B895&lt;&gt;B894,S895&amp;", ",IF(S895&lt;&gt;S894,IF((Z895=Z894),"same locality "&amp;S895&amp;", ",S895&amp;", "),""))))&amp;(IF(ISBLANK(T895),"",(IF(T895&lt;&gt;T894,IF(ISBLANK(F$2),T895&amp;", ",T895&amp;" "&amp;F$2&amp;", "),(IF(B895&lt;&gt;B894,IF(ISBLANK(F$2),T895&amp;", ",T895&amp;" "&amp;F$2&amp;", "),(IF(Z895&lt;&gt;Z894,IF(ISBLANK(F$2),T895&amp;", ",T895&amp;" "&amp;F$2&amp;", "),IF((U895&lt;&gt;U894)*($G$2="Y"),"same collector, ","")))))))))&amp;(IF(ISBLANK(U895),"",(IF(U895&lt;&gt;U894,U895&amp;", ",(IF(B895&lt;&gt;B894,U895&amp;", ",IF(Z895&lt;&gt;Z894,U895&amp;", ",(IF(T895&lt;&gt;T894,IF((T895&lt;&gt;T894)*($G$2="Y"),"same date, ", ""),IF((T895=T894)*(U895=U894)*(S895&lt;&gt;S894)*($G$2="Y"),"same collector and date, ", ""))))))))))&amp;(IF(ISBLANK(V895),"",V895&amp;", "))&amp;IF((AA895&lt;&gt;AA896)*($H$2="y"),AD895&amp;AE895,IF((AA895&lt;&gt;AA896)*($H$2="m"),AD895&amp;AG895,IF(($H$2&lt;&gt;"m")*($H$2&lt;&gt;"Y"),(IF(F895=0,"",F895&amp;" "&amp;$F$4&amp;" "))&amp;(IF(G895=0,"",G895&amp;" "&amp;$G$4&amp;" "))&amp;(IF(H895=0,"",H895&amp;" "&amp;H$4&amp;" "))&amp;(IF(I895=0,"",I895&amp;" "&amp;$I$4&amp;" "))&amp;(IF(J895=0,"",J895&amp;" "&amp;$J$4&amp;" "))&amp;IF((ISBLANK(C895)),"","("&amp;C895&amp;")"),"")))&amp;IF((B895=B896)*(K895=K896)*(L895=L896)*(M895=M896),IF(($H$2&lt;&gt;"m")*($H$2&lt;&gt;"Y"), ", ", IF((ISNUMBER(FIND(")",AE895))), ", ", "")),IF((B895=B896)*(K895=K896)*(L895=L896),"; ",". ")))</f>
        <v/>
      </c>
      <c r="AI895" s="1"/>
    </row>
    <row r="896" spans="1:35" x14ac:dyDescent="0.25">
      <c r="A896" s="3" t="str">
        <f t="shared" si="108"/>
        <v/>
      </c>
      <c r="B896" s="53" t="str">
        <f t="shared" si="112"/>
        <v/>
      </c>
      <c r="C896" s="57"/>
      <c r="D896" s="57"/>
      <c r="E896" s="57"/>
      <c r="F896" s="57"/>
      <c r="G896" s="57"/>
      <c r="H896" s="57"/>
      <c r="I896" s="57"/>
      <c r="J896" s="57"/>
      <c r="K896" s="57"/>
      <c r="L896" s="57"/>
      <c r="M896" s="54"/>
      <c r="N896" s="57"/>
      <c r="O896" s="58"/>
      <c r="P896" s="58"/>
      <c r="Q896" s="58"/>
      <c r="R896" s="58"/>
      <c r="S896" s="54"/>
      <c r="T896" s="57"/>
      <c r="U896" s="57"/>
      <c r="V896" s="57"/>
      <c r="W896" s="57"/>
      <c r="X896" s="147" t="str">
        <f>IF(ISBLANK(D896),"",IF('order-admin-units'!$I$1&lt;&gt;"y", "", IF((K896="")*(ISBLANK(D896)=FALSE), 'order-admin-units'!$B$1+1, VLOOKUP(K896, ordercountry, 2))))</f>
        <v/>
      </c>
      <c r="Y896" s="147" t="str">
        <f>IF(ISBLANK(D896),"",IF('order-admin-units'!$I$1&lt;&gt;"y", "", IF(L896="", 'order-admin-units'!$B$2+1, VLOOKUP(K896&amp;"@"&amp;L896, orderadmin, 2))))</f>
        <v/>
      </c>
      <c r="Z896" s="147" t="str">
        <f t="shared" si="109"/>
        <v/>
      </c>
      <c r="AA896" s="147" t="str">
        <f t="shared" si="110"/>
        <v/>
      </c>
      <c r="AB896" s="147" t="str">
        <f t="shared" si="111"/>
        <v/>
      </c>
      <c r="AC896" s="147" t="str">
        <f t="shared" si="105"/>
        <v/>
      </c>
      <c r="AD896" s="11" t="str">
        <f t="shared" si="106"/>
        <v/>
      </c>
      <c r="AE896" s="11" t="str">
        <f t="array" ref="AE896">IF(ISBLANK(D896),"",IF(OR($H$2="y",$H$2="m"),IF(AA896=AA895,IF(OR(AB896=$AB$4:$AB895)=FALSE,AE895&amp;C896,AE895),"("&amp;C896)&amp;IF(AA896=AA897,IF(OR(AB897=$AB$4:$AB896)=FALSE,", ",""),") "),""))</f>
        <v/>
      </c>
      <c r="AF896" s="11" t="str">
        <f t="shared" si="107"/>
        <v/>
      </c>
      <c r="AG896" s="11" t="str">
        <f t="array" ref="AG896">IF(ISBLANK(D896),"",IF(OR($H$2="y",$H$2="m"),IF(AA896=AA895,IF(OR(AC896=$AC$4:$AC895)=FALSE,AG895&amp;AF896,AG895),"("&amp;AF896)&amp;IF(AA896=AA897,IF(OR(AC897=$AC$4:$AC896)=FALSE,", ",""),") "),""))</f>
        <v/>
      </c>
      <c r="AH896" s="10" t="str">
        <f>IF((ISBLANK(D896)),"",IF(D896=D895,AH895,"")&amp;IF(B895&lt;&gt;B896,((IF(ISBLANK(E896),$D$3&amp;"Non-type material: "&amp;$D$3,$D$3&amp;INDEX('type-categories'!$A$2:$B$100,MATCH(E896,'type-categories'!$A$2:$A$100,0),2)&amp;$D$3))),"")&amp;(IF(K896&lt;&gt;K895,$C$2&amp;K896&amp;$K$3&amp;$C$2&amp;" ",(IF(B896&lt;&gt;B895,$C$2&amp;K896&amp;$K$3&amp;$C$2&amp;" ",""))))&amp;(IF(L896="","",((IF(L896&lt;&gt;L895,$D$2&amp;L896&amp;$L$3&amp;$D$2&amp;" ",IF(B896&lt;&gt;B895,$D$2&amp;L896&amp;$L$3&amp;$D$2&amp;" ",""))))))&amp;(IF(M896="","",((IF(M896&lt;&gt;M895,$E$2&amp;M896&amp;$E$2&amp;","&amp;" ",IF(B896&lt;&gt;B895,$E$2&amp;M896&amp;$E$2&amp;",",""))))))&amp;(IF(N896="","",IF(N896&lt;&gt;N895,N896&amp;", ",IF(B896&lt;&gt;B895,N896&amp;", ",""))))&amp;(IF(ISBLANK(O896),"",(IF(O896&lt;&gt;O895,O896&amp;", ",IF(B896&lt;&gt;B895,O896&amp;", ","")))))&amp;(IF(ISBLANK(P896),"",(IF(P896&lt;&gt;P895,P896&amp;", ",IF(B896&lt;&gt;B895,P896&amp;", ",IF(Z896&lt;&gt;Z895,P896&amp;", ",""))))))&amp;(IF(ISBLANK(Q896),"",(IF(Q896&lt;&gt;Q895,Q896&amp;", ",IF(B896&lt;&gt;B895,Q896&amp;", ",IF(Z896&lt;&gt;Z895,Q896&amp;", ",""))))))&amp;(IF(ISBLANK(R896),"",(IF(R896&lt;&gt;R895,R896&amp;"m, ",IF(B896&lt;&gt;B895,R896&amp;"m, ",IF(Z896&lt;&gt;Z895,R896&amp;"m, ",""))))))&amp;IF(ISBLANK(S896),"",(IF(B896&lt;&gt;B895,S896&amp;", ",IF(S896&lt;&gt;S895,IF((Z896=Z895),"same locality "&amp;S896&amp;", ",S896&amp;", "),""))))&amp;(IF(ISBLANK(T896),"",(IF(T896&lt;&gt;T895,IF(ISBLANK(F$2),T896&amp;", ",T896&amp;" "&amp;F$2&amp;", "),(IF(B896&lt;&gt;B895,IF(ISBLANK(F$2),T896&amp;", ",T896&amp;" "&amp;F$2&amp;", "),(IF(Z896&lt;&gt;Z895,IF(ISBLANK(F$2),T896&amp;", ",T896&amp;" "&amp;F$2&amp;", "),IF((U896&lt;&gt;U895)*($G$2="Y"),"same collector, ","")))))))))&amp;(IF(ISBLANK(U896),"",(IF(U896&lt;&gt;U895,U896&amp;", ",(IF(B896&lt;&gt;B895,U896&amp;", ",IF(Z896&lt;&gt;Z895,U896&amp;", ",(IF(T896&lt;&gt;T895,IF((T896&lt;&gt;T895)*($G$2="Y"),"same date, ", ""),IF((T896=T895)*(U896=U895)*(S896&lt;&gt;S895)*($G$2="Y"),"same collector and date, ", ""))))))))))&amp;(IF(ISBLANK(V896),"",V896&amp;", "))&amp;IF((AA896&lt;&gt;AA897)*($H$2="y"),AD896&amp;AE896,IF((AA896&lt;&gt;AA897)*($H$2="m"),AD896&amp;AG896,IF(($H$2&lt;&gt;"m")*($H$2&lt;&gt;"Y"),(IF(F896=0,"",F896&amp;" "&amp;$F$4&amp;" "))&amp;(IF(G896=0,"",G896&amp;" "&amp;$G$4&amp;" "))&amp;(IF(H896=0,"",H896&amp;" "&amp;H$4&amp;" "))&amp;(IF(I896=0,"",I896&amp;" "&amp;$I$4&amp;" "))&amp;(IF(J896=0,"",J896&amp;" "&amp;$J$4&amp;" "))&amp;IF((ISBLANK(C896)),"","("&amp;C896&amp;")"),"")))&amp;IF((B896=B897)*(K896=K897)*(L896=L897)*(M896=M897),IF(($H$2&lt;&gt;"m")*($H$2&lt;&gt;"Y"), ", ", IF((ISNUMBER(FIND(")",AE896))), ", ", "")),IF((B896=B897)*(K896=K897)*(L896=L897),"; ",". ")))</f>
        <v/>
      </c>
      <c r="AI896" s="1"/>
    </row>
    <row r="897" spans="1:35" x14ac:dyDescent="0.25">
      <c r="A897" s="3" t="str">
        <f t="shared" si="108"/>
        <v/>
      </c>
      <c r="B897" s="53" t="str">
        <f t="shared" si="112"/>
        <v/>
      </c>
      <c r="C897" s="57"/>
      <c r="D897" s="57"/>
      <c r="E897" s="57"/>
      <c r="F897" s="57"/>
      <c r="G897" s="57"/>
      <c r="H897" s="57"/>
      <c r="I897" s="57"/>
      <c r="J897" s="57"/>
      <c r="K897" s="57"/>
      <c r="L897" s="57"/>
      <c r="M897" s="54"/>
      <c r="N897" s="57"/>
      <c r="O897" s="58"/>
      <c r="P897" s="58"/>
      <c r="Q897" s="58"/>
      <c r="R897" s="58"/>
      <c r="S897" s="54"/>
      <c r="T897" s="57"/>
      <c r="U897" s="57"/>
      <c r="V897" s="57"/>
      <c r="W897" s="57"/>
      <c r="X897" s="147" t="str">
        <f>IF(ISBLANK(D897),"",IF('order-admin-units'!$I$1&lt;&gt;"y", "", IF((K897="")*(ISBLANK(D897)=FALSE), 'order-admin-units'!$B$1+1, VLOOKUP(K897, ordercountry, 2))))</f>
        <v/>
      </c>
      <c r="Y897" s="147" t="str">
        <f>IF(ISBLANK(D897),"",IF('order-admin-units'!$I$1&lt;&gt;"y", "", IF(L897="", 'order-admin-units'!$B$2+1, VLOOKUP(K897&amp;"@"&amp;L897, orderadmin, 2))))</f>
        <v/>
      </c>
      <c r="Z897" s="147" t="str">
        <f t="shared" si="109"/>
        <v/>
      </c>
      <c r="AA897" s="147" t="str">
        <f t="shared" si="110"/>
        <v/>
      </c>
      <c r="AB897" s="147" t="str">
        <f t="shared" si="111"/>
        <v/>
      </c>
      <c r="AC897" s="147" t="str">
        <f t="shared" si="105"/>
        <v/>
      </c>
      <c r="AD897" s="11" t="str">
        <f t="shared" si="106"/>
        <v/>
      </c>
      <c r="AE897" s="11" t="str">
        <f t="array" ref="AE897">IF(ISBLANK(D897),"",IF(OR($H$2="y",$H$2="m"),IF(AA897=AA896,IF(OR(AB897=$AB$4:$AB896)=FALSE,AE896&amp;C897,AE896),"("&amp;C897)&amp;IF(AA897=AA898,IF(OR(AB898=$AB$4:$AB897)=FALSE,", ",""),") "),""))</f>
        <v/>
      </c>
      <c r="AF897" s="11" t="str">
        <f t="shared" si="107"/>
        <v/>
      </c>
      <c r="AG897" s="11" t="str">
        <f t="array" ref="AG897">IF(ISBLANK(D897),"",IF(OR($H$2="y",$H$2="m"),IF(AA897=AA896,IF(OR(AC897=$AC$4:$AC896)=FALSE,AG896&amp;AF897,AG896),"("&amp;AF897)&amp;IF(AA897=AA898,IF(OR(AC898=$AC$4:$AC897)=FALSE,", ",""),") "),""))</f>
        <v/>
      </c>
      <c r="AH897" s="10" t="str">
        <f>IF((ISBLANK(D897)),"",IF(D897=D896,AH896,"")&amp;IF(B896&lt;&gt;B897,((IF(ISBLANK(E897),$D$3&amp;"Non-type material: "&amp;$D$3,$D$3&amp;INDEX('type-categories'!$A$2:$B$100,MATCH(E897,'type-categories'!$A$2:$A$100,0),2)&amp;$D$3))),"")&amp;(IF(K897&lt;&gt;K896,$C$2&amp;K897&amp;$K$3&amp;$C$2&amp;" ",(IF(B897&lt;&gt;B896,$C$2&amp;K897&amp;$K$3&amp;$C$2&amp;" ",""))))&amp;(IF(L897="","",((IF(L897&lt;&gt;L896,$D$2&amp;L897&amp;$L$3&amp;$D$2&amp;" ",IF(B897&lt;&gt;B896,$D$2&amp;L897&amp;$L$3&amp;$D$2&amp;" ",""))))))&amp;(IF(M897="","",((IF(M897&lt;&gt;M896,$E$2&amp;M897&amp;$E$2&amp;","&amp;" ",IF(B897&lt;&gt;B896,$E$2&amp;M897&amp;$E$2&amp;",",""))))))&amp;(IF(N897="","",IF(N897&lt;&gt;N896,N897&amp;", ",IF(B897&lt;&gt;B896,N897&amp;", ",""))))&amp;(IF(ISBLANK(O897),"",(IF(O897&lt;&gt;O896,O897&amp;", ",IF(B897&lt;&gt;B896,O897&amp;", ","")))))&amp;(IF(ISBLANK(P897),"",(IF(P897&lt;&gt;P896,P897&amp;", ",IF(B897&lt;&gt;B896,P897&amp;", ",IF(Z897&lt;&gt;Z896,P897&amp;", ",""))))))&amp;(IF(ISBLANK(Q897),"",(IF(Q897&lt;&gt;Q896,Q897&amp;", ",IF(B897&lt;&gt;B896,Q897&amp;", ",IF(Z897&lt;&gt;Z896,Q897&amp;", ",""))))))&amp;(IF(ISBLANK(R897),"",(IF(R897&lt;&gt;R896,R897&amp;"m, ",IF(B897&lt;&gt;B896,R897&amp;"m, ",IF(Z897&lt;&gt;Z896,R897&amp;"m, ",""))))))&amp;IF(ISBLANK(S897),"",(IF(B897&lt;&gt;B896,S897&amp;", ",IF(S897&lt;&gt;S896,IF((Z897=Z896),"same locality "&amp;S897&amp;", ",S897&amp;", "),""))))&amp;(IF(ISBLANK(T897),"",(IF(T897&lt;&gt;T896,IF(ISBLANK(F$2),T897&amp;", ",T897&amp;" "&amp;F$2&amp;", "),(IF(B897&lt;&gt;B896,IF(ISBLANK(F$2),T897&amp;", ",T897&amp;" "&amp;F$2&amp;", "),(IF(Z897&lt;&gt;Z896,IF(ISBLANK(F$2),T897&amp;", ",T897&amp;" "&amp;F$2&amp;", "),IF((U897&lt;&gt;U896)*($G$2="Y"),"same collector, ","")))))))))&amp;(IF(ISBLANK(U897),"",(IF(U897&lt;&gt;U896,U897&amp;", ",(IF(B897&lt;&gt;B896,U897&amp;", ",IF(Z897&lt;&gt;Z896,U897&amp;", ",(IF(T897&lt;&gt;T896,IF((T897&lt;&gt;T896)*($G$2="Y"),"same date, ", ""),IF((T897=T896)*(U897=U896)*(S897&lt;&gt;S896)*($G$2="Y"),"same collector and date, ", ""))))))))))&amp;(IF(ISBLANK(V897),"",V897&amp;", "))&amp;IF((AA897&lt;&gt;AA898)*($H$2="y"),AD897&amp;AE897,IF((AA897&lt;&gt;AA898)*($H$2="m"),AD897&amp;AG897,IF(($H$2&lt;&gt;"m")*($H$2&lt;&gt;"Y"),(IF(F897=0,"",F897&amp;" "&amp;$F$4&amp;" "))&amp;(IF(G897=0,"",G897&amp;" "&amp;$G$4&amp;" "))&amp;(IF(H897=0,"",H897&amp;" "&amp;H$4&amp;" "))&amp;(IF(I897=0,"",I897&amp;" "&amp;$I$4&amp;" "))&amp;(IF(J897=0,"",J897&amp;" "&amp;$J$4&amp;" "))&amp;IF((ISBLANK(C897)),"","("&amp;C897&amp;")"),"")))&amp;IF((B897=B898)*(K897=K898)*(L897=L898)*(M897=M898),IF(($H$2&lt;&gt;"m")*($H$2&lt;&gt;"Y"), ", ", IF((ISNUMBER(FIND(")",AE897))), ", ", "")),IF((B897=B898)*(K897=K898)*(L897=L898),"; ",". ")))</f>
        <v/>
      </c>
      <c r="AI897" s="1"/>
    </row>
    <row r="898" spans="1:35" x14ac:dyDescent="0.25">
      <c r="A898" s="3" t="str">
        <f t="shared" si="108"/>
        <v/>
      </c>
      <c r="B898" s="53" t="str">
        <f t="shared" si="112"/>
        <v/>
      </c>
      <c r="C898" s="57"/>
      <c r="D898" s="57"/>
      <c r="E898" s="57"/>
      <c r="F898" s="57"/>
      <c r="G898" s="57"/>
      <c r="H898" s="57"/>
      <c r="I898" s="57"/>
      <c r="J898" s="57"/>
      <c r="K898" s="57"/>
      <c r="L898" s="57"/>
      <c r="M898" s="54"/>
      <c r="N898" s="57"/>
      <c r="O898" s="58"/>
      <c r="P898" s="58"/>
      <c r="Q898" s="58"/>
      <c r="R898" s="58"/>
      <c r="S898" s="54"/>
      <c r="T898" s="57"/>
      <c r="U898" s="57"/>
      <c r="V898" s="57"/>
      <c r="W898" s="57"/>
      <c r="X898" s="147" t="str">
        <f>IF(ISBLANK(D898),"",IF('order-admin-units'!$I$1&lt;&gt;"y", "", IF((K898="")*(ISBLANK(D898)=FALSE), 'order-admin-units'!$B$1+1, VLOOKUP(K898, ordercountry, 2))))</f>
        <v/>
      </c>
      <c r="Y898" s="147" t="str">
        <f>IF(ISBLANK(D898),"",IF('order-admin-units'!$I$1&lt;&gt;"y", "", IF(L898="", 'order-admin-units'!$B$2+1, VLOOKUP(K898&amp;"@"&amp;L898, orderadmin, 2))))</f>
        <v/>
      </c>
      <c r="Z898" s="147" t="str">
        <f t="shared" si="109"/>
        <v/>
      </c>
      <c r="AA898" s="147" t="str">
        <f t="shared" si="110"/>
        <v/>
      </c>
      <c r="AB898" s="147" t="str">
        <f t="shared" si="111"/>
        <v/>
      </c>
      <c r="AC898" s="147" t="str">
        <f t="shared" si="105"/>
        <v/>
      </c>
      <c r="AD898" s="11" t="str">
        <f t="shared" si="106"/>
        <v/>
      </c>
      <c r="AE898" s="11" t="str">
        <f t="array" ref="AE898">IF(ISBLANK(D898),"",IF(OR($H$2="y",$H$2="m"),IF(AA898=AA897,IF(OR(AB898=$AB$4:$AB897)=FALSE,AE897&amp;C898,AE897),"("&amp;C898)&amp;IF(AA898=AA899,IF(OR(AB899=$AB$4:$AB898)=FALSE,", ",""),") "),""))</f>
        <v/>
      </c>
      <c r="AF898" s="11" t="str">
        <f t="shared" si="107"/>
        <v/>
      </c>
      <c r="AG898" s="11" t="str">
        <f t="array" ref="AG898">IF(ISBLANK(D898),"",IF(OR($H$2="y",$H$2="m"),IF(AA898=AA897,IF(OR(AC898=$AC$4:$AC897)=FALSE,AG897&amp;AF898,AG897),"("&amp;AF898)&amp;IF(AA898=AA899,IF(OR(AC899=$AC$4:$AC898)=FALSE,", ",""),") "),""))</f>
        <v/>
      </c>
      <c r="AH898" s="10" t="str">
        <f>IF((ISBLANK(D898)),"",IF(D898=D897,AH897,"")&amp;IF(B897&lt;&gt;B898,((IF(ISBLANK(E898),$D$3&amp;"Non-type material: "&amp;$D$3,$D$3&amp;INDEX('type-categories'!$A$2:$B$100,MATCH(E898,'type-categories'!$A$2:$A$100,0),2)&amp;$D$3))),"")&amp;(IF(K898&lt;&gt;K897,$C$2&amp;K898&amp;$K$3&amp;$C$2&amp;" ",(IF(B898&lt;&gt;B897,$C$2&amp;K898&amp;$K$3&amp;$C$2&amp;" ",""))))&amp;(IF(L898="","",((IF(L898&lt;&gt;L897,$D$2&amp;L898&amp;$L$3&amp;$D$2&amp;" ",IF(B898&lt;&gt;B897,$D$2&amp;L898&amp;$L$3&amp;$D$2&amp;" ",""))))))&amp;(IF(M898="","",((IF(M898&lt;&gt;M897,$E$2&amp;M898&amp;$E$2&amp;","&amp;" ",IF(B898&lt;&gt;B897,$E$2&amp;M898&amp;$E$2&amp;",",""))))))&amp;(IF(N898="","",IF(N898&lt;&gt;N897,N898&amp;", ",IF(B898&lt;&gt;B897,N898&amp;", ",""))))&amp;(IF(ISBLANK(O898),"",(IF(O898&lt;&gt;O897,O898&amp;", ",IF(B898&lt;&gt;B897,O898&amp;", ","")))))&amp;(IF(ISBLANK(P898),"",(IF(P898&lt;&gt;P897,P898&amp;", ",IF(B898&lt;&gt;B897,P898&amp;", ",IF(Z898&lt;&gt;Z897,P898&amp;", ",""))))))&amp;(IF(ISBLANK(Q898),"",(IF(Q898&lt;&gt;Q897,Q898&amp;", ",IF(B898&lt;&gt;B897,Q898&amp;", ",IF(Z898&lt;&gt;Z897,Q898&amp;", ",""))))))&amp;(IF(ISBLANK(R898),"",(IF(R898&lt;&gt;R897,R898&amp;"m, ",IF(B898&lt;&gt;B897,R898&amp;"m, ",IF(Z898&lt;&gt;Z897,R898&amp;"m, ",""))))))&amp;IF(ISBLANK(S898),"",(IF(B898&lt;&gt;B897,S898&amp;", ",IF(S898&lt;&gt;S897,IF((Z898=Z897),"same locality "&amp;S898&amp;", ",S898&amp;", "),""))))&amp;(IF(ISBLANK(T898),"",(IF(T898&lt;&gt;T897,IF(ISBLANK(F$2),T898&amp;", ",T898&amp;" "&amp;F$2&amp;", "),(IF(B898&lt;&gt;B897,IF(ISBLANK(F$2),T898&amp;", ",T898&amp;" "&amp;F$2&amp;", "),(IF(Z898&lt;&gt;Z897,IF(ISBLANK(F$2),T898&amp;", ",T898&amp;" "&amp;F$2&amp;", "),IF((U898&lt;&gt;U897)*($G$2="Y"),"same collector, ","")))))))))&amp;(IF(ISBLANK(U898),"",(IF(U898&lt;&gt;U897,U898&amp;", ",(IF(B898&lt;&gt;B897,U898&amp;", ",IF(Z898&lt;&gt;Z897,U898&amp;", ",(IF(T898&lt;&gt;T897,IF((T898&lt;&gt;T897)*($G$2="Y"),"same date, ", ""),IF((T898=T897)*(U898=U897)*(S898&lt;&gt;S897)*($G$2="Y"),"same collector and date, ", ""))))))))))&amp;(IF(ISBLANK(V898),"",V898&amp;", "))&amp;IF((AA898&lt;&gt;AA899)*($H$2="y"),AD898&amp;AE898,IF((AA898&lt;&gt;AA899)*($H$2="m"),AD898&amp;AG898,IF(($H$2&lt;&gt;"m")*($H$2&lt;&gt;"Y"),(IF(F898=0,"",F898&amp;" "&amp;$F$4&amp;" "))&amp;(IF(G898=0,"",G898&amp;" "&amp;$G$4&amp;" "))&amp;(IF(H898=0,"",H898&amp;" "&amp;H$4&amp;" "))&amp;(IF(I898=0,"",I898&amp;" "&amp;$I$4&amp;" "))&amp;(IF(J898=0,"",J898&amp;" "&amp;$J$4&amp;" "))&amp;IF((ISBLANK(C898)),"","("&amp;C898&amp;")"),"")))&amp;IF((B898=B899)*(K898=K899)*(L898=L899)*(M898=M899),IF(($H$2&lt;&gt;"m")*($H$2&lt;&gt;"Y"), ", ", IF((ISNUMBER(FIND(")",AE898))), ", ", "")),IF((B898=B899)*(K898=K899)*(L898=L899),"; ",". ")))</f>
        <v/>
      </c>
      <c r="AI898" s="1"/>
    </row>
    <row r="899" spans="1:35" x14ac:dyDescent="0.25">
      <c r="A899" s="3" t="str">
        <f t="shared" si="108"/>
        <v/>
      </c>
      <c r="B899" s="53" t="str">
        <f t="shared" si="112"/>
        <v/>
      </c>
      <c r="C899" s="57"/>
      <c r="D899" s="57"/>
      <c r="E899" s="57"/>
      <c r="F899" s="57"/>
      <c r="G899" s="57"/>
      <c r="H899" s="57"/>
      <c r="I899" s="57"/>
      <c r="J899" s="57"/>
      <c r="K899" s="57"/>
      <c r="L899" s="57"/>
      <c r="M899" s="54"/>
      <c r="N899" s="57"/>
      <c r="O899" s="58"/>
      <c r="P899" s="58"/>
      <c r="Q899" s="58"/>
      <c r="R899" s="58"/>
      <c r="S899" s="54"/>
      <c r="T899" s="57"/>
      <c r="U899" s="57"/>
      <c r="V899" s="57"/>
      <c r="W899" s="57"/>
      <c r="X899" s="147" t="str">
        <f>IF(ISBLANK(D899),"",IF('order-admin-units'!$I$1&lt;&gt;"y", "", IF((K899="")*(ISBLANK(D899)=FALSE), 'order-admin-units'!$B$1+1, VLOOKUP(K899, ordercountry, 2))))</f>
        <v/>
      </c>
      <c r="Y899" s="147" t="str">
        <f>IF(ISBLANK(D899),"",IF('order-admin-units'!$I$1&lt;&gt;"y", "", IF(L899="", 'order-admin-units'!$B$2+1, VLOOKUP(K899&amp;"@"&amp;L899, orderadmin, 2))))</f>
        <v/>
      </c>
      <c r="Z899" s="147" t="str">
        <f t="shared" si="109"/>
        <v/>
      </c>
      <c r="AA899" s="147" t="str">
        <f t="shared" si="110"/>
        <v/>
      </c>
      <c r="AB899" s="147" t="str">
        <f t="shared" si="111"/>
        <v/>
      </c>
      <c r="AC899" s="147" t="str">
        <f t="shared" si="105"/>
        <v/>
      </c>
      <c r="AD899" s="11" t="str">
        <f t="shared" si="106"/>
        <v/>
      </c>
      <c r="AE899" s="11" t="str">
        <f t="array" ref="AE899">IF(ISBLANK(D899),"",IF(OR($H$2="y",$H$2="m"),IF(AA899=AA898,IF(OR(AB899=$AB$4:$AB898)=FALSE,AE898&amp;C899,AE898),"("&amp;C899)&amp;IF(AA899=AA900,IF(OR(AB900=$AB$4:$AB899)=FALSE,", ",""),") "),""))</f>
        <v/>
      </c>
      <c r="AF899" s="11" t="str">
        <f t="shared" si="107"/>
        <v/>
      </c>
      <c r="AG899" s="11" t="str">
        <f t="array" ref="AG899">IF(ISBLANK(D899),"",IF(OR($H$2="y",$H$2="m"),IF(AA899=AA898,IF(OR(AC899=$AC$4:$AC898)=FALSE,AG898&amp;AF899,AG898),"("&amp;AF899)&amp;IF(AA899=AA900,IF(OR(AC900=$AC$4:$AC899)=FALSE,", ",""),") "),""))</f>
        <v/>
      </c>
      <c r="AH899" s="10" t="str">
        <f>IF((ISBLANK(D899)),"",IF(D899=D898,AH898,"")&amp;IF(B898&lt;&gt;B899,((IF(ISBLANK(E899),$D$3&amp;"Non-type material: "&amp;$D$3,$D$3&amp;INDEX('type-categories'!$A$2:$B$100,MATCH(E899,'type-categories'!$A$2:$A$100,0),2)&amp;$D$3))),"")&amp;(IF(K899&lt;&gt;K898,$C$2&amp;K899&amp;$K$3&amp;$C$2&amp;" ",(IF(B899&lt;&gt;B898,$C$2&amp;K899&amp;$K$3&amp;$C$2&amp;" ",""))))&amp;(IF(L899="","",((IF(L899&lt;&gt;L898,$D$2&amp;L899&amp;$L$3&amp;$D$2&amp;" ",IF(B899&lt;&gt;B898,$D$2&amp;L899&amp;$L$3&amp;$D$2&amp;" ",""))))))&amp;(IF(M899="","",((IF(M899&lt;&gt;M898,$E$2&amp;M899&amp;$E$2&amp;","&amp;" ",IF(B899&lt;&gt;B898,$E$2&amp;M899&amp;$E$2&amp;",",""))))))&amp;(IF(N899="","",IF(N899&lt;&gt;N898,N899&amp;", ",IF(B899&lt;&gt;B898,N899&amp;", ",""))))&amp;(IF(ISBLANK(O899),"",(IF(O899&lt;&gt;O898,O899&amp;", ",IF(B899&lt;&gt;B898,O899&amp;", ","")))))&amp;(IF(ISBLANK(P899),"",(IF(P899&lt;&gt;P898,P899&amp;", ",IF(B899&lt;&gt;B898,P899&amp;", ",IF(Z899&lt;&gt;Z898,P899&amp;", ",""))))))&amp;(IF(ISBLANK(Q899),"",(IF(Q899&lt;&gt;Q898,Q899&amp;", ",IF(B899&lt;&gt;B898,Q899&amp;", ",IF(Z899&lt;&gt;Z898,Q899&amp;", ",""))))))&amp;(IF(ISBLANK(R899),"",(IF(R899&lt;&gt;R898,R899&amp;"m, ",IF(B899&lt;&gt;B898,R899&amp;"m, ",IF(Z899&lt;&gt;Z898,R899&amp;"m, ",""))))))&amp;IF(ISBLANK(S899),"",(IF(B899&lt;&gt;B898,S899&amp;", ",IF(S899&lt;&gt;S898,IF((Z899=Z898),"same locality "&amp;S899&amp;", ",S899&amp;", "),""))))&amp;(IF(ISBLANK(T899),"",(IF(T899&lt;&gt;T898,IF(ISBLANK(F$2),T899&amp;", ",T899&amp;" "&amp;F$2&amp;", "),(IF(B899&lt;&gt;B898,IF(ISBLANK(F$2),T899&amp;", ",T899&amp;" "&amp;F$2&amp;", "),(IF(Z899&lt;&gt;Z898,IF(ISBLANK(F$2),T899&amp;", ",T899&amp;" "&amp;F$2&amp;", "),IF((U899&lt;&gt;U898)*($G$2="Y"),"same collector, ","")))))))))&amp;(IF(ISBLANK(U899),"",(IF(U899&lt;&gt;U898,U899&amp;", ",(IF(B899&lt;&gt;B898,U899&amp;", ",IF(Z899&lt;&gt;Z898,U899&amp;", ",(IF(T899&lt;&gt;T898,IF((T899&lt;&gt;T898)*($G$2="Y"),"same date, ", ""),IF((T899=T898)*(U899=U898)*(S899&lt;&gt;S898)*($G$2="Y"),"same collector and date, ", ""))))))))))&amp;(IF(ISBLANK(V899),"",V899&amp;", "))&amp;IF((AA899&lt;&gt;AA900)*($H$2="y"),AD899&amp;AE899,IF((AA899&lt;&gt;AA900)*($H$2="m"),AD899&amp;AG899,IF(($H$2&lt;&gt;"m")*($H$2&lt;&gt;"Y"),(IF(F899=0,"",F899&amp;" "&amp;$F$4&amp;" "))&amp;(IF(G899=0,"",G899&amp;" "&amp;$G$4&amp;" "))&amp;(IF(H899=0,"",H899&amp;" "&amp;H$4&amp;" "))&amp;(IF(I899=0,"",I899&amp;" "&amp;$I$4&amp;" "))&amp;(IF(J899=0,"",J899&amp;" "&amp;$J$4&amp;" "))&amp;IF((ISBLANK(C899)),"","("&amp;C899&amp;")"),"")))&amp;IF((B899=B900)*(K899=K900)*(L899=L900)*(M899=M900),IF(($H$2&lt;&gt;"m")*($H$2&lt;&gt;"Y"), ", ", IF((ISNUMBER(FIND(")",AE899))), ", ", "")),IF((B899=B900)*(K899=K900)*(L899=L900),"; ",". ")))</f>
        <v/>
      </c>
      <c r="AI899" s="1"/>
    </row>
    <row r="900" spans="1:35" x14ac:dyDescent="0.25">
      <c r="A900" s="3" t="str">
        <f t="shared" si="108"/>
        <v/>
      </c>
      <c r="B900" s="53" t="str">
        <f t="shared" si="112"/>
        <v/>
      </c>
      <c r="C900" s="57"/>
      <c r="D900" s="57"/>
      <c r="E900" s="57"/>
      <c r="F900" s="57"/>
      <c r="G900" s="57"/>
      <c r="H900" s="57"/>
      <c r="I900" s="57"/>
      <c r="J900" s="57"/>
      <c r="K900" s="57"/>
      <c r="L900" s="57"/>
      <c r="M900" s="54"/>
      <c r="N900" s="57"/>
      <c r="O900" s="58"/>
      <c r="P900" s="58"/>
      <c r="Q900" s="58"/>
      <c r="R900" s="58"/>
      <c r="S900" s="54"/>
      <c r="T900" s="57"/>
      <c r="U900" s="57"/>
      <c r="V900" s="57"/>
      <c r="W900" s="57"/>
      <c r="X900" s="147" t="str">
        <f>IF(ISBLANK(D900),"",IF('order-admin-units'!$I$1&lt;&gt;"y", "", IF((K900="")*(ISBLANK(D900)=FALSE), 'order-admin-units'!$B$1+1, VLOOKUP(K900, ordercountry, 2))))</f>
        <v/>
      </c>
      <c r="Y900" s="147" t="str">
        <f>IF(ISBLANK(D900),"",IF('order-admin-units'!$I$1&lt;&gt;"y", "", IF(L900="", 'order-admin-units'!$B$2+1, VLOOKUP(K900&amp;"@"&amp;L900, orderadmin, 2))))</f>
        <v/>
      </c>
      <c r="Z900" s="147" t="str">
        <f t="shared" si="109"/>
        <v/>
      </c>
      <c r="AA900" s="147" t="str">
        <f t="shared" si="110"/>
        <v/>
      </c>
      <c r="AB900" s="147" t="str">
        <f t="shared" si="111"/>
        <v/>
      </c>
      <c r="AC900" s="147" t="str">
        <f t="shared" si="105"/>
        <v/>
      </c>
      <c r="AD900" s="11" t="str">
        <f t="shared" si="106"/>
        <v/>
      </c>
      <c r="AE900" s="11" t="str">
        <f t="array" ref="AE900">IF(ISBLANK(D900),"",IF(OR($H$2="y",$H$2="m"),IF(AA900=AA899,IF(OR(AB900=$AB$4:$AB899)=FALSE,AE899&amp;C900,AE899),"("&amp;C900)&amp;IF(AA900=AA901,IF(OR(AB901=$AB$4:$AB900)=FALSE,", ",""),") "),""))</f>
        <v/>
      </c>
      <c r="AF900" s="11" t="str">
        <f t="shared" si="107"/>
        <v/>
      </c>
      <c r="AG900" s="11" t="str">
        <f t="array" ref="AG900">IF(ISBLANK(D900),"",IF(OR($H$2="y",$H$2="m"),IF(AA900=AA899,IF(OR(AC900=$AC$4:$AC899)=FALSE,AG899&amp;AF900,AG899),"("&amp;AF900)&amp;IF(AA900=AA901,IF(OR(AC901=$AC$4:$AC900)=FALSE,", ",""),") "),""))</f>
        <v/>
      </c>
      <c r="AH900" s="10" t="str">
        <f>IF((ISBLANK(D900)),"",IF(D900=D899,AH899,"")&amp;IF(B899&lt;&gt;B900,((IF(ISBLANK(E900),$D$3&amp;"Non-type material: "&amp;$D$3,$D$3&amp;INDEX('type-categories'!$A$2:$B$100,MATCH(E900,'type-categories'!$A$2:$A$100,0),2)&amp;$D$3))),"")&amp;(IF(K900&lt;&gt;K899,$C$2&amp;K900&amp;$K$3&amp;$C$2&amp;" ",(IF(B900&lt;&gt;B899,$C$2&amp;K900&amp;$K$3&amp;$C$2&amp;" ",""))))&amp;(IF(L900="","",((IF(L900&lt;&gt;L899,$D$2&amp;L900&amp;$L$3&amp;$D$2&amp;" ",IF(B900&lt;&gt;B899,$D$2&amp;L900&amp;$L$3&amp;$D$2&amp;" ",""))))))&amp;(IF(M900="","",((IF(M900&lt;&gt;M899,$E$2&amp;M900&amp;$E$2&amp;","&amp;" ",IF(B900&lt;&gt;B899,$E$2&amp;M900&amp;$E$2&amp;",",""))))))&amp;(IF(N900="","",IF(N900&lt;&gt;N899,N900&amp;", ",IF(B900&lt;&gt;B899,N900&amp;", ",""))))&amp;(IF(ISBLANK(O900),"",(IF(O900&lt;&gt;O899,O900&amp;", ",IF(B900&lt;&gt;B899,O900&amp;", ","")))))&amp;(IF(ISBLANK(P900),"",(IF(P900&lt;&gt;P899,P900&amp;", ",IF(B900&lt;&gt;B899,P900&amp;", ",IF(Z900&lt;&gt;Z899,P900&amp;", ",""))))))&amp;(IF(ISBLANK(Q900),"",(IF(Q900&lt;&gt;Q899,Q900&amp;", ",IF(B900&lt;&gt;B899,Q900&amp;", ",IF(Z900&lt;&gt;Z899,Q900&amp;", ",""))))))&amp;(IF(ISBLANK(R900),"",(IF(R900&lt;&gt;R899,R900&amp;"m, ",IF(B900&lt;&gt;B899,R900&amp;"m, ",IF(Z900&lt;&gt;Z899,R900&amp;"m, ",""))))))&amp;IF(ISBLANK(S900),"",(IF(B900&lt;&gt;B899,S900&amp;", ",IF(S900&lt;&gt;S899,IF((Z900=Z899),"same locality "&amp;S900&amp;", ",S900&amp;", "),""))))&amp;(IF(ISBLANK(T900),"",(IF(T900&lt;&gt;T899,IF(ISBLANK(F$2),T900&amp;", ",T900&amp;" "&amp;F$2&amp;", "),(IF(B900&lt;&gt;B899,IF(ISBLANK(F$2),T900&amp;", ",T900&amp;" "&amp;F$2&amp;", "),(IF(Z900&lt;&gt;Z899,IF(ISBLANK(F$2),T900&amp;", ",T900&amp;" "&amp;F$2&amp;", "),IF((U900&lt;&gt;U899)*($G$2="Y"),"same collector, ","")))))))))&amp;(IF(ISBLANK(U900),"",(IF(U900&lt;&gt;U899,U900&amp;", ",(IF(B900&lt;&gt;B899,U900&amp;", ",IF(Z900&lt;&gt;Z899,U900&amp;", ",(IF(T900&lt;&gt;T899,IF((T900&lt;&gt;T899)*($G$2="Y"),"same date, ", ""),IF((T900=T899)*(U900=U899)*(S900&lt;&gt;S899)*($G$2="Y"),"same collector and date, ", ""))))))))))&amp;(IF(ISBLANK(V900),"",V900&amp;", "))&amp;IF((AA900&lt;&gt;AA901)*($H$2="y"),AD900&amp;AE900,IF((AA900&lt;&gt;AA901)*($H$2="m"),AD900&amp;AG900,IF(($H$2&lt;&gt;"m")*($H$2&lt;&gt;"Y"),(IF(F900=0,"",F900&amp;" "&amp;$F$4&amp;" "))&amp;(IF(G900=0,"",G900&amp;" "&amp;$G$4&amp;" "))&amp;(IF(H900=0,"",H900&amp;" "&amp;H$4&amp;" "))&amp;(IF(I900=0,"",I900&amp;" "&amp;$I$4&amp;" "))&amp;(IF(J900=0,"",J900&amp;" "&amp;$J$4&amp;" "))&amp;IF((ISBLANK(C900)),"","("&amp;C900&amp;")"),"")))&amp;IF((B900=B901)*(K900=K901)*(L900=L901)*(M900=M901),IF(($H$2&lt;&gt;"m")*($H$2&lt;&gt;"Y"), ", ", IF((ISNUMBER(FIND(")",AE900))), ", ", "")),IF((B900=B901)*(K900=K901)*(L900=L901),"; ",". ")))</f>
        <v/>
      </c>
      <c r="AI900" s="1"/>
    </row>
    <row r="901" spans="1:35" x14ac:dyDescent="0.25">
      <c r="A901" s="3" t="str">
        <f t="shared" si="108"/>
        <v/>
      </c>
      <c r="B901" s="53" t="str">
        <f t="shared" si="112"/>
        <v/>
      </c>
      <c r="C901" s="57"/>
      <c r="D901" s="57"/>
      <c r="E901" s="57"/>
      <c r="F901" s="57"/>
      <c r="G901" s="57"/>
      <c r="H901" s="57"/>
      <c r="I901" s="57"/>
      <c r="J901" s="57"/>
      <c r="K901" s="57"/>
      <c r="L901" s="57"/>
      <c r="M901" s="54"/>
      <c r="N901" s="57"/>
      <c r="O901" s="58"/>
      <c r="P901" s="58"/>
      <c r="Q901" s="58"/>
      <c r="R901" s="58"/>
      <c r="S901" s="54"/>
      <c r="T901" s="57"/>
      <c r="U901" s="57"/>
      <c r="V901" s="57"/>
      <c r="W901" s="57"/>
      <c r="X901" s="147" t="str">
        <f>IF(ISBLANK(D901),"",IF('order-admin-units'!$I$1&lt;&gt;"y", "", IF((K901="")*(ISBLANK(D901)=FALSE), 'order-admin-units'!$B$1+1, VLOOKUP(K901, ordercountry, 2))))</f>
        <v/>
      </c>
      <c r="Y901" s="147" t="str">
        <f>IF(ISBLANK(D901),"",IF('order-admin-units'!$I$1&lt;&gt;"y", "", IF(L901="", 'order-admin-units'!$B$2+1, VLOOKUP(K901&amp;"@"&amp;L901, orderadmin, 2))))</f>
        <v/>
      </c>
      <c r="Z901" s="147" t="str">
        <f t="shared" si="109"/>
        <v/>
      </c>
      <c r="AA901" s="147" t="str">
        <f t="shared" si="110"/>
        <v/>
      </c>
      <c r="AB901" s="147" t="str">
        <f t="shared" si="111"/>
        <v/>
      </c>
      <c r="AC901" s="147" t="str">
        <f t="shared" ref="AC901:AC964" si="113">AA901&amp;AF901</f>
        <v/>
      </c>
      <c r="AD901" s="11" t="str">
        <f t="shared" ref="AD901:AD964" si="114">IF(OR($H$2="y",$H$2="m"),IF(SUMIF($AA$5:$AA$2000,AA901,$F$5:$F$2000)&lt;&gt;0,SUMIF($AA$5:$AA$2000,AA901,$F$5:$F$2000)&amp;" "&amp;$F$4&amp;" ","")&amp;IF(SUMIF($AA$5:$AA$2000,AA901,$G$5:$G$2000)&lt;&gt;0,SUMIF($AA$5:$AA$2000,AA901,$G$5:$G$2000)&amp;" "&amp;$G$4&amp;" ","")&amp;IF(SUMIF($AA$5:$AA$2000,AA901,$H$5:$H$2000)&lt;&gt;0,SUMIF($AA$5:$AA$2000,AA901,$H$5:$H$2000)&amp;" "&amp;$H$4&amp;" ","")&amp;IF(SUMIF($AA$5:$AA$2000,AA901,$I$5:$I$2000)&lt;&gt;0,SUMIF($AA$5:$AA$2000,AA901,$I$5:$I$2000)&amp;" "&amp;$I$4&amp;" ","")&amp;IF(SUMIF($AA$5:$AA$2000,AA901,$J$5:$J$2000)&lt;&gt;0,SUMIF($AA$5:$AA$2000,AA901,$J$5:$J$2000)&amp;" "&amp;$J$4&amp;" ",""),"")</f>
        <v/>
      </c>
      <c r="AE901" s="11" t="str">
        <f t="array" ref="AE901">IF(ISBLANK(D901),"",IF(OR($H$2="y",$H$2="m"),IF(AA901=AA900,IF(OR(AB901=$AB$4:$AB900)=FALSE,AE900&amp;C901,AE900),"("&amp;C901)&amp;IF(AA901=AA902,IF(OR(AB902=$AB$4:$AB901)=FALSE,", ",""),") "),""))</f>
        <v/>
      </c>
      <c r="AF901" s="11" t="str">
        <f t="shared" ref="AF901:AF964" si="115">IF((ISBLANK(D901)=FALSE)*OR($H$2="y",$H$2="m"),IFERROR(LEFT(C901, FIND(" ",C901)-1), C901),"")</f>
        <v/>
      </c>
      <c r="AG901" s="11" t="str">
        <f t="array" ref="AG901">IF(ISBLANK(D901),"",IF(OR($H$2="y",$H$2="m"),IF(AA901=AA900,IF(OR(AC901=$AC$4:$AC900)=FALSE,AG900&amp;AF901,AG900),"("&amp;AF901)&amp;IF(AA901=AA902,IF(OR(AC902=$AC$4:$AC901)=FALSE,", ",""),") "),""))</f>
        <v/>
      </c>
      <c r="AH901" s="10" t="str">
        <f>IF((ISBLANK(D901)),"",IF(D901=D900,AH900,"")&amp;IF(B900&lt;&gt;B901,((IF(ISBLANK(E901),$D$3&amp;"Non-type material: "&amp;$D$3,$D$3&amp;INDEX('type-categories'!$A$2:$B$100,MATCH(E901,'type-categories'!$A$2:$A$100,0),2)&amp;$D$3))),"")&amp;(IF(K901&lt;&gt;K900,$C$2&amp;K901&amp;$K$3&amp;$C$2&amp;" ",(IF(B901&lt;&gt;B900,$C$2&amp;K901&amp;$K$3&amp;$C$2&amp;" ",""))))&amp;(IF(L901="","",((IF(L901&lt;&gt;L900,$D$2&amp;L901&amp;$L$3&amp;$D$2&amp;" ",IF(B901&lt;&gt;B900,$D$2&amp;L901&amp;$L$3&amp;$D$2&amp;" ",""))))))&amp;(IF(M901="","",((IF(M901&lt;&gt;M900,$E$2&amp;M901&amp;$E$2&amp;","&amp;" ",IF(B901&lt;&gt;B900,$E$2&amp;M901&amp;$E$2&amp;",",""))))))&amp;(IF(N901="","",IF(N901&lt;&gt;N900,N901&amp;", ",IF(B901&lt;&gt;B900,N901&amp;", ",""))))&amp;(IF(ISBLANK(O901),"",(IF(O901&lt;&gt;O900,O901&amp;", ",IF(B901&lt;&gt;B900,O901&amp;", ","")))))&amp;(IF(ISBLANK(P901),"",(IF(P901&lt;&gt;P900,P901&amp;", ",IF(B901&lt;&gt;B900,P901&amp;", ",IF(Z901&lt;&gt;Z900,P901&amp;", ",""))))))&amp;(IF(ISBLANK(Q901),"",(IF(Q901&lt;&gt;Q900,Q901&amp;", ",IF(B901&lt;&gt;B900,Q901&amp;", ",IF(Z901&lt;&gt;Z900,Q901&amp;", ",""))))))&amp;(IF(ISBLANK(R901),"",(IF(R901&lt;&gt;R900,R901&amp;"m, ",IF(B901&lt;&gt;B900,R901&amp;"m, ",IF(Z901&lt;&gt;Z900,R901&amp;"m, ",""))))))&amp;IF(ISBLANK(S901),"",(IF(B901&lt;&gt;B900,S901&amp;", ",IF(S901&lt;&gt;S900,IF((Z901=Z900),"same locality "&amp;S901&amp;", ",S901&amp;", "),""))))&amp;(IF(ISBLANK(T901),"",(IF(T901&lt;&gt;T900,IF(ISBLANK(F$2),T901&amp;", ",T901&amp;" "&amp;F$2&amp;", "),(IF(B901&lt;&gt;B900,IF(ISBLANK(F$2),T901&amp;", ",T901&amp;" "&amp;F$2&amp;", "),(IF(Z901&lt;&gt;Z900,IF(ISBLANK(F$2),T901&amp;", ",T901&amp;" "&amp;F$2&amp;", "),IF((U901&lt;&gt;U900)*($G$2="Y"),"same collector, ","")))))))))&amp;(IF(ISBLANK(U901),"",(IF(U901&lt;&gt;U900,U901&amp;", ",(IF(B901&lt;&gt;B900,U901&amp;", ",IF(Z901&lt;&gt;Z900,U901&amp;", ",(IF(T901&lt;&gt;T900,IF((T901&lt;&gt;T900)*($G$2="Y"),"same date, ", ""),IF((T901=T900)*(U901=U900)*(S901&lt;&gt;S900)*($G$2="Y"),"same collector and date, ", ""))))))))))&amp;(IF(ISBLANK(V901),"",V901&amp;", "))&amp;IF((AA901&lt;&gt;AA902)*($H$2="y"),AD901&amp;AE901,IF((AA901&lt;&gt;AA902)*($H$2="m"),AD901&amp;AG901,IF(($H$2&lt;&gt;"m")*($H$2&lt;&gt;"Y"),(IF(F901=0,"",F901&amp;" "&amp;$F$4&amp;" "))&amp;(IF(G901=0,"",G901&amp;" "&amp;$G$4&amp;" "))&amp;(IF(H901=0,"",H901&amp;" "&amp;H$4&amp;" "))&amp;(IF(I901=0,"",I901&amp;" "&amp;$I$4&amp;" "))&amp;(IF(J901=0,"",J901&amp;" "&amp;$J$4&amp;" "))&amp;IF((ISBLANK(C901)),"","("&amp;C901&amp;")"),"")))&amp;IF((B901=B902)*(K901=K902)*(L901=L902)*(M901=M902),IF(($H$2&lt;&gt;"m")*($H$2&lt;&gt;"Y"), ", ", IF((ISNUMBER(FIND(")",AE901))), ", ", "")),IF((B901=B902)*(K901=K902)*(L901=L902),"; ",". ")))</f>
        <v/>
      </c>
      <c r="AI901" s="1"/>
    </row>
    <row r="902" spans="1:35" x14ac:dyDescent="0.25">
      <c r="A902" s="3" t="str">
        <f t="shared" ref="A902:A965" si="116">IF(ISBLANK(D902),"",IF(D902&lt;&gt;D901, A901+1, A901))</f>
        <v/>
      </c>
      <c r="B902" s="53" t="str">
        <f t="shared" si="112"/>
        <v/>
      </c>
      <c r="C902" s="57"/>
      <c r="D902" s="57"/>
      <c r="E902" s="57"/>
      <c r="F902" s="57"/>
      <c r="G902" s="57"/>
      <c r="H902" s="57"/>
      <c r="I902" s="57"/>
      <c r="J902" s="57"/>
      <c r="K902" s="57"/>
      <c r="L902" s="57"/>
      <c r="M902" s="54"/>
      <c r="N902" s="57"/>
      <c r="O902" s="58"/>
      <c r="P902" s="58"/>
      <c r="Q902" s="58"/>
      <c r="R902" s="58"/>
      <c r="S902" s="54"/>
      <c r="T902" s="57"/>
      <c r="U902" s="57"/>
      <c r="V902" s="57"/>
      <c r="W902" s="57"/>
      <c r="X902" s="147" t="str">
        <f>IF(ISBLANK(D902),"",IF('order-admin-units'!$I$1&lt;&gt;"y", "", IF((K902="")*(ISBLANK(D902)=FALSE), 'order-admin-units'!$B$1+1, VLOOKUP(K902, ordercountry, 2))))</f>
        <v/>
      </c>
      <c r="Y902" s="147" t="str">
        <f>IF(ISBLANK(D902),"",IF('order-admin-units'!$I$1&lt;&gt;"y", "", IF(L902="", 'order-admin-units'!$B$2+1, VLOOKUP(K902&amp;"@"&amp;L902, orderadmin, 2))))</f>
        <v/>
      </c>
      <c r="Z902" s="147" t="str">
        <f t="shared" ref="Z902:Z965" si="117">K902&amp;L902&amp;M902&amp;N902&amp;O902</f>
        <v/>
      </c>
      <c r="AA902" s="147" t="str">
        <f t="shared" ref="AA902:AA965" si="118">B902&amp;K902&amp;L902&amp;M902&amp;N902&amp;O902&amp;P902&amp;Q902&amp;R902&amp;S902&amp;T902&amp;U902</f>
        <v/>
      </c>
      <c r="AB902" s="147" t="str">
        <f t="shared" ref="AB902:AB965" si="119">AA902&amp;C902</f>
        <v/>
      </c>
      <c r="AC902" s="147" t="str">
        <f t="shared" si="113"/>
        <v/>
      </c>
      <c r="AD902" s="11" t="str">
        <f t="shared" si="114"/>
        <v/>
      </c>
      <c r="AE902" s="11" t="str">
        <f t="array" ref="AE902">IF(ISBLANK(D902),"",IF(OR($H$2="y",$H$2="m"),IF(AA902=AA901,IF(OR(AB902=$AB$4:$AB901)=FALSE,AE901&amp;C902,AE901),"("&amp;C902)&amp;IF(AA902=AA903,IF(OR(AB903=$AB$4:$AB902)=FALSE,", ",""),") "),""))</f>
        <v/>
      </c>
      <c r="AF902" s="11" t="str">
        <f t="shared" si="115"/>
        <v/>
      </c>
      <c r="AG902" s="11" t="str">
        <f t="array" ref="AG902">IF(ISBLANK(D902),"",IF(OR($H$2="y",$H$2="m"),IF(AA902=AA901,IF(OR(AC902=$AC$4:$AC901)=FALSE,AG901&amp;AF902,AG901),"("&amp;AF902)&amp;IF(AA902=AA903,IF(OR(AC903=$AC$4:$AC902)=FALSE,", ",""),") "),""))</f>
        <v/>
      </c>
      <c r="AH902" s="10" t="str">
        <f>IF((ISBLANK(D902)),"",IF(D902=D901,AH901,"")&amp;IF(B901&lt;&gt;B902,((IF(ISBLANK(E902),$D$3&amp;"Non-type material: "&amp;$D$3,$D$3&amp;INDEX('type-categories'!$A$2:$B$100,MATCH(E902,'type-categories'!$A$2:$A$100,0),2)&amp;$D$3))),"")&amp;(IF(K902&lt;&gt;K901,$C$2&amp;K902&amp;$K$3&amp;$C$2&amp;" ",(IF(B902&lt;&gt;B901,$C$2&amp;K902&amp;$K$3&amp;$C$2&amp;" ",""))))&amp;(IF(L902="","",((IF(L902&lt;&gt;L901,$D$2&amp;L902&amp;$L$3&amp;$D$2&amp;" ",IF(B902&lt;&gt;B901,$D$2&amp;L902&amp;$L$3&amp;$D$2&amp;" ",""))))))&amp;(IF(M902="","",((IF(M902&lt;&gt;M901,$E$2&amp;M902&amp;$E$2&amp;","&amp;" ",IF(B902&lt;&gt;B901,$E$2&amp;M902&amp;$E$2&amp;",",""))))))&amp;(IF(N902="","",IF(N902&lt;&gt;N901,N902&amp;", ",IF(B902&lt;&gt;B901,N902&amp;", ",""))))&amp;(IF(ISBLANK(O902),"",(IF(O902&lt;&gt;O901,O902&amp;", ",IF(B902&lt;&gt;B901,O902&amp;", ","")))))&amp;(IF(ISBLANK(P902),"",(IF(P902&lt;&gt;P901,P902&amp;", ",IF(B902&lt;&gt;B901,P902&amp;", ",IF(Z902&lt;&gt;Z901,P902&amp;", ",""))))))&amp;(IF(ISBLANK(Q902),"",(IF(Q902&lt;&gt;Q901,Q902&amp;", ",IF(B902&lt;&gt;B901,Q902&amp;", ",IF(Z902&lt;&gt;Z901,Q902&amp;", ",""))))))&amp;(IF(ISBLANK(R902),"",(IF(R902&lt;&gt;R901,R902&amp;"m, ",IF(B902&lt;&gt;B901,R902&amp;"m, ",IF(Z902&lt;&gt;Z901,R902&amp;"m, ",""))))))&amp;IF(ISBLANK(S902),"",(IF(B902&lt;&gt;B901,S902&amp;", ",IF(S902&lt;&gt;S901,IF((Z902=Z901),"same locality "&amp;S902&amp;", ",S902&amp;", "),""))))&amp;(IF(ISBLANK(T902),"",(IF(T902&lt;&gt;T901,IF(ISBLANK(F$2),T902&amp;", ",T902&amp;" "&amp;F$2&amp;", "),(IF(B902&lt;&gt;B901,IF(ISBLANK(F$2),T902&amp;", ",T902&amp;" "&amp;F$2&amp;", "),(IF(Z902&lt;&gt;Z901,IF(ISBLANK(F$2),T902&amp;", ",T902&amp;" "&amp;F$2&amp;", "),IF((U902&lt;&gt;U901)*($G$2="Y"),"same collector, ","")))))))))&amp;(IF(ISBLANK(U902),"",(IF(U902&lt;&gt;U901,U902&amp;", ",(IF(B902&lt;&gt;B901,U902&amp;", ",IF(Z902&lt;&gt;Z901,U902&amp;", ",(IF(T902&lt;&gt;T901,IF((T902&lt;&gt;T901)*($G$2="Y"),"same date, ", ""),IF((T902=T901)*(U902=U901)*(S902&lt;&gt;S901)*($G$2="Y"),"same collector and date, ", ""))))))))))&amp;(IF(ISBLANK(V902),"",V902&amp;", "))&amp;IF((AA902&lt;&gt;AA903)*($H$2="y"),AD902&amp;AE902,IF((AA902&lt;&gt;AA903)*($H$2="m"),AD902&amp;AG902,IF(($H$2&lt;&gt;"m")*($H$2&lt;&gt;"Y"),(IF(F902=0,"",F902&amp;" "&amp;$F$4&amp;" "))&amp;(IF(G902=0,"",G902&amp;" "&amp;$G$4&amp;" "))&amp;(IF(H902=0,"",H902&amp;" "&amp;H$4&amp;" "))&amp;(IF(I902=0,"",I902&amp;" "&amp;$I$4&amp;" "))&amp;(IF(J902=0,"",J902&amp;" "&amp;$J$4&amp;" "))&amp;IF((ISBLANK(C902)),"","("&amp;C902&amp;")"),"")))&amp;IF((B902=B903)*(K902=K903)*(L902=L903)*(M902=M903),IF(($H$2&lt;&gt;"m")*($H$2&lt;&gt;"Y"), ", ", IF((ISNUMBER(FIND(")",AE902))), ", ", "")),IF((B902=B903)*(K902=K903)*(L902=L903),"; ",". ")))</f>
        <v/>
      </c>
      <c r="AI902" s="1"/>
    </row>
    <row r="903" spans="1:35" x14ac:dyDescent="0.25">
      <c r="A903" s="3" t="str">
        <f t="shared" si="116"/>
        <v/>
      </c>
      <c r="B903" s="53" t="str">
        <f t="shared" si="112"/>
        <v/>
      </c>
      <c r="C903" s="57"/>
      <c r="D903" s="57"/>
      <c r="E903" s="57"/>
      <c r="F903" s="57"/>
      <c r="G903" s="57"/>
      <c r="H903" s="57"/>
      <c r="I903" s="57"/>
      <c r="J903" s="57"/>
      <c r="K903" s="57"/>
      <c r="L903" s="57"/>
      <c r="M903" s="54"/>
      <c r="N903" s="57"/>
      <c r="O903" s="58"/>
      <c r="P903" s="58"/>
      <c r="Q903" s="58"/>
      <c r="R903" s="58"/>
      <c r="S903" s="54"/>
      <c r="T903" s="57"/>
      <c r="U903" s="57"/>
      <c r="V903" s="57"/>
      <c r="W903" s="57"/>
      <c r="X903" s="147" t="str">
        <f>IF(ISBLANK(D903),"",IF('order-admin-units'!$I$1&lt;&gt;"y", "", IF((K903="")*(ISBLANK(D903)=FALSE), 'order-admin-units'!$B$1+1, VLOOKUP(K903, ordercountry, 2))))</f>
        <v/>
      </c>
      <c r="Y903" s="147" t="str">
        <f>IF(ISBLANK(D903),"",IF('order-admin-units'!$I$1&lt;&gt;"y", "", IF(L903="", 'order-admin-units'!$B$2+1, VLOOKUP(K903&amp;"@"&amp;L903, orderadmin, 2))))</f>
        <v/>
      </c>
      <c r="Z903" s="147" t="str">
        <f t="shared" si="117"/>
        <v/>
      </c>
      <c r="AA903" s="147" t="str">
        <f t="shared" si="118"/>
        <v/>
      </c>
      <c r="AB903" s="147" t="str">
        <f t="shared" si="119"/>
        <v/>
      </c>
      <c r="AC903" s="147" t="str">
        <f t="shared" si="113"/>
        <v/>
      </c>
      <c r="AD903" s="11" t="str">
        <f t="shared" si="114"/>
        <v/>
      </c>
      <c r="AE903" s="11" t="str">
        <f t="array" ref="AE903">IF(ISBLANK(D903),"",IF(OR($H$2="y",$H$2="m"),IF(AA903=AA902,IF(OR(AB903=$AB$4:$AB902)=FALSE,AE902&amp;C903,AE902),"("&amp;C903)&amp;IF(AA903=AA904,IF(OR(AB904=$AB$4:$AB903)=FALSE,", ",""),") "),""))</f>
        <v/>
      </c>
      <c r="AF903" s="11" t="str">
        <f t="shared" si="115"/>
        <v/>
      </c>
      <c r="AG903" s="11" t="str">
        <f t="array" ref="AG903">IF(ISBLANK(D903),"",IF(OR($H$2="y",$H$2="m"),IF(AA903=AA902,IF(OR(AC903=$AC$4:$AC902)=FALSE,AG902&amp;AF903,AG902),"("&amp;AF903)&amp;IF(AA903=AA904,IF(OR(AC904=$AC$4:$AC903)=FALSE,", ",""),") "),""))</f>
        <v/>
      </c>
      <c r="AH903" s="10" t="str">
        <f>IF((ISBLANK(D903)),"",IF(D903=D902,AH902,"")&amp;IF(B902&lt;&gt;B903,((IF(ISBLANK(E903),$D$3&amp;"Non-type material: "&amp;$D$3,$D$3&amp;INDEX('type-categories'!$A$2:$B$100,MATCH(E903,'type-categories'!$A$2:$A$100,0),2)&amp;$D$3))),"")&amp;(IF(K903&lt;&gt;K902,$C$2&amp;K903&amp;$K$3&amp;$C$2&amp;" ",(IF(B903&lt;&gt;B902,$C$2&amp;K903&amp;$K$3&amp;$C$2&amp;" ",""))))&amp;(IF(L903="","",((IF(L903&lt;&gt;L902,$D$2&amp;L903&amp;$L$3&amp;$D$2&amp;" ",IF(B903&lt;&gt;B902,$D$2&amp;L903&amp;$L$3&amp;$D$2&amp;" ",""))))))&amp;(IF(M903="","",((IF(M903&lt;&gt;M902,$E$2&amp;M903&amp;$E$2&amp;","&amp;" ",IF(B903&lt;&gt;B902,$E$2&amp;M903&amp;$E$2&amp;",",""))))))&amp;(IF(N903="","",IF(N903&lt;&gt;N902,N903&amp;", ",IF(B903&lt;&gt;B902,N903&amp;", ",""))))&amp;(IF(ISBLANK(O903),"",(IF(O903&lt;&gt;O902,O903&amp;", ",IF(B903&lt;&gt;B902,O903&amp;", ","")))))&amp;(IF(ISBLANK(P903),"",(IF(P903&lt;&gt;P902,P903&amp;", ",IF(B903&lt;&gt;B902,P903&amp;", ",IF(Z903&lt;&gt;Z902,P903&amp;", ",""))))))&amp;(IF(ISBLANK(Q903),"",(IF(Q903&lt;&gt;Q902,Q903&amp;", ",IF(B903&lt;&gt;B902,Q903&amp;", ",IF(Z903&lt;&gt;Z902,Q903&amp;", ",""))))))&amp;(IF(ISBLANK(R903),"",(IF(R903&lt;&gt;R902,R903&amp;"m, ",IF(B903&lt;&gt;B902,R903&amp;"m, ",IF(Z903&lt;&gt;Z902,R903&amp;"m, ",""))))))&amp;IF(ISBLANK(S903),"",(IF(B903&lt;&gt;B902,S903&amp;", ",IF(S903&lt;&gt;S902,IF((Z903=Z902),"same locality "&amp;S903&amp;", ",S903&amp;", "),""))))&amp;(IF(ISBLANK(T903),"",(IF(T903&lt;&gt;T902,IF(ISBLANK(F$2),T903&amp;", ",T903&amp;" "&amp;F$2&amp;", "),(IF(B903&lt;&gt;B902,IF(ISBLANK(F$2),T903&amp;", ",T903&amp;" "&amp;F$2&amp;", "),(IF(Z903&lt;&gt;Z902,IF(ISBLANK(F$2),T903&amp;", ",T903&amp;" "&amp;F$2&amp;", "),IF((U903&lt;&gt;U902)*($G$2="Y"),"same collector, ","")))))))))&amp;(IF(ISBLANK(U903),"",(IF(U903&lt;&gt;U902,U903&amp;", ",(IF(B903&lt;&gt;B902,U903&amp;", ",IF(Z903&lt;&gt;Z902,U903&amp;", ",(IF(T903&lt;&gt;T902,IF((T903&lt;&gt;T902)*($G$2="Y"),"same date, ", ""),IF((T903=T902)*(U903=U902)*(S903&lt;&gt;S902)*($G$2="Y"),"same collector and date, ", ""))))))))))&amp;(IF(ISBLANK(V903),"",V903&amp;", "))&amp;IF((AA903&lt;&gt;AA904)*($H$2="y"),AD903&amp;AE903,IF((AA903&lt;&gt;AA904)*($H$2="m"),AD903&amp;AG903,IF(($H$2&lt;&gt;"m")*($H$2&lt;&gt;"Y"),(IF(F903=0,"",F903&amp;" "&amp;$F$4&amp;" "))&amp;(IF(G903=0,"",G903&amp;" "&amp;$G$4&amp;" "))&amp;(IF(H903=0,"",H903&amp;" "&amp;H$4&amp;" "))&amp;(IF(I903=0,"",I903&amp;" "&amp;$I$4&amp;" "))&amp;(IF(J903=0,"",J903&amp;" "&amp;$J$4&amp;" "))&amp;IF((ISBLANK(C903)),"","("&amp;C903&amp;")"),"")))&amp;IF((B903=B904)*(K903=K904)*(L903=L904)*(M903=M904),IF(($H$2&lt;&gt;"m")*($H$2&lt;&gt;"Y"), ", ", IF((ISNUMBER(FIND(")",AE903))), ", ", "")),IF((B903=B904)*(K903=K904)*(L903=L904),"; ",". ")))</f>
        <v/>
      </c>
      <c r="AI903" s="1"/>
    </row>
    <row r="904" spans="1:35" x14ac:dyDescent="0.25">
      <c r="A904" s="3" t="str">
        <f t="shared" si="116"/>
        <v/>
      </c>
      <c r="B904" s="53" t="str">
        <f t="shared" si="112"/>
        <v/>
      </c>
      <c r="C904" s="57"/>
      <c r="D904" s="57"/>
      <c r="E904" s="57"/>
      <c r="F904" s="57"/>
      <c r="G904" s="57"/>
      <c r="H904" s="57"/>
      <c r="I904" s="57"/>
      <c r="J904" s="57"/>
      <c r="K904" s="57"/>
      <c r="L904" s="57"/>
      <c r="M904" s="54"/>
      <c r="N904" s="57"/>
      <c r="O904" s="58"/>
      <c r="P904" s="58"/>
      <c r="Q904" s="58"/>
      <c r="R904" s="58"/>
      <c r="S904" s="54"/>
      <c r="T904" s="57"/>
      <c r="U904" s="57"/>
      <c r="V904" s="57"/>
      <c r="W904" s="57"/>
      <c r="X904" s="147" t="str">
        <f>IF(ISBLANK(D904),"",IF('order-admin-units'!$I$1&lt;&gt;"y", "", IF((K904="")*(ISBLANK(D904)=FALSE), 'order-admin-units'!$B$1+1, VLOOKUP(K904, ordercountry, 2))))</f>
        <v/>
      </c>
      <c r="Y904" s="147" t="str">
        <f>IF(ISBLANK(D904),"",IF('order-admin-units'!$I$1&lt;&gt;"y", "", IF(L904="", 'order-admin-units'!$B$2+1, VLOOKUP(K904&amp;"@"&amp;L904, orderadmin, 2))))</f>
        <v/>
      </c>
      <c r="Z904" s="147" t="str">
        <f t="shared" si="117"/>
        <v/>
      </c>
      <c r="AA904" s="147" t="str">
        <f t="shared" si="118"/>
        <v/>
      </c>
      <c r="AB904" s="147" t="str">
        <f t="shared" si="119"/>
        <v/>
      </c>
      <c r="AC904" s="147" t="str">
        <f t="shared" si="113"/>
        <v/>
      </c>
      <c r="AD904" s="11" t="str">
        <f t="shared" si="114"/>
        <v/>
      </c>
      <c r="AE904" s="11" t="str">
        <f t="array" ref="AE904">IF(ISBLANK(D904),"",IF(OR($H$2="y",$H$2="m"),IF(AA904=AA903,IF(OR(AB904=$AB$4:$AB903)=FALSE,AE903&amp;C904,AE903),"("&amp;C904)&amp;IF(AA904=AA905,IF(OR(AB905=$AB$4:$AB904)=FALSE,", ",""),") "),""))</f>
        <v/>
      </c>
      <c r="AF904" s="11" t="str">
        <f t="shared" si="115"/>
        <v/>
      </c>
      <c r="AG904" s="11" t="str">
        <f t="array" ref="AG904">IF(ISBLANK(D904),"",IF(OR($H$2="y",$H$2="m"),IF(AA904=AA903,IF(OR(AC904=$AC$4:$AC903)=FALSE,AG903&amp;AF904,AG903),"("&amp;AF904)&amp;IF(AA904=AA905,IF(OR(AC905=$AC$4:$AC904)=FALSE,", ",""),") "),""))</f>
        <v/>
      </c>
      <c r="AH904" s="10" t="str">
        <f>IF((ISBLANK(D904)),"",IF(D904=D903,AH903,"")&amp;IF(B903&lt;&gt;B904,((IF(ISBLANK(E904),$D$3&amp;"Non-type material: "&amp;$D$3,$D$3&amp;INDEX('type-categories'!$A$2:$B$100,MATCH(E904,'type-categories'!$A$2:$A$100,0),2)&amp;$D$3))),"")&amp;(IF(K904&lt;&gt;K903,$C$2&amp;K904&amp;$K$3&amp;$C$2&amp;" ",(IF(B904&lt;&gt;B903,$C$2&amp;K904&amp;$K$3&amp;$C$2&amp;" ",""))))&amp;(IF(L904="","",((IF(L904&lt;&gt;L903,$D$2&amp;L904&amp;$L$3&amp;$D$2&amp;" ",IF(B904&lt;&gt;B903,$D$2&amp;L904&amp;$L$3&amp;$D$2&amp;" ",""))))))&amp;(IF(M904="","",((IF(M904&lt;&gt;M903,$E$2&amp;M904&amp;$E$2&amp;","&amp;" ",IF(B904&lt;&gt;B903,$E$2&amp;M904&amp;$E$2&amp;",",""))))))&amp;(IF(N904="","",IF(N904&lt;&gt;N903,N904&amp;", ",IF(B904&lt;&gt;B903,N904&amp;", ",""))))&amp;(IF(ISBLANK(O904),"",(IF(O904&lt;&gt;O903,O904&amp;", ",IF(B904&lt;&gt;B903,O904&amp;", ","")))))&amp;(IF(ISBLANK(P904),"",(IF(P904&lt;&gt;P903,P904&amp;", ",IF(B904&lt;&gt;B903,P904&amp;", ",IF(Z904&lt;&gt;Z903,P904&amp;", ",""))))))&amp;(IF(ISBLANK(Q904),"",(IF(Q904&lt;&gt;Q903,Q904&amp;", ",IF(B904&lt;&gt;B903,Q904&amp;", ",IF(Z904&lt;&gt;Z903,Q904&amp;", ",""))))))&amp;(IF(ISBLANK(R904),"",(IF(R904&lt;&gt;R903,R904&amp;"m, ",IF(B904&lt;&gt;B903,R904&amp;"m, ",IF(Z904&lt;&gt;Z903,R904&amp;"m, ",""))))))&amp;IF(ISBLANK(S904),"",(IF(B904&lt;&gt;B903,S904&amp;", ",IF(S904&lt;&gt;S903,IF((Z904=Z903),"same locality "&amp;S904&amp;", ",S904&amp;", "),""))))&amp;(IF(ISBLANK(T904),"",(IF(T904&lt;&gt;T903,IF(ISBLANK(F$2),T904&amp;", ",T904&amp;" "&amp;F$2&amp;", "),(IF(B904&lt;&gt;B903,IF(ISBLANK(F$2),T904&amp;", ",T904&amp;" "&amp;F$2&amp;", "),(IF(Z904&lt;&gt;Z903,IF(ISBLANK(F$2),T904&amp;", ",T904&amp;" "&amp;F$2&amp;", "),IF((U904&lt;&gt;U903)*($G$2="Y"),"same collector, ","")))))))))&amp;(IF(ISBLANK(U904),"",(IF(U904&lt;&gt;U903,U904&amp;", ",(IF(B904&lt;&gt;B903,U904&amp;", ",IF(Z904&lt;&gt;Z903,U904&amp;", ",(IF(T904&lt;&gt;T903,IF((T904&lt;&gt;T903)*($G$2="Y"),"same date, ", ""),IF((T904=T903)*(U904=U903)*(S904&lt;&gt;S903)*($G$2="Y"),"same collector and date, ", ""))))))))))&amp;(IF(ISBLANK(V904),"",V904&amp;", "))&amp;IF((AA904&lt;&gt;AA905)*($H$2="y"),AD904&amp;AE904,IF((AA904&lt;&gt;AA905)*($H$2="m"),AD904&amp;AG904,IF(($H$2&lt;&gt;"m")*($H$2&lt;&gt;"Y"),(IF(F904=0,"",F904&amp;" "&amp;$F$4&amp;" "))&amp;(IF(G904=0,"",G904&amp;" "&amp;$G$4&amp;" "))&amp;(IF(H904=0,"",H904&amp;" "&amp;H$4&amp;" "))&amp;(IF(I904=0,"",I904&amp;" "&amp;$I$4&amp;" "))&amp;(IF(J904=0,"",J904&amp;" "&amp;$J$4&amp;" "))&amp;IF((ISBLANK(C904)),"","("&amp;C904&amp;")"),"")))&amp;IF((B904=B905)*(K904=K905)*(L904=L905)*(M904=M905),IF(($H$2&lt;&gt;"m")*($H$2&lt;&gt;"Y"), ", ", IF((ISNUMBER(FIND(")",AE904))), ", ", "")),IF((B904=B905)*(K904=K905)*(L904=L905),"; ",". ")))</f>
        <v/>
      </c>
      <c r="AI904" s="1"/>
    </row>
    <row r="905" spans="1:35" x14ac:dyDescent="0.25">
      <c r="A905" s="3" t="str">
        <f t="shared" si="116"/>
        <v/>
      </c>
      <c r="B905" s="53" t="str">
        <f t="shared" ref="B905:B968" si="120">D905&amp;E905</f>
        <v/>
      </c>
      <c r="C905" s="57"/>
      <c r="D905" s="57"/>
      <c r="E905" s="57"/>
      <c r="F905" s="57"/>
      <c r="G905" s="57"/>
      <c r="H905" s="57"/>
      <c r="I905" s="57"/>
      <c r="J905" s="57"/>
      <c r="K905" s="57"/>
      <c r="L905" s="57"/>
      <c r="M905" s="54"/>
      <c r="N905" s="57"/>
      <c r="O905" s="58"/>
      <c r="P905" s="58"/>
      <c r="Q905" s="58"/>
      <c r="R905" s="58"/>
      <c r="S905" s="54"/>
      <c r="T905" s="57"/>
      <c r="U905" s="57"/>
      <c r="V905" s="57"/>
      <c r="W905" s="57"/>
      <c r="X905" s="147" t="str">
        <f>IF(ISBLANK(D905),"",IF('order-admin-units'!$I$1&lt;&gt;"y", "", IF((K905="")*(ISBLANK(D905)=FALSE), 'order-admin-units'!$B$1+1, VLOOKUP(K905, ordercountry, 2))))</f>
        <v/>
      </c>
      <c r="Y905" s="147" t="str">
        <f>IF(ISBLANK(D905),"",IF('order-admin-units'!$I$1&lt;&gt;"y", "", IF(L905="", 'order-admin-units'!$B$2+1, VLOOKUP(K905&amp;"@"&amp;L905, orderadmin, 2))))</f>
        <v/>
      </c>
      <c r="Z905" s="147" t="str">
        <f t="shared" si="117"/>
        <v/>
      </c>
      <c r="AA905" s="147" t="str">
        <f t="shared" si="118"/>
        <v/>
      </c>
      <c r="AB905" s="147" t="str">
        <f t="shared" si="119"/>
        <v/>
      </c>
      <c r="AC905" s="147" t="str">
        <f t="shared" si="113"/>
        <v/>
      </c>
      <c r="AD905" s="11" t="str">
        <f t="shared" si="114"/>
        <v/>
      </c>
      <c r="AE905" s="11" t="str">
        <f t="array" ref="AE905">IF(ISBLANK(D905),"",IF(OR($H$2="y",$H$2="m"),IF(AA905=AA904,IF(OR(AB905=$AB$4:$AB904)=FALSE,AE904&amp;C905,AE904),"("&amp;C905)&amp;IF(AA905=AA906,IF(OR(AB906=$AB$4:$AB905)=FALSE,", ",""),") "),""))</f>
        <v/>
      </c>
      <c r="AF905" s="11" t="str">
        <f t="shared" si="115"/>
        <v/>
      </c>
      <c r="AG905" s="11" t="str">
        <f t="array" ref="AG905">IF(ISBLANK(D905),"",IF(OR($H$2="y",$H$2="m"),IF(AA905=AA904,IF(OR(AC905=$AC$4:$AC904)=FALSE,AG904&amp;AF905,AG904),"("&amp;AF905)&amp;IF(AA905=AA906,IF(OR(AC906=$AC$4:$AC905)=FALSE,", ",""),") "),""))</f>
        <v/>
      </c>
      <c r="AH905" s="10" t="str">
        <f>IF((ISBLANK(D905)),"",IF(D905=D904,AH904,"")&amp;IF(B904&lt;&gt;B905,((IF(ISBLANK(E905),$D$3&amp;"Non-type material: "&amp;$D$3,$D$3&amp;INDEX('type-categories'!$A$2:$B$100,MATCH(E905,'type-categories'!$A$2:$A$100,0),2)&amp;$D$3))),"")&amp;(IF(K905&lt;&gt;K904,$C$2&amp;K905&amp;$K$3&amp;$C$2&amp;" ",(IF(B905&lt;&gt;B904,$C$2&amp;K905&amp;$K$3&amp;$C$2&amp;" ",""))))&amp;(IF(L905="","",((IF(L905&lt;&gt;L904,$D$2&amp;L905&amp;$L$3&amp;$D$2&amp;" ",IF(B905&lt;&gt;B904,$D$2&amp;L905&amp;$L$3&amp;$D$2&amp;" ",""))))))&amp;(IF(M905="","",((IF(M905&lt;&gt;M904,$E$2&amp;M905&amp;$E$2&amp;","&amp;" ",IF(B905&lt;&gt;B904,$E$2&amp;M905&amp;$E$2&amp;",",""))))))&amp;(IF(N905="","",IF(N905&lt;&gt;N904,N905&amp;", ",IF(B905&lt;&gt;B904,N905&amp;", ",""))))&amp;(IF(ISBLANK(O905),"",(IF(O905&lt;&gt;O904,O905&amp;", ",IF(B905&lt;&gt;B904,O905&amp;", ","")))))&amp;(IF(ISBLANK(P905),"",(IF(P905&lt;&gt;P904,P905&amp;", ",IF(B905&lt;&gt;B904,P905&amp;", ",IF(Z905&lt;&gt;Z904,P905&amp;", ",""))))))&amp;(IF(ISBLANK(Q905),"",(IF(Q905&lt;&gt;Q904,Q905&amp;", ",IF(B905&lt;&gt;B904,Q905&amp;", ",IF(Z905&lt;&gt;Z904,Q905&amp;", ",""))))))&amp;(IF(ISBLANK(R905),"",(IF(R905&lt;&gt;R904,R905&amp;"m, ",IF(B905&lt;&gt;B904,R905&amp;"m, ",IF(Z905&lt;&gt;Z904,R905&amp;"m, ",""))))))&amp;IF(ISBLANK(S905),"",(IF(B905&lt;&gt;B904,S905&amp;", ",IF(S905&lt;&gt;S904,IF((Z905=Z904),"same locality "&amp;S905&amp;", ",S905&amp;", "),""))))&amp;(IF(ISBLANK(T905),"",(IF(T905&lt;&gt;T904,IF(ISBLANK(F$2),T905&amp;", ",T905&amp;" "&amp;F$2&amp;", "),(IF(B905&lt;&gt;B904,IF(ISBLANK(F$2),T905&amp;", ",T905&amp;" "&amp;F$2&amp;", "),(IF(Z905&lt;&gt;Z904,IF(ISBLANK(F$2),T905&amp;", ",T905&amp;" "&amp;F$2&amp;", "),IF((U905&lt;&gt;U904)*($G$2="Y"),"same collector, ","")))))))))&amp;(IF(ISBLANK(U905),"",(IF(U905&lt;&gt;U904,U905&amp;", ",(IF(B905&lt;&gt;B904,U905&amp;", ",IF(Z905&lt;&gt;Z904,U905&amp;", ",(IF(T905&lt;&gt;T904,IF((T905&lt;&gt;T904)*($G$2="Y"),"same date, ", ""),IF((T905=T904)*(U905=U904)*(S905&lt;&gt;S904)*($G$2="Y"),"same collector and date, ", ""))))))))))&amp;(IF(ISBLANK(V905),"",V905&amp;", "))&amp;IF((AA905&lt;&gt;AA906)*($H$2="y"),AD905&amp;AE905,IF((AA905&lt;&gt;AA906)*($H$2="m"),AD905&amp;AG905,IF(($H$2&lt;&gt;"m")*($H$2&lt;&gt;"Y"),(IF(F905=0,"",F905&amp;" "&amp;$F$4&amp;" "))&amp;(IF(G905=0,"",G905&amp;" "&amp;$G$4&amp;" "))&amp;(IF(H905=0,"",H905&amp;" "&amp;H$4&amp;" "))&amp;(IF(I905=0,"",I905&amp;" "&amp;$I$4&amp;" "))&amp;(IF(J905=0,"",J905&amp;" "&amp;$J$4&amp;" "))&amp;IF((ISBLANK(C905)),"","("&amp;C905&amp;")"),"")))&amp;IF((B905=B906)*(K905=K906)*(L905=L906)*(M905=M906),IF(($H$2&lt;&gt;"m")*($H$2&lt;&gt;"Y"), ", ", IF((ISNUMBER(FIND(")",AE905))), ", ", "")),IF((B905=B906)*(K905=K906)*(L905=L906),"; ",". ")))</f>
        <v/>
      </c>
      <c r="AI905" s="1"/>
    </row>
    <row r="906" spans="1:35" x14ac:dyDescent="0.25">
      <c r="A906" s="3" t="str">
        <f t="shared" si="116"/>
        <v/>
      </c>
      <c r="B906" s="53" t="str">
        <f t="shared" si="120"/>
        <v/>
      </c>
      <c r="C906" s="57"/>
      <c r="D906" s="57"/>
      <c r="E906" s="57"/>
      <c r="F906" s="57"/>
      <c r="G906" s="57"/>
      <c r="H906" s="57"/>
      <c r="I906" s="57"/>
      <c r="J906" s="57"/>
      <c r="K906" s="57"/>
      <c r="L906" s="57"/>
      <c r="M906" s="54"/>
      <c r="N906" s="57"/>
      <c r="O906" s="58"/>
      <c r="P906" s="58"/>
      <c r="Q906" s="58"/>
      <c r="R906" s="58"/>
      <c r="S906" s="54"/>
      <c r="T906" s="57"/>
      <c r="U906" s="57"/>
      <c r="V906" s="57"/>
      <c r="W906" s="57"/>
      <c r="X906" s="147" t="str">
        <f>IF(ISBLANK(D906),"",IF('order-admin-units'!$I$1&lt;&gt;"y", "", IF((K906="")*(ISBLANK(D906)=FALSE), 'order-admin-units'!$B$1+1, VLOOKUP(K906, ordercountry, 2))))</f>
        <v/>
      </c>
      <c r="Y906" s="147" t="str">
        <f>IF(ISBLANK(D906),"",IF('order-admin-units'!$I$1&lt;&gt;"y", "", IF(L906="", 'order-admin-units'!$B$2+1, VLOOKUP(K906&amp;"@"&amp;L906, orderadmin, 2))))</f>
        <v/>
      </c>
      <c r="Z906" s="147" t="str">
        <f t="shared" si="117"/>
        <v/>
      </c>
      <c r="AA906" s="147" t="str">
        <f t="shared" si="118"/>
        <v/>
      </c>
      <c r="AB906" s="147" t="str">
        <f t="shared" si="119"/>
        <v/>
      </c>
      <c r="AC906" s="147" t="str">
        <f t="shared" si="113"/>
        <v/>
      </c>
      <c r="AD906" s="11" t="str">
        <f t="shared" si="114"/>
        <v/>
      </c>
      <c r="AE906" s="11" t="str">
        <f t="array" ref="AE906">IF(ISBLANK(D906),"",IF(OR($H$2="y",$H$2="m"),IF(AA906=AA905,IF(OR(AB906=$AB$4:$AB905)=FALSE,AE905&amp;C906,AE905),"("&amp;C906)&amp;IF(AA906=AA907,IF(OR(AB907=$AB$4:$AB906)=FALSE,", ",""),") "),""))</f>
        <v/>
      </c>
      <c r="AF906" s="11" t="str">
        <f t="shared" si="115"/>
        <v/>
      </c>
      <c r="AG906" s="11" t="str">
        <f t="array" ref="AG906">IF(ISBLANK(D906),"",IF(OR($H$2="y",$H$2="m"),IF(AA906=AA905,IF(OR(AC906=$AC$4:$AC905)=FALSE,AG905&amp;AF906,AG905),"("&amp;AF906)&amp;IF(AA906=AA907,IF(OR(AC907=$AC$4:$AC906)=FALSE,", ",""),") "),""))</f>
        <v/>
      </c>
      <c r="AH906" s="10" t="str">
        <f>IF((ISBLANK(D906)),"",IF(D906=D905,AH905,"")&amp;IF(B905&lt;&gt;B906,((IF(ISBLANK(E906),$D$3&amp;"Non-type material: "&amp;$D$3,$D$3&amp;INDEX('type-categories'!$A$2:$B$100,MATCH(E906,'type-categories'!$A$2:$A$100,0),2)&amp;$D$3))),"")&amp;(IF(K906&lt;&gt;K905,$C$2&amp;K906&amp;$K$3&amp;$C$2&amp;" ",(IF(B906&lt;&gt;B905,$C$2&amp;K906&amp;$K$3&amp;$C$2&amp;" ",""))))&amp;(IF(L906="","",((IF(L906&lt;&gt;L905,$D$2&amp;L906&amp;$L$3&amp;$D$2&amp;" ",IF(B906&lt;&gt;B905,$D$2&amp;L906&amp;$L$3&amp;$D$2&amp;" ",""))))))&amp;(IF(M906="","",((IF(M906&lt;&gt;M905,$E$2&amp;M906&amp;$E$2&amp;","&amp;" ",IF(B906&lt;&gt;B905,$E$2&amp;M906&amp;$E$2&amp;",",""))))))&amp;(IF(N906="","",IF(N906&lt;&gt;N905,N906&amp;", ",IF(B906&lt;&gt;B905,N906&amp;", ",""))))&amp;(IF(ISBLANK(O906),"",(IF(O906&lt;&gt;O905,O906&amp;", ",IF(B906&lt;&gt;B905,O906&amp;", ","")))))&amp;(IF(ISBLANK(P906),"",(IF(P906&lt;&gt;P905,P906&amp;", ",IF(B906&lt;&gt;B905,P906&amp;", ",IF(Z906&lt;&gt;Z905,P906&amp;", ",""))))))&amp;(IF(ISBLANK(Q906),"",(IF(Q906&lt;&gt;Q905,Q906&amp;", ",IF(B906&lt;&gt;B905,Q906&amp;", ",IF(Z906&lt;&gt;Z905,Q906&amp;", ",""))))))&amp;(IF(ISBLANK(R906),"",(IF(R906&lt;&gt;R905,R906&amp;"m, ",IF(B906&lt;&gt;B905,R906&amp;"m, ",IF(Z906&lt;&gt;Z905,R906&amp;"m, ",""))))))&amp;IF(ISBLANK(S906),"",(IF(B906&lt;&gt;B905,S906&amp;", ",IF(S906&lt;&gt;S905,IF((Z906=Z905),"same locality "&amp;S906&amp;", ",S906&amp;", "),""))))&amp;(IF(ISBLANK(T906),"",(IF(T906&lt;&gt;T905,IF(ISBLANK(F$2),T906&amp;", ",T906&amp;" "&amp;F$2&amp;", "),(IF(B906&lt;&gt;B905,IF(ISBLANK(F$2),T906&amp;", ",T906&amp;" "&amp;F$2&amp;", "),(IF(Z906&lt;&gt;Z905,IF(ISBLANK(F$2),T906&amp;", ",T906&amp;" "&amp;F$2&amp;", "),IF((U906&lt;&gt;U905)*($G$2="Y"),"same collector, ","")))))))))&amp;(IF(ISBLANK(U906),"",(IF(U906&lt;&gt;U905,U906&amp;", ",(IF(B906&lt;&gt;B905,U906&amp;", ",IF(Z906&lt;&gt;Z905,U906&amp;", ",(IF(T906&lt;&gt;T905,IF((T906&lt;&gt;T905)*($G$2="Y"),"same date, ", ""),IF((T906=T905)*(U906=U905)*(S906&lt;&gt;S905)*($G$2="Y"),"same collector and date, ", ""))))))))))&amp;(IF(ISBLANK(V906),"",V906&amp;", "))&amp;IF((AA906&lt;&gt;AA907)*($H$2="y"),AD906&amp;AE906,IF((AA906&lt;&gt;AA907)*($H$2="m"),AD906&amp;AG906,IF(($H$2&lt;&gt;"m")*($H$2&lt;&gt;"Y"),(IF(F906=0,"",F906&amp;" "&amp;$F$4&amp;" "))&amp;(IF(G906=0,"",G906&amp;" "&amp;$G$4&amp;" "))&amp;(IF(H906=0,"",H906&amp;" "&amp;H$4&amp;" "))&amp;(IF(I906=0,"",I906&amp;" "&amp;$I$4&amp;" "))&amp;(IF(J906=0,"",J906&amp;" "&amp;$J$4&amp;" "))&amp;IF((ISBLANK(C906)),"","("&amp;C906&amp;")"),"")))&amp;IF((B906=B907)*(K906=K907)*(L906=L907)*(M906=M907),IF(($H$2&lt;&gt;"m")*($H$2&lt;&gt;"Y"), ", ", IF((ISNUMBER(FIND(")",AE906))), ", ", "")),IF((B906=B907)*(K906=K907)*(L906=L907),"; ",". ")))</f>
        <v/>
      </c>
      <c r="AI906" s="1"/>
    </row>
    <row r="907" spans="1:35" x14ac:dyDescent="0.25">
      <c r="A907" s="3" t="str">
        <f t="shared" si="116"/>
        <v/>
      </c>
      <c r="B907" s="53" t="str">
        <f t="shared" si="120"/>
        <v/>
      </c>
      <c r="C907" s="57"/>
      <c r="D907" s="57"/>
      <c r="E907" s="57"/>
      <c r="F907" s="57"/>
      <c r="G907" s="57"/>
      <c r="H907" s="57"/>
      <c r="I907" s="57"/>
      <c r="J907" s="57"/>
      <c r="K907" s="57"/>
      <c r="L907" s="57"/>
      <c r="M907" s="54"/>
      <c r="N907" s="57"/>
      <c r="O907" s="58"/>
      <c r="P907" s="58"/>
      <c r="Q907" s="58"/>
      <c r="R907" s="58"/>
      <c r="S907" s="54"/>
      <c r="T907" s="57"/>
      <c r="U907" s="57"/>
      <c r="V907" s="57"/>
      <c r="W907" s="57"/>
      <c r="X907" s="147" t="str">
        <f>IF(ISBLANK(D907),"",IF('order-admin-units'!$I$1&lt;&gt;"y", "", IF((K907="")*(ISBLANK(D907)=FALSE), 'order-admin-units'!$B$1+1, VLOOKUP(K907, ordercountry, 2))))</f>
        <v/>
      </c>
      <c r="Y907" s="147" t="str">
        <f>IF(ISBLANK(D907),"",IF('order-admin-units'!$I$1&lt;&gt;"y", "", IF(L907="", 'order-admin-units'!$B$2+1, VLOOKUP(K907&amp;"@"&amp;L907, orderadmin, 2))))</f>
        <v/>
      </c>
      <c r="Z907" s="147" t="str">
        <f t="shared" si="117"/>
        <v/>
      </c>
      <c r="AA907" s="147" t="str">
        <f t="shared" si="118"/>
        <v/>
      </c>
      <c r="AB907" s="147" t="str">
        <f t="shared" si="119"/>
        <v/>
      </c>
      <c r="AC907" s="147" t="str">
        <f t="shared" si="113"/>
        <v/>
      </c>
      <c r="AD907" s="11" t="str">
        <f t="shared" si="114"/>
        <v/>
      </c>
      <c r="AE907" s="11" t="str">
        <f t="array" ref="AE907">IF(ISBLANK(D907),"",IF(OR($H$2="y",$H$2="m"),IF(AA907=AA906,IF(OR(AB907=$AB$4:$AB906)=FALSE,AE906&amp;C907,AE906),"("&amp;C907)&amp;IF(AA907=AA908,IF(OR(AB908=$AB$4:$AB907)=FALSE,", ",""),") "),""))</f>
        <v/>
      </c>
      <c r="AF907" s="11" t="str">
        <f t="shared" si="115"/>
        <v/>
      </c>
      <c r="AG907" s="11" t="str">
        <f t="array" ref="AG907">IF(ISBLANK(D907),"",IF(OR($H$2="y",$H$2="m"),IF(AA907=AA906,IF(OR(AC907=$AC$4:$AC906)=FALSE,AG906&amp;AF907,AG906),"("&amp;AF907)&amp;IF(AA907=AA908,IF(OR(AC908=$AC$4:$AC907)=FALSE,", ",""),") "),""))</f>
        <v/>
      </c>
      <c r="AH907" s="10" t="str">
        <f>IF((ISBLANK(D907)),"",IF(D907=D906,AH906,"")&amp;IF(B906&lt;&gt;B907,((IF(ISBLANK(E907),$D$3&amp;"Non-type material: "&amp;$D$3,$D$3&amp;INDEX('type-categories'!$A$2:$B$100,MATCH(E907,'type-categories'!$A$2:$A$100,0),2)&amp;$D$3))),"")&amp;(IF(K907&lt;&gt;K906,$C$2&amp;K907&amp;$K$3&amp;$C$2&amp;" ",(IF(B907&lt;&gt;B906,$C$2&amp;K907&amp;$K$3&amp;$C$2&amp;" ",""))))&amp;(IF(L907="","",((IF(L907&lt;&gt;L906,$D$2&amp;L907&amp;$L$3&amp;$D$2&amp;" ",IF(B907&lt;&gt;B906,$D$2&amp;L907&amp;$L$3&amp;$D$2&amp;" ",""))))))&amp;(IF(M907="","",((IF(M907&lt;&gt;M906,$E$2&amp;M907&amp;$E$2&amp;","&amp;" ",IF(B907&lt;&gt;B906,$E$2&amp;M907&amp;$E$2&amp;",",""))))))&amp;(IF(N907="","",IF(N907&lt;&gt;N906,N907&amp;", ",IF(B907&lt;&gt;B906,N907&amp;", ",""))))&amp;(IF(ISBLANK(O907),"",(IF(O907&lt;&gt;O906,O907&amp;", ",IF(B907&lt;&gt;B906,O907&amp;", ","")))))&amp;(IF(ISBLANK(P907),"",(IF(P907&lt;&gt;P906,P907&amp;", ",IF(B907&lt;&gt;B906,P907&amp;", ",IF(Z907&lt;&gt;Z906,P907&amp;", ",""))))))&amp;(IF(ISBLANK(Q907),"",(IF(Q907&lt;&gt;Q906,Q907&amp;", ",IF(B907&lt;&gt;B906,Q907&amp;", ",IF(Z907&lt;&gt;Z906,Q907&amp;", ",""))))))&amp;(IF(ISBLANK(R907),"",(IF(R907&lt;&gt;R906,R907&amp;"m, ",IF(B907&lt;&gt;B906,R907&amp;"m, ",IF(Z907&lt;&gt;Z906,R907&amp;"m, ",""))))))&amp;IF(ISBLANK(S907),"",(IF(B907&lt;&gt;B906,S907&amp;", ",IF(S907&lt;&gt;S906,IF((Z907=Z906),"same locality "&amp;S907&amp;", ",S907&amp;", "),""))))&amp;(IF(ISBLANK(T907),"",(IF(T907&lt;&gt;T906,IF(ISBLANK(F$2),T907&amp;", ",T907&amp;" "&amp;F$2&amp;", "),(IF(B907&lt;&gt;B906,IF(ISBLANK(F$2),T907&amp;", ",T907&amp;" "&amp;F$2&amp;", "),(IF(Z907&lt;&gt;Z906,IF(ISBLANK(F$2),T907&amp;", ",T907&amp;" "&amp;F$2&amp;", "),IF((U907&lt;&gt;U906)*($G$2="Y"),"same collector, ","")))))))))&amp;(IF(ISBLANK(U907),"",(IF(U907&lt;&gt;U906,U907&amp;", ",(IF(B907&lt;&gt;B906,U907&amp;", ",IF(Z907&lt;&gt;Z906,U907&amp;", ",(IF(T907&lt;&gt;T906,IF((T907&lt;&gt;T906)*($G$2="Y"),"same date, ", ""),IF((T907=T906)*(U907=U906)*(S907&lt;&gt;S906)*($G$2="Y"),"same collector and date, ", ""))))))))))&amp;(IF(ISBLANK(V907),"",V907&amp;", "))&amp;IF((AA907&lt;&gt;AA908)*($H$2="y"),AD907&amp;AE907,IF((AA907&lt;&gt;AA908)*($H$2="m"),AD907&amp;AG907,IF(($H$2&lt;&gt;"m")*($H$2&lt;&gt;"Y"),(IF(F907=0,"",F907&amp;" "&amp;$F$4&amp;" "))&amp;(IF(G907=0,"",G907&amp;" "&amp;$G$4&amp;" "))&amp;(IF(H907=0,"",H907&amp;" "&amp;H$4&amp;" "))&amp;(IF(I907=0,"",I907&amp;" "&amp;$I$4&amp;" "))&amp;(IF(J907=0,"",J907&amp;" "&amp;$J$4&amp;" "))&amp;IF((ISBLANK(C907)),"","("&amp;C907&amp;")"),"")))&amp;IF((B907=B908)*(K907=K908)*(L907=L908)*(M907=M908),IF(($H$2&lt;&gt;"m")*($H$2&lt;&gt;"Y"), ", ", IF((ISNUMBER(FIND(")",AE907))), ", ", "")),IF((B907=B908)*(K907=K908)*(L907=L908),"; ",". ")))</f>
        <v/>
      </c>
      <c r="AI907" s="1"/>
    </row>
    <row r="908" spans="1:35" x14ac:dyDescent="0.25">
      <c r="A908" s="3" t="str">
        <f t="shared" si="116"/>
        <v/>
      </c>
      <c r="B908" s="53" t="str">
        <f t="shared" si="120"/>
        <v/>
      </c>
      <c r="C908" s="57"/>
      <c r="D908" s="57"/>
      <c r="E908" s="57"/>
      <c r="F908" s="57"/>
      <c r="G908" s="57"/>
      <c r="H908" s="57"/>
      <c r="I908" s="57"/>
      <c r="J908" s="57"/>
      <c r="K908" s="57"/>
      <c r="L908" s="57"/>
      <c r="M908" s="54"/>
      <c r="N908" s="57"/>
      <c r="O908" s="58"/>
      <c r="P908" s="58"/>
      <c r="Q908" s="58"/>
      <c r="R908" s="58"/>
      <c r="S908" s="54"/>
      <c r="T908" s="57"/>
      <c r="U908" s="57"/>
      <c r="V908" s="57"/>
      <c r="W908" s="57"/>
      <c r="X908" s="147" t="str">
        <f>IF(ISBLANK(D908),"",IF('order-admin-units'!$I$1&lt;&gt;"y", "", IF((K908="")*(ISBLANK(D908)=FALSE), 'order-admin-units'!$B$1+1, VLOOKUP(K908, ordercountry, 2))))</f>
        <v/>
      </c>
      <c r="Y908" s="147" t="str">
        <f>IF(ISBLANK(D908),"",IF('order-admin-units'!$I$1&lt;&gt;"y", "", IF(L908="", 'order-admin-units'!$B$2+1, VLOOKUP(K908&amp;"@"&amp;L908, orderadmin, 2))))</f>
        <v/>
      </c>
      <c r="Z908" s="147" t="str">
        <f t="shared" si="117"/>
        <v/>
      </c>
      <c r="AA908" s="147" t="str">
        <f t="shared" si="118"/>
        <v/>
      </c>
      <c r="AB908" s="147" t="str">
        <f t="shared" si="119"/>
        <v/>
      </c>
      <c r="AC908" s="147" t="str">
        <f t="shared" si="113"/>
        <v/>
      </c>
      <c r="AD908" s="11" t="str">
        <f t="shared" si="114"/>
        <v/>
      </c>
      <c r="AE908" s="11" t="str">
        <f t="array" ref="AE908">IF(ISBLANK(D908),"",IF(OR($H$2="y",$H$2="m"),IF(AA908=AA907,IF(OR(AB908=$AB$4:$AB907)=FALSE,AE907&amp;C908,AE907),"("&amp;C908)&amp;IF(AA908=AA909,IF(OR(AB909=$AB$4:$AB908)=FALSE,", ",""),") "),""))</f>
        <v/>
      </c>
      <c r="AF908" s="11" t="str">
        <f t="shared" si="115"/>
        <v/>
      </c>
      <c r="AG908" s="11" t="str">
        <f t="array" ref="AG908">IF(ISBLANK(D908),"",IF(OR($H$2="y",$H$2="m"),IF(AA908=AA907,IF(OR(AC908=$AC$4:$AC907)=FALSE,AG907&amp;AF908,AG907),"("&amp;AF908)&amp;IF(AA908=AA909,IF(OR(AC909=$AC$4:$AC908)=FALSE,", ",""),") "),""))</f>
        <v/>
      </c>
      <c r="AH908" s="10" t="str">
        <f>IF((ISBLANK(D908)),"",IF(D908=D907,AH907,"")&amp;IF(B907&lt;&gt;B908,((IF(ISBLANK(E908),$D$3&amp;"Non-type material: "&amp;$D$3,$D$3&amp;INDEX('type-categories'!$A$2:$B$100,MATCH(E908,'type-categories'!$A$2:$A$100,0),2)&amp;$D$3))),"")&amp;(IF(K908&lt;&gt;K907,$C$2&amp;K908&amp;$K$3&amp;$C$2&amp;" ",(IF(B908&lt;&gt;B907,$C$2&amp;K908&amp;$K$3&amp;$C$2&amp;" ",""))))&amp;(IF(L908="","",((IF(L908&lt;&gt;L907,$D$2&amp;L908&amp;$L$3&amp;$D$2&amp;" ",IF(B908&lt;&gt;B907,$D$2&amp;L908&amp;$L$3&amp;$D$2&amp;" ",""))))))&amp;(IF(M908="","",((IF(M908&lt;&gt;M907,$E$2&amp;M908&amp;$E$2&amp;","&amp;" ",IF(B908&lt;&gt;B907,$E$2&amp;M908&amp;$E$2&amp;",",""))))))&amp;(IF(N908="","",IF(N908&lt;&gt;N907,N908&amp;", ",IF(B908&lt;&gt;B907,N908&amp;", ",""))))&amp;(IF(ISBLANK(O908),"",(IF(O908&lt;&gt;O907,O908&amp;", ",IF(B908&lt;&gt;B907,O908&amp;", ","")))))&amp;(IF(ISBLANK(P908),"",(IF(P908&lt;&gt;P907,P908&amp;", ",IF(B908&lt;&gt;B907,P908&amp;", ",IF(Z908&lt;&gt;Z907,P908&amp;", ",""))))))&amp;(IF(ISBLANK(Q908),"",(IF(Q908&lt;&gt;Q907,Q908&amp;", ",IF(B908&lt;&gt;B907,Q908&amp;", ",IF(Z908&lt;&gt;Z907,Q908&amp;", ",""))))))&amp;(IF(ISBLANK(R908),"",(IF(R908&lt;&gt;R907,R908&amp;"m, ",IF(B908&lt;&gt;B907,R908&amp;"m, ",IF(Z908&lt;&gt;Z907,R908&amp;"m, ",""))))))&amp;IF(ISBLANK(S908),"",(IF(B908&lt;&gt;B907,S908&amp;", ",IF(S908&lt;&gt;S907,IF((Z908=Z907),"same locality "&amp;S908&amp;", ",S908&amp;", "),""))))&amp;(IF(ISBLANK(T908),"",(IF(T908&lt;&gt;T907,IF(ISBLANK(F$2),T908&amp;", ",T908&amp;" "&amp;F$2&amp;", "),(IF(B908&lt;&gt;B907,IF(ISBLANK(F$2),T908&amp;", ",T908&amp;" "&amp;F$2&amp;", "),(IF(Z908&lt;&gt;Z907,IF(ISBLANK(F$2),T908&amp;", ",T908&amp;" "&amp;F$2&amp;", "),IF((U908&lt;&gt;U907)*($G$2="Y"),"same collector, ","")))))))))&amp;(IF(ISBLANK(U908),"",(IF(U908&lt;&gt;U907,U908&amp;", ",(IF(B908&lt;&gt;B907,U908&amp;", ",IF(Z908&lt;&gt;Z907,U908&amp;", ",(IF(T908&lt;&gt;T907,IF((T908&lt;&gt;T907)*($G$2="Y"),"same date, ", ""),IF((T908=T907)*(U908=U907)*(S908&lt;&gt;S907)*($G$2="Y"),"same collector and date, ", ""))))))))))&amp;(IF(ISBLANK(V908),"",V908&amp;", "))&amp;IF((AA908&lt;&gt;AA909)*($H$2="y"),AD908&amp;AE908,IF((AA908&lt;&gt;AA909)*($H$2="m"),AD908&amp;AG908,IF(($H$2&lt;&gt;"m")*($H$2&lt;&gt;"Y"),(IF(F908=0,"",F908&amp;" "&amp;$F$4&amp;" "))&amp;(IF(G908=0,"",G908&amp;" "&amp;$G$4&amp;" "))&amp;(IF(H908=0,"",H908&amp;" "&amp;H$4&amp;" "))&amp;(IF(I908=0,"",I908&amp;" "&amp;$I$4&amp;" "))&amp;(IF(J908=0,"",J908&amp;" "&amp;$J$4&amp;" "))&amp;IF((ISBLANK(C908)),"","("&amp;C908&amp;")"),"")))&amp;IF((B908=B909)*(K908=K909)*(L908=L909)*(M908=M909),IF(($H$2&lt;&gt;"m")*($H$2&lt;&gt;"Y"), ", ", IF((ISNUMBER(FIND(")",AE908))), ", ", "")),IF((B908=B909)*(K908=K909)*(L908=L909),"; ",". ")))</f>
        <v/>
      </c>
      <c r="AI908" s="1"/>
    </row>
    <row r="909" spans="1:35" x14ac:dyDescent="0.25">
      <c r="A909" s="3" t="str">
        <f t="shared" si="116"/>
        <v/>
      </c>
      <c r="B909" s="53" t="str">
        <f t="shared" si="120"/>
        <v/>
      </c>
      <c r="C909" s="57"/>
      <c r="D909" s="57"/>
      <c r="E909" s="57"/>
      <c r="F909" s="57"/>
      <c r="G909" s="57"/>
      <c r="H909" s="57"/>
      <c r="I909" s="57"/>
      <c r="J909" s="57"/>
      <c r="K909" s="57"/>
      <c r="L909" s="57"/>
      <c r="M909" s="54"/>
      <c r="N909" s="57"/>
      <c r="O909" s="58"/>
      <c r="P909" s="58"/>
      <c r="Q909" s="58"/>
      <c r="R909" s="58"/>
      <c r="S909" s="54"/>
      <c r="T909" s="57"/>
      <c r="U909" s="57"/>
      <c r="V909" s="57"/>
      <c r="W909" s="57"/>
      <c r="X909" s="147" t="str">
        <f>IF(ISBLANK(D909),"",IF('order-admin-units'!$I$1&lt;&gt;"y", "", IF((K909="")*(ISBLANK(D909)=FALSE), 'order-admin-units'!$B$1+1, VLOOKUP(K909, ordercountry, 2))))</f>
        <v/>
      </c>
      <c r="Y909" s="147" t="str">
        <f>IF(ISBLANK(D909),"",IF('order-admin-units'!$I$1&lt;&gt;"y", "", IF(L909="", 'order-admin-units'!$B$2+1, VLOOKUP(K909&amp;"@"&amp;L909, orderadmin, 2))))</f>
        <v/>
      </c>
      <c r="Z909" s="147" t="str">
        <f t="shared" si="117"/>
        <v/>
      </c>
      <c r="AA909" s="147" t="str">
        <f t="shared" si="118"/>
        <v/>
      </c>
      <c r="AB909" s="147" t="str">
        <f t="shared" si="119"/>
        <v/>
      </c>
      <c r="AC909" s="147" t="str">
        <f t="shared" si="113"/>
        <v/>
      </c>
      <c r="AD909" s="11" t="str">
        <f t="shared" si="114"/>
        <v/>
      </c>
      <c r="AE909" s="11" t="str">
        <f t="array" ref="AE909">IF(ISBLANK(D909),"",IF(OR($H$2="y",$H$2="m"),IF(AA909=AA908,IF(OR(AB909=$AB$4:$AB908)=FALSE,AE908&amp;C909,AE908),"("&amp;C909)&amp;IF(AA909=AA910,IF(OR(AB910=$AB$4:$AB909)=FALSE,", ",""),") "),""))</f>
        <v/>
      </c>
      <c r="AF909" s="11" t="str">
        <f t="shared" si="115"/>
        <v/>
      </c>
      <c r="AG909" s="11" t="str">
        <f t="array" ref="AG909">IF(ISBLANK(D909),"",IF(OR($H$2="y",$H$2="m"),IF(AA909=AA908,IF(OR(AC909=$AC$4:$AC908)=FALSE,AG908&amp;AF909,AG908),"("&amp;AF909)&amp;IF(AA909=AA910,IF(OR(AC910=$AC$4:$AC909)=FALSE,", ",""),") "),""))</f>
        <v/>
      </c>
      <c r="AH909" s="10" t="str">
        <f>IF((ISBLANK(D909)),"",IF(D909=D908,AH908,"")&amp;IF(B908&lt;&gt;B909,((IF(ISBLANK(E909),$D$3&amp;"Non-type material: "&amp;$D$3,$D$3&amp;INDEX('type-categories'!$A$2:$B$100,MATCH(E909,'type-categories'!$A$2:$A$100,0),2)&amp;$D$3))),"")&amp;(IF(K909&lt;&gt;K908,$C$2&amp;K909&amp;$K$3&amp;$C$2&amp;" ",(IF(B909&lt;&gt;B908,$C$2&amp;K909&amp;$K$3&amp;$C$2&amp;" ",""))))&amp;(IF(L909="","",((IF(L909&lt;&gt;L908,$D$2&amp;L909&amp;$L$3&amp;$D$2&amp;" ",IF(B909&lt;&gt;B908,$D$2&amp;L909&amp;$L$3&amp;$D$2&amp;" ",""))))))&amp;(IF(M909="","",((IF(M909&lt;&gt;M908,$E$2&amp;M909&amp;$E$2&amp;","&amp;" ",IF(B909&lt;&gt;B908,$E$2&amp;M909&amp;$E$2&amp;",",""))))))&amp;(IF(N909="","",IF(N909&lt;&gt;N908,N909&amp;", ",IF(B909&lt;&gt;B908,N909&amp;", ",""))))&amp;(IF(ISBLANK(O909),"",(IF(O909&lt;&gt;O908,O909&amp;", ",IF(B909&lt;&gt;B908,O909&amp;", ","")))))&amp;(IF(ISBLANK(P909),"",(IF(P909&lt;&gt;P908,P909&amp;", ",IF(B909&lt;&gt;B908,P909&amp;", ",IF(Z909&lt;&gt;Z908,P909&amp;", ",""))))))&amp;(IF(ISBLANK(Q909),"",(IF(Q909&lt;&gt;Q908,Q909&amp;", ",IF(B909&lt;&gt;B908,Q909&amp;", ",IF(Z909&lt;&gt;Z908,Q909&amp;", ",""))))))&amp;(IF(ISBLANK(R909),"",(IF(R909&lt;&gt;R908,R909&amp;"m, ",IF(B909&lt;&gt;B908,R909&amp;"m, ",IF(Z909&lt;&gt;Z908,R909&amp;"m, ",""))))))&amp;IF(ISBLANK(S909),"",(IF(B909&lt;&gt;B908,S909&amp;", ",IF(S909&lt;&gt;S908,IF((Z909=Z908),"same locality "&amp;S909&amp;", ",S909&amp;", "),""))))&amp;(IF(ISBLANK(T909),"",(IF(T909&lt;&gt;T908,IF(ISBLANK(F$2),T909&amp;", ",T909&amp;" "&amp;F$2&amp;", "),(IF(B909&lt;&gt;B908,IF(ISBLANK(F$2),T909&amp;", ",T909&amp;" "&amp;F$2&amp;", "),(IF(Z909&lt;&gt;Z908,IF(ISBLANK(F$2),T909&amp;", ",T909&amp;" "&amp;F$2&amp;", "),IF((U909&lt;&gt;U908)*($G$2="Y"),"same collector, ","")))))))))&amp;(IF(ISBLANK(U909),"",(IF(U909&lt;&gt;U908,U909&amp;", ",(IF(B909&lt;&gt;B908,U909&amp;", ",IF(Z909&lt;&gt;Z908,U909&amp;", ",(IF(T909&lt;&gt;T908,IF((T909&lt;&gt;T908)*($G$2="Y"),"same date, ", ""),IF((T909=T908)*(U909=U908)*(S909&lt;&gt;S908)*($G$2="Y"),"same collector and date, ", ""))))))))))&amp;(IF(ISBLANK(V909),"",V909&amp;", "))&amp;IF((AA909&lt;&gt;AA910)*($H$2="y"),AD909&amp;AE909,IF((AA909&lt;&gt;AA910)*($H$2="m"),AD909&amp;AG909,IF(($H$2&lt;&gt;"m")*($H$2&lt;&gt;"Y"),(IF(F909=0,"",F909&amp;" "&amp;$F$4&amp;" "))&amp;(IF(G909=0,"",G909&amp;" "&amp;$G$4&amp;" "))&amp;(IF(H909=0,"",H909&amp;" "&amp;H$4&amp;" "))&amp;(IF(I909=0,"",I909&amp;" "&amp;$I$4&amp;" "))&amp;(IF(J909=0,"",J909&amp;" "&amp;$J$4&amp;" "))&amp;IF((ISBLANK(C909)),"","("&amp;C909&amp;")"),"")))&amp;IF((B909=B910)*(K909=K910)*(L909=L910)*(M909=M910),IF(($H$2&lt;&gt;"m")*($H$2&lt;&gt;"Y"), ", ", IF((ISNUMBER(FIND(")",AE909))), ", ", "")),IF((B909=B910)*(K909=K910)*(L909=L910),"; ",". ")))</f>
        <v/>
      </c>
      <c r="AI909" s="1"/>
    </row>
    <row r="910" spans="1:35" x14ac:dyDescent="0.25">
      <c r="A910" s="3" t="str">
        <f t="shared" si="116"/>
        <v/>
      </c>
      <c r="B910" s="53" t="str">
        <f t="shared" si="120"/>
        <v/>
      </c>
      <c r="C910" s="57"/>
      <c r="D910" s="57"/>
      <c r="E910" s="57"/>
      <c r="F910" s="57"/>
      <c r="G910" s="57"/>
      <c r="H910" s="57"/>
      <c r="I910" s="57"/>
      <c r="J910" s="57"/>
      <c r="K910" s="57"/>
      <c r="L910" s="57"/>
      <c r="M910" s="54"/>
      <c r="N910" s="57"/>
      <c r="O910" s="58"/>
      <c r="P910" s="58"/>
      <c r="Q910" s="58"/>
      <c r="R910" s="58"/>
      <c r="S910" s="54"/>
      <c r="T910" s="57"/>
      <c r="U910" s="57"/>
      <c r="V910" s="57"/>
      <c r="W910" s="57"/>
      <c r="X910" s="147" t="str">
        <f>IF(ISBLANK(D910),"",IF('order-admin-units'!$I$1&lt;&gt;"y", "", IF((K910="")*(ISBLANK(D910)=FALSE), 'order-admin-units'!$B$1+1, VLOOKUP(K910, ordercountry, 2))))</f>
        <v/>
      </c>
      <c r="Y910" s="147" t="str">
        <f>IF(ISBLANK(D910),"",IF('order-admin-units'!$I$1&lt;&gt;"y", "", IF(L910="", 'order-admin-units'!$B$2+1, VLOOKUP(K910&amp;"@"&amp;L910, orderadmin, 2))))</f>
        <v/>
      </c>
      <c r="Z910" s="147" t="str">
        <f t="shared" si="117"/>
        <v/>
      </c>
      <c r="AA910" s="147" t="str">
        <f t="shared" si="118"/>
        <v/>
      </c>
      <c r="AB910" s="147" t="str">
        <f t="shared" si="119"/>
        <v/>
      </c>
      <c r="AC910" s="147" t="str">
        <f t="shared" si="113"/>
        <v/>
      </c>
      <c r="AD910" s="11" t="str">
        <f t="shared" si="114"/>
        <v/>
      </c>
      <c r="AE910" s="11" t="str">
        <f t="array" ref="AE910">IF(ISBLANK(D910),"",IF(OR($H$2="y",$H$2="m"),IF(AA910=AA909,IF(OR(AB910=$AB$4:$AB909)=FALSE,AE909&amp;C910,AE909),"("&amp;C910)&amp;IF(AA910=AA911,IF(OR(AB911=$AB$4:$AB910)=FALSE,", ",""),") "),""))</f>
        <v/>
      </c>
      <c r="AF910" s="11" t="str">
        <f t="shared" si="115"/>
        <v/>
      </c>
      <c r="AG910" s="11" t="str">
        <f t="array" ref="AG910">IF(ISBLANK(D910),"",IF(OR($H$2="y",$H$2="m"),IF(AA910=AA909,IF(OR(AC910=$AC$4:$AC909)=FALSE,AG909&amp;AF910,AG909),"("&amp;AF910)&amp;IF(AA910=AA911,IF(OR(AC911=$AC$4:$AC910)=FALSE,", ",""),") "),""))</f>
        <v/>
      </c>
      <c r="AH910" s="10" t="str">
        <f>IF((ISBLANK(D910)),"",IF(D910=D909,AH909,"")&amp;IF(B909&lt;&gt;B910,((IF(ISBLANK(E910),$D$3&amp;"Non-type material: "&amp;$D$3,$D$3&amp;INDEX('type-categories'!$A$2:$B$100,MATCH(E910,'type-categories'!$A$2:$A$100,0),2)&amp;$D$3))),"")&amp;(IF(K910&lt;&gt;K909,$C$2&amp;K910&amp;$K$3&amp;$C$2&amp;" ",(IF(B910&lt;&gt;B909,$C$2&amp;K910&amp;$K$3&amp;$C$2&amp;" ",""))))&amp;(IF(L910="","",((IF(L910&lt;&gt;L909,$D$2&amp;L910&amp;$L$3&amp;$D$2&amp;" ",IF(B910&lt;&gt;B909,$D$2&amp;L910&amp;$L$3&amp;$D$2&amp;" ",""))))))&amp;(IF(M910="","",((IF(M910&lt;&gt;M909,$E$2&amp;M910&amp;$E$2&amp;","&amp;" ",IF(B910&lt;&gt;B909,$E$2&amp;M910&amp;$E$2&amp;",",""))))))&amp;(IF(N910="","",IF(N910&lt;&gt;N909,N910&amp;", ",IF(B910&lt;&gt;B909,N910&amp;", ",""))))&amp;(IF(ISBLANK(O910),"",(IF(O910&lt;&gt;O909,O910&amp;", ",IF(B910&lt;&gt;B909,O910&amp;", ","")))))&amp;(IF(ISBLANK(P910),"",(IF(P910&lt;&gt;P909,P910&amp;", ",IF(B910&lt;&gt;B909,P910&amp;", ",IF(Z910&lt;&gt;Z909,P910&amp;", ",""))))))&amp;(IF(ISBLANK(Q910),"",(IF(Q910&lt;&gt;Q909,Q910&amp;", ",IF(B910&lt;&gt;B909,Q910&amp;", ",IF(Z910&lt;&gt;Z909,Q910&amp;", ",""))))))&amp;(IF(ISBLANK(R910),"",(IF(R910&lt;&gt;R909,R910&amp;"m, ",IF(B910&lt;&gt;B909,R910&amp;"m, ",IF(Z910&lt;&gt;Z909,R910&amp;"m, ",""))))))&amp;IF(ISBLANK(S910),"",(IF(B910&lt;&gt;B909,S910&amp;", ",IF(S910&lt;&gt;S909,IF((Z910=Z909),"same locality "&amp;S910&amp;", ",S910&amp;", "),""))))&amp;(IF(ISBLANK(T910),"",(IF(T910&lt;&gt;T909,IF(ISBLANK(F$2),T910&amp;", ",T910&amp;" "&amp;F$2&amp;", "),(IF(B910&lt;&gt;B909,IF(ISBLANK(F$2),T910&amp;", ",T910&amp;" "&amp;F$2&amp;", "),(IF(Z910&lt;&gt;Z909,IF(ISBLANK(F$2),T910&amp;", ",T910&amp;" "&amp;F$2&amp;", "),IF((U910&lt;&gt;U909)*($G$2="Y"),"same collector, ","")))))))))&amp;(IF(ISBLANK(U910),"",(IF(U910&lt;&gt;U909,U910&amp;", ",(IF(B910&lt;&gt;B909,U910&amp;", ",IF(Z910&lt;&gt;Z909,U910&amp;", ",(IF(T910&lt;&gt;T909,IF((T910&lt;&gt;T909)*($G$2="Y"),"same date, ", ""),IF((T910=T909)*(U910=U909)*(S910&lt;&gt;S909)*($G$2="Y"),"same collector and date, ", ""))))))))))&amp;(IF(ISBLANK(V910),"",V910&amp;", "))&amp;IF((AA910&lt;&gt;AA911)*($H$2="y"),AD910&amp;AE910,IF((AA910&lt;&gt;AA911)*($H$2="m"),AD910&amp;AG910,IF(($H$2&lt;&gt;"m")*($H$2&lt;&gt;"Y"),(IF(F910=0,"",F910&amp;" "&amp;$F$4&amp;" "))&amp;(IF(G910=0,"",G910&amp;" "&amp;$G$4&amp;" "))&amp;(IF(H910=0,"",H910&amp;" "&amp;H$4&amp;" "))&amp;(IF(I910=0,"",I910&amp;" "&amp;$I$4&amp;" "))&amp;(IF(J910=0,"",J910&amp;" "&amp;$J$4&amp;" "))&amp;IF((ISBLANK(C910)),"","("&amp;C910&amp;")"),"")))&amp;IF((B910=B911)*(K910=K911)*(L910=L911)*(M910=M911),IF(($H$2&lt;&gt;"m")*($H$2&lt;&gt;"Y"), ", ", IF((ISNUMBER(FIND(")",AE910))), ", ", "")),IF((B910=B911)*(K910=K911)*(L910=L911),"; ",". ")))</f>
        <v/>
      </c>
      <c r="AI910" s="1"/>
    </row>
    <row r="911" spans="1:35" x14ac:dyDescent="0.25">
      <c r="A911" s="3" t="str">
        <f t="shared" si="116"/>
        <v/>
      </c>
      <c r="B911" s="53" t="str">
        <f t="shared" si="120"/>
        <v/>
      </c>
      <c r="C911" s="57"/>
      <c r="D911" s="57"/>
      <c r="E911" s="57"/>
      <c r="F911" s="57"/>
      <c r="G911" s="57"/>
      <c r="H911" s="57"/>
      <c r="I911" s="57"/>
      <c r="J911" s="57"/>
      <c r="K911" s="57"/>
      <c r="L911" s="57"/>
      <c r="M911" s="54"/>
      <c r="N911" s="57"/>
      <c r="O911" s="58"/>
      <c r="P911" s="58"/>
      <c r="Q911" s="58"/>
      <c r="R911" s="58"/>
      <c r="S911" s="54"/>
      <c r="T911" s="57"/>
      <c r="U911" s="57"/>
      <c r="V911" s="57"/>
      <c r="W911" s="57"/>
      <c r="X911" s="147" t="str">
        <f>IF(ISBLANK(D911),"",IF('order-admin-units'!$I$1&lt;&gt;"y", "", IF((K911="")*(ISBLANK(D911)=FALSE), 'order-admin-units'!$B$1+1, VLOOKUP(K911, ordercountry, 2))))</f>
        <v/>
      </c>
      <c r="Y911" s="147" t="str">
        <f>IF(ISBLANK(D911),"",IF('order-admin-units'!$I$1&lt;&gt;"y", "", IF(L911="", 'order-admin-units'!$B$2+1, VLOOKUP(K911&amp;"@"&amp;L911, orderadmin, 2))))</f>
        <v/>
      </c>
      <c r="Z911" s="147" t="str">
        <f t="shared" si="117"/>
        <v/>
      </c>
      <c r="AA911" s="147" t="str">
        <f t="shared" si="118"/>
        <v/>
      </c>
      <c r="AB911" s="147" t="str">
        <f t="shared" si="119"/>
        <v/>
      </c>
      <c r="AC911" s="147" t="str">
        <f t="shared" si="113"/>
        <v/>
      </c>
      <c r="AD911" s="11" t="str">
        <f t="shared" si="114"/>
        <v/>
      </c>
      <c r="AE911" s="11" t="str">
        <f t="array" ref="AE911">IF(ISBLANK(D911),"",IF(OR($H$2="y",$H$2="m"),IF(AA911=AA910,IF(OR(AB911=$AB$4:$AB910)=FALSE,AE910&amp;C911,AE910),"("&amp;C911)&amp;IF(AA911=AA912,IF(OR(AB912=$AB$4:$AB911)=FALSE,", ",""),") "),""))</f>
        <v/>
      </c>
      <c r="AF911" s="11" t="str">
        <f t="shared" si="115"/>
        <v/>
      </c>
      <c r="AG911" s="11" t="str">
        <f t="array" ref="AG911">IF(ISBLANK(D911),"",IF(OR($H$2="y",$H$2="m"),IF(AA911=AA910,IF(OR(AC911=$AC$4:$AC910)=FALSE,AG910&amp;AF911,AG910),"("&amp;AF911)&amp;IF(AA911=AA912,IF(OR(AC912=$AC$4:$AC911)=FALSE,", ",""),") "),""))</f>
        <v/>
      </c>
      <c r="AH911" s="10" t="str">
        <f>IF((ISBLANK(D911)),"",IF(D911=D910,AH910,"")&amp;IF(B910&lt;&gt;B911,((IF(ISBLANK(E911),$D$3&amp;"Non-type material: "&amp;$D$3,$D$3&amp;INDEX('type-categories'!$A$2:$B$100,MATCH(E911,'type-categories'!$A$2:$A$100,0),2)&amp;$D$3))),"")&amp;(IF(K911&lt;&gt;K910,$C$2&amp;K911&amp;$K$3&amp;$C$2&amp;" ",(IF(B911&lt;&gt;B910,$C$2&amp;K911&amp;$K$3&amp;$C$2&amp;" ",""))))&amp;(IF(L911="","",((IF(L911&lt;&gt;L910,$D$2&amp;L911&amp;$L$3&amp;$D$2&amp;" ",IF(B911&lt;&gt;B910,$D$2&amp;L911&amp;$L$3&amp;$D$2&amp;" ",""))))))&amp;(IF(M911="","",((IF(M911&lt;&gt;M910,$E$2&amp;M911&amp;$E$2&amp;","&amp;" ",IF(B911&lt;&gt;B910,$E$2&amp;M911&amp;$E$2&amp;",",""))))))&amp;(IF(N911="","",IF(N911&lt;&gt;N910,N911&amp;", ",IF(B911&lt;&gt;B910,N911&amp;", ",""))))&amp;(IF(ISBLANK(O911),"",(IF(O911&lt;&gt;O910,O911&amp;", ",IF(B911&lt;&gt;B910,O911&amp;", ","")))))&amp;(IF(ISBLANK(P911),"",(IF(P911&lt;&gt;P910,P911&amp;", ",IF(B911&lt;&gt;B910,P911&amp;", ",IF(Z911&lt;&gt;Z910,P911&amp;", ",""))))))&amp;(IF(ISBLANK(Q911),"",(IF(Q911&lt;&gt;Q910,Q911&amp;", ",IF(B911&lt;&gt;B910,Q911&amp;", ",IF(Z911&lt;&gt;Z910,Q911&amp;", ",""))))))&amp;(IF(ISBLANK(R911),"",(IF(R911&lt;&gt;R910,R911&amp;"m, ",IF(B911&lt;&gt;B910,R911&amp;"m, ",IF(Z911&lt;&gt;Z910,R911&amp;"m, ",""))))))&amp;IF(ISBLANK(S911),"",(IF(B911&lt;&gt;B910,S911&amp;", ",IF(S911&lt;&gt;S910,IF((Z911=Z910),"same locality "&amp;S911&amp;", ",S911&amp;", "),""))))&amp;(IF(ISBLANK(T911),"",(IF(T911&lt;&gt;T910,IF(ISBLANK(F$2),T911&amp;", ",T911&amp;" "&amp;F$2&amp;", "),(IF(B911&lt;&gt;B910,IF(ISBLANK(F$2),T911&amp;", ",T911&amp;" "&amp;F$2&amp;", "),(IF(Z911&lt;&gt;Z910,IF(ISBLANK(F$2),T911&amp;", ",T911&amp;" "&amp;F$2&amp;", "),IF((U911&lt;&gt;U910)*($G$2="Y"),"same collector, ","")))))))))&amp;(IF(ISBLANK(U911),"",(IF(U911&lt;&gt;U910,U911&amp;", ",(IF(B911&lt;&gt;B910,U911&amp;", ",IF(Z911&lt;&gt;Z910,U911&amp;", ",(IF(T911&lt;&gt;T910,IF((T911&lt;&gt;T910)*($G$2="Y"),"same date, ", ""),IF((T911=T910)*(U911=U910)*(S911&lt;&gt;S910)*($G$2="Y"),"same collector and date, ", ""))))))))))&amp;(IF(ISBLANK(V911),"",V911&amp;", "))&amp;IF((AA911&lt;&gt;AA912)*($H$2="y"),AD911&amp;AE911,IF((AA911&lt;&gt;AA912)*($H$2="m"),AD911&amp;AG911,IF(($H$2&lt;&gt;"m")*($H$2&lt;&gt;"Y"),(IF(F911=0,"",F911&amp;" "&amp;$F$4&amp;" "))&amp;(IF(G911=0,"",G911&amp;" "&amp;$G$4&amp;" "))&amp;(IF(H911=0,"",H911&amp;" "&amp;H$4&amp;" "))&amp;(IF(I911=0,"",I911&amp;" "&amp;$I$4&amp;" "))&amp;(IF(J911=0,"",J911&amp;" "&amp;$J$4&amp;" "))&amp;IF((ISBLANK(C911)),"","("&amp;C911&amp;")"),"")))&amp;IF((B911=B912)*(K911=K912)*(L911=L912)*(M911=M912),IF(($H$2&lt;&gt;"m")*($H$2&lt;&gt;"Y"), ", ", IF((ISNUMBER(FIND(")",AE911))), ", ", "")),IF((B911=B912)*(K911=K912)*(L911=L912),"; ",". ")))</f>
        <v/>
      </c>
      <c r="AI911" s="1"/>
    </row>
    <row r="912" spans="1:35" x14ac:dyDescent="0.25">
      <c r="A912" s="3" t="str">
        <f t="shared" si="116"/>
        <v/>
      </c>
      <c r="B912" s="53" t="str">
        <f t="shared" si="120"/>
        <v/>
      </c>
      <c r="C912" s="57"/>
      <c r="D912" s="57"/>
      <c r="E912" s="57"/>
      <c r="F912" s="57"/>
      <c r="G912" s="57"/>
      <c r="H912" s="57"/>
      <c r="I912" s="57"/>
      <c r="J912" s="57"/>
      <c r="K912" s="57"/>
      <c r="L912" s="57"/>
      <c r="M912" s="54"/>
      <c r="N912" s="57"/>
      <c r="O912" s="58"/>
      <c r="P912" s="58"/>
      <c r="Q912" s="58"/>
      <c r="R912" s="58"/>
      <c r="S912" s="54"/>
      <c r="T912" s="57"/>
      <c r="U912" s="57"/>
      <c r="V912" s="57"/>
      <c r="W912" s="57"/>
      <c r="X912" s="147" t="str">
        <f>IF(ISBLANK(D912),"",IF('order-admin-units'!$I$1&lt;&gt;"y", "", IF((K912="")*(ISBLANK(D912)=FALSE), 'order-admin-units'!$B$1+1, VLOOKUP(K912, ordercountry, 2))))</f>
        <v/>
      </c>
      <c r="Y912" s="147" t="str">
        <f>IF(ISBLANK(D912),"",IF('order-admin-units'!$I$1&lt;&gt;"y", "", IF(L912="", 'order-admin-units'!$B$2+1, VLOOKUP(K912&amp;"@"&amp;L912, orderadmin, 2))))</f>
        <v/>
      </c>
      <c r="Z912" s="147" t="str">
        <f t="shared" si="117"/>
        <v/>
      </c>
      <c r="AA912" s="147" t="str">
        <f t="shared" si="118"/>
        <v/>
      </c>
      <c r="AB912" s="147" t="str">
        <f t="shared" si="119"/>
        <v/>
      </c>
      <c r="AC912" s="147" t="str">
        <f t="shared" si="113"/>
        <v/>
      </c>
      <c r="AD912" s="11" t="str">
        <f t="shared" si="114"/>
        <v/>
      </c>
      <c r="AE912" s="11" t="str">
        <f t="array" ref="AE912">IF(ISBLANK(D912),"",IF(OR($H$2="y",$H$2="m"),IF(AA912=AA911,IF(OR(AB912=$AB$4:$AB911)=FALSE,AE911&amp;C912,AE911),"("&amp;C912)&amp;IF(AA912=AA913,IF(OR(AB913=$AB$4:$AB912)=FALSE,", ",""),") "),""))</f>
        <v/>
      </c>
      <c r="AF912" s="11" t="str">
        <f t="shared" si="115"/>
        <v/>
      </c>
      <c r="AG912" s="11" t="str">
        <f t="array" ref="AG912">IF(ISBLANK(D912),"",IF(OR($H$2="y",$H$2="m"),IF(AA912=AA911,IF(OR(AC912=$AC$4:$AC911)=FALSE,AG911&amp;AF912,AG911),"("&amp;AF912)&amp;IF(AA912=AA913,IF(OR(AC913=$AC$4:$AC912)=FALSE,", ",""),") "),""))</f>
        <v/>
      </c>
      <c r="AH912" s="10" t="str">
        <f>IF((ISBLANK(D912)),"",IF(D912=D911,AH911,"")&amp;IF(B911&lt;&gt;B912,((IF(ISBLANK(E912),$D$3&amp;"Non-type material: "&amp;$D$3,$D$3&amp;INDEX('type-categories'!$A$2:$B$100,MATCH(E912,'type-categories'!$A$2:$A$100,0),2)&amp;$D$3))),"")&amp;(IF(K912&lt;&gt;K911,$C$2&amp;K912&amp;$K$3&amp;$C$2&amp;" ",(IF(B912&lt;&gt;B911,$C$2&amp;K912&amp;$K$3&amp;$C$2&amp;" ",""))))&amp;(IF(L912="","",((IF(L912&lt;&gt;L911,$D$2&amp;L912&amp;$L$3&amp;$D$2&amp;" ",IF(B912&lt;&gt;B911,$D$2&amp;L912&amp;$L$3&amp;$D$2&amp;" ",""))))))&amp;(IF(M912="","",((IF(M912&lt;&gt;M911,$E$2&amp;M912&amp;$E$2&amp;","&amp;" ",IF(B912&lt;&gt;B911,$E$2&amp;M912&amp;$E$2&amp;",",""))))))&amp;(IF(N912="","",IF(N912&lt;&gt;N911,N912&amp;", ",IF(B912&lt;&gt;B911,N912&amp;", ",""))))&amp;(IF(ISBLANK(O912),"",(IF(O912&lt;&gt;O911,O912&amp;", ",IF(B912&lt;&gt;B911,O912&amp;", ","")))))&amp;(IF(ISBLANK(P912),"",(IF(P912&lt;&gt;P911,P912&amp;", ",IF(B912&lt;&gt;B911,P912&amp;", ",IF(Z912&lt;&gt;Z911,P912&amp;", ",""))))))&amp;(IF(ISBLANK(Q912),"",(IF(Q912&lt;&gt;Q911,Q912&amp;", ",IF(B912&lt;&gt;B911,Q912&amp;", ",IF(Z912&lt;&gt;Z911,Q912&amp;", ",""))))))&amp;(IF(ISBLANK(R912),"",(IF(R912&lt;&gt;R911,R912&amp;"m, ",IF(B912&lt;&gt;B911,R912&amp;"m, ",IF(Z912&lt;&gt;Z911,R912&amp;"m, ",""))))))&amp;IF(ISBLANK(S912),"",(IF(B912&lt;&gt;B911,S912&amp;", ",IF(S912&lt;&gt;S911,IF((Z912=Z911),"same locality "&amp;S912&amp;", ",S912&amp;", "),""))))&amp;(IF(ISBLANK(T912),"",(IF(T912&lt;&gt;T911,IF(ISBLANK(F$2),T912&amp;", ",T912&amp;" "&amp;F$2&amp;", "),(IF(B912&lt;&gt;B911,IF(ISBLANK(F$2),T912&amp;", ",T912&amp;" "&amp;F$2&amp;", "),(IF(Z912&lt;&gt;Z911,IF(ISBLANK(F$2),T912&amp;", ",T912&amp;" "&amp;F$2&amp;", "),IF((U912&lt;&gt;U911)*($G$2="Y"),"same collector, ","")))))))))&amp;(IF(ISBLANK(U912),"",(IF(U912&lt;&gt;U911,U912&amp;", ",(IF(B912&lt;&gt;B911,U912&amp;", ",IF(Z912&lt;&gt;Z911,U912&amp;", ",(IF(T912&lt;&gt;T911,IF((T912&lt;&gt;T911)*($G$2="Y"),"same date, ", ""),IF((T912=T911)*(U912=U911)*(S912&lt;&gt;S911)*($G$2="Y"),"same collector and date, ", ""))))))))))&amp;(IF(ISBLANK(V912),"",V912&amp;", "))&amp;IF((AA912&lt;&gt;AA913)*($H$2="y"),AD912&amp;AE912,IF((AA912&lt;&gt;AA913)*($H$2="m"),AD912&amp;AG912,IF(($H$2&lt;&gt;"m")*($H$2&lt;&gt;"Y"),(IF(F912=0,"",F912&amp;" "&amp;$F$4&amp;" "))&amp;(IF(G912=0,"",G912&amp;" "&amp;$G$4&amp;" "))&amp;(IF(H912=0,"",H912&amp;" "&amp;H$4&amp;" "))&amp;(IF(I912=0,"",I912&amp;" "&amp;$I$4&amp;" "))&amp;(IF(J912=0,"",J912&amp;" "&amp;$J$4&amp;" "))&amp;IF((ISBLANK(C912)),"","("&amp;C912&amp;")"),"")))&amp;IF((B912=B913)*(K912=K913)*(L912=L913)*(M912=M913),IF(($H$2&lt;&gt;"m")*($H$2&lt;&gt;"Y"), ", ", IF((ISNUMBER(FIND(")",AE912))), ", ", "")),IF((B912=B913)*(K912=K913)*(L912=L913),"; ",". ")))</f>
        <v/>
      </c>
      <c r="AI912" s="1"/>
    </row>
    <row r="913" spans="1:35" x14ac:dyDescent="0.25">
      <c r="A913" s="3" t="str">
        <f t="shared" si="116"/>
        <v/>
      </c>
      <c r="B913" s="53" t="str">
        <f t="shared" si="120"/>
        <v/>
      </c>
      <c r="C913" s="57"/>
      <c r="D913" s="57"/>
      <c r="E913" s="57"/>
      <c r="F913" s="57"/>
      <c r="G913" s="57"/>
      <c r="H913" s="57"/>
      <c r="I913" s="57"/>
      <c r="J913" s="57"/>
      <c r="K913" s="57"/>
      <c r="L913" s="57"/>
      <c r="M913" s="54"/>
      <c r="N913" s="57"/>
      <c r="O913" s="58"/>
      <c r="P913" s="58"/>
      <c r="Q913" s="58"/>
      <c r="R913" s="58"/>
      <c r="S913" s="54"/>
      <c r="T913" s="57"/>
      <c r="U913" s="57"/>
      <c r="V913" s="57"/>
      <c r="W913" s="57"/>
      <c r="X913" s="147" t="str">
        <f>IF(ISBLANK(D913),"",IF('order-admin-units'!$I$1&lt;&gt;"y", "", IF((K913="")*(ISBLANK(D913)=FALSE), 'order-admin-units'!$B$1+1, VLOOKUP(K913, ordercountry, 2))))</f>
        <v/>
      </c>
      <c r="Y913" s="147" t="str">
        <f>IF(ISBLANK(D913),"",IF('order-admin-units'!$I$1&lt;&gt;"y", "", IF(L913="", 'order-admin-units'!$B$2+1, VLOOKUP(K913&amp;"@"&amp;L913, orderadmin, 2))))</f>
        <v/>
      </c>
      <c r="Z913" s="147" t="str">
        <f t="shared" si="117"/>
        <v/>
      </c>
      <c r="AA913" s="147" t="str">
        <f t="shared" si="118"/>
        <v/>
      </c>
      <c r="AB913" s="147" t="str">
        <f t="shared" si="119"/>
        <v/>
      </c>
      <c r="AC913" s="147" t="str">
        <f t="shared" si="113"/>
        <v/>
      </c>
      <c r="AD913" s="11" t="str">
        <f t="shared" si="114"/>
        <v/>
      </c>
      <c r="AE913" s="11" t="str">
        <f t="array" ref="AE913">IF(ISBLANK(D913),"",IF(OR($H$2="y",$H$2="m"),IF(AA913=AA912,IF(OR(AB913=$AB$4:$AB912)=FALSE,AE912&amp;C913,AE912),"("&amp;C913)&amp;IF(AA913=AA914,IF(OR(AB914=$AB$4:$AB913)=FALSE,", ",""),") "),""))</f>
        <v/>
      </c>
      <c r="AF913" s="11" t="str">
        <f t="shared" si="115"/>
        <v/>
      </c>
      <c r="AG913" s="11" t="str">
        <f t="array" ref="AG913">IF(ISBLANK(D913),"",IF(OR($H$2="y",$H$2="m"),IF(AA913=AA912,IF(OR(AC913=$AC$4:$AC912)=FALSE,AG912&amp;AF913,AG912),"("&amp;AF913)&amp;IF(AA913=AA914,IF(OR(AC914=$AC$4:$AC913)=FALSE,", ",""),") "),""))</f>
        <v/>
      </c>
      <c r="AH913" s="10" t="str">
        <f>IF((ISBLANK(D913)),"",IF(D913=D912,AH912,"")&amp;IF(B912&lt;&gt;B913,((IF(ISBLANK(E913),$D$3&amp;"Non-type material: "&amp;$D$3,$D$3&amp;INDEX('type-categories'!$A$2:$B$100,MATCH(E913,'type-categories'!$A$2:$A$100,0),2)&amp;$D$3))),"")&amp;(IF(K913&lt;&gt;K912,$C$2&amp;K913&amp;$K$3&amp;$C$2&amp;" ",(IF(B913&lt;&gt;B912,$C$2&amp;K913&amp;$K$3&amp;$C$2&amp;" ",""))))&amp;(IF(L913="","",((IF(L913&lt;&gt;L912,$D$2&amp;L913&amp;$L$3&amp;$D$2&amp;" ",IF(B913&lt;&gt;B912,$D$2&amp;L913&amp;$L$3&amp;$D$2&amp;" ",""))))))&amp;(IF(M913="","",((IF(M913&lt;&gt;M912,$E$2&amp;M913&amp;$E$2&amp;","&amp;" ",IF(B913&lt;&gt;B912,$E$2&amp;M913&amp;$E$2&amp;",",""))))))&amp;(IF(N913="","",IF(N913&lt;&gt;N912,N913&amp;", ",IF(B913&lt;&gt;B912,N913&amp;", ",""))))&amp;(IF(ISBLANK(O913),"",(IF(O913&lt;&gt;O912,O913&amp;", ",IF(B913&lt;&gt;B912,O913&amp;", ","")))))&amp;(IF(ISBLANK(P913),"",(IF(P913&lt;&gt;P912,P913&amp;", ",IF(B913&lt;&gt;B912,P913&amp;", ",IF(Z913&lt;&gt;Z912,P913&amp;", ",""))))))&amp;(IF(ISBLANK(Q913),"",(IF(Q913&lt;&gt;Q912,Q913&amp;", ",IF(B913&lt;&gt;B912,Q913&amp;", ",IF(Z913&lt;&gt;Z912,Q913&amp;", ",""))))))&amp;(IF(ISBLANK(R913),"",(IF(R913&lt;&gt;R912,R913&amp;"m, ",IF(B913&lt;&gt;B912,R913&amp;"m, ",IF(Z913&lt;&gt;Z912,R913&amp;"m, ",""))))))&amp;IF(ISBLANK(S913),"",(IF(B913&lt;&gt;B912,S913&amp;", ",IF(S913&lt;&gt;S912,IF((Z913=Z912),"same locality "&amp;S913&amp;", ",S913&amp;", "),""))))&amp;(IF(ISBLANK(T913),"",(IF(T913&lt;&gt;T912,IF(ISBLANK(F$2),T913&amp;", ",T913&amp;" "&amp;F$2&amp;", "),(IF(B913&lt;&gt;B912,IF(ISBLANK(F$2),T913&amp;", ",T913&amp;" "&amp;F$2&amp;", "),(IF(Z913&lt;&gt;Z912,IF(ISBLANK(F$2),T913&amp;", ",T913&amp;" "&amp;F$2&amp;", "),IF((U913&lt;&gt;U912)*($G$2="Y"),"same collector, ","")))))))))&amp;(IF(ISBLANK(U913),"",(IF(U913&lt;&gt;U912,U913&amp;", ",(IF(B913&lt;&gt;B912,U913&amp;", ",IF(Z913&lt;&gt;Z912,U913&amp;", ",(IF(T913&lt;&gt;T912,IF((T913&lt;&gt;T912)*($G$2="Y"),"same date, ", ""),IF((T913=T912)*(U913=U912)*(S913&lt;&gt;S912)*($G$2="Y"),"same collector and date, ", ""))))))))))&amp;(IF(ISBLANK(V913),"",V913&amp;", "))&amp;IF((AA913&lt;&gt;AA914)*($H$2="y"),AD913&amp;AE913,IF((AA913&lt;&gt;AA914)*($H$2="m"),AD913&amp;AG913,IF(($H$2&lt;&gt;"m")*($H$2&lt;&gt;"Y"),(IF(F913=0,"",F913&amp;" "&amp;$F$4&amp;" "))&amp;(IF(G913=0,"",G913&amp;" "&amp;$G$4&amp;" "))&amp;(IF(H913=0,"",H913&amp;" "&amp;H$4&amp;" "))&amp;(IF(I913=0,"",I913&amp;" "&amp;$I$4&amp;" "))&amp;(IF(J913=0,"",J913&amp;" "&amp;$J$4&amp;" "))&amp;IF((ISBLANK(C913)),"","("&amp;C913&amp;")"),"")))&amp;IF((B913=B914)*(K913=K914)*(L913=L914)*(M913=M914),IF(($H$2&lt;&gt;"m")*($H$2&lt;&gt;"Y"), ", ", IF((ISNUMBER(FIND(")",AE913))), ", ", "")),IF((B913=B914)*(K913=K914)*(L913=L914),"; ",". ")))</f>
        <v/>
      </c>
      <c r="AI913" s="1"/>
    </row>
    <row r="914" spans="1:35" x14ac:dyDescent="0.25">
      <c r="A914" s="3" t="str">
        <f t="shared" si="116"/>
        <v/>
      </c>
      <c r="B914" s="53" t="str">
        <f t="shared" si="120"/>
        <v/>
      </c>
      <c r="C914" s="57"/>
      <c r="D914" s="57"/>
      <c r="E914" s="57"/>
      <c r="F914" s="57"/>
      <c r="G914" s="57"/>
      <c r="H914" s="57"/>
      <c r="I914" s="57"/>
      <c r="J914" s="57"/>
      <c r="K914" s="57"/>
      <c r="L914" s="57"/>
      <c r="M914" s="54"/>
      <c r="N914" s="57"/>
      <c r="O914" s="58"/>
      <c r="P914" s="58"/>
      <c r="Q914" s="58"/>
      <c r="R914" s="58"/>
      <c r="S914" s="54"/>
      <c r="T914" s="57"/>
      <c r="U914" s="57"/>
      <c r="V914" s="57"/>
      <c r="W914" s="57"/>
      <c r="X914" s="147" t="str">
        <f>IF(ISBLANK(D914),"",IF('order-admin-units'!$I$1&lt;&gt;"y", "", IF((K914="")*(ISBLANK(D914)=FALSE), 'order-admin-units'!$B$1+1, VLOOKUP(K914, ordercountry, 2))))</f>
        <v/>
      </c>
      <c r="Y914" s="147" t="str">
        <f>IF(ISBLANK(D914),"",IF('order-admin-units'!$I$1&lt;&gt;"y", "", IF(L914="", 'order-admin-units'!$B$2+1, VLOOKUP(K914&amp;"@"&amp;L914, orderadmin, 2))))</f>
        <v/>
      </c>
      <c r="Z914" s="147" t="str">
        <f t="shared" si="117"/>
        <v/>
      </c>
      <c r="AA914" s="147" t="str">
        <f t="shared" si="118"/>
        <v/>
      </c>
      <c r="AB914" s="147" t="str">
        <f t="shared" si="119"/>
        <v/>
      </c>
      <c r="AC914" s="147" t="str">
        <f t="shared" si="113"/>
        <v/>
      </c>
      <c r="AD914" s="11" t="str">
        <f t="shared" si="114"/>
        <v/>
      </c>
      <c r="AE914" s="11" t="str">
        <f t="array" ref="AE914">IF(ISBLANK(D914),"",IF(OR($H$2="y",$H$2="m"),IF(AA914=AA913,IF(OR(AB914=$AB$4:$AB913)=FALSE,AE913&amp;C914,AE913),"("&amp;C914)&amp;IF(AA914=AA915,IF(OR(AB915=$AB$4:$AB914)=FALSE,", ",""),") "),""))</f>
        <v/>
      </c>
      <c r="AF914" s="11" t="str">
        <f t="shared" si="115"/>
        <v/>
      </c>
      <c r="AG914" s="11" t="str">
        <f t="array" ref="AG914">IF(ISBLANK(D914),"",IF(OR($H$2="y",$H$2="m"),IF(AA914=AA913,IF(OR(AC914=$AC$4:$AC913)=FALSE,AG913&amp;AF914,AG913),"("&amp;AF914)&amp;IF(AA914=AA915,IF(OR(AC915=$AC$4:$AC914)=FALSE,", ",""),") "),""))</f>
        <v/>
      </c>
      <c r="AH914" s="10" t="str">
        <f>IF((ISBLANK(D914)),"",IF(D914=D913,AH913,"")&amp;IF(B913&lt;&gt;B914,((IF(ISBLANK(E914),$D$3&amp;"Non-type material: "&amp;$D$3,$D$3&amp;INDEX('type-categories'!$A$2:$B$100,MATCH(E914,'type-categories'!$A$2:$A$100,0),2)&amp;$D$3))),"")&amp;(IF(K914&lt;&gt;K913,$C$2&amp;K914&amp;$K$3&amp;$C$2&amp;" ",(IF(B914&lt;&gt;B913,$C$2&amp;K914&amp;$K$3&amp;$C$2&amp;" ",""))))&amp;(IF(L914="","",((IF(L914&lt;&gt;L913,$D$2&amp;L914&amp;$L$3&amp;$D$2&amp;" ",IF(B914&lt;&gt;B913,$D$2&amp;L914&amp;$L$3&amp;$D$2&amp;" ",""))))))&amp;(IF(M914="","",((IF(M914&lt;&gt;M913,$E$2&amp;M914&amp;$E$2&amp;","&amp;" ",IF(B914&lt;&gt;B913,$E$2&amp;M914&amp;$E$2&amp;",",""))))))&amp;(IF(N914="","",IF(N914&lt;&gt;N913,N914&amp;", ",IF(B914&lt;&gt;B913,N914&amp;", ",""))))&amp;(IF(ISBLANK(O914),"",(IF(O914&lt;&gt;O913,O914&amp;", ",IF(B914&lt;&gt;B913,O914&amp;", ","")))))&amp;(IF(ISBLANK(P914),"",(IF(P914&lt;&gt;P913,P914&amp;", ",IF(B914&lt;&gt;B913,P914&amp;", ",IF(Z914&lt;&gt;Z913,P914&amp;", ",""))))))&amp;(IF(ISBLANK(Q914),"",(IF(Q914&lt;&gt;Q913,Q914&amp;", ",IF(B914&lt;&gt;B913,Q914&amp;", ",IF(Z914&lt;&gt;Z913,Q914&amp;", ",""))))))&amp;(IF(ISBLANK(R914),"",(IF(R914&lt;&gt;R913,R914&amp;"m, ",IF(B914&lt;&gt;B913,R914&amp;"m, ",IF(Z914&lt;&gt;Z913,R914&amp;"m, ",""))))))&amp;IF(ISBLANK(S914),"",(IF(B914&lt;&gt;B913,S914&amp;", ",IF(S914&lt;&gt;S913,IF((Z914=Z913),"same locality "&amp;S914&amp;", ",S914&amp;", "),""))))&amp;(IF(ISBLANK(T914),"",(IF(T914&lt;&gt;T913,IF(ISBLANK(F$2),T914&amp;", ",T914&amp;" "&amp;F$2&amp;", "),(IF(B914&lt;&gt;B913,IF(ISBLANK(F$2),T914&amp;", ",T914&amp;" "&amp;F$2&amp;", "),(IF(Z914&lt;&gt;Z913,IF(ISBLANK(F$2),T914&amp;", ",T914&amp;" "&amp;F$2&amp;", "),IF((U914&lt;&gt;U913)*($G$2="Y"),"same collector, ","")))))))))&amp;(IF(ISBLANK(U914),"",(IF(U914&lt;&gt;U913,U914&amp;", ",(IF(B914&lt;&gt;B913,U914&amp;", ",IF(Z914&lt;&gt;Z913,U914&amp;", ",(IF(T914&lt;&gt;T913,IF((T914&lt;&gt;T913)*($G$2="Y"),"same date, ", ""),IF((T914=T913)*(U914=U913)*(S914&lt;&gt;S913)*($G$2="Y"),"same collector and date, ", ""))))))))))&amp;(IF(ISBLANK(V914),"",V914&amp;", "))&amp;IF((AA914&lt;&gt;AA915)*($H$2="y"),AD914&amp;AE914,IF((AA914&lt;&gt;AA915)*($H$2="m"),AD914&amp;AG914,IF(($H$2&lt;&gt;"m")*($H$2&lt;&gt;"Y"),(IF(F914=0,"",F914&amp;" "&amp;$F$4&amp;" "))&amp;(IF(G914=0,"",G914&amp;" "&amp;$G$4&amp;" "))&amp;(IF(H914=0,"",H914&amp;" "&amp;H$4&amp;" "))&amp;(IF(I914=0,"",I914&amp;" "&amp;$I$4&amp;" "))&amp;(IF(J914=0,"",J914&amp;" "&amp;$J$4&amp;" "))&amp;IF((ISBLANK(C914)),"","("&amp;C914&amp;")"),"")))&amp;IF((B914=B915)*(K914=K915)*(L914=L915)*(M914=M915),IF(($H$2&lt;&gt;"m")*($H$2&lt;&gt;"Y"), ", ", IF((ISNUMBER(FIND(")",AE914))), ", ", "")),IF((B914=B915)*(K914=K915)*(L914=L915),"; ",". ")))</f>
        <v/>
      </c>
      <c r="AI914" s="1"/>
    </row>
    <row r="915" spans="1:35" x14ac:dyDescent="0.25">
      <c r="A915" s="3" t="str">
        <f t="shared" si="116"/>
        <v/>
      </c>
      <c r="B915" s="53" t="str">
        <f t="shared" si="120"/>
        <v/>
      </c>
      <c r="C915" s="57"/>
      <c r="D915" s="57"/>
      <c r="E915" s="57"/>
      <c r="F915" s="57"/>
      <c r="G915" s="57"/>
      <c r="H915" s="57"/>
      <c r="I915" s="57"/>
      <c r="J915" s="57"/>
      <c r="K915" s="57"/>
      <c r="L915" s="57"/>
      <c r="M915" s="54"/>
      <c r="N915" s="57"/>
      <c r="O915" s="58"/>
      <c r="P915" s="58"/>
      <c r="Q915" s="58"/>
      <c r="R915" s="58"/>
      <c r="S915" s="54"/>
      <c r="T915" s="57"/>
      <c r="U915" s="57"/>
      <c r="V915" s="57"/>
      <c r="W915" s="57"/>
      <c r="X915" s="147" t="str">
        <f>IF(ISBLANK(D915),"",IF('order-admin-units'!$I$1&lt;&gt;"y", "", IF((K915="")*(ISBLANK(D915)=FALSE), 'order-admin-units'!$B$1+1, VLOOKUP(K915, ordercountry, 2))))</f>
        <v/>
      </c>
      <c r="Y915" s="147" t="str">
        <f>IF(ISBLANK(D915),"",IF('order-admin-units'!$I$1&lt;&gt;"y", "", IF(L915="", 'order-admin-units'!$B$2+1, VLOOKUP(K915&amp;"@"&amp;L915, orderadmin, 2))))</f>
        <v/>
      </c>
      <c r="Z915" s="147" t="str">
        <f t="shared" si="117"/>
        <v/>
      </c>
      <c r="AA915" s="147" t="str">
        <f t="shared" si="118"/>
        <v/>
      </c>
      <c r="AB915" s="147" t="str">
        <f t="shared" si="119"/>
        <v/>
      </c>
      <c r="AC915" s="147" t="str">
        <f t="shared" si="113"/>
        <v/>
      </c>
      <c r="AD915" s="11" t="str">
        <f t="shared" si="114"/>
        <v/>
      </c>
      <c r="AE915" s="11" t="str">
        <f t="array" ref="AE915">IF(ISBLANK(D915),"",IF(OR($H$2="y",$H$2="m"),IF(AA915=AA914,IF(OR(AB915=$AB$4:$AB914)=FALSE,AE914&amp;C915,AE914),"("&amp;C915)&amp;IF(AA915=AA916,IF(OR(AB916=$AB$4:$AB915)=FALSE,", ",""),") "),""))</f>
        <v/>
      </c>
      <c r="AF915" s="11" t="str">
        <f t="shared" si="115"/>
        <v/>
      </c>
      <c r="AG915" s="11" t="str">
        <f t="array" ref="AG915">IF(ISBLANK(D915),"",IF(OR($H$2="y",$H$2="m"),IF(AA915=AA914,IF(OR(AC915=$AC$4:$AC914)=FALSE,AG914&amp;AF915,AG914),"("&amp;AF915)&amp;IF(AA915=AA916,IF(OR(AC916=$AC$4:$AC915)=FALSE,", ",""),") "),""))</f>
        <v/>
      </c>
      <c r="AH915" s="10" t="str">
        <f>IF((ISBLANK(D915)),"",IF(D915=D914,AH914,"")&amp;IF(B914&lt;&gt;B915,((IF(ISBLANK(E915),$D$3&amp;"Non-type material: "&amp;$D$3,$D$3&amp;INDEX('type-categories'!$A$2:$B$100,MATCH(E915,'type-categories'!$A$2:$A$100,0),2)&amp;$D$3))),"")&amp;(IF(K915&lt;&gt;K914,$C$2&amp;K915&amp;$K$3&amp;$C$2&amp;" ",(IF(B915&lt;&gt;B914,$C$2&amp;K915&amp;$K$3&amp;$C$2&amp;" ",""))))&amp;(IF(L915="","",((IF(L915&lt;&gt;L914,$D$2&amp;L915&amp;$L$3&amp;$D$2&amp;" ",IF(B915&lt;&gt;B914,$D$2&amp;L915&amp;$L$3&amp;$D$2&amp;" ",""))))))&amp;(IF(M915="","",((IF(M915&lt;&gt;M914,$E$2&amp;M915&amp;$E$2&amp;","&amp;" ",IF(B915&lt;&gt;B914,$E$2&amp;M915&amp;$E$2&amp;",",""))))))&amp;(IF(N915="","",IF(N915&lt;&gt;N914,N915&amp;", ",IF(B915&lt;&gt;B914,N915&amp;", ",""))))&amp;(IF(ISBLANK(O915),"",(IF(O915&lt;&gt;O914,O915&amp;", ",IF(B915&lt;&gt;B914,O915&amp;", ","")))))&amp;(IF(ISBLANK(P915),"",(IF(P915&lt;&gt;P914,P915&amp;", ",IF(B915&lt;&gt;B914,P915&amp;", ",IF(Z915&lt;&gt;Z914,P915&amp;", ",""))))))&amp;(IF(ISBLANK(Q915),"",(IF(Q915&lt;&gt;Q914,Q915&amp;", ",IF(B915&lt;&gt;B914,Q915&amp;", ",IF(Z915&lt;&gt;Z914,Q915&amp;", ",""))))))&amp;(IF(ISBLANK(R915),"",(IF(R915&lt;&gt;R914,R915&amp;"m, ",IF(B915&lt;&gt;B914,R915&amp;"m, ",IF(Z915&lt;&gt;Z914,R915&amp;"m, ",""))))))&amp;IF(ISBLANK(S915),"",(IF(B915&lt;&gt;B914,S915&amp;", ",IF(S915&lt;&gt;S914,IF((Z915=Z914),"same locality "&amp;S915&amp;", ",S915&amp;", "),""))))&amp;(IF(ISBLANK(T915),"",(IF(T915&lt;&gt;T914,IF(ISBLANK(F$2),T915&amp;", ",T915&amp;" "&amp;F$2&amp;", "),(IF(B915&lt;&gt;B914,IF(ISBLANK(F$2),T915&amp;", ",T915&amp;" "&amp;F$2&amp;", "),(IF(Z915&lt;&gt;Z914,IF(ISBLANK(F$2),T915&amp;", ",T915&amp;" "&amp;F$2&amp;", "),IF((U915&lt;&gt;U914)*($G$2="Y"),"same collector, ","")))))))))&amp;(IF(ISBLANK(U915),"",(IF(U915&lt;&gt;U914,U915&amp;", ",(IF(B915&lt;&gt;B914,U915&amp;", ",IF(Z915&lt;&gt;Z914,U915&amp;", ",(IF(T915&lt;&gt;T914,IF((T915&lt;&gt;T914)*($G$2="Y"),"same date, ", ""),IF((T915=T914)*(U915=U914)*(S915&lt;&gt;S914)*($G$2="Y"),"same collector and date, ", ""))))))))))&amp;(IF(ISBLANK(V915),"",V915&amp;", "))&amp;IF((AA915&lt;&gt;AA916)*($H$2="y"),AD915&amp;AE915,IF((AA915&lt;&gt;AA916)*($H$2="m"),AD915&amp;AG915,IF(($H$2&lt;&gt;"m")*($H$2&lt;&gt;"Y"),(IF(F915=0,"",F915&amp;" "&amp;$F$4&amp;" "))&amp;(IF(G915=0,"",G915&amp;" "&amp;$G$4&amp;" "))&amp;(IF(H915=0,"",H915&amp;" "&amp;H$4&amp;" "))&amp;(IF(I915=0,"",I915&amp;" "&amp;$I$4&amp;" "))&amp;(IF(J915=0,"",J915&amp;" "&amp;$J$4&amp;" "))&amp;IF((ISBLANK(C915)),"","("&amp;C915&amp;")"),"")))&amp;IF((B915=B916)*(K915=K916)*(L915=L916)*(M915=M916),IF(($H$2&lt;&gt;"m")*($H$2&lt;&gt;"Y"), ", ", IF((ISNUMBER(FIND(")",AE915))), ", ", "")),IF((B915=B916)*(K915=K916)*(L915=L916),"; ",". ")))</f>
        <v/>
      </c>
      <c r="AI915" s="1"/>
    </row>
    <row r="916" spans="1:35" x14ac:dyDescent="0.25">
      <c r="A916" s="3" t="str">
        <f t="shared" si="116"/>
        <v/>
      </c>
      <c r="B916" s="53" t="str">
        <f t="shared" si="120"/>
        <v/>
      </c>
      <c r="C916" s="57"/>
      <c r="D916" s="57"/>
      <c r="E916" s="57"/>
      <c r="F916" s="57"/>
      <c r="G916" s="57"/>
      <c r="H916" s="57"/>
      <c r="I916" s="57"/>
      <c r="J916" s="57"/>
      <c r="K916" s="57"/>
      <c r="L916" s="57"/>
      <c r="M916" s="54"/>
      <c r="N916" s="57"/>
      <c r="O916" s="58"/>
      <c r="P916" s="58"/>
      <c r="Q916" s="58"/>
      <c r="R916" s="58"/>
      <c r="S916" s="54"/>
      <c r="T916" s="57"/>
      <c r="U916" s="57"/>
      <c r="V916" s="57"/>
      <c r="W916" s="57"/>
      <c r="X916" s="147" t="str">
        <f>IF(ISBLANK(D916),"",IF('order-admin-units'!$I$1&lt;&gt;"y", "", IF((K916="")*(ISBLANK(D916)=FALSE), 'order-admin-units'!$B$1+1, VLOOKUP(K916, ordercountry, 2))))</f>
        <v/>
      </c>
      <c r="Y916" s="147" t="str">
        <f>IF(ISBLANK(D916),"",IF('order-admin-units'!$I$1&lt;&gt;"y", "", IF(L916="", 'order-admin-units'!$B$2+1, VLOOKUP(K916&amp;"@"&amp;L916, orderadmin, 2))))</f>
        <v/>
      </c>
      <c r="Z916" s="147" t="str">
        <f t="shared" si="117"/>
        <v/>
      </c>
      <c r="AA916" s="147" t="str">
        <f t="shared" si="118"/>
        <v/>
      </c>
      <c r="AB916" s="147" t="str">
        <f t="shared" si="119"/>
        <v/>
      </c>
      <c r="AC916" s="147" t="str">
        <f t="shared" si="113"/>
        <v/>
      </c>
      <c r="AD916" s="11" t="str">
        <f t="shared" si="114"/>
        <v/>
      </c>
      <c r="AE916" s="11" t="str">
        <f t="array" ref="AE916">IF(ISBLANK(D916),"",IF(OR($H$2="y",$H$2="m"),IF(AA916=AA915,IF(OR(AB916=$AB$4:$AB915)=FALSE,AE915&amp;C916,AE915),"("&amp;C916)&amp;IF(AA916=AA917,IF(OR(AB917=$AB$4:$AB916)=FALSE,", ",""),") "),""))</f>
        <v/>
      </c>
      <c r="AF916" s="11" t="str">
        <f t="shared" si="115"/>
        <v/>
      </c>
      <c r="AG916" s="11" t="str">
        <f t="array" ref="AG916">IF(ISBLANK(D916),"",IF(OR($H$2="y",$H$2="m"),IF(AA916=AA915,IF(OR(AC916=$AC$4:$AC915)=FALSE,AG915&amp;AF916,AG915),"("&amp;AF916)&amp;IF(AA916=AA917,IF(OR(AC917=$AC$4:$AC916)=FALSE,", ",""),") "),""))</f>
        <v/>
      </c>
      <c r="AH916" s="10" t="str">
        <f>IF((ISBLANK(D916)),"",IF(D916=D915,AH915,"")&amp;IF(B915&lt;&gt;B916,((IF(ISBLANK(E916),$D$3&amp;"Non-type material: "&amp;$D$3,$D$3&amp;INDEX('type-categories'!$A$2:$B$100,MATCH(E916,'type-categories'!$A$2:$A$100,0),2)&amp;$D$3))),"")&amp;(IF(K916&lt;&gt;K915,$C$2&amp;K916&amp;$K$3&amp;$C$2&amp;" ",(IF(B916&lt;&gt;B915,$C$2&amp;K916&amp;$K$3&amp;$C$2&amp;" ",""))))&amp;(IF(L916="","",((IF(L916&lt;&gt;L915,$D$2&amp;L916&amp;$L$3&amp;$D$2&amp;" ",IF(B916&lt;&gt;B915,$D$2&amp;L916&amp;$L$3&amp;$D$2&amp;" ",""))))))&amp;(IF(M916="","",((IF(M916&lt;&gt;M915,$E$2&amp;M916&amp;$E$2&amp;","&amp;" ",IF(B916&lt;&gt;B915,$E$2&amp;M916&amp;$E$2&amp;",",""))))))&amp;(IF(N916="","",IF(N916&lt;&gt;N915,N916&amp;", ",IF(B916&lt;&gt;B915,N916&amp;", ",""))))&amp;(IF(ISBLANK(O916),"",(IF(O916&lt;&gt;O915,O916&amp;", ",IF(B916&lt;&gt;B915,O916&amp;", ","")))))&amp;(IF(ISBLANK(P916),"",(IF(P916&lt;&gt;P915,P916&amp;", ",IF(B916&lt;&gt;B915,P916&amp;", ",IF(Z916&lt;&gt;Z915,P916&amp;", ",""))))))&amp;(IF(ISBLANK(Q916),"",(IF(Q916&lt;&gt;Q915,Q916&amp;", ",IF(B916&lt;&gt;B915,Q916&amp;", ",IF(Z916&lt;&gt;Z915,Q916&amp;", ",""))))))&amp;(IF(ISBLANK(R916),"",(IF(R916&lt;&gt;R915,R916&amp;"m, ",IF(B916&lt;&gt;B915,R916&amp;"m, ",IF(Z916&lt;&gt;Z915,R916&amp;"m, ",""))))))&amp;IF(ISBLANK(S916),"",(IF(B916&lt;&gt;B915,S916&amp;", ",IF(S916&lt;&gt;S915,IF((Z916=Z915),"same locality "&amp;S916&amp;", ",S916&amp;", "),""))))&amp;(IF(ISBLANK(T916),"",(IF(T916&lt;&gt;T915,IF(ISBLANK(F$2),T916&amp;", ",T916&amp;" "&amp;F$2&amp;", "),(IF(B916&lt;&gt;B915,IF(ISBLANK(F$2),T916&amp;", ",T916&amp;" "&amp;F$2&amp;", "),(IF(Z916&lt;&gt;Z915,IF(ISBLANK(F$2),T916&amp;", ",T916&amp;" "&amp;F$2&amp;", "),IF((U916&lt;&gt;U915)*($G$2="Y"),"same collector, ","")))))))))&amp;(IF(ISBLANK(U916),"",(IF(U916&lt;&gt;U915,U916&amp;", ",(IF(B916&lt;&gt;B915,U916&amp;", ",IF(Z916&lt;&gt;Z915,U916&amp;", ",(IF(T916&lt;&gt;T915,IF((T916&lt;&gt;T915)*($G$2="Y"),"same date, ", ""),IF((T916=T915)*(U916=U915)*(S916&lt;&gt;S915)*($G$2="Y"),"same collector and date, ", ""))))))))))&amp;(IF(ISBLANK(V916),"",V916&amp;", "))&amp;IF((AA916&lt;&gt;AA917)*($H$2="y"),AD916&amp;AE916,IF((AA916&lt;&gt;AA917)*($H$2="m"),AD916&amp;AG916,IF(($H$2&lt;&gt;"m")*($H$2&lt;&gt;"Y"),(IF(F916=0,"",F916&amp;" "&amp;$F$4&amp;" "))&amp;(IF(G916=0,"",G916&amp;" "&amp;$G$4&amp;" "))&amp;(IF(H916=0,"",H916&amp;" "&amp;H$4&amp;" "))&amp;(IF(I916=0,"",I916&amp;" "&amp;$I$4&amp;" "))&amp;(IF(J916=0,"",J916&amp;" "&amp;$J$4&amp;" "))&amp;IF((ISBLANK(C916)),"","("&amp;C916&amp;")"),"")))&amp;IF((B916=B917)*(K916=K917)*(L916=L917)*(M916=M917),IF(($H$2&lt;&gt;"m")*($H$2&lt;&gt;"Y"), ", ", IF((ISNUMBER(FIND(")",AE916))), ", ", "")),IF((B916=B917)*(K916=K917)*(L916=L917),"; ",". ")))</f>
        <v/>
      </c>
      <c r="AI916" s="1"/>
    </row>
    <row r="917" spans="1:35" x14ac:dyDescent="0.25">
      <c r="A917" s="3" t="str">
        <f t="shared" si="116"/>
        <v/>
      </c>
      <c r="B917" s="53" t="str">
        <f t="shared" si="120"/>
        <v/>
      </c>
      <c r="C917" s="57"/>
      <c r="D917" s="57"/>
      <c r="E917" s="57"/>
      <c r="F917" s="57"/>
      <c r="G917" s="57"/>
      <c r="H917" s="57"/>
      <c r="I917" s="57"/>
      <c r="J917" s="57"/>
      <c r="K917" s="57"/>
      <c r="L917" s="57"/>
      <c r="M917" s="54"/>
      <c r="N917" s="57"/>
      <c r="O917" s="58"/>
      <c r="P917" s="58"/>
      <c r="Q917" s="58"/>
      <c r="R917" s="58"/>
      <c r="S917" s="54"/>
      <c r="T917" s="57"/>
      <c r="U917" s="57"/>
      <c r="V917" s="57"/>
      <c r="W917" s="57"/>
      <c r="X917" s="147" t="str">
        <f>IF(ISBLANK(D917),"",IF('order-admin-units'!$I$1&lt;&gt;"y", "", IF((K917="")*(ISBLANK(D917)=FALSE), 'order-admin-units'!$B$1+1, VLOOKUP(K917, ordercountry, 2))))</f>
        <v/>
      </c>
      <c r="Y917" s="147" t="str">
        <f>IF(ISBLANK(D917),"",IF('order-admin-units'!$I$1&lt;&gt;"y", "", IF(L917="", 'order-admin-units'!$B$2+1, VLOOKUP(K917&amp;"@"&amp;L917, orderadmin, 2))))</f>
        <v/>
      </c>
      <c r="Z917" s="147" t="str">
        <f t="shared" si="117"/>
        <v/>
      </c>
      <c r="AA917" s="147" t="str">
        <f t="shared" si="118"/>
        <v/>
      </c>
      <c r="AB917" s="147" t="str">
        <f t="shared" si="119"/>
        <v/>
      </c>
      <c r="AC917" s="147" t="str">
        <f t="shared" si="113"/>
        <v/>
      </c>
      <c r="AD917" s="11" t="str">
        <f t="shared" si="114"/>
        <v/>
      </c>
      <c r="AE917" s="11" t="str">
        <f t="array" ref="AE917">IF(ISBLANK(D917),"",IF(OR($H$2="y",$H$2="m"),IF(AA917=AA916,IF(OR(AB917=$AB$4:$AB916)=FALSE,AE916&amp;C917,AE916),"("&amp;C917)&amp;IF(AA917=AA918,IF(OR(AB918=$AB$4:$AB917)=FALSE,", ",""),") "),""))</f>
        <v/>
      </c>
      <c r="AF917" s="11" t="str">
        <f t="shared" si="115"/>
        <v/>
      </c>
      <c r="AG917" s="11" t="str">
        <f t="array" ref="AG917">IF(ISBLANK(D917),"",IF(OR($H$2="y",$H$2="m"),IF(AA917=AA916,IF(OR(AC917=$AC$4:$AC916)=FALSE,AG916&amp;AF917,AG916),"("&amp;AF917)&amp;IF(AA917=AA918,IF(OR(AC918=$AC$4:$AC917)=FALSE,", ",""),") "),""))</f>
        <v/>
      </c>
      <c r="AH917" s="10" t="str">
        <f>IF((ISBLANK(D917)),"",IF(D917=D916,AH916,"")&amp;IF(B916&lt;&gt;B917,((IF(ISBLANK(E917),$D$3&amp;"Non-type material: "&amp;$D$3,$D$3&amp;INDEX('type-categories'!$A$2:$B$100,MATCH(E917,'type-categories'!$A$2:$A$100,0),2)&amp;$D$3))),"")&amp;(IF(K917&lt;&gt;K916,$C$2&amp;K917&amp;$K$3&amp;$C$2&amp;" ",(IF(B917&lt;&gt;B916,$C$2&amp;K917&amp;$K$3&amp;$C$2&amp;" ",""))))&amp;(IF(L917="","",((IF(L917&lt;&gt;L916,$D$2&amp;L917&amp;$L$3&amp;$D$2&amp;" ",IF(B917&lt;&gt;B916,$D$2&amp;L917&amp;$L$3&amp;$D$2&amp;" ",""))))))&amp;(IF(M917="","",((IF(M917&lt;&gt;M916,$E$2&amp;M917&amp;$E$2&amp;","&amp;" ",IF(B917&lt;&gt;B916,$E$2&amp;M917&amp;$E$2&amp;",",""))))))&amp;(IF(N917="","",IF(N917&lt;&gt;N916,N917&amp;", ",IF(B917&lt;&gt;B916,N917&amp;", ",""))))&amp;(IF(ISBLANK(O917),"",(IF(O917&lt;&gt;O916,O917&amp;", ",IF(B917&lt;&gt;B916,O917&amp;", ","")))))&amp;(IF(ISBLANK(P917),"",(IF(P917&lt;&gt;P916,P917&amp;", ",IF(B917&lt;&gt;B916,P917&amp;", ",IF(Z917&lt;&gt;Z916,P917&amp;", ",""))))))&amp;(IF(ISBLANK(Q917),"",(IF(Q917&lt;&gt;Q916,Q917&amp;", ",IF(B917&lt;&gt;B916,Q917&amp;", ",IF(Z917&lt;&gt;Z916,Q917&amp;", ",""))))))&amp;(IF(ISBLANK(R917),"",(IF(R917&lt;&gt;R916,R917&amp;"m, ",IF(B917&lt;&gt;B916,R917&amp;"m, ",IF(Z917&lt;&gt;Z916,R917&amp;"m, ",""))))))&amp;IF(ISBLANK(S917),"",(IF(B917&lt;&gt;B916,S917&amp;", ",IF(S917&lt;&gt;S916,IF((Z917=Z916),"same locality "&amp;S917&amp;", ",S917&amp;", "),""))))&amp;(IF(ISBLANK(T917),"",(IF(T917&lt;&gt;T916,IF(ISBLANK(F$2),T917&amp;", ",T917&amp;" "&amp;F$2&amp;", "),(IF(B917&lt;&gt;B916,IF(ISBLANK(F$2),T917&amp;", ",T917&amp;" "&amp;F$2&amp;", "),(IF(Z917&lt;&gt;Z916,IF(ISBLANK(F$2),T917&amp;", ",T917&amp;" "&amp;F$2&amp;", "),IF((U917&lt;&gt;U916)*($G$2="Y"),"same collector, ","")))))))))&amp;(IF(ISBLANK(U917),"",(IF(U917&lt;&gt;U916,U917&amp;", ",(IF(B917&lt;&gt;B916,U917&amp;", ",IF(Z917&lt;&gt;Z916,U917&amp;", ",(IF(T917&lt;&gt;T916,IF((T917&lt;&gt;T916)*($G$2="Y"),"same date, ", ""),IF((T917=T916)*(U917=U916)*(S917&lt;&gt;S916)*($G$2="Y"),"same collector and date, ", ""))))))))))&amp;(IF(ISBLANK(V917),"",V917&amp;", "))&amp;IF((AA917&lt;&gt;AA918)*($H$2="y"),AD917&amp;AE917,IF((AA917&lt;&gt;AA918)*($H$2="m"),AD917&amp;AG917,IF(($H$2&lt;&gt;"m")*($H$2&lt;&gt;"Y"),(IF(F917=0,"",F917&amp;" "&amp;$F$4&amp;" "))&amp;(IF(G917=0,"",G917&amp;" "&amp;$G$4&amp;" "))&amp;(IF(H917=0,"",H917&amp;" "&amp;H$4&amp;" "))&amp;(IF(I917=0,"",I917&amp;" "&amp;$I$4&amp;" "))&amp;(IF(J917=0,"",J917&amp;" "&amp;$J$4&amp;" "))&amp;IF((ISBLANK(C917)),"","("&amp;C917&amp;")"),"")))&amp;IF((B917=B918)*(K917=K918)*(L917=L918)*(M917=M918),IF(($H$2&lt;&gt;"m")*($H$2&lt;&gt;"Y"), ", ", IF((ISNUMBER(FIND(")",AE917))), ", ", "")),IF((B917=B918)*(K917=K918)*(L917=L918),"; ",". ")))</f>
        <v/>
      </c>
      <c r="AI917" s="1"/>
    </row>
    <row r="918" spans="1:35" x14ac:dyDescent="0.25">
      <c r="A918" s="3" t="str">
        <f t="shared" si="116"/>
        <v/>
      </c>
      <c r="B918" s="53" t="str">
        <f t="shared" si="120"/>
        <v/>
      </c>
      <c r="C918" s="57"/>
      <c r="D918" s="57"/>
      <c r="E918" s="57"/>
      <c r="F918" s="57"/>
      <c r="G918" s="57"/>
      <c r="H918" s="57"/>
      <c r="I918" s="57"/>
      <c r="J918" s="57"/>
      <c r="K918" s="57"/>
      <c r="L918" s="57"/>
      <c r="M918" s="54"/>
      <c r="N918" s="57"/>
      <c r="O918" s="58"/>
      <c r="P918" s="58"/>
      <c r="Q918" s="58"/>
      <c r="R918" s="58"/>
      <c r="S918" s="54"/>
      <c r="T918" s="57"/>
      <c r="U918" s="57"/>
      <c r="V918" s="57"/>
      <c r="W918" s="57"/>
      <c r="X918" s="147" t="str">
        <f>IF(ISBLANK(D918),"",IF('order-admin-units'!$I$1&lt;&gt;"y", "", IF((K918="")*(ISBLANK(D918)=FALSE), 'order-admin-units'!$B$1+1, VLOOKUP(K918, ordercountry, 2))))</f>
        <v/>
      </c>
      <c r="Y918" s="147" t="str">
        <f>IF(ISBLANK(D918),"",IF('order-admin-units'!$I$1&lt;&gt;"y", "", IF(L918="", 'order-admin-units'!$B$2+1, VLOOKUP(K918&amp;"@"&amp;L918, orderadmin, 2))))</f>
        <v/>
      </c>
      <c r="Z918" s="147" t="str">
        <f t="shared" si="117"/>
        <v/>
      </c>
      <c r="AA918" s="147" t="str">
        <f t="shared" si="118"/>
        <v/>
      </c>
      <c r="AB918" s="147" t="str">
        <f t="shared" si="119"/>
        <v/>
      </c>
      <c r="AC918" s="147" t="str">
        <f t="shared" si="113"/>
        <v/>
      </c>
      <c r="AD918" s="11" t="str">
        <f t="shared" si="114"/>
        <v/>
      </c>
      <c r="AE918" s="11" t="str">
        <f t="array" ref="AE918">IF(ISBLANK(D918),"",IF(OR($H$2="y",$H$2="m"),IF(AA918=AA917,IF(OR(AB918=$AB$4:$AB917)=FALSE,AE917&amp;C918,AE917),"("&amp;C918)&amp;IF(AA918=AA919,IF(OR(AB919=$AB$4:$AB918)=FALSE,", ",""),") "),""))</f>
        <v/>
      </c>
      <c r="AF918" s="11" t="str">
        <f t="shared" si="115"/>
        <v/>
      </c>
      <c r="AG918" s="11" t="str">
        <f t="array" ref="AG918">IF(ISBLANK(D918),"",IF(OR($H$2="y",$H$2="m"),IF(AA918=AA917,IF(OR(AC918=$AC$4:$AC917)=FALSE,AG917&amp;AF918,AG917),"("&amp;AF918)&amp;IF(AA918=AA919,IF(OR(AC919=$AC$4:$AC918)=FALSE,", ",""),") "),""))</f>
        <v/>
      </c>
      <c r="AH918" s="10" t="str">
        <f>IF((ISBLANK(D918)),"",IF(D918=D917,AH917,"")&amp;IF(B917&lt;&gt;B918,((IF(ISBLANK(E918),$D$3&amp;"Non-type material: "&amp;$D$3,$D$3&amp;INDEX('type-categories'!$A$2:$B$100,MATCH(E918,'type-categories'!$A$2:$A$100,0),2)&amp;$D$3))),"")&amp;(IF(K918&lt;&gt;K917,$C$2&amp;K918&amp;$K$3&amp;$C$2&amp;" ",(IF(B918&lt;&gt;B917,$C$2&amp;K918&amp;$K$3&amp;$C$2&amp;" ",""))))&amp;(IF(L918="","",((IF(L918&lt;&gt;L917,$D$2&amp;L918&amp;$L$3&amp;$D$2&amp;" ",IF(B918&lt;&gt;B917,$D$2&amp;L918&amp;$L$3&amp;$D$2&amp;" ",""))))))&amp;(IF(M918="","",((IF(M918&lt;&gt;M917,$E$2&amp;M918&amp;$E$2&amp;","&amp;" ",IF(B918&lt;&gt;B917,$E$2&amp;M918&amp;$E$2&amp;",",""))))))&amp;(IF(N918="","",IF(N918&lt;&gt;N917,N918&amp;", ",IF(B918&lt;&gt;B917,N918&amp;", ",""))))&amp;(IF(ISBLANK(O918),"",(IF(O918&lt;&gt;O917,O918&amp;", ",IF(B918&lt;&gt;B917,O918&amp;", ","")))))&amp;(IF(ISBLANK(P918),"",(IF(P918&lt;&gt;P917,P918&amp;", ",IF(B918&lt;&gt;B917,P918&amp;", ",IF(Z918&lt;&gt;Z917,P918&amp;", ",""))))))&amp;(IF(ISBLANK(Q918),"",(IF(Q918&lt;&gt;Q917,Q918&amp;", ",IF(B918&lt;&gt;B917,Q918&amp;", ",IF(Z918&lt;&gt;Z917,Q918&amp;", ",""))))))&amp;(IF(ISBLANK(R918),"",(IF(R918&lt;&gt;R917,R918&amp;"m, ",IF(B918&lt;&gt;B917,R918&amp;"m, ",IF(Z918&lt;&gt;Z917,R918&amp;"m, ",""))))))&amp;IF(ISBLANK(S918),"",(IF(B918&lt;&gt;B917,S918&amp;", ",IF(S918&lt;&gt;S917,IF((Z918=Z917),"same locality "&amp;S918&amp;", ",S918&amp;", "),""))))&amp;(IF(ISBLANK(T918),"",(IF(T918&lt;&gt;T917,IF(ISBLANK(F$2),T918&amp;", ",T918&amp;" "&amp;F$2&amp;", "),(IF(B918&lt;&gt;B917,IF(ISBLANK(F$2),T918&amp;", ",T918&amp;" "&amp;F$2&amp;", "),(IF(Z918&lt;&gt;Z917,IF(ISBLANK(F$2),T918&amp;", ",T918&amp;" "&amp;F$2&amp;", "),IF((U918&lt;&gt;U917)*($G$2="Y"),"same collector, ","")))))))))&amp;(IF(ISBLANK(U918),"",(IF(U918&lt;&gt;U917,U918&amp;", ",(IF(B918&lt;&gt;B917,U918&amp;", ",IF(Z918&lt;&gt;Z917,U918&amp;", ",(IF(T918&lt;&gt;T917,IF((T918&lt;&gt;T917)*($G$2="Y"),"same date, ", ""),IF((T918=T917)*(U918=U917)*(S918&lt;&gt;S917)*($G$2="Y"),"same collector and date, ", ""))))))))))&amp;(IF(ISBLANK(V918),"",V918&amp;", "))&amp;IF((AA918&lt;&gt;AA919)*($H$2="y"),AD918&amp;AE918,IF((AA918&lt;&gt;AA919)*($H$2="m"),AD918&amp;AG918,IF(($H$2&lt;&gt;"m")*($H$2&lt;&gt;"Y"),(IF(F918=0,"",F918&amp;" "&amp;$F$4&amp;" "))&amp;(IF(G918=0,"",G918&amp;" "&amp;$G$4&amp;" "))&amp;(IF(H918=0,"",H918&amp;" "&amp;H$4&amp;" "))&amp;(IF(I918=0,"",I918&amp;" "&amp;$I$4&amp;" "))&amp;(IF(J918=0,"",J918&amp;" "&amp;$J$4&amp;" "))&amp;IF((ISBLANK(C918)),"","("&amp;C918&amp;")"),"")))&amp;IF((B918=B919)*(K918=K919)*(L918=L919)*(M918=M919),IF(($H$2&lt;&gt;"m")*($H$2&lt;&gt;"Y"), ", ", IF((ISNUMBER(FIND(")",AE918))), ", ", "")),IF((B918=B919)*(K918=K919)*(L918=L919),"; ",". ")))</f>
        <v/>
      </c>
      <c r="AI918" s="1"/>
    </row>
    <row r="919" spans="1:35" x14ac:dyDescent="0.25">
      <c r="A919" s="3" t="str">
        <f t="shared" si="116"/>
        <v/>
      </c>
      <c r="B919" s="53" t="str">
        <f t="shared" si="120"/>
        <v/>
      </c>
      <c r="C919" s="57"/>
      <c r="D919" s="57"/>
      <c r="E919" s="57"/>
      <c r="F919" s="57"/>
      <c r="G919" s="57"/>
      <c r="H919" s="57"/>
      <c r="I919" s="57"/>
      <c r="J919" s="57"/>
      <c r="K919" s="57"/>
      <c r="L919" s="57"/>
      <c r="M919" s="54"/>
      <c r="N919" s="57"/>
      <c r="O919" s="58"/>
      <c r="P919" s="58"/>
      <c r="Q919" s="58"/>
      <c r="R919" s="58"/>
      <c r="S919" s="54"/>
      <c r="T919" s="57"/>
      <c r="U919" s="57"/>
      <c r="V919" s="57"/>
      <c r="W919" s="57"/>
      <c r="X919" s="147" t="str">
        <f>IF(ISBLANK(D919),"",IF('order-admin-units'!$I$1&lt;&gt;"y", "", IF((K919="")*(ISBLANK(D919)=FALSE), 'order-admin-units'!$B$1+1, VLOOKUP(K919, ordercountry, 2))))</f>
        <v/>
      </c>
      <c r="Y919" s="147" t="str">
        <f>IF(ISBLANK(D919),"",IF('order-admin-units'!$I$1&lt;&gt;"y", "", IF(L919="", 'order-admin-units'!$B$2+1, VLOOKUP(K919&amp;"@"&amp;L919, orderadmin, 2))))</f>
        <v/>
      </c>
      <c r="Z919" s="147" t="str">
        <f t="shared" si="117"/>
        <v/>
      </c>
      <c r="AA919" s="147" t="str">
        <f t="shared" si="118"/>
        <v/>
      </c>
      <c r="AB919" s="147" t="str">
        <f t="shared" si="119"/>
        <v/>
      </c>
      <c r="AC919" s="147" t="str">
        <f t="shared" si="113"/>
        <v/>
      </c>
      <c r="AD919" s="11" t="str">
        <f t="shared" si="114"/>
        <v/>
      </c>
      <c r="AE919" s="11" t="str">
        <f t="array" ref="AE919">IF(ISBLANK(D919),"",IF(OR($H$2="y",$H$2="m"),IF(AA919=AA918,IF(OR(AB919=$AB$4:$AB918)=FALSE,AE918&amp;C919,AE918),"("&amp;C919)&amp;IF(AA919=AA920,IF(OR(AB920=$AB$4:$AB919)=FALSE,", ",""),") "),""))</f>
        <v/>
      </c>
      <c r="AF919" s="11" t="str">
        <f t="shared" si="115"/>
        <v/>
      </c>
      <c r="AG919" s="11" t="str">
        <f t="array" ref="AG919">IF(ISBLANK(D919),"",IF(OR($H$2="y",$H$2="m"),IF(AA919=AA918,IF(OR(AC919=$AC$4:$AC918)=FALSE,AG918&amp;AF919,AG918),"("&amp;AF919)&amp;IF(AA919=AA920,IF(OR(AC920=$AC$4:$AC919)=FALSE,", ",""),") "),""))</f>
        <v/>
      </c>
      <c r="AH919" s="10" t="str">
        <f>IF((ISBLANK(D919)),"",IF(D919=D918,AH918,"")&amp;IF(B918&lt;&gt;B919,((IF(ISBLANK(E919),$D$3&amp;"Non-type material: "&amp;$D$3,$D$3&amp;INDEX('type-categories'!$A$2:$B$100,MATCH(E919,'type-categories'!$A$2:$A$100,0),2)&amp;$D$3))),"")&amp;(IF(K919&lt;&gt;K918,$C$2&amp;K919&amp;$K$3&amp;$C$2&amp;" ",(IF(B919&lt;&gt;B918,$C$2&amp;K919&amp;$K$3&amp;$C$2&amp;" ",""))))&amp;(IF(L919="","",((IF(L919&lt;&gt;L918,$D$2&amp;L919&amp;$L$3&amp;$D$2&amp;" ",IF(B919&lt;&gt;B918,$D$2&amp;L919&amp;$L$3&amp;$D$2&amp;" ",""))))))&amp;(IF(M919="","",((IF(M919&lt;&gt;M918,$E$2&amp;M919&amp;$E$2&amp;","&amp;" ",IF(B919&lt;&gt;B918,$E$2&amp;M919&amp;$E$2&amp;",",""))))))&amp;(IF(N919="","",IF(N919&lt;&gt;N918,N919&amp;", ",IF(B919&lt;&gt;B918,N919&amp;", ",""))))&amp;(IF(ISBLANK(O919),"",(IF(O919&lt;&gt;O918,O919&amp;", ",IF(B919&lt;&gt;B918,O919&amp;", ","")))))&amp;(IF(ISBLANK(P919),"",(IF(P919&lt;&gt;P918,P919&amp;", ",IF(B919&lt;&gt;B918,P919&amp;", ",IF(Z919&lt;&gt;Z918,P919&amp;", ",""))))))&amp;(IF(ISBLANK(Q919),"",(IF(Q919&lt;&gt;Q918,Q919&amp;", ",IF(B919&lt;&gt;B918,Q919&amp;", ",IF(Z919&lt;&gt;Z918,Q919&amp;", ",""))))))&amp;(IF(ISBLANK(R919),"",(IF(R919&lt;&gt;R918,R919&amp;"m, ",IF(B919&lt;&gt;B918,R919&amp;"m, ",IF(Z919&lt;&gt;Z918,R919&amp;"m, ",""))))))&amp;IF(ISBLANK(S919),"",(IF(B919&lt;&gt;B918,S919&amp;", ",IF(S919&lt;&gt;S918,IF((Z919=Z918),"same locality "&amp;S919&amp;", ",S919&amp;", "),""))))&amp;(IF(ISBLANK(T919),"",(IF(T919&lt;&gt;T918,IF(ISBLANK(F$2),T919&amp;", ",T919&amp;" "&amp;F$2&amp;", "),(IF(B919&lt;&gt;B918,IF(ISBLANK(F$2),T919&amp;", ",T919&amp;" "&amp;F$2&amp;", "),(IF(Z919&lt;&gt;Z918,IF(ISBLANK(F$2),T919&amp;", ",T919&amp;" "&amp;F$2&amp;", "),IF((U919&lt;&gt;U918)*($G$2="Y"),"same collector, ","")))))))))&amp;(IF(ISBLANK(U919),"",(IF(U919&lt;&gt;U918,U919&amp;", ",(IF(B919&lt;&gt;B918,U919&amp;", ",IF(Z919&lt;&gt;Z918,U919&amp;", ",(IF(T919&lt;&gt;T918,IF((T919&lt;&gt;T918)*($G$2="Y"),"same date, ", ""),IF((T919=T918)*(U919=U918)*(S919&lt;&gt;S918)*($G$2="Y"),"same collector and date, ", ""))))))))))&amp;(IF(ISBLANK(V919),"",V919&amp;", "))&amp;IF((AA919&lt;&gt;AA920)*($H$2="y"),AD919&amp;AE919,IF((AA919&lt;&gt;AA920)*($H$2="m"),AD919&amp;AG919,IF(($H$2&lt;&gt;"m")*($H$2&lt;&gt;"Y"),(IF(F919=0,"",F919&amp;" "&amp;$F$4&amp;" "))&amp;(IF(G919=0,"",G919&amp;" "&amp;$G$4&amp;" "))&amp;(IF(H919=0,"",H919&amp;" "&amp;H$4&amp;" "))&amp;(IF(I919=0,"",I919&amp;" "&amp;$I$4&amp;" "))&amp;(IF(J919=0,"",J919&amp;" "&amp;$J$4&amp;" "))&amp;IF((ISBLANK(C919)),"","("&amp;C919&amp;")"),"")))&amp;IF((B919=B920)*(K919=K920)*(L919=L920)*(M919=M920),IF(($H$2&lt;&gt;"m")*($H$2&lt;&gt;"Y"), ", ", IF((ISNUMBER(FIND(")",AE919))), ", ", "")),IF((B919=B920)*(K919=K920)*(L919=L920),"; ",". ")))</f>
        <v/>
      </c>
      <c r="AI919" s="1"/>
    </row>
    <row r="920" spans="1:35" x14ac:dyDescent="0.25">
      <c r="A920" s="3" t="str">
        <f t="shared" si="116"/>
        <v/>
      </c>
      <c r="B920" s="53" t="str">
        <f t="shared" si="120"/>
        <v/>
      </c>
      <c r="C920" s="57"/>
      <c r="D920" s="57"/>
      <c r="E920" s="57"/>
      <c r="F920" s="57"/>
      <c r="G920" s="57"/>
      <c r="H920" s="57"/>
      <c r="I920" s="57"/>
      <c r="J920" s="57"/>
      <c r="K920" s="57"/>
      <c r="L920" s="57"/>
      <c r="M920" s="54"/>
      <c r="N920" s="57"/>
      <c r="O920" s="58"/>
      <c r="P920" s="58"/>
      <c r="Q920" s="58"/>
      <c r="R920" s="58"/>
      <c r="S920" s="54"/>
      <c r="T920" s="57"/>
      <c r="U920" s="57"/>
      <c r="V920" s="57"/>
      <c r="W920" s="57"/>
      <c r="X920" s="147" t="str">
        <f>IF(ISBLANK(D920),"",IF('order-admin-units'!$I$1&lt;&gt;"y", "", IF((K920="")*(ISBLANK(D920)=FALSE), 'order-admin-units'!$B$1+1, VLOOKUP(K920, ordercountry, 2))))</f>
        <v/>
      </c>
      <c r="Y920" s="147" t="str">
        <f>IF(ISBLANK(D920),"",IF('order-admin-units'!$I$1&lt;&gt;"y", "", IF(L920="", 'order-admin-units'!$B$2+1, VLOOKUP(K920&amp;"@"&amp;L920, orderadmin, 2))))</f>
        <v/>
      </c>
      <c r="Z920" s="147" t="str">
        <f t="shared" si="117"/>
        <v/>
      </c>
      <c r="AA920" s="147" t="str">
        <f t="shared" si="118"/>
        <v/>
      </c>
      <c r="AB920" s="147" t="str">
        <f t="shared" si="119"/>
        <v/>
      </c>
      <c r="AC920" s="147" t="str">
        <f t="shared" si="113"/>
        <v/>
      </c>
      <c r="AD920" s="11" t="str">
        <f t="shared" si="114"/>
        <v/>
      </c>
      <c r="AE920" s="11" t="str">
        <f t="array" ref="AE920">IF(ISBLANK(D920),"",IF(OR($H$2="y",$H$2="m"),IF(AA920=AA919,IF(OR(AB920=$AB$4:$AB919)=FALSE,AE919&amp;C920,AE919),"("&amp;C920)&amp;IF(AA920=AA921,IF(OR(AB921=$AB$4:$AB920)=FALSE,", ",""),") "),""))</f>
        <v/>
      </c>
      <c r="AF920" s="11" t="str">
        <f t="shared" si="115"/>
        <v/>
      </c>
      <c r="AG920" s="11" t="str">
        <f t="array" ref="AG920">IF(ISBLANK(D920),"",IF(OR($H$2="y",$H$2="m"),IF(AA920=AA919,IF(OR(AC920=$AC$4:$AC919)=FALSE,AG919&amp;AF920,AG919),"("&amp;AF920)&amp;IF(AA920=AA921,IF(OR(AC921=$AC$4:$AC920)=FALSE,", ",""),") "),""))</f>
        <v/>
      </c>
      <c r="AH920" s="10" t="str">
        <f>IF((ISBLANK(D920)),"",IF(D920=D919,AH919,"")&amp;IF(B919&lt;&gt;B920,((IF(ISBLANK(E920),$D$3&amp;"Non-type material: "&amp;$D$3,$D$3&amp;INDEX('type-categories'!$A$2:$B$100,MATCH(E920,'type-categories'!$A$2:$A$100,0),2)&amp;$D$3))),"")&amp;(IF(K920&lt;&gt;K919,$C$2&amp;K920&amp;$K$3&amp;$C$2&amp;" ",(IF(B920&lt;&gt;B919,$C$2&amp;K920&amp;$K$3&amp;$C$2&amp;" ",""))))&amp;(IF(L920="","",((IF(L920&lt;&gt;L919,$D$2&amp;L920&amp;$L$3&amp;$D$2&amp;" ",IF(B920&lt;&gt;B919,$D$2&amp;L920&amp;$L$3&amp;$D$2&amp;" ",""))))))&amp;(IF(M920="","",((IF(M920&lt;&gt;M919,$E$2&amp;M920&amp;$E$2&amp;","&amp;" ",IF(B920&lt;&gt;B919,$E$2&amp;M920&amp;$E$2&amp;",",""))))))&amp;(IF(N920="","",IF(N920&lt;&gt;N919,N920&amp;", ",IF(B920&lt;&gt;B919,N920&amp;", ",""))))&amp;(IF(ISBLANK(O920),"",(IF(O920&lt;&gt;O919,O920&amp;", ",IF(B920&lt;&gt;B919,O920&amp;", ","")))))&amp;(IF(ISBLANK(P920),"",(IF(P920&lt;&gt;P919,P920&amp;", ",IF(B920&lt;&gt;B919,P920&amp;", ",IF(Z920&lt;&gt;Z919,P920&amp;", ",""))))))&amp;(IF(ISBLANK(Q920),"",(IF(Q920&lt;&gt;Q919,Q920&amp;", ",IF(B920&lt;&gt;B919,Q920&amp;", ",IF(Z920&lt;&gt;Z919,Q920&amp;", ",""))))))&amp;(IF(ISBLANK(R920),"",(IF(R920&lt;&gt;R919,R920&amp;"m, ",IF(B920&lt;&gt;B919,R920&amp;"m, ",IF(Z920&lt;&gt;Z919,R920&amp;"m, ",""))))))&amp;IF(ISBLANK(S920),"",(IF(B920&lt;&gt;B919,S920&amp;", ",IF(S920&lt;&gt;S919,IF((Z920=Z919),"same locality "&amp;S920&amp;", ",S920&amp;", "),""))))&amp;(IF(ISBLANK(T920),"",(IF(T920&lt;&gt;T919,IF(ISBLANK(F$2),T920&amp;", ",T920&amp;" "&amp;F$2&amp;", "),(IF(B920&lt;&gt;B919,IF(ISBLANK(F$2),T920&amp;", ",T920&amp;" "&amp;F$2&amp;", "),(IF(Z920&lt;&gt;Z919,IF(ISBLANK(F$2),T920&amp;", ",T920&amp;" "&amp;F$2&amp;", "),IF((U920&lt;&gt;U919)*($G$2="Y"),"same collector, ","")))))))))&amp;(IF(ISBLANK(U920),"",(IF(U920&lt;&gt;U919,U920&amp;", ",(IF(B920&lt;&gt;B919,U920&amp;", ",IF(Z920&lt;&gt;Z919,U920&amp;", ",(IF(T920&lt;&gt;T919,IF((T920&lt;&gt;T919)*($G$2="Y"),"same date, ", ""),IF((T920=T919)*(U920=U919)*(S920&lt;&gt;S919)*($G$2="Y"),"same collector and date, ", ""))))))))))&amp;(IF(ISBLANK(V920),"",V920&amp;", "))&amp;IF((AA920&lt;&gt;AA921)*($H$2="y"),AD920&amp;AE920,IF((AA920&lt;&gt;AA921)*($H$2="m"),AD920&amp;AG920,IF(($H$2&lt;&gt;"m")*($H$2&lt;&gt;"Y"),(IF(F920=0,"",F920&amp;" "&amp;$F$4&amp;" "))&amp;(IF(G920=0,"",G920&amp;" "&amp;$G$4&amp;" "))&amp;(IF(H920=0,"",H920&amp;" "&amp;H$4&amp;" "))&amp;(IF(I920=0,"",I920&amp;" "&amp;$I$4&amp;" "))&amp;(IF(J920=0,"",J920&amp;" "&amp;$J$4&amp;" "))&amp;IF((ISBLANK(C920)),"","("&amp;C920&amp;")"),"")))&amp;IF((B920=B921)*(K920=K921)*(L920=L921)*(M920=M921),IF(($H$2&lt;&gt;"m")*($H$2&lt;&gt;"Y"), ", ", IF((ISNUMBER(FIND(")",AE920))), ", ", "")),IF((B920=B921)*(K920=K921)*(L920=L921),"; ",". ")))</f>
        <v/>
      </c>
      <c r="AI920" s="1"/>
    </row>
    <row r="921" spans="1:35" x14ac:dyDescent="0.25">
      <c r="A921" s="3" t="str">
        <f t="shared" si="116"/>
        <v/>
      </c>
      <c r="B921" s="53" t="str">
        <f t="shared" si="120"/>
        <v/>
      </c>
      <c r="C921" s="57"/>
      <c r="D921" s="57"/>
      <c r="E921" s="57"/>
      <c r="F921" s="57"/>
      <c r="G921" s="57"/>
      <c r="H921" s="57"/>
      <c r="I921" s="57"/>
      <c r="J921" s="57"/>
      <c r="K921" s="57"/>
      <c r="L921" s="57"/>
      <c r="M921" s="54"/>
      <c r="N921" s="57"/>
      <c r="O921" s="58"/>
      <c r="P921" s="58"/>
      <c r="Q921" s="58"/>
      <c r="R921" s="58"/>
      <c r="S921" s="54"/>
      <c r="T921" s="57"/>
      <c r="U921" s="57"/>
      <c r="V921" s="57"/>
      <c r="W921" s="57"/>
      <c r="X921" s="147" t="str">
        <f>IF(ISBLANK(D921),"",IF('order-admin-units'!$I$1&lt;&gt;"y", "", IF((K921="")*(ISBLANK(D921)=FALSE), 'order-admin-units'!$B$1+1, VLOOKUP(K921, ordercountry, 2))))</f>
        <v/>
      </c>
      <c r="Y921" s="147" t="str">
        <f>IF(ISBLANK(D921),"",IF('order-admin-units'!$I$1&lt;&gt;"y", "", IF(L921="", 'order-admin-units'!$B$2+1, VLOOKUP(K921&amp;"@"&amp;L921, orderadmin, 2))))</f>
        <v/>
      </c>
      <c r="Z921" s="147" t="str">
        <f t="shared" si="117"/>
        <v/>
      </c>
      <c r="AA921" s="147" t="str">
        <f t="shared" si="118"/>
        <v/>
      </c>
      <c r="AB921" s="147" t="str">
        <f t="shared" si="119"/>
        <v/>
      </c>
      <c r="AC921" s="147" t="str">
        <f t="shared" si="113"/>
        <v/>
      </c>
      <c r="AD921" s="11" t="str">
        <f t="shared" si="114"/>
        <v/>
      </c>
      <c r="AE921" s="11" t="str">
        <f t="array" ref="AE921">IF(ISBLANK(D921),"",IF(OR($H$2="y",$H$2="m"),IF(AA921=AA920,IF(OR(AB921=$AB$4:$AB920)=FALSE,AE920&amp;C921,AE920),"("&amp;C921)&amp;IF(AA921=AA922,IF(OR(AB922=$AB$4:$AB921)=FALSE,", ",""),") "),""))</f>
        <v/>
      </c>
      <c r="AF921" s="11" t="str">
        <f t="shared" si="115"/>
        <v/>
      </c>
      <c r="AG921" s="11" t="str">
        <f t="array" ref="AG921">IF(ISBLANK(D921),"",IF(OR($H$2="y",$H$2="m"),IF(AA921=AA920,IF(OR(AC921=$AC$4:$AC920)=FALSE,AG920&amp;AF921,AG920),"("&amp;AF921)&amp;IF(AA921=AA922,IF(OR(AC922=$AC$4:$AC921)=FALSE,", ",""),") "),""))</f>
        <v/>
      </c>
      <c r="AH921" s="10" t="str">
        <f>IF((ISBLANK(D921)),"",IF(D921=D920,AH920,"")&amp;IF(B920&lt;&gt;B921,((IF(ISBLANK(E921),$D$3&amp;"Non-type material: "&amp;$D$3,$D$3&amp;INDEX('type-categories'!$A$2:$B$100,MATCH(E921,'type-categories'!$A$2:$A$100,0),2)&amp;$D$3))),"")&amp;(IF(K921&lt;&gt;K920,$C$2&amp;K921&amp;$K$3&amp;$C$2&amp;" ",(IF(B921&lt;&gt;B920,$C$2&amp;K921&amp;$K$3&amp;$C$2&amp;" ",""))))&amp;(IF(L921="","",((IF(L921&lt;&gt;L920,$D$2&amp;L921&amp;$L$3&amp;$D$2&amp;" ",IF(B921&lt;&gt;B920,$D$2&amp;L921&amp;$L$3&amp;$D$2&amp;" ",""))))))&amp;(IF(M921="","",((IF(M921&lt;&gt;M920,$E$2&amp;M921&amp;$E$2&amp;","&amp;" ",IF(B921&lt;&gt;B920,$E$2&amp;M921&amp;$E$2&amp;",",""))))))&amp;(IF(N921="","",IF(N921&lt;&gt;N920,N921&amp;", ",IF(B921&lt;&gt;B920,N921&amp;", ",""))))&amp;(IF(ISBLANK(O921),"",(IF(O921&lt;&gt;O920,O921&amp;", ",IF(B921&lt;&gt;B920,O921&amp;", ","")))))&amp;(IF(ISBLANK(P921),"",(IF(P921&lt;&gt;P920,P921&amp;", ",IF(B921&lt;&gt;B920,P921&amp;", ",IF(Z921&lt;&gt;Z920,P921&amp;", ",""))))))&amp;(IF(ISBLANK(Q921),"",(IF(Q921&lt;&gt;Q920,Q921&amp;", ",IF(B921&lt;&gt;B920,Q921&amp;", ",IF(Z921&lt;&gt;Z920,Q921&amp;", ",""))))))&amp;(IF(ISBLANK(R921),"",(IF(R921&lt;&gt;R920,R921&amp;"m, ",IF(B921&lt;&gt;B920,R921&amp;"m, ",IF(Z921&lt;&gt;Z920,R921&amp;"m, ",""))))))&amp;IF(ISBLANK(S921),"",(IF(B921&lt;&gt;B920,S921&amp;", ",IF(S921&lt;&gt;S920,IF((Z921=Z920),"same locality "&amp;S921&amp;", ",S921&amp;", "),""))))&amp;(IF(ISBLANK(T921),"",(IF(T921&lt;&gt;T920,IF(ISBLANK(F$2),T921&amp;", ",T921&amp;" "&amp;F$2&amp;", "),(IF(B921&lt;&gt;B920,IF(ISBLANK(F$2),T921&amp;", ",T921&amp;" "&amp;F$2&amp;", "),(IF(Z921&lt;&gt;Z920,IF(ISBLANK(F$2),T921&amp;", ",T921&amp;" "&amp;F$2&amp;", "),IF((U921&lt;&gt;U920)*($G$2="Y"),"same collector, ","")))))))))&amp;(IF(ISBLANK(U921),"",(IF(U921&lt;&gt;U920,U921&amp;", ",(IF(B921&lt;&gt;B920,U921&amp;", ",IF(Z921&lt;&gt;Z920,U921&amp;", ",(IF(T921&lt;&gt;T920,IF((T921&lt;&gt;T920)*($G$2="Y"),"same date, ", ""),IF((T921=T920)*(U921=U920)*(S921&lt;&gt;S920)*($G$2="Y"),"same collector and date, ", ""))))))))))&amp;(IF(ISBLANK(V921),"",V921&amp;", "))&amp;IF((AA921&lt;&gt;AA922)*($H$2="y"),AD921&amp;AE921,IF((AA921&lt;&gt;AA922)*($H$2="m"),AD921&amp;AG921,IF(($H$2&lt;&gt;"m")*($H$2&lt;&gt;"Y"),(IF(F921=0,"",F921&amp;" "&amp;$F$4&amp;" "))&amp;(IF(G921=0,"",G921&amp;" "&amp;$G$4&amp;" "))&amp;(IF(H921=0,"",H921&amp;" "&amp;H$4&amp;" "))&amp;(IF(I921=0,"",I921&amp;" "&amp;$I$4&amp;" "))&amp;(IF(J921=0,"",J921&amp;" "&amp;$J$4&amp;" "))&amp;IF((ISBLANK(C921)),"","("&amp;C921&amp;")"),"")))&amp;IF((B921=B922)*(K921=K922)*(L921=L922)*(M921=M922),IF(($H$2&lt;&gt;"m")*($H$2&lt;&gt;"Y"), ", ", IF((ISNUMBER(FIND(")",AE921))), ", ", "")),IF((B921=B922)*(K921=K922)*(L921=L922),"; ",". ")))</f>
        <v/>
      </c>
      <c r="AI921" s="1"/>
    </row>
    <row r="922" spans="1:35" x14ac:dyDescent="0.25">
      <c r="A922" s="3" t="str">
        <f t="shared" si="116"/>
        <v/>
      </c>
      <c r="B922" s="53" t="str">
        <f t="shared" si="120"/>
        <v/>
      </c>
      <c r="C922" s="57"/>
      <c r="D922" s="57"/>
      <c r="E922" s="57"/>
      <c r="F922" s="57"/>
      <c r="G922" s="57"/>
      <c r="H922" s="57"/>
      <c r="I922" s="57"/>
      <c r="J922" s="57"/>
      <c r="K922" s="57"/>
      <c r="L922" s="57"/>
      <c r="M922" s="54"/>
      <c r="N922" s="57"/>
      <c r="O922" s="58"/>
      <c r="P922" s="58"/>
      <c r="Q922" s="58"/>
      <c r="R922" s="58"/>
      <c r="S922" s="54"/>
      <c r="T922" s="57"/>
      <c r="U922" s="57"/>
      <c r="V922" s="57"/>
      <c r="W922" s="57"/>
      <c r="X922" s="147" t="str">
        <f>IF(ISBLANK(D922),"",IF('order-admin-units'!$I$1&lt;&gt;"y", "", IF((K922="")*(ISBLANK(D922)=FALSE), 'order-admin-units'!$B$1+1, VLOOKUP(K922, ordercountry, 2))))</f>
        <v/>
      </c>
      <c r="Y922" s="147" t="str">
        <f>IF(ISBLANK(D922),"",IF('order-admin-units'!$I$1&lt;&gt;"y", "", IF(L922="", 'order-admin-units'!$B$2+1, VLOOKUP(K922&amp;"@"&amp;L922, orderadmin, 2))))</f>
        <v/>
      </c>
      <c r="Z922" s="147" t="str">
        <f t="shared" si="117"/>
        <v/>
      </c>
      <c r="AA922" s="147" t="str">
        <f t="shared" si="118"/>
        <v/>
      </c>
      <c r="AB922" s="147" t="str">
        <f t="shared" si="119"/>
        <v/>
      </c>
      <c r="AC922" s="147" t="str">
        <f t="shared" si="113"/>
        <v/>
      </c>
      <c r="AD922" s="11" t="str">
        <f t="shared" si="114"/>
        <v/>
      </c>
      <c r="AE922" s="11" t="str">
        <f t="array" ref="AE922">IF(ISBLANK(D922),"",IF(OR($H$2="y",$H$2="m"),IF(AA922=AA921,IF(OR(AB922=$AB$4:$AB921)=FALSE,AE921&amp;C922,AE921),"("&amp;C922)&amp;IF(AA922=AA923,IF(OR(AB923=$AB$4:$AB922)=FALSE,", ",""),") "),""))</f>
        <v/>
      </c>
      <c r="AF922" s="11" t="str">
        <f t="shared" si="115"/>
        <v/>
      </c>
      <c r="AG922" s="11" t="str">
        <f t="array" ref="AG922">IF(ISBLANK(D922),"",IF(OR($H$2="y",$H$2="m"),IF(AA922=AA921,IF(OR(AC922=$AC$4:$AC921)=FALSE,AG921&amp;AF922,AG921),"("&amp;AF922)&amp;IF(AA922=AA923,IF(OR(AC923=$AC$4:$AC922)=FALSE,", ",""),") "),""))</f>
        <v/>
      </c>
      <c r="AH922" s="10" t="str">
        <f>IF((ISBLANK(D922)),"",IF(D922=D921,AH921,"")&amp;IF(B921&lt;&gt;B922,((IF(ISBLANK(E922),$D$3&amp;"Non-type material: "&amp;$D$3,$D$3&amp;INDEX('type-categories'!$A$2:$B$100,MATCH(E922,'type-categories'!$A$2:$A$100,0),2)&amp;$D$3))),"")&amp;(IF(K922&lt;&gt;K921,$C$2&amp;K922&amp;$K$3&amp;$C$2&amp;" ",(IF(B922&lt;&gt;B921,$C$2&amp;K922&amp;$K$3&amp;$C$2&amp;" ",""))))&amp;(IF(L922="","",((IF(L922&lt;&gt;L921,$D$2&amp;L922&amp;$L$3&amp;$D$2&amp;" ",IF(B922&lt;&gt;B921,$D$2&amp;L922&amp;$L$3&amp;$D$2&amp;" ",""))))))&amp;(IF(M922="","",((IF(M922&lt;&gt;M921,$E$2&amp;M922&amp;$E$2&amp;","&amp;" ",IF(B922&lt;&gt;B921,$E$2&amp;M922&amp;$E$2&amp;",",""))))))&amp;(IF(N922="","",IF(N922&lt;&gt;N921,N922&amp;", ",IF(B922&lt;&gt;B921,N922&amp;", ",""))))&amp;(IF(ISBLANK(O922),"",(IF(O922&lt;&gt;O921,O922&amp;", ",IF(B922&lt;&gt;B921,O922&amp;", ","")))))&amp;(IF(ISBLANK(P922),"",(IF(P922&lt;&gt;P921,P922&amp;", ",IF(B922&lt;&gt;B921,P922&amp;", ",IF(Z922&lt;&gt;Z921,P922&amp;", ",""))))))&amp;(IF(ISBLANK(Q922),"",(IF(Q922&lt;&gt;Q921,Q922&amp;", ",IF(B922&lt;&gt;B921,Q922&amp;", ",IF(Z922&lt;&gt;Z921,Q922&amp;", ",""))))))&amp;(IF(ISBLANK(R922),"",(IF(R922&lt;&gt;R921,R922&amp;"m, ",IF(B922&lt;&gt;B921,R922&amp;"m, ",IF(Z922&lt;&gt;Z921,R922&amp;"m, ",""))))))&amp;IF(ISBLANK(S922),"",(IF(B922&lt;&gt;B921,S922&amp;", ",IF(S922&lt;&gt;S921,IF((Z922=Z921),"same locality "&amp;S922&amp;", ",S922&amp;", "),""))))&amp;(IF(ISBLANK(T922),"",(IF(T922&lt;&gt;T921,IF(ISBLANK(F$2),T922&amp;", ",T922&amp;" "&amp;F$2&amp;", "),(IF(B922&lt;&gt;B921,IF(ISBLANK(F$2),T922&amp;", ",T922&amp;" "&amp;F$2&amp;", "),(IF(Z922&lt;&gt;Z921,IF(ISBLANK(F$2),T922&amp;", ",T922&amp;" "&amp;F$2&amp;", "),IF((U922&lt;&gt;U921)*($G$2="Y"),"same collector, ","")))))))))&amp;(IF(ISBLANK(U922),"",(IF(U922&lt;&gt;U921,U922&amp;", ",(IF(B922&lt;&gt;B921,U922&amp;", ",IF(Z922&lt;&gt;Z921,U922&amp;", ",(IF(T922&lt;&gt;T921,IF((T922&lt;&gt;T921)*($G$2="Y"),"same date, ", ""),IF((T922=T921)*(U922=U921)*(S922&lt;&gt;S921)*($G$2="Y"),"same collector and date, ", ""))))))))))&amp;(IF(ISBLANK(V922),"",V922&amp;", "))&amp;IF((AA922&lt;&gt;AA923)*($H$2="y"),AD922&amp;AE922,IF((AA922&lt;&gt;AA923)*($H$2="m"),AD922&amp;AG922,IF(($H$2&lt;&gt;"m")*($H$2&lt;&gt;"Y"),(IF(F922=0,"",F922&amp;" "&amp;$F$4&amp;" "))&amp;(IF(G922=0,"",G922&amp;" "&amp;$G$4&amp;" "))&amp;(IF(H922=0,"",H922&amp;" "&amp;H$4&amp;" "))&amp;(IF(I922=0,"",I922&amp;" "&amp;$I$4&amp;" "))&amp;(IF(J922=0,"",J922&amp;" "&amp;$J$4&amp;" "))&amp;IF((ISBLANK(C922)),"","("&amp;C922&amp;")"),"")))&amp;IF((B922=B923)*(K922=K923)*(L922=L923)*(M922=M923),IF(($H$2&lt;&gt;"m")*($H$2&lt;&gt;"Y"), ", ", IF((ISNUMBER(FIND(")",AE922))), ", ", "")),IF((B922=B923)*(K922=K923)*(L922=L923),"; ",". ")))</f>
        <v/>
      </c>
      <c r="AI922" s="1"/>
    </row>
    <row r="923" spans="1:35" x14ac:dyDescent="0.25">
      <c r="A923" s="3" t="str">
        <f t="shared" si="116"/>
        <v/>
      </c>
      <c r="B923" s="53" t="str">
        <f t="shared" si="120"/>
        <v/>
      </c>
      <c r="C923" s="57"/>
      <c r="D923" s="57"/>
      <c r="E923" s="57"/>
      <c r="F923" s="57"/>
      <c r="G923" s="57"/>
      <c r="H923" s="57"/>
      <c r="I923" s="57"/>
      <c r="J923" s="57"/>
      <c r="K923" s="57"/>
      <c r="L923" s="57"/>
      <c r="M923" s="54"/>
      <c r="N923" s="57"/>
      <c r="O923" s="58"/>
      <c r="P923" s="58"/>
      <c r="Q923" s="58"/>
      <c r="R923" s="58"/>
      <c r="S923" s="54"/>
      <c r="T923" s="57"/>
      <c r="U923" s="57"/>
      <c r="V923" s="57"/>
      <c r="W923" s="57"/>
      <c r="X923" s="147" t="str">
        <f>IF(ISBLANK(D923),"",IF('order-admin-units'!$I$1&lt;&gt;"y", "", IF((K923="")*(ISBLANK(D923)=FALSE), 'order-admin-units'!$B$1+1, VLOOKUP(K923, ordercountry, 2))))</f>
        <v/>
      </c>
      <c r="Y923" s="147" t="str">
        <f>IF(ISBLANK(D923),"",IF('order-admin-units'!$I$1&lt;&gt;"y", "", IF(L923="", 'order-admin-units'!$B$2+1, VLOOKUP(K923&amp;"@"&amp;L923, orderadmin, 2))))</f>
        <v/>
      </c>
      <c r="Z923" s="147" t="str">
        <f t="shared" si="117"/>
        <v/>
      </c>
      <c r="AA923" s="147" t="str">
        <f t="shared" si="118"/>
        <v/>
      </c>
      <c r="AB923" s="147" t="str">
        <f t="shared" si="119"/>
        <v/>
      </c>
      <c r="AC923" s="147" t="str">
        <f t="shared" si="113"/>
        <v/>
      </c>
      <c r="AD923" s="11" t="str">
        <f t="shared" si="114"/>
        <v/>
      </c>
      <c r="AE923" s="11" t="str">
        <f t="array" ref="AE923">IF(ISBLANK(D923),"",IF(OR($H$2="y",$H$2="m"),IF(AA923=AA922,IF(OR(AB923=$AB$4:$AB922)=FALSE,AE922&amp;C923,AE922),"("&amp;C923)&amp;IF(AA923=AA924,IF(OR(AB924=$AB$4:$AB923)=FALSE,", ",""),") "),""))</f>
        <v/>
      </c>
      <c r="AF923" s="11" t="str">
        <f t="shared" si="115"/>
        <v/>
      </c>
      <c r="AG923" s="11" t="str">
        <f t="array" ref="AG923">IF(ISBLANK(D923),"",IF(OR($H$2="y",$H$2="m"),IF(AA923=AA922,IF(OR(AC923=$AC$4:$AC922)=FALSE,AG922&amp;AF923,AG922),"("&amp;AF923)&amp;IF(AA923=AA924,IF(OR(AC924=$AC$4:$AC923)=FALSE,", ",""),") "),""))</f>
        <v/>
      </c>
      <c r="AH923" s="10" t="str">
        <f>IF((ISBLANK(D923)),"",IF(D923=D922,AH922,"")&amp;IF(B922&lt;&gt;B923,((IF(ISBLANK(E923),$D$3&amp;"Non-type material: "&amp;$D$3,$D$3&amp;INDEX('type-categories'!$A$2:$B$100,MATCH(E923,'type-categories'!$A$2:$A$100,0),2)&amp;$D$3))),"")&amp;(IF(K923&lt;&gt;K922,$C$2&amp;K923&amp;$K$3&amp;$C$2&amp;" ",(IF(B923&lt;&gt;B922,$C$2&amp;K923&amp;$K$3&amp;$C$2&amp;" ",""))))&amp;(IF(L923="","",((IF(L923&lt;&gt;L922,$D$2&amp;L923&amp;$L$3&amp;$D$2&amp;" ",IF(B923&lt;&gt;B922,$D$2&amp;L923&amp;$L$3&amp;$D$2&amp;" ",""))))))&amp;(IF(M923="","",((IF(M923&lt;&gt;M922,$E$2&amp;M923&amp;$E$2&amp;","&amp;" ",IF(B923&lt;&gt;B922,$E$2&amp;M923&amp;$E$2&amp;",",""))))))&amp;(IF(N923="","",IF(N923&lt;&gt;N922,N923&amp;", ",IF(B923&lt;&gt;B922,N923&amp;", ",""))))&amp;(IF(ISBLANK(O923),"",(IF(O923&lt;&gt;O922,O923&amp;", ",IF(B923&lt;&gt;B922,O923&amp;", ","")))))&amp;(IF(ISBLANK(P923),"",(IF(P923&lt;&gt;P922,P923&amp;", ",IF(B923&lt;&gt;B922,P923&amp;", ",IF(Z923&lt;&gt;Z922,P923&amp;", ",""))))))&amp;(IF(ISBLANK(Q923),"",(IF(Q923&lt;&gt;Q922,Q923&amp;", ",IF(B923&lt;&gt;B922,Q923&amp;", ",IF(Z923&lt;&gt;Z922,Q923&amp;", ",""))))))&amp;(IF(ISBLANK(R923),"",(IF(R923&lt;&gt;R922,R923&amp;"m, ",IF(B923&lt;&gt;B922,R923&amp;"m, ",IF(Z923&lt;&gt;Z922,R923&amp;"m, ",""))))))&amp;IF(ISBLANK(S923),"",(IF(B923&lt;&gt;B922,S923&amp;", ",IF(S923&lt;&gt;S922,IF((Z923=Z922),"same locality "&amp;S923&amp;", ",S923&amp;", "),""))))&amp;(IF(ISBLANK(T923),"",(IF(T923&lt;&gt;T922,IF(ISBLANK(F$2),T923&amp;", ",T923&amp;" "&amp;F$2&amp;", "),(IF(B923&lt;&gt;B922,IF(ISBLANK(F$2),T923&amp;", ",T923&amp;" "&amp;F$2&amp;", "),(IF(Z923&lt;&gt;Z922,IF(ISBLANK(F$2),T923&amp;", ",T923&amp;" "&amp;F$2&amp;", "),IF((U923&lt;&gt;U922)*($G$2="Y"),"same collector, ","")))))))))&amp;(IF(ISBLANK(U923),"",(IF(U923&lt;&gt;U922,U923&amp;", ",(IF(B923&lt;&gt;B922,U923&amp;", ",IF(Z923&lt;&gt;Z922,U923&amp;", ",(IF(T923&lt;&gt;T922,IF((T923&lt;&gt;T922)*($G$2="Y"),"same date, ", ""),IF((T923=T922)*(U923=U922)*(S923&lt;&gt;S922)*($G$2="Y"),"same collector and date, ", ""))))))))))&amp;(IF(ISBLANK(V923),"",V923&amp;", "))&amp;IF((AA923&lt;&gt;AA924)*($H$2="y"),AD923&amp;AE923,IF((AA923&lt;&gt;AA924)*($H$2="m"),AD923&amp;AG923,IF(($H$2&lt;&gt;"m")*($H$2&lt;&gt;"Y"),(IF(F923=0,"",F923&amp;" "&amp;$F$4&amp;" "))&amp;(IF(G923=0,"",G923&amp;" "&amp;$G$4&amp;" "))&amp;(IF(H923=0,"",H923&amp;" "&amp;H$4&amp;" "))&amp;(IF(I923=0,"",I923&amp;" "&amp;$I$4&amp;" "))&amp;(IF(J923=0,"",J923&amp;" "&amp;$J$4&amp;" "))&amp;IF((ISBLANK(C923)),"","("&amp;C923&amp;")"),"")))&amp;IF((B923=B924)*(K923=K924)*(L923=L924)*(M923=M924),IF(($H$2&lt;&gt;"m")*($H$2&lt;&gt;"Y"), ", ", IF((ISNUMBER(FIND(")",AE923))), ", ", "")),IF((B923=B924)*(K923=K924)*(L923=L924),"; ",". ")))</f>
        <v/>
      </c>
      <c r="AI923" s="1"/>
    </row>
    <row r="924" spans="1:35" x14ac:dyDescent="0.25">
      <c r="A924" s="3" t="str">
        <f t="shared" si="116"/>
        <v/>
      </c>
      <c r="B924" s="53" t="str">
        <f t="shared" si="120"/>
        <v/>
      </c>
      <c r="C924" s="57"/>
      <c r="D924" s="57"/>
      <c r="E924" s="57"/>
      <c r="F924" s="57"/>
      <c r="G924" s="57"/>
      <c r="H924" s="57"/>
      <c r="I924" s="57"/>
      <c r="J924" s="57"/>
      <c r="K924" s="57"/>
      <c r="L924" s="57"/>
      <c r="M924" s="54"/>
      <c r="N924" s="57"/>
      <c r="O924" s="58"/>
      <c r="P924" s="58"/>
      <c r="Q924" s="58"/>
      <c r="R924" s="58"/>
      <c r="S924" s="54"/>
      <c r="T924" s="57"/>
      <c r="U924" s="57"/>
      <c r="V924" s="57"/>
      <c r="W924" s="57"/>
      <c r="X924" s="147" t="str">
        <f>IF(ISBLANK(D924),"",IF('order-admin-units'!$I$1&lt;&gt;"y", "", IF((K924="")*(ISBLANK(D924)=FALSE), 'order-admin-units'!$B$1+1, VLOOKUP(K924, ordercountry, 2))))</f>
        <v/>
      </c>
      <c r="Y924" s="147" t="str">
        <f>IF(ISBLANK(D924),"",IF('order-admin-units'!$I$1&lt;&gt;"y", "", IF(L924="", 'order-admin-units'!$B$2+1, VLOOKUP(K924&amp;"@"&amp;L924, orderadmin, 2))))</f>
        <v/>
      </c>
      <c r="Z924" s="147" t="str">
        <f t="shared" si="117"/>
        <v/>
      </c>
      <c r="AA924" s="147" t="str">
        <f t="shared" si="118"/>
        <v/>
      </c>
      <c r="AB924" s="147" t="str">
        <f t="shared" si="119"/>
        <v/>
      </c>
      <c r="AC924" s="147" t="str">
        <f t="shared" si="113"/>
        <v/>
      </c>
      <c r="AD924" s="11" t="str">
        <f t="shared" si="114"/>
        <v/>
      </c>
      <c r="AE924" s="11" t="str">
        <f t="array" ref="AE924">IF(ISBLANK(D924),"",IF(OR($H$2="y",$H$2="m"),IF(AA924=AA923,IF(OR(AB924=$AB$4:$AB923)=FALSE,AE923&amp;C924,AE923),"("&amp;C924)&amp;IF(AA924=AA925,IF(OR(AB925=$AB$4:$AB924)=FALSE,", ",""),") "),""))</f>
        <v/>
      </c>
      <c r="AF924" s="11" t="str">
        <f t="shared" si="115"/>
        <v/>
      </c>
      <c r="AG924" s="11" t="str">
        <f t="array" ref="AG924">IF(ISBLANK(D924),"",IF(OR($H$2="y",$H$2="m"),IF(AA924=AA923,IF(OR(AC924=$AC$4:$AC923)=FALSE,AG923&amp;AF924,AG923),"("&amp;AF924)&amp;IF(AA924=AA925,IF(OR(AC925=$AC$4:$AC924)=FALSE,", ",""),") "),""))</f>
        <v/>
      </c>
      <c r="AH924" s="10" t="str">
        <f>IF((ISBLANK(D924)),"",IF(D924=D923,AH923,"")&amp;IF(B923&lt;&gt;B924,((IF(ISBLANK(E924),$D$3&amp;"Non-type material: "&amp;$D$3,$D$3&amp;INDEX('type-categories'!$A$2:$B$100,MATCH(E924,'type-categories'!$A$2:$A$100,0),2)&amp;$D$3))),"")&amp;(IF(K924&lt;&gt;K923,$C$2&amp;K924&amp;$K$3&amp;$C$2&amp;" ",(IF(B924&lt;&gt;B923,$C$2&amp;K924&amp;$K$3&amp;$C$2&amp;" ",""))))&amp;(IF(L924="","",((IF(L924&lt;&gt;L923,$D$2&amp;L924&amp;$L$3&amp;$D$2&amp;" ",IF(B924&lt;&gt;B923,$D$2&amp;L924&amp;$L$3&amp;$D$2&amp;" ",""))))))&amp;(IF(M924="","",((IF(M924&lt;&gt;M923,$E$2&amp;M924&amp;$E$2&amp;","&amp;" ",IF(B924&lt;&gt;B923,$E$2&amp;M924&amp;$E$2&amp;",",""))))))&amp;(IF(N924="","",IF(N924&lt;&gt;N923,N924&amp;", ",IF(B924&lt;&gt;B923,N924&amp;", ",""))))&amp;(IF(ISBLANK(O924),"",(IF(O924&lt;&gt;O923,O924&amp;", ",IF(B924&lt;&gt;B923,O924&amp;", ","")))))&amp;(IF(ISBLANK(P924),"",(IF(P924&lt;&gt;P923,P924&amp;", ",IF(B924&lt;&gt;B923,P924&amp;", ",IF(Z924&lt;&gt;Z923,P924&amp;", ",""))))))&amp;(IF(ISBLANK(Q924),"",(IF(Q924&lt;&gt;Q923,Q924&amp;", ",IF(B924&lt;&gt;B923,Q924&amp;", ",IF(Z924&lt;&gt;Z923,Q924&amp;", ",""))))))&amp;(IF(ISBLANK(R924),"",(IF(R924&lt;&gt;R923,R924&amp;"m, ",IF(B924&lt;&gt;B923,R924&amp;"m, ",IF(Z924&lt;&gt;Z923,R924&amp;"m, ",""))))))&amp;IF(ISBLANK(S924),"",(IF(B924&lt;&gt;B923,S924&amp;", ",IF(S924&lt;&gt;S923,IF((Z924=Z923),"same locality "&amp;S924&amp;", ",S924&amp;", "),""))))&amp;(IF(ISBLANK(T924),"",(IF(T924&lt;&gt;T923,IF(ISBLANK(F$2),T924&amp;", ",T924&amp;" "&amp;F$2&amp;", "),(IF(B924&lt;&gt;B923,IF(ISBLANK(F$2),T924&amp;", ",T924&amp;" "&amp;F$2&amp;", "),(IF(Z924&lt;&gt;Z923,IF(ISBLANK(F$2),T924&amp;", ",T924&amp;" "&amp;F$2&amp;", "),IF((U924&lt;&gt;U923)*($G$2="Y"),"same collector, ","")))))))))&amp;(IF(ISBLANK(U924),"",(IF(U924&lt;&gt;U923,U924&amp;", ",(IF(B924&lt;&gt;B923,U924&amp;", ",IF(Z924&lt;&gt;Z923,U924&amp;", ",(IF(T924&lt;&gt;T923,IF((T924&lt;&gt;T923)*($G$2="Y"),"same date, ", ""),IF((T924=T923)*(U924=U923)*(S924&lt;&gt;S923)*($G$2="Y"),"same collector and date, ", ""))))))))))&amp;(IF(ISBLANK(V924),"",V924&amp;", "))&amp;IF((AA924&lt;&gt;AA925)*($H$2="y"),AD924&amp;AE924,IF((AA924&lt;&gt;AA925)*($H$2="m"),AD924&amp;AG924,IF(($H$2&lt;&gt;"m")*($H$2&lt;&gt;"Y"),(IF(F924=0,"",F924&amp;" "&amp;$F$4&amp;" "))&amp;(IF(G924=0,"",G924&amp;" "&amp;$G$4&amp;" "))&amp;(IF(H924=0,"",H924&amp;" "&amp;H$4&amp;" "))&amp;(IF(I924=0,"",I924&amp;" "&amp;$I$4&amp;" "))&amp;(IF(J924=0,"",J924&amp;" "&amp;$J$4&amp;" "))&amp;IF((ISBLANK(C924)),"","("&amp;C924&amp;")"),"")))&amp;IF((B924=B925)*(K924=K925)*(L924=L925)*(M924=M925),IF(($H$2&lt;&gt;"m")*($H$2&lt;&gt;"Y"), ", ", IF((ISNUMBER(FIND(")",AE924))), ", ", "")),IF((B924=B925)*(K924=K925)*(L924=L925),"; ",". ")))</f>
        <v/>
      </c>
      <c r="AI924" s="1"/>
    </row>
    <row r="925" spans="1:35" x14ac:dyDescent="0.25">
      <c r="A925" s="3" t="str">
        <f t="shared" si="116"/>
        <v/>
      </c>
      <c r="B925" s="53" t="str">
        <f t="shared" si="120"/>
        <v/>
      </c>
      <c r="C925" s="57"/>
      <c r="D925" s="57"/>
      <c r="E925" s="57"/>
      <c r="F925" s="57"/>
      <c r="G925" s="57"/>
      <c r="H925" s="57"/>
      <c r="I925" s="57"/>
      <c r="J925" s="57"/>
      <c r="K925" s="57"/>
      <c r="L925" s="57"/>
      <c r="M925" s="54"/>
      <c r="N925" s="57"/>
      <c r="O925" s="58"/>
      <c r="P925" s="58"/>
      <c r="Q925" s="58"/>
      <c r="R925" s="58"/>
      <c r="S925" s="54"/>
      <c r="T925" s="57"/>
      <c r="U925" s="57"/>
      <c r="V925" s="57"/>
      <c r="W925" s="57"/>
      <c r="X925" s="147" t="str">
        <f>IF(ISBLANK(D925),"",IF('order-admin-units'!$I$1&lt;&gt;"y", "", IF((K925="")*(ISBLANK(D925)=FALSE), 'order-admin-units'!$B$1+1, VLOOKUP(K925, ordercountry, 2))))</f>
        <v/>
      </c>
      <c r="Y925" s="147" t="str">
        <f>IF(ISBLANK(D925),"",IF('order-admin-units'!$I$1&lt;&gt;"y", "", IF(L925="", 'order-admin-units'!$B$2+1, VLOOKUP(K925&amp;"@"&amp;L925, orderadmin, 2))))</f>
        <v/>
      </c>
      <c r="Z925" s="147" t="str">
        <f t="shared" si="117"/>
        <v/>
      </c>
      <c r="AA925" s="147" t="str">
        <f t="shared" si="118"/>
        <v/>
      </c>
      <c r="AB925" s="147" t="str">
        <f t="shared" si="119"/>
        <v/>
      </c>
      <c r="AC925" s="147" t="str">
        <f t="shared" si="113"/>
        <v/>
      </c>
      <c r="AD925" s="11" t="str">
        <f t="shared" si="114"/>
        <v/>
      </c>
      <c r="AE925" s="11" t="str">
        <f t="array" ref="AE925">IF(ISBLANK(D925),"",IF(OR($H$2="y",$H$2="m"),IF(AA925=AA924,IF(OR(AB925=$AB$4:$AB924)=FALSE,AE924&amp;C925,AE924),"("&amp;C925)&amp;IF(AA925=AA926,IF(OR(AB926=$AB$4:$AB925)=FALSE,", ",""),") "),""))</f>
        <v/>
      </c>
      <c r="AF925" s="11" t="str">
        <f t="shared" si="115"/>
        <v/>
      </c>
      <c r="AG925" s="11" t="str">
        <f t="array" ref="AG925">IF(ISBLANK(D925),"",IF(OR($H$2="y",$H$2="m"),IF(AA925=AA924,IF(OR(AC925=$AC$4:$AC924)=FALSE,AG924&amp;AF925,AG924),"("&amp;AF925)&amp;IF(AA925=AA926,IF(OR(AC926=$AC$4:$AC925)=FALSE,", ",""),") "),""))</f>
        <v/>
      </c>
      <c r="AH925" s="10" t="str">
        <f>IF((ISBLANK(D925)),"",IF(D925=D924,AH924,"")&amp;IF(B924&lt;&gt;B925,((IF(ISBLANK(E925),$D$3&amp;"Non-type material: "&amp;$D$3,$D$3&amp;INDEX('type-categories'!$A$2:$B$100,MATCH(E925,'type-categories'!$A$2:$A$100,0),2)&amp;$D$3))),"")&amp;(IF(K925&lt;&gt;K924,$C$2&amp;K925&amp;$K$3&amp;$C$2&amp;" ",(IF(B925&lt;&gt;B924,$C$2&amp;K925&amp;$K$3&amp;$C$2&amp;" ",""))))&amp;(IF(L925="","",((IF(L925&lt;&gt;L924,$D$2&amp;L925&amp;$L$3&amp;$D$2&amp;" ",IF(B925&lt;&gt;B924,$D$2&amp;L925&amp;$L$3&amp;$D$2&amp;" ",""))))))&amp;(IF(M925="","",((IF(M925&lt;&gt;M924,$E$2&amp;M925&amp;$E$2&amp;","&amp;" ",IF(B925&lt;&gt;B924,$E$2&amp;M925&amp;$E$2&amp;",",""))))))&amp;(IF(N925="","",IF(N925&lt;&gt;N924,N925&amp;", ",IF(B925&lt;&gt;B924,N925&amp;", ",""))))&amp;(IF(ISBLANK(O925),"",(IF(O925&lt;&gt;O924,O925&amp;", ",IF(B925&lt;&gt;B924,O925&amp;", ","")))))&amp;(IF(ISBLANK(P925),"",(IF(P925&lt;&gt;P924,P925&amp;", ",IF(B925&lt;&gt;B924,P925&amp;", ",IF(Z925&lt;&gt;Z924,P925&amp;", ",""))))))&amp;(IF(ISBLANK(Q925),"",(IF(Q925&lt;&gt;Q924,Q925&amp;", ",IF(B925&lt;&gt;B924,Q925&amp;", ",IF(Z925&lt;&gt;Z924,Q925&amp;", ",""))))))&amp;(IF(ISBLANK(R925),"",(IF(R925&lt;&gt;R924,R925&amp;"m, ",IF(B925&lt;&gt;B924,R925&amp;"m, ",IF(Z925&lt;&gt;Z924,R925&amp;"m, ",""))))))&amp;IF(ISBLANK(S925),"",(IF(B925&lt;&gt;B924,S925&amp;", ",IF(S925&lt;&gt;S924,IF((Z925=Z924),"same locality "&amp;S925&amp;", ",S925&amp;", "),""))))&amp;(IF(ISBLANK(T925),"",(IF(T925&lt;&gt;T924,IF(ISBLANK(F$2),T925&amp;", ",T925&amp;" "&amp;F$2&amp;", "),(IF(B925&lt;&gt;B924,IF(ISBLANK(F$2),T925&amp;", ",T925&amp;" "&amp;F$2&amp;", "),(IF(Z925&lt;&gt;Z924,IF(ISBLANK(F$2),T925&amp;", ",T925&amp;" "&amp;F$2&amp;", "),IF((U925&lt;&gt;U924)*($G$2="Y"),"same collector, ","")))))))))&amp;(IF(ISBLANK(U925),"",(IF(U925&lt;&gt;U924,U925&amp;", ",(IF(B925&lt;&gt;B924,U925&amp;", ",IF(Z925&lt;&gt;Z924,U925&amp;", ",(IF(T925&lt;&gt;T924,IF((T925&lt;&gt;T924)*($G$2="Y"),"same date, ", ""),IF((T925=T924)*(U925=U924)*(S925&lt;&gt;S924)*($G$2="Y"),"same collector and date, ", ""))))))))))&amp;(IF(ISBLANK(V925),"",V925&amp;", "))&amp;IF((AA925&lt;&gt;AA926)*($H$2="y"),AD925&amp;AE925,IF((AA925&lt;&gt;AA926)*($H$2="m"),AD925&amp;AG925,IF(($H$2&lt;&gt;"m")*($H$2&lt;&gt;"Y"),(IF(F925=0,"",F925&amp;" "&amp;$F$4&amp;" "))&amp;(IF(G925=0,"",G925&amp;" "&amp;$G$4&amp;" "))&amp;(IF(H925=0,"",H925&amp;" "&amp;H$4&amp;" "))&amp;(IF(I925=0,"",I925&amp;" "&amp;$I$4&amp;" "))&amp;(IF(J925=0,"",J925&amp;" "&amp;$J$4&amp;" "))&amp;IF((ISBLANK(C925)),"","("&amp;C925&amp;")"),"")))&amp;IF((B925=B926)*(K925=K926)*(L925=L926)*(M925=M926),IF(($H$2&lt;&gt;"m")*($H$2&lt;&gt;"Y"), ", ", IF((ISNUMBER(FIND(")",AE925))), ", ", "")),IF((B925=B926)*(K925=K926)*(L925=L926),"; ",". ")))</f>
        <v/>
      </c>
      <c r="AI925" s="1"/>
    </row>
    <row r="926" spans="1:35" x14ac:dyDescent="0.25">
      <c r="A926" s="3" t="str">
        <f t="shared" si="116"/>
        <v/>
      </c>
      <c r="B926" s="53" t="str">
        <f t="shared" si="120"/>
        <v/>
      </c>
      <c r="C926" s="57"/>
      <c r="D926" s="57"/>
      <c r="E926" s="57"/>
      <c r="F926" s="57"/>
      <c r="G926" s="57"/>
      <c r="H926" s="57"/>
      <c r="I926" s="57"/>
      <c r="J926" s="57"/>
      <c r="K926" s="57"/>
      <c r="L926" s="57"/>
      <c r="M926" s="54"/>
      <c r="N926" s="57"/>
      <c r="O926" s="58"/>
      <c r="P926" s="58"/>
      <c r="Q926" s="58"/>
      <c r="R926" s="58"/>
      <c r="S926" s="54"/>
      <c r="T926" s="57"/>
      <c r="U926" s="57"/>
      <c r="V926" s="57"/>
      <c r="W926" s="57"/>
      <c r="X926" s="147" t="str">
        <f>IF(ISBLANK(D926),"",IF('order-admin-units'!$I$1&lt;&gt;"y", "", IF((K926="")*(ISBLANK(D926)=FALSE), 'order-admin-units'!$B$1+1, VLOOKUP(K926, ordercountry, 2))))</f>
        <v/>
      </c>
      <c r="Y926" s="147" t="str">
        <f>IF(ISBLANK(D926),"",IF('order-admin-units'!$I$1&lt;&gt;"y", "", IF(L926="", 'order-admin-units'!$B$2+1, VLOOKUP(K926&amp;"@"&amp;L926, orderadmin, 2))))</f>
        <v/>
      </c>
      <c r="Z926" s="147" t="str">
        <f t="shared" si="117"/>
        <v/>
      </c>
      <c r="AA926" s="147" t="str">
        <f t="shared" si="118"/>
        <v/>
      </c>
      <c r="AB926" s="147" t="str">
        <f t="shared" si="119"/>
        <v/>
      </c>
      <c r="AC926" s="147" t="str">
        <f t="shared" si="113"/>
        <v/>
      </c>
      <c r="AD926" s="11" t="str">
        <f t="shared" si="114"/>
        <v/>
      </c>
      <c r="AE926" s="11" t="str">
        <f t="array" ref="AE926">IF(ISBLANK(D926),"",IF(OR($H$2="y",$H$2="m"),IF(AA926=AA925,IF(OR(AB926=$AB$4:$AB925)=FALSE,AE925&amp;C926,AE925),"("&amp;C926)&amp;IF(AA926=AA927,IF(OR(AB927=$AB$4:$AB926)=FALSE,", ",""),") "),""))</f>
        <v/>
      </c>
      <c r="AF926" s="11" t="str">
        <f t="shared" si="115"/>
        <v/>
      </c>
      <c r="AG926" s="11" t="str">
        <f t="array" ref="AG926">IF(ISBLANK(D926),"",IF(OR($H$2="y",$H$2="m"),IF(AA926=AA925,IF(OR(AC926=$AC$4:$AC925)=FALSE,AG925&amp;AF926,AG925),"("&amp;AF926)&amp;IF(AA926=AA927,IF(OR(AC927=$AC$4:$AC926)=FALSE,", ",""),") "),""))</f>
        <v/>
      </c>
      <c r="AH926" s="10" t="str">
        <f>IF((ISBLANK(D926)),"",IF(D926=D925,AH925,"")&amp;IF(B925&lt;&gt;B926,((IF(ISBLANK(E926),$D$3&amp;"Non-type material: "&amp;$D$3,$D$3&amp;INDEX('type-categories'!$A$2:$B$100,MATCH(E926,'type-categories'!$A$2:$A$100,0),2)&amp;$D$3))),"")&amp;(IF(K926&lt;&gt;K925,$C$2&amp;K926&amp;$K$3&amp;$C$2&amp;" ",(IF(B926&lt;&gt;B925,$C$2&amp;K926&amp;$K$3&amp;$C$2&amp;" ",""))))&amp;(IF(L926="","",((IF(L926&lt;&gt;L925,$D$2&amp;L926&amp;$L$3&amp;$D$2&amp;" ",IF(B926&lt;&gt;B925,$D$2&amp;L926&amp;$L$3&amp;$D$2&amp;" ",""))))))&amp;(IF(M926="","",((IF(M926&lt;&gt;M925,$E$2&amp;M926&amp;$E$2&amp;","&amp;" ",IF(B926&lt;&gt;B925,$E$2&amp;M926&amp;$E$2&amp;",",""))))))&amp;(IF(N926="","",IF(N926&lt;&gt;N925,N926&amp;", ",IF(B926&lt;&gt;B925,N926&amp;", ",""))))&amp;(IF(ISBLANK(O926),"",(IF(O926&lt;&gt;O925,O926&amp;", ",IF(B926&lt;&gt;B925,O926&amp;", ","")))))&amp;(IF(ISBLANK(P926),"",(IF(P926&lt;&gt;P925,P926&amp;", ",IF(B926&lt;&gt;B925,P926&amp;", ",IF(Z926&lt;&gt;Z925,P926&amp;", ",""))))))&amp;(IF(ISBLANK(Q926),"",(IF(Q926&lt;&gt;Q925,Q926&amp;", ",IF(B926&lt;&gt;B925,Q926&amp;", ",IF(Z926&lt;&gt;Z925,Q926&amp;", ",""))))))&amp;(IF(ISBLANK(R926),"",(IF(R926&lt;&gt;R925,R926&amp;"m, ",IF(B926&lt;&gt;B925,R926&amp;"m, ",IF(Z926&lt;&gt;Z925,R926&amp;"m, ",""))))))&amp;IF(ISBLANK(S926),"",(IF(B926&lt;&gt;B925,S926&amp;", ",IF(S926&lt;&gt;S925,IF((Z926=Z925),"same locality "&amp;S926&amp;", ",S926&amp;", "),""))))&amp;(IF(ISBLANK(T926),"",(IF(T926&lt;&gt;T925,IF(ISBLANK(F$2),T926&amp;", ",T926&amp;" "&amp;F$2&amp;", "),(IF(B926&lt;&gt;B925,IF(ISBLANK(F$2),T926&amp;", ",T926&amp;" "&amp;F$2&amp;", "),(IF(Z926&lt;&gt;Z925,IF(ISBLANK(F$2),T926&amp;", ",T926&amp;" "&amp;F$2&amp;", "),IF((U926&lt;&gt;U925)*($G$2="Y"),"same collector, ","")))))))))&amp;(IF(ISBLANK(U926),"",(IF(U926&lt;&gt;U925,U926&amp;", ",(IF(B926&lt;&gt;B925,U926&amp;", ",IF(Z926&lt;&gt;Z925,U926&amp;", ",(IF(T926&lt;&gt;T925,IF((T926&lt;&gt;T925)*($G$2="Y"),"same date, ", ""),IF((T926=T925)*(U926=U925)*(S926&lt;&gt;S925)*($G$2="Y"),"same collector and date, ", ""))))))))))&amp;(IF(ISBLANK(V926),"",V926&amp;", "))&amp;IF((AA926&lt;&gt;AA927)*($H$2="y"),AD926&amp;AE926,IF((AA926&lt;&gt;AA927)*($H$2="m"),AD926&amp;AG926,IF(($H$2&lt;&gt;"m")*($H$2&lt;&gt;"Y"),(IF(F926=0,"",F926&amp;" "&amp;$F$4&amp;" "))&amp;(IF(G926=0,"",G926&amp;" "&amp;$G$4&amp;" "))&amp;(IF(H926=0,"",H926&amp;" "&amp;H$4&amp;" "))&amp;(IF(I926=0,"",I926&amp;" "&amp;$I$4&amp;" "))&amp;(IF(J926=0,"",J926&amp;" "&amp;$J$4&amp;" "))&amp;IF((ISBLANK(C926)),"","("&amp;C926&amp;")"),"")))&amp;IF((B926=B927)*(K926=K927)*(L926=L927)*(M926=M927),IF(($H$2&lt;&gt;"m")*($H$2&lt;&gt;"Y"), ", ", IF((ISNUMBER(FIND(")",AE926))), ", ", "")),IF((B926=B927)*(K926=K927)*(L926=L927),"; ",". ")))</f>
        <v/>
      </c>
      <c r="AI926" s="1"/>
    </row>
    <row r="927" spans="1:35" x14ac:dyDescent="0.25">
      <c r="A927" s="3" t="str">
        <f t="shared" si="116"/>
        <v/>
      </c>
      <c r="B927" s="53" t="str">
        <f t="shared" si="120"/>
        <v/>
      </c>
      <c r="C927" s="57"/>
      <c r="D927" s="57"/>
      <c r="E927" s="57"/>
      <c r="F927" s="57"/>
      <c r="G927" s="57"/>
      <c r="H927" s="57"/>
      <c r="I927" s="57"/>
      <c r="J927" s="57"/>
      <c r="K927" s="57"/>
      <c r="L927" s="57"/>
      <c r="M927" s="54"/>
      <c r="N927" s="57"/>
      <c r="O927" s="58"/>
      <c r="P927" s="58"/>
      <c r="Q927" s="58"/>
      <c r="R927" s="58"/>
      <c r="S927" s="54"/>
      <c r="T927" s="57"/>
      <c r="U927" s="57"/>
      <c r="V927" s="57"/>
      <c r="W927" s="57"/>
      <c r="X927" s="147" t="str">
        <f>IF(ISBLANK(D927),"",IF('order-admin-units'!$I$1&lt;&gt;"y", "", IF((K927="")*(ISBLANK(D927)=FALSE), 'order-admin-units'!$B$1+1, VLOOKUP(K927, ordercountry, 2))))</f>
        <v/>
      </c>
      <c r="Y927" s="147" t="str">
        <f>IF(ISBLANK(D927),"",IF('order-admin-units'!$I$1&lt;&gt;"y", "", IF(L927="", 'order-admin-units'!$B$2+1, VLOOKUP(K927&amp;"@"&amp;L927, orderadmin, 2))))</f>
        <v/>
      </c>
      <c r="Z927" s="147" t="str">
        <f t="shared" si="117"/>
        <v/>
      </c>
      <c r="AA927" s="147" t="str">
        <f t="shared" si="118"/>
        <v/>
      </c>
      <c r="AB927" s="147" t="str">
        <f t="shared" si="119"/>
        <v/>
      </c>
      <c r="AC927" s="147" t="str">
        <f t="shared" si="113"/>
        <v/>
      </c>
      <c r="AD927" s="11" t="str">
        <f t="shared" si="114"/>
        <v/>
      </c>
      <c r="AE927" s="11" t="str">
        <f t="array" ref="AE927">IF(ISBLANK(D927),"",IF(OR($H$2="y",$H$2="m"),IF(AA927=AA926,IF(OR(AB927=$AB$4:$AB926)=FALSE,AE926&amp;C927,AE926),"("&amp;C927)&amp;IF(AA927=AA928,IF(OR(AB928=$AB$4:$AB927)=FALSE,", ",""),") "),""))</f>
        <v/>
      </c>
      <c r="AF927" s="11" t="str">
        <f t="shared" si="115"/>
        <v/>
      </c>
      <c r="AG927" s="11" t="str">
        <f t="array" ref="AG927">IF(ISBLANK(D927),"",IF(OR($H$2="y",$H$2="m"),IF(AA927=AA926,IF(OR(AC927=$AC$4:$AC926)=FALSE,AG926&amp;AF927,AG926),"("&amp;AF927)&amp;IF(AA927=AA928,IF(OR(AC928=$AC$4:$AC927)=FALSE,", ",""),") "),""))</f>
        <v/>
      </c>
      <c r="AH927" s="10" t="str">
        <f>IF((ISBLANK(D927)),"",IF(D927=D926,AH926,"")&amp;IF(B926&lt;&gt;B927,((IF(ISBLANK(E927),$D$3&amp;"Non-type material: "&amp;$D$3,$D$3&amp;INDEX('type-categories'!$A$2:$B$100,MATCH(E927,'type-categories'!$A$2:$A$100,0),2)&amp;$D$3))),"")&amp;(IF(K927&lt;&gt;K926,$C$2&amp;K927&amp;$K$3&amp;$C$2&amp;" ",(IF(B927&lt;&gt;B926,$C$2&amp;K927&amp;$K$3&amp;$C$2&amp;" ",""))))&amp;(IF(L927="","",((IF(L927&lt;&gt;L926,$D$2&amp;L927&amp;$L$3&amp;$D$2&amp;" ",IF(B927&lt;&gt;B926,$D$2&amp;L927&amp;$L$3&amp;$D$2&amp;" ",""))))))&amp;(IF(M927="","",((IF(M927&lt;&gt;M926,$E$2&amp;M927&amp;$E$2&amp;","&amp;" ",IF(B927&lt;&gt;B926,$E$2&amp;M927&amp;$E$2&amp;",",""))))))&amp;(IF(N927="","",IF(N927&lt;&gt;N926,N927&amp;", ",IF(B927&lt;&gt;B926,N927&amp;", ",""))))&amp;(IF(ISBLANK(O927),"",(IF(O927&lt;&gt;O926,O927&amp;", ",IF(B927&lt;&gt;B926,O927&amp;", ","")))))&amp;(IF(ISBLANK(P927),"",(IF(P927&lt;&gt;P926,P927&amp;", ",IF(B927&lt;&gt;B926,P927&amp;", ",IF(Z927&lt;&gt;Z926,P927&amp;", ",""))))))&amp;(IF(ISBLANK(Q927),"",(IF(Q927&lt;&gt;Q926,Q927&amp;", ",IF(B927&lt;&gt;B926,Q927&amp;", ",IF(Z927&lt;&gt;Z926,Q927&amp;", ",""))))))&amp;(IF(ISBLANK(R927),"",(IF(R927&lt;&gt;R926,R927&amp;"m, ",IF(B927&lt;&gt;B926,R927&amp;"m, ",IF(Z927&lt;&gt;Z926,R927&amp;"m, ",""))))))&amp;IF(ISBLANK(S927),"",(IF(B927&lt;&gt;B926,S927&amp;", ",IF(S927&lt;&gt;S926,IF((Z927=Z926),"same locality "&amp;S927&amp;", ",S927&amp;", "),""))))&amp;(IF(ISBLANK(T927),"",(IF(T927&lt;&gt;T926,IF(ISBLANK(F$2),T927&amp;", ",T927&amp;" "&amp;F$2&amp;", "),(IF(B927&lt;&gt;B926,IF(ISBLANK(F$2),T927&amp;", ",T927&amp;" "&amp;F$2&amp;", "),(IF(Z927&lt;&gt;Z926,IF(ISBLANK(F$2),T927&amp;", ",T927&amp;" "&amp;F$2&amp;", "),IF((U927&lt;&gt;U926)*($G$2="Y"),"same collector, ","")))))))))&amp;(IF(ISBLANK(U927),"",(IF(U927&lt;&gt;U926,U927&amp;", ",(IF(B927&lt;&gt;B926,U927&amp;", ",IF(Z927&lt;&gt;Z926,U927&amp;", ",(IF(T927&lt;&gt;T926,IF((T927&lt;&gt;T926)*($G$2="Y"),"same date, ", ""),IF((T927=T926)*(U927=U926)*(S927&lt;&gt;S926)*($G$2="Y"),"same collector and date, ", ""))))))))))&amp;(IF(ISBLANK(V927),"",V927&amp;", "))&amp;IF((AA927&lt;&gt;AA928)*($H$2="y"),AD927&amp;AE927,IF((AA927&lt;&gt;AA928)*($H$2="m"),AD927&amp;AG927,IF(($H$2&lt;&gt;"m")*($H$2&lt;&gt;"Y"),(IF(F927=0,"",F927&amp;" "&amp;$F$4&amp;" "))&amp;(IF(G927=0,"",G927&amp;" "&amp;$G$4&amp;" "))&amp;(IF(H927=0,"",H927&amp;" "&amp;H$4&amp;" "))&amp;(IF(I927=0,"",I927&amp;" "&amp;$I$4&amp;" "))&amp;(IF(J927=0,"",J927&amp;" "&amp;$J$4&amp;" "))&amp;IF((ISBLANK(C927)),"","("&amp;C927&amp;")"),"")))&amp;IF((B927=B928)*(K927=K928)*(L927=L928)*(M927=M928),IF(($H$2&lt;&gt;"m")*($H$2&lt;&gt;"Y"), ", ", IF((ISNUMBER(FIND(")",AE927))), ", ", "")),IF((B927=B928)*(K927=K928)*(L927=L928),"; ",". ")))</f>
        <v/>
      </c>
      <c r="AI927" s="1"/>
    </row>
    <row r="928" spans="1:35" x14ac:dyDescent="0.25">
      <c r="A928" s="3" t="str">
        <f t="shared" si="116"/>
        <v/>
      </c>
      <c r="B928" s="53" t="str">
        <f t="shared" si="120"/>
        <v/>
      </c>
      <c r="C928" s="57"/>
      <c r="D928" s="57"/>
      <c r="E928" s="57"/>
      <c r="F928" s="57"/>
      <c r="G928" s="57"/>
      <c r="H928" s="57"/>
      <c r="I928" s="57"/>
      <c r="J928" s="57"/>
      <c r="K928" s="57"/>
      <c r="L928" s="57"/>
      <c r="M928" s="54"/>
      <c r="N928" s="57"/>
      <c r="O928" s="58"/>
      <c r="P928" s="58"/>
      <c r="Q928" s="58"/>
      <c r="R928" s="58"/>
      <c r="S928" s="54"/>
      <c r="T928" s="57"/>
      <c r="U928" s="57"/>
      <c r="V928" s="57"/>
      <c r="W928" s="57"/>
      <c r="X928" s="147" t="str">
        <f>IF(ISBLANK(D928),"",IF('order-admin-units'!$I$1&lt;&gt;"y", "", IF((K928="")*(ISBLANK(D928)=FALSE), 'order-admin-units'!$B$1+1, VLOOKUP(K928, ordercountry, 2))))</f>
        <v/>
      </c>
      <c r="Y928" s="147" t="str">
        <f>IF(ISBLANK(D928),"",IF('order-admin-units'!$I$1&lt;&gt;"y", "", IF(L928="", 'order-admin-units'!$B$2+1, VLOOKUP(K928&amp;"@"&amp;L928, orderadmin, 2))))</f>
        <v/>
      </c>
      <c r="Z928" s="147" t="str">
        <f t="shared" si="117"/>
        <v/>
      </c>
      <c r="AA928" s="147" t="str">
        <f t="shared" si="118"/>
        <v/>
      </c>
      <c r="AB928" s="147" t="str">
        <f t="shared" si="119"/>
        <v/>
      </c>
      <c r="AC928" s="147" t="str">
        <f t="shared" si="113"/>
        <v/>
      </c>
      <c r="AD928" s="11" t="str">
        <f t="shared" si="114"/>
        <v/>
      </c>
      <c r="AE928" s="11" t="str">
        <f t="array" ref="AE928">IF(ISBLANK(D928),"",IF(OR($H$2="y",$H$2="m"),IF(AA928=AA927,IF(OR(AB928=$AB$4:$AB927)=FALSE,AE927&amp;C928,AE927),"("&amp;C928)&amp;IF(AA928=AA929,IF(OR(AB929=$AB$4:$AB928)=FALSE,", ",""),") "),""))</f>
        <v/>
      </c>
      <c r="AF928" s="11" t="str">
        <f t="shared" si="115"/>
        <v/>
      </c>
      <c r="AG928" s="11" t="str">
        <f t="array" ref="AG928">IF(ISBLANK(D928),"",IF(OR($H$2="y",$H$2="m"),IF(AA928=AA927,IF(OR(AC928=$AC$4:$AC927)=FALSE,AG927&amp;AF928,AG927),"("&amp;AF928)&amp;IF(AA928=AA929,IF(OR(AC929=$AC$4:$AC928)=FALSE,", ",""),") "),""))</f>
        <v/>
      </c>
      <c r="AH928" s="10" t="str">
        <f>IF((ISBLANK(D928)),"",IF(D928=D927,AH927,"")&amp;IF(B927&lt;&gt;B928,((IF(ISBLANK(E928),$D$3&amp;"Non-type material: "&amp;$D$3,$D$3&amp;INDEX('type-categories'!$A$2:$B$100,MATCH(E928,'type-categories'!$A$2:$A$100,0),2)&amp;$D$3))),"")&amp;(IF(K928&lt;&gt;K927,$C$2&amp;K928&amp;$K$3&amp;$C$2&amp;" ",(IF(B928&lt;&gt;B927,$C$2&amp;K928&amp;$K$3&amp;$C$2&amp;" ",""))))&amp;(IF(L928="","",((IF(L928&lt;&gt;L927,$D$2&amp;L928&amp;$L$3&amp;$D$2&amp;" ",IF(B928&lt;&gt;B927,$D$2&amp;L928&amp;$L$3&amp;$D$2&amp;" ",""))))))&amp;(IF(M928="","",((IF(M928&lt;&gt;M927,$E$2&amp;M928&amp;$E$2&amp;","&amp;" ",IF(B928&lt;&gt;B927,$E$2&amp;M928&amp;$E$2&amp;",",""))))))&amp;(IF(N928="","",IF(N928&lt;&gt;N927,N928&amp;", ",IF(B928&lt;&gt;B927,N928&amp;", ",""))))&amp;(IF(ISBLANK(O928),"",(IF(O928&lt;&gt;O927,O928&amp;", ",IF(B928&lt;&gt;B927,O928&amp;", ","")))))&amp;(IF(ISBLANK(P928),"",(IF(P928&lt;&gt;P927,P928&amp;", ",IF(B928&lt;&gt;B927,P928&amp;", ",IF(Z928&lt;&gt;Z927,P928&amp;", ",""))))))&amp;(IF(ISBLANK(Q928),"",(IF(Q928&lt;&gt;Q927,Q928&amp;", ",IF(B928&lt;&gt;B927,Q928&amp;", ",IF(Z928&lt;&gt;Z927,Q928&amp;", ",""))))))&amp;(IF(ISBLANK(R928),"",(IF(R928&lt;&gt;R927,R928&amp;"m, ",IF(B928&lt;&gt;B927,R928&amp;"m, ",IF(Z928&lt;&gt;Z927,R928&amp;"m, ",""))))))&amp;IF(ISBLANK(S928),"",(IF(B928&lt;&gt;B927,S928&amp;", ",IF(S928&lt;&gt;S927,IF((Z928=Z927),"same locality "&amp;S928&amp;", ",S928&amp;", "),""))))&amp;(IF(ISBLANK(T928),"",(IF(T928&lt;&gt;T927,IF(ISBLANK(F$2),T928&amp;", ",T928&amp;" "&amp;F$2&amp;", "),(IF(B928&lt;&gt;B927,IF(ISBLANK(F$2),T928&amp;", ",T928&amp;" "&amp;F$2&amp;", "),(IF(Z928&lt;&gt;Z927,IF(ISBLANK(F$2),T928&amp;", ",T928&amp;" "&amp;F$2&amp;", "),IF((U928&lt;&gt;U927)*($G$2="Y"),"same collector, ","")))))))))&amp;(IF(ISBLANK(U928),"",(IF(U928&lt;&gt;U927,U928&amp;", ",(IF(B928&lt;&gt;B927,U928&amp;", ",IF(Z928&lt;&gt;Z927,U928&amp;", ",(IF(T928&lt;&gt;T927,IF((T928&lt;&gt;T927)*($G$2="Y"),"same date, ", ""),IF((T928=T927)*(U928=U927)*(S928&lt;&gt;S927)*($G$2="Y"),"same collector and date, ", ""))))))))))&amp;(IF(ISBLANK(V928),"",V928&amp;", "))&amp;IF((AA928&lt;&gt;AA929)*($H$2="y"),AD928&amp;AE928,IF((AA928&lt;&gt;AA929)*($H$2="m"),AD928&amp;AG928,IF(($H$2&lt;&gt;"m")*($H$2&lt;&gt;"Y"),(IF(F928=0,"",F928&amp;" "&amp;$F$4&amp;" "))&amp;(IF(G928=0,"",G928&amp;" "&amp;$G$4&amp;" "))&amp;(IF(H928=0,"",H928&amp;" "&amp;H$4&amp;" "))&amp;(IF(I928=0,"",I928&amp;" "&amp;$I$4&amp;" "))&amp;(IF(J928=0,"",J928&amp;" "&amp;$J$4&amp;" "))&amp;IF((ISBLANK(C928)),"","("&amp;C928&amp;")"),"")))&amp;IF((B928=B929)*(K928=K929)*(L928=L929)*(M928=M929),IF(($H$2&lt;&gt;"m")*($H$2&lt;&gt;"Y"), ", ", IF((ISNUMBER(FIND(")",AE928))), ", ", "")),IF((B928=B929)*(K928=K929)*(L928=L929),"; ",". ")))</f>
        <v/>
      </c>
      <c r="AI928" s="1"/>
    </row>
    <row r="929" spans="1:35" x14ac:dyDescent="0.25">
      <c r="A929" s="3" t="str">
        <f t="shared" si="116"/>
        <v/>
      </c>
      <c r="B929" s="53" t="str">
        <f t="shared" si="120"/>
        <v/>
      </c>
      <c r="C929" s="57"/>
      <c r="D929" s="57"/>
      <c r="E929" s="57"/>
      <c r="F929" s="57"/>
      <c r="G929" s="57"/>
      <c r="H929" s="57"/>
      <c r="I929" s="57"/>
      <c r="J929" s="57"/>
      <c r="K929" s="57"/>
      <c r="L929" s="57"/>
      <c r="M929" s="54"/>
      <c r="N929" s="57"/>
      <c r="O929" s="58"/>
      <c r="P929" s="58"/>
      <c r="Q929" s="58"/>
      <c r="R929" s="58"/>
      <c r="S929" s="54"/>
      <c r="T929" s="57"/>
      <c r="U929" s="57"/>
      <c r="V929" s="57"/>
      <c r="W929" s="57"/>
      <c r="X929" s="147" t="str">
        <f>IF(ISBLANK(D929),"",IF('order-admin-units'!$I$1&lt;&gt;"y", "", IF((K929="")*(ISBLANK(D929)=FALSE), 'order-admin-units'!$B$1+1, VLOOKUP(K929, ordercountry, 2))))</f>
        <v/>
      </c>
      <c r="Y929" s="147" t="str">
        <f>IF(ISBLANK(D929),"",IF('order-admin-units'!$I$1&lt;&gt;"y", "", IF(L929="", 'order-admin-units'!$B$2+1, VLOOKUP(K929&amp;"@"&amp;L929, orderadmin, 2))))</f>
        <v/>
      </c>
      <c r="Z929" s="147" t="str">
        <f t="shared" si="117"/>
        <v/>
      </c>
      <c r="AA929" s="147" t="str">
        <f t="shared" si="118"/>
        <v/>
      </c>
      <c r="AB929" s="147" t="str">
        <f t="shared" si="119"/>
        <v/>
      </c>
      <c r="AC929" s="147" t="str">
        <f t="shared" si="113"/>
        <v/>
      </c>
      <c r="AD929" s="11" t="str">
        <f t="shared" si="114"/>
        <v/>
      </c>
      <c r="AE929" s="11" t="str">
        <f t="array" ref="AE929">IF(ISBLANK(D929),"",IF(OR($H$2="y",$H$2="m"),IF(AA929=AA928,IF(OR(AB929=$AB$4:$AB928)=FALSE,AE928&amp;C929,AE928),"("&amp;C929)&amp;IF(AA929=AA930,IF(OR(AB930=$AB$4:$AB929)=FALSE,", ",""),") "),""))</f>
        <v/>
      </c>
      <c r="AF929" s="11" t="str">
        <f t="shared" si="115"/>
        <v/>
      </c>
      <c r="AG929" s="11" t="str">
        <f t="array" ref="AG929">IF(ISBLANK(D929),"",IF(OR($H$2="y",$H$2="m"),IF(AA929=AA928,IF(OR(AC929=$AC$4:$AC928)=FALSE,AG928&amp;AF929,AG928),"("&amp;AF929)&amp;IF(AA929=AA930,IF(OR(AC930=$AC$4:$AC929)=FALSE,", ",""),") "),""))</f>
        <v/>
      </c>
      <c r="AH929" s="10" t="str">
        <f>IF((ISBLANK(D929)),"",IF(D929=D928,AH928,"")&amp;IF(B928&lt;&gt;B929,((IF(ISBLANK(E929),$D$3&amp;"Non-type material: "&amp;$D$3,$D$3&amp;INDEX('type-categories'!$A$2:$B$100,MATCH(E929,'type-categories'!$A$2:$A$100,0),2)&amp;$D$3))),"")&amp;(IF(K929&lt;&gt;K928,$C$2&amp;K929&amp;$K$3&amp;$C$2&amp;" ",(IF(B929&lt;&gt;B928,$C$2&amp;K929&amp;$K$3&amp;$C$2&amp;" ",""))))&amp;(IF(L929="","",((IF(L929&lt;&gt;L928,$D$2&amp;L929&amp;$L$3&amp;$D$2&amp;" ",IF(B929&lt;&gt;B928,$D$2&amp;L929&amp;$L$3&amp;$D$2&amp;" ",""))))))&amp;(IF(M929="","",((IF(M929&lt;&gt;M928,$E$2&amp;M929&amp;$E$2&amp;","&amp;" ",IF(B929&lt;&gt;B928,$E$2&amp;M929&amp;$E$2&amp;",",""))))))&amp;(IF(N929="","",IF(N929&lt;&gt;N928,N929&amp;", ",IF(B929&lt;&gt;B928,N929&amp;", ",""))))&amp;(IF(ISBLANK(O929),"",(IF(O929&lt;&gt;O928,O929&amp;", ",IF(B929&lt;&gt;B928,O929&amp;", ","")))))&amp;(IF(ISBLANK(P929),"",(IF(P929&lt;&gt;P928,P929&amp;", ",IF(B929&lt;&gt;B928,P929&amp;", ",IF(Z929&lt;&gt;Z928,P929&amp;", ",""))))))&amp;(IF(ISBLANK(Q929),"",(IF(Q929&lt;&gt;Q928,Q929&amp;", ",IF(B929&lt;&gt;B928,Q929&amp;", ",IF(Z929&lt;&gt;Z928,Q929&amp;", ",""))))))&amp;(IF(ISBLANK(R929),"",(IF(R929&lt;&gt;R928,R929&amp;"m, ",IF(B929&lt;&gt;B928,R929&amp;"m, ",IF(Z929&lt;&gt;Z928,R929&amp;"m, ",""))))))&amp;IF(ISBLANK(S929),"",(IF(B929&lt;&gt;B928,S929&amp;", ",IF(S929&lt;&gt;S928,IF((Z929=Z928),"same locality "&amp;S929&amp;", ",S929&amp;", "),""))))&amp;(IF(ISBLANK(T929),"",(IF(T929&lt;&gt;T928,IF(ISBLANK(F$2),T929&amp;", ",T929&amp;" "&amp;F$2&amp;", "),(IF(B929&lt;&gt;B928,IF(ISBLANK(F$2),T929&amp;", ",T929&amp;" "&amp;F$2&amp;", "),(IF(Z929&lt;&gt;Z928,IF(ISBLANK(F$2),T929&amp;", ",T929&amp;" "&amp;F$2&amp;", "),IF((U929&lt;&gt;U928)*($G$2="Y"),"same collector, ","")))))))))&amp;(IF(ISBLANK(U929),"",(IF(U929&lt;&gt;U928,U929&amp;", ",(IF(B929&lt;&gt;B928,U929&amp;", ",IF(Z929&lt;&gt;Z928,U929&amp;", ",(IF(T929&lt;&gt;T928,IF((T929&lt;&gt;T928)*($G$2="Y"),"same date, ", ""),IF((T929=T928)*(U929=U928)*(S929&lt;&gt;S928)*($G$2="Y"),"same collector and date, ", ""))))))))))&amp;(IF(ISBLANK(V929),"",V929&amp;", "))&amp;IF((AA929&lt;&gt;AA930)*($H$2="y"),AD929&amp;AE929,IF((AA929&lt;&gt;AA930)*($H$2="m"),AD929&amp;AG929,IF(($H$2&lt;&gt;"m")*($H$2&lt;&gt;"Y"),(IF(F929=0,"",F929&amp;" "&amp;$F$4&amp;" "))&amp;(IF(G929=0,"",G929&amp;" "&amp;$G$4&amp;" "))&amp;(IF(H929=0,"",H929&amp;" "&amp;H$4&amp;" "))&amp;(IF(I929=0,"",I929&amp;" "&amp;$I$4&amp;" "))&amp;(IF(J929=0,"",J929&amp;" "&amp;$J$4&amp;" "))&amp;IF((ISBLANK(C929)),"","("&amp;C929&amp;")"),"")))&amp;IF((B929=B930)*(K929=K930)*(L929=L930)*(M929=M930),IF(($H$2&lt;&gt;"m")*($H$2&lt;&gt;"Y"), ", ", IF((ISNUMBER(FIND(")",AE929))), ", ", "")),IF((B929=B930)*(K929=K930)*(L929=L930),"; ",". ")))</f>
        <v/>
      </c>
      <c r="AI929" s="1"/>
    </row>
    <row r="930" spans="1:35" x14ac:dyDescent="0.25">
      <c r="A930" s="3" t="str">
        <f t="shared" si="116"/>
        <v/>
      </c>
      <c r="B930" s="53" t="str">
        <f t="shared" si="120"/>
        <v/>
      </c>
      <c r="C930" s="57"/>
      <c r="D930" s="57"/>
      <c r="E930" s="57"/>
      <c r="F930" s="57"/>
      <c r="G930" s="57"/>
      <c r="H930" s="57"/>
      <c r="I930" s="57"/>
      <c r="J930" s="57"/>
      <c r="K930" s="57"/>
      <c r="L930" s="57"/>
      <c r="M930" s="54"/>
      <c r="N930" s="57"/>
      <c r="O930" s="58"/>
      <c r="P930" s="58"/>
      <c r="Q930" s="58"/>
      <c r="R930" s="58"/>
      <c r="S930" s="54"/>
      <c r="T930" s="57"/>
      <c r="U930" s="57"/>
      <c r="V930" s="57"/>
      <c r="W930" s="57"/>
      <c r="X930" s="147" t="str">
        <f>IF(ISBLANK(D930),"",IF('order-admin-units'!$I$1&lt;&gt;"y", "", IF((K930="")*(ISBLANK(D930)=FALSE), 'order-admin-units'!$B$1+1, VLOOKUP(K930, ordercountry, 2))))</f>
        <v/>
      </c>
      <c r="Y930" s="147" t="str">
        <f>IF(ISBLANK(D930),"",IF('order-admin-units'!$I$1&lt;&gt;"y", "", IF(L930="", 'order-admin-units'!$B$2+1, VLOOKUP(K930&amp;"@"&amp;L930, orderadmin, 2))))</f>
        <v/>
      </c>
      <c r="Z930" s="147" t="str">
        <f t="shared" si="117"/>
        <v/>
      </c>
      <c r="AA930" s="147" t="str">
        <f t="shared" si="118"/>
        <v/>
      </c>
      <c r="AB930" s="147" t="str">
        <f t="shared" si="119"/>
        <v/>
      </c>
      <c r="AC930" s="147" t="str">
        <f t="shared" si="113"/>
        <v/>
      </c>
      <c r="AD930" s="11" t="str">
        <f t="shared" si="114"/>
        <v/>
      </c>
      <c r="AE930" s="11" t="str">
        <f t="array" ref="AE930">IF(ISBLANK(D930),"",IF(OR($H$2="y",$H$2="m"),IF(AA930=AA929,IF(OR(AB930=$AB$4:$AB929)=FALSE,AE929&amp;C930,AE929),"("&amp;C930)&amp;IF(AA930=AA931,IF(OR(AB931=$AB$4:$AB930)=FALSE,", ",""),") "),""))</f>
        <v/>
      </c>
      <c r="AF930" s="11" t="str">
        <f t="shared" si="115"/>
        <v/>
      </c>
      <c r="AG930" s="11" t="str">
        <f t="array" ref="AG930">IF(ISBLANK(D930),"",IF(OR($H$2="y",$H$2="m"),IF(AA930=AA929,IF(OR(AC930=$AC$4:$AC929)=FALSE,AG929&amp;AF930,AG929),"("&amp;AF930)&amp;IF(AA930=AA931,IF(OR(AC931=$AC$4:$AC930)=FALSE,", ",""),") "),""))</f>
        <v/>
      </c>
      <c r="AH930" s="10" t="str">
        <f>IF((ISBLANK(D930)),"",IF(D930=D929,AH929,"")&amp;IF(B929&lt;&gt;B930,((IF(ISBLANK(E930),$D$3&amp;"Non-type material: "&amp;$D$3,$D$3&amp;INDEX('type-categories'!$A$2:$B$100,MATCH(E930,'type-categories'!$A$2:$A$100,0),2)&amp;$D$3))),"")&amp;(IF(K930&lt;&gt;K929,$C$2&amp;K930&amp;$K$3&amp;$C$2&amp;" ",(IF(B930&lt;&gt;B929,$C$2&amp;K930&amp;$K$3&amp;$C$2&amp;" ",""))))&amp;(IF(L930="","",((IF(L930&lt;&gt;L929,$D$2&amp;L930&amp;$L$3&amp;$D$2&amp;" ",IF(B930&lt;&gt;B929,$D$2&amp;L930&amp;$L$3&amp;$D$2&amp;" ",""))))))&amp;(IF(M930="","",((IF(M930&lt;&gt;M929,$E$2&amp;M930&amp;$E$2&amp;","&amp;" ",IF(B930&lt;&gt;B929,$E$2&amp;M930&amp;$E$2&amp;",",""))))))&amp;(IF(N930="","",IF(N930&lt;&gt;N929,N930&amp;", ",IF(B930&lt;&gt;B929,N930&amp;", ",""))))&amp;(IF(ISBLANK(O930),"",(IF(O930&lt;&gt;O929,O930&amp;", ",IF(B930&lt;&gt;B929,O930&amp;", ","")))))&amp;(IF(ISBLANK(P930),"",(IF(P930&lt;&gt;P929,P930&amp;", ",IF(B930&lt;&gt;B929,P930&amp;", ",IF(Z930&lt;&gt;Z929,P930&amp;", ",""))))))&amp;(IF(ISBLANK(Q930),"",(IF(Q930&lt;&gt;Q929,Q930&amp;", ",IF(B930&lt;&gt;B929,Q930&amp;", ",IF(Z930&lt;&gt;Z929,Q930&amp;", ",""))))))&amp;(IF(ISBLANK(R930),"",(IF(R930&lt;&gt;R929,R930&amp;"m, ",IF(B930&lt;&gt;B929,R930&amp;"m, ",IF(Z930&lt;&gt;Z929,R930&amp;"m, ",""))))))&amp;IF(ISBLANK(S930),"",(IF(B930&lt;&gt;B929,S930&amp;", ",IF(S930&lt;&gt;S929,IF((Z930=Z929),"same locality "&amp;S930&amp;", ",S930&amp;", "),""))))&amp;(IF(ISBLANK(T930),"",(IF(T930&lt;&gt;T929,IF(ISBLANK(F$2),T930&amp;", ",T930&amp;" "&amp;F$2&amp;", "),(IF(B930&lt;&gt;B929,IF(ISBLANK(F$2),T930&amp;", ",T930&amp;" "&amp;F$2&amp;", "),(IF(Z930&lt;&gt;Z929,IF(ISBLANK(F$2),T930&amp;", ",T930&amp;" "&amp;F$2&amp;", "),IF((U930&lt;&gt;U929)*($G$2="Y"),"same collector, ","")))))))))&amp;(IF(ISBLANK(U930),"",(IF(U930&lt;&gt;U929,U930&amp;", ",(IF(B930&lt;&gt;B929,U930&amp;", ",IF(Z930&lt;&gt;Z929,U930&amp;", ",(IF(T930&lt;&gt;T929,IF((T930&lt;&gt;T929)*($G$2="Y"),"same date, ", ""),IF((T930=T929)*(U930=U929)*(S930&lt;&gt;S929)*($G$2="Y"),"same collector and date, ", ""))))))))))&amp;(IF(ISBLANK(V930),"",V930&amp;", "))&amp;IF((AA930&lt;&gt;AA931)*($H$2="y"),AD930&amp;AE930,IF((AA930&lt;&gt;AA931)*($H$2="m"),AD930&amp;AG930,IF(($H$2&lt;&gt;"m")*($H$2&lt;&gt;"Y"),(IF(F930=0,"",F930&amp;" "&amp;$F$4&amp;" "))&amp;(IF(G930=0,"",G930&amp;" "&amp;$G$4&amp;" "))&amp;(IF(H930=0,"",H930&amp;" "&amp;H$4&amp;" "))&amp;(IF(I930=0,"",I930&amp;" "&amp;$I$4&amp;" "))&amp;(IF(J930=0,"",J930&amp;" "&amp;$J$4&amp;" "))&amp;IF((ISBLANK(C930)),"","("&amp;C930&amp;")"),"")))&amp;IF((B930=B931)*(K930=K931)*(L930=L931)*(M930=M931),IF(($H$2&lt;&gt;"m")*($H$2&lt;&gt;"Y"), ", ", IF((ISNUMBER(FIND(")",AE930))), ", ", "")),IF((B930=B931)*(K930=K931)*(L930=L931),"; ",". ")))</f>
        <v/>
      </c>
      <c r="AI930" s="1"/>
    </row>
    <row r="931" spans="1:35" x14ac:dyDescent="0.25">
      <c r="A931" s="3" t="str">
        <f t="shared" si="116"/>
        <v/>
      </c>
      <c r="B931" s="53" t="str">
        <f t="shared" si="120"/>
        <v/>
      </c>
      <c r="C931" s="57"/>
      <c r="D931" s="57"/>
      <c r="E931" s="57"/>
      <c r="F931" s="57"/>
      <c r="G931" s="57"/>
      <c r="H931" s="57"/>
      <c r="I931" s="57"/>
      <c r="J931" s="57"/>
      <c r="K931" s="57"/>
      <c r="L931" s="57"/>
      <c r="M931" s="54"/>
      <c r="N931" s="57"/>
      <c r="O931" s="58"/>
      <c r="P931" s="58"/>
      <c r="Q931" s="58"/>
      <c r="R931" s="58"/>
      <c r="S931" s="54"/>
      <c r="T931" s="57"/>
      <c r="U931" s="57"/>
      <c r="V931" s="57"/>
      <c r="W931" s="57"/>
      <c r="X931" s="147" t="str">
        <f>IF(ISBLANK(D931),"",IF('order-admin-units'!$I$1&lt;&gt;"y", "", IF((K931="")*(ISBLANK(D931)=FALSE), 'order-admin-units'!$B$1+1, VLOOKUP(K931, ordercountry, 2))))</f>
        <v/>
      </c>
      <c r="Y931" s="147" t="str">
        <f>IF(ISBLANK(D931),"",IF('order-admin-units'!$I$1&lt;&gt;"y", "", IF(L931="", 'order-admin-units'!$B$2+1, VLOOKUP(K931&amp;"@"&amp;L931, orderadmin, 2))))</f>
        <v/>
      </c>
      <c r="Z931" s="147" t="str">
        <f t="shared" si="117"/>
        <v/>
      </c>
      <c r="AA931" s="147" t="str">
        <f t="shared" si="118"/>
        <v/>
      </c>
      <c r="AB931" s="147" t="str">
        <f t="shared" si="119"/>
        <v/>
      </c>
      <c r="AC931" s="147" t="str">
        <f t="shared" si="113"/>
        <v/>
      </c>
      <c r="AD931" s="11" t="str">
        <f t="shared" si="114"/>
        <v/>
      </c>
      <c r="AE931" s="11" t="str">
        <f t="array" ref="AE931">IF(ISBLANK(D931),"",IF(OR($H$2="y",$H$2="m"),IF(AA931=AA930,IF(OR(AB931=$AB$4:$AB930)=FALSE,AE930&amp;C931,AE930),"("&amp;C931)&amp;IF(AA931=AA932,IF(OR(AB932=$AB$4:$AB931)=FALSE,", ",""),") "),""))</f>
        <v/>
      </c>
      <c r="AF931" s="11" t="str">
        <f t="shared" si="115"/>
        <v/>
      </c>
      <c r="AG931" s="11" t="str">
        <f t="array" ref="AG931">IF(ISBLANK(D931),"",IF(OR($H$2="y",$H$2="m"),IF(AA931=AA930,IF(OR(AC931=$AC$4:$AC930)=FALSE,AG930&amp;AF931,AG930),"("&amp;AF931)&amp;IF(AA931=AA932,IF(OR(AC932=$AC$4:$AC931)=FALSE,", ",""),") "),""))</f>
        <v/>
      </c>
      <c r="AH931" s="10" t="str">
        <f>IF((ISBLANK(D931)),"",IF(D931=D930,AH930,"")&amp;IF(B930&lt;&gt;B931,((IF(ISBLANK(E931),$D$3&amp;"Non-type material: "&amp;$D$3,$D$3&amp;INDEX('type-categories'!$A$2:$B$100,MATCH(E931,'type-categories'!$A$2:$A$100,0),2)&amp;$D$3))),"")&amp;(IF(K931&lt;&gt;K930,$C$2&amp;K931&amp;$K$3&amp;$C$2&amp;" ",(IF(B931&lt;&gt;B930,$C$2&amp;K931&amp;$K$3&amp;$C$2&amp;" ",""))))&amp;(IF(L931="","",((IF(L931&lt;&gt;L930,$D$2&amp;L931&amp;$L$3&amp;$D$2&amp;" ",IF(B931&lt;&gt;B930,$D$2&amp;L931&amp;$L$3&amp;$D$2&amp;" ",""))))))&amp;(IF(M931="","",((IF(M931&lt;&gt;M930,$E$2&amp;M931&amp;$E$2&amp;","&amp;" ",IF(B931&lt;&gt;B930,$E$2&amp;M931&amp;$E$2&amp;",",""))))))&amp;(IF(N931="","",IF(N931&lt;&gt;N930,N931&amp;", ",IF(B931&lt;&gt;B930,N931&amp;", ",""))))&amp;(IF(ISBLANK(O931),"",(IF(O931&lt;&gt;O930,O931&amp;", ",IF(B931&lt;&gt;B930,O931&amp;", ","")))))&amp;(IF(ISBLANK(P931),"",(IF(P931&lt;&gt;P930,P931&amp;", ",IF(B931&lt;&gt;B930,P931&amp;", ",IF(Z931&lt;&gt;Z930,P931&amp;", ",""))))))&amp;(IF(ISBLANK(Q931),"",(IF(Q931&lt;&gt;Q930,Q931&amp;", ",IF(B931&lt;&gt;B930,Q931&amp;", ",IF(Z931&lt;&gt;Z930,Q931&amp;", ",""))))))&amp;(IF(ISBLANK(R931),"",(IF(R931&lt;&gt;R930,R931&amp;"m, ",IF(B931&lt;&gt;B930,R931&amp;"m, ",IF(Z931&lt;&gt;Z930,R931&amp;"m, ",""))))))&amp;IF(ISBLANK(S931),"",(IF(B931&lt;&gt;B930,S931&amp;", ",IF(S931&lt;&gt;S930,IF((Z931=Z930),"same locality "&amp;S931&amp;", ",S931&amp;", "),""))))&amp;(IF(ISBLANK(T931),"",(IF(T931&lt;&gt;T930,IF(ISBLANK(F$2),T931&amp;", ",T931&amp;" "&amp;F$2&amp;", "),(IF(B931&lt;&gt;B930,IF(ISBLANK(F$2),T931&amp;", ",T931&amp;" "&amp;F$2&amp;", "),(IF(Z931&lt;&gt;Z930,IF(ISBLANK(F$2),T931&amp;", ",T931&amp;" "&amp;F$2&amp;", "),IF((U931&lt;&gt;U930)*($G$2="Y"),"same collector, ","")))))))))&amp;(IF(ISBLANK(U931),"",(IF(U931&lt;&gt;U930,U931&amp;", ",(IF(B931&lt;&gt;B930,U931&amp;", ",IF(Z931&lt;&gt;Z930,U931&amp;", ",(IF(T931&lt;&gt;T930,IF((T931&lt;&gt;T930)*($G$2="Y"),"same date, ", ""),IF((T931=T930)*(U931=U930)*(S931&lt;&gt;S930)*($G$2="Y"),"same collector and date, ", ""))))))))))&amp;(IF(ISBLANK(V931),"",V931&amp;", "))&amp;IF((AA931&lt;&gt;AA932)*($H$2="y"),AD931&amp;AE931,IF((AA931&lt;&gt;AA932)*($H$2="m"),AD931&amp;AG931,IF(($H$2&lt;&gt;"m")*($H$2&lt;&gt;"Y"),(IF(F931=0,"",F931&amp;" "&amp;$F$4&amp;" "))&amp;(IF(G931=0,"",G931&amp;" "&amp;$G$4&amp;" "))&amp;(IF(H931=0,"",H931&amp;" "&amp;H$4&amp;" "))&amp;(IF(I931=0,"",I931&amp;" "&amp;$I$4&amp;" "))&amp;(IF(J931=0,"",J931&amp;" "&amp;$J$4&amp;" "))&amp;IF((ISBLANK(C931)),"","("&amp;C931&amp;")"),"")))&amp;IF((B931=B932)*(K931=K932)*(L931=L932)*(M931=M932),IF(($H$2&lt;&gt;"m")*($H$2&lt;&gt;"Y"), ", ", IF((ISNUMBER(FIND(")",AE931))), ", ", "")),IF((B931=B932)*(K931=K932)*(L931=L932),"; ",". ")))</f>
        <v/>
      </c>
      <c r="AI931" s="1"/>
    </row>
    <row r="932" spans="1:35" x14ac:dyDescent="0.25">
      <c r="A932" s="3" t="str">
        <f t="shared" si="116"/>
        <v/>
      </c>
      <c r="B932" s="53" t="str">
        <f t="shared" si="120"/>
        <v/>
      </c>
      <c r="C932" s="57"/>
      <c r="D932" s="57"/>
      <c r="E932" s="57"/>
      <c r="F932" s="57"/>
      <c r="G932" s="57"/>
      <c r="H932" s="57"/>
      <c r="I932" s="57"/>
      <c r="J932" s="57"/>
      <c r="K932" s="57"/>
      <c r="L932" s="57"/>
      <c r="M932" s="54"/>
      <c r="N932" s="57"/>
      <c r="O932" s="58"/>
      <c r="P932" s="58"/>
      <c r="Q932" s="58"/>
      <c r="R932" s="58"/>
      <c r="S932" s="54"/>
      <c r="T932" s="57"/>
      <c r="U932" s="57"/>
      <c r="V932" s="57"/>
      <c r="W932" s="57"/>
      <c r="X932" s="147" t="str">
        <f>IF(ISBLANK(D932),"",IF('order-admin-units'!$I$1&lt;&gt;"y", "", IF((K932="")*(ISBLANK(D932)=FALSE), 'order-admin-units'!$B$1+1, VLOOKUP(K932, ordercountry, 2))))</f>
        <v/>
      </c>
      <c r="Y932" s="147" t="str">
        <f>IF(ISBLANK(D932),"",IF('order-admin-units'!$I$1&lt;&gt;"y", "", IF(L932="", 'order-admin-units'!$B$2+1, VLOOKUP(K932&amp;"@"&amp;L932, orderadmin, 2))))</f>
        <v/>
      </c>
      <c r="Z932" s="147" t="str">
        <f t="shared" si="117"/>
        <v/>
      </c>
      <c r="AA932" s="147" t="str">
        <f t="shared" si="118"/>
        <v/>
      </c>
      <c r="AB932" s="147" t="str">
        <f t="shared" si="119"/>
        <v/>
      </c>
      <c r="AC932" s="147" t="str">
        <f t="shared" si="113"/>
        <v/>
      </c>
      <c r="AD932" s="11" t="str">
        <f t="shared" si="114"/>
        <v/>
      </c>
      <c r="AE932" s="11" t="str">
        <f t="array" ref="AE932">IF(ISBLANK(D932),"",IF(OR($H$2="y",$H$2="m"),IF(AA932=AA931,IF(OR(AB932=$AB$4:$AB931)=FALSE,AE931&amp;C932,AE931),"("&amp;C932)&amp;IF(AA932=AA933,IF(OR(AB933=$AB$4:$AB932)=FALSE,", ",""),") "),""))</f>
        <v/>
      </c>
      <c r="AF932" s="11" t="str">
        <f t="shared" si="115"/>
        <v/>
      </c>
      <c r="AG932" s="11" t="str">
        <f t="array" ref="AG932">IF(ISBLANK(D932),"",IF(OR($H$2="y",$H$2="m"),IF(AA932=AA931,IF(OR(AC932=$AC$4:$AC931)=FALSE,AG931&amp;AF932,AG931),"("&amp;AF932)&amp;IF(AA932=AA933,IF(OR(AC933=$AC$4:$AC932)=FALSE,", ",""),") "),""))</f>
        <v/>
      </c>
      <c r="AH932" s="10" t="str">
        <f>IF((ISBLANK(D932)),"",IF(D932=D931,AH931,"")&amp;IF(B931&lt;&gt;B932,((IF(ISBLANK(E932),$D$3&amp;"Non-type material: "&amp;$D$3,$D$3&amp;INDEX('type-categories'!$A$2:$B$100,MATCH(E932,'type-categories'!$A$2:$A$100,0),2)&amp;$D$3))),"")&amp;(IF(K932&lt;&gt;K931,$C$2&amp;K932&amp;$K$3&amp;$C$2&amp;" ",(IF(B932&lt;&gt;B931,$C$2&amp;K932&amp;$K$3&amp;$C$2&amp;" ",""))))&amp;(IF(L932="","",((IF(L932&lt;&gt;L931,$D$2&amp;L932&amp;$L$3&amp;$D$2&amp;" ",IF(B932&lt;&gt;B931,$D$2&amp;L932&amp;$L$3&amp;$D$2&amp;" ",""))))))&amp;(IF(M932="","",((IF(M932&lt;&gt;M931,$E$2&amp;M932&amp;$E$2&amp;","&amp;" ",IF(B932&lt;&gt;B931,$E$2&amp;M932&amp;$E$2&amp;",",""))))))&amp;(IF(N932="","",IF(N932&lt;&gt;N931,N932&amp;", ",IF(B932&lt;&gt;B931,N932&amp;", ",""))))&amp;(IF(ISBLANK(O932),"",(IF(O932&lt;&gt;O931,O932&amp;", ",IF(B932&lt;&gt;B931,O932&amp;", ","")))))&amp;(IF(ISBLANK(P932),"",(IF(P932&lt;&gt;P931,P932&amp;", ",IF(B932&lt;&gt;B931,P932&amp;", ",IF(Z932&lt;&gt;Z931,P932&amp;", ",""))))))&amp;(IF(ISBLANK(Q932),"",(IF(Q932&lt;&gt;Q931,Q932&amp;", ",IF(B932&lt;&gt;B931,Q932&amp;", ",IF(Z932&lt;&gt;Z931,Q932&amp;", ",""))))))&amp;(IF(ISBLANK(R932),"",(IF(R932&lt;&gt;R931,R932&amp;"m, ",IF(B932&lt;&gt;B931,R932&amp;"m, ",IF(Z932&lt;&gt;Z931,R932&amp;"m, ",""))))))&amp;IF(ISBLANK(S932),"",(IF(B932&lt;&gt;B931,S932&amp;", ",IF(S932&lt;&gt;S931,IF((Z932=Z931),"same locality "&amp;S932&amp;", ",S932&amp;", "),""))))&amp;(IF(ISBLANK(T932),"",(IF(T932&lt;&gt;T931,IF(ISBLANK(F$2),T932&amp;", ",T932&amp;" "&amp;F$2&amp;", "),(IF(B932&lt;&gt;B931,IF(ISBLANK(F$2),T932&amp;", ",T932&amp;" "&amp;F$2&amp;", "),(IF(Z932&lt;&gt;Z931,IF(ISBLANK(F$2),T932&amp;", ",T932&amp;" "&amp;F$2&amp;", "),IF((U932&lt;&gt;U931)*($G$2="Y"),"same collector, ","")))))))))&amp;(IF(ISBLANK(U932),"",(IF(U932&lt;&gt;U931,U932&amp;", ",(IF(B932&lt;&gt;B931,U932&amp;", ",IF(Z932&lt;&gt;Z931,U932&amp;", ",(IF(T932&lt;&gt;T931,IF((T932&lt;&gt;T931)*($G$2="Y"),"same date, ", ""),IF((T932=T931)*(U932=U931)*(S932&lt;&gt;S931)*($G$2="Y"),"same collector and date, ", ""))))))))))&amp;(IF(ISBLANK(V932),"",V932&amp;", "))&amp;IF((AA932&lt;&gt;AA933)*($H$2="y"),AD932&amp;AE932,IF((AA932&lt;&gt;AA933)*($H$2="m"),AD932&amp;AG932,IF(($H$2&lt;&gt;"m")*($H$2&lt;&gt;"Y"),(IF(F932=0,"",F932&amp;" "&amp;$F$4&amp;" "))&amp;(IF(G932=0,"",G932&amp;" "&amp;$G$4&amp;" "))&amp;(IF(H932=0,"",H932&amp;" "&amp;H$4&amp;" "))&amp;(IF(I932=0,"",I932&amp;" "&amp;$I$4&amp;" "))&amp;(IF(J932=0,"",J932&amp;" "&amp;$J$4&amp;" "))&amp;IF((ISBLANK(C932)),"","("&amp;C932&amp;")"),"")))&amp;IF((B932=B933)*(K932=K933)*(L932=L933)*(M932=M933),IF(($H$2&lt;&gt;"m")*($H$2&lt;&gt;"Y"), ", ", IF((ISNUMBER(FIND(")",AE932))), ", ", "")),IF((B932=B933)*(K932=K933)*(L932=L933),"; ",". ")))</f>
        <v/>
      </c>
      <c r="AI932" s="1"/>
    </row>
    <row r="933" spans="1:35" x14ac:dyDescent="0.25">
      <c r="A933" s="3" t="str">
        <f t="shared" si="116"/>
        <v/>
      </c>
      <c r="B933" s="53" t="str">
        <f t="shared" si="120"/>
        <v/>
      </c>
      <c r="C933" s="57"/>
      <c r="D933" s="57"/>
      <c r="E933" s="57"/>
      <c r="F933" s="57"/>
      <c r="G933" s="57"/>
      <c r="H933" s="57"/>
      <c r="I933" s="57"/>
      <c r="J933" s="57"/>
      <c r="K933" s="57"/>
      <c r="L933" s="57"/>
      <c r="M933" s="54"/>
      <c r="N933" s="57"/>
      <c r="O933" s="58"/>
      <c r="P933" s="58"/>
      <c r="Q933" s="58"/>
      <c r="R933" s="58"/>
      <c r="S933" s="54"/>
      <c r="T933" s="57"/>
      <c r="U933" s="57"/>
      <c r="V933" s="57"/>
      <c r="W933" s="57"/>
      <c r="X933" s="147" t="str">
        <f>IF(ISBLANK(D933),"",IF('order-admin-units'!$I$1&lt;&gt;"y", "", IF((K933="")*(ISBLANK(D933)=FALSE), 'order-admin-units'!$B$1+1, VLOOKUP(K933, ordercountry, 2))))</f>
        <v/>
      </c>
      <c r="Y933" s="147" t="str">
        <f>IF(ISBLANK(D933),"",IF('order-admin-units'!$I$1&lt;&gt;"y", "", IF(L933="", 'order-admin-units'!$B$2+1, VLOOKUP(K933&amp;"@"&amp;L933, orderadmin, 2))))</f>
        <v/>
      </c>
      <c r="Z933" s="147" t="str">
        <f t="shared" si="117"/>
        <v/>
      </c>
      <c r="AA933" s="147" t="str">
        <f t="shared" si="118"/>
        <v/>
      </c>
      <c r="AB933" s="147" t="str">
        <f t="shared" si="119"/>
        <v/>
      </c>
      <c r="AC933" s="147" t="str">
        <f t="shared" si="113"/>
        <v/>
      </c>
      <c r="AD933" s="11" t="str">
        <f t="shared" si="114"/>
        <v/>
      </c>
      <c r="AE933" s="11" t="str">
        <f t="array" ref="AE933">IF(ISBLANK(D933),"",IF(OR($H$2="y",$H$2="m"),IF(AA933=AA932,IF(OR(AB933=$AB$4:$AB932)=FALSE,AE932&amp;C933,AE932),"("&amp;C933)&amp;IF(AA933=AA934,IF(OR(AB934=$AB$4:$AB933)=FALSE,", ",""),") "),""))</f>
        <v/>
      </c>
      <c r="AF933" s="11" t="str">
        <f t="shared" si="115"/>
        <v/>
      </c>
      <c r="AG933" s="11" t="str">
        <f t="array" ref="AG933">IF(ISBLANK(D933),"",IF(OR($H$2="y",$H$2="m"),IF(AA933=AA932,IF(OR(AC933=$AC$4:$AC932)=FALSE,AG932&amp;AF933,AG932),"("&amp;AF933)&amp;IF(AA933=AA934,IF(OR(AC934=$AC$4:$AC933)=FALSE,", ",""),") "),""))</f>
        <v/>
      </c>
      <c r="AH933" s="10" t="str">
        <f>IF((ISBLANK(D933)),"",IF(D933=D932,AH932,"")&amp;IF(B932&lt;&gt;B933,((IF(ISBLANK(E933),$D$3&amp;"Non-type material: "&amp;$D$3,$D$3&amp;INDEX('type-categories'!$A$2:$B$100,MATCH(E933,'type-categories'!$A$2:$A$100,0),2)&amp;$D$3))),"")&amp;(IF(K933&lt;&gt;K932,$C$2&amp;K933&amp;$K$3&amp;$C$2&amp;" ",(IF(B933&lt;&gt;B932,$C$2&amp;K933&amp;$K$3&amp;$C$2&amp;" ",""))))&amp;(IF(L933="","",((IF(L933&lt;&gt;L932,$D$2&amp;L933&amp;$L$3&amp;$D$2&amp;" ",IF(B933&lt;&gt;B932,$D$2&amp;L933&amp;$L$3&amp;$D$2&amp;" ",""))))))&amp;(IF(M933="","",((IF(M933&lt;&gt;M932,$E$2&amp;M933&amp;$E$2&amp;","&amp;" ",IF(B933&lt;&gt;B932,$E$2&amp;M933&amp;$E$2&amp;",",""))))))&amp;(IF(N933="","",IF(N933&lt;&gt;N932,N933&amp;", ",IF(B933&lt;&gt;B932,N933&amp;", ",""))))&amp;(IF(ISBLANK(O933),"",(IF(O933&lt;&gt;O932,O933&amp;", ",IF(B933&lt;&gt;B932,O933&amp;", ","")))))&amp;(IF(ISBLANK(P933),"",(IF(P933&lt;&gt;P932,P933&amp;", ",IF(B933&lt;&gt;B932,P933&amp;", ",IF(Z933&lt;&gt;Z932,P933&amp;", ",""))))))&amp;(IF(ISBLANK(Q933),"",(IF(Q933&lt;&gt;Q932,Q933&amp;", ",IF(B933&lt;&gt;B932,Q933&amp;", ",IF(Z933&lt;&gt;Z932,Q933&amp;", ",""))))))&amp;(IF(ISBLANK(R933),"",(IF(R933&lt;&gt;R932,R933&amp;"m, ",IF(B933&lt;&gt;B932,R933&amp;"m, ",IF(Z933&lt;&gt;Z932,R933&amp;"m, ",""))))))&amp;IF(ISBLANK(S933),"",(IF(B933&lt;&gt;B932,S933&amp;", ",IF(S933&lt;&gt;S932,IF((Z933=Z932),"same locality "&amp;S933&amp;", ",S933&amp;", "),""))))&amp;(IF(ISBLANK(T933),"",(IF(T933&lt;&gt;T932,IF(ISBLANK(F$2),T933&amp;", ",T933&amp;" "&amp;F$2&amp;", "),(IF(B933&lt;&gt;B932,IF(ISBLANK(F$2),T933&amp;", ",T933&amp;" "&amp;F$2&amp;", "),(IF(Z933&lt;&gt;Z932,IF(ISBLANK(F$2),T933&amp;", ",T933&amp;" "&amp;F$2&amp;", "),IF((U933&lt;&gt;U932)*($G$2="Y"),"same collector, ","")))))))))&amp;(IF(ISBLANK(U933),"",(IF(U933&lt;&gt;U932,U933&amp;", ",(IF(B933&lt;&gt;B932,U933&amp;", ",IF(Z933&lt;&gt;Z932,U933&amp;", ",(IF(T933&lt;&gt;T932,IF((T933&lt;&gt;T932)*($G$2="Y"),"same date, ", ""),IF((T933=T932)*(U933=U932)*(S933&lt;&gt;S932)*($G$2="Y"),"same collector and date, ", ""))))))))))&amp;(IF(ISBLANK(V933),"",V933&amp;", "))&amp;IF((AA933&lt;&gt;AA934)*($H$2="y"),AD933&amp;AE933,IF((AA933&lt;&gt;AA934)*($H$2="m"),AD933&amp;AG933,IF(($H$2&lt;&gt;"m")*($H$2&lt;&gt;"Y"),(IF(F933=0,"",F933&amp;" "&amp;$F$4&amp;" "))&amp;(IF(G933=0,"",G933&amp;" "&amp;$G$4&amp;" "))&amp;(IF(H933=0,"",H933&amp;" "&amp;H$4&amp;" "))&amp;(IF(I933=0,"",I933&amp;" "&amp;$I$4&amp;" "))&amp;(IF(J933=0,"",J933&amp;" "&amp;$J$4&amp;" "))&amp;IF((ISBLANK(C933)),"","("&amp;C933&amp;")"),"")))&amp;IF((B933=B934)*(K933=K934)*(L933=L934)*(M933=M934),IF(($H$2&lt;&gt;"m")*($H$2&lt;&gt;"Y"), ", ", IF((ISNUMBER(FIND(")",AE933))), ", ", "")),IF((B933=B934)*(K933=K934)*(L933=L934),"; ",". ")))</f>
        <v/>
      </c>
      <c r="AI933" s="1"/>
    </row>
    <row r="934" spans="1:35" x14ac:dyDescent="0.25">
      <c r="A934" s="3" t="str">
        <f t="shared" si="116"/>
        <v/>
      </c>
      <c r="B934" s="53" t="str">
        <f t="shared" si="120"/>
        <v/>
      </c>
      <c r="C934" s="57"/>
      <c r="D934" s="57"/>
      <c r="E934" s="57"/>
      <c r="F934" s="57"/>
      <c r="G934" s="57"/>
      <c r="H934" s="57"/>
      <c r="I934" s="57"/>
      <c r="J934" s="57"/>
      <c r="K934" s="57"/>
      <c r="L934" s="57"/>
      <c r="M934" s="54"/>
      <c r="N934" s="57"/>
      <c r="O934" s="58"/>
      <c r="P934" s="58"/>
      <c r="Q934" s="58"/>
      <c r="R934" s="58"/>
      <c r="S934" s="54"/>
      <c r="T934" s="57"/>
      <c r="U934" s="57"/>
      <c r="V934" s="57"/>
      <c r="W934" s="57"/>
      <c r="X934" s="147" t="str">
        <f>IF(ISBLANK(D934),"",IF('order-admin-units'!$I$1&lt;&gt;"y", "", IF((K934="")*(ISBLANK(D934)=FALSE), 'order-admin-units'!$B$1+1, VLOOKUP(K934, ordercountry, 2))))</f>
        <v/>
      </c>
      <c r="Y934" s="147" t="str">
        <f>IF(ISBLANK(D934),"",IF('order-admin-units'!$I$1&lt;&gt;"y", "", IF(L934="", 'order-admin-units'!$B$2+1, VLOOKUP(K934&amp;"@"&amp;L934, orderadmin, 2))))</f>
        <v/>
      </c>
      <c r="Z934" s="147" t="str">
        <f t="shared" si="117"/>
        <v/>
      </c>
      <c r="AA934" s="147" t="str">
        <f t="shared" si="118"/>
        <v/>
      </c>
      <c r="AB934" s="147" t="str">
        <f t="shared" si="119"/>
        <v/>
      </c>
      <c r="AC934" s="147" t="str">
        <f t="shared" si="113"/>
        <v/>
      </c>
      <c r="AD934" s="11" t="str">
        <f t="shared" si="114"/>
        <v/>
      </c>
      <c r="AE934" s="11" t="str">
        <f t="array" ref="AE934">IF(ISBLANK(D934),"",IF(OR($H$2="y",$H$2="m"),IF(AA934=AA933,IF(OR(AB934=$AB$4:$AB933)=FALSE,AE933&amp;C934,AE933),"("&amp;C934)&amp;IF(AA934=AA935,IF(OR(AB935=$AB$4:$AB934)=FALSE,", ",""),") "),""))</f>
        <v/>
      </c>
      <c r="AF934" s="11" t="str">
        <f t="shared" si="115"/>
        <v/>
      </c>
      <c r="AG934" s="11" t="str">
        <f t="array" ref="AG934">IF(ISBLANK(D934),"",IF(OR($H$2="y",$H$2="m"),IF(AA934=AA933,IF(OR(AC934=$AC$4:$AC933)=FALSE,AG933&amp;AF934,AG933),"("&amp;AF934)&amp;IF(AA934=AA935,IF(OR(AC935=$AC$4:$AC934)=FALSE,", ",""),") "),""))</f>
        <v/>
      </c>
      <c r="AH934" s="10" t="str">
        <f>IF((ISBLANK(D934)),"",IF(D934=D933,AH933,"")&amp;IF(B933&lt;&gt;B934,((IF(ISBLANK(E934),$D$3&amp;"Non-type material: "&amp;$D$3,$D$3&amp;INDEX('type-categories'!$A$2:$B$100,MATCH(E934,'type-categories'!$A$2:$A$100,0),2)&amp;$D$3))),"")&amp;(IF(K934&lt;&gt;K933,$C$2&amp;K934&amp;$K$3&amp;$C$2&amp;" ",(IF(B934&lt;&gt;B933,$C$2&amp;K934&amp;$K$3&amp;$C$2&amp;" ",""))))&amp;(IF(L934="","",((IF(L934&lt;&gt;L933,$D$2&amp;L934&amp;$L$3&amp;$D$2&amp;" ",IF(B934&lt;&gt;B933,$D$2&amp;L934&amp;$L$3&amp;$D$2&amp;" ",""))))))&amp;(IF(M934="","",((IF(M934&lt;&gt;M933,$E$2&amp;M934&amp;$E$2&amp;","&amp;" ",IF(B934&lt;&gt;B933,$E$2&amp;M934&amp;$E$2&amp;",",""))))))&amp;(IF(N934="","",IF(N934&lt;&gt;N933,N934&amp;", ",IF(B934&lt;&gt;B933,N934&amp;", ",""))))&amp;(IF(ISBLANK(O934),"",(IF(O934&lt;&gt;O933,O934&amp;", ",IF(B934&lt;&gt;B933,O934&amp;", ","")))))&amp;(IF(ISBLANK(P934),"",(IF(P934&lt;&gt;P933,P934&amp;", ",IF(B934&lt;&gt;B933,P934&amp;", ",IF(Z934&lt;&gt;Z933,P934&amp;", ",""))))))&amp;(IF(ISBLANK(Q934),"",(IF(Q934&lt;&gt;Q933,Q934&amp;", ",IF(B934&lt;&gt;B933,Q934&amp;", ",IF(Z934&lt;&gt;Z933,Q934&amp;", ",""))))))&amp;(IF(ISBLANK(R934),"",(IF(R934&lt;&gt;R933,R934&amp;"m, ",IF(B934&lt;&gt;B933,R934&amp;"m, ",IF(Z934&lt;&gt;Z933,R934&amp;"m, ",""))))))&amp;IF(ISBLANK(S934),"",(IF(B934&lt;&gt;B933,S934&amp;", ",IF(S934&lt;&gt;S933,IF((Z934=Z933),"same locality "&amp;S934&amp;", ",S934&amp;", "),""))))&amp;(IF(ISBLANK(T934),"",(IF(T934&lt;&gt;T933,IF(ISBLANK(F$2),T934&amp;", ",T934&amp;" "&amp;F$2&amp;", "),(IF(B934&lt;&gt;B933,IF(ISBLANK(F$2),T934&amp;", ",T934&amp;" "&amp;F$2&amp;", "),(IF(Z934&lt;&gt;Z933,IF(ISBLANK(F$2),T934&amp;", ",T934&amp;" "&amp;F$2&amp;", "),IF((U934&lt;&gt;U933)*($G$2="Y"),"same collector, ","")))))))))&amp;(IF(ISBLANK(U934),"",(IF(U934&lt;&gt;U933,U934&amp;", ",(IF(B934&lt;&gt;B933,U934&amp;", ",IF(Z934&lt;&gt;Z933,U934&amp;", ",(IF(T934&lt;&gt;T933,IF((T934&lt;&gt;T933)*($G$2="Y"),"same date, ", ""),IF((T934=T933)*(U934=U933)*(S934&lt;&gt;S933)*($G$2="Y"),"same collector and date, ", ""))))))))))&amp;(IF(ISBLANK(V934),"",V934&amp;", "))&amp;IF((AA934&lt;&gt;AA935)*($H$2="y"),AD934&amp;AE934,IF((AA934&lt;&gt;AA935)*($H$2="m"),AD934&amp;AG934,IF(($H$2&lt;&gt;"m")*($H$2&lt;&gt;"Y"),(IF(F934=0,"",F934&amp;" "&amp;$F$4&amp;" "))&amp;(IF(G934=0,"",G934&amp;" "&amp;$G$4&amp;" "))&amp;(IF(H934=0,"",H934&amp;" "&amp;H$4&amp;" "))&amp;(IF(I934=0,"",I934&amp;" "&amp;$I$4&amp;" "))&amp;(IF(J934=0,"",J934&amp;" "&amp;$J$4&amp;" "))&amp;IF((ISBLANK(C934)),"","("&amp;C934&amp;")"),"")))&amp;IF((B934=B935)*(K934=K935)*(L934=L935)*(M934=M935),IF(($H$2&lt;&gt;"m")*($H$2&lt;&gt;"Y"), ", ", IF((ISNUMBER(FIND(")",AE934))), ", ", "")),IF((B934=B935)*(K934=K935)*(L934=L935),"; ",". ")))</f>
        <v/>
      </c>
      <c r="AI934" s="1"/>
    </row>
    <row r="935" spans="1:35" x14ac:dyDescent="0.25">
      <c r="A935" s="3" t="str">
        <f t="shared" si="116"/>
        <v/>
      </c>
      <c r="B935" s="53" t="str">
        <f t="shared" si="120"/>
        <v/>
      </c>
      <c r="C935" s="57"/>
      <c r="D935" s="57"/>
      <c r="E935" s="57"/>
      <c r="F935" s="57"/>
      <c r="G935" s="57"/>
      <c r="H935" s="57"/>
      <c r="I935" s="57"/>
      <c r="J935" s="57"/>
      <c r="K935" s="57"/>
      <c r="L935" s="57"/>
      <c r="M935" s="54"/>
      <c r="N935" s="57"/>
      <c r="O935" s="58"/>
      <c r="P935" s="58"/>
      <c r="Q935" s="58"/>
      <c r="R935" s="58"/>
      <c r="S935" s="54"/>
      <c r="T935" s="57"/>
      <c r="U935" s="57"/>
      <c r="V935" s="57"/>
      <c r="W935" s="57"/>
      <c r="X935" s="147" t="str">
        <f>IF(ISBLANK(D935),"",IF('order-admin-units'!$I$1&lt;&gt;"y", "", IF((K935="")*(ISBLANK(D935)=FALSE), 'order-admin-units'!$B$1+1, VLOOKUP(K935, ordercountry, 2))))</f>
        <v/>
      </c>
      <c r="Y935" s="147" t="str">
        <f>IF(ISBLANK(D935),"",IF('order-admin-units'!$I$1&lt;&gt;"y", "", IF(L935="", 'order-admin-units'!$B$2+1, VLOOKUP(K935&amp;"@"&amp;L935, orderadmin, 2))))</f>
        <v/>
      </c>
      <c r="Z935" s="147" t="str">
        <f t="shared" si="117"/>
        <v/>
      </c>
      <c r="AA935" s="147" t="str">
        <f t="shared" si="118"/>
        <v/>
      </c>
      <c r="AB935" s="147" t="str">
        <f t="shared" si="119"/>
        <v/>
      </c>
      <c r="AC935" s="147" t="str">
        <f t="shared" si="113"/>
        <v/>
      </c>
      <c r="AD935" s="11" t="str">
        <f t="shared" si="114"/>
        <v/>
      </c>
      <c r="AE935" s="11" t="str">
        <f t="array" ref="AE935">IF(ISBLANK(D935),"",IF(OR($H$2="y",$H$2="m"),IF(AA935=AA934,IF(OR(AB935=$AB$4:$AB934)=FALSE,AE934&amp;C935,AE934),"("&amp;C935)&amp;IF(AA935=AA936,IF(OR(AB936=$AB$4:$AB935)=FALSE,", ",""),") "),""))</f>
        <v/>
      </c>
      <c r="AF935" s="11" t="str">
        <f t="shared" si="115"/>
        <v/>
      </c>
      <c r="AG935" s="11" t="str">
        <f t="array" ref="AG935">IF(ISBLANK(D935),"",IF(OR($H$2="y",$H$2="m"),IF(AA935=AA934,IF(OR(AC935=$AC$4:$AC934)=FALSE,AG934&amp;AF935,AG934),"("&amp;AF935)&amp;IF(AA935=AA936,IF(OR(AC936=$AC$4:$AC935)=FALSE,", ",""),") "),""))</f>
        <v/>
      </c>
      <c r="AH935" s="10" t="str">
        <f>IF((ISBLANK(D935)),"",IF(D935=D934,AH934,"")&amp;IF(B934&lt;&gt;B935,((IF(ISBLANK(E935),$D$3&amp;"Non-type material: "&amp;$D$3,$D$3&amp;INDEX('type-categories'!$A$2:$B$100,MATCH(E935,'type-categories'!$A$2:$A$100,0),2)&amp;$D$3))),"")&amp;(IF(K935&lt;&gt;K934,$C$2&amp;K935&amp;$K$3&amp;$C$2&amp;" ",(IF(B935&lt;&gt;B934,$C$2&amp;K935&amp;$K$3&amp;$C$2&amp;" ",""))))&amp;(IF(L935="","",((IF(L935&lt;&gt;L934,$D$2&amp;L935&amp;$L$3&amp;$D$2&amp;" ",IF(B935&lt;&gt;B934,$D$2&amp;L935&amp;$L$3&amp;$D$2&amp;" ",""))))))&amp;(IF(M935="","",((IF(M935&lt;&gt;M934,$E$2&amp;M935&amp;$E$2&amp;","&amp;" ",IF(B935&lt;&gt;B934,$E$2&amp;M935&amp;$E$2&amp;",",""))))))&amp;(IF(N935="","",IF(N935&lt;&gt;N934,N935&amp;", ",IF(B935&lt;&gt;B934,N935&amp;", ",""))))&amp;(IF(ISBLANK(O935),"",(IF(O935&lt;&gt;O934,O935&amp;", ",IF(B935&lt;&gt;B934,O935&amp;", ","")))))&amp;(IF(ISBLANK(P935),"",(IF(P935&lt;&gt;P934,P935&amp;", ",IF(B935&lt;&gt;B934,P935&amp;", ",IF(Z935&lt;&gt;Z934,P935&amp;", ",""))))))&amp;(IF(ISBLANK(Q935),"",(IF(Q935&lt;&gt;Q934,Q935&amp;", ",IF(B935&lt;&gt;B934,Q935&amp;", ",IF(Z935&lt;&gt;Z934,Q935&amp;", ",""))))))&amp;(IF(ISBLANK(R935),"",(IF(R935&lt;&gt;R934,R935&amp;"m, ",IF(B935&lt;&gt;B934,R935&amp;"m, ",IF(Z935&lt;&gt;Z934,R935&amp;"m, ",""))))))&amp;IF(ISBLANK(S935),"",(IF(B935&lt;&gt;B934,S935&amp;", ",IF(S935&lt;&gt;S934,IF((Z935=Z934),"same locality "&amp;S935&amp;", ",S935&amp;", "),""))))&amp;(IF(ISBLANK(T935),"",(IF(T935&lt;&gt;T934,IF(ISBLANK(F$2),T935&amp;", ",T935&amp;" "&amp;F$2&amp;", "),(IF(B935&lt;&gt;B934,IF(ISBLANK(F$2),T935&amp;", ",T935&amp;" "&amp;F$2&amp;", "),(IF(Z935&lt;&gt;Z934,IF(ISBLANK(F$2),T935&amp;", ",T935&amp;" "&amp;F$2&amp;", "),IF((U935&lt;&gt;U934)*($G$2="Y"),"same collector, ","")))))))))&amp;(IF(ISBLANK(U935),"",(IF(U935&lt;&gt;U934,U935&amp;", ",(IF(B935&lt;&gt;B934,U935&amp;", ",IF(Z935&lt;&gt;Z934,U935&amp;", ",(IF(T935&lt;&gt;T934,IF((T935&lt;&gt;T934)*($G$2="Y"),"same date, ", ""),IF((T935=T934)*(U935=U934)*(S935&lt;&gt;S934)*($G$2="Y"),"same collector and date, ", ""))))))))))&amp;(IF(ISBLANK(V935),"",V935&amp;", "))&amp;IF((AA935&lt;&gt;AA936)*($H$2="y"),AD935&amp;AE935,IF((AA935&lt;&gt;AA936)*($H$2="m"),AD935&amp;AG935,IF(($H$2&lt;&gt;"m")*($H$2&lt;&gt;"Y"),(IF(F935=0,"",F935&amp;" "&amp;$F$4&amp;" "))&amp;(IF(G935=0,"",G935&amp;" "&amp;$G$4&amp;" "))&amp;(IF(H935=0,"",H935&amp;" "&amp;H$4&amp;" "))&amp;(IF(I935=0,"",I935&amp;" "&amp;$I$4&amp;" "))&amp;(IF(J935=0,"",J935&amp;" "&amp;$J$4&amp;" "))&amp;IF((ISBLANK(C935)),"","("&amp;C935&amp;")"),"")))&amp;IF((B935=B936)*(K935=K936)*(L935=L936)*(M935=M936),IF(($H$2&lt;&gt;"m")*($H$2&lt;&gt;"Y"), ", ", IF((ISNUMBER(FIND(")",AE935))), ", ", "")),IF((B935=B936)*(K935=K936)*(L935=L936),"; ",". ")))</f>
        <v/>
      </c>
      <c r="AI935" s="1"/>
    </row>
    <row r="936" spans="1:35" x14ac:dyDescent="0.25">
      <c r="A936" s="3" t="str">
        <f t="shared" si="116"/>
        <v/>
      </c>
      <c r="B936" s="53" t="str">
        <f t="shared" si="120"/>
        <v/>
      </c>
      <c r="C936" s="57"/>
      <c r="D936" s="57"/>
      <c r="E936" s="57"/>
      <c r="F936" s="57"/>
      <c r="G936" s="57"/>
      <c r="H936" s="57"/>
      <c r="I936" s="57"/>
      <c r="J936" s="57"/>
      <c r="K936" s="57"/>
      <c r="L936" s="57"/>
      <c r="M936" s="54"/>
      <c r="N936" s="57"/>
      <c r="O936" s="58"/>
      <c r="P936" s="58"/>
      <c r="Q936" s="58"/>
      <c r="R936" s="58"/>
      <c r="S936" s="54"/>
      <c r="T936" s="57"/>
      <c r="U936" s="57"/>
      <c r="V936" s="57"/>
      <c r="W936" s="57"/>
      <c r="X936" s="147" t="str">
        <f>IF(ISBLANK(D936),"",IF('order-admin-units'!$I$1&lt;&gt;"y", "", IF((K936="")*(ISBLANK(D936)=FALSE), 'order-admin-units'!$B$1+1, VLOOKUP(K936, ordercountry, 2))))</f>
        <v/>
      </c>
      <c r="Y936" s="147" t="str">
        <f>IF(ISBLANK(D936),"",IF('order-admin-units'!$I$1&lt;&gt;"y", "", IF(L936="", 'order-admin-units'!$B$2+1, VLOOKUP(K936&amp;"@"&amp;L936, orderadmin, 2))))</f>
        <v/>
      </c>
      <c r="Z936" s="147" t="str">
        <f t="shared" si="117"/>
        <v/>
      </c>
      <c r="AA936" s="147" t="str">
        <f t="shared" si="118"/>
        <v/>
      </c>
      <c r="AB936" s="147" t="str">
        <f t="shared" si="119"/>
        <v/>
      </c>
      <c r="AC936" s="147" t="str">
        <f t="shared" si="113"/>
        <v/>
      </c>
      <c r="AD936" s="11" t="str">
        <f t="shared" si="114"/>
        <v/>
      </c>
      <c r="AE936" s="11" t="str">
        <f t="array" ref="AE936">IF(ISBLANK(D936),"",IF(OR($H$2="y",$H$2="m"),IF(AA936=AA935,IF(OR(AB936=$AB$4:$AB935)=FALSE,AE935&amp;C936,AE935),"("&amp;C936)&amp;IF(AA936=AA937,IF(OR(AB937=$AB$4:$AB936)=FALSE,", ",""),") "),""))</f>
        <v/>
      </c>
      <c r="AF936" s="11" t="str">
        <f t="shared" si="115"/>
        <v/>
      </c>
      <c r="AG936" s="11" t="str">
        <f t="array" ref="AG936">IF(ISBLANK(D936),"",IF(OR($H$2="y",$H$2="m"),IF(AA936=AA935,IF(OR(AC936=$AC$4:$AC935)=FALSE,AG935&amp;AF936,AG935),"("&amp;AF936)&amp;IF(AA936=AA937,IF(OR(AC937=$AC$4:$AC936)=FALSE,", ",""),") "),""))</f>
        <v/>
      </c>
      <c r="AH936" s="10" t="str">
        <f>IF((ISBLANK(D936)),"",IF(D936=D935,AH935,"")&amp;IF(B935&lt;&gt;B936,((IF(ISBLANK(E936),$D$3&amp;"Non-type material: "&amp;$D$3,$D$3&amp;INDEX('type-categories'!$A$2:$B$100,MATCH(E936,'type-categories'!$A$2:$A$100,0),2)&amp;$D$3))),"")&amp;(IF(K936&lt;&gt;K935,$C$2&amp;K936&amp;$K$3&amp;$C$2&amp;" ",(IF(B936&lt;&gt;B935,$C$2&amp;K936&amp;$K$3&amp;$C$2&amp;" ",""))))&amp;(IF(L936="","",((IF(L936&lt;&gt;L935,$D$2&amp;L936&amp;$L$3&amp;$D$2&amp;" ",IF(B936&lt;&gt;B935,$D$2&amp;L936&amp;$L$3&amp;$D$2&amp;" ",""))))))&amp;(IF(M936="","",((IF(M936&lt;&gt;M935,$E$2&amp;M936&amp;$E$2&amp;","&amp;" ",IF(B936&lt;&gt;B935,$E$2&amp;M936&amp;$E$2&amp;",",""))))))&amp;(IF(N936="","",IF(N936&lt;&gt;N935,N936&amp;", ",IF(B936&lt;&gt;B935,N936&amp;", ",""))))&amp;(IF(ISBLANK(O936),"",(IF(O936&lt;&gt;O935,O936&amp;", ",IF(B936&lt;&gt;B935,O936&amp;", ","")))))&amp;(IF(ISBLANK(P936),"",(IF(P936&lt;&gt;P935,P936&amp;", ",IF(B936&lt;&gt;B935,P936&amp;", ",IF(Z936&lt;&gt;Z935,P936&amp;", ",""))))))&amp;(IF(ISBLANK(Q936),"",(IF(Q936&lt;&gt;Q935,Q936&amp;", ",IF(B936&lt;&gt;B935,Q936&amp;", ",IF(Z936&lt;&gt;Z935,Q936&amp;", ",""))))))&amp;(IF(ISBLANK(R936),"",(IF(R936&lt;&gt;R935,R936&amp;"m, ",IF(B936&lt;&gt;B935,R936&amp;"m, ",IF(Z936&lt;&gt;Z935,R936&amp;"m, ",""))))))&amp;IF(ISBLANK(S936),"",(IF(B936&lt;&gt;B935,S936&amp;", ",IF(S936&lt;&gt;S935,IF((Z936=Z935),"same locality "&amp;S936&amp;", ",S936&amp;", "),""))))&amp;(IF(ISBLANK(T936),"",(IF(T936&lt;&gt;T935,IF(ISBLANK(F$2),T936&amp;", ",T936&amp;" "&amp;F$2&amp;", "),(IF(B936&lt;&gt;B935,IF(ISBLANK(F$2),T936&amp;", ",T936&amp;" "&amp;F$2&amp;", "),(IF(Z936&lt;&gt;Z935,IF(ISBLANK(F$2),T936&amp;", ",T936&amp;" "&amp;F$2&amp;", "),IF((U936&lt;&gt;U935)*($G$2="Y"),"same collector, ","")))))))))&amp;(IF(ISBLANK(U936),"",(IF(U936&lt;&gt;U935,U936&amp;", ",(IF(B936&lt;&gt;B935,U936&amp;", ",IF(Z936&lt;&gt;Z935,U936&amp;", ",(IF(T936&lt;&gt;T935,IF((T936&lt;&gt;T935)*($G$2="Y"),"same date, ", ""),IF((T936=T935)*(U936=U935)*(S936&lt;&gt;S935)*($G$2="Y"),"same collector and date, ", ""))))))))))&amp;(IF(ISBLANK(V936),"",V936&amp;", "))&amp;IF((AA936&lt;&gt;AA937)*($H$2="y"),AD936&amp;AE936,IF((AA936&lt;&gt;AA937)*($H$2="m"),AD936&amp;AG936,IF(($H$2&lt;&gt;"m")*($H$2&lt;&gt;"Y"),(IF(F936=0,"",F936&amp;" "&amp;$F$4&amp;" "))&amp;(IF(G936=0,"",G936&amp;" "&amp;$G$4&amp;" "))&amp;(IF(H936=0,"",H936&amp;" "&amp;H$4&amp;" "))&amp;(IF(I936=0,"",I936&amp;" "&amp;$I$4&amp;" "))&amp;(IF(J936=0,"",J936&amp;" "&amp;$J$4&amp;" "))&amp;IF((ISBLANK(C936)),"","("&amp;C936&amp;")"),"")))&amp;IF((B936=B937)*(K936=K937)*(L936=L937)*(M936=M937),IF(($H$2&lt;&gt;"m")*($H$2&lt;&gt;"Y"), ", ", IF((ISNUMBER(FIND(")",AE936))), ", ", "")),IF((B936=B937)*(K936=K937)*(L936=L937),"; ",". ")))</f>
        <v/>
      </c>
      <c r="AI936" s="1"/>
    </row>
    <row r="937" spans="1:35" x14ac:dyDescent="0.25">
      <c r="A937" s="3" t="str">
        <f t="shared" si="116"/>
        <v/>
      </c>
      <c r="B937" s="53" t="str">
        <f t="shared" si="120"/>
        <v/>
      </c>
      <c r="C937" s="57"/>
      <c r="D937" s="57"/>
      <c r="E937" s="57"/>
      <c r="F937" s="57"/>
      <c r="G937" s="57"/>
      <c r="H937" s="57"/>
      <c r="I937" s="57"/>
      <c r="J937" s="57"/>
      <c r="K937" s="57"/>
      <c r="L937" s="57"/>
      <c r="M937" s="54"/>
      <c r="N937" s="57"/>
      <c r="O937" s="58"/>
      <c r="P937" s="58"/>
      <c r="Q937" s="58"/>
      <c r="R937" s="58"/>
      <c r="S937" s="54"/>
      <c r="T937" s="57"/>
      <c r="U937" s="57"/>
      <c r="V937" s="57"/>
      <c r="W937" s="57"/>
      <c r="X937" s="147" t="str">
        <f>IF(ISBLANK(D937),"",IF('order-admin-units'!$I$1&lt;&gt;"y", "", IF((K937="")*(ISBLANK(D937)=FALSE), 'order-admin-units'!$B$1+1, VLOOKUP(K937, ordercountry, 2))))</f>
        <v/>
      </c>
      <c r="Y937" s="147" t="str">
        <f>IF(ISBLANK(D937),"",IF('order-admin-units'!$I$1&lt;&gt;"y", "", IF(L937="", 'order-admin-units'!$B$2+1, VLOOKUP(K937&amp;"@"&amp;L937, orderadmin, 2))))</f>
        <v/>
      </c>
      <c r="Z937" s="147" t="str">
        <f t="shared" si="117"/>
        <v/>
      </c>
      <c r="AA937" s="147" t="str">
        <f t="shared" si="118"/>
        <v/>
      </c>
      <c r="AB937" s="147" t="str">
        <f t="shared" si="119"/>
        <v/>
      </c>
      <c r="AC937" s="147" t="str">
        <f t="shared" si="113"/>
        <v/>
      </c>
      <c r="AD937" s="11" t="str">
        <f t="shared" si="114"/>
        <v/>
      </c>
      <c r="AE937" s="11" t="str">
        <f t="array" ref="AE937">IF(ISBLANK(D937),"",IF(OR($H$2="y",$H$2="m"),IF(AA937=AA936,IF(OR(AB937=$AB$4:$AB936)=FALSE,AE936&amp;C937,AE936),"("&amp;C937)&amp;IF(AA937=AA938,IF(OR(AB938=$AB$4:$AB937)=FALSE,", ",""),") "),""))</f>
        <v/>
      </c>
      <c r="AF937" s="11" t="str">
        <f t="shared" si="115"/>
        <v/>
      </c>
      <c r="AG937" s="11" t="str">
        <f t="array" ref="AG937">IF(ISBLANK(D937),"",IF(OR($H$2="y",$H$2="m"),IF(AA937=AA936,IF(OR(AC937=$AC$4:$AC936)=FALSE,AG936&amp;AF937,AG936),"("&amp;AF937)&amp;IF(AA937=AA938,IF(OR(AC938=$AC$4:$AC937)=FALSE,", ",""),") "),""))</f>
        <v/>
      </c>
      <c r="AH937" s="10" t="str">
        <f>IF((ISBLANK(D937)),"",IF(D937=D936,AH936,"")&amp;IF(B936&lt;&gt;B937,((IF(ISBLANK(E937),$D$3&amp;"Non-type material: "&amp;$D$3,$D$3&amp;INDEX('type-categories'!$A$2:$B$100,MATCH(E937,'type-categories'!$A$2:$A$100,0),2)&amp;$D$3))),"")&amp;(IF(K937&lt;&gt;K936,$C$2&amp;K937&amp;$K$3&amp;$C$2&amp;" ",(IF(B937&lt;&gt;B936,$C$2&amp;K937&amp;$K$3&amp;$C$2&amp;" ",""))))&amp;(IF(L937="","",((IF(L937&lt;&gt;L936,$D$2&amp;L937&amp;$L$3&amp;$D$2&amp;" ",IF(B937&lt;&gt;B936,$D$2&amp;L937&amp;$L$3&amp;$D$2&amp;" ",""))))))&amp;(IF(M937="","",((IF(M937&lt;&gt;M936,$E$2&amp;M937&amp;$E$2&amp;","&amp;" ",IF(B937&lt;&gt;B936,$E$2&amp;M937&amp;$E$2&amp;",",""))))))&amp;(IF(N937="","",IF(N937&lt;&gt;N936,N937&amp;", ",IF(B937&lt;&gt;B936,N937&amp;", ",""))))&amp;(IF(ISBLANK(O937),"",(IF(O937&lt;&gt;O936,O937&amp;", ",IF(B937&lt;&gt;B936,O937&amp;", ","")))))&amp;(IF(ISBLANK(P937),"",(IF(P937&lt;&gt;P936,P937&amp;", ",IF(B937&lt;&gt;B936,P937&amp;", ",IF(Z937&lt;&gt;Z936,P937&amp;", ",""))))))&amp;(IF(ISBLANK(Q937),"",(IF(Q937&lt;&gt;Q936,Q937&amp;", ",IF(B937&lt;&gt;B936,Q937&amp;", ",IF(Z937&lt;&gt;Z936,Q937&amp;", ",""))))))&amp;(IF(ISBLANK(R937),"",(IF(R937&lt;&gt;R936,R937&amp;"m, ",IF(B937&lt;&gt;B936,R937&amp;"m, ",IF(Z937&lt;&gt;Z936,R937&amp;"m, ",""))))))&amp;IF(ISBLANK(S937),"",(IF(B937&lt;&gt;B936,S937&amp;", ",IF(S937&lt;&gt;S936,IF((Z937=Z936),"same locality "&amp;S937&amp;", ",S937&amp;", "),""))))&amp;(IF(ISBLANK(T937),"",(IF(T937&lt;&gt;T936,IF(ISBLANK(F$2),T937&amp;", ",T937&amp;" "&amp;F$2&amp;", "),(IF(B937&lt;&gt;B936,IF(ISBLANK(F$2),T937&amp;", ",T937&amp;" "&amp;F$2&amp;", "),(IF(Z937&lt;&gt;Z936,IF(ISBLANK(F$2),T937&amp;", ",T937&amp;" "&amp;F$2&amp;", "),IF((U937&lt;&gt;U936)*($G$2="Y"),"same collector, ","")))))))))&amp;(IF(ISBLANK(U937),"",(IF(U937&lt;&gt;U936,U937&amp;", ",(IF(B937&lt;&gt;B936,U937&amp;", ",IF(Z937&lt;&gt;Z936,U937&amp;", ",(IF(T937&lt;&gt;T936,IF((T937&lt;&gt;T936)*($G$2="Y"),"same date, ", ""),IF((T937=T936)*(U937=U936)*(S937&lt;&gt;S936)*($G$2="Y"),"same collector and date, ", ""))))))))))&amp;(IF(ISBLANK(V937),"",V937&amp;", "))&amp;IF((AA937&lt;&gt;AA938)*($H$2="y"),AD937&amp;AE937,IF((AA937&lt;&gt;AA938)*($H$2="m"),AD937&amp;AG937,IF(($H$2&lt;&gt;"m")*($H$2&lt;&gt;"Y"),(IF(F937=0,"",F937&amp;" "&amp;$F$4&amp;" "))&amp;(IF(G937=0,"",G937&amp;" "&amp;$G$4&amp;" "))&amp;(IF(H937=0,"",H937&amp;" "&amp;H$4&amp;" "))&amp;(IF(I937=0,"",I937&amp;" "&amp;$I$4&amp;" "))&amp;(IF(J937=0,"",J937&amp;" "&amp;$J$4&amp;" "))&amp;IF((ISBLANK(C937)),"","("&amp;C937&amp;")"),"")))&amp;IF((B937=B938)*(K937=K938)*(L937=L938)*(M937=M938),IF(($H$2&lt;&gt;"m")*($H$2&lt;&gt;"Y"), ", ", IF((ISNUMBER(FIND(")",AE937))), ", ", "")),IF((B937=B938)*(K937=K938)*(L937=L938),"; ",". ")))</f>
        <v/>
      </c>
      <c r="AI937" s="1"/>
    </row>
    <row r="938" spans="1:35" x14ac:dyDescent="0.25">
      <c r="A938" s="3" t="str">
        <f t="shared" si="116"/>
        <v/>
      </c>
      <c r="B938" s="53" t="str">
        <f t="shared" si="120"/>
        <v/>
      </c>
      <c r="C938" s="57"/>
      <c r="D938" s="57"/>
      <c r="E938" s="57"/>
      <c r="F938" s="57"/>
      <c r="G938" s="57"/>
      <c r="H938" s="57"/>
      <c r="I938" s="57"/>
      <c r="J938" s="57"/>
      <c r="K938" s="57"/>
      <c r="L938" s="57"/>
      <c r="M938" s="54"/>
      <c r="N938" s="57"/>
      <c r="O938" s="58"/>
      <c r="P938" s="58"/>
      <c r="Q938" s="58"/>
      <c r="R938" s="58"/>
      <c r="S938" s="54"/>
      <c r="T938" s="57"/>
      <c r="U938" s="57"/>
      <c r="V938" s="57"/>
      <c r="W938" s="57"/>
      <c r="X938" s="147" t="str">
        <f>IF(ISBLANK(D938),"",IF('order-admin-units'!$I$1&lt;&gt;"y", "", IF((K938="")*(ISBLANK(D938)=FALSE), 'order-admin-units'!$B$1+1, VLOOKUP(K938, ordercountry, 2))))</f>
        <v/>
      </c>
      <c r="Y938" s="147" t="str">
        <f>IF(ISBLANK(D938),"",IF('order-admin-units'!$I$1&lt;&gt;"y", "", IF(L938="", 'order-admin-units'!$B$2+1, VLOOKUP(K938&amp;"@"&amp;L938, orderadmin, 2))))</f>
        <v/>
      </c>
      <c r="Z938" s="147" t="str">
        <f t="shared" si="117"/>
        <v/>
      </c>
      <c r="AA938" s="147" t="str">
        <f t="shared" si="118"/>
        <v/>
      </c>
      <c r="AB938" s="147" t="str">
        <f t="shared" si="119"/>
        <v/>
      </c>
      <c r="AC938" s="147" t="str">
        <f t="shared" si="113"/>
        <v/>
      </c>
      <c r="AD938" s="11" t="str">
        <f t="shared" si="114"/>
        <v/>
      </c>
      <c r="AE938" s="11" t="str">
        <f t="array" ref="AE938">IF(ISBLANK(D938),"",IF(OR($H$2="y",$H$2="m"),IF(AA938=AA937,IF(OR(AB938=$AB$4:$AB937)=FALSE,AE937&amp;C938,AE937),"("&amp;C938)&amp;IF(AA938=AA939,IF(OR(AB939=$AB$4:$AB938)=FALSE,", ",""),") "),""))</f>
        <v/>
      </c>
      <c r="AF938" s="11" t="str">
        <f t="shared" si="115"/>
        <v/>
      </c>
      <c r="AG938" s="11" t="str">
        <f t="array" ref="AG938">IF(ISBLANK(D938),"",IF(OR($H$2="y",$H$2="m"),IF(AA938=AA937,IF(OR(AC938=$AC$4:$AC937)=FALSE,AG937&amp;AF938,AG937),"("&amp;AF938)&amp;IF(AA938=AA939,IF(OR(AC939=$AC$4:$AC938)=FALSE,", ",""),") "),""))</f>
        <v/>
      </c>
      <c r="AH938" s="10" t="str">
        <f>IF((ISBLANK(D938)),"",IF(D938=D937,AH937,"")&amp;IF(B937&lt;&gt;B938,((IF(ISBLANK(E938),$D$3&amp;"Non-type material: "&amp;$D$3,$D$3&amp;INDEX('type-categories'!$A$2:$B$100,MATCH(E938,'type-categories'!$A$2:$A$100,0),2)&amp;$D$3))),"")&amp;(IF(K938&lt;&gt;K937,$C$2&amp;K938&amp;$K$3&amp;$C$2&amp;" ",(IF(B938&lt;&gt;B937,$C$2&amp;K938&amp;$K$3&amp;$C$2&amp;" ",""))))&amp;(IF(L938="","",((IF(L938&lt;&gt;L937,$D$2&amp;L938&amp;$L$3&amp;$D$2&amp;" ",IF(B938&lt;&gt;B937,$D$2&amp;L938&amp;$L$3&amp;$D$2&amp;" ",""))))))&amp;(IF(M938="","",((IF(M938&lt;&gt;M937,$E$2&amp;M938&amp;$E$2&amp;","&amp;" ",IF(B938&lt;&gt;B937,$E$2&amp;M938&amp;$E$2&amp;",",""))))))&amp;(IF(N938="","",IF(N938&lt;&gt;N937,N938&amp;", ",IF(B938&lt;&gt;B937,N938&amp;", ",""))))&amp;(IF(ISBLANK(O938),"",(IF(O938&lt;&gt;O937,O938&amp;", ",IF(B938&lt;&gt;B937,O938&amp;", ","")))))&amp;(IF(ISBLANK(P938),"",(IF(P938&lt;&gt;P937,P938&amp;", ",IF(B938&lt;&gt;B937,P938&amp;", ",IF(Z938&lt;&gt;Z937,P938&amp;", ",""))))))&amp;(IF(ISBLANK(Q938),"",(IF(Q938&lt;&gt;Q937,Q938&amp;", ",IF(B938&lt;&gt;B937,Q938&amp;", ",IF(Z938&lt;&gt;Z937,Q938&amp;", ",""))))))&amp;(IF(ISBLANK(R938),"",(IF(R938&lt;&gt;R937,R938&amp;"m, ",IF(B938&lt;&gt;B937,R938&amp;"m, ",IF(Z938&lt;&gt;Z937,R938&amp;"m, ",""))))))&amp;IF(ISBLANK(S938),"",(IF(B938&lt;&gt;B937,S938&amp;", ",IF(S938&lt;&gt;S937,IF((Z938=Z937),"same locality "&amp;S938&amp;", ",S938&amp;", "),""))))&amp;(IF(ISBLANK(T938),"",(IF(T938&lt;&gt;T937,IF(ISBLANK(F$2),T938&amp;", ",T938&amp;" "&amp;F$2&amp;", "),(IF(B938&lt;&gt;B937,IF(ISBLANK(F$2),T938&amp;", ",T938&amp;" "&amp;F$2&amp;", "),(IF(Z938&lt;&gt;Z937,IF(ISBLANK(F$2),T938&amp;", ",T938&amp;" "&amp;F$2&amp;", "),IF((U938&lt;&gt;U937)*($G$2="Y"),"same collector, ","")))))))))&amp;(IF(ISBLANK(U938),"",(IF(U938&lt;&gt;U937,U938&amp;", ",(IF(B938&lt;&gt;B937,U938&amp;", ",IF(Z938&lt;&gt;Z937,U938&amp;", ",(IF(T938&lt;&gt;T937,IF((T938&lt;&gt;T937)*($G$2="Y"),"same date, ", ""),IF((T938=T937)*(U938=U937)*(S938&lt;&gt;S937)*($G$2="Y"),"same collector and date, ", ""))))))))))&amp;(IF(ISBLANK(V938),"",V938&amp;", "))&amp;IF((AA938&lt;&gt;AA939)*($H$2="y"),AD938&amp;AE938,IF((AA938&lt;&gt;AA939)*($H$2="m"),AD938&amp;AG938,IF(($H$2&lt;&gt;"m")*($H$2&lt;&gt;"Y"),(IF(F938=0,"",F938&amp;" "&amp;$F$4&amp;" "))&amp;(IF(G938=0,"",G938&amp;" "&amp;$G$4&amp;" "))&amp;(IF(H938=0,"",H938&amp;" "&amp;H$4&amp;" "))&amp;(IF(I938=0,"",I938&amp;" "&amp;$I$4&amp;" "))&amp;(IF(J938=0,"",J938&amp;" "&amp;$J$4&amp;" "))&amp;IF((ISBLANK(C938)),"","("&amp;C938&amp;")"),"")))&amp;IF((B938=B939)*(K938=K939)*(L938=L939)*(M938=M939),IF(($H$2&lt;&gt;"m")*($H$2&lt;&gt;"Y"), ", ", IF((ISNUMBER(FIND(")",AE938))), ", ", "")),IF((B938=B939)*(K938=K939)*(L938=L939),"; ",". ")))</f>
        <v/>
      </c>
      <c r="AI938" s="1"/>
    </row>
    <row r="939" spans="1:35" x14ac:dyDescent="0.25">
      <c r="A939" s="3" t="str">
        <f t="shared" si="116"/>
        <v/>
      </c>
      <c r="B939" s="53" t="str">
        <f t="shared" si="120"/>
        <v/>
      </c>
      <c r="C939" s="57"/>
      <c r="D939" s="57"/>
      <c r="E939" s="57"/>
      <c r="F939" s="57"/>
      <c r="G939" s="57"/>
      <c r="H939" s="57"/>
      <c r="I939" s="57"/>
      <c r="J939" s="57"/>
      <c r="K939" s="57"/>
      <c r="L939" s="57"/>
      <c r="M939" s="54"/>
      <c r="N939" s="57"/>
      <c r="O939" s="58"/>
      <c r="P939" s="58"/>
      <c r="Q939" s="58"/>
      <c r="R939" s="58"/>
      <c r="S939" s="54"/>
      <c r="T939" s="57"/>
      <c r="U939" s="57"/>
      <c r="V939" s="57"/>
      <c r="W939" s="57"/>
      <c r="X939" s="147" t="str">
        <f>IF(ISBLANK(D939),"",IF('order-admin-units'!$I$1&lt;&gt;"y", "", IF((K939="")*(ISBLANK(D939)=FALSE), 'order-admin-units'!$B$1+1, VLOOKUP(K939, ordercountry, 2))))</f>
        <v/>
      </c>
      <c r="Y939" s="147" t="str">
        <f>IF(ISBLANK(D939),"",IF('order-admin-units'!$I$1&lt;&gt;"y", "", IF(L939="", 'order-admin-units'!$B$2+1, VLOOKUP(K939&amp;"@"&amp;L939, orderadmin, 2))))</f>
        <v/>
      </c>
      <c r="Z939" s="147" t="str">
        <f t="shared" si="117"/>
        <v/>
      </c>
      <c r="AA939" s="147" t="str">
        <f t="shared" si="118"/>
        <v/>
      </c>
      <c r="AB939" s="147" t="str">
        <f t="shared" si="119"/>
        <v/>
      </c>
      <c r="AC939" s="147" t="str">
        <f t="shared" si="113"/>
        <v/>
      </c>
      <c r="AD939" s="11" t="str">
        <f t="shared" si="114"/>
        <v/>
      </c>
      <c r="AE939" s="11" t="str">
        <f t="array" ref="AE939">IF(ISBLANK(D939),"",IF(OR($H$2="y",$H$2="m"),IF(AA939=AA938,IF(OR(AB939=$AB$4:$AB938)=FALSE,AE938&amp;C939,AE938),"("&amp;C939)&amp;IF(AA939=AA940,IF(OR(AB940=$AB$4:$AB939)=FALSE,", ",""),") "),""))</f>
        <v/>
      </c>
      <c r="AF939" s="11" t="str">
        <f t="shared" si="115"/>
        <v/>
      </c>
      <c r="AG939" s="11" t="str">
        <f t="array" ref="AG939">IF(ISBLANK(D939),"",IF(OR($H$2="y",$H$2="m"),IF(AA939=AA938,IF(OR(AC939=$AC$4:$AC938)=FALSE,AG938&amp;AF939,AG938),"("&amp;AF939)&amp;IF(AA939=AA940,IF(OR(AC940=$AC$4:$AC939)=FALSE,", ",""),") "),""))</f>
        <v/>
      </c>
      <c r="AH939" s="10" t="str">
        <f>IF((ISBLANK(D939)),"",IF(D939=D938,AH938,"")&amp;IF(B938&lt;&gt;B939,((IF(ISBLANK(E939),$D$3&amp;"Non-type material: "&amp;$D$3,$D$3&amp;INDEX('type-categories'!$A$2:$B$100,MATCH(E939,'type-categories'!$A$2:$A$100,0),2)&amp;$D$3))),"")&amp;(IF(K939&lt;&gt;K938,$C$2&amp;K939&amp;$K$3&amp;$C$2&amp;" ",(IF(B939&lt;&gt;B938,$C$2&amp;K939&amp;$K$3&amp;$C$2&amp;" ",""))))&amp;(IF(L939="","",((IF(L939&lt;&gt;L938,$D$2&amp;L939&amp;$L$3&amp;$D$2&amp;" ",IF(B939&lt;&gt;B938,$D$2&amp;L939&amp;$L$3&amp;$D$2&amp;" ",""))))))&amp;(IF(M939="","",((IF(M939&lt;&gt;M938,$E$2&amp;M939&amp;$E$2&amp;","&amp;" ",IF(B939&lt;&gt;B938,$E$2&amp;M939&amp;$E$2&amp;",",""))))))&amp;(IF(N939="","",IF(N939&lt;&gt;N938,N939&amp;", ",IF(B939&lt;&gt;B938,N939&amp;", ",""))))&amp;(IF(ISBLANK(O939),"",(IF(O939&lt;&gt;O938,O939&amp;", ",IF(B939&lt;&gt;B938,O939&amp;", ","")))))&amp;(IF(ISBLANK(P939),"",(IF(P939&lt;&gt;P938,P939&amp;", ",IF(B939&lt;&gt;B938,P939&amp;", ",IF(Z939&lt;&gt;Z938,P939&amp;", ",""))))))&amp;(IF(ISBLANK(Q939),"",(IF(Q939&lt;&gt;Q938,Q939&amp;", ",IF(B939&lt;&gt;B938,Q939&amp;", ",IF(Z939&lt;&gt;Z938,Q939&amp;", ",""))))))&amp;(IF(ISBLANK(R939),"",(IF(R939&lt;&gt;R938,R939&amp;"m, ",IF(B939&lt;&gt;B938,R939&amp;"m, ",IF(Z939&lt;&gt;Z938,R939&amp;"m, ",""))))))&amp;IF(ISBLANK(S939),"",(IF(B939&lt;&gt;B938,S939&amp;", ",IF(S939&lt;&gt;S938,IF((Z939=Z938),"same locality "&amp;S939&amp;", ",S939&amp;", "),""))))&amp;(IF(ISBLANK(T939),"",(IF(T939&lt;&gt;T938,IF(ISBLANK(F$2),T939&amp;", ",T939&amp;" "&amp;F$2&amp;", "),(IF(B939&lt;&gt;B938,IF(ISBLANK(F$2),T939&amp;", ",T939&amp;" "&amp;F$2&amp;", "),(IF(Z939&lt;&gt;Z938,IF(ISBLANK(F$2),T939&amp;", ",T939&amp;" "&amp;F$2&amp;", "),IF((U939&lt;&gt;U938)*($G$2="Y"),"same collector, ","")))))))))&amp;(IF(ISBLANK(U939),"",(IF(U939&lt;&gt;U938,U939&amp;", ",(IF(B939&lt;&gt;B938,U939&amp;", ",IF(Z939&lt;&gt;Z938,U939&amp;", ",(IF(T939&lt;&gt;T938,IF((T939&lt;&gt;T938)*($G$2="Y"),"same date, ", ""),IF((T939=T938)*(U939=U938)*(S939&lt;&gt;S938)*($G$2="Y"),"same collector and date, ", ""))))))))))&amp;(IF(ISBLANK(V939),"",V939&amp;", "))&amp;IF((AA939&lt;&gt;AA940)*($H$2="y"),AD939&amp;AE939,IF((AA939&lt;&gt;AA940)*($H$2="m"),AD939&amp;AG939,IF(($H$2&lt;&gt;"m")*($H$2&lt;&gt;"Y"),(IF(F939=0,"",F939&amp;" "&amp;$F$4&amp;" "))&amp;(IF(G939=0,"",G939&amp;" "&amp;$G$4&amp;" "))&amp;(IF(H939=0,"",H939&amp;" "&amp;H$4&amp;" "))&amp;(IF(I939=0,"",I939&amp;" "&amp;$I$4&amp;" "))&amp;(IF(J939=0,"",J939&amp;" "&amp;$J$4&amp;" "))&amp;IF((ISBLANK(C939)),"","("&amp;C939&amp;")"),"")))&amp;IF((B939=B940)*(K939=K940)*(L939=L940)*(M939=M940),IF(($H$2&lt;&gt;"m")*($H$2&lt;&gt;"Y"), ", ", IF((ISNUMBER(FIND(")",AE939))), ", ", "")),IF((B939=B940)*(K939=K940)*(L939=L940),"; ",". ")))</f>
        <v/>
      </c>
      <c r="AI939" s="1"/>
    </row>
    <row r="940" spans="1:35" x14ac:dyDescent="0.25">
      <c r="A940" s="3" t="str">
        <f t="shared" si="116"/>
        <v/>
      </c>
      <c r="B940" s="53" t="str">
        <f t="shared" si="120"/>
        <v/>
      </c>
      <c r="C940" s="57"/>
      <c r="D940" s="57"/>
      <c r="E940" s="57"/>
      <c r="F940" s="57"/>
      <c r="G940" s="57"/>
      <c r="H940" s="57"/>
      <c r="I940" s="57"/>
      <c r="J940" s="57"/>
      <c r="K940" s="57"/>
      <c r="L940" s="57"/>
      <c r="M940" s="54"/>
      <c r="N940" s="57"/>
      <c r="O940" s="58"/>
      <c r="P940" s="58"/>
      <c r="Q940" s="58"/>
      <c r="R940" s="58"/>
      <c r="S940" s="54"/>
      <c r="T940" s="57"/>
      <c r="U940" s="57"/>
      <c r="V940" s="57"/>
      <c r="W940" s="57"/>
      <c r="X940" s="147" t="str">
        <f>IF(ISBLANK(D940),"",IF('order-admin-units'!$I$1&lt;&gt;"y", "", IF((K940="")*(ISBLANK(D940)=FALSE), 'order-admin-units'!$B$1+1, VLOOKUP(K940, ordercountry, 2))))</f>
        <v/>
      </c>
      <c r="Y940" s="147" t="str">
        <f>IF(ISBLANK(D940),"",IF('order-admin-units'!$I$1&lt;&gt;"y", "", IF(L940="", 'order-admin-units'!$B$2+1, VLOOKUP(K940&amp;"@"&amp;L940, orderadmin, 2))))</f>
        <v/>
      </c>
      <c r="Z940" s="147" t="str">
        <f t="shared" si="117"/>
        <v/>
      </c>
      <c r="AA940" s="147" t="str">
        <f t="shared" si="118"/>
        <v/>
      </c>
      <c r="AB940" s="147" t="str">
        <f t="shared" si="119"/>
        <v/>
      </c>
      <c r="AC940" s="147" t="str">
        <f t="shared" si="113"/>
        <v/>
      </c>
      <c r="AD940" s="11" t="str">
        <f t="shared" si="114"/>
        <v/>
      </c>
      <c r="AE940" s="11" t="str">
        <f t="array" ref="AE940">IF(ISBLANK(D940),"",IF(OR($H$2="y",$H$2="m"),IF(AA940=AA939,IF(OR(AB940=$AB$4:$AB939)=FALSE,AE939&amp;C940,AE939),"("&amp;C940)&amp;IF(AA940=AA941,IF(OR(AB941=$AB$4:$AB940)=FALSE,", ",""),") "),""))</f>
        <v/>
      </c>
      <c r="AF940" s="11" t="str">
        <f t="shared" si="115"/>
        <v/>
      </c>
      <c r="AG940" s="11" t="str">
        <f t="array" ref="AG940">IF(ISBLANK(D940),"",IF(OR($H$2="y",$H$2="m"),IF(AA940=AA939,IF(OR(AC940=$AC$4:$AC939)=FALSE,AG939&amp;AF940,AG939),"("&amp;AF940)&amp;IF(AA940=AA941,IF(OR(AC941=$AC$4:$AC940)=FALSE,", ",""),") "),""))</f>
        <v/>
      </c>
      <c r="AH940" s="10" t="str">
        <f>IF((ISBLANK(D940)),"",IF(D940=D939,AH939,"")&amp;IF(B939&lt;&gt;B940,((IF(ISBLANK(E940),$D$3&amp;"Non-type material: "&amp;$D$3,$D$3&amp;INDEX('type-categories'!$A$2:$B$100,MATCH(E940,'type-categories'!$A$2:$A$100,0),2)&amp;$D$3))),"")&amp;(IF(K940&lt;&gt;K939,$C$2&amp;K940&amp;$K$3&amp;$C$2&amp;" ",(IF(B940&lt;&gt;B939,$C$2&amp;K940&amp;$K$3&amp;$C$2&amp;" ",""))))&amp;(IF(L940="","",((IF(L940&lt;&gt;L939,$D$2&amp;L940&amp;$L$3&amp;$D$2&amp;" ",IF(B940&lt;&gt;B939,$D$2&amp;L940&amp;$L$3&amp;$D$2&amp;" ",""))))))&amp;(IF(M940="","",((IF(M940&lt;&gt;M939,$E$2&amp;M940&amp;$E$2&amp;","&amp;" ",IF(B940&lt;&gt;B939,$E$2&amp;M940&amp;$E$2&amp;",",""))))))&amp;(IF(N940="","",IF(N940&lt;&gt;N939,N940&amp;", ",IF(B940&lt;&gt;B939,N940&amp;", ",""))))&amp;(IF(ISBLANK(O940),"",(IF(O940&lt;&gt;O939,O940&amp;", ",IF(B940&lt;&gt;B939,O940&amp;", ","")))))&amp;(IF(ISBLANK(P940),"",(IF(P940&lt;&gt;P939,P940&amp;", ",IF(B940&lt;&gt;B939,P940&amp;", ",IF(Z940&lt;&gt;Z939,P940&amp;", ",""))))))&amp;(IF(ISBLANK(Q940),"",(IF(Q940&lt;&gt;Q939,Q940&amp;", ",IF(B940&lt;&gt;B939,Q940&amp;", ",IF(Z940&lt;&gt;Z939,Q940&amp;", ",""))))))&amp;(IF(ISBLANK(R940),"",(IF(R940&lt;&gt;R939,R940&amp;"m, ",IF(B940&lt;&gt;B939,R940&amp;"m, ",IF(Z940&lt;&gt;Z939,R940&amp;"m, ",""))))))&amp;IF(ISBLANK(S940),"",(IF(B940&lt;&gt;B939,S940&amp;", ",IF(S940&lt;&gt;S939,IF((Z940=Z939),"same locality "&amp;S940&amp;", ",S940&amp;", "),""))))&amp;(IF(ISBLANK(T940),"",(IF(T940&lt;&gt;T939,IF(ISBLANK(F$2),T940&amp;", ",T940&amp;" "&amp;F$2&amp;", "),(IF(B940&lt;&gt;B939,IF(ISBLANK(F$2),T940&amp;", ",T940&amp;" "&amp;F$2&amp;", "),(IF(Z940&lt;&gt;Z939,IF(ISBLANK(F$2),T940&amp;", ",T940&amp;" "&amp;F$2&amp;", "),IF((U940&lt;&gt;U939)*($G$2="Y"),"same collector, ","")))))))))&amp;(IF(ISBLANK(U940),"",(IF(U940&lt;&gt;U939,U940&amp;", ",(IF(B940&lt;&gt;B939,U940&amp;", ",IF(Z940&lt;&gt;Z939,U940&amp;", ",(IF(T940&lt;&gt;T939,IF((T940&lt;&gt;T939)*($G$2="Y"),"same date, ", ""),IF((T940=T939)*(U940=U939)*(S940&lt;&gt;S939)*($G$2="Y"),"same collector and date, ", ""))))))))))&amp;(IF(ISBLANK(V940),"",V940&amp;", "))&amp;IF((AA940&lt;&gt;AA941)*($H$2="y"),AD940&amp;AE940,IF((AA940&lt;&gt;AA941)*($H$2="m"),AD940&amp;AG940,IF(($H$2&lt;&gt;"m")*($H$2&lt;&gt;"Y"),(IF(F940=0,"",F940&amp;" "&amp;$F$4&amp;" "))&amp;(IF(G940=0,"",G940&amp;" "&amp;$G$4&amp;" "))&amp;(IF(H940=0,"",H940&amp;" "&amp;H$4&amp;" "))&amp;(IF(I940=0,"",I940&amp;" "&amp;$I$4&amp;" "))&amp;(IF(J940=0,"",J940&amp;" "&amp;$J$4&amp;" "))&amp;IF((ISBLANK(C940)),"","("&amp;C940&amp;")"),"")))&amp;IF((B940=B941)*(K940=K941)*(L940=L941)*(M940=M941),IF(($H$2&lt;&gt;"m")*($H$2&lt;&gt;"Y"), ", ", IF((ISNUMBER(FIND(")",AE940))), ", ", "")),IF((B940=B941)*(K940=K941)*(L940=L941),"; ",". ")))</f>
        <v/>
      </c>
      <c r="AI940" s="1"/>
    </row>
    <row r="941" spans="1:35" x14ac:dyDescent="0.25">
      <c r="A941" s="3" t="str">
        <f t="shared" si="116"/>
        <v/>
      </c>
      <c r="B941" s="53" t="str">
        <f t="shared" si="120"/>
        <v/>
      </c>
      <c r="C941" s="57"/>
      <c r="D941" s="57"/>
      <c r="E941" s="57"/>
      <c r="F941" s="57"/>
      <c r="G941" s="57"/>
      <c r="H941" s="57"/>
      <c r="I941" s="57"/>
      <c r="J941" s="57"/>
      <c r="K941" s="57"/>
      <c r="L941" s="57"/>
      <c r="M941" s="54"/>
      <c r="N941" s="57"/>
      <c r="O941" s="58"/>
      <c r="P941" s="58"/>
      <c r="Q941" s="58"/>
      <c r="R941" s="58"/>
      <c r="S941" s="54"/>
      <c r="T941" s="57"/>
      <c r="U941" s="57"/>
      <c r="V941" s="57"/>
      <c r="W941" s="57"/>
      <c r="X941" s="147" t="str">
        <f>IF(ISBLANK(D941),"",IF('order-admin-units'!$I$1&lt;&gt;"y", "", IF((K941="")*(ISBLANK(D941)=FALSE), 'order-admin-units'!$B$1+1, VLOOKUP(K941, ordercountry, 2))))</f>
        <v/>
      </c>
      <c r="Y941" s="147" t="str">
        <f>IF(ISBLANK(D941),"",IF('order-admin-units'!$I$1&lt;&gt;"y", "", IF(L941="", 'order-admin-units'!$B$2+1, VLOOKUP(K941&amp;"@"&amp;L941, orderadmin, 2))))</f>
        <v/>
      </c>
      <c r="Z941" s="147" t="str">
        <f t="shared" si="117"/>
        <v/>
      </c>
      <c r="AA941" s="147" t="str">
        <f t="shared" si="118"/>
        <v/>
      </c>
      <c r="AB941" s="147" t="str">
        <f t="shared" si="119"/>
        <v/>
      </c>
      <c r="AC941" s="147" t="str">
        <f t="shared" si="113"/>
        <v/>
      </c>
      <c r="AD941" s="11" t="str">
        <f t="shared" si="114"/>
        <v/>
      </c>
      <c r="AE941" s="11" t="str">
        <f t="array" ref="AE941">IF(ISBLANK(D941),"",IF(OR($H$2="y",$H$2="m"),IF(AA941=AA940,IF(OR(AB941=$AB$4:$AB940)=FALSE,AE940&amp;C941,AE940),"("&amp;C941)&amp;IF(AA941=AA942,IF(OR(AB942=$AB$4:$AB941)=FALSE,", ",""),") "),""))</f>
        <v/>
      </c>
      <c r="AF941" s="11" t="str">
        <f t="shared" si="115"/>
        <v/>
      </c>
      <c r="AG941" s="11" t="str">
        <f t="array" ref="AG941">IF(ISBLANK(D941),"",IF(OR($H$2="y",$H$2="m"),IF(AA941=AA940,IF(OR(AC941=$AC$4:$AC940)=FALSE,AG940&amp;AF941,AG940),"("&amp;AF941)&amp;IF(AA941=AA942,IF(OR(AC942=$AC$4:$AC941)=FALSE,", ",""),") "),""))</f>
        <v/>
      </c>
      <c r="AH941" s="10" t="str">
        <f>IF((ISBLANK(D941)),"",IF(D941=D940,AH940,"")&amp;IF(B940&lt;&gt;B941,((IF(ISBLANK(E941),$D$3&amp;"Non-type material: "&amp;$D$3,$D$3&amp;INDEX('type-categories'!$A$2:$B$100,MATCH(E941,'type-categories'!$A$2:$A$100,0),2)&amp;$D$3))),"")&amp;(IF(K941&lt;&gt;K940,$C$2&amp;K941&amp;$K$3&amp;$C$2&amp;" ",(IF(B941&lt;&gt;B940,$C$2&amp;K941&amp;$K$3&amp;$C$2&amp;" ",""))))&amp;(IF(L941="","",((IF(L941&lt;&gt;L940,$D$2&amp;L941&amp;$L$3&amp;$D$2&amp;" ",IF(B941&lt;&gt;B940,$D$2&amp;L941&amp;$L$3&amp;$D$2&amp;" ",""))))))&amp;(IF(M941="","",((IF(M941&lt;&gt;M940,$E$2&amp;M941&amp;$E$2&amp;","&amp;" ",IF(B941&lt;&gt;B940,$E$2&amp;M941&amp;$E$2&amp;",",""))))))&amp;(IF(N941="","",IF(N941&lt;&gt;N940,N941&amp;", ",IF(B941&lt;&gt;B940,N941&amp;", ",""))))&amp;(IF(ISBLANK(O941),"",(IF(O941&lt;&gt;O940,O941&amp;", ",IF(B941&lt;&gt;B940,O941&amp;", ","")))))&amp;(IF(ISBLANK(P941),"",(IF(P941&lt;&gt;P940,P941&amp;", ",IF(B941&lt;&gt;B940,P941&amp;", ",IF(Z941&lt;&gt;Z940,P941&amp;", ",""))))))&amp;(IF(ISBLANK(Q941),"",(IF(Q941&lt;&gt;Q940,Q941&amp;", ",IF(B941&lt;&gt;B940,Q941&amp;", ",IF(Z941&lt;&gt;Z940,Q941&amp;", ",""))))))&amp;(IF(ISBLANK(R941),"",(IF(R941&lt;&gt;R940,R941&amp;"m, ",IF(B941&lt;&gt;B940,R941&amp;"m, ",IF(Z941&lt;&gt;Z940,R941&amp;"m, ",""))))))&amp;IF(ISBLANK(S941),"",(IF(B941&lt;&gt;B940,S941&amp;", ",IF(S941&lt;&gt;S940,IF((Z941=Z940),"same locality "&amp;S941&amp;", ",S941&amp;", "),""))))&amp;(IF(ISBLANK(T941),"",(IF(T941&lt;&gt;T940,IF(ISBLANK(F$2),T941&amp;", ",T941&amp;" "&amp;F$2&amp;", "),(IF(B941&lt;&gt;B940,IF(ISBLANK(F$2),T941&amp;", ",T941&amp;" "&amp;F$2&amp;", "),(IF(Z941&lt;&gt;Z940,IF(ISBLANK(F$2),T941&amp;", ",T941&amp;" "&amp;F$2&amp;", "),IF((U941&lt;&gt;U940)*($G$2="Y"),"same collector, ","")))))))))&amp;(IF(ISBLANK(U941),"",(IF(U941&lt;&gt;U940,U941&amp;", ",(IF(B941&lt;&gt;B940,U941&amp;", ",IF(Z941&lt;&gt;Z940,U941&amp;", ",(IF(T941&lt;&gt;T940,IF((T941&lt;&gt;T940)*($G$2="Y"),"same date, ", ""),IF((T941=T940)*(U941=U940)*(S941&lt;&gt;S940)*($G$2="Y"),"same collector and date, ", ""))))))))))&amp;(IF(ISBLANK(V941),"",V941&amp;", "))&amp;IF((AA941&lt;&gt;AA942)*($H$2="y"),AD941&amp;AE941,IF((AA941&lt;&gt;AA942)*($H$2="m"),AD941&amp;AG941,IF(($H$2&lt;&gt;"m")*($H$2&lt;&gt;"Y"),(IF(F941=0,"",F941&amp;" "&amp;$F$4&amp;" "))&amp;(IF(G941=0,"",G941&amp;" "&amp;$G$4&amp;" "))&amp;(IF(H941=0,"",H941&amp;" "&amp;H$4&amp;" "))&amp;(IF(I941=0,"",I941&amp;" "&amp;$I$4&amp;" "))&amp;(IF(J941=0,"",J941&amp;" "&amp;$J$4&amp;" "))&amp;IF((ISBLANK(C941)),"","("&amp;C941&amp;")"),"")))&amp;IF((B941=B942)*(K941=K942)*(L941=L942)*(M941=M942),IF(($H$2&lt;&gt;"m")*($H$2&lt;&gt;"Y"), ", ", IF((ISNUMBER(FIND(")",AE941))), ", ", "")),IF((B941=B942)*(K941=K942)*(L941=L942),"; ",". ")))</f>
        <v/>
      </c>
      <c r="AI941" s="1"/>
    </row>
    <row r="942" spans="1:35" x14ac:dyDescent="0.25">
      <c r="A942" s="3" t="str">
        <f t="shared" si="116"/>
        <v/>
      </c>
      <c r="B942" s="53" t="str">
        <f t="shared" si="120"/>
        <v/>
      </c>
      <c r="C942" s="57"/>
      <c r="D942" s="57"/>
      <c r="E942" s="57"/>
      <c r="F942" s="57"/>
      <c r="G942" s="57"/>
      <c r="H942" s="57"/>
      <c r="I942" s="57"/>
      <c r="J942" s="57"/>
      <c r="K942" s="57"/>
      <c r="L942" s="57"/>
      <c r="M942" s="54"/>
      <c r="N942" s="57"/>
      <c r="O942" s="58"/>
      <c r="P942" s="58"/>
      <c r="Q942" s="58"/>
      <c r="R942" s="58"/>
      <c r="S942" s="54"/>
      <c r="T942" s="57"/>
      <c r="U942" s="57"/>
      <c r="V942" s="57"/>
      <c r="W942" s="57"/>
      <c r="X942" s="147" t="str">
        <f>IF(ISBLANK(D942),"",IF('order-admin-units'!$I$1&lt;&gt;"y", "", IF((K942="")*(ISBLANK(D942)=FALSE), 'order-admin-units'!$B$1+1, VLOOKUP(K942, ordercountry, 2))))</f>
        <v/>
      </c>
      <c r="Y942" s="147" t="str">
        <f>IF(ISBLANK(D942),"",IF('order-admin-units'!$I$1&lt;&gt;"y", "", IF(L942="", 'order-admin-units'!$B$2+1, VLOOKUP(K942&amp;"@"&amp;L942, orderadmin, 2))))</f>
        <v/>
      </c>
      <c r="Z942" s="147" t="str">
        <f t="shared" si="117"/>
        <v/>
      </c>
      <c r="AA942" s="147" t="str">
        <f t="shared" si="118"/>
        <v/>
      </c>
      <c r="AB942" s="147" t="str">
        <f t="shared" si="119"/>
        <v/>
      </c>
      <c r="AC942" s="147" t="str">
        <f t="shared" si="113"/>
        <v/>
      </c>
      <c r="AD942" s="11" t="str">
        <f t="shared" si="114"/>
        <v/>
      </c>
      <c r="AE942" s="11" t="str">
        <f t="array" ref="AE942">IF(ISBLANK(D942),"",IF(OR($H$2="y",$H$2="m"),IF(AA942=AA941,IF(OR(AB942=$AB$4:$AB941)=FALSE,AE941&amp;C942,AE941),"("&amp;C942)&amp;IF(AA942=AA943,IF(OR(AB943=$AB$4:$AB942)=FALSE,", ",""),") "),""))</f>
        <v/>
      </c>
      <c r="AF942" s="11" t="str">
        <f t="shared" si="115"/>
        <v/>
      </c>
      <c r="AG942" s="11" t="str">
        <f t="array" ref="AG942">IF(ISBLANK(D942),"",IF(OR($H$2="y",$H$2="m"),IF(AA942=AA941,IF(OR(AC942=$AC$4:$AC941)=FALSE,AG941&amp;AF942,AG941),"("&amp;AF942)&amp;IF(AA942=AA943,IF(OR(AC943=$AC$4:$AC942)=FALSE,", ",""),") "),""))</f>
        <v/>
      </c>
      <c r="AH942" s="10" t="str">
        <f>IF((ISBLANK(D942)),"",IF(D942=D941,AH941,"")&amp;IF(B941&lt;&gt;B942,((IF(ISBLANK(E942),$D$3&amp;"Non-type material: "&amp;$D$3,$D$3&amp;INDEX('type-categories'!$A$2:$B$100,MATCH(E942,'type-categories'!$A$2:$A$100,0),2)&amp;$D$3))),"")&amp;(IF(K942&lt;&gt;K941,$C$2&amp;K942&amp;$K$3&amp;$C$2&amp;" ",(IF(B942&lt;&gt;B941,$C$2&amp;K942&amp;$K$3&amp;$C$2&amp;" ",""))))&amp;(IF(L942="","",((IF(L942&lt;&gt;L941,$D$2&amp;L942&amp;$L$3&amp;$D$2&amp;" ",IF(B942&lt;&gt;B941,$D$2&amp;L942&amp;$L$3&amp;$D$2&amp;" ",""))))))&amp;(IF(M942="","",((IF(M942&lt;&gt;M941,$E$2&amp;M942&amp;$E$2&amp;","&amp;" ",IF(B942&lt;&gt;B941,$E$2&amp;M942&amp;$E$2&amp;",",""))))))&amp;(IF(N942="","",IF(N942&lt;&gt;N941,N942&amp;", ",IF(B942&lt;&gt;B941,N942&amp;", ",""))))&amp;(IF(ISBLANK(O942),"",(IF(O942&lt;&gt;O941,O942&amp;", ",IF(B942&lt;&gt;B941,O942&amp;", ","")))))&amp;(IF(ISBLANK(P942),"",(IF(P942&lt;&gt;P941,P942&amp;", ",IF(B942&lt;&gt;B941,P942&amp;", ",IF(Z942&lt;&gt;Z941,P942&amp;", ",""))))))&amp;(IF(ISBLANK(Q942),"",(IF(Q942&lt;&gt;Q941,Q942&amp;", ",IF(B942&lt;&gt;B941,Q942&amp;", ",IF(Z942&lt;&gt;Z941,Q942&amp;", ",""))))))&amp;(IF(ISBLANK(R942),"",(IF(R942&lt;&gt;R941,R942&amp;"m, ",IF(B942&lt;&gt;B941,R942&amp;"m, ",IF(Z942&lt;&gt;Z941,R942&amp;"m, ",""))))))&amp;IF(ISBLANK(S942),"",(IF(B942&lt;&gt;B941,S942&amp;", ",IF(S942&lt;&gt;S941,IF((Z942=Z941),"same locality "&amp;S942&amp;", ",S942&amp;", "),""))))&amp;(IF(ISBLANK(T942),"",(IF(T942&lt;&gt;T941,IF(ISBLANK(F$2),T942&amp;", ",T942&amp;" "&amp;F$2&amp;", "),(IF(B942&lt;&gt;B941,IF(ISBLANK(F$2),T942&amp;", ",T942&amp;" "&amp;F$2&amp;", "),(IF(Z942&lt;&gt;Z941,IF(ISBLANK(F$2),T942&amp;", ",T942&amp;" "&amp;F$2&amp;", "),IF((U942&lt;&gt;U941)*($G$2="Y"),"same collector, ","")))))))))&amp;(IF(ISBLANK(U942),"",(IF(U942&lt;&gt;U941,U942&amp;", ",(IF(B942&lt;&gt;B941,U942&amp;", ",IF(Z942&lt;&gt;Z941,U942&amp;", ",(IF(T942&lt;&gt;T941,IF((T942&lt;&gt;T941)*($G$2="Y"),"same date, ", ""),IF((T942=T941)*(U942=U941)*(S942&lt;&gt;S941)*($G$2="Y"),"same collector and date, ", ""))))))))))&amp;(IF(ISBLANK(V942),"",V942&amp;", "))&amp;IF((AA942&lt;&gt;AA943)*($H$2="y"),AD942&amp;AE942,IF((AA942&lt;&gt;AA943)*($H$2="m"),AD942&amp;AG942,IF(($H$2&lt;&gt;"m")*($H$2&lt;&gt;"Y"),(IF(F942=0,"",F942&amp;" "&amp;$F$4&amp;" "))&amp;(IF(G942=0,"",G942&amp;" "&amp;$G$4&amp;" "))&amp;(IF(H942=0,"",H942&amp;" "&amp;H$4&amp;" "))&amp;(IF(I942=0,"",I942&amp;" "&amp;$I$4&amp;" "))&amp;(IF(J942=0,"",J942&amp;" "&amp;$J$4&amp;" "))&amp;IF((ISBLANK(C942)),"","("&amp;C942&amp;")"),"")))&amp;IF((B942=B943)*(K942=K943)*(L942=L943)*(M942=M943),IF(($H$2&lt;&gt;"m")*($H$2&lt;&gt;"Y"), ", ", IF((ISNUMBER(FIND(")",AE942))), ", ", "")),IF((B942=B943)*(K942=K943)*(L942=L943),"; ",". ")))</f>
        <v/>
      </c>
      <c r="AI942" s="1"/>
    </row>
    <row r="943" spans="1:35" x14ac:dyDescent="0.25">
      <c r="A943" s="3" t="str">
        <f t="shared" si="116"/>
        <v/>
      </c>
      <c r="B943" s="53" t="str">
        <f t="shared" si="120"/>
        <v/>
      </c>
      <c r="C943" s="57"/>
      <c r="D943" s="57"/>
      <c r="E943" s="57"/>
      <c r="F943" s="57"/>
      <c r="G943" s="57"/>
      <c r="H943" s="57"/>
      <c r="I943" s="57"/>
      <c r="J943" s="57"/>
      <c r="K943" s="57"/>
      <c r="L943" s="57"/>
      <c r="M943" s="54"/>
      <c r="N943" s="57"/>
      <c r="O943" s="58"/>
      <c r="P943" s="58"/>
      <c r="Q943" s="58"/>
      <c r="R943" s="58"/>
      <c r="S943" s="54"/>
      <c r="T943" s="57"/>
      <c r="U943" s="57"/>
      <c r="V943" s="57"/>
      <c r="W943" s="57"/>
      <c r="X943" s="147" t="str">
        <f>IF(ISBLANK(D943),"",IF('order-admin-units'!$I$1&lt;&gt;"y", "", IF((K943="")*(ISBLANK(D943)=FALSE), 'order-admin-units'!$B$1+1, VLOOKUP(K943, ordercountry, 2))))</f>
        <v/>
      </c>
      <c r="Y943" s="147" t="str">
        <f>IF(ISBLANK(D943),"",IF('order-admin-units'!$I$1&lt;&gt;"y", "", IF(L943="", 'order-admin-units'!$B$2+1, VLOOKUP(K943&amp;"@"&amp;L943, orderadmin, 2))))</f>
        <v/>
      </c>
      <c r="Z943" s="147" t="str">
        <f t="shared" si="117"/>
        <v/>
      </c>
      <c r="AA943" s="147" t="str">
        <f t="shared" si="118"/>
        <v/>
      </c>
      <c r="AB943" s="147" t="str">
        <f t="shared" si="119"/>
        <v/>
      </c>
      <c r="AC943" s="147" t="str">
        <f t="shared" si="113"/>
        <v/>
      </c>
      <c r="AD943" s="11" t="str">
        <f t="shared" si="114"/>
        <v/>
      </c>
      <c r="AE943" s="11" t="str">
        <f t="array" ref="AE943">IF(ISBLANK(D943),"",IF(OR($H$2="y",$H$2="m"),IF(AA943=AA942,IF(OR(AB943=$AB$4:$AB942)=FALSE,AE942&amp;C943,AE942),"("&amp;C943)&amp;IF(AA943=AA944,IF(OR(AB944=$AB$4:$AB943)=FALSE,", ",""),") "),""))</f>
        <v/>
      </c>
      <c r="AF943" s="11" t="str">
        <f t="shared" si="115"/>
        <v/>
      </c>
      <c r="AG943" s="11" t="str">
        <f t="array" ref="AG943">IF(ISBLANK(D943),"",IF(OR($H$2="y",$H$2="m"),IF(AA943=AA942,IF(OR(AC943=$AC$4:$AC942)=FALSE,AG942&amp;AF943,AG942),"("&amp;AF943)&amp;IF(AA943=AA944,IF(OR(AC944=$AC$4:$AC943)=FALSE,", ",""),") "),""))</f>
        <v/>
      </c>
      <c r="AH943" s="10" t="str">
        <f>IF((ISBLANK(D943)),"",IF(D943=D942,AH942,"")&amp;IF(B942&lt;&gt;B943,((IF(ISBLANK(E943),$D$3&amp;"Non-type material: "&amp;$D$3,$D$3&amp;INDEX('type-categories'!$A$2:$B$100,MATCH(E943,'type-categories'!$A$2:$A$100,0),2)&amp;$D$3))),"")&amp;(IF(K943&lt;&gt;K942,$C$2&amp;K943&amp;$K$3&amp;$C$2&amp;" ",(IF(B943&lt;&gt;B942,$C$2&amp;K943&amp;$K$3&amp;$C$2&amp;" ",""))))&amp;(IF(L943="","",((IF(L943&lt;&gt;L942,$D$2&amp;L943&amp;$L$3&amp;$D$2&amp;" ",IF(B943&lt;&gt;B942,$D$2&amp;L943&amp;$L$3&amp;$D$2&amp;" ",""))))))&amp;(IF(M943="","",((IF(M943&lt;&gt;M942,$E$2&amp;M943&amp;$E$2&amp;","&amp;" ",IF(B943&lt;&gt;B942,$E$2&amp;M943&amp;$E$2&amp;",",""))))))&amp;(IF(N943="","",IF(N943&lt;&gt;N942,N943&amp;", ",IF(B943&lt;&gt;B942,N943&amp;", ",""))))&amp;(IF(ISBLANK(O943),"",(IF(O943&lt;&gt;O942,O943&amp;", ",IF(B943&lt;&gt;B942,O943&amp;", ","")))))&amp;(IF(ISBLANK(P943),"",(IF(P943&lt;&gt;P942,P943&amp;", ",IF(B943&lt;&gt;B942,P943&amp;", ",IF(Z943&lt;&gt;Z942,P943&amp;", ",""))))))&amp;(IF(ISBLANK(Q943),"",(IF(Q943&lt;&gt;Q942,Q943&amp;", ",IF(B943&lt;&gt;B942,Q943&amp;", ",IF(Z943&lt;&gt;Z942,Q943&amp;", ",""))))))&amp;(IF(ISBLANK(R943),"",(IF(R943&lt;&gt;R942,R943&amp;"m, ",IF(B943&lt;&gt;B942,R943&amp;"m, ",IF(Z943&lt;&gt;Z942,R943&amp;"m, ",""))))))&amp;IF(ISBLANK(S943),"",(IF(B943&lt;&gt;B942,S943&amp;", ",IF(S943&lt;&gt;S942,IF((Z943=Z942),"same locality "&amp;S943&amp;", ",S943&amp;", "),""))))&amp;(IF(ISBLANK(T943),"",(IF(T943&lt;&gt;T942,IF(ISBLANK(F$2),T943&amp;", ",T943&amp;" "&amp;F$2&amp;", "),(IF(B943&lt;&gt;B942,IF(ISBLANK(F$2),T943&amp;", ",T943&amp;" "&amp;F$2&amp;", "),(IF(Z943&lt;&gt;Z942,IF(ISBLANK(F$2),T943&amp;", ",T943&amp;" "&amp;F$2&amp;", "),IF((U943&lt;&gt;U942)*($G$2="Y"),"same collector, ","")))))))))&amp;(IF(ISBLANK(U943),"",(IF(U943&lt;&gt;U942,U943&amp;", ",(IF(B943&lt;&gt;B942,U943&amp;", ",IF(Z943&lt;&gt;Z942,U943&amp;", ",(IF(T943&lt;&gt;T942,IF((T943&lt;&gt;T942)*($G$2="Y"),"same date, ", ""),IF((T943=T942)*(U943=U942)*(S943&lt;&gt;S942)*($G$2="Y"),"same collector and date, ", ""))))))))))&amp;(IF(ISBLANK(V943),"",V943&amp;", "))&amp;IF((AA943&lt;&gt;AA944)*($H$2="y"),AD943&amp;AE943,IF((AA943&lt;&gt;AA944)*($H$2="m"),AD943&amp;AG943,IF(($H$2&lt;&gt;"m")*($H$2&lt;&gt;"Y"),(IF(F943=0,"",F943&amp;" "&amp;$F$4&amp;" "))&amp;(IF(G943=0,"",G943&amp;" "&amp;$G$4&amp;" "))&amp;(IF(H943=0,"",H943&amp;" "&amp;H$4&amp;" "))&amp;(IF(I943=0,"",I943&amp;" "&amp;$I$4&amp;" "))&amp;(IF(J943=0,"",J943&amp;" "&amp;$J$4&amp;" "))&amp;IF((ISBLANK(C943)),"","("&amp;C943&amp;")"),"")))&amp;IF((B943=B944)*(K943=K944)*(L943=L944)*(M943=M944),IF(($H$2&lt;&gt;"m")*($H$2&lt;&gt;"Y"), ", ", IF((ISNUMBER(FIND(")",AE943))), ", ", "")),IF((B943=B944)*(K943=K944)*(L943=L944),"; ",". ")))</f>
        <v/>
      </c>
      <c r="AI943" s="1"/>
    </row>
    <row r="944" spans="1:35" x14ac:dyDescent="0.25">
      <c r="A944" s="3" t="str">
        <f t="shared" si="116"/>
        <v/>
      </c>
      <c r="B944" s="53" t="str">
        <f t="shared" si="120"/>
        <v/>
      </c>
      <c r="C944" s="57"/>
      <c r="D944" s="57"/>
      <c r="E944" s="57"/>
      <c r="F944" s="57"/>
      <c r="G944" s="57"/>
      <c r="H944" s="57"/>
      <c r="I944" s="57"/>
      <c r="J944" s="57"/>
      <c r="K944" s="57"/>
      <c r="L944" s="57"/>
      <c r="M944" s="54"/>
      <c r="N944" s="57"/>
      <c r="O944" s="58"/>
      <c r="P944" s="58"/>
      <c r="Q944" s="58"/>
      <c r="R944" s="58"/>
      <c r="S944" s="54"/>
      <c r="T944" s="57"/>
      <c r="U944" s="57"/>
      <c r="V944" s="57"/>
      <c r="W944" s="57"/>
      <c r="X944" s="147" t="str">
        <f>IF(ISBLANK(D944),"",IF('order-admin-units'!$I$1&lt;&gt;"y", "", IF((K944="")*(ISBLANK(D944)=FALSE), 'order-admin-units'!$B$1+1, VLOOKUP(K944, ordercountry, 2))))</f>
        <v/>
      </c>
      <c r="Y944" s="147" t="str">
        <f>IF(ISBLANK(D944),"",IF('order-admin-units'!$I$1&lt;&gt;"y", "", IF(L944="", 'order-admin-units'!$B$2+1, VLOOKUP(K944&amp;"@"&amp;L944, orderadmin, 2))))</f>
        <v/>
      </c>
      <c r="Z944" s="147" t="str">
        <f t="shared" si="117"/>
        <v/>
      </c>
      <c r="AA944" s="147" t="str">
        <f t="shared" si="118"/>
        <v/>
      </c>
      <c r="AB944" s="147" t="str">
        <f t="shared" si="119"/>
        <v/>
      </c>
      <c r="AC944" s="147" t="str">
        <f t="shared" si="113"/>
        <v/>
      </c>
      <c r="AD944" s="11" t="str">
        <f t="shared" si="114"/>
        <v/>
      </c>
      <c r="AE944" s="11" t="str">
        <f t="array" ref="AE944">IF(ISBLANK(D944),"",IF(OR($H$2="y",$H$2="m"),IF(AA944=AA943,IF(OR(AB944=$AB$4:$AB943)=FALSE,AE943&amp;C944,AE943),"("&amp;C944)&amp;IF(AA944=AA945,IF(OR(AB945=$AB$4:$AB944)=FALSE,", ",""),") "),""))</f>
        <v/>
      </c>
      <c r="AF944" s="11" t="str">
        <f t="shared" si="115"/>
        <v/>
      </c>
      <c r="AG944" s="11" t="str">
        <f t="array" ref="AG944">IF(ISBLANK(D944),"",IF(OR($H$2="y",$H$2="m"),IF(AA944=AA943,IF(OR(AC944=$AC$4:$AC943)=FALSE,AG943&amp;AF944,AG943),"("&amp;AF944)&amp;IF(AA944=AA945,IF(OR(AC945=$AC$4:$AC944)=FALSE,", ",""),") "),""))</f>
        <v/>
      </c>
      <c r="AH944" s="10" t="str">
        <f>IF((ISBLANK(D944)),"",IF(D944=D943,AH943,"")&amp;IF(B943&lt;&gt;B944,((IF(ISBLANK(E944),$D$3&amp;"Non-type material: "&amp;$D$3,$D$3&amp;INDEX('type-categories'!$A$2:$B$100,MATCH(E944,'type-categories'!$A$2:$A$100,0),2)&amp;$D$3))),"")&amp;(IF(K944&lt;&gt;K943,$C$2&amp;K944&amp;$K$3&amp;$C$2&amp;" ",(IF(B944&lt;&gt;B943,$C$2&amp;K944&amp;$K$3&amp;$C$2&amp;" ",""))))&amp;(IF(L944="","",((IF(L944&lt;&gt;L943,$D$2&amp;L944&amp;$L$3&amp;$D$2&amp;" ",IF(B944&lt;&gt;B943,$D$2&amp;L944&amp;$L$3&amp;$D$2&amp;" ",""))))))&amp;(IF(M944="","",((IF(M944&lt;&gt;M943,$E$2&amp;M944&amp;$E$2&amp;","&amp;" ",IF(B944&lt;&gt;B943,$E$2&amp;M944&amp;$E$2&amp;",",""))))))&amp;(IF(N944="","",IF(N944&lt;&gt;N943,N944&amp;", ",IF(B944&lt;&gt;B943,N944&amp;", ",""))))&amp;(IF(ISBLANK(O944),"",(IF(O944&lt;&gt;O943,O944&amp;", ",IF(B944&lt;&gt;B943,O944&amp;", ","")))))&amp;(IF(ISBLANK(P944),"",(IF(P944&lt;&gt;P943,P944&amp;", ",IF(B944&lt;&gt;B943,P944&amp;", ",IF(Z944&lt;&gt;Z943,P944&amp;", ",""))))))&amp;(IF(ISBLANK(Q944),"",(IF(Q944&lt;&gt;Q943,Q944&amp;", ",IF(B944&lt;&gt;B943,Q944&amp;", ",IF(Z944&lt;&gt;Z943,Q944&amp;", ",""))))))&amp;(IF(ISBLANK(R944),"",(IF(R944&lt;&gt;R943,R944&amp;"m, ",IF(B944&lt;&gt;B943,R944&amp;"m, ",IF(Z944&lt;&gt;Z943,R944&amp;"m, ",""))))))&amp;IF(ISBLANK(S944),"",(IF(B944&lt;&gt;B943,S944&amp;", ",IF(S944&lt;&gt;S943,IF((Z944=Z943),"same locality "&amp;S944&amp;", ",S944&amp;", "),""))))&amp;(IF(ISBLANK(T944),"",(IF(T944&lt;&gt;T943,IF(ISBLANK(F$2),T944&amp;", ",T944&amp;" "&amp;F$2&amp;", "),(IF(B944&lt;&gt;B943,IF(ISBLANK(F$2),T944&amp;", ",T944&amp;" "&amp;F$2&amp;", "),(IF(Z944&lt;&gt;Z943,IF(ISBLANK(F$2),T944&amp;", ",T944&amp;" "&amp;F$2&amp;", "),IF((U944&lt;&gt;U943)*($G$2="Y"),"same collector, ","")))))))))&amp;(IF(ISBLANK(U944),"",(IF(U944&lt;&gt;U943,U944&amp;", ",(IF(B944&lt;&gt;B943,U944&amp;", ",IF(Z944&lt;&gt;Z943,U944&amp;", ",(IF(T944&lt;&gt;T943,IF((T944&lt;&gt;T943)*($G$2="Y"),"same date, ", ""),IF((T944=T943)*(U944=U943)*(S944&lt;&gt;S943)*($G$2="Y"),"same collector and date, ", ""))))))))))&amp;(IF(ISBLANK(V944),"",V944&amp;", "))&amp;IF((AA944&lt;&gt;AA945)*($H$2="y"),AD944&amp;AE944,IF((AA944&lt;&gt;AA945)*($H$2="m"),AD944&amp;AG944,IF(($H$2&lt;&gt;"m")*($H$2&lt;&gt;"Y"),(IF(F944=0,"",F944&amp;" "&amp;$F$4&amp;" "))&amp;(IF(G944=0,"",G944&amp;" "&amp;$G$4&amp;" "))&amp;(IF(H944=0,"",H944&amp;" "&amp;H$4&amp;" "))&amp;(IF(I944=0,"",I944&amp;" "&amp;$I$4&amp;" "))&amp;(IF(J944=0,"",J944&amp;" "&amp;$J$4&amp;" "))&amp;IF((ISBLANK(C944)),"","("&amp;C944&amp;")"),"")))&amp;IF((B944=B945)*(K944=K945)*(L944=L945)*(M944=M945),IF(($H$2&lt;&gt;"m")*($H$2&lt;&gt;"Y"), ", ", IF((ISNUMBER(FIND(")",AE944))), ", ", "")),IF((B944=B945)*(K944=K945)*(L944=L945),"; ",". ")))</f>
        <v/>
      </c>
      <c r="AI944" s="1"/>
    </row>
    <row r="945" spans="1:35" x14ac:dyDescent="0.25">
      <c r="A945" s="3" t="str">
        <f t="shared" si="116"/>
        <v/>
      </c>
      <c r="B945" s="53" t="str">
        <f t="shared" si="120"/>
        <v/>
      </c>
      <c r="C945" s="57"/>
      <c r="D945" s="57"/>
      <c r="E945" s="57"/>
      <c r="F945" s="57"/>
      <c r="G945" s="57"/>
      <c r="H945" s="57"/>
      <c r="I945" s="57"/>
      <c r="J945" s="57"/>
      <c r="K945" s="57"/>
      <c r="L945" s="57"/>
      <c r="M945" s="54"/>
      <c r="N945" s="57"/>
      <c r="O945" s="58"/>
      <c r="P945" s="58"/>
      <c r="Q945" s="58"/>
      <c r="R945" s="58"/>
      <c r="S945" s="54"/>
      <c r="T945" s="57"/>
      <c r="U945" s="57"/>
      <c r="V945" s="57"/>
      <c r="W945" s="57"/>
      <c r="X945" s="147" t="str">
        <f>IF(ISBLANK(D945),"",IF('order-admin-units'!$I$1&lt;&gt;"y", "", IF((K945="")*(ISBLANK(D945)=FALSE), 'order-admin-units'!$B$1+1, VLOOKUP(K945, ordercountry, 2))))</f>
        <v/>
      </c>
      <c r="Y945" s="147" t="str">
        <f>IF(ISBLANK(D945),"",IF('order-admin-units'!$I$1&lt;&gt;"y", "", IF(L945="", 'order-admin-units'!$B$2+1, VLOOKUP(K945&amp;"@"&amp;L945, orderadmin, 2))))</f>
        <v/>
      </c>
      <c r="Z945" s="147" t="str">
        <f t="shared" si="117"/>
        <v/>
      </c>
      <c r="AA945" s="147" t="str">
        <f t="shared" si="118"/>
        <v/>
      </c>
      <c r="AB945" s="147" t="str">
        <f t="shared" si="119"/>
        <v/>
      </c>
      <c r="AC945" s="147" t="str">
        <f t="shared" si="113"/>
        <v/>
      </c>
      <c r="AD945" s="11" t="str">
        <f t="shared" si="114"/>
        <v/>
      </c>
      <c r="AE945" s="11" t="str">
        <f t="array" ref="AE945">IF(ISBLANK(D945),"",IF(OR($H$2="y",$H$2="m"),IF(AA945=AA944,IF(OR(AB945=$AB$4:$AB944)=FALSE,AE944&amp;C945,AE944),"("&amp;C945)&amp;IF(AA945=AA946,IF(OR(AB946=$AB$4:$AB945)=FALSE,", ",""),") "),""))</f>
        <v/>
      </c>
      <c r="AF945" s="11" t="str">
        <f t="shared" si="115"/>
        <v/>
      </c>
      <c r="AG945" s="11" t="str">
        <f t="array" ref="AG945">IF(ISBLANK(D945),"",IF(OR($H$2="y",$H$2="m"),IF(AA945=AA944,IF(OR(AC945=$AC$4:$AC944)=FALSE,AG944&amp;AF945,AG944),"("&amp;AF945)&amp;IF(AA945=AA946,IF(OR(AC946=$AC$4:$AC945)=FALSE,", ",""),") "),""))</f>
        <v/>
      </c>
      <c r="AH945" s="10" t="str">
        <f>IF((ISBLANK(D945)),"",IF(D945=D944,AH944,"")&amp;IF(B944&lt;&gt;B945,((IF(ISBLANK(E945),$D$3&amp;"Non-type material: "&amp;$D$3,$D$3&amp;INDEX('type-categories'!$A$2:$B$100,MATCH(E945,'type-categories'!$A$2:$A$100,0),2)&amp;$D$3))),"")&amp;(IF(K945&lt;&gt;K944,$C$2&amp;K945&amp;$K$3&amp;$C$2&amp;" ",(IF(B945&lt;&gt;B944,$C$2&amp;K945&amp;$K$3&amp;$C$2&amp;" ",""))))&amp;(IF(L945="","",((IF(L945&lt;&gt;L944,$D$2&amp;L945&amp;$L$3&amp;$D$2&amp;" ",IF(B945&lt;&gt;B944,$D$2&amp;L945&amp;$L$3&amp;$D$2&amp;" ",""))))))&amp;(IF(M945="","",((IF(M945&lt;&gt;M944,$E$2&amp;M945&amp;$E$2&amp;","&amp;" ",IF(B945&lt;&gt;B944,$E$2&amp;M945&amp;$E$2&amp;",",""))))))&amp;(IF(N945="","",IF(N945&lt;&gt;N944,N945&amp;", ",IF(B945&lt;&gt;B944,N945&amp;", ",""))))&amp;(IF(ISBLANK(O945),"",(IF(O945&lt;&gt;O944,O945&amp;", ",IF(B945&lt;&gt;B944,O945&amp;", ","")))))&amp;(IF(ISBLANK(P945),"",(IF(P945&lt;&gt;P944,P945&amp;", ",IF(B945&lt;&gt;B944,P945&amp;", ",IF(Z945&lt;&gt;Z944,P945&amp;", ",""))))))&amp;(IF(ISBLANK(Q945),"",(IF(Q945&lt;&gt;Q944,Q945&amp;", ",IF(B945&lt;&gt;B944,Q945&amp;", ",IF(Z945&lt;&gt;Z944,Q945&amp;", ",""))))))&amp;(IF(ISBLANK(R945),"",(IF(R945&lt;&gt;R944,R945&amp;"m, ",IF(B945&lt;&gt;B944,R945&amp;"m, ",IF(Z945&lt;&gt;Z944,R945&amp;"m, ",""))))))&amp;IF(ISBLANK(S945),"",(IF(B945&lt;&gt;B944,S945&amp;", ",IF(S945&lt;&gt;S944,IF((Z945=Z944),"same locality "&amp;S945&amp;", ",S945&amp;", "),""))))&amp;(IF(ISBLANK(T945),"",(IF(T945&lt;&gt;T944,IF(ISBLANK(F$2),T945&amp;", ",T945&amp;" "&amp;F$2&amp;", "),(IF(B945&lt;&gt;B944,IF(ISBLANK(F$2),T945&amp;", ",T945&amp;" "&amp;F$2&amp;", "),(IF(Z945&lt;&gt;Z944,IF(ISBLANK(F$2),T945&amp;", ",T945&amp;" "&amp;F$2&amp;", "),IF((U945&lt;&gt;U944)*($G$2="Y"),"same collector, ","")))))))))&amp;(IF(ISBLANK(U945),"",(IF(U945&lt;&gt;U944,U945&amp;", ",(IF(B945&lt;&gt;B944,U945&amp;", ",IF(Z945&lt;&gt;Z944,U945&amp;", ",(IF(T945&lt;&gt;T944,IF((T945&lt;&gt;T944)*($G$2="Y"),"same date, ", ""),IF((T945=T944)*(U945=U944)*(S945&lt;&gt;S944)*($G$2="Y"),"same collector and date, ", ""))))))))))&amp;(IF(ISBLANK(V945),"",V945&amp;", "))&amp;IF((AA945&lt;&gt;AA946)*($H$2="y"),AD945&amp;AE945,IF((AA945&lt;&gt;AA946)*($H$2="m"),AD945&amp;AG945,IF(($H$2&lt;&gt;"m")*($H$2&lt;&gt;"Y"),(IF(F945=0,"",F945&amp;" "&amp;$F$4&amp;" "))&amp;(IF(G945=0,"",G945&amp;" "&amp;$G$4&amp;" "))&amp;(IF(H945=0,"",H945&amp;" "&amp;H$4&amp;" "))&amp;(IF(I945=0,"",I945&amp;" "&amp;$I$4&amp;" "))&amp;(IF(J945=0,"",J945&amp;" "&amp;$J$4&amp;" "))&amp;IF((ISBLANK(C945)),"","("&amp;C945&amp;")"),"")))&amp;IF((B945=B946)*(K945=K946)*(L945=L946)*(M945=M946),IF(($H$2&lt;&gt;"m")*($H$2&lt;&gt;"Y"), ", ", IF((ISNUMBER(FIND(")",AE945))), ", ", "")),IF((B945=B946)*(K945=K946)*(L945=L946),"; ",". ")))</f>
        <v/>
      </c>
      <c r="AI945" s="1"/>
    </row>
    <row r="946" spans="1:35" x14ac:dyDescent="0.25">
      <c r="A946" s="3" t="str">
        <f t="shared" si="116"/>
        <v/>
      </c>
      <c r="B946" s="53" t="str">
        <f t="shared" si="120"/>
        <v/>
      </c>
      <c r="C946" s="57"/>
      <c r="D946" s="57"/>
      <c r="E946" s="57"/>
      <c r="F946" s="57"/>
      <c r="G946" s="57"/>
      <c r="H946" s="57"/>
      <c r="I946" s="57"/>
      <c r="J946" s="57"/>
      <c r="K946" s="57"/>
      <c r="L946" s="57"/>
      <c r="M946" s="54"/>
      <c r="N946" s="57"/>
      <c r="O946" s="58"/>
      <c r="P946" s="58"/>
      <c r="Q946" s="58"/>
      <c r="R946" s="58"/>
      <c r="S946" s="54"/>
      <c r="T946" s="57"/>
      <c r="U946" s="57"/>
      <c r="V946" s="57"/>
      <c r="W946" s="57"/>
      <c r="X946" s="147" t="str">
        <f>IF(ISBLANK(D946),"",IF('order-admin-units'!$I$1&lt;&gt;"y", "", IF((K946="")*(ISBLANK(D946)=FALSE), 'order-admin-units'!$B$1+1, VLOOKUP(K946, ordercountry, 2))))</f>
        <v/>
      </c>
      <c r="Y946" s="147" t="str">
        <f>IF(ISBLANK(D946),"",IF('order-admin-units'!$I$1&lt;&gt;"y", "", IF(L946="", 'order-admin-units'!$B$2+1, VLOOKUP(K946&amp;"@"&amp;L946, orderadmin, 2))))</f>
        <v/>
      </c>
      <c r="Z946" s="147" t="str">
        <f t="shared" si="117"/>
        <v/>
      </c>
      <c r="AA946" s="147" t="str">
        <f t="shared" si="118"/>
        <v/>
      </c>
      <c r="AB946" s="147" t="str">
        <f t="shared" si="119"/>
        <v/>
      </c>
      <c r="AC946" s="147" t="str">
        <f t="shared" si="113"/>
        <v/>
      </c>
      <c r="AD946" s="11" t="str">
        <f t="shared" si="114"/>
        <v/>
      </c>
      <c r="AE946" s="11" t="str">
        <f t="array" ref="AE946">IF(ISBLANK(D946),"",IF(OR($H$2="y",$H$2="m"),IF(AA946=AA945,IF(OR(AB946=$AB$4:$AB945)=FALSE,AE945&amp;C946,AE945),"("&amp;C946)&amp;IF(AA946=AA947,IF(OR(AB947=$AB$4:$AB946)=FALSE,", ",""),") "),""))</f>
        <v/>
      </c>
      <c r="AF946" s="11" t="str">
        <f t="shared" si="115"/>
        <v/>
      </c>
      <c r="AG946" s="11" t="str">
        <f t="array" ref="AG946">IF(ISBLANK(D946),"",IF(OR($H$2="y",$H$2="m"),IF(AA946=AA945,IF(OR(AC946=$AC$4:$AC945)=FALSE,AG945&amp;AF946,AG945),"("&amp;AF946)&amp;IF(AA946=AA947,IF(OR(AC947=$AC$4:$AC946)=FALSE,", ",""),") "),""))</f>
        <v/>
      </c>
      <c r="AH946" s="10" t="str">
        <f>IF((ISBLANK(D946)),"",IF(D946=D945,AH945,"")&amp;IF(B945&lt;&gt;B946,((IF(ISBLANK(E946),$D$3&amp;"Non-type material: "&amp;$D$3,$D$3&amp;INDEX('type-categories'!$A$2:$B$100,MATCH(E946,'type-categories'!$A$2:$A$100,0),2)&amp;$D$3))),"")&amp;(IF(K946&lt;&gt;K945,$C$2&amp;K946&amp;$K$3&amp;$C$2&amp;" ",(IF(B946&lt;&gt;B945,$C$2&amp;K946&amp;$K$3&amp;$C$2&amp;" ",""))))&amp;(IF(L946="","",((IF(L946&lt;&gt;L945,$D$2&amp;L946&amp;$L$3&amp;$D$2&amp;" ",IF(B946&lt;&gt;B945,$D$2&amp;L946&amp;$L$3&amp;$D$2&amp;" ",""))))))&amp;(IF(M946="","",((IF(M946&lt;&gt;M945,$E$2&amp;M946&amp;$E$2&amp;","&amp;" ",IF(B946&lt;&gt;B945,$E$2&amp;M946&amp;$E$2&amp;",",""))))))&amp;(IF(N946="","",IF(N946&lt;&gt;N945,N946&amp;", ",IF(B946&lt;&gt;B945,N946&amp;", ",""))))&amp;(IF(ISBLANK(O946),"",(IF(O946&lt;&gt;O945,O946&amp;", ",IF(B946&lt;&gt;B945,O946&amp;", ","")))))&amp;(IF(ISBLANK(P946),"",(IF(P946&lt;&gt;P945,P946&amp;", ",IF(B946&lt;&gt;B945,P946&amp;", ",IF(Z946&lt;&gt;Z945,P946&amp;", ",""))))))&amp;(IF(ISBLANK(Q946),"",(IF(Q946&lt;&gt;Q945,Q946&amp;", ",IF(B946&lt;&gt;B945,Q946&amp;", ",IF(Z946&lt;&gt;Z945,Q946&amp;", ",""))))))&amp;(IF(ISBLANK(R946),"",(IF(R946&lt;&gt;R945,R946&amp;"m, ",IF(B946&lt;&gt;B945,R946&amp;"m, ",IF(Z946&lt;&gt;Z945,R946&amp;"m, ",""))))))&amp;IF(ISBLANK(S946),"",(IF(B946&lt;&gt;B945,S946&amp;", ",IF(S946&lt;&gt;S945,IF((Z946=Z945),"same locality "&amp;S946&amp;", ",S946&amp;", "),""))))&amp;(IF(ISBLANK(T946),"",(IF(T946&lt;&gt;T945,IF(ISBLANK(F$2),T946&amp;", ",T946&amp;" "&amp;F$2&amp;", "),(IF(B946&lt;&gt;B945,IF(ISBLANK(F$2),T946&amp;", ",T946&amp;" "&amp;F$2&amp;", "),(IF(Z946&lt;&gt;Z945,IF(ISBLANK(F$2),T946&amp;", ",T946&amp;" "&amp;F$2&amp;", "),IF((U946&lt;&gt;U945)*($G$2="Y"),"same collector, ","")))))))))&amp;(IF(ISBLANK(U946),"",(IF(U946&lt;&gt;U945,U946&amp;", ",(IF(B946&lt;&gt;B945,U946&amp;", ",IF(Z946&lt;&gt;Z945,U946&amp;", ",(IF(T946&lt;&gt;T945,IF((T946&lt;&gt;T945)*($G$2="Y"),"same date, ", ""),IF((T946=T945)*(U946=U945)*(S946&lt;&gt;S945)*($G$2="Y"),"same collector and date, ", ""))))))))))&amp;(IF(ISBLANK(V946),"",V946&amp;", "))&amp;IF((AA946&lt;&gt;AA947)*($H$2="y"),AD946&amp;AE946,IF((AA946&lt;&gt;AA947)*($H$2="m"),AD946&amp;AG946,IF(($H$2&lt;&gt;"m")*($H$2&lt;&gt;"Y"),(IF(F946=0,"",F946&amp;" "&amp;$F$4&amp;" "))&amp;(IF(G946=0,"",G946&amp;" "&amp;$G$4&amp;" "))&amp;(IF(H946=0,"",H946&amp;" "&amp;H$4&amp;" "))&amp;(IF(I946=0,"",I946&amp;" "&amp;$I$4&amp;" "))&amp;(IF(J946=0,"",J946&amp;" "&amp;$J$4&amp;" "))&amp;IF((ISBLANK(C946)),"","("&amp;C946&amp;")"),"")))&amp;IF((B946=B947)*(K946=K947)*(L946=L947)*(M946=M947),IF(($H$2&lt;&gt;"m")*($H$2&lt;&gt;"Y"), ", ", IF((ISNUMBER(FIND(")",AE946))), ", ", "")),IF((B946=B947)*(K946=K947)*(L946=L947),"; ",". ")))</f>
        <v/>
      </c>
      <c r="AI946" s="1"/>
    </row>
    <row r="947" spans="1:35" x14ac:dyDescent="0.25">
      <c r="A947" s="3" t="str">
        <f t="shared" si="116"/>
        <v/>
      </c>
      <c r="B947" s="53" t="str">
        <f t="shared" si="120"/>
        <v/>
      </c>
      <c r="C947" s="57"/>
      <c r="D947" s="57"/>
      <c r="E947" s="57"/>
      <c r="F947" s="57"/>
      <c r="G947" s="57"/>
      <c r="H947" s="57"/>
      <c r="I947" s="57"/>
      <c r="J947" s="57"/>
      <c r="K947" s="57"/>
      <c r="L947" s="57"/>
      <c r="M947" s="54"/>
      <c r="N947" s="57"/>
      <c r="O947" s="58"/>
      <c r="P947" s="58"/>
      <c r="Q947" s="58"/>
      <c r="R947" s="58"/>
      <c r="S947" s="54"/>
      <c r="T947" s="57"/>
      <c r="U947" s="57"/>
      <c r="V947" s="57"/>
      <c r="W947" s="57"/>
      <c r="X947" s="147" t="str">
        <f>IF(ISBLANK(D947),"",IF('order-admin-units'!$I$1&lt;&gt;"y", "", IF((K947="")*(ISBLANK(D947)=FALSE), 'order-admin-units'!$B$1+1, VLOOKUP(K947, ordercountry, 2))))</f>
        <v/>
      </c>
      <c r="Y947" s="147" t="str">
        <f>IF(ISBLANK(D947),"",IF('order-admin-units'!$I$1&lt;&gt;"y", "", IF(L947="", 'order-admin-units'!$B$2+1, VLOOKUP(K947&amp;"@"&amp;L947, orderadmin, 2))))</f>
        <v/>
      </c>
      <c r="Z947" s="147" t="str">
        <f t="shared" si="117"/>
        <v/>
      </c>
      <c r="AA947" s="147" t="str">
        <f t="shared" si="118"/>
        <v/>
      </c>
      <c r="AB947" s="147" t="str">
        <f t="shared" si="119"/>
        <v/>
      </c>
      <c r="AC947" s="147" t="str">
        <f t="shared" si="113"/>
        <v/>
      </c>
      <c r="AD947" s="11" t="str">
        <f t="shared" si="114"/>
        <v/>
      </c>
      <c r="AE947" s="11" t="str">
        <f t="array" ref="AE947">IF(ISBLANK(D947),"",IF(OR($H$2="y",$H$2="m"),IF(AA947=AA946,IF(OR(AB947=$AB$4:$AB946)=FALSE,AE946&amp;C947,AE946),"("&amp;C947)&amp;IF(AA947=AA948,IF(OR(AB948=$AB$4:$AB947)=FALSE,", ",""),") "),""))</f>
        <v/>
      </c>
      <c r="AF947" s="11" t="str">
        <f t="shared" si="115"/>
        <v/>
      </c>
      <c r="AG947" s="11" t="str">
        <f t="array" ref="AG947">IF(ISBLANK(D947),"",IF(OR($H$2="y",$H$2="m"),IF(AA947=AA946,IF(OR(AC947=$AC$4:$AC946)=FALSE,AG946&amp;AF947,AG946),"("&amp;AF947)&amp;IF(AA947=AA948,IF(OR(AC948=$AC$4:$AC947)=FALSE,", ",""),") "),""))</f>
        <v/>
      </c>
      <c r="AH947" s="10" t="str">
        <f>IF((ISBLANK(D947)),"",IF(D947=D946,AH946,"")&amp;IF(B946&lt;&gt;B947,((IF(ISBLANK(E947),$D$3&amp;"Non-type material: "&amp;$D$3,$D$3&amp;INDEX('type-categories'!$A$2:$B$100,MATCH(E947,'type-categories'!$A$2:$A$100,0),2)&amp;$D$3))),"")&amp;(IF(K947&lt;&gt;K946,$C$2&amp;K947&amp;$K$3&amp;$C$2&amp;" ",(IF(B947&lt;&gt;B946,$C$2&amp;K947&amp;$K$3&amp;$C$2&amp;" ",""))))&amp;(IF(L947="","",((IF(L947&lt;&gt;L946,$D$2&amp;L947&amp;$L$3&amp;$D$2&amp;" ",IF(B947&lt;&gt;B946,$D$2&amp;L947&amp;$L$3&amp;$D$2&amp;" ",""))))))&amp;(IF(M947="","",((IF(M947&lt;&gt;M946,$E$2&amp;M947&amp;$E$2&amp;","&amp;" ",IF(B947&lt;&gt;B946,$E$2&amp;M947&amp;$E$2&amp;",",""))))))&amp;(IF(N947="","",IF(N947&lt;&gt;N946,N947&amp;", ",IF(B947&lt;&gt;B946,N947&amp;", ",""))))&amp;(IF(ISBLANK(O947),"",(IF(O947&lt;&gt;O946,O947&amp;", ",IF(B947&lt;&gt;B946,O947&amp;", ","")))))&amp;(IF(ISBLANK(P947),"",(IF(P947&lt;&gt;P946,P947&amp;", ",IF(B947&lt;&gt;B946,P947&amp;", ",IF(Z947&lt;&gt;Z946,P947&amp;", ",""))))))&amp;(IF(ISBLANK(Q947),"",(IF(Q947&lt;&gt;Q946,Q947&amp;", ",IF(B947&lt;&gt;B946,Q947&amp;", ",IF(Z947&lt;&gt;Z946,Q947&amp;", ",""))))))&amp;(IF(ISBLANK(R947),"",(IF(R947&lt;&gt;R946,R947&amp;"m, ",IF(B947&lt;&gt;B946,R947&amp;"m, ",IF(Z947&lt;&gt;Z946,R947&amp;"m, ",""))))))&amp;IF(ISBLANK(S947),"",(IF(B947&lt;&gt;B946,S947&amp;", ",IF(S947&lt;&gt;S946,IF((Z947=Z946),"same locality "&amp;S947&amp;", ",S947&amp;", "),""))))&amp;(IF(ISBLANK(T947),"",(IF(T947&lt;&gt;T946,IF(ISBLANK(F$2),T947&amp;", ",T947&amp;" "&amp;F$2&amp;", "),(IF(B947&lt;&gt;B946,IF(ISBLANK(F$2),T947&amp;", ",T947&amp;" "&amp;F$2&amp;", "),(IF(Z947&lt;&gt;Z946,IF(ISBLANK(F$2),T947&amp;", ",T947&amp;" "&amp;F$2&amp;", "),IF((U947&lt;&gt;U946)*($G$2="Y"),"same collector, ","")))))))))&amp;(IF(ISBLANK(U947),"",(IF(U947&lt;&gt;U946,U947&amp;", ",(IF(B947&lt;&gt;B946,U947&amp;", ",IF(Z947&lt;&gt;Z946,U947&amp;", ",(IF(T947&lt;&gt;T946,IF((T947&lt;&gt;T946)*($G$2="Y"),"same date, ", ""),IF((T947=T946)*(U947=U946)*(S947&lt;&gt;S946)*($G$2="Y"),"same collector and date, ", ""))))))))))&amp;(IF(ISBLANK(V947),"",V947&amp;", "))&amp;IF((AA947&lt;&gt;AA948)*($H$2="y"),AD947&amp;AE947,IF((AA947&lt;&gt;AA948)*($H$2="m"),AD947&amp;AG947,IF(($H$2&lt;&gt;"m")*($H$2&lt;&gt;"Y"),(IF(F947=0,"",F947&amp;" "&amp;$F$4&amp;" "))&amp;(IF(G947=0,"",G947&amp;" "&amp;$G$4&amp;" "))&amp;(IF(H947=0,"",H947&amp;" "&amp;H$4&amp;" "))&amp;(IF(I947=0,"",I947&amp;" "&amp;$I$4&amp;" "))&amp;(IF(J947=0,"",J947&amp;" "&amp;$J$4&amp;" "))&amp;IF((ISBLANK(C947)),"","("&amp;C947&amp;")"),"")))&amp;IF((B947=B948)*(K947=K948)*(L947=L948)*(M947=M948),IF(($H$2&lt;&gt;"m")*($H$2&lt;&gt;"Y"), ", ", IF((ISNUMBER(FIND(")",AE947))), ", ", "")),IF((B947=B948)*(K947=K948)*(L947=L948),"; ",". ")))</f>
        <v/>
      </c>
      <c r="AI947" s="1"/>
    </row>
    <row r="948" spans="1:35" x14ac:dyDescent="0.25">
      <c r="A948" s="3" t="str">
        <f t="shared" si="116"/>
        <v/>
      </c>
      <c r="B948" s="53" t="str">
        <f t="shared" si="120"/>
        <v/>
      </c>
      <c r="C948" s="57"/>
      <c r="D948" s="57"/>
      <c r="E948" s="57"/>
      <c r="F948" s="57"/>
      <c r="G948" s="57"/>
      <c r="H948" s="57"/>
      <c r="I948" s="57"/>
      <c r="J948" s="57"/>
      <c r="K948" s="57"/>
      <c r="L948" s="57"/>
      <c r="M948" s="54"/>
      <c r="N948" s="57"/>
      <c r="O948" s="58"/>
      <c r="P948" s="58"/>
      <c r="Q948" s="58"/>
      <c r="R948" s="58"/>
      <c r="S948" s="54"/>
      <c r="T948" s="57"/>
      <c r="U948" s="57"/>
      <c r="V948" s="57"/>
      <c r="W948" s="57"/>
      <c r="X948" s="147" t="str">
        <f>IF(ISBLANK(D948),"",IF('order-admin-units'!$I$1&lt;&gt;"y", "", IF((K948="")*(ISBLANK(D948)=FALSE), 'order-admin-units'!$B$1+1, VLOOKUP(K948, ordercountry, 2))))</f>
        <v/>
      </c>
      <c r="Y948" s="147" t="str">
        <f>IF(ISBLANK(D948),"",IF('order-admin-units'!$I$1&lt;&gt;"y", "", IF(L948="", 'order-admin-units'!$B$2+1, VLOOKUP(K948&amp;"@"&amp;L948, orderadmin, 2))))</f>
        <v/>
      </c>
      <c r="Z948" s="147" t="str">
        <f t="shared" si="117"/>
        <v/>
      </c>
      <c r="AA948" s="147" t="str">
        <f t="shared" si="118"/>
        <v/>
      </c>
      <c r="AB948" s="147" t="str">
        <f t="shared" si="119"/>
        <v/>
      </c>
      <c r="AC948" s="147" t="str">
        <f t="shared" si="113"/>
        <v/>
      </c>
      <c r="AD948" s="11" t="str">
        <f t="shared" si="114"/>
        <v/>
      </c>
      <c r="AE948" s="11" t="str">
        <f t="array" ref="AE948">IF(ISBLANK(D948),"",IF(OR($H$2="y",$H$2="m"),IF(AA948=AA947,IF(OR(AB948=$AB$4:$AB947)=FALSE,AE947&amp;C948,AE947),"("&amp;C948)&amp;IF(AA948=AA949,IF(OR(AB949=$AB$4:$AB948)=FALSE,", ",""),") "),""))</f>
        <v/>
      </c>
      <c r="AF948" s="11" t="str">
        <f t="shared" si="115"/>
        <v/>
      </c>
      <c r="AG948" s="11" t="str">
        <f t="array" ref="AG948">IF(ISBLANK(D948),"",IF(OR($H$2="y",$H$2="m"),IF(AA948=AA947,IF(OR(AC948=$AC$4:$AC947)=FALSE,AG947&amp;AF948,AG947),"("&amp;AF948)&amp;IF(AA948=AA949,IF(OR(AC949=$AC$4:$AC948)=FALSE,", ",""),") "),""))</f>
        <v/>
      </c>
      <c r="AH948" s="10" t="str">
        <f>IF((ISBLANK(D948)),"",IF(D948=D947,AH947,"")&amp;IF(B947&lt;&gt;B948,((IF(ISBLANK(E948),$D$3&amp;"Non-type material: "&amp;$D$3,$D$3&amp;INDEX('type-categories'!$A$2:$B$100,MATCH(E948,'type-categories'!$A$2:$A$100,0),2)&amp;$D$3))),"")&amp;(IF(K948&lt;&gt;K947,$C$2&amp;K948&amp;$K$3&amp;$C$2&amp;" ",(IF(B948&lt;&gt;B947,$C$2&amp;K948&amp;$K$3&amp;$C$2&amp;" ",""))))&amp;(IF(L948="","",((IF(L948&lt;&gt;L947,$D$2&amp;L948&amp;$L$3&amp;$D$2&amp;" ",IF(B948&lt;&gt;B947,$D$2&amp;L948&amp;$L$3&amp;$D$2&amp;" ",""))))))&amp;(IF(M948="","",((IF(M948&lt;&gt;M947,$E$2&amp;M948&amp;$E$2&amp;","&amp;" ",IF(B948&lt;&gt;B947,$E$2&amp;M948&amp;$E$2&amp;",",""))))))&amp;(IF(N948="","",IF(N948&lt;&gt;N947,N948&amp;", ",IF(B948&lt;&gt;B947,N948&amp;", ",""))))&amp;(IF(ISBLANK(O948),"",(IF(O948&lt;&gt;O947,O948&amp;", ",IF(B948&lt;&gt;B947,O948&amp;", ","")))))&amp;(IF(ISBLANK(P948),"",(IF(P948&lt;&gt;P947,P948&amp;", ",IF(B948&lt;&gt;B947,P948&amp;", ",IF(Z948&lt;&gt;Z947,P948&amp;", ",""))))))&amp;(IF(ISBLANK(Q948),"",(IF(Q948&lt;&gt;Q947,Q948&amp;", ",IF(B948&lt;&gt;B947,Q948&amp;", ",IF(Z948&lt;&gt;Z947,Q948&amp;", ",""))))))&amp;(IF(ISBLANK(R948),"",(IF(R948&lt;&gt;R947,R948&amp;"m, ",IF(B948&lt;&gt;B947,R948&amp;"m, ",IF(Z948&lt;&gt;Z947,R948&amp;"m, ",""))))))&amp;IF(ISBLANK(S948),"",(IF(B948&lt;&gt;B947,S948&amp;", ",IF(S948&lt;&gt;S947,IF((Z948=Z947),"same locality "&amp;S948&amp;", ",S948&amp;", "),""))))&amp;(IF(ISBLANK(T948),"",(IF(T948&lt;&gt;T947,IF(ISBLANK(F$2),T948&amp;", ",T948&amp;" "&amp;F$2&amp;", "),(IF(B948&lt;&gt;B947,IF(ISBLANK(F$2),T948&amp;", ",T948&amp;" "&amp;F$2&amp;", "),(IF(Z948&lt;&gt;Z947,IF(ISBLANK(F$2),T948&amp;", ",T948&amp;" "&amp;F$2&amp;", "),IF((U948&lt;&gt;U947)*($G$2="Y"),"same collector, ","")))))))))&amp;(IF(ISBLANK(U948),"",(IF(U948&lt;&gt;U947,U948&amp;", ",(IF(B948&lt;&gt;B947,U948&amp;", ",IF(Z948&lt;&gt;Z947,U948&amp;", ",(IF(T948&lt;&gt;T947,IF((T948&lt;&gt;T947)*($G$2="Y"),"same date, ", ""),IF((T948=T947)*(U948=U947)*(S948&lt;&gt;S947)*($G$2="Y"),"same collector and date, ", ""))))))))))&amp;(IF(ISBLANK(V948),"",V948&amp;", "))&amp;IF((AA948&lt;&gt;AA949)*($H$2="y"),AD948&amp;AE948,IF((AA948&lt;&gt;AA949)*($H$2="m"),AD948&amp;AG948,IF(($H$2&lt;&gt;"m")*($H$2&lt;&gt;"Y"),(IF(F948=0,"",F948&amp;" "&amp;$F$4&amp;" "))&amp;(IF(G948=0,"",G948&amp;" "&amp;$G$4&amp;" "))&amp;(IF(H948=0,"",H948&amp;" "&amp;H$4&amp;" "))&amp;(IF(I948=0,"",I948&amp;" "&amp;$I$4&amp;" "))&amp;(IF(J948=0,"",J948&amp;" "&amp;$J$4&amp;" "))&amp;IF((ISBLANK(C948)),"","("&amp;C948&amp;")"),"")))&amp;IF((B948=B949)*(K948=K949)*(L948=L949)*(M948=M949),IF(($H$2&lt;&gt;"m")*($H$2&lt;&gt;"Y"), ", ", IF((ISNUMBER(FIND(")",AE948))), ", ", "")),IF((B948=B949)*(K948=K949)*(L948=L949),"; ",". ")))</f>
        <v/>
      </c>
      <c r="AI948" s="1"/>
    </row>
    <row r="949" spans="1:35" x14ac:dyDescent="0.25">
      <c r="A949" s="3" t="str">
        <f t="shared" si="116"/>
        <v/>
      </c>
      <c r="B949" s="53" t="str">
        <f t="shared" si="120"/>
        <v/>
      </c>
      <c r="C949" s="57"/>
      <c r="D949" s="57"/>
      <c r="E949" s="57"/>
      <c r="F949" s="57"/>
      <c r="G949" s="57"/>
      <c r="H949" s="57"/>
      <c r="I949" s="57"/>
      <c r="J949" s="57"/>
      <c r="K949" s="57"/>
      <c r="L949" s="57"/>
      <c r="M949" s="54"/>
      <c r="N949" s="57"/>
      <c r="O949" s="58"/>
      <c r="P949" s="58"/>
      <c r="Q949" s="58"/>
      <c r="R949" s="58"/>
      <c r="S949" s="54"/>
      <c r="T949" s="57"/>
      <c r="U949" s="57"/>
      <c r="V949" s="57"/>
      <c r="W949" s="57"/>
      <c r="X949" s="147" t="str">
        <f>IF(ISBLANK(D949),"",IF('order-admin-units'!$I$1&lt;&gt;"y", "", IF((K949="")*(ISBLANK(D949)=FALSE), 'order-admin-units'!$B$1+1, VLOOKUP(K949, ordercountry, 2))))</f>
        <v/>
      </c>
      <c r="Y949" s="147" t="str">
        <f>IF(ISBLANK(D949),"",IF('order-admin-units'!$I$1&lt;&gt;"y", "", IF(L949="", 'order-admin-units'!$B$2+1, VLOOKUP(K949&amp;"@"&amp;L949, orderadmin, 2))))</f>
        <v/>
      </c>
      <c r="Z949" s="147" t="str">
        <f t="shared" si="117"/>
        <v/>
      </c>
      <c r="AA949" s="147" t="str">
        <f t="shared" si="118"/>
        <v/>
      </c>
      <c r="AB949" s="147" t="str">
        <f t="shared" si="119"/>
        <v/>
      </c>
      <c r="AC949" s="147" t="str">
        <f t="shared" si="113"/>
        <v/>
      </c>
      <c r="AD949" s="11" t="str">
        <f t="shared" si="114"/>
        <v/>
      </c>
      <c r="AE949" s="11" t="str">
        <f t="array" ref="AE949">IF(ISBLANK(D949),"",IF(OR($H$2="y",$H$2="m"),IF(AA949=AA948,IF(OR(AB949=$AB$4:$AB948)=FALSE,AE948&amp;C949,AE948),"("&amp;C949)&amp;IF(AA949=AA950,IF(OR(AB950=$AB$4:$AB949)=FALSE,", ",""),") "),""))</f>
        <v/>
      </c>
      <c r="AF949" s="11" t="str">
        <f t="shared" si="115"/>
        <v/>
      </c>
      <c r="AG949" s="11" t="str">
        <f t="array" ref="AG949">IF(ISBLANK(D949),"",IF(OR($H$2="y",$H$2="m"),IF(AA949=AA948,IF(OR(AC949=$AC$4:$AC948)=FALSE,AG948&amp;AF949,AG948),"("&amp;AF949)&amp;IF(AA949=AA950,IF(OR(AC950=$AC$4:$AC949)=FALSE,", ",""),") "),""))</f>
        <v/>
      </c>
      <c r="AH949" s="10" t="str">
        <f>IF((ISBLANK(D949)),"",IF(D949=D948,AH948,"")&amp;IF(B948&lt;&gt;B949,((IF(ISBLANK(E949),$D$3&amp;"Non-type material: "&amp;$D$3,$D$3&amp;INDEX('type-categories'!$A$2:$B$100,MATCH(E949,'type-categories'!$A$2:$A$100,0),2)&amp;$D$3))),"")&amp;(IF(K949&lt;&gt;K948,$C$2&amp;K949&amp;$K$3&amp;$C$2&amp;" ",(IF(B949&lt;&gt;B948,$C$2&amp;K949&amp;$K$3&amp;$C$2&amp;" ",""))))&amp;(IF(L949="","",((IF(L949&lt;&gt;L948,$D$2&amp;L949&amp;$L$3&amp;$D$2&amp;" ",IF(B949&lt;&gt;B948,$D$2&amp;L949&amp;$L$3&amp;$D$2&amp;" ",""))))))&amp;(IF(M949="","",((IF(M949&lt;&gt;M948,$E$2&amp;M949&amp;$E$2&amp;","&amp;" ",IF(B949&lt;&gt;B948,$E$2&amp;M949&amp;$E$2&amp;",",""))))))&amp;(IF(N949="","",IF(N949&lt;&gt;N948,N949&amp;", ",IF(B949&lt;&gt;B948,N949&amp;", ",""))))&amp;(IF(ISBLANK(O949),"",(IF(O949&lt;&gt;O948,O949&amp;", ",IF(B949&lt;&gt;B948,O949&amp;", ","")))))&amp;(IF(ISBLANK(P949),"",(IF(P949&lt;&gt;P948,P949&amp;", ",IF(B949&lt;&gt;B948,P949&amp;", ",IF(Z949&lt;&gt;Z948,P949&amp;", ",""))))))&amp;(IF(ISBLANK(Q949),"",(IF(Q949&lt;&gt;Q948,Q949&amp;", ",IF(B949&lt;&gt;B948,Q949&amp;", ",IF(Z949&lt;&gt;Z948,Q949&amp;", ",""))))))&amp;(IF(ISBLANK(R949),"",(IF(R949&lt;&gt;R948,R949&amp;"m, ",IF(B949&lt;&gt;B948,R949&amp;"m, ",IF(Z949&lt;&gt;Z948,R949&amp;"m, ",""))))))&amp;IF(ISBLANK(S949),"",(IF(B949&lt;&gt;B948,S949&amp;", ",IF(S949&lt;&gt;S948,IF((Z949=Z948),"same locality "&amp;S949&amp;", ",S949&amp;", "),""))))&amp;(IF(ISBLANK(T949),"",(IF(T949&lt;&gt;T948,IF(ISBLANK(F$2),T949&amp;", ",T949&amp;" "&amp;F$2&amp;", "),(IF(B949&lt;&gt;B948,IF(ISBLANK(F$2),T949&amp;", ",T949&amp;" "&amp;F$2&amp;", "),(IF(Z949&lt;&gt;Z948,IF(ISBLANK(F$2),T949&amp;", ",T949&amp;" "&amp;F$2&amp;", "),IF((U949&lt;&gt;U948)*($G$2="Y"),"same collector, ","")))))))))&amp;(IF(ISBLANK(U949),"",(IF(U949&lt;&gt;U948,U949&amp;", ",(IF(B949&lt;&gt;B948,U949&amp;", ",IF(Z949&lt;&gt;Z948,U949&amp;", ",(IF(T949&lt;&gt;T948,IF((T949&lt;&gt;T948)*($G$2="Y"),"same date, ", ""),IF((T949=T948)*(U949=U948)*(S949&lt;&gt;S948)*($G$2="Y"),"same collector and date, ", ""))))))))))&amp;(IF(ISBLANK(V949),"",V949&amp;", "))&amp;IF((AA949&lt;&gt;AA950)*($H$2="y"),AD949&amp;AE949,IF((AA949&lt;&gt;AA950)*($H$2="m"),AD949&amp;AG949,IF(($H$2&lt;&gt;"m")*($H$2&lt;&gt;"Y"),(IF(F949=0,"",F949&amp;" "&amp;$F$4&amp;" "))&amp;(IF(G949=0,"",G949&amp;" "&amp;$G$4&amp;" "))&amp;(IF(H949=0,"",H949&amp;" "&amp;H$4&amp;" "))&amp;(IF(I949=0,"",I949&amp;" "&amp;$I$4&amp;" "))&amp;(IF(J949=0,"",J949&amp;" "&amp;$J$4&amp;" "))&amp;IF((ISBLANK(C949)),"","("&amp;C949&amp;")"),"")))&amp;IF((B949=B950)*(K949=K950)*(L949=L950)*(M949=M950),IF(($H$2&lt;&gt;"m")*($H$2&lt;&gt;"Y"), ", ", IF((ISNUMBER(FIND(")",AE949))), ", ", "")),IF((B949=B950)*(K949=K950)*(L949=L950),"; ",". ")))</f>
        <v/>
      </c>
      <c r="AI949" s="1"/>
    </row>
    <row r="950" spans="1:35" x14ac:dyDescent="0.25">
      <c r="A950" s="3" t="str">
        <f t="shared" si="116"/>
        <v/>
      </c>
      <c r="B950" s="53" t="str">
        <f t="shared" si="120"/>
        <v/>
      </c>
      <c r="C950" s="57"/>
      <c r="D950" s="57"/>
      <c r="E950" s="57"/>
      <c r="F950" s="57"/>
      <c r="G950" s="57"/>
      <c r="H950" s="57"/>
      <c r="I950" s="57"/>
      <c r="J950" s="57"/>
      <c r="K950" s="57"/>
      <c r="L950" s="57"/>
      <c r="M950" s="54"/>
      <c r="N950" s="57"/>
      <c r="O950" s="58"/>
      <c r="P950" s="58"/>
      <c r="Q950" s="58"/>
      <c r="R950" s="58"/>
      <c r="S950" s="54"/>
      <c r="T950" s="57"/>
      <c r="U950" s="57"/>
      <c r="V950" s="57"/>
      <c r="W950" s="57"/>
      <c r="X950" s="147" t="str">
        <f>IF(ISBLANK(D950),"",IF('order-admin-units'!$I$1&lt;&gt;"y", "", IF((K950="")*(ISBLANK(D950)=FALSE), 'order-admin-units'!$B$1+1, VLOOKUP(K950, ordercountry, 2))))</f>
        <v/>
      </c>
      <c r="Y950" s="147" t="str">
        <f>IF(ISBLANK(D950),"",IF('order-admin-units'!$I$1&lt;&gt;"y", "", IF(L950="", 'order-admin-units'!$B$2+1, VLOOKUP(K950&amp;"@"&amp;L950, orderadmin, 2))))</f>
        <v/>
      </c>
      <c r="Z950" s="147" t="str">
        <f t="shared" si="117"/>
        <v/>
      </c>
      <c r="AA950" s="147" t="str">
        <f t="shared" si="118"/>
        <v/>
      </c>
      <c r="AB950" s="147" t="str">
        <f t="shared" si="119"/>
        <v/>
      </c>
      <c r="AC950" s="147" t="str">
        <f t="shared" si="113"/>
        <v/>
      </c>
      <c r="AD950" s="11" t="str">
        <f t="shared" si="114"/>
        <v/>
      </c>
      <c r="AE950" s="11" t="str">
        <f t="array" ref="AE950">IF(ISBLANK(D950),"",IF(OR($H$2="y",$H$2="m"),IF(AA950=AA949,IF(OR(AB950=$AB$4:$AB949)=FALSE,AE949&amp;C950,AE949),"("&amp;C950)&amp;IF(AA950=AA951,IF(OR(AB951=$AB$4:$AB950)=FALSE,", ",""),") "),""))</f>
        <v/>
      </c>
      <c r="AF950" s="11" t="str">
        <f t="shared" si="115"/>
        <v/>
      </c>
      <c r="AG950" s="11" t="str">
        <f t="array" ref="AG950">IF(ISBLANK(D950),"",IF(OR($H$2="y",$H$2="m"),IF(AA950=AA949,IF(OR(AC950=$AC$4:$AC949)=FALSE,AG949&amp;AF950,AG949),"("&amp;AF950)&amp;IF(AA950=AA951,IF(OR(AC951=$AC$4:$AC950)=FALSE,", ",""),") "),""))</f>
        <v/>
      </c>
      <c r="AH950" s="10" t="str">
        <f>IF((ISBLANK(D950)),"",IF(D950=D949,AH949,"")&amp;IF(B949&lt;&gt;B950,((IF(ISBLANK(E950),$D$3&amp;"Non-type material: "&amp;$D$3,$D$3&amp;INDEX('type-categories'!$A$2:$B$100,MATCH(E950,'type-categories'!$A$2:$A$100,0),2)&amp;$D$3))),"")&amp;(IF(K950&lt;&gt;K949,$C$2&amp;K950&amp;$K$3&amp;$C$2&amp;" ",(IF(B950&lt;&gt;B949,$C$2&amp;K950&amp;$K$3&amp;$C$2&amp;" ",""))))&amp;(IF(L950="","",((IF(L950&lt;&gt;L949,$D$2&amp;L950&amp;$L$3&amp;$D$2&amp;" ",IF(B950&lt;&gt;B949,$D$2&amp;L950&amp;$L$3&amp;$D$2&amp;" ",""))))))&amp;(IF(M950="","",((IF(M950&lt;&gt;M949,$E$2&amp;M950&amp;$E$2&amp;","&amp;" ",IF(B950&lt;&gt;B949,$E$2&amp;M950&amp;$E$2&amp;",",""))))))&amp;(IF(N950="","",IF(N950&lt;&gt;N949,N950&amp;", ",IF(B950&lt;&gt;B949,N950&amp;", ",""))))&amp;(IF(ISBLANK(O950),"",(IF(O950&lt;&gt;O949,O950&amp;", ",IF(B950&lt;&gt;B949,O950&amp;", ","")))))&amp;(IF(ISBLANK(P950),"",(IF(P950&lt;&gt;P949,P950&amp;", ",IF(B950&lt;&gt;B949,P950&amp;", ",IF(Z950&lt;&gt;Z949,P950&amp;", ",""))))))&amp;(IF(ISBLANK(Q950),"",(IF(Q950&lt;&gt;Q949,Q950&amp;", ",IF(B950&lt;&gt;B949,Q950&amp;", ",IF(Z950&lt;&gt;Z949,Q950&amp;", ",""))))))&amp;(IF(ISBLANK(R950),"",(IF(R950&lt;&gt;R949,R950&amp;"m, ",IF(B950&lt;&gt;B949,R950&amp;"m, ",IF(Z950&lt;&gt;Z949,R950&amp;"m, ",""))))))&amp;IF(ISBLANK(S950),"",(IF(B950&lt;&gt;B949,S950&amp;", ",IF(S950&lt;&gt;S949,IF((Z950=Z949),"same locality "&amp;S950&amp;", ",S950&amp;", "),""))))&amp;(IF(ISBLANK(T950),"",(IF(T950&lt;&gt;T949,IF(ISBLANK(F$2),T950&amp;", ",T950&amp;" "&amp;F$2&amp;", "),(IF(B950&lt;&gt;B949,IF(ISBLANK(F$2),T950&amp;", ",T950&amp;" "&amp;F$2&amp;", "),(IF(Z950&lt;&gt;Z949,IF(ISBLANK(F$2),T950&amp;", ",T950&amp;" "&amp;F$2&amp;", "),IF((U950&lt;&gt;U949)*($G$2="Y"),"same collector, ","")))))))))&amp;(IF(ISBLANK(U950),"",(IF(U950&lt;&gt;U949,U950&amp;", ",(IF(B950&lt;&gt;B949,U950&amp;", ",IF(Z950&lt;&gt;Z949,U950&amp;", ",(IF(T950&lt;&gt;T949,IF((T950&lt;&gt;T949)*($G$2="Y"),"same date, ", ""),IF((T950=T949)*(U950=U949)*(S950&lt;&gt;S949)*($G$2="Y"),"same collector and date, ", ""))))))))))&amp;(IF(ISBLANK(V950),"",V950&amp;", "))&amp;IF((AA950&lt;&gt;AA951)*($H$2="y"),AD950&amp;AE950,IF((AA950&lt;&gt;AA951)*($H$2="m"),AD950&amp;AG950,IF(($H$2&lt;&gt;"m")*($H$2&lt;&gt;"Y"),(IF(F950=0,"",F950&amp;" "&amp;$F$4&amp;" "))&amp;(IF(G950=0,"",G950&amp;" "&amp;$G$4&amp;" "))&amp;(IF(H950=0,"",H950&amp;" "&amp;H$4&amp;" "))&amp;(IF(I950=0,"",I950&amp;" "&amp;$I$4&amp;" "))&amp;(IF(J950=0,"",J950&amp;" "&amp;$J$4&amp;" "))&amp;IF((ISBLANK(C950)),"","("&amp;C950&amp;")"),"")))&amp;IF((B950=B951)*(K950=K951)*(L950=L951)*(M950=M951),IF(($H$2&lt;&gt;"m")*($H$2&lt;&gt;"Y"), ", ", IF((ISNUMBER(FIND(")",AE950))), ", ", "")),IF((B950=B951)*(K950=K951)*(L950=L951),"; ",". ")))</f>
        <v/>
      </c>
      <c r="AI950" s="1"/>
    </row>
    <row r="951" spans="1:35" x14ac:dyDescent="0.25">
      <c r="A951" s="3" t="str">
        <f t="shared" si="116"/>
        <v/>
      </c>
      <c r="B951" s="53" t="str">
        <f t="shared" si="120"/>
        <v/>
      </c>
      <c r="C951" s="57"/>
      <c r="D951" s="57"/>
      <c r="E951" s="57"/>
      <c r="F951" s="57"/>
      <c r="G951" s="57"/>
      <c r="H951" s="57"/>
      <c r="I951" s="57"/>
      <c r="J951" s="57"/>
      <c r="K951" s="57"/>
      <c r="L951" s="57"/>
      <c r="M951" s="54"/>
      <c r="N951" s="57"/>
      <c r="O951" s="58"/>
      <c r="P951" s="58"/>
      <c r="Q951" s="58"/>
      <c r="R951" s="58"/>
      <c r="S951" s="54"/>
      <c r="T951" s="57"/>
      <c r="U951" s="57"/>
      <c r="V951" s="57"/>
      <c r="W951" s="57"/>
      <c r="X951" s="147" t="str">
        <f>IF(ISBLANK(D951),"",IF('order-admin-units'!$I$1&lt;&gt;"y", "", IF((K951="")*(ISBLANK(D951)=FALSE), 'order-admin-units'!$B$1+1, VLOOKUP(K951, ordercountry, 2))))</f>
        <v/>
      </c>
      <c r="Y951" s="147" t="str">
        <f>IF(ISBLANK(D951),"",IF('order-admin-units'!$I$1&lt;&gt;"y", "", IF(L951="", 'order-admin-units'!$B$2+1, VLOOKUP(K951&amp;"@"&amp;L951, orderadmin, 2))))</f>
        <v/>
      </c>
      <c r="Z951" s="147" t="str">
        <f t="shared" si="117"/>
        <v/>
      </c>
      <c r="AA951" s="147" t="str">
        <f t="shared" si="118"/>
        <v/>
      </c>
      <c r="AB951" s="147" t="str">
        <f t="shared" si="119"/>
        <v/>
      </c>
      <c r="AC951" s="147" t="str">
        <f t="shared" si="113"/>
        <v/>
      </c>
      <c r="AD951" s="11" t="str">
        <f t="shared" si="114"/>
        <v/>
      </c>
      <c r="AE951" s="11" t="str">
        <f t="array" ref="AE951">IF(ISBLANK(D951),"",IF(OR($H$2="y",$H$2="m"),IF(AA951=AA950,IF(OR(AB951=$AB$4:$AB950)=FALSE,AE950&amp;C951,AE950),"("&amp;C951)&amp;IF(AA951=AA952,IF(OR(AB952=$AB$4:$AB951)=FALSE,", ",""),") "),""))</f>
        <v/>
      </c>
      <c r="AF951" s="11" t="str">
        <f t="shared" si="115"/>
        <v/>
      </c>
      <c r="AG951" s="11" t="str">
        <f t="array" ref="AG951">IF(ISBLANK(D951),"",IF(OR($H$2="y",$H$2="m"),IF(AA951=AA950,IF(OR(AC951=$AC$4:$AC950)=FALSE,AG950&amp;AF951,AG950),"("&amp;AF951)&amp;IF(AA951=AA952,IF(OR(AC952=$AC$4:$AC951)=FALSE,", ",""),") "),""))</f>
        <v/>
      </c>
      <c r="AH951" s="10" t="str">
        <f>IF((ISBLANK(D951)),"",IF(D951=D950,AH950,"")&amp;IF(B950&lt;&gt;B951,((IF(ISBLANK(E951),$D$3&amp;"Non-type material: "&amp;$D$3,$D$3&amp;INDEX('type-categories'!$A$2:$B$100,MATCH(E951,'type-categories'!$A$2:$A$100,0),2)&amp;$D$3))),"")&amp;(IF(K951&lt;&gt;K950,$C$2&amp;K951&amp;$K$3&amp;$C$2&amp;" ",(IF(B951&lt;&gt;B950,$C$2&amp;K951&amp;$K$3&amp;$C$2&amp;" ",""))))&amp;(IF(L951="","",((IF(L951&lt;&gt;L950,$D$2&amp;L951&amp;$L$3&amp;$D$2&amp;" ",IF(B951&lt;&gt;B950,$D$2&amp;L951&amp;$L$3&amp;$D$2&amp;" ",""))))))&amp;(IF(M951="","",((IF(M951&lt;&gt;M950,$E$2&amp;M951&amp;$E$2&amp;","&amp;" ",IF(B951&lt;&gt;B950,$E$2&amp;M951&amp;$E$2&amp;",",""))))))&amp;(IF(N951="","",IF(N951&lt;&gt;N950,N951&amp;", ",IF(B951&lt;&gt;B950,N951&amp;", ",""))))&amp;(IF(ISBLANK(O951),"",(IF(O951&lt;&gt;O950,O951&amp;", ",IF(B951&lt;&gt;B950,O951&amp;", ","")))))&amp;(IF(ISBLANK(P951),"",(IF(P951&lt;&gt;P950,P951&amp;", ",IF(B951&lt;&gt;B950,P951&amp;", ",IF(Z951&lt;&gt;Z950,P951&amp;", ",""))))))&amp;(IF(ISBLANK(Q951),"",(IF(Q951&lt;&gt;Q950,Q951&amp;", ",IF(B951&lt;&gt;B950,Q951&amp;", ",IF(Z951&lt;&gt;Z950,Q951&amp;", ",""))))))&amp;(IF(ISBLANK(R951),"",(IF(R951&lt;&gt;R950,R951&amp;"m, ",IF(B951&lt;&gt;B950,R951&amp;"m, ",IF(Z951&lt;&gt;Z950,R951&amp;"m, ",""))))))&amp;IF(ISBLANK(S951),"",(IF(B951&lt;&gt;B950,S951&amp;", ",IF(S951&lt;&gt;S950,IF((Z951=Z950),"same locality "&amp;S951&amp;", ",S951&amp;", "),""))))&amp;(IF(ISBLANK(T951),"",(IF(T951&lt;&gt;T950,IF(ISBLANK(F$2),T951&amp;", ",T951&amp;" "&amp;F$2&amp;", "),(IF(B951&lt;&gt;B950,IF(ISBLANK(F$2),T951&amp;", ",T951&amp;" "&amp;F$2&amp;", "),(IF(Z951&lt;&gt;Z950,IF(ISBLANK(F$2),T951&amp;", ",T951&amp;" "&amp;F$2&amp;", "),IF((U951&lt;&gt;U950)*($G$2="Y"),"same collector, ","")))))))))&amp;(IF(ISBLANK(U951),"",(IF(U951&lt;&gt;U950,U951&amp;", ",(IF(B951&lt;&gt;B950,U951&amp;", ",IF(Z951&lt;&gt;Z950,U951&amp;", ",(IF(T951&lt;&gt;T950,IF((T951&lt;&gt;T950)*($G$2="Y"),"same date, ", ""),IF((T951=T950)*(U951=U950)*(S951&lt;&gt;S950)*($G$2="Y"),"same collector and date, ", ""))))))))))&amp;(IF(ISBLANK(V951),"",V951&amp;", "))&amp;IF((AA951&lt;&gt;AA952)*($H$2="y"),AD951&amp;AE951,IF((AA951&lt;&gt;AA952)*($H$2="m"),AD951&amp;AG951,IF(($H$2&lt;&gt;"m")*($H$2&lt;&gt;"Y"),(IF(F951=0,"",F951&amp;" "&amp;$F$4&amp;" "))&amp;(IF(G951=0,"",G951&amp;" "&amp;$G$4&amp;" "))&amp;(IF(H951=0,"",H951&amp;" "&amp;H$4&amp;" "))&amp;(IF(I951=0,"",I951&amp;" "&amp;$I$4&amp;" "))&amp;(IF(J951=0,"",J951&amp;" "&amp;$J$4&amp;" "))&amp;IF((ISBLANK(C951)),"","("&amp;C951&amp;")"),"")))&amp;IF((B951=B952)*(K951=K952)*(L951=L952)*(M951=M952),IF(($H$2&lt;&gt;"m")*($H$2&lt;&gt;"Y"), ", ", IF((ISNUMBER(FIND(")",AE951))), ", ", "")),IF((B951=B952)*(K951=K952)*(L951=L952),"; ",". ")))</f>
        <v/>
      </c>
      <c r="AI951" s="1"/>
    </row>
    <row r="952" spans="1:35" x14ac:dyDescent="0.25">
      <c r="A952" s="3" t="str">
        <f t="shared" si="116"/>
        <v/>
      </c>
      <c r="B952" s="53" t="str">
        <f t="shared" si="120"/>
        <v/>
      </c>
      <c r="C952" s="57"/>
      <c r="D952" s="57"/>
      <c r="E952" s="57"/>
      <c r="F952" s="57"/>
      <c r="G952" s="57"/>
      <c r="H952" s="57"/>
      <c r="I952" s="57"/>
      <c r="J952" s="57"/>
      <c r="K952" s="57"/>
      <c r="L952" s="57"/>
      <c r="M952" s="54"/>
      <c r="N952" s="57"/>
      <c r="O952" s="58"/>
      <c r="P952" s="58"/>
      <c r="Q952" s="58"/>
      <c r="R952" s="58"/>
      <c r="S952" s="54"/>
      <c r="T952" s="57"/>
      <c r="U952" s="57"/>
      <c r="V952" s="57"/>
      <c r="W952" s="57"/>
      <c r="X952" s="147" t="str">
        <f>IF(ISBLANK(D952),"",IF('order-admin-units'!$I$1&lt;&gt;"y", "", IF((K952="")*(ISBLANK(D952)=FALSE), 'order-admin-units'!$B$1+1, VLOOKUP(K952, ordercountry, 2))))</f>
        <v/>
      </c>
      <c r="Y952" s="147" t="str">
        <f>IF(ISBLANK(D952),"",IF('order-admin-units'!$I$1&lt;&gt;"y", "", IF(L952="", 'order-admin-units'!$B$2+1, VLOOKUP(K952&amp;"@"&amp;L952, orderadmin, 2))))</f>
        <v/>
      </c>
      <c r="Z952" s="147" t="str">
        <f t="shared" si="117"/>
        <v/>
      </c>
      <c r="AA952" s="147" t="str">
        <f t="shared" si="118"/>
        <v/>
      </c>
      <c r="AB952" s="147" t="str">
        <f t="shared" si="119"/>
        <v/>
      </c>
      <c r="AC952" s="147" t="str">
        <f t="shared" si="113"/>
        <v/>
      </c>
      <c r="AD952" s="11" t="str">
        <f t="shared" si="114"/>
        <v/>
      </c>
      <c r="AE952" s="11" t="str">
        <f t="array" ref="AE952">IF(ISBLANK(D952),"",IF(OR($H$2="y",$H$2="m"),IF(AA952=AA951,IF(OR(AB952=$AB$4:$AB951)=FALSE,AE951&amp;C952,AE951),"("&amp;C952)&amp;IF(AA952=AA953,IF(OR(AB953=$AB$4:$AB952)=FALSE,", ",""),") "),""))</f>
        <v/>
      </c>
      <c r="AF952" s="11" t="str">
        <f t="shared" si="115"/>
        <v/>
      </c>
      <c r="AG952" s="11" t="str">
        <f t="array" ref="AG952">IF(ISBLANK(D952),"",IF(OR($H$2="y",$H$2="m"),IF(AA952=AA951,IF(OR(AC952=$AC$4:$AC951)=FALSE,AG951&amp;AF952,AG951),"("&amp;AF952)&amp;IF(AA952=AA953,IF(OR(AC953=$AC$4:$AC952)=FALSE,", ",""),") "),""))</f>
        <v/>
      </c>
      <c r="AH952" s="10" t="str">
        <f>IF((ISBLANK(D952)),"",IF(D952=D951,AH951,"")&amp;IF(B951&lt;&gt;B952,((IF(ISBLANK(E952),$D$3&amp;"Non-type material: "&amp;$D$3,$D$3&amp;INDEX('type-categories'!$A$2:$B$100,MATCH(E952,'type-categories'!$A$2:$A$100,0),2)&amp;$D$3))),"")&amp;(IF(K952&lt;&gt;K951,$C$2&amp;K952&amp;$K$3&amp;$C$2&amp;" ",(IF(B952&lt;&gt;B951,$C$2&amp;K952&amp;$K$3&amp;$C$2&amp;" ",""))))&amp;(IF(L952="","",((IF(L952&lt;&gt;L951,$D$2&amp;L952&amp;$L$3&amp;$D$2&amp;" ",IF(B952&lt;&gt;B951,$D$2&amp;L952&amp;$L$3&amp;$D$2&amp;" ",""))))))&amp;(IF(M952="","",((IF(M952&lt;&gt;M951,$E$2&amp;M952&amp;$E$2&amp;","&amp;" ",IF(B952&lt;&gt;B951,$E$2&amp;M952&amp;$E$2&amp;",",""))))))&amp;(IF(N952="","",IF(N952&lt;&gt;N951,N952&amp;", ",IF(B952&lt;&gt;B951,N952&amp;", ",""))))&amp;(IF(ISBLANK(O952),"",(IF(O952&lt;&gt;O951,O952&amp;", ",IF(B952&lt;&gt;B951,O952&amp;", ","")))))&amp;(IF(ISBLANK(P952),"",(IF(P952&lt;&gt;P951,P952&amp;", ",IF(B952&lt;&gt;B951,P952&amp;", ",IF(Z952&lt;&gt;Z951,P952&amp;", ",""))))))&amp;(IF(ISBLANK(Q952),"",(IF(Q952&lt;&gt;Q951,Q952&amp;", ",IF(B952&lt;&gt;B951,Q952&amp;", ",IF(Z952&lt;&gt;Z951,Q952&amp;", ",""))))))&amp;(IF(ISBLANK(R952),"",(IF(R952&lt;&gt;R951,R952&amp;"m, ",IF(B952&lt;&gt;B951,R952&amp;"m, ",IF(Z952&lt;&gt;Z951,R952&amp;"m, ",""))))))&amp;IF(ISBLANK(S952),"",(IF(B952&lt;&gt;B951,S952&amp;", ",IF(S952&lt;&gt;S951,IF((Z952=Z951),"same locality "&amp;S952&amp;", ",S952&amp;", "),""))))&amp;(IF(ISBLANK(T952),"",(IF(T952&lt;&gt;T951,IF(ISBLANK(F$2),T952&amp;", ",T952&amp;" "&amp;F$2&amp;", "),(IF(B952&lt;&gt;B951,IF(ISBLANK(F$2),T952&amp;", ",T952&amp;" "&amp;F$2&amp;", "),(IF(Z952&lt;&gt;Z951,IF(ISBLANK(F$2),T952&amp;", ",T952&amp;" "&amp;F$2&amp;", "),IF((U952&lt;&gt;U951)*($G$2="Y"),"same collector, ","")))))))))&amp;(IF(ISBLANK(U952),"",(IF(U952&lt;&gt;U951,U952&amp;", ",(IF(B952&lt;&gt;B951,U952&amp;", ",IF(Z952&lt;&gt;Z951,U952&amp;", ",(IF(T952&lt;&gt;T951,IF((T952&lt;&gt;T951)*($G$2="Y"),"same date, ", ""),IF((T952=T951)*(U952=U951)*(S952&lt;&gt;S951)*($G$2="Y"),"same collector and date, ", ""))))))))))&amp;(IF(ISBLANK(V952),"",V952&amp;", "))&amp;IF((AA952&lt;&gt;AA953)*($H$2="y"),AD952&amp;AE952,IF((AA952&lt;&gt;AA953)*($H$2="m"),AD952&amp;AG952,IF(($H$2&lt;&gt;"m")*($H$2&lt;&gt;"Y"),(IF(F952=0,"",F952&amp;" "&amp;$F$4&amp;" "))&amp;(IF(G952=0,"",G952&amp;" "&amp;$G$4&amp;" "))&amp;(IF(H952=0,"",H952&amp;" "&amp;H$4&amp;" "))&amp;(IF(I952=0,"",I952&amp;" "&amp;$I$4&amp;" "))&amp;(IF(J952=0,"",J952&amp;" "&amp;$J$4&amp;" "))&amp;IF((ISBLANK(C952)),"","("&amp;C952&amp;")"),"")))&amp;IF((B952=B953)*(K952=K953)*(L952=L953)*(M952=M953),IF(($H$2&lt;&gt;"m")*($H$2&lt;&gt;"Y"), ", ", IF((ISNUMBER(FIND(")",AE952))), ", ", "")),IF((B952=B953)*(K952=K953)*(L952=L953),"; ",". ")))</f>
        <v/>
      </c>
      <c r="AI952" s="1"/>
    </row>
    <row r="953" spans="1:35" x14ac:dyDescent="0.25">
      <c r="A953" s="3" t="str">
        <f t="shared" si="116"/>
        <v/>
      </c>
      <c r="B953" s="53" t="str">
        <f t="shared" si="120"/>
        <v/>
      </c>
      <c r="C953" s="57"/>
      <c r="D953" s="57"/>
      <c r="E953" s="57"/>
      <c r="F953" s="57"/>
      <c r="G953" s="57"/>
      <c r="H953" s="57"/>
      <c r="I953" s="57"/>
      <c r="J953" s="57"/>
      <c r="K953" s="57"/>
      <c r="L953" s="57"/>
      <c r="M953" s="54"/>
      <c r="N953" s="57"/>
      <c r="O953" s="58"/>
      <c r="P953" s="58"/>
      <c r="Q953" s="58"/>
      <c r="R953" s="58"/>
      <c r="S953" s="54"/>
      <c r="T953" s="57"/>
      <c r="U953" s="57"/>
      <c r="V953" s="57"/>
      <c r="W953" s="57"/>
      <c r="X953" s="147" t="str">
        <f>IF(ISBLANK(D953),"",IF('order-admin-units'!$I$1&lt;&gt;"y", "", IF((K953="")*(ISBLANK(D953)=FALSE), 'order-admin-units'!$B$1+1, VLOOKUP(K953, ordercountry, 2))))</f>
        <v/>
      </c>
      <c r="Y953" s="147" t="str">
        <f>IF(ISBLANK(D953),"",IF('order-admin-units'!$I$1&lt;&gt;"y", "", IF(L953="", 'order-admin-units'!$B$2+1, VLOOKUP(K953&amp;"@"&amp;L953, orderadmin, 2))))</f>
        <v/>
      </c>
      <c r="Z953" s="147" t="str">
        <f t="shared" si="117"/>
        <v/>
      </c>
      <c r="AA953" s="147" t="str">
        <f t="shared" si="118"/>
        <v/>
      </c>
      <c r="AB953" s="147" t="str">
        <f t="shared" si="119"/>
        <v/>
      </c>
      <c r="AC953" s="147" t="str">
        <f t="shared" si="113"/>
        <v/>
      </c>
      <c r="AD953" s="11" t="str">
        <f t="shared" si="114"/>
        <v/>
      </c>
      <c r="AE953" s="11" t="str">
        <f t="array" ref="AE953">IF(ISBLANK(D953),"",IF(OR($H$2="y",$H$2="m"),IF(AA953=AA952,IF(OR(AB953=$AB$4:$AB952)=FALSE,AE952&amp;C953,AE952),"("&amp;C953)&amp;IF(AA953=AA954,IF(OR(AB954=$AB$4:$AB953)=FALSE,", ",""),") "),""))</f>
        <v/>
      </c>
      <c r="AF953" s="11" t="str">
        <f t="shared" si="115"/>
        <v/>
      </c>
      <c r="AG953" s="11" t="str">
        <f t="array" ref="AG953">IF(ISBLANK(D953),"",IF(OR($H$2="y",$H$2="m"),IF(AA953=AA952,IF(OR(AC953=$AC$4:$AC952)=FALSE,AG952&amp;AF953,AG952),"("&amp;AF953)&amp;IF(AA953=AA954,IF(OR(AC954=$AC$4:$AC953)=FALSE,", ",""),") "),""))</f>
        <v/>
      </c>
      <c r="AH953" s="10" t="str">
        <f>IF((ISBLANK(D953)),"",IF(D953=D952,AH952,"")&amp;IF(B952&lt;&gt;B953,((IF(ISBLANK(E953),$D$3&amp;"Non-type material: "&amp;$D$3,$D$3&amp;INDEX('type-categories'!$A$2:$B$100,MATCH(E953,'type-categories'!$A$2:$A$100,0),2)&amp;$D$3))),"")&amp;(IF(K953&lt;&gt;K952,$C$2&amp;K953&amp;$K$3&amp;$C$2&amp;" ",(IF(B953&lt;&gt;B952,$C$2&amp;K953&amp;$K$3&amp;$C$2&amp;" ",""))))&amp;(IF(L953="","",((IF(L953&lt;&gt;L952,$D$2&amp;L953&amp;$L$3&amp;$D$2&amp;" ",IF(B953&lt;&gt;B952,$D$2&amp;L953&amp;$L$3&amp;$D$2&amp;" ",""))))))&amp;(IF(M953="","",((IF(M953&lt;&gt;M952,$E$2&amp;M953&amp;$E$2&amp;","&amp;" ",IF(B953&lt;&gt;B952,$E$2&amp;M953&amp;$E$2&amp;",",""))))))&amp;(IF(N953="","",IF(N953&lt;&gt;N952,N953&amp;", ",IF(B953&lt;&gt;B952,N953&amp;", ",""))))&amp;(IF(ISBLANK(O953),"",(IF(O953&lt;&gt;O952,O953&amp;", ",IF(B953&lt;&gt;B952,O953&amp;", ","")))))&amp;(IF(ISBLANK(P953),"",(IF(P953&lt;&gt;P952,P953&amp;", ",IF(B953&lt;&gt;B952,P953&amp;", ",IF(Z953&lt;&gt;Z952,P953&amp;", ",""))))))&amp;(IF(ISBLANK(Q953),"",(IF(Q953&lt;&gt;Q952,Q953&amp;", ",IF(B953&lt;&gt;B952,Q953&amp;", ",IF(Z953&lt;&gt;Z952,Q953&amp;", ",""))))))&amp;(IF(ISBLANK(R953),"",(IF(R953&lt;&gt;R952,R953&amp;"m, ",IF(B953&lt;&gt;B952,R953&amp;"m, ",IF(Z953&lt;&gt;Z952,R953&amp;"m, ",""))))))&amp;IF(ISBLANK(S953),"",(IF(B953&lt;&gt;B952,S953&amp;", ",IF(S953&lt;&gt;S952,IF((Z953=Z952),"same locality "&amp;S953&amp;", ",S953&amp;", "),""))))&amp;(IF(ISBLANK(T953),"",(IF(T953&lt;&gt;T952,IF(ISBLANK(F$2),T953&amp;", ",T953&amp;" "&amp;F$2&amp;", "),(IF(B953&lt;&gt;B952,IF(ISBLANK(F$2),T953&amp;", ",T953&amp;" "&amp;F$2&amp;", "),(IF(Z953&lt;&gt;Z952,IF(ISBLANK(F$2),T953&amp;", ",T953&amp;" "&amp;F$2&amp;", "),IF((U953&lt;&gt;U952)*($G$2="Y"),"same collector, ","")))))))))&amp;(IF(ISBLANK(U953),"",(IF(U953&lt;&gt;U952,U953&amp;", ",(IF(B953&lt;&gt;B952,U953&amp;", ",IF(Z953&lt;&gt;Z952,U953&amp;", ",(IF(T953&lt;&gt;T952,IF((T953&lt;&gt;T952)*($G$2="Y"),"same date, ", ""),IF((T953=T952)*(U953=U952)*(S953&lt;&gt;S952)*($G$2="Y"),"same collector and date, ", ""))))))))))&amp;(IF(ISBLANK(V953),"",V953&amp;", "))&amp;IF((AA953&lt;&gt;AA954)*($H$2="y"),AD953&amp;AE953,IF((AA953&lt;&gt;AA954)*($H$2="m"),AD953&amp;AG953,IF(($H$2&lt;&gt;"m")*($H$2&lt;&gt;"Y"),(IF(F953=0,"",F953&amp;" "&amp;$F$4&amp;" "))&amp;(IF(G953=0,"",G953&amp;" "&amp;$G$4&amp;" "))&amp;(IF(H953=0,"",H953&amp;" "&amp;H$4&amp;" "))&amp;(IF(I953=0,"",I953&amp;" "&amp;$I$4&amp;" "))&amp;(IF(J953=0,"",J953&amp;" "&amp;$J$4&amp;" "))&amp;IF((ISBLANK(C953)),"","("&amp;C953&amp;")"),"")))&amp;IF((B953=B954)*(K953=K954)*(L953=L954)*(M953=M954),IF(($H$2&lt;&gt;"m")*($H$2&lt;&gt;"Y"), ", ", IF((ISNUMBER(FIND(")",AE953))), ", ", "")),IF((B953=B954)*(K953=K954)*(L953=L954),"; ",". ")))</f>
        <v/>
      </c>
      <c r="AI953" s="1"/>
    </row>
    <row r="954" spans="1:35" x14ac:dyDescent="0.25">
      <c r="A954" s="3" t="str">
        <f t="shared" si="116"/>
        <v/>
      </c>
      <c r="B954" s="53" t="str">
        <f t="shared" si="120"/>
        <v/>
      </c>
      <c r="C954" s="57"/>
      <c r="D954" s="57"/>
      <c r="E954" s="57"/>
      <c r="F954" s="57"/>
      <c r="G954" s="57"/>
      <c r="H954" s="57"/>
      <c r="I954" s="57"/>
      <c r="J954" s="57"/>
      <c r="K954" s="57"/>
      <c r="L954" s="57"/>
      <c r="M954" s="54"/>
      <c r="N954" s="57"/>
      <c r="O954" s="58"/>
      <c r="P954" s="58"/>
      <c r="Q954" s="58"/>
      <c r="R954" s="58"/>
      <c r="S954" s="54"/>
      <c r="T954" s="57"/>
      <c r="U954" s="57"/>
      <c r="V954" s="57"/>
      <c r="W954" s="57"/>
      <c r="X954" s="147" t="str">
        <f>IF(ISBLANK(D954),"",IF('order-admin-units'!$I$1&lt;&gt;"y", "", IF((K954="")*(ISBLANK(D954)=FALSE), 'order-admin-units'!$B$1+1, VLOOKUP(K954, ordercountry, 2))))</f>
        <v/>
      </c>
      <c r="Y954" s="147" t="str">
        <f>IF(ISBLANK(D954),"",IF('order-admin-units'!$I$1&lt;&gt;"y", "", IF(L954="", 'order-admin-units'!$B$2+1, VLOOKUP(K954&amp;"@"&amp;L954, orderadmin, 2))))</f>
        <v/>
      </c>
      <c r="Z954" s="147" t="str">
        <f t="shared" si="117"/>
        <v/>
      </c>
      <c r="AA954" s="147" t="str">
        <f t="shared" si="118"/>
        <v/>
      </c>
      <c r="AB954" s="147" t="str">
        <f t="shared" si="119"/>
        <v/>
      </c>
      <c r="AC954" s="147" t="str">
        <f t="shared" si="113"/>
        <v/>
      </c>
      <c r="AD954" s="11" t="str">
        <f t="shared" si="114"/>
        <v/>
      </c>
      <c r="AE954" s="11" t="str">
        <f t="array" ref="AE954">IF(ISBLANK(D954),"",IF(OR($H$2="y",$H$2="m"),IF(AA954=AA953,IF(OR(AB954=$AB$4:$AB953)=FALSE,AE953&amp;C954,AE953),"("&amp;C954)&amp;IF(AA954=AA955,IF(OR(AB955=$AB$4:$AB954)=FALSE,", ",""),") "),""))</f>
        <v/>
      </c>
      <c r="AF954" s="11" t="str">
        <f t="shared" si="115"/>
        <v/>
      </c>
      <c r="AG954" s="11" t="str">
        <f t="array" ref="AG954">IF(ISBLANK(D954),"",IF(OR($H$2="y",$H$2="m"),IF(AA954=AA953,IF(OR(AC954=$AC$4:$AC953)=FALSE,AG953&amp;AF954,AG953),"("&amp;AF954)&amp;IF(AA954=AA955,IF(OR(AC955=$AC$4:$AC954)=FALSE,", ",""),") "),""))</f>
        <v/>
      </c>
      <c r="AH954" s="10" t="str">
        <f>IF((ISBLANK(D954)),"",IF(D954=D953,AH953,"")&amp;IF(B953&lt;&gt;B954,((IF(ISBLANK(E954),$D$3&amp;"Non-type material: "&amp;$D$3,$D$3&amp;INDEX('type-categories'!$A$2:$B$100,MATCH(E954,'type-categories'!$A$2:$A$100,0),2)&amp;$D$3))),"")&amp;(IF(K954&lt;&gt;K953,$C$2&amp;K954&amp;$K$3&amp;$C$2&amp;" ",(IF(B954&lt;&gt;B953,$C$2&amp;K954&amp;$K$3&amp;$C$2&amp;" ",""))))&amp;(IF(L954="","",((IF(L954&lt;&gt;L953,$D$2&amp;L954&amp;$L$3&amp;$D$2&amp;" ",IF(B954&lt;&gt;B953,$D$2&amp;L954&amp;$L$3&amp;$D$2&amp;" ",""))))))&amp;(IF(M954="","",((IF(M954&lt;&gt;M953,$E$2&amp;M954&amp;$E$2&amp;","&amp;" ",IF(B954&lt;&gt;B953,$E$2&amp;M954&amp;$E$2&amp;",",""))))))&amp;(IF(N954="","",IF(N954&lt;&gt;N953,N954&amp;", ",IF(B954&lt;&gt;B953,N954&amp;", ",""))))&amp;(IF(ISBLANK(O954),"",(IF(O954&lt;&gt;O953,O954&amp;", ",IF(B954&lt;&gt;B953,O954&amp;", ","")))))&amp;(IF(ISBLANK(P954),"",(IF(P954&lt;&gt;P953,P954&amp;", ",IF(B954&lt;&gt;B953,P954&amp;", ",IF(Z954&lt;&gt;Z953,P954&amp;", ",""))))))&amp;(IF(ISBLANK(Q954),"",(IF(Q954&lt;&gt;Q953,Q954&amp;", ",IF(B954&lt;&gt;B953,Q954&amp;", ",IF(Z954&lt;&gt;Z953,Q954&amp;", ",""))))))&amp;(IF(ISBLANK(R954),"",(IF(R954&lt;&gt;R953,R954&amp;"m, ",IF(B954&lt;&gt;B953,R954&amp;"m, ",IF(Z954&lt;&gt;Z953,R954&amp;"m, ",""))))))&amp;IF(ISBLANK(S954),"",(IF(B954&lt;&gt;B953,S954&amp;", ",IF(S954&lt;&gt;S953,IF((Z954=Z953),"same locality "&amp;S954&amp;", ",S954&amp;", "),""))))&amp;(IF(ISBLANK(T954),"",(IF(T954&lt;&gt;T953,IF(ISBLANK(F$2),T954&amp;", ",T954&amp;" "&amp;F$2&amp;", "),(IF(B954&lt;&gt;B953,IF(ISBLANK(F$2),T954&amp;", ",T954&amp;" "&amp;F$2&amp;", "),(IF(Z954&lt;&gt;Z953,IF(ISBLANK(F$2),T954&amp;", ",T954&amp;" "&amp;F$2&amp;", "),IF((U954&lt;&gt;U953)*($G$2="Y"),"same collector, ","")))))))))&amp;(IF(ISBLANK(U954),"",(IF(U954&lt;&gt;U953,U954&amp;", ",(IF(B954&lt;&gt;B953,U954&amp;", ",IF(Z954&lt;&gt;Z953,U954&amp;", ",(IF(T954&lt;&gt;T953,IF((T954&lt;&gt;T953)*($G$2="Y"),"same date, ", ""),IF((T954=T953)*(U954=U953)*(S954&lt;&gt;S953)*($G$2="Y"),"same collector and date, ", ""))))))))))&amp;(IF(ISBLANK(V954),"",V954&amp;", "))&amp;IF((AA954&lt;&gt;AA955)*($H$2="y"),AD954&amp;AE954,IF((AA954&lt;&gt;AA955)*($H$2="m"),AD954&amp;AG954,IF(($H$2&lt;&gt;"m")*($H$2&lt;&gt;"Y"),(IF(F954=0,"",F954&amp;" "&amp;$F$4&amp;" "))&amp;(IF(G954=0,"",G954&amp;" "&amp;$G$4&amp;" "))&amp;(IF(H954=0,"",H954&amp;" "&amp;H$4&amp;" "))&amp;(IF(I954=0,"",I954&amp;" "&amp;$I$4&amp;" "))&amp;(IF(J954=0,"",J954&amp;" "&amp;$J$4&amp;" "))&amp;IF((ISBLANK(C954)),"","("&amp;C954&amp;")"),"")))&amp;IF((B954=B955)*(K954=K955)*(L954=L955)*(M954=M955),IF(($H$2&lt;&gt;"m")*($H$2&lt;&gt;"Y"), ", ", IF((ISNUMBER(FIND(")",AE954))), ", ", "")),IF((B954=B955)*(K954=K955)*(L954=L955),"; ",". ")))</f>
        <v/>
      </c>
      <c r="AI954" s="1"/>
    </row>
    <row r="955" spans="1:35" x14ac:dyDescent="0.25">
      <c r="A955" s="3" t="str">
        <f t="shared" si="116"/>
        <v/>
      </c>
      <c r="B955" s="53" t="str">
        <f t="shared" si="120"/>
        <v/>
      </c>
      <c r="C955" s="57"/>
      <c r="D955" s="57"/>
      <c r="E955" s="57"/>
      <c r="F955" s="57"/>
      <c r="G955" s="57"/>
      <c r="H955" s="57"/>
      <c r="I955" s="57"/>
      <c r="J955" s="57"/>
      <c r="K955" s="57"/>
      <c r="L955" s="57"/>
      <c r="M955" s="54"/>
      <c r="N955" s="57"/>
      <c r="O955" s="58"/>
      <c r="P955" s="58"/>
      <c r="Q955" s="58"/>
      <c r="R955" s="58"/>
      <c r="S955" s="54"/>
      <c r="T955" s="57"/>
      <c r="U955" s="57"/>
      <c r="V955" s="57"/>
      <c r="W955" s="57"/>
      <c r="X955" s="147" t="str">
        <f>IF(ISBLANK(D955),"",IF('order-admin-units'!$I$1&lt;&gt;"y", "", IF((K955="")*(ISBLANK(D955)=FALSE), 'order-admin-units'!$B$1+1, VLOOKUP(K955, ordercountry, 2))))</f>
        <v/>
      </c>
      <c r="Y955" s="147" t="str">
        <f>IF(ISBLANK(D955),"",IF('order-admin-units'!$I$1&lt;&gt;"y", "", IF(L955="", 'order-admin-units'!$B$2+1, VLOOKUP(K955&amp;"@"&amp;L955, orderadmin, 2))))</f>
        <v/>
      </c>
      <c r="Z955" s="147" t="str">
        <f t="shared" si="117"/>
        <v/>
      </c>
      <c r="AA955" s="147" t="str">
        <f t="shared" si="118"/>
        <v/>
      </c>
      <c r="AB955" s="147" t="str">
        <f t="shared" si="119"/>
        <v/>
      </c>
      <c r="AC955" s="147" t="str">
        <f t="shared" si="113"/>
        <v/>
      </c>
      <c r="AD955" s="11" t="str">
        <f t="shared" si="114"/>
        <v/>
      </c>
      <c r="AE955" s="11" t="str">
        <f t="array" ref="AE955">IF(ISBLANK(D955),"",IF(OR($H$2="y",$H$2="m"),IF(AA955=AA954,IF(OR(AB955=$AB$4:$AB954)=FALSE,AE954&amp;C955,AE954),"("&amp;C955)&amp;IF(AA955=AA956,IF(OR(AB956=$AB$4:$AB955)=FALSE,", ",""),") "),""))</f>
        <v/>
      </c>
      <c r="AF955" s="11" t="str">
        <f t="shared" si="115"/>
        <v/>
      </c>
      <c r="AG955" s="11" t="str">
        <f t="array" ref="AG955">IF(ISBLANK(D955),"",IF(OR($H$2="y",$H$2="m"),IF(AA955=AA954,IF(OR(AC955=$AC$4:$AC954)=FALSE,AG954&amp;AF955,AG954),"("&amp;AF955)&amp;IF(AA955=AA956,IF(OR(AC956=$AC$4:$AC955)=FALSE,", ",""),") "),""))</f>
        <v/>
      </c>
      <c r="AH955" s="10" t="str">
        <f>IF((ISBLANK(D955)),"",IF(D955=D954,AH954,"")&amp;IF(B954&lt;&gt;B955,((IF(ISBLANK(E955),$D$3&amp;"Non-type material: "&amp;$D$3,$D$3&amp;INDEX('type-categories'!$A$2:$B$100,MATCH(E955,'type-categories'!$A$2:$A$100,0),2)&amp;$D$3))),"")&amp;(IF(K955&lt;&gt;K954,$C$2&amp;K955&amp;$K$3&amp;$C$2&amp;" ",(IF(B955&lt;&gt;B954,$C$2&amp;K955&amp;$K$3&amp;$C$2&amp;" ",""))))&amp;(IF(L955="","",((IF(L955&lt;&gt;L954,$D$2&amp;L955&amp;$L$3&amp;$D$2&amp;" ",IF(B955&lt;&gt;B954,$D$2&amp;L955&amp;$L$3&amp;$D$2&amp;" ",""))))))&amp;(IF(M955="","",((IF(M955&lt;&gt;M954,$E$2&amp;M955&amp;$E$2&amp;","&amp;" ",IF(B955&lt;&gt;B954,$E$2&amp;M955&amp;$E$2&amp;",",""))))))&amp;(IF(N955="","",IF(N955&lt;&gt;N954,N955&amp;", ",IF(B955&lt;&gt;B954,N955&amp;", ",""))))&amp;(IF(ISBLANK(O955),"",(IF(O955&lt;&gt;O954,O955&amp;", ",IF(B955&lt;&gt;B954,O955&amp;", ","")))))&amp;(IF(ISBLANK(P955),"",(IF(P955&lt;&gt;P954,P955&amp;", ",IF(B955&lt;&gt;B954,P955&amp;", ",IF(Z955&lt;&gt;Z954,P955&amp;", ",""))))))&amp;(IF(ISBLANK(Q955),"",(IF(Q955&lt;&gt;Q954,Q955&amp;", ",IF(B955&lt;&gt;B954,Q955&amp;", ",IF(Z955&lt;&gt;Z954,Q955&amp;", ",""))))))&amp;(IF(ISBLANK(R955),"",(IF(R955&lt;&gt;R954,R955&amp;"m, ",IF(B955&lt;&gt;B954,R955&amp;"m, ",IF(Z955&lt;&gt;Z954,R955&amp;"m, ",""))))))&amp;IF(ISBLANK(S955),"",(IF(B955&lt;&gt;B954,S955&amp;", ",IF(S955&lt;&gt;S954,IF((Z955=Z954),"same locality "&amp;S955&amp;", ",S955&amp;", "),""))))&amp;(IF(ISBLANK(T955),"",(IF(T955&lt;&gt;T954,IF(ISBLANK(F$2),T955&amp;", ",T955&amp;" "&amp;F$2&amp;", "),(IF(B955&lt;&gt;B954,IF(ISBLANK(F$2),T955&amp;", ",T955&amp;" "&amp;F$2&amp;", "),(IF(Z955&lt;&gt;Z954,IF(ISBLANK(F$2),T955&amp;", ",T955&amp;" "&amp;F$2&amp;", "),IF((U955&lt;&gt;U954)*($G$2="Y"),"same collector, ","")))))))))&amp;(IF(ISBLANK(U955),"",(IF(U955&lt;&gt;U954,U955&amp;", ",(IF(B955&lt;&gt;B954,U955&amp;", ",IF(Z955&lt;&gt;Z954,U955&amp;", ",(IF(T955&lt;&gt;T954,IF((T955&lt;&gt;T954)*($G$2="Y"),"same date, ", ""),IF((T955=T954)*(U955=U954)*(S955&lt;&gt;S954)*($G$2="Y"),"same collector and date, ", ""))))))))))&amp;(IF(ISBLANK(V955),"",V955&amp;", "))&amp;IF((AA955&lt;&gt;AA956)*($H$2="y"),AD955&amp;AE955,IF((AA955&lt;&gt;AA956)*($H$2="m"),AD955&amp;AG955,IF(($H$2&lt;&gt;"m")*($H$2&lt;&gt;"Y"),(IF(F955=0,"",F955&amp;" "&amp;$F$4&amp;" "))&amp;(IF(G955=0,"",G955&amp;" "&amp;$G$4&amp;" "))&amp;(IF(H955=0,"",H955&amp;" "&amp;H$4&amp;" "))&amp;(IF(I955=0,"",I955&amp;" "&amp;$I$4&amp;" "))&amp;(IF(J955=0,"",J955&amp;" "&amp;$J$4&amp;" "))&amp;IF((ISBLANK(C955)),"","("&amp;C955&amp;")"),"")))&amp;IF((B955=B956)*(K955=K956)*(L955=L956)*(M955=M956),IF(($H$2&lt;&gt;"m")*($H$2&lt;&gt;"Y"), ", ", IF((ISNUMBER(FIND(")",AE955))), ", ", "")),IF((B955=B956)*(K955=K956)*(L955=L956),"; ",". ")))</f>
        <v/>
      </c>
      <c r="AI955" s="1"/>
    </row>
    <row r="956" spans="1:35" x14ac:dyDescent="0.25">
      <c r="A956" s="3" t="str">
        <f t="shared" si="116"/>
        <v/>
      </c>
      <c r="B956" s="53" t="str">
        <f t="shared" si="120"/>
        <v/>
      </c>
      <c r="C956" s="57"/>
      <c r="D956" s="57"/>
      <c r="E956" s="57"/>
      <c r="F956" s="57"/>
      <c r="G956" s="57"/>
      <c r="H956" s="57"/>
      <c r="I956" s="57"/>
      <c r="J956" s="57"/>
      <c r="K956" s="57"/>
      <c r="L956" s="57"/>
      <c r="M956" s="54"/>
      <c r="N956" s="57"/>
      <c r="O956" s="58"/>
      <c r="P956" s="58"/>
      <c r="Q956" s="58"/>
      <c r="R956" s="58"/>
      <c r="S956" s="54"/>
      <c r="T956" s="57"/>
      <c r="U956" s="57"/>
      <c r="V956" s="57"/>
      <c r="W956" s="57"/>
      <c r="X956" s="147" t="str">
        <f>IF(ISBLANK(D956),"",IF('order-admin-units'!$I$1&lt;&gt;"y", "", IF((K956="")*(ISBLANK(D956)=FALSE), 'order-admin-units'!$B$1+1, VLOOKUP(K956, ordercountry, 2))))</f>
        <v/>
      </c>
      <c r="Y956" s="147" t="str">
        <f>IF(ISBLANK(D956),"",IF('order-admin-units'!$I$1&lt;&gt;"y", "", IF(L956="", 'order-admin-units'!$B$2+1, VLOOKUP(K956&amp;"@"&amp;L956, orderadmin, 2))))</f>
        <v/>
      </c>
      <c r="Z956" s="147" t="str">
        <f t="shared" si="117"/>
        <v/>
      </c>
      <c r="AA956" s="147" t="str">
        <f t="shared" si="118"/>
        <v/>
      </c>
      <c r="AB956" s="147" t="str">
        <f t="shared" si="119"/>
        <v/>
      </c>
      <c r="AC956" s="147" t="str">
        <f t="shared" si="113"/>
        <v/>
      </c>
      <c r="AD956" s="11" t="str">
        <f t="shared" si="114"/>
        <v/>
      </c>
      <c r="AE956" s="11" t="str">
        <f t="array" ref="AE956">IF(ISBLANK(D956),"",IF(OR($H$2="y",$H$2="m"),IF(AA956=AA955,IF(OR(AB956=$AB$4:$AB955)=FALSE,AE955&amp;C956,AE955),"("&amp;C956)&amp;IF(AA956=AA957,IF(OR(AB957=$AB$4:$AB956)=FALSE,", ",""),") "),""))</f>
        <v/>
      </c>
      <c r="AF956" s="11" t="str">
        <f t="shared" si="115"/>
        <v/>
      </c>
      <c r="AG956" s="11" t="str">
        <f t="array" ref="AG956">IF(ISBLANK(D956),"",IF(OR($H$2="y",$H$2="m"),IF(AA956=AA955,IF(OR(AC956=$AC$4:$AC955)=FALSE,AG955&amp;AF956,AG955),"("&amp;AF956)&amp;IF(AA956=AA957,IF(OR(AC957=$AC$4:$AC956)=FALSE,", ",""),") "),""))</f>
        <v/>
      </c>
      <c r="AH956" s="10" t="str">
        <f>IF((ISBLANK(D956)),"",IF(D956=D955,AH955,"")&amp;IF(B955&lt;&gt;B956,((IF(ISBLANK(E956),$D$3&amp;"Non-type material: "&amp;$D$3,$D$3&amp;INDEX('type-categories'!$A$2:$B$100,MATCH(E956,'type-categories'!$A$2:$A$100,0),2)&amp;$D$3))),"")&amp;(IF(K956&lt;&gt;K955,$C$2&amp;K956&amp;$K$3&amp;$C$2&amp;" ",(IF(B956&lt;&gt;B955,$C$2&amp;K956&amp;$K$3&amp;$C$2&amp;" ",""))))&amp;(IF(L956="","",((IF(L956&lt;&gt;L955,$D$2&amp;L956&amp;$L$3&amp;$D$2&amp;" ",IF(B956&lt;&gt;B955,$D$2&amp;L956&amp;$L$3&amp;$D$2&amp;" ",""))))))&amp;(IF(M956="","",((IF(M956&lt;&gt;M955,$E$2&amp;M956&amp;$E$2&amp;","&amp;" ",IF(B956&lt;&gt;B955,$E$2&amp;M956&amp;$E$2&amp;",",""))))))&amp;(IF(N956="","",IF(N956&lt;&gt;N955,N956&amp;", ",IF(B956&lt;&gt;B955,N956&amp;", ",""))))&amp;(IF(ISBLANK(O956),"",(IF(O956&lt;&gt;O955,O956&amp;", ",IF(B956&lt;&gt;B955,O956&amp;", ","")))))&amp;(IF(ISBLANK(P956),"",(IF(P956&lt;&gt;P955,P956&amp;", ",IF(B956&lt;&gt;B955,P956&amp;", ",IF(Z956&lt;&gt;Z955,P956&amp;", ",""))))))&amp;(IF(ISBLANK(Q956),"",(IF(Q956&lt;&gt;Q955,Q956&amp;", ",IF(B956&lt;&gt;B955,Q956&amp;", ",IF(Z956&lt;&gt;Z955,Q956&amp;", ",""))))))&amp;(IF(ISBLANK(R956),"",(IF(R956&lt;&gt;R955,R956&amp;"m, ",IF(B956&lt;&gt;B955,R956&amp;"m, ",IF(Z956&lt;&gt;Z955,R956&amp;"m, ",""))))))&amp;IF(ISBLANK(S956),"",(IF(B956&lt;&gt;B955,S956&amp;", ",IF(S956&lt;&gt;S955,IF((Z956=Z955),"same locality "&amp;S956&amp;", ",S956&amp;", "),""))))&amp;(IF(ISBLANK(T956),"",(IF(T956&lt;&gt;T955,IF(ISBLANK(F$2),T956&amp;", ",T956&amp;" "&amp;F$2&amp;", "),(IF(B956&lt;&gt;B955,IF(ISBLANK(F$2),T956&amp;", ",T956&amp;" "&amp;F$2&amp;", "),(IF(Z956&lt;&gt;Z955,IF(ISBLANK(F$2),T956&amp;", ",T956&amp;" "&amp;F$2&amp;", "),IF((U956&lt;&gt;U955)*($G$2="Y"),"same collector, ","")))))))))&amp;(IF(ISBLANK(U956),"",(IF(U956&lt;&gt;U955,U956&amp;", ",(IF(B956&lt;&gt;B955,U956&amp;", ",IF(Z956&lt;&gt;Z955,U956&amp;", ",(IF(T956&lt;&gt;T955,IF((T956&lt;&gt;T955)*($G$2="Y"),"same date, ", ""),IF((T956=T955)*(U956=U955)*(S956&lt;&gt;S955)*($G$2="Y"),"same collector and date, ", ""))))))))))&amp;(IF(ISBLANK(V956),"",V956&amp;", "))&amp;IF((AA956&lt;&gt;AA957)*($H$2="y"),AD956&amp;AE956,IF((AA956&lt;&gt;AA957)*($H$2="m"),AD956&amp;AG956,IF(($H$2&lt;&gt;"m")*($H$2&lt;&gt;"Y"),(IF(F956=0,"",F956&amp;" "&amp;$F$4&amp;" "))&amp;(IF(G956=0,"",G956&amp;" "&amp;$G$4&amp;" "))&amp;(IF(H956=0,"",H956&amp;" "&amp;H$4&amp;" "))&amp;(IF(I956=0,"",I956&amp;" "&amp;$I$4&amp;" "))&amp;(IF(J956=0,"",J956&amp;" "&amp;$J$4&amp;" "))&amp;IF((ISBLANK(C956)),"","("&amp;C956&amp;")"),"")))&amp;IF((B956=B957)*(K956=K957)*(L956=L957)*(M956=M957),IF(($H$2&lt;&gt;"m")*($H$2&lt;&gt;"Y"), ", ", IF((ISNUMBER(FIND(")",AE956))), ", ", "")),IF((B956=B957)*(K956=K957)*(L956=L957),"; ",". ")))</f>
        <v/>
      </c>
      <c r="AI956" s="1"/>
    </row>
    <row r="957" spans="1:35" x14ac:dyDescent="0.25">
      <c r="A957" s="3" t="str">
        <f t="shared" si="116"/>
        <v/>
      </c>
      <c r="B957" s="53" t="str">
        <f t="shared" si="120"/>
        <v/>
      </c>
      <c r="C957" s="57"/>
      <c r="D957" s="57"/>
      <c r="E957" s="57"/>
      <c r="F957" s="57"/>
      <c r="G957" s="57"/>
      <c r="H957" s="57"/>
      <c r="I957" s="57"/>
      <c r="J957" s="57"/>
      <c r="K957" s="57"/>
      <c r="L957" s="57"/>
      <c r="M957" s="54"/>
      <c r="N957" s="57"/>
      <c r="O957" s="58"/>
      <c r="P957" s="58"/>
      <c r="Q957" s="58"/>
      <c r="R957" s="58"/>
      <c r="S957" s="54"/>
      <c r="T957" s="57"/>
      <c r="U957" s="57"/>
      <c r="V957" s="57"/>
      <c r="W957" s="57"/>
      <c r="X957" s="147" t="str">
        <f>IF(ISBLANK(D957),"",IF('order-admin-units'!$I$1&lt;&gt;"y", "", IF((K957="")*(ISBLANK(D957)=FALSE), 'order-admin-units'!$B$1+1, VLOOKUP(K957, ordercountry, 2))))</f>
        <v/>
      </c>
      <c r="Y957" s="147" t="str">
        <f>IF(ISBLANK(D957),"",IF('order-admin-units'!$I$1&lt;&gt;"y", "", IF(L957="", 'order-admin-units'!$B$2+1, VLOOKUP(K957&amp;"@"&amp;L957, orderadmin, 2))))</f>
        <v/>
      </c>
      <c r="Z957" s="147" t="str">
        <f t="shared" si="117"/>
        <v/>
      </c>
      <c r="AA957" s="147" t="str">
        <f t="shared" si="118"/>
        <v/>
      </c>
      <c r="AB957" s="147" t="str">
        <f t="shared" si="119"/>
        <v/>
      </c>
      <c r="AC957" s="147" t="str">
        <f t="shared" si="113"/>
        <v/>
      </c>
      <c r="AD957" s="11" t="str">
        <f t="shared" si="114"/>
        <v/>
      </c>
      <c r="AE957" s="11" t="str">
        <f t="array" ref="AE957">IF(ISBLANK(D957),"",IF(OR($H$2="y",$H$2="m"),IF(AA957=AA956,IF(OR(AB957=$AB$4:$AB956)=FALSE,AE956&amp;C957,AE956),"("&amp;C957)&amp;IF(AA957=AA958,IF(OR(AB958=$AB$4:$AB957)=FALSE,", ",""),") "),""))</f>
        <v/>
      </c>
      <c r="AF957" s="11" t="str">
        <f t="shared" si="115"/>
        <v/>
      </c>
      <c r="AG957" s="11" t="str">
        <f t="array" ref="AG957">IF(ISBLANK(D957),"",IF(OR($H$2="y",$H$2="m"),IF(AA957=AA956,IF(OR(AC957=$AC$4:$AC956)=FALSE,AG956&amp;AF957,AG956),"("&amp;AF957)&amp;IF(AA957=AA958,IF(OR(AC958=$AC$4:$AC957)=FALSE,", ",""),") "),""))</f>
        <v/>
      </c>
      <c r="AH957" s="10" t="str">
        <f>IF((ISBLANK(D957)),"",IF(D957=D956,AH956,"")&amp;IF(B956&lt;&gt;B957,((IF(ISBLANK(E957),$D$3&amp;"Non-type material: "&amp;$D$3,$D$3&amp;INDEX('type-categories'!$A$2:$B$100,MATCH(E957,'type-categories'!$A$2:$A$100,0),2)&amp;$D$3))),"")&amp;(IF(K957&lt;&gt;K956,$C$2&amp;K957&amp;$K$3&amp;$C$2&amp;" ",(IF(B957&lt;&gt;B956,$C$2&amp;K957&amp;$K$3&amp;$C$2&amp;" ",""))))&amp;(IF(L957="","",((IF(L957&lt;&gt;L956,$D$2&amp;L957&amp;$L$3&amp;$D$2&amp;" ",IF(B957&lt;&gt;B956,$D$2&amp;L957&amp;$L$3&amp;$D$2&amp;" ",""))))))&amp;(IF(M957="","",((IF(M957&lt;&gt;M956,$E$2&amp;M957&amp;$E$2&amp;","&amp;" ",IF(B957&lt;&gt;B956,$E$2&amp;M957&amp;$E$2&amp;",",""))))))&amp;(IF(N957="","",IF(N957&lt;&gt;N956,N957&amp;", ",IF(B957&lt;&gt;B956,N957&amp;", ",""))))&amp;(IF(ISBLANK(O957),"",(IF(O957&lt;&gt;O956,O957&amp;", ",IF(B957&lt;&gt;B956,O957&amp;", ","")))))&amp;(IF(ISBLANK(P957),"",(IF(P957&lt;&gt;P956,P957&amp;", ",IF(B957&lt;&gt;B956,P957&amp;", ",IF(Z957&lt;&gt;Z956,P957&amp;", ",""))))))&amp;(IF(ISBLANK(Q957),"",(IF(Q957&lt;&gt;Q956,Q957&amp;", ",IF(B957&lt;&gt;B956,Q957&amp;", ",IF(Z957&lt;&gt;Z956,Q957&amp;", ",""))))))&amp;(IF(ISBLANK(R957),"",(IF(R957&lt;&gt;R956,R957&amp;"m, ",IF(B957&lt;&gt;B956,R957&amp;"m, ",IF(Z957&lt;&gt;Z956,R957&amp;"m, ",""))))))&amp;IF(ISBLANK(S957),"",(IF(B957&lt;&gt;B956,S957&amp;", ",IF(S957&lt;&gt;S956,IF((Z957=Z956),"same locality "&amp;S957&amp;", ",S957&amp;", "),""))))&amp;(IF(ISBLANK(T957),"",(IF(T957&lt;&gt;T956,IF(ISBLANK(F$2),T957&amp;", ",T957&amp;" "&amp;F$2&amp;", "),(IF(B957&lt;&gt;B956,IF(ISBLANK(F$2),T957&amp;", ",T957&amp;" "&amp;F$2&amp;", "),(IF(Z957&lt;&gt;Z956,IF(ISBLANK(F$2),T957&amp;", ",T957&amp;" "&amp;F$2&amp;", "),IF((U957&lt;&gt;U956)*($G$2="Y"),"same collector, ","")))))))))&amp;(IF(ISBLANK(U957),"",(IF(U957&lt;&gt;U956,U957&amp;", ",(IF(B957&lt;&gt;B956,U957&amp;", ",IF(Z957&lt;&gt;Z956,U957&amp;", ",(IF(T957&lt;&gt;T956,IF((T957&lt;&gt;T956)*($G$2="Y"),"same date, ", ""),IF((T957=T956)*(U957=U956)*(S957&lt;&gt;S956)*($G$2="Y"),"same collector and date, ", ""))))))))))&amp;(IF(ISBLANK(V957),"",V957&amp;", "))&amp;IF((AA957&lt;&gt;AA958)*($H$2="y"),AD957&amp;AE957,IF((AA957&lt;&gt;AA958)*($H$2="m"),AD957&amp;AG957,IF(($H$2&lt;&gt;"m")*($H$2&lt;&gt;"Y"),(IF(F957=0,"",F957&amp;" "&amp;$F$4&amp;" "))&amp;(IF(G957=0,"",G957&amp;" "&amp;$G$4&amp;" "))&amp;(IF(H957=0,"",H957&amp;" "&amp;H$4&amp;" "))&amp;(IF(I957=0,"",I957&amp;" "&amp;$I$4&amp;" "))&amp;(IF(J957=0,"",J957&amp;" "&amp;$J$4&amp;" "))&amp;IF((ISBLANK(C957)),"","("&amp;C957&amp;")"),"")))&amp;IF((B957=B958)*(K957=K958)*(L957=L958)*(M957=M958),IF(($H$2&lt;&gt;"m")*($H$2&lt;&gt;"Y"), ", ", IF((ISNUMBER(FIND(")",AE957))), ", ", "")),IF((B957=B958)*(K957=K958)*(L957=L958),"; ",". ")))</f>
        <v/>
      </c>
      <c r="AI957" s="1"/>
    </row>
    <row r="958" spans="1:35" x14ac:dyDescent="0.25">
      <c r="A958" s="3" t="str">
        <f t="shared" si="116"/>
        <v/>
      </c>
      <c r="B958" s="53" t="str">
        <f t="shared" si="120"/>
        <v/>
      </c>
      <c r="C958" s="57"/>
      <c r="D958" s="57"/>
      <c r="E958" s="57"/>
      <c r="F958" s="57"/>
      <c r="G958" s="57"/>
      <c r="H958" s="57"/>
      <c r="I958" s="57"/>
      <c r="J958" s="57"/>
      <c r="K958" s="57"/>
      <c r="L958" s="57"/>
      <c r="M958" s="54"/>
      <c r="N958" s="57"/>
      <c r="O958" s="58"/>
      <c r="P958" s="58"/>
      <c r="Q958" s="58"/>
      <c r="R958" s="58"/>
      <c r="S958" s="54"/>
      <c r="T958" s="57"/>
      <c r="U958" s="57"/>
      <c r="V958" s="57"/>
      <c r="W958" s="57"/>
      <c r="X958" s="147" t="str">
        <f>IF(ISBLANK(D958),"",IF('order-admin-units'!$I$1&lt;&gt;"y", "", IF((K958="")*(ISBLANK(D958)=FALSE), 'order-admin-units'!$B$1+1, VLOOKUP(K958, ordercountry, 2))))</f>
        <v/>
      </c>
      <c r="Y958" s="147" t="str">
        <f>IF(ISBLANK(D958),"",IF('order-admin-units'!$I$1&lt;&gt;"y", "", IF(L958="", 'order-admin-units'!$B$2+1, VLOOKUP(K958&amp;"@"&amp;L958, orderadmin, 2))))</f>
        <v/>
      </c>
      <c r="Z958" s="147" t="str">
        <f t="shared" si="117"/>
        <v/>
      </c>
      <c r="AA958" s="147" t="str">
        <f t="shared" si="118"/>
        <v/>
      </c>
      <c r="AB958" s="147" t="str">
        <f t="shared" si="119"/>
        <v/>
      </c>
      <c r="AC958" s="147" t="str">
        <f t="shared" si="113"/>
        <v/>
      </c>
      <c r="AD958" s="11" t="str">
        <f t="shared" si="114"/>
        <v/>
      </c>
      <c r="AE958" s="11" t="str">
        <f t="array" ref="AE958">IF(ISBLANK(D958),"",IF(OR($H$2="y",$H$2="m"),IF(AA958=AA957,IF(OR(AB958=$AB$4:$AB957)=FALSE,AE957&amp;C958,AE957),"("&amp;C958)&amp;IF(AA958=AA959,IF(OR(AB959=$AB$4:$AB958)=FALSE,", ",""),") "),""))</f>
        <v/>
      </c>
      <c r="AF958" s="11" t="str">
        <f t="shared" si="115"/>
        <v/>
      </c>
      <c r="AG958" s="11" t="str">
        <f t="array" ref="AG958">IF(ISBLANK(D958),"",IF(OR($H$2="y",$H$2="m"),IF(AA958=AA957,IF(OR(AC958=$AC$4:$AC957)=FALSE,AG957&amp;AF958,AG957),"("&amp;AF958)&amp;IF(AA958=AA959,IF(OR(AC959=$AC$4:$AC958)=FALSE,", ",""),") "),""))</f>
        <v/>
      </c>
      <c r="AH958" s="10" t="str">
        <f>IF((ISBLANK(D958)),"",IF(D958=D957,AH957,"")&amp;IF(B957&lt;&gt;B958,((IF(ISBLANK(E958),$D$3&amp;"Non-type material: "&amp;$D$3,$D$3&amp;INDEX('type-categories'!$A$2:$B$100,MATCH(E958,'type-categories'!$A$2:$A$100,0),2)&amp;$D$3))),"")&amp;(IF(K958&lt;&gt;K957,$C$2&amp;K958&amp;$K$3&amp;$C$2&amp;" ",(IF(B958&lt;&gt;B957,$C$2&amp;K958&amp;$K$3&amp;$C$2&amp;" ",""))))&amp;(IF(L958="","",((IF(L958&lt;&gt;L957,$D$2&amp;L958&amp;$L$3&amp;$D$2&amp;" ",IF(B958&lt;&gt;B957,$D$2&amp;L958&amp;$L$3&amp;$D$2&amp;" ",""))))))&amp;(IF(M958="","",((IF(M958&lt;&gt;M957,$E$2&amp;M958&amp;$E$2&amp;","&amp;" ",IF(B958&lt;&gt;B957,$E$2&amp;M958&amp;$E$2&amp;",",""))))))&amp;(IF(N958="","",IF(N958&lt;&gt;N957,N958&amp;", ",IF(B958&lt;&gt;B957,N958&amp;", ",""))))&amp;(IF(ISBLANK(O958),"",(IF(O958&lt;&gt;O957,O958&amp;", ",IF(B958&lt;&gt;B957,O958&amp;", ","")))))&amp;(IF(ISBLANK(P958),"",(IF(P958&lt;&gt;P957,P958&amp;", ",IF(B958&lt;&gt;B957,P958&amp;", ",IF(Z958&lt;&gt;Z957,P958&amp;", ",""))))))&amp;(IF(ISBLANK(Q958),"",(IF(Q958&lt;&gt;Q957,Q958&amp;", ",IF(B958&lt;&gt;B957,Q958&amp;", ",IF(Z958&lt;&gt;Z957,Q958&amp;", ",""))))))&amp;(IF(ISBLANK(R958),"",(IF(R958&lt;&gt;R957,R958&amp;"m, ",IF(B958&lt;&gt;B957,R958&amp;"m, ",IF(Z958&lt;&gt;Z957,R958&amp;"m, ",""))))))&amp;IF(ISBLANK(S958),"",(IF(B958&lt;&gt;B957,S958&amp;", ",IF(S958&lt;&gt;S957,IF((Z958=Z957),"same locality "&amp;S958&amp;", ",S958&amp;", "),""))))&amp;(IF(ISBLANK(T958),"",(IF(T958&lt;&gt;T957,IF(ISBLANK(F$2),T958&amp;", ",T958&amp;" "&amp;F$2&amp;", "),(IF(B958&lt;&gt;B957,IF(ISBLANK(F$2),T958&amp;", ",T958&amp;" "&amp;F$2&amp;", "),(IF(Z958&lt;&gt;Z957,IF(ISBLANK(F$2),T958&amp;", ",T958&amp;" "&amp;F$2&amp;", "),IF((U958&lt;&gt;U957)*($G$2="Y"),"same collector, ","")))))))))&amp;(IF(ISBLANK(U958),"",(IF(U958&lt;&gt;U957,U958&amp;", ",(IF(B958&lt;&gt;B957,U958&amp;", ",IF(Z958&lt;&gt;Z957,U958&amp;", ",(IF(T958&lt;&gt;T957,IF((T958&lt;&gt;T957)*($G$2="Y"),"same date, ", ""),IF((T958=T957)*(U958=U957)*(S958&lt;&gt;S957)*($G$2="Y"),"same collector and date, ", ""))))))))))&amp;(IF(ISBLANK(V958),"",V958&amp;", "))&amp;IF((AA958&lt;&gt;AA959)*($H$2="y"),AD958&amp;AE958,IF((AA958&lt;&gt;AA959)*($H$2="m"),AD958&amp;AG958,IF(($H$2&lt;&gt;"m")*($H$2&lt;&gt;"Y"),(IF(F958=0,"",F958&amp;" "&amp;$F$4&amp;" "))&amp;(IF(G958=0,"",G958&amp;" "&amp;$G$4&amp;" "))&amp;(IF(H958=0,"",H958&amp;" "&amp;H$4&amp;" "))&amp;(IF(I958=0,"",I958&amp;" "&amp;$I$4&amp;" "))&amp;(IF(J958=0,"",J958&amp;" "&amp;$J$4&amp;" "))&amp;IF((ISBLANK(C958)),"","("&amp;C958&amp;")"),"")))&amp;IF((B958=B959)*(K958=K959)*(L958=L959)*(M958=M959),IF(($H$2&lt;&gt;"m")*($H$2&lt;&gt;"Y"), ", ", IF((ISNUMBER(FIND(")",AE958))), ", ", "")),IF((B958=B959)*(K958=K959)*(L958=L959),"; ",". ")))</f>
        <v/>
      </c>
      <c r="AI958" s="1"/>
    </row>
    <row r="959" spans="1:35" x14ac:dyDescent="0.25">
      <c r="A959" s="3" t="str">
        <f t="shared" si="116"/>
        <v/>
      </c>
      <c r="B959" s="53" t="str">
        <f t="shared" si="120"/>
        <v/>
      </c>
      <c r="C959" s="57"/>
      <c r="D959" s="57"/>
      <c r="E959" s="57"/>
      <c r="F959" s="57"/>
      <c r="G959" s="57"/>
      <c r="H959" s="57"/>
      <c r="I959" s="57"/>
      <c r="J959" s="57"/>
      <c r="K959" s="57"/>
      <c r="L959" s="57"/>
      <c r="M959" s="54"/>
      <c r="N959" s="57"/>
      <c r="O959" s="58"/>
      <c r="P959" s="58"/>
      <c r="Q959" s="58"/>
      <c r="R959" s="58"/>
      <c r="S959" s="54"/>
      <c r="T959" s="57"/>
      <c r="U959" s="57"/>
      <c r="V959" s="57"/>
      <c r="W959" s="57"/>
      <c r="X959" s="147" t="str">
        <f>IF(ISBLANK(D959),"",IF('order-admin-units'!$I$1&lt;&gt;"y", "", IF((K959="")*(ISBLANK(D959)=FALSE), 'order-admin-units'!$B$1+1, VLOOKUP(K959, ordercountry, 2))))</f>
        <v/>
      </c>
      <c r="Y959" s="147" t="str">
        <f>IF(ISBLANK(D959),"",IF('order-admin-units'!$I$1&lt;&gt;"y", "", IF(L959="", 'order-admin-units'!$B$2+1, VLOOKUP(K959&amp;"@"&amp;L959, orderadmin, 2))))</f>
        <v/>
      </c>
      <c r="Z959" s="147" t="str">
        <f t="shared" si="117"/>
        <v/>
      </c>
      <c r="AA959" s="147" t="str">
        <f t="shared" si="118"/>
        <v/>
      </c>
      <c r="AB959" s="147" t="str">
        <f t="shared" si="119"/>
        <v/>
      </c>
      <c r="AC959" s="147" t="str">
        <f t="shared" si="113"/>
        <v/>
      </c>
      <c r="AD959" s="11" t="str">
        <f t="shared" si="114"/>
        <v/>
      </c>
      <c r="AE959" s="11" t="str">
        <f t="array" ref="AE959">IF(ISBLANK(D959),"",IF(OR($H$2="y",$H$2="m"),IF(AA959=AA958,IF(OR(AB959=$AB$4:$AB958)=FALSE,AE958&amp;C959,AE958),"("&amp;C959)&amp;IF(AA959=AA960,IF(OR(AB960=$AB$4:$AB959)=FALSE,", ",""),") "),""))</f>
        <v/>
      </c>
      <c r="AF959" s="11" t="str">
        <f t="shared" si="115"/>
        <v/>
      </c>
      <c r="AG959" s="11" t="str">
        <f t="array" ref="AG959">IF(ISBLANK(D959),"",IF(OR($H$2="y",$H$2="m"),IF(AA959=AA958,IF(OR(AC959=$AC$4:$AC958)=FALSE,AG958&amp;AF959,AG958),"("&amp;AF959)&amp;IF(AA959=AA960,IF(OR(AC960=$AC$4:$AC959)=FALSE,", ",""),") "),""))</f>
        <v/>
      </c>
      <c r="AH959" s="10" t="str">
        <f>IF((ISBLANK(D959)),"",IF(D959=D958,AH958,"")&amp;IF(B958&lt;&gt;B959,((IF(ISBLANK(E959),$D$3&amp;"Non-type material: "&amp;$D$3,$D$3&amp;INDEX('type-categories'!$A$2:$B$100,MATCH(E959,'type-categories'!$A$2:$A$100,0),2)&amp;$D$3))),"")&amp;(IF(K959&lt;&gt;K958,$C$2&amp;K959&amp;$K$3&amp;$C$2&amp;" ",(IF(B959&lt;&gt;B958,$C$2&amp;K959&amp;$K$3&amp;$C$2&amp;" ",""))))&amp;(IF(L959="","",((IF(L959&lt;&gt;L958,$D$2&amp;L959&amp;$L$3&amp;$D$2&amp;" ",IF(B959&lt;&gt;B958,$D$2&amp;L959&amp;$L$3&amp;$D$2&amp;" ",""))))))&amp;(IF(M959="","",((IF(M959&lt;&gt;M958,$E$2&amp;M959&amp;$E$2&amp;","&amp;" ",IF(B959&lt;&gt;B958,$E$2&amp;M959&amp;$E$2&amp;",",""))))))&amp;(IF(N959="","",IF(N959&lt;&gt;N958,N959&amp;", ",IF(B959&lt;&gt;B958,N959&amp;", ",""))))&amp;(IF(ISBLANK(O959),"",(IF(O959&lt;&gt;O958,O959&amp;", ",IF(B959&lt;&gt;B958,O959&amp;", ","")))))&amp;(IF(ISBLANK(P959),"",(IF(P959&lt;&gt;P958,P959&amp;", ",IF(B959&lt;&gt;B958,P959&amp;", ",IF(Z959&lt;&gt;Z958,P959&amp;", ",""))))))&amp;(IF(ISBLANK(Q959),"",(IF(Q959&lt;&gt;Q958,Q959&amp;", ",IF(B959&lt;&gt;B958,Q959&amp;", ",IF(Z959&lt;&gt;Z958,Q959&amp;", ",""))))))&amp;(IF(ISBLANK(R959),"",(IF(R959&lt;&gt;R958,R959&amp;"m, ",IF(B959&lt;&gt;B958,R959&amp;"m, ",IF(Z959&lt;&gt;Z958,R959&amp;"m, ",""))))))&amp;IF(ISBLANK(S959),"",(IF(B959&lt;&gt;B958,S959&amp;", ",IF(S959&lt;&gt;S958,IF((Z959=Z958),"same locality "&amp;S959&amp;", ",S959&amp;", "),""))))&amp;(IF(ISBLANK(T959),"",(IF(T959&lt;&gt;T958,IF(ISBLANK(F$2),T959&amp;", ",T959&amp;" "&amp;F$2&amp;", "),(IF(B959&lt;&gt;B958,IF(ISBLANK(F$2),T959&amp;", ",T959&amp;" "&amp;F$2&amp;", "),(IF(Z959&lt;&gt;Z958,IF(ISBLANK(F$2),T959&amp;", ",T959&amp;" "&amp;F$2&amp;", "),IF((U959&lt;&gt;U958)*($G$2="Y"),"same collector, ","")))))))))&amp;(IF(ISBLANK(U959),"",(IF(U959&lt;&gt;U958,U959&amp;", ",(IF(B959&lt;&gt;B958,U959&amp;", ",IF(Z959&lt;&gt;Z958,U959&amp;", ",(IF(T959&lt;&gt;T958,IF((T959&lt;&gt;T958)*($G$2="Y"),"same date, ", ""),IF((T959=T958)*(U959=U958)*(S959&lt;&gt;S958)*($G$2="Y"),"same collector and date, ", ""))))))))))&amp;(IF(ISBLANK(V959),"",V959&amp;", "))&amp;IF((AA959&lt;&gt;AA960)*($H$2="y"),AD959&amp;AE959,IF((AA959&lt;&gt;AA960)*($H$2="m"),AD959&amp;AG959,IF(($H$2&lt;&gt;"m")*($H$2&lt;&gt;"Y"),(IF(F959=0,"",F959&amp;" "&amp;$F$4&amp;" "))&amp;(IF(G959=0,"",G959&amp;" "&amp;$G$4&amp;" "))&amp;(IF(H959=0,"",H959&amp;" "&amp;H$4&amp;" "))&amp;(IF(I959=0,"",I959&amp;" "&amp;$I$4&amp;" "))&amp;(IF(J959=0,"",J959&amp;" "&amp;$J$4&amp;" "))&amp;IF((ISBLANK(C959)),"","("&amp;C959&amp;")"),"")))&amp;IF((B959=B960)*(K959=K960)*(L959=L960)*(M959=M960),IF(($H$2&lt;&gt;"m")*($H$2&lt;&gt;"Y"), ", ", IF((ISNUMBER(FIND(")",AE959))), ", ", "")),IF((B959=B960)*(K959=K960)*(L959=L960),"; ",". ")))</f>
        <v/>
      </c>
      <c r="AI959" s="1"/>
    </row>
    <row r="960" spans="1:35" x14ac:dyDescent="0.25">
      <c r="A960" s="3" t="str">
        <f t="shared" si="116"/>
        <v/>
      </c>
      <c r="B960" s="53" t="str">
        <f t="shared" si="120"/>
        <v/>
      </c>
      <c r="C960" s="57"/>
      <c r="D960" s="57"/>
      <c r="E960" s="57"/>
      <c r="F960" s="57"/>
      <c r="G960" s="57"/>
      <c r="H960" s="57"/>
      <c r="I960" s="57"/>
      <c r="J960" s="57"/>
      <c r="K960" s="57"/>
      <c r="L960" s="57"/>
      <c r="M960" s="54"/>
      <c r="N960" s="57"/>
      <c r="O960" s="58"/>
      <c r="P960" s="58"/>
      <c r="Q960" s="58"/>
      <c r="R960" s="58"/>
      <c r="S960" s="54"/>
      <c r="T960" s="57"/>
      <c r="U960" s="57"/>
      <c r="V960" s="57"/>
      <c r="W960" s="57"/>
      <c r="X960" s="147" t="str">
        <f>IF(ISBLANK(D960),"",IF('order-admin-units'!$I$1&lt;&gt;"y", "", IF((K960="")*(ISBLANK(D960)=FALSE), 'order-admin-units'!$B$1+1, VLOOKUP(K960, ordercountry, 2))))</f>
        <v/>
      </c>
      <c r="Y960" s="147" t="str">
        <f>IF(ISBLANK(D960),"",IF('order-admin-units'!$I$1&lt;&gt;"y", "", IF(L960="", 'order-admin-units'!$B$2+1, VLOOKUP(K960&amp;"@"&amp;L960, orderadmin, 2))))</f>
        <v/>
      </c>
      <c r="Z960" s="147" t="str">
        <f t="shared" si="117"/>
        <v/>
      </c>
      <c r="AA960" s="147" t="str">
        <f t="shared" si="118"/>
        <v/>
      </c>
      <c r="AB960" s="147" t="str">
        <f t="shared" si="119"/>
        <v/>
      </c>
      <c r="AC960" s="147" t="str">
        <f t="shared" si="113"/>
        <v/>
      </c>
      <c r="AD960" s="11" t="str">
        <f t="shared" si="114"/>
        <v/>
      </c>
      <c r="AE960" s="11" t="str">
        <f t="array" ref="AE960">IF(ISBLANK(D960),"",IF(OR($H$2="y",$H$2="m"),IF(AA960=AA959,IF(OR(AB960=$AB$4:$AB959)=FALSE,AE959&amp;C960,AE959),"("&amp;C960)&amp;IF(AA960=AA961,IF(OR(AB961=$AB$4:$AB960)=FALSE,", ",""),") "),""))</f>
        <v/>
      </c>
      <c r="AF960" s="11" t="str">
        <f t="shared" si="115"/>
        <v/>
      </c>
      <c r="AG960" s="11" t="str">
        <f t="array" ref="AG960">IF(ISBLANK(D960),"",IF(OR($H$2="y",$H$2="m"),IF(AA960=AA959,IF(OR(AC960=$AC$4:$AC959)=FALSE,AG959&amp;AF960,AG959),"("&amp;AF960)&amp;IF(AA960=AA961,IF(OR(AC961=$AC$4:$AC960)=FALSE,", ",""),") "),""))</f>
        <v/>
      </c>
      <c r="AH960" s="10" t="str">
        <f>IF((ISBLANK(D960)),"",IF(D960=D959,AH959,"")&amp;IF(B959&lt;&gt;B960,((IF(ISBLANK(E960),$D$3&amp;"Non-type material: "&amp;$D$3,$D$3&amp;INDEX('type-categories'!$A$2:$B$100,MATCH(E960,'type-categories'!$A$2:$A$100,0),2)&amp;$D$3))),"")&amp;(IF(K960&lt;&gt;K959,$C$2&amp;K960&amp;$K$3&amp;$C$2&amp;" ",(IF(B960&lt;&gt;B959,$C$2&amp;K960&amp;$K$3&amp;$C$2&amp;" ",""))))&amp;(IF(L960="","",((IF(L960&lt;&gt;L959,$D$2&amp;L960&amp;$L$3&amp;$D$2&amp;" ",IF(B960&lt;&gt;B959,$D$2&amp;L960&amp;$L$3&amp;$D$2&amp;" ",""))))))&amp;(IF(M960="","",((IF(M960&lt;&gt;M959,$E$2&amp;M960&amp;$E$2&amp;","&amp;" ",IF(B960&lt;&gt;B959,$E$2&amp;M960&amp;$E$2&amp;",",""))))))&amp;(IF(N960="","",IF(N960&lt;&gt;N959,N960&amp;", ",IF(B960&lt;&gt;B959,N960&amp;", ",""))))&amp;(IF(ISBLANK(O960),"",(IF(O960&lt;&gt;O959,O960&amp;", ",IF(B960&lt;&gt;B959,O960&amp;", ","")))))&amp;(IF(ISBLANK(P960),"",(IF(P960&lt;&gt;P959,P960&amp;", ",IF(B960&lt;&gt;B959,P960&amp;", ",IF(Z960&lt;&gt;Z959,P960&amp;", ",""))))))&amp;(IF(ISBLANK(Q960),"",(IF(Q960&lt;&gt;Q959,Q960&amp;", ",IF(B960&lt;&gt;B959,Q960&amp;", ",IF(Z960&lt;&gt;Z959,Q960&amp;", ",""))))))&amp;(IF(ISBLANK(R960),"",(IF(R960&lt;&gt;R959,R960&amp;"m, ",IF(B960&lt;&gt;B959,R960&amp;"m, ",IF(Z960&lt;&gt;Z959,R960&amp;"m, ",""))))))&amp;IF(ISBLANK(S960),"",(IF(B960&lt;&gt;B959,S960&amp;", ",IF(S960&lt;&gt;S959,IF((Z960=Z959),"same locality "&amp;S960&amp;", ",S960&amp;", "),""))))&amp;(IF(ISBLANK(T960),"",(IF(T960&lt;&gt;T959,IF(ISBLANK(F$2),T960&amp;", ",T960&amp;" "&amp;F$2&amp;", "),(IF(B960&lt;&gt;B959,IF(ISBLANK(F$2),T960&amp;", ",T960&amp;" "&amp;F$2&amp;", "),(IF(Z960&lt;&gt;Z959,IF(ISBLANK(F$2),T960&amp;", ",T960&amp;" "&amp;F$2&amp;", "),IF((U960&lt;&gt;U959)*($G$2="Y"),"same collector, ","")))))))))&amp;(IF(ISBLANK(U960),"",(IF(U960&lt;&gt;U959,U960&amp;", ",(IF(B960&lt;&gt;B959,U960&amp;", ",IF(Z960&lt;&gt;Z959,U960&amp;", ",(IF(T960&lt;&gt;T959,IF((T960&lt;&gt;T959)*($G$2="Y"),"same date, ", ""),IF((T960=T959)*(U960=U959)*(S960&lt;&gt;S959)*($G$2="Y"),"same collector and date, ", ""))))))))))&amp;(IF(ISBLANK(V960),"",V960&amp;", "))&amp;IF((AA960&lt;&gt;AA961)*($H$2="y"),AD960&amp;AE960,IF((AA960&lt;&gt;AA961)*($H$2="m"),AD960&amp;AG960,IF(($H$2&lt;&gt;"m")*($H$2&lt;&gt;"Y"),(IF(F960=0,"",F960&amp;" "&amp;$F$4&amp;" "))&amp;(IF(G960=0,"",G960&amp;" "&amp;$G$4&amp;" "))&amp;(IF(H960=0,"",H960&amp;" "&amp;H$4&amp;" "))&amp;(IF(I960=0,"",I960&amp;" "&amp;$I$4&amp;" "))&amp;(IF(J960=0,"",J960&amp;" "&amp;$J$4&amp;" "))&amp;IF((ISBLANK(C960)),"","("&amp;C960&amp;")"),"")))&amp;IF((B960=B961)*(K960=K961)*(L960=L961)*(M960=M961),IF(($H$2&lt;&gt;"m")*($H$2&lt;&gt;"Y"), ", ", IF((ISNUMBER(FIND(")",AE960))), ", ", "")),IF((B960=B961)*(K960=K961)*(L960=L961),"; ",". ")))</f>
        <v/>
      </c>
      <c r="AI960" s="1"/>
    </row>
    <row r="961" spans="1:35" x14ac:dyDescent="0.25">
      <c r="A961" s="3" t="str">
        <f t="shared" si="116"/>
        <v/>
      </c>
      <c r="B961" s="53" t="str">
        <f t="shared" si="120"/>
        <v/>
      </c>
      <c r="C961" s="57"/>
      <c r="D961" s="57"/>
      <c r="E961" s="57"/>
      <c r="F961" s="57"/>
      <c r="G961" s="57"/>
      <c r="H961" s="57"/>
      <c r="I961" s="57"/>
      <c r="J961" s="57"/>
      <c r="K961" s="57"/>
      <c r="L961" s="57"/>
      <c r="M961" s="54"/>
      <c r="N961" s="57"/>
      <c r="O961" s="58"/>
      <c r="P961" s="58"/>
      <c r="Q961" s="58"/>
      <c r="R961" s="58"/>
      <c r="S961" s="54"/>
      <c r="T961" s="57"/>
      <c r="U961" s="57"/>
      <c r="V961" s="57"/>
      <c r="W961" s="57"/>
      <c r="X961" s="147" t="str">
        <f>IF(ISBLANK(D961),"",IF('order-admin-units'!$I$1&lt;&gt;"y", "", IF((K961="")*(ISBLANK(D961)=FALSE), 'order-admin-units'!$B$1+1, VLOOKUP(K961, ordercountry, 2))))</f>
        <v/>
      </c>
      <c r="Y961" s="147" t="str">
        <f>IF(ISBLANK(D961),"",IF('order-admin-units'!$I$1&lt;&gt;"y", "", IF(L961="", 'order-admin-units'!$B$2+1, VLOOKUP(K961&amp;"@"&amp;L961, orderadmin, 2))))</f>
        <v/>
      </c>
      <c r="Z961" s="147" t="str">
        <f t="shared" si="117"/>
        <v/>
      </c>
      <c r="AA961" s="147" t="str">
        <f t="shared" si="118"/>
        <v/>
      </c>
      <c r="AB961" s="147" t="str">
        <f t="shared" si="119"/>
        <v/>
      </c>
      <c r="AC961" s="147" t="str">
        <f t="shared" si="113"/>
        <v/>
      </c>
      <c r="AD961" s="11" t="str">
        <f t="shared" si="114"/>
        <v/>
      </c>
      <c r="AE961" s="11" t="str">
        <f t="array" ref="AE961">IF(ISBLANK(D961),"",IF(OR($H$2="y",$H$2="m"),IF(AA961=AA960,IF(OR(AB961=$AB$4:$AB960)=FALSE,AE960&amp;C961,AE960),"("&amp;C961)&amp;IF(AA961=AA962,IF(OR(AB962=$AB$4:$AB961)=FALSE,", ",""),") "),""))</f>
        <v/>
      </c>
      <c r="AF961" s="11" t="str">
        <f t="shared" si="115"/>
        <v/>
      </c>
      <c r="AG961" s="11" t="str">
        <f t="array" ref="AG961">IF(ISBLANK(D961),"",IF(OR($H$2="y",$H$2="m"),IF(AA961=AA960,IF(OR(AC961=$AC$4:$AC960)=FALSE,AG960&amp;AF961,AG960),"("&amp;AF961)&amp;IF(AA961=AA962,IF(OR(AC962=$AC$4:$AC961)=FALSE,", ",""),") "),""))</f>
        <v/>
      </c>
      <c r="AH961" s="10" t="str">
        <f>IF((ISBLANK(D961)),"",IF(D961=D960,AH960,"")&amp;IF(B960&lt;&gt;B961,((IF(ISBLANK(E961),$D$3&amp;"Non-type material: "&amp;$D$3,$D$3&amp;INDEX('type-categories'!$A$2:$B$100,MATCH(E961,'type-categories'!$A$2:$A$100,0),2)&amp;$D$3))),"")&amp;(IF(K961&lt;&gt;K960,$C$2&amp;K961&amp;$K$3&amp;$C$2&amp;" ",(IF(B961&lt;&gt;B960,$C$2&amp;K961&amp;$K$3&amp;$C$2&amp;" ",""))))&amp;(IF(L961="","",((IF(L961&lt;&gt;L960,$D$2&amp;L961&amp;$L$3&amp;$D$2&amp;" ",IF(B961&lt;&gt;B960,$D$2&amp;L961&amp;$L$3&amp;$D$2&amp;" ",""))))))&amp;(IF(M961="","",((IF(M961&lt;&gt;M960,$E$2&amp;M961&amp;$E$2&amp;","&amp;" ",IF(B961&lt;&gt;B960,$E$2&amp;M961&amp;$E$2&amp;",",""))))))&amp;(IF(N961="","",IF(N961&lt;&gt;N960,N961&amp;", ",IF(B961&lt;&gt;B960,N961&amp;", ",""))))&amp;(IF(ISBLANK(O961),"",(IF(O961&lt;&gt;O960,O961&amp;", ",IF(B961&lt;&gt;B960,O961&amp;", ","")))))&amp;(IF(ISBLANK(P961),"",(IF(P961&lt;&gt;P960,P961&amp;", ",IF(B961&lt;&gt;B960,P961&amp;", ",IF(Z961&lt;&gt;Z960,P961&amp;", ",""))))))&amp;(IF(ISBLANK(Q961),"",(IF(Q961&lt;&gt;Q960,Q961&amp;", ",IF(B961&lt;&gt;B960,Q961&amp;", ",IF(Z961&lt;&gt;Z960,Q961&amp;", ",""))))))&amp;(IF(ISBLANK(R961),"",(IF(R961&lt;&gt;R960,R961&amp;"m, ",IF(B961&lt;&gt;B960,R961&amp;"m, ",IF(Z961&lt;&gt;Z960,R961&amp;"m, ",""))))))&amp;IF(ISBLANK(S961),"",(IF(B961&lt;&gt;B960,S961&amp;", ",IF(S961&lt;&gt;S960,IF((Z961=Z960),"same locality "&amp;S961&amp;", ",S961&amp;", "),""))))&amp;(IF(ISBLANK(T961),"",(IF(T961&lt;&gt;T960,IF(ISBLANK(F$2),T961&amp;", ",T961&amp;" "&amp;F$2&amp;", "),(IF(B961&lt;&gt;B960,IF(ISBLANK(F$2),T961&amp;", ",T961&amp;" "&amp;F$2&amp;", "),(IF(Z961&lt;&gt;Z960,IF(ISBLANK(F$2),T961&amp;", ",T961&amp;" "&amp;F$2&amp;", "),IF((U961&lt;&gt;U960)*($G$2="Y"),"same collector, ","")))))))))&amp;(IF(ISBLANK(U961),"",(IF(U961&lt;&gt;U960,U961&amp;", ",(IF(B961&lt;&gt;B960,U961&amp;", ",IF(Z961&lt;&gt;Z960,U961&amp;", ",(IF(T961&lt;&gt;T960,IF((T961&lt;&gt;T960)*($G$2="Y"),"same date, ", ""),IF((T961=T960)*(U961=U960)*(S961&lt;&gt;S960)*($G$2="Y"),"same collector and date, ", ""))))))))))&amp;(IF(ISBLANK(V961),"",V961&amp;", "))&amp;IF((AA961&lt;&gt;AA962)*($H$2="y"),AD961&amp;AE961,IF((AA961&lt;&gt;AA962)*($H$2="m"),AD961&amp;AG961,IF(($H$2&lt;&gt;"m")*($H$2&lt;&gt;"Y"),(IF(F961=0,"",F961&amp;" "&amp;$F$4&amp;" "))&amp;(IF(G961=0,"",G961&amp;" "&amp;$G$4&amp;" "))&amp;(IF(H961=0,"",H961&amp;" "&amp;H$4&amp;" "))&amp;(IF(I961=0,"",I961&amp;" "&amp;$I$4&amp;" "))&amp;(IF(J961=0,"",J961&amp;" "&amp;$J$4&amp;" "))&amp;IF((ISBLANK(C961)),"","("&amp;C961&amp;")"),"")))&amp;IF((B961=B962)*(K961=K962)*(L961=L962)*(M961=M962),IF(($H$2&lt;&gt;"m")*($H$2&lt;&gt;"Y"), ", ", IF((ISNUMBER(FIND(")",AE961))), ", ", "")),IF((B961=B962)*(K961=K962)*(L961=L962),"; ",". ")))</f>
        <v/>
      </c>
      <c r="AI961" s="1"/>
    </row>
    <row r="962" spans="1:35" x14ac:dyDescent="0.25">
      <c r="A962" s="3" t="str">
        <f t="shared" si="116"/>
        <v/>
      </c>
      <c r="B962" s="53" t="str">
        <f t="shared" si="120"/>
        <v/>
      </c>
      <c r="C962" s="57"/>
      <c r="D962" s="57"/>
      <c r="E962" s="57"/>
      <c r="F962" s="57"/>
      <c r="G962" s="57"/>
      <c r="H962" s="57"/>
      <c r="I962" s="57"/>
      <c r="J962" s="57"/>
      <c r="K962" s="57"/>
      <c r="L962" s="57"/>
      <c r="M962" s="54"/>
      <c r="N962" s="57"/>
      <c r="O962" s="58"/>
      <c r="P962" s="58"/>
      <c r="Q962" s="58"/>
      <c r="R962" s="58"/>
      <c r="S962" s="54"/>
      <c r="T962" s="57"/>
      <c r="U962" s="57"/>
      <c r="V962" s="57"/>
      <c r="W962" s="57"/>
      <c r="X962" s="147" t="str">
        <f>IF(ISBLANK(D962),"",IF('order-admin-units'!$I$1&lt;&gt;"y", "", IF((K962="")*(ISBLANK(D962)=FALSE), 'order-admin-units'!$B$1+1, VLOOKUP(K962, ordercountry, 2))))</f>
        <v/>
      </c>
      <c r="Y962" s="147" t="str">
        <f>IF(ISBLANK(D962),"",IF('order-admin-units'!$I$1&lt;&gt;"y", "", IF(L962="", 'order-admin-units'!$B$2+1, VLOOKUP(K962&amp;"@"&amp;L962, orderadmin, 2))))</f>
        <v/>
      </c>
      <c r="Z962" s="147" t="str">
        <f t="shared" si="117"/>
        <v/>
      </c>
      <c r="AA962" s="147" t="str">
        <f t="shared" si="118"/>
        <v/>
      </c>
      <c r="AB962" s="147" t="str">
        <f t="shared" si="119"/>
        <v/>
      </c>
      <c r="AC962" s="147" t="str">
        <f t="shared" si="113"/>
        <v/>
      </c>
      <c r="AD962" s="11" t="str">
        <f t="shared" si="114"/>
        <v/>
      </c>
      <c r="AE962" s="11" t="str">
        <f t="array" ref="AE962">IF(ISBLANK(D962),"",IF(OR($H$2="y",$H$2="m"),IF(AA962=AA961,IF(OR(AB962=$AB$4:$AB961)=FALSE,AE961&amp;C962,AE961),"("&amp;C962)&amp;IF(AA962=AA963,IF(OR(AB963=$AB$4:$AB962)=FALSE,", ",""),") "),""))</f>
        <v/>
      </c>
      <c r="AF962" s="11" t="str">
        <f t="shared" si="115"/>
        <v/>
      </c>
      <c r="AG962" s="11" t="str">
        <f t="array" ref="AG962">IF(ISBLANK(D962),"",IF(OR($H$2="y",$H$2="m"),IF(AA962=AA961,IF(OR(AC962=$AC$4:$AC961)=FALSE,AG961&amp;AF962,AG961),"("&amp;AF962)&amp;IF(AA962=AA963,IF(OR(AC963=$AC$4:$AC962)=FALSE,", ",""),") "),""))</f>
        <v/>
      </c>
      <c r="AH962" s="10" t="str">
        <f>IF((ISBLANK(D962)),"",IF(D962=D961,AH961,"")&amp;IF(B961&lt;&gt;B962,((IF(ISBLANK(E962),$D$3&amp;"Non-type material: "&amp;$D$3,$D$3&amp;INDEX('type-categories'!$A$2:$B$100,MATCH(E962,'type-categories'!$A$2:$A$100,0),2)&amp;$D$3))),"")&amp;(IF(K962&lt;&gt;K961,$C$2&amp;K962&amp;$K$3&amp;$C$2&amp;" ",(IF(B962&lt;&gt;B961,$C$2&amp;K962&amp;$K$3&amp;$C$2&amp;" ",""))))&amp;(IF(L962="","",((IF(L962&lt;&gt;L961,$D$2&amp;L962&amp;$L$3&amp;$D$2&amp;" ",IF(B962&lt;&gt;B961,$D$2&amp;L962&amp;$L$3&amp;$D$2&amp;" ",""))))))&amp;(IF(M962="","",((IF(M962&lt;&gt;M961,$E$2&amp;M962&amp;$E$2&amp;","&amp;" ",IF(B962&lt;&gt;B961,$E$2&amp;M962&amp;$E$2&amp;",",""))))))&amp;(IF(N962="","",IF(N962&lt;&gt;N961,N962&amp;", ",IF(B962&lt;&gt;B961,N962&amp;", ",""))))&amp;(IF(ISBLANK(O962),"",(IF(O962&lt;&gt;O961,O962&amp;", ",IF(B962&lt;&gt;B961,O962&amp;", ","")))))&amp;(IF(ISBLANK(P962),"",(IF(P962&lt;&gt;P961,P962&amp;", ",IF(B962&lt;&gt;B961,P962&amp;", ",IF(Z962&lt;&gt;Z961,P962&amp;", ",""))))))&amp;(IF(ISBLANK(Q962),"",(IF(Q962&lt;&gt;Q961,Q962&amp;", ",IF(B962&lt;&gt;B961,Q962&amp;", ",IF(Z962&lt;&gt;Z961,Q962&amp;", ",""))))))&amp;(IF(ISBLANK(R962),"",(IF(R962&lt;&gt;R961,R962&amp;"m, ",IF(B962&lt;&gt;B961,R962&amp;"m, ",IF(Z962&lt;&gt;Z961,R962&amp;"m, ",""))))))&amp;IF(ISBLANK(S962),"",(IF(B962&lt;&gt;B961,S962&amp;", ",IF(S962&lt;&gt;S961,IF((Z962=Z961),"same locality "&amp;S962&amp;", ",S962&amp;", "),""))))&amp;(IF(ISBLANK(T962),"",(IF(T962&lt;&gt;T961,IF(ISBLANK(F$2),T962&amp;", ",T962&amp;" "&amp;F$2&amp;", "),(IF(B962&lt;&gt;B961,IF(ISBLANK(F$2),T962&amp;", ",T962&amp;" "&amp;F$2&amp;", "),(IF(Z962&lt;&gt;Z961,IF(ISBLANK(F$2),T962&amp;", ",T962&amp;" "&amp;F$2&amp;", "),IF((U962&lt;&gt;U961)*($G$2="Y"),"same collector, ","")))))))))&amp;(IF(ISBLANK(U962),"",(IF(U962&lt;&gt;U961,U962&amp;", ",(IF(B962&lt;&gt;B961,U962&amp;", ",IF(Z962&lt;&gt;Z961,U962&amp;", ",(IF(T962&lt;&gt;T961,IF((T962&lt;&gt;T961)*($G$2="Y"),"same date, ", ""),IF((T962=T961)*(U962=U961)*(S962&lt;&gt;S961)*($G$2="Y"),"same collector and date, ", ""))))))))))&amp;(IF(ISBLANK(V962),"",V962&amp;", "))&amp;IF((AA962&lt;&gt;AA963)*($H$2="y"),AD962&amp;AE962,IF((AA962&lt;&gt;AA963)*($H$2="m"),AD962&amp;AG962,IF(($H$2&lt;&gt;"m")*($H$2&lt;&gt;"Y"),(IF(F962=0,"",F962&amp;" "&amp;$F$4&amp;" "))&amp;(IF(G962=0,"",G962&amp;" "&amp;$G$4&amp;" "))&amp;(IF(H962=0,"",H962&amp;" "&amp;H$4&amp;" "))&amp;(IF(I962=0,"",I962&amp;" "&amp;$I$4&amp;" "))&amp;(IF(J962=0,"",J962&amp;" "&amp;$J$4&amp;" "))&amp;IF((ISBLANK(C962)),"","("&amp;C962&amp;")"),"")))&amp;IF((B962=B963)*(K962=K963)*(L962=L963)*(M962=M963),IF(($H$2&lt;&gt;"m")*($H$2&lt;&gt;"Y"), ", ", IF((ISNUMBER(FIND(")",AE962))), ", ", "")),IF((B962=B963)*(K962=K963)*(L962=L963),"; ",". ")))</f>
        <v/>
      </c>
      <c r="AI962" s="1"/>
    </row>
    <row r="963" spans="1:35" x14ac:dyDescent="0.25">
      <c r="A963" s="3" t="str">
        <f t="shared" si="116"/>
        <v/>
      </c>
      <c r="B963" s="53" t="str">
        <f t="shared" si="120"/>
        <v/>
      </c>
      <c r="C963" s="57"/>
      <c r="D963" s="57"/>
      <c r="E963" s="57"/>
      <c r="F963" s="57"/>
      <c r="G963" s="57"/>
      <c r="H963" s="57"/>
      <c r="I963" s="57"/>
      <c r="J963" s="57"/>
      <c r="K963" s="57"/>
      <c r="L963" s="57"/>
      <c r="M963" s="54"/>
      <c r="N963" s="57"/>
      <c r="O963" s="58"/>
      <c r="P963" s="58"/>
      <c r="Q963" s="58"/>
      <c r="R963" s="58"/>
      <c r="S963" s="54"/>
      <c r="T963" s="57"/>
      <c r="U963" s="57"/>
      <c r="V963" s="57"/>
      <c r="W963" s="57"/>
      <c r="X963" s="147" t="str">
        <f>IF(ISBLANK(D963),"",IF('order-admin-units'!$I$1&lt;&gt;"y", "", IF((K963="")*(ISBLANK(D963)=FALSE), 'order-admin-units'!$B$1+1, VLOOKUP(K963, ordercountry, 2))))</f>
        <v/>
      </c>
      <c r="Y963" s="147" t="str">
        <f>IF(ISBLANK(D963),"",IF('order-admin-units'!$I$1&lt;&gt;"y", "", IF(L963="", 'order-admin-units'!$B$2+1, VLOOKUP(K963&amp;"@"&amp;L963, orderadmin, 2))))</f>
        <v/>
      </c>
      <c r="Z963" s="147" t="str">
        <f t="shared" si="117"/>
        <v/>
      </c>
      <c r="AA963" s="147" t="str">
        <f t="shared" si="118"/>
        <v/>
      </c>
      <c r="AB963" s="147" t="str">
        <f t="shared" si="119"/>
        <v/>
      </c>
      <c r="AC963" s="147" t="str">
        <f t="shared" si="113"/>
        <v/>
      </c>
      <c r="AD963" s="11" t="str">
        <f t="shared" si="114"/>
        <v/>
      </c>
      <c r="AE963" s="11" t="str">
        <f t="array" ref="AE963">IF(ISBLANK(D963),"",IF(OR($H$2="y",$H$2="m"),IF(AA963=AA962,IF(OR(AB963=$AB$4:$AB962)=FALSE,AE962&amp;C963,AE962),"("&amp;C963)&amp;IF(AA963=AA964,IF(OR(AB964=$AB$4:$AB963)=FALSE,", ",""),") "),""))</f>
        <v/>
      </c>
      <c r="AF963" s="11" t="str">
        <f t="shared" si="115"/>
        <v/>
      </c>
      <c r="AG963" s="11" t="str">
        <f t="array" ref="AG963">IF(ISBLANK(D963),"",IF(OR($H$2="y",$H$2="m"),IF(AA963=AA962,IF(OR(AC963=$AC$4:$AC962)=FALSE,AG962&amp;AF963,AG962),"("&amp;AF963)&amp;IF(AA963=AA964,IF(OR(AC964=$AC$4:$AC963)=FALSE,", ",""),") "),""))</f>
        <v/>
      </c>
      <c r="AH963" s="10" t="str">
        <f>IF((ISBLANK(D963)),"",IF(D963=D962,AH962,"")&amp;IF(B962&lt;&gt;B963,((IF(ISBLANK(E963),$D$3&amp;"Non-type material: "&amp;$D$3,$D$3&amp;INDEX('type-categories'!$A$2:$B$100,MATCH(E963,'type-categories'!$A$2:$A$100,0),2)&amp;$D$3))),"")&amp;(IF(K963&lt;&gt;K962,$C$2&amp;K963&amp;$K$3&amp;$C$2&amp;" ",(IF(B963&lt;&gt;B962,$C$2&amp;K963&amp;$K$3&amp;$C$2&amp;" ",""))))&amp;(IF(L963="","",((IF(L963&lt;&gt;L962,$D$2&amp;L963&amp;$L$3&amp;$D$2&amp;" ",IF(B963&lt;&gt;B962,$D$2&amp;L963&amp;$L$3&amp;$D$2&amp;" ",""))))))&amp;(IF(M963="","",((IF(M963&lt;&gt;M962,$E$2&amp;M963&amp;$E$2&amp;","&amp;" ",IF(B963&lt;&gt;B962,$E$2&amp;M963&amp;$E$2&amp;",",""))))))&amp;(IF(N963="","",IF(N963&lt;&gt;N962,N963&amp;", ",IF(B963&lt;&gt;B962,N963&amp;", ",""))))&amp;(IF(ISBLANK(O963),"",(IF(O963&lt;&gt;O962,O963&amp;", ",IF(B963&lt;&gt;B962,O963&amp;", ","")))))&amp;(IF(ISBLANK(P963),"",(IF(P963&lt;&gt;P962,P963&amp;", ",IF(B963&lt;&gt;B962,P963&amp;", ",IF(Z963&lt;&gt;Z962,P963&amp;", ",""))))))&amp;(IF(ISBLANK(Q963),"",(IF(Q963&lt;&gt;Q962,Q963&amp;", ",IF(B963&lt;&gt;B962,Q963&amp;", ",IF(Z963&lt;&gt;Z962,Q963&amp;", ",""))))))&amp;(IF(ISBLANK(R963),"",(IF(R963&lt;&gt;R962,R963&amp;"m, ",IF(B963&lt;&gt;B962,R963&amp;"m, ",IF(Z963&lt;&gt;Z962,R963&amp;"m, ",""))))))&amp;IF(ISBLANK(S963),"",(IF(B963&lt;&gt;B962,S963&amp;", ",IF(S963&lt;&gt;S962,IF((Z963=Z962),"same locality "&amp;S963&amp;", ",S963&amp;", "),""))))&amp;(IF(ISBLANK(T963),"",(IF(T963&lt;&gt;T962,IF(ISBLANK(F$2),T963&amp;", ",T963&amp;" "&amp;F$2&amp;", "),(IF(B963&lt;&gt;B962,IF(ISBLANK(F$2),T963&amp;", ",T963&amp;" "&amp;F$2&amp;", "),(IF(Z963&lt;&gt;Z962,IF(ISBLANK(F$2),T963&amp;", ",T963&amp;" "&amp;F$2&amp;", "),IF((U963&lt;&gt;U962)*($G$2="Y"),"same collector, ","")))))))))&amp;(IF(ISBLANK(U963),"",(IF(U963&lt;&gt;U962,U963&amp;", ",(IF(B963&lt;&gt;B962,U963&amp;", ",IF(Z963&lt;&gt;Z962,U963&amp;", ",(IF(T963&lt;&gt;T962,IF((T963&lt;&gt;T962)*($G$2="Y"),"same date, ", ""),IF((T963=T962)*(U963=U962)*(S963&lt;&gt;S962)*($G$2="Y"),"same collector and date, ", ""))))))))))&amp;(IF(ISBLANK(V963),"",V963&amp;", "))&amp;IF((AA963&lt;&gt;AA964)*($H$2="y"),AD963&amp;AE963,IF((AA963&lt;&gt;AA964)*($H$2="m"),AD963&amp;AG963,IF(($H$2&lt;&gt;"m")*($H$2&lt;&gt;"Y"),(IF(F963=0,"",F963&amp;" "&amp;$F$4&amp;" "))&amp;(IF(G963=0,"",G963&amp;" "&amp;$G$4&amp;" "))&amp;(IF(H963=0,"",H963&amp;" "&amp;H$4&amp;" "))&amp;(IF(I963=0,"",I963&amp;" "&amp;$I$4&amp;" "))&amp;(IF(J963=0,"",J963&amp;" "&amp;$J$4&amp;" "))&amp;IF((ISBLANK(C963)),"","("&amp;C963&amp;")"),"")))&amp;IF((B963=B964)*(K963=K964)*(L963=L964)*(M963=M964),IF(($H$2&lt;&gt;"m")*($H$2&lt;&gt;"Y"), ", ", IF((ISNUMBER(FIND(")",AE963))), ", ", "")),IF((B963=B964)*(K963=K964)*(L963=L964),"; ",". ")))</f>
        <v/>
      </c>
      <c r="AI963" s="1"/>
    </row>
    <row r="964" spans="1:35" x14ac:dyDescent="0.25">
      <c r="A964" s="3" t="str">
        <f t="shared" si="116"/>
        <v/>
      </c>
      <c r="B964" s="53" t="str">
        <f t="shared" si="120"/>
        <v/>
      </c>
      <c r="C964" s="57"/>
      <c r="D964" s="57"/>
      <c r="E964" s="57"/>
      <c r="F964" s="57"/>
      <c r="G964" s="57"/>
      <c r="H964" s="57"/>
      <c r="I964" s="57"/>
      <c r="J964" s="57"/>
      <c r="K964" s="57"/>
      <c r="L964" s="57"/>
      <c r="M964" s="54"/>
      <c r="N964" s="57"/>
      <c r="O964" s="58"/>
      <c r="P964" s="58"/>
      <c r="Q964" s="58"/>
      <c r="R964" s="58"/>
      <c r="S964" s="54"/>
      <c r="T964" s="57"/>
      <c r="U964" s="57"/>
      <c r="V964" s="57"/>
      <c r="W964" s="57"/>
      <c r="X964" s="147" t="str">
        <f>IF(ISBLANK(D964),"",IF('order-admin-units'!$I$1&lt;&gt;"y", "", IF((K964="")*(ISBLANK(D964)=FALSE), 'order-admin-units'!$B$1+1, VLOOKUP(K964, ordercountry, 2))))</f>
        <v/>
      </c>
      <c r="Y964" s="147" t="str">
        <f>IF(ISBLANK(D964),"",IF('order-admin-units'!$I$1&lt;&gt;"y", "", IF(L964="", 'order-admin-units'!$B$2+1, VLOOKUP(K964&amp;"@"&amp;L964, orderadmin, 2))))</f>
        <v/>
      </c>
      <c r="Z964" s="147" t="str">
        <f t="shared" si="117"/>
        <v/>
      </c>
      <c r="AA964" s="147" t="str">
        <f t="shared" si="118"/>
        <v/>
      </c>
      <c r="AB964" s="147" t="str">
        <f t="shared" si="119"/>
        <v/>
      </c>
      <c r="AC964" s="147" t="str">
        <f t="shared" si="113"/>
        <v/>
      </c>
      <c r="AD964" s="11" t="str">
        <f t="shared" si="114"/>
        <v/>
      </c>
      <c r="AE964" s="11" t="str">
        <f t="array" ref="AE964">IF(ISBLANK(D964),"",IF(OR($H$2="y",$H$2="m"),IF(AA964=AA963,IF(OR(AB964=$AB$4:$AB963)=FALSE,AE963&amp;C964,AE963),"("&amp;C964)&amp;IF(AA964=AA965,IF(OR(AB965=$AB$4:$AB964)=FALSE,", ",""),") "),""))</f>
        <v/>
      </c>
      <c r="AF964" s="11" t="str">
        <f t="shared" si="115"/>
        <v/>
      </c>
      <c r="AG964" s="11" t="str">
        <f t="array" ref="AG964">IF(ISBLANK(D964),"",IF(OR($H$2="y",$H$2="m"),IF(AA964=AA963,IF(OR(AC964=$AC$4:$AC963)=FALSE,AG963&amp;AF964,AG963),"("&amp;AF964)&amp;IF(AA964=AA965,IF(OR(AC965=$AC$4:$AC964)=FALSE,", ",""),") "),""))</f>
        <v/>
      </c>
      <c r="AH964" s="10" t="str">
        <f>IF((ISBLANK(D964)),"",IF(D964=D963,AH963,"")&amp;IF(B963&lt;&gt;B964,((IF(ISBLANK(E964),$D$3&amp;"Non-type material: "&amp;$D$3,$D$3&amp;INDEX('type-categories'!$A$2:$B$100,MATCH(E964,'type-categories'!$A$2:$A$100,0),2)&amp;$D$3))),"")&amp;(IF(K964&lt;&gt;K963,$C$2&amp;K964&amp;$K$3&amp;$C$2&amp;" ",(IF(B964&lt;&gt;B963,$C$2&amp;K964&amp;$K$3&amp;$C$2&amp;" ",""))))&amp;(IF(L964="","",((IF(L964&lt;&gt;L963,$D$2&amp;L964&amp;$L$3&amp;$D$2&amp;" ",IF(B964&lt;&gt;B963,$D$2&amp;L964&amp;$L$3&amp;$D$2&amp;" ",""))))))&amp;(IF(M964="","",((IF(M964&lt;&gt;M963,$E$2&amp;M964&amp;$E$2&amp;","&amp;" ",IF(B964&lt;&gt;B963,$E$2&amp;M964&amp;$E$2&amp;",",""))))))&amp;(IF(N964="","",IF(N964&lt;&gt;N963,N964&amp;", ",IF(B964&lt;&gt;B963,N964&amp;", ",""))))&amp;(IF(ISBLANK(O964),"",(IF(O964&lt;&gt;O963,O964&amp;", ",IF(B964&lt;&gt;B963,O964&amp;", ","")))))&amp;(IF(ISBLANK(P964),"",(IF(P964&lt;&gt;P963,P964&amp;", ",IF(B964&lt;&gt;B963,P964&amp;", ",IF(Z964&lt;&gt;Z963,P964&amp;", ",""))))))&amp;(IF(ISBLANK(Q964),"",(IF(Q964&lt;&gt;Q963,Q964&amp;", ",IF(B964&lt;&gt;B963,Q964&amp;", ",IF(Z964&lt;&gt;Z963,Q964&amp;", ",""))))))&amp;(IF(ISBLANK(R964),"",(IF(R964&lt;&gt;R963,R964&amp;"m, ",IF(B964&lt;&gt;B963,R964&amp;"m, ",IF(Z964&lt;&gt;Z963,R964&amp;"m, ",""))))))&amp;IF(ISBLANK(S964),"",(IF(B964&lt;&gt;B963,S964&amp;", ",IF(S964&lt;&gt;S963,IF((Z964=Z963),"same locality "&amp;S964&amp;", ",S964&amp;", "),""))))&amp;(IF(ISBLANK(T964),"",(IF(T964&lt;&gt;T963,IF(ISBLANK(F$2),T964&amp;", ",T964&amp;" "&amp;F$2&amp;", "),(IF(B964&lt;&gt;B963,IF(ISBLANK(F$2),T964&amp;", ",T964&amp;" "&amp;F$2&amp;", "),(IF(Z964&lt;&gt;Z963,IF(ISBLANK(F$2),T964&amp;", ",T964&amp;" "&amp;F$2&amp;", "),IF((U964&lt;&gt;U963)*($G$2="Y"),"same collector, ","")))))))))&amp;(IF(ISBLANK(U964),"",(IF(U964&lt;&gt;U963,U964&amp;", ",(IF(B964&lt;&gt;B963,U964&amp;", ",IF(Z964&lt;&gt;Z963,U964&amp;", ",(IF(T964&lt;&gt;T963,IF((T964&lt;&gt;T963)*($G$2="Y"),"same date, ", ""),IF((T964=T963)*(U964=U963)*(S964&lt;&gt;S963)*($G$2="Y"),"same collector and date, ", ""))))))))))&amp;(IF(ISBLANK(V964),"",V964&amp;", "))&amp;IF((AA964&lt;&gt;AA965)*($H$2="y"),AD964&amp;AE964,IF((AA964&lt;&gt;AA965)*($H$2="m"),AD964&amp;AG964,IF(($H$2&lt;&gt;"m")*($H$2&lt;&gt;"Y"),(IF(F964=0,"",F964&amp;" "&amp;$F$4&amp;" "))&amp;(IF(G964=0,"",G964&amp;" "&amp;$G$4&amp;" "))&amp;(IF(H964=0,"",H964&amp;" "&amp;H$4&amp;" "))&amp;(IF(I964=0,"",I964&amp;" "&amp;$I$4&amp;" "))&amp;(IF(J964=0,"",J964&amp;" "&amp;$J$4&amp;" "))&amp;IF((ISBLANK(C964)),"","("&amp;C964&amp;")"),"")))&amp;IF((B964=B965)*(K964=K965)*(L964=L965)*(M964=M965),IF(($H$2&lt;&gt;"m")*($H$2&lt;&gt;"Y"), ", ", IF((ISNUMBER(FIND(")",AE964))), ", ", "")),IF((B964=B965)*(K964=K965)*(L964=L965),"; ",". ")))</f>
        <v/>
      </c>
      <c r="AI964" s="1"/>
    </row>
    <row r="965" spans="1:35" x14ac:dyDescent="0.25">
      <c r="A965" s="3" t="str">
        <f t="shared" si="116"/>
        <v/>
      </c>
      <c r="B965" s="53" t="str">
        <f t="shared" si="120"/>
        <v/>
      </c>
      <c r="C965" s="57"/>
      <c r="D965" s="57"/>
      <c r="E965" s="57"/>
      <c r="F965" s="57"/>
      <c r="G965" s="57"/>
      <c r="H965" s="57"/>
      <c r="I965" s="57"/>
      <c r="J965" s="57"/>
      <c r="K965" s="57"/>
      <c r="L965" s="57"/>
      <c r="M965" s="54"/>
      <c r="N965" s="57"/>
      <c r="O965" s="58"/>
      <c r="P965" s="58"/>
      <c r="Q965" s="58"/>
      <c r="R965" s="58"/>
      <c r="S965" s="54"/>
      <c r="T965" s="57"/>
      <c r="U965" s="57"/>
      <c r="V965" s="57"/>
      <c r="W965" s="57"/>
      <c r="X965" s="147" t="str">
        <f>IF(ISBLANK(D965),"",IF('order-admin-units'!$I$1&lt;&gt;"y", "", IF((K965="")*(ISBLANK(D965)=FALSE), 'order-admin-units'!$B$1+1, VLOOKUP(K965, ordercountry, 2))))</f>
        <v/>
      </c>
      <c r="Y965" s="147" t="str">
        <f>IF(ISBLANK(D965),"",IF('order-admin-units'!$I$1&lt;&gt;"y", "", IF(L965="", 'order-admin-units'!$B$2+1, VLOOKUP(K965&amp;"@"&amp;L965, orderadmin, 2))))</f>
        <v/>
      </c>
      <c r="Z965" s="147" t="str">
        <f t="shared" si="117"/>
        <v/>
      </c>
      <c r="AA965" s="147" t="str">
        <f t="shared" si="118"/>
        <v/>
      </c>
      <c r="AB965" s="147" t="str">
        <f t="shared" si="119"/>
        <v/>
      </c>
      <c r="AC965" s="147" t="str">
        <f t="shared" ref="AC965:AC1028" si="121">AA965&amp;AF965</f>
        <v/>
      </c>
      <c r="AD965" s="11" t="str">
        <f t="shared" ref="AD965:AD1028" si="122">IF(OR($H$2="y",$H$2="m"),IF(SUMIF($AA$5:$AA$2000,AA965,$F$5:$F$2000)&lt;&gt;0,SUMIF($AA$5:$AA$2000,AA965,$F$5:$F$2000)&amp;" "&amp;$F$4&amp;" ","")&amp;IF(SUMIF($AA$5:$AA$2000,AA965,$G$5:$G$2000)&lt;&gt;0,SUMIF($AA$5:$AA$2000,AA965,$G$5:$G$2000)&amp;" "&amp;$G$4&amp;" ","")&amp;IF(SUMIF($AA$5:$AA$2000,AA965,$H$5:$H$2000)&lt;&gt;0,SUMIF($AA$5:$AA$2000,AA965,$H$5:$H$2000)&amp;" "&amp;$H$4&amp;" ","")&amp;IF(SUMIF($AA$5:$AA$2000,AA965,$I$5:$I$2000)&lt;&gt;0,SUMIF($AA$5:$AA$2000,AA965,$I$5:$I$2000)&amp;" "&amp;$I$4&amp;" ","")&amp;IF(SUMIF($AA$5:$AA$2000,AA965,$J$5:$J$2000)&lt;&gt;0,SUMIF($AA$5:$AA$2000,AA965,$J$5:$J$2000)&amp;" "&amp;$J$4&amp;" ",""),"")</f>
        <v/>
      </c>
      <c r="AE965" s="11" t="str">
        <f t="array" ref="AE965">IF(ISBLANK(D965),"",IF(OR($H$2="y",$H$2="m"),IF(AA965=AA964,IF(OR(AB965=$AB$4:$AB964)=FALSE,AE964&amp;C965,AE964),"("&amp;C965)&amp;IF(AA965=AA966,IF(OR(AB966=$AB$4:$AB965)=FALSE,", ",""),") "),""))</f>
        <v/>
      </c>
      <c r="AF965" s="11" t="str">
        <f t="shared" ref="AF965:AF1028" si="123">IF((ISBLANK(D965)=FALSE)*OR($H$2="y",$H$2="m"),IFERROR(LEFT(C965, FIND(" ",C965)-1), C965),"")</f>
        <v/>
      </c>
      <c r="AG965" s="11" t="str">
        <f t="array" ref="AG965">IF(ISBLANK(D965),"",IF(OR($H$2="y",$H$2="m"),IF(AA965=AA964,IF(OR(AC965=$AC$4:$AC964)=FALSE,AG964&amp;AF965,AG964),"("&amp;AF965)&amp;IF(AA965=AA966,IF(OR(AC966=$AC$4:$AC965)=FALSE,", ",""),") "),""))</f>
        <v/>
      </c>
      <c r="AH965" s="10" t="str">
        <f>IF((ISBLANK(D965)),"",IF(D965=D964,AH964,"")&amp;IF(B964&lt;&gt;B965,((IF(ISBLANK(E965),$D$3&amp;"Non-type material: "&amp;$D$3,$D$3&amp;INDEX('type-categories'!$A$2:$B$100,MATCH(E965,'type-categories'!$A$2:$A$100,0),2)&amp;$D$3))),"")&amp;(IF(K965&lt;&gt;K964,$C$2&amp;K965&amp;$K$3&amp;$C$2&amp;" ",(IF(B965&lt;&gt;B964,$C$2&amp;K965&amp;$K$3&amp;$C$2&amp;" ",""))))&amp;(IF(L965="","",((IF(L965&lt;&gt;L964,$D$2&amp;L965&amp;$L$3&amp;$D$2&amp;" ",IF(B965&lt;&gt;B964,$D$2&amp;L965&amp;$L$3&amp;$D$2&amp;" ",""))))))&amp;(IF(M965="","",((IF(M965&lt;&gt;M964,$E$2&amp;M965&amp;$E$2&amp;","&amp;" ",IF(B965&lt;&gt;B964,$E$2&amp;M965&amp;$E$2&amp;",",""))))))&amp;(IF(N965="","",IF(N965&lt;&gt;N964,N965&amp;", ",IF(B965&lt;&gt;B964,N965&amp;", ",""))))&amp;(IF(ISBLANK(O965),"",(IF(O965&lt;&gt;O964,O965&amp;", ",IF(B965&lt;&gt;B964,O965&amp;", ","")))))&amp;(IF(ISBLANK(P965),"",(IF(P965&lt;&gt;P964,P965&amp;", ",IF(B965&lt;&gt;B964,P965&amp;", ",IF(Z965&lt;&gt;Z964,P965&amp;", ",""))))))&amp;(IF(ISBLANK(Q965),"",(IF(Q965&lt;&gt;Q964,Q965&amp;", ",IF(B965&lt;&gt;B964,Q965&amp;", ",IF(Z965&lt;&gt;Z964,Q965&amp;", ",""))))))&amp;(IF(ISBLANK(R965),"",(IF(R965&lt;&gt;R964,R965&amp;"m, ",IF(B965&lt;&gt;B964,R965&amp;"m, ",IF(Z965&lt;&gt;Z964,R965&amp;"m, ",""))))))&amp;IF(ISBLANK(S965),"",(IF(B965&lt;&gt;B964,S965&amp;", ",IF(S965&lt;&gt;S964,IF((Z965=Z964),"same locality "&amp;S965&amp;", ",S965&amp;", "),""))))&amp;(IF(ISBLANK(T965),"",(IF(T965&lt;&gt;T964,IF(ISBLANK(F$2),T965&amp;", ",T965&amp;" "&amp;F$2&amp;", "),(IF(B965&lt;&gt;B964,IF(ISBLANK(F$2),T965&amp;", ",T965&amp;" "&amp;F$2&amp;", "),(IF(Z965&lt;&gt;Z964,IF(ISBLANK(F$2),T965&amp;", ",T965&amp;" "&amp;F$2&amp;", "),IF((U965&lt;&gt;U964)*($G$2="Y"),"same collector, ","")))))))))&amp;(IF(ISBLANK(U965),"",(IF(U965&lt;&gt;U964,U965&amp;", ",(IF(B965&lt;&gt;B964,U965&amp;", ",IF(Z965&lt;&gt;Z964,U965&amp;", ",(IF(T965&lt;&gt;T964,IF((T965&lt;&gt;T964)*($G$2="Y"),"same date, ", ""),IF((T965=T964)*(U965=U964)*(S965&lt;&gt;S964)*($G$2="Y"),"same collector and date, ", ""))))))))))&amp;(IF(ISBLANK(V965),"",V965&amp;", "))&amp;IF((AA965&lt;&gt;AA966)*($H$2="y"),AD965&amp;AE965,IF((AA965&lt;&gt;AA966)*($H$2="m"),AD965&amp;AG965,IF(($H$2&lt;&gt;"m")*($H$2&lt;&gt;"Y"),(IF(F965=0,"",F965&amp;" "&amp;$F$4&amp;" "))&amp;(IF(G965=0,"",G965&amp;" "&amp;$G$4&amp;" "))&amp;(IF(H965=0,"",H965&amp;" "&amp;H$4&amp;" "))&amp;(IF(I965=0,"",I965&amp;" "&amp;$I$4&amp;" "))&amp;(IF(J965=0,"",J965&amp;" "&amp;$J$4&amp;" "))&amp;IF((ISBLANK(C965)),"","("&amp;C965&amp;")"),"")))&amp;IF((B965=B966)*(K965=K966)*(L965=L966)*(M965=M966),IF(($H$2&lt;&gt;"m")*($H$2&lt;&gt;"Y"), ", ", IF((ISNUMBER(FIND(")",AE965))), ", ", "")),IF((B965=B966)*(K965=K966)*(L965=L966),"; ",". ")))</f>
        <v/>
      </c>
      <c r="AI965" s="1"/>
    </row>
    <row r="966" spans="1:35" x14ac:dyDescent="0.25">
      <c r="A966" s="3" t="str">
        <f t="shared" ref="A966:A1029" si="124">IF(ISBLANK(D966),"",IF(D966&lt;&gt;D965, A965+1, A965))</f>
        <v/>
      </c>
      <c r="B966" s="53" t="str">
        <f t="shared" si="120"/>
        <v/>
      </c>
      <c r="C966" s="57"/>
      <c r="D966" s="57"/>
      <c r="E966" s="57"/>
      <c r="F966" s="57"/>
      <c r="G966" s="57"/>
      <c r="H966" s="57"/>
      <c r="I966" s="57"/>
      <c r="J966" s="57"/>
      <c r="K966" s="57"/>
      <c r="L966" s="57"/>
      <c r="M966" s="54"/>
      <c r="N966" s="57"/>
      <c r="O966" s="58"/>
      <c r="P966" s="58"/>
      <c r="Q966" s="58"/>
      <c r="R966" s="58"/>
      <c r="S966" s="54"/>
      <c r="T966" s="57"/>
      <c r="U966" s="57"/>
      <c r="V966" s="57"/>
      <c r="W966" s="57"/>
      <c r="X966" s="147" t="str">
        <f>IF(ISBLANK(D966),"",IF('order-admin-units'!$I$1&lt;&gt;"y", "", IF((K966="")*(ISBLANK(D966)=FALSE), 'order-admin-units'!$B$1+1, VLOOKUP(K966, ordercountry, 2))))</f>
        <v/>
      </c>
      <c r="Y966" s="147" t="str">
        <f>IF(ISBLANK(D966),"",IF('order-admin-units'!$I$1&lt;&gt;"y", "", IF(L966="", 'order-admin-units'!$B$2+1, VLOOKUP(K966&amp;"@"&amp;L966, orderadmin, 2))))</f>
        <v/>
      </c>
      <c r="Z966" s="147" t="str">
        <f t="shared" ref="Z966:Z1029" si="125">K966&amp;L966&amp;M966&amp;N966&amp;O966</f>
        <v/>
      </c>
      <c r="AA966" s="147" t="str">
        <f t="shared" ref="AA966:AA1029" si="126">B966&amp;K966&amp;L966&amp;M966&amp;N966&amp;O966&amp;P966&amp;Q966&amp;R966&amp;S966&amp;T966&amp;U966</f>
        <v/>
      </c>
      <c r="AB966" s="147" t="str">
        <f t="shared" ref="AB966:AB1029" si="127">AA966&amp;C966</f>
        <v/>
      </c>
      <c r="AC966" s="147" t="str">
        <f t="shared" si="121"/>
        <v/>
      </c>
      <c r="AD966" s="11" t="str">
        <f t="shared" si="122"/>
        <v/>
      </c>
      <c r="AE966" s="11" t="str">
        <f t="array" ref="AE966">IF(ISBLANK(D966),"",IF(OR($H$2="y",$H$2="m"),IF(AA966=AA965,IF(OR(AB966=$AB$4:$AB965)=FALSE,AE965&amp;C966,AE965),"("&amp;C966)&amp;IF(AA966=AA967,IF(OR(AB967=$AB$4:$AB966)=FALSE,", ",""),") "),""))</f>
        <v/>
      </c>
      <c r="AF966" s="11" t="str">
        <f t="shared" si="123"/>
        <v/>
      </c>
      <c r="AG966" s="11" t="str">
        <f t="array" ref="AG966">IF(ISBLANK(D966),"",IF(OR($H$2="y",$H$2="m"),IF(AA966=AA965,IF(OR(AC966=$AC$4:$AC965)=FALSE,AG965&amp;AF966,AG965),"("&amp;AF966)&amp;IF(AA966=AA967,IF(OR(AC967=$AC$4:$AC966)=FALSE,", ",""),") "),""))</f>
        <v/>
      </c>
      <c r="AH966" s="10" t="str">
        <f>IF((ISBLANK(D966)),"",IF(D966=D965,AH965,"")&amp;IF(B965&lt;&gt;B966,((IF(ISBLANK(E966),$D$3&amp;"Non-type material: "&amp;$D$3,$D$3&amp;INDEX('type-categories'!$A$2:$B$100,MATCH(E966,'type-categories'!$A$2:$A$100,0),2)&amp;$D$3))),"")&amp;(IF(K966&lt;&gt;K965,$C$2&amp;K966&amp;$K$3&amp;$C$2&amp;" ",(IF(B966&lt;&gt;B965,$C$2&amp;K966&amp;$K$3&amp;$C$2&amp;" ",""))))&amp;(IF(L966="","",((IF(L966&lt;&gt;L965,$D$2&amp;L966&amp;$L$3&amp;$D$2&amp;" ",IF(B966&lt;&gt;B965,$D$2&amp;L966&amp;$L$3&amp;$D$2&amp;" ",""))))))&amp;(IF(M966="","",((IF(M966&lt;&gt;M965,$E$2&amp;M966&amp;$E$2&amp;","&amp;" ",IF(B966&lt;&gt;B965,$E$2&amp;M966&amp;$E$2&amp;",",""))))))&amp;(IF(N966="","",IF(N966&lt;&gt;N965,N966&amp;", ",IF(B966&lt;&gt;B965,N966&amp;", ",""))))&amp;(IF(ISBLANK(O966),"",(IF(O966&lt;&gt;O965,O966&amp;", ",IF(B966&lt;&gt;B965,O966&amp;", ","")))))&amp;(IF(ISBLANK(P966),"",(IF(P966&lt;&gt;P965,P966&amp;", ",IF(B966&lt;&gt;B965,P966&amp;", ",IF(Z966&lt;&gt;Z965,P966&amp;", ",""))))))&amp;(IF(ISBLANK(Q966),"",(IF(Q966&lt;&gt;Q965,Q966&amp;", ",IF(B966&lt;&gt;B965,Q966&amp;", ",IF(Z966&lt;&gt;Z965,Q966&amp;", ",""))))))&amp;(IF(ISBLANK(R966),"",(IF(R966&lt;&gt;R965,R966&amp;"m, ",IF(B966&lt;&gt;B965,R966&amp;"m, ",IF(Z966&lt;&gt;Z965,R966&amp;"m, ",""))))))&amp;IF(ISBLANK(S966),"",(IF(B966&lt;&gt;B965,S966&amp;", ",IF(S966&lt;&gt;S965,IF((Z966=Z965),"same locality "&amp;S966&amp;", ",S966&amp;", "),""))))&amp;(IF(ISBLANK(T966),"",(IF(T966&lt;&gt;T965,IF(ISBLANK(F$2),T966&amp;", ",T966&amp;" "&amp;F$2&amp;", "),(IF(B966&lt;&gt;B965,IF(ISBLANK(F$2),T966&amp;", ",T966&amp;" "&amp;F$2&amp;", "),(IF(Z966&lt;&gt;Z965,IF(ISBLANK(F$2),T966&amp;", ",T966&amp;" "&amp;F$2&amp;", "),IF((U966&lt;&gt;U965)*($G$2="Y"),"same collector, ","")))))))))&amp;(IF(ISBLANK(U966),"",(IF(U966&lt;&gt;U965,U966&amp;", ",(IF(B966&lt;&gt;B965,U966&amp;", ",IF(Z966&lt;&gt;Z965,U966&amp;", ",(IF(T966&lt;&gt;T965,IF((T966&lt;&gt;T965)*($G$2="Y"),"same date, ", ""),IF((T966=T965)*(U966=U965)*(S966&lt;&gt;S965)*($G$2="Y"),"same collector and date, ", ""))))))))))&amp;(IF(ISBLANK(V966),"",V966&amp;", "))&amp;IF((AA966&lt;&gt;AA967)*($H$2="y"),AD966&amp;AE966,IF((AA966&lt;&gt;AA967)*($H$2="m"),AD966&amp;AG966,IF(($H$2&lt;&gt;"m")*($H$2&lt;&gt;"Y"),(IF(F966=0,"",F966&amp;" "&amp;$F$4&amp;" "))&amp;(IF(G966=0,"",G966&amp;" "&amp;$G$4&amp;" "))&amp;(IF(H966=0,"",H966&amp;" "&amp;H$4&amp;" "))&amp;(IF(I966=0,"",I966&amp;" "&amp;$I$4&amp;" "))&amp;(IF(J966=0,"",J966&amp;" "&amp;$J$4&amp;" "))&amp;IF((ISBLANK(C966)),"","("&amp;C966&amp;")"),"")))&amp;IF((B966=B967)*(K966=K967)*(L966=L967)*(M966=M967),IF(($H$2&lt;&gt;"m")*($H$2&lt;&gt;"Y"), ", ", IF((ISNUMBER(FIND(")",AE966))), ", ", "")),IF((B966=B967)*(K966=K967)*(L966=L967),"; ",". ")))</f>
        <v/>
      </c>
      <c r="AI966" s="1"/>
    </row>
    <row r="967" spans="1:35" x14ac:dyDescent="0.25">
      <c r="A967" s="3" t="str">
        <f t="shared" si="124"/>
        <v/>
      </c>
      <c r="B967" s="53" t="str">
        <f t="shared" si="120"/>
        <v/>
      </c>
      <c r="C967" s="57"/>
      <c r="D967" s="57"/>
      <c r="E967" s="57"/>
      <c r="F967" s="57"/>
      <c r="G967" s="57"/>
      <c r="H967" s="57"/>
      <c r="I967" s="57"/>
      <c r="J967" s="57"/>
      <c r="K967" s="57"/>
      <c r="L967" s="57"/>
      <c r="M967" s="54"/>
      <c r="N967" s="57"/>
      <c r="O967" s="58"/>
      <c r="P967" s="58"/>
      <c r="Q967" s="58"/>
      <c r="R967" s="58"/>
      <c r="S967" s="54"/>
      <c r="T967" s="57"/>
      <c r="U967" s="57"/>
      <c r="V967" s="57"/>
      <c r="W967" s="57"/>
      <c r="X967" s="147" t="str">
        <f>IF(ISBLANK(D967),"",IF('order-admin-units'!$I$1&lt;&gt;"y", "", IF((K967="")*(ISBLANK(D967)=FALSE), 'order-admin-units'!$B$1+1, VLOOKUP(K967, ordercountry, 2))))</f>
        <v/>
      </c>
      <c r="Y967" s="147" t="str">
        <f>IF(ISBLANK(D967),"",IF('order-admin-units'!$I$1&lt;&gt;"y", "", IF(L967="", 'order-admin-units'!$B$2+1, VLOOKUP(K967&amp;"@"&amp;L967, orderadmin, 2))))</f>
        <v/>
      </c>
      <c r="Z967" s="147" t="str">
        <f t="shared" si="125"/>
        <v/>
      </c>
      <c r="AA967" s="147" t="str">
        <f t="shared" si="126"/>
        <v/>
      </c>
      <c r="AB967" s="147" t="str">
        <f t="shared" si="127"/>
        <v/>
      </c>
      <c r="AC967" s="147" t="str">
        <f t="shared" si="121"/>
        <v/>
      </c>
      <c r="AD967" s="11" t="str">
        <f t="shared" si="122"/>
        <v/>
      </c>
      <c r="AE967" s="11" t="str">
        <f t="array" ref="AE967">IF(ISBLANK(D967),"",IF(OR($H$2="y",$H$2="m"),IF(AA967=AA966,IF(OR(AB967=$AB$4:$AB966)=FALSE,AE966&amp;C967,AE966),"("&amp;C967)&amp;IF(AA967=AA968,IF(OR(AB968=$AB$4:$AB967)=FALSE,", ",""),") "),""))</f>
        <v/>
      </c>
      <c r="AF967" s="11" t="str">
        <f t="shared" si="123"/>
        <v/>
      </c>
      <c r="AG967" s="11" t="str">
        <f t="array" ref="AG967">IF(ISBLANK(D967),"",IF(OR($H$2="y",$H$2="m"),IF(AA967=AA966,IF(OR(AC967=$AC$4:$AC966)=FALSE,AG966&amp;AF967,AG966),"("&amp;AF967)&amp;IF(AA967=AA968,IF(OR(AC968=$AC$4:$AC967)=FALSE,", ",""),") "),""))</f>
        <v/>
      </c>
      <c r="AH967" s="10" t="str">
        <f>IF((ISBLANK(D967)),"",IF(D967=D966,AH966,"")&amp;IF(B966&lt;&gt;B967,((IF(ISBLANK(E967),$D$3&amp;"Non-type material: "&amp;$D$3,$D$3&amp;INDEX('type-categories'!$A$2:$B$100,MATCH(E967,'type-categories'!$A$2:$A$100,0),2)&amp;$D$3))),"")&amp;(IF(K967&lt;&gt;K966,$C$2&amp;K967&amp;$K$3&amp;$C$2&amp;" ",(IF(B967&lt;&gt;B966,$C$2&amp;K967&amp;$K$3&amp;$C$2&amp;" ",""))))&amp;(IF(L967="","",((IF(L967&lt;&gt;L966,$D$2&amp;L967&amp;$L$3&amp;$D$2&amp;" ",IF(B967&lt;&gt;B966,$D$2&amp;L967&amp;$L$3&amp;$D$2&amp;" ",""))))))&amp;(IF(M967="","",((IF(M967&lt;&gt;M966,$E$2&amp;M967&amp;$E$2&amp;","&amp;" ",IF(B967&lt;&gt;B966,$E$2&amp;M967&amp;$E$2&amp;",",""))))))&amp;(IF(N967="","",IF(N967&lt;&gt;N966,N967&amp;", ",IF(B967&lt;&gt;B966,N967&amp;", ",""))))&amp;(IF(ISBLANK(O967),"",(IF(O967&lt;&gt;O966,O967&amp;", ",IF(B967&lt;&gt;B966,O967&amp;", ","")))))&amp;(IF(ISBLANK(P967),"",(IF(P967&lt;&gt;P966,P967&amp;", ",IF(B967&lt;&gt;B966,P967&amp;", ",IF(Z967&lt;&gt;Z966,P967&amp;", ",""))))))&amp;(IF(ISBLANK(Q967),"",(IF(Q967&lt;&gt;Q966,Q967&amp;", ",IF(B967&lt;&gt;B966,Q967&amp;", ",IF(Z967&lt;&gt;Z966,Q967&amp;", ",""))))))&amp;(IF(ISBLANK(R967),"",(IF(R967&lt;&gt;R966,R967&amp;"m, ",IF(B967&lt;&gt;B966,R967&amp;"m, ",IF(Z967&lt;&gt;Z966,R967&amp;"m, ",""))))))&amp;IF(ISBLANK(S967),"",(IF(B967&lt;&gt;B966,S967&amp;", ",IF(S967&lt;&gt;S966,IF((Z967=Z966),"same locality "&amp;S967&amp;", ",S967&amp;", "),""))))&amp;(IF(ISBLANK(T967),"",(IF(T967&lt;&gt;T966,IF(ISBLANK(F$2),T967&amp;", ",T967&amp;" "&amp;F$2&amp;", "),(IF(B967&lt;&gt;B966,IF(ISBLANK(F$2),T967&amp;", ",T967&amp;" "&amp;F$2&amp;", "),(IF(Z967&lt;&gt;Z966,IF(ISBLANK(F$2),T967&amp;", ",T967&amp;" "&amp;F$2&amp;", "),IF((U967&lt;&gt;U966)*($G$2="Y"),"same collector, ","")))))))))&amp;(IF(ISBLANK(U967),"",(IF(U967&lt;&gt;U966,U967&amp;", ",(IF(B967&lt;&gt;B966,U967&amp;", ",IF(Z967&lt;&gt;Z966,U967&amp;", ",(IF(T967&lt;&gt;T966,IF((T967&lt;&gt;T966)*($G$2="Y"),"same date, ", ""),IF((T967=T966)*(U967=U966)*(S967&lt;&gt;S966)*($G$2="Y"),"same collector and date, ", ""))))))))))&amp;(IF(ISBLANK(V967),"",V967&amp;", "))&amp;IF((AA967&lt;&gt;AA968)*($H$2="y"),AD967&amp;AE967,IF((AA967&lt;&gt;AA968)*($H$2="m"),AD967&amp;AG967,IF(($H$2&lt;&gt;"m")*($H$2&lt;&gt;"Y"),(IF(F967=0,"",F967&amp;" "&amp;$F$4&amp;" "))&amp;(IF(G967=0,"",G967&amp;" "&amp;$G$4&amp;" "))&amp;(IF(H967=0,"",H967&amp;" "&amp;H$4&amp;" "))&amp;(IF(I967=0,"",I967&amp;" "&amp;$I$4&amp;" "))&amp;(IF(J967=0,"",J967&amp;" "&amp;$J$4&amp;" "))&amp;IF((ISBLANK(C967)),"","("&amp;C967&amp;")"),"")))&amp;IF((B967=B968)*(K967=K968)*(L967=L968)*(M967=M968),IF(($H$2&lt;&gt;"m")*($H$2&lt;&gt;"Y"), ", ", IF((ISNUMBER(FIND(")",AE967))), ", ", "")),IF((B967=B968)*(K967=K968)*(L967=L968),"; ",". ")))</f>
        <v/>
      </c>
      <c r="AI967" s="1"/>
    </row>
    <row r="968" spans="1:35" x14ac:dyDescent="0.25">
      <c r="A968" s="3" t="str">
        <f t="shared" si="124"/>
        <v/>
      </c>
      <c r="B968" s="53" t="str">
        <f t="shared" si="120"/>
        <v/>
      </c>
      <c r="C968" s="57"/>
      <c r="D968" s="57"/>
      <c r="E968" s="57"/>
      <c r="F968" s="57"/>
      <c r="G968" s="57"/>
      <c r="H968" s="57"/>
      <c r="I968" s="57"/>
      <c r="J968" s="57"/>
      <c r="K968" s="57"/>
      <c r="L968" s="57"/>
      <c r="M968" s="54"/>
      <c r="N968" s="57"/>
      <c r="O968" s="58"/>
      <c r="P968" s="58"/>
      <c r="Q968" s="58"/>
      <c r="R968" s="58"/>
      <c r="S968" s="54"/>
      <c r="T968" s="57"/>
      <c r="U968" s="57"/>
      <c r="V968" s="57"/>
      <c r="W968" s="57"/>
      <c r="X968" s="147" t="str">
        <f>IF(ISBLANK(D968),"",IF('order-admin-units'!$I$1&lt;&gt;"y", "", IF((K968="")*(ISBLANK(D968)=FALSE), 'order-admin-units'!$B$1+1, VLOOKUP(K968, ordercountry, 2))))</f>
        <v/>
      </c>
      <c r="Y968" s="147" t="str">
        <f>IF(ISBLANK(D968),"",IF('order-admin-units'!$I$1&lt;&gt;"y", "", IF(L968="", 'order-admin-units'!$B$2+1, VLOOKUP(K968&amp;"@"&amp;L968, orderadmin, 2))))</f>
        <v/>
      </c>
      <c r="Z968" s="147" t="str">
        <f t="shared" si="125"/>
        <v/>
      </c>
      <c r="AA968" s="147" t="str">
        <f t="shared" si="126"/>
        <v/>
      </c>
      <c r="AB968" s="147" t="str">
        <f t="shared" si="127"/>
        <v/>
      </c>
      <c r="AC968" s="147" t="str">
        <f t="shared" si="121"/>
        <v/>
      </c>
      <c r="AD968" s="11" t="str">
        <f t="shared" si="122"/>
        <v/>
      </c>
      <c r="AE968" s="11" t="str">
        <f t="array" ref="AE968">IF(ISBLANK(D968),"",IF(OR($H$2="y",$H$2="m"),IF(AA968=AA967,IF(OR(AB968=$AB$4:$AB967)=FALSE,AE967&amp;C968,AE967),"("&amp;C968)&amp;IF(AA968=AA969,IF(OR(AB969=$AB$4:$AB968)=FALSE,", ",""),") "),""))</f>
        <v/>
      </c>
      <c r="AF968" s="11" t="str">
        <f t="shared" si="123"/>
        <v/>
      </c>
      <c r="AG968" s="11" t="str">
        <f t="array" ref="AG968">IF(ISBLANK(D968),"",IF(OR($H$2="y",$H$2="m"),IF(AA968=AA967,IF(OR(AC968=$AC$4:$AC967)=FALSE,AG967&amp;AF968,AG967),"("&amp;AF968)&amp;IF(AA968=AA969,IF(OR(AC969=$AC$4:$AC968)=FALSE,", ",""),") "),""))</f>
        <v/>
      </c>
      <c r="AH968" s="10" t="str">
        <f>IF((ISBLANK(D968)),"",IF(D968=D967,AH967,"")&amp;IF(B967&lt;&gt;B968,((IF(ISBLANK(E968),$D$3&amp;"Non-type material: "&amp;$D$3,$D$3&amp;INDEX('type-categories'!$A$2:$B$100,MATCH(E968,'type-categories'!$A$2:$A$100,0),2)&amp;$D$3))),"")&amp;(IF(K968&lt;&gt;K967,$C$2&amp;K968&amp;$K$3&amp;$C$2&amp;" ",(IF(B968&lt;&gt;B967,$C$2&amp;K968&amp;$K$3&amp;$C$2&amp;" ",""))))&amp;(IF(L968="","",((IF(L968&lt;&gt;L967,$D$2&amp;L968&amp;$L$3&amp;$D$2&amp;" ",IF(B968&lt;&gt;B967,$D$2&amp;L968&amp;$L$3&amp;$D$2&amp;" ",""))))))&amp;(IF(M968="","",((IF(M968&lt;&gt;M967,$E$2&amp;M968&amp;$E$2&amp;","&amp;" ",IF(B968&lt;&gt;B967,$E$2&amp;M968&amp;$E$2&amp;",",""))))))&amp;(IF(N968="","",IF(N968&lt;&gt;N967,N968&amp;", ",IF(B968&lt;&gt;B967,N968&amp;", ",""))))&amp;(IF(ISBLANK(O968),"",(IF(O968&lt;&gt;O967,O968&amp;", ",IF(B968&lt;&gt;B967,O968&amp;", ","")))))&amp;(IF(ISBLANK(P968),"",(IF(P968&lt;&gt;P967,P968&amp;", ",IF(B968&lt;&gt;B967,P968&amp;", ",IF(Z968&lt;&gt;Z967,P968&amp;", ",""))))))&amp;(IF(ISBLANK(Q968),"",(IF(Q968&lt;&gt;Q967,Q968&amp;", ",IF(B968&lt;&gt;B967,Q968&amp;", ",IF(Z968&lt;&gt;Z967,Q968&amp;", ",""))))))&amp;(IF(ISBLANK(R968),"",(IF(R968&lt;&gt;R967,R968&amp;"m, ",IF(B968&lt;&gt;B967,R968&amp;"m, ",IF(Z968&lt;&gt;Z967,R968&amp;"m, ",""))))))&amp;IF(ISBLANK(S968),"",(IF(B968&lt;&gt;B967,S968&amp;", ",IF(S968&lt;&gt;S967,IF((Z968=Z967),"same locality "&amp;S968&amp;", ",S968&amp;", "),""))))&amp;(IF(ISBLANK(T968),"",(IF(T968&lt;&gt;T967,IF(ISBLANK(F$2),T968&amp;", ",T968&amp;" "&amp;F$2&amp;", "),(IF(B968&lt;&gt;B967,IF(ISBLANK(F$2),T968&amp;", ",T968&amp;" "&amp;F$2&amp;", "),(IF(Z968&lt;&gt;Z967,IF(ISBLANK(F$2),T968&amp;", ",T968&amp;" "&amp;F$2&amp;", "),IF((U968&lt;&gt;U967)*($G$2="Y"),"same collector, ","")))))))))&amp;(IF(ISBLANK(U968),"",(IF(U968&lt;&gt;U967,U968&amp;", ",(IF(B968&lt;&gt;B967,U968&amp;", ",IF(Z968&lt;&gt;Z967,U968&amp;", ",(IF(T968&lt;&gt;T967,IF((T968&lt;&gt;T967)*($G$2="Y"),"same date, ", ""),IF((T968=T967)*(U968=U967)*(S968&lt;&gt;S967)*($G$2="Y"),"same collector and date, ", ""))))))))))&amp;(IF(ISBLANK(V968),"",V968&amp;", "))&amp;IF((AA968&lt;&gt;AA969)*($H$2="y"),AD968&amp;AE968,IF((AA968&lt;&gt;AA969)*($H$2="m"),AD968&amp;AG968,IF(($H$2&lt;&gt;"m")*($H$2&lt;&gt;"Y"),(IF(F968=0,"",F968&amp;" "&amp;$F$4&amp;" "))&amp;(IF(G968=0,"",G968&amp;" "&amp;$G$4&amp;" "))&amp;(IF(H968=0,"",H968&amp;" "&amp;H$4&amp;" "))&amp;(IF(I968=0,"",I968&amp;" "&amp;$I$4&amp;" "))&amp;(IF(J968=0,"",J968&amp;" "&amp;$J$4&amp;" "))&amp;IF((ISBLANK(C968)),"","("&amp;C968&amp;")"),"")))&amp;IF((B968=B969)*(K968=K969)*(L968=L969)*(M968=M969),IF(($H$2&lt;&gt;"m")*($H$2&lt;&gt;"Y"), ", ", IF((ISNUMBER(FIND(")",AE968))), ", ", "")),IF((B968=B969)*(K968=K969)*(L968=L969),"; ",". ")))</f>
        <v/>
      </c>
      <c r="AI968" s="1"/>
    </row>
    <row r="969" spans="1:35" x14ac:dyDescent="0.25">
      <c r="A969" s="3" t="str">
        <f t="shared" si="124"/>
        <v/>
      </c>
      <c r="B969" s="53" t="str">
        <f t="shared" ref="B969:B1032" si="128">D969&amp;E969</f>
        <v/>
      </c>
      <c r="C969" s="57"/>
      <c r="D969" s="57"/>
      <c r="E969" s="57"/>
      <c r="F969" s="57"/>
      <c r="G969" s="57"/>
      <c r="H969" s="57"/>
      <c r="I969" s="57"/>
      <c r="J969" s="57"/>
      <c r="K969" s="57"/>
      <c r="L969" s="57"/>
      <c r="M969" s="54"/>
      <c r="N969" s="57"/>
      <c r="O969" s="58"/>
      <c r="P969" s="58"/>
      <c r="Q969" s="58"/>
      <c r="R969" s="58"/>
      <c r="S969" s="54"/>
      <c r="T969" s="57"/>
      <c r="U969" s="57"/>
      <c r="V969" s="57"/>
      <c r="W969" s="57"/>
      <c r="X969" s="147" t="str">
        <f>IF(ISBLANK(D969),"",IF('order-admin-units'!$I$1&lt;&gt;"y", "", IF((K969="")*(ISBLANK(D969)=FALSE), 'order-admin-units'!$B$1+1, VLOOKUP(K969, ordercountry, 2))))</f>
        <v/>
      </c>
      <c r="Y969" s="147" t="str">
        <f>IF(ISBLANK(D969),"",IF('order-admin-units'!$I$1&lt;&gt;"y", "", IF(L969="", 'order-admin-units'!$B$2+1, VLOOKUP(K969&amp;"@"&amp;L969, orderadmin, 2))))</f>
        <v/>
      </c>
      <c r="Z969" s="147" t="str">
        <f t="shared" si="125"/>
        <v/>
      </c>
      <c r="AA969" s="147" t="str">
        <f t="shared" si="126"/>
        <v/>
      </c>
      <c r="AB969" s="147" t="str">
        <f t="shared" si="127"/>
        <v/>
      </c>
      <c r="AC969" s="147" t="str">
        <f t="shared" si="121"/>
        <v/>
      </c>
      <c r="AD969" s="11" t="str">
        <f t="shared" si="122"/>
        <v/>
      </c>
      <c r="AE969" s="11" t="str">
        <f t="array" ref="AE969">IF(ISBLANK(D969),"",IF(OR($H$2="y",$H$2="m"),IF(AA969=AA968,IF(OR(AB969=$AB$4:$AB968)=FALSE,AE968&amp;C969,AE968),"("&amp;C969)&amp;IF(AA969=AA970,IF(OR(AB970=$AB$4:$AB969)=FALSE,", ",""),") "),""))</f>
        <v/>
      </c>
      <c r="AF969" s="11" t="str">
        <f t="shared" si="123"/>
        <v/>
      </c>
      <c r="AG969" s="11" t="str">
        <f t="array" ref="AG969">IF(ISBLANK(D969),"",IF(OR($H$2="y",$H$2="m"),IF(AA969=AA968,IF(OR(AC969=$AC$4:$AC968)=FALSE,AG968&amp;AF969,AG968),"("&amp;AF969)&amp;IF(AA969=AA970,IF(OR(AC970=$AC$4:$AC969)=FALSE,", ",""),") "),""))</f>
        <v/>
      </c>
      <c r="AH969" s="10" t="str">
        <f>IF((ISBLANK(D969)),"",IF(D969=D968,AH968,"")&amp;IF(B968&lt;&gt;B969,((IF(ISBLANK(E969),$D$3&amp;"Non-type material: "&amp;$D$3,$D$3&amp;INDEX('type-categories'!$A$2:$B$100,MATCH(E969,'type-categories'!$A$2:$A$100,0),2)&amp;$D$3))),"")&amp;(IF(K969&lt;&gt;K968,$C$2&amp;K969&amp;$K$3&amp;$C$2&amp;" ",(IF(B969&lt;&gt;B968,$C$2&amp;K969&amp;$K$3&amp;$C$2&amp;" ",""))))&amp;(IF(L969="","",((IF(L969&lt;&gt;L968,$D$2&amp;L969&amp;$L$3&amp;$D$2&amp;" ",IF(B969&lt;&gt;B968,$D$2&amp;L969&amp;$L$3&amp;$D$2&amp;" ",""))))))&amp;(IF(M969="","",((IF(M969&lt;&gt;M968,$E$2&amp;M969&amp;$E$2&amp;","&amp;" ",IF(B969&lt;&gt;B968,$E$2&amp;M969&amp;$E$2&amp;",",""))))))&amp;(IF(N969="","",IF(N969&lt;&gt;N968,N969&amp;", ",IF(B969&lt;&gt;B968,N969&amp;", ",""))))&amp;(IF(ISBLANK(O969),"",(IF(O969&lt;&gt;O968,O969&amp;", ",IF(B969&lt;&gt;B968,O969&amp;", ","")))))&amp;(IF(ISBLANK(P969),"",(IF(P969&lt;&gt;P968,P969&amp;", ",IF(B969&lt;&gt;B968,P969&amp;", ",IF(Z969&lt;&gt;Z968,P969&amp;", ",""))))))&amp;(IF(ISBLANK(Q969),"",(IF(Q969&lt;&gt;Q968,Q969&amp;", ",IF(B969&lt;&gt;B968,Q969&amp;", ",IF(Z969&lt;&gt;Z968,Q969&amp;", ",""))))))&amp;(IF(ISBLANK(R969),"",(IF(R969&lt;&gt;R968,R969&amp;"m, ",IF(B969&lt;&gt;B968,R969&amp;"m, ",IF(Z969&lt;&gt;Z968,R969&amp;"m, ",""))))))&amp;IF(ISBLANK(S969),"",(IF(B969&lt;&gt;B968,S969&amp;", ",IF(S969&lt;&gt;S968,IF((Z969=Z968),"same locality "&amp;S969&amp;", ",S969&amp;", "),""))))&amp;(IF(ISBLANK(T969),"",(IF(T969&lt;&gt;T968,IF(ISBLANK(F$2),T969&amp;", ",T969&amp;" "&amp;F$2&amp;", "),(IF(B969&lt;&gt;B968,IF(ISBLANK(F$2),T969&amp;", ",T969&amp;" "&amp;F$2&amp;", "),(IF(Z969&lt;&gt;Z968,IF(ISBLANK(F$2),T969&amp;", ",T969&amp;" "&amp;F$2&amp;", "),IF((U969&lt;&gt;U968)*($G$2="Y"),"same collector, ","")))))))))&amp;(IF(ISBLANK(U969),"",(IF(U969&lt;&gt;U968,U969&amp;", ",(IF(B969&lt;&gt;B968,U969&amp;", ",IF(Z969&lt;&gt;Z968,U969&amp;", ",(IF(T969&lt;&gt;T968,IF((T969&lt;&gt;T968)*($G$2="Y"),"same date, ", ""),IF((T969=T968)*(U969=U968)*(S969&lt;&gt;S968)*($G$2="Y"),"same collector and date, ", ""))))))))))&amp;(IF(ISBLANK(V969),"",V969&amp;", "))&amp;IF((AA969&lt;&gt;AA970)*($H$2="y"),AD969&amp;AE969,IF((AA969&lt;&gt;AA970)*($H$2="m"),AD969&amp;AG969,IF(($H$2&lt;&gt;"m")*($H$2&lt;&gt;"Y"),(IF(F969=0,"",F969&amp;" "&amp;$F$4&amp;" "))&amp;(IF(G969=0,"",G969&amp;" "&amp;$G$4&amp;" "))&amp;(IF(H969=0,"",H969&amp;" "&amp;H$4&amp;" "))&amp;(IF(I969=0,"",I969&amp;" "&amp;$I$4&amp;" "))&amp;(IF(J969=0,"",J969&amp;" "&amp;$J$4&amp;" "))&amp;IF((ISBLANK(C969)),"","("&amp;C969&amp;")"),"")))&amp;IF((B969=B970)*(K969=K970)*(L969=L970)*(M969=M970),IF(($H$2&lt;&gt;"m")*($H$2&lt;&gt;"Y"), ", ", IF((ISNUMBER(FIND(")",AE969))), ", ", "")),IF((B969=B970)*(K969=K970)*(L969=L970),"; ",". ")))</f>
        <v/>
      </c>
      <c r="AI969" s="1"/>
    </row>
    <row r="970" spans="1:35" x14ac:dyDescent="0.25">
      <c r="A970" s="3" t="str">
        <f t="shared" si="124"/>
        <v/>
      </c>
      <c r="B970" s="53" t="str">
        <f t="shared" si="128"/>
        <v/>
      </c>
      <c r="C970" s="57"/>
      <c r="D970" s="57"/>
      <c r="E970" s="57"/>
      <c r="F970" s="57"/>
      <c r="G970" s="57"/>
      <c r="H970" s="57"/>
      <c r="I970" s="57"/>
      <c r="J970" s="57"/>
      <c r="K970" s="57"/>
      <c r="L970" s="57"/>
      <c r="M970" s="54"/>
      <c r="N970" s="57"/>
      <c r="O970" s="58"/>
      <c r="P970" s="58"/>
      <c r="Q970" s="58"/>
      <c r="R970" s="58"/>
      <c r="S970" s="54"/>
      <c r="T970" s="57"/>
      <c r="U970" s="57"/>
      <c r="V970" s="57"/>
      <c r="W970" s="57"/>
      <c r="X970" s="147" t="str">
        <f>IF(ISBLANK(D970),"",IF('order-admin-units'!$I$1&lt;&gt;"y", "", IF((K970="")*(ISBLANK(D970)=FALSE), 'order-admin-units'!$B$1+1, VLOOKUP(K970, ordercountry, 2))))</f>
        <v/>
      </c>
      <c r="Y970" s="147" t="str">
        <f>IF(ISBLANK(D970),"",IF('order-admin-units'!$I$1&lt;&gt;"y", "", IF(L970="", 'order-admin-units'!$B$2+1, VLOOKUP(K970&amp;"@"&amp;L970, orderadmin, 2))))</f>
        <v/>
      </c>
      <c r="Z970" s="147" t="str">
        <f t="shared" si="125"/>
        <v/>
      </c>
      <c r="AA970" s="147" t="str">
        <f t="shared" si="126"/>
        <v/>
      </c>
      <c r="AB970" s="147" t="str">
        <f t="shared" si="127"/>
        <v/>
      </c>
      <c r="AC970" s="147" t="str">
        <f t="shared" si="121"/>
        <v/>
      </c>
      <c r="AD970" s="11" t="str">
        <f t="shared" si="122"/>
        <v/>
      </c>
      <c r="AE970" s="11" t="str">
        <f t="array" ref="AE970">IF(ISBLANK(D970),"",IF(OR($H$2="y",$H$2="m"),IF(AA970=AA969,IF(OR(AB970=$AB$4:$AB969)=FALSE,AE969&amp;C970,AE969),"("&amp;C970)&amp;IF(AA970=AA971,IF(OR(AB971=$AB$4:$AB970)=FALSE,", ",""),") "),""))</f>
        <v/>
      </c>
      <c r="AF970" s="11" t="str">
        <f t="shared" si="123"/>
        <v/>
      </c>
      <c r="AG970" s="11" t="str">
        <f t="array" ref="AG970">IF(ISBLANK(D970),"",IF(OR($H$2="y",$H$2="m"),IF(AA970=AA969,IF(OR(AC970=$AC$4:$AC969)=FALSE,AG969&amp;AF970,AG969),"("&amp;AF970)&amp;IF(AA970=AA971,IF(OR(AC971=$AC$4:$AC970)=FALSE,", ",""),") "),""))</f>
        <v/>
      </c>
      <c r="AH970" s="10" t="str">
        <f>IF((ISBLANK(D970)),"",IF(D970=D969,AH969,"")&amp;IF(B969&lt;&gt;B970,((IF(ISBLANK(E970),$D$3&amp;"Non-type material: "&amp;$D$3,$D$3&amp;INDEX('type-categories'!$A$2:$B$100,MATCH(E970,'type-categories'!$A$2:$A$100,0),2)&amp;$D$3))),"")&amp;(IF(K970&lt;&gt;K969,$C$2&amp;K970&amp;$K$3&amp;$C$2&amp;" ",(IF(B970&lt;&gt;B969,$C$2&amp;K970&amp;$K$3&amp;$C$2&amp;" ",""))))&amp;(IF(L970="","",((IF(L970&lt;&gt;L969,$D$2&amp;L970&amp;$L$3&amp;$D$2&amp;" ",IF(B970&lt;&gt;B969,$D$2&amp;L970&amp;$L$3&amp;$D$2&amp;" ",""))))))&amp;(IF(M970="","",((IF(M970&lt;&gt;M969,$E$2&amp;M970&amp;$E$2&amp;","&amp;" ",IF(B970&lt;&gt;B969,$E$2&amp;M970&amp;$E$2&amp;",",""))))))&amp;(IF(N970="","",IF(N970&lt;&gt;N969,N970&amp;", ",IF(B970&lt;&gt;B969,N970&amp;", ",""))))&amp;(IF(ISBLANK(O970),"",(IF(O970&lt;&gt;O969,O970&amp;", ",IF(B970&lt;&gt;B969,O970&amp;", ","")))))&amp;(IF(ISBLANK(P970),"",(IF(P970&lt;&gt;P969,P970&amp;", ",IF(B970&lt;&gt;B969,P970&amp;", ",IF(Z970&lt;&gt;Z969,P970&amp;", ",""))))))&amp;(IF(ISBLANK(Q970),"",(IF(Q970&lt;&gt;Q969,Q970&amp;", ",IF(B970&lt;&gt;B969,Q970&amp;", ",IF(Z970&lt;&gt;Z969,Q970&amp;", ",""))))))&amp;(IF(ISBLANK(R970),"",(IF(R970&lt;&gt;R969,R970&amp;"m, ",IF(B970&lt;&gt;B969,R970&amp;"m, ",IF(Z970&lt;&gt;Z969,R970&amp;"m, ",""))))))&amp;IF(ISBLANK(S970),"",(IF(B970&lt;&gt;B969,S970&amp;", ",IF(S970&lt;&gt;S969,IF((Z970=Z969),"same locality "&amp;S970&amp;", ",S970&amp;", "),""))))&amp;(IF(ISBLANK(T970),"",(IF(T970&lt;&gt;T969,IF(ISBLANK(F$2),T970&amp;", ",T970&amp;" "&amp;F$2&amp;", "),(IF(B970&lt;&gt;B969,IF(ISBLANK(F$2),T970&amp;", ",T970&amp;" "&amp;F$2&amp;", "),(IF(Z970&lt;&gt;Z969,IF(ISBLANK(F$2),T970&amp;", ",T970&amp;" "&amp;F$2&amp;", "),IF((U970&lt;&gt;U969)*($G$2="Y"),"same collector, ","")))))))))&amp;(IF(ISBLANK(U970),"",(IF(U970&lt;&gt;U969,U970&amp;", ",(IF(B970&lt;&gt;B969,U970&amp;", ",IF(Z970&lt;&gt;Z969,U970&amp;", ",(IF(T970&lt;&gt;T969,IF((T970&lt;&gt;T969)*($G$2="Y"),"same date, ", ""),IF((T970=T969)*(U970=U969)*(S970&lt;&gt;S969)*($G$2="Y"),"same collector and date, ", ""))))))))))&amp;(IF(ISBLANK(V970),"",V970&amp;", "))&amp;IF((AA970&lt;&gt;AA971)*($H$2="y"),AD970&amp;AE970,IF((AA970&lt;&gt;AA971)*($H$2="m"),AD970&amp;AG970,IF(($H$2&lt;&gt;"m")*($H$2&lt;&gt;"Y"),(IF(F970=0,"",F970&amp;" "&amp;$F$4&amp;" "))&amp;(IF(G970=0,"",G970&amp;" "&amp;$G$4&amp;" "))&amp;(IF(H970=0,"",H970&amp;" "&amp;H$4&amp;" "))&amp;(IF(I970=0,"",I970&amp;" "&amp;$I$4&amp;" "))&amp;(IF(J970=0,"",J970&amp;" "&amp;$J$4&amp;" "))&amp;IF((ISBLANK(C970)),"","("&amp;C970&amp;")"),"")))&amp;IF((B970=B971)*(K970=K971)*(L970=L971)*(M970=M971),IF(($H$2&lt;&gt;"m")*($H$2&lt;&gt;"Y"), ", ", IF((ISNUMBER(FIND(")",AE970))), ", ", "")),IF((B970=B971)*(K970=K971)*(L970=L971),"; ",". ")))</f>
        <v/>
      </c>
      <c r="AI970" s="1"/>
    </row>
    <row r="971" spans="1:35" x14ac:dyDescent="0.25">
      <c r="A971" s="3" t="str">
        <f t="shared" si="124"/>
        <v/>
      </c>
      <c r="B971" s="53" t="str">
        <f t="shared" si="128"/>
        <v/>
      </c>
      <c r="C971" s="57"/>
      <c r="D971" s="57"/>
      <c r="E971" s="57"/>
      <c r="F971" s="57"/>
      <c r="G971" s="57"/>
      <c r="H971" s="57"/>
      <c r="I971" s="57"/>
      <c r="J971" s="57"/>
      <c r="K971" s="57"/>
      <c r="L971" s="57"/>
      <c r="M971" s="54"/>
      <c r="N971" s="57"/>
      <c r="O971" s="58"/>
      <c r="P971" s="58"/>
      <c r="Q971" s="58"/>
      <c r="R971" s="58"/>
      <c r="S971" s="54"/>
      <c r="T971" s="57"/>
      <c r="U971" s="57"/>
      <c r="V971" s="57"/>
      <c r="W971" s="57"/>
      <c r="X971" s="147" t="str">
        <f>IF(ISBLANK(D971),"",IF('order-admin-units'!$I$1&lt;&gt;"y", "", IF((K971="")*(ISBLANK(D971)=FALSE), 'order-admin-units'!$B$1+1, VLOOKUP(K971, ordercountry, 2))))</f>
        <v/>
      </c>
      <c r="Y971" s="147" t="str">
        <f>IF(ISBLANK(D971),"",IF('order-admin-units'!$I$1&lt;&gt;"y", "", IF(L971="", 'order-admin-units'!$B$2+1, VLOOKUP(K971&amp;"@"&amp;L971, orderadmin, 2))))</f>
        <v/>
      </c>
      <c r="Z971" s="147" t="str">
        <f t="shared" si="125"/>
        <v/>
      </c>
      <c r="AA971" s="147" t="str">
        <f t="shared" si="126"/>
        <v/>
      </c>
      <c r="AB971" s="147" t="str">
        <f t="shared" si="127"/>
        <v/>
      </c>
      <c r="AC971" s="147" t="str">
        <f t="shared" si="121"/>
        <v/>
      </c>
      <c r="AD971" s="11" t="str">
        <f t="shared" si="122"/>
        <v/>
      </c>
      <c r="AE971" s="11" t="str">
        <f t="array" ref="AE971">IF(ISBLANK(D971),"",IF(OR($H$2="y",$H$2="m"),IF(AA971=AA970,IF(OR(AB971=$AB$4:$AB970)=FALSE,AE970&amp;C971,AE970),"("&amp;C971)&amp;IF(AA971=AA972,IF(OR(AB972=$AB$4:$AB971)=FALSE,", ",""),") "),""))</f>
        <v/>
      </c>
      <c r="AF971" s="11" t="str">
        <f t="shared" si="123"/>
        <v/>
      </c>
      <c r="AG971" s="11" t="str">
        <f t="array" ref="AG971">IF(ISBLANK(D971),"",IF(OR($H$2="y",$H$2="m"),IF(AA971=AA970,IF(OR(AC971=$AC$4:$AC970)=FALSE,AG970&amp;AF971,AG970),"("&amp;AF971)&amp;IF(AA971=AA972,IF(OR(AC972=$AC$4:$AC971)=FALSE,", ",""),") "),""))</f>
        <v/>
      </c>
      <c r="AH971" s="10" t="str">
        <f>IF((ISBLANK(D971)),"",IF(D971=D970,AH970,"")&amp;IF(B970&lt;&gt;B971,((IF(ISBLANK(E971),$D$3&amp;"Non-type material: "&amp;$D$3,$D$3&amp;INDEX('type-categories'!$A$2:$B$100,MATCH(E971,'type-categories'!$A$2:$A$100,0),2)&amp;$D$3))),"")&amp;(IF(K971&lt;&gt;K970,$C$2&amp;K971&amp;$K$3&amp;$C$2&amp;" ",(IF(B971&lt;&gt;B970,$C$2&amp;K971&amp;$K$3&amp;$C$2&amp;" ",""))))&amp;(IF(L971="","",((IF(L971&lt;&gt;L970,$D$2&amp;L971&amp;$L$3&amp;$D$2&amp;" ",IF(B971&lt;&gt;B970,$D$2&amp;L971&amp;$L$3&amp;$D$2&amp;" ",""))))))&amp;(IF(M971="","",((IF(M971&lt;&gt;M970,$E$2&amp;M971&amp;$E$2&amp;","&amp;" ",IF(B971&lt;&gt;B970,$E$2&amp;M971&amp;$E$2&amp;",",""))))))&amp;(IF(N971="","",IF(N971&lt;&gt;N970,N971&amp;", ",IF(B971&lt;&gt;B970,N971&amp;", ",""))))&amp;(IF(ISBLANK(O971),"",(IF(O971&lt;&gt;O970,O971&amp;", ",IF(B971&lt;&gt;B970,O971&amp;", ","")))))&amp;(IF(ISBLANK(P971),"",(IF(P971&lt;&gt;P970,P971&amp;", ",IF(B971&lt;&gt;B970,P971&amp;", ",IF(Z971&lt;&gt;Z970,P971&amp;", ",""))))))&amp;(IF(ISBLANK(Q971),"",(IF(Q971&lt;&gt;Q970,Q971&amp;", ",IF(B971&lt;&gt;B970,Q971&amp;", ",IF(Z971&lt;&gt;Z970,Q971&amp;", ",""))))))&amp;(IF(ISBLANK(R971),"",(IF(R971&lt;&gt;R970,R971&amp;"m, ",IF(B971&lt;&gt;B970,R971&amp;"m, ",IF(Z971&lt;&gt;Z970,R971&amp;"m, ",""))))))&amp;IF(ISBLANK(S971),"",(IF(B971&lt;&gt;B970,S971&amp;", ",IF(S971&lt;&gt;S970,IF((Z971=Z970),"same locality "&amp;S971&amp;", ",S971&amp;", "),""))))&amp;(IF(ISBLANK(T971),"",(IF(T971&lt;&gt;T970,IF(ISBLANK(F$2),T971&amp;", ",T971&amp;" "&amp;F$2&amp;", "),(IF(B971&lt;&gt;B970,IF(ISBLANK(F$2),T971&amp;", ",T971&amp;" "&amp;F$2&amp;", "),(IF(Z971&lt;&gt;Z970,IF(ISBLANK(F$2),T971&amp;", ",T971&amp;" "&amp;F$2&amp;", "),IF((U971&lt;&gt;U970)*($G$2="Y"),"same collector, ","")))))))))&amp;(IF(ISBLANK(U971),"",(IF(U971&lt;&gt;U970,U971&amp;", ",(IF(B971&lt;&gt;B970,U971&amp;", ",IF(Z971&lt;&gt;Z970,U971&amp;", ",(IF(T971&lt;&gt;T970,IF((T971&lt;&gt;T970)*($G$2="Y"),"same date, ", ""),IF((T971=T970)*(U971=U970)*(S971&lt;&gt;S970)*($G$2="Y"),"same collector and date, ", ""))))))))))&amp;(IF(ISBLANK(V971),"",V971&amp;", "))&amp;IF((AA971&lt;&gt;AA972)*($H$2="y"),AD971&amp;AE971,IF((AA971&lt;&gt;AA972)*($H$2="m"),AD971&amp;AG971,IF(($H$2&lt;&gt;"m")*($H$2&lt;&gt;"Y"),(IF(F971=0,"",F971&amp;" "&amp;$F$4&amp;" "))&amp;(IF(G971=0,"",G971&amp;" "&amp;$G$4&amp;" "))&amp;(IF(H971=0,"",H971&amp;" "&amp;H$4&amp;" "))&amp;(IF(I971=0,"",I971&amp;" "&amp;$I$4&amp;" "))&amp;(IF(J971=0,"",J971&amp;" "&amp;$J$4&amp;" "))&amp;IF((ISBLANK(C971)),"","("&amp;C971&amp;")"),"")))&amp;IF((B971=B972)*(K971=K972)*(L971=L972)*(M971=M972),IF(($H$2&lt;&gt;"m")*($H$2&lt;&gt;"Y"), ", ", IF((ISNUMBER(FIND(")",AE971))), ", ", "")),IF((B971=B972)*(K971=K972)*(L971=L972),"; ",". ")))</f>
        <v/>
      </c>
      <c r="AI971" s="1"/>
    </row>
    <row r="972" spans="1:35" x14ac:dyDescent="0.25">
      <c r="A972" s="3" t="str">
        <f t="shared" si="124"/>
        <v/>
      </c>
      <c r="B972" s="53" t="str">
        <f t="shared" si="128"/>
        <v/>
      </c>
      <c r="C972" s="57"/>
      <c r="D972" s="57"/>
      <c r="E972" s="57"/>
      <c r="F972" s="57"/>
      <c r="G972" s="57"/>
      <c r="H972" s="57"/>
      <c r="I972" s="57"/>
      <c r="J972" s="57"/>
      <c r="K972" s="57"/>
      <c r="L972" s="57"/>
      <c r="M972" s="54"/>
      <c r="N972" s="57"/>
      <c r="O972" s="58"/>
      <c r="P972" s="58"/>
      <c r="Q972" s="58"/>
      <c r="R972" s="58"/>
      <c r="S972" s="54"/>
      <c r="T972" s="57"/>
      <c r="U972" s="57"/>
      <c r="V972" s="57"/>
      <c r="W972" s="57"/>
      <c r="X972" s="147" t="str">
        <f>IF(ISBLANK(D972),"",IF('order-admin-units'!$I$1&lt;&gt;"y", "", IF((K972="")*(ISBLANK(D972)=FALSE), 'order-admin-units'!$B$1+1, VLOOKUP(K972, ordercountry, 2))))</f>
        <v/>
      </c>
      <c r="Y972" s="147" t="str">
        <f>IF(ISBLANK(D972),"",IF('order-admin-units'!$I$1&lt;&gt;"y", "", IF(L972="", 'order-admin-units'!$B$2+1, VLOOKUP(K972&amp;"@"&amp;L972, orderadmin, 2))))</f>
        <v/>
      </c>
      <c r="Z972" s="147" t="str">
        <f t="shared" si="125"/>
        <v/>
      </c>
      <c r="AA972" s="147" t="str">
        <f t="shared" si="126"/>
        <v/>
      </c>
      <c r="AB972" s="147" t="str">
        <f t="shared" si="127"/>
        <v/>
      </c>
      <c r="AC972" s="147" t="str">
        <f t="shared" si="121"/>
        <v/>
      </c>
      <c r="AD972" s="11" t="str">
        <f t="shared" si="122"/>
        <v/>
      </c>
      <c r="AE972" s="11" t="str">
        <f t="array" ref="AE972">IF(ISBLANK(D972),"",IF(OR($H$2="y",$H$2="m"),IF(AA972=AA971,IF(OR(AB972=$AB$4:$AB971)=FALSE,AE971&amp;C972,AE971),"("&amp;C972)&amp;IF(AA972=AA973,IF(OR(AB973=$AB$4:$AB972)=FALSE,", ",""),") "),""))</f>
        <v/>
      </c>
      <c r="AF972" s="11" t="str">
        <f t="shared" si="123"/>
        <v/>
      </c>
      <c r="AG972" s="11" t="str">
        <f t="array" ref="AG972">IF(ISBLANK(D972),"",IF(OR($H$2="y",$H$2="m"),IF(AA972=AA971,IF(OR(AC972=$AC$4:$AC971)=FALSE,AG971&amp;AF972,AG971),"("&amp;AF972)&amp;IF(AA972=AA973,IF(OR(AC973=$AC$4:$AC972)=FALSE,", ",""),") "),""))</f>
        <v/>
      </c>
      <c r="AH972" s="10" t="str">
        <f>IF((ISBLANK(D972)),"",IF(D972=D971,AH971,"")&amp;IF(B971&lt;&gt;B972,((IF(ISBLANK(E972),$D$3&amp;"Non-type material: "&amp;$D$3,$D$3&amp;INDEX('type-categories'!$A$2:$B$100,MATCH(E972,'type-categories'!$A$2:$A$100,0),2)&amp;$D$3))),"")&amp;(IF(K972&lt;&gt;K971,$C$2&amp;K972&amp;$K$3&amp;$C$2&amp;" ",(IF(B972&lt;&gt;B971,$C$2&amp;K972&amp;$K$3&amp;$C$2&amp;" ",""))))&amp;(IF(L972="","",((IF(L972&lt;&gt;L971,$D$2&amp;L972&amp;$L$3&amp;$D$2&amp;" ",IF(B972&lt;&gt;B971,$D$2&amp;L972&amp;$L$3&amp;$D$2&amp;" ",""))))))&amp;(IF(M972="","",((IF(M972&lt;&gt;M971,$E$2&amp;M972&amp;$E$2&amp;","&amp;" ",IF(B972&lt;&gt;B971,$E$2&amp;M972&amp;$E$2&amp;",",""))))))&amp;(IF(N972="","",IF(N972&lt;&gt;N971,N972&amp;", ",IF(B972&lt;&gt;B971,N972&amp;", ",""))))&amp;(IF(ISBLANK(O972),"",(IF(O972&lt;&gt;O971,O972&amp;", ",IF(B972&lt;&gt;B971,O972&amp;", ","")))))&amp;(IF(ISBLANK(P972),"",(IF(P972&lt;&gt;P971,P972&amp;", ",IF(B972&lt;&gt;B971,P972&amp;", ",IF(Z972&lt;&gt;Z971,P972&amp;", ",""))))))&amp;(IF(ISBLANK(Q972),"",(IF(Q972&lt;&gt;Q971,Q972&amp;", ",IF(B972&lt;&gt;B971,Q972&amp;", ",IF(Z972&lt;&gt;Z971,Q972&amp;", ",""))))))&amp;(IF(ISBLANK(R972),"",(IF(R972&lt;&gt;R971,R972&amp;"m, ",IF(B972&lt;&gt;B971,R972&amp;"m, ",IF(Z972&lt;&gt;Z971,R972&amp;"m, ",""))))))&amp;IF(ISBLANK(S972),"",(IF(B972&lt;&gt;B971,S972&amp;", ",IF(S972&lt;&gt;S971,IF((Z972=Z971),"same locality "&amp;S972&amp;", ",S972&amp;", "),""))))&amp;(IF(ISBLANK(T972),"",(IF(T972&lt;&gt;T971,IF(ISBLANK(F$2),T972&amp;", ",T972&amp;" "&amp;F$2&amp;", "),(IF(B972&lt;&gt;B971,IF(ISBLANK(F$2),T972&amp;", ",T972&amp;" "&amp;F$2&amp;", "),(IF(Z972&lt;&gt;Z971,IF(ISBLANK(F$2),T972&amp;", ",T972&amp;" "&amp;F$2&amp;", "),IF((U972&lt;&gt;U971)*($G$2="Y"),"same collector, ","")))))))))&amp;(IF(ISBLANK(U972),"",(IF(U972&lt;&gt;U971,U972&amp;", ",(IF(B972&lt;&gt;B971,U972&amp;", ",IF(Z972&lt;&gt;Z971,U972&amp;", ",(IF(T972&lt;&gt;T971,IF((T972&lt;&gt;T971)*($G$2="Y"),"same date, ", ""),IF((T972=T971)*(U972=U971)*(S972&lt;&gt;S971)*($G$2="Y"),"same collector and date, ", ""))))))))))&amp;(IF(ISBLANK(V972),"",V972&amp;", "))&amp;IF((AA972&lt;&gt;AA973)*($H$2="y"),AD972&amp;AE972,IF((AA972&lt;&gt;AA973)*($H$2="m"),AD972&amp;AG972,IF(($H$2&lt;&gt;"m")*($H$2&lt;&gt;"Y"),(IF(F972=0,"",F972&amp;" "&amp;$F$4&amp;" "))&amp;(IF(G972=0,"",G972&amp;" "&amp;$G$4&amp;" "))&amp;(IF(H972=0,"",H972&amp;" "&amp;H$4&amp;" "))&amp;(IF(I972=0,"",I972&amp;" "&amp;$I$4&amp;" "))&amp;(IF(J972=0,"",J972&amp;" "&amp;$J$4&amp;" "))&amp;IF((ISBLANK(C972)),"","("&amp;C972&amp;")"),"")))&amp;IF((B972=B973)*(K972=K973)*(L972=L973)*(M972=M973),IF(($H$2&lt;&gt;"m")*($H$2&lt;&gt;"Y"), ", ", IF((ISNUMBER(FIND(")",AE972))), ", ", "")),IF((B972=B973)*(K972=K973)*(L972=L973),"; ",". ")))</f>
        <v/>
      </c>
      <c r="AI972" s="1"/>
    </row>
    <row r="973" spans="1:35" x14ac:dyDescent="0.25">
      <c r="A973" s="3" t="str">
        <f t="shared" si="124"/>
        <v/>
      </c>
      <c r="B973" s="53" t="str">
        <f t="shared" si="128"/>
        <v/>
      </c>
      <c r="C973" s="57"/>
      <c r="D973" s="57"/>
      <c r="E973" s="57"/>
      <c r="F973" s="57"/>
      <c r="G973" s="57"/>
      <c r="H973" s="57"/>
      <c r="I973" s="57"/>
      <c r="J973" s="57"/>
      <c r="K973" s="57"/>
      <c r="L973" s="57"/>
      <c r="M973" s="54"/>
      <c r="N973" s="57"/>
      <c r="O973" s="58"/>
      <c r="P973" s="58"/>
      <c r="Q973" s="58"/>
      <c r="R973" s="58"/>
      <c r="S973" s="54"/>
      <c r="T973" s="57"/>
      <c r="U973" s="57"/>
      <c r="V973" s="57"/>
      <c r="W973" s="57"/>
      <c r="X973" s="147" t="str">
        <f>IF(ISBLANK(D973),"",IF('order-admin-units'!$I$1&lt;&gt;"y", "", IF((K973="")*(ISBLANK(D973)=FALSE), 'order-admin-units'!$B$1+1, VLOOKUP(K973, ordercountry, 2))))</f>
        <v/>
      </c>
      <c r="Y973" s="147" t="str">
        <f>IF(ISBLANK(D973),"",IF('order-admin-units'!$I$1&lt;&gt;"y", "", IF(L973="", 'order-admin-units'!$B$2+1, VLOOKUP(K973&amp;"@"&amp;L973, orderadmin, 2))))</f>
        <v/>
      </c>
      <c r="Z973" s="147" t="str">
        <f t="shared" si="125"/>
        <v/>
      </c>
      <c r="AA973" s="147" t="str">
        <f t="shared" si="126"/>
        <v/>
      </c>
      <c r="AB973" s="147" t="str">
        <f t="shared" si="127"/>
        <v/>
      </c>
      <c r="AC973" s="147" t="str">
        <f t="shared" si="121"/>
        <v/>
      </c>
      <c r="AD973" s="11" t="str">
        <f t="shared" si="122"/>
        <v/>
      </c>
      <c r="AE973" s="11" t="str">
        <f t="array" ref="AE973">IF(ISBLANK(D973),"",IF(OR($H$2="y",$H$2="m"),IF(AA973=AA972,IF(OR(AB973=$AB$4:$AB972)=FALSE,AE972&amp;C973,AE972),"("&amp;C973)&amp;IF(AA973=AA974,IF(OR(AB974=$AB$4:$AB973)=FALSE,", ",""),") "),""))</f>
        <v/>
      </c>
      <c r="AF973" s="11" t="str">
        <f t="shared" si="123"/>
        <v/>
      </c>
      <c r="AG973" s="11" t="str">
        <f t="array" ref="AG973">IF(ISBLANK(D973),"",IF(OR($H$2="y",$H$2="m"),IF(AA973=AA972,IF(OR(AC973=$AC$4:$AC972)=FALSE,AG972&amp;AF973,AG972),"("&amp;AF973)&amp;IF(AA973=AA974,IF(OR(AC974=$AC$4:$AC973)=FALSE,", ",""),") "),""))</f>
        <v/>
      </c>
      <c r="AH973" s="10" t="str">
        <f>IF((ISBLANK(D973)),"",IF(D973=D972,AH972,"")&amp;IF(B972&lt;&gt;B973,((IF(ISBLANK(E973),$D$3&amp;"Non-type material: "&amp;$D$3,$D$3&amp;INDEX('type-categories'!$A$2:$B$100,MATCH(E973,'type-categories'!$A$2:$A$100,0),2)&amp;$D$3))),"")&amp;(IF(K973&lt;&gt;K972,$C$2&amp;K973&amp;$K$3&amp;$C$2&amp;" ",(IF(B973&lt;&gt;B972,$C$2&amp;K973&amp;$K$3&amp;$C$2&amp;" ",""))))&amp;(IF(L973="","",((IF(L973&lt;&gt;L972,$D$2&amp;L973&amp;$L$3&amp;$D$2&amp;" ",IF(B973&lt;&gt;B972,$D$2&amp;L973&amp;$L$3&amp;$D$2&amp;" ",""))))))&amp;(IF(M973="","",((IF(M973&lt;&gt;M972,$E$2&amp;M973&amp;$E$2&amp;","&amp;" ",IF(B973&lt;&gt;B972,$E$2&amp;M973&amp;$E$2&amp;",",""))))))&amp;(IF(N973="","",IF(N973&lt;&gt;N972,N973&amp;", ",IF(B973&lt;&gt;B972,N973&amp;", ",""))))&amp;(IF(ISBLANK(O973),"",(IF(O973&lt;&gt;O972,O973&amp;", ",IF(B973&lt;&gt;B972,O973&amp;", ","")))))&amp;(IF(ISBLANK(P973),"",(IF(P973&lt;&gt;P972,P973&amp;", ",IF(B973&lt;&gt;B972,P973&amp;", ",IF(Z973&lt;&gt;Z972,P973&amp;", ",""))))))&amp;(IF(ISBLANK(Q973),"",(IF(Q973&lt;&gt;Q972,Q973&amp;", ",IF(B973&lt;&gt;B972,Q973&amp;", ",IF(Z973&lt;&gt;Z972,Q973&amp;", ",""))))))&amp;(IF(ISBLANK(R973),"",(IF(R973&lt;&gt;R972,R973&amp;"m, ",IF(B973&lt;&gt;B972,R973&amp;"m, ",IF(Z973&lt;&gt;Z972,R973&amp;"m, ",""))))))&amp;IF(ISBLANK(S973),"",(IF(B973&lt;&gt;B972,S973&amp;", ",IF(S973&lt;&gt;S972,IF((Z973=Z972),"same locality "&amp;S973&amp;", ",S973&amp;", "),""))))&amp;(IF(ISBLANK(T973),"",(IF(T973&lt;&gt;T972,IF(ISBLANK(F$2),T973&amp;", ",T973&amp;" "&amp;F$2&amp;", "),(IF(B973&lt;&gt;B972,IF(ISBLANK(F$2),T973&amp;", ",T973&amp;" "&amp;F$2&amp;", "),(IF(Z973&lt;&gt;Z972,IF(ISBLANK(F$2),T973&amp;", ",T973&amp;" "&amp;F$2&amp;", "),IF((U973&lt;&gt;U972)*($G$2="Y"),"same collector, ","")))))))))&amp;(IF(ISBLANK(U973),"",(IF(U973&lt;&gt;U972,U973&amp;", ",(IF(B973&lt;&gt;B972,U973&amp;", ",IF(Z973&lt;&gt;Z972,U973&amp;", ",(IF(T973&lt;&gt;T972,IF((T973&lt;&gt;T972)*($G$2="Y"),"same date, ", ""),IF((T973=T972)*(U973=U972)*(S973&lt;&gt;S972)*($G$2="Y"),"same collector and date, ", ""))))))))))&amp;(IF(ISBLANK(V973),"",V973&amp;", "))&amp;IF((AA973&lt;&gt;AA974)*($H$2="y"),AD973&amp;AE973,IF((AA973&lt;&gt;AA974)*($H$2="m"),AD973&amp;AG973,IF(($H$2&lt;&gt;"m")*($H$2&lt;&gt;"Y"),(IF(F973=0,"",F973&amp;" "&amp;$F$4&amp;" "))&amp;(IF(G973=0,"",G973&amp;" "&amp;$G$4&amp;" "))&amp;(IF(H973=0,"",H973&amp;" "&amp;H$4&amp;" "))&amp;(IF(I973=0,"",I973&amp;" "&amp;$I$4&amp;" "))&amp;(IF(J973=0,"",J973&amp;" "&amp;$J$4&amp;" "))&amp;IF((ISBLANK(C973)),"","("&amp;C973&amp;")"),"")))&amp;IF((B973=B974)*(K973=K974)*(L973=L974)*(M973=M974),IF(($H$2&lt;&gt;"m")*($H$2&lt;&gt;"Y"), ", ", IF((ISNUMBER(FIND(")",AE973))), ", ", "")),IF((B973=B974)*(K973=K974)*(L973=L974),"; ",". ")))</f>
        <v/>
      </c>
      <c r="AI973" s="1"/>
    </row>
    <row r="974" spans="1:35" x14ac:dyDescent="0.25">
      <c r="A974" s="3" t="str">
        <f t="shared" si="124"/>
        <v/>
      </c>
      <c r="B974" s="53" t="str">
        <f t="shared" si="128"/>
        <v/>
      </c>
      <c r="C974" s="57"/>
      <c r="D974" s="57"/>
      <c r="E974" s="57"/>
      <c r="F974" s="57"/>
      <c r="G974" s="57"/>
      <c r="H974" s="57"/>
      <c r="I974" s="57"/>
      <c r="J974" s="57"/>
      <c r="K974" s="57"/>
      <c r="L974" s="57"/>
      <c r="M974" s="54"/>
      <c r="N974" s="57"/>
      <c r="O974" s="58"/>
      <c r="P974" s="58"/>
      <c r="Q974" s="58"/>
      <c r="R974" s="58"/>
      <c r="S974" s="54"/>
      <c r="T974" s="57"/>
      <c r="U974" s="57"/>
      <c r="V974" s="57"/>
      <c r="W974" s="57"/>
      <c r="X974" s="147" t="str">
        <f>IF(ISBLANK(D974),"",IF('order-admin-units'!$I$1&lt;&gt;"y", "", IF((K974="")*(ISBLANK(D974)=FALSE), 'order-admin-units'!$B$1+1, VLOOKUP(K974, ordercountry, 2))))</f>
        <v/>
      </c>
      <c r="Y974" s="147" t="str">
        <f>IF(ISBLANK(D974),"",IF('order-admin-units'!$I$1&lt;&gt;"y", "", IF(L974="", 'order-admin-units'!$B$2+1, VLOOKUP(K974&amp;"@"&amp;L974, orderadmin, 2))))</f>
        <v/>
      </c>
      <c r="Z974" s="147" t="str">
        <f t="shared" si="125"/>
        <v/>
      </c>
      <c r="AA974" s="147" t="str">
        <f t="shared" si="126"/>
        <v/>
      </c>
      <c r="AB974" s="147" t="str">
        <f t="shared" si="127"/>
        <v/>
      </c>
      <c r="AC974" s="147" t="str">
        <f t="shared" si="121"/>
        <v/>
      </c>
      <c r="AD974" s="11" t="str">
        <f t="shared" si="122"/>
        <v/>
      </c>
      <c r="AE974" s="11" t="str">
        <f t="array" ref="AE974">IF(ISBLANK(D974),"",IF(OR($H$2="y",$H$2="m"),IF(AA974=AA973,IF(OR(AB974=$AB$4:$AB973)=FALSE,AE973&amp;C974,AE973),"("&amp;C974)&amp;IF(AA974=AA975,IF(OR(AB975=$AB$4:$AB974)=FALSE,", ",""),") "),""))</f>
        <v/>
      </c>
      <c r="AF974" s="11" t="str">
        <f t="shared" si="123"/>
        <v/>
      </c>
      <c r="AG974" s="11" t="str">
        <f t="array" ref="AG974">IF(ISBLANK(D974),"",IF(OR($H$2="y",$H$2="m"),IF(AA974=AA973,IF(OR(AC974=$AC$4:$AC973)=FALSE,AG973&amp;AF974,AG973),"("&amp;AF974)&amp;IF(AA974=AA975,IF(OR(AC975=$AC$4:$AC974)=FALSE,", ",""),") "),""))</f>
        <v/>
      </c>
      <c r="AH974" s="10" t="str">
        <f>IF((ISBLANK(D974)),"",IF(D974=D973,AH973,"")&amp;IF(B973&lt;&gt;B974,((IF(ISBLANK(E974),$D$3&amp;"Non-type material: "&amp;$D$3,$D$3&amp;INDEX('type-categories'!$A$2:$B$100,MATCH(E974,'type-categories'!$A$2:$A$100,0),2)&amp;$D$3))),"")&amp;(IF(K974&lt;&gt;K973,$C$2&amp;K974&amp;$K$3&amp;$C$2&amp;" ",(IF(B974&lt;&gt;B973,$C$2&amp;K974&amp;$K$3&amp;$C$2&amp;" ",""))))&amp;(IF(L974="","",((IF(L974&lt;&gt;L973,$D$2&amp;L974&amp;$L$3&amp;$D$2&amp;" ",IF(B974&lt;&gt;B973,$D$2&amp;L974&amp;$L$3&amp;$D$2&amp;" ",""))))))&amp;(IF(M974="","",((IF(M974&lt;&gt;M973,$E$2&amp;M974&amp;$E$2&amp;","&amp;" ",IF(B974&lt;&gt;B973,$E$2&amp;M974&amp;$E$2&amp;",",""))))))&amp;(IF(N974="","",IF(N974&lt;&gt;N973,N974&amp;", ",IF(B974&lt;&gt;B973,N974&amp;", ",""))))&amp;(IF(ISBLANK(O974),"",(IF(O974&lt;&gt;O973,O974&amp;", ",IF(B974&lt;&gt;B973,O974&amp;", ","")))))&amp;(IF(ISBLANK(P974),"",(IF(P974&lt;&gt;P973,P974&amp;", ",IF(B974&lt;&gt;B973,P974&amp;", ",IF(Z974&lt;&gt;Z973,P974&amp;", ",""))))))&amp;(IF(ISBLANK(Q974),"",(IF(Q974&lt;&gt;Q973,Q974&amp;", ",IF(B974&lt;&gt;B973,Q974&amp;", ",IF(Z974&lt;&gt;Z973,Q974&amp;", ",""))))))&amp;(IF(ISBLANK(R974),"",(IF(R974&lt;&gt;R973,R974&amp;"m, ",IF(B974&lt;&gt;B973,R974&amp;"m, ",IF(Z974&lt;&gt;Z973,R974&amp;"m, ",""))))))&amp;IF(ISBLANK(S974),"",(IF(B974&lt;&gt;B973,S974&amp;", ",IF(S974&lt;&gt;S973,IF((Z974=Z973),"same locality "&amp;S974&amp;", ",S974&amp;", "),""))))&amp;(IF(ISBLANK(T974),"",(IF(T974&lt;&gt;T973,IF(ISBLANK(F$2),T974&amp;", ",T974&amp;" "&amp;F$2&amp;", "),(IF(B974&lt;&gt;B973,IF(ISBLANK(F$2),T974&amp;", ",T974&amp;" "&amp;F$2&amp;", "),(IF(Z974&lt;&gt;Z973,IF(ISBLANK(F$2),T974&amp;", ",T974&amp;" "&amp;F$2&amp;", "),IF((U974&lt;&gt;U973)*($G$2="Y"),"same collector, ","")))))))))&amp;(IF(ISBLANK(U974),"",(IF(U974&lt;&gt;U973,U974&amp;", ",(IF(B974&lt;&gt;B973,U974&amp;", ",IF(Z974&lt;&gt;Z973,U974&amp;", ",(IF(T974&lt;&gt;T973,IF((T974&lt;&gt;T973)*($G$2="Y"),"same date, ", ""),IF((T974=T973)*(U974=U973)*(S974&lt;&gt;S973)*($G$2="Y"),"same collector and date, ", ""))))))))))&amp;(IF(ISBLANK(V974),"",V974&amp;", "))&amp;IF((AA974&lt;&gt;AA975)*($H$2="y"),AD974&amp;AE974,IF((AA974&lt;&gt;AA975)*($H$2="m"),AD974&amp;AG974,IF(($H$2&lt;&gt;"m")*($H$2&lt;&gt;"Y"),(IF(F974=0,"",F974&amp;" "&amp;$F$4&amp;" "))&amp;(IF(G974=0,"",G974&amp;" "&amp;$G$4&amp;" "))&amp;(IF(H974=0,"",H974&amp;" "&amp;H$4&amp;" "))&amp;(IF(I974=0,"",I974&amp;" "&amp;$I$4&amp;" "))&amp;(IF(J974=0,"",J974&amp;" "&amp;$J$4&amp;" "))&amp;IF((ISBLANK(C974)),"","("&amp;C974&amp;")"),"")))&amp;IF((B974=B975)*(K974=K975)*(L974=L975)*(M974=M975),IF(($H$2&lt;&gt;"m")*($H$2&lt;&gt;"Y"), ", ", IF((ISNUMBER(FIND(")",AE974))), ", ", "")),IF((B974=B975)*(K974=K975)*(L974=L975),"; ",". ")))</f>
        <v/>
      </c>
      <c r="AI974" s="1"/>
    </row>
    <row r="975" spans="1:35" x14ac:dyDescent="0.25">
      <c r="A975" s="3" t="str">
        <f t="shared" si="124"/>
        <v/>
      </c>
      <c r="B975" s="53" t="str">
        <f t="shared" si="128"/>
        <v/>
      </c>
      <c r="C975" s="57"/>
      <c r="D975" s="57"/>
      <c r="E975" s="57"/>
      <c r="F975" s="57"/>
      <c r="G975" s="57"/>
      <c r="H975" s="57"/>
      <c r="I975" s="57"/>
      <c r="J975" s="57"/>
      <c r="K975" s="57"/>
      <c r="L975" s="57"/>
      <c r="M975" s="54"/>
      <c r="N975" s="57"/>
      <c r="O975" s="58"/>
      <c r="P975" s="58"/>
      <c r="Q975" s="58"/>
      <c r="R975" s="58"/>
      <c r="S975" s="54"/>
      <c r="T975" s="57"/>
      <c r="U975" s="57"/>
      <c r="V975" s="57"/>
      <c r="W975" s="57"/>
      <c r="X975" s="147" t="str">
        <f>IF(ISBLANK(D975),"",IF('order-admin-units'!$I$1&lt;&gt;"y", "", IF((K975="")*(ISBLANK(D975)=FALSE), 'order-admin-units'!$B$1+1, VLOOKUP(K975, ordercountry, 2))))</f>
        <v/>
      </c>
      <c r="Y975" s="147" t="str">
        <f>IF(ISBLANK(D975),"",IF('order-admin-units'!$I$1&lt;&gt;"y", "", IF(L975="", 'order-admin-units'!$B$2+1, VLOOKUP(K975&amp;"@"&amp;L975, orderadmin, 2))))</f>
        <v/>
      </c>
      <c r="Z975" s="147" t="str">
        <f t="shared" si="125"/>
        <v/>
      </c>
      <c r="AA975" s="147" t="str">
        <f t="shared" si="126"/>
        <v/>
      </c>
      <c r="AB975" s="147" t="str">
        <f t="shared" si="127"/>
        <v/>
      </c>
      <c r="AC975" s="147" t="str">
        <f t="shared" si="121"/>
        <v/>
      </c>
      <c r="AD975" s="11" t="str">
        <f t="shared" si="122"/>
        <v/>
      </c>
      <c r="AE975" s="11" t="str">
        <f t="array" ref="AE975">IF(ISBLANK(D975),"",IF(OR($H$2="y",$H$2="m"),IF(AA975=AA974,IF(OR(AB975=$AB$4:$AB974)=FALSE,AE974&amp;C975,AE974),"("&amp;C975)&amp;IF(AA975=AA976,IF(OR(AB976=$AB$4:$AB975)=FALSE,", ",""),") "),""))</f>
        <v/>
      </c>
      <c r="AF975" s="11" t="str">
        <f t="shared" si="123"/>
        <v/>
      </c>
      <c r="AG975" s="11" t="str">
        <f t="array" ref="AG975">IF(ISBLANK(D975),"",IF(OR($H$2="y",$H$2="m"),IF(AA975=AA974,IF(OR(AC975=$AC$4:$AC974)=FALSE,AG974&amp;AF975,AG974),"("&amp;AF975)&amp;IF(AA975=AA976,IF(OR(AC976=$AC$4:$AC975)=FALSE,", ",""),") "),""))</f>
        <v/>
      </c>
      <c r="AH975" s="10" t="str">
        <f>IF((ISBLANK(D975)),"",IF(D975=D974,AH974,"")&amp;IF(B974&lt;&gt;B975,((IF(ISBLANK(E975),$D$3&amp;"Non-type material: "&amp;$D$3,$D$3&amp;INDEX('type-categories'!$A$2:$B$100,MATCH(E975,'type-categories'!$A$2:$A$100,0),2)&amp;$D$3))),"")&amp;(IF(K975&lt;&gt;K974,$C$2&amp;K975&amp;$K$3&amp;$C$2&amp;" ",(IF(B975&lt;&gt;B974,$C$2&amp;K975&amp;$K$3&amp;$C$2&amp;" ",""))))&amp;(IF(L975="","",((IF(L975&lt;&gt;L974,$D$2&amp;L975&amp;$L$3&amp;$D$2&amp;" ",IF(B975&lt;&gt;B974,$D$2&amp;L975&amp;$L$3&amp;$D$2&amp;" ",""))))))&amp;(IF(M975="","",((IF(M975&lt;&gt;M974,$E$2&amp;M975&amp;$E$2&amp;","&amp;" ",IF(B975&lt;&gt;B974,$E$2&amp;M975&amp;$E$2&amp;",",""))))))&amp;(IF(N975="","",IF(N975&lt;&gt;N974,N975&amp;", ",IF(B975&lt;&gt;B974,N975&amp;", ",""))))&amp;(IF(ISBLANK(O975),"",(IF(O975&lt;&gt;O974,O975&amp;", ",IF(B975&lt;&gt;B974,O975&amp;", ","")))))&amp;(IF(ISBLANK(P975),"",(IF(P975&lt;&gt;P974,P975&amp;", ",IF(B975&lt;&gt;B974,P975&amp;", ",IF(Z975&lt;&gt;Z974,P975&amp;", ",""))))))&amp;(IF(ISBLANK(Q975),"",(IF(Q975&lt;&gt;Q974,Q975&amp;", ",IF(B975&lt;&gt;B974,Q975&amp;", ",IF(Z975&lt;&gt;Z974,Q975&amp;", ",""))))))&amp;(IF(ISBLANK(R975),"",(IF(R975&lt;&gt;R974,R975&amp;"m, ",IF(B975&lt;&gt;B974,R975&amp;"m, ",IF(Z975&lt;&gt;Z974,R975&amp;"m, ",""))))))&amp;IF(ISBLANK(S975),"",(IF(B975&lt;&gt;B974,S975&amp;", ",IF(S975&lt;&gt;S974,IF((Z975=Z974),"same locality "&amp;S975&amp;", ",S975&amp;", "),""))))&amp;(IF(ISBLANK(T975),"",(IF(T975&lt;&gt;T974,IF(ISBLANK(F$2),T975&amp;", ",T975&amp;" "&amp;F$2&amp;", "),(IF(B975&lt;&gt;B974,IF(ISBLANK(F$2),T975&amp;", ",T975&amp;" "&amp;F$2&amp;", "),(IF(Z975&lt;&gt;Z974,IF(ISBLANK(F$2),T975&amp;", ",T975&amp;" "&amp;F$2&amp;", "),IF((U975&lt;&gt;U974)*($G$2="Y"),"same collector, ","")))))))))&amp;(IF(ISBLANK(U975),"",(IF(U975&lt;&gt;U974,U975&amp;", ",(IF(B975&lt;&gt;B974,U975&amp;", ",IF(Z975&lt;&gt;Z974,U975&amp;", ",(IF(T975&lt;&gt;T974,IF((T975&lt;&gt;T974)*($G$2="Y"),"same date, ", ""),IF((T975=T974)*(U975=U974)*(S975&lt;&gt;S974)*($G$2="Y"),"same collector and date, ", ""))))))))))&amp;(IF(ISBLANK(V975),"",V975&amp;", "))&amp;IF((AA975&lt;&gt;AA976)*($H$2="y"),AD975&amp;AE975,IF((AA975&lt;&gt;AA976)*($H$2="m"),AD975&amp;AG975,IF(($H$2&lt;&gt;"m")*($H$2&lt;&gt;"Y"),(IF(F975=0,"",F975&amp;" "&amp;$F$4&amp;" "))&amp;(IF(G975=0,"",G975&amp;" "&amp;$G$4&amp;" "))&amp;(IF(H975=0,"",H975&amp;" "&amp;H$4&amp;" "))&amp;(IF(I975=0,"",I975&amp;" "&amp;$I$4&amp;" "))&amp;(IF(J975=0,"",J975&amp;" "&amp;$J$4&amp;" "))&amp;IF((ISBLANK(C975)),"","("&amp;C975&amp;")"),"")))&amp;IF((B975=B976)*(K975=K976)*(L975=L976)*(M975=M976),IF(($H$2&lt;&gt;"m")*($H$2&lt;&gt;"Y"), ", ", IF((ISNUMBER(FIND(")",AE975))), ", ", "")),IF((B975=B976)*(K975=K976)*(L975=L976),"; ",". ")))</f>
        <v/>
      </c>
      <c r="AI975" s="1"/>
    </row>
    <row r="976" spans="1:35" x14ac:dyDescent="0.25">
      <c r="A976" s="3" t="str">
        <f t="shared" si="124"/>
        <v/>
      </c>
      <c r="B976" s="53" t="str">
        <f t="shared" si="128"/>
        <v/>
      </c>
      <c r="C976" s="57"/>
      <c r="D976" s="57"/>
      <c r="E976" s="57"/>
      <c r="F976" s="57"/>
      <c r="G976" s="57"/>
      <c r="H976" s="57"/>
      <c r="I976" s="57"/>
      <c r="J976" s="57"/>
      <c r="K976" s="57"/>
      <c r="L976" s="57"/>
      <c r="M976" s="54"/>
      <c r="N976" s="57"/>
      <c r="O976" s="58"/>
      <c r="P976" s="58"/>
      <c r="Q976" s="58"/>
      <c r="R976" s="58"/>
      <c r="S976" s="54"/>
      <c r="T976" s="57"/>
      <c r="U976" s="57"/>
      <c r="V976" s="57"/>
      <c r="W976" s="57"/>
      <c r="X976" s="147" t="str">
        <f>IF(ISBLANK(D976),"",IF('order-admin-units'!$I$1&lt;&gt;"y", "", IF((K976="")*(ISBLANK(D976)=FALSE), 'order-admin-units'!$B$1+1, VLOOKUP(K976, ordercountry, 2))))</f>
        <v/>
      </c>
      <c r="Y976" s="147" t="str">
        <f>IF(ISBLANK(D976),"",IF('order-admin-units'!$I$1&lt;&gt;"y", "", IF(L976="", 'order-admin-units'!$B$2+1, VLOOKUP(K976&amp;"@"&amp;L976, orderadmin, 2))))</f>
        <v/>
      </c>
      <c r="Z976" s="147" t="str">
        <f t="shared" si="125"/>
        <v/>
      </c>
      <c r="AA976" s="147" t="str">
        <f t="shared" si="126"/>
        <v/>
      </c>
      <c r="AB976" s="147" t="str">
        <f t="shared" si="127"/>
        <v/>
      </c>
      <c r="AC976" s="147" t="str">
        <f t="shared" si="121"/>
        <v/>
      </c>
      <c r="AD976" s="11" t="str">
        <f t="shared" si="122"/>
        <v/>
      </c>
      <c r="AE976" s="11" t="str">
        <f t="array" ref="AE976">IF(ISBLANK(D976),"",IF(OR($H$2="y",$H$2="m"),IF(AA976=AA975,IF(OR(AB976=$AB$4:$AB975)=FALSE,AE975&amp;C976,AE975),"("&amp;C976)&amp;IF(AA976=AA977,IF(OR(AB977=$AB$4:$AB976)=FALSE,", ",""),") "),""))</f>
        <v/>
      </c>
      <c r="AF976" s="11" t="str">
        <f t="shared" si="123"/>
        <v/>
      </c>
      <c r="AG976" s="11" t="str">
        <f t="array" ref="AG976">IF(ISBLANK(D976),"",IF(OR($H$2="y",$H$2="m"),IF(AA976=AA975,IF(OR(AC976=$AC$4:$AC975)=FALSE,AG975&amp;AF976,AG975),"("&amp;AF976)&amp;IF(AA976=AA977,IF(OR(AC977=$AC$4:$AC976)=FALSE,", ",""),") "),""))</f>
        <v/>
      </c>
      <c r="AH976" s="10" t="str">
        <f>IF((ISBLANK(D976)),"",IF(D976=D975,AH975,"")&amp;IF(B975&lt;&gt;B976,((IF(ISBLANK(E976),$D$3&amp;"Non-type material: "&amp;$D$3,$D$3&amp;INDEX('type-categories'!$A$2:$B$100,MATCH(E976,'type-categories'!$A$2:$A$100,0),2)&amp;$D$3))),"")&amp;(IF(K976&lt;&gt;K975,$C$2&amp;K976&amp;$K$3&amp;$C$2&amp;" ",(IF(B976&lt;&gt;B975,$C$2&amp;K976&amp;$K$3&amp;$C$2&amp;" ",""))))&amp;(IF(L976="","",((IF(L976&lt;&gt;L975,$D$2&amp;L976&amp;$L$3&amp;$D$2&amp;" ",IF(B976&lt;&gt;B975,$D$2&amp;L976&amp;$L$3&amp;$D$2&amp;" ",""))))))&amp;(IF(M976="","",((IF(M976&lt;&gt;M975,$E$2&amp;M976&amp;$E$2&amp;","&amp;" ",IF(B976&lt;&gt;B975,$E$2&amp;M976&amp;$E$2&amp;",",""))))))&amp;(IF(N976="","",IF(N976&lt;&gt;N975,N976&amp;", ",IF(B976&lt;&gt;B975,N976&amp;", ",""))))&amp;(IF(ISBLANK(O976),"",(IF(O976&lt;&gt;O975,O976&amp;", ",IF(B976&lt;&gt;B975,O976&amp;", ","")))))&amp;(IF(ISBLANK(P976),"",(IF(P976&lt;&gt;P975,P976&amp;", ",IF(B976&lt;&gt;B975,P976&amp;", ",IF(Z976&lt;&gt;Z975,P976&amp;", ",""))))))&amp;(IF(ISBLANK(Q976),"",(IF(Q976&lt;&gt;Q975,Q976&amp;", ",IF(B976&lt;&gt;B975,Q976&amp;", ",IF(Z976&lt;&gt;Z975,Q976&amp;", ",""))))))&amp;(IF(ISBLANK(R976),"",(IF(R976&lt;&gt;R975,R976&amp;"m, ",IF(B976&lt;&gt;B975,R976&amp;"m, ",IF(Z976&lt;&gt;Z975,R976&amp;"m, ",""))))))&amp;IF(ISBLANK(S976),"",(IF(B976&lt;&gt;B975,S976&amp;", ",IF(S976&lt;&gt;S975,IF((Z976=Z975),"same locality "&amp;S976&amp;", ",S976&amp;", "),""))))&amp;(IF(ISBLANK(T976),"",(IF(T976&lt;&gt;T975,IF(ISBLANK(F$2),T976&amp;", ",T976&amp;" "&amp;F$2&amp;", "),(IF(B976&lt;&gt;B975,IF(ISBLANK(F$2),T976&amp;", ",T976&amp;" "&amp;F$2&amp;", "),(IF(Z976&lt;&gt;Z975,IF(ISBLANK(F$2),T976&amp;", ",T976&amp;" "&amp;F$2&amp;", "),IF((U976&lt;&gt;U975)*($G$2="Y"),"same collector, ","")))))))))&amp;(IF(ISBLANK(U976),"",(IF(U976&lt;&gt;U975,U976&amp;", ",(IF(B976&lt;&gt;B975,U976&amp;", ",IF(Z976&lt;&gt;Z975,U976&amp;", ",(IF(T976&lt;&gt;T975,IF((T976&lt;&gt;T975)*($G$2="Y"),"same date, ", ""),IF((T976=T975)*(U976=U975)*(S976&lt;&gt;S975)*($G$2="Y"),"same collector and date, ", ""))))))))))&amp;(IF(ISBLANK(V976),"",V976&amp;", "))&amp;IF((AA976&lt;&gt;AA977)*($H$2="y"),AD976&amp;AE976,IF((AA976&lt;&gt;AA977)*($H$2="m"),AD976&amp;AG976,IF(($H$2&lt;&gt;"m")*($H$2&lt;&gt;"Y"),(IF(F976=0,"",F976&amp;" "&amp;$F$4&amp;" "))&amp;(IF(G976=0,"",G976&amp;" "&amp;$G$4&amp;" "))&amp;(IF(H976=0,"",H976&amp;" "&amp;H$4&amp;" "))&amp;(IF(I976=0,"",I976&amp;" "&amp;$I$4&amp;" "))&amp;(IF(J976=0,"",J976&amp;" "&amp;$J$4&amp;" "))&amp;IF((ISBLANK(C976)),"","("&amp;C976&amp;")"),"")))&amp;IF((B976=B977)*(K976=K977)*(L976=L977)*(M976=M977),IF(($H$2&lt;&gt;"m")*($H$2&lt;&gt;"Y"), ", ", IF((ISNUMBER(FIND(")",AE976))), ", ", "")),IF((B976=B977)*(K976=K977)*(L976=L977),"; ",". ")))</f>
        <v/>
      </c>
      <c r="AI976" s="1"/>
    </row>
    <row r="977" spans="1:35" x14ac:dyDescent="0.25">
      <c r="A977" s="3" t="str">
        <f t="shared" si="124"/>
        <v/>
      </c>
      <c r="B977" s="53" t="str">
        <f t="shared" si="128"/>
        <v/>
      </c>
      <c r="C977" s="57"/>
      <c r="D977" s="57"/>
      <c r="E977" s="57"/>
      <c r="F977" s="57"/>
      <c r="G977" s="57"/>
      <c r="H977" s="57"/>
      <c r="I977" s="57"/>
      <c r="J977" s="57"/>
      <c r="K977" s="57"/>
      <c r="L977" s="57"/>
      <c r="M977" s="54"/>
      <c r="N977" s="57"/>
      <c r="O977" s="58"/>
      <c r="P977" s="58"/>
      <c r="Q977" s="58"/>
      <c r="R977" s="58"/>
      <c r="S977" s="54"/>
      <c r="T977" s="57"/>
      <c r="U977" s="57"/>
      <c r="V977" s="57"/>
      <c r="W977" s="57"/>
      <c r="X977" s="147" t="str">
        <f>IF(ISBLANK(D977),"",IF('order-admin-units'!$I$1&lt;&gt;"y", "", IF((K977="")*(ISBLANK(D977)=FALSE), 'order-admin-units'!$B$1+1, VLOOKUP(K977, ordercountry, 2))))</f>
        <v/>
      </c>
      <c r="Y977" s="147" t="str">
        <f>IF(ISBLANK(D977),"",IF('order-admin-units'!$I$1&lt;&gt;"y", "", IF(L977="", 'order-admin-units'!$B$2+1, VLOOKUP(K977&amp;"@"&amp;L977, orderadmin, 2))))</f>
        <v/>
      </c>
      <c r="Z977" s="147" t="str">
        <f t="shared" si="125"/>
        <v/>
      </c>
      <c r="AA977" s="147" t="str">
        <f t="shared" si="126"/>
        <v/>
      </c>
      <c r="AB977" s="147" t="str">
        <f t="shared" si="127"/>
        <v/>
      </c>
      <c r="AC977" s="147" t="str">
        <f t="shared" si="121"/>
        <v/>
      </c>
      <c r="AD977" s="11" t="str">
        <f t="shared" si="122"/>
        <v/>
      </c>
      <c r="AE977" s="11" t="str">
        <f t="array" ref="AE977">IF(ISBLANK(D977),"",IF(OR($H$2="y",$H$2="m"),IF(AA977=AA976,IF(OR(AB977=$AB$4:$AB976)=FALSE,AE976&amp;C977,AE976),"("&amp;C977)&amp;IF(AA977=AA978,IF(OR(AB978=$AB$4:$AB977)=FALSE,", ",""),") "),""))</f>
        <v/>
      </c>
      <c r="AF977" s="11" t="str">
        <f t="shared" si="123"/>
        <v/>
      </c>
      <c r="AG977" s="11" t="str">
        <f t="array" ref="AG977">IF(ISBLANK(D977),"",IF(OR($H$2="y",$H$2="m"),IF(AA977=AA976,IF(OR(AC977=$AC$4:$AC976)=FALSE,AG976&amp;AF977,AG976),"("&amp;AF977)&amp;IF(AA977=AA978,IF(OR(AC978=$AC$4:$AC977)=FALSE,", ",""),") "),""))</f>
        <v/>
      </c>
      <c r="AH977" s="10" t="str">
        <f>IF((ISBLANK(D977)),"",IF(D977=D976,AH976,"")&amp;IF(B976&lt;&gt;B977,((IF(ISBLANK(E977),$D$3&amp;"Non-type material: "&amp;$D$3,$D$3&amp;INDEX('type-categories'!$A$2:$B$100,MATCH(E977,'type-categories'!$A$2:$A$100,0),2)&amp;$D$3))),"")&amp;(IF(K977&lt;&gt;K976,$C$2&amp;K977&amp;$K$3&amp;$C$2&amp;" ",(IF(B977&lt;&gt;B976,$C$2&amp;K977&amp;$K$3&amp;$C$2&amp;" ",""))))&amp;(IF(L977="","",((IF(L977&lt;&gt;L976,$D$2&amp;L977&amp;$L$3&amp;$D$2&amp;" ",IF(B977&lt;&gt;B976,$D$2&amp;L977&amp;$L$3&amp;$D$2&amp;" ",""))))))&amp;(IF(M977="","",((IF(M977&lt;&gt;M976,$E$2&amp;M977&amp;$E$2&amp;","&amp;" ",IF(B977&lt;&gt;B976,$E$2&amp;M977&amp;$E$2&amp;",",""))))))&amp;(IF(N977="","",IF(N977&lt;&gt;N976,N977&amp;", ",IF(B977&lt;&gt;B976,N977&amp;", ",""))))&amp;(IF(ISBLANK(O977),"",(IF(O977&lt;&gt;O976,O977&amp;", ",IF(B977&lt;&gt;B976,O977&amp;", ","")))))&amp;(IF(ISBLANK(P977),"",(IF(P977&lt;&gt;P976,P977&amp;", ",IF(B977&lt;&gt;B976,P977&amp;", ",IF(Z977&lt;&gt;Z976,P977&amp;", ",""))))))&amp;(IF(ISBLANK(Q977),"",(IF(Q977&lt;&gt;Q976,Q977&amp;", ",IF(B977&lt;&gt;B976,Q977&amp;", ",IF(Z977&lt;&gt;Z976,Q977&amp;", ",""))))))&amp;(IF(ISBLANK(R977),"",(IF(R977&lt;&gt;R976,R977&amp;"m, ",IF(B977&lt;&gt;B976,R977&amp;"m, ",IF(Z977&lt;&gt;Z976,R977&amp;"m, ",""))))))&amp;IF(ISBLANK(S977),"",(IF(B977&lt;&gt;B976,S977&amp;", ",IF(S977&lt;&gt;S976,IF((Z977=Z976),"same locality "&amp;S977&amp;", ",S977&amp;", "),""))))&amp;(IF(ISBLANK(T977),"",(IF(T977&lt;&gt;T976,IF(ISBLANK(F$2),T977&amp;", ",T977&amp;" "&amp;F$2&amp;", "),(IF(B977&lt;&gt;B976,IF(ISBLANK(F$2),T977&amp;", ",T977&amp;" "&amp;F$2&amp;", "),(IF(Z977&lt;&gt;Z976,IF(ISBLANK(F$2),T977&amp;", ",T977&amp;" "&amp;F$2&amp;", "),IF((U977&lt;&gt;U976)*($G$2="Y"),"same collector, ","")))))))))&amp;(IF(ISBLANK(U977),"",(IF(U977&lt;&gt;U976,U977&amp;", ",(IF(B977&lt;&gt;B976,U977&amp;", ",IF(Z977&lt;&gt;Z976,U977&amp;", ",(IF(T977&lt;&gt;T976,IF((T977&lt;&gt;T976)*($G$2="Y"),"same date, ", ""),IF((T977=T976)*(U977=U976)*(S977&lt;&gt;S976)*($G$2="Y"),"same collector and date, ", ""))))))))))&amp;(IF(ISBLANK(V977),"",V977&amp;", "))&amp;IF((AA977&lt;&gt;AA978)*($H$2="y"),AD977&amp;AE977,IF((AA977&lt;&gt;AA978)*($H$2="m"),AD977&amp;AG977,IF(($H$2&lt;&gt;"m")*($H$2&lt;&gt;"Y"),(IF(F977=0,"",F977&amp;" "&amp;$F$4&amp;" "))&amp;(IF(G977=0,"",G977&amp;" "&amp;$G$4&amp;" "))&amp;(IF(H977=0,"",H977&amp;" "&amp;H$4&amp;" "))&amp;(IF(I977=0,"",I977&amp;" "&amp;$I$4&amp;" "))&amp;(IF(J977=0,"",J977&amp;" "&amp;$J$4&amp;" "))&amp;IF((ISBLANK(C977)),"","("&amp;C977&amp;")"),"")))&amp;IF((B977=B978)*(K977=K978)*(L977=L978)*(M977=M978),IF(($H$2&lt;&gt;"m")*($H$2&lt;&gt;"Y"), ", ", IF((ISNUMBER(FIND(")",AE977))), ", ", "")),IF((B977=B978)*(K977=K978)*(L977=L978),"; ",". ")))</f>
        <v/>
      </c>
      <c r="AI977" s="1"/>
    </row>
    <row r="978" spans="1:35" x14ac:dyDescent="0.25">
      <c r="A978" s="3" t="str">
        <f t="shared" si="124"/>
        <v/>
      </c>
      <c r="B978" s="53" t="str">
        <f t="shared" si="128"/>
        <v/>
      </c>
      <c r="C978" s="57"/>
      <c r="D978" s="57"/>
      <c r="E978" s="57"/>
      <c r="F978" s="57"/>
      <c r="G978" s="57"/>
      <c r="H978" s="57"/>
      <c r="I978" s="57"/>
      <c r="J978" s="57"/>
      <c r="K978" s="57"/>
      <c r="L978" s="57"/>
      <c r="M978" s="54"/>
      <c r="N978" s="57"/>
      <c r="O978" s="58"/>
      <c r="P978" s="58"/>
      <c r="Q978" s="58"/>
      <c r="R978" s="58"/>
      <c r="S978" s="54"/>
      <c r="T978" s="57"/>
      <c r="U978" s="57"/>
      <c r="V978" s="57"/>
      <c r="W978" s="57"/>
      <c r="X978" s="147" t="str">
        <f>IF(ISBLANK(D978),"",IF('order-admin-units'!$I$1&lt;&gt;"y", "", IF((K978="")*(ISBLANK(D978)=FALSE), 'order-admin-units'!$B$1+1, VLOOKUP(K978, ordercountry, 2))))</f>
        <v/>
      </c>
      <c r="Y978" s="147" t="str">
        <f>IF(ISBLANK(D978),"",IF('order-admin-units'!$I$1&lt;&gt;"y", "", IF(L978="", 'order-admin-units'!$B$2+1, VLOOKUP(K978&amp;"@"&amp;L978, orderadmin, 2))))</f>
        <v/>
      </c>
      <c r="Z978" s="147" t="str">
        <f t="shared" si="125"/>
        <v/>
      </c>
      <c r="AA978" s="147" t="str">
        <f t="shared" si="126"/>
        <v/>
      </c>
      <c r="AB978" s="147" t="str">
        <f t="shared" si="127"/>
        <v/>
      </c>
      <c r="AC978" s="147" t="str">
        <f t="shared" si="121"/>
        <v/>
      </c>
      <c r="AD978" s="11" t="str">
        <f t="shared" si="122"/>
        <v/>
      </c>
      <c r="AE978" s="11" t="str">
        <f t="array" ref="AE978">IF(ISBLANK(D978),"",IF(OR($H$2="y",$H$2="m"),IF(AA978=AA977,IF(OR(AB978=$AB$4:$AB977)=FALSE,AE977&amp;C978,AE977),"("&amp;C978)&amp;IF(AA978=AA979,IF(OR(AB979=$AB$4:$AB978)=FALSE,", ",""),") "),""))</f>
        <v/>
      </c>
      <c r="AF978" s="11" t="str">
        <f t="shared" si="123"/>
        <v/>
      </c>
      <c r="AG978" s="11" t="str">
        <f t="array" ref="AG978">IF(ISBLANK(D978),"",IF(OR($H$2="y",$H$2="m"),IF(AA978=AA977,IF(OR(AC978=$AC$4:$AC977)=FALSE,AG977&amp;AF978,AG977),"("&amp;AF978)&amp;IF(AA978=AA979,IF(OR(AC979=$AC$4:$AC978)=FALSE,", ",""),") "),""))</f>
        <v/>
      </c>
      <c r="AH978" s="10" t="str">
        <f>IF((ISBLANK(D978)),"",IF(D978=D977,AH977,"")&amp;IF(B977&lt;&gt;B978,((IF(ISBLANK(E978),$D$3&amp;"Non-type material: "&amp;$D$3,$D$3&amp;INDEX('type-categories'!$A$2:$B$100,MATCH(E978,'type-categories'!$A$2:$A$100,0),2)&amp;$D$3))),"")&amp;(IF(K978&lt;&gt;K977,$C$2&amp;K978&amp;$K$3&amp;$C$2&amp;" ",(IF(B978&lt;&gt;B977,$C$2&amp;K978&amp;$K$3&amp;$C$2&amp;" ",""))))&amp;(IF(L978="","",((IF(L978&lt;&gt;L977,$D$2&amp;L978&amp;$L$3&amp;$D$2&amp;" ",IF(B978&lt;&gt;B977,$D$2&amp;L978&amp;$L$3&amp;$D$2&amp;" ",""))))))&amp;(IF(M978="","",((IF(M978&lt;&gt;M977,$E$2&amp;M978&amp;$E$2&amp;","&amp;" ",IF(B978&lt;&gt;B977,$E$2&amp;M978&amp;$E$2&amp;",",""))))))&amp;(IF(N978="","",IF(N978&lt;&gt;N977,N978&amp;", ",IF(B978&lt;&gt;B977,N978&amp;", ",""))))&amp;(IF(ISBLANK(O978),"",(IF(O978&lt;&gt;O977,O978&amp;", ",IF(B978&lt;&gt;B977,O978&amp;", ","")))))&amp;(IF(ISBLANK(P978),"",(IF(P978&lt;&gt;P977,P978&amp;", ",IF(B978&lt;&gt;B977,P978&amp;", ",IF(Z978&lt;&gt;Z977,P978&amp;", ",""))))))&amp;(IF(ISBLANK(Q978),"",(IF(Q978&lt;&gt;Q977,Q978&amp;", ",IF(B978&lt;&gt;B977,Q978&amp;", ",IF(Z978&lt;&gt;Z977,Q978&amp;", ",""))))))&amp;(IF(ISBLANK(R978),"",(IF(R978&lt;&gt;R977,R978&amp;"m, ",IF(B978&lt;&gt;B977,R978&amp;"m, ",IF(Z978&lt;&gt;Z977,R978&amp;"m, ",""))))))&amp;IF(ISBLANK(S978),"",(IF(B978&lt;&gt;B977,S978&amp;", ",IF(S978&lt;&gt;S977,IF((Z978=Z977),"same locality "&amp;S978&amp;", ",S978&amp;", "),""))))&amp;(IF(ISBLANK(T978),"",(IF(T978&lt;&gt;T977,IF(ISBLANK(F$2),T978&amp;", ",T978&amp;" "&amp;F$2&amp;", "),(IF(B978&lt;&gt;B977,IF(ISBLANK(F$2),T978&amp;", ",T978&amp;" "&amp;F$2&amp;", "),(IF(Z978&lt;&gt;Z977,IF(ISBLANK(F$2),T978&amp;", ",T978&amp;" "&amp;F$2&amp;", "),IF((U978&lt;&gt;U977)*($G$2="Y"),"same collector, ","")))))))))&amp;(IF(ISBLANK(U978),"",(IF(U978&lt;&gt;U977,U978&amp;", ",(IF(B978&lt;&gt;B977,U978&amp;", ",IF(Z978&lt;&gt;Z977,U978&amp;", ",(IF(T978&lt;&gt;T977,IF((T978&lt;&gt;T977)*($G$2="Y"),"same date, ", ""),IF((T978=T977)*(U978=U977)*(S978&lt;&gt;S977)*($G$2="Y"),"same collector and date, ", ""))))))))))&amp;(IF(ISBLANK(V978),"",V978&amp;", "))&amp;IF((AA978&lt;&gt;AA979)*($H$2="y"),AD978&amp;AE978,IF((AA978&lt;&gt;AA979)*($H$2="m"),AD978&amp;AG978,IF(($H$2&lt;&gt;"m")*($H$2&lt;&gt;"Y"),(IF(F978=0,"",F978&amp;" "&amp;$F$4&amp;" "))&amp;(IF(G978=0,"",G978&amp;" "&amp;$G$4&amp;" "))&amp;(IF(H978=0,"",H978&amp;" "&amp;H$4&amp;" "))&amp;(IF(I978=0,"",I978&amp;" "&amp;$I$4&amp;" "))&amp;(IF(J978=0,"",J978&amp;" "&amp;$J$4&amp;" "))&amp;IF((ISBLANK(C978)),"","("&amp;C978&amp;")"),"")))&amp;IF((B978=B979)*(K978=K979)*(L978=L979)*(M978=M979),IF(($H$2&lt;&gt;"m")*($H$2&lt;&gt;"Y"), ", ", IF((ISNUMBER(FIND(")",AE978))), ", ", "")),IF((B978=B979)*(K978=K979)*(L978=L979),"; ",". ")))</f>
        <v/>
      </c>
      <c r="AI978" s="1"/>
    </row>
    <row r="979" spans="1:35" x14ac:dyDescent="0.25">
      <c r="A979" s="3" t="str">
        <f t="shared" si="124"/>
        <v/>
      </c>
      <c r="B979" s="53" t="str">
        <f t="shared" si="128"/>
        <v/>
      </c>
      <c r="C979" s="57"/>
      <c r="D979" s="57"/>
      <c r="E979" s="57"/>
      <c r="F979" s="57"/>
      <c r="G979" s="57"/>
      <c r="H979" s="57"/>
      <c r="I979" s="57"/>
      <c r="J979" s="57"/>
      <c r="K979" s="57"/>
      <c r="L979" s="57"/>
      <c r="M979" s="54"/>
      <c r="N979" s="57"/>
      <c r="O979" s="58"/>
      <c r="P979" s="58"/>
      <c r="Q979" s="58"/>
      <c r="R979" s="58"/>
      <c r="S979" s="54"/>
      <c r="T979" s="57"/>
      <c r="U979" s="57"/>
      <c r="V979" s="57"/>
      <c r="W979" s="57"/>
      <c r="X979" s="147" t="str">
        <f>IF(ISBLANK(D979),"",IF('order-admin-units'!$I$1&lt;&gt;"y", "", IF((K979="")*(ISBLANK(D979)=FALSE), 'order-admin-units'!$B$1+1, VLOOKUP(K979, ordercountry, 2))))</f>
        <v/>
      </c>
      <c r="Y979" s="147" t="str">
        <f>IF(ISBLANK(D979),"",IF('order-admin-units'!$I$1&lt;&gt;"y", "", IF(L979="", 'order-admin-units'!$B$2+1, VLOOKUP(K979&amp;"@"&amp;L979, orderadmin, 2))))</f>
        <v/>
      </c>
      <c r="Z979" s="147" t="str">
        <f t="shared" si="125"/>
        <v/>
      </c>
      <c r="AA979" s="147" t="str">
        <f t="shared" si="126"/>
        <v/>
      </c>
      <c r="AB979" s="147" t="str">
        <f t="shared" si="127"/>
        <v/>
      </c>
      <c r="AC979" s="147" t="str">
        <f t="shared" si="121"/>
        <v/>
      </c>
      <c r="AD979" s="11" t="str">
        <f t="shared" si="122"/>
        <v/>
      </c>
      <c r="AE979" s="11" t="str">
        <f t="array" ref="AE979">IF(ISBLANK(D979),"",IF(OR($H$2="y",$H$2="m"),IF(AA979=AA978,IF(OR(AB979=$AB$4:$AB978)=FALSE,AE978&amp;C979,AE978),"("&amp;C979)&amp;IF(AA979=AA980,IF(OR(AB980=$AB$4:$AB979)=FALSE,", ",""),") "),""))</f>
        <v/>
      </c>
      <c r="AF979" s="11" t="str">
        <f t="shared" si="123"/>
        <v/>
      </c>
      <c r="AG979" s="11" t="str">
        <f t="array" ref="AG979">IF(ISBLANK(D979),"",IF(OR($H$2="y",$H$2="m"),IF(AA979=AA978,IF(OR(AC979=$AC$4:$AC978)=FALSE,AG978&amp;AF979,AG978),"("&amp;AF979)&amp;IF(AA979=AA980,IF(OR(AC980=$AC$4:$AC979)=FALSE,", ",""),") "),""))</f>
        <v/>
      </c>
      <c r="AH979" s="10" t="str">
        <f>IF((ISBLANK(D979)),"",IF(D979=D978,AH978,"")&amp;IF(B978&lt;&gt;B979,((IF(ISBLANK(E979),$D$3&amp;"Non-type material: "&amp;$D$3,$D$3&amp;INDEX('type-categories'!$A$2:$B$100,MATCH(E979,'type-categories'!$A$2:$A$100,0),2)&amp;$D$3))),"")&amp;(IF(K979&lt;&gt;K978,$C$2&amp;K979&amp;$K$3&amp;$C$2&amp;" ",(IF(B979&lt;&gt;B978,$C$2&amp;K979&amp;$K$3&amp;$C$2&amp;" ",""))))&amp;(IF(L979="","",((IF(L979&lt;&gt;L978,$D$2&amp;L979&amp;$L$3&amp;$D$2&amp;" ",IF(B979&lt;&gt;B978,$D$2&amp;L979&amp;$L$3&amp;$D$2&amp;" ",""))))))&amp;(IF(M979="","",((IF(M979&lt;&gt;M978,$E$2&amp;M979&amp;$E$2&amp;","&amp;" ",IF(B979&lt;&gt;B978,$E$2&amp;M979&amp;$E$2&amp;",",""))))))&amp;(IF(N979="","",IF(N979&lt;&gt;N978,N979&amp;", ",IF(B979&lt;&gt;B978,N979&amp;", ",""))))&amp;(IF(ISBLANK(O979),"",(IF(O979&lt;&gt;O978,O979&amp;", ",IF(B979&lt;&gt;B978,O979&amp;", ","")))))&amp;(IF(ISBLANK(P979),"",(IF(P979&lt;&gt;P978,P979&amp;", ",IF(B979&lt;&gt;B978,P979&amp;", ",IF(Z979&lt;&gt;Z978,P979&amp;", ",""))))))&amp;(IF(ISBLANK(Q979),"",(IF(Q979&lt;&gt;Q978,Q979&amp;", ",IF(B979&lt;&gt;B978,Q979&amp;", ",IF(Z979&lt;&gt;Z978,Q979&amp;", ",""))))))&amp;(IF(ISBLANK(R979),"",(IF(R979&lt;&gt;R978,R979&amp;"m, ",IF(B979&lt;&gt;B978,R979&amp;"m, ",IF(Z979&lt;&gt;Z978,R979&amp;"m, ",""))))))&amp;IF(ISBLANK(S979),"",(IF(B979&lt;&gt;B978,S979&amp;", ",IF(S979&lt;&gt;S978,IF((Z979=Z978),"same locality "&amp;S979&amp;", ",S979&amp;", "),""))))&amp;(IF(ISBLANK(T979),"",(IF(T979&lt;&gt;T978,IF(ISBLANK(F$2),T979&amp;", ",T979&amp;" "&amp;F$2&amp;", "),(IF(B979&lt;&gt;B978,IF(ISBLANK(F$2),T979&amp;", ",T979&amp;" "&amp;F$2&amp;", "),(IF(Z979&lt;&gt;Z978,IF(ISBLANK(F$2),T979&amp;", ",T979&amp;" "&amp;F$2&amp;", "),IF((U979&lt;&gt;U978)*($G$2="Y"),"same collector, ","")))))))))&amp;(IF(ISBLANK(U979),"",(IF(U979&lt;&gt;U978,U979&amp;", ",(IF(B979&lt;&gt;B978,U979&amp;", ",IF(Z979&lt;&gt;Z978,U979&amp;", ",(IF(T979&lt;&gt;T978,IF((T979&lt;&gt;T978)*($G$2="Y"),"same date, ", ""),IF((T979=T978)*(U979=U978)*(S979&lt;&gt;S978)*($G$2="Y"),"same collector and date, ", ""))))))))))&amp;(IF(ISBLANK(V979),"",V979&amp;", "))&amp;IF((AA979&lt;&gt;AA980)*($H$2="y"),AD979&amp;AE979,IF((AA979&lt;&gt;AA980)*($H$2="m"),AD979&amp;AG979,IF(($H$2&lt;&gt;"m")*($H$2&lt;&gt;"Y"),(IF(F979=0,"",F979&amp;" "&amp;$F$4&amp;" "))&amp;(IF(G979=0,"",G979&amp;" "&amp;$G$4&amp;" "))&amp;(IF(H979=0,"",H979&amp;" "&amp;H$4&amp;" "))&amp;(IF(I979=0,"",I979&amp;" "&amp;$I$4&amp;" "))&amp;(IF(J979=0,"",J979&amp;" "&amp;$J$4&amp;" "))&amp;IF((ISBLANK(C979)),"","("&amp;C979&amp;")"),"")))&amp;IF((B979=B980)*(K979=K980)*(L979=L980)*(M979=M980),IF(($H$2&lt;&gt;"m")*($H$2&lt;&gt;"Y"), ", ", IF((ISNUMBER(FIND(")",AE979))), ", ", "")),IF((B979=B980)*(K979=K980)*(L979=L980),"; ",". ")))</f>
        <v/>
      </c>
      <c r="AI979" s="1"/>
    </row>
    <row r="980" spans="1:35" x14ac:dyDescent="0.25">
      <c r="A980" s="3" t="str">
        <f t="shared" si="124"/>
        <v/>
      </c>
      <c r="B980" s="53" t="str">
        <f t="shared" si="128"/>
        <v/>
      </c>
      <c r="C980" s="57"/>
      <c r="D980" s="57"/>
      <c r="E980" s="57"/>
      <c r="F980" s="57"/>
      <c r="G980" s="57"/>
      <c r="H980" s="57"/>
      <c r="I980" s="57"/>
      <c r="J980" s="57"/>
      <c r="K980" s="57"/>
      <c r="L980" s="57"/>
      <c r="M980" s="54"/>
      <c r="N980" s="57"/>
      <c r="O980" s="58"/>
      <c r="P980" s="58"/>
      <c r="Q980" s="58"/>
      <c r="R980" s="58"/>
      <c r="S980" s="54"/>
      <c r="T980" s="57"/>
      <c r="U980" s="57"/>
      <c r="V980" s="57"/>
      <c r="W980" s="57"/>
      <c r="X980" s="147" t="str">
        <f>IF(ISBLANK(D980),"",IF('order-admin-units'!$I$1&lt;&gt;"y", "", IF((K980="")*(ISBLANK(D980)=FALSE), 'order-admin-units'!$B$1+1, VLOOKUP(K980, ordercountry, 2))))</f>
        <v/>
      </c>
      <c r="Y980" s="147" t="str">
        <f>IF(ISBLANK(D980),"",IF('order-admin-units'!$I$1&lt;&gt;"y", "", IF(L980="", 'order-admin-units'!$B$2+1, VLOOKUP(K980&amp;"@"&amp;L980, orderadmin, 2))))</f>
        <v/>
      </c>
      <c r="Z980" s="147" t="str">
        <f t="shared" si="125"/>
        <v/>
      </c>
      <c r="AA980" s="147" t="str">
        <f t="shared" si="126"/>
        <v/>
      </c>
      <c r="AB980" s="147" t="str">
        <f t="shared" si="127"/>
        <v/>
      </c>
      <c r="AC980" s="147" t="str">
        <f t="shared" si="121"/>
        <v/>
      </c>
      <c r="AD980" s="11" t="str">
        <f t="shared" si="122"/>
        <v/>
      </c>
      <c r="AE980" s="11" t="str">
        <f t="array" ref="AE980">IF(ISBLANK(D980),"",IF(OR($H$2="y",$H$2="m"),IF(AA980=AA979,IF(OR(AB980=$AB$4:$AB979)=FALSE,AE979&amp;C980,AE979),"("&amp;C980)&amp;IF(AA980=AA981,IF(OR(AB981=$AB$4:$AB980)=FALSE,", ",""),") "),""))</f>
        <v/>
      </c>
      <c r="AF980" s="11" t="str">
        <f t="shared" si="123"/>
        <v/>
      </c>
      <c r="AG980" s="11" t="str">
        <f t="array" ref="AG980">IF(ISBLANK(D980),"",IF(OR($H$2="y",$H$2="m"),IF(AA980=AA979,IF(OR(AC980=$AC$4:$AC979)=FALSE,AG979&amp;AF980,AG979),"("&amp;AF980)&amp;IF(AA980=AA981,IF(OR(AC981=$AC$4:$AC980)=FALSE,", ",""),") "),""))</f>
        <v/>
      </c>
      <c r="AH980" s="10" t="str">
        <f>IF((ISBLANK(D980)),"",IF(D980=D979,AH979,"")&amp;IF(B979&lt;&gt;B980,((IF(ISBLANK(E980),$D$3&amp;"Non-type material: "&amp;$D$3,$D$3&amp;INDEX('type-categories'!$A$2:$B$100,MATCH(E980,'type-categories'!$A$2:$A$100,0),2)&amp;$D$3))),"")&amp;(IF(K980&lt;&gt;K979,$C$2&amp;K980&amp;$K$3&amp;$C$2&amp;" ",(IF(B980&lt;&gt;B979,$C$2&amp;K980&amp;$K$3&amp;$C$2&amp;" ",""))))&amp;(IF(L980="","",((IF(L980&lt;&gt;L979,$D$2&amp;L980&amp;$L$3&amp;$D$2&amp;" ",IF(B980&lt;&gt;B979,$D$2&amp;L980&amp;$L$3&amp;$D$2&amp;" ",""))))))&amp;(IF(M980="","",((IF(M980&lt;&gt;M979,$E$2&amp;M980&amp;$E$2&amp;","&amp;" ",IF(B980&lt;&gt;B979,$E$2&amp;M980&amp;$E$2&amp;",",""))))))&amp;(IF(N980="","",IF(N980&lt;&gt;N979,N980&amp;", ",IF(B980&lt;&gt;B979,N980&amp;", ",""))))&amp;(IF(ISBLANK(O980),"",(IF(O980&lt;&gt;O979,O980&amp;", ",IF(B980&lt;&gt;B979,O980&amp;", ","")))))&amp;(IF(ISBLANK(P980),"",(IF(P980&lt;&gt;P979,P980&amp;", ",IF(B980&lt;&gt;B979,P980&amp;", ",IF(Z980&lt;&gt;Z979,P980&amp;", ",""))))))&amp;(IF(ISBLANK(Q980),"",(IF(Q980&lt;&gt;Q979,Q980&amp;", ",IF(B980&lt;&gt;B979,Q980&amp;", ",IF(Z980&lt;&gt;Z979,Q980&amp;", ",""))))))&amp;(IF(ISBLANK(R980),"",(IF(R980&lt;&gt;R979,R980&amp;"m, ",IF(B980&lt;&gt;B979,R980&amp;"m, ",IF(Z980&lt;&gt;Z979,R980&amp;"m, ",""))))))&amp;IF(ISBLANK(S980),"",(IF(B980&lt;&gt;B979,S980&amp;", ",IF(S980&lt;&gt;S979,IF((Z980=Z979),"same locality "&amp;S980&amp;", ",S980&amp;", "),""))))&amp;(IF(ISBLANK(T980),"",(IF(T980&lt;&gt;T979,IF(ISBLANK(F$2),T980&amp;", ",T980&amp;" "&amp;F$2&amp;", "),(IF(B980&lt;&gt;B979,IF(ISBLANK(F$2),T980&amp;", ",T980&amp;" "&amp;F$2&amp;", "),(IF(Z980&lt;&gt;Z979,IF(ISBLANK(F$2),T980&amp;", ",T980&amp;" "&amp;F$2&amp;", "),IF((U980&lt;&gt;U979)*($G$2="Y"),"same collector, ","")))))))))&amp;(IF(ISBLANK(U980),"",(IF(U980&lt;&gt;U979,U980&amp;", ",(IF(B980&lt;&gt;B979,U980&amp;", ",IF(Z980&lt;&gt;Z979,U980&amp;", ",(IF(T980&lt;&gt;T979,IF((T980&lt;&gt;T979)*($G$2="Y"),"same date, ", ""),IF((T980=T979)*(U980=U979)*(S980&lt;&gt;S979)*($G$2="Y"),"same collector and date, ", ""))))))))))&amp;(IF(ISBLANK(V980),"",V980&amp;", "))&amp;IF((AA980&lt;&gt;AA981)*($H$2="y"),AD980&amp;AE980,IF((AA980&lt;&gt;AA981)*($H$2="m"),AD980&amp;AG980,IF(($H$2&lt;&gt;"m")*($H$2&lt;&gt;"Y"),(IF(F980=0,"",F980&amp;" "&amp;$F$4&amp;" "))&amp;(IF(G980=0,"",G980&amp;" "&amp;$G$4&amp;" "))&amp;(IF(H980=0,"",H980&amp;" "&amp;H$4&amp;" "))&amp;(IF(I980=0,"",I980&amp;" "&amp;$I$4&amp;" "))&amp;(IF(J980=0,"",J980&amp;" "&amp;$J$4&amp;" "))&amp;IF((ISBLANK(C980)),"","("&amp;C980&amp;")"),"")))&amp;IF((B980=B981)*(K980=K981)*(L980=L981)*(M980=M981),IF(($H$2&lt;&gt;"m")*($H$2&lt;&gt;"Y"), ", ", IF((ISNUMBER(FIND(")",AE980))), ", ", "")),IF((B980=B981)*(K980=K981)*(L980=L981),"; ",". ")))</f>
        <v/>
      </c>
      <c r="AI980" s="1"/>
    </row>
    <row r="981" spans="1:35" x14ac:dyDescent="0.25">
      <c r="A981" s="3" t="str">
        <f t="shared" si="124"/>
        <v/>
      </c>
      <c r="B981" s="53" t="str">
        <f t="shared" si="128"/>
        <v/>
      </c>
      <c r="C981" s="57"/>
      <c r="D981" s="57"/>
      <c r="E981" s="57"/>
      <c r="F981" s="57"/>
      <c r="G981" s="57"/>
      <c r="H981" s="57"/>
      <c r="I981" s="57"/>
      <c r="J981" s="57"/>
      <c r="K981" s="57"/>
      <c r="L981" s="57"/>
      <c r="M981" s="54"/>
      <c r="N981" s="57"/>
      <c r="O981" s="58"/>
      <c r="P981" s="58"/>
      <c r="Q981" s="58"/>
      <c r="R981" s="58"/>
      <c r="S981" s="54"/>
      <c r="T981" s="57"/>
      <c r="U981" s="57"/>
      <c r="V981" s="57"/>
      <c r="W981" s="57"/>
      <c r="X981" s="147" t="str">
        <f>IF(ISBLANK(D981),"",IF('order-admin-units'!$I$1&lt;&gt;"y", "", IF((K981="")*(ISBLANK(D981)=FALSE), 'order-admin-units'!$B$1+1, VLOOKUP(K981, ordercountry, 2))))</f>
        <v/>
      </c>
      <c r="Y981" s="147" t="str">
        <f>IF(ISBLANK(D981),"",IF('order-admin-units'!$I$1&lt;&gt;"y", "", IF(L981="", 'order-admin-units'!$B$2+1, VLOOKUP(K981&amp;"@"&amp;L981, orderadmin, 2))))</f>
        <v/>
      </c>
      <c r="Z981" s="147" t="str">
        <f t="shared" si="125"/>
        <v/>
      </c>
      <c r="AA981" s="147" t="str">
        <f t="shared" si="126"/>
        <v/>
      </c>
      <c r="AB981" s="147" t="str">
        <f t="shared" si="127"/>
        <v/>
      </c>
      <c r="AC981" s="147" t="str">
        <f t="shared" si="121"/>
        <v/>
      </c>
      <c r="AD981" s="11" t="str">
        <f t="shared" si="122"/>
        <v/>
      </c>
      <c r="AE981" s="11" t="str">
        <f t="array" ref="AE981">IF(ISBLANK(D981),"",IF(OR($H$2="y",$H$2="m"),IF(AA981=AA980,IF(OR(AB981=$AB$4:$AB980)=FALSE,AE980&amp;C981,AE980),"("&amp;C981)&amp;IF(AA981=AA982,IF(OR(AB982=$AB$4:$AB981)=FALSE,", ",""),") "),""))</f>
        <v/>
      </c>
      <c r="AF981" s="11" t="str">
        <f t="shared" si="123"/>
        <v/>
      </c>
      <c r="AG981" s="11" t="str">
        <f t="array" ref="AG981">IF(ISBLANK(D981),"",IF(OR($H$2="y",$H$2="m"),IF(AA981=AA980,IF(OR(AC981=$AC$4:$AC980)=FALSE,AG980&amp;AF981,AG980),"("&amp;AF981)&amp;IF(AA981=AA982,IF(OR(AC982=$AC$4:$AC981)=FALSE,", ",""),") "),""))</f>
        <v/>
      </c>
      <c r="AH981" s="10" t="str">
        <f>IF((ISBLANK(D981)),"",IF(D981=D980,AH980,"")&amp;IF(B980&lt;&gt;B981,((IF(ISBLANK(E981),$D$3&amp;"Non-type material: "&amp;$D$3,$D$3&amp;INDEX('type-categories'!$A$2:$B$100,MATCH(E981,'type-categories'!$A$2:$A$100,0),2)&amp;$D$3))),"")&amp;(IF(K981&lt;&gt;K980,$C$2&amp;K981&amp;$K$3&amp;$C$2&amp;" ",(IF(B981&lt;&gt;B980,$C$2&amp;K981&amp;$K$3&amp;$C$2&amp;" ",""))))&amp;(IF(L981="","",((IF(L981&lt;&gt;L980,$D$2&amp;L981&amp;$L$3&amp;$D$2&amp;" ",IF(B981&lt;&gt;B980,$D$2&amp;L981&amp;$L$3&amp;$D$2&amp;" ",""))))))&amp;(IF(M981="","",((IF(M981&lt;&gt;M980,$E$2&amp;M981&amp;$E$2&amp;","&amp;" ",IF(B981&lt;&gt;B980,$E$2&amp;M981&amp;$E$2&amp;",",""))))))&amp;(IF(N981="","",IF(N981&lt;&gt;N980,N981&amp;", ",IF(B981&lt;&gt;B980,N981&amp;", ",""))))&amp;(IF(ISBLANK(O981),"",(IF(O981&lt;&gt;O980,O981&amp;", ",IF(B981&lt;&gt;B980,O981&amp;", ","")))))&amp;(IF(ISBLANK(P981),"",(IF(P981&lt;&gt;P980,P981&amp;", ",IF(B981&lt;&gt;B980,P981&amp;", ",IF(Z981&lt;&gt;Z980,P981&amp;", ",""))))))&amp;(IF(ISBLANK(Q981),"",(IF(Q981&lt;&gt;Q980,Q981&amp;", ",IF(B981&lt;&gt;B980,Q981&amp;", ",IF(Z981&lt;&gt;Z980,Q981&amp;", ",""))))))&amp;(IF(ISBLANK(R981),"",(IF(R981&lt;&gt;R980,R981&amp;"m, ",IF(B981&lt;&gt;B980,R981&amp;"m, ",IF(Z981&lt;&gt;Z980,R981&amp;"m, ",""))))))&amp;IF(ISBLANK(S981),"",(IF(B981&lt;&gt;B980,S981&amp;", ",IF(S981&lt;&gt;S980,IF((Z981=Z980),"same locality "&amp;S981&amp;", ",S981&amp;", "),""))))&amp;(IF(ISBLANK(T981),"",(IF(T981&lt;&gt;T980,IF(ISBLANK(F$2),T981&amp;", ",T981&amp;" "&amp;F$2&amp;", "),(IF(B981&lt;&gt;B980,IF(ISBLANK(F$2),T981&amp;", ",T981&amp;" "&amp;F$2&amp;", "),(IF(Z981&lt;&gt;Z980,IF(ISBLANK(F$2),T981&amp;", ",T981&amp;" "&amp;F$2&amp;", "),IF((U981&lt;&gt;U980)*($G$2="Y"),"same collector, ","")))))))))&amp;(IF(ISBLANK(U981),"",(IF(U981&lt;&gt;U980,U981&amp;", ",(IF(B981&lt;&gt;B980,U981&amp;", ",IF(Z981&lt;&gt;Z980,U981&amp;", ",(IF(T981&lt;&gt;T980,IF((T981&lt;&gt;T980)*($G$2="Y"),"same date, ", ""),IF((T981=T980)*(U981=U980)*(S981&lt;&gt;S980)*($G$2="Y"),"same collector and date, ", ""))))))))))&amp;(IF(ISBLANK(V981),"",V981&amp;", "))&amp;IF((AA981&lt;&gt;AA982)*($H$2="y"),AD981&amp;AE981,IF((AA981&lt;&gt;AA982)*($H$2="m"),AD981&amp;AG981,IF(($H$2&lt;&gt;"m")*($H$2&lt;&gt;"Y"),(IF(F981=0,"",F981&amp;" "&amp;$F$4&amp;" "))&amp;(IF(G981=0,"",G981&amp;" "&amp;$G$4&amp;" "))&amp;(IF(H981=0,"",H981&amp;" "&amp;H$4&amp;" "))&amp;(IF(I981=0,"",I981&amp;" "&amp;$I$4&amp;" "))&amp;(IF(J981=0,"",J981&amp;" "&amp;$J$4&amp;" "))&amp;IF((ISBLANK(C981)),"","("&amp;C981&amp;")"),"")))&amp;IF((B981=B982)*(K981=K982)*(L981=L982)*(M981=M982),IF(($H$2&lt;&gt;"m")*($H$2&lt;&gt;"Y"), ", ", IF((ISNUMBER(FIND(")",AE981))), ", ", "")),IF((B981=B982)*(K981=K982)*(L981=L982),"; ",". ")))</f>
        <v/>
      </c>
      <c r="AI981" s="1"/>
    </row>
    <row r="982" spans="1:35" x14ac:dyDescent="0.25">
      <c r="A982" s="3" t="str">
        <f t="shared" si="124"/>
        <v/>
      </c>
      <c r="B982" s="53" t="str">
        <f t="shared" si="128"/>
        <v/>
      </c>
      <c r="C982" s="57"/>
      <c r="D982" s="57"/>
      <c r="E982" s="57"/>
      <c r="F982" s="57"/>
      <c r="G982" s="57"/>
      <c r="H982" s="57"/>
      <c r="I982" s="57"/>
      <c r="J982" s="57"/>
      <c r="K982" s="57"/>
      <c r="L982" s="57"/>
      <c r="M982" s="54"/>
      <c r="N982" s="57"/>
      <c r="O982" s="58"/>
      <c r="P982" s="58"/>
      <c r="Q982" s="58"/>
      <c r="R982" s="58"/>
      <c r="S982" s="54"/>
      <c r="T982" s="57"/>
      <c r="U982" s="57"/>
      <c r="V982" s="57"/>
      <c r="W982" s="57"/>
      <c r="X982" s="147" t="str">
        <f>IF(ISBLANK(D982),"",IF('order-admin-units'!$I$1&lt;&gt;"y", "", IF((K982="")*(ISBLANK(D982)=FALSE), 'order-admin-units'!$B$1+1, VLOOKUP(K982, ordercountry, 2))))</f>
        <v/>
      </c>
      <c r="Y982" s="147" t="str">
        <f>IF(ISBLANK(D982),"",IF('order-admin-units'!$I$1&lt;&gt;"y", "", IF(L982="", 'order-admin-units'!$B$2+1, VLOOKUP(K982&amp;"@"&amp;L982, orderadmin, 2))))</f>
        <v/>
      </c>
      <c r="Z982" s="147" t="str">
        <f t="shared" si="125"/>
        <v/>
      </c>
      <c r="AA982" s="147" t="str">
        <f t="shared" si="126"/>
        <v/>
      </c>
      <c r="AB982" s="147" t="str">
        <f t="shared" si="127"/>
        <v/>
      </c>
      <c r="AC982" s="147" t="str">
        <f t="shared" si="121"/>
        <v/>
      </c>
      <c r="AD982" s="11" t="str">
        <f t="shared" si="122"/>
        <v/>
      </c>
      <c r="AE982" s="11" t="str">
        <f t="array" ref="AE982">IF(ISBLANK(D982),"",IF(OR($H$2="y",$H$2="m"),IF(AA982=AA981,IF(OR(AB982=$AB$4:$AB981)=FALSE,AE981&amp;C982,AE981),"("&amp;C982)&amp;IF(AA982=AA983,IF(OR(AB983=$AB$4:$AB982)=FALSE,", ",""),") "),""))</f>
        <v/>
      </c>
      <c r="AF982" s="11" t="str">
        <f t="shared" si="123"/>
        <v/>
      </c>
      <c r="AG982" s="11" t="str">
        <f t="array" ref="AG982">IF(ISBLANK(D982),"",IF(OR($H$2="y",$H$2="m"),IF(AA982=AA981,IF(OR(AC982=$AC$4:$AC981)=FALSE,AG981&amp;AF982,AG981),"("&amp;AF982)&amp;IF(AA982=AA983,IF(OR(AC983=$AC$4:$AC982)=FALSE,", ",""),") "),""))</f>
        <v/>
      </c>
      <c r="AH982" s="10" t="str">
        <f>IF((ISBLANK(D982)),"",IF(D982=D981,AH981,"")&amp;IF(B981&lt;&gt;B982,((IF(ISBLANK(E982),$D$3&amp;"Non-type material: "&amp;$D$3,$D$3&amp;INDEX('type-categories'!$A$2:$B$100,MATCH(E982,'type-categories'!$A$2:$A$100,0),2)&amp;$D$3))),"")&amp;(IF(K982&lt;&gt;K981,$C$2&amp;K982&amp;$K$3&amp;$C$2&amp;" ",(IF(B982&lt;&gt;B981,$C$2&amp;K982&amp;$K$3&amp;$C$2&amp;" ",""))))&amp;(IF(L982="","",((IF(L982&lt;&gt;L981,$D$2&amp;L982&amp;$L$3&amp;$D$2&amp;" ",IF(B982&lt;&gt;B981,$D$2&amp;L982&amp;$L$3&amp;$D$2&amp;" ",""))))))&amp;(IF(M982="","",((IF(M982&lt;&gt;M981,$E$2&amp;M982&amp;$E$2&amp;","&amp;" ",IF(B982&lt;&gt;B981,$E$2&amp;M982&amp;$E$2&amp;",",""))))))&amp;(IF(N982="","",IF(N982&lt;&gt;N981,N982&amp;", ",IF(B982&lt;&gt;B981,N982&amp;", ",""))))&amp;(IF(ISBLANK(O982),"",(IF(O982&lt;&gt;O981,O982&amp;", ",IF(B982&lt;&gt;B981,O982&amp;", ","")))))&amp;(IF(ISBLANK(P982),"",(IF(P982&lt;&gt;P981,P982&amp;", ",IF(B982&lt;&gt;B981,P982&amp;", ",IF(Z982&lt;&gt;Z981,P982&amp;", ",""))))))&amp;(IF(ISBLANK(Q982),"",(IF(Q982&lt;&gt;Q981,Q982&amp;", ",IF(B982&lt;&gt;B981,Q982&amp;", ",IF(Z982&lt;&gt;Z981,Q982&amp;", ",""))))))&amp;(IF(ISBLANK(R982),"",(IF(R982&lt;&gt;R981,R982&amp;"m, ",IF(B982&lt;&gt;B981,R982&amp;"m, ",IF(Z982&lt;&gt;Z981,R982&amp;"m, ",""))))))&amp;IF(ISBLANK(S982),"",(IF(B982&lt;&gt;B981,S982&amp;", ",IF(S982&lt;&gt;S981,IF((Z982=Z981),"same locality "&amp;S982&amp;", ",S982&amp;", "),""))))&amp;(IF(ISBLANK(T982),"",(IF(T982&lt;&gt;T981,IF(ISBLANK(F$2),T982&amp;", ",T982&amp;" "&amp;F$2&amp;", "),(IF(B982&lt;&gt;B981,IF(ISBLANK(F$2),T982&amp;", ",T982&amp;" "&amp;F$2&amp;", "),(IF(Z982&lt;&gt;Z981,IF(ISBLANK(F$2),T982&amp;", ",T982&amp;" "&amp;F$2&amp;", "),IF((U982&lt;&gt;U981)*($G$2="Y"),"same collector, ","")))))))))&amp;(IF(ISBLANK(U982),"",(IF(U982&lt;&gt;U981,U982&amp;", ",(IF(B982&lt;&gt;B981,U982&amp;", ",IF(Z982&lt;&gt;Z981,U982&amp;", ",(IF(T982&lt;&gt;T981,IF((T982&lt;&gt;T981)*($G$2="Y"),"same date, ", ""),IF((T982=T981)*(U982=U981)*(S982&lt;&gt;S981)*($G$2="Y"),"same collector and date, ", ""))))))))))&amp;(IF(ISBLANK(V982),"",V982&amp;", "))&amp;IF((AA982&lt;&gt;AA983)*($H$2="y"),AD982&amp;AE982,IF((AA982&lt;&gt;AA983)*($H$2="m"),AD982&amp;AG982,IF(($H$2&lt;&gt;"m")*($H$2&lt;&gt;"Y"),(IF(F982=0,"",F982&amp;" "&amp;$F$4&amp;" "))&amp;(IF(G982=0,"",G982&amp;" "&amp;$G$4&amp;" "))&amp;(IF(H982=0,"",H982&amp;" "&amp;H$4&amp;" "))&amp;(IF(I982=0,"",I982&amp;" "&amp;$I$4&amp;" "))&amp;(IF(J982=0,"",J982&amp;" "&amp;$J$4&amp;" "))&amp;IF((ISBLANK(C982)),"","("&amp;C982&amp;")"),"")))&amp;IF((B982=B983)*(K982=K983)*(L982=L983)*(M982=M983),IF(($H$2&lt;&gt;"m")*($H$2&lt;&gt;"Y"), ", ", IF((ISNUMBER(FIND(")",AE982))), ", ", "")),IF((B982=B983)*(K982=K983)*(L982=L983),"; ",". ")))</f>
        <v/>
      </c>
      <c r="AI982" s="1"/>
    </row>
    <row r="983" spans="1:35" x14ac:dyDescent="0.25">
      <c r="A983" s="3" t="str">
        <f t="shared" si="124"/>
        <v/>
      </c>
      <c r="B983" s="53" t="str">
        <f t="shared" si="128"/>
        <v/>
      </c>
      <c r="C983" s="57"/>
      <c r="D983" s="57"/>
      <c r="E983" s="57"/>
      <c r="F983" s="57"/>
      <c r="G983" s="57"/>
      <c r="H983" s="57"/>
      <c r="I983" s="57"/>
      <c r="J983" s="57"/>
      <c r="K983" s="57"/>
      <c r="L983" s="57"/>
      <c r="M983" s="54"/>
      <c r="N983" s="57"/>
      <c r="O983" s="58"/>
      <c r="P983" s="58"/>
      <c r="Q983" s="58"/>
      <c r="R983" s="58"/>
      <c r="S983" s="54"/>
      <c r="T983" s="57"/>
      <c r="U983" s="57"/>
      <c r="V983" s="57"/>
      <c r="W983" s="57"/>
      <c r="X983" s="147" t="str">
        <f>IF(ISBLANK(D983),"",IF('order-admin-units'!$I$1&lt;&gt;"y", "", IF((K983="")*(ISBLANK(D983)=FALSE), 'order-admin-units'!$B$1+1, VLOOKUP(K983, ordercountry, 2))))</f>
        <v/>
      </c>
      <c r="Y983" s="147" t="str">
        <f>IF(ISBLANK(D983),"",IF('order-admin-units'!$I$1&lt;&gt;"y", "", IF(L983="", 'order-admin-units'!$B$2+1, VLOOKUP(K983&amp;"@"&amp;L983, orderadmin, 2))))</f>
        <v/>
      </c>
      <c r="Z983" s="147" t="str">
        <f t="shared" si="125"/>
        <v/>
      </c>
      <c r="AA983" s="147" t="str">
        <f t="shared" si="126"/>
        <v/>
      </c>
      <c r="AB983" s="147" t="str">
        <f t="shared" si="127"/>
        <v/>
      </c>
      <c r="AC983" s="147" t="str">
        <f t="shared" si="121"/>
        <v/>
      </c>
      <c r="AD983" s="11" t="str">
        <f t="shared" si="122"/>
        <v/>
      </c>
      <c r="AE983" s="11" t="str">
        <f t="array" ref="AE983">IF(ISBLANK(D983),"",IF(OR($H$2="y",$H$2="m"),IF(AA983=AA982,IF(OR(AB983=$AB$4:$AB982)=FALSE,AE982&amp;C983,AE982),"("&amp;C983)&amp;IF(AA983=AA984,IF(OR(AB984=$AB$4:$AB983)=FALSE,", ",""),") "),""))</f>
        <v/>
      </c>
      <c r="AF983" s="11" t="str">
        <f t="shared" si="123"/>
        <v/>
      </c>
      <c r="AG983" s="11" t="str">
        <f t="array" ref="AG983">IF(ISBLANK(D983),"",IF(OR($H$2="y",$H$2="m"),IF(AA983=AA982,IF(OR(AC983=$AC$4:$AC982)=FALSE,AG982&amp;AF983,AG982),"("&amp;AF983)&amp;IF(AA983=AA984,IF(OR(AC984=$AC$4:$AC983)=FALSE,", ",""),") "),""))</f>
        <v/>
      </c>
      <c r="AH983" s="10" t="str">
        <f>IF((ISBLANK(D983)),"",IF(D983=D982,AH982,"")&amp;IF(B982&lt;&gt;B983,((IF(ISBLANK(E983),$D$3&amp;"Non-type material: "&amp;$D$3,$D$3&amp;INDEX('type-categories'!$A$2:$B$100,MATCH(E983,'type-categories'!$A$2:$A$100,0),2)&amp;$D$3))),"")&amp;(IF(K983&lt;&gt;K982,$C$2&amp;K983&amp;$K$3&amp;$C$2&amp;" ",(IF(B983&lt;&gt;B982,$C$2&amp;K983&amp;$K$3&amp;$C$2&amp;" ",""))))&amp;(IF(L983="","",((IF(L983&lt;&gt;L982,$D$2&amp;L983&amp;$L$3&amp;$D$2&amp;" ",IF(B983&lt;&gt;B982,$D$2&amp;L983&amp;$L$3&amp;$D$2&amp;" ",""))))))&amp;(IF(M983="","",((IF(M983&lt;&gt;M982,$E$2&amp;M983&amp;$E$2&amp;","&amp;" ",IF(B983&lt;&gt;B982,$E$2&amp;M983&amp;$E$2&amp;",",""))))))&amp;(IF(N983="","",IF(N983&lt;&gt;N982,N983&amp;", ",IF(B983&lt;&gt;B982,N983&amp;", ",""))))&amp;(IF(ISBLANK(O983),"",(IF(O983&lt;&gt;O982,O983&amp;", ",IF(B983&lt;&gt;B982,O983&amp;", ","")))))&amp;(IF(ISBLANK(P983),"",(IF(P983&lt;&gt;P982,P983&amp;", ",IF(B983&lt;&gt;B982,P983&amp;", ",IF(Z983&lt;&gt;Z982,P983&amp;", ",""))))))&amp;(IF(ISBLANK(Q983),"",(IF(Q983&lt;&gt;Q982,Q983&amp;", ",IF(B983&lt;&gt;B982,Q983&amp;", ",IF(Z983&lt;&gt;Z982,Q983&amp;", ",""))))))&amp;(IF(ISBLANK(R983),"",(IF(R983&lt;&gt;R982,R983&amp;"m, ",IF(B983&lt;&gt;B982,R983&amp;"m, ",IF(Z983&lt;&gt;Z982,R983&amp;"m, ",""))))))&amp;IF(ISBLANK(S983),"",(IF(B983&lt;&gt;B982,S983&amp;", ",IF(S983&lt;&gt;S982,IF((Z983=Z982),"same locality "&amp;S983&amp;", ",S983&amp;", "),""))))&amp;(IF(ISBLANK(T983),"",(IF(T983&lt;&gt;T982,IF(ISBLANK(F$2),T983&amp;", ",T983&amp;" "&amp;F$2&amp;", "),(IF(B983&lt;&gt;B982,IF(ISBLANK(F$2),T983&amp;", ",T983&amp;" "&amp;F$2&amp;", "),(IF(Z983&lt;&gt;Z982,IF(ISBLANK(F$2),T983&amp;", ",T983&amp;" "&amp;F$2&amp;", "),IF((U983&lt;&gt;U982)*($G$2="Y"),"same collector, ","")))))))))&amp;(IF(ISBLANK(U983),"",(IF(U983&lt;&gt;U982,U983&amp;", ",(IF(B983&lt;&gt;B982,U983&amp;", ",IF(Z983&lt;&gt;Z982,U983&amp;", ",(IF(T983&lt;&gt;T982,IF((T983&lt;&gt;T982)*($G$2="Y"),"same date, ", ""),IF((T983=T982)*(U983=U982)*(S983&lt;&gt;S982)*($G$2="Y"),"same collector and date, ", ""))))))))))&amp;(IF(ISBLANK(V983),"",V983&amp;", "))&amp;IF((AA983&lt;&gt;AA984)*($H$2="y"),AD983&amp;AE983,IF((AA983&lt;&gt;AA984)*($H$2="m"),AD983&amp;AG983,IF(($H$2&lt;&gt;"m")*($H$2&lt;&gt;"Y"),(IF(F983=0,"",F983&amp;" "&amp;$F$4&amp;" "))&amp;(IF(G983=0,"",G983&amp;" "&amp;$G$4&amp;" "))&amp;(IF(H983=0,"",H983&amp;" "&amp;H$4&amp;" "))&amp;(IF(I983=0,"",I983&amp;" "&amp;$I$4&amp;" "))&amp;(IF(J983=0,"",J983&amp;" "&amp;$J$4&amp;" "))&amp;IF((ISBLANK(C983)),"","("&amp;C983&amp;")"),"")))&amp;IF((B983=B984)*(K983=K984)*(L983=L984)*(M983=M984),IF(($H$2&lt;&gt;"m")*($H$2&lt;&gt;"Y"), ", ", IF((ISNUMBER(FIND(")",AE983))), ", ", "")),IF((B983=B984)*(K983=K984)*(L983=L984),"; ",". ")))</f>
        <v/>
      </c>
      <c r="AI983" s="1"/>
    </row>
    <row r="984" spans="1:35" x14ac:dyDescent="0.25">
      <c r="A984" s="3" t="str">
        <f t="shared" si="124"/>
        <v/>
      </c>
      <c r="B984" s="53" t="str">
        <f t="shared" si="128"/>
        <v/>
      </c>
      <c r="C984" s="57"/>
      <c r="D984" s="57"/>
      <c r="E984" s="57"/>
      <c r="F984" s="57"/>
      <c r="G984" s="57"/>
      <c r="H984" s="57"/>
      <c r="I984" s="57"/>
      <c r="J984" s="57"/>
      <c r="K984" s="57"/>
      <c r="L984" s="57"/>
      <c r="M984" s="54"/>
      <c r="N984" s="57"/>
      <c r="O984" s="58"/>
      <c r="P984" s="58"/>
      <c r="Q984" s="58"/>
      <c r="R984" s="58"/>
      <c r="S984" s="54"/>
      <c r="T984" s="57"/>
      <c r="U984" s="57"/>
      <c r="V984" s="57"/>
      <c r="W984" s="57"/>
      <c r="X984" s="147" t="str">
        <f>IF(ISBLANK(D984),"",IF('order-admin-units'!$I$1&lt;&gt;"y", "", IF((K984="")*(ISBLANK(D984)=FALSE), 'order-admin-units'!$B$1+1, VLOOKUP(K984, ordercountry, 2))))</f>
        <v/>
      </c>
      <c r="Y984" s="147" t="str">
        <f>IF(ISBLANK(D984),"",IF('order-admin-units'!$I$1&lt;&gt;"y", "", IF(L984="", 'order-admin-units'!$B$2+1, VLOOKUP(K984&amp;"@"&amp;L984, orderadmin, 2))))</f>
        <v/>
      </c>
      <c r="Z984" s="147" t="str">
        <f t="shared" si="125"/>
        <v/>
      </c>
      <c r="AA984" s="147" t="str">
        <f t="shared" si="126"/>
        <v/>
      </c>
      <c r="AB984" s="147" t="str">
        <f t="shared" si="127"/>
        <v/>
      </c>
      <c r="AC984" s="147" t="str">
        <f t="shared" si="121"/>
        <v/>
      </c>
      <c r="AD984" s="11" t="str">
        <f t="shared" si="122"/>
        <v/>
      </c>
      <c r="AE984" s="11" t="str">
        <f t="array" ref="AE984">IF(ISBLANK(D984),"",IF(OR($H$2="y",$H$2="m"),IF(AA984=AA983,IF(OR(AB984=$AB$4:$AB983)=FALSE,AE983&amp;C984,AE983),"("&amp;C984)&amp;IF(AA984=AA985,IF(OR(AB985=$AB$4:$AB984)=FALSE,", ",""),") "),""))</f>
        <v/>
      </c>
      <c r="AF984" s="11" t="str">
        <f t="shared" si="123"/>
        <v/>
      </c>
      <c r="AG984" s="11" t="str">
        <f t="array" ref="AG984">IF(ISBLANK(D984),"",IF(OR($H$2="y",$H$2="m"),IF(AA984=AA983,IF(OR(AC984=$AC$4:$AC983)=FALSE,AG983&amp;AF984,AG983),"("&amp;AF984)&amp;IF(AA984=AA985,IF(OR(AC985=$AC$4:$AC984)=FALSE,", ",""),") "),""))</f>
        <v/>
      </c>
      <c r="AH984" s="10" t="str">
        <f>IF((ISBLANK(D984)),"",IF(D984=D983,AH983,"")&amp;IF(B983&lt;&gt;B984,((IF(ISBLANK(E984),$D$3&amp;"Non-type material: "&amp;$D$3,$D$3&amp;INDEX('type-categories'!$A$2:$B$100,MATCH(E984,'type-categories'!$A$2:$A$100,0),2)&amp;$D$3))),"")&amp;(IF(K984&lt;&gt;K983,$C$2&amp;K984&amp;$K$3&amp;$C$2&amp;" ",(IF(B984&lt;&gt;B983,$C$2&amp;K984&amp;$K$3&amp;$C$2&amp;" ",""))))&amp;(IF(L984="","",((IF(L984&lt;&gt;L983,$D$2&amp;L984&amp;$L$3&amp;$D$2&amp;" ",IF(B984&lt;&gt;B983,$D$2&amp;L984&amp;$L$3&amp;$D$2&amp;" ",""))))))&amp;(IF(M984="","",((IF(M984&lt;&gt;M983,$E$2&amp;M984&amp;$E$2&amp;","&amp;" ",IF(B984&lt;&gt;B983,$E$2&amp;M984&amp;$E$2&amp;",",""))))))&amp;(IF(N984="","",IF(N984&lt;&gt;N983,N984&amp;", ",IF(B984&lt;&gt;B983,N984&amp;", ",""))))&amp;(IF(ISBLANK(O984),"",(IF(O984&lt;&gt;O983,O984&amp;", ",IF(B984&lt;&gt;B983,O984&amp;", ","")))))&amp;(IF(ISBLANK(P984),"",(IF(P984&lt;&gt;P983,P984&amp;", ",IF(B984&lt;&gt;B983,P984&amp;", ",IF(Z984&lt;&gt;Z983,P984&amp;", ",""))))))&amp;(IF(ISBLANK(Q984),"",(IF(Q984&lt;&gt;Q983,Q984&amp;", ",IF(B984&lt;&gt;B983,Q984&amp;", ",IF(Z984&lt;&gt;Z983,Q984&amp;", ",""))))))&amp;(IF(ISBLANK(R984),"",(IF(R984&lt;&gt;R983,R984&amp;"m, ",IF(B984&lt;&gt;B983,R984&amp;"m, ",IF(Z984&lt;&gt;Z983,R984&amp;"m, ",""))))))&amp;IF(ISBLANK(S984),"",(IF(B984&lt;&gt;B983,S984&amp;", ",IF(S984&lt;&gt;S983,IF((Z984=Z983),"same locality "&amp;S984&amp;", ",S984&amp;", "),""))))&amp;(IF(ISBLANK(T984),"",(IF(T984&lt;&gt;T983,IF(ISBLANK(F$2),T984&amp;", ",T984&amp;" "&amp;F$2&amp;", "),(IF(B984&lt;&gt;B983,IF(ISBLANK(F$2),T984&amp;", ",T984&amp;" "&amp;F$2&amp;", "),(IF(Z984&lt;&gt;Z983,IF(ISBLANK(F$2),T984&amp;", ",T984&amp;" "&amp;F$2&amp;", "),IF((U984&lt;&gt;U983)*($G$2="Y"),"same collector, ","")))))))))&amp;(IF(ISBLANK(U984),"",(IF(U984&lt;&gt;U983,U984&amp;", ",(IF(B984&lt;&gt;B983,U984&amp;", ",IF(Z984&lt;&gt;Z983,U984&amp;", ",(IF(T984&lt;&gt;T983,IF((T984&lt;&gt;T983)*($G$2="Y"),"same date, ", ""),IF((T984=T983)*(U984=U983)*(S984&lt;&gt;S983)*($G$2="Y"),"same collector and date, ", ""))))))))))&amp;(IF(ISBLANK(V984),"",V984&amp;", "))&amp;IF((AA984&lt;&gt;AA985)*($H$2="y"),AD984&amp;AE984,IF((AA984&lt;&gt;AA985)*($H$2="m"),AD984&amp;AG984,IF(($H$2&lt;&gt;"m")*($H$2&lt;&gt;"Y"),(IF(F984=0,"",F984&amp;" "&amp;$F$4&amp;" "))&amp;(IF(G984=0,"",G984&amp;" "&amp;$G$4&amp;" "))&amp;(IF(H984=0,"",H984&amp;" "&amp;H$4&amp;" "))&amp;(IF(I984=0,"",I984&amp;" "&amp;$I$4&amp;" "))&amp;(IF(J984=0,"",J984&amp;" "&amp;$J$4&amp;" "))&amp;IF((ISBLANK(C984)),"","("&amp;C984&amp;")"),"")))&amp;IF((B984=B985)*(K984=K985)*(L984=L985)*(M984=M985),IF(($H$2&lt;&gt;"m")*($H$2&lt;&gt;"Y"), ", ", IF((ISNUMBER(FIND(")",AE984))), ", ", "")),IF((B984=B985)*(K984=K985)*(L984=L985),"; ",". ")))</f>
        <v/>
      </c>
      <c r="AI984" s="1"/>
    </row>
    <row r="985" spans="1:35" x14ac:dyDescent="0.25">
      <c r="A985" s="3" t="str">
        <f t="shared" si="124"/>
        <v/>
      </c>
      <c r="B985" s="53" t="str">
        <f t="shared" si="128"/>
        <v/>
      </c>
      <c r="C985" s="57"/>
      <c r="D985" s="57"/>
      <c r="E985" s="57"/>
      <c r="F985" s="57"/>
      <c r="G985" s="57"/>
      <c r="H985" s="57"/>
      <c r="I985" s="57"/>
      <c r="J985" s="57"/>
      <c r="K985" s="57"/>
      <c r="L985" s="57"/>
      <c r="M985" s="54"/>
      <c r="N985" s="57"/>
      <c r="O985" s="58"/>
      <c r="P985" s="58"/>
      <c r="Q985" s="58"/>
      <c r="R985" s="58"/>
      <c r="S985" s="54"/>
      <c r="T985" s="57"/>
      <c r="U985" s="57"/>
      <c r="V985" s="57"/>
      <c r="W985" s="57"/>
      <c r="X985" s="147" t="str">
        <f>IF(ISBLANK(D985),"",IF('order-admin-units'!$I$1&lt;&gt;"y", "", IF((K985="")*(ISBLANK(D985)=FALSE), 'order-admin-units'!$B$1+1, VLOOKUP(K985, ordercountry, 2))))</f>
        <v/>
      </c>
      <c r="Y985" s="147" t="str">
        <f>IF(ISBLANK(D985),"",IF('order-admin-units'!$I$1&lt;&gt;"y", "", IF(L985="", 'order-admin-units'!$B$2+1, VLOOKUP(K985&amp;"@"&amp;L985, orderadmin, 2))))</f>
        <v/>
      </c>
      <c r="Z985" s="147" t="str">
        <f t="shared" si="125"/>
        <v/>
      </c>
      <c r="AA985" s="147" t="str">
        <f t="shared" si="126"/>
        <v/>
      </c>
      <c r="AB985" s="147" t="str">
        <f t="shared" si="127"/>
        <v/>
      </c>
      <c r="AC985" s="147" t="str">
        <f t="shared" si="121"/>
        <v/>
      </c>
      <c r="AD985" s="11" t="str">
        <f t="shared" si="122"/>
        <v/>
      </c>
      <c r="AE985" s="11" t="str">
        <f t="array" ref="AE985">IF(ISBLANK(D985),"",IF(OR($H$2="y",$H$2="m"),IF(AA985=AA984,IF(OR(AB985=$AB$4:$AB984)=FALSE,AE984&amp;C985,AE984),"("&amp;C985)&amp;IF(AA985=AA986,IF(OR(AB986=$AB$4:$AB985)=FALSE,", ",""),") "),""))</f>
        <v/>
      </c>
      <c r="AF985" s="11" t="str">
        <f t="shared" si="123"/>
        <v/>
      </c>
      <c r="AG985" s="11" t="str">
        <f t="array" ref="AG985">IF(ISBLANK(D985),"",IF(OR($H$2="y",$H$2="m"),IF(AA985=AA984,IF(OR(AC985=$AC$4:$AC984)=FALSE,AG984&amp;AF985,AG984),"("&amp;AF985)&amp;IF(AA985=AA986,IF(OR(AC986=$AC$4:$AC985)=FALSE,", ",""),") "),""))</f>
        <v/>
      </c>
      <c r="AH985" s="10" t="str">
        <f>IF((ISBLANK(D985)),"",IF(D985=D984,AH984,"")&amp;IF(B984&lt;&gt;B985,((IF(ISBLANK(E985),$D$3&amp;"Non-type material: "&amp;$D$3,$D$3&amp;INDEX('type-categories'!$A$2:$B$100,MATCH(E985,'type-categories'!$A$2:$A$100,0),2)&amp;$D$3))),"")&amp;(IF(K985&lt;&gt;K984,$C$2&amp;K985&amp;$K$3&amp;$C$2&amp;" ",(IF(B985&lt;&gt;B984,$C$2&amp;K985&amp;$K$3&amp;$C$2&amp;" ",""))))&amp;(IF(L985="","",((IF(L985&lt;&gt;L984,$D$2&amp;L985&amp;$L$3&amp;$D$2&amp;" ",IF(B985&lt;&gt;B984,$D$2&amp;L985&amp;$L$3&amp;$D$2&amp;" ",""))))))&amp;(IF(M985="","",((IF(M985&lt;&gt;M984,$E$2&amp;M985&amp;$E$2&amp;","&amp;" ",IF(B985&lt;&gt;B984,$E$2&amp;M985&amp;$E$2&amp;",",""))))))&amp;(IF(N985="","",IF(N985&lt;&gt;N984,N985&amp;", ",IF(B985&lt;&gt;B984,N985&amp;", ",""))))&amp;(IF(ISBLANK(O985),"",(IF(O985&lt;&gt;O984,O985&amp;", ",IF(B985&lt;&gt;B984,O985&amp;", ","")))))&amp;(IF(ISBLANK(P985),"",(IF(P985&lt;&gt;P984,P985&amp;", ",IF(B985&lt;&gt;B984,P985&amp;", ",IF(Z985&lt;&gt;Z984,P985&amp;", ",""))))))&amp;(IF(ISBLANK(Q985),"",(IF(Q985&lt;&gt;Q984,Q985&amp;", ",IF(B985&lt;&gt;B984,Q985&amp;", ",IF(Z985&lt;&gt;Z984,Q985&amp;", ",""))))))&amp;(IF(ISBLANK(R985),"",(IF(R985&lt;&gt;R984,R985&amp;"m, ",IF(B985&lt;&gt;B984,R985&amp;"m, ",IF(Z985&lt;&gt;Z984,R985&amp;"m, ",""))))))&amp;IF(ISBLANK(S985),"",(IF(B985&lt;&gt;B984,S985&amp;", ",IF(S985&lt;&gt;S984,IF((Z985=Z984),"same locality "&amp;S985&amp;", ",S985&amp;", "),""))))&amp;(IF(ISBLANK(T985),"",(IF(T985&lt;&gt;T984,IF(ISBLANK(F$2),T985&amp;", ",T985&amp;" "&amp;F$2&amp;", "),(IF(B985&lt;&gt;B984,IF(ISBLANK(F$2),T985&amp;", ",T985&amp;" "&amp;F$2&amp;", "),(IF(Z985&lt;&gt;Z984,IF(ISBLANK(F$2),T985&amp;", ",T985&amp;" "&amp;F$2&amp;", "),IF((U985&lt;&gt;U984)*($G$2="Y"),"same collector, ","")))))))))&amp;(IF(ISBLANK(U985),"",(IF(U985&lt;&gt;U984,U985&amp;", ",(IF(B985&lt;&gt;B984,U985&amp;", ",IF(Z985&lt;&gt;Z984,U985&amp;", ",(IF(T985&lt;&gt;T984,IF((T985&lt;&gt;T984)*($G$2="Y"),"same date, ", ""),IF((T985=T984)*(U985=U984)*(S985&lt;&gt;S984)*($G$2="Y"),"same collector and date, ", ""))))))))))&amp;(IF(ISBLANK(V985),"",V985&amp;", "))&amp;IF((AA985&lt;&gt;AA986)*($H$2="y"),AD985&amp;AE985,IF((AA985&lt;&gt;AA986)*($H$2="m"),AD985&amp;AG985,IF(($H$2&lt;&gt;"m")*($H$2&lt;&gt;"Y"),(IF(F985=0,"",F985&amp;" "&amp;$F$4&amp;" "))&amp;(IF(G985=0,"",G985&amp;" "&amp;$G$4&amp;" "))&amp;(IF(H985=0,"",H985&amp;" "&amp;H$4&amp;" "))&amp;(IF(I985=0,"",I985&amp;" "&amp;$I$4&amp;" "))&amp;(IF(J985=0,"",J985&amp;" "&amp;$J$4&amp;" "))&amp;IF((ISBLANK(C985)),"","("&amp;C985&amp;")"),"")))&amp;IF((B985=B986)*(K985=K986)*(L985=L986)*(M985=M986),IF(($H$2&lt;&gt;"m")*($H$2&lt;&gt;"Y"), ", ", IF((ISNUMBER(FIND(")",AE985))), ", ", "")),IF((B985=B986)*(K985=K986)*(L985=L986),"; ",". ")))</f>
        <v/>
      </c>
      <c r="AI985" s="1"/>
    </row>
    <row r="986" spans="1:35" x14ac:dyDescent="0.25">
      <c r="A986" s="3" t="str">
        <f t="shared" si="124"/>
        <v/>
      </c>
      <c r="B986" s="53" t="str">
        <f t="shared" si="128"/>
        <v/>
      </c>
      <c r="C986" s="57"/>
      <c r="D986" s="57"/>
      <c r="E986" s="57"/>
      <c r="F986" s="57"/>
      <c r="G986" s="57"/>
      <c r="H986" s="57"/>
      <c r="I986" s="57"/>
      <c r="J986" s="57"/>
      <c r="K986" s="57"/>
      <c r="L986" s="57"/>
      <c r="M986" s="54"/>
      <c r="N986" s="57"/>
      <c r="O986" s="58"/>
      <c r="P986" s="58"/>
      <c r="Q986" s="58"/>
      <c r="R986" s="58"/>
      <c r="S986" s="54"/>
      <c r="T986" s="57"/>
      <c r="U986" s="57"/>
      <c r="V986" s="57"/>
      <c r="W986" s="57"/>
      <c r="X986" s="147" t="str">
        <f>IF(ISBLANK(D986),"",IF('order-admin-units'!$I$1&lt;&gt;"y", "", IF((K986="")*(ISBLANK(D986)=FALSE), 'order-admin-units'!$B$1+1, VLOOKUP(K986, ordercountry, 2))))</f>
        <v/>
      </c>
      <c r="Y986" s="147" t="str">
        <f>IF(ISBLANK(D986),"",IF('order-admin-units'!$I$1&lt;&gt;"y", "", IF(L986="", 'order-admin-units'!$B$2+1, VLOOKUP(K986&amp;"@"&amp;L986, orderadmin, 2))))</f>
        <v/>
      </c>
      <c r="Z986" s="147" t="str">
        <f t="shared" si="125"/>
        <v/>
      </c>
      <c r="AA986" s="147" t="str">
        <f t="shared" si="126"/>
        <v/>
      </c>
      <c r="AB986" s="147" t="str">
        <f t="shared" si="127"/>
        <v/>
      </c>
      <c r="AC986" s="147" t="str">
        <f t="shared" si="121"/>
        <v/>
      </c>
      <c r="AD986" s="11" t="str">
        <f t="shared" si="122"/>
        <v/>
      </c>
      <c r="AE986" s="11" t="str">
        <f t="array" ref="AE986">IF(ISBLANK(D986),"",IF(OR($H$2="y",$H$2="m"),IF(AA986=AA985,IF(OR(AB986=$AB$4:$AB985)=FALSE,AE985&amp;C986,AE985),"("&amp;C986)&amp;IF(AA986=AA987,IF(OR(AB987=$AB$4:$AB986)=FALSE,", ",""),") "),""))</f>
        <v/>
      </c>
      <c r="AF986" s="11" t="str">
        <f t="shared" si="123"/>
        <v/>
      </c>
      <c r="AG986" s="11" t="str">
        <f t="array" ref="AG986">IF(ISBLANK(D986),"",IF(OR($H$2="y",$H$2="m"),IF(AA986=AA985,IF(OR(AC986=$AC$4:$AC985)=FALSE,AG985&amp;AF986,AG985),"("&amp;AF986)&amp;IF(AA986=AA987,IF(OR(AC987=$AC$4:$AC986)=FALSE,", ",""),") "),""))</f>
        <v/>
      </c>
      <c r="AH986" s="10" t="str">
        <f>IF((ISBLANK(D986)),"",IF(D986=D985,AH985,"")&amp;IF(B985&lt;&gt;B986,((IF(ISBLANK(E986),$D$3&amp;"Non-type material: "&amp;$D$3,$D$3&amp;INDEX('type-categories'!$A$2:$B$100,MATCH(E986,'type-categories'!$A$2:$A$100,0),2)&amp;$D$3))),"")&amp;(IF(K986&lt;&gt;K985,$C$2&amp;K986&amp;$K$3&amp;$C$2&amp;" ",(IF(B986&lt;&gt;B985,$C$2&amp;K986&amp;$K$3&amp;$C$2&amp;" ",""))))&amp;(IF(L986="","",((IF(L986&lt;&gt;L985,$D$2&amp;L986&amp;$L$3&amp;$D$2&amp;" ",IF(B986&lt;&gt;B985,$D$2&amp;L986&amp;$L$3&amp;$D$2&amp;" ",""))))))&amp;(IF(M986="","",((IF(M986&lt;&gt;M985,$E$2&amp;M986&amp;$E$2&amp;","&amp;" ",IF(B986&lt;&gt;B985,$E$2&amp;M986&amp;$E$2&amp;",",""))))))&amp;(IF(N986="","",IF(N986&lt;&gt;N985,N986&amp;", ",IF(B986&lt;&gt;B985,N986&amp;", ",""))))&amp;(IF(ISBLANK(O986),"",(IF(O986&lt;&gt;O985,O986&amp;", ",IF(B986&lt;&gt;B985,O986&amp;", ","")))))&amp;(IF(ISBLANK(P986),"",(IF(P986&lt;&gt;P985,P986&amp;", ",IF(B986&lt;&gt;B985,P986&amp;", ",IF(Z986&lt;&gt;Z985,P986&amp;", ",""))))))&amp;(IF(ISBLANK(Q986),"",(IF(Q986&lt;&gt;Q985,Q986&amp;", ",IF(B986&lt;&gt;B985,Q986&amp;", ",IF(Z986&lt;&gt;Z985,Q986&amp;", ",""))))))&amp;(IF(ISBLANK(R986),"",(IF(R986&lt;&gt;R985,R986&amp;"m, ",IF(B986&lt;&gt;B985,R986&amp;"m, ",IF(Z986&lt;&gt;Z985,R986&amp;"m, ",""))))))&amp;IF(ISBLANK(S986),"",(IF(B986&lt;&gt;B985,S986&amp;", ",IF(S986&lt;&gt;S985,IF((Z986=Z985),"same locality "&amp;S986&amp;", ",S986&amp;", "),""))))&amp;(IF(ISBLANK(T986),"",(IF(T986&lt;&gt;T985,IF(ISBLANK(F$2),T986&amp;", ",T986&amp;" "&amp;F$2&amp;", "),(IF(B986&lt;&gt;B985,IF(ISBLANK(F$2),T986&amp;", ",T986&amp;" "&amp;F$2&amp;", "),(IF(Z986&lt;&gt;Z985,IF(ISBLANK(F$2),T986&amp;", ",T986&amp;" "&amp;F$2&amp;", "),IF((U986&lt;&gt;U985)*($G$2="Y"),"same collector, ","")))))))))&amp;(IF(ISBLANK(U986),"",(IF(U986&lt;&gt;U985,U986&amp;", ",(IF(B986&lt;&gt;B985,U986&amp;", ",IF(Z986&lt;&gt;Z985,U986&amp;", ",(IF(T986&lt;&gt;T985,IF((T986&lt;&gt;T985)*($G$2="Y"),"same date, ", ""),IF((T986=T985)*(U986=U985)*(S986&lt;&gt;S985)*($G$2="Y"),"same collector and date, ", ""))))))))))&amp;(IF(ISBLANK(V986),"",V986&amp;", "))&amp;IF((AA986&lt;&gt;AA987)*($H$2="y"),AD986&amp;AE986,IF((AA986&lt;&gt;AA987)*($H$2="m"),AD986&amp;AG986,IF(($H$2&lt;&gt;"m")*($H$2&lt;&gt;"Y"),(IF(F986=0,"",F986&amp;" "&amp;$F$4&amp;" "))&amp;(IF(G986=0,"",G986&amp;" "&amp;$G$4&amp;" "))&amp;(IF(H986=0,"",H986&amp;" "&amp;H$4&amp;" "))&amp;(IF(I986=0,"",I986&amp;" "&amp;$I$4&amp;" "))&amp;(IF(J986=0,"",J986&amp;" "&amp;$J$4&amp;" "))&amp;IF((ISBLANK(C986)),"","("&amp;C986&amp;")"),"")))&amp;IF((B986=B987)*(K986=K987)*(L986=L987)*(M986=M987),IF(($H$2&lt;&gt;"m")*($H$2&lt;&gt;"Y"), ", ", IF((ISNUMBER(FIND(")",AE986))), ", ", "")),IF((B986=B987)*(K986=K987)*(L986=L987),"; ",". ")))</f>
        <v/>
      </c>
      <c r="AI986" s="1"/>
    </row>
    <row r="987" spans="1:35" x14ac:dyDescent="0.25">
      <c r="A987" s="3" t="str">
        <f t="shared" si="124"/>
        <v/>
      </c>
      <c r="B987" s="53" t="str">
        <f t="shared" si="128"/>
        <v/>
      </c>
      <c r="C987" s="57"/>
      <c r="D987" s="57"/>
      <c r="E987" s="57"/>
      <c r="F987" s="57"/>
      <c r="G987" s="57"/>
      <c r="H987" s="57"/>
      <c r="I987" s="57"/>
      <c r="J987" s="57"/>
      <c r="K987" s="57"/>
      <c r="L987" s="57"/>
      <c r="M987" s="54"/>
      <c r="N987" s="57"/>
      <c r="O987" s="58"/>
      <c r="P987" s="58"/>
      <c r="Q987" s="58"/>
      <c r="R987" s="58"/>
      <c r="S987" s="54"/>
      <c r="T987" s="57"/>
      <c r="U987" s="57"/>
      <c r="V987" s="57"/>
      <c r="W987" s="57"/>
      <c r="X987" s="147" t="str">
        <f>IF(ISBLANK(D987),"",IF('order-admin-units'!$I$1&lt;&gt;"y", "", IF((K987="")*(ISBLANK(D987)=FALSE), 'order-admin-units'!$B$1+1, VLOOKUP(K987, ordercountry, 2))))</f>
        <v/>
      </c>
      <c r="Y987" s="147" t="str">
        <f>IF(ISBLANK(D987),"",IF('order-admin-units'!$I$1&lt;&gt;"y", "", IF(L987="", 'order-admin-units'!$B$2+1, VLOOKUP(K987&amp;"@"&amp;L987, orderadmin, 2))))</f>
        <v/>
      </c>
      <c r="Z987" s="147" t="str">
        <f t="shared" si="125"/>
        <v/>
      </c>
      <c r="AA987" s="147" t="str">
        <f t="shared" si="126"/>
        <v/>
      </c>
      <c r="AB987" s="147" t="str">
        <f t="shared" si="127"/>
        <v/>
      </c>
      <c r="AC987" s="147" t="str">
        <f t="shared" si="121"/>
        <v/>
      </c>
      <c r="AD987" s="11" t="str">
        <f t="shared" si="122"/>
        <v/>
      </c>
      <c r="AE987" s="11" t="str">
        <f t="array" ref="AE987">IF(ISBLANK(D987),"",IF(OR($H$2="y",$H$2="m"),IF(AA987=AA986,IF(OR(AB987=$AB$4:$AB986)=FALSE,AE986&amp;C987,AE986),"("&amp;C987)&amp;IF(AA987=AA988,IF(OR(AB988=$AB$4:$AB987)=FALSE,", ",""),") "),""))</f>
        <v/>
      </c>
      <c r="AF987" s="11" t="str">
        <f t="shared" si="123"/>
        <v/>
      </c>
      <c r="AG987" s="11" t="str">
        <f t="array" ref="AG987">IF(ISBLANK(D987),"",IF(OR($H$2="y",$H$2="m"),IF(AA987=AA986,IF(OR(AC987=$AC$4:$AC986)=FALSE,AG986&amp;AF987,AG986),"("&amp;AF987)&amp;IF(AA987=AA988,IF(OR(AC988=$AC$4:$AC987)=FALSE,", ",""),") "),""))</f>
        <v/>
      </c>
      <c r="AH987" s="10" t="str">
        <f>IF((ISBLANK(D987)),"",IF(D987=D986,AH986,"")&amp;IF(B986&lt;&gt;B987,((IF(ISBLANK(E987),$D$3&amp;"Non-type material: "&amp;$D$3,$D$3&amp;INDEX('type-categories'!$A$2:$B$100,MATCH(E987,'type-categories'!$A$2:$A$100,0),2)&amp;$D$3))),"")&amp;(IF(K987&lt;&gt;K986,$C$2&amp;K987&amp;$K$3&amp;$C$2&amp;" ",(IF(B987&lt;&gt;B986,$C$2&amp;K987&amp;$K$3&amp;$C$2&amp;" ",""))))&amp;(IF(L987="","",((IF(L987&lt;&gt;L986,$D$2&amp;L987&amp;$L$3&amp;$D$2&amp;" ",IF(B987&lt;&gt;B986,$D$2&amp;L987&amp;$L$3&amp;$D$2&amp;" ",""))))))&amp;(IF(M987="","",((IF(M987&lt;&gt;M986,$E$2&amp;M987&amp;$E$2&amp;","&amp;" ",IF(B987&lt;&gt;B986,$E$2&amp;M987&amp;$E$2&amp;",",""))))))&amp;(IF(N987="","",IF(N987&lt;&gt;N986,N987&amp;", ",IF(B987&lt;&gt;B986,N987&amp;", ",""))))&amp;(IF(ISBLANK(O987),"",(IF(O987&lt;&gt;O986,O987&amp;", ",IF(B987&lt;&gt;B986,O987&amp;", ","")))))&amp;(IF(ISBLANK(P987),"",(IF(P987&lt;&gt;P986,P987&amp;", ",IF(B987&lt;&gt;B986,P987&amp;", ",IF(Z987&lt;&gt;Z986,P987&amp;", ",""))))))&amp;(IF(ISBLANK(Q987),"",(IF(Q987&lt;&gt;Q986,Q987&amp;", ",IF(B987&lt;&gt;B986,Q987&amp;", ",IF(Z987&lt;&gt;Z986,Q987&amp;", ",""))))))&amp;(IF(ISBLANK(R987),"",(IF(R987&lt;&gt;R986,R987&amp;"m, ",IF(B987&lt;&gt;B986,R987&amp;"m, ",IF(Z987&lt;&gt;Z986,R987&amp;"m, ",""))))))&amp;IF(ISBLANK(S987),"",(IF(B987&lt;&gt;B986,S987&amp;", ",IF(S987&lt;&gt;S986,IF((Z987=Z986),"same locality "&amp;S987&amp;", ",S987&amp;", "),""))))&amp;(IF(ISBLANK(T987),"",(IF(T987&lt;&gt;T986,IF(ISBLANK(F$2),T987&amp;", ",T987&amp;" "&amp;F$2&amp;", "),(IF(B987&lt;&gt;B986,IF(ISBLANK(F$2),T987&amp;", ",T987&amp;" "&amp;F$2&amp;", "),(IF(Z987&lt;&gt;Z986,IF(ISBLANK(F$2),T987&amp;", ",T987&amp;" "&amp;F$2&amp;", "),IF((U987&lt;&gt;U986)*($G$2="Y"),"same collector, ","")))))))))&amp;(IF(ISBLANK(U987),"",(IF(U987&lt;&gt;U986,U987&amp;", ",(IF(B987&lt;&gt;B986,U987&amp;", ",IF(Z987&lt;&gt;Z986,U987&amp;", ",(IF(T987&lt;&gt;T986,IF((T987&lt;&gt;T986)*($G$2="Y"),"same date, ", ""),IF((T987=T986)*(U987=U986)*(S987&lt;&gt;S986)*($G$2="Y"),"same collector and date, ", ""))))))))))&amp;(IF(ISBLANK(V987),"",V987&amp;", "))&amp;IF((AA987&lt;&gt;AA988)*($H$2="y"),AD987&amp;AE987,IF((AA987&lt;&gt;AA988)*($H$2="m"),AD987&amp;AG987,IF(($H$2&lt;&gt;"m")*($H$2&lt;&gt;"Y"),(IF(F987=0,"",F987&amp;" "&amp;$F$4&amp;" "))&amp;(IF(G987=0,"",G987&amp;" "&amp;$G$4&amp;" "))&amp;(IF(H987=0,"",H987&amp;" "&amp;H$4&amp;" "))&amp;(IF(I987=0,"",I987&amp;" "&amp;$I$4&amp;" "))&amp;(IF(J987=0,"",J987&amp;" "&amp;$J$4&amp;" "))&amp;IF((ISBLANK(C987)),"","("&amp;C987&amp;")"),"")))&amp;IF((B987=B988)*(K987=K988)*(L987=L988)*(M987=M988),IF(($H$2&lt;&gt;"m")*($H$2&lt;&gt;"Y"), ", ", IF((ISNUMBER(FIND(")",AE987))), ", ", "")),IF((B987=B988)*(K987=K988)*(L987=L988),"; ",". ")))</f>
        <v/>
      </c>
      <c r="AI987" s="1"/>
    </row>
    <row r="988" spans="1:35" x14ac:dyDescent="0.25">
      <c r="A988" s="3" t="str">
        <f t="shared" si="124"/>
        <v/>
      </c>
      <c r="B988" s="53" t="str">
        <f t="shared" si="128"/>
        <v/>
      </c>
      <c r="C988" s="57"/>
      <c r="D988" s="57"/>
      <c r="E988" s="57"/>
      <c r="F988" s="57"/>
      <c r="G988" s="57"/>
      <c r="H988" s="57"/>
      <c r="I988" s="57"/>
      <c r="J988" s="57"/>
      <c r="K988" s="57"/>
      <c r="L988" s="57"/>
      <c r="M988" s="54"/>
      <c r="N988" s="57"/>
      <c r="O988" s="58"/>
      <c r="P988" s="58"/>
      <c r="Q988" s="58"/>
      <c r="R988" s="58"/>
      <c r="S988" s="54"/>
      <c r="T988" s="57"/>
      <c r="U988" s="57"/>
      <c r="V988" s="57"/>
      <c r="W988" s="57"/>
      <c r="X988" s="147" t="str">
        <f>IF(ISBLANK(D988),"",IF('order-admin-units'!$I$1&lt;&gt;"y", "", IF((K988="")*(ISBLANK(D988)=FALSE), 'order-admin-units'!$B$1+1, VLOOKUP(K988, ordercountry, 2))))</f>
        <v/>
      </c>
      <c r="Y988" s="147" t="str">
        <f>IF(ISBLANK(D988),"",IF('order-admin-units'!$I$1&lt;&gt;"y", "", IF(L988="", 'order-admin-units'!$B$2+1, VLOOKUP(K988&amp;"@"&amp;L988, orderadmin, 2))))</f>
        <v/>
      </c>
      <c r="Z988" s="147" t="str">
        <f t="shared" si="125"/>
        <v/>
      </c>
      <c r="AA988" s="147" t="str">
        <f t="shared" si="126"/>
        <v/>
      </c>
      <c r="AB988" s="147" t="str">
        <f t="shared" si="127"/>
        <v/>
      </c>
      <c r="AC988" s="147" t="str">
        <f t="shared" si="121"/>
        <v/>
      </c>
      <c r="AD988" s="11" t="str">
        <f t="shared" si="122"/>
        <v/>
      </c>
      <c r="AE988" s="11" t="str">
        <f t="array" ref="AE988">IF(ISBLANK(D988),"",IF(OR($H$2="y",$H$2="m"),IF(AA988=AA987,IF(OR(AB988=$AB$4:$AB987)=FALSE,AE987&amp;C988,AE987),"("&amp;C988)&amp;IF(AA988=AA989,IF(OR(AB989=$AB$4:$AB988)=FALSE,", ",""),") "),""))</f>
        <v/>
      </c>
      <c r="AF988" s="11" t="str">
        <f t="shared" si="123"/>
        <v/>
      </c>
      <c r="AG988" s="11" t="str">
        <f t="array" ref="AG988">IF(ISBLANK(D988),"",IF(OR($H$2="y",$H$2="m"),IF(AA988=AA987,IF(OR(AC988=$AC$4:$AC987)=FALSE,AG987&amp;AF988,AG987),"("&amp;AF988)&amp;IF(AA988=AA989,IF(OR(AC989=$AC$4:$AC988)=FALSE,", ",""),") "),""))</f>
        <v/>
      </c>
      <c r="AH988" s="10" t="str">
        <f>IF((ISBLANK(D988)),"",IF(D988=D987,AH987,"")&amp;IF(B987&lt;&gt;B988,((IF(ISBLANK(E988),$D$3&amp;"Non-type material: "&amp;$D$3,$D$3&amp;INDEX('type-categories'!$A$2:$B$100,MATCH(E988,'type-categories'!$A$2:$A$100,0),2)&amp;$D$3))),"")&amp;(IF(K988&lt;&gt;K987,$C$2&amp;K988&amp;$K$3&amp;$C$2&amp;" ",(IF(B988&lt;&gt;B987,$C$2&amp;K988&amp;$K$3&amp;$C$2&amp;" ",""))))&amp;(IF(L988="","",((IF(L988&lt;&gt;L987,$D$2&amp;L988&amp;$L$3&amp;$D$2&amp;" ",IF(B988&lt;&gt;B987,$D$2&amp;L988&amp;$L$3&amp;$D$2&amp;" ",""))))))&amp;(IF(M988="","",((IF(M988&lt;&gt;M987,$E$2&amp;M988&amp;$E$2&amp;","&amp;" ",IF(B988&lt;&gt;B987,$E$2&amp;M988&amp;$E$2&amp;",",""))))))&amp;(IF(N988="","",IF(N988&lt;&gt;N987,N988&amp;", ",IF(B988&lt;&gt;B987,N988&amp;", ",""))))&amp;(IF(ISBLANK(O988),"",(IF(O988&lt;&gt;O987,O988&amp;", ",IF(B988&lt;&gt;B987,O988&amp;", ","")))))&amp;(IF(ISBLANK(P988),"",(IF(P988&lt;&gt;P987,P988&amp;", ",IF(B988&lt;&gt;B987,P988&amp;", ",IF(Z988&lt;&gt;Z987,P988&amp;", ",""))))))&amp;(IF(ISBLANK(Q988),"",(IF(Q988&lt;&gt;Q987,Q988&amp;", ",IF(B988&lt;&gt;B987,Q988&amp;", ",IF(Z988&lt;&gt;Z987,Q988&amp;", ",""))))))&amp;(IF(ISBLANK(R988),"",(IF(R988&lt;&gt;R987,R988&amp;"m, ",IF(B988&lt;&gt;B987,R988&amp;"m, ",IF(Z988&lt;&gt;Z987,R988&amp;"m, ",""))))))&amp;IF(ISBLANK(S988),"",(IF(B988&lt;&gt;B987,S988&amp;", ",IF(S988&lt;&gt;S987,IF((Z988=Z987),"same locality "&amp;S988&amp;", ",S988&amp;", "),""))))&amp;(IF(ISBLANK(T988),"",(IF(T988&lt;&gt;T987,IF(ISBLANK(F$2),T988&amp;", ",T988&amp;" "&amp;F$2&amp;", "),(IF(B988&lt;&gt;B987,IF(ISBLANK(F$2),T988&amp;", ",T988&amp;" "&amp;F$2&amp;", "),(IF(Z988&lt;&gt;Z987,IF(ISBLANK(F$2),T988&amp;", ",T988&amp;" "&amp;F$2&amp;", "),IF((U988&lt;&gt;U987)*($G$2="Y"),"same collector, ","")))))))))&amp;(IF(ISBLANK(U988),"",(IF(U988&lt;&gt;U987,U988&amp;", ",(IF(B988&lt;&gt;B987,U988&amp;", ",IF(Z988&lt;&gt;Z987,U988&amp;", ",(IF(T988&lt;&gt;T987,IF((T988&lt;&gt;T987)*($G$2="Y"),"same date, ", ""),IF((T988=T987)*(U988=U987)*(S988&lt;&gt;S987)*($G$2="Y"),"same collector and date, ", ""))))))))))&amp;(IF(ISBLANK(V988),"",V988&amp;", "))&amp;IF((AA988&lt;&gt;AA989)*($H$2="y"),AD988&amp;AE988,IF((AA988&lt;&gt;AA989)*($H$2="m"),AD988&amp;AG988,IF(($H$2&lt;&gt;"m")*($H$2&lt;&gt;"Y"),(IF(F988=0,"",F988&amp;" "&amp;$F$4&amp;" "))&amp;(IF(G988=0,"",G988&amp;" "&amp;$G$4&amp;" "))&amp;(IF(H988=0,"",H988&amp;" "&amp;H$4&amp;" "))&amp;(IF(I988=0,"",I988&amp;" "&amp;$I$4&amp;" "))&amp;(IF(J988=0,"",J988&amp;" "&amp;$J$4&amp;" "))&amp;IF((ISBLANK(C988)),"","("&amp;C988&amp;")"),"")))&amp;IF((B988=B989)*(K988=K989)*(L988=L989)*(M988=M989),IF(($H$2&lt;&gt;"m")*($H$2&lt;&gt;"Y"), ", ", IF((ISNUMBER(FIND(")",AE988))), ", ", "")),IF((B988=B989)*(K988=K989)*(L988=L989),"; ",". ")))</f>
        <v/>
      </c>
      <c r="AI988" s="1"/>
    </row>
    <row r="989" spans="1:35" x14ac:dyDescent="0.25">
      <c r="A989" s="3" t="str">
        <f t="shared" si="124"/>
        <v/>
      </c>
      <c r="B989" s="53" t="str">
        <f t="shared" si="128"/>
        <v/>
      </c>
      <c r="C989" s="57"/>
      <c r="D989" s="57"/>
      <c r="E989" s="57"/>
      <c r="F989" s="57"/>
      <c r="G989" s="57"/>
      <c r="H989" s="57"/>
      <c r="I989" s="57"/>
      <c r="J989" s="57"/>
      <c r="K989" s="57"/>
      <c r="L989" s="57"/>
      <c r="M989" s="54"/>
      <c r="N989" s="57"/>
      <c r="O989" s="58"/>
      <c r="P989" s="58"/>
      <c r="Q989" s="58"/>
      <c r="R989" s="58"/>
      <c r="S989" s="54"/>
      <c r="T989" s="57"/>
      <c r="U989" s="57"/>
      <c r="V989" s="57"/>
      <c r="W989" s="57"/>
      <c r="X989" s="147" t="str">
        <f>IF(ISBLANK(D989),"",IF('order-admin-units'!$I$1&lt;&gt;"y", "", IF((K989="")*(ISBLANK(D989)=FALSE), 'order-admin-units'!$B$1+1, VLOOKUP(K989, ordercountry, 2))))</f>
        <v/>
      </c>
      <c r="Y989" s="147" t="str">
        <f>IF(ISBLANK(D989),"",IF('order-admin-units'!$I$1&lt;&gt;"y", "", IF(L989="", 'order-admin-units'!$B$2+1, VLOOKUP(K989&amp;"@"&amp;L989, orderadmin, 2))))</f>
        <v/>
      </c>
      <c r="Z989" s="147" t="str">
        <f t="shared" si="125"/>
        <v/>
      </c>
      <c r="AA989" s="147" t="str">
        <f t="shared" si="126"/>
        <v/>
      </c>
      <c r="AB989" s="147" t="str">
        <f t="shared" si="127"/>
        <v/>
      </c>
      <c r="AC989" s="147" t="str">
        <f t="shared" si="121"/>
        <v/>
      </c>
      <c r="AD989" s="11" t="str">
        <f t="shared" si="122"/>
        <v/>
      </c>
      <c r="AE989" s="11" t="str">
        <f t="array" ref="AE989">IF(ISBLANK(D989),"",IF(OR($H$2="y",$H$2="m"),IF(AA989=AA988,IF(OR(AB989=$AB$4:$AB988)=FALSE,AE988&amp;C989,AE988),"("&amp;C989)&amp;IF(AA989=AA990,IF(OR(AB990=$AB$4:$AB989)=FALSE,", ",""),") "),""))</f>
        <v/>
      </c>
      <c r="AF989" s="11" t="str">
        <f t="shared" si="123"/>
        <v/>
      </c>
      <c r="AG989" s="11" t="str">
        <f t="array" ref="AG989">IF(ISBLANK(D989),"",IF(OR($H$2="y",$H$2="m"),IF(AA989=AA988,IF(OR(AC989=$AC$4:$AC988)=FALSE,AG988&amp;AF989,AG988),"("&amp;AF989)&amp;IF(AA989=AA990,IF(OR(AC990=$AC$4:$AC989)=FALSE,", ",""),") "),""))</f>
        <v/>
      </c>
      <c r="AH989" s="10" t="str">
        <f>IF((ISBLANK(D989)),"",IF(D989=D988,AH988,"")&amp;IF(B988&lt;&gt;B989,((IF(ISBLANK(E989),$D$3&amp;"Non-type material: "&amp;$D$3,$D$3&amp;INDEX('type-categories'!$A$2:$B$100,MATCH(E989,'type-categories'!$A$2:$A$100,0),2)&amp;$D$3))),"")&amp;(IF(K989&lt;&gt;K988,$C$2&amp;K989&amp;$K$3&amp;$C$2&amp;" ",(IF(B989&lt;&gt;B988,$C$2&amp;K989&amp;$K$3&amp;$C$2&amp;" ",""))))&amp;(IF(L989="","",((IF(L989&lt;&gt;L988,$D$2&amp;L989&amp;$L$3&amp;$D$2&amp;" ",IF(B989&lt;&gt;B988,$D$2&amp;L989&amp;$L$3&amp;$D$2&amp;" ",""))))))&amp;(IF(M989="","",((IF(M989&lt;&gt;M988,$E$2&amp;M989&amp;$E$2&amp;","&amp;" ",IF(B989&lt;&gt;B988,$E$2&amp;M989&amp;$E$2&amp;",",""))))))&amp;(IF(N989="","",IF(N989&lt;&gt;N988,N989&amp;", ",IF(B989&lt;&gt;B988,N989&amp;", ",""))))&amp;(IF(ISBLANK(O989),"",(IF(O989&lt;&gt;O988,O989&amp;", ",IF(B989&lt;&gt;B988,O989&amp;", ","")))))&amp;(IF(ISBLANK(P989),"",(IF(P989&lt;&gt;P988,P989&amp;", ",IF(B989&lt;&gt;B988,P989&amp;", ",IF(Z989&lt;&gt;Z988,P989&amp;", ",""))))))&amp;(IF(ISBLANK(Q989),"",(IF(Q989&lt;&gt;Q988,Q989&amp;", ",IF(B989&lt;&gt;B988,Q989&amp;", ",IF(Z989&lt;&gt;Z988,Q989&amp;", ",""))))))&amp;(IF(ISBLANK(R989),"",(IF(R989&lt;&gt;R988,R989&amp;"m, ",IF(B989&lt;&gt;B988,R989&amp;"m, ",IF(Z989&lt;&gt;Z988,R989&amp;"m, ",""))))))&amp;IF(ISBLANK(S989),"",(IF(B989&lt;&gt;B988,S989&amp;", ",IF(S989&lt;&gt;S988,IF((Z989=Z988),"same locality "&amp;S989&amp;", ",S989&amp;", "),""))))&amp;(IF(ISBLANK(T989),"",(IF(T989&lt;&gt;T988,IF(ISBLANK(F$2),T989&amp;", ",T989&amp;" "&amp;F$2&amp;", "),(IF(B989&lt;&gt;B988,IF(ISBLANK(F$2),T989&amp;", ",T989&amp;" "&amp;F$2&amp;", "),(IF(Z989&lt;&gt;Z988,IF(ISBLANK(F$2),T989&amp;", ",T989&amp;" "&amp;F$2&amp;", "),IF((U989&lt;&gt;U988)*($G$2="Y"),"same collector, ","")))))))))&amp;(IF(ISBLANK(U989),"",(IF(U989&lt;&gt;U988,U989&amp;", ",(IF(B989&lt;&gt;B988,U989&amp;", ",IF(Z989&lt;&gt;Z988,U989&amp;", ",(IF(T989&lt;&gt;T988,IF((T989&lt;&gt;T988)*($G$2="Y"),"same date, ", ""),IF((T989=T988)*(U989=U988)*(S989&lt;&gt;S988)*($G$2="Y"),"same collector and date, ", ""))))))))))&amp;(IF(ISBLANK(V989),"",V989&amp;", "))&amp;IF((AA989&lt;&gt;AA990)*($H$2="y"),AD989&amp;AE989,IF((AA989&lt;&gt;AA990)*($H$2="m"),AD989&amp;AG989,IF(($H$2&lt;&gt;"m")*($H$2&lt;&gt;"Y"),(IF(F989=0,"",F989&amp;" "&amp;$F$4&amp;" "))&amp;(IF(G989=0,"",G989&amp;" "&amp;$G$4&amp;" "))&amp;(IF(H989=0,"",H989&amp;" "&amp;H$4&amp;" "))&amp;(IF(I989=0,"",I989&amp;" "&amp;$I$4&amp;" "))&amp;(IF(J989=0,"",J989&amp;" "&amp;$J$4&amp;" "))&amp;IF((ISBLANK(C989)),"","("&amp;C989&amp;")"),"")))&amp;IF((B989=B990)*(K989=K990)*(L989=L990)*(M989=M990),IF(($H$2&lt;&gt;"m")*($H$2&lt;&gt;"Y"), ", ", IF((ISNUMBER(FIND(")",AE989))), ", ", "")),IF((B989=B990)*(K989=K990)*(L989=L990),"; ",". ")))</f>
        <v/>
      </c>
      <c r="AI989" s="1"/>
    </row>
    <row r="990" spans="1:35" x14ac:dyDescent="0.25">
      <c r="A990" s="3" t="str">
        <f t="shared" si="124"/>
        <v/>
      </c>
      <c r="B990" s="53" t="str">
        <f t="shared" si="128"/>
        <v/>
      </c>
      <c r="C990" s="57"/>
      <c r="D990" s="57"/>
      <c r="E990" s="57"/>
      <c r="F990" s="57"/>
      <c r="G990" s="57"/>
      <c r="H990" s="57"/>
      <c r="I990" s="57"/>
      <c r="J990" s="57"/>
      <c r="K990" s="57"/>
      <c r="L990" s="57"/>
      <c r="M990" s="54"/>
      <c r="N990" s="57"/>
      <c r="O990" s="58"/>
      <c r="P990" s="58"/>
      <c r="Q990" s="58"/>
      <c r="R990" s="58"/>
      <c r="S990" s="54"/>
      <c r="T990" s="57"/>
      <c r="U990" s="57"/>
      <c r="V990" s="57"/>
      <c r="W990" s="57"/>
      <c r="X990" s="147" t="str">
        <f>IF(ISBLANK(D990),"",IF('order-admin-units'!$I$1&lt;&gt;"y", "", IF((K990="")*(ISBLANK(D990)=FALSE), 'order-admin-units'!$B$1+1, VLOOKUP(K990, ordercountry, 2))))</f>
        <v/>
      </c>
      <c r="Y990" s="147" t="str">
        <f>IF(ISBLANK(D990),"",IF('order-admin-units'!$I$1&lt;&gt;"y", "", IF(L990="", 'order-admin-units'!$B$2+1, VLOOKUP(K990&amp;"@"&amp;L990, orderadmin, 2))))</f>
        <v/>
      </c>
      <c r="Z990" s="147" t="str">
        <f t="shared" si="125"/>
        <v/>
      </c>
      <c r="AA990" s="147" t="str">
        <f t="shared" si="126"/>
        <v/>
      </c>
      <c r="AB990" s="147" t="str">
        <f t="shared" si="127"/>
        <v/>
      </c>
      <c r="AC990" s="147" t="str">
        <f t="shared" si="121"/>
        <v/>
      </c>
      <c r="AD990" s="11" t="str">
        <f t="shared" si="122"/>
        <v/>
      </c>
      <c r="AE990" s="11" t="str">
        <f t="array" ref="AE990">IF(ISBLANK(D990),"",IF(OR($H$2="y",$H$2="m"),IF(AA990=AA989,IF(OR(AB990=$AB$4:$AB989)=FALSE,AE989&amp;C990,AE989),"("&amp;C990)&amp;IF(AA990=AA991,IF(OR(AB991=$AB$4:$AB990)=FALSE,", ",""),") "),""))</f>
        <v/>
      </c>
      <c r="AF990" s="11" t="str">
        <f t="shared" si="123"/>
        <v/>
      </c>
      <c r="AG990" s="11" t="str">
        <f t="array" ref="AG990">IF(ISBLANK(D990),"",IF(OR($H$2="y",$H$2="m"),IF(AA990=AA989,IF(OR(AC990=$AC$4:$AC989)=FALSE,AG989&amp;AF990,AG989),"("&amp;AF990)&amp;IF(AA990=AA991,IF(OR(AC991=$AC$4:$AC990)=FALSE,", ",""),") "),""))</f>
        <v/>
      </c>
      <c r="AH990" s="10" t="str">
        <f>IF((ISBLANK(D990)),"",IF(D990=D989,AH989,"")&amp;IF(B989&lt;&gt;B990,((IF(ISBLANK(E990),$D$3&amp;"Non-type material: "&amp;$D$3,$D$3&amp;INDEX('type-categories'!$A$2:$B$100,MATCH(E990,'type-categories'!$A$2:$A$100,0),2)&amp;$D$3))),"")&amp;(IF(K990&lt;&gt;K989,$C$2&amp;K990&amp;$K$3&amp;$C$2&amp;" ",(IF(B990&lt;&gt;B989,$C$2&amp;K990&amp;$K$3&amp;$C$2&amp;" ",""))))&amp;(IF(L990="","",((IF(L990&lt;&gt;L989,$D$2&amp;L990&amp;$L$3&amp;$D$2&amp;" ",IF(B990&lt;&gt;B989,$D$2&amp;L990&amp;$L$3&amp;$D$2&amp;" ",""))))))&amp;(IF(M990="","",((IF(M990&lt;&gt;M989,$E$2&amp;M990&amp;$E$2&amp;","&amp;" ",IF(B990&lt;&gt;B989,$E$2&amp;M990&amp;$E$2&amp;",",""))))))&amp;(IF(N990="","",IF(N990&lt;&gt;N989,N990&amp;", ",IF(B990&lt;&gt;B989,N990&amp;", ",""))))&amp;(IF(ISBLANK(O990),"",(IF(O990&lt;&gt;O989,O990&amp;", ",IF(B990&lt;&gt;B989,O990&amp;", ","")))))&amp;(IF(ISBLANK(P990),"",(IF(P990&lt;&gt;P989,P990&amp;", ",IF(B990&lt;&gt;B989,P990&amp;", ",IF(Z990&lt;&gt;Z989,P990&amp;", ",""))))))&amp;(IF(ISBLANK(Q990),"",(IF(Q990&lt;&gt;Q989,Q990&amp;", ",IF(B990&lt;&gt;B989,Q990&amp;", ",IF(Z990&lt;&gt;Z989,Q990&amp;", ",""))))))&amp;(IF(ISBLANK(R990),"",(IF(R990&lt;&gt;R989,R990&amp;"m, ",IF(B990&lt;&gt;B989,R990&amp;"m, ",IF(Z990&lt;&gt;Z989,R990&amp;"m, ",""))))))&amp;IF(ISBLANK(S990),"",(IF(B990&lt;&gt;B989,S990&amp;", ",IF(S990&lt;&gt;S989,IF((Z990=Z989),"same locality "&amp;S990&amp;", ",S990&amp;", "),""))))&amp;(IF(ISBLANK(T990),"",(IF(T990&lt;&gt;T989,IF(ISBLANK(F$2),T990&amp;", ",T990&amp;" "&amp;F$2&amp;", "),(IF(B990&lt;&gt;B989,IF(ISBLANK(F$2),T990&amp;", ",T990&amp;" "&amp;F$2&amp;", "),(IF(Z990&lt;&gt;Z989,IF(ISBLANK(F$2),T990&amp;", ",T990&amp;" "&amp;F$2&amp;", "),IF((U990&lt;&gt;U989)*($G$2="Y"),"same collector, ","")))))))))&amp;(IF(ISBLANK(U990),"",(IF(U990&lt;&gt;U989,U990&amp;", ",(IF(B990&lt;&gt;B989,U990&amp;", ",IF(Z990&lt;&gt;Z989,U990&amp;", ",(IF(T990&lt;&gt;T989,IF((T990&lt;&gt;T989)*($G$2="Y"),"same date, ", ""),IF((T990=T989)*(U990=U989)*(S990&lt;&gt;S989)*($G$2="Y"),"same collector and date, ", ""))))))))))&amp;(IF(ISBLANK(V990),"",V990&amp;", "))&amp;IF((AA990&lt;&gt;AA991)*($H$2="y"),AD990&amp;AE990,IF((AA990&lt;&gt;AA991)*($H$2="m"),AD990&amp;AG990,IF(($H$2&lt;&gt;"m")*($H$2&lt;&gt;"Y"),(IF(F990=0,"",F990&amp;" "&amp;$F$4&amp;" "))&amp;(IF(G990=0,"",G990&amp;" "&amp;$G$4&amp;" "))&amp;(IF(H990=0,"",H990&amp;" "&amp;H$4&amp;" "))&amp;(IF(I990=0,"",I990&amp;" "&amp;$I$4&amp;" "))&amp;(IF(J990=0,"",J990&amp;" "&amp;$J$4&amp;" "))&amp;IF((ISBLANK(C990)),"","("&amp;C990&amp;")"),"")))&amp;IF((B990=B991)*(K990=K991)*(L990=L991)*(M990=M991),IF(($H$2&lt;&gt;"m")*($H$2&lt;&gt;"Y"), ", ", IF((ISNUMBER(FIND(")",AE990))), ", ", "")),IF((B990=B991)*(K990=K991)*(L990=L991),"; ",". ")))</f>
        <v/>
      </c>
      <c r="AI990" s="1"/>
    </row>
    <row r="991" spans="1:35" x14ac:dyDescent="0.25">
      <c r="A991" s="3" t="str">
        <f t="shared" si="124"/>
        <v/>
      </c>
      <c r="B991" s="53" t="str">
        <f t="shared" si="128"/>
        <v/>
      </c>
      <c r="C991" s="57"/>
      <c r="D991" s="57"/>
      <c r="E991" s="57"/>
      <c r="F991" s="57"/>
      <c r="G991" s="57"/>
      <c r="H991" s="57"/>
      <c r="I991" s="57"/>
      <c r="J991" s="57"/>
      <c r="K991" s="57"/>
      <c r="L991" s="57"/>
      <c r="M991" s="54"/>
      <c r="N991" s="57"/>
      <c r="O991" s="58"/>
      <c r="P991" s="58"/>
      <c r="Q991" s="58"/>
      <c r="R991" s="58"/>
      <c r="S991" s="54"/>
      <c r="T991" s="57"/>
      <c r="U991" s="57"/>
      <c r="V991" s="57"/>
      <c r="W991" s="57"/>
      <c r="X991" s="147" t="str">
        <f>IF(ISBLANK(D991),"",IF('order-admin-units'!$I$1&lt;&gt;"y", "", IF((K991="")*(ISBLANK(D991)=FALSE), 'order-admin-units'!$B$1+1, VLOOKUP(K991, ordercountry, 2))))</f>
        <v/>
      </c>
      <c r="Y991" s="147" t="str">
        <f>IF(ISBLANK(D991),"",IF('order-admin-units'!$I$1&lt;&gt;"y", "", IF(L991="", 'order-admin-units'!$B$2+1, VLOOKUP(K991&amp;"@"&amp;L991, orderadmin, 2))))</f>
        <v/>
      </c>
      <c r="Z991" s="147" t="str">
        <f t="shared" si="125"/>
        <v/>
      </c>
      <c r="AA991" s="147" t="str">
        <f t="shared" si="126"/>
        <v/>
      </c>
      <c r="AB991" s="147" t="str">
        <f t="shared" si="127"/>
        <v/>
      </c>
      <c r="AC991" s="147" t="str">
        <f t="shared" si="121"/>
        <v/>
      </c>
      <c r="AD991" s="11" t="str">
        <f t="shared" si="122"/>
        <v/>
      </c>
      <c r="AE991" s="11" t="str">
        <f t="array" ref="AE991">IF(ISBLANK(D991),"",IF(OR($H$2="y",$H$2="m"),IF(AA991=AA990,IF(OR(AB991=$AB$4:$AB990)=FALSE,AE990&amp;C991,AE990),"("&amp;C991)&amp;IF(AA991=AA992,IF(OR(AB992=$AB$4:$AB991)=FALSE,", ",""),") "),""))</f>
        <v/>
      </c>
      <c r="AF991" s="11" t="str">
        <f t="shared" si="123"/>
        <v/>
      </c>
      <c r="AG991" s="11" t="str">
        <f t="array" ref="AG991">IF(ISBLANK(D991),"",IF(OR($H$2="y",$H$2="m"),IF(AA991=AA990,IF(OR(AC991=$AC$4:$AC990)=FALSE,AG990&amp;AF991,AG990),"("&amp;AF991)&amp;IF(AA991=AA992,IF(OR(AC992=$AC$4:$AC991)=FALSE,", ",""),") "),""))</f>
        <v/>
      </c>
      <c r="AH991" s="10" t="str">
        <f>IF((ISBLANK(D991)),"",IF(D991=D990,AH990,"")&amp;IF(B990&lt;&gt;B991,((IF(ISBLANK(E991),$D$3&amp;"Non-type material: "&amp;$D$3,$D$3&amp;INDEX('type-categories'!$A$2:$B$100,MATCH(E991,'type-categories'!$A$2:$A$100,0),2)&amp;$D$3))),"")&amp;(IF(K991&lt;&gt;K990,$C$2&amp;K991&amp;$K$3&amp;$C$2&amp;" ",(IF(B991&lt;&gt;B990,$C$2&amp;K991&amp;$K$3&amp;$C$2&amp;" ",""))))&amp;(IF(L991="","",((IF(L991&lt;&gt;L990,$D$2&amp;L991&amp;$L$3&amp;$D$2&amp;" ",IF(B991&lt;&gt;B990,$D$2&amp;L991&amp;$L$3&amp;$D$2&amp;" ",""))))))&amp;(IF(M991="","",((IF(M991&lt;&gt;M990,$E$2&amp;M991&amp;$E$2&amp;","&amp;" ",IF(B991&lt;&gt;B990,$E$2&amp;M991&amp;$E$2&amp;",",""))))))&amp;(IF(N991="","",IF(N991&lt;&gt;N990,N991&amp;", ",IF(B991&lt;&gt;B990,N991&amp;", ",""))))&amp;(IF(ISBLANK(O991),"",(IF(O991&lt;&gt;O990,O991&amp;", ",IF(B991&lt;&gt;B990,O991&amp;", ","")))))&amp;(IF(ISBLANK(P991),"",(IF(P991&lt;&gt;P990,P991&amp;", ",IF(B991&lt;&gt;B990,P991&amp;", ",IF(Z991&lt;&gt;Z990,P991&amp;", ",""))))))&amp;(IF(ISBLANK(Q991),"",(IF(Q991&lt;&gt;Q990,Q991&amp;", ",IF(B991&lt;&gt;B990,Q991&amp;", ",IF(Z991&lt;&gt;Z990,Q991&amp;", ",""))))))&amp;(IF(ISBLANK(R991),"",(IF(R991&lt;&gt;R990,R991&amp;"m, ",IF(B991&lt;&gt;B990,R991&amp;"m, ",IF(Z991&lt;&gt;Z990,R991&amp;"m, ",""))))))&amp;IF(ISBLANK(S991),"",(IF(B991&lt;&gt;B990,S991&amp;", ",IF(S991&lt;&gt;S990,IF((Z991=Z990),"same locality "&amp;S991&amp;", ",S991&amp;", "),""))))&amp;(IF(ISBLANK(T991),"",(IF(T991&lt;&gt;T990,IF(ISBLANK(F$2),T991&amp;", ",T991&amp;" "&amp;F$2&amp;", "),(IF(B991&lt;&gt;B990,IF(ISBLANK(F$2),T991&amp;", ",T991&amp;" "&amp;F$2&amp;", "),(IF(Z991&lt;&gt;Z990,IF(ISBLANK(F$2),T991&amp;", ",T991&amp;" "&amp;F$2&amp;", "),IF((U991&lt;&gt;U990)*($G$2="Y"),"same collector, ","")))))))))&amp;(IF(ISBLANK(U991),"",(IF(U991&lt;&gt;U990,U991&amp;", ",(IF(B991&lt;&gt;B990,U991&amp;", ",IF(Z991&lt;&gt;Z990,U991&amp;", ",(IF(T991&lt;&gt;T990,IF((T991&lt;&gt;T990)*($G$2="Y"),"same date, ", ""),IF((T991=T990)*(U991=U990)*(S991&lt;&gt;S990)*($G$2="Y"),"same collector and date, ", ""))))))))))&amp;(IF(ISBLANK(V991),"",V991&amp;", "))&amp;IF((AA991&lt;&gt;AA992)*($H$2="y"),AD991&amp;AE991,IF((AA991&lt;&gt;AA992)*($H$2="m"),AD991&amp;AG991,IF(($H$2&lt;&gt;"m")*($H$2&lt;&gt;"Y"),(IF(F991=0,"",F991&amp;" "&amp;$F$4&amp;" "))&amp;(IF(G991=0,"",G991&amp;" "&amp;$G$4&amp;" "))&amp;(IF(H991=0,"",H991&amp;" "&amp;H$4&amp;" "))&amp;(IF(I991=0,"",I991&amp;" "&amp;$I$4&amp;" "))&amp;(IF(J991=0,"",J991&amp;" "&amp;$J$4&amp;" "))&amp;IF((ISBLANK(C991)),"","("&amp;C991&amp;")"),"")))&amp;IF((B991=B992)*(K991=K992)*(L991=L992)*(M991=M992),IF(($H$2&lt;&gt;"m")*($H$2&lt;&gt;"Y"), ", ", IF((ISNUMBER(FIND(")",AE991))), ", ", "")),IF((B991=B992)*(K991=K992)*(L991=L992),"; ",". ")))</f>
        <v/>
      </c>
      <c r="AI991" s="1"/>
    </row>
    <row r="992" spans="1:35" x14ac:dyDescent="0.25">
      <c r="A992" s="3" t="str">
        <f t="shared" si="124"/>
        <v/>
      </c>
      <c r="B992" s="53" t="str">
        <f t="shared" si="128"/>
        <v/>
      </c>
      <c r="C992" s="57"/>
      <c r="D992" s="57"/>
      <c r="E992" s="57"/>
      <c r="F992" s="57"/>
      <c r="G992" s="57"/>
      <c r="H992" s="57"/>
      <c r="I992" s="57"/>
      <c r="J992" s="57"/>
      <c r="K992" s="57"/>
      <c r="L992" s="57"/>
      <c r="M992" s="54"/>
      <c r="N992" s="57"/>
      <c r="O992" s="58"/>
      <c r="P992" s="58"/>
      <c r="Q992" s="58"/>
      <c r="R992" s="58"/>
      <c r="S992" s="54"/>
      <c r="T992" s="57"/>
      <c r="U992" s="57"/>
      <c r="V992" s="57"/>
      <c r="W992" s="57"/>
      <c r="X992" s="147" t="str">
        <f>IF(ISBLANK(D992),"",IF('order-admin-units'!$I$1&lt;&gt;"y", "", IF((K992="")*(ISBLANK(D992)=FALSE), 'order-admin-units'!$B$1+1, VLOOKUP(K992, ordercountry, 2))))</f>
        <v/>
      </c>
      <c r="Y992" s="147" t="str">
        <f>IF(ISBLANK(D992),"",IF('order-admin-units'!$I$1&lt;&gt;"y", "", IF(L992="", 'order-admin-units'!$B$2+1, VLOOKUP(K992&amp;"@"&amp;L992, orderadmin, 2))))</f>
        <v/>
      </c>
      <c r="Z992" s="147" t="str">
        <f t="shared" si="125"/>
        <v/>
      </c>
      <c r="AA992" s="147" t="str">
        <f t="shared" si="126"/>
        <v/>
      </c>
      <c r="AB992" s="147" t="str">
        <f t="shared" si="127"/>
        <v/>
      </c>
      <c r="AC992" s="147" t="str">
        <f t="shared" si="121"/>
        <v/>
      </c>
      <c r="AD992" s="11" t="str">
        <f t="shared" si="122"/>
        <v/>
      </c>
      <c r="AE992" s="11" t="str">
        <f t="array" ref="AE992">IF(ISBLANK(D992),"",IF(OR($H$2="y",$H$2="m"),IF(AA992=AA991,IF(OR(AB992=$AB$4:$AB991)=FALSE,AE991&amp;C992,AE991),"("&amp;C992)&amp;IF(AA992=AA993,IF(OR(AB993=$AB$4:$AB992)=FALSE,", ",""),") "),""))</f>
        <v/>
      </c>
      <c r="AF992" s="11" t="str">
        <f t="shared" si="123"/>
        <v/>
      </c>
      <c r="AG992" s="11" t="str">
        <f t="array" ref="AG992">IF(ISBLANK(D992),"",IF(OR($H$2="y",$H$2="m"),IF(AA992=AA991,IF(OR(AC992=$AC$4:$AC991)=FALSE,AG991&amp;AF992,AG991),"("&amp;AF992)&amp;IF(AA992=AA993,IF(OR(AC993=$AC$4:$AC992)=FALSE,", ",""),") "),""))</f>
        <v/>
      </c>
      <c r="AH992" s="10" t="str">
        <f>IF((ISBLANK(D992)),"",IF(D992=D991,AH991,"")&amp;IF(B991&lt;&gt;B992,((IF(ISBLANK(E992),$D$3&amp;"Non-type material: "&amp;$D$3,$D$3&amp;INDEX('type-categories'!$A$2:$B$100,MATCH(E992,'type-categories'!$A$2:$A$100,0),2)&amp;$D$3))),"")&amp;(IF(K992&lt;&gt;K991,$C$2&amp;K992&amp;$K$3&amp;$C$2&amp;" ",(IF(B992&lt;&gt;B991,$C$2&amp;K992&amp;$K$3&amp;$C$2&amp;" ",""))))&amp;(IF(L992="","",((IF(L992&lt;&gt;L991,$D$2&amp;L992&amp;$L$3&amp;$D$2&amp;" ",IF(B992&lt;&gt;B991,$D$2&amp;L992&amp;$L$3&amp;$D$2&amp;" ",""))))))&amp;(IF(M992="","",((IF(M992&lt;&gt;M991,$E$2&amp;M992&amp;$E$2&amp;","&amp;" ",IF(B992&lt;&gt;B991,$E$2&amp;M992&amp;$E$2&amp;",",""))))))&amp;(IF(N992="","",IF(N992&lt;&gt;N991,N992&amp;", ",IF(B992&lt;&gt;B991,N992&amp;", ",""))))&amp;(IF(ISBLANK(O992),"",(IF(O992&lt;&gt;O991,O992&amp;", ",IF(B992&lt;&gt;B991,O992&amp;", ","")))))&amp;(IF(ISBLANK(P992),"",(IF(P992&lt;&gt;P991,P992&amp;", ",IF(B992&lt;&gt;B991,P992&amp;", ",IF(Z992&lt;&gt;Z991,P992&amp;", ",""))))))&amp;(IF(ISBLANK(Q992),"",(IF(Q992&lt;&gt;Q991,Q992&amp;", ",IF(B992&lt;&gt;B991,Q992&amp;", ",IF(Z992&lt;&gt;Z991,Q992&amp;", ",""))))))&amp;(IF(ISBLANK(R992),"",(IF(R992&lt;&gt;R991,R992&amp;"m, ",IF(B992&lt;&gt;B991,R992&amp;"m, ",IF(Z992&lt;&gt;Z991,R992&amp;"m, ",""))))))&amp;IF(ISBLANK(S992),"",(IF(B992&lt;&gt;B991,S992&amp;", ",IF(S992&lt;&gt;S991,IF((Z992=Z991),"same locality "&amp;S992&amp;", ",S992&amp;", "),""))))&amp;(IF(ISBLANK(T992),"",(IF(T992&lt;&gt;T991,IF(ISBLANK(F$2),T992&amp;", ",T992&amp;" "&amp;F$2&amp;", "),(IF(B992&lt;&gt;B991,IF(ISBLANK(F$2),T992&amp;", ",T992&amp;" "&amp;F$2&amp;", "),(IF(Z992&lt;&gt;Z991,IF(ISBLANK(F$2),T992&amp;", ",T992&amp;" "&amp;F$2&amp;", "),IF((U992&lt;&gt;U991)*($G$2="Y"),"same collector, ","")))))))))&amp;(IF(ISBLANK(U992),"",(IF(U992&lt;&gt;U991,U992&amp;", ",(IF(B992&lt;&gt;B991,U992&amp;", ",IF(Z992&lt;&gt;Z991,U992&amp;", ",(IF(T992&lt;&gt;T991,IF((T992&lt;&gt;T991)*($G$2="Y"),"same date, ", ""),IF((T992=T991)*(U992=U991)*(S992&lt;&gt;S991)*($G$2="Y"),"same collector and date, ", ""))))))))))&amp;(IF(ISBLANK(V992),"",V992&amp;", "))&amp;IF((AA992&lt;&gt;AA993)*($H$2="y"),AD992&amp;AE992,IF((AA992&lt;&gt;AA993)*($H$2="m"),AD992&amp;AG992,IF(($H$2&lt;&gt;"m")*($H$2&lt;&gt;"Y"),(IF(F992=0,"",F992&amp;" "&amp;$F$4&amp;" "))&amp;(IF(G992=0,"",G992&amp;" "&amp;$G$4&amp;" "))&amp;(IF(H992=0,"",H992&amp;" "&amp;H$4&amp;" "))&amp;(IF(I992=0,"",I992&amp;" "&amp;$I$4&amp;" "))&amp;(IF(J992=0,"",J992&amp;" "&amp;$J$4&amp;" "))&amp;IF((ISBLANK(C992)),"","("&amp;C992&amp;")"),"")))&amp;IF((B992=B993)*(K992=K993)*(L992=L993)*(M992=M993),IF(($H$2&lt;&gt;"m")*($H$2&lt;&gt;"Y"), ", ", IF((ISNUMBER(FIND(")",AE992))), ", ", "")),IF((B992=B993)*(K992=K993)*(L992=L993),"; ",". ")))</f>
        <v/>
      </c>
      <c r="AI992" s="1"/>
    </row>
    <row r="993" spans="1:35" x14ac:dyDescent="0.25">
      <c r="A993" s="3" t="str">
        <f t="shared" si="124"/>
        <v/>
      </c>
      <c r="B993" s="53" t="str">
        <f t="shared" si="128"/>
        <v/>
      </c>
      <c r="C993" s="57"/>
      <c r="D993" s="57"/>
      <c r="E993" s="57"/>
      <c r="F993" s="57"/>
      <c r="G993" s="57"/>
      <c r="H993" s="57"/>
      <c r="I993" s="57"/>
      <c r="J993" s="57"/>
      <c r="K993" s="57"/>
      <c r="L993" s="57"/>
      <c r="M993" s="54"/>
      <c r="N993" s="57"/>
      <c r="O993" s="58"/>
      <c r="P993" s="58"/>
      <c r="Q993" s="58"/>
      <c r="R993" s="58"/>
      <c r="S993" s="54"/>
      <c r="T993" s="57"/>
      <c r="U993" s="57"/>
      <c r="V993" s="57"/>
      <c r="W993" s="57"/>
      <c r="X993" s="147" t="str">
        <f>IF(ISBLANK(D993),"",IF('order-admin-units'!$I$1&lt;&gt;"y", "", IF((K993="")*(ISBLANK(D993)=FALSE), 'order-admin-units'!$B$1+1, VLOOKUP(K993, ordercountry, 2))))</f>
        <v/>
      </c>
      <c r="Y993" s="147" t="str">
        <f>IF(ISBLANK(D993),"",IF('order-admin-units'!$I$1&lt;&gt;"y", "", IF(L993="", 'order-admin-units'!$B$2+1, VLOOKUP(K993&amp;"@"&amp;L993, orderadmin, 2))))</f>
        <v/>
      </c>
      <c r="Z993" s="147" t="str">
        <f t="shared" si="125"/>
        <v/>
      </c>
      <c r="AA993" s="147" t="str">
        <f t="shared" si="126"/>
        <v/>
      </c>
      <c r="AB993" s="147" t="str">
        <f t="shared" si="127"/>
        <v/>
      </c>
      <c r="AC993" s="147" t="str">
        <f t="shared" si="121"/>
        <v/>
      </c>
      <c r="AD993" s="11" t="str">
        <f t="shared" si="122"/>
        <v/>
      </c>
      <c r="AE993" s="11" t="str">
        <f t="array" ref="AE993">IF(ISBLANK(D993),"",IF(OR($H$2="y",$H$2="m"),IF(AA993=AA992,IF(OR(AB993=$AB$4:$AB992)=FALSE,AE992&amp;C993,AE992),"("&amp;C993)&amp;IF(AA993=AA994,IF(OR(AB994=$AB$4:$AB993)=FALSE,", ",""),") "),""))</f>
        <v/>
      </c>
      <c r="AF993" s="11" t="str">
        <f t="shared" si="123"/>
        <v/>
      </c>
      <c r="AG993" s="11" t="str">
        <f t="array" ref="AG993">IF(ISBLANK(D993),"",IF(OR($H$2="y",$H$2="m"),IF(AA993=AA992,IF(OR(AC993=$AC$4:$AC992)=FALSE,AG992&amp;AF993,AG992),"("&amp;AF993)&amp;IF(AA993=AA994,IF(OR(AC994=$AC$4:$AC993)=FALSE,", ",""),") "),""))</f>
        <v/>
      </c>
      <c r="AH993" s="10" t="str">
        <f>IF((ISBLANK(D993)),"",IF(D993=D992,AH992,"")&amp;IF(B992&lt;&gt;B993,((IF(ISBLANK(E993),$D$3&amp;"Non-type material: "&amp;$D$3,$D$3&amp;INDEX('type-categories'!$A$2:$B$100,MATCH(E993,'type-categories'!$A$2:$A$100,0),2)&amp;$D$3))),"")&amp;(IF(K993&lt;&gt;K992,$C$2&amp;K993&amp;$K$3&amp;$C$2&amp;" ",(IF(B993&lt;&gt;B992,$C$2&amp;K993&amp;$K$3&amp;$C$2&amp;" ",""))))&amp;(IF(L993="","",((IF(L993&lt;&gt;L992,$D$2&amp;L993&amp;$L$3&amp;$D$2&amp;" ",IF(B993&lt;&gt;B992,$D$2&amp;L993&amp;$L$3&amp;$D$2&amp;" ",""))))))&amp;(IF(M993="","",((IF(M993&lt;&gt;M992,$E$2&amp;M993&amp;$E$2&amp;","&amp;" ",IF(B993&lt;&gt;B992,$E$2&amp;M993&amp;$E$2&amp;",",""))))))&amp;(IF(N993="","",IF(N993&lt;&gt;N992,N993&amp;", ",IF(B993&lt;&gt;B992,N993&amp;", ",""))))&amp;(IF(ISBLANK(O993),"",(IF(O993&lt;&gt;O992,O993&amp;", ",IF(B993&lt;&gt;B992,O993&amp;", ","")))))&amp;(IF(ISBLANK(P993),"",(IF(P993&lt;&gt;P992,P993&amp;", ",IF(B993&lt;&gt;B992,P993&amp;", ",IF(Z993&lt;&gt;Z992,P993&amp;", ",""))))))&amp;(IF(ISBLANK(Q993),"",(IF(Q993&lt;&gt;Q992,Q993&amp;", ",IF(B993&lt;&gt;B992,Q993&amp;", ",IF(Z993&lt;&gt;Z992,Q993&amp;", ",""))))))&amp;(IF(ISBLANK(R993),"",(IF(R993&lt;&gt;R992,R993&amp;"m, ",IF(B993&lt;&gt;B992,R993&amp;"m, ",IF(Z993&lt;&gt;Z992,R993&amp;"m, ",""))))))&amp;IF(ISBLANK(S993),"",(IF(B993&lt;&gt;B992,S993&amp;", ",IF(S993&lt;&gt;S992,IF((Z993=Z992),"same locality "&amp;S993&amp;", ",S993&amp;", "),""))))&amp;(IF(ISBLANK(T993),"",(IF(T993&lt;&gt;T992,IF(ISBLANK(F$2),T993&amp;", ",T993&amp;" "&amp;F$2&amp;", "),(IF(B993&lt;&gt;B992,IF(ISBLANK(F$2),T993&amp;", ",T993&amp;" "&amp;F$2&amp;", "),(IF(Z993&lt;&gt;Z992,IF(ISBLANK(F$2),T993&amp;", ",T993&amp;" "&amp;F$2&amp;", "),IF((U993&lt;&gt;U992)*($G$2="Y"),"same collector, ","")))))))))&amp;(IF(ISBLANK(U993),"",(IF(U993&lt;&gt;U992,U993&amp;", ",(IF(B993&lt;&gt;B992,U993&amp;", ",IF(Z993&lt;&gt;Z992,U993&amp;", ",(IF(T993&lt;&gt;T992,IF((T993&lt;&gt;T992)*($G$2="Y"),"same date, ", ""),IF((T993=T992)*(U993=U992)*(S993&lt;&gt;S992)*($G$2="Y"),"same collector and date, ", ""))))))))))&amp;(IF(ISBLANK(V993),"",V993&amp;", "))&amp;IF((AA993&lt;&gt;AA994)*($H$2="y"),AD993&amp;AE993,IF((AA993&lt;&gt;AA994)*($H$2="m"),AD993&amp;AG993,IF(($H$2&lt;&gt;"m")*($H$2&lt;&gt;"Y"),(IF(F993=0,"",F993&amp;" "&amp;$F$4&amp;" "))&amp;(IF(G993=0,"",G993&amp;" "&amp;$G$4&amp;" "))&amp;(IF(H993=0,"",H993&amp;" "&amp;H$4&amp;" "))&amp;(IF(I993=0,"",I993&amp;" "&amp;$I$4&amp;" "))&amp;(IF(J993=0,"",J993&amp;" "&amp;$J$4&amp;" "))&amp;IF((ISBLANK(C993)),"","("&amp;C993&amp;")"),"")))&amp;IF((B993=B994)*(K993=K994)*(L993=L994)*(M993=M994),IF(($H$2&lt;&gt;"m")*($H$2&lt;&gt;"Y"), ", ", IF((ISNUMBER(FIND(")",AE993))), ", ", "")),IF((B993=B994)*(K993=K994)*(L993=L994),"; ",". ")))</f>
        <v/>
      </c>
      <c r="AI993" s="1"/>
    </row>
    <row r="994" spans="1:35" x14ac:dyDescent="0.25">
      <c r="A994" s="3" t="str">
        <f t="shared" si="124"/>
        <v/>
      </c>
      <c r="B994" s="53" t="str">
        <f t="shared" si="128"/>
        <v/>
      </c>
      <c r="C994" s="57"/>
      <c r="D994" s="57"/>
      <c r="E994" s="57"/>
      <c r="F994" s="57"/>
      <c r="G994" s="57"/>
      <c r="H994" s="57"/>
      <c r="I994" s="57"/>
      <c r="J994" s="57"/>
      <c r="K994" s="57"/>
      <c r="L994" s="57"/>
      <c r="M994" s="54"/>
      <c r="N994" s="57"/>
      <c r="O994" s="58"/>
      <c r="P994" s="58"/>
      <c r="Q994" s="58"/>
      <c r="R994" s="58"/>
      <c r="S994" s="54"/>
      <c r="T994" s="57"/>
      <c r="U994" s="57"/>
      <c r="V994" s="57"/>
      <c r="W994" s="57"/>
      <c r="X994" s="147" t="str">
        <f>IF(ISBLANK(D994),"",IF('order-admin-units'!$I$1&lt;&gt;"y", "", IF((K994="")*(ISBLANK(D994)=FALSE), 'order-admin-units'!$B$1+1, VLOOKUP(K994, ordercountry, 2))))</f>
        <v/>
      </c>
      <c r="Y994" s="147" t="str">
        <f>IF(ISBLANK(D994),"",IF('order-admin-units'!$I$1&lt;&gt;"y", "", IF(L994="", 'order-admin-units'!$B$2+1, VLOOKUP(K994&amp;"@"&amp;L994, orderadmin, 2))))</f>
        <v/>
      </c>
      <c r="Z994" s="147" t="str">
        <f t="shared" si="125"/>
        <v/>
      </c>
      <c r="AA994" s="147" t="str">
        <f t="shared" si="126"/>
        <v/>
      </c>
      <c r="AB994" s="147" t="str">
        <f t="shared" si="127"/>
        <v/>
      </c>
      <c r="AC994" s="147" t="str">
        <f t="shared" si="121"/>
        <v/>
      </c>
      <c r="AD994" s="11" t="str">
        <f t="shared" si="122"/>
        <v/>
      </c>
      <c r="AE994" s="11" t="str">
        <f t="array" ref="AE994">IF(ISBLANK(D994),"",IF(OR($H$2="y",$H$2="m"),IF(AA994=AA993,IF(OR(AB994=$AB$4:$AB993)=FALSE,AE993&amp;C994,AE993),"("&amp;C994)&amp;IF(AA994=AA995,IF(OR(AB995=$AB$4:$AB994)=FALSE,", ",""),") "),""))</f>
        <v/>
      </c>
      <c r="AF994" s="11" t="str">
        <f t="shared" si="123"/>
        <v/>
      </c>
      <c r="AG994" s="11" t="str">
        <f t="array" ref="AG994">IF(ISBLANK(D994),"",IF(OR($H$2="y",$H$2="m"),IF(AA994=AA993,IF(OR(AC994=$AC$4:$AC993)=FALSE,AG993&amp;AF994,AG993),"("&amp;AF994)&amp;IF(AA994=AA995,IF(OR(AC995=$AC$4:$AC994)=FALSE,", ",""),") "),""))</f>
        <v/>
      </c>
      <c r="AH994" s="10" t="str">
        <f>IF((ISBLANK(D994)),"",IF(D994=D993,AH993,"")&amp;IF(B993&lt;&gt;B994,((IF(ISBLANK(E994),$D$3&amp;"Non-type material: "&amp;$D$3,$D$3&amp;INDEX('type-categories'!$A$2:$B$100,MATCH(E994,'type-categories'!$A$2:$A$100,0),2)&amp;$D$3))),"")&amp;(IF(K994&lt;&gt;K993,$C$2&amp;K994&amp;$K$3&amp;$C$2&amp;" ",(IF(B994&lt;&gt;B993,$C$2&amp;K994&amp;$K$3&amp;$C$2&amp;" ",""))))&amp;(IF(L994="","",((IF(L994&lt;&gt;L993,$D$2&amp;L994&amp;$L$3&amp;$D$2&amp;" ",IF(B994&lt;&gt;B993,$D$2&amp;L994&amp;$L$3&amp;$D$2&amp;" ",""))))))&amp;(IF(M994="","",((IF(M994&lt;&gt;M993,$E$2&amp;M994&amp;$E$2&amp;","&amp;" ",IF(B994&lt;&gt;B993,$E$2&amp;M994&amp;$E$2&amp;",",""))))))&amp;(IF(N994="","",IF(N994&lt;&gt;N993,N994&amp;", ",IF(B994&lt;&gt;B993,N994&amp;", ",""))))&amp;(IF(ISBLANK(O994),"",(IF(O994&lt;&gt;O993,O994&amp;", ",IF(B994&lt;&gt;B993,O994&amp;", ","")))))&amp;(IF(ISBLANK(P994),"",(IF(P994&lt;&gt;P993,P994&amp;", ",IF(B994&lt;&gt;B993,P994&amp;", ",IF(Z994&lt;&gt;Z993,P994&amp;", ",""))))))&amp;(IF(ISBLANK(Q994),"",(IF(Q994&lt;&gt;Q993,Q994&amp;", ",IF(B994&lt;&gt;B993,Q994&amp;", ",IF(Z994&lt;&gt;Z993,Q994&amp;", ",""))))))&amp;(IF(ISBLANK(R994),"",(IF(R994&lt;&gt;R993,R994&amp;"m, ",IF(B994&lt;&gt;B993,R994&amp;"m, ",IF(Z994&lt;&gt;Z993,R994&amp;"m, ",""))))))&amp;IF(ISBLANK(S994),"",(IF(B994&lt;&gt;B993,S994&amp;", ",IF(S994&lt;&gt;S993,IF((Z994=Z993),"same locality "&amp;S994&amp;", ",S994&amp;", "),""))))&amp;(IF(ISBLANK(T994),"",(IF(T994&lt;&gt;T993,IF(ISBLANK(F$2),T994&amp;", ",T994&amp;" "&amp;F$2&amp;", "),(IF(B994&lt;&gt;B993,IF(ISBLANK(F$2),T994&amp;", ",T994&amp;" "&amp;F$2&amp;", "),(IF(Z994&lt;&gt;Z993,IF(ISBLANK(F$2),T994&amp;", ",T994&amp;" "&amp;F$2&amp;", "),IF((U994&lt;&gt;U993)*($G$2="Y"),"same collector, ","")))))))))&amp;(IF(ISBLANK(U994),"",(IF(U994&lt;&gt;U993,U994&amp;", ",(IF(B994&lt;&gt;B993,U994&amp;", ",IF(Z994&lt;&gt;Z993,U994&amp;", ",(IF(T994&lt;&gt;T993,IF((T994&lt;&gt;T993)*($G$2="Y"),"same date, ", ""),IF((T994=T993)*(U994=U993)*(S994&lt;&gt;S993)*($G$2="Y"),"same collector and date, ", ""))))))))))&amp;(IF(ISBLANK(V994),"",V994&amp;", "))&amp;IF((AA994&lt;&gt;AA995)*($H$2="y"),AD994&amp;AE994,IF((AA994&lt;&gt;AA995)*($H$2="m"),AD994&amp;AG994,IF(($H$2&lt;&gt;"m")*($H$2&lt;&gt;"Y"),(IF(F994=0,"",F994&amp;" "&amp;$F$4&amp;" "))&amp;(IF(G994=0,"",G994&amp;" "&amp;$G$4&amp;" "))&amp;(IF(H994=0,"",H994&amp;" "&amp;H$4&amp;" "))&amp;(IF(I994=0,"",I994&amp;" "&amp;$I$4&amp;" "))&amp;(IF(J994=0,"",J994&amp;" "&amp;$J$4&amp;" "))&amp;IF((ISBLANK(C994)),"","("&amp;C994&amp;")"),"")))&amp;IF((B994=B995)*(K994=K995)*(L994=L995)*(M994=M995),IF(($H$2&lt;&gt;"m")*($H$2&lt;&gt;"Y"), ", ", IF((ISNUMBER(FIND(")",AE994))), ", ", "")),IF((B994=B995)*(K994=K995)*(L994=L995),"; ",". ")))</f>
        <v/>
      </c>
      <c r="AI994" s="1"/>
    </row>
    <row r="995" spans="1:35" x14ac:dyDescent="0.25">
      <c r="A995" s="3" t="str">
        <f t="shared" si="124"/>
        <v/>
      </c>
      <c r="B995" s="53" t="str">
        <f t="shared" si="128"/>
        <v/>
      </c>
      <c r="C995" s="57"/>
      <c r="D995" s="57"/>
      <c r="E995" s="57"/>
      <c r="F995" s="57"/>
      <c r="G995" s="57"/>
      <c r="H995" s="57"/>
      <c r="I995" s="57"/>
      <c r="J995" s="57"/>
      <c r="K995" s="57"/>
      <c r="L995" s="57"/>
      <c r="M995" s="54"/>
      <c r="N995" s="57"/>
      <c r="O995" s="58"/>
      <c r="P995" s="58"/>
      <c r="Q995" s="58"/>
      <c r="R995" s="58"/>
      <c r="S995" s="54"/>
      <c r="T995" s="57"/>
      <c r="U995" s="57"/>
      <c r="V995" s="57"/>
      <c r="W995" s="57"/>
      <c r="X995" s="147" t="str">
        <f>IF(ISBLANK(D995),"",IF('order-admin-units'!$I$1&lt;&gt;"y", "", IF((K995="")*(ISBLANK(D995)=FALSE), 'order-admin-units'!$B$1+1, VLOOKUP(K995, ordercountry, 2))))</f>
        <v/>
      </c>
      <c r="Y995" s="147" t="str">
        <f>IF(ISBLANK(D995),"",IF('order-admin-units'!$I$1&lt;&gt;"y", "", IF(L995="", 'order-admin-units'!$B$2+1, VLOOKUP(K995&amp;"@"&amp;L995, orderadmin, 2))))</f>
        <v/>
      </c>
      <c r="Z995" s="147" t="str">
        <f t="shared" si="125"/>
        <v/>
      </c>
      <c r="AA995" s="147" t="str">
        <f t="shared" si="126"/>
        <v/>
      </c>
      <c r="AB995" s="147" t="str">
        <f t="shared" si="127"/>
        <v/>
      </c>
      <c r="AC995" s="147" t="str">
        <f t="shared" si="121"/>
        <v/>
      </c>
      <c r="AD995" s="11" t="str">
        <f t="shared" si="122"/>
        <v/>
      </c>
      <c r="AE995" s="11" t="str">
        <f t="array" ref="AE995">IF(ISBLANK(D995),"",IF(OR($H$2="y",$H$2="m"),IF(AA995=AA994,IF(OR(AB995=$AB$4:$AB994)=FALSE,AE994&amp;C995,AE994),"("&amp;C995)&amp;IF(AA995=AA996,IF(OR(AB996=$AB$4:$AB995)=FALSE,", ",""),") "),""))</f>
        <v/>
      </c>
      <c r="AF995" s="11" t="str">
        <f t="shared" si="123"/>
        <v/>
      </c>
      <c r="AG995" s="11" t="str">
        <f t="array" ref="AG995">IF(ISBLANK(D995),"",IF(OR($H$2="y",$H$2="m"),IF(AA995=AA994,IF(OR(AC995=$AC$4:$AC994)=FALSE,AG994&amp;AF995,AG994),"("&amp;AF995)&amp;IF(AA995=AA996,IF(OR(AC996=$AC$4:$AC995)=FALSE,", ",""),") "),""))</f>
        <v/>
      </c>
      <c r="AH995" s="10" t="str">
        <f>IF((ISBLANK(D995)),"",IF(D995=D994,AH994,"")&amp;IF(B994&lt;&gt;B995,((IF(ISBLANK(E995),$D$3&amp;"Non-type material: "&amp;$D$3,$D$3&amp;INDEX('type-categories'!$A$2:$B$100,MATCH(E995,'type-categories'!$A$2:$A$100,0),2)&amp;$D$3))),"")&amp;(IF(K995&lt;&gt;K994,$C$2&amp;K995&amp;$K$3&amp;$C$2&amp;" ",(IF(B995&lt;&gt;B994,$C$2&amp;K995&amp;$K$3&amp;$C$2&amp;" ",""))))&amp;(IF(L995="","",((IF(L995&lt;&gt;L994,$D$2&amp;L995&amp;$L$3&amp;$D$2&amp;" ",IF(B995&lt;&gt;B994,$D$2&amp;L995&amp;$L$3&amp;$D$2&amp;" ",""))))))&amp;(IF(M995="","",((IF(M995&lt;&gt;M994,$E$2&amp;M995&amp;$E$2&amp;","&amp;" ",IF(B995&lt;&gt;B994,$E$2&amp;M995&amp;$E$2&amp;",",""))))))&amp;(IF(N995="","",IF(N995&lt;&gt;N994,N995&amp;", ",IF(B995&lt;&gt;B994,N995&amp;", ",""))))&amp;(IF(ISBLANK(O995),"",(IF(O995&lt;&gt;O994,O995&amp;", ",IF(B995&lt;&gt;B994,O995&amp;", ","")))))&amp;(IF(ISBLANK(P995),"",(IF(P995&lt;&gt;P994,P995&amp;", ",IF(B995&lt;&gt;B994,P995&amp;", ",IF(Z995&lt;&gt;Z994,P995&amp;", ",""))))))&amp;(IF(ISBLANK(Q995),"",(IF(Q995&lt;&gt;Q994,Q995&amp;", ",IF(B995&lt;&gt;B994,Q995&amp;", ",IF(Z995&lt;&gt;Z994,Q995&amp;", ",""))))))&amp;(IF(ISBLANK(R995),"",(IF(R995&lt;&gt;R994,R995&amp;"m, ",IF(B995&lt;&gt;B994,R995&amp;"m, ",IF(Z995&lt;&gt;Z994,R995&amp;"m, ",""))))))&amp;IF(ISBLANK(S995),"",(IF(B995&lt;&gt;B994,S995&amp;", ",IF(S995&lt;&gt;S994,IF((Z995=Z994),"same locality "&amp;S995&amp;", ",S995&amp;", "),""))))&amp;(IF(ISBLANK(T995),"",(IF(T995&lt;&gt;T994,IF(ISBLANK(F$2),T995&amp;", ",T995&amp;" "&amp;F$2&amp;", "),(IF(B995&lt;&gt;B994,IF(ISBLANK(F$2),T995&amp;", ",T995&amp;" "&amp;F$2&amp;", "),(IF(Z995&lt;&gt;Z994,IF(ISBLANK(F$2),T995&amp;", ",T995&amp;" "&amp;F$2&amp;", "),IF((U995&lt;&gt;U994)*($G$2="Y"),"same collector, ","")))))))))&amp;(IF(ISBLANK(U995),"",(IF(U995&lt;&gt;U994,U995&amp;", ",(IF(B995&lt;&gt;B994,U995&amp;", ",IF(Z995&lt;&gt;Z994,U995&amp;", ",(IF(T995&lt;&gt;T994,IF((T995&lt;&gt;T994)*($G$2="Y"),"same date, ", ""),IF((T995=T994)*(U995=U994)*(S995&lt;&gt;S994)*($G$2="Y"),"same collector and date, ", ""))))))))))&amp;(IF(ISBLANK(V995),"",V995&amp;", "))&amp;IF((AA995&lt;&gt;AA996)*($H$2="y"),AD995&amp;AE995,IF((AA995&lt;&gt;AA996)*($H$2="m"),AD995&amp;AG995,IF(($H$2&lt;&gt;"m")*($H$2&lt;&gt;"Y"),(IF(F995=0,"",F995&amp;" "&amp;$F$4&amp;" "))&amp;(IF(G995=0,"",G995&amp;" "&amp;$G$4&amp;" "))&amp;(IF(H995=0,"",H995&amp;" "&amp;H$4&amp;" "))&amp;(IF(I995=0,"",I995&amp;" "&amp;$I$4&amp;" "))&amp;(IF(J995=0,"",J995&amp;" "&amp;$J$4&amp;" "))&amp;IF((ISBLANK(C995)),"","("&amp;C995&amp;")"),"")))&amp;IF((B995=B996)*(K995=K996)*(L995=L996)*(M995=M996),IF(($H$2&lt;&gt;"m")*($H$2&lt;&gt;"Y"), ", ", IF((ISNUMBER(FIND(")",AE995))), ", ", "")),IF((B995=B996)*(K995=K996)*(L995=L996),"; ",". ")))</f>
        <v/>
      </c>
      <c r="AI995" s="1"/>
    </row>
    <row r="996" spans="1:35" x14ac:dyDescent="0.25">
      <c r="A996" s="3" t="str">
        <f t="shared" si="124"/>
        <v/>
      </c>
      <c r="B996" s="53" t="str">
        <f t="shared" si="128"/>
        <v/>
      </c>
      <c r="C996" s="57"/>
      <c r="D996" s="57"/>
      <c r="E996" s="57"/>
      <c r="F996" s="57"/>
      <c r="G996" s="57"/>
      <c r="H996" s="57"/>
      <c r="I996" s="57"/>
      <c r="J996" s="57"/>
      <c r="K996" s="57"/>
      <c r="L996" s="57"/>
      <c r="M996" s="54"/>
      <c r="N996" s="57"/>
      <c r="O996" s="58"/>
      <c r="P996" s="58"/>
      <c r="Q996" s="58"/>
      <c r="R996" s="58"/>
      <c r="S996" s="54"/>
      <c r="T996" s="57"/>
      <c r="U996" s="57"/>
      <c r="V996" s="57"/>
      <c r="W996" s="57"/>
      <c r="X996" s="147" t="str">
        <f>IF(ISBLANK(D996),"",IF('order-admin-units'!$I$1&lt;&gt;"y", "", IF((K996="")*(ISBLANK(D996)=FALSE), 'order-admin-units'!$B$1+1, VLOOKUP(K996, ordercountry, 2))))</f>
        <v/>
      </c>
      <c r="Y996" s="147" t="str">
        <f>IF(ISBLANK(D996),"",IF('order-admin-units'!$I$1&lt;&gt;"y", "", IF(L996="", 'order-admin-units'!$B$2+1, VLOOKUP(K996&amp;"@"&amp;L996, orderadmin, 2))))</f>
        <v/>
      </c>
      <c r="Z996" s="147" t="str">
        <f t="shared" si="125"/>
        <v/>
      </c>
      <c r="AA996" s="147" t="str">
        <f t="shared" si="126"/>
        <v/>
      </c>
      <c r="AB996" s="147" t="str">
        <f t="shared" si="127"/>
        <v/>
      </c>
      <c r="AC996" s="147" t="str">
        <f t="shared" si="121"/>
        <v/>
      </c>
      <c r="AD996" s="11" t="str">
        <f t="shared" si="122"/>
        <v/>
      </c>
      <c r="AE996" s="11" t="str">
        <f t="array" ref="AE996">IF(ISBLANK(D996),"",IF(OR($H$2="y",$H$2="m"),IF(AA996=AA995,IF(OR(AB996=$AB$4:$AB995)=FALSE,AE995&amp;C996,AE995),"("&amp;C996)&amp;IF(AA996=AA997,IF(OR(AB997=$AB$4:$AB996)=FALSE,", ",""),") "),""))</f>
        <v/>
      </c>
      <c r="AF996" s="11" t="str">
        <f t="shared" si="123"/>
        <v/>
      </c>
      <c r="AG996" s="11" t="str">
        <f t="array" ref="AG996">IF(ISBLANK(D996),"",IF(OR($H$2="y",$H$2="m"),IF(AA996=AA995,IF(OR(AC996=$AC$4:$AC995)=FALSE,AG995&amp;AF996,AG995),"("&amp;AF996)&amp;IF(AA996=AA997,IF(OR(AC997=$AC$4:$AC996)=FALSE,", ",""),") "),""))</f>
        <v/>
      </c>
      <c r="AH996" s="10" t="str">
        <f>IF((ISBLANK(D996)),"",IF(D996=D995,AH995,"")&amp;IF(B995&lt;&gt;B996,((IF(ISBLANK(E996),$D$3&amp;"Non-type material: "&amp;$D$3,$D$3&amp;INDEX('type-categories'!$A$2:$B$100,MATCH(E996,'type-categories'!$A$2:$A$100,0),2)&amp;$D$3))),"")&amp;(IF(K996&lt;&gt;K995,$C$2&amp;K996&amp;$K$3&amp;$C$2&amp;" ",(IF(B996&lt;&gt;B995,$C$2&amp;K996&amp;$K$3&amp;$C$2&amp;" ",""))))&amp;(IF(L996="","",((IF(L996&lt;&gt;L995,$D$2&amp;L996&amp;$L$3&amp;$D$2&amp;" ",IF(B996&lt;&gt;B995,$D$2&amp;L996&amp;$L$3&amp;$D$2&amp;" ",""))))))&amp;(IF(M996="","",((IF(M996&lt;&gt;M995,$E$2&amp;M996&amp;$E$2&amp;","&amp;" ",IF(B996&lt;&gt;B995,$E$2&amp;M996&amp;$E$2&amp;",",""))))))&amp;(IF(N996="","",IF(N996&lt;&gt;N995,N996&amp;", ",IF(B996&lt;&gt;B995,N996&amp;", ",""))))&amp;(IF(ISBLANK(O996),"",(IF(O996&lt;&gt;O995,O996&amp;", ",IF(B996&lt;&gt;B995,O996&amp;", ","")))))&amp;(IF(ISBLANK(P996),"",(IF(P996&lt;&gt;P995,P996&amp;", ",IF(B996&lt;&gt;B995,P996&amp;", ",IF(Z996&lt;&gt;Z995,P996&amp;", ",""))))))&amp;(IF(ISBLANK(Q996),"",(IF(Q996&lt;&gt;Q995,Q996&amp;", ",IF(B996&lt;&gt;B995,Q996&amp;", ",IF(Z996&lt;&gt;Z995,Q996&amp;", ",""))))))&amp;(IF(ISBLANK(R996),"",(IF(R996&lt;&gt;R995,R996&amp;"m, ",IF(B996&lt;&gt;B995,R996&amp;"m, ",IF(Z996&lt;&gt;Z995,R996&amp;"m, ",""))))))&amp;IF(ISBLANK(S996),"",(IF(B996&lt;&gt;B995,S996&amp;", ",IF(S996&lt;&gt;S995,IF((Z996=Z995),"same locality "&amp;S996&amp;", ",S996&amp;", "),""))))&amp;(IF(ISBLANK(T996),"",(IF(T996&lt;&gt;T995,IF(ISBLANK(F$2),T996&amp;", ",T996&amp;" "&amp;F$2&amp;", "),(IF(B996&lt;&gt;B995,IF(ISBLANK(F$2),T996&amp;", ",T996&amp;" "&amp;F$2&amp;", "),(IF(Z996&lt;&gt;Z995,IF(ISBLANK(F$2),T996&amp;", ",T996&amp;" "&amp;F$2&amp;", "),IF((U996&lt;&gt;U995)*($G$2="Y"),"same collector, ","")))))))))&amp;(IF(ISBLANK(U996),"",(IF(U996&lt;&gt;U995,U996&amp;", ",(IF(B996&lt;&gt;B995,U996&amp;", ",IF(Z996&lt;&gt;Z995,U996&amp;", ",(IF(T996&lt;&gt;T995,IF((T996&lt;&gt;T995)*($G$2="Y"),"same date, ", ""),IF((T996=T995)*(U996=U995)*(S996&lt;&gt;S995)*($G$2="Y"),"same collector and date, ", ""))))))))))&amp;(IF(ISBLANK(V996),"",V996&amp;", "))&amp;IF((AA996&lt;&gt;AA997)*($H$2="y"),AD996&amp;AE996,IF((AA996&lt;&gt;AA997)*($H$2="m"),AD996&amp;AG996,IF(($H$2&lt;&gt;"m")*($H$2&lt;&gt;"Y"),(IF(F996=0,"",F996&amp;" "&amp;$F$4&amp;" "))&amp;(IF(G996=0,"",G996&amp;" "&amp;$G$4&amp;" "))&amp;(IF(H996=0,"",H996&amp;" "&amp;H$4&amp;" "))&amp;(IF(I996=0,"",I996&amp;" "&amp;$I$4&amp;" "))&amp;(IF(J996=0,"",J996&amp;" "&amp;$J$4&amp;" "))&amp;IF((ISBLANK(C996)),"","("&amp;C996&amp;")"),"")))&amp;IF((B996=B997)*(K996=K997)*(L996=L997)*(M996=M997),IF(($H$2&lt;&gt;"m")*($H$2&lt;&gt;"Y"), ", ", IF((ISNUMBER(FIND(")",AE996))), ", ", "")),IF((B996=B997)*(K996=K997)*(L996=L997),"; ",". ")))</f>
        <v/>
      </c>
      <c r="AI996" s="1"/>
    </row>
    <row r="997" spans="1:35" x14ac:dyDescent="0.25">
      <c r="A997" s="3" t="str">
        <f t="shared" si="124"/>
        <v/>
      </c>
      <c r="B997" s="53" t="str">
        <f t="shared" si="128"/>
        <v/>
      </c>
      <c r="C997" s="57"/>
      <c r="D997" s="57"/>
      <c r="E997" s="57"/>
      <c r="F997" s="57"/>
      <c r="G997" s="57"/>
      <c r="H997" s="57"/>
      <c r="I997" s="57"/>
      <c r="J997" s="57"/>
      <c r="K997" s="57"/>
      <c r="L997" s="57"/>
      <c r="M997" s="54"/>
      <c r="N997" s="57"/>
      <c r="O997" s="58"/>
      <c r="P997" s="58"/>
      <c r="Q997" s="58"/>
      <c r="R997" s="58"/>
      <c r="S997" s="54"/>
      <c r="T997" s="57"/>
      <c r="U997" s="57"/>
      <c r="V997" s="57"/>
      <c r="W997" s="57"/>
      <c r="X997" s="147" t="str">
        <f>IF(ISBLANK(D997),"",IF('order-admin-units'!$I$1&lt;&gt;"y", "", IF((K997="")*(ISBLANK(D997)=FALSE), 'order-admin-units'!$B$1+1, VLOOKUP(K997, ordercountry, 2))))</f>
        <v/>
      </c>
      <c r="Y997" s="147" t="str">
        <f>IF(ISBLANK(D997),"",IF('order-admin-units'!$I$1&lt;&gt;"y", "", IF(L997="", 'order-admin-units'!$B$2+1, VLOOKUP(K997&amp;"@"&amp;L997, orderadmin, 2))))</f>
        <v/>
      </c>
      <c r="Z997" s="147" t="str">
        <f t="shared" si="125"/>
        <v/>
      </c>
      <c r="AA997" s="147" t="str">
        <f t="shared" si="126"/>
        <v/>
      </c>
      <c r="AB997" s="147" t="str">
        <f t="shared" si="127"/>
        <v/>
      </c>
      <c r="AC997" s="147" t="str">
        <f t="shared" si="121"/>
        <v/>
      </c>
      <c r="AD997" s="11" t="str">
        <f t="shared" si="122"/>
        <v/>
      </c>
      <c r="AE997" s="11" t="str">
        <f t="array" ref="AE997">IF(ISBLANK(D997),"",IF(OR($H$2="y",$H$2="m"),IF(AA997=AA996,IF(OR(AB997=$AB$4:$AB996)=FALSE,AE996&amp;C997,AE996),"("&amp;C997)&amp;IF(AA997=AA998,IF(OR(AB998=$AB$4:$AB997)=FALSE,", ",""),") "),""))</f>
        <v/>
      </c>
      <c r="AF997" s="11" t="str">
        <f t="shared" si="123"/>
        <v/>
      </c>
      <c r="AG997" s="11" t="str">
        <f t="array" ref="AG997">IF(ISBLANK(D997),"",IF(OR($H$2="y",$H$2="m"),IF(AA997=AA996,IF(OR(AC997=$AC$4:$AC996)=FALSE,AG996&amp;AF997,AG996),"("&amp;AF997)&amp;IF(AA997=AA998,IF(OR(AC998=$AC$4:$AC997)=FALSE,", ",""),") "),""))</f>
        <v/>
      </c>
      <c r="AH997" s="10" t="str">
        <f>IF((ISBLANK(D997)),"",IF(D997=D996,AH996,"")&amp;IF(B996&lt;&gt;B997,((IF(ISBLANK(E997),$D$3&amp;"Non-type material: "&amp;$D$3,$D$3&amp;INDEX('type-categories'!$A$2:$B$100,MATCH(E997,'type-categories'!$A$2:$A$100,0),2)&amp;$D$3))),"")&amp;(IF(K997&lt;&gt;K996,$C$2&amp;K997&amp;$K$3&amp;$C$2&amp;" ",(IF(B997&lt;&gt;B996,$C$2&amp;K997&amp;$K$3&amp;$C$2&amp;" ",""))))&amp;(IF(L997="","",((IF(L997&lt;&gt;L996,$D$2&amp;L997&amp;$L$3&amp;$D$2&amp;" ",IF(B997&lt;&gt;B996,$D$2&amp;L997&amp;$L$3&amp;$D$2&amp;" ",""))))))&amp;(IF(M997="","",((IF(M997&lt;&gt;M996,$E$2&amp;M997&amp;$E$2&amp;","&amp;" ",IF(B997&lt;&gt;B996,$E$2&amp;M997&amp;$E$2&amp;",",""))))))&amp;(IF(N997="","",IF(N997&lt;&gt;N996,N997&amp;", ",IF(B997&lt;&gt;B996,N997&amp;", ",""))))&amp;(IF(ISBLANK(O997),"",(IF(O997&lt;&gt;O996,O997&amp;", ",IF(B997&lt;&gt;B996,O997&amp;", ","")))))&amp;(IF(ISBLANK(P997),"",(IF(P997&lt;&gt;P996,P997&amp;", ",IF(B997&lt;&gt;B996,P997&amp;", ",IF(Z997&lt;&gt;Z996,P997&amp;", ",""))))))&amp;(IF(ISBLANK(Q997),"",(IF(Q997&lt;&gt;Q996,Q997&amp;", ",IF(B997&lt;&gt;B996,Q997&amp;", ",IF(Z997&lt;&gt;Z996,Q997&amp;", ",""))))))&amp;(IF(ISBLANK(R997),"",(IF(R997&lt;&gt;R996,R997&amp;"m, ",IF(B997&lt;&gt;B996,R997&amp;"m, ",IF(Z997&lt;&gt;Z996,R997&amp;"m, ",""))))))&amp;IF(ISBLANK(S997),"",(IF(B997&lt;&gt;B996,S997&amp;", ",IF(S997&lt;&gt;S996,IF((Z997=Z996),"same locality "&amp;S997&amp;", ",S997&amp;", "),""))))&amp;(IF(ISBLANK(T997),"",(IF(T997&lt;&gt;T996,IF(ISBLANK(F$2),T997&amp;", ",T997&amp;" "&amp;F$2&amp;", "),(IF(B997&lt;&gt;B996,IF(ISBLANK(F$2),T997&amp;", ",T997&amp;" "&amp;F$2&amp;", "),(IF(Z997&lt;&gt;Z996,IF(ISBLANK(F$2),T997&amp;", ",T997&amp;" "&amp;F$2&amp;", "),IF((U997&lt;&gt;U996)*($G$2="Y"),"same collector, ","")))))))))&amp;(IF(ISBLANK(U997),"",(IF(U997&lt;&gt;U996,U997&amp;", ",(IF(B997&lt;&gt;B996,U997&amp;", ",IF(Z997&lt;&gt;Z996,U997&amp;", ",(IF(T997&lt;&gt;T996,IF((T997&lt;&gt;T996)*($G$2="Y"),"same date, ", ""),IF((T997=T996)*(U997=U996)*(S997&lt;&gt;S996)*($G$2="Y"),"same collector and date, ", ""))))))))))&amp;(IF(ISBLANK(V997),"",V997&amp;", "))&amp;IF((AA997&lt;&gt;AA998)*($H$2="y"),AD997&amp;AE997,IF((AA997&lt;&gt;AA998)*($H$2="m"),AD997&amp;AG997,IF(($H$2&lt;&gt;"m")*($H$2&lt;&gt;"Y"),(IF(F997=0,"",F997&amp;" "&amp;$F$4&amp;" "))&amp;(IF(G997=0,"",G997&amp;" "&amp;$G$4&amp;" "))&amp;(IF(H997=0,"",H997&amp;" "&amp;H$4&amp;" "))&amp;(IF(I997=0,"",I997&amp;" "&amp;$I$4&amp;" "))&amp;(IF(J997=0,"",J997&amp;" "&amp;$J$4&amp;" "))&amp;IF((ISBLANK(C997)),"","("&amp;C997&amp;")"),"")))&amp;IF((B997=B998)*(K997=K998)*(L997=L998)*(M997=M998),IF(($H$2&lt;&gt;"m")*($H$2&lt;&gt;"Y"), ", ", IF((ISNUMBER(FIND(")",AE997))), ", ", "")),IF((B997=B998)*(K997=K998)*(L997=L998),"; ",". ")))</f>
        <v/>
      </c>
      <c r="AI997" s="1"/>
    </row>
    <row r="998" spans="1:35" x14ac:dyDescent="0.25">
      <c r="A998" s="3" t="str">
        <f t="shared" si="124"/>
        <v/>
      </c>
      <c r="B998" s="53" t="str">
        <f t="shared" si="128"/>
        <v/>
      </c>
      <c r="C998" s="57"/>
      <c r="D998" s="57"/>
      <c r="E998" s="57"/>
      <c r="F998" s="57"/>
      <c r="G998" s="57"/>
      <c r="H998" s="57"/>
      <c r="I998" s="57"/>
      <c r="J998" s="57"/>
      <c r="K998" s="57"/>
      <c r="L998" s="57"/>
      <c r="M998" s="54"/>
      <c r="N998" s="57"/>
      <c r="O998" s="58"/>
      <c r="P998" s="58"/>
      <c r="Q998" s="58"/>
      <c r="R998" s="58"/>
      <c r="S998" s="54"/>
      <c r="T998" s="57"/>
      <c r="U998" s="57"/>
      <c r="V998" s="57"/>
      <c r="W998" s="57"/>
      <c r="X998" s="147" t="str">
        <f>IF(ISBLANK(D998),"",IF('order-admin-units'!$I$1&lt;&gt;"y", "", IF((K998="")*(ISBLANK(D998)=FALSE), 'order-admin-units'!$B$1+1, VLOOKUP(K998, ordercountry, 2))))</f>
        <v/>
      </c>
      <c r="Y998" s="147" t="str">
        <f>IF(ISBLANK(D998),"",IF('order-admin-units'!$I$1&lt;&gt;"y", "", IF(L998="", 'order-admin-units'!$B$2+1, VLOOKUP(K998&amp;"@"&amp;L998, orderadmin, 2))))</f>
        <v/>
      </c>
      <c r="Z998" s="147" t="str">
        <f t="shared" si="125"/>
        <v/>
      </c>
      <c r="AA998" s="147" t="str">
        <f t="shared" si="126"/>
        <v/>
      </c>
      <c r="AB998" s="147" t="str">
        <f t="shared" si="127"/>
        <v/>
      </c>
      <c r="AC998" s="147" t="str">
        <f t="shared" si="121"/>
        <v/>
      </c>
      <c r="AD998" s="11" t="str">
        <f t="shared" si="122"/>
        <v/>
      </c>
      <c r="AE998" s="11" t="str">
        <f t="array" ref="AE998">IF(ISBLANK(D998),"",IF(OR($H$2="y",$H$2="m"),IF(AA998=AA997,IF(OR(AB998=$AB$4:$AB997)=FALSE,AE997&amp;C998,AE997),"("&amp;C998)&amp;IF(AA998=AA999,IF(OR(AB999=$AB$4:$AB998)=FALSE,", ",""),") "),""))</f>
        <v/>
      </c>
      <c r="AF998" s="11" t="str">
        <f t="shared" si="123"/>
        <v/>
      </c>
      <c r="AG998" s="11" t="str">
        <f t="array" ref="AG998">IF(ISBLANK(D998),"",IF(OR($H$2="y",$H$2="m"),IF(AA998=AA997,IF(OR(AC998=$AC$4:$AC997)=FALSE,AG997&amp;AF998,AG997),"("&amp;AF998)&amp;IF(AA998=AA999,IF(OR(AC999=$AC$4:$AC998)=FALSE,", ",""),") "),""))</f>
        <v/>
      </c>
      <c r="AH998" s="10" t="str">
        <f>IF((ISBLANK(D998)),"",IF(D998=D997,AH997,"")&amp;IF(B997&lt;&gt;B998,((IF(ISBLANK(E998),$D$3&amp;"Non-type material: "&amp;$D$3,$D$3&amp;INDEX('type-categories'!$A$2:$B$100,MATCH(E998,'type-categories'!$A$2:$A$100,0),2)&amp;$D$3))),"")&amp;(IF(K998&lt;&gt;K997,$C$2&amp;K998&amp;$K$3&amp;$C$2&amp;" ",(IF(B998&lt;&gt;B997,$C$2&amp;K998&amp;$K$3&amp;$C$2&amp;" ",""))))&amp;(IF(L998="","",((IF(L998&lt;&gt;L997,$D$2&amp;L998&amp;$L$3&amp;$D$2&amp;" ",IF(B998&lt;&gt;B997,$D$2&amp;L998&amp;$L$3&amp;$D$2&amp;" ",""))))))&amp;(IF(M998="","",((IF(M998&lt;&gt;M997,$E$2&amp;M998&amp;$E$2&amp;","&amp;" ",IF(B998&lt;&gt;B997,$E$2&amp;M998&amp;$E$2&amp;",",""))))))&amp;(IF(N998="","",IF(N998&lt;&gt;N997,N998&amp;", ",IF(B998&lt;&gt;B997,N998&amp;", ",""))))&amp;(IF(ISBLANK(O998),"",(IF(O998&lt;&gt;O997,O998&amp;", ",IF(B998&lt;&gt;B997,O998&amp;", ","")))))&amp;(IF(ISBLANK(P998),"",(IF(P998&lt;&gt;P997,P998&amp;", ",IF(B998&lt;&gt;B997,P998&amp;", ",IF(Z998&lt;&gt;Z997,P998&amp;", ",""))))))&amp;(IF(ISBLANK(Q998),"",(IF(Q998&lt;&gt;Q997,Q998&amp;", ",IF(B998&lt;&gt;B997,Q998&amp;", ",IF(Z998&lt;&gt;Z997,Q998&amp;", ",""))))))&amp;(IF(ISBLANK(R998),"",(IF(R998&lt;&gt;R997,R998&amp;"m, ",IF(B998&lt;&gt;B997,R998&amp;"m, ",IF(Z998&lt;&gt;Z997,R998&amp;"m, ",""))))))&amp;IF(ISBLANK(S998),"",(IF(B998&lt;&gt;B997,S998&amp;", ",IF(S998&lt;&gt;S997,IF((Z998=Z997),"same locality "&amp;S998&amp;", ",S998&amp;", "),""))))&amp;(IF(ISBLANK(T998),"",(IF(T998&lt;&gt;T997,IF(ISBLANK(F$2),T998&amp;", ",T998&amp;" "&amp;F$2&amp;", "),(IF(B998&lt;&gt;B997,IF(ISBLANK(F$2),T998&amp;", ",T998&amp;" "&amp;F$2&amp;", "),(IF(Z998&lt;&gt;Z997,IF(ISBLANK(F$2),T998&amp;", ",T998&amp;" "&amp;F$2&amp;", "),IF((U998&lt;&gt;U997)*($G$2="Y"),"same collector, ","")))))))))&amp;(IF(ISBLANK(U998),"",(IF(U998&lt;&gt;U997,U998&amp;", ",(IF(B998&lt;&gt;B997,U998&amp;", ",IF(Z998&lt;&gt;Z997,U998&amp;", ",(IF(T998&lt;&gt;T997,IF((T998&lt;&gt;T997)*($G$2="Y"),"same date, ", ""),IF((T998=T997)*(U998=U997)*(S998&lt;&gt;S997)*($G$2="Y"),"same collector and date, ", ""))))))))))&amp;(IF(ISBLANK(V998),"",V998&amp;", "))&amp;IF((AA998&lt;&gt;AA999)*($H$2="y"),AD998&amp;AE998,IF((AA998&lt;&gt;AA999)*($H$2="m"),AD998&amp;AG998,IF(($H$2&lt;&gt;"m")*($H$2&lt;&gt;"Y"),(IF(F998=0,"",F998&amp;" "&amp;$F$4&amp;" "))&amp;(IF(G998=0,"",G998&amp;" "&amp;$G$4&amp;" "))&amp;(IF(H998=0,"",H998&amp;" "&amp;H$4&amp;" "))&amp;(IF(I998=0,"",I998&amp;" "&amp;$I$4&amp;" "))&amp;(IF(J998=0,"",J998&amp;" "&amp;$J$4&amp;" "))&amp;IF((ISBLANK(C998)),"","("&amp;C998&amp;")"),"")))&amp;IF((B998=B999)*(K998=K999)*(L998=L999)*(M998=M999),IF(($H$2&lt;&gt;"m")*($H$2&lt;&gt;"Y"), ", ", IF((ISNUMBER(FIND(")",AE998))), ", ", "")),IF((B998=B999)*(K998=K999)*(L998=L999),"; ",". ")))</f>
        <v/>
      </c>
      <c r="AI998" s="1"/>
    </row>
    <row r="999" spans="1:35" x14ac:dyDescent="0.25">
      <c r="A999" s="3" t="str">
        <f t="shared" si="124"/>
        <v/>
      </c>
      <c r="B999" s="53" t="str">
        <f t="shared" si="128"/>
        <v/>
      </c>
      <c r="C999" s="57"/>
      <c r="D999" s="57"/>
      <c r="E999" s="57"/>
      <c r="F999" s="57"/>
      <c r="G999" s="57"/>
      <c r="H999" s="57"/>
      <c r="I999" s="57"/>
      <c r="J999" s="57"/>
      <c r="K999" s="57"/>
      <c r="L999" s="57"/>
      <c r="M999" s="54"/>
      <c r="N999" s="57"/>
      <c r="O999" s="58"/>
      <c r="P999" s="58"/>
      <c r="Q999" s="58"/>
      <c r="R999" s="58"/>
      <c r="S999" s="54"/>
      <c r="T999" s="57"/>
      <c r="U999" s="57"/>
      <c r="V999" s="57"/>
      <c r="W999" s="57"/>
      <c r="X999" s="147" t="str">
        <f>IF(ISBLANK(D999),"",IF('order-admin-units'!$I$1&lt;&gt;"y", "", IF((K999="")*(ISBLANK(D999)=FALSE), 'order-admin-units'!$B$1+1, VLOOKUP(K999, ordercountry, 2))))</f>
        <v/>
      </c>
      <c r="Y999" s="147" t="str">
        <f>IF(ISBLANK(D999),"",IF('order-admin-units'!$I$1&lt;&gt;"y", "", IF(L999="", 'order-admin-units'!$B$2+1, VLOOKUP(K999&amp;"@"&amp;L999, orderadmin, 2))))</f>
        <v/>
      </c>
      <c r="Z999" s="147" t="str">
        <f t="shared" si="125"/>
        <v/>
      </c>
      <c r="AA999" s="147" t="str">
        <f t="shared" si="126"/>
        <v/>
      </c>
      <c r="AB999" s="147" t="str">
        <f t="shared" si="127"/>
        <v/>
      </c>
      <c r="AC999" s="147" t="str">
        <f t="shared" si="121"/>
        <v/>
      </c>
      <c r="AD999" s="11" t="str">
        <f t="shared" si="122"/>
        <v/>
      </c>
      <c r="AE999" s="11" t="str">
        <f t="array" ref="AE999">IF(ISBLANK(D999),"",IF(OR($H$2="y",$H$2="m"),IF(AA999=AA998,IF(OR(AB999=$AB$4:$AB998)=FALSE,AE998&amp;C999,AE998),"("&amp;C999)&amp;IF(AA999=AA1000,IF(OR(AB1000=$AB$4:$AB999)=FALSE,", ",""),") "),""))</f>
        <v/>
      </c>
      <c r="AF999" s="11" t="str">
        <f t="shared" si="123"/>
        <v/>
      </c>
      <c r="AG999" s="11" t="str">
        <f t="array" ref="AG999">IF(ISBLANK(D999),"",IF(OR($H$2="y",$H$2="m"),IF(AA999=AA998,IF(OR(AC999=$AC$4:$AC998)=FALSE,AG998&amp;AF999,AG998),"("&amp;AF999)&amp;IF(AA999=AA1000,IF(OR(AC1000=$AC$4:$AC999)=FALSE,", ",""),") "),""))</f>
        <v/>
      </c>
      <c r="AH999" s="10" t="str">
        <f>IF((ISBLANK(D999)),"",IF(D999=D998,AH998,"")&amp;IF(B998&lt;&gt;B999,((IF(ISBLANK(E999),$D$3&amp;"Non-type material: "&amp;$D$3,$D$3&amp;INDEX('type-categories'!$A$2:$B$100,MATCH(E999,'type-categories'!$A$2:$A$100,0),2)&amp;$D$3))),"")&amp;(IF(K999&lt;&gt;K998,$C$2&amp;K999&amp;$K$3&amp;$C$2&amp;" ",(IF(B999&lt;&gt;B998,$C$2&amp;K999&amp;$K$3&amp;$C$2&amp;" ",""))))&amp;(IF(L999="","",((IF(L999&lt;&gt;L998,$D$2&amp;L999&amp;$L$3&amp;$D$2&amp;" ",IF(B999&lt;&gt;B998,$D$2&amp;L999&amp;$L$3&amp;$D$2&amp;" ",""))))))&amp;(IF(M999="","",((IF(M999&lt;&gt;M998,$E$2&amp;M999&amp;$E$2&amp;","&amp;" ",IF(B999&lt;&gt;B998,$E$2&amp;M999&amp;$E$2&amp;",",""))))))&amp;(IF(N999="","",IF(N999&lt;&gt;N998,N999&amp;", ",IF(B999&lt;&gt;B998,N999&amp;", ",""))))&amp;(IF(ISBLANK(O999),"",(IF(O999&lt;&gt;O998,O999&amp;", ",IF(B999&lt;&gt;B998,O999&amp;", ","")))))&amp;(IF(ISBLANK(P999),"",(IF(P999&lt;&gt;P998,P999&amp;", ",IF(B999&lt;&gt;B998,P999&amp;", ",IF(Z999&lt;&gt;Z998,P999&amp;", ",""))))))&amp;(IF(ISBLANK(Q999),"",(IF(Q999&lt;&gt;Q998,Q999&amp;", ",IF(B999&lt;&gt;B998,Q999&amp;", ",IF(Z999&lt;&gt;Z998,Q999&amp;", ",""))))))&amp;(IF(ISBLANK(R999),"",(IF(R999&lt;&gt;R998,R999&amp;"m, ",IF(B999&lt;&gt;B998,R999&amp;"m, ",IF(Z999&lt;&gt;Z998,R999&amp;"m, ",""))))))&amp;IF(ISBLANK(S999),"",(IF(B999&lt;&gt;B998,S999&amp;", ",IF(S999&lt;&gt;S998,IF((Z999=Z998),"same locality "&amp;S999&amp;", ",S999&amp;", "),""))))&amp;(IF(ISBLANK(T999),"",(IF(T999&lt;&gt;T998,IF(ISBLANK(F$2),T999&amp;", ",T999&amp;" "&amp;F$2&amp;", "),(IF(B999&lt;&gt;B998,IF(ISBLANK(F$2),T999&amp;", ",T999&amp;" "&amp;F$2&amp;", "),(IF(Z999&lt;&gt;Z998,IF(ISBLANK(F$2),T999&amp;", ",T999&amp;" "&amp;F$2&amp;", "),IF((U999&lt;&gt;U998)*($G$2="Y"),"same collector, ","")))))))))&amp;(IF(ISBLANK(U999),"",(IF(U999&lt;&gt;U998,U999&amp;", ",(IF(B999&lt;&gt;B998,U999&amp;", ",IF(Z999&lt;&gt;Z998,U999&amp;", ",(IF(T999&lt;&gt;T998,IF((T999&lt;&gt;T998)*($G$2="Y"),"same date, ", ""),IF((T999=T998)*(U999=U998)*(S999&lt;&gt;S998)*($G$2="Y"),"same collector and date, ", ""))))))))))&amp;(IF(ISBLANK(V999),"",V999&amp;", "))&amp;IF((AA999&lt;&gt;AA1000)*($H$2="y"),AD999&amp;AE999,IF((AA999&lt;&gt;AA1000)*($H$2="m"),AD999&amp;AG999,IF(($H$2&lt;&gt;"m")*($H$2&lt;&gt;"Y"),(IF(F999=0,"",F999&amp;" "&amp;$F$4&amp;" "))&amp;(IF(G999=0,"",G999&amp;" "&amp;$G$4&amp;" "))&amp;(IF(H999=0,"",H999&amp;" "&amp;H$4&amp;" "))&amp;(IF(I999=0,"",I999&amp;" "&amp;$I$4&amp;" "))&amp;(IF(J999=0,"",J999&amp;" "&amp;$J$4&amp;" "))&amp;IF((ISBLANK(C999)),"","("&amp;C999&amp;")"),"")))&amp;IF((B999=B1000)*(K999=K1000)*(L999=L1000)*(M999=M1000),IF(($H$2&lt;&gt;"m")*($H$2&lt;&gt;"Y"), ", ", IF((ISNUMBER(FIND(")",AE999))), ", ", "")),IF((B999=B1000)*(K999=K1000)*(L999=L1000),"; ",". ")))</f>
        <v/>
      </c>
      <c r="AI999" s="1"/>
    </row>
    <row r="1000" spans="1:35" x14ac:dyDescent="0.25">
      <c r="A1000" s="3" t="str">
        <f t="shared" si="124"/>
        <v/>
      </c>
      <c r="B1000" s="53" t="str">
        <f t="shared" si="128"/>
        <v/>
      </c>
      <c r="C1000" s="57"/>
      <c r="D1000" s="57"/>
      <c r="E1000" s="57"/>
      <c r="F1000" s="57"/>
      <c r="G1000" s="57"/>
      <c r="H1000" s="57"/>
      <c r="I1000" s="57"/>
      <c r="J1000" s="57"/>
      <c r="K1000" s="57"/>
      <c r="L1000" s="57"/>
      <c r="M1000" s="54"/>
      <c r="N1000" s="57"/>
      <c r="O1000" s="58"/>
      <c r="P1000" s="58"/>
      <c r="Q1000" s="58"/>
      <c r="R1000" s="58"/>
      <c r="S1000" s="54"/>
      <c r="T1000" s="57"/>
      <c r="U1000" s="57"/>
      <c r="V1000" s="57"/>
      <c r="W1000" s="57"/>
      <c r="X1000" s="147" t="str">
        <f>IF(ISBLANK(D1000),"",IF('order-admin-units'!$I$1&lt;&gt;"y", "", IF((K1000="")*(ISBLANK(D1000)=FALSE), 'order-admin-units'!$B$1+1, VLOOKUP(K1000, ordercountry, 2))))</f>
        <v/>
      </c>
      <c r="Y1000" s="147" t="str">
        <f>IF(ISBLANK(D1000),"",IF('order-admin-units'!$I$1&lt;&gt;"y", "", IF(L1000="", 'order-admin-units'!$B$2+1, VLOOKUP(K1000&amp;"@"&amp;L1000, orderadmin, 2))))</f>
        <v/>
      </c>
      <c r="Z1000" s="147" t="str">
        <f t="shared" si="125"/>
        <v/>
      </c>
      <c r="AA1000" s="147" t="str">
        <f t="shared" si="126"/>
        <v/>
      </c>
      <c r="AB1000" s="147" t="str">
        <f t="shared" si="127"/>
        <v/>
      </c>
      <c r="AC1000" s="147" t="str">
        <f t="shared" si="121"/>
        <v/>
      </c>
      <c r="AD1000" s="11" t="str">
        <f t="shared" si="122"/>
        <v/>
      </c>
      <c r="AE1000" s="11" t="str">
        <f t="array" ref="AE1000">IF(ISBLANK(D1000),"",IF(OR($H$2="y",$H$2="m"),IF(AA1000=AA999,IF(OR(AB1000=$AB$4:$AB999)=FALSE,AE999&amp;C1000,AE999),"("&amp;C1000)&amp;IF(AA1000=AA1001,IF(OR(AB1001=$AB$4:$AB1000)=FALSE,", ",""),") "),""))</f>
        <v/>
      </c>
      <c r="AF1000" s="11" t="str">
        <f t="shared" si="123"/>
        <v/>
      </c>
      <c r="AG1000" s="11" t="str">
        <f t="array" ref="AG1000">IF(ISBLANK(D1000),"",IF(OR($H$2="y",$H$2="m"),IF(AA1000=AA999,IF(OR(AC1000=$AC$4:$AC999)=FALSE,AG999&amp;AF1000,AG999),"("&amp;AF1000)&amp;IF(AA1000=AA1001,IF(OR(AC1001=$AC$4:$AC1000)=FALSE,", ",""),") "),""))</f>
        <v/>
      </c>
      <c r="AH1000" s="10" t="str">
        <f>IF((ISBLANK(D1000)),"",IF(D1000=D999,AH999,"")&amp;IF(B999&lt;&gt;B1000,((IF(ISBLANK(E1000),$D$3&amp;"Non-type material: "&amp;$D$3,$D$3&amp;INDEX('type-categories'!$A$2:$B$100,MATCH(E1000,'type-categories'!$A$2:$A$100,0),2)&amp;$D$3))),"")&amp;(IF(K1000&lt;&gt;K999,$C$2&amp;K1000&amp;$K$3&amp;$C$2&amp;" ",(IF(B1000&lt;&gt;B999,$C$2&amp;K1000&amp;$K$3&amp;$C$2&amp;" ",""))))&amp;(IF(L1000="","",((IF(L1000&lt;&gt;L999,$D$2&amp;L1000&amp;$L$3&amp;$D$2&amp;" ",IF(B1000&lt;&gt;B999,$D$2&amp;L1000&amp;$L$3&amp;$D$2&amp;" ",""))))))&amp;(IF(M1000="","",((IF(M1000&lt;&gt;M999,$E$2&amp;M1000&amp;$E$2&amp;","&amp;" ",IF(B1000&lt;&gt;B999,$E$2&amp;M1000&amp;$E$2&amp;",",""))))))&amp;(IF(N1000="","",IF(N1000&lt;&gt;N999,N1000&amp;", ",IF(B1000&lt;&gt;B999,N1000&amp;", ",""))))&amp;(IF(ISBLANK(O1000),"",(IF(O1000&lt;&gt;O999,O1000&amp;", ",IF(B1000&lt;&gt;B999,O1000&amp;", ","")))))&amp;(IF(ISBLANK(P1000),"",(IF(P1000&lt;&gt;P999,P1000&amp;", ",IF(B1000&lt;&gt;B999,P1000&amp;", ",IF(Z1000&lt;&gt;Z999,P1000&amp;", ",""))))))&amp;(IF(ISBLANK(Q1000),"",(IF(Q1000&lt;&gt;Q999,Q1000&amp;", ",IF(B1000&lt;&gt;B999,Q1000&amp;", ",IF(Z1000&lt;&gt;Z999,Q1000&amp;", ",""))))))&amp;(IF(ISBLANK(R1000),"",(IF(R1000&lt;&gt;R999,R1000&amp;"m, ",IF(B1000&lt;&gt;B999,R1000&amp;"m, ",IF(Z1000&lt;&gt;Z999,R1000&amp;"m, ",""))))))&amp;IF(ISBLANK(S1000),"",(IF(B1000&lt;&gt;B999,S1000&amp;", ",IF(S1000&lt;&gt;S999,IF((Z1000=Z999),"same locality "&amp;S1000&amp;", ",S1000&amp;", "),""))))&amp;(IF(ISBLANK(T1000),"",(IF(T1000&lt;&gt;T999,IF(ISBLANK(F$2),T1000&amp;", ",T1000&amp;" "&amp;F$2&amp;", "),(IF(B1000&lt;&gt;B999,IF(ISBLANK(F$2),T1000&amp;", ",T1000&amp;" "&amp;F$2&amp;", "),(IF(Z1000&lt;&gt;Z999,IF(ISBLANK(F$2),T1000&amp;", ",T1000&amp;" "&amp;F$2&amp;", "),IF((U1000&lt;&gt;U999)*($G$2="Y"),"same collector, ","")))))))))&amp;(IF(ISBLANK(U1000),"",(IF(U1000&lt;&gt;U999,U1000&amp;", ",(IF(B1000&lt;&gt;B999,U1000&amp;", ",IF(Z1000&lt;&gt;Z999,U1000&amp;", ",(IF(T1000&lt;&gt;T999,IF((T1000&lt;&gt;T999)*($G$2="Y"),"same date, ", ""),IF((T1000=T999)*(U1000=U999)*(S1000&lt;&gt;S999)*($G$2="Y"),"same collector and date, ", ""))))))))))&amp;(IF(ISBLANK(V1000),"",V1000&amp;", "))&amp;IF((AA1000&lt;&gt;AA1001)*($H$2="y"),AD1000&amp;AE1000,IF((AA1000&lt;&gt;AA1001)*($H$2="m"),AD1000&amp;AG1000,IF(($H$2&lt;&gt;"m")*($H$2&lt;&gt;"Y"),(IF(F1000=0,"",F1000&amp;" "&amp;$F$4&amp;" "))&amp;(IF(G1000=0,"",G1000&amp;" "&amp;$G$4&amp;" "))&amp;(IF(H1000=0,"",H1000&amp;" "&amp;H$4&amp;" "))&amp;(IF(I1000=0,"",I1000&amp;" "&amp;$I$4&amp;" "))&amp;(IF(J1000=0,"",J1000&amp;" "&amp;$J$4&amp;" "))&amp;IF((ISBLANK(C1000)),"","("&amp;C1000&amp;")"),"")))&amp;IF((B1000=B1001)*(K1000=K1001)*(L1000=L1001)*(M1000=M1001),IF(($H$2&lt;&gt;"m")*($H$2&lt;&gt;"Y"), ", ", IF((ISNUMBER(FIND(")",AE1000))), ", ", "")),IF((B1000=B1001)*(K1000=K1001)*(L1000=L1001),"; ",". ")))</f>
        <v/>
      </c>
      <c r="AI1000" s="1"/>
    </row>
    <row r="1001" spans="1:35" x14ac:dyDescent="0.25">
      <c r="A1001" s="3" t="str">
        <f t="shared" si="124"/>
        <v/>
      </c>
      <c r="B1001" s="53" t="str">
        <f t="shared" si="128"/>
        <v/>
      </c>
      <c r="C1001" s="57"/>
      <c r="D1001" s="57"/>
      <c r="E1001" s="57"/>
      <c r="F1001" s="57"/>
      <c r="G1001" s="57"/>
      <c r="H1001" s="57"/>
      <c r="I1001" s="57"/>
      <c r="J1001" s="57"/>
      <c r="K1001" s="57"/>
      <c r="L1001" s="57"/>
      <c r="M1001" s="54"/>
      <c r="N1001" s="57"/>
      <c r="O1001" s="58"/>
      <c r="P1001" s="58"/>
      <c r="Q1001" s="58"/>
      <c r="R1001" s="58"/>
      <c r="S1001" s="54"/>
      <c r="T1001" s="57"/>
      <c r="U1001" s="57"/>
      <c r="V1001" s="57"/>
      <c r="W1001" s="57"/>
      <c r="X1001" s="147" t="str">
        <f>IF(ISBLANK(D1001),"",IF('order-admin-units'!$I$1&lt;&gt;"y", "", IF((K1001="")*(ISBLANK(D1001)=FALSE), 'order-admin-units'!$B$1+1, VLOOKUP(K1001, ordercountry, 2))))</f>
        <v/>
      </c>
      <c r="Y1001" s="147" t="str">
        <f>IF(ISBLANK(D1001),"",IF('order-admin-units'!$I$1&lt;&gt;"y", "", IF(L1001="", 'order-admin-units'!$B$2+1, VLOOKUP(K1001&amp;"@"&amp;L1001, orderadmin, 2))))</f>
        <v/>
      </c>
      <c r="Z1001" s="147" t="str">
        <f t="shared" si="125"/>
        <v/>
      </c>
      <c r="AA1001" s="147" t="str">
        <f t="shared" si="126"/>
        <v/>
      </c>
      <c r="AB1001" s="147" t="str">
        <f t="shared" si="127"/>
        <v/>
      </c>
      <c r="AC1001" s="147" t="str">
        <f t="shared" si="121"/>
        <v/>
      </c>
      <c r="AD1001" s="11" t="str">
        <f t="shared" si="122"/>
        <v/>
      </c>
      <c r="AE1001" s="11" t="str">
        <f t="array" ref="AE1001">IF(ISBLANK(D1001),"",IF(OR($H$2="y",$H$2="m"),IF(AA1001=AA1000,IF(OR(AB1001=$AB$4:$AB1000)=FALSE,AE1000&amp;C1001,AE1000),"("&amp;C1001)&amp;IF(AA1001=AA1002,IF(OR(AB1002=$AB$4:$AB1001)=FALSE,", ",""),") "),""))</f>
        <v/>
      </c>
      <c r="AF1001" s="11" t="str">
        <f t="shared" si="123"/>
        <v/>
      </c>
      <c r="AG1001" s="11" t="str">
        <f t="array" ref="AG1001">IF(ISBLANK(D1001),"",IF(OR($H$2="y",$H$2="m"),IF(AA1001=AA1000,IF(OR(AC1001=$AC$4:$AC1000)=FALSE,AG1000&amp;AF1001,AG1000),"("&amp;AF1001)&amp;IF(AA1001=AA1002,IF(OR(AC1002=$AC$4:$AC1001)=FALSE,", ",""),") "),""))</f>
        <v/>
      </c>
      <c r="AH1001" s="10" t="str">
        <f>IF((ISBLANK(D1001)),"",IF(D1001=D1000,AH1000,"")&amp;IF(B1000&lt;&gt;B1001,((IF(ISBLANK(E1001),$D$3&amp;"Non-type material: "&amp;$D$3,$D$3&amp;INDEX('type-categories'!$A$2:$B$100,MATCH(E1001,'type-categories'!$A$2:$A$100,0),2)&amp;$D$3))),"")&amp;(IF(K1001&lt;&gt;K1000,$C$2&amp;K1001&amp;$K$3&amp;$C$2&amp;" ",(IF(B1001&lt;&gt;B1000,$C$2&amp;K1001&amp;$K$3&amp;$C$2&amp;" ",""))))&amp;(IF(L1001="","",((IF(L1001&lt;&gt;L1000,$D$2&amp;L1001&amp;$L$3&amp;$D$2&amp;" ",IF(B1001&lt;&gt;B1000,$D$2&amp;L1001&amp;$L$3&amp;$D$2&amp;" ",""))))))&amp;(IF(M1001="","",((IF(M1001&lt;&gt;M1000,$E$2&amp;M1001&amp;$E$2&amp;","&amp;" ",IF(B1001&lt;&gt;B1000,$E$2&amp;M1001&amp;$E$2&amp;",",""))))))&amp;(IF(N1001="","",IF(N1001&lt;&gt;N1000,N1001&amp;", ",IF(B1001&lt;&gt;B1000,N1001&amp;", ",""))))&amp;(IF(ISBLANK(O1001),"",(IF(O1001&lt;&gt;O1000,O1001&amp;", ",IF(B1001&lt;&gt;B1000,O1001&amp;", ","")))))&amp;(IF(ISBLANK(P1001),"",(IF(P1001&lt;&gt;P1000,P1001&amp;", ",IF(B1001&lt;&gt;B1000,P1001&amp;", ",IF(Z1001&lt;&gt;Z1000,P1001&amp;", ",""))))))&amp;(IF(ISBLANK(Q1001),"",(IF(Q1001&lt;&gt;Q1000,Q1001&amp;", ",IF(B1001&lt;&gt;B1000,Q1001&amp;", ",IF(Z1001&lt;&gt;Z1000,Q1001&amp;", ",""))))))&amp;(IF(ISBLANK(R1001),"",(IF(R1001&lt;&gt;R1000,R1001&amp;"m, ",IF(B1001&lt;&gt;B1000,R1001&amp;"m, ",IF(Z1001&lt;&gt;Z1000,R1001&amp;"m, ",""))))))&amp;IF(ISBLANK(S1001),"",(IF(B1001&lt;&gt;B1000,S1001&amp;", ",IF(S1001&lt;&gt;S1000,IF((Z1001=Z1000),"same locality "&amp;S1001&amp;", ",S1001&amp;", "),""))))&amp;(IF(ISBLANK(T1001),"",(IF(T1001&lt;&gt;T1000,IF(ISBLANK(F$2),T1001&amp;", ",T1001&amp;" "&amp;F$2&amp;", "),(IF(B1001&lt;&gt;B1000,IF(ISBLANK(F$2),T1001&amp;", ",T1001&amp;" "&amp;F$2&amp;", "),(IF(Z1001&lt;&gt;Z1000,IF(ISBLANK(F$2),T1001&amp;", ",T1001&amp;" "&amp;F$2&amp;", "),IF((U1001&lt;&gt;U1000)*($G$2="Y"),"same collector, ","")))))))))&amp;(IF(ISBLANK(U1001),"",(IF(U1001&lt;&gt;U1000,U1001&amp;", ",(IF(B1001&lt;&gt;B1000,U1001&amp;", ",IF(Z1001&lt;&gt;Z1000,U1001&amp;", ",(IF(T1001&lt;&gt;T1000,IF((T1001&lt;&gt;T1000)*($G$2="Y"),"same date, ", ""),IF((T1001=T1000)*(U1001=U1000)*(S1001&lt;&gt;S1000)*($G$2="Y"),"same collector and date, ", ""))))))))))&amp;(IF(ISBLANK(V1001),"",V1001&amp;", "))&amp;IF((AA1001&lt;&gt;AA1002)*($H$2="y"),AD1001&amp;AE1001,IF((AA1001&lt;&gt;AA1002)*($H$2="m"),AD1001&amp;AG1001,IF(($H$2&lt;&gt;"m")*($H$2&lt;&gt;"Y"),(IF(F1001=0,"",F1001&amp;" "&amp;$F$4&amp;" "))&amp;(IF(G1001=0,"",G1001&amp;" "&amp;$G$4&amp;" "))&amp;(IF(H1001=0,"",H1001&amp;" "&amp;H$4&amp;" "))&amp;(IF(I1001=0,"",I1001&amp;" "&amp;$I$4&amp;" "))&amp;(IF(J1001=0,"",J1001&amp;" "&amp;$J$4&amp;" "))&amp;IF((ISBLANK(C1001)),"","("&amp;C1001&amp;")"),"")))&amp;IF((B1001=B1002)*(K1001=K1002)*(L1001=L1002)*(M1001=M1002),IF(($H$2&lt;&gt;"m")*($H$2&lt;&gt;"Y"), ", ", IF((ISNUMBER(FIND(")",AE1001))), ", ", "")),IF((B1001=B1002)*(K1001=K1002)*(L1001=L1002),"; ",". ")))</f>
        <v/>
      </c>
      <c r="AI1001" s="1"/>
    </row>
    <row r="1002" spans="1:35" x14ac:dyDescent="0.25">
      <c r="A1002" s="3" t="str">
        <f t="shared" si="124"/>
        <v/>
      </c>
      <c r="B1002" s="53" t="str">
        <f t="shared" si="128"/>
        <v/>
      </c>
      <c r="C1002" s="57"/>
      <c r="D1002" s="57"/>
      <c r="E1002" s="57"/>
      <c r="F1002" s="57"/>
      <c r="G1002" s="57"/>
      <c r="H1002" s="57"/>
      <c r="I1002" s="57"/>
      <c r="J1002" s="57"/>
      <c r="K1002" s="57"/>
      <c r="L1002" s="57"/>
      <c r="M1002" s="54"/>
      <c r="N1002" s="57"/>
      <c r="O1002" s="58"/>
      <c r="P1002" s="58"/>
      <c r="Q1002" s="58"/>
      <c r="R1002" s="58"/>
      <c r="S1002" s="54"/>
      <c r="T1002" s="57"/>
      <c r="U1002" s="57"/>
      <c r="V1002" s="57"/>
      <c r="W1002" s="57"/>
      <c r="X1002" s="147" t="str">
        <f>IF(ISBLANK(D1002),"",IF('order-admin-units'!$I$1&lt;&gt;"y", "", IF((K1002="")*(ISBLANK(D1002)=FALSE), 'order-admin-units'!$B$1+1, VLOOKUP(K1002, ordercountry, 2))))</f>
        <v/>
      </c>
      <c r="Y1002" s="147" t="str">
        <f>IF(ISBLANK(D1002),"",IF('order-admin-units'!$I$1&lt;&gt;"y", "", IF(L1002="", 'order-admin-units'!$B$2+1, VLOOKUP(K1002&amp;"@"&amp;L1002, orderadmin, 2))))</f>
        <v/>
      </c>
      <c r="Z1002" s="147" t="str">
        <f t="shared" si="125"/>
        <v/>
      </c>
      <c r="AA1002" s="147" t="str">
        <f t="shared" si="126"/>
        <v/>
      </c>
      <c r="AB1002" s="147" t="str">
        <f t="shared" si="127"/>
        <v/>
      </c>
      <c r="AC1002" s="147" t="str">
        <f t="shared" si="121"/>
        <v/>
      </c>
      <c r="AD1002" s="11" t="str">
        <f t="shared" si="122"/>
        <v/>
      </c>
      <c r="AE1002" s="11" t="str">
        <f t="array" ref="AE1002">IF(ISBLANK(D1002),"",IF(OR($H$2="y",$H$2="m"),IF(AA1002=AA1001,IF(OR(AB1002=$AB$4:$AB1001)=FALSE,AE1001&amp;C1002,AE1001),"("&amp;C1002)&amp;IF(AA1002=AA1003,IF(OR(AB1003=$AB$4:$AB1002)=FALSE,", ",""),") "),""))</f>
        <v/>
      </c>
      <c r="AF1002" s="11" t="str">
        <f t="shared" si="123"/>
        <v/>
      </c>
      <c r="AG1002" s="11" t="str">
        <f t="array" ref="AG1002">IF(ISBLANK(D1002),"",IF(OR($H$2="y",$H$2="m"),IF(AA1002=AA1001,IF(OR(AC1002=$AC$4:$AC1001)=FALSE,AG1001&amp;AF1002,AG1001),"("&amp;AF1002)&amp;IF(AA1002=AA1003,IF(OR(AC1003=$AC$4:$AC1002)=FALSE,", ",""),") "),""))</f>
        <v/>
      </c>
      <c r="AH1002" s="10" t="str">
        <f>IF((ISBLANK(D1002)),"",IF(D1002=D1001,AH1001,"")&amp;IF(B1001&lt;&gt;B1002,((IF(ISBLANK(E1002),$D$3&amp;"Non-type material: "&amp;$D$3,$D$3&amp;INDEX('type-categories'!$A$2:$B$100,MATCH(E1002,'type-categories'!$A$2:$A$100,0),2)&amp;$D$3))),"")&amp;(IF(K1002&lt;&gt;K1001,$C$2&amp;K1002&amp;$K$3&amp;$C$2&amp;" ",(IF(B1002&lt;&gt;B1001,$C$2&amp;K1002&amp;$K$3&amp;$C$2&amp;" ",""))))&amp;(IF(L1002="","",((IF(L1002&lt;&gt;L1001,$D$2&amp;L1002&amp;$L$3&amp;$D$2&amp;" ",IF(B1002&lt;&gt;B1001,$D$2&amp;L1002&amp;$L$3&amp;$D$2&amp;" ",""))))))&amp;(IF(M1002="","",((IF(M1002&lt;&gt;M1001,$E$2&amp;M1002&amp;$E$2&amp;","&amp;" ",IF(B1002&lt;&gt;B1001,$E$2&amp;M1002&amp;$E$2&amp;",",""))))))&amp;(IF(N1002="","",IF(N1002&lt;&gt;N1001,N1002&amp;", ",IF(B1002&lt;&gt;B1001,N1002&amp;", ",""))))&amp;(IF(ISBLANK(O1002),"",(IF(O1002&lt;&gt;O1001,O1002&amp;", ",IF(B1002&lt;&gt;B1001,O1002&amp;", ","")))))&amp;(IF(ISBLANK(P1002),"",(IF(P1002&lt;&gt;P1001,P1002&amp;", ",IF(B1002&lt;&gt;B1001,P1002&amp;", ",IF(Z1002&lt;&gt;Z1001,P1002&amp;", ",""))))))&amp;(IF(ISBLANK(Q1002),"",(IF(Q1002&lt;&gt;Q1001,Q1002&amp;", ",IF(B1002&lt;&gt;B1001,Q1002&amp;", ",IF(Z1002&lt;&gt;Z1001,Q1002&amp;", ",""))))))&amp;(IF(ISBLANK(R1002),"",(IF(R1002&lt;&gt;R1001,R1002&amp;"m, ",IF(B1002&lt;&gt;B1001,R1002&amp;"m, ",IF(Z1002&lt;&gt;Z1001,R1002&amp;"m, ",""))))))&amp;IF(ISBLANK(S1002),"",(IF(B1002&lt;&gt;B1001,S1002&amp;", ",IF(S1002&lt;&gt;S1001,IF((Z1002=Z1001),"same locality "&amp;S1002&amp;", ",S1002&amp;", "),""))))&amp;(IF(ISBLANK(T1002),"",(IF(T1002&lt;&gt;T1001,IF(ISBLANK(F$2),T1002&amp;", ",T1002&amp;" "&amp;F$2&amp;", "),(IF(B1002&lt;&gt;B1001,IF(ISBLANK(F$2),T1002&amp;", ",T1002&amp;" "&amp;F$2&amp;", "),(IF(Z1002&lt;&gt;Z1001,IF(ISBLANK(F$2),T1002&amp;", ",T1002&amp;" "&amp;F$2&amp;", "),IF((U1002&lt;&gt;U1001)*($G$2="Y"),"same collector, ","")))))))))&amp;(IF(ISBLANK(U1002),"",(IF(U1002&lt;&gt;U1001,U1002&amp;", ",(IF(B1002&lt;&gt;B1001,U1002&amp;", ",IF(Z1002&lt;&gt;Z1001,U1002&amp;", ",(IF(T1002&lt;&gt;T1001,IF((T1002&lt;&gt;T1001)*($G$2="Y"),"same date, ", ""),IF((T1002=T1001)*(U1002=U1001)*(S1002&lt;&gt;S1001)*($G$2="Y"),"same collector and date, ", ""))))))))))&amp;(IF(ISBLANK(V1002),"",V1002&amp;", "))&amp;IF((AA1002&lt;&gt;AA1003)*($H$2="y"),AD1002&amp;AE1002,IF((AA1002&lt;&gt;AA1003)*($H$2="m"),AD1002&amp;AG1002,IF(($H$2&lt;&gt;"m")*($H$2&lt;&gt;"Y"),(IF(F1002=0,"",F1002&amp;" "&amp;$F$4&amp;" "))&amp;(IF(G1002=0,"",G1002&amp;" "&amp;$G$4&amp;" "))&amp;(IF(H1002=0,"",H1002&amp;" "&amp;H$4&amp;" "))&amp;(IF(I1002=0,"",I1002&amp;" "&amp;$I$4&amp;" "))&amp;(IF(J1002=0,"",J1002&amp;" "&amp;$J$4&amp;" "))&amp;IF((ISBLANK(C1002)),"","("&amp;C1002&amp;")"),"")))&amp;IF((B1002=B1003)*(K1002=K1003)*(L1002=L1003)*(M1002=M1003),IF(($H$2&lt;&gt;"m")*($H$2&lt;&gt;"Y"), ", ", IF((ISNUMBER(FIND(")",AE1002))), ", ", "")),IF((B1002=B1003)*(K1002=K1003)*(L1002=L1003),"; ",". ")))</f>
        <v/>
      </c>
      <c r="AI1002" s="1"/>
    </row>
    <row r="1003" spans="1:35" x14ac:dyDescent="0.25">
      <c r="A1003" s="3" t="str">
        <f t="shared" si="124"/>
        <v/>
      </c>
      <c r="B1003" s="53" t="str">
        <f t="shared" si="128"/>
        <v/>
      </c>
      <c r="C1003" s="57"/>
      <c r="D1003" s="57"/>
      <c r="E1003" s="57"/>
      <c r="F1003" s="57"/>
      <c r="G1003" s="57"/>
      <c r="H1003" s="57"/>
      <c r="I1003" s="57"/>
      <c r="J1003" s="57"/>
      <c r="K1003" s="57"/>
      <c r="L1003" s="57"/>
      <c r="M1003" s="54"/>
      <c r="N1003" s="57"/>
      <c r="O1003" s="58"/>
      <c r="P1003" s="58"/>
      <c r="Q1003" s="58"/>
      <c r="R1003" s="58"/>
      <c r="S1003" s="54"/>
      <c r="T1003" s="57"/>
      <c r="U1003" s="57"/>
      <c r="V1003" s="57"/>
      <c r="W1003" s="57"/>
      <c r="X1003" s="147" t="str">
        <f>IF(ISBLANK(D1003),"",IF('order-admin-units'!$I$1&lt;&gt;"y", "", IF((K1003="")*(ISBLANK(D1003)=FALSE), 'order-admin-units'!$B$1+1, VLOOKUP(K1003, ordercountry, 2))))</f>
        <v/>
      </c>
      <c r="Y1003" s="147" t="str">
        <f>IF(ISBLANK(D1003),"",IF('order-admin-units'!$I$1&lt;&gt;"y", "", IF(L1003="", 'order-admin-units'!$B$2+1, VLOOKUP(K1003&amp;"@"&amp;L1003, orderadmin, 2))))</f>
        <v/>
      </c>
      <c r="Z1003" s="147" t="str">
        <f t="shared" si="125"/>
        <v/>
      </c>
      <c r="AA1003" s="147" t="str">
        <f t="shared" si="126"/>
        <v/>
      </c>
      <c r="AB1003" s="147" t="str">
        <f t="shared" si="127"/>
        <v/>
      </c>
      <c r="AC1003" s="147" t="str">
        <f t="shared" si="121"/>
        <v/>
      </c>
      <c r="AD1003" s="11" t="str">
        <f t="shared" si="122"/>
        <v/>
      </c>
      <c r="AE1003" s="11" t="str">
        <f t="array" ref="AE1003">IF(ISBLANK(D1003),"",IF(OR($H$2="y",$H$2="m"),IF(AA1003=AA1002,IF(OR(AB1003=$AB$4:$AB1002)=FALSE,AE1002&amp;C1003,AE1002),"("&amp;C1003)&amp;IF(AA1003=AA1004,IF(OR(AB1004=$AB$4:$AB1003)=FALSE,", ",""),") "),""))</f>
        <v/>
      </c>
      <c r="AF1003" s="11" t="str">
        <f t="shared" si="123"/>
        <v/>
      </c>
      <c r="AG1003" s="11" t="str">
        <f t="array" ref="AG1003">IF(ISBLANK(D1003),"",IF(OR($H$2="y",$H$2="m"),IF(AA1003=AA1002,IF(OR(AC1003=$AC$4:$AC1002)=FALSE,AG1002&amp;AF1003,AG1002),"("&amp;AF1003)&amp;IF(AA1003=AA1004,IF(OR(AC1004=$AC$4:$AC1003)=FALSE,", ",""),") "),""))</f>
        <v/>
      </c>
      <c r="AH1003" s="10" t="str">
        <f>IF((ISBLANK(D1003)),"",IF(D1003=D1002,AH1002,"")&amp;IF(B1002&lt;&gt;B1003,((IF(ISBLANK(E1003),$D$3&amp;"Non-type material: "&amp;$D$3,$D$3&amp;INDEX('type-categories'!$A$2:$B$100,MATCH(E1003,'type-categories'!$A$2:$A$100,0),2)&amp;$D$3))),"")&amp;(IF(K1003&lt;&gt;K1002,$C$2&amp;K1003&amp;$K$3&amp;$C$2&amp;" ",(IF(B1003&lt;&gt;B1002,$C$2&amp;K1003&amp;$K$3&amp;$C$2&amp;" ",""))))&amp;(IF(L1003="","",((IF(L1003&lt;&gt;L1002,$D$2&amp;L1003&amp;$L$3&amp;$D$2&amp;" ",IF(B1003&lt;&gt;B1002,$D$2&amp;L1003&amp;$L$3&amp;$D$2&amp;" ",""))))))&amp;(IF(M1003="","",((IF(M1003&lt;&gt;M1002,$E$2&amp;M1003&amp;$E$2&amp;","&amp;" ",IF(B1003&lt;&gt;B1002,$E$2&amp;M1003&amp;$E$2&amp;",",""))))))&amp;(IF(N1003="","",IF(N1003&lt;&gt;N1002,N1003&amp;", ",IF(B1003&lt;&gt;B1002,N1003&amp;", ",""))))&amp;(IF(ISBLANK(O1003),"",(IF(O1003&lt;&gt;O1002,O1003&amp;", ",IF(B1003&lt;&gt;B1002,O1003&amp;", ","")))))&amp;(IF(ISBLANK(P1003),"",(IF(P1003&lt;&gt;P1002,P1003&amp;", ",IF(B1003&lt;&gt;B1002,P1003&amp;", ",IF(Z1003&lt;&gt;Z1002,P1003&amp;", ",""))))))&amp;(IF(ISBLANK(Q1003),"",(IF(Q1003&lt;&gt;Q1002,Q1003&amp;", ",IF(B1003&lt;&gt;B1002,Q1003&amp;", ",IF(Z1003&lt;&gt;Z1002,Q1003&amp;", ",""))))))&amp;(IF(ISBLANK(R1003),"",(IF(R1003&lt;&gt;R1002,R1003&amp;"m, ",IF(B1003&lt;&gt;B1002,R1003&amp;"m, ",IF(Z1003&lt;&gt;Z1002,R1003&amp;"m, ",""))))))&amp;IF(ISBLANK(S1003),"",(IF(B1003&lt;&gt;B1002,S1003&amp;", ",IF(S1003&lt;&gt;S1002,IF((Z1003=Z1002),"same locality "&amp;S1003&amp;", ",S1003&amp;", "),""))))&amp;(IF(ISBLANK(T1003),"",(IF(T1003&lt;&gt;T1002,IF(ISBLANK(F$2),T1003&amp;", ",T1003&amp;" "&amp;F$2&amp;", "),(IF(B1003&lt;&gt;B1002,IF(ISBLANK(F$2),T1003&amp;", ",T1003&amp;" "&amp;F$2&amp;", "),(IF(Z1003&lt;&gt;Z1002,IF(ISBLANK(F$2),T1003&amp;", ",T1003&amp;" "&amp;F$2&amp;", "),IF((U1003&lt;&gt;U1002)*($G$2="Y"),"same collector, ","")))))))))&amp;(IF(ISBLANK(U1003),"",(IF(U1003&lt;&gt;U1002,U1003&amp;", ",(IF(B1003&lt;&gt;B1002,U1003&amp;", ",IF(Z1003&lt;&gt;Z1002,U1003&amp;", ",(IF(T1003&lt;&gt;T1002,IF((T1003&lt;&gt;T1002)*($G$2="Y"),"same date, ", ""),IF((T1003=T1002)*(U1003=U1002)*(S1003&lt;&gt;S1002)*($G$2="Y"),"same collector and date, ", ""))))))))))&amp;(IF(ISBLANK(V1003),"",V1003&amp;", "))&amp;IF((AA1003&lt;&gt;AA1004)*($H$2="y"),AD1003&amp;AE1003,IF((AA1003&lt;&gt;AA1004)*($H$2="m"),AD1003&amp;AG1003,IF(($H$2&lt;&gt;"m")*($H$2&lt;&gt;"Y"),(IF(F1003=0,"",F1003&amp;" "&amp;$F$4&amp;" "))&amp;(IF(G1003=0,"",G1003&amp;" "&amp;$G$4&amp;" "))&amp;(IF(H1003=0,"",H1003&amp;" "&amp;H$4&amp;" "))&amp;(IF(I1003=0,"",I1003&amp;" "&amp;$I$4&amp;" "))&amp;(IF(J1003=0,"",J1003&amp;" "&amp;$J$4&amp;" "))&amp;IF((ISBLANK(C1003)),"","("&amp;C1003&amp;")"),"")))&amp;IF((B1003=B1004)*(K1003=K1004)*(L1003=L1004)*(M1003=M1004),IF(($H$2&lt;&gt;"m")*($H$2&lt;&gt;"Y"), ", ", IF((ISNUMBER(FIND(")",AE1003))), ", ", "")),IF((B1003=B1004)*(K1003=K1004)*(L1003=L1004),"; ",". ")))</f>
        <v/>
      </c>
      <c r="AI1003" s="1"/>
    </row>
    <row r="1004" spans="1:35" x14ac:dyDescent="0.25">
      <c r="A1004" s="3" t="str">
        <f t="shared" si="124"/>
        <v/>
      </c>
      <c r="B1004" s="53" t="str">
        <f t="shared" si="128"/>
        <v/>
      </c>
      <c r="C1004" s="57"/>
      <c r="D1004" s="57"/>
      <c r="E1004" s="57"/>
      <c r="F1004" s="57"/>
      <c r="G1004" s="57"/>
      <c r="H1004" s="57"/>
      <c r="I1004" s="57"/>
      <c r="J1004" s="57"/>
      <c r="K1004" s="57"/>
      <c r="L1004" s="57"/>
      <c r="M1004" s="54"/>
      <c r="N1004" s="57"/>
      <c r="O1004" s="58"/>
      <c r="P1004" s="58"/>
      <c r="Q1004" s="58"/>
      <c r="R1004" s="58"/>
      <c r="S1004" s="54"/>
      <c r="T1004" s="57"/>
      <c r="U1004" s="57"/>
      <c r="V1004" s="57"/>
      <c r="W1004" s="57"/>
      <c r="X1004" s="147" t="str">
        <f>IF(ISBLANK(D1004),"",IF('order-admin-units'!$I$1&lt;&gt;"y", "", IF((K1004="")*(ISBLANK(D1004)=FALSE), 'order-admin-units'!$B$1+1, VLOOKUP(K1004, ordercountry, 2))))</f>
        <v/>
      </c>
      <c r="Y1004" s="147" t="str">
        <f>IF(ISBLANK(D1004),"",IF('order-admin-units'!$I$1&lt;&gt;"y", "", IF(L1004="", 'order-admin-units'!$B$2+1, VLOOKUP(K1004&amp;"@"&amp;L1004, orderadmin, 2))))</f>
        <v/>
      </c>
      <c r="Z1004" s="147" t="str">
        <f t="shared" si="125"/>
        <v/>
      </c>
      <c r="AA1004" s="147" t="str">
        <f t="shared" si="126"/>
        <v/>
      </c>
      <c r="AB1004" s="147" t="str">
        <f t="shared" si="127"/>
        <v/>
      </c>
      <c r="AC1004" s="147" t="str">
        <f t="shared" si="121"/>
        <v/>
      </c>
      <c r="AD1004" s="11" t="str">
        <f t="shared" si="122"/>
        <v/>
      </c>
      <c r="AE1004" s="11" t="str">
        <f t="array" ref="AE1004">IF(ISBLANK(D1004),"",IF(OR($H$2="y",$H$2="m"),IF(AA1004=AA1003,IF(OR(AB1004=$AB$4:$AB1003)=FALSE,AE1003&amp;C1004,AE1003),"("&amp;C1004)&amp;IF(AA1004=AA1005,IF(OR(AB1005=$AB$4:$AB1004)=FALSE,", ",""),") "),""))</f>
        <v/>
      </c>
      <c r="AF1004" s="11" t="str">
        <f t="shared" si="123"/>
        <v/>
      </c>
      <c r="AG1004" s="11" t="str">
        <f t="array" ref="AG1004">IF(ISBLANK(D1004),"",IF(OR($H$2="y",$H$2="m"),IF(AA1004=AA1003,IF(OR(AC1004=$AC$4:$AC1003)=FALSE,AG1003&amp;AF1004,AG1003),"("&amp;AF1004)&amp;IF(AA1004=AA1005,IF(OR(AC1005=$AC$4:$AC1004)=FALSE,", ",""),") "),""))</f>
        <v/>
      </c>
      <c r="AH1004" s="10" t="str">
        <f>IF((ISBLANK(D1004)),"",IF(D1004=D1003,AH1003,"")&amp;IF(B1003&lt;&gt;B1004,((IF(ISBLANK(E1004),$D$3&amp;"Non-type material: "&amp;$D$3,$D$3&amp;INDEX('type-categories'!$A$2:$B$100,MATCH(E1004,'type-categories'!$A$2:$A$100,0),2)&amp;$D$3))),"")&amp;(IF(K1004&lt;&gt;K1003,$C$2&amp;K1004&amp;$K$3&amp;$C$2&amp;" ",(IF(B1004&lt;&gt;B1003,$C$2&amp;K1004&amp;$K$3&amp;$C$2&amp;" ",""))))&amp;(IF(L1004="","",((IF(L1004&lt;&gt;L1003,$D$2&amp;L1004&amp;$L$3&amp;$D$2&amp;" ",IF(B1004&lt;&gt;B1003,$D$2&amp;L1004&amp;$L$3&amp;$D$2&amp;" ",""))))))&amp;(IF(M1004="","",((IF(M1004&lt;&gt;M1003,$E$2&amp;M1004&amp;$E$2&amp;","&amp;" ",IF(B1004&lt;&gt;B1003,$E$2&amp;M1004&amp;$E$2&amp;",",""))))))&amp;(IF(N1004="","",IF(N1004&lt;&gt;N1003,N1004&amp;", ",IF(B1004&lt;&gt;B1003,N1004&amp;", ",""))))&amp;(IF(ISBLANK(O1004),"",(IF(O1004&lt;&gt;O1003,O1004&amp;", ",IF(B1004&lt;&gt;B1003,O1004&amp;", ","")))))&amp;(IF(ISBLANK(P1004),"",(IF(P1004&lt;&gt;P1003,P1004&amp;", ",IF(B1004&lt;&gt;B1003,P1004&amp;", ",IF(Z1004&lt;&gt;Z1003,P1004&amp;", ",""))))))&amp;(IF(ISBLANK(Q1004),"",(IF(Q1004&lt;&gt;Q1003,Q1004&amp;", ",IF(B1004&lt;&gt;B1003,Q1004&amp;", ",IF(Z1004&lt;&gt;Z1003,Q1004&amp;", ",""))))))&amp;(IF(ISBLANK(R1004),"",(IF(R1004&lt;&gt;R1003,R1004&amp;"m, ",IF(B1004&lt;&gt;B1003,R1004&amp;"m, ",IF(Z1004&lt;&gt;Z1003,R1004&amp;"m, ",""))))))&amp;IF(ISBLANK(S1004),"",(IF(B1004&lt;&gt;B1003,S1004&amp;", ",IF(S1004&lt;&gt;S1003,IF((Z1004=Z1003),"same locality "&amp;S1004&amp;", ",S1004&amp;", "),""))))&amp;(IF(ISBLANK(T1004),"",(IF(T1004&lt;&gt;T1003,IF(ISBLANK(F$2),T1004&amp;", ",T1004&amp;" "&amp;F$2&amp;", "),(IF(B1004&lt;&gt;B1003,IF(ISBLANK(F$2),T1004&amp;", ",T1004&amp;" "&amp;F$2&amp;", "),(IF(Z1004&lt;&gt;Z1003,IF(ISBLANK(F$2),T1004&amp;", ",T1004&amp;" "&amp;F$2&amp;", "),IF((U1004&lt;&gt;U1003)*($G$2="Y"),"same collector, ","")))))))))&amp;(IF(ISBLANK(U1004),"",(IF(U1004&lt;&gt;U1003,U1004&amp;", ",(IF(B1004&lt;&gt;B1003,U1004&amp;", ",IF(Z1004&lt;&gt;Z1003,U1004&amp;", ",(IF(T1004&lt;&gt;T1003,IF((T1004&lt;&gt;T1003)*($G$2="Y"),"same date, ", ""),IF((T1004=T1003)*(U1004=U1003)*(S1004&lt;&gt;S1003)*($G$2="Y"),"same collector and date, ", ""))))))))))&amp;(IF(ISBLANK(V1004),"",V1004&amp;", "))&amp;IF((AA1004&lt;&gt;AA1005)*($H$2="y"),AD1004&amp;AE1004,IF((AA1004&lt;&gt;AA1005)*($H$2="m"),AD1004&amp;AG1004,IF(($H$2&lt;&gt;"m")*($H$2&lt;&gt;"Y"),(IF(F1004=0,"",F1004&amp;" "&amp;$F$4&amp;" "))&amp;(IF(G1004=0,"",G1004&amp;" "&amp;$G$4&amp;" "))&amp;(IF(H1004=0,"",H1004&amp;" "&amp;H$4&amp;" "))&amp;(IF(I1004=0,"",I1004&amp;" "&amp;$I$4&amp;" "))&amp;(IF(J1004=0,"",J1004&amp;" "&amp;$J$4&amp;" "))&amp;IF((ISBLANK(C1004)),"","("&amp;C1004&amp;")"),"")))&amp;IF((B1004=B1005)*(K1004=K1005)*(L1004=L1005)*(M1004=M1005),IF(($H$2&lt;&gt;"m")*($H$2&lt;&gt;"Y"), ", ", IF((ISNUMBER(FIND(")",AE1004))), ", ", "")),IF((B1004=B1005)*(K1004=K1005)*(L1004=L1005),"; ",". ")))</f>
        <v/>
      </c>
      <c r="AI1004" s="1"/>
    </row>
    <row r="1005" spans="1:35" x14ac:dyDescent="0.25">
      <c r="A1005" s="3" t="str">
        <f t="shared" si="124"/>
        <v/>
      </c>
      <c r="B1005" s="53" t="str">
        <f t="shared" si="128"/>
        <v/>
      </c>
      <c r="C1005" s="57"/>
      <c r="D1005" s="57"/>
      <c r="E1005" s="57"/>
      <c r="F1005" s="57"/>
      <c r="G1005" s="57"/>
      <c r="H1005" s="57"/>
      <c r="I1005" s="57"/>
      <c r="J1005" s="57"/>
      <c r="K1005" s="57"/>
      <c r="L1005" s="57"/>
      <c r="M1005" s="54"/>
      <c r="N1005" s="57"/>
      <c r="O1005" s="58"/>
      <c r="P1005" s="58"/>
      <c r="Q1005" s="58"/>
      <c r="R1005" s="58"/>
      <c r="S1005" s="54"/>
      <c r="T1005" s="57"/>
      <c r="U1005" s="57"/>
      <c r="V1005" s="57"/>
      <c r="W1005" s="57"/>
      <c r="X1005" s="147" t="str">
        <f>IF(ISBLANK(D1005),"",IF('order-admin-units'!$I$1&lt;&gt;"y", "", IF((K1005="")*(ISBLANK(D1005)=FALSE), 'order-admin-units'!$B$1+1, VLOOKUP(K1005, ordercountry, 2))))</f>
        <v/>
      </c>
      <c r="Y1005" s="147" t="str">
        <f>IF(ISBLANK(D1005),"",IF('order-admin-units'!$I$1&lt;&gt;"y", "", IF(L1005="", 'order-admin-units'!$B$2+1, VLOOKUP(K1005&amp;"@"&amp;L1005, orderadmin, 2))))</f>
        <v/>
      </c>
      <c r="Z1005" s="147" t="str">
        <f t="shared" si="125"/>
        <v/>
      </c>
      <c r="AA1005" s="147" t="str">
        <f t="shared" si="126"/>
        <v/>
      </c>
      <c r="AB1005" s="147" t="str">
        <f t="shared" si="127"/>
        <v/>
      </c>
      <c r="AC1005" s="147" t="str">
        <f t="shared" si="121"/>
        <v/>
      </c>
      <c r="AD1005" s="11" t="str">
        <f t="shared" si="122"/>
        <v/>
      </c>
      <c r="AE1005" s="11" t="str">
        <f t="array" ref="AE1005">IF(ISBLANK(D1005),"",IF(OR($H$2="y",$H$2="m"),IF(AA1005=AA1004,IF(OR(AB1005=$AB$4:$AB1004)=FALSE,AE1004&amp;C1005,AE1004),"("&amp;C1005)&amp;IF(AA1005=AA1006,IF(OR(AB1006=$AB$4:$AB1005)=FALSE,", ",""),") "),""))</f>
        <v/>
      </c>
      <c r="AF1005" s="11" t="str">
        <f t="shared" si="123"/>
        <v/>
      </c>
      <c r="AG1005" s="11" t="str">
        <f t="array" ref="AG1005">IF(ISBLANK(D1005),"",IF(OR($H$2="y",$H$2="m"),IF(AA1005=AA1004,IF(OR(AC1005=$AC$4:$AC1004)=FALSE,AG1004&amp;AF1005,AG1004),"("&amp;AF1005)&amp;IF(AA1005=AA1006,IF(OR(AC1006=$AC$4:$AC1005)=FALSE,", ",""),") "),""))</f>
        <v/>
      </c>
      <c r="AH1005" s="10" t="str">
        <f>IF((ISBLANK(D1005)),"",IF(D1005=D1004,AH1004,"")&amp;IF(B1004&lt;&gt;B1005,((IF(ISBLANK(E1005),$D$3&amp;"Non-type material: "&amp;$D$3,$D$3&amp;INDEX('type-categories'!$A$2:$B$100,MATCH(E1005,'type-categories'!$A$2:$A$100,0),2)&amp;$D$3))),"")&amp;(IF(K1005&lt;&gt;K1004,$C$2&amp;K1005&amp;$K$3&amp;$C$2&amp;" ",(IF(B1005&lt;&gt;B1004,$C$2&amp;K1005&amp;$K$3&amp;$C$2&amp;" ",""))))&amp;(IF(L1005="","",((IF(L1005&lt;&gt;L1004,$D$2&amp;L1005&amp;$L$3&amp;$D$2&amp;" ",IF(B1005&lt;&gt;B1004,$D$2&amp;L1005&amp;$L$3&amp;$D$2&amp;" ",""))))))&amp;(IF(M1005="","",((IF(M1005&lt;&gt;M1004,$E$2&amp;M1005&amp;$E$2&amp;","&amp;" ",IF(B1005&lt;&gt;B1004,$E$2&amp;M1005&amp;$E$2&amp;",",""))))))&amp;(IF(N1005="","",IF(N1005&lt;&gt;N1004,N1005&amp;", ",IF(B1005&lt;&gt;B1004,N1005&amp;", ",""))))&amp;(IF(ISBLANK(O1005),"",(IF(O1005&lt;&gt;O1004,O1005&amp;", ",IF(B1005&lt;&gt;B1004,O1005&amp;", ","")))))&amp;(IF(ISBLANK(P1005),"",(IF(P1005&lt;&gt;P1004,P1005&amp;", ",IF(B1005&lt;&gt;B1004,P1005&amp;", ",IF(Z1005&lt;&gt;Z1004,P1005&amp;", ",""))))))&amp;(IF(ISBLANK(Q1005),"",(IF(Q1005&lt;&gt;Q1004,Q1005&amp;", ",IF(B1005&lt;&gt;B1004,Q1005&amp;", ",IF(Z1005&lt;&gt;Z1004,Q1005&amp;", ",""))))))&amp;(IF(ISBLANK(R1005),"",(IF(R1005&lt;&gt;R1004,R1005&amp;"m, ",IF(B1005&lt;&gt;B1004,R1005&amp;"m, ",IF(Z1005&lt;&gt;Z1004,R1005&amp;"m, ",""))))))&amp;IF(ISBLANK(S1005),"",(IF(B1005&lt;&gt;B1004,S1005&amp;", ",IF(S1005&lt;&gt;S1004,IF((Z1005=Z1004),"same locality "&amp;S1005&amp;", ",S1005&amp;", "),""))))&amp;(IF(ISBLANK(T1005),"",(IF(T1005&lt;&gt;T1004,IF(ISBLANK(F$2),T1005&amp;", ",T1005&amp;" "&amp;F$2&amp;", "),(IF(B1005&lt;&gt;B1004,IF(ISBLANK(F$2),T1005&amp;", ",T1005&amp;" "&amp;F$2&amp;", "),(IF(Z1005&lt;&gt;Z1004,IF(ISBLANK(F$2),T1005&amp;", ",T1005&amp;" "&amp;F$2&amp;", "),IF((U1005&lt;&gt;U1004)*($G$2="Y"),"same collector, ","")))))))))&amp;(IF(ISBLANK(U1005),"",(IF(U1005&lt;&gt;U1004,U1005&amp;", ",(IF(B1005&lt;&gt;B1004,U1005&amp;", ",IF(Z1005&lt;&gt;Z1004,U1005&amp;", ",(IF(T1005&lt;&gt;T1004,IF((T1005&lt;&gt;T1004)*($G$2="Y"),"same date, ", ""),IF((T1005=T1004)*(U1005=U1004)*(S1005&lt;&gt;S1004)*($G$2="Y"),"same collector and date, ", ""))))))))))&amp;(IF(ISBLANK(V1005),"",V1005&amp;", "))&amp;IF((AA1005&lt;&gt;AA1006)*($H$2="y"),AD1005&amp;AE1005,IF((AA1005&lt;&gt;AA1006)*($H$2="m"),AD1005&amp;AG1005,IF(($H$2&lt;&gt;"m")*($H$2&lt;&gt;"Y"),(IF(F1005=0,"",F1005&amp;" "&amp;$F$4&amp;" "))&amp;(IF(G1005=0,"",G1005&amp;" "&amp;$G$4&amp;" "))&amp;(IF(H1005=0,"",H1005&amp;" "&amp;H$4&amp;" "))&amp;(IF(I1005=0,"",I1005&amp;" "&amp;$I$4&amp;" "))&amp;(IF(J1005=0,"",J1005&amp;" "&amp;$J$4&amp;" "))&amp;IF((ISBLANK(C1005)),"","("&amp;C1005&amp;")"),"")))&amp;IF((B1005=B1006)*(K1005=K1006)*(L1005=L1006)*(M1005=M1006),IF(($H$2&lt;&gt;"m")*($H$2&lt;&gt;"Y"), ", ", IF((ISNUMBER(FIND(")",AE1005))), ", ", "")),IF((B1005=B1006)*(K1005=K1006)*(L1005=L1006),"; ",". ")))</f>
        <v/>
      </c>
      <c r="AI1005" s="1"/>
    </row>
    <row r="1006" spans="1:35" x14ac:dyDescent="0.25">
      <c r="A1006" s="3" t="str">
        <f t="shared" si="124"/>
        <v/>
      </c>
      <c r="B1006" s="53" t="str">
        <f t="shared" si="128"/>
        <v/>
      </c>
      <c r="C1006" s="57"/>
      <c r="D1006" s="57"/>
      <c r="E1006" s="57"/>
      <c r="F1006" s="57"/>
      <c r="G1006" s="57"/>
      <c r="H1006" s="57"/>
      <c r="I1006" s="57"/>
      <c r="J1006" s="57"/>
      <c r="K1006" s="57"/>
      <c r="L1006" s="57"/>
      <c r="M1006" s="54"/>
      <c r="N1006" s="57"/>
      <c r="O1006" s="58"/>
      <c r="P1006" s="58"/>
      <c r="Q1006" s="58"/>
      <c r="R1006" s="58"/>
      <c r="S1006" s="54"/>
      <c r="T1006" s="57"/>
      <c r="U1006" s="57"/>
      <c r="V1006" s="57"/>
      <c r="W1006" s="57"/>
      <c r="X1006" s="147" t="str">
        <f>IF(ISBLANK(D1006),"",IF('order-admin-units'!$I$1&lt;&gt;"y", "", IF((K1006="")*(ISBLANK(D1006)=FALSE), 'order-admin-units'!$B$1+1, VLOOKUP(K1006, ordercountry, 2))))</f>
        <v/>
      </c>
      <c r="Y1006" s="147" t="str">
        <f>IF(ISBLANK(D1006),"",IF('order-admin-units'!$I$1&lt;&gt;"y", "", IF(L1006="", 'order-admin-units'!$B$2+1, VLOOKUP(K1006&amp;"@"&amp;L1006, orderadmin, 2))))</f>
        <v/>
      </c>
      <c r="Z1006" s="147" t="str">
        <f t="shared" si="125"/>
        <v/>
      </c>
      <c r="AA1006" s="147" t="str">
        <f t="shared" si="126"/>
        <v/>
      </c>
      <c r="AB1006" s="147" t="str">
        <f t="shared" si="127"/>
        <v/>
      </c>
      <c r="AC1006" s="147" t="str">
        <f t="shared" si="121"/>
        <v/>
      </c>
      <c r="AD1006" s="11" t="str">
        <f t="shared" si="122"/>
        <v/>
      </c>
      <c r="AE1006" s="11" t="str">
        <f t="array" ref="AE1006">IF(ISBLANK(D1006),"",IF(OR($H$2="y",$H$2="m"),IF(AA1006=AA1005,IF(OR(AB1006=$AB$4:$AB1005)=FALSE,AE1005&amp;C1006,AE1005),"("&amp;C1006)&amp;IF(AA1006=AA1007,IF(OR(AB1007=$AB$4:$AB1006)=FALSE,", ",""),") "),""))</f>
        <v/>
      </c>
      <c r="AF1006" s="11" t="str">
        <f t="shared" si="123"/>
        <v/>
      </c>
      <c r="AG1006" s="11" t="str">
        <f t="array" ref="AG1006">IF(ISBLANK(D1006),"",IF(OR($H$2="y",$H$2="m"),IF(AA1006=AA1005,IF(OR(AC1006=$AC$4:$AC1005)=FALSE,AG1005&amp;AF1006,AG1005),"("&amp;AF1006)&amp;IF(AA1006=AA1007,IF(OR(AC1007=$AC$4:$AC1006)=FALSE,", ",""),") "),""))</f>
        <v/>
      </c>
      <c r="AH1006" s="10" t="str">
        <f>IF((ISBLANK(D1006)),"",IF(D1006=D1005,AH1005,"")&amp;IF(B1005&lt;&gt;B1006,((IF(ISBLANK(E1006),$D$3&amp;"Non-type material: "&amp;$D$3,$D$3&amp;INDEX('type-categories'!$A$2:$B$100,MATCH(E1006,'type-categories'!$A$2:$A$100,0),2)&amp;$D$3))),"")&amp;(IF(K1006&lt;&gt;K1005,$C$2&amp;K1006&amp;$K$3&amp;$C$2&amp;" ",(IF(B1006&lt;&gt;B1005,$C$2&amp;K1006&amp;$K$3&amp;$C$2&amp;" ",""))))&amp;(IF(L1006="","",((IF(L1006&lt;&gt;L1005,$D$2&amp;L1006&amp;$L$3&amp;$D$2&amp;" ",IF(B1006&lt;&gt;B1005,$D$2&amp;L1006&amp;$L$3&amp;$D$2&amp;" ",""))))))&amp;(IF(M1006="","",((IF(M1006&lt;&gt;M1005,$E$2&amp;M1006&amp;$E$2&amp;","&amp;" ",IF(B1006&lt;&gt;B1005,$E$2&amp;M1006&amp;$E$2&amp;",",""))))))&amp;(IF(N1006="","",IF(N1006&lt;&gt;N1005,N1006&amp;", ",IF(B1006&lt;&gt;B1005,N1006&amp;", ",""))))&amp;(IF(ISBLANK(O1006),"",(IF(O1006&lt;&gt;O1005,O1006&amp;", ",IF(B1006&lt;&gt;B1005,O1006&amp;", ","")))))&amp;(IF(ISBLANK(P1006),"",(IF(P1006&lt;&gt;P1005,P1006&amp;", ",IF(B1006&lt;&gt;B1005,P1006&amp;", ",IF(Z1006&lt;&gt;Z1005,P1006&amp;", ",""))))))&amp;(IF(ISBLANK(Q1006),"",(IF(Q1006&lt;&gt;Q1005,Q1006&amp;", ",IF(B1006&lt;&gt;B1005,Q1006&amp;", ",IF(Z1006&lt;&gt;Z1005,Q1006&amp;", ",""))))))&amp;(IF(ISBLANK(R1006),"",(IF(R1006&lt;&gt;R1005,R1006&amp;"m, ",IF(B1006&lt;&gt;B1005,R1006&amp;"m, ",IF(Z1006&lt;&gt;Z1005,R1006&amp;"m, ",""))))))&amp;IF(ISBLANK(S1006),"",(IF(B1006&lt;&gt;B1005,S1006&amp;", ",IF(S1006&lt;&gt;S1005,IF((Z1006=Z1005),"same locality "&amp;S1006&amp;", ",S1006&amp;", "),""))))&amp;(IF(ISBLANK(T1006),"",(IF(T1006&lt;&gt;T1005,IF(ISBLANK(F$2),T1006&amp;", ",T1006&amp;" "&amp;F$2&amp;", "),(IF(B1006&lt;&gt;B1005,IF(ISBLANK(F$2),T1006&amp;", ",T1006&amp;" "&amp;F$2&amp;", "),(IF(Z1006&lt;&gt;Z1005,IF(ISBLANK(F$2),T1006&amp;", ",T1006&amp;" "&amp;F$2&amp;", "),IF((U1006&lt;&gt;U1005)*($G$2="Y"),"same collector, ","")))))))))&amp;(IF(ISBLANK(U1006),"",(IF(U1006&lt;&gt;U1005,U1006&amp;", ",(IF(B1006&lt;&gt;B1005,U1006&amp;", ",IF(Z1006&lt;&gt;Z1005,U1006&amp;", ",(IF(T1006&lt;&gt;T1005,IF((T1006&lt;&gt;T1005)*($G$2="Y"),"same date, ", ""),IF((T1006=T1005)*(U1006=U1005)*(S1006&lt;&gt;S1005)*($G$2="Y"),"same collector and date, ", ""))))))))))&amp;(IF(ISBLANK(V1006),"",V1006&amp;", "))&amp;IF((AA1006&lt;&gt;AA1007)*($H$2="y"),AD1006&amp;AE1006,IF((AA1006&lt;&gt;AA1007)*($H$2="m"),AD1006&amp;AG1006,IF(($H$2&lt;&gt;"m")*($H$2&lt;&gt;"Y"),(IF(F1006=0,"",F1006&amp;" "&amp;$F$4&amp;" "))&amp;(IF(G1006=0,"",G1006&amp;" "&amp;$G$4&amp;" "))&amp;(IF(H1006=0,"",H1006&amp;" "&amp;H$4&amp;" "))&amp;(IF(I1006=0,"",I1006&amp;" "&amp;$I$4&amp;" "))&amp;(IF(J1006=0,"",J1006&amp;" "&amp;$J$4&amp;" "))&amp;IF((ISBLANK(C1006)),"","("&amp;C1006&amp;")"),"")))&amp;IF((B1006=B1007)*(K1006=K1007)*(L1006=L1007)*(M1006=M1007),IF(($H$2&lt;&gt;"m")*($H$2&lt;&gt;"Y"), ", ", IF((ISNUMBER(FIND(")",AE1006))), ", ", "")),IF((B1006=B1007)*(K1006=K1007)*(L1006=L1007),"; ",". ")))</f>
        <v/>
      </c>
      <c r="AI1006" s="1"/>
    </row>
    <row r="1007" spans="1:35" x14ac:dyDescent="0.25">
      <c r="A1007" s="3" t="str">
        <f t="shared" si="124"/>
        <v/>
      </c>
      <c r="B1007" s="53" t="str">
        <f t="shared" si="128"/>
        <v/>
      </c>
      <c r="C1007" s="57"/>
      <c r="D1007" s="57"/>
      <c r="E1007" s="57"/>
      <c r="F1007" s="57"/>
      <c r="G1007" s="57"/>
      <c r="H1007" s="57"/>
      <c r="I1007" s="57"/>
      <c r="J1007" s="57"/>
      <c r="K1007" s="57"/>
      <c r="L1007" s="57"/>
      <c r="M1007" s="54"/>
      <c r="N1007" s="57"/>
      <c r="O1007" s="58"/>
      <c r="P1007" s="58"/>
      <c r="Q1007" s="58"/>
      <c r="R1007" s="58"/>
      <c r="S1007" s="54"/>
      <c r="T1007" s="57"/>
      <c r="U1007" s="57"/>
      <c r="V1007" s="57"/>
      <c r="W1007" s="57"/>
      <c r="X1007" s="147" t="str">
        <f>IF(ISBLANK(D1007),"",IF('order-admin-units'!$I$1&lt;&gt;"y", "", IF((K1007="")*(ISBLANK(D1007)=FALSE), 'order-admin-units'!$B$1+1, VLOOKUP(K1007, ordercountry, 2))))</f>
        <v/>
      </c>
      <c r="Y1007" s="147" t="str">
        <f>IF(ISBLANK(D1007),"",IF('order-admin-units'!$I$1&lt;&gt;"y", "", IF(L1007="", 'order-admin-units'!$B$2+1, VLOOKUP(K1007&amp;"@"&amp;L1007, orderadmin, 2))))</f>
        <v/>
      </c>
      <c r="Z1007" s="147" t="str">
        <f t="shared" si="125"/>
        <v/>
      </c>
      <c r="AA1007" s="147" t="str">
        <f t="shared" si="126"/>
        <v/>
      </c>
      <c r="AB1007" s="147" t="str">
        <f t="shared" si="127"/>
        <v/>
      </c>
      <c r="AC1007" s="147" t="str">
        <f t="shared" si="121"/>
        <v/>
      </c>
      <c r="AD1007" s="11" t="str">
        <f t="shared" si="122"/>
        <v/>
      </c>
      <c r="AE1007" s="11" t="str">
        <f t="array" ref="AE1007">IF(ISBLANK(D1007),"",IF(OR($H$2="y",$H$2="m"),IF(AA1007=AA1006,IF(OR(AB1007=$AB$4:$AB1006)=FALSE,AE1006&amp;C1007,AE1006),"("&amp;C1007)&amp;IF(AA1007=AA1008,IF(OR(AB1008=$AB$4:$AB1007)=FALSE,", ",""),") "),""))</f>
        <v/>
      </c>
      <c r="AF1007" s="11" t="str">
        <f t="shared" si="123"/>
        <v/>
      </c>
      <c r="AG1007" s="11" t="str">
        <f t="array" ref="AG1007">IF(ISBLANK(D1007),"",IF(OR($H$2="y",$H$2="m"),IF(AA1007=AA1006,IF(OR(AC1007=$AC$4:$AC1006)=FALSE,AG1006&amp;AF1007,AG1006),"("&amp;AF1007)&amp;IF(AA1007=AA1008,IF(OR(AC1008=$AC$4:$AC1007)=FALSE,", ",""),") "),""))</f>
        <v/>
      </c>
      <c r="AH1007" s="10" t="str">
        <f>IF((ISBLANK(D1007)),"",IF(D1007=D1006,AH1006,"")&amp;IF(B1006&lt;&gt;B1007,((IF(ISBLANK(E1007),$D$3&amp;"Non-type material: "&amp;$D$3,$D$3&amp;INDEX('type-categories'!$A$2:$B$100,MATCH(E1007,'type-categories'!$A$2:$A$100,0),2)&amp;$D$3))),"")&amp;(IF(K1007&lt;&gt;K1006,$C$2&amp;K1007&amp;$K$3&amp;$C$2&amp;" ",(IF(B1007&lt;&gt;B1006,$C$2&amp;K1007&amp;$K$3&amp;$C$2&amp;" ",""))))&amp;(IF(L1007="","",((IF(L1007&lt;&gt;L1006,$D$2&amp;L1007&amp;$L$3&amp;$D$2&amp;" ",IF(B1007&lt;&gt;B1006,$D$2&amp;L1007&amp;$L$3&amp;$D$2&amp;" ",""))))))&amp;(IF(M1007="","",((IF(M1007&lt;&gt;M1006,$E$2&amp;M1007&amp;$E$2&amp;","&amp;" ",IF(B1007&lt;&gt;B1006,$E$2&amp;M1007&amp;$E$2&amp;",",""))))))&amp;(IF(N1007="","",IF(N1007&lt;&gt;N1006,N1007&amp;", ",IF(B1007&lt;&gt;B1006,N1007&amp;", ",""))))&amp;(IF(ISBLANK(O1007),"",(IF(O1007&lt;&gt;O1006,O1007&amp;", ",IF(B1007&lt;&gt;B1006,O1007&amp;", ","")))))&amp;(IF(ISBLANK(P1007),"",(IF(P1007&lt;&gt;P1006,P1007&amp;", ",IF(B1007&lt;&gt;B1006,P1007&amp;", ",IF(Z1007&lt;&gt;Z1006,P1007&amp;", ",""))))))&amp;(IF(ISBLANK(Q1007),"",(IF(Q1007&lt;&gt;Q1006,Q1007&amp;", ",IF(B1007&lt;&gt;B1006,Q1007&amp;", ",IF(Z1007&lt;&gt;Z1006,Q1007&amp;", ",""))))))&amp;(IF(ISBLANK(R1007),"",(IF(R1007&lt;&gt;R1006,R1007&amp;"m, ",IF(B1007&lt;&gt;B1006,R1007&amp;"m, ",IF(Z1007&lt;&gt;Z1006,R1007&amp;"m, ",""))))))&amp;IF(ISBLANK(S1007),"",(IF(B1007&lt;&gt;B1006,S1007&amp;", ",IF(S1007&lt;&gt;S1006,IF((Z1007=Z1006),"same locality "&amp;S1007&amp;", ",S1007&amp;", "),""))))&amp;(IF(ISBLANK(T1007),"",(IF(T1007&lt;&gt;T1006,IF(ISBLANK(F$2),T1007&amp;", ",T1007&amp;" "&amp;F$2&amp;", "),(IF(B1007&lt;&gt;B1006,IF(ISBLANK(F$2),T1007&amp;", ",T1007&amp;" "&amp;F$2&amp;", "),(IF(Z1007&lt;&gt;Z1006,IF(ISBLANK(F$2),T1007&amp;", ",T1007&amp;" "&amp;F$2&amp;", "),IF((U1007&lt;&gt;U1006)*($G$2="Y"),"same collector, ","")))))))))&amp;(IF(ISBLANK(U1007),"",(IF(U1007&lt;&gt;U1006,U1007&amp;", ",(IF(B1007&lt;&gt;B1006,U1007&amp;", ",IF(Z1007&lt;&gt;Z1006,U1007&amp;", ",(IF(T1007&lt;&gt;T1006,IF((T1007&lt;&gt;T1006)*($G$2="Y"),"same date, ", ""),IF((T1007=T1006)*(U1007=U1006)*(S1007&lt;&gt;S1006)*($G$2="Y"),"same collector and date, ", ""))))))))))&amp;(IF(ISBLANK(V1007),"",V1007&amp;", "))&amp;IF((AA1007&lt;&gt;AA1008)*($H$2="y"),AD1007&amp;AE1007,IF((AA1007&lt;&gt;AA1008)*($H$2="m"),AD1007&amp;AG1007,IF(($H$2&lt;&gt;"m")*($H$2&lt;&gt;"Y"),(IF(F1007=0,"",F1007&amp;" "&amp;$F$4&amp;" "))&amp;(IF(G1007=0,"",G1007&amp;" "&amp;$G$4&amp;" "))&amp;(IF(H1007=0,"",H1007&amp;" "&amp;H$4&amp;" "))&amp;(IF(I1007=0,"",I1007&amp;" "&amp;$I$4&amp;" "))&amp;(IF(J1007=0,"",J1007&amp;" "&amp;$J$4&amp;" "))&amp;IF((ISBLANK(C1007)),"","("&amp;C1007&amp;")"),"")))&amp;IF((B1007=B1008)*(K1007=K1008)*(L1007=L1008)*(M1007=M1008),IF(($H$2&lt;&gt;"m")*($H$2&lt;&gt;"Y"), ", ", IF((ISNUMBER(FIND(")",AE1007))), ", ", "")),IF((B1007=B1008)*(K1007=K1008)*(L1007=L1008),"; ",". ")))</f>
        <v/>
      </c>
      <c r="AI1007" s="1"/>
    </row>
    <row r="1008" spans="1:35" x14ac:dyDescent="0.25">
      <c r="A1008" s="3" t="str">
        <f t="shared" si="124"/>
        <v/>
      </c>
      <c r="B1008" s="53" t="str">
        <f t="shared" si="128"/>
        <v/>
      </c>
      <c r="C1008" s="57"/>
      <c r="D1008" s="57"/>
      <c r="E1008" s="57"/>
      <c r="F1008" s="57"/>
      <c r="G1008" s="57"/>
      <c r="H1008" s="57"/>
      <c r="I1008" s="57"/>
      <c r="J1008" s="57"/>
      <c r="K1008" s="57"/>
      <c r="L1008" s="57"/>
      <c r="M1008" s="54"/>
      <c r="N1008" s="57"/>
      <c r="O1008" s="58"/>
      <c r="P1008" s="58"/>
      <c r="Q1008" s="58"/>
      <c r="R1008" s="58"/>
      <c r="S1008" s="54"/>
      <c r="T1008" s="57"/>
      <c r="U1008" s="57"/>
      <c r="V1008" s="57"/>
      <c r="W1008" s="57"/>
      <c r="X1008" s="147" t="str">
        <f>IF(ISBLANK(D1008),"",IF('order-admin-units'!$I$1&lt;&gt;"y", "", IF((K1008="")*(ISBLANK(D1008)=FALSE), 'order-admin-units'!$B$1+1, VLOOKUP(K1008, ordercountry, 2))))</f>
        <v/>
      </c>
      <c r="Y1008" s="147" t="str">
        <f>IF(ISBLANK(D1008),"",IF('order-admin-units'!$I$1&lt;&gt;"y", "", IF(L1008="", 'order-admin-units'!$B$2+1, VLOOKUP(K1008&amp;"@"&amp;L1008, orderadmin, 2))))</f>
        <v/>
      </c>
      <c r="Z1008" s="147" t="str">
        <f t="shared" si="125"/>
        <v/>
      </c>
      <c r="AA1008" s="147" t="str">
        <f t="shared" si="126"/>
        <v/>
      </c>
      <c r="AB1008" s="147" t="str">
        <f t="shared" si="127"/>
        <v/>
      </c>
      <c r="AC1008" s="147" t="str">
        <f t="shared" si="121"/>
        <v/>
      </c>
      <c r="AD1008" s="11" t="str">
        <f t="shared" si="122"/>
        <v/>
      </c>
      <c r="AE1008" s="11" t="str">
        <f t="array" ref="AE1008">IF(ISBLANK(D1008),"",IF(OR($H$2="y",$H$2="m"),IF(AA1008=AA1007,IF(OR(AB1008=$AB$4:$AB1007)=FALSE,AE1007&amp;C1008,AE1007),"("&amp;C1008)&amp;IF(AA1008=AA1009,IF(OR(AB1009=$AB$4:$AB1008)=FALSE,", ",""),") "),""))</f>
        <v/>
      </c>
      <c r="AF1008" s="11" t="str">
        <f t="shared" si="123"/>
        <v/>
      </c>
      <c r="AG1008" s="11" t="str">
        <f t="array" ref="AG1008">IF(ISBLANK(D1008),"",IF(OR($H$2="y",$H$2="m"),IF(AA1008=AA1007,IF(OR(AC1008=$AC$4:$AC1007)=FALSE,AG1007&amp;AF1008,AG1007),"("&amp;AF1008)&amp;IF(AA1008=AA1009,IF(OR(AC1009=$AC$4:$AC1008)=FALSE,", ",""),") "),""))</f>
        <v/>
      </c>
      <c r="AH1008" s="10" t="str">
        <f>IF((ISBLANK(D1008)),"",IF(D1008=D1007,AH1007,"")&amp;IF(B1007&lt;&gt;B1008,((IF(ISBLANK(E1008),$D$3&amp;"Non-type material: "&amp;$D$3,$D$3&amp;INDEX('type-categories'!$A$2:$B$100,MATCH(E1008,'type-categories'!$A$2:$A$100,0),2)&amp;$D$3))),"")&amp;(IF(K1008&lt;&gt;K1007,$C$2&amp;K1008&amp;$K$3&amp;$C$2&amp;" ",(IF(B1008&lt;&gt;B1007,$C$2&amp;K1008&amp;$K$3&amp;$C$2&amp;" ",""))))&amp;(IF(L1008="","",((IF(L1008&lt;&gt;L1007,$D$2&amp;L1008&amp;$L$3&amp;$D$2&amp;" ",IF(B1008&lt;&gt;B1007,$D$2&amp;L1008&amp;$L$3&amp;$D$2&amp;" ",""))))))&amp;(IF(M1008="","",((IF(M1008&lt;&gt;M1007,$E$2&amp;M1008&amp;$E$2&amp;","&amp;" ",IF(B1008&lt;&gt;B1007,$E$2&amp;M1008&amp;$E$2&amp;",",""))))))&amp;(IF(N1008="","",IF(N1008&lt;&gt;N1007,N1008&amp;", ",IF(B1008&lt;&gt;B1007,N1008&amp;", ",""))))&amp;(IF(ISBLANK(O1008),"",(IF(O1008&lt;&gt;O1007,O1008&amp;", ",IF(B1008&lt;&gt;B1007,O1008&amp;", ","")))))&amp;(IF(ISBLANK(P1008),"",(IF(P1008&lt;&gt;P1007,P1008&amp;", ",IF(B1008&lt;&gt;B1007,P1008&amp;", ",IF(Z1008&lt;&gt;Z1007,P1008&amp;", ",""))))))&amp;(IF(ISBLANK(Q1008),"",(IF(Q1008&lt;&gt;Q1007,Q1008&amp;", ",IF(B1008&lt;&gt;B1007,Q1008&amp;", ",IF(Z1008&lt;&gt;Z1007,Q1008&amp;", ",""))))))&amp;(IF(ISBLANK(R1008),"",(IF(R1008&lt;&gt;R1007,R1008&amp;"m, ",IF(B1008&lt;&gt;B1007,R1008&amp;"m, ",IF(Z1008&lt;&gt;Z1007,R1008&amp;"m, ",""))))))&amp;IF(ISBLANK(S1008),"",(IF(B1008&lt;&gt;B1007,S1008&amp;", ",IF(S1008&lt;&gt;S1007,IF((Z1008=Z1007),"same locality "&amp;S1008&amp;", ",S1008&amp;", "),""))))&amp;(IF(ISBLANK(T1008),"",(IF(T1008&lt;&gt;T1007,IF(ISBLANK(F$2),T1008&amp;", ",T1008&amp;" "&amp;F$2&amp;", "),(IF(B1008&lt;&gt;B1007,IF(ISBLANK(F$2),T1008&amp;", ",T1008&amp;" "&amp;F$2&amp;", "),(IF(Z1008&lt;&gt;Z1007,IF(ISBLANK(F$2),T1008&amp;", ",T1008&amp;" "&amp;F$2&amp;", "),IF((U1008&lt;&gt;U1007)*($G$2="Y"),"same collector, ","")))))))))&amp;(IF(ISBLANK(U1008),"",(IF(U1008&lt;&gt;U1007,U1008&amp;", ",(IF(B1008&lt;&gt;B1007,U1008&amp;", ",IF(Z1008&lt;&gt;Z1007,U1008&amp;", ",(IF(T1008&lt;&gt;T1007,IF((T1008&lt;&gt;T1007)*($G$2="Y"),"same date, ", ""),IF((T1008=T1007)*(U1008=U1007)*(S1008&lt;&gt;S1007)*($G$2="Y"),"same collector and date, ", ""))))))))))&amp;(IF(ISBLANK(V1008),"",V1008&amp;", "))&amp;IF((AA1008&lt;&gt;AA1009)*($H$2="y"),AD1008&amp;AE1008,IF((AA1008&lt;&gt;AA1009)*($H$2="m"),AD1008&amp;AG1008,IF(($H$2&lt;&gt;"m")*($H$2&lt;&gt;"Y"),(IF(F1008=0,"",F1008&amp;" "&amp;$F$4&amp;" "))&amp;(IF(G1008=0,"",G1008&amp;" "&amp;$G$4&amp;" "))&amp;(IF(H1008=0,"",H1008&amp;" "&amp;H$4&amp;" "))&amp;(IF(I1008=0,"",I1008&amp;" "&amp;$I$4&amp;" "))&amp;(IF(J1008=0,"",J1008&amp;" "&amp;$J$4&amp;" "))&amp;IF((ISBLANK(C1008)),"","("&amp;C1008&amp;")"),"")))&amp;IF((B1008=B1009)*(K1008=K1009)*(L1008=L1009)*(M1008=M1009),IF(($H$2&lt;&gt;"m")*($H$2&lt;&gt;"Y"), ", ", IF((ISNUMBER(FIND(")",AE1008))), ", ", "")),IF((B1008=B1009)*(K1008=K1009)*(L1008=L1009),"; ",". ")))</f>
        <v/>
      </c>
      <c r="AI1008" s="1"/>
    </row>
    <row r="1009" spans="1:35" x14ac:dyDescent="0.25">
      <c r="A1009" s="3" t="str">
        <f t="shared" si="124"/>
        <v/>
      </c>
      <c r="B1009" s="53" t="str">
        <f t="shared" si="128"/>
        <v/>
      </c>
      <c r="C1009" s="57"/>
      <c r="D1009" s="57"/>
      <c r="E1009" s="57"/>
      <c r="F1009" s="57"/>
      <c r="G1009" s="57"/>
      <c r="H1009" s="57"/>
      <c r="I1009" s="57"/>
      <c r="J1009" s="57"/>
      <c r="K1009" s="57"/>
      <c r="L1009" s="57"/>
      <c r="M1009" s="54"/>
      <c r="N1009" s="57"/>
      <c r="O1009" s="58"/>
      <c r="P1009" s="58"/>
      <c r="Q1009" s="58"/>
      <c r="R1009" s="58"/>
      <c r="S1009" s="54"/>
      <c r="T1009" s="57"/>
      <c r="U1009" s="57"/>
      <c r="V1009" s="57"/>
      <c r="W1009" s="57"/>
      <c r="X1009" s="147" t="str">
        <f>IF(ISBLANK(D1009),"",IF('order-admin-units'!$I$1&lt;&gt;"y", "", IF((K1009="")*(ISBLANK(D1009)=FALSE), 'order-admin-units'!$B$1+1, VLOOKUP(K1009, ordercountry, 2))))</f>
        <v/>
      </c>
      <c r="Y1009" s="147" t="str">
        <f>IF(ISBLANK(D1009),"",IF('order-admin-units'!$I$1&lt;&gt;"y", "", IF(L1009="", 'order-admin-units'!$B$2+1, VLOOKUP(K1009&amp;"@"&amp;L1009, orderadmin, 2))))</f>
        <v/>
      </c>
      <c r="Z1009" s="147" t="str">
        <f t="shared" si="125"/>
        <v/>
      </c>
      <c r="AA1009" s="147" t="str">
        <f t="shared" si="126"/>
        <v/>
      </c>
      <c r="AB1009" s="147" t="str">
        <f t="shared" si="127"/>
        <v/>
      </c>
      <c r="AC1009" s="147" t="str">
        <f t="shared" si="121"/>
        <v/>
      </c>
      <c r="AD1009" s="11" t="str">
        <f t="shared" si="122"/>
        <v/>
      </c>
      <c r="AE1009" s="11" t="str">
        <f t="array" ref="AE1009">IF(ISBLANK(D1009),"",IF(OR($H$2="y",$H$2="m"),IF(AA1009=AA1008,IF(OR(AB1009=$AB$4:$AB1008)=FALSE,AE1008&amp;C1009,AE1008),"("&amp;C1009)&amp;IF(AA1009=AA1010,IF(OR(AB1010=$AB$4:$AB1009)=FALSE,", ",""),") "),""))</f>
        <v/>
      </c>
      <c r="AF1009" s="11" t="str">
        <f t="shared" si="123"/>
        <v/>
      </c>
      <c r="AG1009" s="11" t="str">
        <f t="array" ref="AG1009">IF(ISBLANK(D1009),"",IF(OR($H$2="y",$H$2="m"),IF(AA1009=AA1008,IF(OR(AC1009=$AC$4:$AC1008)=FALSE,AG1008&amp;AF1009,AG1008),"("&amp;AF1009)&amp;IF(AA1009=AA1010,IF(OR(AC1010=$AC$4:$AC1009)=FALSE,", ",""),") "),""))</f>
        <v/>
      </c>
      <c r="AH1009" s="10" t="str">
        <f>IF((ISBLANK(D1009)),"",IF(D1009=D1008,AH1008,"")&amp;IF(B1008&lt;&gt;B1009,((IF(ISBLANK(E1009),$D$3&amp;"Non-type material: "&amp;$D$3,$D$3&amp;INDEX('type-categories'!$A$2:$B$100,MATCH(E1009,'type-categories'!$A$2:$A$100,0),2)&amp;$D$3))),"")&amp;(IF(K1009&lt;&gt;K1008,$C$2&amp;K1009&amp;$K$3&amp;$C$2&amp;" ",(IF(B1009&lt;&gt;B1008,$C$2&amp;K1009&amp;$K$3&amp;$C$2&amp;" ",""))))&amp;(IF(L1009="","",((IF(L1009&lt;&gt;L1008,$D$2&amp;L1009&amp;$L$3&amp;$D$2&amp;" ",IF(B1009&lt;&gt;B1008,$D$2&amp;L1009&amp;$L$3&amp;$D$2&amp;" ",""))))))&amp;(IF(M1009="","",((IF(M1009&lt;&gt;M1008,$E$2&amp;M1009&amp;$E$2&amp;","&amp;" ",IF(B1009&lt;&gt;B1008,$E$2&amp;M1009&amp;$E$2&amp;",",""))))))&amp;(IF(N1009="","",IF(N1009&lt;&gt;N1008,N1009&amp;", ",IF(B1009&lt;&gt;B1008,N1009&amp;", ",""))))&amp;(IF(ISBLANK(O1009),"",(IF(O1009&lt;&gt;O1008,O1009&amp;", ",IF(B1009&lt;&gt;B1008,O1009&amp;", ","")))))&amp;(IF(ISBLANK(P1009),"",(IF(P1009&lt;&gt;P1008,P1009&amp;", ",IF(B1009&lt;&gt;B1008,P1009&amp;", ",IF(Z1009&lt;&gt;Z1008,P1009&amp;", ",""))))))&amp;(IF(ISBLANK(Q1009),"",(IF(Q1009&lt;&gt;Q1008,Q1009&amp;", ",IF(B1009&lt;&gt;B1008,Q1009&amp;", ",IF(Z1009&lt;&gt;Z1008,Q1009&amp;", ",""))))))&amp;(IF(ISBLANK(R1009),"",(IF(R1009&lt;&gt;R1008,R1009&amp;"m, ",IF(B1009&lt;&gt;B1008,R1009&amp;"m, ",IF(Z1009&lt;&gt;Z1008,R1009&amp;"m, ",""))))))&amp;IF(ISBLANK(S1009),"",(IF(B1009&lt;&gt;B1008,S1009&amp;", ",IF(S1009&lt;&gt;S1008,IF((Z1009=Z1008),"same locality "&amp;S1009&amp;", ",S1009&amp;", "),""))))&amp;(IF(ISBLANK(T1009),"",(IF(T1009&lt;&gt;T1008,IF(ISBLANK(F$2),T1009&amp;", ",T1009&amp;" "&amp;F$2&amp;", "),(IF(B1009&lt;&gt;B1008,IF(ISBLANK(F$2),T1009&amp;", ",T1009&amp;" "&amp;F$2&amp;", "),(IF(Z1009&lt;&gt;Z1008,IF(ISBLANK(F$2),T1009&amp;", ",T1009&amp;" "&amp;F$2&amp;", "),IF((U1009&lt;&gt;U1008)*($G$2="Y"),"same collector, ","")))))))))&amp;(IF(ISBLANK(U1009),"",(IF(U1009&lt;&gt;U1008,U1009&amp;", ",(IF(B1009&lt;&gt;B1008,U1009&amp;", ",IF(Z1009&lt;&gt;Z1008,U1009&amp;", ",(IF(T1009&lt;&gt;T1008,IF((T1009&lt;&gt;T1008)*($G$2="Y"),"same date, ", ""),IF((T1009=T1008)*(U1009=U1008)*(S1009&lt;&gt;S1008)*($G$2="Y"),"same collector and date, ", ""))))))))))&amp;(IF(ISBLANK(V1009),"",V1009&amp;", "))&amp;IF((AA1009&lt;&gt;AA1010)*($H$2="y"),AD1009&amp;AE1009,IF((AA1009&lt;&gt;AA1010)*($H$2="m"),AD1009&amp;AG1009,IF(($H$2&lt;&gt;"m")*($H$2&lt;&gt;"Y"),(IF(F1009=0,"",F1009&amp;" "&amp;$F$4&amp;" "))&amp;(IF(G1009=0,"",G1009&amp;" "&amp;$G$4&amp;" "))&amp;(IF(H1009=0,"",H1009&amp;" "&amp;H$4&amp;" "))&amp;(IF(I1009=0,"",I1009&amp;" "&amp;$I$4&amp;" "))&amp;(IF(J1009=0,"",J1009&amp;" "&amp;$J$4&amp;" "))&amp;IF((ISBLANK(C1009)),"","("&amp;C1009&amp;")"),"")))&amp;IF((B1009=B1010)*(K1009=K1010)*(L1009=L1010)*(M1009=M1010),IF(($H$2&lt;&gt;"m")*($H$2&lt;&gt;"Y"), ", ", IF((ISNUMBER(FIND(")",AE1009))), ", ", "")),IF((B1009=B1010)*(K1009=K1010)*(L1009=L1010),"; ",". ")))</f>
        <v/>
      </c>
      <c r="AI1009" s="1"/>
    </row>
    <row r="1010" spans="1:35" x14ac:dyDescent="0.25">
      <c r="A1010" s="3" t="str">
        <f t="shared" si="124"/>
        <v/>
      </c>
      <c r="B1010" s="53" t="str">
        <f t="shared" si="128"/>
        <v/>
      </c>
      <c r="C1010" s="57"/>
      <c r="D1010" s="57"/>
      <c r="E1010" s="57"/>
      <c r="F1010" s="57"/>
      <c r="G1010" s="57"/>
      <c r="H1010" s="57"/>
      <c r="I1010" s="57"/>
      <c r="J1010" s="57"/>
      <c r="K1010" s="57"/>
      <c r="L1010" s="57"/>
      <c r="M1010" s="54"/>
      <c r="N1010" s="57"/>
      <c r="O1010" s="58"/>
      <c r="P1010" s="58"/>
      <c r="Q1010" s="58"/>
      <c r="R1010" s="58"/>
      <c r="S1010" s="54"/>
      <c r="T1010" s="57"/>
      <c r="U1010" s="57"/>
      <c r="V1010" s="57"/>
      <c r="W1010" s="57"/>
      <c r="X1010" s="147" t="str">
        <f>IF(ISBLANK(D1010),"",IF('order-admin-units'!$I$1&lt;&gt;"y", "", IF((K1010="")*(ISBLANK(D1010)=FALSE), 'order-admin-units'!$B$1+1, VLOOKUP(K1010, ordercountry, 2))))</f>
        <v/>
      </c>
      <c r="Y1010" s="147" t="str">
        <f>IF(ISBLANK(D1010),"",IF('order-admin-units'!$I$1&lt;&gt;"y", "", IF(L1010="", 'order-admin-units'!$B$2+1, VLOOKUP(K1010&amp;"@"&amp;L1010, orderadmin, 2))))</f>
        <v/>
      </c>
      <c r="Z1010" s="147" t="str">
        <f t="shared" si="125"/>
        <v/>
      </c>
      <c r="AA1010" s="147" t="str">
        <f t="shared" si="126"/>
        <v/>
      </c>
      <c r="AB1010" s="147" t="str">
        <f t="shared" si="127"/>
        <v/>
      </c>
      <c r="AC1010" s="147" t="str">
        <f t="shared" si="121"/>
        <v/>
      </c>
      <c r="AD1010" s="11" t="str">
        <f t="shared" si="122"/>
        <v/>
      </c>
      <c r="AE1010" s="11" t="str">
        <f t="array" ref="AE1010">IF(ISBLANK(D1010),"",IF(OR($H$2="y",$H$2="m"),IF(AA1010=AA1009,IF(OR(AB1010=$AB$4:$AB1009)=FALSE,AE1009&amp;C1010,AE1009),"("&amp;C1010)&amp;IF(AA1010=AA1011,IF(OR(AB1011=$AB$4:$AB1010)=FALSE,", ",""),") "),""))</f>
        <v/>
      </c>
      <c r="AF1010" s="11" t="str">
        <f t="shared" si="123"/>
        <v/>
      </c>
      <c r="AG1010" s="11" t="str">
        <f t="array" ref="AG1010">IF(ISBLANK(D1010),"",IF(OR($H$2="y",$H$2="m"),IF(AA1010=AA1009,IF(OR(AC1010=$AC$4:$AC1009)=FALSE,AG1009&amp;AF1010,AG1009),"("&amp;AF1010)&amp;IF(AA1010=AA1011,IF(OR(AC1011=$AC$4:$AC1010)=FALSE,", ",""),") "),""))</f>
        <v/>
      </c>
      <c r="AH1010" s="10" t="str">
        <f>IF((ISBLANK(D1010)),"",IF(D1010=D1009,AH1009,"")&amp;IF(B1009&lt;&gt;B1010,((IF(ISBLANK(E1010),$D$3&amp;"Non-type material: "&amp;$D$3,$D$3&amp;INDEX('type-categories'!$A$2:$B$100,MATCH(E1010,'type-categories'!$A$2:$A$100,0),2)&amp;$D$3))),"")&amp;(IF(K1010&lt;&gt;K1009,$C$2&amp;K1010&amp;$K$3&amp;$C$2&amp;" ",(IF(B1010&lt;&gt;B1009,$C$2&amp;K1010&amp;$K$3&amp;$C$2&amp;" ",""))))&amp;(IF(L1010="","",((IF(L1010&lt;&gt;L1009,$D$2&amp;L1010&amp;$L$3&amp;$D$2&amp;" ",IF(B1010&lt;&gt;B1009,$D$2&amp;L1010&amp;$L$3&amp;$D$2&amp;" ",""))))))&amp;(IF(M1010="","",((IF(M1010&lt;&gt;M1009,$E$2&amp;M1010&amp;$E$2&amp;","&amp;" ",IF(B1010&lt;&gt;B1009,$E$2&amp;M1010&amp;$E$2&amp;",",""))))))&amp;(IF(N1010="","",IF(N1010&lt;&gt;N1009,N1010&amp;", ",IF(B1010&lt;&gt;B1009,N1010&amp;", ",""))))&amp;(IF(ISBLANK(O1010),"",(IF(O1010&lt;&gt;O1009,O1010&amp;", ",IF(B1010&lt;&gt;B1009,O1010&amp;", ","")))))&amp;(IF(ISBLANK(P1010),"",(IF(P1010&lt;&gt;P1009,P1010&amp;", ",IF(B1010&lt;&gt;B1009,P1010&amp;", ",IF(Z1010&lt;&gt;Z1009,P1010&amp;", ",""))))))&amp;(IF(ISBLANK(Q1010),"",(IF(Q1010&lt;&gt;Q1009,Q1010&amp;", ",IF(B1010&lt;&gt;B1009,Q1010&amp;", ",IF(Z1010&lt;&gt;Z1009,Q1010&amp;", ",""))))))&amp;(IF(ISBLANK(R1010),"",(IF(R1010&lt;&gt;R1009,R1010&amp;"m, ",IF(B1010&lt;&gt;B1009,R1010&amp;"m, ",IF(Z1010&lt;&gt;Z1009,R1010&amp;"m, ",""))))))&amp;IF(ISBLANK(S1010),"",(IF(B1010&lt;&gt;B1009,S1010&amp;", ",IF(S1010&lt;&gt;S1009,IF((Z1010=Z1009),"same locality "&amp;S1010&amp;", ",S1010&amp;", "),""))))&amp;(IF(ISBLANK(T1010),"",(IF(T1010&lt;&gt;T1009,IF(ISBLANK(F$2),T1010&amp;", ",T1010&amp;" "&amp;F$2&amp;", "),(IF(B1010&lt;&gt;B1009,IF(ISBLANK(F$2),T1010&amp;", ",T1010&amp;" "&amp;F$2&amp;", "),(IF(Z1010&lt;&gt;Z1009,IF(ISBLANK(F$2),T1010&amp;", ",T1010&amp;" "&amp;F$2&amp;", "),IF((U1010&lt;&gt;U1009)*($G$2="Y"),"same collector, ","")))))))))&amp;(IF(ISBLANK(U1010),"",(IF(U1010&lt;&gt;U1009,U1010&amp;", ",(IF(B1010&lt;&gt;B1009,U1010&amp;", ",IF(Z1010&lt;&gt;Z1009,U1010&amp;", ",(IF(T1010&lt;&gt;T1009,IF((T1010&lt;&gt;T1009)*($G$2="Y"),"same date, ", ""),IF((T1010=T1009)*(U1010=U1009)*(S1010&lt;&gt;S1009)*($G$2="Y"),"same collector and date, ", ""))))))))))&amp;(IF(ISBLANK(V1010),"",V1010&amp;", "))&amp;IF((AA1010&lt;&gt;AA1011)*($H$2="y"),AD1010&amp;AE1010,IF((AA1010&lt;&gt;AA1011)*($H$2="m"),AD1010&amp;AG1010,IF(($H$2&lt;&gt;"m")*($H$2&lt;&gt;"Y"),(IF(F1010=0,"",F1010&amp;" "&amp;$F$4&amp;" "))&amp;(IF(G1010=0,"",G1010&amp;" "&amp;$G$4&amp;" "))&amp;(IF(H1010=0,"",H1010&amp;" "&amp;H$4&amp;" "))&amp;(IF(I1010=0,"",I1010&amp;" "&amp;$I$4&amp;" "))&amp;(IF(J1010=0,"",J1010&amp;" "&amp;$J$4&amp;" "))&amp;IF((ISBLANK(C1010)),"","("&amp;C1010&amp;")"),"")))&amp;IF((B1010=B1011)*(K1010=K1011)*(L1010=L1011)*(M1010=M1011),IF(($H$2&lt;&gt;"m")*($H$2&lt;&gt;"Y"), ", ", IF((ISNUMBER(FIND(")",AE1010))), ", ", "")),IF((B1010=B1011)*(K1010=K1011)*(L1010=L1011),"; ",". ")))</f>
        <v/>
      </c>
      <c r="AI1010" s="1"/>
    </row>
    <row r="1011" spans="1:35" x14ac:dyDescent="0.25">
      <c r="A1011" s="3" t="str">
        <f t="shared" si="124"/>
        <v/>
      </c>
      <c r="B1011" s="53" t="str">
        <f t="shared" si="128"/>
        <v/>
      </c>
      <c r="C1011" s="57"/>
      <c r="D1011" s="57"/>
      <c r="E1011" s="57"/>
      <c r="F1011" s="57"/>
      <c r="G1011" s="57"/>
      <c r="H1011" s="57"/>
      <c r="I1011" s="57"/>
      <c r="J1011" s="57"/>
      <c r="K1011" s="57"/>
      <c r="L1011" s="57"/>
      <c r="M1011" s="54"/>
      <c r="N1011" s="57"/>
      <c r="O1011" s="58"/>
      <c r="P1011" s="58"/>
      <c r="Q1011" s="58"/>
      <c r="R1011" s="58"/>
      <c r="S1011" s="54"/>
      <c r="T1011" s="57"/>
      <c r="U1011" s="57"/>
      <c r="V1011" s="57"/>
      <c r="W1011" s="57"/>
      <c r="X1011" s="147" t="str">
        <f>IF(ISBLANK(D1011),"",IF('order-admin-units'!$I$1&lt;&gt;"y", "", IF((K1011="")*(ISBLANK(D1011)=FALSE), 'order-admin-units'!$B$1+1, VLOOKUP(K1011, ordercountry, 2))))</f>
        <v/>
      </c>
      <c r="Y1011" s="147" t="str">
        <f>IF(ISBLANK(D1011),"",IF('order-admin-units'!$I$1&lt;&gt;"y", "", IF(L1011="", 'order-admin-units'!$B$2+1, VLOOKUP(K1011&amp;"@"&amp;L1011, orderadmin, 2))))</f>
        <v/>
      </c>
      <c r="Z1011" s="147" t="str">
        <f t="shared" si="125"/>
        <v/>
      </c>
      <c r="AA1011" s="147" t="str">
        <f t="shared" si="126"/>
        <v/>
      </c>
      <c r="AB1011" s="147" t="str">
        <f t="shared" si="127"/>
        <v/>
      </c>
      <c r="AC1011" s="147" t="str">
        <f t="shared" si="121"/>
        <v/>
      </c>
      <c r="AD1011" s="11" t="str">
        <f t="shared" si="122"/>
        <v/>
      </c>
      <c r="AE1011" s="11" t="str">
        <f t="array" ref="AE1011">IF(ISBLANK(D1011),"",IF(OR($H$2="y",$H$2="m"),IF(AA1011=AA1010,IF(OR(AB1011=$AB$4:$AB1010)=FALSE,AE1010&amp;C1011,AE1010),"("&amp;C1011)&amp;IF(AA1011=AA1012,IF(OR(AB1012=$AB$4:$AB1011)=FALSE,", ",""),") "),""))</f>
        <v/>
      </c>
      <c r="AF1011" s="11" t="str">
        <f t="shared" si="123"/>
        <v/>
      </c>
      <c r="AG1011" s="11" t="str">
        <f t="array" ref="AG1011">IF(ISBLANK(D1011),"",IF(OR($H$2="y",$H$2="m"),IF(AA1011=AA1010,IF(OR(AC1011=$AC$4:$AC1010)=FALSE,AG1010&amp;AF1011,AG1010),"("&amp;AF1011)&amp;IF(AA1011=AA1012,IF(OR(AC1012=$AC$4:$AC1011)=FALSE,", ",""),") "),""))</f>
        <v/>
      </c>
      <c r="AH1011" s="10" t="str">
        <f>IF((ISBLANK(D1011)),"",IF(D1011=D1010,AH1010,"")&amp;IF(B1010&lt;&gt;B1011,((IF(ISBLANK(E1011),$D$3&amp;"Non-type material: "&amp;$D$3,$D$3&amp;INDEX('type-categories'!$A$2:$B$100,MATCH(E1011,'type-categories'!$A$2:$A$100,0),2)&amp;$D$3))),"")&amp;(IF(K1011&lt;&gt;K1010,$C$2&amp;K1011&amp;$K$3&amp;$C$2&amp;" ",(IF(B1011&lt;&gt;B1010,$C$2&amp;K1011&amp;$K$3&amp;$C$2&amp;" ",""))))&amp;(IF(L1011="","",((IF(L1011&lt;&gt;L1010,$D$2&amp;L1011&amp;$L$3&amp;$D$2&amp;" ",IF(B1011&lt;&gt;B1010,$D$2&amp;L1011&amp;$L$3&amp;$D$2&amp;" ",""))))))&amp;(IF(M1011="","",((IF(M1011&lt;&gt;M1010,$E$2&amp;M1011&amp;$E$2&amp;","&amp;" ",IF(B1011&lt;&gt;B1010,$E$2&amp;M1011&amp;$E$2&amp;",",""))))))&amp;(IF(N1011="","",IF(N1011&lt;&gt;N1010,N1011&amp;", ",IF(B1011&lt;&gt;B1010,N1011&amp;", ",""))))&amp;(IF(ISBLANK(O1011),"",(IF(O1011&lt;&gt;O1010,O1011&amp;", ",IF(B1011&lt;&gt;B1010,O1011&amp;", ","")))))&amp;(IF(ISBLANK(P1011),"",(IF(P1011&lt;&gt;P1010,P1011&amp;", ",IF(B1011&lt;&gt;B1010,P1011&amp;", ",IF(Z1011&lt;&gt;Z1010,P1011&amp;", ",""))))))&amp;(IF(ISBLANK(Q1011),"",(IF(Q1011&lt;&gt;Q1010,Q1011&amp;", ",IF(B1011&lt;&gt;B1010,Q1011&amp;", ",IF(Z1011&lt;&gt;Z1010,Q1011&amp;", ",""))))))&amp;(IF(ISBLANK(R1011),"",(IF(R1011&lt;&gt;R1010,R1011&amp;"m, ",IF(B1011&lt;&gt;B1010,R1011&amp;"m, ",IF(Z1011&lt;&gt;Z1010,R1011&amp;"m, ",""))))))&amp;IF(ISBLANK(S1011),"",(IF(B1011&lt;&gt;B1010,S1011&amp;", ",IF(S1011&lt;&gt;S1010,IF((Z1011=Z1010),"same locality "&amp;S1011&amp;", ",S1011&amp;", "),""))))&amp;(IF(ISBLANK(T1011),"",(IF(T1011&lt;&gt;T1010,IF(ISBLANK(F$2),T1011&amp;", ",T1011&amp;" "&amp;F$2&amp;", "),(IF(B1011&lt;&gt;B1010,IF(ISBLANK(F$2),T1011&amp;", ",T1011&amp;" "&amp;F$2&amp;", "),(IF(Z1011&lt;&gt;Z1010,IF(ISBLANK(F$2),T1011&amp;", ",T1011&amp;" "&amp;F$2&amp;", "),IF((U1011&lt;&gt;U1010)*($G$2="Y"),"same collector, ","")))))))))&amp;(IF(ISBLANK(U1011),"",(IF(U1011&lt;&gt;U1010,U1011&amp;", ",(IF(B1011&lt;&gt;B1010,U1011&amp;", ",IF(Z1011&lt;&gt;Z1010,U1011&amp;", ",(IF(T1011&lt;&gt;T1010,IF((T1011&lt;&gt;T1010)*($G$2="Y"),"same date, ", ""),IF((T1011=T1010)*(U1011=U1010)*(S1011&lt;&gt;S1010)*($G$2="Y"),"same collector and date, ", ""))))))))))&amp;(IF(ISBLANK(V1011),"",V1011&amp;", "))&amp;IF((AA1011&lt;&gt;AA1012)*($H$2="y"),AD1011&amp;AE1011,IF((AA1011&lt;&gt;AA1012)*($H$2="m"),AD1011&amp;AG1011,IF(($H$2&lt;&gt;"m")*($H$2&lt;&gt;"Y"),(IF(F1011=0,"",F1011&amp;" "&amp;$F$4&amp;" "))&amp;(IF(G1011=0,"",G1011&amp;" "&amp;$G$4&amp;" "))&amp;(IF(H1011=0,"",H1011&amp;" "&amp;H$4&amp;" "))&amp;(IF(I1011=0,"",I1011&amp;" "&amp;$I$4&amp;" "))&amp;(IF(J1011=0,"",J1011&amp;" "&amp;$J$4&amp;" "))&amp;IF((ISBLANK(C1011)),"","("&amp;C1011&amp;")"),"")))&amp;IF((B1011=B1012)*(K1011=K1012)*(L1011=L1012)*(M1011=M1012),IF(($H$2&lt;&gt;"m")*($H$2&lt;&gt;"Y"), ", ", IF((ISNUMBER(FIND(")",AE1011))), ", ", "")),IF((B1011=B1012)*(K1011=K1012)*(L1011=L1012),"; ",". ")))</f>
        <v/>
      </c>
      <c r="AI1011" s="1"/>
    </row>
    <row r="1012" spans="1:35" x14ac:dyDescent="0.25">
      <c r="A1012" s="3" t="str">
        <f t="shared" si="124"/>
        <v/>
      </c>
      <c r="B1012" s="53" t="str">
        <f t="shared" si="128"/>
        <v/>
      </c>
      <c r="C1012" s="57"/>
      <c r="D1012" s="57"/>
      <c r="E1012" s="57"/>
      <c r="F1012" s="57"/>
      <c r="G1012" s="57"/>
      <c r="H1012" s="57"/>
      <c r="I1012" s="57"/>
      <c r="J1012" s="57"/>
      <c r="K1012" s="57"/>
      <c r="L1012" s="57"/>
      <c r="M1012" s="54"/>
      <c r="N1012" s="57"/>
      <c r="O1012" s="58"/>
      <c r="P1012" s="58"/>
      <c r="Q1012" s="58"/>
      <c r="R1012" s="58"/>
      <c r="S1012" s="54"/>
      <c r="T1012" s="57"/>
      <c r="U1012" s="57"/>
      <c r="V1012" s="57"/>
      <c r="W1012" s="57"/>
      <c r="X1012" s="147" t="str">
        <f>IF(ISBLANK(D1012),"",IF('order-admin-units'!$I$1&lt;&gt;"y", "", IF((K1012="")*(ISBLANK(D1012)=FALSE), 'order-admin-units'!$B$1+1, VLOOKUP(K1012, ordercountry, 2))))</f>
        <v/>
      </c>
      <c r="Y1012" s="147" t="str">
        <f>IF(ISBLANK(D1012),"",IF('order-admin-units'!$I$1&lt;&gt;"y", "", IF(L1012="", 'order-admin-units'!$B$2+1, VLOOKUP(K1012&amp;"@"&amp;L1012, orderadmin, 2))))</f>
        <v/>
      </c>
      <c r="Z1012" s="147" t="str">
        <f t="shared" si="125"/>
        <v/>
      </c>
      <c r="AA1012" s="147" t="str">
        <f t="shared" si="126"/>
        <v/>
      </c>
      <c r="AB1012" s="147" t="str">
        <f t="shared" si="127"/>
        <v/>
      </c>
      <c r="AC1012" s="147" t="str">
        <f t="shared" si="121"/>
        <v/>
      </c>
      <c r="AD1012" s="11" t="str">
        <f t="shared" si="122"/>
        <v/>
      </c>
      <c r="AE1012" s="11" t="str">
        <f t="array" ref="AE1012">IF(ISBLANK(D1012),"",IF(OR($H$2="y",$H$2="m"),IF(AA1012=AA1011,IF(OR(AB1012=$AB$4:$AB1011)=FALSE,AE1011&amp;C1012,AE1011),"("&amp;C1012)&amp;IF(AA1012=AA1013,IF(OR(AB1013=$AB$4:$AB1012)=FALSE,", ",""),") "),""))</f>
        <v/>
      </c>
      <c r="AF1012" s="11" t="str">
        <f t="shared" si="123"/>
        <v/>
      </c>
      <c r="AG1012" s="11" t="str">
        <f t="array" ref="AG1012">IF(ISBLANK(D1012),"",IF(OR($H$2="y",$H$2="m"),IF(AA1012=AA1011,IF(OR(AC1012=$AC$4:$AC1011)=FALSE,AG1011&amp;AF1012,AG1011),"("&amp;AF1012)&amp;IF(AA1012=AA1013,IF(OR(AC1013=$AC$4:$AC1012)=FALSE,", ",""),") "),""))</f>
        <v/>
      </c>
      <c r="AH1012" s="10" t="str">
        <f>IF((ISBLANK(D1012)),"",IF(D1012=D1011,AH1011,"")&amp;IF(B1011&lt;&gt;B1012,((IF(ISBLANK(E1012),$D$3&amp;"Non-type material: "&amp;$D$3,$D$3&amp;INDEX('type-categories'!$A$2:$B$100,MATCH(E1012,'type-categories'!$A$2:$A$100,0),2)&amp;$D$3))),"")&amp;(IF(K1012&lt;&gt;K1011,$C$2&amp;K1012&amp;$K$3&amp;$C$2&amp;" ",(IF(B1012&lt;&gt;B1011,$C$2&amp;K1012&amp;$K$3&amp;$C$2&amp;" ",""))))&amp;(IF(L1012="","",((IF(L1012&lt;&gt;L1011,$D$2&amp;L1012&amp;$L$3&amp;$D$2&amp;" ",IF(B1012&lt;&gt;B1011,$D$2&amp;L1012&amp;$L$3&amp;$D$2&amp;" ",""))))))&amp;(IF(M1012="","",((IF(M1012&lt;&gt;M1011,$E$2&amp;M1012&amp;$E$2&amp;","&amp;" ",IF(B1012&lt;&gt;B1011,$E$2&amp;M1012&amp;$E$2&amp;",",""))))))&amp;(IF(N1012="","",IF(N1012&lt;&gt;N1011,N1012&amp;", ",IF(B1012&lt;&gt;B1011,N1012&amp;", ",""))))&amp;(IF(ISBLANK(O1012),"",(IF(O1012&lt;&gt;O1011,O1012&amp;", ",IF(B1012&lt;&gt;B1011,O1012&amp;", ","")))))&amp;(IF(ISBLANK(P1012),"",(IF(P1012&lt;&gt;P1011,P1012&amp;", ",IF(B1012&lt;&gt;B1011,P1012&amp;", ",IF(Z1012&lt;&gt;Z1011,P1012&amp;", ",""))))))&amp;(IF(ISBLANK(Q1012),"",(IF(Q1012&lt;&gt;Q1011,Q1012&amp;", ",IF(B1012&lt;&gt;B1011,Q1012&amp;", ",IF(Z1012&lt;&gt;Z1011,Q1012&amp;", ",""))))))&amp;(IF(ISBLANK(R1012),"",(IF(R1012&lt;&gt;R1011,R1012&amp;"m, ",IF(B1012&lt;&gt;B1011,R1012&amp;"m, ",IF(Z1012&lt;&gt;Z1011,R1012&amp;"m, ",""))))))&amp;IF(ISBLANK(S1012),"",(IF(B1012&lt;&gt;B1011,S1012&amp;", ",IF(S1012&lt;&gt;S1011,IF((Z1012=Z1011),"same locality "&amp;S1012&amp;", ",S1012&amp;", "),""))))&amp;(IF(ISBLANK(T1012),"",(IF(T1012&lt;&gt;T1011,IF(ISBLANK(F$2),T1012&amp;", ",T1012&amp;" "&amp;F$2&amp;", "),(IF(B1012&lt;&gt;B1011,IF(ISBLANK(F$2),T1012&amp;", ",T1012&amp;" "&amp;F$2&amp;", "),(IF(Z1012&lt;&gt;Z1011,IF(ISBLANK(F$2),T1012&amp;", ",T1012&amp;" "&amp;F$2&amp;", "),IF((U1012&lt;&gt;U1011)*($G$2="Y"),"same collector, ","")))))))))&amp;(IF(ISBLANK(U1012),"",(IF(U1012&lt;&gt;U1011,U1012&amp;", ",(IF(B1012&lt;&gt;B1011,U1012&amp;", ",IF(Z1012&lt;&gt;Z1011,U1012&amp;", ",(IF(T1012&lt;&gt;T1011,IF((T1012&lt;&gt;T1011)*($G$2="Y"),"same date, ", ""),IF((T1012=T1011)*(U1012=U1011)*(S1012&lt;&gt;S1011)*($G$2="Y"),"same collector and date, ", ""))))))))))&amp;(IF(ISBLANK(V1012),"",V1012&amp;", "))&amp;IF((AA1012&lt;&gt;AA1013)*($H$2="y"),AD1012&amp;AE1012,IF((AA1012&lt;&gt;AA1013)*($H$2="m"),AD1012&amp;AG1012,IF(($H$2&lt;&gt;"m")*($H$2&lt;&gt;"Y"),(IF(F1012=0,"",F1012&amp;" "&amp;$F$4&amp;" "))&amp;(IF(G1012=0,"",G1012&amp;" "&amp;$G$4&amp;" "))&amp;(IF(H1012=0,"",H1012&amp;" "&amp;H$4&amp;" "))&amp;(IF(I1012=0,"",I1012&amp;" "&amp;$I$4&amp;" "))&amp;(IF(J1012=0,"",J1012&amp;" "&amp;$J$4&amp;" "))&amp;IF((ISBLANK(C1012)),"","("&amp;C1012&amp;")"),"")))&amp;IF((B1012=B1013)*(K1012=K1013)*(L1012=L1013)*(M1012=M1013),IF(($H$2&lt;&gt;"m")*($H$2&lt;&gt;"Y"), ", ", IF((ISNUMBER(FIND(")",AE1012))), ", ", "")),IF((B1012=B1013)*(K1012=K1013)*(L1012=L1013),"; ",". ")))</f>
        <v/>
      </c>
      <c r="AI1012" s="1"/>
    </row>
    <row r="1013" spans="1:35" x14ac:dyDescent="0.25">
      <c r="A1013" s="3" t="str">
        <f t="shared" si="124"/>
        <v/>
      </c>
      <c r="B1013" s="53" t="str">
        <f t="shared" si="128"/>
        <v/>
      </c>
      <c r="C1013" s="57"/>
      <c r="D1013" s="57"/>
      <c r="E1013" s="57"/>
      <c r="F1013" s="57"/>
      <c r="G1013" s="57"/>
      <c r="H1013" s="57"/>
      <c r="I1013" s="57"/>
      <c r="J1013" s="57"/>
      <c r="K1013" s="57"/>
      <c r="L1013" s="57"/>
      <c r="M1013" s="54"/>
      <c r="N1013" s="57"/>
      <c r="O1013" s="58"/>
      <c r="P1013" s="58"/>
      <c r="Q1013" s="58"/>
      <c r="R1013" s="58"/>
      <c r="S1013" s="54"/>
      <c r="T1013" s="57"/>
      <c r="U1013" s="57"/>
      <c r="V1013" s="57"/>
      <c r="W1013" s="57"/>
      <c r="X1013" s="147" t="str">
        <f>IF(ISBLANK(D1013),"",IF('order-admin-units'!$I$1&lt;&gt;"y", "", IF((K1013="")*(ISBLANK(D1013)=FALSE), 'order-admin-units'!$B$1+1, VLOOKUP(K1013, ordercountry, 2))))</f>
        <v/>
      </c>
      <c r="Y1013" s="147" t="str">
        <f>IF(ISBLANK(D1013),"",IF('order-admin-units'!$I$1&lt;&gt;"y", "", IF(L1013="", 'order-admin-units'!$B$2+1, VLOOKUP(K1013&amp;"@"&amp;L1013, orderadmin, 2))))</f>
        <v/>
      </c>
      <c r="Z1013" s="147" t="str">
        <f t="shared" si="125"/>
        <v/>
      </c>
      <c r="AA1013" s="147" t="str">
        <f t="shared" si="126"/>
        <v/>
      </c>
      <c r="AB1013" s="147" t="str">
        <f t="shared" si="127"/>
        <v/>
      </c>
      <c r="AC1013" s="147" t="str">
        <f t="shared" si="121"/>
        <v/>
      </c>
      <c r="AD1013" s="11" t="str">
        <f t="shared" si="122"/>
        <v/>
      </c>
      <c r="AE1013" s="11" t="str">
        <f t="array" ref="AE1013">IF(ISBLANK(D1013),"",IF(OR($H$2="y",$H$2="m"),IF(AA1013=AA1012,IF(OR(AB1013=$AB$4:$AB1012)=FALSE,AE1012&amp;C1013,AE1012),"("&amp;C1013)&amp;IF(AA1013=AA1014,IF(OR(AB1014=$AB$4:$AB1013)=FALSE,", ",""),") "),""))</f>
        <v/>
      </c>
      <c r="AF1013" s="11" t="str">
        <f t="shared" si="123"/>
        <v/>
      </c>
      <c r="AG1013" s="11" t="str">
        <f t="array" ref="AG1013">IF(ISBLANK(D1013),"",IF(OR($H$2="y",$H$2="m"),IF(AA1013=AA1012,IF(OR(AC1013=$AC$4:$AC1012)=FALSE,AG1012&amp;AF1013,AG1012),"("&amp;AF1013)&amp;IF(AA1013=AA1014,IF(OR(AC1014=$AC$4:$AC1013)=FALSE,", ",""),") "),""))</f>
        <v/>
      </c>
      <c r="AH1013" s="10" t="str">
        <f>IF((ISBLANK(D1013)),"",IF(D1013=D1012,AH1012,"")&amp;IF(B1012&lt;&gt;B1013,((IF(ISBLANK(E1013),$D$3&amp;"Non-type material: "&amp;$D$3,$D$3&amp;INDEX('type-categories'!$A$2:$B$100,MATCH(E1013,'type-categories'!$A$2:$A$100,0),2)&amp;$D$3))),"")&amp;(IF(K1013&lt;&gt;K1012,$C$2&amp;K1013&amp;$K$3&amp;$C$2&amp;" ",(IF(B1013&lt;&gt;B1012,$C$2&amp;K1013&amp;$K$3&amp;$C$2&amp;" ",""))))&amp;(IF(L1013="","",((IF(L1013&lt;&gt;L1012,$D$2&amp;L1013&amp;$L$3&amp;$D$2&amp;" ",IF(B1013&lt;&gt;B1012,$D$2&amp;L1013&amp;$L$3&amp;$D$2&amp;" ",""))))))&amp;(IF(M1013="","",((IF(M1013&lt;&gt;M1012,$E$2&amp;M1013&amp;$E$2&amp;","&amp;" ",IF(B1013&lt;&gt;B1012,$E$2&amp;M1013&amp;$E$2&amp;",",""))))))&amp;(IF(N1013="","",IF(N1013&lt;&gt;N1012,N1013&amp;", ",IF(B1013&lt;&gt;B1012,N1013&amp;", ",""))))&amp;(IF(ISBLANK(O1013),"",(IF(O1013&lt;&gt;O1012,O1013&amp;", ",IF(B1013&lt;&gt;B1012,O1013&amp;", ","")))))&amp;(IF(ISBLANK(P1013),"",(IF(P1013&lt;&gt;P1012,P1013&amp;", ",IF(B1013&lt;&gt;B1012,P1013&amp;", ",IF(Z1013&lt;&gt;Z1012,P1013&amp;", ",""))))))&amp;(IF(ISBLANK(Q1013),"",(IF(Q1013&lt;&gt;Q1012,Q1013&amp;", ",IF(B1013&lt;&gt;B1012,Q1013&amp;", ",IF(Z1013&lt;&gt;Z1012,Q1013&amp;", ",""))))))&amp;(IF(ISBLANK(R1013),"",(IF(R1013&lt;&gt;R1012,R1013&amp;"m, ",IF(B1013&lt;&gt;B1012,R1013&amp;"m, ",IF(Z1013&lt;&gt;Z1012,R1013&amp;"m, ",""))))))&amp;IF(ISBLANK(S1013),"",(IF(B1013&lt;&gt;B1012,S1013&amp;", ",IF(S1013&lt;&gt;S1012,IF((Z1013=Z1012),"same locality "&amp;S1013&amp;", ",S1013&amp;", "),""))))&amp;(IF(ISBLANK(T1013),"",(IF(T1013&lt;&gt;T1012,IF(ISBLANK(F$2),T1013&amp;", ",T1013&amp;" "&amp;F$2&amp;", "),(IF(B1013&lt;&gt;B1012,IF(ISBLANK(F$2),T1013&amp;", ",T1013&amp;" "&amp;F$2&amp;", "),(IF(Z1013&lt;&gt;Z1012,IF(ISBLANK(F$2),T1013&amp;", ",T1013&amp;" "&amp;F$2&amp;", "),IF((U1013&lt;&gt;U1012)*($G$2="Y"),"same collector, ","")))))))))&amp;(IF(ISBLANK(U1013),"",(IF(U1013&lt;&gt;U1012,U1013&amp;", ",(IF(B1013&lt;&gt;B1012,U1013&amp;", ",IF(Z1013&lt;&gt;Z1012,U1013&amp;", ",(IF(T1013&lt;&gt;T1012,IF((T1013&lt;&gt;T1012)*($G$2="Y"),"same date, ", ""),IF((T1013=T1012)*(U1013=U1012)*(S1013&lt;&gt;S1012)*($G$2="Y"),"same collector and date, ", ""))))))))))&amp;(IF(ISBLANK(V1013),"",V1013&amp;", "))&amp;IF((AA1013&lt;&gt;AA1014)*($H$2="y"),AD1013&amp;AE1013,IF((AA1013&lt;&gt;AA1014)*($H$2="m"),AD1013&amp;AG1013,IF(($H$2&lt;&gt;"m")*($H$2&lt;&gt;"Y"),(IF(F1013=0,"",F1013&amp;" "&amp;$F$4&amp;" "))&amp;(IF(G1013=0,"",G1013&amp;" "&amp;$G$4&amp;" "))&amp;(IF(H1013=0,"",H1013&amp;" "&amp;H$4&amp;" "))&amp;(IF(I1013=0,"",I1013&amp;" "&amp;$I$4&amp;" "))&amp;(IF(J1013=0,"",J1013&amp;" "&amp;$J$4&amp;" "))&amp;IF((ISBLANK(C1013)),"","("&amp;C1013&amp;")"),"")))&amp;IF((B1013=B1014)*(K1013=K1014)*(L1013=L1014)*(M1013=M1014),IF(($H$2&lt;&gt;"m")*($H$2&lt;&gt;"Y"), ", ", IF((ISNUMBER(FIND(")",AE1013))), ", ", "")),IF((B1013=B1014)*(K1013=K1014)*(L1013=L1014),"; ",". ")))</f>
        <v/>
      </c>
      <c r="AI1013" s="1"/>
    </row>
    <row r="1014" spans="1:35" x14ac:dyDescent="0.25">
      <c r="A1014" s="3" t="str">
        <f t="shared" si="124"/>
        <v/>
      </c>
      <c r="B1014" s="53" t="str">
        <f t="shared" si="128"/>
        <v/>
      </c>
      <c r="C1014" s="57"/>
      <c r="D1014" s="57"/>
      <c r="E1014" s="57"/>
      <c r="F1014" s="57"/>
      <c r="G1014" s="57"/>
      <c r="H1014" s="57"/>
      <c r="I1014" s="57"/>
      <c r="J1014" s="57"/>
      <c r="K1014" s="57"/>
      <c r="L1014" s="57"/>
      <c r="M1014" s="54"/>
      <c r="N1014" s="57"/>
      <c r="O1014" s="58"/>
      <c r="P1014" s="58"/>
      <c r="Q1014" s="58"/>
      <c r="R1014" s="58"/>
      <c r="S1014" s="54"/>
      <c r="T1014" s="57"/>
      <c r="U1014" s="57"/>
      <c r="V1014" s="57"/>
      <c r="W1014" s="57"/>
      <c r="X1014" s="147" t="str">
        <f>IF(ISBLANK(D1014),"",IF('order-admin-units'!$I$1&lt;&gt;"y", "", IF((K1014="")*(ISBLANK(D1014)=FALSE), 'order-admin-units'!$B$1+1, VLOOKUP(K1014, ordercountry, 2))))</f>
        <v/>
      </c>
      <c r="Y1014" s="147" t="str">
        <f>IF(ISBLANK(D1014),"",IF('order-admin-units'!$I$1&lt;&gt;"y", "", IF(L1014="", 'order-admin-units'!$B$2+1, VLOOKUP(K1014&amp;"@"&amp;L1014, orderadmin, 2))))</f>
        <v/>
      </c>
      <c r="Z1014" s="147" t="str">
        <f t="shared" si="125"/>
        <v/>
      </c>
      <c r="AA1014" s="147" t="str">
        <f t="shared" si="126"/>
        <v/>
      </c>
      <c r="AB1014" s="147" t="str">
        <f t="shared" si="127"/>
        <v/>
      </c>
      <c r="AC1014" s="147" t="str">
        <f t="shared" si="121"/>
        <v/>
      </c>
      <c r="AD1014" s="11" t="str">
        <f t="shared" si="122"/>
        <v/>
      </c>
      <c r="AE1014" s="11" t="str">
        <f t="array" ref="AE1014">IF(ISBLANK(D1014),"",IF(OR($H$2="y",$H$2="m"),IF(AA1014=AA1013,IF(OR(AB1014=$AB$4:$AB1013)=FALSE,AE1013&amp;C1014,AE1013),"("&amp;C1014)&amp;IF(AA1014=AA1015,IF(OR(AB1015=$AB$4:$AB1014)=FALSE,", ",""),") "),""))</f>
        <v/>
      </c>
      <c r="AF1014" s="11" t="str">
        <f t="shared" si="123"/>
        <v/>
      </c>
      <c r="AG1014" s="11" t="str">
        <f t="array" ref="AG1014">IF(ISBLANK(D1014),"",IF(OR($H$2="y",$H$2="m"),IF(AA1014=AA1013,IF(OR(AC1014=$AC$4:$AC1013)=FALSE,AG1013&amp;AF1014,AG1013),"("&amp;AF1014)&amp;IF(AA1014=AA1015,IF(OR(AC1015=$AC$4:$AC1014)=FALSE,", ",""),") "),""))</f>
        <v/>
      </c>
      <c r="AH1014" s="10" t="str">
        <f>IF((ISBLANK(D1014)),"",IF(D1014=D1013,AH1013,"")&amp;IF(B1013&lt;&gt;B1014,((IF(ISBLANK(E1014),$D$3&amp;"Non-type material: "&amp;$D$3,$D$3&amp;INDEX('type-categories'!$A$2:$B$100,MATCH(E1014,'type-categories'!$A$2:$A$100,0),2)&amp;$D$3))),"")&amp;(IF(K1014&lt;&gt;K1013,$C$2&amp;K1014&amp;$K$3&amp;$C$2&amp;" ",(IF(B1014&lt;&gt;B1013,$C$2&amp;K1014&amp;$K$3&amp;$C$2&amp;" ",""))))&amp;(IF(L1014="","",((IF(L1014&lt;&gt;L1013,$D$2&amp;L1014&amp;$L$3&amp;$D$2&amp;" ",IF(B1014&lt;&gt;B1013,$D$2&amp;L1014&amp;$L$3&amp;$D$2&amp;" ",""))))))&amp;(IF(M1014="","",((IF(M1014&lt;&gt;M1013,$E$2&amp;M1014&amp;$E$2&amp;","&amp;" ",IF(B1014&lt;&gt;B1013,$E$2&amp;M1014&amp;$E$2&amp;",",""))))))&amp;(IF(N1014="","",IF(N1014&lt;&gt;N1013,N1014&amp;", ",IF(B1014&lt;&gt;B1013,N1014&amp;", ",""))))&amp;(IF(ISBLANK(O1014),"",(IF(O1014&lt;&gt;O1013,O1014&amp;", ",IF(B1014&lt;&gt;B1013,O1014&amp;", ","")))))&amp;(IF(ISBLANK(P1014),"",(IF(P1014&lt;&gt;P1013,P1014&amp;", ",IF(B1014&lt;&gt;B1013,P1014&amp;", ",IF(Z1014&lt;&gt;Z1013,P1014&amp;", ",""))))))&amp;(IF(ISBLANK(Q1014),"",(IF(Q1014&lt;&gt;Q1013,Q1014&amp;", ",IF(B1014&lt;&gt;B1013,Q1014&amp;", ",IF(Z1014&lt;&gt;Z1013,Q1014&amp;", ",""))))))&amp;(IF(ISBLANK(R1014),"",(IF(R1014&lt;&gt;R1013,R1014&amp;"m, ",IF(B1014&lt;&gt;B1013,R1014&amp;"m, ",IF(Z1014&lt;&gt;Z1013,R1014&amp;"m, ",""))))))&amp;IF(ISBLANK(S1014),"",(IF(B1014&lt;&gt;B1013,S1014&amp;", ",IF(S1014&lt;&gt;S1013,IF((Z1014=Z1013),"same locality "&amp;S1014&amp;", ",S1014&amp;", "),""))))&amp;(IF(ISBLANK(T1014),"",(IF(T1014&lt;&gt;T1013,IF(ISBLANK(F$2),T1014&amp;", ",T1014&amp;" "&amp;F$2&amp;", "),(IF(B1014&lt;&gt;B1013,IF(ISBLANK(F$2),T1014&amp;", ",T1014&amp;" "&amp;F$2&amp;", "),(IF(Z1014&lt;&gt;Z1013,IF(ISBLANK(F$2),T1014&amp;", ",T1014&amp;" "&amp;F$2&amp;", "),IF((U1014&lt;&gt;U1013)*($G$2="Y"),"same collector, ","")))))))))&amp;(IF(ISBLANK(U1014),"",(IF(U1014&lt;&gt;U1013,U1014&amp;", ",(IF(B1014&lt;&gt;B1013,U1014&amp;", ",IF(Z1014&lt;&gt;Z1013,U1014&amp;", ",(IF(T1014&lt;&gt;T1013,IF((T1014&lt;&gt;T1013)*($G$2="Y"),"same date, ", ""),IF((T1014=T1013)*(U1014=U1013)*(S1014&lt;&gt;S1013)*($G$2="Y"),"same collector and date, ", ""))))))))))&amp;(IF(ISBLANK(V1014),"",V1014&amp;", "))&amp;IF((AA1014&lt;&gt;AA1015)*($H$2="y"),AD1014&amp;AE1014,IF((AA1014&lt;&gt;AA1015)*($H$2="m"),AD1014&amp;AG1014,IF(($H$2&lt;&gt;"m")*($H$2&lt;&gt;"Y"),(IF(F1014=0,"",F1014&amp;" "&amp;$F$4&amp;" "))&amp;(IF(G1014=0,"",G1014&amp;" "&amp;$G$4&amp;" "))&amp;(IF(H1014=0,"",H1014&amp;" "&amp;H$4&amp;" "))&amp;(IF(I1014=0,"",I1014&amp;" "&amp;$I$4&amp;" "))&amp;(IF(J1014=0,"",J1014&amp;" "&amp;$J$4&amp;" "))&amp;IF((ISBLANK(C1014)),"","("&amp;C1014&amp;")"),"")))&amp;IF((B1014=B1015)*(K1014=K1015)*(L1014=L1015)*(M1014=M1015),IF(($H$2&lt;&gt;"m")*($H$2&lt;&gt;"Y"), ", ", IF((ISNUMBER(FIND(")",AE1014))), ", ", "")),IF((B1014=B1015)*(K1014=K1015)*(L1014=L1015),"; ",". ")))</f>
        <v/>
      </c>
      <c r="AI1014" s="1"/>
    </row>
    <row r="1015" spans="1:35" x14ac:dyDescent="0.25">
      <c r="A1015" s="3" t="str">
        <f t="shared" si="124"/>
        <v/>
      </c>
      <c r="B1015" s="53" t="str">
        <f t="shared" si="128"/>
        <v/>
      </c>
      <c r="C1015" s="57"/>
      <c r="D1015" s="57"/>
      <c r="E1015" s="57"/>
      <c r="F1015" s="57"/>
      <c r="G1015" s="57"/>
      <c r="H1015" s="57"/>
      <c r="I1015" s="57"/>
      <c r="J1015" s="57"/>
      <c r="K1015" s="57"/>
      <c r="L1015" s="57"/>
      <c r="M1015" s="54"/>
      <c r="N1015" s="57"/>
      <c r="O1015" s="58"/>
      <c r="P1015" s="58"/>
      <c r="Q1015" s="58"/>
      <c r="R1015" s="58"/>
      <c r="S1015" s="54"/>
      <c r="T1015" s="57"/>
      <c r="U1015" s="57"/>
      <c r="V1015" s="57"/>
      <c r="W1015" s="57"/>
      <c r="X1015" s="147" t="str">
        <f>IF(ISBLANK(D1015),"",IF('order-admin-units'!$I$1&lt;&gt;"y", "", IF((K1015="")*(ISBLANK(D1015)=FALSE), 'order-admin-units'!$B$1+1, VLOOKUP(K1015, ordercountry, 2))))</f>
        <v/>
      </c>
      <c r="Y1015" s="147" t="str">
        <f>IF(ISBLANK(D1015),"",IF('order-admin-units'!$I$1&lt;&gt;"y", "", IF(L1015="", 'order-admin-units'!$B$2+1, VLOOKUP(K1015&amp;"@"&amp;L1015, orderadmin, 2))))</f>
        <v/>
      </c>
      <c r="Z1015" s="147" t="str">
        <f t="shared" si="125"/>
        <v/>
      </c>
      <c r="AA1015" s="147" t="str">
        <f t="shared" si="126"/>
        <v/>
      </c>
      <c r="AB1015" s="147" t="str">
        <f t="shared" si="127"/>
        <v/>
      </c>
      <c r="AC1015" s="147" t="str">
        <f t="shared" si="121"/>
        <v/>
      </c>
      <c r="AD1015" s="11" t="str">
        <f t="shared" si="122"/>
        <v/>
      </c>
      <c r="AE1015" s="11" t="str">
        <f t="array" ref="AE1015">IF(ISBLANK(D1015),"",IF(OR($H$2="y",$H$2="m"),IF(AA1015=AA1014,IF(OR(AB1015=$AB$4:$AB1014)=FALSE,AE1014&amp;C1015,AE1014),"("&amp;C1015)&amp;IF(AA1015=AA1016,IF(OR(AB1016=$AB$4:$AB1015)=FALSE,", ",""),") "),""))</f>
        <v/>
      </c>
      <c r="AF1015" s="11" t="str">
        <f t="shared" si="123"/>
        <v/>
      </c>
      <c r="AG1015" s="11" t="str">
        <f t="array" ref="AG1015">IF(ISBLANK(D1015),"",IF(OR($H$2="y",$H$2="m"),IF(AA1015=AA1014,IF(OR(AC1015=$AC$4:$AC1014)=FALSE,AG1014&amp;AF1015,AG1014),"("&amp;AF1015)&amp;IF(AA1015=AA1016,IF(OR(AC1016=$AC$4:$AC1015)=FALSE,", ",""),") "),""))</f>
        <v/>
      </c>
      <c r="AH1015" s="10" t="str">
        <f>IF((ISBLANK(D1015)),"",IF(D1015=D1014,AH1014,"")&amp;IF(B1014&lt;&gt;B1015,((IF(ISBLANK(E1015),$D$3&amp;"Non-type material: "&amp;$D$3,$D$3&amp;INDEX('type-categories'!$A$2:$B$100,MATCH(E1015,'type-categories'!$A$2:$A$100,0),2)&amp;$D$3))),"")&amp;(IF(K1015&lt;&gt;K1014,$C$2&amp;K1015&amp;$K$3&amp;$C$2&amp;" ",(IF(B1015&lt;&gt;B1014,$C$2&amp;K1015&amp;$K$3&amp;$C$2&amp;" ",""))))&amp;(IF(L1015="","",((IF(L1015&lt;&gt;L1014,$D$2&amp;L1015&amp;$L$3&amp;$D$2&amp;" ",IF(B1015&lt;&gt;B1014,$D$2&amp;L1015&amp;$L$3&amp;$D$2&amp;" ",""))))))&amp;(IF(M1015="","",((IF(M1015&lt;&gt;M1014,$E$2&amp;M1015&amp;$E$2&amp;","&amp;" ",IF(B1015&lt;&gt;B1014,$E$2&amp;M1015&amp;$E$2&amp;",",""))))))&amp;(IF(N1015="","",IF(N1015&lt;&gt;N1014,N1015&amp;", ",IF(B1015&lt;&gt;B1014,N1015&amp;", ",""))))&amp;(IF(ISBLANK(O1015),"",(IF(O1015&lt;&gt;O1014,O1015&amp;", ",IF(B1015&lt;&gt;B1014,O1015&amp;", ","")))))&amp;(IF(ISBLANK(P1015),"",(IF(P1015&lt;&gt;P1014,P1015&amp;", ",IF(B1015&lt;&gt;B1014,P1015&amp;", ",IF(Z1015&lt;&gt;Z1014,P1015&amp;", ",""))))))&amp;(IF(ISBLANK(Q1015),"",(IF(Q1015&lt;&gt;Q1014,Q1015&amp;", ",IF(B1015&lt;&gt;B1014,Q1015&amp;", ",IF(Z1015&lt;&gt;Z1014,Q1015&amp;", ",""))))))&amp;(IF(ISBLANK(R1015),"",(IF(R1015&lt;&gt;R1014,R1015&amp;"m, ",IF(B1015&lt;&gt;B1014,R1015&amp;"m, ",IF(Z1015&lt;&gt;Z1014,R1015&amp;"m, ",""))))))&amp;IF(ISBLANK(S1015),"",(IF(B1015&lt;&gt;B1014,S1015&amp;", ",IF(S1015&lt;&gt;S1014,IF((Z1015=Z1014),"same locality "&amp;S1015&amp;", ",S1015&amp;", "),""))))&amp;(IF(ISBLANK(T1015),"",(IF(T1015&lt;&gt;T1014,IF(ISBLANK(F$2),T1015&amp;", ",T1015&amp;" "&amp;F$2&amp;", "),(IF(B1015&lt;&gt;B1014,IF(ISBLANK(F$2),T1015&amp;", ",T1015&amp;" "&amp;F$2&amp;", "),(IF(Z1015&lt;&gt;Z1014,IF(ISBLANK(F$2),T1015&amp;", ",T1015&amp;" "&amp;F$2&amp;", "),IF((U1015&lt;&gt;U1014)*($G$2="Y"),"same collector, ","")))))))))&amp;(IF(ISBLANK(U1015),"",(IF(U1015&lt;&gt;U1014,U1015&amp;", ",(IF(B1015&lt;&gt;B1014,U1015&amp;", ",IF(Z1015&lt;&gt;Z1014,U1015&amp;", ",(IF(T1015&lt;&gt;T1014,IF((T1015&lt;&gt;T1014)*($G$2="Y"),"same date, ", ""),IF((T1015=T1014)*(U1015=U1014)*(S1015&lt;&gt;S1014)*($G$2="Y"),"same collector and date, ", ""))))))))))&amp;(IF(ISBLANK(V1015),"",V1015&amp;", "))&amp;IF((AA1015&lt;&gt;AA1016)*($H$2="y"),AD1015&amp;AE1015,IF((AA1015&lt;&gt;AA1016)*($H$2="m"),AD1015&amp;AG1015,IF(($H$2&lt;&gt;"m")*($H$2&lt;&gt;"Y"),(IF(F1015=0,"",F1015&amp;" "&amp;$F$4&amp;" "))&amp;(IF(G1015=0,"",G1015&amp;" "&amp;$G$4&amp;" "))&amp;(IF(H1015=0,"",H1015&amp;" "&amp;H$4&amp;" "))&amp;(IF(I1015=0,"",I1015&amp;" "&amp;$I$4&amp;" "))&amp;(IF(J1015=0,"",J1015&amp;" "&amp;$J$4&amp;" "))&amp;IF((ISBLANK(C1015)),"","("&amp;C1015&amp;")"),"")))&amp;IF((B1015=B1016)*(K1015=K1016)*(L1015=L1016)*(M1015=M1016),IF(($H$2&lt;&gt;"m")*($H$2&lt;&gt;"Y"), ", ", IF((ISNUMBER(FIND(")",AE1015))), ", ", "")),IF((B1015=B1016)*(K1015=K1016)*(L1015=L1016),"; ",". ")))</f>
        <v/>
      </c>
      <c r="AI1015" s="1"/>
    </row>
    <row r="1016" spans="1:35" x14ac:dyDescent="0.25">
      <c r="A1016" s="3" t="str">
        <f t="shared" si="124"/>
        <v/>
      </c>
      <c r="B1016" s="53" t="str">
        <f t="shared" si="128"/>
        <v/>
      </c>
      <c r="C1016" s="57"/>
      <c r="D1016" s="57"/>
      <c r="E1016" s="57"/>
      <c r="F1016" s="57"/>
      <c r="G1016" s="57"/>
      <c r="H1016" s="57"/>
      <c r="I1016" s="57"/>
      <c r="J1016" s="57"/>
      <c r="K1016" s="57"/>
      <c r="L1016" s="57"/>
      <c r="M1016" s="54"/>
      <c r="N1016" s="57"/>
      <c r="O1016" s="58"/>
      <c r="P1016" s="58"/>
      <c r="Q1016" s="58"/>
      <c r="R1016" s="58"/>
      <c r="S1016" s="54"/>
      <c r="T1016" s="57"/>
      <c r="U1016" s="57"/>
      <c r="V1016" s="57"/>
      <c r="W1016" s="57"/>
      <c r="X1016" s="147" t="str">
        <f>IF(ISBLANK(D1016),"",IF('order-admin-units'!$I$1&lt;&gt;"y", "", IF((K1016="")*(ISBLANK(D1016)=FALSE), 'order-admin-units'!$B$1+1, VLOOKUP(K1016, ordercountry, 2))))</f>
        <v/>
      </c>
      <c r="Y1016" s="147" t="str">
        <f>IF(ISBLANK(D1016),"",IF('order-admin-units'!$I$1&lt;&gt;"y", "", IF(L1016="", 'order-admin-units'!$B$2+1, VLOOKUP(K1016&amp;"@"&amp;L1016, orderadmin, 2))))</f>
        <v/>
      </c>
      <c r="Z1016" s="147" t="str">
        <f t="shared" si="125"/>
        <v/>
      </c>
      <c r="AA1016" s="147" t="str">
        <f t="shared" si="126"/>
        <v/>
      </c>
      <c r="AB1016" s="147" t="str">
        <f t="shared" si="127"/>
        <v/>
      </c>
      <c r="AC1016" s="147" t="str">
        <f t="shared" si="121"/>
        <v/>
      </c>
      <c r="AD1016" s="11" t="str">
        <f t="shared" si="122"/>
        <v/>
      </c>
      <c r="AE1016" s="11" t="str">
        <f t="array" ref="AE1016">IF(ISBLANK(D1016),"",IF(OR($H$2="y",$H$2="m"),IF(AA1016=AA1015,IF(OR(AB1016=$AB$4:$AB1015)=FALSE,AE1015&amp;C1016,AE1015),"("&amp;C1016)&amp;IF(AA1016=AA1017,IF(OR(AB1017=$AB$4:$AB1016)=FALSE,", ",""),") "),""))</f>
        <v/>
      </c>
      <c r="AF1016" s="11" t="str">
        <f t="shared" si="123"/>
        <v/>
      </c>
      <c r="AG1016" s="11" t="str">
        <f t="array" ref="AG1016">IF(ISBLANK(D1016),"",IF(OR($H$2="y",$H$2="m"),IF(AA1016=AA1015,IF(OR(AC1016=$AC$4:$AC1015)=FALSE,AG1015&amp;AF1016,AG1015),"("&amp;AF1016)&amp;IF(AA1016=AA1017,IF(OR(AC1017=$AC$4:$AC1016)=FALSE,", ",""),") "),""))</f>
        <v/>
      </c>
      <c r="AH1016" s="10" t="str">
        <f>IF((ISBLANK(D1016)),"",IF(D1016=D1015,AH1015,"")&amp;IF(B1015&lt;&gt;B1016,((IF(ISBLANK(E1016),$D$3&amp;"Non-type material: "&amp;$D$3,$D$3&amp;INDEX('type-categories'!$A$2:$B$100,MATCH(E1016,'type-categories'!$A$2:$A$100,0),2)&amp;$D$3))),"")&amp;(IF(K1016&lt;&gt;K1015,$C$2&amp;K1016&amp;$K$3&amp;$C$2&amp;" ",(IF(B1016&lt;&gt;B1015,$C$2&amp;K1016&amp;$K$3&amp;$C$2&amp;" ",""))))&amp;(IF(L1016="","",((IF(L1016&lt;&gt;L1015,$D$2&amp;L1016&amp;$L$3&amp;$D$2&amp;" ",IF(B1016&lt;&gt;B1015,$D$2&amp;L1016&amp;$L$3&amp;$D$2&amp;" ",""))))))&amp;(IF(M1016="","",((IF(M1016&lt;&gt;M1015,$E$2&amp;M1016&amp;$E$2&amp;","&amp;" ",IF(B1016&lt;&gt;B1015,$E$2&amp;M1016&amp;$E$2&amp;",",""))))))&amp;(IF(N1016="","",IF(N1016&lt;&gt;N1015,N1016&amp;", ",IF(B1016&lt;&gt;B1015,N1016&amp;", ",""))))&amp;(IF(ISBLANK(O1016),"",(IF(O1016&lt;&gt;O1015,O1016&amp;", ",IF(B1016&lt;&gt;B1015,O1016&amp;", ","")))))&amp;(IF(ISBLANK(P1016),"",(IF(P1016&lt;&gt;P1015,P1016&amp;", ",IF(B1016&lt;&gt;B1015,P1016&amp;", ",IF(Z1016&lt;&gt;Z1015,P1016&amp;", ",""))))))&amp;(IF(ISBLANK(Q1016),"",(IF(Q1016&lt;&gt;Q1015,Q1016&amp;", ",IF(B1016&lt;&gt;B1015,Q1016&amp;", ",IF(Z1016&lt;&gt;Z1015,Q1016&amp;", ",""))))))&amp;(IF(ISBLANK(R1016),"",(IF(R1016&lt;&gt;R1015,R1016&amp;"m, ",IF(B1016&lt;&gt;B1015,R1016&amp;"m, ",IF(Z1016&lt;&gt;Z1015,R1016&amp;"m, ",""))))))&amp;IF(ISBLANK(S1016),"",(IF(B1016&lt;&gt;B1015,S1016&amp;", ",IF(S1016&lt;&gt;S1015,IF((Z1016=Z1015),"same locality "&amp;S1016&amp;", ",S1016&amp;", "),""))))&amp;(IF(ISBLANK(T1016),"",(IF(T1016&lt;&gt;T1015,IF(ISBLANK(F$2),T1016&amp;", ",T1016&amp;" "&amp;F$2&amp;", "),(IF(B1016&lt;&gt;B1015,IF(ISBLANK(F$2),T1016&amp;", ",T1016&amp;" "&amp;F$2&amp;", "),(IF(Z1016&lt;&gt;Z1015,IF(ISBLANK(F$2),T1016&amp;", ",T1016&amp;" "&amp;F$2&amp;", "),IF((U1016&lt;&gt;U1015)*($G$2="Y"),"same collector, ","")))))))))&amp;(IF(ISBLANK(U1016),"",(IF(U1016&lt;&gt;U1015,U1016&amp;", ",(IF(B1016&lt;&gt;B1015,U1016&amp;", ",IF(Z1016&lt;&gt;Z1015,U1016&amp;", ",(IF(T1016&lt;&gt;T1015,IF((T1016&lt;&gt;T1015)*($G$2="Y"),"same date, ", ""),IF((T1016=T1015)*(U1016=U1015)*(S1016&lt;&gt;S1015)*($G$2="Y"),"same collector and date, ", ""))))))))))&amp;(IF(ISBLANK(V1016),"",V1016&amp;", "))&amp;IF((AA1016&lt;&gt;AA1017)*($H$2="y"),AD1016&amp;AE1016,IF((AA1016&lt;&gt;AA1017)*($H$2="m"),AD1016&amp;AG1016,IF(($H$2&lt;&gt;"m")*($H$2&lt;&gt;"Y"),(IF(F1016=0,"",F1016&amp;" "&amp;$F$4&amp;" "))&amp;(IF(G1016=0,"",G1016&amp;" "&amp;$G$4&amp;" "))&amp;(IF(H1016=0,"",H1016&amp;" "&amp;H$4&amp;" "))&amp;(IF(I1016=0,"",I1016&amp;" "&amp;$I$4&amp;" "))&amp;(IF(J1016=0,"",J1016&amp;" "&amp;$J$4&amp;" "))&amp;IF((ISBLANK(C1016)),"","("&amp;C1016&amp;")"),"")))&amp;IF((B1016=B1017)*(K1016=K1017)*(L1016=L1017)*(M1016=M1017),IF(($H$2&lt;&gt;"m")*($H$2&lt;&gt;"Y"), ", ", IF((ISNUMBER(FIND(")",AE1016))), ", ", "")),IF((B1016=B1017)*(K1016=K1017)*(L1016=L1017),"; ",". ")))</f>
        <v/>
      </c>
      <c r="AI1016" s="1"/>
    </row>
    <row r="1017" spans="1:35" x14ac:dyDescent="0.25">
      <c r="A1017" s="3" t="str">
        <f t="shared" si="124"/>
        <v/>
      </c>
      <c r="B1017" s="53" t="str">
        <f t="shared" si="128"/>
        <v/>
      </c>
      <c r="C1017" s="57"/>
      <c r="D1017" s="57"/>
      <c r="E1017" s="57"/>
      <c r="F1017" s="57"/>
      <c r="G1017" s="57"/>
      <c r="H1017" s="57"/>
      <c r="I1017" s="57"/>
      <c r="J1017" s="57"/>
      <c r="K1017" s="57"/>
      <c r="L1017" s="57"/>
      <c r="M1017" s="54"/>
      <c r="N1017" s="57"/>
      <c r="O1017" s="58"/>
      <c r="P1017" s="58"/>
      <c r="Q1017" s="58"/>
      <c r="R1017" s="58"/>
      <c r="S1017" s="54"/>
      <c r="T1017" s="57"/>
      <c r="U1017" s="57"/>
      <c r="V1017" s="57"/>
      <c r="W1017" s="57"/>
      <c r="X1017" s="147" t="str">
        <f>IF(ISBLANK(D1017),"",IF('order-admin-units'!$I$1&lt;&gt;"y", "", IF((K1017="")*(ISBLANK(D1017)=FALSE), 'order-admin-units'!$B$1+1, VLOOKUP(K1017, ordercountry, 2))))</f>
        <v/>
      </c>
      <c r="Y1017" s="147" t="str">
        <f>IF(ISBLANK(D1017),"",IF('order-admin-units'!$I$1&lt;&gt;"y", "", IF(L1017="", 'order-admin-units'!$B$2+1, VLOOKUP(K1017&amp;"@"&amp;L1017, orderadmin, 2))))</f>
        <v/>
      </c>
      <c r="Z1017" s="147" t="str">
        <f t="shared" si="125"/>
        <v/>
      </c>
      <c r="AA1017" s="147" t="str">
        <f t="shared" si="126"/>
        <v/>
      </c>
      <c r="AB1017" s="147" t="str">
        <f t="shared" si="127"/>
        <v/>
      </c>
      <c r="AC1017" s="147" t="str">
        <f t="shared" si="121"/>
        <v/>
      </c>
      <c r="AD1017" s="11" t="str">
        <f t="shared" si="122"/>
        <v/>
      </c>
      <c r="AE1017" s="11" t="str">
        <f t="array" ref="AE1017">IF(ISBLANK(D1017),"",IF(OR($H$2="y",$H$2="m"),IF(AA1017=AA1016,IF(OR(AB1017=$AB$4:$AB1016)=FALSE,AE1016&amp;C1017,AE1016),"("&amp;C1017)&amp;IF(AA1017=AA1018,IF(OR(AB1018=$AB$4:$AB1017)=FALSE,", ",""),") "),""))</f>
        <v/>
      </c>
      <c r="AF1017" s="11" t="str">
        <f t="shared" si="123"/>
        <v/>
      </c>
      <c r="AG1017" s="11" t="str">
        <f t="array" ref="AG1017">IF(ISBLANK(D1017),"",IF(OR($H$2="y",$H$2="m"),IF(AA1017=AA1016,IF(OR(AC1017=$AC$4:$AC1016)=FALSE,AG1016&amp;AF1017,AG1016),"("&amp;AF1017)&amp;IF(AA1017=AA1018,IF(OR(AC1018=$AC$4:$AC1017)=FALSE,", ",""),") "),""))</f>
        <v/>
      </c>
      <c r="AH1017" s="10" t="str">
        <f>IF((ISBLANK(D1017)),"",IF(D1017=D1016,AH1016,"")&amp;IF(B1016&lt;&gt;B1017,((IF(ISBLANK(E1017),$D$3&amp;"Non-type material: "&amp;$D$3,$D$3&amp;INDEX('type-categories'!$A$2:$B$100,MATCH(E1017,'type-categories'!$A$2:$A$100,0),2)&amp;$D$3))),"")&amp;(IF(K1017&lt;&gt;K1016,$C$2&amp;K1017&amp;$K$3&amp;$C$2&amp;" ",(IF(B1017&lt;&gt;B1016,$C$2&amp;K1017&amp;$K$3&amp;$C$2&amp;" ",""))))&amp;(IF(L1017="","",((IF(L1017&lt;&gt;L1016,$D$2&amp;L1017&amp;$L$3&amp;$D$2&amp;" ",IF(B1017&lt;&gt;B1016,$D$2&amp;L1017&amp;$L$3&amp;$D$2&amp;" ",""))))))&amp;(IF(M1017="","",((IF(M1017&lt;&gt;M1016,$E$2&amp;M1017&amp;$E$2&amp;","&amp;" ",IF(B1017&lt;&gt;B1016,$E$2&amp;M1017&amp;$E$2&amp;",",""))))))&amp;(IF(N1017="","",IF(N1017&lt;&gt;N1016,N1017&amp;", ",IF(B1017&lt;&gt;B1016,N1017&amp;", ",""))))&amp;(IF(ISBLANK(O1017),"",(IF(O1017&lt;&gt;O1016,O1017&amp;", ",IF(B1017&lt;&gt;B1016,O1017&amp;", ","")))))&amp;(IF(ISBLANK(P1017),"",(IF(P1017&lt;&gt;P1016,P1017&amp;", ",IF(B1017&lt;&gt;B1016,P1017&amp;", ",IF(Z1017&lt;&gt;Z1016,P1017&amp;", ",""))))))&amp;(IF(ISBLANK(Q1017),"",(IF(Q1017&lt;&gt;Q1016,Q1017&amp;", ",IF(B1017&lt;&gt;B1016,Q1017&amp;", ",IF(Z1017&lt;&gt;Z1016,Q1017&amp;", ",""))))))&amp;(IF(ISBLANK(R1017),"",(IF(R1017&lt;&gt;R1016,R1017&amp;"m, ",IF(B1017&lt;&gt;B1016,R1017&amp;"m, ",IF(Z1017&lt;&gt;Z1016,R1017&amp;"m, ",""))))))&amp;IF(ISBLANK(S1017),"",(IF(B1017&lt;&gt;B1016,S1017&amp;", ",IF(S1017&lt;&gt;S1016,IF((Z1017=Z1016),"same locality "&amp;S1017&amp;", ",S1017&amp;", "),""))))&amp;(IF(ISBLANK(T1017),"",(IF(T1017&lt;&gt;T1016,IF(ISBLANK(F$2),T1017&amp;", ",T1017&amp;" "&amp;F$2&amp;", "),(IF(B1017&lt;&gt;B1016,IF(ISBLANK(F$2),T1017&amp;", ",T1017&amp;" "&amp;F$2&amp;", "),(IF(Z1017&lt;&gt;Z1016,IF(ISBLANK(F$2),T1017&amp;", ",T1017&amp;" "&amp;F$2&amp;", "),IF((U1017&lt;&gt;U1016)*($G$2="Y"),"same collector, ","")))))))))&amp;(IF(ISBLANK(U1017),"",(IF(U1017&lt;&gt;U1016,U1017&amp;", ",(IF(B1017&lt;&gt;B1016,U1017&amp;", ",IF(Z1017&lt;&gt;Z1016,U1017&amp;", ",(IF(T1017&lt;&gt;T1016,IF((T1017&lt;&gt;T1016)*($G$2="Y"),"same date, ", ""),IF((T1017=T1016)*(U1017=U1016)*(S1017&lt;&gt;S1016)*($G$2="Y"),"same collector and date, ", ""))))))))))&amp;(IF(ISBLANK(V1017),"",V1017&amp;", "))&amp;IF((AA1017&lt;&gt;AA1018)*($H$2="y"),AD1017&amp;AE1017,IF((AA1017&lt;&gt;AA1018)*($H$2="m"),AD1017&amp;AG1017,IF(($H$2&lt;&gt;"m")*($H$2&lt;&gt;"Y"),(IF(F1017=0,"",F1017&amp;" "&amp;$F$4&amp;" "))&amp;(IF(G1017=0,"",G1017&amp;" "&amp;$G$4&amp;" "))&amp;(IF(H1017=0,"",H1017&amp;" "&amp;H$4&amp;" "))&amp;(IF(I1017=0,"",I1017&amp;" "&amp;$I$4&amp;" "))&amp;(IF(J1017=0,"",J1017&amp;" "&amp;$J$4&amp;" "))&amp;IF((ISBLANK(C1017)),"","("&amp;C1017&amp;")"),"")))&amp;IF((B1017=B1018)*(K1017=K1018)*(L1017=L1018)*(M1017=M1018),IF(($H$2&lt;&gt;"m")*($H$2&lt;&gt;"Y"), ", ", IF((ISNUMBER(FIND(")",AE1017))), ", ", "")),IF((B1017=B1018)*(K1017=K1018)*(L1017=L1018),"; ",". ")))</f>
        <v/>
      </c>
      <c r="AI1017" s="1"/>
    </row>
    <row r="1018" spans="1:35" x14ac:dyDescent="0.25">
      <c r="A1018" s="3" t="str">
        <f t="shared" si="124"/>
        <v/>
      </c>
      <c r="B1018" s="53" t="str">
        <f t="shared" si="128"/>
        <v/>
      </c>
      <c r="C1018" s="57"/>
      <c r="D1018" s="57"/>
      <c r="E1018" s="57"/>
      <c r="F1018" s="57"/>
      <c r="G1018" s="57"/>
      <c r="H1018" s="57"/>
      <c r="I1018" s="57"/>
      <c r="J1018" s="57"/>
      <c r="K1018" s="57"/>
      <c r="L1018" s="57"/>
      <c r="M1018" s="54"/>
      <c r="N1018" s="57"/>
      <c r="O1018" s="58"/>
      <c r="P1018" s="58"/>
      <c r="Q1018" s="58"/>
      <c r="R1018" s="58"/>
      <c r="S1018" s="54"/>
      <c r="T1018" s="57"/>
      <c r="U1018" s="57"/>
      <c r="V1018" s="57"/>
      <c r="W1018" s="57"/>
      <c r="X1018" s="147" t="str">
        <f>IF(ISBLANK(D1018),"",IF('order-admin-units'!$I$1&lt;&gt;"y", "", IF((K1018="")*(ISBLANK(D1018)=FALSE), 'order-admin-units'!$B$1+1, VLOOKUP(K1018, ordercountry, 2))))</f>
        <v/>
      </c>
      <c r="Y1018" s="147" t="str">
        <f>IF(ISBLANK(D1018),"",IF('order-admin-units'!$I$1&lt;&gt;"y", "", IF(L1018="", 'order-admin-units'!$B$2+1, VLOOKUP(K1018&amp;"@"&amp;L1018, orderadmin, 2))))</f>
        <v/>
      </c>
      <c r="Z1018" s="147" t="str">
        <f t="shared" si="125"/>
        <v/>
      </c>
      <c r="AA1018" s="147" t="str">
        <f t="shared" si="126"/>
        <v/>
      </c>
      <c r="AB1018" s="147" t="str">
        <f t="shared" si="127"/>
        <v/>
      </c>
      <c r="AC1018" s="147" t="str">
        <f t="shared" si="121"/>
        <v/>
      </c>
      <c r="AD1018" s="11" t="str">
        <f t="shared" si="122"/>
        <v/>
      </c>
      <c r="AE1018" s="11" t="str">
        <f t="array" ref="AE1018">IF(ISBLANK(D1018),"",IF(OR($H$2="y",$H$2="m"),IF(AA1018=AA1017,IF(OR(AB1018=$AB$4:$AB1017)=FALSE,AE1017&amp;C1018,AE1017),"("&amp;C1018)&amp;IF(AA1018=AA1019,IF(OR(AB1019=$AB$4:$AB1018)=FALSE,", ",""),") "),""))</f>
        <v/>
      </c>
      <c r="AF1018" s="11" t="str">
        <f t="shared" si="123"/>
        <v/>
      </c>
      <c r="AG1018" s="11" t="str">
        <f t="array" ref="AG1018">IF(ISBLANK(D1018),"",IF(OR($H$2="y",$H$2="m"),IF(AA1018=AA1017,IF(OR(AC1018=$AC$4:$AC1017)=FALSE,AG1017&amp;AF1018,AG1017),"("&amp;AF1018)&amp;IF(AA1018=AA1019,IF(OR(AC1019=$AC$4:$AC1018)=FALSE,", ",""),") "),""))</f>
        <v/>
      </c>
      <c r="AH1018" s="10" t="str">
        <f>IF((ISBLANK(D1018)),"",IF(D1018=D1017,AH1017,"")&amp;IF(B1017&lt;&gt;B1018,((IF(ISBLANK(E1018),$D$3&amp;"Non-type material: "&amp;$D$3,$D$3&amp;INDEX('type-categories'!$A$2:$B$100,MATCH(E1018,'type-categories'!$A$2:$A$100,0),2)&amp;$D$3))),"")&amp;(IF(K1018&lt;&gt;K1017,$C$2&amp;K1018&amp;$K$3&amp;$C$2&amp;" ",(IF(B1018&lt;&gt;B1017,$C$2&amp;K1018&amp;$K$3&amp;$C$2&amp;" ",""))))&amp;(IF(L1018="","",((IF(L1018&lt;&gt;L1017,$D$2&amp;L1018&amp;$L$3&amp;$D$2&amp;" ",IF(B1018&lt;&gt;B1017,$D$2&amp;L1018&amp;$L$3&amp;$D$2&amp;" ",""))))))&amp;(IF(M1018="","",((IF(M1018&lt;&gt;M1017,$E$2&amp;M1018&amp;$E$2&amp;","&amp;" ",IF(B1018&lt;&gt;B1017,$E$2&amp;M1018&amp;$E$2&amp;",",""))))))&amp;(IF(N1018="","",IF(N1018&lt;&gt;N1017,N1018&amp;", ",IF(B1018&lt;&gt;B1017,N1018&amp;", ",""))))&amp;(IF(ISBLANK(O1018),"",(IF(O1018&lt;&gt;O1017,O1018&amp;", ",IF(B1018&lt;&gt;B1017,O1018&amp;", ","")))))&amp;(IF(ISBLANK(P1018),"",(IF(P1018&lt;&gt;P1017,P1018&amp;", ",IF(B1018&lt;&gt;B1017,P1018&amp;", ",IF(Z1018&lt;&gt;Z1017,P1018&amp;", ",""))))))&amp;(IF(ISBLANK(Q1018),"",(IF(Q1018&lt;&gt;Q1017,Q1018&amp;", ",IF(B1018&lt;&gt;B1017,Q1018&amp;", ",IF(Z1018&lt;&gt;Z1017,Q1018&amp;", ",""))))))&amp;(IF(ISBLANK(R1018),"",(IF(R1018&lt;&gt;R1017,R1018&amp;"m, ",IF(B1018&lt;&gt;B1017,R1018&amp;"m, ",IF(Z1018&lt;&gt;Z1017,R1018&amp;"m, ",""))))))&amp;IF(ISBLANK(S1018),"",(IF(B1018&lt;&gt;B1017,S1018&amp;", ",IF(S1018&lt;&gt;S1017,IF((Z1018=Z1017),"same locality "&amp;S1018&amp;", ",S1018&amp;", "),""))))&amp;(IF(ISBLANK(T1018),"",(IF(T1018&lt;&gt;T1017,IF(ISBLANK(F$2),T1018&amp;", ",T1018&amp;" "&amp;F$2&amp;", "),(IF(B1018&lt;&gt;B1017,IF(ISBLANK(F$2),T1018&amp;", ",T1018&amp;" "&amp;F$2&amp;", "),(IF(Z1018&lt;&gt;Z1017,IF(ISBLANK(F$2),T1018&amp;", ",T1018&amp;" "&amp;F$2&amp;", "),IF((U1018&lt;&gt;U1017)*($G$2="Y"),"same collector, ","")))))))))&amp;(IF(ISBLANK(U1018),"",(IF(U1018&lt;&gt;U1017,U1018&amp;", ",(IF(B1018&lt;&gt;B1017,U1018&amp;", ",IF(Z1018&lt;&gt;Z1017,U1018&amp;", ",(IF(T1018&lt;&gt;T1017,IF((T1018&lt;&gt;T1017)*($G$2="Y"),"same date, ", ""),IF((T1018=T1017)*(U1018=U1017)*(S1018&lt;&gt;S1017)*($G$2="Y"),"same collector and date, ", ""))))))))))&amp;(IF(ISBLANK(V1018),"",V1018&amp;", "))&amp;IF((AA1018&lt;&gt;AA1019)*($H$2="y"),AD1018&amp;AE1018,IF((AA1018&lt;&gt;AA1019)*($H$2="m"),AD1018&amp;AG1018,IF(($H$2&lt;&gt;"m")*($H$2&lt;&gt;"Y"),(IF(F1018=0,"",F1018&amp;" "&amp;$F$4&amp;" "))&amp;(IF(G1018=0,"",G1018&amp;" "&amp;$G$4&amp;" "))&amp;(IF(H1018=0,"",H1018&amp;" "&amp;H$4&amp;" "))&amp;(IF(I1018=0,"",I1018&amp;" "&amp;$I$4&amp;" "))&amp;(IF(J1018=0,"",J1018&amp;" "&amp;$J$4&amp;" "))&amp;IF((ISBLANK(C1018)),"","("&amp;C1018&amp;")"),"")))&amp;IF((B1018=B1019)*(K1018=K1019)*(L1018=L1019)*(M1018=M1019),IF(($H$2&lt;&gt;"m")*($H$2&lt;&gt;"Y"), ", ", IF((ISNUMBER(FIND(")",AE1018))), ", ", "")),IF((B1018=B1019)*(K1018=K1019)*(L1018=L1019),"; ",". ")))</f>
        <v/>
      </c>
      <c r="AI1018" s="1"/>
    </row>
    <row r="1019" spans="1:35" x14ac:dyDescent="0.25">
      <c r="A1019" s="3" t="str">
        <f t="shared" si="124"/>
        <v/>
      </c>
      <c r="B1019" s="53" t="str">
        <f t="shared" si="128"/>
        <v/>
      </c>
      <c r="C1019" s="57"/>
      <c r="D1019" s="57"/>
      <c r="E1019" s="57"/>
      <c r="F1019" s="57"/>
      <c r="G1019" s="57"/>
      <c r="H1019" s="57"/>
      <c r="I1019" s="57"/>
      <c r="J1019" s="57"/>
      <c r="K1019" s="57"/>
      <c r="L1019" s="57"/>
      <c r="M1019" s="54"/>
      <c r="N1019" s="57"/>
      <c r="O1019" s="58"/>
      <c r="P1019" s="58"/>
      <c r="Q1019" s="58"/>
      <c r="R1019" s="58"/>
      <c r="S1019" s="54"/>
      <c r="T1019" s="57"/>
      <c r="U1019" s="57"/>
      <c r="V1019" s="57"/>
      <c r="W1019" s="57"/>
      <c r="X1019" s="147" t="str">
        <f>IF(ISBLANK(D1019),"",IF('order-admin-units'!$I$1&lt;&gt;"y", "", IF((K1019="")*(ISBLANK(D1019)=FALSE), 'order-admin-units'!$B$1+1, VLOOKUP(K1019, ordercountry, 2))))</f>
        <v/>
      </c>
      <c r="Y1019" s="147" t="str">
        <f>IF(ISBLANK(D1019),"",IF('order-admin-units'!$I$1&lt;&gt;"y", "", IF(L1019="", 'order-admin-units'!$B$2+1, VLOOKUP(K1019&amp;"@"&amp;L1019, orderadmin, 2))))</f>
        <v/>
      </c>
      <c r="Z1019" s="147" t="str">
        <f t="shared" si="125"/>
        <v/>
      </c>
      <c r="AA1019" s="147" t="str">
        <f t="shared" si="126"/>
        <v/>
      </c>
      <c r="AB1019" s="147" t="str">
        <f t="shared" si="127"/>
        <v/>
      </c>
      <c r="AC1019" s="147" t="str">
        <f t="shared" si="121"/>
        <v/>
      </c>
      <c r="AD1019" s="11" t="str">
        <f t="shared" si="122"/>
        <v/>
      </c>
      <c r="AE1019" s="11" t="str">
        <f t="array" ref="AE1019">IF(ISBLANK(D1019),"",IF(OR($H$2="y",$H$2="m"),IF(AA1019=AA1018,IF(OR(AB1019=$AB$4:$AB1018)=FALSE,AE1018&amp;C1019,AE1018),"("&amp;C1019)&amp;IF(AA1019=AA1020,IF(OR(AB1020=$AB$4:$AB1019)=FALSE,", ",""),") "),""))</f>
        <v/>
      </c>
      <c r="AF1019" s="11" t="str">
        <f t="shared" si="123"/>
        <v/>
      </c>
      <c r="AG1019" s="11" t="str">
        <f t="array" ref="AG1019">IF(ISBLANK(D1019),"",IF(OR($H$2="y",$H$2="m"),IF(AA1019=AA1018,IF(OR(AC1019=$AC$4:$AC1018)=FALSE,AG1018&amp;AF1019,AG1018),"("&amp;AF1019)&amp;IF(AA1019=AA1020,IF(OR(AC1020=$AC$4:$AC1019)=FALSE,", ",""),") "),""))</f>
        <v/>
      </c>
      <c r="AH1019" s="10" t="str">
        <f>IF((ISBLANK(D1019)),"",IF(D1019=D1018,AH1018,"")&amp;IF(B1018&lt;&gt;B1019,((IF(ISBLANK(E1019),$D$3&amp;"Non-type material: "&amp;$D$3,$D$3&amp;INDEX('type-categories'!$A$2:$B$100,MATCH(E1019,'type-categories'!$A$2:$A$100,0),2)&amp;$D$3))),"")&amp;(IF(K1019&lt;&gt;K1018,$C$2&amp;K1019&amp;$K$3&amp;$C$2&amp;" ",(IF(B1019&lt;&gt;B1018,$C$2&amp;K1019&amp;$K$3&amp;$C$2&amp;" ",""))))&amp;(IF(L1019="","",((IF(L1019&lt;&gt;L1018,$D$2&amp;L1019&amp;$L$3&amp;$D$2&amp;" ",IF(B1019&lt;&gt;B1018,$D$2&amp;L1019&amp;$L$3&amp;$D$2&amp;" ",""))))))&amp;(IF(M1019="","",((IF(M1019&lt;&gt;M1018,$E$2&amp;M1019&amp;$E$2&amp;","&amp;" ",IF(B1019&lt;&gt;B1018,$E$2&amp;M1019&amp;$E$2&amp;",",""))))))&amp;(IF(N1019="","",IF(N1019&lt;&gt;N1018,N1019&amp;", ",IF(B1019&lt;&gt;B1018,N1019&amp;", ",""))))&amp;(IF(ISBLANK(O1019),"",(IF(O1019&lt;&gt;O1018,O1019&amp;", ",IF(B1019&lt;&gt;B1018,O1019&amp;", ","")))))&amp;(IF(ISBLANK(P1019),"",(IF(P1019&lt;&gt;P1018,P1019&amp;", ",IF(B1019&lt;&gt;B1018,P1019&amp;", ",IF(Z1019&lt;&gt;Z1018,P1019&amp;", ",""))))))&amp;(IF(ISBLANK(Q1019),"",(IF(Q1019&lt;&gt;Q1018,Q1019&amp;", ",IF(B1019&lt;&gt;B1018,Q1019&amp;", ",IF(Z1019&lt;&gt;Z1018,Q1019&amp;", ",""))))))&amp;(IF(ISBLANK(R1019),"",(IF(R1019&lt;&gt;R1018,R1019&amp;"m, ",IF(B1019&lt;&gt;B1018,R1019&amp;"m, ",IF(Z1019&lt;&gt;Z1018,R1019&amp;"m, ",""))))))&amp;IF(ISBLANK(S1019),"",(IF(B1019&lt;&gt;B1018,S1019&amp;", ",IF(S1019&lt;&gt;S1018,IF((Z1019=Z1018),"same locality "&amp;S1019&amp;", ",S1019&amp;", "),""))))&amp;(IF(ISBLANK(T1019),"",(IF(T1019&lt;&gt;T1018,IF(ISBLANK(F$2),T1019&amp;", ",T1019&amp;" "&amp;F$2&amp;", "),(IF(B1019&lt;&gt;B1018,IF(ISBLANK(F$2),T1019&amp;", ",T1019&amp;" "&amp;F$2&amp;", "),(IF(Z1019&lt;&gt;Z1018,IF(ISBLANK(F$2),T1019&amp;", ",T1019&amp;" "&amp;F$2&amp;", "),IF((U1019&lt;&gt;U1018)*($G$2="Y"),"same collector, ","")))))))))&amp;(IF(ISBLANK(U1019),"",(IF(U1019&lt;&gt;U1018,U1019&amp;", ",(IF(B1019&lt;&gt;B1018,U1019&amp;", ",IF(Z1019&lt;&gt;Z1018,U1019&amp;", ",(IF(T1019&lt;&gt;T1018,IF((T1019&lt;&gt;T1018)*($G$2="Y"),"same date, ", ""),IF((T1019=T1018)*(U1019=U1018)*(S1019&lt;&gt;S1018)*($G$2="Y"),"same collector and date, ", ""))))))))))&amp;(IF(ISBLANK(V1019),"",V1019&amp;", "))&amp;IF((AA1019&lt;&gt;AA1020)*($H$2="y"),AD1019&amp;AE1019,IF((AA1019&lt;&gt;AA1020)*($H$2="m"),AD1019&amp;AG1019,IF(($H$2&lt;&gt;"m")*($H$2&lt;&gt;"Y"),(IF(F1019=0,"",F1019&amp;" "&amp;$F$4&amp;" "))&amp;(IF(G1019=0,"",G1019&amp;" "&amp;$G$4&amp;" "))&amp;(IF(H1019=0,"",H1019&amp;" "&amp;H$4&amp;" "))&amp;(IF(I1019=0,"",I1019&amp;" "&amp;$I$4&amp;" "))&amp;(IF(J1019=0,"",J1019&amp;" "&amp;$J$4&amp;" "))&amp;IF((ISBLANK(C1019)),"","("&amp;C1019&amp;")"),"")))&amp;IF((B1019=B1020)*(K1019=K1020)*(L1019=L1020)*(M1019=M1020),IF(($H$2&lt;&gt;"m")*($H$2&lt;&gt;"Y"), ", ", IF((ISNUMBER(FIND(")",AE1019))), ", ", "")),IF((B1019=B1020)*(K1019=K1020)*(L1019=L1020),"; ",". ")))</f>
        <v/>
      </c>
      <c r="AI1019" s="1"/>
    </row>
    <row r="1020" spans="1:35" x14ac:dyDescent="0.25">
      <c r="A1020" s="3" t="str">
        <f t="shared" si="124"/>
        <v/>
      </c>
      <c r="B1020" s="53" t="str">
        <f t="shared" si="128"/>
        <v/>
      </c>
      <c r="C1020" s="57"/>
      <c r="D1020" s="57"/>
      <c r="E1020" s="57"/>
      <c r="F1020" s="57"/>
      <c r="G1020" s="57"/>
      <c r="H1020" s="57"/>
      <c r="I1020" s="57"/>
      <c r="J1020" s="57"/>
      <c r="K1020" s="57"/>
      <c r="L1020" s="57"/>
      <c r="M1020" s="54"/>
      <c r="N1020" s="57"/>
      <c r="O1020" s="58"/>
      <c r="P1020" s="58"/>
      <c r="Q1020" s="58"/>
      <c r="R1020" s="58"/>
      <c r="S1020" s="54"/>
      <c r="T1020" s="57"/>
      <c r="U1020" s="57"/>
      <c r="V1020" s="57"/>
      <c r="W1020" s="57"/>
      <c r="X1020" s="147" t="str">
        <f>IF(ISBLANK(D1020),"",IF('order-admin-units'!$I$1&lt;&gt;"y", "", IF((K1020="")*(ISBLANK(D1020)=FALSE), 'order-admin-units'!$B$1+1, VLOOKUP(K1020, ordercountry, 2))))</f>
        <v/>
      </c>
      <c r="Y1020" s="147" t="str">
        <f>IF(ISBLANK(D1020),"",IF('order-admin-units'!$I$1&lt;&gt;"y", "", IF(L1020="", 'order-admin-units'!$B$2+1, VLOOKUP(K1020&amp;"@"&amp;L1020, orderadmin, 2))))</f>
        <v/>
      </c>
      <c r="Z1020" s="147" t="str">
        <f t="shared" si="125"/>
        <v/>
      </c>
      <c r="AA1020" s="147" t="str">
        <f t="shared" si="126"/>
        <v/>
      </c>
      <c r="AB1020" s="147" t="str">
        <f t="shared" si="127"/>
        <v/>
      </c>
      <c r="AC1020" s="147" t="str">
        <f t="shared" si="121"/>
        <v/>
      </c>
      <c r="AD1020" s="11" t="str">
        <f t="shared" si="122"/>
        <v/>
      </c>
      <c r="AE1020" s="11" t="str">
        <f t="array" ref="AE1020">IF(ISBLANK(D1020),"",IF(OR($H$2="y",$H$2="m"),IF(AA1020=AA1019,IF(OR(AB1020=$AB$4:$AB1019)=FALSE,AE1019&amp;C1020,AE1019),"("&amp;C1020)&amp;IF(AA1020=AA1021,IF(OR(AB1021=$AB$4:$AB1020)=FALSE,", ",""),") "),""))</f>
        <v/>
      </c>
      <c r="AF1020" s="11" t="str">
        <f t="shared" si="123"/>
        <v/>
      </c>
      <c r="AG1020" s="11" t="str">
        <f t="array" ref="AG1020">IF(ISBLANK(D1020),"",IF(OR($H$2="y",$H$2="m"),IF(AA1020=AA1019,IF(OR(AC1020=$AC$4:$AC1019)=FALSE,AG1019&amp;AF1020,AG1019),"("&amp;AF1020)&amp;IF(AA1020=AA1021,IF(OR(AC1021=$AC$4:$AC1020)=FALSE,", ",""),") "),""))</f>
        <v/>
      </c>
      <c r="AH1020" s="10" t="str">
        <f>IF((ISBLANK(D1020)),"",IF(D1020=D1019,AH1019,"")&amp;IF(B1019&lt;&gt;B1020,((IF(ISBLANK(E1020),$D$3&amp;"Non-type material: "&amp;$D$3,$D$3&amp;INDEX('type-categories'!$A$2:$B$100,MATCH(E1020,'type-categories'!$A$2:$A$100,0),2)&amp;$D$3))),"")&amp;(IF(K1020&lt;&gt;K1019,$C$2&amp;K1020&amp;$K$3&amp;$C$2&amp;" ",(IF(B1020&lt;&gt;B1019,$C$2&amp;K1020&amp;$K$3&amp;$C$2&amp;" ",""))))&amp;(IF(L1020="","",((IF(L1020&lt;&gt;L1019,$D$2&amp;L1020&amp;$L$3&amp;$D$2&amp;" ",IF(B1020&lt;&gt;B1019,$D$2&amp;L1020&amp;$L$3&amp;$D$2&amp;" ",""))))))&amp;(IF(M1020="","",((IF(M1020&lt;&gt;M1019,$E$2&amp;M1020&amp;$E$2&amp;","&amp;" ",IF(B1020&lt;&gt;B1019,$E$2&amp;M1020&amp;$E$2&amp;",",""))))))&amp;(IF(N1020="","",IF(N1020&lt;&gt;N1019,N1020&amp;", ",IF(B1020&lt;&gt;B1019,N1020&amp;", ",""))))&amp;(IF(ISBLANK(O1020),"",(IF(O1020&lt;&gt;O1019,O1020&amp;", ",IF(B1020&lt;&gt;B1019,O1020&amp;", ","")))))&amp;(IF(ISBLANK(P1020),"",(IF(P1020&lt;&gt;P1019,P1020&amp;", ",IF(B1020&lt;&gt;B1019,P1020&amp;", ",IF(Z1020&lt;&gt;Z1019,P1020&amp;", ",""))))))&amp;(IF(ISBLANK(Q1020),"",(IF(Q1020&lt;&gt;Q1019,Q1020&amp;", ",IF(B1020&lt;&gt;B1019,Q1020&amp;", ",IF(Z1020&lt;&gt;Z1019,Q1020&amp;", ",""))))))&amp;(IF(ISBLANK(R1020),"",(IF(R1020&lt;&gt;R1019,R1020&amp;"m, ",IF(B1020&lt;&gt;B1019,R1020&amp;"m, ",IF(Z1020&lt;&gt;Z1019,R1020&amp;"m, ",""))))))&amp;IF(ISBLANK(S1020),"",(IF(B1020&lt;&gt;B1019,S1020&amp;", ",IF(S1020&lt;&gt;S1019,IF((Z1020=Z1019),"same locality "&amp;S1020&amp;", ",S1020&amp;", "),""))))&amp;(IF(ISBLANK(T1020),"",(IF(T1020&lt;&gt;T1019,IF(ISBLANK(F$2),T1020&amp;", ",T1020&amp;" "&amp;F$2&amp;", "),(IF(B1020&lt;&gt;B1019,IF(ISBLANK(F$2),T1020&amp;", ",T1020&amp;" "&amp;F$2&amp;", "),(IF(Z1020&lt;&gt;Z1019,IF(ISBLANK(F$2),T1020&amp;", ",T1020&amp;" "&amp;F$2&amp;", "),IF((U1020&lt;&gt;U1019)*($G$2="Y"),"same collector, ","")))))))))&amp;(IF(ISBLANK(U1020),"",(IF(U1020&lt;&gt;U1019,U1020&amp;", ",(IF(B1020&lt;&gt;B1019,U1020&amp;", ",IF(Z1020&lt;&gt;Z1019,U1020&amp;", ",(IF(T1020&lt;&gt;T1019,IF((T1020&lt;&gt;T1019)*($G$2="Y"),"same date, ", ""),IF((T1020=T1019)*(U1020=U1019)*(S1020&lt;&gt;S1019)*($G$2="Y"),"same collector and date, ", ""))))))))))&amp;(IF(ISBLANK(V1020),"",V1020&amp;", "))&amp;IF((AA1020&lt;&gt;AA1021)*($H$2="y"),AD1020&amp;AE1020,IF((AA1020&lt;&gt;AA1021)*($H$2="m"),AD1020&amp;AG1020,IF(($H$2&lt;&gt;"m")*($H$2&lt;&gt;"Y"),(IF(F1020=0,"",F1020&amp;" "&amp;$F$4&amp;" "))&amp;(IF(G1020=0,"",G1020&amp;" "&amp;$G$4&amp;" "))&amp;(IF(H1020=0,"",H1020&amp;" "&amp;H$4&amp;" "))&amp;(IF(I1020=0,"",I1020&amp;" "&amp;$I$4&amp;" "))&amp;(IF(J1020=0,"",J1020&amp;" "&amp;$J$4&amp;" "))&amp;IF((ISBLANK(C1020)),"","("&amp;C1020&amp;")"),"")))&amp;IF((B1020=B1021)*(K1020=K1021)*(L1020=L1021)*(M1020=M1021),IF(($H$2&lt;&gt;"m")*($H$2&lt;&gt;"Y"), ", ", IF((ISNUMBER(FIND(")",AE1020))), ", ", "")),IF((B1020=B1021)*(K1020=K1021)*(L1020=L1021),"; ",". ")))</f>
        <v/>
      </c>
      <c r="AI1020" s="1"/>
    </row>
    <row r="1021" spans="1:35" x14ac:dyDescent="0.25">
      <c r="A1021" s="3" t="str">
        <f t="shared" si="124"/>
        <v/>
      </c>
      <c r="B1021" s="53" t="str">
        <f t="shared" si="128"/>
        <v/>
      </c>
      <c r="C1021" s="57"/>
      <c r="D1021" s="57"/>
      <c r="E1021" s="57"/>
      <c r="F1021" s="57"/>
      <c r="G1021" s="57"/>
      <c r="H1021" s="57"/>
      <c r="I1021" s="57"/>
      <c r="J1021" s="57"/>
      <c r="K1021" s="57"/>
      <c r="L1021" s="57"/>
      <c r="M1021" s="54"/>
      <c r="N1021" s="57"/>
      <c r="O1021" s="58"/>
      <c r="P1021" s="58"/>
      <c r="Q1021" s="58"/>
      <c r="R1021" s="58"/>
      <c r="S1021" s="54"/>
      <c r="T1021" s="57"/>
      <c r="U1021" s="57"/>
      <c r="V1021" s="57"/>
      <c r="W1021" s="57"/>
      <c r="X1021" s="147" t="str">
        <f>IF(ISBLANK(D1021),"",IF('order-admin-units'!$I$1&lt;&gt;"y", "", IF((K1021="")*(ISBLANK(D1021)=FALSE), 'order-admin-units'!$B$1+1, VLOOKUP(K1021, ordercountry, 2))))</f>
        <v/>
      </c>
      <c r="Y1021" s="147" t="str">
        <f>IF(ISBLANK(D1021),"",IF('order-admin-units'!$I$1&lt;&gt;"y", "", IF(L1021="", 'order-admin-units'!$B$2+1, VLOOKUP(K1021&amp;"@"&amp;L1021, orderadmin, 2))))</f>
        <v/>
      </c>
      <c r="Z1021" s="147" t="str">
        <f t="shared" si="125"/>
        <v/>
      </c>
      <c r="AA1021" s="147" t="str">
        <f t="shared" si="126"/>
        <v/>
      </c>
      <c r="AB1021" s="147" t="str">
        <f t="shared" si="127"/>
        <v/>
      </c>
      <c r="AC1021" s="147" t="str">
        <f t="shared" si="121"/>
        <v/>
      </c>
      <c r="AD1021" s="11" t="str">
        <f t="shared" si="122"/>
        <v/>
      </c>
      <c r="AE1021" s="11" t="str">
        <f t="array" ref="AE1021">IF(ISBLANK(D1021),"",IF(OR($H$2="y",$H$2="m"),IF(AA1021=AA1020,IF(OR(AB1021=$AB$4:$AB1020)=FALSE,AE1020&amp;C1021,AE1020),"("&amp;C1021)&amp;IF(AA1021=AA1022,IF(OR(AB1022=$AB$4:$AB1021)=FALSE,", ",""),") "),""))</f>
        <v/>
      </c>
      <c r="AF1021" s="11" t="str">
        <f t="shared" si="123"/>
        <v/>
      </c>
      <c r="AG1021" s="11" t="str">
        <f t="array" ref="AG1021">IF(ISBLANK(D1021),"",IF(OR($H$2="y",$H$2="m"),IF(AA1021=AA1020,IF(OR(AC1021=$AC$4:$AC1020)=FALSE,AG1020&amp;AF1021,AG1020),"("&amp;AF1021)&amp;IF(AA1021=AA1022,IF(OR(AC1022=$AC$4:$AC1021)=FALSE,", ",""),") "),""))</f>
        <v/>
      </c>
      <c r="AH1021" s="10" t="str">
        <f>IF((ISBLANK(D1021)),"",IF(D1021=D1020,AH1020,"")&amp;IF(B1020&lt;&gt;B1021,((IF(ISBLANK(E1021),$D$3&amp;"Non-type material: "&amp;$D$3,$D$3&amp;INDEX('type-categories'!$A$2:$B$100,MATCH(E1021,'type-categories'!$A$2:$A$100,0),2)&amp;$D$3))),"")&amp;(IF(K1021&lt;&gt;K1020,$C$2&amp;K1021&amp;$K$3&amp;$C$2&amp;" ",(IF(B1021&lt;&gt;B1020,$C$2&amp;K1021&amp;$K$3&amp;$C$2&amp;" ",""))))&amp;(IF(L1021="","",((IF(L1021&lt;&gt;L1020,$D$2&amp;L1021&amp;$L$3&amp;$D$2&amp;" ",IF(B1021&lt;&gt;B1020,$D$2&amp;L1021&amp;$L$3&amp;$D$2&amp;" ",""))))))&amp;(IF(M1021="","",((IF(M1021&lt;&gt;M1020,$E$2&amp;M1021&amp;$E$2&amp;","&amp;" ",IF(B1021&lt;&gt;B1020,$E$2&amp;M1021&amp;$E$2&amp;",",""))))))&amp;(IF(N1021="","",IF(N1021&lt;&gt;N1020,N1021&amp;", ",IF(B1021&lt;&gt;B1020,N1021&amp;", ",""))))&amp;(IF(ISBLANK(O1021),"",(IF(O1021&lt;&gt;O1020,O1021&amp;", ",IF(B1021&lt;&gt;B1020,O1021&amp;", ","")))))&amp;(IF(ISBLANK(P1021),"",(IF(P1021&lt;&gt;P1020,P1021&amp;", ",IF(B1021&lt;&gt;B1020,P1021&amp;", ",IF(Z1021&lt;&gt;Z1020,P1021&amp;", ",""))))))&amp;(IF(ISBLANK(Q1021),"",(IF(Q1021&lt;&gt;Q1020,Q1021&amp;", ",IF(B1021&lt;&gt;B1020,Q1021&amp;", ",IF(Z1021&lt;&gt;Z1020,Q1021&amp;", ",""))))))&amp;(IF(ISBLANK(R1021),"",(IF(R1021&lt;&gt;R1020,R1021&amp;"m, ",IF(B1021&lt;&gt;B1020,R1021&amp;"m, ",IF(Z1021&lt;&gt;Z1020,R1021&amp;"m, ",""))))))&amp;IF(ISBLANK(S1021),"",(IF(B1021&lt;&gt;B1020,S1021&amp;", ",IF(S1021&lt;&gt;S1020,IF((Z1021=Z1020),"same locality "&amp;S1021&amp;", ",S1021&amp;", "),""))))&amp;(IF(ISBLANK(T1021),"",(IF(T1021&lt;&gt;T1020,IF(ISBLANK(F$2),T1021&amp;", ",T1021&amp;" "&amp;F$2&amp;", "),(IF(B1021&lt;&gt;B1020,IF(ISBLANK(F$2),T1021&amp;", ",T1021&amp;" "&amp;F$2&amp;", "),(IF(Z1021&lt;&gt;Z1020,IF(ISBLANK(F$2),T1021&amp;", ",T1021&amp;" "&amp;F$2&amp;", "),IF((U1021&lt;&gt;U1020)*($G$2="Y"),"same collector, ","")))))))))&amp;(IF(ISBLANK(U1021),"",(IF(U1021&lt;&gt;U1020,U1021&amp;", ",(IF(B1021&lt;&gt;B1020,U1021&amp;", ",IF(Z1021&lt;&gt;Z1020,U1021&amp;", ",(IF(T1021&lt;&gt;T1020,IF((T1021&lt;&gt;T1020)*($G$2="Y"),"same date, ", ""),IF((T1021=T1020)*(U1021=U1020)*(S1021&lt;&gt;S1020)*($G$2="Y"),"same collector and date, ", ""))))))))))&amp;(IF(ISBLANK(V1021),"",V1021&amp;", "))&amp;IF((AA1021&lt;&gt;AA1022)*($H$2="y"),AD1021&amp;AE1021,IF((AA1021&lt;&gt;AA1022)*($H$2="m"),AD1021&amp;AG1021,IF(($H$2&lt;&gt;"m")*($H$2&lt;&gt;"Y"),(IF(F1021=0,"",F1021&amp;" "&amp;$F$4&amp;" "))&amp;(IF(G1021=0,"",G1021&amp;" "&amp;$G$4&amp;" "))&amp;(IF(H1021=0,"",H1021&amp;" "&amp;H$4&amp;" "))&amp;(IF(I1021=0,"",I1021&amp;" "&amp;$I$4&amp;" "))&amp;(IF(J1021=0,"",J1021&amp;" "&amp;$J$4&amp;" "))&amp;IF((ISBLANK(C1021)),"","("&amp;C1021&amp;")"),"")))&amp;IF((B1021=B1022)*(K1021=K1022)*(L1021=L1022)*(M1021=M1022),IF(($H$2&lt;&gt;"m")*($H$2&lt;&gt;"Y"), ", ", IF((ISNUMBER(FIND(")",AE1021))), ", ", "")),IF((B1021=B1022)*(K1021=K1022)*(L1021=L1022),"; ",". ")))</f>
        <v/>
      </c>
      <c r="AI1021" s="1"/>
    </row>
    <row r="1022" spans="1:35" x14ac:dyDescent="0.25">
      <c r="A1022" s="3" t="str">
        <f t="shared" si="124"/>
        <v/>
      </c>
      <c r="B1022" s="53" t="str">
        <f t="shared" si="128"/>
        <v/>
      </c>
      <c r="C1022" s="57"/>
      <c r="D1022" s="57"/>
      <c r="E1022" s="57"/>
      <c r="F1022" s="57"/>
      <c r="G1022" s="57"/>
      <c r="H1022" s="57"/>
      <c r="I1022" s="57"/>
      <c r="J1022" s="57"/>
      <c r="K1022" s="57"/>
      <c r="L1022" s="57"/>
      <c r="M1022" s="54"/>
      <c r="N1022" s="57"/>
      <c r="O1022" s="58"/>
      <c r="P1022" s="58"/>
      <c r="Q1022" s="58"/>
      <c r="R1022" s="58"/>
      <c r="S1022" s="54"/>
      <c r="T1022" s="57"/>
      <c r="U1022" s="57"/>
      <c r="V1022" s="57"/>
      <c r="W1022" s="57"/>
      <c r="X1022" s="147" t="str">
        <f>IF(ISBLANK(D1022),"",IF('order-admin-units'!$I$1&lt;&gt;"y", "", IF((K1022="")*(ISBLANK(D1022)=FALSE), 'order-admin-units'!$B$1+1, VLOOKUP(K1022, ordercountry, 2))))</f>
        <v/>
      </c>
      <c r="Y1022" s="147" t="str">
        <f>IF(ISBLANK(D1022),"",IF('order-admin-units'!$I$1&lt;&gt;"y", "", IF(L1022="", 'order-admin-units'!$B$2+1, VLOOKUP(K1022&amp;"@"&amp;L1022, orderadmin, 2))))</f>
        <v/>
      </c>
      <c r="Z1022" s="147" t="str">
        <f t="shared" si="125"/>
        <v/>
      </c>
      <c r="AA1022" s="147" t="str">
        <f t="shared" si="126"/>
        <v/>
      </c>
      <c r="AB1022" s="147" t="str">
        <f t="shared" si="127"/>
        <v/>
      </c>
      <c r="AC1022" s="147" t="str">
        <f t="shared" si="121"/>
        <v/>
      </c>
      <c r="AD1022" s="11" t="str">
        <f t="shared" si="122"/>
        <v/>
      </c>
      <c r="AE1022" s="11" t="str">
        <f t="array" ref="AE1022">IF(ISBLANK(D1022),"",IF(OR($H$2="y",$H$2="m"),IF(AA1022=AA1021,IF(OR(AB1022=$AB$4:$AB1021)=FALSE,AE1021&amp;C1022,AE1021),"("&amp;C1022)&amp;IF(AA1022=AA1023,IF(OR(AB1023=$AB$4:$AB1022)=FALSE,", ",""),") "),""))</f>
        <v/>
      </c>
      <c r="AF1022" s="11" t="str">
        <f t="shared" si="123"/>
        <v/>
      </c>
      <c r="AG1022" s="11" t="str">
        <f t="array" ref="AG1022">IF(ISBLANK(D1022),"",IF(OR($H$2="y",$H$2="m"),IF(AA1022=AA1021,IF(OR(AC1022=$AC$4:$AC1021)=FALSE,AG1021&amp;AF1022,AG1021),"("&amp;AF1022)&amp;IF(AA1022=AA1023,IF(OR(AC1023=$AC$4:$AC1022)=FALSE,", ",""),") "),""))</f>
        <v/>
      </c>
      <c r="AH1022" s="10" t="str">
        <f>IF((ISBLANK(D1022)),"",IF(D1022=D1021,AH1021,"")&amp;IF(B1021&lt;&gt;B1022,((IF(ISBLANK(E1022),$D$3&amp;"Non-type material: "&amp;$D$3,$D$3&amp;INDEX('type-categories'!$A$2:$B$100,MATCH(E1022,'type-categories'!$A$2:$A$100,0),2)&amp;$D$3))),"")&amp;(IF(K1022&lt;&gt;K1021,$C$2&amp;K1022&amp;$K$3&amp;$C$2&amp;" ",(IF(B1022&lt;&gt;B1021,$C$2&amp;K1022&amp;$K$3&amp;$C$2&amp;" ",""))))&amp;(IF(L1022="","",((IF(L1022&lt;&gt;L1021,$D$2&amp;L1022&amp;$L$3&amp;$D$2&amp;" ",IF(B1022&lt;&gt;B1021,$D$2&amp;L1022&amp;$L$3&amp;$D$2&amp;" ",""))))))&amp;(IF(M1022="","",((IF(M1022&lt;&gt;M1021,$E$2&amp;M1022&amp;$E$2&amp;","&amp;" ",IF(B1022&lt;&gt;B1021,$E$2&amp;M1022&amp;$E$2&amp;",",""))))))&amp;(IF(N1022="","",IF(N1022&lt;&gt;N1021,N1022&amp;", ",IF(B1022&lt;&gt;B1021,N1022&amp;", ",""))))&amp;(IF(ISBLANK(O1022),"",(IF(O1022&lt;&gt;O1021,O1022&amp;", ",IF(B1022&lt;&gt;B1021,O1022&amp;", ","")))))&amp;(IF(ISBLANK(P1022),"",(IF(P1022&lt;&gt;P1021,P1022&amp;", ",IF(B1022&lt;&gt;B1021,P1022&amp;", ",IF(Z1022&lt;&gt;Z1021,P1022&amp;", ",""))))))&amp;(IF(ISBLANK(Q1022),"",(IF(Q1022&lt;&gt;Q1021,Q1022&amp;", ",IF(B1022&lt;&gt;B1021,Q1022&amp;", ",IF(Z1022&lt;&gt;Z1021,Q1022&amp;", ",""))))))&amp;(IF(ISBLANK(R1022),"",(IF(R1022&lt;&gt;R1021,R1022&amp;"m, ",IF(B1022&lt;&gt;B1021,R1022&amp;"m, ",IF(Z1022&lt;&gt;Z1021,R1022&amp;"m, ",""))))))&amp;IF(ISBLANK(S1022),"",(IF(B1022&lt;&gt;B1021,S1022&amp;", ",IF(S1022&lt;&gt;S1021,IF((Z1022=Z1021),"same locality "&amp;S1022&amp;", ",S1022&amp;", "),""))))&amp;(IF(ISBLANK(T1022),"",(IF(T1022&lt;&gt;T1021,IF(ISBLANK(F$2),T1022&amp;", ",T1022&amp;" "&amp;F$2&amp;", "),(IF(B1022&lt;&gt;B1021,IF(ISBLANK(F$2),T1022&amp;", ",T1022&amp;" "&amp;F$2&amp;", "),(IF(Z1022&lt;&gt;Z1021,IF(ISBLANK(F$2),T1022&amp;", ",T1022&amp;" "&amp;F$2&amp;", "),IF((U1022&lt;&gt;U1021)*($G$2="Y"),"same collector, ","")))))))))&amp;(IF(ISBLANK(U1022),"",(IF(U1022&lt;&gt;U1021,U1022&amp;", ",(IF(B1022&lt;&gt;B1021,U1022&amp;", ",IF(Z1022&lt;&gt;Z1021,U1022&amp;", ",(IF(T1022&lt;&gt;T1021,IF((T1022&lt;&gt;T1021)*($G$2="Y"),"same date, ", ""),IF((T1022=T1021)*(U1022=U1021)*(S1022&lt;&gt;S1021)*($G$2="Y"),"same collector and date, ", ""))))))))))&amp;(IF(ISBLANK(V1022),"",V1022&amp;", "))&amp;IF((AA1022&lt;&gt;AA1023)*($H$2="y"),AD1022&amp;AE1022,IF((AA1022&lt;&gt;AA1023)*($H$2="m"),AD1022&amp;AG1022,IF(($H$2&lt;&gt;"m")*($H$2&lt;&gt;"Y"),(IF(F1022=0,"",F1022&amp;" "&amp;$F$4&amp;" "))&amp;(IF(G1022=0,"",G1022&amp;" "&amp;$G$4&amp;" "))&amp;(IF(H1022=0,"",H1022&amp;" "&amp;H$4&amp;" "))&amp;(IF(I1022=0,"",I1022&amp;" "&amp;$I$4&amp;" "))&amp;(IF(J1022=0,"",J1022&amp;" "&amp;$J$4&amp;" "))&amp;IF((ISBLANK(C1022)),"","("&amp;C1022&amp;")"),"")))&amp;IF((B1022=B1023)*(K1022=K1023)*(L1022=L1023)*(M1022=M1023),IF(($H$2&lt;&gt;"m")*($H$2&lt;&gt;"Y"), ", ", IF((ISNUMBER(FIND(")",AE1022))), ", ", "")),IF((B1022=B1023)*(K1022=K1023)*(L1022=L1023),"; ",". ")))</f>
        <v/>
      </c>
      <c r="AI1022" s="1"/>
    </row>
    <row r="1023" spans="1:35" x14ac:dyDescent="0.25">
      <c r="A1023" s="3" t="str">
        <f t="shared" si="124"/>
        <v/>
      </c>
      <c r="B1023" s="53" t="str">
        <f t="shared" si="128"/>
        <v/>
      </c>
      <c r="C1023" s="57"/>
      <c r="D1023" s="57"/>
      <c r="E1023" s="57"/>
      <c r="F1023" s="57"/>
      <c r="G1023" s="57"/>
      <c r="H1023" s="57"/>
      <c r="I1023" s="57"/>
      <c r="J1023" s="57"/>
      <c r="K1023" s="57"/>
      <c r="L1023" s="57"/>
      <c r="M1023" s="54"/>
      <c r="N1023" s="57"/>
      <c r="O1023" s="58"/>
      <c r="P1023" s="58"/>
      <c r="Q1023" s="58"/>
      <c r="R1023" s="58"/>
      <c r="S1023" s="54"/>
      <c r="T1023" s="57"/>
      <c r="U1023" s="57"/>
      <c r="V1023" s="57"/>
      <c r="W1023" s="57"/>
      <c r="X1023" s="147" t="str">
        <f>IF(ISBLANK(D1023),"",IF('order-admin-units'!$I$1&lt;&gt;"y", "", IF((K1023="")*(ISBLANK(D1023)=FALSE), 'order-admin-units'!$B$1+1, VLOOKUP(K1023, ordercountry, 2))))</f>
        <v/>
      </c>
      <c r="Y1023" s="147" t="str">
        <f>IF(ISBLANK(D1023),"",IF('order-admin-units'!$I$1&lt;&gt;"y", "", IF(L1023="", 'order-admin-units'!$B$2+1, VLOOKUP(K1023&amp;"@"&amp;L1023, orderadmin, 2))))</f>
        <v/>
      </c>
      <c r="Z1023" s="147" t="str">
        <f t="shared" si="125"/>
        <v/>
      </c>
      <c r="AA1023" s="147" t="str">
        <f t="shared" si="126"/>
        <v/>
      </c>
      <c r="AB1023" s="147" t="str">
        <f t="shared" si="127"/>
        <v/>
      </c>
      <c r="AC1023" s="147" t="str">
        <f t="shared" si="121"/>
        <v/>
      </c>
      <c r="AD1023" s="11" t="str">
        <f t="shared" si="122"/>
        <v/>
      </c>
      <c r="AE1023" s="11" t="str">
        <f t="array" ref="AE1023">IF(ISBLANK(D1023),"",IF(OR($H$2="y",$H$2="m"),IF(AA1023=AA1022,IF(OR(AB1023=$AB$4:$AB1022)=FALSE,AE1022&amp;C1023,AE1022),"("&amp;C1023)&amp;IF(AA1023=AA1024,IF(OR(AB1024=$AB$4:$AB1023)=FALSE,", ",""),") "),""))</f>
        <v/>
      </c>
      <c r="AF1023" s="11" t="str">
        <f t="shared" si="123"/>
        <v/>
      </c>
      <c r="AG1023" s="11" t="str">
        <f t="array" ref="AG1023">IF(ISBLANK(D1023),"",IF(OR($H$2="y",$H$2="m"),IF(AA1023=AA1022,IF(OR(AC1023=$AC$4:$AC1022)=FALSE,AG1022&amp;AF1023,AG1022),"("&amp;AF1023)&amp;IF(AA1023=AA1024,IF(OR(AC1024=$AC$4:$AC1023)=FALSE,", ",""),") "),""))</f>
        <v/>
      </c>
      <c r="AH1023" s="10" t="str">
        <f>IF((ISBLANK(D1023)),"",IF(D1023=D1022,AH1022,"")&amp;IF(B1022&lt;&gt;B1023,((IF(ISBLANK(E1023),$D$3&amp;"Non-type material: "&amp;$D$3,$D$3&amp;INDEX('type-categories'!$A$2:$B$100,MATCH(E1023,'type-categories'!$A$2:$A$100,0),2)&amp;$D$3))),"")&amp;(IF(K1023&lt;&gt;K1022,$C$2&amp;K1023&amp;$K$3&amp;$C$2&amp;" ",(IF(B1023&lt;&gt;B1022,$C$2&amp;K1023&amp;$K$3&amp;$C$2&amp;" ",""))))&amp;(IF(L1023="","",((IF(L1023&lt;&gt;L1022,$D$2&amp;L1023&amp;$L$3&amp;$D$2&amp;" ",IF(B1023&lt;&gt;B1022,$D$2&amp;L1023&amp;$L$3&amp;$D$2&amp;" ",""))))))&amp;(IF(M1023="","",((IF(M1023&lt;&gt;M1022,$E$2&amp;M1023&amp;$E$2&amp;","&amp;" ",IF(B1023&lt;&gt;B1022,$E$2&amp;M1023&amp;$E$2&amp;",",""))))))&amp;(IF(N1023="","",IF(N1023&lt;&gt;N1022,N1023&amp;", ",IF(B1023&lt;&gt;B1022,N1023&amp;", ",""))))&amp;(IF(ISBLANK(O1023),"",(IF(O1023&lt;&gt;O1022,O1023&amp;", ",IF(B1023&lt;&gt;B1022,O1023&amp;", ","")))))&amp;(IF(ISBLANK(P1023),"",(IF(P1023&lt;&gt;P1022,P1023&amp;", ",IF(B1023&lt;&gt;B1022,P1023&amp;", ",IF(Z1023&lt;&gt;Z1022,P1023&amp;", ",""))))))&amp;(IF(ISBLANK(Q1023),"",(IF(Q1023&lt;&gt;Q1022,Q1023&amp;", ",IF(B1023&lt;&gt;B1022,Q1023&amp;", ",IF(Z1023&lt;&gt;Z1022,Q1023&amp;", ",""))))))&amp;(IF(ISBLANK(R1023),"",(IF(R1023&lt;&gt;R1022,R1023&amp;"m, ",IF(B1023&lt;&gt;B1022,R1023&amp;"m, ",IF(Z1023&lt;&gt;Z1022,R1023&amp;"m, ",""))))))&amp;IF(ISBLANK(S1023),"",(IF(B1023&lt;&gt;B1022,S1023&amp;", ",IF(S1023&lt;&gt;S1022,IF((Z1023=Z1022),"same locality "&amp;S1023&amp;", ",S1023&amp;", "),""))))&amp;(IF(ISBLANK(T1023),"",(IF(T1023&lt;&gt;T1022,IF(ISBLANK(F$2),T1023&amp;", ",T1023&amp;" "&amp;F$2&amp;", "),(IF(B1023&lt;&gt;B1022,IF(ISBLANK(F$2),T1023&amp;", ",T1023&amp;" "&amp;F$2&amp;", "),(IF(Z1023&lt;&gt;Z1022,IF(ISBLANK(F$2),T1023&amp;", ",T1023&amp;" "&amp;F$2&amp;", "),IF((U1023&lt;&gt;U1022)*($G$2="Y"),"same collector, ","")))))))))&amp;(IF(ISBLANK(U1023),"",(IF(U1023&lt;&gt;U1022,U1023&amp;", ",(IF(B1023&lt;&gt;B1022,U1023&amp;", ",IF(Z1023&lt;&gt;Z1022,U1023&amp;", ",(IF(T1023&lt;&gt;T1022,IF((T1023&lt;&gt;T1022)*($G$2="Y"),"same date, ", ""),IF((T1023=T1022)*(U1023=U1022)*(S1023&lt;&gt;S1022)*($G$2="Y"),"same collector and date, ", ""))))))))))&amp;(IF(ISBLANK(V1023),"",V1023&amp;", "))&amp;IF((AA1023&lt;&gt;AA1024)*($H$2="y"),AD1023&amp;AE1023,IF((AA1023&lt;&gt;AA1024)*($H$2="m"),AD1023&amp;AG1023,IF(($H$2&lt;&gt;"m")*($H$2&lt;&gt;"Y"),(IF(F1023=0,"",F1023&amp;" "&amp;$F$4&amp;" "))&amp;(IF(G1023=0,"",G1023&amp;" "&amp;$G$4&amp;" "))&amp;(IF(H1023=0,"",H1023&amp;" "&amp;H$4&amp;" "))&amp;(IF(I1023=0,"",I1023&amp;" "&amp;$I$4&amp;" "))&amp;(IF(J1023=0,"",J1023&amp;" "&amp;$J$4&amp;" "))&amp;IF((ISBLANK(C1023)),"","("&amp;C1023&amp;")"),"")))&amp;IF((B1023=B1024)*(K1023=K1024)*(L1023=L1024)*(M1023=M1024),IF(($H$2&lt;&gt;"m")*($H$2&lt;&gt;"Y"), ", ", IF((ISNUMBER(FIND(")",AE1023))), ", ", "")),IF((B1023=B1024)*(K1023=K1024)*(L1023=L1024),"; ",". ")))</f>
        <v/>
      </c>
      <c r="AI1023" s="1"/>
    </row>
    <row r="1024" spans="1:35" x14ac:dyDescent="0.25">
      <c r="A1024" s="3" t="str">
        <f t="shared" si="124"/>
        <v/>
      </c>
      <c r="B1024" s="53" t="str">
        <f t="shared" si="128"/>
        <v/>
      </c>
      <c r="C1024" s="57"/>
      <c r="D1024" s="57"/>
      <c r="E1024" s="57"/>
      <c r="F1024" s="57"/>
      <c r="G1024" s="57"/>
      <c r="H1024" s="57"/>
      <c r="I1024" s="57"/>
      <c r="J1024" s="57"/>
      <c r="K1024" s="57"/>
      <c r="L1024" s="57"/>
      <c r="M1024" s="54"/>
      <c r="N1024" s="57"/>
      <c r="O1024" s="58"/>
      <c r="P1024" s="58"/>
      <c r="Q1024" s="58"/>
      <c r="R1024" s="58"/>
      <c r="S1024" s="54"/>
      <c r="T1024" s="57"/>
      <c r="U1024" s="57"/>
      <c r="V1024" s="57"/>
      <c r="W1024" s="57"/>
      <c r="X1024" s="147" t="str">
        <f>IF(ISBLANK(D1024),"",IF('order-admin-units'!$I$1&lt;&gt;"y", "", IF((K1024="")*(ISBLANK(D1024)=FALSE), 'order-admin-units'!$B$1+1, VLOOKUP(K1024, ordercountry, 2))))</f>
        <v/>
      </c>
      <c r="Y1024" s="147" t="str">
        <f>IF(ISBLANK(D1024),"",IF('order-admin-units'!$I$1&lt;&gt;"y", "", IF(L1024="", 'order-admin-units'!$B$2+1, VLOOKUP(K1024&amp;"@"&amp;L1024, orderadmin, 2))))</f>
        <v/>
      </c>
      <c r="Z1024" s="147" t="str">
        <f t="shared" si="125"/>
        <v/>
      </c>
      <c r="AA1024" s="147" t="str">
        <f t="shared" si="126"/>
        <v/>
      </c>
      <c r="AB1024" s="147" t="str">
        <f t="shared" si="127"/>
        <v/>
      </c>
      <c r="AC1024" s="147" t="str">
        <f t="shared" si="121"/>
        <v/>
      </c>
      <c r="AD1024" s="11" t="str">
        <f t="shared" si="122"/>
        <v/>
      </c>
      <c r="AE1024" s="11" t="str">
        <f t="array" ref="AE1024">IF(ISBLANK(D1024),"",IF(OR($H$2="y",$H$2="m"),IF(AA1024=AA1023,IF(OR(AB1024=$AB$4:$AB1023)=FALSE,AE1023&amp;C1024,AE1023),"("&amp;C1024)&amp;IF(AA1024=AA1025,IF(OR(AB1025=$AB$4:$AB1024)=FALSE,", ",""),") "),""))</f>
        <v/>
      </c>
      <c r="AF1024" s="11" t="str">
        <f t="shared" si="123"/>
        <v/>
      </c>
      <c r="AG1024" s="11" t="str">
        <f t="array" ref="AG1024">IF(ISBLANK(D1024),"",IF(OR($H$2="y",$H$2="m"),IF(AA1024=AA1023,IF(OR(AC1024=$AC$4:$AC1023)=FALSE,AG1023&amp;AF1024,AG1023),"("&amp;AF1024)&amp;IF(AA1024=AA1025,IF(OR(AC1025=$AC$4:$AC1024)=FALSE,", ",""),") "),""))</f>
        <v/>
      </c>
      <c r="AH1024" s="10" t="str">
        <f>IF((ISBLANK(D1024)),"",IF(D1024=D1023,AH1023,"")&amp;IF(B1023&lt;&gt;B1024,((IF(ISBLANK(E1024),$D$3&amp;"Non-type material: "&amp;$D$3,$D$3&amp;INDEX('type-categories'!$A$2:$B$100,MATCH(E1024,'type-categories'!$A$2:$A$100,0),2)&amp;$D$3))),"")&amp;(IF(K1024&lt;&gt;K1023,$C$2&amp;K1024&amp;$K$3&amp;$C$2&amp;" ",(IF(B1024&lt;&gt;B1023,$C$2&amp;K1024&amp;$K$3&amp;$C$2&amp;" ",""))))&amp;(IF(L1024="","",((IF(L1024&lt;&gt;L1023,$D$2&amp;L1024&amp;$L$3&amp;$D$2&amp;" ",IF(B1024&lt;&gt;B1023,$D$2&amp;L1024&amp;$L$3&amp;$D$2&amp;" ",""))))))&amp;(IF(M1024="","",((IF(M1024&lt;&gt;M1023,$E$2&amp;M1024&amp;$E$2&amp;","&amp;" ",IF(B1024&lt;&gt;B1023,$E$2&amp;M1024&amp;$E$2&amp;",",""))))))&amp;(IF(N1024="","",IF(N1024&lt;&gt;N1023,N1024&amp;", ",IF(B1024&lt;&gt;B1023,N1024&amp;", ",""))))&amp;(IF(ISBLANK(O1024),"",(IF(O1024&lt;&gt;O1023,O1024&amp;", ",IF(B1024&lt;&gt;B1023,O1024&amp;", ","")))))&amp;(IF(ISBLANK(P1024),"",(IF(P1024&lt;&gt;P1023,P1024&amp;", ",IF(B1024&lt;&gt;B1023,P1024&amp;", ",IF(Z1024&lt;&gt;Z1023,P1024&amp;", ",""))))))&amp;(IF(ISBLANK(Q1024),"",(IF(Q1024&lt;&gt;Q1023,Q1024&amp;", ",IF(B1024&lt;&gt;B1023,Q1024&amp;", ",IF(Z1024&lt;&gt;Z1023,Q1024&amp;", ",""))))))&amp;(IF(ISBLANK(R1024),"",(IF(R1024&lt;&gt;R1023,R1024&amp;"m, ",IF(B1024&lt;&gt;B1023,R1024&amp;"m, ",IF(Z1024&lt;&gt;Z1023,R1024&amp;"m, ",""))))))&amp;IF(ISBLANK(S1024),"",(IF(B1024&lt;&gt;B1023,S1024&amp;", ",IF(S1024&lt;&gt;S1023,IF((Z1024=Z1023),"same locality "&amp;S1024&amp;", ",S1024&amp;", "),""))))&amp;(IF(ISBLANK(T1024),"",(IF(T1024&lt;&gt;T1023,IF(ISBLANK(F$2),T1024&amp;", ",T1024&amp;" "&amp;F$2&amp;", "),(IF(B1024&lt;&gt;B1023,IF(ISBLANK(F$2),T1024&amp;", ",T1024&amp;" "&amp;F$2&amp;", "),(IF(Z1024&lt;&gt;Z1023,IF(ISBLANK(F$2),T1024&amp;", ",T1024&amp;" "&amp;F$2&amp;", "),IF((U1024&lt;&gt;U1023)*($G$2="Y"),"same collector, ","")))))))))&amp;(IF(ISBLANK(U1024),"",(IF(U1024&lt;&gt;U1023,U1024&amp;", ",(IF(B1024&lt;&gt;B1023,U1024&amp;", ",IF(Z1024&lt;&gt;Z1023,U1024&amp;", ",(IF(T1024&lt;&gt;T1023,IF((T1024&lt;&gt;T1023)*($G$2="Y"),"same date, ", ""),IF((T1024=T1023)*(U1024=U1023)*(S1024&lt;&gt;S1023)*($G$2="Y"),"same collector and date, ", ""))))))))))&amp;(IF(ISBLANK(V1024),"",V1024&amp;", "))&amp;IF((AA1024&lt;&gt;AA1025)*($H$2="y"),AD1024&amp;AE1024,IF((AA1024&lt;&gt;AA1025)*($H$2="m"),AD1024&amp;AG1024,IF(($H$2&lt;&gt;"m")*($H$2&lt;&gt;"Y"),(IF(F1024=0,"",F1024&amp;" "&amp;$F$4&amp;" "))&amp;(IF(G1024=0,"",G1024&amp;" "&amp;$G$4&amp;" "))&amp;(IF(H1024=0,"",H1024&amp;" "&amp;H$4&amp;" "))&amp;(IF(I1024=0,"",I1024&amp;" "&amp;$I$4&amp;" "))&amp;(IF(J1024=0,"",J1024&amp;" "&amp;$J$4&amp;" "))&amp;IF((ISBLANK(C1024)),"","("&amp;C1024&amp;")"),"")))&amp;IF((B1024=B1025)*(K1024=K1025)*(L1024=L1025)*(M1024=M1025),IF(($H$2&lt;&gt;"m")*($H$2&lt;&gt;"Y"), ", ", IF((ISNUMBER(FIND(")",AE1024))), ", ", "")),IF((B1024=B1025)*(K1024=K1025)*(L1024=L1025),"; ",". ")))</f>
        <v/>
      </c>
      <c r="AI1024" s="1"/>
    </row>
    <row r="1025" spans="1:35" x14ac:dyDescent="0.25">
      <c r="A1025" s="3" t="str">
        <f t="shared" si="124"/>
        <v/>
      </c>
      <c r="B1025" s="53" t="str">
        <f t="shared" si="128"/>
        <v/>
      </c>
      <c r="C1025" s="57"/>
      <c r="D1025" s="57"/>
      <c r="E1025" s="57"/>
      <c r="F1025" s="57"/>
      <c r="G1025" s="57"/>
      <c r="H1025" s="57"/>
      <c r="I1025" s="57"/>
      <c r="J1025" s="57"/>
      <c r="K1025" s="57"/>
      <c r="L1025" s="57"/>
      <c r="M1025" s="54"/>
      <c r="N1025" s="57"/>
      <c r="O1025" s="58"/>
      <c r="P1025" s="58"/>
      <c r="Q1025" s="58"/>
      <c r="R1025" s="58"/>
      <c r="S1025" s="54"/>
      <c r="T1025" s="57"/>
      <c r="U1025" s="57"/>
      <c r="V1025" s="57"/>
      <c r="W1025" s="57"/>
      <c r="X1025" s="147" t="str">
        <f>IF(ISBLANK(D1025),"",IF('order-admin-units'!$I$1&lt;&gt;"y", "", IF((K1025="")*(ISBLANK(D1025)=FALSE), 'order-admin-units'!$B$1+1, VLOOKUP(K1025, ordercountry, 2))))</f>
        <v/>
      </c>
      <c r="Y1025" s="147" t="str">
        <f>IF(ISBLANK(D1025),"",IF('order-admin-units'!$I$1&lt;&gt;"y", "", IF(L1025="", 'order-admin-units'!$B$2+1, VLOOKUP(K1025&amp;"@"&amp;L1025, orderadmin, 2))))</f>
        <v/>
      </c>
      <c r="Z1025" s="147" t="str">
        <f t="shared" si="125"/>
        <v/>
      </c>
      <c r="AA1025" s="147" t="str">
        <f t="shared" si="126"/>
        <v/>
      </c>
      <c r="AB1025" s="147" t="str">
        <f t="shared" si="127"/>
        <v/>
      </c>
      <c r="AC1025" s="147" t="str">
        <f t="shared" si="121"/>
        <v/>
      </c>
      <c r="AD1025" s="11" t="str">
        <f t="shared" si="122"/>
        <v/>
      </c>
      <c r="AE1025" s="11" t="str">
        <f t="array" ref="AE1025">IF(ISBLANK(D1025),"",IF(OR($H$2="y",$H$2="m"),IF(AA1025=AA1024,IF(OR(AB1025=$AB$4:$AB1024)=FALSE,AE1024&amp;C1025,AE1024),"("&amp;C1025)&amp;IF(AA1025=AA1026,IF(OR(AB1026=$AB$4:$AB1025)=FALSE,", ",""),") "),""))</f>
        <v/>
      </c>
      <c r="AF1025" s="11" t="str">
        <f t="shared" si="123"/>
        <v/>
      </c>
      <c r="AG1025" s="11" t="str">
        <f t="array" ref="AG1025">IF(ISBLANK(D1025),"",IF(OR($H$2="y",$H$2="m"),IF(AA1025=AA1024,IF(OR(AC1025=$AC$4:$AC1024)=FALSE,AG1024&amp;AF1025,AG1024),"("&amp;AF1025)&amp;IF(AA1025=AA1026,IF(OR(AC1026=$AC$4:$AC1025)=FALSE,", ",""),") "),""))</f>
        <v/>
      </c>
      <c r="AH1025" s="10" t="str">
        <f>IF((ISBLANK(D1025)),"",IF(D1025=D1024,AH1024,"")&amp;IF(B1024&lt;&gt;B1025,((IF(ISBLANK(E1025),$D$3&amp;"Non-type material: "&amp;$D$3,$D$3&amp;INDEX('type-categories'!$A$2:$B$100,MATCH(E1025,'type-categories'!$A$2:$A$100,0),2)&amp;$D$3))),"")&amp;(IF(K1025&lt;&gt;K1024,$C$2&amp;K1025&amp;$K$3&amp;$C$2&amp;" ",(IF(B1025&lt;&gt;B1024,$C$2&amp;K1025&amp;$K$3&amp;$C$2&amp;" ",""))))&amp;(IF(L1025="","",((IF(L1025&lt;&gt;L1024,$D$2&amp;L1025&amp;$L$3&amp;$D$2&amp;" ",IF(B1025&lt;&gt;B1024,$D$2&amp;L1025&amp;$L$3&amp;$D$2&amp;" ",""))))))&amp;(IF(M1025="","",((IF(M1025&lt;&gt;M1024,$E$2&amp;M1025&amp;$E$2&amp;","&amp;" ",IF(B1025&lt;&gt;B1024,$E$2&amp;M1025&amp;$E$2&amp;",",""))))))&amp;(IF(N1025="","",IF(N1025&lt;&gt;N1024,N1025&amp;", ",IF(B1025&lt;&gt;B1024,N1025&amp;", ",""))))&amp;(IF(ISBLANK(O1025),"",(IF(O1025&lt;&gt;O1024,O1025&amp;", ",IF(B1025&lt;&gt;B1024,O1025&amp;", ","")))))&amp;(IF(ISBLANK(P1025),"",(IF(P1025&lt;&gt;P1024,P1025&amp;", ",IF(B1025&lt;&gt;B1024,P1025&amp;", ",IF(Z1025&lt;&gt;Z1024,P1025&amp;", ",""))))))&amp;(IF(ISBLANK(Q1025),"",(IF(Q1025&lt;&gt;Q1024,Q1025&amp;", ",IF(B1025&lt;&gt;B1024,Q1025&amp;", ",IF(Z1025&lt;&gt;Z1024,Q1025&amp;", ",""))))))&amp;(IF(ISBLANK(R1025),"",(IF(R1025&lt;&gt;R1024,R1025&amp;"m, ",IF(B1025&lt;&gt;B1024,R1025&amp;"m, ",IF(Z1025&lt;&gt;Z1024,R1025&amp;"m, ",""))))))&amp;IF(ISBLANK(S1025),"",(IF(B1025&lt;&gt;B1024,S1025&amp;", ",IF(S1025&lt;&gt;S1024,IF((Z1025=Z1024),"same locality "&amp;S1025&amp;", ",S1025&amp;", "),""))))&amp;(IF(ISBLANK(T1025),"",(IF(T1025&lt;&gt;T1024,IF(ISBLANK(F$2),T1025&amp;", ",T1025&amp;" "&amp;F$2&amp;", "),(IF(B1025&lt;&gt;B1024,IF(ISBLANK(F$2),T1025&amp;", ",T1025&amp;" "&amp;F$2&amp;", "),(IF(Z1025&lt;&gt;Z1024,IF(ISBLANK(F$2),T1025&amp;", ",T1025&amp;" "&amp;F$2&amp;", "),IF((U1025&lt;&gt;U1024)*($G$2="Y"),"same collector, ","")))))))))&amp;(IF(ISBLANK(U1025),"",(IF(U1025&lt;&gt;U1024,U1025&amp;", ",(IF(B1025&lt;&gt;B1024,U1025&amp;", ",IF(Z1025&lt;&gt;Z1024,U1025&amp;", ",(IF(T1025&lt;&gt;T1024,IF((T1025&lt;&gt;T1024)*($G$2="Y"),"same date, ", ""),IF((T1025=T1024)*(U1025=U1024)*(S1025&lt;&gt;S1024)*($G$2="Y"),"same collector and date, ", ""))))))))))&amp;(IF(ISBLANK(V1025),"",V1025&amp;", "))&amp;IF((AA1025&lt;&gt;AA1026)*($H$2="y"),AD1025&amp;AE1025,IF((AA1025&lt;&gt;AA1026)*($H$2="m"),AD1025&amp;AG1025,IF(($H$2&lt;&gt;"m")*($H$2&lt;&gt;"Y"),(IF(F1025=0,"",F1025&amp;" "&amp;$F$4&amp;" "))&amp;(IF(G1025=0,"",G1025&amp;" "&amp;$G$4&amp;" "))&amp;(IF(H1025=0,"",H1025&amp;" "&amp;H$4&amp;" "))&amp;(IF(I1025=0,"",I1025&amp;" "&amp;$I$4&amp;" "))&amp;(IF(J1025=0,"",J1025&amp;" "&amp;$J$4&amp;" "))&amp;IF((ISBLANK(C1025)),"","("&amp;C1025&amp;")"),"")))&amp;IF((B1025=B1026)*(K1025=K1026)*(L1025=L1026)*(M1025=M1026),IF(($H$2&lt;&gt;"m")*($H$2&lt;&gt;"Y"), ", ", IF((ISNUMBER(FIND(")",AE1025))), ", ", "")),IF((B1025=B1026)*(K1025=K1026)*(L1025=L1026),"; ",". ")))</f>
        <v/>
      </c>
      <c r="AI1025" s="1"/>
    </row>
    <row r="1026" spans="1:35" x14ac:dyDescent="0.25">
      <c r="A1026" s="3" t="str">
        <f t="shared" si="124"/>
        <v/>
      </c>
      <c r="B1026" s="53" t="str">
        <f t="shared" si="128"/>
        <v/>
      </c>
      <c r="C1026" s="57"/>
      <c r="D1026" s="57"/>
      <c r="E1026" s="57"/>
      <c r="F1026" s="57"/>
      <c r="G1026" s="57"/>
      <c r="H1026" s="57"/>
      <c r="I1026" s="57"/>
      <c r="J1026" s="57"/>
      <c r="K1026" s="57"/>
      <c r="L1026" s="57"/>
      <c r="M1026" s="54"/>
      <c r="N1026" s="57"/>
      <c r="O1026" s="58"/>
      <c r="P1026" s="58"/>
      <c r="Q1026" s="58"/>
      <c r="R1026" s="58"/>
      <c r="S1026" s="54"/>
      <c r="T1026" s="57"/>
      <c r="U1026" s="57"/>
      <c r="V1026" s="57"/>
      <c r="W1026" s="57"/>
      <c r="X1026" s="147" t="str">
        <f>IF(ISBLANK(D1026),"",IF('order-admin-units'!$I$1&lt;&gt;"y", "", IF((K1026="")*(ISBLANK(D1026)=FALSE), 'order-admin-units'!$B$1+1, VLOOKUP(K1026, ordercountry, 2))))</f>
        <v/>
      </c>
      <c r="Y1026" s="147" t="str">
        <f>IF(ISBLANK(D1026),"",IF('order-admin-units'!$I$1&lt;&gt;"y", "", IF(L1026="", 'order-admin-units'!$B$2+1, VLOOKUP(K1026&amp;"@"&amp;L1026, orderadmin, 2))))</f>
        <v/>
      </c>
      <c r="Z1026" s="147" t="str">
        <f t="shared" si="125"/>
        <v/>
      </c>
      <c r="AA1026" s="147" t="str">
        <f t="shared" si="126"/>
        <v/>
      </c>
      <c r="AB1026" s="147" t="str">
        <f t="shared" si="127"/>
        <v/>
      </c>
      <c r="AC1026" s="147" t="str">
        <f t="shared" si="121"/>
        <v/>
      </c>
      <c r="AD1026" s="11" t="str">
        <f t="shared" si="122"/>
        <v/>
      </c>
      <c r="AE1026" s="11" t="str">
        <f t="array" ref="AE1026">IF(ISBLANK(D1026),"",IF(OR($H$2="y",$H$2="m"),IF(AA1026=AA1025,IF(OR(AB1026=$AB$4:$AB1025)=FALSE,AE1025&amp;C1026,AE1025),"("&amp;C1026)&amp;IF(AA1026=AA1027,IF(OR(AB1027=$AB$4:$AB1026)=FALSE,", ",""),") "),""))</f>
        <v/>
      </c>
      <c r="AF1026" s="11" t="str">
        <f t="shared" si="123"/>
        <v/>
      </c>
      <c r="AG1026" s="11" t="str">
        <f t="array" ref="AG1026">IF(ISBLANK(D1026),"",IF(OR($H$2="y",$H$2="m"),IF(AA1026=AA1025,IF(OR(AC1026=$AC$4:$AC1025)=FALSE,AG1025&amp;AF1026,AG1025),"("&amp;AF1026)&amp;IF(AA1026=AA1027,IF(OR(AC1027=$AC$4:$AC1026)=FALSE,", ",""),") "),""))</f>
        <v/>
      </c>
      <c r="AH1026" s="10" t="str">
        <f>IF((ISBLANK(D1026)),"",IF(D1026=D1025,AH1025,"")&amp;IF(B1025&lt;&gt;B1026,((IF(ISBLANK(E1026),$D$3&amp;"Non-type material: "&amp;$D$3,$D$3&amp;INDEX('type-categories'!$A$2:$B$100,MATCH(E1026,'type-categories'!$A$2:$A$100,0),2)&amp;$D$3))),"")&amp;(IF(K1026&lt;&gt;K1025,$C$2&amp;K1026&amp;$K$3&amp;$C$2&amp;" ",(IF(B1026&lt;&gt;B1025,$C$2&amp;K1026&amp;$K$3&amp;$C$2&amp;" ",""))))&amp;(IF(L1026="","",((IF(L1026&lt;&gt;L1025,$D$2&amp;L1026&amp;$L$3&amp;$D$2&amp;" ",IF(B1026&lt;&gt;B1025,$D$2&amp;L1026&amp;$L$3&amp;$D$2&amp;" ",""))))))&amp;(IF(M1026="","",((IF(M1026&lt;&gt;M1025,$E$2&amp;M1026&amp;$E$2&amp;","&amp;" ",IF(B1026&lt;&gt;B1025,$E$2&amp;M1026&amp;$E$2&amp;",",""))))))&amp;(IF(N1026="","",IF(N1026&lt;&gt;N1025,N1026&amp;", ",IF(B1026&lt;&gt;B1025,N1026&amp;", ",""))))&amp;(IF(ISBLANK(O1026),"",(IF(O1026&lt;&gt;O1025,O1026&amp;", ",IF(B1026&lt;&gt;B1025,O1026&amp;", ","")))))&amp;(IF(ISBLANK(P1026),"",(IF(P1026&lt;&gt;P1025,P1026&amp;", ",IF(B1026&lt;&gt;B1025,P1026&amp;", ",IF(Z1026&lt;&gt;Z1025,P1026&amp;", ",""))))))&amp;(IF(ISBLANK(Q1026),"",(IF(Q1026&lt;&gt;Q1025,Q1026&amp;", ",IF(B1026&lt;&gt;B1025,Q1026&amp;", ",IF(Z1026&lt;&gt;Z1025,Q1026&amp;", ",""))))))&amp;(IF(ISBLANK(R1026),"",(IF(R1026&lt;&gt;R1025,R1026&amp;"m, ",IF(B1026&lt;&gt;B1025,R1026&amp;"m, ",IF(Z1026&lt;&gt;Z1025,R1026&amp;"m, ",""))))))&amp;IF(ISBLANK(S1026),"",(IF(B1026&lt;&gt;B1025,S1026&amp;", ",IF(S1026&lt;&gt;S1025,IF((Z1026=Z1025),"same locality "&amp;S1026&amp;", ",S1026&amp;", "),""))))&amp;(IF(ISBLANK(T1026),"",(IF(T1026&lt;&gt;T1025,IF(ISBLANK(F$2),T1026&amp;", ",T1026&amp;" "&amp;F$2&amp;", "),(IF(B1026&lt;&gt;B1025,IF(ISBLANK(F$2),T1026&amp;", ",T1026&amp;" "&amp;F$2&amp;", "),(IF(Z1026&lt;&gt;Z1025,IF(ISBLANK(F$2),T1026&amp;", ",T1026&amp;" "&amp;F$2&amp;", "),IF((U1026&lt;&gt;U1025)*($G$2="Y"),"same collector, ","")))))))))&amp;(IF(ISBLANK(U1026),"",(IF(U1026&lt;&gt;U1025,U1026&amp;", ",(IF(B1026&lt;&gt;B1025,U1026&amp;", ",IF(Z1026&lt;&gt;Z1025,U1026&amp;", ",(IF(T1026&lt;&gt;T1025,IF((T1026&lt;&gt;T1025)*($G$2="Y"),"same date, ", ""),IF((T1026=T1025)*(U1026=U1025)*(S1026&lt;&gt;S1025)*($G$2="Y"),"same collector and date, ", ""))))))))))&amp;(IF(ISBLANK(V1026),"",V1026&amp;", "))&amp;IF((AA1026&lt;&gt;AA1027)*($H$2="y"),AD1026&amp;AE1026,IF((AA1026&lt;&gt;AA1027)*($H$2="m"),AD1026&amp;AG1026,IF(($H$2&lt;&gt;"m")*($H$2&lt;&gt;"Y"),(IF(F1026=0,"",F1026&amp;" "&amp;$F$4&amp;" "))&amp;(IF(G1026=0,"",G1026&amp;" "&amp;$G$4&amp;" "))&amp;(IF(H1026=0,"",H1026&amp;" "&amp;H$4&amp;" "))&amp;(IF(I1026=0,"",I1026&amp;" "&amp;$I$4&amp;" "))&amp;(IF(J1026=0,"",J1026&amp;" "&amp;$J$4&amp;" "))&amp;IF((ISBLANK(C1026)),"","("&amp;C1026&amp;")"),"")))&amp;IF((B1026=B1027)*(K1026=K1027)*(L1026=L1027)*(M1026=M1027),IF(($H$2&lt;&gt;"m")*($H$2&lt;&gt;"Y"), ", ", IF((ISNUMBER(FIND(")",AE1026))), ", ", "")),IF((B1026=B1027)*(K1026=K1027)*(L1026=L1027),"; ",". ")))</f>
        <v/>
      </c>
      <c r="AI1026" s="1"/>
    </row>
    <row r="1027" spans="1:35" x14ac:dyDescent="0.25">
      <c r="A1027" s="3" t="str">
        <f t="shared" si="124"/>
        <v/>
      </c>
      <c r="B1027" s="53" t="str">
        <f t="shared" si="128"/>
        <v/>
      </c>
      <c r="C1027" s="57"/>
      <c r="D1027" s="57"/>
      <c r="E1027" s="57"/>
      <c r="F1027" s="57"/>
      <c r="G1027" s="57"/>
      <c r="H1027" s="57"/>
      <c r="I1027" s="57"/>
      <c r="J1027" s="57"/>
      <c r="K1027" s="57"/>
      <c r="L1027" s="57"/>
      <c r="M1027" s="54"/>
      <c r="N1027" s="57"/>
      <c r="O1027" s="58"/>
      <c r="P1027" s="58"/>
      <c r="Q1027" s="58"/>
      <c r="R1027" s="58"/>
      <c r="S1027" s="54"/>
      <c r="T1027" s="57"/>
      <c r="U1027" s="57"/>
      <c r="V1027" s="57"/>
      <c r="W1027" s="57"/>
      <c r="X1027" s="147" t="str">
        <f>IF(ISBLANK(D1027),"",IF('order-admin-units'!$I$1&lt;&gt;"y", "", IF((K1027="")*(ISBLANK(D1027)=FALSE), 'order-admin-units'!$B$1+1, VLOOKUP(K1027, ordercountry, 2))))</f>
        <v/>
      </c>
      <c r="Y1027" s="147" t="str">
        <f>IF(ISBLANK(D1027),"",IF('order-admin-units'!$I$1&lt;&gt;"y", "", IF(L1027="", 'order-admin-units'!$B$2+1, VLOOKUP(K1027&amp;"@"&amp;L1027, orderadmin, 2))))</f>
        <v/>
      </c>
      <c r="Z1027" s="147" t="str">
        <f t="shared" si="125"/>
        <v/>
      </c>
      <c r="AA1027" s="147" t="str">
        <f t="shared" si="126"/>
        <v/>
      </c>
      <c r="AB1027" s="147" t="str">
        <f t="shared" si="127"/>
        <v/>
      </c>
      <c r="AC1027" s="147" t="str">
        <f t="shared" si="121"/>
        <v/>
      </c>
      <c r="AD1027" s="11" t="str">
        <f t="shared" si="122"/>
        <v/>
      </c>
      <c r="AE1027" s="11" t="str">
        <f t="array" ref="AE1027">IF(ISBLANK(D1027),"",IF(OR($H$2="y",$H$2="m"),IF(AA1027=AA1026,IF(OR(AB1027=$AB$4:$AB1026)=FALSE,AE1026&amp;C1027,AE1026),"("&amp;C1027)&amp;IF(AA1027=AA1028,IF(OR(AB1028=$AB$4:$AB1027)=FALSE,", ",""),") "),""))</f>
        <v/>
      </c>
      <c r="AF1027" s="11" t="str">
        <f t="shared" si="123"/>
        <v/>
      </c>
      <c r="AG1027" s="11" t="str">
        <f t="array" ref="AG1027">IF(ISBLANK(D1027),"",IF(OR($H$2="y",$H$2="m"),IF(AA1027=AA1026,IF(OR(AC1027=$AC$4:$AC1026)=FALSE,AG1026&amp;AF1027,AG1026),"("&amp;AF1027)&amp;IF(AA1027=AA1028,IF(OR(AC1028=$AC$4:$AC1027)=FALSE,", ",""),") "),""))</f>
        <v/>
      </c>
      <c r="AH1027" s="10" t="str">
        <f>IF((ISBLANK(D1027)),"",IF(D1027=D1026,AH1026,"")&amp;IF(B1026&lt;&gt;B1027,((IF(ISBLANK(E1027),$D$3&amp;"Non-type material: "&amp;$D$3,$D$3&amp;INDEX('type-categories'!$A$2:$B$100,MATCH(E1027,'type-categories'!$A$2:$A$100,0),2)&amp;$D$3))),"")&amp;(IF(K1027&lt;&gt;K1026,$C$2&amp;K1027&amp;$K$3&amp;$C$2&amp;" ",(IF(B1027&lt;&gt;B1026,$C$2&amp;K1027&amp;$K$3&amp;$C$2&amp;" ",""))))&amp;(IF(L1027="","",((IF(L1027&lt;&gt;L1026,$D$2&amp;L1027&amp;$L$3&amp;$D$2&amp;" ",IF(B1027&lt;&gt;B1026,$D$2&amp;L1027&amp;$L$3&amp;$D$2&amp;" ",""))))))&amp;(IF(M1027="","",((IF(M1027&lt;&gt;M1026,$E$2&amp;M1027&amp;$E$2&amp;","&amp;" ",IF(B1027&lt;&gt;B1026,$E$2&amp;M1027&amp;$E$2&amp;",",""))))))&amp;(IF(N1027="","",IF(N1027&lt;&gt;N1026,N1027&amp;", ",IF(B1027&lt;&gt;B1026,N1027&amp;", ",""))))&amp;(IF(ISBLANK(O1027),"",(IF(O1027&lt;&gt;O1026,O1027&amp;", ",IF(B1027&lt;&gt;B1026,O1027&amp;", ","")))))&amp;(IF(ISBLANK(P1027),"",(IF(P1027&lt;&gt;P1026,P1027&amp;", ",IF(B1027&lt;&gt;B1026,P1027&amp;", ",IF(Z1027&lt;&gt;Z1026,P1027&amp;", ",""))))))&amp;(IF(ISBLANK(Q1027),"",(IF(Q1027&lt;&gt;Q1026,Q1027&amp;", ",IF(B1027&lt;&gt;B1026,Q1027&amp;", ",IF(Z1027&lt;&gt;Z1026,Q1027&amp;", ",""))))))&amp;(IF(ISBLANK(R1027),"",(IF(R1027&lt;&gt;R1026,R1027&amp;"m, ",IF(B1027&lt;&gt;B1026,R1027&amp;"m, ",IF(Z1027&lt;&gt;Z1026,R1027&amp;"m, ",""))))))&amp;IF(ISBLANK(S1027),"",(IF(B1027&lt;&gt;B1026,S1027&amp;", ",IF(S1027&lt;&gt;S1026,IF((Z1027=Z1026),"same locality "&amp;S1027&amp;", ",S1027&amp;", "),""))))&amp;(IF(ISBLANK(T1027),"",(IF(T1027&lt;&gt;T1026,IF(ISBLANK(F$2),T1027&amp;", ",T1027&amp;" "&amp;F$2&amp;", "),(IF(B1027&lt;&gt;B1026,IF(ISBLANK(F$2),T1027&amp;", ",T1027&amp;" "&amp;F$2&amp;", "),(IF(Z1027&lt;&gt;Z1026,IF(ISBLANK(F$2),T1027&amp;", ",T1027&amp;" "&amp;F$2&amp;", "),IF((U1027&lt;&gt;U1026)*($G$2="Y"),"same collector, ","")))))))))&amp;(IF(ISBLANK(U1027),"",(IF(U1027&lt;&gt;U1026,U1027&amp;", ",(IF(B1027&lt;&gt;B1026,U1027&amp;", ",IF(Z1027&lt;&gt;Z1026,U1027&amp;", ",(IF(T1027&lt;&gt;T1026,IF((T1027&lt;&gt;T1026)*($G$2="Y"),"same date, ", ""),IF((T1027=T1026)*(U1027=U1026)*(S1027&lt;&gt;S1026)*($G$2="Y"),"same collector and date, ", ""))))))))))&amp;(IF(ISBLANK(V1027),"",V1027&amp;", "))&amp;IF((AA1027&lt;&gt;AA1028)*($H$2="y"),AD1027&amp;AE1027,IF((AA1027&lt;&gt;AA1028)*($H$2="m"),AD1027&amp;AG1027,IF(($H$2&lt;&gt;"m")*($H$2&lt;&gt;"Y"),(IF(F1027=0,"",F1027&amp;" "&amp;$F$4&amp;" "))&amp;(IF(G1027=0,"",G1027&amp;" "&amp;$G$4&amp;" "))&amp;(IF(H1027=0,"",H1027&amp;" "&amp;H$4&amp;" "))&amp;(IF(I1027=0,"",I1027&amp;" "&amp;$I$4&amp;" "))&amp;(IF(J1027=0,"",J1027&amp;" "&amp;$J$4&amp;" "))&amp;IF((ISBLANK(C1027)),"","("&amp;C1027&amp;")"),"")))&amp;IF((B1027=B1028)*(K1027=K1028)*(L1027=L1028)*(M1027=M1028),IF(($H$2&lt;&gt;"m")*($H$2&lt;&gt;"Y"), ", ", IF((ISNUMBER(FIND(")",AE1027))), ", ", "")),IF((B1027=B1028)*(K1027=K1028)*(L1027=L1028),"; ",". ")))</f>
        <v/>
      </c>
      <c r="AI1027" s="1"/>
    </row>
    <row r="1028" spans="1:35" x14ac:dyDescent="0.25">
      <c r="A1028" s="3" t="str">
        <f t="shared" si="124"/>
        <v/>
      </c>
      <c r="B1028" s="53" t="str">
        <f t="shared" si="128"/>
        <v/>
      </c>
      <c r="C1028" s="57"/>
      <c r="D1028" s="57"/>
      <c r="E1028" s="57"/>
      <c r="F1028" s="57"/>
      <c r="G1028" s="57"/>
      <c r="H1028" s="57"/>
      <c r="I1028" s="57"/>
      <c r="J1028" s="57"/>
      <c r="K1028" s="57"/>
      <c r="L1028" s="57"/>
      <c r="M1028" s="54"/>
      <c r="N1028" s="57"/>
      <c r="O1028" s="58"/>
      <c r="P1028" s="58"/>
      <c r="Q1028" s="58"/>
      <c r="R1028" s="58"/>
      <c r="S1028" s="54"/>
      <c r="T1028" s="57"/>
      <c r="U1028" s="57"/>
      <c r="V1028" s="57"/>
      <c r="W1028" s="57"/>
      <c r="X1028" s="147" t="str">
        <f>IF(ISBLANK(D1028),"",IF('order-admin-units'!$I$1&lt;&gt;"y", "", IF((K1028="")*(ISBLANK(D1028)=FALSE), 'order-admin-units'!$B$1+1, VLOOKUP(K1028, ordercountry, 2))))</f>
        <v/>
      </c>
      <c r="Y1028" s="147" t="str">
        <f>IF(ISBLANK(D1028),"",IF('order-admin-units'!$I$1&lt;&gt;"y", "", IF(L1028="", 'order-admin-units'!$B$2+1, VLOOKUP(K1028&amp;"@"&amp;L1028, orderadmin, 2))))</f>
        <v/>
      </c>
      <c r="Z1028" s="147" t="str">
        <f t="shared" si="125"/>
        <v/>
      </c>
      <c r="AA1028" s="147" t="str">
        <f t="shared" si="126"/>
        <v/>
      </c>
      <c r="AB1028" s="147" t="str">
        <f t="shared" si="127"/>
        <v/>
      </c>
      <c r="AC1028" s="147" t="str">
        <f t="shared" si="121"/>
        <v/>
      </c>
      <c r="AD1028" s="11" t="str">
        <f t="shared" si="122"/>
        <v/>
      </c>
      <c r="AE1028" s="11" t="str">
        <f t="array" ref="AE1028">IF(ISBLANK(D1028),"",IF(OR($H$2="y",$H$2="m"),IF(AA1028=AA1027,IF(OR(AB1028=$AB$4:$AB1027)=FALSE,AE1027&amp;C1028,AE1027),"("&amp;C1028)&amp;IF(AA1028=AA1029,IF(OR(AB1029=$AB$4:$AB1028)=FALSE,", ",""),") "),""))</f>
        <v/>
      </c>
      <c r="AF1028" s="11" t="str">
        <f t="shared" si="123"/>
        <v/>
      </c>
      <c r="AG1028" s="11" t="str">
        <f t="array" ref="AG1028">IF(ISBLANK(D1028),"",IF(OR($H$2="y",$H$2="m"),IF(AA1028=AA1027,IF(OR(AC1028=$AC$4:$AC1027)=FALSE,AG1027&amp;AF1028,AG1027),"("&amp;AF1028)&amp;IF(AA1028=AA1029,IF(OR(AC1029=$AC$4:$AC1028)=FALSE,", ",""),") "),""))</f>
        <v/>
      </c>
      <c r="AH1028" s="10" t="str">
        <f>IF((ISBLANK(D1028)),"",IF(D1028=D1027,AH1027,"")&amp;IF(B1027&lt;&gt;B1028,((IF(ISBLANK(E1028),$D$3&amp;"Non-type material: "&amp;$D$3,$D$3&amp;INDEX('type-categories'!$A$2:$B$100,MATCH(E1028,'type-categories'!$A$2:$A$100,0),2)&amp;$D$3))),"")&amp;(IF(K1028&lt;&gt;K1027,$C$2&amp;K1028&amp;$K$3&amp;$C$2&amp;" ",(IF(B1028&lt;&gt;B1027,$C$2&amp;K1028&amp;$K$3&amp;$C$2&amp;" ",""))))&amp;(IF(L1028="","",((IF(L1028&lt;&gt;L1027,$D$2&amp;L1028&amp;$L$3&amp;$D$2&amp;" ",IF(B1028&lt;&gt;B1027,$D$2&amp;L1028&amp;$L$3&amp;$D$2&amp;" ",""))))))&amp;(IF(M1028="","",((IF(M1028&lt;&gt;M1027,$E$2&amp;M1028&amp;$E$2&amp;","&amp;" ",IF(B1028&lt;&gt;B1027,$E$2&amp;M1028&amp;$E$2&amp;",",""))))))&amp;(IF(N1028="","",IF(N1028&lt;&gt;N1027,N1028&amp;", ",IF(B1028&lt;&gt;B1027,N1028&amp;", ",""))))&amp;(IF(ISBLANK(O1028),"",(IF(O1028&lt;&gt;O1027,O1028&amp;", ",IF(B1028&lt;&gt;B1027,O1028&amp;", ","")))))&amp;(IF(ISBLANK(P1028),"",(IF(P1028&lt;&gt;P1027,P1028&amp;", ",IF(B1028&lt;&gt;B1027,P1028&amp;", ",IF(Z1028&lt;&gt;Z1027,P1028&amp;", ",""))))))&amp;(IF(ISBLANK(Q1028),"",(IF(Q1028&lt;&gt;Q1027,Q1028&amp;", ",IF(B1028&lt;&gt;B1027,Q1028&amp;", ",IF(Z1028&lt;&gt;Z1027,Q1028&amp;", ",""))))))&amp;(IF(ISBLANK(R1028),"",(IF(R1028&lt;&gt;R1027,R1028&amp;"m, ",IF(B1028&lt;&gt;B1027,R1028&amp;"m, ",IF(Z1028&lt;&gt;Z1027,R1028&amp;"m, ",""))))))&amp;IF(ISBLANK(S1028),"",(IF(B1028&lt;&gt;B1027,S1028&amp;", ",IF(S1028&lt;&gt;S1027,IF((Z1028=Z1027),"same locality "&amp;S1028&amp;", ",S1028&amp;", "),""))))&amp;(IF(ISBLANK(T1028),"",(IF(T1028&lt;&gt;T1027,IF(ISBLANK(F$2),T1028&amp;", ",T1028&amp;" "&amp;F$2&amp;", "),(IF(B1028&lt;&gt;B1027,IF(ISBLANK(F$2),T1028&amp;", ",T1028&amp;" "&amp;F$2&amp;", "),(IF(Z1028&lt;&gt;Z1027,IF(ISBLANK(F$2),T1028&amp;", ",T1028&amp;" "&amp;F$2&amp;", "),IF((U1028&lt;&gt;U1027)*($G$2="Y"),"same collector, ","")))))))))&amp;(IF(ISBLANK(U1028),"",(IF(U1028&lt;&gt;U1027,U1028&amp;", ",(IF(B1028&lt;&gt;B1027,U1028&amp;", ",IF(Z1028&lt;&gt;Z1027,U1028&amp;", ",(IF(T1028&lt;&gt;T1027,IF((T1028&lt;&gt;T1027)*($G$2="Y"),"same date, ", ""),IF((T1028=T1027)*(U1028=U1027)*(S1028&lt;&gt;S1027)*($G$2="Y"),"same collector and date, ", ""))))))))))&amp;(IF(ISBLANK(V1028),"",V1028&amp;", "))&amp;IF((AA1028&lt;&gt;AA1029)*($H$2="y"),AD1028&amp;AE1028,IF((AA1028&lt;&gt;AA1029)*($H$2="m"),AD1028&amp;AG1028,IF(($H$2&lt;&gt;"m")*($H$2&lt;&gt;"Y"),(IF(F1028=0,"",F1028&amp;" "&amp;$F$4&amp;" "))&amp;(IF(G1028=0,"",G1028&amp;" "&amp;$G$4&amp;" "))&amp;(IF(H1028=0,"",H1028&amp;" "&amp;H$4&amp;" "))&amp;(IF(I1028=0,"",I1028&amp;" "&amp;$I$4&amp;" "))&amp;(IF(J1028=0,"",J1028&amp;" "&amp;$J$4&amp;" "))&amp;IF((ISBLANK(C1028)),"","("&amp;C1028&amp;")"),"")))&amp;IF((B1028=B1029)*(K1028=K1029)*(L1028=L1029)*(M1028=M1029),IF(($H$2&lt;&gt;"m")*($H$2&lt;&gt;"Y"), ", ", IF((ISNUMBER(FIND(")",AE1028))), ", ", "")),IF((B1028=B1029)*(K1028=K1029)*(L1028=L1029),"; ",". ")))</f>
        <v/>
      </c>
      <c r="AI1028" s="1"/>
    </row>
    <row r="1029" spans="1:35" x14ac:dyDescent="0.25">
      <c r="A1029" s="3" t="str">
        <f t="shared" si="124"/>
        <v/>
      </c>
      <c r="B1029" s="53" t="str">
        <f t="shared" si="128"/>
        <v/>
      </c>
      <c r="C1029" s="57"/>
      <c r="D1029" s="57"/>
      <c r="E1029" s="57"/>
      <c r="F1029" s="57"/>
      <c r="G1029" s="57"/>
      <c r="H1029" s="57"/>
      <c r="I1029" s="57"/>
      <c r="J1029" s="57"/>
      <c r="K1029" s="57"/>
      <c r="L1029" s="57"/>
      <c r="M1029" s="54"/>
      <c r="N1029" s="57"/>
      <c r="O1029" s="58"/>
      <c r="P1029" s="58"/>
      <c r="Q1029" s="58"/>
      <c r="R1029" s="58"/>
      <c r="S1029" s="54"/>
      <c r="T1029" s="57"/>
      <c r="U1029" s="57"/>
      <c r="V1029" s="57"/>
      <c r="W1029" s="57"/>
      <c r="X1029" s="147" t="str">
        <f>IF(ISBLANK(D1029),"",IF('order-admin-units'!$I$1&lt;&gt;"y", "", IF((K1029="")*(ISBLANK(D1029)=FALSE), 'order-admin-units'!$B$1+1, VLOOKUP(K1029, ordercountry, 2))))</f>
        <v/>
      </c>
      <c r="Y1029" s="147" t="str">
        <f>IF(ISBLANK(D1029),"",IF('order-admin-units'!$I$1&lt;&gt;"y", "", IF(L1029="", 'order-admin-units'!$B$2+1, VLOOKUP(K1029&amp;"@"&amp;L1029, orderadmin, 2))))</f>
        <v/>
      </c>
      <c r="Z1029" s="147" t="str">
        <f t="shared" si="125"/>
        <v/>
      </c>
      <c r="AA1029" s="147" t="str">
        <f t="shared" si="126"/>
        <v/>
      </c>
      <c r="AB1029" s="147" t="str">
        <f t="shared" si="127"/>
        <v/>
      </c>
      <c r="AC1029" s="147" t="str">
        <f t="shared" ref="AC1029:AC1092" si="129">AA1029&amp;AF1029</f>
        <v/>
      </c>
      <c r="AD1029" s="11" t="str">
        <f t="shared" ref="AD1029:AD1092" si="130">IF(OR($H$2="y",$H$2="m"),IF(SUMIF($AA$5:$AA$2000,AA1029,$F$5:$F$2000)&lt;&gt;0,SUMIF($AA$5:$AA$2000,AA1029,$F$5:$F$2000)&amp;" "&amp;$F$4&amp;" ","")&amp;IF(SUMIF($AA$5:$AA$2000,AA1029,$G$5:$G$2000)&lt;&gt;0,SUMIF($AA$5:$AA$2000,AA1029,$G$5:$G$2000)&amp;" "&amp;$G$4&amp;" ","")&amp;IF(SUMIF($AA$5:$AA$2000,AA1029,$H$5:$H$2000)&lt;&gt;0,SUMIF($AA$5:$AA$2000,AA1029,$H$5:$H$2000)&amp;" "&amp;$H$4&amp;" ","")&amp;IF(SUMIF($AA$5:$AA$2000,AA1029,$I$5:$I$2000)&lt;&gt;0,SUMIF($AA$5:$AA$2000,AA1029,$I$5:$I$2000)&amp;" "&amp;$I$4&amp;" ","")&amp;IF(SUMIF($AA$5:$AA$2000,AA1029,$J$5:$J$2000)&lt;&gt;0,SUMIF($AA$5:$AA$2000,AA1029,$J$5:$J$2000)&amp;" "&amp;$J$4&amp;" ",""),"")</f>
        <v/>
      </c>
      <c r="AE1029" s="11" t="str">
        <f t="array" ref="AE1029">IF(ISBLANK(D1029),"",IF(OR($H$2="y",$H$2="m"),IF(AA1029=AA1028,IF(OR(AB1029=$AB$4:$AB1028)=FALSE,AE1028&amp;C1029,AE1028),"("&amp;C1029)&amp;IF(AA1029=AA1030,IF(OR(AB1030=$AB$4:$AB1029)=FALSE,", ",""),") "),""))</f>
        <v/>
      </c>
      <c r="AF1029" s="11" t="str">
        <f t="shared" ref="AF1029:AF1092" si="131">IF((ISBLANK(D1029)=FALSE)*OR($H$2="y",$H$2="m"),IFERROR(LEFT(C1029, FIND(" ",C1029)-1), C1029),"")</f>
        <v/>
      </c>
      <c r="AG1029" s="11" t="str">
        <f t="array" ref="AG1029">IF(ISBLANK(D1029),"",IF(OR($H$2="y",$H$2="m"),IF(AA1029=AA1028,IF(OR(AC1029=$AC$4:$AC1028)=FALSE,AG1028&amp;AF1029,AG1028),"("&amp;AF1029)&amp;IF(AA1029=AA1030,IF(OR(AC1030=$AC$4:$AC1029)=FALSE,", ",""),") "),""))</f>
        <v/>
      </c>
      <c r="AH1029" s="10" t="str">
        <f>IF((ISBLANK(D1029)),"",IF(D1029=D1028,AH1028,"")&amp;IF(B1028&lt;&gt;B1029,((IF(ISBLANK(E1029),$D$3&amp;"Non-type material: "&amp;$D$3,$D$3&amp;INDEX('type-categories'!$A$2:$B$100,MATCH(E1029,'type-categories'!$A$2:$A$100,0),2)&amp;$D$3))),"")&amp;(IF(K1029&lt;&gt;K1028,$C$2&amp;K1029&amp;$K$3&amp;$C$2&amp;" ",(IF(B1029&lt;&gt;B1028,$C$2&amp;K1029&amp;$K$3&amp;$C$2&amp;" ",""))))&amp;(IF(L1029="","",((IF(L1029&lt;&gt;L1028,$D$2&amp;L1029&amp;$L$3&amp;$D$2&amp;" ",IF(B1029&lt;&gt;B1028,$D$2&amp;L1029&amp;$L$3&amp;$D$2&amp;" ",""))))))&amp;(IF(M1029="","",((IF(M1029&lt;&gt;M1028,$E$2&amp;M1029&amp;$E$2&amp;","&amp;" ",IF(B1029&lt;&gt;B1028,$E$2&amp;M1029&amp;$E$2&amp;",",""))))))&amp;(IF(N1029="","",IF(N1029&lt;&gt;N1028,N1029&amp;", ",IF(B1029&lt;&gt;B1028,N1029&amp;", ",""))))&amp;(IF(ISBLANK(O1029),"",(IF(O1029&lt;&gt;O1028,O1029&amp;", ",IF(B1029&lt;&gt;B1028,O1029&amp;", ","")))))&amp;(IF(ISBLANK(P1029),"",(IF(P1029&lt;&gt;P1028,P1029&amp;", ",IF(B1029&lt;&gt;B1028,P1029&amp;", ",IF(Z1029&lt;&gt;Z1028,P1029&amp;", ",""))))))&amp;(IF(ISBLANK(Q1029),"",(IF(Q1029&lt;&gt;Q1028,Q1029&amp;", ",IF(B1029&lt;&gt;B1028,Q1029&amp;", ",IF(Z1029&lt;&gt;Z1028,Q1029&amp;", ",""))))))&amp;(IF(ISBLANK(R1029),"",(IF(R1029&lt;&gt;R1028,R1029&amp;"m, ",IF(B1029&lt;&gt;B1028,R1029&amp;"m, ",IF(Z1029&lt;&gt;Z1028,R1029&amp;"m, ",""))))))&amp;IF(ISBLANK(S1029),"",(IF(B1029&lt;&gt;B1028,S1029&amp;", ",IF(S1029&lt;&gt;S1028,IF((Z1029=Z1028),"same locality "&amp;S1029&amp;", ",S1029&amp;", "),""))))&amp;(IF(ISBLANK(T1029),"",(IF(T1029&lt;&gt;T1028,IF(ISBLANK(F$2),T1029&amp;", ",T1029&amp;" "&amp;F$2&amp;", "),(IF(B1029&lt;&gt;B1028,IF(ISBLANK(F$2),T1029&amp;", ",T1029&amp;" "&amp;F$2&amp;", "),(IF(Z1029&lt;&gt;Z1028,IF(ISBLANK(F$2),T1029&amp;", ",T1029&amp;" "&amp;F$2&amp;", "),IF((U1029&lt;&gt;U1028)*($G$2="Y"),"same collector, ","")))))))))&amp;(IF(ISBLANK(U1029),"",(IF(U1029&lt;&gt;U1028,U1029&amp;", ",(IF(B1029&lt;&gt;B1028,U1029&amp;", ",IF(Z1029&lt;&gt;Z1028,U1029&amp;", ",(IF(T1029&lt;&gt;T1028,IF((T1029&lt;&gt;T1028)*($G$2="Y"),"same date, ", ""),IF((T1029=T1028)*(U1029=U1028)*(S1029&lt;&gt;S1028)*($G$2="Y"),"same collector and date, ", ""))))))))))&amp;(IF(ISBLANK(V1029),"",V1029&amp;", "))&amp;IF((AA1029&lt;&gt;AA1030)*($H$2="y"),AD1029&amp;AE1029,IF((AA1029&lt;&gt;AA1030)*($H$2="m"),AD1029&amp;AG1029,IF(($H$2&lt;&gt;"m")*($H$2&lt;&gt;"Y"),(IF(F1029=0,"",F1029&amp;" "&amp;$F$4&amp;" "))&amp;(IF(G1029=0,"",G1029&amp;" "&amp;$G$4&amp;" "))&amp;(IF(H1029=0,"",H1029&amp;" "&amp;H$4&amp;" "))&amp;(IF(I1029=0,"",I1029&amp;" "&amp;$I$4&amp;" "))&amp;(IF(J1029=0,"",J1029&amp;" "&amp;$J$4&amp;" "))&amp;IF((ISBLANK(C1029)),"","("&amp;C1029&amp;")"),"")))&amp;IF((B1029=B1030)*(K1029=K1030)*(L1029=L1030)*(M1029=M1030),IF(($H$2&lt;&gt;"m")*($H$2&lt;&gt;"Y"), ", ", IF((ISNUMBER(FIND(")",AE1029))), ", ", "")),IF((B1029=B1030)*(K1029=K1030)*(L1029=L1030),"; ",". ")))</f>
        <v/>
      </c>
      <c r="AI1029" s="1"/>
    </row>
    <row r="1030" spans="1:35" x14ac:dyDescent="0.25">
      <c r="A1030" s="3" t="str">
        <f t="shared" ref="A1030:A1093" si="132">IF(ISBLANK(D1030),"",IF(D1030&lt;&gt;D1029, A1029+1, A1029))</f>
        <v/>
      </c>
      <c r="B1030" s="53" t="str">
        <f t="shared" si="128"/>
        <v/>
      </c>
      <c r="C1030" s="57"/>
      <c r="D1030" s="57"/>
      <c r="E1030" s="57"/>
      <c r="F1030" s="57"/>
      <c r="G1030" s="57"/>
      <c r="H1030" s="57"/>
      <c r="I1030" s="57"/>
      <c r="J1030" s="57"/>
      <c r="K1030" s="57"/>
      <c r="L1030" s="57"/>
      <c r="M1030" s="54"/>
      <c r="N1030" s="57"/>
      <c r="O1030" s="58"/>
      <c r="P1030" s="58"/>
      <c r="Q1030" s="58"/>
      <c r="R1030" s="58"/>
      <c r="S1030" s="54"/>
      <c r="T1030" s="57"/>
      <c r="U1030" s="57"/>
      <c r="V1030" s="57"/>
      <c r="W1030" s="57"/>
      <c r="X1030" s="147" t="str">
        <f>IF(ISBLANK(D1030),"",IF('order-admin-units'!$I$1&lt;&gt;"y", "", IF((K1030="")*(ISBLANK(D1030)=FALSE), 'order-admin-units'!$B$1+1, VLOOKUP(K1030, ordercountry, 2))))</f>
        <v/>
      </c>
      <c r="Y1030" s="147" t="str">
        <f>IF(ISBLANK(D1030),"",IF('order-admin-units'!$I$1&lt;&gt;"y", "", IF(L1030="", 'order-admin-units'!$B$2+1, VLOOKUP(K1030&amp;"@"&amp;L1030, orderadmin, 2))))</f>
        <v/>
      </c>
      <c r="Z1030" s="147" t="str">
        <f t="shared" ref="Z1030:Z1093" si="133">K1030&amp;L1030&amp;M1030&amp;N1030&amp;O1030</f>
        <v/>
      </c>
      <c r="AA1030" s="147" t="str">
        <f t="shared" ref="AA1030:AA1093" si="134">B1030&amp;K1030&amp;L1030&amp;M1030&amp;N1030&amp;O1030&amp;P1030&amp;Q1030&amp;R1030&amp;S1030&amp;T1030&amp;U1030</f>
        <v/>
      </c>
      <c r="AB1030" s="147" t="str">
        <f t="shared" ref="AB1030:AB1093" si="135">AA1030&amp;C1030</f>
        <v/>
      </c>
      <c r="AC1030" s="147" t="str">
        <f t="shared" si="129"/>
        <v/>
      </c>
      <c r="AD1030" s="11" t="str">
        <f t="shared" si="130"/>
        <v/>
      </c>
      <c r="AE1030" s="11" t="str">
        <f t="array" ref="AE1030">IF(ISBLANK(D1030),"",IF(OR($H$2="y",$H$2="m"),IF(AA1030=AA1029,IF(OR(AB1030=$AB$4:$AB1029)=FALSE,AE1029&amp;C1030,AE1029),"("&amp;C1030)&amp;IF(AA1030=AA1031,IF(OR(AB1031=$AB$4:$AB1030)=FALSE,", ",""),") "),""))</f>
        <v/>
      </c>
      <c r="AF1030" s="11" t="str">
        <f t="shared" si="131"/>
        <v/>
      </c>
      <c r="AG1030" s="11" t="str">
        <f t="array" ref="AG1030">IF(ISBLANK(D1030),"",IF(OR($H$2="y",$H$2="m"),IF(AA1030=AA1029,IF(OR(AC1030=$AC$4:$AC1029)=FALSE,AG1029&amp;AF1030,AG1029),"("&amp;AF1030)&amp;IF(AA1030=AA1031,IF(OR(AC1031=$AC$4:$AC1030)=FALSE,", ",""),") "),""))</f>
        <v/>
      </c>
      <c r="AH1030" s="10" t="str">
        <f>IF((ISBLANK(D1030)),"",IF(D1030=D1029,AH1029,"")&amp;IF(B1029&lt;&gt;B1030,((IF(ISBLANK(E1030),$D$3&amp;"Non-type material: "&amp;$D$3,$D$3&amp;INDEX('type-categories'!$A$2:$B$100,MATCH(E1030,'type-categories'!$A$2:$A$100,0),2)&amp;$D$3))),"")&amp;(IF(K1030&lt;&gt;K1029,$C$2&amp;K1030&amp;$K$3&amp;$C$2&amp;" ",(IF(B1030&lt;&gt;B1029,$C$2&amp;K1030&amp;$K$3&amp;$C$2&amp;" ",""))))&amp;(IF(L1030="","",((IF(L1030&lt;&gt;L1029,$D$2&amp;L1030&amp;$L$3&amp;$D$2&amp;" ",IF(B1030&lt;&gt;B1029,$D$2&amp;L1030&amp;$L$3&amp;$D$2&amp;" ",""))))))&amp;(IF(M1030="","",((IF(M1030&lt;&gt;M1029,$E$2&amp;M1030&amp;$E$2&amp;","&amp;" ",IF(B1030&lt;&gt;B1029,$E$2&amp;M1030&amp;$E$2&amp;",",""))))))&amp;(IF(N1030="","",IF(N1030&lt;&gt;N1029,N1030&amp;", ",IF(B1030&lt;&gt;B1029,N1030&amp;", ",""))))&amp;(IF(ISBLANK(O1030),"",(IF(O1030&lt;&gt;O1029,O1030&amp;", ",IF(B1030&lt;&gt;B1029,O1030&amp;", ","")))))&amp;(IF(ISBLANK(P1030),"",(IF(P1030&lt;&gt;P1029,P1030&amp;", ",IF(B1030&lt;&gt;B1029,P1030&amp;", ",IF(Z1030&lt;&gt;Z1029,P1030&amp;", ",""))))))&amp;(IF(ISBLANK(Q1030),"",(IF(Q1030&lt;&gt;Q1029,Q1030&amp;", ",IF(B1030&lt;&gt;B1029,Q1030&amp;", ",IF(Z1030&lt;&gt;Z1029,Q1030&amp;", ",""))))))&amp;(IF(ISBLANK(R1030),"",(IF(R1030&lt;&gt;R1029,R1030&amp;"m, ",IF(B1030&lt;&gt;B1029,R1030&amp;"m, ",IF(Z1030&lt;&gt;Z1029,R1030&amp;"m, ",""))))))&amp;IF(ISBLANK(S1030),"",(IF(B1030&lt;&gt;B1029,S1030&amp;", ",IF(S1030&lt;&gt;S1029,IF((Z1030=Z1029),"same locality "&amp;S1030&amp;", ",S1030&amp;", "),""))))&amp;(IF(ISBLANK(T1030),"",(IF(T1030&lt;&gt;T1029,IF(ISBLANK(F$2),T1030&amp;", ",T1030&amp;" "&amp;F$2&amp;", "),(IF(B1030&lt;&gt;B1029,IF(ISBLANK(F$2),T1030&amp;", ",T1030&amp;" "&amp;F$2&amp;", "),(IF(Z1030&lt;&gt;Z1029,IF(ISBLANK(F$2),T1030&amp;", ",T1030&amp;" "&amp;F$2&amp;", "),IF((U1030&lt;&gt;U1029)*($G$2="Y"),"same collector, ","")))))))))&amp;(IF(ISBLANK(U1030),"",(IF(U1030&lt;&gt;U1029,U1030&amp;", ",(IF(B1030&lt;&gt;B1029,U1030&amp;", ",IF(Z1030&lt;&gt;Z1029,U1030&amp;", ",(IF(T1030&lt;&gt;T1029,IF((T1030&lt;&gt;T1029)*($G$2="Y"),"same date, ", ""),IF((T1030=T1029)*(U1030=U1029)*(S1030&lt;&gt;S1029)*($G$2="Y"),"same collector and date, ", ""))))))))))&amp;(IF(ISBLANK(V1030),"",V1030&amp;", "))&amp;IF((AA1030&lt;&gt;AA1031)*($H$2="y"),AD1030&amp;AE1030,IF((AA1030&lt;&gt;AA1031)*($H$2="m"),AD1030&amp;AG1030,IF(($H$2&lt;&gt;"m")*($H$2&lt;&gt;"Y"),(IF(F1030=0,"",F1030&amp;" "&amp;$F$4&amp;" "))&amp;(IF(G1030=0,"",G1030&amp;" "&amp;$G$4&amp;" "))&amp;(IF(H1030=0,"",H1030&amp;" "&amp;H$4&amp;" "))&amp;(IF(I1030=0,"",I1030&amp;" "&amp;$I$4&amp;" "))&amp;(IF(J1030=0,"",J1030&amp;" "&amp;$J$4&amp;" "))&amp;IF((ISBLANK(C1030)),"","("&amp;C1030&amp;")"),"")))&amp;IF((B1030=B1031)*(K1030=K1031)*(L1030=L1031)*(M1030=M1031),IF(($H$2&lt;&gt;"m")*($H$2&lt;&gt;"Y"), ", ", IF((ISNUMBER(FIND(")",AE1030))), ", ", "")),IF((B1030=B1031)*(K1030=K1031)*(L1030=L1031),"; ",". ")))</f>
        <v/>
      </c>
      <c r="AI1030" s="1"/>
    </row>
    <row r="1031" spans="1:35" x14ac:dyDescent="0.25">
      <c r="A1031" s="3" t="str">
        <f t="shared" si="132"/>
        <v/>
      </c>
      <c r="B1031" s="53" t="str">
        <f t="shared" si="128"/>
        <v/>
      </c>
      <c r="C1031" s="57"/>
      <c r="D1031" s="57"/>
      <c r="E1031" s="57"/>
      <c r="F1031" s="57"/>
      <c r="G1031" s="57"/>
      <c r="H1031" s="57"/>
      <c r="I1031" s="57"/>
      <c r="J1031" s="57"/>
      <c r="K1031" s="57"/>
      <c r="L1031" s="57"/>
      <c r="M1031" s="54"/>
      <c r="N1031" s="57"/>
      <c r="O1031" s="58"/>
      <c r="P1031" s="58"/>
      <c r="Q1031" s="58"/>
      <c r="R1031" s="58"/>
      <c r="S1031" s="54"/>
      <c r="T1031" s="57"/>
      <c r="U1031" s="57"/>
      <c r="V1031" s="57"/>
      <c r="W1031" s="57"/>
      <c r="X1031" s="147" t="str">
        <f>IF(ISBLANK(D1031),"",IF('order-admin-units'!$I$1&lt;&gt;"y", "", IF((K1031="")*(ISBLANK(D1031)=FALSE), 'order-admin-units'!$B$1+1, VLOOKUP(K1031, ordercountry, 2))))</f>
        <v/>
      </c>
      <c r="Y1031" s="147" t="str">
        <f>IF(ISBLANK(D1031),"",IF('order-admin-units'!$I$1&lt;&gt;"y", "", IF(L1031="", 'order-admin-units'!$B$2+1, VLOOKUP(K1031&amp;"@"&amp;L1031, orderadmin, 2))))</f>
        <v/>
      </c>
      <c r="Z1031" s="147" t="str">
        <f t="shared" si="133"/>
        <v/>
      </c>
      <c r="AA1031" s="147" t="str">
        <f t="shared" si="134"/>
        <v/>
      </c>
      <c r="AB1031" s="147" t="str">
        <f t="shared" si="135"/>
        <v/>
      </c>
      <c r="AC1031" s="147" t="str">
        <f t="shared" si="129"/>
        <v/>
      </c>
      <c r="AD1031" s="11" t="str">
        <f t="shared" si="130"/>
        <v/>
      </c>
      <c r="AE1031" s="11" t="str">
        <f t="array" ref="AE1031">IF(ISBLANK(D1031),"",IF(OR($H$2="y",$H$2="m"),IF(AA1031=AA1030,IF(OR(AB1031=$AB$4:$AB1030)=FALSE,AE1030&amp;C1031,AE1030),"("&amp;C1031)&amp;IF(AA1031=AA1032,IF(OR(AB1032=$AB$4:$AB1031)=FALSE,", ",""),") "),""))</f>
        <v/>
      </c>
      <c r="AF1031" s="11" t="str">
        <f t="shared" si="131"/>
        <v/>
      </c>
      <c r="AG1031" s="11" t="str">
        <f t="array" ref="AG1031">IF(ISBLANK(D1031),"",IF(OR($H$2="y",$H$2="m"),IF(AA1031=AA1030,IF(OR(AC1031=$AC$4:$AC1030)=FALSE,AG1030&amp;AF1031,AG1030),"("&amp;AF1031)&amp;IF(AA1031=AA1032,IF(OR(AC1032=$AC$4:$AC1031)=FALSE,", ",""),") "),""))</f>
        <v/>
      </c>
      <c r="AH1031" s="10" t="str">
        <f>IF((ISBLANK(D1031)),"",IF(D1031=D1030,AH1030,"")&amp;IF(B1030&lt;&gt;B1031,((IF(ISBLANK(E1031),$D$3&amp;"Non-type material: "&amp;$D$3,$D$3&amp;INDEX('type-categories'!$A$2:$B$100,MATCH(E1031,'type-categories'!$A$2:$A$100,0),2)&amp;$D$3))),"")&amp;(IF(K1031&lt;&gt;K1030,$C$2&amp;K1031&amp;$K$3&amp;$C$2&amp;" ",(IF(B1031&lt;&gt;B1030,$C$2&amp;K1031&amp;$K$3&amp;$C$2&amp;" ",""))))&amp;(IF(L1031="","",((IF(L1031&lt;&gt;L1030,$D$2&amp;L1031&amp;$L$3&amp;$D$2&amp;" ",IF(B1031&lt;&gt;B1030,$D$2&amp;L1031&amp;$L$3&amp;$D$2&amp;" ",""))))))&amp;(IF(M1031="","",((IF(M1031&lt;&gt;M1030,$E$2&amp;M1031&amp;$E$2&amp;","&amp;" ",IF(B1031&lt;&gt;B1030,$E$2&amp;M1031&amp;$E$2&amp;",",""))))))&amp;(IF(N1031="","",IF(N1031&lt;&gt;N1030,N1031&amp;", ",IF(B1031&lt;&gt;B1030,N1031&amp;", ",""))))&amp;(IF(ISBLANK(O1031),"",(IF(O1031&lt;&gt;O1030,O1031&amp;", ",IF(B1031&lt;&gt;B1030,O1031&amp;", ","")))))&amp;(IF(ISBLANK(P1031),"",(IF(P1031&lt;&gt;P1030,P1031&amp;", ",IF(B1031&lt;&gt;B1030,P1031&amp;", ",IF(Z1031&lt;&gt;Z1030,P1031&amp;", ",""))))))&amp;(IF(ISBLANK(Q1031),"",(IF(Q1031&lt;&gt;Q1030,Q1031&amp;", ",IF(B1031&lt;&gt;B1030,Q1031&amp;", ",IF(Z1031&lt;&gt;Z1030,Q1031&amp;", ",""))))))&amp;(IF(ISBLANK(R1031),"",(IF(R1031&lt;&gt;R1030,R1031&amp;"m, ",IF(B1031&lt;&gt;B1030,R1031&amp;"m, ",IF(Z1031&lt;&gt;Z1030,R1031&amp;"m, ",""))))))&amp;IF(ISBLANK(S1031),"",(IF(B1031&lt;&gt;B1030,S1031&amp;", ",IF(S1031&lt;&gt;S1030,IF((Z1031=Z1030),"same locality "&amp;S1031&amp;", ",S1031&amp;", "),""))))&amp;(IF(ISBLANK(T1031),"",(IF(T1031&lt;&gt;T1030,IF(ISBLANK(F$2),T1031&amp;", ",T1031&amp;" "&amp;F$2&amp;", "),(IF(B1031&lt;&gt;B1030,IF(ISBLANK(F$2),T1031&amp;", ",T1031&amp;" "&amp;F$2&amp;", "),(IF(Z1031&lt;&gt;Z1030,IF(ISBLANK(F$2),T1031&amp;", ",T1031&amp;" "&amp;F$2&amp;", "),IF((U1031&lt;&gt;U1030)*($G$2="Y"),"same collector, ","")))))))))&amp;(IF(ISBLANK(U1031),"",(IF(U1031&lt;&gt;U1030,U1031&amp;", ",(IF(B1031&lt;&gt;B1030,U1031&amp;", ",IF(Z1031&lt;&gt;Z1030,U1031&amp;", ",(IF(T1031&lt;&gt;T1030,IF((T1031&lt;&gt;T1030)*($G$2="Y"),"same date, ", ""),IF((T1031=T1030)*(U1031=U1030)*(S1031&lt;&gt;S1030)*($G$2="Y"),"same collector and date, ", ""))))))))))&amp;(IF(ISBLANK(V1031),"",V1031&amp;", "))&amp;IF((AA1031&lt;&gt;AA1032)*($H$2="y"),AD1031&amp;AE1031,IF((AA1031&lt;&gt;AA1032)*($H$2="m"),AD1031&amp;AG1031,IF(($H$2&lt;&gt;"m")*($H$2&lt;&gt;"Y"),(IF(F1031=0,"",F1031&amp;" "&amp;$F$4&amp;" "))&amp;(IF(G1031=0,"",G1031&amp;" "&amp;$G$4&amp;" "))&amp;(IF(H1031=0,"",H1031&amp;" "&amp;H$4&amp;" "))&amp;(IF(I1031=0,"",I1031&amp;" "&amp;$I$4&amp;" "))&amp;(IF(J1031=0,"",J1031&amp;" "&amp;$J$4&amp;" "))&amp;IF((ISBLANK(C1031)),"","("&amp;C1031&amp;")"),"")))&amp;IF((B1031=B1032)*(K1031=K1032)*(L1031=L1032)*(M1031=M1032),IF(($H$2&lt;&gt;"m")*($H$2&lt;&gt;"Y"), ", ", IF((ISNUMBER(FIND(")",AE1031))), ", ", "")),IF((B1031=B1032)*(K1031=K1032)*(L1031=L1032),"; ",". ")))</f>
        <v/>
      </c>
      <c r="AI1031" s="1"/>
    </row>
    <row r="1032" spans="1:35" x14ac:dyDescent="0.25">
      <c r="A1032" s="3" t="str">
        <f t="shared" si="132"/>
        <v/>
      </c>
      <c r="B1032" s="53" t="str">
        <f t="shared" si="128"/>
        <v/>
      </c>
      <c r="C1032" s="57"/>
      <c r="D1032" s="57"/>
      <c r="E1032" s="57"/>
      <c r="F1032" s="57"/>
      <c r="G1032" s="57"/>
      <c r="H1032" s="57"/>
      <c r="I1032" s="57"/>
      <c r="J1032" s="57"/>
      <c r="K1032" s="57"/>
      <c r="L1032" s="57"/>
      <c r="M1032" s="54"/>
      <c r="N1032" s="57"/>
      <c r="O1032" s="58"/>
      <c r="P1032" s="58"/>
      <c r="Q1032" s="58"/>
      <c r="R1032" s="58"/>
      <c r="S1032" s="54"/>
      <c r="T1032" s="57"/>
      <c r="U1032" s="57"/>
      <c r="V1032" s="57"/>
      <c r="W1032" s="57"/>
      <c r="X1032" s="147" t="str">
        <f>IF(ISBLANK(D1032),"",IF('order-admin-units'!$I$1&lt;&gt;"y", "", IF((K1032="")*(ISBLANK(D1032)=FALSE), 'order-admin-units'!$B$1+1, VLOOKUP(K1032, ordercountry, 2))))</f>
        <v/>
      </c>
      <c r="Y1032" s="147" t="str">
        <f>IF(ISBLANK(D1032),"",IF('order-admin-units'!$I$1&lt;&gt;"y", "", IF(L1032="", 'order-admin-units'!$B$2+1, VLOOKUP(K1032&amp;"@"&amp;L1032, orderadmin, 2))))</f>
        <v/>
      </c>
      <c r="Z1032" s="147" t="str">
        <f t="shared" si="133"/>
        <v/>
      </c>
      <c r="AA1032" s="147" t="str">
        <f t="shared" si="134"/>
        <v/>
      </c>
      <c r="AB1032" s="147" t="str">
        <f t="shared" si="135"/>
        <v/>
      </c>
      <c r="AC1032" s="147" t="str">
        <f t="shared" si="129"/>
        <v/>
      </c>
      <c r="AD1032" s="11" t="str">
        <f t="shared" si="130"/>
        <v/>
      </c>
      <c r="AE1032" s="11" t="str">
        <f t="array" ref="AE1032">IF(ISBLANK(D1032),"",IF(OR($H$2="y",$H$2="m"),IF(AA1032=AA1031,IF(OR(AB1032=$AB$4:$AB1031)=FALSE,AE1031&amp;C1032,AE1031),"("&amp;C1032)&amp;IF(AA1032=AA1033,IF(OR(AB1033=$AB$4:$AB1032)=FALSE,", ",""),") "),""))</f>
        <v/>
      </c>
      <c r="AF1032" s="11" t="str">
        <f t="shared" si="131"/>
        <v/>
      </c>
      <c r="AG1032" s="11" t="str">
        <f t="array" ref="AG1032">IF(ISBLANK(D1032),"",IF(OR($H$2="y",$H$2="m"),IF(AA1032=AA1031,IF(OR(AC1032=$AC$4:$AC1031)=FALSE,AG1031&amp;AF1032,AG1031),"("&amp;AF1032)&amp;IF(AA1032=AA1033,IF(OR(AC1033=$AC$4:$AC1032)=FALSE,", ",""),") "),""))</f>
        <v/>
      </c>
      <c r="AH1032" s="10" t="str">
        <f>IF((ISBLANK(D1032)),"",IF(D1032=D1031,AH1031,"")&amp;IF(B1031&lt;&gt;B1032,((IF(ISBLANK(E1032),$D$3&amp;"Non-type material: "&amp;$D$3,$D$3&amp;INDEX('type-categories'!$A$2:$B$100,MATCH(E1032,'type-categories'!$A$2:$A$100,0),2)&amp;$D$3))),"")&amp;(IF(K1032&lt;&gt;K1031,$C$2&amp;K1032&amp;$K$3&amp;$C$2&amp;" ",(IF(B1032&lt;&gt;B1031,$C$2&amp;K1032&amp;$K$3&amp;$C$2&amp;" ",""))))&amp;(IF(L1032="","",((IF(L1032&lt;&gt;L1031,$D$2&amp;L1032&amp;$L$3&amp;$D$2&amp;" ",IF(B1032&lt;&gt;B1031,$D$2&amp;L1032&amp;$L$3&amp;$D$2&amp;" ",""))))))&amp;(IF(M1032="","",((IF(M1032&lt;&gt;M1031,$E$2&amp;M1032&amp;$E$2&amp;","&amp;" ",IF(B1032&lt;&gt;B1031,$E$2&amp;M1032&amp;$E$2&amp;",",""))))))&amp;(IF(N1032="","",IF(N1032&lt;&gt;N1031,N1032&amp;", ",IF(B1032&lt;&gt;B1031,N1032&amp;", ",""))))&amp;(IF(ISBLANK(O1032),"",(IF(O1032&lt;&gt;O1031,O1032&amp;", ",IF(B1032&lt;&gt;B1031,O1032&amp;", ","")))))&amp;(IF(ISBLANK(P1032),"",(IF(P1032&lt;&gt;P1031,P1032&amp;", ",IF(B1032&lt;&gt;B1031,P1032&amp;", ",IF(Z1032&lt;&gt;Z1031,P1032&amp;", ",""))))))&amp;(IF(ISBLANK(Q1032),"",(IF(Q1032&lt;&gt;Q1031,Q1032&amp;", ",IF(B1032&lt;&gt;B1031,Q1032&amp;", ",IF(Z1032&lt;&gt;Z1031,Q1032&amp;", ",""))))))&amp;(IF(ISBLANK(R1032),"",(IF(R1032&lt;&gt;R1031,R1032&amp;"m, ",IF(B1032&lt;&gt;B1031,R1032&amp;"m, ",IF(Z1032&lt;&gt;Z1031,R1032&amp;"m, ",""))))))&amp;IF(ISBLANK(S1032),"",(IF(B1032&lt;&gt;B1031,S1032&amp;", ",IF(S1032&lt;&gt;S1031,IF((Z1032=Z1031),"same locality "&amp;S1032&amp;", ",S1032&amp;", "),""))))&amp;(IF(ISBLANK(T1032),"",(IF(T1032&lt;&gt;T1031,IF(ISBLANK(F$2),T1032&amp;", ",T1032&amp;" "&amp;F$2&amp;", "),(IF(B1032&lt;&gt;B1031,IF(ISBLANK(F$2),T1032&amp;", ",T1032&amp;" "&amp;F$2&amp;", "),(IF(Z1032&lt;&gt;Z1031,IF(ISBLANK(F$2),T1032&amp;", ",T1032&amp;" "&amp;F$2&amp;", "),IF((U1032&lt;&gt;U1031)*($G$2="Y"),"same collector, ","")))))))))&amp;(IF(ISBLANK(U1032),"",(IF(U1032&lt;&gt;U1031,U1032&amp;", ",(IF(B1032&lt;&gt;B1031,U1032&amp;", ",IF(Z1032&lt;&gt;Z1031,U1032&amp;", ",(IF(T1032&lt;&gt;T1031,IF((T1032&lt;&gt;T1031)*($G$2="Y"),"same date, ", ""),IF((T1032=T1031)*(U1032=U1031)*(S1032&lt;&gt;S1031)*($G$2="Y"),"same collector and date, ", ""))))))))))&amp;(IF(ISBLANK(V1032),"",V1032&amp;", "))&amp;IF((AA1032&lt;&gt;AA1033)*($H$2="y"),AD1032&amp;AE1032,IF((AA1032&lt;&gt;AA1033)*($H$2="m"),AD1032&amp;AG1032,IF(($H$2&lt;&gt;"m")*($H$2&lt;&gt;"Y"),(IF(F1032=0,"",F1032&amp;" "&amp;$F$4&amp;" "))&amp;(IF(G1032=0,"",G1032&amp;" "&amp;$G$4&amp;" "))&amp;(IF(H1032=0,"",H1032&amp;" "&amp;H$4&amp;" "))&amp;(IF(I1032=0,"",I1032&amp;" "&amp;$I$4&amp;" "))&amp;(IF(J1032=0,"",J1032&amp;" "&amp;$J$4&amp;" "))&amp;IF((ISBLANK(C1032)),"","("&amp;C1032&amp;")"),"")))&amp;IF((B1032=B1033)*(K1032=K1033)*(L1032=L1033)*(M1032=M1033),IF(($H$2&lt;&gt;"m")*($H$2&lt;&gt;"Y"), ", ", IF((ISNUMBER(FIND(")",AE1032))), ", ", "")),IF((B1032=B1033)*(K1032=K1033)*(L1032=L1033),"; ",". ")))</f>
        <v/>
      </c>
      <c r="AI1032" s="1"/>
    </row>
    <row r="1033" spans="1:35" x14ac:dyDescent="0.25">
      <c r="A1033" s="3" t="str">
        <f t="shared" si="132"/>
        <v/>
      </c>
      <c r="B1033" s="53" t="str">
        <f t="shared" ref="B1033:B1096" si="136">D1033&amp;E1033</f>
        <v/>
      </c>
      <c r="C1033" s="57"/>
      <c r="D1033" s="57"/>
      <c r="E1033" s="57"/>
      <c r="F1033" s="57"/>
      <c r="G1033" s="57"/>
      <c r="H1033" s="57"/>
      <c r="I1033" s="57"/>
      <c r="J1033" s="57"/>
      <c r="K1033" s="57"/>
      <c r="L1033" s="57"/>
      <c r="M1033" s="54"/>
      <c r="N1033" s="57"/>
      <c r="O1033" s="58"/>
      <c r="P1033" s="58"/>
      <c r="Q1033" s="58"/>
      <c r="R1033" s="58"/>
      <c r="S1033" s="54"/>
      <c r="T1033" s="57"/>
      <c r="U1033" s="57"/>
      <c r="V1033" s="57"/>
      <c r="W1033" s="57"/>
      <c r="X1033" s="147" t="str">
        <f>IF(ISBLANK(D1033),"",IF('order-admin-units'!$I$1&lt;&gt;"y", "", IF((K1033="")*(ISBLANK(D1033)=FALSE), 'order-admin-units'!$B$1+1, VLOOKUP(K1033, ordercountry, 2))))</f>
        <v/>
      </c>
      <c r="Y1033" s="147" t="str">
        <f>IF(ISBLANK(D1033),"",IF('order-admin-units'!$I$1&lt;&gt;"y", "", IF(L1033="", 'order-admin-units'!$B$2+1, VLOOKUP(K1033&amp;"@"&amp;L1033, orderadmin, 2))))</f>
        <v/>
      </c>
      <c r="Z1033" s="147" t="str">
        <f t="shared" si="133"/>
        <v/>
      </c>
      <c r="AA1033" s="147" t="str">
        <f t="shared" si="134"/>
        <v/>
      </c>
      <c r="AB1033" s="147" t="str">
        <f t="shared" si="135"/>
        <v/>
      </c>
      <c r="AC1033" s="147" t="str">
        <f t="shared" si="129"/>
        <v/>
      </c>
      <c r="AD1033" s="11" t="str">
        <f t="shared" si="130"/>
        <v/>
      </c>
      <c r="AE1033" s="11" t="str">
        <f t="array" ref="AE1033">IF(ISBLANK(D1033),"",IF(OR($H$2="y",$H$2="m"),IF(AA1033=AA1032,IF(OR(AB1033=$AB$4:$AB1032)=FALSE,AE1032&amp;C1033,AE1032),"("&amp;C1033)&amp;IF(AA1033=AA1034,IF(OR(AB1034=$AB$4:$AB1033)=FALSE,", ",""),") "),""))</f>
        <v/>
      </c>
      <c r="AF1033" s="11" t="str">
        <f t="shared" si="131"/>
        <v/>
      </c>
      <c r="AG1033" s="11" t="str">
        <f t="array" ref="AG1033">IF(ISBLANK(D1033),"",IF(OR($H$2="y",$H$2="m"),IF(AA1033=AA1032,IF(OR(AC1033=$AC$4:$AC1032)=FALSE,AG1032&amp;AF1033,AG1032),"("&amp;AF1033)&amp;IF(AA1033=AA1034,IF(OR(AC1034=$AC$4:$AC1033)=FALSE,", ",""),") "),""))</f>
        <v/>
      </c>
      <c r="AH1033" s="10" t="str">
        <f>IF((ISBLANK(D1033)),"",IF(D1033=D1032,AH1032,"")&amp;IF(B1032&lt;&gt;B1033,((IF(ISBLANK(E1033),$D$3&amp;"Non-type material: "&amp;$D$3,$D$3&amp;INDEX('type-categories'!$A$2:$B$100,MATCH(E1033,'type-categories'!$A$2:$A$100,0),2)&amp;$D$3))),"")&amp;(IF(K1033&lt;&gt;K1032,$C$2&amp;K1033&amp;$K$3&amp;$C$2&amp;" ",(IF(B1033&lt;&gt;B1032,$C$2&amp;K1033&amp;$K$3&amp;$C$2&amp;" ",""))))&amp;(IF(L1033="","",((IF(L1033&lt;&gt;L1032,$D$2&amp;L1033&amp;$L$3&amp;$D$2&amp;" ",IF(B1033&lt;&gt;B1032,$D$2&amp;L1033&amp;$L$3&amp;$D$2&amp;" ",""))))))&amp;(IF(M1033="","",((IF(M1033&lt;&gt;M1032,$E$2&amp;M1033&amp;$E$2&amp;","&amp;" ",IF(B1033&lt;&gt;B1032,$E$2&amp;M1033&amp;$E$2&amp;",",""))))))&amp;(IF(N1033="","",IF(N1033&lt;&gt;N1032,N1033&amp;", ",IF(B1033&lt;&gt;B1032,N1033&amp;", ",""))))&amp;(IF(ISBLANK(O1033),"",(IF(O1033&lt;&gt;O1032,O1033&amp;", ",IF(B1033&lt;&gt;B1032,O1033&amp;", ","")))))&amp;(IF(ISBLANK(P1033),"",(IF(P1033&lt;&gt;P1032,P1033&amp;", ",IF(B1033&lt;&gt;B1032,P1033&amp;", ",IF(Z1033&lt;&gt;Z1032,P1033&amp;", ",""))))))&amp;(IF(ISBLANK(Q1033),"",(IF(Q1033&lt;&gt;Q1032,Q1033&amp;", ",IF(B1033&lt;&gt;B1032,Q1033&amp;", ",IF(Z1033&lt;&gt;Z1032,Q1033&amp;", ",""))))))&amp;(IF(ISBLANK(R1033),"",(IF(R1033&lt;&gt;R1032,R1033&amp;"m, ",IF(B1033&lt;&gt;B1032,R1033&amp;"m, ",IF(Z1033&lt;&gt;Z1032,R1033&amp;"m, ",""))))))&amp;IF(ISBLANK(S1033),"",(IF(B1033&lt;&gt;B1032,S1033&amp;", ",IF(S1033&lt;&gt;S1032,IF((Z1033=Z1032),"same locality "&amp;S1033&amp;", ",S1033&amp;", "),""))))&amp;(IF(ISBLANK(T1033),"",(IF(T1033&lt;&gt;T1032,IF(ISBLANK(F$2),T1033&amp;", ",T1033&amp;" "&amp;F$2&amp;", "),(IF(B1033&lt;&gt;B1032,IF(ISBLANK(F$2),T1033&amp;", ",T1033&amp;" "&amp;F$2&amp;", "),(IF(Z1033&lt;&gt;Z1032,IF(ISBLANK(F$2),T1033&amp;", ",T1033&amp;" "&amp;F$2&amp;", "),IF((U1033&lt;&gt;U1032)*($G$2="Y"),"same collector, ","")))))))))&amp;(IF(ISBLANK(U1033),"",(IF(U1033&lt;&gt;U1032,U1033&amp;", ",(IF(B1033&lt;&gt;B1032,U1033&amp;", ",IF(Z1033&lt;&gt;Z1032,U1033&amp;", ",(IF(T1033&lt;&gt;T1032,IF((T1033&lt;&gt;T1032)*($G$2="Y"),"same date, ", ""),IF((T1033=T1032)*(U1033=U1032)*(S1033&lt;&gt;S1032)*($G$2="Y"),"same collector and date, ", ""))))))))))&amp;(IF(ISBLANK(V1033),"",V1033&amp;", "))&amp;IF((AA1033&lt;&gt;AA1034)*($H$2="y"),AD1033&amp;AE1033,IF((AA1033&lt;&gt;AA1034)*($H$2="m"),AD1033&amp;AG1033,IF(($H$2&lt;&gt;"m")*($H$2&lt;&gt;"Y"),(IF(F1033=0,"",F1033&amp;" "&amp;$F$4&amp;" "))&amp;(IF(G1033=0,"",G1033&amp;" "&amp;$G$4&amp;" "))&amp;(IF(H1033=0,"",H1033&amp;" "&amp;H$4&amp;" "))&amp;(IF(I1033=0,"",I1033&amp;" "&amp;$I$4&amp;" "))&amp;(IF(J1033=0,"",J1033&amp;" "&amp;$J$4&amp;" "))&amp;IF((ISBLANK(C1033)),"","("&amp;C1033&amp;")"),"")))&amp;IF((B1033=B1034)*(K1033=K1034)*(L1033=L1034)*(M1033=M1034),IF(($H$2&lt;&gt;"m")*($H$2&lt;&gt;"Y"), ", ", IF((ISNUMBER(FIND(")",AE1033))), ", ", "")),IF((B1033=B1034)*(K1033=K1034)*(L1033=L1034),"; ",". ")))</f>
        <v/>
      </c>
      <c r="AI1033" s="1"/>
    </row>
    <row r="1034" spans="1:35" x14ac:dyDescent="0.25">
      <c r="A1034" s="3" t="str">
        <f t="shared" si="132"/>
        <v/>
      </c>
      <c r="B1034" s="53" t="str">
        <f t="shared" si="136"/>
        <v/>
      </c>
      <c r="C1034" s="57"/>
      <c r="D1034" s="57"/>
      <c r="E1034" s="57"/>
      <c r="F1034" s="57"/>
      <c r="G1034" s="57"/>
      <c r="H1034" s="57"/>
      <c r="I1034" s="57"/>
      <c r="J1034" s="57"/>
      <c r="K1034" s="57"/>
      <c r="L1034" s="57"/>
      <c r="M1034" s="54"/>
      <c r="N1034" s="57"/>
      <c r="O1034" s="58"/>
      <c r="P1034" s="58"/>
      <c r="Q1034" s="58"/>
      <c r="R1034" s="58"/>
      <c r="S1034" s="54"/>
      <c r="T1034" s="57"/>
      <c r="U1034" s="57"/>
      <c r="V1034" s="57"/>
      <c r="W1034" s="57"/>
      <c r="X1034" s="147" t="str">
        <f>IF(ISBLANK(D1034),"",IF('order-admin-units'!$I$1&lt;&gt;"y", "", IF((K1034="")*(ISBLANK(D1034)=FALSE), 'order-admin-units'!$B$1+1, VLOOKUP(K1034, ordercountry, 2))))</f>
        <v/>
      </c>
      <c r="Y1034" s="147" t="str">
        <f>IF(ISBLANK(D1034),"",IF('order-admin-units'!$I$1&lt;&gt;"y", "", IF(L1034="", 'order-admin-units'!$B$2+1, VLOOKUP(K1034&amp;"@"&amp;L1034, orderadmin, 2))))</f>
        <v/>
      </c>
      <c r="Z1034" s="147" t="str">
        <f t="shared" si="133"/>
        <v/>
      </c>
      <c r="AA1034" s="147" t="str">
        <f t="shared" si="134"/>
        <v/>
      </c>
      <c r="AB1034" s="147" t="str">
        <f t="shared" si="135"/>
        <v/>
      </c>
      <c r="AC1034" s="147" t="str">
        <f t="shared" si="129"/>
        <v/>
      </c>
      <c r="AD1034" s="11" t="str">
        <f t="shared" si="130"/>
        <v/>
      </c>
      <c r="AE1034" s="11" t="str">
        <f t="array" ref="AE1034">IF(ISBLANK(D1034),"",IF(OR($H$2="y",$H$2="m"),IF(AA1034=AA1033,IF(OR(AB1034=$AB$4:$AB1033)=FALSE,AE1033&amp;C1034,AE1033),"("&amp;C1034)&amp;IF(AA1034=AA1035,IF(OR(AB1035=$AB$4:$AB1034)=FALSE,", ",""),") "),""))</f>
        <v/>
      </c>
      <c r="AF1034" s="11" t="str">
        <f t="shared" si="131"/>
        <v/>
      </c>
      <c r="AG1034" s="11" t="str">
        <f t="array" ref="AG1034">IF(ISBLANK(D1034),"",IF(OR($H$2="y",$H$2="m"),IF(AA1034=AA1033,IF(OR(AC1034=$AC$4:$AC1033)=FALSE,AG1033&amp;AF1034,AG1033),"("&amp;AF1034)&amp;IF(AA1034=AA1035,IF(OR(AC1035=$AC$4:$AC1034)=FALSE,", ",""),") "),""))</f>
        <v/>
      </c>
      <c r="AH1034" s="10" t="str">
        <f>IF((ISBLANK(D1034)),"",IF(D1034=D1033,AH1033,"")&amp;IF(B1033&lt;&gt;B1034,((IF(ISBLANK(E1034),$D$3&amp;"Non-type material: "&amp;$D$3,$D$3&amp;INDEX('type-categories'!$A$2:$B$100,MATCH(E1034,'type-categories'!$A$2:$A$100,0),2)&amp;$D$3))),"")&amp;(IF(K1034&lt;&gt;K1033,$C$2&amp;K1034&amp;$K$3&amp;$C$2&amp;" ",(IF(B1034&lt;&gt;B1033,$C$2&amp;K1034&amp;$K$3&amp;$C$2&amp;" ",""))))&amp;(IF(L1034="","",((IF(L1034&lt;&gt;L1033,$D$2&amp;L1034&amp;$L$3&amp;$D$2&amp;" ",IF(B1034&lt;&gt;B1033,$D$2&amp;L1034&amp;$L$3&amp;$D$2&amp;" ",""))))))&amp;(IF(M1034="","",((IF(M1034&lt;&gt;M1033,$E$2&amp;M1034&amp;$E$2&amp;","&amp;" ",IF(B1034&lt;&gt;B1033,$E$2&amp;M1034&amp;$E$2&amp;",",""))))))&amp;(IF(N1034="","",IF(N1034&lt;&gt;N1033,N1034&amp;", ",IF(B1034&lt;&gt;B1033,N1034&amp;", ",""))))&amp;(IF(ISBLANK(O1034),"",(IF(O1034&lt;&gt;O1033,O1034&amp;", ",IF(B1034&lt;&gt;B1033,O1034&amp;", ","")))))&amp;(IF(ISBLANK(P1034),"",(IF(P1034&lt;&gt;P1033,P1034&amp;", ",IF(B1034&lt;&gt;B1033,P1034&amp;", ",IF(Z1034&lt;&gt;Z1033,P1034&amp;", ",""))))))&amp;(IF(ISBLANK(Q1034),"",(IF(Q1034&lt;&gt;Q1033,Q1034&amp;", ",IF(B1034&lt;&gt;B1033,Q1034&amp;", ",IF(Z1034&lt;&gt;Z1033,Q1034&amp;", ",""))))))&amp;(IF(ISBLANK(R1034),"",(IF(R1034&lt;&gt;R1033,R1034&amp;"m, ",IF(B1034&lt;&gt;B1033,R1034&amp;"m, ",IF(Z1034&lt;&gt;Z1033,R1034&amp;"m, ",""))))))&amp;IF(ISBLANK(S1034),"",(IF(B1034&lt;&gt;B1033,S1034&amp;", ",IF(S1034&lt;&gt;S1033,IF((Z1034=Z1033),"same locality "&amp;S1034&amp;", ",S1034&amp;", "),""))))&amp;(IF(ISBLANK(T1034),"",(IF(T1034&lt;&gt;T1033,IF(ISBLANK(F$2),T1034&amp;", ",T1034&amp;" "&amp;F$2&amp;", "),(IF(B1034&lt;&gt;B1033,IF(ISBLANK(F$2),T1034&amp;", ",T1034&amp;" "&amp;F$2&amp;", "),(IF(Z1034&lt;&gt;Z1033,IF(ISBLANK(F$2),T1034&amp;", ",T1034&amp;" "&amp;F$2&amp;", "),IF((U1034&lt;&gt;U1033)*($G$2="Y"),"same collector, ","")))))))))&amp;(IF(ISBLANK(U1034),"",(IF(U1034&lt;&gt;U1033,U1034&amp;", ",(IF(B1034&lt;&gt;B1033,U1034&amp;", ",IF(Z1034&lt;&gt;Z1033,U1034&amp;", ",(IF(T1034&lt;&gt;T1033,IF((T1034&lt;&gt;T1033)*($G$2="Y"),"same date, ", ""),IF((T1034=T1033)*(U1034=U1033)*(S1034&lt;&gt;S1033)*($G$2="Y"),"same collector and date, ", ""))))))))))&amp;(IF(ISBLANK(V1034),"",V1034&amp;", "))&amp;IF((AA1034&lt;&gt;AA1035)*($H$2="y"),AD1034&amp;AE1034,IF((AA1034&lt;&gt;AA1035)*($H$2="m"),AD1034&amp;AG1034,IF(($H$2&lt;&gt;"m")*($H$2&lt;&gt;"Y"),(IF(F1034=0,"",F1034&amp;" "&amp;$F$4&amp;" "))&amp;(IF(G1034=0,"",G1034&amp;" "&amp;$G$4&amp;" "))&amp;(IF(H1034=0,"",H1034&amp;" "&amp;H$4&amp;" "))&amp;(IF(I1034=0,"",I1034&amp;" "&amp;$I$4&amp;" "))&amp;(IF(J1034=0,"",J1034&amp;" "&amp;$J$4&amp;" "))&amp;IF((ISBLANK(C1034)),"","("&amp;C1034&amp;")"),"")))&amp;IF((B1034=B1035)*(K1034=K1035)*(L1034=L1035)*(M1034=M1035),IF(($H$2&lt;&gt;"m")*($H$2&lt;&gt;"Y"), ", ", IF((ISNUMBER(FIND(")",AE1034))), ", ", "")),IF((B1034=B1035)*(K1034=K1035)*(L1034=L1035),"; ",". ")))</f>
        <v/>
      </c>
      <c r="AI1034" s="1"/>
    </row>
    <row r="1035" spans="1:35" x14ac:dyDescent="0.25">
      <c r="A1035" s="3" t="str">
        <f t="shared" si="132"/>
        <v/>
      </c>
      <c r="B1035" s="53" t="str">
        <f t="shared" si="136"/>
        <v/>
      </c>
      <c r="C1035" s="57"/>
      <c r="D1035" s="57"/>
      <c r="E1035" s="57"/>
      <c r="F1035" s="57"/>
      <c r="G1035" s="57"/>
      <c r="H1035" s="57"/>
      <c r="I1035" s="57"/>
      <c r="J1035" s="57"/>
      <c r="K1035" s="57"/>
      <c r="L1035" s="57"/>
      <c r="M1035" s="54"/>
      <c r="N1035" s="57"/>
      <c r="O1035" s="58"/>
      <c r="P1035" s="58"/>
      <c r="Q1035" s="58"/>
      <c r="R1035" s="58"/>
      <c r="S1035" s="54"/>
      <c r="T1035" s="57"/>
      <c r="U1035" s="57"/>
      <c r="V1035" s="57"/>
      <c r="W1035" s="57"/>
      <c r="X1035" s="147" t="str">
        <f>IF(ISBLANK(D1035),"",IF('order-admin-units'!$I$1&lt;&gt;"y", "", IF((K1035="")*(ISBLANK(D1035)=FALSE), 'order-admin-units'!$B$1+1, VLOOKUP(K1035, ordercountry, 2))))</f>
        <v/>
      </c>
      <c r="Y1035" s="147" t="str">
        <f>IF(ISBLANK(D1035),"",IF('order-admin-units'!$I$1&lt;&gt;"y", "", IF(L1035="", 'order-admin-units'!$B$2+1, VLOOKUP(K1035&amp;"@"&amp;L1035, orderadmin, 2))))</f>
        <v/>
      </c>
      <c r="Z1035" s="147" t="str">
        <f t="shared" si="133"/>
        <v/>
      </c>
      <c r="AA1035" s="147" t="str">
        <f t="shared" si="134"/>
        <v/>
      </c>
      <c r="AB1035" s="147" t="str">
        <f t="shared" si="135"/>
        <v/>
      </c>
      <c r="AC1035" s="147" t="str">
        <f t="shared" si="129"/>
        <v/>
      </c>
      <c r="AD1035" s="11" t="str">
        <f t="shared" si="130"/>
        <v/>
      </c>
      <c r="AE1035" s="11" t="str">
        <f t="array" ref="AE1035">IF(ISBLANK(D1035),"",IF(OR($H$2="y",$H$2="m"),IF(AA1035=AA1034,IF(OR(AB1035=$AB$4:$AB1034)=FALSE,AE1034&amp;C1035,AE1034),"("&amp;C1035)&amp;IF(AA1035=AA1036,IF(OR(AB1036=$AB$4:$AB1035)=FALSE,", ",""),") "),""))</f>
        <v/>
      </c>
      <c r="AF1035" s="11" t="str">
        <f t="shared" si="131"/>
        <v/>
      </c>
      <c r="AG1035" s="11" t="str">
        <f t="array" ref="AG1035">IF(ISBLANK(D1035),"",IF(OR($H$2="y",$H$2="m"),IF(AA1035=AA1034,IF(OR(AC1035=$AC$4:$AC1034)=FALSE,AG1034&amp;AF1035,AG1034),"("&amp;AF1035)&amp;IF(AA1035=AA1036,IF(OR(AC1036=$AC$4:$AC1035)=FALSE,", ",""),") "),""))</f>
        <v/>
      </c>
      <c r="AH1035" s="10" t="str">
        <f>IF((ISBLANK(D1035)),"",IF(D1035=D1034,AH1034,"")&amp;IF(B1034&lt;&gt;B1035,((IF(ISBLANK(E1035),$D$3&amp;"Non-type material: "&amp;$D$3,$D$3&amp;INDEX('type-categories'!$A$2:$B$100,MATCH(E1035,'type-categories'!$A$2:$A$100,0),2)&amp;$D$3))),"")&amp;(IF(K1035&lt;&gt;K1034,$C$2&amp;K1035&amp;$K$3&amp;$C$2&amp;" ",(IF(B1035&lt;&gt;B1034,$C$2&amp;K1035&amp;$K$3&amp;$C$2&amp;" ",""))))&amp;(IF(L1035="","",((IF(L1035&lt;&gt;L1034,$D$2&amp;L1035&amp;$L$3&amp;$D$2&amp;" ",IF(B1035&lt;&gt;B1034,$D$2&amp;L1035&amp;$L$3&amp;$D$2&amp;" ",""))))))&amp;(IF(M1035="","",((IF(M1035&lt;&gt;M1034,$E$2&amp;M1035&amp;$E$2&amp;","&amp;" ",IF(B1035&lt;&gt;B1034,$E$2&amp;M1035&amp;$E$2&amp;",",""))))))&amp;(IF(N1035="","",IF(N1035&lt;&gt;N1034,N1035&amp;", ",IF(B1035&lt;&gt;B1034,N1035&amp;", ",""))))&amp;(IF(ISBLANK(O1035),"",(IF(O1035&lt;&gt;O1034,O1035&amp;", ",IF(B1035&lt;&gt;B1034,O1035&amp;", ","")))))&amp;(IF(ISBLANK(P1035),"",(IF(P1035&lt;&gt;P1034,P1035&amp;", ",IF(B1035&lt;&gt;B1034,P1035&amp;", ",IF(Z1035&lt;&gt;Z1034,P1035&amp;", ",""))))))&amp;(IF(ISBLANK(Q1035),"",(IF(Q1035&lt;&gt;Q1034,Q1035&amp;", ",IF(B1035&lt;&gt;B1034,Q1035&amp;", ",IF(Z1035&lt;&gt;Z1034,Q1035&amp;", ",""))))))&amp;(IF(ISBLANK(R1035),"",(IF(R1035&lt;&gt;R1034,R1035&amp;"m, ",IF(B1035&lt;&gt;B1034,R1035&amp;"m, ",IF(Z1035&lt;&gt;Z1034,R1035&amp;"m, ",""))))))&amp;IF(ISBLANK(S1035),"",(IF(B1035&lt;&gt;B1034,S1035&amp;", ",IF(S1035&lt;&gt;S1034,IF((Z1035=Z1034),"same locality "&amp;S1035&amp;", ",S1035&amp;", "),""))))&amp;(IF(ISBLANK(T1035),"",(IF(T1035&lt;&gt;T1034,IF(ISBLANK(F$2),T1035&amp;", ",T1035&amp;" "&amp;F$2&amp;", "),(IF(B1035&lt;&gt;B1034,IF(ISBLANK(F$2),T1035&amp;", ",T1035&amp;" "&amp;F$2&amp;", "),(IF(Z1035&lt;&gt;Z1034,IF(ISBLANK(F$2),T1035&amp;", ",T1035&amp;" "&amp;F$2&amp;", "),IF((U1035&lt;&gt;U1034)*($G$2="Y"),"same collector, ","")))))))))&amp;(IF(ISBLANK(U1035),"",(IF(U1035&lt;&gt;U1034,U1035&amp;", ",(IF(B1035&lt;&gt;B1034,U1035&amp;", ",IF(Z1035&lt;&gt;Z1034,U1035&amp;", ",(IF(T1035&lt;&gt;T1034,IF((T1035&lt;&gt;T1034)*($G$2="Y"),"same date, ", ""),IF((T1035=T1034)*(U1035=U1034)*(S1035&lt;&gt;S1034)*($G$2="Y"),"same collector and date, ", ""))))))))))&amp;(IF(ISBLANK(V1035),"",V1035&amp;", "))&amp;IF((AA1035&lt;&gt;AA1036)*($H$2="y"),AD1035&amp;AE1035,IF((AA1035&lt;&gt;AA1036)*($H$2="m"),AD1035&amp;AG1035,IF(($H$2&lt;&gt;"m")*($H$2&lt;&gt;"Y"),(IF(F1035=0,"",F1035&amp;" "&amp;$F$4&amp;" "))&amp;(IF(G1035=0,"",G1035&amp;" "&amp;$G$4&amp;" "))&amp;(IF(H1035=0,"",H1035&amp;" "&amp;H$4&amp;" "))&amp;(IF(I1035=0,"",I1035&amp;" "&amp;$I$4&amp;" "))&amp;(IF(J1035=0,"",J1035&amp;" "&amp;$J$4&amp;" "))&amp;IF((ISBLANK(C1035)),"","("&amp;C1035&amp;")"),"")))&amp;IF((B1035=B1036)*(K1035=K1036)*(L1035=L1036)*(M1035=M1036),IF(($H$2&lt;&gt;"m")*($H$2&lt;&gt;"Y"), ", ", IF((ISNUMBER(FIND(")",AE1035))), ", ", "")),IF((B1035=B1036)*(K1035=K1036)*(L1035=L1036),"; ",". ")))</f>
        <v/>
      </c>
      <c r="AI1035" s="1"/>
    </row>
    <row r="1036" spans="1:35" x14ac:dyDescent="0.25">
      <c r="A1036" s="3" t="str">
        <f t="shared" si="132"/>
        <v/>
      </c>
      <c r="B1036" s="53" t="str">
        <f t="shared" si="136"/>
        <v/>
      </c>
      <c r="C1036" s="57"/>
      <c r="D1036" s="57"/>
      <c r="E1036" s="57"/>
      <c r="F1036" s="57"/>
      <c r="G1036" s="57"/>
      <c r="H1036" s="57"/>
      <c r="I1036" s="57"/>
      <c r="J1036" s="57"/>
      <c r="K1036" s="57"/>
      <c r="L1036" s="57"/>
      <c r="M1036" s="54"/>
      <c r="N1036" s="57"/>
      <c r="O1036" s="58"/>
      <c r="P1036" s="58"/>
      <c r="Q1036" s="58"/>
      <c r="R1036" s="58"/>
      <c r="S1036" s="54"/>
      <c r="T1036" s="57"/>
      <c r="U1036" s="57"/>
      <c r="V1036" s="57"/>
      <c r="W1036" s="57"/>
      <c r="X1036" s="147" t="str">
        <f>IF(ISBLANK(D1036),"",IF('order-admin-units'!$I$1&lt;&gt;"y", "", IF((K1036="")*(ISBLANK(D1036)=FALSE), 'order-admin-units'!$B$1+1, VLOOKUP(K1036, ordercountry, 2))))</f>
        <v/>
      </c>
      <c r="Y1036" s="147" t="str">
        <f>IF(ISBLANK(D1036),"",IF('order-admin-units'!$I$1&lt;&gt;"y", "", IF(L1036="", 'order-admin-units'!$B$2+1, VLOOKUP(K1036&amp;"@"&amp;L1036, orderadmin, 2))))</f>
        <v/>
      </c>
      <c r="Z1036" s="147" t="str">
        <f t="shared" si="133"/>
        <v/>
      </c>
      <c r="AA1036" s="147" t="str">
        <f t="shared" si="134"/>
        <v/>
      </c>
      <c r="AB1036" s="147" t="str">
        <f t="shared" si="135"/>
        <v/>
      </c>
      <c r="AC1036" s="147" t="str">
        <f t="shared" si="129"/>
        <v/>
      </c>
      <c r="AD1036" s="11" t="str">
        <f t="shared" si="130"/>
        <v/>
      </c>
      <c r="AE1036" s="11" t="str">
        <f t="array" ref="AE1036">IF(ISBLANK(D1036),"",IF(OR($H$2="y",$H$2="m"),IF(AA1036=AA1035,IF(OR(AB1036=$AB$4:$AB1035)=FALSE,AE1035&amp;C1036,AE1035),"("&amp;C1036)&amp;IF(AA1036=AA1037,IF(OR(AB1037=$AB$4:$AB1036)=FALSE,", ",""),") "),""))</f>
        <v/>
      </c>
      <c r="AF1036" s="11" t="str">
        <f t="shared" si="131"/>
        <v/>
      </c>
      <c r="AG1036" s="11" t="str">
        <f t="array" ref="AG1036">IF(ISBLANK(D1036),"",IF(OR($H$2="y",$H$2="m"),IF(AA1036=AA1035,IF(OR(AC1036=$AC$4:$AC1035)=FALSE,AG1035&amp;AF1036,AG1035),"("&amp;AF1036)&amp;IF(AA1036=AA1037,IF(OR(AC1037=$AC$4:$AC1036)=FALSE,", ",""),") "),""))</f>
        <v/>
      </c>
      <c r="AH1036" s="10" t="str">
        <f>IF((ISBLANK(D1036)),"",IF(D1036=D1035,AH1035,"")&amp;IF(B1035&lt;&gt;B1036,((IF(ISBLANK(E1036),$D$3&amp;"Non-type material: "&amp;$D$3,$D$3&amp;INDEX('type-categories'!$A$2:$B$100,MATCH(E1036,'type-categories'!$A$2:$A$100,0),2)&amp;$D$3))),"")&amp;(IF(K1036&lt;&gt;K1035,$C$2&amp;K1036&amp;$K$3&amp;$C$2&amp;" ",(IF(B1036&lt;&gt;B1035,$C$2&amp;K1036&amp;$K$3&amp;$C$2&amp;" ",""))))&amp;(IF(L1036="","",((IF(L1036&lt;&gt;L1035,$D$2&amp;L1036&amp;$L$3&amp;$D$2&amp;" ",IF(B1036&lt;&gt;B1035,$D$2&amp;L1036&amp;$L$3&amp;$D$2&amp;" ",""))))))&amp;(IF(M1036="","",((IF(M1036&lt;&gt;M1035,$E$2&amp;M1036&amp;$E$2&amp;","&amp;" ",IF(B1036&lt;&gt;B1035,$E$2&amp;M1036&amp;$E$2&amp;",",""))))))&amp;(IF(N1036="","",IF(N1036&lt;&gt;N1035,N1036&amp;", ",IF(B1036&lt;&gt;B1035,N1036&amp;", ",""))))&amp;(IF(ISBLANK(O1036),"",(IF(O1036&lt;&gt;O1035,O1036&amp;", ",IF(B1036&lt;&gt;B1035,O1036&amp;", ","")))))&amp;(IF(ISBLANK(P1036),"",(IF(P1036&lt;&gt;P1035,P1036&amp;", ",IF(B1036&lt;&gt;B1035,P1036&amp;", ",IF(Z1036&lt;&gt;Z1035,P1036&amp;", ",""))))))&amp;(IF(ISBLANK(Q1036),"",(IF(Q1036&lt;&gt;Q1035,Q1036&amp;", ",IF(B1036&lt;&gt;B1035,Q1036&amp;", ",IF(Z1036&lt;&gt;Z1035,Q1036&amp;", ",""))))))&amp;(IF(ISBLANK(R1036),"",(IF(R1036&lt;&gt;R1035,R1036&amp;"m, ",IF(B1036&lt;&gt;B1035,R1036&amp;"m, ",IF(Z1036&lt;&gt;Z1035,R1036&amp;"m, ",""))))))&amp;IF(ISBLANK(S1036),"",(IF(B1036&lt;&gt;B1035,S1036&amp;", ",IF(S1036&lt;&gt;S1035,IF((Z1036=Z1035),"same locality "&amp;S1036&amp;", ",S1036&amp;", "),""))))&amp;(IF(ISBLANK(T1036),"",(IF(T1036&lt;&gt;T1035,IF(ISBLANK(F$2),T1036&amp;", ",T1036&amp;" "&amp;F$2&amp;", "),(IF(B1036&lt;&gt;B1035,IF(ISBLANK(F$2),T1036&amp;", ",T1036&amp;" "&amp;F$2&amp;", "),(IF(Z1036&lt;&gt;Z1035,IF(ISBLANK(F$2),T1036&amp;", ",T1036&amp;" "&amp;F$2&amp;", "),IF((U1036&lt;&gt;U1035)*($G$2="Y"),"same collector, ","")))))))))&amp;(IF(ISBLANK(U1036),"",(IF(U1036&lt;&gt;U1035,U1036&amp;", ",(IF(B1036&lt;&gt;B1035,U1036&amp;", ",IF(Z1036&lt;&gt;Z1035,U1036&amp;", ",(IF(T1036&lt;&gt;T1035,IF((T1036&lt;&gt;T1035)*($G$2="Y"),"same date, ", ""),IF((T1036=T1035)*(U1036=U1035)*(S1036&lt;&gt;S1035)*($G$2="Y"),"same collector and date, ", ""))))))))))&amp;(IF(ISBLANK(V1036),"",V1036&amp;", "))&amp;IF((AA1036&lt;&gt;AA1037)*($H$2="y"),AD1036&amp;AE1036,IF((AA1036&lt;&gt;AA1037)*($H$2="m"),AD1036&amp;AG1036,IF(($H$2&lt;&gt;"m")*($H$2&lt;&gt;"Y"),(IF(F1036=0,"",F1036&amp;" "&amp;$F$4&amp;" "))&amp;(IF(G1036=0,"",G1036&amp;" "&amp;$G$4&amp;" "))&amp;(IF(H1036=0,"",H1036&amp;" "&amp;H$4&amp;" "))&amp;(IF(I1036=0,"",I1036&amp;" "&amp;$I$4&amp;" "))&amp;(IF(J1036=0,"",J1036&amp;" "&amp;$J$4&amp;" "))&amp;IF((ISBLANK(C1036)),"","("&amp;C1036&amp;")"),"")))&amp;IF((B1036=B1037)*(K1036=K1037)*(L1036=L1037)*(M1036=M1037),IF(($H$2&lt;&gt;"m")*($H$2&lt;&gt;"Y"), ", ", IF((ISNUMBER(FIND(")",AE1036))), ", ", "")),IF((B1036=B1037)*(K1036=K1037)*(L1036=L1037),"; ",". ")))</f>
        <v/>
      </c>
      <c r="AI1036" s="1"/>
    </row>
    <row r="1037" spans="1:35" x14ac:dyDescent="0.25">
      <c r="A1037" s="3" t="str">
        <f t="shared" si="132"/>
        <v/>
      </c>
      <c r="B1037" s="53" t="str">
        <f t="shared" si="136"/>
        <v/>
      </c>
      <c r="C1037" s="57"/>
      <c r="D1037" s="57"/>
      <c r="E1037" s="57"/>
      <c r="F1037" s="57"/>
      <c r="G1037" s="57"/>
      <c r="H1037" s="57"/>
      <c r="I1037" s="57"/>
      <c r="J1037" s="57"/>
      <c r="K1037" s="57"/>
      <c r="L1037" s="57"/>
      <c r="M1037" s="54"/>
      <c r="N1037" s="57"/>
      <c r="O1037" s="58"/>
      <c r="P1037" s="58"/>
      <c r="Q1037" s="58"/>
      <c r="R1037" s="58"/>
      <c r="S1037" s="54"/>
      <c r="T1037" s="57"/>
      <c r="U1037" s="57"/>
      <c r="V1037" s="57"/>
      <c r="W1037" s="57"/>
      <c r="X1037" s="147" t="str">
        <f>IF(ISBLANK(D1037),"",IF('order-admin-units'!$I$1&lt;&gt;"y", "", IF((K1037="")*(ISBLANK(D1037)=FALSE), 'order-admin-units'!$B$1+1, VLOOKUP(K1037, ordercountry, 2))))</f>
        <v/>
      </c>
      <c r="Y1037" s="147" t="str">
        <f>IF(ISBLANK(D1037),"",IF('order-admin-units'!$I$1&lt;&gt;"y", "", IF(L1037="", 'order-admin-units'!$B$2+1, VLOOKUP(K1037&amp;"@"&amp;L1037, orderadmin, 2))))</f>
        <v/>
      </c>
      <c r="Z1037" s="147" t="str">
        <f t="shared" si="133"/>
        <v/>
      </c>
      <c r="AA1037" s="147" t="str">
        <f t="shared" si="134"/>
        <v/>
      </c>
      <c r="AB1037" s="147" t="str">
        <f t="shared" si="135"/>
        <v/>
      </c>
      <c r="AC1037" s="147" t="str">
        <f t="shared" si="129"/>
        <v/>
      </c>
      <c r="AD1037" s="11" t="str">
        <f t="shared" si="130"/>
        <v/>
      </c>
      <c r="AE1037" s="11" t="str">
        <f t="array" ref="AE1037">IF(ISBLANK(D1037),"",IF(OR($H$2="y",$H$2="m"),IF(AA1037=AA1036,IF(OR(AB1037=$AB$4:$AB1036)=FALSE,AE1036&amp;C1037,AE1036),"("&amp;C1037)&amp;IF(AA1037=AA1038,IF(OR(AB1038=$AB$4:$AB1037)=FALSE,", ",""),") "),""))</f>
        <v/>
      </c>
      <c r="AF1037" s="11" t="str">
        <f t="shared" si="131"/>
        <v/>
      </c>
      <c r="AG1037" s="11" t="str">
        <f t="array" ref="AG1037">IF(ISBLANK(D1037),"",IF(OR($H$2="y",$H$2="m"),IF(AA1037=AA1036,IF(OR(AC1037=$AC$4:$AC1036)=FALSE,AG1036&amp;AF1037,AG1036),"("&amp;AF1037)&amp;IF(AA1037=AA1038,IF(OR(AC1038=$AC$4:$AC1037)=FALSE,", ",""),") "),""))</f>
        <v/>
      </c>
      <c r="AH1037" s="10" t="str">
        <f>IF((ISBLANK(D1037)),"",IF(D1037=D1036,AH1036,"")&amp;IF(B1036&lt;&gt;B1037,((IF(ISBLANK(E1037),$D$3&amp;"Non-type material: "&amp;$D$3,$D$3&amp;INDEX('type-categories'!$A$2:$B$100,MATCH(E1037,'type-categories'!$A$2:$A$100,0),2)&amp;$D$3))),"")&amp;(IF(K1037&lt;&gt;K1036,$C$2&amp;K1037&amp;$K$3&amp;$C$2&amp;" ",(IF(B1037&lt;&gt;B1036,$C$2&amp;K1037&amp;$K$3&amp;$C$2&amp;" ",""))))&amp;(IF(L1037="","",((IF(L1037&lt;&gt;L1036,$D$2&amp;L1037&amp;$L$3&amp;$D$2&amp;" ",IF(B1037&lt;&gt;B1036,$D$2&amp;L1037&amp;$L$3&amp;$D$2&amp;" ",""))))))&amp;(IF(M1037="","",((IF(M1037&lt;&gt;M1036,$E$2&amp;M1037&amp;$E$2&amp;","&amp;" ",IF(B1037&lt;&gt;B1036,$E$2&amp;M1037&amp;$E$2&amp;",",""))))))&amp;(IF(N1037="","",IF(N1037&lt;&gt;N1036,N1037&amp;", ",IF(B1037&lt;&gt;B1036,N1037&amp;", ",""))))&amp;(IF(ISBLANK(O1037),"",(IF(O1037&lt;&gt;O1036,O1037&amp;", ",IF(B1037&lt;&gt;B1036,O1037&amp;", ","")))))&amp;(IF(ISBLANK(P1037),"",(IF(P1037&lt;&gt;P1036,P1037&amp;", ",IF(B1037&lt;&gt;B1036,P1037&amp;", ",IF(Z1037&lt;&gt;Z1036,P1037&amp;", ",""))))))&amp;(IF(ISBLANK(Q1037),"",(IF(Q1037&lt;&gt;Q1036,Q1037&amp;", ",IF(B1037&lt;&gt;B1036,Q1037&amp;", ",IF(Z1037&lt;&gt;Z1036,Q1037&amp;", ",""))))))&amp;(IF(ISBLANK(R1037),"",(IF(R1037&lt;&gt;R1036,R1037&amp;"m, ",IF(B1037&lt;&gt;B1036,R1037&amp;"m, ",IF(Z1037&lt;&gt;Z1036,R1037&amp;"m, ",""))))))&amp;IF(ISBLANK(S1037),"",(IF(B1037&lt;&gt;B1036,S1037&amp;", ",IF(S1037&lt;&gt;S1036,IF((Z1037=Z1036),"same locality "&amp;S1037&amp;", ",S1037&amp;", "),""))))&amp;(IF(ISBLANK(T1037),"",(IF(T1037&lt;&gt;T1036,IF(ISBLANK(F$2),T1037&amp;", ",T1037&amp;" "&amp;F$2&amp;", "),(IF(B1037&lt;&gt;B1036,IF(ISBLANK(F$2),T1037&amp;", ",T1037&amp;" "&amp;F$2&amp;", "),(IF(Z1037&lt;&gt;Z1036,IF(ISBLANK(F$2),T1037&amp;", ",T1037&amp;" "&amp;F$2&amp;", "),IF((U1037&lt;&gt;U1036)*($G$2="Y"),"same collector, ","")))))))))&amp;(IF(ISBLANK(U1037),"",(IF(U1037&lt;&gt;U1036,U1037&amp;", ",(IF(B1037&lt;&gt;B1036,U1037&amp;", ",IF(Z1037&lt;&gt;Z1036,U1037&amp;", ",(IF(T1037&lt;&gt;T1036,IF((T1037&lt;&gt;T1036)*($G$2="Y"),"same date, ", ""),IF((T1037=T1036)*(U1037=U1036)*(S1037&lt;&gt;S1036)*($G$2="Y"),"same collector and date, ", ""))))))))))&amp;(IF(ISBLANK(V1037),"",V1037&amp;", "))&amp;IF((AA1037&lt;&gt;AA1038)*($H$2="y"),AD1037&amp;AE1037,IF((AA1037&lt;&gt;AA1038)*($H$2="m"),AD1037&amp;AG1037,IF(($H$2&lt;&gt;"m")*($H$2&lt;&gt;"Y"),(IF(F1037=0,"",F1037&amp;" "&amp;$F$4&amp;" "))&amp;(IF(G1037=0,"",G1037&amp;" "&amp;$G$4&amp;" "))&amp;(IF(H1037=0,"",H1037&amp;" "&amp;H$4&amp;" "))&amp;(IF(I1037=0,"",I1037&amp;" "&amp;$I$4&amp;" "))&amp;(IF(J1037=0,"",J1037&amp;" "&amp;$J$4&amp;" "))&amp;IF((ISBLANK(C1037)),"","("&amp;C1037&amp;")"),"")))&amp;IF((B1037=B1038)*(K1037=K1038)*(L1037=L1038)*(M1037=M1038),IF(($H$2&lt;&gt;"m")*($H$2&lt;&gt;"Y"), ", ", IF((ISNUMBER(FIND(")",AE1037))), ", ", "")),IF((B1037=B1038)*(K1037=K1038)*(L1037=L1038),"; ",". ")))</f>
        <v/>
      </c>
      <c r="AI1037" s="1"/>
    </row>
    <row r="1038" spans="1:35" x14ac:dyDescent="0.25">
      <c r="A1038" s="3" t="str">
        <f t="shared" si="132"/>
        <v/>
      </c>
      <c r="B1038" s="53" t="str">
        <f t="shared" si="136"/>
        <v/>
      </c>
      <c r="C1038" s="57"/>
      <c r="D1038" s="57"/>
      <c r="E1038" s="57"/>
      <c r="F1038" s="57"/>
      <c r="G1038" s="57"/>
      <c r="H1038" s="57"/>
      <c r="I1038" s="57"/>
      <c r="J1038" s="57"/>
      <c r="K1038" s="57"/>
      <c r="L1038" s="57"/>
      <c r="M1038" s="54"/>
      <c r="N1038" s="57"/>
      <c r="O1038" s="58"/>
      <c r="P1038" s="58"/>
      <c r="Q1038" s="58"/>
      <c r="R1038" s="58"/>
      <c r="S1038" s="54"/>
      <c r="T1038" s="57"/>
      <c r="U1038" s="57"/>
      <c r="V1038" s="57"/>
      <c r="W1038" s="57"/>
      <c r="X1038" s="147" t="str">
        <f>IF(ISBLANK(D1038),"",IF('order-admin-units'!$I$1&lt;&gt;"y", "", IF((K1038="")*(ISBLANK(D1038)=FALSE), 'order-admin-units'!$B$1+1, VLOOKUP(K1038, ordercountry, 2))))</f>
        <v/>
      </c>
      <c r="Y1038" s="147" t="str">
        <f>IF(ISBLANK(D1038),"",IF('order-admin-units'!$I$1&lt;&gt;"y", "", IF(L1038="", 'order-admin-units'!$B$2+1, VLOOKUP(K1038&amp;"@"&amp;L1038, orderadmin, 2))))</f>
        <v/>
      </c>
      <c r="Z1038" s="147" t="str">
        <f t="shared" si="133"/>
        <v/>
      </c>
      <c r="AA1038" s="147" t="str">
        <f t="shared" si="134"/>
        <v/>
      </c>
      <c r="AB1038" s="147" t="str">
        <f t="shared" si="135"/>
        <v/>
      </c>
      <c r="AC1038" s="147" t="str">
        <f t="shared" si="129"/>
        <v/>
      </c>
      <c r="AD1038" s="11" t="str">
        <f t="shared" si="130"/>
        <v/>
      </c>
      <c r="AE1038" s="11" t="str">
        <f t="array" ref="AE1038">IF(ISBLANK(D1038),"",IF(OR($H$2="y",$H$2="m"),IF(AA1038=AA1037,IF(OR(AB1038=$AB$4:$AB1037)=FALSE,AE1037&amp;C1038,AE1037),"("&amp;C1038)&amp;IF(AA1038=AA1039,IF(OR(AB1039=$AB$4:$AB1038)=FALSE,", ",""),") "),""))</f>
        <v/>
      </c>
      <c r="AF1038" s="11" t="str">
        <f t="shared" si="131"/>
        <v/>
      </c>
      <c r="AG1038" s="11" t="str">
        <f t="array" ref="AG1038">IF(ISBLANK(D1038),"",IF(OR($H$2="y",$H$2="m"),IF(AA1038=AA1037,IF(OR(AC1038=$AC$4:$AC1037)=FALSE,AG1037&amp;AF1038,AG1037),"("&amp;AF1038)&amp;IF(AA1038=AA1039,IF(OR(AC1039=$AC$4:$AC1038)=FALSE,", ",""),") "),""))</f>
        <v/>
      </c>
      <c r="AH1038" s="10" t="str">
        <f>IF((ISBLANK(D1038)),"",IF(D1038=D1037,AH1037,"")&amp;IF(B1037&lt;&gt;B1038,((IF(ISBLANK(E1038),$D$3&amp;"Non-type material: "&amp;$D$3,$D$3&amp;INDEX('type-categories'!$A$2:$B$100,MATCH(E1038,'type-categories'!$A$2:$A$100,0),2)&amp;$D$3))),"")&amp;(IF(K1038&lt;&gt;K1037,$C$2&amp;K1038&amp;$K$3&amp;$C$2&amp;" ",(IF(B1038&lt;&gt;B1037,$C$2&amp;K1038&amp;$K$3&amp;$C$2&amp;" ",""))))&amp;(IF(L1038="","",((IF(L1038&lt;&gt;L1037,$D$2&amp;L1038&amp;$L$3&amp;$D$2&amp;" ",IF(B1038&lt;&gt;B1037,$D$2&amp;L1038&amp;$L$3&amp;$D$2&amp;" ",""))))))&amp;(IF(M1038="","",((IF(M1038&lt;&gt;M1037,$E$2&amp;M1038&amp;$E$2&amp;","&amp;" ",IF(B1038&lt;&gt;B1037,$E$2&amp;M1038&amp;$E$2&amp;",",""))))))&amp;(IF(N1038="","",IF(N1038&lt;&gt;N1037,N1038&amp;", ",IF(B1038&lt;&gt;B1037,N1038&amp;", ",""))))&amp;(IF(ISBLANK(O1038),"",(IF(O1038&lt;&gt;O1037,O1038&amp;", ",IF(B1038&lt;&gt;B1037,O1038&amp;", ","")))))&amp;(IF(ISBLANK(P1038),"",(IF(P1038&lt;&gt;P1037,P1038&amp;", ",IF(B1038&lt;&gt;B1037,P1038&amp;", ",IF(Z1038&lt;&gt;Z1037,P1038&amp;", ",""))))))&amp;(IF(ISBLANK(Q1038),"",(IF(Q1038&lt;&gt;Q1037,Q1038&amp;", ",IF(B1038&lt;&gt;B1037,Q1038&amp;", ",IF(Z1038&lt;&gt;Z1037,Q1038&amp;", ",""))))))&amp;(IF(ISBLANK(R1038),"",(IF(R1038&lt;&gt;R1037,R1038&amp;"m, ",IF(B1038&lt;&gt;B1037,R1038&amp;"m, ",IF(Z1038&lt;&gt;Z1037,R1038&amp;"m, ",""))))))&amp;IF(ISBLANK(S1038),"",(IF(B1038&lt;&gt;B1037,S1038&amp;", ",IF(S1038&lt;&gt;S1037,IF((Z1038=Z1037),"same locality "&amp;S1038&amp;", ",S1038&amp;", "),""))))&amp;(IF(ISBLANK(T1038),"",(IF(T1038&lt;&gt;T1037,IF(ISBLANK(F$2),T1038&amp;", ",T1038&amp;" "&amp;F$2&amp;", "),(IF(B1038&lt;&gt;B1037,IF(ISBLANK(F$2),T1038&amp;", ",T1038&amp;" "&amp;F$2&amp;", "),(IF(Z1038&lt;&gt;Z1037,IF(ISBLANK(F$2),T1038&amp;", ",T1038&amp;" "&amp;F$2&amp;", "),IF((U1038&lt;&gt;U1037)*($G$2="Y"),"same collector, ","")))))))))&amp;(IF(ISBLANK(U1038),"",(IF(U1038&lt;&gt;U1037,U1038&amp;", ",(IF(B1038&lt;&gt;B1037,U1038&amp;", ",IF(Z1038&lt;&gt;Z1037,U1038&amp;", ",(IF(T1038&lt;&gt;T1037,IF((T1038&lt;&gt;T1037)*($G$2="Y"),"same date, ", ""),IF((T1038=T1037)*(U1038=U1037)*(S1038&lt;&gt;S1037)*($G$2="Y"),"same collector and date, ", ""))))))))))&amp;(IF(ISBLANK(V1038),"",V1038&amp;", "))&amp;IF((AA1038&lt;&gt;AA1039)*($H$2="y"),AD1038&amp;AE1038,IF((AA1038&lt;&gt;AA1039)*($H$2="m"),AD1038&amp;AG1038,IF(($H$2&lt;&gt;"m")*($H$2&lt;&gt;"Y"),(IF(F1038=0,"",F1038&amp;" "&amp;$F$4&amp;" "))&amp;(IF(G1038=0,"",G1038&amp;" "&amp;$G$4&amp;" "))&amp;(IF(H1038=0,"",H1038&amp;" "&amp;H$4&amp;" "))&amp;(IF(I1038=0,"",I1038&amp;" "&amp;$I$4&amp;" "))&amp;(IF(J1038=0,"",J1038&amp;" "&amp;$J$4&amp;" "))&amp;IF((ISBLANK(C1038)),"","("&amp;C1038&amp;")"),"")))&amp;IF((B1038=B1039)*(K1038=K1039)*(L1038=L1039)*(M1038=M1039),IF(($H$2&lt;&gt;"m")*($H$2&lt;&gt;"Y"), ", ", IF((ISNUMBER(FIND(")",AE1038))), ", ", "")),IF((B1038=B1039)*(K1038=K1039)*(L1038=L1039),"; ",". ")))</f>
        <v/>
      </c>
      <c r="AI1038" s="1"/>
    </row>
    <row r="1039" spans="1:35" x14ac:dyDescent="0.25">
      <c r="A1039" s="3" t="str">
        <f t="shared" si="132"/>
        <v/>
      </c>
      <c r="B1039" s="53" t="str">
        <f t="shared" si="136"/>
        <v/>
      </c>
      <c r="C1039" s="57"/>
      <c r="D1039" s="57"/>
      <c r="E1039" s="57"/>
      <c r="F1039" s="57"/>
      <c r="G1039" s="57"/>
      <c r="H1039" s="57"/>
      <c r="I1039" s="57"/>
      <c r="J1039" s="57"/>
      <c r="K1039" s="57"/>
      <c r="L1039" s="57"/>
      <c r="M1039" s="54"/>
      <c r="N1039" s="57"/>
      <c r="O1039" s="58"/>
      <c r="P1039" s="58"/>
      <c r="Q1039" s="58"/>
      <c r="R1039" s="58"/>
      <c r="S1039" s="54"/>
      <c r="T1039" s="57"/>
      <c r="U1039" s="57"/>
      <c r="V1039" s="57"/>
      <c r="W1039" s="57"/>
      <c r="X1039" s="147" t="str">
        <f>IF(ISBLANK(D1039),"",IF('order-admin-units'!$I$1&lt;&gt;"y", "", IF((K1039="")*(ISBLANK(D1039)=FALSE), 'order-admin-units'!$B$1+1, VLOOKUP(K1039, ordercountry, 2))))</f>
        <v/>
      </c>
      <c r="Y1039" s="147" t="str">
        <f>IF(ISBLANK(D1039),"",IF('order-admin-units'!$I$1&lt;&gt;"y", "", IF(L1039="", 'order-admin-units'!$B$2+1, VLOOKUP(K1039&amp;"@"&amp;L1039, orderadmin, 2))))</f>
        <v/>
      </c>
      <c r="Z1039" s="147" t="str">
        <f t="shared" si="133"/>
        <v/>
      </c>
      <c r="AA1039" s="147" t="str">
        <f t="shared" si="134"/>
        <v/>
      </c>
      <c r="AB1039" s="147" t="str">
        <f t="shared" si="135"/>
        <v/>
      </c>
      <c r="AC1039" s="147" t="str">
        <f t="shared" si="129"/>
        <v/>
      </c>
      <c r="AD1039" s="11" t="str">
        <f t="shared" si="130"/>
        <v/>
      </c>
      <c r="AE1039" s="11" t="str">
        <f t="array" ref="AE1039">IF(ISBLANK(D1039),"",IF(OR($H$2="y",$H$2="m"),IF(AA1039=AA1038,IF(OR(AB1039=$AB$4:$AB1038)=FALSE,AE1038&amp;C1039,AE1038),"("&amp;C1039)&amp;IF(AA1039=AA1040,IF(OR(AB1040=$AB$4:$AB1039)=FALSE,", ",""),") "),""))</f>
        <v/>
      </c>
      <c r="AF1039" s="11" t="str">
        <f t="shared" si="131"/>
        <v/>
      </c>
      <c r="AG1039" s="11" t="str">
        <f t="array" ref="AG1039">IF(ISBLANK(D1039),"",IF(OR($H$2="y",$H$2="m"),IF(AA1039=AA1038,IF(OR(AC1039=$AC$4:$AC1038)=FALSE,AG1038&amp;AF1039,AG1038),"("&amp;AF1039)&amp;IF(AA1039=AA1040,IF(OR(AC1040=$AC$4:$AC1039)=FALSE,", ",""),") "),""))</f>
        <v/>
      </c>
      <c r="AH1039" s="10" t="str">
        <f>IF((ISBLANK(D1039)),"",IF(D1039=D1038,AH1038,"")&amp;IF(B1038&lt;&gt;B1039,((IF(ISBLANK(E1039),$D$3&amp;"Non-type material: "&amp;$D$3,$D$3&amp;INDEX('type-categories'!$A$2:$B$100,MATCH(E1039,'type-categories'!$A$2:$A$100,0),2)&amp;$D$3))),"")&amp;(IF(K1039&lt;&gt;K1038,$C$2&amp;K1039&amp;$K$3&amp;$C$2&amp;" ",(IF(B1039&lt;&gt;B1038,$C$2&amp;K1039&amp;$K$3&amp;$C$2&amp;" ",""))))&amp;(IF(L1039="","",((IF(L1039&lt;&gt;L1038,$D$2&amp;L1039&amp;$L$3&amp;$D$2&amp;" ",IF(B1039&lt;&gt;B1038,$D$2&amp;L1039&amp;$L$3&amp;$D$2&amp;" ",""))))))&amp;(IF(M1039="","",((IF(M1039&lt;&gt;M1038,$E$2&amp;M1039&amp;$E$2&amp;","&amp;" ",IF(B1039&lt;&gt;B1038,$E$2&amp;M1039&amp;$E$2&amp;",",""))))))&amp;(IF(N1039="","",IF(N1039&lt;&gt;N1038,N1039&amp;", ",IF(B1039&lt;&gt;B1038,N1039&amp;", ",""))))&amp;(IF(ISBLANK(O1039),"",(IF(O1039&lt;&gt;O1038,O1039&amp;", ",IF(B1039&lt;&gt;B1038,O1039&amp;", ","")))))&amp;(IF(ISBLANK(P1039),"",(IF(P1039&lt;&gt;P1038,P1039&amp;", ",IF(B1039&lt;&gt;B1038,P1039&amp;", ",IF(Z1039&lt;&gt;Z1038,P1039&amp;", ",""))))))&amp;(IF(ISBLANK(Q1039),"",(IF(Q1039&lt;&gt;Q1038,Q1039&amp;", ",IF(B1039&lt;&gt;B1038,Q1039&amp;", ",IF(Z1039&lt;&gt;Z1038,Q1039&amp;", ",""))))))&amp;(IF(ISBLANK(R1039),"",(IF(R1039&lt;&gt;R1038,R1039&amp;"m, ",IF(B1039&lt;&gt;B1038,R1039&amp;"m, ",IF(Z1039&lt;&gt;Z1038,R1039&amp;"m, ",""))))))&amp;IF(ISBLANK(S1039),"",(IF(B1039&lt;&gt;B1038,S1039&amp;", ",IF(S1039&lt;&gt;S1038,IF((Z1039=Z1038),"same locality "&amp;S1039&amp;", ",S1039&amp;", "),""))))&amp;(IF(ISBLANK(T1039),"",(IF(T1039&lt;&gt;T1038,IF(ISBLANK(F$2),T1039&amp;", ",T1039&amp;" "&amp;F$2&amp;", "),(IF(B1039&lt;&gt;B1038,IF(ISBLANK(F$2),T1039&amp;", ",T1039&amp;" "&amp;F$2&amp;", "),(IF(Z1039&lt;&gt;Z1038,IF(ISBLANK(F$2),T1039&amp;", ",T1039&amp;" "&amp;F$2&amp;", "),IF((U1039&lt;&gt;U1038)*($G$2="Y"),"same collector, ","")))))))))&amp;(IF(ISBLANK(U1039),"",(IF(U1039&lt;&gt;U1038,U1039&amp;", ",(IF(B1039&lt;&gt;B1038,U1039&amp;", ",IF(Z1039&lt;&gt;Z1038,U1039&amp;", ",(IF(T1039&lt;&gt;T1038,IF((T1039&lt;&gt;T1038)*($G$2="Y"),"same date, ", ""),IF((T1039=T1038)*(U1039=U1038)*(S1039&lt;&gt;S1038)*($G$2="Y"),"same collector and date, ", ""))))))))))&amp;(IF(ISBLANK(V1039),"",V1039&amp;", "))&amp;IF((AA1039&lt;&gt;AA1040)*($H$2="y"),AD1039&amp;AE1039,IF((AA1039&lt;&gt;AA1040)*($H$2="m"),AD1039&amp;AG1039,IF(($H$2&lt;&gt;"m")*($H$2&lt;&gt;"Y"),(IF(F1039=0,"",F1039&amp;" "&amp;$F$4&amp;" "))&amp;(IF(G1039=0,"",G1039&amp;" "&amp;$G$4&amp;" "))&amp;(IF(H1039=0,"",H1039&amp;" "&amp;H$4&amp;" "))&amp;(IF(I1039=0,"",I1039&amp;" "&amp;$I$4&amp;" "))&amp;(IF(J1039=0,"",J1039&amp;" "&amp;$J$4&amp;" "))&amp;IF((ISBLANK(C1039)),"","("&amp;C1039&amp;")"),"")))&amp;IF((B1039=B1040)*(K1039=K1040)*(L1039=L1040)*(M1039=M1040),IF(($H$2&lt;&gt;"m")*($H$2&lt;&gt;"Y"), ", ", IF((ISNUMBER(FIND(")",AE1039))), ", ", "")),IF((B1039=B1040)*(K1039=K1040)*(L1039=L1040),"; ",". ")))</f>
        <v/>
      </c>
      <c r="AI1039" s="1"/>
    </row>
    <row r="1040" spans="1:35" x14ac:dyDescent="0.25">
      <c r="A1040" s="3" t="str">
        <f t="shared" si="132"/>
        <v/>
      </c>
      <c r="B1040" s="53" t="str">
        <f t="shared" si="136"/>
        <v/>
      </c>
      <c r="C1040" s="57"/>
      <c r="D1040" s="57"/>
      <c r="E1040" s="57"/>
      <c r="F1040" s="57"/>
      <c r="G1040" s="57"/>
      <c r="H1040" s="57"/>
      <c r="I1040" s="57"/>
      <c r="J1040" s="57"/>
      <c r="K1040" s="57"/>
      <c r="L1040" s="57"/>
      <c r="M1040" s="54"/>
      <c r="N1040" s="57"/>
      <c r="O1040" s="58"/>
      <c r="P1040" s="58"/>
      <c r="Q1040" s="58"/>
      <c r="R1040" s="58"/>
      <c r="S1040" s="54"/>
      <c r="T1040" s="57"/>
      <c r="U1040" s="57"/>
      <c r="V1040" s="57"/>
      <c r="W1040" s="57"/>
      <c r="X1040" s="147" t="str">
        <f>IF(ISBLANK(D1040),"",IF('order-admin-units'!$I$1&lt;&gt;"y", "", IF((K1040="")*(ISBLANK(D1040)=FALSE), 'order-admin-units'!$B$1+1, VLOOKUP(K1040, ordercountry, 2))))</f>
        <v/>
      </c>
      <c r="Y1040" s="147" t="str">
        <f>IF(ISBLANK(D1040),"",IF('order-admin-units'!$I$1&lt;&gt;"y", "", IF(L1040="", 'order-admin-units'!$B$2+1, VLOOKUP(K1040&amp;"@"&amp;L1040, orderadmin, 2))))</f>
        <v/>
      </c>
      <c r="Z1040" s="147" t="str">
        <f t="shared" si="133"/>
        <v/>
      </c>
      <c r="AA1040" s="147" t="str">
        <f t="shared" si="134"/>
        <v/>
      </c>
      <c r="AB1040" s="147" t="str">
        <f t="shared" si="135"/>
        <v/>
      </c>
      <c r="AC1040" s="147" t="str">
        <f t="shared" si="129"/>
        <v/>
      </c>
      <c r="AD1040" s="11" t="str">
        <f t="shared" si="130"/>
        <v/>
      </c>
      <c r="AE1040" s="11" t="str">
        <f t="array" ref="AE1040">IF(ISBLANK(D1040),"",IF(OR($H$2="y",$H$2="m"),IF(AA1040=AA1039,IF(OR(AB1040=$AB$4:$AB1039)=FALSE,AE1039&amp;C1040,AE1039),"("&amp;C1040)&amp;IF(AA1040=AA1041,IF(OR(AB1041=$AB$4:$AB1040)=FALSE,", ",""),") "),""))</f>
        <v/>
      </c>
      <c r="AF1040" s="11" t="str">
        <f t="shared" si="131"/>
        <v/>
      </c>
      <c r="AG1040" s="11" t="str">
        <f t="array" ref="AG1040">IF(ISBLANK(D1040),"",IF(OR($H$2="y",$H$2="m"),IF(AA1040=AA1039,IF(OR(AC1040=$AC$4:$AC1039)=FALSE,AG1039&amp;AF1040,AG1039),"("&amp;AF1040)&amp;IF(AA1040=AA1041,IF(OR(AC1041=$AC$4:$AC1040)=FALSE,", ",""),") "),""))</f>
        <v/>
      </c>
      <c r="AH1040" s="10" t="str">
        <f>IF((ISBLANK(D1040)),"",IF(D1040=D1039,AH1039,"")&amp;IF(B1039&lt;&gt;B1040,((IF(ISBLANK(E1040),$D$3&amp;"Non-type material: "&amp;$D$3,$D$3&amp;INDEX('type-categories'!$A$2:$B$100,MATCH(E1040,'type-categories'!$A$2:$A$100,0),2)&amp;$D$3))),"")&amp;(IF(K1040&lt;&gt;K1039,$C$2&amp;K1040&amp;$K$3&amp;$C$2&amp;" ",(IF(B1040&lt;&gt;B1039,$C$2&amp;K1040&amp;$K$3&amp;$C$2&amp;" ",""))))&amp;(IF(L1040="","",((IF(L1040&lt;&gt;L1039,$D$2&amp;L1040&amp;$L$3&amp;$D$2&amp;" ",IF(B1040&lt;&gt;B1039,$D$2&amp;L1040&amp;$L$3&amp;$D$2&amp;" ",""))))))&amp;(IF(M1040="","",((IF(M1040&lt;&gt;M1039,$E$2&amp;M1040&amp;$E$2&amp;","&amp;" ",IF(B1040&lt;&gt;B1039,$E$2&amp;M1040&amp;$E$2&amp;",",""))))))&amp;(IF(N1040="","",IF(N1040&lt;&gt;N1039,N1040&amp;", ",IF(B1040&lt;&gt;B1039,N1040&amp;", ",""))))&amp;(IF(ISBLANK(O1040),"",(IF(O1040&lt;&gt;O1039,O1040&amp;", ",IF(B1040&lt;&gt;B1039,O1040&amp;", ","")))))&amp;(IF(ISBLANK(P1040),"",(IF(P1040&lt;&gt;P1039,P1040&amp;", ",IF(B1040&lt;&gt;B1039,P1040&amp;", ",IF(Z1040&lt;&gt;Z1039,P1040&amp;", ",""))))))&amp;(IF(ISBLANK(Q1040),"",(IF(Q1040&lt;&gt;Q1039,Q1040&amp;", ",IF(B1040&lt;&gt;B1039,Q1040&amp;", ",IF(Z1040&lt;&gt;Z1039,Q1040&amp;", ",""))))))&amp;(IF(ISBLANK(R1040),"",(IF(R1040&lt;&gt;R1039,R1040&amp;"m, ",IF(B1040&lt;&gt;B1039,R1040&amp;"m, ",IF(Z1040&lt;&gt;Z1039,R1040&amp;"m, ",""))))))&amp;IF(ISBLANK(S1040),"",(IF(B1040&lt;&gt;B1039,S1040&amp;", ",IF(S1040&lt;&gt;S1039,IF((Z1040=Z1039),"same locality "&amp;S1040&amp;", ",S1040&amp;", "),""))))&amp;(IF(ISBLANK(T1040),"",(IF(T1040&lt;&gt;T1039,IF(ISBLANK(F$2),T1040&amp;", ",T1040&amp;" "&amp;F$2&amp;", "),(IF(B1040&lt;&gt;B1039,IF(ISBLANK(F$2),T1040&amp;", ",T1040&amp;" "&amp;F$2&amp;", "),(IF(Z1040&lt;&gt;Z1039,IF(ISBLANK(F$2),T1040&amp;", ",T1040&amp;" "&amp;F$2&amp;", "),IF((U1040&lt;&gt;U1039)*($G$2="Y"),"same collector, ","")))))))))&amp;(IF(ISBLANK(U1040),"",(IF(U1040&lt;&gt;U1039,U1040&amp;", ",(IF(B1040&lt;&gt;B1039,U1040&amp;", ",IF(Z1040&lt;&gt;Z1039,U1040&amp;", ",(IF(T1040&lt;&gt;T1039,IF((T1040&lt;&gt;T1039)*($G$2="Y"),"same date, ", ""),IF((T1040=T1039)*(U1040=U1039)*(S1040&lt;&gt;S1039)*($G$2="Y"),"same collector and date, ", ""))))))))))&amp;(IF(ISBLANK(V1040),"",V1040&amp;", "))&amp;IF((AA1040&lt;&gt;AA1041)*($H$2="y"),AD1040&amp;AE1040,IF((AA1040&lt;&gt;AA1041)*($H$2="m"),AD1040&amp;AG1040,IF(($H$2&lt;&gt;"m")*($H$2&lt;&gt;"Y"),(IF(F1040=0,"",F1040&amp;" "&amp;$F$4&amp;" "))&amp;(IF(G1040=0,"",G1040&amp;" "&amp;$G$4&amp;" "))&amp;(IF(H1040=0,"",H1040&amp;" "&amp;H$4&amp;" "))&amp;(IF(I1040=0,"",I1040&amp;" "&amp;$I$4&amp;" "))&amp;(IF(J1040=0,"",J1040&amp;" "&amp;$J$4&amp;" "))&amp;IF((ISBLANK(C1040)),"","("&amp;C1040&amp;")"),"")))&amp;IF((B1040=B1041)*(K1040=K1041)*(L1040=L1041)*(M1040=M1041),IF(($H$2&lt;&gt;"m")*($H$2&lt;&gt;"Y"), ", ", IF((ISNUMBER(FIND(")",AE1040))), ", ", "")),IF((B1040=B1041)*(K1040=K1041)*(L1040=L1041),"; ",". ")))</f>
        <v/>
      </c>
      <c r="AI1040" s="1"/>
    </row>
    <row r="1041" spans="1:35" x14ac:dyDescent="0.25">
      <c r="A1041" s="3" t="str">
        <f t="shared" si="132"/>
        <v/>
      </c>
      <c r="B1041" s="53" t="str">
        <f t="shared" si="136"/>
        <v/>
      </c>
      <c r="C1041" s="57"/>
      <c r="D1041" s="57"/>
      <c r="E1041" s="57"/>
      <c r="F1041" s="57"/>
      <c r="G1041" s="57"/>
      <c r="H1041" s="57"/>
      <c r="I1041" s="57"/>
      <c r="J1041" s="57"/>
      <c r="K1041" s="57"/>
      <c r="L1041" s="57"/>
      <c r="M1041" s="54"/>
      <c r="N1041" s="57"/>
      <c r="O1041" s="58"/>
      <c r="P1041" s="58"/>
      <c r="Q1041" s="58"/>
      <c r="R1041" s="58"/>
      <c r="S1041" s="54"/>
      <c r="T1041" s="57"/>
      <c r="U1041" s="57"/>
      <c r="V1041" s="57"/>
      <c r="W1041" s="57"/>
      <c r="X1041" s="147" t="str">
        <f>IF(ISBLANK(D1041),"",IF('order-admin-units'!$I$1&lt;&gt;"y", "", IF((K1041="")*(ISBLANK(D1041)=FALSE), 'order-admin-units'!$B$1+1, VLOOKUP(K1041, ordercountry, 2))))</f>
        <v/>
      </c>
      <c r="Y1041" s="147" t="str">
        <f>IF(ISBLANK(D1041),"",IF('order-admin-units'!$I$1&lt;&gt;"y", "", IF(L1041="", 'order-admin-units'!$B$2+1, VLOOKUP(K1041&amp;"@"&amp;L1041, orderadmin, 2))))</f>
        <v/>
      </c>
      <c r="Z1041" s="147" t="str">
        <f t="shared" si="133"/>
        <v/>
      </c>
      <c r="AA1041" s="147" t="str">
        <f t="shared" si="134"/>
        <v/>
      </c>
      <c r="AB1041" s="147" t="str">
        <f t="shared" si="135"/>
        <v/>
      </c>
      <c r="AC1041" s="147" t="str">
        <f t="shared" si="129"/>
        <v/>
      </c>
      <c r="AD1041" s="11" t="str">
        <f t="shared" si="130"/>
        <v/>
      </c>
      <c r="AE1041" s="11" t="str">
        <f t="array" ref="AE1041">IF(ISBLANK(D1041),"",IF(OR($H$2="y",$H$2="m"),IF(AA1041=AA1040,IF(OR(AB1041=$AB$4:$AB1040)=FALSE,AE1040&amp;C1041,AE1040),"("&amp;C1041)&amp;IF(AA1041=AA1042,IF(OR(AB1042=$AB$4:$AB1041)=FALSE,", ",""),") "),""))</f>
        <v/>
      </c>
      <c r="AF1041" s="11" t="str">
        <f t="shared" si="131"/>
        <v/>
      </c>
      <c r="AG1041" s="11" t="str">
        <f t="array" ref="AG1041">IF(ISBLANK(D1041),"",IF(OR($H$2="y",$H$2="m"),IF(AA1041=AA1040,IF(OR(AC1041=$AC$4:$AC1040)=FALSE,AG1040&amp;AF1041,AG1040),"("&amp;AF1041)&amp;IF(AA1041=AA1042,IF(OR(AC1042=$AC$4:$AC1041)=FALSE,", ",""),") "),""))</f>
        <v/>
      </c>
      <c r="AH1041" s="10" t="str">
        <f>IF((ISBLANK(D1041)),"",IF(D1041=D1040,AH1040,"")&amp;IF(B1040&lt;&gt;B1041,((IF(ISBLANK(E1041),$D$3&amp;"Non-type material: "&amp;$D$3,$D$3&amp;INDEX('type-categories'!$A$2:$B$100,MATCH(E1041,'type-categories'!$A$2:$A$100,0),2)&amp;$D$3))),"")&amp;(IF(K1041&lt;&gt;K1040,$C$2&amp;K1041&amp;$K$3&amp;$C$2&amp;" ",(IF(B1041&lt;&gt;B1040,$C$2&amp;K1041&amp;$K$3&amp;$C$2&amp;" ",""))))&amp;(IF(L1041="","",((IF(L1041&lt;&gt;L1040,$D$2&amp;L1041&amp;$L$3&amp;$D$2&amp;" ",IF(B1041&lt;&gt;B1040,$D$2&amp;L1041&amp;$L$3&amp;$D$2&amp;" ",""))))))&amp;(IF(M1041="","",((IF(M1041&lt;&gt;M1040,$E$2&amp;M1041&amp;$E$2&amp;","&amp;" ",IF(B1041&lt;&gt;B1040,$E$2&amp;M1041&amp;$E$2&amp;",",""))))))&amp;(IF(N1041="","",IF(N1041&lt;&gt;N1040,N1041&amp;", ",IF(B1041&lt;&gt;B1040,N1041&amp;", ",""))))&amp;(IF(ISBLANK(O1041),"",(IF(O1041&lt;&gt;O1040,O1041&amp;", ",IF(B1041&lt;&gt;B1040,O1041&amp;", ","")))))&amp;(IF(ISBLANK(P1041),"",(IF(P1041&lt;&gt;P1040,P1041&amp;", ",IF(B1041&lt;&gt;B1040,P1041&amp;", ",IF(Z1041&lt;&gt;Z1040,P1041&amp;", ",""))))))&amp;(IF(ISBLANK(Q1041),"",(IF(Q1041&lt;&gt;Q1040,Q1041&amp;", ",IF(B1041&lt;&gt;B1040,Q1041&amp;", ",IF(Z1041&lt;&gt;Z1040,Q1041&amp;", ",""))))))&amp;(IF(ISBLANK(R1041),"",(IF(R1041&lt;&gt;R1040,R1041&amp;"m, ",IF(B1041&lt;&gt;B1040,R1041&amp;"m, ",IF(Z1041&lt;&gt;Z1040,R1041&amp;"m, ",""))))))&amp;IF(ISBLANK(S1041),"",(IF(B1041&lt;&gt;B1040,S1041&amp;", ",IF(S1041&lt;&gt;S1040,IF((Z1041=Z1040),"same locality "&amp;S1041&amp;", ",S1041&amp;", "),""))))&amp;(IF(ISBLANK(T1041),"",(IF(T1041&lt;&gt;T1040,IF(ISBLANK(F$2),T1041&amp;", ",T1041&amp;" "&amp;F$2&amp;", "),(IF(B1041&lt;&gt;B1040,IF(ISBLANK(F$2),T1041&amp;", ",T1041&amp;" "&amp;F$2&amp;", "),(IF(Z1041&lt;&gt;Z1040,IF(ISBLANK(F$2),T1041&amp;", ",T1041&amp;" "&amp;F$2&amp;", "),IF((U1041&lt;&gt;U1040)*($G$2="Y"),"same collector, ","")))))))))&amp;(IF(ISBLANK(U1041),"",(IF(U1041&lt;&gt;U1040,U1041&amp;", ",(IF(B1041&lt;&gt;B1040,U1041&amp;", ",IF(Z1041&lt;&gt;Z1040,U1041&amp;", ",(IF(T1041&lt;&gt;T1040,IF((T1041&lt;&gt;T1040)*($G$2="Y"),"same date, ", ""),IF((T1041=T1040)*(U1041=U1040)*(S1041&lt;&gt;S1040)*($G$2="Y"),"same collector and date, ", ""))))))))))&amp;(IF(ISBLANK(V1041),"",V1041&amp;", "))&amp;IF((AA1041&lt;&gt;AA1042)*($H$2="y"),AD1041&amp;AE1041,IF((AA1041&lt;&gt;AA1042)*($H$2="m"),AD1041&amp;AG1041,IF(($H$2&lt;&gt;"m")*($H$2&lt;&gt;"Y"),(IF(F1041=0,"",F1041&amp;" "&amp;$F$4&amp;" "))&amp;(IF(G1041=0,"",G1041&amp;" "&amp;$G$4&amp;" "))&amp;(IF(H1041=0,"",H1041&amp;" "&amp;H$4&amp;" "))&amp;(IF(I1041=0,"",I1041&amp;" "&amp;$I$4&amp;" "))&amp;(IF(J1041=0,"",J1041&amp;" "&amp;$J$4&amp;" "))&amp;IF((ISBLANK(C1041)),"","("&amp;C1041&amp;")"),"")))&amp;IF((B1041=B1042)*(K1041=K1042)*(L1041=L1042)*(M1041=M1042),IF(($H$2&lt;&gt;"m")*($H$2&lt;&gt;"Y"), ", ", IF((ISNUMBER(FIND(")",AE1041))), ", ", "")),IF((B1041=B1042)*(K1041=K1042)*(L1041=L1042),"; ",". ")))</f>
        <v/>
      </c>
      <c r="AI1041" s="1"/>
    </row>
    <row r="1042" spans="1:35" x14ac:dyDescent="0.25">
      <c r="A1042" s="3" t="str">
        <f t="shared" si="132"/>
        <v/>
      </c>
      <c r="B1042" s="53" t="str">
        <f t="shared" si="136"/>
        <v/>
      </c>
      <c r="C1042" s="57"/>
      <c r="D1042" s="57"/>
      <c r="E1042" s="57"/>
      <c r="F1042" s="57"/>
      <c r="G1042" s="57"/>
      <c r="H1042" s="57"/>
      <c r="I1042" s="57"/>
      <c r="J1042" s="57"/>
      <c r="K1042" s="57"/>
      <c r="L1042" s="57"/>
      <c r="M1042" s="54"/>
      <c r="N1042" s="57"/>
      <c r="O1042" s="58"/>
      <c r="P1042" s="58"/>
      <c r="Q1042" s="58"/>
      <c r="R1042" s="58"/>
      <c r="S1042" s="54"/>
      <c r="T1042" s="57"/>
      <c r="U1042" s="57"/>
      <c r="V1042" s="57"/>
      <c r="W1042" s="57"/>
      <c r="X1042" s="147" t="str">
        <f>IF(ISBLANK(D1042),"",IF('order-admin-units'!$I$1&lt;&gt;"y", "", IF((K1042="")*(ISBLANK(D1042)=FALSE), 'order-admin-units'!$B$1+1, VLOOKUP(K1042, ordercountry, 2))))</f>
        <v/>
      </c>
      <c r="Y1042" s="147" t="str">
        <f>IF(ISBLANK(D1042),"",IF('order-admin-units'!$I$1&lt;&gt;"y", "", IF(L1042="", 'order-admin-units'!$B$2+1, VLOOKUP(K1042&amp;"@"&amp;L1042, orderadmin, 2))))</f>
        <v/>
      </c>
      <c r="Z1042" s="147" t="str">
        <f t="shared" si="133"/>
        <v/>
      </c>
      <c r="AA1042" s="147" t="str">
        <f t="shared" si="134"/>
        <v/>
      </c>
      <c r="AB1042" s="147" t="str">
        <f t="shared" si="135"/>
        <v/>
      </c>
      <c r="AC1042" s="147" t="str">
        <f t="shared" si="129"/>
        <v/>
      </c>
      <c r="AD1042" s="11" t="str">
        <f t="shared" si="130"/>
        <v/>
      </c>
      <c r="AE1042" s="11" t="str">
        <f t="array" ref="AE1042">IF(ISBLANK(D1042),"",IF(OR($H$2="y",$H$2="m"),IF(AA1042=AA1041,IF(OR(AB1042=$AB$4:$AB1041)=FALSE,AE1041&amp;C1042,AE1041),"("&amp;C1042)&amp;IF(AA1042=AA1043,IF(OR(AB1043=$AB$4:$AB1042)=FALSE,", ",""),") "),""))</f>
        <v/>
      </c>
      <c r="AF1042" s="11" t="str">
        <f t="shared" si="131"/>
        <v/>
      </c>
      <c r="AG1042" s="11" t="str">
        <f t="array" ref="AG1042">IF(ISBLANK(D1042),"",IF(OR($H$2="y",$H$2="m"),IF(AA1042=AA1041,IF(OR(AC1042=$AC$4:$AC1041)=FALSE,AG1041&amp;AF1042,AG1041),"("&amp;AF1042)&amp;IF(AA1042=AA1043,IF(OR(AC1043=$AC$4:$AC1042)=FALSE,", ",""),") "),""))</f>
        <v/>
      </c>
      <c r="AH1042" s="10" t="str">
        <f>IF((ISBLANK(D1042)),"",IF(D1042=D1041,AH1041,"")&amp;IF(B1041&lt;&gt;B1042,((IF(ISBLANK(E1042),$D$3&amp;"Non-type material: "&amp;$D$3,$D$3&amp;INDEX('type-categories'!$A$2:$B$100,MATCH(E1042,'type-categories'!$A$2:$A$100,0),2)&amp;$D$3))),"")&amp;(IF(K1042&lt;&gt;K1041,$C$2&amp;K1042&amp;$K$3&amp;$C$2&amp;" ",(IF(B1042&lt;&gt;B1041,$C$2&amp;K1042&amp;$K$3&amp;$C$2&amp;" ",""))))&amp;(IF(L1042="","",((IF(L1042&lt;&gt;L1041,$D$2&amp;L1042&amp;$L$3&amp;$D$2&amp;" ",IF(B1042&lt;&gt;B1041,$D$2&amp;L1042&amp;$L$3&amp;$D$2&amp;" ",""))))))&amp;(IF(M1042="","",((IF(M1042&lt;&gt;M1041,$E$2&amp;M1042&amp;$E$2&amp;","&amp;" ",IF(B1042&lt;&gt;B1041,$E$2&amp;M1042&amp;$E$2&amp;",",""))))))&amp;(IF(N1042="","",IF(N1042&lt;&gt;N1041,N1042&amp;", ",IF(B1042&lt;&gt;B1041,N1042&amp;", ",""))))&amp;(IF(ISBLANK(O1042),"",(IF(O1042&lt;&gt;O1041,O1042&amp;", ",IF(B1042&lt;&gt;B1041,O1042&amp;", ","")))))&amp;(IF(ISBLANK(P1042),"",(IF(P1042&lt;&gt;P1041,P1042&amp;", ",IF(B1042&lt;&gt;B1041,P1042&amp;", ",IF(Z1042&lt;&gt;Z1041,P1042&amp;", ",""))))))&amp;(IF(ISBLANK(Q1042),"",(IF(Q1042&lt;&gt;Q1041,Q1042&amp;", ",IF(B1042&lt;&gt;B1041,Q1042&amp;", ",IF(Z1042&lt;&gt;Z1041,Q1042&amp;", ",""))))))&amp;(IF(ISBLANK(R1042),"",(IF(R1042&lt;&gt;R1041,R1042&amp;"m, ",IF(B1042&lt;&gt;B1041,R1042&amp;"m, ",IF(Z1042&lt;&gt;Z1041,R1042&amp;"m, ",""))))))&amp;IF(ISBLANK(S1042),"",(IF(B1042&lt;&gt;B1041,S1042&amp;", ",IF(S1042&lt;&gt;S1041,IF((Z1042=Z1041),"same locality "&amp;S1042&amp;", ",S1042&amp;", "),""))))&amp;(IF(ISBLANK(T1042),"",(IF(T1042&lt;&gt;T1041,IF(ISBLANK(F$2),T1042&amp;", ",T1042&amp;" "&amp;F$2&amp;", "),(IF(B1042&lt;&gt;B1041,IF(ISBLANK(F$2),T1042&amp;", ",T1042&amp;" "&amp;F$2&amp;", "),(IF(Z1042&lt;&gt;Z1041,IF(ISBLANK(F$2),T1042&amp;", ",T1042&amp;" "&amp;F$2&amp;", "),IF((U1042&lt;&gt;U1041)*($G$2="Y"),"same collector, ","")))))))))&amp;(IF(ISBLANK(U1042),"",(IF(U1042&lt;&gt;U1041,U1042&amp;", ",(IF(B1042&lt;&gt;B1041,U1042&amp;", ",IF(Z1042&lt;&gt;Z1041,U1042&amp;", ",(IF(T1042&lt;&gt;T1041,IF((T1042&lt;&gt;T1041)*($G$2="Y"),"same date, ", ""),IF((T1042=T1041)*(U1042=U1041)*(S1042&lt;&gt;S1041)*($G$2="Y"),"same collector and date, ", ""))))))))))&amp;(IF(ISBLANK(V1042),"",V1042&amp;", "))&amp;IF((AA1042&lt;&gt;AA1043)*($H$2="y"),AD1042&amp;AE1042,IF((AA1042&lt;&gt;AA1043)*($H$2="m"),AD1042&amp;AG1042,IF(($H$2&lt;&gt;"m")*($H$2&lt;&gt;"Y"),(IF(F1042=0,"",F1042&amp;" "&amp;$F$4&amp;" "))&amp;(IF(G1042=0,"",G1042&amp;" "&amp;$G$4&amp;" "))&amp;(IF(H1042=0,"",H1042&amp;" "&amp;H$4&amp;" "))&amp;(IF(I1042=0,"",I1042&amp;" "&amp;$I$4&amp;" "))&amp;(IF(J1042=0,"",J1042&amp;" "&amp;$J$4&amp;" "))&amp;IF((ISBLANK(C1042)),"","("&amp;C1042&amp;")"),"")))&amp;IF((B1042=B1043)*(K1042=K1043)*(L1042=L1043)*(M1042=M1043),IF(($H$2&lt;&gt;"m")*($H$2&lt;&gt;"Y"), ", ", IF((ISNUMBER(FIND(")",AE1042))), ", ", "")),IF((B1042=B1043)*(K1042=K1043)*(L1042=L1043),"; ",". ")))</f>
        <v/>
      </c>
      <c r="AI1042" s="1"/>
    </row>
    <row r="1043" spans="1:35" x14ac:dyDescent="0.25">
      <c r="A1043" s="3" t="str">
        <f t="shared" si="132"/>
        <v/>
      </c>
      <c r="B1043" s="53" t="str">
        <f t="shared" si="136"/>
        <v/>
      </c>
      <c r="C1043" s="57"/>
      <c r="D1043" s="57"/>
      <c r="E1043" s="57"/>
      <c r="F1043" s="57"/>
      <c r="G1043" s="57"/>
      <c r="H1043" s="57"/>
      <c r="I1043" s="57"/>
      <c r="J1043" s="57"/>
      <c r="K1043" s="57"/>
      <c r="L1043" s="57"/>
      <c r="M1043" s="54"/>
      <c r="N1043" s="57"/>
      <c r="O1043" s="58"/>
      <c r="P1043" s="58"/>
      <c r="Q1043" s="58"/>
      <c r="R1043" s="58"/>
      <c r="S1043" s="54"/>
      <c r="T1043" s="57"/>
      <c r="U1043" s="57"/>
      <c r="V1043" s="57"/>
      <c r="W1043" s="57"/>
      <c r="X1043" s="147" t="str">
        <f>IF(ISBLANK(D1043),"",IF('order-admin-units'!$I$1&lt;&gt;"y", "", IF((K1043="")*(ISBLANK(D1043)=FALSE), 'order-admin-units'!$B$1+1, VLOOKUP(K1043, ordercountry, 2))))</f>
        <v/>
      </c>
      <c r="Y1043" s="147" t="str">
        <f>IF(ISBLANK(D1043),"",IF('order-admin-units'!$I$1&lt;&gt;"y", "", IF(L1043="", 'order-admin-units'!$B$2+1, VLOOKUP(K1043&amp;"@"&amp;L1043, orderadmin, 2))))</f>
        <v/>
      </c>
      <c r="Z1043" s="147" t="str">
        <f t="shared" si="133"/>
        <v/>
      </c>
      <c r="AA1043" s="147" t="str">
        <f t="shared" si="134"/>
        <v/>
      </c>
      <c r="AB1043" s="147" t="str">
        <f t="shared" si="135"/>
        <v/>
      </c>
      <c r="AC1043" s="147" t="str">
        <f t="shared" si="129"/>
        <v/>
      </c>
      <c r="AD1043" s="11" t="str">
        <f t="shared" si="130"/>
        <v/>
      </c>
      <c r="AE1043" s="11" t="str">
        <f t="array" ref="AE1043">IF(ISBLANK(D1043),"",IF(OR($H$2="y",$H$2="m"),IF(AA1043=AA1042,IF(OR(AB1043=$AB$4:$AB1042)=FALSE,AE1042&amp;C1043,AE1042),"("&amp;C1043)&amp;IF(AA1043=AA1044,IF(OR(AB1044=$AB$4:$AB1043)=FALSE,", ",""),") "),""))</f>
        <v/>
      </c>
      <c r="AF1043" s="11" t="str">
        <f t="shared" si="131"/>
        <v/>
      </c>
      <c r="AG1043" s="11" t="str">
        <f t="array" ref="AG1043">IF(ISBLANK(D1043),"",IF(OR($H$2="y",$H$2="m"),IF(AA1043=AA1042,IF(OR(AC1043=$AC$4:$AC1042)=FALSE,AG1042&amp;AF1043,AG1042),"("&amp;AF1043)&amp;IF(AA1043=AA1044,IF(OR(AC1044=$AC$4:$AC1043)=FALSE,", ",""),") "),""))</f>
        <v/>
      </c>
      <c r="AH1043" s="10" t="str">
        <f>IF((ISBLANK(D1043)),"",IF(D1043=D1042,AH1042,"")&amp;IF(B1042&lt;&gt;B1043,((IF(ISBLANK(E1043),$D$3&amp;"Non-type material: "&amp;$D$3,$D$3&amp;INDEX('type-categories'!$A$2:$B$100,MATCH(E1043,'type-categories'!$A$2:$A$100,0),2)&amp;$D$3))),"")&amp;(IF(K1043&lt;&gt;K1042,$C$2&amp;K1043&amp;$K$3&amp;$C$2&amp;" ",(IF(B1043&lt;&gt;B1042,$C$2&amp;K1043&amp;$K$3&amp;$C$2&amp;" ",""))))&amp;(IF(L1043="","",((IF(L1043&lt;&gt;L1042,$D$2&amp;L1043&amp;$L$3&amp;$D$2&amp;" ",IF(B1043&lt;&gt;B1042,$D$2&amp;L1043&amp;$L$3&amp;$D$2&amp;" ",""))))))&amp;(IF(M1043="","",((IF(M1043&lt;&gt;M1042,$E$2&amp;M1043&amp;$E$2&amp;","&amp;" ",IF(B1043&lt;&gt;B1042,$E$2&amp;M1043&amp;$E$2&amp;",",""))))))&amp;(IF(N1043="","",IF(N1043&lt;&gt;N1042,N1043&amp;", ",IF(B1043&lt;&gt;B1042,N1043&amp;", ",""))))&amp;(IF(ISBLANK(O1043),"",(IF(O1043&lt;&gt;O1042,O1043&amp;", ",IF(B1043&lt;&gt;B1042,O1043&amp;", ","")))))&amp;(IF(ISBLANK(P1043),"",(IF(P1043&lt;&gt;P1042,P1043&amp;", ",IF(B1043&lt;&gt;B1042,P1043&amp;", ",IF(Z1043&lt;&gt;Z1042,P1043&amp;", ",""))))))&amp;(IF(ISBLANK(Q1043),"",(IF(Q1043&lt;&gt;Q1042,Q1043&amp;", ",IF(B1043&lt;&gt;B1042,Q1043&amp;", ",IF(Z1043&lt;&gt;Z1042,Q1043&amp;", ",""))))))&amp;(IF(ISBLANK(R1043),"",(IF(R1043&lt;&gt;R1042,R1043&amp;"m, ",IF(B1043&lt;&gt;B1042,R1043&amp;"m, ",IF(Z1043&lt;&gt;Z1042,R1043&amp;"m, ",""))))))&amp;IF(ISBLANK(S1043),"",(IF(B1043&lt;&gt;B1042,S1043&amp;", ",IF(S1043&lt;&gt;S1042,IF((Z1043=Z1042),"same locality "&amp;S1043&amp;", ",S1043&amp;", "),""))))&amp;(IF(ISBLANK(T1043),"",(IF(T1043&lt;&gt;T1042,IF(ISBLANK(F$2),T1043&amp;", ",T1043&amp;" "&amp;F$2&amp;", "),(IF(B1043&lt;&gt;B1042,IF(ISBLANK(F$2),T1043&amp;", ",T1043&amp;" "&amp;F$2&amp;", "),(IF(Z1043&lt;&gt;Z1042,IF(ISBLANK(F$2),T1043&amp;", ",T1043&amp;" "&amp;F$2&amp;", "),IF((U1043&lt;&gt;U1042)*($G$2="Y"),"same collector, ","")))))))))&amp;(IF(ISBLANK(U1043),"",(IF(U1043&lt;&gt;U1042,U1043&amp;", ",(IF(B1043&lt;&gt;B1042,U1043&amp;", ",IF(Z1043&lt;&gt;Z1042,U1043&amp;", ",(IF(T1043&lt;&gt;T1042,IF((T1043&lt;&gt;T1042)*($G$2="Y"),"same date, ", ""),IF((T1043=T1042)*(U1043=U1042)*(S1043&lt;&gt;S1042)*($G$2="Y"),"same collector and date, ", ""))))))))))&amp;(IF(ISBLANK(V1043),"",V1043&amp;", "))&amp;IF((AA1043&lt;&gt;AA1044)*($H$2="y"),AD1043&amp;AE1043,IF((AA1043&lt;&gt;AA1044)*($H$2="m"),AD1043&amp;AG1043,IF(($H$2&lt;&gt;"m")*($H$2&lt;&gt;"Y"),(IF(F1043=0,"",F1043&amp;" "&amp;$F$4&amp;" "))&amp;(IF(G1043=0,"",G1043&amp;" "&amp;$G$4&amp;" "))&amp;(IF(H1043=0,"",H1043&amp;" "&amp;H$4&amp;" "))&amp;(IF(I1043=0,"",I1043&amp;" "&amp;$I$4&amp;" "))&amp;(IF(J1043=0,"",J1043&amp;" "&amp;$J$4&amp;" "))&amp;IF((ISBLANK(C1043)),"","("&amp;C1043&amp;")"),"")))&amp;IF((B1043=B1044)*(K1043=K1044)*(L1043=L1044)*(M1043=M1044),IF(($H$2&lt;&gt;"m")*($H$2&lt;&gt;"Y"), ", ", IF((ISNUMBER(FIND(")",AE1043))), ", ", "")),IF((B1043=B1044)*(K1043=K1044)*(L1043=L1044),"; ",". ")))</f>
        <v/>
      </c>
      <c r="AI1043" s="1"/>
    </row>
    <row r="1044" spans="1:35" x14ac:dyDescent="0.25">
      <c r="A1044" s="3" t="str">
        <f t="shared" si="132"/>
        <v/>
      </c>
      <c r="B1044" s="53" t="str">
        <f t="shared" si="136"/>
        <v/>
      </c>
      <c r="C1044" s="57"/>
      <c r="D1044" s="57"/>
      <c r="E1044" s="57"/>
      <c r="F1044" s="57"/>
      <c r="G1044" s="57"/>
      <c r="H1044" s="57"/>
      <c r="I1044" s="57"/>
      <c r="J1044" s="57"/>
      <c r="K1044" s="57"/>
      <c r="L1044" s="57"/>
      <c r="M1044" s="54"/>
      <c r="N1044" s="57"/>
      <c r="O1044" s="58"/>
      <c r="P1044" s="58"/>
      <c r="Q1044" s="58"/>
      <c r="R1044" s="58"/>
      <c r="S1044" s="54"/>
      <c r="T1044" s="57"/>
      <c r="U1044" s="57"/>
      <c r="V1044" s="57"/>
      <c r="W1044" s="57"/>
      <c r="X1044" s="147" t="str">
        <f>IF(ISBLANK(D1044),"",IF('order-admin-units'!$I$1&lt;&gt;"y", "", IF((K1044="")*(ISBLANK(D1044)=FALSE), 'order-admin-units'!$B$1+1, VLOOKUP(K1044, ordercountry, 2))))</f>
        <v/>
      </c>
      <c r="Y1044" s="147" t="str">
        <f>IF(ISBLANK(D1044),"",IF('order-admin-units'!$I$1&lt;&gt;"y", "", IF(L1044="", 'order-admin-units'!$B$2+1, VLOOKUP(K1044&amp;"@"&amp;L1044, orderadmin, 2))))</f>
        <v/>
      </c>
      <c r="Z1044" s="147" t="str">
        <f t="shared" si="133"/>
        <v/>
      </c>
      <c r="AA1044" s="147" t="str">
        <f t="shared" si="134"/>
        <v/>
      </c>
      <c r="AB1044" s="147" t="str">
        <f t="shared" si="135"/>
        <v/>
      </c>
      <c r="AC1044" s="147" t="str">
        <f t="shared" si="129"/>
        <v/>
      </c>
      <c r="AD1044" s="11" t="str">
        <f t="shared" si="130"/>
        <v/>
      </c>
      <c r="AE1044" s="11" t="str">
        <f t="array" ref="AE1044">IF(ISBLANK(D1044),"",IF(OR($H$2="y",$H$2="m"),IF(AA1044=AA1043,IF(OR(AB1044=$AB$4:$AB1043)=FALSE,AE1043&amp;C1044,AE1043),"("&amp;C1044)&amp;IF(AA1044=AA1045,IF(OR(AB1045=$AB$4:$AB1044)=FALSE,", ",""),") "),""))</f>
        <v/>
      </c>
      <c r="AF1044" s="11" t="str">
        <f t="shared" si="131"/>
        <v/>
      </c>
      <c r="AG1044" s="11" t="str">
        <f t="array" ref="AG1044">IF(ISBLANK(D1044),"",IF(OR($H$2="y",$H$2="m"),IF(AA1044=AA1043,IF(OR(AC1044=$AC$4:$AC1043)=FALSE,AG1043&amp;AF1044,AG1043),"("&amp;AF1044)&amp;IF(AA1044=AA1045,IF(OR(AC1045=$AC$4:$AC1044)=FALSE,", ",""),") "),""))</f>
        <v/>
      </c>
      <c r="AH1044" s="10" t="str">
        <f>IF((ISBLANK(D1044)),"",IF(D1044=D1043,AH1043,"")&amp;IF(B1043&lt;&gt;B1044,((IF(ISBLANK(E1044),$D$3&amp;"Non-type material: "&amp;$D$3,$D$3&amp;INDEX('type-categories'!$A$2:$B$100,MATCH(E1044,'type-categories'!$A$2:$A$100,0),2)&amp;$D$3))),"")&amp;(IF(K1044&lt;&gt;K1043,$C$2&amp;K1044&amp;$K$3&amp;$C$2&amp;" ",(IF(B1044&lt;&gt;B1043,$C$2&amp;K1044&amp;$K$3&amp;$C$2&amp;" ",""))))&amp;(IF(L1044="","",((IF(L1044&lt;&gt;L1043,$D$2&amp;L1044&amp;$L$3&amp;$D$2&amp;" ",IF(B1044&lt;&gt;B1043,$D$2&amp;L1044&amp;$L$3&amp;$D$2&amp;" ",""))))))&amp;(IF(M1044="","",((IF(M1044&lt;&gt;M1043,$E$2&amp;M1044&amp;$E$2&amp;","&amp;" ",IF(B1044&lt;&gt;B1043,$E$2&amp;M1044&amp;$E$2&amp;",",""))))))&amp;(IF(N1044="","",IF(N1044&lt;&gt;N1043,N1044&amp;", ",IF(B1044&lt;&gt;B1043,N1044&amp;", ",""))))&amp;(IF(ISBLANK(O1044),"",(IF(O1044&lt;&gt;O1043,O1044&amp;", ",IF(B1044&lt;&gt;B1043,O1044&amp;", ","")))))&amp;(IF(ISBLANK(P1044),"",(IF(P1044&lt;&gt;P1043,P1044&amp;", ",IF(B1044&lt;&gt;B1043,P1044&amp;", ",IF(Z1044&lt;&gt;Z1043,P1044&amp;", ",""))))))&amp;(IF(ISBLANK(Q1044),"",(IF(Q1044&lt;&gt;Q1043,Q1044&amp;", ",IF(B1044&lt;&gt;B1043,Q1044&amp;", ",IF(Z1044&lt;&gt;Z1043,Q1044&amp;", ",""))))))&amp;(IF(ISBLANK(R1044),"",(IF(R1044&lt;&gt;R1043,R1044&amp;"m, ",IF(B1044&lt;&gt;B1043,R1044&amp;"m, ",IF(Z1044&lt;&gt;Z1043,R1044&amp;"m, ",""))))))&amp;IF(ISBLANK(S1044),"",(IF(B1044&lt;&gt;B1043,S1044&amp;", ",IF(S1044&lt;&gt;S1043,IF((Z1044=Z1043),"same locality "&amp;S1044&amp;", ",S1044&amp;", "),""))))&amp;(IF(ISBLANK(T1044),"",(IF(T1044&lt;&gt;T1043,IF(ISBLANK(F$2),T1044&amp;", ",T1044&amp;" "&amp;F$2&amp;", "),(IF(B1044&lt;&gt;B1043,IF(ISBLANK(F$2),T1044&amp;", ",T1044&amp;" "&amp;F$2&amp;", "),(IF(Z1044&lt;&gt;Z1043,IF(ISBLANK(F$2),T1044&amp;", ",T1044&amp;" "&amp;F$2&amp;", "),IF((U1044&lt;&gt;U1043)*($G$2="Y"),"same collector, ","")))))))))&amp;(IF(ISBLANK(U1044),"",(IF(U1044&lt;&gt;U1043,U1044&amp;", ",(IF(B1044&lt;&gt;B1043,U1044&amp;", ",IF(Z1044&lt;&gt;Z1043,U1044&amp;", ",(IF(T1044&lt;&gt;T1043,IF((T1044&lt;&gt;T1043)*($G$2="Y"),"same date, ", ""),IF((T1044=T1043)*(U1044=U1043)*(S1044&lt;&gt;S1043)*($G$2="Y"),"same collector and date, ", ""))))))))))&amp;(IF(ISBLANK(V1044),"",V1044&amp;", "))&amp;IF((AA1044&lt;&gt;AA1045)*($H$2="y"),AD1044&amp;AE1044,IF((AA1044&lt;&gt;AA1045)*($H$2="m"),AD1044&amp;AG1044,IF(($H$2&lt;&gt;"m")*($H$2&lt;&gt;"Y"),(IF(F1044=0,"",F1044&amp;" "&amp;$F$4&amp;" "))&amp;(IF(G1044=0,"",G1044&amp;" "&amp;$G$4&amp;" "))&amp;(IF(H1044=0,"",H1044&amp;" "&amp;H$4&amp;" "))&amp;(IF(I1044=0,"",I1044&amp;" "&amp;$I$4&amp;" "))&amp;(IF(J1044=0,"",J1044&amp;" "&amp;$J$4&amp;" "))&amp;IF((ISBLANK(C1044)),"","("&amp;C1044&amp;")"),"")))&amp;IF((B1044=B1045)*(K1044=K1045)*(L1044=L1045)*(M1044=M1045),IF(($H$2&lt;&gt;"m")*($H$2&lt;&gt;"Y"), ", ", IF((ISNUMBER(FIND(")",AE1044))), ", ", "")),IF((B1044=B1045)*(K1044=K1045)*(L1044=L1045),"; ",". ")))</f>
        <v/>
      </c>
      <c r="AI1044" s="1"/>
    </row>
    <row r="1045" spans="1:35" x14ac:dyDescent="0.25">
      <c r="A1045" s="3" t="str">
        <f t="shared" si="132"/>
        <v/>
      </c>
      <c r="B1045" s="53" t="str">
        <f t="shared" si="136"/>
        <v/>
      </c>
      <c r="C1045" s="57"/>
      <c r="D1045" s="57"/>
      <c r="E1045" s="57"/>
      <c r="F1045" s="57"/>
      <c r="G1045" s="57"/>
      <c r="H1045" s="57"/>
      <c r="I1045" s="57"/>
      <c r="J1045" s="57"/>
      <c r="K1045" s="57"/>
      <c r="L1045" s="57"/>
      <c r="M1045" s="54"/>
      <c r="N1045" s="57"/>
      <c r="O1045" s="58"/>
      <c r="P1045" s="58"/>
      <c r="Q1045" s="58"/>
      <c r="R1045" s="58"/>
      <c r="S1045" s="54"/>
      <c r="T1045" s="57"/>
      <c r="U1045" s="57"/>
      <c r="V1045" s="57"/>
      <c r="W1045" s="57"/>
      <c r="X1045" s="147" t="str">
        <f>IF(ISBLANK(D1045),"",IF('order-admin-units'!$I$1&lt;&gt;"y", "", IF((K1045="")*(ISBLANK(D1045)=FALSE), 'order-admin-units'!$B$1+1, VLOOKUP(K1045, ordercountry, 2))))</f>
        <v/>
      </c>
      <c r="Y1045" s="147" t="str">
        <f>IF(ISBLANK(D1045),"",IF('order-admin-units'!$I$1&lt;&gt;"y", "", IF(L1045="", 'order-admin-units'!$B$2+1, VLOOKUP(K1045&amp;"@"&amp;L1045, orderadmin, 2))))</f>
        <v/>
      </c>
      <c r="Z1045" s="147" t="str">
        <f t="shared" si="133"/>
        <v/>
      </c>
      <c r="AA1045" s="147" t="str">
        <f t="shared" si="134"/>
        <v/>
      </c>
      <c r="AB1045" s="147" t="str">
        <f t="shared" si="135"/>
        <v/>
      </c>
      <c r="AC1045" s="147" t="str">
        <f t="shared" si="129"/>
        <v/>
      </c>
      <c r="AD1045" s="11" t="str">
        <f t="shared" si="130"/>
        <v/>
      </c>
      <c r="AE1045" s="11" t="str">
        <f t="array" ref="AE1045">IF(ISBLANK(D1045),"",IF(OR($H$2="y",$H$2="m"),IF(AA1045=AA1044,IF(OR(AB1045=$AB$4:$AB1044)=FALSE,AE1044&amp;C1045,AE1044),"("&amp;C1045)&amp;IF(AA1045=AA1046,IF(OR(AB1046=$AB$4:$AB1045)=FALSE,", ",""),") "),""))</f>
        <v/>
      </c>
      <c r="AF1045" s="11" t="str">
        <f t="shared" si="131"/>
        <v/>
      </c>
      <c r="AG1045" s="11" t="str">
        <f t="array" ref="AG1045">IF(ISBLANK(D1045),"",IF(OR($H$2="y",$H$2="m"),IF(AA1045=AA1044,IF(OR(AC1045=$AC$4:$AC1044)=FALSE,AG1044&amp;AF1045,AG1044),"("&amp;AF1045)&amp;IF(AA1045=AA1046,IF(OR(AC1046=$AC$4:$AC1045)=FALSE,", ",""),") "),""))</f>
        <v/>
      </c>
      <c r="AH1045" s="10" t="str">
        <f>IF((ISBLANK(D1045)),"",IF(D1045=D1044,AH1044,"")&amp;IF(B1044&lt;&gt;B1045,((IF(ISBLANK(E1045),$D$3&amp;"Non-type material: "&amp;$D$3,$D$3&amp;INDEX('type-categories'!$A$2:$B$100,MATCH(E1045,'type-categories'!$A$2:$A$100,0),2)&amp;$D$3))),"")&amp;(IF(K1045&lt;&gt;K1044,$C$2&amp;K1045&amp;$K$3&amp;$C$2&amp;" ",(IF(B1045&lt;&gt;B1044,$C$2&amp;K1045&amp;$K$3&amp;$C$2&amp;" ",""))))&amp;(IF(L1045="","",((IF(L1045&lt;&gt;L1044,$D$2&amp;L1045&amp;$L$3&amp;$D$2&amp;" ",IF(B1045&lt;&gt;B1044,$D$2&amp;L1045&amp;$L$3&amp;$D$2&amp;" ",""))))))&amp;(IF(M1045="","",((IF(M1045&lt;&gt;M1044,$E$2&amp;M1045&amp;$E$2&amp;","&amp;" ",IF(B1045&lt;&gt;B1044,$E$2&amp;M1045&amp;$E$2&amp;",",""))))))&amp;(IF(N1045="","",IF(N1045&lt;&gt;N1044,N1045&amp;", ",IF(B1045&lt;&gt;B1044,N1045&amp;", ",""))))&amp;(IF(ISBLANK(O1045),"",(IF(O1045&lt;&gt;O1044,O1045&amp;", ",IF(B1045&lt;&gt;B1044,O1045&amp;", ","")))))&amp;(IF(ISBLANK(P1045),"",(IF(P1045&lt;&gt;P1044,P1045&amp;", ",IF(B1045&lt;&gt;B1044,P1045&amp;", ",IF(Z1045&lt;&gt;Z1044,P1045&amp;", ",""))))))&amp;(IF(ISBLANK(Q1045),"",(IF(Q1045&lt;&gt;Q1044,Q1045&amp;", ",IF(B1045&lt;&gt;B1044,Q1045&amp;", ",IF(Z1045&lt;&gt;Z1044,Q1045&amp;", ",""))))))&amp;(IF(ISBLANK(R1045),"",(IF(R1045&lt;&gt;R1044,R1045&amp;"m, ",IF(B1045&lt;&gt;B1044,R1045&amp;"m, ",IF(Z1045&lt;&gt;Z1044,R1045&amp;"m, ",""))))))&amp;IF(ISBLANK(S1045),"",(IF(B1045&lt;&gt;B1044,S1045&amp;", ",IF(S1045&lt;&gt;S1044,IF((Z1045=Z1044),"same locality "&amp;S1045&amp;", ",S1045&amp;", "),""))))&amp;(IF(ISBLANK(T1045),"",(IF(T1045&lt;&gt;T1044,IF(ISBLANK(F$2),T1045&amp;", ",T1045&amp;" "&amp;F$2&amp;", "),(IF(B1045&lt;&gt;B1044,IF(ISBLANK(F$2),T1045&amp;", ",T1045&amp;" "&amp;F$2&amp;", "),(IF(Z1045&lt;&gt;Z1044,IF(ISBLANK(F$2),T1045&amp;", ",T1045&amp;" "&amp;F$2&amp;", "),IF((U1045&lt;&gt;U1044)*($G$2="Y"),"same collector, ","")))))))))&amp;(IF(ISBLANK(U1045),"",(IF(U1045&lt;&gt;U1044,U1045&amp;", ",(IF(B1045&lt;&gt;B1044,U1045&amp;", ",IF(Z1045&lt;&gt;Z1044,U1045&amp;", ",(IF(T1045&lt;&gt;T1044,IF((T1045&lt;&gt;T1044)*($G$2="Y"),"same date, ", ""),IF((T1045=T1044)*(U1045=U1044)*(S1045&lt;&gt;S1044)*($G$2="Y"),"same collector and date, ", ""))))))))))&amp;(IF(ISBLANK(V1045),"",V1045&amp;", "))&amp;IF((AA1045&lt;&gt;AA1046)*($H$2="y"),AD1045&amp;AE1045,IF((AA1045&lt;&gt;AA1046)*($H$2="m"),AD1045&amp;AG1045,IF(($H$2&lt;&gt;"m")*($H$2&lt;&gt;"Y"),(IF(F1045=0,"",F1045&amp;" "&amp;$F$4&amp;" "))&amp;(IF(G1045=0,"",G1045&amp;" "&amp;$G$4&amp;" "))&amp;(IF(H1045=0,"",H1045&amp;" "&amp;H$4&amp;" "))&amp;(IF(I1045=0,"",I1045&amp;" "&amp;$I$4&amp;" "))&amp;(IF(J1045=0,"",J1045&amp;" "&amp;$J$4&amp;" "))&amp;IF((ISBLANK(C1045)),"","("&amp;C1045&amp;")"),"")))&amp;IF((B1045=B1046)*(K1045=K1046)*(L1045=L1046)*(M1045=M1046),IF(($H$2&lt;&gt;"m")*($H$2&lt;&gt;"Y"), ", ", IF((ISNUMBER(FIND(")",AE1045))), ", ", "")),IF((B1045=B1046)*(K1045=K1046)*(L1045=L1046),"; ",". ")))</f>
        <v/>
      </c>
      <c r="AI1045" s="1"/>
    </row>
    <row r="1046" spans="1:35" x14ac:dyDescent="0.25">
      <c r="A1046" s="3" t="str">
        <f t="shared" si="132"/>
        <v/>
      </c>
      <c r="B1046" s="53" t="str">
        <f t="shared" si="136"/>
        <v/>
      </c>
      <c r="C1046" s="57"/>
      <c r="D1046" s="57"/>
      <c r="E1046" s="57"/>
      <c r="F1046" s="57"/>
      <c r="G1046" s="57"/>
      <c r="H1046" s="57"/>
      <c r="I1046" s="57"/>
      <c r="J1046" s="57"/>
      <c r="K1046" s="57"/>
      <c r="L1046" s="57"/>
      <c r="M1046" s="54"/>
      <c r="N1046" s="57"/>
      <c r="O1046" s="58"/>
      <c r="P1046" s="58"/>
      <c r="Q1046" s="58"/>
      <c r="R1046" s="58"/>
      <c r="S1046" s="54"/>
      <c r="T1046" s="57"/>
      <c r="U1046" s="57"/>
      <c r="V1046" s="57"/>
      <c r="W1046" s="57"/>
      <c r="X1046" s="147" t="str">
        <f>IF(ISBLANK(D1046),"",IF('order-admin-units'!$I$1&lt;&gt;"y", "", IF((K1046="")*(ISBLANK(D1046)=FALSE), 'order-admin-units'!$B$1+1, VLOOKUP(K1046, ordercountry, 2))))</f>
        <v/>
      </c>
      <c r="Y1046" s="147" t="str">
        <f>IF(ISBLANK(D1046),"",IF('order-admin-units'!$I$1&lt;&gt;"y", "", IF(L1046="", 'order-admin-units'!$B$2+1, VLOOKUP(K1046&amp;"@"&amp;L1046, orderadmin, 2))))</f>
        <v/>
      </c>
      <c r="Z1046" s="147" t="str">
        <f t="shared" si="133"/>
        <v/>
      </c>
      <c r="AA1046" s="147" t="str">
        <f t="shared" si="134"/>
        <v/>
      </c>
      <c r="AB1046" s="147" t="str">
        <f t="shared" si="135"/>
        <v/>
      </c>
      <c r="AC1046" s="147" t="str">
        <f t="shared" si="129"/>
        <v/>
      </c>
      <c r="AD1046" s="11" t="str">
        <f t="shared" si="130"/>
        <v/>
      </c>
      <c r="AE1046" s="11" t="str">
        <f t="array" ref="AE1046">IF(ISBLANK(D1046),"",IF(OR($H$2="y",$H$2="m"),IF(AA1046=AA1045,IF(OR(AB1046=$AB$4:$AB1045)=FALSE,AE1045&amp;C1046,AE1045),"("&amp;C1046)&amp;IF(AA1046=AA1047,IF(OR(AB1047=$AB$4:$AB1046)=FALSE,", ",""),") "),""))</f>
        <v/>
      </c>
      <c r="AF1046" s="11" t="str">
        <f t="shared" si="131"/>
        <v/>
      </c>
      <c r="AG1046" s="11" t="str">
        <f t="array" ref="AG1046">IF(ISBLANK(D1046),"",IF(OR($H$2="y",$H$2="m"),IF(AA1046=AA1045,IF(OR(AC1046=$AC$4:$AC1045)=FALSE,AG1045&amp;AF1046,AG1045),"("&amp;AF1046)&amp;IF(AA1046=AA1047,IF(OR(AC1047=$AC$4:$AC1046)=FALSE,", ",""),") "),""))</f>
        <v/>
      </c>
      <c r="AH1046" s="10" t="str">
        <f>IF((ISBLANK(D1046)),"",IF(D1046=D1045,AH1045,"")&amp;IF(B1045&lt;&gt;B1046,((IF(ISBLANK(E1046),$D$3&amp;"Non-type material: "&amp;$D$3,$D$3&amp;INDEX('type-categories'!$A$2:$B$100,MATCH(E1046,'type-categories'!$A$2:$A$100,0),2)&amp;$D$3))),"")&amp;(IF(K1046&lt;&gt;K1045,$C$2&amp;K1046&amp;$K$3&amp;$C$2&amp;" ",(IF(B1046&lt;&gt;B1045,$C$2&amp;K1046&amp;$K$3&amp;$C$2&amp;" ",""))))&amp;(IF(L1046="","",((IF(L1046&lt;&gt;L1045,$D$2&amp;L1046&amp;$L$3&amp;$D$2&amp;" ",IF(B1046&lt;&gt;B1045,$D$2&amp;L1046&amp;$L$3&amp;$D$2&amp;" ",""))))))&amp;(IF(M1046="","",((IF(M1046&lt;&gt;M1045,$E$2&amp;M1046&amp;$E$2&amp;","&amp;" ",IF(B1046&lt;&gt;B1045,$E$2&amp;M1046&amp;$E$2&amp;",",""))))))&amp;(IF(N1046="","",IF(N1046&lt;&gt;N1045,N1046&amp;", ",IF(B1046&lt;&gt;B1045,N1046&amp;", ",""))))&amp;(IF(ISBLANK(O1046),"",(IF(O1046&lt;&gt;O1045,O1046&amp;", ",IF(B1046&lt;&gt;B1045,O1046&amp;", ","")))))&amp;(IF(ISBLANK(P1046),"",(IF(P1046&lt;&gt;P1045,P1046&amp;", ",IF(B1046&lt;&gt;B1045,P1046&amp;", ",IF(Z1046&lt;&gt;Z1045,P1046&amp;", ",""))))))&amp;(IF(ISBLANK(Q1046),"",(IF(Q1046&lt;&gt;Q1045,Q1046&amp;", ",IF(B1046&lt;&gt;B1045,Q1046&amp;", ",IF(Z1046&lt;&gt;Z1045,Q1046&amp;", ",""))))))&amp;(IF(ISBLANK(R1046),"",(IF(R1046&lt;&gt;R1045,R1046&amp;"m, ",IF(B1046&lt;&gt;B1045,R1046&amp;"m, ",IF(Z1046&lt;&gt;Z1045,R1046&amp;"m, ",""))))))&amp;IF(ISBLANK(S1046),"",(IF(B1046&lt;&gt;B1045,S1046&amp;", ",IF(S1046&lt;&gt;S1045,IF((Z1046=Z1045),"same locality "&amp;S1046&amp;", ",S1046&amp;", "),""))))&amp;(IF(ISBLANK(T1046),"",(IF(T1046&lt;&gt;T1045,IF(ISBLANK(F$2),T1046&amp;", ",T1046&amp;" "&amp;F$2&amp;", "),(IF(B1046&lt;&gt;B1045,IF(ISBLANK(F$2),T1046&amp;", ",T1046&amp;" "&amp;F$2&amp;", "),(IF(Z1046&lt;&gt;Z1045,IF(ISBLANK(F$2),T1046&amp;", ",T1046&amp;" "&amp;F$2&amp;", "),IF((U1046&lt;&gt;U1045)*($G$2="Y"),"same collector, ","")))))))))&amp;(IF(ISBLANK(U1046),"",(IF(U1046&lt;&gt;U1045,U1046&amp;", ",(IF(B1046&lt;&gt;B1045,U1046&amp;", ",IF(Z1046&lt;&gt;Z1045,U1046&amp;", ",(IF(T1046&lt;&gt;T1045,IF((T1046&lt;&gt;T1045)*($G$2="Y"),"same date, ", ""),IF((T1046=T1045)*(U1046=U1045)*(S1046&lt;&gt;S1045)*($G$2="Y"),"same collector and date, ", ""))))))))))&amp;(IF(ISBLANK(V1046),"",V1046&amp;", "))&amp;IF((AA1046&lt;&gt;AA1047)*($H$2="y"),AD1046&amp;AE1046,IF((AA1046&lt;&gt;AA1047)*($H$2="m"),AD1046&amp;AG1046,IF(($H$2&lt;&gt;"m")*($H$2&lt;&gt;"Y"),(IF(F1046=0,"",F1046&amp;" "&amp;$F$4&amp;" "))&amp;(IF(G1046=0,"",G1046&amp;" "&amp;$G$4&amp;" "))&amp;(IF(H1046=0,"",H1046&amp;" "&amp;H$4&amp;" "))&amp;(IF(I1046=0,"",I1046&amp;" "&amp;$I$4&amp;" "))&amp;(IF(J1046=0,"",J1046&amp;" "&amp;$J$4&amp;" "))&amp;IF((ISBLANK(C1046)),"","("&amp;C1046&amp;")"),"")))&amp;IF((B1046=B1047)*(K1046=K1047)*(L1046=L1047)*(M1046=M1047),IF(($H$2&lt;&gt;"m")*($H$2&lt;&gt;"Y"), ", ", IF((ISNUMBER(FIND(")",AE1046))), ", ", "")),IF((B1046=B1047)*(K1046=K1047)*(L1046=L1047),"; ",". ")))</f>
        <v/>
      </c>
      <c r="AI1046" s="1"/>
    </row>
    <row r="1047" spans="1:35" x14ac:dyDescent="0.25">
      <c r="A1047" s="3" t="str">
        <f t="shared" si="132"/>
        <v/>
      </c>
      <c r="B1047" s="53" t="str">
        <f t="shared" si="136"/>
        <v/>
      </c>
      <c r="C1047" s="57"/>
      <c r="D1047" s="57"/>
      <c r="E1047" s="57"/>
      <c r="F1047" s="57"/>
      <c r="G1047" s="57"/>
      <c r="H1047" s="57"/>
      <c r="I1047" s="57"/>
      <c r="J1047" s="57"/>
      <c r="K1047" s="57"/>
      <c r="L1047" s="57"/>
      <c r="M1047" s="54"/>
      <c r="N1047" s="57"/>
      <c r="O1047" s="58"/>
      <c r="P1047" s="58"/>
      <c r="Q1047" s="58"/>
      <c r="R1047" s="58"/>
      <c r="S1047" s="54"/>
      <c r="T1047" s="57"/>
      <c r="U1047" s="57"/>
      <c r="V1047" s="57"/>
      <c r="W1047" s="57"/>
      <c r="X1047" s="147" t="str">
        <f>IF(ISBLANK(D1047),"",IF('order-admin-units'!$I$1&lt;&gt;"y", "", IF((K1047="")*(ISBLANK(D1047)=FALSE), 'order-admin-units'!$B$1+1, VLOOKUP(K1047, ordercountry, 2))))</f>
        <v/>
      </c>
      <c r="Y1047" s="147" t="str">
        <f>IF(ISBLANK(D1047),"",IF('order-admin-units'!$I$1&lt;&gt;"y", "", IF(L1047="", 'order-admin-units'!$B$2+1, VLOOKUP(K1047&amp;"@"&amp;L1047, orderadmin, 2))))</f>
        <v/>
      </c>
      <c r="Z1047" s="147" t="str">
        <f t="shared" si="133"/>
        <v/>
      </c>
      <c r="AA1047" s="147" t="str">
        <f t="shared" si="134"/>
        <v/>
      </c>
      <c r="AB1047" s="147" t="str">
        <f t="shared" si="135"/>
        <v/>
      </c>
      <c r="AC1047" s="147" t="str">
        <f t="shared" si="129"/>
        <v/>
      </c>
      <c r="AD1047" s="11" t="str">
        <f t="shared" si="130"/>
        <v/>
      </c>
      <c r="AE1047" s="11" t="str">
        <f t="array" ref="AE1047">IF(ISBLANK(D1047),"",IF(OR($H$2="y",$H$2="m"),IF(AA1047=AA1046,IF(OR(AB1047=$AB$4:$AB1046)=FALSE,AE1046&amp;C1047,AE1046),"("&amp;C1047)&amp;IF(AA1047=AA1048,IF(OR(AB1048=$AB$4:$AB1047)=FALSE,", ",""),") "),""))</f>
        <v/>
      </c>
      <c r="AF1047" s="11" t="str">
        <f t="shared" si="131"/>
        <v/>
      </c>
      <c r="AG1047" s="11" t="str">
        <f t="array" ref="AG1047">IF(ISBLANK(D1047),"",IF(OR($H$2="y",$H$2="m"),IF(AA1047=AA1046,IF(OR(AC1047=$AC$4:$AC1046)=FALSE,AG1046&amp;AF1047,AG1046),"("&amp;AF1047)&amp;IF(AA1047=AA1048,IF(OR(AC1048=$AC$4:$AC1047)=FALSE,", ",""),") "),""))</f>
        <v/>
      </c>
      <c r="AH1047" s="10" t="str">
        <f>IF((ISBLANK(D1047)),"",IF(D1047=D1046,AH1046,"")&amp;IF(B1046&lt;&gt;B1047,((IF(ISBLANK(E1047),$D$3&amp;"Non-type material: "&amp;$D$3,$D$3&amp;INDEX('type-categories'!$A$2:$B$100,MATCH(E1047,'type-categories'!$A$2:$A$100,0),2)&amp;$D$3))),"")&amp;(IF(K1047&lt;&gt;K1046,$C$2&amp;K1047&amp;$K$3&amp;$C$2&amp;" ",(IF(B1047&lt;&gt;B1046,$C$2&amp;K1047&amp;$K$3&amp;$C$2&amp;" ",""))))&amp;(IF(L1047="","",((IF(L1047&lt;&gt;L1046,$D$2&amp;L1047&amp;$L$3&amp;$D$2&amp;" ",IF(B1047&lt;&gt;B1046,$D$2&amp;L1047&amp;$L$3&amp;$D$2&amp;" ",""))))))&amp;(IF(M1047="","",((IF(M1047&lt;&gt;M1046,$E$2&amp;M1047&amp;$E$2&amp;","&amp;" ",IF(B1047&lt;&gt;B1046,$E$2&amp;M1047&amp;$E$2&amp;",",""))))))&amp;(IF(N1047="","",IF(N1047&lt;&gt;N1046,N1047&amp;", ",IF(B1047&lt;&gt;B1046,N1047&amp;", ",""))))&amp;(IF(ISBLANK(O1047),"",(IF(O1047&lt;&gt;O1046,O1047&amp;", ",IF(B1047&lt;&gt;B1046,O1047&amp;", ","")))))&amp;(IF(ISBLANK(P1047),"",(IF(P1047&lt;&gt;P1046,P1047&amp;", ",IF(B1047&lt;&gt;B1046,P1047&amp;", ",IF(Z1047&lt;&gt;Z1046,P1047&amp;", ",""))))))&amp;(IF(ISBLANK(Q1047),"",(IF(Q1047&lt;&gt;Q1046,Q1047&amp;", ",IF(B1047&lt;&gt;B1046,Q1047&amp;", ",IF(Z1047&lt;&gt;Z1046,Q1047&amp;", ",""))))))&amp;(IF(ISBLANK(R1047),"",(IF(R1047&lt;&gt;R1046,R1047&amp;"m, ",IF(B1047&lt;&gt;B1046,R1047&amp;"m, ",IF(Z1047&lt;&gt;Z1046,R1047&amp;"m, ",""))))))&amp;IF(ISBLANK(S1047),"",(IF(B1047&lt;&gt;B1046,S1047&amp;", ",IF(S1047&lt;&gt;S1046,IF((Z1047=Z1046),"same locality "&amp;S1047&amp;", ",S1047&amp;", "),""))))&amp;(IF(ISBLANK(T1047),"",(IF(T1047&lt;&gt;T1046,IF(ISBLANK(F$2),T1047&amp;", ",T1047&amp;" "&amp;F$2&amp;", "),(IF(B1047&lt;&gt;B1046,IF(ISBLANK(F$2),T1047&amp;", ",T1047&amp;" "&amp;F$2&amp;", "),(IF(Z1047&lt;&gt;Z1046,IF(ISBLANK(F$2),T1047&amp;", ",T1047&amp;" "&amp;F$2&amp;", "),IF((U1047&lt;&gt;U1046)*($G$2="Y"),"same collector, ","")))))))))&amp;(IF(ISBLANK(U1047),"",(IF(U1047&lt;&gt;U1046,U1047&amp;", ",(IF(B1047&lt;&gt;B1046,U1047&amp;", ",IF(Z1047&lt;&gt;Z1046,U1047&amp;", ",(IF(T1047&lt;&gt;T1046,IF((T1047&lt;&gt;T1046)*($G$2="Y"),"same date, ", ""),IF((T1047=T1046)*(U1047=U1046)*(S1047&lt;&gt;S1046)*($G$2="Y"),"same collector and date, ", ""))))))))))&amp;(IF(ISBLANK(V1047),"",V1047&amp;", "))&amp;IF((AA1047&lt;&gt;AA1048)*($H$2="y"),AD1047&amp;AE1047,IF((AA1047&lt;&gt;AA1048)*($H$2="m"),AD1047&amp;AG1047,IF(($H$2&lt;&gt;"m")*($H$2&lt;&gt;"Y"),(IF(F1047=0,"",F1047&amp;" "&amp;$F$4&amp;" "))&amp;(IF(G1047=0,"",G1047&amp;" "&amp;$G$4&amp;" "))&amp;(IF(H1047=0,"",H1047&amp;" "&amp;H$4&amp;" "))&amp;(IF(I1047=0,"",I1047&amp;" "&amp;$I$4&amp;" "))&amp;(IF(J1047=0,"",J1047&amp;" "&amp;$J$4&amp;" "))&amp;IF((ISBLANK(C1047)),"","("&amp;C1047&amp;")"),"")))&amp;IF((B1047=B1048)*(K1047=K1048)*(L1047=L1048)*(M1047=M1048),IF(($H$2&lt;&gt;"m")*($H$2&lt;&gt;"Y"), ", ", IF((ISNUMBER(FIND(")",AE1047))), ", ", "")),IF((B1047=B1048)*(K1047=K1048)*(L1047=L1048),"; ",". ")))</f>
        <v/>
      </c>
      <c r="AI1047" s="1"/>
    </row>
    <row r="1048" spans="1:35" x14ac:dyDescent="0.25">
      <c r="A1048" s="3" t="str">
        <f t="shared" si="132"/>
        <v/>
      </c>
      <c r="B1048" s="53" t="str">
        <f t="shared" si="136"/>
        <v/>
      </c>
      <c r="C1048" s="57"/>
      <c r="D1048" s="57"/>
      <c r="E1048" s="57"/>
      <c r="F1048" s="57"/>
      <c r="G1048" s="57"/>
      <c r="H1048" s="57"/>
      <c r="I1048" s="57"/>
      <c r="J1048" s="57"/>
      <c r="K1048" s="57"/>
      <c r="L1048" s="57"/>
      <c r="M1048" s="54"/>
      <c r="N1048" s="57"/>
      <c r="O1048" s="58"/>
      <c r="P1048" s="58"/>
      <c r="Q1048" s="58"/>
      <c r="R1048" s="58"/>
      <c r="S1048" s="54"/>
      <c r="T1048" s="57"/>
      <c r="U1048" s="57"/>
      <c r="V1048" s="57"/>
      <c r="W1048" s="57"/>
      <c r="X1048" s="147" t="str">
        <f>IF(ISBLANK(D1048),"",IF('order-admin-units'!$I$1&lt;&gt;"y", "", IF((K1048="")*(ISBLANK(D1048)=FALSE), 'order-admin-units'!$B$1+1, VLOOKUP(K1048, ordercountry, 2))))</f>
        <v/>
      </c>
      <c r="Y1048" s="147" t="str">
        <f>IF(ISBLANK(D1048),"",IF('order-admin-units'!$I$1&lt;&gt;"y", "", IF(L1048="", 'order-admin-units'!$B$2+1, VLOOKUP(K1048&amp;"@"&amp;L1048, orderadmin, 2))))</f>
        <v/>
      </c>
      <c r="Z1048" s="147" t="str">
        <f t="shared" si="133"/>
        <v/>
      </c>
      <c r="AA1048" s="147" t="str">
        <f t="shared" si="134"/>
        <v/>
      </c>
      <c r="AB1048" s="147" t="str">
        <f t="shared" si="135"/>
        <v/>
      </c>
      <c r="AC1048" s="147" t="str">
        <f t="shared" si="129"/>
        <v/>
      </c>
      <c r="AD1048" s="11" t="str">
        <f t="shared" si="130"/>
        <v/>
      </c>
      <c r="AE1048" s="11" t="str">
        <f t="array" ref="AE1048">IF(ISBLANK(D1048),"",IF(OR($H$2="y",$H$2="m"),IF(AA1048=AA1047,IF(OR(AB1048=$AB$4:$AB1047)=FALSE,AE1047&amp;C1048,AE1047),"("&amp;C1048)&amp;IF(AA1048=AA1049,IF(OR(AB1049=$AB$4:$AB1048)=FALSE,", ",""),") "),""))</f>
        <v/>
      </c>
      <c r="AF1048" s="11" t="str">
        <f t="shared" si="131"/>
        <v/>
      </c>
      <c r="AG1048" s="11" t="str">
        <f t="array" ref="AG1048">IF(ISBLANK(D1048),"",IF(OR($H$2="y",$H$2="m"),IF(AA1048=AA1047,IF(OR(AC1048=$AC$4:$AC1047)=FALSE,AG1047&amp;AF1048,AG1047),"("&amp;AF1048)&amp;IF(AA1048=AA1049,IF(OR(AC1049=$AC$4:$AC1048)=FALSE,", ",""),") "),""))</f>
        <v/>
      </c>
      <c r="AH1048" s="10" t="str">
        <f>IF((ISBLANK(D1048)),"",IF(D1048=D1047,AH1047,"")&amp;IF(B1047&lt;&gt;B1048,((IF(ISBLANK(E1048),$D$3&amp;"Non-type material: "&amp;$D$3,$D$3&amp;INDEX('type-categories'!$A$2:$B$100,MATCH(E1048,'type-categories'!$A$2:$A$100,0),2)&amp;$D$3))),"")&amp;(IF(K1048&lt;&gt;K1047,$C$2&amp;K1048&amp;$K$3&amp;$C$2&amp;" ",(IF(B1048&lt;&gt;B1047,$C$2&amp;K1048&amp;$K$3&amp;$C$2&amp;" ",""))))&amp;(IF(L1048="","",((IF(L1048&lt;&gt;L1047,$D$2&amp;L1048&amp;$L$3&amp;$D$2&amp;" ",IF(B1048&lt;&gt;B1047,$D$2&amp;L1048&amp;$L$3&amp;$D$2&amp;" ",""))))))&amp;(IF(M1048="","",((IF(M1048&lt;&gt;M1047,$E$2&amp;M1048&amp;$E$2&amp;","&amp;" ",IF(B1048&lt;&gt;B1047,$E$2&amp;M1048&amp;$E$2&amp;",",""))))))&amp;(IF(N1048="","",IF(N1048&lt;&gt;N1047,N1048&amp;", ",IF(B1048&lt;&gt;B1047,N1048&amp;", ",""))))&amp;(IF(ISBLANK(O1048),"",(IF(O1048&lt;&gt;O1047,O1048&amp;", ",IF(B1048&lt;&gt;B1047,O1048&amp;", ","")))))&amp;(IF(ISBLANK(P1048),"",(IF(P1048&lt;&gt;P1047,P1048&amp;", ",IF(B1048&lt;&gt;B1047,P1048&amp;", ",IF(Z1048&lt;&gt;Z1047,P1048&amp;", ",""))))))&amp;(IF(ISBLANK(Q1048),"",(IF(Q1048&lt;&gt;Q1047,Q1048&amp;", ",IF(B1048&lt;&gt;B1047,Q1048&amp;", ",IF(Z1048&lt;&gt;Z1047,Q1048&amp;", ",""))))))&amp;(IF(ISBLANK(R1048),"",(IF(R1048&lt;&gt;R1047,R1048&amp;"m, ",IF(B1048&lt;&gt;B1047,R1048&amp;"m, ",IF(Z1048&lt;&gt;Z1047,R1048&amp;"m, ",""))))))&amp;IF(ISBLANK(S1048),"",(IF(B1048&lt;&gt;B1047,S1048&amp;", ",IF(S1048&lt;&gt;S1047,IF((Z1048=Z1047),"same locality "&amp;S1048&amp;", ",S1048&amp;", "),""))))&amp;(IF(ISBLANK(T1048),"",(IF(T1048&lt;&gt;T1047,IF(ISBLANK(F$2),T1048&amp;", ",T1048&amp;" "&amp;F$2&amp;", "),(IF(B1048&lt;&gt;B1047,IF(ISBLANK(F$2),T1048&amp;", ",T1048&amp;" "&amp;F$2&amp;", "),(IF(Z1048&lt;&gt;Z1047,IF(ISBLANK(F$2),T1048&amp;", ",T1048&amp;" "&amp;F$2&amp;", "),IF((U1048&lt;&gt;U1047)*($G$2="Y"),"same collector, ","")))))))))&amp;(IF(ISBLANK(U1048),"",(IF(U1048&lt;&gt;U1047,U1048&amp;", ",(IF(B1048&lt;&gt;B1047,U1048&amp;", ",IF(Z1048&lt;&gt;Z1047,U1048&amp;", ",(IF(T1048&lt;&gt;T1047,IF((T1048&lt;&gt;T1047)*($G$2="Y"),"same date, ", ""),IF((T1048=T1047)*(U1048=U1047)*(S1048&lt;&gt;S1047)*($G$2="Y"),"same collector and date, ", ""))))))))))&amp;(IF(ISBLANK(V1048),"",V1048&amp;", "))&amp;IF((AA1048&lt;&gt;AA1049)*($H$2="y"),AD1048&amp;AE1048,IF((AA1048&lt;&gt;AA1049)*($H$2="m"),AD1048&amp;AG1048,IF(($H$2&lt;&gt;"m")*($H$2&lt;&gt;"Y"),(IF(F1048=0,"",F1048&amp;" "&amp;$F$4&amp;" "))&amp;(IF(G1048=0,"",G1048&amp;" "&amp;$G$4&amp;" "))&amp;(IF(H1048=0,"",H1048&amp;" "&amp;H$4&amp;" "))&amp;(IF(I1048=0,"",I1048&amp;" "&amp;$I$4&amp;" "))&amp;(IF(J1048=0,"",J1048&amp;" "&amp;$J$4&amp;" "))&amp;IF((ISBLANK(C1048)),"","("&amp;C1048&amp;")"),"")))&amp;IF((B1048=B1049)*(K1048=K1049)*(L1048=L1049)*(M1048=M1049),IF(($H$2&lt;&gt;"m")*($H$2&lt;&gt;"Y"), ", ", IF((ISNUMBER(FIND(")",AE1048))), ", ", "")),IF((B1048=B1049)*(K1048=K1049)*(L1048=L1049),"; ",". ")))</f>
        <v/>
      </c>
      <c r="AI1048" s="1"/>
    </row>
    <row r="1049" spans="1:35" x14ac:dyDescent="0.25">
      <c r="A1049" s="3" t="str">
        <f t="shared" si="132"/>
        <v/>
      </c>
      <c r="B1049" s="53" t="str">
        <f t="shared" si="136"/>
        <v/>
      </c>
      <c r="C1049" s="57"/>
      <c r="D1049" s="57"/>
      <c r="E1049" s="57"/>
      <c r="F1049" s="57"/>
      <c r="G1049" s="57"/>
      <c r="H1049" s="57"/>
      <c r="I1049" s="57"/>
      <c r="J1049" s="57"/>
      <c r="K1049" s="57"/>
      <c r="L1049" s="57"/>
      <c r="M1049" s="54"/>
      <c r="N1049" s="57"/>
      <c r="O1049" s="58"/>
      <c r="P1049" s="58"/>
      <c r="Q1049" s="58"/>
      <c r="R1049" s="58"/>
      <c r="S1049" s="54"/>
      <c r="T1049" s="57"/>
      <c r="U1049" s="57"/>
      <c r="V1049" s="57"/>
      <c r="W1049" s="57"/>
      <c r="X1049" s="147" t="str">
        <f>IF(ISBLANK(D1049),"",IF('order-admin-units'!$I$1&lt;&gt;"y", "", IF((K1049="")*(ISBLANK(D1049)=FALSE), 'order-admin-units'!$B$1+1, VLOOKUP(K1049, ordercountry, 2))))</f>
        <v/>
      </c>
      <c r="Y1049" s="147" t="str">
        <f>IF(ISBLANK(D1049),"",IF('order-admin-units'!$I$1&lt;&gt;"y", "", IF(L1049="", 'order-admin-units'!$B$2+1, VLOOKUP(K1049&amp;"@"&amp;L1049, orderadmin, 2))))</f>
        <v/>
      </c>
      <c r="Z1049" s="147" t="str">
        <f t="shared" si="133"/>
        <v/>
      </c>
      <c r="AA1049" s="147" t="str">
        <f t="shared" si="134"/>
        <v/>
      </c>
      <c r="AB1049" s="147" t="str">
        <f t="shared" si="135"/>
        <v/>
      </c>
      <c r="AC1049" s="147" t="str">
        <f t="shared" si="129"/>
        <v/>
      </c>
      <c r="AD1049" s="11" t="str">
        <f t="shared" si="130"/>
        <v/>
      </c>
      <c r="AE1049" s="11" t="str">
        <f t="array" ref="AE1049">IF(ISBLANK(D1049),"",IF(OR($H$2="y",$H$2="m"),IF(AA1049=AA1048,IF(OR(AB1049=$AB$4:$AB1048)=FALSE,AE1048&amp;C1049,AE1048),"("&amp;C1049)&amp;IF(AA1049=AA1050,IF(OR(AB1050=$AB$4:$AB1049)=FALSE,", ",""),") "),""))</f>
        <v/>
      </c>
      <c r="AF1049" s="11" t="str">
        <f t="shared" si="131"/>
        <v/>
      </c>
      <c r="AG1049" s="11" t="str">
        <f t="array" ref="AG1049">IF(ISBLANK(D1049),"",IF(OR($H$2="y",$H$2="m"),IF(AA1049=AA1048,IF(OR(AC1049=$AC$4:$AC1048)=FALSE,AG1048&amp;AF1049,AG1048),"("&amp;AF1049)&amp;IF(AA1049=AA1050,IF(OR(AC1050=$AC$4:$AC1049)=FALSE,", ",""),") "),""))</f>
        <v/>
      </c>
      <c r="AH1049" s="10" t="str">
        <f>IF((ISBLANK(D1049)),"",IF(D1049=D1048,AH1048,"")&amp;IF(B1048&lt;&gt;B1049,((IF(ISBLANK(E1049),$D$3&amp;"Non-type material: "&amp;$D$3,$D$3&amp;INDEX('type-categories'!$A$2:$B$100,MATCH(E1049,'type-categories'!$A$2:$A$100,0),2)&amp;$D$3))),"")&amp;(IF(K1049&lt;&gt;K1048,$C$2&amp;K1049&amp;$K$3&amp;$C$2&amp;" ",(IF(B1049&lt;&gt;B1048,$C$2&amp;K1049&amp;$K$3&amp;$C$2&amp;" ",""))))&amp;(IF(L1049="","",((IF(L1049&lt;&gt;L1048,$D$2&amp;L1049&amp;$L$3&amp;$D$2&amp;" ",IF(B1049&lt;&gt;B1048,$D$2&amp;L1049&amp;$L$3&amp;$D$2&amp;" ",""))))))&amp;(IF(M1049="","",((IF(M1049&lt;&gt;M1048,$E$2&amp;M1049&amp;$E$2&amp;","&amp;" ",IF(B1049&lt;&gt;B1048,$E$2&amp;M1049&amp;$E$2&amp;",",""))))))&amp;(IF(N1049="","",IF(N1049&lt;&gt;N1048,N1049&amp;", ",IF(B1049&lt;&gt;B1048,N1049&amp;", ",""))))&amp;(IF(ISBLANK(O1049),"",(IF(O1049&lt;&gt;O1048,O1049&amp;", ",IF(B1049&lt;&gt;B1048,O1049&amp;", ","")))))&amp;(IF(ISBLANK(P1049),"",(IF(P1049&lt;&gt;P1048,P1049&amp;", ",IF(B1049&lt;&gt;B1048,P1049&amp;", ",IF(Z1049&lt;&gt;Z1048,P1049&amp;", ",""))))))&amp;(IF(ISBLANK(Q1049),"",(IF(Q1049&lt;&gt;Q1048,Q1049&amp;", ",IF(B1049&lt;&gt;B1048,Q1049&amp;", ",IF(Z1049&lt;&gt;Z1048,Q1049&amp;", ",""))))))&amp;(IF(ISBLANK(R1049),"",(IF(R1049&lt;&gt;R1048,R1049&amp;"m, ",IF(B1049&lt;&gt;B1048,R1049&amp;"m, ",IF(Z1049&lt;&gt;Z1048,R1049&amp;"m, ",""))))))&amp;IF(ISBLANK(S1049),"",(IF(B1049&lt;&gt;B1048,S1049&amp;", ",IF(S1049&lt;&gt;S1048,IF((Z1049=Z1048),"same locality "&amp;S1049&amp;", ",S1049&amp;", "),""))))&amp;(IF(ISBLANK(T1049),"",(IF(T1049&lt;&gt;T1048,IF(ISBLANK(F$2),T1049&amp;", ",T1049&amp;" "&amp;F$2&amp;", "),(IF(B1049&lt;&gt;B1048,IF(ISBLANK(F$2),T1049&amp;", ",T1049&amp;" "&amp;F$2&amp;", "),(IF(Z1049&lt;&gt;Z1048,IF(ISBLANK(F$2),T1049&amp;", ",T1049&amp;" "&amp;F$2&amp;", "),IF((U1049&lt;&gt;U1048)*($G$2="Y"),"same collector, ","")))))))))&amp;(IF(ISBLANK(U1049),"",(IF(U1049&lt;&gt;U1048,U1049&amp;", ",(IF(B1049&lt;&gt;B1048,U1049&amp;", ",IF(Z1049&lt;&gt;Z1048,U1049&amp;", ",(IF(T1049&lt;&gt;T1048,IF((T1049&lt;&gt;T1048)*($G$2="Y"),"same date, ", ""),IF((T1049=T1048)*(U1049=U1048)*(S1049&lt;&gt;S1048)*($G$2="Y"),"same collector and date, ", ""))))))))))&amp;(IF(ISBLANK(V1049),"",V1049&amp;", "))&amp;IF((AA1049&lt;&gt;AA1050)*($H$2="y"),AD1049&amp;AE1049,IF((AA1049&lt;&gt;AA1050)*($H$2="m"),AD1049&amp;AG1049,IF(($H$2&lt;&gt;"m")*($H$2&lt;&gt;"Y"),(IF(F1049=0,"",F1049&amp;" "&amp;$F$4&amp;" "))&amp;(IF(G1049=0,"",G1049&amp;" "&amp;$G$4&amp;" "))&amp;(IF(H1049=0,"",H1049&amp;" "&amp;H$4&amp;" "))&amp;(IF(I1049=0,"",I1049&amp;" "&amp;$I$4&amp;" "))&amp;(IF(J1049=0,"",J1049&amp;" "&amp;$J$4&amp;" "))&amp;IF((ISBLANK(C1049)),"","("&amp;C1049&amp;")"),"")))&amp;IF((B1049=B1050)*(K1049=K1050)*(L1049=L1050)*(M1049=M1050),IF(($H$2&lt;&gt;"m")*($H$2&lt;&gt;"Y"), ", ", IF((ISNUMBER(FIND(")",AE1049))), ", ", "")),IF((B1049=B1050)*(K1049=K1050)*(L1049=L1050),"; ",". ")))</f>
        <v/>
      </c>
      <c r="AI1049" s="1"/>
    </row>
    <row r="1050" spans="1:35" x14ac:dyDescent="0.25">
      <c r="A1050" s="3" t="str">
        <f t="shared" si="132"/>
        <v/>
      </c>
      <c r="B1050" s="53" t="str">
        <f t="shared" si="136"/>
        <v/>
      </c>
      <c r="C1050" s="57"/>
      <c r="D1050" s="57"/>
      <c r="E1050" s="57"/>
      <c r="F1050" s="57"/>
      <c r="G1050" s="57"/>
      <c r="H1050" s="57"/>
      <c r="I1050" s="57"/>
      <c r="J1050" s="57"/>
      <c r="K1050" s="57"/>
      <c r="L1050" s="57"/>
      <c r="M1050" s="54"/>
      <c r="N1050" s="57"/>
      <c r="O1050" s="58"/>
      <c r="P1050" s="58"/>
      <c r="Q1050" s="58"/>
      <c r="R1050" s="58"/>
      <c r="S1050" s="54"/>
      <c r="T1050" s="57"/>
      <c r="U1050" s="57"/>
      <c r="V1050" s="57"/>
      <c r="W1050" s="57"/>
      <c r="X1050" s="147" t="str">
        <f>IF(ISBLANK(D1050),"",IF('order-admin-units'!$I$1&lt;&gt;"y", "", IF((K1050="")*(ISBLANK(D1050)=FALSE), 'order-admin-units'!$B$1+1, VLOOKUP(K1050, ordercountry, 2))))</f>
        <v/>
      </c>
      <c r="Y1050" s="147" t="str">
        <f>IF(ISBLANK(D1050),"",IF('order-admin-units'!$I$1&lt;&gt;"y", "", IF(L1050="", 'order-admin-units'!$B$2+1, VLOOKUP(K1050&amp;"@"&amp;L1050, orderadmin, 2))))</f>
        <v/>
      </c>
      <c r="Z1050" s="147" t="str">
        <f t="shared" si="133"/>
        <v/>
      </c>
      <c r="AA1050" s="147" t="str">
        <f t="shared" si="134"/>
        <v/>
      </c>
      <c r="AB1050" s="147" t="str">
        <f t="shared" si="135"/>
        <v/>
      </c>
      <c r="AC1050" s="147" t="str">
        <f t="shared" si="129"/>
        <v/>
      </c>
      <c r="AD1050" s="11" t="str">
        <f t="shared" si="130"/>
        <v/>
      </c>
      <c r="AE1050" s="11" t="str">
        <f t="array" ref="AE1050">IF(ISBLANK(D1050),"",IF(OR($H$2="y",$H$2="m"),IF(AA1050=AA1049,IF(OR(AB1050=$AB$4:$AB1049)=FALSE,AE1049&amp;C1050,AE1049),"("&amp;C1050)&amp;IF(AA1050=AA1051,IF(OR(AB1051=$AB$4:$AB1050)=FALSE,", ",""),") "),""))</f>
        <v/>
      </c>
      <c r="AF1050" s="11" t="str">
        <f t="shared" si="131"/>
        <v/>
      </c>
      <c r="AG1050" s="11" t="str">
        <f t="array" ref="AG1050">IF(ISBLANK(D1050),"",IF(OR($H$2="y",$H$2="m"),IF(AA1050=AA1049,IF(OR(AC1050=$AC$4:$AC1049)=FALSE,AG1049&amp;AF1050,AG1049),"("&amp;AF1050)&amp;IF(AA1050=AA1051,IF(OR(AC1051=$AC$4:$AC1050)=FALSE,", ",""),") "),""))</f>
        <v/>
      </c>
      <c r="AH1050" s="10" t="str">
        <f>IF((ISBLANK(D1050)),"",IF(D1050=D1049,AH1049,"")&amp;IF(B1049&lt;&gt;B1050,((IF(ISBLANK(E1050),$D$3&amp;"Non-type material: "&amp;$D$3,$D$3&amp;INDEX('type-categories'!$A$2:$B$100,MATCH(E1050,'type-categories'!$A$2:$A$100,0),2)&amp;$D$3))),"")&amp;(IF(K1050&lt;&gt;K1049,$C$2&amp;K1050&amp;$K$3&amp;$C$2&amp;" ",(IF(B1050&lt;&gt;B1049,$C$2&amp;K1050&amp;$K$3&amp;$C$2&amp;" ",""))))&amp;(IF(L1050="","",((IF(L1050&lt;&gt;L1049,$D$2&amp;L1050&amp;$L$3&amp;$D$2&amp;" ",IF(B1050&lt;&gt;B1049,$D$2&amp;L1050&amp;$L$3&amp;$D$2&amp;" ",""))))))&amp;(IF(M1050="","",((IF(M1050&lt;&gt;M1049,$E$2&amp;M1050&amp;$E$2&amp;","&amp;" ",IF(B1050&lt;&gt;B1049,$E$2&amp;M1050&amp;$E$2&amp;",",""))))))&amp;(IF(N1050="","",IF(N1050&lt;&gt;N1049,N1050&amp;", ",IF(B1050&lt;&gt;B1049,N1050&amp;", ",""))))&amp;(IF(ISBLANK(O1050),"",(IF(O1050&lt;&gt;O1049,O1050&amp;", ",IF(B1050&lt;&gt;B1049,O1050&amp;", ","")))))&amp;(IF(ISBLANK(P1050),"",(IF(P1050&lt;&gt;P1049,P1050&amp;", ",IF(B1050&lt;&gt;B1049,P1050&amp;", ",IF(Z1050&lt;&gt;Z1049,P1050&amp;", ",""))))))&amp;(IF(ISBLANK(Q1050),"",(IF(Q1050&lt;&gt;Q1049,Q1050&amp;", ",IF(B1050&lt;&gt;B1049,Q1050&amp;", ",IF(Z1050&lt;&gt;Z1049,Q1050&amp;", ",""))))))&amp;(IF(ISBLANK(R1050),"",(IF(R1050&lt;&gt;R1049,R1050&amp;"m, ",IF(B1050&lt;&gt;B1049,R1050&amp;"m, ",IF(Z1050&lt;&gt;Z1049,R1050&amp;"m, ",""))))))&amp;IF(ISBLANK(S1050),"",(IF(B1050&lt;&gt;B1049,S1050&amp;", ",IF(S1050&lt;&gt;S1049,IF((Z1050=Z1049),"same locality "&amp;S1050&amp;", ",S1050&amp;", "),""))))&amp;(IF(ISBLANK(T1050),"",(IF(T1050&lt;&gt;T1049,IF(ISBLANK(F$2),T1050&amp;", ",T1050&amp;" "&amp;F$2&amp;", "),(IF(B1050&lt;&gt;B1049,IF(ISBLANK(F$2),T1050&amp;", ",T1050&amp;" "&amp;F$2&amp;", "),(IF(Z1050&lt;&gt;Z1049,IF(ISBLANK(F$2),T1050&amp;", ",T1050&amp;" "&amp;F$2&amp;", "),IF((U1050&lt;&gt;U1049)*($G$2="Y"),"same collector, ","")))))))))&amp;(IF(ISBLANK(U1050),"",(IF(U1050&lt;&gt;U1049,U1050&amp;", ",(IF(B1050&lt;&gt;B1049,U1050&amp;", ",IF(Z1050&lt;&gt;Z1049,U1050&amp;", ",(IF(T1050&lt;&gt;T1049,IF((T1050&lt;&gt;T1049)*($G$2="Y"),"same date, ", ""),IF((T1050=T1049)*(U1050=U1049)*(S1050&lt;&gt;S1049)*($G$2="Y"),"same collector and date, ", ""))))))))))&amp;(IF(ISBLANK(V1050),"",V1050&amp;", "))&amp;IF((AA1050&lt;&gt;AA1051)*($H$2="y"),AD1050&amp;AE1050,IF((AA1050&lt;&gt;AA1051)*($H$2="m"),AD1050&amp;AG1050,IF(($H$2&lt;&gt;"m")*($H$2&lt;&gt;"Y"),(IF(F1050=0,"",F1050&amp;" "&amp;$F$4&amp;" "))&amp;(IF(G1050=0,"",G1050&amp;" "&amp;$G$4&amp;" "))&amp;(IF(H1050=0,"",H1050&amp;" "&amp;H$4&amp;" "))&amp;(IF(I1050=0,"",I1050&amp;" "&amp;$I$4&amp;" "))&amp;(IF(J1050=0,"",J1050&amp;" "&amp;$J$4&amp;" "))&amp;IF((ISBLANK(C1050)),"","("&amp;C1050&amp;")"),"")))&amp;IF((B1050=B1051)*(K1050=K1051)*(L1050=L1051)*(M1050=M1051),IF(($H$2&lt;&gt;"m")*($H$2&lt;&gt;"Y"), ", ", IF((ISNUMBER(FIND(")",AE1050))), ", ", "")),IF((B1050=B1051)*(K1050=K1051)*(L1050=L1051),"; ",". ")))</f>
        <v/>
      </c>
      <c r="AI1050" s="1"/>
    </row>
    <row r="1051" spans="1:35" x14ac:dyDescent="0.25">
      <c r="A1051" s="3" t="str">
        <f t="shared" si="132"/>
        <v/>
      </c>
      <c r="B1051" s="53" t="str">
        <f t="shared" si="136"/>
        <v/>
      </c>
      <c r="C1051" s="57"/>
      <c r="D1051" s="57"/>
      <c r="E1051" s="57"/>
      <c r="F1051" s="57"/>
      <c r="G1051" s="57"/>
      <c r="H1051" s="57"/>
      <c r="I1051" s="57"/>
      <c r="J1051" s="57"/>
      <c r="K1051" s="57"/>
      <c r="L1051" s="57"/>
      <c r="M1051" s="54"/>
      <c r="N1051" s="57"/>
      <c r="O1051" s="58"/>
      <c r="P1051" s="58"/>
      <c r="Q1051" s="58"/>
      <c r="R1051" s="58"/>
      <c r="S1051" s="54"/>
      <c r="T1051" s="57"/>
      <c r="U1051" s="57"/>
      <c r="V1051" s="57"/>
      <c r="W1051" s="57"/>
      <c r="X1051" s="147" t="str">
        <f>IF(ISBLANK(D1051),"",IF('order-admin-units'!$I$1&lt;&gt;"y", "", IF((K1051="")*(ISBLANK(D1051)=FALSE), 'order-admin-units'!$B$1+1, VLOOKUP(K1051, ordercountry, 2))))</f>
        <v/>
      </c>
      <c r="Y1051" s="147" t="str">
        <f>IF(ISBLANK(D1051),"",IF('order-admin-units'!$I$1&lt;&gt;"y", "", IF(L1051="", 'order-admin-units'!$B$2+1, VLOOKUP(K1051&amp;"@"&amp;L1051, orderadmin, 2))))</f>
        <v/>
      </c>
      <c r="Z1051" s="147" t="str">
        <f t="shared" si="133"/>
        <v/>
      </c>
      <c r="AA1051" s="147" t="str">
        <f t="shared" si="134"/>
        <v/>
      </c>
      <c r="AB1051" s="147" t="str">
        <f t="shared" si="135"/>
        <v/>
      </c>
      <c r="AC1051" s="147" t="str">
        <f t="shared" si="129"/>
        <v/>
      </c>
      <c r="AD1051" s="11" t="str">
        <f t="shared" si="130"/>
        <v/>
      </c>
      <c r="AE1051" s="11" t="str">
        <f t="array" ref="AE1051">IF(ISBLANK(D1051),"",IF(OR($H$2="y",$H$2="m"),IF(AA1051=AA1050,IF(OR(AB1051=$AB$4:$AB1050)=FALSE,AE1050&amp;C1051,AE1050),"("&amp;C1051)&amp;IF(AA1051=AA1052,IF(OR(AB1052=$AB$4:$AB1051)=FALSE,", ",""),") "),""))</f>
        <v/>
      </c>
      <c r="AF1051" s="11" t="str">
        <f t="shared" si="131"/>
        <v/>
      </c>
      <c r="AG1051" s="11" t="str">
        <f t="array" ref="AG1051">IF(ISBLANK(D1051),"",IF(OR($H$2="y",$H$2="m"),IF(AA1051=AA1050,IF(OR(AC1051=$AC$4:$AC1050)=FALSE,AG1050&amp;AF1051,AG1050),"("&amp;AF1051)&amp;IF(AA1051=AA1052,IF(OR(AC1052=$AC$4:$AC1051)=FALSE,", ",""),") "),""))</f>
        <v/>
      </c>
      <c r="AH1051" s="10" t="str">
        <f>IF((ISBLANK(D1051)),"",IF(D1051=D1050,AH1050,"")&amp;IF(B1050&lt;&gt;B1051,((IF(ISBLANK(E1051),$D$3&amp;"Non-type material: "&amp;$D$3,$D$3&amp;INDEX('type-categories'!$A$2:$B$100,MATCH(E1051,'type-categories'!$A$2:$A$100,0),2)&amp;$D$3))),"")&amp;(IF(K1051&lt;&gt;K1050,$C$2&amp;K1051&amp;$K$3&amp;$C$2&amp;" ",(IF(B1051&lt;&gt;B1050,$C$2&amp;K1051&amp;$K$3&amp;$C$2&amp;" ",""))))&amp;(IF(L1051="","",((IF(L1051&lt;&gt;L1050,$D$2&amp;L1051&amp;$L$3&amp;$D$2&amp;" ",IF(B1051&lt;&gt;B1050,$D$2&amp;L1051&amp;$L$3&amp;$D$2&amp;" ",""))))))&amp;(IF(M1051="","",((IF(M1051&lt;&gt;M1050,$E$2&amp;M1051&amp;$E$2&amp;","&amp;" ",IF(B1051&lt;&gt;B1050,$E$2&amp;M1051&amp;$E$2&amp;",",""))))))&amp;(IF(N1051="","",IF(N1051&lt;&gt;N1050,N1051&amp;", ",IF(B1051&lt;&gt;B1050,N1051&amp;", ",""))))&amp;(IF(ISBLANK(O1051),"",(IF(O1051&lt;&gt;O1050,O1051&amp;", ",IF(B1051&lt;&gt;B1050,O1051&amp;", ","")))))&amp;(IF(ISBLANK(P1051),"",(IF(P1051&lt;&gt;P1050,P1051&amp;", ",IF(B1051&lt;&gt;B1050,P1051&amp;", ",IF(Z1051&lt;&gt;Z1050,P1051&amp;", ",""))))))&amp;(IF(ISBLANK(Q1051),"",(IF(Q1051&lt;&gt;Q1050,Q1051&amp;", ",IF(B1051&lt;&gt;B1050,Q1051&amp;", ",IF(Z1051&lt;&gt;Z1050,Q1051&amp;", ",""))))))&amp;(IF(ISBLANK(R1051),"",(IF(R1051&lt;&gt;R1050,R1051&amp;"m, ",IF(B1051&lt;&gt;B1050,R1051&amp;"m, ",IF(Z1051&lt;&gt;Z1050,R1051&amp;"m, ",""))))))&amp;IF(ISBLANK(S1051),"",(IF(B1051&lt;&gt;B1050,S1051&amp;", ",IF(S1051&lt;&gt;S1050,IF((Z1051=Z1050),"same locality "&amp;S1051&amp;", ",S1051&amp;", "),""))))&amp;(IF(ISBLANK(T1051),"",(IF(T1051&lt;&gt;T1050,IF(ISBLANK(F$2),T1051&amp;", ",T1051&amp;" "&amp;F$2&amp;", "),(IF(B1051&lt;&gt;B1050,IF(ISBLANK(F$2),T1051&amp;", ",T1051&amp;" "&amp;F$2&amp;", "),(IF(Z1051&lt;&gt;Z1050,IF(ISBLANK(F$2),T1051&amp;", ",T1051&amp;" "&amp;F$2&amp;", "),IF((U1051&lt;&gt;U1050)*($G$2="Y"),"same collector, ","")))))))))&amp;(IF(ISBLANK(U1051),"",(IF(U1051&lt;&gt;U1050,U1051&amp;", ",(IF(B1051&lt;&gt;B1050,U1051&amp;", ",IF(Z1051&lt;&gt;Z1050,U1051&amp;", ",(IF(T1051&lt;&gt;T1050,IF((T1051&lt;&gt;T1050)*($G$2="Y"),"same date, ", ""),IF((T1051=T1050)*(U1051=U1050)*(S1051&lt;&gt;S1050)*($G$2="Y"),"same collector and date, ", ""))))))))))&amp;(IF(ISBLANK(V1051),"",V1051&amp;", "))&amp;IF((AA1051&lt;&gt;AA1052)*($H$2="y"),AD1051&amp;AE1051,IF((AA1051&lt;&gt;AA1052)*($H$2="m"),AD1051&amp;AG1051,IF(($H$2&lt;&gt;"m")*($H$2&lt;&gt;"Y"),(IF(F1051=0,"",F1051&amp;" "&amp;$F$4&amp;" "))&amp;(IF(G1051=0,"",G1051&amp;" "&amp;$G$4&amp;" "))&amp;(IF(H1051=0,"",H1051&amp;" "&amp;H$4&amp;" "))&amp;(IF(I1051=0,"",I1051&amp;" "&amp;$I$4&amp;" "))&amp;(IF(J1051=0,"",J1051&amp;" "&amp;$J$4&amp;" "))&amp;IF((ISBLANK(C1051)),"","("&amp;C1051&amp;")"),"")))&amp;IF((B1051=B1052)*(K1051=K1052)*(L1051=L1052)*(M1051=M1052),IF(($H$2&lt;&gt;"m")*($H$2&lt;&gt;"Y"), ", ", IF((ISNUMBER(FIND(")",AE1051))), ", ", "")),IF((B1051=B1052)*(K1051=K1052)*(L1051=L1052),"; ",". ")))</f>
        <v/>
      </c>
      <c r="AI1051" s="1"/>
    </row>
    <row r="1052" spans="1:35" x14ac:dyDescent="0.25">
      <c r="A1052" s="3" t="str">
        <f t="shared" si="132"/>
        <v/>
      </c>
      <c r="B1052" s="53" t="str">
        <f t="shared" si="136"/>
        <v/>
      </c>
      <c r="C1052" s="57"/>
      <c r="D1052" s="57"/>
      <c r="E1052" s="57"/>
      <c r="F1052" s="57"/>
      <c r="G1052" s="57"/>
      <c r="H1052" s="57"/>
      <c r="I1052" s="57"/>
      <c r="J1052" s="57"/>
      <c r="K1052" s="57"/>
      <c r="L1052" s="57"/>
      <c r="M1052" s="54"/>
      <c r="N1052" s="57"/>
      <c r="O1052" s="58"/>
      <c r="P1052" s="58"/>
      <c r="Q1052" s="58"/>
      <c r="R1052" s="58"/>
      <c r="S1052" s="54"/>
      <c r="T1052" s="57"/>
      <c r="U1052" s="57"/>
      <c r="V1052" s="57"/>
      <c r="W1052" s="57"/>
      <c r="X1052" s="147" t="str">
        <f>IF(ISBLANK(D1052),"",IF('order-admin-units'!$I$1&lt;&gt;"y", "", IF((K1052="")*(ISBLANK(D1052)=FALSE), 'order-admin-units'!$B$1+1, VLOOKUP(K1052, ordercountry, 2))))</f>
        <v/>
      </c>
      <c r="Y1052" s="147" t="str">
        <f>IF(ISBLANK(D1052),"",IF('order-admin-units'!$I$1&lt;&gt;"y", "", IF(L1052="", 'order-admin-units'!$B$2+1, VLOOKUP(K1052&amp;"@"&amp;L1052, orderadmin, 2))))</f>
        <v/>
      </c>
      <c r="Z1052" s="147" t="str">
        <f t="shared" si="133"/>
        <v/>
      </c>
      <c r="AA1052" s="147" t="str">
        <f t="shared" si="134"/>
        <v/>
      </c>
      <c r="AB1052" s="147" t="str">
        <f t="shared" si="135"/>
        <v/>
      </c>
      <c r="AC1052" s="147" t="str">
        <f t="shared" si="129"/>
        <v/>
      </c>
      <c r="AD1052" s="11" t="str">
        <f t="shared" si="130"/>
        <v/>
      </c>
      <c r="AE1052" s="11" t="str">
        <f t="array" ref="AE1052">IF(ISBLANK(D1052),"",IF(OR($H$2="y",$H$2="m"),IF(AA1052=AA1051,IF(OR(AB1052=$AB$4:$AB1051)=FALSE,AE1051&amp;C1052,AE1051),"("&amp;C1052)&amp;IF(AA1052=AA1053,IF(OR(AB1053=$AB$4:$AB1052)=FALSE,", ",""),") "),""))</f>
        <v/>
      </c>
      <c r="AF1052" s="11" t="str">
        <f t="shared" si="131"/>
        <v/>
      </c>
      <c r="AG1052" s="11" t="str">
        <f t="array" ref="AG1052">IF(ISBLANK(D1052),"",IF(OR($H$2="y",$H$2="m"),IF(AA1052=AA1051,IF(OR(AC1052=$AC$4:$AC1051)=FALSE,AG1051&amp;AF1052,AG1051),"("&amp;AF1052)&amp;IF(AA1052=AA1053,IF(OR(AC1053=$AC$4:$AC1052)=FALSE,", ",""),") "),""))</f>
        <v/>
      </c>
      <c r="AH1052" s="10" t="str">
        <f>IF((ISBLANK(D1052)),"",IF(D1052=D1051,AH1051,"")&amp;IF(B1051&lt;&gt;B1052,((IF(ISBLANK(E1052),$D$3&amp;"Non-type material: "&amp;$D$3,$D$3&amp;INDEX('type-categories'!$A$2:$B$100,MATCH(E1052,'type-categories'!$A$2:$A$100,0),2)&amp;$D$3))),"")&amp;(IF(K1052&lt;&gt;K1051,$C$2&amp;K1052&amp;$K$3&amp;$C$2&amp;" ",(IF(B1052&lt;&gt;B1051,$C$2&amp;K1052&amp;$K$3&amp;$C$2&amp;" ",""))))&amp;(IF(L1052="","",((IF(L1052&lt;&gt;L1051,$D$2&amp;L1052&amp;$L$3&amp;$D$2&amp;" ",IF(B1052&lt;&gt;B1051,$D$2&amp;L1052&amp;$L$3&amp;$D$2&amp;" ",""))))))&amp;(IF(M1052="","",((IF(M1052&lt;&gt;M1051,$E$2&amp;M1052&amp;$E$2&amp;","&amp;" ",IF(B1052&lt;&gt;B1051,$E$2&amp;M1052&amp;$E$2&amp;",",""))))))&amp;(IF(N1052="","",IF(N1052&lt;&gt;N1051,N1052&amp;", ",IF(B1052&lt;&gt;B1051,N1052&amp;", ",""))))&amp;(IF(ISBLANK(O1052),"",(IF(O1052&lt;&gt;O1051,O1052&amp;", ",IF(B1052&lt;&gt;B1051,O1052&amp;", ","")))))&amp;(IF(ISBLANK(P1052),"",(IF(P1052&lt;&gt;P1051,P1052&amp;", ",IF(B1052&lt;&gt;B1051,P1052&amp;", ",IF(Z1052&lt;&gt;Z1051,P1052&amp;", ",""))))))&amp;(IF(ISBLANK(Q1052),"",(IF(Q1052&lt;&gt;Q1051,Q1052&amp;", ",IF(B1052&lt;&gt;B1051,Q1052&amp;", ",IF(Z1052&lt;&gt;Z1051,Q1052&amp;", ",""))))))&amp;(IF(ISBLANK(R1052),"",(IF(R1052&lt;&gt;R1051,R1052&amp;"m, ",IF(B1052&lt;&gt;B1051,R1052&amp;"m, ",IF(Z1052&lt;&gt;Z1051,R1052&amp;"m, ",""))))))&amp;IF(ISBLANK(S1052),"",(IF(B1052&lt;&gt;B1051,S1052&amp;", ",IF(S1052&lt;&gt;S1051,IF((Z1052=Z1051),"same locality "&amp;S1052&amp;", ",S1052&amp;", "),""))))&amp;(IF(ISBLANK(T1052),"",(IF(T1052&lt;&gt;T1051,IF(ISBLANK(F$2),T1052&amp;", ",T1052&amp;" "&amp;F$2&amp;", "),(IF(B1052&lt;&gt;B1051,IF(ISBLANK(F$2),T1052&amp;", ",T1052&amp;" "&amp;F$2&amp;", "),(IF(Z1052&lt;&gt;Z1051,IF(ISBLANK(F$2),T1052&amp;", ",T1052&amp;" "&amp;F$2&amp;", "),IF((U1052&lt;&gt;U1051)*($G$2="Y"),"same collector, ","")))))))))&amp;(IF(ISBLANK(U1052),"",(IF(U1052&lt;&gt;U1051,U1052&amp;", ",(IF(B1052&lt;&gt;B1051,U1052&amp;", ",IF(Z1052&lt;&gt;Z1051,U1052&amp;", ",(IF(T1052&lt;&gt;T1051,IF((T1052&lt;&gt;T1051)*($G$2="Y"),"same date, ", ""),IF((T1052=T1051)*(U1052=U1051)*(S1052&lt;&gt;S1051)*($G$2="Y"),"same collector and date, ", ""))))))))))&amp;(IF(ISBLANK(V1052),"",V1052&amp;", "))&amp;IF((AA1052&lt;&gt;AA1053)*($H$2="y"),AD1052&amp;AE1052,IF((AA1052&lt;&gt;AA1053)*($H$2="m"),AD1052&amp;AG1052,IF(($H$2&lt;&gt;"m")*($H$2&lt;&gt;"Y"),(IF(F1052=0,"",F1052&amp;" "&amp;$F$4&amp;" "))&amp;(IF(G1052=0,"",G1052&amp;" "&amp;$G$4&amp;" "))&amp;(IF(H1052=0,"",H1052&amp;" "&amp;H$4&amp;" "))&amp;(IF(I1052=0,"",I1052&amp;" "&amp;$I$4&amp;" "))&amp;(IF(J1052=0,"",J1052&amp;" "&amp;$J$4&amp;" "))&amp;IF((ISBLANK(C1052)),"","("&amp;C1052&amp;")"),"")))&amp;IF((B1052=B1053)*(K1052=K1053)*(L1052=L1053)*(M1052=M1053),IF(($H$2&lt;&gt;"m")*($H$2&lt;&gt;"Y"), ", ", IF((ISNUMBER(FIND(")",AE1052))), ", ", "")),IF((B1052=B1053)*(K1052=K1053)*(L1052=L1053),"; ",". ")))</f>
        <v/>
      </c>
      <c r="AI1052" s="1"/>
    </row>
    <row r="1053" spans="1:35" x14ac:dyDescent="0.25">
      <c r="A1053" s="3" t="str">
        <f t="shared" si="132"/>
        <v/>
      </c>
      <c r="B1053" s="53" t="str">
        <f t="shared" si="136"/>
        <v/>
      </c>
      <c r="C1053" s="57"/>
      <c r="D1053" s="57"/>
      <c r="E1053" s="57"/>
      <c r="F1053" s="57"/>
      <c r="G1053" s="57"/>
      <c r="H1053" s="57"/>
      <c r="I1053" s="57"/>
      <c r="J1053" s="57"/>
      <c r="K1053" s="57"/>
      <c r="L1053" s="57"/>
      <c r="M1053" s="54"/>
      <c r="N1053" s="57"/>
      <c r="O1053" s="58"/>
      <c r="P1053" s="58"/>
      <c r="Q1053" s="58"/>
      <c r="R1053" s="58"/>
      <c r="S1053" s="54"/>
      <c r="T1053" s="57"/>
      <c r="U1053" s="57"/>
      <c r="V1053" s="57"/>
      <c r="W1053" s="57"/>
      <c r="X1053" s="147" t="str">
        <f>IF(ISBLANK(D1053),"",IF('order-admin-units'!$I$1&lt;&gt;"y", "", IF((K1053="")*(ISBLANK(D1053)=FALSE), 'order-admin-units'!$B$1+1, VLOOKUP(K1053, ordercountry, 2))))</f>
        <v/>
      </c>
      <c r="Y1053" s="147" t="str">
        <f>IF(ISBLANK(D1053),"",IF('order-admin-units'!$I$1&lt;&gt;"y", "", IF(L1053="", 'order-admin-units'!$B$2+1, VLOOKUP(K1053&amp;"@"&amp;L1053, orderadmin, 2))))</f>
        <v/>
      </c>
      <c r="Z1053" s="147" t="str">
        <f t="shared" si="133"/>
        <v/>
      </c>
      <c r="AA1053" s="147" t="str">
        <f t="shared" si="134"/>
        <v/>
      </c>
      <c r="AB1053" s="147" t="str">
        <f t="shared" si="135"/>
        <v/>
      </c>
      <c r="AC1053" s="147" t="str">
        <f t="shared" si="129"/>
        <v/>
      </c>
      <c r="AD1053" s="11" t="str">
        <f t="shared" si="130"/>
        <v/>
      </c>
      <c r="AE1053" s="11" t="str">
        <f t="array" ref="AE1053">IF(ISBLANK(D1053),"",IF(OR($H$2="y",$H$2="m"),IF(AA1053=AA1052,IF(OR(AB1053=$AB$4:$AB1052)=FALSE,AE1052&amp;C1053,AE1052),"("&amp;C1053)&amp;IF(AA1053=AA1054,IF(OR(AB1054=$AB$4:$AB1053)=FALSE,", ",""),") "),""))</f>
        <v/>
      </c>
      <c r="AF1053" s="11" t="str">
        <f t="shared" si="131"/>
        <v/>
      </c>
      <c r="AG1053" s="11" t="str">
        <f t="array" ref="AG1053">IF(ISBLANK(D1053),"",IF(OR($H$2="y",$H$2="m"),IF(AA1053=AA1052,IF(OR(AC1053=$AC$4:$AC1052)=FALSE,AG1052&amp;AF1053,AG1052),"("&amp;AF1053)&amp;IF(AA1053=AA1054,IF(OR(AC1054=$AC$4:$AC1053)=FALSE,", ",""),") "),""))</f>
        <v/>
      </c>
      <c r="AH1053" s="10" t="str">
        <f>IF((ISBLANK(D1053)),"",IF(D1053=D1052,AH1052,"")&amp;IF(B1052&lt;&gt;B1053,((IF(ISBLANK(E1053),$D$3&amp;"Non-type material: "&amp;$D$3,$D$3&amp;INDEX('type-categories'!$A$2:$B$100,MATCH(E1053,'type-categories'!$A$2:$A$100,0),2)&amp;$D$3))),"")&amp;(IF(K1053&lt;&gt;K1052,$C$2&amp;K1053&amp;$K$3&amp;$C$2&amp;" ",(IF(B1053&lt;&gt;B1052,$C$2&amp;K1053&amp;$K$3&amp;$C$2&amp;" ",""))))&amp;(IF(L1053="","",((IF(L1053&lt;&gt;L1052,$D$2&amp;L1053&amp;$L$3&amp;$D$2&amp;" ",IF(B1053&lt;&gt;B1052,$D$2&amp;L1053&amp;$L$3&amp;$D$2&amp;" ",""))))))&amp;(IF(M1053="","",((IF(M1053&lt;&gt;M1052,$E$2&amp;M1053&amp;$E$2&amp;","&amp;" ",IF(B1053&lt;&gt;B1052,$E$2&amp;M1053&amp;$E$2&amp;",",""))))))&amp;(IF(N1053="","",IF(N1053&lt;&gt;N1052,N1053&amp;", ",IF(B1053&lt;&gt;B1052,N1053&amp;", ",""))))&amp;(IF(ISBLANK(O1053),"",(IF(O1053&lt;&gt;O1052,O1053&amp;", ",IF(B1053&lt;&gt;B1052,O1053&amp;", ","")))))&amp;(IF(ISBLANK(P1053),"",(IF(P1053&lt;&gt;P1052,P1053&amp;", ",IF(B1053&lt;&gt;B1052,P1053&amp;", ",IF(Z1053&lt;&gt;Z1052,P1053&amp;", ",""))))))&amp;(IF(ISBLANK(Q1053),"",(IF(Q1053&lt;&gt;Q1052,Q1053&amp;", ",IF(B1053&lt;&gt;B1052,Q1053&amp;", ",IF(Z1053&lt;&gt;Z1052,Q1053&amp;", ",""))))))&amp;(IF(ISBLANK(R1053),"",(IF(R1053&lt;&gt;R1052,R1053&amp;"m, ",IF(B1053&lt;&gt;B1052,R1053&amp;"m, ",IF(Z1053&lt;&gt;Z1052,R1053&amp;"m, ",""))))))&amp;IF(ISBLANK(S1053),"",(IF(B1053&lt;&gt;B1052,S1053&amp;", ",IF(S1053&lt;&gt;S1052,IF((Z1053=Z1052),"same locality "&amp;S1053&amp;", ",S1053&amp;", "),""))))&amp;(IF(ISBLANK(T1053),"",(IF(T1053&lt;&gt;T1052,IF(ISBLANK(F$2),T1053&amp;", ",T1053&amp;" "&amp;F$2&amp;", "),(IF(B1053&lt;&gt;B1052,IF(ISBLANK(F$2),T1053&amp;", ",T1053&amp;" "&amp;F$2&amp;", "),(IF(Z1053&lt;&gt;Z1052,IF(ISBLANK(F$2),T1053&amp;", ",T1053&amp;" "&amp;F$2&amp;", "),IF((U1053&lt;&gt;U1052)*($G$2="Y"),"same collector, ","")))))))))&amp;(IF(ISBLANK(U1053),"",(IF(U1053&lt;&gt;U1052,U1053&amp;", ",(IF(B1053&lt;&gt;B1052,U1053&amp;", ",IF(Z1053&lt;&gt;Z1052,U1053&amp;", ",(IF(T1053&lt;&gt;T1052,IF((T1053&lt;&gt;T1052)*($G$2="Y"),"same date, ", ""),IF((T1053=T1052)*(U1053=U1052)*(S1053&lt;&gt;S1052)*($G$2="Y"),"same collector and date, ", ""))))))))))&amp;(IF(ISBLANK(V1053),"",V1053&amp;", "))&amp;IF((AA1053&lt;&gt;AA1054)*($H$2="y"),AD1053&amp;AE1053,IF((AA1053&lt;&gt;AA1054)*($H$2="m"),AD1053&amp;AG1053,IF(($H$2&lt;&gt;"m")*($H$2&lt;&gt;"Y"),(IF(F1053=0,"",F1053&amp;" "&amp;$F$4&amp;" "))&amp;(IF(G1053=0,"",G1053&amp;" "&amp;$G$4&amp;" "))&amp;(IF(H1053=0,"",H1053&amp;" "&amp;H$4&amp;" "))&amp;(IF(I1053=0,"",I1053&amp;" "&amp;$I$4&amp;" "))&amp;(IF(J1053=0,"",J1053&amp;" "&amp;$J$4&amp;" "))&amp;IF((ISBLANK(C1053)),"","("&amp;C1053&amp;")"),"")))&amp;IF((B1053=B1054)*(K1053=K1054)*(L1053=L1054)*(M1053=M1054),IF(($H$2&lt;&gt;"m")*($H$2&lt;&gt;"Y"), ", ", IF((ISNUMBER(FIND(")",AE1053))), ", ", "")),IF((B1053=B1054)*(K1053=K1054)*(L1053=L1054),"; ",". ")))</f>
        <v/>
      </c>
      <c r="AI1053" s="1"/>
    </row>
    <row r="1054" spans="1:35" x14ac:dyDescent="0.25">
      <c r="A1054" s="3" t="str">
        <f t="shared" si="132"/>
        <v/>
      </c>
      <c r="B1054" s="53" t="str">
        <f t="shared" si="136"/>
        <v/>
      </c>
      <c r="C1054" s="57"/>
      <c r="D1054" s="57"/>
      <c r="E1054" s="57"/>
      <c r="F1054" s="57"/>
      <c r="G1054" s="57"/>
      <c r="H1054" s="57"/>
      <c r="I1054" s="57"/>
      <c r="J1054" s="57"/>
      <c r="K1054" s="57"/>
      <c r="L1054" s="57"/>
      <c r="M1054" s="54"/>
      <c r="N1054" s="57"/>
      <c r="O1054" s="58"/>
      <c r="P1054" s="58"/>
      <c r="Q1054" s="58"/>
      <c r="R1054" s="58"/>
      <c r="S1054" s="54"/>
      <c r="T1054" s="57"/>
      <c r="U1054" s="57"/>
      <c r="V1054" s="57"/>
      <c r="W1054" s="57"/>
      <c r="X1054" s="147" t="str">
        <f>IF(ISBLANK(D1054),"",IF('order-admin-units'!$I$1&lt;&gt;"y", "", IF((K1054="")*(ISBLANK(D1054)=FALSE), 'order-admin-units'!$B$1+1, VLOOKUP(K1054, ordercountry, 2))))</f>
        <v/>
      </c>
      <c r="Y1054" s="147" t="str">
        <f>IF(ISBLANK(D1054),"",IF('order-admin-units'!$I$1&lt;&gt;"y", "", IF(L1054="", 'order-admin-units'!$B$2+1, VLOOKUP(K1054&amp;"@"&amp;L1054, orderadmin, 2))))</f>
        <v/>
      </c>
      <c r="Z1054" s="147" t="str">
        <f t="shared" si="133"/>
        <v/>
      </c>
      <c r="AA1054" s="147" t="str">
        <f t="shared" si="134"/>
        <v/>
      </c>
      <c r="AB1054" s="147" t="str">
        <f t="shared" si="135"/>
        <v/>
      </c>
      <c r="AC1054" s="147" t="str">
        <f t="shared" si="129"/>
        <v/>
      </c>
      <c r="AD1054" s="11" t="str">
        <f t="shared" si="130"/>
        <v/>
      </c>
      <c r="AE1054" s="11" t="str">
        <f t="array" ref="AE1054">IF(ISBLANK(D1054),"",IF(OR($H$2="y",$H$2="m"),IF(AA1054=AA1053,IF(OR(AB1054=$AB$4:$AB1053)=FALSE,AE1053&amp;C1054,AE1053),"("&amp;C1054)&amp;IF(AA1054=AA1055,IF(OR(AB1055=$AB$4:$AB1054)=FALSE,", ",""),") "),""))</f>
        <v/>
      </c>
      <c r="AF1054" s="11" t="str">
        <f t="shared" si="131"/>
        <v/>
      </c>
      <c r="AG1054" s="11" t="str">
        <f t="array" ref="AG1054">IF(ISBLANK(D1054),"",IF(OR($H$2="y",$H$2="m"),IF(AA1054=AA1053,IF(OR(AC1054=$AC$4:$AC1053)=FALSE,AG1053&amp;AF1054,AG1053),"("&amp;AF1054)&amp;IF(AA1054=AA1055,IF(OR(AC1055=$AC$4:$AC1054)=FALSE,", ",""),") "),""))</f>
        <v/>
      </c>
      <c r="AH1054" s="10" t="str">
        <f>IF((ISBLANK(D1054)),"",IF(D1054=D1053,AH1053,"")&amp;IF(B1053&lt;&gt;B1054,((IF(ISBLANK(E1054),$D$3&amp;"Non-type material: "&amp;$D$3,$D$3&amp;INDEX('type-categories'!$A$2:$B$100,MATCH(E1054,'type-categories'!$A$2:$A$100,0),2)&amp;$D$3))),"")&amp;(IF(K1054&lt;&gt;K1053,$C$2&amp;K1054&amp;$K$3&amp;$C$2&amp;" ",(IF(B1054&lt;&gt;B1053,$C$2&amp;K1054&amp;$K$3&amp;$C$2&amp;" ",""))))&amp;(IF(L1054="","",((IF(L1054&lt;&gt;L1053,$D$2&amp;L1054&amp;$L$3&amp;$D$2&amp;" ",IF(B1054&lt;&gt;B1053,$D$2&amp;L1054&amp;$L$3&amp;$D$2&amp;" ",""))))))&amp;(IF(M1054="","",((IF(M1054&lt;&gt;M1053,$E$2&amp;M1054&amp;$E$2&amp;","&amp;" ",IF(B1054&lt;&gt;B1053,$E$2&amp;M1054&amp;$E$2&amp;",",""))))))&amp;(IF(N1054="","",IF(N1054&lt;&gt;N1053,N1054&amp;", ",IF(B1054&lt;&gt;B1053,N1054&amp;", ",""))))&amp;(IF(ISBLANK(O1054),"",(IF(O1054&lt;&gt;O1053,O1054&amp;", ",IF(B1054&lt;&gt;B1053,O1054&amp;", ","")))))&amp;(IF(ISBLANK(P1054),"",(IF(P1054&lt;&gt;P1053,P1054&amp;", ",IF(B1054&lt;&gt;B1053,P1054&amp;", ",IF(Z1054&lt;&gt;Z1053,P1054&amp;", ",""))))))&amp;(IF(ISBLANK(Q1054),"",(IF(Q1054&lt;&gt;Q1053,Q1054&amp;", ",IF(B1054&lt;&gt;B1053,Q1054&amp;", ",IF(Z1054&lt;&gt;Z1053,Q1054&amp;", ",""))))))&amp;(IF(ISBLANK(R1054),"",(IF(R1054&lt;&gt;R1053,R1054&amp;"m, ",IF(B1054&lt;&gt;B1053,R1054&amp;"m, ",IF(Z1054&lt;&gt;Z1053,R1054&amp;"m, ",""))))))&amp;IF(ISBLANK(S1054),"",(IF(B1054&lt;&gt;B1053,S1054&amp;", ",IF(S1054&lt;&gt;S1053,IF((Z1054=Z1053),"same locality "&amp;S1054&amp;", ",S1054&amp;", "),""))))&amp;(IF(ISBLANK(T1054),"",(IF(T1054&lt;&gt;T1053,IF(ISBLANK(F$2),T1054&amp;", ",T1054&amp;" "&amp;F$2&amp;", "),(IF(B1054&lt;&gt;B1053,IF(ISBLANK(F$2),T1054&amp;", ",T1054&amp;" "&amp;F$2&amp;", "),(IF(Z1054&lt;&gt;Z1053,IF(ISBLANK(F$2),T1054&amp;", ",T1054&amp;" "&amp;F$2&amp;", "),IF((U1054&lt;&gt;U1053)*($G$2="Y"),"same collector, ","")))))))))&amp;(IF(ISBLANK(U1054),"",(IF(U1054&lt;&gt;U1053,U1054&amp;", ",(IF(B1054&lt;&gt;B1053,U1054&amp;", ",IF(Z1054&lt;&gt;Z1053,U1054&amp;", ",(IF(T1054&lt;&gt;T1053,IF((T1054&lt;&gt;T1053)*($G$2="Y"),"same date, ", ""),IF((T1054=T1053)*(U1054=U1053)*(S1054&lt;&gt;S1053)*($G$2="Y"),"same collector and date, ", ""))))))))))&amp;(IF(ISBLANK(V1054),"",V1054&amp;", "))&amp;IF((AA1054&lt;&gt;AA1055)*($H$2="y"),AD1054&amp;AE1054,IF((AA1054&lt;&gt;AA1055)*($H$2="m"),AD1054&amp;AG1054,IF(($H$2&lt;&gt;"m")*($H$2&lt;&gt;"Y"),(IF(F1054=0,"",F1054&amp;" "&amp;$F$4&amp;" "))&amp;(IF(G1054=0,"",G1054&amp;" "&amp;$G$4&amp;" "))&amp;(IF(H1054=0,"",H1054&amp;" "&amp;H$4&amp;" "))&amp;(IF(I1054=0,"",I1054&amp;" "&amp;$I$4&amp;" "))&amp;(IF(J1054=0,"",J1054&amp;" "&amp;$J$4&amp;" "))&amp;IF((ISBLANK(C1054)),"","("&amp;C1054&amp;")"),"")))&amp;IF((B1054=B1055)*(K1054=K1055)*(L1054=L1055)*(M1054=M1055),IF(($H$2&lt;&gt;"m")*($H$2&lt;&gt;"Y"), ", ", IF((ISNUMBER(FIND(")",AE1054))), ", ", "")),IF((B1054=B1055)*(K1054=K1055)*(L1054=L1055),"; ",". ")))</f>
        <v/>
      </c>
      <c r="AI1054" s="1"/>
    </row>
    <row r="1055" spans="1:35" x14ac:dyDescent="0.25">
      <c r="A1055" s="3" t="str">
        <f t="shared" si="132"/>
        <v/>
      </c>
      <c r="B1055" s="53" t="str">
        <f t="shared" si="136"/>
        <v/>
      </c>
      <c r="C1055" s="57"/>
      <c r="D1055" s="57"/>
      <c r="E1055" s="57"/>
      <c r="F1055" s="57"/>
      <c r="G1055" s="57"/>
      <c r="H1055" s="57"/>
      <c r="I1055" s="57"/>
      <c r="J1055" s="57"/>
      <c r="K1055" s="57"/>
      <c r="L1055" s="57"/>
      <c r="M1055" s="54"/>
      <c r="N1055" s="57"/>
      <c r="O1055" s="58"/>
      <c r="P1055" s="58"/>
      <c r="Q1055" s="58"/>
      <c r="R1055" s="58"/>
      <c r="S1055" s="54"/>
      <c r="T1055" s="57"/>
      <c r="U1055" s="57"/>
      <c r="V1055" s="57"/>
      <c r="W1055" s="57"/>
      <c r="X1055" s="147" t="str">
        <f>IF(ISBLANK(D1055),"",IF('order-admin-units'!$I$1&lt;&gt;"y", "", IF((K1055="")*(ISBLANK(D1055)=FALSE), 'order-admin-units'!$B$1+1, VLOOKUP(K1055, ordercountry, 2))))</f>
        <v/>
      </c>
      <c r="Y1055" s="147" t="str">
        <f>IF(ISBLANK(D1055),"",IF('order-admin-units'!$I$1&lt;&gt;"y", "", IF(L1055="", 'order-admin-units'!$B$2+1, VLOOKUP(K1055&amp;"@"&amp;L1055, orderadmin, 2))))</f>
        <v/>
      </c>
      <c r="Z1055" s="147" t="str">
        <f t="shared" si="133"/>
        <v/>
      </c>
      <c r="AA1055" s="147" t="str">
        <f t="shared" si="134"/>
        <v/>
      </c>
      <c r="AB1055" s="147" t="str">
        <f t="shared" si="135"/>
        <v/>
      </c>
      <c r="AC1055" s="147" t="str">
        <f t="shared" si="129"/>
        <v/>
      </c>
      <c r="AD1055" s="11" t="str">
        <f t="shared" si="130"/>
        <v/>
      </c>
      <c r="AE1055" s="11" t="str">
        <f t="array" ref="AE1055">IF(ISBLANK(D1055),"",IF(OR($H$2="y",$H$2="m"),IF(AA1055=AA1054,IF(OR(AB1055=$AB$4:$AB1054)=FALSE,AE1054&amp;C1055,AE1054),"("&amp;C1055)&amp;IF(AA1055=AA1056,IF(OR(AB1056=$AB$4:$AB1055)=FALSE,", ",""),") "),""))</f>
        <v/>
      </c>
      <c r="AF1055" s="11" t="str">
        <f t="shared" si="131"/>
        <v/>
      </c>
      <c r="AG1055" s="11" t="str">
        <f t="array" ref="AG1055">IF(ISBLANK(D1055),"",IF(OR($H$2="y",$H$2="m"),IF(AA1055=AA1054,IF(OR(AC1055=$AC$4:$AC1054)=FALSE,AG1054&amp;AF1055,AG1054),"("&amp;AF1055)&amp;IF(AA1055=AA1056,IF(OR(AC1056=$AC$4:$AC1055)=FALSE,", ",""),") "),""))</f>
        <v/>
      </c>
      <c r="AH1055" s="10" t="str">
        <f>IF((ISBLANK(D1055)),"",IF(D1055=D1054,AH1054,"")&amp;IF(B1054&lt;&gt;B1055,((IF(ISBLANK(E1055),$D$3&amp;"Non-type material: "&amp;$D$3,$D$3&amp;INDEX('type-categories'!$A$2:$B$100,MATCH(E1055,'type-categories'!$A$2:$A$100,0),2)&amp;$D$3))),"")&amp;(IF(K1055&lt;&gt;K1054,$C$2&amp;K1055&amp;$K$3&amp;$C$2&amp;" ",(IF(B1055&lt;&gt;B1054,$C$2&amp;K1055&amp;$K$3&amp;$C$2&amp;" ",""))))&amp;(IF(L1055="","",((IF(L1055&lt;&gt;L1054,$D$2&amp;L1055&amp;$L$3&amp;$D$2&amp;" ",IF(B1055&lt;&gt;B1054,$D$2&amp;L1055&amp;$L$3&amp;$D$2&amp;" ",""))))))&amp;(IF(M1055="","",((IF(M1055&lt;&gt;M1054,$E$2&amp;M1055&amp;$E$2&amp;","&amp;" ",IF(B1055&lt;&gt;B1054,$E$2&amp;M1055&amp;$E$2&amp;",",""))))))&amp;(IF(N1055="","",IF(N1055&lt;&gt;N1054,N1055&amp;", ",IF(B1055&lt;&gt;B1054,N1055&amp;", ",""))))&amp;(IF(ISBLANK(O1055),"",(IF(O1055&lt;&gt;O1054,O1055&amp;", ",IF(B1055&lt;&gt;B1054,O1055&amp;", ","")))))&amp;(IF(ISBLANK(P1055),"",(IF(P1055&lt;&gt;P1054,P1055&amp;", ",IF(B1055&lt;&gt;B1054,P1055&amp;", ",IF(Z1055&lt;&gt;Z1054,P1055&amp;", ",""))))))&amp;(IF(ISBLANK(Q1055),"",(IF(Q1055&lt;&gt;Q1054,Q1055&amp;", ",IF(B1055&lt;&gt;B1054,Q1055&amp;", ",IF(Z1055&lt;&gt;Z1054,Q1055&amp;", ",""))))))&amp;(IF(ISBLANK(R1055),"",(IF(R1055&lt;&gt;R1054,R1055&amp;"m, ",IF(B1055&lt;&gt;B1054,R1055&amp;"m, ",IF(Z1055&lt;&gt;Z1054,R1055&amp;"m, ",""))))))&amp;IF(ISBLANK(S1055),"",(IF(B1055&lt;&gt;B1054,S1055&amp;", ",IF(S1055&lt;&gt;S1054,IF((Z1055=Z1054),"same locality "&amp;S1055&amp;", ",S1055&amp;", "),""))))&amp;(IF(ISBLANK(T1055),"",(IF(T1055&lt;&gt;T1054,IF(ISBLANK(F$2),T1055&amp;", ",T1055&amp;" "&amp;F$2&amp;", "),(IF(B1055&lt;&gt;B1054,IF(ISBLANK(F$2),T1055&amp;", ",T1055&amp;" "&amp;F$2&amp;", "),(IF(Z1055&lt;&gt;Z1054,IF(ISBLANK(F$2),T1055&amp;", ",T1055&amp;" "&amp;F$2&amp;", "),IF((U1055&lt;&gt;U1054)*($G$2="Y"),"same collector, ","")))))))))&amp;(IF(ISBLANK(U1055),"",(IF(U1055&lt;&gt;U1054,U1055&amp;", ",(IF(B1055&lt;&gt;B1054,U1055&amp;", ",IF(Z1055&lt;&gt;Z1054,U1055&amp;", ",(IF(T1055&lt;&gt;T1054,IF((T1055&lt;&gt;T1054)*($G$2="Y"),"same date, ", ""),IF((T1055=T1054)*(U1055=U1054)*(S1055&lt;&gt;S1054)*($G$2="Y"),"same collector and date, ", ""))))))))))&amp;(IF(ISBLANK(V1055),"",V1055&amp;", "))&amp;IF((AA1055&lt;&gt;AA1056)*($H$2="y"),AD1055&amp;AE1055,IF((AA1055&lt;&gt;AA1056)*($H$2="m"),AD1055&amp;AG1055,IF(($H$2&lt;&gt;"m")*($H$2&lt;&gt;"Y"),(IF(F1055=0,"",F1055&amp;" "&amp;$F$4&amp;" "))&amp;(IF(G1055=0,"",G1055&amp;" "&amp;$G$4&amp;" "))&amp;(IF(H1055=0,"",H1055&amp;" "&amp;H$4&amp;" "))&amp;(IF(I1055=0,"",I1055&amp;" "&amp;$I$4&amp;" "))&amp;(IF(J1055=0,"",J1055&amp;" "&amp;$J$4&amp;" "))&amp;IF((ISBLANK(C1055)),"","("&amp;C1055&amp;")"),"")))&amp;IF((B1055=B1056)*(K1055=K1056)*(L1055=L1056)*(M1055=M1056),IF(($H$2&lt;&gt;"m")*($H$2&lt;&gt;"Y"), ", ", IF((ISNUMBER(FIND(")",AE1055))), ", ", "")),IF((B1055=B1056)*(K1055=K1056)*(L1055=L1056),"; ",". ")))</f>
        <v/>
      </c>
      <c r="AI1055" s="1"/>
    </row>
    <row r="1056" spans="1:35" x14ac:dyDescent="0.25">
      <c r="A1056" s="3" t="str">
        <f t="shared" si="132"/>
        <v/>
      </c>
      <c r="B1056" s="53" t="str">
        <f t="shared" si="136"/>
        <v/>
      </c>
      <c r="C1056" s="57"/>
      <c r="D1056" s="57"/>
      <c r="E1056" s="57"/>
      <c r="F1056" s="57"/>
      <c r="G1056" s="57"/>
      <c r="H1056" s="57"/>
      <c r="I1056" s="57"/>
      <c r="J1056" s="57"/>
      <c r="K1056" s="57"/>
      <c r="L1056" s="57"/>
      <c r="M1056" s="54"/>
      <c r="N1056" s="57"/>
      <c r="O1056" s="58"/>
      <c r="P1056" s="58"/>
      <c r="Q1056" s="58"/>
      <c r="R1056" s="58"/>
      <c r="S1056" s="54"/>
      <c r="T1056" s="57"/>
      <c r="U1056" s="57"/>
      <c r="V1056" s="57"/>
      <c r="W1056" s="57"/>
      <c r="X1056" s="147" t="str">
        <f>IF(ISBLANK(D1056),"",IF('order-admin-units'!$I$1&lt;&gt;"y", "", IF((K1056="")*(ISBLANK(D1056)=FALSE), 'order-admin-units'!$B$1+1, VLOOKUP(K1056, ordercountry, 2))))</f>
        <v/>
      </c>
      <c r="Y1056" s="147" t="str">
        <f>IF(ISBLANK(D1056),"",IF('order-admin-units'!$I$1&lt;&gt;"y", "", IF(L1056="", 'order-admin-units'!$B$2+1, VLOOKUP(K1056&amp;"@"&amp;L1056, orderadmin, 2))))</f>
        <v/>
      </c>
      <c r="Z1056" s="147" t="str">
        <f t="shared" si="133"/>
        <v/>
      </c>
      <c r="AA1056" s="147" t="str">
        <f t="shared" si="134"/>
        <v/>
      </c>
      <c r="AB1056" s="147" t="str">
        <f t="shared" si="135"/>
        <v/>
      </c>
      <c r="AC1056" s="147" t="str">
        <f t="shared" si="129"/>
        <v/>
      </c>
      <c r="AD1056" s="11" t="str">
        <f t="shared" si="130"/>
        <v/>
      </c>
      <c r="AE1056" s="11" t="str">
        <f t="array" ref="AE1056">IF(ISBLANK(D1056),"",IF(OR($H$2="y",$H$2="m"),IF(AA1056=AA1055,IF(OR(AB1056=$AB$4:$AB1055)=FALSE,AE1055&amp;C1056,AE1055),"("&amp;C1056)&amp;IF(AA1056=AA1057,IF(OR(AB1057=$AB$4:$AB1056)=FALSE,", ",""),") "),""))</f>
        <v/>
      </c>
      <c r="AF1056" s="11" t="str">
        <f t="shared" si="131"/>
        <v/>
      </c>
      <c r="AG1056" s="11" t="str">
        <f t="array" ref="AG1056">IF(ISBLANK(D1056),"",IF(OR($H$2="y",$H$2="m"),IF(AA1056=AA1055,IF(OR(AC1056=$AC$4:$AC1055)=FALSE,AG1055&amp;AF1056,AG1055),"("&amp;AF1056)&amp;IF(AA1056=AA1057,IF(OR(AC1057=$AC$4:$AC1056)=FALSE,", ",""),") "),""))</f>
        <v/>
      </c>
      <c r="AH1056" s="10" t="str">
        <f>IF((ISBLANK(D1056)),"",IF(D1056=D1055,AH1055,"")&amp;IF(B1055&lt;&gt;B1056,((IF(ISBLANK(E1056),$D$3&amp;"Non-type material: "&amp;$D$3,$D$3&amp;INDEX('type-categories'!$A$2:$B$100,MATCH(E1056,'type-categories'!$A$2:$A$100,0),2)&amp;$D$3))),"")&amp;(IF(K1056&lt;&gt;K1055,$C$2&amp;K1056&amp;$K$3&amp;$C$2&amp;" ",(IF(B1056&lt;&gt;B1055,$C$2&amp;K1056&amp;$K$3&amp;$C$2&amp;" ",""))))&amp;(IF(L1056="","",((IF(L1056&lt;&gt;L1055,$D$2&amp;L1056&amp;$L$3&amp;$D$2&amp;" ",IF(B1056&lt;&gt;B1055,$D$2&amp;L1056&amp;$L$3&amp;$D$2&amp;" ",""))))))&amp;(IF(M1056="","",((IF(M1056&lt;&gt;M1055,$E$2&amp;M1056&amp;$E$2&amp;","&amp;" ",IF(B1056&lt;&gt;B1055,$E$2&amp;M1056&amp;$E$2&amp;",",""))))))&amp;(IF(N1056="","",IF(N1056&lt;&gt;N1055,N1056&amp;", ",IF(B1056&lt;&gt;B1055,N1056&amp;", ",""))))&amp;(IF(ISBLANK(O1056),"",(IF(O1056&lt;&gt;O1055,O1056&amp;", ",IF(B1056&lt;&gt;B1055,O1056&amp;", ","")))))&amp;(IF(ISBLANK(P1056),"",(IF(P1056&lt;&gt;P1055,P1056&amp;", ",IF(B1056&lt;&gt;B1055,P1056&amp;", ",IF(Z1056&lt;&gt;Z1055,P1056&amp;", ",""))))))&amp;(IF(ISBLANK(Q1056),"",(IF(Q1056&lt;&gt;Q1055,Q1056&amp;", ",IF(B1056&lt;&gt;B1055,Q1056&amp;", ",IF(Z1056&lt;&gt;Z1055,Q1056&amp;", ",""))))))&amp;(IF(ISBLANK(R1056),"",(IF(R1056&lt;&gt;R1055,R1056&amp;"m, ",IF(B1056&lt;&gt;B1055,R1056&amp;"m, ",IF(Z1056&lt;&gt;Z1055,R1056&amp;"m, ",""))))))&amp;IF(ISBLANK(S1056),"",(IF(B1056&lt;&gt;B1055,S1056&amp;", ",IF(S1056&lt;&gt;S1055,IF((Z1056=Z1055),"same locality "&amp;S1056&amp;", ",S1056&amp;", "),""))))&amp;(IF(ISBLANK(T1056),"",(IF(T1056&lt;&gt;T1055,IF(ISBLANK(F$2),T1056&amp;", ",T1056&amp;" "&amp;F$2&amp;", "),(IF(B1056&lt;&gt;B1055,IF(ISBLANK(F$2),T1056&amp;", ",T1056&amp;" "&amp;F$2&amp;", "),(IF(Z1056&lt;&gt;Z1055,IF(ISBLANK(F$2),T1056&amp;", ",T1056&amp;" "&amp;F$2&amp;", "),IF((U1056&lt;&gt;U1055)*($G$2="Y"),"same collector, ","")))))))))&amp;(IF(ISBLANK(U1056),"",(IF(U1056&lt;&gt;U1055,U1056&amp;", ",(IF(B1056&lt;&gt;B1055,U1056&amp;", ",IF(Z1056&lt;&gt;Z1055,U1056&amp;", ",(IF(T1056&lt;&gt;T1055,IF((T1056&lt;&gt;T1055)*($G$2="Y"),"same date, ", ""),IF((T1056=T1055)*(U1056=U1055)*(S1056&lt;&gt;S1055)*($G$2="Y"),"same collector and date, ", ""))))))))))&amp;(IF(ISBLANK(V1056),"",V1056&amp;", "))&amp;IF((AA1056&lt;&gt;AA1057)*($H$2="y"),AD1056&amp;AE1056,IF((AA1056&lt;&gt;AA1057)*($H$2="m"),AD1056&amp;AG1056,IF(($H$2&lt;&gt;"m")*($H$2&lt;&gt;"Y"),(IF(F1056=0,"",F1056&amp;" "&amp;$F$4&amp;" "))&amp;(IF(G1056=0,"",G1056&amp;" "&amp;$G$4&amp;" "))&amp;(IF(H1056=0,"",H1056&amp;" "&amp;H$4&amp;" "))&amp;(IF(I1056=0,"",I1056&amp;" "&amp;$I$4&amp;" "))&amp;(IF(J1056=0,"",J1056&amp;" "&amp;$J$4&amp;" "))&amp;IF((ISBLANK(C1056)),"","("&amp;C1056&amp;")"),"")))&amp;IF((B1056=B1057)*(K1056=K1057)*(L1056=L1057)*(M1056=M1057),IF(($H$2&lt;&gt;"m")*($H$2&lt;&gt;"Y"), ", ", IF((ISNUMBER(FIND(")",AE1056))), ", ", "")),IF((B1056=B1057)*(K1056=K1057)*(L1056=L1057),"; ",". ")))</f>
        <v/>
      </c>
      <c r="AI1056" s="1"/>
    </row>
    <row r="1057" spans="1:35" x14ac:dyDescent="0.25">
      <c r="A1057" s="3" t="str">
        <f t="shared" si="132"/>
        <v/>
      </c>
      <c r="B1057" s="53" t="str">
        <f t="shared" si="136"/>
        <v/>
      </c>
      <c r="C1057" s="57"/>
      <c r="D1057" s="57"/>
      <c r="E1057" s="57"/>
      <c r="F1057" s="57"/>
      <c r="G1057" s="57"/>
      <c r="H1057" s="57"/>
      <c r="I1057" s="57"/>
      <c r="J1057" s="57"/>
      <c r="K1057" s="57"/>
      <c r="L1057" s="57"/>
      <c r="M1057" s="54"/>
      <c r="N1057" s="57"/>
      <c r="O1057" s="58"/>
      <c r="P1057" s="58"/>
      <c r="Q1057" s="58"/>
      <c r="R1057" s="58"/>
      <c r="S1057" s="54"/>
      <c r="T1057" s="57"/>
      <c r="U1057" s="57"/>
      <c r="V1057" s="57"/>
      <c r="W1057" s="57"/>
      <c r="X1057" s="147" t="str">
        <f>IF(ISBLANK(D1057),"",IF('order-admin-units'!$I$1&lt;&gt;"y", "", IF((K1057="")*(ISBLANK(D1057)=FALSE), 'order-admin-units'!$B$1+1, VLOOKUP(K1057, ordercountry, 2))))</f>
        <v/>
      </c>
      <c r="Y1057" s="147" t="str">
        <f>IF(ISBLANK(D1057),"",IF('order-admin-units'!$I$1&lt;&gt;"y", "", IF(L1057="", 'order-admin-units'!$B$2+1, VLOOKUP(K1057&amp;"@"&amp;L1057, orderadmin, 2))))</f>
        <v/>
      </c>
      <c r="Z1057" s="147" t="str">
        <f t="shared" si="133"/>
        <v/>
      </c>
      <c r="AA1057" s="147" t="str">
        <f t="shared" si="134"/>
        <v/>
      </c>
      <c r="AB1057" s="147" t="str">
        <f t="shared" si="135"/>
        <v/>
      </c>
      <c r="AC1057" s="147" t="str">
        <f t="shared" si="129"/>
        <v/>
      </c>
      <c r="AD1057" s="11" t="str">
        <f t="shared" si="130"/>
        <v/>
      </c>
      <c r="AE1057" s="11" t="str">
        <f t="array" ref="AE1057">IF(ISBLANK(D1057),"",IF(OR($H$2="y",$H$2="m"),IF(AA1057=AA1056,IF(OR(AB1057=$AB$4:$AB1056)=FALSE,AE1056&amp;C1057,AE1056),"("&amp;C1057)&amp;IF(AA1057=AA1058,IF(OR(AB1058=$AB$4:$AB1057)=FALSE,", ",""),") "),""))</f>
        <v/>
      </c>
      <c r="AF1057" s="11" t="str">
        <f t="shared" si="131"/>
        <v/>
      </c>
      <c r="AG1057" s="11" t="str">
        <f t="array" ref="AG1057">IF(ISBLANK(D1057),"",IF(OR($H$2="y",$H$2="m"),IF(AA1057=AA1056,IF(OR(AC1057=$AC$4:$AC1056)=FALSE,AG1056&amp;AF1057,AG1056),"("&amp;AF1057)&amp;IF(AA1057=AA1058,IF(OR(AC1058=$AC$4:$AC1057)=FALSE,", ",""),") "),""))</f>
        <v/>
      </c>
      <c r="AH1057" s="10" t="str">
        <f>IF((ISBLANK(D1057)),"",IF(D1057=D1056,AH1056,"")&amp;IF(B1056&lt;&gt;B1057,((IF(ISBLANK(E1057),$D$3&amp;"Non-type material: "&amp;$D$3,$D$3&amp;INDEX('type-categories'!$A$2:$B$100,MATCH(E1057,'type-categories'!$A$2:$A$100,0),2)&amp;$D$3))),"")&amp;(IF(K1057&lt;&gt;K1056,$C$2&amp;K1057&amp;$K$3&amp;$C$2&amp;" ",(IF(B1057&lt;&gt;B1056,$C$2&amp;K1057&amp;$K$3&amp;$C$2&amp;" ",""))))&amp;(IF(L1057="","",((IF(L1057&lt;&gt;L1056,$D$2&amp;L1057&amp;$L$3&amp;$D$2&amp;" ",IF(B1057&lt;&gt;B1056,$D$2&amp;L1057&amp;$L$3&amp;$D$2&amp;" ",""))))))&amp;(IF(M1057="","",((IF(M1057&lt;&gt;M1056,$E$2&amp;M1057&amp;$E$2&amp;","&amp;" ",IF(B1057&lt;&gt;B1056,$E$2&amp;M1057&amp;$E$2&amp;",",""))))))&amp;(IF(N1057="","",IF(N1057&lt;&gt;N1056,N1057&amp;", ",IF(B1057&lt;&gt;B1056,N1057&amp;", ",""))))&amp;(IF(ISBLANK(O1057),"",(IF(O1057&lt;&gt;O1056,O1057&amp;", ",IF(B1057&lt;&gt;B1056,O1057&amp;", ","")))))&amp;(IF(ISBLANK(P1057),"",(IF(P1057&lt;&gt;P1056,P1057&amp;", ",IF(B1057&lt;&gt;B1056,P1057&amp;", ",IF(Z1057&lt;&gt;Z1056,P1057&amp;", ",""))))))&amp;(IF(ISBLANK(Q1057),"",(IF(Q1057&lt;&gt;Q1056,Q1057&amp;", ",IF(B1057&lt;&gt;B1056,Q1057&amp;", ",IF(Z1057&lt;&gt;Z1056,Q1057&amp;", ",""))))))&amp;(IF(ISBLANK(R1057),"",(IF(R1057&lt;&gt;R1056,R1057&amp;"m, ",IF(B1057&lt;&gt;B1056,R1057&amp;"m, ",IF(Z1057&lt;&gt;Z1056,R1057&amp;"m, ",""))))))&amp;IF(ISBLANK(S1057),"",(IF(B1057&lt;&gt;B1056,S1057&amp;", ",IF(S1057&lt;&gt;S1056,IF((Z1057=Z1056),"same locality "&amp;S1057&amp;", ",S1057&amp;", "),""))))&amp;(IF(ISBLANK(T1057),"",(IF(T1057&lt;&gt;T1056,IF(ISBLANK(F$2),T1057&amp;", ",T1057&amp;" "&amp;F$2&amp;", "),(IF(B1057&lt;&gt;B1056,IF(ISBLANK(F$2),T1057&amp;", ",T1057&amp;" "&amp;F$2&amp;", "),(IF(Z1057&lt;&gt;Z1056,IF(ISBLANK(F$2),T1057&amp;", ",T1057&amp;" "&amp;F$2&amp;", "),IF((U1057&lt;&gt;U1056)*($G$2="Y"),"same collector, ","")))))))))&amp;(IF(ISBLANK(U1057),"",(IF(U1057&lt;&gt;U1056,U1057&amp;", ",(IF(B1057&lt;&gt;B1056,U1057&amp;", ",IF(Z1057&lt;&gt;Z1056,U1057&amp;", ",(IF(T1057&lt;&gt;T1056,IF((T1057&lt;&gt;T1056)*($G$2="Y"),"same date, ", ""),IF((T1057=T1056)*(U1057=U1056)*(S1057&lt;&gt;S1056)*($G$2="Y"),"same collector and date, ", ""))))))))))&amp;(IF(ISBLANK(V1057),"",V1057&amp;", "))&amp;IF((AA1057&lt;&gt;AA1058)*($H$2="y"),AD1057&amp;AE1057,IF((AA1057&lt;&gt;AA1058)*($H$2="m"),AD1057&amp;AG1057,IF(($H$2&lt;&gt;"m")*($H$2&lt;&gt;"Y"),(IF(F1057=0,"",F1057&amp;" "&amp;$F$4&amp;" "))&amp;(IF(G1057=0,"",G1057&amp;" "&amp;$G$4&amp;" "))&amp;(IF(H1057=0,"",H1057&amp;" "&amp;H$4&amp;" "))&amp;(IF(I1057=0,"",I1057&amp;" "&amp;$I$4&amp;" "))&amp;(IF(J1057=0,"",J1057&amp;" "&amp;$J$4&amp;" "))&amp;IF((ISBLANK(C1057)),"","("&amp;C1057&amp;")"),"")))&amp;IF((B1057=B1058)*(K1057=K1058)*(L1057=L1058)*(M1057=M1058),IF(($H$2&lt;&gt;"m")*($H$2&lt;&gt;"Y"), ", ", IF((ISNUMBER(FIND(")",AE1057))), ", ", "")),IF((B1057=B1058)*(K1057=K1058)*(L1057=L1058),"; ",". ")))</f>
        <v/>
      </c>
      <c r="AI1057" s="1"/>
    </row>
    <row r="1058" spans="1:35" x14ac:dyDescent="0.25">
      <c r="A1058" s="3" t="str">
        <f t="shared" si="132"/>
        <v/>
      </c>
      <c r="B1058" s="53" t="str">
        <f t="shared" si="136"/>
        <v/>
      </c>
      <c r="C1058" s="57"/>
      <c r="D1058" s="57"/>
      <c r="E1058" s="57"/>
      <c r="F1058" s="57"/>
      <c r="G1058" s="57"/>
      <c r="H1058" s="57"/>
      <c r="I1058" s="57"/>
      <c r="J1058" s="57"/>
      <c r="K1058" s="57"/>
      <c r="L1058" s="57"/>
      <c r="M1058" s="54"/>
      <c r="N1058" s="57"/>
      <c r="O1058" s="58"/>
      <c r="P1058" s="58"/>
      <c r="Q1058" s="58"/>
      <c r="R1058" s="58"/>
      <c r="S1058" s="54"/>
      <c r="T1058" s="57"/>
      <c r="U1058" s="57"/>
      <c r="V1058" s="57"/>
      <c r="W1058" s="57"/>
      <c r="X1058" s="147" t="str">
        <f>IF(ISBLANK(D1058),"",IF('order-admin-units'!$I$1&lt;&gt;"y", "", IF((K1058="")*(ISBLANK(D1058)=FALSE), 'order-admin-units'!$B$1+1, VLOOKUP(K1058, ordercountry, 2))))</f>
        <v/>
      </c>
      <c r="Y1058" s="147" t="str">
        <f>IF(ISBLANK(D1058),"",IF('order-admin-units'!$I$1&lt;&gt;"y", "", IF(L1058="", 'order-admin-units'!$B$2+1, VLOOKUP(K1058&amp;"@"&amp;L1058, orderadmin, 2))))</f>
        <v/>
      </c>
      <c r="Z1058" s="147" t="str">
        <f t="shared" si="133"/>
        <v/>
      </c>
      <c r="AA1058" s="147" t="str">
        <f t="shared" si="134"/>
        <v/>
      </c>
      <c r="AB1058" s="147" t="str">
        <f t="shared" si="135"/>
        <v/>
      </c>
      <c r="AC1058" s="147" t="str">
        <f t="shared" si="129"/>
        <v/>
      </c>
      <c r="AD1058" s="11" t="str">
        <f t="shared" si="130"/>
        <v/>
      </c>
      <c r="AE1058" s="11" t="str">
        <f t="array" ref="AE1058">IF(ISBLANK(D1058),"",IF(OR($H$2="y",$H$2="m"),IF(AA1058=AA1057,IF(OR(AB1058=$AB$4:$AB1057)=FALSE,AE1057&amp;C1058,AE1057),"("&amp;C1058)&amp;IF(AA1058=AA1059,IF(OR(AB1059=$AB$4:$AB1058)=FALSE,", ",""),") "),""))</f>
        <v/>
      </c>
      <c r="AF1058" s="11" t="str">
        <f t="shared" si="131"/>
        <v/>
      </c>
      <c r="AG1058" s="11" t="str">
        <f t="array" ref="AG1058">IF(ISBLANK(D1058),"",IF(OR($H$2="y",$H$2="m"),IF(AA1058=AA1057,IF(OR(AC1058=$AC$4:$AC1057)=FALSE,AG1057&amp;AF1058,AG1057),"("&amp;AF1058)&amp;IF(AA1058=AA1059,IF(OR(AC1059=$AC$4:$AC1058)=FALSE,", ",""),") "),""))</f>
        <v/>
      </c>
      <c r="AH1058" s="10" t="str">
        <f>IF((ISBLANK(D1058)),"",IF(D1058=D1057,AH1057,"")&amp;IF(B1057&lt;&gt;B1058,((IF(ISBLANK(E1058),$D$3&amp;"Non-type material: "&amp;$D$3,$D$3&amp;INDEX('type-categories'!$A$2:$B$100,MATCH(E1058,'type-categories'!$A$2:$A$100,0),2)&amp;$D$3))),"")&amp;(IF(K1058&lt;&gt;K1057,$C$2&amp;K1058&amp;$K$3&amp;$C$2&amp;" ",(IF(B1058&lt;&gt;B1057,$C$2&amp;K1058&amp;$K$3&amp;$C$2&amp;" ",""))))&amp;(IF(L1058="","",((IF(L1058&lt;&gt;L1057,$D$2&amp;L1058&amp;$L$3&amp;$D$2&amp;" ",IF(B1058&lt;&gt;B1057,$D$2&amp;L1058&amp;$L$3&amp;$D$2&amp;" ",""))))))&amp;(IF(M1058="","",((IF(M1058&lt;&gt;M1057,$E$2&amp;M1058&amp;$E$2&amp;","&amp;" ",IF(B1058&lt;&gt;B1057,$E$2&amp;M1058&amp;$E$2&amp;",",""))))))&amp;(IF(N1058="","",IF(N1058&lt;&gt;N1057,N1058&amp;", ",IF(B1058&lt;&gt;B1057,N1058&amp;", ",""))))&amp;(IF(ISBLANK(O1058),"",(IF(O1058&lt;&gt;O1057,O1058&amp;", ",IF(B1058&lt;&gt;B1057,O1058&amp;", ","")))))&amp;(IF(ISBLANK(P1058),"",(IF(P1058&lt;&gt;P1057,P1058&amp;", ",IF(B1058&lt;&gt;B1057,P1058&amp;", ",IF(Z1058&lt;&gt;Z1057,P1058&amp;", ",""))))))&amp;(IF(ISBLANK(Q1058),"",(IF(Q1058&lt;&gt;Q1057,Q1058&amp;", ",IF(B1058&lt;&gt;B1057,Q1058&amp;", ",IF(Z1058&lt;&gt;Z1057,Q1058&amp;", ",""))))))&amp;(IF(ISBLANK(R1058),"",(IF(R1058&lt;&gt;R1057,R1058&amp;"m, ",IF(B1058&lt;&gt;B1057,R1058&amp;"m, ",IF(Z1058&lt;&gt;Z1057,R1058&amp;"m, ",""))))))&amp;IF(ISBLANK(S1058),"",(IF(B1058&lt;&gt;B1057,S1058&amp;", ",IF(S1058&lt;&gt;S1057,IF((Z1058=Z1057),"same locality "&amp;S1058&amp;", ",S1058&amp;", "),""))))&amp;(IF(ISBLANK(T1058),"",(IF(T1058&lt;&gt;T1057,IF(ISBLANK(F$2),T1058&amp;", ",T1058&amp;" "&amp;F$2&amp;", "),(IF(B1058&lt;&gt;B1057,IF(ISBLANK(F$2),T1058&amp;", ",T1058&amp;" "&amp;F$2&amp;", "),(IF(Z1058&lt;&gt;Z1057,IF(ISBLANK(F$2),T1058&amp;", ",T1058&amp;" "&amp;F$2&amp;", "),IF((U1058&lt;&gt;U1057)*($G$2="Y"),"same collector, ","")))))))))&amp;(IF(ISBLANK(U1058),"",(IF(U1058&lt;&gt;U1057,U1058&amp;", ",(IF(B1058&lt;&gt;B1057,U1058&amp;", ",IF(Z1058&lt;&gt;Z1057,U1058&amp;", ",(IF(T1058&lt;&gt;T1057,IF((T1058&lt;&gt;T1057)*($G$2="Y"),"same date, ", ""),IF((T1058=T1057)*(U1058=U1057)*(S1058&lt;&gt;S1057)*($G$2="Y"),"same collector and date, ", ""))))))))))&amp;(IF(ISBLANK(V1058),"",V1058&amp;", "))&amp;IF((AA1058&lt;&gt;AA1059)*($H$2="y"),AD1058&amp;AE1058,IF((AA1058&lt;&gt;AA1059)*($H$2="m"),AD1058&amp;AG1058,IF(($H$2&lt;&gt;"m")*($H$2&lt;&gt;"Y"),(IF(F1058=0,"",F1058&amp;" "&amp;$F$4&amp;" "))&amp;(IF(G1058=0,"",G1058&amp;" "&amp;$G$4&amp;" "))&amp;(IF(H1058=0,"",H1058&amp;" "&amp;H$4&amp;" "))&amp;(IF(I1058=0,"",I1058&amp;" "&amp;$I$4&amp;" "))&amp;(IF(J1058=0,"",J1058&amp;" "&amp;$J$4&amp;" "))&amp;IF((ISBLANK(C1058)),"","("&amp;C1058&amp;")"),"")))&amp;IF((B1058=B1059)*(K1058=K1059)*(L1058=L1059)*(M1058=M1059),IF(($H$2&lt;&gt;"m")*($H$2&lt;&gt;"Y"), ", ", IF((ISNUMBER(FIND(")",AE1058))), ", ", "")),IF((B1058=B1059)*(K1058=K1059)*(L1058=L1059),"; ",". ")))</f>
        <v/>
      </c>
      <c r="AI1058" s="1"/>
    </row>
    <row r="1059" spans="1:35" x14ac:dyDescent="0.25">
      <c r="A1059" s="3" t="str">
        <f t="shared" si="132"/>
        <v/>
      </c>
      <c r="B1059" s="53" t="str">
        <f t="shared" si="136"/>
        <v/>
      </c>
      <c r="C1059" s="57"/>
      <c r="D1059" s="57"/>
      <c r="E1059" s="57"/>
      <c r="F1059" s="57"/>
      <c r="G1059" s="57"/>
      <c r="H1059" s="57"/>
      <c r="I1059" s="57"/>
      <c r="J1059" s="57"/>
      <c r="K1059" s="57"/>
      <c r="L1059" s="57"/>
      <c r="M1059" s="54"/>
      <c r="N1059" s="57"/>
      <c r="O1059" s="58"/>
      <c r="P1059" s="58"/>
      <c r="Q1059" s="58"/>
      <c r="R1059" s="58"/>
      <c r="S1059" s="54"/>
      <c r="T1059" s="57"/>
      <c r="U1059" s="57"/>
      <c r="V1059" s="57"/>
      <c r="W1059" s="57"/>
      <c r="X1059" s="147" t="str">
        <f>IF(ISBLANK(D1059),"",IF('order-admin-units'!$I$1&lt;&gt;"y", "", IF((K1059="")*(ISBLANK(D1059)=FALSE), 'order-admin-units'!$B$1+1, VLOOKUP(K1059, ordercountry, 2))))</f>
        <v/>
      </c>
      <c r="Y1059" s="147" t="str">
        <f>IF(ISBLANK(D1059),"",IF('order-admin-units'!$I$1&lt;&gt;"y", "", IF(L1059="", 'order-admin-units'!$B$2+1, VLOOKUP(K1059&amp;"@"&amp;L1059, orderadmin, 2))))</f>
        <v/>
      </c>
      <c r="Z1059" s="147" t="str">
        <f t="shared" si="133"/>
        <v/>
      </c>
      <c r="AA1059" s="147" t="str">
        <f t="shared" si="134"/>
        <v/>
      </c>
      <c r="AB1059" s="147" t="str">
        <f t="shared" si="135"/>
        <v/>
      </c>
      <c r="AC1059" s="147" t="str">
        <f t="shared" si="129"/>
        <v/>
      </c>
      <c r="AD1059" s="11" t="str">
        <f t="shared" si="130"/>
        <v/>
      </c>
      <c r="AE1059" s="11" t="str">
        <f t="array" ref="AE1059">IF(ISBLANK(D1059),"",IF(OR($H$2="y",$H$2="m"),IF(AA1059=AA1058,IF(OR(AB1059=$AB$4:$AB1058)=FALSE,AE1058&amp;C1059,AE1058),"("&amp;C1059)&amp;IF(AA1059=AA1060,IF(OR(AB1060=$AB$4:$AB1059)=FALSE,", ",""),") "),""))</f>
        <v/>
      </c>
      <c r="AF1059" s="11" t="str">
        <f t="shared" si="131"/>
        <v/>
      </c>
      <c r="AG1059" s="11" t="str">
        <f t="array" ref="AG1059">IF(ISBLANK(D1059),"",IF(OR($H$2="y",$H$2="m"),IF(AA1059=AA1058,IF(OR(AC1059=$AC$4:$AC1058)=FALSE,AG1058&amp;AF1059,AG1058),"("&amp;AF1059)&amp;IF(AA1059=AA1060,IF(OR(AC1060=$AC$4:$AC1059)=FALSE,", ",""),") "),""))</f>
        <v/>
      </c>
      <c r="AH1059" s="10" t="str">
        <f>IF((ISBLANK(D1059)),"",IF(D1059=D1058,AH1058,"")&amp;IF(B1058&lt;&gt;B1059,((IF(ISBLANK(E1059),$D$3&amp;"Non-type material: "&amp;$D$3,$D$3&amp;INDEX('type-categories'!$A$2:$B$100,MATCH(E1059,'type-categories'!$A$2:$A$100,0),2)&amp;$D$3))),"")&amp;(IF(K1059&lt;&gt;K1058,$C$2&amp;K1059&amp;$K$3&amp;$C$2&amp;" ",(IF(B1059&lt;&gt;B1058,$C$2&amp;K1059&amp;$K$3&amp;$C$2&amp;" ",""))))&amp;(IF(L1059="","",((IF(L1059&lt;&gt;L1058,$D$2&amp;L1059&amp;$L$3&amp;$D$2&amp;" ",IF(B1059&lt;&gt;B1058,$D$2&amp;L1059&amp;$L$3&amp;$D$2&amp;" ",""))))))&amp;(IF(M1059="","",((IF(M1059&lt;&gt;M1058,$E$2&amp;M1059&amp;$E$2&amp;","&amp;" ",IF(B1059&lt;&gt;B1058,$E$2&amp;M1059&amp;$E$2&amp;",",""))))))&amp;(IF(N1059="","",IF(N1059&lt;&gt;N1058,N1059&amp;", ",IF(B1059&lt;&gt;B1058,N1059&amp;", ",""))))&amp;(IF(ISBLANK(O1059),"",(IF(O1059&lt;&gt;O1058,O1059&amp;", ",IF(B1059&lt;&gt;B1058,O1059&amp;", ","")))))&amp;(IF(ISBLANK(P1059),"",(IF(P1059&lt;&gt;P1058,P1059&amp;", ",IF(B1059&lt;&gt;B1058,P1059&amp;", ",IF(Z1059&lt;&gt;Z1058,P1059&amp;", ",""))))))&amp;(IF(ISBLANK(Q1059),"",(IF(Q1059&lt;&gt;Q1058,Q1059&amp;", ",IF(B1059&lt;&gt;B1058,Q1059&amp;", ",IF(Z1059&lt;&gt;Z1058,Q1059&amp;", ",""))))))&amp;(IF(ISBLANK(R1059),"",(IF(R1059&lt;&gt;R1058,R1059&amp;"m, ",IF(B1059&lt;&gt;B1058,R1059&amp;"m, ",IF(Z1059&lt;&gt;Z1058,R1059&amp;"m, ",""))))))&amp;IF(ISBLANK(S1059),"",(IF(B1059&lt;&gt;B1058,S1059&amp;", ",IF(S1059&lt;&gt;S1058,IF((Z1059=Z1058),"same locality "&amp;S1059&amp;", ",S1059&amp;", "),""))))&amp;(IF(ISBLANK(T1059),"",(IF(T1059&lt;&gt;T1058,IF(ISBLANK(F$2),T1059&amp;", ",T1059&amp;" "&amp;F$2&amp;", "),(IF(B1059&lt;&gt;B1058,IF(ISBLANK(F$2),T1059&amp;", ",T1059&amp;" "&amp;F$2&amp;", "),(IF(Z1059&lt;&gt;Z1058,IF(ISBLANK(F$2),T1059&amp;", ",T1059&amp;" "&amp;F$2&amp;", "),IF((U1059&lt;&gt;U1058)*($G$2="Y"),"same collector, ","")))))))))&amp;(IF(ISBLANK(U1059),"",(IF(U1059&lt;&gt;U1058,U1059&amp;", ",(IF(B1059&lt;&gt;B1058,U1059&amp;", ",IF(Z1059&lt;&gt;Z1058,U1059&amp;", ",(IF(T1059&lt;&gt;T1058,IF((T1059&lt;&gt;T1058)*($G$2="Y"),"same date, ", ""),IF((T1059=T1058)*(U1059=U1058)*(S1059&lt;&gt;S1058)*($G$2="Y"),"same collector and date, ", ""))))))))))&amp;(IF(ISBLANK(V1059),"",V1059&amp;", "))&amp;IF((AA1059&lt;&gt;AA1060)*($H$2="y"),AD1059&amp;AE1059,IF((AA1059&lt;&gt;AA1060)*($H$2="m"),AD1059&amp;AG1059,IF(($H$2&lt;&gt;"m")*($H$2&lt;&gt;"Y"),(IF(F1059=0,"",F1059&amp;" "&amp;$F$4&amp;" "))&amp;(IF(G1059=0,"",G1059&amp;" "&amp;$G$4&amp;" "))&amp;(IF(H1059=0,"",H1059&amp;" "&amp;H$4&amp;" "))&amp;(IF(I1059=0,"",I1059&amp;" "&amp;$I$4&amp;" "))&amp;(IF(J1059=0,"",J1059&amp;" "&amp;$J$4&amp;" "))&amp;IF((ISBLANK(C1059)),"","("&amp;C1059&amp;")"),"")))&amp;IF((B1059=B1060)*(K1059=K1060)*(L1059=L1060)*(M1059=M1060),IF(($H$2&lt;&gt;"m")*($H$2&lt;&gt;"Y"), ", ", IF((ISNUMBER(FIND(")",AE1059))), ", ", "")),IF((B1059=B1060)*(K1059=K1060)*(L1059=L1060),"; ",". ")))</f>
        <v/>
      </c>
      <c r="AI1059" s="1"/>
    </row>
    <row r="1060" spans="1:35" x14ac:dyDescent="0.25">
      <c r="A1060" s="3" t="str">
        <f t="shared" si="132"/>
        <v/>
      </c>
      <c r="B1060" s="53" t="str">
        <f t="shared" si="136"/>
        <v/>
      </c>
      <c r="C1060" s="57"/>
      <c r="D1060" s="57"/>
      <c r="E1060" s="57"/>
      <c r="F1060" s="57"/>
      <c r="G1060" s="57"/>
      <c r="H1060" s="57"/>
      <c r="I1060" s="57"/>
      <c r="J1060" s="57"/>
      <c r="K1060" s="57"/>
      <c r="L1060" s="57"/>
      <c r="M1060" s="54"/>
      <c r="N1060" s="57"/>
      <c r="O1060" s="58"/>
      <c r="P1060" s="58"/>
      <c r="Q1060" s="58"/>
      <c r="R1060" s="58"/>
      <c r="S1060" s="54"/>
      <c r="T1060" s="57"/>
      <c r="U1060" s="57"/>
      <c r="V1060" s="57"/>
      <c r="W1060" s="57"/>
      <c r="X1060" s="147" t="str">
        <f>IF(ISBLANK(D1060),"",IF('order-admin-units'!$I$1&lt;&gt;"y", "", IF((K1060="")*(ISBLANK(D1060)=FALSE), 'order-admin-units'!$B$1+1, VLOOKUP(K1060, ordercountry, 2))))</f>
        <v/>
      </c>
      <c r="Y1060" s="147" t="str">
        <f>IF(ISBLANK(D1060),"",IF('order-admin-units'!$I$1&lt;&gt;"y", "", IF(L1060="", 'order-admin-units'!$B$2+1, VLOOKUP(K1060&amp;"@"&amp;L1060, orderadmin, 2))))</f>
        <v/>
      </c>
      <c r="Z1060" s="147" t="str">
        <f t="shared" si="133"/>
        <v/>
      </c>
      <c r="AA1060" s="147" t="str">
        <f t="shared" si="134"/>
        <v/>
      </c>
      <c r="AB1060" s="147" t="str">
        <f t="shared" si="135"/>
        <v/>
      </c>
      <c r="AC1060" s="147" t="str">
        <f t="shared" si="129"/>
        <v/>
      </c>
      <c r="AD1060" s="11" t="str">
        <f t="shared" si="130"/>
        <v/>
      </c>
      <c r="AE1060" s="11" t="str">
        <f t="array" ref="AE1060">IF(ISBLANK(D1060),"",IF(OR($H$2="y",$H$2="m"),IF(AA1060=AA1059,IF(OR(AB1060=$AB$4:$AB1059)=FALSE,AE1059&amp;C1060,AE1059),"("&amp;C1060)&amp;IF(AA1060=AA1061,IF(OR(AB1061=$AB$4:$AB1060)=FALSE,", ",""),") "),""))</f>
        <v/>
      </c>
      <c r="AF1060" s="11" t="str">
        <f t="shared" si="131"/>
        <v/>
      </c>
      <c r="AG1060" s="11" t="str">
        <f t="array" ref="AG1060">IF(ISBLANK(D1060),"",IF(OR($H$2="y",$H$2="m"),IF(AA1060=AA1059,IF(OR(AC1060=$AC$4:$AC1059)=FALSE,AG1059&amp;AF1060,AG1059),"("&amp;AF1060)&amp;IF(AA1060=AA1061,IF(OR(AC1061=$AC$4:$AC1060)=FALSE,", ",""),") "),""))</f>
        <v/>
      </c>
      <c r="AH1060" s="10" t="str">
        <f>IF((ISBLANK(D1060)),"",IF(D1060=D1059,AH1059,"")&amp;IF(B1059&lt;&gt;B1060,((IF(ISBLANK(E1060),$D$3&amp;"Non-type material: "&amp;$D$3,$D$3&amp;INDEX('type-categories'!$A$2:$B$100,MATCH(E1060,'type-categories'!$A$2:$A$100,0),2)&amp;$D$3))),"")&amp;(IF(K1060&lt;&gt;K1059,$C$2&amp;K1060&amp;$K$3&amp;$C$2&amp;" ",(IF(B1060&lt;&gt;B1059,$C$2&amp;K1060&amp;$K$3&amp;$C$2&amp;" ",""))))&amp;(IF(L1060="","",((IF(L1060&lt;&gt;L1059,$D$2&amp;L1060&amp;$L$3&amp;$D$2&amp;" ",IF(B1060&lt;&gt;B1059,$D$2&amp;L1060&amp;$L$3&amp;$D$2&amp;" ",""))))))&amp;(IF(M1060="","",((IF(M1060&lt;&gt;M1059,$E$2&amp;M1060&amp;$E$2&amp;","&amp;" ",IF(B1060&lt;&gt;B1059,$E$2&amp;M1060&amp;$E$2&amp;",",""))))))&amp;(IF(N1060="","",IF(N1060&lt;&gt;N1059,N1060&amp;", ",IF(B1060&lt;&gt;B1059,N1060&amp;", ",""))))&amp;(IF(ISBLANK(O1060),"",(IF(O1060&lt;&gt;O1059,O1060&amp;", ",IF(B1060&lt;&gt;B1059,O1060&amp;", ","")))))&amp;(IF(ISBLANK(P1060),"",(IF(P1060&lt;&gt;P1059,P1060&amp;", ",IF(B1060&lt;&gt;B1059,P1060&amp;", ",IF(Z1060&lt;&gt;Z1059,P1060&amp;", ",""))))))&amp;(IF(ISBLANK(Q1060),"",(IF(Q1060&lt;&gt;Q1059,Q1060&amp;", ",IF(B1060&lt;&gt;B1059,Q1060&amp;", ",IF(Z1060&lt;&gt;Z1059,Q1060&amp;", ",""))))))&amp;(IF(ISBLANK(R1060),"",(IF(R1060&lt;&gt;R1059,R1060&amp;"m, ",IF(B1060&lt;&gt;B1059,R1060&amp;"m, ",IF(Z1060&lt;&gt;Z1059,R1060&amp;"m, ",""))))))&amp;IF(ISBLANK(S1060),"",(IF(B1060&lt;&gt;B1059,S1060&amp;", ",IF(S1060&lt;&gt;S1059,IF((Z1060=Z1059),"same locality "&amp;S1060&amp;", ",S1060&amp;", "),""))))&amp;(IF(ISBLANK(T1060),"",(IF(T1060&lt;&gt;T1059,IF(ISBLANK(F$2),T1060&amp;", ",T1060&amp;" "&amp;F$2&amp;", "),(IF(B1060&lt;&gt;B1059,IF(ISBLANK(F$2),T1060&amp;", ",T1060&amp;" "&amp;F$2&amp;", "),(IF(Z1060&lt;&gt;Z1059,IF(ISBLANK(F$2),T1060&amp;", ",T1060&amp;" "&amp;F$2&amp;", "),IF((U1060&lt;&gt;U1059)*($G$2="Y"),"same collector, ","")))))))))&amp;(IF(ISBLANK(U1060),"",(IF(U1060&lt;&gt;U1059,U1060&amp;", ",(IF(B1060&lt;&gt;B1059,U1060&amp;", ",IF(Z1060&lt;&gt;Z1059,U1060&amp;", ",(IF(T1060&lt;&gt;T1059,IF((T1060&lt;&gt;T1059)*($G$2="Y"),"same date, ", ""),IF((T1060=T1059)*(U1060=U1059)*(S1060&lt;&gt;S1059)*($G$2="Y"),"same collector and date, ", ""))))))))))&amp;(IF(ISBLANK(V1060),"",V1060&amp;", "))&amp;IF((AA1060&lt;&gt;AA1061)*($H$2="y"),AD1060&amp;AE1060,IF((AA1060&lt;&gt;AA1061)*($H$2="m"),AD1060&amp;AG1060,IF(($H$2&lt;&gt;"m")*($H$2&lt;&gt;"Y"),(IF(F1060=0,"",F1060&amp;" "&amp;$F$4&amp;" "))&amp;(IF(G1060=0,"",G1060&amp;" "&amp;$G$4&amp;" "))&amp;(IF(H1060=0,"",H1060&amp;" "&amp;H$4&amp;" "))&amp;(IF(I1060=0,"",I1060&amp;" "&amp;$I$4&amp;" "))&amp;(IF(J1060=0,"",J1060&amp;" "&amp;$J$4&amp;" "))&amp;IF((ISBLANK(C1060)),"","("&amp;C1060&amp;")"),"")))&amp;IF((B1060=B1061)*(K1060=K1061)*(L1060=L1061)*(M1060=M1061),IF(($H$2&lt;&gt;"m")*($H$2&lt;&gt;"Y"), ", ", IF((ISNUMBER(FIND(")",AE1060))), ", ", "")),IF((B1060=B1061)*(K1060=K1061)*(L1060=L1061),"; ",". ")))</f>
        <v/>
      </c>
      <c r="AI1060" s="1"/>
    </row>
    <row r="1061" spans="1:35" x14ac:dyDescent="0.25">
      <c r="A1061" s="3" t="str">
        <f t="shared" si="132"/>
        <v/>
      </c>
      <c r="B1061" s="53" t="str">
        <f t="shared" si="136"/>
        <v/>
      </c>
      <c r="C1061" s="57"/>
      <c r="D1061" s="57"/>
      <c r="E1061" s="57"/>
      <c r="F1061" s="57"/>
      <c r="G1061" s="57"/>
      <c r="H1061" s="57"/>
      <c r="I1061" s="57"/>
      <c r="J1061" s="57"/>
      <c r="K1061" s="57"/>
      <c r="L1061" s="57"/>
      <c r="M1061" s="54"/>
      <c r="N1061" s="57"/>
      <c r="O1061" s="58"/>
      <c r="P1061" s="58"/>
      <c r="Q1061" s="58"/>
      <c r="R1061" s="58"/>
      <c r="S1061" s="54"/>
      <c r="T1061" s="57"/>
      <c r="U1061" s="57"/>
      <c r="V1061" s="57"/>
      <c r="W1061" s="57"/>
      <c r="X1061" s="147" t="str">
        <f>IF(ISBLANK(D1061),"",IF('order-admin-units'!$I$1&lt;&gt;"y", "", IF((K1061="")*(ISBLANK(D1061)=FALSE), 'order-admin-units'!$B$1+1, VLOOKUP(K1061, ordercountry, 2))))</f>
        <v/>
      </c>
      <c r="Y1061" s="147" t="str">
        <f>IF(ISBLANK(D1061),"",IF('order-admin-units'!$I$1&lt;&gt;"y", "", IF(L1061="", 'order-admin-units'!$B$2+1, VLOOKUP(K1061&amp;"@"&amp;L1061, orderadmin, 2))))</f>
        <v/>
      </c>
      <c r="Z1061" s="147" t="str">
        <f t="shared" si="133"/>
        <v/>
      </c>
      <c r="AA1061" s="147" t="str">
        <f t="shared" si="134"/>
        <v/>
      </c>
      <c r="AB1061" s="147" t="str">
        <f t="shared" si="135"/>
        <v/>
      </c>
      <c r="AC1061" s="147" t="str">
        <f t="shared" si="129"/>
        <v/>
      </c>
      <c r="AD1061" s="11" t="str">
        <f t="shared" si="130"/>
        <v/>
      </c>
      <c r="AE1061" s="11" t="str">
        <f t="array" ref="AE1061">IF(ISBLANK(D1061),"",IF(OR($H$2="y",$H$2="m"),IF(AA1061=AA1060,IF(OR(AB1061=$AB$4:$AB1060)=FALSE,AE1060&amp;C1061,AE1060),"("&amp;C1061)&amp;IF(AA1061=AA1062,IF(OR(AB1062=$AB$4:$AB1061)=FALSE,", ",""),") "),""))</f>
        <v/>
      </c>
      <c r="AF1061" s="11" t="str">
        <f t="shared" si="131"/>
        <v/>
      </c>
      <c r="AG1061" s="11" t="str">
        <f t="array" ref="AG1061">IF(ISBLANK(D1061),"",IF(OR($H$2="y",$H$2="m"),IF(AA1061=AA1060,IF(OR(AC1061=$AC$4:$AC1060)=FALSE,AG1060&amp;AF1061,AG1060),"("&amp;AF1061)&amp;IF(AA1061=AA1062,IF(OR(AC1062=$AC$4:$AC1061)=FALSE,", ",""),") "),""))</f>
        <v/>
      </c>
      <c r="AH1061" s="10" t="str">
        <f>IF((ISBLANK(D1061)),"",IF(D1061=D1060,AH1060,"")&amp;IF(B1060&lt;&gt;B1061,((IF(ISBLANK(E1061),$D$3&amp;"Non-type material: "&amp;$D$3,$D$3&amp;INDEX('type-categories'!$A$2:$B$100,MATCH(E1061,'type-categories'!$A$2:$A$100,0),2)&amp;$D$3))),"")&amp;(IF(K1061&lt;&gt;K1060,$C$2&amp;K1061&amp;$K$3&amp;$C$2&amp;" ",(IF(B1061&lt;&gt;B1060,$C$2&amp;K1061&amp;$K$3&amp;$C$2&amp;" ",""))))&amp;(IF(L1061="","",((IF(L1061&lt;&gt;L1060,$D$2&amp;L1061&amp;$L$3&amp;$D$2&amp;" ",IF(B1061&lt;&gt;B1060,$D$2&amp;L1061&amp;$L$3&amp;$D$2&amp;" ",""))))))&amp;(IF(M1061="","",((IF(M1061&lt;&gt;M1060,$E$2&amp;M1061&amp;$E$2&amp;","&amp;" ",IF(B1061&lt;&gt;B1060,$E$2&amp;M1061&amp;$E$2&amp;",",""))))))&amp;(IF(N1061="","",IF(N1061&lt;&gt;N1060,N1061&amp;", ",IF(B1061&lt;&gt;B1060,N1061&amp;", ",""))))&amp;(IF(ISBLANK(O1061),"",(IF(O1061&lt;&gt;O1060,O1061&amp;", ",IF(B1061&lt;&gt;B1060,O1061&amp;", ","")))))&amp;(IF(ISBLANK(P1061),"",(IF(P1061&lt;&gt;P1060,P1061&amp;", ",IF(B1061&lt;&gt;B1060,P1061&amp;", ",IF(Z1061&lt;&gt;Z1060,P1061&amp;", ",""))))))&amp;(IF(ISBLANK(Q1061),"",(IF(Q1061&lt;&gt;Q1060,Q1061&amp;", ",IF(B1061&lt;&gt;B1060,Q1061&amp;", ",IF(Z1061&lt;&gt;Z1060,Q1061&amp;", ",""))))))&amp;(IF(ISBLANK(R1061),"",(IF(R1061&lt;&gt;R1060,R1061&amp;"m, ",IF(B1061&lt;&gt;B1060,R1061&amp;"m, ",IF(Z1061&lt;&gt;Z1060,R1061&amp;"m, ",""))))))&amp;IF(ISBLANK(S1061),"",(IF(B1061&lt;&gt;B1060,S1061&amp;", ",IF(S1061&lt;&gt;S1060,IF((Z1061=Z1060),"same locality "&amp;S1061&amp;", ",S1061&amp;", "),""))))&amp;(IF(ISBLANK(T1061),"",(IF(T1061&lt;&gt;T1060,IF(ISBLANK(F$2),T1061&amp;", ",T1061&amp;" "&amp;F$2&amp;", "),(IF(B1061&lt;&gt;B1060,IF(ISBLANK(F$2),T1061&amp;", ",T1061&amp;" "&amp;F$2&amp;", "),(IF(Z1061&lt;&gt;Z1060,IF(ISBLANK(F$2),T1061&amp;", ",T1061&amp;" "&amp;F$2&amp;", "),IF((U1061&lt;&gt;U1060)*($G$2="Y"),"same collector, ","")))))))))&amp;(IF(ISBLANK(U1061),"",(IF(U1061&lt;&gt;U1060,U1061&amp;", ",(IF(B1061&lt;&gt;B1060,U1061&amp;", ",IF(Z1061&lt;&gt;Z1060,U1061&amp;", ",(IF(T1061&lt;&gt;T1060,IF((T1061&lt;&gt;T1060)*($G$2="Y"),"same date, ", ""),IF((T1061=T1060)*(U1061=U1060)*(S1061&lt;&gt;S1060)*($G$2="Y"),"same collector and date, ", ""))))))))))&amp;(IF(ISBLANK(V1061),"",V1061&amp;", "))&amp;IF((AA1061&lt;&gt;AA1062)*($H$2="y"),AD1061&amp;AE1061,IF((AA1061&lt;&gt;AA1062)*($H$2="m"),AD1061&amp;AG1061,IF(($H$2&lt;&gt;"m")*($H$2&lt;&gt;"Y"),(IF(F1061=0,"",F1061&amp;" "&amp;$F$4&amp;" "))&amp;(IF(G1061=0,"",G1061&amp;" "&amp;$G$4&amp;" "))&amp;(IF(H1061=0,"",H1061&amp;" "&amp;H$4&amp;" "))&amp;(IF(I1061=0,"",I1061&amp;" "&amp;$I$4&amp;" "))&amp;(IF(J1061=0,"",J1061&amp;" "&amp;$J$4&amp;" "))&amp;IF((ISBLANK(C1061)),"","("&amp;C1061&amp;")"),"")))&amp;IF((B1061=B1062)*(K1061=K1062)*(L1061=L1062)*(M1061=M1062),IF(($H$2&lt;&gt;"m")*($H$2&lt;&gt;"Y"), ", ", IF((ISNUMBER(FIND(")",AE1061))), ", ", "")),IF((B1061=B1062)*(K1061=K1062)*(L1061=L1062),"; ",". ")))</f>
        <v/>
      </c>
      <c r="AI1061" s="1"/>
    </row>
    <row r="1062" spans="1:35" x14ac:dyDescent="0.25">
      <c r="A1062" s="3" t="str">
        <f t="shared" si="132"/>
        <v/>
      </c>
      <c r="B1062" s="53" t="str">
        <f t="shared" si="136"/>
        <v/>
      </c>
      <c r="C1062" s="57"/>
      <c r="D1062" s="57"/>
      <c r="E1062" s="57"/>
      <c r="F1062" s="57"/>
      <c r="G1062" s="57"/>
      <c r="H1062" s="57"/>
      <c r="I1062" s="57"/>
      <c r="J1062" s="57"/>
      <c r="K1062" s="57"/>
      <c r="L1062" s="57"/>
      <c r="M1062" s="54"/>
      <c r="N1062" s="57"/>
      <c r="O1062" s="58"/>
      <c r="P1062" s="58"/>
      <c r="Q1062" s="58"/>
      <c r="R1062" s="58"/>
      <c r="S1062" s="54"/>
      <c r="T1062" s="57"/>
      <c r="U1062" s="57"/>
      <c r="V1062" s="57"/>
      <c r="W1062" s="57"/>
      <c r="X1062" s="147" t="str">
        <f>IF(ISBLANK(D1062),"",IF('order-admin-units'!$I$1&lt;&gt;"y", "", IF((K1062="")*(ISBLANK(D1062)=FALSE), 'order-admin-units'!$B$1+1, VLOOKUP(K1062, ordercountry, 2))))</f>
        <v/>
      </c>
      <c r="Y1062" s="147" t="str">
        <f>IF(ISBLANK(D1062),"",IF('order-admin-units'!$I$1&lt;&gt;"y", "", IF(L1062="", 'order-admin-units'!$B$2+1, VLOOKUP(K1062&amp;"@"&amp;L1062, orderadmin, 2))))</f>
        <v/>
      </c>
      <c r="Z1062" s="147" t="str">
        <f t="shared" si="133"/>
        <v/>
      </c>
      <c r="AA1062" s="147" t="str">
        <f t="shared" si="134"/>
        <v/>
      </c>
      <c r="AB1062" s="147" t="str">
        <f t="shared" si="135"/>
        <v/>
      </c>
      <c r="AC1062" s="147" t="str">
        <f t="shared" si="129"/>
        <v/>
      </c>
      <c r="AD1062" s="11" t="str">
        <f t="shared" si="130"/>
        <v/>
      </c>
      <c r="AE1062" s="11" t="str">
        <f t="array" ref="AE1062">IF(ISBLANK(D1062),"",IF(OR($H$2="y",$H$2="m"),IF(AA1062=AA1061,IF(OR(AB1062=$AB$4:$AB1061)=FALSE,AE1061&amp;C1062,AE1061),"("&amp;C1062)&amp;IF(AA1062=AA1063,IF(OR(AB1063=$AB$4:$AB1062)=FALSE,", ",""),") "),""))</f>
        <v/>
      </c>
      <c r="AF1062" s="11" t="str">
        <f t="shared" si="131"/>
        <v/>
      </c>
      <c r="AG1062" s="11" t="str">
        <f t="array" ref="AG1062">IF(ISBLANK(D1062),"",IF(OR($H$2="y",$H$2="m"),IF(AA1062=AA1061,IF(OR(AC1062=$AC$4:$AC1061)=FALSE,AG1061&amp;AF1062,AG1061),"("&amp;AF1062)&amp;IF(AA1062=AA1063,IF(OR(AC1063=$AC$4:$AC1062)=FALSE,", ",""),") "),""))</f>
        <v/>
      </c>
      <c r="AH1062" s="10" t="str">
        <f>IF((ISBLANK(D1062)),"",IF(D1062=D1061,AH1061,"")&amp;IF(B1061&lt;&gt;B1062,((IF(ISBLANK(E1062),$D$3&amp;"Non-type material: "&amp;$D$3,$D$3&amp;INDEX('type-categories'!$A$2:$B$100,MATCH(E1062,'type-categories'!$A$2:$A$100,0),2)&amp;$D$3))),"")&amp;(IF(K1062&lt;&gt;K1061,$C$2&amp;K1062&amp;$K$3&amp;$C$2&amp;" ",(IF(B1062&lt;&gt;B1061,$C$2&amp;K1062&amp;$K$3&amp;$C$2&amp;" ",""))))&amp;(IF(L1062="","",((IF(L1062&lt;&gt;L1061,$D$2&amp;L1062&amp;$L$3&amp;$D$2&amp;" ",IF(B1062&lt;&gt;B1061,$D$2&amp;L1062&amp;$L$3&amp;$D$2&amp;" ",""))))))&amp;(IF(M1062="","",((IF(M1062&lt;&gt;M1061,$E$2&amp;M1062&amp;$E$2&amp;","&amp;" ",IF(B1062&lt;&gt;B1061,$E$2&amp;M1062&amp;$E$2&amp;",",""))))))&amp;(IF(N1062="","",IF(N1062&lt;&gt;N1061,N1062&amp;", ",IF(B1062&lt;&gt;B1061,N1062&amp;", ",""))))&amp;(IF(ISBLANK(O1062),"",(IF(O1062&lt;&gt;O1061,O1062&amp;", ",IF(B1062&lt;&gt;B1061,O1062&amp;", ","")))))&amp;(IF(ISBLANK(P1062),"",(IF(P1062&lt;&gt;P1061,P1062&amp;", ",IF(B1062&lt;&gt;B1061,P1062&amp;", ",IF(Z1062&lt;&gt;Z1061,P1062&amp;", ",""))))))&amp;(IF(ISBLANK(Q1062),"",(IF(Q1062&lt;&gt;Q1061,Q1062&amp;", ",IF(B1062&lt;&gt;B1061,Q1062&amp;", ",IF(Z1062&lt;&gt;Z1061,Q1062&amp;", ",""))))))&amp;(IF(ISBLANK(R1062),"",(IF(R1062&lt;&gt;R1061,R1062&amp;"m, ",IF(B1062&lt;&gt;B1061,R1062&amp;"m, ",IF(Z1062&lt;&gt;Z1061,R1062&amp;"m, ",""))))))&amp;IF(ISBLANK(S1062),"",(IF(B1062&lt;&gt;B1061,S1062&amp;", ",IF(S1062&lt;&gt;S1061,IF((Z1062=Z1061),"same locality "&amp;S1062&amp;", ",S1062&amp;", "),""))))&amp;(IF(ISBLANK(T1062),"",(IF(T1062&lt;&gt;T1061,IF(ISBLANK(F$2),T1062&amp;", ",T1062&amp;" "&amp;F$2&amp;", "),(IF(B1062&lt;&gt;B1061,IF(ISBLANK(F$2),T1062&amp;", ",T1062&amp;" "&amp;F$2&amp;", "),(IF(Z1062&lt;&gt;Z1061,IF(ISBLANK(F$2),T1062&amp;", ",T1062&amp;" "&amp;F$2&amp;", "),IF((U1062&lt;&gt;U1061)*($G$2="Y"),"same collector, ","")))))))))&amp;(IF(ISBLANK(U1062),"",(IF(U1062&lt;&gt;U1061,U1062&amp;", ",(IF(B1062&lt;&gt;B1061,U1062&amp;", ",IF(Z1062&lt;&gt;Z1061,U1062&amp;", ",(IF(T1062&lt;&gt;T1061,IF((T1062&lt;&gt;T1061)*($G$2="Y"),"same date, ", ""),IF((T1062=T1061)*(U1062=U1061)*(S1062&lt;&gt;S1061)*($G$2="Y"),"same collector and date, ", ""))))))))))&amp;(IF(ISBLANK(V1062),"",V1062&amp;", "))&amp;IF((AA1062&lt;&gt;AA1063)*($H$2="y"),AD1062&amp;AE1062,IF((AA1062&lt;&gt;AA1063)*($H$2="m"),AD1062&amp;AG1062,IF(($H$2&lt;&gt;"m")*($H$2&lt;&gt;"Y"),(IF(F1062=0,"",F1062&amp;" "&amp;$F$4&amp;" "))&amp;(IF(G1062=0,"",G1062&amp;" "&amp;$G$4&amp;" "))&amp;(IF(H1062=0,"",H1062&amp;" "&amp;H$4&amp;" "))&amp;(IF(I1062=0,"",I1062&amp;" "&amp;$I$4&amp;" "))&amp;(IF(J1062=0,"",J1062&amp;" "&amp;$J$4&amp;" "))&amp;IF((ISBLANK(C1062)),"","("&amp;C1062&amp;")"),"")))&amp;IF((B1062=B1063)*(K1062=K1063)*(L1062=L1063)*(M1062=M1063),IF(($H$2&lt;&gt;"m")*($H$2&lt;&gt;"Y"), ", ", IF((ISNUMBER(FIND(")",AE1062))), ", ", "")),IF((B1062=B1063)*(K1062=K1063)*(L1062=L1063),"; ",". ")))</f>
        <v/>
      </c>
      <c r="AI1062" s="1"/>
    </row>
    <row r="1063" spans="1:35" x14ac:dyDescent="0.25">
      <c r="A1063" s="3" t="str">
        <f t="shared" si="132"/>
        <v/>
      </c>
      <c r="B1063" s="53" t="str">
        <f t="shared" si="136"/>
        <v/>
      </c>
      <c r="C1063" s="57"/>
      <c r="D1063" s="57"/>
      <c r="E1063" s="57"/>
      <c r="F1063" s="57"/>
      <c r="G1063" s="57"/>
      <c r="H1063" s="57"/>
      <c r="I1063" s="57"/>
      <c r="J1063" s="57"/>
      <c r="K1063" s="57"/>
      <c r="L1063" s="57"/>
      <c r="M1063" s="54"/>
      <c r="N1063" s="57"/>
      <c r="O1063" s="58"/>
      <c r="P1063" s="58"/>
      <c r="Q1063" s="58"/>
      <c r="R1063" s="58"/>
      <c r="S1063" s="54"/>
      <c r="T1063" s="57"/>
      <c r="U1063" s="57"/>
      <c r="V1063" s="57"/>
      <c r="W1063" s="57"/>
      <c r="X1063" s="147" t="str">
        <f>IF(ISBLANK(D1063),"",IF('order-admin-units'!$I$1&lt;&gt;"y", "", IF((K1063="")*(ISBLANK(D1063)=FALSE), 'order-admin-units'!$B$1+1, VLOOKUP(K1063, ordercountry, 2))))</f>
        <v/>
      </c>
      <c r="Y1063" s="147" t="str">
        <f>IF(ISBLANK(D1063),"",IF('order-admin-units'!$I$1&lt;&gt;"y", "", IF(L1063="", 'order-admin-units'!$B$2+1, VLOOKUP(K1063&amp;"@"&amp;L1063, orderadmin, 2))))</f>
        <v/>
      </c>
      <c r="Z1063" s="147" t="str">
        <f t="shared" si="133"/>
        <v/>
      </c>
      <c r="AA1063" s="147" t="str">
        <f t="shared" si="134"/>
        <v/>
      </c>
      <c r="AB1063" s="147" t="str">
        <f t="shared" si="135"/>
        <v/>
      </c>
      <c r="AC1063" s="147" t="str">
        <f t="shared" si="129"/>
        <v/>
      </c>
      <c r="AD1063" s="11" t="str">
        <f t="shared" si="130"/>
        <v/>
      </c>
      <c r="AE1063" s="11" t="str">
        <f t="array" ref="AE1063">IF(ISBLANK(D1063),"",IF(OR($H$2="y",$H$2="m"),IF(AA1063=AA1062,IF(OR(AB1063=$AB$4:$AB1062)=FALSE,AE1062&amp;C1063,AE1062),"("&amp;C1063)&amp;IF(AA1063=AA1064,IF(OR(AB1064=$AB$4:$AB1063)=FALSE,", ",""),") "),""))</f>
        <v/>
      </c>
      <c r="AF1063" s="11" t="str">
        <f t="shared" si="131"/>
        <v/>
      </c>
      <c r="AG1063" s="11" t="str">
        <f t="array" ref="AG1063">IF(ISBLANK(D1063),"",IF(OR($H$2="y",$H$2="m"),IF(AA1063=AA1062,IF(OR(AC1063=$AC$4:$AC1062)=FALSE,AG1062&amp;AF1063,AG1062),"("&amp;AF1063)&amp;IF(AA1063=AA1064,IF(OR(AC1064=$AC$4:$AC1063)=FALSE,", ",""),") "),""))</f>
        <v/>
      </c>
      <c r="AH1063" s="10" t="str">
        <f>IF((ISBLANK(D1063)),"",IF(D1063=D1062,AH1062,"")&amp;IF(B1062&lt;&gt;B1063,((IF(ISBLANK(E1063),$D$3&amp;"Non-type material: "&amp;$D$3,$D$3&amp;INDEX('type-categories'!$A$2:$B$100,MATCH(E1063,'type-categories'!$A$2:$A$100,0),2)&amp;$D$3))),"")&amp;(IF(K1063&lt;&gt;K1062,$C$2&amp;K1063&amp;$K$3&amp;$C$2&amp;" ",(IF(B1063&lt;&gt;B1062,$C$2&amp;K1063&amp;$K$3&amp;$C$2&amp;" ",""))))&amp;(IF(L1063="","",((IF(L1063&lt;&gt;L1062,$D$2&amp;L1063&amp;$L$3&amp;$D$2&amp;" ",IF(B1063&lt;&gt;B1062,$D$2&amp;L1063&amp;$L$3&amp;$D$2&amp;" ",""))))))&amp;(IF(M1063="","",((IF(M1063&lt;&gt;M1062,$E$2&amp;M1063&amp;$E$2&amp;","&amp;" ",IF(B1063&lt;&gt;B1062,$E$2&amp;M1063&amp;$E$2&amp;",",""))))))&amp;(IF(N1063="","",IF(N1063&lt;&gt;N1062,N1063&amp;", ",IF(B1063&lt;&gt;B1062,N1063&amp;", ",""))))&amp;(IF(ISBLANK(O1063),"",(IF(O1063&lt;&gt;O1062,O1063&amp;", ",IF(B1063&lt;&gt;B1062,O1063&amp;", ","")))))&amp;(IF(ISBLANK(P1063),"",(IF(P1063&lt;&gt;P1062,P1063&amp;", ",IF(B1063&lt;&gt;B1062,P1063&amp;", ",IF(Z1063&lt;&gt;Z1062,P1063&amp;", ",""))))))&amp;(IF(ISBLANK(Q1063),"",(IF(Q1063&lt;&gt;Q1062,Q1063&amp;", ",IF(B1063&lt;&gt;B1062,Q1063&amp;", ",IF(Z1063&lt;&gt;Z1062,Q1063&amp;", ",""))))))&amp;(IF(ISBLANK(R1063),"",(IF(R1063&lt;&gt;R1062,R1063&amp;"m, ",IF(B1063&lt;&gt;B1062,R1063&amp;"m, ",IF(Z1063&lt;&gt;Z1062,R1063&amp;"m, ",""))))))&amp;IF(ISBLANK(S1063),"",(IF(B1063&lt;&gt;B1062,S1063&amp;", ",IF(S1063&lt;&gt;S1062,IF((Z1063=Z1062),"same locality "&amp;S1063&amp;", ",S1063&amp;", "),""))))&amp;(IF(ISBLANK(T1063),"",(IF(T1063&lt;&gt;T1062,IF(ISBLANK(F$2),T1063&amp;", ",T1063&amp;" "&amp;F$2&amp;", "),(IF(B1063&lt;&gt;B1062,IF(ISBLANK(F$2),T1063&amp;", ",T1063&amp;" "&amp;F$2&amp;", "),(IF(Z1063&lt;&gt;Z1062,IF(ISBLANK(F$2),T1063&amp;", ",T1063&amp;" "&amp;F$2&amp;", "),IF((U1063&lt;&gt;U1062)*($G$2="Y"),"same collector, ","")))))))))&amp;(IF(ISBLANK(U1063),"",(IF(U1063&lt;&gt;U1062,U1063&amp;", ",(IF(B1063&lt;&gt;B1062,U1063&amp;", ",IF(Z1063&lt;&gt;Z1062,U1063&amp;", ",(IF(T1063&lt;&gt;T1062,IF((T1063&lt;&gt;T1062)*($G$2="Y"),"same date, ", ""),IF((T1063=T1062)*(U1063=U1062)*(S1063&lt;&gt;S1062)*($G$2="Y"),"same collector and date, ", ""))))))))))&amp;(IF(ISBLANK(V1063),"",V1063&amp;", "))&amp;IF((AA1063&lt;&gt;AA1064)*($H$2="y"),AD1063&amp;AE1063,IF((AA1063&lt;&gt;AA1064)*($H$2="m"),AD1063&amp;AG1063,IF(($H$2&lt;&gt;"m")*($H$2&lt;&gt;"Y"),(IF(F1063=0,"",F1063&amp;" "&amp;$F$4&amp;" "))&amp;(IF(G1063=0,"",G1063&amp;" "&amp;$G$4&amp;" "))&amp;(IF(H1063=0,"",H1063&amp;" "&amp;H$4&amp;" "))&amp;(IF(I1063=0,"",I1063&amp;" "&amp;$I$4&amp;" "))&amp;(IF(J1063=0,"",J1063&amp;" "&amp;$J$4&amp;" "))&amp;IF((ISBLANK(C1063)),"","("&amp;C1063&amp;")"),"")))&amp;IF((B1063=B1064)*(K1063=K1064)*(L1063=L1064)*(M1063=M1064),IF(($H$2&lt;&gt;"m")*($H$2&lt;&gt;"Y"), ", ", IF((ISNUMBER(FIND(")",AE1063))), ", ", "")),IF((B1063=B1064)*(K1063=K1064)*(L1063=L1064),"; ",". ")))</f>
        <v/>
      </c>
      <c r="AI1063" s="1"/>
    </row>
    <row r="1064" spans="1:35" x14ac:dyDescent="0.25">
      <c r="A1064" s="3" t="str">
        <f t="shared" si="132"/>
        <v/>
      </c>
      <c r="B1064" s="53" t="str">
        <f t="shared" si="136"/>
        <v/>
      </c>
      <c r="C1064" s="57"/>
      <c r="D1064" s="57"/>
      <c r="E1064" s="57"/>
      <c r="F1064" s="57"/>
      <c r="G1064" s="57"/>
      <c r="H1064" s="57"/>
      <c r="I1064" s="57"/>
      <c r="J1064" s="57"/>
      <c r="K1064" s="57"/>
      <c r="L1064" s="57"/>
      <c r="M1064" s="54"/>
      <c r="N1064" s="57"/>
      <c r="O1064" s="58"/>
      <c r="P1064" s="58"/>
      <c r="Q1064" s="58"/>
      <c r="R1064" s="58"/>
      <c r="S1064" s="54"/>
      <c r="T1064" s="57"/>
      <c r="U1064" s="57"/>
      <c r="V1064" s="57"/>
      <c r="W1064" s="57"/>
      <c r="X1064" s="147" t="str">
        <f>IF(ISBLANK(D1064),"",IF('order-admin-units'!$I$1&lt;&gt;"y", "", IF((K1064="")*(ISBLANK(D1064)=FALSE), 'order-admin-units'!$B$1+1, VLOOKUP(K1064, ordercountry, 2))))</f>
        <v/>
      </c>
      <c r="Y1064" s="147" t="str">
        <f>IF(ISBLANK(D1064),"",IF('order-admin-units'!$I$1&lt;&gt;"y", "", IF(L1064="", 'order-admin-units'!$B$2+1, VLOOKUP(K1064&amp;"@"&amp;L1064, orderadmin, 2))))</f>
        <v/>
      </c>
      <c r="Z1064" s="147" t="str">
        <f t="shared" si="133"/>
        <v/>
      </c>
      <c r="AA1064" s="147" t="str">
        <f t="shared" si="134"/>
        <v/>
      </c>
      <c r="AB1064" s="147" t="str">
        <f t="shared" si="135"/>
        <v/>
      </c>
      <c r="AC1064" s="147" t="str">
        <f t="shared" si="129"/>
        <v/>
      </c>
      <c r="AD1064" s="11" t="str">
        <f t="shared" si="130"/>
        <v/>
      </c>
      <c r="AE1064" s="11" t="str">
        <f t="array" ref="AE1064">IF(ISBLANK(D1064),"",IF(OR($H$2="y",$H$2="m"),IF(AA1064=AA1063,IF(OR(AB1064=$AB$4:$AB1063)=FALSE,AE1063&amp;C1064,AE1063),"("&amp;C1064)&amp;IF(AA1064=AA1065,IF(OR(AB1065=$AB$4:$AB1064)=FALSE,", ",""),") "),""))</f>
        <v/>
      </c>
      <c r="AF1064" s="11" t="str">
        <f t="shared" si="131"/>
        <v/>
      </c>
      <c r="AG1064" s="11" t="str">
        <f t="array" ref="AG1064">IF(ISBLANK(D1064),"",IF(OR($H$2="y",$H$2="m"),IF(AA1064=AA1063,IF(OR(AC1064=$AC$4:$AC1063)=FALSE,AG1063&amp;AF1064,AG1063),"("&amp;AF1064)&amp;IF(AA1064=AA1065,IF(OR(AC1065=$AC$4:$AC1064)=FALSE,", ",""),") "),""))</f>
        <v/>
      </c>
      <c r="AH1064" s="10" t="str">
        <f>IF((ISBLANK(D1064)),"",IF(D1064=D1063,AH1063,"")&amp;IF(B1063&lt;&gt;B1064,((IF(ISBLANK(E1064),$D$3&amp;"Non-type material: "&amp;$D$3,$D$3&amp;INDEX('type-categories'!$A$2:$B$100,MATCH(E1064,'type-categories'!$A$2:$A$100,0),2)&amp;$D$3))),"")&amp;(IF(K1064&lt;&gt;K1063,$C$2&amp;K1064&amp;$K$3&amp;$C$2&amp;" ",(IF(B1064&lt;&gt;B1063,$C$2&amp;K1064&amp;$K$3&amp;$C$2&amp;" ",""))))&amp;(IF(L1064="","",((IF(L1064&lt;&gt;L1063,$D$2&amp;L1064&amp;$L$3&amp;$D$2&amp;" ",IF(B1064&lt;&gt;B1063,$D$2&amp;L1064&amp;$L$3&amp;$D$2&amp;" ",""))))))&amp;(IF(M1064="","",((IF(M1064&lt;&gt;M1063,$E$2&amp;M1064&amp;$E$2&amp;","&amp;" ",IF(B1064&lt;&gt;B1063,$E$2&amp;M1064&amp;$E$2&amp;",",""))))))&amp;(IF(N1064="","",IF(N1064&lt;&gt;N1063,N1064&amp;", ",IF(B1064&lt;&gt;B1063,N1064&amp;", ",""))))&amp;(IF(ISBLANK(O1064),"",(IF(O1064&lt;&gt;O1063,O1064&amp;", ",IF(B1064&lt;&gt;B1063,O1064&amp;", ","")))))&amp;(IF(ISBLANK(P1064),"",(IF(P1064&lt;&gt;P1063,P1064&amp;", ",IF(B1064&lt;&gt;B1063,P1064&amp;", ",IF(Z1064&lt;&gt;Z1063,P1064&amp;", ",""))))))&amp;(IF(ISBLANK(Q1064),"",(IF(Q1064&lt;&gt;Q1063,Q1064&amp;", ",IF(B1064&lt;&gt;B1063,Q1064&amp;", ",IF(Z1064&lt;&gt;Z1063,Q1064&amp;", ",""))))))&amp;(IF(ISBLANK(R1064),"",(IF(R1064&lt;&gt;R1063,R1064&amp;"m, ",IF(B1064&lt;&gt;B1063,R1064&amp;"m, ",IF(Z1064&lt;&gt;Z1063,R1064&amp;"m, ",""))))))&amp;IF(ISBLANK(S1064),"",(IF(B1064&lt;&gt;B1063,S1064&amp;", ",IF(S1064&lt;&gt;S1063,IF((Z1064=Z1063),"same locality "&amp;S1064&amp;", ",S1064&amp;", "),""))))&amp;(IF(ISBLANK(T1064),"",(IF(T1064&lt;&gt;T1063,IF(ISBLANK(F$2),T1064&amp;", ",T1064&amp;" "&amp;F$2&amp;", "),(IF(B1064&lt;&gt;B1063,IF(ISBLANK(F$2),T1064&amp;", ",T1064&amp;" "&amp;F$2&amp;", "),(IF(Z1064&lt;&gt;Z1063,IF(ISBLANK(F$2),T1064&amp;", ",T1064&amp;" "&amp;F$2&amp;", "),IF((U1064&lt;&gt;U1063)*($G$2="Y"),"same collector, ","")))))))))&amp;(IF(ISBLANK(U1064),"",(IF(U1064&lt;&gt;U1063,U1064&amp;", ",(IF(B1064&lt;&gt;B1063,U1064&amp;", ",IF(Z1064&lt;&gt;Z1063,U1064&amp;", ",(IF(T1064&lt;&gt;T1063,IF((T1064&lt;&gt;T1063)*($G$2="Y"),"same date, ", ""),IF((T1064=T1063)*(U1064=U1063)*(S1064&lt;&gt;S1063)*($G$2="Y"),"same collector and date, ", ""))))))))))&amp;(IF(ISBLANK(V1064),"",V1064&amp;", "))&amp;IF((AA1064&lt;&gt;AA1065)*($H$2="y"),AD1064&amp;AE1064,IF((AA1064&lt;&gt;AA1065)*($H$2="m"),AD1064&amp;AG1064,IF(($H$2&lt;&gt;"m")*($H$2&lt;&gt;"Y"),(IF(F1064=0,"",F1064&amp;" "&amp;$F$4&amp;" "))&amp;(IF(G1064=0,"",G1064&amp;" "&amp;$G$4&amp;" "))&amp;(IF(H1064=0,"",H1064&amp;" "&amp;H$4&amp;" "))&amp;(IF(I1064=0,"",I1064&amp;" "&amp;$I$4&amp;" "))&amp;(IF(J1064=0,"",J1064&amp;" "&amp;$J$4&amp;" "))&amp;IF((ISBLANK(C1064)),"","("&amp;C1064&amp;")"),"")))&amp;IF((B1064=B1065)*(K1064=K1065)*(L1064=L1065)*(M1064=M1065),IF(($H$2&lt;&gt;"m")*($H$2&lt;&gt;"Y"), ", ", IF((ISNUMBER(FIND(")",AE1064))), ", ", "")),IF((B1064=B1065)*(K1064=K1065)*(L1064=L1065),"; ",". ")))</f>
        <v/>
      </c>
      <c r="AI1064" s="1"/>
    </row>
    <row r="1065" spans="1:35" x14ac:dyDescent="0.25">
      <c r="A1065" s="3" t="str">
        <f t="shared" si="132"/>
        <v/>
      </c>
      <c r="B1065" s="53" t="str">
        <f t="shared" si="136"/>
        <v/>
      </c>
      <c r="C1065" s="57"/>
      <c r="D1065" s="57"/>
      <c r="E1065" s="57"/>
      <c r="F1065" s="57"/>
      <c r="G1065" s="57"/>
      <c r="H1065" s="57"/>
      <c r="I1065" s="57"/>
      <c r="J1065" s="57"/>
      <c r="K1065" s="57"/>
      <c r="L1065" s="57"/>
      <c r="M1065" s="54"/>
      <c r="N1065" s="57"/>
      <c r="O1065" s="58"/>
      <c r="P1065" s="58"/>
      <c r="Q1065" s="58"/>
      <c r="R1065" s="58"/>
      <c r="S1065" s="54"/>
      <c r="T1065" s="57"/>
      <c r="U1065" s="57"/>
      <c r="V1065" s="57"/>
      <c r="W1065" s="57"/>
      <c r="X1065" s="147" t="str">
        <f>IF(ISBLANK(D1065),"",IF('order-admin-units'!$I$1&lt;&gt;"y", "", IF((K1065="")*(ISBLANK(D1065)=FALSE), 'order-admin-units'!$B$1+1, VLOOKUP(K1065, ordercountry, 2))))</f>
        <v/>
      </c>
      <c r="Y1065" s="147" t="str">
        <f>IF(ISBLANK(D1065),"",IF('order-admin-units'!$I$1&lt;&gt;"y", "", IF(L1065="", 'order-admin-units'!$B$2+1, VLOOKUP(K1065&amp;"@"&amp;L1065, orderadmin, 2))))</f>
        <v/>
      </c>
      <c r="Z1065" s="147" t="str">
        <f t="shared" si="133"/>
        <v/>
      </c>
      <c r="AA1065" s="147" t="str">
        <f t="shared" si="134"/>
        <v/>
      </c>
      <c r="AB1065" s="147" t="str">
        <f t="shared" si="135"/>
        <v/>
      </c>
      <c r="AC1065" s="147" t="str">
        <f t="shared" si="129"/>
        <v/>
      </c>
      <c r="AD1065" s="11" t="str">
        <f t="shared" si="130"/>
        <v/>
      </c>
      <c r="AE1065" s="11" t="str">
        <f t="array" ref="AE1065">IF(ISBLANK(D1065),"",IF(OR($H$2="y",$H$2="m"),IF(AA1065=AA1064,IF(OR(AB1065=$AB$4:$AB1064)=FALSE,AE1064&amp;C1065,AE1064),"("&amp;C1065)&amp;IF(AA1065=AA1066,IF(OR(AB1066=$AB$4:$AB1065)=FALSE,", ",""),") "),""))</f>
        <v/>
      </c>
      <c r="AF1065" s="11" t="str">
        <f t="shared" si="131"/>
        <v/>
      </c>
      <c r="AG1065" s="11" t="str">
        <f t="array" ref="AG1065">IF(ISBLANK(D1065),"",IF(OR($H$2="y",$H$2="m"),IF(AA1065=AA1064,IF(OR(AC1065=$AC$4:$AC1064)=FALSE,AG1064&amp;AF1065,AG1064),"("&amp;AF1065)&amp;IF(AA1065=AA1066,IF(OR(AC1066=$AC$4:$AC1065)=FALSE,", ",""),") "),""))</f>
        <v/>
      </c>
      <c r="AH1065" s="10" t="str">
        <f>IF((ISBLANK(D1065)),"",IF(D1065=D1064,AH1064,"")&amp;IF(B1064&lt;&gt;B1065,((IF(ISBLANK(E1065),$D$3&amp;"Non-type material: "&amp;$D$3,$D$3&amp;INDEX('type-categories'!$A$2:$B$100,MATCH(E1065,'type-categories'!$A$2:$A$100,0),2)&amp;$D$3))),"")&amp;(IF(K1065&lt;&gt;K1064,$C$2&amp;K1065&amp;$K$3&amp;$C$2&amp;" ",(IF(B1065&lt;&gt;B1064,$C$2&amp;K1065&amp;$K$3&amp;$C$2&amp;" ",""))))&amp;(IF(L1065="","",((IF(L1065&lt;&gt;L1064,$D$2&amp;L1065&amp;$L$3&amp;$D$2&amp;" ",IF(B1065&lt;&gt;B1064,$D$2&amp;L1065&amp;$L$3&amp;$D$2&amp;" ",""))))))&amp;(IF(M1065="","",((IF(M1065&lt;&gt;M1064,$E$2&amp;M1065&amp;$E$2&amp;","&amp;" ",IF(B1065&lt;&gt;B1064,$E$2&amp;M1065&amp;$E$2&amp;",",""))))))&amp;(IF(N1065="","",IF(N1065&lt;&gt;N1064,N1065&amp;", ",IF(B1065&lt;&gt;B1064,N1065&amp;", ",""))))&amp;(IF(ISBLANK(O1065),"",(IF(O1065&lt;&gt;O1064,O1065&amp;", ",IF(B1065&lt;&gt;B1064,O1065&amp;", ","")))))&amp;(IF(ISBLANK(P1065),"",(IF(P1065&lt;&gt;P1064,P1065&amp;", ",IF(B1065&lt;&gt;B1064,P1065&amp;", ",IF(Z1065&lt;&gt;Z1064,P1065&amp;", ",""))))))&amp;(IF(ISBLANK(Q1065),"",(IF(Q1065&lt;&gt;Q1064,Q1065&amp;", ",IF(B1065&lt;&gt;B1064,Q1065&amp;", ",IF(Z1065&lt;&gt;Z1064,Q1065&amp;", ",""))))))&amp;(IF(ISBLANK(R1065),"",(IF(R1065&lt;&gt;R1064,R1065&amp;"m, ",IF(B1065&lt;&gt;B1064,R1065&amp;"m, ",IF(Z1065&lt;&gt;Z1064,R1065&amp;"m, ",""))))))&amp;IF(ISBLANK(S1065),"",(IF(B1065&lt;&gt;B1064,S1065&amp;", ",IF(S1065&lt;&gt;S1064,IF((Z1065=Z1064),"same locality "&amp;S1065&amp;", ",S1065&amp;", "),""))))&amp;(IF(ISBLANK(T1065),"",(IF(T1065&lt;&gt;T1064,IF(ISBLANK(F$2),T1065&amp;", ",T1065&amp;" "&amp;F$2&amp;", "),(IF(B1065&lt;&gt;B1064,IF(ISBLANK(F$2),T1065&amp;", ",T1065&amp;" "&amp;F$2&amp;", "),(IF(Z1065&lt;&gt;Z1064,IF(ISBLANK(F$2),T1065&amp;", ",T1065&amp;" "&amp;F$2&amp;", "),IF((U1065&lt;&gt;U1064)*($G$2="Y"),"same collector, ","")))))))))&amp;(IF(ISBLANK(U1065),"",(IF(U1065&lt;&gt;U1064,U1065&amp;", ",(IF(B1065&lt;&gt;B1064,U1065&amp;", ",IF(Z1065&lt;&gt;Z1064,U1065&amp;", ",(IF(T1065&lt;&gt;T1064,IF((T1065&lt;&gt;T1064)*($G$2="Y"),"same date, ", ""),IF((T1065=T1064)*(U1065=U1064)*(S1065&lt;&gt;S1064)*($G$2="Y"),"same collector and date, ", ""))))))))))&amp;(IF(ISBLANK(V1065),"",V1065&amp;", "))&amp;IF((AA1065&lt;&gt;AA1066)*($H$2="y"),AD1065&amp;AE1065,IF((AA1065&lt;&gt;AA1066)*($H$2="m"),AD1065&amp;AG1065,IF(($H$2&lt;&gt;"m")*($H$2&lt;&gt;"Y"),(IF(F1065=0,"",F1065&amp;" "&amp;$F$4&amp;" "))&amp;(IF(G1065=0,"",G1065&amp;" "&amp;$G$4&amp;" "))&amp;(IF(H1065=0,"",H1065&amp;" "&amp;H$4&amp;" "))&amp;(IF(I1065=0,"",I1065&amp;" "&amp;$I$4&amp;" "))&amp;(IF(J1065=0,"",J1065&amp;" "&amp;$J$4&amp;" "))&amp;IF((ISBLANK(C1065)),"","("&amp;C1065&amp;")"),"")))&amp;IF((B1065=B1066)*(K1065=K1066)*(L1065=L1066)*(M1065=M1066),IF(($H$2&lt;&gt;"m")*($H$2&lt;&gt;"Y"), ", ", IF((ISNUMBER(FIND(")",AE1065))), ", ", "")),IF((B1065=B1066)*(K1065=K1066)*(L1065=L1066),"; ",". ")))</f>
        <v/>
      </c>
      <c r="AI1065" s="1"/>
    </row>
    <row r="1066" spans="1:35" x14ac:dyDescent="0.25">
      <c r="A1066" s="3" t="str">
        <f t="shared" si="132"/>
        <v/>
      </c>
      <c r="B1066" s="53" t="str">
        <f t="shared" si="136"/>
        <v/>
      </c>
      <c r="C1066" s="57"/>
      <c r="D1066" s="57"/>
      <c r="E1066" s="57"/>
      <c r="F1066" s="57"/>
      <c r="G1066" s="57"/>
      <c r="H1066" s="57"/>
      <c r="I1066" s="57"/>
      <c r="J1066" s="57"/>
      <c r="K1066" s="57"/>
      <c r="L1066" s="57"/>
      <c r="M1066" s="54"/>
      <c r="N1066" s="57"/>
      <c r="O1066" s="58"/>
      <c r="P1066" s="58"/>
      <c r="Q1066" s="58"/>
      <c r="R1066" s="58"/>
      <c r="S1066" s="54"/>
      <c r="T1066" s="57"/>
      <c r="U1066" s="57"/>
      <c r="V1066" s="57"/>
      <c r="W1066" s="57"/>
      <c r="X1066" s="147" t="str">
        <f>IF(ISBLANK(D1066),"",IF('order-admin-units'!$I$1&lt;&gt;"y", "", IF((K1066="")*(ISBLANK(D1066)=FALSE), 'order-admin-units'!$B$1+1, VLOOKUP(K1066, ordercountry, 2))))</f>
        <v/>
      </c>
      <c r="Y1066" s="147" t="str">
        <f>IF(ISBLANK(D1066),"",IF('order-admin-units'!$I$1&lt;&gt;"y", "", IF(L1066="", 'order-admin-units'!$B$2+1, VLOOKUP(K1066&amp;"@"&amp;L1066, orderadmin, 2))))</f>
        <v/>
      </c>
      <c r="Z1066" s="147" t="str">
        <f t="shared" si="133"/>
        <v/>
      </c>
      <c r="AA1066" s="147" t="str">
        <f t="shared" si="134"/>
        <v/>
      </c>
      <c r="AB1066" s="147" t="str">
        <f t="shared" si="135"/>
        <v/>
      </c>
      <c r="AC1066" s="147" t="str">
        <f t="shared" si="129"/>
        <v/>
      </c>
      <c r="AD1066" s="11" t="str">
        <f t="shared" si="130"/>
        <v/>
      </c>
      <c r="AE1066" s="11" t="str">
        <f t="array" ref="AE1066">IF(ISBLANK(D1066),"",IF(OR($H$2="y",$H$2="m"),IF(AA1066=AA1065,IF(OR(AB1066=$AB$4:$AB1065)=FALSE,AE1065&amp;C1066,AE1065),"("&amp;C1066)&amp;IF(AA1066=AA1067,IF(OR(AB1067=$AB$4:$AB1066)=FALSE,", ",""),") "),""))</f>
        <v/>
      </c>
      <c r="AF1066" s="11" t="str">
        <f t="shared" si="131"/>
        <v/>
      </c>
      <c r="AG1066" s="11" t="str">
        <f t="array" ref="AG1066">IF(ISBLANK(D1066),"",IF(OR($H$2="y",$H$2="m"),IF(AA1066=AA1065,IF(OR(AC1066=$AC$4:$AC1065)=FALSE,AG1065&amp;AF1066,AG1065),"("&amp;AF1066)&amp;IF(AA1066=AA1067,IF(OR(AC1067=$AC$4:$AC1066)=FALSE,", ",""),") "),""))</f>
        <v/>
      </c>
      <c r="AH1066" s="10" t="str">
        <f>IF((ISBLANK(D1066)),"",IF(D1066=D1065,AH1065,"")&amp;IF(B1065&lt;&gt;B1066,((IF(ISBLANK(E1066),$D$3&amp;"Non-type material: "&amp;$D$3,$D$3&amp;INDEX('type-categories'!$A$2:$B$100,MATCH(E1066,'type-categories'!$A$2:$A$100,0),2)&amp;$D$3))),"")&amp;(IF(K1066&lt;&gt;K1065,$C$2&amp;K1066&amp;$K$3&amp;$C$2&amp;" ",(IF(B1066&lt;&gt;B1065,$C$2&amp;K1066&amp;$K$3&amp;$C$2&amp;" ",""))))&amp;(IF(L1066="","",((IF(L1066&lt;&gt;L1065,$D$2&amp;L1066&amp;$L$3&amp;$D$2&amp;" ",IF(B1066&lt;&gt;B1065,$D$2&amp;L1066&amp;$L$3&amp;$D$2&amp;" ",""))))))&amp;(IF(M1066="","",((IF(M1066&lt;&gt;M1065,$E$2&amp;M1066&amp;$E$2&amp;","&amp;" ",IF(B1066&lt;&gt;B1065,$E$2&amp;M1066&amp;$E$2&amp;",",""))))))&amp;(IF(N1066="","",IF(N1066&lt;&gt;N1065,N1066&amp;", ",IF(B1066&lt;&gt;B1065,N1066&amp;", ",""))))&amp;(IF(ISBLANK(O1066),"",(IF(O1066&lt;&gt;O1065,O1066&amp;", ",IF(B1066&lt;&gt;B1065,O1066&amp;", ","")))))&amp;(IF(ISBLANK(P1066),"",(IF(P1066&lt;&gt;P1065,P1066&amp;", ",IF(B1066&lt;&gt;B1065,P1066&amp;", ",IF(Z1066&lt;&gt;Z1065,P1066&amp;", ",""))))))&amp;(IF(ISBLANK(Q1066),"",(IF(Q1066&lt;&gt;Q1065,Q1066&amp;", ",IF(B1066&lt;&gt;B1065,Q1066&amp;", ",IF(Z1066&lt;&gt;Z1065,Q1066&amp;", ",""))))))&amp;(IF(ISBLANK(R1066),"",(IF(R1066&lt;&gt;R1065,R1066&amp;"m, ",IF(B1066&lt;&gt;B1065,R1066&amp;"m, ",IF(Z1066&lt;&gt;Z1065,R1066&amp;"m, ",""))))))&amp;IF(ISBLANK(S1066),"",(IF(B1066&lt;&gt;B1065,S1066&amp;", ",IF(S1066&lt;&gt;S1065,IF((Z1066=Z1065),"same locality "&amp;S1066&amp;", ",S1066&amp;", "),""))))&amp;(IF(ISBLANK(T1066),"",(IF(T1066&lt;&gt;T1065,IF(ISBLANK(F$2),T1066&amp;", ",T1066&amp;" "&amp;F$2&amp;", "),(IF(B1066&lt;&gt;B1065,IF(ISBLANK(F$2),T1066&amp;", ",T1066&amp;" "&amp;F$2&amp;", "),(IF(Z1066&lt;&gt;Z1065,IF(ISBLANK(F$2),T1066&amp;", ",T1066&amp;" "&amp;F$2&amp;", "),IF((U1066&lt;&gt;U1065)*($G$2="Y"),"same collector, ","")))))))))&amp;(IF(ISBLANK(U1066),"",(IF(U1066&lt;&gt;U1065,U1066&amp;", ",(IF(B1066&lt;&gt;B1065,U1066&amp;", ",IF(Z1066&lt;&gt;Z1065,U1066&amp;", ",(IF(T1066&lt;&gt;T1065,IF((T1066&lt;&gt;T1065)*($G$2="Y"),"same date, ", ""),IF((T1066=T1065)*(U1066=U1065)*(S1066&lt;&gt;S1065)*($G$2="Y"),"same collector and date, ", ""))))))))))&amp;(IF(ISBLANK(V1066),"",V1066&amp;", "))&amp;IF((AA1066&lt;&gt;AA1067)*($H$2="y"),AD1066&amp;AE1066,IF((AA1066&lt;&gt;AA1067)*($H$2="m"),AD1066&amp;AG1066,IF(($H$2&lt;&gt;"m")*($H$2&lt;&gt;"Y"),(IF(F1066=0,"",F1066&amp;" "&amp;$F$4&amp;" "))&amp;(IF(G1066=0,"",G1066&amp;" "&amp;$G$4&amp;" "))&amp;(IF(H1066=0,"",H1066&amp;" "&amp;H$4&amp;" "))&amp;(IF(I1066=0,"",I1066&amp;" "&amp;$I$4&amp;" "))&amp;(IF(J1066=0,"",J1066&amp;" "&amp;$J$4&amp;" "))&amp;IF((ISBLANK(C1066)),"","("&amp;C1066&amp;")"),"")))&amp;IF((B1066=B1067)*(K1066=K1067)*(L1066=L1067)*(M1066=M1067),IF(($H$2&lt;&gt;"m")*($H$2&lt;&gt;"Y"), ", ", IF((ISNUMBER(FIND(")",AE1066))), ", ", "")),IF((B1066=B1067)*(K1066=K1067)*(L1066=L1067),"; ",". ")))</f>
        <v/>
      </c>
      <c r="AI1066" s="1"/>
    </row>
    <row r="1067" spans="1:35" x14ac:dyDescent="0.25">
      <c r="A1067" s="3" t="str">
        <f t="shared" si="132"/>
        <v/>
      </c>
      <c r="B1067" s="53" t="str">
        <f t="shared" si="136"/>
        <v/>
      </c>
      <c r="C1067" s="57"/>
      <c r="D1067" s="57"/>
      <c r="E1067" s="57"/>
      <c r="F1067" s="57"/>
      <c r="G1067" s="57"/>
      <c r="H1067" s="57"/>
      <c r="I1067" s="57"/>
      <c r="J1067" s="57"/>
      <c r="K1067" s="57"/>
      <c r="L1067" s="57"/>
      <c r="M1067" s="54"/>
      <c r="N1067" s="57"/>
      <c r="O1067" s="58"/>
      <c r="P1067" s="58"/>
      <c r="Q1067" s="58"/>
      <c r="R1067" s="58"/>
      <c r="S1067" s="54"/>
      <c r="T1067" s="57"/>
      <c r="U1067" s="57"/>
      <c r="V1067" s="57"/>
      <c r="W1067" s="57"/>
      <c r="X1067" s="147" t="str">
        <f>IF(ISBLANK(D1067),"",IF('order-admin-units'!$I$1&lt;&gt;"y", "", IF((K1067="")*(ISBLANK(D1067)=FALSE), 'order-admin-units'!$B$1+1, VLOOKUP(K1067, ordercountry, 2))))</f>
        <v/>
      </c>
      <c r="Y1067" s="147" t="str">
        <f>IF(ISBLANK(D1067),"",IF('order-admin-units'!$I$1&lt;&gt;"y", "", IF(L1067="", 'order-admin-units'!$B$2+1, VLOOKUP(K1067&amp;"@"&amp;L1067, orderadmin, 2))))</f>
        <v/>
      </c>
      <c r="Z1067" s="147" t="str">
        <f t="shared" si="133"/>
        <v/>
      </c>
      <c r="AA1067" s="147" t="str">
        <f t="shared" si="134"/>
        <v/>
      </c>
      <c r="AB1067" s="147" t="str">
        <f t="shared" si="135"/>
        <v/>
      </c>
      <c r="AC1067" s="147" t="str">
        <f t="shared" si="129"/>
        <v/>
      </c>
      <c r="AD1067" s="11" t="str">
        <f t="shared" si="130"/>
        <v/>
      </c>
      <c r="AE1067" s="11" t="str">
        <f t="array" ref="AE1067">IF(ISBLANK(D1067),"",IF(OR($H$2="y",$H$2="m"),IF(AA1067=AA1066,IF(OR(AB1067=$AB$4:$AB1066)=FALSE,AE1066&amp;C1067,AE1066),"("&amp;C1067)&amp;IF(AA1067=AA1068,IF(OR(AB1068=$AB$4:$AB1067)=FALSE,", ",""),") "),""))</f>
        <v/>
      </c>
      <c r="AF1067" s="11" t="str">
        <f t="shared" si="131"/>
        <v/>
      </c>
      <c r="AG1067" s="11" t="str">
        <f t="array" ref="AG1067">IF(ISBLANK(D1067),"",IF(OR($H$2="y",$H$2="m"),IF(AA1067=AA1066,IF(OR(AC1067=$AC$4:$AC1066)=FALSE,AG1066&amp;AF1067,AG1066),"("&amp;AF1067)&amp;IF(AA1067=AA1068,IF(OR(AC1068=$AC$4:$AC1067)=FALSE,", ",""),") "),""))</f>
        <v/>
      </c>
      <c r="AH1067" s="10" t="str">
        <f>IF((ISBLANK(D1067)),"",IF(D1067=D1066,AH1066,"")&amp;IF(B1066&lt;&gt;B1067,((IF(ISBLANK(E1067),$D$3&amp;"Non-type material: "&amp;$D$3,$D$3&amp;INDEX('type-categories'!$A$2:$B$100,MATCH(E1067,'type-categories'!$A$2:$A$100,0),2)&amp;$D$3))),"")&amp;(IF(K1067&lt;&gt;K1066,$C$2&amp;K1067&amp;$K$3&amp;$C$2&amp;" ",(IF(B1067&lt;&gt;B1066,$C$2&amp;K1067&amp;$K$3&amp;$C$2&amp;" ",""))))&amp;(IF(L1067="","",((IF(L1067&lt;&gt;L1066,$D$2&amp;L1067&amp;$L$3&amp;$D$2&amp;" ",IF(B1067&lt;&gt;B1066,$D$2&amp;L1067&amp;$L$3&amp;$D$2&amp;" ",""))))))&amp;(IF(M1067="","",((IF(M1067&lt;&gt;M1066,$E$2&amp;M1067&amp;$E$2&amp;","&amp;" ",IF(B1067&lt;&gt;B1066,$E$2&amp;M1067&amp;$E$2&amp;",",""))))))&amp;(IF(N1067="","",IF(N1067&lt;&gt;N1066,N1067&amp;", ",IF(B1067&lt;&gt;B1066,N1067&amp;", ",""))))&amp;(IF(ISBLANK(O1067),"",(IF(O1067&lt;&gt;O1066,O1067&amp;", ",IF(B1067&lt;&gt;B1066,O1067&amp;", ","")))))&amp;(IF(ISBLANK(P1067),"",(IF(P1067&lt;&gt;P1066,P1067&amp;", ",IF(B1067&lt;&gt;B1066,P1067&amp;", ",IF(Z1067&lt;&gt;Z1066,P1067&amp;", ",""))))))&amp;(IF(ISBLANK(Q1067),"",(IF(Q1067&lt;&gt;Q1066,Q1067&amp;", ",IF(B1067&lt;&gt;B1066,Q1067&amp;", ",IF(Z1067&lt;&gt;Z1066,Q1067&amp;", ",""))))))&amp;(IF(ISBLANK(R1067),"",(IF(R1067&lt;&gt;R1066,R1067&amp;"m, ",IF(B1067&lt;&gt;B1066,R1067&amp;"m, ",IF(Z1067&lt;&gt;Z1066,R1067&amp;"m, ",""))))))&amp;IF(ISBLANK(S1067),"",(IF(B1067&lt;&gt;B1066,S1067&amp;", ",IF(S1067&lt;&gt;S1066,IF((Z1067=Z1066),"same locality "&amp;S1067&amp;", ",S1067&amp;", "),""))))&amp;(IF(ISBLANK(T1067),"",(IF(T1067&lt;&gt;T1066,IF(ISBLANK(F$2),T1067&amp;", ",T1067&amp;" "&amp;F$2&amp;", "),(IF(B1067&lt;&gt;B1066,IF(ISBLANK(F$2),T1067&amp;", ",T1067&amp;" "&amp;F$2&amp;", "),(IF(Z1067&lt;&gt;Z1066,IF(ISBLANK(F$2),T1067&amp;", ",T1067&amp;" "&amp;F$2&amp;", "),IF((U1067&lt;&gt;U1066)*($G$2="Y"),"same collector, ","")))))))))&amp;(IF(ISBLANK(U1067),"",(IF(U1067&lt;&gt;U1066,U1067&amp;", ",(IF(B1067&lt;&gt;B1066,U1067&amp;", ",IF(Z1067&lt;&gt;Z1066,U1067&amp;", ",(IF(T1067&lt;&gt;T1066,IF((T1067&lt;&gt;T1066)*($G$2="Y"),"same date, ", ""),IF((T1067=T1066)*(U1067=U1066)*(S1067&lt;&gt;S1066)*($G$2="Y"),"same collector and date, ", ""))))))))))&amp;(IF(ISBLANK(V1067),"",V1067&amp;", "))&amp;IF((AA1067&lt;&gt;AA1068)*($H$2="y"),AD1067&amp;AE1067,IF((AA1067&lt;&gt;AA1068)*($H$2="m"),AD1067&amp;AG1067,IF(($H$2&lt;&gt;"m")*($H$2&lt;&gt;"Y"),(IF(F1067=0,"",F1067&amp;" "&amp;$F$4&amp;" "))&amp;(IF(G1067=0,"",G1067&amp;" "&amp;$G$4&amp;" "))&amp;(IF(H1067=0,"",H1067&amp;" "&amp;H$4&amp;" "))&amp;(IF(I1067=0,"",I1067&amp;" "&amp;$I$4&amp;" "))&amp;(IF(J1067=0,"",J1067&amp;" "&amp;$J$4&amp;" "))&amp;IF((ISBLANK(C1067)),"","("&amp;C1067&amp;")"),"")))&amp;IF((B1067=B1068)*(K1067=K1068)*(L1067=L1068)*(M1067=M1068),IF(($H$2&lt;&gt;"m")*($H$2&lt;&gt;"Y"), ", ", IF((ISNUMBER(FIND(")",AE1067))), ", ", "")),IF((B1067=B1068)*(K1067=K1068)*(L1067=L1068),"; ",". ")))</f>
        <v/>
      </c>
      <c r="AI1067" s="1"/>
    </row>
    <row r="1068" spans="1:35" x14ac:dyDescent="0.25">
      <c r="A1068" s="3" t="str">
        <f t="shared" si="132"/>
        <v/>
      </c>
      <c r="B1068" s="53" t="str">
        <f t="shared" si="136"/>
        <v/>
      </c>
      <c r="C1068" s="57"/>
      <c r="D1068" s="57"/>
      <c r="E1068" s="57"/>
      <c r="F1068" s="57"/>
      <c r="G1068" s="57"/>
      <c r="H1068" s="57"/>
      <c r="I1068" s="57"/>
      <c r="J1068" s="57"/>
      <c r="K1068" s="57"/>
      <c r="L1068" s="57"/>
      <c r="M1068" s="54"/>
      <c r="N1068" s="57"/>
      <c r="O1068" s="58"/>
      <c r="P1068" s="58"/>
      <c r="Q1068" s="58"/>
      <c r="R1068" s="58"/>
      <c r="S1068" s="54"/>
      <c r="T1068" s="57"/>
      <c r="U1068" s="57"/>
      <c r="V1068" s="57"/>
      <c r="W1068" s="57"/>
      <c r="X1068" s="147" t="str">
        <f>IF(ISBLANK(D1068),"",IF('order-admin-units'!$I$1&lt;&gt;"y", "", IF((K1068="")*(ISBLANK(D1068)=FALSE), 'order-admin-units'!$B$1+1, VLOOKUP(K1068, ordercountry, 2))))</f>
        <v/>
      </c>
      <c r="Y1068" s="147" t="str">
        <f>IF(ISBLANK(D1068),"",IF('order-admin-units'!$I$1&lt;&gt;"y", "", IF(L1068="", 'order-admin-units'!$B$2+1, VLOOKUP(K1068&amp;"@"&amp;L1068, orderadmin, 2))))</f>
        <v/>
      </c>
      <c r="Z1068" s="147" t="str">
        <f t="shared" si="133"/>
        <v/>
      </c>
      <c r="AA1068" s="147" t="str">
        <f t="shared" si="134"/>
        <v/>
      </c>
      <c r="AB1068" s="147" t="str">
        <f t="shared" si="135"/>
        <v/>
      </c>
      <c r="AC1068" s="147" t="str">
        <f t="shared" si="129"/>
        <v/>
      </c>
      <c r="AD1068" s="11" t="str">
        <f t="shared" si="130"/>
        <v/>
      </c>
      <c r="AE1068" s="11" t="str">
        <f t="array" ref="AE1068">IF(ISBLANK(D1068),"",IF(OR($H$2="y",$H$2="m"),IF(AA1068=AA1067,IF(OR(AB1068=$AB$4:$AB1067)=FALSE,AE1067&amp;C1068,AE1067),"("&amp;C1068)&amp;IF(AA1068=AA1069,IF(OR(AB1069=$AB$4:$AB1068)=FALSE,", ",""),") "),""))</f>
        <v/>
      </c>
      <c r="AF1068" s="11" t="str">
        <f t="shared" si="131"/>
        <v/>
      </c>
      <c r="AG1068" s="11" t="str">
        <f t="array" ref="AG1068">IF(ISBLANK(D1068),"",IF(OR($H$2="y",$H$2="m"),IF(AA1068=AA1067,IF(OR(AC1068=$AC$4:$AC1067)=FALSE,AG1067&amp;AF1068,AG1067),"("&amp;AF1068)&amp;IF(AA1068=AA1069,IF(OR(AC1069=$AC$4:$AC1068)=FALSE,", ",""),") "),""))</f>
        <v/>
      </c>
      <c r="AH1068" s="10" t="str">
        <f>IF((ISBLANK(D1068)),"",IF(D1068=D1067,AH1067,"")&amp;IF(B1067&lt;&gt;B1068,((IF(ISBLANK(E1068),$D$3&amp;"Non-type material: "&amp;$D$3,$D$3&amp;INDEX('type-categories'!$A$2:$B$100,MATCH(E1068,'type-categories'!$A$2:$A$100,0),2)&amp;$D$3))),"")&amp;(IF(K1068&lt;&gt;K1067,$C$2&amp;K1068&amp;$K$3&amp;$C$2&amp;" ",(IF(B1068&lt;&gt;B1067,$C$2&amp;K1068&amp;$K$3&amp;$C$2&amp;" ",""))))&amp;(IF(L1068="","",((IF(L1068&lt;&gt;L1067,$D$2&amp;L1068&amp;$L$3&amp;$D$2&amp;" ",IF(B1068&lt;&gt;B1067,$D$2&amp;L1068&amp;$L$3&amp;$D$2&amp;" ",""))))))&amp;(IF(M1068="","",((IF(M1068&lt;&gt;M1067,$E$2&amp;M1068&amp;$E$2&amp;","&amp;" ",IF(B1068&lt;&gt;B1067,$E$2&amp;M1068&amp;$E$2&amp;",",""))))))&amp;(IF(N1068="","",IF(N1068&lt;&gt;N1067,N1068&amp;", ",IF(B1068&lt;&gt;B1067,N1068&amp;", ",""))))&amp;(IF(ISBLANK(O1068),"",(IF(O1068&lt;&gt;O1067,O1068&amp;", ",IF(B1068&lt;&gt;B1067,O1068&amp;", ","")))))&amp;(IF(ISBLANK(P1068),"",(IF(P1068&lt;&gt;P1067,P1068&amp;", ",IF(B1068&lt;&gt;B1067,P1068&amp;", ",IF(Z1068&lt;&gt;Z1067,P1068&amp;", ",""))))))&amp;(IF(ISBLANK(Q1068),"",(IF(Q1068&lt;&gt;Q1067,Q1068&amp;", ",IF(B1068&lt;&gt;B1067,Q1068&amp;", ",IF(Z1068&lt;&gt;Z1067,Q1068&amp;", ",""))))))&amp;(IF(ISBLANK(R1068),"",(IF(R1068&lt;&gt;R1067,R1068&amp;"m, ",IF(B1068&lt;&gt;B1067,R1068&amp;"m, ",IF(Z1068&lt;&gt;Z1067,R1068&amp;"m, ",""))))))&amp;IF(ISBLANK(S1068),"",(IF(B1068&lt;&gt;B1067,S1068&amp;", ",IF(S1068&lt;&gt;S1067,IF((Z1068=Z1067),"same locality "&amp;S1068&amp;", ",S1068&amp;", "),""))))&amp;(IF(ISBLANK(T1068),"",(IF(T1068&lt;&gt;T1067,IF(ISBLANK(F$2),T1068&amp;", ",T1068&amp;" "&amp;F$2&amp;", "),(IF(B1068&lt;&gt;B1067,IF(ISBLANK(F$2),T1068&amp;", ",T1068&amp;" "&amp;F$2&amp;", "),(IF(Z1068&lt;&gt;Z1067,IF(ISBLANK(F$2),T1068&amp;", ",T1068&amp;" "&amp;F$2&amp;", "),IF((U1068&lt;&gt;U1067)*($G$2="Y"),"same collector, ","")))))))))&amp;(IF(ISBLANK(U1068),"",(IF(U1068&lt;&gt;U1067,U1068&amp;", ",(IF(B1068&lt;&gt;B1067,U1068&amp;", ",IF(Z1068&lt;&gt;Z1067,U1068&amp;", ",(IF(T1068&lt;&gt;T1067,IF((T1068&lt;&gt;T1067)*($G$2="Y"),"same date, ", ""),IF((T1068=T1067)*(U1068=U1067)*(S1068&lt;&gt;S1067)*($G$2="Y"),"same collector and date, ", ""))))))))))&amp;(IF(ISBLANK(V1068),"",V1068&amp;", "))&amp;IF((AA1068&lt;&gt;AA1069)*($H$2="y"),AD1068&amp;AE1068,IF((AA1068&lt;&gt;AA1069)*($H$2="m"),AD1068&amp;AG1068,IF(($H$2&lt;&gt;"m")*($H$2&lt;&gt;"Y"),(IF(F1068=0,"",F1068&amp;" "&amp;$F$4&amp;" "))&amp;(IF(G1068=0,"",G1068&amp;" "&amp;$G$4&amp;" "))&amp;(IF(H1068=0,"",H1068&amp;" "&amp;H$4&amp;" "))&amp;(IF(I1068=0,"",I1068&amp;" "&amp;$I$4&amp;" "))&amp;(IF(J1068=0,"",J1068&amp;" "&amp;$J$4&amp;" "))&amp;IF((ISBLANK(C1068)),"","("&amp;C1068&amp;")"),"")))&amp;IF((B1068=B1069)*(K1068=K1069)*(L1068=L1069)*(M1068=M1069),IF(($H$2&lt;&gt;"m")*($H$2&lt;&gt;"Y"), ", ", IF((ISNUMBER(FIND(")",AE1068))), ", ", "")),IF((B1068=B1069)*(K1068=K1069)*(L1068=L1069),"; ",". ")))</f>
        <v/>
      </c>
      <c r="AI1068" s="1"/>
    </row>
    <row r="1069" spans="1:35" x14ac:dyDescent="0.25">
      <c r="A1069" s="3" t="str">
        <f t="shared" si="132"/>
        <v/>
      </c>
      <c r="B1069" s="53" t="str">
        <f t="shared" si="136"/>
        <v/>
      </c>
      <c r="C1069" s="57"/>
      <c r="D1069" s="57"/>
      <c r="E1069" s="57"/>
      <c r="F1069" s="57"/>
      <c r="G1069" s="57"/>
      <c r="H1069" s="57"/>
      <c r="I1069" s="57"/>
      <c r="J1069" s="57"/>
      <c r="K1069" s="57"/>
      <c r="L1069" s="57"/>
      <c r="M1069" s="54"/>
      <c r="N1069" s="57"/>
      <c r="O1069" s="58"/>
      <c r="P1069" s="58"/>
      <c r="Q1069" s="58"/>
      <c r="R1069" s="58"/>
      <c r="S1069" s="54"/>
      <c r="T1069" s="57"/>
      <c r="U1069" s="57"/>
      <c r="V1069" s="57"/>
      <c r="W1069" s="57"/>
      <c r="X1069" s="147" t="str">
        <f>IF(ISBLANK(D1069),"",IF('order-admin-units'!$I$1&lt;&gt;"y", "", IF((K1069="")*(ISBLANK(D1069)=FALSE), 'order-admin-units'!$B$1+1, VLOOKUP(K1069, ordercountry, 2))))</f>
        <v/>
      </c>
      <c r="Y1069" s="147" t="str">
        <f>IF(ISBLANK(D1069),"",IF('order-admin-units'!$I$1&lt;&gt;"y", "", IF(L1069="", 'order-admin-units'!$B$2+1, VLOOKUP(K1069&amp;"@"&amp;L1069, orderadmin, 2))))</f>
        <v/>
      </c>
      <c r="Z1069" s="147" t="str">
        <f t="shared" si="133"/>
        <v/>
      </c>
      <c r="AA1069" s="147" t="str">
        <f t="shared" si="134"/>
        <v/>
      </c>
      <c r="AB1069" s="147" t="str">
        <f t="shared" si="135"/>
        <v/>
      </c>
      <c r="AC1069" s="147" t="str">
        <f t="shared" si="129"/>
        <v/>
      </c>
      <c r="AD1069" s="11" t="str">
        <f t="shared" si="130"/>
        <v/>
      </c>
      <c r="AE1069" s="11" t="str">
        <f t="array" ref="AE1069">IF(ISBLANK(D1069),"",IF(OR($H$2="y",$H$2="m"),IF(AA1069=AA1068,IF(OR(AB1069=$AB$4:$AB1068)=FALSE,AE1068&amp;C1069,AE1068),"("&amp;C1069)&amp;IF(AA1069=AA1070,IF(OR(AB1070=$AB$4:$AB1069)=FALSE,", ",""),") "),""))</f>
        <v/>
      </c>
      <c r="AF1069" s="11" t="str">
        <f t="shared" si="131"/>
        <v/>
      </c>
      <c r="AG1069" s="11" t="str">
        <f t="array" ref="AG1069">IF(ISBLANK(D1069),"",IF(OR($H$2="y",$H$2="m"),IF(AA1069=AA1068,IF(OR(AC1069=$AC$4:$AC1068)=FALSE,AG1068&amp;AF1069,AG1068),"("&amp;AF1069)&amp;IF(AA1069=AA1070,IF(OR(AC1070=$AC$4:$AC1069)=FALSE,", ",""),") "),""))</f>
        <v/>
      </c>
      <c r="AH1069" s="10" t="str">
        <f>IF((ISBLANK(D1069)),"",IF(D1069=D1068,AH1068,"")&amp;IF(B1068&lt;&gt;B1069,((IF(ISBLANK(E1069),$D$3&amp;"Non-type material: "&amp;$D$3,$D$3&amp;INDEX('type-categories'!$A$2:$B$100,MATCH(E1069,'type-categories'!$A$2:$A$100,0),2)&amp;$D$3))),"")&amp;(IF(K1069&lt;&gt;K1068,$C$2&amp;K1069&amp;$K$3&amp;$C$2&amp;" ",(IF(B1069&lt;&gt;B1068,$C$2&amp;K1069&amp;$K$3&amp;$C$2&amp;" ",""))))&amp;(IF(L1069="","",((IF(L1069&lt;&gt;L1068,$D$2&amp;L1069&amp;$L$3&amp;$D$2&amp;" ",IF(B1069&lt;&gt;B1068,$D$2&amp;L1069&amp;$L$3&amp;$D$2&amp;" ",""))))))&amp;(IF(M1069="","",((IF(M1069&lt;&gt;M1068,$E$2&amp;M1069&amp;$E$2&amp;","&amp;" ",IF(B1069&lt;&gt;B1068,$E$2&amp;M1069&amp;$E$2&amp;",",""))))))&amp;(IF(N1069="","",IF(N1069&lt;&gt;N1068,N1069&amp;", ",IF(B1069&lt;&gt;B1068,N1069&amp;", ",""))))&amp;(IF(ISBLANK(O1069),"",(IF(O1069&lt;&gt;O1068,O1069&amp;", ",IF(B1069&lt;&gt;B1068,O1069&amp;", ","")))))&amp;(IF(ISBLANK(P1069),"",(IF(P1069&lt;&gt;P1068,P1069&amp;", ",IF(B1069&lt;&gt;B1068,P1069&amp;", ",IF(Z1069&lt;&gt;Z1068,P1069&amp;", ",""))))))&amp;(IF(ISBLANK(Q1069),"",(IF(Q1069&lt;&gt;Q1068,Q1069&amp;", ",IF(B1069&lt;&gt;B1068,Q1069&amp;", ",IF(Z1069&lt;&gt;Z1068,Q1069&amp;", ",""))))))&amp;(IF(ISBLANK(R1069),"",(IF(R1069&lt;&gt;R1068,R1069&amp;"m, ",IF(B1069&lt;&gt;B1068,R1069&amp;"m, ",IF(Z1069&lt;&gt;Z1068,R1069&amp;"m, ",""))))))&amp;IF(ISBLANK(S1069),"",(IF(B1069&lt;&gt;B1068,S1069&amp;", ",IF(S1069&lt;&gt;S1068,IF((Z1069=Z1068),"same locality "&amp;S1069&amp;", ",S1069&amp;", "),""))))&amp;(IF(ISBLANK(T1069),"",(IF(T1069&lt;&gt;T1068,IF(ISBLANK(F$2),T1069&amp;", ",T1069&amp;" "&amp;F$2&amp;", "),(IF(B1069&lt;&gt;B1068,IF(ISBLANK(F$2),T1069&amp;", ",T1069&amp;" "&amp;F$2&amp;", "),(IF(Z1069&lt;&gt;Z1068,IF(ISBLANK(F$2),T1069&amp;", ",T1069&amp;" "&amp;F$2&amp;", "),IF((U1069&lt;&gt;U1068)*($G$2="Y"),"same collector, ","")))))))))&amp;(IF(ISBLANK(U1069),"",(IF(U1069&lt;&gt;U1068,U1069&amp;", ",(IF(B1069&lt;&gt;B1068,U1069&amp;", ",IF(Z1069&lt;&gt;Z1068,U1069&amp;", ",(IF(T1069&lt;&gt;T1068,IF((T1069&lt;&gt;T1068)*($G$2="Y"),"same date, ", ""),IF((T1069=T1068)*(U1069=U1068)*(S1069&lt;&gt;S1068)*($G$2="Y"),"same collector and date, ", ""))))))))))&amp;(IF(ISBLANK(V1069),"",V1069&amp;", "))&amp;IF((AA1069&lt;&gt;AA1070)*($H$2="y"),AD1069&amp;AE1069,IF((AA1069&lt;&gt;AA1070)*($H$2="m"),AD1069&amp;AG1069,IF(($H$2&lt;&gt;"m")*($H$2&lt;&gt;"Y"),(IF(F1069=0,"",F1069&amp;" "&amp;$F$4&amp;" "))&amp;(IF(G1069=0,"",G1069&amp;" "&amp;$G$4&amp;" "))&amp;(IF(H1069=0,"",H1069&amp;" "&amp;H$4&amp;" "))&amp;(IF(I1069=0,"",I1069&amp;" "&amp;$I$4&amp;" "))&amp;(IF(J1069=0,"",J1069&amp;" "&amp;$J$4&amp;" "))&amp;IF((ISBLANK(C1069)),"","("&amp;C1069&amp;")"),"")))&amp;IF((B1069=B1070)*(K1069=K1070)*(L1069=L1070)*(M1069=M1070),IF(($H$2&lt;&gt;"m")*($H$2&lt;&gt;"Y"), ", ", IF((ISNUMBER(FIND(")",AE1069))), ", ", "")),IF((B1069=B1070)*(K1069=K1070)*(L1069=L1070),"; ",". ")))</f>
        <v/>
      </c>
      <c r="AI1069" s="1"/>
    </row>
    <row r="1070" spans="1:35" x14ac:dyDescent="0.25">
      <c r="A1070" s="3" t="str">
        <f t="shared" si="132"/>
        <v/>
      </c>
      <c r="B1070" s="53" t="str">
        <f t="shared" si="136"/>
        <v/>
      </c>
      <c r="C1070" s="57"/>
      <c r="D1070" s="57"/>
      <c r="E1070" s="57"/>
      <c r="F1070" s="57"/>
      <c r="G1070" s="57"/>
      <c r="H1070" s="57"/>
      <c r="I1070" s="57"/>
      <c r="J1070" s="57"/>
      <c r="K1070" s="57"/>
      <c r="L1070" s="57"/>
      <c r="M1070" s="54"/>
      <c r="N1070" s="57"/>
      <c r="O1070" s="58"/>
      <c r="P1070" s="58"/>
      <c r="Q1070" s="58"/>
      <c r="R1070" s="58"/>
      <c r="S1070" s="54"/>
      <c r="T1070" s="57"/>
      <c r="U1070" s="57"/>
      <c r="V1070" s="57"/>
      <c r="W1070" s="57"/>
      <c r="X1070" s="147" t="str">
        <f>IF(ISBLANK(D1070),"",IF('order-admin-units'!$I$1&lt;&gt;"y", "", IF((K1070="")*(ISBLANK(D1070)=FALSE), 'order-admin-units'!$B$1+1, VLOOKUP(K1070, ordercountry, 2))))</f>
        <v/>
      </c>
      <c r="Y1070" s="147" t="str">
        <f>IF(ISBLANK(D1070),"",IF('order-admin-units'!$I$1&lt;&gt;"y", "", IF(L1070="", 'order-admin-units'!$B$2+1, VLOOKUP(K1070&amp;"@"&amp;L1070, orderadmin, 2))))</f>
        <v/>
      </c>
      <c r="Z1070" s="147" t="str">
        <f t="shared" si="133"/>
        <v/>
      </c>
      <c r="AA1070" s="147" t="str">
        <f t="shared" si="134"/>
        <v/>
      </c>
      <c r="AB1070" s="147" t="str">
        <f t="shared" si="135"/>
        <v/>
      </c>
      <c r="AC1070" s="147" t="str">
        <f t="shared" si="129"/>
        <v/>
      </c>
      <c r="AD1070" s="11" t="str">
        <f t="shared" si="130"/>
        <v/>
      </c>
      <c r="AE1070" s="11" t="str">
        <f t="array" ref="AE1070">IF(ISBLANK(D1070),"",IF(OR($H$2="y",$H$2="m"),IF(AA1070=AA1069,IF(OR(AB1070=$AB$4:$AB1069)=FALSE,AE1069&amp;C1070,AE1069),"("&amp;C1070)&amp;IF(AA1070=AA1071,IF(OR(AB1071=$AB$4:$AB1070)=FALSE,", ",""),") "),""))</f>
        <v/>
      </c>
      <c r="AF1070" s="11" t="str">
        <f t="shared" si="131"/>
        <v/>
      </c>
      <c r="AG1070" s="11" t="str">
        <f t="array" ref="AG1070">IF(ISBLANK(D1070),"",IF(OR($H$2="y",$H$2="m"),IF(AA1070=AA1069,IF(OR(AC1070=$AC$4:$AC1069)=FALSE,AG1069&amp;AF1070,AG1069),"("&amp;AF1070)&amp;IF(AA1070=AA1071,IF(OR(AC1071=$AC$4:$AC1070)=FALSE,", ",""),") "),""))</f>
        <v/>
      </c>
      <c r="AH1070" s="10" t="str">
        <f>IF((ISBLANK(D1070)),"",IF(D1070=D1069,AH1069,"")&amp;IF(B1069&lt;&gt;B1070,((IF(ISBLANK(E1070),$D$3&amp;"Non-type material: "&amp;$D$3,$D$3&amp;INDEX('type-categories'!$A$2:$B$100,MATCH(E1070,'type-categories'!$A$2:$A$100,0),2)&amp;$D$3))),"")&amp;(IF(K1070&lt;&gt;K1069,$C$2&amp;K1070&amp;$K$3&amp;$C$2&amp;" ",(IF(B1070&lt;&gt;B1069,$C$2&amp;K1070&amp;$K$3&amp;$C$2&amp;" ",""))))&amp;(IF(L1070="","",((IF(L1070&lt;&gt;L1069,$D$2&amp;L1070&amp;$L$3&amp;$D$2&amp;" ",IF(B1070&lt;&gt;B1069,$D$2&amp;L1070&amp;$L$3&amp;$D$2&amp;" ",""))))))&amp;(IF(M1070="","",((IF(M1070&lt;&gt;M1069,$E$2&amp;M1070&amp;$E$2&amp;","&amp;" ",IF(B1070&lt;&gt;B1069,$E$2&amp;M1070&amp;$E$2&amp;",",""))))))&amp;(IF(N1070="","",IF(N1070&lt;&gt;N1069,N1070&amp;", ",IF(B1070&lt;&gt;B1069,N1070&amp;", ",""))))&amp;(IF(ISBLANK(O1070),"",(IF(O1070&lt;&gt;O1069,O1070&amp;", ",IF(B1070&lt;&gt;B1069,O1070&amp;", ","")))))&amp;(IF(ISBLANK(P1070),"",(IF(P1070&lt;&gt;P1069,P1070&amp;", ",IF(B1070&lt;&gt;B1069,P1070&amp;", ",IF(Z1070&lt;&gt;Z1069,P1070&amp;", ",""))))))&amp;(IF(ISBLANK(Q1070),"",(IF(Q1070&lt;&gt;Q1069,Q1070&amp;", ",IF(B1070&lt;&gt;B1069,Q1070&amp;", ",IF(Z1070&lt;&gt;Z1069,Q1070&amp;", ",""))))))&amp;(IF(ISBLANK(R1070),"",(IF(R1070&lt;&gt;R1069,R1070&amp;"m, ",IF(B1070&lt;&gt;B1069,R1070&amp;"m, ",IF(Z1070&lt;&gt;Z1069,R1070&amp;"m, ",""))))))&amp;IF(ISBLANK(S1070),"",(IF(B1070&lt;&gt;B1069,S1070&amp;", ",IF(S1070&lt;&gt;S1069,IF((Z1070=Z1069),"same locality "&amp;S1070&amp;", ",S1070&amp;", "),""))))&amp;(IF(ISBLANK(T1070),"",(IF(T1070&lt;&gt;T1069,IF(ISBLANK(F$2),T1070&amp;", ",T1070&amp;" "&amp;F$2&amp;", "),(IF(B1070&lt;&gt;B1069,IF(ISBLANK(F$2),T1070&amp;", ",T1070&amp;" "&amp;F$2&amp;", "),(IF(Z1070&lt;&gt;Z1069,IF(ISBLANK(F$2),T1070&amp;", ",T1070&amp;" "&amp;F$2&amp;", "),IF((U1070&lt;&gt;U1069)*($G$2="Y"),"same collector, ","")))))))))&amp;(IF(ISBLANK(U1070),"",(IF(U1070&lt;&gt;U1069,U1070&amp;", ",(IF(B1070&lt;&gt;B1069,U1070&amp;", ",IF(Z1070&lt;&gt;Z1069,U1070&amp;", ",(IF(T1070&lt;&gt;T1069,IF((T1070&lt;&gt;T1069)*($G$2="Y"),"same date, ", ""),IF((T1070=T1069)*(U1070=U1069)*(S1070&lt;&gt;S1069)*($G$2="Y"),"same collector and date, ", ""))))))))))&amp;(IF(ISBLANK(V1070),"",V1070&amp;", "))&amp;IF((AA1070&lt;&gt;AA1071)*($H$2="y"),AD1070&amp;AE1070,IF((AA1070&lt;&gt;AA1071)*($H$2="m"),AD1070&amp;AG1070,IF(($H$2&lt;&gt;"m")*($H$2&lt;&gt;"Y"),(IF(F1070=0,"",F1070&amp;" "&amp;$F$4&amp;" "))&amp;(IF(G1070=0,"",G1070&amp;" "&amp;$G$4&amp;" "))&amp;(IF(H1070=0,"",H1070&amp;" "&amp;H$4&amp;" "))&amp;(IF(I1070=0,"",I1070&amp;" "&amp;$I$4&amp;" "))&amp;(IF(J1070=0,"",J1070&amp;" "&amp;$J$4&amp;" "))&amp;IF((ISBLANK(C1070)),"","("&amp;C1070&amp;")"),"")))&amp;IF((B1070=B1071)*(K1070=K1071)*(L1070=L1071)*(M1070=M1071),IF(($H$2&lt;&gt;"m")*($H$2&lt;&gt;"Y"), ", ", IF((ISNUMBER(FIND(")",AE1070))), ", ", "")),IF((B1070=B1071)*(K1070=K1071)*(L1070=L1071),"; ",". ")))</f>
        <v/>
      </c>
      <c r="AI1070" s="1"/>
    </row>
    <row r="1071" spans="1:35" x14ac:dyDescent="0.25">
      <c r="A1071" s="3" t="str">
        <f t="shared" si="132"/>
        <v/>
      </c>
      <c r="B1071" s="53" t="str">
        <f t="shared" si="136"/>
        <v/>
      </c>
      <c r="C1071" s="57"/>
      <c r="D1071" s="57"/>
      <c r="E1071" s="57"/>
      <c r="F1071" s="57"/>
      <c r="G1071" s="57"/>
      <c r="H1071" s="57"/>
      <c r="I1071" s="57"/>
      <c r="J1071" s="57"/>
      <c r="K1071" s="57"/>
      <c r="L1071" s="57"/>
      <c r="M1071" s="54"/>
      <c r="N1071" s="57"/>
      <c r="O1071" s="58"/>
      <c r="P1071" s="58"/>
      <c r="Q1071" s="58"/>
      <c r="R1071" s="58"/>
      <c r="S1071" s="54"/>
      <c r="T1071" s="57"/>
      <c r="U1071" s="57"/>
      <c r="V1071" s="57"/>
      <c r="W1071" s="57"/>
      <c r="X1071" s="147" t="str">
        <f>IF(ISBLANK(D1071),"",IF('order-admin-units'!$I$1&lt;&gt;"y", "", IF((K1071="")*(ISBLANK(D1071)=FALSE), 'order-admin-units'!$B$1+1, VLOOKUP(K1071, ordercountry, 2))))</f>
        <v/>
      </c>
      <c r="Y1071" s="147" t="str">
        <f>IF(ISBLANK(D1071),"",IF('order-admin-units'!$I$1&lt;&gt;"y", "", IF(L1071="", 'order-admin-units'!$B$2+1, VLOOKUP(K1071&amp;"@"&amp;L1071, orderadmin, 2))))</f>
        <v/>
      </c>
      <c r="Z1071" s="147" t="str">
        <f t="shared" si="133"/>
        <v/>
      </c>
      <c r="AA1071" s="147" t="str">
        <f t="shared" si="134"/>
        <v/>
      </c>
      <c r="AB1071" s="147" t="str">
        <f t="shared" si="135"/>
        <v/>
      </c>
      <c r="AC1071" s="147" t="str">
        <f t="shared" si="129"/>
        <v/>
      </c>
      <c r="AD1071" s="11" t="str">
        <f t="shared" si="130"/>
        <v/>
      </c>
      <c r="AE1071" s="11" t="str">
        <f t="array" ref="AE1071">IF(ISBLANK(D1071),"",IF(OR($H$2="y",$H$2="m"),IF(AA1071=AA1070,IF(OR(AB1071=$AB$4:$AB1070)=FALSE,AE1070&amp;C1071,AE1070),"("&amp;C1071)&amp;IF(AA1071=AA1072,IF(OR(AB1072=$AB$4:$AB1071)=FALSE,", ",""),") "),""))</f>
        <v/>
      </c>
      <c r="AF1071" s="11" t="str">
        <f t="shared" si="131"/>
        <v/>
      </c>
      <c r="AG1071" s="11" t="str">
        <f t="array" ref="AG1071">IF(ISBLANK(D1071),"",IF(OR($H$2="y",$H$2="m"),IF(AA1071=AA1070,IF(OR(AC1071=$AC$4:$AC1070)=FALSE,AG1070&amp;AF1071,AG1070),"("&amp;AF1071)&amp;IF(AA1071=AA1072,IF(OR(AC1072=$AC$4:$AC1071)=FALSE,", ",""),") "),""))</f>
        <v/>
      </c>
      <c r="AH1071" s="10" t="str">
        <f>IF((ISBLANK(D1071)),"",IF(D1071=D1070,AH1070,"")&amp;IF(B1070&lt;&gt;B1071,((IF(ISBLANK(E1071),$D$3&amp;"Non-type material: "&amp;$D$3,$D$3&amp;INDEX('type-categories'!$A$2:$B$100,MATCH(E1071,'type-categories'!$A$2:$A$100,0),2)&amp;$D$3))),"")&amp;(IF(K1071&lt;&gt;K1070,$C$2&amp;K1071&amp;$K$3&amp;$C$2&amp;" ",(IF(B1071&lt;&gt;B1070,$C$2&amp;K1071&amp;$K$3&amp;$C$2&amp;" ",""))))&amp;(IF(L1071="","",((IF(L1071&lt;&gt;L1070,$D$2&amp;L1071&amp;$L$3&amp;$D$2&amp;" ",IF(B1071&lt;&gt;B1070,$D$2&amp;L1071&amp;$L$3&amp;$D$2&amp;" ",""))))))&amp;(IF(M1071="","",((IF(M1071&lt;&gt;M1070,$E$2&amp;M1071&amp;$E$2&amp;","&amp;" ",IF(B1071&lt;&gt;B1070,$E$2&amp;M1071&amp;$E$2&amp;",",""))))))&amp;(IF(N1071="","",IF(N1071&lt;&gt;N1070,N1071&amp;", ",IF(B1071&lt;&gt;B1070,N1071&amp;", ",""))))&amp;(IF(ISBLANK(O1071),"",(IF(O1071&lt;&gt;O1070,O1071&amp;", ",IF(B1071&lt;&gt;B1070,O1071&amp;", ","")))))&amp;(IF(ISBLANK(P1071),"",(IF(P1071&lt;&gt;P1070,P1071&amp;", ",IF(B1071&lt;&gt;B1070,P1071&amp;", ",IF(Z1071&lt;&gt;Z1070,P1071&amp;", ",""))))))&amp;(IF(ISBLANK(Q1071),"",(IF(Q1071&lt;&gt;Q1070,Q1071&amp;", ",IF(B1071&lt;&gt;B1070,Q1071&amp;", ",IF(Z1071&lt;&gt;Z1070,Q1071&amp;", ",""))))))&amp;(IF(ISBLANK(R1071),"",(IF(R1071&lt;&gt;R1070,R1071&amp;"m, ",IF(B1071&lt;&gt;B1070,R1071&amp;"m, ",IF(Z1071&lt;&gt;Z1070,R1071&amp;"m, ",""))))))&amp;IF(ISBLANK(S1071),"",(IF(B1071&lt;&gt;B1070,S1071&amp;", ",IF(S1071&lt;&gt;S1070,IF((Z1071=Z1070),"same locality "&amp;S1071&amp;", ",S1071&amp;", "),""))))&amp;(IF(ISBLANK(T1071),"",(IF(T1071&lt;&gt;T1070,IF(ISBLANK(F$2),T1071&amp;", ",T1071&amp;" "&amp;F$2&amp;", "),(IF(B1071&lt;&gt;B1070,IF(ISBLANK(F$2),T1071&amp;", ",T1071&amp;" "&amp;F$2&amp;", "),(IF(Z1071&lt;&gt;Z1070,IF(ISBLANK(F$2),T1071&amp;", ",T1071&amp;" "&amp;F$2&amp;", "),IF((U1071&lt;&gt;U1070)*($G$2="Y"),"same collector, ","")))))))))&amp;(IF(ISBLANK(U1071),"",(IF(U1071&lt;&gt;U1070,U1071&amp;", ",(IF(B1071&lt;&gt;B1070,U1071&amp;", ",IF(Z1071&lt;&gt;Z1070,U1071&amp;", ",(IF(T1071&lt;&gt;T1070,IF((T1071&lt;&gt;T1070)*($G$2="Y"),"same date, ", ""),IF((T1071=T1070)*(U1071=U1070)*(S1071&lt;&gt;S1070)*($G$2="Y"),"same collector and date, ", ""))))))))))&amp;(IF(ISBLANK(V1071),"",V1071&amp;", "))&amp;IF((AA1071&lt;&gt;AA1072)*($H$2="y"),AD1071&amp;AE1071,IF((AA1071&lt;&gt;AA1072)*($H$2="m"),AD1071&amp;AG1071,IF(($H$2&lt;&gt;"m")*($H$2&lt;&gt;"Y"),(IF(F1071=0,"",F1071&amp;" "&amp;$F$4&amp;" "))&amp;(IF(G1071=0,"",G1071&amp;" "&amp;$G$4&amp;" "))&amp;(IF(H1071=0,"",H1071&amp;" "&amp;H$4&amp;" "))&amp;(IF(I1071=0,"",I1071&amp;" "&amp;$I$4&amp;" "))&amp;(IF(J1071=0,"",J1071&amp;" "&amp;$J$4&amp;" "))&amp;IF((ISBLANK(C1071)),"","("&amp;C1071&amp;")"),"")))&amp;IF((B1071=B1072)*(K1071=K1072)*(L1071=L1072)*(M1071=M1072),IF(($H$2&lt;&gt;"m")*($H$2&lt;&gt;"Y"), ", ", IF((ISNUMBER(FIND(")",AE1071))), ", ", "")),IF((B1071=B1072)*(K1071=K1072)*(L1071=L1072),"; ",". ")))</f>
        <v/>
      </c>
      <c r="AI1071" s="1"/>
    </row>
    <row r="1072" spans="1:35" x14ac:dyDescent="0.25">
      <c r="A1072" s="3" t="str">
        <f t="shared" si="132"/>
        <v/>
      </c>
      <c r="B1072" s="53" t="str">
        <f t="shared" si="136"/>
        <v/>
      </c>
      <c r="C1072" s="57"/>
      <c r="D1072" s="57"/>
      <c r="E1072" s="57"/>
      <c r="F1072" s="57"/>
      <c r="G1072" s="57"/>
      <c r="H1072" s="57"/>
      <c r="I1072" s="57"/>
      <c r="J1072" s="57"/>
      <c r="K1072" s="57"/>
      <c r="L1072" s="57"/>
      <c r="M1072" s="54"/>
      <c r="N1072" s="57"/>
      <c r="O1072" s="58"/>
      <c r="P1072" s="58"/>
      <c r="Q1072" s="58"/>
      <c r="R1072" s="58"/>
      <c r="S1072" s="54"/>
      <c r="T1072" s="57"/>
      <c r="U1072" s="57"/>
      <c r="V1072" s="57"/>
      <c r="W1072" s="57"/>
      <c r="X1072" s="147" t="str">
        <f>IF(ISBLANK(D1072),"",IF('order-admin-units'!$I$1&lt;&gt;"y", "", IF((K1072="")*(ISBLANK(D1072)=FALSE), 'order-admin-units'!$B$1+1, VLOOKUP(K1072, ordercountry, 2))))</f>
        <v/>
      </c>
      <c r="Y1072" s="147" t="str">
        <f>IF(ISBLANK(D1072),"",IF('order-admin-units'!$I$1&lt;&gt;"y", "", IF(L1072="", 'order-admin-units'!$B$2+1, VLOOKUP(K1072&amp;"@"&amp;L1072, orderadmin, 2))))</f>
        <v/>
      </c>
      <c r="Z1072" s="147" t="str">
        <f t="shared" si="133"/>
        <v/>
      </c>
      <c r="AA1072" s="147" t="str">
        <f t="shared" si="134"/>
        <v/>
      </c>
      <c r="AB1072" s="147" t="str">
        <f t="shared" si="135"/>
        <v/>
      </c>
      <c r="AC1072" s="147" t="str">
        <f t="shared" si="129"/>
        <v/>
      </c>
      <c r="AD1072" s="11" t="str">
        <f t="shared" si="130"/>
        <v/>
      </c>
      <c r="AE1072" s="11" t="str">
        <f t="array" ref="AE1072">IF(ISBLANK(D1072),"",IF(OR($H$2="y",$H$2="m"),IF(AA1072=AA1071,IF(OR(AB1072=$AB$4:$AB1071)=FALSE,AE1071&amp;C1072,AE1071),"("&amp;C1072)&amp;IF(AA1072=AA1073,IF(OR(AB1073=$AB$4:$AB1072)=FALSE,", ",""),") "),""))</f>
        <v/>
      </c>
      <c r="AF1072" s="11" t="str">
        <f t="shared" si="131"/>
        <v/>
      </c>
      <c r="AG1072" s="11" t="str">
        <f t="array" ref="AG1072">IF(ISBLANK(D1072),"",IF(OR($H$2="y",$H$2="m"),IF(AA1072=AA1071,IF(OR(AC1072=$AC$4:$AC1071)=FALSE,AG1071&amp;AF1072,AG1071),"("&amp;AF1072)&amp;IF(AA1072=AA1073,IF(OR(AC1073=$AC$4:$AC1072)=FALSE,", ",""),") "),""))</f>
        <v/>
      </c>
      <c r="AH1072" s="10" t="str">
        <f>IF((ISBLANK(D1072)),"",IF(D1072=D1071,AH1071,"")&amp;IF(B1071&lt;&gt;B1072,((IF(ISBLANK(E1072),$D$3&amp;"Non-type material: "&amp;$D$3,$D$3&amp;INDEX('type-categories'!$A$2:$B$100,MATCH(E1072,'type-categories'!$A$2:$A$100,0),2)&amp;$D$3))),"")&amp;(IF(K1072&lt;&gt;K1071,$C$2&amp;K1072&amp;$K$3&amp;$C$2&amp;" ",(IF(B1072&lt;&gt;B1071,$C$2&amp;K1072&amp;$K$3&amp;$C$2&amp;" ",""))))&amp;(IF(L1072="","",((IF(L1072&lt;&gt;L1071,$D$2&amp;L1072&amp;$L$3&amp;$D$2&amp;" ",IF(B1072&lt;&gt;B1071,$D$2&amp;L1072&amp;$L$3&amp;$D$2&amp;" ",""))))))&amp;(IF(M1072="","",((IF(M1072&lt;&gt;M1071,$E$2&amp;M1072&amp;$E$2&amp;","&amp;" ",IF(B1072&lt;&gt;B1071,$E$2&amp;M1072&amp;$E$2&amp;",",""))))))&amp;(IF(N1072="","",IF(N1072&lt;&gt;N1071,N1072&amp;", ",IF(B1072&lt;&gt;B1071,N1072&amp;", ",""))))&amp;(IF(ISBLANK(O1072),"",(IF(O1072&lt;&gt;O1071,O1072&amp;", ",IF(B1072&lt;&gt;B1071,O1072&amp;", ","")))))&amp;(IF(ISBLANK(P1072),"",(IF(P1072&lt;&gt;P1071,P1072&amp;", ",IF(B1072&lt;&gt;B1071,P1072&amp;", ",IF(Z1072&lt;&gt;Z1071,P1072&amp;", ",""))))))&amp;(IF(ISBLANK(Q1072),"",(IF(Q1072&lt;&gt;Q1071,Q1072&amp;", ",IF(B1072&lt;&gt;B1071,Q1072&amp;", ",IF(Z1072&lt;&gt;Z1071,Q1072&amp;", ",""))))))&amp;(IF(ISBLANK(R1072),"",(IF(R1072&lt;&gt;R1071,R1072&amp;"m, ",IF(B1072&lt;&gt;B1071,R1072&amp;"m, ",IF(Z1072&lt;&gt;Z1071,R1072&amp;"m, ",""))))))&amp;IF(ISBLANK(S1072),"",(IF(B1072&lt;&gt;B1071,S1072&amp;", ",IF(S1072&lt;&gt;S1071,IF((Z1072=Z1071),"same locality "&amp;S1072&amp;", ",S1072&amp;", "),""))))&amp;(IF(ISBLANK(T1072),"",(IF(T1072&lt;&gt;T1071,IF(ISBLANK(F$2),T1072&amp;", ",T1072&amp;" "&amp;F$2&amp;", "),(IF(B1072&lt;&gt;B1071,IF(ISBLANK(F$2),T1072&amp;", ",T1072&amp;" "&amp;F$2&amp;", "),(IF(Z1072&lt;&gt;Z1071,IF(ISBLANK(F$2),T1072&amp;", ",T1072&amp;" "&amp;F$2&amp;", "),IF((U1072&lt;&gt;U1071)*($G$2="Y"),"same collector, ","")))))))))&amp;(IF(ISBLANK(U1072),"",(IF(U1072&lt;&gt;U1071,U1072&amp;", ",(IF(B1072&lt;&gt;B1071,U1072&amp;", ",IF(Z1072&lt;&gt;Z1071,U1072&amp;", ",(IF(T1072&lt;&gt;T1071,IF((T1072&lt;&gt;T1071)*($G$2="Y"),"same date, ", ""),IF((T1072=T1071)*(U1072=U1071)*(S1072&lt;&gt;S1071)*($G$2="Y"),"same collector and date, ", ""))))))))))&amp;(IF(ISBLANK(V1072),"",V1072&amp;", "))&amp;IF((AA1072&lt;&gt;AA1073)*($H$2="y"),AD1072&amp;AE1072,IF((AA1072&lt;&gt;AA1073)*($H$2="m"),AD1072&amp;AG1072,IF(($H$2&lt;&gt;"m")*($H$2&lt;&gt;"Y"),(IF(F1072=0,"",F1072&amp;" "&amp;$F$4&amp;" "))&amp;(IF(G1072=0,"",G1072&amp;" "&amp;$G$4&amp;" "))&amp;(IF(H1072=0,"",H1072&amp;" "&amp;H$4&amp;" "))&amp;(IF(I1072=0,"",I1072&amp;" "&amp;$I$4&amp;" "))&amp;(IF(J1072=0,"",J1072&amp;" "&amp;$J$4&amp;" "))&amp;IF((ISBLANK(C1072)),"","("&amp;C1072&amp;")"),"")))&amp;IF((B1072=B1073)*(K1072=K1073)*(L1072=L1073)*(M1072=M1073),IF(($H$2&lt;&gt;"m")*($H$2&lt;&gt;"Y"), ", ", IF((ISNUMBER(FIND(")",AE1072))), ", ", "")),IF((B1072=B1073)*(K1072=K1073)*(L1072=L1073),"; ",". ")))</f>
        <v/>
      </c>
      <c r="AI1072" s="1"/>
    </row>
    <row r="1073" spans="1:35" x14ac:dyDescent="0.25">
      <c r="A1073" s="3" t="str">
        <f t="shared" si="132"/>
        <v/>
      </c>
      <c r="B1073" s="53" t="str">
        <f t="shared" si="136"/>
        <v/>
      </c>
      <c r="C1073" s="57"/>
      <c r="D1073" s="57"/>
      <c r="E1073" s="57"/>
      <c r="F1073" s="57"/>
      <c r="G1073" s="57"/>
      <c r="H1073" s="57"/>
      <c r="I1073" s="57"/>
      <c r="J1073" s="57"/>
      <c r="K1073" s="57"/>
      <c r="L1073" s="57"/>
      <c r="M1073" s="54"/>
      <c r="N1073" s="57"/>
      <c r="O1073" s="58"/>
      <c r="P1073" s="58"/>
      <c r="Q1073" s="58"/>
      <c r="R1073" s="58"/>
      <c r="S1073" s="54"/>
      <c r="T1073" s="57"/>
      <c r="U1073" s="57"/>
      <c r="V1073" s="57"/>
      <c r="W1073" s="57"/>
      <c r="X1073" s="147" t="str">
        <f>IF(ISBLANK(D1073),"",IF('order-admin-units'!$I$1&lt;&gt;"y", "", IF((K1073="")*(ISBLANK(D1073)=FALSE), 'order-admin-units'!$B$1+1, VLOOKUP(K1073, ordercountry, 2))))</f>
        <v/>
      </c>
      <c r="Y1073" s="147" t="str">
        <f>IF(ISBLANK(D1073),"",IF('order-admin-units'!$I$1&lt;&gt;"y", "", IF(L1073="", 'order-admin-units'!$B$2+1, VLOOKUP(K1073&amp;"@"&amp;L1073, orderadmin, 2))))</f>
        <v/>
      </c>
      <c r="Z1073" s="147" t="str">
        <f t="shared" si="133"/>
        <v/>
      </c>
      <c r="AA1073" s="147" t="str">
        <f t="shared" si="134"/>
        <v/>
      </c>
      <c r="AB1073" s="147" t="str">
        <f t="shared" si="135"/>
        <v/>
      </c>
      <c r="AC1073" s="147" t="str">
        <f t="shared" si="129"/>
        <v/>
      </c>
      <c r="AD1073" s="11" t="str">
        <f t="shared" si="130"/>
        <v/>
      </c>
      <c r="AE1073" s="11" t="str">
        <f t="array" ref="AE1073">IF(ISBLANK(D1073),"",IF(OR($H$2="y",$H$2="m"),IF(AA1073=AA1072,IF(OR(AB1073=$AB$4:$AB1072)=FALSE,AE1072&amp;C1073,AE1072),"("&amp;C1073)&amp;IF(AA1073=AA1074,IF(OR(AB1074=$AB$4:$AB1073)=FALSE,", ",""),") "),""))</f>
        <v/>
      </c>
      <c r="AF1073" s="11" t="str">
        <f t="shared" si="131"/>
        <v/>
      </c>
      <c r="AG1073" s="11" t="str">
        <f t="array" ref="AG1073">IF(ISBLANK(D1073),"",IF(OR($H$2="y",$H$2="m"),IF(AA1073=AA1072,IF(OR(AC1073=$AC$4:$AC1072)=FALSE,AG1072&amp;AF1073,AG1072),"("&amp;AF1073)&amp;IF(AA1073=AA1074,IF(OR(AC1074=$AC$4:$AC1073)=FALSE,", ",""),") "),""))</f>
        <v/>
      </c>
      <c r="AH1073" s="10" t="str">
        <f>IF((ISBLANK(D1073)),"",IF(D1073=D1072,AH1072,"")&amp;IF(B1072&lt;&gt;B1073,((IF(ISBLANK(E1073),$D$3&amp;"Non-type material: "&amp;$D$3,$D$3&amp;INDEX('type-categories'!$A$2:$B$100,MATCH(E1073,'type-categories'!$A$2:$A$100,0),2)&amp;$D$3))),"")&amp;(IF(K1073&lt;&gt;K1072,$C$2&amp;K1073&amp;$K$3&amp;$C$2&amp;" ",(IF(B1073&lt;&gt;B1072,$C$2&amp;K1073&amp;$K$3&amp;$C$2&amp;" ",""))))&amp;(IF(L1073="","",((IF(L1073&lt;&gt;L1072,$D$2&amp;L1073&amp;$L$3&amp;$D$2&amp;" ",IF(B1073&lt;&gt;B1072,$D$2&amp;L1073&amp;$L$3&amp;$D$2&amp;" ",""))))))&amp;(IF(M1073="","",((IF(M1073&lt;&gt;M1072,$E$2&amp;M1073&amp;$E$2&amp;","&amp;" ",IF(B1073&lt;&gt;B1072,$E$2&amp;M1073&amp;$E$2&amp;",",""))))))&amp;(IF(N1073="","",IF(N1073&lt;&gt;N1072,N1073&amp;", ",IF(B1073&lt;&gt;B1072,N1073&amp;", ",""))))&amp;(IF(ISBLANK(O1073),"",(IF(O1073&lt;&gt;O1072,O1073&amp;", ",IF(B1073&lt;&gt;B1072,O1073&amp;", ","")))))&amp;(IF(ISBLANK(P1073),"",(IF(P1073&lt;&gt;P1072,P1073&amp;", ",IF(B1073&lt;&gt;B1072,P1073&amp;", ",IF(Z1073&lt;&gt;Z1072,P1073&amp;", ",""))))))&amp;(IF(ISBLANK(Q1073),"",(IF(Q1073&lt;&gt;Q1072,Q1073&amp;", ",IF(B1073&lt;&gt;B1072,Q1073&amp;", ",IF(Z1073&lt;&gt;Z1072,Q1073&amp;", ",""))))))&amp;(IF(ISBLANK(R1073),"",(IF(R1073&lt;&gt;R1072,R1073&amp;"m, ",IF(B1073&lt;&gt;B1072,R1073&amp;"m, ",IF(Z1073&lt;&gt;Z1072,R1073&amp;"m, ",""))))))&amp;IF(ISBLANK(S1073),"",(IF(B1073&lt;&gt;B1072,S1073&amp;", ",IF(S1073&lt;&gt;S1072,IF((Z1073=Z1072),"same locality "&amp;S1073&amp;", ",S1073&amp;", "),""))))&amp;(IF(ISBLANK(T1073),"",(IF(T1073&lt;&gt;T1072,IF(ISBLANK(F$2),T1073&amp;", ",T1073&amp;" "&amp;F$2&amp;", "),(IF(B1073&lt;&gt;B1072,IF(ISBLANK(F$2),T1073&amp;", ",T1073&amp;" "&amp;F$2&amp;", "),(IF(Z1073&lt;&gt;Z1072,IF(ISBLANK(F$2),T1073&amp;", ",T1073&amp;" "&amp;F$2&amp;", "),IF((U1073&lt;&gt;U1072)*($G$2="Y"),"same collector, ","")))))))))&amp;(IF(ISBLANK(U1073),"",(IF(U1073&lt;&gt;U1072,U1073&amp;", ",(IF(B1073&lt;&gt;B1072,U1073&amp;", ",IF(Z1073&lt;&gt;Z1072,U1073&amp;", ",(IF(T1073&lt;&gt;T1072,IF((T1073&lt;&gt;T1072)*($G$2="Y"),"same date, ", ""),IF((T1073=T1072)*(U1073=U1072)*(S1073&lt;&gt;S1072)*($G$2="Y"),"same collector and date, ", ""))))))))))&amp;(IF(ISBLANK(V1073),"",V1073&amp;", "))&amp;IF((AA1073&lt;&gt;AA1074)*($H$2="y"),AD1073&amp;AE1073,IF((AA1073&lt;&gt;AA1074)*($H$2="m"),AD1073&amp;AG1073,IF(($H$2&lt;&gt;"m")*($H$2&lt;&gt;"Y"),(IF(F1073=0,"",F1073&amp;" "&amp;$F$4&amp;" "))&amp;(IF(G1073=0,"",G1073&amp;" "&amp;$G$4&amp;" "))&amp;(IF(H1073=0,"",H1073&amp;" "&amp;H$4&amp;" "))&amp;(IF(I1073=0,"",I1073&amp;" "&amp;$I$4&amp;" "))&amp;(IF(J1073=0,"",J1073&amp;" "&amp;$J$4&amp;" "))&amp;IF((ISBLANK(C1073)),"","("&amp;C1073&amp;")"),"")))&amp;IF((B1073=B1074)*(K1073=K1074)*(L1073=L1074)*(M1073=M1074),IF(($H$2&lt;&gt;"m")*($H$2&lt;&gt;"Y"), ", ", IF((ISNUMBER(FIND(")",AE1073))), ", ", "")),IF((B1073=B1074)*(K1073=K1074)*(L1073=L1074),"; ",". ")))</f>
        <v/>
      </c>
      <c r="AI1073" s="1"/>
    </row>
    <row r="1074" spans="1:35" x14ac:dyDescent="0.25">
      <c r="A1074" s="3" t="str">
        <f t="shared" si="132"/>
        <v/>
      </c>
      <c r="B1074" s="53" t="str">
        <f t="shared" si="136"/>
        <v/>
      </c>
      <c r="C1074" s="57"/>
      <c r="D1074" s="57"/>
      <c r="E1074" s="57"/>
      <c r="F1074" s="57"/>
      <c r="G1074" s="57"/>
      <c r="H1074" s="57"/>
      <c r="I1074" s="57"/>
      <c r="J1074" s="57"/>
      <c r="K1074" s="57"/>
      <c r="L1074" s="57"/>
      <c r="M1074" s="54"/>
      <c r="N1074" s="57"/>
      <c r="O1074" s="58"/>
      <c r="P1074" s="58"/>
      <c r="Q1074" s="58"/>
      <c r="R1074" s="58"/>
      <c r="S1074" s="54"/>
      <c r="T1074" s="57"/>
      <c r="U1074" s="57"/>
      <c r="V1074" s="57"/>
      <c r="W1074" s="57"/>
      <c r="X1074" s="147" t="str">
        <f>IF(ISBLANK(D1074),"",IF('order-admin-units'!$I$1&lt;&gt;"y", "", IF((K1074="")*(ISBLANK(D1074)=FALSE), 'order-admin-units'!$B$1+1, VLOOKUP(K1074, ordercountry, 2))))</f>
        <v/>
      </c>
      <c r="Y1074" s="147" t="str">
        <f>IF(ISBLANK(D1074),"",IF('order-admin-units'!$I$1&lt;&gt;"y", "", IF(L1074="", 'order-admin-units'!$B$2+1, VLOOKUP(K1074&amp;"@"&amp;L1074, orderadmin, 2))))</f>
        <v/>
      </c>
      <c r="Z1074" s="147" t="str">
        <f t="shared" si="133"/>
        <v/>
      </c>
      <c r="AA1074" s="147" t="str">
        <f t="shared" si="134"/>
        <v/>
      </c>
      <c r="AB1074" s="147" t="str">
        <f t="shared" si="135"/>
        <v/>
      </c>
      <c r="AC1074" s="147" t="str">
        <f t="shared" si="129"/>
        <v/>
      </c>
      <c r="AD1074" s="11" t="str">
        <f t="shared" si="130"/>
        <v/>
      </c>
      <c r="AE1074" s="11" t="str">
        <f t="array" ref="AE1074">IF(ISBLANK(D1074),"",IF(OR($H$2="y",$H$2="m"),IF(AA1074=AA1073,IF(OR(AB1074=$AB$4:$AB1073)=FALSE,AE1073&amp;C1074,AE1073),"("&amp;C1074)&amp;IF(AA1074=AA1075,IF(OR(AB1075=$AB$4:$AB1074)=FALSE,", ",""),") "),""))</f>
        <v/>
      </c>
      <c r="AF1074" s="11" t="str">
        <f t="shared" si="131"/>
        <v/>
      </c>
      <c r="AG1074" s="11" t="str">
        <f t="array" ref="AG1074">IF(ISBLANK(D1074),"",IF(OR($H$2="y",$H$2="m"),IF(AA1074=AA1073,IF(OR(AC1074=$AC$4:$AC1073)=FALSE,AG1073&amp;AF1074,AG1073),"("&amp;AF1074)&amp;IF(AA1074=AA1075,IF(OR(AC1075=$AC$4:$AC1074)=FALSE,", ",""),") "),""))</f>
        <v/>
      </c>
      <c r="AH1074" s="10" t="str">
        <f>IF((ISBLANK(D1074)),"",IF(D1074=D1073,AH1073,"")&amp;IF(B1073&lt;&gt;B1074,((IF(ISBLANK(E1074),$D$3&amp;"Non-type material: "&amp;$D$3,$D$3&amp;INDEX('type-categories'!$A$2:$B$100,MATCH(E1074,'type-categories'!$A$2:$A$100,0),2)&amp;$D$3))),"")&amp;(IF(K1074&lt;&gt;K1073,$C$2&amp;K1074&amp;$K$3&amp;$C$2&amp;" ",(IF(B1074&lt;&gt;B1073,$C$2&amp;K1074&amp;$K$3&amp;$C$2&amp;" ",""))))&amp;(IF(L1074="","",((IF(L1074&lt;&gt;L1073,$D$2&amp;L1074&amp;$L$3&amp;$D$2&amp;" ",IF(B1074&lt;&gt;B1073,$D$2&amp;L1074&amp;$L$3&amp;$D$2&amp;" ",""))))))&amp;(IF(M1074="","",((IF(M1074&lt;&gt;M1073,$E$2&amp;M1074&amp;$E$2&amp;","&amp;" ",IF(B1074&lt;&gt;B1073,$E$2&amp;M1074&amp;$E$2&amp;",",""))))))&amp;(IF(N1074="","",IF(N1074&lt;&gt;N1073,N1074&amp;", ",IF(B1074&lt;&gt;B1073,N1074&amp;", ",""))))&amp;(IF(ISBLANK(O1074),"",(IF(O1074&lt;&gt;O1073,O1074&amp;", ",IF(B1074&lt;&gt;B1073,O1074&amp;", ","")))))&amp;(IF(ISBLANK(P1074),"",(IF(P1074&lt;&gt;P1073,P1074&amp;", ",IF(B1074&lt;&gt;B1073,P1074&amp;", ",IF(Z1074&lt;&gt;Z1073,P1074&amp;", ",""))))))&amp;(IF(ISBLANK(Q1074),"",(IF(Q1074&lt;&gt;Q1073,Q1074&amp;", ",IF(B1074&lt;&gt;B1073,Q1074&amp;", ",IF(Z1074&lt;&gt;Z1073,Q1074&amp;", ",""))))))&amp;(IF(ISBLANK(R1074),"",(IF(R1074&lt;&gt;R1073,R1074&amp;"m, ",IF(B1074&lt;&gt;B1073,R1074&amp;"m, ",IF(Z1074&lt;&gt;Z1073,R1074&amp;"m, ",""))))))&amp;IF(ISBLANK(S1074),"",(IF(B1074&lt;&gt;B1073,S1074&amp;", ",IF(S1074&lt;&gt;S1073,IF((Z1074=Z1073),"same locality "&amp;S1074&amp;", ",S1074&amp;", "),""))))&amp;(IF(ISBLANK(T1074),"",(IF(T1074&lt;&gt;T1073,IF(ISBLANK(F$2),T1074&amp;", ",T1074&amp;" "&amp;F$2&amp;", "),(IF(B1074&lt;&gt;B1073,IF(ISBLANK(F$2),T1074&amp;", ",T1074&amp;" "&amp;F$2&amp;", "),(IF(Z1074&lt;&gt;Z1073,IF(ISBLANK(F$2),T1074&amp;", ",T1074&amp;" "&amp;F$2&amp;", "),IF((U1074&lt;&gt;U1073)*($G$2="Y"),"same collector, ","")))))))))&amp;(IF(ISBLANK(U1074),"",(IF(U1074&lt;&gt;U1073,U1074&amp;", ",(IF(B1074&lt;&gt;B1073,U1074&amp;", ",IF(Z1074&lt;&gt;Z1073,U1074&amp;", ",(IF(T1074&lt;&gt;T1073,IF((T1074&lt;&gt;T1073)*($G$2="Y"),"same date, ", ""),IF((T1074=T1073)*(U1074=U1073)*(S1074&lt;&gt;S1073)*($G$2="Y"),"same collector and date, ", ""))))))))))&amp;(IF(ISBLANK(V1074),"",V1074&amp;", "))&amp;IF((AA1074&lt;&gt;AA1075)*($H$2="y"),AD1074&amp;AE1074,IF((AA1074&lt;&gt;AA1075)*($H$2="m"),AD1074&amp;AG1074,IF(($H$2&lt;&gt;"m")*($H$2&lt;&gt;"Y"),(IF(F1074=0,"",F1074&amp;" "&amp;$F$4&amp;" "))&amp;(IF(G1074=0,"",G1074&amp;" "&amp;$G$4&amp;" "))&amp;(IF(H1074=0,"",H1074&amp;" "&amp;H$4&amp;" "))&amp;(IF(I1074=0,"",I1074&amp;" "&amp;$I$4&amp;" "))&amp;(IF(J1074=0,"",J1074&amp;" "&amp;$J$4&amp;" "))&amp;IF((ISBLANK(C1074)),"","("&amp;C1074&amp;")"),"")))&amp;IF((B1074=B1075)*(K1074=K1075)*(L1074=L1075)*(M1074=M1075),IF(($H$2&lt;&gt;"m")*($H$2&lt;&gt;"Y"), ", ", IF((ISNUMBER(FIND(")",AE1074))), ", ", "")),IF((B1074=B1075)*(K1074=K1075)*(L1074=L1075),"; ",". ")))</f>
        <v/>
      </c>
      <c r="AI1074" s="1"/>
    </row>
    <row r="1075" spans="1:35" x14ac:dyDescent="0.25">
      <c r="A1075" s="3" t="str">
        <f t="shared" si="132"/>
        <v/>
      </c>
      <c r="B1075" s="53" t="str">
        <f t="shared" si="136"/>
        <v/>
      </c>
      <c r="C1075" s="57"/>
      <c r="D1075" s="57"/>
      <c r="E1075" s="57"/>
      <c r="F1075" s="57"/>
      <c r="G1075" s="57"/>
      <c r="H1075" s="57"/>
      <c r="I1075" s="57"/>
      <c r="J1075" s="57"/>
      <c r="K1075" s="57"/>
      <c r="L1075" s="57"/>
      <c r="M1075" s="54"/>
      <c r="N1075" s="57"/>
      <c r="O1075" s="58"/>
      <c r="P1075" s="58"/>
      <c r="Q1075" s="58"/>
      <c r="R1075" s="58"/>
      <c r="S1075" s="54"/>
      <c r="T1075" s="57"/>
      <c r="U1075" s="57"/>
      <c r="V1075" s="57"/>
      <c r="W1075" s="57"/>
      <c r="X1075" s="147" t="str">
        <f>IF(ISBLANK(D1075),"",IF('order-admin-units'!$I$1&lt;&gt;"y", "", IF((K1075="")*(ISBLANK(D1075)=FALSE), 'order-admin-units'!$B$1+1, VLOOKUP(K1075, ordercountry, 2))))</f>
        <v/>
      </c>
      <c r="Y1075" s="147" t="str">
        <f>IF(ISBLANK(D1075),"",IF('order-admin-units'!$I$1&lt;&gt;"y", "", IF(L1075="", 'order-admin-units'!$B$2+1, VLOOKUP(K1075&amp;"@"&amp;L1075, orderadmin, 2))))</f>
        <v/>
      </c>
      <c r="Z1075" s="147" t="str">
        <f t="shared" si="133"/>
        <v/>
      </c>
      <c r="AA1075" s="147" t="str">
        <f t="shared" si="134"/>
        <v/>
      </c>
      <c r="AB1075" s="147" t="str">
        <f t="shared" si="135"/>
        <v/>
      </c>
      <c r="AC1075" s="147" t="str">
        <f t="shared" si="129"/>
        <v/>
      </c>
      <c r="AD1075" s="11" t="str">
        <f t="shared" si="130"/>
        <v/>
      </c>
      <c r="AE1075" s="11" t="str">
        <f t="array" ref="AE1075">IF(ISBLANK(D1075),"",IF(OR($H$2="y",$H$2="m"),IF(AA1075=AA1074,IF(OR(AB1075=$AB$4:$AB1074)=FALSE,AE1074&amp;C1075,AE1074),"("&amp;C1075)&amp;IF(AA1075=AA1076,IF(OR(AB1076=$AB$4:$AB1075)=FALSE,", ",""),") "),""))</f>
        <v/>
      </c>
      <c r="AF1075" s="11" t="str">
        <f t="shared" si="131"/>
        <v/>
      </c>
      <c r="AG1075" s="11" t="str">
        <f t="array" ref="AG1075">IF(ISBLANK(D1075),"",IF(OR($H$2="y",$H$2="m"),IF(AA1075=AA1074,IF(OR(AC1075=$AC$4:$AC1074)=FALSE,AG1074&amp;AF1075,AG1074),"("&amp;AF1075)&amp;IF(AA1075=AA1076,IF(OR(AC1076=$AC$4:$AC1075)=FALSE,", ",""),") "),""))</f>
        <v/>
      </c>
      <c r="AH1075" s="10" t="str">
        <f>IF((ISBLANK(D1075)),"",IF(D1075=D1074,AH1074,"")&amp;IF(B1074&lt;&gt;B1075,((IF(ISBLANK(E1075),$D$3&amp;"Non-type material: "&amp;$D$3,$D$3&amp;INDEX('type-categories'!$A$2:$B$100,MATCH(E1075,'type-categories'!$A$2:$A$100,0),2)&amp;$D$3))),"")&amp;(IF(K1075&lt;&gt;K1074,$C$2&amp;K1075&amp;$K$3&amp;$C$2&amp;" ",(IF(B1075&lt;&gt;B1074,$C$2&amp;K1075&amp;$K$3&amp;$C$2&amp;" ",""))))&amp;(IF(L1075="","",((IF(L1075&lt;&gt;L1074,$D$2&amp;L1075&amp;$L$3&amp;$D$2&amp;" ",IF(B1075&lt;&gt;B1074,$D$2&amp;L1075&amp;$L$3&amp;$D$2&amp;" ",""))))))&amp;(IF(M1075="","",((IF(M1075&lt;&gt;M1074,$E$2&amp;M1075&amp;$E$2&amp;","&amp;" ",IF(B1075&lt;&gt;B1074,$E$2&amp;M1075&amp;$E$2&amp;",",""))))))&amp;(IF(N1075="","",IF(N1075&lt;&gt;N1074,N1075&amp;", ",IF(B1075&lt;&gt;B1074,N1075&amp;", ",""))))&amp;(IF(ISBLANK(O1075),"",(IF(O1075&lt;&gt;O1074,O1075&amp;", ",IF(B1075&lt;&gt;B1074,O1075&amp;", ","")))))&amp;(IF(ISBLANK(P1075),"",(IF(P1075&lt;&gt;P1074,P1075&amp;", ",IF(B1075&lt;&gt;B1074,P1075&amp;", ",IF(Z1075&lt;&gt;Z1074,P1075&amp;", ",""))))))&amp;(IF(ISBLANK(Q1075),"",(IF(Q1075&lt;&gt;Q1074,Q1075&amp;", ",IF(B1075&lt;&gt;B1074,Q1075&amp;", ",IF(Z1075&lt;&gt;Z1074,Q1075&amp;", ",""))))))&amp;(IF(ISBLANK(R1075),"",(IF(R1075&lt;&gt;R1074,R1075&amp;"m, ",IF(B1075&lt;&gt;B1074,R1075&amp;"m, ",IF(Z1075&lt;&gt;Z1074,R1075&amp;"m, ",""))))))&amp;IF(ISBLANK(S1075),"",(IF(B1075&lt;&gt;B1074,S1075&amp;", ",IF(S1075&lt;&gt;S1074,IF((Z1075=Z1074),"same locality "&amp;S1075&amp;", ",S1075&amp;", "),""))))&amp;(IF(ISBLANK(T1075),"",(IF(T1075&lt;&gt;T1074,IF(ISBLANK(F$2),T1075&amp;", ",T1075&amp;" "&amp;F$2&amp;", "),(IF(B1075&lt;&gt;B1074,IF(ISBLANK(F$2),T1075&amp;", ",T1075&amp;" "&amp;F$2&amp;", "),(IF(Z1075&lt;&gt;Z1074,IF(ISBLANK(F$2),T1075&amp;", ",T1075&amp;" "&amp;F$2&amp;", "),IF((U1075&lt;&gt;U1074)*($G$2="Y"),"same collector, ","")))))))))&amp;(IF(ISBLANK(U1075),"",(IF(U1075&lt;&gt;U1074,U1075&amp;", ",(IF(B1075&lt;&gt;B1074,U1075&amp;", ",IF(Z1075&lt;&gt;Z1074,U1075&amp;", ",(IF(T1075&lt;&gt;T1074,IF((T1075&lt;&gt;T1074)*($G$2="Y"),"same date, ", ""),IF((T1075=T1074)*(U1075=U1074)*(S1075&lt;&gt;S1074)*($G$2="Y"),"same collector and date, ", ""))))))))))&amp;(IF(ISBLANK(V1075),"",V1075&amp;", "))&amp;IF((AA1075&lt;&gt;AA1076)*($H$2="y"),AD1075&amp;AE1075,IF((AA1075&lt;&gt;AA1076)*($H$2="m"),AD1075&amp;AG1075,IF(($H$2&lt;&gt;"m")*($H$2&lt;&gt;"Y"),(IF(F1075=0,"",F1075&amp;" "&amp;$F$4&amp;" "))&amp;(IF(G1075=0,"",G1075&amp;" "&amp;$G$4&amp;" "))&amp;(IF(H1075=0,"",H1075&amp;" "&amp;H$4&amp;" "))&amp;(IF(I1075=0,"",I1075&amp;" "&amp;$I$4&amp;" "))&amp;(IF(J1075=0,"",J1075&amp;" "&amp;$J$4&amp;" "))&amp;IF((ISBLANK(C1075)),"","("&amp;C1075&amp;")"),"")))&amp;IF((B1075=B1076)*(K1075=K1076)*(L1075=L1076)*(M1075=M1076),IF(($H$2&lt;&gt;"m")*($H$2&lt;&gt;"Y"), ", ", IF((ISNUMBER(FIND(")",AE1075))), ", ", "")),IF((B1075=B1076)*(K1075=K1076)*(L1075=L1076),"; ",". ")))</f>
        <v/>
      </c>
      <c r="AI1075" s="1"/>
    </row>
    <row r="1076" spans="1:35" x14ac:dyDescent="0.25">
      <c r="A1076" s="3" t="str">
        <f t="shared" si="132"/>
        <v/>
      </c>
      <c r="B1076" s="53" t="str">
        <f t="shared" si="136"/>
        <v/>
      </c>
      <c r="C1076" s="57"/>
      <c r="D1076" s="57"/>
      <c r="E1076" s="57"/>
      <c r="F1076" s="57"/>
      <c r="G1076" s="57"/>
      <c r="H1076" s="57"/>
      <c r="I1076" s="57"/>
      <c r="J1076" s="57"/>
      <c r="K1076" s="57"/>
      <c r="L1076" s="57"/>
      <c r="M1076" s="54"/>
      <c r="N1076" s="57"/>
      <c r="O1076" s="58"/>
      <c r="P1076" s="58"/>
      <c r="Q1076" s="58"/>
      <c r="R1076" s="58"/>
      <c r="S1076" s="54"/>
      <c r="T1076" s="57"/>
      <c r="U1076" s="57"/>
      <c r="V1076" s="57"/>
      <c r="W1076" s="57"/>
      <c r="X1076" s="147" t="str">
        <f>IF(ISBLANK(D1076),"",IF('order-admin-units'!$I$1&lt;&gt;"y", "", IF((K1076="")*(ISBLANK(D1076)=FALSE), 'order-admin-units'!$B$1+1, VLOOKUP(K1076, ordercountry, 2))))</f>
        <v/>
      </c>
      <c r="Y1076" s="147" t="str">
        <f>IF(ISBLANK(D1076),"",IF('order-admin-units'!$I$1&lt;&gt;"y", "", IF(L1076="", 'order-admin-units'!$B$2+1, VLOOKUP(K1076&amp;"@"&amp;L1076, orderadmin, 2))))</f>
        <v/>
      </c>
      <c r="Z1076" s="147" t="str">
        <f t="shared" si="133"/>
        <v/>
      </c>
      <c r="AA1076" s="147" t="str">
        <f t="shared" si="134"/>
        <v/>
      </c>
      <c r="AB1076" s="147" t="str">
        <f t="shared" si="135"/>
        <v/>
      </c>
      <c r="AC1076" s="147" t="str">
        <f t="shared" si="129"/>
        <v/>
      </c>
      <c r="AD1076" s="11" t="str">
        <f t="shared" si="130"/>
        <v/>
      </c>
      <c r="AE1076" s="11" t="str">
        <f t="array" ref="AE1076">IF(ISBLANK(D1076),"",IF(OR($H$2="y",$H$2="m"),IF(AA1076=AA1075,IF(OR(AB1076=$AB$4:$AB1075)=FALSE,AE1075&amp;C1076,AE1075),"("&amp;C1076)&amp;IF(AA1076=AA1077,IF(OR(AB1077=$AB$4:$AB1076)=FALSE,", ",""),") "),""))</f>
        <v/>
      </c>
      <c r="AF1076" s="11" t="str">
        <f t="shared" si="131"/>
        <v/>
      </c>
      <c r="AG1076" s="11" t="str">
        <f t="array" ref="AG1076">IF(ISBLANK(D1076),"",IF(OR($H$2="y",$H$2="m"),IF(AA1076=AA1075,IF(OR(AC1076=$AC$4:$AC1075)=FALSE,AG1075&amp;AF1076,AG1075),"("&amp;AF1076)&amp;IF(AA1076=AA1077,IF(OR(AC1077=$AC$4:$AC1076)=FALSE,", ",""),") "),""))</f>
        <v/>
      </c>
      <c r="AH1076" s="10" t="str">
        <f>IF((ISBLANK(D1076)),"",IF(D1076=D1075,AH1075,"")&amp;IF(B1075&lt;&gt;B1076,((IF(ISBLANK(E1076),$D$3&amp;"Non-type material: "&amp;$D$3,$D$3&amp;INDEX('type-categories'!$A$2:$B$100,MATCH(E1076,'type-categories'!$A$2:$A$100,0),2)&amp;$D$3))),"")&amp;(IF(K1076&lt;&gt;K1075,$C$2&amp;K1076&amp;$K$3&amp;$C$2&amp;" ",(IF(B1076&lt;&gt;B1075,$C$2&amp;K1076&amp;$K$3&amp;$C$2&amp;" ",""))))&amp;(IF(L1076="","",((IF(L1076&lt;&gt;L1075,$D$2&amp;L1076&amp;$L$3&amp;$D$2&amp;" ",IF(B1076&lt;&gt;B1075,$D$2&amp;L1076&amp;$L$3&amp;$D$2&amp;" ",""))))))&amp;(IF(M1076="","",((IF(M1076&lt;&gt;M1075,$E$2&amp;M1076&amp;$E$2&amp;","&amp;" ",IF(B1076&lt;&gt;B1075,$E$2&amp;M1076&amp;$E$2&amp;",",""))))))&amp;(IF(N1076="","",IF(N1076&lt;&gt;N1075,N1076&amp;", ",IF(B1076&lt;&gt;B1075,N1076&amp;", ",""))))&amp;(IF(ISBLANK(O1076),"",(IF(O1076&lt;&gt;O1075,O1076&amp;", ",IF(B1076&lt;&gt;B1075,O1076&amp;", ","")))))&amp;(IF(ISBLANK(P1076),"",(IF(P1076&lt;&gt;P1075,P1076&amp;", ",IF(B1076&lt;&gt;B1075,P1076&amp;", ",IF(Z1076&lt;&gt;Z1075,P1076&amp;", ",""))))))&amp;(IF(ISBLANK(Q1076),"",(IF(Q1076&lt;&gt;Q1075,Q1076&amp;", ",IF(B1076&lt;&gt;B1075,Q1076&amp;", ",IF(Z1076&lt;&gt;Z1075,Q1076&amp;", ",""))))))&amp;(IF(ISBLANK(R1076),"",(IF(R1076&lt;&gt;R1075,R1076&amp;"m, ",IF(B1076&lt;&gt;B1075,R1076&amp;"m, ",IF(Z1076&lt;&gt;Z1075,R1076&amp;"m, ",""))))))&amp;IF(ISBLANK(S1076),"",(IF(B1076&lt;&gt;B1075,S1076&amp;", ",IF(S1076&lt;&gt;S1075,IF((Z1076=Z1075),"same locality "&amp;S1076&amp;", ",S1076&amp;", "),""))))&amp;(IF(ISBLANK(T1076),"",(IF(T1076&lt;&gt;T1075,IF(ISBLANK(F$2),T1076&amp;", ",T1076&amp;" "&amp;F$2&amp;", "),(IF(B1076&lt;&gt;B1075,IF(ISBLANK(F$2),T1076&amp;", ",T1076&amp;" "&amp;F$2&amp;", "),(IF(Z1076&lt;&gt;Z1075,IF(ISBLANK(F$2),T1076&amp;", ",T1076&amp;" "&amp;F$2&amp;", "),IF((U1076&lt;&gt;U1075)*($G$2="Y"),"same collector, ","")))))))))&amp;(IF(ISBLANK(U1076),"",(IF(U1076&lt;&gt;U1075,U1076&amp;", ",(IF(B1076&lt;&gt;B1075,U1076&amp;", ",IF(Z1076&lt;&gt;Z1075,U1076&amp;", ",(IF(T1076&lt;&gt;T1075,IF((T1076&lt;&gt;T1075)*($G$2="Y"),"same date, ", ""),IF((T1076=T1075)*(U1076=U1075)*(S1076&lt;&gt;S1075)*($G$2="Y"),"same collector and date, ", ""))))))))))&amp;(IF(ISBLANK(V1076),"",V1076&amp;", "))&amp;IF((AA1076&lt;&gt;AA1077)*($H$2="y"),AD1076&amp;AE1076,IF((AA1076&lt;&gt;AA1077)*($H$2="m"),AD1076&amp;AG1076,IF(($H$2&lt;&gt;"m")*($H$2&lt;&gt;"Y"),(IF(F1076=0,"",F1076&amp;" "&amp;$F$4&amp;" "))&amp;(IF(G1076=0,"",G1076&amp;" "&amp;$G$4&amp;" "))&amp;(IF(H1076=0,"",H1076&amp;" "&amp;H$4&amp;" "))&amp;(IF(I1076=0,"",I1076&amp;" "&amp;$I$4&amp;" "))&amp;(IF(J1076=0,"",J1076&amp;" "&amp;$J$4&amp;" "))&amp;IF((ISBLANK(C1076)),"","("&amp;C1076&amp;")"),"")))&amp;IF((B1076=B1077)*(K1076=K1077)*(L1076=L1077)*(M1076=M1077),IF(($H$2&lt;&gt;"m")*($H$2&lt;&gt;"Y"), ", ", IF((ISNUMBER(FIND(")",AE1076))), ", ", "")),IF((B1076=B1077)*(K1076=K1077)*(L1076=L1077),"; ",". ")))</f>
        <v/>
      </c>
      <c r="AI1076" s="1"/>
    </row>
    <row r="1077" spans="1:35" x14ac:dyDescent="0.25">
      <c r="A1077" s="3" t="str">
        <f t="shared" si="132"/>
        <v/>
      </c>
      <c r="B1077" s="53" t="str">
        <f t="shared" si="136"/>
        <v/>
      </c>
      <c r="C1077" s="57"/>
      <c r="D1077" s="57"/>
      <c r="E1077" s="57"/>
      <c r="F1077" s="57"/>
      <c r="G1077" s="57"/>
      <c r="H1077" s="57"/>
      <c r="I1077" s="57"/>
      <c r="J1077" s="57"/>
      <c r="K1077" s="57"/>
      <c r="L1077" s="57"/>
      <c r="M1077" s="54"/>
      <c r="N1077" s="57"/>
      <c r="O1077" s="58"/>
      <c r="P1077" s="58"/>
      <c r="Q1077" s="58"/>
      <c r="R1077" s="58"/>
      <c r="S1077" s="54"/>
      <c r="T1077" s="57"/>
      <c r="U1077" s="57"/>
      <c r="V1077" s="57"/>
      <c r="W1077" s="57"/>
      <c r="X1077" s="147" t="str">
        <f>IF(ISBLANK(D1077),"",IF('order-admin-units'!$I$1&lt;&gt;"y", "", IF((K1077="")*(ISBLANK(D1077)=FALSE), 'order-admin-units'!$B$1+1, VLOOKUP(K1077, ordercountry, 2))))</f>
        <v/>
      </c>
      <c r="Y1077" s="147" t="str">
        <f>IF(ISBLANK(D1077),"",IF('order-admin-units'!$I$1&lt;&gt;"y", "", IF(L1077="", 'order-admin-units'!$B$2+1, VLOOKUP(K1077&amp;"@"&amp;L1077, orderadmin, 2))))</f>
        <v/>
      </c>
      <c r="Z1077" s="147" t="str">
        <f t="shared" si="133"/>
        <v/>
      </c>
      <c r="AA1077" s="147" t="str">
        <f t="shared" si="134"/>
        <v/>
      </c>
      <c r="AB1077" s="147" t="str">
        <f t="shared" si="135"/>
        <v/>
      </c>
      <c r="AC1077" s="147" t="str">
        <f t="shared" si="129"/>
        <v/>
      </c>
      <c r="AD1077" s="11" t="str">
        <f t="shared" si="130"/>
        <v/>
      </c>
      <c r="AE1077" s="11" t="str">
        <f t="array" ref="AE1077">IF(ISBLANK(D1077),"",IF(OR($H$2="y",$H$2="m"),IF(AA1077=AA1076,IF(OR(AB1077=$AB$4:$AB1076)=FALSE,AE1076&amp;C1077,AE1076),"("&amp;C1077)&amp;IF(AA1077=AA1078,IF(OR(AB1078=$AB$4:$AB1077)=FALSE,", ",""),") "),""))</f>
        <v/>
      </c>
      <c r="AF1077" s="11" t="str">
        <f t="shared" si="131"/>
        <v/>
      </c>
      <c r="AG1077" s="11" t="str">
        <f t="array" ref="AG1077">IF(ISBLANK(D1077),"",IF(OR($H$2="y",$H$2="m"),IF(AA1077=AA1076,IF(OR(AC1077=$AC$4:$AC1076)=FALSE,AG1076&amp;AF1077,AG1076),"("&amp;AF1077)&amp;IF(AA1077=AA1078,IF(OR(AC1078=$AC$4:$AC1077)=FALSE,", ",""),") "),""))</f>
        <v/>
      </c>
      <c r="AH1077" s="10" t="str">
        <f>IF((ISBLANK(D1077)),"",IF(D1077=D1076,AH1076,"")&amp;IF(B1076&lt;&gt;B1077,((IF(ISBLANK(E1077),$D$3&amp;"Non-type material: "&amp;$D$3,$D$3&amp;INDEX('type-categories'!$A$2:$B$100,MATCH(E1077,'type-categories'!$A$2:$A$100,0),2)&amp;$D$3))),"")&amp;(IF(K1077&lt;&gt;K1076,$C$2&amp;K1077&amp;$K$3&amp;$C$2&amp;" ",(IF(B1077&lt;&gt;B1076,$C$2&amp;K1077&amp;$K$3&amp;$C$2&amp;" ",""))))&amp;(IF(L1077="","",((IF(L1077&lt;&gt;L1076,$D$2&amp;L1077&amp;$L$3&amp;$D$2&amp;" ",IF(B1077&lt;&gt;B1076,$D$2&amp;L1077&amp;$L$3&amp;$D$2&amp;" ",""))))))&amp;(IF(M1077="","",((IF(M1077&lt;&gt;M1076,$E$2&amp;M1077&amp;$E$2&amp;","&amp;" ",IF(B1077&lt;&gt;B1076,$E$2&amp;M1077&amp;$E$2&amp;",",""))))))&amp;(IF(N1077="","",IF(N1077&lt;&gt;N1076,N1077&amp;", ",IF(B1077&lt;&gt;B1076,N1077&amp;", ",""))))&amp;(IF(ISBLANK(O1077),"",(IF(O1077&lt;&gt;O1076,O1077&amp;", ",IF(B1077&lt;&gt;B1076,O1077&amp;", ","")))))&amp;(IF(ISBLANK(P1077),"",(IF(P1077&lt;&gt;P1076,P1077&amp;", ",IF(B1077&lt;&gt;B1076,P1077&amp;", ",IF(Z1077&lt;&gt;Z1076,P1077&amp;", ",""))))))&amp;(IF(ISBLANK(Q1077),"",(IF(Q1077&lt;&gt;Q1076,Q1077&amp;", ",IF(B1077&lt;&gt;B1076,Q1077&amp;", ",IF(Z1077&lt;&gt;Z1076,Q1077&amp;", ",""))))))&amp;(IF(ISBLANK(R1077),"",(IF(R1077&lt;&gt;R1076,R1077&amp;"m, ",IF(B1077&lt;&gt;B1076,R1077&amp;"m, ",IF(Z1077&lt;&gt;Z1076,R1077&amp;"m, ",""))))))&amp;IF(ISBLANK(S1077),"",(IF(B1077&lt;&gt;B1076,S1077&amp;", ",IF(S1077&lt;&gt;S1076,IF((Z1077=Z1076),"same locality "&amp;S1077&amp;", ",S1077&amp;", "),""))))&amp;(IF(ISBLANK(T1077),"",(IF(T1077&lt;&gt;T1076,IF(ISBLANK(F$2),T1077&amp;", ",T1077&amp;" "&amp;F$2&amp;", "),(IF(B1077&lt;&gt;B1076,IF(ISBLANK(F$2),T1077&amp;", ",T1077&amp;" "&amp;F$2&amp;", "),(IF(Z1077&lt;&gt;Z1076,IF(ISBLANK(F$2),T1077&amp;", ",T1077&amp;" "&amp;F$2&amp;", "),IF((U1077&lt;&gt;U1076)*($G$2="Y"),"same collector, ","")))))))))&amp;(IF(ISBLANK(U1077),"",(IF(U1077&lt;&gt;U1076,U1077&amp;", ",(IF(B1077&lt;&gt;B1076,U1077&amp;", ",IF(Z1077&lt;&gt;Z1076,U1077&amp;", ",(IF(T1077&lt;&gt;T1076,IF((T1077&lt;&gt;T1076)*($G$2="Y"),"same date, ", ""),IF((T1077=T1076)*(U1077=U1076)*(S1077&lt;&gt;S1076)*($G$2="Y"),"same collector and date, ", ""))))))))))&amp;(IF(ISBLANK(V1077),"",V1077&amp;", "))&amp;IF((AA1077&lt;&gt;AA1078)*($H$2="y"),AD1077&amp;AE1077,IF((AA1077&lt;&gt;AA1078)*($H$2="m"),AD1077&amp;AG1077,IF(($H$2&lt;&gt;"m")*($H$2&lt;&gt;"Y"),(IF(F1077=0,"",F1077&amp;" "&amp;$F$4&amp;" "))&amp;(IF(G1077=0,"",G1077&amp;" "&amp;$G$4&amp;" "))&amp;(IF(H1077=0,"",H1077&amp;" "&amp;H$4&amp;" "))&amp;(IF(I1077=0,"",I1077&amp;" "&amp;$I$4&amp;" "))&amp;(IF(J1077=0,"",J1077&amp;" "&amp;$J$4&amp;" "))&amp;IF((ISBLANK(C1077)),"","("&amp;C1077&amp;")"),"")))&amp;IF((B1077=B1078)*(K1077=K1078)*(L1077=L1078)*(M1077=M1078),IF(($H$2&lt;&gt;"m")*($H$2&lt;&gt;"Y"), ", ", IF((ISNUMBER(FIND(")",AE1077))), ", ", "")),IF((B1077=B1078)*(K1077=K1078)*(L1077=L1078),"; ",". ")))</f>
        <v/>
      </c>
      <c r="AI1077" s="1"/>
    </row>
    <row r="1078" spans="1:35" x14ac:dyDescent="0.25">
      <c r="A1078" s="3" t="str">
        <f t="shared" si="132"/>
        <v/>
      </c>
      <c r="B1078" s="53" t="str">
        <f t="shared" si="136"/>
        <v/>
      </c>
      <c r="C1078" s="57"/>
      <c r="D1078" s="57"/>
      <c r="E1078" s="57"/>
      <c r="F1078" s="57"/>
      <c r="G1078" s="57"/>
      <c r="H1078" s="57"/>
      <c r="I1078" s="57"/>
      <c r="J1078" s="57"/>
      <c r="K1078" s="57"/>
      <c r="L1078" s="57"/>
      <c r="M1078" s="54"/>
      <c r="N1078" s="57"/>
      <c r="O1078" s="58"/>
      <c r="P1078" s="58"/>
      <c r="Q1078" s="58"/>
      <c r="R1078" s="58"/>
      <c r="S1078" s="54"/>
      <c r="T1078" s="57"/>
      <c r="U1078" s="57"/>
      <c r="V1078" s="57"/>
      <c r="W1078" s="57"/>
      <c r="X1078" s="147" t="str">
        <f>IF(ISBLANK(D1078),"",IF('order-admin-units'!$I$1&lt;&gt;"y", "", IF((K1078="")*(ISBLANK(D1078)=FALSE), 'order-admin-units'!$B$1+1, VLOOKUP(K1078, ordercountry, 2))))</f>
        <v/>
      </c>
      <c r="Y1078" s="147" t="str">
        <f>IF(ISBLANK(D1078),"",IF('order-admin-units'!$I$1&lt;&gt;"y", "", IF(L1078="", 'order-admin-units'!$B$2+1, VLOOKUP(K1078&amp;"@"&amp;L1078, orderadmin, 2))))</f>
        <v/>
      </c>
      <c r="Z1078" s="147" t="str">
        <f t="shared" si="133"/>
        <v/>
      </c>
      <c r="AA1078" s="147" t="str">
        <f t="shared" si="134"/>
        <v/>
      </c>
      <c r="AB1078" s="147" t="str">
        <f t="shared" si="135"/>
        <v/>
      </c>
      <c r="AC1078" s="147" t="str">
        <f t="shared" si="129"/>
        <v/>
      </c>
      <c r="AD1078" s="11" t="str">
        <f t="shared" si="130"/>
        <v/>
      </c>
      <c r="AE1078" s="11" t="str">
        <f t="array" ref="AE1078">IF(ISBLANK(D1078),"",IF(OR($H$2="y",$H$2="m"),IF(AA1078=AA1077,IF(OR(AB1078=$AB$4:$AB1077)=FALSE,AE1077&amp;C1078,AE1077),"("&amp;C1078)&amp;IF(AA1078=AA1079,IF(OR(AB1079=$AB$4:$AB1078)=FALSE,", ",""),") "),""))</f>
        <v/>
      </c>
      <c r="AF1078" s="11" t="str">
        <f t="shared" si="131"/>
        <v/>
      </c>
      <c r="AG1078" s="11" t="str">
        <f t="array" ref="AG1078">IF(ISBLANK(D1078),"",IF(OR($H$2="y",$H$2="m"),IF(AA1078=AA1077,IF(OR(AC1078=$AC$4:$AC1077)=FALSE,AG1077&amp;AF1078,AG1077),"("&amp;AF1078)&amp;IF(AA1078=AA1079,IF(OR(AC1079=$AC$4:$AC1078)=FALSE,", ",""),") "),""))</f>
        <v/>
      </c>
      <c r="AH1078" s="10" t="str">
        <f>IF((ISBLANK(D1078)),"",IF(D1078=D1077,AH1077,"")&amp;IF(B1077&lt;&gt;B1078,((IF(ISBLANK(E1078),$D$3&amp;"Non-type material: "&amp;$D$3,$D$3&amp;INDEX('type-categories'!$A$2:$B$100,MATCH(E1078,'type-categories'!$A$2:$A$100,0),2)&amp;$D$3))),"")&amp;(IF(K1078&lt;&gt;K1077,$C$2&amp;K1078&amp;$K$3&amp;$C$2&amp;" ",(IF(B1078&lt;&gt;B1077,$C$2&amp;K1078&amp;$K$3&amp;$C$2&amp;" ",""))))&amp;(IF(L1078="","",((IF(L1078&lt;&gt;L1077,$D$2&amp;L1078&amp;$L$3&amp;$D$2&amp;" ",IF(B1078&lt;&gt;B1077,$D$2&amp;L1078&amp;$L$3&amp;$D$2&amp;" ",""))))))&amp;(IF(M1078="","",((IF(M1078&lt;&gt;M1077,$E$2&amp;M1078&amp;$E$2&amp;","&amp;" ",IF(B1078&lt;&gt;B1077,$E$2&amp;M1078&amp;$E$2&amp;",",""))))))&amp;(IF(N1078="","",IF(N1078&lt;&gt;N1077,N1078&amp;", ",IF(B1078&lt;&gt;B1077,N1078&amp;", ",""))))&amp;(IF(ISBLANK(O1078),"",(IF(O1078&lt;&gt;O1077,O1078&amp;", ",IF(B1078&lt;&gt;B1077,O1078&amp;", ","")))))&amp;(IF(ISBLANK(P1078),"",(IF(P1078&lt;&gt;P1077,P1078&amp;", ",IF(B1078&lt;&gt;B1077,P1078&amp;", ",IF(Z1078&lt;&gt;Z1077,P1078&amp;", ",""))))))&amp;(IF(ISBLANK(Q1078),"",(IF(Q1078&lt;&gt;Q1077,Q1078&amp;", ",IF(B1078&lt;&gt;B1077,Q1078&amp;", ",IF(Z1078&lt;&gt;Z1077,Q1078&amp;", ",""))))))&amp;(IF(ISBLANK(R1078),"",(IF(R1078&lt;&gt;R1077,R1078&amp;"m, ",IF(B1078&lt;&gt;B1077,R1078&amp;"m, ",IF(Z1078&lt;&gt;Z1077,R1078&amp;"m, ",""))))))&amp;IF(ISBLANK(S1078),"",(IF(B1078&lt;&gt;B1077,S1078&amp;", ",IF(S1078&lt;&gt;S1077,IF((Z1078=Z1077),"same locality "&amp;S1078&amp;", ",S1078&amp;", "),""))))&amp;(IF(ISBLANK(T1078),"",(IF(T1078&lt;&gt;T1077,IF(ISBLANK(F$2),T1078&amp;", ",T1078&amp;" "&amp;F$2&amp;", "),(IF(B1078&lt;&gt;B1077,IF(ISBLANK(F$2),T1078&amp;", ",T1078&amp;" "&amp;F$2&amp;", "),(IF(Z1078&lt;&gt;Z1077,IF(ISBLANK(F$2),T1078&amp;", ",T1078&amp;" "&amp;F$2&amp;", "),IF((U1078&lt;&gt;U1077)*($G$2="Y"),"same collector, ","")))))))))&amp;(IF(ISBLANK(U1078),"",(IF(U1078&lt;&gt;U1077,U1078&amp;", ",(IF(B1078&lt;&gt;B1077,U1078&amp;", ",IF(Z1078&lt;&gt;Z1077,U1078&amp;", ",(IF(T1078&lt;&gt;T1077,IF((T1078&lt;&gt;T1077)*($G$2="Y"),"same date, ", ""),IF((T1078=T1077)*(U1078=U1077)*(S1078&lt;&gt;S1077)*($G$2="Y"),"same collector and date, ", ""))))))))))&amp;(IF(ISBLANK(V1078),"",V1078&amp;", "))&amp;IF((AA1078&lt;&gt;AA1079)*($H$2="y"),AD1078&amp;AE1078,IF((AA1078&lt;&gt;AA1079)*($H$2="m"),AD1078&amp;AG1078,IF(($H$2&lt;&gt;"m")*($H$2&lt;&gt;"Y"),(IF(F1078=0,"",F1078&amp;" "&amp;$F$4&amp;" "))&amp;(IF(G1078=0,"",G1078&amp;" "&amp;$G$4&amp;" "))&amp;(IF(H1078=0,"",H1078&amp;" "&amp;H$4&amp;" "))&amp;(IF(I1078=0,"",I1078&amp;" "&amp;$I$4&amp;" "))&amp;(IF(J1078=0,"",J1078&amp;" "&amp;$J$4&amp;" "))&amp;IF((ISBLANK(C1078)),"","("&amp;C1078&amp;")"),"")))&amp;IF((B1078=B1079)*(K1078=K1079)*(L1078=L1079)*(M1078=M1079),IF(($H$2&lt;&gt;"m")*($H$2&lt;&gt;"Y"), ", ", IF((ISNUMBER(FIND(")",AE1078))), ", ", "")),IF((B1078=B1079)*(K1078=K1079)*(L1078=L1079),"; ",". ")))</f>
        <v/>
      </c>
      <c r="AI1078" s="1"/>
    </row>
    <row r="1079" spans="1:35" x14ac:dyDescent="0.25">
      <c r="A1079" s="3" t="str">
        <f t="shared" si="132"/>
        <v/>
      </c>
      <c r="B1079" s="53" t="str">
        <f t="shared" si="136"/>
        <v/>
      </c>
      <c r="C1079" s="57"/>
      <c r="D1079" s="57"/>
      <c r="E1079" s="57"/>
      <c r="F1079" s="57"/>
      <c r="G1079" s="57"/>
      <c r="H1079" s="57"/>
      <c r="I1079" s="57"/>
      <c r="J1079" s="57"/>
      <c r="K1079" s="57"/>
      <c r="L1079" s="57"/>
      <c r="M1079" s="54"/>
      <c r="N1079" s="57"/>
      <c r="O1079" s="58"/>
      <c r="P1079" s="58"/>
      <c r="Q1079" s="58"/>
      <c r="R1079" s="58"/>
      <c r="S1079" s="54"/>
      <c r="T1079" s="57"/>
      <c r="U1079" s="57"/>
      <c r="V1079" s="57"/>
      <c r="W1079" s="57"/>
      <c r="X1079" s="147" t="str">
        <f>IF(ISBLANK(D1079),"",IF('order-admin-units'!$I$1&lt;&gt;"y", "", IF((K1079="")*(ISBLANK(D1079)=FALSE), 'order-admin-units'!$B$1+1, VLOOKUP(K1079, ordercountry, 2))))</f>
        <v/>
      </c>
      <c r="Y1079" s="147" t="str">
        <f>IF(ISBLANK(D1079),"",IF('order-admin-units'!$I$1&lt;&gt;"y", "", IF(L1079="", 'order-admin-units'!$B$2+1, VLOOKUP(K1079&amp;"@"&amp;L1079, orderadmin, 2))))</f>
        <v/>
      </c>
      <c r="Z1079" s="147" t="str">
        <f t="shared" si="133"/>
        <v/>
      </c>
      <c r="AA1079" s="147" t="str">
        <f t="shared" si="134"/>
        <v/>
      </c>
      <c r="AB1079" s="147" t="str">
        <f t="shared" si="135"/>
        <v/>
      </c>
      <c r="AC1079" s="147" t="str">
        <f t="shared" si="129"/>
        <v/>
      </c>
      <c r="AD1079" s="11" t="str">
        <f t="shared" si="130"/>
        <v/>
      </c>
      <c r="AE1079" s="11" t="str">
        <f t="array" ref="AE1079">IF(ISBLANK(D1079),"",IF(OR($H$2="y",$H$2="m"),IF(AA1079=AA1078,IF(OR(AB1079=$AB$4:$AB1078)=FALSE,AE1078&amp;C1079,AE1078),"("&amp;C1079)&amp;IF(AA1079=AA1080,IF(OR(AB1080=$AB$4:$AB1079)=FALSE,", ",""),") "),""))</f>
        <v/>
      </c>
      <c r="AF1079" s="11" t="str">
        <f t="shared" si="131"/>
        <v/>
      </c>
      <c r="AG1079" s="11" t="str">
        <f t="array" ref="AG1079">IF(ISBLANK(D1079),"",IF(OR($H$2="y",$H$2="m"),IF(AA1079=AA1078,IF(OR(AC1079=$AC$4:$AC1078)=FALSE,AG1078&amp;AF1079,AG1078),"("&amp;AF1079)&amp;IF(AA1079=AA1080,IF(OR(AC1080=$AC$4:$AC1079)=FALSE,", ",""),") "),""))</f>
        <v/>
      </c>
      <c r="AH1079" s="10" t="str">
        <f>IF((ISBLANK(D1079)),"",IF(D1079=D1078,AH1078,"")&amp;IF(B1078&lt;&gt;B1079,((IF(ISBLANK(E1079),$D$3&amp;"Non-type material: "&amp;$D$3,$D$3&amp;INDEX('type-categories'!$A$2:$B$100,MATCH(E1079,'type-categories'!$A$2:$A$100,0),2)&amp;$D$3))),"")&amp;(IF(K1079&lt;&gt;K1078,$C$2&amp;K1079&amp;$K$3&amp;$C$2&amp;" ",(IF(B1079&lt;&gt;B1078,$C$2&amp;K1079&amp;$K$3&amp;$C$2&amp;" ",""))))&amp;(IF(L1079="","",((IF(L1079&lt;&gt;L1078,$D$2&amp;L1079&amp;$L$3&amp;$D$2&amp;" ",IF(B1079&lt;&gt;B1078,$D$2&amp;L1079&amp;$L$3&amp;$D$2&amp;" ",""))))))&amp;(IF(M1079="","",((IF(M1079&lt;&gt;M1078,$E$2&amp;M1079&amp;$E$2&amp;","&amp;" ",IF(B1079&lt;&gt;B1078,$E$2&amp;M1079&amp;$E$2&amp;",",""))))))&amp;(IF(N1079="","",IF(N1079&lt;&gt;N1078,N1079&amp;", ",IF(B1079&lt;&gt;B1078,N1079&amp;", ",""))))&amp;(IF(ISBLANK(O1079),"",(IF(O1079&lt;&gt;O1078,O1079&amp;", ",IF(B1079&lt;&gt;B1078,O1079&amp;", ","")))))&amp;(IF(ISBLANK(P1079),"",(IF(P1079&lt;&gt;P1078,P1079&amp;", ",IF(B1079&lt;&gt;B1078,P1079&amp;", ",IF(Z1079&lt;&gt;Z1078,P1079&amp;", ",""))))))&amp;(IF(ISBLANK(Q1079),"",(IF(Q1079&lt;&gt;Q1078,Q1079&amp;", ",IF(B1079&lt;&gt;B1078,Q1079&amp;", ",IF(Z1079&lt;&gt;Z1078,Q1079&amp;", ",""))))))&amp;(IF(ISBLANK(R1079),"",(IF(R1079&lt;&gt;R1078,R1079&amp;"m, ",IF(B1079&lt;&gt;B1078,R1079&amp;"m, ",IF(Z1079&lt;&gt;Z1078,R1079&amp;"m, ",""))))))&amp;IF(ISBLANK(S1079),"",(IF(B1079&lt;&gt;B1078,S1079&amp;", ",IF(S1079&lt;&gt;S1078,IF((Z1079=Z1078),"same locality "&amp;S1079&amp;", ",S1079&amp;", "),""))))&amp;(IF(ISBLANK(T1079),"",(IF(T1079&lt;&gt;T1078,IF(ISBLANK(F$2),T1079&amp;", ",T1079&amp;" "&amp;F$2&amp;", "),(IF(B1079&lt;&gt;B1078,IF(ISBLANK(F$2),T1079&amp;", ",T1079&amp;" "&amp;F$2&amp;", "),(IF(Z1079&lt;&gt;Z1078,IF(ISBLANK(F$2),T1079&amp;", ",T1079&amp;" "&amp;F$2&amp;", "),IF((U1079&lt;&gt;U1078)*($G$2="Y"),"same collector, ","")))))))))&amp;(IF(ISBLANK(U1079),"",(IF(U1079&lt;&gt;U1078,U1079&amp;", ",(IF(B1079&lt;&gt;B1078,U1079&amp;", ",IF(Z1079&lt;&gt;Z1078,U1079&amp;", ",(IF(T1079&lt;&gt;T1078,IF((T1079&lt;&gt;T1078)*($G$2="Y"),"same date, ", ""),IF((T1079=T1078)*(U1079=U1078)*(S1079&lt;&gt;S1078)*($G$2="Y"),"same collector and date, ", ""))))))))))&amp;(IF(ISBLANK(V1079),"",V1079&amp;", "))&amp;IF((AA1079&lt;&gt;AA1080)*($H$2="y"),AD1079&amp;AE1079,IF((AA1079&lt;&gt;AA1080)*($H$2="m"),AD1079&amp;AG1079,IF(($H$2&lt;&gt;"m")*($H$2&lt;&gt;"Y"),(IF(F1079=0,"",F1079&amp;" "&amp;$F$4&amp;" "))&amp;(IF(G1079=0,"",G1079&amp;" "&amp;$G$4&amp;" "))&amp;(IF(H1079=0,"",H1079&amp;" "&amp;H$4&amp;" "))&amp;(IF(I1079=0,"",I1079&amp;" "&amp;$I$4&amp;" "))&amp;(IF(J1079=0,"",J1079&amp;" "&amp;$J$4&amp;" "))&amp;IF((ISBLANK(C1079)),"","("&amp;C1079&amp;")"),"")))&amp;IF((B1079=B1080)*(K1079=K1080)*(L1079=L1080)*(M1079=M1080),IF(($H$2&lt;&gt;"m")*($H$2&lt;&gt;"Y"), ", ", IF((ISNUMBER(FIND(")",AE1079))), ", ", "")),IF((B1079=B1080)*(K1079=K1080)*(L1079=L1080),"; ",". ")))</f>
        <v/>
      </c>
      <c r="AI1079" s="1"/>
    </row>
    <row r="1080" spans="1:35" x14ac:dyDescent="0.25">
      <c r="A1080" s="3" t="str">
        <f t="shared" si="132"/>
        <v/>
      </c>
      <c r="B1080" s="53" t="str">
        <f t="shared" si="136"/>
        <v/>
      </c>
      <c r="C1080" s="57"/>
      <c r="D1080" s="57"/>
      <c r="E1080" s="57"/>
      <c r="F1080" s="57"/>
      <c r="G1080" s="57"/>
      <c r="H1080" s="57"/>
      <c r="I1080" s="57"/>
      <c r="J1080" s="57"/>
      <c r="K1080" s="57"/>
      <c r="L1080" s="57"/>
      <c r="M1080" s="54"/>
      <c r="N1080" s="57"/>
      <c r="O1080" s="58"/>
      <c r="P1080" s="58"/>
      <c r="Q1080" s="58"/>
      <c r="R1080" s="58"/>
      <c r="S1080" s="54"/>
      <c r="T1080" s="57"/>
      <c r="U1080" s="57"/>
      <c r="V1080" s="57"/>
      <c r="W1080" s="57"/>
      <c r="X1080" s="147" t="str">
        <f>IF(ISBLANK(D1080),"",IF('order-admin-units'!$I$1&lt;&gt;"y", "", IF((K1080="")*(ISBLANK(D1080)=FALSE), 'order-admin-units'!$B$1+1, VLOOKUP(K1080, ordercountry, 2))))</f>
        <v/>
      </c>
      <c r="Y1080" s="147" t="str">
        <f>IF(ISBLANK(D1080),"",IF('order-admin-units'!$I$1&lt;&gt;"y", "", IF(L1080="", 'order-admin-units'!$B$2+1, VLOOKUP(K1080&amp;"@"&amp;L1080, orderadmin, 2))))</f>
        <v/>
      </c>
      <c r="Z1080" s="147" t="str">
        <f t="shared" si="133"/>
        <v/>
      </c>
      <c r="AA1080" s="147" t="str">
        <f t="shared" si="134"/>
        <v/>
      </c>
      <c r="AB1080" s="147" t="str">
        <f t="shared" si="135"/>
        <v/>
      </c>
      <c r="AC1080" s="147" t="str">
        <f t="shared" si="129"/>
        <v/>
      </c>
      <c r="AD1080" s="11" t="str">
        <f t="shared" si="130"/>
        <v/>
      </c>
      <c r="AE1080" s="11" t="str">
        <f t="array" ref="AE1080">IF(ISBLANK(D1080),"",IF(OR($H$2="y",$H$2="m"),IF(AA1080=AA1079,IF(OR(AB1080=$AB$4:$AB1079)=FALSE,AE1079&amp;C1080,AE1079),"("&amp;C1080)&amp;IF(AA1080=AA1081,IF(OR(AB1081=$AB$4:$AB1080)=FALSE,", ",""),") "),""))</f>
        <v/>
      </c>
      <c r="AF1080" s="11" t="str">
        <f t="shared" si="131"/>
        <v/>
      </c>
      <c r="AG1080" s="11" t="str">
        <f t="array" ref="AG1080">IF(ISBLANK(D1080),"",IF(OR($H$2="y",$H$2="m"),IF(AA1080=AA1079,IF(OR(AC1080=$AC$4:$AC1079)=FALSE,AG1079&amp;AF1080,AG1079),"("&amp;AF1080)&amp;IF(AA1080=AA1081,IF(OR(AC1081=$AC$4:$AC1080)=FALSE,", ",""),") "),""))</f>
        <v/>
      </c>
      <c r="AH1080" s="10" t="str">
        <f>IF((ISBLANK(D1080)),"",IF(D1080=D1079,AH1079,"")&amp;IF(B1079&lt;&gt;B1080,((IF(ISBLANK(E1080),$D$3&amp;"Non-type material: "&amp;$D$3,$D$3&amp;INDEX('type-categories'!$A$2:$B$100,MATCH(E1080,'type-categories'!$A$2:$A$100,0),2)&amp;$D$3))),"")&amp;(IF(K1080&lt;&gt;K1079,$C$2&amp;K1080&amp;$K$3&amp;$C$2&amp;" ",(IF(B1080&lt;&gt;B1079,$C$2&amp;K1080&amp;$K$3&amp;$C$2&amp;" ",""))))&amp;(IF(L1080="","",((IF(L1080&lt;&gt;L1079,$D$2&amp;L1080&amp;$L$3&amp;$D$2&amp;" ",IF(B1080&lt;&gt;B1079,$D$2&amp;L1080&amp;$L$3&amp;$D$2&amp;" ",""))))))&amp;(IF(M1080="","",((IF(M1080&lt;&gt;M1079,$E$2&amp;M1080&amp;$E$2&amp;","&amp;" ",IF(B1080&lt;&gt;B1079,$E$2&amp;M1080&amp;$E$2&amp;",",""))))))&amp;(IF(N1080="","",IF(N1080&lt;&gt;N1079,N1080&amp;", ",IF(B1080&lt;&gt;B1079,N1080&amp;", ",""))))&amp;(IF(ISBLANK(O1080),"",(IF(O1080&lt;&gt;O1079,O1080&amp;", ",IF(B1080&lt;&gt;B1079,O1080&amp;", ","")))))&amp;(IF(ISBLANK(P1080),"",(IF(P1080&lt;&gt;P1079,P1080&amp;", ",IF(B1080&lt;&gt;B1079,P1080&amp;", ",IF(Z1080&lt;&gt;Z1079,P1080&amp;", ",""))))))&amp;(IF(ISBLANK(Q1080),"",(IF(Q1080&lt;&gt;Q1079,Q1080&amp;", ",IF(B1080&lt;&gt;B1079,Q1080&amp;", ",IF(Z1080&lt;&gt;Z1079,Q1080&amp;", ",""))))))&amp;(IF(ISBLANK(R1080),"",(IF(R1080&lt;&gt;R1079,R1080&amp;"m, ",IF(B1080&lt;&gt;B1079,R1080&amp;"m, ",IF(Z1080&lt;&gt;Z1079,R1080&amp;"m, ",""))))))&amp;IF(ISBLANK(S1080),"",(IF(B1080&lt;&gt;B1079,S1080&amp;", ",IF(S1080&lt;&gt;S1079,IF((Z1080=Z1079),"same locality "&amp;S1080&amp;", ",S1080&amp;", "),""))))&amp;(IF(ISBLANK(T1080),"",(IF(T1080&lt;&gt;T1079,IF(ISBLANK(F$2),T1080&amp;", ",T1080&amp;" "&amp;F$2&amp;", "),(IF(B1080&lt;&gt;B1079,IF(ISBLANK(F$2),T1080&amp;", ",T1080&amp;" "&amp;F$2&amp;", "),(IF(Z1080&lt;&gt;Z1079,IF(ISBLANK(F$2),T1080&amp;", ",T1080&amp;" "&amp;F$2&amp;", "),IF((U1080&lt;&gt;U1079)*($G$2="Y"),"same collector, ","")))))))))&amp;(IF(ISBLANK(U1080),"",(IF(U1080&lt;&gt;U1079,U1080&amp;", ",(IF(B1080&lt;&gt;B1079,U1080&amp;", ",IF(Z1080&lt;&gt;Z1079,U1080&amp;", ",(IF(T1080&lt;&gt;T1079,IF((T1080&lt;&gt;T1079)*($G$2="Y"),"same date, ", ""),IF((T1080=T1079)*(U1080=U1079)*(S1080&lt;&gt;S1079)*($G$2="Y"),"same collector and date, ", ""))))))))))&amp;(IF(ISBLANK(V1080),"",V1080&amp;", "))&amp;IF((AA1080&lt;&gt;AA1081)*($H$2="y"),AD1080&amp;AE1080,IF((AA1080&lt;&gt;AA1081)*($H$2="m"),AD1080&amp;AG1080,IF(($H$2&lt;&gt;"m")*($H$2&lt;&gt;"Y"),(IF(F1080=0,"",F1080&amp;" "&amp;$F$4&amp;" "))&amp;(IF(G1080=0,"",G1080&amp;" "&amp;$G$4&amp;" "))&amp;(IF(H1080=0,"",H1080&amp;" "&amp;H$4&amp;" "))&amp;(IF(I1080=0,"",I1080&amp;" "&amp;$I$4&amp;" "))&amp;(IF(J1080=0,"",J1080&amp;" "&amp;$J$4&amp;" "))&amp;IF((ISBLANK(C1080)),"","("&amp;C1080&amp;")"),"")))&amp;IF((B1080=B1081)*(K1080=K1081)*(L1080=L1081)*(M1080=M1081),IF(($H$2&lt;&gt;"m")*($H$2&lt;&gt;"Y"), ", ", IF((ISNUMBER(FIND(")",AE1080))), ", ", "")),IF((B1080=B1081)*(K1080=K1081)*(L1080=L1081),"; ",". ")))</f>
        <v/>
      </c>
      <c r="AI1080" s="1"/>
    </row>
    <row r="1081" spans="1:35" x14ac:dyDescent="0.25">
      <c r="A1081" s="3" t="str">
        <f t="shared" si="132"/>
        <v/>
      </c>
      <c r="B1081" s="53" t="str">
        <f t="shared" si="136"/>
        <v/>
      </c>
      <c r="C1081" s="57"/>
      <c r="D1081" s="57"/>
      <c r="E1081" s="57"/>
      <c r="F1081" s="57"/>
      <c r="G1081" s="57"/>
      <c r="H1081" s="57"/>
      <c r="I1081" s="57"/>
      <c r="J1081" s="57"/>
      <c r="K1081" s="57"/>
      <c r="L1081" s="57"/>
      <c r="M1081" s="54"/>
      <c r="N1081" s="57"/>
      <c r="O1081" s="58"/>
      <c r="P1081" s="58"/>
      <c r="Q1081" s="58"/>
      <c r="R1081" s="58"/>
      <c r="S1081" s="54"/>
      <c r="T1081" s="57"/>
      <c r="U1081" s="57"/>
      <c r="V1081" s="57"/>
      <c r="W1081" s="57"/>
      <c r="X1081" s="147" t="str">
        <f>IF(ISBLANK(D1081),"",IF('order-admin-units'!$I$1&lt;&gt;"y", "", IF((K1081="")*(ISBLANK(D1081)=FALSE), 'order-admin-units'!$B$1+1, VLOOKUP(K1081, ordercountry, 2))))</f>
        <v/>
      </c>
      <c r="Y1081" s="147" t="str">
        <f>IF(ISBLANK(D1081),"",IF('order-admin-units'!$I$1&lt;&gt;"y", "", IF(L1081="", 'order-admin-units'!$B$2+1, VLOOKUP(K1081&amp;"@"&amp;L1081, orderadmin, 2))))</f>
        <v/>
      </c>
      <c r="Z1081" s="147" t="str">
        <f t="shared" si="133"/>
        <v/>
      </c>
      <c r="AA1081" s="147" t="str">
        <f t="shared" si="134"/>
        <v/>
      </c>
      <c r="AB1081" s="147" t="str">
        <f t="shared" si="135"/>
        <v/>
      </c>
      <c r="AC1081" s="147" t="str">
        <f t="shared" si="129"/>
        <v/>
      </c>
      <c r="AD1081" s="11" t="str">
        <f t="shared" si="130"/>
        <v/>
      </c>
      <c r="AE1081" s="11" t="str">
        <f t="array" ref="AE1081">IF(ISBLANK(D1081),"",IF(OR($H$2="y",$H$2="m"),IF(AA1081=AA1080,IF(OR(AB1081=$AB$4:$AB1080)=FALSE,AE1080&amp;C1081,AE1080),"("&amp;C1081)&amp;IF(AA1081=AA1082,IF(OR(AB1082=$AB$4:$AB1081)=FALSE,", ",""),") "),""))</f>
        <v/>
      </c>
      <c r="AF1081" s="11" t="str">
        <f t="shared" si="131"/>
        <v/>
      </c>
      <c r="AG1081" s="11" t="str">
        <f t="array" ref="AG1081">IF(ISBLANK(D1081),"",IF(OR($H$2="y",$H$2="m"),IF(AA1081=AA1080,IF(OR(AC1081=$AC$4:$AC1080)=FALSE,AG1080&amp;AF1081,AG1080),"("&amp;AF1081)&amp;IF(AA1081=AA1082,IF(OR(AC1082=$AC$4:$AC1081)=FALSE,", ",""),") "),""))</f>
        <v/>
      </c>
      <c r="AH1081" s="10" t="str">
        <f>IF((ISBLANK(D1081)),"",IF(D1081=D1080,AH1080,"")&amp;IF(B1080&lt;&gt;B1081,((IF(ISBLANK(E1081),$D$3&amp;"Non-type material: "&amp;$D$3,$D$3&amp;INDEX('type-categories'!$A$2:$B$100,MATCH(E1081,'type-categories'!$A$2:$A$100,0),2)&amp;$D$3))),"")&amp;(IF(K1081&lt;&gt;K1080,$C$2&amp;K1081&amp;$K$3&amp;$C$2&amp;" ",(IF(B1081&lt;&gt;B1080,$C$2&amp;K1081&amp;$K$3&amp;$C$2&amp;" ",""))))&amp;(IF(L1081="","",((IF(L1081&lt;&gt;L1080,$D$2&amp;L1081&amp;$L$3&amp;$D$2&amp;" ",IF(B1081&lt;&gt;B1080,$D$2&amp;L1081&amp;$L$3&amp;$D$2&amp;" ",""))))))&amp;(IF(M1081="","",((IF(M1081&lt;&gt;M1080,$E$2&amp;M1081&amp;$E$2&amp;","&amp;" ",IF(B1081&lt;&gt;B1080,$E$2&amp;M1081&amp;$E$2&amp;",",""))))))&amp;(IF(N1081="","",IF(N1081&lt;&gt;N1080,N1081&amp;", ",IF(B1081&lt;&gt;B1080,N1081&amp;", ",""))))&amp;(IF(ISBLANK(O1081),"",(IF(O1081&lt;&gt;O1080,O1081&amp;", ",IF(B1081&lt;&gt;B1080,O1081&amp;", ","")))))&amp;(IF(ISBLANK(P1081),"",(IF(P1081&lt;&gt;P1080,P1081&amp;", ",IF(B1081&lt;&gt;B1080,P1081&amp;", ",IF(Z1081&lt;&gt;Z1080,P1081&amp;", ",""))))))&amp;(IF(ISBLANK(Q1081),"",(IF(Q1081&lt;&gt;Q1080,Q1081&amp;", ",IF(B1081&lt;&gt;B1080,Q1081&amp;", ",IF(Z1081&lt;&gt;Z1080,Q1081&amp;", ",""))))))&amp;(IF(ISBLANK(R1081),"",(IF(R1081&lt;&gt;R1080,R1081&amp;"m, ",IF(B1081&lt;&gt;B1080,R1081&amp;"m, ",IF(Z1081&lt;&gt;Z1080,R1081&amp;"m, ",""))))))&amp;IF(ISBLANK(S1081),"",(IF(B1081&lt;&gt;B1080,S1081&amp;", ",IF(S1081&lt;&gt;S1080,IF((Z1081=Z1080),"same locality "&amp;S1081&amp;", ",S1081&amp;", "),""))))&amp;(IF(ISBLANK(T1081),"",(IF(T1081&lt;&gt;T1080,IF(ISBLANK(F$2),T1081&amp;", ",T1081&amp;" "&amp;F$2&amp;", "),(IF(B1081&lt;&gt;B1080,IF(ISBLANK(F$2),T1081&amp;", ",T1081&amp;" "&amp;F$2&amp;", "),(IF(Z1081&lt;&gt;Z1080,IF(ISBLANK(F$2),T1081&amp;", ",T1081&amp;" "&amp;F$2&amp;", "),IF((U1081&lt;&gt;U1080)*($G$2="Y"),"same collector, ","")))))))))&amp;(IF(ISBLANK(U1081),"",(IF(U1081&lt;&gt;U1080,U1081&amp;", ",(IF(B1081&lt;&gt;B1080,U1081&amp;", ",IF(Z1081&lt;&gt;Z1080,U1081&amp;", ",(IF(T1081&lt;&gt;T1080,IF((T1081&lt;&gt;T1080)*($G$2="Y"),"same date, ", ""),IF((T1081=T1080)*(U1081=U1080)*(S1081&lt;&gt;S1080)*($G$2="Y"),"same collector and date, ", ""))))))))))&amp;(IF(ISBLANK(V1081),"",V1081&amp;", "))&amp;IF((AA1081&lt;&gt;AA1082)*($H$2="y"),AD1081&amp;AE1081,IF((AA1081&lt;&gt;AA1082)*($H$2="m"),AD1081&amp;AG1081,IF(($H$2&lt;&gt;"m")*($H$2&lt;&gt;"Y"),(IF(F1081=0,"",F1081&amp;" "&amp;$F$4&amp;" "))&amp;(IF(G1081=0,"",G1081&amp;" "&amp;$G$4&amp;" "))&amp;(IF(H1081=0,"",H1081&amp;" "&amp;H$4&amp;" "))&amp;(IF(I1081=0,"",I1081&amp;" "&amp;$I$4&amp;" "))&amp;(IF(J1081=0,"",J1081&amp;" "&amp;$J$4&amp;" "))&amp;IF((ISBLANK(C1081)),"","("&amp;C1081&amp;")"),"")))&amp;IF((B1081=B1082)*(K1081=K1082)*(L1081=L1082)*(M1081=M1082),IF(($H$2&lt;&gt;"m")*($H$2&lt;&gt;"Y"), ", ", IF((ISNUMBER(FIND(")",AE1081))), ", ", "")),IF((B1081=B1082)*(K1081=K1082)*(L1081=L1082),"; ",". ")))</f>
        <v/>
      </c>
      <c r="AI1081" s="1"/>
    </row>
    <row r="1082" spans="1:35" x14ac:dyDescent="0.25">
      <c r="A1082" s="3" t="str">
        <f t="shared" si="132"/>
        <v/>
      </c>
      <c r="B1082" s="53" t="str">
        <f t="shared" si="136"/>
        <v/>
      </c>
      <c r="C1082" s="57"/>
      <c r="D1082" s="57"/>
      <c r="E1082" s="57"/>
      <c r="F1082" s="57"/>
      <c r="G1082" s="57"/>
      <c r="H1082" s="57"/>
      <c r="I1082" s="57"/>
      <c r="J1082" s="57"/>
      <c r="K1082" s="57"/>
      <c r="L1082" s="57"/>
      <c r="M1082" s="54"/>
      <c r="N1082" s="57"/>
      <c r="O1082" s="58"/>
      <c r="P1082" s="58"/>
      <c r="Q1082" s="58"/>
      <c r="R1082" s="58"/>
      <c r="S1082" s="54"/>
      <c r="T1082" s="57"/>
      <c r="U1082" s="57"/>
      <c r="V1082" s="57"/>
      <c r="W1082" s="57"/>
      <c r="X1082" s="147" t="str">
        <f>IF(ISBLANK(D1082),"",IF('order-admin-units'!$I$1&lt;&gt;"y", "", IF((K1082="")*(ISBLANK(D1082)=FALSE), 'order-admin-units'!$B$1+1, VLOOKUP(K1082, ordercountry, 2))))</f>
        <v/>
      </c>
      <c r="Y1082" s="147" t="str">
        <f>IF(ISBLANK(D1082),"",IF('order-admin-units'!$I$1&lt;&gt;"y", "", IF(L1082="", 'order-admin-units'!$B$2+1, VLOOKUP(K1082&amp;"@"&amp;L1082, orderadmin, 2))))</f>
        <v/>
      </c>
      <c r="Z1082" s="147" t="str">
        <f t="shared" si="133"/>
        <v/>
      </c>
      <c r="AA1082" s="147" t="str">
        <f t="shared" si="134"/>
        <v/>
      </c>
      <c r="AB1082" s="147" t="str">
        <f t="shared" si="135"/>
        <v/>
      </c>
      <c r="AC1082" s="147" t="str">
        <f t="shared" si="129"/>
        <v/>
      </c>
      <c r="AD1082" s="11" t="str">
        <f t="shared" si="130"/>
        <v/>
      </c>
      <c r="AE1082" s="11" t="str">
        <f t="array" ref="AE1082">IF(ISBLANK(D1082),"",IF(OR($H$2="y",$H$2="m"),IF(AA1082=AA1081,IF(OR(AB1082=$AB$4:$AB1081)=FALSE,AE1081&amp;C1082,AE1081),"("&amp;C1082)&amp;IF(AA1082=AA1083,IF(OR(AB1083=$AB$4:$AB1082)=FALSE,", ",""),") "),""))</f>
        <v/>
      </c>
      <c r="AF1082" s="11" t="str">
        <f t="shared" si="131"/>
        <v/>
      </c>
      <c r="AG1082" s="11" t="str">
        <f t="array" ref="AG1082">IF(ISBLANK(D1082),"",IF(OR($H$2="y",$H$2="m"),IF(AA1082=AA1081,IF(OR(AC1082=$AC$4:$AC1081)=FALSE,AG1081&amp;AF1082,AG1081),"("&amp;AF1082)&amp;IF(AA1082=AA1083,IF(OR(AC1083=$AC$4:$AC1082)=FALSE,", ",""),") "),""))</f>
        <v/>
      </c>
      <c r="AH1082" s="10" t="str">
        <f>IF((ISBLANK(D1082)),"",IF(D1082=D1081,AH1081,"")&amp;IF(B1081&lt;&gt;B1082,((IF(ISBLANK(E1082),$D$3&amp;"Non-type material: "&amp;$D$3,$D$3&amp;INDEX('type-categories'!$A$2:$B$100,MATCH(E1082,'type-categories'!$A$2:$A$100,0),2)&amp;$D$3))),"")&amp;(IF(K1082&lt;&gt;K1081,$C$2&amp;K1082&amp;$K$3&amp;$C$2&amp;" ",(IF(B1082&lt;&gt;B1081,$C$2&amp;K1082&amp;$K$3&amp;$C$2&amp;" ",""))))&amp;(IF(L1082="","",((IF(L1082&lt;&gt;L1081,$D$2&amp;L1082&amp;$L$3&amp;$D$2&amp;" ",IF(B1082&lt;&gt;B1081,$D$2&amp;L1082&amp;$L$3&amp;$D$2&amp;" ",""))))))&amp;(IF(M1082="","",((IF(M1082&lt;&gt;M1081,$E$2&amp;M1082&amp;$E$2&amp;","&amp;" ",IF(B1082&lt;&gt;B1081,$E$2&amp;M1082&amp;$E$2&amp;",",""))))))&amp;(IF(N1082="","",IF(N1082&lt;&gt;N1081,N1082&amp;", ",IF(B1082&lt;&gt;B1081,N1082&amp;", ",""))))&amp;(IF(ISBLANK(O1082),"",(IF(O1082&lt;&gt;O1081,O1082&amp;", ",IF(B1082&lt;&gt;B1081,O1082&amp;", ","")))))&amp;(IF(ISBLANK(P1082),"",(IF(P1082&lt;&gt;P1081,P1082&amp;", ",IF(B1082&lt;&gt;B1081,P1082&amp;", ",IF(Z1082&lt;&gt;Z1081,P1082&amp;", ",""))))))&amp;(IF(ISBLANK(Q1082),"",(IF(Q1082&lt;&gt;Q1081,Q1082&amp;", ",IF(B1082&lt;&gt;B1081,Q1082&amp;", ",IF(Z1082&lt;&gt;Z1081,Q1082&amp;", ",""))))))&amp;(IF(ISBLANK(R1082),"",(IF(R1082&lt;&gt;R1081,R1082&amp;"m, ",IF(B1082&lt;&gt;B1081,R1082&amp;"m, ",IF(Z1082&lt;&gt;Z1081,R1082&amp;"m, ",""))))))&amp;IF(ISBLANK(S1082),"",(IF(B1082&lt;&gt;B1081,S1082&amp;", ",IF(S1082&lt;&gt;S1081,IF((Z1082=Z1081),"same locality "&amp;S1082&amp;", ",S1082&amp;", "),""))))&amp;(IF(ISBLANK(T1082),"",(IF(T1082&lt;&gt;T1081,IF(ISBLANK(F$2),T1082&amp;", ",T1082&amp;" "&amp;F$2&amp;", "),(IF(B1082&lt;&gt;B1081,IF(ISBLANK(F$2),T1082&amp;", ",T1082&amp;" "&amp;F$2&amp;", "),(IF(Z1082&lt;&gt;Z1081,IF(ISBLANK(F$2),T1082&amp;", ",T1082&amp;" "&amp;F$2&amp;", "),IF((U1082&lt;&gt;U1081)*($G$2="Y"),"same collector, ","")))))))))&amp;(IF(ISBLANK(U1082),"",(IF(U1082&lt;&gt;U1081,U1082&amp;", ",(IF(B1082&lt;&gt;B1081,U1082&amp;", ",IF(Z1082&lt;&gt;Z1081,U1082&amp;", ",(IF(T1082&lt;&gt;T1081,IF((T1082&lt;&gt;T1081)*($G$2="Y"),"same date, ", ""),IF((T1082=T1081)*(U1082=U1081)*(S1082&lt;&gt;S1081)*($G$2="Y"),"same collector and date, ", ""))))))))))&amp;(IF(ISBLANK(V1082),"",V1082&amp;", "))&amp;IF((AA1082&lt;&gt;AA1083)*($H$2="y"),AD1082&amp;AE1082,IF((AA1082&lt;&gt;AA1083)*($H$2="m"),AD1082&amp;AG1082,IF(($H$2&lt;&gt;"m")*($H$2&lt;&gt;"Y"),(IF(F1082=0,"",F1082&amp;" "&amp;$F$4&amp;" "))&amp;(IF(G1082=0,"",G1082&amp;" "&amp;$G$4&amp;" "))&amp;(IF(H1082=0,"",H1082&amp;" "&amp;H$4&amp;" "))&amp;(IF(I1082=0,"",I1082&amp;" "&amp;$I$4&amp;" "))&amp;(IF(J1082=0,"",J1082&amp;" "&amp;$J$4&amp;" "))&amp;IF((ISBLANK(C1082)),"","("&amp;C1082&amp;")"),"")))&amp;IF((B1082=B1083)*(K1082=K1083)*(L1082=L1083)*(M1082=M1083),IF(($H$2&lt;&gt;"m")*($H$2&lt;&gt;"Y"), ", ", IF((ISNUMBER(FIND(")",AE1082))), ", ", "")),IF((B1082=B1083)*(K1082=K1083)*(L1082=L1083),"; ",". ")))</f>
        <v/>
      </c>
      <c r="AI1082" s="1"/>
    </row>
    <row r="1083" spans="1:35" x14ac:dyDescent="0.25">
      <c r="A1083" s="3" t="str">
        <f t="shared" si="132"/>
        <v/>
      </c>
      <c r="B1083" s="53" t="str">
        <f t="shared" si="136"/>
        <v/>
      </c>
      <c r="C1083" s="57"/>
      <c r="D1083" s="57"/>
      <c r="E1083" s="57"/>
      <c r="F1083" s="57"/>
      <c r="G1083" s="57"/>
      <c r="H1083" s="57"/>
      <c r="I1083" s="57"/>
      <c r="J1083" s="57"/>
      <c r="K1083" s="57"/>
      <c r="L1083" s="57"/>
      <c r="M1083" s="54"/>
      <c r="N1083" s="57"/>
      <c r="O1083" s="58"/>
      <c r="P1083" s="58"/>
      <c r="Q1083" s="58"/>
      <c r="R1083" s="58"/>
      <c r="S1083" s="54"/>
      <c r="T1083" s="57"/>
      <c r="U1083" s="57"/>
      <c r="V1083" s="57"/>
      <c r="W1083" s="57"/>
      <c r="X1083" s="147" t="str">
        <f>IF(ISBLANK(D1083),"",IF('order-admin-units'!$I$1&lt;&gt;"y", "", IF((K1083="")*(ISBLANK(D1083)=FALSE), 'order-admin-units'!$B$1+1, VLOOKUP(K1083, ordercountry, 2))))</f>
        <v/>
      </c>
      <c r="Y1083" s="147" t="str">
        <f>IF(ISBLANK(D1083),"",IF('order-admin-units'!$I$1&lt;&gt;"y", "", IF(L1083="", 'order-admin-units'!$B$2+1, VLOOKUP(K1083&amp;"@"&amp;L1083, orderadmin, 2))))</f>
        <v/>
      </c>
      <c r="Z1083" s="147" t="str">
        <f t="shared" si="133"/>
        <v/>
      </c>
      <c r="AA1083" s="147" t="str">
        <f t="shared" si="134"/>
        <v/>
      </c>
      <c r="AB1083" s="147" t="str">
        <f t="shared" si="135"/>
        <v/>
      </c>
      <c r="AC1083" s="147" t="str">
        <f t="shared" si="129"/>
        <v/>
      </c>
      <c r="AD1083" s="11" t="str">
        <f t="shared" si="130"/>
        <v/>
      </c>
      <c r="AE1083" s="11" t="str">
        <f t="array" ref="AE1083">IF(ISBLANK(D1083),"",IF(OR($H$2="y",$H$2="m"),IF(AA1083=AA1082,IF(OR(AB1083=$AB$4:$AB1082)=FALSE,AE1082&amp;C1083,AE1082),"("&amp;C1083)&amp;IF(AA1083=AA1084,IF(OR(AB1084=$AB$4:$AB1083)=FALSE,", ",""),") "),""))</f>
        <v/>
      </c>
      <c r="AF1083" s="11" t="str">
        <f t="shared" si="131"/>
        <v/>
      </c>
      <c r="AG1083" s="11" t="str">
        <f t="array" ref="AG1083">IF(ISBLANK(D1083),"",IF(OR($H$2="y",$H$2="m"),IF(AA1083=AA1082,IF(OR(AC1083=$AC$4:$AC1082)=FALSE,AG1082&amp;AF1083,AG1082),"("&amp;AF1083)&amp;IF(AA1083=AA1084,IF(OR(AC1084=$AC$4:$AC1083)=FALSE,", ",""),") "),""))</f>
        <v/>
      </c>
      <c r="AH1083" s="10" t="str">
        <f>IF((ISBLANK(D1083)),"",IF(D1083=D1082,AH1082,"")&amp;IF(B1082&lt;&gt;B1083,((IF(ISBLANK(E1083),$D$3&amp;"Non-type material: "&amp;$D$3,$D$3&amp;INDEX('type-categories'!$A$2:$B$100,MATCH(E1083,'type-categories'!$A$2:$A$100,0),2)&amp;$D$3))),"")&amp;(IF(K1083&lt;&gt;K1082,$C$2&amp;K1083&amp;$K$3&amp;$C$2&amp;" ",(IF(B1083&lt;&gt;B1082,$C$2&amp;K1083&amp;$K$3&amp;$C$2&amp;" ",""))))&amp;(IF(L1083="","",((IF(L1083&lt;&gt;L1082,$D$2&amp;L1083&amp;$L$3&amp;$D$2&amp;" ",IF(B1083&lt;&gt;B1082,$D$2&amp;L1083&amp;$L$3&amp;$D$2&amp;" ",""))))))&amp;(IF(M1083="","",((IF(M1083&lt;&gt;M1082,$E$2&amp;M1083&amp;$E$2&amp;","&amp;" ",IF(B1083&lt;&gt;B1082,$E$2&amp;M1083&amp;$E$2&amp;",",""))))))&amp;(IF(N1083="","",IF(N1083&lt;&gt;N1082,N1083&amp;", ",IF(B1083&lt;&gt;B1082,N1083&amp;", ",""))))&amp;(IF(ISBLANK(O1083),"",(IF(O1083&lt;&gt;O1082,O1083&amp;", ",IF(B1083&lt;&gt;B1082,O1083&amp;", ","")))))&amp;(IF(ISBLANK(P1083),"",(IF(P1083&lt;&gt;P1082,P1083&amp;", ",IF(B1083&lt;&gt;B1082,P1083&amp;", ",IF(Z1083&lt;&gt;Z1082,P1083&amp;", ",""))))))&amp;(IF(ISBLANK(Q1083),"",(IF(Q1083&lt;&gt;Q1082,Q1083&amp;", ",IF(B1083&lt;&gt;B1082,Q1083&amp;", ",IF(Z1083&lt;&gt;Z1082,Q1083&amp;", ",""))))))&amp;(IF(ISBLANK(R1083),"",(IF(R1083&lt;&gt;R1082,R1083&amp;"m, ",IF(B1083&lt;&gt;B1082,R1083&amp;"m, ",IF(Z1083&lt;&gt;Z1082,R1083&amp;"m, ",""))))))&amp;IF(ISBLANK(S1083),"",(IF(B1083&lt;&gt;B1082,S1083&amp;", ",IF(S1083&lt;&gt;S1082,IF((Z1083=Z1082),"same locality "&amp;S1083&amp;", ",S1083&amp;", "),""))))&amp;(IF(ISBLANK(T1083),"",(IF(T1083&lt;&gt;T1082,IF(ISBLANK(F$2),T1083&amp;", ",T1083&amp;" "&amp;F$2&amp;", "),(IF(B1083&lt;&gt;B1082,IF(ISBLANK(F$2),T1083&amp;", ",T1083&amp;" "&amp;F$2&amp;", "),(IF(Z1083&lt;&gt;Z1082,IF(ISBLANK(F$2),T1083&amp;", ",T1083&amp;" "&amp;F$2&amp;", "),IF((U1083&lt;&gt;U1082)*($G$2="Y"),"same collector, ","")))))))))&amp;(IF(ISBLANK(U1083),"",(IF(U1083&lt;&gt;U1082,U1083&amp;", ",(IF(B1083&lt;&gt;B1082,U1083&amp;", ",IF(Z1083&lt;&gt;Z1082,U1083&amp;", ",(IF(T1083&lt;&gt;T1082,IF((T1083&lt;&gt;T1082)*($G$2="Y"),"same date, ", ""),IF((T1083=T1082)*(U1083=U1082)*(S1083&lt;&gt;S1082)*($G$2="Y"),"same collector and date, ", ""))))))))))&amp;(IF(ISBLANK(V1083),"",V1083&amp;", "))&amp;IF((AA1083&lt;&gt;AA1084)*($H$2="y"),AD1083&amp;AE1083,IF((AA1083&lt;&gt;AA1084)*($H$2="m"),AD1083&amp;AG1083,IF(($H$2&lt;&gt;"m")*($H$2&lt;&gt;"Y"),(IF(F1083=0,"",F1083&amp;" "&amp;$F$4&amp;" "))&amp;(IF(G1083=0,"",G1083&amp;" "&amp;$G$4&amp;" "))&amp;(IF(H1083=0,"",H1083&amp;" "&amp;H$4&amp;" "))&amp;(IF(I1083=0,"",I1083&amp;" "&amp;$I$4&amp;" "))&amp;(IF(J1083=0,"",J1083&amp;" "&amp;$J$4&amp;" "))&amp;IF((ISBLANK(C1083)),"","("&amp;C1083&amp;")"),"")))&amp;IF((B1083=B1084)*(K1083=K1084)*(L1083=L1084)*(M1083=M1084),IF(($H$2&lt;&gt;"m")*($H$2&lt;&gt;"Y"), ", ", IF((ISNUMBER(FIND(")",AE1083))), ", ", "")),IF((B1083=B1084)*(K1083=K1084)*(L1083=L1084),"; ",". ")))</f>
        <v/>
      </c>
      <c r="AI1083" s="1"/>
    </row>
    <row r="1084" spans="1:35" x14ac:dyDescent="0.25">
      <c r="A1084" s="3" t="str">
        <f t="shared" si="132"/>
        <v/>
      </c>
      <c r="B1084" s="53" t="str">
        <f t="shared" si="136"/>
        <v/>
      </c>
      <c r="C1084" s="57"/>
      <c r="D1084" s="57"/>
      <c r="E1084" s="57"/>
      <c r="F1084" s="57"/>
      <c r="G1084" s="57"/>
      <c r="H1084" s="57"/>
      <c r="I1084" s="57"/>
      <c r="J1084" s="57"/>
      <c r="K1084" s="57"/>
      <c r="L1084" s="57"/>
      <c r="M1084" s="54"/>
      <c r="N1084" s="57"/>
      <c r="O1084" s="58"/>
      <c r="P1084" s="58"/>
      <c r="Q1084" s="58"/>
      <c r="R1084" s="58"/>
      <c r="S1084" s="54"/>
      <c r="T1084" s="57"/>
      <c r="U1084" s="57"/>
      <c r="V1084" s="57"/>
      <c r="W1084" s="57"/>
      <c r="X1084" s="147" t="str">
        <f>IF(ISBLANK(D1084),"",IF('order-admin-units'!$I$1&lt;&gt;"y", "", IF((K1084="")*(ISBLANK(D1084)=FALSE), 'order-admin-units'!$B$1+1, VLOOKUP(K1084, ordercountry, 2))))</f>
        <v/>
      </c>
      <c r="Y1084" s="147" t="str">
        <f>IF(ISBLANK(D1084),"",IF('order-admin-units'!$I$1&lt;&gt;"y", "", IF(L1084="", 'order-admin-units'!$B$2+1, VLOOKUP(K1084&amp;"@"&amp;L1084, orderadmin, 2))))</f>
        <v/>
      </c>
      <c r="Z1084" s="147" t="str">
        <f t="shared" si="133"/>
        <v/>
      </c>
      <c r="AA1084" s="147" t="str">
        <f t="shared" si="134"/>
        <v/>
      </c>
      <c r="AB1084" s="147" t="str">
        <f t="shared" si="135"/>
        <v/>
      </c>
      <c r="AC1084" s="147" t="str">
        <f t="shared" si="129"/>
        <v/>
      </c>
      <c r="AD1084" s="11" t="str">
        <f t="shared" si="130"/>
        <v/>
      </c>
      <c r="AE1084" s="11" t="str">
        <f t="array" ref="AE1084">IF(ISBLANK(D1084),"",IF(OR($H$2="y",$H$2="m"),IF(AA1084=AA1083,IF(OR(AB1084=$AB$4:$AB1083)=FALSE,AE1083&amp;C1084,AE1083),"("&amp;C1084)&amp;IF(AA1084=AA1085,IF(OR(AB1085=$AB$4:$AB1084)=FALSE,", ",""),") "),""))</f>
        <v/>
      </c>
      <c r="AF1084" s="11" t="str">
        <f t="shared" si="131"/>
        <v/>
      </c>
      <c r="AG1084" s="11" t="str">
        <f t="array" ref="AG1084">IF(ISBLANK(D1084),"",IF(OR($H$2="y",$H$2="m"),IF(AA1084=AA1083,IF(OR(AC1084=$AC$4:$AC1083)=FALSE,AG1083&amp;AF1084,AG1083),"("&amp;AF1084)&amp;IF(AA1084=AA1085,IF(OR(AC1085=$AC$4:$AC1084)=FALSE,", ",""),") "),""))</f>
        <v/>
      </c>
      <c r="AH1084" s="10" t="str">
        <f>IF((ISBLANK(D1084)),"",IF(D1084=D1083,AH1083,"")&amp;IF(B1083&lt;&gt;B1084,((IF(ISBLANK(E1084),$D$3&amp;"Non-type material: "&amp;$D$3,$D$3&amp;INDEX('type-categories'!$A$2:$B$100,MATCH(E1084,'type-categories'!$A$2:$A$100,0),2)&amp;$D$3))),"")&amp;(IF(K1084&lt;&gt;K1083,$C$2&amp;K1084&amp;$K$3&amp;$C$2&amp;" ",(IF(B1084&lt;&gt;B1083,$C$2&amp;K1084&amp;$K$3&amp;$C$2&amp;" ",""))))&amp;(IF(L1084="","",((IF(L1084&lt;&gt;L1083,$D$2&amp;L1084&amp;$L$3&amp;$D$2&amp;" ",IF(B1084&lt;&gt;B1083,$D$2&amp;L1084&amp;$L$3&amp;$D$2&amp;" ",""))))))&amp;(IF(M1084="","",((IF(M1084&lt;&gt;M1083,$E$2&amp;M1084&amp;$E$2&amp;","&amp;" ",IF(B1084&lt;&gt;B1083,$E$2&amp;M1084&amp;$E$2&amp;",",""))))))&amp;(IF(N1084="","",IF(N1084&lt;&gt;N1083,N1084&amp;", ",IF(B1084&lt;&gt;B1083,N1084&amp;", ",""))))&amp;(IF(ISBLANK(O1084),"",(IF(O1084&lt;&gt;O1083,O1084&amp;", ",IF(B1084&lt;&gt;B1083,O1084&amp;", ","")))))&amp;(IF(ISBLANK(P1084),"",(IF(P1084&lt;&gt;P1083,P1084&amp;", ",IF(B1084&lt;&gt;B1083,P1084&amp;", ",IF(Z1084&lt;&gt;Z1083,P1084&amp;", ",""))))))&amp;(IF(ISBLANK(Q1084),"",(IF(Q1084&lt;&gt;Q1083,Q1084&amp;", ",IF(B1084&lt;&gt;B1083,Q1084&amp;", ",IF(Z1084&lt;&gt;Z1083,Q1084&amp;", ",""))))))&amp;(IF(ISBLANK(R1084),"",(IF(R1084&lt;&gt;R1083,R1084&amp;"m, ",IF(B1084&lt;&gt;B1083,R1084&amp;"m, ",IF(Z1084&lt;&gt;Z1083,R1084&amp;"m, ",""))))))&amp;IF(ISBLANK(S1084),"",(IF(B1084&lt;&gt;B1083,S1084&amp;", ",IF(S1084&lt;&gt;S1083,IF((Z1084=Z1083),"same locality "&amp;S1084&amp;", ",S1084&amp;", "),""))))&amp;(IF(ISBLANK(T1084),"",(IF(T1084&lt;&gt;T1083,IF(ISBLANK(F$2),T1084&amp;", ",T1084&amp;" "&amp;F$2&amp;", "),(IF(B1084&lt;&gt;B1083,IF(ISBLANK(F$2),T1084&amp;", ",T1084&amp;" "&amp;F$2&amp;", "),(IF(Z1084&lt;&gt;Z1083,IF(ISBLANK(F$2),T1084&amp;", ",T1084&amp;" "&amp;F$2&amp;", "),IF((U1084&lt;&gt;U1083)*($G$2="Y"),"same collector, ","")))))))))&amp;(IF(ISBLANK(U1084),"",(IF(U1084&lt;&gt;U1083,U1084&amp;", ",(IF(B1084&lt;&gt;B1083,U1084&amp;", ",IF(Z1084&lt;&gt;Z1083,U1084&amp;", ",(IF(T1084&lt;&gt;T1083,IF((T1084&lt;&gt;T1083)*($G$2="Y"),"same date, ", ""),IF((T1084=T1083)*(U1084=U1083)*(S1084&lt;&gt;S1083)*($G$2="Y"),"same collector and date, ", ""))))))))))&amp;(IF(ISBLANK(V1084),"",V1084&amp;", "))&amp;IF((AA1084&lt;&gt;AA1085)*($H$2="y"),AD1084&amp;AE1084,IF((AA1084&lt;&gt;AA1085)*($H$2="m"),AD1084&amp;AG1084,IF(($H$2&lt;&gt;"m")*($H$2&lt;&gt;"Y"),(IF(F1084=0,"",F1084&amp;" "&amp;$F$4&amp;" "))&amp;(IF(G1084=0,"",G1084&amp;" "&amp;$G$4&amp;" "))&amp;(IF(H1084=0,"",H1084&amp;" "&amp;H$4&amp;" "))&amp;(IF(I1084=0,"",I1084&amp;" "&amp;$I$4&amp;" "))&amp;(IF(J1084=0,"",J1084&amp;" "&amp;$J$4&amp;" "))&amp;IF((ISBLANK(C1084)),"","("&amp;C1084&amp;")"),"")))&amp;IF((B1084=B1085)*(K1084=K1085)*(L1084=L1085)*(M1084=M1085),IF(($H$2&lt;&gt;"m")*($H$2&lt;&gt;"Y"), ", ", IF((ISNUMBER(FIND(")",AE1084))), ", ", "")),IF((B1084=B1085)*(K1084=K1085)*(L1084=L1085),"; ",". ")))</f>
        <v/>
      </c>
      <c r="AI1084" s="1"/>
    </row>
    <row r="1085" spans="1:35" x14ac:dyDescent="0.25">
      <c r="A1085" s="3" t="str">
        <f t="shared" si="132"/>
        <v/>
      </c>
      <c r="B1085" s="53" t="str">
        <f t="shared" si="136"/>
        <v/>
      </c>
      <c r="C1085" s="57"/>
      <c r="D1085" s="57"/>
      <c r="E1085" s="57"/>
      <c r="F1085" s="57"/>
      <c r="G1085" s="57"/>
      <c r="H1085" s="57"/>
      <c r="I1085" s="57"/>
      <c r="J1085" s="57"/>
      <c r="K1085" s="57"/>
      <c r="L1085" s="57"/>
      <c r="M1085" s="54"/>
      <c r="N1085" s="57"/>
      <c r="O1085" s="58"/>
      <c r="P1085" s="58"/>
      <c r="Q1085" s="58"/>
      <c r="R1085" s="58"/>
      <c r="S1085" s="54"/>
      <c r="T1085" s="57"/>
      <c r="U1085" s="57"/>
      <c r="V1085" s="57"/>
      <c r="W1085" s="57"/>
      <c r="X1085" s="147" t="str">
        <f>IF(ISBLANK(D1085),"",IF('order-admin-units'!$I$1&lt;&gt;"y", "", IF((K1085="")*(ISBLANK(D1085)=FALSE), 'order-admin-units'!$B$1+1, VLOOKUP(K1085, ordercountry, 2))))</f>
        <v/>
      </c>
      <c r="Y1085" s="147" t="str">
        <f>IF(ISBLANK(D1085),"",IF('order-admin-units'!$I$1&lt;&gt;"y", "", IF(L1085="", 'order-admin-units'!$B$2+1, VLOOKUP(K1085&amp;"@"&amp;L1085, orderadmin, 2))))</f>
        <v/>
      </c>
      <c r="Z1085" s="147" t="str">
        <f t="shared" si="133"/>
        <v/>
      </c>
      <c r="AA1085" s="147" t="str">
        <f t="shared" si="134"/>
        <v/>
      </c>
      <c r="AB1085" s="147" t="str">
        <f t="shared" si="135"/>
        <v/>
      </c>
      <c r="AC1085" s="147" t="str">
        <f t="shared" si="129"/>
        <v/>
      </c>
      <c r="AD1085" s="11" t="str">
        <f t="shared" si="130"/>
        <v/>
      </c>
      <c r="AE1085" s="11" t="str">
        <f t="array" ref="AE1085">IF(ISBLANK(D1085),"",IF(OR($H$2="y",$H$2="m"),IF(AA1085=AA1084,IF(OR(AB1085=$AB$4:$AB1084)=FALSE,AE1084&amp;C1085,AE1084),"("&amp;C1085)&amp;IF(AA1085=AA1086,IF(OR(AB1086=$AB$4:$AB1085)=FALSE,", ",""),") "),""))</f>
        <v/>
      </c>
      <c r="AF1085" s="11" t="str">
        <f t="shared" si="131"/>
        <v/>
      </c>
      <c r="AG1085" s="11" t="str">
        <f t="array" ref="AG1085">IF(ISBLANK(D1085),"",IF(OR($H$2="y",$H$2="m"),IF(AA1085=AA1084,IF(OR(AC1085=$AC$4:$AC1084)=FALSE,AG1084&amp;AF1085,AG1084),"("&amp;AF1085)&amp;IF(AA1085=AA1086,IF(OR(AC1086=$AC$4:$AC1085)=FALSE,", ",""),") "),""))</f>
        <v/>
      </c>
      <c r="AH1085" s="10" t="str">
        <f>IF((ISBLANK(D1085)),"",IF(D1085=D1084,AH1084,"")&amp;IF(B1084&lt;&gt;B1085,((IF(ISBLANK(E1085),$D$3&amp;"Non-type material: "&amp;$D$3,$D$3&amp;INDEX('type-categories'!$A$2:$B$100,MATCH(E1085,'type-categories'!$A$2:$A$100,0),2)&amp;$D$3))),"")&amp;(IF(K1085&lt;&gt;K1084,$C$2&amp;K1085&amp;$K$3&amp;$C$2&amp;" ",(IF(B1085&lt;&gt;B1084,$C$2&amp;K1085&amp;$K$3&amp;$C$2&amp;" ",""))))&amp;(IF(L1085="","",((IF(L1085&lt;&gt;L1084,$D$2&amp;L1085&amp;$L$3&amp;$D$2&amp;" ",IF(B1085&lt;&gt;B1084,$D$2&amp;L1085&amp;$L$3&amp;$D$2&amp;" ",""))))))&amp;(IF(M1085="","",((IF(M1085&lt;&gt;M1084,$E$2&amp;M1085&amp;$E$2&amp;","&amp;" ",IF(B1085&lt;&gt;B1084,$E$2&amp;M1085&amp;$E$2&amp;",",""))))))&amp;(IF(N1085="","",IF(N1085&lt;&gt;N1084,N1085&amp;", ",IF(B1085&lt;&gt;B1084,N1085&amp;", ",""))))&amp;(IF(ISBLANK(O1085),"",(IF(O1085&lt;&gt;O1084,O1085&amp;", ",IF(B1085&lt;&gt;B1084,O1085&amp;", ","")))))&amp;(IF(ISBLANK(P1085),"",(IF(P1085&lt;&gt;P1084,P1085&amp;", ",IF(B1085&lt;&gt;B1084,P1085&amp;", ",IF(Z1085&lt;&gt;Z1084,P1085&amp;", ",""))))))&amp;(IF(ISBLANK(Q1085),"",(IF(Q1085&lt;&gt;Q1084,Q1085&amp;", ",IF(B1085&lt;&gt;B1084,Q1085&amp;", ",IF(Z1085&lt;&gt;Z1084,Q1085&amp;", ",""))))))&amp;(IF(ISBLANK(R1085),"",(IF(R1085&lt;&gt;R1084,R1085&amp;"m, ",IF(B1085&lt;&gt;B1084,R1085&amp;"m, ",IF(Z1085&lt;&gt;Z1084,R1085&amp;"m, ",""))))))&amp;IF(ISBLANK(S1085),"",(IF(B1085&lt;&gt;B1084,S1085&amp;", ",IF(S1085&lt;&gt;S1084,IF((Z1085=Z1084),"same locality "&amp;S1085&amp;", ",S1085&amp;", "),""))))&amp;(IF(ISBLANK(T1085),"",(IF(T1085&lt;&gt;T1084,IF(ISBLANK(F$2),T1085&amp;", ",T1085&amp;" "&amp;F$2&amp;", "),(IF(B1085&lt;&gt;B1084,IF(ISBLANK(F$2),T1085&amp;", ",T1085&amp;" "&amp;F$2&amp;", "),(IF(Z1085&lt;&gt;Z1084,IF(ISBLANK(F$2),T1085&amp;", ",T1085&amp;" "&amp;F$2&amp;", "),IF((U1085&lt;&gt;U1084)*($G$2="Y"),"same collector, ","")))))))))&amp;(IF(ISBLANK(U1085),"",(IF(U1085&lt;&gt;U1084,U1085&amp;", ",(IF(B1085&lt;&gt;B1084,U1085&amp;", ",IF(Z1085&lt;&gt;Z1084,U1085&amp;", ",(IF(T1085&lt;&gt;T1084,IF((T1085&lt;&gt;T1084)*($G$2="Y"),"same date, ", ""),IF((T1085=T1084)*(U1085=U1084)*(S1085&lt;&gt;S1084)*($G$2="Y"),"same collector and date, ", ""))))))))))&amp;(IF(ISBLANK(V1085),"",V1085&amp;", "))&amp;IF((AA1085&lt;&gt;AA1086)*($H$2="y"),AD1085&amp;AE1085,IF((AA1085&lt;&gt;AA1086)*($H$2="m"),AD1085&amp;AG1085,IF(($H$2&lt;&gt;"m")*($H$2&lt;&gt;"Y"),(IF(F1085=0,"",F1085&amp;" "&amp;$F$4&amp;" "))&amp;(IF(G1085=0,"",G1085&amp;" "&amp;$G$4&amp;" "))&amp;(IF(H1085=0,"",H1085&amp;" "&amp;H$4&amp;" "))&amp;(IF(I1085=0,"",I1085&amp;" "&amp;$I$4&amp;" "))&amp;(IF(J1085=0,"",J1085&amp;" "&amp;$J$4&amp;" "))&amp;IF((ISBLANK(C1085)),"","("&amp;C1085&amp;")"),"")))&amp;IF((B1085=B1086)*(K1085=K1086)*(L1085=L1086)*(M1085=M1086),IF(($H$2&lt;&gt;"m")*($H$2&lt;&gt;"Y"), ", ", IF((ISNUMBER(FIND(")",AE1085))), ", ", "")),IF((B1085=B1086)*(K1085=K1086)*(L1085=L1086),"; ",". ")))</f>
        <v/>
      </c>
      <c r="AI1085" s="1"/>
    </row>
    <row r="1086" spans="1:35" x14ac:dyDescent="0.25">
      <c r="A1086" s="3" t="str">
        <f t="shared" si="132"/>
        <v/>
      </c>
      <c r="B1086" s="53" t="str">
        <f t="shared" si="136"/>
        <v/>
      </c>
      <c r="C1086" s="57"/>
      <c r="D1086" s="57"/>
      <c r="E1086" s="57"/>
      <c r="F1086" s="57"/>
      <c r="G1086" s="57"/>
      <c r="H1086" s="57"/>
      <c r="I1086" s="57"/>
      <c r="J1086" s="57"/>
      <c r="K1086" s="57"/>
      <c r="L1086" s="57"/>
      <c r="M1086" s="54"/>
      <c r="N1086" s="57"/>
      <c r="O1086" s="58"/>
      <c r="P1086" s="58"/>
      <c r="Q1086" s="58"/>
      <c r="R1086" s="58"/>
      <c r="S1086" s="54"/>
      <c r="T1086" s="57"/>
      <c r="U1086" s="57"/>
      <c r="V1086" s="57"/>
      <c r="W1086" s="57"/>
      <c r="X1086" s="147" t="str">
        <f>IF(ISBLANK(D1086),"",IF('order-admin-units'!$I$1&lt;&gt;"y", "", IF((K1086="")*(ISBLANK(D1086)=FALSE), 'order-admin-units'!$B$1+1, VLOOKUP(K1086, ordercountry, 2))))</f>
        <v/>
      </c>
      <c r="Y1086" s="147" t="str">
        <f>IF(ISBLANK(D1086),"",IF('order-admin-units'!$I$1&lt;&gt;"y", "", IF(L1086="", 'order-admin-units'!$B$2+1, VLOOKUP(K1086&amp;"@"&amp;L1086, orderadmin, 2))))</f>
        <v/>
      </c>
      <c r="Z1086" s="147" t="str">
        <f t="shared" si="133"/>
        <v/>
      </c>
      <c r="AA1086" s="147" t="str">
        <f t="shared" si="134"/>
        <v/>
      </c>
      <c r="AB1086" s="147" t="str">
        <f t="shared" si="135"/>
        <v/>
      </c>
      <c r="AC1086" s="147" t="str">
        <f t="shared" si="129"/>
        <v/>
      </c>
      <c r="AD1086" s="11" t="str">
        <f t="shared" si="130"/>
        <v/>
      </c>
      <c r="AE1086" s="11" t="str">
        <f t="array" ref="AE1086">IF(ISBLANK(D1086),"",IF(OR($H$2="y",$H$2="m"),IF(AA1086=AA1085,IF(OR(AB1086=$AB$4:$AB1085)=FALSE,AE1085&amp;C1086,AE1085),"("&amp;C1086)&amp;IF(AA1086=AA1087,IF(OR(AB1087=$AB$4:$AB1086)=FALSE,", ",""),") "),""))</f>
        <v/>
      </c>
      <c r="AF1086" s="11" t="str">
        <f t="shared" si="131"/>
        <v/>
      </c>
      <c r="AG1086" s="11" t="str">
        <f t="array" ref="AG1086">IF(ISBLANK(D1086),"",IF(OR($H$2="y",$H$2="m"),IF(AA1086=AA1085,IF(OR(AC1086=$AC$4:$AC1085)=FALSE,AG1085&amp;AF1086,AG1085),"("&amp;AF1086)&amp;IF(AA1086=AA1087,IF(OR(AC1087=$AC$4:$AC1086)=FALSE,", ",""),") "),""))</f>
        <v/>
      </c>
      <c r="AH1086" s="10" t="str">
        <f>IF((ISBLANK(D1086)),"",IF(D1086=D1085,AH1085,"")&amp;IF(B1085&lt;&gt;B1086,((IF(ISBLANK(E1086),$D$3&amp;"Non-type material: "&amp;$D$3,$D$3&amp;INDEX('type-categories'!$A$2:$B$100,MATCH(E1086,'type-categories'!$A$2:$A$100,0),2)&amp;$D$3))),"")&amp;(IF(K1086&lt;&gt;K1085,$C$2&amp;K1086&amp;$K$3&amp;$C$2&amp;" ",(IF(B1086&lt;&gt;B1085,$C$2&amp;K1086&amp;$K$3&amp;$C$2&amp;" ",""))))&amp;(IF(L1086="","",((IF(L1086&lt;&gt;L1085,$D$2&amp;L1086&amp;$L$3&amp;$D$2&amp;" ",IF(B1086&lt;&gt;B1085,$D$2&amp;L1086&amp;$L$3&amp;$D$2&amp;" ",""))))))&amp;(IF(M1086="","",((IF(M1086&lt;&gt;M1085,$E$2&amp;M1086&amp;$E$2&amp;","&amp;" ",IF(B1086&lt;&gt;B1085,$E$2&amp;M1086&amp;$E$2&amp;",",""))))))&amp;(IF(N1086="","",IF(N1086&lt;&gt;N1085,N1086&amp;", ",IF(B1086&lt;&gt;B1085,N1086&amp;", ",""))))&amp;(IF(ISBLANK(O1086),"",(IF(O1086&lt;&gt;O1085,O1086&amp;", ",IF(B1086&lt;&gt;B1085,O1086&amp;", ","")))))&amp;(IF(ISBLANK(P1086),"",(IF(P1086&lt;&gt;P1085,P1086&amp;", ",IF(B1086&lt;&gt;B1085,P1086&amp;", ",IF(Z1086&lt;&gt;Z1085,P1086&amp;", ",""))))))&amp;(IF(ISBLANK(Q1086),"",(IF(Q1086&lt;&gt;Q1085,Q1086&amp;", ",IF(B1086&lt;&gt;B1085,Q1086&amp;", ",IF(Z1086&lt;&gt;Z1085,Q1086&amp;", ",""))))))&amp;(IF(ISBLANK(R1086),"",(IF(R1086&lt;&gt;R1085,R1086&amp;"m, ",IF(B1086&lt;&gt;B1085,R1086&amp;"m, ",IF(Z1086&lt;&gt;Z1085,R1086&amp;"m, ",""))))))&amp;IF(ISBLANK(S1086),"",(IF(B1086&lt;&gt;B1085,S1086&amp;", ",IF(S1086&lt;&gt;S1085,IF((Z1086=Z1085),"same locality "&amp;S1086&amp;", ",S1086&amp;", "),""))))&amp;(IF(ISBLANK(T1086),"",(IF(T1086&lt;&gt;T1085,IF(ISBLANK(F$2),T1086&amp;", ",T1086&amp;" "&amp;F$2&amp;", "),(IF(B1086&lt;&gt;B1085,IF(ISBLANK(F$2),T1086&amp;", ",T1086&amp;" "&amp;F$2&amp;", "),(IF(Z1086&lt;&gt;Z1085,IF(ISBLANK(F$2),T1086&amp;", ",T1086&amp;" "&amp;F$2&amp;", "),IF((U1086&lt;&gt;U1085)*($G$2="Y"),"same collector, ","")))))))))&amp;(IF(ISBLANK(U1086),"",(IF(U1086&lt;&gt;U1085,U1086&amp;", ",(IF(B1086&lt;&gt;B1085,U1086&amp;", ",IF(Z1086&lt;&gt;Z1085,U1086&amp;", ",(IF(T1086&lt;&gt;T1085,IF((T1086&lt;&gt;T1085)*($G$2="Y"),"same date, ", ""),IF((T1086=T1085)*(U1086=U1085)*(S1086&lt;&gt;S1085)*($G$2="Y"),"same collector and date, ", ""))))))))))&amp;(IF(ISBLANK(V1086),"",V1086&amp;", "))&amp;IF((AA1086&lt;&gt;AA1087)*($H$2="y"),AD1086&amp;AE1086,IF((AA1086&lt;&gt;AA1087)*($H$2="m"),AD1086&amp;AG1086,IF(($H$2&lt;&gt;"m")*($H$2&lt;&gt;"Y"),(IF(F1086=0,"",F1086&amp;" "&amp;$F$4&amp;" "))&amp;(IF(G1086=0,"",G1086&amp;" "&amp;$G$4&amp;" "))&amp;(IF(H1086=0,"",H1086&amp;" "&amp;H$4&amp;" "))&amp;(IF(I1086=0,"",I1086&amp;" "&amp;$I$4&amp;" "))&amp;(IF(J1086=0,"",J1086&amp;" "&amp;$J$4&amp;" "))&amp;IF((ISBLANK(C1086)),"","("&amp;C1086&amp;")"),"")))&amp;IF((B1086=B1087)*(K1086=K1087)*(L1086=L1087)*(M1086=M1087),IF(($H$2&lt;&gt;"m")*($H$2&lt;&gt;"Y"), ", ", IF((ISNUMBER(FIND(")",AE1086))), ", ", "")),IF((B1086=B1087)*(K1086=K1087)*(L1086=L1087),"; ",". ")))</f>
        <v/>
      </c>
      <c r="AI1086" s="1"/>
    </row>
    <row r="1087" spans="1:35" x14ac:dyDescent="0.25">
      <c r="A1087" s="3" t="str">
        <f t="shared" si="132"/>
        <v/>
      </c>
      <c r="B1087" s="53" t="str">
        <f t="shared" si="136"/>
        <v/>
      </c>
      <c r="C1087" s="57"/>
      <c r="D1087" s="57"/>
      <c r="E1087" s="57"/>
      <c r="F1087" s="57"/>
      <c r="G1087" s="57"/>
      <c r="H1087" s="57"/>
      <c r="I1087" s="57"/>
      <c r="J1087" s="57"/>
      <c r="K1087" s="57"/>
      <c r="L1087" s="57"/>
      <c r="M1087" s="54"/>
      <c r="N1087" s="57"/>
      <c r="O1087" s="58"/>
      <c r="P1087" s="58"/>
      <c r="Q1087" s="58"/>
      <c r="R1087" s="58"/>
      <c r="S1087" s="54"/>
      <c r="T1087" s="57"/>
      <c r="U1087" s="57"/>
      <c r="V1087" s="57"/>
      <c r="W1087" s="57"/>
      <c r="X1087" s="147" t="str">
        <f>IF(ISBLANK(D1087),"",IF('order-admin-units'!$I$1&lt;&gt;"y", "", IF((K1087="")*(ISBLANK(D1087)=FALSE), 'order-admin-units'!$B$1+1, VLOOKUP(K1087, ordercountry, 2))))</f>
        <v/>
      </c>
      <c r="Y1087" s="147" t="str">
        <f>IF(ISBLANK(D1087),"",IF('order-admin-units'!$I$1&lt;&gt;"y", "", IF(L1087="", 'order-admin-units'!$B$2+1, VLOOKUP(K1087&amp;"@"&amp;L1087, orderadmin, 2))))</f>
        <v/>
      </c>
      <c r="Z1087" s="147" t="str">
        <f t="shared" si="133"/>
        <v/>
      </c>
      <c r="AA1087" s="147" t="str">
        <f t="shared" si="134"/>
        <v/>
      </c>
      <c r="AB1087" s="147" t="str">
        <f t="shared" si="135"/>
        <v/>
      </c>
      <c r="AC1087" s="147" t="str">
        <f t="shared" si="129"/>
        <v/>
      </c>
      <c r="AD1087" s="11" t="str">
        <f t="shared" si="130"/>
        <v/>
      </c>
      <c r="AE1087" s="11" t="str">
        <f t="array" ref="AE1087">IF(ISBLANK(D1087),"",IF(OR($H$2="y",$H$2="m"),IF(AA1087=AA1086,IF(OR(AB1087=$AB$4:$AB1086)=FALSE,AE1086&amp;C1087,AE1086),"("&amp;C1087)&amp;IF(AA1087=AA1088,IF(OR(AB1088=$AB$4:$AB1087)=FALSE,", ",""),") "),""))</f>
        <v/>
      </c>
      <c r="AF1087" s="11" t="str">
        <f t="shared" si="131"/>
        <v/>
      </c>
      <c r="AG1087" s="11" t="str">
        <f t="array" ref="AG1087">IF(ISBLANK(D1087),"",IF(OR($H$2="y",$H$2="m"),IF(AA1087=AA1086,IF(OR(AC1087=$AC$4:$AC1086)=FALSE,AG1086&amp;AF1087,AG1086),"("&amp;AF1087)&amp;IF(AA1087=AA1088,IF(OR(AC1088=$AC$4:$AC1087)=FALSE,", ",""),") "),""))</f>
        <v/>
      </c>
      <c r="AH1087" s="10" t="str">
        <f>IF((ISBLANK(D1087)),"",IF(D1087=D1086,AH1086,"")&amp;IF(B1086&lt;&gt;B1087,((IF(ISBLANK(E1087),$D$3&amp;"Non-type material: "&amp;$D$3,$D$3&amp;INDEX('type-categories'!$A$2:$B$100,MATCH(E1087,'type-categories'!$A$2:$A$100,0),2)&amp;$D$3))),"")&amp;(IF(K1087&lt;&gt;K1086,$C$2&amp;K1087&amp;$K$3&amp;$C$2&amp;" ",(IF(B1087&lt;&gt;B1086,$C$2&amp;K1087&amp;$K$3&amp;$C$2&amp;" ",""))))&amp;(IF(L1087="","",((IF(L1087&lt;&gt;L1086,$D$2&amp;L1087&amp;$L$3&amp;$D$2&amp;" ",IF(B1087&lt;&gt;B1086,$D$2&amp;L1087&amp;$L$3&amp;$D$2&amp;" ",""))))))&amp;(IF(M1087="","",((IF(M1087&lt;&gt;M1086,$E$2&amp;M1087&amp;$E$2&amp;","&amp;" ",IF(B1087&lt;&gt;B1086,$E$2&amp;M1087&amp;$E$2&amp;",",""))))))&amp;(IF(N1087="","",IF(N1087&lt;&gt;N1086,N1087&amp;", ",IF(B1087&lt;&gt;B1086,N1087&amp;", ",""))))&amp;(IF(ISBLANK(O1087),"",(IF(O1087&lt;&gt;O1086,O1087&amp;", ",IF(B1087&lt;&gt;B1086,O1087&amp;", ","")))))&amp;(IF(ISBLANK(P1087),"",(IF(P1087&lt;&gt;P1086,P1087&amp;", ",IF(B1087&lt;&gt;B1086,P1087&amp;", ",IF(Z1087&lt;&gt;Z1086,P1087&amp;", ",""))))))&amp;(IF(ISBLANK(Q1087),"",(IF(Q1087&lt;&gt;Q1086,Q1087&amp;", ",IF(B1087&lt;&gt;B1086,Q1087&amp;", ",IF(Z1087&lt;&gt;Z1086,Q1087&amp;", ",""))))))&amp;(IF(ISBLANK(R1087),"",(IF(R1087&lt;&gt;R1086,R1087&amp;"m, ",IF(B1087&lt;&gt;B1086,R1087&amp;"m, ",IF(Z1087&lt;&gt;Z1086,R1087&amp;"m, ",""))))))&amp;IF(ISBLANK(S1087),"",(IF(B1087&lt;&gt;B1086,S1087&amp;", ",IF(S1087&lt;&gt;S1086,IF((Z1087=Z1086),"same locality "&amp;S1087&amp;", ",S1087&amp;", "),""))))&amp;(IF(ISBLANK(T1087),"",(IF(T1087&lt;&gt;T1086,IF(ISBLANK(F$2),T1087&amp;", ",T1087&amp;" "&amp;F$2&amp;", "),(IF(B1087&lt;&gt;B1086,IF(ISBLANK(F$2),T1087&amp;", ",T1087&amp;" "&amp;F$2&amp;", "),(IF(Z1087&lt;&gt;Z1086,IF(ISBLANK(F$2),T1087&amp;", ",T1087&amp;" "&amp;F$2&amp;", "),IF((U1087&lt;&gt;U1086)*($G$2="Y"),"same collector, ","")))))))))&amp;(IF(ISBLANK(U1087),"",(IF(U1087&lt;&gt;U1086,U1087&amp;", ",(IF(B1087&lt;&gt;B1086,U1087&amp;", ",IF(Z1087&lt;&gt;Z1086,U1087&amp;", ",(IF(T1087&lt;&gt;T1086,IF((T1087&lt;&gt;T1086)*($G$2="Y"),"same date, ", ""),IF((T1087=T1086)*(U1087=U1086)*(S1087&lt;&gt;S1086)*($G$2="Y"),"same collector and date, ", ""))))))))))&amp;(IF(ISBLANK(V1087),"",V1087&amp;", "))&amp;IF((AA1087&lt;&gt;AA1088)*($H$2="y"),AD1087&amp;AE1087,IF((AA1087&lt;&gt;AA1088)*($H$2="m"),AD1087&amp;AG1087,IF(($H$2&lt;&gt;"m")*($H$2&lt;&gt;"Y"),(IF(F1087=0,"",F1087&amp;" "&amp;$F$4&amp;" "))&amp;(IF(G1087=0,"",G1087&amp;" "&amp;$G$4&amp;" "))&amp;(IF(H1087=0,"",H1087&amp;" "&amp;H$4&amp;" "))&amp;(IF(I1087=0,"",I1087&amp;" "&amp;$I$4&amp;" "))&amp;(IF(J1087=0,"",J1087&amp;" "&amp;$J$4&amp;" "))&amp;IF((ISBLANK(C1087)),"","("&amp;C1087&amp;")"),"")))&amp;IF((B1087=B1088)*(K1087=K1088)*(L1087=L1088)*(M1087=M1088),IF(($H$2&lt;&gt;"m")*($H$2&lt;&gt;"Y"), ", ", IF((ISNUMBER(FIND(")",AE1087))), ", ", "")),IF((B1087=B1088)*(K1087=K1088)*(L1087=L1088),"; ",". ")))</f>
        <v/>
      </c>
      <c r="AI1087" s="1"/>
    </row>
    <row r="1088" spans="1:35" x14ac:dyDescent="0.25">
      <c r="A1088" s="3" t="str">
        <f t="shared" si="132"/>
        <v/>
      </c>
      <c r="B1088" s="53" t="str">
        <f t="shared" si="136"/>
        <v/>
      </c>
      <c r="C1088" s="57"/>
      <c r="D1088" s="57"/>
      <c r="E1088" s="57"/>
      <c r="F1088" s="57"/>
      <c r="G1088" s="57"/>
      <c r="H1088" s="57"/>
      <c r="I1088" s="57"/>
      <c r="J1088" s="57"/>
      <c r="K1088" s="57"/>
      <c r="L1088" s="57"/>
      <c r="M1088" s="54"/>
      <c r="N1088" s="57"/>
      <c r="O1088" s="58"/>
      <c r="P1088" s="58"/>
      <c r="Q1088" s="58"/>
      <c r="R1088" s="58"/>
      <c r="S1088" s="54"/>
      <c r="T1088" s="57"/>
      <c r="U1088" s="57"/>
      <c r="V1088" s="57"/>
      <c r="W1088" s="57"/>
      <c r="X1088" s="147" t="str">
        <f>IF(ISBLANK(D1088),"",IF('order-admin-units'!$I$1&lt;&gt;"y", "", IF((K1088="")*(ISBLANK(D1088)=FALSE), 'order-admin-units'!$B$1+1, VLOOKUP(K1088, ordercountry, 2))))</f>
        <v/>
      </c>
      <c r="Y1088" s="147" t="str">
        <f>IF(ISBLANK(D1088),"",IF('order-admin-units'!$I$1&lt;&gt;"y", "", IF(L1088="", 'order-admin-units'!$B$2+1, VLOOKUP(K1088&amp;"@"&amp;L1088, orderadmin, 2))))</f>
        <v/>
      </c>
      <c r="Z1088" s="147" t="str">
        <f t="shared" si="133"/>
        <v/>
      </c>
      <c r="AA1088" s="147" t="str">
        <f t="shared" si="134"/>
        <v/>
      </c>
      <c r="AB1088" s="147" t="str">
        <f t="shared" si="135"/>
        <v/>
      </c>
      <c r="AC1088" s="147" t="str">
        <f t="shared" si="129"/>
        <v/>
      </c>
      <c r="AD1088" s="11" t="str">
        <f t="shared" si="130"/>
        <v/>
      </c>
      <c r="AE1088" s="11" t="str">
        <f t="array" ref="AE1088">IF(ISBLANK(D1088),"",IF(OR($H$2="y",$H$2="m"),IF(AA1088=AA1087,IF(OR(AB1088=$AB$4:$AB1087)=FALSE,AE1087&amp;C1088,AE1087),"("&amp;C1088)&amp;IF(AA1088=AA1089,IF(OR(AB1089=$AB$4:$AB1088)=FALSE,", ",""),") "),""))</f>
        <v/>
      </c>
      <c r="AF1088" s="11" t="str">
        <f t="shared" si="131"/>
        <v/>
      </c>
      <c r="AG1088" s="11" t="str">
        <f t="array" ref="AG1088">IF(ISBLANK(D1088),"",IF(OR($H$2="y",$H$2="m"),IF(AA1088=AA1087,IF(OR(AC1088=$AC$4:$AC1087)=FALSE,AG1087&amp;AF1088,AG1087),"("&amp;AF1088)&amp;IF(AA1088=AA1089,IF(OR(AC1089=$AC$4:$AC1088)=FALSE,", ",""),") "),""))</f>
        <v/>
      </c>
      <c r="AH1088" s="10" t="str">
        <f>IF((ISBLANK(D1088)),"",IF(D1088=D1087,AH1087,"")&amp;IF(B1087&lt;&gt;B1088,((IF(ISBLANK(E1088),$D$3&amp;"Non-type material: "&amp;$D$3,$D$3&amp;INDEX('type-categories'!$A$2:$B$100,MATCH(E1088,'type-categories'!$A$2:$A$100,0),2)&amp;$D$3))),"")&amp;(IF(K1088&lt;&gt;K1087,$C$2&amp;K1088&amp;$K$3&amp;$C$2&amp;" ",(IF(B1088&lt;&gt;B1087,$C$2&amp;K1088&amp;$K$3&amp;$C$2&amp;" ",""))))&amp;(IF(L1088="","",((IF(L1088&lt;&gt;L1087,$D$2&amp;L1088&amp;$L$3&amp;$D$2&amp;" ",IF(B1088&lt;&gt;B1087,$D$2&amp;L1088&amp;$L$3&amp;$D$2&amp;" ",""))))))&amp;(IF(M1088="","",((IF(M1088&lt;&gt;M1087,$E$2&amp;M1088&amp;$E$2&amp;","&amp;" ",IF(B1088&lt;&gt;B1087,$E$2&amp;M1088&amp;$E$2&amp;",",""))))))&amp;(IF(N1088="","",IF(N1088&lt;&gt;N1087,N1088&amp;", ",IF(B1088&lt;&gt;B1087,N1088&amp;", ",""))))&amp;(IF(ISBLANK(O1088),"",(IF(O1088&lt;&gt;O1087,O1088&amp;", ",IF(B1088&lt;&gt;B1087,O1088&amp;", ","")))))&amp;(IF(ISBLANK(P1088),"",(IF(P1088&lt;&gt;P1087,P1088&amp;", ",IF(B1088&lt;&gt;B1087,P1088&amp;", ",IF(Z1088&lt;&gt;Z1087,P1088&amp;", ",""))))))&amp;(IF(ISBLANK(Q1088),"",(IF(Q1088&lt;&gt;Q1087,Q1088&amp;", ",IF(B1088&lt;&gt;B1087,Q1088&amp;", ",IF(Z1088&lt;&gt;Z1087,Q1088&amp;", ",""))))))&amp;(IF(ISBLANK(R1088),"",(IF(R1088&lt;&gt;R1087,R1088&amp;"m, ",IF(B1088&lt;&gt;B1087,R1088&amp;"m, ",IF(Z1088&lt;&gt;Z1087,R1088&amp;"m, ",""))))))&amp;IF(ISBLANK(S1088),"",(IF(B1088&lt;&gt;B1087,S1088&amp;", ",IF(S1088&lt;&gt;S1087,IF((Z1088=Z1087),"same locality "&amp;S1088&amp;", ",S1088&amp;", "),""))))&amp;(IF(ISBLANK(T1088),"",(IF(T1088&lt;&gt;T1087,IF(ISBLANK(F$2),T1088&amp;", ",T1088&amp;" "&amp;F$2&amp;", "),(IF(B1088&lt;&gt;B1087,IF(ISBLANK(F$2),T1088&amp;", ",T1088&amp;" "&amp;F$2&amp;", "),(IF(Z1088&lt;&gt;Z1087,IF(ISBLANK(F$2),T1088&amp;", ",T1088&amp;" "&amp;F$2&amp;", "),IF((U1088&lt;&gt;U1087)*($G$2="Y"),"same collector, ","")))))))))&amp;(IF(ISBLANK(U1088),"",(IF(U1088&lt;&gt;U1087,U1088&amp;", ",(IF(B1088&lt;&gt;B1087,U1088&amp;", ",IF(Z1088&lt;&gt;Z1087,U1088&amp;", ",(IF(T1088&lt;&gt;T1087,IF((T1088&lt;&gt;T1087)*($G$2="Y"),"same date, ", ""),IF((T1088=T1087)*(U1088=U1087)*(S1088&lt;&gt;S1087)*($G$2="Y"),"same collector and date, ", ""))))))))))&amp;(IF(ISBLANK(V1088),"",V1088&amp;", "))&amp;IF((AA1088&lt;&gt;AA1089)*($H$2="y"),AD1088&amp;AE1088,IF((AA1088&lt;&gt;AA1089)*($H$2="m"),AD1088&amp;AG1088,IF(($H$2&lt;&gt;"m")*($H$2&lt;&gt;"Y"),(IF(F1088=0,"",F1088&amp;" "&amp;$F$4&amp;" "))&amp;(IF(G1088=0,"",G1088&amp;" "&amp;$G$4&amp;" "))&amp;(IF(H1088=0,"",H1088&amp;" "&amp;H$4&amp;" "))&amp;(IF(I1088=0,"",I1088&amp;" "&amp;$I$4&amp;" "))&amp;(IF(J1088=0,"",J1088&amp;" "&amp;$J$4&amp;" "))&amp;IF((ISBLANK(C1088)),"","("&amp;C1088&amp;")"),"")))&amp;IF((B1088=B1089)*(K1088=K1089)*(L1088=L1089)*(M1088=M1089),IF(($H$2&lt;&gt;"m")*($H$2&lt;&gt;"Y"), ", ", IF((ISNUMBER(FIND(")",AE1088))), ", ", "")),IF((B1088=B1089)*(K1088=K1089)*(L1088=L1089),"; ",". ")))</f>
        <v/>
      </c>
      <c r="AI1088" s="1"/>
    </row>
    <row r="1089" spans="1:35" x14ac:dyDescent="0.25">
      <c r="A1089" s="3" t="str">
        <f t="shared" si="132"/>
        <v/>
      </c>
      <c r="B1089" s="53" t="str">
        <f t="shared" si="136"/>
        <v/>
      </c>
      <c r="C1089" s="57"/>
      <c r="D1089" s="57"/>
      <c r="E1089" s="57"/>
      <c r="F1089" s="57"/>
      <c r="G1089" s="57"/>
      <c r="H1089" s="57"/>
      <c r="I1089" s="57"/>
      <c r="J1089" s="57"/>
      <c r="K1089" s="57"/>
      <c r="L1089" s="57"/>
      <c r="M1089" s="54"/>
      <c r="N1089" s="57"/>
      <c r="O1089" s="58"/>
      <c r="P1089" s="58"/>
      <c r="Q1089" s="58"/>
      <c r="R1089" s="58"/>
      <c r="S1089" s="54"/>
      <c r="T1089" s="57"/>
      <c r="U1089" s="57"/>
      <c r="V1089" s="57"/>
      <c r="W1089" s="57"/>
      <c r="X1089" s="147" t="str">
        <f>IF(ISBLANK(D1089),"",IF('order-admin-units'!$I$1&lt;&gt;"y", "", IF((K1089="")*(ISBLANK(D1089)=FALSE), 'order-admin-units'!$B$1+1, VLOOKUP(K1089, ordercountry, 2))))</f>
        <v/>
      </c>
      <c r="Y1089" s="147" t="str">
        <f>IF(ISBLANK(D1089),"",IF('order-admin-units'!$I$1&lt;&gt;"y", "", IF(L1089="", 'order-admin-units'!$B$2+1, VLOOKUP(K1089&amp;"@"&amp;L1089, orderadmin, 2))))</f>
        <v/>
      </c>
      <c r="Z1089" s="147" t="str">
        <f t="shared" si="133"/>
        <v/>
      </c>
      <c r="AA1089" s="147" t="str">
        <f t="shared" si="134"/>
        <v/>
      </c>
      <c r="AB1089" s="147" t="str">
        <f t="shared" si="135"/>
        <v/>
      </c>
      <c r="AC1089" s="147" t="str">
        <f t="shared" si="129"/>
        <v/>
      </c>
      <c r="AD1089" s="11" t="str">
        <f t="shared" si="130"/>
        <v/>
      </c>
      <c r="AE1089" s="11" t="str">
        <f t="array" ref="AE1089">IF(ISBLANK(D1089),"",IF(OR($H$2="y",$H$2="m"),IF(AA1089=AA1088,IF(OR(AB1089=$AB$4:$AB1088)=FALSE,AE1088&amp;C1089,AE1088),"("&amp;C1089)&amp;IF(AA1089=AA1090,IF(OR(AB1090=$AB$4:$AB1089)=FALSE,", ",""),") "),""))</f>
        <v/>
      </c>
      <c r="AF1089" s="11" t="str">
        <f t="shared" si="131"/>
        <v/>
      </c>
      <c r="AG1089" s="11" t="str">
        <f t="array" ref="AG1089">IF(ISBLANK(D1089),"",IF(OR($H$2="y",$H$2="m"),IF(AA1089=AA1088,IF(OR(AC1089=$AC$4:$AC1088)=FALSE,AG1088&amp;AF1089,AG1088),"("&amp;AF1089)&amp;IF(AA1089=AA1090,IF(OR(AC1090=$AC$4:$AC1089)=FALSE,", ",""),") "),""))</f>
        <v/>
      </c>
      <c r="AH1089" s="10" t="str">
        <f>IF((ISBLANK(D1089)),"",IF(D1089=D1088,AH1088,"")&amp;IF(B1088&lt;&gt;B1089,((IF(ISBLANK(E1089),$D$3&amp;"Non-type material: "&amp;$D$3,$D$3&amp;INDEX('type-categories'!$A$2:$B$100,MATCH(E1089,'type-categories'!$A$2:$A$100,0),2)&amp;$D$3))),"")&amp;(IF(K1089&lt;&gt;K1088,$C$2&amp;K1089&amp;$K$3&amp;$C$2&amp;" ",(IF(B1089&lt;&gt;B1088,$C$2&amp;K1089&amp;$K$3&amp;$C$2&amp;" ",""))))&amp;(IF(L1089="","",((IF(L1089&lt;&gt;L1088,$D$2&amp;L1089&amp;$L$3&amp;$D$2&amp;" ",IF(B1089&lt;&gt;B1088,$D$2&amp;L1089&amp;$L$3&amp;$D$2&amp;" ",""))))))&amp;(IF(M1089="","",((IF(M1089&lt;&gt;M1088,$E$2&amp;M1089&amp;$E$2&amp;","&amp;" ",IF(B1089&lt;&gt;B1088,$E$2&amp;M1089&amp;$E$2&amp;",",""))))))&amp;(IF(N1089="","",IF(N1089&lt;&gt;N1088,N1089&amp;", ",IF(B1089&lt;&gt;B1088,N1089&amp;", ",""))))&amp;(IF(ISBLANK(O1089),"",(IF(O1089&lt;&gt;O1088,O1089&amp;", ",IF(B1089&lt;&gt;B1088,O1089&amp;", ","")))))&amp;(IF(ISBLANK(P1089),"",(IF(P1089&lt;&gt;P1088,P1089&amp;", ",IF(B1089&lt;&gt;B1088,P1089&amp;", ",IF(Z1089&lt;&gt;Z1088,P1089&amp;", ",""))))))&amp;(IF(ISBLANK(Q1089),"",(IF(Q1089&lt;&gt;Q1088,Q1089&amp;", ",IF(B1089&lt;&gt;B1088,Q1089&amp;", ",IF(Z1089&lt;&gt;Z1088,Q1089&amp;", ",""))))))&amp;(IF(ISBLANK(R1089),"",(IF(R1089&lt;&gt;R1088,R1089&amp;"m, ",IF(B1089&lt;&gt;B1088,R1089&amp;"m, ",IF(Z1089&lt;&gt;Z1088,R1089&amp;"m, ",""))))))&amp;IF(ISBLANK(S1089),"",(IF(B1089&lt;&gt;B1088,S1089&amp;", ",IF(S1089&lt;&gt;S1088,IF((Z1089=Z1088),"same locality "&amp;S1089&amp;", ",S1089&amp;", "),""))))&amp;(IF(ISBLANK(T1089),"",(IF(T1089&lt;&gt;T1088,IF(ISBLANK(F$2),T1089&amp;", ",T1089&amp;" "&amp;F$2&amp;", "),(IF(B1089&lt;&gt;B1088,IF(ISBLANK(F$2),T1089&amp;", ",T1089&amp;" "&amp;F$2&amp;", "),(IF(Z1089&lt;&gt;Z1088,IF(ISBLANK(F$2),T1089&amp;", ",T1089&amp;" "&amp;F$2&amp;", "),IF((U1089&lt;&gt;U1088)*($G$2="Y"),"same collector, ","")))))))))&amp;(IF(ISBLANK(U1089),"",(IF(U1089&lt;&gt;U1088,U1089&amp;", ",(IF(B1089&lt;&gt;B1088,U1089&amp;", ",IF(Z1089&lt;&gt;Z1088,U1089&amp;", ",(IF(T1089&lt;&gt;T1088,IF((T1089&lt;&gt;T1088)*($G$2="Y"),"same date, ", ""),IF((T1089=T1088)*(U1089=U1088)*(S1089&lt;&gt;S1088)*($G$2="Y"),"same collector and date, ", ""))))))))))&amp;(IF(ISBLANK(V1089),"",V1089&amp;", "))&amp;IF((AA1089&lt;&gt;AA1090)*($H$2="y"),AD1089&amp;AE1089,IF((AA1089&lt;&gt;AA1090)*($H$2="m"),AD1089&amp;AG1089,IF(($H$2&lt;&gt;"m")*($H$2&lt;&gt;"Y"),(IF(F1089=0,"",F1089&amp;" "&amp;$F$4&amp;" "))&amp;(IF(G1089=0,"",G1089&amp;" "&amp;$G$4&amp;" "))&amp;(IF(H1089=0,"",H1089&amp;" "&amp;H$4&amp;" "))&amp;(IF(I1089=0,"",I1089&amp;" "&amp;$I$4&amp;" "))&amp;(IF(J1089=0,"",J1089&amp;" "&amp;$J$4&amp;" "))&amp;IF((ISBLANK(C1089)),"","("&amp;C1089&amp;")"),"")))&amp;IF((B1089=B1090)*(K1089=K1090)*(L1089=L1090)*(M1089=M1090),IF(($H$2&lt;&gt;"m")*($H$2&lt;&gt;"Y"), ", ", IF((ISNUMBER(FIND(")",AE1089))), ", ", "")),IF((B1089=B1090)*(K1089=K1090)*(L1089=L1090),"; ",". ")))</f>
        <v/>
      </c>
      <c r="AI1089" s="1"/>
    </row>
    <row r="1090" spans="1:35" x14ac:dyDescent="0.25">
      <c r="A1090" s="3" t="str">
        <f t="shared" si="132"/>
        <v/>
      </c>
      <c r="B1090" s="53" t="str">
        <f t="shared" si="136"/>
        <v/>
      </c>
      <c r="C1090" s="57"/>
      <c r="D1090" s="57"/>
      <c r="E1090" s="57"/>
      <c r="F1090" s="57"/>
      <c r="G1090" s="57"/>
      <c r="H1090" s="57"/>
      <c r="I1090" s="57"/>
      <c r="J1090" s="57"/>
      <c r="K1090" s="57"/>
      <c r="L1090" s="57"/>
      <c r="M1090" s="54"/>
      <c r="N1090" s="57"/>
      <c r="O1090" s="58"/>
      <c r="P1090" s="58"/>
      <c r="Q1090" s="58"/>
      <c r="R1090" s="58"/>
      <c r="S1090" s="54"/>
      <c r="T1090" s="57"/>
      <c r="U1090" s="57"/>
      <c r="V1090" s="57"/>
      <c r="W1090" s="57"/>
      <c r="X1090" s="147" t="str">
        <f>IF(ISBLANK(D1090),"",IF('order-admin-units'!$I$1&lt;&gt;"y", "", IF((K1090="")*(ISBLANK(D1090)=FALSE), 'order-admin-units'!$B$1+1, VLOOKUP(K1090, ordercountry, 2))))</f>
        <v/>
      </c>
      <c r="Y1090" s="147" t="str">
        <f>IF(ISBLANK(D1090),"",IF('order-admin-units'!$I$1&lt;&gt;"y", "", IF(L1090="", 'order-admin-units'!$B$2+1, VLOOKUP(K1090&amp;"@"&amp;L1090, orderadmin, 2))))</f>
        <v/>
      </c>
      <c r="Z1090" s="147" t="str">
        <f t="shared" si="133"/>
        <v/>
      </c>
      <c r="AA1090" s="147" t="str">
        <f t="shared" si="134"/>
        <v/>
      </c>
      <c r="AB1090" s="147" t="str">
        <f t="shared" si="135"/>
        <v/>
      </c>
      <c r="AC1090" s="147" t="str">
        <f t="shared" si="129"/>
        <v/>
      </c>
      <c r="AD1090" s="11" t="str">
        <f t="shared" si="130"/>
        <v/>
      </c>
      <c r="AE1090" s="11" t="str">
        <f t="array" ref="AE1090">IF(ISBLANK(D1090),"",IF(OR($H$2="y",$H$2="m"),IF(AA1090=AA1089,IF(OR(AB1090=$AB$4:$AB1089)=FALSE,AE1089&amp;C1090,AE1089),"("&amp;C1090)&amp;IF(AA1090=AA1091,IF(OR(AB1091=$AB$4:$AB1090)=FALSE,", ",""),") "),""))</f>
        <v/>
      </c>
      <c r="AF1090" s="11" t="str">
        <f t="shared" si="131"/>
        <v/>
      </c>
      <c r="AG1090" s="11" t="str">
        <f t="array" ref="AG1090">IF(ISBLANK(D1090),"",IF(OR($H$2="y",$H$2="m"),IF(AA1090=AA1089,IF(OR(AC1090=$AC$4:$AC1089)=FALSE,AG1089&amp;AF1090,AG1089),"("&amp;AF1090)&amp;IF(AA1090=AA1091,IF(OR(AC1091=$AC$4:$AC1090)=FALSE,", ",""),") "),""))</f>
        <v/>
      </c>
      <c r="AH1090" s="10" t="str">
        <f>IF((ISBLANK(D1090)),"",IF(D1090=D1089,AH1089,"")&amp;IF(B1089&lt;&gt;B1090,((IF(ISBLANK(E1090),$D$3&amp;"Non-type material: "&amp;$D$3,$D$3&amp;INDEX('type-categories'!$A$2:$B$100,MATCH(E1090,'type-categories'!$A$2:$A$100,0),2)&amp;$D$3))),"")&amp;(IF(K1090&lt;&gt;K1089,$C$2&amp;K1090&amp;$K$3&amp;$C$2&amp;" ",(IF(B1090&lt;&gt;B1089,$C$2&amp;K1090&amp;$K$3&amp;$C$2&amp;" ",""))))&amp;(IF(L1090="","",((IF(L1090&lt;&gt;L1089,$D$2&amp;L1090&amp;$L$3&amp;$D$2&amp;" ",IF(B1090&lt;&gt;B1089,$D$2&amp;L1090&amp;$L$3&amp;$D$2&amp;" ",""))))))&amp;(IF(M1090="","",((IF(M1090&lt;&gt;M1089,$E$2&amp;M1090&amp;$E$2&amp;","&amp;" ",IF(B1090&lt;&gt;B1089,$E$2&amp;M1090&amp;$E$2&amp;",",""))))))&amp;(IF(N1090="","",IF(N1090&lt;&gt;N1089,N1090&amp;", ",IF(B1090&lt;&gt;B1089,N1090&amp;", ",""))))&amp;(IF(ISBLANK(O1090),"",(IF(O1090&lt;&gt;O1089,O1090&amp;", ",IF(B1090&lt;&gt;B1089,O1090&amp;", ","")))))&amp;(IF(ISBLANK(P1090),"",(IF(P1090&lt;&gt;P1089,P1090&amp;", ",IF(B1090&lt;&gt;B1089,P1090&amp;", ",IF(Z1090&lt;&gt;Z1089,P1090&amp;", ",""))))))&amp;(IF(ISBLANK(Q1090),"",(IF(Q1090&lt;&gt;Q1089,Q1090&amp;", ",IF(B1090&lt;&gt;B1089,Q1090&amp;", ",IF(Z1090&lt;&gt;Z1089,Q1090&amp;", ",""))))))&amp;(IF(ISBLANK(R1090),"",(IF(R1090&lt;&gt;R1089,R1090&amp;"m, ",IF(B1090&lt;&gt;B1089,R1090&amp;"m, ",IF(Z1090&lt;&gt;Z1089,R1090&amp;"m, ",""))))))&amp;IF(ISBLANK(S1090),"",(IF(B1090&lt;&gt;B1089,S1090&amp;", ",IF(S1090&lt;&gt;S1089,IF((Z1090=Z1089),"same locality "&amp;S1090&amp;", ",S1090&amp;", "),""))))&amp;(IF(ISBLANK(T1090),"",(IF(T1090&lt;&gt;T1089,IF(ISBLANK(F$2),T1090&amp;", ",T1090&amp;" "&amp;F$2&amp;", "),(IF(B1090&lt;&gt;B1089,IF(ISBLANK(F$2),T1090&amp;", ",T1090&amp;" "&amp;F$2&amp;", "),(IF(Z1090&lt;&gt;Z1089,IF(ISBLANK(F$2),T1090&amp;", ",T1090&amp;" "&amp;F$2&amp;", "),IF((U1090&lt;&gt;U1089)*($G$2="Y"),"same collector, ","")))))))))&amp;(IF(ISBLANK(U1090),"",(IF(U1090&lt;&gt;U1089,U1090&amp;", ",(IF(B1090&lt;&gt;B1089,U1090&amp;", ",IF(Z1090&lt;&gt;Z1089,U1090&amp;", ",(IF(T1090&lt;&gt;T1089,IF((T1090&lt;&gt;T1089)*($G$2="Y"),"same date, ", ""),IF((T1090=T1089)*(U1090=U1089)*(S1090&lt;&gt;S1089)*($G$2="Y"),"same collector and date, ", ""))))))))))&amp;(IF(ISBLANK(V1090),"",V1090&amp;", "))&amp;IF((AA1090&lt;&gt;AA1091)*($H$2="y"),AD1090&amp;AE1090,IF((AA1090&lt;&gt;AA1091)*($H$2="m"),AD1090&amp;AG1090,IF(($H$2&lt;&gt;"m")*($H$2&lt;&gt;"Y"),(IF(F1090=0,"",F1090&amp;" "&amp;$F$4&amp;" "))&amp;(IF(G1090=0,"",G1090&amp;" "&amp;$G$4&amp;" "))&amp;(IF(H1090=0,"",H1090&amp;" "&amp;H$4&amp;" "))&amp;(IF(I1090=0,"",I1090&amp;" "&amp;$I$4&amp;" "))&amp;(IF(J1090=0,"",J1090&amp;" "&amp;$J$4&amp;" "))&amp;IF((ISBLANK(C1090)),"","("&amp;C1090&amp;")"),"")))&amp;IF((B1090=B1091)*(K1090=K1091)*(L1090=L1091)*(M1090=M1091),IF(($H$2&lt;&gt;"m")*($H$2&lt;&gt;"Y"), ", ", IF((ISNUMBER(FIND(")",AE1090))), ", ", "")),IF((B1090=B1091)*(K1090=K1091)*(L1090=L1091),"; ",". ")))</f>
        <v/>
      </c>
      <c r="AI1090" s="1"/>
    </row>
    <row r="1091" spans="1:35" x14ac:dyDescent="0.25">
      <c r="A1091" s="3" t="str">
        <f t="shared" si="132"/>
        <v/>
      </c>
      <c r="B1091" s="53" t="str">
        <f t="shared" si="136"/>
        <v/>
      </c>
      <c r="C1091" s="57"/>
      <c r="D1091" s="57"/>
      <c r="E1091" s="57"/>
      <c r="F1091" s="57"/>
      <c r="G1091" s="57"/>
      <c r="H1091" s="57"/>
      <c r="I1091" s="57"/>
      <c r="J1091" s="57"/>
      <c r="K1091" s="57"/>
      <c r="L1091" s="57"/>
      <c r="M1091" s="54"/>
      <c r="N1091" s="57"/>
      <c r="O1091" s="58"/>
      <c r="P1091" s="58"/>
      <c r="Q1091" s="58"/>
      <c r="R1091" s="58"/>
      <c r="S1091" s="54"/>
      <c r="T1091" s="57"/>
      <c r="U1091" s="57"/>
      <c r="V1091" s="57"/>
      <c r="W1091" s="57"/>
      <c r="X1091" s="147" t="str">
        <f>IF(ISBLANK(D1091),"",IF('order-admin-units'!$I$1&lt;&gt;"y", "", IF((K1091="")*(ISBLANK(D1091)=FALSE), 'order-admin-units'!$B$1+1, VLOOKUP(K1091, ordercountry, 2))))</f>
        <v/>
      </c>
      <c r="Y1091" s="147" t="str">
        <f>IF(ISBLANK(D1091),"",IF('order-admin-units'!$I$1&lt;&gt;"y", "", IF(L1091="", 'order-admin-units'!$B$2+1, VLOOKUP(K1091&amp;"@"&amp;L1091, orderadmin, 2))))</f>
        <v/>
      </c>
      <c r="Z1091" s="147" t="str">
        <f t="shared" si="133"/>
        <v/>
      </c>
      <c r="AA1091" s="147" t="str">
        <f t="shared" si="134"/>
        <v/>
      </c>
      <c r="AB1091" s="147" t="str">
        <f t="shared" si="135"/>
        <v/>
      </c>
      <c r="AC1091" s="147" t="str">
        <f t="shared" si="129"/>
        <v/>
      </c>
      <c r="AD1091" s="11" t="str">
        <f t="shared" si="130"/>
        <v/>
      </c>
      <c r="AE1091" s="11" t="str">
        <f t="array" ref="AE1091">IF(ISBLANK(D1091),"",IF(OR($H$2="y",$H$2="m"),IF(AA1091=AA1090,IF(OR(AB1091=$AB$4:$AB1090)=FALSE,AE1090&amp;C1091,AE1090),"("&amp;C1091)&amp;IF(AA1091=AA1092,IF(OR(AB1092=$AB$4:$AB1091)=FALSE,", ",""),") "),""))</f>
        <v/>
      </c>
      <c r="AF1091" s="11" t="str">
        <f t="shared" si="131"/>
        <v/>
      </c>
      <c r="AG1091" s="11" t="str">
        <f t="array" ref="AG1091">IF(ISBLANK(D1091),"",IF(OR($H$2="y",$H$2="m"),IF(AA1091=AA1090,IF(OR(AC1091=$AC$4:$AC1090)=FALSE,AG1090&amp;AF1091,AG1090),"("&amp;AF1091)&amp;IF(AA1091=AA1092,IF(OR(AC1092=$AC$4:$AC1091)=FALSE,", ",""),") "),""))</f>
        <v/>
      </c>
      <c r="AH1091" s="10" t="str">
        <f>IF((ISBLANK(D1091)),"",IF(D1091=D1090,AH1090,"")&amp;IF(B1090&lt;&gt;B1091,((IF(ISBLANK(E1091),$D$3&amp;"Non-type material: "&amp;$D$3,$D$3&amp;INDEX('type-categories'!$A$2:$B$100,MATCH(E1091,'type-categories'!$A$2:$A$100,0),2)&amp;$D$3))),"")&amp;(IF(K1091&lt;&gt;K1090,$C$2&amp;K1091&amp;$K$3&amp;$C$2&amp;" ",(IF(B1091&lt;&gt;B1090,$C$2&amp;K1091&amp;$K$3&amp;$C$2&amp;" ",""))))&amp;(IF(L1091="","",((IF(L1091&lt;&gt;L1090,$D$2&amp;L1091&amp;$L$3&amp;$D$2&amp;" ",IF(B1091&lt;&gt;B1090,$D$2&amp;L1091&amp;$L$3&amp;$D$2&amp;" ",""))))))&amp;(IF(M1091="","",((IF(M1091&lt;&gt;M1090,$E$2&amp;M1091&amp;$E$2&amp;","&amp;" ",IF(B1091&lt;&gt;B1090,$E$2&amp;M1091&amp;$E$2&amp;",",""))))))&amp;(IF(N1091="","",IF(N1091&lt;&gt;N1090,N1091&amp;", ",IF(B1091&lt;&gt;B1090,N1091&amp;", ",""))))&amp;(IF(ISBLANK(O1091),"",(IF(O1091&lt;&gt;O1090,O1091&amp;", ",IF(B1091&lt;&gt;B1090,O1091&amp;", ","")))))&amp;(IF(ISBLANK(P1091),"",(IF(P1091&lt;&gt;P1090,P1091&amp;", ",IF(B1091&lt;&gt;B1090,P1091&amp;", ",IF(Z1091&lt;&gt;Z1090,P1091&amp;", ",""))))))&amp;(IF(ISBLANK(Q1091),"",(IF(Q1091&lt;&gt;Q1090,Q1091&amp;", ",IF(B1091&lt;&gt;B1090,Q1091&amp;", ",IF(Z1091&lt;&gt;Z1090,Q1091&amp;", ",""))))))&amp;(IF(ISBLANK(R1091),"",(IF(R1091&lt;&gt;R1090,R1091&amp;"m, ",IF(B1091&lt;&gt;B1090,R1091&amp;"m, ",IF(Z1091&lt;&gt;Z1090,R1091&amp;"m, ",""))))))&amp;IF(ISBLANK(S1091),"",(IF(B1091&lt;&gt;B1090,S1091&amp;", ",IF(S1091&lt;&gt;S1090,IF((Z1091=Z1090),"same locality "&amp;S1091&amp;", ",S1091&amp;", "),""))))&amp;(IF(ISBLANK(T1091),"",(IF(T1091&lt;&gt;T1090,IF(ISBLANK(F$2),T1091&amp;", ",T1091&amp;" "&amp;F$2&amp;", "),(IF(B1091&lt;&gt;B1090,IF(ISBLANK(F$2),T1091&amp;", ",T1091&amp;" "&amp;F$2&amp;", "),(IF(Z1091&lt;&gt;Z1090,IF(ISBLANK(F$2),T1091&amp;", ",T1091&amp;" "&amp;F$2&amp;", "),IF((U1091&lt;&gt;U1090)*($G$2="Y"),"same collector, ","")))))))))&amp;(IF(ISBLANK(U1091),"",(IF(U1091&lt;&gt;U1090,U1091&amp;", ",(IF(B1091&lt;&gt;B1090,U1091&amp;", ",IF(Z1091&lt;&gt;Z1090,U1091&amp;", ",(IF(T1091&lt;&gt;T1090,IF((T1091&lt;&gt;T1090)*($G$2="Y"),"same date, ", ""),IF((T1091=T1090)*(U1091=U1090)*(S1091&lt;&gt;S1090)*($G$2="Y"),"same collector and date, ", ""))))))))))&amp;(IF(ISBLANK(V1091),"",V1091&amp;", "))&amp;IF((AA1091&lt;&gt;AA1092)*($H$2="y"),AD1091&amp;AE1091,IF((AA1091&lt;&gt;AA1092)*($H$2="m"),AD1091&amp;AG1091,IF(($H$2&lt;&gt;"m")*($H$2&lt;&gt;"Y"),(IF(F1091=0,"",F1091&amp;" "&amp;$F$4&amp;" "))&amp;(IF(G1091=0,"",G1091&amp;" "&amp;$G$4&amp;" "))&amp;(IF(H1091=0,"",H1091&amp;" "&amp;H$4&amp;" "))&amp;(IF(I1091=0,"",I1091&amp;" "&amp;$I$4&amp;" "))&amp;(IF(J1091=0,"",J1091&amp;" "&amp;$J$4&amp;" "))&amp;IF((ISBLANK(C1091)),"","("&amp;C1091&amp;")"),"")))&amp;IF((B1091=B1092)*(K1091=K1092)*(L1091=L1092)*(M1091=M1092),IF(($H$2&lt;&gt;"m")*($H$2&lt;&gt;"Y"), ", ", IF((ISNUMBER(FIND(")",AE1091))), ", ", "")),IF((B1091=B1092)*(K1091=K1092)*(L1091=L1092),"; ",". ")))</f>
        <v/>
      </c>
      <c r="AI1091" s="1"/>
    </row>
    <row r="1092" spans="1:35" x14ac:dyDescent="0.25">
      <c r="A1092" s="3" t="str">
        <f t="shared" si="132"/>
        <v/>
      </c>
      <c r="B1092" s="53" t="str">
        <f t="shared" si="136"/>
        <v/>
      </c>
      <c r="C1092" s="57"/>
      <c r="D1092" s="57"/>
      <c r="E1092" s="57"/>
      <c r="F1092" s="57"/>
      <c r="G1092" s="57"/>
      <c r="H1092" s="57"/>
      <c r="I1092" s="57"/>
      <c r="J1092" s="57"/>
      <c r="K1092" s="57"/>
      <c r="L1092" s="57"/>
      <c r="M1092" s="54"/>
      <c r="N1092" s="57"/>
      <c r="O1092" s="58"/>
      <c r="P1092" s="58"/>
      <c r="Q1092" s="58"/>
      <c r="R1092" s="58"/>
      <c r="S1092" s="54"/>
      <c r="T1092" s="57"/>
      <c r="U1092" s="57"/>
      <c r="V1092" s="57"/>
      <c r="W1092" s="57"/>
      <c r="X1092" s="147" t="str">
        <f>IF(ISBLANK(D1092),"",IF('order-admin-units'!$I$1&lt;&gt;"y", "", IF((K1092="")*(ISBLANK(D1092)=FALSE), 'order-admin-units'!$B$1+1, VLOOKUP(K1092, ordercountry, 2))))</f>
        <v/>
      </c>
      <c r="Y1092" s="147" t="str">
        <f>IF(ISBLANK(D1092),"",IF('order-admin-units'!$I$1&lt;&gt;"y", "", IF(L1092="", 'order-admin-units'!$B$2+1, VLOOKUP(K1092&amp;"@"&amp;L1092, orderadmin, 2))))</f>
        <v/>
      </c>
      <c r="Z1092" s="147" t="str">
        <f t="shared" si="133"/>
        <v/>
      </c>
      <c r="AA1092" s="147" t="str">
        <f t="shared" si="134"/>
        <v/>
      </c>
      <c r="AB1092" s="147" t="str">
        <f t="shared" si="135"/>
        <v/>
      </c>
      <c r="AC1092" s="147" t="str">
        <f t="shared" si="129"/>
        <v/>
      </c>
      <c r="AD1092" s="11" t="str">
        <f t="shared" si="130"/>
        <v/>
      </c>
      <c r="AE1092" s="11" t="str">
        <f t="array" ref="AE1092">IF(ISBLANK(D1092),"",IF(OR($H$2="y",$H$2="m"),IF(AA1092=AA1091,IF(OR(AB1092=$AB$4:$AB1091)=FALSE,AE1091&amp;C1092,AE1091),"("&amp;C1092)&amp;IF(AA1092=AA1093,IF(OR(AB1093=$AB$4:$AB1092)=FALSE,", ",""),") "),""))</f>
        <v/>
      </c>
      <c r="AF1092" s="11" t="str">
        <f t="shared" si="131"/>
        <v/>
      </c>
      <c r="AG1092" s="11" t="str">
        <f t="array" ref="AG1092">IF(ISBLANK(D1092),"",IF(OR($H$2="y",$H$2="m"),IF(AA1092=AA1091,IF(OR(AC1092=$AC$4:$AC1091)=FALSE,AG1091&amp;AF1092,AG1091),"("&amp;AF1092)&amp;IF(AA1092=AA1093,IF(OR(AC1093=$AC$4:$AC1092)=FALSE,", ",""),") "),""))</f>
        <v/>
      </c>
      <c r="AH1092" s="10" t="str">
        <f>IF((ISBLANK(D1092)),"",IF(D1092=D1091,AH1091,"")&amp;IF(B1091&lt;&gt;B1092,((IF(ISBLANK(E1092),$D$3&amp;"Non-type material: "&amp;$D$3,$D$3&amp;INDEX('type-categories'!$A$2:$B$100,MATCH(E1092,'type-categories'!$A$2:$A$100,0),2)&amp;$D$3))),"")&amp;(IF(K1092&lt;&gt;K1091,$C$2&amp;K1092&amp;$K$3&amp;$C$2&amp;" ",(IF(B1092&lt;&gt;B1091,$C$2&amp;K1092&amp;$K$3&amp;$C$2&amp;" ",""))))&amp;(IF(L1092="","",((IF(L1092&lt;&gt;L1091,$D$2&amp;L1092&amp;$L$3&amp;$D$2&amp;" ",IF(B1092&lt;&gt;B1091,$D$2&amp;L1092&amp;$L$3&amp;$D$2&amp;" ",""))))))&amp;(IF(M1092="","",((IF(M1092&lt;&gt;M1091,$E$2&amp;M1092&amp;$E$2&amp;","&amp;" ",IF(B1092&lt;&gt;B1091,$E$2&amp;M1092&amp;$E$2&amp;",",""))))))&amp;(IF(N1092="","",IF(N1092&lt;&gt;N1091,N1092&amp;", ",IF(B1092&lt;&gt;B1091,N1092&amp;", ",""))))&amp;(IF(ISBLANK(O1092),"",(IF(O1092&lt;&gt;O1091,O1092&amp;", ",IF(B1092&lt;&gt;B1091,O1092&amp;", ","")))))&amp;(IF(ISBLANK(P1092),"",(IF(P1092&lt;&gt;P1091,P1092&amp;", ",IF(B1092&lt;&gt;B1091,P1092&amp;", ",IF(Z1092&lt;&gt;Z1091,P1092&amp;", ",""))))))&amp;(IF(ISBLANK(Q1092),"",(IF(Q1092&lt;&gt;Q1091,Q1092&amp;", ",IF(B1092&lt;&gt;B1091,Q1092&amp;", ",IF(Z1092&lt;&gt;Z1091,Q1092&amp;", ",""))))))&amp;(IF(ISBLANK(R1092),"",(IF(R1092&lt;&gt;R1091,R1092&amp;"m, ",IF(B1092&lt;&gt;B1091,R1092&amp;"m, ",IF(Z1092&lt;&gt;Z1091,R1092&amp;"m, ",""))))))&amp;IF(ISBLANK(S1092),"",(IF(B1092&lt;&gt;B1091,S1092&amp;", ",IF(S1092&lt;&gt;S1091,IF((Z1092=Z1091),"same locality "&amp;S1092&amp;", ",S1092&amp;", "),""))))&amp;(IF(ISBLANK(T1092),"",(IF(T1092&lt;&gt;T1091,IF(ISBLANK(F$2),T1092&amp;", ",T1092&amp;" "&amp;F$2&amp;", "),(IF(B1092&lt;&gt;B1091,IF(ISBLANK(F$2),T1092&amp;", ",T1092&amp;" "&amp;F$2&amp;", "),(IF(Z1092&lt;&gt;Z1091,IF(ISBLANK(F$2),T1092&amp;", ",T1092&amp;" "&amp;F$2&amp;", "),IF((U1092&lt;&gt;U1091)*($G$2="Y"),"same collector, ","")))))))))&amp;(IF(ISBLANK(U1092),"",(IF(U1092&lt;&gt;U1091,U1092&amp;", ",(IF(B1092&lt;&gt;B1091,U1092&amp;", ",IF(Z1092&lt;&gt;Z1091,U1092&amp;", ",(IF(T1092&lt;&gt;T1091,IF((T1092&lt;&gt;T1091)*($G$2="Y"),"same date, ", ""),IF((T1092=T1091)*(U1092=U1091)*(S1092&lt;&gt;S1091)*($G$2="Y"),"same collector and date, ", ""))))))))))&amp;(IF(ISBLANK(V1092),"",V1092&amp;", "))&amp;IF((AA1092&lt;&gt;AA1093)*($H$2="y"),AD1092&amp;AE1092,IF((AA1092&lt;&gt;AA1093)*($H$2="m"),AD1092&amp;AG1092,IF(($H$2&lt;&gt;"m")*($H$2&lt;&gt;"Y"),(IF(F1092=0,"",F1092&amp;" "&amp;$F$4&amp;" "))&amp;(IF(G1092=0,"",G1092&amp;" "&amp;$G$4&amp;" "))&amp;(IF(H1092=0,"",H1092&amp;" "&amp;H$4&amp;" "))&amp;(IF(I1092=0,"",I1092&amp;" "&amp;$I$4&amp;" "))&amp;(IF(J1092=0,"",J1092&amp;" "&amp;$J$4&amp;" "))&amp;IF((ISBLANK(C1092)),"","("&amp;C1092&amp;")"),"")))&amp;IF((B1092=B1093)*(K1092=K1093)*(L1092=L1093)*(M1092=M1093),IF(($H$2&lt;&gt;"m")*($H$2&lt;&gt;"Y"), ", ", IF((ISNUMBER(FIND(")",AE1092))), ", ", "")),IF((B1092=B1093)*(K1092=K1093)*(L1092=L1093),"; ",". ")))</f>
        <v/>
      </c>
      <c r="AI1092" s="1"/>
    </row>
    <row r="1093" spans="1:35" x14ac:dyDescent="0.25">
      <c r="A1093" s="3" t="str">
        <f t="shared" si="132"/>
        <v/>
      </c>
      <c r="B1093" s="53" t="str">
        <f t="shared" si="136"/>
        <v/>
      </c>
      <c r="C1093" s="57"/>
      <c r="D1093" s="57"/>
      <c r="E1093" s="57"/>
      <c r="F1093" s="57"/>
      <c r="G1093" s="57"/>
      <c r="H1093" s="57"/>
      <c r="I1093" s="57"/>
      <c r="J1093" s="57"/>
      <c r="K1093" s="57"/>
      <c r="L1093" s="57"/>
      <c r="M1093" s="54"/>
      <c r="N1093" s="57"/>
      <c r="O1093" s="58"/>
      <c r="P1093" s="58"/>
      <c r="Q1093" s="58"/>
      <c r="R1093" s="58"/>
      <c r="S1093" s="54"/>
      <c r="T1093" s="57"/>
      <c r="U1093" s="57"/>
      <c r="V1093" s="57"/>
      <c r="W1093" s="57"/>
      <c r="X1093" s="147" t="str">
        <f>IF(ISBLANK(D1093),"",IF('order-admin-units'!$I$1&lt;&gt;"y", "", IF((K1093="")*(ISBLANK(D1093)=FALSE), 'order-admin-units'!$B$1+1, VLOOKUP(K1093, ordercountry, 2))))</f>
        <v/>
      </c>
      <c r="Y1093" s="147" t="str">
        <f>IF(ISBLANK(D1093),"",IF('order-admin-units'!$I$1&lt;&gt;"y", "", IF(L1093="", 'order-admin-units'!$B$2+1, VLOOKUP(K1093&amp;"@"&amp;L1093, orderadmin, 2))))</f>
        <v/>
      </c>
      <c r="Z1093" s="147" t="str">
        <f t="shared" si="133"/>
        <v/>
      </c>
      <c r="AA1093" s="147" t="str">
        <f t="shared" si="134"/>
        <v/>
      </c>
      <c r="AB1093" s="147" t="str">
        <f t="shared" si="135"/>
        <v/>
      </c>
      <c r="AC1093" s="147" t="str">
        <f t="shared" ref="AC1093:AC1156" si="137">AA1093&amp;AF1093</f>
        <v/>
      </c>
      <c r="AD1093" s="11" t="str">
        <f t="shared" ref="AD1093:AD1156" si="138">IF(OR($H$2="y",$H$2="m"),IF(SUMIF($AA$5:$AA$2000,AA1093,$F$5:$F$2000)&lt;&gt;0,SUMIF($AA$5:$AA$2000,AA1093,$F$5:$F$2000)&amp;" "&amp;$F$4&amp;" ","")&amp;IF(SUMIF($AA$5:$AA$2000,AA1093,$G$5:$G$2000)&lt;&gt;0,SUMIF($AA$5:$AA$2000,AA1093,$G$5:$G$2000)&amp;" "&amp;$G$4&amp;" ","")&amp;IF(SUMIF($AA$5:$AA$2000,AA1093,$H$5:$H$2000)&lt;&gt;0,SUMIF($AA$5:$AA$2000,AA1093,$H$5:$H$2000)&amp;" "&amp;$H$4&amp;" ","")&amp;IF(SUMIF($AA$5:$AA$2000,AA1093,$I$5:$I$2000)&lt;&gt;0,SUMIF($AA$5:$AA$2000,AA1093,$I$5:$I$2000)&amp;" "&amp;$I$4&amp;" ","")&amp;IF(SUMIF($AA$5:$AA$2000,AA1093,$J$5:$J$2000)&lt;&gt;0,SUMIF($AA$5:$AA$2000,AA1093,$J$5:$J$2000)&amp;" "&amp;$J$4&amp;" ",""),"")</f>
        <v/>
      </c>
      <c r="AE1093" s="11" t="str">
        <f t="array" ref="AE1093">IF(ISBLANK(D1093),"",IF(OR($H$2="y",$H$2="m"),IF(AA1093=AA1092,IF(OR(AB1093=$AB$4:$AB1092)=FALSE,AE1092&amp;C1093,AE1092),"("&amp;C1093)&amp;IF(AA1093=AA1094,IF(OR(AB1094=$AB$4:$AB1093)=FALSE,", ",""),") "),""))</f>
        <v/>
      </c>
      <c r="AF1093" s="11" t="str">
        <f t="shared" ref="AF1093:AF1156" si="139">IF((ISBLANK(D1093)=FALSE)*OR($H$2="y",$H$2="m"),IFERROR(LEFT(C1093, FIND(" ",C1093)-1), C1093),"")</f>
        <v/>
      </c>
      <c r="AG1093" s="11" t="str">
        <f t="array" ref="AG1093">IF(ISBLANK(D1093),"",IF(OR($H$2="y",$H$2="m"),IF(AA1093=AA1092,IF(OR(AC1093=$AC$4:$AC1092)=FALSE,AG1092&amp;AF1093,AG1092),"("&amp;AF1093)&amp;IF(AA1093=AA1094,IF(OR(AC1094=$AC$4:$AC1093)=FALSE,", ",""),") "),""))</f>
        <v/>
      </c>
      <c r="AH1093" s="10" t="str">
        <f>IF((ISBLANK(D1093)),"",IF(D1093=D1092,AH1092,"")&amp;IF(B1092&lt;&gt;B1093,((IF(ISBLANK(E1093),$D$3&amp;"Non-type material: "&amp;$D$3,$D$3&amp;INDEX('type-categories'!$A$2:$B$100,MATCH(E1093,'type-categories'!$A$2:$A$100,0),2)&amp;$D$3))),"")&amp;(IF(K1093&lt;&gt;K1092,$C$2&amp;K1093&amp;$K$3&amp;$C$2&amp;" ",(IF(B1093&lt;&gt;B1092,$C$2&amp;K1093&amp;$K$3&amp;$C$2&amp;" ",""))))&amp;(IF(L1093="","",((IF(L1093&lt;&gt;L1092,$D$2&amp;L1093&amp;$L$3&amp;$D$2&amp;" ",IF(B1093&lt;&gt;B1092,$D$2&amp;L1093&amp;$L$3&amp;$D$2&amp;" ",""))))))&amp;(IF(M1093="","",((IF(M1093&lt;&gt;M1092,$E$2&amp;M1093&amp;$E$2&amp;","&amp;" ",IF(B1093&lt;&gt;B1092,$E$2&amp;M1093&amp;$E$2&amp;",",""))))))&amp;(IF(N1093="","",IF(N1093&lt;&gt;N1092,N1093&amp;", ",IF(B1093&lt;&gt;B1092,N1093&amp;", ",""))))&amp;(IF(ISBLANK(O1093),"",(IF(O1093&lt;&gt;O1092,O1093&amp;", ",IF(B1093&lt;&gt;B1092,O1093&amp;", ","")))))&amp;(IF(ISBLANK(P1093),"",(IF(P1093&lt;&gt;P1092,P1093&amp;", ",IF(B1093&lt;&gt;B1092,P1093&amp;", ",IF(Z1093&lt;&gt;Z1092,P1093&amp;", ",""))))))&amp;(IF(ISBLANK(Q1093),"",(IF(Q1093&lt;&gt;Q1092,Q1093&amp;", ",IF(B1093&lt;&gt;B1092,Q1093&amp;", ",IF(Z1093&lt;&gt;Z1092,Q1093&amp;", ",""))))))&amp;(IF(ISBLANK(R1093),"",(IF(R1093&lt;&gt;R1092,R1093&amp;"m, ",IF(B1093&lt;&gt;B1092,R1093&amp;"m, ",IF(Z1093&lt;&gt;Z1092,R1093&amp;"m, ",""))))))&amp;IF(ISBLANK(S1093),"",(IF(B1093&lt;&gt;B1092,S1093&amp;", ",IF(S1093&lt;&gt;S1092,IF((Z1093=Z1092),"same locality "&amp;S1093&amp;", ",S1093&amp;", "),""))))&amp;(IF(ISBLANK(T1093),"",(IF(T1093&lt;&gt;T1092,IF(ISBLANK(F$2),T1093&amp;", ",T1093&amp;" "&amp;F$2&amp;", "),(IF(B1093&lt;&gt;B1092,IF(ISBLANK(F$2),T1093&amp;", ",T1093&amp;" "&amp;F$2&amp;", "),(IF(Z1093&lt;&gt;Z1092,IF(ISBLANK(F$2),T1093&amp;", ",T1093&amp;" "&amp;F$2&amp;", "),IF((U1093&lt;&gt;U1092)*($G$2="Y"),"same collector, ","")))))))))&amp;(IF(ISBLANK(U1093),"",(IF(U1093&lt;&gt;U1092,U1093&amp;", ",(IF(B1093&lt;&gt;B1092,U1093&amp;", ",IF(Z1093&lt;&gt;Z1092,U1093&amp;", ",(IF(T1093&lt;&gt;T1092,IF((T1093&lt;&gt;T1092)*($G$2="Y"),"same date, ", ""),IF((T1093=T1092)*(U1093=U1092)*(S1093&lt;&gt;S1092)*($G$2="Y"),"same collector and date, ", ""))))))))))&amp;(IF(ISBLANK(V1093),"",V1093&amp;", "))&amp;IF((AA1093&lt;&gt;AA1094)*($H$2="y"),AD1093&amp;AE1093,IF((AA1093&lt;&gt;AA1094)*($H$2="m"),AD1093&amp;AG1093,IF(($H$2&lt;&gt;"m")*($H$2&lt;&gt;"Y"),(IF(F1093=0,"",F1093&amp;" "&amp;$F$4&amp;" "))&amp;(IF(G1093=0,"",G1093&amp;" "&amp;$G$4&amp;" "))&amp;(IF(H1093=0,"",H1093&amp;" "&amp;H$4&amp;" "))&amp;(IF(I1093=0,"",I1093&amp;" "&amp;$I$4&amp;" "))&amp;(IF(J1093=0,"",J1093&amp;" "&amp;$J$4&amp;" "))&amp;IF((ISBLANK(C1093)),"","("&amp;C1093&amp;")"),"")))&amp;IF((B1093=B1094)*(K1093=K1094)*(L1093=L1094)*(M1093=M1094),IF(($H$2&lt;&gt;"m")*($H$2&lt;&gt;"Y"), ", ", IF((ISNUMBER(FIND(")",AE1093))), ", ", "")),IF((B1093=B1094)*(K1093=K1094)*(L1093=L1094),"; ",". ")))</f>
        <v/>
      </c>
      <c r="AI1093" s="1"/>
    </row>
    <row r="1094" spans="1:35" x14ac:dyDescent="0.25">
      <c r="A1094" s="3" t="str">
        <f t="shared" ref="A1094:A1157" si="140">IF(ISBLANK(D1094),"",IF(D1094&lt;&gt;D1093, A1093+1, A1093))</f>
        <v/>
      </c>
      <c r="B1094" s="53" t="str">
        <f t="shared" si="136"/>
        <v/>
      </c>
      <c r="C1094" s="57"/>
      <c r="D1094" s="57"/>
      <c r="E1094" s="57"/>
      <c r="F1094" s="57"/>
      <c r="G1094" s="57"/>
      <c r="H1094" s="57"/>
      <c r="I1094" s="57"/>
      <c r="J1094" s="57"/>
      <c r="K1094" s="57"/>
      <c r="L1094" s="57"/>
      <c r="M1094" s="54"/>
      <c r="N1094" s="57"/>
      <c r="O1094" s="58"/>
      <c r="P1094" s="58"/>
      <c r="Q1094" s="58"/>
      <c r="R1094" s="58"/>
      <c r="S1094" s="54"/>
      <c r="T1094" s="57"/>
      <c r="U1094" s="57"/>
      <c r="V1094" s="57"/>
      <c r="W1094" s="57"/>
      <c r="X1094" s="147" t="str">
        <f>IF(ISBLANK(D1094),"",IF('order-admin-units'!$I$1&lt;&gt;"y", "", IF((K1094="")*(ISBLANK(D1094)=FALSE), 'order-admin-units'!$B$1+1, VLOOKUP(K1094, ordercountry, 2))))</f>
        <v/>
      </c>
      <c r="Y1094" s="147" t="str">
        <f>IF(ISBLANK(D1094),"",IF('order-admin-units'!$I$1&lt;&gt;"y", "", IF(L1094="", 'order-admin-units'!$B$2+1, VLOOKUP(K1094&amp;"@"&amp;L1094, orderadmin, 2))))</f>
        <v/>
      </c>
      <c r="Z1094" s="147" t="str">
        <f t="shared" ref="Z1094:Z1157" si="141">K1094&amp;L1094&amp;M1094&amp;N1094&amp;O1094</f>
        <v/>
      </c>
      <c r="AA1094" s="147" t="str">
        <f t="shared" ref="AA1094:AA1157" si="142">B1094&amp;K1094&amp;L1094&amp;M1094&amp;N1094&amp;O1094&amp;P1094&amp;Q1094&amp;R1094&amp;S1094&amp;T1094&amp;U1094</f>
        <v/>
      </c>
      <c r="AB1094" s="147" t="str">
        <f t="shared" ref="AB1094:AB1157" si="143">AA1094&amp;C1094</f>
        <v/>
      </c>
      <c r="AC1094" s="147" t="str">
        <f t="shared" si="137"/>
        <v/>
      </c>
      <c r="AD1094" s="11" t="str">
        <f t="shared" si="138"/>
        <v/>
      </c>
      <c r="AE1094" s="11" t="str">
        <f t="array" ref="AE1094">IF(ISBLANK(D1094),"",IF(OR($H$2="y",$H$2="m"),IF(AA1094=AA1093,IF(OR(AB1094=$AB$4:$AB1093)=FALSE,AE1093&amp;C1094,AE1093),"("&amp;C1094)&amp;IF(AA1094=AA1095,IF(OR(AB1095=$AB$4:$AB1094)=FALSE,", ",""),") "),""))</f>
        <v/>
      </c>
      <c r="AF1094" s="11" t="str">
        <f t="shared" si="139"/>
        <v/>
      </c>
      <c r="AG1094" s="11" t="str">
        <f t="array" ref="AG1094">IF(ISBLANK(D1094),"",IF(OR($H$2="y",$H$2="m"),IF(AA1094=AA1093,IF(OR(AC1094=$AC$4:$AC1093)=FALSE,AG1093&amp;AF1094,AG1093),"("&amp;AF1094)&amp;IF(AA1094=AA1095,IF(OR(AC1095=$AC$4:$AC1094)=FALSE,", ",""),") "),""))</f>
        <v/>
      </c>
      <c r="AH1094" s="10" t="str">
        <f>IF((ISBLANK(D1094)),"",IF(D1094=D1093,AH1093,"")&amp;IF(B1093&lt;&gt;B1094,((IF(ISBLANK(E1094),$D$3&amp;"Non-type material: "&amp;$D$3,$D$3&amp;INDEX('type-categories'!$A$2:$B$100,MATCH(E1094,'type-categories'!$A$2:$A$100,0),2)&amp;$D$3))),"")&amp;(IF(K1094&lt;&gt;K1093,$C$2&amp;K1094&amp;$K$3&amp;$C$2&amp;" ",(IF(B1094&lt;&gt;B1093,$C$2&amp;K1094&amp;$K$3&amp;$C$2&amp;" ",""))))&amp;(IF(L1094="","",((IF(L1094&lt;&gt;L1093,$D$2&amp;L1094&amp;$L$3&amp;$D$2&amp;" ",IF(B1094&lt;&gt;B1093,$D$2&amp;L1094&amp;$L$3&amp;$D$2&amp;" ",""))))))&amp;(IF(M1094="","",((IF(M1094&lt;&gt;M1093,$E$2&amp;M1094&amp;$E$2&amp;","&amp;" ",IF(B1094&lt;&gt;B1093,$E$2&amp;M1094&amp;$E$2&amp;",",""))))))&amp;(IF(N1094="","",IF(N1094&lt;&gt;N1093,N1094&amp;", ",IF(B1094&lt;&gt;B1093,N1094&amp;", ",""))))&amp;(IF(ISBLANK(O1094),"",(IF(O1094&lt;&gt;O1093,O1094&amp;", ",IF(B1094&lt;&gt;B1093,O1094&amp;", ","")))))&amp;(IF(ISBLANK(P1094),"",(IF(P1094&lt;&gt;P1093,P1094&amp;", ",IF(B1094&lt;&gt;B1093,P1094&amp;", ",IF(Z1094&lt;&gt;Z1093,P1094&amp;", ",""))))))&amp;(IF(ISBLANK(Q1094),"",(IF(Q1094&lt;&gt;Q1093,Q1094&amp;", ",IF(B1094&lt;&gt;B1093,Q1094&amp;", ",IF(Z1094&lt;&gt;Z1093,Q1094&amp;", ",""))))))&amp;(IF(ISBLANK(R1094),"",(IF(R1094&lt;&gt;R1093,R1094&amp;"m, ",IF(B1094&lt;&gt;B1093,R1094&amp;"m, ",IF(Z1094&lt;&gt;Z1093,R1094&amp;"m, ",""))))))&amp;IF(ISBLANK(S1094),"",(IF(B1094&lt;&gt;B1093,S1094&amp;", ",IF(S1094&lt;&gt;S1093,IF((Z1094=Z1093),"same locality "&amp;S1094&amp;", ",S1094&amp;", "),""))))&amp;(IF(ISBLANK(T1094),"",(IF(T1094&lt;&gt;T1093,IF(ISBLANK(F$2),T1094&amp;", ",T1094&amp;" "&amp;F$2&amp;", "),(IF(B1094&lt;&gt;B1093,IF(ISBLANK(F$2),T1094&amp;", ",T1094&amp;" "&amp;F$2&amp;", "),(IF(Z1094&lt;&gt;Z1093,IF(ISBLANK(F$2),T1094&amp;", ",T1094&amp;" "&amp;F$2&amp;", "),IF((U1094&lt;&gt;U1093)*($G$2="Y"),"same collector, ","")))))))))&amp;(IF(ISBLANK(U1094),"",(IF(U1094&lt;&gt;U1093,U1094&amp;", ",(IF(B1094&lt;&gt;B1093,U1094&amp;", ",IF(Z1094&lt;&gt;Z1093,U1094&amp;", ",(IF(T1094&lt;&gt;T1093,IF((T1094&lt;&gt;T1093)*($G$2="Y"),"same date, ", ""),IF((T1094=T1093)*(U1094=U1093)*(S1094&lt;&gt;S1093)*($G$2="Y"),"same collector and date, ", ""))))))))))&amp;(IF(ISBLANK(V1094),"",V1094&amp;", "))&amp;IF((AA1094&lt;&gt;AA1095)*($H$2="y"),AD1094&amp;AE1094,IF((AA1094&lt;&gt;AA1095)*($H$2="m"),AD1094&amp;AG1094,IF(($H$2&lt;&gt;"m")*($H$2&lt;&gt;"Y"),(IF(F1094=0,"",F1094&amp;" "&amp;$F$4&amp;" "))&amp;(IF(G1094=0,"",G1094&amp;" "&amp;$G$4&amp;" "))&amp;(IF(H1094=0,"",H1094&amp;" "&amp;H$4&amp;" "))&amp;(IF(I1094=0,"",I1094&amp;" "&amp;$I$4&amp;" "))&amp;(IF(J1094=0,"",J1094&amp;" "&amp;$J$4&amp;" "))&amp;IF((ISBLANK(C1094)),"","("&amp;C1094&amp;")"),"")))&amp;IF((B1094=B1095)*(K1094=K1095)*(L1094=L1095)*(M1094=M1095),IF(($H$2&lt;&gt;"m")*($H$2&lt;&gt;"Y"), ", ", IF((ISNUMBER(FIND(")",AE1094))), ", ", "")),IF((B1094=B1095)*(K1094=K1095)*(L1094=L1095),"; ",". ")))</f>
        <v/>
      </c>
      <c r="AI1094" s="1"/>
    </row>
    <row r="1095" spans="1:35" x14ac:dyDescent="0.25">
      <c r="A1095" s="3" t="str">
        <f t="shared" si="140"/>
        <v/>
      </c>
      <c r="B1095" s="53" t="str">
        <f t="shared" si="136"/>
        <v/>
      </c>
      <c r="C1095" s="57"/>
      <c r="D1095" s="57"/>
      <c r="E1095" s="57"/>
      <c r="F1095" s="57"/>
      <c r="G1095" s="57"/>
      <c r="H1095" s="57"/>
      <c r="I1095" s="57"/>
      <c r="J1095" s="57"/>
      <c r="K1095" s="57"/>
      <c r="L1095" s="57"/>
      <c r="M1095" s="54"/>
      <c r="N1095" s="57"/>
      <c r="O1095" s="58"/>
      <c r="P1095" s="58"/>
      <c r="Q1095" s="58"/>
      <c r="R1095" s="58"/>
      <c r="S1095" s="54"/>
      <c r="T1095" s="57"/>
      <c r="U1095" s="57"/>
      <c r="V1095" s="57"/>
      <c r="W1095" s="57"/>
      <c r="X1095" s="147" t="str">
        <f>IF(ISBLANK(D1095),"",IF('order-admin-units'!$I$1&lt;&gt;"y", "", IF((K1095="")*(ISBLANK(D1095)=FALSE), 'order-admin-units'!$B$1+1, VLOOKUP(K1095, ordercountry, 2))))</f>
        <v/>
      </c>
      <c r="Y1095" s="147" t="str">
        <f>IF(ISBLANK(D1095),"",IF('order-admin-units'!$I$1&lt;&gt;"y", "", IF(L1095="", 'order-admin-units'!$B$2+1, VLOOKUP(K1095&amp;"@"&amp;L1095, orderadmin, 2))))</f>
        <v/>
      </c>
      <c r="Z1095" s="147" t="str">
        <f t="shared" si="141"/>
        <v/>
      </c>
      <c r="AA1095" s="147" t="str">
        <f t="shared" si="142"/>
        <v/>
      </c>
      <c r="AB1095" s="147" t="str">
        <f t="shared" si="143"/>
        <v/>
      </c>
      <c r="AC1095" s="147" t="str">
        <f t="shared" si="137"/>
        <v/>
      </c>
      <c r="AD1095" s="11" t="str">
        <f t="shared" si="138"/>
        <v/>
      </c>
      <c r="AE1095" s="11" t="str">
        <f t="array" ref="AE1095">IF(ISBLANK(D1095),"",IF(OR($H$2="y",$H$2="m"),IF(AA1095=AA1094,IF(OR(AB1095=$AB$4:$AB1094)=FALSE,AE1094&amp;C1095,AE1094),"("&amp;C1095)&amp;IF(AA1095=AA1096,IF(OR(AB1096=$AB$4:$AB1095)=FALSE,", ",""),") "),""))</f>
        <v/>
      </c>
      <c r="AF1095" s="11" t="str">
        <f t="shared" si="139"/>
        <v/>
      </c>
      <c r="AG1095" s="11" t="str">
        <f t="array" ref="AG1095">IF(ISBLANK(D1095),"",IF(OR($H$2="y",$H$2="m"),IF(AA1095=AA1094,IF(OR(AC1095=$AC$4:$AC1094)=FALSE,AG1094&amp;AF1095,AG1094),"("&amp;AF1095)&amp;IF(AA1095=AA1096,IF(OR(AC1096=$AC$4:$AC1095)=FALSE,", ",""),") "),""))</f>
        <v/>
      </c>
      <c r="AH1095" s="10" t="str">
        <f>IF((ISBLANK(D1095)),"",IF(D1095=D1094,AH1094,"")&amp;IF(B1094&lt;&gt;B1095,((IF(ISBLANK(E1095),$D$3&amp;"Non-type material: "&amp;$D$3,$D$3&amp;INDEX('type-categories'!$A$2:$B$100,MATCH(E1095,'type-categories'!$A$2:$A$100,0),2)&amp;$D$3))),"")&amp;(IF(K1095&lt;&gt;K1094,$C$2&amp;K1095&amp;$K$3&amp;$C$2&amp;" ",(IF(B1095&lt;&gt;B1094,$C$2&amp;K1095&amp;$K$3&amp;$C$2&amp;" ",""))))&amp;(IF(L1095="","",((IF(L1095&lt;&gt;L1094,$D$2&amp;L1095&amp;$L$3&amp;$D$2&amp;" ",IF(B1095&lt;&gt;B1094,$D$2&amp;L1095&amp;$L$3&amp;$D$2&amp;" ",""))))))&amp;(IF(M1095="","",((IF(M1095&lt;&gt;M1094,$E$2&amp;M1095&amp;$E$2&amp;","&amp;" ",IF(B1095&lt;&gt;B1094,$E$2&amp;M1095&amp;$E$2&amp;",",""))))))&amp;(IF(N1095="","",IF(N1095&lt;&gt;N1094,N1095&amp;", ",IF(B1095&lt;&gt;B1094,N1095&amp;", ",""))))&amp;(IF(ISBLANK(O1095),"",(IF(O1095&lt;&gt;O1094,O1095&amp;", ",IF(B1095&lt;&gt;B1094,O1095&amp;", ","")))))&amp;(IF(ISBLANK(P1095),"",(IF(P1095&lt;&gt;P1094,P1095&amp;", ",IF(B1095&lt;&gt;B1094,P1095&amp;", ",IF(Z1095&lt;&gt;Z1094,P1095&amp;", ",""))))))&amp;(IF(ISBLANK(Q1095),"",(IF(Q1095&lt;&gt;Q1094,Q1095&amp;", ",IF(B1095&lt;&gt;B1094,Q1095&amp;", ",IF(Z1095&lt;&gt;Z1094,Q1095&amp;", ",""))))))&amp;(IF(ISBLANK(R1095),"",(IF(R1095&lt;&gt;R1094,R1095&amp;"m, ",IF(B1095&lt;&gt;B1094,R1095&amp;"m, ",IF(Z1095&lt;&gt;Z1094,R1095&amp;"m, ",""))))))&amp;IF(ISBLANK(S1095),"",(IF(B1095&lt;&gt;B1094,S1095&amp;", ",IF(S1095&lt;&gt;S1094,IF((Z1095=Z1094),"same locality "&amp;S1095&amp;", ",S1095&amp;", "),""))))&amp;(IF(ISBLANK(T1095),"",(IF(T1095&lt;&gt;T1094,IF(ISBLANK(F$2),T1095&amp;", ",T1095&amp;" "&amp;F$2&amp;", "),(IF(B1095&lt;&gt;B1094,IF(ISBLANK(F$2),T1095&amp;", ",T1095&amp;" "&amp;F$2&amp;", "),(IF(Z1095&lt;&gt;Z1094,IF(ISBLANK(F$2),T1095&amp;", ",T1095&amp;" "&amp;F$2&amp;", "),IF((U1095&lt;&gt;U1094)*($G$2="Y"),"same collector, ","")))))))))&amp;(IF(ISBLANK(U1095),"",(IF(U1095&lt;&gt;U1094,U1095&amp;", ",(IF(B1095&lt;&gt;B1094,U1095&amp;", ",IF(Z1095&lt;&gt;Z1094,U1095&amp;", ",(IF(T1095&lt;&gt;T1094,IF((T1095&lt;&gt;T1094)*($G$2="Y"),"same date, ", ""),IF((T1095=T1094)*(U1095=U1094)*(S1095&lt;&gt;S1094)*($G$2="Y"),"same collector and date, ", ""))))))))))&amp;(IF(ISBLANK(V1095),"",V1095&amp;", "))&amp;IF((AA1095&lt;&gt;AA1096)*($H$2="y"),AD1095&amp;AE1095,IF((AA1095&lt;&gt;AA1096)*($H$2="m"),AD1095&amp;AG1095,IF(($H$2&lt;&gt;"m")*($H$2&lt;&gt;"Y"),(IF(F1095=0,"",F1095&amp;" "&amp;$F$4&amp;" "))&amp;(IF(G1095=0,"",G1095&amp;" "&amp;$G$4&amp;" "))&amp;(IF(H1095=0,"",H1095&amp;" "&amp;H$4&amp;" "))&amp;(IF(I1095=0,"",I1095&amp;" "&amp;$I$4&amp;" "))&amp;(IF(J1095=0,"",J1095&amp;" "&amp;$J$4&amp;" "))&amp;IF((ISBLANK(C1095)),"","("&amp;C1095&amp;")"),"")))&amp;IF((B1095=B1096)*(K1095=K1096)*(L1095=L1096)*(M1095=M1096),IF(($H$2&lt;&gt;"m")*($H$2&lt;&gt;"Y"), ", ", IF((ISNUMBER(FIND(")",AE1095))), ", ", "")),IF((B1095=B1096)*(K1095=K1096)*(L1095=L1096),"; ",". ")))</f>
        <v/>
      </c>
      <c r="AI1095" s="1"/>
    </row>
    <row r="1096" spans="1:35" x14ac:dyDescent="0.25">
      <c r="A1096" s="3" t="str">
        <f t="shared" si="140"/>
        <v/>
      </c>
      <c r="B1096" s="53" t="str">
        <f t="shared" si="136"/>
        <v/>
      </c>
      <c r="C1096" s="57"/>
      <c r="D1096" s="57"/>
      <c r="E1096" s="57"/>
      <c r="F1096" s="57"/>
      <c r="G1096" s="57"/>
      <c r="H1096" s="57"/>
      <c r="I1096" s="57"/>
      <c r="J1096" s="57"/>
      <c r="K1096" s="57"/>
      <c r="L1096" s="57"/>
      <c r="M1096" s="54"/>
      <c r="N1096" s="57"/>
      <c r="O1096" s="58"/>
      <c r="P1096" s="58"/>
      <c r="Q1096" s="58"/>
      <c r="R1096" s="58"/>
      <c r="S1096" s="54"/>
      <c r="T1096" s="57"/>
      <c r="U1096" s="57"/>
      <c r="V1096" s="57"/>
      <c r="W1096" s="57"/>
      <c r="X1096" s="147" t="str">
        <f>IF(ISBLANK(D1096),"",IF('order-admin-units'!$I$1&lt;&gt;"y", "", IF((K1096="")*(ISBLANK(D1096)=FALSE), 'order-admin-units'!$B$1+1, VLOOKUP(K1096, ordercountry, 2))))</f>
        <v/>
      </c>
      <c r="Y1096" s="147" t="str">
        <f>IF(ISBLANK(D1096),"",IF('order-admin-units'!$I$1&lt;&gt;"y", "", IF(L1096="", 'order-admin-units'!$B$2+1, VLOOKUP(K1096&amp;"@"&amp;L1096, orderadmin, 2))))</f>
        <v/>
      </c>
      <c r="Z1096" s="147" t="str">
        <f t="shared" si="141"/>
        <v/>
      </c>
      <c r="AA1096" s="147" t="str">
        <f t="shared" si="142"/>
        <v/>
      </c>
      <c r="AB1096" s="147" t="str">
        <f t="shared" si="143"/>
        <v/>
      </c>
      <c r="AC1096" s="147" t="str">
        <f t="shared" si="137"/>
        <v/>
      </c>
      <c r="AD1096" s="11" t="str">
        <f t="shared" si="138"/>
        <v/>
      </c>
      <c r="AE1096" s="11" t="str">
        <f t="array" ref="AE1096">IF(ISBLANK(D1096),"",IF(OR($H$2="y",$H$2="m"),IF(AA1096=AA1095,IF(OR(AB1096=$AB$4:$AB1095)=FALSE,AE1095&amp;C1096,AE1095),"("&amp;C1096)&amp;IF(AA1096=AA1097,IF(OR(AB1097=$AB$4:$AB1096)=FALSE,", ",""),") "),""))</f>
        <v/>
      </c>
      <c r="AF1096" s="11" t="str">
        <f t="shared" si="139"/>
        <v/>
      </c>
      <c r="AG1096" s="11" t="str">
        <f t="array" ref="AG1096">IF(ISBLANK(D1096),"",IF(OR($H$2="y",$H$2="m"),IF(AA1096=AA1095,IF(OR(AC1096=$AC$4:$AC1095)=FALSE,AG1095&amp;AF1096,AG1095),"("&amp;AF1096)&amp;IF(AA1096=AA1097,IF(OR(AC1097=$AC$4:$AC1096)=FALSE,", ",""),") "),""))</f>
        <v/>
      </c>
      <c r="AH1096" s="10" t="str">
        <f>IF((ISBLANK(D1096)),"",IF(D1096=D1095,AH1095,"")&amp;IF(B1095&lt;&gt;B1096,((IF(ISBLANK(E1096),$D$3&amp;"Non-type material: "&amp;$D$3,$D$3&amp;INDEX('type-categories'!$A$2:$B$100,MATCH(E1096,'type-categories'!$A$2:$A$100,0),2)&amp;$D$3))),"")&amp;(IF(K1096&lt;&gt;K1095,$C$2&amp;K1096&amp;$K$3&amp;$C$2&amp;" ",(IF(B1096&lt;&gt;B1095,$C$2&amp;K1096&amp;$K$3&amp;$C$2&amp;" ",""))))&amp;(IF(L1096="","",((IF(L1096&lt;&gt;L1095,$D$2&amp;L1096&amp;$L$3&amp;$D$2&amp;" ",IF(B1096&lt;&gt;B1095,$D$2&amp;L1096&amp;$L$3&amp;$D$2&amp;" ",""))))))&amp;(IF(M1096="","",((IF(M1096&lt;&gt;M1095,$E$2&amp;M1096&amp;$E$2&amp;","&amp;" ",IF(B1096&lt;&gt;B1095,$E$2&amp;M1096&amp;$E$2&amp;",",""))))))&amp;(IF(N1096="","",IF(N1096&lt;&gt;N1095,N1096&amp;", ",IF(B1096&lt;&gt;B1095,N1096&amp;", ",""))))&amp;(IF(ISBLANK(O1096),"",(IF(O1096&lt;&gt;O1095,O1096&amp;", ",IF(B1096&lt;&gt;B1095,O1096&amp;", ","")))))&amp;(IF(ISBLANK(P1096),"",(IF(P1096&lt;&gt;P1095,P1096&amp;", ",IF(B1096&lt;&gt;B1095,P1096&amp;", ",IF(Z1096&lt;&gt;Z1095,P1096&amp;", ",""))))))&amp;(IF(ISBLANK(Q1096),"",(IF(Q1096&lt;&gt;Q1095,Q1096&amp;", ",IF(B1096&lt;&gt;B1095,Q1096&amp;", ",IF(Z1096&lt;&gt;Z1095,Q1096&amp;", ",""))))))&amp;(IF(ISBLANK(R1096),"",(IF(R1096&lt;&gt;R1095,R1096&amp;"m, ",IF(B1096&lt;&gt;B1095,R1096&amp;"m, ",IF(Z1096&lt;&gt;Z1095,R1096&amp;"m, ",""))))))&amp;IF(ISBLANK(S1096),"",(IF(B1096&lt;&gt;B1095,S1096&amp;", ",IF(S1096&lt;&gt;S1095,IF((Z1096=Z1095),"same locality "&amp;S1096&amp;", ",S1096&amp;", "),""))))&amp;(IF(ISBLANK(T1096),"",(IF(T1096&lt;&gt;T1095,IF(ISBLANK(F$2),T1096&amp;", ",T1096&amp;" "&amp;F$2&amp;", "),(IF(B1096&lt;&gt;B1095,IF(ISBLANK(F$2),T1096&amp;", ",T1096&amp;" "&amp;F$2&amp;", "),(IF(Z1096&lt;&gt;Z1095,IF(ISBLANK(F$2),T1096&amp;", ",T1096&amp;" "&amp;F$2&amp;", "),IF((U1096&lt;&gt;U1095)*($G$2="Y"),"same collector, ","")))))))))&amp;(IF(ISBLANK(U1096),"",(IF(U1096&lt;&gt;U1095,U1096&amp;", ",(IF(B1096&lt;&gt;B1095,U1096&amp;", ",IF(Z1096&lt;&gt;Z1095,U1096&amp;", ",(IF(T1096&lt;&gt;T1095,IF((T1096&lt;&gt;T1095)*($G$2="Y"),"same date, ", ""),IF((T1096=T1095)*(U1096=U1095)*(S1096&lt;&gt;S1095)*($G$2="Y"),"same collector and date, ", ""))))))))))&amp;(IF(ISBLANK(V1096),"",V1096&amp;", "))&amp;IF((AA1096&lt;&gt;AA1097)*($H$2="y"),AD1096&amp;AE1096,IF((AA1096&lt;&gt;AA1097)*($H$2="m"),AD1096&amp;AG1096,IF(($H$2&lt;&gt;"m")*($H$2&lt;&gt;"Y"),(IF(F1096=0,"",F1096&amp;" "&amp;$F$4&amp;" "))&amp;(IF(G1096=0,"",G1096&amp;" "&amp;$G$4&amp;" "))&amp;(IF(H1096=0,"",H1096&amp;" "&amp;H$4&amp;" "))&amp;(IF(I1096=0,"",I1096&amp;" "&amp;$I$4&amp;" "))&amp;(IF(J1096=0,"",J1096&amp;" "&amp;$J$4&amp;" "))&amp;IF((ISBLANK(C1096)),"","("&amp;C1096&amp;")"),"")))&amp;IF((B1096=B1097)*(K1096=K1097)*(L1096=L1097)*(M1096=M1097),IF(($H$2&lt;&gt;"m")*($H$2&lt;&gt;"Y"), ", ", IF((ISNUMBER(FIND(")",AE1096))), ", ", "")),IF((B1096=B1097)*(K1096=K1097)*(L1096=L1097),"; ",". ")))</f>
        <v/>
      </c>
      <c r="AI1096" s="1"/>
    </row>
    <row r="1097" spans="1:35" x14ac:dyDescent="0.25">
      <c r="A1097" s="3" t="str">
        <f t="shared" si="140"/>
        <v/>
      </c>
      <c r="B1097" s="53" t="str">
        <f t="shared" ref="B1097:B1160" si="144">D1097&amp;E1097</f>
        <v/>
      </c>
      <c r="C1097" s="57"/>
      <c r="D1097" s="57"/>
      <c r="E1097" s="57"/>
      <c r="F1097" s="57"/>
      <c r="G1097" s="57"/>
      <c r="H1097" s="57"/>
      <c r="I1097" s="57"/>
      <c r="J1097" s="57"/>
      <c r="K1097" s="57"/>
      <c r="L1097" s="57"/>
      <c r="M1097" s="54"/>
      <c r="N1097" s="57"/>
      <c r="O1097" s="58"/>
      <c r="P1097" s="58"/>
      <c r="Q1097" s="58"/>
      <c r="R1097" s="58"/>
      <c r="S1097" s="54"/>
      <c r="T1097" s="57"/>
      <c r="U1097" s="57"/>
      <c r="V1097" s="57"/>
      <c r="W1097" s="57"/>
      <c r="X1097" s="147" t="str">
        <f>IF(ISBLANK(D1097),"",IF('order-admin-units'!$I$1&lt;&gt;"y", "", IF((K1097="")*(ISBLANK(D1097)=FALSE), 'order-admin-units'!$B$1+1, VLOOKUP(K1097, ordercountry, 2))))</f>
        <v/>
      </c>
      <c r="Y1097" s="147" t="str">
        <f>IF(ISBLANK(D1097),"",IF('order-admin-units'!$I$1&lt;&gt;"y", "", IF(L1097="", 'order-admin-units'!$B$2+1, VLOOKUP(K1097&amp;"@"&amp;L1097, orderadmin, 2))))</f>
        <v/>
      </c>
      <c r="Z1097" s="147" t="str">
        <f t="shared" si="141"/>
        <v/>
      </c>
      <c r="AA1097" s="147" t="str">
        <f t="shared" si="142"/>
        <v/>
      </c>
      <c r="AB1097" s="147" t="str">
        <f t="shared" si="143"/>
        <v/>
      </c>
      <c r="AC1097" s="147" t="str">
        <f t="shared" si="137"/>
        <v/>
      </c>
      <c r="AD1097" s="11" t="str">
        <f t="shared" si="138"/>
        <v/>
      </c>
      <c r="AE1097" s="11" t="str">
        <f t="array" ref="AE1097">IF(ISBLANK(D1097),"",IF(OR($H$2="y",$H$2="m"),IF(AA1097=AA1096,IF(OR(AB1097=$AB$4:$AB1096)=FALSE,AE1096&amp;C1097,AE1096),"("&amp;C1097)&amp;IF(AA1097=AA1098,IF(OR(AB1098=$AB$4:$AB1097)=FALSE,", ",""),") "),""))</f>
        <v/>
      </c>
      <c r="AF1097" s="11" t="str">
        <f t="shared" si="139"/>
        <v/>
      </c>
      <c r="AG1097" s="11" t="str">
        <f t="array" ref="AG1097">IF(ISBLANK(D1097),"",IF(OR($H$2="y",$H$2="m"),IF(AA1097=AA1096,IF(OR(AC1097=$AC$4:$AC1096)=FALSE,AG1096&amp;AF1097,AG1096),"("&amp;AF1097)&amp;IF(AA1097=AA1098,IF(OR(AC1098=$AC$4:$AC1097)=FALSE,", ",""),") "),""))</f>
        <v/>
      </c>
      <c r="AH1097" s="10" t="str">
        <f>IF((ISBLANK(D1097)),"",IF(D1097=D1096,AH1096,"")&amp;IF(B1096&lt;&gt;B1097,((IF(ISBLANK(E1097),$D$3&amp;"Non-type material: "&amp;$D$3,$D$3&amp;INDEX('type-categories'!$A$2:$B$100,MATCH(E1097,'type-categories'!$A$2:$A$100,0),2)&amp;$D$3))),"")&amp;(IF(K1097&lt;&gt;K1096,$C$2&amp;K1097&amp;$K$3&amp;$C$2&amp;" ",(IF(B1097&lt;&gt;B1096,$C$2&amp;K1097&amp;$K$3&amp;$C$2&amp;" ",""))))&amp;(IF(L1097="","",((IF(L1097&lt;&gt;L1096,$D$2&amp;L1097&amp;$L$3&amp;$D$2&amp;" ",IF(B1097&lt;&gt;B1096,$D$2&amp;L1097&amp;$L$3&amp;$D$2&amp;" ",""))))))&amp;(IF(M1097="","",((IF(M1097&lt;&gt;M1096,$E$2&amp;M1097&amp;$E$2&amp;","&amp;" ",IF(B1097&lt;&gt;B1096,$E$2&amp;M1097&amp;$E$2&amp;",",""))))))&amp;(IF(N1097="","",IF(N1097&lt;&gt;N1096,N1097&amp;", ",IF(B1097&lt;&gt;B1096,N1097&amp;", ",""))))&amp;(IF(ISBLANK(O1097),"",(IF(O1097&lt;&gt;O1096,O1097&amp;", ",IF(B1097&lt;&gt;B1096,O1097&amp;", ","")))))&amp;(IF(ISBLANK(P1097),"",(IF(P1097&lt;&gt;P1096,P1097&amp;", ",IF(B1097&lt;&gt;B1096,P1097&amp;", ",IF(Z1097&lt;&gt;Z1096,P1097&amp;", ",""))))))&amp;(IF(ISBLANK(Q1097),"",(IF(Q1097&lt;&gt;Q1096,Q1097&amp;", ",IF(B1097&lt;&gt;B1096,Q1097&amp;", ",IF(Z1097&lt;&gt;Z1096,Q1097&amp;", ",""))))))&amp;(IF(ISBLANK(R1097),"",(IF(R1097&lt;&gt;R1096,R1097&amp;"m, ",IF(B1097&lt;&gt;B1096,R1097&amp;"m, ",IF(Z1097&lt;&gt;Z1096,R1097&amp;"m, ",""))))))&amp;IF(ISBLANK(S1097),"",(IF(B1097&lt;&gt;B1096,S1097&amp;", ",IF(S1097&lt;&gt;S1096,IF((Z1097=Z1096),"same locality "&amp;S1097&amp;", ",S1097&amp;", "),""))))&amp;(IF(ISBLANK(T1097),"",(IF(T1097&lt;&gt;T1096,IF(ISBLANK(F$2),T1097&amp;", ",T1097&amp;" "&amp;F$2&amp;", "),(IF(B1097&lt;&gt;B1096,IF(ISBLANK(F$2),T1097&amp;", ",T1097&amp;" "&amp;F$2&amp;", "),(IF(Z1097&lt;&gt;Z1096,IF(ISBLANK(F$2),T1097&amp;", ",T1097&amp;" "&amp;F$2&amp;", "),IF((U1097&lt;&gt;U1096)*($G$2="Y"),"same collector, ","")))))))))&amp;(IF(ISBLANK(U1097),"",(IF(U1097&lt;&gt;U1096,U1097&amp;", ",(IF(B1097&lt;&gt;B1096,U1097&amp;", ",IF(Z1097&lt;&gt;Z1096,U1097&amp;", ",(IF(T1097&lt;&gt;T1096,IF((T1097&lt;&gt;T1096)*($G$2="Y"),"same date, ", ""),IF((T1097=T1096)*(U1097=U1096)*(S1097&lt;&gt;S1096)*($G$2="Y"),"same collector and date, ", ""))))))))))&amp;(IF(ISBLANK(V1097),"",V1097&amp;", "))&amp;IF((AA1097&lt;&gt;AA1098)*($H$2="y"),AD1097&amp;AE1097,IF((AA1097&lt;&gt;AA1098)*($H$2="m"),AD1097&amp;AG1097,IF(($H$2&lt;&gt;"m")*($H$2&lt;&gt;"Y"),(IF(F1097=0,"",F1097&amp;" "&amp;$F$4&amp;" "))&amp;(IF(G1097=0,"",G1097&amp;" "&amp;$G$4&amp;" "))&amp;(IF(H1097=0,"",H1097&amp;" "&amp;H$4&amp;" "))&amp;(IF(I1097=0,"",I1097&amp;" "&amp;$I$4&amp;" "))&amp;(IF(J1097=0,"",J1097&amp;" "&amp;$J$4&amp;" "))&amp;IF((ISBLANK(C1097)),"","("&amp;C1097&amp;")"),"")))&amp;IF((B1097=B1098)*(K1097=K1098)*(L1097=L1098)*(M1097=M1098),IF(($H$2&lt;&gt;"m")*($H$2&lt;&gt;"Y"), ", ", IF((ISNUMBER(FIND(")",AE1097))), ", ", "")),IF((B1097=B1098)*(K1097=K1098)*(L1097=L1098),"; ",". ")))</f>
        <v/>
      </c>
      <c r="AI1097" s="1"/>
    </row>
    <row r="1098" spans="1:35" x14ac:dyDescent="0.25">
      <c r="A1098" s="3" t="str">
        <f t="shared" si="140"/>
        <v/>
      </c>
      <c r="B1098" s="53" t="str">
        <f t="shared" si="144"/>
        <v/>
      </c>
      <c r="C1098" s="57"/>
      <c r="D1098" s="57"/>
      <c r="E1098" s="57"/>
      <c r="F1098" s="57"/>
      <c r="G1098" s="57"/>
      <c r="H1098" s="57"/>
      <c r="I1098" s="57"/>
      <c r="J1098" s="57"/>
      <c r="K1098" s="57"/>
      <c r="L1098" s="57"/>
      <c r="M1098" s="54"/>
      <c r="N1098" s="57"/>
      <c r="O1098" s="58"/>
      <c r="P1098" s="58"/>
      <c r="Q1098" s="58"/>
      <c r="R1098" s="58"/>
      <c r="S1098" s="54"/>
      <c r="T1098" s="57"/>
      <c r="U1098" s="57"/>
      <c r="V1098" s="57"/>
      <c r="W1098" s="57"/>
      <c r="X1098" s="147" t="str">
        <f>IF(ISBLANK(D1098),"",IF('order-admin-units'!$I$1&lt;&gt;"y", "", IF((K1098="")*(ISBLANK(D1098)=FALSE), 'order-admin-units'!$B$1+1, VLOOKUP(K1098, ordercountry, 2))))</f>
        <v/>
      </c>
      <c r="Y1098" s="147" t="str">
        <f>IF(ISBLANK(D1098),"",IF('order-admin-units'!$I$1&lt;&gt;"y", "", IF(L1098="", 'order-admin-units'!$B$2+1, VLOOKUP(K1098&amp;"@"&amp;L1098, orderadmin, 2))))</f>
        <v/>
      </c>
      <c r="Z1098" s="147" t="str">
        <f t="shared" si="141"/>
        <v/>
      </c>
      <c r="AA1098" s="147" t="str">
        <f t="shared" si="142"/>
        <v/>
      </c>
      <c r="AB1098" s="147" t="str">
        <f t="shared" si="143"/>
        <v/>
      </c>
      <c r="AC1098" s="147" t="str">
        <f t="shared" si="137"/>
        <v/>
      </c>
      <c r="AD1098" s="11" t="str">
        <f t="shared" si="138"/>
        <v/>
      </c>
      <c r="AE1098" s="11" t="str">
        <f t="array" ref="AE1098">IF(ISBLANK(D1098),"",IF(OR($H$2="y",$H$2="m"),IF(AA1098=AA1097,IF(OR(AB1098=$AB$4:$AB1097)=FALSE,AE1097&amp;C1098,AE1097),"("&amp;C1098)&amp;IF(AA1098=AA1099,IF(OR(AB1099=$AB$4:$AB1098)=FALSE,", ",""),") "),""))</f>
        <v/>
      </c>
      <c r="AF1098" s="11" t="str">
        <f t="shared" si="139"/>
        <v/>
      </c>
      <c r="AG1098" s="11" t="str">
        <f t="array" ref="AG1098">IF(ISBLANK(D1098),"",IF(OR($H$2="y",$H$2="m"),IF(AA1098=AA1097,IF(OR(AC1098=$AC$4:$AC1097)=FALSE,AG1097&amp;AF1098,AG1097),"("&amp;AF1098)&amp;IF(AA1098=AA1099,IF(OR(AC1099=$AC$4:$AC1098)=FALSE,", ",""),") "),""))</f>
        <v/>
      </c>
      <c r="AH1098" s="10" t="str">
        <f>IF((ISBLANK(D1098)),"",IF(D1098=D1097,AH1097,"")&amp;IF(B1097&lt;&gt;B1098,((IF(ISBLANK(E1098),$D$3&amp;"Non-type material: "&amp;$D$3,$D$3&amp;INDEX('type-categories'!$A$2:$B$100,MATCH(E1098,'type-categories'!$A$2:$A$100,0),2)&amp;$D$3))),"")&amp;(IF(K1098&lt;&gt;K1097,$C$2&amp;K1098&amp;$K$3&amp;$C$2&amp;" ",(IF(B1098&lt;&gt;B1097,$C$2&amp;K1098&amp;$K$3&amp;$C$2&amp;" ",""))))&amp;(IF(L1098="","",((IF(L1098&lt;&gt;L1097,$D$2&amp;L1098&amp;$L$3&amp;$D$2&amp;" ",IF(B1098&lt;&gt;B1097,$D$2&amp;L1098&amp;$L$3&amp;$D$2&amp;" ",""))))))&amp;(IF(M1098="","",((IF(M1098&lt;&gt;M1097,$E$2&amp;M1098&amp;$E$2&amp;","&amp;" ",IF(B1098&lt;&gt;B1097,$E$2&amp;M1098&amp;$E$2&amp;",",""))))))&amp;(IF(N1098="","",IF(N1098&lt;&gt;N1097,N1098&amp;", ",IF(B1098&lt;&gt;B1097,N1098&amp;", ",""))))&amp;(IF(ISBLANK(O1098),"",(IF(O1098&lt;&gt;O1097,O1098&amp;", ",IF(B1098&lt;&gt;B1097,O1098&amp;", ","")))))&amp;(IF(ISBLANK(P1098),"",(IF(P1098&lt;&gt;P1097,P1098&amp;", ",IF(B1098&lt;&gt;B1097,P1098&amp;", ",IF(Z1098&lt;&gt;Z1097,P1098&amp;", ",""))))))&amp;(IF(ISBLANK(Q1098),"",(IF(Q1098&lt;&gt;Q1097,Q1098&amp;", ",IF(B1098&lt;&gt;B1097,Q1098&amp;", ",IF(Z1098&lt;&gt;Z1097,Q1098&amp;", ",""))))))&amp;(IF(ISBLANK(R1098),"",(IF(R1098&lt;&gt;R1097,R1098&amp;"m, ",IF(B1098&lt;&gt;B1097,R1098&amp;"m, ",IF(Z1098&lt;&gt;Z1097,R1098&amp;"m, ",""))))))&amp;IF(ISBLANK(S1098),"",(IF(B1098&lt;&gt;B1097,S1098&amp;", ",IF(S1098&lt;&gt;S1097,IF((Z1098=Z1097),"same locality "&amp;S1098&amp;", ",S1098&amp;", "),""))))&amp;(IF(ISBLANK(T1098),"",(IF(T1098&lt;&gt;T1097,IF(ISBLANK(F$2),T1098&amp;", ",T1098&amp;" "&amp;F$2&amp;", "),(IF(B1098&lt;&gt;B1097,IF(ISBLANK(F$2),T1098&amp;", ",T1098&amp;" "&amp;F$2&amp;", "),(IF(Z1098&lt;&gt;Z1097,IF(ISBLANK(F$2),T1098&amp;", ",T1098&amp;" "&amp;F$2&amp;", "),IF((U1098&lt;&gt;U1097)*($G$2="Y"),"same collector, ","")))))))))&amp;(IF(ISBLANK(U1098),"",(IF(U1098&lt;&gt;U1097,U1098&amp;", ",(IF(B1098&lt;&gt;B1097,U1098&amp;", ",IF(Z1098&lt;&gt;Z1097,U1098&amp;", ",(IF(T1098&lt;&gt;T1097,IF((T1098&lt;&gt;T1097)*($G$2="Y"),"same date, ", ""),IF((T1098=T1097)*(U1098=U1097)*(S1098&lt;&gt;S1097)*($G$2="Y"),"same collector and date, ", ""))))))))))&amp;(IF(ISBLANK(V1098),"",V1098&amp;", "))&amp;IF((AA1098&lt;&gt;AA1099)*($H$2="y"),AD1098&amp;AE1098,IF((AA1098&lt;&gt;AA1099)*($H$2="m"),AD1098&amp;AG1098,IF(($H$2&lt;&gt;"m")*($H$2&lt;&gt;"Y"),(IF(F1098=0,"",F1098&amp;" "&amp;$F$4&amp;" "))&amp;(IF(G1098=0,"",G1098&amp;" "&amp;$G$4&amp;" "))&amp;(IF(H1098=0,"",H1098&amp;" "&amp;H$4&amp;" "))&amp;(IF(I1098=0,"",I1098&amp;" "&amp;$I$4&amp;" "))&amp;(IF(J1098=0,"",J1098&amp;" "&amp;$J$4&amp;" "))&amp;IF((ISBLANK(C1098)),"","("&amp;C1098&amp;")"),"")))&amp;IF((B1098=B1099)*(K1098=K1099)*(L1098=L1099)*(M1098=M1099),IF(($H$2&lt;&gt;"m")*($H$2&lt;&gt;"Y"), ", ", IF((ISNUMBER(FIND(")",AE1098))), ", ", "")),IF((B1098=B1099)*(K1098=K1099)*(L1098=L1099),"; ",". ")))</f>
        <v/>
      </c>
      <c r="AI1098" s="1"/>
    </row>
    <row r="1099" spans="1:35" x14ac:dyDescent="0.25">
      <c r="A1099" s="3" t="str">
        <f t="shared" si="140"/>
        <v/>
      </c>
      <c r="B1099" s="53" t="str">
        <f t="shared" si="144"/>
        <v/>
      </c>
      <c r="C1099" s="57"/>
      <c r="D1099" s="57"/>
      <c r="E1099" s="57"/>
      <c r="F1099" s="57"/>
      <c r="G1099" s="57"/>
      <c r="H1099" s="57"/>
      <c r="I1099" s="57"/>
      <c r="J1099" s="57"/>
      <c r="K1099" s="57"/>
      <c r="L1099" s="57"/>
      <c r="M1099" s="54"/>
      <c r="N1099" s="57"/>
      <c r="O1099" s="58"/>
      <c r="P1099" s="58"/>
      <c r="Q1099" s="58"/>
      <c r="R1099" s="58"/>
      <c r="S1099" s="54"/>
      <c r="T1099" s="57"/>
      <c r="U1099" s="57"/>
      <c r="V1099" s="57"/>
      <c r="W1099" s="57"/>
      <c r="X1099" s="147" t="str">
        <f>IF(ISBLANK(D1099),"",IF('order-admin-units'!$I$1&lt;&gt;"y", "", IF((K1099="")*(ISBLANK(D1099)=FALSE), 'order-admin-units'!$B$1+1, VLOOKUP(K1099, ordercountry, 2))))</f>
        <v/>
      </c>
      <c r="Y1099" s="147" t="str">
        <f>IF(ISBLANK(D1099),"",IF('order-admin-units'!$I$1&lt;&gt;"y", "", IF(L1099="", 'order-admin-units'!$B$2+1, VLOOKUP(K1099&amp;"@"&amp;L1099, orderadmin, 2))))</f>
        <v/>
      </c>
      <c r="Z1099" s="147" t="str">
        <f t="shared" si="141"/>
        <v/>
      </c>
      <c r="AA1099" s="147" t="str">
        <f t="shared" si="142"/>
        <v/>
      </c>
      <c r="AB1099" s="147" t="str">
        <f t="shared" si="143"/>
        <v/>
      </c>
      <c r="AC1099" s="147" t="str">
        <f t="shared" si="137"/>
        <v/>
      </c>
      <c r="AD1099" s="11" t="str">
        <f t="shared" si="138"/>
        <v/>
      </c>
      <c r="AE1099" s="11" t="str">
        <f t="array" ref="AE1099">IF(ISBLANK(D1099),"",IF(OR($H$2="y",$H$2="m"),IF(AA1099=AA1098,IF(OR(AB1099=$AB$4:$AB1098)=FALSE,AE1098&amp;C1099,AE1098),"("&amp;C1099)&amp;IF(AA1099=AA1100,IF(OR(AB1100=$AB$4:$AB1099)=FALSE,", ",""),") "),""))</f>
        <v/>
      </c>
      <c r="AF1099" s="11" t="str">
        <f t="shared" si="139"/>
        <v/>
      </c>
      <c r="AG1099" s="11" t="str">
        <f t="array" ref="AG1099">IF(ISBLANK(D1099),"",IF(OR($H$2="y",$H$2="m"),IF(AA1099=AA1098,IF(OR(AC1099=$AC$4:$AC1098)=FALSE,AG1098&amp;AF1099,AG1098),"("&amp;AF1099)&amp;IF(AA1099=AA1100,IF(OR(AC1100=$AC$4:$AC1099)=FALSE,", ",""),") "),""))</f>
        <v/>
      </c>
      <c r="AH1099" s="10" t="str">
        <f>IF((ISBLANK(D1099)),"",IF(D1099=D1098,AH1098,"")&amp;IF(B1098&lt;&gt;B1099,((IF(ISBLANK(E1099),$D$3&amp;"Non-type material: "&amp;$D$3,$D$3&amp;INDEX('type-categories'!$A$2:$B$100,MATCH(E1099,'type-categories'!$A$2:$A$100,0),2)&amp;$D$3))),"")&amp;(IF(K1099&lt;&gt;K1098,$C$2&amp;K1099&amp;$K$3&amp;$C$2&amp;" ",(IF(B1099&lt;&gt;B1098,$C$2&amp;K1099&amp;$K$3&amp;$C$2&amp;" ",""))))&amp;(IF(L1099="","",((IF(L1099&lt;&gt;L1098,$D$2&amp;L1099&amp;$L$3&amp;$D$2&amp;" ",IF(B1099&lt;&gt;B1098,$D$2&amp;L1099&amp;$L$3&amp;$D$2&amp;" ",""))))))&amp;(IF(M1099="","",((IF(M1099&lt;&gt;M1098,$E$2&amp;M1099&amp;$E$2&amp;","&amp;" ",IF(B1099&lt;&gt;B1098,$E$2&amp;M1099&amp;$E$2&amp;",",""))))))&amp;(IF(N1099="","",IF(N1099&lt;&gt;N1098,N1099&amp;", ",IF(B1099&lt;&gt;B1098,N1099&amp;", ",""))))&amp;(IF(ISBLANK(O1099),"",(IF(O1099&lt;&gt;O1098,O1099&amp;", ",IF(B1099&lt;&gt;B1098,O1099&amp;", ","")))))&amp;(IF(ISBLANK(P1099),"",(IF(P1099&lt;&gt;P1098,P1099&amp;", ",IF(B1099&lt;&gt;B1098,P1099&amp;", ",IF(Z1099&lt;&gt;Z1098,P1099&amp;", ",""))))))&amp;(IF(ISBLANK(Q1099),"",(IF(Q1099&lt;&gt;Q1098,Q1099&amp;", ",IF(B1099&lt;&gt;B1098,Q1099&amp;", ",IF(Z1099&lt;&gt;Z1098,Q1099&amp;", ",""))))))&amp;(IF(ISBLANK(R1099),"",(IF(R1099&lt;&gt;R1098,R1099&amp;"m, ",IF(B1099&lt;&gt;B1098,R1099&amp;"m, ",IF(Z1099&lt;&gt;Z1098,R1099&amp;"m, ",""))))))&amp;IF(ISBLANK(S1099),"",(IF(B1099&lt;&gt;B1098,S1099&amp;", ",IF(S1099&lt;&gt;S1098,IF((Z1099=Z1098),"same locality "&amp;S1099&amp;", ",S1099&amp;", "),""))))&amp;(IF(ISBLANK(T1099),"",(IF(T1099&lt;&gt;T1098,IF(ISBLANK(F$2),T1099&amp;", ",T1099&amp;" "&amp;F$2&amp;", "),(IF(B1099&lt;&gt;B1098,IF(ISBLANK(F$2),T1099&amp;", ",T1099&amp;" "&amp;F$2&amp;", "),(IF(Z1099&lt;&gt;Z1098,IF(ISBLANK(F$2),T1099&amp;", ",T1099&amp;" "&amp;F$2&amp;", "),IF((U1099&lt;&gt;U1098)*($G$2="Y"),"same collector, ","")))))))))&amp;(IF(ISBLANK(U1099),"",(IF(U1099&lt;&gt;U1098,U1099&amp;", ",(IF(B1099&lt;&gt;B1098,U1099&amp;", ",IF(Z1099&lt;&gt;Z1098,U1099&amp;", ",(IF(T1099&lt;&gt;T1098,IF((T1099&lt;&gt;T1098)*($G$2="Y"),"same date, ", ""),IF((T1099=T1098)*(U1099=U1098)*(S1099&lt;&gt;S1098)*($G$2="Y"),"same collector and date, ", ""))))))))))&amp;(IF(ISBLANK(V1099),"",V1099&amp;", "))&amp;IF((AA1099&lt;&gt;AA1100)*($H$2="y"),AD1099&amp;AE1099,IF((AA1099&lt;&gt;AA1100)*($H$2="m"),AD1099&amp;AG1099,IF(($H$2&lt;&gt;"m")*($H$2&lt;&gt;"Y"),(IF(F1099=0,"",F1099&amp;" "&amp;$F$4&amp;" "))&amp;(IF(G1099=0,"",G1099&amp;" "&amp;$G$4&amp;" "))&amp;(IF(H1099=0,"",H1099&amp;" "&amp;H$4&amp;" "))&amp;(IF(I1099=0,"",I1099&amp;" "&amp;$I$4&amp;" "))&amp;(IF(J1099=0,"",J1099&amp;" "&amp;$J$4&amp;" "))&amp;IF((ISBLANK(C1099)),"","("&amp;C1099&amp;")"),"")))&amp;IF((B1099=B1100)*(K1099=K1100)*(L1099=L1100)*(M1099=M1100),IF(($H$2&lt;&gt;"m")*($H$2&lt;&gt;"Y"), ", ", IF((ISNUMBER(FIND(")",AE1099))), ", ", "")),IF((B1099=B1100)*(K1099=K1100)*(L1099=L1100),"; ",". ")))</f>
        <v/>
      </c>
      <c r="AI1099" s="1"/>
    </row>
    <row r="1100" spans="1:35" x14ac:dyDescent="0.25">
      <c r="A1100" s="3" t="str">
        <f t="shared" si="140"/>
        <v/>
      </c>
      <c r="B1100" s="53" t="str">
        <f t="shared" si="144"/>
        <v/>
      </c>
      <c r="C1100" s="57"/>
      <c r="D1100" s="57"/>
      <c r="E1100" s="57"/>
      <c r="F1100" s="57"/>
      <c r="G1100" s="57"/>
      <c r="H1100" s="57"/>
      <c r="I1100" s="57"/>
      <c r="J1100" s="57"/>
      <c r="K1100" s="57"/>
      <c r="L1100" s="57"/>
      <c r="M1100" s="54"/>
      <c r="N1100" s="57"/>
      <c r="O1100" s="58"/>
      <c r="P1100" s="58"/>
      <c r="Q1100" s="58"/>
      <c r="R1100" s="58"/>
      <c r="S1100" s="54"/>
      <c r="T1100" s="57"/>
      <c r="U1100" s="57"/>
      <c r="V1100" s="57"/>
      <c r="W1100" s="57"/>
      <c r="X1100" s="147" t="str">
        <f>IF(ISBLANK(D1100),"",IF('order-admin-units'!$I$1&lt;&gt;"y", "", IF((K1100="")*(ISBLANK(D1100)=FALSE), 'order-admin-units'!$B$1+1, VLOOKUP(K1100, ordercountry, 2))))</f>
        <v/>
      </c>
      <c r="Y1100" s="147" t="str">
        <f>IF(ISBLANK(D1100),"",IF('order-admin-units'!$I$1&lt;&gt;"y", "", IF(L1100="", 'order-admin-units'!$B$2+1, VLOOKUP(K1100&amp;"@"&amp;L1100, orderadmin, 2))))</f>
        <v/>
      </c>
      <c r="Z1100" s="147" t="str">
        <f t="shared" si="141"/>
        <v/>
      </c>
      <c r="AA1100" s="147" t="str">
        <f t="shared" si="142"/>
        <v/>
      </c>
      <c r="AB1100" s="147" t="str">
        <f t="shared" si="143"/>
        <v/>
      </c>
      <c r="AC1100" s="147" t="str">
        <f t="shared" si="137"/>
        <v/>
      </c>
      <c r="AD1100" s="11" t="str">
        <f t="shared" si="138"/>
        <v/>
      </c>
      <c r="AE1100" s="11" t="str">
        <f t="array" ref="AE1100">IF(ISBLANK(D1100),"",IF(OR($H$2="y",$H$2="m"),IF(AA1100=AA1099,IF(OR(AB1100=$AB$4:$AB1099)=FALSE,AE1099&amp;C1100,AE1099),"("&amp;C1100)&amp;IF(AA1100=AA1101,IF(OR(AB1101=$AB$4:$AB1100)=FALSE,", ",""),") "),""))</f>
        <v/>
      </c>
      <c r="AF1100" s="11" t="str">
        <f t="shared" si="139"/>
        <v/>
      </c>
      <c r="AG1100" s="11" t="str">
        <f t="array" ref="AG1100">IF(ISBLANK(D1100),"",IF(OR($H$2="y",$H$2="m"),IF(AA1100=AA1099,IF(OR(AC1100=$AC$4:$AC1099)=FALSE,AG1099&amp;AF1100,AG1099),"("&amp;AF1100)&amp;IF(AA1100=AA1101,IF(OR(AC1101=$AC$4:$AC1100)=FALSE,", ",""),") "),""))</f>
        <v/>
      </c>
      <c r="AH1100" s="10" t="str">
        <f>IF((ISBLANK(D1100)),"",IF(D1100=D1099,AH1099,"")&amp;IF(B1099&lt;&gt;B1100,((IF(ISBLANK(E1100),$D$3&amp;"Non-type material: "&amp;$D$3,$D$3&amp;INDEX('type-categories'!$A$2:$B$100,MATCH(E1100,'type-categories'!$A$2:$A$100,0),2)&amp;$D$3))),"")&amp;(IF(K1100&lt;&gt;K1099,$C$2&amp;K1100&amp;$K$3&amp;$C$2&amp;" ",(IF(B1100&lt;&gt;B1099,$C$2&amp;K1100&amp;$K$3&amp;$C$2&amp;" ",""))))&amp;(IF(L1100="","",((IF(L1100&lt;&gt;L1099,$D$2&amp;L1100&amp;$L$3&amp;$D$2&amp;" ",IF(B1100&lt;&gt;B1099,$D$2&amp;L1100&amp;$L$3&amp;$D$2&amp;" ",""))))))&amp;(IF(M1100="","",((IF(M1100&lt;&gt;M1099,$E$2&amp;M1100&amp;$E$2&amp;","&amp;" ",IF(B1100&lt;&gt;B1099,$E$2&amp;M1100&amp;$E$2&amp;",",""))))))&amp;(IF(N1100="","",IF(N1100&lt;&gt;N1099,N1100&amp;", ",IF(B1100&lt;&gt;B1099,N1100&amp;", ",""))))&amp;(IF(ISBLANK(O1100),"",(IF(O1100&lt;&gt;O1099,O1100&amp;", ",IF(B1100&lt;&gt;B1099,O1100&amp;", ","")))))&amp;(IF(ISBLANK(P1100),"",(IF(P1100&lt;&gt;P1099,P1100&amp;", ",IF(B1100&lt;&gt;B1099,P1100&amp;", ",IF(Z1100&lt;&gt;Z1099,P1100&amp;", ",""))))))&amp;(IF(ISBLANK(Q1100),"",(IF(Q1100&lt;&gt;Q1099,Q1100&amp;", ",IF(B1100&lt;&gt;B1099,Q1100&amp;", ",IF(Z1100&lt;&gt;Z1099,Q1100&amp;", ",""))))))&amp;(IF(ISBLANK(R1100),"",(IF(R1100&lt;&gt;R1099,R1100&amp;"m, ",IF(B1100&lt;&gt;B1099,R1100&amp;"m, ",IF(Z1100&lt;&gt;Z1099,R1100&amp;"m, ",""))))))&amp;IF(ISBLANK(S1100),"",(IF(B1100&lt;&gt;B1099,S1100&amp;", ",IF(S1100&lt;&gt;S1099,IF((Z1100=Z1099),"same locality "&amp;S1100&amp;", ",S1100&amp;", "),""))))&amp;(IF(ISBLANK(T1100),"",(IF(T1100&lt;&gt;T1099,IF(ISBLANK(F$2),T1100&amp;", ",T1100&amp;" "&amp;F$2&amp;", "),(IF(B1100&lt;&gt;B1099,IF(ISBLANK(F$2),T1100&amp;", ",T1100&amp;" "&amp;F$2&amp;", "),(IF(Z1100&lt;&gt;Z1099,IF(ISBLANK(F$2),T1100&amp;", ",T1100&amp;" "&amp;F$2&amp;", "),IF((U1100&lt;&gt;U1099)*($G$2="Y"),"same collector, ","")))))))))&amp;(IF(ISBLANK(U1100),"",(IF(U1100&lt;&gt;U1099,U1100&amp;", ",(IF(B1100&lt;&gt;B1099,U1100&amp;", ",IF(Z1100&lt;&gt;Z1099,U1100&amp;", ",(IF(T1100&lt;&gt;T1099,IF((T1100&lt;&gt;T1099)*($G$2="Y"),"same date, ", ""),IF((T1100=T1099)*(U1100=U1099)*(S1100&lt;&gt;S1099)*($G$2="Y"),"same collector and date, ", ""))))))))))&amp;(IF(ISBLANK(V1100),"",V1100&amp;", "))&amp;IF((AA1100&lt;&gt;AA1101)*($H$2="y"),AD1100&amp;AE1100,IF((AA1100&lt;&gt;AA1101)*($H$2="m"),AD1100&amp;AG1100,IF(($H$2&lt;&gt;"m")*($H$2&lt;&gt;"Y"),(IF(F1100=0,"",F1100&amp;" "&amp;$F$4&amp;" "))&amp;(IF(G1100=0,"",G1100&amp;" "&amp;$G$4&amp;" "))&amp;(IF(H1100=0,"",H1100&amp;" "&amp;H$4&amp;" "))&amp;(IF(I1100=0,"",I1100&amp;" "&amp;$I$4&amp;" "))&amp;(IF(J1100=0,"",J1100&amp;" "&amp;$J$4&amp;" "))&amp;IF((ISBLANK(C1100)),"","("&amp;C1100&amp;")"),"")))&amp;IF((B1100=B1101)*(K1100=K1101)*(L1100=L1101)*(M1100=M1101),IF(($H$2&lt;&gt;"m")*($H$2&lt;&gt;"Y"), ", ", IF((ISNUMBER(FIND(")",AE1100))), ", ", "")),IF((B1100=B1101)*(K1100=K1101)*(L1100=L1101),"; ",". ")))</f>
        <v/>
      </c>
      <c r="AI1100" s="1"/>
    </row>
    <row r="1101" spans="1:35" x14ac:dyDescent="0.25">
      <c r="A1101" s="3" t="str">
        <f t="shared" si="140"/>
        <v/>
      </c>
      <c r="B1101" s="53" t="str">
        <f t="shared" si="144"/>
        <v/>
      </c>
      <c r="C1101" s="57"/>
      <c r="D1101" s="57"/>
      <c r="E1101" s="57"/>
      <c r="F1101" s="57"/>
      <c r="G1101" s="57"/>
      <c r="H1101" s="57"/>
      <c r="I1101" s="57"/>
      <c r="J1101" s="57"/>
      <c r="K1101" s="57"/>
      <c r="L1101" s="57"/>
      <c r="M1101" s="54"/>
      <c r="N1101" s="57"/>
      <c r="O1101" s="58"/>
      <c r="P1101" s="58"/>
      <c r="Q1101" s="58"/>
      <c r="R1101" s="58"/>
      <c r="S1101" s="54"/>
      <c r="T1101" s="57"/>
      <c r="U1101" s="57"/>
      <c r="V1101" s="57"/>
      <c r="W1101" s="57"/>
      <c r="X1101" s="147" t="str">
        <f>IF(ISBLANK(D1101),"",IF('order-admin-units'!$I$1&lt;&gt;"y", "", IF((K1101="")*(ISBLANK(D1101)=FALSE), 'order-admin-units'!$B$1+1, VLOOKUP(K1101, ordercountry, 2))))</f>
        <v/>
      </c>
      <c r="Y1101" s="147" t="str">
        <f>IF(ISBLANK(D1101),"",IF('order-admin-units'!$I$1&lt;&gt;"y", "", IF(L1101="", 'order-admin-units'!$B$2+1, VLOOKUP(K1101&amp;"@"&amp;L1101, orderadmin, 2))))</f>
        <v/>
      </c>
      <c r="Z1101" s="147" t="str">
        <f t="shared" si="141"/>
        <v/>
      </c>
      <c r="AA1101" s="147" t="str">
        <f t="shared" si="142"/>
        <v/>
      </c>
      <c r="AB1101" s="147" t="str">
        <f t="shared" si="143"/>
        <v/>
      </c>
      <c r="AC1101" s="147" t="str">
        <f t="shared" si="137"/>
        <v/>
      </c>
      <c r="AD1101" s="11" t="str">
        <f t="shared" si="138"/>
        <v/>
      </c>
      <c r="AE1101" s="11" t="str">
        <f t="array" ref="AE1101">IF(ISBLANK(D1101),"",IF(OR($H$2="y",$H$2="m"),IF(AA1101=AA1100,IF(OR(AB1101=$AB$4:$AB1100)=FALSE,AE1100&amp;C1101,AE1100),"("&amp;C1101)&amp;IF(AA1101=AA1102,IF(OR(AB1102=$AB$4:$AB1101)=FALSE,", ",""),") "),""))</f>
        <v/>
      </c>
      <c r="AF1101" s="11" t="str">
        <f t="shared" si="139"/>
        <v/>
      </c>
      <c r="AG1101" s="11" t="str">
        <f t="array" ref="AG1101">IF(ISBLANK(D1101),"",IF(OR($H$2="y",$H$2="m"),IF(AA1101=AA1100,IF(OR(AC1101=$AC$4:$AC1100)=FALSE,AG1100&amp;AF1101,AG1100),"("&amp;AF1101)&amp;IF(AA1101=AA1102,IF(OR(AC1102=$AC$4:$AC1101)=FALSE,", ",""),") "),""))</f>
        <v/>
      </c>
      <c r="AH1101" s="10" t="str">
        <f>IF((ISBLANK(D1101)),"",IF(D1101=D1100,AH1100,"")&amp;IF(B1100&lt;&gt;B1101,((IF(ISBLANK(E1101),$D$3&amp;"Non-type material: "&amp;$D$3,$D$3&amp;INDEX('type-categories'!$A$2:$B$100,MATCH(E1101,'type-categories'!$A$2:$A$100,0),2)&amp;$D$3))),"")&amp;(IF(K1101&lt;&gt;K1100,$C$2&amp;K1101&amp;$K$3&amp;$C$2&amp;" ",(IF(B1101&lt;&gt;B1100,$C$2&amp;K1101&amp;$K$3&amp;$C$2&amp;" ",""))))&amp;(IF(L1101="","",((IF(L1101&lt;&gt;L1100,$D$2&amp;L1101&amp;$L$3&amp;$D$2&amp;" ",IF(B1101&lt;&gt;B1100,$D$2&amp;L1101&amp;$L$3&amp;$D$2&amp;" ",""))))))&amp;(IF(M1101="","",((IF(M1101&lt;&gt;M1100,$E$2&amp;M1101&amp;$E$2&amp;","&amp;" ",IF(B1101&lt;&gt;B1100,$E$2&amp;M1101&amp;$E$2&amp;",",""))))))&amp;(IF(N1101="","",IF(N1101&lt;&gt;N1100,N1101&amp;", ",IF(B1101&lt;&gt;B1100,N1101&amp;", ",""))))&amp;(IF(ISBLANK(O1101),"",(IF(O1101&lt;&gt;O1100,O1101&amp;", ",IF(B1101&lt;&gt;B1100,O1101&amp;", ","")))))&amp;(IF(ISBLANK(P1101),"",(IF(P1101&lt;&gt;P1100,P1101&amp;", ",IF(B1101&lt;&gt;B1100,P1101&amp;", ",IF(Z1101&lt;&gt;Z1100,P1101&amp;", ",""))))))&amp;(IF(ISBLANK(Q1101),"",(IF(Q1101&lt;&gt;Q1100,Q1101&amp;", ",IF(B1101&lt;&gt;B1100,Q1101&amp;", ",IF(Z1101&lt;&gt;Z1100,Q1101&amp;", ",""))))))&amp;(IF(ISBLANK(R1101),"",(IF(R1101&lt;&gt;R1100,R1101&amp;"m, ",IF(B1101&lt;&gt;B1100,R1101&amp;"m, ",IF(Z1101&lt;&gt;Z1100,R1101&amp;"m, ",""))))))&amp;IF(ISBLANK(S1101),"",(IF(B1101&lt;&gt;B1100,S1101&amp;", ",IF(S1101&lt;&gt;S1100,IF((Z1101=Z1100),"same locality "&amp;S1101&amp;", ",S1101&amp;", "),""))))&amp;(IF(ISBLANK(T1101),"",(IF(T1101&lt;&gt;T1100,IF(ISBLANK(F$2),T1101&amp;", ",T1101&amp;" "&amp;F$2&amp;", "),(IF(B1101&lt;&gt;B1100,IF(ISBLANK(F$2),T1101&amp;", ",T1101&amp;" "&amp;F$2&amp;", "),(IF(Z1101&lt;&gt;Z1100,IF(ISBLANK(F$2),T1101&amp;", ",T1101&amp;" "&amp;F$2&amp;", "),IF((U1101&lt;&gt;U1100)*($G$2="Y"),"same collector, ","")))))))))&amp;(IF(ISBLANK(U1101),"",(IF(U1101&lt;&gt;U1100,U1101&amp;", ",(IF(B1101&lt;&gt;B1100,U1101&amp;", ",IF(Z1101&lt;&gt;Z1100,U1101&amp;", ",(IF(T1101&lt;&gt;T1100,IF((T1101&lt;&gt;T1100)*($G$2="Y"),"same date, ", ""),IF((T1101=T1100)*(U1101=U1100)*(S1101&lt;&gt;S1100)*($G$2="Y"),"same collector and date, ", ""))))))))))&amp;(IF(ISBLANK(V1101),"",V1101&amp;", "))&amp;IF((AA1101&lt;&gt;AA1102)*($H$2="y"),AD1101&amp;AE1101,IF((AA1101&lt;&gt;AA1102)*($H$2="m"),AD1101&amp;AG1101,IF(($H$2&lt;&gt;"m")*($H$2&lt;&gt;"Y"),(IF(F1101=0,"",F1101&amp;" "&amp;$F$4&amp;" "))&amp;(IF(G1101=0,"",G1101&amp;" "&amp;$G$4&amp;" "))&amp;(IF(H1101=0,"",H1101&amp;" "&amp;H$4&amp;" "))&amp;(IF(I1101=0,"",I1101&amp;" "&amp;$I$4&amp;" "))&amp;(IF(J1101=0,"",J1101&amp;" "&amp;$J$4&amp;" "))&amp;IF((ISBLANK(C1101)),"","("&amp;C1101&amp;")"),"")))&amp;IF((B1101=B1102)*(K1101=K1102)*(L1101=L1102)*(M1101=M1102),IF(($H$2&lt;&gt;"m")*($H$2&lt;&gt;"Y"), ", ", IF((ISNUMBER(FIND(")",AE1101))), ", ", "")),IF((B1101=B1102)*(K1101=K1102)*(L1101=L1102),"; ",". ")))</f>
        <v/>
      </c>
      <c r="AI1101" s="1"/>
    </row>
    <row r="1102" spans="1:35" x14ac:dyDescent="0.25">
      <c r="A1102" s="3" t="str">
        <f t="shared" si="140"/>
        <v/>
      </c>
      <c r="B1102" s="53" t="str">
        <f t="shared" si="144"/>
        <v/>
      </c>
      <c r="C1102" s="57"/>
      <c r="D1102" s="57"/>
      <c r="E1102" s="57"/>
      <c r="F1102" s="57"/>
      <c r="G1102" s="57"/>
      <c r="H1102" s="57"/>
      <c r="I1102" s="57"/>
      <c r="J1102" s="57"/>
      <c r="K1102" s="57"/>
      <c r="L1102" s="57"/>
      <c r="M1102" s="54"/>
      <c r="N1102" s="57"/>
      <c r="O1102" s="58"/>
      <c r="P1102" s="58"/>
      <c r="Q1102" s="58"/>
      <c r="R1102" s="58"/>
      <c r="S1102" s="54"/>
      <c r="T1102" s="57"/>
      <c r="U1102" s="57"/>
      <c r="V1102" s="57"/>
      <c r="W1102" s="57"/>
      <c r="X1102" s="147" t="str">
        <f>IF(ISBLANK(D1102),"",IF('order-admin-units'!$I$1&lt;&gt;"y", "", IF((K1102="")*(ISBLANK(D1102)=FALSE), 'order-admin-units'!$B$1+1, VLOOKUP(K1102, ordercountry, 2))))</f>
        <v/>
      </c>
      <c r="Y1102" s="147" t="str">
        <f>IF(ISBLANK(D1102),"",IF('order-admin-units'!$I$1&lt;&gt;"y", "", IF(L1102="", 'order-admin-units'!$B$2+1, VLOOKUP(K1102&amp;"@"&amp;L1102, orderadmin, 2))))</f>
        <v/>
      </c>
      <c r="Z1102" s="147" t="str">
        <f t="shared" si="141"/>
        <v/>
      </c>
      <c r="AA1102" s="147" t="str">
        <f t="shared" si="142"/>
        <v/>
      </c>
      <c r="AB1102" s="147" t="str">
        <f t="shared" si="143"/>
        <v/>
      </c>
      <c r="AC1102" s="147" t="str">
        <f t="shared" si="137"/>
        <v/>
      </c>
      <c r="AD1102" s="11" t="str">
        <f t="shared" si="138"/>
        <v/>
      </c>
      <c r="AE1102" s="11" t="str">
        <f t="array" ref="AE1102">IF(ISBLANK(D1102),"",IF(OR($H$2="y",$H$2="m"),IF(AA1102=AA1101,IF(OR(AB1102=$AB$4:$AB1101)=FALSE,AE1101&amp;C1102,AE1101),"("&amp;C1102)&amp;IF(AA1102=AA1103,IF(OR(AB1103=$AB$4:$AB1102)=FALSE,", ",""),") "),""))</f>
        <v/>
      </c>
      <c r="AF1102" s="11" t="str">
        <f t="shared" si="139"/>
        <v/>
      </c>
      <c r="AG1102" s="11" t="str">
        <f t="array" ref="AG1102">IF(ISBLANK(D1102),"",IF(OR($H$2="y",$H$2="m"),IF(AA1102=AA1101,IF(OR(AC1102=$AC$4:$AC1101)=FALSE,AG1101&amp;AF1102,AG1101),"("&amp;AF1102)&amp;IF(AA1102=AA1103,IF(OR(AC1103=$AC$4:$AC1102)=FALSE,", ",""),") "),""))</f>
        <v/>
      </c>
      <c r="AH1102" s="10" t="str">
        <f>IF((ISBLANK(D1102)),"",IF(D1102=D1101,AH1101,"")&amp;IF(B1101&lt;&gt;B1102,((IF(ISBLANK(E1102),$D$3&amp;"Non-type material: "&amp;$D$3,$D$3&amp;INDEX('type-categories'!$A$2:$B$100,MATCH(E1102,'type-categories'!$A$2:$A$100,0),2)&amp;$D$3))),"")&amp;(IF(K1102&lt;&gt;K1101,$C$2&amp;K1102&amp;$K$3&amp;$C$2&amp;" ",(IF(B1102&lt;&gt;B1101,$C$2&amp;K1102&amp;$K$3&amp;$C$2&amp;" ",""))))&amp;(IF(L1102="","",((IF(L1102&lt;&gt;L1101,$D$2&amp;L1102&amp;$L$3&amp;$D$2&amp;" ",IF(B1102&lt;&gt;B1101,$D$2&amp;L1102&amp;$L$3&amp;$D$2&amp;" ",""))))))&amp;(IF(M1102="","",((IF(M1102&lt;&gt;M1101,$E$2&amp;M1102&amp;$E$2&amp;","&amp;" ",IF(B1102&lt;&gt;B1101,$E$2&amp;M1102&amp;$E$2&amp;",",""))))))&amp;(IF(N1102="","",IF(N1102&lt;&gt;N1101,N1102&amp;", ",IF(B1102&lt;&gt;B1101,N1102&amp;", ",""))))&amp;(IF(ISBLANK(O1102),"",(IF(O1102&lt;&gt;O1101,O1102&amp;", ",IF(B1102&lt;&gt;B1101,O1102&amp;", ","")))))&amp;(IF(ISBLANK(P1102),"",(IF(P1102&lt;&gt;P1101,P1102&amp;", ",IF(B1102&lt;&gt;B1101,P1102&amp;", ",IF(Z1102&lt;&gt;Z1101,P1102&amp;", ",""))))))&amp;(IF(ISBLANK(Q1102),"",(IF(Q1102&lt;&gt;Q1101,Q1102&amp;", ",IF(B1102&lt;&gt;B1101,Q1102&amp;", ",IF(Z1102&lt;&gt;Z1101,Q1102&amp;", ",""))))))&amp;(IF(ISBLANK(R1102),"",(IF(R1102&lt;&gt;R1101,R1102&amp;"m, ",IF(B1102&lt;&gt;B1101,R1102&amp;"m, ",IF(Z1102&lt;&gt;Z1101,R1102&amp;"m, ",""))))))&amp;IF(ISBLANK(S1102),"",(IF(B1102&lt;&gt;B1101,S1102&amp;", ",IF(S1102&lt;&gt;S1101,IF((Z1102=Z1101),"same locality "&amp;S1102&amp;", ",S1102&amp;", "),""))))&amp;(IF(ISBLANK(T1102),"",(IF(T1102&lt;&gt;T1101,IF(ISBLANK(F$2),T1102&amp;", ",T1102&amp;" "&amp;F$2&amp;", "),(IF(B1102&lt;&gt;B1101,IF(ISBLANK(F$2),T1102&amp;", ",T1102&amp;" "&amp;F$2&amp;", "),(IF(Z1102&lt;&gt;Z1101,IF(ISBLANK(F$2),T1102&amp;", ",T1102&amp;" "&amp;F$2&amp;", "),IF((U1102&lt;&gt;U1101)*($G$2="Y"),"same collector, ","")))))))))&amp;(IF(ISBLANK(U1102),"",(IF(U1102&lt;&gt;U1101,U1102&amp;", ",(IF(B1102&lt;&gt;B1101,U1102&amp;", ",IF(Z1102&lt;&gt;Z1101,U1102&amp;", ",(IF(T1102&lt;&gt;T1101,IF((T1102&lt;&gt;T1101)*($G$2="Y"),"same date, ", ""),IF((T1102=T1101)*(U1102=U1101)*(S1102&lt;&gt;S1101)*($G$2="Y"),"same collector and date, ", ""))))))))))&amp;(IF(ISBLANK(V1102),"",V1102&amp;", "))&amp;IF((AA1102&lt;&gt;AA1103)*($H$2="y"),AD1102&amp;AE1102,IF((AA1102&lt;&gt;AA1103)*($H$2="m"),AD1102&amp;AG1102,IF(($H$2&lt;&gt;"m")*($H$2&lt;&gt;"Y"),(IF(F1102=0,"",F1102&amp;" "&amp;$F$4&amp;" "))&amp;(IF(G1102=0,"",G1102&amp;" "&amp;$G$4&amp;" "))&amp;(IF(H1102=0,"",H1102&amp;" "&amp;H$4&amp;" "))&amp;(IF(I1102=0,"",I1102&amp;" "&amp;$I$4&amp;" "))&amp;(IF(J1102=0,"",J1102&amp;" "&amp;$J$4&amp;" "))&amp;IF((ISBLANK(C1102)),"","("&amp;C1102&amp;")"),"")))&amp;IF((B1102=B1103)*(K1102=K1103)*(L1102=L1103)*(M1102=M1103),IF(($H$2&lt;&gt;"m")*($H$2&lt;&gt;"Y"), ", ", IF((ISNUMBER(FIND(")",AE1102))), ", ", "")),IF((B1102=B1103)*(K1102=K1103)*(L1102=L1103),"; ",". ")))</f>
        <v/>
      </c>
      <c r="AI1102" s="1"/>
    </row>
    <row r="1103" spans="1:35" x14ac:dyDescent="0.25">
      <c r="A1103" s="3" t="str">
        <f t="shared" si="140"/>
        <v/>
      </c>
      <c r="B1103" s="53" t="str">
        <f t="shared" si="144"/>
        <v/>
      </c>
      <c r="C1103" s="57"/>
      <c r="D1103" s="57"/>
      <c r="E1103" s="57"/>
      <c r="F1103" s="57"/>
      <c r="G1103" s="57"/>
      <c r="H1103" s="57"/>
      <c r="I1103" s="57"/>
      <c r="J1103" s="57"/>
      <c r="K1103" s="57"/>
      <c r="L1103" s="57"/>
      <c r="M1103" s="54"/>
      <c r="N1103" s="57"/>
      <c r="O1103" s="58"/>
      <c r="P1103" s="58"/>
      <c r="Q1103" s="58"/>
      <c r="R1103" s="58"/>
      <c r="S1103" s="54"/>
      <c r="T1103" s="57"/>
      <c r="U1103" s="57"/>
      <c r="V1103" s="57"/>
      <c r="W1103" s="57"/>
      <c r="X1103" s="147" t="str">
        <f>IF(ISBLANK(D1103),"",IF('order-admin-units'!$I$1&lt;&gt;"y", "", IF((K1103="")*(ISBLANK(D1103)=FALSE), 'order-admin-units'!$B$1+1, VLOOKUP(K1103, ordercountry, 2))))</f>
        <v/>
      </c>
      <c r="Y1103" s="147" t="str">
        <f>IF(ISBLANK(D1103),"",IF('order-admin-units'!$I$1&lt;&gt;"y", "", IF(L1103="", 'order-admin-units'!$B$2+1, VLOOKUP(K1103&amp;"@"&amp;L1103, orderadmin, 2))))</f>
        <v/>
      </c>
      <c r="Z1103" s="147" t="str">
        <f t="shared" si="141"/>
        <v/>
      </c>
      <c r="AA1103" s="147" t="str">
        <f t="shared" si="142"/>
        <v/>
      </c>
      <c r="AB1103" s="147" t="str">
        <f t="shared" si="143"/>
        <v/>
      </c>
      <c r="AC1103" s="147" t="str">
        <f t="shared" si="137"/>
        <v/>
      </c>
      <c r="AD1103" s="11" t="str">
        <f t="shared" si="138"/>
        <v/>
      </c>
      <c r="AE1103" s="11" t="str">
        <f t="array" ref="AE1103">IF(ISBLANK(D1103),"",IF(OR($H$2="y",$H$2="m"),IF(AA1103=AA1102,IF(OR(AB1103=$AB$4:$AB1102)=FALSE,AE1102&amp;C1103,AE1102),"("&amp;C1103)&amp;IF(AA1103=AA1104,IF(OR(AB1104=$AB$4:$AB1103)=FALSE,", ",""),") "),""))</f>
        <v/>
      </c>
      <c r="AF1103" s="11" t="str">
        <f t="shared" si="139"/>
        <v/>
      </c>
      <c r="AG1103" s="11" t="str">
        <f t="array" ref="AG1103">IF(ISBLANK(D1103),"",IF(OR($H$2="y",$H$2="m"),IF(AA1103=AA1102,IF(OR(AC1103=$AC$4:$AC1102)=FALSE,AG1102&amp;AF1103,AG1102),"("&amp;AF1103)&amp;IF(AA1103=AA1104,IF(OR(AC1104=$AC$4:$AC1103)=FALSE,", ",""),") "),""))</f>
        <v/>
      </c>
      <c r="AH1103" s="10" t="str">
        <f>IF((ISBLANK(D1103)),"",IF(D1103=D1102,AH1102,"")&amp;IF(B1102&lt;&gt;B1103,((IF(ISBLANK(E1103),$D$3&amp;"Non-type material: "&amp;$D$3,$D$3&amp;INDEX('type-categories'!$A$2:$B$100,MATCH(E1103,'type-categories'!$A$2:$A$100,0),2)&amp;$D$3))),"")&amp;(IF(K1103&lt;&gt;K1102,$C$2&amp;K1103&amp;$K$3&amp;$C$2&amp;" ",(IF(B1103&lt;&gt;B1102,$C$2&amp;K1103&amp;$K$3&amp;$C$2&amp;" ",""))))&amp;(IF(L1103="","",((IF(L1103&lt;&gt;L1102,$D$2&amp;L1103&amp;$L$3&amp;$D$2&amp;" ",IF(B1103&lt;&gt;B1102,$D$2&amp;L1103&amp;$L$3&amp;$D$2&amp;" ",""))))))&amp;(IF(M1103="","",((IF(M1103&lt;&gt;M1102,$E$2&amp;M1103&amp;$E$2&amp;","&amp;" ",IF(B1103&lt;&gt;B1102,$E$2&amp;M1103&amp;$E$2&amp;",",""))))))&amp;(IF(N1103="","",IF(N1103&lt;&gt;N1102,N1103&amp;", ",IF(B1103&lt;&gt;B1102,N1103&amp;", ",""))))&amp;(IF(ISBLANK(O1103),"",(IF(O1103&lt;&gt;O1102,O1103&amp;", ",IF(B1103&lt;&gt;B1102,O1103&amp;", ","")))))&amp;(IF(ISBLANK(P1103),"",(IF(P1103&lt;&gt;P1102,P1103&amp;", ",IF(B1103&lt;&gt;B1102,P1103&amp;", ",IF(Z1103&lt;&gt;Z1102,P1103&amp;", ",""))))))&amp;(IF(ISBLANK(Q1103),"",(IF(Q1103&lt;&gt;Q1102,Q1103&amp;", ",IF(B1103&lt;&gt;B1102,Q1103&amp;", ",IF(Z1103&lt;&gt;Z1102,Q1103&amp;", ",""))))))&amp;(IF(ISBLANK(R1103),"",(IF(R1103&lt;&gt;R1102,R1103&amp;"m, ",IF(B1103&lt;&gt;B1102,R1103&amp;"m, ",IF(Z1103&lt;&gt;Z1102,R1103&amp;"m, ",""))))))&amp;IF(ISBLANK(S1103),"",(IF(B1103&lt;&gt;B1102,S1103&amp;", ",IF(S1103&lt;&gt;S1102,IF((Z1103=Z1102),"same locality "&amp;S1103&amp;", ",S1103&amp;", "),""))))&amp;(IF(ISBLANK(T1103),"",(IF(T1103&lt;&gt;T1102,IF(ISBLANK(F$2),T1103&amp;", ",T1103&amp;" "&amp;F$2&amp;", "),(IF(B1103&lt;&gt;B1102,IF(ISBLANK(F$2),T1103&amp;", ",T1103&amp;" "&amp;F$2&amp;", "),(IF(Z1103&lt;&gt;Z1102,IF(ISBLANK(F$2),T1103&amp;", ",T1103&amp;" "&amp;F$2&amp;", "),IF((U1103&lt;&gt;U1102)*($G$2="Y"),"same collector, ","")))))))))&amp;(IF(ISBLANK(U1103),"",(IF(U1103&lt;&gt;U1102,U1103&amp;", ",(IF(B1103&lt;&gt;B1102,U1103&amp;", ",IF(Z1103&lt;&gt;Z1102,U1103&amp;", ",(IF(T1103&lt;&gt;T1102,IF((T1103&lt;&gt;T1102)*($G$2="Y"),"same date, ", ""),IF((T1103=T1102)*(U1103=U1102)*(S1103&lt;&gt;S1102)*($G$2="Y"),"same collector and date, ", ""))))))))))&amp;(IF(ISBLANK(V1103),"",V1103&amp;", "))&amp;IF((AA1103&lt;&gt;AA1104)*($H$2="y"),AD1103&amp;AE1103,IF((AA1103&lt;&gt;AA1104)*($H$2="m"),AD1103&amp;AG1103,IF(($H$2&lt;&gt;"m")*($H$2&lt;&gt;"Y"),(IF(F1103=0,"",F1103&amp;" "&amp;$F$4&amp;" "))&amp;(IF(G1103=0,"",G1103&amp;" "&amp;$G$4&amp;" "))&amp;(IF(H1103=0,"",H1103&amp;" "&amp;H$4&amp;" "))&amp;(IF(I1103=0,"",I1103&amp;" "&amp;$I$4&amp;" "))&amp;(IF(J1103=0,"",J1103&amp;" "&amp;$J$4&amp;" "))&amp;IF((ISBLANK(C1103)),"","("&amp;C1103&amp;")"),"")))&amp;IF((B1103=B1104)*(K1103=K1104)*(L1103=L1104)*(M1103=M1104),IF(($H$2&lt;&gt;"m")*($H$2&lt;&gt;"Y"), ", ", IF((ISNUMBER(FIND(")",AE1103))), ", ", "")),IF((B1103=B1104)*(K1103=K1104)*(L1103=L1104),"; ",". ")))</f>
        <v/>
      </c>
      <c r="AI1103" s="1"/>
    </row>
    <row r="1104" spans="1:35" x14ac:dyDescent="0.25">
      <c r="A1104" s="3" t="str">
        <f t="shared" si="140"/>
        <v/>
      </c>
      <c r="B1104" s="53" t="str">
        <f t="shared" si="144"/>
        <v/>
      </c>
      <c r="C1104" s="57"/>
      <c r="D1104" s="57"/>
      <c r="E1104" s="57"/>
      <c r="F1104" s="57"/>
      <c r="G1104" s="57"/>
      <c r="H1104" s="57"/>
      <c r="I1104" s="57"/>
      <c r="J1104" s="57"/>
      <c r="K1104" s="57"/>
      <c r="L1104" s="57"/>
      <c r="M1104" s="54"/>
      <c r="N1104" s="57"/>
      <c r="O1104" s="58"/>
      <c r="P1104" s="58"/>
      <c r="Q1104" s="58"/>
      <c r="R1104" s="58"/>
      <c r="S1104" s="54"/>
      <c r="T1104" s="57"/>
      <c r="U1104" s="57"/>
      <c r="V1104" s="57"/>
      <c r="W1104" s="57"/>
      <c r="X1104" s="147" t="str">
        <f>IF(ISBLANK(D1104),"",IF('order-admin-units'!$I$1&lt;&gt;"y", "", IF((K1104="")*(ISBLANK(D1104)=FALSE), 'order-admin-units'!$B$1+1, VLOOKUP(K1104, ordercountry, 2))))</f>
        <v/>
      </c>
      <c r="Y1104" s="147" t="str">
        <f>IF(ISBLANK(D1104),"",IF('order-admin-units'!$I$1&lt;&gt;"y", "", IF(L1104="", 'order-admin-units'!$B$2+1, VLOOKUP(K1104&amp;"@"&amp;L1104, orderadmin, 2))))</f>
        <v/>
      </c>
      <c r="Z1104" s="147" t="str">
        <f t="shared" si="141"/>
        <v/>
      </c>
      <c r="AA1104" s="147" t="str">
        <f t="shared" si="142"/>
        <v/>
      </c>
      <c r="AB1104" s="147" t="str">
        <f t="shared" si="143"/>
        <v/>
      </c>
      <c r="AC1104" s="147" t="str">
        <f t="shared" si="137"/>
        <v/>
      </c>
      <c r="AD1104" s="11" t="str">
        <f t="shared" si="138"/>
        <v/>
      </c>
      <c r="AE1104" s="11" t="str">
        <f t="array" ref="AE1104">IF(ISBLANK(D1104),"",IF(OR($H$2="y",$H$2="m"),IF(AA1104=AA1103,IF(OR(AB1104=$AB$4:$AB1103)=FALSE,AE1103&amp;C1104,AE1103),"("&amp;C1104)&amp;IF(AA1104=AA1105,IF(OR(AB1105=$AB$4:$AB1104)=FALSE,", ",""),") "),""))</f>
        <v/>
      </c>
      <c r="AF1104" s="11" t="str">
        <f t="shared" si="139"/>
        <v/>
      </c>
      <c r="AG1104" s="11" t="str">
        <f t="array" ref="AG1104">IF(ISBLANK(D1104),"",IF(OR($H$2="y",$H$2="m"),IF(AA1104=AA1103,IF(OR(AC1104=$AC$4:$AC1103)=FALSE,AG1103&amp;AF1104,AG1103),"("&amp;AF1104)&amp;IF(AA1104=AA1105,IF(OR(AC1105=$AC$4:$AC1104)=FALSE,", ",""),") "),""))</f>
        <v/>
      </c>
      <c r="AH1104" s="10" t="str">
        <f>IF((ISBLANK(D1104)),"",IF(D1104=D1103,AH1103,"")&amp;IF(B1103&lt;&gt;B1104,((IF(ISBLANK(E1104),$D$3&amp;"Non-type material: "&amp;$D$3,$D$3&amp;INDEX('type-categories'!$A$2:$B$100,MATCH(E1104,'type-categories'!$A$2:$A$100,0),2)&amp;$D$3))),"")&amp;(IF(K1104&lt;&gt;K1103,$C$2&amp;K1104&amp;$K$3&amp;$C$2&amp;" ",(IF(B1104&lt;&gt;B1103,$C$2&amp;K1104&amp;$K$3&amp;$C$2&amp;" ",""))))&amp;(IF(L1104="","",((IF(L1104&lt;&gt;L1103,$D$2&amp;L1104&amp;$L$3&amp;$D$2&amp;" ",IF(B1104&lt;&gt;B1103,$D$2&amp;L1104&amp;$L$3&amp;$D$2&amp;" ",""))))))&amp;(IF(M1104="","",((IF(M1104&lt;&gt;M1103,$E$2&amp;M1104&amp;$E$2&amp;","&amp;" ",IF(B1104&lt;&gt;B1103,$E$2&amp;M1104&amp;$E$2&amp;",",""))))))&amp;(IF(N1104="","",IF(N1104&lt;&gt;N1103,N1104&amp;", ",IF(B1104&lt;&gt;B1103,N1104&amp;", ",""))))&amp;(IF(ISBLANK(O1104),"",(IF(O1104&lt;&gt;O1103,O1104&amp;", ",IF(B1104&lt;&gt;B1103,O1104&amp;", ","")))))&amp;(IF(ISBLANK(P1104),"",(IF(P1104&lt;&gt;P1103,P1104&amp;", ",IF(B1104&lt;&gt;B1103,P1104&amp;", ",IF(Z1104&lt;&gt;Z1103,P1104&amp;", ",""))))))&amp;(IF(ISBLANK(Q1104),"",(IF(Q1104&lt;&gt;Q1103,Q1104&amp;", ",IF(B1104&lt;&gt;B1103,Q1104&amp;", ",IF(Z1104&lt;&gt;Z1103,Q1104&amp;", ",""))))))&amp;(IF(ISBLANK(R1104),"",(IF(R1104&lt;&gt;R1103,R1104&amp;"m, ",IF(B1104&lt;&gt;B1103,R1104&amp;"m, ",IF(Z1104&lt;&gt;Z1103,R1104&amp;"m, ",""))))))&amp;IF(ISBLANK(S1104),"",(IF(B1104&lt;&gt;B1103,S1104&amp;", ",IF(S1104&lt;&gt;S1103,IF((Z1104=Z1103),"same locality "&amp;S1104&amp;", ",S1104&amp;", "),""))))&amp;(IF(ISBLANK(T1104),"",(IF(T1104&lt;&gt;T1103,IF(ISBLANK(F$2),T1104&amp;", ",T1104&amp;" "&amp;F$2&amp;", "),(IF(B1104&lt;&gt;B1103,IF(ISBLANK(F$2),T1104&amp;", ",T1104&amp;" "&amp;F$2&amp;", "),(IF(Z1104&lt;&gt;Z1103,IF(ISBLANK(F$2),T1104&amp;", ",T1104&amp;" "&amp;F$2&amp;", "),IF((U1104&lt;&gt;U1103)*($G$2="Y"),"same collector, ","")))))))))&amp;(IF(ISBLANK(U1104),"",(IF(U1104&lt;&gt;U1103,U1104&amp;", ",(IF(B1104&lt;&gt;B1103,U1104&amp;", ",IF(Z1104&lt;&gt;Z1103,U1104&amp;", ",(IF(T1104&lt;&gt;T1103,IF((T1104&lt;&gt;T1103)*($G$2="Y"),"same date, ", ""),IF((T1104=T1103)*(U1104=U1103)*(S1104&lt;&gt;S1103)*($G$2="Y"),"same collector and date, ", ""))))))))))&amp;(IF(ISBLANK(V1104),"",V1104&amp;", "))&amp;IF((AA1104&lt;&gt;AA1105)*($H$2="y"),AD1104&amp;AE1104,IF((AA1104&lt;&gt;AA1105)*($H$2="m"),AD1104&amp;AG1104,IF(($H$2&lt;&gt;"m")*($H$2&lt;&gt;"Y"),(IF(F1104=0,"",F1104&amp;" "&amp;$F$4&amp;" "))&amp;(IF(G1104=0,"",G1104&amp;" "&amp;$G$4&amp;" "))&amp;(IF(H1104=0,"",H1104&amp;" "&amp;H$4&amp;" "))&amp;(IF(I1104=0,"",I1104&amp;" "&amp;$I$4&amp;" "))&amp;(IF(J1104=0,"",J1104&amp;" "&amp;$J$4&amp;" "))&amp;IF((ISBLANK(C1104)),"","("&amp;C1104&amp;")"),"")))&amp;IF((B1104=B1105)*(K1104=K1105)*(L1104=L1105)*(M1104=M1105),IF(($H$2&lt;&gt;"m")*($H$2&lt;&gt;"Y"), ", ", IF((ISNUMBER(FIND(")",AE1104))), ", ", "")),IF((B1104=B1105)*(K1104=K1105)*(L1104=L1105),"; ",". ")))</f>
        <v/>
      </c>
      <c r="AI1104" s="1"/>
    </row>
    <row r="1105" spans="1:35" x14ac:dyDescent="0.25">
      <c r="A1105" s="3" t="str">
        <f t="shared" si="140"/>
        <v/>
      </c>
      <c r="B1105" s="53" t="str">
        <f t="shared" si="144"/>
        <v/>
      </c>
      <c r="C1105" s="57"/>
      <c r="D1105" s="57"/>
      <c r="E1105" s="57"/>
      <c r="F1105" s="57"/>
      <c r="G1105" s="57"/>
      <c r="H1105" s="57"/>
      <c r="I1105" s="57"/>
      <c r="J1105" s="57"/>
      <c r="K1105" s="57"/>
      <c r="L1105" s="57"/>
      <c r="M1105" s="54"/>
      <c r="N1105" s="57"/>
      <c r="O1105" s="58"/>
      <c r="P1105" s="58"/>
      <c r="Q1105" s="58"/>
      <c r="R1105" s="58"/>
      <c r="S1105" s="54"/>
      <c r="T1105" s="57"/>
      <c r="U1105" s="57"/>
      <c r="V1105" s="57"/>
      <c r="W1105" s="57"/>
      <c r="X1105" s="147" t="str">
        <f>IF(ISBLANK(D1105),"",IF('order-admin-units'!$I$1&lt;&gt;"y", "", IF((K1105="")*(ISBLANK(D1105)=FALSE), 'order-admin-units'!$B$1+1, VLOOKUP(K1105, ordercountry, 2))))</f>
        <v/>
      </c>
      <c r="Y1105" s="147" t="str">
        <f>IF(ISBLANK(D1105),"",IF('order-admin-units'!$I$1&lt;&gt;"y", "", IF(L1105="", 'order-admin-units'!$B$2+1, VLOOKUP(K1105&amp;"@"&amp;L1105, orderadmin, 2))))</f>
        <v/>
      </c>
      <c r="Z1105" s="147" t="str">
        <f t="shared" si="141"/>
        <v/>
      </c>
      <c r="AA1105" s="147" t="str">
        <f t="shared" si="142"/>
        <v/>
      </c>
      <c r="AB1105" s="147" t="str">
        <f t="shared" si="143"/>
        <v/>
      </c>
      <c r="AC1105" s="147" t="str">
        <f t="shared" si="137"/>
        <v/>
      </c>
      <c r="AD1105" s="11" t="str">
        <f t="shared" si="138"/>
        <v/>
      </c>
      <c r="AE1105" s="11" t="str">
        <f t="array" ref="AE1105">IF(ISBLANK(D1105),"",IF(OR($H$2="y",$H$2="m"),IF(AA1105=AA1104,IF(OR(AB1105=$AB$4:$AB1104)=FALSE,AE1104&amp;C1105,AE1104),"("&amp;C1105)&amp;IF(AA1105=AA1106,IF(OR(AB1106=$AB$4:$AB1105)=FALSE,", ",""),") "),""))</f>
        <v/>
      </c>
      <c r="AF1105" s="11" t="str">
        <f t="shared" si="139"/>
        <v/>
      </c>
      <c r="AG1105" s="11" t="str">
        <f t="array" ref="AG1105">IF(ISBLANK(D1105),"",IF(OR($H$2="y",$H$2="m"),IF(AA1105=AA1104,IF(OR(AC1105=$AC$4:$AC1104)=FALSE,AG1104&amp;AF1105,AG1104),"("&amp;AF1105)&amp;IF(AA1105=AA1106,IF(OR(AC1106=$AC$4:$AC1105)=FALSE,", ",""),") "),""))</f>
        <v/>
      </c>
      <c r="AH1105" s="10" t="str">
        <f>IF((ISBLANK(D1105)),"",IF(D1105=D1104,AH1104,"")&amp;IF(B1104&lt;&gt;B1105,((IF(ISBLANK(E1105),$D$3&amp;"Non-type material: "&amp;$D$3,$D$3&amp;INDEX('type-categories'!$A$2:$B$100,MATCH(E1105,'type-categories'!$A$2:$A$100,0),2)&amp;$D$3))),"")&amp;(IF(K1105&lt;&gt;K1104,$C$2&amp;K1105&amp;$K$3&amp;$C$2&amp;" ",(IF(B1105&lt;&gt;B1104,$C$2&amp;K1105&amp;$K$3&amp;$C$2&amp;" ",""))))&amp;(IF(L1105="","",((IF(L1105&lt;&gt;L1104,$D$2&amp;L1105&amp;$L$3&amp;$D$2&amp;" ",IF(B1105&lt;&gt;B1104,$D$2&amp;L1105&amp;$L$3&amp;$D$2&amp;" ",""))))))&amp;(IF(M1105="","",((IF(M1105&lt;&gt;M1104,$E$2&amp;M1105&amp;$E$2&amp;","&amp;" ",IF(B1105&lt;&gt;B1104,$E$2&amp;M1105&amp;$E$2&amp;",",""))))))&amp;(IF(N1105="","",IF(N1105&lt;&gt;N1104,N1105&amp;", ",IF(B1105&lt;&gt;B1104,N1105&amp;", ",""))))&amp;(IF(ISBLANK(O1105),"",(IF(O1105&lt;&gt;O1104,O1105&amp;", ",IF(B1105&lt;&gt;B1104,O1105&amp;", ","")))))&amp;(IF(ISBLANK(P1105),"",(IF(P1105&lt;&gt;P1104,P1105&amp;", ",IF(B1105&lt;&gt;B1104,P1105&amp;", ",IF(Z1105&lt;&gt;Z1104,P1105&amp;", ",""))))))&amp;(IF(ISBLANK(Q1105),"",(IF(Q1105&lt;&gt;Q1104,Q1105&amp;", ",IF(B1105&lt;&gt;B1104,Q1105&amp;", ",IF(Z1105&lt;&gt;Z1104,Q1105&amp;", ",""))))))&amp;(IF(ISBLANK(R1105),"",(IF(R1105&lt;&gt;R1104,R1105&amp;"m, ",IF(B1105&lt;&gt;B1104,R1105&amp;"m, ",IF(Z1105&lt;&gt;Z1104,R1105&amp;"m, ",""))))))&amp;IF(ISBLANK(S1105),"",(IF(B1105&lt;&gt;B1104,S1105&amp;", ",IF(S1105&lt;&gt;S1104,IF((Z1105=Z1104),"same locality "&amp;S1105&amp;", ",S1105&amp;", "),""))))&amp;(IF(ISBLANK(T1105),"",(IF(T1105&lt;&gt;T1104,IF(ISBLANK(F$2),T1105&amp;", ",T1105&amp;" "&amp;F$2&amp;", "),(IF(B1105&lt;&gt;B1104,IF(ISBLANK(F$2),T1105&amp;", ",T1105&amp;" "&amp;F$2&amp;", "),(IF(Z1105&lt;&gt;Z1104,IF(ISBLANK(F$2),T1105&amp;", ",T1105&amp;" "&amp;F$2&amp;", "),IF((U1105&lt;&gt;U1104)*($G$2="Y"),"same collector, ","")))))))))&amp;(IF(ISBLANK(U1105),"",(IF(U1105&lt;&gt;U1104,U1105&amp;", ",(IF(B1105&lt;&gt;B1104,U1105&amp;", ",IF(Z1105&lt;&gt;Z1104,U1105&amp;", ",(IF(T1105&lt;&gt;T1104,IF((T1105&lt;&gt;T1104)*($G$2="Y"),"same date, ", ""),IF((T1105=T1104)*(U1105=U1104)*(S1105&lt;&gt;S1104)*($G$2="Y"),"same collector and date, ", ""))))))))))&amp;(IF(ISBLANK(V1105),"",V1105&amp;", "))&amp;IF((AA1105&lt;&gt;AA1106)*($H$2="y"),AD1105&amp;AE1105,IF((AA1105&lt;&gt;AA1106)*($H$2="m"),AD1105&amp;AG1105,IF(($H$2&lt;&gt;"m")*($H$2&lt;&gt;"Y"),(IF(F1105=0,"",F1105&amp;" "&amp;$F$4&amp;" "))&amp;(IF(G1105=0,"",G1105&amp;" "&amp;$G$4&amp;" "))&amp;(IF(H1105=0,"",H1105&amp;" "&amp;H$4&amp;" "))&amp;(IF(I1105=0,"",I1105&amp;" "&amp;$I$4&amp;" "))&amp;(IF(J1105=0,"",J1105&amp;" "&amp;$J$4&amp;" "))&amp;IF((ISBLANK(C1105)),"","("&amp;C1105&amp;")"),"")))&amp;IF((B1105=B1106)*(K1105=K1106)*(L1105=L1106)*(M1105=M1106),IF(($H$2&lt;&gt;"m")*($H$2&lt;&gt;"Y"), ", ", IF((ISNUMBER(FIND(")",AE1105))), ", ", "")),IF((B1105=B1106)*(K1105=K1106)*(L1105=L1106),"; ",". ")))</f>
        <v/>
      </c>
      <c r="AI1105" s="1"/>
    </row>
    <row r="1106" spans="1:35" x14ac:dyDescent="0.25">
      <c r="A1106" s="3" t="str">
        <f t="shared" si="140"/>
        <v/>
      </c>
      <c r="B1106" s="53" t="str">
        <f t="shared" si="144"/>
        <v/>
      </c>
      <c r="C1106" s="57"/>
      <c r="D1106" s="57"/>
      <c r="E1106" s="57"/>
      <c r="F1106" s="57"/>
      <c r="G1106" s="57"/>
      <c r="H1106" s="57"/>
      <c r="I1106" s="57"/>
      <c r="J1106" s="57"/>
      <c r="K1106" s="57"/>
      <c r="L1106" s="57"/>
      <c r="M1106" s="54"/>
      <c r="N1106" s="57"/>
      <c r="O1106" s="58"/>
      <c r="P1106" s="58"/>
      <c r="Q1106" s="58"/>
      <c r="R1106" s="58"/>
      <c r="S1106" s="54"/>
      <c r="T1106" s="57"/>
      <c r="U1106" s="57"/>
      <c r="V1106" s="57"/>
      <c r="W1106" s="57"/>
      <c r="X1106" s="147" t="str">
        <f>IF(ISBLANK(D1106),"",IF('order-admin-units'!$I$1&lt;&gt;"y", "", IF((K1106="")*(ISBLANK(D1106)=FALSE), 'order-admin-units'!$B$1+1, VLOOKUP(K1106, ordercountry, 2))))</f>
        <v/>
      </c>
      <c r="Y1106" s="147" t="str">
        <f>IF(ISBLANK(D1106),"",IF('order-admin-units'!$I$1&lt;&gt;"y", "", IF(L1106="", 'order-admin-units'!$B$2+1, VLOOKUP(K1106&amp;"@"&amp;L1106, orderadmin, 2))))</f>
        <v/>
      </c>
      <c r="Z1106" s="147" t="str">
        <f t="shared" si="141"/>
        <v/>
      </c>
      <c r="AA1106" s="147" t="str">
        <f t="shared" si="142"/>
        <v/>
      </c>
      <c r="AB1106" s="147" t="str">
        <f t="shared" si="143"/>
        <v/>
      </c>
      <c r="AC1106" s="147" t="str">
        <f t="shared" si="137"/>
        <v/>
      </c>
      <c r="AD1106" s="11" t="str">
        <f t="shared" si="138"/>
        <v/>
      </c>
      <c r="AE1106" s="11" t="str">
        <f t="array" ref="AE1106">IF(ISBLANK(D1106),"",IF(OR($H$2="y",$H$2="m"),IF(AA1106=AA1105,IF(OR(AB1106=$AB$4:$AB1105)=FALSE,AE1105&amp;C1106,AE1105),"("&amp;C1106)&amp;IF(AA1106=AA1107,IF(OR(AB1107=$AB$4:$AB1106)=FALSE,", ",""),") "),""))</f>
        <v/>
      </c>
      <c r="AF1106" s="11" t="str">
        <f t="shared" si="139"/>
        <v/>
      </c>
      <c r="AG1106" s="11" t="str">
        <f t="array" ref="AG1106">IF(ISBLANK(D1106),"",IF(OR($H$2="y",$H$2="m"),IF(AA1106=AA1105,IF(OR(AC1106=$AC$4:$AC1105)=FALSE,AG1105&amp;AF1106,AG1105),"("&amp;AF1106)&amp;IF(AA1106=AA1107,IF(OR(AC1107=$AC$4:$AC1106)=FALSE,", ",""),") "),""))</f>
        <v/>
      </c>
      <c r="AH1106" s="10" t="str">
        <f>IF((ISBLANK(D1106)),"",IF(D1106=D1105,AH1105,"")&amp;IF(B1105&lt;&gt;B1106,((IF(ISBLANK(E1106),$D$3&amp;"Non-type material: "&amp;$D$3,$D$3&amp;INDEX('type-categories'!$A$2:$B$100,MATCH(E1106,'type-categories'!$A$2:$A$100,0),2)&amp;$D$3))),"")&amp;(IF(K1106&lt;&gt;K1105,$C$2&amp;K1106&amp;$K$3&amp;$C$2&amp;" ",(IF(B1106&lt;&gt;B1105,$C$2&amp;K1106&amp;$K$3&amp;$C$2&amp;" ",""))))&amp;(IF(L1106="","",((IF(L1106&lt;&gt;L1105,$D$2&amp;L1106&amp;$L$3&amp;$D$2&amp;" ",IF(B1106&lt;&gt;B1105,$D$2&amp;L1106&amp;$L$3&amp;$D$2&amp;" ",""))))))&amp;(IF(M1106="","",((IF(M1106&lt;&gt;M1105,$E$2&amp;M1106&amp;$E$2&amp;","&amp;" ",IF(B1106&lt;&gt;B1105,$E$2&amp;M1106&amp;$E$2&amp;",",""))))))&amp;(IF(N1106="","",IF(N1106&lt;&gt;N1105,N1106&amp;", ",IF(B1106&lt;&gt;B1105,N1106&amp;", ",""))))&amp;(IF(ISBLANK(O1106),"",(IF(O1106&lt;&gt;O1105,O1106&amp;", ",IF(B1106&lt;&gt;B1105,O1106&amp;", ","")))))&amp;(IF(ISBLANK(P1106),"",(IF(P1106&lt;&gt;P1105,P1106&amp;", ",IF(B1106&lt;&gt;B1105,P1106&amp;", ",IF(Z1106&lt;&gt;Z1105,P1106&amp;", ",""))))))&amp;(IF(ISBLANK(Q1106),"",(IF(Q1106&lt;&gt;Q1105,Q1106&amp;", ",IF(B1106&lt;&gt;B1105,Q1106&amp;", ",IF(Z1106&lt;&gt;Z1105,Q1106&amp;", ",""))))))&amp;(IF(ISBLANK(R1106),"",(IF(R1106&lt;&gt;R1105,R1106&amp;"m, ",IF(B1106&lt;&gt;B1105,R1106&amp;"m, ",IF(Z1106&lt;&gt;Z1105,R1106&amp;"m, ",""))))))&amp;IF(ISBLANK(S1106),"",(IF(B1106&lt;&gt;B1105,S1106&amp;", ",IF(S1106&lt;&gt;S1105,IF((Z1106=Z1105),"same locality "&amp;S1106&amp;", ",S1106&amp;", "),""))))&amp;(IF(ISBLANK(T1106),"",(IF(T1106&lt;&gt;T1105,IF(ISBLANK(F$2),T1106&amp;", ",T1106&amp;" "&amp;F$2&amp;", "),(IF(B1106&lt;&gt;B1105,IF(ISBLANK(F$2),T1106&amp;", ",T1106&amp;" "&amp;F$2&amp;", "),(IF(Z1106&lt;&gt;Z1105,IF(ISBLANK(F$2),T1106&amp;", ",T1106&amp;" "&amp;F$2&amp;", "),IF((U1106&lt;&gt;U1105)*($G$2="Y"),"same collector, ","")))))))))&amp;(IF(ISBLANK(U1106),"",(IF(U1106&lt;&gt;U1105,U1106&amp;", ",(IF(B1106&lt;&gt;B1105,U1106&amp;", ",IF(Z1106&lt;&gt;Z1105,U1106&amp;", ",(IF(T1106&lt;&gt;T1105,IF((T1106&lt;&gt;T1105)*($G$2="Y"),"same date, ", ""),IF((T1106=T1105)*(U1106=U1105)*(S1106&lt;&gt;S1105)*($G$2="Y"),"same collector and date, ", ""))))))))))&amp;(IF(ISBLANK(V1106),"",V1106&amp;", "))&amp;IF((AA1106&lt;&gt;AA1107)*($H$2="y"),AD1106&amp;AE1106,IF((AA1106&lt;&gt;AA1107)*($H$2="m"),AD1106&amp;AG1106,IF(($H$2&lt;&gt;"m")*($H$2&lt;&gt;"Y"),(IF(F1106=0,"",F1106&amp;" "&amp;$F$4&amp;" "))&amp;(IF(G1106=0,"",G1106&amp;" "&amp;$G$4&amp;" "))&amp;(IF(H1106=0,"",H1106&amp;" "&amp;H$4&amp;" "))&amp;(IF(I1106=0,"",I1106&amp;" "&amp;$I$4&amp;" "))&amp;(IF(J1106=0,"",J1106&amp;" "&amp;$J$4&amp;" "))&amp;IF((ISBLANK(C1106)),"","("&amp;C1106&amp;")"),"")))&amp;IF((B1106=B1107)*(K1106=K1107)*(L1106=L1107)*(M1106=M1107),IF(($H$2&lt;&gt;"m")*($H$2&lt;&gt;"Y"), ", ", IF((ISNUMBER(FIND(")",AE1106))), ", ", "")),IF((B1106=B1107)*(K1106=K1107)*(L1106=L1107),"; ",". ")))</f>
        <v/>
      </c>
      <c r="AI1106" s="1"/>
    </row>
    <row r="1107" spans="1:35" x14ac:dyDescent="0.25">
      <c r="A1107" s="3" t="str">
        <f t="shared" si="140"/>
        <v/>
      </c>
      <c r="B1107" s="53" t="str">
        <f t="shared" si="144"/>
        <v/>
      </c>
      <c r="C1107" s="57"/>
      <c r="D1107" s="57"/>
      <c r="E1107" s="57"/>
      <c r="F1107" s="57"/>
      <c r="G1107" s="57"/>
      <c r="H1107" s="57"/>
      <c r="I1107" s="57"/>
      <c r="J1107" s="57"/>
      <c r="K1107" s="57"/>
      <c r="L1107" s="57"/>
      <c r="M1107" s="54"/>
      <c r="N1107" s="57"/>
      <c r="O1107" s="58"/>
      <c r="P1107" s="58"/>
      <c r="Q1107" s="58"/>
      <c r="R1107" s="58"/>
      <c r="S1107" s="54"/>
      <c r="T1107" s="57"/>
      <c r="U1107" s="57"/>
      <c r="V1107" s="57"/>
      <c r="W1107" s="57"/>
      <c r="X1107" s="147" t="str">
        <f>IF(ISBLANK(D1107),"",IF('order-admin-units'!$I$1&lt;&gt;"y", "", IF((K1107="")*(ISBLANK(D1107)=FALSE), 'order-admin-units'!$B$1+1, VLOOKUP(K1107, ordercountry, 2))))</f>
        <v/>
      </c>
      <c r="Y1107" s="147" t="str">
        <f>IF(ISBLANK(D1107),"",IF('order-admin-units'!$I$1&lt;&gt;"y", "", IF(L1107="", 'order-admin-units'!$B$2+1, VLOOKUP(K1107&amp;"@"&amp;L1107, orderadmin, 2))))</f>
        <v/>
      </c>
      <c r="Z1107" s="147" t="str">
        <f t="shared" si="141"/>
        <v/>
      </c>
      <c r="AA1107" s="147" t="str">
        <f t="shared" si="142"/>
        <v/>
      </c>
      <c r="AB1107" s="147" t="str">
        <f t="shared" si="143"/>
        <v/>
      </c>
      <c r="AC1107" s="147" t="str">
        <f t="shared" si="137"/>
        <v/>
      </c>
      <c r="AD1107" s="11" t="str">
        <f t="shared" si="138"/>
        <v/>
      </c>
      <c r="AE1107" s="11" t="str">
        <f t="array" ref="AE1107">IF(ISBLANK(D1107),"",IF(OR($H$2="y",$H$2="m"),IF(AA1107=AA1106,IF(OR(AB1107=$AB$4:$AB1106)=FALSE,AE1106&amp;C1107,AE1106),"("&amp;C1107)&amp;IF(AA1107=AA1108,IF(OR(AB1108=$AB$4:$AB1107)=FALSE,", ",""),") "),""))</f>
        <v/>
      </c>
      <c r="AF1107" s="11" t="str">
        <f t="shared" si="139"/>
        <v/>
      </c>
      <c r="AG1107" s="11" t="str">
        <f t="array" ref="AG1107">IF(ISBLANK(D1107),"",IF(OR($H$2="y",$H$2="m"),IF(AA1107=AA1106,IF(OR(AC1107=$AC$4:$AC1106)=FALSE,AG1106&amp;AF1107,AG1106),"("&amp;AF1107)&amp;IF(AA1107=AA1108,IF(OR(AC1108=$AC$4:$AC1107)=FALSE,", ",""),") "),""))</f>
        <v/>
      </c>
      <c r="AH1107" s="10" t="str">
        <f>IF((ISBLANK(D1107)),"",IF(D1107=D1106,AH1106,"")&amp;IF(B1106&lt;&gt;B1107,((IF(ISBLANK(E1107),$D$3&amp;"Non-type material: "&amp;$D$3,$D$3&amp;INDEX('type-categories'!$A$2:$B$100,MATCH(E1107,'type-categories'!$A$2:$A$100,0),2)&amp;$D$3))),"")&amp;(IF(K1107&lt;&gt;K1106,$C$2&amp;K1107&amp;$K$3&amp;$C$2&amp;" ",(IF(B1107&lt;&gt;B1106,$C$2&amp;K1107&amp;$K$3&amp;$C$2&amp;" ",""))))&amp;(IF(L1107="","",((IF(L1107&lt;&gt;L1106,$D$2&amp;L1107&amp;$L$3&amp;$D$2&amp;" ",IF(B1107&lt;&gt;B1106,$D$2&amp;L1107&amp;$L$3&amp;$D$2&amp;" ",""))))))&amp;(IF(M1107="","",((IF(M1107&lt;&gt;M1106,$E$2&amp;M1107&amp;$E$2&amp;","&amp;" ",IF(B1107&lt;&gt;B1106,$E$2&amp;M1107&amp;$E$2&amp;",",""))))))&amp;(IF(N1107="","",IF(N1107&lt;&gt;N1106,N1107&amp;", ",IF(B1107&lt;&gt;B1106,N1107&amp;", ",""))))&amp;(IF(ISBLANK(O1107),"",(IF(O1107&lt;&gt;O1106,O1107&amp;", ",IF(B1107&lt;&gt;B1106,O1107&amp;", ","")))))&amp;(IF(ISBLANK(P1107),"",(IF(P1107&lt;&gt;P1106,P1107&amp;", ",IF(B1107&lt;&gt;B1106,P1107&amp;", ",IF(Z1107&lt;&gt;Z1106,P1107&amp;", ",""))))))&amp;(IF(ISBLANK(Q1107),"",(IF(Q1107&lt;&gt;Q1106,Q1107&amp;", ",IF(B1107&lt;&gt;B1106,Q1107&amp;", ",IF(Z1107&lt;&gt;Z1106,Q1107&amp;", ",""))))))&amp;(IF(ISBLANK(R1107),"",(IF(R1107&lt;&gt;R1106,R1107&amp;"m, ",IF(B1107&lt;&gt;B1106,R1107&amp;"m, ",IF(Z1107&lt;&gt;Z1106,R1107&amp;"m, ",""))))))&amp;IF(ISBLANK(S1107),"",(IF(B1107&lt;&gt;B1106,S1107&amp;", ",IF(S1107&lt;&gt;S1106,IF((Z1107=Z1106),"same locality "&amp;S1107&amp;", ",S1107&amp;", "),""))))&amp;(IF(ISBLANK(T1107),"",(IF(T1107&lt;&gt;T1106,IF(ISBLANK(F$2),T1107&amp;", ",T1107&amp;" "&amp;F$2&amp;", "),(IF(B1107&lt;&gt;B1106,IF(ISBLANK(F$2),T1107&amp;", ",T1107&amp;" "&amp;F$2&amp;", "),(IF(Z1107&lt;&gt;Z1106,IF(ISBLANK(F$2),T1107&amp;", ",T1107&amp;" "&amp;F$2&amp;", "),IF((U1107&lt;&gt;U1106)*($G$2="Y"),"same collector, ","")))))))))&amp;(IF(ISBLANK(U1107),"",(IF(U1107&lt;&gt;U1106,U1107&amp;", ",(IF(B1107&lt;&gt;B1106,U1107&amp;", ",IF(Z1107&lt;&gt;Z1106,U1107&amp;", ",(IF(T1107&lt;&gt;T1106,IF((T1107&lt;&gt;T1106)*($G$2="Y"),"same date, ", ""),IF((T1107=T1106)*(U1107=U1106)*(S1107&lt;&gt;S1106)*($G$2="Y"),"same collector and date, ", ""))))))))))&amp;(IF(ISBLANK(V1107),"",V1107&amp;", "))&amp;IF((AA1107&lt;&gt;AA1108)*($H$2="y"),AD1107&amp;AE1107,IF((AA1107&lt;&gt;AA1108)*($H$2="m"),AD1107&amp;AG1107,IF(($H$2&lt;&gt;"m")*($H$2&lt;&gt;"Y"),(IF(F1107=0,"",F1107&amp;" "&amp;$F$4&amp;" "))&amp;(IF(G1107=0,"",G1107&amp;" "&amp;$G$4&amp;" "))&amp;(IF(H1107=0,"",H1107&amp;" "&amp;H$4&amp;" "))&amp;(IF(I1107=0,"",I1107&amp;" "&amp;$I$4&amp;" "))&amp;(IF(J1107=0,"",J1107&amp;" "&amp;$J$4&amp;" "))&amp;IF((ISBLANK(C1107)),"","("&amp;C1107&amp;")"),"")))&amp;IF((B1107=B1108)*(K1107=K1108)*(L1107=L1108)*(M1107=M1108),IF(($H$2&lt;&gt;"m")*($H$2&lt;&gt;"Y"), ", ", IF((ISNUMBER(FIND(")",AE1107))), ", ", "")),IF((B1107=B1108)*(K1107=K1108)*(L1107=L1108),"; ",". ")))</f>
        <v/>
      </c>
      <c r="AI1107" s="1"/>
    </row>
    <row r="1108" spans="1:35" x14ac:dyDescent="0.25">
      <c r="A1108" s="3" t="str">
        <f t="shared" si="140"/>
        <v/>
      </c>
      <c r="B1108" s="53" t="str">
        <f t="shared" si="144"/>
        <v/>
      </c>
      <c r="C1108" s="57"/>
      <c r="D1108" s="57"/>
      <c r="E1108" s="57"/>
      <c r="F1108" s="57"/>
      <c r="G1108" s="57"/>
      <c r="H1108" s="57"/>
      <c r="I1108" s="57"/>
      <c r="J1108" s="57"/>
      <c r="K1108" s="57"/>
      <c r="L1108" s="57"/>
      <c r="M1108" s="54"/>
      <c r="N1108" s="57"/>
      <c r="O1108" s="58"/>
      <c r="P1108" s="58"/>
      <c r="Q1108" s="58"/>
      <c r="R1108" s="58"/>
      <c r="S1108" s="54"/>
      <c r="T1108" s="57"/>
      <c r="U1108" s="57"/>
      <c r="V1108" s="57"/>
      <c r="W1108" s="57"/>
      <c r="X1108" s="147" t="str">
        <f>IF(ISBLANK(D1108),"",IF('order-admin-units'!$I$1&lt;&gt;"y", "", IF((K1108="")*(ISBLANK(D1108)=FALSE), 'order-admin-units'!$B$1+1, VLOOKUP(K1108, ordercountry, 2))))</f>
        <v/>
      </c>
      <c r="Y1108" s="147" t="str">
        <f>IF(ISBLANK(D1108),"",IF('order-admin-units'!$I$1&lt;&gt;"y", "", IF(L1108="", 'order-admin-units'!$B$2+1, VLOOKUP(K1108&amp;"@"&amp;L1108, orderadmin, 2))))</f>
        <v/>
      </c>
      <c r="Z1108" s="147" t="str">
        <f t="shared" si="141"/>
        <v/>
      </c>
      <c r="AA1108" s="147" t="str">
        <f t="shared" si="142"/>
        <v/>
      </c>
      <c r="AB1108" s="147" t="str">
        <f t="shared" si="143"/>
        <v/>
      </c>
      <c r="AC1108" s="147" t="str">
        <f t="shared" si="137"/>
        <v/>
      </c>
      <c r="AD1108" s="11" t="str">
        <f t="shared" si="138"/>
        <v/>
      </c>
      <c r="AE1108" s="11" t="str">
        <f t="array" ref="AE1108">IF(ISBLANK(D1108),"",IF(OR($H$2="y",$H$2="m"),IF(AA1108=AA1107,IF(OR(AB1108=$AB$4:$AB1107)=FALSE,AE1107&amp;C1108,AE1107),"("&amp;C1108)&amp;IF(AA1108=AA1109,IF(OR(AB1109=$AB$4:$AB1108)=FALSE,", ",""),") "),""))</f>
        <v/>
      </c>
      <c r="AF1108" s="11" t="str">
        <f t="shared" si="139"/>
        <v/>
      </c>
      <c r="AG1108" s="11" t="str">
        <f t="array" ref="AG1108">IF(ISBLANK(D1108),"",IF(OR($H$2="y",$H$2="m"),IF(AA1108=AA1107,IF(OR(AC1108=$AC$4:$AC1107)=FALSE,AG1107&amp;AF1108,AG1107),"("&amp;AF1108)&amp;IF(AA1108=AA1109,IF(OR(AC1109=$AC$4:$AC1108)=FALSE,", ",""),") "),""))</f>
        <v/>
      </c>
      <c r="AH1108" s="10" t="str">
        <f>IF((ISBLANK(D1108)),"",IF(D1108=D1107,AH1107,"")&amp;IF(B1107&lt;&gt;B1108,((IF(ISBLANK(E1108),$D$3&amp;"Non-type material: "&amp;$D$3,$D$3&amp;INDEX('type-categories'!$A$2:$B$100,MATCH(E1108,'type-categories'!$A$2:$A$100,0),2)&amp;$D$3))),"")&amp;(IF(K1108&lt;&gt;K1107,$C$2&amp;K1108&amp;$K$3&amp;$C$2&amp;" ",(IF(B1108&lt;&gt;B1107,$C$2&amp;K1108&amp;$K$3&amp;$C$2&amp;" ",""))))&amp;(IF(L1108="","",((IF(L1108&lt;&gt;L1107,$D$2&amp;L1108&amp;$L$3&amp;$D$2&amp;" ",IF(B1108&lt;&gt;B1107,$D$2&amp;L1108&amp;$L$3&amp;$D$2&amp;" ",""))))))&amp;(IF(M1108="","",((IF(M1108&lt;&gt;M1107,$E$2&amp;M1108&amp;$E$2&amp;","&amp;" ",IF(B1108&lt;&gt;B1107,$E$2&amp;M1108&amp;$E$2&amp;",",""))))))&amp;(IF(N1108="","",IF(N1108&lt;&gt;N1107,N1108&amp;", ",IF(B1108&lt;&gt;B1107,N1108&amp;", ",""))))&amp;(IF(ISBLANK(O1108),"",(IF(O1108&lt;&gt;O1107,O1108&amp;", ",IF(B1108&lt;&gt;B1107,O1108&amp;", ","")))))&amp;(IF(ISBLANK(P1108),"",(IF(P1108&lt;&gt;P1107,P1108&amp;", ",IF(B1108&lt;&gt;B1107,P1108&amp;", ",IF(Z1108&lt;&gt;Z1107,P1108&amp;", ",""))))))&amp;(IF(ISBLANK(Q1108),"",(IF(Q1108&lt;&gt;Q1107,Q1108&amp;", ",IF(B1108&lt;&gt;B1107,Q1108&amp;", ",IF(Z1108&lt;&gt;Z1107,Q1108&amp;", ",""))))))&amp;(IF(ISBLANK(R1108),"",(IF(R1108&lt;&gt;R1107,R1108&amp;"m, ",IF(B1108&lt;&gt;B1107,R1108&amp;"m, ",IF(Z1108&lt;&gt;Z1107,R1108&amp;"m, ",""))))))&amp;IF(ISBLANK(S1108),"",(IF(B1108&lt;&gt;B1107,S1108&amp;", ",IF(S1108&lt;&gt;S1107,IF((Z1108=Z1107),"same locality "&amp;S1108&amp;", ",S1108&amp;", "),""))))&amp;(IF(ISBLANK(T1108),"",(IF(T1108&lt;&gt;T1107,IF(ISBLANK(F$2),T1108&amp;", ",T1108&amp;" "&amp;F$2&amp;", "),(IF(B1108&lt;&gt;B1107,IF(ISBLANK(F$2),T1108&amp;", ",T1108&amp;" "&amp;F$2&amp;", "),(IF(Z1108&lt;&gt;Z1107,IF(ISBLANK(F$2),T1108&amp;", ",T1108&amp;" "&amp;F$2&amp;", "),IF((U1108&lt;&gt;U1107)*($G$2="Y"),"same collector, ","")))))))))&amp;(IF(ISBLANK(U1108),"",(IF(U1108&lt;&gt;U1107,U1108&amp;", ",(IF(B1108&lt;&gt;B1107,U1108&amp;", ",IF(Z1108&lt;&gt;Z1107,U1108&amp;", ",(IF(T1108&lt;&gt;T1107,IF((T1108&lt;&gt;T1107)*($G$2="Y"),"same date, ", ""),IF((T1108=T1107)*(U1108=U1107)*(S1108&lt;&gt;S1107)*($G$2="Y"),"same collector and date, ", ""))))))))))&amp;(IF(ISBLANK(V1108),"",V1108&amp;", "))&amp;IF((AA1108&lt;&gt;AA1109)*($H$2="y"),AD1108&amp;AE1108,IF((AA1108&lt;&gt;AA1109)*($H$2="m"),AD1108&amp;AG1108,IF(($H$2&lt;&gt;"m")*($H$2&lt;&gt;"Y"),(IF(F1108=0,"",F1108&amp;" "&amp;$F$4&amp;" "))&amp;(IF(G1108=0,"",G1108&amp;" "&amp;$G$4&amp;" "))&amp;(IF(H1108=0,"",H1108&amp;" "&amp;H$4&amp;" "))&amp;(IF(I1108=0,"",I1108&amp;" "&amp;$I$4&amp;" "))&amp;(IF(J1108=0,"",J1108&amp;" "&amp;$J$4&amp;" "))&amp;IF((ISBLANK(C1108)),"","("&amp;C1108&amp;")"),"")))&amp;IF((B1108=B1109)*(K1108=K1109)*(L1108=L1109)*(M1108=M1109),IF(($H$2&lt;&gt;"m")*($H$2&lt;&gt;"Y"), ", ", IF((ISNUMBER(FIND(")",AE1108))), ", ", "")),IF((B1108=B1109)*(K1108=K1109)*(L1108=L1109),"; ",". ")))</f>
        <v/>
      </c>
      <c r="AI1108" s="1"/>
    </row>
    <row r="1109" spans="1:35" x14ac:dyDescent="0.25">
      <c r="A1109" s="3" t="str">
        <f t="shared" si="140"/>
        <v/>
      </c>
      <c r="B1109" s="53" t="str">
        <f t="shared" si="144"/>
        <v/>
      </c>
      <c r="C1109" s="57"/>
      <c r="D1109" s="57"/>
      <c r="E1109" s="57"/>
      <c r="F1109" s="57"/>
      <c r="G1109" s="57"/>
      <c r="H1109" s="57"/>
      <c r="I1109" s="57"/>
      <c r="J1109" s="57"/>
      <c r="K1109" s="57"/>
      <c r="L1109" s="57"/>
      <c r="M1109" s="54"/>
      <c r="N1109" s="57"/>
      <c r="O1109" s="58"/>
      <c r="P1109" s="58"/>
      <c r="Q1109" s="58"/>
      <c r="R1109" s="58"/>
      <c r="S1109" s="54"/>
      <c r="T1109" s="57"/>
      <c r="U1109" s="57"/>
      <c r="V1109" s="57"/>
      <c r="W1109" s="57"/>
      <c r="X1109" s="147" t="str">
        <f>IF(ISBLANK(D1109),"",IF('order-admin-units'!$I$1&lt;&gt;"y", "", IF((K1109="")*(ISBLANK(D1109)=FALSE), 'order-admin-units'!$B$1+1, VLOOKUP(K1109, ordercountry, 2))))</f>
        <v/>
      </c>
      <c r="Y1109" s="147" t="str">
        <f>IF(ISBLANK(D1109),"",IF('order-admin-units'!$I$1&lt;&gt;"y", "", IF(L1109="", 'order-admin-units'!$B$2+1, VLOOKUP(K1109&amp;"@"&amp;L1109, orderadmin, 2))))</f>
        <v/>
      </c>
      <c r="Z1109" s="147" t="str">
        <f t="shared" si="141"/>
        <v/>
      </c>
      <c r="AA1109" s="147" t="str">
        <f t="shared" si="142"/>
        <v/>
      </c>
      <c r="AB1109" s="147" t="str">
        <f t="shared" si="143"/>
        <v/>
      </c>
      <c r="AC1109" s="147" t="str">
        <f t="shared" si="137"/>
        <v/>
      </c>
      <c r="AD1109" s="11" t="str">
        <f t="shared" si="138"/>
        <v/>
      </c>
      <c r="AE1109" s="11" t="str">
        <f t="array" ref="AE1109">IF(ISBLANK(D1109),"",IF(OR($H$2="y",$H$2="m"),IF(AA1109=AA1108,IF(OR(AB1109=$AB$4:$AB1108)=FALSE,AE1108&amp;C1109,AE1108),"("&amp;C1109)&amp;IF(AA1109=AA1110,IF(OR(AB1110=$AB$4:$AB1109)=FALSE,", ",""),") "),""))</f>
        <v/>
      </c>
      <c r="AF1109" s="11" t="str">
        <f t="shared" si="139"/>
        <v/>
      </c>
      <c r="AG1109" s="11" t="str">
        <f t="array" ref="AG1109">IF(ISBLANK(D1109),"",IF(OR($H$2="y",$H$2="m"),IF(AA1109=AA1108,IF(OR(AC1109=$AC$4:$AC1108)=FALSE,AG1108&amp;AF1109,AG1108),"("&amp;AF1109)&amp;IF(AA1109=AA1110,IF(OR(AC1110=$AC$4:$AC1109)=FALSE,", ",""),") "),""))</f>
        <v/>
      </c>
      <c r="AH1109" s="10" t="str">
        <f>IF((ISBLANK(D1109)),"",IF(D1109=D1108,AH1108,"")&amp;IF(B1108&lt;&gt;B1109,((IF(ISBLANK(E1109),$D$3&amp;"Non-type material: "&amp;$D$3,$D$3&amp;INDEX('type-categories'!$A$2:$B$100,MATCH(E1109,'type-categories'!$A$2:$A$100,0),2)&amp;$D$3))),"")&amp;(IF(K1109&lt;&gt;K1108,$C$2&amp;K1109&amp;$K$3&amp;$C$2&amp;" ",(IF(B1109&lt;&gt;B1108,$C$2&amp;K1109&amp;$K$3&amp;$C$2&amp;" ",""))))&amp;(IF(L1109="","",((IF(L1109&lt;&gt;L1108,$D$2&amp;L1109&amp;$L$3&amp;$D$2&amp;" ",IF(B1109&lt;&gt;B1108,$D$2&amp;L1109&amp;$L$3&amp;$D$2&amp;" ",""))))))&amp;(IF(M1109="","",((IF(M1109&lt;&gt;M1108,$E$2&amp;M1109&amp;$E$2&amp;","&amp;" ",IF(B1109&lt;&gt;B1108,$E$2&amp;M1109&amp;$E$2&amp;",",""))))))&amp;(IF(N1109="","",IF(N1109&lt;&gt;N1108,N1109&amp;", ",IF(B1109&lt;&gt;B1108,N1109&amp;", ",""))))&amp;(IF(ISBLANK(O1109),"",(IF(O1109&lt;&gt;O1108,O1109&amp;", ",IF(B1109&lt;&gt;B1108,O1109&amp;", ","")))))&amp;(IF(ISBLANK(P1109),"",(IF(P1109&lt;&gt;P1108,P1109&amp;", ",IF(B1109&lt;&gt;B1108,P1109&amp;", ",IF(Z1109&lt;&gt;Z1108,P1109&amp;", ",""))))))&amp;(IF(ISBLANK(Q1109),"",(IF(Q1109&lt;&gt;Q1108,Q1109&amp;", ",IF(B1109&lt;&gt;B1108,Q1109&amp;", ",IF(Z1109&lt;&gt;Z1108,Q1109&amp;", ",""))))))&amp;(IF(ISBLANK(R1109),"",(IF(R1109&lt;&gt;R1108,R1109&amp;"m, ",IF(B1109&lt;&gt;B1108,R1109&amp;"m, ",IF(Z1109&lt;&gt;Z1108,R1109&amp;"m, ",""))))))&amp;IF(ISBLANK(S1109),"",(IF(B1109&lt;&gt;B1108,S1109&amp;", ",IF(S1109&lt;&gt;S1108,IF((Z1109=Z1108),"same locality "&amp;S1109&amp;", ",S1109&amp;", "),""))))&amp;(IF(ISBLANK(T1109),"",(IF(T1109&lt;&gt;T1108,IF(ISBLANK(F$2),T1109&amp;", ",T1109&amp;" "&amp;F$2&amp;", "),(IF(B1109&lt;&gt;B1108,IF(ISBLANK(F$2),T1109&amp;", ",T1109&amp;" "&amp;F$2&amp;", "),(IF(Z1109&lt;&gt;Z1108,IF(ISBLANK(F$2),T1109&amp;", ",T1109&amp;" "&amp;F$2&amp;", "),IF((U1109&lt;&gt;U1108)*($G$2="Y"),"same collector, ","")))))))))&amp;(IF(ISBLANK(U1109),"",(IF(U1109&lt;&gt;U1108,U1109&amp;", ",(IF(B1109&lt;&gt;B1108,U1109&amp;", ",IF(Z1109&lt;&gt;Z1108,U1109&amp;", ",(IF(T1109&lt;&gt;T1108,IF((T1109&lt;&gt;T1108)*($G$2="Y"),"same date, ", ""),IF((T1109=T1108)*(U1109=U1108)*(S1109&lt;&gt;S1108)*($G$2="Y"),"same collector and date, ", ""))))))))))&amp;(IF(ISBLANK(V1109),"",V1109&amp;", "))&amp;IF((AA1109&lt;&gt;AA1110)*($H$2="y"),AD1109&amp;AE1109,IF((AA1109&lt;&gt;AA1110)*($H$2="m"),AD1109&amp;AG1109,IF(($H$2&lt;&gt;"m")*($H$2&lt;&gt;"Y"),(IF(F1109=0,"",F1109&amp;" "&amp;$F$4&amp;" "))&amp;(IF(G1109=0,"",G1109&amp;" "&amp;$G$4&amp;" "))&amp;(IF(H1109=0,"",H1109&amp;" "&amp;H$4&amp;" "))&amp;(IF(I1109=0,"",I1109&amp;" "&amp;$I$4&amp;" "))&amp;(IF(J1109=0,"",J1109&amp;" "&amp;$J$4&amp;" "))&amp;IF((ISBLANK(C1109)),"","("&amp;C1109&amp;")"),"")))&amp;IF((B1109=B1110)*(K1109=K1110)*(L1109=L1110)*(M1109=M1110),IF(($H$2&lt;&gt;"m")*($H$2&lt;&gt;"Y"), ", ", IF((ISNUMBER(FIND(")",AE1109))), ", ", "")),IF((B1109=B1110)*(K1109=K1110)*(L1109=L1110),"; ",". ")))</f>
        <v/>
      </c>
      <c r="AI1109" s="1"/>
    </row>
    <row r="1110" spans="1:35" x14ac:dyDescent="0.25">
      <c r="A1110" s="3" t="str">
        <f t="shared" si="140"/>
        <v/>
      </c>
      <c r="B1110" s="53" t="str">
        <f t="shared" si="144"/>
        <v/>
      </c>
      <c r="C1110" s="57"/>
      <c r="D1110" s="57"/>
      <c r="E1110" s="57"/>
      <c r="F1110" s="57"/>
      <c r="G1110" s="57"/>
      <c r="H1110" s="57"/>
      <c r="I1110" s="57"/>
      <c r="J1110" s="57"/>
      <c r="K1110" s="57"/>
      <c r="L1110" s="57"/>
      <c r="M1110" s="54"/>
      <c r="N1110" s="57"/>
      <c r="O1110" s="58"/>
      <c r="P1110" s="58"/>
      <c r="Q1110" s="58"/>
      <c r="R1110" s="58"/>
      <c r="S1110" s="54"/>
      <c r="T1110" s="57"/>
      <c r="U1110" s="57"/>
      <c r="V1110" s="57"/>
      <c r="W1110" s="57"/>
      <c r="X1110" s="147" t="str">
        <f>IF(ISBLANK(D1110),"",IF('order-admin-units'!$I$1&lt;&gt;"y", "", IF((K1110="")*(ISBLANK(D1110)=FALSE), 'order-admin-units'!$B$1+1, VLOOKUP(K1110, ordercountry, 2))))</f>
        <v/>
      </c>
      <c r="Y1110" s="147" t="str">
        <f>IF(ISBLANK(D1110),"",IF('order-admin-units'!$I$1&lt;&gt;"y", "", IF(L1110="", 'order-admin-units'!$B$2+1, VLOOKUP(K1110&amp;"@"&amp;L1110, orderadmin, 2))))</f>
        <v/>
      </c>
      <c r="Z1110" s="147" t="str">
        <f t="shared" si="141"/>
        <v/>
      </c>
      <c r="AA1110" s="147" t="str">
        <f t="shared" si="142"/>
        <v/>
      </c>
      <c r="AB1110" s="147" t="str">
        <f t="shared" si="143"/>
        <v/>
      </c>
      <c r="AC1110" s="147" t="str">
        <f t="shared" si="137"/>
        <v/>
      </c>
      <c r="AD1110" s="11" t="str">
        <f t="shared" si="138"/>
        <v/>
      </c>
      <c r="AE1110" s="11" t="str">
        <f t="array" ref="AE1110">IF(ISBLANK(D1110),"",IF(OR($H$2="y",$H$2="m"),IF(AA1110=AA1109,IF(OR(AB1110=$AB$4:$AB1109)=FALSE,AE1109&amp;C1110,AE1109),"("&amp;C1110)&amp;IF(AA1110=AA1111,IF(OR(AB1111=$AB$4:$AB1110)=FALSE,", ",""),") "),""))</f>
        <v/>
      </c>
      <c r="AF1110" s="11" t="str">
        <f t="shared" si="139"/>
        <v/>
      </c>
      <c r="AG1110" s="11" t="str">
        <f t="array" ref="AG1110">IF(ISBLANK(D1110),"",IF(OR($H$2="y",$H$2="m"),IF(AA1110=AA1109,IF(OR(AC1110=$AC$4:$AC1109)=FALSE,AG1109&amp;AF1110,AG1109),"("&amp;AF1110)&amp;IF(AA1110=AA1111,IF(OR(AC1111=$AC$4:$AC1110)=FALSE,", ",""),") "),""))</f>
        <v/>
      </c>
      <c r="AH1110" s="10" t="str">
        <f>IF((ISBLANK(D1110)),"",IF(D1110=D1109,AH1109,"")&amp;IF(B1109&lt;&gt;B1110,((IF(ISBLANK(E1110),$D$3&amp;"Non-type material: "&amp;$D$3,$D$3&amp;INDEX('type-categories'!$A$2:$B$100,MATCH(E1110,'type-categories'!$A$2:$A$100,0),2)&amp;$D$3))),"")&amp;(IF(K1110&lt;&gt;K1109,$C$2&amp;K1110&amp;$K$3&amp;$C$2&amp;" ",(IF(B1110&lt;&gt;B1109,$C$2&amp;K1110&amp;$K$3&amp;$C$2&amp;" ",""))))&amp;(IF(L1110="","",((IF(L1110&lt;&gt;L1109,$D$2&amp;L1110&amp;$L$3&amp;$D$2&amp;" ",IF(B1110&lt;&gt;B1109,$D$2&amp;L1110&amp;$L$3&amp;$D$2&amp;" ",""))))))&amp;(IF(M1110="","",((IF(M1110&lt;&gt;M1109,$E$2&amp;M1110&amp;$E$2&amp;","&amp;" ",IF(B1110&lt;&gt;B1109,$E$2&amp;M1110&amp;$E$2&amp;",",""))))))&amp;(IF(N1110="","",IF(N1110&lt;&gt;N1109,N1110&amp;", ",IF(B1110&lt;&gt;B1109,N1110&amp;", ",""))))&amp;(IF(ISBLANK(O1110),"",(IF(O1110&lt;&gt;O1109,O1110&amp;", ",IF(B1110&lt;&gt;B1109,O1110&amp;", ","")))))&amp;(IF(ISBLANK(P1110),"",(IF(P1110&lt;&gt;P1109,P1110&amp;", ",IF(B1110&lt;&gt;B1109,P1110&amp;", ",IF(Z1110&lt;&gt;Z1109,P1110&amp;", ",""))))))&amp;(IF(ISBLANK(Q1110),"",(IF(Q1110&lt;&gt;Q1109,Q1110&amp;", ",IF(B1110&lt;&gt;B1109,Q1110&amp;", ",IF(Z1110&lt;&gt;Z1109,Q1110&amp;", ",""))))))&amp;(IF(ISBLANK(R1110),"",(IF(R1110&lt;&gt;R1109,R1110&amp;"m, ",IF(B1110&lt;&gt;B1109,R1110&amp;"m, ",IF(Z1110&lt;&gt;Z1109,R1110&amp;"m, ",""))))))&amp;IF(ISBLANK(S1110),"",(IF(B1110&lt;&gt;B1109,S1110&amp;", ",IF(S1110&lt;&gt;S1109,IF((Z1110=Z1109),"same locality "&amp;S1110&amp;", ",S1110&amp;", "),""))))&amp;(IF(ISBLANK(T1110),"",(IF(T1110&lt;&gt;T1109,IF(ISBLANK(F$2),T1110&amp;", ",T1110&amp;" "&amp;F$2&amp;", "),(IF(B1110&lt;&gt;B1109,IF(ISBLANK(F$2),T1110&amp;", ",T1110&amp;" "&amp;F$2&amp;", "),(IF(Z1110&lt;&gt;Z1109,IF(ISBLANK(F$2),T1110&amp;", ",T1110&amp;" "&amp;F$2&amp;", "),IF((U1110&lt;&gt;U1109)*($G$2="Y"),"same collector, ","")))))))))&amp;(IF(ISBLANK(U1110),"",(IF(U1110&lt;&gt;U1109,U1110&amp;", ",(IF(B1110&lt;&gt;B1109,U1110&amp;", ",IF(Z1110&lt;&gt;Z1109,U1110&amp;", ",(IF(T1110&lt;&gt;T1109,IF((T1110&lt;&gt;T1109)*($G$2="Y"),"same date, ", ""),IF((T1110=T1109)*(U1110=U1109)*(S1110&lt;&gt;S1109)*($G$2="Y"),"same collector and date, ", ""))))))))))&amp;(IF(ISBLANK(V1110),"",V1110&amp;", "))&amp;IF((AA1110&lt;&gt;AA1111)*($H$2="y"),AD1110&amp;AE1110,IF((AA1110&lt;&gt;AA1111)*($H$2="m"),AD1110&amp;AG1110,IF(($H$2&lt;&gt;"m")*($H$2&lt;&gt;"Y"),(IF(F1110=0,"",F1110&amp;" "&amp;$F$4&amp;" "))&amp;(IF(G1110=0,"",G1110&amp;" "&amp;$G$4&amp;" "))&amp;(IF(H1110=0,"",H1110&amp;" "&amp;H$4&amp;" "))&amp;(IF(I1110=0,"",I1110&amp;" "&amp;$I$4&amp;" "))&amp;(IF(J1110=0,"",J1110&amp;" "&amp;$J$4&amp;" "))&amp;IF((ISBLANK(C1110)),"","("&amp;C1110&amp;")"),"")))&amp;IF((B1110=B1111)*(K1110=K1111)*(L1110=L1111)*(M1110=M1111),IF(($H$2&lt;&gt;"m")*($H$2&lt;&gt;"Y"), ", ", IF((ISNUMBER(FIND(")",AE1110))), ", ", "")),IF((B1110=B1111)*(K1110=K1111)*(L1110=L1111),"; ",". ")))</f>
        <v/>
      </c>
      <c r="AI1110" s="1"/>
    </row>
    <row r="1111" spans="1:35" x14ac:dyDescent="0.25">
      <c r="A1111" s="3" t="str">
        <f t="shared" si="140"/>
        <v/>
      </c>
      <c r="B1111" s="53" t="str">
        <f t="shared" si="144"/>
        <v/>
      </c>
      <c r="C1111" s="57"/>
      <c r="D1111" s="57"/>
      <c r="E1111" s="57"/>
      <c r="F1111" s="57"/>
      <c r="G1111" s="57"/>
      <c r="H1111" s="57"/>
      <c r="I1111" s="57"/>
      <c r="J1111" s="57"/>
      <c r="K1111" s="57"/>
      <c r="L1111" s="57"/>
      <c r="M1111" s="54"/>
      <c r="N1111" s="57"/>
      <c r="O1111" s="58"/>
      <c r="P1111" s="58"/>
      <c r="Q1111" s="58"/>
      <c r="R1111" s="58"/>
      <c r="S1111" s="54"/>
      <c r="T1111" s="57"/>
      <c r="U1111" s="57"/>
      <c r="V1111" s="57"/>
      <c r="W1111" s="57"/>
      <c r="X1111" s="147" t="str">
        <f>IF(ISBLANK(D1111),"",IF('order-admin-units'!$I$1&lt;&gt;"y", "", IF((K1111="")*(ISBLANK(D1111)=FALSE), 'order-admin-units'!$B$1+1, VLOOKUP(K1111, ordercountry, 2))))</f>
        <v/>
      </c>
      <c r="Y1111" s="147" t="str">
        <f>IF(ISBLANK(D1111),"",IF('order-admin-units'!$I$1&lt;&gt;"y", "", IF(L1111="", 'order-admin-units'!$B$2+1, VLOOKUP(K1111&amp;"@"&amp;L1111, orderadmin, 2))))</f>
        <v/>
      </c>
      <c r="Z1111" s="147" t="str">
        <f t="shared" si="141"/>
        <v/>
      </c>
      <c r="AA1111" s="147" t="str">
        <f t="shared" si="142"/>
        <v/>
      </c>
      <c r="AB1111" s="147" t="str">
        <f t="shared" si="143"/>
        <v/>
      </c>
      <c r="AC1111" s="147" t="str">
        <f t="shared" si="137"/>
        <v/>
      </c>
      <c r="AD1111" s="11" t="str">
        <f t="shared" si="138"/>
        <v/>
      </c>
      <c r="AE1111" s="11" t="str">
        <f t="array" ref="AE1111">IF(ISBLANK(D1111),"",IF(OR($H$2="y",$H$2="m"),IF(AA1111=AA1110,IF(OR(AB1111=$AB$4:$AB1110)=FALSE,AE1110&amp;C1111,AE1110),"("&amp;C1111)&amp;IF(AA1111=AA1112,IF(OR(AB1112=$AB$4:$AB1111)=FALSE,", ",""),") "),""))</f>
        <v/>
      </c>
      <c r="AF1111" s="11" t="str">
        <f t="shared" si="139"/>
        <v/>
      </c>
      <c r="AG1111" s="11" t="str">
        <f t="array" ref="AG1111">IF(ISBLANK(D1111),"",IF(OR($H$2="y",$H$2="m"),IF(AA1111=AA1110,IF(OR(AC1111=$AC$4:$AC1110)=FALSE,AG1110&amp;AF1111,AG1110),"("&amp;AF1111)&amp;IF(AA1111=AA1112,IF(OR(AC1112=$AC$4:$AC1111)=FALSE,", ",""),") "),""))</f>
        <v/>
      </c>
      <c r="AH1111" s="10" t="str">
        <f>IF((ISBLANK(D1111)),"",IF(D1111=D1110,AH1110,"")&amp;IF(B1110&lt;&gt;B1111,((IF(ISBLANK(E1111),$D$3&amp;"Non-type material: "&amp;$D$3,$D$3&amp;INDEX('type-categories'!$A$2:$B$100,MATCH(E1111,'type-categories'!$A$2:$A$100,0),2)&amp;$D$3))),"")&amp;(IF(K1111&lt;&gt;K1110,$C$2&amp;K1111&amp;$K$3&amp;$C$2&amp;" ",(IF(B1111&lt;&gt;B1110,$C$2&amp;K1111&amp;$K$3&amp;$C$2&amp;" ",""))))&amp;(IF(L1111="","",((IF(L1111&lt;&gt;L1110,$D$2&amp;L1111&amp;$L$3&amp;$D$2&amp;" ",IF(B1111&lt;&gt;B1110,$D$2&amp;L1111&amp;$L$3&amp;$D$2&amp;" ",""))))))&amp;(IF(M1111="","",((IF(M1111&lt;&gt;M1110,$E$2&amp;M1111&amp;$E$2&amp;","&amp;" ",IF(B1111&lt;&gt;B1110,$E$2&amp;M1111&amp;$E$2&amp;",",""))))))&amp;(IF(N1111="","",IF(N1111&lt;&gt;N1110,N1111&amp;", ",IF(B1111&lt;&gt;B1110,N1111&amp;", ",""))))&amp;(IF(ISBLANK(O1111),"",(IF(O1111&lt;&gt;O1110,O1111&amp;", ",IF(B1111&lt;&gt;B1110,O1111&amp;", ","")))))&amp;(IF(ISBLANK(P1111),"",(IF(P1111&lt;&gt;P1110,P1111&amp;", ",IF(B1111&lt;&gt;B1110,P1111&amp;", ",IF(Z1111&lt;&gt;Z1110,P1111&amp;", ",""))))))&amp;(IF(ISBLANK(Q1111),"",(IF(Q1111&lt;&gt;Q1110,Q1111&amp;", ",IF(B1111&lt;&gt;B1110,Q1111&amp;", ",IF(Z1111&lt;&gt;Z1110,Q1111&amp;", ",""))))))&amp;(IF(ISBLANK(R1111),"",(IF(R1111&lt;&gt;R1110,R1111&amp;"m, ",IF(B1111&lt;&gt;B1110,R1111&amp;"m, ",IF(Z1111&lt;&gt;Z1110,R1111&amp;"m, ",""))))))&amp;IF(ISBLANK(S1111),"",(IF(B1111&lt;&gt;B1110,S1111&amp;", ",IF(S1111&lt;&gt;S1110,IF((Z1111=Z1110),"same locality "&amp;S1111&amp;", ",S1111&amp;", "),""))))&amp;(IF(ISBLANK(T1111),"",(IF(T1111&lt;&gt;T1110,IF(ISBLANK(F$2),T1111&amp;", ",T1111&amp;" "&amp;F$2&amp;", "),(IF(B1111&lt;&gt;B1110,IF(ISBLANK(F$2),T1111&amp;", ",T1111&amp;" "&amp;F$2&amp;", "),(IF(Z1111&lt;&gt;Z1110,IF(ISBLANK(F$2),T1111&amp;", ",T1111&amp;" "&amp;F$2&amp;", "),IF((U1111&lt;&gt;U1110)*($G$2="Y"),"same collector, ","")))))))))&amp;(IF(ISBLANK(U1111),"",(IF(U1111&lt;&gt;U1110,U1111&amp;", ",(IF(B1111&lt;&gt;B1110,U1111&amp;", ",IF(Z1111&lt;&gt;Z1110,U1111&amp;", ",(IF(T1111&lt;&gt;T1110,IF((T1111&lt;&gt;T1110)*($G$2="Y"),"same date, ", ""),IF((T1111=T1110)*(U1111=U1110)*(S1111&lt;&gt;S1110)*($G$2="Y"),"same collector and date, ", ""))))))))))&amp;(IF(ISBLANK(V1111),"",V1111&amp;", "))&amp;IF((AA1111&lt;&gt;AA1112)*($H$2="y"),AD1111&amp;AE1111,IF((AA1111&lt;&gt;AA1112)*($H$2="m"),AD1111&amp;AG1111,IF(($H$2&lt;&gt;"m")*($H$2&lt;&gt;"Y"),(IF(F1111=0,"",F1111&amp;" "&amp;$F$4&amp;" "))&amp;(IF(G1111=0,"",G1111&amp;" "&amp;$G$4&amp;" "))&amp;(IF(H1111=0,"",H1111&amp;" "&amp;H$4&amp;" "))&amp;(IF(I1111=0,"",I1111&amp;" "&amp;$I$4&amp;" "))&amp;(IF(J1111=0,"",J1111&amp;" "&amp;$J$4&amp;" "))&amp;IF((ISBLANK(C1111)),"","("&amp;C1111&amp;")"),"")))&amp;IF((B1111=B1112)*(K1111=K1112)*(L1111=L1112)*(M1111=M1112),IF(($H$2&lt;&gt;"m")*($H$2&lt;&gt;"Y"), ", ", IF((ISNUMBER(FIND(")",AE1111))), ", ", "")),IF((B1111=B1112)*(K1111=K1112)*(L1111=L1112),"; ",". ")))</f>
        <v/>
      </c>
      <c r="AI1111" s="1"/>
    </row>
    <row r="1112" spans="1:35" x14ac:dyDescent="0.25">
      <c r="A1112" s="3" t="str">
        <f t="shared" si="140"/>
        <v/>
      </c>
      <c r="B1112" s="53" t="str">
        <f t="shared" si="144"/>
        <v/>
      </c>
      <c r="C1112" s="57"/>
      <c r="D1112" s="57"/>
      <c r="E1112" s="57"/>
      <c r="F1112" s="57"/>
      <c r="G1112" s="57"/>
      <c r="H1112" s="57"/>
      <c r="I1112" s="57"/>
      <c r="J1112" s="57"/>
      <c r="K1112" s="57"/>
      <c r="L1112" s="57"/>
      <c r="M1112" s="54"/>
      <c r="N1112" s="57"/>
      <c r="O1112" s="58"/>
      <c r="P1112" s="58"/>
      <c r="Q1112" s="58"/>
      <c r="R1112" s="58"/>
      <c r="S1112" s="54"/>
      <c r="T1112" s="57"/>
      <c r="U1112" s="57"/>
      <c r="V1112" s="57"/>
      <c r="W1112" s="57"/>
      <c r="X1112" s="147" t="str">
        <f>IF(ISBLANK(D1112),"",IF('order-admin-units'!$I$1&lt;&gt;"y", "", IF((K1112="")*(ISBLANK(D1112)=FALSE), 'order-admin-units'!$B$1+1, VLOOKUP(K1112, ordercountry, 2))))</f>
        <v/>
      </c>
      <c r="Y1112" s="147" t="str">
        <f>IF(ISBLANK(D1112),"",IF('order-admin-units'!$I$1&lt;&gt;"y", "", IF(L1112="", 'order-admin-units'!$B$2+1, VLOOKUP(K1112&amp;"@"&amp;L1112, orderadmin, 2))))</f>
        <v/>
      </c>
      <c r="Z1112" s="147" t="str">
        <f t="shared" si="141"/>
        <v/>
      </c>
      <c r="AA1112" s="147" t="str">
        <f t="shared" si="142"/>
        <v/>
      </c>
      <c r="AB1112" s="147" t="str">
        <f t="shared" si="143"/>
        <v/>
      </c>
      <c r="AC1112" s="147" t="str">
        <f t="shared" si="137"/>
        <v/>
      </c>
      <c r="AD1112" s="11" t="str">
        <f t="shared" si="138"/>
        <v/>
      </c>
      <c r="AE1112" s="11" t="str">
        <f t="array" ref="AE1112">IF(ISBLANK(D1112),"",IF(OR($H$2="y",$H$2="m"),IF(AA1112=AA1111,IF(OR(AB1112=$AB$4:$AB1111)=FALSE,AE1111&amp;C1112,AE1111),"("&amp;C1112)&amp;IF(AA1112=AA1113,IF(OR(AB1113=$AB$4:$AB1112)=FALSE,", ",""),") "),""))</f>
        <v/>
      </c>
      <c r="AF1112" s="11" t="str">
        <f t="shared" si="139"/>
        <v/>
      </c>
      <c r="AG1112" s="11" t="str">
        <f t="array" ref="AG1112">IF(ISBLANK(D1112),"",IF(OR($H$2="y",$H$2="m"),IF(AA1112=AA1111,IF(OR(AC1112=$AC$4:$AC1111)=FALSE,AG1111&amp;AF1112,AG1111),"("&amp;AF1112)&amp;IF(AA1112=AA1113,IF(OR(AC1113=$AC$4:$AC1112)=FALSE,", ",""),") "),""))</f>
        <v/>
      </c>
      <c r="AH1112" s="10" t="str">
        <f>IF((ISBLANK(D1112)),"",IF(D1112=D1111,AH1111,"")&amp;IF(B1111&lt;&gt;B1112,((IF(ISBLANK(E1112),$D$3&amp;"Non-type material: "&amp;$D$3,$D$3&amp;INDEX('type-categories'!$A$2:$B$100,MATCH(E1112,'type-categories'!$A$2:$A$100,0),2)&amp;$D$3))),"")&amp;(IF(K1112&lt;&gt;K1111,$C$2&amp;K1112&amp;$K$3&amp;$C$2&amp;" ",(IF(B1112&lt;&gt;B1111,$C$2&amp;K1112&amp;$K$3&amp;$C$2&amp;" ",""))))&amp;(IF(L1112="","",((IF(L1112&lt;&gt;L1111,$D$2&amp;L1112&amp;$L$3&amp;$D$2&amp;" ",IF(B1112&lt;&gt;B1111,$D$2&amp;L1112&amp;$L$3&amp;$D$2&amp;" ",""))))))&amp;(IF(M1112="","",((IF(M1112&lt;&gt;M1111,$E$2&amp;M1112&amp;$E$2&amp;","&amp;" ",IF(B1112&lt;&gt;B1111,$E$2&amp;M1112&amp;$E$2&amp;",",""))))))&amp;(IF(N1112="","",IF(N1112&lt;&gt;N1111,N1112&amp;", ",IF(B1112&lt;&gt;B1111,N1112&amp;", ",""))))&amp;(IF(ISBLANK(O1112),"",(IF(O1112&lt;&gt;O1111,O1112&amp;", ",IF(B1112&lt;&gt;B1111,O1112&amp;", ","")))))&amp;(IF(ISBLANK(P1112),"",(IF(P1112&lt;&gt;P1111,P1112&amp;", ",IF(B1112&lt;&gt;B1111,P1112&amp;", ",IF(Z1112&lt;&gt;Z1111,P1112&amp;", ",""))))))&amp;(IF(ISBLANK(Q1112),"",(IF(Q1112&lt;&gt;Q1111,Q1112&amp;", ",IF(B1112&lt;&gt;B1111,Q1112&amp;", ",IF(Z1112&lt;&gt;Z1111,Q1112&amp;", ",""))))))&amp;(IF(ISBLANK(R1112),"",(IF(R1112&lt;&gt;R1111,R1112&amp;"m, ",IF(B1112&lt;&gt;B1111,R1112&amp;"m, ",IF(Z1112&lt;&gt;Z1111,R1112&amp;"m, ",""))))))&amp;IF(ISBLANK(S1112),"",(IF(B1112&lt;&gt;B1111,S1112&amp;", ",IF(S1112&lt;&gt;S1111,IF((Z1112=Z1111),"same locality "&amp;S1112&amp;", ",S1112&amp;", "),""))))&amp;(IF(ISBLANK(T1112),"",(IF(T1112&lt;&gt;T1111,IF(ISBLANK(F$2),T1112&amp;", ",T1112&amp;" "&amp;F$2&amp;", "),(IF(B1112&lt;&gt;B1111,IF(ISBLANK(F$2),T1112&amp;", ",T1112&amp;" "&amp;F$2&amp;", "),(IF(Z1112&lt;&gt;Z1111,IF(ISBLANK(F$2),T1112&amp;", ",T1112&amp;" "&amp;F$2&amp;", "),IF((U1112&lt;&gt;U1111)*($G$2="Y"),"same collector, ","")))))))))&amp;(IF(ISBLANK(U1112),"",(IF(U1112&lt;&gt;U1111,U1112&amp;", ",(IF(B1112&lt;&gt;B1111,U1112&amp;", ",IF(Z1112&lt;&gt;Z1111,U1112&amp;", ",(IF(T1112&lt;&gt;T1111,IF((T1112&lt;&gt;T1111)*($G$2="Y"),"same date, ", ""),IF((T1112=T1111)*(U1112=U1111)*(S1112&lt;&gt;S1111)*($G$2="Y"),"same collector and date, ", ""))))))))))&amp;(IF(ISBLANK(V1112),"",V1112&amp;", "))&amp;IF((AA1112&lt;&gt;AA1113)*($H$2="y"),AD1112&amp;AE1112,IF((AA1112&lt;&gt;AA1113)*($H$2="m"),AD1112&amp;AG1112,IF(($H$2&lt;&gt;"m")*($H$2&lt;&gt;"Y"),(IF(F1112=0,"",F1112&amp;" "&amp;$F$4&amp;" "))&amp;(IF(G1112=0,"",G1112&amp;" "&amp;$G$4&amp;" "))&amp;(IF(H1112=0,"",H1112&amp;" "&amp;H$4&amp;" "))&amp;(IF(I1112=0,"",I1112&amp;" "&amp;$I$4&amp;" "))&amp;(IF(J1112=0,"",J1112&amp;" "&amp;$J$4&amp;" "))&amp;IF((ISBLANK(C1112)),"","("&amp;C1112&amp;")"),"")))&amp;IF((B1112=B1113)*(K1112=K1113)*(L1112=L1113)*(M1112=M1113),IF(($H$2&lt;&gt;"m")*($H$2&lt;&gt;"Y"), ", ", IF((ISNUMBER(FIND(")",AE1112))), ", ", "")),IF((B1112=B1113)*(K1112=K1113)*(L1112=L1113),"; ",". ")))</f>
        <v/>
      </c>
      <c r="AI1112" s="1"/>
    </row>
    <row r="1113" spans="1:35" x14ac:dyDescent="0.25">
      <c r="A1113" s="3" t="str">
        <f t="shared" si="140"/>
        <v/>
      </c>
      <c r="B1113" s="53" t="str">
        <f t="shared" si="144"/>
        <v/>
      </c>
      <c r="C1113" s="57"/>
      <c r="D1113" s="57"/>
      <c r="E1113" s="57"/>
      <c r="F1113" s="57"/>
      <c r="G1113" s="57"/>
      <c r="H1113" s="57"/>
      <c r="I1113" s="57"/>
      <c r="J1113" s="57"/>
      <c r="K1113" s="57"/>
      <c r="L1113" s="57"/>
      <c r="M1113" s="54"/>
      <c r="N1113" s="57"/>
      <c r="O1113" s="58"/>
      <c r="P1113" s="58"/>
      <c r="Q1113" s="58"/>
      <c r="R1113" s="58"/>
      <c r="S1113" s="54"/>
      <c r="T1113" s="57"/>
      <c r="U1113" s="57"/>
      <c r="V1113" s="57"/>
      <c r="W1113" s="57"/>
      <c r="X1113" s="147" t="str">
        <f>IF(ISBLANK(D1113),"",IF('order-admin-units'!$I$1&lt;&gt;"y", "", IF((K1113="")*(ISBLANK(D1113)=FALSE), 'order-admin-units'!$B$1+1, VLOOKUP(K1113, ordercountry, 2))))</f>
        <v/>
      </c>
      <c r="Y1113" s="147" t="str">
        <f>IF(ISBLANK(D1113),"",IF('order-admin-units'!$I$1&lt;&gt;"y", "", IF(L1113="", 'order-admin-units'!$B$2+1, VLOOKUP(K1113&amp;"@"&amp;L1113, orderadmin, 2))))</f>
        <v/>
      </c>
      <c r="Z1113" s="147" t="str">
        <f t="shared" si="141"/>
        <v/>
      </c>
      <c r="AA1113" s="147" t="str">
        <f t="shared" si="142"/>
        <v/>
      </c>
      <c r="AB1113" s="147" t="str">
        <f t="shared" si="143"/>
        <v/>
      </c>
      <c r="AC1113" s="147" t="str">
        <f t="shared" si="137"/>
        <v/>
      </c>
      <c r="AD1113" s="11" t="str">
        <f t="shared" si="138"/>
        <v/>
      </c>
      <c r="AE1113" s="11" t="str">
        <f t="array" ref="AE1113">IF(ISBLANK(D1113),"",IF(OR($H$2="y",$H$2="m"),IF(AA1113=AA1112,IF(OR(AB1113=$AB$4:$AB1112)=FALSE,AE1112&amp;C1113,AE1112),"("&amp;C1113)&amp;IF(AA1113=AA1114,IF(OR(AB1114=$AB$4:$AB1113)=FALSE,", ",""),") "),""))</f>
        <v/>
      </c>
      <c r="AF1113" s="11" t="str">
        <f t="shared" si="139"/>
        <v/>
      </c>
      <c r="AG1113" s="11" t="str">
        <f t="array" ref="AG1113">IF(ISBLANK(D1113),"",IF(OR($H$2="y",$H$2="m"),IF(AA1113=AA1112,IF(OR(AC1113=$AC$4:$AC1112)=FALSE,AG1112&amp;AF1113,AG1112),"("&amp;AF1113)&amp;IF(AA1113=AA1114,IF(OR(AC1114=$AC$4:$AC1113)=FALSE,", ",""),") "),""))</f>
        <v/>
      </c>
      <c r="AH1113" s="10" t="str">
        <f>IF((ISBLANK(D1113)),"",IF(D1113=D1112,AH1112,"")&amp;IF(B1112&lt;&gt;B1113,((IF(ISBLANK(E1113),$D$3&amp;"Non-type material: "&amp;$D$3,$D$3&amp;INDEX('type-categories'!$A$2:$B$100,MATCH(E1113,'type-categories'!$A$2:$A$100,0),2)&amp;$D$3))),"")&amp;(IF(K1113&lt;&gt;K1112,$C$2&amp;K1113&amp;$K$3&amp;$C$2&amp;" ",(IF(B1113&lt;&gt;B1112,$C$2&amp;K1113&amp;$K$3&amp;$C$2&amp;" ",""))))&amp;(IF(L1113="","",((IF(L1113&lt;&gt;L1112,$D$2&amp;L1113&amp;$L$3&amp;$D$2&amp;" ",IF(B1113&lt;&gt;B1112,$D$2&amp;L1113&amp;$L$3&amp;$D$2&amp;" ",""))))))&amp;(IF(M1113="","",((IF(M1113&lt;&gt;M1112,$E$2&amp;M1113&amp;$E$2&amp;","&amp;" ",IF(B1113&lt;&gt;B1112,$E$2&amp;M1113&amp;$E$2&amp;",",""))))))&amp;(IF(N1113="","",IF(N1113&lt;&gt;N1112,N1113&amp;", ",IF(B1113&lt;&gt;B1112,N1113&amp;", ",""))))&amp;(IF(ISBLANK(O1113),"",(IF(O1113&lt;&gt;O1112,O1113&amp;", ",IF(B1113&lt;&gt;B1112,O1113&amp;", ","")))))&amp;(IF(ISBLANK(P1113),"",(IF(P1113&lt;&gt;P1112,P1113&amp;", ",IF(B1113&lt;&gt;B1112,P1113&amp;", ",IF(Z1113&lt;&gt;Z1112,P1113&amp;", ",""))))))&amp;(IF(ISBLANK(Q1113),"",(IF(Q1113&lt;&gt;Q1112,Q1113&amp;", ",IF(B1113&lt;&gt;B1112,Q1113&amp;", ",IF(Z1113&lt;&gt;Z1112,Q1113&amp;", ",""))))))&amp;(IF(ISBLANK(R1113),"",(IF(R1113&lt;&gt;R1112,R1113&amp;"m, ",IF(B1113&lt;&gt;B1112,R1113&amp;"m, ",IF(Z1113&lt;&gt;Z1112,R1113&amp;"m, ",""))))))&amp;IF(ISBLANK(S1113),"",(IF(B1113&lt;&gt;B1112,S1113&amp;", ",IF(S1113&lt;&gt;S1112,IF((Z1113=Z1112),"same locality "&amp;S1113&amp;", ",S1113&amp;", "),""))))&amp;(IF(ISBLANK(T1113),"",(IF(T1113&lt;&gt;T1112,IF(ISBLANK(F$2),T1113&amp;", ",T1113&amp;" "&amp;F$2&amp;", "),(IF(B1113&lt;&gt;B1112,IF(ISBLANK(F$2),T1113&amp;", ",T1113&amp;" "&amp;F$2&amp;", "),(IF(Z1113&lt;&gt;Z1112,IF(ISBLANK(F$2),T1113&amp;", ",T1113&amp;" "&amp;F$2&amp;", "),IF((U1113&lt;&gt;U1112)*($G$2="Y"),"same collector, ","")))))))))&amp;(IF(ISBLANK(U1113),"",(IF(U1113&lt;&gt;U1112,U1113&amp;", ",(IF(B1113&lt;&gt;B1112,U1113&amp;", ",IF(Z1113&lt;&gt;Z1112,U1113&amp;", ",(IF(T1113&lt;&gt;T1112,IF((T1113&lt;&gt;T1112)*($G$2="Y"),"same date, ", ""),IF((T1113=T1112)*(U1113=U1112)*(S1113&lt;&gt;S1112)*($G$2="Y"),"same collector and date, ", ""))))))))))&amp;(IF(ISBLANK(V1113),"",V1113&amp;", "))&amp;IF((AA1113&lt;&gt;AA1114)*($H$2="y"),AD1113&amp;AE1113,IF((AA1113&lt;&gt;AA1114)*($H$2="m"),AD1113&amp;AG1113,IF(($H$2&lt;&gt;"m")*($H$2&lt;&gt;"Y"),(IF(F1113=0,"",F1113&amp;" "&amp;$F$4&amp;" "))&amp;(IF(G1113=0,"",G1113&amp;" "&amp;$G$4&amp;" "))&amp;(IF(H1113=0,"",H1113&amp;" "&amp;H$4&amp;" "))&amp;(IF(I1113=0,"",I1113&amp;" "&amp;$I$4&amp;" "))&amp;(IF(J1113=0,"",J1113&amp;" "&amp;$J$4&amp;" "))&amp;IF((ISBLANK(C1113)),"","("&amp;C1113&amp;")"),"")))&amp;IF((B1113=B1114)*(K1113=K1114)*(L1113=L1114)*(M1113=M1114),IF(($H$2&lt;&gt;"m")*($H$2&lt;&gt;"Y"), ", ", IF((ISNUMBER(FIND(")",AE1113))), ", ", "")),IF((B1113=B1114)*(K1113=K1114)*(L1113=L1114),"; ",". ")))</f>
        <v/>
      </c>
      <c r="AI1113" s="1"/>
    </row>
    <row r="1114" spans="1:35" x14ac:dyDescent="0.25">
      <c r="A1114" s="3" t="str">
        <f t="shared" si="140"/>
        <v/>
      </c>
      <c r="B1114" s="53" t="str">
        <f t="shared" si="144"/>
        <v/>
      </c>
      <c r="C1114" s="57"/>
      <c r="D1114" s="57"/>
      <c r="E1114" s="57"/>
      <c r="F1114" s="57"/>
      <c r="G1114" s="57"/>
      <c r="H1114" s="57"/>
      <c r="I1114" s="57"/>
      <c r="J1114" s="57"/>
      <c r="K1114" s="57"/>
      <c r="L1114" s="57"/>
      <c r="M1114" s="54"/>
      <c r="N1114" s="57"/>
      <c r="O1114" s="58"/>
      <c r="P1114" s="58"/>
      <c r="Q1114" s="58"/>
      <c r="R1114" s="58"/>
      <c r="S1114" s="54"/>
      <c r="T1114" s="57"/>
      <c r="U1114" s="57"/>
      <c r="V1114" s="57"/>
      <c r="W1114" s="57"/>
      <c r="X1114" s="147" t="str">
        <f>IF(ISBLANK(D1114),"",IF('order-admin-units'!$I$1&lt;&gt;"y", "", IF((K1114="")*(ISBLANK(D1114)=FALSE), 'order-admin-units'!$B$1+1, VLOOKUP(K1114, ordercountry, 2))))</f>
        <v/>
      </c>
      <c r="Y1114" s="147" t="str">
        <f>IF(ISBLANK(D1114),"",IF('order-admin-units'!$I$1&lt;&gt;"y", "", IF(L1114="", 'order-admin-units'!$B$2+1, VLOOKUP(K1114&amp;"@"&amp;L1114, orderadmin, 2))))</f>
        <v/>
      </c>
      <c r="Z1114" s="147" t="str">
        <f t="shared" si="141"/>
        <v/>
      </c>
      <c r="AA1114" s="147" t="str">
        <f t="shared" si="142"/>
        <v/>
      </c>
      <c r="AB1114" s="147" t="str">
        <f t="shared" si="143"/>
        <v/>
      </c>
      <c r="AC1114" s="147" t="str">
        <f t="shared" si="137"/>
        <v/>
      </c>
      <c r="AD1114" s="11" t="str">
        <f t="shared" si="138"/>
        <v/>
      </c>
      <c r="AE1114" s="11" t="str">
        <f t="array" ref="AE1114">IF(ISBLANK(D1114),"",IF(OR($H$2="y",$H$2="m"),IF(AA1114=AA1113,IF(OR(AB1114=$AB$4:$AB1113)=FALSE,AE1113&amp;C1114,AE1113),"("&amp;C1114)&amp;IF(AA1114=AA1115,IF(OR(AB1115=$AB$4:$AB1114)=FALSE,", ",""),") "),""))</f>
        <v/>
      </c>
      <c r="AF1114" s="11" t="str">
        <f t="shared" si="139"/>
        <v/>
      </c>
      <c r="AG1114" s="11" t="str">
        <f t="array" ref="AG1114">IF(ISBLANK(D1114),"",IF(OR($H$2="y",$H$2="m"),IF(AA1114=AA1113,IF(OR(AC1114=$AC$4:$AC1113)=FALSE,AG1113&amp;AF1114,AG1113),"("&amp;AF1114)&amp;IF(AA1114=AA1115,IF(OR(AC1115=$AC$4:$AC1114)=FALSE,", ",""),") "),""))</f>
        <v/>
      </c>
      <c r="AH1114" s="10" t="str">
        <f>IF((ISBLANK(D1114)),"",IF(D1114=D1113,AH1113,"")&amp;IF(B1113&lt;&gt;B1114,((IF(ISBLANK(E1114),$D$3&amp;"Non-type material: "&amp;$D$3,$D$3&amp;INDEX('type-categories'!$A$2:$B$100,MATCH(E1114,'type-categories'!$A$2:$A$100,0),2)&amp;$D$3))),"")&amp;(IF(K1114&lt;&gt;K1113,$C$2&amp;K1114&amp;$K$3&amp;$C$2&amp;" ",(IF(B1114&lt;&gt;B1113,$C$2&amp;K1114&amp;$K$3&amp;$C$2&amp;" ",""))))&amp;(IF(L1114="","",((IF(L1114&lt;&gt;L1113,$D$2&amp;L1114&amp;$L$3&amp;$D$2&amp;" ",IF(B1114&lt;&gt;B1113,$D$2&amp;L1114&amp;$L$3&amp;$D$2&amp;" ",""))))))&amp;(IF(M1114="","",((IF(M1114&lt;&gt;M1113,$E$2&amp;M1114&amp;$E$2&amp;","&amp;" ",IF(B1114&lt;&gt;B1113,$E$2&amp;M1114&amp;$E$2&amp;",",""))))))&amp;(IF(N1114="","",IF(N1114&lt;&gt;N1113,N1114&amp;", ",IF(B1114&lt;&gt;B1113,N1114&amp;", ",""))))&amp;(IF(ISBLANK(O1114),"",(IF(O1114&lt;&gt;O1113,O1114&amp;", ",IF(B1114&lt;&gt;B1113,O1114&amp;", ","")))))&amp;(IF(ISBLANK(P1114),"",(IF(P1114&lt;&gt;P1113,P1114&amp;", ",IF(B1114&lt;&gt;B1113,P1114&amp;", ",IF(Z1114&lt;&gt;Z1113,P1114&amp;", ",""))))))&amp;(IF(ISBLANK(Q1114),"",(IF(Q1114&lt;&gt;Q1113,Q1114&amp;", ",IF(B1114&lt;&gt;B1113,Q1114&amp;", ",IF(Z1114&lt;&gt;Z1113,Q1114&amp;", ",""))))))&amp;(IF(ISBLANK(R1114),"",(IF(R1114&lt;&gt;R1113,R1114&amp;"m, ",IF(B1114&lt;&gt;B1113,R1114&amp;"m, ",IF(Z1114&lt;&gt;Z1113,R1114&amp;"m, ",""))))))&amp;IF(ISBLANK(S1114),"",(IF(B1114&lt;&gt;B1113,S1114&amp;", ",IF(S1114&lt;&gt;S1113,IF((Z1114=Z1113),"same locality "&amp;S1114&amp;", ",S1114&amp;", "),""))))&amp;(IF(ISBLANK(T1114),"",(IF(T1114&lt;&gt;T1113,IF(ISBLANK(F$2),T1114&amp;", ",T1114&amp;" "&amp;F$2&amp;", "),(IF(B1114&lt;&gt;B1113,IF(ISBLANK(F$2),T1114&amp;", ",T1114&amp;" "&amp;F$2&amp;", "),(IF(Z1114&lt;&gt;Z1113,IF(ISBLANK(F$2),T1114&amp;", ",T1114&amp;" "&amp;F$2&amp;", "),IF((U1114&lt;&gt;U1113)*($G$2="Y"),"same collector, ","")))))))))&amp;(IF(ISBLANK(U1114),"",(IF(U1114&lt;&gt;U1113,U1114&amp;", ",(IF(B1114&lt;&gt;B1113,U1114&amp;", ",IF(Z1114&lt;&gt;Z1113,U1114&amp;", ",(IF(T1114&lt;&gt;T1113,IF((T1114&lt;&gt;T1113)*($G$2="Y"),"same date, ", ""),IF((T1114=T1113)*(U1114=U1113)*(S1114&lt;&gt;S1113)*($G$2="Y"),"same collector and date, ", ""))))))))))&amp;(IF(ISBLANK(V1114),"",V1114&amp;", "))&amp;IF((AA1114&lt;&gt;AA1115)*($H$2="y"),AD1114&amp;AE1114,IF((AA1114&lt;&gt;AA1115)*($H$2="m"),AD1114&amp;AG1114,IF(($H$2&lt;&gt;"m")*($H$2&lt;&gt;"Y"),(IF(F1114=0,"",F1114&amp;" "&amp;$F$4&amp;" "))&amp;(IF(G1114=0,"",G1114&amp;" "&amp;$G$4&amp;" "))&amp;(IF(H1114=0,"",H1114&amp;" "&amp;H$4&amp;" "))&amp;(IF(I1114=0,"",I1114&amp;" "&amp;$I$4&amp;" "))&amp;(IF(J1114=0,"",J1114&amp;" "&amp;$J$4&amp;" "))&amp;IF((ISBLANK(C1114)),"","("&amp;C1114&amp;")"),"")))&amp;IF((B1114=B1115)*(K1114=K1115)*(L1114=L1115)*(M1114=M1115),IF(($H$2&lt;&gt;"m")*($H$2&lt;&gt;"Y"), ", ", IF((ISNUMBER(FIND(")",AE1114))), ", ", "")),IF((B1114=B1115)*(K1114=K1115)*(L1114=L1115),"; ",". ")))</f>
        <v/>
      </c>
      <c r="AI1114" s="1"/>
    </row>
    <row r="1115" spans="1:35" x14ac:dyDescent="0.25">
      <c r="A1115" s="3" t="str">
        <f t="shared" si="140"/>
        <v/>
      </c>
      <c r="B1115" s="53" t="str">
        <f t="shared" si="144"/>
        <v/>
      </c>
      <c r="C1115" s="57"/>
      <c r="D1115" s="57"/>
      <c r="E1115" s="57"/>
      <c r="F1115" s="57"/>
      <c r="G1115" s="57"/>
      <c r="H1115" s="57"/>
      <c r="I1115" s="57"/>
      <c r="J1115" s="57"/>
      <c r="K1115" s="57"/>
      <c r="L1115" s="57"/>
      <c r="M1115" s="54"/>
      <c r="N1115" s="57"/>
      <c r="O1115" s="58"/>
      <c r="P1115" s="58"/>
      <c r="Q1115" s="58"/>
      <c r="R1115" s="58"/>
      <c r="S1115" s="54"/>
      <c r="T1115" s="57"/>
      <c r="U1115" s="57"/>
      <c r="V1115" s="57"/>
      <c r="W1115" s="57"/>
      <c r="X1115" s="147" t="str">
        <f>IF(ISBLANK(D1115),"",IF('order-admin-units'!$I$1&lt;&gt;"y", "", IF((K1115="")*(ISBLANK(D1115)=FALSE), 'order-admin-units'!$B$1+1, VLOOKUP(K1115, ordercountry, 2))))</f>
        <v/>
      </c>
      <c r="Y1115" s="147" t="str">
        <f>IF(ISBLANK(D1115),"",IF('order-admin-units'!$I$1&lt;&gt;"y", "", IF(L1115="", 'order-admin-units'!$B$2+1, VLOOKUP(K1115&amp;"@"&amp;L1115, orderadmin, 2))))</f>
        <v/>
      </c>
      <c r="Z1115" s="147" t="str">
        <f t="shared" si="141"/>
        <v/>
      </c>
      <c r="AA1115" s="147" t="str">
        <f t="shared" si="142"/>
        <v/>
      </c>
      <c r="AB1115" s="147" t="str">
        <f t="shared" si="143"/>
        <v/>
      </c>
      <c r="AC1115" s="147" t="str">
        <f t="shared" si="137"/>
        <v/>
      </c>
      <c r="AD1115" s="11" t="str">
        <f t="shared" si="138"/>
        <v/>
      </c>
      <c r="AE1115" s="11" t="str">
        <f t="array" ref="AE1115">IF(ISBLANK(D1115),"",IF(OR($H$2="y",$H$2="m"),IF(AA1115=AA1114,IF(OR(AB1115=$AB$4:$AB1114)=FALSE,AE1114&amp;C1115,AE1114),"("&amp;C1115)&amp;IF(AA1115=AA1116,IF(OR(AB1116=$AB$4:$AB1115)=FALSE,", ",""),") "),""))</f>
        <v/>
      </c>
      <c r="AF1115" s="11" t="str">
        <f t="shared" si="139"/>
        <v/>
      </c>
      <c r="AG1115" s="11" t="str">
        <f t="array" ref="AG1115">IF(ISBLANK(D1115),"",IF(OR($H$2="y",$H$2="m"),IF(AA1115=AA1114,IF(OR(AC1115=$AC$4:$AC1114)=FALSE,AG1114&amp;AF1115,AG1114),"("&amp;AF1115)&amp;IF(AA1115=AA1116,IF(OR(AC1116=$AC$4:$AC1115)=FALSE,", ",""),") "),""))</f>
        <v/>
      </c>
      <c r="AH1115" s="10" t="str">
        <f>IF((ISBLANK(D1115)),"",IF(D1115=D1114,AH1114,"")&amp;IF(B1114&lt;&gt;B1115,((IF(ISBLANK(E1115),$D$3&amp;"Non-type material: "&amp;$D$3,$D$3&amp;INDEX('type-categories'!$A$2:$B$100,MATCH(E1115,'type-categories'!$A$2:$A$100,0),2)&amp;$D$3))),"")&amp;(IF(K1115&lt;&gt;K1114,$C$2&amp;K1115&amp;$K$3&amp;$C$2&amp;" ",(IF(B1115&lt;&gt;B1114,$C$2&amp;K1115&amp;$K$3&amp;$C$2&amp;" ",""))))&amp;(IF(L1115="","",((IF(L1115&lt;&gt;L1114,$D$2&amp;L1115&amp;$L$3&amp;$D$2&amp;" ",IF(B1115&lt;&gt;B1114,$D$2&amp;L1115&amp;$L$3&amp;$D$2&amp;" ",""))))))&amp;(IF(M1115="","",((IF(M1115&lt;&gt;M1114,$E$2&amp;M1115&amp;$E$2&amp;","&amp;" ",IF(B1115&lt;&gt;B1114,$E$2&amp;M1115&amp;$E$2&amp;",",""))))))&amp;(IF(N1115="","",IF(N1115&lt;&gt;N1114,N1115&amp;", ",IF(B1115&lt;&gt;B1114,N1115&amp;", ",""))))&amp;(IF(ISBLANK(O1115),"",(IF(O1115&lt;&gt;O1114,O1115&amp;", ",IF(B1115&lt;&gt;B1114,O1115&amp;", ","")))))&amp;(IF(ISBLANK(P1115),"",(IF(P1115&lt;&gt;P1114,P1115&amp;", ",IF(B1115&lt;&gt;B1114,P1115&amp;", ",IF(Z1115&lt;&gt;Z1114,P1115&amp;", ",""))))))&amp;(IF(ISBLANK(Q1115),"",(IF(Q1115&lt;&gt;Q1114,Q1115&amp;", ",IF(B1115&lt;&gt;B1114,Q1115&amp;", ",IF(Z1115&lt;&gt;Z1114,Q1115&amp;", ",""))))))&amp;(IF(ISBLANK(R1115),"",(IF(R1115&lt;&gt;R1114,R1115&amp;"m, ",IF(B1115&lt;&gt;B1114,R1115&amp;"m, ",IF(Z1115&lt;&gt;Z1114,R1115&amp;"m, ",""))))))&amp;IF(ISBLANK(S1115),"",(IF(B1115&lt;&gt;B1114,S1115&amp;", ",IF(S1115&lt;&gt;S1114,IF((Z1115=Z1114),"same locality "&amp;S1115&amp;", ",S1115&amp;", "),""))))&amp;(IF(ISBLANK(T1115),"",(IF(T1115&lt;&gt;T1114,IF(ISBLANK(F$2),T1115&amp;", ",T1115&amp;" "&amp;F$2&amp;", "),(IF(B1115&lt;&gt;B1114,IF(ISBLANK(F$2),T1115&amp;", ",T1115&amp;" "&amp;F$2&amp;", "),(IF(Z1115&lt;&gt;Z1114,IF(ISBLANK(F$2),T1115&amp;", ",T1115&amp;" "&amp;F$2&amp;", "),IF((U1115&lt;&gt;U1114)*($G$2="Y"),"same collector, ","")))))))))&amp;(IF(ISBLANK(U1115),"",(IF(U1115&lt;&gt;U1114,U1115&amp;", ",(IF(B1115&lt;&gt;B1114,U1115&amp;", ",IF(Z1115&lt;&gt;Z1114,U1115&amp;", ",(IF(T1115&lt;&gt;T1114,IF((T1115&lt;&gt;T1114)*($G$2="Y"),"same date, ", ""),IF((T1115=T1114)*(U1115=U1114)*(S1115&lt;&gt;S1114)*($G$2="Y"),"same collector and date, ", ""))))))))))&amp;(IF(ISBLANK(V1115),"",V1115&amp;", "))&amp;IF((AA1115&lt;&gt;AA1116)*($H$2="y"),AD1115&amp;AE1115,IF((AA1115&lt;&gt;AA1116)*($H$2="m"),AD1115&amp;AG1115,IF(($H$2&lt;&gt;"m")*($H$2&lt;&gt;"Y"),(IF(F1115=0,"",F1115&amp;" "&amp;$F$4&amp;" "))&amp;(IF(G1115=0,"",G1115&amp;" "&amp;$G$4&amp;" "))&amp;(IF(H1115=0,"",H1115&amp;" "&amp;H$4&amp;" "))&amp;(IF(I1115=0,"",I1115&amp;" "&amp;$I$4&amp;" "))&amp;(IF(J1115=0,"",J1115&amp;" "&amp;$J$4&amp;" "))&amp;IF((ISBLANK(C1115)),"","("&amp;C1115&amp;")"),"")))&amp;IF((B1115=B1116)*(K1115=K1116)*(L1115=L1116)*(M1115=M1116),IF(($H$2&lt;&gt;"m")*($H$2&lt;&gt;"Y"), ", ", IF((ISNUMBER(FIND(")",AE1115))), ", ", "")),IF((B1115=B1116)*(K1115=K1116)*(L1115=L1116),"; ",". ")))</f>
        <v/>
      </c>
      <c r="AI1115" s="1"/>
    </row>
    <row r="1116" spans="1:35" x14ac:dyDescent="0.25">
      <c r="A1116" s="3" t="str">
        <f t="shared" si="140"/>
        <v/>
      </c>
      <c r="B1116" s="53" t="str">
        <f t="shared" si="144"/>
        <v/>
      </c>
      <c r="C1116" s="57"/>
      <c r="D1116" s="57"/>
      <c r="E1116" s="57"/>
      <c r="F1116" s="57"/>
      <c r="G1116" s="57"/>
      <c r="H1116" s="57"/>
      <c r="I1116" s="57"/>
      <c r="J1116" s="57"/>
      <c r="K1116" s="57"/>
      <c r="L1116" s="57"/>
      <c r="M1116" s="54"/>
      <c r="N1116" s="57"/>
      <c r="O1116" s="58"/>
      <c r="P1116" s="58"/>
      <c r="Q1116" s="58"/>
      <c r="R1116" s="58"/>
      <c r="S1116" s="54"/>
      <c r="T1116" s="57"/>
      <c r="U1116" s="57"/>
      <c r="V1116" s="57"/>
      <c r="W1116" s="57"/>
      <c r="X1116" s="147" t="str">
        <f>IF(ISBLANK(D1116),"",IF('order-admin-units'!$I$1&lt;&gt;"y", "", IF((K1116="")*(ISBLANK(D1116)=FALSE), 'order-admin-units'!$B$1+1, VLOOKUP(K1116, ordercountry, 2))))</f>
        <v/>
      </c>
      <c r="Y1116" s="147" t="str">
        <f>IF(ISBLANK(D1116),"",IF('order-admin-units'!$I$1&lt;&gt;"y", "", IF(L1116="", 'order-admin-units'!$B$2+1, VLOOKUP(K1116&amp;"@"&amp;L1116, orderadmin, 2))))</f>
        <v/>
      </c>
      <c r="Z1116" s="147" t="str">
        <f t="shared" si="141"/>
        <v/>
      </c>
      <c r="AA1116" s="147" t="str">
        <f t="shared" si="142"/>
        <v/>
      </c>
      <c r="AB1116" s="147" t="str">
        <f t="shared" si="143"/>
        <v/>
      </c>
      <c r="AC1116" s="147" t="str">
        <f t="shared" si="137"/>
        <v/>
      </c>
      <c r="AD1116" s="11" t="str">
        <f t="shared" si="138"/>
        <v/>
      </c>
      <c r="AE1116" s="11" t="str">
        <f t="array" ref="AE1116">IF(ISBLANK(D1116),"",IF(OR($H$2="y",$H$2="m"),IF(AA1116=AA1115,IF(OR(AB1116=$AB$4:$AB1115)=FALSE,AE1115&amp;C1116,AE1115),"("&amp;C1116)&amp;IF(AA1116=AA1117,IF(OR(AB1117=$AB$4:$AB1116)=FALSE,", ",""),") "),""))</f>
        <v/>
      </c>
      <c r="AF1116" s="11" t="str">
        <f t="shared" si="139"/>
        <v/>
      </c>
      <c r="AG1116" s="11" t="str">
        <f t="array" ref="AG1116">IF(ISBLANK(D1116),"",IF(OR($H$2="y",$H$2="m"),IF(AA1116=AA1115,IF(OR(AC1116=$AC$4:$AC1115)=FALSE,AG1115&amp;AF1116,AG1115),"("&amp;AF1116)&amp;IF(AA1116=AA1117,IF(OR(AC1117=$AC$4:$AC1116)=FALSE,", ",""),") "),""))</f>
        <v/>
      </c>
      <c r="AH1116" s="10" t="str">
        <f>IF((ISBLANK(D1116)),"",IF(D1116=D1115,AH1115,"")&amp;IF(B1115&lt;&gt;B1116,((IF(ISBLANK(E1116),$D$3&amp;"Non-type material: "&amp;$D$3,$D$3&amp;INDEX('type-categories'!$A$2:$B$100,MATCH(E1116,'type-categories'!$A$2:$A$100,0),2)&amp;$D$3))),"")&amp;(IF(K1116&lt;&gt;K1115,$C$2&amp;K1116&amp;$K$3&amp;$C$2&amp;" ",(IF(B1116&lt;&gt;B1115,$C$2&amp;K1116&amp;$K$3&amp;$C$2&amp;" ",""))))&amp;(IF(L1116="","",((IF(L1116&lt;&gt;L1115,$D$2&amp;L1116&amp;$L$3&amp;$D$2&amp;" ",IF(B1116&lt;&gt;B1115,$D$2&amp;L1116&amp;$L$3&amp;$D$2&amp;" ",""))))))&amp;(IF(M1116="","",((IF(M1116&lt;&gt;M1115,$E$2&amp;M1116&amp;$E$2&amp;","&amp;" ",IF(B1116&lt;&gt;B1115,$E$2&amp;M1116&amp;$E$2&amp;",",""))))))&amp;(IF(N1116="","",IF(N1116&lt;&gt;N1115,N1116&amp;", ",IF(B1116&lt;&gt;B1115,N1116&amp;", ",""))))&amp;(IF(ISBLANK(O1116),"",(IF(O1116&lt;&gt;O1115,O1116&amp;", ",IF(B1116&lt;&gt;B1115,O1116&amp;", ","")))))&amp;(IF(ISBLANK(P1116),"",(IF(P1116&lt;&gt;P1115,P1116&amp;", ",IF(B1116&lt;&gt;B1115,P1116&amp;", ",IF(Z1116&lt;&gt;Z1115,P1116&amp;", ",""))))))&amp;(IF(ISBLANK(Q1116),"",(IF(Q1116&lt;&gt;Q1115,Q1116&amp;", ",IF(B1116&lt;&gt;B1115,Q1116&amp;", ",IF(Z1116&lt;&gt;Z1115,Q1116&amp;", ",""))))))&amp;(IF(ISBLANK(R1116),"",(IF(R1116&lt;&gt;R1115,R1116&amp;"m, ",IF(B1116&lt;&gt;B1115,R1116&amp;"m, ",IF(Z1116&lt;&gt;Z1115,R1116&amp;"m, ",""))))))&amp;IF(ISBLANK(S1116),"",(IF(B1116&lt;&gt;B1115,S1116&amp;", ",IF(S1116&lt;&gt;S1115,IF((Z1116=Z1115),"same locality "&amp;S1116&amp;", ",S1116&amp;", "),""))))&amp;(IF(ISBLANK(T1116),"",(IF(T1116&lt;&gt;T1115,IF(ISBLANK(F$2),T1116&amp;", ",T1116&amp;" "&amp;F$2&amp;", "),(IF(B1116&lt;&gt;B1115,IF(ISBLANK(F$2),T1116&amp;", ",T1116&amp;" "&amp;F$2&amp;", "),(IF(Z1116&lt;&gt;Z1115,IF(ISBLANK(F$2),T1116&amp;", ",T1116&amp;" "&amp;F$2&amp;", "),IF((U1116&lt;&gt;U1115)*($G$2="Y"),"same collector, ","")))))))))&amp;(IF(ISBLANK(U1116),"",(IF(U1116&lt;&gt;U1115,U1116&amp;", ",(IF(B1116&lt;&gt;B1115,U1116&amp;", ",IF(Z1116&lt;&gt;Z1115,U1116&amp;", ",(IF(T1116&lt;&gt;T1115,IF((T1116&lt;&gt;T1115)*($G$2="Y"),"same date, ", ""),IF((T1116=T1115)*(U1116=U1115)*(S1116&lt;&gt;S1115)*($G$2="Y"),"same collector and date, ", ""))))))))))&amp;(IF(ISBLANK(V1116),"",V1116&amp;", "))&amp;IF((AA1116&lt;&gt;AA1117)*($H$2="y"),AD1116&amp;AE1116,IF((AA1116&lt;&gt;AA1117)*($H$2="m"),AD1116&amp;AG1116,IF(($H$2&lt;&gt;"m")*($H$2&lt;&gt;"Y"),(IF(F1116=0,"",F1116&amp;" "&amp;$F$4&amp;" "))&amp;(IF(G1116=0,"",G1116&amp;" "&amp;$G$4&amp;" "))&amp;(IF(H1116=0,"",H1116&amp;" "&amp;H$4&amp;" "))&amp;(IF(I1116=0,"",I1116&amp;" "&amp;$I$4&amp;" "))&amp;(IF(J1116=0,"",J1116&amp;" "&amp;$J$4&amp;" "))&amp;IF((ISBLANK(C1116)),"","("&amp;C1116&amp;")"),"")))&amp;IF((B1116=B1117)*(K1116=K1117)*(L1116=L1117)*(M1116=M1117),IF(($H$2&lt;&gt;"m")*($H$2&lt;&gt;"Y"), ", ", IF((ISNUMBER(FIND(")",AE1116))), ", ", "")),IF((B1116=B1117)*(K1116=K1117)*(L1116=L1117),"; ",". ")))</f>
        <v/>
      </c>
      <c r="AI1116" s="1"/>
    </row>
    <row r="1117" spans="1:35" x14ac:dyDescent="0.25">
      <c r="A1117" s="3" t="str">
        <f t="shared" si="140"/>
        <v/>
      </c>
      <c r="B1117" s="53" t="str">
        <f t="shared" si="144"/>
        <v/>
      </c>
      <c r="C1117" s="57"/>
      <c r="D1117" s="57"/>
      <c r="E1117" s="57"/>
      <c r="F1117" s="57"/>
      <c r="G1117" s="57"/>
      <c r="H1117" s="57"/>
      <c r="I1117" s="57"/>
      <c r="J1117" s="57"/>
      <c r="K1117" s="57"/>
      <c r="L1117" s="57"/>
      <c r="M1117" s="54"/>
      <c r="N1117" s="57"/>
      <c r="O1117" s="58"/>
      <c r="P1117" s="58"/>
      <c r="Q1117" s="58"/>
      <c r="R1117" s="58"/>
      <c r="S1117" s="54"/>
      <c r="T1117" s="57"/>
      <c r="U1117" s="57"/>
      <c r="V1117" s="57"/>
      <c r="W1117" s="57"/>
      <c r="X1117" s="147" t="str">
        <f>IF(ISBLANK(D1117),"",IF('order-admin-units'!$I$1&lt;&gt;"y", "", IF((K1117="")*(ISBLANK(D1117)=FALSE), 'order-admin-units'!$B$1+1, VLOOKUP(K1117, ordercountry, 2))))</f>
        <v/>
      </c>
      <c r="Y1117" s="147" t="str">
        <f>IF(ISBLANK(D1117),"",IF('order-admin-units'!$I$1&lt;&gt;"y", "", IF(L1117="", 'order-admin-units'!$B$2+1, VLOOKUP(K1117&amp;"@"&amp;L1117, orderadmin, 2))))</f>
        <v/>
      </c>
      <c r="Z1117" s="147" t="str">
        <f t="shared" si="141"/>
        <v/>
      </c>
      <c r="AA1117" s="147" t="str">
        <f t="shared" si="142"/>
        <v/>
      </c>
      <c r="AB1117" s="147" t="str">
        <f t="shared" si="143"/>
        <v/>
      </c>
      <c r="AC1117" s="147" t="str">
        <f t="shared" si="137"/>
        <v/>
      </c>
      <c r="AD1117" s="11" t="str">
        <f t="shared" si="138"/>
        <v/>
      </c>
      <c r="AE1117" s="11" t="str">
        <f t="array" ref="AE1117">IF(ISBLANK(D1117),"",IF(OR($H$2="y",$H$2="m"),IF(AA1117=AA1116,IF(OR(AB1117=$AB$4:$AB1116)=FALSE,AE1116&amp;C1117,AE1116),"("&amp;C1117)&amp;IF(AA1117=AA1118,IF(OR(AB1118=$AB$4:$AB1117)=FALSE,", ",""),") "),""))</f>
        <v/>
      </c>
      <c r="AF1117" s="11" t="str">
        <f t="shared" si="139"/>
        <v/>
      </c>
      <c r="AG1117" s="11" t="str">
        <f t="array" ref="AG1117">IF(ISBLANK(D1117),"",IF(OR($H$2="y",$H$2="m"),IF(AA1117=AA1116,IF(OR(AC1117=$AC$4:$AC1116)=FALSE,AG1116&amp;AF1117,AG1116),"("&amp;AF1117)&amp;IF(AA1117=AA1118,IF(OR(AC1118=$AC$4:$AC1117)=FALSE,", ",""),") "),""))</f>
        <v/>
      </c>
      <c r="AH1117" s="10" t="str">
        <f>IF((ISBLANK(D1117)),"",IF(D1117=D1116,AH1116,"")&amp;IF(B1116&lt;&gt;B1117,((IF(ISBLANK(E1117),$D$3&amp;"Non-type material: "&amp;$D$3,$D$3&amp;INDEX('type-categories'!$A$2:$B$100,MATCH(E1117,'type-categories'!$A$2:$A$100,0),2)&amp;$D$3))),"")&amp;(IF(K1117&lt;&gt;K1116,$C$2&amp;K1117&amp;$K$3&amp;$C$2&amp;" ",(IF(B1117&lt;&gt;B1116,$C$2&amp;K1117&amp;$K$3&amp;$C$2&amp;" ",""))))&amp;(IF(L1117="","",((IF(L1117&lt;&gt;L1116,$D$2&amp;L1117&amp;$L$3&amp;$D$2&amp;" ",IF(B1117&lt;&gt;B1116,$D$2&amp;L1117&amp;$L$3&amp;$D$2&amp;" ",""))))))&amp;(IF(M1117="","",((IF(M1117&lt;&gt;M1116,$E$2&amp;M1117&amp;$E$2&amp;","&amp;" ",IF(B1117&lt;&gt;B1116,$E$2&amp;M1117&amp;$E$2&amp;",",""))))))&amp;(IF(N1117="","",IF(N1117&lt;&gt;N1116,N1117&amp;", ",IF(B1117&lt;&gt;B1116,N1117&amp;", ",""))))&amp;(IF(ISBLANK(O1117),"",(IF(O1117&lt;&gt;O1116,O1117&amp;", ",IF(B1117&lt;&gt;B1116,O1117&amp;", ","")))))&amp;(IF(ISBLANK(P1117),"",(IF(P1117&lt;&gt;P1116,P1117&amp;", ",IF(B1117&lt;&gt;B1116,P1117&amp;", ",IF(Z1117&lt;&gt;Z1116,P1117&amp;", ",""))))))&amp;(IF(ISBLANK(Q1117),"",(IF(Q1117&lt;&gt;Q1116,Q1117&amp;", ",IF(B1117&lt;&gt;B1116,Q1117&amp;", ",IF(Z1117&lt;&gt;Z1116,Q1117&amp;", ",""))))))&amp;(IF(ISBLANK(R1117),"",(IF(R1117&lt;&gt;R1116,R1117&amp;"m, ",IF(B1117&lt;&gt;B1116,R1117&amp;"m, ",IF(Z1117&lt;&gt;Z1116,R1117&amp;"m, ",""))))))&amp;IF(ISBLANK(S1117),"",(IF(B1117&lt;&gt;B1116,S1117&amp;", ",IF(S1117&lt;&gt;S1116,IF((Z1117=Z1116),"same locality "&amp;S1117&amp;", ",S1117&amp;", "),""))))&amp;(IF(ISBLANK(T1117),"",(IF(T1117&lt;&gt;T1116,IF(ISBLANK(F$2),T1117&amp;", ",T1117&amp;" "&amp;F$2&amp;", "),(IF(B1117&lt;&gt;B1116,IF(ISBLANK(F$2),T1117&amp;", ",T1117&amp;" "&amp;F$2&amp;", "),(IF(Z1117&lt;&gt;Z1116,IF(ISBLANK(F$2),T1117&amp;", ",T1117&amp;" "&amp;F$2&amp;", "),IF((U1117&lt;&gt;U1116)*($G$2="Y"),"same collector, ","")))))))))&amp;(IF(ISBLANK(U1117),"",(IF(U1117&lt;&gt;U1116,U1117&amp;", ",(IF(B1117&lt;&gt;B1116,U1117&amp;", ",IF(Z1117&lt;&gt;Z1116,U1117&amp;", ",(IF(T1117&lt;&gt;T1116,IF((T1117&lt;&gt;T1116)*($G$2="Y"),"same date, ", ""),IF((T1117=T1116)*(U1117=U1116)*(S1117&lt;&gt;S1116)*($G$2="Y"),"same collector and date, ", ""))))))))))&amp;(IF(ISBLANK(V1117),"",V1117&amp;", "))&amp;IF((AA1117&lt;&gt;AA1118)*($H$2="y"),AD1117&amp;AE1117,IF((AA1117&lt;&gt;AA1118)*($H$2="m"),AD1117&amp;AG1117,IF(($H$2&lt;&gt;"m")*($H$2&lt;&gt;"Y"),(IF(F1117=0,"",F1117&amp;" "&amp;$F$4&amp;" "))&amp;(IF(G1117=0,"",G1117&amp;" "&amp;$G$4&amp;" "))&amp;(IF(H1117=0,"",H1117&amp;" "&amp;H$4&amp;" "))&amp;(IF(I1117=0,"",I1117&amp;" "&amp;$I$4&amp;" "))&amp;(IF(J1117=0,"",J1117&amp;" "&amp;$J$4&amp;" "))&amp;IF((ISBLANK(C1117)),"","("&amp;C1117&amp;")"),"")))&amp;IF((B1117=B1118)*(K1117=K1118)*(L1117=L1118)*(M1117=M1118),IF(($H$2&lt;&gt;"m")*($H$2&lt;&gt;"Y"), ", ", IF((ISNUMBER(FIND(")",AE1117))), ", ", "")),IF((B1117=B1118)*(K1117=K1118)*(L1117=L1118),"; ",". ")))</f>
        <v/>
      </c>
      <c r="AI1117" s="1"/>
    </row>
    <row r="1118" spans="1:35" x14ac:dyDescent="0.25">
      <c r="A1118" s="3" t="str">
        <f t="shared" si="140"/>
        <v/>
      </c>
      <c r="B1118" s="53" t="str">
        <f t="shared" si="144"/>
        <v/>
      </c>
      <c r="C1118" s="57"/>
      <c r="D1118" s="57"/>
      <c r="E1118" s="57"/>
      <c r="F1118" s="57"/>
      <c r="G1118" s="57"/>
      <c r="H1118" s="57"/>
      <c r="I1118" s="57"/>
      <c r="J1118" s="57"/>
      <c r="K1118" s="57"/>
      <c r="L1118" s="57"/>
      <c r="M1118" s="54"/>
      <c r="N1118" s="57"/>
      <c r="O1118" s="58"/>
      <c r="P1118" s="58"/>
      <c r="Q1118" s="58"/>
      <c r="R1118" s="58"/>
      <c r="S1118" s="54"/>
      <c r="T1118" s="57"/>
      <c r="U1118" s="57"/>
      <c r="V1118" s="57"/>
      <c r="W1118" s="57"/>
      <c r="X1118" s="147" t="str">
        <f>IF(ISBLANK(D1118),"",IF('order-admin-units'!$I$1&lt;&gt;"y", "", IF((K1118="")*(ISBLANK(D1118)=FALSE), 'order-admin-units'!$B$1+1, VLOOKUP(K1118, ordercountry, 2))))</f>
        <v/>
      </c>
      <c r="Y1118" s="147" t="str">
        <f>IF(ISBLANK(D1118),"",IF('order-admin-units'!$I$1&lt;&gt;"y", "", IF(L1118="", 'order-admin-units'!$B$2+1, VLOOKUP(K1118&amp;"@"&amp;L1118, orderadmin, 2))))</f>
        <v/>
      </c>
      <c r="Z1118" s="147" t="str">
        <f t="shared" si="141"/>
        <v/>
      </c>
      <c r="AA1118" s="147" t="str">
        <f t="shared" si="142"/>
        <v/>
      </c>
      <c r="AB1118" s="147" t="str">
        <f t="shared" si="143"/>
        <v/>
      </c>
      <c r="AC1118" s="147" t="str">
        <f t="shared" si="137"/>
        <v/>
      </c>
      <c r="AD1118" s="11" t="str">
        <f t="shared" si="138"/>
        <v/>
      </c>
      <c r="AE1118" s="11" t="str">
        <f t="array" ref="AE1118">IF(ISBLANK(D1118),"",IF(OR($H$2="y",$H$2="m"),IF(AA1118=AA1117,IF(OR(AB1118=$AB$4:$AB1117)=FALSE,AE1117&amp;C1118,AE1117),"("&amp;C1118)&amp;IF(AA1118=AA1119,IF(OR(AB1119=$AB$4:$AB1118)=FALSE,", ",""),") "),""))</f>
        <v/>
      </c>
      <c r="AF1118" s="11" t="str">
        <f t="shared" si="139"/>
        <v/>
      </c>
      <c r="AG1118" s="11" t="str">
        <f t="array" ref="AG1118">IF(ISBLANK(D1118),"",IF(OR($H$2="y",$H$2="m"),IF(AA1118=AA1117,IF(OR(AC1118=$AC$4:$AC1117)=FALSE,AG1117&amp;AF1118,AG1117),"("&amp;AF1118)&amp;IF(AA1118=AA1119,IF(OR(AC1119=$AC$4:$AC1118)=FALSE,", ",""),") "),""))</f>
        <v/>
      </c>
      <c r="AH1118" s="10" t="str">
        <f>IF((ISBLANK(D1118)),"",IF(D1118=D1117,AH1117,"")&amp;IF(B1117&lt;&gt;B1118,((IF(ISBLANK(E1118),$D$3&amp;"Non-type material: "&amp;$D$3,$D$3&amp;INDEX('type-categories'!$A$2:$B$100,MATCH(E1118,'type-categories'!$A$2:$A$100,0),2)&amp;$D$3))),"")&amp;(IF(K1118&lt;&gt;K1117,$C$2&amp;K1118&amp;$K$3&amp;$C$2&amp;" ",(IF(B1118&lt;&gt;B1117,$C$2&amp;K1118&amp;$K$3&amp;$C$2&amp;" ",""))))&amp;(IF(L1118="","",((IF(L1118&lt;&gt;L1117,$D$2&amp;L1118&amp;$L$3&amp;$D$2&amp;" ",IF(B1118&lt;&gt;B1117,$D$2&amp;L1118&amp;$L$3&amp;$D$2&amp;" ",""))))))&amp;(IF(M1118="","",((IF(M1118&lt;&gt;M1117,$E$2&amp;M1118&amp;$E$2&amp;","&amp;" ",IF(B1118&lt;&gt;B1117,$E$2&amp;M1118&amp;$E$2&amp;",",""))))))&amp;(IF(N1118="","",IF(N1118&lt;&gt;N1117,N1118&amp;", ",IF(B1118&lt;&gt;B1117,N1118&amp;", ",""))))&amp;(IF(ISBLANK(O1118),"",(IF(O1118&lt;&gt;O1117,O1118&amp;", ",IF(B1118&lt;&gt;B1117,O1118&amp;", ","")))))&amp;(IF(ISBLANK(P1118),"",(IF(P1118&lt;&gt;P1117,P1118&amp;", ",IF(B1118&lt;&gt;B1117,P1118&amp;", ",IF(Z1118&lt;&gt;Z1117,P1118&amp;", ",""))))))&amp;(IF(ISBLANK(Q1118),"",(IF(Q1118&lt;&gt;Q1117,Q1118&amp;", ",IF(B1118&lt;&gt;B1117,Q1118&amp;", ",IF(Z1118&lt;&gt;Z1117,Q1118&amp;", ",""))))))&amp;(IF(ISBLANK(R1118),"",(IF(R1118&lt;&gt;R1117,R1118&amp;"m, ",IF(B1118&lt;&gt;B1117,R1118&amp;"m, ",IF(Z1118&lt;&gt;Z1117,R1118&amp;"m, ",""))))))&amp;IF(ISBLANK(S1118),"",(IF(B1118&lt;&gt;B1117,S1118&amp;", ",IF(S1118&lt;&gt;S1117,IF((Z1118=Z1117),"same locality "&amp;S1118&amp;", ",S1118&amp;", "),""))))&amp;(IF(ISBLANK(T1118),"",(IF(T1118&lt;&gt;T1117,IF(ISBLANK(F$2),T1118&amp;", ",T1118&amp;" "&amp;F$2&amp;", "),(IF(B1118&lt;&gt;B1117,IF(ISBLANK(F$2),T1118&amp;", ",T1118&amp;" "&amp;F$2&amp;", "),(IF(Z1118&lt;&gt;Z1117,IF(ISBLANK(F$2),T1118&amp;", ",T1118&amp;" "&amp;F$2&amp;", "),IF((U1118&lt;&gt;U1117)*($G$2="Y"),"same collector, ","")))))))))&amp;(IF(ISBLANK(U1118),"",(IF(U1118&lt;&gt;U1117,U1118&amp;", ",(IF(B1118&lt;&gt;B1117,U1118&amp;", ",IF(Z1118&lt;&gt;Z1117,U1118&amp;", ",(IF(T1118&lt;&gt;T1117,IF((T1118&lt;&gt;T1117)*($G$2="Y"),"same date, ", ""),IF((T1118=T1117)*(U1118=U1117)*(S1118&lt;&gt;S1117)*($G$2="Y"),"same collector and date, ", ""))))))))))&amp;(IF(ISBLANK(V1118),"",V1118&amp;", "))&amp;IF((AA1118&lt;&gt;AA1119)*($H$2="y"),AD1118&amp;AE1118,IF((AA1118&lt;&gt;AA1119)*($H$2="m"),AD1118&amp;AG1118,IF(($H$2&lt;&gt;"m")*($H$2&lt;&gt;"Y"),(IF(F1118=0,"",F1118&amp;" "&amp;$F$4&amp;" "))&amp;(IF(G1118=0,"",G1118&amp;" "&amp;$G$4&amp;" "))&amp;(IF(H1118=0,"",H1118&amp;" "&amp;H$4&amp;" "))&amp;(IF(I1118=0,"",I1118&amp;" "&amp;$I$4&amp;" "))&amp;(IF(J1118=0,"",J1118&amp;" "&amp;$J$4&amp;" "))&amp;IF((ISBLANK(C1118)),"","("&amp;C1118&amp;")"),"")))&amp;IF((B1118=B1119)*(K1118=K1119)*(L1118=L1119)*(M1118=M1119),IF(($H$2&lt;&gt;"m")*($H$2&lt;&gt;"Y"), ", ", IF((ISNUMBER(FIND(")",AE1118))), ", ", "")),IF((B1118=B1119)*(K1118=K1119)*(L1118=L1119),"; ",". ")))</f>
        <v/>
      </c>
      <c r="AI1118" s="1"/>
    </row>
    <row r="1119" spans="1:35" x14ac:dyDescent="0.25">
      <c r="A1119" s="3" t="str">
        <f t="shared" si="140"/>
        <v/>
      </c>
      <c r="B1119" s="53" t="str">
        <f t="shared" si="144"/>
        <v/>
      </c>
      <c r="C1119" s="57"/>
      <c r="D1119" s="57"/>
      <c r="E1119" s="57"/>
      <c r="F1119" s="57"/>
      <c r="G1119" s="57"/>
      <c r="H1119" s="57"/>
      <c r="I1119" s="57"/>
      <c r="J1119" s="57"/>
      <c r="K1119" s="57"/>
      <c r="L1119" s="57"/>
      <c r="M1119" s="54"/>
      <c r="N1119" s="57"/>
      <c r="O1119" s="58"/>
      <c r="P1119" s="58"/>
      <c r="Q1119" s="58"/>
      <c r="R1119" s="58"/>
      <c r="S1119" s="54"/>
      <c r="T1119" s="57"/>
      <c r="U1119" s="57"/>
      <c r="V1119" s="57"/>
      <c r="W1119" s="57"/>
      <c r="X1119" s="147" t="str">
        <f>IF(ISBLANK(D1119),"",IF('order-admin-units'!$I$1&lt;&gt;"y", "", IF((K1119="")*(ISBLANK(D1119)=FALSE), 'order-admin-units'!$B$1+1, VLOOKUP(K1119, ordercountry, 2))))</f>
        <v/>
      </c>
      <c r="Y1119" s="147" t="str">
        <f>IF(ISBLANK(D1119),"",IF('order-admin-units'!$I$1&lt;&gt;"y", "", IF(L1119="", 'order-admin-units'!$B$2+1, VLOOKUP(K1119&amp;"@"&amp;L1119, orderadmin, 2))))</f>
        <v/>
      </c>
      <c r="Z1119" s="147" t="str">
        <f t="shared" si="141"/>
        <v/>
      </c>
      <c r="AA1119" s="147" t="str">
        <f t="shared" si="142"/>
        <v/>
      </c>
      <c r="AB1119" s="147" t="str">
        <f t="shared" si="143"/>
        <v/>
      </c>
      <c r="AC1119" s="147" t="str">
        <f t="shared" si="137"/>
        <v/>
      </c>
      <c r="AD1119" s="11" t="str">
        <f t="shared" si="138"/>
        <v/>
      </c>
      <c r="AE1119" s="11" t="str">
        <f t="array" ref="AE1119">IF(ISBLANK(D1119),"",IF(OR($H$2="y",$H$2="m"),IF(AA1119=AA1118,IF(OR(AB1119=$AB$4:$AB1118)=FALSE,AE1118&amp;C1119,AE1118),"("&amp;C1119)&amp;IF(AA1119=AA1120,IF(OR(AB1120=$AB$4:$AB1119)=FALSE,", ",""),") "),""))</f>
        <v/>
      </c>
      <c r="AF1119" s="11" t="str">
        <f t="shared" si="139"/>
        <v/>
      </c>
      <c r="AG1119" s="11" t="str">
        <f t="array" ref="AG1119">IF(ISBLANK(D1119),"",IF(OR($H$2="y",$H$2="m"),IF(AA1119=AA1118,IF(OR(AC1119=$AC$4:$AC1118)=FALSE,AG1118&amp;AF1119,AG1118),"("&amp;AF1119)&amp;IF(AA1119=AA1120,IF(OR(AC1120=$AC$4:$AC1119)=FALSE,", ",""),") "),""))</f>
        <v/>
      </c>
      <c r="AH1119" s="10" t="str">
        <f>IF((ISBLANK(D1119)),"",IF(D1119=D1118,AH1118,"")&amp;IF(B1118&lt;&gt;B1119,((IF(ISBLANK(E1119),$D$3&amp;"Non-type material: "&amp;$D$3,$D$3&amp;INDEX('type-categories'!$A$2:$B$100,MATCH(E1119,'type-categories'!$A$2:$A$100,0),2)&amp;$D$3))),"")&amp;(IF(K1119&lt;&gt;K1118,$C$2&amp;K1119&amp;$K$3&amp;$C$2&amp;" ",(IF(B1119&lt;&gt;B1118,$C$2&amp;K1119&amp;$K$3&amp;$C$2&amp;" ",""))))&amp;(IF(L1119="","",((IF(L1119&lt;&gt;L1118,$D$2&amp;L1119&amp;$L$3&amp;$D$2&amp;" ",IF(B1119&lt;&gt;B1118,$D$2&amp;L1119&amp;$L$3&amp;$D$2&amp;" ",""))))))&amp;(IF(M1119="","",((IF(M1119&lt;&gt;M1118,$E$2&amp;M1119&amp;$E$2&amp;","&amp;" ",IF(B1119&lt;&gt;B1118,$E$2&amp;M1119&amp;$E$2&amp;",",""))))))&amp;(IF(N1119="","",IF(N1119&lt;&gt;N1118,N1119&amp;", ",IF(B1119&lt;&gt;B1118,N1119&amp;", ",""))))&amp;(IF(ISBLANK(O1119),"",(IF(O1119&lt;&gt;O1118,O1119&amp;", ",IF(B1119&lt;&gt;B1118,O1119&amp;", ","")))))&amp;(IF(ISBLANK(P1119),"",(IF(P1119&lt;&gt;P1118,P1119&amp;", ",IF(B1119&lt;&gt;B1118,P1119&amp;", ",IF(Z1119&lt;&gt;Z1118,P1119&amp;", ",""))))))&amp;(IF(ISBLANK(Q1119),"",(IF(Q1119&lt;&gt;Q1118,Q1119&amp;", ",IF(B1119&lt;&gt;B1118,Q1119&amp;", ",IF(Z1119&lt;&gt;Z1118,Q1119&amp;", ",""))))))&amp;(IF(ISBLANK(R1119),"",(IF(R1119&lt;&gt;R1118,R1119&amp;"m, ",IF(B1119&lt;&gt;B1118,R1119&amp;"m, ",IF(Z1119&lt;&gt;Z1118,R1119&amp;"m, ",""))))))&amp;IF(ISBLANK(S1119),"",(IF(B1119&lt;&gt;B1118,S1119&amp;", ",IF(S1119&lt;&gt;S1118,IF((Z1119=Z1118),"same locality "&amp;S1119&amp;", ",S1119&amp;", "),""))))&amp;(IF(ISBLANK(T1119),"",(IF(T1119&lt;&gt;T1118,IF(ISBLANK(F$2),T1119&amp;", ",T1119&amp;" "&amp;F$2&amp;", "),(IF(B1119&lt;&gt;B1118,IF(ISBLANK(F$2),T1119&amp;", ",T1119&amp;" "&amp;F$2&amp;", "),(IF(Z1119&lt;&gt;Z1118,IF(ISBLANK(F$2),T1119&amp;", ",T1119&amp;" "&amp;F$2&amp;", "),IF((U1119&lt;&gt;U1118)*($G$2="Y"),"same collector, ","")))))))))&amp;(IF(ISBLANK(U1119),"",(IF(U1119&lt;&gt;U1118,U1119&amp;", ",(IF(B1119&lt;&gt;B1118,U1119&amp;", ",IF(Z1119&lt;&gt;Z1118,U1119&amp;", ",(IF(T1119&lt;&gt;T1118,IF((T1119&lt;&gt;T1118)*($G$2="Y"),"same date, ", ""),IF((T1119=T1118)*(U1119=U1118)*(S1119&lt;&gt;S1118)*($G$2="Y"),"same collector and date, ", ""))))))))))&amp;(IF(ISBLANK(V1119),"",V1119&amp;", "))&amp;IF((AA1119&lt;&gt;AA1120)*($H$2="y"),AD1119&amp;AE1119,IF((AA1119&lt;&gt;AA1120)*($H$2="m"),AD1119&amp;AG1119,IF(($H$2&lt;&gt;"m")*($H$2&lt;&gt;"Y"),(IF(F1119=0,"",F1119&amp;" "&amp;$F$4&amp;" "))&amp;(IF(G1119=0,"",G1119&amp;" "&amp;$G$4&amp;" "))&amp;(IF(H1119=0,"",H1119&amp;" "&amp;H$4&amp;" "))&amp;(IF(I1119=0,"",I1119&amp;" "&amp;$I$4&amp;" "))&amp;(IF(J1119=0,"",J1119&amp;" "&amp;$J$4&amp;" "))&amp;IF((ISBLANK(C1119)),"","("&amp;C1119&amp;")"),"")))&amp;IF((B1119=B1120)*(K1119=K1120)*(L1119=L1120)*(M1119=M1120),IF(($H$2&lt;&gt;"m")*($H$2&lt;&gt;"Y"), ", ", IF((ISNUMBER(FIND(")",AE1119))), ", ", "")),IF((B1119=B1120)*(K1119=K1120)*(L1119=L1120),"; ",". ")))</f>
        <v/>
      </c>
      <c r="AI1119" s="1"/>
    </row>
    <row r="1120" spans="1:35" x14ac:dyDescent="0.25">
      <c r="A1120" s="3" t="str">
        <f t="shared" si="140"/>
        <v/>
      </c>
      <c r="B1120" s="53" t="str">
        <f t="shared" si="144"/>
        <v/>
      </c>
      <c r="C1120" s="57"/>
      <c r="D1120" s="57"/>
      <c r="E1120" s="57"/>
      <c r="F1120" s="57"/>
      <c r="G1120" s="57"/>
      <c r="H1120" s="57"/>
      <c r="I1120" s="57"/>
      <c r="J1120" s="57"/>
      <c r="K1120" s="57"/>
      <c r="L1120" s="57"/>
      <c r="M1120" s="54"/>
      <c r="N1120" s="57"/>
      <c r="O1120" s="58"/>
      <c r="P1120" s="58"/>
      <c r="Q1120" s="58"/>
      <c r="R1120" s="58"/>
      <c r="S1120" s="54"/>
      <c r="T1120" s="57"/>
      <c r="U1120" s="57"/>
      <c r="V1120" s="57"/>
      <c r="W1120" s="57"/>
      <c r="X1120" s="147" t="str">
        <f>IF(ISBLANK(D1120),"",IF('order-admin-units'!$I$1&lt;&gt;"y", "", IF((K1120="")*(ISBLANK(D1120)=FALSE), 'order-admin-units'!$B$1+1, VLOOKUP(K1120, ordercountry, 2))))</f>
        <v/>
      </c>
      <c r="Y1120" s="147" t="str">
        <f>IF(ISBLANK(D1120),"",IF('order-admin-units'!$I$1&lt;&gt;"y", "", IF(L1120="", 'order-admin-units'!$B$2+1, VLOOKUP(K1120&amp;"@"&amp;L1120, orderadmin, 2))))</f>
        <v/>
      </c>
      <c r="Z1120" s="147" t="str">
        <f t="shared" si="141"/>
        <v/>
      </c>
      <c r="AA1120" s="147" t="str">
        <f t="shared" si="142"/>
        <v/>
      </c>
      <c r="AB1120" s="147" t="str">
        <f t="shared" si="143"/>
        <v/>
      </c>
      <c r="AC1120" s="147" t="str">
        <f t="shared" si="137"/>
        <v/>
      </c>
      <c r="AD1120" s="11" t="str">
        <f t="shared" si="138"/>
        <v/>
      </c>
      <c r="AE1120" s="11" t="str">
        <f t="array" ref="AE1120">IF(ISBLANK(D1120),"",IF(OR($H$2="y",$H$2="m"),IF(AA1120=AA1119,IF(OR(AB1120=$AB$4:$AB1119)=FALSE,AE1119&amp;C1120,AE1119),"("&amp;C1120)&amp;IF(AA1120=AA1121,IF(OR(AB1121=$AB$4:$AB1120)=FALSE,", ",""),") "),""))</f>
        <v/>
      </c>
      <c r="AF1120" s="11" t="str">
        <f t="shared" si="139"/>
        <v/>
      </c>
      <c r="AG1120" s="11" t="str">
        <f t="array" ref="AG1120">IF(ISBLANK(D1120),"",IF(OR($H$2="y",$H$2="m"),IF(AA1120=AA1119,IF(OR(AC1120=$AC$4:$AC1119)=FALSE,AG1119&amp;AF1120,AG1119),"("&amp;AF1120)&amp;IF(AA1120=AA1121,IF(OR(AC1121=$AC$4:$AC1120)=FALSE,", ",""),") "),""))</f>
        <v/>
      </c>
      <c r="AH1120" s="10" t="str">
        <f>IF((ISBLANK(D1120)),"",IF(D1120=D1119,AH1119,"")&amp;IF(B1119&lt;&gt;B1120,((IF(ISBLANK(E1120),$D$3&amp;"Non-type material: "&amp;$D$3,$D$3&amp;INDEX('type-categories'!$A$2:$B$100,MATCH(E1120,'type-categories'!$A$2:$A$100,0),2)&amp;$D$3))),"")&amp;(IF(K1120&lt;&gt;K1119,$C$2&amp;K1120&amp;$K$3&amp;$C$2&amp;" ",(IF(B1120&lt;&gt;B1119,$C$2&amp;K1120&amp;$K$3&amp;$C$2&amp;" ",""))))&amp;(IF(L1120="","",((IF(L1120&lt;&gt;L1119,$D$2&amp;L1120&amp;$L$3&amp;$D$2&amp;" ",IF(B1120&lt;&gt;B1119,$D$2&amp;L1120&amp;$L$3&amp;$D$2&amp;" ",""))))))&amp;(IF(M1120="","",((IF(M1120&lt;&gt;M1119,$E$2&amp;M1120&amp;$E$2&amp;","&amp;" ",IF(B1120&lt;&gt;B1119,$E$2&amp;M1120&amp;$E$2&amp;",",""))))))&amp;(IF(N1120="","",IF(N1120&lt;&gt;N1119,N1120&amp;", ",IF(B1120&lt;&gt;B1119,N1120&amp;", ",""))))&amp;(IF(ISBLANK(O1120),"",(IF(O1120&lt;&gt;O1119,O1120&amp;", ",IF(B1120&lt;&gt;B1119,O1120&amp;", ","")))))&amp;(IF(ISBLANK(P1120),"",(IF(P1120&lt;&gt;P1119,P1120&amp;", ",IF(B1120&lt;&gt;B1119,P1120&amp;", ",IF(Z1120&lt;&gt;Z1119,P1120&amp;", ",""))))))&amp;(IF(ISBLANK(Q1120),"",(IF(Q1120&lt;&gt;Q1119,Q1120&amp;", ",IF(B1120&lt;&gt;B1119,Q1120&amp;", ",IF(Z1120&lt;&gt;Z1119,Q1120&amp;", ",""))))))&amp;(IF(ISBLANK(R1120),"",(IF(R1120&lt;&gt;R1119,R1120&amp;"m, ",IF(B1120&lt;&gt;B1119,R1120&amp;"m, ",IF(Z1120&lt;&gt;Z1119,R1120&amp;"m, ",""))))))&amp;IF(ISBLANK(S1120),"",(IF(B1120&lt;&gt;B1119,S1120&amp;", ",IF(S1120&lt;&gt;S1119,IF((Z1120=Z1119),"same locality "&amp;S1120&amp;", ",S1120&amp;", "),""))))&amp;(IF(ISBLANK(T1120),"",(IF(T1120&lt;&gt;T1119,IF(ISBLANK(F$2),T1120&amp;", ",T1120&amp;" "&amp;F$2&amp;", "),(IF(B1120&lt;&gt;B1119,IF(ISBLANK(F$2),T1120&amp;", ",T1120&amp;" "&amp;F$2&amp;", "),(IF(Z1120&lt;&gt;Z1119,IF(ISBLANK(F$2),T1120&amp;", ",T1120&amp;" "&amp;F$2&amp;", "),IF((U1120&lt;&gt;U1119)*($G$2="Y"),"same collector, ","")))))))))&amp;(IF(ISBLANK(U1120),"",(IF(U1120&lt;&gt;U1119,U1120&amp;", ",(IF(B1120&lt;&gt;B1119,U1120&amp;", ",IF(Z1120&lt;&gt;Z1119,U1120&amp;", ",(IF(T1120&lt;&gt;T1119,IF((T1120&lt;&gt;T1119)*($G$2="Y"),"same date, ", ""),IF((T1120=T1119)*(U1120=U1119)*(S1120&lt;&gt;S1119)*($G$2="Y"),"same collector and date, ", ""))))))))))&amp;(IF(ISBLANK(V1120),"",V1120&amp;", "))&amp;IF((AA1120&lt;&gt;AA1121)*($H$2="y"),AD1120&amp;AE1120,IF((AA1120&lt;&gt;AA1121)*($H$2="m"),AD1120&amp;AG1120,IF(($H$2&lt;&gt;"m")*($H$2&lt;&gt;"Y"),(IF(F1120=0,"",F1120&amp;" "&amp;$F$4&amp;" "))&amp;(IF(G1120=0,"",G1120&amp;" "&amp;$G$4&amp;" "))&amp;(IF(H1120=0,"",H1120&amp;" "&amp;H$4&amp;" "))&amp;(IF(I1120=0,"",I1120&amp;" "&amp;$I$4&amp;" "))&amp;(IF(J1120=0,"",J1120&amp;" "&amp;$J$4&amp;" "))&amp;IF((ISBLANK(C1120)),"","("&amp;C1120&amp;")"),"")))&amp;IF((B1120=B1121)*(K1120=K1121)*(L1120=L1121)*(M1120=M1121),IF(($H$2&lt;&gt;"m")*($H$2&lt;&gt;"Y"), ", ", IF((ISNUMBER(FIND(")",AE1120))), ", ", "")),IF((B1120=B1121)*(K1120=K1121)*(L1120=L1121),"; ",". ")))</f>
        <v/>
      </c>
      <c r="AI1120" s="1"/>
    </row>
    <row r="1121" spans="1:35" x14ac:dyDescent="0.25">
      <c r="A1121" s="3" t="str">
        <f t="shared" si="140"/>
        <v/>
      </c>
      <c r="B1121" s="53" t="str">
        <f t="shared" si="144"/>
        <v/>
      </c>
      <c r="C1121" s="57"/>
      <c r="D1121" s="57"/>
      <c r="E1121" s="57"/>
      <c r="F1121" s="57"/>
      <c r="G1121" s="57"/>
      <c r="H1121" s="57"/>
      <c r="I1121" s="57"/>
      <c r="J1121" s="57"/>
      <c r="K1121" s="57"/>
      <c r="L1121" s="57"/>
      <c r="M1121" s="54"/>
      <c r="N1121" s="57"/>
      <c r="O1121" s="58"/>
      <c r="P1121" s="58"/>
      <c r="Q1121" s="58"/>
      <c r="R1121" s="58"/>
      <c r="S1121" s="54"/>
      <c r="T1121" s="57"/>
      <c r="U1121" s="57"/>
      <c r="V1121" s="57"/>
      <c r="W1121" s="57"/>
      <c r="X1121" s="147" t="str">
        <f>IF(ISBLANK(D1121),"",IF('order-admin-units'!$I$1&lt;&gt;"y", "", IF((K1121="")*(ISBLANK(D1121)=FALSE), 'order-admin-units'!$B$1+1, VLOOKUP(K1121, ordercountry, 2))))</f>
        <v/>
      </c>
      <c r="Y1121" s="147" t="str">
        <f>IF(ISBLANK(D1121),"",IF('order-admin-units'!$I$1&lt;&gt;"y", "", IF(L1121="", 'order-admin-units'!$B$2+1, VLOOKUP(K1121&amp;"@"&amp;L1121, orderadmin, 2))))</f>
        <v/>
      </c>
      <c r="Z1121" s="147" t="str">
        <f t="shared" si="141"/>
        <v/>
      </c>
      <c r="AA1121" s="147" t="str">
        <f t="shared" si="142"/>
        <v/>
      </c>
      <c r="AB1121" s="147" t="str">
        <f t="shared" si="143"/>
        <v/>
      </c>
      <c r="AC1121" s="147" t="str">
        <f t="shared" si="137"/>
        <v/>
      </c>
      <c r="AD1121" s="11" t="str">
        <f t="shared" si="138"/>
        <v/>
      </c>
      <c r="AE1121" s="11" t="str">
        <f t="array" ref="AE1121">IF(ISBLANK(D1121),"",IF(OR($H$2="y",$H$2="m"),IF(AA1121=AA1120,IF(OR(AB1121=$AB$4:$AB1120)=FALSE,AE1120&amp;C1121,AE1120),"("&amp;C1121)&amp;IF(AA1121=AA1122,IF(OR(AB1122=$AB$4:$AB1121)=FALSE,", ",""),") "),""))</f>
        <v/>
      </c>
      <c r="AF1121" s="11" t="str">
        <f t="shared" si="139"/>
        <v/>
      </c>
      <c r="AG1121" s="11" t="str">
        <f t="array" ref="AG1121">IF(ISBLANK(D1121),"",IF(OR($H$2="y",$H$2="m"),IF(AA1121=AA1120,IF(OR(AC1121=$AC$4:$AC1120)=FALSE,AG1120&amp;AF1121,AG1120),"("&amp;AF1121)&amp;IF(AA1121=AA1122,IF(OR(AC1122=$AC$4:$AC1121)=FALSE,", ",""),") "),""))</f>
        <v/>
      </c>
      <c r="AH1121" s="10" t="str">
        <f>IF((ISBLANK(D1121)),"",IF(D1121=D1120,AH1120,"")&amp;IF(B1120&lt;&gt;B1121,((IF(ISBLANK(E1121),$D$3&amp;"Non-type material: "&amp;$D$3,$D$3&amp;INDEX('type-categories'!$A$2:$B$100,MATCH(E1121,'type-categories'!$A$2:$A$100,0),2)&amp;$D$3))),"")&amp;(IF(K1121&lt;&gt;K1120,$C$2&amp;K1121&amp;$K$3&amp;$C$2&amp;" ",(IF(B1121&lt;&gt;B1120,$C$2&amp;K1121&amp;$K$3&amp;$C$2&amp;" ",""))))&amp;(IF(L1121="","",((IF(L1121&lt;&gt;L1120,$D$2&amp;L1121&amp;$L$3&amp;$D$2&amp;" ",IF(B1121&lt;&gt;B1120,$D$2&amp;L1121&amp;$L$3&amp;$D$2&amp;" ",""))))))&amp;(IF(M1121="","",((IF(M1121&lt;&gt;M1120,$E$2&amp;M1121&amp;$E$2&amp;","&amp;" ",IF(B1121&lt;&gt;B1120,$E$2&amp;M1121&amp;$E$2&amp;",",""))))))&amp;(IF(N1121="","",IF(N1121&lt;&gt;N1120,N1121&amp;", ",IF(B1121&lt;&gt;B1120,N1121&amp;", ",""))))&amp;(IF(ISBLANK(O1121),"",(IF(O1121&lt;&gt;O1120,O1121&amp;", ",IF(B1121&lt;&gt;B1120,O1121&amp;", ","")))))&amp;(IF(ISBLANK(P1121),"",(IF(P1121&lt;&gt;P1120,P1121&amp;", ",IF(B1121&lt;&gt;B1120,P1121&amp;", ",IF(Z1121&lt;&gt;Z1120,P1121&amp;", ",""))))))&amp;(IF(ISBLANK(Q1121),"",(IF(Q1121&lt;&gt;Q1120,Q1121&amp;", ",IF(B1121&lt;&gt;B1120,Q1121&amp;", ",IF(Z1121&lt;&gt;Z1120,Q1121&amp;", ",""))))))&amp;(IF(ISBLANK(R1121),"",(IF(R1121&lt;&gt;R1120,R1121&amp;"m, ",IF(B1121&lt;&gt;B1120,R1121&amp;"m, ",IF(Z1121&lt;&gt;Z1120,R1121&amp;"m, ",""))))))&amp;IF(ISBLANK(S1121),"",(IF(B1121&lt;&gt;B1120,S1121&amp;", ",IF(S1121&lt;&gt;S1120,IF((Z1121=Z1120),"same locality "&amp;S1121&amp;", ",S1121&amp;", "),""))))&amp;(IF(ISBLANK(T1121),"",(IF(T1121&lt;&gt;T1120,IF(ISBLANK(F$2),T1121&amp;", ",T1121&amp;" "&amp;F$2&amp;", "),(IF(B1121&lt;&gt;B1120,IF(ISBLANK(F$2),T1121&amp;", ",T1121&amp;" "&amp;F$2&amp;", "),(IF(Z1121&lt;&gt;Z1120,IF(ISBLANK(F$2),T1121&amp;", ",T1121&amp;" "&amp;F$2&amp;", "),IF((U1121&lt;&gt;U1120)*($G$2="Y"),"same collector, ","")))))))))&amp;(IF(ISBLANK(U1121),"",(IF(U1121&lt;&gt;U1120,U1121&amp;", ",(IF(B1121&lt;&gt;B1120,U1121&amp;", ",IF(Z1121&lt;&gt;Z1120,U1121&amp;", ",(IF(T1121&lt;&gt;T1120,IF((T1121&lt;&gt;T1120)*($G$2="Y"),"same date, ", ""),IF((T1121=T1120)*(U1121=U1120)*(S1121&lt;&gt;S1120)*($G$2="Y"),"same collector and date, ", ""))))))))))&amp;(IF(ISBLANK(V1121),"",V1121&amp;", "))&amp;IF((AA1121&lt;&gt;AA1122)*($H$2="y"),AD1121&amp;AE1121,IF((AA1121&lt;&gt;AA1122)*($H$2="m"),AD1121&amp;AG1121,IF(($H$2&lt;&gt;"m")*($H$2&lt;&gt;"Y"),(IF(F1121=0,"",F1121&amp;" "&amp;$F$4&amp;" "))&amp;(IF(G1121=0,"",G1121&amp;" "&amp;$G$4&amp;" "))&amp;(IF(H1121=0,"",H1121&amp;" "&amp;H$4&amp;" "))&amp;(IF(I1121=0,"",I1121&amp;" "&amp;$I$4&amp;" "))&amp;(IF(J1121=0,"",J1121&amp;" "&amp;$J$4&amp;" "))&amp;IF((ISBLANK(C1121)),"","("&amp;C1121&amp;")"),"")))&amp;IF((B1121=B1122)*(K1121=K1122)*(L1121=L1122)*(M1121=M1122),IF(($H$2&lt;&gt;"m")*($H$2&lt;&gt;"Y"), ", ", IF((ISNUMBER(FIND(")",AE1121))), ", ", "")),IF((B1121=B1122)*(K1121=K1122)*(L1121=L1122),"; ",". ")))</f>
        <v/>
      </c>
      <c r="AI1121" s="1"/>
    </row>
    <row r="1122" spans="1:35" x14ac:dyDescent="0.25">
      <c r="A1122" s="3" t="str">
        <f t="shared" si="140"/>
        <v/>
      </c>
      <c r="B1122" s="53" t="str">
        <f t="shared" si="144"/>
        <v/>
      </c>
      <c r="C1122" s="57"/>
      <c r="D1122" s="57"/>
      <c r="E1122" s="57"/>
      <c r="F1122" s="57"/>
      <c r="G1122" s="57"/>
      <c r="H1122" s="57"/>
      <c r="I1122" s="57"/>
      <c r="J1122" s="57"/>
      <c r="K1122" s="57"/>
      <c r="L1122" s="57"/>
      <c r="M1122" s="54"/>
      <c r="N1122" s="57"/>
      <c r="O1122" s="58"/>
      <c r="P1122" s="58"/>
      <c r="Q1122" s="58"/>
      <c r="R1122" s="58"/>
      <c r="S1122" s="54"/>
      <c r="T1122" s="57"/>
      <c r="U1122" s="57"/>
      <c r="V1122" s="57"/>
      <c r="W1122" s="57"/>
      <c r="X1122" s="147" t="str">
        <f>IF(ISBLANK(D1122),"",IF('order-admin-units'!$I$1&lt;&gt;"y", "", IF((K1122="")*(ISBLANK(D1122)=FALSE), 'order-admin-units'!$B$1+1, VLOOKUP(K1122, ordercountry, 2))))</f>
        <v/>
      </c>
      <c r="Y1122" s="147" t="str">
        <f>IF(ISBLANK(D1122),"",IF('order-admin-units'!$I$1&lt;&gt;"y", "", IF(L1122="", 'order-admin-units'!$B$2+1, VLOOKUP(K1122&amp;"@"&amp;L1122, orderadmin, 2))))</f>
        <v/>
      </c>
      <c r="Z1122" s="147" t="str">
        <f t="shared" si="141"/>
        <v/>
      </c>
      <c r="AA1122" s="147" t="str">
        <f t="shared" si="142"/>
        <v/>
      </c>
      <c r="AB1122" s="147" t="str">
        <f t="shared" si="143"/>
        <v/>
      </c>
      <c r="AC1122" s="147" t="str">
        <f t="shared" si="137"/>
        <v/>
      </c>
      <c r="AD1122" s="11" t="str">
        <f t="shared" si="138"/>
        <v/>
      </c>
      <c r="AE1122" s="11" t="str">
        <f t="array" ref="AE1122">IF(ISBLANK(D1122),"",IF(OR($H$2="y",$H$2="m"),IF(AA1122=AA1121,IF(OR(AB1122=$AB$4:$AB1121)=FALSE,AE1121&amp;C1122,AE1121),"("&amp;C1122)&amp;IF(AA1122=AA1123,IF(OR(AB1123=$AB$4:$AB1122)=FALSE,", ",""),") "),""))</f>
        <v/>
      </c>
      <c r="AF1122" s="11" t="str">
        <f t="shared" si="139"/>
        <v/>
      </c>
      <c r="AG1122" s="11" t="str">
        <f t="array" ref="AG1122">IF(ISBLANK(D1122),"",IF(OR($H$2="y",$H$2="m"),IF(AA1122=AA1121,IF(OR(AC1122=$AC$4:$AC1121)=FALSE,AG1121&amp;AF1122,AG1121),"("&amp;AF1122)&amp;IF(AA1122=AA1123,IF(OR(AC1123=$AC$4:$AC1122)=FALSE,", ",""),") "),""))</f>
        <v/>
      </c>
      <c r="AH1122" s="10" t="str">
        <f>IF((ISBLANK(D1122)),"",IF(D1122=D1121,AH1121,"")&amp;IF(B1121&lt;&gt;B1122,((IF(ISBLANK(E1122),$D$3&amp;"Non-type material: "&amp;$D$3,$D$3&amp;INDEX('type-categories'!$A$2:$B$100,MATCH(E1122,'type-categories'!$A$2:$A$100,0),2)&amp;$D$3))),"")&amp;(IF(K1122&lt;&gt;K1121,$C$2&amp;K1122&amp;$K$3&amp;$C$2&amp;" ",(IF(B1122&lt;&gt;B1121,$C$2&amp;K1122&amp;$K$3&amp;$C$2&amp;" ",""))))&amp;(IF(L1122="","",((IF(L1122&lt;&gt;L1121,$D$2&amp;L1122&amp;$L$3&amp;$D$2&amp;" ",IF(B1122&lt;&gt;B1121,$D$2&amp;L1122&amp;$L$3&amp;$D$2&amp;" ",""))))))&amp;(IF(M1122="","",((IF(M1122&lt;&gt;M1121,$E$2&amp;M1122&amp;$E$2&amp;","&amp;" ",IF(B1122&lt;&gt;B1121,$E$2&amp;M1122&amp;$E$2&amp;",",""))))))&amp;(IF(N1122="","",IF(N1122&lt;&gt;N1121,N1122&amp;", ",IF(B1122&lt;&gt;B1121,N1122&amp;", ",""))))&amp;(IF(ISBLANK(O1122),"",(IF(O1122&lt;&gt;O1121,O1122&amp;", ",IF(B1122&lt;&gt;B1121,O1122&amp;", ","")))))&amp;(IF(ISBLANK(P1122),"",(IF(P1122&lt;&gt;P1121,P1122&amp;", ",IF(B1122&lt;&gt;B1121,P1122&amp;", ",IF(Z1122&lt;&gt;Z1121,P1122&amp;", ",""))))))&amp;(IF(ISBLANK(Q1122),"",(IF(Q1122&lt;&gt;Q1121,Q1122&amp;", ",IF(B1122&lt;&gt;B1121,Q1122&amp;", ",IF(Z1122&lt;&gt;Z1121,Q1122&amp;", ",""))))))&amp;(IF(ISBLANK(R1122),"",(IF(R1122&lt;&gt;R1121,R1122&amp;"m, ",IF(B1122&lt;&gt;B1121,R1122&amp;"m, ",IF(Z1122&lt;&gt;Z1121,R1122&amp;"m, ",""))))))&amp;IF(ISBLANK(S1122),"",(IF(B1122&lt;&gt;B1121,S1122&amp;", ",IF(S1122&lt;&gt;S1121,IF((Z1122=Z1121),"same locality "&amp;S1122&amp;", ",S1122&amp;", "),""))))&amp;(IF(ISBLANK(T1122),"",(IF(T1122&lt;&gt;T1121,IF(ISBLANK(F$2),T1122&amp;", ",T1122&amp;" "&amp;F$2&amp;", "),(IF(B1122&lt;&gt;B1121,IF(ISBLANK(F$2),T1122&amp;", ",T1122&amp;" "&amp;F$2&amp;", "),(IF(Z1122&lt;&gt;Z1121,IF(ISBLANK(F$2),T1122&amp;", ",T1122&amp;" "&amp;F$2&amp;", "),IF((U1122&lt;&gt;U1121)*($G$2="Y"),"same collector, ","")))))))))&amp;(IF(ISBLANK(U1122),"",(IF(U1122&lt;&gt;U1121,U1122&amp;", ",(IF(B1122&lt;&gt;B1121,U1122&amp;", ",IF(Z1122&lt;&gt;Z1121,U1122&amp;", ",(IF(T1122&lt;&gt;T1121,IF((T1122&lt;&gt;T1121)*($G$2="Y"),"same date, ", ""),IF((T1122=T1121)*(U1122=U1121)*(S1122&lt;&gt;S1121)*($G$2="Y"),"same collector and date, ", ""))))))))))&amp;(IF(ISBLANK(V1122),"",V1122&amp;", "))&amp;IF((AA1122&lt;&gt;AA1123)*($H$2="y"),AD1122&amp;AE1122,IF((AA1122&lt;&gt;AA1123)*($H$2="m"),AD1122&amp;AG1122,IF(($H$2&lt;&gt;"m")*($H$2&lt;&gt;"Y"),(IF(F1122=0,"",F1122&amp;" "&amp;$F$4&amp;" "))&amp;(IF(G1122=0,"",G1122&amp;" "&amp;$G$4&amp;" "))&amp;(IF(H1122=0,"",H1122&amp;" "&amp;H$4&amp;" "))&amp;(IF(I1122=0,"",I1122&amp;" "&amp;$I$4&amp;" "))&amp;(IF(J1122=0,"",J1122&amp;" "&amp;$J$4&amp;" "))&amp;IF((ISBLANK(C1122)),"","("&amp;C1122&amp;")"),"")))&amp;IF((B1122=B1123)*(K1122=K1123)*(L1122=L1123)*(M1122=M1123),IF(($H$2&lt;&gt;"m")*($H$2&lt;&gt;"Y"), ", ", IF((ISNUMBER(FIND(")",AE1122))), ", ", "")),IF((B1122=B1123)*(K1122=K1123)*(L1122=L1123),"; ",". ")))</f>
        <v/>
      </c>
      <c r="AI1122" s="1"/>
    </row>
    <row r="1123" spans="1:35" x14ac:dyDescent="0.25">
      <c r="A1123" s="3" t="str">
        <f t="shared" si="140"/>
        <v/>
      </c>
      <c r="B1123" s="53" t="str">
        <f t="shared" si="144"/>
        <v/>
      </c>
      <c r="C1123" s="57"/>
      <c r="D1123" s="57"/>
      <c r="E1123" s="57"/>
      <c r="F1123" s="57"/>
      <c r="G1123" s="57"/>
      <c r="H1123" s="57"/>
      <c r="I1123" s="57"/>
      <c r="J1123" s="57"/>
      <c r="K1123" s="57"/>
      <c r="L1123" s="57"/>
      <c r="M1123" s="54"/>
      <c r="N1123" s="57"/>
      <c r="O1123" s="58"/>
      <c r="P1123" s="58"/>
      <c r="Q1123" s="58"/>
      <c r="R1123" s="58"/>
      <c r="S1123" s="54"/>
      <c r="T1123" s="57"/>
      <c r="U1123" s="57"/>
      <c r="V1123" s="57"/>
      <c r="W1123" s="57"/>
      <c r="X1123" s="147" t="str">
        <f>IF(ISBLANK(D1123),"",IF('order-admin-units'!$I$1&lt;&gt;"y", "", IF((K1123="")*(ISBLANK(D1123)=FALSE), 'order-admin-units'!$B$1+1, VLOOKUP(K1123, ordercountry, 2))))</f>
        <v/>
      </c>
      <c r="Y1123" s="147" t="str">
        <f>IF(ISBLANK(D1123),"",IF('order-admin-units'!$I$1&lt;&gt;"y", "", IF(L1123="", 'order-admin-units'!$B$2+1, VLOOKUP(K1123&amp;"@"&amp;L1123, orderadmin, 2))))</f>
        <v/>
      </c>
      <c r="Z1123" s="147" t="str">
        <f t="shared" si="141"/>
        <v/>
      </c>
      <c r="AA1123" s="147" t="str">
        <f t="shared" si="142"/>
        <v/>
      </c>
      <c r="AB1123" s="147" t="str">
        <f t="shared" si="143"/>
        <v/>
      </c>
      <c r="AC1123" s="147" t="str">
        <f t="shared" si="137"/>
        <v/>
      </c>
      <c r="AD1123" s="11" t="str">
        <f t="shared" si="138"/>
        <v/>
      </c>
      <c r="AE1123" s="11" t="str">
        <f t="array" ref="AE1123">IF(ISBLANK(D1123),"",IF(OR($H$2="y",$H$2="m"),IF(AA1123=AA1122,IF(OR(AB1123=$AB$4:$AB1122)=FALSE,AE1122&amp;C1123,AE1122),"("&amp;C1123)&amp;IF(AA1123=AA1124,IF(OR(AB1124=$AB$4:$AB1123)=FALSE,", ",""),") "),""))</f>
        <v/>
      </c>
      <c r="AF1123" s="11" t="str">
        <f t="shared" si="139"/>
        <v/>
      </c>
      <c r="AG1123" s="11" t="str">
        <f t="array" ref="AG1123">IF(ISBLANK(D1123),"",IF(OR($H$2="y",$H$2="m"),IF(AA1123=AA1122,IF(OR(AC1123=$AC$4:$AC1122)=FALSE,AG1122&amp;AF1123,AG1122),"("&amp;AF1123)&amp;IF(AA1123=AA1124,IF(OR(AC1124=$AC$4:$AC1123)=FALSE,", ",""),") "),""))</f>
        <v/>
      </c>
      <c r="AH1123" s="10" t="str">
        <f>IF((ISBLANK(D1123)),"",IF(D1123=D1122,AH1122,"")&amp;IF(B1122&lt;&gt;B1123,((IF(ISBLANK(E1123),$D$3&amp;"Non-type material: "&amp;$D$3,$D$3&amp;INDEX('type-categories'!$A$2:$B$100,MATCH(E1123,'type-categories'!$A$2:$A$100,0),2)&amp;$D$3))),"")&amp;(IF(K1123&lt;&gt;K1122,$C$2&amp;K1123&amp;$K$3&amp;$C$2&amp;" ",(IF(B1123&lt;&gt;B1122,$C$2&amp;K1123&amp;$K$3&amp;$C$2&amp;" ",""))))&amp;(IF(L1123="","",((IF(L1123&lt;&gt;L1122,$D$2&amp;L1123&amp;$L$3&amp;$D$2&amp;" ",IF(B1123&lt;&gt;B1122,$D$2&amp;L1123&amp;$L$3&amp;$D$2&amp;" ",""))))))&amp;(IF(M1123="","",((IF(M1123&lt;&gt;M1122,$E$2&amp;M1123&amp;$E$2&amp;","&amp;" ",IF(B1123&lt;&gt;B1122,$E$2&amp;M1123&amp;$E$2&amp;",",""))))))&amp;(IF(N1123="","",IF(N1123&lt;&gt;N1122,N1123&amp;", ",IF(B1123&lt;&gt;B1122,N1123&amp;", ",""))))&amp;(IF(ISBLANK(O1123),"",(IF(O1123&lt;&gt;O1122,O1123&amp;", ",IF(B1123&lt;&gt;B1122,O1123&amp;", ","")))))&amp;(IF(ISBLANK(P1123),"",(IF(P1123&lt;&gt;P1122,P1123&amp;", ",IF(B1123&lt;&gt;B1122,P1123&amp;", ",IF(Z1123&lt;&gt;Z1122,P1123&amp;", ",""))))))&amp;(IF(ISBLANK(Q1123),"",(IF(Q1123&lt;&gt;Q1122,Q1123&amp;", ",IF(B1123&lt;&gt;B1122,Q1123&amp;", ",IF(Z1123&lt;&gt;Z1122,Q1123&amp;", ",""))))))&amp;(IF(ISBLANK(R1123),"",(IF(R1123&lt;&gt;R1122,R1123&amp;"m, ",IF(B1123&lt;&gt;B1122,R1123&amp;"m, ",IF(Z1123&lt;&gt;Z1122,R1123&amp;"m, ",""))))))&amp;IF(ISBLANK(S1123),"",(IF(B1123&lt;&gt;B1122,S1123&amp;", ",IF(S1123&lt;&gt;S1122,IF((Z1123=Z1122),"same locality "&amp;S1123&amp;", ",S1123&amp;", "),""))))&amp;(IF(ISBLANK(T1123),"",(IF(T1123&lt;&gt;T1122,IF(ISBLANK(F$2),T1123&amp;", ",T1123&amp;" "&amp;F$2&amp;", "),(IF(B1123&lt;&gt;B1122,IF(ISBLANK(F$2),T1123&amp;", ",T1123&amp;" "&amp;F$2&amp;", "),(IF(Z1123&lt;&gt;Z1122,IF(ISBLANK(F$2),T1123&amp;", ",T1123&amp;" "&amp;F$2&amp;", "),IF((U1123&lt;&gt;U1122)*($G$2="Y"),"same collector, ","")))))))))&amp;(IF(ISBLANK(U1123),"",(IF(U1123&lt;&gt;U1122,U1123&amp;", ",(IF(B1123&lt;&gt;B1122,U1123&amp;", ",IF(Z1123&lt;&gt;Z1122,U1123&amp;", ",(IF(T1123&lt;&gt;T1122,IF((T1123&lt;&gt;T1122)*($G$2="Y"),"same date, ", ""),IF((T1123=T1122)*(U1123=U1122)*(S1123&lt;&gt;S1122)*($G$2="Y"),"same collector and date, ", ""))))))))))&amp;(IF(ISBLANK(V1123),"",V1123&amp;", "))&amp;IF((AA1123&lt;&gt;AA1124)*($H$2="y"),AD1123&amp;AE1123,IF((AA1123&lt;&gt;AA1124)*($H$2="m"),AD1123&amp;AG1123,IF(($H$2&lt;&gt;"m")*($H$2&lt;&gt;"Y"),(IF(F1123=0,"",F1123&amp;" "&amp;$F$4&amp;" "))&amp;(IF(G1123=0,"",G1123&amp;" "&amp;$G$4&amp;" "))&amp;(IF(H1123=0,"",H1123&amp;" "&amp;H$4&amp;" "))&amp;(IF(I1123=0,"",I1123&amp;" "&amp;$I$4&amp;" "))&amp;(IF(J1123=0,"",J1123&amp;" "&amp;$J$4&amp;" "))&amp;IF((ISBLANK(C1123)),"","("&amp;C1123&amp;")"),"")))&amp;IF((B1123=B1124)*(K1123=K1124)*(L1123=L1124)*(M1123=M1124),IF(($H$2&lt;&gt;"m")*($H$2&lt;&gt;"Y"), ", ", IF((ISNUMBER(FIND(")",AE1123))), ", ", "")),IF((B1123=B1124)*(K1123=K1124)*(L1123=L1124),"; ",". ")))</f>
        <v/>
      </c>
      <c r="AI1123" s="1"/>
    </row>
    <row r="1124" spans="1:35" x14ac:dyDescent="0.25">
      <c r="A1124" s="3" t="str">
        <f t="shared" si="140"/>
        <v/>
      </c>
      <c r="B1124" s="53" t="str">
        <f t="shared" si="144"/>
        <v/>
      </c>
      <c r="C1124" s="57"/>
      <c r="D1124" s="57"/>
      <c r="E1124" s="57"/>
      <c r="F1124" s="57"/>
      <c r="G1124" s="57"/>
      <c r="H1124" s="57"/>
      <c r="I1124" s="57"/>
      <c r="J1124" s="57"/>
      <c r="K1124" s="57"/>
      <c r="L1124" s="57"/>
      <c r="M1124" s="54"/>
      <c r="N1124" s="57"/>
      <c r="O1124" s="58"/>
      <c r="P1124" s="58"/>
      <c r="Q1124" s="58"/>
      <c r="R1124" s="58"/>
      <c r="S1124" s="54"/>
      <c r="T1124" s="57"/>
      <c r="U1124" s="57"/>
      <c r="V1124" s="57"/>
      <c r="W1124" s="57"/>
      <c r="X1124" s="147" t="str">
        <f>IF(ISBLANK(D1124),"",IF('order-admin-units'!$I$1&lt;&gt;"y", "", IF((K1124="")*(ISBLANK(D1124)=FALSE), 'order-admin-units'!$B$1+1, VLOOKUP(K1124, ordercountry, 2))))</f>
        <v/>
      </c>
      <c r="Y1124" s="147" t="str">
        <f>IF(ISBLANK(D1124),"",IF('order-admin-units'!$I$1&lt;&gt;"y", "", IF(L1124="", 'order-admin-units'!$B$2+1, VLOOKUP(K1124&amp;"@"&amp;L1124, orderadmin, 2))))</f>
        <v/>
      </c>
      <c r="Z1124" s="147" t="str">
        <f t="shared" si="141"/>
        <v/>
      </c>
      <c r="AA1124" s="147" t="str">
        <f t="shared" si="142"/>
        <v/>
      </c>
      <c r="AB1124" s="147" t="str">
        <f t="shared" si="143"/>
        <v/>
      </c>
      <c r="AC1124" s="147" t="str">
        <f t="shared" si="137"/>
        <v/>
      </c>
      <c r="AD1124" s="11" t="str">
        <f t="shared" si="138"/>
        <v/>
      </c>
      <c r="AE1124" s="11" t="str">
        <f t="array" ref="AE1124">IF(ISBLANK(D1124),"",IF(OR($H$2="y",$H$2="m"),IF(AA1124=AA1123,IF(OR(AB1124=$AB$4:$AB1123)=FALSE,AE1123&amp;C1124,AE1123),"("&amp;C1124)&amp;IF(AA1124=AA1125,IF(OR(AB1125=$AB$4:$AB1124)=FALSE,", ",""),") "),""))</f>
        <v/>
      </c>
      <c r="AF1124" s="11" t="str">
        <f t="shared" si="139"/>
        <v/>
      </c>
      <c r="AG1124" s="11" t="str">
        <f t="array" ref="AG1124">IF(ISBLANK(D1124),"",IF(OR($H$2="y",$H$2="m"),IF(AA1124=AA1123,IF(OR(AC1124=$AC$4:$AC1123)=FALSE,AG1123&amp;AF1124,AG1123),"("&amp;AF1124)&amp;IF(AA1124=AA1125,IF(OR(AC1125=$AC$4:$AC1124)=FALSE,", ",""),") "),""))</f>
        <v/>
      </c>
      <c r="AH1124" s="10" t="str">
        <f>IF((ISBLANK(D1124)),"",IF(D1124=D1123,AH1123,"")&amp;IF(B1123&lt;&gt;B1124,((IF(ISBLANK(E1124),$D$3&amp;"Non-type material: "&amp;$D$3,$D$3&amp;INDEX('type-categories'!$A$2:$B$100,MATCH(E1124,'type-categories'!$A$2:$A$100,0),2)&amp;$D$3))),"")&amp;(IF(K1124&lt;&gt;K1123,$C$2&amp;K1124&amp;$K$3&amp;$C$2&amp;" ",(IF(B1124&lt;&gt;B1123,$C$2&amp;K1124&amp;$K$3&amp;$C$2&amp;" ",""))))&amp;(IF(L1124="","",((IF(L1124&lt;&gt;L1123,$D$2&amp;L1124&amp;$L$3&amp;$D$2&amp;" ",IF(B1124&lt;&gt;B1123,$D$2&amp;L1124&amp;$L$3&amp;$D$2&amp;" ",""))))))&amp;(IF(M1124="","",((IF(M1124&lt;&gt;M1123,$E$2&amp;M1124&amp;$E$2&amp;","&amp;" ",IF(B1124&lt;&gt;B1123,$E$2&amp;M1124&amp;$E$2&amp;",",""))))))&amp;(IF(N1124="","",IF(N1124&lt;&gt;N1123,N1124&amp;", ",IF(B1124&lt;&gt;B1123,N1124&amp;", ",""))))&amp;(IF(ISBLANK(O1124),"",(IF(O1124&lt;&gt;O1123,O1124&amp;", ",IF(B1124&lt;&gt;B1123,O1124&amp;", ","")))))&amp;(IF(ISBLANK(P1124),"",(IF(P1124&lt;&gt;P1123,P1124&amp;", ",IF(B1124&lt;&gt;B1123,P1124&amp;", ",IF(Z1124&lt;&gt;Z1123,P1124&amp;", ",""))))))&amp;(IF(ISBLANK(Q1124),"",(IF(Q1124&lt;&gt;Q1123,Q1124&amp;", ",IF(B1124&lt;&gt;B1123,Q1124&amp;", ",IF(Z1124&lt;&gt;Z1123,Q1124&amp;", ",""))))))&amp;(IF(ISBLANK(R1124),"",(IF(R1124&lt;&gt;R1123,R1124&amp;"m, ",IF(B1124&lt;&gt;B1123,R1124&amp;"m, ",IF(Z1124&lt;&gt;Z1123,R1124&amp;"m, ",""))))))&amp;IF(ISBLANK(S1124),"",(IF(B1124&lt;&gt;B1123,S1124&amp;", ",IF(S1124&lt;&gt;S1123,IF((Z1124=Z1123),"same locality "&amp;S1124&amp;", ",S1124&amp;", "),""))))&amp;(IF(ISBLANK(T1124),"",(IF(T1124&lt;&gt;T1123,IF(ISBLANK(F$2),T1124&amp;", ",T1124&amp;" "&amp;F$2&amp;", "),(IF(B1124&lt;&gt;B1123,IF(ISBLANK(F$2),T1124&amp;", ",T1124&amp;" "&amp;F$2&amp;", "),(IF(Z1124&lt;&gt;Z1123,IF(ISBLANK(F$2),T1124&amp;", ",T1124&amp;" "&amp;F$2&amp;", "),IF((U1124&lt;&gt;U1123)*($G$2="Y"),"same collector, ","")))))))))&amp;(IF(ISBLANK(U1124),"",(IF(U1124&lt;&gt;U1123,U1124&amp;", ",(IF(B1124&lt;&gt;B1123,U1124&amp;", ",IF(Z1124&lt;&gt;Z1123,U1124&amp;", ",(IF(T1124&lt;&gt;T1123,IF((T1124&lt;&gt;T1123)*($G$2="Y"),"same date, ", ""),IF((T1124=T1123)*(U1124=U1123)*(S1124&lt;&gt;S1123)*($G$2="Y"),"same collector and date, ", ""))))))))))&amp;(IF(ISBLANK(V1124),"",V1124&amp;", "))&amp;IF((AA1124&lt;&gt;AA1125)*($H$2="y"),AD1124&amp;AE1124,IF((AA1124&lt;&gt;AA1125)*($H$2="m"),AD1124&amp;AG1124,IF(($H$2&lt;&gt;"m")*($H$2&lt;&gt;"Y"),(IF(F1124=0,"",F1124&amp;" "&amp;$F$4&amp;" "))&amp;(IF(G1124=0,"",G1124&amp;" "&amp;$G$4&amp;" "))&amp;(IF(H1124=0,"",H1124&amp;" "&amp;H$4&amp;" "))&amp;(IF(I1124=0,"",I1124&amp;" "&amp;$I$4&amp;" "))&amp;(IF(J1124=0,"",J1124&amp;" "&amp;$J$4&amp;" "))&amp;IF((ISBLANK(C1124)),"","("&amp;C1124&amp;")"),"")))&amp;IF((B1124=B1125)*(K1124=K1125)*(L1124=L1125)*(M1124=M1125),IF(($H$2&lt;&gt;"m")*($H$2&lt;&gt;"Y"), ", ", IF((ISNUMBER(FIND(")",AE1124))), ", ", "")),IF((B1124=B1125)*(K1124=K1125)*(L1124=L1125),"; ",". ")))</f>
        <v/>
      </c>
      <c r="AI1124" s="1"/>
    </row>
    <row r="1125" spans="1:35" x14ac:dyDescent="0.25">
      <c r="A1125" s="3" t="str">
        <f t="shared" si="140"/>
        <v/>
      </c>
      <c r="B1125" s="53" t="str">
        <f t="shared" si="144"/>
        <v/>
      </c>
      <c r="C1125" s="57"/>
      <c r="D1125" s="57"/>
      <c r="E1125" s="57"/>
      <c r="F1125" s="57"/>
      <c r="G1125" s="57"/>
      <c r="H1125" s="57"/>
      <c r="I1125" s="57"/>
      <c r="J1125" s="57"/>
      <c r="K1125" s="57"/>
      <c r="L1125" s="57"/>
      <c r="M1125" s="54"/>
      <c r="N1125" s="57"/>
      <c r="O1125" s="58"/>
      <c r="P1125" s="58"/>
      <c r="Q1125" s="58"/>
      <c r="R1125" s="58"/>
      <c r="S1125" s="54"/>
      <c r="T1125" s="57"/>
      <c r="U1125" s="57"/>
      <c r="V1125" s="57"/>
      <c r="W1125" s="57"/>
      <c r="X1125" s="147" t="str">
        <f>IF(ISBLANK(D1125),"",IF('order-admin-units'!$I$1&lt;&gt;"y", "", IF((K1125="")*(ISBLANK(D1125)=FALSE), 'order-admin-units'!$B$1+1, VLOOKUP(K1125, ordercountry, 2))))</f>
        <v/>
      </c>
      <c r="Y1125" s="147" t="str">
        <f>IF(ISBLANK(D1125),"",IF('order-admin-units'!$I$1&lt;&gt;"y", "", IF(L1125="", 'order-admin-units'!$B$2+1, VLOOKUP(K1125&amp;"@"&amp;L1125, orderadmin, 2))))</f>
        <v/>
      </c>
      <c r="Z1125" s="147" t="str">
        <f t="shared" si="141"/>
        <v/>
      </c>
      <c r="AA1125" s="147" t="str">
        <f t="shared" si="142"/>
        <v/>
      </c>
      <c r="AB1125" s="147" t="str">
        <f t="shared" si="143"/>
        <v/>
      </c>
      <c r="AC1125" s="147" t="str">
        <f t="shared" si="137"/>
        <v/>
      </c>
      <c r="AD1125" s="11" t="str">
        <f t="shared" si="138"/>
        <v/>
      </c>
      <c r="AE1125" s="11" t="str">
        <f t="array" ref="AE1125">IF(ISBLANK(D1125),"",IF(OR($H$2="y",$H$2="m"),IF(AA1125=AA1124,IF(OR(AB1125=$AB$4:$AB1124)=FALSE,AE1124&amp;C1125,AE1124),"("&amp;C1125)&amp;IF(AA1125=AA1126,IF(OR(AB1126=$AB$4:$AB1125)=FALSE,", ",""),") "),""))</f>
        <v/>
      </c>
      <c r="AF1125" s="11" t="str">
        <f t="shared" si="139"/>
        <v/>
      </c>
      <c r="AG1125" s="11" t="str">
        <f t="array" ref="AG1125">IF(ISBLANK(D1125),"",IF(OR($H$2="y",$H$2="m"),IF(AA1125=AA1124,IF(OR(AC1125=$AC$4:$AC1124)=FALSE,AG1124&amp;AF1125,AG1124),"("&amp;AF1125)&amp;IF(AA1125=AA1126,IF(OR(AC1126=$AC$4:$AC1125)=FALSE,", ",""),") "),""))</f>
        <v/>
      </c>
      <c r="AH1125" s="10" t="str">
        <f>IF((ISBLANK(D1125)),"",IF(D1125=D1124,AH1124,"")&amp;IF(B1124&lt;&gt;B1125,((IF(ISBLANK(E1125),$D$3&amp;"Non-type material: "&amp;$D$3,$D$3&amp;INDEX('type-categories'!$A$2:$B$100,MATCH(E1125,'type-categories'!$A$2:$A$100,0),2)&amp;$D$3))),"")&amp;(IF(K1125&lt;&gt;K1124,$C$2&amp;K1125&amp;$K$3&amp;$C$2&amp;" ",(IF(B1125&lt;&gt;B1124,$C$2&amp;K1125&amp;$K$3&amp;$C$2&amp;" ",""))))&amp;(IF(L1125="","",((IF(L1125&lt;&gt;L1124,$D$2&amp;L1125&amp;$L$3&amp;$D$2&amp;" ",IF(B1125&lt;&gt;B1124,$D$2&amp;L1125&amp;$L$3&amp;$D$2&amp;" ",""))))))&amp;(IF(M1125="","",((IF(M1125&lt;&gt;M1124,$E$2&amp;M1125&amp;$E$2&amp;","&amp;" ",IF(B1125&lt;&gt;B1124,$E$2&amp;M1125&amp;$E$2&amp;",",""))))))&amp;(IF(N1125="","",IF(N1125&lt;&gt;N1124,N1125&amp;", ",IF(B1125&lt;&gt;B1124,N1125&amp;", ",""))))&amp;(IF(ISBLANK(O1125),"",(IF(O1125&lt;&gt;O1124,O1125&amp;", ",IF(B1125&lt;&gt;B1124,O1125&amp;", ","")))))&amp;(IF(ISBLANK(P1125),"",(IF(P1125&lt;&gt;P1124,P1125&amp;", ",IF(B1125&lt;&gt;B1124,P1125&amp;", ",IF(Z1125&lt;&gt;Z1124,P1125&amp;", ",""))))))&amp;(IF(ISBLANK(Q1125),"",(IF(Q1125&lt;&gt;Q1124,Q1125&amp;", ",IF(B1125&lt;&gt;B1124,Q1125&amp;", ",IF(Z1125&lt;&gt;Z1124,Q1125&amp;", ",""))))))&amp;(IF(ISBLANK(R1125),"",(IF(R1125&lt;&gt;R1124,R1125&amp;"m, ",IF(B1125&lt;&gt;B1124,R1125&amp;"m, ",IF(Z1125&lt;&gt;Z1124,R1125&amp;"m, ",""))))))&amp;IF(ISBLANK(S1125),"",(IF(B1125&lt;&gt;B1124,S1125&amp;", ",IF(S1125&lt;&gt;S1124,IF((Z1125=Z1124),"same locality "&amp;S1125&amp;", ",S1125&amp;", "),""))))&amp;(IF(ISBLANK(T1125),"",(IF(T1125&lt;&gt;T1124,IF(ISBLANK(F$2),T1125&amp;", ",T1125&amp;" "&amp;F$2&amp;", "),(IF(B1125&lt;&gt;B1124,IF(ISBLANK(F$2),T1125&amp;", ",T1125&amp;" "&amp;F$2&amp;", "),(IF(Z1125&lt;&gt;Z1124,IF(ISBLANK(F$2),T1125&amp;", ",T1125&amp;" "&amp;F$2&amp;", "),IF((U1125&lt;&gt;U1124)*($G$2="Y"),"same collector, ","")))))))))&amp;(IF(ISBLANK(U1125),"",(IF(U1125&lt;&gt;U1124,U1125&amp;", ",(IF(B1125&lt;&gt;B1124,U1125&amp;", ",IF(Z1125&lt;&gt;Z1124,U1125&amp;", ",(IF(T1125&lt;&gt;T1124,IF((T1125&lt;&gt;T1124)*($G$2="Y"),"same date, ", ""),IF((T1125=T1124)*(U1125=U1124)*(S1125&lt;&gt;S1124)*($G$2="Y"),"same collector and date, ", ""))))))))))&amp;(IF(ISBLANK(V1125),"",V1125&amp;", "))&amp;IF((AA1125&lt;&gt;AA1126)*($H$2="y"),AD1125&amp;AE1125,IF((AA1125&lt;&gt;AA1126)*($H$2="m"),AD1125&amp;AG1125,IF(($H$2&lt;&gt;"m")*($H$2&lt;&gt;"Y"),(IF(F1125=0,"",F1125&amp;" "&amp;$F$4&amp;" "))&amp;(IF(G1125=0,"",G1125&amp;" "&amp;$G$4&amp;" "))&amp;(IF(H1125=0,"",H1125&amp;" "&amp;H$4&amp;" "))&amp;(IF(I1125=0,"",I1125&amp;" "&amp;$I$4&amp;" "))&amp;(IF(J1125=0,"",J1125&amp;" "&amp;$J$4&amp;" "))&amp;IF((ISBLANK(C1125)),"","("&amp;C1125&amp;")"),"")))&amp;IF((B1125=B1126)*(K1125=K1126)*(L1125=L1126)*(M1125=M1126),IF(($H$2&lt;&gt;"m")*($H$2&lt;&gt;"Y"), ", ", IF((ISNUMBER(FIND(")",AE1125))), ", ", "")),IF((B1125=B1126)*(K1125=K1126)*(L1125=L1126),"; ",". ")))</f>
        <v/>
      </c>
      <c r="AI1125" s="1"/>
    </row>
    <row r="1126" spans="1:35" x14ac:dyDescent="0.25">
      <c r="A1126" s="3" t="str">
        <f t="shared" si="140"/>
        <v/>
      </c>
      <c r="B1126" s="53" t="str">
        <f t="shared" si="144"/>
        <v/>
      </c>
      <c r="C1126" s="57"/>
      <c r="D1126" s="57"/>
      <c r="E1126" s="57"/>
      <c r="F1126" s="57"/>
      <c r="G1126" s="57"/>
      <c r="H1126" s="57"/>
      <c r="I1126" s="57"/>
      <c r="J1126" s="57"/>
      <c r="K1126" s="57"/>
      <c r="L1126" s="57"/>
      <c r="M1126" s="54"/>
      <c r="N1126" s="57"/>
      <c r="O1126" s="58"/>
      <c r="P1126" s="58"/>
      <c r="Q1126" s="58"/>
      <c r="R1126" s="58"/>
      <c r="S1126" s="54"/>
      <c r="T1126" s="57"/>
      <c r="U1126" s="57"/>
      <c r="V1126" s="57"/>
      <c r="W1126" s="57"/>
      <c r="X1126" s="147" t="str">
        <f>IF(ISBLANK(D1126),"",IF('order-admin-units'!$I$1&lt;&gt;"y", "", IF((K1126="")*(ISBLANK(D1126)=FALSE), 'order-admin-units'!$B$1+1, VLOOKUP(K1126, ordercountry, 2))))</f>
        <v/>
      </c>
      <c r="Y1126" s="147" t="str">
        <f>IF(ISBLANK(D1126),"",IF('order-admin-units'!$I$1&lt;&gt;"y", "", IF(L1126="", 'order-admin-units'!$B$2+1, VLOOKUP(K1126&amp;"@"&amp;L1126, orderadmin, 2))))</f>
        <v/>
      </c>
      <c r="Z1126" s="147" t="str">
        <f t="shared" si="141"/>
        <v/>
      </c>
      <c r="AA1126" s="147" t="str">
        <f t="shared" si="142"/>
        <v/>
      </c>
      <c r="AB1126" s="147" t="str">
        <f t="shared" si="143"/>
        <v/>
      </c>
      <c r="AC1126" s="147" t="str">
        <f t="shared" si="137"/>
        <v/>
      </c>
      <c r="AD1126" s="11" t="str">
        <f t="shared" si="138"/>
        <v/>
      </c>
      <c r="AE1126" s="11" t="str">
        <f t="array" ref="AE1126">IF(ISBLANK(D1126),"",IF(OR($H$2="y",$H$2="m"),IF(AA1126=AA1125,IF(OR(AB1126=$AB$4:$AB1125)=FALSE,AE1125&amp;C1126,AE1125),"("&amp;C1126)&amp;IF(AA1126=AA1127,IF(OR(AB1127=$AB$4:$AB1126)=FALSE,", ",""),") "),""))</f>
        <v/>
      </c>
      <c r="AF1126" s="11" t="str">
        <f t="shared" si="139"/>
        <v/>
      </c>
      <c r="AG1126" s="11" t="str">
        <f t="array" ref="AG1126">IF(ISBLANK(D1126),"",IF(OR($H$2="y",$H$2="m"),IF(AA1126=AA1125,IF(OR(AC1126=$AC$4:$AC1125)=FALSE,AG1125&amp;AF1126,AG1125),"("&amp;AF1126)&amp;IF(AA1126=AA1127,IF(OR(AC1127=$AC$4:$AC1126)=FALSE,", ",""),") "),""))</f>
        <v/>
      </c>
      <c r="AH1126" s="10" t="str">
        <f>IF((ISBLANK(D1126)),"",IF(D1126=D1125,AH1125,"")&amp;IF(B1125&lt;&gt;B1126,((IF(ISBLANK(E1126),$D$3&amp;"Non-type material: "&amp;$D$3,$D$3&amp;INDEX('type-categories'!$A$2:$B$100,MATCH(E1126,'type-categories'!$A$2:$A$100,0),2)&amp;$D$3))),"")&amp;(IF(K1126&lt;&gt;K1125,$C$2&amp;K1126&amp;$K$3&amp;$C$2&amp;" ",(IF(B1126&lt;&gt;B1125,$C$2&amp;K1126&amp;$K$3&amp;$C$2&amp;" ",""))))&amp;(IF(L1126="","",((IF(L1126&lt;&gt;L1125,$D$2&amp;L1126&amp;$L$3&amp;$D$2&amp;" ",IF(B1126&lt;&gt;B1125,$D$2&amp;L1126&amp;$L$3&amp;$D$2&amp;" ",""))))))&amp;(IF(M1126="","",((IF(M1126&lt;&gt;M1125,$E$2&amp;M1126&amp;$E$2&amp;","&amp;" ",IF(B1126&lt;&gt;B1125,$E$2&amp;M1126&amp;$E$2&amp;",",""))))))&amp;(IF(N1126="","",IF(N1126&lt;&gt;N1125,N1126&amp;", ",IF(B1126&lt;&gt;B1125,N1126&amp;", ",""))))&amp;(IF(ISBLANK(O1126),"",(IF(O1126&lt;&gt;O1125,O1126&amp;", ",IF(B1126&lt;&gt;B1125,O1126&amp;", ","")))))&amp;(IF(ISBLANK(P1126),"",(IF(P1126&lt;&gt;P1125,P1126&amp;", ",IF(B1126&lt;&gt;B1125,P1126&amp;", ",IF(Z1126&lt;&gt;Z1125,P1126&amp;", ",""))))))&amp;(IF(ISBLANK(Q1126),"",(IF(Q1126&lt;&gt;Q1125,Q1126&amp;", ",IF(B1126&lt;&gt;B1125,Q1126&amp;", ",IF(Z1126&lt;&gt;Z1125,Q1126&amp;", ",""))))))&amp;(IF(ISBLANK(R1126),"",(IF(R1126&lt;&gt;R1125,R1126&amp;"m, ",IF(B1126&lt;&gt;B1125,R1126&amp;"m, ",IF(Z1126&lt;&gt;Z1125,R1126&amp;"m, ",""))))))&amp;IF(ISBLANK(S1126),"",(IF(B1126&lt;&gt;B1125,S1126&amp;", ",IF(S1126&lt;&gt;S1125,IF((Z1126=Z1125),"same locality "&amp;S1126&amp;", ",S1126&amp;", "),""))))&amp;(IF(ISBLANK(T1126),"",(IF(T1126&lt;&gt;T1125,IF(ISBLANK(F$2),T1126&amp;", ",T1126&amp;" "&amp;F$2&amp;", "),(IF(B1126&lt;&gt;B1125,IF(ISBLANK(F$2),T1126&amp;", ",T1126&amp;" "&amp;F$2&amp;", "),(IF(Z1126&lt;&gt;Z1125,IF(ISBLANK(F$2),T1126&amp;", ",T1126&amp;" "&amp;F$2&amp;", "),IF((U1126&lt;&gt;U1125)*($G$2="Y"),"same collector, ","")))))))))&amp;(IF(ISBLANK(U1126),"",(IF(U1126&lt;&gt;U1125,U1126&amp;", ",(IF(B1126&lt;&gt;B1125,U1126&amp;", ",IF(Z1126&lt;&gt;Z1125,U1126&amp;", ",(IF(T1126&lt;&gt;T1125,IF((T1126&lt;&gt;T1125)*($G$2="Y"),"same date, ", ""),IF((T1126=T1125)*(U1126=U1125)*(S1126&lt;&gt;S1125)*($G$2="Y"),"same collector and date, ", ""))))))))))&amp;(IF(ISBLANK(V1126),"",V1126&amp;", "))&amp;IF((AA1126&lt;&gt;AA1127)*($H$2="y"),AD1126&amp;AE1126,IF((AA1126&lt;&gt;AA1127)*($H$2="m"),AD1126&amp;AG1126,IF(($H$2&lt;&gt;"m")*($H$2&lt;&gt;"Y"),(IF(F1126=0,"",F1126&amp;" "&amp;$F$4&amp;" "))&amp;(IF(G1126=0,"",G1126&amp;" "&amp;$G$4&amp;" "))&amp;(IF(H1126=0,"",H1126&amp;" "&amp;H$4&amp;" "))&amp;(IF(I1126=0,"",I1126&amp;" "&amp;$I$4&amp;" "))&amp;(IF(J1126=0,"",J1126&amp;" "&amp;$J$4&amp;" "))&amp;IF((ISBLANK(C1126)),"","("&amp;C1126&amp;")"),"")))&amp;IF((B1126=B1127)*(K1126=K1127)*(L1126=L1127)*(M1126=M1127),IF(($H$2&lt;&gt;"m")*($H$2&lt;&gt;"Y"), ", ", IF((ISNUMBER(FIND(")",AE1126))), ", ", "")),IF((B1126=B1127)*(K1126=K1127)*(L1126=L1127),"; ",". ")))</f>
        <v/>
      </c>
      <c r="AI1126" s="1"/>
    </row>
    <row r="1127" spans="1:35" x14ac:dyDescent="0.25">
      <c r="A1127" s="3" t="str">
        <f t="shared" si="140"/>
        <v/>
      </c>
      <c r="B1127" s="53" t="str">
        <f t="shared" si="144"/>
        <v/>
      </c>
      <c r="C1127" s="57"/>
      <c r="D1127" s="57"/>
      <c r="E1127" s="57"/>
      <c r="F1127" s="57"/>
      <c r="G1127" s="57"/>
      <c r="H1127" s="57"/>
      <c r="I1127" s="57"/>
      <c r="J1127" s="57"/>
      <c r="K1127" s="57"/>
      <c r="L1127" s="57"/>
      <c r="M1127" s="54"/>
      <c r="N1127" s="57"/>
      <c r="O1127" s="58"/>
      <c r="P1127" s="58"/>
      <c r="Q1127" s="58"/>
      <c r="R1127" s="58"/>
      <c r="S1127" s="54"/>
      <c r="T1127" s="57"/>
      <c r="U1127" s="57"/>
      <c r="V1127" s="57"/>
      <c r="W1127" s="57"/>
      <c r="X1127" s="147" t="str">
        <f>IF(ISBLANK(D1127),"",IF('order-admin-units'!$I$1&lt;&gt;"y", "", IF((K1127="")*(ISBLANK(D1127)=FALSE), 'order-admin-units'!$B$1+1, VLOOKUP(K1127, ordercountry, 2))))</f>
        <v/>
      </c>
      <c r="Y1127" s="147" t="str">
        <f>IF(ISBLANK(D1127),"",IF('order-admin-units'!$I$1&lt;&gt;"y", "", IF(L1127="", 'order-admin-units'!$B$2+1, VLOOKUP(K1127&amp;"@"&amp;L1127, orderadmin, 2))))</f>
        <v/>
      </c>
      <c r="Z1127" s="147" t="str">
        <f t="shared" si="141"/>
        <v/>
      </c>
      <c r="AA1127" s="147" t="str">
        <f t="shared" si="142"/>
        <v/>
      </c>
      <c r="AB1127" s="147" t="str">
        <f t="shared" si="143"/>
        <v/>
      </c>
      <c r="AC1127" s="147" t="str">
        <f t="shared" si="137"/>
        <v/>
      </c>
      <c r="AD1127" s="11" t="str">
        <f t="shared" si="138"/>
        <v/>
      </c>
      <c r="AE1127" s="11" t="str">
        <f t="array" ref="AE1127">IF(ISBLANK(D1127),"",IF(OR($H$2="y",$H$2="m"),IF(AA1127=AA1126,IF(OR(AB1127=$AB$4:$AB1126)=FALSE,AE1126&amp;C1127,AE1126),"("&amp;C1127)&amp;IF(AA1127=AA1128,IF(OR(AB1128=$AB$4:$AB1127)=FALSE,", ",""),") "),""))</f>
        <v/>
      </c>
      <c r="AF1127" s="11" t="str">
        <f t="shared" si="139"/>
        <v/>
      </c>
      <c r="AG1127" s="11" t="str">
        <f t="array" ref="AG1127">IF(ISBLANK(D1127),"",IF(OR($H$2="y",$H$2="m"),IF(AA1127=AA1126,IF(OR(AC1127=$AC$4:$AC1126)=FALSE,AG1126&amp;AF1127,AG1126),"("&amp;AF1127)&amp;IF(AA1127=AA1128,IF(OR(AC1128=$AC$4:$AC1127)=FALSE,", ",""),") "),""))</f>
        <v/>
      </c>
      <c r="AH1127" s="10" t="str">
        <f>IF((ISBLANK(D1127)),"",IF(D1127=D1126,AH1126,"")&amp;IF(B1126&lt;&gt;B1127,((IF(ISBLANK(E1127),$D$3&amp;"Non-type material: "&amp;$D$3,$D$3&amp;INDEX('type-categories'!$A$2:$B$100,MATCH(E1127,'type-categories'!$A$2:$A$100,0),2)&amp;$D$3))),"")&amp;(IF(K1127&lt;&gt;K1126,$C$2&amp;K1127&amp;$K$3&amp;$C$2&amp;" ",(IF(B1127&lt;&gt;B1126,$C$2&amp;K1127&amp;$K$3&amp;$C$2&amp;" ",""))))&amp;(IF(L1127="","",((IF(L1127&lt;&gt;L1126,$D$2&amp;L1127&amp;$L$3&amp;$D$2&amp;" ",IF(B1127&lt;&gt;B1126,$D$2&amp;L1127&amp;$L$3&amp;$D$2&amp;" ",""))))))&amp;(IF(M1127="","",((IF(M1127&lt;&gt;M1126,$E$2&amp;M1127&amp;$E$2&amp;","&amp;" ",IF(B1127&lt;&gt;B1126,$E$2&amp;M1127&amp;$E$2&amp;",",""))))))&amp;(IF(N1127="","",IF(N1127&lt;&gt;N1126,N1127&amp;", ",IF(B1127&lt;&gt;B1126,N1127&amp;", ",""))))&amp;(IF(ISBLANK(O1127),"",(IF(O1127&lt;&gt;O1126,O1127&amp;", ",IF(B1127&lt;&gt;B1126,O1127&amp;", ","")))))&amp;(IF(ISBLANK(P1127),"",(IF(P1127&lt;&gt;P1126,P1127&amp;", ",IF(B1127&lt;&gt;B1126,P1127&amp;", ",IF(Z1127&lt;&gt;Z1126,P1127&amp;", ",""))))))&amp;(IF(ISBLANK(Q1127),"",(IF(Q1127&lt;&gt;Q1126,Q1127&amp;", ",IF(B1127&lt;&gt;B1126,Q1127&amp;", ",IF(Z1127&lt;&gt;Z1126,Q1127&amp;", ",""))))))&amp;(IF(ISBLANK(R1127),"",(IF(R1127&lt;&gt;R1126,R1127&amp;"m, ",IF(B1127&lt;&gt;B1126,R1127&amp;"m, ",IF(Z1127&lt;&gt;Z1126,R1127&amp;"m, ",""))))))&amp;IF(ISBLANK(S1127),"",(IF(B1127&lt;&gt;B1126,S1127&amp;", ",IF(S1127&lt;&gt;S1126,IF((Z1127=Z1126),"same locality "&amp;S1127&amp;", ",S1127&amp;", "),""))))&amp;(IF(ISBLANK(T1127),"",(IF(T1127&lt;&gt;T1126,IF(ISBLANK(F$2),T1127&amp;", ",T1127&amp;" "&amp;F$2&amp;", "),(IF(B1127&lt;&gt;B1126,IF(ISBLANK(F$2),T1127&amp;", ",T1127&amp;" "&amp;F$2&amp;", "),(IF(Z1127&lt;&gt;Z1126,IF(ISBLANK(F$2),T1127&amp;", ",T1127&amp;" "&amp;F$2&amp;", "),IF((U1127&lt;&gt;U1126)*($G$2="Y"),"same collector, ","")))))))))&amp;(IF(ISBLANK(U1127),"",(IF(U1127&lt;&gt;U1126,U1127&amp;", ",(IF(B1127&lt;&gt;B1126,U1127&amp;", ",IF(Z1127&lt;&gt;Z1126,U1127&amp;", ",(IF(T1127&lt;&gt;T1126,IF((T1127&lt;&gt;T1126)*($G$2="Y"),"same date, ", ""),IF((T1127=T1126)*(U1127=U1126)*(S1127&lt;&gt;S1126)*($G$2="Y"),"same collector and date, ", ""))))))))))&amp;(IF(ISBLANK(V1127),"",V1127&amp;", "))&amp;IF((AA1127&lt;&gt;AA1128)*($H$2="y"),AD1127&amp;AE1127,IF((AA1127&lt;&gt;AA1128)*($H$2="m"),AD1127&amp;AG1127,IF(($H$2&lt;&gt;"m")*($H$2&lt;&gt;"Y"),(IF(F1127=0,"",F1127&amp;" "&amp;$F$4&amp;" "))&amp;(IF(G1127=0,"",G1127&amp;" "&amp;$G$4&amp;" "))&amp;(IF(H1127=0,"",H1127&amp;" "&amp;H$4&amp;" "))&amp;(IF(I1127=0,"",I1127&amp;" "&amp;$I$4&amp;" "))&amp;(IF(J1127=0,"",J1127&amp;" "&amp;$J$4&amp;" "))&amp;IF((ISBLANK(C1127)),"","("&amp;C1127&amp;")"),"")))&amp;IF((B1127=B1128)*(K1127=K1128)*(L1127=L1128)*(M1127=M1128),IF(($H$2&lt;&gt;"m")*($H$2&lt;&gt;"Y"), ", ", IF((ISNUMBER(FIND(")",AE1127))), ", ", "")),IF((B1127=B1128)*(K1127=K1128)*(L1127=L1128),"; ",". ")))</f>
        <v/>
      </c>
      <c r="AI1127" s="1"/>
    </row>
    <row r="1128" spans="1:35" x14ac:dyDescent="0.25">
      <c r="A1128" s="3" t="str">
        <f t="shared" si="140"/>
        <v/>
      </c>
      <c r="B1128" s="53" t="str">
        <f t="shared" si="144"/>
        <v/>
      </c>
      <c r="C1128" s="57"/>
      <c r="D1128" s="57"/>
      <c r="E1128" s="57"/>
      <c r="F1128" s="57"/>
      <c r="G1128" s="57"/>
      <c r="H1128" s="57"/>
      <c r="I1128" s="57"/>
      <c r="J1128" s="57"/>
      <c r="K1128" s="57"/>
      <c r="L1128" s="57"/>
      <c r="M1128" s="54"/>
      <c r="N1128" s="57"/>
      <c r="O1128" s="58"/>
      <c r="P1128" s="58"/>
      <c r="Q1128" s="58"/>
      <c r="R1128" s="58"/>
      <c r="S1128" s="54"/>
      <c r="T1128" s="57"/>
      <c r="U1128" s="57"/>
      <c r="V1128" s="57"/>
      <c r="W1128" s="57"/>
      <c r="X1128" s="147" t="str">
        <f>IF(ISBLANK(D1128),"",IF('order-admin-units'!$I$1&lt;&gt;"y", "", IF((K1128="")*(ISBLANK(D1128)=FALSE), 'order-admin-units'!$B$1+1, VLOOKUP(K1128, ordercountry, 2))))</f>
        <v/>
      </c>
      <c r="Y1128" s="147" t="str">
        <f>IF(ISBLANK(D1128),"",IF('order-admin-units'!$I$1&lt;&gt;"y", "", IF(L1128="", 'order-admin-units'!$B$2+1, VLOOKUP(K1128&amp;"@"&amp;L1128, orderadmin, 2))))</f>
        <v/>
      </c>
      <c r="Z1128" s="147" t="str">
        <f t="shared" si="141"/>
        <v/>
      </c>
      <c r="AA1128" s="147" t="str">
        <f t="shared" si="142"/>
        <v/>
      </c>
      <c r="AB1128" s="147" t="str">
        <f t="shared" si="143"/>
        <v/>
      </c>
      <c r="AC1128" s="147" t="str">
        <f t="shared" si="137"/>
        <v/>
      </c>
      <c r="AD1128" s="11" t="str">
        <f t="shared" si="138"/>
        <v/>
      </c>
      <c r="AE1128" s="11" t="str">
        <f t="array" ref="AE1128">IF(ISBLANK(D1128),"",IF(OR($H$2="y",$H$2="m"),IF(AA1128=AA1127,IF(OR(AB1128=$AB$4:$AB1127)=FALSE,AE1127&amp;C1128,AE1127),"("&amp;C1128)&amp;IF(AA1128=AA1129,IF(OR(AB1129=$AB$4:$AB1128)=FALSE,", ",""),") "),""))</f>
        <v/>
      </c>
      <c r="AF1128" s="11" t="str">
        <f t="shared" si="139"/>
        <v/>
      </c>
      <c r="AG1128" s="11" t="str">
        <f t="array" ref="AG1128">IF(ISBLANK(D1128),"",IF(OR($H$2="y",$H$2="m"),IF(AA1128=AA1127,IF(OR(AC1128=$AC$4:$AC1127)=FALSE,AG1127&amp;AF1128,AG1127),"("&amp;AF1128)&amp;IF(AA1128=AA1129,IF(OR(AC1129=$AC$4:$AC1128)=FALSE,", ",""),") "),""))</f>
        <v/>
      </c>
      <c r="AH1128" s="10" t="str">
        <f>IF((ISBLANK(D1128)),"",IF(D1128=D1127,AH1127,"")&amp;IF(B1127&lt;&gt;B1128,((IF(ISBLANK(E1128),$D$3&amp;"Non-type material: "&amp;$D$3,$D$3&amp;INDEX('type-categories'!$A$2:$B$100,MATCH(E1128,'type-categories'!$A$2:$A$100,0),2)&amp;$D$3))),"")&amp;(IF(K1128&lt;&gt;K1127,$C$2&amp;K1128&amp;$K$3&amp;$C$2&amp;" ",(IF(B1128&lt;&gt;B1127,$C$2&amp;K1128&amp;$K$3&amp;$C$2&amp;" ",""))))&amp;(IF(L1128="","",((IF(L1128&lt;&gt;L1127,$D$2&amp;L1128&amp;$L$3&amp;$D$2&amp;" ",IF(B1128&lt;&gt;B1127,$D$2&amp;L1128&amp;$L$3&amp;$D$2&amp;" ",""))))))&amp;(IF(M1128="","",((IF(M1128&lt;&gt;M1127,$E$2&amp;M1128&amp;$E$2&amp;","&amp;" ",IF(B1128&lt;&gt;B1127,$E$2&amp;M1128&amp;$E$2&amp;",",""))))))&amp;(IF(N1128="","",IF(N1128&lt;&gt;N1127,N1128&amp;", ",IF(B1128&lt;&gt;B1127,N1128&amp;", ",""))))&amp;(IF(ISBLANK(O1128),"",(IF(O1128&lt;&gt;O1127,O1128&amp;", ",IF(B1128&lt;&gt;B1127,O1128&amp;", ","")))))&amp;(IF(ISBLANK(P1128),"",(IF(P1128&lt;&gt;P1127,P1128&amp;", ",IF(B1128&lt;&gt;B1127,P1128&amp;", ",IF(Z1128&lt;&gt;Z1127,P1128&amp;", ",""))))))&amp;(IF(ISBLANK(Q1128),"",(IF(Q1128&lt;&gt;Q1127,Q1128&amp;", ",IF(B1128&lt;&gt;B1127,Q1128&amp;", ",IF(Z1128&lt;&gt;Z1127,Q1128&amp;", ",""))))))&amp;(IF(ISBLANK(R1128),"",(IF(R1128&lt;&gt;R1127,R1128&amp;"m, ",IF(B1128&lt;&gt;B1127,R1128&amp;"m, ",IF(Z1128&lt;&gt;Z1127,R1128&amp;"m, ",""))))))&amp;IF(ISBLANK(S1128),"",(IF(B1128&lt;&gt;B1127,S1128&amp;", ",IF(S1128&lt;&gt;S1127,IF((Z1128=Z1127),"same locality "&amp;S1128&amp;", ",S1128&amp;", "),""))))&amp;(IF(ISBLANK(T1128),"",(IF(T1128&lt;&gt;T1127,IF(ISBLANK(F$2),T1128&amp;", ",T1128&amp;" "&amp;F$2&amp;", "),(IF(B1128&lt;&gt;B1127,IF(ISBLANK(F$2),T1128&amp;", ",T1128&amp;" "&amp;F$2&amp;", "),(IF(Z1128&lt;&gt;Z1127,IF(ISBLANK(F$2),T1128&amp;", ",T1128&amp;" "&amp;F$2&amp;", "),IF((U1128&lt;&gt;U1127)*($G$2="Y"),"same collector, ","")))))))))&amp;(IF(ISBLANK(U1128),"",(IF(U1128&lt;&gt;U1127,U1128&amp;", ",(IF(B1128&lt;&gt;B1127,U1128&amp;", ",IF(Z1128&lt;&gt;Z1127,U1128&amp;", ",(IF(T1128&lt;&gt;T1127,IF((T1128&lt;&gt;T1127)*($G$2="Y"),"same date, ", ""),IF((T1128=T1127)*(U1128=U1127)*(S1128&lt;&gt;S1127)*($G$2="Y"),"same collector and date, ", ""))))))))))&amp;(IF(ISBLANK(V1128),"",V1128&amp;", "))&amp;IF((AA1128&lt;&gt;AA1129)*($H$2="y"),AD1128&amp;AE1128,IF((AA1128&lt;&gt;AA1129)*($H$2="m"),AD1128&amp;AG1128,IF(($H$2&lt;&gt;"m")*($H$2&lt;&gt;"Y"),(IF(F1128=0,"",F1128&amp;" "&amp;$F$4&amp;" "))&amp;(IF(G1128=0,"",G1128&amp;" "&amp;$G$4&amp;" "))&amp;(IF(H1128=0,"",H1128&amp;" "&amp;H$4&amp;" "))&amp;(IF(I1128=0,"",I1128&amp;" "&amp;$I$4&amp;" "))&amp;(IF(J1128=0,"",J1128&amp;" "&amp;$J$4&amp;" "))&amp;IF((ISBLANK(C1128)),"","("&amp;C1128&amp;")"),"")))&amp;IF((B1128=B1129)*(K1128=K1129)*(L1128=L1129)*(M1128=M1129),IF(($H$2&lt;&gt;"m")*($H$2&lt;&gt;"Y"), ", ", IF((ISNUMBER(FIND(")",AE1128))), ", ", "")),IF((B1128=B1129)*(K1128=K1129)*(L1128=L1129),"; ",". ")))</f>
        <v/>
      </c>
      <c r="AI1128" s="1"/>
    </row>
    <row r="1129" spans="1:35" x14ac:dyDescent="0.25">
      <c r="A1129" s="3" t="str">
        <f t="shared" si="140"/>
        <v/>
      </c>
      <c r="B1129" s="53" t="str">
        <f t="shared" si="144"/>
        <v/>
      </c>
      <c r="C1129" s="57"/>
      <c r="D1129" s="57"/>
      <c r="E1129" s="57"/>
      <c r="F1129" s="57"/>
      <c r="G1129" s="57"/>
      <c r="H1129" s="57"/>
      <c r="I1129" s="57"/>
      <c r="J1129" s="57"/>
      <c r="K1129" s="57"/>
      <c r="L1129" s="57"/>
      <c r="M1129" s="54"/>
      <c r="N1129" s="57"/>
      <c r="O1129" s="58"/>
      <c r="P1129" s="58"/>
      <c r="Q1129" s="58"/>
      <c r="R1129" s="58"/>
      <c r="S1129" s="54"/>
      <c r="T1129" s="57"/>
      <c r="U1129" s="57"/>
      <c r="V1129" s="57"/>
      <c r="W1129" s="57"/>
      <c r="X1129" s="147" t="str">
        <f>IF(ISBLANK(D1129),"",IF('order-admin-units'!$I$1&lt;&gt;"y", "", IF((K1129="")*(ISBLANK(D1129)=FALSE), 'order-admin-units'!$B$1+1, VLOOKUP(K1129, ordercountry, 2))))</f>
        <v/>
      </c>
      <c r="Y1129" s="147" t="str">
        <f>IF(ISBLANK(D1129),"",IF('order-admin-units'!$I$1&lt;&gt;"y", "", IF(L1129="", 'order-admin-units'!$B$2+1, VLOOKUP(K1129&amp;"@"&amp;L1129, orderadmin, 2))))</f>
        <v/>
      </c>
      <c r="Z1129" s="147" t="str">
        <f t="shared" si="141"/>
        <v/>
      </c>
      <c r="AA1129" s="147" t="str">
        <f t="shared" si="142"/>
        <v/>
      </c>
      <c r="AB1129" s="147" t="str">
        <f t="shared" si="143"/>
        <v/>
      </c>
      <c r="AC1129" s="147" t="str">
        <f t="shared" si="137"/>
        <v/>
      </c>
      <c r="AD1129" s="11" t="str">
        <f t="shared" si="138"/>
        <v/>
      </c>
      <c r="AE1129" s="11" t="str">
        <f t="array" ref="AE1129">IF(ISBLANK(D1129),"",IF(OR($H$2="y",$H$2="m"),IF(AA1129=AA1128,IF(OR(AB1129=$AB$4:$AB1128)=FALSE,AE1128&amp;C1129,AE1128),"("&amp;C1129)&amp;IF(AA1129=AA1130,IF(OR(AB1130=$AB$4:$AB1129)=FALSE,", ",""),") "),""))</f>
        <v/>
      </c>
      <c r="AF1129" s="11" t="str">
        <f t="shared" si="139"/>
        <v/>
      </c>
      <c r="AG1129" s="11" t="str">
        <f t="array" ref="AG1129">IF(ISBLANK(D1129),"",IF(OR($H$2="y",$H$2="m"),IF(AA1129=AA1128,IF(OR(AC1129=$AC$4:$AC1128)=FALSE,AG1128&amp;AF1129,AG1128),"("&amp;AF1129)&amp;IF(AA1129=AA1130,IF(OR(AC1130=$AC$4:$AC1129)=FALSE,", ",""),") "),""))</f>
        <v/>
      </c>
      <c r="AH1129" s="10" t="str">
        <f>IF((ISBLANK(D1129)),"",IF(D1129=D1128,AH1128,"")&amp;IF(B1128&lt;&gt;B1129,((IF(ISBLANK(E1129),$D$3&amp;"Non-type material: "&amp;$D$3,$D$3&amp;INDEX('type-categories'!$A$2:$B$100,MATCH(E1129,'type-categories'!$A$2:$A$100,0),2)&amp;$D$3))),"")&amp;(IF(K1129&lt;&gt;K1128,$C$2&amp;K1129&amp;$K$3&amp;$C$2&amp;" ",(IF(B1129&lt;&gt;B1128,$C$2&amp;K1129&amp;$K$3&amp;$C$2&amp;" ",""))))&amp;(IF(L1129="","",((IF(L1129&lt;&gt;L1128,$D$2&amp;L1129&amp;$L$3&amp;$D$2&amp;" ",IF(B1129&lt;&gt;B1128,$D$2&amp;L1129&amp;$L$3&amp;$D$2&amp;" ",""))))))&amp;(IF(M1129="","",((IF(M1129&lt;&gt;M1128,$E$2&amp;M1129&amp;$E$2&amp;","&amp;" ",IF(B1129&lt;&gt;B1128,$E$2&amp;M1129&amp;$E$2&amp;",",""))))))&amp;(IF(N1129="","",IF(N1129&lt;&gt;N1128,N1129&amp;", ",IF(B1129&lt;&gt;B1128,N1129&amp;", ",""))))&amp;(IF(ISBLANK(O1129),"",(IF(O1129&lt;&gt;O1128,O1129&amp;", ",IF(B1129&lt;&gt;B1128,O1129&amp;", ","")))))&amp;(IF(ISBLANK(P1129),"",(IF(P1129&lt;&gt;P1128,P1129&amp;", ",IF(B1129&lt;&gt;B1128,P1129&amp;", ",IF(Z1129&lt;&gt;Z1128,P1129&amp;", ",""))))))&amp;(IF(ISBLANK(Q1129),"",(IF(Q1129&lt;&gt;Q1128,Q1129&amp;", ",IF(B1129&lt;&gt;B1128,Q1129&amp;", ",IF(Z1129&lt;&gt;Z1128,Q1129&amp;", ",""))))))&amp;(IF(ISBLANK(R1129),"",(IF(R1129&lt;&gt;R1128,R1129&amp;"m, ",IF(B1129&lt;&gt;B1128,R1129&amp;"m, ",IF(Z1129&lt;&gt;Z1128,R1129&amp;"m, ",""))))))&amp;IF(ISBLANK(S1129),"",(IF(B1129&lt;&gt;B1128,S1129&amp;", ",IF(S1129&lt;&gt;S1128,IF((Z1129=Z1128),"same locality "&amp;S1129&amp;", ",S1129&amp;", "),""))))&amp;(IF(ISBLANK(T1129),"",(IF(T1129&lt;&gt;T1128,IF(ISBLANK(F$2),T1129&amp;", ",T1129&amp;" "&amp;F$2&amp;", "),(IF(B1129&lt;&gt;B1128,IF(ISBLANK(F$2),T1129&amp;", ",T1129&amp;" "&amp;F$2&amp;", "),(IF(Z1129&lt;&gt;Z1128,IF(ISBLANK(F$2),T1129&amp;", ",T1129&amp;" "&amp;F$2&amp;", "),IF((U1129&lt;&gt;U1128)*($G$2="Y"),"same collector, ","")))))))))&amp;(IF(ISBLANK(U1129),"",(IF(U1129&lt;&gt;U1128,U1129&amp;", ",(IF(B1129&lt;&gt;B1128,U1129&amp;", ",IF(Z1129&lt;&gt;Z1128,U1129&amp;", ",(IF(T1129&lt;&gt;T1128,IF((T1129&lt;&gt;T1128)*($G$2="Y"),"same date, ", ""),IF((T1129=T1128)*(U1129=U1128)*(S1129&lt;&gt;S1128)*($G$2="Y"),"same collector and date, ", ""))))))))))&amp;(IF(ISBLANK(V1129),"",V1129&amp;", "))&amp;IF((AA1129&lt;&gt;AA1130)*($H$2="y"),AD1129&amp;AE1129,IF((AA1129&lt;&gt;AA1130)*($H$2="m"),AD1129&amp;AG1129,IF(($H$2&lt;&gt;"m")*($H$2&lt;&gt;"Y"),(IF(F1129=0,"",F1129&amp;" "&amp;$F$4&amp;" "))&amp;(IF(G1129=0,"",G1129&amp;" "&amp;$G$4&amp;" "))&amp;(IF(H1129=0,"",H1129&amp;" "&amp;H$4&amp;" "))&amp;(IF(I1129=0,"",I1129&amp;" "&amp;$I$4&amp;" "))&amp;(IF(J1129=0,"",J1129&amp;" "&amp;$J$4&amp;" "))&amp;IF((ISBLANK(C1129)),"","("&amp;C1129&amp;")"),"")))&amp;IF((B1129=B1130)*(K1129=K1130)*(L1129=L1130)*(M1129=M1130),IF(($H$2&lt;&gt;"m")*($H$2&lt;&gt;"Y"), ", ", IF((ISNUMBER(FIND(")",AE1129))), ", ", "")),IF((B1129=B1130)*(K1129=K1130)*(L1129=L1130),"; ",". ")))</f>
        <v/>
      </c>
      <c r="AI1129" s="1"/>
    </row>
    <row r="1130" spans="1:35" x14ac:dyDescent="0.25">
      <c r="A1130" s="3" t="str">
        <f t="shared" si="140"/>
        <v/>
      </c>
      <c r="B1130" s="53" t="str">
        <f t="shared" si="144"/>
        <v/>
      </c>
      <c r="C1130" s="57"/>
      <c r="D1130" s="57"/>
      <c r="E1130" s="57"/>
      <c r="F1130" s="57"/>
      <c r="G1130" s="57"/>
      <c r="H1130" s="57"/>
      <c r="I1130" s="57"/>
      <c r="J1130" s="57"/>
      <c r="K1130" s="57"/>
      <c r="L1130" s="57"/>
      <c r="M1130" s="54"/>
      <c r="N1130" s="57"/>
      <c r="O1130" s="58"/>
      <c r="P1130" s="58"/>
      <c r="Q1130" s="58"/>
      <c r="R1130" s="58"/>
      <c r="S1130" s="54"/>
      <c r="T1130" s="57"/>
      <c r="U1130" s="57"/>
      <c r="V1130" s="57"/>
      <c r="W1130" s="57"/>
      <c r="X1130" s="147" t="str">
        <f>IF(ISBLANK(D1130),"",IF('order-admin-units'!$I$1&lt;&gt;"y", "", IF((K1130="")*(ISBLANK(D1130)=FALSE), 'order-admin-units'!$B$1+1, VLOOKUP(K1130, ordercountry, 2))))</f>
        <v/>
      </c>
      <c r="Y1130" s="147" t="str">
        <f>IF(ISBLANK(D1130),"",IF('order-admin-units'!$I$1&lt;&gt;"y", "", IF(L1130="", 'order-admin-units'!$B$2+1, VLOOKUP(K1130&amp;"@"&amp;L1130, orderadmin, 2))))</f>
        <v/>
      </c>
      <c r="Z1130" s="147" t="str">
        <f t="shared" si="141"/>
        <v/>
      </c>
      <c r="AA1130" s="147" t="str">
        <f t="shared" si="142"/>
        <v/>
      </c>
      <c r="AB1130" s="147" t="str">
        <f t="shared" si="143"/>
        <v/>
      </c>
      <c r="AC1130" s="147" t="str">
        <f t="shared" si="137"/>
        <v/>
      </c>
      <c r="AD1130" s="11" t="str">
        <f t="shared" si="138"/>
        <v/>
      </c>
      <c r="AE1130" s="11" t="str">
        <f t="array" ref="AE1130">IF(ISBLANK(D1130),"",IF(OR($H$2="y",$H$2="m"),IF(AA1130=AA1129,IF(OR(AB1130=$AB$4:$AB1129)=FALSE,AE1129&amp;C1130,AE1129),"("&amp;C1130)&amp;IF(AA1130=AA1131,IF(OR(AB1131=$AB$4:$AB1130)=FALSE,", ",""),") "),""))</f>
        <v/>
      </c>
      <c r="AF1130" s="11" t="str">
        <f t="shared" si="139"/>
        <v/>
      </c>
      <c r="AG1130" s="11" t="str">
        <f t="array" ref="AG1130">IF(ISBLANK(D1130),"",IF(OR($H$2="y",$H$2="m"),IF(AA1130=AA1129,IF(OR(AC1130=$AC$4:$AC1129)=FALSE,AG1129&amp;AF1130,AG1129),"("&amp;AF1130)&amp;IF(AA1130=AA1131,IF(OR(AC1131=$AC$4:$AC1130)=FALSE,", ",""),") "),""))</f>
        <v/>
      </c>
      <c r="AH1130" s="10" t="str">
        <f>IF((ISBLANK(D1130)),"",IF(D1130=D1129,AH1129,"")&amp;IF(B1129&lt;&gt;B1130,((IF(ISBLANK(E1130),$D$3&amp;"Non-type material: "&amp;$D$3,$D$3&amp;INDEX('type-categories'!$A$2:$B$100,MATCH(E1130,'type-categories'!$A$2:$A$100,0),2)&amp;$D$3))),"")&amp;(IF(K1130&lt;&gt;K1129,$C$2&amp;K1130&amp;$K$3&amp;$C$2&amp;" ",(IF(B1130&lt;&gt;B1129,$C$2&amp;K1130&amp;$K$3&amp;$C$2&amp;" ",""))))&amp;(IF(L1130="","",((IF(L1130&lt;&gt;L1129,$D$2&amp;L1130&amp;$L$3&amp;$D$2&amp;" ",IF(B1130&lt;&gt;B1129,$D$2&amp;L1130&amp;$L$3&amp;$D$2&amp;" ",""))))))&amp;(IF(M1130="","",((IF(M1130&lt;&gt;M1129,$E$2&amp;M1130&amp;$E$2&amp;","&amp;" ",IF(B1130&lt;&gt;B1129,$E$2&amp;M1130&amp;$E$2&amp;",",""))))))&amp;(IF(N1130="","",IF(N1130&lt;&gt;N1129,N1130&amp;", ",IF(B1130&lt;&gt;B1129,N1130&amp;", ",""))))&amp;(IF(ISBLANK(O1130),"",(IF(O1130&lt;&gt;O1129,O1130&amp;", ",IF(B1130&lt;&gt;B1129,O1130&amp;", ","")))))&amp;(IF(ISBLANK(P1130),"",(IF(P1130&lt;&gt;P1129,P1130&amp;", ",IF(B1130&lt;&gt;B1129,P1130&amp;", ",IF(Z1130&lt;&gt;Z1129,P1130&amp;", ",""))))))&amp;(IF(ISBLANK(Q1130),"",(IF(Q1130&lt;&gt;Q1129,Q1130&amp;", ",IF(B1130&lt;&gt;B1129,Q1130&amp;", ",IF(Z1130&lt;&gt;Z1129,Q1130&amp;", ",""))))))&amp;(IF(ISBLANK(R1130),"",(IF(R1130&lt;&gt;R1129,R1130&amp;"m, ",IF(B1130&lt;&gt;B1129,R1130&amp;"m, ",IF(Z1130&lt;&gt;Z1129,R1130&amp;"m, ",""))))))&amp;IF(ISBLANK(S1130),"",(IF(B1130&lt;&gt;B1129,S1130&amp;", ",IF(S1130&lt;&gt;S1129,IF((Z1130=Z1129),"same locality "&amp;S1130&amp;", ",S1130&amp;", "),""))))&amp;(IF(ISBLANK(T1130),"",(IF(T1130&lt;&gt;T1129,IF(ISBLANK(F$2),T1130&amp;", ",T1130&amp;" "&amp;F$2&amp;", "),(IF(B1130&lt;&gt;B1129,IF(ISBLANK(F$2),T1130&amp;", ",T1130&amp;" "&amp;F$2&amp;", "),(IF(Z1130&lt;&gt;Z1129,IF(ISBLANK(F$2),T1130&amp;", ",T1130&amp;" "&amp;F$2&amp;", "),IF((U1130&lt;&gt;U1129)*($G$2="Y"),"same collector, ","")))))))))&amp;(IF(ISBLANK(U1130),"",(IF(U1130&lt;&gt;U1129,U1130&amp;", ",(IF(B1130&lt;&gt;B1129,U1130&amp;", ",IF(Z1130&lt;&gt;Z1129,U1130&amp;", ",(IF(T1130&lt;&gt;T1129,IF((T1130&lt;&gt;T1129)*($G$2="Y"),"same date, ", ""),IF((T1130=T1129)*(U1130=U1129)*(S1130&lt;&gt;S1129)*($G$2="Y"),"same collector and date, ", ""))))))))))&amp;(IF(ISBLANK(V1130),"",V1130&amp;", "))&amp;IF((AA1130&lt;&gt;AA1131)*($H$2="y"),AD1130&amp;AE1130,IF((AA1130&lt;&gt;AA1131)*($H$2="m"),AD1130&amp;AG1130,IF(($H$2&lt;&gt;"m")*($H$2&lt;&gt;"Y"),(IF(F1130=0,"",F1130&amp;" "&amp;$F$4&amp;" "))&amp;(IF(G1130=0,"",G1130&amp;" "&amp;$G$4&amp;" "))&amp;(IF(H1130=0,"",H1130&amp;" "&amp;H$4&amp;" "))&amp;(IF(I1130=0,"",I1130&amp;" "&amp;$I$4&amp;" "))&amp;(IF(J1130=0,"",J1130&amp;" "&amp;$J$4&amp;" "))&amp;IF((ISBLANK(C1130)),"","("&amp;C1130&amp;")"),"")))&amp;IF((B1130=B1131)*(K1130=K1131)*(L1130=L1131)*(M1130=M1131),IF(($H$2&lt;&gt;"m")*($H$2&lt;&gt;"Y"), ", ", IF((ISNUMBER(FIND(")",AE1130))), ", ", "")),IF((B1130=B1131)*(K1130=K1131)*(L1130=L1131),"; ",". ")))</f>
        <v/>
      </c>
      <c r="AI1130" s="1"/>
    </row>
    <row r="1131" spans="1:35" x14ac:dyDescent="0.25">
      <c r="A1131" s="3" t="str">
        <f t="shared" si="140"/>
        <v/>
      </c>
      <c r="B1131" s="53" t="str">
        <f t="shared" si="144"/>
        <v/>
      </c>
      <c r="C1131" s="57"/>
      <c r="D1131" s="57"/>
      <c r="E1131" s="57"/>
      <c r="F1131" s="57"/>
      <c r="G1131" s="57"/>
      <c r="H1131" s="57"/>
      <c r="I1131" s="57"/>
      <c r="J1131" s="57"/>
      <c r="K1131" s="57"/>
      <c r="L1131" s="57"/>
      <c r="M1131" s="54"/>
      <c r="N1131" s="57"/>
      <c r="O1131" s="58"/>
      <c r="P1131" s="58"/>
      <c r="Q1131" s="58"/>
      <c r="R1131" s="58"/>
      <c r="S1131" s="54"/>
      <c r="T1131" s="57"/>
      <c r="U1131" s="57"/>
      <c r="V1131" s="57"/>
      <c r="W1131" s="57"/>
      <c r="X1131" s="147" t="str">
        <f>IF(ISBLANK(D1131),"",IF('order-admin-units'!$I$1&lt;&gt;"y", "", IF((K1131="")*(ISBLANK(D1131)=FALSE), 'order-admin-units'!$B$1+1, VLOOKUP(K1131, ordercountry, 2))))</f>
        <v/>
      </c>
      <c r="Y1131" s="147" t="str">
        <f>IF(ISBLANK(D1131),"",IF('order-admin-units'!$I$1&lt;&gt;"y", "", IF(L1131="", 'order-admin-units'!$B$2+1, VLOOKUP(K1131&amp;"@"&amp;L1131, orderadmin, 2))))</f>
        <v/>
      </c>
      <c r="Z1131" s="147" t="str">
        <f t="shared" si="141"/>
        <v/>
      </c>
      <c r="AA1131" s="147" t="str">
        <f t="shared" si="142"/>
        <v/>
      </c>
      <c r="AB1131" s="147" t="str">
        <f t="shared" si="143"/>
        <v/>
      </c>
      <c r="AC1131" s="147" t="str">
        <f t="shared" si="137"/>
        <v/>
      </c>
      <c r="AD1131" s="11" t="str">
        <f t="shared" si="138"/>
        <v/>
      </c>
      <c r="AE1131" s="11" t="str">
        <f t="array" ref="AE1131">IF(ISBLANK(D1131),"",IF(OR($H$2="y",$H$2="m"),IF(AA1131=AA1130,IF(OR(AB1131=$AB$4:$AB1130)=FALSE,AE1130&amp;C1131,AE1130),"("&amp;C1131)&amp;IF(AA1131=AA1132,IF(OR(AB1132=$AB$4:$AB1131)=FALSE,", ",""),") "),""))</f>
        <v/>
      </c>
      <c r="AF1131" s="11" t="str">
        <f t="shared" si="139"/>
        <v/>
      </c>
      <c r="AG1131" s="11" t="str">
        <f t="array" ref="AG1131">IF(ISBLANK(D1131),"",IF(OR($H$2="y",$H$2="m"),IF(AA1131=AA1130,IF(OR(AC1131=$AC$4:$AC1130)=FALSE,AG1130&amp;AF1131,AG1130),"("&amp;AF1131)&amp;IF(AA1131=AA1132,IF(OR(AC1132=$AC$4:$AC1131)=FALSE,", ",""),") "),""))</f>
        <v/>
      </c>
      <c r="AH1131" s="10" t="str">
        <f>IF((ISBLANK(D1131)),"",IF(D1131=D1130,AH1130,"")&amp;IF(B1130&lt;&gt;B1131,((IF(ISBLANK(E1131),$D$3&amp;"Non-type material: "&amp;$D$3,$D$3&amp;INDEX('type-categories'!$A$2:$B$100,MATCH(E1131,'type-categories'!$A$2:$A$100,0),2)&amp;$D$3))),"")&amp;(IF(K1131&lt;&gt;K1130,$C$2&amp;K1131&amp;$K$3&amp;$C$2&amp;" ",(IF(B1131&lt;&gt;B1130,$C$2&amp;K1131&amp;$K$3&amp;$C$2&amp;" ",""))))&amp;(IF(L1131="","",((IF(L1131&lt;&gt;L1130,$D$2&amp;L1131&amp;$L$3&amp;$D$2&amp;" ",IF(B1131&lt;&gt;B1130,$D$2&amp;L1131&amp;$L$3&amp;$D$2&amp;" ",""))))))&amp;(IF(M1131="","",((IF(M1131&lt;&gt;M1130,$E$2&amp;M1131&amp;$E$2&amp;","&amp;" ",IF(B1131&lt;&gt;B1130,$E$2&amp;M1131&amp;$E$2&amp;",",""))))))&amp;(IF(N1131="","",IF(N1131&lt;&gt;N1130,N1131&amp;", ",IF(B1131&lt;&gt;B1130,N1131&amp;", ",""))))&amp;(IF(ISBLANK(O1131),"",(IF(O1131&lt;&gt;O1130,O1131&amp;", ",IF(B1131&lt;&gt;B1130,O1131&amp;", ","")))))&amp;(IF(ISBLANK(P1131),"",(IF(P1131&lt;&gt;P1130,P1131&amp;", ",IF(B1131&lt;&gt;B1130,P1131&amp;", ",IF(Z1131&lt;&gt;Z1130,P1131&amp;", ",""))))))&amp;(IF(ISBLANK(Q1131),"",(IF(Q1131&lt;&gt;Q1130,Q1131&amp;", ",IF(B1131&lt;&gt;B1130,Q1131&amp;", ",IF(Z1131&lt;&gt;Z1130,Q1131&amp;", ",""))))))&amp;(IF(ISBLANK(R1131),"",(IF(R1131&lt;&gt;R1130,R1131&amp;"m, ",IF(B1131&lt;&gt;B1130,R1131&amp;"m, ",IF(Z1131&lt;&gt;Z1130,R1131&amp;"m, ",""))))))&amp;IF(ISBLANK(S1131),"",(IF(B1131&lt;&gt;B1130,S1131&amp;", ",IF(S1131&lt;&gt;S1130,IF((Z1131=Z1130),"same locality "&amp;S1131&amp;", ",S1131&amp;", "),""))))&amp;(IF(ISBLANK(T1131),"",(IF(T1131&lt;&gt;T1130,IF(ISBLANK(F$2),T1131&amp;", ",T1131&amp;" "&amp;F$2&amp;", "),(IF(B1131&lt;&gt;B1130,IF(ISBLANK(F$2),T1131&amp;", ",T1131&amp;" "&amp;F$2&amp;", "),(IF(Z1131&lt;&gt;Z1130,IF(ISBLANK(F$2),T1131&amp;", ",T1131&amp;" "&amp;F$2&amp;", "),IF((U1131&lt;&gt;U1130)*($G$2="Y"),"same collector, ","")))))))))&amp;(IF(ISBLANK(U1131),"",(IF(U1131&lt;&gt;U1130,U1131&amp;", ",(IF(B1131&lt;&gt;B1130,U1131&amp;", ",IF(Z1131&lt;&gt;Z1130,U1131&amp;", ",(IF(T1131&lt;&gt;T1130,IF((T1131&lt;&gt;T1130)*($G$2="Y"),"same date, ", ""),IF((T1131=T1130)*(U1131=U1130)*(S1131&lt;&gt;S1130)*($G$2="Y"),"same collector and date, ", ""))))))))))&amp;(IF(ISBLANK(V1131),"",V1131&amp;", "))&amp;IF((AA1131&lt;&gt;AA1132)*($H$2="y"),AD1131&amp;AE1131,IF((AA1131&lt;&gt;AA1132)*($H$2="m"),AD1131&amp;AG1131,IF(($H$2&lt;&gt;"m")*($H$2&lt;&gt;"Y"),(IF(F1131=0,"",F1131&amp;" "&amp;$F$4&amp;" "))&amp;(IF(G1131=0,"",G1131&amp;" "&amp;$G$4&amp;" "))&amp;(IF(H1131=0,"",H1131&amp;" "&amp;H$4&amp;" "))&amp;(IF(I1131=0,"",I1131&amp;" "&amp;$I$4&amp;" "))&amp;(IF(J1131=0,"",J1131&amp;" "&amp;$J$4&amp;" "))&amp;IF((ISBLANK(C1131)),"","("&amp;C1131&amp;")"),"")))&amp;IF((B1131=B1132)*(K1131=K1132)*(L1131=L1132)*(M1131=M1132),IF(($H$2&lt;&gt;"m")*($H$2&lt;&gt;"Y"), ", ", IF((ISNUMBER(FIND(")",AE1131))), ", ", "")),IF((B1131=B1132)*(K1131=K1132)*(L1131=L1132),"; ",". ")))</f>
        <v/>
      </c>
      <c r="AI1131" s="1"/>
    </row>
    <row r="1132" spans="1:35" x14ac:dyDescent="0.25">
      <c r="A1132" s="3" t="str">
        <f t="shared" si="140"/>
        <v/>
      </c>
      <c r="B1132" s="53" t="str">
        <f t="shared" si="144"/>
        <v/>
      </c>
      <c r="C1132" s="57"/>
      <c r="D1132" s="57"/>
      <c r="E1132" s="57"/>
      <c r="F1132" s="57"/>
      <c r="G1132" s="57"/>
      <c r="H1132" s="57"/>
      <c r="I1132" s="57"/>
      <c r="J1132" s="57"/>
      <c r="K1132" s="57"/>
      <c r="L1132" s="57"/>
      <c r="M1132" s="54"/>
      <c r="N1132" s="57"/>
      <c r="O1132" s="58"/>
      <c r="P1132" s="58"/>
      <c r="Q1132" s="58"/>
      <c r="R1132" s="58"/>
      <c r="S1132" s="54"/>
      <c r="T1132" s="57"/>
      <c r="U1132" s="57"/>
      <c r="V1132" s="57"/>
      <c r="W1132" s="57"/>
      <c r="X1132" s="147" t="str">
        <f>IF(ISBLANK(D1132),"",IF('order-admin-units'!$I$1&lt;&gt;"y", "", IF((K1132="")*(ISBLANK(D1132)=FALSE), 'order-admin-units'!$B$1+1, VLOOKUP(K1132, ordercountry, 2))))</f>
        <v/>
      </c>
      <c r="Y1132" s="147" t="str">
        <f>IF(ISBLANK(D1132),"",IF('order-admin-units'!$I$1&lt;&gt;"y", "", IF(L1132="", 'order-admin-units'!$B$2+1, VLOOKUP(K1132&amp;"@"&amp;L1132, orderadmin, 2))))</f>
        <v/>
      </c>
      <c r="Z1132" s="147" t="str">
        <f t="shared" si="141"/>
        <v/>
      </c>
      <c r="AA1132" s="147" t="str">
        <f t="shared" si="142"/>
        <v/>
      </c>
      <c r="AB1132" s="147" t="str">
        <f t="shared" si="143"/>
        <v/>
      </c>
      <c r="AC1132" s="147" t="str">
        <f t="shared" si="137"/>
        <v/>
      </c>
      <c r="AD1132" s="11" t="str">
        <f t="shared" si="138"/>
        <v/>
      </c>
      <c r="AE1132" s="11" t="str">
        <f t="array" ref="AE1132">IF(ISBLANK(D1132),"",IF(OR($H$2="y",$H$2="m"),IF(AA1132=AA1131,IF(OR(AB1132=$AB$4:$AB1131)=FALSE,AE1131&amp;C1132,AE1131),"("&amp;C1132)&amp;IF(AA1132=AA1133,IF(OR(AB1133=$AB$4:$AB1132)=FALSE,", ",""),") "),""))</f>
        <v/>
      </c>
      <c r="AF1132" s="11" t="str">
        <f t="shared" si="139"/>
        <v/>
      </c>
      <c r="AG1132" s="11" t="str">
        <f t="array" ref="AG1132">IF(ISBLANK(D1132),"",IF(OR($H$2="y",$H$2="m"),IF(AA1132=AA1131,IF(OR(AC1132=$AC$4:$AC1131)=FALSE,AG1131&amp;AF1132,AG1131),"("&amp;AF1132)&amp;IF(AA1132=AA1133,IF(OR(AC1133=$AC$4:$AC1132)=FALSE,", ",""),") "),""))</f>
        <v/>
      </c>
      <c r="AH1132" s="10" t="str">
        <f>IF((ISBLANK(D1132)),"",IF(D1132=D1131,AH1131,"")&amp;IF(B1131&lt;&gt;B1132,((IF(ISBLANK(E1132),$D$3&amp;"Non-type material: "&amp;$D$3,$D$3&amp;INDEX('type-categories'!$A$2:$B$100,MATCH(E1132,'type-categories'!$A$2:$A$100,0),2)&amp;$D$3))),"")&amp;(IF(K1132&lt;&gt;K1131,$C$2&amp;K1132&amp;$K$3&amp;$C$2&amp;" ",(IF(B1132&lt;&gt;B1131,$C$2&amp;K1132&amp;$K$3&amp;$C$2&amp;" ",""))))&amp;(IF(L1132="","",((IF(L1132&lt;&gt;L1131,$D$2&amp;L1132&amp;$L$3&amp;$D$2&amp;" ",IF(B1132&lt;&gt;B1131,$D$2&amp;L1132&amp;$L$3&amp;$D$2&amp;" ",""))))))&amp;(IF(M1132="","",((IF(M1132&lt;&gt;M1131,$E$2&amp;M1132&amp;$E$2&amp;","&amp;" ",IF(B1132&lt;&gt;B1131,$E$2&amp;M1132&amp;$E$2&amp;",",""))))))&amp;(IF(N1132="","",IF(N1132&lt;&gt;N1131,N1132&amp;", ",IF(B1132&lt;&gt;B1131,N1132&amp;", ",""))))&amp;(IF(ISBLANK(O1132),"",(IF(O1132&lt;&gt;O1131,O1132&amp;", ",IF(B1132&lt;&gt;B1131,O1132&amp;", ","")))))&amp;(IF(ISBLANK(P1132),"",(IF(P1132&lt;&gt;P1131,P1132&amp;", ",IF(B1132&lt;&gt;B1131,P1132&amp;", ",IF(Z1132&lt;&gt;Z1131,P1132&amp;", ",""))))))&amp;(IF(ISBLANK(Q1132),"",(IF(Q1132&lt;&gt;Q1131,Q1132&amp;", ",IF(B1132&lt;&gt;B1131,Q1132&amp;", ",IF(Z1132&lt;&gt;Z1131,Q1132&amp;", ",""))))))&amp;(IF(ISBLANK(R1132),"",(IF(R1132&lt;&gt;R1131,R1132&amp;"m, ",IF(B1132&lt;&gt;B1131,R1132&amp;"m, ",IF(Z1132&lt;&gt;Z1131,R1132&amp;"m, ",""))))))&amp;IF(ISBLANK(S1132),"",(IF(B1132&lt;&gt;B1131,S1132&amp;", ",IF(S1132&lt;&gt;S1131,IF((Z1132=Z1131),"same locality "&amp;S1132&amp;", ",S1132&amp;", "),""))))&amp;(IF(ISBLANK(T1132),"",(IF(T1132&lt;&gt;T1131,IF(ISBLANK(F$2),T1132&amp;", ",T1132&amp;" "&amp;F$2&amp;", "),(IF(B1132&lt;&gt;B1131,IF(ISBLANK(F$2),T1132&amp;", ",T1132&amp;" "&amp;F$2&amp;", "),(IF(Z1132&lt;&gt;Z1131,IF(ISBLANK(F$2),T1132&amp;", ",T1132&amp;" "&amp;F$2&amp;", "),IF((U1132&lt;&gt;U1131)*($G$2="Y"),"same collector, ","")))))))))&amp;(IF(ISBLANK(U1132),"",(IF(U1132&lt;&gt;U1131,U1132&amp;", ",(IF(B1132&lt;&gt;B1131,U1132&amp;", ",IF(Z1132&lt;&gt;Z1131,U1132&amp;", ",(IF(T1132&lt;&gt;T1131,IF((T1132&lt;&gt;T1131)*($G$2="Y"),"same date, ", ""),IF((T1132=T1131)*(U1132=U1131)*(S1132&lt;&gt;S1131)*($G$2="Y"),"same collector and date, ", ""))))))))))&amp;(IF(ISBLANK(V1132),"",V1132&amp;", "))&amp;IF((AA1132&lt;&gt;AA1133)*($H$2="y"),AD1132&amp;AE1132,IF((AA1132&lt;&gt;AA1133)*($H$2="m"),AD1132&amp;AG1132,IF(($H$2&lt;&gt;"m")*($H$2&lt;&gt;"Y"),(IF(F1132=0,"",F1132&amp;" "&amp;$F$4&amp;" "))&amp;(IF(G1132=0,"",G1132&amp;" "&amp;$G$4&amp;" "))&amp;(IF(H1132=0,"",H1132&amp;" "&amp;H$4&amp;" "))&amp;(IF(I1132=0,"",I1132&amp;" "&amp;$I$4&amp;" "))&amp;(IF(J1132=0,"",J1132&amp;" "&amp;$J$4&amp;" "))&amp;IF((ISBLANK(C1132)),"","("&amp;C1132&amp;")"),"")))&amp;IF((B1132=B1133)*(K1132=K1133)*(L1132=L1133)*(M1132=M1133),IF(($H$2&lt;&gt;"m")*($H$2&lt;&gt;"Y"), ", ", IF((ISNUMBER(FIND(")",AE1132))), ", ", "")),IF((B1132=B1133)*(K1132=K1133)*(L1132=L1133),"; ",". ")))</f>
        <v/>
      </c>
      <c r="AI1132" s="1"/>
    </row>
    <row r="1133" spans="1:35" x14ac:dyDescent="0.25">
      <c r="A1133" s="3" t="str">
        <f t="shared" si="140"/>
        <v/>
      </c>
      <c r="B1133" s="53" t="str">
        <f t="shared" si="144"/>
        <v/>
      </c>
      <c r="C1133" s="57"/>
      <c r="D1133" s="57"/>
      <c r="E1133" s="57"/>
      <c r="F1133" s="57"/>
      <c r="G1133" s="57"/>
      <c r="H1133" s="57"/>
      <c r="I1133" s="57"/>
      <c r="J1133" s="57"/>
      <c r="K1133" s="57"/>
      <c r="L1133" s="57"/>
      <c r="M1133" s="54"/>
      <c r="N1133" s="57"/>
      <c r="O1133" s="58"/>
      <c r="P1133" s="58"/>
      <c r="Q1133" s="58"/>
      <c r="R1133" s="58"/>
      <c r="S1133" s="54"/>
      <c r="T1133" s="57"/>
      <c r="U1133" s="57"/>
      <c r="V1133" s="57"/>
      <c r="W1133" s="57"/>
      <c r="X1133" s="147" t="str">
        <f>IF(ISBLANK(D1133),"",IF('order-admin-units'!$I$1&lt;&gt;"y", "", IF((K1133="")*(ISBLANK(D1133)=FALSE), 'order-admin-units'!$B$1+1, VLOOKUP(K1133, ordercountry, 2))))</f>
        <v/>
      </c>
      <c r="Y1133" s="147" t="str">
        <f>IF(ISBLANK(D1133),"",IF('order-admin-units'!$I$1&lt;&gt;"y", "", IF(L1133="", 'order-admin-units'!$B$2+1, VLOOKUP(K1133&amp;"@"&amp;L1133, orderadmin, 2))))</f>
        <v/>
      </c>
      <c r="Z1133" s="147" t="str">
        <f t="shared" si="141"/>
        <v/>
      </c>
      <c r="AA1133" s="147" t="str">
        <f t="shared" si="142"/>
        <v/>
      </c>
      <c r="AB1133" s="147" t="str">
        <f t="shared" si="143"/>
        <v/>
      </c>
      <c r="AC1133" s="147" t="str">
        <f t="shared" si="137"/>
        <v/>
      </c>
      <c r="AD1133" s="11" t="str">
        <f t="shared" si="138"/>
        <v/>
      </c>
      <c r="AE1133" s="11" t="str">
        <f t="array" ref="AE1133">IF(ISBLANK(D1133),"",IF(OR($H$2="y",$H$2="m"),IF(AA1133=AA1132,IF(OR(AB1133=$AB$4:$AB1132)=FALSE,AE1132&amp;C1133,AE1132),"("&amp;C1133)&amp;IF(AA1133=AA1134,IF(OR(AB1134=$AB$4:$AB1133)=FALSE,", ",""),") "),""))</f>
        <v/>
      </c>
      <c r="AF1133" s="11" t="str">
        <f t="shared" si="139"/>
        <v/>
      </c>
      <c r="AG1133" s="11" t="str">
        <f t="array" ref="AG1133">IF(ISBLANK(D1133),"",IF(OR($H$2="y",$H$2="m"),IF(AA1133=AA1132,IF(OR(AC1133=$AC$4:$AC1132)=FALSE,AG1132&amp;AF1133,AG1132),"("&amp;AF1133)&amp;IF(AA1133=AA1134,IF(OR(AC1134=$AC$4:$AC1133)=FALSE,", ",""),") "),""))</f>
        <v/>
      </c>
      <c r="AH1133" s="10" t="str">
        <f>IF((ISBLANK(D1133)),"",IF(D1133=D1132,AH1132,"")&amp;IF(B1132&lt;&gt;B1133,((IF(ISBLANK(E1133),$D$3&amp;"Non-type material: "&amp;$D$3,$D$3&amp;INDEX('type-categories'!$A$2:$B$100,MATCH(E1133,'type-categories'!$A$2:$A$100,0),2)&amp;$D$3))),"")&amp;(IF(K1133&lt;&gt;K1132,$C$2&amp;K1133&amp;$K$3&amp;$C$2&amp;" ",(IF(B1133&lt;&gt;B1132,$C$2&amp;K1133&amp;$K$3&amp;$C$2&amp;" ",""))))&amp;(IF(L1133="","",((IF(L1133&lt;&gt;L1132,$D$2&amp;L1133&amp;$L$3&amp;$D$2&amp;" ",IF(B1133&lt;&gt;B1132,$D$2&amp;L1133&amp;$L$3&amp;$D$2&amp;" ",""))))))&amp;(IF(M1133="","",((IF(M1133&lt;&gt;M1132,$E$2&amp;M1133&amp;$E$2&amp;","&amp;" ",IF(B1133&lt;&gt;B1132,$E$2&amp;M1133&amp;$E$2&amp;",",""))))))&amp;(IF(N1133="","",IF(N1133&lt;&gt;N1132,N1133&amp;", ",IF(B1133&lt;&gt;B1132,N1133&amp;", ",""))))&amp;(IF(ISBLANK(O1133),"",(IF(O1133&lt;&gt;O1132,O1133&amp;", ",IF(B1133&lt;&gt;B1132,O1133&amp;", ","")))))&amp;(IF(ISBLANK(P1133),"",(IF(P1133&lt;&gt;P1132,P1133&amp;", ",IF(B1133&lt;&gt;B1132,P1133&amp;", ",IF(Z1133&lt;&gt;Z1132,P1133&amp;", ",""))))))&amp;(IF(ISBLANK(Q1133),"",(IF(Q1133&lt;&gt;Q1132,Q1133&amp;", ",IF(B1133&lt;&gt;B1132,Q1133&amp;", ",IF(Z1133&lt;&gt;Z1132,Q1133&amp;", ",""))))))&amp;(IF(ISBLANK(R1133),"",(IF(R1133&lt;&gt;R1132,R1133&amp;"m, ",IF(B1133&lt;&gt;B1132,R1133&amp;"m, ",IF(Z1133&lt;&gt;Z1132,R1133&amp;"m, ",""))))))&amp;IF(ISBLANK(S1133),"",(IF(B1133&lt;&gt;B1132,S1133&amp;", ",IF(S1133&lt;&gt;S1132,IF((Z1133=Z1132),"same locality "&amp;S1133&amp;", ",S1133&amp;", "),""))))&amp;(IF(ISBLANK(T1133),"",(IF(T1133&lt;&gt;T1132,IF(ISBLANK(F$2),T1133&amp;", ",T1133&amp;" "&amp;F$2&amp;", "),(IF(B1133&lt;&gt;B1132,IF(ISBLANK(F$2),T1133&amp;", ",T1133&amp;" "&amp;F$2&amp;", "),(IF(Z1133&lt;&gt;Z1132,IF(ISBLANK(F$2),T1133&amp;", ",T1133&amp;" "&amp;F$2&amp;", "),IF((U1133&lt;&gt;U1132)*($G$2="Y"),"same collector, ","")))))))))&amp;(IF(ISBLANK(U1133),"",(IF(U1133&lt;&gt;U1132,U1133&amp;", ",(IF(B1133&lt;&gt;B1132,U1133&amp;", ",IF(Z1133&lt;&gt;Z1132,U1133&amp;", ",(IF(T1133&lt;&gt;T1132,IF((T1133&lt;&gt;T1132)*($G$2="Y"),"same date, ", ""),IF((T1133=T1132)*(U1133=U1132)*(S1133&lt;&gt;S1132)*($G$2="Y"),"same collector and date, ", ""))))))))))&amp;(IF(ISBLANK(V1133),"",V1133&amp;", "))&amp;IF((AA1133&lt;&gt;AA1134)*($H$2="y"),AD1133&amp;AE1133,IF((AA1133&lt;&gt;AA1134)*($H$2="m"),AD1133&amp;AG1133,IF(($H$2&lt;&gt;"m")*($H$2&lt;&gt;"Y"),(IF(F1133=0,"",F1133&amp;" "&amp;$F$4&amp;" "))&amp;(IF(G1133=0,"",G1133&amp;" "&amp;$G$4&amp;" "))&amp;(IF(H1133=0,"",H1133&amp;" "&amp;H$4&amp;" "))&amp;(IF(I1133=0,"",I1133&amp;" "&amp;$I$4&amp;" "))&amp;(IF(J1133=0,"",J1133&amp;" "&amp;$J$4&amp;" "))&amp;IF((ISBLANK(C1133)),"","("&amp;C1133&amp;")"),"")))&amp;IF((B1133=B1134)*(K1133=K1134)*(L1133=L1134)*(M1133=M1134),IF(($H$2&lt;&gt;"m")*($H$2&lt;&gt;"Y"), ", ", IF((ISNUMBER(FIND(")",AE1133))), ", ", "")),IF((B1133=B1134)*(K1133=K1134)*(L1133=L1134),"; ",". ")))</f>
        <v/>
      </c>
      <c r="AI1133" s="1"/>
    </row>
    <row r="1134" spans="1:35" x14ac:dyDescent="0.25">
      <c r="A1134" s="3" t="str">
        <f t="shared" si="140"/>
        <v/>
      </c>
      <c r="B1134" s="53" t="str">
        <f t="shared" si="144"/>
        <v/>
      </c>
      <c r="C1134" s="57"/>
      <c r="D1134" s="57"/>
      <c r="E1134" s="57"/>
      <c r="F1134" s="57"/>
      <c r="G1134" s="57"/>
      <c r="H1134" s="57"/>
      <c r="I1134" s="57"/>
      <c r="J1134" s="57"/>
      <c r="K1134" s="57"/>
      <c r="L1134" s="57"/>
      <c r="M1134" s="54"/>
      <c r="N1134" s="57"/>
      <c r="O1134" s="58"/>
      <c r="P1134" s="58"/>
      <c r="Q1134" s="58"/>
      <c r="R1134" s="58"/>
      <c r="S1134" s="54"/>
      <c r="T1134" s="57"/>
      <c r="U1134" s="57"/>
      <c r="V1134" s="57"/>
      <c r="W1134" s="57"/>
      <c r="X1134" s="147" t="str">
        <f>IF(ISBLANK(D1134),"",IF('order-admin-units'!$I$1&lt;&gt;"y", "", IF((K1134="")*(ISBLANK(D1134)=FALSE), 'order-admin-units'!$B$1+1, VLOOKUP(K1134, ordercountry, 2))))</f>
        <v/>
      </c>
      <c r="Y1134" s="147" t="str">
        <f>IF(ISBLANK(D1134),"",IF('order-admin-units'!$I$1&lt;&gt;"y", "", IF(L1134="", 'order-admin-units'!$B$2+1, VLOOKUP(K1134&amp;"@"&amp;L1134, orderadmin, 2))))</f>
        <v/>
      </c>
      <c r="Z1134" s="147" t="str">
        <f t="shared" si="141"/>
        <v/>
      </c>
      <c r="AA1134" s="147" t="str">
        <f t="shared" si="142"/>
        <v/>
      </c>
      <c r="AB1134" s="147" t="str">
        <f t="shared" si="143"/>
        <v/>
      </c>
      <c r="AC1134" s="147" t="str">
        <f t="shared" si="137"/>
        <v/>
      </c>
      <c r="AD1134" s="11" t="str">
        <f t="shared" si="138"/>
        <v/>
      </c>
      <c r="AE1134" s="11" t="str">
        <f t="array" ref="AE1134">IF(ISBLANK(D1134),"",IF(OR($H$2="y",$H$2="m"),IF(AA1134=AA1133,IF(OR(AB1134=$AB$4:$AB1133)=FALSE,AE1133&amp;C1134,AE1133),"("&amp;C1134)&amp;IF(AA1134=AA1135,IF(OR(AB1135=$AB$4:$AB1134)=FALSE,", ",""),") "),""))</f>
        <v/>
      </c>
      <c r="AF1134" s="11" t="str">
        <f t="shared" si="139"/>
        <v/>
      </c>
      <c r="AG1134" s="11" t="str">
        <f t="array" ref="AG1134">IF(ISBLANK(D1134),"",IF(OR($H$2="y",$H$2="m"),IF(AA1134=AA1133,IF(OR(AC1134=$AC$4:$AC1133)=FALSE,AG1133&amp;AF1134,AG1133),"("&amp;AF1134)&amp;IF(AA1134=AA1135,IF(OR(AC1135=$AC$4:$AC1134)=FALSE,", ",""),") "),""))</f>
        <v/>
      </c>
      <c r="AH1134" s="10" t="str">
        <f>IF((ISBLANK(D1134)),"",IF(D1134=D1133,AH1133,"")&amp;IF(B1133&lt;&gt;B1134,((IF(ISBLANK(E1134),$D$3&amp;"Non-type material: "&amp;$D$3,$D$3&amp;INDEX('type-categories'!$A$2:$B$100,MATCH(E1134,'type-categories'!$A$2:$A$100,0),2)&amp;$D$3))),"")&amp;(IF(K1134&lt;&gt;K1133,$C$2&amp;K1134&amp;$K$3&amp;$C$2&amp;" ",(IF(B1134&lt;&gt;B1133,$C$2&amp;K1134&amp;$K$3&amp;$C$2&amp;" ",""))))&amp;(IF(L1134="","",((IF(L1134&lt;&gt;L1133,$D$2&amp;L1134&amp;$L$3&amp;$D$2&amp;" ",IF(B1134&lt;&gt;B1133,$D$2&amp;L1134&amp;$L$3&amp;$D$2&amp;" ",""))))))&amp;(IF(M1134="","",((IF(M1134&lt;&gt;M1133,$E$2&amp;M1134&amp;$E$2&amp;","&amp;" ",IF(B1134&lt;&gt;B1133,$E$2&amp;M1134&amp;$E$2&amp;",",""))))))&amp;(IF(N1134="","",IF(N1134&lt;&gt;N1133,N1134&amp;", ",IF(B1134&lt;&gt;B1133,N1134&amp;", ",""))))&amp;(IF(ISBLANK(O1134),"",(IF(O1134&lt;&gt;O1133,O1134&amp;", ",IF(B1134&lt;&gt;B1133,O1134&amp;", ","")))))&amp;(IF(ISBLANK(P1134),"",(IF(P1134&lt;&gt;P1133,P1134&amp;", ",IF(B1134&lt;&gt;B1133,P1134&amp;", ",IF(Z1134&lt;&gt;Z1133,P1134&amp;", ",""))))))&amp;(IF(ISBLANK(Q1134),"",(IF(Q1134&lt;&gt;Q1133,Q1134&amp;", ",IF(B1134&lt;&gt;B1133,Q1134&amp;", ",IF(Z1134&lt;&gt;Z1133,Q1134&amp;", ",""))))))&amp;(IF(ISBLANK(R1134),"",(IF(R1134&lt;&gt;R1133,R1134&amp;"m, ",IF(B1134&lt;&gt;B1133,R1134&amp;"m, ",IF(Z1134&lt;&gt;Z1133,R1134&amp;"m, ",""))))))&amp;IF(ISBLANK(S1134),"",(IF(B1134&lt;&gt;B1133,S1134&amp;", ",IF(S1134&lt;&gt;S1133,IF((Z1134=Z1133),"same locality "&amp;S1134&amp;", ",S1134&amp;", "),""))))&amp;(IF(ISBLANK(T1134),"",(IF(T1134&lt;&gt;T1133,IF(ISBLANK(F$2),T1134&amp;", ",T1134&amp;" "&amp;F$2&amp;", "),(IF(B1134&lt;&gt;B1133,IF(ISBLANK(F$2),T1134&amp;", ",T1134&amp;" "&amp;F$2&amp;", "),(IF(Z1134&lt;&gt;Z1133,IF(ISBLANK(F$2),T1134&amp;", ",T1134&amp;" "&amp;F$2&amp;", "),IF((U1134&lt;&gt;U1133)*($G$2="Y"),"same collector, ","")))))))))&amp;(IF(ISBLANK(U1134),"",(IF(U1134&lt;&gt;U1133,U1134&amp;", ",(IF(B1134&lt;&gt;B1133,U1134&amp;", ",IF(Z1134&lt;&gt;Z1133,U1134&amp;", ",(IF(T1134&lt;&gt;T1133,IF((T1134&lt;&gt;T1133)*($G$2="Y"),"same date, ", ""),IF((T1134=T1133)*(U1134=U1133)*(S1134&lt;&gt;S1133)*($G$2="Y"),"same collector and date, ", ""))))))))))&amp;(IF(ISBLANK(V1134),"",V1134&amp;", "))&amp;IF((AA1134&lt;&gt;AA1135)*($H$2="y"),AD1134&amp;AE1134,IF((AA1134&lt;&gt;AA1135)*($H$2="m"),AD1134&amp;AG1134,IF(($H$2&lt;&gt;"m")*($H$2&lt;&gt;"Y"),(IF(F1134=0,"",F1134&amp;" "&amp;$F$4&amp;" "))&amp;(IF(G1134=0,"",G1134&amp;" "&amp;$G$4&amp;" "))&amp;(IF(H1134=0,"",H1134&amp;" "&amp;H$4&amp;" "))&amp;(IF(I1134=0,"",I1134&amp;" "&amp;$I$4&amp;" "))&amp;(IF(J1134=0,"",J1134&amp;" "&amp;$J$4&amp;" "))&amp;IF((ISBLANK(C1134)),"","("&amp;C1134&amp;")"),"")))&amp;IF((B1134=B1135)*(K1134=K1135)*(L1134=L1135)*(M1134=M1135),IF(($H$2&lt;&gt;"m")*($H$2&lt;&gt;"Y"), ", ", IF((ISNUMBER(FIND(")",AE1134))), ", ", "")),IF((B1134=B1135)*(K1134=K1135)*(L1134=L1135),"; ",". ")))</f>
        <v/>
      </c>
      <c r="AI1134" s="1"/>
    </row>
    <row r="1135" spans="1:35" x14ac:dyDescent="0.25">
      <c r="A1135" s="3" t="str">
        <f t="shared" si="140"/>
        <v/>
      </c>
      <c r="B1135" s="53" t="str">
        <f t="shared" si="144"/>
        <v/>
      </c>
      <c r="C1135" s="57"/>
      <c r="D1135" s="57"/>
      <c r="E1135" s="57"/>
      <c r="F1135" s="57"/>
      <c r="G1135" s="57"/>
      <c r="H1135" s="57"/>
      <c r="I1135" s="57"/>
      <c r="J1135" s="57"/>
      <c r="K1135" s="57"/>
      <c r="L1135" s="57"/>
      <c r="M1135" s="54"/>
      <c r="N1135" s="57"/>
      <c r="O1135" s="58"/>
      <c r="P1135" s="58"/>
      <c r="Q1135" s="58"/>
      <c r="R1135" s="58"/>
      <c r="S1135" s="54"/>
      <c r="T1135" s="57"/>
      <c r="U1135" s="57"/>
      <c r="V1135" s="57"/>
      <c r="W1135" s="57"/>
      <c r="X1135" s="147" t="str">
        <f>IF(ISBLANK(D1135),"",IF('order-admin-units'!$I$1&lt;&gt;"y", "", IF((K1135="")*(ISBLANK(D1135)=FALSE), 'order-admin-units'!$B$1+1, VLOOKUP(K1135, ordercountry, 2))))</f>
        <v/>
      </c>
      <c r="Y1135" s="147" t="str">
        <f>IF(ISBLANK(D1135),"",IF('order-admin-units'!$I$1&lt;&gt;"y", "", IF(L1135="", 'order-admin-units'!$B$2+1, VLOOKUP(K1135&amp;"@"&amp;L1135, orderadmin, 2))))</f>
        <v/>
      </c>
      <c r="Z1135" s="147" t="str">
        <f t="shared" si="141"/>
        <v/>
      </c>
      <c r="AA1135" s="147" t="str">
        <f t="shared" si="142"/>
        <v/>
      </c>
      <c r="AB1135" s="147" t="str">
        <f t="shared" si="143"/>
        <v/>
      </c>
      <c r="AC1135" s="147" t="str">
        <f t="shared" si="137"/>
        <v/>
      </c>
      <c r="AD1135" s="11" t="str">
        <f t="shared" si="138"/>
        <v/>
      </c>
      <c r="AE1135" s="11" t="str">
        <f t="array" ref="AE1135">IF(ISBLANK(D1135),"",IF(OR($H$2="y",$H$2="m"),IF(AA1135=AA1134,IF(OR(AB1135=$AB$4:$AB1134)=FALSE,AE1134&amp;C1135,AE1134),"("&amp;C1135)&amp;IF(AA1135=AA1136,IF(OR(AB1136=$AB$4:$AB1135)=FALSE,", ",""),") "),""))</f>
        <v/>
      </c>
      <c r="AF1135" s="11" t="str">
        <f t="shared" si="139"/>
        <v/>
      </c>
      <c r="AG1135" s="11" t="str">
        <f t="array" ref="AG1135">IF(ISBLANK(D1135),"",IF(OR($H$2="y",$H$2="m"),IF(AA1135=AA1134,IF(OR(AC1135=$AC$4:$AC1134)=FALSE,AG1134&amp;AF1135,AG1134),"("&amp;AF1135)&amp;IF(AA1135=AA1136,IF(OR(AC1136=$AC$4:$AC1135)=FALSE,", ",""),") "),""))</f>
        <v/>
      </c>
      <c r="AH1135" s="10" t="str">
        <f>IF((ISBLANK(D1135)),"",IF(D1135=D1134,AH1134,"")&amp;IF(B1134&lt;&gt;B1135,((IF(ISBLANK(E1135),$D$3&amp;"Non-type material: "&amp;$D$3,$D$3&amp;INDEX('type-categories'!$A$2:$B$100,MATCH(E1135,'type-categories'!$A$2:$A$100,0),2)&amp;$D$3))),"")&amp;(IF(K1135&lt;&gt;K1134,$C$2&amp;K1135&amp;$K$3&amp;$C$2&amp;" ",(IF(B1135&lt;&gt;B1134,$C$2&amp;K1135&amp;$K$3&amp;$C$2&amp;" ",""))))&amp;(IF(L1135="","",((IF(L1135&lt;&gt;L1134,$D$2&amp;L1135&amp;$L$3&amp;$D$2&amp;" ",IF(B1135&lt;&gt;B1134,$D$2&amp;L1135&amp;$L$3&amp;$D$2&amp;" ",""))))))&amp;(IF(M1135="","",((IF(M1135&lt;&gt;M1134,$E$2&amp;M1135&amp;$E$2&amp;","&amp;" ",IF(B1135&lt;&gt;B1134,$E$2&amp;M1135&amp;$E$2&amp;",",""))))))&amp;(IF(N1135="","",IF(N1135&lt;&gt;N1134,N1135&amp;", ",IF(B1135&lt;&gt;B1134,N1135&amp;", ",""))))&amp;(IF(ISBLANK(O1135),"",(IF(O1135&lt;&gt;O1134,O1135&amp;", ",IF(B1135&lt;&gt;B1134,O1135&amp;", ","")))))&amp;(IF(ISBLANK(P1135),"",(IF(P1135&lt;&gt;P1134,P1135&amp;", ",IF(B1135&lt;&gt;B1134,P1135&amp;", ",IF(Z1135&lt;&gt;Z1134,P1135&amp;", ",""))))))&amp;(IF(ISBLANK(Q1135),"",(IF(Q1135&lt;&gt;Q1134,Q1135&amp;", ",IF(B1135&lt;&gt;B1134,Q1135&amp;", ",IF(Z1135&lt;&gt;Z1134,Q1135&amp;", ",""))))))&amp;(IF(ISBLANK(R1135),"",(IF(R1135&lt;&gt;R1134,R1135&amp;"m, ",IF(B1135&lt;&gt;B1134,R1135&amp;"m, ",IF(Z1135&lt;&gt;Z1134,R1135&amp;"m, ",""))))))&amp;IF(ISBLANK(S1135),"",(IF(B1135&lt;&gt;B1134,S1135&amp;", ",IF(S1135&lt;&gt;S1134,IF((Z1135=Z1134),"same locality "&amp;S1135&amp;", ",S1135&amp;", "),""))))&amp;(IF(ISBLANK(T1135),"",(IF(T1135&lt;&gt;T1134,IF(ISBLANK(F$2),T1135&amp;", ",T1135&amp;" "&amp;F$2&amp;", "),(IF(B1135&lt;&gt;B1134,IF(ISBLANK(F$2),T1135&amp;", ",T1135&amp;" "&amp;F$2&amp;", "),(IF(Z1135&lt;&gt;Z1134,IF(ISBLANK(F$2),T1135&amp;", ",T1135&amp;" "&amp;F$2&amp;", "),IF((U1135&lt;&gt;U1134)*($G$2="Y"),"same collector, ","")))))))))&amp;(IF(ISBLANK(U1135),"",(IF(U1135&lt;&gt;U1134,U1135&amp;", ",(IF(B1135&lt;&gt;B1134,U1135&amp;", ",IF(Z1135&lt;&gt;Z1134,U1135&amp;", ",(IF(T1135&lt;&gt;T1134,IF((T1135&lt;&gt;T1134)*($G$2="Y"),"same date, ", ""),IF((T1135=T1134)*(U1135=U1134)*(S1135&lt;&gt;S1134)*($G$2="Y"),"same collector and date, ", ""))))))))))&amp;(IF(ISBLANK(V1135),"",V1135&amp;", "))&amp;IF((AA1135&lt;&gt;AA1136)*($H$2="y"),AD1135&amp;AE1135,IF((AA1135&lt;&gt;AA1136)*($H$2="m"),AD1135&amp;AG1135,IF(($H$2&lt;&gt;"m")*($H$2&lt;&gt;"Y"),(IF(F1135=0,"",F1135&amp;" "&amp;$F$4&amp;" "))&amp;(IF(G1135=0,"",G1135&amp;" "&amp;$G$4&amp;" "))&amp;(IF(H1135=0,"",H1135&amp;" "&amp;H$4&amp;" "))&amp;(IF(I1135=0,"",I1135&amp;" "&amp;$I$4&amp;" "))&amp;(IF(J1135=0,"",J1135&amp;" "&amp;$J$4&amp;" "))&amp;IF((ISBLANK(C1135)),"","("&amp;C1135&amp;")"),"")))&amp;IF((B1135=B1136)*(K1135=K1136)*(L1135=L1136)*(M1135=M1136),IF(($H$2&lt;&gt;"m")*($H$2&lt;&gt;"Y"), ", ", IF((ISNUMBER(FIND(")",AE1135))), ", ", "")),IF((B1135=B1136)*(K1135=K1136)*(L1135=L1136),"; ",". ")))</f>
        <v/>
      </c>
      <c r="AI1135" s="1"/>
    </row>
    <row r="1136" spans="1:35" x14ac:dyDescent="0.25">
      <c r="A1136" s="3" t="str">
        <f t="shared" si="140"/>
        <v/>
      </c>
      <c r="B1136" s="53" t="str">
        <f t="shared" si="144"/>
        <v/>
      </c>
      <c r="C1136" s="57"/>
      <c r="D1136" s="57"/>
      <c r="E1136" s="57"/>
      <c r="F1136" s="57"/>
      <c r="G1136" s="57"/>
      <c r="H1136" s="57"/>
      <c r="I1136" s="57"/>
      <c r="J1136" s="57"/>
      <c r="K1136" s="57"/>
      <c r="L1136" s="57"/>
      <c r="M1136" s="54"/>
      <c r="N1136" s="57"/>
      <c r="O1136" s="58"/>
      <c r="P1136" s="58"/>
      <c r="Q1136" s="58"/>
      <c r="R1136" s="58"/>
      <c r="S1136" s="54"/>
      <c r="T1136" s="57"/>
      <c r="U1136" s="57"/>
      <c r="V1136" s="57"/>
      <c r="W1136" s="57"/>
      <c r="X1136" s="147" t="str">
        <f>IF(ISBLANK(D1136),"",IF('order-admin-units'!$I$1&lt;&gt;"y", "", IF((K1136="")*(ISBLANK(D1136)=FALSE), 'order-admin-units'!$B$1+1, VLOOKUP(K1136, ordercountry, 2))))</f>
        <v/>
      </c>
      <c r="Y1136" s="147" t="str">
        <f>IF(ISBLANK(D1136),"",IF('order-admin-units'!$I$1&lt;&gt;"y", "", IF(L1136="", 'order-admin-units'!$B$2+1, VLOOKUP(K1136&amp;"@"&amp;L1136, orderadmin, 2))))</f>
        <v/>
      </c>
      <c r="Z1136" s="147" t="str">
        <f t="shared" si="141"/>
        <v/>
      </c>
      <c r="AA1136" s="147" t="str">
        <f t="shared" si="142"/>
        <v/>
      </c>
      <c r="AB1136" s="147" t="str">
        <f t="shared" si="143"/>
        <v/>
      </c>
      <c r="AC1136" s="147" t="str">
        <f t="shared" si="137"/>
        <v/>
      </c>
      <c r="AD1136" s="11" t="str">
        <f t="shared" si="138"/>
        <v/>
      </c>
      <c r="AE1136" s="11" t="str">
        <f t="array" ref="AE1136">IF(ISBLANK(D1136),"",IF(OR($H$2="y",$H$2="m"),IF(AA1136=AA1135,IF(OR(AB1136=$AB$4:$AB1135)=FALSE,AE1135&amp;C1136,AE1135),"("&amp;C1136)&amp;IF(AA1136=AA1137,IF(OR(AB1137=$AB$4:$AB1136)=FALSE,", ",""),") "),""))</f>
        <v/>
      </c>
      <c r="AF1136" s="11" t="str">
        <f t="shared" si="139"/>
        <v/>
      </c>
      <c r="AG1136" s="11" t="str">
        <f t="array" ref="AG1136">IF(ISBLANK(D1136),"",IF(OR($H$2="y",$H$2="m"),IF(AA1136=AA1135,IF(OR(AC1136=$AC$4:$AC1135)=FALSE,AG1135&amp;AF1136,AG1135),"("&amp;AF1136)&amp;IF(AA1136=AA1137,IF(OR(AC1137=$AC$4:$AC1136)=FALSE,", ",""),") "),""))</f>
        <v/>
      </c>
      <c r="AH1136" s="10" t="str">
        <f>IF((ISBLANK(D1136)),"",IF(D1136=D1135,AH1135,"")&amp;IF(B1135&lt;&gt;B1136,((IF(ISBLANK(E1136),$D$3&amp;"Non-type material: "&amp;$D$3,$D$3&amp;INDEX('type-categories'!$A$2:$B$100,MATCH(E1136,'type-categories'!$A$2:$A$100,0),2)&amp;$D$3))),"")&amp;(IF(K1136&lt;&gt;K1135,$C$2&amp;K1136&amp;$K$3&amp;$C$2&amp;" ",(IF(B1136&lt;&gt;B1135,$C$2&amp;K1136&amp;$K$3&amp;$C$2&amp;" ",""))))&amp;(IF(L1136="","",((IF(L1136&lt;&gt;L1135,$D$2&amp;L1136&amp;$L$3&amp;$D$2&amp;" ",IF(B1136&lt;&gt;B1135,$D$2&amp;L1136&amp;$L$3&amp;$D$2&amp;" ",""))))))&amp;(IF(M1136="","",((IF(M1136&lt;&gt;M1135,$E$2&amp;M1136&amp;$E$2&amp;","&amp;" ",IF(B1136&lt;&gt;B1135,$E$2&amp;M1136&amp;$E$2&amp;",",""))))))&amp;(IF(N1136="","",IF(N1136&lt;&gt;N1135,N1136&amp;", ",IF(B1136&lt;&gt;B1135,N1136&amp;", ",""))))&amp;(IF(ISBLANK(O1136),"",(IF(O1136&lt;&gt;O1135,O1136&amp;", ",IF(B1136&lt;&gt;B1135,O1136&amp;", ","")))))&amp;(IF(ISBLANK(P1136),"",(IF(P1136&lt;&gt;P1135,P1136&amp;", ",IF(B1136&lt;&gt;B1135,P1136&amp;", ",IF(Z1136&lt;&gt;Z1135,P1136&amp;", ",""))))))&amp;(IF(ISBLANK(Q1136),"",(IF(Q1136&lt;&gt;Q1135,Q1136&amp;", ",IF(B1136&lt;&gt;B1135,Q1136&amp;", ",IF(Z1136&lt;&gt;Z1135,Q1136&amp;", ",""))))))&amp;(IF(ISBLANK(R1136),"",(IF(R1136&lt;&gt;R1135,R1136&amp;"m, ",IF(B1136&lt;&gt;B1135,R1136&amp;"m, ",IF(Z1136&lt;&gt;Z1135,R1136&amp;"m, ",""))))))&amp;IF(ISBLANK(S1136),"",(IF(B1136&lt;&gt;B1135,S1136&amp;", ",IF(S1136&lt;&gt;S1135,IF((Z1136=Z1135),"same locality "&amp;S1136&amp;", ",S1136&amp;", "),""))))&amp;(IF(ISBLANK(T1136),"",(IF(T1136&lt;&gt;T1135,IF(ISBLANK(F$2),T1136&amp;", ",T1136&amp;" "&amp;F$2&amp;", "),(IF(B1136&lt;&gt;B1135,IF(ISBLANK(F$2),T1136&amp;", ",T1136&amp;" "&amp;F$2&amp;", "),(IF(Z1136&lt;&gt;Z1135,IF(ISBLANK(F$2),T1136&amp;", ",T1136&amp;" "&amp;F$2&amp;", "),IF((U1136&lt;&gt;U1135)*($G$2="Y"),"same collector, ","")))))))))&amp;(IF(ISBLANK(U1136),"",(IF(U1136&lt;&gt;U1135,U1136&amp;", ",(IF(B1136&lt;&gt;B1135,U1136&amp;", ",IF(Z1136&lt;&gt;Z1135,U1136&amp;", ",(IF(T1136&lt;&gt;T1135,IF((T1136&lt;&gt;T1135)*($G$2="Y"),"same date, ", ""),IF((T1136=T1135)*(U1136=U1135)*(S1136&lt;&gt;S1135)*($G$2="Y"),"same collector and date, ", ""))))))))))&amp;(IF(ISBLANK(V1136),"",V1136&amp;", "))&amp;IF((AA1136&lt;&gt;AA1137)*($H$2="y"),AD1136&amp;AE1136,IF((AA1136&lt;&gt;AA1137)*($H$2="m"),AD1136&amp;AG1136,IF(($H$2&lt;&gt;"m")*($H$2&lt;&gt;"Y"),(IF(F1136=0,"",F1136&amp;" "&amp;$F$4&amp;" "))&amp;(IF(G1136=0,"",G1136&amp;" "&amp;$G$4&amp;" "))&amp;(IF(H1136=0,"",H1136&amp;" "&amp;H$4&amp;" "))&amp;(IF(I1136=0,"",I1136&amp;" "&amp;$I$4&amp;" "))&amp;(IF(J1136=0,"",J1136&amp;" "&amp;$J$4&amp;" "))&amp;IF((ISBLANK(C1136)),"","("&amp;C1136&amp;")"),"")))&amp;IF((B1136=B1137)*(K1136=K1137)*(L1136=L1137)*(M1136=M1137),IF(($H$2&lt;&gt;"m")*($H$2&lt;&gt;"Y"), ", ", IF((ISNUMBER(FIND(")",AE1136))), ", ", "")),IF((B1136=B1137)*(K1136=K1137)*(L1136=L1137),"; ",". ")))</f>
        <v/>
      </c>
      <c r="AI1136" s="1"/>
    </row>
    <row r="1137" spans="1:35" x14ac:dyDescent="0.25">
      <c r="A1137" s="3" t="str">
        <f t="shared" si="140"/>
        <v/>
      </c>
      <c r="B1137" s="53" t="str">
        <f t="shared" si="144"/>
        <v/>
      </c>
      <c r="C1137" s="57"/>
      <c r="D1137" s="57"/>
      <c r="E1137" s="57"/>
      <c r="F1137" s="57"/>
      <c r="G1137" s="57"/>
      <c r="H1137" s="57"/>
      <c r="I1137" s="57"/>
      <c r="J1137" s="57"/>
      <c r="K1137" s="57"/>
      <c r="L1137" s="57"/>
      <c r="M1137" s="54"/>
      <c r="N1137" s="57"/>
      <c r="O1137" s="58"/>
      <c r="P1137" s="58"/>
      <c r="Q1137" s="58"/>
      <c r="R1137" s="58"/>
      <c r="S1137" s="54"/>
      <c r="T1137" s="57"/>
      <c r="U1137" s="57"/>
      <c r="V1137" s="57"/>
      <c r="W1137" s="57"/>
      <c r="X1137" s="147" t="str">
        <f>IF(ISBLANK(D1137),"",IF('order-admin-units'!$I$1&lt;&gt;"y", "", IF((K1137="")*(ISBLANK(D1137)=FALSE), 'order-admin-units'!$B$1+1, VLOOKUP(K1137, ordercountry, 2))))</f>
        <v/>
      </c>
      <c r="Y1137" s="147" t="str">
        <f>IF(ISBLANK(D1137),"",IF('order-admin-units'!$I$1&lt;&gt;"y", "", IF(L1137="", 'order-admin-units'!$B$2+1, VLOOKUP(K1137&amp;"@"&amp;L1137, orderadmin, 2))))</f>
        <v/>
      </c>
      <c r="Z1137" s="147" t="str">
        <f t="shared" si="141"/>
        <v/>
      </c>
      <c r="AA1137" s="147" t="str">
        <f t="shared" si="142"/>
        <v/>
      </c>
      <c r="AB1137" s="147" t="str">
        <f t="shared" si="143"/>
        <v/>
      </c>
      <c r="AC1137" s="147" t="str">
        <f t="shared" si="137"/>
        <v/>
      </c>
      <c r="AD1137" s="11" t="str">
        <f t="shared" si="138"/>
        <v/>
      </c>
      <c r="AE1137" s="11" t="str">
        <f t="array" ref="AE1137">IF(ISBLANK(D1137),"",IF(OR($H$2="y",$H$2="m"),IF(AA1137=AA1136,IF(OR(AB1137=$AB$4:$AB1136)=FALSE,AE1136&amp;C1137,AE1136),"("&amp;C1137)&amp;IF(AA1137=AA1138,IF(OR(AB1138=$AB$4:$AB1137)=FALSE,", ",""),") "),""))</f>
        <v/>
      </c>
      <c r="AF1137" s="11" t="str">
        <f t="shared" si="139"/>
        <v/>
      </c>
      <c r="AG1137" s="11" t="str">
        <f t="array" ref="AG1137">IF(ISBLANK(D1137),"",IF(OR($H$2="y",$H$2="m"),IF(AA1137=AA1136,IF(OR(AC1137=$AC$4:$AC1136)=FALSE,AG1136&amp;AF1137,AG1136),"("&amp;AF1137)&amp;IF(AA1137=AA1138,IF(OR(AC1138=$AC$4:$AC1137)=FALSE,", ",""),") "),""))</f>
        <v/>
      </c>
      <c r="AH1137" s="10" t="str">
        <f>IF((ISBLANK(D1137)),"",IF(D1137=D1136,AH1136,"")&amp;IF(B1136&lt;&gt;B1137,((IF(ISBLANK(E1137),$D$3&amp;"Non-type material: "&amp;$D$3,$D$3&amp;INDEX('type-categories'!$A$2:$B$100,MATCH(E1137,'type-categories'!$A$2:$A$100,0),2)&amp;$D$3))),"")&amp;(IF(K1137&lt;&gt;K1136,$C$2&amp;K1137&amp;$K$3&amp;$C$2&amp;" ",(IF(B1137&lt;&gt;B1136,$C$2&amp;K1137&amp;$K$3&amp;$C$2&amp;" ",""))))&amp;(IF(L1137="","",((IF(L1137&lt;&gt;L1136,$D$2&amp;L1137&amp;$L$3&amp;$D$2&amp;" ",IF(B1137&lt;&gt;B1136,$D$2&amp;L1137&amp;$L$3&amp;$D$2&amp;" ",""))))))&amp;(IF(M1137="","",((IF(M1137&lt;&gt;M1136,$E$2&amp;M1137&amp;$E$2&amp;","&amp;" ",IF(B1137&lt;&gt;B1136,$E$2&amp;M1137&amp;$E$2&amp;",",""))))))&amp;(IF(N1137="","",IF(N1137&lt;&gt;N1136,N1137&amp;", ",IF(B1137&lt;&gt;B1136,N1137&amp;", ",""))))&amp;(IF(ISBLANK(O1137),"",(IF(O1137&lt;&gt;O1136,O1137&amp;", ",IF(B1137&lt;&gt;B1136,O1137&amp;", ","")))))&amp;(IF(ISBLANK(P1137),"",(IF(P1137&lt;&gt;P1136,P1137&amp;", ",IF(B1137&lt;&gt;B1136,P1137&amp;", ",IF(Z1137&lt;&gt;Z1136,P1137&amp;", ",""))))))&amp;(IF(ISBLANK(Q1137),"",(IF(Q1137&lt;&gt;Q1136,Q1137&amp;", ",IF(B1137&lt;&gt;B1136,Q1137&amp;", ",IF(Z1137&lt;&gt;Z1136,Q1137&amp;", ",""))))))&amp;(IF(ISBLANK(R1137),"",(IF(R1137&lt;&gt;R1136,R1137&amp;"m, ",IF(B1137&lt;&gt;B1136,R1137&amp;"m, ",IF(Z1137&lt;&gt;Z1136,R1137&amp;"m, ",""))))))&amp;IF(ISBLANK(S1137),"",(IF(B1137&lt;&gt;B1136,S1137&amp;", ",IF(S1137&lt;&gt;S1136,IF((Z1137=Z1136),"same locality "&amp;S1137&amp;", ",S1137&amp;", "),""))))&amp;(IF(ISBLANK(T1137),"",(IF(T1137&lt;&gt;T1136,IF(ISBLANK(F$2),T1137&amp;", ",T1137&amp;" "&amp;F$2&amp;", "),(IF(B1137&lt;&gt;B1136,IF(ISBLANK(F$2),T1137&amp;", ",T1137&amp;" "&amp;F$2&amp;", "),(IF(Z1137&lt;&gt;Z1136,IF(ISBLANK(F$2),T1137&amp;", ",T1137&amp;" "&amp;F$2&amp;", "),IF((U1137&lt;&gt;U1136)*($G$2="Y"),"same collector, ","")))))))))&amp;(IF(ISBLANK(U1137),"",(IF(U1137&lt;&gt;U1136,U1137&amp;", ",(IF(B1137&lt;&gt;B1136,U1137&amp;", ",IF(Z1137&lt;&gt;Z1136,U1137&amp;", ",(IF(T1137&lt;&gt;T1136,IF((T1137&lt;&gt;T1136)*($G$2="Y"),"same date, ", ""),IF((T1137=T1136)*(U1137=U1136)*(S1137&lt;&gt;S1136)*($G$2="Y"),"same collector and date, ", ""))))))))))&amp;(IF(ISBLANK(V1137),"",V1137&amp;", "))&amp;IF((AA1137&lt;&gt;AA1138)*($H$2="y"),AD1137&amp;AE1137,IF((AA1137&lt;&gt;AA1138)*($H$2="m"),AD1137&amp;AG1137,IF(($H$2&lt;&gt;"m")*($H$2&lt;&gt;"Y"),(IF(F1137=0,"",F1137&amp;" "&amp;$F$4&amp;" "))&amp;(IF(G1137=0,"",G1137&amp;" "&amp;$G$4&amp;" "))&amp;(IF(H1137=0,"",H1137&amp;" "&amp;H$4&amp;" "))&amp;(IF(I1137=0,"",I1137&amp;" "&amp;$I$4&amp;" "))&amp;(IF(J1137=0,"",J1137&amp;" "&amp;$J$4&amp;" "))&amp;IF((ISBLANK(C1137)),"","("&amp;C1137&amp;")"),"")))&amp;IF((B1137=B1138)*(K1137=K1138)*(L1137=L1138)*(M1137=M1138),IF(($H$2&lt;&gt;"m")*($H$2&lt;&gt;"Y"), ", ", IF((ISNUMBER(FIND(")",AE1137))), ", ", "")),IF((B1137=B1138)*(K1137=K1138)*(L1137=L1138),"; ",". ")))</f>
        <v/>
      </c>
      <c r="AI1137" s="1"/>
    </row>
    <row r="1138" spans="1:35" x14ac:dyDescent="0.25">
      <c r="A1138" s="3" t="str">
        <f t="shared" si="140"/>
        <v/>
      </c>
      <c r="B1138" s="53" t="str">
        <f t="shared" si="144"/>
        <v/>
      </c>
      <c r="C1138" s="57"/>
      <c r="D1138" s="57"/>
      <c r="E1138" s="57"/>
      <c r="F1138" s="57"/>
      <c r="G1138" s="57"/>
      <c r="H1138" s="57"/>
      <c r="I1138" s="57"/>
      <c r="J1138" s="57"/>
      <c r="K1138" s="57"/>
      <c r="L1138" s="57"/>
      <c r="M1138" s="54"/>
      <c r="N1138" s="57"/>
      <c r="O1138" s="58"/>
      <c r="P1138" s="58"/>
      <c r="Q1138" s="58"/>
      <c r="R1138" s="58"/>
      <c r="S1138" s="54"/>
      <c r="T1138" s="57"/>
      <c r="U1138" s="57"/>
      <c r="V1138" s="57"/>
      <c r="W1138" s="57"/>
      <c r="X1138" s="147" t="str">
        <f>IF(ISBLANK(D1138),"",IF('order-admin-units'!$I$1&lt;&gt;"y", "", IF((K1138="")*(ISBLANK(D1138)=FALSE), 'order-admin-units'!$B$1+1, VLOOKUP(K1138, ordercountry, 2))))</f>
        <v/>
      </c>
      <c r="Y1138" s="147" t="str">
        <f>IF(ISBLANK(D1138),"",IF('order-admin-units'!$I$1&lt;&gt;"y", "", IF(L1138="", 'order-admin-units'!$B$2+1, VLOOKUP(K1138&amp;"@"&amp;L1138, orderadmin, 2))))</f>
        <v/>
      </c>
      <c r="Z1138" s="147" t="str">
        <f t="shared" si="141"/>
        <v/>
      </c>
      <c r="AA1138" s="147" t="str">
        <f t="shared" si="142"/>
        <v/>
      </c>
      <c r="AB1138" s="147" t="str">
        <f t="shared" si="143"/>
        <v/>
      </c>
      <c r="AC1138" s="147" t="str">
        <f t="shared" si="137"/>
        <v/>
      </c>
      <c r="AD1138" s="11" t="str">
        <f t="shared" si="138"/>
        <v/>
      </c>
      <c r="AE1138" s="11" t="str">
        <f t="array" ref="AE1138">IF(ISBLANK(D1138),"",IF(OR($H$2="y",$H$2="m"),IF(AA1138=AA1137,IF(OR(AB1138=$AB$4:$AB1137)=FALSE,AE1137&amp;C1138,AE1137),"("&amp;C1138)&amp;IF(AA1138=AA1139,IF(OR(AB1139=$AB$4:$AB1138)=FALSE,", ",""),") "),""))</f>
        <v/>
      </c>
      <c r="AF1138" s="11" t="str">
        <f t="shared" si="139"/>
        <v/>
      </c>
      <c r="AG1138" s="11" t="str">
        <f t="array" ref="AG1138">IF(ISBLANK(D1138),"",IF(OR($H$2="y",$H$2="m"),IF(AA1138=AA1137,IF(OR(AC1138=$AC$4:$AC1137)=FALSE,AG1137&amp;AF1138,AG1137),"("&amp;AF1138)&amp;IF(AA1138=AA1139,IF(OR(AC1139=$AC$4:$AC1138)=FALSE,", ",""),") "),""))</f>
        <v/>
      </c>
      <c r="AH1138" s="10" t="str">
        <f>IF((ISBLANK(D1138)),"",IF(D1138=D1137,AH1137,"")&amp;IF(B1137&lt;&gt;B1138,((IF(ISBLANK(E1138),$D$3&amp;"Non-type material: "&amp;$D$3,$D$3&amp;INDEX('type-categories'!$A$2:$B$100,MATCH(E1138,'type-categories'!$A$2:$A$100,0),2)&amp;$D$3))),"")&amp;(IF(K1138&lt;&gt;K1137,$C$2&amp;K1138&amp;$K$3&amp;$C$2&amp;" ",(IF(B1138&lt;&gt;B1137,$C$2&amp;K1138&amp;$K$3&amp;$C$2&amp;" ",""))))&amp;(IF(L1138="","",((IF(L1138&lt;&gt;L1137,$D$2&amp;L1138&amp;$L$3&amp;$D$2&amp;" ",IF(B1138&lt;&gt;B1137,$D$2&amp;L1138&amp;$L$3&amp;$D$2&amp;" ",""))))))&amp;(IF(M1138="","",((IF(M1138&lt;&gt;M1137,$E$2&amp;M1138&amp;$E$2&amp;","&amp;" ",IF(B1138&lt;&gt;B1137,$E$2&amp;M1138&amp;$E$2&amp;",",""))))))&amp;(IF(N1138="","",IF(N1138&lt;&gt;N1137,N1138&amp;", ",IF(B1138&lt;&gt;B1137,N1138&amp;", ",""))))&amp;(IF(ISBLANK(O1138),"",(IF(O1138&lt;&gt;O1137,O1138&amp;", ",IF(B1138&lt;&gt;B1137,O1138&amp;", ","")))))&amp;(IF(ISBLANK(P1138),"",(IF(P1138&lt;&gt;P1137,P1138&amp;", ",IF(B1138&lt;&gt;B1137,P1138&amp;", ",IF(Z1138&lt;&gt;Z1137,P1138&amp;", ",""))))))&amp;(IF(ISBLANK(Q1138),"",(IF(Q1138&lt;&gt;Q1137,Q1138&amp;", ",IF(B1138&lt;&gt;B1137,Q1138&amp;", ",IF(Z1138&lt;&gt;Z1137,Q1138&amp;", ",""))))))&amp;(IF(ISBLANK(R1138),"",(IF(R1138&lt;&gt;R1137,R1138&amp;"m, ",IF(B1138&lt;&gt;B1137,R1138&amp;"m, ",IF(Z1138&lt;&gt;Z1137,R1138&amp;"m, ",""))))))&amp;IF(ISBLANK(S1138),"",(IF(B1138&lt;&gt;B1137,S1138&amp;", ",IF(S1138&lt;&gt;S1137,IF((Z1138=Z1137),"same locality "&amp;S1138&amp;", ",S1138&amp;", "),""))))&amp;(IF(ISBLANK(T1138),"",(IF(T1138&lt;&gt;T1137,IF(ISBLANK(F$2),T1138&amp;", ",T1138&amp;" "&amp;F$2&amp;", "),(IF(B1138&lt;&gt;B1137,IF(ISBLANK(F$2),T1138&amp;", ",T1138&amp;" "&amp;F$2&amp;", "),(IF(Z1138&lt;&gt;Z1137,IF(ISBLANK(F$2),T1138&amp;", ",T1138&amp;" "&amp;F$2&amp;", "),IF((U1138&lt;&gt;U1137)*($G$2="Y"),"same collector, ","")))))))))&amp;(IF(ISBLANK(U1138),"",(IF(U1138&lt;&gt;U1137,U1138&amp;", ",(IF(B1138&lt;&gt;B1137,U1138&amp;", ",IF(Z1138&lt;&gt;Z1137,U1138&amp;", ",(IF(T1138&lt;&gt;T1137,IF((T1138&lt;&gt;T1137)*($G$2="Y"),"same date, ", ""),IF((T1138=T1137)*(U1138=U1137)*(S1138&lt;&gt;S1137)*($G$2="Y"),"same collector and date, ", ""))))))))))&amp;(IF(ISBLANK(V1138),"",V1138&amp;", "))&amp;IF((AA1138&lt;&gt;AA1139)*($H$2="y"),AD1138&amp;AE1138,IF((AA1138&lt;&gt;AA1139)*($H$2="m"),AD1138&amp;AG1138,IF(($H$2&lt;&gt;"m")*($H$2&lt;&gt;"Y"),(IF(F1138=0,"",F1138&amp;" "&amp;$F$4&amp;" "))&amp;(IF(G1138=0,"",G1138&amp;" "&amp;$G$4&amp;" "))&amp;(IF(H1138=0,"",H1138&amp;" "&amp;H$4&amp;" "))&amp;(IF(I1138=0,"",I1138&amp;" "&amp;$I$4&amp;" "))&amp;(IF(J1138=0,"",J1138&amp;" "&amp;$J$4&amp;" "))&amp;IF((ISBLANK(C1138)),"","("&amp;C1138&amp;")"),"")))&amp;IF((B1138=B1139)*(K1138=K1139)*(L1138=L1139)*(M1138=M1139),IF(($H$2&lt;&gt;"m")*($H$2&lt;&gt;"Y"), ", ", IF((ISNUMBER(FIND(")",AE1138))), ", ", "")),IF((B1138=B1139)*(K1138=K1139)*(L1138=L1139),"; ",". ")))</f>
        <v/>
      </c>
      <c r="AI1138" s="1"/>
    </row>
    <row r="1139" spans="1:35" x14ac:dyDescent="0.25">
      <c r="A1139" s="3" t="str">
        <f t="shared" si="140"/>
        <v/>
      </c>
      <c r="B1139" s="53" t="str">
        <f t="shared" si="144"/>
        <v/>
      </c>
      <c r="C1139" s="57"/>
      <c r="D1139" s="57"/>
      <c r="E1139" s="57"/>
      <c r="F1139" s="57"/>
      <c r="G1139" s="57"/>
      <c r="H1139" s="57"/>
      <c r="I1139" s="57"/>
      <c r="J1139" s="57"/>
      <c r="K1139" s="57"/>
      <c r="L1139" s="57"/>
      <c r="M1139" s="54"/>
      <c r="N1139" s="57"/>
      <c r="O1139" s="58"/>
      <c r="P1139" s="58"/>
      <c r="Q1139" s="58"/>
      <c r="R1139" s="58"/>
      <c r="S1139" s="54"/>
      <c r="T1139" s="57"/>
      <c r="U1139" s="57"/>
      <c r="V1139" s="57"/>
      <c r="W1139" s="57"/>
      <c r="X1139" s="147" t="str">
        <f>IF(ISBLANK(D1139),"",IF('order-admin-units'!$I$1&lt;&gt;"y", "", IF((K1139="")*(ISBLANK(D1139)=FALSE), 'order-admin-units'!$B$1+1, VLOOKUP(K1139, ordercountry, 2))))</f>
        <v/>
      </c>
      <c r="Y1139" s="147" t="str">
        <f>IF(ISBLANK(D1139),"",IF('order-admin-units'!$I$1&lt;&gt;"y", "", IF(L1139="", 'order-admin-units'!$B$2+1, VLOOKUP(K1139&amp;"@"&amp;L1139, orderadmin, 2))))</f>
        <v/>
      </c>
      <c r="Z1139" s="147" t="str">
        <f t="shared" si="141"/>
        <v/>
      </c>
      <c r="AA1139" s="147" t="str">
        <f t="shared" si="142"/>
        <v/>
      </c>
      <c r="AB1139" s="147" t="str">
        <f t="shared" si="143"/>
        <v/>
      </c>
      <c r="AC1139" s="147" t="str">
        <f t="shared" si="137"/>
        <v/>
      </c>
      <c r="AD1139" s="11" t="str">
        <f t="shared" si="138"/>
        <v/>
      </c>
      <c r="AE1139" s="11" t="str">
        <f t="array" ref="AE1139">IF(ISBLANK(D1139),"",IF(OR($H$2="y",$H$2="m"),IF(AA1139=AA1138,IF(OR(AB1139=$AB$4:$AB1138)=FALSE,AE1138&amp;C1139,AE1138),"("&amp;C1139)&amp;IF(AA1139=AA1140,IF(OR(AB1140=$AB$4:$AB1139)=FALSE,", ",""),") "),""))</f>
        <v/>
      </c>
      <c r="AF1139" s="11" t="str">
        <f t="shared" si="139"/>
        <v/>
      </c>
      <c r="AG1139" s="11" t="str">
        <f t="array" ref="AG1139">IF(ISBLANK(D1139),"",IF(OR($H$2="y",$H$2="m"),IF(AA1139=AA1138,IF(OR(AC1139=$AC$4:$AC1138)=FALSE,AG1138&amp;AF1139,AG1138),"("&amp;AF1139)&amp;IF(AA1139=AA1140,IF(OR(AC1140=$AC$4:$AC1139)=FALSE,", ",""),") "),""))</f>
        <v/>
      </c>
      <c r="AH1139" s="10" t="str">
        <f>IF((ISBLANK(D1139)),"",IF(D1139=D1138,AH1138,"")&amp;IF(B1138&lt;&gt;B1139,((IF(ISBLANK(E1139),$D$3&amp;"Non-type material: "&amp;$D$3,$D$3&amp;INDEX('type-categories'!$A$2:$B$100,MATCH(E1139,'type-categories'!$A$2:$A$100,0),2)&amp;$D$3))),"")&amp;(IF(K1139&lt;&gt;K1138,$C$2&amp;K1139&amp;$K$3&amp;$C$2&amp;" ",(IF(B1139&lt;&gt;B1138,$C$2&amp;K1139&amp;$K$3&amp;$C$2&amp;" ",""))))&amp;(IF(L1139="","",((IF(L1139&lt;&gt;L1138,$D$2&amp;L1139&amp;$L$3&amp;$D$2&amp;" ",IF(B1139&lt;&gt;B1138,$D$2&amp;L1139&amp;$L$3&amp;$D$2&amp;" ",""))))))&amp;(IF(M1139="","",((IF(M1139&lt;&gt;M1138,$E$2&amp;M1139&amp;$E$2&amp;","&amp;" ",IF(B1139&lt;&gt;B1138,$E$2&amp;M1139&amp;$E$2&amp;",",""))))))&amp;(IF(N1139="","",IF(N1139&lt;&gt;N1138,N1139&amp;", ",IF(B1139&lt;&gt;B1138,N1139&amp;", ",""))))&amp;(IF(ISBLANK(O1139),"",(IF(O1139&lt;&gt;O1138,O1139&amp;", ",IF(B1139&lt;&gt;B1138,O1139&amp;", ","")))))&amp;(IF(ISBLANK(P1139),"",(IF(P1139&lt;&gt;P1138,P1139&amp;", ",IF(B1139&lt;&gt;B1138,P1139&amp;", ",IF(Z1139&lt;&gt;Z1138,P1139&amp;", ",""))))))&amp;(IF(ISBLANK(Q1139),"",(IF(Q1139&lt;&gt;Q1138,Q1139&amp;", ",IF(B1139&lt;&gt;B1138,Q1139&amp;", ",IF(Z1139&lt;&gt;Z1138,Q1139&amp;", ",""))))))&amp;(IF(ISBLANK(R1139),"",(IF(R1139&lt;&gt;R1138,R1139&amp;"m, ",IF(B1139&lt;&gt;B1138,R1139&amp;"m, ",IF(Z1139&lt;&gt;Z1138,R1139&amp;"m, ",""))))))&amp;IF(ISBLANK(S1139),"",(IF(B1139&lt;&gt;B1138,S1139&amp;", ",IF(S1139&lt;&gt;S1138,IF((Z1139=Z1138),"same locality "&amp;S1139&amp;", ",S1139&amp;", "),""))))&amp;(IF(ISBLANK(T1139),"",(IF(T1139&lt;&gt;T1138,IF(ISBLANK(F$2),T1139&amp;", ",T1139&amp;" "&amp;F$2&amp;", "),(IF(B1139&lt;&gt;B1138,IF(ISBLANK(F$2),T1139&amp;", ",T1139&amp;" "&amp;F$2&amp;", "),(IF(Z1139&lt;&gt;Z1138,IF(ISBLANK(F$2),T1139&amp;", ",T1139&amp;" "&amp;F$2&amp;", "),IF((U1139&lt;&gt;U1138)*($G$2="Y"),"same collector, ","")))))))))&amp;(IF(ISBLANK(U1139),"",(IF(U1139&lt;&gt;U1138,U1139&amp;", ",(IF(B1139&lt;&gt;B1138,U1139&amp;", ",IF(Z1139&lt;&gt;Z1138,U1139&amp;", ",(IF(T1139&lt;&gt;T1138,IF((T1139&lt;&gt;T1138)*($G$2="Y"),"same date, ", ""),IF((T1139=T1138)*(U1139=U1138)*(S1139&lt;&gt;S1138)*($G$2="Y"),"same collector and date, ", ""))))))))))&amp;(IF(ISBLANK(V1139),"",V1139&amp;", "))&amp;IF((AA1139&lt;&gt;AA1140)*($H$2="y"),AD1139&amp;AE1139,IF((AA1139&lt;&gt;AA1140)*($H$2="m"),AD1139&amp;AG1139,IF(($H$2&lt;&gt;"m")*($H$2&lt;&gt;"Y"),(IF(F1139=0,"",F1139&amp;" "&amp;$F$4&amp;" "))&amp;(IF(G1139=0,"",G1139&amp;" "&amp;$G$4&amp;" "))&amp;(IF(H1139=0,"",H1139&amp;" "&amp;H$4&amp;" "))&amp;(IF(I1139=0,"",I1139&amp;" "&amp;$I$4&amp;" "))&amp;(IF(J1139=0,"",J1139&amp;" "&amp;$J$4&amp;" "))&amp;IF((ISBLANK(C1139)),"","("&amp;C1139&amp;")"),"")))&amp;IF((B1139=B1140)*(K1139=K1140)*(L1139=L1140)*(M1139=M1140),IF(($H$2&lt;&gt;"m")*($H$2&lt;&gt;"Y"), ", ", IF((ISNUMBER(FIND(")",AE1139))), ", ", "")),IF((B1139=B1140)*(K1139=K1140)*(L1139=L1140),"; ",". ")))</f>
        <v/>
      </c>
      <c r="AI1139" s="1"/>
    </row>
    <row r="1140" spans="1:35" x14ac:dyDescent="0.25">
      <c r="A1140" s="3" t="str">
        <f t="shared" si="140"/>
        <v/>
      </c>
      <c r="B1140" s="53" t="str">
        <f t="shared" si="144"/>
        <v/>
      </c>
      <c r="C1140" s="57"/>
      <c r="D1140" s="57"/>
      <c r="E1140" s="57"/>
      <c r="F1140" s="57"/>
      <c r="G1140" s="57"/>
      <c r="H1140" s="57"/>
      <c r="I1140" s="57"/>
      <c r="J1140" s="57"/>
      <c r="K1140" s="57"/>
      <c r="L1140" s="57"/>
      <c r="M1140" s="54"/>
      <c r="N1140" s="57"/>
      <c r="O1140" s="58"/>
      <c r="P1140" s="58"/>
      <c r="Q1140" s="58"/>
      <c r="R1140" s="58"/>
      <c r="S1140" s="54"/>
      <c r="T1140" s="57"/>
      <c r="U1140" s="57"/>
      <c r="V1140" s="57"/>
      <c r="W1140" s="57"/>
      <c r="X1140" s="147" t="str">
        <f>IF(ISBLANK(D1140),"",IF('order-admin-units'!$I$1&lt;&gt;"y", "", IF((K1140="")*(ISBLANK(D1140)=FALSE), 'order-admin-units'!$B$1+1, VLOOKUP(K1140, ordercountry, 2))))</f>
        <v/>
      </c>
      <c r="Y1140" s="147" t="str">
        <f>IF(ISBLANK(D1140),"",IF('order-admin-units'!$I$1&lt;&gt;"y", "", IF(L1140="", 'order-admin-units'!$B$2+1, VLOOKUP(K1140&amp;"@"&amp;L1140, orderadmin, 2))))</f>
        <v/>
      </c>
      <c r="Z1140" s="147" t="str">
        <f t="shared" si="141"/>
        <v/>
      </c>
      <c r="AA1140" s="147" t="str">
        <f t="shared" si="142"/>
        <v/>
      </c>
      <c r="AB1140" s="147" t="str">
        <f t="shared" si="143"/>
        <v/>
      </c>
      <c r="AC1140" s="147" t="str">
        <f t="shared" si="137"/>
        <v/>
      </c>
      <c r="AD1140" s="11" t="str">
        <f t="shared" si="138"/>
        <v/>
      </c>
      <c r="AE1140" s="11" t="str">
        <f t="array" ref="AE1140">IF(ISBLANK(D1140),"",IF(OR($H$2="y",$H$2="m"),IF(AA1140=AA1139,IF(OR(AB1140=$AB$4:$AB1139)=FALSE,AE1139&amp;C1140,AE1139),"("&amp;C1140)&amp;IF(AA1140=AA1141,IF(OR(AB1141=$AB$4:$AB1140)=FALSE,", ",""),") "),""))</f>
        <v/>
      </c>
      <c r="AF1140" s="11" t="str">
        <f t="shared" si="139"/>
        <v/>
      </c>
      <c r="AG1140" s="11" t="str">
        <f t="array" ref="AG1140">IF(ISBLANK(D1140),"",IF(OR($H$2="y",$H$2="m"),IF(AA1140=AA1139,IF(OR(AC1140=$AC$4:$AC1139)=FALSE,AG1139&amp;AF1140,AG1139),"("&amp;AF1140)&amp;IF(AA1140=AA1141,IF(OR(AC1141=$AC$4:$AC1140)=FALSE,", ",""),") "),""))</f>
        <v/>
      </c>
      <c r="AH1140" s="10" t="str">
        <f>IF((ISBLANK(D1140)),"",IF(D1140=D1139,AH1139,"")&amp;IF(B1139&lt;&gt;B1140,((IF(ISBLANK(E1140),$D$3&amp;"Non-type material: "&amp;$D$3,$D$3&amp;INDEX('type-categories'!$A$2:$B$100,MATCH(E1140,'type-categories'!$A$2:$A$100,0),2)&amp;$D$3))),"")&amp;(IF(K1140&lt;&gt;K1139,$C$2&amp;K1140&amp;$K$3&amp;$C$2&amp;" ",(IF(B1140&lt;&gt;B1139,$C$2&amp;K1140&amp;$K$3&amp;$C$2&amp;" ",""))))&amp;(IF(L1140="","",((IF(L1140&lt;&gt;L1139,$D$2&amp;L1140&amp;$L$3&amp;$D$2&amp;" ",IF(B1140&lt;&gt;B1139,$D$2&amp;L1140&amp;$L$3&amp;$D$2&amp;" ",""))))))&amp;(IF(M1140="","",((IF(M1140&lt;&gt;M1139,$E$2&amp;M1140&amp;$E$2&amp;","&amp;" ",IF(B1140&lt;&gt;B1139,$E$2&amp;M1140&amp;$E$2&amp;",",""))))))&amp;(IF(N1140="","",IF(N1140&lt;&gt;N1139,N1140&amp;", ",IF(B1140&lt;&gt;B1139,N1140&amp;", ",""))))&amp;(IF(ISBLANK(O1140),"",(IF(O1140&lt;&gt;O1139,O1140&amp;", ",IF(B1140&lt;&gt;B1139,O1140&amp;", ","")))))&amp;(IF(ISBLANK(P1140),"",(IF(P1140&lt;&gt;P1139,P1140&amp;", ",IF(B1140&lt;&gt;B1139,P1140&amp;", ",IF(Z1140&lt;&gt;Z1139,P1140&amp;", ",""))))))&amp;(IF(ISBLANK(Q1140),"",(IF(Q1140&lt;&gt;Q1139,Q1140&amp;", ",IF(B1140&lt;&gt;B1139,Q1140&amp;", ",IF(Z1140&lt;&gt;Z1139,Q1140&amp;", ",""))))))&amp;(IF(ISBLANK(R1140),"",(IF(R1140&lt;&gt;R1139,R1140&amp;"m, ",IF(B1140&lt;&gt;B1139,R1140&amp;"m, ",IF(Z1140&lt;&gt;Z1139,R1140&amp;"m, ",""))))))&amp;IF(ISBLANK(S1140),"",(IF(B1140&lt;&gt;B1139,S1140&amp;", ",IF(S1140&lt;&gt;S1139,IF((Z1140=Z1139),"same locality "&amp;S1140&amp;", ",S1140&amp;", "),""))))&amp;(IF(ISBLANK(T1140),"",(IF(T1140&lt;&gt;T1139,IF(ISBLANK(F$2),T1140&amp;", ",T1140&amp;" "&amp;F$2&amp;", "),(IF(B1140&lt;&gt;B1139,IF(ISBLANK(F$2),T1140&amp;", ",T1140&amp;" "&amp;F$2&amp;", "),(IF(Z1140&lt;&gt;Z1139,IF(ISBLANK(F$2),T1140&amp;", ",T1140&amp;" "&amp;F$2&amp;", "),IF((U1140&lt;&gt;U1139)*($G$2="Y"),"same collector, ","")))))))))&amp;(IF(ISBLANK(U1140),"",(IF(U1140&lt;&gt;U1139,U1140&amp;", ",(IF(B1140&lt;&gt;B1139,U1140&amp;", ",IF(Z1140&lt;&gt;Z1139,U1140&amp;", ",(IF(T1140&lt;&gt;T1139,IF((T1140&lt;&gt;T1139)*($G$2="Y"),"same date, ", ""),IF((T1140=T1139)*(U1140=U1139)*(S1140&lt;&gt;S1139)*($G$2="Y"),"same collector and date, ", ""))))))))))&amp;(IF(ISBLANK(V1140),"",V1140&amp;", "))&amp;IF((AA1140&lt;&gt;AA1141)*($H$2="y"),AD1140&amp;AE1140,IF((AA1140&lt;&gt;AA1141)*($H$2="m"),AD1140&amp;AG1140,IF(($H$2&lt;&gt;"m")*($H$2&lt;&gt;"Y"),(IF(F1140=0,"",F1140&amp;" "&amp;$F$4&amp;" "))&amp;(IF(G1140=0,"",G1140&amp;" "&amp;$G$4&amp;" "))&amp;(IF(H1140=0,"",H1140&amp;" "&amp;H$4&amp;" "))&amp;(IF(I1140=0,"",I1140&amp;" "&amp;$I$4&amp;" "))&amp;(IF(J1140=0,"",J1140&amp;" "&amp;$J$4&amp;" "))&amp;IF((ISBLANK(C1140)),"","("&amp;C1140&amp;")"),"")))&amp;IF((B1140=B1141)*(K1140=K1141)*(L1140=L1141)*(M1140=M1141),IF(($H$2&lt;&gt;"m")*($H$2&lt;&gt;"Y"), ", ", IF((ISNUMBER(FIND(")",AE1140))), ", ", "")),IF((B1140=B1141)*(K1140=K1141)*(L1140=L1141),"; ",". ")))</f>
        <v/>
      </c>
      <c r="AI1140" s="1"/>
    </row>
    <row r="1141" spans="1:35" x14ac:dyDescent="0.25">
      <c r="A1141" s="3" t="str">
        <f t="shared" si="140"/>
        <v/>
      </c>
      <c r="B1141" s="53" t="str">
        <f t="shared" si="144"/>
        <v/>
      </c>
      <c r="C1141" s="57"/>
      <c r="D1141" s="57"/>
      <c r="E1141" s="57"/>
      <c r="F1141" s="57"/>
      <c r="G1141" s="57"/>
      <c r="H1141" s="57"/>
      <c r="I1141" s="57"/>
      <c r="J1141" s="57"/>
      <c r="K1141" s="57"/>
      <c r="L1141" s="57"/>
      <c r="M1141" s="54"/>
      <c r="N1141" s="57"/>
      <c r="O1141" s="58"/>
      <c r="P1141" s="58"/>
      <c r="Q1141" s="58"/>
      <c r="R1141" s="58"/>
      <c r="S1141" s="54"/>
      <c r="T1141" s="57"/>
      <c r="U1141" s="57"/>
      <c r="V1141" s="57"/>
      <c r="W1141" s="57"/>
      <c r="X1141" s="147" t="str">
        <f>IF(ISBLANK(D1141),"",IF('order-admin-units'!$I$1&lt;&gt;"y", "", IF((K1141="")*(ISBLANK(D1141)=FALSE), 'order-admin-units'!$B$1+1, VLOOKUP(K1141, ordercountry, 2))))</f>
        <v/>
      </c>
      <c r="Y1141" s="147" t="str">
        <f>IF(ISBLANK(D1141),"",IF('order-admin-units'!$I$1&lt;&gt;"y", "", IF(L1141="", 'order-admin-units'!$B$2+1, VLOOKUP(K1141&amp;"@"&amp;L1141, orderadmin, 2))))</f>
        <v/>
      </c>
      <c r="Z1141" s="147" t="str">
        <f t="shared" si="141"/>
        <v/>
      </c>
      <c r="AA1141" s="147" t="str">
        <f t="shared" si="142"/>
        <v/>
      </c>
      <c r="AB1141" s="147" t="str">
        <f t="shared" si="143"/>
        <v/>
      </c>
      <c r="AC1141" s="147" t="str">
        <f t="shared" si="137"/>
        <v/>
      </c>
      <c r="AD1141" s="11" t="str">
        <f t="shared" si="138"/>
        <v/>
      </c>
      <c r="AE1141" s="11" t="str">
        <f t="array" ref="AE1141">IF(ISBLANK(D1141),"",IF(OR($H$2="y",$H$2="m"),IF(AA1141=AA1140,IF(OR(AB1141=$AB$4:$AB1140)=FALSE,AE1140&amp;C1141,AE1140),"("&amp;C1141)&amp;IF(AA1141=AA1142,IF(OR(AB1142=$AB$4:$AB1141)=FALSE,", ",""),") "),""))</f>
        <v/>
      </c>
      <c r="AF1141" s="11" t="str">
        <f t="shared" si="139"/>
        <v/>
      </c>
      <c r="AG1141" s="11" t="str">
        <f t="array" ref="AG1141">IF(ISBLANK(D1141),"",IF(OR($H$2="y",$H$2="m"),IF(AA1141=AA1140,IF(OR(AC1141=$AC$4:$AC1140)=FALSE,AG1140&amp;AF1141,AG1140),"("&amp;AF1141)&amp;IF(AA1141=AA1142,IF(OR(AC1142=$AC$4:$AC1141)=FALSE,", ",""),") "),""))</f>
        <v/>
      </c>
      <c r="AH1141" s="10" t="str">
        <f>IF((ISBLANK(D1141)),"",IF(D1141=D1140,AH1140,"")&amp;IF(B1140&lt;&gt;B1141,((IF(ISBLANK(E1141),$D$3&amp;"Non-type material: "&amp;$D$3,$D$3&amp;INDEX('type-categories'!$A$2:$B$100,MATCH(E1141,'type-categories'!$A$2:$A$100,0),2)&amp;$D$3))),"")&amp;(IF(K1141&lt;&gt;K1140,$C$2&amp;K1141&amp;$K$3&amp;$C$2&amp;" ",(IF(B1141&lt;&gt;B1140,$C$2&amp;K1141&amp;$K$3&amp;$C$2&amp;" ",""))))&amp;(IF(L1141="","",((IF(L1141&lt;&gt;L1140,$D$2&amp;L1141&amp;$L$3&amp;$D$2&amp;" ",IF(B1141&lt;&gt;B1140,$D$2&amp;L1141&amp;$L$3&amp;$D$2&amp;" ",""))))))&amp;(IF(M1141="","",((IF(M1141&lt;&gt;M1140,$E$2&amp;M1141&amp;$E$2&amp;","&amp;" ",IF(B1141&lt;&gt;B1140,$E$2&amp;M1141&amp;$E$2&amp;",",""))))))&amp;(IF(N1141="","",IF(N1141&lt;&gt;N1140,N1141&amp;", ",IF(B1141&lt;&gt;B1140,N1141&amp;", ",""))))&amp;(IF(ISBLANK(O1141),"",(IF(O1141&lt;&gt;O1140,O1141&amp;", ",IF(B1141&lt;&gt;B1140,O1141&amp;", ","")))))&amp;(IF(ISBLANK(P1141),"",(IF(P1141&lt;&gt;P1140,P1141&amp;", ",IF(B1141&lt;&gt;B1140,P1141&amp;", ",IF(Z1141&lt;&gt;Z1140,P1141&amp;", ",""))))))&amp;(IF(ISBLANK(Q1141),"",(IF(Q1141&lt;&gt;Q1140,Q1141&amp;", ",IF(B1141&lt;&gt;B1140,Q1141&amp;", ",IF(Z1141&lt;&gt;Z1140,Q1141&amp;", ",""))))))&amp;(IF(ISBLANK(R1141),"",(IF(R1141&lt;&gt;R1140,R1141&amp;"m, ",IF(B1141&lt;&gt;B1140,R1141&amp;"m, ",IF(Z1141&lt;&gt;Z1140,R1141&amp;"m, ",""))))))&amp;IF(ISBLANK(S1141),"",(IF(B1141&lt;&gt;B1140,S1141&amp;", ",IF(S1141&lt;&gt;S1140,IF((Z1141=Z1140),"same locality "&amp;S1141&amp;", ",S1141&amp;", "),""))))&amp;(IF(ISBLANK(T1141),"",(IF(T1141&lt;&gt;T1140,IF(ISBLANK(F$2),T1141&amp;", ",T1141&amp;" "&amp;F$2&amp;", "),(IF(B1141&lt;&gt;B1140,IF(ISBLANK(F$2),T1141&amp;", ",T1141&amp;" "&amp;F$2&amp;", "),(IF(Z1141&lt;&gt;Z1140,IF(ISBLANK(F$2),T1141&amp;", ",T1141&amp;" "&amp;F$2&amp;", "),IF((U1141&lt;&gt;U1140)*($G$2="Y"),"same collector, ","")))))))))&amp;(IF(ISBLANK(U1141),"",(IF(U1141&lt;&gt;U1140,U1141&amp;", ",(IF(B1141&lt;&gt;B1140,U1141&amp;", ",IF(Z1141&lt;&gt;Z1140,U1141&amp;", ",(IF(T1141&lt;&gt;T1140,IF((T1141&lt;&gt;T1140)*($G$2="Y"),"same date, ", ""),IF((T1141=T1140)*(U1141=U1140)*(S1141&lt;&gt;S1140)*($G$2="Y"),"same collector and date, ", ""))))))))))&amp;(IF(ISBLANK(V1141),"",V1141&amp;", "))&amp;IF((AA1141&lt;&gt;AA1142)*($H$2="y"),AD1141&amp;AE1141,IF((AA1141&lt;&gt;AA1142)*($H$2="m"),AD1141&amp;AG1141,IF(($H$2&lt;&gt;"m")*($H$2&lt;&gt;"Y"),(IF(F1141=0,"",F1141&amp;" "&amp;$F$4&amp;" "))&amp;(IF(G1141=0,"",G1141&amp;" "&amp;$G$4&amp;" "))&amp;(IF(H1141=0,"",H1141&amp;" "&amp;H$4&amp;" "))&amp;(IF(I1141=0,"",I1141&amp;" "&amp;$I$4&amp;" "))&amp;(IF(J1141=0,"",J1141&amp;" "&amp;$J$4&amp;" "))&amp;IF((ISBLANK(C1141)),"","("&amp;C1141&amp;")"),"")))&amp;IF((B1141=B1142)*(K1141=K1142)*(L1141=L1142)*(M1141=M1142),IF(($H$2&lt;&gt;"m")*($H$2&lt;&gt;"Y"), ", ", IF((ISNUMBER(FIND(")",AE1141))), ", ", "")),IF((B1141=B1142)*(K1141=K1142)*(L1141=L1142),"; ",". ")))</f>
        <v/>
      </c>
      <c r="AI1141" s="1"/>
    </row>
    <row r="1142" spans="1:35" x14ac:dyDescent="0.25">
      <c r="A1142" s="3" t="str">
        <f t="shared" si="140"/>
        <v/>
      </c>
      <c r="B1142" s="53" t="str">
        <f t="shared" si="144"/>
        <v/>
      </c>
      <c r="C1142" s="57"/>
      <c r="D1142" s="57"/>
      <c r="E1142" s="57"/>
      <c r="F1142" s="57"/>
      <c r="G1142" s="57"/>
      <c r="H1142" s="57"/>
      <c r="I1142" s="57"/>
      <c r="J1142" s="57"/>
      <c r="K1142" s="57"/>
      <c r="L1142" s="57"/>
      <c r="M1142" s="54"/>
      <c r="N1142" s="57"/>
      <c r="O1142" s="58"/>
      <c r="P1142" s="58"/>
      <c r="Q1142" s="58"/>
      <c r="R1142" s="58"/>
      <c r="S1142" s="54"/>
      <c r="T1142" s="57"/>
      <c r="U1142" s="57"/>
      <c r="V1142" s="57"/>
      <c r="W1142" s="57"/>
      <c r="X1142" s="147" t="str">
        <f>IF(ISBLANK(D1142),"",IF('order-admin-units'!$I$1&lt;&gt;"y", "", IF((K1142="")*(ISBLANK(D1142)=FALSE), 'order-admin-units'!$B$1+1, VLOOKUP(K1142, ordercountry, 2))))</f>
        <v/>
      </c>
      <c r="Y1142" s="147" t="str">
        <f>IF(ISBLANK(D1142),"",IF('order-admin-units'!$I$1&lt;&gt;"y", "", IF(L1142="", 'order-admin-units'!$B$2+1, VLOOKUP(K1142&amp;"@"&amp;L1142, orderadmin, 2))))</f>
        <v/>
      </c>
      <c r="Z1142" s="147" t="str">
        <f t="shared" si="141"/>
        <v/>
      </c>
      <c r="AA1142" s="147" t="str">
        <f t="shared" si="142"/>
        <v/>
      </c>
      <c r="AB1142" s="147" t="str">
        <f t="shared" si="143"/>
        <v/>
      </c>
      <c r="AC1142" s="147" t="str">
        <f t="shared" si="137"/>
        <v/>
      </c>
      <c r="AD1142" s="11" t="str">
        <f t="shared" si="138"/>
        <v/>
      </c>
      <c r="AE1142" s="11" t="str">
        <f t="array" ref="AE1142">IF(ISBLANK(D1142),"",IF(OR($H$2="y",$H$2="m"),IF(AA1142=AA1141,IF(OR(AB1142=$AB$4:$AB1141)=FALSE,AE1141&amp;C1142,AE1141),"("&amp;C1142)&amp;IF(AA1142=AA1143,IF(OR(AB1143=$AB$4:$AB1142)=FALSE,", ",""),") "),""))</f>
        <v/>
      </c>
      <c r="AF1142" s="11" t="str">
        <f t="shared" si="139"/>
        <v/>
      </c>
      <c r="AG1142" s="11" t="str">
        <f t="array" ref="AG1142">IF(ISBLANK(D1142),"",IF(OR($H$2="y",$H$2="m"),IF(AA1142=AA1141,IF(OR(AC1142=$AC$4:$AC1141)=FALSE,AG1141&amp;AF1142,AG1141),"("&amp;AF1142)&amp;IF(AA1142=AA1143,IF(OR(AC1143=$AC$4:$AC1142)=FALSE,", ",""),") "),""))</f>
        <v/>
      </c>
      <c r="AH1142" s="10" t="str">
        <f>IF((ISBLANK(D1142)),"",IF(D1142=D1141,AH1141,"")&amp;IF(B1141&lt;&gt;B1142,((IF(ISBLANK(E1142),$D$3&amp;"Non-type material: "&amp;$D$3,$D$3&amp;INDEX('type-categories'!$A$2:$B$100,MATCH(E1142,'type-categories'!$A$2:$A$100,0),2)&amp;$D$3))),"")&amp;(IF(K1142&lt;&gt;K1141,$C$2&amp;K1142&amp;$K$3&amp;$C$2&amp;" ",(IF(B1142&lt;&gt;B1141,$C$2&amp;K1142&amp;$K$3&amp;$C$2&amp;" ",""))))&amp;(IF(L1142="","",((IF(L1142&lt;&gt;L1141,$D$2&amp;L1142&amp;$L$3&amp;$D$2&amp;" ",IF(B1142&lt;&gt;B1141,$D$2&amp;L1142&amp;$L$3&amp;$D$2&amp;" ",""))))))&amp;(IF(M1142="","",((IF(M1142&lt;&gt;M1141,$E$2&amp;M1142&amp;$E$2&amp;","&amp;" ",IF(B1142&lt;&gt;B1141,$E$2&amp;M1142&amp;$E$2&amp;",",""))))))&amp;(IF(N1142="","",IF(N1142&lt;&gt;N1141,N1142&amp;", ",IF(B1142&lt;&gt;B1141,N1142&amp;", ",""))))&amp;(IF(ISBLANK(O1142),"",(IF(O1142&lt;&gt;O1141,O1142&amp;", ",IF(B1142&lt;&gt;B1141,O1142&amp;", ","")))))&amp;(IF(ISBLANK(P1142),"",(IF(P1142&lt;&gt;P1141,P1142&amp;", ",IF(B1142&lt;&gt;B1141,P1142&amp;", ",IF(Z1142&lt;&gt;Z1141,P1142&amp;", ",""))))))&amp;(IF(ISBLANK(Q1142),"",(IF(Q1142&lt;&gt;Q1141,Q1142&amp;", ",IF(B1142&lt;&gt;B1141,Q1142&amp;", ",IF(Z1142&lt;&gt;Z1141,Q1142&amp;", ",""))))))&amp;(IF(ISBLANK(R1142),"",(IF(R1142&lt;&gt;R1141,R1142&amp;"m, ",IF(B1142&lt;&gt;B1141,R1142&amp;"m, ",IF(Z1142&lt;&gt;Z1141,R1142&amp;"m, ",""))))))&amp;IF(ISBLANK(S1142),"",(IF(B1142&lt;&gt;B1141,S1142&amp;", ",IF(S1142&lt;&gt;S1141,IF((Z1142=Z1141),"same locality "&amp;S1142&amp;", ",S1142&amp;", "),""))))&amp;(IF(ISBLANK(T1142),"",(IF(T1142&lt;&gt;T1141,IF(ISBLANK(F$2),T1142&amp;", ",T1142&amp;" "&amp;F$2&amp;", "),(IF(B1142&lt;&gt;B1141,IF(ISBLANK(F$2),T1142&amp;", ",T1142&amp;" "&amp;F$2&amp;", "),(IF(Z1142&lt;&gt;Z1141,IF(ISBLANK(F$2),T1142&amp;", ",T1142&amp;" "&amp;F$2&amp;", "),IF((U1142&lt;&gt;U1141)*($G$2="Y"),"same collector, ","")))))))))&amp;(IF(ISBLANK(U1142),"",(IF(U1142&lt;&gt;U1141,U1142&amp;", ",(IF(B1142&lt;&gt;B1141,U1142&amp;", ",IF(Z1142&lt;&gt;Z1141,U1142&amp;", ",(IF(T1142&lt;&gt;T1141,IF((T1142&lt;&gt;T1141)*($G$2="Y"),"same date, ", ""),IF((T1142=T1141)*(U1142=U1141)*(S1142&lt;&gt;S1141)*($G$2="Y"),"same collector and date, ", ""))))))))))&amp;(IF(ISBLANK(V1142),"",V1142&amp;", "))&amp;IF((AA1142&lt;&gt;AA1143)*($H$2="y"),AD1142&amp;AE1142,IF((AA1142&lt;&gt;AA1143)*($H$2="m"),AD1142&amp;AG1142,IF(($H$2&lt;&gt;"m")*($H$2&lt;&gt;"Y"),(IF(F1142=0,"",F1142&amp;" "&amp;$F$4&amp;" "))&amp;(IF(G1142=0,"",G1142&amp;" "&amp;$G$4&amp;" "))&amp;(IF(H1142=0,"",H1142&amp;" "&amp;H$4&amp;" "))&amp;(IF(I1142=0,"",I1142&amp;" "&amp;$I$4&amp;" "))&amp;(IF(J1142=0,"",J1142&amp;" "&amp;$J$4&amp;" "))&amp;IF((ISBLANK(C1142)),"","("&amp;C1142&amp;")"),"")))&amp;IF((B1142=B1143)*(K1142=K1143)*(L1142=L1143)*(M1142=M1143),IF(($H$2&lt;&gt;"m")*($H$2&lt;&gt;"Y"), ", ", IF((ISNUMBER(FIND(")",AE1142))), ", ", "")),IF((B1142=B1143)*(K1142=K1143)*(L1142=L1143),"; ",". ")))</f>
        <v/>
      </c>
      <c r="AI1142" s="1"/>
    </row>
    <row r="1143" spans="1:35" x14ac:dyDescent="0.25">
      <c r="A1143" s="3" t="str">
        <f t="shared" si="140"/>
        <v/>
      </c>
      <c r="B1143" s="53" t="str">
        <f t="shared" si="144"/>
        <v/>
      </c>
      <c r="C1143" s="57"/>
      <c r="D1143" s="57"/>
      <c r="E1143" s="57"/>
      <c r="F1143" s="57"/>
      <c r="G1143" s="57"/>
      <c r="H1143" s="57"/>
      <c r="I1143" s="57"/>
      <c r="J1143" s="57"/>
      <c r="K1143" s="57"/>
      <c r="L1143" s="57"/>
      <c r="M1143" s="54"/>
      <c r="N1143" s="57"/>
      <c r="O1143" s="58"/>
      <c r="P1143" s="58"/>
      <c r="Q1143" s="58"/>
      <c r="R1143" s="58"/>
      <c r="S1143" s="54"/>
      <c r="T1143" s="57"/>
      <c r="U1143" s="57"/>
      <c r="V1143" s="57"/>
      <c r="W1143" s="57"/>
      <c r="X1143" s="147" t="str">
        <f>IF(ISBLANK(D1143),"",IF('order-admin-units'!$I$1&lt;&gt;"y", "", IF((K1143="")*(ISBLANK(D1143)=FALSE), 'order-admin-units'!$B$1+1, VLOOKUP(K1143, ordercountry, 2))))</f>
        <v/>
      </c>
      <c r="Y1143" s="147" t="str">
        <f>IF(ISBLANK(D1143),"",IF('order-admin-units'!$I$1&lt;&gt;"y", "", IF(L1143="", 'order-admin-units'!$B$2+1, VLOOKUP(K1143&amp;"@"&amp;L1143, orderadmin, 2))))</f>
        <v/>
      </c>
      <c r="Z1143" s="147" t="str">
        <f t="shared" si="141"/>
        <v/>
      </c>
      <c r="AA1143" s="147" t="str">
        <f t="shared" si="142"/>
        <v/>
      </c>
      <c r="AB1143" s="147" t="str">
        <f t="shared" si="143"/>
        <v/>
      </c>
      <c r="AC1143" s="147" t="str">
        <f t="shared" si="137"/>
        <v/>
      </c>
      <c r="AD1143" s="11" t="str">
        <f t="shared" si="138"/>
        <v/>
      </c>
      <c r="AE1143" s="11" t="str">
        <f t="array" ref="AE1143">IF(ISBLANK(D1143),"",IF(OR($H$2="y",$H$2="m"),IF(AA1143=AA1142,IF(OR(AB1143=$AB$4:$AB1142)=FALSE,AE1142&amp;C1143,AE1142),"("&amp;C1143)&amp;IF(AA1143=AA1144,IF(OR(AB1144=$AB$4:$AB1143)=FALSE,", ",""),") "),""))</f>
        <v/>
      </c>
      <c r="AF1143" s="11" t="str">
        <f t="shared" si="139"/>
        <v/>
      </c>
      <c r="AG1143" s="11" t="str">
        <f t="array" ref="AG1143">IF(ISBLANK(D1143),"",IF(OR($H$2="y",$H$2="m"),IF(AA1143=AA1142,IF(OR(AC1143=$AC$4:$AC1142)=FALSE,AG1142&amp;AF1143,AG1142),"("&amp;AF1143)&amp;IF(AA1143=AA1144,IF(OR(AC1144=$AC$4:$AC1143)=FALSE,", ",""),") "),""))</f>
        <v/>
      </c>
      <c r="AH1143" s="10" t="str">
        <f>IF((ISBLANK(D1143)),"",IF(D1143=D1142,AH1142,"")&amp;IF(B1142&lt;&gt;B1143,((IF(ISBLANK(E1143),$D$3&amp;"Non-type material: "&amp;$D$3,$D$3&amp;INDEX('type-categories'!$A$2:$B$100,MATCH(E1143,'type-categories'!$A$2:$A$100,0),2)&amp;$D$3))),"")&amp;(IF(K1143&lt;&gt;K1142,$C$2&amp;K1143&amp;$K$3&amp;$C$2&amp;" ",(IF(B1143&lt;&gt;B1142,$C$2&amp;K1143&amp;$K$3&amp;$C$2&amp;" ",""))))&amp;(IF(L1143="","",((IF(L1143&lt;&gt;L1142,$D$2&amp;L1143&amp;$L$3&amp;$D$2&amp;" ",IF(B1143&lt;&gt;B1142,$D$2&amp;L1143&amp;$L$3&amp;$D$2&amp;" ",""))))))&amp;(IF(M1143="","",((IF(M1143&lt;&gt;M1142,$E$2&amp;M1143&amp;$E$2&amp;","&amp;" ",IF(B1143&lt;&gt;B1142,$E$2&amp;M1143&amp;$E$2&amp;",",""))))))&amp;(IF(N1143="","",IF(N1143&lt;&gt;N1142,N1143&amp;", ",IF(B1143&lt;&gt;B1142,N1143&amp;", ",""))))&amp;(IF(ISBLANK(O1143),"",(IF(O1143&lt;&gt;O1142,O1143&amp;", ",IF(B1143&lt;&gt;B1142,O1143&amp;", ","")))))&amp;(IF(ISBLANK(P1143),"",(IF(P1143&lt;&gt;P1142,P1143&amp;", ",IF(B1143&lt;&gt;B1142,P1143&amp;", ",IF(Z1143&lt;&gt;Z1142,P1143&amp;", ",""))))))&amp;(IF(ISBLANK(Q1143),"",(IF(Q1143&lt;&gt;Q1142,Q1143&amp;", ",IF(B1143&lt;&gt;B1142,Q1143&amp;", ",IF(Z1143&lt;&gt;Z1142,Q1143&amp;", ",""))))))&amp;(IF(ISBLANK(R1143),"",(IF(R1143&lt;&gt;R1142,R1143&amp;"m, ",IF(B1143&lt;&gt;B1142,R1143&amp;"m, ",IF(Z1143&lt;&gt;Z1142,R1143&amp;"m, ",""))))))&amp;IF(ISBLANK(S1143),"",(IF(B1143&lt;&gt;B1142,S1143&amp;", ",IF(S1143&lt;&gt;S1142,IF((Z1143=Z1142),"same locality "&amp;S1143&amp;", ",S1143&amp;", "),""))))&amp;(IF(ISBLANK(T1143),"",(IF(T1143&lt;&gt;T1142,IF(ISBLANK(F$2),T1143&amp;", ",T1143&amp;" "&amp;F$2&amp;", "),(IF(B1143&lt;&gt;B1142,IF(ISBLANK(F$2),T1143&amp;", ",T1143&amp;" "&amp;F$2&amp;", "),(IF(Z1143&lt;&gt;Z1142,IF(ISBLANK(F$2),T1143&amp;", ",T1143&amp;" "&amp;F$2&amp;", "),IF((U1143&lt;&gt;U1142)*($G$2="Y"),"same collector, ","")))))))))&amp;(IF(ISBLANK(U1143),"",(IF(U1143&lt;&gt;U1142,U1143&amp;", ",(IF(B1143&lt;&gt;B1142,U1143&amp;", ",IF(Z1143&lt;&gt;Z1142,U1143&amp;", ",(IF(T1143&lt;&gt;T1142,IF((T1143&lt;&gt;T1142)*($G$2="Y"),"same date, ", ""),IF((T1143=T1142)*(U1143=U1142)*(S1143&lt;&gt;S1142)*($G$2="Y"),"same collector and date, ", ""))))))))))&amp;(IF(ISBLANK(V1143),"",V1143&amp;", "))&amp;IF((AA1143&lt;&gt;AA1144)*($H$2="y"),AD1143&amp;AE1143,IF((AA1143&lt;&gt;AA1144)*($H$2="m"),AD1143&amp;AG1143,IF(($H$2&lt;&gt;"m")*($H$2&lt;&gt;"Y"),(IF(F1143=0,"",F1143&amp;" "&amp;$F$4&amp;" "))&amp;(IF(G1143=0,"",G1143&amp;" "&amp;$G$4&amp;" "))&amp;(IF(H1143=0,"",H1143&amp;" "&amp;H$4&amp;" "))&amp;(IF(I1143=0,"",I1143&amp;" "&amp;$I$4&amp;" "))&amp;(IF(J1143=0,"",J1143&amp;" "&amp;$J$4&amp;" "))&amp;IF((ISBLANK(C1143)),"","("&amp;C1143&amp;")"),"")))&amp;IF((B1143=B1144)*(K1143=K1144)*(L1143=L1144)*(M1143=M1144),IF(($H$2&lt;&gt;"m")*($H$2&lt;&gt;"Y"), ", ", IF((ISNUMBER(FIND(")",AE1143))), ", ", "")),IF((B1143=B1144)*(K1143=K1144)*(L1143=L1144),"; ",". ")))</f>
        <v/>
      </c>
      <c r="AI1143" s="1"/>
    </row>
    <row r="1144" spans="1:35" x14ac:dyDescent="0.25">
      <c r="A1144" s="3" t="str">
        <f t="shared" si="140"/>
        <v/>
      </c>
      <c r="B1144" s="53" t="str">
        <f t="shared" si="144"/>
        <v/>
      </c>
      <c r="C1144" s="57"/>
      <c r="D1144" s="57"/>
      <c r="E1144" s="57"/>
      <c r="F1144" s="57"/>
      <c r="G1144" s="57"/>
      <c r="H1144" s="57"/>
      <c r="I1144" s="57"/>
      <c r="J1144" s="57"/>
      <c r="K1144" s="57"/>
      <c r="L1144" s="57"/>
      <c r="M1144" s="54"/>
      <c r="N1144" s="57"/>
      <c r="O1144" s="58"/>
      <c r="P1144" s="58"/>
      <c r="Q1144" s="58"/>
      <c r="R1144" s="58"/>
      <c r="S1144" s="54"/>
      <c r="T1144" s="57"/>
      <c r="U1144" s="57"/>
      <c r="V1144" s="57"/>
      <c r="W1144" s="57"/>
      <c r="X1144" s="147" t="str">
        <f>IF(ISBLANK(D1144),"",IF('order-admin-units'!$I$1&lt;&gt;"y", "", IF((K1144="")*(ISBLANK(D1144)=FALSE), 'order-admin-units'!$B$1+1, VLOOKUP(K1144, ordercountry, 2))))</f>
        <v/>
      </c>
      <c r="Y1144" s="147" t="str">
        <f>IF(ISBLANK(D1144),"",IF('order-admin-units'!$I$1&lt;&gt;"y", "", IF(L1144="", 'order-admin-units'!$B$2+1, VLOOKUP(K1144&amp;"@"&amp;L1144, orderadmin, 2))))</f>
        <v/>
      </c>
      <c r="Z1144" s="147" t="str">
        <f t="shared" si="141"/>
        <v/>
      </c>
      <c r="AA1144" s="147" t="str">
        <f t="shared" si="142"/>
        <v/>
      </c>
      <c r="AB1144" s="147" t="str">
        <f t="shared" si="143"/>
        <v/>
      </c>
      <c r="AC1144" s="147" t="str">
        <f t="shared" si="137"/>
        <v/>
      </c>
      <c r="AD1144" s="11" t="str">
        <f t="shared" si="138"/>
        <v/>
      </c>
      <c r="AE1144" s="11" t="str">
        <f t="array" ref="AE1144">IF(ISBLANK(D1144),"",IF(OR($H$2="y",$H$2="m"),IF(AA1144=AA1143,IF(OR(AB1144=$AB$4:$AB1143)=FALSE,AE1143&amp;C1144,AE1143),"("&amp;C1144)&amp;IF(AA1144=AA1145,IF(OR(AB1145=$AB$4:$AB1144)=FALSE,", ",""),") "),""))</f>
        <v/>
      </c>
      <c r="AF1144" s="11" t="str">
        <f t="shared" si="139"/>
        <v/>
      </c>
      <c r="AG1144" s="11" t="str">
        <f t="array" ref="AG1144">IF(ISBLANK(D1144),"",IF(OR($H$2="y",$H$2="m"),IF(AA1144=AA1143,IF(OR(AC1144=$AC$4:$AC1143)=FALSE,AG1143&amp;AF1144,AG1143),"("&amp;AF1144)&amp;IF(AA1144=AA1145,IF(OR(AC1145=$AC$4:$AC1144)=FALSE,", ",""),") "),""))</f>
        <v/>
      </c>
      <c r="AH1144" s="10" t="str">
        <f>IF((ISBLANK(D1144)),"",IF(D1144=D1143,AH1143,"")&amp;IF(B1143&lt;&gt;B1144,((IF(ISBLANK(E1144),$D$3&amp;"Non-type material: "&amp;$D$3,$D$3&amp;INDEX('type-categories'!$A$2:$B$100,MATCH(E1144,'type-categories'!$A$2:$A$100,0),2)&amp;$D$3))),"")&amp;(IF(K1144&lt;&gt;K1143,$C$2&amp;K1144&amp;$K$3&amp;$C$2&amp;" ",(IF(B1144&lt;&gt;B1143,$C$2&amp;K1144&amp;$K$3&amp;$C$2&amp;" ",""))))&amp;(IF(L1144="","",((IF(L1144&lt;&gt;L1143,$D$2&amp;L1144&amp;$L$3&amp;$D$2&amp;" ",IF(B1144&lt;&gt;B1143,$D$2&amp;L1144&amp;$L$3&amp;$D$2&amp;" ",""))))))&amp;(IF(M1144="","",((IF(M1144&lt;&gt;M1143,$E$2&amp;M1144&amp;$E$2&amp;","&amp;" ",IF(B1144&lt;&gt;B1143,$E$2&amp;M1144&amp;$E$2&amp;",",""))))))&amp;(IF(N1144="","",IF(N1144&lt;&gt;N1143,N1144&amp;", ",IF(B1144&lt;&gt;B1143,N1144&amp;", ",""))))&amp;(IF(ISBLANK(O1144),"",(IF(O1144&lt;&gt;O1143,O1144&amp;", ",IF(B1144&lt;&gt;B1143,O1144&amp;", ","")))))&amp;(IF(ISBLANK(P1144),"",(IF(P1144&lt;&gt;P1143,P1144&amp;", ",IF(B1144&lt;&gt;B1143,P1144&amp;", ",IF(Z1144&lt;&gt;Z1143,P1144&amp;", ",""))))))&amp;(IF(ISBLANK(Q1144),"",(IF(Q1144&lt;&gt;Q1143,Q1144&amp;", ",IF(B1144&lt;&gt;B1143,Q1144&amp;", ",IF(Z1144&lt;&gt;Z1143,Q1144&amp;", ",""))))))&amp;(IF(ISBLANK(R1144),"",(IF(R1144&lt;&gt;R1143,R1144&amp;"m, ",IF(B1144&lt;&gt;B1143,R1144&amp;"m, ",IF(Z1144&lt;&gt;Z1143,R1144&amp;"m, ",""))))))&amp;IF(ISBLANK(S1144),"",(IF(B1144&lt;&gt;B1143,S1144&amp;", ",IF(S1144&lt;&gt;S1143,IF((Z1144=Z1143),"same locality "&amp;S1144&amp;", ",S1144&amp;", "),""))))&amp;(IF(ISBLANK(T1144),"",(IF(T1144&lt;&gt;T1143,IF(ISBLANK(F$2),T1144&amp;", ",T1144&amp;" "&amp;F$2&amp;", "),(IF(B1144&lt;&gt;B1143,IF(ISBLANK(F$2),T1144&amp;", ",T1144&amp;" "&amp;F$2&amp;", "),(IF(Z1144&lt;&gt;Z1143,IF(ISBLANK(F$2),T1144&amp;", ",T1144&amp;" "&amp;F$2&amp;", "),IF((U1144&lt;&gt;U1143)*($G$2="Y"),"same collector, ","")))))))))&amp;(IF(ISBLANK(U1144),"",(IF(U1144&lt;&gt;U1143,U1144&amp;", ",(IF(B1144&lt;&gt;B1143,U1144&amp;", ",IF(Z1144&lt;&gt;Z1143,U1144&amp;", ",(IF(T1144&lt;&gt;T1143,IF((T1144&lt;&gt;T1143)*($G$2="Y"),"same date, ", ""),IF((T1144=T1143)*(U1144=U1143)*(S1144&lt;&gt;S1143)*($G$2="Y"),"same collector and date, ", ""))))))))))&amp;(IF(ISBLANK(V1144),"",V1144&amp;", "))&amp;IF((AA1144&lt;&gt;AA1145)*($H$2="y"),AD1144&amp;AE1144,IF((AA1144&lt;&gt;AA1145)*($H$2="m"),AD1144&amp;AG1144,IF(($H$2&lt;&gt;"m")*($H$2&lt;&gt;"Y"),(IF(F1144=0,"",F1144&amp;" "&amp;$F$4&amp;" "))&amp;(IF(G1144=0,"",G1144&amp;" "&amp;$G$4&amp;" "))&amp;(IF(H1144=0,"",H1144&amp;" "&amp;H$4&amp;" "))&amp;(IF(I1144=0,"",I1144&amp;" "&amp;$I$4&amp;" "))&amp;(IF(J1144=0,"",J1144&amp;" "&amp;$J$4&amp;" "))&amp;IF((ISBLANK(C1144)),"","("&amp;C1144&amp;")"),"")))&amp;IF((B1144=B1145)*(K1144=K1145)*(L1144=L1145)*(M1144=M1145),IF(($H$2&lt;&gt;"m")*($H$2&lt;&gt;"Y"), ", ", IF((ISNUMBER(FIND(")",AE1144))), ", ", "")),IF((B1144=B1145)*(K1144=K1145)*(L1144=L1145),"; ",". ")))</f>
        <v/>
      </c>
      <c r="AI1144" s="1"/>
    </row>
    <row r="1145" spans="1:35" x14ac:dyDescent="0.25">
      <c r="A1145" s="3" t="str">
        <f t="shared" si="140"/>
        <v/>
      </c>
      <c r="B1145" s="53" t="str">
        <f t="shared" si="144"/>
        <v/>
      </c>
      <c r="C1145" s="57"/>
      <c r="D1145" s="57"/>
      <c r="E1145" s="57"/>
      <c r="F1145" s="57"/>
      <c r="G1145" s="57"/>
      <c r="H1145" s="57"/>
      <c r="I1145" s="57"/>
      <c r="J1145" s="57"/>
      <c r="K1145" s="57"/>
      <c r="L1145" s="57"/>
      <c r="M1145" s="54"/>
      <c r="N1145" s="57"/>
      <c r="O1145" s="58"/>
      <c r="P1145" s="58"/>
      <c r="Q1145" s="58"/>
      <c r="R1145" s="58"/>
      <c r="S1145" s="54"/>
      <c r="T1145" s="57"/>
      <c r="U1145" s="57"/>
      <c r="V1145" s="57"/>
      <c r="W1145" s="57"/>
      <c r="X1145" s="147" t="str">
        <f>IF(ISBLANK(D1145),"",IF('order-admin-units'!$I$1&lt;&gt;"y", "", IF((K1145="")*(ISBLANK(D1145)=FALSE), 'order-admin-units'!$B$1+1, VLOOKUP(K1145, ordercountry, 2))))</f>
        <v/>
      </c>
      <c r="Y1145" s="147" t="str">
        <f>IF(ISBLANK(D1145),"",IF('order-admin-units'!$I$1&lt;&gt;"y", "", IF(L1145="", 'order-admin-units'!$B$2+1, VLOOKUP(K1145&amp;"@"&amp;L1145, orderadmin, 2))))</f>
        <v/>
      </c>
      <c r="Z1145" s="147" t="str">
        <f t="shared" si="141"/>
        <v/>
      </c>
      <c r="AA1145" s="147" t="str">
        <f t="shared" si="142"/>
        <v/>
      </c>
      <c r="AB1145" s="147" t="str">
        <f t="shared" si="143"/>
        <v/>
      </c>
      <c r="AC1145" s="147" t="str">
        <f t="shared" si="137"/>
        <v/>
      </c>
      <c r="AD1145" s="11" t="str">
        <f t="shared" si="138"/>
        <v/>
      </c>
      <c r="AE1145" s="11" t="str">
        <f t="array" ref="AE1145">IF(ISBLANK(D1145),"",IF(OR($H$2="y",$H$2="m"),IF(AA1145=AA1144,IF(OR(AB1145=$AB$4:$AB1144)=FALSE,AE1144&amp;C1145,AE1144),"("&amp;C1145)&amp;IF(AA1145=AA1146,IF(OR(AB1146=$AB$4:$AB1145)=FALSE,", ",""),") "),""))</f>
        <v/>
      </c>
      <c r="AF1145" s="11" t="str">
        <f t="shared" si="139"/>
        <v/>
      </c>
      <c r="AG1145" s="11" t="str">
        <f t="array" ref="AG1145">IF(ISBLANK(D1145),"",IF(OR($H$2="y",$H$2="m"),IF(AA1145=AA1144,IF(OR(AC1145=$AC$4:$AC1144)=FALSE,AG1144&amp;AF1145,AG1144),"("&amp;AF1145)&amp;IF(AA1145=AA1146,IF(OR(AC1146=$AC$4:$AC1145)=FALSE,", ",""),") "),""))</f>
        <v/>
      </c>
      <c r="AH1145" s="10" t="str">
        <f>IF((ISBLANK(D1145)),"",IF(D1145=D1144,AH1144,"")&amp;IF(B1144&lt;&gt;B1145,((IF(ISBLANK(E1145),$D$3&amp;"Non-type material: "&amp;$D$3,$D$3&amp;INDEX('type-categories'!$A$2:$B$100,MATCH(E1145,'type-categories'!$A$2:$A$100,0),2)&amp;$D$3))),"")&amp;(IF(K1145&lt;&gt;K1144,$C$2&amp;K1145&amp;$K$3&amp;$C$2&amp;" ",(IF(B1145&lt;&gt;B1144,$C$2&amp;K1145&amp;$K$3&amp;$C$2&amp;" ",""))))&amp;(IF(L1145="","",((IF(L1145&lt;&gt;L1144,$D$2&amp;L1145&amp;$L$3&amp;$D$2&amp;" ",IF(B1145&lt;&gt;B1144,$D$2&amp;L1145&amp;$L$3&amp;$D$2&amp;" ",""))))))&amp;(IF(M1145="","",((IF(M1145&lt;&gt;M1144,$E$2&amp;M1145&amp;$E$2&amp;","&amp;" ",IF(B1145&lt;&gt;B1144,$E$2&amp;M1145&amp;$E$2&amp;",",""))))))&amp;(IF(N1145="","",IF(N1145&lt;&gt;N1144,N1145&amp;", ",IF(B1145&lt;&gt;B1144,N1145&amp;", ",""))))&amp;(IF(ISBLANK(O1145),"",(IF(O1145&lt;&gt;O1144,O1145&amp;", ",IF(B1145&lt;&gt;B1144,O1145&amp;", ","")))))&amp;(IF(ISBLANK(P1145),"",(IF(P1145&lt;&gt;P1144,P1145&amp;", ",IF(B1145&lt;&gt;B1144,P1145&amp;", ",IF(Z1145&lt;&gt;Z1144,P1145&amp;", ",""))))))&amp;(IF(ISBLANK(Q1145),"",(IF(Q1145&lt;&gt;Q1144,Q1145&amp;", ",IF(B1145&lt;&gt;B1144,Q1145&amp;", ",IF(Z1145&lt;&gt;Z1144,Q1145&amp;", ",""))))))&amp;(IF(ISBLANK(R1145),"",(IF(R1145&lt;&gt;R1144,R1145&amp;"m, ",IF(B1145&lt;&gt;B1144,R1145&amp;"m, ",IF(Z1145&lt;&gt;Z1144,R1145&amp;"m, ",""))))))&amp;IF(ISBLANK(S1145),"",(IF(B1145&lt;&gt;B1144,S1145&amp;", ",IF(S1145&lt;&gt;S1144,IF((Z1145=Z1144),"same locality "&amp;S1145&amp;", ",S1145&amp;", "),""))))&amp;(IF(ISBLANK(T1145),"",(IF(T1145&lt;&gt;T1144,IF(ISBLANK(F$2),T1145&amp;", ",T1145&amp;" "&amp;F$2&amp;", "),(IF(B1145&lt;&gt;B1144,IF(ISBLANK(F$2),T1145&amp;", ",T1145&amp;" "&amp;F$2&amp;", "),(IF(Z1145&lt;&gt;Z1144,IF(ISBLANK(F$2),T1145&amp;", ",T1145&amp;" "&amp;F$2&amp;", "),IF((U1145&lt;&gt;U1144)*($G$2="Y"),"same collector, ","")))))))))&amp;(IF(ISBLANK(U1145),"",(IF(U1145&lt;&gt;U1144,U1145&amp;", ",(IF(B1145&lt;&gt;B1144,U1145&amp;", ",IF(Z1145&lt;&gt;Z1144,U1145&amp;", ",(IF(T1145&lt;&gt;T1144,IF((T1145&lt;&gt;T1144)*($G$2="Y"),"same date, ", ""),IF((T1145=T1144)*(U1145=U1144)*(S1145&lt;&gt;S1144)*($G$2="Y"),"same collector and date, ", ""))))))))))&amp;(IF(ISBLANK(V1145),"",V1145&amp;", "))&amp;IF((AA1145&lt;&gt;AA1146)*($H$2="y"),AD1145&amp;AE1145,IF((AA1145&lt;&gt;AA1146)*($H$2="m"),AD1145&amp;AG1145,IF(($H$2&lt;&gt;"m")*($H$2&lt;&gt;"Y"),(IF(F1145=0,"",F1145&amp;" "&amp;$F$4&amp;" "))&amp;(IF(G1145=0,"",G1145&amp;" "&amp;$G$4&amp;" "))&amp;(IF(H1145=0,"",H1145&amp;" "&amp;H$4&amp;" "))&amp;(IF(I1145=0,"",I1145&amp;" "&amp;$I$4&amp;" "))&amp;(IF(J1145=0,"",J1145&amp;" "&amp;$J$4&amp;" "))&amp;IF((ISBLANK(C1145)),"","("&amp;C1145&amp;")"),"")))&amp;IF((B1145=B1146)*(K1145=K1146)*(L1145=L1146)*(M1145=M1146),IF(($H$2&lt;&gt;"m")*($H$2&lt;&gt;"Y"), ", ", IF((ISNUMBER(FIND(")",AE1145))), ", ", "")),IF((B1145=B1146)*(K1145=K1146)*(L1145=L1146),"; ",". ")))</f>
        <v/>
      </c>
      <c r="AI1145" s="1"/>
    </row>
    <row r="1146" spans="1:35" x14ac:dyDescent="0.25">
      <c r="A1146" s="3" t="str">
        <f t="shared" si="140"/>
        <v/>
      </c>
      <c r="B1146" s="53" t="str">
        <f t="shared" si="144"/>
        <v/>
      </c>
      <c r="C1146" s="57"/>
      <c r="D1146" s="57"/>
      <c r="E1146" s="57"/>
      <c r="F1146" s="57"/>
      <c r="G1146" s="57"/>
      <c r="H1146" s="57"/>
      <c r="I1146" s="57"/>
      <c r="J1146" s="57"/>
      <c r="K1146" s="57"/>
      <c r="L1146" s="57"/>
      <c r="M1146" s="54"/>
      <c r="N1146" s="57"/>
      <c r="O1146" s="58"/>
      <c r="P1146" s="58"/>
      <c r="Q1146" s="58"/>
      <c r="R1146" s="58"/>
      <c r="S1146" s="54"/>
      <c r="T1146" s="57"/>
      <c r="U1146" s="57"/>
      <c r="V1146" s="57"/>
      <c r="W1146" s="57"/>
      <c r="X1146" s="147" t="str">
        <f>IF(ISBLANK(D1146),"",IF('order-admin-units'!$I$1&lt;&gt;"y", "", IF((K1146="")*(ISBLANK(D1146)=FALSE), 'order-admin-units'!$B$1+1, VLOOKUP(K1146, ordercountry, 2))))</f>
        <v/>
      </c>
      <c r="Y1146" s="147" t="str">
        <f>IF(ISBLANK(D1146),"",IF('order-admin-units'!$I$1&lt;&gt;"y", "", IF(L1146="", 'order-admin-units'!$B$2+1, VLOOKUP(K1146&amp;"@"&amp;L1146, orderadmin, 2))))</f>
        <v/>
      </c>
      <c r="Z1146" s="147" t="str">
        <f t="shared" si="141"/>
        <v/>
      </c>
      <c r="AA1146" s="147" t="str">
        <f t="shared" si="142"/>
        <v/>
      </c>
      <c r="AB1146" s="147" t="str">
        <f t="shared" si="143"/>
        <v/>
      </c>
      <c r="AC1146" s="147" t="str">
        <f t="shared" si="137"/>
        <v/>
      </c>
      <c r="AD1146" s="11" t="str">
        <f t="shared" si="138"/>
        <v/>
      </c>
      <c r="AE1146" s="11" t="str">
        <f t="array" ref="AE1146">IF(ISBLANK(D1146),"",IF(OR($H$2="y",$H$2="m"),IF(AA1146=AA1145,IF(OR(AB1146=$AB$4:$AB1145)=FALSE,AE1145&amp;C1146,AE1145),"("&amp;C1146)&amp;IF(AA1146=AA1147,IF(OR(AB1147=$AB$4:$AB1146)=FALSE,", ",""),") "),""))</f>
        <v/>
      </c>
      <c r="AF1146" s="11" t="str">
        <f t="shared" si="139"/>
        <v/>
      </c>
      <c r="AG1146" s="11" t="str">
        <f t="array" ref="AG1146">IF(ISBLANK(D1146),"",IF(OR($H$2="y",$H$2="m"),IF(AA1146=AA1145,IF(OR(AC1146=$AC$4:$AC1145)=FALSE,AG1145&amp;AF1146,AG1145),"("&amp;AF1146)&amp;IF(AA1146=AA1147,IF(OR(AC1147=$AC$4:$AC1146)=FALSE,", ",""),") "),""))</f>
        <v/>
      </c>
      <c r="AH1146" s="10" t="str">
        <f>IF((ISBLANK(D1146)),"",IF(D1146=D1145,AH1145,"")&amp;IF(B1145&lt;&gt;B1146,((IF(ISBLANK(E1146),$D$3&amp;"Non-type material: "&amp;$D$3,$D$3&amp;INDEX('type-categories'!$A$2:$B$100,MATCH(E1146,'type-categories'!$A$2:$A$100,0),2)&amp;$D$3))),"")&amp;(IF(K1146&lt;&gt;K1145,$C$2&amp;K1146&amp;$K$3&amp;$C$2&amp;" ",(IF(B1146&lt;&gt;B1145,$C$2&amp;K1146&amp;$K$3&amp;$C$2&amp;" ",""))))&amp;(IF(L1146="","",((IF(L1146&lt;&gt;L1145,$D$2&amp;L1146&amp;$L$3&amp;$D$2&amp;" ",IF(B1146&lt;&gt;B1145,$D$2&amp;L1146&amp;$L$3&amp;$D$2&amp;" ",""))))))&amp;(IF(M1146="","",((IF(M1146&lt;&gt;M1145,$E$2&amp;M1146&amp;$E$2&amp;","&amp;" ",IF(B1146&lt;&gt;B1145,$E$2&amp;M1146&amp;$E$2&amp;",",""))))))&amp;(IF(N1146="","",IF(N1146&lt;&gt;N1145,N1146&amp;", ",IF(B1146&lt;&gt;B1145,N1146&amp;", ",""))))&amp;(IF(ISBLANK(O1146),"",(IF(O1146&lt;&gt;O1145,O1146&amp;", ",IF(B1146&lt;&gt;B1145,O1146&amp;", ","")))))&amp;(IF(ISBLANK(P1146),"",(IF(P1146&lt;&gt;P1145,P1146&amp;", ",IF(B1146&lt;&gt;B1145,P1146&amp;", ",IF(Z1146&lt;&gt;Z1145,P1146&amp;", ",""))))))&amp;(IF(ISBLANK(Q1146),"",(IF(Q1146&lt;&gt;Q1145,Q1146&amp;", ",IF(B1146&lt;&gt;B1145,Q1146&amp;", ",IF(Z1146&lt;&gt;Z1145,Q1146&amp;", ",""))))))&amp;(IF(ISBLANK(R1146),"",(IF(R1146&lt;&gt;R1145,R1146&amp;"m, ",IF(B1146&lt;&gt;B1145,R1146&amp;"m, ",IF(Z1146&lt;&gt;Z1145,R1146&amp;"m, ",""))))))&amp;IF(ISBLANK(S1146),"",(IF(B1146&lt;&gt;B1145,S1146&amp;", ",IF(S1146&lt;&gt;S1145,IF((Z1146=Z1145),"same locality "&amp;S1146&amp;", ",S1146&amp;", "),""))))&amp;(IF(ISBLANK(T1146),"",(IF(T1146&lt;&gt;T1145,IF(ISBLANK(F$2),T1146&amp;", ",T1146&amp;" "&amp;F$2&amp;", "),(IF(B1146&lt;&gt;B1145,IF(ISBLANK(F$2),T1146&amp;", ",T1146&amp;" "&amp;F$2&amp;", "),(IF(Z1146&lt;&gt;Z1145,IF(ISBLANK(F$2),T1146&amp;", ",T1146&amp;" "&amp;F$2&amp;", "),IF((U1146&lt;&gt;U1145)*($G$2="Y"),"same collector, ","")))))))))&amp;(IF(ISBLANK(U1146),"",(IF(U1146&lt;&gt;U1145,U1146&amp;", ",(IF(B1146&lt;&gt;B1145,U1146&amp;", ",IF(Z1146&lt;&gt;Z1145,U1146&amp;", ",(IF(T1146&lt;&gt;T1145,IF((T1146&lt;&gt;T1145)*($G$2="Y"),"same date, ", ""),IF((T1146=T1145)*(U1146=U1145)*(S1146&lt;&gt;S1145)*($G$2="Y"),"same collector and date, ", ""))))))))))&amp;(IF(ISBLANK(V1146),"",V1146&amp;", "))&amp;IF((AA1146&lt;&gt;AA1147)*($H$2="y"),AD1146&amp;AE1146,IF((AA1146&lt;&gt;AA1147)*($H$2="m"),AD1146&amp;AG1146,IF(($H$2&lt;&gt;"m")*($H$2&lt;&gt;"Y"),(IF(F1146=0,"",F1146&amp;" "&amp;$F$4&amp;" "))&amp;(IF(G1146=0,"",G1146&amp;" "&amp;$G$4&amp;" "))&amp;(IF(H1146=0,"",H1146&amp;" "&amp;H$4&amp;" "))&amp;(IF(I1146=0,"",I1146&amp;" "&amp;$I$4&amp;" "))&amp;(IF(J1146=0,"",J1146&amp;" "&amp;$J$4&amp;" "))&amp;IF((ISBLANK(C1146)),"","("&amp;C1146&amp;")"),"")))&amp;IF((B1146=B1147)*(K1146=K1147)*(L1146=L1147)*(M1146=M1147),IF(($H$2&lt;&gt;"m")*($H$2&lt;&gt;"Y"), ", ", IF((ISNUMBER(FIND(")",AE1146))), ", ", "")),IF((B1146=B1147)*(K1146=K1147)*(L1146=L1147),"; ",". ")))</f>
        <v/>
      </c>
      <c r="AI1146" s="1"/>
    </row>
    <row r="1147" spans="1:35" x14ac:dyDescent="0.25">
      <c r="A1147" s="3" t="str">
        <f t="shared" si="140"/>
        <v/>
      </c>
      <c r="B1147" s="53" t="str">
        <f t="shared" si="144"/>
        <v/>
      </c>
      <c r="C1147" s="57"/>
      <c r="D1147" s="57"/>
      <c r="E1147" s="57"/>
      <c r="F1147" s="57"/>
      <c r="G1147" s="57"/>
      <c r="H1147" s="57"/>
      <c r="I1147" s="57"/>
      <c r="J1147" s="57"/>
      <c r="K1147" s="57"/>
      <c r="L1147" s="57"/>
      <c r="M1147" s="54"/>
      <c r="N1147" s="57"/>
      <c r="O1147" s="58"/>
      <c r="P1147" s="58"/>
      <c r="Q1147" s="58"/>
      <c r="R1147" s="58"/>
      <c r="S1147" s="54"/>
      <c r="T1147" s="57"/>
      <c r="U1147" s="57"/>
      <c r="V1147" s="57"/>
      <c r="W1147" s="57"/>
      <c r="X1147" s="147" t="str">
        <f>IF(ISBLANK(D1147),"",IF('order-admin-units'!$I$1&lt;&gt;"y", "", IF((K1147="")*(ISBLANK(D1147)=FALSE), 'order-admin-units'!$B$1+1, VLOOKUP(K1147, ordercountry, 2))))</f>
        <v/>
      </c>
      <c r="Y1147" s="147" t="str">
        <f>IF(ISBLANK(D1147),"",IF('order-admin-units'!$I$1&lt;&gt;"y", "", IF(L1147="", 'order-admin-units'!$B$2+1, VLOOKUP(K1147&amp;"@"&amp;L1147, orderadmin, 2))))</f>
        <v/>
      </c>
      <c r="Z1147" s="147" t="str">
        <f t="shared" si="141"/>
        <v/>
      </c>
      <c r="AA1147" s="147" t="str">
        <f t="shared" si="142"/>
        <v/>
      </c>
      <c r="AB1147" s="147" t="str">
        <f t="shared" si="143"/>
        <v/>
      </c>
      <c r="AC1147" s="147" t="str">
        <f t="shared" si="137"/>
        <v/>
      </c>
      <c r="AD1147" s="11" t="str">
        <f t="shared" si="138"/>
        <v/>
      </c>
      <c r="AE1147" s="11" t="str">
        <f t="array" ref="AE1147">IF(ISBLANK(D1147),"",IF(OR($H$2="y",$H$2="m"),IF(AA1147=AA1146,IF(OR(AB1147=$AB$4:$AB1146)=FALSE,AE1146&amp;C1147,AE1146),"("&amp;C1147)&amp;IF(AA1147=AA1148,IF(OR(AB1148=$AB$4:$AB1147)=FALSE,", ",""),") "),""))</f>
        <v/>
      </c>
      <c r="AF1147" s="11" t="str">
        <f t="shared" si="139"/>
        <v/>
      </c>
      <c r="AG1147" s="11" t="str">
        <f t="array" ref="AG1147">IF(ISBLANK(D1147),"",IF(OR($H$2="y",$H$2="m"),IF(AA1147=AA1146,IF(OR(AC1147=$AC$4:$AC1146)=FALSE,AG1146&amp;AF1147,AG1146),"("&amp;AF1147)&amp;IF(AA1147=AA1148,IF(OR(AC1148=$AC$4:$AC1147)=FALSE,", ",""),") "),""))</f>
        <v/>
      </c>
      <c r="AH1147" s="10" t="str">
        <f>IF((ISBLANK(D1147)),"",IF(D1147=D1146,AH1146,"")&amp;IF(B1146&lt;&gt;B1147,((IF(ISBLANK(E1147),$D$3&amp;"Non-type material: "&amp;$D$3,$D$3&amp;INDEX('type-categories'!$A$2:$B$100,MATCH(E1147,'type-categories'!$A$2:$A$100,0),2)&amp;$D$3))),"")&amp;(IF(K1147&lt;&gt;K1146,$C$2&amp;K1147&amp;$K$3&amp;$C$2&amp;" ",(IF(B1147&lt;&gt;B1146,$C$2&amp;K1147&amp;$K$3&amp;$C$2&amp;" ",""))))&amp;(IF(L1147="","",((IF(L1147&lt;&gt;L1146,$D$2&amp;L1147&amp;$L$3&amp;$D$2&amp;" ",IF(B1147&lt;&gt;B1146,$D$2&amp;L1147&amp;$L$3&amp;$D$2&amp;" ",""))))))&amp;(IF(M1147="","",((IF(M1147&lt;&gt;M1146,$E$2&amp;M1147&amp;$E$2&amp;","&amp;" ",IF(B1147&lt;&gt;B1146,$E$2&amp;M1147&amp;$E$2&amp;",",""))))))&amp;(IF(N1147="","",IF(N1147&lt;&gt;N1146,N1147&amp;", ",IF(B1147&lt;&gt;B1146,N1147&amp;", ",""))))&amp;(IF(ISBLANK(O1147),"",(IF(O1147&lt;&gt;O1146,O1147&amp;", ",IF(B1147&lt;&gt;B1146,O1147&amp;", ","")))))&amp;(IF(ISBLANK(P1147),"",(IF(P1147&lt;&gt;P1146,P1147&amp;", ",IF(B1147&lt;&gt;B1146,P1147&amp;", ",IF(Z1147&lt;&gt;Z1146,P1147&amp;", ",""))))))&amp;(IF(ISBLANK(Q1147),"",(IF(Q1147&lt;&gt;Q1146,Q1147&amp;", ",IF(B1147&lt;&gt;B1146,Q1147&amp;", ",IF(Z1147&lt;&gt;Z1146,Q1147&amp;", ",""))))))&amp;(IF(ISBLANK(R1147),"",(IF(R1147&lt;&gt;R1146,R1147&amp;"m, ",IF(B1147&lt;&gt;B1146,R1147&amp;"m, ",IF(Z1147&lt;&gt;Z1146,R1147&amp;"m, ",""))))))&amp;IF(ISBLANK(S1147),"",(IF(B1147&lt;&gt;B1146,S1147&amp;", ",IF(S1147&lt;&gt;S1146,IF((Z1147=Z1146),"same locality "&amp;S1147&amp;", ",S1147&amp;", "),""))))&amp;(IF(ISBLANK(T1147),"",(IF(T1147&lt;&gt;T1146,IF(ISBLANK(F$2),T1147&amp;", ",T1147&amp;" "&amp;F$2&amp;", "),(IF(B1147&lt;&gt;B1146,IF(ISBLANK(F$2),T1147&amp;", ",T1147&amp;" "&amp;F$2&amp;", "),(IF(Z1147&lt;&gt;Z1146,IF(ISBLANK(F$2),T1147&amp;", ",T1147&amp;" "&amp;F$2&amp;", "),IF((U1147&lt;&gt;U1146)*($G$2="Y"),"same collector, ","")))))))))&amp;(IF(ISBLANK(U1147),"",(IF(U1147&lt;&gt;U1146,U1147&amp;", ",(IF(B1147&lt;&gt;B1146,U1147&amp;", ",IF(Z1147&lt;&gt;Z1146,U1147&amp;", ",(IF(T1147&lt;&gt;T1146,IF((T1147&lt;&gt;T1146)*($G$2="Y"),"same date, ", ""),IF((T1147=T1146)*(U1147=U1146)*(S1147&lt;&gt;S1146)*($G$2="Y"),"same collector and date, ", ""))))))))))&amp;(IF(ISBLANK(V1147),"",V1147&amp;", "))&amp;IF((AA1147&lt;&gt;AA1148)*($H$2="y"),AD1147&amp;AE1147,IF((AA1147&lt;&gt;AA1148)*($H$2="m"),AD1147&amp;AG1147,IF(($H$2&lt;&gt;"m")*($H$2&lt;&gt;"Y"),(IF(F1147=0,"",F1147&amp;" "&amp;$F$4&amp;" "))&amp;(IF(G1147=0,"",G1147&amp;" "&amp;$G$4&amp;" "))&amp;(IF(H1147=0,"",H1147&amp;" "&amp;H$4&amp;" "))&amp;(IF(I1147=0,"",I1147&amp;" "&amp;$I$4&amp;" "))&amp;(IF(J1147=0,"",J1147&amp;" "&amp;$J$4&amp;" "))&amp;IF((ISBLANK(C1147)),"","("&amp;C1147&amp;")"),"")))&amp;IF((B1147=B1148)*(K1147=K1148)*(L1147=L1148)*(M1147=M1148),IF(($H$2&lt;&gt;"m")*($H$2&lt;&gt;"Y"), ", ", IF((ISNUMBER(FIND(")",AE1147))), ", ", "")),IF((B1147=B1148)*(K1147=K1148)*(L1147=L1148),"; ",". ")))</f>
        <v/>
      </c>
      <c r="AI1147" s="1"/>
    </row>
    <row r="1148" spans="1:35" x14ac:dyDescent="0.25">
      <c r="A1148" s="3" t="str">
        <f t="shared" si="140"/>
        <v/>
      </c>
      <c r="B1148" s="53" t="str">
        <f t="shared" si="144"/>
        <v/>
      </c>
      <c r="C1148" s="57"/>
      <c r="D1148" s="57"/>
      <c r="E1148" s="57"/>
      <c r="F1148" s="57"/>
      <c r="G1148" s="57"/>
      <c r="H1148" s="57"/>
      <c r="I1148" s="57"/>
      <c r="J1148" s="57"/>
      <c r="K1148" s="57"/>
      <c r="L1148" s="57"/>
      <c r="M1148" s="54"/>
      <c r="N1148" s="57"/>
      <c r="O1148" s="58"/>
      <c r="P1148" s="58"/>
      <c r="Q1148" s="58"/>
      <c r="R1148" s="58"/>
      <c r="S1148" s="54"/>
      <c r="T1148" s="57"/>
      <c r="U1148" s="57"/>
      <c r="V1148" s="57"/>
      <c r="W1148" s="57"/>
      <c r="X1148" s="147" t="str">
        <f>IF(ISBLANK(D1148),"",IF('order-admin-units'!$I$1&lt;&gt;"y", "", IF((K1148="")*(ISBLANK(D1148)=FALSE), 'order-admin-units'!$B$1+1, VLOOKUP(K1148, ordercountry, 2))))</f>
        <v/>
      </c>
      <c r="Y1148" s="147" t="str">
        <f>IF(ISBLANK(D1148),"",IF('order-admin-units'!$I$1&lt;&gt;"y", "", IF(L1148="", 'order-admin-units'!$B$2+1, VLOOKUP(K1148&amp;"@"&amp;L1148, orderadmin, 2))))</f>
        <v/>
      </c>
      <c r="Z1148" s="147" t="str">
        <f t="shared" si="141"/>
        <v/>
      </c>
      <c r="AA1148" s="147" t="str">
        <f t="shared" si="142"/>
        <v/>
      </c>
      <c r="AB1148" s="147" t="str">
        <f t="shared" si="143"/>
        <v/>
      </c>
      <c r="AC1148" s="147" t="str">
        <f t="shared" si="137"/>
        <v/>
      </c>
      <c r="AD1148" s="11" t="str">
        <f t="shared" si="138"/>
        <v/>
      </c>
      <c r="AE1148" s="11" t="str">
        <f t="array" ref="AE1148">IF(ISBLANK(D1148),"",IF(OR($H$2="y",$H$2="m"),IF(AA1148=AA1147,IF(OR(AB1148=$AB$4:$AB1147)=FALSE,AE1147&amp;C1148,AE1147),"("&amp;C1148)&amp;IF(AA1148=AA1149,IF(OR(AB1149=$AB$4:$AB1148)=FALSE,", ",""),") "),""))</f>
        <v/>
      </c>
      <c r="AF1148" s="11" t="str">
        <f t="shared" si="139"/>
        <v/>
      </c>
      <c r="AG1148" s="11" t="str">
        <f t="array" ref="AG1148">IF(ISBLANK(D1148),"",IF(OR($H$2="y",$H$2="m"),IF(AA1148=AA1147,IF(OR(AC1148=$AC$4:$AC1147)=FALSE,AG1147&amp;AF1148,AG1147),"("&amp;AF1148)&amp;IF(AA1148=AA1149,IF(OR(AC1149=$AC$4:$AC1148)=FALSE,", ",""),") "),""))</f>
        <v/>
      </c>
      <c r="AH1148" s="10" t="str">
        <f>IF((ISBLANK(D1148)),"",IF(D1148=D1147,AH1147,"")&amp;IF(B1147&lt;&gt;B1148,((IF(ISBLANK(E1148),$D$3&amp;"Non-type material: "&amp;$D$3,$D$3&amp;INDEX('type-categories'!$A$2:$B$100,MATCH(E1148,'type-categories'!$A$2:$A$100,0),2)&amp;$D$3))),"")&amp;(IF(K1148&lt;&gt;K1147,$C$2&amp;K1148&amp;$K$3&amp;$C$2&amp;" ",(IF(B1148&lt;&gt;B1147,$C$2&amp;K1148&amp;$K$3&amp;$C$2&amp;" ",""))))&amp;(IF(L1148="","",((IF(L1148&lt;&gt;L1147,$D$2&amp;L1148&amp;$L$3&amp;$D$2&amp;" ",IF(B1148&lt;&gt;B1147,$D$2&amp;L1148&amp;$L$3&amp;$D$2&amp;" ",""))))))&amp;(IF(M1148="","",((IF(M1148&lt;&gt;M1147,$E$2&amp;M1148&amp;$E$2&amp;","&amp;" ",IF(B1148&lt;&gt;B1147,$E$2&amp;M1148&amp;$E$2&amp;",",""))))))&amp;(IF(N1148="","",IF(N1148&lt;&gt;N1147,N1148&amp;", ",IF(B1148&lt;&gt;B1147,N1148&amp;", ",""))))&amp;(IF(ISBLANK(O1148),"",(IF(O1148&lt;&gt;O1147,O1148&amp;", ",IF(B1148&lt;&gt;B1147,O1148&amp;", ","")))))&amp;(IF(ISBLANK(P1148),"",(IF(P1148&lt;&gt;P1147,P1148&amp;", ",IF(B1148&lt;&gt;B1147,P1148&amp;", ",IF(Z1148&lt;&gt;Z1147,P1148&amp;", ",""))))))&amp;(IF(ISBLANK(Q1148),"",(IF(Q1148&lt;&gt;Q1147,Q1148&amp;", ",IF(B1148&lt;&gt;B1147,Q1148&amp;", ",IF(Z1148&lt;&gt;Z1147,Q1148&amp;", ",""))))))&amp;(IF(ISBLANK(R1148),"",(IF(R1148&lt;&gt;R1147,R1148&amp;"m, ",IF(B1148&lt;&gt;B1147,R1148&amp;"m, ",IF(Z1148&lt;&gt;Z1147,R1148&amp;"m, ",""))))))&amp;IF(ISBLANK(S1148),"",(IF(B1148&lt;&gt;B1147,S1148&amp;", ",IF(S1148&lt;&gt;S1147,IF((Z1148=Z1147),"same locality "&amp;S1148&amp;", ",S1148&amp;", "),""))))&amp;(IF(ISBLANK(T1148),"",(IF(T1148&lt;&gt;T1147,IF(ISBLANK(F$2),T1148&amp;", ",T1148&amp;" "&amp;F$2&amp;", "),(IF(B1148&lt;&gt;B1147,IF(ISBLANK(F$2),T1148&amp;", ",T1148&amp;" "&amp;F$2&amp;", "),(IF(Z1148&lt;&gt;Z1147,IF(ISBLANK(F$2),T1148&amp;", ",T1148&amp;" "&amp;F$2&amp;", "),IF((U1148&lt;&gt;U1147)*($G$2="Y"),"same collector, ","")))))))))&amp;(IF(ISBLANK(U1148),"",(IF(U1148&lt;&gt;U1147,U1148&amp;", ",(IF(B1148&lt;&gt;B1147,U1148&amp;", ",IF(Z1148&lt;&gt;Z1147,U1148&amp;", ",(IF(T1148&lt;&gt;T1147,IF((T1148&lt;&gt;T1147)*($G$2="Y"),"same date, ", ""),IF((T1148=T1147)*(U1148=U1147)*(S1148&lt;&gt;S1147)*($G$2="Y"),"same collector and date, ", ""))))))))))&amp;(IF(ISBLANK(V1148),"",V1148&amp;", "))&amp;IF((AA1148&lt;&gt;AA1149)*($H$2="y"),AD1148&amp;AE1148,IF((AA1148&lt;&gt;AA1149)*($H$2="m"),AD1148&amp;AG1148,IF(($H$2&lt;&gt;"m")*($H$2&lt;&gt;"Y"),(IF(F1148=0,"",F1148&amp;" "&amp;$F$4&amp;" "))&amp;(IF(G1148=0,"",G1148&amp;" "&amp;$G$4&amp;" "))&amp;(IF(H1148=0,"",H1148&amp;" "&amp;H$4&amp;" "))&amp;(IF(I1148=0,"",I1148&amp;" "&amp;$I$4&amp;" "))&amp;(IF(J1148=0,"",J1148&amp;" "&amp;$J$4&amp;" "))&amp;IF((ISBLANK(C1148)),"","("&amp;C1148&amp;")"),"")))&amp;IF((B1148=B1149)*(K1148=K1149)*(L1148=L1149)*(M1148=M1149),IF(($H$2&lt;&gt;"m")*($H$2&lt;&gt;"Y"), ", ", IF((ISNUMBER(FIND(")",AE1148))), ", ", "")),IF((B1148=B1149)*(K1148=K1149)*(L1148=L1149),"; ",". ")))</f>
        <v/>
      </c>
      <c r="AI1148" s="1"/>
    </row>
    <row r="1149" spans="1:35" x14ac:dyDescent="0.25">
      <c r="A1149" s="3" t="str">
        <f t="shared" si="140"/>
        <v/>
      </c>
      <c r="B1149" s="53" t="str">
        <f t="shared" si="144"/>
        <v/>
      </c>
      <c r="C1149" s="57"/>
      <c r="D1149" s="57"/>
      <c r="E1149" s="57"/>
      <c r="F1149" s="57"/>
      <c r="G1149" s="57"/>
      <c r="H1149" s="57"/>
      <c r="I1149" s="57"/>
      <c r="J1149" s="57"/>
      <c r="K1149" s="57"/>
      <c r="L1149" s="57"/>
      <c r="M1149" s="54"/>
      <c r="N1149" s="57"/>
      <c r="O1149" s="58"/>
      <c r="P1149" s="58"/>
      <c r="Q1149" s="58"/>
      <c r="R1149" s="58"/>
      <c r="S1149" s="54"/>
      <c r="T1149" s="57"/>
      <c r="U1149" s="57"/>
      <c r="V1149" s="57"/>
      <c r="W1149" s="57"/>
      <c r="X1149" s="147" t="str">
        <f>IF(ISBLANK(D1149),"",IF('order-admin-units'!$I$1&lt;&gt;"y", "", IF((K1149="")*(ISBLANK(D1149)=FALSE), 'order-admin-units'!$B$1+1, VLOOKUP(K1149, ordercountry, 2))))</f>
        <v/>
      </c>
      <c r="Y1149" s="147" t="str">
        <f>IF(ISBLANK(D1149),"",IF('order-admin-units'!$I$1&lt;&gt;"y", "", IF(L1149="", 'order-admin-units'!$B$2+1, VLOOKUP(K1149&amp;"@"&amp;L1149, orderadmin, 2))))</f>
        <v/>
      </c>
      <c r="Z1149" s="147" t="str">
        <f t="shared" si="141"/>
        <v/>
      </c>
      <c r="AA1149" s="147" t="str">
        <f t="shared" si="142"/>
        <v/>
      </c>
      <c r="AB1149" s="147" t="str">
        <f t="shared" si="143"/>
        <v/>
      </c>
      <c r="AC1149" s="147" t="str">
        <f t="shared" si="137"/>
        <v/>
      </c>
      <c r="AD1149" s="11" t="str">
        <f t="shared" si="138"/>
        <v/>
      </c>
      <c r="AE1149" s="11" t="str">
        <f t="array" ref="AE1149">IF(ISBLANK(D1149),"",IF(OR($H$2="y",$H$2="m"),IF(AA1149=AA1148,IF(OR(AB1149=$AB$4:$AB1148)=FALSE,AE1148&amp;C1149,AE1148),"("&amp;C1149)&amp;IF(AA1149=AA1150,IF(OR(AB1150=$AB$4:$AB1149)=FALSE,", ",""),") "),""))</f>
        <v/>
      </c>
      <c r="AF1149" s="11" t="str">
        <f t="shared" si="139"/>
        <v/>
      </c>
      <c r="AG1149" s="11" t="str">
        <f t="array" ref="AG1149">IF(ISBLANK(D1149),"",IF(OR($H$2="y",$H$2="m"),IF(AA1149=AA1148,IF(OR(AC1149=$AC$4:$AC1148)=FALSE,AG1148&amp;AF1149,AG1148),"("&amp;AF1149)&amp;IF(AA1149=AA1150,IF(OR(AC1150=$AC$4:$AC1149)=FALSE,", ",""),") "),""))</f>
        <v/>
      </c>
      <c r="AH1149" s="10" t="str">
        <f>IF((ISBLANK(D1149)),"",IF(D1149=D1148,AH1148,"")&amp;IF(B1148&lt;&gt;B1149,((IF(ISBLANK(E1149),$D$3&amp;"Non-type material: "&amp;$D$3,$D$3&amp;INDEX('type-categories'!$A$2:$B$100,MATCH(E1149,'type-categories'!$A$2:$A$100,0),2)&amp;$D$3))),"")&amp;(IF(K1149&lt;&gt;K1148,$C$2&amp;K1149&amp;$K$3&amp;$C$2&amp;" ",(IF(B1149&lt;&gt;B1148,$C$2&amp;K1149&amp;$K$3&amp;$C$2&amp;" ",""))))&amp;(IF(L1149="","",((IF(L1149&lt;&gt;L1148,$D$2&amp;L1149&amp;$L$3&amp;$D$2&amp;" ",IF(B1149&lt;&gt;B1148,$D$2&amp;L1149&amp;$L$3&amp;$D$2&amp;" ",""))))))&amp;(IF(M1149="","",((IF(M1149&lt;&gt;M1148,$E$2&amp;M1149&amp;$E$2&amp;","&amp;" ",IF(B1149&lt;&gt;B1148,$E$2&amp;M1149&amp;$E$2&amp;",",""))))))&amp;(IF(N1149="","",IF(N1149&lt;&gt;N1148,N1149&amp;", ",IF(B1149&lt;&gt;B1148,N1149&amp;", ",""))))&amp;(IF(ISBLANK(O1149),"",(IF(O1149&lt;&gt;O1148,O1149&amp;", ",IF(B1149&lt;&gt;B1148,O1149&amp;", ","")))))&amp;(IF(ISBLANK(P1149),"",(IF(P1149&lt;&gt;P1148,P1149&amp;", ",IF(B1149&lt;&gt;B1148,P1149&amp;", ",IF(Z1149&lt;&gt;Z1148,P1149&amp;", ",""))))))&amp;(IF(ISBLANK(Q1149),"",(IF(Q1149&lt;&gt;Q1148,Q1149&amp;", ",IF(B1149&lt;&gt;B1148,Q1149&amp;", ",IF(Z1149&lt;&gt;Z1148,Q1149&amp;", ",""))))))&amp;(IF(ISBLANK(R1149),"",(IF(R1149&lt;&gt;R1148,R1149&amp;"m, ",IF(B1149&lt;&gt;B1148,R1149&amp;"m, ",IF(Z1149&lt;&gt;Z1148,R1149&amp;"m, ",""))))))&amp;IF(ISBLANK(S1149),"",(IF(B1149&lt;&gt;B1148,S1149&amp;", ",IF(S1149&lt;&gt;S1148,IF((Z1149=Z1148),"same locality "&amp;S1149&amp;", ",S1149&amp;", "),""))))&amp;(IF(ISBLANK(T1149),"",(IF(T1149&lt;&gt;T1148,IF(ISBLANK(F$2),T1149&amp;", ",T1149&amp;" "&amp;F$2&amp;", "),(IF(B1149&lt;&gt;B1148,IF(ISBLANK(F$2),T1149&amp;", ",T1149&amp;" "&amp;F$2&amp;", "),(IF(Z1149&lt;&gt;Z1148,IF(ISBLANK(F$2),T1149&amp;", ",T1149&amp;" "&amp;F$2&amp;", "),IF((U1149&lt;&gt;U1148)*($G$2="Y"),"same collector, ","")))))))))&amp;(IF(ISBLANK(U1149),"",(IF(U1149&lt;&gt;U1148,U1149&amp;", ",(IF(B1149&lt;&gt;B1148,U1149&amp;", ",IF(Z1149&lt;&gt;Z1148,U1149&amp;", ",(IF(T1149&lt;&gt;T1148,IF((T1149&lt;&gt;T1148)*($G$2="Y"),"same date, ", ""),IF((T1149=T1148)*(U1149=U1148)*(S1149&lt;&gt;S1148)*($G$2="Y"),"same collector and date, ", ""))))))))))&amp;(IF(ISBLANK(V1149),"",V1149&amp;", "))&amp;IF((AA1149&lt;&gt;AA1150)*($H$2="y"),AD1149&amp;AE1149,IF((AA1149&lt;&gt;AA1150)*($H$2="m"),AD1149&amp;AG1149,IF(($H$2&lt;&gt;"m")*($H$2&lt;&gt;"Y"),(IF(F1149=0,"",F1149&amp;" "&amp;$F$4&amp;" "))&amp;(IF(G1149=0,"",G1149&amp;" "&amp;$G$4&amp;" "))&amp;(IF(H1149=0,"",H1149&amp;" "&amp;H$4&amp;" "))&amp;(IF(I1149=0,"",I1149&amp;" "&amp;$I$4&amp;" "))&amp;(IF(J1149=0,"",J1149&amp;" "&amp;$J$4&amp;" "))&amp;IF((ISBLANK(C1149)),"","("&amp;C1149&amp;")"),"")))&amp;IF((B1149=B1150)*(K1149=K1150)*(L1149=L1150)*(M1149=M1150),IF(($H$2&lt;&gt;"m")*($H$2&lt;&gt;"Y"), ", ", IF((ISNUMBER(FIND(")",AE1149))), ", ", "")),IF((B1149=B1150)*(K1149=K1150)*(L1149=L1150),"; ",". ")))</f>
        <v/>
      </c>
      <c r="AI1149" s="1"/>
    </row>
    <row r="1150" spans="1:35" x14ac:dyDescent="0.25">
      <c r="A1150" s="3" t="str">
        <f t="shared" si="140"/>
        <v/>
      </c>
      <c r="B1150" s="53" t="str">
        <f t="shared" si="144"/>
        <v/>
      </c>
      <c r="C1150" s="57"/>
      <c r="D1150" s="57"/>
      <c r="E1150" s="57"/>
      <c r="F1150" s="57"/>
      <c r="G1150" s="57"/>
      <c r="H1150" s="57"/>
      <c r="I1150" s="57"/>
      <c r="J1150" s="57"/>
      <c r="K1150" s="57"/>
      <c r="L1150" s="57"/>
      <c r="M1150" s="54"/>
      <c r="N1150" s="57"/>
      <c r="O1150" s="58"/>
      <c r="P1150" s="58"/>
      <c r="Q1150" s="58"/>
      <c r="R1150" s="58"/>
      <c r="S1150" s="54"/>
      <c r="T1150" s="57"/>
      <c r="U1150" s="57"/>
      <c r="V1150" s="57"/>
      <c r="W1150" s="57"/>
      <c r="X1150" s="147" t="str">
        <f>IF(ISBLANK(D1150),"",IF('order-admin-units'!$I$1&lt;&gt;"y", "", IF((K1150="")*(ISBLANK(D1150)=FALSE), 'order-admin-units'!$B$1+1, VLOOKUP(K1150, ordercountry, 2))))</f>
        <v/>
      </c>
      <c r="Y1150" s="147" t="str">
        <f>IF(ISBLANK(D1150),"",IF('order-admin-units'!$I$1&lt;&gt;"y", "", IF(L1150="", 'order-admin-units'!$B$2+1, VLOOKUP(K1150&amp;"@"&amp;L1150, orderadmin, 2))))</f>
        <v/>
      </c>
      <c r="Z1150" s="147" t="str">
        <f t="shared" si="141"/>
        <v/>
      </c>
      <c r="AA1150" s="147" t="str">
        <f t="shared" si="142"/>
        <v/>
      </c>
      <c r="AB1150" s="147" t="str">
        <f t="shared" si="143"/>
        <v/>
      </c>
      <c r="AC1150" s="147" t="str">
        <f t="shared" si="137"/>
        <v/>
      </c>
      <c r="AD1150" s="11" t="str">
        <f t="shared" si="138"/>
        <v/>
      </c>
      <c r="AE1150" s="11" t="str">
        <f t="array" ref="AE1150">IF(ISBLANK(D1150),"",IF(OR($H$2="y",$H$2="m"),IF(AA1150=AA1149,IF(OR(AB1150=$AB$4:$AB1149)=FALSE,AE1149&amp;C1150,AE1149),"("&amp;C1150)&amp;IF(AA1150=AA1151,IF(OR(AB1151=$AB$4:$AB1150)=FALSE,", ",""),") "),""))</f>
        <v/>
      </c>
      <c r="AF1150" s="11" t="str">
        <f t="shared" si="139"/>
        <v/>
      </c>
      <c r="AG1150" s="11" t="str">
        <f t="array" ref="AG1150">IF(ISBLANK(D1150),"",IF(OR($H$2="y",$H$2="m"),IF(AA1150=AA1149,IF(OR(AC1150=$AC$4:$AC1149)=FALSE,AG1149&amp;AF1150,AG1149),"("&amp;AF1150)&amp;IF(AA1150=AA1151,IF(OR(AC1151=$AC$4:$AC1150)=FALSE,", ",""),") "),""))</f>
        <v/>
      </c>
      <c r="AH1150" s="10" t="str">
        <f>IF((ISBLANK(D1150)),"",IF(D1150=D1149,AH1149,"")&amp;IF(B1149&lt;&gt;B1150,((IF(ISBLANK(E1150),$D$3&amp;"Non-type material: "&amp;$D$3,$D$3&amp;INDEX('type-categories'!$A$2:$B$100,MATCH(E1150,'type-categories'!$A$2:$A$100,0),2)&amp;$D$3))),"")&amp;(IF(K1150&lt;&gt;K1149,$C$2&amp;K1150&amp;$K$3&amp;$C$2&amp;" ",(IF(B1150&lt;&gt;B1149,$C$2&amp;K1150&amp;$K$3&amp;$C$2&amp;" ",""))))&amp;(IF(L1150="","",((IF(L1150&lt;&gt;L1149,$D$2&amp;L1150&amp;$L$3&amp;$D$2&amp;" ",IF(B1150&lt;&gt;B1149,$D$2&amp;L1150&amp;$L$3&amp;$D$2&amp;" ",""))))))&amp;(IF(M1150="","",((IF(M1150&lt;&gt;M1149,$E$2&amp;M1150&amp;$E$2&amp;","&amp;" ",IF(B1150&lt;&gt;B1149,$E$2&amp;M1150&amp;$E$2&amp;",",""))))))&amp;(IF(N1150="","",IF(N1150&lt;&gt;N1149,N1150&amp;", ",IF(B1150&lt;&gt;B1149,N1150&amp;", ",""))))&amp;(IF(ISBLANK(O1150),"",(IF(O1150&lt;&gt;O1149,O1150&amp;", ",IF(B1150&lt;&gt;B1149,O1150&amp;", ","")))))&amp;(IF(ISBLANK(P1150),"",(IF(P1150&lt;&gt;P1149,P1150&amp;", ",IF(B1150&lt;&gt;B1149,P1150&amp;", ",IF(Z1150&lt;&gt;Z1149,P1150&amp;", ",""))))))&amp;(IF(ISBLANK(Q1150),"",(IF(Q1150&lt;&gt;Q1149,Q1150&amp;", ",IF(B1150&lt;&gt;B1149,Q1150&amp;", ",IF(Z1150&lt;&gt;Z1149,Q1150&amp;", ",""))))))&amp;(IF(ISBLANK(R1150),"",(IF(R1150&lt;&gt;R1149,R1150&amp;"m, ",IF(B1150&lt;&gt;B1149,R1150&amp;"m, ",IF(Z1150&lt;&gt;Z1149,R1150&amp;"m, ",""))))))&amp;IF(ISBLANK(S1150),"",(IF(B1150&lt;&gt;B1149,S1150&amp;", ",IF(S1150&lt;&gt;S1149,IF((Z1150=Z1149),"same locality "&amp;S1150&amp;", ",S1150&amp;", "),""))))&amp;(IF(ISBLANK(T1150),"",(IF(T1150&lt;&gt;T1149,IF(ISBLANK(F$2),T1150&amp;", ",T1150&amp;" "&amp;F$2&amp;", "),(IF(B1150&lt;&gt;B1149,IF(ISBLANK(F$2),T1150&amp;", ",T1150&amp;" "&amp;F$2&amp;", "),(IF(Z1150&lt;&gt;Z1149,IF(ISBLANK(F$2),T1150&amp;", ",T1150&amp;" "&amp;F$2&amp;", "),IF((U1150&lt;&gt;U1149)*($G$2="Y"),"same collector, ","")))))))))&amp;(IF(ISBLANK(U1150),"",(IF(U1150&lt;&gt;U1149,U1150&amp;", ",(IF(B1150&lt;&gt;B1149,U1150&amp;", ",IF(Z1150&lt;&gt;Z1149,U1150&amp;", ",(IF(T1150&lt;&gt;T1149,IF((T1150&lt;&gt;T1149)*($G$2="Y"),"same date, ", ""),IF((T1150=T1149)*(U1150=U1149)*(S1150&lt;&gt;S1149)*($G$2="Y"),"same collector and date, ", ""))))))))))&amp;(IF(ISBLANK(V1150),"",V1150&amp;", "))&amp;IF((AA1150&lt;&gt;AA1151)*($H$2="y"),AD1150&amp;AE1150,IF((AA1150&lt;&gt;AA1151)*($H$2="m"),AD1150&amp;AG1150,IF(($H$2&lt;&gt;"m")*($H$2&lt;&gt;"Y"),(IF(F1150=0,"",F1150&amp;" "&amp;$F$4&amp;" "))&amp;(IF(G1150=0,"",G1150&amp;" "&amp;$G$4&amp;" "))&amp;(IF(H1150=0,"",H1150&amp;" "&amp;H$4&amp;" "))&amp;(IF(I1150=0,"",I1150&amp;" "&amp;$I$4&amp;" "))&amp;(IF(J1150=0,"",J1150&amp;" "&amp;$J$4&amp;" "))&amp;IF((ISBLANK(C1150)),"","("&amp;C1150&amp;")"),"")))&amp;IF((B1150=B1151)*(K1150=K1151)*(L1150=L1151)*(M1150=M1151),IF(($H$2&lt;&gt;"m")*($H$2&lt;&gt;"Y"), ", ", IF((ISNUMBER(FIND(")",AE1150))), ", ", "")),IF((B1150=B1151)*(K1150=K1151)*(L1150=L1151),"; ",". ")))</f>
        <v/>
      </c>
      <c r="AI1150" s="1"/>
    </row>
    <row r="1151" spans="1:35" x14ac:dyDescent="0.25">
      <c r="A1151" s="3" t="str">
        <f t="shared" si="140"/>
        <v/>
      </c>
      <c r="B1151" s="53" t="str">
        <f t="shared" si="144"/>
        <v/>
      </c>
      <c r="C1151" s="57"/>
      <c r="D1151" s="57"/>
      <c r="E1151" s="57"/>
      <c r="F1151" s="57"/>
      <c r="G1151" s="57"/>
      <c r="H1151" s="57"/>
      <c r="I1151" s="57"/>
      <c r="J1151" s="57"/>
      <c r="K1151" s="57"/>
      <c r="L1151" s="57"/>
      <c r="M1151" s="54"/>
      <c r="N1151" s="57"/>
      <c r="O1151" s="58"/>
      <c r="P1151" s="58"/>
      <c r="Q1151" s="58"/>
      <c r="R1151" s="58"/>
      <c r="S1151" s="54"/>
      <c r="T1151" s="57"/>
      <c r="U1151" s="57"/>
      <c r="V1151" s="57"/>
      <c r="W1151" s="57"/>
      <c r="X1151" s="147" t="str">
        <f>IF(ISBLANK(D1151),"",IF('order-admin-units'!$I$1&lt;&gt;"y", "", IF((K1151="")*(ISBLANK(D1151)=FALSE), 'order-admin-units'!$B$1+1, VLOOKUP(K1151, ordercountry, 2))))</f>
        <v/>
      </c>
      <c r="Y1151" s="147" t="str">
        <f>IF(ISBLANK(D1151),"",IF('order-admin-units'!$I$1&lt;&gt;"y", "", IF(L1151="", 'order-admin-units'!$B$2+1, VLOOKUP(K1151&amp;"@"&amp;L1151, orderadmin, 2))))</f>
        <v/>
      </c>
      <c r="Z1151" s="147" t="str">
        <f t="shared" si="141"/>
        <v/>
      </c>
      <c r="AA1151" s="147" t="str">
        <f t="shared" si="142"/>
        <v/>
      </c>
      <c r="AB1151" s="147" t="str">
        <f t="shared" si="143"/>
        <v/>
      </c>
      <c r="AC1151" s="147" t="str">
        <f t="shared" si="137"/>
        <v/>
      </c>
      <c r="AD1151" s="11" t="str">
        <f t="shared" si="138"/>
        <v/>
      </c>
      <c r="AE1151" s="11" t="str">
        <f t="array" ref="AE1151">IF(ISBLANK(D1151),"",IF(OR($H$2="y",$H$2="m"),IF(AA1151=AA1150,IF(OR(AB1151=$AB$4:$AB1150)=FALSE,AE1150&amp;C1151,AE1150),"("&amp;C1151)&amp;IF(AA1151=AA1152,IF(OR(AB1152=$AB$4:$AB1151)=FALSE,", ",""),") "),""))</f>
        <v/>
      </c>
      <c r="AF1151" s="11" t="str">
        <f t="shared" si="139"/>
        <v/>
      </c>
      <c r="AG1151" s="11" t="str">
        <f t="array" ref="AG1151">IF(ISBLANK(D1151),"",IF(OR($H$2="y",$H$2="m"),IF(AA1151=AA1150,IF(OR(AC1151=$AC$4:$AC1150)=FALSE,AG1150&amp;AF1151,AG1150),"("&amp;AF1151)&amp;IF(AA1151=AA1152,IF(OR(AC1152=$AC$4:$AC1151)=FALSE,", ",""),") "),""))</f>
        <v/>
      </c>
      <c r="AH1151" s="10" t="str">
        <f>IF((ISBLANK(D1151)),"",IF(D1151=D1150,AH1150,"")&amp;IF(B1150&lt;&gt;B1151,((IF(ISBLANK(E1151),$D$3&amp;"Non-type material: "&amp;$D$3,$D$3&amp;INDEX('type-categories'!$A$2:$B$100,MATCH(E1151,'type-categories'!$A$2:$A$100,0),2)&amp;$D$3))),"")&amp;(IF(K1151&lt;&gt;K1150,$C$2&amp;K1151&amp;$K$3&amp;$C$2&amp;" ",(IF(B1151&lt;&gt;B1150,$C$2&amp;K1151&amp;$K$3&amp;$C$2&amp;" ",""))))&amp;(IF(L1151="","",((IF(L1151&lt;&gt;L1150,$D$2&amp;L1151&amp;$L$3&amp;$D$2&amp;" ",IF(B1151&lt;&gt;B1150,$D$2&amp;L1151&amp;$L$3&amp;$D$2&amp;" ",""))))))&amp;(IF(M1151="","",((IF(M1151&lt;&gt;M1150,$E$2&amp;M1151&amp;$E$2&amp;","&amp;" ",IF(B1151&lt;&gt;B1150,$E$2&amp;M1151&amp;$E$2&amp;",",""))))))&amp;(IF(N1151="","",IF(N1151&lt;&gt;N1150,N1151&amp;", ",IF(B1151&lt;&gt;B1150,N1151&amp;", ",""))))&amp;(IF(ISBLANK(O1151),"",(IF(O1151&lt;&gt;O1150,O1151&amp;", ",IF(B1151&lt;&gt;B1150,O1151&amp;", ","")))))&amp;(IF(ISBLANK(P1151),"",(IF(P1151&lt;&gt;P1150,P1151&amp;", ",IF(B1151&lt;&gt;B1150,P1151&amp;", ",IF(Z1151&lt;&gt;Z1150,P1151&amp;", ",""))))))&amp;(IF(ISBLANK(Q1151),"",(IF(Q1151&lt;&gt;Q1150,Q1151&amp;", ",IF(B1151&lt;&gt;B1150,Q1151&amp;", ",IF(Z1151&lt;&gt;Z1150,Q1151&amp;", ",""))))))&amp;(IF(ISBLANK(R1151),"",(IF(R1151&lt;&gt;R1150,R1151&amp;"m, ",IF(B1151&lt;&gt;B1150,R1151&amp;"m, ",IF(Z1151&lt;&gt;Z1150,R1151&amp;"m, ",""))))))&amp;IF(ISBLANK(S1151),"",(IF(B1151&lt;&gt;B1150,S1151&amp;", ",IF(S1151&lt;&gt;S1150,IF((Z1151=Z1150),"same locality "&amp;S1151&amp;", ",S1151&amp;", "),""))))&amp;(IF(ISBLANK(T1151),"",(IF(T1151&lt;&gt;T1150,IF(ISBLANK(F$2),T1151&amp;", ",T1151&amp;" "&amp;F$2&amp;", "),(IF(B1151&lt;&gt;B1150,IF(ISBLANK(F$2),T1151&amp;", ",T1151&amp;" "&amp;F$2&amp;", "),(IF(Z1151&lt;&gt;Z1150,IF(ISBLANK(F$2),T1151&amp;", ",T1151&amp;" "&amp;F$2&amp;", "),IF((U1151&lt;&gt;U1150)*($G$2="Y"),"same collector, ","")))))))))&amp;(IF(ISBLANK(U1151),"",(IF(U1151&lt;&gt;U1150,U1151&amp;", ",(IF(B1151&lt;&gt;B1150,U1151&amp;", ",IF(Z1151&lt;&gt;Z1150,U1151&amp;", ",(IF(T1151&lt;&gt;T1150,IF((T1151&lt;&gt;T1150)*($G$2="Y"),"same date, ", ""),IF((T1151=T1150)*(U1151=U1150)*(S1151&lt;&gt;S1150)*($G$2="Y"),"same collector and date, ", ""))))))))))&amp;(IF(ISBLANK(V1151),"",V1151&amp;", "))&amp;IF((AA1151&lt;&gt;AA1152)*($H$2="y"),AD1151&amp;AE1151,IF((AA1151&lt;&gt;AA1152)*($H$2="m"),AD1151&amp;AG1151,IF(($H$2&lt;&gt;"m")*($H$2&lt;&gt;"Y"),(IF(F1151=0,"",F1151&amp;" "&amp;$F$4&amp;" "))&amp;(IF(G1151=0,"",G1151&amp;" "&amp;$G$4&amp;" "))&amp;(IF(H1151=0,"",H1151&amp;" "&amp;H$4&amp;" "))&amp;(IF(I1151=0,"",I1151&amp;" "&amp;$I$4&amp;" "))&amp;(IF(J1151=0,"",J1151&amp;" "&amp;$J$4&amp;" "))&amp;IF((ISBLANK(C1151)),"","("&amp;C1151&amp;")"),"")))&amp;IF((B1151=B1152)*(K1151=K1152)*(L1151=L1152)*(M1151=M1152),IF(($H$2&lt;&gt;"m")*($H$2&lt;&gt;"Y"), ", ", IF((ISNUMBER(FIND(")",AE1151))), ", ", "")),IF((B1151=B1152)*(K1151=K1152)*(L1151=L1152),"; ",". ")))</f>
        <v/>
      </c>
      <c r="AI1151" s="1"/>
    </row>
    <row r="1152" spans="1:35" x14ac:dyDescent="0.25">
      <c r="A1152" s="3" t="str">
        <f t="shared" si="140"/>
        <v/>
      </c>
      <c r="B1152" s="53" t="str">
        <f t="shared" si="144"/>
        <v/>
      </c>
      <c r="C1152" s="57"/>
      <c r="D1152" s="57"/>
      <c r="E1152" s="57"/>
      <c r="F1152" s="57"/>
      <c r="G1152" s="57"/>
      <c r="H1152" s="57"/>
      <c r="I1152" s="57"/>
      <c r="J1152" s="57"/>
      <c r="K1152" s="57"/>
      <c r="L1152" s="57"/>
      <c r="M1152" s="54"/>
      <c r="N1152" s="57"/>
      <c r="O1152" s="58"/>
      <c r="P1152" s="58"/>
      <c r="Q1152" s="58"/>
      <c r="R1152" s="58"/>
      <c r="S1152" s="54"/>
      <c r="T1152" s="57"/>
      <c r="U1152" s="57"/>
      <c r="V1152" s="57"/>
      <c r="W1152" s="57"/>
      <c r="X1152" s="147" t="str">
        <f>IF(ISBLANK(D1152),"",IF('order-admin-units'!$I$1&lt;&gt;"y", "", IF((K1152="")*(ISBLANK(D1152)=FALSE), 'order-admin-units'!$B$1+1, VLOOKUP(K1152, ordercountry, 2))))</f>
        <v/>
      </c>
      <c r="Y1152" s="147" t="str">
        <f>IF(ISBLANK(D1152),"",IF('order-admin-units'!$I$1&lt;&gt;"y", "", IF(L1152="", 'order-admin-units'!$B$2+1, VLOOKUP(K1152&amp;"@"&amp;L1152, orderadmin, 2))))</f>
        <v/>
      </c>
      <c r="Z1152" s="147" t="str">
        <f t="shared" si="141"/>
        <v/>
      </c>
      <c r="AA1152" s="147" t="str">
        <f t="shared" si="142"/>
        <v/>
      </c>
      <c r="AB1152" s="147" t="str">
        <f t="shared" si="143"/>
        <v/>
      </c>
      <c r="AC1152" s="147" t="str">
        <f t="shared" si="137"/>
        <v/>
      </c>
      <c r="AD1152" s="11" t="str">
        <f t="shared" si="138"/>
        <v/>
      </c>
      <c r="AE1152" s="11" t="str">
        <f t="array" ref="AE1152">IF(ISBLANK(D1152),"",IF(OR($H$2="y",$H$2="m"),IF(AA1152=AA1151,IF(OR(AB1152=$AB$4:$AB1151)=FALSE,AE1151&amp;C1152,AE1151),"("&amp;C1152)&amp;IF(AA1152=AA1153,IF(OR(AB1153=$AB$4:$AB1152)=FALSE,", ",""),") "),""))</f>
        <v/>
      </c>
      <c r="AF1152" s="11" t="str">
        <f t="shared" si="139"/>
        <v/>
      </c>
      <c r="AG1152" s="11" t="str">
        <f t="array" ref="AG1152">IF(ISBLANK(D1152),"",IF(OR($H$2="y",$H$2="m"),IF(AA1152=AA1151,IF(OR(AC1152=$AC$4:$AC1151)=FALSE,AG1151&amp;AF1152,AG1151),"("&amp;AF1152)&amp;IF(AA1152=AA1153,IF(OR(AC1153=$AC$4:$AC1152)=FALSE,", ",""),") "),""))</f>
        <v/>
      </c>
      <c r="AH1152" s="10" t="str">
        <f>IF((ISBLANK(D1152)),"",IF(D1152=D1151,AH1151,"")&amp;IF(B1151&lt;&gt;B1152,((IF(ISBLANK(E1152),$D$3&amp;"Non-type material: "&amp;$D$3,$D$3&amp;INDEX('type-categories'!$A$2:$B$100,MATCH(E1152,'type-categories'!$A$2:$A$100,0),2)&amp;$D$3))),"")&amp;(IF(K1152&lt;&gt;K1151,$C$2&amp;K1152&amp;$K$3&amp;$C$2&amp;" ",(IF(B1152&lt;&gt;B1151,$C$2&amp;K1152&amp;$K$3&amp;$C$2&amp;" ",""))))&amp;(IF(L1152="","",((IF(L1152&lt;&gt;L1151,$D$2&amp;L1152&amp;$L$3&amp;$D$2&amp;" ",IF(B1152&lt;&gt;B1151,$D$2&amp;L1152&amp;$L$3&amp;$D$2&amp;" ",""))))))&amp;(IF(M1152="","",((IF(M1152&lt;&gt;M1151,$E$2&amp;M1152&amp;$E$2&amp;","&amp;" ",IF(B1152&lt;&gt;B1151,$E$2&amp;M1152&amp;$E$2&amp;",",""))))))&amp;(IF(N1152="","",IF(N1152&lt;&gt;N1151,N1152&amp;", ",IF(B1152&lt;&gt;B1151,N1152&amp;", ",""))))&amp;(IF(ISBLANK(O1152),"",(IF(O1152&lt;&gt;O1151,O1152&amp;", ",IF(B1152&lt;&gt;B1151,O1152&amp;", ","")))))&amp;(IF(ISBLANK(P1152),"",(IF(P1152&lt;&gt;P1151,P1152&amp;", ",IF(B1152&lt;&gt;B1151,P1152&amp;", ",IF(Z1152&lt;&gt;Z1151,P1152&amp;", ",""))))))&amp;(IF(ISBLANK(Q1152),"",(IF(Q1152&lt;&gt;Q1151,Q1152&amp;", ",IF(B1152&lt;&gt;B1151,Q1152&amp;", ",IF(Z1152&lt;&gt;Z1151,Q1152&amp;", ",""))))))&amp;(IF(ISBLANK(R1152),"",(IF(R1152&lt;&gt;R1151,R1152&amp;"m, ",IF(B1152&lt;&gt;B1151,R1152&amp;"m, ",IF(Z1152&lt;&gt;Z1151,R1152&amp;"m, ",""))))))&amp;IF(ISBLANK(S1152),"",(IF(B1152&lt;&gt;B1151,S1152&amp;", ",IF(S1152&lt;&gt;S1151,IF((Z1152=Z1151),"same locality "&amp;S1152&amp;", ",S1152&amp;", "),""))))&amp;(IF(ISBLANK(T1152),"",(IF(T1152&lt;&gt;T1151,IF(ISBLANK(F$2),T1152&amp;", ",T1152&amp;" "&amp;F$2&amp;", "),(IF(B1152&lt;&gt;B1151,IF(ISBLANK(F$2),T1152&amp;", ",T1152&amp;" "&amp;F$2&amp;", "),(IF(Z1152&lt;&gt;Z1151,IF(ISBLANK(F$2),T1152&amp;", ",T1152&amp;" "&amp;F$2&amp;", "),IF((U1152&lt;&gt;U1151)*($G$2="Y"),"same collector, ","")))))))))&amp;(IF(ISBLANK(U1152),"",(IF(U1152&lt;&gt;U1151,U1152&amp;", ",(IF(B1152&lt;&gt;B1151,U1152&amp;", ",IF(Z1152&lt;&gt;Z1151,U1152&amp;", ",(IF(T1152&lt;&gt;T1151,IF((T1152&lt;&gt;T1151)*($G$2="Y"),"same date, ", ""),IF((T1152=T1151)*(U1152=U1151)*(S1152&lt;&gt;S1151)*($G$2="Y"),"same collector and date, ", ""))))))))))&amp;(IF(ISBLANK(V1152),"",V1152&amp;", "))&amp;IF((AA1152&lt;&gt;AA1153)*($H$2="y"),AD1152&amp;AE1152,IF((AA1152&lt;&gt;AA1153)*($H$2="m"),AD1152&amp;AG1152,IF(($H$2&lt;&gt;"m")*($H$2&lt;&gt;"Y"),(IF(F1152=0,"",F1152&amp;" "&amp;$F$4&amp;" "))&amp;(IF(G1152=0,"",G1152&amp;" "&amp;$G$4&amp;" "))&amp;(IF(H1152=0,"",H1152&amp;" "&amp;H$4&amp;" "))&amp;(IF(I1152=0,"",I1152&amp;" "&amp;$I$4&amp;" "))&amp;(IF(J1152=0,"",J1152&amp;" "&amp;$J$4&amp;" "))&amp;IF((ISBLANK(C1152)),"","("&amp;C1152&amp;")"),"")))&amp;IF((B1152=B1153)*(K1152=K1153)*(L1152=L1153)*(M1152=M1153),IF(($H$2&lt;&gt;"m")*($H$2&lt;&gt;"Y"), ", ", IF((ISNUMBER(FIND(")",AE1152))), ", ", "")),IF((B1152=B1153)*(K1152=K1153)*(L1152=L1153),"; ",". ")))</f>
        <v/>
      </c>
      <c r="AI1152" s="1"/>
    </row>
    <row r="1153" spans="1:35" x14ac:dyDescent="0.25">
      <c r="A1153" s="3" t="str">
        <f t="shared" si="140"/>
        <v/>
      </c>
      <c r="B1153" s="53" t="str">
        <f t="shared" si="144"/>
        <v/>
      </c>
      <c r="C1153" s="57"/>
      <c r="D1153" s="57"/>
      <c r="E1153" s="57"/>
      <c r="F1153" s="57"/>
      <c r="G1153" s="57"/>
      <c r="H1153" s="57"/>
      <c r="I1153" s="57"/>
      <c r="J1153" s="57"/>
      <c r="K1153" s="57"/>
      <c r="L1153" s="57"/>
      <c r="M1153" s="54"/>
      <c r="N1153" s="57"/>
      <c r="O1153" s="58"/>
      <c r="P1153" s="58"/>
      <c r="Q1153" s="58"/>
      <c r="R1153" s="58"/>
      <c r="S1153" s="54"/>
      <c r="T1153" s="57"/>
      <c r="U1153" s="57"/>
      <c r="V1153" s="57"/>
      <c r="W1153" s="57"/>
      <c r="X1153" s="147" t="str">
        <f>IF(ISBLANK(D1153),"",IF('order-admin-units'!$I$1&lt;&gt;"y", "", IF((K1153="")*(ISBLANK(D1153)=FALSE), 'order-admin-units'!$B$1+1, VLOOKUP(K1153, ordercountry, 2))))</f>
        <v/>
      </c>
      <c r="Y1153" s="147" t="str">
        <f>IF(ISBLANK(D1153),"",IF('order-admin-units'!$I$1&lt;&gt;"y", "", IF(L1153="", 'order-admin-units'!$B$2+1, VLOOKUP(K1153&amp;"@"&amp;L1153, orderadmin, 2))))</f>
        <v/>
      </c>
      <c r="Z1153" s="147" t="str">
        <f t="shared" si="141"/>
        <v/>
      </c>
      <c r="AA1153" s="147" t="str">
        <f t="shared" si="142"/>
        <v/>
      </c>
      <c r="AB1153" s="147" t="str">
        <f t="shared" si="143"/>
        <v/>
      </c>
      <c r="AC1153" s="147" t="str">
        <f t="shared" si="137"/>
        <v/>
      </c>
      <c r="AD1153" s="11" t="str">
        <f t="shared" si="138"/>
        <v/>
      </c>
      <c r="AE1153" s="11" t="str">
        <f t="array" ref="AE1153">IF(ISBLANK(D1153),"",IF(OR($H$2="y",$H$2="m"),IF(AA1153=AA1152,IF(OR(AB1153=$AB$4:$AB1152)=FALSE,AE1152&amp;C1153,AE1152),"("&amp;C1153)&amp;IF(AA1153=AA1154,IF(OR(AB1154=$AB$4:$AB1153)=FALSE,", ",""),") "),""))</f>
        <v/>
      </c>
      <c r="AF1153" s="11" t="str">
        <f t="shared" si="139"/>
        <v/>
      </c>
      <c r="AG1153" s="11" t="str">
        <f t="array" ref="AG1153">IF(ISBLANK(D1153),"",IF(OR($H$2="y",$H$2="m"),IF(AA1153=AA1152,IF(OR(AC1153=$AC$4:$AC1152)=FALSE,AG1152&amp;AF1153,AG1152),"("&amp;AF1153)&amp;IF(AA1153=AA1154,IF(OR(AC1154=$AC$4:$AC1153)=FALSE,", ",""),") "),""))</f>
        <v/>
      </c>
      <c r="AH1153" s="10" t="str">
        <f>IF((ISBLANK(D1153)),"",IF(D1153=D1152,AH1152,"")&amp;IF(B1152&lt;&gt;B1153,((IF(ISBLANK(E1153),$D$3&amp;"Non-type material: "&amp;$D$3,$D$3&amp;INDEX('type-categories'!$A$2:$B$100,MATCH(E1153,'type-categories'!$A$2:$A$100,0),2)&amp;$D$3))),"")&amp;(IF(K1153&lt;&gt;K1152,$C$2&amp;K1153&amp;$K$3&amp;$C$2&amp;" ",(IF(B1153&lt;&gt;B1152,$C$2&amp;K1153&amp;$K$3&amp;$C$2&amp;" ",""))))&amp;(IF(L1153="","",((IF(L1153&lt;&gt;L1152,$D$2&amp;L1153&amp;$L$3&amp;$D$2&amp;" ",IF(B1153&lt;&gt;B1152,$D$2&amp;L1153&amp;$L$3&amp;$D$2&amp;" ",""))))))&amp;(IF(M1153="","",((IF(M1153&lt;&gt;M1152,$E$2&amp;M1153&amp;$E$2&amp;","&amp;" ",IF(B1153&lt;&gt;B1152,$E$2&amp;M1153&amp;$E$2&amp;",",""))))))&amp;(IF(N1153="","",IF(N1153&lt;&gt;N1152,N1153&amp;", ",IF(B1153&lt;&gt;B1152,N1153&amp;", ",""))))&amp;(IF(ISBLANK(O1153),"",(IF(O1153&lt;&gt;O1152,O1153&amp;", ",IF(B1153&lt;&gt;B1152,O1153&amp;", ","")))))&amp;(IF(ISBLANK(P1153),"",(IF(P1153&lt;&gt;P1152,P1153&amp;", ",IF(B1153&lt;&gt;B1152,P1153&amp;", ",IF(Z1153&lt;&gt;Z1152,P1153&amp;", ",""))))))&amp;(IF(ISBLANK(Q1153),"",(IF(Q1153&lt;&gt;Q1152,Q1153&amp;", ",IF(B1153&lt;&gt;B1152,Q1153&amp;", ",IF(Z1153&lt;&gt;Z1152,Q1153&amp;", ",""))))))&amp;(IF(ISBLANK(R1153),"",(IF(R1153&lt;&gt;R1152,R1153&amp;"m, ",IF(B1153&lt;&gt;B1152,R1153&amp;"m, ",IF(Z1153&lt;&gt;Z1152,R1153&amp;"m, ",""))))))&amp;IF(ISBLANK(S1153),"",(IF(B1153&lt;&gt;B1152,S1153&amp;", ",IF(S1153&lt;&gt;S1152,IF((Z1153=Z1152),"same locality "&amp;S1153&amp;", ",S1153&amp;", "),""))))&amp;(IF(ISBLANK(T1153),"",(IF(T1153&lt;&gt;T1152,IF(ISBLANK(F$2),T1153&amp;", ",T1153&amp;" "&amp;F$2&amp;", "),(IF(B1153&lt;&gt;B1152,IF(ISBLANK(F$2),T1153&amp;", ",T1153&amp;" "&amp;F$2&amp;", "),(IF(Z1153&lt;&gt;Z1152,IF(ISBLANK(F$2),T1153&amp;", ",T1153&amp;" "&amp;F$2&amp;", "),IF((U1153&lt;&gt;U1152)*($G$2="Y"),"same collector, ","")))))))))&amp;(IF(ISBLANK(U1153),"",(IF(U1153&lt;&gt;U1152,U1153&amp;", ",(IF(B1153&lt;&gt;B1152,U1153&amp;", ",IF(Z1153&lt;&gt;Z1152,U1153&amp;", ",(IF(T1153&lt;&gt;T1152,IF((T1153&lt;&gt;T1152)*($G$2="Y"),"same date, ", ""),IF((T1153=T1152)*(U1153=U1152)*(S1153&lt;&gt;S1152)*($G$2="Y"),"same collector and date, ", ""))))))))))&amp;(IF(ISBLANK(V1153),"",V1153&amp;", "))&amp;IF((AA1153&lt;&gt;AA1154)*($H$2="y"),AD1153&amp;AE1153,IF((AA1153&lt;&gt;AA1154)*($H$2="m"),AD1153&amp;AG1153,IF(($H$2&lt;&gt;"m")*($H$2&lt;&gt;"Y"),(IF(F1153=0,"",F1153&amp;" "&amp;$F$4&amp;" "))&amp;(IF(G1153=0,"",G1153&amp;" "&amp;$G$4&amp;" "))&amp;(IF(H1153=0,"",H1153&amp;" "&amp;H$4&amp;" "))&amp;(IF(I1153=0,"",I1153&amp;" "&amp;$I$4&amp;" "))&amp;(IF(J1153=0,"",J1153&amp;" "&amp;$J$4&amp;" "))&amp;IF((ISBLANK(C1153)),"","("&amp;C1153&amp;")"),"")))&amp;IF((B1153=B1154)*(K1153=K1154)*(L1153=L1154)*(M1153=M1154),IF(($H$2&lt;&gt;"m")*($H$2&lt;&gt;"Y"), ", ", IF((ISNUMBER(FIND(")",AE1153))), ", ", "")),IF((B1153=B1154)*(K1153=K1154)*(L1153=L1154),"; ",". ")))</f>
        <v/>
      </c>
      <c r="AI1153" s="1"/>
    </row>
    <row r="1154" spans="1:35" x14ac:dyDescent="0.25">
      <c r="A1154" s="3" t="str">
        <f t="shared" si="140"/>
        <v/>
      </c>
      <c r="B1154" s="53" t="str">
        <f t="shared" si="144"/>
        <v/>
      </c>
      <c r="C1154" s="57"/>
      <c r="D1154" s="57"/>
      <c r="E1154" s="57"/>
      <c r="F1154" s="57"/>
      <c r="G1154" s="57"/>
      <c r="H1154" s="57"/>
      <c r="I1154" s="57"/>
      <c r="J1154" s="57"/>
      <c r="K1154" s="57"/>
      <c r="L1154" s="57"/>
      <c r="M1154" s="54"/>
      <c r="N1154" s="57"/>
      <c r="O1154" s="58"/>
      <c r="P1154" s="58"/>
      <c r="Q1154" s="58"/>
      <c r="R1154" s="58"/>
      <c r="S1154" s="54"/>
      <c r="T1154" s="57"/>
      <c r="U1154" s="57"/>
      <c r="V1154" s="57"/>
      <c r="W1154" s="57"/>
      <c r="X1154" s="147" t="str">
        <f>IF(ISBLANK(D1154),"",IF('order-admin-units'!$I$1&lt;&gt;"y", "", IF((K1154="")*(ISBLANK(D1154)=FALSE), 'order-admin-units'!$B$1+1, VLOOKUP(K1154, ordercountry, 2))))</f>
        <v/>
      </c>
      <c r="Y1154" s="147" t="str">
        <f>IF(ISBLANK(D1154),"",IF('order-admin-units'!$I$1&lt;&gt;"y", "", IF(L1154="", 'order-admin-units'!$B$2+1, VLOOKUP(K1154&amp;"@"&amp;L1154, orderadmin, 2))))</f>
        <v/>
      </c>
      <c r="Z1154" s="147" t="str">
        <f t="shared" si="141"/>
        <v/>
      </c>
      <c r="AA1154" s="147" t="str">
        <f t="shared" si="142"/>
        <v/>
      </c>
      <c r="AB1154" s="147" t="str">
        <f t="shared" si="143"/>
        <v/>
      </c>
      <c r="AC1154" s="147" t="str">
        <f t="shared" si="137"/>
        <v/>
      </c>
      <c r="AD1154" s="11" t="str">
        <f t="shared" si="138"/>
        <v/>
      </c>
      <c r="AE1154" s="11" t="str">
        <f t="array" ref="AE1154">IF(ISBLANK(D1154),"",IF(OR($H$2="y",$H$2="m"),IF(AA1154=AA1153,IF(OR(AB1154=$AB$4:$AB1153)=FALSE,AE1153&amp;C1154,AE1153),"("&amp;C1154)&amp;IF(AA1154=AA1155,IF(OR(AB1155=$AB$4:$AB1154)=FALSE,", ",""),") "),""))</f>
        <v/>
      </c>
      <c r="AF1154" s="11" t="str">
        <f t="shared" si="139"/>
        <v/>
      </c>
      <c r="AG1154" s="11" t="str">
        <f t="array" ref="AG1154">IF(ISBLANK(D1154),"",IF(OR($H$2="y",$H$2="m"),IF(AA1154=AA1153,IF(OR(AC1154=$AC$4:$AC1153)=FALSE,AG1153&amp;AF1154,AG1153),"("&amp;AF1154)&amp;IF(AA1154=AA1155,IF(OR(AC1155=$AC$4:$AC1154)=FALSE,", ",""),") "),""))</f>
        <v/>
      </c>
      <c r="AH1154" s="10" t="str">
        <f>IF((ISBLANK(D1154)),"",IF(D1154=D1153,AH1153,"")&amp;IF(B1153&lt;&gt;B1154,((IF(ISBLANK(E1154),$D$3&amp;"Non-type material: "&amp;$D$3,$D$3&amp;INDEX('type-categories'!$A$2:$B$100,MATCH(E1154,'type-categories'!$A$2:$A$100,0),2)&amp;$D$3))),"")&amp;(IF(K1154&lt;&gt;K1153,$C$2&amp;K1154&amp;$K$3&amp;$C$2&amp;" ",(IF(B1154&lt;&gt;B1153,$C$2&amp;K1154&amp;$K$3&amp;$C$2&amp;" ",""))))&amp;(IF(L1154="","",((IF(L1154&lt;&gt;L1153,$D$2&amp;L1154&amp;$L$3&amp;$D$2&amp;" ",IF(B1154&lt;&gt;B1153,$D$2&amp;L1154&amp;$L$3&amp;$D$2&amp;" ",""))))))&amp;(IF(M1154="","",((IF(M1154&lt;&gt;M1153,$E$2&amp;M1154&amp;$E$2&amp;","&amp;" ",IF(B1154&lt;&gt;B1153,$E$2&amp;M1154&amp;$E$2&amp;",",""))))))&amp;(IF(N1154="","",IF(N1154&lt;&gt;N1153,N1154&amp;", ",IF(B1154&lt;&gt;B1153,N1154&amp;", ",""))))&amp;(IF(ISBLANK(O1154),"",(IF(O1154&lt;&gt;O1153,O1154&amp;", ",IF(B1154&lt;&gt;B1153,O1154&amp;", ","")))))&amp;(IF(ISBLANK(P1154),"",(IF(P1154&lt;&gt;P1153,P1154&amp;", ",IF(B1154&lt;&gt;B1153,P1154&amp;", ",IF(Z1154&lt;&gt;Z1153,P1154&amp;", ",""))))))&amp;(IF(ISBLANK(Q1154),"",(IF(Q1154&lt;&gt;Q1153,Q1154&amp;", ",IF(B1154&lt;&gt;B1153,Q1154&amp;", ",IF(Z1154&lt;&gt;Z1153,Q1154&amp;", ",""))))))&amp;(IF(ISBLANK(R1154),"",(IF(R1154&lt;&gt;R1153,R1154&amp;"m, ",IF(B1154&lt;&gt;B1153,R1154&amp;"m, ",IF(Z1154&lt;&gt;Z1153,R1154&amp;"m, ",""))))))&amp;IF(ISBLANK(S1154),"",(IF(B1154&lt;&gt;B1153,S1154&amp;", ",IF(S1154&lt;&gt;S1153,IF((Z1154=Z1153),"same locality "&amp;S1154&amp;", ",S1154&amp;", "),""))))&amp;(IF(ISBLANK(T1154),"",(IF(T1154&lt;&gt;T1153,IF(ISBLANK(F$2),T1154&amp;", ",T1154&amp;" "&amp;F$2&amp;", "),(IF(B1154&lt;&gt;B1153,IF(ISBLANK(F$2),T1154&amp;", ",T1154&amp;" "&amp;F$2&amp;", "),(IF(Z1154&lt;&gt;Z1153,IF(ISBLANK(F$2),T1154&amp;", ",T1154&amp;" "&amp;F$2&amp;", "),IF((U1154&lt;&gt;U1153)*($G$2="Y"),"same collector, ","")))))))))&amp;(IF(ISBLANK(U1154),"",(IF(U1154&lt;&gt;U1153,U1154&amp;", ",(IF(B1154&lt;&gt;B1153,U1154&amp;", ",IF(Z1154&lt;&gt;Z1153,U1154&amp;", ",(IF(T1154&lt;&gt;T1153,IF((T1154&lt;&gt;T1153)*($G$2="Y"),"same date, ", ""),IF((T1154=T1153)*(U1154=U1153)*(S1154&lt;&gt;S1153)*($G$2="Y"),"same collector and date, ", ""))))))))))&amp;(IF(ISBLANK(V1154),"",V1154&amp;", "))&amp;IF((AA1154&lt;&gt;AA1155)*($H$2="y"),AD1154&amp;AE1154,IF((AA1154&lt;&gt;AA1155)*($H$2="m"),AD1154&amp;AG1154,IF(($H$2&lt;&gt;"m")*($H$2&lt;&gt;"Y"),(IF(F1154=0,"",F1154&amp;" "&amp;$F$4&amp;" "))&amp;(IF(G1154=0,"",G1154&amp;" "&amp;$G$4&amp;" "))&amp;(IF(H1154=0,"",H1154&amp;" "&amp;H$4&amp;" "))&amp;(IF(I1154=0,"",I1154&amp;" "&amp;$I$4&amp;" "))&amp;(IF(J1154=0,"",J1154&amp;" "&amp;$J$4&amp;" "))&amp;IF((ISBLANK(C1154)),"","("&amp;C1154&amp;")"),"")))&amp;IF((B1154=B1155)*(K1154=K1155)*(L1154=L1155)*(M1154=M1155),IF(($H$2&lt;&gt;"m")*($H$2&lt;&gt;"Y"), ", ", IF((ISNUMBER(FIND(")",AE1154))), ", ", "")),IF((B1154=B1155)*(K1154=K1155)*(L1154=L1155),"; ",". ")))</f>
        <v/>
      </c>
      <c r="AI1154" s="1"/>
    </row>
    <row r="1155" spans="1:35" x14ac:dyDescent="0.25">
      <c r="A1155" s="3" t="str">
        <f t="shared" si="140"/>
        <v/>
      </c>
      <c r="B1155" s="53" t="str">
        <f t="shared" si="144"/>
        <v/>
      </c>
      <c r="C1155" s="57"/>
      <c r="D1155" s="57"/>
      <c r="E1155" s="57"/>
      <c r="F1155" s="57"/>
      <c r="G1155" s="57"/>
      <c r="H1155" s="57"/>
      <c r="I1155" s="57"/>
      <c r="J1155" s="57"/>
      <c r="K1155" s="57"/>
      <c r="L1155" s="57"/>
      <c r="M1155" s="54"/>
      <c r="N1155" s="57"/>
      <c r="O1155" s="58"/>
      <c r="P1155" s="58"/>
      <c r="Q1155" s="58"/>
      <c r="R1155" s="58"/>
      <c r="S1155" s="54"/>
      <c r="T1155" s="57"/>
      <c r="U1155" s="57"/>
      <c r="V1155" s="57"/>
      <c r="W1155" s="57"/>
      <c r="X1155" s="147" t="str">
        <f>IF(ISBLANK(D1155),"",IF('order-admin-units'!$I$1&lt;&gt;"y", "", IF((K1155="")*(ISBLANK(D1155)=FALSE), 'order-admin-units'!$B$1+1, VLOOKUP(K1155, ordercountry, 2))))</f>
        <v/>
      </c>
      <c r="Y1155" s="147" t="str">
        <f>IF(ISBLANK(D1155),"",IF('order-admin-units'!$I$1&lt;&gt;"y", "", IF(L1155="", 'order-admin-units'!$B$2+1, VLOOKUP(K1155&amp;"@"&amp;L1155, orderadmin, 2))))</f>
        <v/>
      </c>
      <c r="Z1155" s="147" t="str">
        <f t="shared" si="141"/>
        <v/>
      </c>
      <c r="AA1155" s="147" t="str">
        <f t="shared" si="142"/>
        <v/>
      </c>
      <c r="AB1155" s="147" t="str">
        <f t="shared" si="143"/>
        <v/>
      </c>
      <c r="AC1155" s="147" t="str">
        <f t="shared" si="137"/>
        <v/>
      </c>
      <c r="AD1155" s="11" t="str">
        <f t="shared" si="138"/>
        <v/>
      </c>
      <c r="AE1155" s="11" t="str">
        <f t="array" ref="AE1155">IF(ISBLANK(D1155),"",IF(OR($H$2="y",$H$2="m"),IF(AA1155=AA1154,IF(OR(AB1155=$AB$4:$AB1154)=FALSE,AE1154&amp;C1155,AE1154),"("&amp;C1155)&amp;IF(AA1155=AA1156,IF(OR(AB1156=$AB$4:$AB1155)=FALSE,", ",""),") "),""))</f>
        <v/>
      </c>
      <c r="AF1155" s="11" t="str">
        <f t="shared" si="139"/>
        <v/>
      </c>
      <c r="AG1155" s="11" t="str">
        <f t="array" ref="AG1155">IF(ISBLANK(D1155),"",IF(OR($H$2="y",$H$2="m"),IF(AA1155=AA1154,IF(OR(AC1155=$AC$4:$AC1154)=FALSE,AG1154&amp;AF1155,AG1154),"("&amp;AF1155)&amp;IF(AA1155=AA1156,IF(OR(AC1156=$AC$4:$AC1155)=FALSE,", ",""),") "),""))</f>
        <v/>
      </c>
      <c r="AH1155" s="10" t="str">
        <f>IF((ISBLANK(D1155)),"",IF(D1155=D1154,AH1154,"")&amp;IF(B1154&lt;&gt;B1155,((IF(ISBLANK(E1155),$D$3&amp;"Non-type material: "&amp;$D$3,$D$3&amp;INDEX('type-categories'!$A$2:$B$100,MATCH(E1155,'type-categories'!$A$2:$A$100,0),2)&amp;$D$3))),"")&amp;(IF(K1155&lt;&gt;K1154,$C$2&amp;K1155&amp;$K$3&amp;$C$2&amp;" ",(IF(B1155&lt;&gt;B1154,$C$2&amp;K1155&amp;$K$3&amp;$C$2&amp;" ",""))))&amp;(IF(L1155="","",((IF(L1155&lt;&gt;L1154,$D$2&amp;L1155&amp;$L$3&amp;$D$2&amp;" ",IF(B1155&lt;&gt;B1154,$D$2&amp;L1155&amp;$L$3&amp;$D$2&amp;" ",""))))))&amp;(IF(M1155="","",((IF(M1155&lt;&gt;M1154,$E$2&amp;M1155&amp;$E$2&amp;","&amp;" ",IF(B1155&lt;&gt;B1154,$E$2&amp;M1155&amp;$E$2&amp;",",""))))))&amp;(IF(N1155="","",IF(N1155&lt;&gt;N1154,N1155&amp;", ",IF(B1155&lt;&gt;B1154,N1155&amp;", ",""))))&amp;(IF(ISBLANK(O1155),"",(IF(O1155&lt;&gt;O1154,O1155&amp;", ",IF(B1155&lt;&gt;B1154,O1155&amp;", ","")))))&amp;(IF(ISBLANK(P1155),"",(IF(P1155&lt;&gt;P1154,P1155&amp;", ",IF(B1155&lt;&gt;B1154,P1155&amp;", ",IF(Z1155&lt;&gt;Z1154,P1155&amp;", ",""))))))&amp;(IF(ISBLANK(Q1155),"",(IF(Q1155&lt;&gt;Q1154,Q1155&amp;", ",IF(B1155&lt;&gt;B1154,Q1155&amp;", ",IF(Z1155&lt;&gt;Z1154,Q1155&amp;", ",""))))))&amp;(IF(ISBLANK(R1155),"",(IF(R1155&lt;&gt;R1154,R1155&amp;"m, ",IF(B1155&lt;&gt;B1154,R1155&amp;"m, ",IF(Z1155&lt;&gt;Z1154,R1155&amp;"m, ",""))))))&amp;IF(ISBLANK(S1155),"",(IF(B1155&lt;&gt;B1154,S1155&amp;", ",IF(S1155&lt;&gt;S1154,IF((Z1155=Z1154),"same locality "&amp;S1155&amp;", ",S1155&amp;", "),""))))&amp;(IF(ISBLANK(T1155),"",(IF(T1155&lt;&gt;T1154,IF(ISBLANK(F$2),T1155&amp;", ",T1155&amp;" "&amp;F$2&amp;", "),(IF(B1155&lt;&gt;B1154,IF(ISBLANK(F$2),T1155&amp;", ",T1155&amp;" "&amp;F$2&amp;", "),(IF(Z1155&lt;&gt;Z1154,IF(ISBLANK(F$2),T1155&amp;", ",T1155&amp;" "&amp;F$2&amp;", "),IF((U1155&lt;&gt;U1154)*($G$2="Y"),"same collector, ","")))))))))&amp;(IF(ISBLANK(U1155),"",(IF(U1155&lt;&gt;U1154,U1155&amp;", ",(IF(B1155&lt;&gt;B1154,U1155&amp;", ",IF(Z1155&lt;&gt;Z1154,U1155&amp;", ",(IF(T1155&lt;&gt;T1154,IF((T1155&lt;&gt;T1154)*($G$2="Y"),"same date, ", ""),IF((T1155=T1154)*(U1155=U1154)*(S1155&lt;&gt;S1154)*($G$2="Y"),"same collector and date, ", ""))))))))))&amp;(IF(ISBLANK(V1155),"",V1155&amp;", "))&amp;IF((AA1155&lt;&gt;AA1156)*($H$2="y"),AD1155&amp;AE1155,IF((AA1155&lt;&gt;AA1156)*($H$2="m"),AD1155&amp;AG1155,IF(($H$2&lt;&gt;"m")*($H$2&lt;&gt;"Y"),(IF(F1155=0,"",F1155&amp;" "&amp;$F$4&amp;" "))&amp;(IF(G1155=0,"",G1155&amp;" "&amp;$G$4&amp;" "))&amp;(IF(H1155=0,"",H1155&amp;" "&amp;H$4&amp;" "))&amp;(IF(I1155=0,"",I1155&amp;" "&amp;$I$4&amp;" "))&amp;(IF(J1155=0,"",J1155&amp;" "&amp;$J$4&amp;" "))&amp;IF((ISBLANK(C1155)),"","("&amp;C1155&amp;")"),"")))&amp;IF((B1155=B1156)*(K1155=K1156)*(L1155=L1156)*(M1155=M1156),IF(($H$2&lt;&gt;"m")*($H$2&lt;&gt;"Y"), ", ", IF((ISNUMBER(FIND(")",AE1155))), ", ", "")),IF((B1155=B1156)*(K1155=K1156)*(L1155=L1156),"; ",". ")))</f>
        <v/>
      </c>
      <c r="AI1155" s="1"/>
    </row>
    <row r="1156" spans="1:35" x14ac:dyDescent="0.25">
      <c r="A1156" s="3" t="str">
        <f t="shared" si="140"/>
        <v/>
      </c>
      <c r="B1156" s="53" t="str">
        <f t="shared" si="144"/>
        <v/>
      </c>
      <c r="C1156" s="57"/>
      <c r="D1156" s="57"/>
      <c r="E1156" s="57"/>
      <c r="F1156" s="57"/>
      <c r="G1156" s="57"/>
      <c r="H1156" s="57"/>
      <c r="I1156" s="57"/>
      <c r="J1156" s="57"/>
      <c r="K1156" s="57"/>
      <c r="L1156" s="57"/>
      <c r="M1156" s="54"/>
      <c r="N1156" s="57"/>
      <c r="O1156" s="58"/>
      <c r="P1156" s="58"/>
      <c r="Q1156" s="58"/>
      <c r="R1156" s="58"/>
      <c r="S1156" s="54"/>
      <c r="T1156" s="57"/>
      <c r="U1156" s="57"/>
      <c r="V1156" s="57"/>
      <c r="W1156" s="57"/>
      <c r="X1156" s="147" t="str">
        <f>IF(ISBLANK(D1156),"",IF('order-admin-units'!$I$1&lt;&gt;"y", "", IF((K1156="")*(ISBLANK(D1156)=FALSE), 'order-admin-units'!$B$1+1, VLOOKUP(K1156, ordercountry, 2))))</f>
        <v/>
      </c>
      <c r="Y1156" s="147" t="str">
        <f>IF(ISBLANK(D1156),"",IF('order-admin-units'!$I$1&lt;&gt;"y", "", IF(L1156="", 'order-admin-units'!$B$2+1, VLOOKUP(K1156&amp;"@"&amp;L1156, orderadmin, 2))))</f>
        <v/>
      </c>
      <c r="Z1156" s="147" t="str">
        <f t="shared" si="141"/>
        <v/>
      </c>
      <c r="AA1156" s="147" t="str">
        <f t="shared" si="142"/>
        <v/>
      </c>
      <c r="AB1156" s="147" t="str">
        <f t="shared" si="143"/>
        <v/>
      </c>
      <c r="AC1156" s="147" t="str">
        <f t="shared" si="137"/>
        <v/>
      </c>
      <c r="AD1156" s="11" t="str">
        <f t="shared" si="138"/>
        <v/>
      </c>
      <c r="AE1156" s="11" t="str">
        <f t="array" ref="AE1156">IF(ISBLANK(D1156),"",IF(OR($H$2="y",$H$2="m"),IF(AA1156=AA1155,IF(OR(AB1156=$AB$4:$AB1155)=FALSE,AE1155&amp;C1156,AE1155),"("&amp;C1156)&amp;IF(AA1156=AA1157,IF(OR(AB1157=$AB$4:$AB1156)=FALSE,", ",""),") "),""))</f>
        <v/>
      </c>
      <c r="AF1156" s="11" t="str">
        <f t="shared" si="139"/>
        <v/>
      </c>
      <c r="AG1156" s="11" t="str">
        <f t="array" ref="AG1156">IF(ISBLANK(D1156),"",IF(OR($H$2="y",$H$2="m"),IF(AA1156=AA1155,IF(OR(AC1156=$AC$4:$AC1155)=FALSE,AG1155&amp;AF1156,AG1155),"("&amp;AF1156)&amp;IF(AA1156=AA1157,IF(OR(AC1157=$AC$4:$AC1156)=FALSE,", ",""),") "),""))</f>
        <v/>
      </c>
      <c r="AH1156" s="10" t="str">
        <f>IF((ISBLANK(D1156)),"",IF(D1156=D1155,AH1155,"")&amp;IF(B1155&lt;&gt;B1156,((IF(ISBLANK(E1156),$D$3&amp;"Non-type material: "&amp;$D$3,$D$3&amp;INDEX('type-categories'!$A$2:$B$100,MATCH(E1156,'type-categories'!$A$2:$A$100,0),2)&amp;$D$3))),"")&amp;(IF(K1156&lt;&gt;K1155,$C$2&amp;K1156&amp;$K$3&amp;$C$2&amp;" ",(IF(B1156&lt;&gt;B1155,$C$2&amp;K1156&amp;$K$3&amp;$C$2&amp;" ",""))))&amp;(IF(L1156="","",((IF(L1156&lt;&gt;L1155,$D$2&amp;L1156&amp;$L$3&amp;$D$2&amp;" ",IF(B1156&lt;&gt;B1155,$D$2&amp;L1156&amp;$L$3&amp;$D$2&amp;" ",""))))))&amp;(IF(M1156="","",((IF(M1156&lt;&gt;M1155,$E$2&amp;M1156&amp;$E$2&amp;","&amp;" ",IF(B1156&lt;&gt;B1155,$E$2&amp;M1156&amp;$E$2&amp;",",""))))))&amp;(IF(N1156="","",IF(N1156&lt;&gt;N1155,N1156&amp;", ",IF(B1156&lt;&gt;B1155,N1156&amp;", ",""))))&amp;(IF(ISBLANK(O1156),"",(IF(O1156&lt;&gt;O1155,O1156&amp;", ",IF(B1156&lt;&gt;B1155,O1156&amp;", ","")))))&amp;(IF(ISBLANK(P1156),"",(IF(P1156&lt;&gt;P1155,P1156&amp;", ",IF(B1156&lt;&gt;B1155,P1156&amp;", ",IF(Z1156&lt;&gt;Z1155,P1156&amp;", ",""))))))&amp;(IF(ISBLANK(Q1156),"",(IF(Q1156&lt;&gt;Q1155,Q1156&amp;", ",IF(B1156&lt;&gt;B1155,Q1156&amp;", ",IF(Z1156&lt;&gt;Z1155,Q1156&amp;", ",""))))))&amp;(IF(ISBLANK(R1156),"",(IF(R1156&lt;&gt;R1155,R1156&amp;"m, ",IF(B1156&lt;&gt;B1155,R1156&amp;"m, ",IF(Z1156&lt;&gt;Z1155,R1156&amp;"m, ",""))))))&amp;IF(ISBLANK(S1156),"",(IF(B1156&lt;&gt;B1155,S1156&amp;", ",IF(S1156&lt;&gt;S1155,IF((Z1156=Z1155),"same locality "&amp;S1156&amp;", ",S1156&amp;", "),""))))&amp;(IF(ISBLANK(T1156),"",(IF(T1156&lt;&gt;T1155,IF(ISBLANK(F$2),T1156&amp;", ",T1156&amp;" "&amp;F$2&amp;", "),(IF(B1156&lt;&gt;B1155,IF(ISBLANK(F$2),T1156&amp;", ",T1156&amp;" "&amp;F$2&amp;", "),(IF(Z1156&lt;&gt;Z1155,IF(ISBLANK(F$2),T1156&amp;", ",T1156&amp;" "&amp;F$2&amp;", "),IF((U1156&lt;&gt;U1155)*($G$2="Y"),"same collector, ","")))))))))&amp;(IF(ISBLANK(U1156),"",(IF(U1156&lt;&gt;U1155,U1156&amp;", ",(IF(B1156&lt;&gt;B1155,U1156&amp;", ",IF(Z1156&lt;&gt;Z1155,U1156&amp;", ",(IF(T1156&lt;&gt;T1155,IF((T1156&lt;&gt;T1155)*($G$2="Y"),"same date, ", ""),IF((T1156=T1155)*(U1156=U1155)*(S1156&lt;&gt;S1155)*($G$2="Y"),"same collector and date, ", ""))))))))))&amp;(IF(ISBLANK(V1156),"",V1156&amp;", "))&amp;IF((AA1156&lt;&gt;AA1157)*($H$2="y"),AD1156&amp;AE1156,IF((AA1156&lt;&gt;AA1157)*($H$2="m"),AD1156&amp;AG1156,IF(($H$2&lt;&gt;"m")*($H$2&lt;&gt;"Y"),(IF(F1156=0,"",F1156&amp;" "&amp;$F$4&amp;" "))&amp;(IF(G1156=0,"",G1156&amp;" "&amp;$G$4&amp;" "))&amp;(IF(H1156=0,"",H1156&amp;" "&amp;H$4&amp;" "))&amp;(IF(I1156=0,"",I1156&amp;" "&amp;$I$4&amp;" "))&amp;(IF(J1156=0,"",J1156&amp;" "&amp;$J$4&amp;" "))&amp;IF((ISBLANK(C1156)),"","("&amp;C1156&amp;")"),"")))&amp;IF((B1156=B1157)*(K1156=K1157)*(L1156=L1157)*(M1156=M1157),IF(($H$2&lt;&gt;"m")*($H$2&lt;&gt;"Y"), ", ", IF((ISNUMBER(FIND(")",AE1156))), ", ", "")),IF((B1156=B1157)*(K1156=K1157)*(L1156=L1157),"; ",". ")))</f>
        <v/>
      </c>
      <c r="AI1156" s="1"/>
    </row>
    <row r="1157" spans="1:35" x14ac:dyDescent="0.25">
      <c r="A1157" s="3" t="str">
        <f t="shared" si="140"/>
        <v/>
      </c>
      <c r="B1157" s="53" t="str">
        <f t="shared" si="144"/>
        <v/>
      </c>
      <c r="C1157" s="57"/>
      <c r="D1157" s="57"/>
      <c r="E1157" s="57"/>
      <c r="F1157" s="57"/>
      <c r="G1157" s="57"/>
      <c r="H1157" s="57"/>
      <c r="I1157" s="57"/>
      <c r="J1157" s="57"/>
      <c r="K1157" s="57"/>
      <c r="L1157" s="57"/>
      <c r="M1157" s="54"/>
      <c r="N1157" s="57"/>
      <c r="O1157" s="58"/>
      <c r="P1157" s="58"/>
      <c r="Q1157" s="58"/>
      <c r="R1157" s="58"/>
      <c r="S1157" s="54"/>
      <c r="T1157" s="57"/>
      <c r="U1157" s="57"/>
      <c r="V1157" s="57"/>
      <c r="W1157" s="57"/>
      <c r="X1157" s="147" t="str">
        <f>IF(ISBLANK(D1157),"",IF('order-admin-units'!$I$1&lt;&gt;"y", "", IF((K1157="")*(ISBLANK(D1157)=FALSE), 'order-admin-units'!$B$1+1, VLOOKUP(K1157, ordercountry, 2))))</f>
        <v/>
      </c>
      <c r="Y1157" s="147" t="str">
        <f>IF(ISBLANK(D1157),"",IF('order-admin-units'!$I$1&lt;&gt;"y", "", IF(L1157="", 'order-admin-units'!$B$2+1, VLOOKUP(K1157&amp;"@"&amp;L1157, orderadmin, 2))))</f>
        <v/>
      </c>
      <c r="Z1157" s="147" t="str">
        <f t="shared" si="141"/>
        <v/>
      </c>
      <c r="AA1157" s="147" t="str">
        <f t="shared" si="142"/>
        <v/>
      </c>
      <c r="AB1157" s="147" t="str">
        <f t="shared" si="143"/>
        <v/>
      </c>
      <c r="AC1157" s="147" t="str">
        <f t="shared" ref="AC1157:AC1220" si="145">AA1157&amp;AF1157</f>
        <v/>
      </c>
      <c r="AD1157" s="11" t="str">
        <f t="shared" ref="AD1157:AD1220" si="146">IF(OR($H$2="y",$H$2="m"),IF(SUMIF($AA$5:$AA$2000,AA1157,$F$5:$F$2000)&lt;&gt;0,SUMIF($AA$5:$AA$2000,AA1157,$F$5:$F$2000)&amp;" "&amp;$F$4&amp;" ","")&amp;IF(SUMIF($AA$5:$AA$2000,AA1157,$G$5:$G$2000)&lt;&gt;0,SUMIF($AA$5:$AA$2000,AA1157,$G$5:$G$2000)&amp;" "&amp;$G$4&amp;" ","")&amp;IF(SUMIF($AA$5:$AA$2000,AA1157,$H$5:$H$2000)&lt;&gt;0,SUMIF($AA$5:$AA$2000,AA1157,$H$5:$H$2000)&amp;" "&amp;$H$4&amp;" ","")&amp;IF(SUMIF($AA$5:$AA$2000,AA1157,$I$5:$I$2000)&lt;&gt;0,SUMIF($AA$5:$AA$2000,AA1157,$I$5:$I$2000)&amp;" "&amp;$I$4&amp;" ","")&amp;IF(SUMIF($AA$5:$AA$2000,AA1157,$J$5:$J$2000)&lt;&gt;0,SUMIF($AA$5:$AA$2000,AA1157,$J$5:$J$2000)&amp;" "&amp;$J$4&amp;" ",""),"")</f>
        <v/>
      </c>
      <c r="AE1157" s="11" t="str">
        <f t="array" ref="AE1157">IF(ISBLANK(D1157),"",IF(OR($H$2="y",$H$2="m"),IF(AA1157=AA1156,IF(OR(AB1157=$AB$4:$AB1156)=FALSE,AE1156&amp;C1157,AE1156),"("&amp;C1157)&amp;IF(AA1157=AA1158,IF(OR(AB1158=$AB$4:$AB1157)=FALSE,", ",""),") "),""))</f>
        <v/>
      </c>
      <c r="AF1157" s="11" t="str">
        <f t="shared" ref="AF1157:AF1220" si="147">IF((ISBLANK(D1157)=FALSE)*OR($H$2="y",$H$2="m"),IFERROR(LEFT(C1157, FIND(" ",C1157)-1), C1157),"")</f>
        <v/>
      </c>
      <c r="AG1157" s="11" t="str">
        <f t="array" ref="AG1157">IF(ISBLANK(D1157),"",IF(OR($H$2="y",$H$2="m"),IF(AA1157=AA1156,IF(OR(AC1157=$AC$4:$AC1156)=FALSE,AG1156&amp;AF1157,AG1156),"("&amp;AF1157)&amp;IF(AA1157=AA1158,IF(OR(AC1158=$AC$4:$AC1157)=FALSE,", ",""),") "),""))</f>
        <v/>
      </c>
      <c r="AH1157" s="10" t="str">
        <f>IF((ISBLANK(D1157)),"",IF(D1157=D1156,AH1156,"")&amp;IF(B1156&lt;&gt;B1157,((IF(ISBLANK(E1157),$D$3&amp;"Non-type material: "&amp;$D$3,$D$3&amp;INDEX('type-categories'!$A$2:$B$100,MATCH(E1157,'type-categories'!$A$2:$A$100,0),2)&amp;$D$3))),"")&amp;(IF(K1157&lt;&gt;K1156,$C$2&amp;K1157&amp;$K$3&amp;$C$2&amp;" ",(IF(B1157&lt;&gt;B1156,$C$2&amp;K1157&amp;$K$3&amp;$C$2&amp;" ",""))))&amp;(IF(L1157="","",((IF(L1157&lt;&gt;L1156,$D$2&amp;L1157&amp;$L$3&amp;$D$2&amp;" ",IF(B1157&lt;&gt;B1156,$D$2&amp;L1157&amp;$L$3&amp;$D$2&amp;" ",""))))))&amp;(IF(M1157="","",((IF(M1157&lt;&gt;M1156,$E$2&amp;M1157&amp;$E$2&amp;","&amp;" ",IF(B1157&lt;&gt;B1156,$E$2&amp;M1157&amp;$E$2&amp;",",""))))))&amp;(IF(N1157="","",IF(N1157&lt;&gt;N1156,N1157&amp;", ",IF(B1157&lt;&gt;B1156,N1157&amp;", ",""))))&amp;(IF(ISBLANK(O1157),"",(IF(O1157&lt;&gt;O1156,O1157&amp;", ",IF(B1157&lt;&gt;B1156,O1157&amp;", ","")))))&amp;(IF(ISBLANK(P1157),"",(IF(P1157&lt;&gt;P1156,P1157&amp;", ",IF(B1157&lt;&gt;B1156,P1157&amp;", ",IF(Z1157&lt;&gt;Z1156,P1157&amp;", ",""))))))&amp;(IF(ISBLANK(Q1157),"",(IF(Q1157&lt;&gt;Q1156,Q1157&amp;", ",IF(B1157&lt;&gt;B1156,Q1157&amp;", ",IF(Z1157&lt;&gt;Z1156,Q1157&amp;", ",""))))))&amp;(IF(ISBLANK(R1157),"",(IF(R1157&lt;&gt;R1156,R1157&amp;"m, ",IF(B1157&lt;&gt;B1156,R1157&amp;"m, ",IF(Z1157&lt;&gt;Z1156,R1157&amp;"m, ",""))))))&amp;IF(ISBLANK(S1157),"",(IF(B1157&lt;&gt;B1156,S1157&amp;", ",IF(S1157&lt;&gt;S1156,IF((Z1157=Z1156),"same locality "&amp;S1157&amp;", ",S1157&amp;", "),""))))&amp;(IF(ISBLANK(T1157),"",(IF(T1157&lt;&gt;T1156,IF(ISBLANK(F$2),T1157&amp;", ",T1157&amp;" "&amp;F$2&amp;", "),(IF(B1157&lt;&gt;B1156,IF(ISBLANK(F$2),T1157&amp;", ",T1157&amp;" "&amp;F$2&amp;", "),(IF(Z1157&lt;&gt;Z1156,IF(ISBLANK(F$2),T1157&amp;", ",T1157&amp;" "&amp;F$2&amp;", "),IF((U1157&lt;&gt;U1156)*($G$2="Y"),"same collector, ","")))))))))&amp;(IF(ISBLANK(U1157),"",(IF(U1157&lt;&gt;U1156,U1157&amp;", ",(IF(B1157&lt;&gt;B1156,U1157&amp;", ",IF(Z1157&lt;&gt;Z1156,U1157&amp;", ",(IF(T1157&lt;&gt;T1156,IF((T1157&lt;&gt;T1156)*($G$2="Y"),"same date, ", ""),IF((T1157=T1156)*(U1157=U1156)*(S1157&lt;&gt;S1156)*($G$2="Y"),"same collector and date, ", ""))))))))))&amp;(IF(ISBLANK(V1157),"",V1157&amp;", "))&amp;IF((AA1157&lt;&gt;AA1158)*($H$2="y"),AD1157&amp;AE1157,IF((AA1157&lt;&gt;AA1158)*($H$2="m"),AD1157&amp;AG1157,IF(($H$2&lt;&gt;"m")*($H$2&lt;&gt;"Y"),(IF(F1157=0,"",F1157&amp;" "&amp;$F$4&amp;" "))&amp;(IF(G1157=0,"",G1157&amp;" "&amp;$G$4&amp;" "))&amp;(IF(H1157=0,"",H1157&amp;" "&amp;H$4&amp;" "))&amp;(IF(I1157=0,"",I1157&amp;" "&amp;$I$4&amp;" "))&amp;(IF(J1157=0,"",J1157&amp;" "&amp;$J$4&amp;" "))&amp;IF((ISBLANK(C1157)),"","("&amp;C1157&amp;")"),"")))&amp;IF((B1157=B1158)*(K1157=K1158)*(L1157=L1158)*(M1157=M1158),IF(($H$2&lt;&gt;"m")*($H$2&lt;&gt;"Y"), ", ", IF((ISNUMBER(FIND(")",AE1157))), ", ", "")),IF((B1157=B1158)*(K1157=K1158)*(L1157=L1158),"; ",". ")))</f>
        <v/>
      </c>
      <c r="AI1157" s="1"/>
    </row>
    <row r="1158" spans="1:35" x14ac:dyDescent="0.25">
      <c r="A1158" s="3" t="str">
        <f t="shared" ref="A1158:A1221" si="148">IF(ISBLANK(D1158),"",IF(D1158&lt;&gt;D1157, A1157+1, A1157))</f>
        <v/>
      </c>
      <c r="B1158" s="53" t="str">
        <f t="shared" si="144"/>
        <v/>
      </c>
      <c r="C1158" s="57"/>
      <c r="D1158" s="57"/>
      <c r="E1158" s="57"/>
      <c r="F1158" s="57"/>
      <c r="G1158" s="57"/>
      <c r="H1158" s="57"/>
      <c r="I1158" s="57"/>
      <c r="J1158" s="57"/>
      <c r="K1158" s="57"/>
      <c r="L1158" s="57"/>
      <c r="M1158" s="54"/>
      <c r="N1158" s="57"/>
      <c r="O1158" s="58"/>
      <c r="P1158" s="58"/>
      <c r="Q1158" s="58"/>
      <c r="R1158" s="58"/>
      <c r="S1158" s="54"/>
      <c r="T1158" s="57"/>
      <c r="U1158" s="57"/>
      <c r="V1158" s="57"/>
      <c r="W1158" s="57"/>
      <c r="X1158" s="147" t="str">
        <f>IF(ISBLANK(D1158),"",IF('order-admin-units'!$I$1&lt;&gt;"y", "", IF((K1158="")*(ISBLANK(D1158)=FALSE), 'order-admin-units'!$B$1+1, VLOOKUP(K1158, ordercountry, 2))))</f>
        <v/>
      </c>
      <c r="Y1158" s="147" t="str">
        <f>IF(ISBLANK(D1158),"",IF('order-admin-units'!$I$1&lt;&gt;"y", "", IF(L1158="", 'order-admin-units'!$B$2+1, VLOOKUP(K1158&amp;"@"&amp;L1158, orderadmin, 2))))</f>
        <v/>
      </c>
      <c r="Z1158" s="147" t="str">
        <f t="shared" ref="Z1158:Z1221" si="149">K1158&amp;L1158&amp;M1158&amp;N1158&amp;O1158</f>
        <v/>
      </c>
      <c r="AA1158" s="147" t="str">
        <f t="shared" ref="AA1158:AA1221" si="150">B1158&amp;K1158&amp;L1158&amp;M1158&amp;N1158&amp;O1158&amp;P1158&amp;Q1158&amp;R1158&amp;S1158&amp;T1158&amp;U1158</f>
        <v/>
      </c>
      <c r="AB1158" s="147" t="str">
        <f t="shared" ref="AB1158:AB1221" si="151">AA1158&amp;C1158</f>
        <v/>
      </c>
      <c r="AC1158" s="147" t="str">
        <f t="shared" si="145"/>
        <v/>
      </c>
      <c r="AD1158" s="11" t="str">
        <f t="shared" si="146"/>
        <v/>
      </c>
      <c r="AE1158" s="11" t="str">
        <f t="array" ref="AE1158">IF(ISBLANK(D1158),"",IF(OR($H$2="y",$H$2="m"),IF(AA1158=AA1157,IF(OR(AB1158=$AB$4:$AB1157)=FALSE,AE1157&amp;C1158,AE1157),"("&amp;C1158)&amp;IF(AA1158=AA1159,IF(OR(AB1159=$AB$4:$AB1158)=FALSE,", ",""),") "),""))</f>
        <v/>
      </c>
      <c r="AF1158" s="11" t="str">
        <f t="shared" si="147"/>
        <v/>
      </c>
      <c r="AG1158" s="11" t="str">
        <f t="array" ref="AG1158">IF(ISBLANK(D1158),"",IF(OR($H$2="y",$H$2="m"),IF(AA1158=AA1157,IF(OR(AC1158=$AC$4:$AC1157)=FALSE,AG1157&amp;AF1158,AG1157),"("&amp;AF1158)&amp;IF(AA1158=AA1159,IF(OR(AC1159=$AC$4:$AC1158)=FALSE,", ",""),") "),""))</f>
        <v/>
      </c>
      <c r="AH1158" s="10" t="str">
        <f>IF((ISBLANK(D1158)),"",IF(D1158=D1157,AH1157,"")&amp;IF(B1157&lt;&gt;B1158,((IF(ISBLANK(E1158),$D$3&amp;"Non-type material: "&amp;$D$3,$D$3&amp;INDEX('type-categories'!$A$2:$B$100,MATCH(E1158,'type-categories'!$A$2:$A$100,0),2)&amp;$D$3))),"")&amp;(IF(K1158&lt;&gt;K1157,$C$2&amp;K1158&amp;$K$3&amp;$C$2&amp;" ",(IF(B1158&lt;&gt;B1157,$C$2&amp;K1158&amp;$K$3&amp;$C$2&amp;" ",""))))&amp;(IF(L1158="","",((IF(L1158&lt;&gt;L1157,$D$2&amp;L1158&amp;$L$3&amp;$D$2&amp;" ",IF(B1158&lt;&gt;B1157,$D$2&amp;L1158&amp;$L$3&amp;$D$2&amp;" ",""))))))&amp;(IF(M1158="","",((IF(M1158&lt;&gt;M1157,$E$2&amp;M1158&amp;$E$2&amp;","&amp;" ",IF(B1158&lt;&gt;B1157,$E$2&amp;M1158&amp;$E$2&amp;",",""))))))&amp;(IF(N1158="","",IF(N1158&lt;&gt;N1157,N1158&amp;", ",IF(B1158&lt;&gt;B1157,N1158&amp;", ",""))))&amp;(IF(ISBLANK(O1158),"",(IF(O1158&lt;&gt;O1157,O1158&amp;", ",IF(B1158&lt;&gt;B1157,O1158&amp;", ","")))))&amp;(IF(ISBLANK(P1158),"",(IF(P1158&lt;&gt;P1157,P1158&amp;", ",IF(B1158&lt;&gt;B1157,P1158&amp;", ",IF(Z1158&lt;&gt;Z1157,P1158&amp;", ",""))))))&amp;(IF(ISBLANK(Q1158),"",(IF(Q1158&lt;&gt;Q1157,Q1158&amp;", ",IF(B1158&lt;&gt;B1157,Q1158&amp;", ",IF(Z1158&lt;&gt;Z1157,Q1158&amp;", ",""))))))&amp;(IF(ISBLANK(R1158),"",(IF(R1158&lt;&gt;R1157,R1158&amp;"m, ",IF(B1158&lt;&gt;B1157,R1158&amp;"m, ",IF(Z1158&lt;&gt;Z1157,R1158&amp;"m, ",""))))))&amp;IF(ISBLANK(S1158),"",(IF(B1158&lt;&gt;B1157,S1158&amp;", ",IF(S1158&lt;&gt;S1157,IF((Z1158=Z1157),"same locality "&amp;S1158&amp;", ",S1158&amp;", "),""))))&amp;(IF(ISBLANK(T1158),"",(IF(T1158&lt;&gt;T1157,IF(ISBLANK(F$2),T1158&amp;", ",T1158&amp;" "&amp;F$2&amp;", "),(IF(B1158&lt;&gt;B1157,IF(ISBLANK(F$2),T1158&amp;", ",T1158&amp;" "&amp;F$2&amp;", "),(IF(Z1158&lt;&gt;Z1157,IF(ISBLANK(F$2),T1158&amp;", ",T1158&amp;" "&amp;F$2&amp;", "),IF((U1158&lt;&gt;U1157)*($G$2="Y"),"same collector, ","")))))))))&amp;(IF(ISBLANK(U1158),"",(IF(U1158&lt;&gt;U1157,U1158&amp;", ",(IF(B1158&lt;&gt;B1157,U1158&amp;", ",IF(Z1158&lt;&gt;Z1157,U1158&amp;", ",(IF(T1158&lt;&gt;T1157,IF((T1158&lt;&gt;T1157)*($G$2="Y"),"same date, ", ""),IF((T1158=T1157)*(U1158=U1157)*(S1158&lt;&gt;S1157)*($G$2="Y"),"same collector and date, ", ""))))))))))&amp;(IF(ISBLANK(V1158),"",V1158&amp;", "))&amp;IF((AA1158&lt;&gt;AA1159)*($H$2="y"),AD1158&amp;AE1158,IF((AA1158&lt;&gt;AA1159)*($H$2="m"),AD1158&amp;AG1158,IF(($H$2&lt;&gt;"m")*($H$2&lt;&gt;"Y"),(IF(F1158=0,"",F1158&amp;" "&amp;$F$4&amp;" "))&amp;(IF(G1158=0,"",G1158&amp;" "&amp;$G$4&amp;" "))&amp;(IF(H1158=0,"",H1158&amp;" "&amp;H$4&amp;" "))&amp;(IF(I1158=0,"",I1158&amp;" "&amp;$I$4&amp;" "))&amp;(IF(J1158=0,"",J1158&amp;" "&amp;$J$4&amp;" "))&amp;IF((ISBLANK(C1158)),"","("&amp;C1158&amp;")"),"")))&amp;IF((B1158=B1159)*(K1158=K1159)*(L1158=L1159)*(M1158=M1159),IF(($H$2&lt;&gt;"m")*($H$2&lt;&gt;"Y"), ", ", IF((ISNUMBER(FIND(")",AE1158))), ", ", "")),IF((B1158=B1159)*(K1158=K1159)*(L1158=L1159),"; ",". ")))</f>
        <v/>
      </c>
      <c r="AI1158" s="1"/>
    </row>
    <row r="1159" spans="1:35" x14ac:dyDescent="0.25">
      <c r="A1159" s="3" t="str">
        <f t="shared" si="148"/>
        <v/>
      </c>
      <c r="B1159" s="53" t="str">
        <f t="shared" si="144"/>
        <v/>
      </c>
      <c r="C1159" s="57"/>
      <c r="D1159" s="57"/>
      <c r="E1159" s="57"/>
      <c r="F1159" s="57"/>
      <c r="G1159" s="57"/>
      <c r="H1159" s="57"/>
      <c r="I1159" s="57"/>
      <c r="J1159" s="57"/>
      <c r="K1159" s="57"/>
      <c r="L1159" s="57"/>
      <c r="M1159" s="54"/>
      <c r="N1159" s="57"/>
      <c r="O1159" s="58"/>
      <c r="P1159" s="58"/>
      <c r="Q1159" s="58"/>
      <c r="R1159" s="58"/>
      <c r="S1159" s="54"/>
      <c r="T1159" s="57"/>
      <c r="U1159" s="57"/>
      <c r="V1159" s="57"/>
      <c r="W1159" s="57"/>
      <c r="X1159" s="147" t="str">
        <f>IF(ISBLANK(D1159),"",IF('order-admin-units'!$I$1&lt;&gt;"y", "", IF((K1159="")*(ISBLANK(D1159)=FALSE), 'order-admin-units'!$B$1+1, VLOOKUP(K1159, ordercountry, 2))))</f>
        <v/>
      </c>
      <c r="Y1159" s="147" t="str">
        <f>IF(ISBLANK(D1159),"",IF('order-admin-units'!$I$1&lt;&gt;"y", "", IF(L1159="", 'order-admin-units'!$B$2+1, VLOOKUP(K1159&amp;"@"&amp;L1159, orderadmin, 2))))</f>
        <v/>
      </c>
      <c r="Z1159" s="147" t="str">
        <f t="shared" si="149"/>
        <v/>
      </c>
      <c r="AA1159" s="147" t="str">
        <f t="shared" si="150"/>
        <v/>
      </c>
      <c r="AB1159" s="147" t="str">
        <f t="shared" si="151"/>
        <v/>
      </c>
      <c r="AC1159" s="147" t="str">
        <f t="shared" si="145"/>
        <v/>
      </c>
      <c r="AD1159" s="11" t="str">
        <f t="shared" si="146"/>
        <v/>
      </c>
      <c r="AE1159" s="11" t="str">
        <f t="array" ref="AE1159">IF(ISBLANK(D1159),"",IF(OR($H$2="y",$H$2="m"),IF(AA1159=AA1158,IF(OR(AB1159=$AB$4:$AB1158)=FALSE,AE1158&amp;C1159,AE1158),"("&amp;C1159)&amp;IF(AA1159=AA1160,IF(OR(AB1160=$AB$4:$AB1159)=FALSE,", ",""),") "),""))</f>
        <v/>
      </c>
      <c r="AF1159" s="11" t="str">
        <f t="shared" si="147"/>
        <v/>
      </c>
      <c r="AG1159" s="11" t="str">
        <f t="array" ref="AG1159">IF(ISBLANK(D1159),"",IF(OR($H$2="y",$H$2="m"),IF(AA1159=AA1158,IF(OR(AC1159=$AC$4:$AC1158)=FALSE,AG1158&amp;AF1159,AG1158),"("&amp;AF1159)&amp;IF(AA1159=AA1160,IF(OR(AC1160=$AC$4:$AC1159)=FALSE,", ",""),") "),""))</f>
        <v/>
      </c>
      <c r="AH1159" s="10" t="str">
        <f>IF((ISBLANK(D1159)),"",IF(D1159=D1158,AH1158,"")&amp;IF(B1158&lt;&gt;B1159,((IF(ISBLANK(E1159),$D$3&amp;"Non-type material: "&amp;$D$3,$D$3&amp;INDEX('type-categories'!$A$2:$B$100,MATCH(E1159,'type-categories'!$A$2:$A$100,0),2)&amp;$D$3))),"")&amp;(IF(K1159&lt;&gt;K1158,$C$2&amp;K1159&amp;$K$3&amp;$C$2&amp;" ",(IF(B1159&lt;&gt;B1158,$C$2&amp;K1159&amp;$K$3&amp;$C$2&amp;" ",""))))&amp;(IF(L1159="","",((IF(L1159&lt;&gt;L1158,$D$2&amp;L1159&amp;$L$3&amp;$D$2&amp;" ",IF(B1159&lt;&gt;B1158,$D$2&amp;L1159&amp;$L$3&amp;$D$2&amp;" ",""))))))&amp;(IF(M1159="","",((IF(M1159&lt;&gt;M1158,$E$2&amp;M1159&amp;$E$2&amp;","&amp;" ",IF(B1159&lt;&gt;B1158,$E$2&amp;M1159&amp;$E$2&amp;",",""))))))&amp;(IF(N1159="","",IF(N1159&lt;&gt;N1158,N1159&amp;", ",IF(B1159&lt;&gt;B1158,N1159&amp;", ",""))))&amp;(IF(ISBLANK(O1159),"",(IF(O1159&lt;&gt;O1158,O1159&amp;", ",IF(B1159&lt;&gt;B1158,O1159&amp;", ","")))))&amp;(IF(ISBLANK(P1159),"",(IF(P1159&lt;&gt;P1158,P1159&amp;", ",IF(B1159&lt;&gt;B1158,P1159&amp;", ",IF(Z1159&lt;&gt;Z1158,P1159&amp;", ",""))))))&amp;(IF(ISBLANK(Q1159),"",(IF(Q1159&lt;&gt;Q1158,Q1159&amp;", ",IF(B1159&lt;&gt;B1158,Q1159&amp;", ",IF(Z1159&lt;&gt;Z1158,Q1159&amp;", ",""))))))&amp;(IF(ISBLANK(R1159),"",(IF(R1159&lt;&gt;R1158,R1159&amp;"m, ",IF(B1159&lt;&gt;B1158,R1159&amp;"m, ",IF(Z1159&lt;&gt;Z1158,R1159&amp;"m, ",""))))))&amp;IF(ISBLANK(S1159),"",(IF(B1159&lt;&gt;B1158,S1159&amp;", ",IF(S1159&lt;&gt;S1158,IF((Z1159=Z1158),"same locality "&amp;S1159&amp;", ",S1159&amp;", "),""))))&amp;(IF(ISBLANK(T1159),"",(IF(T1159&lt;&gt;T1158,IF(ISBLANK(F$2),T1159&amp;", ",T1159&amp;" "&amp;F$2&amp;", "),(IF(B1159&lt;&gt;B1158,IF(ISBLANK(F$2),T1159&amp;", ",T1159&amp;" "&amp;F$2&amp;", "),(IF(Z1159&lt;&gt;Z1158,IF(ISBLANK(F$2),T1159&amp;", ",T1159&amp;" "&amp;F$2&amp;", "),IF((U1159&lt;&gt;U1158)*($G$2="Y"),"same collector, ","")))))))))&amp;(IF(ISBLANK(U1159),"",(IF(U1159&lt;&gt;U1158,U1159&amp;", ",(IF(B1159&lt;&gt;B1158,U1159&amp;", ",IF(Z1159&lt;&gt;Z1158,U1159&amp;", ",(IF(T1159&lt;&gt;T1158,IF((T1159&lt;&gt;T1158)*($G$2="Y"),"same date, ", ""),IF((T1159=T1158)*(U1159=U1158)*(S1159&lt;&gt;S1158)*($G$2="Y"),"same collector and date, ", ""))))))))))&amp;(IF(ISBLANK(V1159),"",V1159&amp;", "))&amp;IF((AA1159&lt;&gt;AA1160)*($H$2="y"),AD1159&amp;AE1159,IF((AA1159&lt;&gt;AA1160)*($H$2="m"),AD1159&amp;AG1159,IF(($H$2&lt;&gt;"m")*($H$2&lt;&gt;"Y"),(IF(F1159=0,"",F1159&amp;" "&amp;$F$4&amp;" "))&amp;(IF(G1159=0,"",G1159&amp;" "&amp;$G$4&amp;" "))&amp;(IF(H1159=0,"",H1159&amp;" "&amp;H$4&amp;" "))&amp;(IF(I1159=0,"",I1159&amp;" "&amp;$I$4&amp;" "))&amp;(IF(J1159=0,"",J1159&amp;" "&amp;$J$4&amp;" "))&amp;IF((ISBLANK(C1159)),"","("&amp;C1159&amp;")"),"")))&amp;IF((B1159=B1160)*(K1159=K1160)*(L1159=L1160)*(M1159=M1160),IF(($H$2&lt;&gt;"m")*($H$2&lt;&gt;"Y"), ", ", IF((ISNUMBER(FIND(")",AE1159))), ", ", "")),IF((B1159=B1160)*(K1159=K1160)*(L1159=L1160),"; ",". ")))</f>
        <v/>
      </c>
      <c r="AI1159" s="1"/>
    </row>
    <row r="1160" spans="1:35" x14ac:dyDescent="0.25">
      <c r="A1160" s="3" t="str">
        <f t="shared" si="148"/>
        <v/>
      </c>
      <c r="B1160" s="53" t="str">
        <f t="shared" si="144"/>
        <v/>
      </c>
      <c r="C1160" s="57"/>
      <c r="D1160" s="57"/>
      <c r="E1160" s="57"/>
      <c r="F1160" s="57"/>
      <c r="G1160" s="57"/>
      <c r="H1160" s="57"/>
      <c r="I1160" s="57"/>
      <c r="J1160" s="57"/>
      <c r="K1160" s="57"/>
      <c r="L1160" s="57"/>
      <c r="M1160" s="54"/>
      <c r="N1160" s="57"/>
      <c r="O1160" s="58"/>
      <c r="P1160" s="58"/>
      <c r="Q1160" s="58"/>
      <c r="R1160" s="58"/>
      <c r="S1160" s="54"/>
      <c r="T1160" s="57"/>
      <c r="U1160" s="57"/>
      <c r="V1160" s="57"/>
      <c r="W1160" s="57"/>
      <c r="X1160" s="147" t="str">
        <f>IF(ISBLANK(D1160),"",IF('order-admin-units'!$I$1&lt;&gt;"y", "", IF((K1160="")*(ISBLANK(D1160)=FALSE), 'order-admin-units'!$B$1+1, VLOOKUP(K1160, ordercountry, 2))))</f>
        <v/>
      </c>
      <c r="Y1160" s="147" t="str">
        <f>IF(ISBLANK(D1160),"",IF('order-admin-units'!$I$1&lt;&gt;"y", "", IF(L1160="", 'order-admin-units'!$B$2+1, VLOOKUP(K1160&amp;"@"&amp;L1160, orderadmin, 2))))</f>
        <v/>
      </c>
      <c r="Z1160" s="147" t="str">
        <f t="shared" si="149"/>
        <v/>
      </c>
      <c r="AA1160" s="147" t="str">
        <f t="shared" si="150"/>
        <v/>
      </c>
      <c r="AB1160" s="147" t="str">
        <f t="shared" si="151"/>
        <v/>
      </c>
      <c r="AC1160" s="147" t="str">
        <f t="shared" si="145"/>
        <v/>
      </c>
      <c r="AD1160" s="11" t="str">
        <f t="shared" si="146"/>
        <v/>
      </c>
      <c r="AE1160" s="11" t="str">
        <f t="array" ref="AE1160">IF(ISBLANK(D1160),"",IF(OR($H$2="y",$H$2="m"),IF(AA1160=AA1159,IF(OR(AB1160=$AB$4:$AB1159)=FALSE,AE1159&amp;C1160,AE1159),"("&amp;C1160)&amp;IF(AA1160=AA1161,IF(OR(AB1161=$AB$4:$AB1160)=FALSE,", ",""),") "),""))</f>
        <v/>
      </c>
      <c r="AF1160" s="11" t="str">
        <f t="shared" si="147"/>
        <v/>
      </c>
      <c r="AG1160" s="11" t="str">
        <f t="array" ref="AG1160">IF(ISBLANK(D1160),"",IF(OR($H$2="y",$H$2="m"),IF(AA1160=AA1159,IF(OR(AC1160=$AC$4:$AC1159)=FALSE,AG1159&amp;AF1160,AG1159),"("&amp;AF1160)&amp;IF(AA1160=AA1161,IF(OR(AC1161=$AC$4:$AC1160)=FALSE,", ",""),") "),""))</f>
        <v/>
      </c>
      <c r="AH1160" s="10" t="str">
        <f>IF((ISBLANK(D1160)),"",IF(D1160=D1159,AH1159,"")&amp;IF(B1159&lt;&gt;B1160,((IF(ISBLANK(E1160),$D$3&amp;"Non-type material: "&amp;$D$3,$D$3&amp;INDEX('type-categories'!$A$2:$B$100,MATCH(E1160,'type-categories'!$A$2:$A$100,0),2)&amp;$D$3))),"")&amp;(IF(K1160&lt;&gt;K1159,$C$2&amp;K1160&amp;$K$3&amp;$C$2&amp;" ",(IF(B1160&lt;&gt;B1159,$C$2&amp;K1160&amp;$K$3&amp;$C$2&amp;" ",""))))&amp;(IF(L1160="","",((IF(L1160&lt;&gt;L1159,$D$2&amp;L1160&amp;$L$3&amp;$D$2&amp;" ",IF(B1160&lt;&gt;B1159,$D$2&amp;L1160&amp;$L$3&amp;$D$2&amp;" ",""))))))&amp;(IF(M1160="","",((IF(M1160&lt;&gt;M1159,$E$2&amp;M1160&amp;$E$2&amp;","&amp;" ",IF(B1160&lt;&gt;B1159,$E$2&amp;M1160&amp;$E$2&amp;",",""))))))&amp;(IF(N1160="","",IF(N1160&lt;&gt;N1159,N1160&amp;", ",IF(B1160&lt;&gt;B1159,N1160&amp;", ",""))))&amp;(IF(ISBLANK(O1160),"",(IF(O1160&lt;&gt;O1159,O1160&amp;", ",IF(B1160&lt;&gt;B1159,O1160&amp;", ","")))))&amp;(IF(ISBLANK(P1160),"",(IF(P1160&lt;&gt;P1159,P1160&amp;", ",IF(B1160&lt;&gt;B1159,P1160&amp;", ",IF(Z1160&lt;&gt;Z1159,P1160&amp;", ",""))))))&amp;(IF(ISBLANK(Q1160),"",(IF(Q1160&lt;&gt;Q1159,Q1160&amp;", ",IF(B1160&lt;&gt;B1159,Q1160&amp;", ",IF(Z1160&lt;&gt;Z1159,Q1160&amp;", ",""))))))&amp;(IF(ISBLANK(R1160),"",(IF(R1160&lt;&gt;R1159,R1160&amp;"m, ",IF(B1160&lt;&gt;B1159,R1160&amp;"m, ",IF(Z1160&lt;&gt;Z1159,R1160&amp;"m, ",""))))))&amp;IF(ISBLANK(S1160),"",(IF(B1160&lt;&gt;B1159,S1160&amp;", ",IF(S1160&lt;&gt;S1159,IF((Z1160=Z1159),"same locality "&amp;S1160&amp;", ",S1160&amp;", "),""))))&amp;(IF(ISBLANK(T1160),"",(IF(T1160&lt;&gt;T1159,IF(ISBLANK(F$2),T1160&amp;", ",T1160&amp;" "&amp;F$2&amp;", "),(IF(B1160&lt;&gt;B1159,IF(ISBLANK(F$2),T1160&amp;", ",T1160&amp;" "&amp;F$2&amp;", "),(IF(Z1160&lt;&gt;Z1159,IF(ISBLANK(F$2),T1160&amp;", ",T1160&amp;" "&amp;F$2&amp;", "),IF((U1160&lt;&gt;U1159)*($G$2="Y"),"same collector, ","")))))))))&amp;(IF(ISBLANK(U1160),"",(IF(U1160&lt;&gt;U1159,U1160&amp;", ",(IF(B1160&lt;&gt;B1159,U1160&amp;", ",IF(Z1160&lt;&gt;Z1159,U1160&amp;", ",(IF(T1160&lt;&gt;T1159,IF((T1160&lt;&gt;T1159)*($G$2="Y"),"same date, ", ""),IF((T1160=T1159)*(U1160=U1159)*(S1160&lt;&gt;S1159)*($G$2="Y"),"same collector and date, ", ""))))))))))&amp;(IF(ISBLANK(V1160),"",V1160&amp;", "))&amp;IF((AA1160&lt;&gt;AA1161)*($H$2="y"),AD1160&amp;AE1160,IF((AA1160&lt;&gt;AA1161)*($H$2="m"),AD1160&amp;AG1160,IF(($H$2&lt;&gt;"m")*($H$2&lt;&gt;"Y"),(IF(F1160=0,"",F1160&amp;" "&amp;$F$4&amp;" "))&amp;(IF(G1160=0,"",G1160&amp;" "&amp;$G$4&amp;" "))&amp;(IF(H1160=0,"",H1160&amp;" "&amp;H$4&amp;" "))&amp;(IF(I1160=0,"",I1160&amp;" "&amp;$I$4&amp;" "))&amp;(IF(J1160=0,"",J1160&amp;" "&amp;$J$4&amp;" "))&amp;IF((ISBLANK(C1160)),"","("&amp;C1160&amp;")"),"")))&amp;IF((B1160=B1161)*(K1160=K1161)*(L1160=L1161)*(M1160=M1161),IF(($H$2&lt;&gt;"m")*($H$2&lt;&gt;"Y"), ", ", IF((ISNUMBER(FIND(")",AE1160))), ", ", "")),IF((B1160=B1161)*(K1160=K1161)*(L1160=L1161),"; ",". ")))</f>
        <v/>
      </c>
      <c r="AI1160" s="1"/>
    </row>
    <row r="1161" spans="1:35" x14ac:dyDescent="0.25">
      <c r="A1161" s="3" t="str">
        <f t="shared" si="148"/>
        <v/>
      </c>
      <c r="B1161" s="53" t="str">
        <f t="shared" ref="B1161:B1224" si="152">D1161&amp;E1161</f>
        <v/>
      </c>
      <c r="C1161" s="57"/>
      <c r="D1161" s="57"/>
      <c r="E1161" s="57"/>
      <c r="F1161" s="57"/>
      <c r="G1161" s="57"/>
      <c r="H1161" s="57"/>
      <c r="I1161" s="57"/>
      <c r="J1161" s="57"/>
      <c r="K1161" s="57"/>
      <c r="L1161" s="57"/>
      <c r="M1161" s="54"/>
      <c r="N1161" s="57"/>
      <c r="O1161" s="58"/>
      <c r="P1161" s="58"/>
      <c r="Q1161" s="58"/>
      <c r="R1161" s="58"/>
      <c r="S1161" s="54"/>
      <c r="T1161" s="57"/>
      <c r="U1161" s="57"/>
      <c r="V1161" s="57"/>
      <c r="W1161" s="57"/>
      <c r="X1161" s="147" t="str">
        <f>IF(ISBLANK(D1161),"",IF('order-admin-units'!$I$1&lt;&gt;"y", "", IF((K1161="")*(ISBLANK(D1161)=FALSE), 'order-admin-units'!$B$1+1, VLOOKUP(K1161, ordercountry, 2))))</f>
        <v/>
      </c>
      <c r="Y1161" s="147" t="str">
        <f>IF(ISBLANK(D1161),"",IF('order-admin-units'!$I$1&lt;&gt;"y", "", IF(L1161="", 'order-admin-units'!$B$2+1, VLOOKUP(K1161&amp;"@"&amp;L1161, orderadmin, 2))))</f>
        <v/>
      </c>
      <c r="Z1161" s="147" t="str">
        <f t="shared" si="149"/>
        <v/>
      </c>
      <c r="AA1161" s="147" t="str">
        <f t="shared" si="150"/>
        <v/>
      </c>
      <c r="AB1161" s="147" t="str">
        <f t="shared" si="151"/>
        <v/>
      </c>
      <c r="AC1161" s="147" t="str">
        <f t="shared" si="145"/>
        <v/>
      </c>
      <c r="AD1161" s="11" t="str">
        <f t="shared" si="146"/>
        <v/>
      </c>
      <c r="AE1161" s="11" t="str">
        <f t="array" ref="AE1161">IF(ISBLANK(D1161),"",IF(OR($H$2="y",$H$2="m"),IF(AA1161=AA1160,IF(OR(AB1161=$AB$4:$AB1160)=FALSE,AE1160&amp;C1161,AE1160),"("&amp;C1161)&amp;IF(AA1161=AA1162,IF(OR(AB1162=$AB$4:$AB1161)=FALSE,", ",""),") "),""))</f>
        <v/>
      </c>
      <c r="AF1161" s="11" t="str">
        <f t="shared" si="147"/>
        <v/>
      </c>
      <c r="AG1161" s="11" t="str">
        <f t="array" ref="AG1161">IF(ISBLANK(D1161),"",IF(OR($H$2="y",$H$2="m"),IF(AA1161=AA1160,IF(OR(AC1161=$AC$4:$AC1160)=FALSE,AG1160&amp;AF1161,AG1160),"("&amp;AF1161)&amp;IF(AA1161=AA1162,IF(OR(AC1162=$AC$4:$AC1161)=FALSE,", ",""),") "),""))</f>
        <v/>
      </c>
      <c r="AH1161" s="10" t="str">
        <f>IF((ISBLANK(D1161)),"",IF(D1161=D1160,AH1160,"")&amp;IF(B1160&lt;&gt;B1161,((IF(ISBLANK(E1161),$D$3&amp;"Non-type material: "&amp;$D$3,$D$3&amp;INDEX('type-categories'!$A$2:$B$100,MATCH(E1161,'type-categories'!$A$2:$A$100,0),2)&amp;$D$3))),"")&amp;(IF(K1161&lt;&gt;K1160,$C$2&amp;K1161&amp;$K$3&amp;$C$2&amp;" ",(IF(B1161&lt;&gt;B1160,$C$2&amp;K1161&amp;$K$3&amp;$C$2&amp;" ",""))))&amp;(IF(L1161="","",((IF(L1161&lt;&gt;L1160,$D$2&amp;L1161&amp;$L$3&amp;$D$2&amp;" ",IF(B1161&lt;&gt;B1160,$D$2&amp;L1161&amp;$L$3&amp;$D$2&amp;" ",""))))))&amp;(IF(M1161="","",((IF(M1161&lt;&gt;M1160,$E$2&amp;M1161&amp;$E$2&amp;","&amp;" ",IF(B1161&lt;&gt;B1160,$E$2&amp;M1161&amp;$E$2&amp;",",""))))))&amp;(IF(N1161="","",IF(N1161&lt;&gt;N1160,N1161&amp;", ",IF(B1161&lt;&gt;B1160,N1161&amp;", ",""))))&amp;(IF(ISBLANK(O1161),"",(IF(O1161&lt;&gt;O1160,O1161&amp;", ",IF(B1161&lt;&gt;B1160,O1161&amp;", ","")))))&amp;(IF(ISBLANK(P1161),"",(IF(P1161&lt;&gt;P1160,P1161&amp;", ",IF(B1161&lt;&gt;B1160,P1161&amp;", ",IF(Z1161&lt;&gt;Z1160,P1161&amp;", ",""))))))&amp;(IF(ISBLANK(Q1161),"",(IF(Q1161&lt;&gt;Q1160,Q1161&amp;", ",IF(B1161&lt;&gt;B1160,Q1161&amp;", ",IF(Z1161&lt;&gt;Z1160,Q1161&amp;", ",""))))))&amp;(IF(ISBLANK(R1161),"",(IF(R1161&lt;&gt;R1160,R1161&amp;"m, ",IF(B1161&lt;&gt;B1160,R1161&amp;"m, ",IF(Z1161&lt;&gt;Z1160,R1161&amp;"m, ",""))))))&amp;IF(ISBLANK(S1161),"",(IF(B1161&lt;&gt;B1160,S1161&amp;", ",IF(S1161&lt;&gt;S1160,IF((Z1161=Z1160),"same locality "&amp;S1161&amp;", ",S1161&amp;", "),""))))&amp;(IF(ISBLANK(T1161),"",(IF(T1161&lt;&gt;T1160,IF(ISBLANK(F$2),T1161&amp;", ",T1161&amp;" "&amp;F$2&amp;", "),(IF(B1161&lt;&gt;B1160,IF(ISBLANK(F$2),T1161&amp;", ",T1161&amp;" "&amp;F$2&amp;", "),(IF(Z1161&lt;&gt;Z1160,IF(ISBLANK(F$2),T1161&amp;", ",T1161&amp;" "&amp;F$2&amp;", "),IF((U1161&lt;&gt;U1160)*($G$2="Y"),"same collector, ","")))))))))&amp;(IF(ISBLANK(U1161),"",(IF(U1161&lt;&gt;U1160,U1161&amp;", ",(IF(B1161&lt;&gt;B1160,U1161&amp;", ",IF(Z1161&lt;&gt;Z1160,U1161&amp;", ",(IF(T1161&lt;&gt;T1160,IF((T1161&lt;&gt;T1160)*($G$2="Y"),"same date, ", ""),IF((T1161=T1160)*(U1161=U1160)*(S1161&lt;&gt;S1160)*($G$2="Y"),"same collector and date, ", ""))))))))))&amp;(IF(ISBLANK(V1161),"",V1161&amp;", "))&amp;IF((AA1161&lt;&gt;AA1162)*($H$2="y"),AD1161&amp;AE1161,IF((AA1161&lt;&gt;AA1162)*($H$2="m"),AD1161&amp;AG1161,IF(($H$2&lt;&gt;"m")*($H$2&lt;&gt;"Y"),(IF(F1161=0,"",F1161&amp;" "&amp;$F$4&amp;" "))&amp;(IF(G1161=0,"",G1161&amp;" "&amp;$G$4&amp;" "))&amp;(IF(H1161=0,"",H1161&amp;" "&amp;H$4&amp;" "))&amp;(IF(I1161=0,"",I1161&amp;" "&amp;$I$4&amp;" "))&amp;(IF(J1161=0,"",J1161&amp;" "&amp;$J$4&amp;" "))&amp;IF((ISBLANK(C1161)),"","("&amp;C1161&amp;")"),"")))&amp;IF((B1161=B1162)*(K1161=K1162)*(L1161=L1162)*(M1161=M1162),IF(($H$2&lt;&gt;"m")*($H$2&lt;&gt;"Y"), ", ", IF((ISNUMBER(FIND(")",AE1161))), ", ", "")),IF((B1161=B1162)*(K1161=K1162)*(L1161=L1162),"; ",". ")))</f>
        <v/>
      </c>
      <c r="AI1161" s="1"/>
    </row>
    <row r="1162" spans="1:35" x14ac:dyDescent="0.25">
      <c r="A1162" s="3" t="str">
        <f t="shared" si="148"/>
        <v/>
      </c>
      <c r="B1162" s="53" t="str">
        <f t="shared" si="152"/>
        <v/>
      </c>
      <c r="C1162" s="57"/>
      <c r="D1162" s="57"/>
      <c r="E1162" s="57"/>
      <c r="F1162" s="57"/>
      <c r="G1162" s="57"/>
      <c r="H1162" s="57"/>
      <c r="I1162" s="57"/>
      <c r="J1162" s="57"/>
      <c r="K1162" s="57"/>
      <c r="L1162" s="57"/>
      <c r="M1162" s="54"/>
      <c r="N1162" s="57"/>
      <c r="O1162" s="58"/>
      <c r="P1162" s="58"/>
      <c r="Q1162" s="58"/>
      <c r="R1162" s="58"/>
      <c r="S1162" s="54"/>
      <c r="T1162" s="57"/>
      <c r="U1162" s="57"/>
      <c r="V1162" s="57"/>
      <c r="W1162" s="57"/>
      <c r="X1162" s="147" t="str">
        <f>IF(ISBLANK(D1162),"",IF('order-admin-units'!$I$1&lt;&gt;"y", "", IF((K1162="")*(ISBLANK(D1162)=FALSE), 'order-admin-units'!$B$1+1, VLOOKUP(K1162, ordercountry, 2))))</f>
        <v/>
      </c>
      <c r="Y1162" s="147" t="str">
        <f>IF(ISBLANK(D1162),"",IF('order-admin-units'!$I$1&lt;&gt;"y", "", IF(L1162="", 'order-admin-units'!$B$2+1, VLOOKUP(K1162&amp;"@"&amp;L1162, orderadmin, 2))))</f>
        <v/>
      </c>
      <c r="Z1162" s="147" t="str">
        <f t="shared" si="149"/>
        <v/>
      </c>
      <c r="AA1162" s="147" t="str">
        <f t="shared" si="150"/>
        <v/>
      </c>
      <c r="AB1162" s="147" t="str">
        <f t="shared" si="151"/>
        <v/>
      </c>
      <c r="AC1162" s="147" t="str">
        <f t="shared" si="145"/>
        <v/>
      </c>
      <c r="AD1162" s="11" t="str">
        <f t="shared" si="146"/>
        <v/>
      </c>
      <c r="AE1162" s="11" t="str">
        <f t="array" ref="AE1162">IF(ISBLANK(D1162),"",IF(OR($H$2="y",$H$2="m"),IF(AA1162=AA1161,IF(OR(AB1162=$AB$4:$AB1161)=FALSE,AE1161&amp;C1162,AE1161),"("&amp;C1162)&amp;IF(AA1162=AA1163,IF(OR(AB1163=$AB$4:$AB1162)=FALSE,", ",""),") "),""))</f>
        <v/>
      </c>
      <c r="AF1162" s="11" t="str">
        <f t="shared" si="147"/>
        <v/>
      </c>
      <c r="AG1162" s="11" t="str">
        <f t="array" ref="AG1162">IF(ISBLANK(D1162),"",IF(OR($H$2="y",$H$2="m"),IF(AA1162=AA1161,IF(OR(AC1162=$AC$4:$AC1161)=FALSE,AG1161&amp;AF1162,AG1161),"("&amp;AF1162)&amp;IF(AA1162=AA1163,IF(OR(AC1163=$AC$4:$AC1162)=FALSE,", ",""),") "),""))</f>
        <v/>
      </c>
      <c r="AH1162" s="10" t="str">
        <f>IF((ISBLANK(D1162)),"",IF(D1162=D1161,AH1161,"")&amp;IF(B1161&lt;&gt;B1162,((IF(ISBLANK(E1162),$D$3&amp;"Non-type material: "&amp;$D$3,$D$3&amp;INDEX('type-categories'!$A$2:$B$100,MATCH(E1162,'type-categories'!$A$2:$A$100,0),2)&amp;$D$3))),"")&amp;(IF(K1162&lt;&gt;K1161,$C$2&amp;K1162&amp;$K$3&amp;$C$2&amp;" ",(IF(B1162&lt;&gt;B1161,$C$2&amp;K1162&amp;$K$3&amp;$C$2&amp;" ",""))))&amp;(IF(L1162="","",((IF(L1162&lt;&gt;L1161,$D$2&amp;L1162&amp;$L$3&amp;$D$2&amp;" ",IF(B1162&lt;&gt;B1161,$D$2&amp;L1162&amp;$L$3&amp;$D$2&amp;" ",""))))))&amp;(IF(M1162="","",((IF(M1162&lt;&gt;M1161,$E$2&amp;M1162&amp;$E$2&amp;","&amp;" ",IF(B1162&lt;&gt;B1161,$E$2&amp;M1162&amp;$E$2&amp;",",""))))))&amp;(IF(N1162="","",IF(N1162&lt;&gt;N1161,N1162&amp;", ",IF(B1162&lt;&gt;B1161,N1162&amp;", ",""))))&amp;(IF(ISBLANK(O1162),"",(IF(O1162&lt;&gt;O1161,O1162&amp;", ",IF(B1162&lt;&gt;B1161,O1162&amp;", ","")))))&amp;(IF(ISBLANK(P1162),"",(IF(P1162&lt;&gt;P1161,P1162&amp;", ",IF(B1162&lt;&gt;B1161,P1162&amp;", ",IF(Z1162&lt;&gt;Z1161,P1162&amp;", ",""))))))&amp;(IF(ISBLANK(Q1162),"",(IF(Q1162&lt;&gt;Q1161,Q1162&amp;", ",IF(B1162&lt;&gt;B1161,Q1162&amp;", ",IF(Z1162&lt;&gt;Z1161,Q1162&amp;", ",""))))))&amp;(IF(ISBLANK(R1162),"",(IF(R1162&lt;&gt;R1161,R1162&amp;"m, ",IF(B1162&lt;&gt;B1161,R1162&amp;"m, ",IF(Z1162&lt;&gt;Z1161,R1162&amp;"m, ",""))))))&amp;IF(ISBLANK(S1162),"",(IF(B1162&lt;&gt;B1161,S1162&amp;", ",IF(S1162&lt;&gt;S1161,IF((Z1162=Z1161),"same locality "&amp;S1162&amp;", ",S1162&amp;", "),""))))&amp;(IF(ISBLANK(T1162),"",(IF(T1162&lt;&gt;T1161,IF(ISBLANK(F$2),T1162&amp;", ",T1162&amp;" "&amp;F$2&amp;", "),(IF(B1162&lt;&gt;B1161,IF(ISBLANK(F$2),T1162&amp;", ",T1162&amp;" "&amp;F$2&amp;", "),(IF(Z1162&lt;&gt;Z1161,IF(ISBLANK(F$2),T1162&amp;", ",T1162&amp;" "&amp;F$2&amp;", "),IF((U1162&lt;&gt;U1161)*($G$2="Y"),"same collector, ","")))))))))&amp;(IF(ISBLANK(U1162),"",(IF(U1162&lt;&gt;U1161,U1162&amp;", ",(IF(B1162&lt;&gt;B1161,U1162&amp;", ",IF(Z1162&lt;&gt;Z1161,U1162&amp;", ",(IF(T1162&lt;&gt;T1161,IF((T1162&lt;&gt;T1161)*($G$2="Y"),"same date, ", ""),IF((T1162=T1161)*(U1162=U1161)*(S1162&lt;&gt;S1161)*($G$2="Y"),"same collector and date, ", ""))))))))))&amp;(IF(ISBLANK(V1162),"",V1162&amp;", "))&amp;IF((AA1162&lt;&gt;AA1163)*($H$2="y"),AD1162&amp;AE1162,IF((AA1162&lt;&gt;AA1163)*($H$2="m"),AD1162&amp;AG1162,IF(($H$2&lt;&gt;"m")*($H$2&lt;&gt;"Y"),(IF(F1162=0,"",F1162&amp;" "&amp;$F$4&amp;" "))&amp;(IF(G1162=0,"",G1162&amp;" "&amp;$G$4&amp;" "))&amp;(IF(H1162=0,"",H1162&amp;" "&amp;H$4&amp;" "))&amp;(IF(I1162=0,"",I1162&amp;" "&amp;$I$4&amp;" "))&amp;(IF(J1162=0,"",J1162&amp;" "&amp;$J$4&amp;" "))&amp;IF((ISBLANK(C1162)),"","("&amp;C1162&amp;")"),"")))&amp;IF((B1162=B1163)*(K1162=K1163)*(L1162=L1163)*(M1162=M1163),IF(($H$2&lt;&gt;"m")*($H$2&lt;&gt;"Y"), ", ", IF((ISNUMBER(FIND(")",AE1162))), ", ", "")),IF((B1162=B1163)*(K1162=K1163)*(L1162=L1163),"; ",". ")))</f>
        <v/>
      </c>
      <c r="AI1162" s="1"/>
    </row>
    <row r="1163" spans="1:35" x14ac:dyDescent="0.25">
      <c r="A1163" s="3" t="str">
        <f t="shared" si="148"/>
        <v/>
      </c>
      <c r="B1163" s="53" t="str">
        <f t="shared" si="152"/>
        <v/>
      </c>
      <c r="C1163" s="57"/>
      <c r="D1163" s="57"/>
      <c r="E1163" s="57"/>
      <c r="F1163" s="57"/>
      <c r="G1163" s="57"/>
      <c r="H1163" s="57"/>
      <c r="I1163" s="57"/>
      <c r="J1163" s="57"/>
      <c r="K1163" s="57"/>
      <c r="L1163" s="57"/>
      <c r="M1163" s="54"/>
      <c r="N1163" s="57"/>
      <c r="O1163" s="58"/>
      <c r="P1163" s="58"/>
      <c r="Q1163" s="58"/>
      <c r="R1163" s="58"/>
      <c r="S1163" s="54"/>
      <c r="T1163" s="57"/>
      <c r="U1163" s="57"/>
      <c r="V1163" s="57"/>
      <c r="W1163" s="57"/>
      <c r="X1163" s="147" t="str">
        <f>IF(ISBLANK(D1163),"",IF('order-admin-units'!$I$1&lt;&gt;"y", "", IF((K1163="")*(ISBLANK(D1163)=FALSE), 'order-admin-units'!$B$1+1, VLOOKUP(K1163, ordercountry, 2))))</f>
        <v/>
      </c>
      <c r="Y1163" s="147" t="str">
        <f>IF(ISBLANK(D1163),"",IF('order-admin-units'!$I$1&lt;&gt;"y", "", IF(L1163="", 'order-admin-units'!$B$2+1, VLOOKUP(K1163&amp;"@"&amp;L1163, orderadmin, 2))))</f>
        <v/>
      </c>
      <c r="Z1163" s="147" t="str">
        <f t="shared" si="149"/>
        <v/>
      </c>
      <c r="AA1163" s="147" t="str">
        <f t="shared" si="150"/>
        <v/>
      </c>
      <c r="AB1163" s="147" t="str">
        <f t="shared" si="151"/>
        <v/>
      </c>
      <c r="AC1163" s="147" t="str">
        <f t="shared" si="145"/>
        <v/>
      </c>
      <c r="AD1163" s="11" t="str">
        <f t="shared" si="146"/>
        <v/>
      </c>
      <c r="AE1163" s="11" t="str">
        <f t="array" ref="AE1163">IF(ISBLANK(D1163),"",IF(OR($H$2="y",$H$2="m"),IF(AA1163=AA1162,IF(OR(AB1163=$AB$4:$AB1162)=FALSE,AE1162&amp;C1163,AE1162),"("&amp;C1163)&amp;IF(AA1163=AA1164,IF(OR(AB1164=$AB$4:$AB1163)=FALSE,", ",""),") "),""))</f>
        <v/>
      </c>
      <c r="AF1163" s="11" t="str">
        <f t="shared" si="147"/>
        <v/>
      </c>
      <c r="AG1163" s="11" t="str">
        <f t="array" ref="AG1163">IF(ISBLANK(D1163),"",IF(OR($H$2="y",$H$2="m"),IF(AA1163=AA1162,IF(OR(AC1163=$AC$4:$AC1162)=FALSE,AG1162&amp;AF1163,AG1162),"("&amp;AF1163)&amp;IF(AA1163=AA1164,IF(OR(AC1164=$AC$4:$AC1163)=FALSE,", ",""),") "),""))</f>
        <v/>
      </c>
      <c r="AH1163" s="10" t="str">
        <f>IF((ISBLANK(D1163)),"",IF(D1163=D1162,AH1162,"")&amp;IF(B1162&lt;&gt;B1163,((IF(ISBLANK(E1163),$D$3&amp;"Non-type material: "&amp;$D$3,$D$3&amp;INDEX('type-categories'!$A$2:$B$100,MATCH(E1163,'type-categories'!$A$2:$A$100,0),2)&amp;$D$3))),"")&amp;(IF(K1163&lt;&gt;K1162,$C$2&amp;K1163&amp;$K$3&amp;$C$2&amp;" ",(IF(B1163&lt;&gt;B1162,$C$2&amp;K1163&amp;$K$3&amp;$C$2&amp;" ",""))))&amp;(IF(L1163="","",((IF(L1163&lt;&gt;L1162,$D$2&amp;L1163&amp;$L$3&amp;$D$2&amp;" ",IF(B1163&lt;&gt;B1162,$D$2&amp;L1163&amp;$L$3&amp;$D$2&amp;" ",""))))))&amp;(IF(M1163="","",((IF(M1163&lt;&gt;M1162,$E$2&amp;M1163&amp;$E$2&amp;","&amp;" ",IF(B1163&lt;&gt;B1162,$E$2&amp;M1163&amp;$E$2&amp;",",""))))))&amp;(IF(N1163="","",IF(N1163&lt;&gt;N1162,N1163&amp;", ",IF(B1163&lt;&gt;B1162,N1163&amp;", ",""))))&amp;(IF(ISBLANK(O1163),"",(IF(O1163&lt;&gt;O1162,O1163&amp;", ",IF(B1163&lt;&gt;B1162,O1163&amp;", ","")))))&amp;(IF(ISBLANK(P1163),"",(IF(P1163&lt;&gt;P1162,P1163&amp;", ",IF(B1163&lt;&gt;B1162,P1163&amp;", ",IF(Z1163&lt;&gt;Z1162,P1163&amp;", ",""))))))&amp;(IF(ISBLANK(Q1163),"",(IF(Q1163&lt;&gt;Q1162,Q1163&amp;", ",IF(B1163&lt;&gt;B1162,Q1163&amp;", ",IF(Z1163&lt;&gt;Z1162,Q1163&amp;", ",""))))))&amp;(IF(ISBLANK(R1163),"",(IF(R1163&lt;&gt;R1162,R1163&amp;"m, ",IF(B1163&lt;&gt;B1162,R1163&amp;"m, ",IF(Z1163&lt;&gt;Z1162,R1163&amp;"m, ",""))))))&amp;IF(ISBLANK(S1163),"",(IF(B1163&lt;&gt;B1162,S1163&amp;", ",IF(S1163&lt;&gt;S1162,IF((Z1163=Z1162),"same locality "&amp;S1163&amp;", ",S1163&amp;", "),""))))&amp;(IF(ISBLANK(T1163),"",(IF(T1163&lt;&gt;T1162,IF(ISBLANK(F$2),T1163&amp;", ",T1163&amp;" "&amp;F$2&amp;", "),(IF(B1163&lt;&gt;B1162,IF(ISBLANK(F$2),T1163&amp;", ",T1163&amp;" "&amp;F$2&amp;", "),(IF(Z1163&lt;&gt;Z1162,IF(ISBLANK(F$2),T1163&amp;", ",T1163&amp;" "&amp;F$2&amp;", "),IF((U1163&lt;&gt;U1162)*($G$2="Y"),"same collector, ","")))))))))&amp;(IF(ISBLANK(U1163),"",(IF(U1163&lt;&gt;U1162,U1163&amp;", ",(IF(B1163&lt;&gt;B1162,U1163&amp;", ",IF(Z1163&lt;&gt;Z1162,U1163&amp;", ",(IF(T1163&lt;&gt;T1162,IF((T1163&lt;&gt;T1162)*($G$2="Y"),"same date, ", ""),IF((T1163=T1162)*(U1163=U1162)*(S1163&lt;&gt;S1162)*($G$2="Y"),"same collector and date, ", ""))))))))))&amp;(IF(ISBLANK(V1163),"",V1163&amp;", "))&amp;IF((AA1163&lt;&gt;AA1164)*($H$2="y"),AD1163&amp;AE1163,IF((AA1163&lt;&gt;AA1164)*($H$2="m"),AD1163&amp;AG1163,IF(($H$2&lt;&gt;"m")*($H$2&lt;&gt;"Y"),(IF(F1163=0,"",F1163&amp;" "&amp;$F$4&amp;" "))&amp;(IF(G1163=0,"",G1163&amp;" "&amp;$G$4&amp;" "))&amp;(IF(H1163=0,"",H1163&amp;" "&amp;H$4&amp;" "))&amp;(IF(I1163=0,"",I1163&amp;" "&amp;$I$4&amp;" "))&amp;(IF(J1163=0,"",J1163&amp;" "&amp;$J$4&amp;" "))&amp;IF((ISBLANK(C1163)),"","("&amp;C1163&amp;")"),"")))&amp;IF((B1163=B1164)*(K1163=K1164)*(L1163=L1164)*(M1163=M1164),IF(($H$2&lt;&gt;"m")*($H$2&lt;&gt;"Y"), ", ", IF((ISNUMBER(FIND(")",AE1163))), ", ", "")),IF((B1163=B1164)*(K1163=K1164)*(L1163=L1164),"; ",". ")))</f>
        <v/>
      </c>
      <c r="AI1163" s="1"/>
    </row>
    <row r="1164" spans="1:35" x14ac:dyDescent="0.25">
      <c r="A1164" s="3" t="str">
        <f t="shared" si="148"/>
        <v/>
      </c>
      <c r="B1164" s="53" t="str">
        <f t="shared" si="152"/>
        <v/>
      </c>
      <c r="C1164" s="57"/>
      <c r="D1164" s="57"/>
      <c r="E1164" s="57"/>
      <c r="F1164" s="57"/>
      <c r="G1164" s="57"/>
      <c r="H1164" s="57"/>
      <c r="I1164" s="57"/>
      <c r="J1164" s="57"/>
      <c r="K1164" s="57"/>
      <c r="L1164" s="57"/>
      <c r="M1164" s="54"/>
      <c r="N1164" s="57"/>
      <c r="O1164" s="58"/>
      <c r="P1164" s="58"/>
      <c r="Q1164" s="58"/>
      <c r="R1164" s="58"/>
      <c r="S1164" s="54"/>
      <c r="T1164" s="57"/>
      <c r="U1164" s="57"/>
      <c r="V1164" s="57"/>
      <c r="W1164" s="57"/>
      <c r="X1164" s="147" t="str">
        <f>IF(ISBLANK(D1164),"",IF('order-admin-units'!$I$1&lt;&gt;"y", "", IF((K1164="")*(ISBLANK(D1164)=FALSE), 'order-admin-units'!$B$1+1, VLOOKUP(K1164, ordercountry, 2))))</f>
        <v/>
      </c>
      <c r="Y1164" s="147" t="str">
        <f>IF(ISBLANK(D1164),"",IF('order-admin-units'!$I$1&lt;&gt;"y", "", IF(L1164="", 'order-admin-units'!$B$2+1, VLOOKUP(K1164&amp;"@"&amp;L1164, orderadmin, 2))))</f>
        <v/>
      </c>
      <c r="Z1164" s="147" t="str">
        <f t="shared" si="149"/>
        <v/>
      </c>
      <c r="AA1164" s="147" t="str">
        <f t="shared" si="150"/>
        <v/>
      </c>
      <c r="AB1164" s="147" t="str">
        <f t="shared" si="151"/>
        <v/>
      </c>
      <c r="AC1164" s="147" t="str">
        <f t="shared" si="145"/>
        <v/>
      </c>
      <c r="AD1164" s="11" t="str">
        <f t="shared" si="146"/>
        <v/>
      </c>
      <c r="AE1164" s="11" t="str">
        <f t="array" ref="AE1164">IF(ISBLANK(D1164),"",IF(OR($H$2="y",$H$2="m"),IF(AA1164=AA1163,IF(OR(AB1164=$AB$4:$AB1163)=FALSE,AE1163&amp;C1164,AE1163),"("&amp;C1164)&amp;IF(AA1164=AA1165,IF(OR(AB1165=$AB$4:$AB1164)=FALSE,", ",""),") "),""))</f>
        <v/>
      </c>
      <c r="AF1164" s="11" t="str">
        <f t="shared" si="147"/>
        <v/>
      </c>
      <c r="AG1164" s="11" t="str">
        <f t="array" ref="AG1164">IF(ISBLANK(D1164),"",IF(OR($H$2="y",$H$2="m"),IF(AA1164=AA1163,IF(OR(AC1164=$AC$4:$AC1163)=FALSE,AG1163&amp;AF1164,AG1163),"("&amp;AF1164)&amp;IF(AA1164=AA1165,IF(OR(AC1165=$AC$4:$AC1164)=FALSE,", ",""),") "),""))</f>
        <v/>
      </c>
      <c r="AH1164" s="10" t="str">
        <f>IF((ISBLANK(D1164)),"",IF(D1164=D1163,AH1163,"")&amp;IF(B1163&lt;&gt;B1164,((IF(ISBLANK(E1164),$D$3&amp;"Non-type material: "&amp;$D$3,$D$3&amp;INDEX('type-categories'!$A$2:$B$100,MATCH(E1164,'type-categories'!$A$2:$A$100,0),2)&amp;$D$3))),"")&amp;(IF(K1164&lt;&gt;K1163,$C$2&amp;K1164&amp;$K$3&amp;$C$2&amp;" ",(IF(B1164&lt;&gt;B1163,$C$2&amp;K1164&amp;$K$3&amp;$C$2&amp;" ",""))))&amp;(IF(L1164="","",((IF(L1164&lt;&gt;L1163,$D$2&amp;L1164&amp;$L$3&amp;$D$2&amp;" ",IF(B1164&lt;&gt;B1163,$D$2&amp;L1164&amp;$L$3&amp;$D$2&amp;" ",""))))))&amp;(IF(M1164="","",((IF(M1164&lt;&gt;M1163,$E$2&amp;M1164&amp;$E$2&amp;","&amp;" ",IF(B1164&lt;&gt;B1163,$E$2&amp;M1164&amp;$E$2&amp;",",""))))))&amp;(IF(N1164="","",IF(N1164&lt;&gt;N1163,N1164&amp;", ",IF(B1164&lt;&gt;B1163,N1164&amp;", ",""))))&amp;(IF(ISBLANK(O1164),"",(IF(O1164&lt;&gt;O1163,O1164&amp;", ",IF(B1164&lt;&gt;B1163,O1164&amp;", ","")))))&amp;(IF(ISBLANK(P1164),"",(IF(P1164&lt;&gt;P1163,P1164&amp;", ",IF(B1164&lt;&gt;B1163,P1164&amp;", ",IF(Z1164&lt;&gt;Z1163,P1164&amp;", ",""))))))&amp;(IF(ISBLANK(Q1164),"",(IF(Q1164&lt;&gt;Q1163,Q1164&amp;", ",IF(B1164&lt;&gt;B1163,Q1164&amp;", ",IF(Z1164&lt;&gt;Z1163,Q1164&amp;", ",""))))))&amp;(IF(ISBLANK(R1164),"",(IF(R1164&lt;&gt;R1163,R1164&amp;"m, ",IF(B1164&lt;&gt;B1163,R1164&amp;"m, ",IF(Z1164&lt;&gt;Z1163,R1164&amp;"m, ",""))))))&amp;IF(ISBLANK(S1164),"",(IF(B1164&lt;&gt;B1163,S1164&amp;", ",IF(S1164&lt;&gt;S1163,IF((Z1164=Z1163),"same locality "&amp;S1164&amp;", ",S1164&amp;", "),""))))&amp;(IF(ISBLANK(T1164),"",(IF(T1164&lt;&gt;T1163,IF(ISBLANK(F$2),T1164&amp;", ",T1164&amp;" "&amp;F$2&amp;", "),(IF(B1164&lt;&gt;B1163,IF(ISBLANK(F$2),T1164&amp;", ",T1164&amp;" "&amp;F$2&amp;", "),(IF(Z1164&lt;&gt;Z1163,IF(ISBLANK(F$2),T1164&amp;", ",T1164&amp;" "&amp;F$2&amp;", "),IF((U1164&lt;&gt;U1163)*($G$2="Y"),"same collector, ","")))))))))&amp;(IF(ISBLANK(U1164),"",(IF(U1164&lt;&gt;U1163,U1164&amp;", ",(IF(B1164&lt;&gt;B1163,U1164&amp;", ",IF(Z1164&lt;&gt;Z1163,U1164&amp;", ",(IF(T1164&lt;&gt;T1163,IF((T1164&lt;&gt;T1163)*($G$2="Y"),"same date, ", ""),IF((T1164=T1163)*(U1164=U1163)*(S1164&lt;&gt;S1163)*($G$2="Y"),"same collector and date, ", ""))))))))))&amp;(IF(ISBLANK(V1164),"",V1164&amp;", "))&amp;IF((AA1164&lt;&gt;AA1165)*($H$2="y"),AD1164&amp;AE1164,IF((AA1164&lt;&gt;AA1165)*($H$2="m"),AD1164&amp;AG1164,IF(($H$2&lt;&gt;"m")*($H$2&lt;&gt;"Y"),(IF(F1164=0,"",F1164&amp;" "&amp;$F$4&amp;" "))&amp;(IF(G1164=0,"",G1164&amp;" "&amp;$G$4&amp;" "))&amp;(IF(H1164=0,"",H1164&amp;" "&amp;H$4&amp;" "))&amp;(IF(I1164=0,"",I1164&amp;" "&amp;$I$4&amp;" "))&amp;(IF(J1164=0,"",J1164&amp;" "&amp;$J$4&amp;" "))&amp;IF((ISBLANK(C1164)),"","("&amp;C1164&amp;")"),"")))&amp;IF((B1164=B1165)*(K1164=K1165)*(L1164=L1165)*(M1164=M1165),IF(($H$2&lt;&gt;"m")*($H$2&lt;&gt;"Y"), ", ", IF((ISNUMBER(FIND(")",AE1164))), ", ", "")),IF((B1164=B1165)*(K1164=K1165)*(L1164=L1165),"; ",". ")))</f>
        <v/>
      </c>
      <c r="AI1164" s="1"/>
    </row>
    <row r="1165" spans="1:35" x14ac:dyDescent="0.25">
      <c r="A1165" s="3" t="str">
        <f t="shared" si="148"/>
        <v/>
      </c>
      <c r="B1165" s="53" t="str">
        <f t="shared" si="152"/>
        <v/>
      </c>
      <c r="C1165" s="57"/>
      <c r="D1165" s="57"/>
      <c r="E1165" s="57"/>
      <c r="F1165" s="57"/>
      <c r="G1165" s="57"/>
      <c r="H1165" s="57"/>
      <c r="I1165" s="57"/>
      <c r="J1165" s="57"/>
      <c r="K1165" s="57"/>
      <c r="L1165" s="57"/>
      <c r="M1165" s="54"/>
      <c r="N1165" s="57"/>
      <c r="O1165" s="58"/>
      <c r="P1165" s="58"/>
      <c r="Q1165" s="58"/>
      <c r="R1165" s="58"/>
      <c r="S1165" s="54"/>
      <c r="T1165" s="57"/>
      <c r="U1165" s="57"/>
      <c r="V1165" s="57"/>
      <c r="W1165" s="57"/>
      <c r="X1165" s="147" t="str">
        <f>IF(ISBLANK(D1165),"",IF('order-admin-units'!$I$1&lt;&gt;"y", "", IF((K1165="")*(ISBLANK(D1165)=FALSE), 'order-admin-units'!$B$1+1, VLOOKUP(K1165, ordercountry, 2))))</f>
        <v/>
      </c>
      <c r="Y1165" s="147" t="str">
        <f>IF(ISBLANK(D1165),"",IF('order-admin-units'!$I$1&lt;&gt;"y", "", IF(L1165="", 'order-admin-units'!$B$2+1, VLOOKUP(K1165&amp;"@"&amp;L1165, orderadmin, 2))))</f>
        <v/>
      </c>
      <c r="Z1165" s="147" t="str">
        <f t="shared" si="149"/>
        <v/>
      </c>
      <c r="AA1165" s="147" t="str">
        <f t="shared" si="150"/>
        <v/>
      </c>
      <c r="AB1165" s="147" t="str">
        <f t="shared" si="151"/>
        <v/>
      </c>
      <c r="AC1165" s="147" t="str">
        <f t="shared" si="145"/>
        <v/>
      </c>
      <c r="AD1165" s="11" t="str">
        <f t="shared" si="146"/>
        <v/>
      </c>
      <c r="AE1165" s="11" t="str">
        <f t="array" ref="AE1165">IF(ISBLANK(D1165),"",IF(OR($H$2="y",$H$2="m"),IF(AA1165=AA1164,IF(OR(AB1165=$AB$4:$AB1164)=FALSE,AE1164&amp;C1165,AE1164),"("&amp;C1165)&amp;IF(AA1165=AA1166,IF(OR(AB1166=$AB$4:$AB1165)=FALSE,", ",""),") "),""))</f>
        <v/>
      </c>
      <c r="AF1165" s="11" t="str">
        <f t="shared" si="147"/>
        <v/>
      </c>
      <c r="AG1165" s="11" t="str">
        <f t="array" ref="AG1165">IF(ISBLANK(D1165),"",IF(OR($H$2="y",$H$2="m"),IF(AA1165=AA1164,IF(OR(AC1165=$AC$4:$AC1164)=FALSE,AG1164&amp;AF1165,AG1164),"("&amp;AF1165)&amp;IF(AA1165=AA1166,IF(OR(AC1166=$AC$4:$AC1165)=FALSE,", ",""),") "),""))</f>
        <v/>
      </c>
      <c r="AH1165" s="10" t="str">
        <f>IF((ISBLANK(D1165)),"",IF(D1165=D1164,AH1164,"")&amp;IF(B1164&lt;&gt;B1165,((IF(ISBLANK(E1165),$D$3&amp;"Non-type material: "&amp;$D$3,$D$3&amp;INDEX('type-categories'!$A$2:$B$100,MATCH(E1165,'type-categories'!$A$2:$A$100,0),2)&amp;$D$3))),"")&amp;(IF(K1165&lt;&gt;K1164,$C$2&amp;K1165&amp;$K$3&amp;$C$2&amp;" ",(IF(B1165&lt;&gt;B1164,$C$2&amp;K1165&amp;$K$3&amp;$C$2&amp;" ",""))))&amp;(IF(L1165="","",((IF(L1165&lt;&gt;L1164,$D$2&amp;L1165&amp;$L$3&amp;$D$2&amp;" ",IF(B1165&lt;&gt;B1164,$D$2&amp;L1165&amp;$L$3&amp;$D$2&amp;" ",""))))))&amp;(IF(M1165="","",((IF(M1165&lt;&gt;M1164,$E$2&amp;M1165&amp;$E$2&amp;","&amp;" ",IF(B1165&lt;&gt;B1164,$E$2&amp;M1165&amp;$E$2&amp;",",""))))))&amp;(IF(N1165="","",IF(N1165&lt;&gt;N1164,N1165&amp;", ",IF(B1165&lt;&gt;B1164,N1165&amp;", ",""))))&amp;(IF(ISBLANK(O1165),"",(IF(O1165&lt;&gt;O1164,O1165&amp;", ",IF(B1165&lt;&gt;B1164,O1165&amp;", ","")))))&amp;(IF(ISBLANK(P1165),"",(IF(P1165&lt;&gt;P1164,P1165&amp;", ",IF(B1165&lt;&gt;B1164,P1165&amp;", ",IF(Z1165&lt;&gt;Z1164,P1165&amp;", ",""))))))&amp;(IF(ISBLANK(Q1165),"",(IF(Q1165&lt;&gt;Q1164,Q1165&amp;", ",IF(B1165&lt;&gt;B1164,Q1165&amp;", ",IF(Z1165&lt;&gt;Z1164,Q1165&amp;", ",""))))))&amp;(IF(ISBLANK(R1165),"",(IF(R1165&lt;&gt;R1164,R1165&amp;"m, ",IF(B1165&lt;&gt;B1164,R1165&amp;"m, ",IF(Z1165&lt;&gt;Z1164,R1165&amp;"m, ",""))))))&amp;IF(ISBLANK(S1165),"",(IF(B1165&lt;&gt;B1164,S1165&amp;", ",IF(S1165&lt;&gt;S1164,IF((Z1165=Z1164),"same locality "&amp;S1165&amp;", ",S1165&amp;", "),""))))&amp;(IF(ISBLANK(T1165),"",(IF(T1165&lt;&gt;T1164,IF(ISBLANK(F$2),T1165&amp;", ",T1165&amp;" "&amp;F$2&amp;", "),(IF(B1165&lt;&gt;B1164,IF(ISBLANK(F$2),T1165&amp;", ",T1165&amp;" "&amp;F$2&amp;", "),(IF(Z1165&lt;&gt;Z1164,IF(ISBLANK(F$2),T1165&amp;", ",T1165&amp;" "&amp;F$2&amp;", "),IF((U1165&lt;&gt;U1164)*($G$2="Y"),"same collector, ","")))))))))&amp;(IF(ISBLANK(U1165),"",(IF(U1165&lt;&gt;U1164,U1165&amp;", ",(IF(B1165&lt;&gt;B1164,U1165&amp;", ",IF(Z1165&lt;&gt;Z1164,U1165&amp;", ",(IF(T1165&lt;&gt;T1164,IF((T1165&lt;&gt;T1164)*($G$2="Y"),"same date, ", ""),IF((T1165=T1164)*(U1165=U1164)*(S1165&lt;&gt;S1164)*($G$2="Y"),"same collector and date, ", ""))))))))))&amp;(IF(ISBLANK(V1165),"",V1165&amp;", "))&amp;IF((AA1165&lt;&gt;AA1166)*($H$2="y"),AD1165&amp;AE1165,IF((AA1165&lt;&gt;AA1166)*($H$2="m"),AD1165&amp;AG1165,IF(($H$2&lt;&gt;"m")*($H$2&lt;&gt;"Y"),(IF(F1165=0,"",F1165&amp;" "&amp;$F$4&amp;" "))&amp;(IF(G1165=0,"",G1165&amp;" "&amp;$G$4&amp;" "))&amp;(IF(H1165=0,"",H1165&amp;" "&amp;H$4&amp;" "))&amp;(IF(I1165=0,"",I1165&amp;" "&amp;$I$4&amp;" "))&amp;(IF(J1165=0,"",J1165&amp;" "&amp;$J$4&amp;" "))&amp;IF((ISBLANK(C1165)),"","("&amp;C1165&amp;")"),"")))&amp;IF((B1165=B1166)*(K1165=K1166)*(L1165=L1166)*(M1165=M1166),IF(($H$2&lt;&gt;"m")*($H$2&lt;&gt;"Y"), ", ", IF((ISNUMBER(FIND(")",AE1165))), ", ", "")),IF((B1165=B1166)*(K1165=K1166)*(L1165=L1166),"; ",". ")))</f>
        <v/>
      </c>
      <c r="AI1165" s="1"/>
    </row>
    <row r="1166" spans="1:35" x14ac:dyDescent="0.25">
      <c r="A1166" s="3" t="str">
        <f t="shared" si="148"/>
        <v/>
      </c>
      <c r="B1166" s="53" t="str">
        <f t="shared" si="152"/>
        <v/>
      </c>
      <c r="C1166" s="57"/>
      <c r="D1166" s="57"/>
      <c r="E1166" s="57"/>
      <c r="F1166" s="57"/>
      <c r="G1166" s="57"/>
      <c r="H1166" s="57"/>
      <c r="I1166" s="57"/>
      <c r="J1166" s="57"/>
      <c r="K1166" s="57"/>
      <c r="L1166" s="57"/>
      <c r="M1166" s="54"/>
      <c r="N1166" s="57"/>
      <c r="O1166" s="58"/>
      <c r="P1166" s="58"/>
      <c r="Q1166" s="58"/>
      <c r="R1166" s="58"/>
      <c r="S1166" s="54"/>
      <c r="T1166" s="57"/>
      <c r="U1166" s="57"/>
      <c r="V1166" s="57"/>
      <c r="W1166" s="57"/>
      <c r="X1166" s="147" t="str">
        <f>IF(ISBLANK(D1166),"",IF('order-admin-units'!$I$1&lt;&gt;"y", "", IF((K1166="")*(ISBLANK(D1166)=FALSE), 'order-admin-units'!$B$1+1, VLOOKUP(K1166, ordercountry, 2))))</f>
        <v/>
      </c>
      <c r="Y1166" s="147" t="str">
        <f>IF(ISBLANK(D1166),"",IF('order-admin-units'!$I$1&lt;&gt;"y", "", IF(L1166="", 'order-admin-units'!$B$2+1, VLOOKUP(K1166&amp;"@"&amp;L1166, orderadmin, 2))))</f>
        <v/>
      </c>
      <c r="Z1166" s="147" t="str">
        <f t="shared" si="149"/>
        <v/>
      </c>
      <c r="AA1166" s="147" t="str">
        <f t="shared" si="150"/>
        <v/>
      </c>
      <c r="AB1166" s="147" t="str">
        <f t="shared" si="151"/>
        <v/>
      </c>
      <c r="AC1166" s="147" t="str">
        <f t="shared" si="145"/>
        <v/>
      </c>
      <c r="AD1166" s="11" t="str">
        <f t="shared" si="146"/>
        <v/>
      </c>
      <c r="AE1166" s="11" t="str">
        <f t="array" ref="AE1166">IF(ISBLANK(D1166),"",IF(OR($H$2="y",$H$2="m"),IF(AA1166=AA1165,IF(OR(AB1166=$AB$4:$AB1165)=FALSE,AE1165&amp;C1166,AE1165),"("&amp;C1166)&amp;IF(AA1166=AA1167,IF(OR(AB1167=$AB$4:$AB1166)=FALSE,", ",""),") "),""))</f>
        <v/>
      </c>
      <c r="AF1166" s="11" t="str">
        <f t="shared" si="147"/>
        <v/>
      </c>
      <c r="AG1166" s="11" t="str">
        <f t="array" ref="AG1166">IF(ISBLANK(D1166),"",IF(OR($H$2="y",$H$2="m"),IF(AA1166=AA1165,IF(OR(AC1166=$AC$4:$AC1165)=FALSE,AG1165&amp;AF1166,AG1165),"("&amp;AF1166)&amp;IF(AA1166=AA1167,IF(OR(AC1167=$AC$4:$AC1166)=FALSE,", ",""),") "),""))</f>
        <v/>
      </c>
      <c r="AH1166" s="10" t="str">
        <f>IF((ISBLANK(D1166)),"",IF(D1166=D1165,AH1165,"")&amp;IF(B1165&lt;&gt;B1166,((IF(ISBLANK(E1166),$D$3&amp;"Non-type material: "&amp;$D$3,$D$3&amp;INDEX('type-categories'!$A$2:$B$100,MATCH(E1166,'type-categories'!$A$2:$A$100,0),2)&amp;$D$3))),"")&amp;(IF(K1166&lt;&gt;K1165,$C$2&amp;K1166&amp;$K$3&amp;$C$2&amp;" ",(IF(B1166&lt;&gt;B1165,$C$2&amp;K1166&amp;$K$3&amp;$C$2&amp;" ",""))))&amp;(IF(L1166="","",((IF(L1166&lt;&gt;L1165,$D$2&amp;L1166&amp;$L$3&amp;$D$2&amp;" ",IF(B1166&lt;&gt;B1165,$D$2&amp;L1166&amp;$L$3&amp;$D$2&amp;" ",""))))))&amp;(IF(M1166="","",((IF(M1166&lt;&gt;M1165,$E$2&amp;M1166&amp;$E$2&amp;","&amp;" ",IF(B1166&lt;&gt;B1165,$E$2&amp;M1166&amp;$E$2&amp;",",""))))))&amp;(IF(N1166="","",IF(N1166&lt;&gt;N1165,N1166&amp;", ",IF(B1166&lt;&gt;B1165,N1166&amp;", ",""))))&amp;(IF(ISBLANK(O1166),"",(IF(O1166&lt;&gt;O1165,O1166&amp;", ",IF(B1166&lt;&gt;B1165,O1166&amp;", ","")))))&amp;(IF(ISBLANK(P1166),"",(IF(P1166&lt;&gt;P1165,P1166&amp;", ",IF(B1166&lt;&gt;B1165,P1166&amp;", ",IF(Z1166&lt;&gt;Z1165,P1166&amp;", ",""))))))&amp;(IF(ISBLANK(Q1166),"",(IF(Q1166&lt;&gt;Q1165,Q1166&amp;", ",IF(B1166&lt;&gt;B1165,Q1166&amp;", ",IF(Z1166&lt;&gt;Z1165,Q1166&amp;", ",""))))))&amp;(IF(ISBLANK(R1166),"",(IF(R1166&lt;&gt;R1165,R1166&amp;"m, ",IF(B1166&lt;&gt;B1165,R1166&amp;"m, ",IF(Z1166&lt;&gt;Z1165,R1166&amp;"m, ",""))))))&amp;IF(ISBLANK(S1166),"",(IF(B1166&lt;&gt;B1165,S1166&amp;", ",IF(S1166&lt;&gt;S1165,IF((Z1166=Z1165),"same locality "&amp;S1166&amp;", ",S1166&amp;", "),""))))&amp;(IF(ISBLANK(T1166),"",(IF(T1166&lt;&gt;T1165,IF(ISBLANK(F$2),T1166&amp;", ",T1166&amp;" "&amp;F$2&amp;", "),(IF(B1166&lt;&gt;B1165,IF(ISBLANK(F$2),T1166&amp;", ",T1166&amp;" "&amp;F$2&amp;", "),(IF(Z1166&lt;&gt;Z1165,IF(ISBLANK(F$2),T1166&amp;", ",T1166&amp;" "&amp;F$2&amp;", "),IF((U1166&lt;&gt;U1165)*($G$2="Y"),"same collector, ","")))))))))&amp;(IF(ISBLANK(U1166),"",(IF(U1166&lt;&gt;U1165,U1166&amp;", ",(IF(B1166&lt;&gt;B1165,U1166&amp;", ",IF(Z1166&lt;&gt;Z1165,U1166&amp;", ",(IF(T1166&lt;&gt;T1165,IF((T1166&lt;&gt;T1165)*($G$2="Y"),"same date, ", ""),IF((T1166=T1165)*(U1166=U1165)*(S1166&lt;&gt;S1165)*($G$2="Y"),"same collector and date, ", ""))))))))))&amp;(IF(ISBLANK(V1166),"",V1166&amp;", "))&amp;IF((AA1166&lt;&gt;AA1167)*($H$2="y"),AD1166&amp;AE1166,IF((AA1166&lt;&gt;AA1167)*($H$2="m"),AD1166&amp;AG1166,IF(($H$2&lt;&gt;"m")*($H$2&lt;&gt;"Y"),(IF(F1166=0,"",F1166&amp;" "&amp;$F$4&amp;" "))&amp;(IF(G1166=0,"",G1166&amp;" "&amp;$G$4&amp;" "))&amp;(IF(H1166=0,"",H1166&amp;" "&amp;H$4&amp;" "))&amp;(IF(I1166=0,"",I1166&amp;" "&amp;$I$4&amp;" "))&amp;(IF(J1166=0,"",J1166&amp;" "&amp;$J$4&amp;" "))&amp;IF((ISBLANK(C1166)),"","("&amp;C1166&amp;")"),"")))&amp;IF((B1166=B1167)*(K1166=K1167)*(L1166=L1167)*(M1166=M1167),IF(($H$2&lt;&gt;"m")*($H$2&lt;&gt;"Y"), ", ", IF((ISNUMBER(FIND(")",AE1166))), ", ", "")),IF((B1166=B1167)*(K1166=K1167)*(L1166=L1167),"; ",". ")))</f>
        <v/>
      </c>
      <c r="AI1166" s="1"/>
    </row>
    <row r="1167" spans="1:35" x14ac:dyDescent="0.25">
      <c r="A1167" s="3" t="str">
        <f t="shared" si="148"/>
        <v/>
      </c>
      <c r="B1167" s="53" t="str">
        <f t="shared" si="152"/>
        <v/>
      </c>
      <c r="C1167" s="57"/>
      <c r="D1167" s="57"/>
      <c r="E1167" s="57"/>
      <c r="F1167" s="57"/>
      <c r="G1167" s="57"/>
      <c r="H1167" s="57"/>
      <c r="I1167" s="57"/>
      <c r="J1167" s="57"/>
      <c r="K1167" s="57"/>
      <c r="L1167" s="57"/>
      <c r="M1167" s="54"/>
      <c r="N1167" s="57"/>
      <c r="O1167" s="58"/>
      <c r="P1167" s="58"/>
      <c r="Q1167" s="58"/>
      <c r="R1167" s="58"/>
      <c r="S1167" s="54"/>
      <c r="T1167" s="57"/>
      <c r="U1167" s="57"/>
      <c r="V1167" s="57"/>
      <c r="W1167" s="57"/>
      <c r="X1167" s="147" t="str">
        <f>IF(ISBLANK(D1167),"",IF('order-admin-units'!$I$1&lt;&gt;"y", "", IF((K1167="")*(ISBLANK(D1167)=FALSE), 'order-admin-units'!$B$1+1, VLOOKUP(K1167, ordercountry, 2))))</f>
        <v/>
      </c>
      <c r="Y1167" s="147" t="str">
        <f>IF(ISBLANK(D1167),"",IF('order-admin-units'!$I$1&lt;&gt;"y", "", IF(L1167="", 'order-admin-units'!$B$2+1, VLOOKUP(K1167&amp;"@"&amp;L1167, orderadmin, 2))))</f>
        <v/>
      </c>
      <c r="Z1167" s="147" t="str">
        <f t="shared" si="149"/>
        <v/>
      </c>
      <c r="AA1167" s="147" t="str">
        <f t="shared" si="150"/>
        <v/>
      </c>
      <c r="AB1167" s="147" t="str">
        <f t="shared" si="151"/>
        <v/>
      </c>
      <c r="AC1167" s="147" t="str">
        <f t="shared" si="145"/>
        <v/>
      </c>
      <c r="AD1167" s="11" t="str">
        <f t="shared" si="146"/>
        <v/>
      </c>
      <c r="AE1167" s="11" t="str">
        <f t="array" ref="AE1167">IF(ISBLANK(D1167),"",IF(OR($H$2="y",$H$2="m"),IF(AA1167=AA1166,IF(OR(AB1167=$AB$4:$AB1166)=FALSE,AE1166&amp;C1167,AE1166),"("&amp;C1167)&amp;IF(AA1167=AA1168,IF(OR(AB1168=$AB$4:$AB1167)=FALSE,", ",""),") "),""))</f>
        <v/>
      </c>
      <c r="AF1167" s="11" t="str">
        <f t="shared" si="147"/>
        <v/>
      </c>
      <c r="AG1167" s="11" t="str">
        <f t="array" ref="AG1167">IF(ISBLANK(D1167),"",IF(OR($H$2="y",$H$2="m"),IF(AA1167=AA1166,IF(OR(AC1167=$AC$4:$AC1166)=FALSE,AG1166&amp;AF1167,AG1166),"("&amp;AF1167)&amp;IF(AA1167=AA1168,IF(OR(AC1168=$AC$4:$AC1167)=FALSE,", ",""),") "),""))</f>
        <v/>
      </c>
      <c r="AH1167" s="10" t="str">
        <f>IF((ISBLANK(D1167)),"",IF(D1167=D1166,AH1166,"")&amp;IF(B1166&lt;&gt;B1167,((IF(ISBLANK(E1167),$D$3&amp;"Non-type material: "&amp;$D$3,$D$3&amp;INDEX('type-categories'!$A$2:$B$100,MATCH(E1167,'type-categories'!$A$2:$A$100,0),2)&amp;$D$3))),"")&amp;(IF(K1167&lt;&gt;K1166,$C$2&amp;K1167&amp;$K$3&amp;$C$2&amp;" ",(IF(B1167&lt;&gt;B1166,$C$2&amp;K1167&amp;$K$3&amp;$C$2&amp;" ",""))))&amp;(IF(L1167="","",((IF(L1167&lt;&gt;L1166,$D$2&amp;L1167&amp;$L$3&amp;$D$2&amp;" ",IF(B1167&lt;&gt;B1166,$D$2&amp;L1167&amp;$L$3&amp;$D$2&amp;" ",""))))))&amp;(IF(M1167="","",((IF(M1167&lt;&gt;M1166,$E$2&amp;M1167&amp;$E$2&amp;","&amp;" ",IF(B1167&lt;&gt;B1166,$E$2&amp;M1167&amp;$E$2&amp;",",""))))))&amp;(IF(N1167="","",IF(N1167&lt;&gt;N1166,N1167&amp;", ",IF(B1167&lt;&gt;B1166,N1167&amp;", ",""))))&amp;(IF(ISBLANK(O1167),"",(IF(O1167&lt;&gt;O1166,O1167&amp;", ",IF(B1167&lt;&gt;B1166,O1167&amp;", ","")))))&amp;(IF(ISBLANK(P1167),"",(IF(P1167&lt;&gt;P1166,P1167&amp;", ",IF(B1167&lt;&gt;B1166,P1167&amp;", ",IF(Z1167&lt;&gt;Z1166,P1167&amp;", ",""))))))&amp;(IF(ISBLANK(Q1167),"",(IF(Q1167&lt;&gt;Q1166,Q1167&amp;", ",IF(B1167&lt;&gt;B1166,Q1167&amp;", ",IF(Z1167&lt;&gt;Z1166,Q1167&amp;", ",""))))))&amp;(IF(ISBLANK(R1167),"",(IF(R1167&lt;&gt;R1166,R1167&amp;"m, ",IF(B1167&lt;&gt;B1166,R1167&amp;"m, ",IF(Z1167&lt;&gt;Z1166,R1167&amp;"m, ",""))))))&amp;IF(ISBLANK(S1167),"",(IF(B1167&lt;&gt;B1166,S1167&amp;", ",IF(S1167&lt;&gt;S1166,IF((Z1167=Z1166),"same locality "&amp;S1167&amp;", ",S1167&amp;", "),""))))&amp;(IF(ISBLANK(T1167),"",(IF(T1167&lt;&gt;T1166,IF(ISBLANK(F$2),T1167&amp;", ",T1167&amp;" "&amp;F$2&amp;", "),(IF(B1167&lt;&gt;B1166,IF(ISBLANK(F$2),T1167&amp;", ",T1167&amp;" "&amp;F$2&amp;", "),(IF(Z1167&lt;&gt;Z1166,IF(ISBLANK(F$2),T1167&amp;", ",T1167&amp;" "&amp;F$2&amp;", "),IF((U1167&lt;&gt;U1166)*($G$2="Y"),"same collector, ","")))))))))&amp;(IF(ISBLANK(U1167),"",(IF(U1167&lt;&gt;U1166,U1167&amp;", ",(IF(B1167&lt;&gt;B1166,U1167&amp;", ",IF(Z1167&lt;&gt;Z1166,U1167&amp;", ",(IF(T1167&lt;&gt;T1166,IF((T1167&lt;&gt;T1166)*($G$2="Y"),"same date, ", ""),IF((T1167=T1166)*(U1167=U1166)*(S1167&lt;&gt;S1166)*($G$2="Y"),"same collector and date, ", ""))))))))))&amp;(IF(ISBLANK(V1167),"",V1167&amp;", "))&amp;IF((AA1167&lt;&gt;AA1168)*($H$2="y"),AD1167&amp;AE1167,IF((AA1167&lt;&gt;AA1168)*($H$2="m"),AD1167&amp;AG1167,IF(($H$2&lt;&gt;"m")*($H$2&lt;&gt;"Y"),(IF(F1167=0,"",F1167&amp;" "&amp;$F$4&amp;" "))&amp;(IF(G1167=0,"",G1167&amp;" "&amp;$G$4&amp;" "))&amp;(IF(H1167=0,"",H1167&amp;" "&amp;H$4&amp;" "))&amp;(IF(I1167=0,"",I1167&amp;" "&amp;$I$4&amp;" "))&amp;(IF(J1167=0,"",J1167&amp;" "&amp;$J$4&amp;" "))&amp;IF((ISBLANK(C1167)),"","("&amp;C1167&amp;")"),"")))&amp;IF((B1167=B1168)*(K1167=K1168)*(L1167=L1168)*(M1167=M1168),IF(($H$2&lt;&gt;"m")*($H$2&lt;&gt;"Y"), ", ", IF((ISNUMBER(FIND(")",AE1167))), ", ", "")),IF((B1167=B1168)*(K1167=K1168)*(L1167=L1168),"; ",". ")))</f>
        <v/>
      </c>
      <c r="AI1167" s="1"/>
    </row>
    <row r="1168" spans="1:35" x14ac:dyDescent="0.25">
      <c r="A1168" s="3" t="str">
        <f t="shared" si="148"/>
        <v/>
      </c>
      <c r="B1168" s="53" t="str">
        <f t="shared" si="152"/>
        <v/>
      </c>
      <c r="C1168" s="57"/>
      <c r="D1168" s="57"/>
      <c r="E1168" s="57"/>
      <c r="F1168" s="57"/>
      <c r="G1168" s="57"/>
      <c r="H1168" s="57"/>
      <c r="I1168" s="57"/>
      <c r="J1168" s="57"/>
      <c r="K1168" s="57"/>
      <c r="L1168" s="57"/>
      <c r="M1168" s="54"/>
      <c r="N1168" s="57"/>
      <c r="O1168" s="58"/>
      <c r="P1168" s="58"/>
      <c r="Q1168" s="58"/>
      <c r="R1168" s="58"/>
      <c r="S1168" s="54"/>
      <c r="T1168" s="57"/>
      <c r="U1168" s="57"/>
      <c r="V1168" s="57"/>
      <c r="W1168" s="57"/>
      <c r="X1168" s="147" t="str">
        <f>IF(ISBLANK(D1168),"",IF('order-admin-units'!$I$1&lt;&gt;"y", "", IF((K1168="")*(ISBLANK(D1168)=FALSE), 'order-admin-units'!$B$1+1, VLOOKUP(K1168, ordercountry, 2))))</f>
        <v/>
      </c>
      <c r="Y1168" s="147" t="str">
        <f>IF(ISBLANK(D1168),"",IF('order-admin-units'!$I$1&lt;&gt;"y", "", IF(L1168="", 'order-admin-units'!$B$2+1, VLOOKUP(K1168&amp;"@"&amp;L1168, orderadmin, 2))))</f>
        <v/>
      </c>
      <c r="Z1168" s="147" t="str">
        <f t="shared" si="149"/>
        <v/>
      </c>
      <c r="AA1168" s="147" t="str">
        <f t="shared" si="150"/>
        <v/>
      </c>
      <c r="AB1168" s="147" t="str">
        <f t="shared" si="151"/>
        <v/>
      </c>
      <c r="AC1168" s="147" t="str">
        <f t="shared" si="145"/>
        <v/>
      </c>
      <c r="AD1168" s="11" t="str">
        <f t="shared" si="146"/>
        <v/>
      </c>
      <c r="AE1168" s="11" t="str">
        <f t="array" ref="AE1168">IF(ISBLANK(D1168),"",IF(OR($H$2="y",$H$2="m"),IF(AA1168=AA1167,IF(OR(AB1168=$AB$4:$AB1167)=FALSE,AE1167&amp;C1168,AE1167),"("&amp;C1168)&amp;IF(AA1168=AA1169,IF(OR(AB1169=$AB$4:$AB1168)=FALSE,", ",""),") "),""))</f>
        <v/>
      </c>
      <c r="AF1168" s="11" t="str">
        <f t="shared" si="147"/>
        <v/>
      </c>
      <c r="AG1168" s="11" t="str">
        <f t="array" ref="AG1168">IF(ISBLANK(D1168),"",IF(OR($H$2="y",$H$2="m"),IF(AA1168=AA1167,IF(OR(AC1168=$AC$4:$AC1167)=FALSE,AG1167&amp;AF1168,AG1167),"("&amp;AF1168)&amp;IF(AA1168=AA1169,IF(OR(AC1169=$AC$4:$AC1168)=FALSE,", ",""),") "),""))</f>
        <v/>
      </c>
      <c r="AH1168" s="10" t="str">
        <f>IF((ISBLANK(D1168)),"",IF(D1168=D1167,AH1167,"")&amp;IF(B1167&lt;&gt;B1168,((IF(ISBLANK(E1168),$D$3&amp;"Non-type material: "&amp;$D$3,$D$3&amp;INDEX('type-categories'!$A$2:$B$100,MATCH(E1168,'type-categories'!$A$2:$A$100,0),2)&amp;$D$3))),"")&amp;(IF(K1168&lt;&gt;K1167,$C$2&amp;K1168&amp;$K$3&amp;$C$2&amp;" ",(IF(B1168&lt;&gt;B1167,$C$2&amp;K1168&amp;$K$3&amp;$C$2&amp;" ",""))))&amp;(IF(L1168="","",((IF(L1168&lt;&gt;L1167,$D$2&amp;L1168&amp;$L$3&amp;$D$2&amp;" ",IF(B1168&lt;&gt;B1167,$D$2&amp;L1168&amp;$L$3&amp;$D$2&amp;" ",""))))))&amp;(IF(M1168="","",((IF(M1168&lt;&gt;M1167,$E$2&amp;M1168&amp;$E$2&amp;","&amp;" ",IF(B1168&lt;&gt;B1167,$E$2&amp;M1168&amp;$E$2&amp;",",""))))))&amp;(IF(N1168="","",IF(N1168&lt;&gt;N1167,N1168&amp;", ",IF(B1168&lt;&gt;B1167,N1168&amp;", ",""))))&amp;(IF(ISBLANK(O1168),"",(IF(O1168&lt;&gt;O1167,O1168&amp;", ",IF(B1168&lt;&gt;B1167,O1168&amp;", ","")))))&amp;(IF(ISBLANK(P1168),"",(IF(P1168&lt;&gt;P1167,P1168&amp;", ",IF(B1168&lt;&gt;B1167,P1168&amp;", ",IF(Z1168&lt;&gt;Z1167,P1168&amp;", ",""))))))&amp;(IF(ISBLANK(Q1168),"",(IF(Q1168&lt;&gt;Q1167,Q1168&amp;", ",IF(B1168&lt;&gt;B1167,Q1168&amp;", ",IF(Z1168&lt;&gt;Z1167,Q1168&amp;", ",""))))))&amp;(IF(ISBLANK(R1168),"",(IF(R1168&lt;&gt;R1167,R1168&amp;"m, ",IF(B1168&lt;&gt;B1167,R1168&amp;"m, ",IF(Z1168&lt;&gt;Z1167,R1168&amp;"m, ",""))))))&amp;IF(ISBLANK(S1168),"",(IF(B1168&lt;&gt;B1167,S1168&amp;", ",IF(S1168&lt;&gt;S1167,IF((Z1168=Z1167),"same locality "&amp;S1168&amp;", ",S1168&amp;", "),""))))&amp;(IF(ISBLANK(T1168),"",(IF(T1168&lt;&gt;T1167,IF(ISBLANK(F$2),T1168&amp;", ",T1168&amp;" "&amp;F$2&amp;", "),(IF(B1168&lt;&gt;B1167,IF(ISBLANK(F$2),T1168&amp;", ",T1168&amp;" "&amp;F$2&amp;", "),(IF(Z1168&lt;&gt;Z1167,IF(ISBLANK(F$2),T1168&amp;", ",T1168&amp;" "&amp;F$2&amp;", "),IF((U1168&lt;&gt;U1167)*($G$2="Y"),"same collector, ","")))))))))&amp;(IF(ISBLANK(U1168),"",(IF(U1168&lt;&gt;U1167,U1168&amp;", ",(IF(B1168&lt;&gt;B1167,U1168&amp;", ",IF(Z1168&lt;&gt;Z1167,U1168&amp;", ",(IF(T1168&lt;&gt;T1167,IF((T1168&lt;&gt;T1167)*($G$2="Y"),"same date, ", ""),IF((T1168=T1167)*(U1168=U1167)*(S1168&lt;&gt;S1167)*($G$2="Y"),"same collector and date, ", ""))))))))))&amp;(IF(ISBLANK(V1168),"",V1168&amp;", "))&amp;IF((AA1168&lt;&gt;AA1169)*($H$2="y"),AD1168&amp;AE1168,IF((AA1168&lt;&gt;AA1169)*($H$2="m"),AD1168&amp;AG1168,IF(($H$2&lt;&gt;"m")*($H$2&lt;&gt;"Y"),(IF(F1168=0,"",F1168&amp;" "&amp;$F$4&amp;" "))&amp;(IF(G1168=0,"",G1168&amp;" "&amp;$G$4&amp;" "))&amp;(IF(H1168=0,"",H1168&amp;" "&amp;H$4&amp;" "))&amp;(IF(I1168=0,"",I1168&amp;" "&amp;$I$4&amp;" "))&amp;(IF(J1168=0,"",J1168&amp;" "&amp;$J$4&amp;" "))&amp;IF((ISBLANK(C1168)),"","("&amp;C1168&amp;")"),"")))&amp;IF((B1168=B1169)*(K1168=K1169)*(L1168=L1169)*(M1168=M1169),IF(($H$2&lt;&gt;"m")*($H$2&lt;&gt;"Y"), ", ", IF((ISNUMBER(FIND(")",AE1168))), ", ", "")),IF((B1168=B1169)*(K1168=K1169)*(L1168=L1169),"; ",". ")))</f>
        <v/>
      </c>
      <c r="AI1168" s="1"/>
    </row>
    <row r="1169" spans="1:35" x14ac:dyDescent="0.25">
      <c r="A1169" s="3" t="str">
        <f t="shared" si="148"/>
        <v/>
      </c>
      <c r="B1169" s="53" t="str">
        <f t="shared" si="152"/>
        <v/>
      </c>
      <c r="C1169" s="57"/>
      <c r="D1169" s="57"/>
      <c r="E1169" s="57"/>
      <c r="F1169" s="57"/>
      <c r="G1169" s="57"/>
      <c r="H1169" s="57"/>
      <c r="I1169" s="57"/>
      <c r="J1169" s="57"/>
      <c r="K1169" s="57"/>
      <c r="L1169" s="57"/>
      <c r="M1169" s="54"/>
      <c r="N1169" s="57"/>
      <c r="O1169" s="58"/>
      <c r="P1169" s="58"/>
      <c r="Q1169" s="58"/>
      <c r="R1169" s="58"/>
      <c r="S1169" s="54"/>
      <c r="T1169" s="57"/>
      <c r="U1169" s="57"/>
      <c r="V1169" s="57"/>
      <c r="W1169" s="57"/>
      <c r="X1169" s="147" t="str">
        <f>IF(ISBLANK(D1169),"",IF('order-admin-units'!$I$1&lt;&gt;"y", "", IF((K1169="")*(ISBLANK(D1169)=FALSE), 'order-admin-units'!$B$1+1, VLOOKUP(K1169, ordercountry, 2))))</f>
        <v/>
      </c>
      <c r="Y1169" s="147" t="str">
        <f>IF(ISBLANK(D1169),"",IF('order-admin-units'!$I$1&lt;&gt;"y", "", IF(L1169="", 'order-admin-units'!$B$2+1, VLOOKUP(K1169&amp;"@"&amp;L1169, orderadmin, 2))))</f>
        <v/>
      </c>
      <c r="Z1169" s="147" t="str">
        <f t="shared" si="149"/>
        <v/>
      </c>
      <c r="AA1169" s="147" t="str">
        <f t="shared" si="150"/>
        <v/>
      </c>
      <c r="AB1169" s="147" t="str">
        <f t="shared" si="151"/>
        <v/>
      </c>
      <c r="AC1169" s="147" t="str">
        <f t="shared" si="145"/>
        <v/>
      </c>
      <c r="AD1169" s="11" t="str">
        <f t="shared" si="146"/>
        <v/>
      </c>
      <c r="AE1169" s="11" t="str">
        <f t="array" ref="AE1169">IF(ISBLANK(D1169),"",IF(OR($H$2="y",$H$2="m"),IF(AA1169=AA1168,IF(OR(AB1169=$AB$4:$AB1168)=FALSE,AE1168&amp;C1169,AE1168),"("&amp;C1169)&amp;IF(AA1169=AA1170,IF(OR(AB1170=$AB$4:$AB1169)=FALSE,", ",""),") "),""))</f>
        <v/>
      </c>
      <c r="AF1169" s="11" t="str">
        <f t="shared" si="147"/>
        <v/>
      </c>
      <c r="AG1169" s="11" t="str">
        <f t="array" ref="AG1169">IF(ISBLANK(D1169),"",IF(OR($H$2="y",$H$2="m"),IF(AA1169=AA1168,IF(OR(AC1169=$AC$4:$AC1168)=FALSE,AG1168&amp;AF1169,AG1168),"("&amp;AF1169)&amp;IF(AA1169=AA1170,IF(OR(AC1170=$AC$4:$AC1169)=FALSE,", ",""),") "),""))</f>
        <v/>
      </c>
      <c r="AH1169" s="10" t="str">
        <f>IF((ISBLANK(D1169)),"",IF(D1169=D1168,AH1168,"")&amp;IF(B1168&lt;&gt;B1169,((IF(ISBLANK(E1169),$D$3&amp;"Non-type material: "&amp;$D$3,$D$3&amp;INDEX('type-categories'!$A$2:$B$100,MATCH(E1169,'type-categories'!$A$2:$A$100,0),2)&amp;$D$3))),"")&amp;(IF(K1169&lt;&gt;K1168,$C$2&amp;K1169&amp;$K$3&amp;$C$2&amp;" ",(IF(B1169&lt;&gt;B1168,$C$2&amp;K1169&amp;$K$3&amp;$C$2&amp;" ",""))))&amp;(IF(L1169="","",((IF(L1169&lt;&gt;L1168,$D$2&amp;L1169&amp;$L$3&amp;$D$2&amp;" ",IF(B1169&lt;&gt;B1168,$D$2&amp;L1169&amp;$L$3&amp;$D$2&amp;" ",""))))))&amp;(IF(M1169="","",((IF(M1169&lt;&gt;M1168,$E$2&amp;M1169&amp;$E$2&amp;","&amp;" ",IF(B1169&lt;&gt;B1168,$E$2&amp;M1169&amp;$E$2&amp;",",""))))))&amp;(IF(N1169="","",IF(N1169&lt;&gt;N1168,N1169&amp;", ",IF(B1169&lt;&gt;B1168,N1169&amp;", ",""))))&amp;(IF(ISBLANK(O1169),"",(IF(O1169&lt;&gt;O1168,O1169&amp;", ",IF(B1169&lt;&gt;B1168,O1169&amp;", ","")))))&amp;(IF(ISBLANK(P1169),"",(IF(P1169&lt;&gt;P1168,P1169&amp;", ",IF(B1169&lt;&gt;B1168,P1169&amp;", ",IF(Z1169&lt;&gt;Z1168,P1169&amp;", ",""))))))&amp;(IF(ISBLANK(Q1169),"",(IF(Q1169&lt;&gt;Q1168,Q1169&amp;", ",IF(B1169&lt;&gt;B1168,Q1169&amp;", ",IF(Z1169&lt;&gt;Z1168,Q1169&amp;", ",""))))))&amp;(IF(ISBLANK(R1169),"",(IF(R1169&lt;&gt;R1168,R1169&amp;"m, ",IF(B1169&lt;&gt;B1168,R1169&amp;"m, ",IF(Z1169&lt;&gt;Z1168,R1169&amp;"m, ",""))))))&amp;IF(ISBLANK(S1169),"",(IF(B1169&lt;&gt;B1168,S1169&amp;", ",IF(S1169&lt;&gt;S1168,IF((Z1169=Z1168),"same locality "&amp;S1169&amp;", ",S1169&amp;", "),""))))&amp;(IF(ISBLANK(T1169),"",(IF(T1169&lt;&gt;T1168,IF(ISBLANK(F$2),T1169&amp;", ",T1169&amp;" "&amp;F$2&amp;", "),(IF(B1169&lt;&gt;B1168,IF(ISBLANK(F$2),T1169&amp;", ",T1169&amp;" "&amp;F$2&amp;", "),(IF(Z1169&lt;&gt;Z1168,IF(ISBLANK(F$2),T1169&amp;", ",T1169&amp;" "&amp;F$2&amp;", "),IF((U1169&lt;&gt;U1168)*($G$2="Y"),"same collector, ","")))))))))&amp;(IF(ISBLANK(U1169),"",(IF(U1169&lt;&gt;U1168,U1169&amp;", ",(IF(B1169&lt;&gt;B1168,U1169&amp;", ",IF(Z1169&lt;&gt;Z1168,U1169&amp;", ",(IF(T1169&lt;&gt;T1168,IF((T1169&lt;&gt;T1168)*($G$2="Y"),"same date, ", ""),IF((T1169=T1168)*(U1169=U1168)*(S1169&lt;&gt;S1168)*($G$2="Y"),"same collector and date, ", ""))))))))))&amp;(IF(ISBLANK(V1169),"",V1169&amp;", "))&amp;IF((AA1169&lt;&gt;AA1170)*($H$2="y"),AD1169&amp;AE1169,IF((AA1169&lt;&gt;AA1170)*($H$2="m"),AD1169&amp;AG1169,IF(($H$2&lt;&gt;"m")*($H$2&lt;&gt;"Y"),(IF(F1169=0,"",F1169&amp;" "&amp;$F$4&amp;" "))&amp;(IF(G1169=0,"",G1169&amp;" "&amp;$G$4&amp;" "))&amp;(IF(H1169=0,"",H1169&amp;" "&amp;H$4&amp;" "))&amp;(IF(I1169=0,"",I1169&amp;" "&amp;$I$4&amp;" "))&amp;(IF(J1169=0,"",J1169&amp;" "&amp;$J$4&amp;" "))&amp;IF((ISBLANK(C1169)),"","("&amp;C1169&amp;")"),"")))&amp;IF((B1169=B1170)*(K1169=K1170)*(L1169=L1170)*(M1169=M1170),IF(($H$2&lt;&gt;"m")*($H$2&lt;&gt;"Y"), ", ", IF((ISNUMBER(FIND(")",AE1169))), ", ", "")),IF((B1169=B1170)*(K1169=K1170)*(L1169=L1170),"; ",". ")))</f>
        <v/>
      </c>
      <c r="AI1169" s="1"/>
    </row>
    <row r="1170" spans="1:35" x14ac:dyDescent="0.25">
      <c r="A1170" s="3" t="str">
        <f t="shared" si="148"/>
        <v/>
      </c>
      <c r="B1170" s="53" t="str">
        <f t="shared" si="152"/>
        <v/>
      </c>
      <c r="C1170" s="57"/>
      <c r="D1170" s="57"/>
      <c r="E1170" s="57"/>
      <c r="F1170" s="57"/>
      <c r="G1170" s="57"/>
      <c r="H1170" s="57"/>
      <c r="I1170" s="57"/>
      <c r="J1170" s="57"/>
      <c r="K1170" s="57"/>
      <c r="L1170" s="57"/>
      <c r="M1170" s="54"/>
      <c r="N1170" s="57"/>
      <c r="O1170" s="58"/>
      <c r="P1170" s="58"/>
      <c r="Q1170" s="58"/>
      <c r="R1170" s="58"/>
      <c r="S1170" s="54"/>
      <c r="T1170" s="57"/>
      <c r="U1170" s="57"/>
      <c r="V1170" s="57"/>
      <c r="W1170" s="57"/>
      <c r="X1170" s="147" t="str">
        <f>IF(ISBLANK(D1170),"",IF('order-admin-units'!$I$1&lt;&gt;"y", "", IF((K1170="")*(ISBLANK(D1170)=FALSE), 'order-admin-units'!$B$1+1, VLOOKUP(K1170, ordercountry, 2))))</f>
        <v/>
      </c>
      <c r="Y1170" s="147" t="str">
        <f>IF(ISBLANK(D1170),"",IF('order-admin-units'!$I$1&lt;&gt;"y", "", IF(L1170="", 'order-admin-units'!$B$2+1, VLOOKUP(K1170&amp;"@"&amp;L1170, orderadmin, 2))))</f>
        <v/>
      </c>
      <c r="Z1170" s="147" t="str">
        <f t="shared" si="149"/>
        <v/>
      </c>
      <c r="AA1170" s="147" t="str">
        <f t="shared" si="150"/>
        <v/>
      </c>
      <c r="AB1170" s="147" t="str">
        <f t="shared" si="151"/>
        <v/>
      </c>
      <c r="AC1170" s="147" t="str">
        <f t="shared" si="145"/>
        <v/>
      </c>
      <c r="AD1170" s="11" t="str">
        <f t="shared" si="146"/>
        <v/>
      </c>
      <c r="AE1170" s="11" t="str">
        <f t="array" ref="AE1170">IF(ISBLANK(D1170),"",IF(OR($H$2="y",$H$2="m"),IF(AA1170=AA1169,IF(OR(AB1170=$AB$4:$AB1169)=FALSE,AE1169&amp;C1170,AE1169),"("&amp;C1170)&amp;IF(AA1170=AA1171,IF(OR(AB1171=$AB$4:$AB1170)=FALSE,", ",""),") "),""))</f>
        <v/>
      </c>
      <c r="AF1170" s="11" t="str">
        <f t="shared" si="147"/>
        <v/>
      </c>
      <c r="AG1170" s="11" t="str">
        <f t="array" ref="AG1170">IF(ISBLANK(D1170),"",IF(OR($H$2="y",$H$2="m"),IF(AA1170=AA1169,IF(OR(AC1170=$AC$4:$AC1169)=FALSE,AG1169&amp;AF1170,AG1169),"("&amp;AF1170)&amp;IF(AA1170=AA1171,IF(OR(AC1171=$AC$4:$AC1170)=FALSE,", ",""),") "),""))</f>
        <v/>
      </c>
      <c r="AH1170" s="10" t="str">
        <f>IF((ISBLANK(D1170)),"",IF(D1170=D1169,AH1169,"")&amp;IF(B1169&lt;&gt;B1170,((IF(ISBLANK(E1170),$D$3&amp;"Non-type material: "&amp;$D$3,$D$3&amp;INDEX('type-categories'!$A$2:$B$100,MATCH(E1170,'type-categories'!$A$2:$A$100,0),2)&amp;$D$3))),"")&amp;(IF(K1170&lt;&gt;K1169,$C$2&amp;K1170&amp;$K$3&amp;$C$2&amp;" ",(IF(B1170&lt;&gt;B1169,$C$2&amp;K1170&amp;$K$3&amp;$C$2&amp;" ",""))))&amp;(IF(L1170="","",((IF(L1170&lt;&gt;L1169,$D$2&amp;L1170&amp;$L$3&amp;$D$2&amp;" ",IF(B1170&lt;&gt;B1169,$D$2&amp;L1170&amp;$L$3&amp;$D$2&amp;" ",""))))))&amp;(IF(M1170="","",((IF(M1170&lt;&gt;M1169,$E$2&amp;M1170&amp;$E$2&amp;","&amp;" ",IF(B1170&lt;&gt;B1169,$E$2&amp;M1170&amp;$E$2&amp;",",""))))))&amp;(IF(N1170="","",IF(N1170&lt;&gt;N1169,N1170&amp;", ",IF(B1170&lt;&gt;B1169,N1170&amp;", ",""))))&amp;(IF(ISBLANK(O1170),"",(IF(O1170&lt;&gt;O1169,O1170&amp;", ",IF(B1170&lt;&gt;B1169,O1170&amp;", ","")))))&amp;(IF(ISBLANK(P1170),"",(IF(P1170&lt;&gt;P1169,P1170&amp;", ",IF(B1170&lt;&gt;B1169,P1170&amp;", ",IF(Z1170&lt;&gt;Z1169,P1170&amp;", ",""))))))&amp;(IF(ISBLANK(Q1170),"",(IF(Q1170&lt;&gt;Q1169,Q1170&amp;", ",IF(B1170&lt;&gt;B1169,Q1170&amp;", ",IF(Z1170&lt;&gt;Z1169,Q1170&amp;", ",""))))))&amp;(IF(ISBLANK(R1170),"",(IF(R1170&lt;&gt;R1169,R1170&amp;"m, ",IF(B1170&lt;&gt;B1169,R1170&amp;"m, ",IF(Z1170&lt;&gt;Z1169,R1170&amp;"m, ",""))))))&amp;IF(ISBLANK(S1170),"",(IF(B1170&lt;&gt;B1169,S1170&amp;", ",IF(S1170&lt;&gt;S1169,IF((Z1170=Z1169),"same locality "&amp;S1170&amp;", ",S1170&amp;", "),""))))&amp;(IF(ISBLANK(T1170),"",(IF(T1170&lt;&gt;T1169,IF(ISBLANK(F$2),T1170&amp;", ",T1170&amp;" "&amp;F$2&amp;", "),(IF(B1170&lt;&gt;B1169,IF(ISBLANK(F$2),T1170&amp;", ",T1170&amp;" "&amp;F$2&amp;", "),(IF(Z1170&lt;&gt;Z1169,IF(ISBLANK(F$2),T1170&amp;", ",T1170&amp;" "&amp;F$2&amp;", "),IF((U1170&lt;&gt;U1169)*($G$2="Y"),"same collector, ","")))))))))&amp;(IF(ISBLANK(U1170),"",(IF(U1170&lt;&gt;U1169,U1170&amp;", ",(IF(B1170&lt;&gt;B1169,U1170&amp;", ",IF(Z1170&lt;&gt;Z1169,U1170&amp;", ",(IF(T1170&lt;&gt;T1169,IF((T1170&lt;&gt;T1169)*($G$2="Y"),"same date, ", ""),IF((T1170=T1169)*(U1170=U1169)*(S1170&lt;&gt;S1169)*($G$2="Y"),"same collector and date, ", ""))))))))))&amp;(IF(ISBLANK(V1170),"",V1170&amp;", "))&amp;IF((AA1170&lt;&gt;AA1171)*($H$2="y"),AD1170&amp;AE1170,IF((AA1170&lt;&gt;AA1171)*($H$2="m"),AD1170&amp;AG1170,IF(($H$2&lt;&gt;"m")*($H$2&lt;&gt;"Y"),(IF(F1170=0,"",F1170&amp;" "&amp;$F$4&amp;" "))&amp;(IF(G1170=0,"",G1170&amp;" "&amp;$G$4&amp;" "))&amp;(IF(H1170=0,"",H1170&amp;" "&amp;H$4&amp;" "))&amp;(IF(I1170=0,"",I1170&amp;" "&amp;$I$4&amp;" "))&amp;(IF(J1170=0,"",J1170&amp;" "&amp;$J$4&amp;" "))&amp;IF((ISBLANK(C1170)),"","("&amp;C1170&amp;")"),"")))&amp;IF((B1170=B1171)*(K1170=K1171)*(L1170=L1171)*(M1170=M1171),IF(($H$2&lt;&gt;"m")*($H$2&lt;&gt;"Y"), ", ", IF((ISNUMBER(FIND(")",AE1170))), ", ", "")),IF((B1170=B1171)*(K1170=K1171)*(L1170=L1171),"; ",". ")))</f>
        <v/>
      </c>
      <c r="AI1170" s="1"/>
    </row>
    <row r="1171" spans="1:35" x14ac:dyDescent="0.25">
      <c r="A1171" s="3" t="str">
        <f t="shared" si="148"/>
        <v/>
      </c>
      <c r="B1171" s="53" t="str">
        <f t="shared" si="152"/>
        <v/>
      </c>
      <c r="C1171" s="57"/>
      <c r="D1171" s="57"/>
      <c r="E1171" s="57"/>
      <c r="F1171" s="57"/>
      <c r="G1171" s="57"/>
      <c r="H1171" s="57"/>
      <c r="I1171" s="57"/>
      <c r="J1171" s="57"/>
      <c r="K1171" s="57"/>
      <c r="L1171" s="57"/>
      <c r="M1171" s="54"/>
      <c r="N1171" s="57"/>
      <c r="O1171" s="58"/>
      <c r="P1171" s="58"/>
      <c r="Q1171" s="58"/>
      <c r="R1171" s="58"/>
      <c r="S1171" s="54"/>
      <c r="T1171" s="57"/>
      <c r="U1171" s="57"/>
      <c r="V1171" s="57"/>
      <c r="W1171" s="57"/>
      <c r="X1171" s="147" t="str">
        <f>IF(ISBLANK(D1171),"",IF('order-admin-units'!$I$1&lt;&gt;"y", "", IF((K1171="")*(ISBLANK(D1171)=FALSE), 'order-admin-units'!$B$1+1, VLOOKUP(K1171, ordercountry, 2))))</f>
        <v/>
      </c>
      <c r="Y1171" s="147" t="str">
        <f>IF(ISBLANK(D1171),"",IF('order-admin-units'!$I$1&lt;&gt;"y", "", IF(L1171="", 'order-admin-units'!$B$2+1, VLOOKUP(K1171&amp;"@"&amp;L1171, orderadmin, 2))))</f>
        <v/>
      </c>
      <c r="Z1171" s="147" t="str">
        <f t="shared" si="149"/>
        <v/>
      </c>
      <c r="AA1171" s="147" t="str">
        <f t="shared" si="150"/>
        <v/>
      </c>
      <c r="AB1171" s="147" t="str">
        <f t="shared" si="151"/>
        <v/>
      </c>
      <c r="AC1171" s="147" t="str">
        <f t="shared" si="145"/>
        <v/>
      </c>
      <c r="AD1171" s="11" t="str">
        <f t="shared" si="146"/>
        <v/>
      </c>
      <c r="AE1171" s="11" t="str">
        <f t="array" ref="AE1171">IF(ISBLANK(D1171),"",IF(OR($H$2="y",$H$2="m"),IF(AA1171=AA1170,IF(OR(AB1171=$AB$4:$AB1170)=FALSE,AE1170&amp;C1171,AE1170),"("&amp;C1171)&amp;IF(AA1171=AA1172,IF(OR(AB1172=$AB$4:$AB1171)=FALSE,", ",""),") "),""))</f>
        <v/>
      </c>
      <c r="AF1171" s="11" t="str">
        <f t="shared" si="147"/>
        <v/>
      </c>
      <c r="AG1171" s="11" t="str">
        <f t="array" ref="AG1171">IF(ISBLANK(D1171),"",IF(OR($H$2="y",$H$2="m"),IF(AA1171=AA1170,IF(OR(AC1171=$AC$4:$AC1170)=FALSE,AG1170&amp;AF1171,AG1170),"("&amp;AF1171)&amp;IF(AA1171=AA1172,IF(OR(AC1172=$AC$4:$AC1171)=FALSE,", ",""),") "),""))</f>
        <v/>
      </c>
      <c r="AH1171" s="10" t="str">
        <f>IF((ISBLANK(D1171)),"",IF(D1171=D1170,AH1170,"")&amp;IF(B1170&lt;&gt;B1171,((IF(ISBLANK(E1171),$D$3&amp;"Non-type material: "&amp;$D$3,$D$3&amp;INDEX('type-categories'!$A$2:$B$100,MATCH(E1171,'type-categories'!$A$2:$A$100,0),2)&amp;$D$3))),"")&amp;(IF(K1171&lt;&gt;K1170,$C$2&amp;K1171&amp;$K$3&amp;$C$2&amp;" ",(IF(B1171&lt;&gt;B1170,$C$2&amp;K1171&amp;$K$3&amp;$C$2&amp;" ",""))))&amp;(IF(L1171="","",((IF(L1171&lt;&gt;L1170,$D$2&amp;L1171&amp;$L$3&amp;$D$2&amp;" ",IF(B1171&lt;&gt;B1170,$D$2&amp;L1171&amp;$L$3&amp;$D$2&amp;" ",""))))))&amp;(IF(M1171="","",((IF(M1171&lt;&gt;M1170,$E$2&amp;M1171&amp;$E$2&amp;","&amp;" ",IF(B1171&lt;&gt;B1170,$E$2&amp;M1171&amp;$E$2&amp;",",""))))))&amp;(IF(N1171="","",IF(N1171&lt;&gt;N1170,N1171&amp;", ",IF(B1171&lt;&gt;B1170,N1171&amp;", ",""))))&amp;(IF(ISBLANK(O1171),"",(IF(O1171&lt;&gt;O1170,O1171&amp;", ",IF(B1171&lt;&gt;B1170,O1171&amp;", ","")))))&amp;(IF(ISBLANK(P1171),"",(IF(P1171&lt;&gt;P1170,P1171&amp;", ",IF(B1171&lt;&gt;B1170,P1171&amp;", ",IF(Z1171&lt;&gt;Z1170,P1171&amp;", ",""))))))&amp;(IF(ISBLANK(Q1171),"",(IF(Q1171&lt;&gt;Q1170,Q1171&amp;", ",IF(B1171&lt;&gt;B1170,Q1171&amp;", ",IF(Z1171&lt;&gt;Z1170,Q1171&amp;", ",""))))))&amp;(IF(ISBLANK(R1171),"",(IF(R1171&lt;&gt;R1170,R1171&amp;"m, ",IF(B1171&lt;&gt;B1170,R1171&amp;"m, ",IF(Z1171&lt;&gt;Z1170,R1171&amp;"m, ",""))))))&amp;IF(ISBLANK(S1171),"",(IF(B1171&lt;&gt;B1170,S1171&amp;", ",IF(S1171&lt;&gt;S1170,IF((Z1171=Z1170),"same locality "&amp;S1171&amp;", ",S1171&amp;", "),""))))&amp;(IF(ISBLANK(T1171),"",(IF(T1171&lt;&gt;T1170,IF(ISBLANK(F$2),T1171&amp;", ",T1171&amp;" "&amp;F$2&amp;", "),(IF(B1171&lt;&gt;B1170,IF(ISBLANK(F$2),T1171&amp;", ",T1171&amp;" "&amp;F$2&amp;", "),(IF(Z1171&lt;&gt;Z1170,IF(ISBLANK(F$2),T1171&amp;", ",T1171&amp;" "&amp;F$2&amp;", "),IF((U1171&lt;&gt;U1170)*($G$2="Y"),"same collector, ","")))))))))&amp;(IF(ISBLANK(U1171),"",(IF(U1171&lt;&gt;U1170,U1171&amp;", ",(IF(B1171&lt;&gt;B1170,U1171&amp;", ",IF(Z1171&lt;&gt;Z1170,U1171&amp;", ",(IF(T1171&lt;&gt;T1170,IF((T1171&lt;&gt;T1170)*($G$2="Y"),"same date, ", ""),IF((T1171=T1170)*(U1171=U1170)*(S1171&lt;&gt;S1170)*($G$2="Y"),"same collector and date, ", ""))))))))))&amp;(IF(ISBLANK(V1171),"",V1171&amp;", "))&amp;IF((AA1171&lt;&gt;AA1172)*($H$2="y"),AD1171&amp;AE1171,IF((AA1171&lt;&gt;AA1172)*($H$2="m"),AD1171&amp;AG1171,IF(($H$2&lt;&gt;"m")*($H$2&lt;&gt;"Y"),(IF(F1171=0,"",F1171&amp;" "&amp;$F$4&amp;" "))&amp;(IF(G1171=0,"",G1171&amp;" "&amp;$G$4&amp;" "))&amp;(IF(H1171=0,"",H1171&amp;" "&amp;H$4&amp;" "))&amp;(IF(I1171=0,"",I1171&amp;" "&amp;$I$4&amp;" "))&amp;(IF(J1171=0,"",J1171&amp;" "&amp;$J$4&amp;" "))&amp;IF((ISBLANK(C1171)),"","("&amp;C1171&amp;")"),"")))&amp;IF((B1171=B1172)*(K1171=K1172)*(L1171=L1172)*(M1171=M1172),IF(($H$2&lt;&gt;"m")*($H$2&lt;&gt;"Y"), ", ", IF((ISNUMBER(FIND(")",AE1171))), ", ", "")),IF((B1171=B1172)*(K1171=K1172)*(L1171=L1172),"; ",". ")))</f>
        <v/>
      </c>
      <c r="AI1171" s="1"/>
    </row>
    <row r="1172" spans="1:35" x14ac:dyDescent="0.25">
      <c r="A1172" s="3" t="str">
        <f t="shared" si="148"/>
        <v/>
      </c>
      <c r="B1172" s="53" t="str">
        <f t="shared" si="152"/>
        <v/>
      </c>
      <c r="C1172" s="57"/>
      <c r="D1172" s="57"/>
      <c r="E1172" s="57"/>
      <c r="F1172" s="57"/>
      <c r="G1172" s="57"/>
      <c r="H1172" s="57"/>
      <c r="I1172" s="57"/>
      <c r="J1172" s="57"/>
      <c r="K1172" s="57"/>
      <c r="L1172" s="57"/>
      <c r="M1172" s="54"/>
      <c r="N1172" s="57"/>
      <c r="O1172" s="58"/>
      <c r="P1172" s="58"/>
      <c r="Q1172" s="58"/>
      <c r="R1172" s="58"/>
      <c r="S1172" s="54"/>
      <c r="T1172" s="57"/>
      <c r="U1172" s="57"/>
      <c r="V1172" s="57"/>
      <c r="W1172" s="57"/>
      <c r="X1172" s="147" t="str">
        <f>IF(ISBLANK(D1172),"",IF('order-admin-units'!$I$1&lt;&gt;"y", "", IF((K1172="")*(ISBLANK(D1172)=FALSE), 'order-admin-units'!$B$1+1, VLOOKUP(K1172, ordercountry, 2))))</f>
        <v/>
      </c>
      <c r="Y1172" s="147" t="str">
        <f>IF(ISBLANK(D1172),"",IF('order-admin-units'!$I$1&lt;&gt;"y", "", IF(L1172="", 'order-admin-units'!$B$2+1, VLOOKUP(K1172&amp;"@"&amp;L1172, orderadmin, 2))))</f>
        <v/>
      </c>
      <c r="Z1172" s="147" t="str">
        <f t="shared" si="149"/>
        <v/>
      </c>
      <c r="AA1172" s="147" t="str">
        <f t="shared" si="150"/>
        <v/>
      </c>
      <c r="AB1172" s="147" t="str">
        <f t="shared" si="151"/>
        <v/>
      </c>
      <c r="AC1172" s="147" t="str">
        <f t="shared" si="145"/>
        <v/>
      </c>
      <c r="AD1172" s="11" t="str">
        <f t="shared" si="146"/>
        <v/>
      </c>
      <c r="AE1172" s="11" t="str">
        <f t="array" ref="AE1172">IF(ISBLANK(D1172),"",IF(OR($H$2="y",$H$2="m"),IF(AA1172=AA1171,IF(OR(AB1172=$AB$4:$AB1171)=FALSE,AE1171&amp;C1172,AE1171),"("&amp;C1172)&amp;IF(AA1172=AA1173,IF(OR(AB1173=$AB$4:$AB1172)=FALSE,", ",""),") "),""))</f>
        <v/>
      </c>
      <c r="AF1172" s="11" t="str">
        <f t="shared" si="147"/>
        <v/>
      </c>
      <c r="AG1172" s="11" t="str">
        <f t="array" ref="AG1172">IF(ISBLANK(D1172),"",IF(OR($H$2="y",$H$2="m"),IF(AA1172=AA1171,IF(OR(AC1172=$AC$4:$AC1171)=FALSE,AG1171&amp;AF1172,AG1171),"("&amp;AF1172)&amp;IF(AA1172=AA1173,IF(OR(AC1173=$AC$4:$AC1172)=FALSE,", ",""),") "),""))</f>
        <v/>
      </c>
      <c r="AH1172" s="10" t="str">
        <f>IF((ISBLANK(D1172)),"",IF(D1172=D1171,AH1171,"")&amp;IF(B1171&lt;&gt;B1172,((IF(ISBLANK(E1172),$D$3&amp;"Non-type material: "&amp;$D$3,$D$3&amp;INDEX('type-categories'!$A$2:$B$100,MATCH(E1172,'type-categories'!$A$2:$A$100,0),2)&amp;$D$3))),"")&amp;(IF(K1172&lt;&gt;K1171,$C$2&amp;K1172&amp;$K$3&amp;$C$2&amp;" ",(IF(B1172&lt;&gt;B1171,$C$2&amp;K1172&amp;$K$3&amp;$C$2&amp;" ",""))))&amp;(IF(L1172="","",((IF(L1172&lt;&gt;L1171,$D$2&amp;L1172&amp;$L$3&amp;$D$2&amp;" ",IF(B1172&lt;&gt;B1171,$D$2&amp;L1172&amp;$L$3&amp;$D$2&amp;" ",""))))))&amp;(IF(M1172="","",((IF(M1172&lt;&gt;M1171,$E$2&amp;M1172&amp;$E$2&amp;","&amp;" ",IF(B1172&lt;&gt;B1171,$E$2&amp;M1172&amp;$E$2&amp;",",""))))))&amp;(IF(N1172="","",IF(N1172&lt;&gt;N1171,N1172&amp;", ",IF(B1172&lt;&gt;B1171,N1172&amp;", ",""))))&amp;(IF(ISBLANK(O1172),"",(IF(O1172&lt;&gt;O1171,O1172&amp;", ",IF(B1172&lt;&gt;B1171,O1172&amp;", ","")))))&amp;(IF(ISBLANK(P1172),"",(IF(P1172&lt;&gt;P1171,P1172&amp;", ",IF(B1172&lt;&gt;B1171,P1172&amp;", ",IF(Z1172&lt;&gt;Z1171,P1172&amp;", ",""))))))&amp;(IF(ISBLANK(Q1172),"",(IF(Q1172&lt;&gt;Q1171,Q1172&amp;", ",IF(B1172&lt;&gt;B1171,Q1172&amp;", ",IF(Z1172&lt;&gt;Z1171,Q1172&amp;", ",""))))))&amp;(IF(ISBLANK(R1172),"",(IF(R1172&lt;&gt;R1171,R1172&amp;"m, ",IF(B1172&lt;&gt;B1171,R1172&amp;"m, ",IF(Z1172&lt;&gt;Z1171,R1172&amp;"m, ",""))))))&amp;IF(ISBLANK(S1172),"",(IF(B1172&lt;&gt;B1171,S1172&amp;", ",IF(S1172&lt;&gt;S1171,IF((Z1172=Z1171),"same locality "&amp;S1172&amp;", ",S1172&amp;", "),""))))&amp;(IF(ISBLANK(T1172),"",(IF(T1172&lt;&gt;T1171,IF(ISBLANK(F$2),T1172&amp;", ",T1172&amp;" "&amp;F$2&amp;", "),(IF(B1172&lt;&gt;B1171,IF(ISBLANK(F$2),T1172&amp;", ",T1172&amp;" "&amp;F$2&amp;", "),(IF(Z1172&lt;&gt;Z1171,IF(ISBLANK(F$2),T1172&amp;", ",T1172&amp;" "&amp;F$2&amp;", "),IF((U1172&lt;&gt;U1171)*($G$2="Y"),"same collector, ","")))))))))&amp;(IF(ISBLANK(U1172),"",(IF(U1172&lt;&gt;U1171,U1172&amp;", ",(IF(B1172&lt;&gt;B1171,U1172&amp;", ",IF(Z1172&lt;&gt;Z1171,U1172&amp;", ",(IF(T1172&lt;&gt;T1171,IF((T1172&lt;&gt;T1171)*($G$2="Y"),"same date, ", ""),IF((T1172=T1171)*(U1172=U1171)*(S1172&lt;&gt;S1171)*($G$2="Y"),"same collector and date, ", ""))))))))))&amp;(IF(ISBLANK(V1172),"",V1172&amp;", "))&amp;IF((AA1172&lt;&gt;AA1173)*($H$2="y"),AD1172&amp;AE1172,IF((AA1172&lt;&gt;AA1173)*($H$2="m"),AD1172&amp;AG1172,IF(($H$2&lt;&gt;"m")*($H$2&lt;&gt;"Y"),(IF(F1172=0,"",F1172&amp;" "&amp;$F$4&amp;" "))&amp;(IF(G1172=0,"",G1172&amp;" "&amp;$G$4&amp;" "))&amp;(IF(H1172=0,"",H1172&amp;" "&amp;H$4&amp;" "))&amp;(IF(I1172=0,"",I1172&amp;" "&amp;$I$4&amp;" "))&amp;(IF(J1172=0,"",J1172&amp;" "&amp;$J$4&amp;" "))&amp;IF((ISBLANK(C1172)),"","("&amp;C1172&amp;")"),"")))&amp;IF((B1172=B1173)*(K1172=K1173)*(L1172=L1173)*(M1172=M1173),IF(($H$2&lt;&gt;"m")*($H$2&lt;&gt;"Y"), ", ", IF((ISNUMBER(FIND(")",AE1172))), ", ", "")),IF((B1172=B1173)*(K1172=K1173)*(L1172=L1173),"; ",". ")))</f>
        <v/>
      </c>
      <c r="AI1172" s="1"/>
    </row>
    <row r="1173" spans="1:35" x14ac:dyDescent="0.25">
      <c r="A1173" s="3" t="str">
        <f t="shared" si="148"/>
        <v/>
      </c>
      <c r="B1173" s="53" t="str">
        <f t="shared" si="152"/>
        <v/>
      </c>
      <c r="C1173" s="57"/>
      <c r="D1173" s="57"/>
      <c r="E1173" s="57"/>
      <c r="F1173" s="57"/>
      <c r="G1173" s="57"/>
      <c r="H1173" s="57"/>
      <c r="I1173" s="57"/>
      <c r="J1173" s="57"/>
      <c r="K1173" s="57"/>
      <c r="L1173" s="57"/>
      <c r="M1173" s="54"/>
      <c r="N1173" s="57"/>
      <c r="O1173" s="58"/>
      <c r="P1173" s="58"/>
      <c r="Q1173" s="58"/>
      <c r="R1173" s="58"/>
      <c r="S1173" s="54"/>
      <c r="T1173" s="57"/>
      <c r="U1173" s="57"/>
      <c r="V1173" s="57"/>
      <c r="W1173" s="57"/>
      <c r="X1173" s="147" t="str">
        <f>IF(ISBLANK(D1173),"",IF('order-admin-units'!$I$1&lt;&gt;"y", "", IF((K1173="")*(ISBLANK(D1173)=FALSE), 'order-admin-units'!$B$1+1, VLOOKUP(K1173, ordercountry, 2))))</f>
        <v/>
      </c>
      <c r="Y1173" s="147" t="str">
        <f>IF(ISBLANK(D1173),"",IF('order-admin-units'!$I$1&lt;&gt;"y", "", IF(L1173="", 'order-admin-units'!$B$2+1, VLOOKUP(K1173&amp;"@"&amp;L1173, orderadmin, 2))))</f>
        <v/>
      </c>
      <c r="Z1173" s="147" t="str">
        <f t="shared" si="149"/>
        <v/>
      </c>
      <c r="AA1173" s="147" t="str">
        <f t="shared" si="150"/>
        <v/>
      </c>
      <c r="AB1173" s="147" t="str">
        <f t="shared" si="151"/>
        <v/>
      </c>
      <c r="AC1173" s="147" t="str">
        <f t="shared" si="145"/>
        <v/>
      </c>
      <c r="AD1173" s="11" t="str">
        <f t="shared" si="146"/>
        <v/>
      </c>
      <c r="AE1173" s="11" t="str">
        <f t="array" ref="AE1173">IF(ISBLANK(D1173),"",IF(OR($H$2="y",$H$2="m"),IF(AA1173=AA1172,IF(OR(AB1173=$AB$4:$AB1172)=FALSE,AE1172&amp;C1173,AE1172),"("&amp;C1173)&amp;IF(AA1173=AA1174,IF(OR(AB1174=$AB$4:$AB1173)=FALSE,", ",""),") "),""))</f>
        <v/>
      </c>
      <c r="AF1173" s="11" t="str">
        <f t="shared" si="147"/>
        <v/>
      </c>
      <c r="AG1173" s="11" t="str">
        <f t="array" ref="AG1173">IF(ISBLANK(D1173),"",IF(OR($H$2="y",$H$2="m"),IF(AA1173=AA1172,IF(OR(AC1173=$AC$4:$AC1172)=FALSE,AG1172&amp;AF1173,AG1172),"("&amp;AF1173)&amp;IF(AA1173=AA1174,IF(OR(AC1174=$AC$4:$AC1173)=FALSE,", ",""),") "),""))</f>
        <v/>
      </c>
      <c r="AH1173" s="10" t="str">
        <f>IF((ISBLANK(D1173)),"",IF(D1173=D1172,AH1172,"")&amp;IF(B1172&lt;&gt;B1173,((IF(ISBLANK(E1173),$D$3&amp;"Non-type material: "&amp;$D$3,$D$3&amp;INDEX('type-categories'!$A$2:$B$100,MATCH(E1173,'type-categories'!$A$2:$A$100,0),2)&amp;$D$3))),"")&amp;(IF(K1173&lt;&gt;K1172,$C$2&amp;K1173&amp;$K$3&amp;$C$2&amp;" ",(IF(B1173&lt;&gt;B1172,$C$2&amp;K1173&amp;$K$3&amp;$C$2&amp;" ",""))))&amp;(IF(L1173="","",((IF(L1173&lt;&gt;L1172,$D$2&amp;L1173&amp;$L$3&amp;$D$2&amp;" ",IF(B1173&lt;&gt;B1172,$D$2&amp;L1173&amp;$L$3&amp;$D$2&amp;" ",""))))))&amp;(IF(M1173="","",((IF(M1173&lt;&gt;M1172,$E$2&amp;M1173&amp;$E$2&amp;","&amp;" ",IF(B1173&lt;&gt;B1172,$E$2&amp;M1173&amp;$E$2&amp;",",""))))))&amp;(IF(N1173="","",IF(N1173&lt;&gt;N1172,N1173&amp;", ",IF(B1173&lt;&gt;B1172,N1173&amp;", ",""))))&amp;(IF(ISBLANK(O1173),"",(IF(O1173&lt;&gt;O1172,O1173&amp;", ",IF(B1173&lt;&gt;B1172,O1173&amp;", ","")))))&amp;(IF(ISBLANK(P1173),"",(IF(P1173&lt;&gt;P1172,P1173&amp;", ",IF(B1173&lt;&gt;B1172,P1173&amp;", ",IF(Z1173&lt;&gt;Z1172,P1173&amp;", ",""))))))&amp;(IF(ISBLANK(Q1173),"",(IF(Q1173&lt;&gt;Q1172,Q1173&amp;", ",IF(B1173&lt;&gt;B1172,Q1173&amp;", ",IF(Z1173&lt;&gt;Z1172,Q1173&amp;", ",""))))))&amp;(IF(ISBLANK(R1173),"",(IF(R1173&lt;&gt;R1172,R1173&amp;"m, ",IF(B1173&lt;&gt;B1172,R1173&amp;"m, ",IF(Z1173&lt;&gt;Z1172,R1173&amp;"m, ",""))))))&amp;IF(ISBLANK(S1173),"",(IF(B1173&lt;&gt;B1172,S1173&amp;", ",IF(S1173&lt;&gt;S1172,IF((Z1173=Z1172),"same locality "&amp;S1173&amp;", ",S1173&amp;", "),""))))&amp;(IF(ISBLANK(T1173),"",(IF(T1173&lt;&gt;T1172,IF(ISBLANK(F$2),T1173&amp;", ",T1173&amp;" "&amp;F$2&amp;", "),(IF(B1173&lt;&gt;B1172,IF(ISBLANK(F$2),T1173&amp;", ",T1173&amp;" "&amp;F$2&amp;", "),(IF(Z1173&lt;&gt;Z1172,IF(ISBLANK(F$2),T1173&amp;", ",T1173&amp;" "&amp;F$2&amp;", "),IF((U1173&lt;&gt;U1172)*($G$2="Y"),"same collector, ","")))))))))&amp;(IF(ISBLANK(U1173),"",(IF(U1173&lt;&gt;U1172,U1173&amp;", ",(IF(B1173&lt;&gt;B1172,U1173&amp;", ",IF(Z1173&lt;&gt;Z1172,U1173&amp;", ",(IF(T1173&lt;&gt;T1172,IF((T1173&lt;&gt;T1172)*($G$2="Y"),"same date, ", ""),IF((T1173=T1172)*(U1173=U1172)*(S1173&lt;&gt;S1172)*($G$2="Y"),"same collector and date, ", ""))))))))))&amp;(IF(ISBLANK(V1173),"",V1173&amp;", "))&amp;IF((AA1173&lt;&gt;AA1174)*($H$2="y"),AD1173&amp;AE1173,IF((AA1173&lt;&gt;AA1174)*($H$2="m"),AD1173&amp;AG1173,IF(($H$2&lt;&gt;"m")*($H$2&lt;&gt;"Y"),(IF(F1173=0,"",F1173&amp;" "&amp;$F$4&amp;" "))&amp;(IF(G1173=0,"",G1173&amp;" "&amp;$G$4&amp;" "))&amp;(IF(H1173=0,"",H1173&amp;" "&amp;H$4&amp;" "))&amp;(IF(I1173=0,"",I1173&amp;" "&amp;$I$4&amp;" "))&amp;(IF(J1173=0,"",J1173&amp;" "&amp;$J$4&amp;" "))&amp;IF((ISBLANK(C1173)),"","("&amp;C1173&amp;")"),"")))&amp;IF((B1173=B1174)*(K1173=K1174)*(L1173=L1174)*(M1173=M1174),IF(($H$2&lt;&gt;"m")*($H$2&lt;&gt;"Y"), ", ", IF((ISNUMBER(FIND(")",AE1173))), ", ", "")),IF((B1173=B1174)*(K1173=K1174)*(L1173=L1174),"; ",". ")))</f>
        <v/>
      </c>
      <c r="AI1173" s="1"/>
    </row>
    <row r="1174" spans="1:35" x14ac:dyDescent="0.25">
      <c r="A1174" s="3" t="str">
        <f t="shared" si="148"/>
        <v/>
      </c>
      <c r="B1174" s="53" t="str">
        <f t="shared" si="152"/>
        <v/>
      </c>
      <c r="C1174" s="57"/>
      <c r="D1174" s="57"/>
      <c r="E1174" s="57"/>
      <c r="F1174" s="57"/>
      <c r="G1174" s="57"/>
      <c r="H1174" s="57"/>
      <c r="I1174" s="57"/>
      <c r="J1174" s="57"/>
      <c r="K1174" s="57"/>
      <c r="L1174" s="57"/>
      <c r="M1174" s="54"/>
      <c r="N1174" s="57"/>
      <c r="O1174" s="58"/>
      <c r="P1174" s="58"/>
      <c r="Q1174" s="58"/>
      <c r="R1174" s="58"/>
      <c r="S1174" s="54"/>
      <c r="T1174" s="57"/>
      <c r="U1174" s="57"/>
      <c r="V1174" s="57"/>
      <c r="W1174" s="57"/>
      <c r="X1174" s="147" t="str">
        <f>IF(ISBLANK(D1174),"",IF('order-admin-units'!$I$1&lt;&gt;"y", "", IF((K1174="")*(ISBLANK(D1174)=FALSE), 'order-admin-units'!$B$1+1, VLOOKUP(K1174, ordercountry, 2))))</f>
        <v/>
      </c>
      <c r="Y1174" s="147" t="str">
        <f>IF(ISBLANK(D1174),"",IF('order-admin-units'!$I$1&lt;&gt;"y", "", IF(L1174="", 'order-admin-units'!$B$2+1, VLOOKUP(K1174&amp;"@"&amp;L1174, orderadmin, 2))))</f>
        <v/>
      </c>
      <c r="Z1174" s="147" t="str">
        <f t="shared" si="149"/>
        <v/>
      </c>
      <c r="AA1174" s="147" t="str">
        <f t="shared" si="150"/>
        <v/>
      </c>
      <c r="AB1174" s="147" t="str">
        <f t="shared" si="151"/>
        <v/>
      </c>
      <c r="AC1174" s="147" t="str">
        <f t="shared" si="145"/>
        <v/>
      </c>
      <c r="AD1174" s="11" t="str">
        <f t="shared" si="146"/>
        <v/>
      </c>
      <c r="AE1174" s="11" t="str">
        <f t="array" ref="AE1174">IF(ISBLANK(D1174),"",IF(OR($H$2="y",$H$2="m"),IF(AA1174=AA1173,IF(OR(AB1174=$AB$4:$AB1173)=FALSE,AE1173&amp;C1174,AE1173),"("&amp;C1174)&amp;IF(AA1174=AA1175,IF(OR(AB1175=$AB$4:$AB1174)=FALSE,", ",""),") "),""))</f>
        <v/>
      </c>
      <c r="AF1174" s="11" t="str">
        <f t="shared" si="147"/>
        <v/>
      </c>
      <c r="AG1174" s="11" t="str">
        <f t="array" ref="AG1174">IF(ISBLANK(D1174),"",IF(OR($H$2="y",$H$2="m"),IF(AA1174=AA1173,IF(OR(AC1174=$AC$4:$AC1173)=FALSE,AG1173&amp;AF1174,AG1173),"("&amp;AF1174)&amp;IF(AA1174=AA1175,IF(OR(AC1175=$AC$4:$AC1174)=FALSE,", ",""),") "),""))</f>
        <v/>
      </c>
      <c r="AH1174" s="10" t="str">
        <f>IF((ISBLANK(D1174)),"",IF(D1174=D1173,AH1173,"")&amp;IF(B1173&lt;&gt;B1174,((IF(ISBLANK(E1174),$D$3&amp;"Non-type material: "&amp;$D$3,$D$3&amp;INDEX('type-categories'!$A$2:$B$100,MATCH(E1174,'type-categories'!$A$2:$A$100,0),2)&amp;$D$3))),"")&amp;(IF(K1174&lt;&gt;K1173,$C$2&amp;K1174&amp;$K$3&amp;$C$2&amp;" ",(IF(B1174&lt;&gt;B1173,$C$2&amp;K1174&amp;$K$3&amp;$C$2&amp;" ",""))))&amp;(IF(L1174="","",((IF(L1174&lt;&gt;L1173,$D$2&amp;L1174&amp;$L$3&amp;$D$2&amp;" ",IF(B1174&lt;&gt;B1173,$D$2&amp;L1174&amp;$L$3&amp;$D$2&amp;" ",""))))))&amp;(IF(M1174="","",((IF(M1174&lt;&gt;M1173,$E$2&amp;M1174&amp;$E$2&amp;","&amp;" ",IF(B1174&lt;&gt;B1173,$E$2&amp;M1174&amp;$E$2&amp;",",""))))))&amp;(IF(N1174="","",IF(N1174&lt;&gt;N1173,N1174&amp;", ",IF(B1174&lt;&gt;B1173,N1174&amp;", ",""))))&amp;(IF(ISBLANK(O1174),"",(IF(O1174&lt;&gt;O1173,O1174&amp;", ",IF(B1174&lt;&gt;B1173,O1174&amp;", ","")))))&amp;(IF(ISBLANK(P1174),"",(IF(P1174&lt;&gt;P1173,P1174&amp;", ",IF(B1174&lt;&gt;B1173,P1174&amp;", ",IF(Z1174&lt;&gt;Z1173,P1174&amp;", ",""))))))&amp;(IF(ISBLANK(Q1174),"",(IF(Q1174&lt;&gt;Q1173,Q1174&amp;", ",IF(B1174&lt;&gt;B1173,Q1174&amp;", ",IF(Z1174&lt;&gt;Z1173,Q1174&amp;", ",""))))))&amp;(IF(ISBLANK(R1174),"",(IF(R1174&lt;&gt;R1173,R1174&amp;"m, ",IF(B1174&lt;&gt;B1173,R1174&amp;"m, ",IF(Z1174&lt;&gt;Z1173,R1174&amp;"m, ",""))))))&amp;IF(ISBLANK(S1174),"",(IF(B1174&lt;&gt;B1173,S1174&amp;", ",IF(S1174&lt;&gt;S1173,IF((Z1174=Z1173),"same locality "&amp;S1174&amp;", ",S1174&amp;", "),""))))&amp;(IF(ISBLANK(T1174),"",(IF(T1174&lt;&gt;T1173,IF(ISBLANK(F$2),T1174&amp;", ",T1174&amp;" "&amp;F$2&amp;", "),(IF(B1174&lt;&gt;B1173,IF(ISBLANK(F$2),T1174&amp;", ",T1174&amp;" "&amp;F$2&amp;", "),(IF(Z1174&lt;&gt;Z1173,IF(ISBLANK(F$2),T1174&amp;", ",T1174&amp;" "&amp;F$2&amp;", "),IF((U1174&lt;&gt;U1173)*($G$2="Y"),"same collector, ","")))))))))&amp;(IF(ISBLANK(U1174),"",(IF(U1174&lt;&gt;U1173,U1174&amp;", ",(IF(B1174&lt;&gt;B1173,U1174&amp;", ",IF(Z1174&lt;&gt;Z1173,U1174&amp;", ",(IF(T1174&lt;&gt;T1173,IF((T1174&lt;&gt;T1173)*($G$2="Y"),"same date, ", ""),IF((T1174=T1173)*(U1174=U1173)*(S1174&lt;&gt;S1173)*($G$2="Y"),"same collector and date, ", ""))))))))))&amp;(IF(ISBLANK(V1174),"",V1174&amp;", "))&amp;IF((AA1174&lt;&gt;AA1175)*($H$2="y"),AD1174&amp;AE1174,IF((AA1174&lt;&gt;AA1175)*($H$2="m"),AD1174&amp;AG1174,IF(($H$2&lt;&gt;"m")*($H$2&lt;&gt;"Y"),(IF(F1174=0,"",F1174&amp;" "&amp;$F$4&amp;" "))&amp;(IF(G1174=0,"",G1174&amp;" "&amp;$G$4&amp;" "))&amp;(IF(H1174=0,"",H1174&amp;" "&amp;H$4&amp;" "))&amp;(IF(I1174=0,"",I1174&amp;" "&amp;$I$4&amp;" "))&amp;(IF(J1174=0,"",J1174&amp;" "&amp;$J$4&amp;" "))&amp;IF((ISBLANK(C1174)),"","("&amp;C1174&amp;")"),"")))&amp;IF((B1174=B1175)*(K1174=K1175)*(L1174=L1175)*(M1174=M1175),IF(($H$2&lt;&gt;"m")*($H$2&lt;&gt;"Y"), ", ", IF((ISNUMBER(FIND(")",AE1174))), ", ", "")),IF((B1174=B1175)*(K1174=K1175)*(L1174=L1175),"; ",". ")))</f>
        <v/>
      </c>
      <c r="AI1174" s="1"/>
    </row>
    <row r="1175" spans="1:35" x14ac:dyDescent="0.25">
      <c r="A1175" s="3" t="str">
        <f t="shared" si="148"/>
        <v/>
      </c>
      <c r="B1175" s="53" t="str">
        <f t="shared" si="152"/>
        <v/>
      </c>
      <c r="C1175" s="57"/>
      <c r="D1175" s="57"/>
      <c r="E1175" s="57"/>
      <c r="F1175" s="57"/>
      <c r="G1175" s="57"/>
      <c r="H1175" s="57"/>
      <c r="I1175" s="57"/>
      <c r="J1175" s="57"/>
      <c r="K1175" s="57"/>
      <c r="L1175" s="57"/>
      <c r="M1175" s="54"/>
      <c r="N1175" s="57"/>
      <c r="O1175" s="58"/>
      <c r="P1175" s="58"/>
      <c r="Q1175" s="58"/>
      <c r="R1175" s="58"/>
      <c r="S1175" s="54"/>
      <c r="T1175" s="57"/>
      <c r="U1175" s="57"/>
      <c r="V1175" s="57"/>
      <c r="W1175" s="57"/>
      <c r="X1175" s="147" t="str">
        <f>IF(ISBLANK(D1175),"",IF('order-admin-units'!$I$1&lt;&gt;"y", "", IF((K1175="")*(ISBLANK(D1175)=FALSE), 'order-admin-units'!$B$1+1, VLOOKUP(K1175, ordercountry, 2))))</f>
        <v/>
      </c>
      <c r="Y1175" s="147" t="str">
        <f>IF(ISBLANK(D1175),"",IF('order-admin-units'!$I$1&lt;&gt;"y", "", IF(L1175="", 'order-admin-units'!$B$2+1, VLOOKUP(K1175&amp;"@"&amp;L1175, orderadmin, 2))))</f>
        <v/>
      </c>
      <c r="Z1175" s="147" t="str">
        <f t="shared" si="149"/>
        <v/>
      </c>
      <c r="AA1175" s="147" t="str">
        <f t="shared" si="150"/>
        <v/>
      </c>
      <c r="AB1175" s="147" t="str">
        <f t="shared" si="151"/>
        <v/>
      </c>
      <c r="AC1175" s="147" t="str">
        <f t="shared" si="145"/>
        <v/>
      </c>
      <c r="AD1175" s="11" t="str">
        <f t="shared" si="146"/>
        <v/>
      </c>
      <c r="AE1175" s="11" t="str">
        <f t="array" ref="AE1175">IF(ISBLANK(D1175),"",IF(OR($H$2="y",$H$2="m"),IF(AA1175=AA1174,IF(OR(AB1175=$AB$4:$AB1174)=FALSE,AE1174&amp;C1175,AE1174),"("&amp;C1175)&amp;IF(AA1175=AA1176,IF(OR(AB1176=$AB$4:$AB1175)=FALSE,", ",""),") "),""))</f>
        <v/>
      </c>
      <c r="AF1175" s="11" t="str">
        <f t="shared" si="147"/>
        <v/>
      </c>
      <c r="AG1175" s="11" t="str">
        <f t="array" ref="AG1175">IF(ISBLANK(D1175),"",IF(OR($H$2="y",$H$2="m"),IF(AA1175=AA1174,IF(OR(AC1175=$AC$4:$AC1174)=FALSE,AG1174&amp;AF1175,AG1174),"("&amp;AF1175)&amp;IF(AA1175=AA1176,IF(OR(AC1176=$AC$4:$AC1175)=FALSE,", ",""),") "),""))</f>
        <v/>
      </c>
      <c r="AH1175" s="10" t="str">
        <f>IF((ISBLANK(D1175)),"",IF(D1175=D1174,AH1174,"")&amp;IF(B1174&lt;&gt;B1175,((IF(ISBLANK(E1175),$D$3&amp;"Non-type material: "&amp;$D$3,$D$3&amp;INDEX('type-categories'!$A$2:$B$100,MATCH(E1175,'type-categories'!$A$2:$A$100,0),2)&amp;$D$3))),"")&amp;(IF(K1175&lt;&gt;K1174,$C$2&amp;K1175&amp;$K$3&amp;$C$2&amp;" ",(IF(B1175&lt;&gt;B1174,$C$2&amp;K1175&amp;$K$3&amp;$C$2&amp;" ",""))))&amp;(IF(L1175="","",((IF(L1175&lt;&gt;L1174,$D$2&amp;L1175&amp;$L$3&amp;$D$2&amp;" ",IF(B1175&lt;&gt;B1174,$D$2&amp;L1175&amp;$L$3&amp;$D$2&amp;" ",""))))))&amp;(IF(M1175="","",((IF(M1175&lt;&gt;M1174,$E$2&amp;M1175&amp;$E$2&amp;","&amp;" ",IF(B1175&lt;&gt;B1174,$E$2&amp;M1175&amp;$E$2&amp;",",""))))))&amp;(IF(N1175="","",IF(N1175&lt;&gt;N1174,N1175&amp;", ",IF(B1175&lt;&gt;B1174,N1175&amp;", ",""))))&amp;(IF(ISBLANK(O1175),"",(IF(O1175&lt;&gt;O1174,O1175&amp;", ",IF(B1175&lt;&gt;B1174,O1175&amp;", ","")))))&amp;(IF(ISBLANK(P1175),"",(IF(P1175&lt;&gt;P1174,P1175&amp;", ",IF(B1175&lt;&gt;B1174,P1175&amp;", ",IF(Z1175&lt;&gt;Z1174,P1175&amp;", ",""))))))&amp;(IF(ISBLANK(Q1175),"",(IF(Q1175&lt;&gt;Q1174,Q1175&amp;", ",IF(B1175&lt;&gt;B1174,Q1175&amp;", ",IF(Z1175&lt;&gt;Z1174,Q1175&amp;", ",""))))))&amp;(IF(ISBLANK(R1175),"",(IF(R1175&lt;&gt;R1174,R1175&amp;"m, ",IF(B1175&lt;&gt;B1174,R1175&amp;"m, ",IF(Z1175&lt;&gt;Z1174,R1175&amp;"m, ",""))))))&amp;IF(ISBLANK(S1175),"",(IF(B1175&lt;&gt;B1174,S1175&amp;", ",IF(S1175&lt;&gt;S1174,IF((Z1175=Z1174),"same locality "&amp;S1175&amp;", ",S1175&amp;", "),""))))&amp;(IF(ISBLANK(T1175),"",(IF(T1175&lt;&gt;T1174,IF(ISBLANK(F$2),T1175&amp;", ",T1175&amp;" "&amp;F$2&amp;", "),(IF(B1175&lt;&gt;B1174,IF(ISBLANK(F$2),T1175&amp;", ",T1175&amp;" "&amp;F$2&amp;", "),(IF(Z1175&lt;&gt;Z1174,IF(ISBLANK(F$2),T1175&amp;", ",T1175&amp;" "&amp;F$2&amp;", "),IF((U1175&lt;&gt;U1174)*($G$2="Y"),"same collector, ","")))))))))&amp;(IF(ISBLANK(U1175),"",(IF(U1175&lt;&gt;U1174,U1175&amp;", ",(IF(B1175&lt;&gt;B1174,U1175&amp;", ",IF(Z1175&lt;&gt;Z1174,U1175&amp;", ",(IF(T1175&lt;&gt;T1174,IF((T1175&lt;&gt;T1174)*($G$2="Y"),"same date, ", ""),IF((T1175=T1174)*(U1175=U1174)*(S1175&lt;&gt;S1174)*($G$2="Y"),"same collector and date, ", ""))))))))))&amp;(IF(ISBLANK(V1175),"",V1175&amp;", "))&amp;IF((AA1175&lt;&gt;AA1176)*($H$2="y"),AD1175&amp;AE1175,IF((AA1175&lt;&gt;AA1176)*($H$2="m"),AD1175&amp;AG1175,IF(($H$2&lt;&gt;"m")*($H$2&lt;&gt;"Y"),(IF(F1175=0,"",F1175&amp;" "&amp;$F$4&amp;" "))&amp;(IF(G1175=0,"",G1175&amp;" "&amp;$G$4&amp;" "))&amp;(IF(H1175=0,"",H1175&amp;" "&amp;H$4&amp;" "))&amp;(IF(I1175=0,"",I1175&amp;" "&amp;$I$4&amp;" "))&amp;(IF(J1175=0,"",J1175&amp;" "&amp;$J$4&amp;" "))&amp;IF((ISBLANK(C1175)),"","("&amp;C1175&amp;")"),"")))&amp;IF((B1175=B1176)*(K1175=K1176)*(L1175=L1176)*(M1175=M1176),IF(($H$2&lt;&gt;"m")*($H$2&lt;&gt;"Y"), ", ", IF((ISNUMBER(FIND(")",AE1175))), ", ", "")),IF((B1175=B1176)*(K1175=K1176)*(L1175=L1176),"; ",". ")))</f>
        <v/>
      </c>
      <c r="AI1175" s="1"/>
    </row>
    <row r="1176" spans="1:35" x14ac:dyDescent="0.25">
      <c r="A1176" s="3" t="str">
        <f t="shared" si="148"/>
        <v/>
      </c>
      <c r="B1176" s="53" t="str">
        <f t="shared" si="152"/>
        <v/>
      </c>
      <c r="C1176" s="57"/>
      <c r="D1176" s="57"/>
      <c r="E1176" s="57"/>
      <c r="F1176" s="57"/>
      <c r="G1176" s="57"/>
      <c r="H1176" s="57"/>
      <c r="I1176" s="57"/>
      <c r="J1176" s="57"/>
      <c r="K1176" s="57"/>
      <c r="L1176" s="57"/>
      <c r="M1176" s="54"/>
      <c r="N1176" s="57"/>
      <c r="O1176" s="58"/>
      <c r="P1176" s="58"/>
      <c r="Q1176" s="58"/>
      <c r="R1176" s="58"/>
      <c r="S1176" s="54"/>
      <c r="T1176" s="57"/>
      <c r="U1176" s="57"/>
      <c r="V1176" s="57"/>
      <c r="W1176" s="57"/>
      <c r="X1176" s="147" t="str">
        <f>IF(ISBLANK(D1176),"",IF('order-admin-units'!$I$1&lt;&gt;"y", "", IF((K1176="")*(ISBLANK(D1176)=FALSE), 'order-admin-units'!$B$1+1, VLOOKUP(K1176, ordercountry, 2))))</f>
        <v/>
      </c>
      <c r="Y1176" s="147" t="str">
        <f>IF(ISBLANK(D1176),"",IF('order-admin-units'!$I$1&lt;&gt;"y", "", IF(L1176="", 'order-admin-units'!$B$2+1, VLOOKUP(K1176&amp;"@"&amp;L1176, orderadmin, 2))))</f>
        <v/>
      </c>
      <c r="Z1176" s="147" t="str">
        <f t="shared" si="149"/>
        <v/>
      </c>
      <c r="AA1176" s="147" t="str">
        <f t="shared" si="150"/>
        <v/>
      </c>
      <c r="AB1176" s="147" t="str">
        <f t="shared" si="151"/>
        <v/>
      </c>
      <c r="AC1176" s="147" t="str">
        <f t="shared" si="145"/>
        <v/>
      </c>
      <c r="AD1176" s="11" t="str">
        <f t="shared" si="146"/>
        <v/>
      </c>
      <c r="AE1176" s="11" t="str">
        <f t="array" ref="AE1176">IF(ISBLANK(D1176),"",IF(OR($H$2="y",$H$2="m"),IF(AA1176=AA1175,IF(OR(AB1176=$AB$4:$AB1175)=FALSE,AE1175&amp;C1176,AE1175),"("&amp;C1176)&amp;IF(AA1176=AA1177,IF(OR(AB1177=$AB$4:$AB1176)=FALSE,", ",""),") "),""))</f>
        <v/>
      </c>
      <c r="AF1176" s="11" t="str">
        <f t="shared" si="147"/>
        <v/>
      </c>
      <c r="AG1176" s="11" t="str">
        <f t="array" ref="AG1176">IF(ISBLANK(D1176),"",IF(OR($H$2="y",$H$2="m"),IF(AA1176=AA1175,IF(OR(AC1176=$AC$4:$AC1175)=FALSE,AG1175&amp;AF1176,AG1175),"("&amp;AF1176)&amp;IF(AA1176=AA1177,IF(OR(AC1177=$AC$4:$AC1176)=FALSE,", ",""),") "),""))</f>
        <v/>
      </c>
      <c r="AH1176" s="10" t="str">
        <f>IF((ISBLANK(D1176)),"",IF(D1176=D1175,AH1175,"")&amp;IF(B1175&lt;&gt;B1176,((IF(ISBLANK(E1176),$D$3&amp;"Non-type material: "&amp;$D$3,$D$3&amp;INDEX('type-categories'!$A$2:$B$100,MATCH(E1176,'type-categories'!$A$2:$A$100,0),2)&amp;$D$3))),"")&amp;(IF(K1176&lt;&gt;K1175,$C$2&amp;K1176&amp;$K$3&amp;$C$2&amp;" ",(IF(B1176&lt;&gt;B1175,$C$2&amp;K1176&amp;$K$3&amp;$C$2&amp;" ",""))))&amp;(IF(L1176="","",((IF(L1176&lt;&gt;L1175,$D$2&amp;L1176&amp;$L$3&amp;$D$2&amp;" ",IF(B1176&lt;&gt;B1175,$D$2&amp;L1176&amp;$L$3&amp;$D$2&amp;" ",""))))))&amp;(IF(M1176="","",((IF(M1176&lt;&gt;M1175,$E$2&amp;M1176&amp;$E$2&amp;","&amp;" ",IF(B1176&lt;&gt;B1175,$E$2&amp;M1176&amp;$E$2&amp;",",""))))))&amp;(IF(N1176="","",IF(N1176&lt;&gt;N1175,N1176&amp;", ",IF(B1176&lt;&gt;B1175,N1176&amp;", ",""))))&amp;(IF(ISBLANK(O1176),"",(IF(O1176&lt;&gt;O1175,O1176&amp;", ",IF(B1176&lt;&gt;B1175,O1176&amp;", ","")))))&amp;(IF(ISBLANK(P1176),"",(IF(P1176&lt;&gt;P1175,P1176&amp;", ",IF(B1176&lt;&gt;B1175,P1176&amp;", ",IF(Z1176&lt;&gt;Z1175,P1176&amp;", ",""))))))&amp;(IF(ISBLANK(Q1176),"",(IF(Q1176&lt;&gt;Q1175,Q1176&amp;", ",IF(B1176&lt;&gt;B1175,Q1176&amp;", ",IF(Z1176&lt;&gt;Z1175,Q1176&amp;", ",""))))))&amp;(IF(ISBLANK(R1176),"",(IF(R1176&lt;&gt;R1175,R1176&amp;"m, ",IF(B1176&lt;&gt;B1175,R1176&amp;"m, ",IF(Z1176&lt;&gt;Z1175,R1176&amp;"m, ",""))))))&amp;IF(ISBLANK(S1176),"",(IF(B1176&lt;&gt;B1175,S1176&amp;", ",IF(S1176&lt;&gt;S1175,IF((Z1176=Z1175),"same locality "&amp;S1176&amp;", ",S1176&amp;", "),""))))&amp;(IF(ISBLANK(T1176),"",(IF(T1176&lt;&gt;T1175,IF(ISBLANK(F$2),T1176&amp;", ",T1176&amp;" "&amp;F$2&amp;", "),(IF(B1176&lt;&gt;B1175,IF(ISBLANK(F$2),T1176&amp;", ",T1176&amp;" "&amp;F$2&amp;", "),(IF(Z1176&lt;&gt;Z1175,IF(ISBLANK(F$2),T1176&amp;", ",T1176&amp;" "&amp;F$2&amp;", "),IF((U1176&lt;&gt;U1175)*($G$2="Y"),"same collector, ","")))))))))&amp;(IF(ISBLANK(U1176),"",(IF(U1176&lt;&gt;U1175,U1176&amp;", ",(IF(B1176&lt;&gt;B1175,U1176&amp;", ",IF(Z1176&lt;&gt;Z1175,U1176&amp;", ",(IF(T1176&lt;&gt;T1175,IF((T1176&lt;&gt;T1175)*($G$2="Y"),"same date, ", ""),IF((T1176=T1175)*(U1176=U1175)*(S1176&lt;&gt;S1175)*($G$2="Y"),"same collector and date, ", ""))))))))))&amp;(IF(ISBLANK(V1176),"",V1176&amp;", "))&amp;IF((AA1176&lt;&gt;AA1177)*($H$2="y"),AD1176&amp;AE1176,IF((AA1176&lt;&gt;AA1177)*($H$2="m"),AD1176&amp;AG1176,IF(($H$2&lt;&gt;"m")*($H$2&lt;&gt;"Y"),(IF(F1176=0,"",F1176&amp;" "&amp;$F$4&amp;" "))&amp;(IF(G1176=0,"",G1176&amp;" "&amp;$G$4&amp;" "))&amp;(IF(H1176=0,"",H1176&amp;" "&amp;H$4&amp;" "))&amp;(IF(I1176=0,"",I1176&amp;" "&amp;$I$4&amp;" "))&amp;(IF(J1176=0,"",J1176&amp;" "&amp;$J$4&amp;" "))&amp;IF((ISBLANK(C1176)),"","("&amp;C1176&amp;")"),"")))&amp;IF((B1176=B1177)*(K1176=K1177)*(L1176=L1177)*(M1176=M1177),IF(($H$2&lt;&gt;"m")*($H$2&lt;&gt;"Y"), ", ", IF((ISNUMBER(FIND(")",AE1176))), ", ", "")),IF((B1176=B1177)*(K1176=K1177)*(L1176=L1177),"; ",". ")))</f>
        <v/>
      </c>
      <c r="AI1176" s="1"/>
    </row>
    <row r="1177" spans="1:35" x14ac:dyDescent="0.25">
      <c r="A1177" s="3" t="str">
        <f t="shared" si="148"/>
        <v/>
      </c>
      <c r="B1177" s="53" t="str">
        <f t="shared" si="152"/>
        <v/>
      </c>
      <c r="C1177" s="57"/>
      <c r="D1177" s="57"/>
      <c r="E1177" s="57"/>
      <c r="F1177" s="57"/>
      <c r="G1177" s="57"/>
      <c r="H1177" s="57"/>
      <c r="I1177" s="57"/>
      <c r="J1177" s="57"/>
      <c r="K1177" s="57"/>
      <c r="L1177" s="57"/>
      <c r="M1177" s="54"/>
      <c r="N1177" s="57"/>
      <c r="O1177" s="58"/>
      <c r="P1177" s="58"/>
      <c r="Q1177" s="58"/>
      <c r="R1177" s="58"/>
      <c r="S1177" s="54"/>
      <c r="T1177" s="57"/>
      <c r="U1177" s="57"/>
      <c r="V1177" s="57"/>
      <c r="W1177" s="57"/>
      <c r="X1177" s="147" t="str">
        <f>IF(ISBLANK(D1177),"",IF('order-admin-units'!$I$1&lt;&gt;"y", "", IF((K1177="")*(ISBLANK(D1177)=FALSE), 'order-admin-units'!$B$1+1, VLOOKUP(K1177, ordercountry, 2))))</f>
        <v/>
      </c>
      <c r="Y1177" s="147" t="str">
        <f>IF(ISBLANK(D1177),"",IF('order-admin-units'!$I$1&lt;&gt;"y", "", IF(L1177="", 'order-admin-units'!$B$2+1, VLOOKUP(K1177&amp;"@"&amp;L1177, orderadmin, 2))))</f>
        <v/>
      </c>
      <c r="Z1177" s="147" t="str">
        <f t="shared" si="149"/>
        <v/>
      </c>
      <c r="AA1177" s="147" t="str">
        <f t="shared" si="150"/>
        <v/>
      </c>
      <c r="AB1177" s="147" t="str">
        <f t="shared" si="151"/>
        <v/>
      </c>
      <c r="AC1177" s="147" t="str">
        <f t="shared" si="145"/>
        <v/>
      </c>
      <c r="AD1177" s="11" t="str">
        <f t="shared" si="146"/>
        <v/>
      </c>
      <c r="AE1177" s="11" t="str">
        <f t="array" ref="AE1177">IF(ISBLANK(D1177),"",IF(OR($H$2="y",$H$2="m"),IF(AA1177=AA1176,IF(OR(AB1177=$AB$4:$AB1176)=FALSE,AE1176&amp;C1177,AE1176),"("&amp;C1177)&amp;IF(AA1177=AA1178,IF(OR(AB1178=$AB$4:$AB1177)=FALSE,", ",""),") "),""))</f>
        <v/>
      </c>
      <c r="AF1177" s="11" t="str">
        <f t="shared" si="147"/>
        <v/>
      </c>
      <c r="AG1177" s="11" t="str">
        <f t="array" ref="AG1177">IF(ISBLANK(D1177),"",IF(OR($H$2="y",$H$2="m"),IF(AA1177=AA1176,IF(OR(AC1177=$AC$4:$AC1176)=FALSE,AG1176&amp;AF1177,AG1176),"("&amp;AF1177)&amp;IF(AA1177=AA1178,IF(OR(AC1178=$AC$4:$AC1177)=FALSE,", ",""),") "),""))</f>
        <v/>
      </c>
      <c r="AH1177" s="10" t="str">
        <f>IF((ISBLANK(D1177)),"",IF(D1177=D1176,AH1176,"")&amp;IF(B1176&lt;&gt;B1177,((IF(ISBLANK(E1177),$D$3&amp;"Non-type material: "&amp;$D$3,$D$3&amp;INDEX('type-categories'!$A$2:$B$100,MATCH(E1177,'type-categories'!$A$2:$A$100,0),2)&amp;$D$3))),"")&amp;(IF(K1177&lt;&gt;K1176,$C$2&amp;K1177&amp;$K$3&amp;$C$2&amp;" ",(IF(B1177&lt;&gt;B1176,$C$2&amp;K1177&amp;$K$3&amp;$C$2&amp;" ",""))))&amp;(IF(L1177="","",((IF(L1177&lt;&gt;L1176,$D$2&amp;L1177&amp;$L$3&amp;$D$2&amp;" ",IF(B1177&lt;&gt;B1176,$D$2&amp;L1177&amp;$L$3&amp;$D$2&amp;" ",""))))))&amp;(IF(M1177="","",((IF(M1177&lt;&gt;M1176,$E$2&amp;M1177&amp;$E$2&amp;","&amp;" ",IF(B1177&lt;&gt;B1176,$E$2&amp;M1177&amp;$E$2&amp;",",""))))))&amp;(IF(N1177="","",IF(N1177&lt;&gt;N1176,N1177&amp;", ",IF(B1177&lt;&gt;B1176,N1177&amp;", ",""))))&amp;(IF(ISBLANK(O1177),"",(IF(O1177&lt;&gt;O1176,O1177&amp;", ",IF(B1177&lt;&gt;B1176,O1177&amp;", ","")))))&amp;(IF(ISBLANK(P1177),"",(IF(P1177&lt;&gt;P1176,P1177&amp;", ",IF(B1177&lt;&gt;B1176,P1177&amp;", ",IF(Z1177&lt;&gt;Z1176,P1177&amp;", ",""))))))&amp;(IF(ISBLANK(Q1177),"",(IF(Q1177&lt;&gt;Q1176,Q1177&amp;", ",IF(B1177&lt;&gt;B1176,Q1177&amp;", ",IF(Z1177&lt;&gt;Z1176,Q1177&amp;", ",""))))))&amp;(IF(ISBLANK(R1177),"",(IF(R1177&lt;&gt;R1176,R1177&amp;"m, ",IF(B1177&lt;&gt;B1176,R1177&amp;"m, ",IF(Z1177&lt;&gt;Z1176,R1177&amp;"m, ",""))))))&amp;IF(ISBLANK(S1177),"",(IF(B1177&lt;&gt;B1176,S1177&amp;", ",IF(S1177&lt;&gt;S1176,IF((Z1177=Z1176),"same locality "&amp;S1177&amp;", ",S1177&amp;", "),""))))&amp;(IF(ISBLANK(T1177),"",(IF(T1177&lt;&gt;T1176,IF(ISBLANK(F$2),T1177&amp;", ",T1177&amp;" "&amp;F$2&amp;", "),(IF(B1177&lt;&gt;B1176,IF(ISBLANK(F$2),T1177&amp;", ",T1177&amp;" "&amp;F$2&amp;", "),(IF(Z1177&lt;&gt;Z1176,IF(ISBLANK(F$2),T1177&amp;", ",T1177&amp;" "&amp;F$2&amp;", "),IF((U1177&lt;&gt;U1176)*($G$2="Y"),"same collector, ","")))))))))&amp;(IF(ISBLANK(U1177),"",(IF(U1177&lt;&gt;U1176,U1177&amp;", ",(IF(B1177&lt;&gt;B1176,U1177&amp;", ",IF(Z1177&lt;&gt;Z1176,U1177&amp;", ",(IF(T1177&lt;&gt;T1176,IF((T1177&lt;&gt;T1176)*($G$2="Y"),"same date, ", ""),IF((T1177=T1176)*(U1177=U1176)*(S1177&lt;&gt;S1176)*($G$2="Y"),"same collector and date, ", ""))))))))))&amp;(IF(ISBLANK(V1177),"",V1177&amp;", "))&amp;IF((AA1177&lt;&gt;AA1178)*($H$2="y"),AD1177&amp;AE1177,IF((AA1177&lt;&gt;AA1178)*($H$2="m"),AD1177&amp;AG1177,IF(($H$2&lt;&gt;"m")*($H$2&lt;&gt;"Y"),(IF(F1177=0,"",F1177&amp;" "&amp;$F$4&amp;" "))&amp;(IF(G1177=0,"",G1177&amp;" "&amp;$G$4&amp;" "))&amp;(IF(H1177=0,"",H1177&amp;" "&amp;H$4&amp;" "))&amp;(IF(I1177=0,"",I1177&amp;" "&amp;$I$4&amp;" "))&amp;(IF(J1177=0,"",J1177&amp;" "&amp;$J$4&amp;" "))&amp;IF((ISBLANK(C1177)),"","("&amp;C1177&amp;")"),"")))&amp;IF((B1177=B1178)*(K1177=K1178)*(L1177=L1178)*(M1177=M1178),IF(($H$2&lt;&gt;"m")*($H$2&lt;&gt;"Y"), ", ", IF((ISNUMBER(FIND(")",AE1177))), ", ", "")),IF((B1177=B1178)*(K1177=K1178)*(L1177=L1178),"; ",". ")))</f>
        <v/>
      </c>
      <c r="AI1177" s="1"/>
    </row>
    <row r="1178" spans="1:35" x14ac:dyDescent="0.25">
      <c r="A1178" s="3" t="str">
        <f t="shared" si="148"/>
        <v/>
      </c>
      <c r="B1178" s="53" t="str">
        <f t="shared" si="152"/>
        <v/>
      </c>
      <c r="C1178" s="57"/>
      <c r="D1178" s="57"/>
      <c r="E1178" s="57"/>
      <c r="F1178" s="57"/>
      <c r="G1178" s="57"/>
      <c r="H1178" s="57"/>
      <c r="I1178" s="57"/>
      <c r="J1178" s="57"/>
      <c r="K1178" s="57"/>
      <c r="L1178" s="57"/>
      <c r="M1178" s="54"/>
      <c r="N1178" s="57"/>
      <c r="O1178" s="58"/>
      <c r="P1178" s="58"/>
      <c r="Q1178" s="58"/>
      <c r="R1178" s="58"/>
      <c r="S1178" s="54"/>
      <c r="T1178" s="57"/>
      <c r="U1178" s="57"/>
      <c r="V1178" s="57"/>
      <c r="W1178" s="57"/>
      <c r="X1178" s="147" t="str">
        <f>IF(ISBLANK(D1178),"",IF('order-admin-units'!$I$1&lt;&gt;"y", "", IF((K1178="")*(ISBLANK(D1178)=FALSE), 'order-admin-units'!$B$1+1, VLOOKUP(K1178, ordercountry, 2))))</f>
        <v/>
      </c>
      <c r="Y1178" s="147" t="str">
        <f>IF(ISBLANK(D1178),"",IF('order-admin-units'!$I$1&lt;&gt;"y", "", IF(L1178="", 'order-admin-units'!$B$2+1, VLOOKUP(K1178&amp;"@"&amp;L1178, orderadmin, 2))))</f>
        <v/>
      </c>
      <c r="Z1178" s="147" t="str">
        <f t="shared" si="149"/>
        <v/>
      </c>
      <c r="AA1178" s="147" t="str">
        <f t="shared" si="150"/>
        <v/>
      </c>
      <c r="AB1178" s="147" t="str">
        <f t="shared" si="151"/>
        <v/>
      </c>
      <c r="AC1178" s="147" t="str">
        <f t="shared" si="145"/>
        <v/>
      </c>
      <c r="AD1178" s="11" t="str">
        <f t="shared" si="146"/>
        <v/>
      </c>
      <c r="AE1178" s="11" t="str">
        <f t="array" ref="AE1178">IF(ISBLANK(D1178),"",IF(OR($H$2="y",$H$2="m"),IF(AA1178=AA1177,IF(OR(AB1178=$AB$4:$AB1177)=FALSE,AE1177&amp;C1178,AE1177),"("&amp;C1178)&amp;IF(AA1178=AA1179,IF(OR(AB1179=$AB$4:$AB1178)=FALSE,", ",""),") "),""))</f>
        <v/>
      </c>
      <c r="AF1178" s="11" t="str">
        <f t="shared" si="147"/>
        <v/>
      </c>
      <c r="AG1178" s="11" t="str">
        <f t="array" ref="AG1178">IF(ISBLANK(D1178),"",IF(OR($H$2="y",$H$2="m"),IF(AA1178=AA1177,IF(OR(AC1178=$AC$4:$AC1177)=FALSE,AG1177&amp;AF1178,AG1177),"("&amp;AF1178)&amp;IF(AA1178=AA1179,IF(OR(AC1179=$AC$4:$AC1178)=FALSE,", ",""),") "),""))</f>
        <v/>
      </c>
      <c r="AH1178" s="10" t="str">
        <f>IF((ISBLANK(D1178)),"",IF(D1178=D1177,AH1177,"")&amp;IF(B1177&lt;&gt;B1178,((IF(ISBLANK(E1178),$D$3&amp;"Non-type material: "&amp;$D$3,$D$3&amp;INDEX('type-categories'!$A$2:$B$100,MATCH(E1178,'type-categories'!$A$2:$A$100,0),2)&amp;$D$3))),"")&amp;(IF(K1178&lt;&gt;K1177,$C$2&amp;K1178&amp;$K$3&amp;$C$2&amp;" ",(IF(B1178&lt;&gt;B1177,$C$2&amp;K1178&amp;$K$3&amp;$C$2&amp;" ",""))))&amp;(IF(L1178="","",((IF(L1178&lt;&gt;L1177,$D$2&amp;L1178&amp;$L$3&amp;$D$2&amp;" ",IF(B1178&lt;&gt;B1177,$D$2&amp;L1178&amp;$L$3&amp;$D$2&amp;" ",""))))))&amp;(IF(M1178="","",((IF(M1178&lt;&gt;M1177,$E$2&amp;M1178&amp;$E$2&amp;","&amp;" ",IF(B1178&lt;&gt;B1177,$E$2&amp;M1178&amp;$E$2&amp;",",""))))))&amp;(IF(N1178="","",IF(N1178&lt;&gt;N1177,N1178&amp;", ",IF(B1178&lt;&gt;B1177,N1178&amp;", ",""))))&amp;(IF(ISBLANK(O1178),"",(IF(O1178&lt;&gt;O1177,O1178&amp;", ",IF(B1178&lt;&gt;B1177,O1178&amp;", ","")))))&amp;(IF(ISBLANK(P1178),"",(IF(P1178&lt;&gt;P1177,P1178&amp;", ",IF(B1178&lt;&gt;B1177,P1178&amp;", ",IF(Z1178&lt;&gt;Z1177,P1178&amp;", ",""))))))&amp;(IF(ISBLANK(Q1178),"",(IF(Q1178&lt;&gt;Q1177,Q1178&amp;", ",IF(B1178&lt;&gt;B1177,Q1178&amp;", ",IF(Z1178&lt;&gt;Z1177,Q1178&amp;", ",""))))))&amp;(IF(ISBLANK(R1178),"",(IF(R1178&lt;&gt;R1177,R1178&amp;"m, ",IF(B1178&lt;&gt;B1177,R1178&amp;"m, ",IF(Z1178&lt;&gt;Z1177,R1178&amp;"m, ",""))))))&amp;IF(ISBLANK(S1178),"",(IF(B1178&lt;&gt;B1177,S1178&amp;", ",IF(S1178&lt;&gt;S1177,IF((Z1178=Z1177),"same locality "&amp;S1178&amp;", ",S1178&amp;", "),""))))&amp;(IF(ISBLANK(T1178),"",(IF(T1178&lt;&gt;T1177,IF(ISBLANK(F$2),T1178&amp;", ",T1178&amp;" "&amp;F$2&amp;", "),(IF(B1178&lt;&gt;B1177,IF(ISBLANK(F$2),T1178&amp;", ",T1178&amp;" "&amp;F$2&amp;", "),(IF(Z1178&lt;&gt;Z1177,IF(ISBLANK(F$2),T1178&amp;", ",T1178&amp;" "&amp;F$2&amp;", "),IF((U1178&lt;&gt;U1177)*($G$2="Y"),"same collector, ","")))))))))&amp;(IF(ISBLANK(U1178),"",(IF(U1178&lt;&gt;U1177,U1178&amp;", ",(IF(B1178&lt;&gt;B1177,U1178&amp;", ",IF(Z1178&lt;&gt;Z1177,U1178&amp;", ",(IF(T1178&lt;&gt;T1177,IF((T1178&lt;&gt;T1177)*($G$2="Y"),"same date, ", ""),IF((T1178=T1177)*(U1178=U1177)*(S1178&lt;&gt;S1177)*($G$2="Y"),"same collector and date, ", ""))))))))))&amp;(IF(ISBLANK(V1178),"",V1178&amp;", "))&amp;IF((AA1178&lt;&gt;AA1179)*($H$2="y"),AD1178&amp;AE1178,IF((AA1178&lt;&gt;AA1179)*($H$2="m"),AD1178&amp;AG1178,IF(($H$2&lt;&gt;"m")*($H$2&lt;&gt;"Y"),(IF(F1178=0,"",F1178&amp;" "&amp;$F$4&amp;" "))&amp;(IF(G1178=0,"",G1178&amp;" "&amp;$G$4&amp;" "))&amp;(IF(H1178=0,"",H1178&amp;" "&amp;H$4&amp;" "))&amp;(IF(I1178=0,"",I1178&amp;" "&amp;$I$4&amp;" "))&amp;(IF(J1178=0,"",J1178&amp;" "&amp;$J$4&amp;" "))&amp;IF((ISBLANK(C1178)),"","("&amp;C1178&amp;")"),"")))&amp;IF((B1178=B1179)*(K1178=K1179)*(L1178=L1179)*(M1178=M1179),IF(($H$2&lt;&gt;"m")*($H$2&lt;&gt;"Y"), ", ", IF((ISNUMBER(FIND(")",AE1178))), ", ", "")),IF((B1178=B1179)*(K1178=K1179)*(L1178=L1179),"; ",". ")))</f>
        <v/>
      </c>
      <c r="AI1178" s="1"/>
    </row>
    <row r="1179" spans="1:35" x14ac:dyDescent="0.25">
      <c r="A1179" s="3" t="str">
        <f t="shared" si="148"/>
        <v/>
      </c>
      <c r="B1179" s="53" t="str">
        <f t="shared" si="152"/>
        <v/>
      </c>
      <c r="C1179" s="57"/>
      <c r="D1179" s="57"/>
      <c r="E1179" s="57"/>
      <c r="F1179" s="57"/>
      <c r="G1179" s="57"/>
      <c r="H1179" s="57"/>
      <c r="I1179" s="57"/>
      <c r="J1179" s="57"/>
      <c r="K1179" s="57"/>
      <c r="L1179" s="57"/>
      <c r="M1179" s="54"/>
      <c r="N1179" s="57"/>
      <c r="O1179" s="58"/>
      <c r="P1179" s="58"/>
      <c r="Q1179" s="58"/>
      <c r="R1179" s="58"/>
      <c r="S1179" s="54"/>
      <c r="T1179" s="57"/>
      <c r="U1179" s="57"/>
      <c r="V1179" s="57"/>
      <c r="W1179" s="57"/>
      <c r="X1179" s="147" t="str">
        <f>IF(ISBLANK(D1179),"",IF('order-admin-units'!$I$1&lt;&gt;"y", "", IF((K1179="")*(ISBLANK(D1179)=FALSE), 'order-admin-units'!$B$1+1, VLOOKUP(K1179, ordercountry, 2))))</f>
        <v/>
      </c>
      <c r="Y1179" s="147" t="str">
        <f>IF(ISBLANK(D1179),"",IF('order-admin-units'!$I$1&lt;&gt;"y", "", IF(L1179="", 'order-admin-units'!$B$2+1, VLOOKUP(K1179&amp;"@"&amp;L1179, orderadmin, 2))))</f>
        <v/>
      </c>
      <c r="Z1179" s="147" t="str">
        <f t="shared" si="149"/>
        <v/>
      </c>
      <c r="AA1179" s="147" t="str">
        <f t="shared" si="150"/>
        <v/>
      </c>
      <c r="AB1179" s="147" t="str">
        <f t="shared" si="151"/>
        <v/>
      </c>
      <c r="AC1179" s="147" t="str">
        <f t="shared" si="145"/>
        <v/>
      </c>
      <c r="AD1179" s="11" t="str">
        <f t="shared" si="146"/>
        <v/>
      </c>
      <c r="AE1179" s="11" t="str">
        <f t="array" ref="AE1179">IF(ISBLANK(D1179),"",IF(OR($H$2="y",$H$2="m"),IF(AA1179=AA1178,IF(OR(AB1179=$AB$4:$AB1178)=FALSE,AE1178&amp;C1179,AE1178),"("&amp;C1179)&amp;IF(AA1179=AA1180,IF(OR(AB1180=$AB$4:$AB1179)=FALSE,", ",""),") "),""))</f>
        <v/>
      </c>
      <c r="AF1179" s="11" t="str">
        <f t="shared" si="147"/>
        <v/>
      </c>
      <c r="AG1179" s="11" t="str">
        <f t="array" ref="AG1179">IF(ISBLANK(D1179),"",IF(OR($H$2="y",$H$2="m"),IF(AA1179=AA1178,IF(OR(AC1179=$AC$4:$AC1178)=FALSE,AG1178&amp;AF1179,AG1178),"("&amp;AF1179)&amp;IF(AA1179=AA1180,IF(OR(AC1180=$AC$4:$AC1179)=FALSE,", ",""),") "),""))</f>
        <v/>
      </c>
      <c r="AH1179" s="10" t="str">
        <f>IF((ISBLANK(D1179)),"",IF(D1179=D1178,AH1178,"")&amp;IF(B1178&lt;&gt;B1179,((IF(ISBLANK(E1179),$D$3&amp;"Non-type material: "&amp;$D$3,$D$3&amp;INDEX('type-categories'!$A$2:$B$100,MATCH(E1179,'type-categories'!$A$2:$A$100,0),2)&amp;$D$3))),"")&amp;(IF(K1179&lt;&gt;K1178,$C$2&amp;K1179&amp;$K$3&amp;$C$2&amp;" ",(IF(B1179&lt;&gt;B1178,$C$2&amp;K1179&amp;$K$3&amp;$C$2&amp;" ",""))))&amp;(IF(L1179="","",((IF(L1179&lt;&gt;L1178,$D$2&amp;L1179&amp;$L$3&amp;$D$2&amp;" ",IF(B1179&lt;&gt;B1178,$D$2&amp;L1179&amp;$L$3&amp;$D$2&amp;" ",""))))))&amp;(IF(M1179="","",((IF(M1179&lt;&gt;M1178,$E$2&amp;M1179&amp;$E$2&amp;","&amp;" ",IF(B1179&lt;&gt;B1178,$E$2&amp;M1179&amp;$E$2&amp;",",""))))))&amp;(IF(N1179="","",IF(N1179&lt;&gt;N1178,N1179&amp;", ",IF(B1179&lt;&gt;B1178,N1179&amp;", ",""))))&amp;(IF(ISBLANK(O1179),"",(IF(O1179&lt;&gt;O1178,O1179&amp;", ",IF(B1179&lt;&gt;B1178,O1179&amp;", ","")))))&amp;(IF(ISBLANK(P1179),"",(IF(P1179&lt;&gt;P1178,P1179&amp;", ",IF(B1179&lt;&gt;B1178,P1179&amp;", ",IF(Z1179&lt;&gt;Z1178,P1179&amp;", ",""))))))&amp;(IF(ISBLANK(Q1179),"",(IF(Q1179&lt;&gt;Q1178,Q1179&amp;", ",IF(B1179&lt;&gt;B1178,Q1179&amp;", ",IF(Z1179&lt;&gt;Z1178,Q1179&amp;", ",""))))))&amp;(IF(ISBLANK(R1179),"",(IF(R1179&lt;&gt;R1178,R1179&amp;"m, ",IF(B1179&lt;&gt;B1178,R1179&amp;"m, ",IF(Z1179&lt;&gt;Z1178,R1179&amp;"m, ",""))))))&amp;IF(ISBLANK(S1179),"",(IF(B1179&lt;&gt;B1178,S1179&amp;", ",IF(S1179&lt;&gt;S1178,IF((Z1179=Z1178),"same locality "&amp;S1179&amp;", ",S1179&amp;", "),""))))&amp;(IF(ISBLANK(T1179),"",(IF(T1179&lt;&gt;T1178,IF(ISBLANK(F$2),T1179&amp;", ",T1179&amp;" "&amp;F$2&amp;", "),(IF(B1179&lt;&gt;B1178,IF(ISBLANK(F$2),T1179&amp;", ",T1179&amp;" "&amp;F$2&amp;", "),(IF(Z1179&lt;&gt;Z1178,IF(ISBLANK(F$2),T1179&amp;", ",T1179&amp;" "&amp;F$2&amp;", "),IF((U1179&lt;&gt;U1178)*($G$2="Y"),"same collector, ","")))))))))&amp;(IF(ISBLANK(U1179),"",(IF(U1179&lt;&gt;U1178,U1179&amp;", ",(IF(B1179&lt;&gt;B1178,U1179&amp;", ",IF(Z1179&lt;&gt;Z1178,U1179&amp;", ",(IF(T1179&lt;&gt;T1178,IF((T1179&lt;&gt;T1178)*($G$2="Y"),"same date, ", ""),IF((T1179=T1178)*(U1179=U1178)*(S1179&lt;&gt;S1178)*($G$2="Y"),"same collector and date, ", ""))))))))))&amp;(IF(ISBLANK(V1179),"",V1179&amp;", "))&amp;IF((AA1179&lt;&gt;AA1180)*($H$2="y"),AD1179&amp;AE1179,IF((AA1179&lt;&gt;AA1180)*($H$2="m"),AD1179&amp;AG1179,IF(($H$2&lt;&gt;"m")*($H$2&lt;&gt;"Y"),(IF(F1179=0,"",F1179&amp;" "&amp;$F$4&amp;" "))&amp;(IF(G1179=0,"",G1179&amp;" "&amp;$G$4&amp;" "))&amp;(IF(H1179=0,"",H1179&amp;" "&amp;H$4&amp;" "))&amp;(IF(I1179=0,"",I1179&amp;" "&amp;$I$4&amp;" "))&amp;(IF(J1179=0,"",J1179&amp;" "&amp;$J$4&amp;" "))&amp;IF((ISBLANK(C1179)),"","("&amp;C1179&amp;")"),"")))&amp;IF((B1179=B1180)*(K1179=K1180)*(L1179=L1180)*(M1179=M1180),IF(($H$2&lt;&gt;"m")*($H$2&lt;&gt;"Y"), ", ", IF((ISNUMBER(FIND(")",AE1179))), ", ", "")),IF((B1179=B1180)*(K1179=K1180)*(L1179=L1180),"; ",". ")))</f>
        <v/>
      </c>
      <c r="AI1179" s="1"/>
    </row>
    <row r="1180" spans="1:35" x14ac:dyDescent="0.25">
      <c r="A1180" s="3" t="str">
        <f t="shared" si="148"/>
        <v/>
      </c>
      <c r="B1180" s="53" t="str">
        <f t="shared" si="152"/>
        <v/>
      </c>
      <c r="C1180" s="57"/>
      <c r="D1180" s="57"/>
      <c r="E1180" s="57"/>
      <c r="F1180" s="57"/>
      <c r="G1180" s="57"/>
      <c r="H1180" s="57"/>
      <c r="I1180" s="57"/>
      <c r="J1180" s="57"/>
      <c r="K1180" s="57"/>
      <c r="L1180" s="57"/>
      <c r="M1180" s="54"/>
      <c r="N1180" s="57"/>
      <c r="O1180" s="58"/>
      <c r="P1180" s="58"/>
      <c r="Q1180" s="58"/>
      <c r="R1180" s="58"/>
      <c r="S1180" s="54"/>
      <c r="T1180" s="57"/>
      <c r="U1180" s="57"/>
      <c r="V1180" s="57"/>
      <c r="W1180" s="57"/>
      <c r="X1180" s="147" t="str">
        <f>IF(ISBLANK(D1180),"",IF('order-admin-units'!$I$1&lt;&gt;"y", "", IF((K1180="")*(ISBLANK(D1180)=FALSE), 'order-admin-units'!$B$1+1, VLOOKUP(K1180, ordercountry, 2))))</f>
        <v/>
      </c>
      <c r="Y1180" s="147" t="str">
        <f>IF(ISBLANK(D1180),"",IF('order-admin-units'!$I$1&lt;&gt;"y", "", IF(L1180="", 'order-admin-units'!$B$2+1, VLOOKUP(K1180&amp;"@"&amp;L1180, orderadmin, 2))))</f>
        <v/>
      </c>
      <c r="Z1180" s="147" t="str">
        <f t="shared" si="149"/>
        <v/>
      </c>
      <c r="AA1180" s="147" t="str">
        <f t="shared" si="150"/>
        <v/>
      </c>
      <c r="AB1180" s="147" t="str">
        <f t="shared" si="151"/>
        <v/>
      </c>
      <c r="AC1180" s="147" t="str">
        <f t="shared" si="145"/>
        <v/>
      </c>
      <c r="AD1180" s="11" t="str">
        <f t="shared" si="146"/>
        <v/>
      </c>
      <c r="AE1180" s="11" t="str">
        <f t="array" ref="AE1180">IF(ISBLANK(D1180),"",IF(OR($H$2="y",$H$2="m"),IF(AA1180=AA1179,IF(OR(AB1180=$AB$4:$AB1179)=FALSE,AE1179&amp;C1180,AE1179),"("&amp;C1180)&amp;IF(AA1180=AA1181,IF(OR(AB1181=$AB$4:$AB1180)=FALSE,", ",""),") "),""))</f>
        <v/>
      </c>
      <c r="AF1180" s="11" t="str">
        <f t="shared" si="147"/>
        <v/>
      </c>
      <c r="AG1180" s="11" t="str">
        <f t="array" ref="AG1180">IF(ISBLANK(D1180),"",IF(OR($H$2="y",$H$2="m"),IF(AA1180=AA1179,IF(OR(AC1180=$AC$4:$AC1179)=FALSE,AG1179&amp;AF1180,AG1179),"("&amp;AF1180)&amp;IF(AA1180=AA1181,IF(OR(AC1181=$AC$4:$AC1180)=FALSE,", ",""),") "),""))</f>
        <v/>
      </c>
      <c r="AH1180" s="10" t="str">
        <f>IF((ISBLANK(D1180)),"",IF(D1180=D1179,AH1179,"")&amp;IF(B1179&lt;&gt;B1180,((IF(ISBLANK(E1180),$D$3&amp;"Non-type material: "&amp;$D$3,$D$3&amp;INDEX('type-categories'!$A$2:$B$100,MATCH(E1180,'type-categories'!$A$2:$A$100,0),2)&amp;$D$3))),"")&amp;(IF(K1180&lt;&gt;K1179,$C$2&amp;K1180&amp;$K$3&amp;$C$2&amp;" ",(IF(B1180&lt;&gt;B1179,$C$2&amp;K1180&amp;$K$3&amp;$C$2&amp;" ",""))))&amp;(IF(L1180="","",((IF(L1180&lt;&gt;L1179,$D$2&amp;L1180&amp;$L$3&amp;$D$2&amp;" ",IF(B1180&lt;&gt;B1179,$D$2&amp;L1180&amp;$L$3&amp;$D$2&amp;" ",""))))))&amp;(IF(M1180="","",((IF(M1180&lt;&gt;M1179,$E$2&amp;M1180&amp;$E$2&amp;","&amp;" ",IF(B1180&lt;&gt;B1179,$E$2&amp;M1180&amp;$E$2&amp;",",""))))))&amp;(IF(N1180="","",IF(N1180&lt;&gt;N1179,N1180&amp;", ",IF(B1180&lt;&gt;B1179,N1180&amp;", ",""))))&amp;(IF(ISBLANK(O1180),"",(IF(O1180&lt;&gt;O1179,O1180&amp;", ",IF(B1180&lt;&gt;B1179,O1180&amp;", ","")))))&amp;(IF(ISBLANK(P1180),"",(IF(P1180&lt;&gt;P1179,P1180&amp;", ",IF(B1180&lt;&gt;B1179,P1180&amp;", ",IF(Z1180&lt;&gt;Z1179,P1180&amp;", ",""))))))&amp;(IF(ISBLANK(Q1180),"",(IF(Q1180&lt;&gt;Q1179,Q1180&amp;", ",IF(B1180&lt;&gt;B1179,Q1180&amp;", ",IF(Z1180&lt;&gt;Z1179,Q1180&amp;", ",""))))))&amp;(IF(ISBLANK(R1180),"",(IF(R1180&lt;&gt;R1179,R1180&amp;"m, ",IF(B1180&lt;&gt;B1179,R1180&amp;"m, ",IF(Z1180&lt;&gt;Z1179,R1180&amp;"m, ",""))))))&amp;IF(ISBLANK(S1180),"",(IF(B1180&lt;&gt;B1179,S1180&amp;", ",IF(S1180&lt;&gt;S1179,IF((Z1180=Z1179),"same locality "&amp;S1180&amp;", ",S1180&amp;", "),""))))&amp;(IF(ISBLANK(T1180),"",(IF(T1180&lt;&gt;T1179,IF(ISBLANK(F$2),T1180&amp;", ",T1180&amp;" "&amp;F$2&amp;", "),(IF(B1180&lt;&gt;B1179,IF(ISBLANK(F$2),T1180&amp;", ",T1180&amp;" "&amp;F$2&amp;", "),(IF(Z1180&lt;&gt;Z1179,IF(ISBLANK(F$2),T1180&amp;", ",T1180&amp;" "&amp;F$2&amp;", "),IF((U1180&lt;&gt;U1179)*($G$2="Y"),"same collector, ","")))))))))&amp;(IF(ISBLANK(U1180),"",(IF(U1180&lt;&gt;U1179,U1180&amp;", ",(IF(B1180&lt;&gt;B1179,U1180&amp;", ",IF(Z1180&lt;&gt;Z1179,U1180&amp;", ",(IF(T1180&lt;&gt;T1179,IF((T1180&lt;&gt;T1179)*($G$2="Y"),"same date, ", ""),IF((T1180=T1179)*(U1180=U1179)*(S1180&lt;&gt;S1179)*($G$2="Y"),"same collector and date, ", ""))))))))))&amp;(IF(ISBLANK(V1180),"",V1180&amp;", "))&amp;IF((AA1180&lt;&gt;AA1181)*($H$2="y"),AD1180&amp;AE1180,IF((AA1180&lt;&gt;AA1181)*($H$2="m"),AD1180&amp;AG1180,IF(($H$2&lt;&gt;"m")*($H$2&lt;&gt;"Y"),(IF(F1180=0,"",F1180&amp;" "&amp;$F$4&amp;" "))&amp;(IF(G1180=0,"",G1180&amp;" "&amp;$G$4&amp;" "))&amp;(IF(H1180=0,"",H1180&amp;" "&amp;H$4&amp;" "))&amp;(IF(I1180=0,"",I1180&amp;" "&amp;$I$4&amp;" "))&amp;(IF(J1180=0,"",J1180&amp;" "&amp;$J$4&amp;" "))&amp;IF((ISBLANK(C1180)),"","("&amp;C1180&amp;")"),"")))&amp;IF((B1180=B1181)*(K1180=K1181)*(L1180=L1181)*(M1180=M1181),IF(($H$2&lt;&gt;"m")*($H$2&lt;&gt;"Y"), ", ", IF((ISNUMBER(FIND(")",AE1180))), ", ", "")),IF((B1180=B1181)*(K1180=K1181)*(L1180=L1181),"; ",". ")))</f>
        <v/>
      </c>
      <c r="AI1180" s="1"/>
    </row>
    <row r="1181" spans="1:35" x14ac:dyDescent="0.25">
      <c r="A1181" s="3" t="str">
        <f t="shared" si="148"/>
        <v/>
      </c>
      <c r="B1181" s="53" t="str">
        <f t="shared" si="152"/>
        <v/>
      </c>
      <c r="C1181" s="57"/>
      <c r="D1181" s="57"/>
      <c r="E1181" s="57"/>
      <c r="F1181" s="57"/>
      <c r="G1181" s="57"/>
      <c r="H1181" s="57"/>
      <c r="I1181" s="57"/>
      <c r="J1181" s="57"/>
      <c r="K1181" s="57"/>
      <c r="L1181" s="57"/>
      <c r="M1181" s="54"/>
      <c r="N1181" s="57"/>
      <c r="O1181" s="58"/>
      <c r="P1181" s="58"/>
      <c r="Q1181" s="58"/>
      <c r="R1181" s="58"/>
      <c r="S1181" s="54"/>
      <c r="T1181" s="57"/>
      <c r="U1181" s="57"/>
      <c r="V1181" s="57"/>
      <c r="W1181" s="57"/>
      <c r="X1181" s="147" t="str">
        <f>IF(ISBLANK(D1181),"",IF('order-admin-units'!$I$1&lt;&gt;"y", "", IF((K1181="")*(ISBLANK(D1181)=FALSE), 'order-admin-units'!$B$1+1, VLOOKUP(K1181, ordercountry, 2))))</f>
        <v/>
      </c>
      <c r="Y1181" s="147" t="str">
        <f>IF(ISBLANK(D1181),"",IF('order-admin-units'!$I$1&lt;&gt;"y", "", IF(L1181="", 'order-admin-units'!$B$2+1, VLOOKUP(K1181&amp;"@"&amp;L1181, orderadmin, 2))))</f>
        <v/>
      </c>
      <c r="Z1181" s="147" t="str">
        <f t="shared" si="149"/>
        <v/>
      </c>
      <c r="AA1181" s="147" t="str">
        <f t="shared" si="150"/>
        <v/>
      </c>
      <c r="AB1181" s="147" t="str">
        <f t="shared" si="151"/>
        <v/>
      </c>
      <c r="AC1181" s="147" t="str">
        <f t="shared" si="145"/>
        <v/>
      </c>
      <c r="AD1181" s="11" t="str">
        <f t="shared" si="146"/>
        <v/>
      </c>
      <c r="AE1181" s="11" t="str">
        <f t="array" ref="AE1181">IF(ISBLANK(D1181),"",IF(OR($H$2="y",$H$2="m"),IF(AA1181=AA1180,IF(OR(AB1181=$AB$4:$AB1180)=FALSE,AE1180&amp;C1181,AE1180),"("&amp;C1181)&amp;IF(AA1181=AA1182,IF(OR(AB1182=$AB$4:$AB1181)=FALSE,", ",""),") "),""))</f>
        <v/>
      </c>
      <c r="AF1181" s="11" t="str">
        <f t="shared" si="147"/>
        <v/>
      </c>
      <c r="AG1181" s="11" t="str">
        <f t="array" ref="AG1181">IF(ISBLANK(D1181),"",IF(OR($H$2="y",$H$2="m"),IF(AA1181=AA1180,IF(OR(AC1181=$AC$4:$AC1180)=FALSE,AG1180&amp;AF1181,AG1180),"("&amp;AF1181)&amp;IF(AA1181=AA1182,IF(OR(AC1182=$AC$4:$AC1181)=FALSE,", ",""),") "),""))</f>
        <v/>
      </c>
      <c r="AH1181" s="10" t="str">
        <f>IF((ISBLANK(D1181)),"",IF(D1181=D1180,AH1180,"")&amp;IF(B1180&lt;&gt;B1181,((IF(ISBLANK(E1181),$D$3&amp;"Non-type material: "&amp;$D$3,$D$3&amp;INDEX('type-categories'!$A$2:$B$100,MATCH(E1181,'type-categories'!$A$2:$A$100,0),2)&amp;$D$3))),"")&amp;(IF(K1181&lt;&gt;K1180,$C$2&amp;K1181&amp;$K$3&amp;$C$2&amp;" ",(IF(B1181&lt;&gt;B1180,$C$2&amp;K1181&amp;$K$3&amp;$C$2&amp;" ",""))))&amp;(IF(L1181="","",((IF(L1181&lt;&gt;L1180,$D$2&amp;L1181&amp;$L$3&amp;$D$2&amp;" ",IF(B1181&lt;&gt;B1180,$D$2&amp;L1181&amp;$L$3&amp;$D$2&amp;" ",""))))))&amp;(IF(M1181="","",((IF(M1181&lt;&gt;M1180,$E$2&amp;M1181&amp;$E$2&amp;","&amp;" ",IF(B1181&lt;&gt;B1180,$E$2&amp;M1181&amp;$E$2&amp;",",""))))))&amp;(IF(N1181="","",IF(N1181&lt;&gt;N1180,N1181&amp;", ",IF(B1181&lt;&gt;B1180,N1181&amp;", ",""))))&amp;(IF(ISBLANK(O1181),"",(IF(O1181&lt;&gt;O1180,O1181&amp;", ",IF(B1181&lt;&gt;B1180,O1181&amp;", ","")))))&amp;(IF(ISBLANK(P1181),"",(IF(P1181&lt;&gt;P1180,P1181&amp;", ",IF(B1181&lt;&gt;B1180,P1181&amp;", ",IF(Z1181&lt;&gt;Z1180,P1181&amp;", ",""))))))&amp;(IF(ISBLANK(Q1181),"",(IF(Q1181&lt;&gt;Q1180,Q1181&amp;", ",IF(B1181&lt;&gt;B1180,Q1181&amp;", ",IF(Z1181&lt;&gt;Z1180,Q1181&amp;", ",""))))))&amp;(IF(ISBLANK(R1181),"",(IF(R1181&lt;&gt;R1180,R1181&amp;"m, ",IF(B1181&lt;&gt;B1180,R1181&amp;"m, ",IF(Z1181&lt;&gt;Z1180,R1181&amp;"m, ",""))))))&amp;IF(ISBLANK(S1181),"",(IF(B1181&lt;&gt;B1180,S1181&amp;", ",IF(S1181&lt;&gt;S1180,IF((Z1181=Z1180),"same locality "&amp;S1181&amp;", ",S1181&amp;", "),""))))&amp;(IF(ISBLANK(T1181),"",(IF(T1181&lt;&gt;T1180,IF(ISBLANK(F$2),T1181&amp;", ",T1181&amp;" "&amp;F$2&amp;", "),(IF(B1181&lt;&gt;B1180,IF(ISBLANK(F$2),T1181&amp;", ",T1181&amp;" "&amp;F$2&amp;", "),(IF(Z1181&lt;&gt;Z1180,IF(ISBLANK(F$2),T1181&amp;", ",T1181&amp;" "&amp;F$2&amp;", "),IF((U1181&lt;&gt;U1180)*($G$2="Y"),"same collector, ","")))))))))&amp;(IF(ISBLANK(U1181),"",(IF(U1181&lt;&gt;U1180,U1181&amp;", ",(IF(B1181&lt;&gt;B1180,U1181&amp;", ",IF(Z1181&lt;&gt;Z1180,U1181&amp;", ",(IF(T1181&lt;&gt;T1180,IF((T1181&lt;&gt;T1180)*($G$2="Y"),"same date, ", ""),IF((T1181=T1180)*(U1181=U1180)*(S1181&lt;&gt;S1180)*($G$2="Y"),"same collector and date, ", ""))))))))))&amp;(IF(ISBLANK(V1181),"",V1181&amp;", "))&amp;IF((AA1181&lt;&gt;AA1182)*($H$2="y"),AD1181&amp;AE1181,IF((AA1181&lt;&gt;AA1182)*($H$2="m"),AD1181&amp;AG1181,IF(($H$2&lt;&gt;"m")*($H$2&lt;&gt;"Y"),(IF(F1181=0,"",F1181&amp;" "&amp;$F$4&amp;" "))&amp;(IF(G1181=0,"",G1181&amp;" "&amp;$G$4&amp;" "))&amp;(IF(H1181=0,"",H1181&amp;" "&amp;H$4&amp;" "))&amp;(IF(I1181=0,"",I1181&amp;" "&amp;$I$4&amp;" "))&amp;(IF(J1181=0,"",J1181&amp;" "&amp;$J$4&amp;" "))&amp;IF((ISBLANK(C1181)),"","("&amp;C1181&amp;")"),"")))&amp;IF((B1181=B1182)*(K1181=K1182)*(L1181=L1182)*(M1181=M1182),IF(($H$2&lt;&gt;"m")*($H$2&lt;&gt;"Y"), ", ", IF((ISNUMBER(FIND(")",AE1181))), ", ", "")),IF((B1181=B1182)*(K1181=K1182)*(L1181=L1182),"; ",". ")))</f>
        <v/>
      </c>
      <c r="AI1181" s="1"/>
    </row>
    <row r="1182" spans="1:35" x14ac:dyDescent="0.25">
      <c r="A1182" s="3" t="str">
        <f t="shared" si="148"/>
        <v/>
      </c>
      <c r="B1182" s="53" t="str">
        <f t="shared" si="152"/>
        <v/>
      </c>
      <c r="C1182" s="57"/>
      <c r="D1182" s="57"/>
      <c r="E1182" s="57"/>
      <c r="F1182" s="57"/>
      <c r="G1182" s="57"/>
      <c r="H1182" s="57"/>
      <c r="I1182" s="57"/>
      <c r="J1182" s="57"/>
      <c r="K1182" s="57"/>
      <c r="L1182" s="57"/>
      <c r="M1182" s="54"/>
      <c r="N1182" s="57"/>
      <c r="O1182" s="58"/>
      <c r="P1182" s="58"/>
      <c r="Q1182" s="58"/>
      <c r="R1182" s="58"/>
      <c r="S1182" s="54"/>
      <c r="T1182" s="57"/>
      <c r="U1182" s="57"/>
      <c r="V1182" s="57"/>
      <c r="W1182" s="57"/>
      <c r="X1182" s="147" t="str">
        <f>IF(ISBLANK(D1182),"",IF('order-admin-units'!$I$1&lt;&gt;"y", "", IF((K1182="")*(ISBLANK(D1182)=FALSE), 'order-admin-units'!$B$1+1, VLOOKUP(K1182, ordercountry, 2))))</f>
        <v/>
      </c>
      <c r="Y1182" s="147" t="str">
        <f>IF(ISBLANK(D1182),"",IF('order-admin-units'!$I$1&lt;&gt;"y", "", IF(L1182="", 'order-admin-units'!$B$2+1, VLOOKUP(K1182&amp;"@"&amp;L1182, orderadmin, 2))))</f>
        <v/>
      </c>
      <c r="Z1182" s="147" t="str">
        <f t="shared" si="149"/>
        <v/>
      </c>
      <c r="AA1182" s="147" t="str">
        <f t="shared" si="150"/>
        <v/>
      </c>
      <c r="AB1182" s="147" t="str">
        <f t="shared" si="151"/>
        <v/>
      </c>
      <c r="AC1182" s="147" t="str">
        <f t="shared" si="145"/>
        <v/>
      </c>
      <c r="AD1182" s="11" t="str">
        <f t="shared" si="146"/>
        <v/>
      </c>
      <c r="AE1182" s="11" t="str">
        <f t="array" ref="AE1182">IF(ISBLANK(D1182),"",IF(OR($H$2="y",$H$2="m"),IF(AA1182=AA1181,IF(OR(AB1182=$AB$4:$AB1181)=FALSE,AE1181&amp;C1182,AE1181),"("&amp;C1182)&amp;IF(AA1182=AA1183,IF(OR(AB1183=$AB$4:$AB1182)=FALSE,", ",""),") "),""))</f>
        <v/>
      </c>
      <c r="AF1182" s="11" t="str">
        <f t="shared" si="147"/>
        <v/>
      </c>
      <c r="AG1182" s="11" t="str">
        <f t="array" ref="AG1182">IF(ISBLANK(D1182),"",IF(OR($H$2="y",$H$2="m"),IF(AA1182=AA1181,IF(OR(AC1182=$AC$4:$AC1181)=FALSE,AG1181&amp;AF1182,AG1181),"("&amp;AF1182)&amp;IF(AA1182=AA1183,IF(OR(AC1183=$AC$4:$AC1182)=FALSE,", ",""),") "),""))</f>
        <v/>
      </c>
      <c r="AH1182" s="10" t="str">
        <f>IF((ISBLANK(D1182)),"",IF(D1182=D1181,AH1181,"")&amp;IF(B1181&lt;&gt;B1182,((IF(ISBLANK(E1182),$D$3&amp;"Non-type material: "&amp;$D$3,$D$3&amp;INDEX('type-categories'!$A$2:$B$100,MATCH(E1182,'type-categories'!$A$2:$A$100,0),2)&amp;$D$3))),"")&amp;(IF(K1182&lt;&gt;K1181,$C$2&amp;K1182&amp;$K$3&amp;$C$2&amp;" ",(IF(B1182&lt;&gt;B1181,$C$2&amp;K1182&amp;$K$3&amp;$C$2&amp;" ",""))))&amp;(IF(L1182="","",((IF(L1182&lt;&gt;L1181,$D$2&amp;L1182&amp;$L$3&amp;$D$2&amp;" ",IF(B1182&lt;&gt;B1181,$D$2&amp;L1182&amp;$L$3&amp;$D$2&amp;" ",""))))))&amp;(IF(M1182="","",((IF(M1182&lt;&gt;M1181,$E$2&amp;M1182&amp;$E$2&amp;","&amp;" ",IF(B1182&lt;&gt;B1181,$E$2&amp;M1182&amp;$E$2&amp;",",""))))))&amp;(IF(N1182="","",IF(N1182&lt;&gt;N1181,N1182&amp;", ",IF(B1182&lt;&gt;B1181,N1182&amp;", ",""))))&amp;(IF(ISBLANK(O1182),"",(IF(O1182&lt;&gt;O1181,O1182&amp;", ",IF(B1182&lt;&gt;B1181,O1182&amp;", ","")))))&amp;(IF(ISBLANK(P1182),"",(IF(P1182&lt;&gt;P1181,P1182&amp;", ",IF(B1182&lt;&gt;B1181,P1182&amp;", ",IF(Z1182&lt;&gt;Z1181,P1182&amp;", ",""))))))&amp;(IF(ISBLANK(Q1182),"",(IF(Q1182&lt;&gt;Q1181,Q1182&amp;", ",IF(B1182&lt;&gt;B1181,Q1182&amp;", ",IF(Z1182&lt;&gt;Z1181,Q1182&amp;", ",""))))))&amp;(IF(ISBLANK(R1182),"",(IF(R1182&lt;&gt;R1181,R1182&amp;"m, ",IF(B1182&lt;&gt;B1181,R1182&amp;"m, ",IF(Z1182&lt;&gt;Z1181,R1182&amp;"m, ",""))))))&amp;IF(ISBLANK(S1182),"",(IF(B1182&lt;&gt;B1181,S1182&amp;", ",IF(S1182&lt;&gt;S1181,IF((Z1182=Z1181),"same locality "&amp;S1182&amp;", ",S1182&amp;", "),""))))&amp;(IF(ISBLANK(T1182),"",(IF(T1182&lt;&gt;T1181,IF(ISBLANK(F$2),T1182&amp;", ",T1182&amp;" "&amp;F$2&amp;", "),(IF(B1182&lt;&gt;B1181,IF(ISBLANK(F$2),T1182&amp;", ",T1182&amp;" "&amp;F$2&amp;", "),(IF(Z1182&lt;&gt;Z1181,IF(ISBLANK(F$2),T1182&amp;", ",T1182&amp;" "&amp;F$2&amp;", "),IF((U1182&lt;&gt;U1181)*($G$2="Y"),"same collector, ","")))))))))&amp;(IF(ISBLANK(U1182),"",(IF(U1182&lt;&gt;U1181,U1182&amp;", ",(IF(B1182&lt;&gt;B1181,U1182&amp;", ",IF(Z1182&lt;&gt;Z1181,U1182&amp;", ",(IF(T1182&lt;&gt;T1181,IF((T1182&lt;&gt;T1181)*($G$2="Y"),"same date, ", ""),IF((T1182=T1181)*(U1182=U1181)*(S1182&lt;&gt;S1181)*($G$2="Y"),"same collector and date, ", ""))))))))))&amp;(IF(ISBLANK(V1182),"",V1182&amp;", "))&amp;IF((AA1182&lt;&gt;AA1183)*($H$2="y"),AD1182&amp;AE1182,IF((AA1182&lt;&gt;AA1183)*($H$2="m"),AD1182&amp;AG1182,IF(($H$2&lt;&gt;"m")*($H$2&lt;&gt;"Y"),(IF(F1182=0,"",F1182&amp;" "&amp;$F$4&amp;" "))&amp;(IF(G1182=0,"",G1182&amp;" "&amp;$G$4&amp;" "))&amp;(IF(H1182=0,"",H1182&amp;" "&amp;H$4&amp;" "))&amp;(IF(I1182=0,"",I1182&amp;" "&amp;$I$4&amp;" "))&amp;(IF(J1182=0,"",J1182&amp;" "&amp;$J$4&amp;" "))&amp;IF((ISBLANK(C1182)),"","("&amp;C1182&amp;")"),"")))&amp;IF((B1182=B1183)*(K1182=K1183)*(L1182=L1183)*(M1182=M1183),IF(($H$2&lt;&gt;"m")*($H$2&lt;&gt;"Y"), ", ", IF((ISNUMBER(FIND(")",AE1182))), ", ", "")),IF((B1182=B1183)*(K1182=K1183)*(L1182=L1183),"; ",". ")))</f>
        <v/>
      </c>
      <c r="AI1182" s="1"/>
    </row>
    <row r="1183" spans="1:35" x14ac:dyDescent="0.25">
      <c r="A1183" s="3" t="str">
        <f t="shared" si="148"/>
        <v/>
      </c>
      <c r="B1183" s="53" t="str">
        <f t="shared" si="152"/>
        <v/>
      </c>
      <c r="C1183" s="57"/>
      <c r="D1183" s="57"/>
      <c r="E1183" s="57"/>
      <c r="F1183" s="57"/>
      <c r="G1183" s="57"/>
      <c r="H1183" s="57"/>
      <c r="I1183" s="57"/>
      <c r="J1183" s="57"/>
      <c r="K1183" s="57"/>
      <c r="L1183" s="57"/>
      <c r="M1183" s="54"/>
      <c r="N1183" s="57"/>
      <c r="O1183" s="58"/>
      <c r="P1183" s="58"/>
      <c r="Q1183" s="58"/>
      <c r="R1183" s="58"/>
      <c r="S1183" s="54"/>
      <c r="T1183" s="57"/>
      <c r="U1183" s="57"/>
      <c r="V1183" s="57"/>
      <c r="W1183" s="57"/>
      <c r="X1183" s="147" t="str">
        <f>IF(ISBLANK(D1183),"",IF('order-admin-units'!$I$1&lt;&gt;"y", "", IF((K1183="")*(ISBLANK(D1183)=FALSE), 'order-admin-units'!$B$1+1, VLOOKUP(K1183, ordercountry, 2))))</f>
        <v/>
      </c>
      <c r="Y1183" s="147" t="str">
        <f>IF(ISBLANK(D1183),"",IF('order-admin-units'!$I$1&lt;&gt;"y", "", IF(L1183="", 'order-admin-units'!$B$2+1, VLOOKUP(K1183&amp;"@"&amp;L1183, orderadmin, 2))))</f>
        <v/>
      </c>
      <c r="Z1183" s="147" t="str">
        <f t="shared" si="149"/>
        <v/>
      </c>
      <c r="AA1183" s="147" t="str">
        <f t="shared" si="150"/>
        <v/>
      </c>
      <c r="AB1183" s="147" t="str">
        <f t="shared" si="151"/>
        <v/>
      </c>
      <c r="AC1183" s="147" t="str">
        <f t="shared" si="145"/>
        <v/>
      </c>
      <c r="AD1183" s="11" t="str">
        <f t="shared" si="146"/>
        <v/>
      </c>
      <c r="AE1183" s="11" t="str">
        <f t="array" ref="AE1183">IF(ISBLANK(D1183),"",IF(OR($H$2="y",$H$2="m"),IF(AA1183=AA1182,IF(OR(AB1183=$AB$4:$AB1182)=FALSE,AE1182&amp;C1183,AE1182),"("&amp;C1183)&amp;IF(AA1183=AA1184,IF(OR(AB1184=$AB$4:$AB1183)=FALSE,", ",""),") "),""))</f>
        <v/>
      </c>
      <c r="AF1183" s="11" t="str">
        <f t="shared" si="147"/>
        <v/>
      </c>
      <c r="AG1183" s="11" t="str">
        <f t="array" ref="AG1183">IF(ISBLANK(D1183),"",IF(OR($H$2="y",$H$2="m"),IF(AA1183=AA1182,IF(OR(AC1183=$AC$4:$AC1182)=FALSE,AG1182&amp;AF1183,AG1182),"("&amp;AF1183)&amp;IF(AA1183=AA1184,IF(OR(AC1184=$AC$4:$AC1183)=FALSE,", ",""),") "),""))</f>
        <v/>
      </c>
      <c r="AH1183" s="10" t="str">
        <f>IF((ISBLANK(D1183)),"",IF(D1183=D1182,AH1182,"")&amp;IF(B1182&lt;&gt;B1183,((IF(ISBLANK(E1183),$D$3&amp;"Non-type material: "&amp;$D$3,$D$3&amp;INDEX('type-categories'!$A$2:$B$100,MATCH(E1183,'type-categories'!$A$2:$A$100,0),2)&amp;$D$3))),"")&amp;(IF(K1183&lt;&gt;K1182,$C$2&amp;K1183&amp;$K$3&amp;$C$2&amp;" ",(IF(B1183&lt;&gt;B1182,$C$2&amp;K1183&amp;$K$3&amp;$C$2&amp;" ",""))))&amp;(IF(L1183="","",((IF(L1183&lt;&gt;L1182,$D$2&amp;L1183&amp;$L$3&amp;$D$2&amp;" ",IF(B1183&lt;&gt;B1182,$D$2&amp;L1183&amp;$L$3&amp;$D$2&amp;" ",""))))))&amp;(IF(M1183="","",((IF(M1183&lt;&gt;M1182,$E$2&amp;M1183&amp;$E$2&amp;","&amp;" ",IF(B1183&lt;&gt;B1182,$E$2&amp;M1183&amp;$E$2&amp;",",""))))))&amp;(IF(N1183="","",IF(N1183&lt;&gt;N1182,N1183&amp;", ",IF(B1183&lt;&gt;B1182,N1183&amp;", ",""))))&amp;(IF(ISBLANK(O1183),"",(IF(O1183&lt;&gt;O1182,O1183&amp;", ",IF(B1183&lt;&gt;B1182,O1183&amp;", ","")))))&amp;(IF(ISBLANK(P1183),"",(IF(P1183&lt;&gt;P1182,P1183&amp;", ",IF(B1183&lt;&gt;B1182,P1183&amp;", ",IF(Z1183&lt;&gt;Z1182,P1183&amp;", ",""))))))&amp;(IF(ISBLANK(Q1183),"",(IF(Q1183&lt;&gt;Q1182,Q1183&amp;", ",IF(B1183&lt;&gt;B1182,Q1183&amp;", ",IF(Z1183&lt;&gt;Z1182,Q1183&amp;", ",""))))))&amp;(IF(ISBLANK(R1183),"",(IF(R1183&lt;&gt;R1182,R1183&amp;"m, ",IF(B1183&lt;&gt;B1182,R1183&amp;"m, ",IF(Z1183&lt;&gt;Z1182,R1183&amp;"m, ",""))))))&amp;IF(ISBLANK(S1183),"",(IF(B1183&lt;&gt;B1182,S1183&amp;", ",IF(S1183&lt;&gt;S1182,IF((Z1183=Z1182),"same locality "&amp;S1183&amp;", ",S1183&amp;", "),""))))&amp;(IF(ISBLANK(T1183),"",(IF(T1183&lt;&gt;T1182,IF(ISBLANK(F$2),T1183&amp;", ",T1183&amp;" "&amp;F$2&amp;", "),(IF(B1183&lt;&gt;B1182,IF(ISBLANK(F$2),T1183&amp;", ",T1183&amp;" "&amp;F$2&amp;", "),(IF(Z1183&lt;&gt;Z1182,IF(ISBLANK(F$2),T1183&amp;", ",T1183&amp;" "&amp;F$2&amp;", "),IF((U1183&lt;&gt;U1182)*($G$2="Y"),"same collector, ","")))))))))&amp;(IF(ISBLANK(U1183),"",(IF(U1183&lt;&gt;U1182,U1183&amp;", ",(IF(B1183&lt;&gt;B1182,U1183&amp;", ",IF(Z1183&lt;&gt;Z1182,U1183&amp;", ",(IF(T1183&lt;&gt;T1182,IF((T1183&lt;&gt;T1182)*($G$2="Y"),"same date, ", ""),IF((T1183=T1182)*(U1183=U1182)*(S1183&lt;&gt;S1182)*($G$2="Y"),"same collector and date, ", ""))))))))))&amp;(IF(ISBLANK(V1183),"",V1183&amp;", "))&amp;IF((AA1183&lt;&gt;AA1184)*($H$2="y"),AD1183&amp;AE1183,IF((AA1183&lt;&gt;AA1184)*($H$2="m"),AD1183&amp;AG1183,IF(($H$2&lt;&gt;"m")*($H$2&lt;&gt;"Y"),(IF(F1183=0,"",F1183&amp;" "&amp;$F$4&amp;" "))&amp;(IF(G1183=0,"",G1183&amp;" "&amp;$G$4&amp;" "))&amp;(IF(H1183=0,"",H1183&amp;" "&amp;H$4&amp;" "))&amp;(IF(I1183=0,"",I1183&amp;" "&amp;$I$4&amp;" "))&amp;(IF(J1183=0,"",J1183&amp;" "&amp;$J$4&amp;" "))&amp;IF((ISBLANK(C1183)),"","("&amp;C1183&amp;")"),"")))&amp;IF((B1183=B1184)*(K1183=K1184)*(L1183=L1184)*(M1183=M1184),IF(($H$2&lt;&gt;"m")*($H$2&lt;&gt;"Y"), ", ", IF((ISNUMBER(FIND(")",AE1183))), ", ", "")),IF((B1183=B1184)*(K1183=K1184)*(L1183=L1184),"; ",". ")))</f>
        <v/>
      </c>
      <c r="AI1183" s="1"/>
    </row>
    <row r="1184" spans="1:35" x14ac:dyDescent="0.25">
      <c r="A1184" s="3" t="str">
        <f t="shared" si="148"/>
        <v/>
      </c>
      <c r="B1184" s="53" t="str">
        <f t="shared" si="152"/>
        <v/>
      </c>
      <c r="C1184" s="57"/>
      <c r="D1184" s="57"/>
      <c r="E1184" s="57"/>
      <c r="F1184" s="57"/>
      <c r="G1184" s="57"/>
      <c r="H1184" s="57"/>
      <c r="I1184" s="57"/>
      <c r="J1184" s="57"/>
      <c r="K1184" s="57"/>
      <c r="L1184" s="57"/>
      <c r="M1184" s="54"/>
      <c r="N1184" s="57"/>
      <c r="O1184" s="58"/>
      <c r="P1184" s="58"/>
      <c r="Q1184" s="58"/>
      <c r="R1184" s="58"/>
      <c r="S1184" s="54"/>
      <c r="T1184" s="57"/>
      <c r="U1184" s="57"/>
      <c r="V1184" s="57"/>
      <c r="W1184" s="57"/>
      <c r="X1184" s="147" t="str">
        <f>IF(ISBLANK(D1184),"",IF('order-admin-units'!$I$1&lt;&gt;"y", "", IF((K1184="")*(ISBLANK(D1184)=FALSE), 'order-admin-units'!$B$1+1, VLOOKUP(K1184, ordercountry, 2))))</f>
        <v/>
      </c>
      <c r="Y1184" s="147" t="str">
        <f>IF(ISBLANK(D1184),"",IF('order-admin-units'!$I$1&lt;&gt;"y", "", IF(L1184="", 'order-admin-units'!$B$2+1, VLOOKUP(K1184&amp;"@"&amp;L1184, orderadmin, 2))))</f>
        <v/>
      </c>
      <c r="Z1184" s="147" t="str">
        <f t="shared" si="149"/>
        <v/>
      </c>
      <c r="AA1184" s="147" t="str">
        <f t="shared" si="150"/>
        <v/>
      </c>
      <c r="AB1184" s="147" t="str">
        <f t="shared" si="151"/>
        <v/>
      </c>
      <c r="AC1184" s="147" t="str">
        <f t="shared" si="145"/>
        <v/>
      </c>
      <c r="AD1184" s="11" t="str">
        <f t="shared" si="146"/>
        <v/>
      </c>
      <c r="AE1184" s="11" t="str">
        <f t="array" ref="AE1184">IF(ISBLANK(D1184),"",IF(OR($H$2="y",$H$2="m"),IF(AA1184=AA1183,IF(OR(AB1184=$AB$4:$AB1183)=FALSE,AE1183&amp;C1184,AE1183),"("&amp;C1184)&amp;IF(AA1184=AA1185,IF(OR(AB1185=$AB$4:$AB1184)=FALSE,", ",""),") "),""))</f>
        <v/>
      </c>
      <c r="AF1184" s="11" t="str">
        <f t="shared" si="147"/>
        <v/>
      </c>
      <c r="AG1184" s="11" t="str">
        <f t="array" ref="AG1184">IF(ISBLANK(D1184),"",IF(OR($H$2="y",$H$2="m"),IF(AA1184=AA1183,IF(OR(AC1184=$AC$4:$AC1183)=FALSE,AG1183&amp;AF1184,AG1183),"("&amp;AF1184)&amp;IF(AA1184=AA1185,IF(OR(AC1185=$AC$4:$AC1184)=FALSE,", ",""),") "),""))</f>
        <v/>
      </c>
      <c r="AH1184" s="10" t="str">
        <f>IF((ISBLANK(D1184)),"",IF(D1184=D1183,AH1183,"")&amp;IF(B1183&lt;&gt;B1184,((IF(ISBLANK(E1184),$D$3&amp;"Non-type material: "&amp;$D$3,$D$3&amp;INDEX('type-categories'!$A$2:$B$100,MATCH(E1184,'type-categories'!$A$2:$A$100,0),2)&amp;$D$3))),"")&amp;(IF(K1184&lt;&gt;K1183,$C$2&amp;K1184&amp;$K$3&amp;$C$2&amp;" ",(IF(B1184&lt;&gt;B1183,$C$2&amp;K1184&amp;$K$3&amp;$C$2&amp;" ",""))))&amp;(IF(L1184="","",((IF(L1184&lt;&gt;L1183,$D$2&amp;L1184&amp;$L$3&amp;$D$2&amp;" ",IF(B1184&lt;&gt;B1183,$D$2&amp;L1184&amp;$L$3&amp;$D$2&amp;" ",""))))))&amp;(IF(M1184="","",((IF(M1184&lt;&gt;M1183,$E$2&amp;M1184&amp;$E$2&amp;","&amp;" ",IF(B1184&lt;&gt;B1183,$E$2&amp;M1184&amp;$E$2&amp;",",""))))))&amp;(IF(N1184="","",IF(N1184&lt;&gt;N1183,N1184&amp;", ",IF(B1184&lt;&gt;B1183,N1184&amp;", ",""))))&amp;(IF(ISBLANK(O1184),"",(IF(O1184&lt;&gt;O1183,O1184&amp;", ",IF(B1184&lt;&gt;B1183,O1184&amp;", ","")))))&amp;(IF(ISBLANK(P1184),"",(IF(P1184&lt;&gt;P1183,P1184&amp;", ",IF(B1184&lt;&gt;B1183,P1184&amp;", ",IF(Z1184&lt;&gt;Z1183,P1184&amp;", ",""))))))&amp;(IF(ISBLANK(Q1184),"",(IF(Q1184&lt;&gt;Q1183,Q1184&amp;", ",IF(B1184&lt;&gt;B1183,Q1184&amp;", ",IF(Z1184&lt;&gt;Z1183,Q1184&amp;", ",""))))))&amp;(IF(ISBLANK(R1184),"",(IF(R1184&lt;&gt;R1183,R1184&amp;"m, ",IF(B1184&lt;&gt;B1183,R1184&amp;"m, ",IF(Z1184&lt;&gt;Z1183,R1184&amp;"m, ",""))))))&amp;IF(ISBLANK(S1184),"",(IF(B1184&lt;&gt;B1183,S1184&amp;", ",IF(S1184&lt;&gt;S1183,IF((Z1184=Z1183),"same locality "&amp;S1184&amp;", ",S1184&amp;", "),""))))&amp;(IF(ISBLANK(T1184),"",(IF(T1184&lt;&gt;T1183,IF(ISBLANK(F$2),T1184&amp;", ",T1184&amp;" "&amp;F$2&amp;", "),(IF(B1184&lt;&gt;B1183,IF(ISBLANK(F$2),T1184&amp;", ",T1184&amp;" "&amp;F$2&amp;", "),(IF(Z1184&lt;&gt;Z1183,IF(ISBLANK(F$2),T1184&amp;", ",T1184&amp;" "&amp;F$2&amp;", "),IF((U1184&lt;&gt;U1183)*($G$2="Y"),"same collector, ","")))))))))&amp;(IF(ISBLANK(U1184),"",(IF(U1184&lt;&gt;U1183,U1184&amp;", ",(IF(B1184&lt;&gt;B1183,U1184&amp;", ",IF(Z1184&lt;&gt;Z1183,U1184&amp;", ",(IF(T1184&lt;&gt;T1183,IF((T1184&lt;&gt;T1183)*($G$2="Y"),"same date, ", ""),IF((T1184=T1183)*(U1184=U1183)*(S1184&lt;&gt;S1183)*($G$2="Y"),"same collector and date, ", ""))))))))))&amp;(IF(ISBLANK(V1184),"",V1184&amp;", "))&amp;IF((AA1184&lt;&gt;AA1185)*($H$2="y"),AD1184&amp;AE1184,IF((AA1184&lt;&gt;AA1185)*($H$2="m"),AD1184&amp;AG1184,IF(($H$2&lt;&gt;"m")*($H$2&lt;&gt;"Y"),(IF(F1184=0,"",F1184&amp;" "&amp;$F$4&amp;" "))&amp;(IF(G1184=0,"",G1184&amp;" "&amp;$G$4&amp;" "))&amp;(IF(H1184=0,"",H1184&amp;" "&amp;H$4&amp;" "))&amp;(IF(I1184=0,"",I1184&amp;" "&amp;$I$4&amp;" "))&amp;(IF(J1184=0,"",J1184&amp;" "&amp;$J$4&amp;" "))&amp;IF((ISBLANK(C1184)),"","("&amp;C1184&amp;")"),"")))&amp;IF((B1184=B1185)*(K1184=K1185)*(L1184=L1185)*(M1184=M1185),IF(($H$2&lt;&gt;"m")*($H$2&lt;&gt;"Y"), ", ", IF((ISNUMBER(FIND(")",AE1184))), ", ", "")),IF((B1184=B1185)*(K1184=K1185)*(L1184=L1185),"; ",". ")))</f>
        <v/>
      </c>
      <c r="AI1184" s="1"/>
    </row>
    <row r="1185" spans="1:35" x14ac:dyDescent="0.25">
      <c r="A1185" s="3" t="str">
        <f t="shared" si="148"/>
        <v/>
      </c>
      <c r="B1185" s="53" t="str">
        <f t="shared" si="152"/>
        <v/>
      </c>
      <c r="C1185" s="57"/>
      <c r="D1185" s="57"/>
      <c r="E1185" s="57"/>
      <c r="F1185" s="57"/>
      <c r="G1185" s="57"/>
      <c r="H1185" s="57"/>
      <c r="I1185" s="57"/>
      <c r="J1185" s="57"/>
      <c r="K1185" s="57"/>
      <c r="L1185" s="57"/>
      <c r="M1185" s="54"/>
      <c r="N1185" s="57"/>
      <c r="O1185" s="58"/>
      <c r="P1185" s="58"/>
      <c r="Q1185" s="58"/>
      <c r="R1185" s="58"/>
      <c r="S1185" s="54"/>
      <c r="T1185" s="57"/>
      <c r="U1185" s="57"/>
      <c r="V1185" s="57"/>
      <c r="W1185" s="57"/>
      <c r="X1185" s="147" t="str">
        <f>IF(ISBLANK(D1185),"",IF('order-admin-units'!$I$1&lt;&gt;"y", "", IF((K1185="")*(ISBLANK(D1185)=FALSE), 'order-admin-units'!$B$1+1, VLOOKUP(K1185, ordercountry, 2))))</f>
        <v/>
      </c>
      <c r="Y1185" s="147" t="str">
        <f>IF(ISBLANK(D1185),"",IF('order-admin-units'!$I$1&lt;&gt;"y", "", IF(L1185="", 'order-admin-units'!$B$2+1, VLOOKUP(K1185&amp;"@"&amp;L1185, orderadmin, 2))))</f>
        <v/>
      </c>
      <c r="Z1185" s="147" t="str">
        <f t="shared" si="149"/>
        <v/>
      </c>
      <c r="AA1185" s="147" t="str">
        <f t="shared" si="150"/>
        <v/>
      </c>
      <c r="AB1185" s="147" t="str">
        <f t="shared" si="151"/>
        <v/>
      </c>
      <c r="AC1185" s="147" t="str">
        <f t="shared" si="145"/>
        <v/>
      </c>
      <c r="AD1185" s="11" t="str">
        <f t="shared" si="146"/>
        <v/>
      </c>
      <c r="AE1185" s="11" t="str">
        <f t="array" ref="AE1185">IF(ISBLANK(D1185),"",IF(OR($H$2="y",$H$2="m"),IF(AA1185=AA1184,IF(OR(AB1185=$AB$4:$AB1184)=FALSE,AE1184&amp;C1185,AE1184),"("&amp;C1185)&amp;IF(AA1185=AA1186,IF(OR(AB1186=$AB$4:$AB1185)=FALSE,", ",""),") "),""))</f>
        <v/>
      </c>
      <c r="AF1185" s="11" t="str">
        <f t="shared" si="147"/>
        <v/>
      </c>
      <c r="AG1185" s="11" t="str">
        <f t="array" ref="AG1185">IF(ISBLANK(D1185),"",IF(OR($H$2="y",$H$2="m"),IF(AA1185=AA1184,IF(OR(AC1185=$AC$4:$AC1184)=FALSE,AG1184&amp;AF1185,AG1184),"("&amp;AF1185)&amp;IF(AA1185=AA1186,IF(OR(AC1186=$AC$4:$AC1185)=FALSE,", ",""),") "),""))</f>
        <v/>
      </c>
      <c r="AH1185" s="10" t="str">
        <f>IF((ISBLANK(D1185)),"",IF(D1185=D1184,AH1184,"")&amp;IF(B1184&lt;&gt;B1185,((IF(ISBLANK(E1185),$D$3&amp;"Non-type material: "&amp;$D$3,$D$3&amp;INDEX('type-categories'!$A$2:$B$100,MATCH(E1185,'type-categories'!$A$2:$A$100,0),2)&amp;$D$3))),"")&amp;(IF(K1185&lt;&gt;K1184,$C$2&amp;K1185&amp;$K$3&amp;$C$2&amp;" ",(IF(B1185&lt;&gt;B1184,$C$2&amp;K1185&amp;$K$3&amp;$C$2&amp;" ",""))))&amp;(IF(L1185="","",((IF(L1185&lt;&gt;L1184,$D$2&amp;L1185&amp;$L$3&amp;$D$2&amp;" ",IF(B1185&lt;&gt;B1184,$D$2&amp;L1185&amp;$L$3&amp;$D$2&amp;" ",""))))))&amp;(IF(M1185="","",((IF(M1185&lt;&gt;M1184,$E$2&amp;M1185&amp;$E$2&amp;","&amp;" ",IF(B1185&lt;&gt;B1184,$E$2&amp;M1185&amp;$E$2&amp;",",""))))))&amp;(IF(N1185="","",IF(N1185&lt;&gt;N1184,N1185&amp;", ",IF(B1185&lt;&gt;B1184,N1185&amp;", ",""))))&amp;(IF(ISBLANK(O1185),"",(IF(O1185&lt;&gt;O1184,O1185&amp;", ",IF(B1185&lt;&gt;B1184,O1185&amp;", ","")))))&amp;(IF(ISBLANK(P1185),"",(IF(P1185&lt;&gt;P1184,P1185&amp;", ",IF(B1185&lt;&gt;B1184,P1185&amp;", ",IF(Z1185&lt;&gt;Z1184,P1185&amp;", ",""))))))&amp;(IF(ISBLANK(Q1185),"",(IF(Q1185&lt;&gt;Q1184,Q1185&amp;", ",IF(B1185&lt;&gt;B1184,Q1185&amp;", ",IF(Z1185&lt;&gt;Z1184,Q1185&amp;", ",""))))))&amp;(IF(ISBLANK(R1185),"",(IF(R1185&lt;&gt;R1184,R1185&amp;"m, ",IF(B1185&lt;&gt;B1184,R1185&amp;"m, ",IF(Z1185&lt;&gt;Z1184,R1185&amp;"m, ",""))))))&amp;IF(ISBLANK(S1185),"",(IF(B1185&lt;&gt;B1184,S1185&amp;", ",IF(S1185&lt;&gt;S1184,IF((Z1185=Z1184),"same locality "&amp;S1185&amp;", ",S1185&amp;", "),""))))&amp;(IF(ISBLANK(T1185),"",(IF(T1185&lt;&gt;T1184,IF(ISBLANK(F$2),T1185&amp;", ",T1185&amp;" "&amp;F$2&amp;", "),(IF(B1185&lt;&gt;B1184,IF(ISBLANK(F$2),T1185&amp;", ",T1185&amp;" "&amp;F$2&amp;", "),(IF(Z1185&lt;&gt;Z1184,IF(ISBLANK(F$2),T1185&amp;", ",T1185&amp;" "&amp;F$2&amp;", "),IF((U1185&lt;&gt;U1184)*($G$2="Y"),"same collector, ","")))))))))&amp;(IF(ISBLANK(U1185),"",(IF(U1185&lt;&gt;U1184,U1185&amp;", ",(IF(B1185&lt;&gt;B1184,U1185&amp;", ",IF(Z1185&lt;&gt;Z1184,U1185&amp;", ",(IF(T1185&lt;&gt;T1184,IF((T1185&lt;&gt;T1184)*($G$2="Y"),"same date, ", ""),IF((T1185=T1184)*(U1185=U1184)*(S1185&lt;&gt;S1184)*($G$2="Y"),"same collector and date, ", ""))))))))))&amp;(IF(ISBLANK(V1185),"",V1185&amp;", "))&amp;IF((AA1185&lt;&gt;AA1186)*($H$2="y"),AD1185&amp;AE1185,IF((AA1185&lt;&gt;AA1186)*($H$2="m"),AD1185&amp;AG1185,IF(($H$2&lt;&gt;"m")*($H$2&lt;&gt;"Y"),(IF(F1185=0,"",F1185&amp;" "&amp;$F$4&amp;" "))&amp;(IF(G1185=0,"",G1185&amp;" "&amp;$G$4&amp;" "))&amp;(IF(H1185=0,"",H1185&amp;" "&amp;H$4&amp;" "))&amp;(IF(I1185=0,"",I1185&amp;" "&amp;$I$4&amp;" "))&amp;(IF(J1185=0,"",J1185&amp;" "&amp;$J$4&amp;" "))&amp;IF((ISBLANK(C1185)),"","("&amp;C1185&amp;")"),"")))&amp;IF((B1185=B1186)*(K1185=K1186)*(L1185=L1186)*(M1185=M1186),IF(($H$2&lt;&gt;"m")*($H$2&lt;&gt;"Y"), ", ", IF((ISNUMBER(FIND(")",AE1185))), ", ", "")),IF((B1185=B1186)*(K1185=K1186)*(L1185=L1186),"; ",". ")))</f>
        <v/>
      </c>
      <c r="AI1185" s="1"/>
    </row>
    <row r="1186" spans="1:35" x14ac:dyDescent="0.25">
      <c r="A1186" s="3" t="str">
        <f t="shared" si="148"/>
        <v/>
      </c>
      <c r="B1186" s="53" t="str">
        <f t="shared" si="152"/>
        <v/>
      </c>
      <c r="C1186" s="57"/>
      <c r="D1186" s="57"/>
      <c r="E1186" s="57"/>
      <c r="F1186" s="57"/>
      <c r="G1186" s="57"/>
      <c r="H1186" s="57"/>
      <c r="I1186" s="57"/>
      <c r="J1186" s="57"/>
      <c r="K1186" s="57"/>
      <c r="L1186" s="57"/>
      <c r="M1186" s="54"/>
      <c r="N1186" s="57"/>
      <c r="O1186" s="58"/>
      <c r="P1186" s="58"/>
      <c r="Q1186" s="58"/>
      <c r="R1186" s="58"/>
      <c r="S1186" s="54"/>
      <c r="T1186" s="57"/>
      <c r="U1186" s="57"/>
      <c r="V1186" s="57"/>
      <c r="W1186" s="57"/>
      <c r="X1186" s="147" t="str">
        <f>IF(ISBLANK(D1186),"",IF('order-admin-units'!$I$1&lt;&gt;"y", "", IF((K1186="")*(ISBLANK(D1186)=FALSE), 'order-admin-units'!$B$1+1, VLOOKUP(K1186, ordercountry, 2))))</f>
        <v/>
      </c>
      <c r="Y1186" s="147" t="str">
        <f>IF(ISBLANK(D1186),"",IF('order-admin-units'!$I$1&lt;&gt;"y", "", IF(L1186="", 'order-admin-units'!$B$2+1, VLOOKUP(K1186&amp;"@"&amp;L1186, orderadmin, 2))))</f>
        <v/>
      </c>
      <c r="Z1186" s="147" t="str">
        <f t="shared" si="149"/>
        <v/>
      </c>
      <c r="AA1186" s="147" t="str">
        <f t="shared" si="150"/>
        <v/>
      </c>
      <c r="AB1186" s="147" t="str">
        <f t="shared" si="151"/>
        <v/>
      </c>
      <c r="AC1186" s="147" t="str">
        <f t="shared" si="145"/>
        <v/>
      </c>
      <c r="AD1186" s="11" t="str">
        <f t="shared" si="146"/>
        <v/>
      </c>
      <c r="AE1186" s="11" t="str">
        <f t="array" ref="AE1186">IF(ISBLANK(D1186),"",IF(OR($H$2="y",$H$2="m"),IF(AA1186=AA1185,IF(OR(AB1186=$AB$4:$AB1185)=FALSE,AE1185&amp;C1186,AE1185),"("&amp;C1186)&amp;IF(AA1186=AA1187,IF(OR(AB1187=$AB$4:$AB1186)=FALSE,", ",""),") "),""))</f>
        <v/>
      </c>
      <c r="AF1186" s="11" t="str">
        <f t="shared" si="147"/>
        <v/>
      </c>
      <c r="AG1186" s="11" t="str">
        <f t="array" ref="AG1186">IF(ISBLANK(D1186),"",IF(OR($H$2="y",$H$2="m"),IF(AA1186=AA1185,IF(OR(AC1186=$AC$4:$AC1185)=FALSE,AG1185&amp;AF1186,AG1185),"("&amp;AF1186)&amp;IF(AA1186=AA1187,IF(OR(AC1187=$AC$4:$AC1186)=FALSE,", ",""),") "),""))</f>
        <v/>
      </c>
      <c r="AH1186" s="10" t="str">
        <f>IF((ISBLANK(D1186)),"",IF(D1186=D1185,AH1185,"")&amp;IF(B1185&lt;&gt;B1186,((IF(ISBLANK(E1186),$D$3&amp;"Non-type material: "&amp;$D$3,$D$3&amp;INDEX('type-categories'!$A$2:$B$100,MATCH(E1186,'type-categories'!$A$2:$A$100,0),2)&amp;$D$3))),"")&amp;(IF(K1186&lt;&gt;K1185,$C$2&amp;K1186&amp;$K$3&amp;$C$2&amp;" ",(IF(B1186&lt;&gt;B1185,$C$2&amp;K1186&amp;$K$3&amp;$C$2&amp;" ",""))))&amp;(IF(L1186="","",((IF(L1186&lt;&gt;L1185,$D$2&amp;L1186&amp;$L$3&amp;$D$2&amp;" ",IF(B1186&lt;&gt;B1185,$D$2&amp;L1186&amp;$L$3&amp;$D$2&amp;" ",""))))))&amp;(IF(M1186="","",((IF(M1186&lt;&gt;M1185,$E$2&amp;M1186&amp;$E$2&amp;","&amp;" ",IF(B1186&lt;&gt;B1185,$E$2&amp;M1186&amp;$E$2&amp;",",""))))))&amp;(IF(N1186="","",IF(N1186&lt;&gt;N1185,N1186&amp;", ",IF(B1186&lt;&gt;B1185,N1186&amp;", ",""))))&amp;(IF(ISBLANK(O1186),"",(IF(O1186&lt;&gt;O1185,O1186&amp;", ",IF(B1186&lt;&gt;B1185,O1186&amp;", ","")))))&amp;(IF(ISBLANK(P1186),"",(IF(P1186&lt;&gt;P1185,P1186&amp;", ",IF(B1186&lt;&gt;B1185,P1186&amp;", ",IF(Z1186&lt;&gt;Z1185,P1186&amp;", ",""))))))&amp;(IF(ISBLANK(Q1186),"",(IF(Q1186&lt;&gt;Q1185,Q1186&amp;", ",IF(B1186&lt;&gt;B1185,Q1186&amp;", ",IF(Z1186&lt;&gt;Z1185,Q1186&amp;", ",""))))))&amp;(IF(ISBLANK(R1186),"",(IF(R1186&lt;&gt;R1185,R1186&amp;"m, ",IF(B1186&lt;&gt;B1185,R1186&amp;"m, ",IF(Z1186&lt;&gt;Z1185,R1186&amp;"m, ",""))))))&amp;IF(ISBLANK(S1186),"",(IF(B1186&lt;&gt;B1185,S1186&amp;", ",IF(S1186&lt;&gt;S1185,IF((Z1186=Z1185),"same locality "&amp;S1186&amp;", ",S1186&amp;", "),""))))&amp;(IF(ISBLANK(T1186),"",(IF(T1186&lt;&gt;T1185,IF(ISBLANK(F$2),T1186&amp;", ",T1186&amp;" "&amp;F$2&amp;", "),(IF(B1186&lt;&gt;B1185,IF(ISBLANK(F$2),T1186&amp;", ",T1186&amp;" "&amp;F$2&amp;", "),(IF(Z1186&lt;&gt;Z1185,IF(ISBLANK(F$2),T1186&amp;", ",T1186&amp;" "&amp;F$2&amp;", "),IF((U1186&lt;&gt;U1185)*($G$2="Y"),"same collector, ","")))))))))&amp;(IF(ISBLANK(U1186),"",(IF(U1186&lt;&gt;U1185,U1186&amp;", ",(IF(B1186&lt;&gt;B1185,U1186&amp;", ",IF(Z1186&lt;&gt;Z1185,U1186&amp;", ",(IF(T1186&lt;&gt;T1185,IF((T1186&lt;&gt;T1185)*($G$2="Y"),"same date, ", ""),IF((T1186=T1185)*(U1186=U1185)*(S1186&lt;&gt;S1185)*($G$2="Y"),"same collector and date, ", ""))))))))))&amp;(IF(ISBLANK(V1186),"",V1186&amp;", "))&amp;IF((AA1186&lt;&gt;AA1187)*($H$2="y"),AD1186&amp;AE1186,IF((AA1186&lt;&gt;AA1187)*($H$2="m"),AD1186&amp;AG1186,IF(($H$2&lt;&gt;"m")*($H$2&lt;&gt;"Y"),(IF(F1186=0,"",F1186&amp;" "&amp;$F$4&amp;" "))&amp;(IF(G1186=0,"",G1186&amp;" "&amp;$G$4&amp;" "))&amp;(IF(H1186=0,"",H1186&amp;" "&amp;H$4&amp;" "))&amp;(IF(I1186=0,"",I1186&amp;" "&amp;$I$4&amp;" "))&amp;(IF(J1186=0,"",J1186&amp;" "&amp;$J$4&amp;" "))&amp;IF((ISBLANK(C1186)),"","("&amp;C1186&amp;")"),"")))&amp;IF((B1186=B1187)*(K1186=K1187)*(L1186=L1187)*(M1186=M1187),IF(($H$2&lt;&gt;"m")*($H$2&lt;&gt;"Y"), ", ", IF((ISNUMBER(FIND(")",AE1186))), ", ", "")),IF((B1186=B1187)*(K1186=K1187)*(L1186=L1187),"; ",". ")))</f>
        <v/>
      </c>
      <c r="AI1186" s="1"/>
    </row>
    <row r="1187" spans="1:35" x14ac:dyDescent="0.25">
      <c r="A1187" s="3" t="str">
        <f t="shared" si="148"/>
        <v/>
      </c>
      <c r="B1187" s="53" t="str">
        <f t="shared" si="152"/>
        <v/>
      </c>
      <c r="C1187" s="57"/>
      <c r="D1187" s="57"/>
      <c r="E1187" s="57"/>
      <c r="F1187" s="57"/>
      <c r="G1187" s="57"/>
      <c r="H1187" s="57"/>
      <c r="I1187" s="57"/>
      <c r="J1187" s="57"/>
      <c r="K1187" s="57"/>
      <c r="L1187" s="57"/>
      <c r="M1187" s="54"/>
      <c r="N1187" s="57"/>
      <c r="O1187" s="58"/>
      <c r="P1187" s="58"/>
      <c r="Q1187" s="58"/>
      <c r="R1187" s="58"/>
      <c r="S1187" s="54"/>
      <c r="T1187" s="57"/>
      <c r="U1187" s="57"/>
      <c r="V1187" s="57"/>
      <c r="W1187" s="57"/>
      <c r="X1187" s="147" t="str">
        <f>IF(ISBLANK(D1187),"",IF('order-admin-units'!$I$1&lt;&gt;"y", "", IF((K1187="")*(ISBLANK(D1187)=FALSE), 'order-admin-units'!$B$1+1, VLOOKUP(K1187, ordercountry, 2))))</f>
        <v/>
      </c>
      <c r="Y1187" s="147" t="str">
        <f>IF(ISBLANK(D1187),"",IF('order-admin-units'!$I$1&lt;&gt;"y", "", IF(L1187="", 'order-admin-units'!$B$2+1, VLOOKUP(K1187&amp;"@"&amp;L1187, orderadmin, 2))))</f>
        <v/>
      </c>
      <c r="Z1187" s="147" t="str">
        <f t="shared" si="149"/>
        <v/>
      </c>
      <c r="AA1187" s="147" t="str">
        <f t="shared" si="150"/>
        <v/>
      </c>
      <c r="AB1187" s="147" t="str">
        <f t="shared" si="151"/>
        <v/>
      </c>
      <c r="AC1187" s="147" t="str">
        <f t="shared" si="145"/>
        <v/>
      </c>
      <c r="AD1187" s="11" t="str">
        <f t="shared" si="146"/>
        <v/>
      </c>
      <c r="AE1187" s="11" t="str">
        <f t="array" ref="AE1187">IF(ISBLANK(D1187),"",IF(OR($H$2="y",$H$2="m"),IF(AA1187=AA1186,IF(OR(AB1187=$AB$4:$AB1186)=FALSE,AE1186&amp;C1187,AE1186),"("&amp;C1187)&amp;IF(AA1187=AA1188,IF(OR(AB1188=$AB$4:$AB1187)=FALSE,", ",""),") "),""))</f>
        <v/>
      </c>
      <c r="AF1187" s="11" t="str">
        <f t="shared" si="147"/>
        <v/>
      </c>
      <c r="AG1187" s="11" t="str">
        <f t="array" ref="AG1187">IF(ISBLANK(D1187),"",IF(OR($H$2="y",$H$2="m"),IF(AA1187=AA1186,IF(OR(AC1187=$AC$4:$AC1186)=FALSE,AG1186&amp;AF1187,AG1186),"("&amp;AF1187)&amp;IF(AA1187=AA1188,IF(OR(AC1188=$AC$4:$AC1187)=FALSE,", ",""),") "),""))</f>
        <v/>
      </c>
      <c r="AH1187" s="10" t="str">
        <f>IF((ISBLANK(D1187)),"",IF(D1187=D1186,AH1186,"")&amp;IF(B1186&lt;&gt;B1187,((IF(ISBLANK(E1187),$D$3&amp;"Non-type material: "&amp;$D$3,$D$3&amp;INDEX('type-categories'!$A$2:$B$100,MATCH(E1187,'type-categories'!$A$2:$A$100,0),2)&amp;$D$3))),"")&amp;(IF(K1187&lt;&gt;K1186,$C$2&amp;K1187&amp;$K$3&amp;$C$2&amp;" ",(IF(B1187&lt;&gt;B1186,$C$2&amp;K1187&amp;$K$3&amp;$C$2&amp;" ",""))))&amp;(IF(L1187="","",((IF(L1187&lt;&gt;L1186,$D$2&amp;L1187&amp;$L$3&amp;$D$2&amp;" ",IF(B1187&lt;&gt;B1186,$D$2&amp;L1187&amp;$L$3&amp;$D$2&amp;" ",""))))))&amp;(IF(M1187="","",((IF(M1187&lt;&gt;M1186,$E$2&amp;M1187&amp;$E$2&amp;","&amp;" ",IF(B1187&lt;&gt;B1186,$E$2&amp;M1187&amp;$E$2&amp;",",""))))))&amp;(IF(N1187="","",IF(N1187&lt;&gt;N1186,N1187&amp;", ",IF(B1187&lt;&gt;B1186,N1187&amp;", ",""))))&amp;(IF(ISBLANK(O1187),"",(IF(O1187&lt;&gt;O1186,O1187&amp;", ",IF(B1187&lt;&gt;B1186,O1187&amp;", ","")))))&amp;(IF(ISBLANK(P1187),"",(IF(P1187&lt;&gt;P1186,P1187&amp;", ",IF(B1187&lt;&gt;B1186,P1187&amp;", ",IF(Z1187&lt;&gt;Z1186,P1187&amp;", ",""))))))&amp;(IF(ISBLANK(Q1187),"",(IF(Q1187&lt;&gt;Q1186,Q1187&amp;", ",IF(B1187&lt;&gt;B1186,Q1187&amp;", ",IF(Z1187&lt;&gt;Z1186,Q1187&amp;", ",""))))))&amp;(IF(ISBLANK(R1187),"",(IF(R1187&lt;&gt;R1186,R1187&amp;"m, ",IF(B1187&lt;&gt;B1186,R1187&amp;"m, ",IF(Z1187&lt;&gt;Z1186,R1187&amp;"m, ",""))))))&amp;IF(ISBLANK(S1187),"",(IF(B1187&lt;&gt;B1186,S1187&amp;", ",IF(S1187&lt;&gt;S1186,IF((Z1187=Z1186),"same locality "&amp;S1187&amp;", ",S1187&amp;", "),""))))&amp;(IF(ISBLANK(T1187),"",(IF(T1187&lt;&gt;T1186,IF(ISBLANK(F$2),T1187&amp;", ",T1187&amp;" "&amp;F$2&amp;", "),(IF(B1187&lt;&gt;B1186,IF(ISBLANK(F$2),T1187&amp;", ",T1187&amp;" "&amp;F$2&amp;", "),(IF(Z1187&lt;&gt;Z1186,IF(ISBLANK(F$2),T1187&amp;", ",T1187&amp;" "&amp;F$2&amp;", "),IF((U1187&lt;&gt;U1186)*($G$2="Y"),"same collector, ","")))))))))&amp;(IF(ISBLANK(U1187),"",(IF(U1187&lt;&gt;U1186,U1187&amp;", ",(IF(B1187&lt;&gt;B1186,U1187&amp;", ",IF(Z1187&lt;&gt;Z1186,U1187&amp;", ",(IF(T1187&lt;&gt;T1186,IF((T1187&lt;&gt;T1186)*($G$2="Y"),"same date, ", ""),IF((T1187=T1186)*(U1187=U1186)*(S1187&lt;&gt;S1186)*($G$2="Y"),"same collector and date, ", ""))))))))))&amp;(IF(ISBLANK(V1187),"",V1187&amp;", "))&amp;IF((AA1187&lt;&gt;AA1188)*($H$2="y"),AD1187&amp;AE1187,IF((AA1187&lt;&gt;AA1188)*($H$2="m"),AD1187&amp;AG1187,IF(($H$2&lt;&gt;"m")*($H$2&lt;&gt;"Y"),(IF(F1187=0,"",F1187&amp;" "&amp;$F$4&amp;" "))&amp;(IF(G1187=0,"",G1187&amp;" "&amp;$G$4&amp;" "))&amp;(IF(H1187=0,"",H1187&amp;" "&amp;H$4&amp;" "))&amp;(IF(I1187=0,"",I1187&amp;" "&amp;$I$4&amp;" "))&amp;(IF(J1187=0,"",J1187&amp;" "&amp;$J$4&amp;" "))&amp;IF((ISBLANK(C1187)),"","("&amp;C1187&amp;")"),"")))&amp;IF((B1187=B1188)*(K1187=K1188)*(L1187=L1188)*(M1187=M1188),IF(($H$2&lt;&gt;"m")*($H$2&lt;&gt;"Y"), ", ", IF((ISNUMBER(FIND(")",AE1187))), ", ", "")),IF((B1187=B1188)*(K1187=K1188)*(L1187=L1188),"; ",". ")))</f>
        <v/>
      </c>
      <c r="AI1187" s="1"/>
    </row>
    <row r="1188" spans="1:35" x14ac:dyDescent="0.25">
      <c r="A1188" s="3" t="str">
        <f t="shared" si="148"/>
        <v/>
      </c>
      <c r="B1188" s="53" t="str">
        <f t="shared" si="152"/>
        <v/>
      </c>
      <c r="C1188" s="57"/>
      <c r="D1188" s="57"/>
      <c r="E1188" s="57"/>
      <c r="F1188" s="57"/>
      <c r="G1188" s="57"/>
      <c r="H1188" s="57"/>
      <c r="I1188" s="57"/>
      <c r="J1188" s="57"/>
      <c r="K1188" s="57"/>
      <c r="L1188" s="57"/>
      <c r="M1188" s="54"/>
      <c r="N1188" s="57"/>
      <c r="O1188" s="58"/>
      <c r="P1188" s="58"/>
      <c r="Q1188" s="58"/>
      <c r="R1188" s="58"/>
      <c r="S1188" s="54"/>
      <c r="T1188" s="57"/>
      <c r="U1188" s="57"/>
      <c r="V1188" s="57"/>
      <c r="W1188" s="57"/>
      <c r="X1188" s="147" t="str">
        <f>IF(ISBLANK(D1188),"",IF('order-admin-units'!$I$1&lt;&gt;"y", "", IF((K1188="")*(ISBLANK(D1188)=FALSE), 'order-admin-units'!$B$1+1, VLOOKUP(K1188, ordercountry, 2))))</f>
        <v/>
      </c>
      <c r="Y1188" s="147" t="str">
        <f>IF(ISBLANK(D1188),"",IF('order-admin-units'!$I$1&lt;&gt;"y", "", IF(L1188="", 'order-admin-units'!$B$2+1, VLOOKUP(K1188&amp;"@"&amp;L1188, orderadmin, 2))))</f>
        <v/>
      </c>
      <c r="Z1188" s="147" t="str">
        <f t="shared" si="149"/>
        <v/>
      </c>
      <c r="AA1188" s="147" t="str">
        <f t="shared" si="150"/>
        <v/>
      </c>
      <c r="AB1188" s="147" t="str">
        <f t="shared" si="151"/>
        <v/>
      </c>
      <c r="AC1188" s="147" t="str">
        <f t="shared" si="145"/>
        <v/>
      </c>
      <c r="AD1188" s="11" t="str">
        <f t="shared" si="146"/>
        <v/>
      </c>
      <c r="AE1188" s="11" t="str">
        <f t="array" ref="AE1188">IF(ISBLANK(D1188),"",IF(OR($H$2="y",$H$2="m"),IF(AA1188=AA1187,IF(OR(AB1188=$AB$4:$AB1187)=FALSE,AE1187&amp;C1188,AE1187),"("&amp;C1188)&amp;IF(AA1188=AA1189,IF(OR(AB1189=$AB$4:$AB1188)=FALSE,", ",""),") "),""))</f>
        <v/>
      </c>
      <c r="AF1188" s="11" t="str">
        <f t="shared" si="147"/>
        <v/>
      </c>
      <c r="AG1188" s="11" t="str">
        <f t="array" ref="AG1188">IF(ISBLANK(D1188),"",IF(OR($H$2="y",$H$2="m"),IF(AA1188=AA1187,IF(OR(AC1188=$AC$4:$AC1187)=FALSE,AG1187&amp;AF1188,AG1187),"("&amp;AF1188)&amp;IF(AA1188=AA1189,IF(OR(AC1189=$AC$4:$AC1188)=FALSE,", ",""),") "),""))</f>
        <v/>
      </c>
      <c r="AH1188" s="10" t="str">
        <f>IF((ISBLANK(D1188)),"",IF(D1188=D1187,AH1187,"")&amp;IF(B1187&lt;&gt;B1188,((IF(ISBLANK(E1188),$D$3&amp;"Non-type material: "&amp;$D$3,$D$3&amp;INDEX('type-categories'!$A$2:$B$100,MATCH(E1188,'type-categories'!$A$2:$A$100,0),2)&amp;$D$3))),"")&amp;(IF(K1188&lt;&gt;K1187,$C$2&amp;K1188&amp;$K$3&amp;$C$2&amp;" ",(IF(B1188&lt;&gt;B1187,$C$2&amp;K1188&amp;$K$3&amp;$C$2&amp;" ",""))))&amp;(IF(L1188="","",((IF(L1188&lt;&gt;L1187,$D$2&amp;L1188&amp;$L$3&amp;$D$2&amp;" ",IF(B1188&lt;&gt;B1187,$D$2&amp;L1188&amp;$L$3&amp;$D$2&amp;" ",""))))))&amp;(IF(M1188="","",((IF(M1188&lt;&gt;M1187,$E$2&amp;M1188&amp;$E$2&amp;","&amp;" ",IF(B1188&lt;&gt;B1187,$E$2&amp;M1188&amp;$E$2&amp;",",""))))))&amp;(IF(N1188="","",IF(N1188&lt;&gt;N1187,N1188&amp;", ",IF(B1188&lt;&gt;B1187,N1188&amp;", ",""))))&amp;(IF(ISBLANK(O1188),"",(IF(O1188&lt;&gt;O1187,O1188&amp;", ",IF(B1188&lt;&gt;B1187,O1188&amp;", ","")))))&amp;(IF(ISBLANK(P1188),"",(IF(P1188&lt;&gt;P1187,P1188&amp;", ",IF(B1188&lt;&gt;B1187,P1188&amp;", ",IF(Z1188&lt;&gt;Z1187,P1188&amp;", ",""))))))&amp;(IF(ISBLANK(Q1188),"",(IF(Q1188&lt;&gt;Q1187,Q1188&amp;", ",IF(B1188&lt;&gt;B1187,Q1188&amp;", ",IF(Z1188&lt;&gt;Z1187,Q1188&amp;", ",""))))))&amp;(IF(ISBLANK(R1188),"",(IF(R1188&lt;&gt;R1187,R1188&amp;"m, ",IF(B1188&lt;&gt;B1187,R1188&amp;"m, ",IF(Z1188&lt;&gt;Z1187,R1188&amp;"m, ",""))))))&amp;IF(ISBLANK(S1188),"",(IF(B1188&lt;&gt;B1187,S1188&amp;", ",IF(S1188&lt;&gt;S1187,IF((Z1188=Z1187),"same locality "&amp;S1188&amp;", ",S1188&amp;", "),""))))&amp;(IF(ISBLANK(T1188),"",(IF(T1188&lt;&gt;T1187,IF(ISBLANK(F$2),T1188&amp;", ",T1188&amp;" "&amp;F$2&amp;", "),(IF(B1188&lt;&gt;B1187,IF(ISBLANK(F$2),T1188&amp;", ",T1188&amp;" "&amp;F$2&amp;", "),(IF(Z1188&lt;&gt;Z1187,IF(ISBLANK(F$2),T1188&amp;", ",T1188&amp;" "&amp;F$2&amp;", "),IF((U1188&lt;&gt;U1187)*($G$2="Y"),"same collector, ","")))))))))&amp;(IF(ISBLANK(U1188),"",(IF(U1188&lt;&gt;U1187,U1188&amp;", ",(IF(B1188&lt;&gt;B1187,U1188&amp;", ",IF(Z1188&lt;&gt;Z1187,U1188&amp;", ",(IF(T1188&lt;&gt;T1187,IF((T1188&lt;&gt;T1187)*($G$2="Y"),"same date, ", ""),IF((T1188=T1187)*(U1188=U1187)*(S1188&lt;&gt;S1187)*($G$2="Y"),"same collector and date, ", ""))))))))))&amp;(IF(ISBLANK(V1188),"",V1188&amp;", "))&amp;IF((AA1188&lt;&gt;AA1189)*($H$2="y"),AD1188&amp;AE1188,IF((AA1188&lt;&gt;AA1189)*($H$2="m"),AD1188&amp;AG1188,IF(($H$2&lt;&gt;"m")*($H$2&lt;&gt;"Y"),(IF(F1188=0,"",F1188&amp;" "&amp;$F$4&amp;" "))&amp;(IF(G1188=0,"",G1188&amp;" "&amp;$G$4&amp;" "))&amp;(IF(H1188=0,"",H1188&amp;" "&amp;H$4&amp;" "))&amp;(IF(I1188=0,"",I1188&amp;" "&amp;$I$4&amp;" "))&amp;(IF(J1188=0,"",J1188&amp;" "&amp;$J$4&amp;" "))&amp;IF((ISBLANK(C1188)),"","("&amp;C1188&amp;")"),"")))&amp;IF((B1188=B1189)*(K1188=K1189)*(L1188=L1189)*(M1188=M1189),IF(($H$2&lt;&gt;"m")*($H$2&lt;&gt;"Y"), ", ", IF((ISNUMBER(FIND(")",AE1188))), ", ", "")),IF((B1188=B1189)*(K1188=K1189)*(L1188=L1189),"; ",". ")))</f>
        <v/>
      </c>
      <c r="AI1188" s="1"/>
    </row>
    <row r="1189" spans="1:35" x14ac:dyDescent="0.25">
      <c r="A1189" s="3" t="str">
        <f t="shared" si="148"/>
        <v/>
      </c>
      <c r="B1189" s="53" t="str">
        <f t="shared" si="152"/>
        <v/>
      </c>
      <c r="C1189" s="57"/>
      <c r="D1189" s="57"/>
      <c r="E1189" s="57"/>
      <c r="F1189" s="57"/>
      <c r="G1189" s="57"/>
      <c r="H1189" s="57"/>
      <c r="I1189" s="57"/>
      <c r="J1189" s="57"/>
      <c r="K1189" s="57"/>
      <c r="L1189" s="57"/>
      <c r="M1189" s="54"/>
      <c r="N1189" s="57"/>
      <c r="O1189" s="58"/>
      <c r="P1189" s="58"/>
      <c r="Q1189" s="58"/>
      <c r="R1189" s="58"/>
      <c r="S1189" s="54"/>
      <c r="T1189" s="57"/>
      <c r="U1189" s="57"/>
      <c r="V1189" s="57"/>
      <c r="W1189" s="57"/>
      <c r="X1189" s="147" t="str">
        <f>IF(ISBLANK(D1189),"",IF('order-admin-units'!$I$1&lt;&gt;"y", "", IF((K1189="")*(ISBLANK(D1189)=FALSE), 'order-admin-units'!$B$1+1, VLOOKUP(K1189, ordercountry, 2))))</f>
        <v/>
      </c>
      <c r="Y1189" s="147" t="str">
        <f>IF(ISBLANK(D1189),"",IF('order-admin-units'!$I$1&lt;&gt;"y", "", IF(L1189="", 'order-admin-units'!$B$2+1, VLOOKUP(K1189&amp;"@"&amp;L1189, orderadmin, 2))))</f>
        <v/>
      </c>
      <c r="Z1189" s="147" t="str">
        <f t="shared" si="149"/>
        <v/>
      </c>
      <c r="AA1189" s="147" t="str">
        <f t="shared" si="150"/>
        <v/>
      </c>
      <c r="AB1189" s="147" t="str">
        <f t="shared" si="151"/>
        <v/>
      </c>
      <c r="AC1189" s="147" t="str">
        <f t="shared" si="145"/>
        <v/>
      </c>
      <c r="AD1189" s="11" t="str">
        <f t="shared" si="146"/>
        <v/>
      </c>
      <c r="AE1189" s="11" t="str">
        <f t="array" ref="AE1189">IF(ISBLANK(D1189),"",IF(OR($H$2="y",$H$2="m"),IF(AA1189=AA1188,IF(OR(AB1189=$AB$4:$AB1188)=FALSE,AE1188&amp;C1189,AE1188),"("&amp;C1189)&amp;IF(AA1189=AA1190,IF(OR(AB1190=$AB$4:$AB1189)=FALSE,", ",""),") "),""))</f>
        <v/>
      </c>
      <c r="AF1189" s="11" t="str">
        <f t="shared" si="147"/>
        <v/>
      </c>
      <c r="AG1189" s="11" t="str">
        <f t="array" ref="AG1189">IF(ISBLANK(D1189),"",IF(OR($H$2="y",$H$2="m"),IF(AA1189=AA1188,IF(OR(AC1189=$AC$4:$AC1188)=FALSE,AG1188&amp;AF1189,AG1188),"("&amp;AF1189)&amp;IF(AA1189=AA1190,IF(OR(AC1190=$AC$4:$AC1189)=FALSE,", ",""),") "),""))</f>
        <v/>
      </c>
      <c r="AH1189" s="10" t="str">
        <f>IF((ISBLANK(D1189)),"",IF(D1189=D1188,AH1188,"")&amp;IF(B1188&lt;&gt;B1189,((IF(ISBLANK(E1189),$D$3&amp;"Non-type material: "&amp;$D$3,$D$3&amp;INDEX('type-categories'!$A$2:$B$100,MATCH(E1189,'type-categories'!$A$2:$A$100,0),2)&amp;$D$3))),"")&amp;(IF(K1189&lt;&gt;K1188,$C$2&amp;K1189&amp;$K$3&amp;$C$2&amp;" ",(IF(B1189&lt;&gt;B1188,$C$2&amp;K1189&amp;$K$3&amp;$C$2&amp;" ",""))))&amp;(IF(L1189="","",((IF(L1189&lt;&gt;L1188,$D$2&amp;L1189&amp;$L$3&amp;$D$2&amp;" ",IF(B1189&lt;&gt;B1188,$D$2&amp;L1189&amp;$L$3&amp;$D$2&amp;" ",""))))))&amp;(IF(M1189="","",((IF(M1189&lt;&gt;M1188,$E$2&amp;M1189&amp;$E$2&amp;","&amp;" ",IF(B1189&lt;&gt;B1188,$E$2&amp;M1189&amp;$E$2&amp;",",""))))))&amp;(IF(N1189="","",IF(N1189&lt;&gt;N1188,N1189&amp;", ",IF(B1189&lt;&gt;B1188,N1189&amp;", ",""))))&amp;(IF(ISBLANK(O1189),"",(IF(O1189&lt;&gt;O1188,O1189&amp;", ",IF(B1189&lt;&gt;B1188,O1189&amp;", ","")))))&amp;(IF(ISBLANK(P1189),"",(IF(P1189&lt;&gt;P1188,P1189&amp;", ",IF(B1189&lt;&gt;B1188,P1189&amp;", ",IF(Z1189&lt;&gt;Z1188,P1189&amp;", ",""))))))&amp;(IF(ISBLANK(Q1189),"",(IF(Q1189&lt;&gt;Q1188,Q1189&amp;", ",IF(B1189&lt;&gt;B1188,Q1189&amp;", ",IF(Z1189&lt;&gt;Z1188,Q1189&amp;", ",""))))))&amp;(IF(ISBLANK(R1189),"",(IF(R1189&lt;&gt;R1188,R1189&amp;"m, ",IF(B1189&lt;&gt;B1188,R1189&amp;"m, ",IF(Z1189&lt;&gt;Z1188,R1189&amp;"m, ",""))))))&amp;IF(ISBLANK(S1189),"",(IF(B1189&lt;&gt;B1188,S1189&amp;", ",IF(S1189&lt;&gt;S1188,IF((Z1189=Z1188),"same locality "&amp;S1189&amp;", ",S1189&amp;", "),""))))&amp;(IF(ISBLANK(T1189),"",(IF(T1189&lt;&gt;T1188,IF(ISBLANK(F$2),T1189&amp;", ",T1189&amp;" "&amp;F$2&amp;", "),(IF(B1189&lt;&gt;B1188,IF(ISBLANK(F$2),T1189&amp;", ",T1189&amp;" "&amp;F$2&amp;", "),(IF(Z1189&lt;&gt;Z1188,IF(ISBLANK(F$2),T1189&amp;", ",T1189&amp;" "&amp;F$2&amp;", "),IF((U1189&lt;&gt;U1188)*($G$2="Y"),"same collector, ","")))))))))&amp;(IF(ISBLANK(U1189),"",(IF(U1189&lt;&gt;U1188,U1189&amp;", ",(IF(B1189&lt;&gt;B1188,U1189&amp;", ",IF(Z1189&lt;&gt;Z1188,U1189&amp;", ",(IF(T1189&lt;&gt;T1188,IF((T1189&lt;&gt;T1188)*($G$2="Y"),"same date, ", ""),IF((T1189=T1188)*(U1189=U1188)*(S1189&lt;&gt;S1188)*($G$2="Y"),"same collector and date, ", ""))))))))))&amp;(IF(ISBLANK(V1189),"",V1189&amp;", "))&amp;IF((AA1189&lt;&gt;AA1190)*($H$2="y"),AD1189&amp;AE1189,IF((AA1189&lt;&gt;AA1190)*($H$2="m"),AD1189&amp;AG1189,IF(($H$2&lt;&gt;"m")*($H$2&lt;&gt;"Y"),(IF(F1189=0,"",F1189&amp;" "&amp;$F$4&amp;" "))&amp;(IF(G1189=0,"",G1189&amp;" "&amp;$G$4&amp;" "))&amp;(IF(H1189=0,"",H1189&amp;" "&amp;H$4&amp;" "))&amp;(IF(I1189=0,"",I1189&amp;" "&amp;$I$4&amp;" "))&amp;(IF(J1189=0,"",J1189&amp;" "&amp;$J$4&amp;" "))&amp;IF((ISBLANK(C1189)),"","("&amp;C1189&amp;")"),"")))&amp;IF((B1189=B1190)*(K1189=K1190)*(L1189=L1190)*(M1189=M1190),IF(($H$2&lt;&gt;"m")*($H$2&lt;&gt;"Y"), ", ", IF((ISNUMBER(FIND(")",AE1189))), ", ", "")),IF((B1189=B1190)*(K1189=K1190)*(L1189=L1190),"; ",". ")))</f>
        <v/>
      </c>
      <c r="AI1189" s="1"/>
    </row>
    <row r="1190" spans="1:35" x14ac:dyDescent="0.25">
      <c r="A1190" s="3" t="str">
        <f t="shared" si="148"/>
        <v/>
      </c>
      <c r="B1190" s="53" t="str">
        <f t="shared" si="152"/>
        <v/>
      </c>
      <c r="C1190" s="57"/>
      <c r="D1190" s="57"/>
      <c r="E1190" s="57"/>
      <c r="F1190" s="57"/>
      <c r="G1190" s="57"/>
      <c r="H1190" s="57"/>
      <c r="I1190" s="57"/>
      <c r="J1190" s="57"/>
      <c r="K1190" s="57"/>
      <c r="L1190" s="57"/>
      <c r="M1190" s="54"/>
      <c r="N1190" s="57"/>
      <c r="O1190" s="58"/>
      <c r="P1190" s="58"/>
      <c r="Q1190" s="58"/>
      <c r="R1190" s="58"/>
      <c r="S1190" s="54"/>
      <c r="T1190" s="57"/>
      <c r="U1190" s="57"/>
      <c r="V1190" s="57"/>
      <c r="W1190" s="57"/>
      <c r="X1190" s="147" t="str">
        <f>IF(ISBLANK(D1190),"",IF('order-admin-units'!$I$1&lt;&gt;"y", "", IF((K1190="")*(ISBLANK(D1190)=FALSE), 'order-admin-units'!$B$1+1, VLOOKUP(K1190, ordercountry, 2))))</f>
        <v/>
      </c>
      <c r="Y1190" s="147" t="str">
        <f>IF(ISBLANK(D1190),"",IF('order-admin-units'!$I$1&lt;&gt;"y", "", IF(L1190="", 'order-admin-units'!$B$2+1, VLOOKUP(K1190&amp;"@"&amp;L1190, orderadmin, 2))))</f>
        <v/>
      </c>
      <c r="Z1190" s="147" t="str">
        <f t="shared" si="149"/>
        <v/>
      </c>
      <c r="AA1190" s="147" t="str">
        <f t="shared" si="150"/>
        <v/>
      </c>
      <c r="AB1190" s="147" t="str">
        <f t="shared" si="151"/>
        <v/>
      </c>
      <c r="AC1190" s="147" t="str">
        <f t="shared" si="145"/>
        <v/>
      </c>
      <c r="AD1190" s="11" t="str">
        <f t="shared" si="146"/>
        <v/>
      </c>
      <c r="AE1190" s="11" t="str">
        <f t="array" ref="AE1190">IF(ISBLANK(D1190),"",IF(OR($H$2="y",$H$2="m"),IF(AA1190=AA1189,IF(OR(AB1190=$AB$4:$AB1189)=FALSE,AE1189&amp;C1190,AE1189),"("&amp;C1190)&amp;IF(AA1190=AA1191,IF(OR(AB1191=$AB$4:$AB1190)=FALSE,", ",""),") "),""))</f>
        <v/>
      </c>
      <c r="AF1190" s="11" t="str">
        <f t="shared" si="147"/>
        <v/>
      </c>
      <c r="AG1190" s="11" t="str">
        <f t="array" ref="AG1190">IF(ISBLANK(D1190),"",IF(OR($H$2="y",$H$2="m"),IF(AA1190=AA1189,IF(OR(AC1190=$AC$4:$AC1189)=FALSE,AG1189&amp;AF1190,AG1189),"("&amp;AF1190)&amp;IF(AA1190=AA1191,IF(OR(AC1191=$AC$4:$AC1190)=FALSE,", ",""),") "),""))</f>
        <v/>
      </c>
      <c r="AH1190" s="10" t="str">
        <f>IF((ISBLANK(D1190)),"",IF(D1190=D1189,AH1189,"")&amp;IF(B1189&lt;&gt;B1190,((IF(ISBLANK(E1190),$D$3&amp;"Non-type material: "&amp;$D$3,$D$3&amp;INDEX('type-categories'!$A$2:$B$100,MATCH(E1190,'type-categories'!$A$2:$A$100,0),2)&amp;$D$3))),"")&amp;(IF(K1190&lt;&gt;K1189,$C$2&amp;K1190&amp;$K$3&amp;$C$2&amp;" ",(IF(B1190&lt;&gt;B1189,$C$2&amp;K1190&amp;$K$3&amp;$C$2&amp;" ",""))))&amp;(IF(L1190="","",((IF(L1190&lt;&gt;L1189,$D$2&amp;L1190&amp;$L$3&amp;$D$2&amp;" ",IF(B1190&lt;&gt;B1189,$D$2&amp;L1190&amp;$L$3&amp;$D$2&amp;" ",""))))))&amp;(IF(M1190="","",((IF(M1190&lt;&gt;M1189,$E$2&amp;M1190&amp;$E$2&amp;","&amp;" ",IF(B1190&lt;&gt;B1189,$E$2&amp;M1190&amp;$E$2&amp;",",""))))))&amp;(IF(N1190="","",IF(N1190&lt;&gt;N1189,N1190&amp;", ",IF(B1190&lt;&gt;B1189,N1190&amp;", ",""))))&amp;(IF(ISBLANK(O1190),"",(IF(O1190&lt;&gt;O1189,O1190&amp;", ",IF(B1190&lt;&gt;B1189,O1190&amp;", ","")))))&amp;(IF(ISBLANK(P1190),"",(IF(P1190&lt;&gt;P1189,P1190&amp;", ",IF(B1190&lt;&gt;B1189,P1190&amp;", ",IF(Z1190&lt;&gt;Z1189,P1190&amp;", ",""))))))&amp;(IF(ISBLANK(Q1190),"",(IF(Q1190&lt;&gt;Q1189,Q1190&amp;", ",IF(B1190&lt;&gt;B1189,Q1190&amp;", ",IF(Z1190&lt;&gt;Z1189,Q1190&amp;", ",""))))))&amp;(IF(ISBLANK(R1190),"",(IF(R1190&lt;&gt;R1189,R1190&amp;"m, ",IF(B1190&lt;&gt;B1189,R1190&amp;"m, ",IF(Z1190&lt;&gt;Z1189,R1190&amp;"m, ",""))))))&amp;IF(ISBLANK(S1190),"",(IF(B1190&lt;&gt;B1189,S1190&amp;", ",IF(S1190&lt;&gt;S1189,IF((Z1190=Z1189),"same locality "&amp;S1190&amp;", ",S1190&amp;", "),""))))&amp;(IF(ISBLANK(T1190),"",(IF(T1190&lt;&gt;T1189,IF(ISBLANK(F$2),T1190&amp;", ",T1190&amp;" "&amp;F$2&amp;", "),(IF(B1190&lt;&gt;B1189,IF(ISBLANK(F$2),T1190&amp;", ",T1190&amp;" "&amp;F$2&amp;", "),(IF(Z1190&lt;&gt;Z1189,IF(ISBLANK(F$2),T1190&amp;", ",T1190&amp;" "&amp;F$2&amp;", "),IF((U1190&lt;&gt;U1189)*($G$2="Y"),"same collector, ","")))))))))&amp;(IF(ISBLANK(U1190),"",(IF(U1190&lt;&gt;U1189,U1190&amp;", ",(IF(B1190&lt;&gt;B1189,U1190&amp;", ",IF(Z1190&lt;&gt;Z1189,U1190&amp;", ",(IF(T1190&lt;&gt;T1189,IF((T1190&lt;&gt;T1189)*($G$2="Y"),"same date, ", ""),IF((T1190=T1189)*(U1190=U1189)*(S1190&lt;&gt;S1189)*($G$2="Y"),"same collector and date, ", ""))))))))))&amp;(IF(ISBLANK(V1190),"",V1190&amp;", "))&amp;IF((AA1190&lt;&gt;AA1191)*($H$2="y"),AD1190&amp;AE1190,IF((AA1190&lt;&gt;AA1191)*($H$2="m"),AD1190&amp;AG1190,IF(($H$2&lt;&gt;"m")*($H$2&lt;&gt;"Y"),(IF(F1190=0,"",F1190&amp;" "&amp;$F$4&amp;" "))&amp;(IF(G1190=0,"",G1190&amp;" "&amp;$G$4&amp;" "))&amp;(IF(H1190=0,"",H1190&amp;" "&amp;H$4&amp;" "))&amp;(IF(I1190=0,"",I1190&amp;" "&amp;$I$4&amp;" "))&amp;(IF(J1190=0,"",J1190&amp;" "&amp;$J$4&amp;" "))&amp;IF((ISBLANK(C1190)),"","("&amp;C1190&amp;")"),"")))&amp;IF((B1190=B1191)*(K1190=K1191)*(L1190=L1191)*(M1190=M1191),IF(($H$2&lt;&gt;"m")*($H$2&lt;&gt;"Y"), ", ", IF((ISNUMBER(FIND(")",AE1190))), ", ", "")),IF((B1190=B1191)*(K1190=K1191)*(L1190=L1191),"; ",". ")))</f>
        <v/>
      </c>
      <c r="AI1190" s="1"/>
    </row>
    <row r="1191" spans="1:35" x14ac:dyDescent="0.25">
      <c r="A1191" s="3" t="str">
        <f t="shared" si="148"/>
        <v/>
      </c>
      <c r="B1191" s="53" t="str">
        <f t="shared" si="152"/>
        <v/>
      </c>
      <c r="C1191" s="57"/>
      <c r="D1191" s="57"/>
      <c r="E1191" s="57"/>
      <c r="F1191" s="57"/>
      <c r="G1191" s="57"/>
      <c r="H1191" s="57"/>
      <c r="I1191" s="57"/>
      <c r="J1191" s="57"/>
      <c r="K1191" s="57"/>
      <c r="L1191" s="57"/>
      <c r="M1191" s="54"/>
      <c r="N1191" s="57"/>
      <c r="O1191" s="58"/>
      <c r="P1191" s="58"/>
      <c r="Q1191" s="58"/>
      <c r="R1191" s="58"/>
      <c r="S1191" s="54"/>
      <c r="T1191" s="57"/>
      <c r="U1191" s="57"/>
      <c r="V1191" s="57"/>
      <c r="W1191" s="57"/>
      <c r="X1191" s="147" t="str">
        <f>IF(ISBLANK(D1191),"",IF('order-admin-units'!$I$1&lt;&gt;"y", "", IF((K1191="")*(ISBLANK(D1191)=FALSE), 'order-admin-units'!$B$1+1, VLOOKUP(K1191, ordercountry, 2))))</f>
        <v/>
      </c>
      <c r="Y1191" s="147" t="str">
        <f>IF(ISBLANK(D1191),"",IF('order-admin-units'!$I$1&lt;&gt;"y", "", IF(L1191="", 'order-admin-units'!$B$2+1, VLOOKUP(K1191&amp;"@"&amp;L1191, orderadmin, 2))))</f>
        <v/>
      </c>
      <c r="Z1191" s="147" t="str">
        <f t="shared" si="149"/>
        <v/>
      </c>
      <c r="AA1191" s="147" t="str">
        <f t="shared" si="150"/>
        <v/>
      </c>
      <c r="AB1191" s="147" t="str">
        <f t="shared" si="151"/>
        <v/>
      </c>
      <c r="AC1191" s="147" t="str">
        <f t="shared" si="145"/>
        <v/>
      </c>
      <c r="AD1191" s="11" t="str">
        <f t="shared" si="146"/>
        <v/>
      </c>
      <c r="AE1191" s="11" t="str">
        <f t="array" ref="AE1191">IF(ISBLANK(D1191),"",IF(OR($H$2="y",$H$2="m"),IF(AA1191=AA1190,IF(OR(AB1191=$AB$4:$AB1190)=FALSE,AE1190&amp;C1191,AE1190),"("&amp;C1191)&amp;IF(AA1191=AA1192,IF(OR(AB1192=$AB$4:$AB1191)=FALSE,", ",""),") "),""))</f>
        <v/>
      </c>
      <c r="AF1191" s="11" t="str">
        <f t="shared" si="147"/>
        <v/>
      </c>
      <c r="AG1191" s="11" t="str">
        <f t="array" ref="AG1191">IF(ISBLANK(D1191),"",IF(OR($H$2="y",$H$2="m"),IF(AA1191=AA1190,IF(OR(AC1191=$AC$4:$AC1190)=FALSE,AG1190&amp;AF1191,AG1190),"("&amp;AF1191)&amp;IF(AA1191=AA1192,IF(OR(AC1192=$AC$4:$AC1191)=FALSE,", ",""),") "),""))</f>
        <v/>
      </c>
      <c r="AH1191" s="10" t="str">
        <f>IF((ISBLANK(D1191)),"",IF(D1191=D1190,AH1190,"")&amp;IF(B1190&lt;&gt;B1191,((IF(ISBLANK(E1191),$D$3&amp;"Non-type material: "&amp;$D$3,$D$3&amp;INDEX('type-categories'!$A$2:$B$100,MATCH(E1191,'type-categories'!$A$2:$A$100,0),2)&amp;$D$3))),"")&amp;(IF(K1191&lt;&gt;K1190,$C$2&amp;K1191&amp;$K$3&amp;$C$2&amp;" ",(IF(B1191&lt;&gt;B1190,$C$2&amp;K1191&amp;$K$3&amp;$C$2&amp;" ",""))))&amp;(IF(L1191="","",((IF(L1191&lt;&gt;L1190,$D$2&amp;L1191&amp;$L$3&amp;$D$2&amp;" ",IF(B1191&lt;&gt;B1190,$D$2&amp;L1191&amp;$L$3&amp;$D$2&amp;" ",""))))))&amp;(IF(M1191="","",((IF(M1191&lt;&gt;M1190,$E$2&amp;M1191&amp;$E$2&amp;","&amp;" ",IF(B1191&lt;&gt;B1190,$E$2&amp;M1191&amp;$E$2&amp;",",""))))))&amp;(IF(N1191="","",IF(N1191&lt;&gt;N1190,N1191&amp;", ",IF(B1191&lt;&gt;B1190,N1191&amp;", ",""))))&amp;(IF(ISBLANK(O1191),"",(IF(O1191&lt;&gt;O1190,O1191&amp;", ",IF(B1191&lt;&gt;B1190,O1191&amp;", ","")))))&amp;(IF(ISBLANK(P1191),"",(IF(P1191&lt;&gt;P1190,P1191&amp;", ",IF(B1191&lt;&gt;B1190,P1191&amp;", ",IF(Z1191&lt;&gt;Z1190,P1191&amp;", ",""))))))&amp;(IF(ISBLANK(Q1191),"",(IF(Q1191&lt;&gt;Q1190,Q1191&amp;", ",IF(B1191&lt;&gt;B1190,Q1191&amp;", ",IF(Z1191&lt;&gt;Z1190,Q1191&amp;", ",""))))))&amp;(IF(ISBLANK(R1191),"",(IF(R1191&lt;&gt;R1190,R1191&amp;"m, ",IF(B1191&lt;&gt;B1190,R1191&amp;"m, ",IF(Z1191&lt;&gt;Z1190,R1191&amp;"m, ",""))))))&amp;IF(ISBLANK(S1191),"",(IF(B1191&lt;&gt;B1190,S1191&amp;", ",IF(S1191&lt;&gt;S1190,IF((Z1191=Z1190),"same locality "&amp;S1191&amp;", ",S1191&amp;", "),""))))&amp;(IF(ISBLANK(T1191),"",(IF(T1191&lt;&gt;T1190,IF(ISBLANK(F$2),T1191&amp;", ",T1191&amp;" "&amp;F$2&amp;", "),(IF(B1191&lt;&gt;B1190,IF(ISBLANK(F$2),T1191&amp;", ",T1191&amp;" "&amp;F$2&amp;", "),(IF(Z1191&lt;&gt;Z1190,IF(ISBLANK(F$2),T1191&amp;", ",T1191&amp;" "&amp;F$2&amp;", "),IF((U1191&lt;&gt;U1190)*($G$2="Y"),"same collector, ","")))))))))&amp;(IF(ISBLANK(U1191),"",(IF(U1191&lt;&gt;U1190,U1191&amp;", ",(IF(B1191&lt;&gt;B1190,U1191&amp;", ",IF(Z1191&lt;&gt;Z1190,U1191&amp;", ",(IF(T1191&lt;&gt;T1190,IF((T1191&lt;&gt;T1190)*($G$2="Y"),"same date, ", ""),IF((T1191=T1190)*(U1191=U1190)*(S1191&lt;&gt;S1190)*($G$2="Y"),"same collector and date, ", ""))))))))))&amp;(IF(ISBLANK(V1191),"",V1191&amp;", "))&amp;IF((AA1191&lt;&gt;AA1192)*($H$2="y"),AD1191&amp;AE1191,IF((AA1191&lt;&gt;AA1192)*($H$2="m"),AD1191&amp;AG1191,IF(($H$2&lt;&gt;"m")*($H$2&lt;&gt;"Y"),(IF(F1191=0,"",F1191&amp;" "&amp;$F$4&amp;" "))&amp;(IF(G1191=0,"",G1191&amp;" "&amp;$G$4&amp;" "))&amp;(IF(H1191=0,"",H1191&amp;" "&amp;H$4&amp;" "))&amp;(IF(I1191=0,"",I1191&amp;" "&amp;$I$4&amp;" "))&amp;(IF(J1191=0,"",J1191&amp;" "&amp;$J$4&amp;" "))&amp;IF((ISBLANK(C1191)),"","("&amp;C1191&amp;")"),"")))&amp;IF((B1191=B1192)*(K1191=K1192)*(L1191=L1192)*(M1191=M1192),IF(($H$2&lt;&gt;"m")*($H$2&lt;&gt;"Y"), ", ", IF((ISNUMBER(FIND(")",AE1191))), ", ", "")),IF((B1191=B1192)*(K1191=K1192)*(L1191=L1192),"; ",". ")))</f>
        <v/>
      </c>
      <c r="AI1191" s="1"/>
    </row>
    <row r="1192" spans="1:35" x14ac:dyDescent="0.25">
      <c r="A1192" s="3" t="str">
        <f t="shared" si="148"/>
        <v/>
      </c>
      <c r="B1192" s="53" t="str">
        <f t="shared" si="152"/>
        <v/>
      </c>
      <c r="C1192" s="57"/>
      <c r="D1192" s="57"/>
      <c r="E1192" s="57"/>
      <c r="F1192" s="57"/>
      <c r="G1192" s="57"/>
      <c r="H1192" s="57"/>
      <c r="I1192" s="57"/>
      <c r="J1192" s="57"/>
      <c r="K1192" s="57"/>
      <c r="L1192" s="57"/>
      <c r="M1192" s="54"/>
      <c r="N1192" s="57"/>
      <c r="O1192" s="58"/>
      <c r="P1192" s="58"/>
      <c r="Q1192" s="58"/>
      <c r="R1192" s="58"/>
      <c r="S1192" s="54"/>
      <c r="T1192" s="57"/>
      <c r="U1192" s="57"/>
      <c r="V1192" s="57"/>
      <c r="W1192" s="57"/>
      <c r="X1192" s="147" t="str">
        <f>IF(ISBLANK(D1192),"",IF('order-admin-units'!$I$1&lt;&gt;"y", "", IF((K1192="")*(ISBLANK(D1192)=FALSE), 'order-admin-units'!$B$1+1, VLOOKUP(K1192, ordercountry, 2))))</f>
        <v/>
      </c>
      <c r="Y1192" s="147" t="str">
        <f>IF(ISBLANK(D1192),"",IF('order-admin-units'!$I$1&lt;&gt;"y", "", IF(L1192="", 'order-admin-units'!$B$2+1, VLOOKUP(K1192&amp;"@"&amp;L1192, orderadmin, 2))))</f>
        <v/>
      </c>
      <c r="Z1192" s="147" t="str">
        <f t="shared" si="149"/>
        <v/>
      </c>
      <c r="AA1192" s="147" t="str">
        <f t="shared" si="150"/>
        <v/>
      </c>
      <c r="AB1192" s="147" t="str">
        <f t="shared" si="151"/>
        <v/>
      </c>
      <c r="AC1192" s="147" t="str">
        <f t="shared" si="145"/>
        <v/>
      </c>
      <c r="AD1192" s="11" t="str">
        <f t="shared" si="146"/>
        <v/>
      </c>
      <c r="AE1192" s="11" t="str">
        <f t="array" ref="AE1192">IF(ISBLANK(D1192),"",IF(OR($H$2="y",$H$2="m"),IF(AA1192=AA1191,IF(OR(AB1192=$AB$4:$AB1191)=FALSE,AE1191&amp;C1192,AE1191),"("&amp;C1192)&amp;IF(AA1192=AA1193,IF(OR(AB1193=$AB$4:$AB1192)=FALSE,", ",""),") "),""))</f>
        <v/>
      </c>
      <c r="AF1192" s="11" t="str">
        <f t="shared" si="147"/>
        <v/>
      </c>
      <c r="AG1192" s="11" t="str">
        <f t="array" ref="AG1192">IF(ISBLANK(D1192),"",IF(OR($H$2="y",$H$2="m"),IF(AA1192=AA1191,IF(OR(AC1192=$AC$4:$AC1191)=FALSE,AG1191&amp;AF1192,AG1191),"("&amp;AF1192)&amp;IF(AA1192=AA1193,IF(OR(AC1193=$AC$4:$AC1192)=FALSE,", ",""),") "),""))</f>
        <v/>
      </c>
      <c r="AH1192" s="10" t="str">
        <f>IF((ISBLANK(D1192)),"",IF(D1192=D1191,AH1191,"")&amp;IF(B1191&lt;&gt;B1192,((IF(ISBLANK(E1192),$D$3&amp;"Non-type material: "&amp;$D$3,$D$3&amp;INDEX('type-categories'!$A$2:$B$100,MATCH(E1192,'type-categories'!$A$2:$A$100,0),2)&amp;$D$3))),"")&amp;(IF(K1192&lt;&gt;K1191,$C$2&amp;K1192&amp;$K$3&amp;$C$2&amp;" ",(IF(B1192&lt;&gt;B1191,$C$2&amp;K1192&amp;$K$3&amp;$C$2&amp;" ",""))))&amp;(IF(L1192="","",((IF(L1192&lt;&gt;L1191,$D$2&amp;L1192&amp;$L$3&amp;$D$2&amp;" ",IF(B1192&lt;&gt;B1191,$D$2&amp;L1192&amp;$L$3&amp;$D$2&amp;" ",""))))))&amp;(IF(M1192="","",((IF(M1192&lt;&gt;M1191,$E$2&amp;M1192&amp;$E$2&amp;","&amp;" ",IF(B1192&lt;&gt;B1191,$E$2&amp;M1192&amp;$E$2&amp;",",""))))))&amp;(IF(N1192="","",IF(N1192&lt;&gt;N1191,N1192&amp;", ",IF(B1192&lt;&gt;B1191,N1192&amp;", ",""))))&amp;(IF(ISBLANK(O1192),"",(IF(O1192&lt;&gt;O1191,O1192&amp;", ",IF(B1192&lt;&gt;B1191,O1192&amp;", ","")))))&amp;(IF(ISBLANK(P1192),"",(IF(P1192&lt;&gt;P1191,P1192&amp;", ",IF(B1192&lt;&gt;B1191,P1192&amp;", ",IF(Z1192&lt;&gt;Z1191,P1192&amp;", ",""))))))&amp;(IF(ISBLANK(Q1192),"",(IF(Q1192&lt;&gt;Q1191,Q1192&amp;", ",IF(B1192&lt;&gt;B1191,Q1192&amp;", ",IF(Z1192&lt;&gt;Z1191,Q1192&amp;", ",""))))))&amp;(IF(ISBLANK(R1192),"",(IF(R1192&lt;&gt;R1191,R1192&amp;"m, ",IF(B1192&lt;&gt;B1191,R1192&amp;"m, ",IF(Z1192&lt;&gt;Z1191,R1192&amp;"m, ",""))))))&amp;IF(ISBLANK(S1192),"",(IF(B1192&lt;&gt;B1191,S1192&amp;", ",IF(S1192&lt;&gt;S1191,IF((Z1192=Z1191),"same locality "&amp;S1192&amp;", ",S1192&amp;", "),""))))&amp;(IF(ISBLANK(T1192),"",(IF(T1192&lt;&gt;T1191,IF(ISBLANK(F$2),T1192&amp;", ",T1192&amp;" "&amp;F$2&amp;", "),(IF(B1192&lt;&gt;B1191,IF(ISBLANK(F$2),T1192&amp;", ",T1192&amp;" "&amp;F$2&amp;", "),(IF(Z1192&lt;&gt;Z1191,IF(ISBLANK(F$2),T1192&amp;", ",T1192&amp;" "&amp;F$2&amp;", "),IF((U1192&lt;&gt;U1191)*($G$2="Y"),"same collector, ","")))))))))&amp;(IF(ISBLANK(U1192),"",(IF(U1192&lt;&gt;U1191,U1192&amp;", ",(IF(B1192&lt;&gt;B1191,U1192&amp;", ",IF(Z1192&lt;&gt;Z1191,U1192&amp;", ",(IF(T1192&lt;&gt;T1191,IF((T1192&lt;&gt;T1191)*($G$2="Y"),"same date, ", ""),IF((T1192=T1191)*(U1192=U1191)*(S1192&lt;&gt;S1191)*($G$2="Y"),"same collector and date, ", ""))))))))))&amp;(IF(ISBLANK(V1192),"",V1192&amp;", "))&amp;IF((AA1192&lt;&gt;AA1193)*($H$2="y"),AD1192&amp;AE1192,IF((AA1192&lt;&gt;AA1193)*($H$2="m"),AD1192&amp;AG1192,IF(($H$2&lt;&gt;"m")*($H$2&lt;&gt;"Y"),(IF(F1192=0,"",F1192&amp;" "&amp;$F$4&amp;" "))&amp;(IF(G1192=0,"",G1192&amp;" "&amp;$G$4&amp;" "))&amp;(IF(H1192=0,"",H1192&amp;" "&amp;H$4&amp;" "))&amp;(IF(I1192=0,"",I1192&amp;" "&amp;$I$4&amp;" "))&amp;(IF(J1192=0,"",J1192&amp;" "&amp;$J$4&amp;" "))&amp;IF((ISBLANK(C1192)),"","("&amp;C1192&amp;")"),"")))&amp;IF((B1192=B1193)*(K1192=K1193)*(L1192=L1193)*(M1192=M1193),IF(($H$2&lt;&gt;"m")*($H$2&lt;&gt;"Y"), ", ", IF((ISNUMBER(FIND(")",AE1192))), ", ", "")),IF((B1192=B1193)*(K1192=K1193)*(L1192=L1193),"; ",". ")))</f>
        <v/>
      </c>
      <c r="AI1192" s="1"/>
    </row>
    <row r="1193" spans="1:35" x14ac:dyDescent="0.25">
      <c r="A1193" s="3" t="str">
        <f t="shared" si="148"/>
        <v/>
      </c>
      <c r="B1193" s="53" t="str">
        <f t="shared" si="152"/>
        <v/>
      </c>
      <c r="C1193" s="57"/>
      <c r="D1193" s="57"/>
      <c r="E1193" s="57"/>
      <c r="F1193" s="57"/>
      <c r="G1193" s="57"/>
      <c r="H1193" s="57"/>
      <c r="I1193" s="57"/>
      <c r="J1193" s="57"/>
      <c r="K1193" s="57"/>
      <c r="L1193" s="57"/>
      <c r="M1193" s="54"/>
      <c r="N1193" s="57"/>
      <c r="O1193" s="58"/>
      <c r="P1193" s="58"/>
      <c r="Q1193" s="58"/>
      <c r="R1193" s="58"/>
      <c r="S1193" s="54"/>
      <c r="T1193" s="57"/>
      <c r="U1193" s="57"/>
      <c r="V1193" s="57"/>
      <c r="W1193" s="57"/>
      <c r="X1193" s="147" t="str">
        <f>IF(ISBLANK(D1193),"",IF('order-admin-units'!$I$1&lt;&gt;"y", "", IF((K1193="")*(ISBLANK(D1193)=FALSE), 'order-admin-units'!$B$1+1, VLOOKUP(K1193, ordercountry, 2))))</f>
        <v/>
      </c>
      <c r="Y1193" s="147" t="str">
        <f>IF(ISBLANK(D1193),"",IF('order-admin-units'!$I$1&lt;&gt;"y", "", IF(L1193="", 'order-admin-units'!$B$2+1, VLOOKUP(K1193&amp;"@"&amp;L1193, orderadmin, 2))))</f>
        <v/>
      </c>
      <c r="Z1193" s="147" t="str">
        <f t="shared" si="149"/>
        <v/>
      </c>
      <c r="AA1193" s="147" t="str">
        <f t="shared" si="150"/>
        <v/>
      </c>
      <c r="AB1193" s="147" t="str">
        <f t="shared" si="151"/>
        <v/>
      </c>
      <c r="AC1193" s="147" t="str">
        <f t="shared" si="145"/>
        <v/>
      </c>
      <c r="AD1193" s="11" t="str">
        <f t="shared" si="146"/>
        <v/>
      </c>
      <c r="AE1193" s="11" t="str">
        <f t="array" ref="AE1193">IF(ISBLANK(D1193),"",IF(OR($H$2="y",$H$2="m"),IF(AA1193=AA1192,IF(OR(AB1193=$AB$4:$AB1192)=FALSE,AE1192&amp;C1193,AE1192),"("&amp;C1193)&amp;IF(AA1193=AA1194,IF(OR(AB1194=$AB$4:$AB1193)=FALSE,", ",""),") "),""))</f>
        <v/>
      </c>
      <c r="AF1193" s="11" t="str">
        <f t="shared" si="147"/>
        <v/>
      </c>
      <c r="AG1193" s="11" t="str">
        <f t="array" ref="AG1193">IF(ISBLANK(D1193),"",IF(OR($H$2="y",$H$2="m"),IF(AA1193=AA1192,IF(OR(AC1193=$AC$4:$AC1192)=FALSE,AG1192&amp;AF1193,AG1192),"("&amp;AF1193)&amp;IF(AA1193=AA1194,IF(OR(AC1194=$AC$4:$AC1193)=FALSE,", ",""),") "),""))</f>
        <v/>
      </c>
      <c r="AH1193" s="10" t="str">
        <f>IF((ISBLANK(D1193)),"",IF(D1193=D1192,AH1192,"")&amp;IF(B1192&lt;&gt;B1193,((IF(ISBLANK(E1193),$D$3&amp;"Non-type material: "&amp;$D$3,$D$3&amp;INDEX('type-categories'!$A$2:$B$100,MATCH(E1193,'type-categories'!$A$2:$A$100,0),2)&amp;$D$3))),"")&amp;(IF(K1193&lt;&gt;K1192,$C$2&amp;K1193&amp;$K$3&amp;$C$2&amp;" ",(IF(B1193&lt;&gt;B1192,$C$2&amp;K1193&amp;$K$3&amp;$C$2&amp;" ",""))))&amp;(IF(L1193="","",((IF(L1193&lt;&gt;L1192,$D$2&amp;L1193&amp;$L$3&amp;$D$2&amp;" ",IF(B1193&lt;&gt;B1192,$D$2&amp;L1193&amp;$L$3&amp;$D$2&amp;" ",""))))))&amp;(IF(M1193="","",((IF(M1193&lt;&gt;M1192,$E$2&amp;M1193&amp;$E$2&amp;","&amp;" ",IF(B1193&lt;&gt;B1192,$E$2&amp;M1193&amp;$E$2&amp;",",""))))))&amp;(IF(N1193="","",IF(N1193&lt;&gt;N1192,N1193&amp;", ",IF(B1193&lt;&gt;B1192,N1193&amp;", ",""))))&amp;(IF(ISBLANK(O1193),"",(IF(O1193&lt;&gt;O1192,O1193&amp;", ",IF(B1193&lt;&gt;B1192,O1193&amp;", ","")))))&amp;(IF(ISBLANK(P1193),"",(IF(P1193&lt;&gt;P1192,P1193&amp;", ",IF(B1193&lt;&gt;B1192,P1193&amp;", ",IF(Z1193&lt;&gt;Z1192,P1193&amp;", ",""))))))&amp;(IF(ISBLANK(Q1193),"",(IF(Q1193&lt;&gt;Q1192,Q1193&amp;", ",IF(B1193&lt;&gt;B1192,Q1193&amp;", ",IF(Z1193&lt;&gt;Z1192,Q1193&amp;", ",""))))))&amp;(IF(ISBLANK(R1193),"",(IF(R1193&lt;&gt;R1192,R1193&amp;"m, ",IF(B1193&lt;&gt;B1192,R1193&amp;"m, ",IF(Z1193&lt;&gt;Z1192,R1193&amp;"m, ",""))))))&amp;IF(ISBLANK(S1193),"",(IF(B1193&lt;&gt;B1192,S1193&amp;", ",IF(S1193&lt;&gt;S1192,IF((Z1193=Z1192),"same locality "&amp;S1193&amp;", ",S1193&amp;", "),""))))&amp;(IF(ISBLANK(T1193),"",(IF(T1193&lt;&gt;T1192,IF(ISBLANK(F$2),T1193&amp;", ",T1193&amp;" "&amp;F$2&amp;", "),(IF(B1193&lt;&gt;B1192,IF(ISBLANK(F$2),T1193&amp;", ",T1193&amp;" "&amp;F$2&amp;", "),(IF(Z1193&lt;&gt;Z1192,IF(ISBLANK(F$2),T1193&amp;", ",T1193&amp;" "&amp;F$2&amp;", "),IF((U1193&lt;&gt;U1192)*($G$2="Y"),"same collector, ","")))))))))&amp;(IF(ISBLANK(U1193),"",(IF(U1193&lt;&gt;U1192,U1193&amp;", ",(IF(B1193&lt;&gt;B1192,U1193&amp;", ",IF(Z1193&lt;&gt;Z1192,U1193&amp;", ",(IF(T1193&lt;&gt;T1192,IF((T1193&lt;&gt;T1192)*($G$2="Y"),"same date, ", ""),IF((T1193=T1192)*(U1193=U1192)*(S1193&lt;&gt;S1192)*($G$2="Y"),"same collector and date, ", ""))))))))))&amp;(IF(ISBLANK(V1193),"",V1193&amp;", "))&amp;IF((AA1193&lt;&gt;AA1194)*($H$2="y"),AD1193&amp;AE1193,IF((AA1193&lt;&gt;AA1194)*($H$2="m"),AD1193&amp;AG1193,IF(($H$2&lt;&gt;"m")*($H$2&lt;&gt;"Y"),(IF(F1193=0,"",F1193&amp;" "&amp;$F$4&amp;" "))&amp;(IF(G1193=0,"",G1193&amp;" "&amp;$G$4&amp;" "))&amp;(IF(H1193=0,"",H1193&amp;" "&amp;H$4&amp;" "))&amp;(IF(I1193=0,"",I1193&amp;" "&amp;$I$4&amp;" "))&amp;(IF(J1193=0,"",J1193&amp;" "&amp;$J$4&amp;" "))&amp;IF((ISBLANK(C1193)),"","("&amp;C1193&amp;")"),"")))&amp;IF((B1193=B1194)*(K1193=K1194)*(L1193=L1194)*(M1193=M1194),IF(($H$2&lt;&gt;"m")*($H$2&lt;&gt;"Y"), ", ", IF((ISNUMBER(FIND(")",AE1193))), ", ", "")),IF((B1193=B1194)*(K1193=K1194)*(L1193=L1194),"; ",". ")))</f>
        <v/>
      </c>
      <c r="AI1193" s="1"/>
    </row>
    <row r="1194" spans="1:35" x14ac:dyDescent="0.25">
      <c r="A1194" s="3" t="str">
        <f t="shared" si="148"/>
        <v/>
      </c>
      <c r="B1194" s="53" t="str">
        <f t="shared" si="152"/>
        <v/>
      </c>
      <c r="C1194" s="57"/>
      <c r="D1194" s="57"/>
      <c r="E1194" s="57"/>
      <c r="F1194" s="57"/>
      <c r="G1194" s="57"/>
      <c r="H1194" s="57"/>
      <c r="I1194" s="57"/>
      <c r="J1194" s="57"/>
      <c r="K1194" s="57"/>
      <c r="L1194" s="57"/>
      <c r="M1194" s="54"/>
      <c r="N1194" s="57"/>
      <c r="O1194" s="58"/>
      <c r="P1194" s="58"/>
      <c r="Q1194" s="58"/>
      <c r="R1194" s="58"/>
      <c r="S1194" s="54"/>
      <c r="T1194" s="57"/>
      <c r="U1194" s="57"/>
      <c r="V1194" s="57"/>
      <c r="W1194" s="57"/>
      <c r="X1194" s="147" t="str">
        <f>IF(ISBLANK(D1194),"",IF('order-admin-units'!$I$1&lt;&gt;"y", "", IF((K1194="")*(ISBLANK(D1194)=FALSE), 'order-admin-units'!$B$1+1, VLOOKUP(K1194, ordercountry, 2))))</f>
        <v/>
      </c>
      <c r="Y1194" s="147" t="str">
        <f>IF(ISBLANK(D1194),"",IF('order-admin-units'!$I$1&lt;&gt;"y", "", IF(L1194="", 'order-admin-units'!$B$2+1, VLOOKUP(K1194&amp;"@"&amp;L1194, orderadmin, 2))))</f>
        <v/>
      </c>
      <c r="Z1194" s="147" t="str">
        <f t="shared" si="149"/>
        <v/>
      </c>
      <c r="AA1194" s="147" t="str">
        <f t="shared" si="150"/>
        <v/>
      </c>
      <c r="AB1194" s="147" t="str">
        <f t="shared" si="151"/>
        <v/>
      </c>
      <c r="AC1194" s="147" t="str">
        <f t="shared" si="145"/>
        <v/>
      </c>
      <c r="AD1194" s="11" t="str">
        <f t="shared" si="146"/>
        <v/>
      </c>
      <c r="AE1194" s="11" t="str">
        <f t="array" ref="AE1194">IF(ISBLANK(D1194),"",IF(OR($H$2="y",$H$2="m"),IF(AA1194=AA1193,IF(OR(AB1194=$AB$4:$AB1193)=FALSE,AE1193&amp;C1194,AE1193),"("&amp;C1194)&amp;IF(AA1194=AA1195,IF(OR(AB1195=$AB$4:$AB1194)=FALSE,", ",""),") "),""))</f>
        <v/>
      </c>
      <c r="AF1194" s="11" t="str">
        <f t="shared" si="147"/>
        <v/>
      </c>
      <c r="AG1194" s="11" t="str">
        <f t="array" ref="AG1194">IF(ISBLANK(D1194),"",IF(OR($H$2="y",$H$2="m"),IF(AA1194=AA1193,IF(OR(AC1194=$AC$4:$AC1193)=FALSE,AG1193&amp;AF1194,AG1193),"("&amp;AF1194)&amp;IF(AA1194=AA1195,IF(OR(AC1195=$AC$4:$AC1194)=FALSE,", ",""),") "),""))</f>
        <v/>
      </c>
      <c r="AH1194" s="10" t="str">
        <f>IF((ISBLANK(D1194)),"",IF(D1194=D1193,AH1193,"")&amp;IF(B1193&lt;&gt;B1194,((IF(ISBLANK(E1194),$D$3&amp;"Non-type material: "&amp;$D$3,$D$3&amp;INDEX('type-categories'!$A$2:$B$100,MATCH(E1194,'type-categories'!$A$2:$A$100,0),2)&amp;$D$3))),"")&amp;(IF(K1194&lt;&gt;K1193,$C$2&amp;K1194&amp;$K$3&amp;$C$2&amp;" ",(IF(B1194&lt;&gt;B1193,$C$2&amp;K1194&amp;$K$3&amp;$C$2&amp;" ",""))))&amp;(IF(L1194="","",((IF(L1194&lt;&gt;L1193,$D$2&amp;L1194&amp;$L$3&amp;$D$2&amp;" ",IF(B1194&lt;&gt;B1193,$D$2&amp;L1194&amp;$L$3&amp;$D$2&amp;" ",""))))))&amp;(IF(M1194="","",((IF(M1194&lt;&gt;M1193,$E$2&amp;M1194&amp;$E$2&amp;","&amp;" ",IF(B1194&lt;&gt;B1193,$E$2&amp;M1194&amp;$E$2&amp;",",""))))))&amp;(IF(N1194="","",IF(N1194&lt;&gt;N1193,N1194&amp;", ",IF(B1194&lt;&gt;B1193,N1194&amp;", ",""))))&amp;(IF(ISBLANK(O1194),"",(IF(O1194&lt;&gt;O1193,O1194&amp;", ",IF(B1194&lt;&gt;B1193,O1194&amp;", ","")))))&amp;(IF(ISBLANK(P1194),"",(IF(P1194&lt;&gt;P1193,P1194&amp;", ",IF(B1194&lt;&gt;B1193,P1194&amp;", ",IF(Z1194&lt;&gt;Z1193,P1194&amp;", ",""))))))&amp;(IF(ISBLANK(Q1194),"",(IF(Q1194&lt;&gt;Q1193,Q1194&amp;", ",IF(B1194&lt;&gt;B1193,Q1194&amp;", ",IF(Z1194&lt;&gt;Z1193,Q1194&amp;", ",""))))))&amp;(IF(ISBLANK(R1194),"",(IF(R1194&lt;&gt;R1193,R1194&amp;"m, ",IF(B1194&lt;&gt;B1193,R1194&amp;"m, ",IF(Z1194&lt;&gt;Z1193,R1194&amp;"m, ",""))))))&amp;IF(ISBLANK(S1194),"",(IF(B1194&lt;&gt;B1193,S1194&amp;", ",IF(S1194&lt;&gt;S1193,IF((Z1194=Z1193),"same locality "&amp;S1194&amp;", ",S1194&amp;", "),""))))&amp;(IF(ISBLANK(T1194),"",(IF(T1194&lt;&gt;T1193,IF(ISBLANK(F$2),T1194&amp;", ",T1194&amp;" "&amp;F$2&amp;", "),(IF(B1194&lt;&gt;B1193,IF(ISBLANK(F$2),T1194&amp;", ",T1194&amp;" "&amp;F$2&amp;", "),(IF(Z1194&lt;&gt;Z1193,IF(ISBLANK(F$2),T1194&amp;", ",T1194&amp;" "&amp;F$2&amp;", "),IF((U1194&lt;&gt;U1193)*($G$2="Y"),"same collector, ","")))))))))&amp;(IF(ISBLANK(U1194),"",(IF(U1194&lt;&gt;U1193,U1194&amp;", ",(IF(B1194&lt;&gt;B1193,U1194&amp;", ",IF(Z1194&lt;&gt;Z1193,U1194&amp;", ",(IF(T1194&lt;&gt;T1193,IF((T1194&lt;&gt;T1193)*($G$2="Y"),"same date, ", ""),IF((T1194=T1193)*(U1194=U1193)*(S1194&lt;&gt;S1193)*($G$2="Y"),"same collector and date, ", ""))))))))))&amp;(IF(ISBLANK(V1194),"",V1194&amp;", "))&amp;IF((AA1194&lt;&gt;AA1195)*($H$2="y"),AD1194&amp;AE1194,IF((AA1194&lt;&gt;AA1195)*($H$2="m"),AD1194&amp;AG1194,IF(($H$2&lt;&gt;"m")*($H$2&lt;&gt;"Y"),(IF(F1194=0,"",F1194&amp;" "&amp;$F$4&amp;" "))&amp;(IF(G1194=0,"",G1194&amp;" "&amp;$G$4&amp;" "))&amp;(IF(H1194=0,"",H1194&amp;" "&amp;H$4&amp;" "))&amp;(IF(I1194=0,"",I1194&amp;" "&amp;$I$4&amp;" "))&amp;(IF(J1194=0,"",J1194&amp;" "&amp;$J$4&amp;" "))&amp;IF((ISBLANK(C1194)),"","("&amp;C1194&amp;")"),"")))&amp;IF((B1194=B1195)*(K1194=K1195)*(L1194=L1195)*(M1194=M1195),IF(($H$2&lt;&gt;"m")*($H$2&lt;&gt;"Y"), ", ", IF((ISNUMBER(FIND(")",AE1194))), ", ", "")),IF((B1194=B1195)*(K1194=K1195)*(L1194=L1195),"; ",". ")))</f>
        <v/>
      </c>
      <c r="AI1194" s="1"/>
    </row>
    <row r="1195" spans="1:35" x14ac:dyDescent="0.25">
      <c r="A1195" s="3" t="str">
        <f t="shared" si="148"/>
        <v/>
      </c>
      <c r="B1195" s="53" t="str">
        <f t="shared" si="152"/>
        <v/>
      </c>
      <c r="C1195" s="57"/>
      <c r="D1195" s="57"/>
      <c r="E1195" s="57"/>
      <c r="F1195" s="57"/>
      <c r="G1195" s="57"/>
      <c r="H1195" s="57"/>
      <c r="I1195" s="57"/>
      <c r="J1195" s="57"/>
      <c r="K1195" s="57"/>
      <c r="L1195" s="57"/>
      <c r="M1195" s="54"/>
      <c r="N1195" s="57"/>
      <c r="O1195" s="58"/>
      <c r="P1195" s="58"/>
      <c r="Q1195" s="58"/>
      <c r="R1195" s="58"/>
      <c r="S1195" s="54"/>
      <c r="T1195" s="57"/>
      <c r="U1195" s="57"/>
      <c r="V1195" s="57"/>
      <c r="W1195" s="57"/>
      <c r="X1195" s="147" t="str">
        <f>IF(ISBLANK(D1195),"",IF('order-admin-units'!$I$1&lt;&gt;"y", "", IF((K1195="")*(ISBLANK(D1195)=FALSE), 'order-admin-units'!$B$1+1, VLOOKUP(K1195, ordercountry, 2))))</f>
        <v/>
      </c>
      <c r="Y1195" s="147" t="str">
        <f>IF(ISBLANK(D1195),"",IF('order-admin-units'!$I$1&lt;&gt;"y", "", IF(L1195="", 'order-admin-units'!$B$2+1, VLOOKUP(K1195&amp;"@"&amp;L1195, orderadmin, 2))))</f>
        <v/>
      </c>
      <c r="Z1195" s="147" t="str">
        <f t="shared" si="149"/>
        <v/>
      </c>
      <c r="AA1195" s="147" t="str">
        <f t="shared" si="150"/>
        <v/>
      </c>
      <c r="AB1195" s="147" t="str">
        <f t="shared" si="151"/>
        <v/>
      </c>
      <c r="AC1195" s="147" t="str">
        <f t="shared" si="145"/>
        <v/>
      </c>
      <c r="AD1195" s="11" t="str">
        <f t="shared" si="146"/>
        <v/>
      </c>
      <c r="AE1195" s="11" t="str">
        <f t="array" ref="AE1195">IF(ISBLANK(D1195),"",IF(OR($H$2="y",$H$2="m"),IF(AA1195=AA1194,IF(OR(AB1195=$AB$4:$AB1194)=FALSE,AE1194&amp;C1195,AE1194),"("&amp;C1195)&amp;IF(AA1195=AA1196,IF(OR(AB1196=$AB$4:$AB1195)=FALSE,", ",""),") "),""))</f>
        <v/>
      </c>
      <c r="AF1195" s="11" t="str">
        <f t="shared" si="147"/>
        <v/>
      </c>
      <c r="AG1195" s="11" t="str">
        <f t="array" ref="AG1195">IF(ISBLANK(D1195),"",IF(OR($H$2="y",$H$2="m"),IF(AA1195=AA1194,IF(OR(AC1195=$AC$4:$AC1194)=FALSE,AG1194&amp;AF1195,AG1194),"("&amp;AF1195)&amp;IF(AA1195=AA1196,IF(OR(AC1196=$AC$4:$AC1195)=FALSE,", ",""),") "),""))</f>
        <v/>
      </c>
      <c r="AH1195" s="10" t="str">
        <f>IF((ISBLANK(D1195)),"",IF(D1195=D1194,AH1194,"")&amp;IF(B1194&lt;&gt;B1195,((IF(ISBLANK(E1195),$D$3&amp;"Non-type material: "&amp;$D$3,$D$3&amp;INDEX('type-categories'!$A$2:$B$100,MATCH(E1195,'type-categories'!$A$2:$A$100,0),2)&amp;$D$3))),"")&amp;(IF(K1195&lt;&gt;K1194,$C$2&amp;K1195&amp;$K$3&amp;$C$2&amp;" ",(IF(B1195&lt;&gt;B1194,$C$2&amp;K1195&amp;$K$3&amp;$C$2&amp;" ",""))))&amp;(IF(L1195="","",((IF(L1195&lt;&gt;L1194,$D$2&amp;L1195&amp;$L$3&amp;$D$2&amp;" ",IF(B1195&lt;&gt;B1194,$D$2&amp;L1195&amp;$L$3&amp;$D$2&amp;" ",""))))))&amp;(IF(M1195="","",((IF(M1195&lt;&gt;M1194,$E$2&amp;M1195&amp;$E$2&amp;","&amp;" ",IF(B1195&lt;&gt;B1194,$E$2&amp;M1195&amp;$E$2&amp;",",""))))))&amp;(IF(N1195="","",IF(N1195&lt;&gt;N1194,N1195&amp;", ",IF(B1195&lt;&gt;B1194,N1195&amp;", ",""))))&amp;(IF(ISBLANK(O1195),"",(IF(O1195&lt;&gt;O1194,O1195&amp;", ",IF(B1195&lt;&gt;B1194,O1195&amp;", ","")))))&amp;(IF(ISBLANK(P1195),"",(IF(P1195&lt;&gt;P1194,P1195&amp;", ",IF(B1195&lt;&gt;B1194,P1195&amp;", ",IF(Z1195&lt;&gt;Z1194,P1195&amp;", ",""))))))&amp;(IF(ISBLANK(Q1195),"",(IF(Q1195&lt;&gt;Q1194,Q1195&amp;", ",IF(B1195&lt;&gt;B1194,Q1195&amp;", ",IF(Z1195&lt;&gt;Z1194,Q1195&amp;", ",""))))))&amp;(IF(ISBLANK(R1195),"",(IF(R1195&lt;&gt;R1194,R1195&amp;"m, ",IF(B1195&lt;&gt;B1194,R1195&amp;"m, ",IF(Z1195&lt;&gt;Z1194,R1195&amp;"m, ",""))))))&amp;IF(ISBLANK(S1195),"",(IF(B1195&lt;&gt;B1194,S1195&amp;", ",IF(S1195&lt;&gt;S1194,IF((Z1195=Z1194),"same locality "&amp;S1195&amp;", ",S1195&amp;", "),""))))&amp;(IF(ISBLANK(T1195),"",(IF(T1195&lt;&gt;T1194,IF(ISBLANK(F$2),T1195&amp;", ",T1195&amp;" "&amp;F$2&amp;", "),(IF(B1195&lt;&gt;B1194,IF(ISBLANK(F$2),T1195&amp;", ",T1195&amp;" "&amp;F$2&amp;", "),(IF(Z1195&lt;&gt;Z1194,IF(ISBLANK(F$2),T1195&amp;", ",T1195&amp;" "&amp;F$2&amp;", "),IF((U1195&lt;&gt;U1194)*($G$2="Y"),"same collector, ","")))))))))&amp;(IF(ISBLANK(U1195),"",(IF(U1195&lt;&gt;U1194,U1195&amp;", ",(IF(B1195&lt;&gt;B1194,U1195&amp;", ",IF(Z1195&lt;&gt;Z1194,U1195&amp;", ",(IF(T1195&lt;&gt;T1194,IF((T1195&lt;&gt;T1194)*($G$2="Y"),"same date, ", ""),IF((T1195=T1194)*(U1195=U1194)*(S1195&lt;&gt;S1194)*($G$2="Y"),"same collector and date, ", ""))))))))))&amp;(IF(ISBLANK(V1195),"",V1195&amp;", "))&amp;IF((AA1195&lt;&gt;AA1196)*($H$2="y"),AD1195&amp;AE1195,IF((AA1195&lt;&gt;AA1196)*($H$2="m"),AD1195&amp;AG1195,IF(($H$2&lt;&gt;"m")*($H$2&lt;&gt;"Y"),(IF(F1195=0,"",F1195&amp;" "&amp;$F$4&amp;" "))&amp;(IF(G1195=0,"",G1195&amp;" "&amp;$G$4&amp;" "))&amp;(IF(H1195=0,"",H1195&amp;" "&amp;H$4&amp;" "))&amp;(IF(I1195=0,"",I1195&amp;" "&amp;$I$4&amp;" "))&amp;(IF(J1195=0,"",J1195&amp;" "&amp;$J$4&amp;" "))&amp;IF((ISBLANK(C1195)),"","("&amp;C1195&amp;")"),"")))&amp;IF((B1195=B1196)*(K1195=K1196)*(L1195=L1196)*(M1195=M1196),IF(($H$2&lt;&gt;"m")*($H$2&lt;&gt;"Y"), ", ", IF((ISNUMBER(FIND(")",AE1195))), ", ", "")),IF((B1195=B1196)*(K1195=K1196)*(L1195=L1196),"; ",". ")))</f>
        <v/>
      </c>
      <c r="AI1195" s="1"/>
    </row>
    <row r="1196" spans="1:35" x14ac:dyDescent="0.25">
      <c r="A1196" s="3" t="str">
        <f t="shared" si="148"/>
        <v/>
      </c>
      <c r="B1196" s="53" t="str">
        <f t="shared" si="152"/>
        <v/>
      </c>
      <c r="C1196" s="57"/>
      <c r="D1196" s="57"/>
      <c r="E1196" s="57"/>
      <c r="F1196" s="57"/>
      <c r="G1196" s="57"/>
      <c r="H1196" s="57"/>
      <c r="I1196" s="57"/>
      <c r="J1196" s="57"/>
      <c r="K1196" s="57"/>
      <c r="L1196" s="57"/>
      <c r="M1196" s="54"/>
      <c r="N1196" s="57"/>
      <c r="O1196" s="58"/>
      <c r="P1196" s="58"/>
      <c r="Q1196" s="58"/>
      <c r="R1196" s="58"/>
      <c r="S1196" s="54"/>
      <c r="T1196" s="57"/>
      <c r="U1196" s="57"/>
      <c r="V1196" s="57"/>
      <c r="W1196" s="57"/>
      <c r="X1196" s="147" t="str">
        <f>IF(ISBLANK(D1196),"",IF('order-admin-units'!$I$1&lt;&gt;"y", "", IF((K1196="")*(ISBLANK(D1196)=FALSE), 'order-admin-units'!$B$1+1, VLOOKUP(K1196, ordercountry, 2))))</f>
        <v/>
      </c>
      <c r="Y1196" s="147" t="str">
        <f>IF(ISBLANK(D1196),"",IF('order-admin-units'!$I$1&lt;&gt;"y", "", IF(L1196="", 'order-admin-units'!$B$2+1, VLOOKUP(K1196&amp;"@"&amp;L1196, orderadmin, 2))))</f>
        <v/>
      </c>
      <c r="Z1196" s="147" t="str">
        <f t="shared" si="149"/>
        <v/>
      </c>
      <c r="AA1196" s="147" t="str">
        <f t="shared" si="150"/>
        <v/>
      </c>
      <c r="AB1196" s="147" t="str">
        <f t="shared" si="151"/>
        <v/>
      </c>
      <c r="AC1196" s="147" t="str">
        <f t="shared" si="145"/>
        <v/>
      </c>
      <c r="AD1196" s="11" t="str">
        <f t="shared" si="146"/>
        <v/>
      </c>
      <c r="AE1196" s="11" t="str">
        <f t="array" ref="AE1196">IF(ISBLANK(D1196),"",IF(OR($H$2="y",$H$2="m"),IF(AA1196=AA1195,IF(OR(AB1196=$AB$4:$AB1195)=FALSE,AE1195&amp;C1196,AE1195),"("&amp;C1196)&amp;IF(AA1196=AA1197,IF(OR(AB1197=$AB$4:$AB1196)=FALSE,", ",""),") "),""))</f>
        <v/>
      </c>
      <c r="AF1196" s="11" t="str">
        <f t="shared" si="147"/>
        <v/>
      </c>
      <c r="AG1196" s="11" t="str">
        <f t="array" ref="AG1196">IF(ISBLANK(D1196),"",IF(OR($H$2="y",$H$2="m"),IF(AA1196=AA1195,IF(OR(AC1196=$AC$4:$AC1195)=FALSE,AG1195&amp;AF1196,AG1195),"("&amp;AF1196)&amp;IF(AA1196=AA1197,IF(OR(AC1197=$AC$4:$AC1196)=FALSE,", ",""),") "),""))</f>
        <v/>
      </c>
      <c r="AH1196" s="10" t="str">
        <f>IF((ISBLANK(D1196)),"",IF(D1196=D1195,AH1195,"")&amp;IF(B1195&lt;&gt;B1196,((IF(ISBLANK(E1196),$D$3&amp;"Non-type material: "&amp;$D$3,$D$3&amp;INDEX('type-categories'!$A$2:$B$100,MATCH(E1196,'type-categories'!$A$2:$A$100,0),2)&amp;$D$3))),"")&amp;(IF(K1196&lt;&gt;K1195,$C$2&amp;K1196&amp;$K$3&amp;$C$2&amp;" ",(IF(B1196&lt;&gt;B1195,$C$2&amp;K1196&amp;$K$3&amp;$C$2&amp;" ",""))))&amp;(IF(L1196="","",((IF(L1196&lt;&gt;L1195,$D$2&amp;L1196&amp;$L$3&amp;$D$2&amp;" ",IF(B1196&lt;&gt;B1195,$D$2&amp;L1196&amp;$L$3&amp;$D$2&amp;" ",""))))))&amp;(IF(M1196="","",((IF(M1196&lt;&gt;M1195,$E$2&amp;M1196&amp;$E$2&amp;","&amp;" ",IF(B1196&lt;&gt;B1195,$E$2&amp;M1196&amp;$E$2&amp;",",""))))))&amp;(IF(N1196="","",IF(N1196&lt;&gt;N1195,N1196&amp;", ",IF(B1196&lt;&gt;B1195,N1196&amp;", ",""))))&amp;(IF(ISBLANK(O1196),"",(IF(O1196&lt;&gt;O1195,O1196&amp;", ",IF(B1196&lt;&gt;B1195,O1196&amp;", ","")))))&amp;(IF(ISBLANK(P1196),"",(IF(P1196&lt;&gt;P1195,P1196&amp;", ",IF(B1196&lt;&gt;B1195,P1196&amp;", ",IF(Z1196&lt;&gt;Z1195,P1196&amp;", ",""))))))&amp;(IF(ISBLANK(Q1196),"",(IF(Q1196&lt;&gt;Q1195,Q1196&amp;", ",IF(B1196&lt;&gt;B1195,Q1196&amp;", ",IF(Z1196&lt;&gt;Z1195,Q1196&amp;", ",""))))))&amp;(IF(ISBLANK(R1196),"",(IF(R1196&lt;&gt;R1195,R1196&amp;"m, ",IF(B1196&lt;&gt;B1195,R1196&amp;"m, ",IF(Z1196&lt;&gt;Z1195,R1196&amp;"m, ",""))))))&amp;IF(ISBLANK(S1196),"",(IF(B1196&lt;&gt;B1195,S1196&amp;", ",IF(S1196&lt;&gt;S1195,IF((Z1196=Z1195),"same locality "&amp;S1196&amp;", ",S1196&amp;", "),""))))&amp;(IF(ISBLANK(T1196),"",(IF(T1196&lt;&gt;T1195,IF(ISBLANK(F$2),T1196&amp;", ",T1196&amp;" "&amp;F$2&amp;", "),(IF(B1196&lt;&gt;B1195,IF(ISBLANK(F$2),T1196&amp;", ",T1196&amp;" "&amp;F$2&amp;", "),(IF(Z1196&lt;&gt;Z1195,IF(ISBLANK(F$2),T1196&amp;", ",T1196&amp;" "&amp;F$2&amp;", "),IF((U1196&lt;&gt;U1195)*($G$2="Y"),"same collector, ","")))))))))&amp;(IF(ISBLANK(U1196),"",(IF(U1196&lt;&gt;U1195,U1196&amp;", ",(IF(B1196&lt;&gt;B1195,U1196&amp;", ",IF(Z1196&lt;&gt;Z1195,U1196&amp;", ",(IF(T1196&lt;&gt;T1195,IF((T1196&lt;&gt;T1195)*($G$2="Y"),"same date, ", ""),IF((T1196=T1195)*(U1196=U1195)*(S1196&lt;&gt;S1195)*($G$2="Y"),"same collector and date, ", ""))))))))))&amp;(IF(ISBLANK(V1196),"",V1196&amp;", "))&amp;IF((AA1196&lt;&gt;AA1197)*($H$2="y"),AD1196&amp;AE1196,IF((AA1196&lt;&gt;AA1197)*($H$2="m"),AD1196&amp;AG1196,IF(($H$2&lt;&gt;"m")*($H$2&lt;&gt;"Y"),(IF(F1196=0,"",F1196&amp;" "&amp;$F$4&amp;" "))&amp;(IF(G1196=0,"",G1196&amp;" "&amp;$G$4&amp;" "))&amp;(IF(H1196=0,"",H1196&amp;" "&amp;H$4&amp;" "))&amp;(IF(I1196=0,"",I1196&amp;" "&amp;$I$4&amp;" "))&amp;(IF(J1196=0,"",J1196&amp;" "&amp;$J$4&amp;" "))&amp;IF((ISBLANK(C1196)),"","("&amp;C1196&amp;")"),"")))&amp;IF((B1196=B1197)*(K1196=K1197)*(L1196=L1197)*(M1196=M1197),IF(($H$2&lt;&gt;"m")*($H$2&lt;&gt;"Y"), ", ", IF((ISNUMBER(FIND(")",AE1196))), ", ", "")),IF((B1196=B1197)*(K1196=K1197)*(L1196=L1197),"; ",". ")))</f>
        <v/>
      </c>
      <c r="AI1196" s="1"/>
    </row>
    <row r="1197" spans="1:35" x14ac:dyDescent="0.25">
      <c r="A1197" s="3" t="str">
        <f t="shared" si="148"/>
        <v/>
      </c>
      <c r="B1197" s="53" t="str">
        <f t="shared" si="152"/>
        <v/>
      </c>
      <c r="C1197" s="57"/>
      <c r="D1197" s="57"/>
      <c r="E1197" s="57"/>
      <c r="F1197" s="57"/>
      <c r="G1197" s="57"/>
      <c r="H1197" s="57"/>
      <c r="I1197" s="57"/>
      <c r="J1197" s="57"/>
      <c r="K1197" s="57"/>
      <c r="L1197" s="57"/>
      <c r="M1197" s="54"/>
      <c r="N1197" s="57"/>
      <c r="O1197" s="58"/>
      <c r="P1197" s="58"/>
      <c r="Q1197" s="58"/>
      <c r="R1197" s="58"/>
      <c r="S1197" s="54"/>
      <c r="T1197" s="57"/>
      <c r="U1197" s="57"/>
      <c r="V1197" s="57"/>
      <c r="W1197" s="57"/>
      <c r="X1197" s="147" t="str">
        <f>IF(ISBLANK(D1197),"",IF('order-admin-units'!$I$1&lt;&gt;"y", "", IF((K1197="")*(ISBLANK(D1197)=FALSE), 'order-admin-units'!$B$1+1, VLOOKUP(K1197, ordercountry, 2))))</f>
        <v/>
      </c>
      <c r="Y1197" s="147" t="str">
        <f>IF(ISBLANK(D1197),"",IF('order-admin-units'!$I$1&lt;&gt;"y", "", IF(L1197="", 'order-admin-units'!$B$2+1, VLOOKUP(K1197&amp;"@"&amp;L1197, orderadmin, 2))))</f>
        <v/>
      </c>
      <c r="Z1197" s="147" t="str">
        <f t="shared" si="149"/>
        <v/>
      </c>
      <c r="AA1197" s="147" t="str">
        <f t="shared" si="150"/>
        <v/>
      </c>
      <c r="AB1197" s="147" t="str">
        <f t="shared" si="151"/>
        <v/>
      </c>
      <c r="AC1197" s="147" t="str">
        <f t="shared" si="145"/>
        <v/>
      </c>
      <c r="AD1197" s="11" t="str">
        <f t="shared" si="146"/>
        <v/>
      </c>
      <c r="AE1197" s="11" t="str">
        <f t="array" ref="AE1197">IF(ISBLANK(D1197),"",IF(OR($H$2="y",$H$2="m"),IF(AA1197=AA1196,IF(OR(AB1197=$AB$4:$AB1196)=FALSE,AE1196&amp;C1197,AE1196),"("&amp;C1197)&amp;IF(AA1197=AA1198,IF(OR(AB1198=$AB$4:$AB1197)=FALSE,", ",""),") "),""))</f>
        <v/>
      </c>
      <c r="AF1197" s="11" t="str">
        <f t="shared" si="147"/>
        <v/>
      </c>
      <c r="AG1197" s="11" t="str">
        <f t="array" ref="AG1197">IF(ISBLANK(D1197),"",IF(OR($H$2="y",$H$2="m"),IF(AA1197=AA1196,IF(OR(AC1197=$AC$4:$AC1196)=FALSE,AG1196&amp;AF1197,AG1196),"("&amp;AF1197)&amp;IF(AA1197=AA1198,IF(OR(AC1198=$AC$4:$AC1197)=FALSE,", ",""),") "),""))</f>
        <v/>
      </c>
      <c r="AH1197" s="10" t="str">
        <f>IF((ISBLANK(D1197)),"",IF(D1197=D1196,AH1196,"")&amp;IF(B1196&lt;&gt;B1197,((IF(ISBLANK(E1197),$D$3&amp;"Non-type material: "&amp;$D$3,$D$3&amp;INDEX('type-categories'!$A$2:$B$100,MATCH(E1197,'type-categories'!$A$2:$A$100,0),2)&amp;$D$3))),"")&amp;(IF(K1197&lt;&gt;K1196,$C$2&amp;K1197&amp;$K$3&amp;$C$2&amp;" ",(IF(B1197&lt;&gt;B1196,$C$2&amp;K1197&amp;$K$3&amp;$C$2&amp;" ",""))))&amp;(IF(L1197="","",((IF(L1197&lt;&gt;L1196,$D$2&amp;L1197&amp;$L$3&amp;$D$2&amp;" ",IF(B1197&lt;&gt;B1196,$D$2&amp;L1197&amp;$L$3&amp;$D$2&amp;" ",""))))))&amp;(IF(M1197="","",((IF(M1197&lt;&gt;M1196,$E$2&amp;M1197&amp;$E$2&amp;","&amp;" ",IF(B1197&lt;&gt;B1196,$E$2&amp;M1197&amp;$E$2&amp;",",""))))))&amp;(IF(N1197="","",IF(N1197&lt;&gt;N1196,N1197&amp;", ",IF(B1197&lt;&gt;B1196,N1197&amp;", ",""))))&amp;(IF(ISBLANK(O1197),"",(IF(O1197&lt;&gt;O1196,O1197&amp;", ",IF(B1197&lt;&gt;B1196,O1197&amp;", ","")))))&amp;(IF(ISBLANK(P1197),"",(IF(P1197&lt;&gt;P1196,P1197&amp;", ",IF(B1197&lt;&gt;B1196,P1197&amp;", ",IF(Z1197&lt;&gt;Z1196,P1197&amp;", ",""))))))&amp;(IF(ISBLANK(Q1197),"",(IF(Q1197&lt;&gt;Q1196,Q1197&amp;", ",IF(B1197&lt;&gt;B1196,Q1197&amp;", ",IF(Z1197&lt;&gt;Z1196,Q1197&amp;", ",""))))))&amp;(IF(ISBLANK(R1197),"",(IF(R1197&lt;&gt;R1196,R1197&amp;"m, ",IF(B1197&lt;&gt;B1196,R1197&amp;"m, ",IF(Z1197&lt;&gt;Z1196,R1197&amp;"m, ",""))))))&amp;IF(ISBLANK(S1197),"",(IF(B1197&lt;&gt;B1196,S1197&amp;", ",IF(S1197&lt;&gt;S1196,IF((Z1197=Z1196),"same locality "&amp;S1197&amp;", ",S1197&amp;", "),""))))&amp;(IF(ISBLANK(T1197),"",(IF(T1197&lt;&gt;T1196,IF(ISBLANK(F$2),T1197&amp;", ",T1197&amp;" "&amp;F$2&amp;", "),(IF(B1197&lt;&gt;B1196,IF(ISBLANK(F$2),T1197&amp;", ",T1197&amp;" "&amp;F$2&amp;", "),(IF(Z1197&lt;&gt;Z1196,IF(ISBLANK(F$2),T1197&amp;", ",T1197&amp;" "&amp;F$2&amp;", "),IF((U1197&lt;&gt;U1196)*($G$2="Y"),"same collector, ","")))))))))&amp;(IF(ISBLANK(U1197),"",(IF(U1197&lt;&gt;U1196,U1197&amp;", ",(IF(B1197&lt;&gt;B1196,U1197&amp;", ",IF(Z1197&lt;&gt;Z1196,U1197&amp;", ",(IF(T1197&lt;&gt;T1196,IF((T1197&lt;&gt;T1196)*($G$2="Y"),"same date, ", ""),IF((T1197=T1196)*(U1197=U1196)*(S1197&lt;&gt;S1196)*($G$2="Y"),"same collector and date, ", ""))))))))))&amp;(IF(ISBLANK(V1197),"",V1197&amp;", "))&amp;IF((AA1197&lt;&gt;AA1198)*($H$2="y"),AD1197&amp;AE1197,IF((AA1197&lt;&gt;AA1198)*($H$2="m"),AD1197&amp;AG1197,IF(($H$2&lt;&gt;"m")*($H$2&lt;&gt;"Y"),(IF(F1197=0,"",F1197&amp;" "&amp;$F$4&amp;" "))&amp;(IF(G1197=0,"",G1197&amp;" "&amp;$G$4&amp;" "))&amp;(IF(H1197=0,"",H1197&amp;" "&amp;H$4&amp;" "))&amp;(IF(I1197=0,"",I1197&amp;" "&amp;$I$4&amp;" "))&amp;(IF(J1197=0,"",J1197&amp;" "&amp;$J$4&amp;" "))&amp;IF((ISBLANK(C1197)),"","("&amp;C1197&amp;")"),"")))&amp;IF((B1197=B1198)*(K1197=K1198)*(L1197=L1198)*(M1197=M1198),IF(($H$2&lt;&gt;"m")*($H$2&lt;&gt;"Y"), ", ", IF((ISNUMBER(FIND(")",AE1197))), ", ", "")),IF((B1197=B1198)*(K1197=K1198)*(L1197=L1198),"; ",". ")))</f>
        <v/>
      </c>
      <c r="AI1197" s="1"/>
    </row>
    <row r="1198" spans="1:35" x14ac:dyDescent="0.25">
      <c r="A1198" s="3" t="str">
        <f t="shared" si="148"/>
        <v/>
      </c>
      <c r="B1198" s="53" t="str">
        <f t="shared" si="152"/>
        <v/>
      </c>
      <c r="C1198" s="57"/>
      <c r="D1198" s="57"/>
      <c r="E1198" s="57"/>
      <c r="F1198" s="57"/>
      <c r="G1198" s="57"/>
      <c r="H1198" s="57"/>
      <c r="I1198" s="57"/>
      <c r="J1198" s="57"/>
      <c r="K1198" s="57"/>
      <c r="L1198" s="57"/>
      <c r="M1198" s="57"/>
      <c r="N1198" s="57"/>
      <c r="O1198" s="58"/>
      <c r="P1198" s="58"/>
      <c r="Q1198" s="58"/>
      <c r="R1198" s="58"/>
      <c r="S1198" s="54"/>
      <c r="T1198" s="57"/>
      <c r="U1198" s="57"/>
      <c r="V1198" s="57"/>
      <c r="W1198" s="57"/>
      <c r="X1198" s="147" t="str">
        <f>IF(ISBLANK(D1198),"",IF('order-admin-units'!$I$1&lt;&gt;"y", "", IF((K1198="")*(ISBLANK(D1198)=FALSE), 'order-admin-units'!$B$1+1, VLOOKUP(K1198, ordercountry, 2))))</f>
        <v/>
      </c>
      <c r="Y1198" s="147" t="str">
        <f>IF(ISBLANK(D1198),"",IF('order-admin-units'!$I$1&lt;&gt;"y", "", IF(L1198="", 'order-admin-units'!$B$2+1, VLOOKUP(K1198&amp;"@"&amp;L1198, orderadmin, 2))))</f>
        <v/>
      </c>
      <c r="Z1198" s="147" t="str">
        <f t="shared" si="149"/>
        <v/>
      </c>
      <c r="AA1198" s="147" t="str">
        <f t="shared" si="150"/>
        <v/>
      </c>
      <c r="AB1198" s="147" t="str">
        <f t="shared" si="151"/>
        <v/>
      </c>
      <c r="AC1198" s="147" t="str">
        <f t="shared" si="145"/>
        <v/>
      </c>
      <c r="AD1198" s="11" t="str">
        <f t="shared" si="146"/>
        <v/>
      </c>
      <c r="AE1198" s="11" t="str">
        <f t="array" ref="AE1198">IF(ISBLANK(D1198),"",IF(OR($H$2="y",$H$2="m"),IF(AA1198=AA1197,IF(OR(AB1198=$AB$4:$AB1197)=FALSE,AE1197&amp;C1198,AE1197),"("&amp;C1198)&amp;IF(AA1198=AA1199,IF(OR(AB1199=$AB$4:$AB1198)=FALSE,", ",""),") "),""))</f>
        <v/>
      </c>
      <c r="AF1198" s="11" t="str">
        <f t="shared" si="147"/>
        <v/>
      </c>
      <c r="AG1198" s="11" t="str">
        <f t="array" ref="AG1198">IF(ISBLANK(D1198),"",IF(OR($H$2="y",$H$2="m"),IF(AA1198=AA1197,IF(OR(AC1198=$AC$4:$AC1197)=FALSE,AG1197&amp;AF1198,AG1197),"("&amp;AF1198)&amp;IF(AA1198=AA1199,IF(OR(AC1199=$AC$4:$AC1198)=FALSE,", ",""),") "),""))</f>
        <v/>
      </c>
      <c r="AH1198" s="10" t="str">
        <f>IF((ISBLANK(D1198)),"",IF(D1198=D1197,AH1197,"")&amp;IF(B1197&lt;&gt;B1198,((IF(ISBLANK(E1198),$D$3&amp;"Non-type material: "&amp;$D$3,$D$3&amp;INDEX('type-categories'!$A$2:$B$100,MATCH(E1198,'type-categories'!$A$2:$A$100,0),2)&amp;$D$3))),"")&amp;(IF(K1198&lt;&gt;K1197,$C$2&amp;K1198&amp;$K$3&amp;$C$2&amp;" ",(IF(B1198&lt;&gt;B1197,$C$2&amp;K1198&amp;$K$3&amp;$C$2&amp;" ",""))))&amp;(IF(L1198="","",((IF(L1198&lt;&gt;L1197,$D$2&amp;L1198&amp;$L$3&amp;$D$2&amp;" ",IF(B1198&lt;&gt;B1197,$D$2&amp;L1198&amp;$L$3&amp;$D$2&amp;" ",""))))))&amp;(IF(M1198="","",((IF(M1198&lt;&gt;M1197,$E$2&amp;M1198&amp;$E$2&amp;","&amp;" ",IF(B1198&lt;&gt;B1197,$E$2&amp;M1198&amp;$E$2&amp;",",""))))))&amp;(IF(N1198="","",IF(N1198&lt;&gt;N1197,N1198&amp;", ",IF(B1198&lt;&gt;B1197,N1198&amp;", ",""))))&amp;(IF(ISBLANK(O1198),"",(IF(O1198&lt;&gt;O1197,O1198&amp;", ",IF(B1198&lt;&gt;B1197,O1198&amp;", ","")))))&amp;(IF(ISBLANK(P1198),"",(IF(P1198&lt;&gt;P1197,P1198&amp;", ",IF(B1198&lt;&gt;B1197,P1198&amp;", ",IF(Z1198&lt;&gt;Z1197,P1198&amp;", ",""))))))&amp;(IF(ISBLANK(Q1198),"",(IF(Q1198&lt;&gt;Q1197,Q1198&amp;", ",IF(B1198&lt;&gt;B1197,Q1198&amp;", ",IF(Z1198&lt;&gt;Z1197,Q1198&amp;", ",""))))))&amp;(IF(ISBLANK(R1198),"",(IF(R1198&lt;&gt;R1197,R1198&amp;"m, ",IF(B1198&lt;&gt;B1197,R1198&amp;"m, ",IF(Z1198&lt;&gt;Z1197,R1198&amp;"m, ",""))))))&amp;IF(ISBLANK(S1198),"",(IF(B1198&lt;&gt;B1197,S1198&amp;", ",IF(S1198&lt;&gt;S1197,IF((Z1198=Z1197),"same locality "&amp;S1198&amp;", ",S1198&amp;", "),""))))&amp;(IF(ISBLANK(T1198),"",(IF(T1198&lt;&gt;T1197,IF(ISBLANK(F$2),T1198&amp;", ",T1198&amp;" "&amp;F$2&amp;", "),(IF(B1198&lt;&gt;B1197,IF(ISBLANK(F$2),T1198&amp;", ",T1198&amp;" "&amp;F$2&amp;", "),(IF(Z1198&lt;&gt;Z1197,IF(ISBLANK(F$2),T1198&amp;", ",T1198&amp;" "&amp;F$2&amp;", "),IF((U1198&lt;&gt;U1197)*($G$2="Y"),"same collector, ","")))))))))&amp;(IF(ISBLANK(U1198),"",(IF(U1198&lt;&gt;U1197,U1198&amp;", ",(IF(B1198&lt;&gt;B1197,U1198&amp;", ",IF(Z1198&lt;&gt;Z1197,U1198&amp;", ",(IF(T1198&lt;&gt;T1197,IF((T1198&lt;&gt;T1197)*($G$2="Y"),"same date, ", ""),IF((T1198=T1197)*(U1198=U1197)*(S1198&lt;&gt;S1197)*($G$2="Y"),"same collector and date, ", ""))))))))))&amp;(IF(ISBLANK(V1198),"",V1198&amp;", "))&amp;IF((AA1198&lt;&gt;AA1199)*($H$2="y"),AD1198&amp;AE1198,IF((AA1198&lt;&gt;AA1199)*($H$2="m"),AD1198&amp;AG1198,IF(($H$2&lt;&gt;"m")*($H$2&lt;&gt;"Y"),(IF(F1198=0,"",F1198&amp;" "&amp;$F$4&amp;" "))&amp;(IF(G1198=0,"",G1198&amp;" "&amp;$G$4&amp;" "))&amp;(IF(H1198=0,"",H1198&amp;" "&amp;H$4&amp;" "))&amp;(IF(I1198=0,"",I1198&amp;" "&amp;$I$4&amp;" "))&amp;(IF(J1198=0,"",J1198&amp;" "&amp;$J$4&amp;" "))&amp;IF((ISBLANK(C1198)),"","("&amp;C1198&amp;")"),"")))&amp;IF((B1198=B1199)*(K1198=K1199)*(L1198=L1199)*(M1198=M1199),IF(($H$2&lt;&gt;"m")*($H$2&lt;&gt;"Y"), ", ", IF((ISNUMBER(FIND(")",AE1198))), ", ", "")),IF((B1198=B1199)*(K1198=K1199)*(L1198=L1199),"; ",". ")))</f>
        <v/>
      </c>
      <c r="AI1198" s="1"/>
    </row>
    <row r="1199" spans="1:35" x14ac:dyDescent="0.25">
      <c r="A1199" s="3" t="str">
        <f t="shared" si="148"/>
        <v/>
      </c>
      <c r="B1199" s="53" t="str">
        <f t="shared" si="152"/>
        <v/>
      </c>
      <c r="C1199" s="57"/>
      <c r="D1199" s="57"/>
      <c r="E1199" s="57"/>
      <c r="F1199" s="57"/>
      <c r="G1199" s="57"/>
      <c r="H1199" s="57"/>
      <c r="I1199" s="57"/>
      <c r="J1199" s="57"/>
      <c r="K1199" s="57"/>
      <c r="L1199" s="57"/>
      <c r="M1199" s="54"/>
      <c r="N1199" s="57"/>
      <c r="O1199" s="58"/>
      <c r="P1199" s="58"/>
      <c r="Q1199" s="58"/>
      <c r="R1199" s="58"/>
      <c r="S1199" s="54"/>
      <c r="T1199" s="57"/>
      <c r="U1199" s="57"/>
      <c r="V1199" s="57"/>
      <c r="W1199" s="57"/>
      <c r="X1199" s="147" t="str">
        <f>IF(ISBLANK(D1199),"",IF('order-admin-units'!$I$1&lt;&gt;"y", "", IF((K1199="")*(ISBLANK(D1199)=FALSE), 'order-admin-units'!$B$1+1, VLOOKUP(K1199, ordercountry, 2))))</f>
        <v/>
      </c>
      <c r="Y1199" s="147" t="str">
        <f>IF(ISBLANK(D1199),"",IF('order-admin-units'!$I$1&lt;&gt;"y", "", IF(L1199="", 'order-admin-units'!$B$2+1, VLOOKUP(K1199&amp;"@"&amp;L1199, orderadmin, 2))))</f>
        <v/>
      </c>
      <c r="Z1199" s="147" t="str">
        <f t="shared" si="149"/>
        <v/>
      </c>
      <c r="AA1199" s="147" t="str">
        <f t="shared" si="150"/>
        <v/>
      </c>
      <c r="AB1199" s="147" t="str">
        <f t="shared" si="151"/>
        <v/>
      </c>
      <c r="AC1199" s="147" t="str">
        <f t="shared" si="145"/>
        <v/>
      </c>
      <c r="AD1199" s="11" t="str">
        <f t="shared" si="146"/>
        <v/>
      </c>
      <c r="AE1199" s="11" t="str">
        <f t="array" ref="AE1199">IF(ISBLANK(D1199),"",IF(OR($H$2="y",$H$2="m"),IF(AA1199=AA1198,IF(OR(AB1199=$AB$4:$AB1198)=FALSE,AE1198&amp;C1199,AE1198),"("&amp;C1199)&amp;IF(AA1199=AA1200,IF(OR(AB1200=$AB$4:$AB1199)=FALSE,", ",""),") "),""))</f>
        <v/>
      </c>
      <c r="AF1199" s="11" t="str">
        <f t="shared" si="147"/>
        <v/>
      </c>
      <c r="AG1199" s="11" t="str">
        <f t="array" ref="AG1199">IF(ISBLANK(D1199),"",IF(OR($H$2="y",$H$2="m"),IF(AA1199=AA1198,IF(OR(AC1199=$AC$4:$AC1198)=FALSE,AG1198&amp;AF1199,AG1198),"("&amp;AF1199)&amp;IF(AA1199=AA1200,IF(OR(AC1200=$AC$4:$AC1199)=FALSE,", ",""),") "),""))</f>
        <v/>
      </c>
      <c r="AH1199" s="10" t="str">
        <f>IF((ISBLANK(D1199)),"",IF(D1199=D1198,AH1198,"")&amp;IF(B1198&lt;&gt;B1199,((IF(ISBLANK(E1199),$D$3&amp;"Non-type material: "&amp;$D$3,$D$3&amp;INDEX('type-categories'!$A$2:$B$100,MATCH(E1199,'type-categories'!$A$2:$A$100,0),2)&amp;$D$3))),"")&amp;(IF(K1199&lt;&gt;K1198,$C$2&amp;K1199&amp;$K$3&amp;$C$2&amp;" ",(IF(B1199&lt;&gt;B1198,$C$2&amp;K1199&amp;$K$3&amp;$C$2&amp;" ",""))))&amp;(IF(L1199="","",((IF(L1199&lt;&gt;L1198,$D$2&amp;L1199&amp;$L$3&amp;$D$2&amp;" ",IF(B1199&lt;&gt;B1198,$D$2&amp;L1199&amp;$L$3&amp;$D$2&amp;" ",""))))))&amp;(IF(M1199="","",((IF(M1199&lt;&gt;M1198,$E$2&amp;M1199&amp;$E$2&amp;","&amp;" ",IF(B1199&lt;&gt;B1198,$E$2&amp;M1199&amp;$E$2&amp;",",""))))))&amp;(IF(N1199="","",IF(N1199&lt;&gt;N1198,N1199&amp;", ",IF(B1199&lt;&gt;B1198,N1199&amp;", ",""))))&amp;(IF(ISBLANK(O1199),"",(IF(O1199&lt;&gt;O1198,O1199&amp;", ",IF(B1199&lt;&gt;B1198,O1199&amp;", ","")))))&amp;(IF(ISBLANK(P1199),"",(IF(P1199&lt;&gt;P1198,P1199&amp;", ",IF(B1199&lt;&gt;B1198,P1199&amp;", ",IF(Z1199&lt;&gt;Z1198,P1199&amp;", ",""))))))&amp;(IF(ISBLANK(Q1199),"",(IF(Q1199&lt;&gt;Q1198,Q1199&amp;", ",IF(B1199&lt;&gt;B1198,Q1199&amp;", ",IF(Z1199&lt;&gt;Z1198,Q1199&amp;", ",""))))))&amp;(IF(ISBLANK(R1199),"",(IF(R1199&lt;&gt;R1198,R1199&amp;"m, ",IF(B1199&lt;&gt;B1198,R1199&amp;"m, ",IF(Z1199&lt;&gt;Z1198,R1199&amp;"m, ",""))))))&amp;IF(ISBLANK(S1199),"",(IF(B1199&lt;&gt;B1198,S1199&amp;", ",IF(S1199&lt;&gt;S1198,IF((Z1199=Z1198),"same locality "&amp;S1199&amp;", ",S1199&amp;", "),""))))&amp;(IF(ISBLANK(T1199),"",(IF(T1199&lt;&gt;T1198,IF(ISBLANK(F$2),T1199&amp;", ",T1199&amp;" "&amp;F$2&amp;", "),(IF(B1199&lt;&gt;B1198,IF(ISBLANK(F$2),T1199&amp;", ",T1199&amp;" "&amp;F$2&amp;", "),(IF(Z1199&lt;&gt;Z1198,IF(ISBLANK(F$2),T1199&amp;", ",T1199&amp;" "&amp;F$2&amp;", "),IF((U1199&lt;&gt;U1198)*($G$2="Y"),"same collector, ","")))))))))&amp;(IF(ISBLANK(U1199),"",(IF(U1199&lt;&gt;U1198,U1199&amp;", ",(IF(B1199&lt;&gt;B1198,U1199&amp;", ",IF(Z1199&lt;&gt;Z1198,U1199&amp;", ",(IF(T1199&lt;&gt;T1198,IF((T1199&lt;&gt;T1198)*($G$2="Y"),"same date, ", ""),IF((T1199=T1198)*(U1199=U1198)*(S1199&lt;&gt;S1198)*($G$2="Y"),"same collector and date, ", ""))))))))))&amp;(IF(ISBLANK(V1199),"",V1199&amp;", "))&amp;IF((AA1199&lt;&gt;AA1200)*($H$2="y"),AD1199&amp;AE1199,IF((AA1199&lt;&gt;AA1200)*($H$2="m"),AD1199&amp;AG1199,IF(($H$2&lt;&gt;"m")*($H$2&lt;&gt;"Y"),(IF(F1199=0,"",F1199&amp;" "&amp;$F$4&amp;" "))&amp;(IF(G1199=0,"",G1199&amp;" "&amp;$G$4&amp;" "))&amp;(IF(H1199=0,"",H1199&amp;" "&amp;H$4&amp;" "))&amp;(IF(I1199=0,"",I1199&amp;" "&amp;$I$4&amp;" "))&amp;(IF(J1199=0,"",J1199&amp;" "&amp;$J$4&amp;" "))&amp;IF((ISBLANK(C1199)),"","("&amp;C1199&amp;")"),"")))&amp;IF((B1199=B1200)*(K1199=K1200)*(L1199=L1200)*(M1199=M1200),IF(($H$2&lt;&gt;"m")*($H$2&lt;&gt;"Y"), ", ", IF((ISNUMBER(FIND(")",AE1199))), ", ", "")),IF((B1199=B1200)*(K1199=K1200)*(L1199=L1200),"; ",". ")))</f>
        <v/>
      </c>
      <c r="AI1199" s="1"/>
    </row>
    <row r="1200" spans="1:35" x14ac:dyDescent="0.25">
      <c r="A1200" s="3" t="str">
        <f t="shared" si="148"/>
        <v/>
      </c>
      <c r="B1200" s="53" t="str">
        <f t="shared" si="152"/>
        <v/>
      </c>
      <c r="C1200" s="57"/>
      <c r="D1200" s="57"/>
      <c r="E1200" s="57"/>
      <c r="F1200" s="57"/>
      <c r="G1200" s="57"/>
      <c r="H1200" s="57"/>
      <c r="I1200" s="57"/>
      <c r="J1200" s="57"/>
      <c r="K1200" s="57"/>
      <c r="L1200" s="57"/>
      <c r="M1200" s="54"/>
      <c r="N1200" s="57"/>
      <c r="O1200" s="58"/>
      <c r="P1200" s="58"/>
      <c r="Q1200" s="58"/>
      <c r="R1200" s="58"/>
      <c r="S1200" s="54"/>
      <c r="T1200" s="57"/>
      <c r="U1200" s="57"/>
      <c r="V1200" s="57"/>
      <c r="W1200" s="57"/>
      <c r="X1200" s="147" t="str">
        <f>IF(ISBLANK(D1200),"",IF('order-admin-units'!$I$1&lt;&gt;"y", "", IF((K1200="")*(ISBLANK(D1200)=FALSE), 'order-admin-units'!$B$1+1, VLOOKUP(K1200, ordercountry, 2))))</f>
        <v/>
      </c>
      <c r="Y1200" s="147" t="str">
        <f>IF(ISBLANK(D1200),"",IF('order-admin-units'!$I$1&lt;&gt;"y", "", IF(L1200="", 'order-admin-units'!$B$2+1, VLOOKUP(K1200&amp;"@"&amp;L1200, orderadmin, 2))))</f>
        <v/>
      </c>
      <c r="Z1200" s="147" t="str">
        <f t="shared" si="149"/>
        <v/>
      </c>
      <c r="AA1200" s="147" t="str">
        <f t="shared" si="150"/>
        <v/>
      </c>
      <c r="AB1200" s="147" t="str">
        <f t="shared" si="151"/>
        <v/>
      </c>
      <c r="AC1200" s="147" t="str">
        <f t="shared" si="145"/>
        <v/>
      </c>
      <c r="AD1200" s="11" t="str">
        <f t="shared" si="146"/>
        <v/>
      </c>
      <c r="AE1200" s="11" t="str">
        <f t="array" ref="AE1200">IF(ISBLANK(D1200),"",IF(OR($H$2="y",$H$2="m"),IF(AA1200=AA1199,IF(OR(AB1200=$AB$4:$AB1199)=FALSE,AE1199&amp;C1200,AE1199),"("&amp;C1200)&amp;IF(AA1200=AA1201,IF(OR(AB1201=$AB$4:$AB1200)=FALSE,", ",""),") "),""))</f>
        <v/>
      </c>
      <c r="AF1200" s="11" t="str">
        <f t="shared" si="147"/>
        <v/>
      </c>
      <c r="AG1200" s="11" t="str">
        <f t="array" ref="AG1200">IF(ISBLANK(D1200),"",IF(OR($H$2="y",$H$2="m"),IF(AA1200=AA1199,IF(OR(AC1200=$AC$4:$AC1199)=FALSE,AG1199&amp;AF1200,AG1199),"("&amp;AF1200)&amp;IF(AA1200=AA1201,IF(OR(AC1201=$AC$4:$AC1200)=FALSE,", ",""),") "),""))</f>
        <v/>
      </c>
      <c r="AH1200" s="10" t="str">
        <f>IF((ISBLANK(D1200)),"",IF(D1200=D1199,AH1199,"")&amp;IF(B1199&lt;&gt;B1200,((IF(ISBLANK(E1200),$D$3&amp;"Non-type material: "&amp;$D$3,$D$3&amp;INDEX('type-categories'!$A$2:$B$100,MATCH(E1200,'type-categories'!$A$2:$A$100,0),2)&amp;$D$3))),"")&amp;(IF(K1200&lt;&gt;K1199,$C$2&amp;K1200&amp;$K$3&amp;$C$2&amp;" ",(IF(B1200&lt;&gt;B1199,$C$2&amp;K1200&amp;$K$3&amp;$C$2&amp;" ",""))))&amp;(IF(L1200="","",((IF(L1200&lt;&gt;L1199,$D$2&amp;L1200&amp;$L$3&amp;$D$2&amp;" ",IF(B1200&lt;&gt;B1199,$D$2&amp;L1200&amp;$L$3&amp;$D$2&amp;" ",""))))))&amp;(IF(M1200="","",((IF(M1200&lt;&gt;M1199,$E$2&amp;M1200&amp;$E$2&amp;","&amp;" ",IF(B1200&lt;&gt;B1199,$E$2&amp;M1200&amp;$E$2&amp;",",""))))))&amp;(IF(N1200="","",IF(N1200&lt;&gt;N1199,N1200&amp;", ",IF(B1200&lt;&gt;B1199,N1200&amp;", ",""))))&amp;(IF(ISBLANK(O1200),"",(IF(O1200&lt;&gt;O1199,O1200&amp;", ",IF(B1200&lt;&gt;B1199,O1200&amp;", ","")))))&amp;(IF(ISBLANK(P1200),"",(IF(P1200&lt;&gt;P1199,P1200&amp;", ",IF(B1200&lt;&gt;B1199,P1200&amp;", ",IF(Z1200&lt;&gt;Z1199,P1200&amp;", ",""))))))&amp;(IF(ISBLANK(Q1200),"",(IF(Q1200&lt;&gt;Q1199,Q1200&amp;", ",IF(B1200&lt;&gt;B1199,Q1200&amp;", ",IF(Z1200&lt;&gt;Z1199,Q1200&amp;", ",""))))))&amp;(IF(ISBLANK(R1200),"",(IF(R1200&lt;&gt;R1199,R1200&amp;"m, ",IF(B1200&lt;&gt;B1199,R1200&amp;"m, ",IF(Z1200&lt;&gt;Z1199,R1200&amp;"m, ",""))))))&amp;IF(ISBLANK(S1200),"",(IF(B1200&lt;&gt;B1199,S1200&amp;", ",IF(S1200&lt;&gt;S1199,IF((Z1200=Z1199),"same locality "&amp;S1200&amp;", ",S1200&amp;", "),""))))&amp;(IF(ISBLANK(T1200),"",(IF(T1200&lt;&gt;T1199,IF(ISBLANK(F$2),T1200&amp;", ",T1200&amp;" "&amp;F$2&amp;", "),(IF(B1200&lt;&gt;B1199,IF(ISBLANK(F$2),T1200&amp;", ",T1200&amp;" "&amp;F$2&amp;", "),(IF(Z1200&lt;&gt;Z1199,IF(ISBLANK(F$2),T1200&amp;", ",T1200&amp;" "&amp;F$2&amp;", "),IF((U1200&lt;&gt;U1199)*($G$2="Y"),"same collector, ","")))))))))&amp;(IF(ISBLANK(U1200),"",(IF(U1200&lt;&gt;U1199,U1200&amp;", ",(IF(B1200&lt;&gt;B1199,U1200&amp;", ",IF(Z1200&lt;&gt;Z1199,U1200&amp;", ",(IF(T1200&lt;&gt;T1199,IF((T1200&lt;&gt;T1199)*($G$2="Y"),"same date, ", ""),IF((T1200=T1199)*(U1200=U1199)*(S1200&lt;&gt;S1199)*($G$2="Y"),"same collector and date, ", ""))))))))))&amp;(IF(ISBLANK(V1200),"",V1200&amp;", "))&amp;IF((AA1200&lt;&gt;AA1201)*($H$2="y"),AD1200&amp;AE1200,IF((AA1200&lt;&gt;AA1201)*($H$2="m"),AD1200&amp;AG1200,IF(($H$2&lt;&gt;"m")*($H$2&lt;&gt;"Y"),(IF(F1200=0,"",F1200&amp;" "&amp;$F$4&amp;" "))&amp;(IF(G1200=0,"",G1200&amp;" "&amp;$G$4&amp;" "))&amp;(IF(H1200=0,"",H1200&amp;" "&amp;H$4&amp;" "))&amp;(IF(I1200=0,"",I1200&amp;" "&amp;$I$4&amp;" "))&amp;(IF(J1200=0,"",J1200&amp;" "&amp;$J$4&amp;" "))&amp;IF((ISBLANK(C1200)),"","("&amp;C1200&amp;")"),"")))&amp;IF((B1200=B1201)*(K1200=K1201)*(L1200=L1201)*(M1200=M1201),IF(($H$2&lt;&gt;"m")*($H$2&lt;&gt;"Y"), ", ", IF((ISNUMBER(FIND(")",AE1200))), ", ", "")),IF((B1200=B1201)*(K1200=K1201)*(L1200=L1201),"; ",". ")))</f>
        <v/>
      </c>
      <c r="AI1200" s="1"/>
    </row>
    <row r="1201" spans="1:35" x14ac:dyDescent="0.25">
      <c r="A1201" s="3" t="str">
        <f t="shared" si="148"/>
        <v/>
      </c>
      <c r="B1201" s="53" t="str">
        <f t="shared" si="152"/>
        <v/>
      </c>
      <c r="C1201" s="57"/>
      <c r="D1201" s="57"/>
      <c r="E1201" s="57"/>
      <c r="F1201" s="57"/>
      <c r="G1201" s="57"/>
      <c r="H1201" s="57"/>
      <c r="I1201" s="57"/>
      <c r="J1201" s="57"/>
      <c r="K1201" s="57"/>
      <c r="L1201" s="57"/>
      <c r="M1201" s="54"/>
      <c r="N1201" s="57"/>
      <c r="O1201" s="58"/>
      <c r="P1201" s="58"/>
      <c r="Q1201" s="58"/>
      <c r="R1201" s="58"/>
      <c r="S1201" s="54"/>
      <c r="T1201" s="57"/>
      <c r="U1201" s="57"/>
      <c r="V1201" s="57"/>
      <c r="W1201" s="57"/>
      <c r="X1201" s="147" t="str">
        <f>IF(ISBLANK(D1201),"",IF('order-admin-units'!$I$1&lt;&gt;"y", "", IF((K1201="")*(ISBLANK(D1201)=FALSE), 'order-admin-units'!$B$1+1, VLOOKUP(K1201, ordercountry, 2))))</f>
        <v/>
      </c>
      <c r="Y1201" s="147" t="str">
        <f>IF(ISBLANK(D1201),"",IF('order-admin-units'!$I$1&lt;&gt;"y", "", IF(L1201="", 'order-admin-units'!$B$2+1, VLOOKUP(K1201&amp;"@"&amp;L1201, orderadmin, 2))))</f>
        <v/>
      </c>
      <c r="Z1201" s="147" t="str">
        <f t="shared" si="149"/>
        <v/>
      </c>
      <c r="AA1201" s="147" t="str">
        <f t="shared" si="150"/>
        <v/>
      </c>
      <c r="AB1201" s="147" t="str">
        <f t="shared" si="151"/>
        <v/>
      </c>
      <c r="AC1201" s="147" t="str">
        <f t="shared" si="145"/>
        <v/>
      </c>
      <c r="AD1201" s="11" t="str">
        <f t="shared" si="146"/>
        <v/>
      </c>
      <c r="AE1201" s="11" t="str">
        <f t="array" ref="AE1201">IF(ISBLANK(D1201),"",IF(OR($H$2="y",$H$2="m"),IF(AA1201=AA1200,IF(OR(AB1201=$AB$4:$AB1200)=FALSE,AE1200&amp;C1201,AE1200),"("&amp;C1201)&amp;IF(AA1201=AA1202,IF(OR(AB1202=$AB$4:$AB1201)=FALSE,", ",""),") "),""))</f>
        <v/>
      </c>
      <c r="AF1201" s="11" t="str">
        <f t="shared" si="147"/>
        <v/>
      </c>
      <c r="AG1201" s="11" t="str">
        <f t="array" ref="AG1201">IF(ISBLANK(D1201),"",IF(OR($H$2="y",$H$2="m"),IF(AA1201=AA1200,IF(OR(AC1201=$AC$4:$AC1200)=FALSE,AG1200&amp;AF1201,AG1200),"("&amp;AF1201)&amp;IF(AA1201=AA1202,IF(OR(AC1202=$AC$4:$AC1201)=FALSE,", ",""),") "),""))</f>
        <v/>
      </c>
      <c r="AH1201" s="10" t="str">
        <f>IF((ISBLANK(D1201)),"",IF(D1201=D1200,AH1200,"")&amp;IF(B1200&lt;&gt;B1201,((IF(ISBLANK(E1201),$D$3&amp;"Non-type material: "&amp;$D$3,$D$3&amp;INDEX('type-categories'!$A$2:$B$100,MATCH(E1201,'type-categories'!$A$2:$A$100,0),2)&amp;$D$3))),"")&amp;(IF(K1201&lt;&gt;K1200,$C$2&amp;K1201&amp;$K$3&amp;$C$2&amp;" ",(IF(B1201&lt;&gt;B1200,$C$2&amp;K1201&amp;$K$3&amp;$C$2&amp;" ",""))))&amp;(IF(L1201="","",((IF(L1201&lt;&gt;L1200,$D$2&amp;L1201&amp;$L$3&amp;$D$2&amp;" ",IF(B1201&lt;&gt;B1200,$D$2&amp;L1201&amp;$L$3&amp;$D$2&amp;" ",""))))))&amp;(IF(M1201="","",((IF(M1201&lt;&gt;M1200,$E$2&amp;M1201&amp;$E$2&amp;","&amp;" ",IF(B1201&lt;&gt;B1200,$E$2&amp;M1201&amp;$E$2&amp;",",""))))))&amp;(IF(N1201="","",IF(N1201&lt;&gt;N1200,N1201&amp;", ",IF(B1201&lt;&gt;B1200,N1201&amp;", ",""))))&amp;(IF(ISBLANK(O1201),"",(IF(O1201&lt;&gt;O1200,O1201&amp;", ",IF(B1201&lt;&gt;B1200,O1201&amp;", ","")))))&amp;(IF(ISBLANK(P1201),"",(IF(P1201&lt;&gt;P1200,P1201&amp;", ",IF(B1201&lt;&gt;B1200,P1201&amp;", ",IF(Z1201&lt;&gt;Z1200,P1201&amp;", ",""))))))&amp;(IF(ISBLANK(Q1201),"",(IF(Q1201&lt;&gt;Q1200,Q1201&amp;", ",IF(B1201&lt;&gt;B1200,Q1201&amp;", ",IF(Z1201&lt;&gt;Z1200,Q1201&amp;", ",""))))))&amp;(IF(ISBLANK(R1201),"",(IF(R1201&lt;&gt;R1200,R1201&amp;"m, ",IF(B1201&lt;&gt;B1200,R1201&amp;"m, ",IF(Z1201&lt;&gt;Z1200,R1201&amp;"m, ",""))))))&amp;IF(ISBLANK(S1201),"",(IF(B1201&lt;&gt;B1200,S1201&amp;", ",IF(S1201&lt;&gt;S1200,IF((Z1201=Z1200),"same locality "&amp;S1201&amp;", ",S1201&amp;", "),""))))&amp;(IF(ISBLANK(T1201),"",(IF(T1201&lt;&gt;T1200,IF(ISBLANK(F$2),T1201&amp;", ",T1201&amp;" "&amp;F$2&amp;", "),(IF(B1201&lt;&gt;B1200,IF(ISBLANK(F$2),T1201&amp;", ",T1201&amp;" "&amp;F$2&amp;", "),(IF(Z1201&lt;&gt;Z1200,IF(ISBLANK(F$2),T1201&amp;", ",T1201&amp;" "&amp;F$2&amp;", "),IF((U1201&lt;&gt;U1200)*($G$2="Y"),"same collector, ","")))))))))&amp;(IF(ISBLANK(U1201),"",(IF(U1201&lt;&gt;U1200,U1201&amp;", ",(IF(B1201&lt;&gt;B1200,U1201&amp;", ",IF(Z1201&lt;&gt;Z1200,U1201&amp;", ",(IF(T1201&lt;&gt;T1200,IF((T1201&lt;&gt;T1200)*($G$2="Y"),"same date, ", ""),IF((T1201=T1200)*(U1201=U1200)*(S1201&lt;&gt;S1200)*($G$2="Y"),"same collector and date, ", ""))))))))))&amp;(IF(ISBLANK(V1201),"",V1201&amp;", "))&amp;IF((AA1201&lt;&gt;AA1202)*($H$2="y"),AD1201&amp;AE1201,IF((AA1201&lt;&gt;AA1202)*($H$2="m"),AD1201&amp;AG1201,IF(($H$2&lt;&gt;"m")*($H$2&lt;&gt;"Y"),(IF(F1201=0,"",F1201&amp;" "&amp;$F$4&amp;" "))&amp;(IF(G1201=0,"",G1201&amp;" "&amp;$G$4&amp;" "))&amp;(IF(H1201=0,"",H1201&amp;" "&amp;H$4&amp;" "))&amp;(IF(I1201=0,"",I1201&amp;" "&amp;$I$4&amp;" "))&amp;(IF(J1201=0,"",J1201&amp;" "&amp;$J$4&amp;" "))&amp;IF((ISBLANK(C1201)),"","("&amp;C1201&amp;")"),"")))&amp;IF((B1201=B1202)*(K1201=K1202)*(L1201=L1202)*(M1201=M1202),IF(($H$2&lt;&gt;"m")*($H$2&lt;&gt;"Y"), ", ", IF((ISNUMBER(FIND(")",AE1201))), ", ", "")),IF((B1201=B1202)*(K1201=K1202)*(L1201=L1202),"; ",". ")))</f>
        <v/>
      </c>
      <c r="AI1201" s="1"/>
    </row>
    <row r="1202" spans="1:35" x14ac:dyDescent="0.25">
      <c r="A1202" s="3" t="str">
        <f t="shared" si="148"/>
        <v/>
      </c>
      <c r="B1202" s="53" t="str">
        <f t="shared" si="152"/>
        <v/>
      </c>
      <c r="C1202" s="57"/>
      <c r="D1202" s="57"/>
      <c r="E1202" s="57"/>
      <c r="F1202" s="57"/>
      <c r="G1202" s="57"/>
      <c r="H1202" s="57"/>
      <c r="I1202" s="57"/>
      <c r="J1202" s="57"/>
      <c r="K1202" s="57"/>
      <c r="L1202" s="57"/>
      <c r="M1202" s="54"/>
      <c r="N1202" s="57"/>
      <c r="O1202" s="58"/>
      <c r="P1202" s="58"/>
      <c r="Q1202" s="58"/>
      <c r="R1202" s="58"/>
      <c r="S1202" s="54"/>
      <c r="T1202" s="57"/>
      <c r="U1202" s="57"/>
      <c r="V1202" s="57"/>
      <c r="W1202" s="57"/>
      <c r="X1202" s="147" t="str">
        <f>IF(ISBLANK(D1202),"",IF('order-admin-units'!$I$1&lt;&gt;"y", "", IF((K1202="")*(ISBLANK(D1202)=FALSE), 'order-admin-units'!$B$1+1, VLOOKUP(K1202, ordercountry, 2))))</f>
        <v/>
      </c>
      <c r="Y1202" s="147" t="str">
        <f>IF(ISBLANK(D1202),"",IF('order-admin-units'!$I$1&lt;&gt;"y", "", IF(L1202="", 'order-admin-units'!$B$2+1, VLOOKUP(K1202&amp;"@"&amp;L1202, orderadmin, 2))))</f>
        <v/>
      </c>
      <c r="Z1202" s="147" t="str">
        <f t="shared" si="149"/>
        <v/>
      </c>
      <c r="AA1202" s="147" t="str">
        <f t="shared" si="150"/>
        <v/>
      </c>
      <c r="AB1202" s="147" t="str">
        <f t="shared" si="151"/>
        <v/>
      </c>
      <c r="AC1202" s="147" t="str">
        <f t="shared" si="145"/>
        <v/>
      </c>
      <c r="AD1202" s="11" t="str">
        <f t="shared" si="146"/>
        <v/>
      </c>
      <c r="AE1202" s="11" t="str">
        <f t="array" ref="AE1202">IF(ISBLANK(D1202),"",IF(OR($H$2="y",$H$2="m"),IF(AA1202=AA1201,IF(OR(AB1202=$AB$4:$AB1201)=FALSE,AE1201&amp;C1202,AE1201),"("&amp;C1202)&amp;IF(AA1202=AA1203,IF(OR(AB1203=$AB$4:$AB1202)=FALSE,", ",""),") "),""))</f>
        <v/>
      </c>
      <c r="AF1202" s="11" t="str">
        <f t="shared" si="147"/>
        <v/>
      </c>
      <c r="AG1202" s="11" t="str">
        <f t="array" ref="AG1202">IF(ISBLANK(D1202),"",IF(OR($H$2="y",$H$2="m"),IF(AA1202=AA1201,IF(OR(AC1202=$AC$4:$AC1201)=FALSE,AG1201&amp;AF1202,AG1201),"("&amp;AF1202)&amp;IF(AA1202=AA1203,IF(OR(AC1203=$AC$4:$AC1202)=FALSE,", ",""),") "),""))</f>
        <v/>
      </c>
      <c r="AH1202" s="10" t="str">
        <f>IF((ISBLANK(D1202)),"",IF(D1202=D1201,AH1201,"")&amp;IF(B1201&lt;&gt;B1202,((IF(ISBLANK(E1202),$D$3&amp;"Non-type material: "&amp;$D$3,$D$3&amp;INDEX('type-categories'!$A$2:$B$100,MATCH(E1202,'type-categories'!$A$2:$A$100,0),2)&amp;$D$3))),"")&amp;(IF(K1202&lt;&gt;K1201,$C$2&amp;K1202&amp;$K$3&amp;$C$2&amp;" ",(IF(B1202&lt;&gt;B1201,$C$2&amp;K1202&amp;$K$3&amp;$C$2&amp;" ",""))))&amp;(IF(L1202="","",((IF(L1202&lt;&gt;L1201,$D$2&amp;L1202&amp;$L$3&amp;$D$2&amp;" ",IF(B1202&lt;&gt;B1201,$D$2&amp;L1202&amp;$L$3&amp;$D$2&amp;" ",""))))))&amp;(IF(M1202="","",((IF(M1202&lt;&gt;M1201,$E$2&amp;M1202&amp;$E$2&amp;","&amp;" ",IF(B1202&lt;&gt;B1201,$E$2&amp;M1202&amp;$E$2&amp;",",""))))))&amp;(IF(N1202="","",IF(N1202&lt;&gt;N1201,N1202&amp;", ",IF(B1202&lt;&gt;B1201,N1202&amp;", ",""))))&amp;(IF(ISBLANK(O1202),"",(IF(O1202&lt;&gt;O1201,O1202&amp;", ",IF(B1202&lt;&gt;B1201,O1202&amp;", ","")))))&amp;(IF(ISBLANK(P1202),"",(IF(P1202&lt;&gt;P1201,P1202&amp;", ",IF(B1202&lt;&gt;B1201,P1202&amp;", ",IF(Z1202&lt;&gt;Z1201,P1202&amp;", ",""))))))&amp;(IF(ISBLANK(Q1202),"",(IF(Q1202&lt;&gt;Q1201,Q1202&amp;", ",IF(B1202&lt;&gt;B1201,Q1202&amp;", ",IF(Z1202&lt;&gt;Z1201,Q1202&amp;", ",""))))))&amp;(IF(ISBLANK(R1202),"",(IF(R1202&lt;&gt;R1201,R1202&amp;"m, ",IF(B1202&lt;&gt;B1201,R1202&amp;"m, ",IF(Z1202&lt;&gt;Z1201,R1202&amp;"m, ",""))))))&amp;IF(ISBLANK(S1202),"",(IF(B1202&lt;&gt;B1201,S1202&amp;", ",IF(S1202&lt;&gt;S1201,IF((Z1202=Z1201),"same locality "&amp;S1202&amp;", ",S1202&amp;", "),""))))&amp;(IF(ISBLANK(T1202),"",(IF(T1202&lt;&gt;T1201,IF(ISBLANK(F$2),T1202&amp;", ",T1202&amp;" "&amp;F$2&amp;", "),(IF(B1202&lt;&gt;B1201,IF(ISBLANK(F$2),T1202&amp;", ",T1202&amp;" "&amp;F$2&amp;", "),(IF(Z1202&lt;&gt;Z1201,IF(ISBLANK(F$2),T1202&amp;", ",T1202&amp;" "&amp;F$2&amp;", "),IF((U1202&lt;&gt;U1201)*($G$2="Y"),"same collector, ","")))))))))&amp;(IF(ISBLANK(U1202),"",(IF(U1202&lt;&gt;U1201,U1202&amp;", ",(IF(B1202&lt;&gt;B1201,U1202&amp;", ",IF(Z1202&lt;&gt;Z1201,U1202&amp;", ",(IF(T1202&lt;&gt;T1201,IF((T1202&lt;&gt;T1201)*($G$2="Y"),"same date, ", ""),IF((T1202=T1201)*(U1202=U1201)*(S1202&lt;&gt;S1201)*($G$2="Y"),"same collector and date, ", ""))))))))))&amp;(IF(ISBLANK(V1202),"",V1202&amp;", "))&amp;IF((AA1202&lt;&gt;AA1203)*($H$2="y"),AD1202&amp;AE1202,IF((AA1202&lt;&gt;AA1203)*($H$2="m"),AD1202&amp;AG1202,IF(($H$2&lt;&gt;"m")*($H$2&lt;&gt;"Y"),(IF(F1202=0,"",F1202&amp;" "&amp;$F$4&amp;" "))&amp;(IF(G1202=0,"",G1202&amp;" "&amp;$G$4&amp;" "))&amp;(IF(H1202=0,"",H1202&amp;" "&amp;H$4&amp;" "))&amp;(IF(I1202=0,"",I1202&amp;" "&amp;$I$4&amp;" "))&amp;(IF(J1202=0,"",J1202&amp;" "&amp;$J$4&amp;" "))&amp;IF((ISBLANK(C1202)),"","("&amp;C1202&amp;")"),"")))&amp;IF((B1202=B1203)*(K1202=K1203)*(L1202=L1203)*(M1202=M1203),IF(($H$2&lt;&gt;"m")*($H$2&lt;&gt;"Y"), ", ", IF((ISNUMBER(FIND(")",AE1202))), ", ", "")),IF((B1202=B1203)*(K1202=K1203)*(L1202=L1203),"; ",". ")))</f>
        <v/>
      </c>
      <c r="AI1202" s="1"/>
    </row>
    <row r="1203" spans="1:35" x14ac:dyDescent="0.25">
      <c r="A1203" s="3" t="str">
        <f t="shared" si="148"/>
        <v/>
      </c>
      <c r="B1203" s="53" t="str">
        <f t="shared" si="152"/>
        <v/>
      </c>
      <c r="C1203" s="57"/>
      <c r="D1203" s="57"/>
      <c r="E1203" s="57"/>
      <c r="F1203" s="57"/>
      <c r="G1203" s="57"/>
      <c r="H1203" s="57"/>
      <c r="I1203" s="57"/>
      <c r="J1203" s="57"/>
      <c r="K1203" s="57"/>
      <c r="L1203" s="57"/>
      <c r="M1203" s="54"/>
      <c r="N1203" s="57"/>
      <c r="O1203" s="58"/>
      <c r="P1203" s="58"/>
      <c r="Q1203" s="58"/>
      <c r="R1203" s="58"/>
      <c r="S1203" s="54"/>
      <c r="T1203" s="57"/>
      <c r="U1203" s="57"/>
      <c r="V1203" s="57"/>
      <c r="W1203" s="57"/>
      <c r="X1203" s="147" t="str">
        <f>IF(ISBLANK(D1203),"",IF('order-admin-units'!$I$1&lt;&gt;"y", "", IF((K1203="")*(ISBLANK(D1203)=FALSE), 'order-admin-units'!$B$1+1, VLOOKUP(K1203, ordercountry, 2))))</f>
        <v/>
      </c>
      <c r="Y1203" s="147" t="str">
        <f>IF(ISBLANK(D1203),"",IF('order-admin-units'!$I$1&lt;&gt;"y", "", IF(L1203="", 'order-admin-units'!$B$2+1, VLOOKUP(K1203&amp;"@"&amp;L1203, orderadmin, 2))))</f>
        <v/>
      </c>
      <c r="Z1203" s="147" t="str">
        <f t="shared" si="149"/>
        <v/>
      </c>
      <c r="AA1203" s="147" t="str">
        <f t="shared" si="150"/>
        <v/>
      </c>
      <c r="AB1203" s="147" t="str">
        <f t="shared" si="151"/>
        <v/>
      </c>
      <c r="AC1203" s="147" t="str">
        <f t="shared" si="145"/>
        <v/>
      </c>
      <c r="AD1203" s="11" t="str">
        <f t="shared" si="146"/>
        <v/>
      </c>
      <c r="AE1203" s="11" t="str">
        <f t="array" ref="AE1203">IF(ISBLANK(D1203),"",IF(OR($H$2="y",$H$2="m"),IF(AA1203=AA1202,IF(OR(AB1203=$AB$4:$AB1202)=FALSE,AE1202&amp;C1203,AE1202),"("&amp;C1203)&amp;IF(AA1203=AA1204,IF(OR(AB1204=$AB$4:$AB1203)=FALSE,", ",""),") "),""))</f>
        <v/>
      </c>
      <c r="AF1203" s="11" t="str">
        <f t="shared" si="147"/>
        <v/>
      </c>
      <c r="AG1203" s="11" t="str">
        <f t="array" ref="AG1203">IF(ISBLANK(D1203),"",IF(OR($H$2="y",$H$2="m"),IF(AA1203=AA1202,IF(OR(AC1203=$AC$4:$AC1202)=FALSE,AG1202&amp;AF1203,AG1202),"("&amp;AF1203)&amp;IF(AA1203=AA1204,IF(OR(AC1204=$AC$4:$AC1203)=FALSE,", ",""),") "),""))</f>
        <v/>
      </c>
      <c r="AH1203" s="10" t="str">
        <f>IF((ISBLANK(D1203)),"",IF(D1203=D1202,AH1202,"")&amp;IF(B1202&lt;&gt;B1203,((IF(ISBLANK(E1203),$D$3&amp;"Non-type material: "&amp;$D$3,$D$3&amp;INDEX('type-categories'!$A$2:$B$100,MATCH(E1203,'type-categories'!$A$2:$A$100,0),2)&amp;$D$3))),"")&amp;(IF(K1203&lt;&gt;K1202,$C$2&amp;K1203&amp;$K$3&amp;$C$2&amp;" ",(IF(B1203&lt;&gt;B1202,$C$2&amp;K1203&amp;$K$3&amp;$C$2&amp;" ",""))))&amp;(IF(L1203="","",((IF(L1203&lt;&gt;L1202,$D$2&amp;L1203&amp;$L$3&amp;$D$2&amp;" ",IF(B1203&lt;&gt;B1202,$D$2&amp;L1203&amp;$L$3&amp;$D$2&amp;" ",""))))))&amp;(IF(M1203="","",((IF(M1203&lt;&gt;M1202,$E$2&amp;M1203&amp;$E$2&amp;","&amp;" ",IF(B1203&lt;&gt;B1202,$E$2&amp;M1203&amp;$E$2&amp;",",""))))))&amp;(IF(N1203="","",IF(N1203&lt;&gt;N1202,N1203&amp;", ",IF(B1203&lt;&gt;B1202,N1203&amp;", ",""))))&amp;(IF(ISBLANK(O1203),"",(IF(O1203&lt;&gt;O1202,O1203&amp;", ",IF(B1203&lt;&gt;B1202,O1203&amp;", ","")))))&amp;(IF(ISBLANK(P1203),"",(IF(P1203&lt;&gt;P1202,P1203&amp;", ",IF(B1203&lt;&gt;B1202,P1203&amp;", ",IF(Z1203&lt;&gt;Z1202,P1203&amp;", ",""))))))&amp;(IF(ISBLANK(Q1203),"",(IF(Q1203&lt;&gt;Q1202,Q1203&amp;", ",IF(B1203&lt;&gt;B1202,Q1203&amp;", ",IF(Z1203&lt;&gt;Z1202,Q1203&amp;", ",""))))))&amp;(IF(ISBLANK(R1203),"",(IF(R1203&lt;&gt;R1202,R1203&amp;"m, ",IF(B1203&lt;&gt;B1202,R1203&amp;"m, ",IF(Z1203&lt;&gt;Z1202,R1203&amp;"m, ",""))))))&amp;IF(ISBLANK(S1203),"",(IF(B1203&lt;&gt;B1202,S1203&amp;", ",IF(S1203&lt;&gt;S1202,IF((Z1203=Z1202),"same locality "&amp;S1203&amp;", ",S1203&amp;", "),""))))&amp;(IF(ISBLANK(T1203),"",(IF(T1203&lt;&gt;T1202,IF(ISBLANK(F$2),T1203&amp;", ",T1203&amp;" "&amp;F$2&amp;", "),(IF(B1203&lt;&gt;B1202,IF(ISBLANK(F$2),T1203&amp;", ",T1203&amp;" "&amp;F$2&amp;", "),(IF(Z1203&lt;&gt;Z1202,IF(ISBLANK(F$2),T1203&amp;", ",T1203&amp;" "&amp;F$2&amp;", "),IF((U1203&lt;&gt;U1202)*($G$2="Y"),"same collector, ","")))))))))&amp;(IF(ISBLANK(U1203),"",(IF(U1203&lt;&gt;U1202,U1203&amp;", ",(IF(B1203&lt;&gt;B1202,U1203&amp;", ",IF(Z1203&lt;&gt;Z1202,U1203&amp;", ",(IF(T1203&lt;&gt;T1202,IF((T1203&lt;&gt;T1202)*($G$2="Y"),"same date, ", ""),IF((T1203=T1202)*(U1203=U1202)*(S1203&lt;&gt;S1202)*($G$2="Y"),"same collector and date, ", ""))))))))))&amp;(IF(ISBLANK(V1203),"",V1203&amp;", "))&amp;IF((AA1203&lt;&gt;AA1204)*($H$2="y"),AD1203&amp;AE1203,IF((AA1203&lt;&gt;AA1204)*($H$2="m"),AD1203&amp;AG1203,IF(($H$2&lt;&gt;"m")*($H$2&lt;&gt;"Y"),(IF(F1203=0,"",F1203&amp;" "&amp;$F$4&amp;" "))&amp;(IF(G1203=0,"",G1203&amp;" "&amp;$G$4&amp;" "))&amp;(IF(H1203=0,"",H1203&amp;" "&amp;H$4&amp;" "))&amp;(IF(I1203=0,"",I1203&amp;" "&amp;$I$4&amp;" "))&amp;(IF(J1203=0,"",J1203&amp;" "&amp;$J$4&amp;" "))&amp;IF((ISBLANK(C1203)),"","("&amp;C1203&amp;")"),"")))&amp;IF((B1203=B1204)*(K1203=K1204)*(L1203=L1204)*(M1203=M1204),IF(($H$2&lt;&gt;"m")*($H$2&lt;&gt;"Y"), ", ", IF((ISNUMBER(FIND(")",AE1203))), ", ", "")),IF((B1203=B1204)*(K1203=K1204)*(L1203=L1204),"; ",". ")))</f>
        <v/>
      </c>
      <c r="AI1203" s="1"/>
    </row>
    <row r="1204" spans="1:35" x14ac:dyDescent="0.25">
      <c r="A1204" s="3" t="str">
        <f t="shared" si="148"/>
        <v/>
      </c>
      <c r="B1204" s="53" t="str">
        <f t="shared" si="152"/>
        <v/>
      </c>
      <c r="C1204" s="57"/>
      <c r="D1204" s="57"/>
      <c r="E1204" s="57"/>
      <c r="F1204" s="57"/>
      <c r="G1204" s="57"/>
      <c r="H1204" s="57"/>
      <c r="I1204" s="57"/>
      <c r="J1204" s="57"/>
      <c r="K1204" s="57"/>
      <c r="L1204" s="57"/>
      <c r="M1204" s="54"/>
      <c r="N1204" s="57"/>
      <c r="O1204" s="58"/>
      <c r="P1204" s="58"/>
      <c r="Q1204" s="58"/>
      <c r="R1204" s="58"/>
      <c r="S1204" s="54"/>
      <c r="T1204" s="57"/>
      <c r="U1204" s="57"/>
      <c r="V1204" s="57"/>
      <c r="W1204" s="57"/>
      <c r="X1204" s="147" t="str">
        <f>IF(ISBLANK(D1204),"",IF('order-admin-units'!$I$1&lt;&gt;"y", "", IF((K1204="")*(ISBLANK(D1204)=FALSE), 'order-admin-units'!$B$1+1, VLOOKUP(K1204, ordercountry, 2))))</f>
        <v/>
      </c>
      <c r="Y1204" s="147" t="str">
        <f>IF(ISBLANK(D1204),"",IF('order-admin-units'!$I$1&lt;&gt;"y", "", IF(L1204="", 'order-admin-units'!$B$2+1, VLOOKUP(K1204&amp;"@"&amp;L1204, orderadmin, 2))))</f>
        <v/>
      </c>
      <c r="Z1204" s="147" t="str">
        <f t="shared" si="149"/>
        <v/>
      </c>
      <c r="AA1204" s="147" t="str">
        <f t="shared" si="150"/>
        <v/>
      </c>
      <c r="AB1204" s="147" t="str">
        <f t="shared" si="151"/>
        <v/>
      </c>
      <c r="AC1204" s="147" t="str">
        <f t="shared" si="145"/>
        <v/>
      </c>
      <c r="AD1204" s="11" t="str">
        <f t="shared" si="146"/>
        <v/>
      </c>
      <c r="AE1204" s="11" t="str">
        <f t="array" ref="AE1204">IF(ISBLANK(D1204),"",IF(OR($H$2="y",$H$2="m"),IF(AA1204=AA1203,IF(OR(AB1204=$AB$4:$AB1203)=FALSE,AE1203&amp;C1204,AE1203),"("&amp;C1204)&amp;IF(AA1204=AA1205,IF(OR(AB1205=$AB$4:$AB1204)=FALSE,", ",""),") "),""))</f>
        <v/>
      </c>
      <c r="AF1204" s="11" t="str">
        <f t="shared" si="147"/>
        <v/>
      </c>
      <c r="AG1204" s="11" t="str">
        <f t="array" ref="AG1204">IF(ISBLANK(D1204),"",IF(OR($H$2="y",$H$2="m"),IF(AA1204=AA1203,IF(OR(AC1204=$AC$4:$AC1203)=FALSE,AG1203&amp;AF1204,AG1203),"("&amp;AF1204)&amp;IF(AA1204=AA1205,IF(OR(AC1205=$AC$4:$AC1204)=FALSE,", ",""),") "),""))</f>
        <v/>
      </c>
      <c r="AH1204" s="10" t="str">
        <f>IF((ISBLANK(D1204)),"",IF(D1204=D1203,AH1203,"")&amp;IF(B1203&lt;&gt;B1204,((IF(ISBLANK(E1204),$D$3&amp;"Non-type material: "&amp;$D$3,$D$3&amp;INDEX('type-categories'!$A$2:$B$100,MATCH(E1204,'type-categories'!$A$2:$A$100,0),2)&amp;$D$3))),"")&amp;(IF(K1204&lt;&gt;K1203,$C$2&amp;K1204&amp;$K$3&amp;$C$2&amp;" ",(IF(B1204&lt;&gt;B1203,$C$2&amp;K1204&amp;$K$3&amp;$C$2&amp;" ",""))))&amp;(IF(L1204="","",((IF(L1204&lt;&gt;L1203,$D$2&amp;L1204&amp;$L$3&amp;$D$2&amp;" ",IF(B1204&lt;&gt;B1203,$D$2&amp;L1204&amp;$L$3&amp;$D$2&amp;" ",""))))))&amp;(IF(M1204="","",((IF(M1204&lt;&gt;M1203,$E$2&amp;M1204&amp;$E$2&amp;","&amp;" ",IF(B1204&lt;&gt;B1203,$E$2&amp;M1204&amp;$E$2&amp;",",""))))))&amp;(IF(N1204="","",IF(N1204&lt;&gt;N1203,N1204&amp;", ",IF(B1204&lt;&gt;B1203,N1204&amp;", ",""))))&amp;(IF(ISBLANK(O1204),"",(IF(O1204&lt;&gt;O1203,O1204&amp;", ",IF(B1204&lt;&gt;B1203,O1204&amp;", ","")))))&amp;(IF(ISBLANK(P1204),"",(IF(P1204&lt;&gt;P1203,P1204&amp;", ",IF(B1204&lt;&gt;B1203,P1204&amp;", ",IF(Z1204&lt;&gt;Z1203,P1204&amp;", ",""))))))&amp;(IF(ISBLANK(Q1204),"",(IF(Q1204&lt;&gt;Q1203,Q1204&amp;", ",IF(B1204&lt;&gt;B1203,Q1204&amp;", ",IF(Z1204&lt;&gt;Z1203,Q1204&amp;", ",""))))))&amp;(IF(ISBLANK(R1204),"",(IF(R1204&lt;&gt;R1203,R1204&amp;"m, ",IF(B1204&lt;&gt;B1203,R1204&amp;"m, ",IF(Z1204&lt;&gt;Z1203,R1204&amp;"m, ",""))))))&amp;IF(ISBLANK(S1204),"",(IF(B1204&lt;&gt;B1203,S1204&amp;", ",IF(S1204&lt;&gt;S1203,IF((Z1204=Z1203),"same locality "&amp;S1204&amp;", ",S1204&amp;", "),""))))&amp;(IF(ISBLANK(T1204),"",(IF(T1204&lt;&gt;T1203,IF(ISBLANK(F$2),T1204&amp;", ",T1204&amp;" "&amp;F$2&amp;", "),(IF(B1204&lt;&gt;B1203,IF(ISBLANK(F$2),T1204&amp;", ",T1204&amp;" "&amp;F$2&amp;", "),(IF(Z1204&lt;&gt;Z1203,IF(ISBLANK(F$2),T1204&amp;", ",T1204&amp;" "&amp;F$2&amp;", "),IF((U1204&lt;&gt;U1203)*($G$2="Y"),"same collector, ","")))))))))&amp;(IF(ISBLANK(U1204),"",(IF(U1204&lt;&gt;U1203,U1204&amp;", ",(IF(B1204&lt;&gt;B1203,U1204&amp;", ",IF(Z1204&lt;&gt;Z1203,U1204&amp;", ",(IF(T1204&lt;&gt;T1203,IF((T1204&lt;&gt;T1203)*($G$2="Y"),"same date, ", ""),IF((T1204=T1203)*(U1204=U1203)*(S1204&lt;&gt;S1203)*($G$2="Y"),"same collector and date, ", ""))))))))))&amp;(IF(ISBLANK(V1204),"",V1204&amp;", "))&amp;IF((AA1204&lt;&gt;AA1205)*($H$2="y"),AD1204&amp;AE1204,IF((AA1204&lt;&gt;AA1205)*($H$2="m"),AD1204&amp;AG1204,IF(($H$2&lt;&gt;"m")*($H$2&lt;&gt;"Y"),(IF(F1204=0,"",F1204&amp;" "&amp;$F$4&amp;" "))&amp;(IF(G1204=0,"",G1204&amp;" "&amp;$G$4&amp;" "))&amp;(IF(H1204=0,"",H1204&amp;" "&amp;H$4&amp;" "))&amp;(IF(I1204=0,"",I1204&amp;" "&amp;$I$4&amp;" "))&amp;(IF(J1204=0,"",J1204&amp;" "&amp;$J$4&amp;" "))&amp;IF((ISBLANK(C1204)),"","("&amp;C1204&amp;")"),"")))&amp;IF((B1204=B1205)*(K1204=K1205)*(L1204=L1205)*(M1204=M1205),IF(($H$2&lt;&gt;"m")*($H$2&lt;&gt;"Y"), ", ", IF((ISNUMBER(FIND(")",AE1204))), ", ", "")),IF((B1204=B1205)*(K1204=K1205)*(L1204=L1205),"; ",". ")))</f>
        <v/>
      </c>
      <c r="AI1204" s="1"/>
    </row>
    <row r="1205" spans="1:35" x14ac:dyDescent="0.25">
      <c r="A1205" s="3" t="str">
        <f t="shared" si="148"/>
        <v/>
      </c>
      <c r="B1205" s="53" t="str">
        <f t="shared" si="152"/>
        <v/>
      </c>
      <c r="C1205" s="57"/>
      <c r="D1205" s="57"/>
      <c r="E1205" s="57"/>
      <c r="F1205" s="57"/>
      <c r="G1205" s="57"/>
      <c r="H1205" s="57"/>
      <c r="I1205" s="57"/>
      <c r="J1205" s="57"/>
      <c r="K1205" s="57"/>
      <c r="L1205" s="57"/>
      <c r="M1205" s="54"/>
      <c r="N1205" s="57"/>
      <c r="O1205" s="58"/>
      <c r="P1205" s="58"/>
      <c r="Q1205" s="58"/>
      <c r="R1205" s="58"/>
      <c r="S1205" s="54"/>
      <c r="T1205" s="57"/>
      <c r="U1205" s="57"/>
      <c r="V1205" s="57"/>
      <c r="W1205" s="57"/>
      <c r="X1205" s="147" t="str">
        <f>IF(ISBLANK(D1205),"",IF('order-admin-units'!$I$1&lt;&gt;"y", "", IF((K1205="")*(ISBLANK(D1205)=FALSE), 'order-admin-units'!$B$1+1, VLOOKUP(K1205, ordercountry, 2))))</f>
        <v/>
      </c>
      <c r="Y1205" s="147" t="str">
        <f>IF(ISBLANK(D1205),"",IF('order-admin-units'!$I$1&lt;&gt;"y", "", IF(L1205="", 'order-admin-units'!$B$2+1, VLOOKUP(K1205&amp;"@"&amp;L1205, orderadmin, 2))))</f>
        <v/>
      </c>
      <c r="Z1205" s="147" t="str">
        <f t="shared" si="149"/>
        <v/>
      </c>
      <c r="AA1205" s="147" t="str">
        <f t="shared" si="150"/>
        <v/>
      </c>
      <c r="AB1205" s="147" t="str">
        <f t="shared" si="151"/>
        <v/>
      </c>
      <c r="AC1205" s="147" t="str">
        <f t="shared" si="145"/>
        <v/>
      </c>
      <c r="AD1205" s="11" t="str">
        <f t="shared" si="146"/>
        <v/>
      </c>
      <c r="AE1205" s="11" t="str">
        <f t="array" ref="AE1205">IF(ISBLANK(D1205),"",IF(OR($H$2="y",$H$2="m"),IF(AA1205=AA1204,IF(OR(AB1205=$AB$4:$AB1204)=FALSE,AE1204&amp;C1205,AE1204),"("&amp;C1205)&amp;IF(AA1205=AA1206,IF(OR(AB1206=$AB$4:$AB1205)=FALSE,", ",""),") "),""))</f>
        <v/>
      </c>
      <c r="AF1205" s="11" t="str">
        <f t="shared" si="147"/>
        <v/>
      </c>
      <c r="AG1205" s="11" t="str">
        <f t="array" ref="AG1205">IF(ISBLANK(D1205),"",IF(OR($H$2="y",$H$2="m"),IF(AA1205=AA1204,IF(OR(AC1205=$AC$4:$AC1204)=FALSE,AG1204&amp;AF1205,AG1204),"("&amp;AF1205)&amp;IF(AA1205=AA1206,IF(OR(AC1206=$AC$4:$AC1205)=FALSE,", ",""),") "),""))</f>
        <v/>
      </c>
      <c r="AH1205" s="10" t="str">
        <f>IF((ISBLANK(D1205)),"",IF(D1205=D1204,AH1204,"")&amp;IF(B1204&lt;&gt;B1205,((IF(ISBLANK(E1205),$D$3&amp;"Non-type material: "&amp;$D$3,$D$3&amp;INDEX('type-categories'!$A$2:$B$100,MATCH(E1205,'type-categories'!$A$2:$A$100,0),2)&amp;$D$3))),"")&amp;(IF(K1205&lt;&gt;K1204,$C$2&amp;K1205&amp;$K$3&amp;$C$2&amp;" ",(IF(B1205&lt;&gt;B1204,$C$2&amp;K1205&amp;$K$3&amp;$C$2&amp;" ",""))))&amp;(IF(L1205="","",((IF(L1205&lt;&gt;L1204,$D$2&amp;L1205&amp;$L$3&amp;$D$2&amp;" ",IF(B1205&lt;&gt;B1204,$D$2&amp;L1205&amp;$L$3&amp;$D$2&amp;" ",""))))))&amp;(IF(M1205="","",((IF(M1205&lt;&gt;M1204,$E$2&amp;M1205&amp;$E$2&amp;","&amp;" ",IF(B1205&lt;&gt;B1204,$E$2&amp;M1205&amp;$E$2&amp;",",""))))))&amp;(IF(N1205="","",IF(N1205&lt;&gt;N1204,N1205&amp;", ",IF(B1205&lt;&gt;B1204,N1205&amp;", ",""))))&amp;(IF(ISBLANK(O1205),"",(IF(O1205&lt;&gt;O1204,O1205&amp;", ",IF(B1205&lt;&gt;B1204,O1205&amp;", ","")))))&amp;(IF(ISBLANK(P1205),"",(IF(P1205&lt;&gt;P1204,P1205&amp;", ",IF(B1205&lt;&gt;B1204,P1205&amp;", ",IF(Z1205&lt;&gt;Z1204,P1205&amp;", ",""))))))&amp;(IF(ISBLANK(Q1205),"",(IF(Q1205&lt;&gt;Q1204,Q1205&amp;", ",IF(B1205&lt;&gt;B1204,Q1205&amp;", ",IF(Z1205&lt;&gt;Z1204,Q1205&amp;", ",""))))))&amp;(IF(ISBLANK(R1205),"",(IF(R1205&lt;&gt;R1204,R1205&amp;"m, ",IF(B1205&lt;&gt;B1204,R1205&amp;"m, ",IF(Z1205&lt;&gt;Z1204,R1205&amp;"m, ",""))))))&amp;IF(ISBLANK(S1205),"",(IF(B1205&lt;&gt;B1204,S1205&amp;", ",IF(S1205&lt;&gt;S1204,IF((Z1205=Z1204),"same locality "&amp;S1205&amp;", ",S1205&amp;", "),""))))&amp;(IF(ISBLANK(T1205),"",(IF(T1205&lt;&gt;T1204,IF(ISBLANK(F$2),T1205&amp;", ",T1205&amp;" "&amp;F$2&amp;", "),(IF(B1205&lt;&gt;B1204,IF(ISBLANK(F$2),T1205&amp;", ",T1205&amp;" "&amp;F$2&amp;", "),(IF(Z1205&lt;&gt;Z1204,IF(ISBLANK(F$2),T1205&amp;", ",T1205&amp;" "&amp;F$2&amp;", "),IF((U1205&lt;&gt;U1204)*($G$2="Y"),"same collector, ","")))))))))&amp;(IF(ISBLANK(U1205),"",(IF(U1205&lt;&gt;U1204,U1205&amp;", ",(IF(B1205&lt;&gt;B1204,U1205&amp;", ",IF(Z1205&lt;&gt;Z1204,U1205&amp;", ",(IF(T1205&lt;&gt;T1204,IF((T1205&lt;&gt;T1204)*($G$2="Y"),"same date, ", ""),IF((T1205=T1204)*(U1205=U1204)*(S1205&lt;&gt;S1204)*($G$2="Y"),"same collector and date, ", ""))))))))))&amp;(IF(ISBLANK(V1205),"",V1205&amp;", "))&amp;IF((AA1205&lt;&gt;AA1206)*($H$2="y"),AD1205&amp;AE1205,IF((AA1205&lt;&gt;AA1206)*($H$2="m"),AD1205&amp;AG1205,IF(($H$2&lt;&gt;"m")*($H$2&lt;&gt;"Y"),(IF(F1205=0,"",F1205&amp;" "&amp;$F$4&amp;" "))&amp;(IF(G1205=0,"",G1205&amp;" "&amp;$G$4&amp;" "))&amp;(IF(H1205=0,"",H1205&amp;" "&amp;H$4&amp;" "))&amp;(IF(I1205=0,"",I1205&amp;" "&amp;$I$4&amp;" "))&amp;(IF(J1205=0,"",J1205&amp;" "&amp;$J$4&amp;" "))&amp;IF((ISBLANK(C1205)),"","("&amp;C1205&amp;")"),"")))&amp;IF((B1205=B1206)*(K1205=K1206)*(L1205=L1206)*(M1205=M1206),IF(($H$2&lt;&gt;"m")*($H$2&lt;&gt;"Y"), ", ", IF((ISNUMBER(FIND(")",AE1205))), ", ", "")),IF((B1205=B1206)*(K1205=K1206)*(L1205=L1206),"; ",". ")))</f>
        <v/>
      </c>
      <c r="AI1205" s="1"/>
    </row>
    <row r="1206" spans="1:35" x14ac:dyDescent="0.25">
      <c r="A1206" s="3" t="str">
        <f t="shared" si="148"/>
        <v/>
      </c>
      <c r="B1206" s="53" t="str">
        <f t="shared" si="152"/>
        <v/>
      </c>
      <c r="C1206" s="57"/>
      <c r="D1206" s="57"/>
      <c r="E1206" s="57"/>
      <c r="F1206" s="57"/>
      <c r="G1206" s="57"/>
      <c r="H1206" s="57"/>
      <c r="I1206" s="57"/>
      <c r="J1206" s="57"/>
      <c r="K1206" s="57"/>
      <c r="L1206" s="57"/>
      <c r="M1206" s="54"/>
      <c r="N1206" s="57"/>
      <c r="O1206" s="58"/>
      <c r="P1206" s="58"/>
      <c r="Q1206" s="58"/>
      <c r="R1206" s="58"/>
      <c r="S1206" s="54"/>
      <c r="T1206" s="57"/>
      <c r="U1206" s="57"/>
      <c r="V1206" s="57"/>
      <c r="W1206" s="57"/>
      <c r="X1206" s="147" t="str">
        <f>IF(ISBLANK(D1206),"",IF('order-admin-units'!$I$1&lt;&gt;"y", "", IF((K1206="")*(ISBLANK(D1206)=FALSE), 'order-admin-units'!$B$1+1, VLOOKUP(K1206, ordercountry, 2))))</f>
        <v/>
      </c>
      <c r="Y1206" s="147" t="str">
        <f>IF(ISBLANK(D1206),"",IF('order-admin-units'!$I$1&lt;&gt;"y", "", IF(L1206="", 'order-admin-units'!$B$2+1, VLOOKUP(K1206&amp;"@"&amp;L1206, orderadmin, 2))))</f>
        <v/>
      </c>
      <c r="Z1206" s="147" t="str">
        <f t="shared" si="149"/>
        <v/>
      </c>
      <c r="AA1206" s="147" t="str">
        <f t="shared" si="150"/>
        <v/>
      </c>
      <c r="AB1206" s="147" t="str">
        <f t="shared" si="151"/>
        <v/>
      </c>
      <c r="AC1206" s="147" t="str">
        <f t="shared" si="145"/>
        <v/>
      </c>
      <c r="AD1206" s="11" t="str">
        <f t="shared" si="146"/>
        <v/>
      </c>
      <c r="AE1206" s="11" t="str">
        <f t="array" ref="AE1206">IF(ISBLANK(D1206),"",IF(OR($H$2="y",$H$2="m"),IF(AA1206=AA1205,IF(OR(AB1206=$AB$4:$AB1205)=FALSE,AE1205&amp;C1206,AE1205),"("&amp;C1206)&amp;IF(AA1206=AA1207,IF(OR(AB1207=$AB$4:$AB1206)=FALSE,", ",""),") "),""))</f>
        <v/>
      </c>
      <c r="AF1206" s="11" t="str">
        <f t="shared" si="147"/>
        <v/>
      </c>
      <c r="AG1206" s="11" t="str">
        <f t="array" ref="AG1206">IF(ISBLANK(D1206),"",IF(OR($H$2="y",$H$2="m"),IF(AA1206=AA1205,IF(OR(AC1206=$AC$4:$AC1205)=FALSE,AG1205&amp;AF1206,AG1205),"("&amp;AF1206)&amp;IF(AA1206=AA1207,IF(OR(AC1207=$AC$4:$AC1206)=FALSE,", ",""),") "),""))</f>
        <v/>
      </c>
      <c r="AH1206" s="10" t="str">
        <f>IF((ISBLANK(D1206)),"",IF(D1206=D1205,AH1205,"")&amp;IF(B1205&lt;&gt;B1206,((IF(ISBLANK(E1206),$D$3&amp;"Non-type material: "&amp;$D$3,$D$3&amp;INDEX('type-categories'!$A$2:$B$100,MATCH(E1206,'type-categories'!$A$2:$A$100,0),2)&amp;$D$3))),"")&amp;(IF(K1206&lt;&gt;K1205,$C$2&amp;K1206&amp;$K$3&amp;$C$2&amp;" ",(IF(B1206&lt;&gt;B1205,$C$2&amp;K1206&amp;$K$3&amp;$C$2&amp;" ",""))))&amp;(IF(L1206="","",((IF(L1206&lt;&gt;L1205,$D$2&amp;L1206&amp;$L$3&amp;$D$2&amp;" ",IF(B1206&lt;&gt;B1205,$D$2&amp;L1206&amp;$L$3&amp;$D$2&amp;" ",""))))))&amp;(IF(M1206="","",((IF(M1206&lt;&gt;M1205,$E$2&amp;M1206&amp;$E$2&amp;","&amp;" ",IF(B1206&lt;&gt;B1205,$E$2&amp;M1206&amp;$E$2&amp;",",""))))))&amp;(IF(N1206="","",IF(N1206&lt;&gt;N1205,N1206&amp;", ",IF(B1206&lt;&gt;B1205,N1206&amp;", ",""))))&amp;(IF(ISBLANK(O1206),"",(IF(O1206&lt;&gt;O1205,O1206&amp;", ",IF(B1206&lt;&gt;B1205,O1206&amp;", ","")))))&amp;(IF(ISBLANK(P1206),"",(IF(P1206&lt;&gt;P1205,P1206&amp;", ",IF(B1206&lt;&gt;B1205,P1206&amp;", ",IF(Z1206&lt;&gt;Z1205,P1206&amp;", ",""))))))&amp;(IF(ISBLANK(Q1206),"",(IF(Q1206&lt;&gt;Q1205,Q1206&amp;", ",IF(B1206&lt;&gt;B1205,Q1206&amp;", ",IF(Z1206&lt;&gt;Z1205,Q1206&amp;", ",""))))))&amp;(IF(ISBLANK(R1206),"",(IF(R1206&lt;&gt;R1205,R1206&amp;"m, ",IF(B1206&lt;&gt;B1205,R1206&amp;"m, ",IF(Z1206&lt;&gt;Z1205,R1206&amp;"m, ",""))))))&amp;IF(ISBLANK(S1206),"",(IF(B1206&lt;&gt;B1205,S1206&amp;", ",IF(S1206&lt;&gt;S1205,IF((Z1206=Z1205),"same locality "&amp;S1206&amp;", ",S1206&amp;", "),""))))&amp;(IF(ISBLANK(T1206),"",(IF(T1206&lt;&gt;T1205,IF(ISBLANK(F$2),T1206&amp;", ",T1206&amp;" "&amp;F$2&amp;", "),(IF(B1206&lt;&gt;B1205,IF(ISBLANK(F$2),T1206&amp;", ",T1206&amp;" "&amp;F$2&amp;", "),(IF(Z1206&lt;&gt;Z1205,IF(ISBLANK(F$2),T1206&amp;", ",T1206&amp;" "&amp;F$2&amp;", "),IF((U1206&lt;&gt;U1205)*($G$2="Y"),"same collector, ","")))))))))&amp;(IF(ISBLANK(U1206),"",(IF(U1206&lt;&gt;U1205,U1206&amp;", ",(IF(B1206&lt;&gt;B1205,U1206&amp;", ",IF(Z1206&lt;&gt;Z1205,U1206&amp;", ",(IF(T1206&lt;&gt;T1205,IF((T1206&lt;&gt;T1205)*($G$2="Y"),"same date, ", ""),IF((T1206=T1205)*(U1206=U1205)*(S1206&lt;&gt;S1205)*($G$2="Y"),"same collector and date, ", ""))))))))))&amp;(IF(ISBLANK(V1206),"",V1206&amp;", "))&amp;IF((AA1206&lt;&gt;AA1207)*($H$2="y"),AD1206&amp;AE1206,IF((AA1206&lt;&gt;AA1207)*($H$2="m"),AD1206&amp;AG1206,IF(($H$2&lt;&gt;"m")*($H$2&lt;&gt;"Y"),(IF(F1206=0,"",F1206&amp;" "&amp;$F$4&amp;" "))&amp;(IF(G1206=0,"",G1206&amp;" "&amp;$G$4&amp;" "))&amp;(IF(H1206=0,"",H1206&amp;" "&amp;H$4&amp;" "))&amp;(IF(I1206=0,"",I1206&amp;" "&amp;$I$4&amp;" "))&amp;(IF(J1206=0,"",J1206&amp;" "&amp;$J$4&amp;" "))&amp;IF((ISBLANK(C1206)),"","("&amp;C1206&amp;")"),"")))&amp;IF((B1206=B1207)*(K1206=K1207)*(L1206=L1207)*(M1206=M1207),IF(($H$2&lt;&gt;"m")*($H$2&lt;&gt;"Y"), ", ", IF((ISNUMBER(FIND(")",AE1206))), ", ", "")),IF((B1206=B1207)*(K1206=K1207)*(L1206=L1207),"; ",". ")))</f>
        <v/>
      </c>
      <c r="AI1206" s="1"/>
    </row>
    <row r="1207" spans="1:35" x14ac:dyDescent="0.25">
      <c r="A1207" s="3" t="str">
        <f t="shared" si="148"/>
        <v/>
      </c>
      <c r="B1207" s="53" t="str">
        <f t="shared" si="152"/>
        <v/>
      </c>
      <c r="C1207" s="57"/>
      <c r="D1207" s="57"/>
      <c r="E1207" s="57"/>
      <c r="F1207" s="57"/>
      <c r="G1207" s="57"/>
      <c r="H1207" s="57"/>
      <c r="I1207" s="57"/>
      <c r="J1207" s="57"/>
      <c r="K1207" s="57"/>
      <c r="L1207" s="57"/>
      <c r="M1207" s="54"/>
      <c r="N1207" s="57"/>
      <c r="O1207" s="58"/>
      <c r="P1207" s="58"/>
      <c r="Q1207" s="58"/>
      <c r="R1207" s="58"/>
      <c r="S1207" s="54"/>
      <c r="T1207" s="57"/>
      <c r="U1207" s="57"/>
      <c r="V1207" s="57"/>
      <c r="W1207" s="57"/>
      <c r="X1207" s="147" t="str">
        <f>IF(ISBLANK(D1207),"",IF('order-admin-units'!$I$1&lt;&gt;"y", "", IF((K1207="")*(ISBLANK(D1207)=FALSE), 'order-admin-units'!$B$1+1, VLOOKUP(K1207, ordercountry, 2))))</f>
        <v/>
      </c>
      <c r="Y1207" s="147" t="str">
        <f>IF(ISBLANK(D1207),"",IF('order-admin-units'!$I$1&lt;&gt;"y", "", IF(L1207="", 'order-admin-units'!$B$2+1, VLOOKUP(K1207&amp;"@"&amp;L1207, orderadmin, 2))))</f>
        <v/>
      </c>
      <c r="Z1207" s="147" t="str">
        <f t="shared" si="149"/>
        <v/>
      </c>
      <c r="AA1207" s="147" t="str">
        <f t="shared" si="150"/>
        <v/>
      </c>
      <c r="AB1207" s="147" t="str">
        <f t="shared" si="151"/>
        <v/>
      </c>
      <c r="AC1207" s="147" t="str">
        <f t="shared" si="145"/>
        <v/>
      </c>
      <c r="AD1207" s="11" t="str">
        <f t="shared" si="146"/>
        <v/>
      </c>
      <c r="AE1207" s="11" t="str">
        <f t="array" ref="AE1207">IF(ISBLANK(D1207),"",IF(OR($H$2="y",$H$2="m"),IF(AA1207=AA1206,IF(OR(AB1207=$AB$4:$AB1206)=FALSE,AE1206&amp;C1207,AE1206),"("&amp;C1207)&amp;IF(AA1207=AA1208,IF(OR(AB1208=$AB$4:$AB1207)=FALSE,", ",""),") "),""))</f>
        <v/>
      </c>
      <c r="AF1207" s="11" t="str">
        <f t="shared" si="147"/>
        <v/>
      </c>
      <c r="AG1207" s="11" t="str">
        <f t="array" ref="AG1207">IF(ISBLANK(D1207),"",IF(OR($H$2="y",$H$2="m"),IF(AA1207=AA1206,IF(OR(AC1207=$AC$4:$AC1206)=FALSE,AG1206&amp;AF1207,AG1206),"("&amp;AF1207)&amp;IF(AA1207=AA1208,IF(OR(AC1208=$AC$4:$AC1207)=FALSE,", ",""),") "),""))</f>
        <v/>
      </c>
      <c r="AH1207" s="10" t="str">
        <f>IF((ISBLANK(D1207)),"",IF(D1207=D1206,AH1206,"")&amp;IF(B1206&lt;&gt;B1207,((IF(ISBLANK(E1207),$D$3&amp;"Non-type material: "&amp;$D$3,$D$3&amp;INDEX('type-categories'!$A$2:$B$100,MATCH(E1207,'type-categories'!$A$2:$A$100,0),2)&amp;$D$3))),"")&amp;(IF(K1207&lt;&gt;K1206,$C$2&amp;K1207&amp;$K$3&amp;$C$2&amp;" ",(IF(B1207&lt;&gt;B1206,$C$2&amp;K1207&amp;$K$3&amp;$C$2&amp;" ",""))))&amp;(IF(L1207="","",((IF(L1207&lt;&gt;L1206,$D$2&amp;L1207&amp;$L$3&amp;$D$2&amp;" ",IF(B1207&lt;&gt;B1206,$D$2&amp;L1207&amp;$L$3&amp;$D$2&amp;" ",""))))))&amp;(IF(M1207="","",((IF(M1207&lt;&gt;M1206,$E$2&amp;M1207&amp;$E$2&amp;","&amp;" ",IF(B1207&lt;&gt;B1206,$E$2&amp;M1207&amp;$E$2&amp;",",""))))))&amp;(IF(N1207="","",IF(N1207&lt;&gt;N1206,N1207&amp;", ",IF(B1207&lt;&gt;B1206,N1207&amp;", ",""))))&amp;(IF(ISBLANK(O1207),"",(IF(O1207&lt;&gt;O1206,O1207&amp;", ",IF(B1207&lt;&gt;B1206,O1207&amp;", ","")))))&amp;(IF(ISBLANK(P1207),"",(IF(P1207&lt;&gt;P1206,P1207&amp;", ",IF(B1207&lt;&gt;B1206,P1207&amp;", ",IF(Z1207&lt;&gt;Z1206,P1207&amp;", ",""))))))&amp;(IF(ISBLANK(Q1207),"",(IF(Q1207&lt;&gt;Q1206,Q1207&amp;", ",IF(B1207&lt;&gt;B1206,Q1207&amp;", ",IF(Z1207&lt;&gt;Z1206,Q1207&amp;", ",""))))))&amp;(IF(ISBLANK(R1207),"",(IF(R1207&lt;&gt;R1206,R1207&amp;"m, ",IF(B1207&lt;&gt;B1206,R1207&amp;"m, ",IF(Z1207&lt;&gt;Z1206,R1207&amp;"m, ",""))))))&amp;IF(ISBLANK(S1207),"",(IF(B1207&lt;&gt;B1206,S1207&amp;", ",IF(S1207&lt;&gt;S1206,IF((Z1207=Z1206),"same locality "&amp;S1207&amp;", ",S1207&amp;", "),""))))&amp;(IF(ISBLANK(T1207),"",(IF(T1207&lt;&gt;T1206,IF(ISBLANK(F$2),T1207&amp;", ",T1207&amp;" "&amp;F$2&amp;", "),(IF(B1207&lt;&gt;B1206,IF(ISBLANK(F$2),T1207&amp;", ",T1207&amp;" "&amp;F$2&amp;", "),(IF(Z1207&lt;&gt;Z1206,IF(ISBLANK(F$2),T1207&amp;", ",T1207&amp;" "&amp;F$2&amp;", "),IF((U1207&lt;&gt;U1206)*($G$2="Y"),"same collector, ","")))))))))&amp;(IF(ISBLANK(U1207),"",(IF(U1207&lt;&gt;U1206,U1207&amp;", ",(IF(B1207&lt;&gt;B1206,U1207&amp;", ",IF(Z1207&lt;&gt;Z1206,U1207&amp;", ",(IF(T1207&lt;&gt;T1206,IF((T1207&lt;&gt;T1206)*($G$2="Y"),"same date, ", ""),IF((T1207=T1206)*(U1207=U1206)*(S1207&lt;&gt;S1206)*($G$2="Y"),"same collector and date, ", ""))))))))))&amp;(IF(ISBLANK(V1207),"",V1207&amp;", "))&amp;IF((AA1207&lt;&gt;AA1208)*($H$2="y"),AD1207&amp;AE1207,IF((AA1207&lt;&gt;AA1208)*($H$2="m"),AD1207&amp;AG1207,IF(($H$2&lt;&gt;"m")*($H$2&lt;&gt;"Y"),(IF(F1207=0,"",F1207&amp;" "&amp;$F$4&amp;" "))&amp;(IF(G1207=0,"",G1207&amp;" "&amp;$G$4&amp;" "))&amp;(IF(H1207=0,"",H1207&amp;" "&amp;H$4&amp;" "))&amp;(IF(I1207=0,"",I1207&amp;" "&amp;$I$4&amp;" "))&amp;(IF(J1207=0,"",J1207&amp;" "&amp;$J$4&amp;" "))&amp;IF((ISBLANK(C1207)),"","("&amp;C1207&amp;")"),"")))&amp;IF((B1207=B1208)*(K1207=K1208)*(L1207=L1208)*(M1207=M1208),IF(($H$2&lt;&gt;"m")*($H$2&lt;&gt;"Y"), ", ", IF((ISNUMBER(FIND(")",AE1207))), ", ", "")),IF((B1207=B1208)*(K1207=K1208)*(L1207=L1208),"; ",". ")))</f>
        <v/>
      </c>
      <c r="AI1207" s="1"/>
    </row>
    <row r="1208" spans="1:35" x14ac:dyDescent="0.25">
      <c r="A1208" s="3" t="str">
        <f t="shared" si="148"/>
        <v/>
      </c>
      <c r="B1208" s="53" t="str">
        <f t="shared" si="152"/>
        <v/>
      </c>
      <c r="C1208" s="57"/>
      <c r="D1208" s="57"/>
      <c r="E1208" s="57"/>
      <c r="F1208" s="57"/>
      <c r="G1208" s="57"/>
      <c r="H1208" s="57"/>
      <c r="I1208" s="57"/>
      <c r="J1208" s="57"/>
      <c r="K1208" s="57"/>
      <c r="L1208" s="57"/>
      <c r="M1208" s="54"/>
      <c r="N1208" s="57"/>
      <c r="O1208" s="58"/>
      <c r="P1208" s="58"/>
      <c r="Q1208" s="58"/>
      <c r="R1208" s="58"/>
      <c r="S1208" s="54"/>
      <c r="T1208" s="57"/>
      <c r="U1208" s="57"/>
      <c r="V1208" s="57"/>
      <c r="W1208" s="57"/>
      <c r="X1208" s="147" t="str">
        <f>IF(ISBLANK(D1208),"",IF('order-admin-units'!$I$1&lt;&gt;"y", "", IF((K1208="")*(ISBLANK(D1208)=FALSE), 'order-admin-units'!$B$1+1, VLOOKUP(K1208, ordercountry, 2))))</f>
        <v/>
      </c>
      <c r="Y1208" s="147" t="str">
        <f>IF(ISBLANK(D1208),"",IF('order-admin-units'!$I$1&lt;&gt;"y", "", IF(L1208="", 'order-admin-units'!$B$2+1, VLOOKUP(K1208&amp;"@"&amp;L1208, orderadmin, 2))))</f>
        <v/>
      </c>
      <c r="Z1208" s="147" t="str">
        <f t="shared" si="149"/>
        <v/>
      </c>
      <c r="AA1208" s="147" t="str">
        <f t="shared" si="150"/>
        <v/>
      </c>
      <c r="AB1208" s="147" t="str">
        <f t="shared" si="151"/>
        <v/>
      </c>
      <c r="AC1208" s="147" t="str">
        <f t="shared" si="145"/>
        <v/>
      </c>
      <c r="AD1208" s="11" t="str">
        <f t="shared" si="146"/>
        <v/>
      </c>
      <c r="AE1208" s="11" t="str">
        <f t="array" ref="AE1208">IF(ISBLANK(D1208),"",IF(OR($H$2="y",$H$2="m"),IF(AA1208=AA1207,IF(OR(AB1208=$AB$4:$AB1207)=FALSE,AE1207&amp;C1208,AE1207),"("&amp;C1208)&amp;IF(AA1208=AA1209,IF(OR(AB1209=$AB$4:$AB1208)=FALSE,", ",""),") "),""))</f>
        <v/>
      </c>
      <c r="AF1208" s="11" t="str">
        <f t="shared" si="147"/>
        <v/>
      </c>
      <c r="AG1208" s="11" t="str">
        <f t="array" ref="AG1208">IF(ISBLANK(D1208),"",IF(OR($H$2="y",$H$2="m"),IF(AA1208=AA1207,IF(OR(AC1208=$AC$4:$AC1207)=FALSE,AG1207&amp;AF1208,AG1207),"("&amp;AF1208)&amp;IF(AA1208=AA1209,IF(OR(AC1209=$AC$4:$AC1208)=FALSE,", ",""),") "),""))</f>
        <v/>
      </c>
      <c r="AH1208" s="10" t="str">
        <f>IF((ISBLANK(D1208)),"",IF(D1208=D1207,AH1207,"")&amp;IF(B1207&lt;&gt;B1208,((IF(ISBLANK(E1208),$D$3&amp;"Non-type material: "&amp;$D$3,$D$3&amp;INDEX('type-categories'!$A$2:$B$100,MATCH(E1208,'type-categories'!$A$2:$A$100,0),2)&amp;$D$3))),"")&amp;(IF(K1208&lt;&gt;K1207,$C$2&amp;K1208&amp;$K$3&amp;$C$2&amp;" ",(IF(B1208&lt;&gt;B1207,$C$2&amp;K1208&amp;$K$3&amp;$C$2&amp;" ",""))))&amp;(IF(L1208="","",((IF(L1208&lt;&gt;L1207,$D$2&amp;L1208&amp;$L$3&amp;$D$2&amp;" ",IF(B1208&lt;&gt;B1207,$D$2&amp;L1208&amp;$L$3&amp;$D$2&amp;" ",""))))))&amp;(IF(M1208="","",((IF(M1208&lt;&gt;M1207,$E$2&amp;M1208&amp;$E$2&amp;","&amp;" ",IF(B1208&lt;&gt;B1207,$E$2&amp;M1208&amp;$E$2&amp;",",""))))))&amp;(IF(N1208="","",IF(N1208&lt;&gt;N1207,N1208&amp;", ",IF(B1208&lt;&gt;B1207,N1208&amp;", ",""))))&amp;(IF(ISBLANK(O1208),"",(IF(O1208&lt;&gt;O1207,O1208&amp;", ",IF(B1208&lt;&gt;B1207,O1208&amp;", ","")))))&amp;(IF(ISBLANK(P1208),"",(IF(P1208&lt;&gt;P1207,P1208&amp;", ",IF(B1208&lt;&gt;B1207,P1208&amp;", ",IF(Z1208&lt;&gt;Z1207,P1208&amp;", ",""))))))&amp;(IF(ISBLANK(Q1208),"",(IF(Q1208&lt;&gt;Q1207,Q1208&amp;", ",IF(B1208&lt;&gt;B1207,Q1208&amp;", ",IF(Z1208&lt;&gt;Z1207,Q1208&amp;", ",""))))))&amp;(IF(ISBLANK(R1208),"",(IF(R1208&lt;&gt;R1207,R1208&amp;"m, ",IF(B1208&lt;&gt;B1207,R1208&amp;"m, ",IF(Z1208&lt;&gt;Z1207,R1208&amp;"m, ",""))))))&amp;IF(ISBLANK(S1208),"",(IF(B1208&lt;&gt;B1207,S1208&amp;", ",IF(S1208&lt;&gt;S1207,IF((Z1208=Z1207),"same locality "&amp;S1208&amp;", ",S1208&amp;", "),""))))&amp;(IF(ISBLANK(T1208),"",(IF(T1208&lt;&gt;T1207,IF(ISBLANK(F$2),T1208&amp;", ",T1208&amp;" "&amp;F$2&amp;", "),(IF(B1208&lt;&gt;B1207,IF(ISBLANK(F$2),T1208&amp;", ",T1208&amp;" "&amp;F$2&amp;", "),(IF(Z1208&lt;&gt;Z1207,IF(ISBLANK(F$2),T1208&amp;", ",T1208&amp;" "&amp;F$2&amp;", "),IF((U1208&lt;&gt;U1207)*($G$2="Y"),"same collector, ","")))))))))&amp;(IF(ISBLANK(U1208),"",(IF(U1208&lt;&gt;U1207,U1208&amp;", ",(IF(B1208&lt;&gt;B1207,U1208&amp;", ",IF(Z1208&lt;&gt;Z1207,U1208&amp;", ",(IF(T1208&lt;&gt;T1207,IF((T1208&lt;&gt;T1207)*($G$2="Y"),"same date, ", ""),IF((T1208=T1207)*(U1208=U1207)*(S1208&lt;&gt;S1207)*($G$2="Y"),"same collector and date, ", ""))))))))))&amp;(IF(ISBLANK(V1208),"",V1208&amp;", "))&amp;IF((AA1208&lt;&gt;AA1209)*($H$2="y"),AD1208&amp;AE1208,IF((AA1208&lt;&gt;AA1209)*($H$2="m"),AD1208&amp;AG1208,IF(($H$2&lt;&gt;"m")*($H$2&lt;&gt;"Y"),(IF(F1208=0,"",F1208&amp;" "&amp;$F$4&amp;" "))&amp;(IF(G1208=0,"",G1208&amp;" "&amp;$G$4&amp;" "))&amp;(IF(H1208=0,"",H1208&amp;" "&amp;H$4&amp;" "))&amp;(IF(I1208=0,"",I1208&amp;" "&amp;$I$4&amp;" "))&amp;(IF(J1208=0,"",J1208&amp;" "&amp;$J$4&amp;" "))&amp;IF((ISBLANK(C1208)),"","("&amp;C1208&amp;")"),"")))&amp;IF((B1208=B1209)*(K1208=K1209)*(L1208=L1209)*(M1208=M1209),IF(($H$2&lt;&gt;"m")*($H$2&lt;&gt;"Y"), ", ", IF((ISNUMBER(FIND(")",AE1208))), ", ", "")),IF((B1208=B1209)*(K1208=K1209)*(L1208=L1209),"; ",". ")))</f>
        <v/>
      </c>
      <c r="AI1208" s="1"/>
    </row>
    <row r="1209" spans="1:35" x14ac:dyDescent="0.25">
      <c r="A1209" s="3" t="str">
        <f t="shared" si="148"/>
        <v/>
      </c>
      <c r="B1209" s="53" t="str">
        <f t="shared" si="152"/>
        <v/>
      </c>
      <c r="C1209" s="57"/>
      <c r="D1209" s="57"/>
      <c r="E1209" s="57"/>
      <c r="F1209" s="57"/>
      <c r="G1209" s="57"/>
      <c r="H1209" s="57"/>
      <c r="I1209" s="57"/>
      <c r="J1209" s="57"/>
      <c r="K1209" s="57"/>
      <c r="L1209" s="57"/>
      <c r="M1209" s="54"/>
      <c r="N1209" s="57"/>
      <c r="O1209" s="58"/>
      <c r="P1209" s="58"/>
      <c r="Q1209" s="58"/>
      <c r="R1209" s="58"/>
      <c r="S1209" s="54"/>
      <c r="T1209" s="57"/>
      <c r="U1209" s="57"/>
      <c r="V1209" s="57"/>
      <c r="W1209" s="57"/>
      <c r="X1209" s="147" t="str">
        <f>IF(ISBLANK(D1209),"",IF('order-admin-units'!$I$1&lt;&gt;"y", "", IF((K1209="")*(ISBLANK(D1209)=FALSE), 'order-admin-units'!$B$1+1, VLOOKUP(K1209, ordercountry, 2))))</f>
        <v/>
      </c>
      <c r="Y1209" s="147" t="str">
        <f>IF(ISBLANK(D1209),"",IF('order-admin-units'!$I$1&lt;&gt;"y", "", IF(L1209="", 'order-admin-units'!$B$2+1, VLOOKUP(K1209&amp;"@"&amp;L1209, orderadmin, 2))))</f>
        <v/>
      </c>
      <c r="Z1209" s="147" t="str">
        <f t="shared" si="149"/>
        <v/>
      </c>
      <c r="AA1209" s="147" t="str">
        <f t="shared" si="150"/>
        <v/>
      </c>
      <c r="AB1209" s="147" t="str">
        <f t="shared" si="151"/>
        <v/>
      </c>
      <c r="AC1209" s="147" t="str">
        <f t="shared" si="145"/>
        <v/>
      </c>
      <c r="AD1209" s="11" t="str">
        <f t="shared" si="146"/>
        <v/>
      </c>
      <c r="AE1209" s="11" t="str">
        <f t="array" ref="AE1209">IF(ISBLANK(D1209),"",IF(OR($H$2="y",$H$2="m"),IF(AA1209=AA1208,IF(OR(AB1209=$AB$4:$AB1208)=FALSE,AE1208&amp;C1209,AE1208),"("&amp;C1209)&amp;IF(AA1209=AA1210,IF(OR(AB1210=$AB$4:$AB1209)=FALSE,", ",""),") "),""))</f>
        <v/>
      </c>
      <c r="AF1209" s="11" t="str">
        <f t="shared" si="147"/>
        <v/>
      </c>
      <c r="AG1209" s="11" t="str">
        <f t="array" ref="AG1209">IF(ISBLANK(D1209),"",IF(OR($H$2="y",$H$2="m"),IF(AA1209=AA1208,IF(OR(AC1209=$AC$4:$AC1208)=FALSE,AG1208&amp;AF1209,AG1208),"("&amp;AF1209)&amp;IF(AA1209=AA1210,IF(OR(AC1210=$AC$4:$AC1209)=FALSE,", ",""),") "),""))</f>
        <v/>
      </c>
      <c r="AH1209" s="10" t="str">
        <f>IF((ISBLANK(D1209)),"",IF(D1209=D1208,AH1208,"")&amp;IF(B1208&lt;&gt;B1209,((IF(ISBLANK(E1209),$D$3&amp;"Non-type material: "&amp;$D$3,$D$3&amp;INDEX('type-categories'!$A$2:$B$100,MATCH(E1209,'type-categories'!$A$2:$A$100,0),2)&amp;$D$3))),"")&amp;(IF(K1209&lt;&gt;K1208,$C$2&amp;K1209&amp;$K$3&amp;$C$2&amp;" ",(IF(B1209&lt;&gt;B1208,$C$2&amp;K1209&amp;$K$3&amp;$C$2&amp;" ",""))))&amp;(IF(L1209="","",((IF(L1209&lt;&gt;L1208,$D$2&amp;L1209&amp;$L$3&amp;$D$2&amp;" ",IF(B1209&lt;&gt;B1208,$D$2&amp;L1209&amp;$L$3&amp;$D$2&amp;" ",""))))))&amp;(IF(M1209="","",((IF(M1209&lt;&gt;M1208,$E$2&amp;M1209&amp;$E$2&amp;","&amp;" ",IF(B1209&lt;&gt;B1208,$E$2&amp;M1209&amp;$E$2&amp;",",""))))))&amp;(IF(N1209="","",IF(N1209&lt;&gt;N1208,N1209&amp;", ",IF(B1209&lt;&gt;B1208,N1209&amp;", ",""))))&amp;(IF(ISBLANK(O1209),"",(IF(O1209&lt;&gt;O1208,O1209&amp;", ",IF(B1209&lt;&gt;B1208,O1209&amp;", ","")))))&amp;(IF(ISBLANK(P1209),"",(IF(P1209&lt;&gt;P1208,P1209&amp;", ",IF(B1209&lt;&gt;B1208,P1209&amp;", ",IF(Z1209&lt;&gt;Z1208,P1209&amp;", ",""))))))&amp;(IF(ISBLANK(Q1209),"",(IF(Q1209&lt;&gt;Q1208,Q1209&amp;", ",IF(B1209&lt;&gt;B1208,Q1209&amp;", ",IF(Z1209&lt;&gt;Z1208,Q1209&amp;", ",""))))))&amp;(IF(ISBLANK(R1209),"",(IF(R1209&lt;&gt;R1208,R1209&amp;"m, ",IF(B1209&lt;&gt;B1208,R1209&amp;"m, ",IF(Z1209&lt;&gt;Z1208,R1209&amp;"m, ",""))))))&amp;IF(ISBLANK(S1209),"",(IF(B1209&lt;&gt;B1208,S1209&amp;", ",IF(S1209&lt;&gt;S1208,IF((Z1209=Z1208),"same locality "&amp;S1209&amp;", ",S1209&amp;", "),""))))&amp;(IF(ISBLANK(T1209),"",(IF(T1209&lt;&gt;T1208,IF(ISBLANK(F$2),T1209&amp;", ",T1209&amp;" "&amp;F$2&amp;", "),(IF(B1209&lt;&gt;B1208,IF(ISBLANK(F$2),T1209&amp;", ",T1209&amp;" "&amp;F$2&amp;", "),(IF(Z1209&lt;&gt;Z1208,IF(ISBLANK(F$2),T1209&amp;", ",T1209&amp;" "&amp;F$2&amp;", "),IF((U1209&lt;&gt;U1208)*($G$2="Y"),"same collector, ","")))))))))&amp;(IF(ISBLANK(U1209),"",(IF(U1209&lt;&gt;U1208,U1209&amp;", ",(IF(B1209&lt;&gt;B1208,U1209&amp;", ",IF(Z1209&lt;&gt;Z1208,U1209&amp;", ",(IF(T1209&lt;&gt;T1208,IF((T1209&lt;&gt;T1208)*($G$2="Y"),"same date, ", ""),IF((T1209=T1208)*(U1209=U1208)*(S1209&lt;&gt;S1208)*($G$2="Y"),"same collector and date, ", ""))))))))))&amp;(IF(ISBLANK(V1209),"",V1209&amp;", "))&amp;IF((AA1209&lt;&gt;AA1210)*($H$2="y"),AD1209&amp;AE1209,IF((AA1209&lt;&gt;AA1210)*($H$2="m"),AD1209&amp;AG1209,IF(($H$2&lt;&gt;"m")*($H$2&lt;&gt;"Y"),(IF(F1209=0,"",F1209&amp;" "&amp;$F$4&amp;" "))&amp;(IF(G1209=0,"",G1209&amp;" "&amp;$G$4&amp;" "))&amp;(IF(H1209=0,"",H1209&amp;" "&amp;H$4&amp;" "))&amp;(IF(I1209=0,"",I1209&amp;" "&amp;$I$4&amp;" "))&amp;(IF(J1209=0,"",J1209&amp;" "&amp;$J$4&amp;" "))&amp;IF((ISBLANK(C1209)),"","("&amp;C1209&amp;")"),"")))&amp;IF((B1209=B1210)*(K1209=K1210)*(L1209=L1210)*(M1209=M1210),IF(($H$2&lt;&gt;"m")*($H$2&lt;&gt;"Y"), ", ", IF((ISNUMBER(FIND(")",AE1209))), ", ", "")),IF((B1209=B1210)*(K1209=K1210)*(L1209=L1210),"; ",". ")))</f>
        <v/>
      </c>
      <c r="AI1209" s="1"/>
    </row>
    <row r="1210" spans="1:35" x14ac:dyDescent="0.25">
      <c r="A1210" s="3" t="str">
        <f t="shared" si="148"/>
        <v/>
      </c>
      <c r="B1210" s="53" t="str">
        <f t="shared" si="152"/>
        <v/>
      </c>
      <c r="C1210" s="57"/>
      <c r="D1210" s="57"/>
      <c r="E1210" s="57"/>
      <c r="F1210" s="57"/>
      <c r="G1210" s="57"/>
      <c r="H1210" s="57"/>
      <c r="I1210" s="57"/>
      <c r="J1210" s="57"/>
      <c r="K1210" s="57"/>
      <c r="L1210" s="57"/>
      <c r="M1210" s="54"/>
      <c r="N1210" s="57"/>
      <c r="O1210" s="58"/>
      <c r="P1210" s="58"/>
      <c r="Q1210" s="58"/>
      <c r="R1210" s="58"/>
      <c r="S1210" s="54"/>
      <c r="T1210" s="57"/>
      <c r="U1210" s="57"/>
      <c r="V1210" s="57"/>
      <c r="W1210" s="57"/>
      <c r="X1210" s="147" t="str">
        <f>IF(ISBLANK(D1210),"",IF('order-admin-units'!$I$1&lt;&gt;"y", "", IF((K1210="")*(ISBLANK(D1210)=FALSE), 'order-admin-units'!$B$1+1, VLOOKUP(K1210, ordercountry, 2))))</f>
        <v/>
      </c>
      <c r="Y1210" s="147" t="str">
        <f>IF(ISBLANK(D1210),"",IF('order-admin-units'!$I$1&lt;&gt;"y", "", IF(L1210="", 'order-admin-units'!$B$2+1, VLOOKUP(K1210&amp;"@"&amp;L1210, orderadmin, 2))))</f>
        <v/>
      </c>
      <c r="Z1210" s="147" t="str">
        <f t="shared" si="149"/>
        <v/>
      </c>
      <c r="AA1210" s="147" t="str">
        <f t="shared" si="150"/>
        <v/>
      </c>
      <c r="AB1210" s="147" t="str">
        <f t="shared" si="151"/>
        <v/>
      </c>
      <c r="AC1210" s="147" t="str">
        <f t="shared" si="145"/>
        <v/>
      </c>
      <c r="AD1210" s="11" t="str">
        <f t="shared" si="146"/>
        <v/>
      </c>
      <c r="AE1210" s="11" t="str">
        <f t="array" ref="AE1210">IF(ISBLANK(D1210),"",IF(OR($H$2="y",$H$2="m"),IF(AA1210=AA1209,IF(OR(AB1210=$AB$4:$AB1209)=FALSE,AE1209&amp;C1210,AE1209),"("&amp;C1210)&amp;IF(AA1210=AA1211,IF(OR(AB1211=$AB$4:$AB1210)=FALSE,", ",""),") "),""))</f>
        <v/>
      </c>
      <c r="AF1210" s="11" t="str">
        <f t="shared" si="147"/>
        <v/>
      </c>
      <c r="AG1210" s="11" t="str">
        <f t="array" ref="AG1210">IF(ISBLANK(D1210),"",IF(OR($H$2="y",$H$2="m"),IF(AA1210=AA1209,IF(OR(AC1210=$AC$4:$AC1209)=FALSE,AG1209&amp;AF1210,AG1209),"("&amp;AF1210)&amp;IF(AA1210=AA1211,IF(OR(AC1211=$AC$4:$AC1210)=FALSE,", ",""),") "),""))</f>
        <v/>
      </c>
      <c r="AH1210" s="10" t="str">
        <f>IF((ISBLANK(D1210)),"",IF(D1210=D1209,AH1209,"")&amp;IF(B1209&lt;&gt;B1210,((IF(ISBLANK(E1210),$D$3&amp;"Non-type material: "&amp;$D$3,$D$3&amp;INDEX('type-categories'!$A$2:$B$100,MATCH(E1210,'type-categories'!$A$2:$A$100,0),2)&amp;$D$3))),"")&amp;(IF(K1210&lt;&gt;K1209,$C$2&amp;K1210&amp;$K$3&amp;$C$2&amp;" ",(IF(B1210&lt;&gt;B1209,$C$2&amp;K1210&amp;$K$3&amp;$C$2&amp;" ",""))))&amp;(IF(L1210="","",((IF(L1210&lt;&gt;L1209,$D$2&amp;L1210&amp;$L$3&amp;$D$2&amp;" ",IF(B1210&lt;&gt;B1209,$D$2&amp;L1210&amp;$L$3&amp;$D$2&amp;" ",""))))))&amp;(IF(M1210="","",((IF(M1210&lt;&gt;M1209,$E$2&amp;M1210&amp;$E$2&amp;","&amp;" ",IF(B1210&lt;&gt;B1209,$E$2&amp;M1210&amp;$E$2&amp;",",""))))))&amp;(IF(N1210="","",IF(N1210&lt;&gt;N1209,N1210&amp;", ",IF(B1210&lt;&gt;B1209,N1210&amp;", ",""))))&amp;(IF(ISBLANK(O1210),"",(IF(O1210&lt;&gt;O1209,O1210&amp;", ",IF(B1210&lt;&gt;B1209,O1210&amp;", ","")))))&amp;(IF(ISBLANK(P1210),"",(IF(P1210&lt;&gt;P1209,P1210&amp;", ",IF(B1210&lt;&gt;B1209,P1210&amp;", ",IF(Z1210&lt;&gt;Z1209,P1210&amp;", ",""))))))&amp;(IF(ISBLANK(Q1210),"",(IF(Q1210&lt;&gt;Q1209,Q1210&amp;", ",IF(B1210&lt;&gt;B1209,Q1210&amp;", ",IF(Z1210&lt;&gt;Z1209,Q1210&amp;", ",""))))))&amp;(IF(ISBLANK(R1210),"",(IF(R1210&lt;&gt;R1209,R1210&amp;"m, ",IF(B1210&lt;&gt;B1209,R1210&amp;"m, ",IF(Z1210&lt;&gt;Z1209,R1210&amp;"m, ",""))))))&amp;IF(ISBLANK(S1210),"",(IF(B1210&lt;&gt;B1209,S1210&amp;", ",IF(S1210&lt;&gt;S1209,IF((Z1210=Z1209),"same locality "&amp;S1210&amp;", ",S1210&amp;", "),""))))&amp;(IF(ISBLANK(T1210),"",(IF(T1210&lt;&gt;T1209,IF(ISBLANK(F$2),T1210&amp;", ",T1210&amp;" "&amp;F$2&amp;", "),(IF(B1210&lt;&gt;B1209,IF(ISBLANK(F$2),T1210&amp;", ",T1210&amp;" "&amp;F$2&amp;", "),(IF(Z1210&lt;&gt;Z1209,IF(ISBLANK(F$2),T1210&amp;", ",T1210&amp;" "&amp;F$2&amp;", "),IF((U1210&lt;&gt;U1209)*($G$2="Y"),"same collector, ","")))))))))&amp;(IF(ISBLANK(U1210),"",(IF(U1210&lt;&gt;U1209,U1210&amp;", ",(IF(B1210&lt;&gt;B1209,U1210&amp;", ",IF(Z1210&lt;&gt;Z1209,U1210&amp;", ",(IF(T1210&lt;&gt;T1209,IF((T1210&lt;&gt;T1209)*($G$2="Y"),"same date, ", ""),IF((T1210=T1209)*(U1210=U1209)*(S1210&lt;&gt;S1209)*($G$2="Y"),"same collector and date, ", ""))))))))))&amp;(IF(ISBLANK(V1210),"",V1210&amp;", "))&amp;IF((AA1210&lt;&gt;AA1211)*($H$2="y"),AD1210&amp;AE1210,IF((AA1210&lt;&gt;AA1211)*($H$2="m"),AD1210&amp;AG1210,IF(($H$2&lt;&gt;"m")*($H$2&lt;&gt;"Y"),(IF(F1210=0,"",F1210&amp;" "&amp;$F$4&amp;" "))&amp;(IF(G1210=0,"",G1210&amp;" "&amp;$G$4&amp;" "))&amp;(IF(H1210=0,"",H1210&amp;" "&amp;H$4&amp;" "))&amp;(IF(I1210=0,"",I1210&amp;" "&amp;$I$4&amp;" "))&amp;(IF(J1210=0,"",J1210&amp;" "&amp;$J$4&amp;" "))&amp;IF((ISBLANK(C1210)),"","("&amp;C1210&amp;")"),"")))&amp;IF((B1210=B1211)*(K1210=K1211)*(L1210=L1211)*(M1210=M1211),IF(($H$2&lt;&gt;"m")*($H$2&lt;&gt;"Y"), ", ", IF((ISNUMBER(FIND(")",AE1210))), ", ", "")),IF((B1210=B1211)*(K1210=K1211)*(L1210=L1211),"; ",". ")))</f>
        <v/>
      </c>
      <c r="AI1210" s="1"/>
    </row>
    <row r="1211" spans="1:35" x14ac:dyDescent="0.25">
      <c r="A1211" s="3" t="str">
        <f t="shared" si="148"/>
        <v/>
      </c>
      <c r="B1211" s="53" t="str">
        <f t="shared" si="152"/>
        <v/>
      </c>
      <c r="C1211" s="57"/>
      <c r="D1211" s="57"/>
      <c r="E1211" s="57"/>
      <c r="F1211" s="57"/>
      <c r="G1211" s="57"/>
      <c r="H1211" s="57"/>
      <c r="I1211" s="57"/>
      <c r="J1211" s="57"/>
      <c r="K1211" s="57"/>
      <c r="L1211" s="57"/>
      <c r="M1211" s="54"/>
      <c r="N1211" s="57"/>
      <c r="O1211" s="58"/>
      <c r="P1211" s="58"/>
      <c r="Q1211" s="58"/>
      <c r="R1211" s="58"/>
      <c r="S1211" s="54"/>
      <c r="T1211" s="57"/>
      <c r="U1211" s="57"/>
      <c r="V1211" s="57"/>
      <c r="W1211" s="57"/>
      <c r="X1211" s="147" t="str">
        <f>IF(ISBLANK(D1211),"",IF('order-admin-units'!$I$1&lt;&gt;"y", "", IF((K1211="")*(ISBLANK(D1211)=FALSE), 'order-admin-units'!$B$1+1, VLOOKUP(K1211, ordercountry, 2))))</f>
        <v/>
      </c>
      <c r="Y1211" s="147" t="str">
        <f>IF(ISBLANK(D1211),"",IF('order-admin-units'!$I$1&lt;&gt;"y", "", IF(L1211="", 'order-admin-units'!$B$2+1, VLOOKUP(K1211&amp;"@"&amp;L1211, orderadmin, 2))))</f>
        <v/>
      </c>
      <c r="Z1211" s="147" t="str">
        <f t="shared" si="149"/>
        <v/>
      </c>
      <c r="AA1211" s="147" t="str">
        <f t="shared" si="150"/>
        <v/>
      </c>
      <c r="AB1211" s="147" t="str">
        <f t="shared" si="151"/>
        <v/>
      </c>
      <c r="AC1211" s="147" t="str">
        <f t="shared" si="145"/>
        <v/>
      </c>
      <c r="AD1211" s="11" t="str">
        <f t="shared" si="146"/>
        <v/>
      </c>
      <c r="AE1211" s="11" t="str">
        <f t="array" ref="AE1211">IF(ISBLANK(D1211),"",IF(OR($H$2="y",$H$2="m"),IF(AA1211=AA1210,IF(OR(AB1211=$AB$4:$AB1210)=FALSE,AE1210&amp;C1211,AE1210),"("&amp;C1211)&amp;IF(AA1211=AA1212,IF(OR(AB1212=$AB$4:$AB1211)=FALSE,", ",""),") "),""))</f>
        <v/>
      </c>
      <c r="AF1211" s="11" t="str">
        <f t="shared" si="147"/>
        <v/>
      </c>
      <c r="AG1211" s="11" t="str">
        <f t="array" ref="AG1211">IF(ISBLANK(D1211),"",IF(OR($H$2="y",$H$2="m"),IF(AA1211=AA1210,IF(OR(AC1211=$AC$4:$AC1210)=FALSE,AG1210&amp;AF1211,AG1210),"("&amp;AF1211)&amp;IF(AA1211=AA1212,IF(OR(AC1212=$AC$4:$AC1211)=FALSE,", ",""),") "),""))</f>
        <v/>
      </c>
      <c r="AH1211" s="10" t="str">
        <f>IF((ISBLANK(D1211)),"",IF(D1211=D1210,AH1210,"")&amp;IF(B1210&lt;&gt;B1211,((IF(ISBLANK(E1211),$D$3&amp;"Non-type material: "&amp;$D$3,$D$3&amp;INDEX('type-categories'!$A$2:$B$100,MATCH(E1211,'type-categories'!$A$2:$A$100,0),2)&amp;$D$3))),"")&amp;(IF(K1211&lt;&gt;K1210,$C$2&amp;K1211&amp;$K$3&amp;$C$2&amp;" ",(IF(B1211&lt;&gt;B1210,$C$2&amp;K1211&amp;$K$3&amp;$C$2&amp;" ",""))))&amp;(IF(L1211="","",((IF(L1211&lt;&gt;L1210,$D$2&amp;L1211&amp;$L$3&amp;$D$2&amp;" ",IF(B1211&lt;&gt;B1210,$D$2&amp;L1211&amp;$L$3&amp;$D$2&amp;" ",""))))))&amp;(IF(M1211="","",((IF(M1211&lt;&gt;M1210,$E$2&amp;M1211&amp;$E$2&amp;","&amp;" ",IF(B1211&lt;&gt;B1210,$E$2&amp;M1211&amp;$E$2&amp;",",""))))))&amp;(IF(N1211="","",IF(N1211&lt;&gt;N1210,N1211&amp;", ",IF(B1211&lt;&gt;B1210,N1211&amp;", ",""))))&amp;(IF(ISBLANK(O1211),"",(IF(O1211&lt;&gt;O1210,O1211&amp;", ",IF(B1211&lt;&gt;B1210,O1211&amp;", ","")))))&amp;(IF(ISBLANK(P1211),"",(IF(P1211&lt;&gt;P1210,P1211&amp;", ",IF(B1211&lt;&gt;B1210,P1211&amp;", ",IF(Z1211&lt;&gt;Z1210,P1211&amp;", ",""))))))&amp;(IF(ISBLANK(Q1211),"",(IF(Q1211&lt;&gt;Q1210,Q1211&amp;", ",IF(B1211&lt;&gt;B1210,Q1211&amp;", ",IF(Z1211&lt;&gt;Z1210,Q1211&amp;", ",""))))))&amp;(IF(ISBLANK(R1211),"",(IF(R1211&lt;&gt;R1210,R1211&amp;"m, ",IF(B1211&lt;&gt;B1210,R1211&amp;"m, ",IF(Z1211&lt;&gt;Z1210,R1211&amp;"m, ",""))))))&amp;IF(ISBLANK(S1211),"",(IF(B1211&lt;&gt;B1210,S1211&amp;", ",IF(S1211&lt;&gt;S1210,IF((Z1211=Z1210),"same locality "&amp;S1211&amp;", ",S1211&amp;", "),""))))&amp;(IF(ISBLANK(T1211),"",(IF(T1211&lt;&gt;T1210,IF(ISBLANK(F$2),T1211&amp;", ",T1211&amp;" "&amp;F$2&amp;", "),(IF(B1211&lt;&gt;B1210,IF(ISBLANK(F$2),T1211&amp;", ",T1211&amp;" "&amp;F$2&amp;", "),(IF(Z1211&lt;&gt;Z1210,IF(ISBLANK(F$2),T1211&amp;", ",T1211&amp;" "&amp;F$2&amp;", "),IF((U1211&lt;&gt;U1210)*($G$2="Y"),"same collector, ","")))))))))&amp;(IF(ISBLANK(U1211),"",(IF(U1211&lt;&gt;U1210,U1211&amp;", ",(IF(B1211&lt;&gt;B1210,U1211&amp;", ",IF(Z1211&lt;&gt;Z1210,U1211&amp;", ",(IF(T1211&lt;&gt;T1210,IF((T1211&lt;&gt;T1210)*($G$2="Y"),"same date, ", ""),IF((T1211=T1210)*(U1211=U1210)*(S1211&lt;&gt;S1210)*($G$2="Y"),"same collector and date, ", ""))))))))))&amp;(IF(ISBLANK(V1211),"",V1211&amp;", "))&amp;IF((AA1211&lt;&gt;AA1212)*($H$2="y"),AD1211&amp;AE1211,IF((AA1211&lt;&gt;AA1212)*($H$2="m"),AD1211&amp;AG1211,IF(($H$2&lt;&gt;"m")*($H$2&lt;&gt;"Y"),(IF(F1211=0,"",F1211&amp;" "&amp;$F$4&amp;" "))&amp;(IF(G1211=0,"",G1211&amp;" "&amp;$G$4&amp;" "))&amp;(IF(H1211=0,"",H1211&amp;" "&amp;H$4&amp;" "))&amp;(IF(I1211=0,"",I1211&amp;" "&amp;$I$4&amp;" "))&amp;(IF(J1211=0,"",J1211&amp;" "&amp;$J$4&amp;" "))&amp;IF((ISBLANK(C1211)),"","("&amp;C1211&amp;")"),"")))&amp;IF((B1211=B1212)*(K1211=K1212)*(L1211=L1212)*(M1211=M1212),IF(($H$2&lt;&gt;"m")*($H$2&lt;&gt;"Y"), ", ", IF((ISNUMBER(FIND(")",AE1211))), ", ", "")),IF((B1211=B1212)*(K1211=K1212)*(L1211=L1212),"; ",". ")))</f>
        <v/>
      </c>
      <c r="AI1211" s="1"/>
    </row>
    <row r="1212" spans="1:35" x14ac:dyDescent="0.25">
      <c r="A1212" s="3" t="str">
        <f t="shared" si="148"/>
        <v/>
      </c>
      <c r="B1212" s="53" t="str">
        <f t="shared" si="152"/>
        <v/>
      </c>
      <c r="C1212" s="57"/>
      <c r="D1212" s="57"/>
      <c r="E1212" s="57"/>
      <c r="F1212" s="57"/>
      <c r="G1212" s="57"/>
      <c r="H1212" s="57"/>
      <c r="I1212" s="57"/>
      <c r="J1212" s="57"/>
      <c r="K1212" s="57"/>
      <c r="L1212" s="57"/>
      <c r="M1212" s="54"/>
      <c r="N1212" s="57"/>
      <c r="O1212" s="58"/>
      <c r="P1212" s="58"/>
      <c r="Q1212" s="58"/>
      <c r="R1212" s="58"/>
      <c r="S1212" s="54"/>
      <c r="T1212" s="57"/>
      <c r="U1212" s="57"/>
      <c r="V1212" s="57"/>
      <c r="W1212" s="57"/>
      <c r="X1212" s="147" t="str">
        <f>IF(ISBLANK(D1212),"",IF('order-admin-units'!$I$1&lt;&gt;"y", "", IF((K1212="")*(ISBLANK(D1212)=FALSE), 'order-admin-units'!$B$1+1, VLOOKUP(K1212, ordercountry, 2))))</f>
        <v/>
      </c>
      <c r="Y1212" s="147" t="str">
        <f>IF(ISBLANK(D1212),"",IF('order-admin-units'!$I$1&lt;&gt;"y", "", IF(L1212="", 'order-admin-units'!$B$2+1, VLOOKUP(K1212&amp;"@"&amp;L1212, orderadmin, 2))))</f>
        <v/>
      </c>
      <c r="Z1212" s="147" t="str">
        <f t="shared" si="149"/>
        <v/>
      </c>
      <c r="AA1212" s="147" t="str">
        <f t="shared" si="150"/>
        <v/>
      </c>
      <c r="AB1212" s="147" t="str">
        <f t="shared" si="151"/>
        <v/>
      </c>
      <c r="AC1212" s="147" t="str">
        <f t="shared" si="145"/>
        <v/>
      </c>
      <c r="AD1212" s="11" t="str">
        <f t="shared" si="146"/>
        <v/>
      </c>
      <c r="AE1212" s="11" t="str">
        <f t="array" ref="AE1212">IF(ISBLANK(D1212),"",IF(OR($H$2="y",$H$2="m"),IF(AA1212=AA1211,IF(OR(AB1212=$AB$4:$AB1211)=FALSE,AE1211&amp;C1212,AE1211),"("&amp;C1212)&amp;IF(AA1212=AA1213,IF(OR(AB1213=$AB$4:$AB1212)=FALSE,", ",""),") "),""))</f>
        <v/>
      </c>
      <c r="AF1212" s="11" t="str">
        <f t="shared" si="147"/>
        <v/>
      </c>
      <c r="AG1212" s="11" t="str">
        <f t="array" ref="AG1212">IF(ISBLANK(D1212),"",IF(OR($H$2="y",$H$2="m"),IF(AA1212=AA1211,IF(OR(AC1212=$AC$4:$AC1211)=FALSE,AG1211&amp;AF1212,AG1211),"("&amp;AF1212)&amp;IF(AA1212=AA1213,IF(OR(AC1213=$AC$4:$AC1212)=FALSE,", ",""),") "),""))</f>
        <v/>
      </c>
      <c r="AH1212" s="10" t="str">
        <f>IF((ISBLANK(D1212)),"",IF(D1212=D1211,AH1211,"")&amp;IF(B1211&lt;&gt;B1212,((IF(ISBLANK(E1212),$D$3&amp;"Non-type material: "&amp;$D$3,$D$3&amp;INDEX('type-categories'!$A$2:$B$100,MATCH(E1212,'type-categories'!$A$2:$A$100,0),2)&amp;$D$3))),"")&amp;(IF(K1212&lt;&gt;K1211,$C$2&amp;K1212&amp;$K$3&amp;$C$2&amp;" ",(IF(B1212&lt;&gt;B1211,$C$2&amp;K1212&amp;$K$3&amp;$C$2&amp;" ",""))))&amp;(IF(L1212="","",((IF(L1212&lt;&gt;L1211,$D$2&amp;L1212&amp;$L$3&amp;$D$2&amp;" ",IF(B1212&lt;&gt;B1211,$D$2&amp;L1212&amp;$L$3&amp;$D$2&amp;" ",""))))))&amp;(IF(M1212="","",((IF(M1212&lt;&gt;M1211,$E$2&amp;M1212&amp;$E$2&amp;","&amp;" ",IF(B1212&lt;&gt;B1211,$E$2&amp;M1212&amp;$E$2&amp;",",""))))))&amp;(IF(N1212="","",IF(N1212&lt;&gt;N1211,N1212&amp;", ",IF(B1212&lt;&gt;B1211,N1212&amp;", ",""))))&amp;(IF(ISBLANK(O1212),"",(IF(O1212&lt;&gt;O1211,O1212&amp;", ",IF(B1212&lt;&gt;B1211,O1212&amp;", ","")))))&amp;(IF(ISBLANK(P1212),"",(IF(P1212&lt;&gt;P1211,P1212&amp;", ",IF(B1212&lt;&gt;B1211,P1212&amp;", ",IF(Z1212&lt;&gt;Z1211,P1212&amp;", ",""))))))&amp;(IF(ISBLANK(Q1212),"",(IF(Q1212&lt;&gt;Q1211,Q1212&amp;", ",IF(B1212&lt;&gt;B1211,Q1212&amp;", ",IF(Z1212&lt;&gt;Z1211,Q1212&amp;", ",""))))))&amp;(IF(ISBLANK(R1212),"",(IF(R1212&lt;&gt;R1211,R1212&amp;"m, ",IF(B1212&lt;&gt;B1211,R1212&amp;"m, ",IF(Z1212&lt;&gt;Z1211,R1212&amp;"m, ",""))))))&amp;IF(ISBLANK(S1212),"",(IF(B1212&lt;&gt;B1211,S1212&amp;", ",IF(S1212&lt;&gt;S1211,IF((Z1212=Z1211),"same locality "&amp;S1212&amp;", ",S1212&amp;", "),""))))&amp;(IF(ISBLANK(T1212),"",(IF(T1212&lt;&gt;T1211,IF(ISBLANK(F$2),T1212&amp;", ",T1212&amp;" "&amp;F$2&amp;", "),(IF(B1212&lt;&gt;B1211,IF(ISBLANK(F$2),T1212&amp;", ",T1212&amp;" "&amp;F$2&amp;", "),(IF(Z1212&lt;&gt;Z1211,IF(ISBLANK(F$2),T1212&amp;", ",T1212&amp;" "&amp;F$2&amp;", "),IF((U1212&lt;&gt;U1211)*($G$2="Y"),"same collector, ","")))))))))&amp;(IF(ISBLANK(U1212),"",(IF(U1212&lt;&gt;U1211,U1212&amp;", ",(IF(B1212&lt;&gt;B1211,U1212&amp;", ",IF(Z1212&lt;&gt;Z1211,U1212&amp;", ",(IF(T1212&lt;&gt;T1211,IF((T1212&lt;&gt;T1211)*($G$2="Y"),"same date, ", ""),IF((T1212=T1211)*(U1212=U1211)*(S1212&lt;&gt;S1211)*($G$2="Y"),"same collector and date, ", ""))))))))))&amp;(IF(ISBLANK(V1212),"",V1212&amp;", "))&amp;IF((AA1212&lt;&gt;AA1213)*($H$2="y"),AD1212&amp;AE1212,IF((AA1212&lt;&gt;AA1213)*($H$2="m"),AD1212&amp;AG1212,IF(($H$2&lt;&gt;"m")*($H$2&lt;&gt;"Y"),(IF(F1212=0,"",F1212&amp;" "&amp;$F$4&amp;" "))&amp;(IF(G1212=0,"",G1212&amp;" "&amp;$G$4&amp;" "))&amp;(IF(H1212=0,"",H1212&amp;" "&amp;H$4&amp;" "))&amp;(IF(I1212=0,"",I1212&amp;" "&amp;$I$4&amp;" "))&amp;(IF(J1212=0,"",J1212&amp;" "&amp;$J$4&amp;" "))&amp;IF((ISBLANK(C1212)),"","("&amp;C1212&amp;")"),"")))&amp;IF((B1212=B1213)*(K1212=K1213)*(L1212=L1213)*(M1212=M1213),IF(($H$2&lt;&gt;"m")*($H$2&lt;&gt;"Y"), ", ", IF((ISNUMBER(FIND(")",AE1212))), ", ", "")),IF((B1212=B1213)*(K1212=K1213)*(L1212=L1213),"; ",". ")))</f>
        <v/>
      </c>
      <c r="AI1212" s="1"/>
    </row>
    <row r="1213" spans="1:35" x14ac:dyDescent="0.25">
      <c r="A1213" s="3" t="str">
        <f t="shared" si="148"/>
        <v/>
      </c>
      <c r="B1213" s="53" t="str">
        <f t="shared" si="152"/>
        <v/>
      </c>
      <c r="C1213" s="57"/>
      <c r="D1213" s="57"/>
      <c r="E1213" s="57"/>
      <c r="F1213" s="57"/>
      <c r="G1213" s="57"/>
      <c r="H1213" s="57"/>
      <c r="I1213" s="57"/>
      <c r="J1213" s="57"/>
      <c r="K1213" s="57"/>
      <c r="L1213" s="57"/>
      <c r="M1213" s="54"/>
      <c r="N1213" s="57"/>
      <c r="O1213" s="58"/>
      <c r="P1213" s="58"/>
      <c r="Q1213" s="58"/>
      <c r="R1213" s="58"/>
      <c r="S1213" s="54"/>
      <c r="T1213" s="57"/>
      <c r="U1213" s="57"/>
      <c r="V1213" s="57"/>
      <c r="W1213" s="57"/>
      <c r="X1213" s="147" t="str">
        <f>IF(ISBLANK(D1213),"",IF('order-admin-units'!$I$1&lt;&gt;"y", "", IF((K1213="")*(ISBLANK(D1213)=FALSE), 'order-admin-units'!$B$1+1, VLOOKUP(K1213, ordercountry, 2))))</f>
        <v/>
      </c>
      <c r="Y1213" s="147" t="str">
        <f>IF(ISBLANK(D1213),"",IF('order-admin-units'!$I$1&lt;&gt;"y", "", IF(L1213="", 'order-admin-units'!$B$2+1, VLOOKUP(K1213&amp;"@"&amp;L1213, orderadmin, 2))))</f>
        <v/>
      </c>
      <c r="Z1213" s="147" t="str">
        <f t="shared" si="149"/>
        <v/>
      </c>
      <c r="AA1213" s="147" t="str">
        <f t="shared" si="150"/>
        <v/>
      </c>
      <c r="AB1213" s="147" t="str">
        <f t="shared" si="151"/>
        <v/>
      </c>
      <c r="AC1213" s="147" t="str">
        <f t="shared" si="145"/>
        <v/>
      </c>
      <c r="AD1213" s="11" t="str">
        <f t="shared" si="146"/>
        <v/>
      </c>
      <c r="AE1213" s="11" t="str">
        <f t="array" ref="AE1213">IF(ISBLANK(D1213),"",IF(OR($H$2="y",$H$2="m"),IF(AA1213=AA1212,IF(OR(AB1213=$AB$4:$AB1212)=FALSE,AE1212&amp;C1213,AE1212),"("&amp;C1213)&amp;IF(AA1213=AA1214,IF(OR(AB1214=$AB$4:$AB1213)=FALSE,", ",""),") "),""))</f>
        <v/>
      </c>
      <c r="AF1213" s="11" t="str">
        <f t="shared" si="147"/>
        <v/>
      </c>
      <c r="AG1213" s="11" t="str">
        <f t="array" ref="AG1213">IF(ISBLANK(D1213),"",IF(OR($H$2="y",$H$2="m"),IF(AA1213=AA1212,IF(OR(AC1213=$AC$4:$AC1212)=FALSE,AG1212&amp;AF1213,AG1212),"("&amp;AF1213)&amp;IF(AA1213=AA1214,IF(OR(AC1214=$AC$4:$AC1213)=FALSE,", ",""),") "),""))</f>
        <v/>
      </c>
      <c r="AH1213" s="10" t="str">
        <f>IF((ISBLANK(D1213)),"",IF(D1213=D1212,AH1212,"")&amp;IF(B1212&lt;&gt;B1213,((IF(ISBLANK(E1213),$D$3&amp;"Non-type material: "&amp;$D$3,$D$3&amp;INDEX('type-categories'!$A$2:$B$100,MATCH(E1213,'type-categories'!$A$2:$A$100,0),2)&amp;$D$3))),"")&amp;(IF(K1213&lt;&gt;K1212,$C$2&amp;K1213&amp;$K$3&amp;$C$2&amp;" ",(IF(B1213&lt;&gt;B1212,$C$2&amp;K1213&amp;$K$3&amp;$C$2&amp;" ",""))))&amp;(IF(L1213="","",((IF(L1213&lt;&gt;L1212,$D$2&amp;L1213&amp;$L$3&amp;$D$2&amp;" ",IF(B1213&lt;&gt;B1212,$D$2&amp;L1213&amp;$L$3&amp;$D$2&amp;" ",""))))))&amp;(IF(M1213="","",((IF(M1213&lt;&gt;M1212,$E$2&amp;M1213&amp;$E$2&amp;","&amp;" ",IF(B1213&lt;&gt;B1212,$E$2&amp;M1213&amp;$E$2&amp;",",""))))))&amp;(IF(N1213="","",IF(N1213&lt;&gt;N1212,N1213&amp;", ",IF(B1213&lt;&gt;B1212,N1213&amp;", ",""))))&amp;(IF(ISBLANK(O1213),"",(IF(O1213&lt;&gt;O1212,O1213&amp;", ",IF(B1213&lt;&gt;B1212,O1213&amp;", ","")))))&amp;(IF(ISBLANK(P1213),"",(IF(P1213&lt;&gt;P1212,P1213&amp;", ",IF(B1213&lt;&gt;B1212,P1213&amp;", ",IF(Z1213&lt;&gt;Z1212,P1213&amp;", ",""))))))&amp;(IF(ISBLANK(Q1213),"",(IF(Q1213&lt;&gt;Q1212,Q1213&amp;", ",IF(B1213&lt;&gt;B1212,Q1213&amp;", ",IF(Z1213&lt;&gt;Z1212,Q1213&amp;", ",""))))))&amp;(IF(ISBLANK(R1213),"",(IF(R1213&lt;&gt;R1212,R1213&amp;"m, ",IF(B1213&lt;&gt;B1212,R1213&amp;"m, ",IF(Z1213&lt;&gt;Z1212,R1213&amp;"m, ",""))))))&amp;IF(ISBLANK(S1213),"",(IF(B1213&lt;&gt;B1212,S1213&amp;", ",IF(S1213&lt;&gt;S1212,IF((Z1213=Z1212),"same locality "&amp;S1213&amp;", ",S1213&amp;", "),""))))&amp;(IF(ISBLANK(T1213),"",(IF(T1213&lt;&gt;T1212,IF(ISBLANK(F$2),T1213&amp;", ",T1213&amp;" "&amp;F$2&amp;", "),(IF(B1213&lt;&gt;B1212,IF(ISBLANK(F$2),T1213&amp;", ",T1213&amp;" "&amp;F$2&amp;", "),(IF(Z1213&lt;&gt;Z1212,IF(ISBLANK(F$2),T1213&amp;", ",T1213&amp;" "&amp;F$2&amp;", "),IF((U1213&lt;&gt;U1212)*($G$2="Y"),"same collector, ","")))))))))&amp;(IF(ISBLANK(U1213),"",(IF(U1213&lt;&gt;U1212,U1213&amp;", ",(IF(B1213&lt;&gt;B1212,U1213&amp;", ",IF(Z1213&lt;&gt;Z1212,U1213&amp;", ",(IF(T1213&lt;&gt;T1212,IF((T1213&lt;&gt;T1212)*($G$2="Y"),"same date, ", ""),IF((T1213=T1212)*(U1213=U1212)*(S1213&lt;&gt;S1212)*($G$2="Y"),"same collector and date, ", ""))))))))))&amp;(IF(ISBLANK(V1213),"",V1213&amp;", "))&amp;IF((AA1213&lt;&gt;AA1214)*($H$2="y"),AD1213&amp;AE1213,IF((AA1213&lt;&gt;AA1214)*($H$2="m"),AD1213&amp;AG1213,IF(($H$2&lt;&gt;"m")*($H$2&lt;&gt;"Y"),(IF(F1213=0,"",F1213&amp;" "&amp;$F$4&amp;" "))&amp;(IF(G1213=0,"",G1213&amp;" "&amp;$G$4&amp;" "))&amp;(IF(H1213=0,"",H1213&amp;" "&amp;H$4&amp;" "))&amp;(IF(I1213=0,"",I1213&amp;" "&amp;$I$4&amp;" "))&amp;(IF(J1213=0,"",J1213&amp;" "&amp;$J$4&amp;" "))&amp;IF((ISBLANK(C1213)),"","("&amp;C1213&amp;")"),"")))&amp;IF((B1213=B1214)*(K1213=K1214)*(L1213=L1214)*(M1213=M1214),IF(($H$2&lt;&gt;"m")*($H$2&lt;&gt;"Y"), ", ", IF((ISNUMBER(FIND(")",AE1213))), ", ", "")),IF((B1213=B1214)*(K1213=K1214)*(L1213=L1214),"; ",". ")))</f>
        <v/>
      </c>
      <c r="AI1213" s="1"/>
    </row>
    <row r="1214" spans="1:35" x14ac:dyDescent="0.25">
      <c r="A1214" s="3" t="str">
        <f t="shared" si="148"/>
        <v/>
      </c>
      <c r="B1214" s="53" t="str">
        <f t="shared" si="152"/>
        <v/>
      </c>
      <c r="C1214" s="57"/>
      <c r="D1214" s="57"/>
      <c r="E1214" s="57"/>
      <c r="F1214" s="57"/>
      <c r="G1214" s="57"/>
      <c r="H1214" s="57"/>
      <c r="I1214" s="57"/>
      <c r="J1214" s="57"/>
      <c r="K1214" s="57"/>
      <c r="L1214" s="57"/>
      <c r="M1214" s="54"/>
      <c r="N1214" s="57"/>
      <c r="O1214" s="58"/>
      <c r="P1214" s="58"/>
      <c r="Q1214" s="58"/>
      <c r="R1214" s="58"/>
      <c r="S1214" s="54"/>
      <c r="T1214" s="57"/>
      <c r="U1214" s="57"/>
      <c r="V1214" s="57"/>
      <c r="W1214" s="57"/>
      <c r="X1214" s="147" t="str">
        <f>IF(ISBLANK(D1214),"",IF('order-admin-units'!$I$1&lt;&gt;"y", "", IF((K1214="")*(ISBLANK(D1214)=FALSE), 'order-admin-units'!$B$1+1, VLOOKUP(K1214, ordercountry, 2))))</f>
        <v/>
      </c>
      <c r="Y1214" s="147" t="str">
        <f>IF(ISBLANK(D1214),"",IF('order-admin-units'!$I$1&lt;&gt;"y", "", IF(L1214="", 'order-admin-units'!$B$2+1, VLOOKUP(K1214&amp;"@"&amp;L1214, orderadmin, 2))))</f>
        <v/>
      </c>
      <c r="Z1214" s="147" t="str">
        <f t="shared" si="149"/>
        <v/>
      </c>
      <c r="AA1214" s="147" t="str">
        <f t="shared" si="150"/>
        <v/>
      </c>
      <c r="AB1214" s="147" t="str">
        <f t="shared" si="151"/>
        <v/>
      </c>
      <c r="AC1214" s="147" t="str">
        <f t="shared" si="145"/>
        <v/>
      </c>
      <c r="AD1214" s="11" t="str">
        <f t="shared" si="146"/>
        <v/>
      </c>
      <c r="AE1214" s="11" t="str">
        <f t="array" ref="AE1214">IF(ISBLANK(D1214),"",IF(OR($H$2="y",$H$2="m"),IF(AA1214=AA1213,IF(OR(AB1214=$AB$4:$AB1213)=FALSE,AE1213&amp;C1214,AE1213),"("&amp;C1214)&amp;IF(AA1214=AA1215,IF(OR(AB1215=$AB$4:$AB1214)=FALSE,", ",""),") "),""))</f>
        <v/>
      </c>
      <c r="AF1214" s="11" t="str">
        <f t="shared" si="147"/>
        <v/>
      </c>
      <c r="AG1214" s="11" t="str">
        <f t="array" ref="AG1214">IF(ISBLANK(D1214),"",IF(OR($H$2="y",$H$2="m"),IF(AA1214=AA1213,IF(OR(AC1214=$AC$4:$AC1213)=FALSE,AG1213&amp;AF1214,AG1213),"("&amp;AF1214)&amp;IF(AA1214=AA1215,IF(OR(AC1215=$AC$4:$AC1214)=FALSE,", ",""),") "),""))</f>
        <v/>
      </c>
      <c r="AH1214" s="10" t="str">
        <f>IF((ISBLANK(D1214)),"",IF(D1214=D1213,AH1213,"")&amp;IF(B1213&lt;&gt;B1214,((IF(ISBLANK(E1214),$D$3&amp;"Non-type material: "&amp;$D$3,$D$3&amp;INDEX('type-categories'!$A$2:$B$100,MATCH(E1214,'type-categories'!$A$2:$A$100,0),2)&amp;$D$3))),"")&amp;(IF(K1214&lt;&gt;K1213,$C$2&amp;K1214&amp;$K$3&amp;$C$2&amp;" ",(IF(B1214&lt;&gt;B1213,$C$2&amp;K1214&amp;$K$3&amp;$C$2&amp;" ",""))))&amp;(IF(L1214="","",((IF(L1214&lt;&gt;L1213,$D$2&amp;L1214&amp;$L$3&amp;$D$2&amp;" ",IF(B1214&lt;&gt;B1213,$D$2&amp;L1214&amp;$L$3&amp;$D$2&amp;" ",""))))))&amp;(IF(M1214="","",((IF(M1214&lt;&gt;M1213,$E$2&amp;M1214&amp;$E$2&amp;","&amp;" ",IF(B1214&lt;&gt;B1213,$E$2&amp;M1214&amp;$E$2&amp;",",""))))))&amp;(IF(N1214="","",IF(N1214&lt;&gt;N1213,N1214&amp;", ",IF(B1214&lt;&gt;B1213,N1214&amp;", ",""))))&amp;(IF(ISBLANK(O1214),"",(IF(O1214&lt;&gt;O1213,O1214&amp;", ",IF(B1214&lt;&gt;B1213,O1214&amp;", ","")))))&amp;(IF(ISBLANK(P1214),"",(IF(P1214&lt;&gt;P1213,P1214&amp;", ",IF(B1214&lt;&gt;B1213,P1214&amp;", ",IF(Z1214&lt;&gt;Z1213,P1214&amp;", ",""))))))&amp;(IF(ISBLANK(Q1214),"",(IF(Q1214&lt;&gt;Q1213,Q1214&amp;", ",IF(B1214&lt;&gt;B1213,Q1214&amp;", ",IF(Z1214&lt;&gt;Z1213,Q1214&amp;", ",""))))))&amp;(IF(ISBLANK(R1214),"",(IF(R1214&lt;&gt;R1213,R1214&amp;"m, ",IF(B1214&lt;&gt;B1213,R1214&amp;"m, ",IF(Z1214&lt;&gt;Z1213,R1214&amp;"m, ",""))))))&amp;IF(ISBLANK(S1214),"",(IF(B1214&lt;&gt;B1213,S1214&amp;", ",IF(S1214&lt;&gt;S1213,IF((Z1214=Z1213),"same locality "&amp;S1214&amp;", ",S1214&amp;", "),""))))&amp;(IF(ISBLANK(T1214),"",(IF(T1214&lt;&gt;T1213,IF(ISBLANK(F$2),T1214&amp;", ",T1214&amp;" "&amp;F$2&amp;", "),(IF(B1214&lt;&gt;B1213,IF(ISBLANK(F$2),T1214&amp;", ",T1214&amp;" "&amp;F$2&amp;", "),(IF(Z1214&lt;&gt;Z1213,IF(ISBLANK(F$2),T1214&amp;", ",T1214&amp;" "&amp;F$2&amp;", "),IF((U1214&lt;&gt;U1213)*($G$2="Y"),"same collector, ","")))))))))&amp;(IF(ISBLANK(U1214),"",(IF(U1214&lt;&gt;U1213,U1214&amp;", ",(IF(B1214&lt;&gt;B1213,U1214&amp;", ",IF(Z1214&lt;&gt;Z1213,U1214&amp;", ",(IF(T1214&lt;&gt;T1213,IF((T1214&lt;&gt;T1213)*($G$2="Y"),"same date, ", ""),IF((T1214=T1213)*(U1214=U1213)*(S1214&lt;&gt;S1213)*($G$2="Y"),"same collector and date, ", ""))))))))))&amp;(IF(ISBLANK(V1214),"",V1214&amp;", "))&amp;IF((AA1214&lt;&gt;AA1215)*($H$2="y"),AD1214&amp;AE1214,IF((AA1214&lt;&gt;AA1215)*($H$2="m"),AD1214&amp;AG1214,IF(($H$2&lt;&gt;"m")*($H$2&lt;&gt;"Y"),(IF(F1214=0,"",F1214&amp;" "&amp;$F$4&amp;" "))&amp;(IF(G1214=0,"",G1214&amp;" "&amp;$G$4&amp;" "))&amp;(IF(H1214=0,"",H1214&amp;" "&amp;H$4&amp;" "))&amp;(IF(I1214=0,"",I1214&amp;" "&amp;$I$4&amp;" "))&amp;(IF(J1214=0,"",J1214&amp;" "&amp;$J$4&amp;" "))&amp;IF((ISBLANK(C1214)),"","("&amp;C1214&amp;")"),"")))&amp;IF((B1214=B1215)*(K1214=K1215)*(L1214=L1215)*(M1214=M1215),IF(($H$2&lt;&gt;"m")*($H$2&lt;&gt;"Y"), ", ", IF((ISNUMBER(FIND(")",AE1214))), ", ", "")),IF((B1214=B1215)*(K1214=K1215)*(L1214=L1215),"; ",". ")))</f>
        <v/>
      </c>
      <c r="AI1214" s="1"/>
    </row>
    <row r="1215" spans="1:35" x14ac:dyDescent="0.25">
      <c r="A1215" s="3" t="str">
        <f t="shared" si="148"/>
        <v/>
      </c>
      <c r="B1215" s="53" t="str">
        <f t="shared" si="152"/>
        <v/>
      </c>
      <c r="C1215" s="57"/>
      <c r="D1215" s="57"/>
      <c r="E1215" s="57"/>
      <c r="F1215" s="57"/>
      <c r="G1215" s="57"/>
      <c r="H1215" s="57"/>
      <c r="I1215" s="57"/>
      <c r="J1215" s="57"/>
      <c r="K1215" s="57"/>
      <c r="L1215" s="57"/>
      <c r="M1215" s="54"/>
      <c r="N1215" s="57"/>
      <c r="O1215" s="58"/>
      <c r="P1215" s="58"/>
      <c r="Q1215" s="58"/>
      <c r="R1215" s="58"/>
      <c r="S1215" s="54"/>
      <c r="T1215" s="57"/>
      <c r="U1215" s="57"/>
      <c r="V1215" s="57"/>
      <c r="W1215" s="57"/>
      <c r="X1215" s="147" t="str">
        <f>IF(ISBLANK(D1215),"",IF('order-admin-units'!$I$1&lt;&gt;"y", "", IF((K1215="")*(ISBLANK(D1215)=FALSE), 'order-admin-units'!$B$1+1, VLOOKUP(K1215, ordercountry, 2))))</f>
        <v/>
      </c>
      <c r="Y1215" s="147" t="str">
        <f>IF(ISBLANK(D1215),"",IF('order-admin-units'!$I$1&lt;&gt;"y", "", IF(L1215="", 'order-admin-units'!$B$2+1, VLOOKUP(K1215&amp;"@"&amp;L1215, orderadmin, 2))))</f>
        <v/>
      </c>
      <c r="Z1215" s="147" t="str">
        <f t="shared" si="149"/>
        <v/>
      </c>
      <c r="AA1215" s="147" t="str">
        <f t="shared" si="150"/>
        <v/>
      </c>
      <c r="AB1215" s="147" t="str">
        <f t="shared" si="151"/>
        <v/>
      </c>
      <c r="AC1215" s="147" t="str">
        <f t="shared" si="145"/>
        <v/>
      </c>
      <c r="AD1215" s="11" t="str">
        <f t="shared" si="146"/>
        <v/>
      </c>
      <c r="AE1215" s="11" t="str">
        <f t="array" ref="AE1215">IF(ISBLANK(D1215),"",IF(OR($H$2="y",$H$2="m"),IF(AA1215=AA1214,IF(OR(AB1215=$AB$4:$AB1214)=FALSE,AE1214&amp;C1215,AE1214),"("&amp;C1215)&amp;IF(AA1215=AA1216,IF(OR(AB1216=$AB$4:$AB1215)=FALSE,", ",""),") "),""))</f>
        <v/>
      </c>
      <c r="AF1215" s="11" t="str">
        <f t="shared" si="147"/>
        <v/>
      </c>
      <c r="AG1215" s="11" t="str">
        <f t="array" ref="AG1215">IF(ISBLANK(D1215),"",IF(OR($H$2="y",$H$2="m"),IF(AA1215=AA1214,IF(OR(AC1215=$AC$4:$AC1214)=FALSE,AG1214&amp;AF1215,AG1214),"("&amp;AF1215)&amp;IF(AA1215=AA1216,IF(OR(AC1216=$AC$4:$AC1215)=FALSE,", ",""),") "),""))</f>
        <v/>
      </c>
      <c r="AH1215" s="10" t="str">
        <f>IF((ISBLANK(D1215)),"",IF(D1215=D1214,AH1214,"")&amp;IF(B1214&lt;&gt;B1215,((IF(ISBLANK(E1215),$D$3&amp;"Non-type material: "&amp;$D$3,$D$3&amp;INDEX('type-categories'!$A$2:$B$100,MATCH(E1215,'type-categories'!$A$2:$A$100,0),2)&amp;$D$3))),"")&amp;(IF(K1215&lt;&gt;K1214,$C$2&amp;K1215&amp;$K$3&amp;$C$2&amp;" ",(IF(B1215&lt;&gt;B1214,$C$2&amp;K1215&amp;$K$3&amp;$C$2&amp;" ",""))))&amp;(IF(L1215="","",((IF(L1215&lt;&gt;L1214,$D$2&amp;L1215&amp;$L$3&amp;$D$2&amp;" ",IF(B1215&lt;&gt;B1214,$D$2&amp;L1215&amp;$L$3&amp;$D$2&amp;" ",""))))))&amp;(IF(M1215="","",((IF(M1215&lt;&gt;M1214,$E$2&amp;M1215&amp;$E$2&amp;","&amp;" ",IF(B1215&lt;&gt;B1214,$E$2&amp;M1215&amp;$E$2&amp;",",""))))))&amp;(IF(N1215="","",IF(N1215&lt;&gt;N1214,N1215&amp;", ",IF(B1215&lt;&gt;B1214,N1215&amp;", ",""))))&amp;(IF(ISBLANK(O1215),"",(IF(O1215&lt;&gt;O1214,O1215&amp;", ",IF(B1215&lt;&gt;B1214,O1215&amp;", ","")))))&amp;(IF(ISBLANK(P1215),"",(IF(P1215&lt;&gt;P1214,P1215&amp;", ",IF(B1215&lt;&gt;B1214,P1215&amp;", ",IF(Z1215&lt;&gt;Z1214,P1215&amp;", ",""))))))&amp;(IF(ISBLANK(Q1215),"",(IF(Q1215&lt;&gt;Q1214,Q1215&amp;", ",IF(B1215&lt;&gt;B1214,Q1215&amp;", ",IF(Z1215&lt;&gt;Z1214,Q1215&amp;", ",""))))))&amp;(IF(ISBLANK(R1215),"",(IF(R1215&lt;&gt;R1214,R1215&amp;"m, ",IF(B1215&lt;&gt;B1214,R1215&amp;"m, ",IF(Z1215&lt;&gt;Z1214,R1215&amp;"m, ",""))))))&amp;IF(ISBLANK(S1215),"",(IF(B1215&lt;&gt;B1214,S1215&amp;", ",IF(S1215&lt;&gt;S1214,IF((Z1215=Z1214),"same locality "&amp;S1215&amp;", ",S1215&amp;", "),""))))&amp;(IF(ISBLANK(T1215),"",(IF(T1215&lt;&gt;T1214,IF(ISBLANK(F$2),T1215&amp;", ",T1215&amp;" "&amp;F$2&amp;", "),(IF(B1215&lt;&gt;B1214,IF(ISBLANK(F$2),T1215&amp;", ",T1215&amp;" "&amp;F$2&amp;", "),(IF(Z1215&lt;&gt;Z1214,IF(ISBLANK(F$2),T1215&amp;", ",T1215&amp;" "&amp;F$2&amp;", "),IF((U1215&lt;&gt;U1214)*($G$2="Y"),"same collector, ","")))))))))&amp;(IF(ISBLANK(U1215),"",(IF(U1215&lt;&gt;U1214,U1215&amp;", ",(IF(B1215&lt;&gt;B1214,U1215&amp;", ",IF(Z1215&lt;&gt;Z1214,U1215&amp;", ",(IF(T1215&lt;&gt;T1214,IF((T1215&lt;&gt;T1214)*($G$2="Y"),"same date, ", ""),IF((T1215=T1214)*(U1215=U1214)*(S1215&lt;&gt;S1214)*($G$2="Y"),"same collector and date, ", ""))))))))))&amp;(IF(ISBLANK(V1215),"",V1215&amp;", "))&amp;IF((AA1215&lt;&gt;AA1216)*($H$2="y"),AD1215&amp;AE1215,IF((AA1215&lt;&gt;AA1216)*($H$2="m"),AD1215&amp;AG1215,IF(($H$2&lt;&gt;"m")*($H$2&lt;&gt;"Y"),(IF(F1215=0,"",F1215&amp;" "&amp;$F$4&amp;" "))&amp;(IF(G1215=0,"",G1215&amp;" "&amp;$G$4&amp;" "))&amp;(IF(H1215=0,"",H1215&amp;" "&amp;H$4&amp;" "))&amp;(IF(I1215=0,"",I1215&amp;" "&amp;$I$4&amp;" "))&amp;(IF(J1215=0,"",J1215&amp;" "&amp;$J$4&amp;" "))&amp;IF((ISBLANK(C1215)),"","("&amp;C1215&amp;")"),"")))&amp;IF((B1215=B1216)*(K1215=K1216)*(L1215=L1216)*(M1215=M1216),IF(($H$2&lt;&gt;"m")*($H$2&lt;&gt;"Y"), ", ", IF((ISNUMBER(FIND(")",AE1215))), ", ", "")),IF((B1215=B1216)*(K1215=K1216)*(L1215=L1216),"; ",". ")))</f>
        <v/>
      </c>
      <c r="AI1215" s="1"/>
    </row>
    <row r="1216" spans="1:35" x14ac:dyDescent="0.25">
      <c r="A1216" s="3" t="str">
        <f t="shared" si="148"/>
        <v/>
      </c>
      <c r="B1216" s="53" t="str">
        <f t="shared" si="152"/>
        <v/>
      </c>
      <c r="C1216" s="57"/>
      <c r="D1216" s="57"/>
      <c r="E1216" s="57"/>
      <c r="F1216" s="57"/>
      <c r="G1216" s="57"/>
      <c r="H1216" s="57"/>
      <c r="I1216" s="57"/>
      <c r="J1216" s="57"/>
      <c r="K1216" s="57"/>
      <c r="L1216" s="57"/>
      <c r="M1216" s="54"/>
      <c r="N1216" s="57"/>
      <c r="O1216" s="58"/>
      <c r="P1216" s="58"/>
      <c r="Q1216" s="58"/>
      <c r="R1216" s="58"/>
      <c r="S1216" s="54"/>
      <c r="T1216" s="57"/>
      <c r="U1216" s="57"/>
      <c r="V1216" s="57"/>
      <c r="W1216" s="57"/>
      <c r="X1216" s="147" t="str">
        <f>IF(ISBLANK(D1216),"",IF('order-admin-units'!$I$1&lt;&gt;"y", "", IF((K1216="")*(ISBLANK(D1216)=FALSE), 'order-admin-units'!$B$1+1, VLOOKUP(K1216, ordercountry, 2))))</f>
        <v/>
      </c>
      <c r="Y1216" s="147" t="str">
        <f>IF(ISBLANK(D1216),"",IF('order-admin-units'!$I$1&lt;&gt;"y", "", IF(L1216="", 'order-admin-units'!$B$2+1, VLOOKUP(K1216&amp;"@"&amp;L1216, orderadmin, 2))))</f>
        <v/>
      </c>
      <c r="Z1216" s="147" t="str">
        <f t="shared" si="149"/>
        <v/>
      </c>
      <c r="AA1216" s="147" t="str">
        <f t="shared" si="150"/>
        <v/>
      </c>
      <c r="AB1216" s="147" t="str">
        <f t="shared" si="151"/>
        <v/>
      </c>
      <c r="AC1216" s="147" t="str">
        <f t="shared" si="145"/>
        <v/>
      </c>
      <c r="AD1216" s="11" t="str">
        <f t="shared" si="146"/>
        <v/>
      </c>
      <c r="AE1216" s="11" t="str">
        <f t="array" ref="AE1216">IF(ISBLANK(D1216),"",IF(OR($H$2="y",$H$2="m"),IF(AA1216=AA1215,IF(OR(AB1216=$AB$4:$AB1215)=FALSE,AE1215&amp;C1216,AE1215),"("&amp;C1216)&amp;IF(AA1216=AA1217,IF(OR(AB1217=$AB$4:$AB1216)=FALSE,", ",""),") "),""))</f>
        <v/>
      </c>
      <c r="AF1216" s="11" t="str">
        <f t="shared" si="147"/>
        <v/>
      </c>
      <c r="AG1216" s="11" t="str">
        <f t="array" ref="AG1216">IF(ISBLANK(D1216),"",IF(OR($H$2="y",$H$2="m"),IF(AA1216=AA1215,IF(OR(AC1216=$AC$4:$AC1215)=FALSE,AG1215&amp;AF1216,AG1215),"("&amp;AF1216)&amp;IF(AA1216=AA1217,IF(OR(AC1217=$AC$4:$AC1216)=FALSE,", ",""),") "),""))</f>
        <v/>
      </c>
      <c r="AH1216" s="10" t="str">
        <f>IF((ISBLANK(D1216)),"",IF(D1216=D1215,AH1215,"")&amp;IF(B1215&lt;&gt;B1216,((IF(ISBLANK(E1216),$D$3&amp;"Non-type material: "&amp;$D$3,$D$3&amp;INDEX('type-categories'!$A$2:$B$100,MATCH(E1216,'type-categories'!$A$2:$A$100,0),2)&amp;$D$3))),"")&amp;(IF(K1216&lt;&gt;K1215,$C$2&amp;K1216&amp;$K$3&amp;$C$2&amp;" ",(IF(B1216&lt;&gt;B1215,$C$2&amp;K1216&amp;$K$3&amp;$C$2&amp;" ",""))))&amp;(IF(L1216="","",((IF(L1216&lt;&gt;L1215,$D$2&amp;L1216&amp;$L$3&amp;$D$2&amp;" ",IF(B1216&lt;&gt;B1215,$D$2&amp;L1216&amp;$L$3&amp;$D$2&amp;" ",""))))))&amp;(IF(M1216="","",((IF(M1216&lt;&gt;M1215,$E$2&amp;M1216&amp;$E$2&amp;","&amp;" ",IF(B1216&lt;&gt;B1215,$E$2&amp;M1216&amp;$E$2&amp;",",""))))))&amp;(IF(N1216="","",IF(N1216&lt;&gt;N1215,N1216&amp;", ",IF(B1216&lt;&gt;B1215,N1216&amp;", ",""))))&amp;(IF(ISBLANK(O1216),"",(IF(O1216&lt;&gt;O1215,O1216&amp;", ",IF(B1216&lt;&gt;B1215,O1216&amp;", ","")))))&amp;(IF(ISBLANK(P1216),"",(IF(P1216&lt;&gt;P1215,P1216&amp;", ",IF(B1216&lt;&gt;B1215,P1216&amp;", ",IF(Z1216&lt;&gt;Z1215,P1216&amp;", ",""))))))&amp;(IF(ISBLANK(Q1216),"",(IF(Q1216&lt;&gt;Q1215,Q1216&amp;", ",IF(B1216&lt;&gt;B1215,Q1216&amp;", ",IF(Z1216&lt;&gt;Z1215,Q1216&amp;", ",""))))))&amp;(IF(ISBLANK(R1216),"",(IF(R1216&lt;&gt;R1215,R1216&amp;"m, ",IF(B1216&lt;&gt;B1215,R1216&amp;"m, ",IF(Z1216&lt;&gt;Z1215,R1216&amp;"m, ",""))))))&amp;IF(ISBLANK(S1216),"",(IF(B1216&lt;&gt;B1215,S1216&amp;", ",IF(S1216&lt;&gt;S1215,IF((Z1216=Z1215),"same locality "&amp;S1216&amp;", ",S1216&amp;", "),""))))&amp;(IF(ISBLANK(T1216),"",(IF(T1216&lt;&gt;T1215,IF(ISBLANK(F$2),T1216&amp;", ",T1216&amp;" "&amp;F$2&amp;", "),(IF(B1216&lt;&gt;B1215,IF(ISBLANK(F$2),T1216&amp;", ",T1216&amp;" "&amp;F$2&amp;", "),(IF(Z1216&lt;&gt;Z1215,IF(ISBLANK(F$2),T1216&amp;", ",T1216&amp;" "&amp;F$2&amp;", "),IF((U1216&lt;&gt;U1215)*($G$2="Y"),"same collector, ","")))))))))&amp;(IF(ISBLANK(U1216),"",(IF(U1216&lt;&gt;U1215,U1216&amp;", ",(IF(B1216&lt;&gt;B1215,U1216&amp;", ",IF(Z1216&lt;&gt;Z1215,U1216&amp;", ",(IF(T1216&lt;&gt;T1215,IF((T1216&lt;&gt;T1215)*($G$2="Y"),"same date, ", ""),IF((T1216=T1215)*(U1216=U1215)*(S1216&lt;&gt;S1215)*($G$2="Y"),"same collector and date, ", ""))))))))))&amp;(IF(ISBLANK(V1216),"",V1216&amp;", "))&amp;IF((AA1216&lt;&gt;AA1217)*($H$2="y"),AD1216&amp;AE1216,IF((AA1216&lt;&gt;AA1217)*($H$2="m"),AD1216&amp;AG1216,IF(($H$2&lt;&gt;"m")*($H$2&lt;&gt;"Y"),(IF(F1216=0,"",F1216&amp;" "&amp;$F$4&amp;" "))&amp;(IF(G1216=0,"",G1216&amp;" "&amp;$G$4&amp;" "))&amp;(IF(H1216=0,"",H1216&amp;" "&amp;H$4&amp;" "))&amp;(IF(I1216=0,"",I1216&amp;" "&amp;$I$4&amp;" "))&amp;(IF(J1216=0,"",J1216&amp;" "&amp;$J$4&amp;" "))&amp;IF((ISBLANK(C1216)),"","("&amp;C1216&amp;")"),"")))&amp;IF((B1216=B1217)*(K1216=K1217)*(L1216=L1217)*(M1216=M1217),IF(($H$2&lt;&gt;"m")*($H$2&lt;&gt;"Y"), ", ", IF((ISNUMBER(FIND(")",AE1216))), ", ", "")),IF((B1216=B1217)*(K1216=K1217)*(L1216=L1217),"; ",". ")))</f>
        <v/>
      </c>
      <c r="AI1216" s="1"/>
    </row>
    <row r="1217" spans="1:35" x14ac:dyDescent="0.25">
      <c r="A1217" s="3" t="str">
        <f t="shared" si="148"/>
        <v/>
      </c>
      <c r="B1217" s="53" t="str">
        <f t="shared" si="152"/>
        <v/>
      </c>
      <c r="C1217" s="57"/>
      <c r="D1217" s="57"/>
      <c r="E1217" s="57"/>
      <c r="F1217" s="57"/>
      <c r="G1217" s="57"/>
      <c r="H1217" s="57"/>
      <c r="I1217" s="57"/>
      <c r="J1217" s="57"/>
      <c r="K1217" s="57"/>
      <c r="L1217" s="57"/>
      <c r="M1217" s="54"/>
      <c r="N1217" s="57"/>
      <c r="O1217" s="58"/>
      <c r="P1217" s="58"/>
      <c r="Q1217" s="58"/>
      <c r="R1217" s="58"/>
      <c r="S1217" s="54"/>
      <c r="T1217" s="57"/>
      <c r="U1217" s="57"/>
      <c r="V1217" s="57"/>
      <c r="W1217" s="57"/>
      <c r="X1217" s="147" t="str">
        <f>IF(ISBLANK(D1217),"",IF('order-admin-units'!$I$1&lt;&gt;"y", "", IF((K1217="")*(ISBLANK(D1217)=FALSE), 'order-admin-units'!$B$1+1, VLOOKUP(K1217, ordercountry, 2))))</f>
        <v/>
      </c>
      <c r="Y1217" s="147" t="str">
        <f>IF(ISBLANK(D1217),"",IF('order-admin-units'!$I$1&lt;&gt;"y", "", IF(L1217="", 'order-admin-units'!$B$2+1, VLOOKUP(K1217&amp;"@"&amp;L1217, orderadmin, 2))))</f>
        <v/>
      </c>
      <c r="Z1217" s="147" t="str">
        <f t="shared" si="149"/>
        <v/>
      </c>
      <c r="AA1217" s="147" t="str">
        <f t="shared" si="150"/>
        <v/>
      </c>
      <c r="AB1217" s="147" t="str">
        <f t="shared" si="151"/>
        <v/>
      </c>
      <c r="AC1217" s="147" t="str">
        <f t="shared" si="145"/>
        <v/>
      </c>
      <c r="AD1217" s="11" t="str">
        <f t="shared" si="146"/>
        <v/>
      </c>
      <c r="AE1217" s="11" t="str">
        <f t="array" ref="AE1217">IF(ISBLANK(D1217),"",IF(OR($H$2="y",$H$2="m"),IF(AA1217=AA1216,IF(OR(AB1217=$AB$4:$AB1216)=FALSE,AE1216&amp;C1217,AE1216),"("&amp;C1217)&amp;IF(AA1217=AA1218,IF(OR(AB1218=$AB$4:$AB1217)=FALSE,", ",""),") "),""))</f>
        <v/>
      </c>
      <c r="AF1217" s="11" t="str">
        <f t="shared" si="147"/>
        <v/>
      </c>
      <c r="AG1217" s="11" t="str">
        <f t="array" ref="AG1217">IF(ISBLANK(D1217),"",IF(OR($H$2="y",$H$2="m"),IF(AA1217=AA1216,IF(OR(AC1217=$AC$4:$AC1216)=FALSE,AG1216&amp;AF1217,AG1216),"("&amp;AF1217)&amp;IF(AA1217=AA1218,IF(OR(AC1218=$AC$4:$AC1217)=FALSE,", ",""),") "),""))</f>
        <v/>
      </c>
      <c r="AH1217" s="10" t="str">
        <f>IF((ISBLANK(D1217)),"",IF(D1217=D1216,AH1216,"")&amp;IF(B1216&lt;&gt;B1217,((IF(ISBLANK(E1217),$D$3&amp;"Non-type material: "&amp;$D$3,$D$3&amp;INDEX('type-categories'!$A$2:$B$100,MATCH(E1217,'type-categories'!$A$2:$A$100,0),2)&amp;$D$3))),"")&amp;(IF(K1217&lt;&gt;K1216,$C$2&amp;K1217&amp;$K$3&amp;$C$2&amp;" ",(IF(B1217&lt;&gt;B1216,$C$2&amp;K1217&amp;$K$3&amp;$C$2&amp;" ",""))))&amp;(IF(L1217="","",((IF(L1217&lt;&gt;L1216,$D$2&amp;L1217&amp;$L$3&amp;$D$2&amp;" ",IF(B1217&lt;&gt;B1216,$D$2&amp;L1217&amp;$L$3&amp;$D$2&amp;" ",""))))))&amp;(IF(M1217="","",((IF(M1217&lt;&gt;M1216,$E$2&amp;M1217&amp;$E$2&amp;","&amp;" ",IF(B1217&lt;&gt;B1216,$E$2&amp;M1217&amp;$E$2&amp;",",""))))))&amp;(IF(N1217="","",IF(N1217&lt;&gt;N1216,N1217&amp;", ",IF(B1217&lt;&gt;B1216,N1217&amp;", ",""))))&amp;(IF(ISBLANK(O1217),"",(IF(O1217&lt;&gt;O1216,O1217&amp;", ",IF(B1217&lt;&gt;B1216,O1217&amp;", ","")))))&amp;(IF(ISBLANK(P1217),"",(IF(P1217&lt;&gt;P1216,P1217&amp;", ",IF(B1217&lt;&gt;B1216,P1217&amp;", ",IF(Z1217&lt;&gt;Z1216,P1217&amp;", ",""))))))&amp;(IF(ISBLANK(Q1217),"",(IF(Q1217&lt;&gt;Q1216,Q1217&amp;", ",IF(B1217&lt;&gt;B1216,Q1217&amp;", ",IF(Z1217&lt;&gt;Z1216,Q1217&amp;", ",""))))))&amp;(IF(ISBLANK(R1217),"",(IF(R1217&lt;&gt;R1216,R1217&amp;"m, ",IF(B1217&lt;&gt;B1216,R1217&amp;"m, ",IF(Z1217&lt;&gt;Z1216,R1217&amp;"m, ",""))))))&amp;IF(ISBLANK(S1217),"",(IF(B1217&lt;&gt;B1216,S1217&amp;", ",IF(S1217&lt;&gt;S1216,IF((Z1217=Z1216),"same locality "&amp;S1217&amp;", ",S1217&amp;", "),""))))&amp;(IF(ISBLANK(T1217),"",(IF(T1217&lt;&gt;T1216,IF(ISBLANK(F$2),T1217&amp;", ",T1217&amp;" "&amp;F$2&amp;", "),(IF(B1217&lt;&gt;B1216,IF(ISBLANK(F$2),T1217&amp;", ",T1217&amp;" "&amp;F$2&amp;", "),(IF(Z1217&lt;&gt;Z1216,IF(ISBLANK(F$2),T1217&amp;", ",T1217&amp;" "&amp;F$2&amp;", "),IF((U1217&lt;&gt;U1216)*($G$2="Y"),"same collector, ","")))))))))&amp;(IF(ISBLANK(U1217),"",(IF(U1217&lt;&gt;U1216,U1217&amp;", ",(IF(B1217&lt;&gt;B1216,U1217&amp;", ",IF(Z1217&lt;&gt;Z1216,U1217&amp;", ",(IF(T1217&lt;&gt;T1216,IF((T1217&lt;&gt;T1216)*($G$2="Y"),"same date, ", ""),IF((T1217=T1216)*(U1217=U1216)*(S1217&lt;&gt;S1216)*($G$2="Y"),"same collector and date, ", ""))))))))))&amp;(IF(ISBLANK(V1217),"",V1217&amp;", "))&amp;IF((AA1217&lt;&gt;AA1218)*($H$2="y"),AD1217&amp;AE1217,IF((AA1217&lt;&gt;AA1218)*($H$2="m"),AD1217&amp;AG1217,IF(($H$2&lt;&gt;"m")*($H$2&lt;&gt;"Y"),(IF(F1217=0,"",F1217&amp;" "&amp;$F$4&amp;" "))&amp;(IF(G1217=0,"",G1217&amp;" "&amp;$G$4&amp;" "))&amp;(IF(H1217=0,"",H1217&amp;" "&amp;H$4&amp;" "))&amp;(IF(I1217=0,"",I1217&amp;" "&amp;$I$4&amp;" "))&amp;(IF(J1217=0,"",J1217&amp;" "&amp;$J$4&amp;" "))&amp;IF((ISBLANK(C1217)),"","("&amp;C1217&amp;")"),"")))&amp;IF((B1217=B1218)*(K1217=K1218)*(L1217=L1218)*(M1217=M1218),IF(($H$2&lt;&gt;"m")*($H$2&lt;&gt;"Y"), ", ", IF((ISNUMBER(FIND(")",AE1217))), ", ", "")),IF((B1217=B1218)*(K1217=K1218)*(L1217=L1218),"; ",". ")))</f>
        <v/>
      </c>
      <c r="AI1217" s="1"/>
    </row>
    <row r="1218" spans="1:35" x14ac:dyDescent="0.25">
      <c r="A1218" s="3" t="str">
        <f t="shared" si="148"/>
        <v/>
      </c>
      <c r="B1218" s="53" t="str">
        <f t="shared" si="152"/>
        <v/>
      </c>
      <c r="C1218" s="57"/>
      <c r="D1218" s="57"/>
      <c r="E1218" s="57"/>
      <c r="F1218" s="57"/>
      <c r="G1218" s="57"/>
      <c r="H1218" s="57"/>
      <c r="I1218" s="57"/>
      <c r="J1218" s="57"/>
      <c r="K1218" s="57"/>
      <c r="L1218" s="57"/>
      <c r="M1218" s="54"/>
      <c r="N1218" s="57"/>
      <c r="O1218" s="58"/>
      <c r="P1218" s="58"/>
      <c r="Q1218" s="58"/>
      <c r="R1218" s="58"/>
      <c r="S1218" s="54"/>
      <c r="T1218" s="57"/>
      <c r="U1218" s="57"/>
      <c r="V1218" s="57"/>
      <c r="W1218" s="57"/>
      <c r="X1218" s="147" t="str">
        <f>IF(ISBLANK(D1218),"",IF('order-admin-units'!$I$1&lt;&gt;"y", "", IF((K1218="")*(ISBLANK(D1218)=FALSE), 'order-admin-units'!$B$1+1, VLOOKUP(K1218, ordercountry, 2))))</f>
        <v/>
      </c>
      <c r="Y1218" s="147" t="str">
        <f>IF(ISBLANK(D1218),"",IF('order-admin-units'!$I$1&lt;&gt;"y", "", IF(L1218="", 'order-admin-units'!$B$2+1, VLOOKUP(K1218&amp;"@"&amp;L1218, orderadmin, 2))))</f>
        <v/>
      </c>
      <c r="Z1218" s="147" t="str">
        <f t="shared" si="149"/>
        <v/>
      </c>
      <c r="AA1218" s="147" t="str">
        <f t="shared" si="150"/>
        <v/>
      </c>
      <c r="AB1218" s="147" t="str">
        <f t="shared" si="151"/>
        <v/>
      </c>
      <c r="AC1218" s="147" t="str">
        <f t="shared" si="145"/>
        <v/>
      </c>
      <c r="AD1218" s="11" t="str">
        <f t="shared" si="146"/>
        <v/>
      </c>
      <c r="AE1218" s="11" t="str">
        <f t="array" ref="AE1218">IF(ISBLANK(D1218),"",IF(OR($H$2="y",$H$2="m"),IF(AA1218=AA1217,IF(OR(AB1218=$AB$4:$AB1217)=FALSE,AE1217&amp;C1218,AE1217),"("&amp;C1218)&amp;IF(AA1218=AA1219,IF(OR(AB1219=$AB$4:$AB1218)=FALSE,", ",""),") "),""))</f>
        <v/>
      </c>
      <c r="AF1218" s="11" t="str">
        <f t="shared" si="147"/>
        <v/>
      </c>
      <c r="AG1218" s="11" t="str">
        <f t="array" ref="AG1218">IF(ISBLANK(D1218),"",IF(OR($H$2="y",$H$2="m"),IF(AA1218=AA1217,IF(OR(AC1218=$AC$4:$AC1217)=FALSE,AG1217&amp;AF1218,AG1217),"("&amp;AF1218)&amp;IF(AA1218=AA1219,IF(OR(AC1219=$AC$4:$AC1218)=FALSE,", ",""),") "),""))</f>
        <v/>
      </c>
      <c r="AH1218" s="10" t="str">
        <f>IF((ISBLANK(D1218)),"",IF(D1218=D1217,AH1217,"")&amp;IF(B1217&lt;&gt;B1218,((IF(ISBLANK(E1218),$D$3&amp;"Non-type material: "&amp;$D$3,$D$3&amp;INDEX('type-categories'!$A$2:$B$100,MATCH(E1218,'type-categories'!$A$2:$A$100,0),2)&amp;$D$3))),"")&amp;(IF(K1218&lt;&gt;K1217,$C$2&amp;K1218&amp;$K$3&amp;$C$2&amp;" ",(IF(B1218&lt;&gt;B1217,$C$2&amp;K1218&amp;$K$3&amp;$C$2&amp;" ",""))))&amp;(IF(L1218="","",((IF(L1218&lt;&gt;L1217,$D$2&amp;L1218&amp;$L$3&amp;$D$2&amp;" ",IF(B1218&lt;&gt;B1217,$D$2&amp;L1218&amp;$L$3&amp;$D$2&amp;" ",""))))))&amp;(IF(M1218="","",((IF(M1218&lt;&gt;M1217,$E$2&amp;M1218&amp;$E$2&amp;","&amp;" ",IF(B1218&lt;&gt;B1217,$E$2&amp;M1218&amp;$E$2&amp;",",""))))))&amp;(IF(N1218="","",IF(N1218&lt;&gt;N1217,N1218&amp;", ",IF(B1218&lt;&gt;B1217,N1218&amp;", ",""))))&amp;(IF(ISBLANK(O1218),"",(IF(O1218&lt;&gt;O1217,O1218&amp;", ",IF(B1218&lt;&gt;B1217,O1218&amp;", ","")))))&amp;(IF(ISBLANK(P1218),"",(IF(P1218&lt;&gt;P1217,P1218&amp;", ",IF(B1218&lt;&gt;B1217,P1218&amp;", ",IF(Z1218&lt;&gt;Z1217,P1218&amp;", ",""))))))&amp;(IF(ISBLANK(Q1218),"",(IF(Q1218&lt;&gt;Q1217,Q1218&amp;", ",IF(B1218&lt;&gt;B1217,Q1218&amp;", ",IF(Z1218&lt;&gt;Z1217,Q1218&amp;", ",""))))))&amp;(IF(ISBLANK(R1218),"",(IF(R1218&lt;&gt;R1217,R1218&amp;"m, ",IF(B1218&lt;&gt;B1217,R1218&amp;"m, ",IF(Z1218&lt;&gt;Z1217,R1218&amp;"m, ",""))))))&amp;IF(ISBLANK(S1218),"",(IF(B1218&lt;&gt;B1217,S1218&amp;", ",IF(S1218&lt;&gt;S1217,IF((Z1218=Z1217),"same locality "&amp;S1218&amp;", ",S1218&amp;", "),""))))&amp;(IF(ISBLANK(T1218),"",(IF(T1218&lt;&gt;T1217,IF(ISBLANK(F$2),T1218&amp;", ",T1218&amp;" "&amp;F$2&amp;", "),(IF(B1218&lt;&gt;B1217,IF(ISBLANK(F$2),T1218&amp;", ",T1218&amp;" "&amp;F$2&amp;", "),(IF(Z1218&lt;&gt;Z1217,IF(ISBLANK(F$2),T1218&amp;", ",T1218&amp;" "&amp;F$2&amp;", "),IF((U1218&lt;&gt;U1217)*($G$2="Y"),"same collector, ","")))))))))&amp;(IF(ISBLANK(U1218),"",(IF(U1218&lt;&gt;U1217,U1218&amp;", ",(IF(B1218&lt;&gt;B1217,U1218&amp;", ",IF(Z1218&lt;&gt;Z1217,U1218&amp;", ",(IF(T1218&lt;&gt;T1217,IF((T1218&lt;&gt;T1217)*($G$2="Y"),"same date, ", ""),IF((T1218=T1217)*(U1218=U1217)*(S1218&lt;&gt;S1217)*($G$2="Y"),"same collector and date, ", ""))))))))))&amp;(IF(ISBLANK(V1218),"",V1218&amp;", "))&amp;IF((AA1218&lt;&gt;AA1219)*($H$2="y"),AD1218&amp;AE1218,IF((AA1218&lt;&gt;AA1219)*($H$2="m"),AD1218&amp;AG1218,IF(($H$2&lt;&gt;"m")*($H$2&lt;&gt;"Y"),(IF(F1218=0,"",F1218&amp;" "&amp;$F$4&amp;" "))&amp;(IF(G1218=0,"",G1218&amp;" "&amp;$G$4&amp;" "))&amp;(IF(H1218=0,"",H1218&amp;" "&amp;H$4&amp;" "))&amp;(IF(I1218=0,"",I1218&amp;" "&amp;$I$4&amp;" "))&amp;(IF(J1218=0,"",J1218&amp;" "&amp;$J$4&amp;" "))&amp;IF((ISBLANK(C1218)),"","("&amp;C1218&amp;")"),"")))&amp;IF((B1218=B1219)*(K1218=K1219)*(L1218=L1219)*(M1218=M1219),IF(($H$2&lt;&gt;"m")*($H$2&lt;&gt;"Y"), ", ", IF((ISNUMBER(FIND(")",AE1218))), ", ", "")),IF((B1218=B1219)*(K1218=K1219)*(L1218=L1219),"; ",". ")))</f>
        <v/>
      </c>
      <c r="AI1218" s="1"/>
    </row>
    <row r="1219" spans="1:35" x14ac:dyDescent="0.25">
      <c r="A1219" s="3" t="str">
        <f t="shared" si="148"/>
        <v/>
      </c>
      <c r="B1219" s="53" t="str">
        <f t="shared" si="152"/>
        <v/>
      </c>
      <c r="C1219" s="57"/>
      <c r="D1219" s="57"/>
      <c r="E1219" s="57"/>
      <c r="F1219" s="57"/>
      <c r="G1219" s="57"/>
      <c r="H1219" s="57"/>
      <c r="I1219" s="57"/>
      <c r="J1219" s="57"/>
      <c r="K1219" s="57"/>
      <c r="L1219" s="57"/>
      <c r="M1219" s="54"/>
      <c r="N1219" s="57"/>
      <c r="O1219" s="58"/>
      <c r="P1219" s="58"/>
      <c r="Q1219" s="58"/>
      <c r="R1219" s="58"/>
      <c r="S1219" s="54"/>
      <c r="T1219" s="57"/>
      <c r="U1219" s="57"/>
      <c r="V1219" s="57"/>
      <c r="W1219" s="57"/>
      <c r="X1219" s="147" t="str">
        <f>IF(ISBLANK(D1219),"",IF('order-admin-units'!$I$1&lt;&gt;"y", "", IF((K1219="")*(ISBLANK(D1219)=FALSE), 'order-admin-units'!$B$1+1, VLOOKUP(K1219, ordercountry, 2))))</f>
        <v/>
      </c>
      <c r="Y1219" s="147" t="str">
        <f>IF(ISBLANK(D1219),"",IF('order-admin-units'!$I$1&lt;&gt;"y", "", IF(L1219="", 'order-admin-units'!$B$2+1, VLOOKUP(K1219&amp;"@"&amp;L1219, orderadmin, 2))))</f>
        <v/>
      </c>
      <c r="Z1219" s="147" t="str">
        <f t="shared" si="149"/>
        <v/>
      </c>
      <c r="AA1219" s="147" t="str">
        <f t="shared" si="150"/>
        <v/>
      </c>
      <c r="AB1219" s="147" t="str">
        <f t="shared" si="151"/>
        <v/>
      </c>
      <c r="AC1219" s="147" t="str">
        <f t="shared" si="145"/>
        <v/>
      </c>
      <c r="AD1219" s="11" t="str">
        <f t="shared" si="146"/>
        <v/>
      </c>
      <c r="AE1219" s="11" t="str">
        <f t="array" ref="AE1219">IF(ISBLANK(D1219),"",IF(OR($H$2="y",$H$2="m"),IF(AA1219=AA1218,IF(OR(AB1219=$AB$4:$AB1218)=FALSE,AE1218&amp;C1219,AE1218),"("&amp;C1219)&amp;IF(AA1219=AA1220,IF(OR(AB1220=$AB$4:$AB1219)=FALSE,", ",""),") "),""))</f>
        <v/>
      </c>
      <c r="AF1219" s="11" t="str">
        <f t="shared" si="147"/>
        <v/>
      </c>
      <c r="AG1219" s="11" t="str">
        <f t="array" ref="AG1219">IF(ISBLANK(D1219),"",IF(OR($H$2="y",$H$2="m"),IF(AA1219=AA1218,IF(OR(AC1219=$AC$4:$AC1218)=FALSE,AG1218&amp;AF1219,AG1218),"("&amp;AF1219)&amp;IF(AA1219=AA1220,IF(OR(AC1220=$AC$4:$AC1219)=FALSE,", ",""),") "),""))</f>
        <v/>
      </c>
      <c r="AH1219" s="10" t="str">
        <f>IF((ISBLANK(D1219)),"",IF(D1219=D1218,AH1218,"")&amp;IF(B1218&lt;&gt;B1219,((IF(ISBLANK(E1219),$D$3&amp;"Non-type material: "&amp;$D$3,$D$3&amp;INDEX('type-categories'!$A$2:$B$100,MATCH(E1219,'type-categories'!$A$2:$A$100,0),2)&amp;$D$3))),"")&amp;(IF(K1219&lt;&gt;K1218,$C$2&amp;K1219&amp;$K$3&amp;$C$2&amp;" ",(IF(B1219&lt;&gt;B1218,$C$2&amp;K1219&amp;$K$3&amp;$C$2&amp;" ",""))))&amp;(IF(L1219="","",((IF(L1219&lt;&gt;L1218,$D$2&amp;L1219&amp;$L$3&amp;$D$2&amp;" ",IF(B1219&lt;&gt;B1218,$D$2&amp;L1219&amp;$L$3&amp;$D$2&amp;" ",""))))))&amp;(IF(M1219="","",((IF(M1219&lt;&gt;M1218,$E$2&amp;M1219&amp;$E$2&amp;","&amp;" ",IF(B1219&lt;&gt;B1218,$E$2&amp;M1219&amp;$E$2&amp;",",""))))))&amp;(IF(N1219="","",IF(N1219&lt;&gt;N1218,N1219&amp;", ",IF(B1219&lt;&gt;B1218,N1219&amp;", ",""))))&amp;(IF(ISBLANK(O1219),"",(IF(O1219&lt;&gt;O1218,O1219&amp;", ",IF(B1219&lt;&gt;B1218,O1219&amp;", ","")))))&amp;(IF(ISBLANK(P1219),"",(IF(P1219&lt;&gt;P1218,P1219&amp;", ",IF(B1219&lt;&gt;B1218,P1219&amp;", ",IF(Z1219&lt;&gt;Z1218,P1219&amp;", ",""))))))&amp;(IF(ISBLANK(Q1219),"",(IF(Q1219&lt;&gt;Q1218,Q1219&amp;", ",IF(B1219&lt;&gt;B1218,Q1219&amp;", ",IF(Z1219&lt;&gt;Z1218,Q1219&amp;", ",""))))))&amp;(IF(ISBLANK(R1219),"",(IF(R1219&lt;&gt;R1218,R1219&amp;"m, ",IF(B1219&lt;&gt;B1218,R1219&amp;"m, ",IF(Z1219&lt;&gt;Z1218,R1219&amp;"m, ",""))))))&amp;IF(ISBLANK(S1219),"",(IF(B1219&lt;&gt;B1218,S1219&amp;", ",IF(S1219&lt;&gt;S1218,IF((Z1219=Z1218),"same locality "&amp;S1219&amp;", ",S1219&amp;", "),""))))&amp;(IF(ISBLANK(T1219),"",(IF(T1219&lt;&gt;T1218,IF(ISBLANK(F$2),T1219&amp;", ",T1219&amp;" "&amp;F$2&amp;", "),(IF(B1219&lt;&gt;B1218,IF(ISBLANK(F$2),T1219&amp;", ",T1219&amp;" "&amp;F$2&amp;", "),(IF(Z1219&lt;&gt;Z1218,IF(ISBLANK(F$2),T1219&amp;", ",T1219&amp;" "&amp;F$2&amp;", "),IF((U1219&lt;&gt;U1218)*($G$2="Y"),"same collector, ","")))))))))&amp;(IF(ISBLANK(U1219),"",(IF(U1219&lt;&gt;U1218,U1219&amp;", ",(IF(B1219&lt;&gt;B1218,U1219&amp;", ",IF(Z1219&lt;&gt;Z1218,U1219&amp;", ",(IF(T1219&lt;&gt;T1218,IF((T1219&lt;&gt;T1218)*($G$2="Y"),"same date, ", ""),IF((T1219=T1218)*(U1219=U1218)*(S1219&lt;&gt;S1218)*($G$2="Y"),"same collector and date, ", ""))))))))))&amp;(IF(ISBLANK(V1219),"",V1219&amp;", "))&amp;IF((AA1219&lt;&gt;AA1220)*($H$2="y"),AD1219&amp;AE1219,IF((AA1219&lt;&gt;AA1220)*($H$2="m"),AD1219&amp;AG1219,IF(($H$2&lt;&gt;"m")*($H$2&lt;&gt;"Y"),(IF(F1219=0,"",F1219&amp;" "&amp;$F$4&amp;" "))&amp;(IF(G1219=0,"",G1219&amp;" "&amp;$G$4&amp;" "))&amp;(IF(H1219=0,"",H1219&amp;" "&amp;H$4&amp;" "))&amp;(IF(I1219=0,"",I1219&amp;" "&amp;$I$4&amp;" "))&amp;(IF(J1219=0,"",J1219&amp;" "&amp;$J$4&amp;" "))&amp;IF((ISBLANK(C1219)),"","("&amp;C1219&amp;")"),"")))&amp;IF((B1219=B1220)*(K1219=K1220)*(L1219=L1220)*(M1219=M1220),IF(($H$2&lt;&gt;"m")*($H$2&lt;&gt;"Y"), ", ", IF((ISNUMBER(FIND(")",AE1219))), ", ", "")),IF((B1219=B1220)*(K1219=K1220)*(L1219=L1220),"; ",". ")))</f>
        <v/>
      </c>
      <c r="AI1219" s="1"/>
    </row>
    <row r="1220" spans="1:35" x14ac:dyDescent="0.25">
      <c r="A1220" s="3" t="str">
        <f t="shared" si="148"/>
        <v/>
      </c>
      <c r="B1220" s="53" t="str">
        <f t="shared" si="152"/>
        <v/>
      </c>
      <c r="C1220" s="57"/>
      <c r="D1220" s="57"/>
      <c r="E1220" s="57"/>
      <c r="F1220" s="57"/>
      <c r="G1220" s="57"/>
      <c r="H1220" s="57"/>
      <c r="I1220" s="57"/>
      <c r="J1220" s="57"/>
      <c r="K1220" s="57"/>
      <c r="L1220" s="57"/>
      <c r="M1220" s="54"/>
      <c r="N1220" s="57"/>
      <c r="O1220" s="58"/>
      <c r="P1220" s="58"/>
      <c r="Q1220" s="58"/>
      <c r="R1220" s="58"/>
      <c r="S1220" s="54"/>
      <c r="T1220" s="57"/>
      <c r="U1220" s="57"/>
      <c r="V1220" s="57"/>
      <c r="W1220" s="57"/>
      <c r="X1220" s="147" t="str">
        <f>IF(ISBLANK(D1220),"",IF('order-admin-units'!$I$1&lt;&gt;"y", "", IF((K1220="")*(ISBLANK(D1220)=FALSE), 'order-admin-units'!$B$1+1, VLOOKUP(K1220, ordercountry, 2))))</f>
        <v/>
      </c>
      <c r="Y1220" s="147" t="str">
        <f>IF(ISBLANK(D1220),"",IF('order-admin-units'!$I$1&lt;&gt;"y", "", IF(L1220="", 'order-admin-units'!$B$2+1, VLOOKUP(K1220&amp;"@"&amp;L1220, orderadmin, 2))))</f>
        <v/>
      </c>
      <c r="Z1220" s="147" t="str">
        <f t="shared" si="149"/>
        <v/>
      </c>
      <c r="AA1220" s="147" t="str">
        <f t="shared" si="150"/>
        <v/>
      </c>
      <c r="AB1220" s="147" t="str">
        <f t="shared" si="151"/>
        <v/>
      </c>
      <c r="AC1220" s="147" t="str">
        <f t="shared" si="145"/>
        <v/>
      </c>
      <c r="AD1220" s="11" t="str">
        <f t="shared" si="146"/>
        <v/>
      </c>
      <c r="AE1220" s="11" t="str">
        <f t="array" ref="AE1220">IF(ISBLANK(D1220),"",IF(OR($H$2="y",$H$2="m"),IF(AA1220=AA1219,IF(OR(AB1220=$AB$4:$AB1219)=FALSE,AE1219&amp;C1220,AE1219),"("&amp;C1220)&amp;IF(AA1220=AA1221,IF(OR(AB1221=$AB$4:$AB1220)=FALSE,", ",""),") "),""))</f>
        <v/>
      </c>
      <c r="AF1220" s="11" t="str">
        <f t="shared" si="147"/>
        <v/>
      </c>
      <c r="AG1220" s="11" t="str">
        <f t="array" ref="AG1220">IF(ISBLANK(D1220),"",IF(OR($H$2="y",$H$2="m"),IF(AA1220=AA1219,IF(OR(AC1220=$AC$4:$AC1219)=FALSE,AG1219&amp;AF1220,AG1219),"("&amp;AF1220)&amp;IF(AA1220=AA1221,IF(OR(AC1221=$AC$4:$AC1220)=FALSE,", ",""),") "),""))</f>
        <v/>
      </c>
      <c r="AH1220" s="10" t="str">
        <f>IF((ISBLANK(D1220)),"",IF(D1220=D1219,AH1219,"")&amp;IF(B1219&lt;&gt;B1220,((IF(ISBLANK(E1220),$D$3&amp;"Non-type material: "&amp;$D$3,$D$3&amp;INDEX('type-categories'!$A$2:$B$100,MATCH(E1220,'type-categories'!$A$2:$A$100,0),2)&amp;$D$3))),"")&amp;(IF(K1220&lt;&gt;K1219,$C$2&amp;K1220&amp;$K$3&amp;$C$2&amp;" ",(IF(B1220&lt;&gt;B1219,$C$2&amp;K1220&amp;$K$3&amp;$C$2&amp;" ",""))))&amp;(IF(L1220="","",((IF(L1220&lt;&gt;L1219,$D$2&amp;L1220&amp;$L$3&amp;$D$2&amp;" ",IF(B1220&lt;&gt;B1219,$D$2&amp;L1220&amp;$L$3&amp;$D$2&amp;" ",""))))))&amp;(IF(M1220="","",((IF(M1220&lt;&gt;M1219,$E$2&amp;M1220&amp;$E$2&amp;","&amp;" ",IF(B1220&lt;&gt;B1219,$E$2&amp;M1220&amp;$E$2&amp;",",""))))))&amp;(IF(N1220="","",IF(N1220&lt;&gt;N1219,N1220&amp;", ",IF(B1220&lt;&gt;B1219,N1220&amp;", ",""))))&amp;(IF(ISBLANK(O1220),"",(IF(O1220&lt;&gt;O1219,O1220&amp;", ",IF(B1220&lt;&gt;B1219,O1220&amp;", ","")))))&amp;(IF(ISBLANK(P1220),"",(IF(P1220&lt;&gt;P1219,P1220&amp;", ",IF(B1220&lt;&gt;B1219,P1220&amp;", ",IF(Z1220&lt;&gt;Z1219,P1220&amp;", ",""))))))&amp;(IF(ISBLANK(Q1220),"",(IF(Q1220&lt;&gt;Q1219,Q1220&amp;", ",IF(B1220&lt;&gt;B1219,Q1220&amp;", ",IF(Z1220&lt;&gt;Z1219,Q1220&amp;", ",""))))))&amp;(IF(ISBLANK(R1220),"",(IF(R1220&lt;&gt;R1219,R1220&amp;"m, ",IF(B1220&lt;&gt;B1219,R1220&amp;"m, ",IF(Z1220&lt;&gt;Z1219,R1220&amp;"m, ",""))))))&amp;IF(ISBLANK(S1220),"",(IF(B1220&lt;&gt;B1219,S1220&amp;", ",IF(S1220&lt;&gt;S1219,IF((Z1220=Z1219),"same locality "&amp;S1220&amp;", ",S1220&amp;", "),""))))&amp;(IF(ISBLANK(T1220),"",(IF(T1220&lt;&gt;T1219,IF(ISBLANK(F$2),T1220&amp;", ",T1220&amp;" "&amp;F$2&amp;", "),(IF(B1220&lt;&gt;B1219,IF(ISBLANK(F$2),T1220&amp;", ",T1220&amp;" "&amp;F$2&amp;", "),(IF(Z1220&lt;&gt;Z1219,IF(ISBLANK(F$2),T1220&amp;", ",T1220&amp;" "&amp;F$2&amp;", "),IF((U1220&lt;&gt;U1219)*($G$2="Y"),"same collector, ","")))))))))&amp;(IF(ISBLANK(U1220),"",(IF(U1220&lt;&gt;U1219,U1220&amp;", ",(IF(B1220&lt;&gt;B1219,U1220&amp;", ",IF(Z1220&lt;&gt;Z1219,U1220&amp;", ",(IF(T1220&lt;&gt;T1219,IF((T1220&lt;&gt;T1219)*($G$2="Y"),"same date, ", ""),IF((T1220=T1219)*(U1220=U1219)*(S1220&lt;&gt;S1219)*($G$2="Y"),"same collector and date, ", ""))))))))))&amp;(IF(ISBLANK(V1220),"",V1220&amp;", "))&amp;IF((AA1220&lt;&gt;AA1221)*($H$2="y"),AD1220&amp;AE1220,IF((AA1220&lt;&gt;AA1221)*($H$2="m"),AD1220&amp;AG1220,IF(($H$2&lt;&gt;"m")*($H$2&lt;&gt;"Y"),(IF(F1220=0,"",F1220&amp;" "&amp;$F$4&amp;" "))&amp;(IF(G1220=0,"",G1220&amp;" "&amp;$G$4&amp;" "))&amp;(IF(H1220=0,"",H1220&amp;" "&amp;H$4&amp;" "))&amp;(IF(I1220=0,"",I1220&amp;" "&amp;$I$4&amp;" "))&amp;(IF(J1220=0,"",J1220&amp;" "&amp;$J$4&amp;" "))&amp;IF((ISBLANK(C1220)),"","("&amp;C1220&amp;")"),"")))&amp;IF((B1220=B1221)*(K1220=K1221)*(L1220=L1221)*(M1220=M1221),IF(($H$2&lt;&gt;"m")*($H$2&lt;&gt;"Y"), ", ", IF((ISNUMBER(FIND(")",AE1220))), ", ", "")),IF((B1220=B1221)*(K1220=K1221)*(L1220=L1221),"; ",". ")))</f>
        <v/>
      </c>
      <c r="AI1220" s="1"/>
    </row>
    <row r="1221" spans="1:35" x14ac:dyDescent="0.25">
      <c r="A1221" s="3" t="str">
        <f t="shared" si="148"/>
        <v/>
      </c>
      <c r="B1221" s="53" t="str">
        <f t="shared" si="152"/>
        <v/>
      </c>
      <c r="C1221" s="57"/>
      <c r="D1221" s="57"/>
      <c r="E1221" s="57"/>
      <c r="F1221" s="57"/>
      <c r="G1221" s="57"/>
      <c r="H1221" s="57"/>
      <c r="I1221" s="57"/>
      <c r="J1221" s="57"/>
      <c r="K1221" s="57"/>
      <c r="L1221" s="57"/>
      <c r="M1221" s="54"/>
      <c r="N1221" s="57"/>
      <c r="O1221" s="58"/>
      <c r="P1221" s="58"/>
      <c r="Q1221" s="58"/>
      <c r="R1221" s="58"/>
      <c r="S1221" s="54"/>
      <c r="T1221" s="57"/>
      <c r="U1221" s="57"/>
      <c r="V1221" s="57"/>
      <c r="W1221" s="57"/>
      <c r="X1221" s="147" t="str">
        <f>IF(ISBLANK(D1221),"",IF('order-admin-units'!$I$1&lt;&gt;"y", "", IF((K1221="")*(ISBLANK(D1221)=FALSE), 'order-admin-units'!$B$1+1, VLOOKUP(K1221, ordercountry, 2))))</f>
        <v/>
      </c>
      <c r="Y1221" s="147" t="str">
        <f>IF(ISBLANK(D1221),"",IF('order-admin-units'!$I$1&lt;&gt;"y", "", IF(L1221="", 'order-admin-units'!$B$2+1, VLOOKUP(K1221&amp;"@"&amp;L1221, orderadmin, 2))))</f>
        <v/>
      </c>
      <c r="Z1221" s="147" t="str">
        <f t="shared" si="149"/>
        <v/>
      </c>
      <c r="AA1221" s="147" t="str">
        <f t="shared" si="150"/>
        <v/>
      </c>
      <c r="AB1221" s="147" t="str">
        <f t="shared" si="151"/>
        <v/>
      </c>
      <c r="AC1221" s="147" t="str">
        <f t="shared" ref="AC1221:AC1284" si="153">AA1221&amp;AF1221</f>
        <v/>
      </c>
      <c r="AD1221" s="11" t="str">
        <f t="shared" ref="AD1221:AD1284" si="154">IF(OR($H$2="y",$H$2="m"),IF(SUMIF($AA$5:$AA$2000,AA1221,$F$5:$F$2000)&lt;&gt;0,SUMIF($AA$5:$AA$2000,AA1221,$F$5:$F$2000)&amp;" "&amp;$F$4&amp;" ","")&amp;IF(SUMIF($AA$5:$AA$2000,AA1221,$G$5:$G$2000)&lt;&gt;0,SUMIF($AA$5:$AA$2000,AA1221,$G$5:$G$2000)&amp;" "&amp;$G$4&amp;" ","")&amp;IF(SUMIF($AA$5:$AA$2000,AA1221,$H$5:$H$2000)&lt;&gt;0,SUMIF($AA$5:$AA$2000,AA1221,$H$5:$H$2000)&amp;" "&amp;$H$4&amp;" ","")&amp;IF(SUMIF($AA$5:$AA$2000,AA1221,$I$5:$I$2000)&lt;&gt;0,SUMIF($AA$5:$AA$2000,AA1221,$I$5:$I$2000)&amp;" "&amp;$I$4&amp;" ","")&amp;IF(SUMIF($AA$5:$AA$2000,AA1221,$J$5:$J$2000)&lt;&gt;0,SUMIF($AA$5:$AA$2000,AA1221,$J$5:$J$2000)&amp;" "&amp;$J$4&amp;" ",""),"")</f>
        <v/>
      </c>
      <c r="AE1221" s="11" t="str">
        <f t="array" ref="AE1221">IF(ISBLANK(D1221),"",IF(OR($H$2="y",$H$2="m"),IF(AA1221=AA1220,IF(OR(AB1221=$AB$4:$AB1220)=FALSE,AE1220&amp;C1221,AE1220),"("&amp;C1221)&amp;IF(AA1221=AA1222,IF(OR(AB1222=$AB$4:$AB1221)=FALSE,", ",""),") "),""))</f>
        <v/>
      </c>
      <c r="AF1221" s="11" t="str">
        <f t="shared" ref="AF1221:AF1284" si="155">IF((ISBLANK(D1221)=FALSE)*OR($H$2="y",$H$2="m"),IFERROR(LEFT(C1221, FIND(" ",C1221)-1), C1221),"")</f>
        <v/>
      </c>
      <c r="AG1221" s="11" t="str">
        <f t="array" ref="AG1221">IF(ISBLANK(D1221),"",IF(OR($H$2="y",$H$2="m"),IF(AA1221=AA1220,IF(OR(AC1221=$AC$4:$AC1220)=FALSE,AG1220&amp;AF1221,AG1220),"("&amp;AF1221)&amp;IF(AA1221=AA1222,IF(OR(AC1222=$AC$4:$AC1221)=FALSE,", ",""),") "),""))</f>
        <v/>
      </c>
      <c r="AH1221" s="10" t="str">
        <f>IF((ISBLANK(D1221)),"",IF(D1221=D1220,AH1220,"")&amp;IF(B1220&lt;&gt;B1221,((IF(ISBLANK(E1221),$D$3&amp;"Non-type material: "&amp;$D$3,$D$3&amp;INDEX('type-categories'!$A$2:$B$100,MATCH(E1221,'type-categories'!$A$2:$A$100,0),2)&amp;$D$3))),"")&amp;(IF(K1221&lt;&gt;K1220,$C$2&amp;K1221&amp;$K$3&amp;$C$2&amp;" ",(IF(B1221&lt;&gt;B1220,$C$2&amp;K1221&amp;$K$3&amp;$C$2&amp;" ",""))))&amp;(IF(L1221="","",((IF(L1221&lt;&gt;L1220,$D$2&amp;L1221&amp;$L$3&amp;$D$2&amp;" ",IF(B1221&lt;&gt;B1220,$D$2&amp;L1221&amp;$L$3&amp;$D$2&amp;" ",""))))))&amp;(IF(M1221="","",((IF(M1221&lt;&gt;M1220,$E$2&amp;M1221&amp;$E$2&amp;","&amp;" ",IF(B1221&lt;&gt;B1220,$E$2&amp;M1221&amp;$E$2&amp;",",""))))))&amp;(IF(N1221="","",IF(N1221&lt;&gt;N1220,N1221&amp;", ",IF(B1221&lt;&gt;B1220,N1221&amp;", ",""))))&amp;(IF(ISBLANK(O1221),"",(IF(O1221&lt;&gt;O1220,O1221&amp;", ",IF(B1221&lt;&gt;B1220,O1221&amp;", ","")))))&amp;(IF(ISBLANK(P1221),"",(IF(P1221&lt;&gt;P1220,P1221&amp;", ",IF(B1221&lt;&gt;B1220,P1221&amp;", ",IF(Z1221&lt;&gt;Z1220,P1221&amp;", ",""))))))&amp;(IF(ISBLANK(Q1221),"",(IF(Q1221&lt;&gt;Q1220,Q1221&amp;", ",IF(B1221&lt;&gt;B1220,Q1221&amp;", ",IF(Z1221&lt;&gt;Z1220,Q1221&amp;", ",""))))))&amp;(IF(ISBLANK(R1221),"",(IF(R1221&lt;&gt;R1220,R1221&amp;"m, ",IF(B1221&lt;&gt;B1220,R1221&amp;"m, ",IF(Z1221&lt;&gt;Z1220,R1221&amp;"m, ",""))))))&amp;IF(ISBLANK(S1221),"",(IF(B1221&lt;&gt;B1220,S1221&amp;", ",IF(S1221&lt;&gt;S1220,IF((Z1221=Z1220),"same locality "&amp;S1221&amp;", ",S1221&amp;", "),""))))&amp;(IF(ISBLANK(T1221),"",(IF(T1221&lt;&gt;T1220,IF(ISBLANK(F$2),T1221&amp;", ",T1221&amp;" "&amp;F$2&amp;", "),(IF(B1221&lt;&gt;B1220,IF(ISBLANK(F$2),T1221&amp;", ",T1221&amp;" "&amp;F$2&amp;", "),(IF(Z1221&lt;&gt;Z1220,IF(ISBLANK(F$2),T1221&amp;", ",T1221&amp;" "&amp;F$2&amp;", "),IF((U1221&lt;&gt;U1220)*($G$2="Y"),"same collector, ","")))))))))&amp;(IF(ISBLANK(U1221),"",(IF(U1221&lt;&gt;U1220,U1221&amp;", ",(IF(B1221&lt;&gt;B1220,U1221&amp;", ",IF(Z1221&lt;&gt;Z1220,U1221&amp;", ",(IF(T1221&lt;&gt;T1220,IF((T1221&lt;&gt;T1220)*($G$2="Y"),"same date, ", ""),IF((T1221=T1220)*(U1221=U1220)*(S1221&lt;&gt;S1220)*($G$2="Y"),"same collector and date, ", ""))))))))))&amp;(IF(ISBLANK(V1221),"",V1221&amp;", "))&amp;IF((AA1221&lt;&gt;AA1222)*($H$2="y"),AD1221&amp;AE1221,IF((AA1221&lt;&gt;AA1222)*($H$2="m"),AD1221&amp;AG1221,IF(($H$2&lt;&gt;"m")*($H$2&lt;&gt;"Y"),(IF(F1221=0,"",F1221&amp;" "&amp;$F$4&amp;" "))&amp;(IF(G1221=0,"",G1221&amp;" "&amp;$G$4&amp;" "))&amp;(IF(H1221=0,"",H1221&amp;" "&amp;H$4&amp;" "))&amp;(IF(I1221=0,"",I1221&amp;" "&amp;$I$4&amp;" "))&amp;(IF(J1221=0,"",J1221&amp;" "&amp;$J$4&amp;" "))&amp;IF((ISBLANK(C1221)),"","("&amp;C1221&amp;")"),"")))&amp;IF((B1221=B1222)*(K1221=K1222)*(L1221=L1222)*(M1221=M1222),IF(($H$2&lt;&gt;"m")*($H$2&lt;&gt;"Y"), ", ", IF((ISNUMBER(FIND(")",AE1221))), ", ", "")),IF((B1221=B1222)*(K1221=K1222)*(L1221=L1222),"; ",". ")))</f>
        <v/>
      </c>
      <c r="AI1221" s="1"/>
    </row>
    <row r="1222" spans="1:35" x14ac:dyDescent="0.25">
      <c r="A1222" s="3" t="str">
        <f t="shared" ref="A1222:A1285" si="156">IF(ISBLANK(D1222),"",IF(D1222&lt;&gt;D1221, A1221+1, A1221))</f>
        <v/>
      </c>
      <c r="B1222" s="53" t="str">
        <f t="shared" si="152"/>
        <v/>
      </c>
      <c r="C1222" s="57"/>
      <c r="D1222" s="57"/>
      <c r="E1222" s="57"/>
      <c r="F1222" s="57"/>
      <c r="G1222" s="57"/>
      <c r="H1222" s="57"/>
      <c r="I1222" s="57"/>
      <c r="J1222" s="57"/>
      <c r="K1222" s="57"/>
      <c r="L1222" s="57"/>
      <c r="M1222" s="54"/>
      <c r="N1222" s="57"/>
      <c r="O1222" s="58"/>
      <c r="P1222" s="58"/>
      <c r="Q1222" s="58"/>
      <c r="R1222" s="58"/>
      <c r="S1222" s="54"/>
      <c r="T1222" s="57"/>
      <c r="U1222" s="57"/>
      <c r="V1222" s="57"/>
      <c r="W1222" s="57"/>
      <c r="X1222" s="147" t="str">
        <f>IF(ISBLANK(D1222),"",IF('order-admin-units'!$I$1&lt;&gt;"y", "", IF((K1222="")*(ISBLANK(D1222)=FALSE), 'order-admin-units'!$B$1+1, VLOOKUP(K1222, ordercountry, 2))))</f>
        <v/>
      </c>
      <c r="Y1222" s="147" t="str">
        <f>IF(ISBLANK(D1222),"",IF('order-admin-units'!$I$1&lt;&gt;"y", "", IF(L1222="", 'order-admin-units'!$B$2+1, VLOOKUP(K1222&amp;"@"&amp;L1222, orderadmin, 2))))</f>
        <v/>
      </c>
      <c r="Z1222" s="147" t="str">
        <f t="shared" ref="Z1222:Z1285" si="157">K1222&amp;L1222&amp;M1222&amp;N1222&amp;O1222</f>
        <v/>
      </c>
      <c r="AA1222" s="147" t="str">
        <f t="shared" ref="AA1222:AA1285" si="158">B1222&amp;K1222&amp;L1222&amp;M1222&amp;N1222&amp;O1222&amp;P1222&amp;Q1222&amp;R1222&amp;S1222&amp;T1222&amp;U1222</f>
        <v/>
      </c>
      <c r="AB1222" s="147" t="str">
        <f t="shared" ref="AB1222:AB1285" si="159">AA1222&amp;C1222</f>
        <v/>
      </c>
      <c r="AC1222" s="147" t="str">
        <f t="shared" si="153"/>
        <v/>
      </c>
      <c r="AD1222" s="11" t="str">
        <f t="shared" si="154"/>
        <v/>
      </c>
      <c r="AE1222" s="11" t="str">
        <f t="array" ref="AE1222">IF(ISBLANK(D1222),"",IF(OR($H$2="y",$H$2="m"),IF(AA1222=AA1221,IF(OR(AB1222=$AB$4:$AB1221)=FALSE,AE1221&amp;C1222,AE1221),"("&amp;C1222)&amp;IF(AA1222=AA1223,IF(OR(AB1223=$AB$4:$AB1222)=FALSE,", ",""),") "),""))</f>
        <v/>
      </c>
      <c r="AF1222" s="11" t="str">
        <f t="shared" si="155"/>
        <v/>
      </c>
      <c r="AG1222" s="11" t="str">
        <f t="array" ref="AG1222">IF(ISBLANK(D1222),"",IF(OR($H$2="y",$H$2="m"),IF(AA1222=AA1221,IF(OR(AC1222=$AC$4:$AC1221)=FALSE,AG1221&amp;AF1222,AG1221),"("&amp;AF1222)&amp;IF(AA1222=AA1223,IF(OR(AC1223=$AC$4:$AC1222)=FALSE,", ",""),") "),""))</f>
        <v/>
      </c>
      <c r="AH1222" s="10" t="str">
        <f>IF((ISBLANK(D1222)),"",IF(D1222=D1221,AH1221,"")&amp;IF(B1221&lt;&gt;B1222,((IF(ISBLANK(E1222),$D$3&amp;"Non-type material: "&amp;$D$3,$D$3&amp;INDEX('type-categories'!$A$2:$B$100,MATCH(E1222,'type-categories'!$A$2:$A$100,0),2)&amp;$D$3))),"")&amp;(IF(K1222&lt;&gt;K1221,$C$2&amp;K1222&amp;$K$3&amp;$C$2&amp;" ",(IF(B1222&lt;&gt;B1221,$C$2&amp;K1222&amp;$K$3&amp;$C$2&amp;" ",""))))&amp;(IF(L1222="","",((IF(L1222&lt;&gt;L1221,$D$2&amp;L1222&amp;$L$3&amp;$D$2&amp;" ",IF(B1222&lt;&gt;B1221,$D$2&amp;L1222&amp;$L$3&amp;$D$2&amp;" ",""))))))&amp;(IF(M1222="","",((IF(M1222&lt;&gt;M1221,$E$2&amp;M1222&amp;$E$2&amp;","&amp;" ",IF(B1222&lt;&gt;B1221,$E$2&amp;M1222&amp;$E$2&amp;",",""))))))&amp;(IF(N1222="","",IF(N1222&lt;&gt;N1221,N1222&amp;", ",IF(B1222&lt;&gt;B1221,N1222&amp;", ",""))))&amp;(IF(ISBLANK(O1222),"",(IF(O1222&lt;&gt;O1221,O1222&amp;", ",IF(B1222&lt;&gt;B1221,O1222&amp;", ","")))))&amp;(IF(ISBLANK(P1222),"",(IF(P1222&lt;&gt;P1221,P1222&amp;", ",IF(B1222&lt;&gt;B1221,P1222&amp;", ",IF(Z1222&lt;&gt;Z1221,P1222&amp;", ",""))))))&amp;(IF(ISBLANK(Q1222),"",(IF(Q1222&lt;&gt;Q1221,Q1222&amp;", ",IF(B1222&lt;&gt;B1221,Q1222&amp;", ",IF(Z1222&lt;&gt;Z1221,Q1222&amp;", ",""))))))&amp;(IF(ISBLANK(R1222),"",(IF(R1222&lt;&gt;R1221,R1222&amp;"m, ",IF(B1222&lt;&gt;B1221,R1222&amp;"m, ",IF(Z1222&lt;&gt;Z1221,R1222&amp;"m, ",""))))))&amp;IF(ISBLANK(S1222),"",(IF(B1222&lt;&gt;B1221,S1222&amp;", ",IF(S1222&lt;&gt;S1221,IF((Z1222=Z1221),"same locality "&amp;S1222&amp;", ",S1222&amp;", "),""))))&amp;(IF(ISBLANK(T1222),"",(IF(T1222&lt;&gt;T1221,IF(ISBLANK(F$2),T1222&amp;", ",T1222&amp;" "&amp;F$2&amp;", "),(IF(B1222&lt;&gt;B1221,IF(ISBLANK(F$2),T1222&amp;", ",T1222&amp;" "&amp;F$2&amp;", "),(IF(Z1222&lt;&gt;Z1221,IF(ISBLANK(F$2),T1222&amp;", ",T1222&amp;" "&amp;F$2&amp;", "),IF((U1222&lt;&gt;U1221)*($G$2="Y"),"same collector, ","")))))))))&amp;(IF(ISBLANK(U1222),"",(IF(U1222&lt;&gt;U1221,U1222&amp;", ",(IF(B1222&lt;&gt;B1221,U1222&amp;", ",IF(Z1222&lt;&gt;Z1221,U1222&amp;", ",(IF(T1222&lt;&gt;T1221,IF((T1222&lt;&gt;T1221)*($G$2="Y"),"same date, ", ""),IF((T1222=T1221)*(U1222=U1221)*(S1222&lt;&gt;S1221)*($G$2="Y"),"same collector and date, ", ""))))))))))&amp;(IF(ISBLANK(V1222),"",V1222&amp;", "))&amp;IF((AA1222&lt;&gt;AA1223)*($H$2="y"),AD1222&amp;AE1222,IF((AA1222&lt;&gt;AA1223)*($H$2="m"),AD1222&amp;AG1222,IF(($H$2&lt;&gt;"m")*($H$2&lt;&gt;"Y"),(IF(F1222=0,"",F1222&amp;" "&amp;$F$4&amp;" "))&amp;(IF(G1222=0,"",G1222&amp;" "&amp;$G$4&amp;" "))&amp;(IF(H1222=0,"",H1222&amp;" "&amp;H$4&amp;" "))&amp;(IF(I1222=0,"",I1222&amp;" "&amp;$I$4&amp;" "))&amp;(IF(J1222=0,"",J1222&amp;" "&amp;$J$4&amp;" "))&amp;IF((ISBLANK(C1222)),"","("&amp;C1222&amp;")"),"")))&amp;IF((B1222=B1223)*(K1222=K1223)*(L1222=L1223)*(M1222=M1223),IF(($H$2&lt;&gt;"m")*($H$2&lt;&gt;"Y"), ", ", IF((ISNUMBER(FIND(")",AE1222))), ", ", "")),IF((B1222=B1223)*(K1222=K1223)*(L1222=L1223),"; ",". ")))</f>
        <v/>
      </c>
      <c r="AI1222" s="1"/>
    </row>
    <row r="1223" spans="1:35" x14ac:dyDescent="0.25">
      <c r="A1223" s="3" t="str">
        <f t="shared" si="156"/>
        <v/>
      </c>
      <c r="B1223" s="53" t="str">
        <f t="shared" si="152"/>
        <v/>
      </c>
      <c r="C1223" s="57"/>
      <c r="D1223" s="57"/>
      <c r="E1223" s="57"/>
      <c r="F1223" s="57"/>
      <c r="G1223" s="57"/>
      <c r="H1223" s="57"/>
      <c r="I1223" s="57"/>
      <c r="J1223" s="57"/>
      <c r="K1223" s="57"/>
      <c r="L1223" s="57"/>
      <c r="M1223" s="54"/>
      <c r="N1223" s="57"/>
      <c r="O1223" s="58"/>
      <c r="P1223" s="58"/>
      <c r="Q1223" s="58"/>
      <c r="R1223" s="58"/>
      <c r="S1223" s="54"/>
      <c r="T1223" s="57"/>
      <c r="U1223" s="57"/>
      <c r="V1223" s="57"/>
      <c r="W1223" s="57"/>
      <c r="X1223" s="147" t="str">
        <f>IF(ISBLANK(D1223),"",IF('order-admin-units'!$I$1&lt;&gt;"y", "", IF((K1223="")*(ISBLANK(D1223)=FALSE), 'order-admin-units'!$B$1+1, VLOOKUP(K1223, ordercountry, 2))))</f>
        <v/>
      </c>
      <c r="Y1223" s="147" t="str">
        <f>IF(ISBLANK(D1223),"",IF('order-admin-units'!$I$1&lt;&gt;"y", "", IF(L1223="", 'order-admin-units'!$B$2+1, VLOOKUP(K1223&amp;"@"&amp;L1223, orderadmin, 2))))</f>
        <v/>
      </c>
      <c r="Z1223" s="147" t="str">
        <f t="shared" si="157"/>
        <v/>
      </c>
      <c r="AA1223" s="147" t="str">
        <f t="shared" si="158"/>
        <v/>
      </c>
      <c r="AB1223" s="147" t="str">
        <f t="shared" si="159"/>
        <v/>
      </c>
      <c r="AC1223" s="147" t="str">
        <f t="shared" si="153"/>
        <v/>
      </c>
      <c r="AD1223" s="11" t="str">
        <f t="shared" si="154"/>
        <v/>
      </c>
      <c r="AE1223" s="11" t="str">
        <f t="array" ref="AE1223">IF(ISBLANK(D1223),"",IF(OR($H$2="y",$H$2="m"),IF(AA1223=AA1222,IF(OR(AB1223=$AB$4:$AB1222)=FALSE,AE1222&amp;C1223,AE1222),"("&amp;C1223)&amp;IF(AA1223=AA1224,IF(OR(AB1224=$AB$4:$AB1223)=FALSE,", ",""),") "),""))</f>
        <v/>
      </c>
      <c r="AF1223" s="11" t="str">
        <f t="shared" si="155"/>
        <v/>
      </c>
      <c r="AG1223" s="11" t="str">
        <f t="array" ref="AG1223">IF(ISBLANK(D1223),"",IF(OR($H$2="y",$H$2="m"),IF(AA1223=AA1222,IF(OR(AC1223=$AC$4:$AC1222)=FALSE,AG1222&amp;AF1223,AG1222),"("&amp;AF1223)&amp;IF(AA1223=AA1224,IF(OR(AC1224=$AC$4:$AC1223)=FALSE,", ",""),") "),""))</f>
        <v/>
      </c>
      <c r="AH1223" s="10" t="str">
        <f>IF((ISBLANK(D1223)),"",IF(D1223=D1222,AH1222,"")&amp;IF(B1222&lt;&gt;B1223,((IF(ISBLANK(E1223),$D$3&amp;"Non-type material: "&amp;$D$3,$D$3&amp;INDEX('type-categories'!$A$2:$B$100,MATCH(E1223,'type-categories'!$A$2:$A$100,0),2)&amp;$D$3))),"")&amp;(IF(K1223&lt;&gt;K1222,$C$2&amp;K1223&amp;$K$3&amp;$C$2&amp;" ",(IF(B1223&lt;&gt;B1222,$C$2&amp;K1223&amp;$K$3&amp;$C$2&amp;" ",""))))&amp;(IF(L1223="","",((IF(L1223&lt;&gt;L1222,$D$2&amp;L1223&amp;$L$3&amp;$D$2&amp;" ",IF(B1223&lt;&gt;B1222,$D$2&amp;L1223&amp;$L$3&amp;$D$2&amp;" ",""))))))&amp;(IF(M1223="","",((IF(M1223&lt;&gt;M1222,$E$2&amp;M1223&amp;$E$2&amp;","&amp;" ",IF(B1223&lt;&gt;B1222,$E$2&amp;M1223&amp;$E$2&amp;",",""))))))&amp;(IF(N1223="","",IF(N1223&lt;&gt;N1222,N1223&amp;", ",IF(B1223&lt;&gt;B1222,N1223&amp;", ",""))))&amp;(IF(ISBLANK(O1223),"",(IF(O1223&lt;&gt;O1222,O1223&amp;", ",IF(B1223&lt;&gt;B1222,O1223&amp;", ","")))))&amp;(IF(ISBLANK(P1223),"",(IF(P1223&lt;&gt;P1222,P1223&amp;", ",IF(B1223&lt;&gt;B1222,P1223&amp;", ",IF(Z1223&lt;&gt;Z1222,P1223&amp;", ",""))))))&amp;(IF(ISBLANK(Q1223),"",(IF(Q1223&lt;&gt;Q1222,Q1223&amp;", ",IF(B1223&lt;&gt;B1222,Q1223&amp;", ",IF(Z1223&lt;&gt;Z1222,Q1223&amp;", ",""))))))&amp;(IF(ISBLANK(R1223),"",(IF(R1223&lt;&gt;R1222,R1223&amp;"m, ",IF(B1223&lt;&gt;B1222,R1223&amp;"m, ",IF(Z1223&lt;&gt;Z1222,R1223&amp;"m, ",""))))))&amp;IF(ISBLANK(S1223),"",(IF(B1223&lt;&gt;B1222,S1223&amp;", ",IF(S1223&lt;&gt;S1222,IF((Z1223=Z1222),"same locality "&amp;S1223&amp;", ",S1223&amp;", "),""))))&amp;(IF(ISBLANK(T1223),"",(IF(T1223&lt;&gt;T1222,IF(ISBLANK(F$2),T1223&amp;", ",T1223&amp;" "&amp;F$2&amp;", "),(IF(B1223&lt;&gt;B1222,IF(ISBLANK(F$2),T1223&amp;", ",T1223&amp;" "&amp;F$2&amp;", "),(IF(Z1223&lt;&gt;Z1222,IF(ISBLANK(F$2),T1223&amp;", ",T1223&amp;" "&amp;F$2&amp;", "),IF((U1223&lt;&gt;U1222)*($G$2="Y"),"same collector, ","")))))))))&amp;(IF(ISBLANK(U1223),"",(IF(U1223&lt;&gt;U1222,U1223&amp;", ",(IF(B1223&lt;&gt;B1222,U1223&amp;", ",IF(Z1223&lt;&gt;Z1222,U1223&amp;", ",(IF(T1223&lt;&gt;T1222,IF((T1223&lt;&gt;T1222)*($G$2="Y"),"same date, ", ""),IF((T1223=T1222)*(U1223=U1222)*(S1223&lt;&gt;S1222)*($G$2="Y"),"same collector and date, ", ""))))))))))&amp;(IF(ISBLANK(V1223),"",V1223&amp;", "))&amp;IF((AA1223&lt;&gt;AA1224)*($H$2="y"),AD1223&amp;AE1223,IF((AA1223&lt;&gt;AA1224)*($H$2="m"),AD1223&amp;AG1223,IF(($H$2&lt;&gt;"m")*($H$2&lt;&gt;"Y"),(IF(F1223=0,"",F1223&amp;" "&amp;$F$4&amp;" "))&amp;(IF(G1223=0,"",G1223&amp;" "&amp;$G$4&amp;" "))&amp;(IF(H1223=0,"",H1223&amp;" "&amp;H$4&amp;" "))&amp;(IF(I1223=0,"",I1223&amp;" "&amp;$I$4&amp;" "))&amp;(IF(J1223=0,"",J1223&amp;" "&amp;$J$4&amp;" "))&amp;IF((ISBLANK(C1223)),"","("&amp;C1223&amp;")"),"")))&amp;IF((B1223=B1224)*(K1223=K1224)*(L1223=L1224)*(M1223=M1224),IF(($H$2&lt;&gt;"m")*($H$2&lt;&gt;"Y"), ", ", IF((ISNUMBER(FIND(")",AE1223))), ", ", "")),IF((B1223=B1224)*(K1223=K1224)*(L1223=L1224),"; ",". ")))</f>
        <v/>
      </c>
      <c r="AI1223" s="1"/>
    </row>
    <row r="1224" spans="1:35" x14ac:dyDescent="0.25">
      <c r="A1224" s="3" t="str">
        <f t="shared" si="156"/>
        <v/>
      </c>
      <c r="B1224" s="53" t="str">
        <f t="shared" si="152"/>
        <v/>
      </c>
      <c r="C1224" s="57"/>
      <c r="D1224" s="57"/>
      <c r="E1224" s="57"/>
      <c r="F1224" s="57"/>
      <c r="G1224" s="57"/>
      <c r="H1224" s="57"/>
      <c r="I1224" s="57"/>
      <c r="J1224" s="57"/>
      <c r="K1224" s="57"/>
      <c r="L1224" s="57"/>
      <c r="M1224" s="54"/>
      <c r="N1224" s="57"/>
      <c r="O1224" s="58"/>
      <c r="P1224" s="58"/>
      <c r="Q1224" s="58"/>
      <c r="R1224" s="58"/>
      <c r="S1224" s="54"/>
      <c r="T1224" s="57"/>
      <c r="U1224" s="57"/>
      <c r="V1224" s="57"/>
      <c r="W1224" s="57"/>
      <c r="X1224" s="147" t="str">
        <f>IF(ISBLANK(D1224),"",IF('order-admin-units'!$I$1&lt;&gt;"y", "", IF((K1224="")*(ISBLANK(D1224)=FALSE), 'order-admin-units'!$B$1+1, VLOOKUP(K1224, ordercountry, 2))))</f>
        <v/>
      </c>
      <c r="Y1224" s="147" t="str">
        <f>IF(ISBLANK(D1224),"",IF('order-admin-units'!$I$1&lt;&gt;"y", "", IF(L1224="", 'order-admin-units'!$B$2+1, VLOOKUP(K1224&amp;"@"&amp;L1224, orderadmin, 2))))</f>
        <v/>
      </c>
      <c r="Z1224" s="147" t="str">
        <f t="shared" si="157"/>
        <v/>
      </c>
      <c r="AA1224" s="147" t="str">
        <f t="shared" si="158"/>
        <v/>
      </c>
      <c r="AB1224" s="147" t="str">
        <f t="shared" si="159"/>
        <v/>
      </c>
      <c r="AC1224" s="147" t="str">
        <f t="shared" si="153"/>
        <v/>
      </c>
      <c r="AD1224" s="11" t="str">
        <f t="shared" si="154"/>
        <v/>
      </c>
      <c r="AE1224" s="11" t="str">
        <f t="array" ref="AE1224">IF(ISBLANK(D1224),"",IF(OR($H$2="y",$H$2="m"),IF(AA1224=AA1223,IF(OR(AB1224=$AB$4:$AB1223)=FALSE,AE1223&amp;C1224,AE1223),"("&amp;C1224)&amp;IF(AA1224=AA1225,IF(OR(AB1225=$AB$4:$AB1224)=FALSE,", ",""),") "),""))</f>
        <v/>
      </c>
      <c r="AF1224" s="11" t="str">
        <f t="shared" si="155"/>
        <v/>
      </c>
      <c r="AG1224" s="11" t="str">
        <f t="array" ref="AG1224">IF(ISBLANK(D1224),"",IF(OR($H$2="y",$H$2="m"),IF(AA1224=AA1223,IF(OR(AC1224=$AC$4:$AC1223)=FALSE,AG1223&amp;AF1224,AG1223),"("&amp;AF1224)&amp;IF(AA1224=AA1225,IF(OR(AC1225=$AC$4:$AC1224)=FALSE,", ",""),") "),""))</f>
        <v/>
      </c>
      <c r="AH1224" s="10" t="str">
        <f>IF((ISBLANK(D1224)),"",IF(D1224=D1223,AH1223,"")&amp;IF(B1223&lt;&gt;B1224,((IF(ISBLANK(E1224),$D$3&amp;"Non-type material: "&amp;$D$3,$D$3&amp;INDEX('type-categories'!$A$2:$B$100,MATCH(E1224,'type-categories'!$A$2:$A$100,0),2)&amp;$D$3))),"")&amp;(IF(K1224&lt;&gt;K1223,$C$2&amp;K1224&amp;$K$3&amp;$C$2&amp;" ",(IF(B1224&lt;&gt;B1223,$C$2&amp;K1224&amp;$K$3&amp;$C$2&amp;" ",""))))&amp;(IF(L1224="","",((IF(L1224&lt;&gt;L1223,$D$2&amp;L1224&amp;$L$3&amp;$D$2&amp;" ",IF(B1224&lt;&gt;B1223,$D$2&amp;L1224&amp;$L$3&amp;$D$2&amp;" ",""))))))&amp;(IF(M1224="","",((IF(M1224&lt;&gt;M1223,$E$2&amp;M1224&amp;$E$2&amp;","&amp;" ",IF(B1224&lt;&gt;B1223,$E$2&amp;M1224&amp;$E$2&amp;",",""))))))&amp;(IF(N1224="","",IF(N1224&lt;&gt;N1223,N1224&amp;", ",IF(B1224&lt;&gt;B1223,N1224&amp;", ",""))))&amp;(IF(ISBLANK(O1224),"",(IF(O1224&lt;&gt;O1223,O1224&amp;", ",IF(B1224&lt;&gt;B1223,O1224&amp;", ","")))))&amp;(IF(ISBLANK(P1224),"",(IF(P1224&lt;&gt;P1223,P1224&amp;", ",IF(B1224&lt;&gt;B1223,P1224&amp;", ",IF(Z1224&lt;&gt;Z1223,P1224&amp;", ",""))))))&amp;(IF(ISBLANK(Q1224),"",(IF(Q1224&lt;&gt;Q1223,Q1224&amp;", ",IF(B1224&lt;&gt;B1223,Q1224&amp;", ",IF(Z1224&lt;&gt;Z1223,Q1224&amp;", ",""))))))&amp;(IF(ISBLANK(R1224),"",(IF(R1224&lt;&gt;R1223,R1224&amp;"m, ",IF(B1224&lt;&gt;B1223,R1224&amp;"m, ",IF(Z1224&lt;&gt;Z1223,R1224&amp;"m, ",""))))))&amp;IF(ISBLANK(S1224),"",(IF(B1224&lt;&gt;B1223,S1224&amp;", ",IF(S1224&lt;&gt;S1223,IF((Z1224=Z1223),"same locality "&amp;S1224&amp;", ",S1224&amp;", "),""))))&amp;(IF(ISBLANK(T1224),"",(IF(T1224&lt;&gt;T1223,IF(ISBLANK(F$2),T1224&amp;", ",T1224&amp;" "&amp;F$2&amp;", "),(IF(B1224&lt;&gt;B1223,IF(ISBLANK(F$2),T1224&amp;", ",T1224&amp;" "&amp;F$2&amp;", "),(IF(Z1224&lt;&gt;Z1223,IF(ISBLANK(F$2),T1224&amp;", ",T1224&amp;" "&amp;F$2&amp;", "),IF((U1224&lt;&gt;U1223)*($G$2="Y"),"same collector, ","")))))))))&amp;(IF(ISBLANK(U1224),"",(IF(U1224&lt;&gt;U1223,U1224&amp;", ",(IF(B1224&lt;&gt;B1223,U1224&amp;", ",IF(Z1224&lt;&gt;Z1223,U1224&amp;", ",(IF(T1224&lt;&gt;T1223,IF((T1224&lt;&gt;T1223)*($G$2="Y"),"same date, ", ""),IF((T1224=T1223)*(U1224=U1223)*(S1224&lt;&gt;S1223)*($G$2="Y"),"same collector and date, ", ""))))))))))&amp;(IF(ISBLANK(V1224),"",V1224&amp;", "))&amp;IF((AA1224&lt;&gt;AA1225)*($H$2="y"),AD1224&amp;AE1224,IF((AA1224&lt;&gt;AA1225)*($H$2="m"),AD1224&amp;AG1224,IF(($H$2&lt;&gt;"m")*($H$2&lt;&gt;"Y"),(IF(F1224=0,"",F1224&amp;" "&amp;$F$4&amp;" "))&amp;(IF(G1224=0,"",G1224&amp;" "&amp;$G$4&amp;" "))&amp;(IF(H1224=0,"",H1224&amp;" "&amp;H$4&amp;" "))&amp;(IF(I1224=0,"",I1224&amp;" "&amp;$I$4&amp;" "))&amp;(IF(J1224=0,"",J1224&amp;" "&amp;$J$4&amp;" "))&amp;IF((ISBLANK(C1224)),"","("&amp;C1224&amp;")"),"")))&amp;IF((B1224=B1225)*(K1224=K1225)*(L1224=L1225)*(M1224=M1225),IF(($H$2&lt;&gt;"m")*($H$2&lt;&gt;"Y"), ", ", IF((ISNUMBER(FIND(")",AE1224))), ", ", "")),IF((B1224=B1225)*(K1224=K1225)*(L1224=L1225),"; ",". ")))</f>
        <v/>
      </c>
      <c r="AI1224" s="1"/>
    </row>
    <row r="1225" spans="1:35" x14ac:dyDescent="0.25">
      <c r="A1225" s="3" t="str">
        <f t="shared" si="156"/>
        <v/>
      </c>
      <c r="B1225" s="53" t="str">
        <f t="shared" ref="B1225:B1288" si="160">D1225&amp;E1225</f>
        <v/>
      </c>
      <c r="C1225" s="57"/>
      <c r="D1225" s="57"/>
      <c r="E1225" s="57"/>
      <c r="F1225" s="57"/>
      <c r="G1225" s="57"/>
      <c r="H1225" s="57"/>
      <c r="I1225" s="57"/>
      <c r="J1225" s="57"/>
      <c r="K1225" s="57"/>
      <c r="L1225" s="57"/>
      <c r="M1225" s="54"/>
      <c r="N1225" s="57"/>
      <c r="O1225" s="58"/>
      <c r="P1225" s="58"/>
      <c r="Q1225" s="58"/>
      <c r="R1225" s="58"/>
      <c r="S1225" s="54"/>
      <c r="T1225" s="57"/>
      <c r="U1225" s="57"/>
      <c r="V1225" s="57"/>
      <c r="W1225" s="57"/>
      <c r="X1225" s="147" t="str">
        <f>IF(ISBLANK(D1225),"",IF('order-admin-units'!$I$1&lt;&gt;"y", "", IF((K1225="")*(ISBLANK(D1225)=FALSE), 'order-admin-units'!$B$1+1, VLOOKUP(K1225, ordercountry, 2))))</f>
        <v/>
      </c>
      <c r="Y1225" s="147" t="str">
        <f>IF(ISBLANK(D1225),"",IF('order-admin-units'!$I$1&lt;&gt;"y", "", IF(L1225="", 'order-admin-units'!$B$2+1, VLOOKUP(K1225&amp;"@"&amp;L1225, orderadmin, 2))))</f>
        <v/>
      </c>
      <c r="Z1225" s="147" t="str">
        <f t="shared" si="157"/>
        <v/>
      </c>
      <c r="AA1225" s="147" t="str">
        <f t="shared" si="158"/>
        <v/>
      </c>
      <c r="AB1225" s="147" t="str">
        <f t="shared" si="159"/>
        <v/>
      </c>
      <c r="AC1225" s="147" t="str">
        <f t="shared" si="153"/>
        <v/>
      </c>
      <c r="AD1225" s="11" t="str">
        <f t="shared" si="154"/>
        <v/>
      </c>
      <c r="AE1225" s="11" t="str">
        <f t="array" ref="AE1225">IF(ISBLANK(D1225),"",IF(OR($H$2="y",$H$2="m"),IF(AA1225=AA1224,IF(OR(AB1225=$AB$4:$AB1224)=FALSE,AE1224&amp;C1225,AE1224),"("&amp;C1225)&amp;IF(AA1225=AA1226,IF(OR(AB1226=$AB$4:$AB1225)=FALSE,", ",""),") "),""))</f>
        <v/>
      </c>
      <c r="AF1225" s="11" t="str">
        <f t="shared" si="155"/>
        <v/>
      </c>
      <c r="AG1225" s="11" t="str">
        <f t="array" ref="AG1225">IF(ISBLANK(D1225),"",IF(OR($H$2="y",$H$2="m"),IF(AA1225=AA1224,IF(OR(AC1225=$AC$4:$AC1224)=FALSE,AG1224&amp;AF1225,AG1224),"("&amp;AF1225)&amp;IF(AA1225=AA1226,IF(OR(AC1226=$AC$4:$AC1225)=FALSE,", ",""),") "),""))</f>
        <v/>
      </c>
      <c r="AH1225" s="10" t="str">
        <f>IF((ISBLANK(D1225)),"",IF(D1225=D1224,AH1224,"")&amp;IF(B1224&lt;&gt;B1225,((IF(ISBLANK(E1225),$D$3&amp;"Non-type material: "&amp;$D$3,$D$3&amp;INDEX('type-categories'!$A$2:$B$100,MATCH(E1225,'type-categories'!$A$2:$A$100,0),2)&amp;$D$3))),"")&amp;(IF(K1225&lt;&gt;K1224,$C$2&amp;K1225&amp;$K$3&amp;$C$2&amp;" ",(IF(B1225&lt;&gt;B1224,$C$2&amp;K1225&amp;$K$3&amp;$C$2&amp;" ",""))))&amp;(IF(L1225="","",((IF(L1225&lt;&gt;L1224,$D$2&amp;L1225&amp;$L$3&amp;$D$2&amp;" ",IF(B1225&lt;&gt;B1224,$D$2&amp;L1225&amp;$L$3&amp;$D$2&amp;" ",""))))))&amp;(IF(M1225="","",((IF(M1225&lt;&gt;M1224,$E$2&amp;M1225&amp;$E$2&amp;","&amp;" ",IF(B1225&lt;&gt;B1224,$E$2&amp;M1225&amp;$E$2&amp;",",""))))))&amp;(IF(N1225="","",IF(N1225&lt;&gt;N1224,N1225&amp;", ",IF(B1225&lt;&gt;B1224,N1225&amp;", ",""))))&amp;(IF(ISBLANK(O1225),"",(IF(O1225&lt;&gt;O1224,O1225&amp;", ",IF(B1225&lt;&gt;B1224,O1225&amp;", ","")))))&amp;(IF(ISBLANK(P1225),"",(IF(P1225&lt;&gt;P1224,P1225&amp;", ",IF(B1225&lt;&gt;B1224,P1225&amp;", ",IF(Z1225&lt;&gt;Z1224,P1225&amp;", ",""))))))&amp;(IF(ISBLANK(Q1225),"",(IF(Q1225&lt;&gt;Q1224,Q1225&amp;", ",IF(B1225&lt;&gt;B1224,Q1225&amp;", ",IF(Z1225&lt;&gt;Z1224,Q1225&amp;", ",""))))))&amp;(IF(ISBLANK(R1225),"",(IF(R1225&lt;&gt;R1224,R1225&amp;"m, ",IF(B1225&lt;&gt;B1224,R1225&amp;"m, ",IF(Z1225&lt;&gt;Z1224,R1225&amp;"m, ",""))))))&amp;IF(ISBLANK(S1225),"",(IF(B1225&lt;&gt;B1224,S1225&amp;", ",IF(S1225&lt;&gt;S1224,IF((Z1225=Z1224),"same locality "&amp;S1225&amp;", ",S1225&amp;", "),""))))&amp;(IF(ISBLANK(T1225),"",(IF(T1225&lt;&gt;T1224,IF(ISBLANK(F$2),T1225&amp;", ",T1225&amp;" "&amp;F$2&amp;", "),(IF(B1225&lt;&gt;B1224,IF(ISBLANK(F$2),T1225&amp;", ",T1225&amp;" "&amp;F$2&amp;", "),(IF(Z1225&lt;&gt;Z1224,IF(ISBLANK(F$2),T1225&amp;", ",T1225&amp;" "&amp;F$2&amp;", "),IF((U1225&lt;&gt;U1224)*($G$2="Y"),"same collector, ","")))))))))&amp;(IF(ISBLANK(U1225),"",(IF(U1225&lt;&gt;U1224,U1225&amp;", ",(IF(B1225&lt;&gt;B1224,U1225&amp;", ",IF(Z1225&lt;&gt;Z1224,U1225&amp;", ",(IF(T1225&lt;&gt;T1224,IF((T1225&lt;&gt;T1224)*($G$2="Y"),"same date, ", ""),IF((T1225=T1224)*(U1225=U1224)*(S1225&lt;&gt;S1224)*($G$2="Y"),"same collector and date, ", ""))))))))))&amp;(IF(ISBLANK(V1225),"",V1225&amp;", "))&amp;IF((AA1225&lt;&gt;AA1226)*($H$2="y"),AD1225&amp;AE1225,IF((AA1225&lt;&gt;AA1226)*($H$2="m"),AD1225&amp;AG1225,IF(($H$2&lt;&gt;"m")*($H$2&lt;&gt;"Y"),(IF(F1225=0,"",F1225&amp;" "&amp;$F$4&amp;" "))&amp;(IF(G1225=0,"",G1225&amp;" "&amp;$G$4&amp;" "))&amp;(IF(H1225=0,"",H1225&amp;" "&amp;H$4&amp;" "))&amp;(IF(I1225=0,"",I1225&amp;" "&amp;$I$4&amp;" "))&amp;(IF(J1225=0,"",J1225&amp;" "&amp;$J$4&amp;" "))&amp;IF((ISBLANK(C1225)),"","("&amp;C1225&amp;")"),"")))&amp;IF((B1225=B1226)*(K1225=K1226)*(L1225=L1226)*(M1225=M1226),IF(($H$2&lt;&gt;"m")*($H$2&lt;&gt;"Y"), ", ", IF((ISNUMBER(FIND(")",AE1225))), ", ", "")),IF((B1225=B1226)*(K1225=K1226)*(L1225=L1226),"; ",". ")))</f>
        <v/>
      </c>
      <c r="AI1225" s="1"/>
    </row>
    <row r="1226" spans="1:35" x14ac:dyDescent="0.25">
      <c r="A1226" s="3" t="str">
        <f t="shared" si="156"/>
        <v/>
      </c>
      <c r="B1226" s="53" t="str">
        <f t="shared" si="160"/>
        <v/>
      </c>
      <c r="C1226" s="57"/>
      <c r="D1226" s="57"/>
      <c r="E1226" s="57"/>
      <c r="F1226" s="57"/>
      <c r="G1226" s="57"/>
      <c r="H1226" s="57"/>
      <c r="I1226" s="57"/>
      <c r="J1226" s="57"/>
      <c r="K1226" s="57"/>
      <c r="L1226" s="57"/>
      <c r="M1226" s="54"/>
      <c r="N1226" s="57"/>
      <c r="O1226" s="58"/>
      <c r="P1226" s="58"/>
      <c r="Q1226" s="58"/>
      <c r="R1226" s="58"/>
      <c r="S1226" s="54"/>
      <c r="T1226" s="57"/>
      <c r="U1226" s="57"/>
      <c r="V1226" s="57"/>
      <c r="W1226" s="57"/>
      <c r="X1226" s="147" t="str">
        <f>IF(ISBLANK(D1226),"",IF('order-admin-units'!$I$1&lt;&gt;"y", "", IF((K1226="")*(ISBLANK(D1226)=FALSE), 'order-admin-units'!$B$1+1, VLOOKUP(K1226, ordercountry, 2))))</f>
        <v/>
      </c>
      <c r="Y1226" s="147" t="str">
        <f>IF(ISBLANK(D1226),"",IF('order-admin-units'!$I$1&lt;&gt;"y", "", IF(L1226="", 'order-admin-units'!$B$2+1, VLOOKUP(K1226&amp;"@"&amp;L1226, orderadmin, 2))))</f>
        <v/>
      </c>
      <c r="Z1226" s="147" t="str">
        <f t="shared" si="157"/>
        <v/>
      </c>
      <c r="AA1226" s="147" t="str">
        <f t="shared" si="158"/>
        <v/>
      </c>
      <c r="AB1226" s="147" t="str">
        <f t="shared" si="159"/>
        <v/>
      </c>
      <c r="AC1226" s="147" t="str">
        <f t="shared" si="153"/>
        <v/>
      </c>
      <c r="AD1226" s="11" t="str">
        <f t="shared" si="154"/>
        <v/>
      </c>
      <c r="AE1226" s="11" t="str">
        <f t="array" ref="AE1226">IF(ISBLANK(D1226),"",IF(OR($H$2="y",$H$2="m"),IF(AA1226=AA1225,IF(OR(AB1226=$AB$4:$AB1225)=FALSE,AE1225&amp;C1226,AE1225),"("&amp;C1226)&amp;IF(AA1226=AA1227,IF(OR(AB1227=$AB$4:$AB1226)=FALSE,", ",""),") "),""))</f>
        <v/>
      </c>
      <c r="AF1226" s="11" t="str">
        <f t="shared" si="155"/>
        <v/>
      </c>
      <c r="AG1226" s="11" t="str">
        <f t="array" ref="AG1226">IF(ISBLANK(D1226),"",IF(OR($H$2="y",$H$2="m"),IF(AA1226=AA1225,IF(OR(AC1226=$AC$4:$AC1225)=FALSE,AG1225&amp;AF1226,AG1225),"("&amp;AF1226)&amp;IF(AA1226=AA1227,IF(OR(AC1227=$AC$4:$AC1226)=FALSE,", ",""),") "),""))</f>
        <v/>
      </c>
      <c r="AH1226" s="10" t="str">
        <f>IF((ISBLANK(D1226)),"",IF(D1226=D1225,AH1225,"")&amp;IF(B1225&lt;&gt;B1226,((IF(ISBLANK(E1226),$D$3&amp;"Non-type material: "&amp;$D$3,$D$3&amp;INDEX('type-categories'!$A$2:$B$100,MATCH(E1226,'type-categories'!$A$2:$A$100,0),2)&amp;$D$3))),"")&amp;(IF(K1226&lt;&gt;K1225,$C$2&amp;K1226&amp;$K$3&amp;$C$2&amp;" ",(IF(B1226&lt;&gt;B1225,$C$2&amp;K1226&amp;$K$3&amp;$C$2&amp;" ",""))))&amp;(IF(L1226="","",((IF(L1226&lt;&gt;L1225,$D$2&amp;L1226&amp;$L$3&amp;$D$2&amp;" ",IF(B1226&lt;&gt;B1225,$D$2&amp;L1226&amp;$L$3&amp;$D$2&amp;" ",""))))))&amp;(IF(M1226="","",((IF(M1226&lt;&gt;M1225,$E$2&amp;M1226&amp;$E$2&amp;","&amp;" ",IF(B1226&lt;&gt;B1225,$E$2&amp;M1226&amp;$E$2&amp;",",""))))))&amp;(IF(N1226="","",IF(N1226&lt;&gt;N1225,N1226&amp;", ",IF(B1226&lt;&gt;B1225,N1226&amp;", ",""))))&amp;(IF(ISBLANK(O1226),"",(IF(O1226&lt;&gt;O1225,O1226&amp;", ",IF(B1226&lt;&gt;B1225,O1226&amp;", ","")))))&amp;(IF(ISBLANK(P1226),"",(IF(P1226&lt;&gt;P1225,P1226&amp;", ",IF(B1226&lt;&gt;B1225,P1226&amp;", ",IF(Z1226&lt;&gt;Z1225,P1226&amp;", ",""))))))&amp;(IF(ISBLANK(Q1226),"",(IF(Q1226&lt;&gt;Q1225,Q1226&amp;", ",IF(B1226&lt;&gt;B1225,Q1226&amp;", ",IF(Z1226&lt;&gt;Z1225,Q1226&amp;", ",""))))))&amp;(IF(ISBLANK(R1226),"",(IF(R1226&lt;&gt;R1225,R1226&amp;"m, ",IF(B1226&lt;&gt;B1225,R1226&amp;"m, ",IF(Z1226&lt;&gt;Z1225,R1226&amp;"m, ",""))))))&amp;IF(ISBLANK(S1226),"",(IF(B1226&lt;&gt;B1225,S1226&amp;", ",IF(S1226&lt;&gt;S1225,IF((Z1226=Z1225),"same locality "&amp;S1226&amp;", ",S1226&amp;", "),""))))&amp;(IF(ISBLANK(T1226),"",(IF(T1226&lt;&gt;T1225,IF(ISBLANK(F$2),T1226&amp;", ",T1226&amp;" "&amp;F$2&amp;", "),(IF(B1226&lt;&gt;B1225,IF(ISBLANK(F$2),T1226&amp;", ",T1226&amp;" "&amp;F$2&amp;", "),(IF(Z1226&lt;&gt;Z1225,IF(ISBLANK(F$2),T1226&amp;", ",T1226&amp;" "&amp;F$2&amp;", "),IF((U1226&lt;&gt;U1225)*($G$2="Y"),"same collector, ","")))))))))&amp;(IF(ISBLANK(U1226),"",(IF(U1226&lt;&gt;U1225,U1226&amp;", ",(IF(B1226&lt;&gt;B1225,U1226&amp;", ",IF(Z1226&lt;&gt;Z1225,U1226&amp;", ",(IF(T1226&lt;&gt;T1225,IF((T1226&lt;&gt;T1225)*($G$2="Y"),"same date, ", ""),IF((T1226=T1225)*(U1226=U1225)*(S1226&lt;&gt;S1225)*($G$2="Y"),"same collector and date, ", ""))))))))))&amp;(IF(ISBLANK(V1226),"",V1226&amp;", "))&amp;IF((AA1226&lt;&gt;AA1227)*($H$2="y"),AD1226&amp;AE1226,IF((AA1226&lt;&gt;AA1227)*($H$2="m"),AD1226&amp;AG1226,IF(($H$2&lt;&gt;"m")*($H$2&lt;&gt;"Y"),(IF(F1226=0,"",F1226&amp;" "&amp;$F$4&amp;" "))&amp;(IF(G1226=0,"",G1226&amp;" "&amp;$G$4&amp;" "))&amp;(IF(H1226=0,"",H1226&amp;" "&amp;H$4&amp;" "))&amp;(IF(I1226=0,"",I1226&amp;" "&amp;$I$4&amp;" "))&amp;(IF(J1226=0,"",J1226&amp;" "&amp;$J$4&amp;" "))&amp;IF((ISBLANK(C1226)),"","("&amp;C1226&amp;")"),"")))&amp;IF((B1226=B1227)*(K1226=K1227)*(L1226=L1227)*(M1226=M1227),IF(($H$2&lt;&gt;"m")*($H$2&lt;&gt;"Y"), ", ", IF((ISNUMBER(FIND(")",AE1226))), ", ", "")),IF((B1226=B1227)*(K1226=K1227)*(L1226=L1227),"; ",". ")))</f>
        <v/>
      </c>
      <c r="AI1226" s="1"/>
    </row>
    <row r="1227" spans="1:35" x14ac:dyDescent="0.25">
      <c r="A1227" s="3" t="str">
        <f t="shared" si="156"/>
        <v/>
      </c>
      <c r="B1227" s="53" t="str">
        <f t="shared" si="160"/>
        <v/>
      </c>
      <c r="C1227" s="57"/>
      <c r="D1227" s="57"/>
      <c r="E1227" s="57"/>
      <c r="F1227" s="57"/>
      <c r="G1227" s="57"/>
      <c r="H1227" s="57"/>
      <c r="I1227" s="57"/>
      <c r="J1227" s="57"/>
      <c r="K1227" s="57"/>
      <c r="L1227" s="57"/>
      <c r="M1227" s="54"/>
      <c r="N1227" s="57"/>
      <c r="O1227" s="58"/>
      <c r="P1227" s="58"/>
      <c r="Q1227" s="58"/>
      <c r="R1227" s="58"/>
      <c r="S1227" s="54"/>
      <c r="T1227" s="57"/>
      <c r="U1227" s="57"/>
      <c r="V1227" s="57"/>
      <c r="W1227" s="57"/>
      <c r="X1227" s="147" t="str">
        <f>IF(ISBLANK(D1227),"",IF('order-admin-units'!$I$1&lt;&gt;"y", "", IF((K1227="")*(ISBLANK(D1227)=FALSE), 'order-admin-units'!$B$1+1, VLOOKUP(K1227, ordercountry, 2))))</f>
        <v/>
      </c>
      <c r="Y1227" s="147" t="str">
        <f>IF(ISBLANK(D1227),"",IF('order-admin-units'!$I$1&lt;&gt;"y", "", IF(L1227="", 'order-admin-units'!$B$2+1, VLOOKUP(K1227&amp;"@"&amp;L1227, orderadmin, 2))))</f>
        <v/>
      </c>
      <c r="Z1227" s="147" t="str">
        <f t="shared" si="157"/>
        <v/>
      </c>
      <c r="AA1227" s="147" t="str">
        <f t="shared" si="158"/>
        <v/>
      </c>
      <c r="AB1227" s="147" t="str">
        <f t="shared" si="159"/>
        <v/>
      </c>
      <c r="AC1227" s="147" t="str">
        <f t="shared" si="153"/>
        <v/>
      </c>
      <c r="AD1227" s="11" t="str">
        <f t="shared" si="154"/>
        <v/>
      </c>
      <c r="AE1227" s="11" t="str">
        <f t="array" ref="AE1227">IF(ISBLANK(D1227),"",IF(OR($H$2="y",$H$2="m"),IF(AA1227=AA1226,IF(OR(AB1227=$AB$4:$AB1226)=FALSE,AE1226&amp;C1227,AE1226),"("&amp;C1227)&amp;IF(AA1227=AA1228,IF(OR(AB1228=$AB$4:$AB1227)=FALSE,", ",""),") "),""))</f>
        <v/>
      </c>
      <c r="AF1227" s="11" t="str">
        <f t="shared" si="155"/>
        <v/>
      </c>
      <c r="AG1227" s="11" t="str">
        <f t="array" ref="AG1227">IF(ISBLANK(D1227),"",IF(OR($H$2="y",$H$2="m"),IF(AA1227=AA1226,IF(OR(AC1227=$AC$4:$AC1226)=FALSE,AG1226&amp;AF1227,AG1226),"("&amp;AF1227)&amp;IF(AA1227=AA1228,IF(OR(AC1228=$AC$4:$AC1227)=FALSE,", ",""),") "),""))</f>
        <v/>
      </c>
      <c r="AH1227" s="10" t="str">
        <f>IF((ISBLANK(D1227)),"",IF(D1227=D1226,AH1226,"")&amp;IF(B1226&lt;&gt;B1227,((IF(ISBLANK(E1227),$D$3&amp;"Non-type material: "&amp;$D$3,$D$3&amp;INDEX('type-categories'!$A$2:$B$100,MATCH(E1227,'type-categories'!$A$2:$A$100,0),2)&amp;$D$3))),"")&amp;(IF(K1227&lt;&gt;K1226,$C$2&amp;K1227&amp;$K$3&amp;$C$2&amp;" ",(IF(B1227&lt;&gt;B1226,$C$2&amp;K1227&amp;$K$3&amp;$C$2&amp;" ",""))))&amp;(IF(L1227="","",((IF(L1227&lt;&gt;L1226,$D$2&amp;L1227&amp;$L$3&amp;$D$2&amp;" ",IF(B1227&lt;&gt;B1226,$D$2&amp;L1227&amp;$L$3&amp;$D$2&amp;" ",""))))))&amp;(IF(M1227="","",((IF(M1227&lt;&gt;M1226,$E$2&amp;M1227&amp;$E$2&amp;","&amp;" ",IF(B1227&lt;&gt;B1226,$E$2&amp;M1227&amp;$E$2&amp;",",""))))))&amp;(IF(N1227="","",IF(N1227&lt;&gt;N1226,N1227&amp;", ",IF(B1227&lt;&gt;B1226,N1227&amp;", ",""))))&amp;(IF(ISBLANK(O1227),"",(IF(O1227&lt;&gt;O1226,O1227&amp;", ",IF(B1227&lt;&gt;B1226,O1227&amp;", ","")))))&amp;(IF(ISBLANK(P1227),"",(IF(P1227&lt;&gt;P1226,P1227&amp;", ",IF(B1227&lt;&gt;B1226,P1227&amp;", ",IF(Z1227&lt;&gt;Z1226,P1227&amp;", ",""))))))&amp;(IF(ISBLANK(Q1227),"",(IF(Q1227&lt;&gt;Q1226,Q1227&amp;", ",IF(B1227&lt;&gt;B1226,Q1227&amp;", ",IF(Z1227&lt;&gt;Z1226,Q1227&amp;", ",""))))))&amp;(IF(ISBLANK(R1227),"",(IF(R1227&lt;&gt;R1226,R1227&amp;"m, ",IF(B1227&lt;&gt;B1226,R1227&amp;"m, ",IF(Z1227&lt;&gt;Z1226,R1227&amp;"m, ",""))))))&amp;IF(ISBLANK(S1227),"",(IF(B1227&lt;&gt;B1226,S1227&amp;", ",IF(S1227&lt;&gt;S1226,IF((Z1227=Z1226),"same locality "&amp;S1227&amp;", ",S1227&amp;", "),""))))&amp;(IF(ISBLANK(T1227),"",(IF(T1227&lt;&gt;T1226,IF(ISBLANK(F$2),T1227&amp;", ",T1227&amp;" "&amp;F$2&amp;", "),(IF(B1227&lt;&gt;B1226,IF(ISBLANK(F$2),T1227&amp;", ",T1227&amp;" "&amp;F$2&amp;", "),(IF(Z1227&lt;&gt;Z1226,IF(ISBLANK(F$2),T1227&amp;", ",T1227&amp;" "&amp;F$2&amp;", "),IF((U1227&lt;&gt;U1226)*($G$2="Y"),"same collector, ","")))))))))&amp;(IF(ISBLANK(U1227),"",(IF(U1227&lt;&gt;U1226,U1227&amp;", ",(IF(B1227&lt;&gt;B1226,U1227&amp;", ",IF(Z1227&lt;&gt;Z1226,U1227&amp;", ",(IF(T1227&lt;&gt;T1226,IF((T1227&lt;&gt;T1226)*($G$2="Y"),"same date, ", ""),IF((T1227=T1226)*(U1227=U1226)*(S1227&lt;&gt;S1226)*($G$2="Y"),"same collector and date, ", ""))))))))))&amp;(IF(ISBLANK(V1227),"",V1227&amp;", "))&amp;IF((AA1227&lt;&gt;AA1228)*($H$2="y"),AD1227&amp;AE1227,IF((AA1227&lt;&gt;AA1228)*($H$2="m"),AD1227&amp;AG1227,IF(($H$2&lt;&gt;"m")*($H$2&lt;&gt;"Y"),(IF(F1227=0,"",F1227&amp;" "&amp;$F$4&amp;" "))&amp;(IF(G1227=0,"",G1227&amp;" "&amp;$G$4&amp;" "))&amp;(IF(H1227=0,"",H1227&amp;" "&amp;H$4&amp;" "))&amp;(IF(I1227=0,"",I1227&amp;" "&amp;$I$4&amp;" "))&amp;(IF(J1227=0,"",J1227&amp;" "&amp;$J$4&amp;" "))&amp;IF((ISBLANK(C1227)),"","("&amp;C1227&amp;")"),"")))&amp;IF((B1227=B1228)*(K1227=K1228)*(L1227=L1228)*(M1227=M1228),IF(($H$2&lt;&gt;"m")*($H$2&lt;&gt;"Y"), ", ", IF((ISNUMBER(FIND(")",AE1227))), ", ", "")),IF((B1227=B1228)*(K1227=K1228)*(L1227=L1228),"; ",". ")))</f>
        <v/>
      </c>
      <c r="AI1227" s="1"/>
    </row>
    <row r="1228" spans="1:35" x14ac:dyDescent="0.25">
      <c r="A1228" s="3" t="str">
        <f t="shared" si="156"/>
        <v/>
      </c>
      <c r="B1228" s="53" t="str">
        <f t="shared" si="160"/>
        <v/>
      </c>
      <c r="C1228" s="57"/>
      <c r="D1228" s="57"/>
      <c r="E1228" s="57"/>
      <c r="F1228" s="57"/>
      <c r="G1228" s="57"/>
      <c r="H1228" s="57"/>
      <c r="I1228" s="57"/>
      <c r="J1228" s="57"/>
      <c r="K1228" s="57"/>
      <c r="L1228" s="57"/>
      <c r="M1228" s="54"/>
      <c r="N1228" s="57"/>
      <c r="O1228" s="58"/>
      <c r="P1228" s="58"/>
      <c r="Q1228" s="58"/>
      <c r="R1228" s="58"/>
      <c r="S1228" s="54"/>
      <c r="T1228" s="57"/>
      <c r="U1228" s="57"/>
      <c r="V1228" s="57"/>
      <c r="W1228" s="57"/>
      <c r="X1228" s="147" t="str">
        <f>IF(ISBLANK(D1228),"",IF('order-admin-units'!$I$1&lt;&gt;"y", "", IF((K1228="")*(ISBLANK(D1228)=FALSE), 'order-admin-units'!$B$1+1, VLOOKUP(K1228, ordercountry, 2))))</f>
        <v/>
      </c>
      <c r="Y1228" s="147" t="str">
        <f>IF(ISBLANK(D1228),"",IF('order-admin-units'!$I$1&lt;&gt;"y", "", IF(L1228="", 'order-admin-units'!$B$2+1, VLOOKUP(K1228&amp;"@"&amp;L1228, orderadmin, 2))))</f>
        <v/>
      </c>
      <c r="Z1228" s="147" t="str">
        <f t="shared" si="157"/>
        <v/>
      </c>
      <c r="AA1228" s="147" t="str">
        <f t="shared" si="158"/>
        <v/>
      </c>
      <c r="AB1228" s="147" t="str">
        <f t="shared" si="159"/>
        <v/>
      </c>
      <c r="AC1228" s="147" t="str">
        <f t="shared" si="153"/>
        <v/>
      </c>
      <c r="AD1228" s="11" t="str">
        <f t="shared" si="154"/>
        <v/>
      </c>
      <c r="AE1228" s="11" t="str">
        <f t="array" ref="AE1228">IF(ISBLANK(D1228),"",IF(OR($H$2="y",$H$2="m"),IF(AA1228=AA1227,IF(OR(AB1228=$AB$4:$AB1227)=FALSE,AE1227&amp;C1228,AE1227),"("&amp;C1228)&amp;IF(AA1228=AA1229,IF(OR(AB1229=$AB$4:$AB1228)=FALSE,", ",""),") "),""))</f>
        <v/>
      </c>
      <c r="AF1228" s="11" t="str">
        <f t="shared" si="155"/>
        <v/>
      </c>
      <c r="AG1228" s="11" t="str">
        <f t="array" ref="AG1228">IF(ISBLANK(D1228),"",IF(OR($H$2="y",$H$2="m"),IF(AA1228=AA1227,IF(OR(AC1228=$AC$4:$AC1227)=FALSE,AG1227&amp;AF1228,AG1227),"("&amp;AF1228)&amp;IF(AA1228=AA1229,IF(OR(AC1229=$AC$4:$AC1228)=FALSE,", ",""),") "),""))</f>
        <v/>
      </c>
      <c r="AH1228" s="10" t="str">
        <f>IF((ISBLANK(D1228)),"",IF(D1228=D1227,AH1227,"")&amp;IF(B1227&lt;&gt;B1228,((IF(ISBLANK(E1228),$D$3&amp;"Non-type material: "&amp;$D$3,$D$3&amp;INDEX('type-categories'!$A$2:$B$100,MATCH(E1228,'type-categories'!$A$2:$A$100,0),2)&amp;$D$3))),"")&amp;(IF(K1228&lt;&gt;K1227,$C$2&amp;K1228&amp;$K$3&amp;$C$2&amp;" ",(IF(B1228&lt;&gt;B1227,$C$2&amp;K1228&amp;$K$3&amp;$C$2&amp;" ",""))))&amp;(IF(L1228="","",((IF(L1228&lt;&gt;L1227,$D$2&amp;L1228&amp;$L$3&amp;$D$2&amp;" ",IF(B1228&lt;&gt;B1227,$D$2&amp;L1228&amp;$L$3&amp;$D$2&amp;" ",""))))))&amp;(IF(M1228="","",((IF(M1228&lt;&gt;M1227,$E$2&amp;M1228&amp;$E$2&amp;","&amp;" ",IF(B1228&lt;&gt;B1227,$E$2&amp;M1228&amp;$E$2&amp;",",""))))))&amp;(IF(N1228="","",IF(N1228&lt;&gt;N1227,N1228&amp;", ",IF(B1228&lt;&gt;B1227,N1228&amp;", ",""))))&amp;(IF(ISBLANK(O1228),"",(IF(O1228&lt;&gt;O1227,O1228&amp;", ",IF(B1228&lt;&gt;B1227,O1228&amp;", ","")))))&amp;(IF(ISBLANK(P1228),"",(IF(P1228&lt;&gt;P1227,P1228&amp;", ",IF(B1228&lt;&gt;B1227,P1228&amp;", ",IF(Z1228&lt;&gt;Z1227,P1228&amp;", ",""))))))&amp;(IF(ISBLANK(Q1228),"",(IF(Q1228&lt;&gt;Q1227,Q1228&amp;", ",IF(B1228&lt;&gt;B1227,Q1228&amp;", ",IF(Z1228&lt;&gt;Z1227,Q1228&amp;", ",""))))))&amp;(IF(ISBLANK(R1228),"",(IF(R1228&lt;&gt;R1227,R1228&amp;"m, ",IF(B1228&lt;&gt;B1227,R1228&amp;"m, ",IF(Z1228&lt;&gt;Z1227,R1228&amp;"m, ",""))))))&amp;IF(ISBLANK(S1228),"",(IF(B1228&lt;&gt;B1227,S1228&amp;", ",IF(S1228&lt;&gt;S1227,IF((Z1228=Z1227),"same locality "&amp;S1228&amp;", ",S1228&amp;", "),""))))&amp;(IF(ISBLANK(T1228),"",(IF(T1228&lt;&gt;T1227,IF(ISBLANK(F$2),T1228&amp;", ",T1228&amp;" "&amp;F$2&amp;", "),(IF(B1228&lt;&gt;B1227,IF(ISBLANK(F$2),T1228&amp;", ",T1228&amp;" "&amp;F$2&amp;", "),(IF(Z1228&lt;&gt;Z1227,IF(ISBLANK(F$2),T1228&amp;", ",T1228&amp;" "&amp;F$2&amp;", "),IF((U1228&lt;&gt;U1227)*($G$2="Y"),"same collector, ","")))))))))&amp;(IF(ISBLANK(U1228),"",(IF(U1228&lt;&gt;U1227,U1228&amp;", ",(IF(B1228&lt;&gt;B1227,U1228&amp;", ",IF(Z1228&lt;&gt;Z1227,U1228&amp;", ",(IF(T1228&lt;&gt;T1227,IF((T1228&lt;&gt;T1227)*($G$2="Y"),"same date, ", ""),IF((T1228=T1227)*(U1228=U1227)*(S1228&lt;&gt;S1227)*($G$2="Y"),"same collector and date, ", ""))))))))))&amp;(IF(ISBLANK(V1228),"",V1228&amp;", "))&amp;IF((AA1228&lt;&gt;AA1229)*($H$2="y"),AD1228&amp;AE1228,IF((AA1228&lt;&gt;AA1229)*($H$2="m"),AD1228&amp;AG1228,IF(($H$2&lt;&gt;"m")*($H$2&lt;&gt;"Y"),(IF(F1228=0,"",F1228&amp;" "&amp;$F$4&amp;" "))&amp;(IF(G1228=0,"",G1228&amp;" "&amp;$G$4&amp;" "))&amp;(IF(H1228=0,"",H1228&amp;" "&amp;H$4&amp;" "))&amp;(IF(I1228=0,"",I1228&amp;" "&amp;$I$4&amp;" "))&amp;(IF(J1228=0,"",J1228&amp;" "&amp;$J$4&amp;" "))&amp;IF((ISBLANK(C1228)),"","("&amp;C1228&amp;")"),"")))&amp;IF((B1228=B1229)*(K1228=K1229)*(L1228=L1229)*(M1228=M1229),IF(($H$2&lt;&gt;"m")*($H$2&lt;&gt;"Y"), ", ", IF((ISNUMBER(FIND(")",AE1228))), ", ", "")),IF((B1228=B1229)*(K1228=K1229)*(L1228=L1229),"; ",". ")))</f>
        <v/>
      </c>
      <c r="AI1228" s="1"/>
    </row>
    <row r="1229" spans="1:35" x14ac:dyDescent="0.25">
      <c r="A1229" s="3" t="str">
        <f t="shared" si="156"/>
        <v/>
      </c>
      <c r="B1229" s="53" t="str">
        <f t="shared" si="160"/>
        <v/>
      </c>
      <c r="C1229" s="57"/>
      <c r="D1229" s="57"/>
      <c r="E1229" s="57"/>
      <c r="F1229" s="57"/>
      <c r="G1229" s="57"/>
      <c r="H1229" s="57"/>
      <c r="I1229" s="57"/>
      <c r="J1229" s="57"/>
      <c r="K1229" s="57"/>
      <c r="L1229" s="57"/>
      <c r="M1229" s="54"/>
      <c r="N1229" s="57"/>
      <c r="O1229" s="58"/>
      <c r="P1229" s="58"/>
      <c r="Q1229" s="58"/>
      <c r="R1229" s="58"/>
      <c r="S1229" s="54"/>
      <c r="T1229" s="57"/>
      <c r="U1229" s="57"/>
      <c r="V1229" s="57"/>
      <c r="W1229" s="57"/>
      <c r="X1229" s="147" t="str">
        <f>IF(ISBLANK(D1229),"",IF('order-admin-units'!$I$1&lt;&gt;"y", "", IF((K1229="")*(ISBLANK(D1229)=FALSE), 'order-admin-units'!$B$1+1, VLOOKUP(K1229, ordercountry, 2))))</f>
        <v/>
      </c>
      <c r="Y1229" s="147" t="str">
        <f>IF(ISBLANK(D1229),"",IF('order-admin-units'!$I$1&lt;&gt;"y", "", IF(L1229="", 'order-admin-units'!$B$2+1, VLOOKUP(K1229&amp;"@"&amp;L1229, orderadmin, 2))))</f>
        <v/>
      </c>
      <c r="Z1229" s="147" t="str">
        <f t="shared" si="157"/>
        <v/>
      </c>
      <c r="AA1229" s="147" t="str">
        <f t="shared" si="158"/>
        <v/>
      </c>
      <c r="AB1229" s="147" t="str">
        <f t="shared" si="159"/>
        <v/>
      </c>
      <c r="AC1229" s="147" t="str">
        <f t="shared" si="153"/>
        <v/>
      </c>
      <c r="AD1229" s="11" t="str">
        <f t="shared" si="154"/>
        <v/>
      </c>
      <c r="AE1229" s="11" t="str">
        <f t="array" ref="AE1229">IF(ISBLANK(D1229),"",IF(OR($H$2="y",$H$2="m"),IF(AA1229=AA1228,IF(OR(AB1229=$AB$4:$AB1228)=FALSE,AE1228&amp;C1229,AE1228),"("&amp;C1229)&amp;IF(AA1229=AA1230,IF(OR(AB1230=$AB$4:$AB1229)=FALSE,", ",""),") "),""))</f>
        <v/>
      </c>
      <c r="AF1229" s="11" t="str">
        <f t="shared" si="155"/>
        <v/>
      </c>
      <c r="AG1229" s="11" t="str">
        <f t="array" ref="AG1229">IF(ISBLANK(D1229),"",IF(OR($H$2="y",$H$2="m"),IF(AA1229=AA1228,IF(OR(AC1229=$AC$4:$AC1228)=FALSE,AG1228&amp;AF1229,AG1228),"("&amp;AF1229)&amp;IF(AA1229=AA1230,IF(OR(AC1230=$AC$4:$AC1229)=FALSE,", ",""),") "),""))</f>
        <v/>
      </c>
      <c r="AH1229" s="10" t="str">
        <f>IF((ISBLANK(D1229)),"",IF(D1229=D1228,AH1228,"")&amp;IF(B1228&lt;&gt;B1229,((IF(ISBLANK(E1229),$D$3&amp;"Non-type material: "&amp;$D$3,$D$3&amp;INDEX('type-categories'!$A$2:$B$100,MATCH(E1229,'type-categories'!$A$2:$A$100,0),2)&amp;$D$3))),"")&amp;(IF(K1229&lt;&gt;K1228,$C$2&amp;K1229&amp;$K$3&amp;$C$2&amp;" ",(IF(B1229&lt;&gt;B1228,$C$2&amp;K1229&amp;$K$3&amp;$C$2&amp;" ",""))))&amp;(IF(L1229="","",((IF(L1229&lt;&gt;L1228,$D$2&amp;L1229&amp;$L$3&amp;$D$2&amp;" ",IF(B1229&lt;&gt;B1228,$D$2&amp;L1229&amp;$L$3&amp;$D$2&amp;" ",""))))))&amp;(IF(M1229="","",((IF(M1229&lt;&gt;M1228,$E$2&amp;M1229&amp;$E$2&amp;","&amp;" ",IF(B1229&lt;&gt;B1228,$E$2&amp;M1229&amp;$E$2&amp;",",""))))))&amp;(IF(N1229="","",IF(N1229&lt;&gt;N1228,N1229&amp;", ",IF(B1229&lt;&gt;B1228,N1229&amp;", ",""))))&amp;(IF(ISBLANK(O1229),"",(IF(O1229&lt;&gt;O1228,O1229&amp;", ",IF(B1229&lt;&gt;B1228,O1229&amp;", ","")))))&amp;(IF(ISBLANK(P1229),"",(IF(P1229&lt;&gt;P1228,P1229&amp;", ",IF(B1229&lt;&gt;B1228,P1229&amp;", ",IF(Z1229&lt;&gt;Z1228,P1229&amp;", ",""))))))&amp;(IF(ISBLANK(Q1229),"",(IF(Q1229&lt;&gt;Q1228,Q1229&amp;", ",IF(B1229&lt;&gt;B1228,Q1229&amp;", ",IF(Z1229&lt;&gt;Z1228,Q1229&amp;", ",""))))))&amp;(IF(ISBLANK(R1229),"",(IF(R1229&lt;&gt;R1228,R1229&amp;"m, ",IF(B1229&lt;&gt;B1228,R1229&amp;"m, ",IF(Z1229&lt;&gt;Z1228,R1229&amp;"m, ",""))))))&amp;IF(ISBLANK(S1229),"",(IF(B1229&lt;&gt;B1228,S1229&amp;", ",IF(S1229&lt;&gt;S1228,IF((Z1229=Z1228),"same locality "&amp;S1229&amp;", ",S1229&amp;", "),""))))&amp;(IF(ISBLANK(T1229),"",(IF(T1229&lt;&gt;T1228,IF(ISBLANK(F$2),T1229&amp;", ",T1229&amp;" "&amp;F$2&amp;", "),(IF(B1229&lt;&gt;B1228,IF(ISBLANK(F$2),T1229&amp;", ",T1229&amp;" "&amp;F$2&amp;", "),(IF(Z1229&lt;&gt;Z1228,IF(ISBLANK(F$2),T1229&amp;", ",T1229&amp;" "&amp;F$2&amp;", "),IF((U1229&lt;&gt;U1228)*($G$2="Y"),"same collector, ","")))))))))&amp;(IF(ISBLANK(U1229),"",(IF(U1229&lt;&gt;U1228,U1229&amp;", ",(IF(B1229&lt;&gt;B1228,U1229&amp;", ",IF(Z1229&lt;&gt;Z1228,U1229&amp;", ",(IF(T1229&lt;&gt;T1228,IF((T1229&lt;&gt;T1228)*($G$2="Y"),"same date, ", ""),IF((T1229=T1228)*(U1229=U1228)*(S1229&lt;&gt;S1228)*($G$2="Y"),"same collector and date, ", ""))))))))))&amp;(IF(ISBLANK(V1229),"",V1229&amp;", "))&amp;IF((AA1229&lt;&gt;AA1230)*($H$2="y"),AD1229&amp;AE1229,IF((AA1229&lt;&gt;AA1230)*($H$2="m"),AD1229&amp;AG1229,IF(($H$2&lt;&gt;"m")*($H$2&lt;&gt;"Y"),(IF(F1229=0,"",F1229&amp;" "&amp;$F$4&amp;" "))&amp;(IF(G1229=0,"",G1229&amp;" "&amp;$G$4&amp;" "))&amp;(IF(H1229=0,"",H1229&amp;" "&amp;H$4&amp;" "))&amp;(IF(I1229=0,"",I1229&amp;" "&amp;$I$4&amp;" "))&amp;(IF(J1229=0,"",J1229&amp;" "&amp;$J$4&amp;" "))&amp;IF((ISBLANK(C1229)),"","("&amp;C1229&amp;")"),"")))&amp;IF((B1229=B1230)*(K1229=K1230)*(L1229=L1230)*(M1229=M1230),IF(($H$2&lt;&gt;"m")*($H$2&lt;&gt;"Y"), ", ", IF((ISNUMBER(FIND(")",AE1229))), ", ", "")),IF((B1229=B1230)*(K1229=K1230)*(L1229=L1230),"; ",". ")))</f>
        <v/>
      </c>
      <c r="AI1229" s="1"/>
    </row>
    <row r="1230" spans="1:35" x14ac:dyDescent="0.25">
      <c r="A1230" s="3" t="str">
        <f t="shared" si="156"/>
        <v/>
      </c>
      <c r="B1230" s="53" t="str">
        <f t="shared" si="160"/>
        <v/>
      </c>
      <c r="C1230" s="57"/>
      <c r="D1230" s="57"/>
      <c r="E1230" s="57"/>
      <c r="F1230" s="57"/>
      <c r="G1230" s="57"/>
      <c r="H1230" s="57"/>
      <c r="I1230" s="57"/>
      <c r="J1230" s="57"/>
      <c r="K1230" s="57"/>
      <c r="L1230" s="57"/>
      <c r="M1230" s="54"/>
      <c r="N1230" s="57"/>
      <c r="O1230" s="58"/>
      <c r="P1230" s="58"/>
      <c r="Q1230" s="58"/>
      <c r="R1230" s="58"/>
      <c r="S1230" s="54"/>
      <c r="T1230" s="57"/>
      <c r="U1230" s="57"/>
      <c r="V1230" s="57"/>
      <c r="W1230" s="57"/>
      <c r="X1230" s="147" t="str">
        <f>IF(ISBLANK(D1230),"",IF('order-admin-units'!$I$1&lt;&gt;"y", "", IF((K1230="")*(ISBLANK(D1230)=FALSE), 'order-admin-units'!$B$1+1, VLOOKUP(K1230, ordercountry, 2))))</f>
        <v/>
      </c>
      <c r="Y1230" s="147" t="str">
        <f>IF(ISBLANK(D1230),"",IF('order-admin-units'!$I$1&lt;&gt;"y", "", IF(L1230="", 'order-admin-units'!$B$2+1, VLOOKUP(K1230&amp;"@"&amp;L1230, orderadmin, 2))))</f>
        <v/>
      </c>
      <c r="Z1230" s="147" t="str">
        <f t="shared" si="157"/>
        <v/>
      </c>
      <c r="AA1230" s="147" t="str">
        <f t="shared" si="158"/>
        <v/>
      </c>
      <c r="AB1230" s="147" t="str">
        <f t="shared" si="159"/>
        <v/>
      </c>
      <c r="AC1230" s="147" t="str">
        <f t="shared" si="153"/>
        <v/>
      </c>
      <c r="AD1230" s="11" t="str">
        <f t="shared" si="154"/>
        <v/>
      </c>
      <c r="AE1230" s="11" t="str">
        <f t="array" ref="AE1230">IF(ISBLANK(D1230),"",IF(OR($H$2="y",$H$2="m"),IF(AA1230=AA1229,IF(OR(AB1230=$AB$4:$AB1229)=FALSE,AE1229&amp;C1230,AE1229),"("&amp;C1230)&amp;IF(AA1230=AA1231,IF(OR(AB1231=$AB$4:$AB1230)=FALSE,", ",""),") "),""))</f>
        <v/>
      </c>
      <c r="AF1230" s="11" t="str">
        <f t="shared" si="155"/>
        <v/>
      </c>
      <c r="AG1230" s="11" t="str">
        <f t="array" ref="AG1230">IF(ISBLANK(D1230),"",IF(OR($H$2="y",$H$2="m"),IF(AA1230=AA1229,IF(OR(AC1230=$AC$4:$AC1229)=FALSE,AG1229&amp;AF1230,AG1229),"("&amp;AF1230)&amp;IF(AA1230=AA1231,IF(OR(AC1231=$AC$4:$AC1230)=FALSE,", ",""),") "),""))</f>
        <v/>
      </c>
      <c r="AH1230" s="10" t="str">
        <f>IF((ISBLANK(D1230)),"",IF(D1230=D1229,AH1229,"")&amp;IF(B1229&lt;&gt;B1230,((IF(ISBLANK(E1230),$D$3&amp;"Non-type material: "&amp;$D$3,$D$3&amp;INDEX('type-categories'!$A$2:$B$100,MATCH(E1230,'type-categories'!$A$2:$A$100,0),2)&amp;$D$3))),"")&amp;(IF(K1230&lt;&gt;K1229,$C$2&amp;K1230&amp;$K$3&amp;$C$2&amp;" ",(IF(B1230&lt;&gt;B1229,$C$2&amp;K1230&amp;$K$3&amp;$C$2&amp;" ",""))))&amp;(IF(L1230="","",((IF(L1230&lt;&gt;L1229,$D$2&amp;L1230&amp;$L$3&amp;$D$2&amp;" ",IF(B1230&lt;&gt;B1229,$D$2&amp;L1230&amp;$L$3&amp;$D$2&amp;" ",""))))))&amp;(IF(M1230="","",((IF(M1230&lt;&gt;M1229,$E$2&amp;M1230&amp;$E$2&amp;","&amp;" ",IF(B1230&lt;&gt;B1229,$E$2&amp;M1230&amp;$E$2&amp;",",""))))))&amp;(IF(N1230="","",IF(N1230&lt;&gt;N1229,N1230&amp;", ",IF(B1230&lt;&gt;B1229,N1230&amp;", ",""))))&amp;(IF(ISBLANK(O1230),"",(IF(O1230&lt;&gt;O1229,O1230&amp;", ",IF(B1230&lt;&gt;B1229,O1230&amp;", ","")))))&amp;(IF(ISBLANK(P1230),"",(IF(P1230&lt;&gt;P1229,P1230&amp;", ",IF(B1230&lt;&gt;B1229,P1230&amp;", ",IF(Z1230&lt;&gt;Z1229,P1230&amp;", ",""))))))&amp;(IF(ISBLANK(Q1230),"",(IF(Q1230&lt;&gt;Q1229,Q1230&amp;", ",IF(B1230&lt;&gt;B1229,Q1230&amp;", ",IF(Z1230&lt;&gt;Z1229,Q1230&amp;", ",""))))))&amp;(IF(ISBLANK(R1230),"",(IF(R1230&lt;&gt;R1229,R1230&amp;"m, ",IF(B1230&lt;&gt;B1229,R1230&amp;"m, ",IF(Z1230&lt;&gt;Z1229,R1230&amp;"m, ",""))))))&amp;IF(ISBLANK(S1230),"",(IF(B1230&lt;&gt;B1229,S1230&amp;", ",IF(S1230&lt;&gt;S1229,IF((Z1230=Z1229),"same locality "&amp;S1230&amp;", ",S1230&amp;", "),""))))&amp;(IF(ISBLANK(T1230),"",(IF(T1230&lt;&gt;T1229,IF(ISBLANK(F$2),T1230&amp;", ",T1230&amp;" "&amp;F$2&amp;", "),(IF(B1230&lt;&gt;B1229,IF(ISBLANK(F$2),T1230&amp;", ",T1230&amp;" "&amp;F$2&amp;", "),(IF(Z1230&lt;&gt;Z1229,IF(ISBLANK(F$2),T1230&amp;", ",T1230&amp;" "&amp;F$2&amp;", "),IF((U1230&lt;&gt;U1229)*($G$2="Y"),"same collector, ","")))))))))&amp;(IF(ISBLANK(U1230),"",(IF(U1230&lt;&gt;U1229,U1230&amp;", ",(IF(B1230&lt;&gt;B1229,U1230&amp;", ",IF(Z1230&lt;&gt;Z1229,U1230&amp;", ",(IF(T1230&lt;&gt;T1229,IF((T1230&lt;&gt;T1229)*($G$2="Y"),"same date, ", ""),IF((T1230=T1229)*(U1230=U1229)*(S1230&lt;&gt;S1229)*($G$2="Y"),"same collector and date, ", ""))))))))))&amp;(IF(ISBLANK(V1230),"",V1230&amp;", "))&amp;IF((AA1230&lt;&gt;AA1231)*($H$2="y"),AD1230&amp;AE1230,IF((AA1230&lt;&gt;AA1231)*($H$2="m"),AD1230&amp;AG1230,IF(($H$2&lt;&gt;"m")*($H$2&lt;&gt;"Y"),(IF(F1230=0,"",F1230&amp;" "&amp;$F$4&amp;" "))&amp;(IF(G1230=0,"",G1230&amp;" "&amp;$G$4&amp;" "))&amp;(IF(H1230=0,"",H1230&amp;" "&amp;H$4&amp;" "))&amp;(IF(I1230=0,"",I1230&amp;" "&amp;$I$4&amp;" "))&amp;(IF(J1230=0,"",J1230&amp;" "&amp;$J$4&amp;" "))&amp;IF((ISBLANK(C1230)),"","("&amp;C1230&amp;")"),"")))&amp;IF((B1230=B1231)*(K1230=K1231)*(L1230=L1231)*(M1230=M1231),IF(($H$2&lt;&gt;"m")*($H$2&lt;&gt;"Y"), ", ", IF((ISNUMBER(FIND(")",AE1230))), ", ", "")),IF((B1230=B1231)*(K1230=K1231)*(L1230=L1231),"; ",". ")))</f>
        <v/>
      </c>
      <c r="AI1230" s="1"/>
    </row>
    <row r="1231" spans="1:35" x14ac:dyDescent="0.25">
      <c r="A1231" s="3" t="str">
        <f t="shared" si="156"/>
        <v/>
      </c>
      <c r="B1231" s="53" t="str">
        <f t="shared" si="160"/>
        <v/>
      </c>
      <c r="C1231" s="57"/>
      <c r="D1231" s="57"/>
      <c r="E1231" s="57"/>
      <c r="F1231" s="57"/>
      <c r="G1231" s="57"/>
      <c r="H1231" s="57"/>
      <c r="I1231" s="57"/>
      <c r="J1231" s="57"/>
      <c r="K1231" s="57"/>
      <c r="L1231" s="57"/>
      <c r="M1231" s="54"/>
      <c r="N1231" s="57"/>
      <c r="O1231" s="58"/>
      <c r="P1231" s="58"/>
      <c r="Q1231" s="58"/>
      <c r="R1231" s="58"/>
      <c r="S1231" s="54"/>
      <c r="T1231" s="57"/>
      <c r="U1231" s="57"/>
      <c r="V1231" s="57"/>
      <c r="W1231" s="57"/>
      <c r="X1231" s="147" t="str">
        <f>IF(ISBLANK(D1231),"",IF('order-admin-units'!$I$1&lt;&gt;"y", "", IF((K1231="")*(ISBLANK(D1231)=FALSE), 'order-admin-units'!$B$1+1, VLOOKUP(K1231, ordercountry, 2))))</f>
        <v/>
      </c>
      <c r="Y1231" s="147" t="str">
        <f>IF(ISBLANK(D1231),"",IF('order-admin-units'!$I$1&lt;&gt;"y", "", IF(L1231="", 'order-admin-units'!$B$2+1, VLOOKUP(K1231&amp;"@"&amp;L1231, orderadmin, 2))))</f>
        <v/>
      </c>
      <c r="Z1231" s="147" t="str">
        <f t="shared" si="157"/>
        <v/>
      </c>
      <c r="AA1231" s="147" t="str">
        <f t="shared" si="158"/>
        <v/>
      </c>
      <c r="AB1231" s="147" t="str">
        <f t="shared" si="159"/>
        <v/>
      </c>
      <c r="AC1231" s="147" t="str">
        <f t="shared" si="153"/>
        <v/>
      </c>
      <c r="AD1231" s="11" t="str">
        <f t="shared" si="154"/>
        <v/>
      </c>
      <c r="AE1231" s="11" t="str">
        <f t="array" ref="AE1231">IF(ISBLANK(D1231),"",IF(OR($H$2="y",$H$2="m"),IF(AA1231=AA1230,IF(OR(AB1231=$AB$4:$AB1230)=FALSE,AE1230&amp;C1231,AE1230),"("&amp;C1231)&amp;IF(AA1231=AA1232,IF(OR(AB1232=$AB$4:$AB1231)=FALSE,", ",""),") "),""))</f>
        <v/>
      </c>
      <c r="AF1231" s="11" t="str">
        <f t="shared" si="155"/>
        <v/>
      </c>
      <c r="AG1231" s="11" t="str">
        <f t="array" ref="AG1231">IF(ISBLANK(D1231),"",IF(OR($H$2="y",$H$2="m"),IF(AA1231=AA1230,IF(OR(AC1231=$AC$4:$AC1230)=FALSE,AG1230&amp;AF1231,AG1230),"("&amp;AF1231)&amp;IF(AA1231=AA1232,IF(OR(AC1232=$AC$4:$AC1231)=FALSE,", ",""),") "),""))</f>
        <v/>
      </c>
      <c r="AH1231" s="10" t="str">
        <f>IF((ISBLANK(D1231)),"",IF(D1231=D1230,AH1230,"")&amp;IF(B1230&lt;&gt;B1231,((IF(ISBLANK(E1231),$D$3&amp;"Non-type material: "&amp;$D$3,$D$3&amp;INDEX('type-categories'!$A$2:$B$100,MATCH(E1231,'type-categories'!$A$2:$A$100,0),2)&amp;$D$3))),"")&amp;(IF(K1231&lt;&gt;K1230,$C$2&amp;K1231&amp;$K$3&amp;$C$2&amp;" ",(IF(B1231&lt;&gt;B1230,$C$2&amp;K1231&amp;$K$3&amp;$C$2&amp;" ",""))))&amp;(IF(L1231="","",((IF(L1231&lt;&gt;L1230,$D$2&amp;L1231&amp;$L$3&amp;$D$2&amp;" ",IF(B1231&lt;&gt;B1230,$D$2&amp;L1231&amp;$L$3&amp;$D$2&amp;" ",""))))))&amp;(IF(M1231="","",((IF(M1231&lt;&gt;M1230,$E$2&amp;M1231&amp;$E$2&amp;","&amp;" ",IF(B1231&lt;&gt;B1230,$E$2&amp;M1231&amp;$E$2&amp;",",""))))))&amp;(IF(N1231="","",IF(N1231&lt;&gt;N1230,N1231&amp;", ",IF(B1231&lt;&gt;B1230,N1231&amp;", ",""))))&amp;(IF(ISBLANK(O1231),"",(IF(O1231&lt;&gt;O1230,O1231&amp;", ",IF(B1231&lt;&gt;B1230,O1231&amp;", ","")))))&amp;(IF(ISBLANK(P1231),"",(IF(P1231&lt;&gt;P1230,P1231&amp;", ",IF(B1231&lt;&gt;B1230,P1231&amp;", ",IF(Z1231&lt;&gt;Z1230,P1231&amp;", ",""))))))&amp;(IF(ISBLANK(Q1231),"",(IF(Q1231&lt;&gt;Q1230,Q1231&amp;", ",IF(B1231&lt;&gt;B1230,Q1231&amp;", ",IF(Z1231&lt;&gt;Z1230,Q1231&amp;", ",""))))))&amp;(IF(ISBLANK(R1231),"",(IF(R1231&lt;&gt;R1230,R1231&amp;"m, ",IF(B1231&lt;&gt;B1230,R1231&amp;"m, ",IF(Z1231&lt;&gt;Z1230,R1231&amp;"m, ",""))))))&amp;IF(ISBLANK(S1231),"",(IF(B1231&lt;&gt;B1230,S1231&amp;", ",IF(S1231&lt;&gt;S1230,IF((Z1231=Z1230),"same locality "&amp;S1231&amp;", ",S1231&amp;", "),""))))&amp;(IF(ISBLANK(T1231),"",(IF(T1231&lt;&gt;T1230,IF(ISBLANK(F$2),T1231&amp;", ",T1231&amp;" "&amp;F$2&amp;", "),(IF(B1231&lt;&gt;B1230,IF(ISBLANK(F$2),T1231&amp;", ",T1231&amp;" "&amp;F$2&amp;", "),(IF(Z1231&lt;&gt;Z1230,IF(ISBLANK(F$2),T1231&amp;", ",T1231&amp;" "&amp;F$2&amp;", "),IF((U1231&lt;&gt;U1230)*($G$2="Y"),"same collector, ","")))))))))&amp;(IF(ISBLANK(U1231),"",(IF(U1231&lt;&gt;U1230,U1231&amp;", ",(IF(B1231&lt;&gt;B1230,U1231&amp;", ",IF(Z1231&lt;&gt;Z1230,U1231&amp;", ",(IF(T1231&lt;&gt;T1230,IF((T1231&lt;&gt;T1230)*($G$2="Y"),"same date, ", ""),IF((T1231=T1230)*(U1231=U1230)*(S1231&lt;&gt;S1230)*($G$2="Y"),"same collector and date, ", ""))))))))))&amp;(IF(ISBLANK(V1231),"",V1231&amp;", "))&amp;IF((AA1231&lt;&gt;AA1232)*($H$2="y"),AD1231&amp;AE1231,IF((AA1231&lt;&gt;AA1232)*($H$2="m"),AD1231&amp;AG1231,IF(($H$2&lt;&gt;"m")*($H$2&lt;&gt;"Y"),(IF(F1231=0,"",F1231&amp;" "&amp;$F$4&amp;" "))&amp;(IF(G1231=0,"",G1231&amp;" "&amp;$G$4&amp;" "))&amp;(IF(H1231=0,"",H1231&amp;" "&amp;H$4&amp;" "))&amp;(IF(I1231=0,"",I1231&amp;" "&amp;$I$4&amp;" "))&amp;(IF(J1231=0,"",J1231&amp;" "&amp;$J$4&amp;" "))&amp;IF((ISBLANK(C1231)),"","("&amp;C1231&amp;")"),"")))&amp;IF((B1231=B1232)*(K1231=K1232)*(L1231=L1232)*(M1231=M1232),IF(($H$2&lt;&gt;"m")*($H$2&lt;&gt;"Y"), ", ", IF((ISNUMBER(FIND(")",AE1231))), ", ", "")),IF((B1231=B1232)*(K1231=K1232)*(L1231=L1232),"; ",". ")))</f>
        <v/>
      </c>
      <c r="AI1231" s="1"/>
    </row>
    <row r="1232" spans="1:35" x14ac:dyDescent="0.25">
      <c r="A1232" s="3" t="str">
        <f t="shared" si="156"/>
        <v/>
      </c>
      <c r="B1232" s="53" t="str">
        <f t="shared" si="160"/>
        <v/>
      </c>
      <c r="C1232" s="57"/>
      <c r="D1232" s="57"/>
      <c r="E1232" s="57"/>
      <c r="F1232" s="57"/>
      <c r="G1232" s="57"/>
      <c r="H1232" s="57"/>
      <c r="I1232" s="57"/>
      <c r="J1232" s="57"/>
      <c r="K1232" s="57"/>
      <c r="L1232" s="57"/>
      <c r="M1232" s="54"/>
      <c r="N1232" s="57"/>
      <c r="O1232" s="58"/>
      <c r="P1232" s="58"/>
      <c r="Q1232" s="58"/>
      <c r="R1232" s="58"/>
      <c r="S1232" s="54"/>
      <c r="T1232" s="57"/>
      <c r="U1232" s="57"/>
      <c r="V1232" s="57"/>
      <c r="W1232" s="57"/>
      <c r="X1232" s="147" t="str">
        <f>IF(ISBLANK(D1232),"",IF('order-admin-units'!$I$1&lt;&gt;"y", "", IF((K1232="")*(ISBLANK(D1232)=FALSE), 'order-admin-units'!$B$1+1, VLOOKUP(K1232, ordercountry, 2))))</f>
        <v/>
      </c>
      <c r="Y1232" s="147" t="str">
        <f>IF(ISBLANK(D1232),"",IF('order-admin-units'!$I$1&lt;&gt;"y", "", IF(L1232="", 'order-admin-units'!$B$2+1, VLOOKUP(K1232&amp;"@"&amp;L1232, orderadmin, 2))))</f>
        <v/>
      </c>
      <c r="Z1232" s="147" t="str">
        <f t="shared" si="157"/>
        <v/>
      </c>
      <c r="AA1232" s="147" t="str">
        <f t="shared" si="158"/>
        <v/>
      </c>
      <c r="AB1232" s="147" t="str">
        <f t="shared" si="159"/>
        <v/>
      </c>
      <c r="AC1232" s="147" t="str">
        <f t="shared" si="153"/>
        <v/>
      </c>
      <c r="AD1232" s="11" t="str">
        <f t="shared" si="154"/>
        <v/>
      </c>
      <c r="AE1232" s="11" t="str">
        <f t="array" ref="AE1232">IF(ISBLANK(D1232),"",IF(OR($H$2="y",$H$2="m"),IF(AA1232=AA1231,IF(OR(AB1232=$AB$4:$AB1231)=FALSE,AE1231&amp;C1232,AE1231),"("&amp;C1232)&amp;IF(AA1232=AA1233,IF(OR(AB1233=$AB$4:$AB1232)=FALSE,", ",""),") "),""))</f>
        <v/>
      </c>
      <c r="AF1232" s="11" t="str">
        <f t="shared" si="155"/>
        <v/>
      </c>
      <c r="AG1232" s="11" t="str">
        <f t="array" ref="AG1232">IF(ISBLANK(D1232),"",IF(OR($H$2="y",$H$2="m"),IF(AA1232=AA1231,IF(OR(AC1232=$AC$4:$AC1231)=FALSE,AG1231&amp;AF1232,AG1231),"("&amp;AF1232)&amp;IF(AA1232=AA1233,IF(OR(AC1233=$AC$4:$AC1232)=FALSE,", ",""),") "),""))</f>
        <v/>
      </c>
      <c r="AH1232" s="10" t="str">
        <f>IF((ISBLANK(D1232)),"",IF(D1232=D1231,AH1231,"")&amp;IF(B1231&lt;&gt;B1232,((IF(ISBLANK(E1232),$D$3&amp;"Non-type material: "&amp;$D$3,$D$3&amp;INDEX('type-categories'!$A$2:$B$100,MATCH(E1232,'type-categories'!$A$2:$A$100,0),2)&amp;$D$3))),"")&amp;(IF(K1232&lt;&gt;K1231,$C$2&amp;K1232&amp;$K$3&amp;$C$2&amp;" ",(IF(B1232&lt;&gt;B1231,$C$2&amp;K1232&amp;$K$3&amp;$C$2&amp;" ",""))))&amp;(IF(L1232="","",((IF(L1232&lt;&gt;L1231,$D$2&amp;L1232&amp;$L$3&amp;$D$2&amp;" ",IF(B1232&lt;&gt;B1231,$D$2&amp;L1232&amp;$L$3&amp;$D$2&amp;" ",""))))))&amp;(IF(M1232="","",((IF(M1232&lt;&gt;M1231,$E$2&amp;M1232&amp;$E$2&amp;","&amp;" ",IF(B1232&lt;&gt;B1231,$E$2&amp;M1232&amp;$E$2&amp;",",""))))))&amp;(IF(N1232="","",IF(N1232&lt;&gt;N1231,N1232&amp;", ",IF(B1232&lt;&gt;B1231,N1232&amp;", ",""))))&amp;(IF(ISBLANK(O1232),"",(IF(O1232&lt;&gt;O1231,O1232&amp;", ",IF(B1232&lt;&gt;B1231,O1232&amp;", ","")))))&amp;(IF(ISBLANK(P1232),"",(IF(P1232&lt;&gt;P1231,P1232&amp;", ",IF(B1232&lt;&gt;B1231,P1232&amp;", ",IF(Z1232&lt;&gt;Z1231,P1232&amp;", ",""))))))&amp;(IF(ISBLANK(Q1232),"",(IF(Q1232&lt;&gt;Q1231,Q1232&amp;", ",IF(B1232&lt;&gt;B1231,Q1232&amp;", ",IF(Z1232&lt;&gt;Z1231,Q1232&amp;", ",""))))))&amp;(IF(ISBLANK(R1232),"",(IF(R1232&lt;&gt;R1231,R1232&amp;"m, ",IF(B1232&lt;&gt;B1231,R1232&amp;"m, ",IF(Z1232&lt;&gt;Z1231,R1232&amp;"m, ",""))))))&amp;IF(ISBLANK(S1232),"",(IF(B1232&lt;&gt;B1231,S1232&amp;", ",IF(S1232&lt;&gt;S1231,IF((Z1232=Z1231),"same locality "&amp;S1232&amp;", ",S1232&amp;", "),""))))&amp;(IF(ISBLANK(T1232),"",(IF(T1232&lt;&gt;T1231,IF(ISBLANK(F$2),T1232&amp;", ",T1232&amp;" "&amp;F$2&amp;", "),(IF(B1232&lt;&gt;B1231,IF(ISBLANK(F$2),T1232&amp;", ",T1232&amp;" "&amp;F$2&amp;", "),(IF(Z1232&lt;&gt;Z1231,IF(ISBLANK(F$2),T1232&amp;", ",T1232&amp;" "&amp;F$2&amp;", "),IF((U1232&lt;&gt;U1231)*($G$2="Y"),"same collector, ","")))))))))&amp;(IF(ISBLANK(U1232),"",(IF(U1232&lt;&gt;U1231,U1232&amp;", ",(IF(B1232&lt;&gt;B1231,U1232&amp;", ",IF(Z1232&lt;&gt;Z1231,U1232&amp;", ",(IF(T1232&lt;&gt;T1231,IF((T1232&lt;&gt;T1231)*($G$2="Y"),"same date, ", ""),IF((T1232=T1231)*(U1232=U1231)*(S1232&lt;&gt;S1231)*($G$2="Y"),"same collector and date, ", ""))))))))))&amp;(IF(ISBLANK(V1232),"",V1232&amp;", "))&amp;IF((AA1232&lt;&gt;AA1233)*($H$2="y"),AD1232&amp;AE1232,IF((AA1232&lt;&gt;AA1233)*($H$2="m"),AD1232&amp;AG1232,IF(($H$2&lt;&gt;"m")*($H$2&lt;&gt;"Y"),(IF(F1232=0,"",F1232&amp;" "&amp;$F$4&amp;" "))&amp;(IF(G1232=0,"",G1232&amp;" "&amp;$G$4&amp;" "))&amp;(IF(H1232=0,"",H1232&amp;" "&amp;H$4&amp;" "))&amp;(IF(I1232=0,"",I1232&amp;" "&amp;$I$4&amp;" "))&amp;(IF(J1232=0,"",J1232&amp;" "&amp;$J$4&amp;" "))&amp;IF((ISBLANK(C1232)),"","("&amp;C1232&amp;")"),"")))&amp;IF((B1232=B1233)*(K1232=K1233)*(L1232=L1233)*(M1232=M1233),IF(($H$2&lt;&gt;"m")*($H$2&lt;&gt;"Y"), ", ", IF((ISNUMBER(FIND(")",AE1232))), ", ", "")),IF((B1232=B1233)*(K1232=K1233)*(L1232=L1233),"; ",". ")))</f>
        <v/>
      </c>
      <c r="AI1232" s="1"/>
    </row>
    <row r="1233" spans="1:35" x14ac:dyDescent="0.25">
      <c r="A1233" s="3" t="str">
        <f t="shared" si="156"/>
        <v/>
      </c>
      <c r="B1233" s="53" t="str">
        <f t="shared" si="160"/>
        <v/>
      </c>
      <c r="C1233" s="57"/>
      <c r="D1233" s="57"/>
      <c r="E1233" s="57"/>
      <c r="F1233" s="57"/>
      <c r="G1233" s="57"/>
      <c r="H1233" s="57"/>
      <c r="I1233" s="57"/>
      <c r="J1233" s="57"/>
      <c r="K1233" s="57"/>
      <c r="L1233" s="57"/>
      <c r="M1233" s="54"/>
      <c r="N1233" s="57"/>
      <c r="O1233" s="58"/>
      <c r="P1233" s="58"/>
      <c r="Q1233" s="58"/>
      <c r="R1233" s="58"/>
      <c r="S1233" s="54"/>
      <c r="T1233" s="57"/>
      <c r="U1233" s="57"/>
      <c r="V1233" s="57"/>
      <c r="W1233" s="57"/>
      <c r="X1233" s="147" t="str">
        <f>IF(ISBLANK(D1233),"",IF('order-admin-units'!$I$1&lt;&gt;"y", "", IF((K1233="")*(ISBLANK(D1233)=FALSE), 'order-admin-units'!$B$1+1, VLOOKUP(K1233, ordercountry, 2))))</f>
        <v/>
      </c>
      <c r="Y1233" s="147" t="str">
        <f>IF(ISBLANK(D1233),"",IF('order-admin-units'!$I$1&lt;&gt;"y", "", IF(L1233="", 'order-admin-units'!$B$2+1, VLOOKUP(K1233&amp;"@"&amp;L1233, orderadmin, 2))))</f>
        <v/>
      </c>
      <c r="Z1233" s="147" t="str">
        <f t="shared" si="157"/>
        <v/>
      </c>
      <c r="AA1233" s="147" t="str">
        <f t="shared" si="158"/>
        <v/>
      </c>
      <c r="AB1233" s="147" t="str">
        <f t="shared" si="159"/>
        <v/>
      </c>
      <c r="AC1233" s="147" t="str">
        <f t="shared" si="153"/>
        <v/>
      </c>
      <c r="AD1233" s="11" t="str">
        <f t="shared" si="154"/>
        <v/>
      </c>
      <c r="AE1233" s="11" t="str">
        <f t="array" ref="AE1233">IF(ISBLANK(D1233),"",IF(OR($H$2="y",$H$2="m"),IF(AA1233=AA1232,IF(OR(AB1233=$AB$4:$AB1232)=FALSE,AE1232&amp;C1233,AE1232),"("&amp;C1233)&amp;IF(AA1233=AA1234,IF(OR(AB1234=$AB$4:$AB1233)=FALSE,", ",""),") "),""))</f>
        <v/>
      </c>
      <c r="AF1233" s="11" t="str">
        <f t="shared" si="155"/>
        <v/>
      </c>
      <c r="AG1233" s="11" t="str">
        <f t="array" ref="AG1233">IF(ISBLANK(D1233),"",IF(OR($H$2="y",$H$2="m"),IF(AA1233=AA1232,IF(OR(AC1233=$AC$4:$AC1232)=FALSE,AG1232&amp;AF1233,AG1232),"("&amp;AF1233)&amp;IF(AA1233=AA1234,IF(OR(AC1234=$AC$4:$AC1233)=FALSE,", ",""),") "),""))</f>
        <v/>
      </c>
      <c r="AH1233" s="10" t="str">
        <f>IF((ISBLANK(D1233)),"",IF(D1233=D1232,AH1232,"")&amp;IF(B1232&lt;&gt;B1233,((IF(ISBLANK(E1233),$D$3&amp;"Non-type material: "&amp;$D$3,$D$3&amp;INDEX('type-categories'!$A$2:$B$100,MATCH(E1233,'type-categories'!$A$2:$A$100,0),2)&amp;$D$3))),"")&amp;(IF(K1233&lt;&gt;K1232,$C$2&amp;K1233&amp;$K$3&amp;$C$2&amp;" ",(IF(B1233&lt;&gt;B1232,$C$2&amp;K1233&amp;$K$3&amp;$C$2&amp;" ",""))))&amp;(IF(L1233="","",((IF(L1233&lt;&gt;L1232,$D$2&amp;L1233&amp;$L$3&amp;$D$2&amp;" ",IF(B1233&lt;&gt;B1232,$D$2&amp;L1233&amp;$L$3&amp;$D$2&amp;" ",""))))))&amp;(IF(M1233="","",((IF(M1233&lt;&gt;M1232,$E$2&amp;M1233&amp;$E$2&amp;","&amp;" ",IF(B1233&lt;&gt;B1232,$E$2&amp;M1233&amp;$E$2&amp;",",""))))))&amp;(IF(N1233="","",IF(N1233&lt;&gt;N1232,N1233&amp;", ",IF(B1233&lt;&gt;B1232,N1233&amp;", ",""))))&amp;(IF(ISBLANK(O1233),"",(IF(O1233&lt;&gt;O1232,O1233&amp;", ",IF(B1233&lt;&gt;B1232,O1233&amp;", ","")))))&amp;(IF(ISBLANK(P1233),"",(IF(P1233&lt;&gt;P1232,P1233&amp;", ",IF(B1233&lt;&gt;B1232,P1233&amp;", ",IF(Z1233&lt;&gt;Z1232,P1233&amp;", ",""))))))&amp;(IF(ISBLANK(Q1233),"",(IF(Q1233&lt;&gt;Q1232,Q1233&amp;", ",IF(B1233&lt;&gt;B1232,Q1233&amp;", ",IF(Z1233&lt;&gt;Z1232,Q1233&amp;", ",""))))))&amp;(IF(ISBLANK(R1233),"",(IF(R1233&lt;&gt;R1232,R1233&amp;"m, ",IF(B1233&lt;&gt;B1232,R1233&amp;"m, ",IF(Z1233&lt;&gt;Z1232,R1233&amp;"m, ",""))))))&amp;IF(ISBLANK(S1233),"",(IF(B1233&lt;&gt;B1232,S1233&amp;", ",IF(S1233&lt;&gt;S1232,IF((Z1233=Z1232),"same locality "&amp;S1233&amp;", ",S1233&amp;", "),""))))&amp;(IF(ISBLANK(T1233),"",(IF(T1233&lt;&gt;T1232,IF(ISBLANK(F$2),T1233&amp;", ",T1233&amp;" "&amp;F$2&amp;", "),(IF(B1233&lt;&gt;B1232,IF(ISBLANK(F$2),T1233&amp;", ",T1233&amp;" "&amp;F$2&amp;", "),(IF(Z1233&lt;&gt;Z1232,IF(ISBLANK(F$2),T1233&amp;", ",T1233&amp;" "&amp;F$2&amp;", "),IF((U1233&lt;&gt;U1232)*($G$2="Y"),"same collector, ","")))))))))&amp;(IF(ISBLANK(U1233),"",(IF(U1233&lt;&gt;U1232,U1233&amp;", ",(IF(B1233&lt;&gt;B1232,U1233&amp;", ",IF(Z1233&lt;&gt;Z1232,U1233&amp;", ",(IF(T1233&lt;&gt;T1232,IF((T1233&lt;&gt;T1232)*($G$2="Y"),"same date, ", ""),IF((T1233=T1232)*(U1233=U1232)*(S1233&lt;&gt;S1232)*($G$2="Y"),"same collector and date, ", ""))))))))))&amp;(IF(ISBLANK(V1233),"",V1233&amp;", "))&amp;IF((AA1233&lt;&gt;AA1234)*($H$2="y"),AD1233&amp;AE1233,IF((AA1233&lt;&gt;AA1234)*($H$2="m"),AD1233&amp;AG1233,IF(($H$2&lt;&gt;"m")*($H$2&lt;&gt;"Y"),(IF(F1233=0,"",F1233&amp;" "&amp;$F$4&amp;" "))&amp;(IF(G1233=0,"",G1233&amp;" "&amp;$G$4&amp;" "))&amp;(IF(H1233=0,"",H1233&amp;" "&amp;H$4&amp;" "))&amp;(IF(I1233=0,"",I1233&amp;" "&amp;$I$4&amp;" "))&amp;(IF(J1233=0,"",J1233&amp;" "&amp;$J$4&amp;" "))&amp;IF((ISBLANK(C1233)),"","("&amp;C1233&amp;")"),"")))&amp;IF((B1233=B1234)*(K1233=K1234)*(L1233=L1234)*(M1233=M1234),IF(($H$2&lt;&gt;"m")*($H$2&lt;&gt;"Y"), ", ", IF((ISNUMBER(FIND(")",AE1233))), ", ", "")),IF((B1233=B1234)*(K1233=K1234)*(L1233=L1234),"; ",". ")))</f>
        <v/>
      </c>
      <c r="AI1233" s="1"/>
    </row>
    <row r="1234" spans="1:35" x14ac:dyDescent="0.25">
      <c r="A1234" s="3" t="str">
        <f t="shared" si="156"/>
        <v/>
      </c>
      <c r="B1234" s="53" t="str">
        <f t="shared" si="160"/>
        <v/>
      </c>
      <c r="C1234" s="57"/>
      <c r="D1234" s="57"/>
      <c r="E1234" s="57"/>
      <c r="F1234" s="57"/>
      <c r="G1234" s="57"/>
      <c r="H1234" s="57"/>
      <c r="I1234" s="57"/>
      <c r="J1234" s="57"/>
      <c r="K1234" s="57"/>
      <c r="L1234" s="57"/>
      <c r="M1234" s="54"/>
      <c r="N1234" s="57"/>
      <c r="O1234" s="58"/>
      <c r="P1234" s="58"/>
      <c r="Q1234" s="58"/>
      <c r="R1234" s="58"/>
      <c r="S1234" s="54"/>
      <c r="T1234" s="57"/>
      <c r="U1234" s="57"/>
      <c r="V1234" s="57"/>
      <c r="W1234" s="57"/>
      <c r="X1234" s="147" t="str">
        <f>IF(ISBLANK(D1234),"",IF('order-admin-units'!$I$1&lt;&gt;"y", "", IF((K1234="")*(ISBLANK(D1234)=FALSE), 'order-admin-units'!$B$1+1, VLOOKUP(K1234, ordercountry, 2))))</f>
        <v/>
      </c>
      <c r="Y1234" s="147" t="str">
        <f>IF(ISBLANK(D1234),"",IF('order-admin-units'!$I$1&lt;&gt;"y", "", IF(L1234="", 'order-admin-units'!$B$2+1, VLOOKUP(K1234&amp;"@"&amp;L1234, orderadmin, 2))))</f>
        <v/>
      </c>
      <c r="Z1234" s="147" t="str">
        <f t="shared" si="157"/>
        <v/>
      </c>
      <c r="AA1234" s="147" t="str">
        <f t="shared" si="158"/>
        <v/>
      </c>
      <c r="AB1234" s="147" t="str">
        <f t="shared" si="159"/>
        <v/>
      </c>
      <c r="AC1234" s="147" t="str">
        <f t="shared" si="153"/>
        <v/>
      </c>
      <c r="AD1234" s="11" t="str">
        <f t="shared" si="154"/>
        <v/>
      </c>
      <c r="AE1234" s="11" t="str">
        <f t="array" ref="AE1234">IF(ISBLANK(D1234),"",IF(OR($H$2="y",$H$2="m"),IF(AA1234=AA1233,IF(OR(AB1234=$AB$4:$AB1233)=FALSE,AE1233&amp;C1234,AE1233),"("&amp;C1234)&amp;IF(AA1234=AA1235,IF(OR(AB1235=$AB$4:$AB1234)=FALSE,", ",""),") "),""))</f>
        <v/>
      </c>
      <c r="AF1234" s="11" t="str">
        <f t="shared" si="155"/>
        <v/>
      </c>
      <c r="AG1234" s="11" t="str">
        <f t="array" ref="AG1234">IF(ISBLANK(D1234),"",IF(OR($H$2="y",$H$2="m"),IF(AA1234=AA1233,IF(OR(AC1234=$AC$4:$AC1233)=FALSE,AG1233&amp;AF1234,AG1233),"("&amp;AF1234)&amp;IF(AA1234=AA1235,IF(OR(AC1235=$AC$4:$AC1234)=FALSE,", ",""),") "),""))</f>
        <v/>
      </c>
      <c r="AH1234" s="10" t="str">
        <f>IF((ISBLANK(D1234)),"",IF(D1234=D1233,AH1233,"")&amp;IF(B1233&lt;&gt;B1234,((IF(ISBLANK(E1234),$D$3&amp;"Non-type material: "&amp;$D$3,$D$3&amp;INDEX('type-categories'!$A$2:$B$100,MATCH(E1234,'type-categories'!$A$2:$A$100,0),2)&amp;$D$3))),"")&amp;(IF(K1234&lt;&gt;K1233,$C$2&amp;K1234&amp;$K$3&amp;$C$2&amp;" ",(IF(B1234&lt;&gt;B1233,$C$2&amp;K1234&amp;$K$3&amp;$C$2&amp;" ",""))))&amp;(IF(L1234="","",((IF(L1234&lt;&gt;L1233,$D$2&amp;L1234&amp;$L$3&amp;$D$2&amp;" ",IF(B1234&lt;&gt;B1233,$D$2&amp;L1234&amp;$L$3&amp;$D$2&amp;" ",""))))))&amp;(IF(M1234="","",((IF(M1234&lt;&gt;M1233,$E$2&amp;M1234&amp;$E$2&amp;","&amp;" ",IF(B1234&lt;&gt;B1233,$E$2&amp;M1234&amp;$E$2&amp;",",""))))))&amp;(IF(N1234="","",IF(N1234&lt;&gt;N1233,N1234&amp;", ",IF(B1234&lt;&gt;B1233,N1234&amp;", ",""))))&amp;(IF(ISBLANK(O1234),"",(IF(O1234&lt;&gt;O1233,O1234&amp;", ",IF(B1234&lt;&gt;B1233,O1234&amp;", ","")))))&amp;(IF(ISBLANK(P1234),"",(IF(P1234&lt;&gt;P1233,P1234&amp;", ",IF(B1234&lt;&gt;B1233,P1234&amp;", ",IF(Z1234&lt;&gt;Z1233,P1234&amp;", ",""))))))&amp;(IF(ISBLANK(Q1234),"",(IF(Q1234&lt;&gt;Q1233,Q1234&amp;", ",IF(B1234&lt;&gt;B1233,Q1234&amp;", ",IF(Z1234&lt;&gt;Z1233,Q1234&amp;", ",""))))))&amp;(IF(ISBLANK(R1234),"",(IF(R1234&lt;&gt;R1233,R1234&amp;"m, ",IF(B1234&lt;&gt;B1233,R1234&amp;"m, ",IF(Z1234&lt;&gt;Z1233,R1234&amp;"m, ",""))))))&amp;IF(ISBLANK(S1234),"",(IF(B1234&lt;&gt;B1233,S1234&amp;", ",IF(S1234&lt;&gt;S1233,IF((Z1234=Z1233),"same locality "&amp;S1234&amp;", ",S1234&amp;", "),""))))&amp;(IF(ISBLANK(T1234),"",(IF(T1234&lt;&gt;T1233,IF(ISBLANK(F$2),T1234&amp;", ",T1234&amp;" "&amp;F$2&amp;", "),(IF(B1234&lt;&gt;B1233,IF(ISBLANK(F$2),T1234&amp;", ",T1234&amp;" "&amp;F$2&amp;", "),(IF(Z1234&lt;&gt;Z1233,IF(ISBLANK(F$2),T1234&amp;", ",T1234&amp;" "&amp;F$2&amp;", "),IF((U1234&lt;&gt;U1233)*($G$2="Y"),"same collector, ","")))))))))&amp;(IF(ISBLANK(U1234),"",(IF(U1234&lt;&gt;U1233,U1234&amp;", ",(IF(B1234&lt;&gt;B1233,U1234&amp;", ",IF(Z1234&lt;&gt;Z1233,U1234&amp;", ",(IF(T1234&lt;&gt;T1233,IF((T1234&lt;&gt;T1233)*($G$2="Y"),"same date, ", ""),IF((T1234=T1233)*(U1234=U1233)*(S1234&lt;&gt;S1233)*($G$2="Y"),"same collector and date, ", ""))))))))))&amp;(IF(ISBLANK(V1234),"",V1234&amp;", "))&amp;IF((AA1234&lt;&gt;AA1235)*($H$2="y"),AD1234&amp;AE1234,IF((AA1234&lt;&gt;AA1235)*($H$2="m"),AD1234&amp;AG1234,IF(($H$2&lt;&gt;"m")*($H$2&lt;&gt;"Y"),(IF(F1234=0,"",F1234&amp;" "&amp;$F$4&amp;" "))&amp;(IF(G1234=0,"",G1234&amp;" "&amp;$G$4&amp;" "))&amp;(IF(H1234=0,"",H1234&amp;" "&amp;H$4&amp;" "))&amp;(IF(I1234=0,"",I1234&amp;" "&amp;$I$4&amp;" "))&amp;(IF(J1234=0,"",J1234&amp;" "&amp;$J$4&amp;" "))&amp;IF((ISBLANK(C1234)),"","("&amp;C1234&amp;")"),"")))&amp;IF((B1234=B1235)*(K1234=K1235)*(L1234=L1235)*(M1234=M1235),IF(($H$2&lt;&gt;"m")*($H$2&lt;&gt;"Y"), ", ", IF((ISNUMBER(FIND(")",AE1234))), ", ", "")),IF((B1234=B1235)*(K1234=K1235)*(L1234=L1235),"; ",". ")))</f>
        <v/>
      </c>
      <c r="AI1234" s="1"/>
    </row>
    <row r="1235" spans="1:35" x14ac:dyDescent="0.25">
      <c r="A1235" s="3" t="str">
        <f t="shared" si="156"/>
        <v/>
      </c>
      <c r="B1235" s="53" t="str">
        <f t="shared" si="160"/>
        <v/>
      </c>
      <c r="C1235" s="57"/>
      <c r="D1235" s="57"/>
      <c r="E1235" s="57"/>
      <c r="F1235" s="57"/>
      <c r="G1235" s="57"/>
      <c r="H1235" s="57"/>
      <c r="I1235" s="57"/>
      <c r="J1235" s="57"/>
      <c r="K1235" s="57"/>
      <c r="L1235" s="57"/>
      <c r="M1235" s="54"/>
      <c r="N1235" s="57"/>
      <c r="O1235" s="58"/>
      <c r="P1235" s="58"/>
      <c r="Q1235" s="58"/>
      <c r="R1235" s="58"/>
      <c r="S1235" s="54"/>
      <c r="T1235" s="57"/>
      <c r="U1235" s="57"/>
      <c r="V1235" s="57"/>
      <c r="W1235" s="57"/>
      <c r="X1235" s="147" t="str">
        <f>IF(ISBLANK(D1235),"",IF('order-admin-units'!$I$1&lt;&gt;"y", "", IF((K1235="")*(ISBLANK(D1235)=FALSE), 'order-admin-units'!$B$1+1, VLOOKUP(K1235, ordercountry, 2))))</f>
        <v/>
      </c>
      <c r="Y1235" s="147" t="str">
        <f>IF(ISBLANK(D1235),"",IF('order-admin-units'!$I$1&lt;&gt;"y", "", IF(L1235="", 'order-admin-units'!$B$2+1, VLOOKUP(K1235&amp;"@"&amp;L1235, orderadmin, 2))))</f>
        <v/>
      </c>
      <c r="Z1235" s="147" t="str">
        <f t="shared" si="157"/>
        <v/>
      </c>
      <c r="AA1235" s="147" t="str">
        <f t="shared" si="158"/>
        <v/>
      </c>
      <c r="AB1235" s="147" t="str">
        <f t="shared" si="159"/>
        <v/>
      </c>
      <c r="AC1235" s="147" t="str">
        <f t="shared" si="153"/>
        <v/>
      </c>
      <c r="AD1235" s="11" t="str">
        <f t="shared" si="154"/>
        <v/>
      </c>
      <c r="AE1235" s="11" t="str">
        <f t="array" ref="AE1235">IF(ISBLANK(D1235),"",IF(OR($H$2="y",$H$2="m"),IF(AA1235=AA1234,IF(OR(AB1235=$AB$4:$AB1234)=FALSE,AE1234&amp;C1235,AE1234),"("&amp;C1235)&amp;IF(AA1235=AA1236,IF(OR(AB1236=$AB$4:$AB1235)=FALSE,", ",""),") "),""))</f>
        <v/>
      </c>
      <c r="AF1235" s="11" t="str">
        <f t="shared" si="155"/>
        <v/>
      </c>
      <c r="AG1235" s="11" t="str">
        <f t="array" ref="AG1235">IF(ISBLANK(D1235),"",IF(OR($H$2="y",$H$2="m"),IF(AA1235=AA1234,IF(OR(AC1235=$AC$4:$AC1234)=FALSE,AG1234&amp;AF1235,AG1234),"("&amp;AF1235)&amp;IF(AA1235=AA1236,IF(OR(AC1236=$AC$4:$AC1235)=FALSE,", ",""),") "),""))</f>
        <v/>
      </c>
      <c r="AH1235" s="10" t="str">
        <f>IF((ISBLANK(D1235)),"",IF(D1235=D1234,AH1234,"")&amp;IF(B1234&lt;&gt;B1235,((IF(ISBLANK(E1235),$D$3&amp;"Non-type material: "&amp;$D$3,$D$3&amp;INDEX('type-categories'!$A$2:$B$100,MATCH(E1235,'type-categories'!$A$2:$A$100,0),2)&amp;$D$3))),"")&amp;(IF(K1235&lt;&gt;K1234,$C$2&amp;K1235&amp;$K$3&amp;$C$2&amp;" ",(IF(B1235&lt;&gt;B1234,$C$2&amp;K1235&amp;$K$3&amp;$C$2&amp;" ",""))))&amp;(IF(L1235="","",((IF(L1235&lt;&gt;L1234,$D$2&amp;L1235&amp;$L$3&amp;$D$2&amp;" ",IF(B1235&lt;&gt;B1234,$D$2&amp;L1235&amp;$L$3&amp;$D$2&amp;" ",""))))))&amp;(IF(M1235="","",((IF(M1235&lt;&gt;M1234,$E$2&amp;M1235&amp;$E$2&amp;","&amp;" ",IF(B1235&lt;&gt;B1234,$E$2&amp;M1235&amp;$E$2&amp;",",""))))))&amp;(IF(N1235="","",IF(N1235&lt;&gt;N1234,N1235&amp;", ",IF(B1235&lt;&gt;B1234,N1235&amp;", ",""))))&amp;(IF(ISBLANK(O1235),"",(IF(O1235&lt;&gt;O1234,O1235&amp;", ",IF(B1235&lt;&gt;B1234,O1235&amp;", ","")))))&amp;(IF(ISBLANK(P1235),"",(IF(P1235&lt;&gt;P1234,P1235&amp;", ",IF(B1235&lt;&gt;B1234,P1235&amp;", ",IF(Z1235&lt;&gt;Z1234,P1235&amp;", ",""))))))&amp;(IF(ISBLANK(Q1235),"",(IF(Q1235&lt;&gt;Q1234,Q1235&amp;", ",IF(B1235&lt;&gt;B1234,Q1235&amp;", ",IF(Z1235&lt;&gt;Z1234,Q1235&amp;", ",""))))))&amp;(IF(ISBLANK(R1235),"",(IF(R1235&lt;&gt;R1234,R1235&amp;"m, ",IF(B1235&lt;&gt;B1234,R1235&amp;"m, ",IF(Z1235&lt;&gt;Z1234,R1235&amp;"m, ",""))))))&amp;IF(ISBLANK(S1235),"",(IF(B1235&lt;&gt;B1234,S1235&amp;", ",IF(S1235&lt;&gt;S1234,IF((Z1235=Z1234),"same locality "&amp;S1235&amp;", ",S1235&amp;", "),""))))&amp;(IF(ISBLANK(T1235),"",(IF(T1235&lt;&gt;T1234,IF(ISBLANK(F$2),T1235&amp;", ",T1235&amp;" "&amp;F$2&amp;", "),(IF(B1235&lt;&gt;B1234,IF(ISBLANK(F$2),T1235&amp;", ",T1235&amp;" "&amp;F$2&amp;", "),(IF(Z1235&lt;&gt;Z1234,IF(ISBLANK(F$2),T1235&amp;", ",T1235&amp;" "&amp;F$2&amp;", "),IF((U1235&lt;&gt;U1234)*($G$2="Y"),"same collector, ","")))))))))&amp;(IF(ISBLANK(U1235),"",(IF(U1235&lt;&gt;U1234,U1235&amp;", ",(IF(B1235&lt;&gt;B1234,U1235&amp;", ",IF(Z1235&lt;&gt;Z1234,U1235&amp;", ",(IF(T1235&lt;&gt;T1234,IF((T1235&lt;&gt;T1234)*($G$2="Y"),"same date, ", ""),IF((T1235=T1234)*(U1235=U1234)*(S1235&lt;&gt;S1234)*($G$2="Y"),"same collector and date, ", ""))))))))))&amp;(IF(ISBLANK(V1235),"",V1235&amp;", "))&amp;IF((AA1235&lt;&gt;AA1236)*($H$2="y"),AD1235&amp;AE1235,IF((AA1235&lt;&gt;AA1236)*($H$2="m"),AD1235&amp;AG1235,IF(($H$2&lt;&gt;"m")*($H$2&lt;&gt;"Y"),(IF(F1235=0,"",F1235&amp;" "&amp;$F$4&amp;" "))&amp;(IF(G1235=0,"",G1235&amp;" "&amp;$G$4&amp;" "))&amp;(IF(H1235=0,"",H1235&amp;" "&amp;H$4&amp;" "))&amp;(IF(I1235=0,"",I1235&amp;" "&amp;$I$4&amp;" "))&amp;(IF(J1235=0,"",J1235&amp;" "&amp;$J$4&amp;" "))&amp;IF((ISBLANK(C1235)),"","("&amp;C1235&amp;")"),"")))&amp;IF((B1235=B1236)*(K1235=K1236)*(L1235=L1236)*(M1235=M1236),IF(($H$2&lt;&gt;"m")*($H$2&lt;&gt;"Y"), ", ", IF((ISNUMBER(FIND(")",AE1235))), ", ", "")),IF((B1235=B1236)*(K1235=K1236)*(L1235=L1236),"; ",". ")))</f>
        <v/>
      </c>
      <c r="AI1235" s="1"/>
    </row>
    <row r="1236" spans="1:35" x14ac:dyDescent="0.25">
      <c r="A1236" s="3" t="str">
        <f t="shared" si="156"/>
        <v/>
      </c>
      <c r="B1236" s="53" t="str">
        <f t="shared" si="160"/>
        <v/>
      </c>
      <c r="C1236" s="57"/>
      <c r="D1236" s="57"/>
      <c r="E1236" s="57"/>
      <c r="F1236" s="57"/>
      <c r="G1236" s="57"/>
      <c r="H1236" s="57"/>
      <c r="I1236" s="57"/>
      <c r="J1236" s="57"/>
      <c r="K1236" s="57"/>
      <c r="L1236" s="57"/>
      <c r="M1236" s="54"/>
      <c r="N1236" s="57"/>
      <c r="O1236" s="58"/>
      <c r="P1236" s="58"/>
      <c r="Q1236" s="58"/>
      <c r="R1236" s="58"/>
      <c r="S1236" s="54"/>
      <c r="T1236" s="57"/>
      <c r="U1236" s="57"/>
      <c r="V1236" s="57"/>
      <c r="W1236" s="57"/>
      <c r="X1236" s="147" t="str">
        <f>IF(ISBLANK(D1236),"",IF('order-admin-units'!$I$1&lt;&gt;"y", "", IF((K1236="")*(ISBLANK(D1236)=FALSE), 'order-admin-units'!$B$1+1, VLOOKUP(K1236, ordercountry, 2))))</f>
        <v/>
      </c>
      <c r="Y1236" s="147" t="str">
        <f>IF(ISBLANK(D1236),"",IF('order-admin-units'!$I$1&lt;&gt;"y", "", IF(L1236="", 'order-admin-units'!$B$2+1, VLOOKUP(K1236&amp;"@"&amp;L1236, orderadmin, 2))))</f>
        <v/>
      </c>
      <c r="Z1236" s="147" t="str">
        <f t="shared" si="157"/>
        <v/>
      </c>
      <c r="AA1236" s="147" t="str">
        <f t="shared" si="158"/>
        <v/>
      </c>
      <c r="AB1236" s="147" t="str">
        <f t="shared" si="159"/>
        <v/>
      </c>
      <c r="AC1236" s="147" t="str">
        <f t="shared" si="153"/>
        <v/>
      </c>
      <c r="AD1236" s="11" t="str">
        <f t="shared" si="154"/>
        <v/>
      </c>
      <c r="AE1236" s="11" t="str">
        <f t="array" ref="AE1236">IF(ISBLANK(D1236),"",IF(OR($H$2="y",$H$2="m"),IF(AA1236=AA1235,IF(OR(AB1236=$AB$4:$AB1235)=FALSE,AE1235&amp;C1236,AE1235),"("&amp;C1236)&amp;IF(AA1236=AA1237,IF(OR(AB1237=$AB$4:$AB1236)=FALSE,", ",""),") "),""))</f>
        <v/>
      </c>
      <c r="AF1236" s="11" t="str">
        <f t="shared" si="155"/>
        <v/>
      </c>
      <c r="AG1236" s="11" t="str">
        <f t="array" ref="AG1236">IF(ISBLANK(D1236),"",IF(OR($H$2="y",$H$2="m"),IF(AA1236=AA1235,IF(OR(AC1236=$AC$4:$AC1235)=FALSE,AG1235&amp;AF1236,AG1235),"("&amp;AF1236)&amp;IF(AA1236=AA1237,IF(OR(AC1237=$AC$4:$AC1236)=FALSE,", ",""),") "),""))</f>
        <v/>
      </c>
      <c r="AH1236" s="10" t="str">
        <f>IF((ISBLANK(D1236)),"",IF(D1236=D1235,AH1235,"")&amp;IF(B1235&lt;&gt;B1236,((IF(ISBLANK(E1236),$D$3&amp;"Non-type material: "&amp;$D$3,$D$3&amp;INDEX('type-categories'!$A$2:$B$100,MATCH(E1236,'type-categories'!$A$2:$A$100,0),2)&amp;$D$3))),"")&amp;(IF(K1236&lt;&gt;K1235,$C$2&amp;K1236&amp;$K$3&amp;$C$2&amp;" ",(IF(B1236&lt;&gt;B1235,$C$2&amp;K1236&amp;$K$3&amp;$C$2&amp;" ",""))))&amp;(IF(L1236="","",((IF(L1236&lt;&gt;L1235,$D$2&amp;L1236&amp;$L$3&amp;$D$2&amp;" ",IF(B1236&lt;&gt;B1235,$D$2&amp;L1236&amp;$L$3&amp;$D$2&amp;" ",""))))))&amp;(IF(M1236="","",((IF(M1236&lt;&gt;M1235,$E$2&amp;M1236&amp;$E$2&amp;","&amp;" ",IF(B1236&lt;&gt;B1235,$E$2&amp;M1236&amp;$E$2&amp;",",""))))))&amp;(IF(N1236="","",IF(N1236&lt;&gt;N1235,N1236&amp;", ",IF(B1236&lt;&gt;B1235,N1236&amp;", ",""))))&amp;(IF(ISBLANK(O1236),"",(IF(O1236&lt;&gt;O1235,O1236&amp;", ",IF(B1236&lt;&gt;B1235,O1236&amp;", ","")))))&amp;(IF(ISBLANK(P1236),"",(IF(P1236&lt;&gt;P1235,P1236&amp;", ",IF(B1236&lt;&gt;B1235,P1236&amp;", ",IF(Z1236&lt;&gt;Z1235,P1236&amp;", ",""))))))&amp;(IF(ISBLANK(Q1236),"",(IF(Q1236&lt;&gt;Q1235,Q1236&amp;", ",IF(B1236&lt;&gt;B1235,Q1236&amp;", ",IF(Z1236&lt;&gt;Z1235,Q1236&amp;", ",""))))))&amp;(IF(ISBLANK(R1236),"",(IF(R1236&lt;&gt;R1235,R1236&amp;"m, ",IF(B1236&lt;&gt;B1235,R1236&amp;"m, ",IF(Z1236&lt;&gt;Z1235,R1236&amp;"m, ",""))))))&amp;IF(ISBLANK(S1236),"",(IF(B1236&lt;&gt;B1235,S1236&amp;", ",IF(S1236&lt;&gt;S1235,IF((Z1236=Z1235),"same locality "&amp;S1236&amp;", ",S1236&amp;", "),""))))&amp;(IF(ISBLANK(T1236),"",(IF(T1236&lt;&gt;T1235,IF(ISBLANK(F$2),T1236&amp;", ",T1236&amp;" "&amp;F$2&amp;", "),(IF(B1236&lt;&gt;B1235,IF(ISBLANK(F$2),T1236&amp;", ",T1236&amp;" "&amp;F$2&amp;", "),(IF(Z1236&lt;&gt;Z1235,IF(ISBLANK(F$2),T1236&amp;", ",T1236&amp;" "&amp;F$2&amp;", "),IF((U1236&lt;&gt;U1235)*($G$2="Y"),"same collector, ","")))))))))&amp;(IF(ISBLANK(U1236),"",(IF(U1236&lt;&gt;U1235,U1236&amp;", ",(IF(B1236&lt;&gt;B1235,U1236&amp;", ",IF(Z1236&lt;&gt;Z1235,U1236&amp;", ",(IF(T1236&lt;&gt;T1235,IF((T1236&lt;&gt;T1235)*($G$2="Y"),"same date, ", ""),IF((T1236=T1235)*(U1236=U1235)*(S1236&lt;&gt;S1235)*($G$2="Y"),"same collector and date, ", ""))))))))))&amp;(IF(ISBLANK(V1236),"",V1236&amp;", "))&amp;IF((AA1236&lt;&gt;AA1237)*($H$2="y"),AD1236&amp;AE1236,IF((AA1236&lt;&gt;AA1237)*($H$2="m"),AD1236&amp;AG1236,IF(($H$2&lt;&gt;"m")*($H$2&lt;&gt;"Y"),(IF(F1236=0,"",F1236&amp;" "&amp;$F$4&amp;" "))&amp;(IF(G1236=0,"",G1236&amp;" "&amp;$G$4&amp;" "))&amp;(IF(H1236=0,"",H1236&amp;" "&amp;H$4&amp;" "))&amp;(IF(I1236=0,"",I1236&amp;" "&amp;$I$4&amp;" "))&amp;(IF(J1236=0,"",J1236&amp;" "&amp;$J$4&amp;" "))&amp;IF((ISBLANK(C1236)),"","("&amp;C1236&amp;")"),"")))&amp;IF((B1236=B1237)*(K1236=K1237)*(L1236=L1237)*(M1236=M1237),IF(($H$2&lt;&gt;"m")*($H$2&lt;&gt;"Y"), ", ", IF((ISNUMBER(FIND(")",AE1236))), ", ", "")),IF((B1236=B1237)*(K1236=K1237)*(L1236=L1237),"; ",". ")))</f>
        <v/>
      </c>
      <c r="AI1236" s="1"/>
    </row>
    <row r="1237" spans="1:35" x14ac:dyDescent="0.25">
      <c r="A1237" s="3" t="str">
        <f t="shared" si="156"/>
        <v/>
      </c>
      <c r="B1237" s="53" t="str">
        <f t="shared" si="160"/>
        <v/>
      </c>
      <c r="C1237" s="57"/>
      <c r="D1237" s="57"/>
      <c r="E1237" s="57"/>
      <c r="F1237" s="57"/>
      <c r="G1237" s="57"/>
      <c r="H1237" s="57"/>
      <c r="I1237" s="57"/>
      <c r="J1237" s="57"/>
      <c r="K1237" s="57"/>
      <c r="L1237" s="57"/>
      <c r="M1237" s="54"/>
      <c r="N1237" s="57"/>
      <c r="O1237" s="58"/>
      <c r="P1237" s="58"/>
      <c r="Q1237" s="58"/>
      <c r="R1237" s="58"/>
      <c r="S1237" s="54"/>
      <c r="T1237" s="57"/>
      <c r="U1237" s="57"/>
      <c r="V1237" s="57"/>
      <c r="W1237" s="57"/>
      <c r="X1237" s="147" t="str">
        <f>IF(ISBLANK(D1237),"",IF('order-admin-units'!$I$1&lt;&gt;"y", "", IF((K1237="")*(ISBLANK(D1237)=FALSE), 'order-admin-units'!$B$1+1, VLOOKUP(K1237, ordercountry, 2))))</f>
        <v/>
      </c>
      <c r="Y1237" s="147" t="str">
        <f>IF(ISBLANK(D1237),"",IF('order-admin-units'!$I$1&lt;&gt;"y", "", IF(L1237="", 'order-admin-units'!$B$2+1, VLOOKUP(K1237&amp;"@"&amp;L1237, orderadmin, 2))))</f>
        <v/>
      </c>
      <c r="Z1237" s="147" t="str">
        <f t="shared" si="157"/>
        <v/>
      </c>
      <c r="AA1237" s="147" t="str">
        <f t="shared" si="158"/>
        <v/>
      </c>
      <c r="AB1237" s="147" t="str">
        <f t="shared" si="159"/>
        <v/>
      </c>
      <c r="AC1237" s="147" t="str">
        <f t="shared" si="153"/>
        <v/>
      </c>
      <c r="AD1237" s="11" t="str">
        <f t="shared" si="154"/>
        <v/>
      </c>
      <c r="AE1237" s="11" t="str">
        <f t="array" ref="AE1237">IF(ISBLANK(D1237),"",IF(OR($H$2="y",$H$2="m"),IF(AA1237=AA1236,IF(OR(AB1237=$AB$4:$AB1236)=FALSE,AE1236&amp;C1237,AE1236),"("&amp;C1237)&amp;IF(AA1237=AA1238,IF(OR(AB1238=$AB$4:$AB1237)=FALSE,", ",""),") "),""))</f>
        <v/>
      </c>
      <c r="AF1237" s="11" t="str">
        <f t="shared" si="155"/>
        <v/>
      </c>
      <c r="AG1237" s="11" t="str">
        <f t="array" ref="AG1237">IF(ISBLANK(D1237),"",IF(OR($H$2="y",$H$2="m"),IF(AA1237=AA1236,IF(OR(AC1237=$AC$4:$AC1236)=FALSE,AG1236&amp;AF1237,AG1236),"("&amp;AF1237)&amp;IF(AA1237=AA1238,IF(OR(AC1238=$AC$4:$AC1237)=FALSE,", ",""),") "),""))</f>
        <v/>
      </c>
      <c r="AH1237" s="10" t="str">
        <f>IF((ISBLANK(D1237)),"",IF(D1237=D1236,AH1236,"")&amp;IF(B1236&lt;&gt;B1237,((IF(ISBLANK(E1237),$D$3&amp;"Non-type material: "&amp;$D$3,$D$3&amp;INDEX('type-categories'!$A$2:$B$100,MATCH(E1237,'type-categories'!$A$2:$A$100,0),2)&amp;$D$3))),"")&amp;(IF(K1237&lt;&gt;K1236,$C$2&amp;K1237&amp;$K$3&amp;$C$2&amp;" ",(IF(B1237&lt;&gt;B1236,$C$2&amp;K1237&amp;$K$3&amp;$C$2&amp;" ",""))))&amp;(IF(L1237="","",((IF(L1237&lt;&gt;L1236,$D$2&amp;L1237&amp;$L$3&amp;$D$2&amp;" ",IF(B1237&lt;&gt;B1236,$D$2&amp;L1237&amp;$L$3&amp;$D$2&amp;" ",""))))))&amp;(IF(M1237="","",((IF(M1237&lt;&gt;M1236,$E$2&amp;M1237&amp;$E$2&amp;","&amp;" ",IF(B1237&lt;&gt;B1236,$E$2&amp;M1237&amp;$E$2&amp;",",""))))))&amp;(IF(N1237="","",IF(N1237&lt;&gt;N1236,N1237&amp;", ",IF(B1237&lt;&gt;B1236,N1237&amp;", ",""))))&amp;(IF(ISBLANK(O1237),"",(IF(O1237&lt;&gt;O1236,O1237&amp;", ",IF(B1237&lt;&gt;B1236,O1237&amp;", ","")))))&amp;(IF(ISBLANK(P1237),"",(IF(P1237&lt;&gt;P1236,P1237&amp;", ",IF(B1237&lt;&gt;B1236,P1237&amp;", ",IF(Z1237&lt;&gt;Z1236,P1237&amp;", ",""))))))&amp;(IF(ISBLANK(Q1237),"",(IF(Q1237&lt;&gt;Q1236,Q1237&amp;", ",IF(B1237&lt;&gt;B1236,Q1237&amp;", ",IF(Z1237&lt;&gt;Z1236,Q1237&amp;", ",""))))))&amp;(IF(ISBLANK(R1237),"",(IF(R1237&lt;&gt;R1236,R1237&amp;"m, ",IF(B1237&lt;&gt;B1236,R1237&amp;"m, ",IF(Z1237&lt;&gt;Z1236,R1237&amp;"m, ",""))))))&amp;IF(ISBLANK(S1237),"",(IF(B1237&lt;&gt;B1236,S1237&amp;", ",IF(S1237&lt;&gt;S1236,IF((Z1237=Z1236),"same locality "&amp;S1237&amp;", ",S1237&amp;", "),""))))&amp;(IF(ISBLANK(T1237),"",(IF(T1237&lt;&gt;T1236,IF(ISBLANK(F$2),T1237&amp;", ",T1237&amp;" "&amp;F$2&amp;", "),(IF(B1237&lt;&gt;B1236,IF(ISBLANK(F$2),T1237&amp;", ",T1237&amp;" "&amp;F$2&amp;", "),(IF(Z1237&lt;&gt;Z1236,IF(ISBLANK(F$2),T1237&amp;", ",T1237&amp;" "&amp;F$2&amp;", "),IF((U1237&lt;&gt;U1236)*($G$2="Y"),"same collector, ","")))))))))&amp;(IF(ISBLANK(U1237),"",(IF(U1237&lt;&gt;U1236,U1237&amp;", ",(IF(B1237&lt;&gt;B1236,U1237&amp;", ",IF(Z1237&lt;&gt;Z1236,U1237&amp;", ",(IF(T1237&lt;&gt;T1236,IF((T1237&lt;&gt;T1236)*($G$2="Y"),"same date, ", ""),IF((T1237=T1236)*(U1237=U1236)*(S1237&lt;&gt;S1236)*($G$2="Y"),"same collector and date, ", ""))))))))))&amp;(IF(ISBLANK(V1237),"",V1237&amp;", "))&amp;IF((AA1237&lt;&gt;AA1238)*($H$2="y"),AD1237&amp;AE1237,IF((AA1237&lt;&gt;AA1238)*($H$2="m"),AD1237&amp;AG1237,IF(($H$2&lt;&gt;"m")*($H$2&lt;&gt;"Y"),(IF(F1237=0,"",F1237&amp;" "&amp;$F$4&amp;" "))&amp;(IF(G1237=0,"",G1237&amp;" "&amp;$G$4&amp;" "))&amp;(IF(H1237=0,"",H1237&amp;" "&amp;H$4&amp;" "))&amp;(IF(I1237=0,"",I1237&amp;" "&amp;$I$4&amp;" "))&amp;(IF(J1237=0,"",J1237&amp;" "&amp;$J$4&amp;" "))&amp;IF((ISBLANK(C1237)),"","("&amp;C1237&amp;")"),"")))&amp;IF((B1237=B1238)*(K1237=K1238)*(L1237=L1238)*(M1237=M1238),IF(($H$2&lt;&gt;"m")*($H$2&lt;&gt;"Y"), ", ", IF((ISNUMBER(FIND(")",AE1237))), ", ", "")),IF((B1237=B1238)*(K1237=K1238)*(L1237=L1238),"; ",". ")))</f>
        <v/>
      </c>
      <c r="AI1237" s="1"/>
    </row>
    <row r="1238" spans="1:35" x14ac:dyDescent="0.25">
      <c r="A1238" s="3" t="str">
        <f t="shared" si="156"/>
        <v/>
      </c>
      <c r="B1238" s="53" t="str">
        <f t="shared" si="160"/>
        <v/>
      </c>
      <c r="C1238" s="57"/>
      <c r="D1238" s="57"/>
      <c r="E1238" s="57"/>
      <c r="F1238" s="57"/>
      <c r="G1238" s="57"/>
      <c r="H1238" s="57"/>
      <c r="I1238" s="57"/>
      <c r="J1238" s="57"/>
      <c r="K1238" s="57"/>
      <c r="L1238" s="57"/>
      <c r="M1238" s="54"/>
      <c r="N1238" s="57"/>
      <c r="O1238" s="58"/>
      <c r="P1238" s="58"/>
      <c r="Q1238" s="58"/>
      <c r="R1238" s="58"/>
      <c r="S1238" s="54"/>
      <c r="T1238" s="57"/>
      <c r="U1238" s="57"/>
      <c r="V1238" s="57"/>
      <c r="W1238" s="57"/>
      <c r="X1238" s="147" t="str">
        <f>IF(ISBLANK(D1238),"",IF('order-admin-units'!$I$1&lt;&gt;"y", "", IF((K1238="")*(ISBLANK(D1238)=FALSE), 'order-admin-units'!$B$1+1, VLOOKUP(K1238, ordercountry, 2))))</f>
        <v/>
      </c>
      <c r="Y1238" s="147" t="str">
        <f>IF(ISBLANK(D1238),"",IF('order-admin-units'!$I$1&lt;&gt;"y", "", IF(L1238="", 'order-admin-units'!$B$2+1, VLOOKUP(K1238&amp;"@"&amp;L1238, orderadmin, 2))))</f>
        <v/>
      </c>
      <c r="Z1238" s="147" t="str">
        <f t="shared" si="157"/>
        <v/>
      </c>
      <c r="AA1238" s="147" t="str">
        <f t="shared" si="158"/>
        <v/>
      </c>
      <c r="AB1238" s="147" t="str">
        <f t="shared" si="159"/>
        <v/>
      </c>
      <c r="AC1238" s="147" t="str">
        <f t="shared" si="153"/>
        <v/>
      </c>
      <c r="AD1238" s="11" t="str">
        <f t="shared" si="154"/>
        <v/>
      </c>
      <c r="AE1238" s="11" t="str">
        <f t="array" ref="AE1238">IF(ISBLANK(D1238),"",IF(OR($H$2="y",$H$2="m"),IF(AA1238=AA1237,IF(OR(AB1238=$AB$4:$AB1237)=FALSE,AE1237&amp;C1238,AE1237),"("&amp;C1238)&amp;IF(AA1238=AA1239,IF(OR(AB1239=$AB$4:$AB1238)=FALSE,", ",""),") "),""))</f>
        <v/>
      </c>
      <c r="AF1238" s="11" t="str">
        <f t="shared" si="155"/>
        <v/>
      </c>
      <c r="AG1238" s="11" t="str">
        <f t="array" ref="AG1238">IF(ISBLANK(D1238),"",IF(OR($H$2="y",$H$2="m"),IF(AA1238=AA1237,IF(OR(AC1238=$AC$4:$AC1237)=FALSE,AG1237&amp;AF1238,AG1237),"("&amp;AF1238)&amp;IF(AA1238=AA1239,IF(OR(AC1239=$AC$4:$AC1238)=FALSE,", ",""),") "),""))</f>
        <v/>
      </c>
      <c r="AH1238" s="10" t="str">
        <f>IF((ISBLANK(D1238)),"",IF(D1238=D1237,AH1237,"")&amp;IF(B1237&lt;&gt;B1238,((IF(ISBLANK(E1238),$D$3&amp;"Non-type material: "&amp;$D$3,$D$3&amp;INDEX('type-categories'!$A$2:$B$100,MATCH(E1238,'type-categories'!$A$2:$A$100,0),2)&amp;$D$3))),"")&amp;(IF(K1238&lt;&gt;K1237,$C$2&amp;K1238&amp;$K$3&amp;$C$2&amp;" ",(IF(B1238&lt;&gt;B1237,$C$2&amp;K1238&amp;$K$3&amp;$C$2&amp;" ",""))))&amp;(IF(L1238="","",((IF(L1238&lt;&gt;L1237,$D$2&amp;L1238&amp;$L$3&amp;$D$2&amp;" ",IF(B1238&lt;&gt;B1237,$D$2&amp;L1238&amp;$L$3&amp;$D$2&amp;" ",""))))))&amp;(IF(M1238="","",((IF(M1238&lt;&gt;M1237,$E$2&amp;M1238&amp;$E$2&amp;","&amp;" ",IF(B1238&lt;&gt;B1237,$E$2&amp;M1238&amp;$E$2&amp;",",""))))))&amp;(IF(N1238="","",IF(N1238&lt;&gt;N1237,N1238&amp;", ",IF(B1238&lt;&gt;B1237,N1238&amp;", ",""))))&amp;(IF(ISBLANK(O1238),"",(IF(O1238&lt;&gt;O1237,O1238&amp;", ",IF(B1238&lt;&gt;B1237,O1238&amp;", ","")))))&amp;(IF(ISBLANK(P1238),"",(IF(P1238&lt;&gt;P1237,P1238&amp;", ",IF(B1238&lt;&gt;B1237,P1238&amp;", ",IF(Z1238&lt;&gt;Z1237,P1238&amp;", ",""))))))&amp;(IF(ISBLANK(Q1238),"",(IF(Q1238&lt;&gt;Q1237,Q1238&amp;", ",IF(B1238&lt;&gt;B1237,Q1238&amp;", ",IF(Z1238&lt;&gt;Z1237,Q1238&amp;", ",""))))))&amp;(IF(ISBLANK(R1238),"",(IF(R1238&lt;&gt;R1237,R1238&amp;"m, ",IF(B1238&lt;&gt;B1237,R1238&amp;"m, ",IF(Z1238&lt;&gt;Z1237,R1238&amp;"m, ",""))))))&amp;IF(ISBLANK(S1238),"",(IF(B1238&lt;&gt;B1237,S1238&amp;", ",IF(S1238&lt;&gt;S1237,IF((Z1238=Z1237),"same locality "&amp;S1238&amp;", ",S1238&amp;", "),""))))&amp;(IF(ISBLANK(T1238),"",(IF(T1238&lt;&gt;T1237,IF(ISBLANK(F$2),T1238&amp;", ",T1238&amp;" "&amp;F$2&amp;", "),(IF(B1238&lt;&gt;B1237,IF(ISBLANK(F$2),T1238&amp;", ",T1238&amp;" "&amp;F$2&amp;", "),(IF(Z1238&lt;&gt;Z1237,IF(ISBLANK(F$2),T1238&amp;", ",T1238&amp;" "&amp;F$2&amp;", "),IF((U1238&lt;&gt;U1237)*($G$2="Y"),"same collector, ","")))))))))&amp;(IF(ISBLANK(U1238),"",(IF(U1238&lt;&gt;U1237,U1238&amp;", ",(IF(B1238&lt;&gt;B1237,U1238&amp;", ",IF(Z1238&lt;&gt;Z1237,U1238&amp;", ",(IF(T1238&lt;&gt;T1237,IF((T1238&lt;&gt;T1237)*($G$2="Y"),"same date, ", ""),IF((T1238=T1237)*(U1238=U1237)*(S1238&lt;&gt;S1237)*($G$2="Y"),"same collector and date, ", ""))))))))))&amp;(IF(ISBLANK(V1238),"",V1238&amp;", "))&amp;IF((AA1238&lt;&gt;AA1239)*($H$2="y"),AD1238&amp;AE1238,IF((AA1238&lt;&gt;AA1239)*($H$2="m"),AD1238&amp;AG1238,IF(($H$2&lt;&gt;"m")*($H$2&lt;&gt;"Y"),(IF(F1238=0,"",F1238&amp;" "&amp;$F$4&amp;" "))&amp;(IF(G1238=0,"",G1238&amp;" "&amp;$G$4&amp;" "))&amp;(IF(H1238=0,"",H1238&amp;" "&amp;H$4&amp;" "))&amp;(IF(I1238=0,"",I1238&amp;" "&amp;$I$4&amp;" "))&amp;(IF(J1238=0,"",J1238&amp;" "&amp;$J$4&amp;" "))&amp;IF((ISBLANK(C1238)),"","("&amp;C1238&amp;")"),"")))&amp;IF((B1238=B1239)*(K1238=K1239)*(L1238=L1239)*(M1238=M1239),IF(($H$2&lt;&gt;"m")*($H$2&lt;&gt;"Y"), ", ", IF((ISNUMBER(FIND(")",AE1238))), ", ", "")),IF((B1238=B1239)*(K1238=K1239)*(L1238=L1239),"; ",". ")))</f>
        <v/>
      </c>
      <c r="AI1238" s="1"/>
    </row>
    <row r="1239" spans="1:35" x14ac:dyDescent="0.25">
      <c r="A1239" s="3" t="str">
        <f t="shared" si="156"/>
        <v/>
      </c>
      <c r="B1239" s="53" t="str">
        <f t="shared" si="160"/>
        <v/>
      </c>
      <c r="C1239" s="57"/>
      <c r="D1239" s="57"/>
      <c r="E1239" s="57"/>
      <c r="F1239" s="57"/>
      <c r="G1239" s="57"/>
      <c r="H1239" s="57"/>
      <c r="I1239" s="57"/>
      <c r="J1239" s="57"/>
      <c r="K1239" s="57"/>
      <c r="L1239" s="57"/>
      <c r="M1239" s="54"/>
      <c r="N1239" s="57"/>
      <c r="O1239" s="58"/>
      <c r="P1239" s="58"/>
      <c r="Q1239" s="58"/>
      <c r="R1239" s="58"/>
      <c r="S1239" s="54"/>
      <c r="T1239" s="57"/>
      <c r="U1239" s="57"/>
      <c r="V1239" s="57"/>
      <c r="W1239" s="57"/>
      <c r="X1239" s="147" t="str">
        <f>IF(ISBLANK(D1239),"",IF('order-admin-units'!$I$1&lt;&gt;"y", "", IF((K1239="")*(ISBLANK(D1239)=FALSE), 'order-admin-units'!$B$1+1, VLOOKUP(K1239, ordercountry, 2))))</f>
        <v/>
      </c>
      <c r="Y1239" s="147" t="str">
        <f>IF(ISBLANK(D1239),"",IF('order-admin-units'!$I$1&lt;&gt;"y", "", IF(L1239="", 'order-admin-units'!$B$2+1, VLOOKUP(K1239&amp;"@"&amp;L1239, orderadmin, 2))))</f>
        <v/>
      </c>
      <c r="Z1239" s="147" t="str">
        <f t="shared" si="157"/>
        <v/>
      </c>
      <c r="AA1239" s="147" t="str">
        <f t="shared" si="158"/>
        <v/>
      </c>
      <c r="AB1239" s="147" t="str">
        <f t="shared" si="159"/>
        <v/>
      </c>
      <c r="AC1239" s="147" t="str">
        <f t="shared" si="153"/>
        <v/>
      </c>
      <c r="AD1239" s="11" t="str">
        <f t="shared" si="154"/>
        <v/>
      </c>
      <c r="AE1239" s="11" t="str">
        <f t="array" ref="AE1239">IF(ISBLANK(D1239),"",IF(OR($H$2="y",$H$2="m"),IF(AA1239=AA1238,IF(OR(AB1239=$AB$4:$AB1238)=FALSE,AE1238&amp;C1239,AE1238),"("&amp;C1239)&amp;IF(AA1239=AA1240,IF(OR(AB1240=$AB$4:$AB1239)=FALSE,", ",""),") "),""))</f>
        <v/>
      </c>
      <c r="AF1239" s="11" t="str">
        <f t="shared" si="155"/>
        <v/>
      </c>
      <c r="AG1239" s="11" t="str">
        <f t="array" ref="AG1239">IF(ISBLANK(D1239),"",IF(OR($H$2="y",$H$2="m"),IF(AA1239=AA1238,IF(OR(AC1239=$AC$4:$AC1238)=FALSE,AG1238&amp;AF1239,AG1238),"("&amp;AF1239)&amp;IF(AA1239=AA1240,IF(OR(AC1240=$AC$4:$AC1239)=FALSE,", ",""),") "),""))</f>
        <v/>
      </c>
      <c r="AH1239" s="10" t="str">
        <f>IF((ISBLANK(D1239)),"",IF(D1239=D1238,AH1238,"")&amp;IF(B1238&lt;&gt;B1239,((IF(ISBLANK(E1239),$D$3&amp;"Non-type material: "&amp;$D$3,$D$3&amp;INDEX('type-categories'!$A$2:$B$100,MATCH(E1239,'type-categories'!$A$2:$A$100,0),2)&amp;$D$3))),"")&amp;(IF(K1239&lt;&gt;K1238,$C$2&amp;K1239&amp;$K$3&amp;$C$2&amp;" ",(IF(B1239&lt;&gt;B1238,$C$2&amp;K1239&amp;$K$3&amp;$C$2&amp;" ",""))))&amp;(IF(L1239="","",((IF(L1239&lt;&gt;L1238,$D$2&amp;L1239&amp;$L$3&amp;$D$2&amp;" ",IF(B1239&lt;&gt;B1238,$D$2&amp;L1239&amp;$L$3&amp;$D$2&amp;" ",""))))))&amp;(IF(M1239="","",((IF(M1239&lt;&gt;M1238,$E$2&amp;M1239&amp;$E$2&amp;","&amp;" ",IF(B1239&lt;&gt;B1238,$E$2&amp;M1239&amp;$E$2&amp;",",""))))))&amp;(IF(N1239="","",IF(N1239&lt;&gt;N1238,N1239&amp;", ",IF(B1239&lt;&gt;B1238,N1239&amp;", ",""))))&amp;(IF(ISBLANK(O1239),"",(IF(O1239&lt;&gt;O1238,O1239&amp;", ",IF(B1239&lt;&gt;B1238,O1239&amp;", ","")))))&amp;(IF(ISBLANK(P1239),"",(IF(P1239&lt;&gt;P1238,P1239&amp;", ",IF(B1239&lt;&gt;B1238,P1239&amp;", ",IF(Z1239&lt;&gt;Z1238,P1239&amp;", ",""))))))&amp;(IF(ISBLANK(Q1239),"",(IF(Q1239&lt;&gt;Q1238,Q1239&amp;", ",IF(B1239&lt;&gt;B1238,Q1239&amp;", ",IF(Z1239&lt;&gt;Z1238,Q1239&amp;", ",""))))))&amp;(IF(ISBLANK(R1239),"",(IF(R1239&lt;&gt;R1238,R1239&amp;"m, ",IF(B1239&lt;&gt;B1238,R1239&amp;"m, ",IF(Z1239&lt;&gt;Z1238,R1239&amp;"m, ",""))))))&amp;IF(ISBLANK(S1239),"",(IF(B1239&lt;&gt;B1238,S1239&amp;", ",IF(S1239&lt;&gt;S1238,IF((Z1239=Z1238),"same locality "&amp;S1239&amp;", ",S1239&amp;", "),""))))&amp;(IF(ISBLANK(T1239),"",(IF(T1239&lt;&gt;T1238,IF(ISBLANK(F$2),T1239&amp;", ",T1239&amp;" "&amp;F$2&amp;", "),(IF(B1239&lt;&gt;B1238,IF(ISBLANK(F$2),T1239&amp;", ",T1239&amp;" "&amp;F$2&amp;", "),(IF(Z1239&lt;&gt;Z1238,IF(ISBLANK(F$2),T1239&amp;", ",T1239&amp;" "&amp;F$2&amp;", "),IF((U1239&lt;&gt;U1238)*($G$2="Y"),"same collector, ","")))))))))&amp;(IF(ISBLANK(U1239),"",(IF(U1239&lt;&gt;U1238,U1239&amp;", ",(IF(B1239&lt;&gt;B1238,U1239&amp;", ",IF(Z1239&lt;&gt;Z1238,U1239&amp;", ",(IF(T1239&lt;&gt;T1238,IF((T1239&lt;&gt;T1238)*($G$2="Y"),"same date, ", ""),IF((T1239=T1238)*(U1239=U1238)*(S1239&lt;&gt;S1238)*($G$2="Y"),"same collector and date, ", ""))))))))))&amp;(IF(ISBLANK(V1239),"",V1239&amp;", "))&amp;IF((AA1239&lt;&gt;AA1240)*($H$2="y"),AD1239&amp;AE1239,IF((AA1239&lt;&gt;AA1240)*($H$2="m"),AD1239&amp;AG1239,IF(($H$2&lt;&gt;"m")*($H$2&lt;&gt;"Y"),(IF(F1239=0,"",F1239&amp;" "&amp;$F$4&amp;" "))&amp;(IF(G1239=0,"",G1239&amp;" "&amp;$G$4&amp;" "))&amp;(IF(H1239=0,"",H1239&amp;" "&amp;H$4&amp;" "))&amp;(IF(I1239=0,"",I1239&amp;" "&amp;$I$4&amp;" "))&amp;(IF(J1239=0,"",J1239&amp;" "&amp;$J$4&amp;" "))&amp;IF((ISBLANK(C1239)),"","("&amp;C1239&amp;")"),"")))&amp;IF((B1239=B1240)*(K1239=K1240)*(L1239=L1240)*(M1239=M1240),IF(($H$2&lt;&gt;"m")*($H$2&lt;&gt;"Y"), ", ", IF((ISNUMBER(FIND(")",AE1239))), ", ", "")),IF((B1239=B1240)*(K1239=K1240)*(L1239=L1240),"; ",". ")))</f>
        <v/>
      </c>
      <c r="AI1239" s="1"/>
    </row>
    <row r="1240" spans="1:35" x14ac:dyDescent="0.25">
      <c r="A1240" s="3" t="str">
        <f t="shared" si="156"/>
        <v/>
      </c>
      <c r="B1240" s="53" t="str">
        <f t="shared" si="160"/>
        <v/>
      </c>
      <c r="C1240" s="57"/>
      <c r="D1240" s="57"/>
      <c r="E1240" s="57"/>
      <c r="F1240" s="57"/>
      <c r="G1240" s="57"/>
      <c r="H1240" s="57"/>
      <c r="I1240" s="57"/>
      <c r="J1240" s="57"/>
      <c r="K1240" s="57"/>
      <c r="L1240" s="57"/>
      <c r="M1240" s="54"/>
      <c r="N1240" s="57"/>
      <c r="O1240" s="58"/>
      <c r="P1240" s="58"/>
      <c r="Q1240" s="58"/>
      <c r="R1240" s="58"/>
      <c r="S1240" s="54"/>
      <c r="T1240" s="57"/>
      <c r="U1240" s="57"/>
      <c r="V1240" s="57"/>
      <c r="W1240" s="57"/>
      <c r="X1240" s="147" t="str">
        <f>IF(ISBLANK(D1240),"",IF('order-admin-units'!$I$1&lt;&gt;"y", "", IF((K1240="")*(ISBLANK(D1240)=FALSE), 'order-admin-units'!$B$1+1, VLOOKUP(K1240, ordercountry, 2))))</f>
        <v/>
      </c>
      <c r="Y1240" s="147" t="str">
        <f>IF(ISBLANK(D1240),"",IF('order-admin-units'!$I$1&lt;&gt;"y", "", IF(L1240="", 'order-admin-units'!$B$2+1, VLOOKUP(K1240&amp;"@"&amp;L1240, orderadmin, 2))))</f>
        <v/>
      </c>
      <c r="Z1240" s="147" t="str">
        <f t="shared" si="157"/>
        <v/>
      </c>
      <c r="AA1240" s="147" t="str">
        <f t="shared" si="158"/>
        <v/>
      </c>
      <c r="AB1240" s="147" t="str">
        <f t="shared" si="159"/>
        <v/>
      </c>
      <c r="AC1240" s="147" t="str">
        <f t="shared" si="153"/>
        <v/>
      </c>
      <c r="AD1240" s="11" t="str">
        <f t="shared" si="154"/>
        <v/>
      </c>
      <c r="AE1240" s="11" t="str">
        <f t="array" ref="AE1240">IF(ISBLANK(D1240),"",IF(OR($H$2="y",$H$2="m"),IF(AA1240=AA1239,IF(OR(AB1240=$AB$4:$AB1239)=FALSE,AE1239&amp;C1240,AE1239),"("&amp;C1240)&amp;IF(AA1240=AA1241,IF(OR(AB1241=$AB$4:$AB1240)=FALSE,", ",""),") "),""))</f>
        <v/>
      </c>
      <c r="AF1240" s="11" t="str">
        <f t="shared" si="155"/>
        <v/>
      </c>
      <c r="AG1240" s="11" t="str">
        <f t="array" ref="AG1240">IF(ISBLANK(D1240),"",IF(OR($H$2="y",$H$2="m"),IF(AA1240=AA1239,IF(OR(AC1240=$AC$4:$AC1239)=FALSE,AG1239&amp;AF1240,AG1239),"("&amp;AF1240)&amp;IF(AA1240=AA1241,IF(OR(AC1241=$AC$4:$AC1240)=FALSE,", ",""),") "),""))</f>
        <v/>
      </c>
      <c r="AH1240" s="10" t="str">
        <f>IF((ISBLANK(D1240)),"",IF(D1240=D1239,AH1239,"")&amp;IF(B1239&lt;&gt;B1240,((IF(ISBLANK(E1240),$D$3&amp;"Non-type material: "&amp;$D$3,$D$3&amp;INDEX('type-categories'!$A$2:$B$100,MATCH(E1240,'type-categories'!$A$2:$A$100,0),2)&amp;$D$3))),"")&amp;(IF(K1240&lt;&gt;K1239,$C$2&amp;K1240&amp;$K$3&amp;$C$2&amp;" ",(IF(B1240&lt;&gt;B1239,$C$2&amp;K1240&amp;$K$3&amp;$C$2&amp;" ",""))))&amp;(IF(L1240="","",((IF(L1240&lt;&gt;L1239,$D$2&amp;L1240&amp;$L$3&amp;$D$2&amp;" ",IF(B1240&lt;&gt;B1239,$D$2&amp;L1240&amp;$L$3&amp;$D$2&amp;" ",""))))))&amp;(IF(M1240="","",((IF(M1240&lt;&gt;M1239,$E$2&amp;M1240&amp;$E$2&amp;","&amp;" ",IF(B1240&lt;&gt;B1239,$E$2&amp;M1240&amp;$E$2&amp;",",""))))))&amp;(IF(N1240="","",IF(N1240&lt;&gt;N1239,N1240&amp;", ",IF(B1240&lt;&gt;B1239,N1240&amp;", ",""))))&amp;(IF(ISBLANK(O1240),"",(IF(O1240&lt;&gt;O1239,O1240&amp;", ",IF(B1240&lt;&gt;B1239,O1240&amp;", ","")))))&amp;(IF(ISBLANK(P1240),"",(IF(P1240&lt;&gt;P1239,P1240&amp;", ",IF(B1240&lt;&gt;B1239,P1240&amp;", ",IF(Z1240&lt;&gt;Z1239,P1240&amp;", ",""))))))&amp;(IF(ISBLANK(Q1240),"",(IF(Q1240&lt;&gt;Q1239,Q1240&amp;", ",IF(B1240&lt;&gt;B1239,Q1240&amp;", ",IF(Z1240&lt;&gt;Z1239,Q1240&amp;", ",""))))))&amp;(IF(ISBLANK(R1240),"",(IF(R1240&lt;&gt;R1239,R1240&amp;"m, ",IF(B1240&lt;&gt;B1239,R1240&amp;"m, ",IF(Z1240&lt;&gt;Z1239,R1240&amp;"m, ",""))))))&amp;IF(ISBLANK(S1240),"",(IF(B1240&lt;&gt;B1239,S1240&amp;", ",IF(S1240&lt;&gt;S1239,IF((Z1240=Z1239),"same locality "&amp;S1240&amp;", ",S1240&amp;", "),""))))&amp;(IF(ISBLANK(T1240),"",(IF(T1240&lt;&gt;T1239,IF(ISBLANK(F$2),T1240&amp;", ",T1240&amp;" "&amp;F$2&amp;", "),(IF(B1240&lt;&gt;B1239,IF(ISBLANK(F$2),T1240&amp;", ",T1240&amp;" "&amp;F$2&amp;", "),(IF(Z1240&lt;&gt;Z1239,IF(ISBLANK(F$2),T1240&amp;", ",T1240&amp;" "&amp;F$2&amp;", "),IF((U1240&lt;&gt;U1239)*($G$2="Y"),"same collector, ","")))))))))&amp;(IF(ISBLANK(U1240),"",(IF(U1240&lt;&gt;U1239,U1240&amp;", ",(IF(B1240&lt;&gt;B1239,U1240&amp;", ",IF(Z1240&lt;&gt;Z1239,U1240&amp;", ",(IF(T1240&lt;&gt;T1239,IF((T1240&lt;&gt;T1239)*($G$2="Y"),"same date, ", ""),IF((T1240=T1239)*(U1240=U1239)*(S1240&lt;&gt;S1239)*($G$2="Y"),"same collector and date, ", ""))))))))))&amp;(IF(ISBLANK(V1240),"",V1240&amp;", "))&amp;IF((AA1240&lt;&gt;AA1241)*($H$2="y"),AD1240&amp;AE1240,IF((AA1240&lt;&gt;AA1241)*($H$2="m"),AD1240&amp;AG1240,IF(($H$2&lt;&gt;"m")*($H$2&lt;&gt;"Y"),(IF(F1240=0,"",F1240&amp;" "&amp;$F$4&amp;" "))&amp;(IF(G1240=0,"",G1240&amp;" "&amp;$G$4&amp;" "))&amp;(IF(H1240=0,"",H1240&amp;" "&amp;H$4&amp;" "))&amp;(IF(I1240=0,"",I1240&amp;" "&amp;$I$4&amp;" "))&amp;(IF(J1240=0,"",J1240&amp;" "&amp;$J$4&amp;" "))&amp;IF((ISBLANK(C1240)),"","("&amp;C1240&amp;")"),"")))&amp;IF((B1240=B1241)*(K1240=K1241)*(L1240=L1241)*(M1240=M1241),IF(($H$2&lt;&gt;"m")*($H$2&lt;&gt;"Y"), ", ", IF((ISNUMBER(FIND(")",AE1240))), ", ", "")),IF((B1240=B1241)*(K1240=K1241)*(L1240=L1241),"; ",". ")))</f>
        <v/>
      </c>
      <c r="AI1240" s="1"/>
    </row>
    <row r="1241" spans="1:35" x14ac:dyDescent="0.25">
      <c r="A1241" s="3" t="str">
        <f t="shared" si="156"/>
        <v/>
      </c>
      <c r="B1241" s="53" t="str">
        <f t="shared" si="160"/>
        <v/>
      </c>
      <c r="C1241" s="57"/>
      <c r="D1241" s="57"/>
      <c r="E1241" s="57"/>
      <c r="F1241" s="57"/>
      <c r="G1241" s="57"/>
      <c r="H1241" s="57"/>
      <c r="I1241" s="57"/>
      <c r="J1241" s="57"/>
      <c r="K1241" s="57"/>
      <c r="L1241" s="57"/>
      <c r="M1241" s="54"/>
      <c r="N1241" s="57"/>
      <c r="O1241" s="58"/>
      <c r="P1241" s="58"/>
      <c r="Q1241" s="58"/>
      <c r="R1241" s="58"/>
      <c r="S1241" s="54"/>
      <c r="T1241" s="57"/>
      <c r="U1241" s="57"/>
      <c r="V1241" s="57"/>
      <c r="W1241" s="57"/>
      <c r="X1241" s="147" t="str">
        <f>IF(ISBLANK(D1241),"",IF('order-admin-units'!$I$1&lt;&gt;"y", "", IF((K1241="")*(ISBLANK(D1241)=FALSE), 'order-admin-units'!$B$1+1, VLOOKUP(K1241, ordercountry, 2))))</f>
        <v/>
      </c>
      <c r="Y1241" s="147" t="str">
        <f>IF(ISBLANK(D1241),"",IF('order-admin-units'!$I$1&lt;&gt;"y", "", IF(L1241="", 'order-admin-units'!$B$2+1, VLOOKUP(K1241&amp;"@"&amp;L1241, orderadmin, 2))))</f>
        <v/>
      </c>
      <c r="Z1241" s="147" t="str">
        <f t="shared" si="157"/>
        <v/>
      </c>
      <c r="AA1241" s="147" t="str">
        <f t="shared" si="158"/>
        <v/>
      </c>
      <c r="AB1241" s="147" t="str">
        <f t="shared" si="159"/>
        <v/>
      </c>
      <c r="AC1241" s="147" t="str">
        <f t="shared" si="153"/>
        <v/>
      </c>
      <c r="AD1241" s="11" t="str">
        <f t="shared" si="154"/>
        <v/>
      </c>
      <c r="AE1241" s="11" t="str">
        <f t="array" ref="AE1241">IF(ISBLANK(D1241),"",IF(OR($H$2="y",$H$2="m"),IF(AA1241=AA1240,IF(OR(AB1241=$AB$4:$AB1240)=FALSE,AE1240&amp;C1241,AE1240),"("&amp;C1241)&amp;IF(AA1241=AA1242,IF(OR(AB1242=$AB$4:$AB1241)=FALSE,", ",""),") "),""))</f>
        <v/>
      </c>
      <c r="AF1241" s="11" t="str">
        <f t="shared" si="155"/>
        <v/>
      </c>
      <c r="AG1241" s="11" t="str">
        <f t="array" ref="AG1241">IF(ISBLANK(D1241),"",IF(OR($H$2="y",$H$2="m"),IF(AA1241=AA1240,IF(OR(AC1241=$AC$4:$AC1240)=FALSE,AG1240&amp;AF1241,AG1240),"("&amp;AF1241)&amp;IF(AA1241=AA1242,IF(OR(AC1242=$AC$4:$AC1241)=FALSE,", ",""),") "),""))</f>
        <v/>
      </c>
      <c r="AH1241" s="10" t="str">
        <f>IF((ISBLANK(D1241)),"",IF(D1241=D1240,AH1240,"")&amp;IF(B1240&lt;&gt;B1241,((IF(ISBLANK(E1241),$D$3&amp;"Non-type material: "&amp;$D$3,$D$3&amp;INDEX('type-categories'!$A$2:$B$100,MATCH(E1241,'type-categories'!$A$2:$A$100,0),2)&amp;$D$3))),"")&amp;(IF(K1241&lt;&gt;K1240,$C$2&amp;K1241&amp;$K$3&amp;$C$2&amp;" ",(IF(B1241&lt;&gt;B1240,$C$2&amp;K1241&amp;$K$3&amp;$C$2&amp;" ",""))))&amp;(IF(L1241="","",((IF(L1241&lt;&gt;L1240,$D$2&amp;L1241&amp;$L$3&amp;$D$2&amp;" ",IF(B1241&lt;&gt;B1240,$D$2&amp;L1241&amp;$L$3&amp;$D$2&amp;" ",""))))))&amp;(IF(M1241="","",((IF(M1241&lt;&gt;M1240,$E$2&amp;M1241&amp;$E$2&amp;","&amp;" ",IF(B1241&lt;&gt;B1240,$E$2&amp;M1241&amp;$E$2&amp;",",""))))))&amp;(IF(N1241="","",IF(N1241&lt;&gt;N1240,N1241&amp;", ",IF(B1241&lt;&gt;B1240,N1241&amp;", ",""))))&amp;(IF(ISBLANK(O1241),"",(IF(O1241&lt;&gt;O1240,O1241&amp;", ",IF(B1241&lt;&gt;B1240,O1241&amp;", ","")))))&amp;(IF(ISBLANK(P1241),"",(IF(P1241&lt;&gt;P1240,P1241&amp;", ",IF(B1241&lt;&gt;B1240,P1241&amp;", ",IF(Z1241&lt;&gt;Z1240,P1241&amp;", ",""))))))&amp;(IF(ISBLANK(Q1241),"",(IF(Q1241&lt;&gt;Q1240,Q1241&amp;", ",IF(B1241&lt;&gt;B1240,Q1241&amp;", ",IF(Z1241&lt;&gt;Z1240,Q1241&amp;", ",""))))))&amp;(IF(ISBLANK(R1241),"",(IF(R1241&lt;&gt;R1240,R1241&amp;"m, ",IF(B1241&lt;&gt;B1240,R1241&amp;"m, ",IF(Z1241&lt;&gt;Z1240,R1241&amp;"m, ",""))))))&amp;IF(ISBLANK(S1241),"",(IF(B1241&lt;&gt;B1240,S1241&amp;", ",IF(S1241&lt;&gt;S1240,IF((Z1241=Z1240),"same locality "&amp;S1241&amp;", ",S1241&amp;", "),""))))&amp;(IF(ISBLANK(T1241),"",(IF(T1241&lt;&gt;T1240,IF(ISBLANK(F$2),T1241&amp;", ",T1241&amp;" "&amp;F$2&amp;", "),(IF(B1241&lt;&gt;B1240,IF(ISBLANK(F$2),T1241&amp;", ",T1241&amp;" "&amp;F$2&amp;", "),(IF(Z1241&lt;&gt;Z1240,IF(ISBLANK(F$2),T1241&amp;", ",T1241&amp;" "&amp;F$2&amp;", "),IF((U1241&lt;&gt;U1240)*($G$2="Y"),"same collector, ","")))))))))&amp;(IF(ISBLANK(U1241),"",(IF(U1241&lt;&gt;U1240,U1241&amp;", ",(IF(B1241&lt;&gt;B1240,U1241&amp;", ",IF(Z1241&lt;&gt;Z1240,U1241&amp;", ",(IF(T1241&lt;&gt;T1240,IF((T1241&lt;&gt;T1240)*($G$2="Y"),"same date, ", ""),IF((T1241=T1240)*(U1241=U1240)*(S1241&lt;&gt;S1240)*($G$2="Y"),"same collector and date, ", ""))))))))))&amp;(IF(ISBLANK(V1241),"",V1241&amp;", "))&amp;IF((AA1241&lt;&gt;AA1242)*($H$2="y"),AD1241&amp;AE1241,IF((AA1241&lt;&gt;AA1242)*($H$2="m"),AD1241&amp;AG1241,IF(($H$2&lt;&gt;"m")*($H$2&lt;&gt;"Y"),(IF(F1241=0,"",F1241&amp;" "&amp;$F$4&amp;" "))&amp;(IF(G1241=0,"",G1241&amp;" "&amp;$G$4&amp;" "))&amp;(IF(H1241=0,"",H1241&amp;" "&amp;H$4&amp;" "))&amp;(IF(I1241=0,"",I1241&amp;" "&amp;$I$4&amp;" "))&amp;(IF(J1241=0,"",J1241&amp;" "&amp;$J$4&amp;" "))&amp;IF((ISBLANK(C1241)),"","("&amp;C1241&amp;")"),"")))&amp;IF((B1241=B1242)*(K1241=K1242)*(L1241=L1242)*(M1241=M1242),IF(($H$2&lt;&gt;"m")*($H$2&lt;&gt;"Y"), ", ", IF((ISNUMBER(FIND(")",AE1241))), ", ", "")),IF((B1241=B1242)*(K1241=K1242)*(L1241=L1242),"; ",". ")))</f>
        <v/>
      </c>
      <c r="AI1241" s="1"/>
    </row>
    <row r="1242" spans="1:35" x14ac:dyDescent="0.25">
      <c r="A1242" s="3" t="str">
        <f t="shared" si="156"/>
        <v/>
      </c>
      <c r="B1242" s="53" t="str">
        <f t="shared" si="160"/>
        <v/>
      </c>
      <c r="C1242" s="57"/>
      <c r="D1242" s="57"/>
      <c r="E1242" s="57"/>
      <c r="F1242" s="57"/>
      <c r="G1242" s="57"/>
      <c r="H1242" s="57"/>
      <c r="I1242" s="57"/>
      <c r="J1242" s="57"/>
      <c r="K1242" s="57"/>
      <c r="L1242" s="57"/>
      <c r="M1242" s="54"/>
      <c r="N1242" s="57"/>
      <c r="O1242" s="58"/>
      <c r="P1242" s="58"/>
      <c r="Q1242" s="58"/>
      <c r="R1242" s="58"/>
      <c r="S1242" s="54"/>
      <c r="T1242" s="57"/>
      <c r="U1242" s="57"/>
      <c r="V1242" s="57"/>
      <c r="W1242" s="57"/>
      <c r="X1242" s="147" t="str">
        <f>IF(ISBLANK(D1242),"",IF('order-admin-units'!$I$1&lt;&gt;"y", "", IF((K1242="")*(ISBLANK(D1242)=FALSE), 'order-admin-units'!$B$1+1, VLOOKUP(K1242, ordercountry, 2))))</f>
        <v/>
      </c>
      <c r="Y1242" s="147" t="str">
        <f>IF(ISBLANK(D1242),"",IF('order-admin-units'!$I$1&lt;&gt;"y", "", IF(L1242="", 'order-admin-units'!$B$2+1, VLOOKUP(K1242&amp;"@"&amp;L1242, orderadmin, 2))))</f>
        <v/>
      </c>
      <c r="Z1242" s="147" t="str">
        <f t="shared" si="157"/>
        <v/>
      </c>
      <c r="AA1242" s="147" t="str">
        <f t="shared" si="158"/>
        <v/>
      </c>
      <c r="AB1242" s="147" t="str">
        <f t="shared" si="159"/>
        <v/>
      </c>
      <c r="AC1242" s="147" t="str">
        <f t="shared" si="153"/>
        <v/>
      </c>
      <c r="AD1242" s="11" t="str">
        <f t="shared" si="154"/>
        <v/>
      </c>
      <c r="AE1242" s="11" t="str">
        <f t="array" ref="AE1242">IF(ISBLANK(D1242),"",IF(OR($H$2="y",$H$2="m"),IF(AA1242=AA1241,IF(OR(AB1242=$AB$4:$AB1241)=FALSE,AE1241&amp;C1242,AE1241),"("&amp;C1242)&amp;IF(AA1242=AA1243,IF(OR(AB1243=$AB$4:$AB1242)=FALSE,", ",""),") "),""))</f>
        <v/>
      </c>
      <c r="AF1242" s="11" t="str">
        <f t="shared" si="155"/>
        <v/>
      </c>
      <c r="AG1242" s="11" t="str">
        <f t="array" ref="AG1242">IF(ISBLANK(D1242),"",IF(OR($H$2="y",$H$2="m"),IF(AA1242=AA1241,IF(OR(AC1242=$AC$4:$AC1241)=FALSE,AG1241&amp;AF1242,AG1241),"("&amp;AF1242)&amp;IF(AA1242=AA1243,IF(OR(AC1243=$AC$4:$AC1242)=FALSE,", ",""),") "),""))</f>
        <v/>
      </c>
      <c r="AH1242" s="10" t="str">
        <f>IF((ISBLANK(D1242)),"",IF(D1242=D1241,AH1241,"")&amp;IF(B1241&lt;&gt;B1242,((IF(ISBLANK(E1242),$D$3&amp;"Non-type material: "&amp;$D$3,$D$3&amp;INDEX('type-categories'!$A$2:$B$100,MATCH(E1242,'type-categories'!$A$2:$A$100,0),2)&amp;$D$3))),"")&amp;(IF(K1242&lt;&gt;K1241,$C$2&amp;K1242&amp;$K$3&amp;$C$2&amp;" ",(IF(B1242&lt;&gt;B1241,$C$2&amp;K1242&amp;$K$3&amp;$C$2&amp;" ",""))))&amp;(IF(L1242="","",((IF(L1242&lt;&gt;L1241,$D$2&amp;L1242&amp;$L$3&amp;$D$2&amp;" ",IF(B1242&lt;&gt;B1241,$D$2&amp;L1242&amp;$L$3&amp;$D$2&amp;" ",""))))))&amp;(IF(M1242="","",((IF(M1242&lt;&gt;M1241,$E$2&amp;M1242&amp;$E$2&amp;","&amp;" ",IF(B1242&lt;&gt;B1241,$E$2&amp;M1242&amp;$E$2&amp;",",""))))))&amp;(IF(N1242="","",IF(N1242&lt;&gt;N1241,N1242&amp;", ",IF(B1242&lt;&gt;B1241,N1242&amp;", ",""))))&amp;(IF(ISBLANK(O1242),"",(IF(O1242&lt;&gt;O1241,O1242&amp;", ",IF(B1242&lt;&gt;B1241,O1242&amp;", ","")))))&amp;(IF(ISBLANK(P1242),"",(IF(P1242&lt;&gt;P1241,P1242&amp;", ",IF(B1242&lt;&gt;B1241,P1242&amp;", ",IF(Z1242&lt;&gt;Z1241,P1242&amp;", ",""))))))&amp;(IF(ISBLANK(Q1242),"",(IF(Q1242&lt;&gt;Q1241,Q1242&amp;", ",IF(B1242&lt;&gt;B1241,Q1242&amp;", ",IF(Z1242&lt;&gt;Z1241,Q1242&amp;", ",""))))))&amp;(IF(ISBLANK(R1242),"",(IF(R1242&lt;&gt;R1241,R1242&amp;"m, ",IF(B1242&lt;&gt;B1241,R1242&amp;"m, ",IF(Z1242&lt;&gt;Z1241,R1242&amp;"m, ",""))))))&amp;IF(ISBLANK(S1242),"",(IF(B1242&lt;&gt;B1241,S1242&amp;", ",IF(S1242&lt;&gt;S1241,IF((Z1242=Z1241),"same locality "&amp;S1242&amp;", ",S1242&amp;", "),""))))&amp;(IF(ISBLANK(T1242),"",(IF(T1242&lt;&gt;T1241,IF(ISBLANK(F$2),T1242&amp;", ",T1242&amp;" "&amp;F$2&amp;", "),(IF(B1242&lt;&gt;B1241,IF(ISBLANK(F$2),T1242&amp;", ",T1242&amp;" "&amp;F$2&amp;", "),(IF(Z1242&lt;&gt;Z1241,IF(ISBLANK(F$2),T1242&amp;", ",T1242&amp;" "&amp;F$2&amp;", "),IF((U1242&lt;&gt;U1241)*($G$2="Y"),"same collector, ","")))))))))&amp;(IF(ISBLANK(U1242),"",(IF(U1242&lt;&gt;U1241,U1242&amp;", ",(IF(B1242&lt;&gt;B1241,U1242&amp;", ",IF(Z1242&lt;&gt;Z1241,U1242&amp;", ",(IF(T1242&lt;&gt;T1241,IF((T1242&lt;&gt;T1241)*($G$2="Y"),"same date, ", ""),IF((T1242=T1241)*(U1242=U1241)*(S1242&lt;&gt;S1241)*($G$2="Y"),"same collector and date, ", ""))))))))))&amp;(IF(ISBLANK(V1242),"",V1242&amp;", "))&amp;IF((AA1242&lt;&gt;AA1243)*($H$2="y"),AD1242&amp;AE1242,IF((AA1242&lt;&gt;AA1243)*($H$2="m"),AD1242&amp;AG1242,IF(($H$2&lt;&gt;"m")*($H$2&lt;&gt;"Y"),(IF(F1242=0,"",F1242&amp;" "&amp;$F$4&amp;" "))&amp;(IF(G1242=0,"",G1242&amp;" "&amp;$G$4&amp;" "))&amp;(IF(H1242=0,"",H1242&amp;" "&amp;H$4&amp;" "))&amp;(IF(I1242=0,"",I1242&amp;" "&amp;$I$4&amp;" "))&amp;(IF(J1242=0,"",J1242&amp;" "&amp;$J$4&amp;" "))&amp;IF((ISBLANK(C1242)),"","("&amp;C1242&amp;")"),"")))&amp;IF((B1242=B1243)*(K1242=K1243)*(L1242=L1243)*(M1242=M1243),IF(($H$2&lt;&gt;"m")*($H$2&lt;&gt;"Y"), ", ", IF((ISNUMBER(FIND(")",AE1242))), ", ", "")),IF((B1242=B1243)*(K1242=K1243)*(L1242=L1243),"; ",". ")))</f>
        <v/>
      </c>
      <c r="AI1242" s="1"/>
    </row>
    <row r="1243" spans="1:35" x14ac:dyDescent="0.25">
      <c r="A1243" s="3" t="str">
        <f t="shared" si="156"/>
        <v/>
      </c>
      <c r="B1243" s="53" t="str">
        <f t="shared" si="160"/>
        <v/>
      </c>
      <c r="C1243" s="57"/>
      <c r="D1243" s="57"/>
      <c r="E1243" s="57"/>
      <c r="F1243" s="57"/>
      <c r="G1243" s="57"/>
      <c r="H1243" s="57"/>
      <c r="I1243" s="57"/>
      <c r="J1243" s="57"/>
      <c r="K1243" s="57"/>
      <c r="L1243" s="57"/>
      <c r="M1243" s="54"/>
      <c r="N1243" s="57"/>
      <c r="O1243" s="58"/>
      <c r="P1243" s="58"/>
      <c r="Q1243" s="58"/>
      <c r="R1243" s="58"/>
      <c r="S1243" s="54"/>
      <c r="T1243" s="57"/>
      <c r="U1243" s="57"/>
      <c r="V1243" s="57"/>
      <c r="W1243" s="57"/>
      <c r="X1243" s="147" t="str">
        <f>IF(ISBLANK(D1243),"",IF('order-admin-units'!$I$1&lt;&gt;"y", "", IF((K1243="")*(ISBLANK(D1243)=FALSE), 'order-admin-units'!$B$1+1, VLOOKUP(K1243, ordercountry, 2))))</f>
        <v/>
      </c>
      <c r="Y1243" s="147" t="str">
        <f>IF(ISBLANK(D1243),"",IF('order-admin-units'!$I$1&lt;&gt;"y", "", IF(L1243="", 'order-admin-units'!$B$2+1, VLOOKUP(K1243&amp;"@"&amp;L1243, orderadmin, 2))))</f>
        <v/>
      </c>
      <c r="Z1243" s="147" t="str">
        <f t="shared" si="157"/>
        <v/>
      </c>
      <c r="AA1243" s="147" t="str">
        <f t="shared" si="158"/>
        <v/>
      </c>
      <c r="AB1243" s="147" t="str">
        <f t="shared" si="159"/>
        <v/>
      </c>
      <c r="AC1243" s="147" t="str">
        <f t="shared" si="153"/>
        <v/>
      </c>
      <c r="AD1243" s="11" t="str">
        <f t="shared" si="154"/>
        <v/>
      </c>
      <c r="AE1243" s="11" t="str">
        <f t="array" ref="AE1243">IF(ISBLANK(D1243),"",IF(OR($H$2="y",$H$2="m"),IF(AA1243=AA1242,IF(OR(AB1243=$AB$4:$AB1242)=FALSE,AE1242&amp;C1243,AE1242),"("&amp;C1243)&amp;IF(AA1243=AA1244,IF(OR(AB1244=$AB$4:$AB1243)=FALSE,", ",""),") "),""))</f>
        <v/>
      </c>
      <c r="AF1243" s="11" t="str">
        <f t="shared" si="155"/>
        <v/>
      </c>
      <c r="AG1243" s="11" t="str">
        <f t="array" ref="AG1243">IF(ISBLANK(D1243),"",IF(OR($H$2="y",$H$2="m"),IF(AA1243=AA1242,IF(OR(AC1243=$AC$4:$AC1242)=FALSE,AG1242&amp;AF1243,AG1242),"("&amp;AF1243)&amp;IF(AA1243=AA1244,IF(OR(AC1244=$AC$4:$AC1243)=FALSE,", ",""),") "),""))</f>
        <v/>
      </c>
      <c r="AH1243" s="10" t="str">
        <f>IF((ISBLANK(D1243)),"",IF(D1243=D1242,AH1242,"")&amp;IF(B1242&lt;&gt;B1243,((IF(ISBLANK(E1243),$D$3&amp;"Non-type material: "&amp;$D$3,$D$3&amp;INDEX('type-categories'!$A$2:$B$100,MATCH(E1243,'type-categories'!$A$2:$A$100,0),2)&amp;$D$3))),"")&amp;(IF(K1243&lt;&gt;K1242,$C$2&amp;K1243&amp;$K$3&amp;$C$2&amp;" ",(IF(B1243&lt;&gt;B1242,$C$2&amp;K1243&amp;$K$3&amp;$C$2&amp;" ",""))))&amp;(IF(L1243="","",((IF(L1243&lt;&gt;L1242,$D$2&amp;L1243&amp;$L$3&amp;$D$2&amp;" ",IF(B1243&lt;&gt;B1242,$D$2&amp;L1243&amp;$L$3&amp;$D$2&amp;" ",""))))))&amp;(IF(M1243="","",((IF(M1243&lt;&gt;M1242,$E$2&amp;M1243&amp;$E$2&amp;","&amp;" ",IF(B1243&lt;&gt;B1242,$E$2&amp;M1243&amp;$E$2&amp;",",""))))))&amp;(IF(N1243="","",IF(N1243&lt;&gt;N1242,N1243&amp;", ",IF(B1243&lt;&gt;B1242,N1243&amp;", ",""))))&amp;(IF(ISBLANK(O1243),"",(IF(O1243&lt;&gt;O1242,O1243&amp;", ",IF(B1243&lt;&gt;B1242,O1243&amp;", ","")))))&amp;(IF(ISBLANK(P1243),"",(IF(P1243&lt;&gt;P1242,P1243&amp;", ",IF(B1243&lt;&gt;B1242,P1243&amp;", ",IF(Z1243&lt;&gt;Z1242,P1243&amp;", ",""))))))&amp;(IF(ISBLANK(Q1243),"",(IF(Q1243&lt;&gt;Q1242,Q1243&amp;", ",IF(B1243&lt;&gt;B1242,Q1243&amp;", ",IF(Z1243&lt;&gt;Z1242,Q1243&amp;", ",""))))))&amp;(IF(ISBLANK(R1243),"",(IF(R1243&lt;&gt;R1242,R1243&amp;"m, ",IF(B1243&lt;&gt;B1242,R1243&amp;"m, ",IF(Z1243&lt;&gt;Z1242,R1243&amp;"m, ",""))))))&amp;IF(ISBLANK(S1243),"",(IF(B1243&lt;&gt;B1242,S1243&amp;", ",IF(S1243&lt;&gt;S1242,IF((Z1243=Z1242),"same locality "&amp;S1243&amp;", ",S1243&amp;", "),""))))&amp;(IF(ISBLANK(T1243),"",(IF(T1243&lt;&gt;T1242,IF(ISBLANK(F$2),T1243&amp;", ",T1243&amp;" "&amp;F$2&amp;", "),(IF(B1243&lt;&gt;B1242,IF(ISBLANK(F$2),T1243&amp;", ",T1243&amp;" "&amp;F$2&amp;", "),(IF(Z1243&lt;&gt;Z1242,IF(ISBLANK(F$2),T1243&amp;", ",T1243&amp;" "&amp;F$2&amp;", "),IF((U1243&lt;&gt;U1242)*($G$2="Y"),"same collector, ","")))))))))&amp;(IF(ISBLANK(U1243),"",(IF(U1243&lt;&gt;U1242,U1243&amp;", ",(IF(B1243&lt;&gt;B1242,U1243&amp;", ",IF(Z1243&lt;&gt;Z1242,U1243&amp;", ",(IF(T1243&lt;&gt;T1242,IF((T1243&lt;&gt;T1242)*($G$2="Y"),"same date, ", ""),IF((T1243=T1242)*(U1243=U1242)*(S1243&lt;&gt;S1242)*($G$2="Y"),"same collector and date, ", ""))))))))))&amp;(IF(ISBLANK(V1243),"",V1243&amp;", "))&amp;IF((AA1243&lt;&gt;AA1244)*($H$2="y"),AD1243&amp;AE1243,IF((AA1243&lt;&gt;AA1244)*($H$2="m"),AD1243&amp;AG1243,IF(($H$2&lt;&gt;"m")*($H$2&lt;&gt;"Y"),(IF(F1243=0,"",F1243&amp;" "&amp;$F$4&amp;" "))&amp;(IF(G1243=0,"",G1243&amp;" "&amp;$G$4&amp;" "))&amp;(IF(H1243=0,"",H1243&amp;" "&amp;H$4&amp;" "))&amp;(IF(I1243=0,"",I1243&amp;" "&amp;$I$4&amp;" "))&amp;(IF(J1243=0,"",J1243&amp;" "&amp;$J$4&amp;" "))&amp;IF((ISBLANK(C1243)),"","("&amp;C1243&amp;")"),"")))&amp;IF((B1243=B1244)*(K1243=K1244)*(L1243=L1244)*(M1243=M1244),IF(($H$2&lt;&gt;"m")*($H$2&lt;&gt;"Y"), ", ", IF((ISNUMBER(FIND(")",AE1243))), ", ", "")),IF((B1243=B1244)*(K1243=K1244)*(L1243=L1244),"; ",". ")))</f>
        <v/>
      </c>
      <c r="AI1243" s="1"/>
    </row>
    <row r="1244" spans="1:35" x14ac:dyDescent="0.25">
      <c r="A1244" s="3" t="str">
        <f t="shared" si="156"/>
        <v/>
      </c>
      <c r="B1244" s="53" t="str">
        <f t="shared" si="160"/>
        <v/>
      </c>
      <c r="C1244" s="57"/>
      <c r="D1244" s="57"/>
      <c r="E1244" s="57"/>
      <c r="F1244" s="57"/>
      <c r="G1244" s="57"/>
      <c r="H1244" s="57"/>
      <c r="I1244" s="57"/>
      <c r="J1244" s="57"/>
      <c r="K1244" s="57"/>
      <c r="L1244" s="57"/>
      <c r="M1244" s="54"/>
      <c r="N1244" s="57"/>
      <c r="O1244" s="58"/>
      <c r="P1244" s="58"/>
      <c r="Q1244" s="58"/>
      <c r="R1244" s="58"/>
      <c r="S1244" s="54"/>
      <c r="T1244" s="57"/>
      <c r="U1244" s="57"/>
      <c r="V1244" s="57"/>
      <c r="W1244" s="57"/>
      <c r="X1244" s="147" t="str">
        <f>IF(ISBLANK(D1244),"",IF('order-admin-units'!$I$1&lt;&gt;"y", "", IF((K1244="")*(ISBLANK(D1244)=FALSE), 'order-admin-units'!$B$1+1, VLOOKUP(K1244, ordercountry, 2))))</f>
        <v/>
      </c>
      <c r="Y1244" s="147" t="str">
        <f>IF(ISBLANK(D1244),"",IF('order-admin-units'!$I$1&lt;&gt;"y", "", IF(L1244="", 'order-admin-units'!$B$2+1, VLOOKUP(K1244&amp;"@"&amp;L1244, orderadmin, 2))))</f>
        <v/>
      </c>
      <c r="Z1244" s="147" t="str">
        <f t="shared" si="157"/>
        <v/>
      </c>
      <c r="AA1244" s="147" t="str">
        <f t="shared" si="158"/>
        <v/>
      </c>
      <c r="AB1244" s="147" t="str">
        <f t="shared" si="159"/>
        <v/>
      </c>
      <c r="AC1244" s="147" t="str">
        <f t="shared" si="153"/>
        <v/>
      </c>
      <c r="AD1244" s="11" t="str">
        <f t="shared" si="154"/>
        <v/>
      </c>
      <c r="AE1244" s="11" t="str">
        <f t="array" ref="AE1244">IF(ISBLANK(D1244),"",IF(OR($H$2="y",$H$2="m"),IF(AA1244=AA1243,IF(OR(AB1244=$AB$4:$AB1243)=FALSE,AE1243&amp;C1244,AE1243),"("&amp;C1244)&amp;IF(AA1244=AA1245,IF(OR(AB1245=$AB$4:$AB1244)=FALSE,", ",""),") "),""))</f>
        <v/>
      </c>
      <c r="AF1244" s="11" t="str">
        <f t="shared" si="155"/>
        <v/>
      </c>
      <c r="AG1244" s="11" t="str">
        <f t="array" ref="AG1244">IF(ISBLANK(D1244),"",IF(OR($H$2="y",$H$2="m"),IF(AA1244=AA1243,IF(OR(AC1244=$AC$4:$AC1243)=FALSE,AG1243&amp;AF1244,AG1243),"("&amp;AF1244)&amp;IF(AA1244=AA1245,IF(OR(AC1245=$AC$4:$AC1244)=FALSE,", ",""),") "),""))</f>
        <v/>
      </c>
      <c r="AH1244" s="10" t="str">
        <f>IF((ISBLANK(D1244)),"",IF(D1244=D1243,AH1243,"")&amp;IF(B1243&lt;&gt;B1244,((IF(ISBLANK(E1244),$D$3&amp;"Non-type material: "&amp;$D$3,$D$3&amp;INDEX('type-categories'!$A$2:$B$100,MATCH(E1244,'type-categories'!$A$2:$A$100,0),2)&amp;$D$3))),"")&amp;(IF(K1244&lt;&gt;K1243,$C$2&amp;K1244&amp;$K$3&amp;$C$2&amp;" ",(IF(B1244&lt;&gt;B1243,$C$2&amp;K1244&amp;$K$3&amp;$C$2&amp;" ",""))))&amp;(IF(L1244="","",((IF(L1244&lt;&gt;L1243,$D$2&amp;L1244&amp;$L$3&amp;$D$2&amp;" ",IF(B1244&lt;&gt;B1243,$D$2&amp;L1244&amp;$L$3&amp;$D$2&amp;" ",""))))))&amp;(IF(M1244="","",((IF(M1244&lt;&gt;M1243,$E$2&amp;M1244&amp;$E$2&amp;","&amp;" ",IF(B1244&lt;&gt;B1243,$E$2&amp;M1244&amp;$E$2&amp;",",""))))))&amp;(IF(N1244="","",IF(N1244&lt;&gt;N1243,N1244&amp;", ",IF(B1244&lt;&gt;B1243,N1244&amp;", ",""))))&amp;(IF(ISBLANK(O1244),"",(IF(O1244&lt;&gt;O1243,O1244&amp;", ",IF(B1244&lt;&gt;B1243,O1244&amp;", ","")))))&amp;(IF(ISBLANK(P1244),"",(IF(P1244&lt;&gt;P1243,P1244&amp;", ",IF(B1244&lt;&gt;B1243,P1244&amp;", ",IF(Z1244&lt;&gt;Z1243,P1244&amp;", ",""))))))&amp;(IF(ISBLANK(Q1244),"",(IF(Q1244&lt;&gt;Q1243,Q1244&amp;", ",IF(B1244&lt;&gt;B1243,Q1244&amp;", ",IF(Z1244&lt;&gt;Z1243,Q1244&amp;", ",""))))))&amp;(IF(ISBLANK(R1244),"",(IF(R1244&lt;&gt;R1243,R1244&amp;"m, ",IF(B1244&lt;&gt;B1243,R1244&amp;"m, ",IF(Z1244&lt;&gt;Z1243,R1244&amp;"m, ",""))))))&amp;IF(ISBLANK(S1244),"",(IF(B1244&lt;&gt;B1243,S1244&amp;", ",IF(S1244&lt;&gt;S1243,IF((Z1244=Z1243),"same locality "&amp;S1244&amp;", ",S1244&amp;", "),""))))&amp;(IF(ISBLANK(T1244),"",(IF(T1244&lt;&gt;T1243,IF(ISBLANK(F$2),T1244&amp;", ",T1244&amp;" "&amp;F$2&amp;", "),(IF(B1244&lt;&gt;B1243,IF(ISBLANK(F$2),T1244&amp;", ",T1244&amp;" "&amp;F$2&amp;", "),(IF(Z1244&lt;&gt;Z1243,IF(ISBLANK(F$2),T1244&amp;", ",T1244&amp;" "&amp;F$2&amp;", "),IF((U1244&lt;&gt;U1243)*($G$2="Y"),"same collector, ","")))))))))&amp;(IF(ISBLANK(U1244),"",(IF(U1244&lt;&gt;U1243,U1244&amp;", ",(IF(B1244&lt;&gt;B1243,U1244&amp;", ",IF(Z1244&lt;&gt;Z1243,U1244&amp;", ",(IF(T1244&lt;&gt;T1243,IF((T1244&lt;&gt;T1243)*($G$2="Y"),"same date, ", ""),IF((T1244=T1243)*(U1244=U1243)*(S1244&lt;&gt;S1243)*($G$2="Y"),"same collector and date, ", ""))))))))))&amp;(IF(ISBLANK(V1244),"",V1244&amp;", "))&amp;IF((AA1244&lt;&gt;AA1245)*($H$2="y"),AD1244&amp;AE1244,IF((AA1244&lt;&gt;AA1245)*($H$2="m"),AD1244&amp;AG1244,IF(($H$2&lt;&gt;"m")*($H$2&lt;&gt;"Y"),(IF(F1244=0,"",F1244&amp;" "&amp;$F$4&amp;" "))&amp;(IF(G1244=0,"",G1244&amp;" "&amp;$G$4&amp;" "))&amp;(IF(H1244=0,"",H1244&amp;" "&amp;H$4&amp;" "))&amp;(IF(I1244=0,"",I1244&amp;" "&amp;$I$4&amp;" "))&amp;(IF(J1244=0,"",J1244&amp;" "&amp;$J$4&amp;" "))&amp;IF((ISBLANK(C1244)),"","("&amp;C1244&amp;")"),"")))&amp;IF((B1244=B1245)*(K1244=K1245)*(L1244=L1245)*(M1244=M1245),IF(($H$2&lt;&gt;"m")*($H$2&lt;&gt;"Y"), ", ", IF((ISNUMBER(FIND(")",AE1244))), ", ", "")),IF((B1244=B1245)*(K1244=K1245)*(L1244=L1245),"; ",". ")))</f>
        <v/>
      </c>
      <c r="AI1244" s="1"/>
    </row>
    <row r="1245" spans="1:35" x14ac:dyDescent="0.25">
      <c r="A1245" s="3" t="str">
        <f t="shared" si="156"/>
        <v/>
      </c>
      <c r="B1245" s="53" t="str">
        <f t="shared" si="160"/>
        <v/>
      </c>
      <c r="C1245" s="57"/>
      <c r="D1245" s="57"/>
      <c r="E1245" s="57"/>
      <c r="F1245" s="57"/>
      <c r="G1245" s="57"/>
      <c r="H1245" s="57"/>
      <c r="I1245" s="57"/>
      <c r="J1245" s="57"/>
      <c r="K1245" s="57"/>
      <c r="L1245" s="57"/>
      <c r="M1245" s="54"/>
      <c r="N1245" s="57"/>
      <c r="O1245" s="58"/>
      <c r="P1245" s="58"/>
      <c r="Q1245" s="58"/>
      <c r="R1245" s="58"/>
      <c r="S1245" s="54"/>
      <c r="T1245" s="57"/>
      <c r="U1245" s="57"/>
      <c r="V1245" s="57"/>
      <c r="W1245" s="57"/>
      <c r="X1245" s="147" t="str">
        <f>IF(ISBLANK(D1245),"",IF('order-admin-units'!$I$1&lt;&gt;"y", "", IF((K1245="")*(ISBLANK(D1245)=FALSE), 'order-admin-units'!$B$1+1, VLOOKUP(K1245, ordercountry, 2))))</f>
        <v/>
      </c>
      <c r="Y1245" s="147" t="str">
        <f>IF(ISBLANK(D1245),"",IF('order-admin-units'!$I$1&lt;&gt;"y", "", IF(L1245="", 'order-admin-units'!$B$2+1, VLOOKUP(K1245&amp;"@"&amp;L1245, orderadmin, 2))))</f>
        <v/>
      </c>
      <c r="Z1245" s="147" t="str">
        <f t="shared" si="157"/>
        <v/>
      </c>
      <c r="AA1245" s="147" t="str">
        <f t="shared" si="158"/>
        <v/>
      </c>
      <c r="AB1245" s="147" t="str">
        <f t="shared" si="159"/>
        <v/>
      </c>
      <c r="AC1245" s="147" t="str">
        <f t="shared" si="153"/>
        <v/>
      </c>
      <c r="AD1245" s="11" t="str">
        <f t="shared" si="154"/>
        <v/>
      </c>
      <c r="AE1245" s="11" t="str">
        <f t="array" ref="AE1245">IF(ISBLANK(D1245),"",IF(OR($H$2="y",$H$2="m"),IF(AA1245=AA1244,IF(OR(AB1245=$AB$4:$AB1244)=FALSE,AE1244&amp;C1245,AE1244),"("&amp;C1245)&amp;IF(AA1245=AA1246,IF(OR(AB1246=$AB$4:$AB1245)=FALSE,", ",""),") "),""))</f>
        <v/>
      </c>
      <c r="AF1245" s="11" t="str">
        <f t="shared" si="155"/>
        <v/>
      </c>
      <c r="AG1245" s="11" t="str">
        <f t="array" ref="AG1245">IF(ISBLANK(D1245),"",IF(OR($H$2="y",$H$2="m"),IF(AA1245=AA1244,IF(OR(AC1245=$AC$4:$AC1244)=FALSE,AG1244&amp;AF1245,AG1244),"("&amp;AF1245)&amp;IF(AA1245=AA1246,IF(OR(AC1246=$AC$4:$AC1245)=FALSE,", ",""),") "),""))</f>
        <v/>
      </c>
      <c r="AH1245" s="10" t="str">
        <f>IF((ISBLANK(D1245)),"",IF(D1245=D1244,AH1244,"")&amp;IF(B1244&lt;&gt;B1245,((IF(ISBLANK(E1245),$D$3&amp;"Non-type material: "&amp;$D$3,$D$3&amp;INDEX('type-categories'!$A$2:$B$100,MATCH(E1245,'type-categories'!$A$2:$A$100,0),2)&amp;$D$3))),"")&amp;(IF(K1245&lt;&gt;K1244,$C$2&amp;K1245&amp;$K$3&amp;$C$2&amp;" ",(IF(B1245&lt;&gt;B1244,$C$2&amp;K1245&amp;$K$3&amp;$C$2&amp;" ",""))))&amp;(IF(L1245="","",((IF(L1245&lt;&gt;L1244,$D$2&amp;L1245&amp;$L$3&amp;$D$2&amp;" ",IF(B1245&lt;&gt;B1244,$D$2&amp;L1245&amp;$L$3&amp;$D$2&amp;" ",""))))))&amp;(IF(M1245="","",((IF(M1245&lt;&gt;M1244,$E$2&amp;M1245&amp;$E$2&amp;","&amp;" ",IF(B1245&lt;&gt;B1244,$E$2&amp;M1245&amp;$E$2&amp;",",""))))))&amp;(IF(N1245="","",IF(N1245&lt;&gt;N1244,N1245&amp;", ",IF(B1245&lt;&gt;B1244,N1245&amp;", ",""))))&amp;(IF(ISBLANK(O1245),"",(IF(O1245&lt;&gt;O1244,O1245&amp;", ",IF(B1245&lt;&gt;B1244,O1245&amp;", ","")))))&amp;(IF(ISBLANK(P1245),"",(IF(P1245&lt;&gt;P1244,P1245&amp;", ",IF(B1245&lt;&gt;B1244,P1245&amp;", ",IF(Z1245&lt;&gt;Z1244,P1245&amp;", ",""))))))&amp;(IF(ISBLANK(Q1245),"",(IF(Q1245&lt;&gt;Q1244,Q1245&amp;", ",IF(B1245&lt;&gt;B1244,Q1245&amp;", ",IF(Z1245&lt;&gt;Z1244,Q1245&amp;", ",""))))))&amp;(IF(ISBLANK(R1245),"",(IF(R1245&lt;&gt;R1244,R1245&amp;"m, ",IF(B1245&lt;&gt;B1244,R1245&amp;"m, ",IF(Z1245&lt;&gt;Z1244,R1245&amp;"m, ",""))))))&amp;IF(ISBLANK(S1245),"",(IF(B1245&lt;&gt;B1244,S1245&amp;", ",IF(S1245&lt;&gt;S1244,IF((Z1245=Z1244),"same locality "&amp;S1245&amp;", ",S1245&amp;", "),""))))&amp;(IF(ISBLANK(T1245),"",(IF(T1245&lt;&gt;T1244,IF(ISBLANK(F$2),T1245&amp;", ",T1245&amp;" "&amp;F$2&amp;", "),(IF(B1245&lt;&gt;B1244,IF(ISBLANK(F$2),T1245&amp;", ",T1245&amp;" "&amp;F$2&amp;", "),(IF(Z1245&lt;&gt;Z1244,IF(ISBLANK(F$2),T1245&amp;", ",T1245&amp;" "&amp;F$2&amp;", "),IF((U1245&lt;&gt;U1244)*($G$2="Y"),"same collector, ","")))))))))&amp;(IF(ISBLANK(U1245),"",(IF(U1245&lt;&gt;U1244,U1245&amp;", ",(IF(B1245&lt;&gt;B1244,U1245&amp;", ",IF(Z1245&lt;&gt;Z1244,U1245&amp;", ",(IF(T1245&lt;&gt;T1244,IF((T1245&lt;&gt;T1244)*($G$2="Y"),"same date, ", ""),IF((T1245=T1244)*(U1245=U1244)*(S1245&lt;&gt;S1244)*($G$2="Y"),"same collector and date, ", ""))))))))))&amp;(IF(ISBLANK(V1245),"",V1245&amp;", "))&amp;IF((AA1245&lt;&gt;AA1246)*($H$2="y"),AD1245&amp;AE1245,IF((AA1245&lt;&gt;AA1246)*($H$2="m"),AD1245&amp;AG1245,IF(($H$2&lt;&gt;"m")*($H$2&lt;&gt;"Y"),(IF(F1245=0,"",F1245&amp;" "&amp;$F$4&amp;" "))&amp;(IF(G1245=0,"",G1245&amp;" "&amp;$G$4&amp;" "))&amp;(IF(H1245=0,"",H1245&amp;" "&amp;H$4&amp;" "))&amp;(IF(I1245=0,"",I1245&amp;" "&amp;$I$4&amp;" "))&amp;(IF(J1245=0,"",J1245&amp;" "&amp;$J$4&amp;" "))&amp;IF((ISBLANK(C1245)),"","("&amp;C1245&amp;")"),"")))&amp;IF((B1245=B1246)*(K1245=K1246)*(L1245=L1246)*(M1245=M1246),IF(($H$2&lt;&gt;"m")*($H$2&lt;&gt;"Y"), ", ", IF((ISNUMBER(FIND(")",AE1245))), ", ", "")),IF((B1245=B1246)*(K1245=K1246)*(L1245=L1246),"; ",". ")))</f>
        <v/>
      </c>
      <c r="AI1245" s="1"/>
    </row>
    <row r="1246" spans="1:35" x14ac:dyDescent="0.25">
      <c r="A1246" s="3" t="str">
        <f t="shared" si="156"/>
        <v/>
      </c>
      <c r="B1246" s="53" t="str">
        <f t="shared" si="160"/>
        <v/>
      </c>
      <c r="C1246" s="57"/>
      <c r="D1246" s="57"/>
      <c r="E1246" s="57"/>
      <c r="F1246" s="57"/>
      <c r="G1246" s="57"/>
      <c r="H1246" s="57"/>
      <c r="I1246" s="57"/>
      <c r="J1246" s="57"/>
      <c r="K1246" s="57"/>
      <c r="L1246" s="57"/>
      <c r="M1246" s="54"/>
      <c r="N1246" s="57"/>
      <c r="O1246" s="58"/>
      <c r="P1246" s="58"/>
      <c r="Q1246" s="58"/>
      <c r="R1246" s="58"/>
      <c r="S1246" s="54"/>
      <c r="T1246" s="57"/>
      <c r="U1246" s="57"/>
      <c r="V1246" s="57"/>
      <c r="W1246" s="57"/>
      <c r="X1246" s="147" t="str">
        <f>IF(ISBLANK(D1246),"",IF('order-admin-units'!$I$1&lt;&gt;"y", "", IF((K1246="")*(ISBLANK(D1246)=FALSE), 'order-admin-units'!$B$1+1, VLOOKUP(K1246, ordercountry, 2))))</f>
        <v/>
      </c>
      <c r="Y1246" s="147" t="str">
        <f>IF(ISBLANK(D1246),"",IF('order-admin-units'!$I$1&lt;&gt;"y", "", IF(L1246="", 'order-admin-units'!$B$2+1, VLOOKUP(K1246&amp;"@"&amp;L1246, orderadmin, 2))))</f>
        <v/>
      </c>
      <c r="Z1246" s="147" t="str">
        <f t="shared" si="157"/>
        <v/>
      </c>
      <c r="AA1246" s="147" t="str">
        <f t="shared" si="158"/>
        <v/>
      </c>
      <c r="AB1246" s="147" t="str">
        <f t="shared" si="159"/>
        <v/>
      </c>
      <c r="AC1246" s="147" t="str">
        <f t="shared" si="153"/>
        <v/>
      </c>
      <c r="AD1246" s="11" t="str">
        <f t="shared" si="154"/>
        <v/>
      </c>
      <c r="AE1246" s="11" t="str">
        <f t="array" ref="AE1246">IF(ISBLANK(D1246),"",IF(OR($H$2="y",$H$2="m"),IF(AA1246=AA1245,IF(OR(AB1246=$AB$4:$AB1245)=FALSE,AE1245&amp;C1246,AE1245),"("&amp;C1246)&amp;IF(AA1246=AA1247,IF(OR(AB1247=$AB$4:$AB1246)=FALSE,", ",""),") "),""))</f>
        <v/>
      </c>
      <c r="AF1246" s="11" t="str">
        <f t="shared" si="155"/>
        <v/>
      </c>
      <c r="AG1246" s="11" t="str">
        <f t="array" ref="AG1246">IF(ISBLANK(D1246),"",IF(OR($H$2="y",$H$2="m"),IF(AA1246=AA1245,IF(OR(AC1246=$AC$4:$AC1245)=FALSE,AG1245&amp;AF1246,AG1245),"("&amp;AF1246)&amp;IF(AA1246=AA1247,IF(OR(AC1247=$AC$4:$AC1246)=FALSE,", ",""),") "),""))</f>
        <v/>
      </c>
      <c r="AH1246" s="10" t="str">
        <f>IF((ISBLANK(D1246)),"",IF(D1246=D1245,AH1245,"")&amp;IF(B1245&lt;&gt;B1246,((IF(ISBLANK(E1246),$D$3&amp;"Non-type material: "&amp;$D$3,$D$3&amp;INDEX('type-categories'!$A$2:$B$100,MATCH(E1246,'type-categories'!$A$2:$A$100,0),2)&amp;$D$3))),"")&amp;(IF(K1246&lt;&gt;K1245,$C$2&amp;K1246&amp;$K$3&amp;$C$2&amp;" ",(IF(B1246&lt;&gt;B1245,$C$2&amp;K1246&amp;$K$3&amp;$C$2&amp;" ",""))))&amp;(IF(L1246="","",((IF(L1246&lt;&gt;L1245,$D$2&amp;L1246&amp;$L$3&amp;$D$2&amp;" ",IF(B1246&lt;&gt;B1245,$D$2&amp;L1246&amp;$L$3&amp;$D$2&amp;" ",""))))))&amp;(IF(M1246="","",((IF(M1246&lt;&gt;M1245,$E$2&amp;M1246&amp;$E$2&amp;","&amp;" ",IF(B1246&lt;&gt;B1245,$E$2&amp;M1246&amp;$E$2&amp;",",""))))))&amp;(IF(N1246="","",IF(N1246&lt;&gt;N1245,N1246&amp;", ",IF(B1246&lt;&gt;B1245,N1246&amp;", ",""))))&amp;(IF(ISBLANK(O1246),"",(IF(O1246&lt;&gt;O1245,O1246&amp;", ",IF(B1246&lt;&gt;B1245,O1246&amp;", ","")))))&amp;(IF(ISBLANK(P1246),"",(IF(P1246&lt;&gt;P1245,P1246&amp;", ",IF(B1246&lt;&gt;B1245,P1246&amp;", ",IF(Z1246&lt;&gt;Z1245,P1246&amp;", ",""))))))&amp;(IF(ISBLANK(Q1246),"",(IF(Q1246&lt;&gt;Q1245,Q1246&amp;", ",IF(B1246&lt;&gt;B1245,Q1246&amp;", ",IF(Z1246&lt;&gt;Z1245,Q1246&amp;", ",""))))))&amp;(IF(ISBLANK(R1246),"",(IF(R1246&lt;&gt;R1245,R1246&amp;"m, ",IF(B1246&lt;&gt;B1245,R1246&amp;"m, ",IF(Z1246&lt;&gt;Z1245,R1246&amp;"m, ",""))))))&amp;IF(ISBLANK(S1246),"",(IF(B1246&lt;&gt;B1245,S1246&amp;", ",IF(S1246&lt;&gt;S1245,IF((Z1246=Z1245),"same locality "&amp;S1246&amp;", ",S1246&amp;", "),""))))&amp;(IF(ISBLANK(T1246),"",(IF(T1246&lt;&gt;T1245,IF(ISBLANK(F$2),T1246&amp;", ",T1246&amp;" "&amp;F$2&amp;", "),(IF(B1246&lt;&gt;B1245,IF(ISBLANK(F$2),T1246&amp;", ",T1246&amp;" "&amp;F$2&amp;", "),(IF(Z1246&lt;&gt;Z1245,IF(ISBLANK(F$2),T1246&amp;", ",T1246&amp;" "&amp;F$2&amp;", "),IF((U1246&lt;&gt;U1245)*($G$2="Y"),"same collector, ","")))))))))&amp;(IF(ISBLANK(U1246),"",(IF(U1246&lt;&gt;U1245,U1246&amp;", ",(IF(B1246&lt;&gt;B1245,U1246&amp;", ",IF(Z1246&lt;&gt;Z1245,U1246&amp;", ",(IF(T1246&lt;&gt;T1245,IF((T1246&lt;&gt;T1245)*($G$2="Y"),"same date, ", ""),IF((T1246=T1245)*(U1246=U1245)*(S1246&lt;&gt;S1245)*($G$2="Y"),"same collector and date, ", ""))))))))))&amp;(IF(ISBLANK(V1246),"",V1246&amp;", "))&amp;IF((AA1246&lt;&gt;AA1247)*($H$2="y"),AD1246&amp;AE1246,IF((AA1246&lt;&gt;AA1247)*($H$2="m"),AD1246&amp;AG1246,IF(($H$2&lt;&gt;"m")*($H$2&lt;&gt;"Y"),(IF(F1246=0,"",F1246&amp;" "&amp;$F$4&amp;" "))&amp;(IF(G1246=0,"",G1246&amp;" "&amp;$G$4&amp;" "))&amp;(IF(H1246=0,"",H1246&amp;" "&amp;H$4&amp;" "))&amp;(IF(I1246=0,"",I1246&amp;" "&amp;$I$4&amp;" "))&amp;(IF(J1246=0,"",J1246&amp;" "&amp;$J$4&amp;" "))&amp;IF((ISBLANK(C1246)),"","("&amp;C1246&amp;")"),"")))&amp;IF((B1246=B1247)*(K1246=K1247)*(L1246=L1247)*(M1246=M1247),IF(($H$2&lt;&gt;"m")*($H$2&lt;&gt;"Y"), ", ", IF((ISNUMBER(FIND(")",AE1246))), ", ", "")),IF((B1246=B1247)*(K1246=K1247)*(L1246=L1247),"; ",". ")))</f>
        <v/>
      </c>
      <c r="AI1246" s="1"/>
    </row>
    <row r="1247" spans="1:35" x14ac:dyDescent="0.25">
      <c r="A1247" s="3" t="str">
        <f t="shared" si="156"/>
        <v/>
      </c>
      <c r="B1247" s="53" t="str">
        <f t="shared" si="160"/>
        <v/>
      </c>
      <c r="C1247" s="57"/>
      <c r="D1247" s="57"/>
      <c r="E1247" s="57"/>
      <c r="F1247" s="57"/>
      <c r="G1247" s="57"/>
      <c r="H1247" s="57"/>
      <c r="I1247" s="57"/>
      <c r="J1247" s="57"/>
      <c r="K1247" s="57"/>
      <c r="L1247" s="57"/>
      <c r="M1247" s="54"/>
      <c r="N1247" s="57"/>
      <c r="O1247" s="58"/>
      <c r="P1247" s="58"/>
      <c r="Q1247" s="58"/>
      <c r="R1247" s="58"/>
      <c r="S1247" s="54"/>
      <c r="T1247" s="57"/>
      <c r="U1247" s="57"/>
      <c r="V1247" s="57"/>
      <c r="W1247" s="57"/>
      <c r="X1247" s="147" t="str">
        <f>IF(ISBLANK(D1247),"",IF('order-admin-units'!$I$1&lt;&gt;"y", "", IF((K1247="")*(ISBLANK(D1247)=FALSE), 'order-admin-units'!$B$1+1, VLOOKUP(K1247, ordercountry, 2))))</f>
        <v/>
      </c>
      <c r="Y1247" s="147" t="str">
        <f>IF(ISBLANK(D1247),"",IF('order-admin-units'!$I$1&lt;&gt;"y", "", IF(L1247="", 'order-admin-units'!$B$2+1, VLOOKUP(K1247&amp;"@"&amp;L1247, orderadmin, 2))))</f>
        <v/>
      </c>
      <c r="Z1247" s="147" t="str">
        <f t="shared" si="157"/>
        <v/>
      </c>
      <c r="AA1247" s="147" t="str">
        <f t="shared" si="158"/>
        <v/>
      </c>
      <c r="AB1247" s="147" t="str">
        <f t="shared" si="159"/>
        <v/>
      </c>
      <c r="AC1247" s="147" t="str">
        <f t="shared" si="153"/>
        <v/>
      </c>
      <c r="AD1247" s="11" t="str">
        <f t="shared" si="154"/>
        <v/>
      </c>
      <c r="AE1247" s="11" t="str">
        <f t="array" ref="AE1247">IF(ISBLANK(D1247),"",IF(OR($H$2="y",$H$2="m"),IF(AA1247=AA1246,IF(OR(AB1247=$AB$4:$AB1246)=FALSE,AE1246&amp;C1247,AE1246),"("&amp;C1247)&amp;IF(AA1247=AA1248,IF(OR(AB1248=$AB$4:$AB1247)=FALSE,", ",""),") "),""))</f>
        <v/>
      </c>
      <c r="AF1247" s="11" t="str">
        <f t="shared" si="155"/>
        <v/>
      </c>
      <c r="AG1247" s="11" t="str">
        <f t="array" ref="AG1247">IF(ISBLANK(D1247),"",IF(OR($H$2="y",$H$2="m"),IF(AA1247=AA1246,IF(OR(AC1247=$AC$4:$AC1246)=FALSE,AG1246&amp;AF1247,AG1246),"("&amp;AF1247)&amp;IF(AA1247=AA1248,IF(OR(AC1248=$AC$4:$AC1247)=FALSE,", ",""),") "),""))</f>
        <v/>
      </c>
      <c r="AH1247" s="10" t="str">
        <f>IF((ISBLANK(D1247)),"",IF(D1247=D1246,AH1246,"")&amp;IF(B1246&lt;&gt;B1247,((IF(ISBLANK(E1247),$D$3&amp;"Non-type material: "&amp;$D$3,$D$3&amp;INDEX('type-categories'!$A$2:$B$100,MATCH(E1247,'type-categories'!$A$2:$A$100,0),2)&amp;$D$3))),"")&amp;(IF(K1247&lt;&gt;K1246,$C$2&amp;K1247&amp;$K$3&amp;$C$2&amp;" ",(IF(B1247&lt;&gt;B1246,$C$2&amp;K1247&amp;$K$3&amp;$C$2&amp;" ",""))))&amp;(IF(L1247="","",((IF(L1247&lt;&gt;L1246,$D$2&amp;L1247&amp;$L$3&amp;$D$2&amp;" ",IF(B1247&lt;&gt;B1246,$D$2&amp;L1247&amp;$L$3&amp;$D$2&amp;" ",""))))))&amp;(IF(M1247="","",((IF(M1247&lt;&gt;M1246,$E$2&amp;M1247&amp;$E$2&amp;","&amp;" ",IF(B1247&lt;&gt;B1246,$E$2&amp;M1247&amp;$E$2&amp;",",""))))))&amp;(IF(N1247="","",IF(N1247&lt;&gt;N1246,N1247&amp;", ",IF(B1247&lt;&gt;B1246,N1247&amp;", ",""))))&amp;(IF(ISBLANK(O1247),"",(IF(O1247&lt;&gt;O1246,O1247&amp;", ",IF(B1247&lt;&gt;B1246,O1247&amp;", ","")))))&amp;(IF(ISBLANK(P1247),"",(IF(P1247&lt;&gt;P1246,P1247&amp;", ",IF(B1247&lt;&gt;B1246,P1247&amp;", ",IF(Z1247&lt;&gt;Z1246,P1247&amp;", ",""))))))&amp;(IF(ISBLANK(Q1247),"",(IF(Q1247&lt;&gt;Q1246,Q1247&amp;", ",IF(B1247&lt;&gt;B1246,Q1247&amp;", ",IF(Z1247&lt;&gt;Z1246,Q1247&amp;", ",""))))))&amp;(IF(ISBLANK(R1247),"",(IF(R1247&lt;&gt;R1246,R1247&amp;"m, ",IF(B1247&lt;&gt;B1246,R1247&amp;"m, ",IF(Z1247&lt;&gt;Z1246,R1247&amp;"m, ",""))))))&amp;IF(ISBLANK(S1247),"",(IF(B1247&lt;&gt;B1246,S1247&amp;", ",IF(S1247&lt;&gt;S1246,IF((Z1247=Z1246),"same locality "&amp;S1247&amp;", ",S1247&amp;", "),""))))&amp;(IF(ISBLANK(T1247),"",(IF(T1247&lt;&gt;T1246,IF(ISBLANK(F$2),T1247&amp;", ",T1247&amp;" "&amp;F$2&amp;", "),(IF(B1247&lt;&gt;B1246,IF(ISBLANK(F$2),T1247&amp;", ",T1247&amp;" "&amp;F$2&amp;", "),(IF(Z1247&lt;&gt;Z1246,IF(ISBLANK(F$2),T1247&amp;", ",T1247&amp;" "&amp;F$2&amp;", "),IF((U1247&lt;&gt;U1246)*($G$2="Y"),"same collector, ","")))))))))&amp;(IF(ISBLANK(U1247),"",(IF(U1247&lt;&gt;U1246,U1247&amp;", ",(IF(B1247&lt;&gt;B1246,U1247&amp;", ",IF(Z1247&lt;&gt;Z1246,U1247&amp;", ",(IF(T1247&lt;&gt;T1246,IF((T1247&lt;&gt;T1246)*($G$2="Y"),"same date, ", ""),IF((T1247=T1246)*(U1247=U1246)*(S1247&lt;&gt;S1246)*($G$2="Y"),"same collector and date, ", ""))))))))))&amp;(IF(ISBLANK(V1247),"",V1247&amp;", "))&amp;IF((AA1247&lt;&gt;AA1248)*($H$2="y"),AD1247&amp;AE1247,IF((AA1247&lt;&gt;AA1248)*($H$2="m"),AD1247&amp;AG1247,IF(($H$2&lt;&gt;"m")*($H$2&lt;&gt;"Y"),(IF(F1247=0,"",F1247&amp;" "&amp;$F$4&amp;" "))&amp;(IF(G1247=0,"",G1247&amp;" "&amp;$G$4&amp;" "))&amp;(IF(H1247=0,"",H1247&amp;" "&amp;H$4&amp;" "))&amp;(IF(I1247=0,"",I1247&amp;" "&amp;$I$4&amp;" "))&amp;(IF(J1247=0,"",J1247&amp;" "&amp;$J$4&amp;" "))&amp;IF((ISBLANK(C1247)),"","("&amp;C1247&amp;")"),"")))&amp;IF((B1247=B1248)*(K1247=K1248)*(L1247=L1248)*(M1247=M1248),IF(($H$2&lt;&gt;"m")*($H$2&lt;&gt;"Y"), ", ", IF((ISNUMBER(FIND(")",AE1247))), ", ", "")),IF((B1247=B1248)*(K1247=K1248)*(L1247=L1248),"; ",". ")))</f>
        <v/>
      </c>
      <c r="AI1247" s="1"/>
    </row>
    <row r="1248" spans="1:35" x14ac:dyDescent="0.25">
      <c r="A1248" s="3" t="str">
        <f t="shared" si="156"/>
        <v/>
      </c>
      <c r="B1248" s="53" t="str">
        <f t="shared" si="160"/>
        <v/>
      </c>
      <c r="C1248" s="57"/>
      <c r="D1248" s="57"/>
      <c r="E1248" s="57"/>
      <c r="F1248" s="57"/>
      <c r="G1248" s="57"/>
      <c r="H1248" s="57"/>
      <c r="I1248" s="57"/>
      <c r="J1248" s="57"/>
      <c r="K1248" s="57"/>
      <c r="L1248" s="57"/>
      <c r="M1248" s="54"/>
      <c r="N1248" s="57"/>
      <c r="O1248" s="58"/>
      <c r="P1248" s="58"/>
      <c r="Q1248" s="58"/>
      <c r="R1248" s="58"/>
      <c r="S1248" s="54"/>
      <c r="T1248" s="57"/>
      <c r="U1248" s="57"/>
      <c r="V1248" s="57"/>
      <c r="W1248" s="57"/>
      <c r="X1248" s="147" t="str">
        <f>IF(ISBLANK(D1248),"",IF('order-admin-units'!$I$1&lt;&gt;"y", "", IF((K1248="")*(ISBLANK(D1248)=FALSE), 'order-admin-units'!$B$1+1, VLOOKUP(K1248, ordercountry, 2))))</f>
        <v/>
      </c>
      <c r="Y1248" s="147" t="str">
        <f>IF(ISBLANK(D1248),"",IF('order-admin-units'!$I$1&lt;&gt;"y", "", IF(L1248="", 'order-admin-units'!$B$2+1, VLOOKUP(K1248&amp;"@"&amp;L1248, orderadmin, 2))))</f>
        <v/>
      </c>
      <c r="Z1248" s="147" t="str">
        <f t="shared" si="157"/>
        <v/>
      </c>
      <c r="AA1248" s="147" t="str">
        <f t="shared" si="158"/>
        <v/>
      </c>
      <c r="AB1248" s="147" t="str">
        <f t="shared" si="159"/>
        <v/>
      </c>
      <c r="AC1248" s="147" t="str">
        <f t="shared" si="153"/>
        <v/>
      </c>
      <c r="AD1248" s="11" t="str">
        <f t="shared" si="154"/>
        <v/>
      </c>
      <c r="AE1248" s="11" t="str">
        <f t="array" ref="AE1248">IF(ISBLANK(D1248),"",IF(OR($H$2="y",$H$2="m"),IF(AA1248=AA1247,IF(OR(AB1248=$AB$4:$AB1247)=FALSE,AE1247&amp;C1248,AE1247),"("&amp;C1248)&amp;IF(AA1248=AA1249,IF(OR(AB1249=$AB$4:$AB1248)=FALSE,", ",""),") "),""))</f>
        <v/>
      </c>
      <c r="AF1248" s="11" t="str">
        <f t="shared" si="155"/>
        <v/>
      </c>
      <c r="AG1248" s="11" t="str">
        <f t="array" ref="AG1248">IF(ISBLANK(D1248),"",IF(OR($H$2="y",$H$2="m"),IF(AA1248=AA1247,IF(OR(AC1248=$AC$4:$AC1247)=FALSE,AG1247&amp;AF1248,AG1247),"("&amp;AF1248)&amp;IF(AA1248=AA1249,IF(OR(AC1249=$AC$4:$AC1248)=FALSE,", ",""),") "),""))</f>
        <v/>
      </c>
      <c r="AH1248" s="10" t="str">
        <f>IF((ISBLANK(D1248)),"",IF(D1248=D1247,AH1247,"")&amp;IF(B1247&lt;&gt;B1248,((IF(ISBLANK(E1248),$D$3&amp;"Non-type material: "&amp;$D$3,$D$3&amp;INDEX('type-categories'!$A$2:$B$100,MATCH(E1248,'type-categories'!$A$2:$A$100,0),2)&amp;$D$3))),"")&amp;(IF(K1248&lt;&gt;K1247,$C$2&amp;K1248&amp;$K$3&amp;$C$2&amp;" ",(IF(B1248&lt;&gt;B1247,$C$2&amp;K1248&amp;$K$3&amp;$C$2&amp;" ",""))))&amp;(IF(L1248="","",((IF(L1248&lt;&gt;L1247,$D$2&amp;L1248&amp;$L$3&amp;$D$2&amp;" ",IF(B1248&lt;&gt;B1247,$D$2&amp;L1248&amp;$L$3&amp;$D$2&amp;" ",""))))))&amp;(IF(M1248="","",((IF(M1248&lt;&gt;M1247,$E$2&amp;M1248&amp;$E$2&amp;","&amp;" ",IF(B1248&lt;&gt;B1247,$E$2&amp;M1248&amp;$E$2&amp;",",""))))))&amp;(IF(N1248="","",IF(N1248&lt;&gt;N1247,N1248&amp;", ",IF(B1248&lt;&gt;B1247,N1248&amp;", ",""))))&amp;(IF(ISBLANK(O1248),"",(IF(O1248&lt;&gt;O1247,O1248&amp;", ",IF(B1248&lt;&gt;B1247,O1248&amp;", ","")))))&amp;(IF(ISBLANK(P1248),"",(IF(P1248&lt;&gt;P1247,P1248&amp;", ",IF(B1248&lt;&gt;B1247,P1248&amp;", ",IF(Z1248&lt;&gt;Z1247,P1248&amp;", ",""))))))&amp;(IF(ISBLANK(Q1248),"",(IF(Q1248&lt;&gt;Q1247,Q1248&amp;", ",IF(B1248&lt;&gt;B1247,Q1248&amp;", ",IF(Z1248&lt;&gt;Z1247,Q1248&amp;", ",""))))))&amp;(IF(ISBLANK(R1248),"",(IF(R1248&lt;&gt;R1247,R1248&amp;"m, ",IF(B1248&lt;&gt;B1247,R1248&amp;"m, ",IF(Z1248&lt;&gt;Z1247,R1248&amp;"m, ",""))))))&amp;IF(ISBLANK(S1248),"",(IF(B1248&lt;&gt;B1247,S1248&amp;", ",IF(S1248&lt;&gt;S1247,IF((Z1248=Z1247),"same locality "&amp;S1248&amp;", ",S1248&amp;", "),""))))&amp;(IF(ISBLANK(T1248),"",(IF(T1248&lt;&gt;T1247,IF(ISBLANK(F$2),T1248&amp;", ",T1248&amp;" "&amp;F$2&amp;", "),(IF(B1248&lt;&gt;B1247,IF(ISBLANK(F$2),T1248&amp;", ",T1248&amp;" "&amp;F$2&amp;", "),(IF(Z1248&lt;&gt;Z1247,IF(ISBLANK(F$2),T1248&amp;", ",T1248&amp;" "&amp;F$2&amp;", "),IF((U1248&lt;&gt;U1247)*($G$2="Y"),"same collector, ","")))))))))&amp;(IF(ISBLANK(U1248),"",(IF(U1248&lt;&gt;U1247,U1248&amp;", ",(IF(B1248&lt;&gt;B1247,U1248&amp;", ",IF(Z1248&lt;&gt;Z1247,U1248&amp;", ",(IF(T1248&lt;&gt;T1247,IF((T1248&lt;&gt;T1247)*($G$2="Y"),"same date, ", ""),IF((T1248=T1247)*(U1248=U1247)*(S1248&lt;&gt;S1247)*($G$2="Y"),"same collector and date, ", ""))))))))))&amp;(IF(ISBLANK(V1248),"",V1248&amp;", "))&amp;IF((AA1248&lt;&gt;AA1249)*($H$2="y"),AD1248&amp;AE1248,IF((AA1248&lt;&gt;AA1249)*($H$2="m"),AD1248&amp;AG1248,IF(($H$2&lt;&gt;"m")*($H$2&lt;&gt;"Y"),(IF(F1248=0,"",F1248&amp;" "&amp;$F$4&amp;" "))&amp;(IF(G1248=0,"",G1248&amp;" "&amp;$G$4&amp;" "))&amp;(IF(H1248=0,"",H1248&amp;" "&amp;H$4&amp;" "))&amp;(IF(I1248=0,"",I1248&amp;" "&amp;$I$4&amp;" "))&amp;(IF(J1248=0,"",J1248&amp;" "&amp;$J$4&amp;" "))&amp;IF((ISBLANK(C1248)),"","("&amp;C1248&amp;")"),"")))&amp;IF((B1248=B1249)*(K1248=K1249)*(L1248=L1249)*(M1248=M1249),IF(($H$2&lt;&gt;"m")*($H$2&lt;&gt;"Y"), ", ", IF((ISNUMBER(FIND(")",AE1248))), ", ", "")),IF((B1248=B1249)*(K1248=K1249)*(L1248=L1249),"; ",". ")))</f>
        <v/>
      </c>
      <c r="AI1248" s="1"/>
    </row>
    <row r="1249" spans="1:35" x14ac:dyDescent="0.25">
      <c r="A1249" s="3" t="str">
        <f t="shared" si="156"/>
        <v/>
      </c>
      <c r="B1249" s="53" t="str">
        <f t="shared" si="160"/>
        <v/>
      </c>
      <c r="C1249" s="57"/>
      <c r="D1249" s="57"/>
      <c r="E1249" s="57"/>
      <c r="F1249" s="57"/>
      <c r="G1249" s="57"/>
      <c r="H1249" s="57"/>
      <c r="I1249" s="57"/>
      <c r="J1249" s="57"/>
      <c r="K1249" s="57"/>
      <c r="L1249" s="57"/>
      <c r="M1249" s="54"/>
      <c r="N1249" s="57"/>
      <c r="O1249" s="58"/>
      <c r="P1249" s="58"/>
      <c r="Q1249" s="58"/>
      <c r="R1249" s="58"/>
      <c r="S1249" s="54"/>
      <c r="T1249" s="57"/>
      <c r="U1249" s="57"/>
      <c r="V1249" s="57"/>
      <c r="W1249" s="57"/>
      <c r="X1249" s="147" t="str">
        <f>IF(ISBLANK(D1249),"",IF('order-admin-units'!$I$1&lt;&gt;"y", "", IF((K1249="")*(ISBLANK(D1249)=FALSE), 'order-admin-units'!$B$1+1, VLOOKUP(K1249, ordercountry, 2))))</f>
        <v/>
      </c>
      <c r="Y1249" s="147" t="str">
        <f>IF(ISBLANK(D1249),"",IF('order-admin-units'!$I$1&lt;&gt;"y", "", IF(L1249="", 'order-admin-units'!$B$2+1, VLOOKUP(K1249&amp;"@"&amp;L1249, orderadmin, 2))))</f>
        <v/>
      </c>
      <c r="Z1249" s="147" t="str">
        <f t="shared" si="157"/>
        <v/>
      </c>
      <c r="AA1249" s="147" t="str">
        <f t="shared" si="158"/>
        <v/>
      </c>
      <c r="AB1249" s="147" t="str">
        <f t="shared" si="159"/>
        <v/>
      </c>
      <c r="AC1249" s="147" t="str">
        <f t="shared" si="153"/>
        <v/>
      </c>
      <c r="AD1249" s="11" t="str">
        <f t="shared" si="154"/>
        <v/>
      </c>
      <c r="AE1249" s="11" t="str">
        <f t="array" ref="AE1249">IF(ISBLANK(D1249),"",IF(OR($H$2="y",$H$2="m"),IF(AA1249=AA1248,IF(OR(AB1249=$AB$4:$AB1248)=FALSE,AE1248&amp;C1249,AE1248),"("&amp;C1249)&amp;IF(AA1249=AA1250,IF(OR(AB1250=$AB$4:$AB1249)=FALSE,", ",""),") "),""))</f>
        <v/>
      </c>
      <c r="AF1249" s="11" t="str">
        <f t="shared" si="155"/>
        <v/>
      </c>
      <c r="AG1249" s="11" t="str">
        <f t="array" ref="AG1249">IF(ISBLANK(D1249),"",IF(OR($H$2="y",$H$2="m"),IF(AA1249=AA1248,IF(OR(AC1249=$AC$4:$AC1248)=FALSE,AG1248&amp;AF1249,AG1248),"("&amp;AF1249)&amp;IF(AA1249=AA1250,IF(OR(AC1250=$AC$4:$AC1249)=FALSE,", ",""),") "),""))</f>
        <v/>
      </c>
      <c r="AH1249" s="10" t="str">
        <f>IF((ISBLANK(D1249)),"",IF(D1249=D1248,AH1248,"")&amp;IF(B1248&lt;&gt;B1249,((IF(ISBLANK(E1249),$D$3&amp;"Non-type material: "&amp;$D$3,$D$3&amp;INDEX('type-categories'!$A$2:$B$100,MATCH(E1249,'type-categories'!$A$2:$A$100,0),2)&amp;$D$3))),"")&amp;(IF(K1249&lt;&gt;K1248,$C$2&amp;K1249&amp;$K$3&amp;$C$2&amp;" ",(IF(B1249&lt;&gt;B1248,$C$2&amp;K1249&amp;$K$3&amp;$C$2&amp;" ",""))))&amp;(IF(L1249="","",((IF(L1249&lt;&gt;L1248,$D$2&amp;L1249&amp;$L$3&amp;$D$2&amp;" ",IF(B1249&lt;&gt;B1248,$D$2&amp;L1249&amp;$L$3&amp;$D$2&amp;" ",""))))))&amp;(IF(M1249="","",((IF(M1249&lt;&gt;M1248,$E$2&amp;M1249&amp;$E$2&amp;","&amp;" ",IF(B1249&lt;&gt;B1248,$E$2&amp;M1249&amp;$E$2&amp;",",""))))))&amp;(IF(N1249="","",IF(N1249&lt;&gt;N1248,N1249&amp;", ",IF(B1249&lt;&gt;B1248,N1249&amp;", ",""))))&amp;(IF(ISBLANK(O1249),"",(IF(O1249&lt;&gt;O1248,O1249&amp;", ",IF(B1249&lt;&gt;B1248,O1249&amp;", ","")))))&amp;(IF(ISBLANK(P1249),"",(IF(P1249&lt;&gt;P1248,P1249&amp;", ",IF(B1249&lt;&gt;B1248,P1249&amp;", ",IF(Z1249&lt;&gt;Z1248,P1249&amp;", ",""))))))&amp;(IF(ISBLANK(Q1249),"",(IF(Q1249&lt;&gt;Q1248,Q1249&amp;", ",IF(B1249&lt;&gt;B1248,Q1249&amp;", ",IF(Z1249&lt;&gt;Z1248,Q1249&amp;", ",""))))))&amp;(IF(ISBLANK(R1249),"",(IF(R1249&lt;&gt;R1248,R1249&amp;"m, ",IF(B1249&lt;&gt;B1248,R1249&amp;"m, ",IF(Z1249&lt;&gt;Z1248,R1249&amp;"m, ",""))))))&amp;IF(ISBLANK(S1249),"",(IF(B1249&lt;&gt;B1248,S1249&amp;", ",IF(S1249&lt;&gt;S1248,IF((Z1249=Z1248),"same locality "&amp;S1249&amp;", ",S1249&amp;", "),""))))&amp;(IF(ISBLANK(T1249),"",(IF(T1249&lt;&gt;T1248,IF(ISBLANK(F$2),T1249&amp;", ",T1249&amp;" "&amp;F$2&amp;", "),(IF(B1249&lt;&gt;B1248,IF(ISBLANK(F$2),T1249&amp;", ",T1249&amp;" "&amp;F$2&amp;", "),(IF(Z1249&lt;&gt;Z1248,IF(ISBLANK(F$2),T1249&amp;", ",T1249&amp;" "&amp;F$2&amp;", "),IF((U1249&lt;&gt;U1248)*($G$2="Y"),"same collector, ","")))))))))&amp;(IF(ISBLANK(U1249),"",(IF(U1249&lt;&gt;U1248,U1249&amp;", ",(IF(B1249&lt;&gt;B1248,U1249&amp;", ",IF(Z1249&lt;&gt;Z1248,U1249&amp;", ",(IF(T1249&lt;&gt;T1248,IF((T1249&lt;&gt;T1248)*($G$2="Y"),"same date, ", ""),IF((T1249=T1248)*(U1249=U1248)*(S1249&lt;&gt;S1248)*($G$2="Y"),"same collector and date, ", ""))))))))))&amp;(IF(ISBLANK(V1249),"",V1249&amp;", "))&amp;IF((AA1249&lt;&gt;AA1250)*($H$2="y"),AD1249&amp;AE1249,IF((AA1249&lt;&gt;AA1250)*($H$2="m"),AD1249&amp;AG1249,IF(($H$2&lt;&gt;"m")*($H$2&lt;&gt;"Y"),(IF(F1249=0,"",F1249&amp;" "&amp;$F$4&amp;" "))&amp;(IF(G1249=0,"",G1249&amp;" "&amp;$G$4&amp;" "))&amp;(IF(H1249=0,"",H1249&amp;" "&amp;H$4&amp;" "))&amp;(IF(I1249=0,"",I1249&amp;" "&amp;$I$4&amp;" "))&amp;(IF(J1249=0,"",J1249&amp;" "&amp;$J$4&amp;" "))&amp;IF((ISBLANK(C1249)),"","("&amp;C1249&amp;")"),"")))&amp;IF((B1249=B1250)*(K1249=K1250)*(L1249=L1250)*(M1249=M1250),IF(($H$2&lt;&gt;"m")*($H$2&lt;&gt;"Y"), ", ", IF((ISNUMBER(FIND(")",AE1249))), ", ", "")),IF((B1249=B1250)*(K1249=K1250)*(L1249=L1250),"; ",". ")))</f>
        <v/>
      </c>
      <c r="AI1249" s="1"/>
    </row>
    <row r="1250" spans="1:35" x14ac:dyDescent="0.25">
      <c r="A1250" s="3" t="str">
        <f t="shared" si="156"/>
        <v/>
      </c>
      <c r="B1250" s="53" t="str">
        <f t="shared" si="160"/>
        <v/>
      </c>
      <c r="C1250" s="57"/>
      <c r="D1250" s="57"/>
      <c r="E1250" s="57"/>
      <c r="F1250" s="57"/>
      <c r="G1250" s="57"/>
      <c r="H1250" s="57"/>
      <c r="I1250" s="57"/>
      <c r="J1250" s="57"/>
      <c r="K1250" s="57"/>
      <c r="L1250" s="57"/>
      <c r="M1250" s="54"/>
      <c r="N1250" s="57"/>
      <c r="O1250" s="58"/>
      <c r="P1250" s="58"/>
      <c r="Q1250" s="58"/>
      <c r="R1250" s="58"/>
      <c r="S1250" s="54"/>
      <c r="T1250" s="57"/>
      <c r="U1250" s="57"/>
      <c r="V1250" s="57"/>
      <c r="W1250" s="57"/>
      <c r="X1250" s="147" t="str">
        <f>IF(ISBLANK(D1250),"",IF('order-admin-units'!$I$1&lt;&gt;"y", "", IF((K1250="")*(ISBLANK(D1250)=FALSE), 'order-admin-units'!$B$1+1, VLOOKUP(K1250, ordercountry, 2))))</f>
        <v/>
      </c>
      <c r="Y1250" s="147" t="str">
        <f>IF(ISBLANK(D1250),"",IF('order-admin-units'!$I$1&lt;&gt;"y", "", IF(L1250="", 'order-admin-units'!$B$2+1, VLOOKUP(K1250&amp;"@"&amp;L1250, orderadmin, 2))))</f>
        <v/>
      </c>
      <c r="Z1250" s="147" t="str">
        <f t="shared" si="157"/>
        <v/>
      </c>
      <c r="AA1250" s="147" t="str">
        <f t="shared" si="158"/>
        <v/>
      </c>
      <c r="AB1250" s="147" t="str">
        <f t="shared" si="159"/>
        <v/>
      </c>
      <c r="AC1250" s="147" t="str">
        <f t="shared" si="153"/>
        <v/>
      </c>
      <c r="AD1250" s="11" t="str">
        <f t="shared" si="154"/>
        <v/>
      </c>
      <c r="AE1250" s="11" t="str">
        <f t="array" ref="AE1250">IF(ISBLANK(D1250),"",IF(OR($H$2="y",$H$2="m"),IF(AA1250=AA1249,IF(OR(AB1250=$AB$4:$AB1249)=FALSE,AE1249&amp;C1250,AE1249),"("&amp;C1250)&amp;IF(AA1250=AA1251,IF(OR(AB1251=$AB$4:$AB1250)=FALSE,", ",""),") "),""))</f>
        <v/>
      </c>
      <c r="AF1250" s="11" t="str">
        <f t="shared" si="155"/>
        <v/>
      </c>
      <c r="AG1250" s="11" t="str">
        <f t="array" ref="AG1250">IF(ISBLANK(D1250),"",IF(OR($H$2="y",$H$2="m"),IF(AA1250=AA1249,IF(OR(AC1250=$AC$4:$AC1249)=FALSE,AG1249&amp;AF1250,AG1249),"("&amp;AF1250)&amp;IF(AA1250=AA1251,IF(OR(AC1251=$AC$4:$AC1250)=FALSE,", ",""),") "),""))</f>
        <v/>
      </c>
      <c r="AH1250" s="10" t="str">
        <f>IF((ISBLANK(D1250)),"",IF(D1250=D1249,AH1249,"")&amp;IF(B1249&lt;&gt;B1250,((IF(ISBLANK(E1250),$D$3&amp;"Non-type material: "&amp;$D$3,$D$3&amp;INDEX('type-categories'!$A$2:$B$100,MATCH(E1250,'type-categories'!$A$2:$A$100,0),2)&amp;$D$3))),"")&amp;(IF(K1250&lt;&gt;K1249,$C$2&amp;K1250&amp;$K$3&amp;$C$2&amp;" ",(IF(B1250&lt;&gt;B1249,$C$2&amp;K1250&amp;$K$3&amp;$C$2&amp;" ",""))))&amp;(IF(L1250="","",((IF(L1250&lt;&gt;L1249,$D$2&amp;L1250&amp;$L$3&amp;$D$2&amp;" ",IF(B1250&lt;&gt;B1249,$D$2&amp;L1250&amp;$L$3&amp;$D$2&amp;" ",""))))))&amp;(IF(M1250="","",((IF(M1250&lt;&gt;M1249,$E$2&amp;M1250&amp;$E$2&amp;","&amp;" ",IF(B1250&lt;&gt;B1249,$E$2&amp;M1250&amp;$E$2&amp;",",""))))))&amp;(IF(N1250="","",IF(N1250&lt;&gt;N1249,N1250&amp;", ",IF(B1250&lt;&gt;B1249,N1250&amp;", ",""))))&amp;(IF(ISBLANK(O1250),"",(IF(O1250&lt;&gt;O1249,O1250&amp;", ",IF(B1250&lt;&gt;B1249,O1250&amp;", ","")))))&amp;(IF(ISBLANK(P1250),"",(IF(P1250&lt;&gt;P1249,P1250&amp;", ",IF(B1250&lt;&gt;B1249,P1250&amp;", ",IF(Z1250&lt;&gt;Z1249,P1250&amp;", ",""))))))&amp;(IF(ISBLANK(Q1250),"",(IF(Q1250&lt;&gt;Q1249,Q1250&amp;", ",IF(B1250&lt;&gt;B1249,Q1250&amp;", ",IF(Z1250&lt;&gt;Z1249,Q1250&amp;", ",""))))))&amp;(IF(ISBLANK(R1250),"",(IF(R1250&lt;&gt;R1249,R1250&amp;"m, ",IF(B1250&lt;&gt;B1249,R1250&amp;"m, ",IF(Z1250&lt;&gt;Z1249,R1250&amp;"m, ",""))))))&amp;IF(ISBLANK(S1250),"",(IF(B1250&lt;&gt;B1249,S1250&amp;", ",IF(S1250&lt;&gt;S1249,IF((Z1250=Z1249),"same locality "&amp;S1250&amp;", ",S1250&amp;", "),""))))&amp;(IF(ISBLANK(T1250),"",(IF(T1250&lt;&gt;T1249,IF(ISBLANK(F$2),T1250&amp;", ",T1250&amp;" "&amp;F$2&amp;", "),(IF(B1250&lt;&gt;B1249,IF(ISBLANK(F$2),T1250&amp;", ",T1250&amp;" "&amp;F$2&amp;", "),(IF(Z1250&lt;&gt;Z1249,IF(ISBLANK(F$2),T1250&amp;", ",T1250&amp;" "&amp;F$2&amp;", "),IF((U1250&lt;&gt;U1249)*($G$2="Y"),"same collector, ","")))))))))&amp;(IF(ISBLANK(U1250),"",(IF(U1250&lt;&gt;U1249,U1250&amp;", ",(IF(B1250&lt;&gt;B1249,U1250&amp;", ",IF(Z1250&lt;&gt;Z1249,U1250&amp;", ",(IF(T1250&lt;&gt;T1249,IF((T1250&lt;&gt;T1249)*($G$2="Y"),"same date, ", ""),IF((T1250=T1249)*(U1250=U1249)*(S1250&lt;&gt;S1249)*($G$2="Y"),"same collector and date, ", ""))))))))))&amp;(IF(ISBLANK(V1250),"",V1250&amp;", "))&amp;IF((AA1250&lt;&gt;AA1251)*($H$2="y"),AD1250&amp;AE1250,IF((AA1250&lt;&gt;AA1251)*($H$2="m"),AD1250&amp;AG1250,IF(($H$2&lt;&gt;"m")*($H$2&lt;&gt;"Y"),(IF(F1250=0,"",F1250&amp;" "&amp;$F$4&amp;" "))&amp;(IF(G1250=0,"",G1250&amp;" "&amp;$G$4&amp;" "))&amp;(IF(H1250=0,"",H1250&amp;" "&amp;H$4&amp;" "))&amp;(IF(I1250=0,"",I1250&amp;" "&amp;$I$4&amp;" "))&amp;(IF(J1250=0,"",J1250&amp;" "&amp;$J$4&amp;" "))&amp;IF((ISBLANK(C1250)),"","("&amp;C1250&amp;")"),"")))&amp;IF((B1250=B1251)*(K1250=K1251)*(L1250=L1251)*(M1250=M1251),IF(($H$2&lt;&gt;"m")*($H$2&lt;&gt;"Y"), ", ", IF((ISNUMBER(FIND(")",AE1250))), ", ", "")),IF((B1250=B1251)*(K1250=K1251)*(L1250=L1251),"; ",". ")))</f>
        <v/>
      </c>
      <c r="AI1250" s="1"/>
    </row>
    <row r="1251" spans="1:35" x14ac:dyDescent="0.25">
      <c r="A1251" s="3" t="str">
        <f t="shared" si="156"/>
        <v/>
      </c>
      <c r="B1251" s="53" t="str">
        <f t="shared" si="160"/>
        <v/>
      </c>
      <c r="C1251" s="57"/>
      <c r="D1251" s="57"/>
      <c r="E1251" s="57"/>
      <c r="F1251" s="57"/>
      <c r="G1251" s="57"/>
      <c r="H1251" s="57"/>
      <c r="I1251" s="57"/>
      <c r="J1251" s="57"/>
      <c r="K1251" s="57"/>
      <c r="L1251" s="57"/>
      <c r="M1251" s="54"/>
      <c r="N1251" s="57"/>
      <c r="O1251" s="58"/>
      <c r="P1251" s="58"/>
      <c r="Q1251" s="58"/>
      <c r="R1251" s="58"/>
      <c r="S1251" s="54"/>
      <c r="T1251" s="57"/>
      <c r="U1251" s="57"/>
      <c r="V1251" s="57"/>
      <c r="W1251" s="57"/>
      <c r="X1251" s="147" t="str">
        <f>IF(ISBLANK(D1251),"",IF('order-admin-units'!$I$1&lt;&gt;"y", "", IF((K1251="")*(ISBLANK(D1251)=FALSE), 'order-admin-units'!$B$1+1, VLOOKUP(K1251, ordercountry, 2))))</f>
        <v/>
      </c>
      <c r="Y1251" s="147" t="str">
        <f>IF(ISBLANK(D1251),"",IF('order-admin-units'!$I$1&lt;&gt;"y", "", IF(L1251="", 'order-admin-units'!$B$2+1, VLOOKUP(K1251&amp;"@"&amp;L1251, orderadmin, 2))))</f>
        <v/>
      </c>
      <c r="Z1251" s="147" t="str">
        <f t="shared" si="157"/>
        <v/>
      </c>
      <c r="AA1251" s="147" t="str">
        <f t="shared" si="158"/>
        <v/>
      </c>
      <c r="AB1251" s="147" t="str">
        <f t="shared" si="159"/>
        <v/>
      </c>
      <c r="AC1251" s="147" t="str">
        <f t="shared" si="153"/>
        <v/>
      </c>
      <c r="AD1251" s="11" t="str">
        <f t="shared" si="154"/>
        <v/>
      </c>
      <c r="AE1251" s="11" t="str">
        <f t="array" ref="AE1251">IF(ISBLANK(D1251),"",IF(OR($H$2="y",$H$2="m"),IF(AA1251=AA1250,IF(OR(AB1251=$AB$4:$AB1250)=FALSE,AE1250&amp;C1251,AE1250),"("&amp;C1251)&amp;IF(AA1251=AA1252,IF(OR(AB1252=$AB$4:$AB1251)=FALSE,", ",""),") "),""))</f>
        <v/>
      </c>
      <c r="AF1251" s="11" t="str">
        <f t="shared" si="155"/>
        <v/>
      </c>
      <c r="AG1251" s="11" t="str">
        <f t="array" ref="AG1251">IF(ISBLANK(D1251),"",IF(OR($H$2="y",$H$2="m"),IF(AA1251=AA1250,IF(OR(AC1251=$AC$4:$AC1250)=FALSE,AG1250&amp;AF1251,AG1250),"("&amp;AF1251)&amp;IF(AA1251=AA1252,IF(OR(AC1252=$AC$4:$AC1251)=FALSE,", ",""),") "),""))</f>
        <v/>
      </c>
      <c r="AH1251" s="10" t="str">
        <f>IF((ISBLANK(D1251)),"",IF(D1251=D1250,AH1250,"")&amp;IF(B1250&lt;&gt;B1251,((IF(ISBLANK(E1251),$D$3&amp;"Non-type material: "&amp;$D$3,$D$3&amp;INDEX('type-categories'!$A$2:$B$100,MATCH(E1251,'type-categories'!$A$2:$A$100,0),2)&amp;$D$3))),"")&amp;(IF(K1251&lt;&gt;K1250,$C$2&amp;K1251&amp;$K$3&amp;$C$2&amp;" ",(IF(B1251&lt;&gt;B1250,$C$2&amp;K1251&amp;$K$3&amp;$C$2&amp;" ",""))))&amp;(IF(L1251="","",((IF(L1251&lt;&gt;L1250,$D$2&amp;L1251&amp;$L$3&amp;$D$2&amp;" ",IF(B1251&lt;&gt;B1250,$D$2&amp;L1251&amp;$L$3&amp;$D$2&amp;" ",""))))))&amp;(IF(M1251="","",((IF(M1251&lt;&gt;M1250,$E$2&amp;M1251&amp;$E$2&amp;","&amp;" ",IF(B1251&lt;&gt;B1250,$E$2&amp;M1251&amp;$E$2&amp;",",""))))))&amp;(IF(N1251="","",IF(N1251&lt;&gt;N1250,N1251&amp;", ",IF(B1251&lt;&gt;B1250,N1251&amp;", ",""))))&amp;(IF(ISBLANK(O1251),"",(IF(O1251&lt;&gt;O1250,O1251&amp;", ",IF(B1251&lt;&gt;B1250,O1251&amp;", ","")))))&amp;(IF(ISBLANK(P1251),"",(IF(P1251&lt;&gt;P1250,P1251&amp;", ",IF(B1251&lt;&gt;B1250,P1251&amp;", ",IF(Z1251&lt;&gt;Z1250,P1251&amp;", ",""))))))&amp;(IF(ISBLANK(Q1251),"",(IF(Q1251&lt;&gt;Q1250,Q1251&amp;", ",IF(B1251&lt;&gt;B1250,Q1251&amp;", ",IF(Z1251&lt;&gt;Z1250,Q1251&amp;", ",""))))))&amp;(IF(ISBLANK(R1251),"",(IF(R1251&lt;&gt;R1250,R1251&amp;"m, ",IF(B1251&lt;&gt;B1250,R1251&amp;"m, ",IF(Z1251&lt;&gt;Z1250,R1251&amp;"m, ",""))))))&amp;IF(ISBLANK(S1251),"",(IF(B1251&lt;&gt;B1250,S1251&amp;", ",IF(S1251&lt;&gt;S1250,IF((Z1251=Z1250),"same locality "&amp;S1251&amp;", ",S1251&amp;", "),""))))&amp;(IF(ISBLANK(T1251),"",(IF(T1251&lt;&gt;T1250,IF(ISBLANK(F$2),T1251&amp;", ",T1251&amp;" "&amp;F$2&amp;", "),(IF(B1251&lt;&gt;B1250,IF(ISBLANK(F$2),T1251&amp;", ",T1251&amp;" "&amp;F$2&amp;", "),(IF(Z1251&lt;&gt;Z1250,IF(ISBLANK(F$2),T1251&amp;", ",T1251&amp;" "&amp;F$2&amp;", "),IF((U1251&lt;&gt;U1250)*($G$2="Y"),"same collector, ","")))))))))&amp;(IF(ISBLANK(U1251),"",(IF(U1251&lt;&gt;U1250,U1251&amp;", ",(IF(B1251&lt;&gt;B1250,U1251&amp;", ",IF(Z1251&lt;&gt;Z1250,U1251&amp;", ",(IF(T1251&lt;&gt;T1250,IF((T1251&lt;&gt;T1250)*($G$2="Y"),"same date, ", ""),IF((T1251=T1250)*(U1251=U1250)*(S1251&lt;&gt;S1250)*($G$2="Y"),"same collector and date, ", ""))))))))))&amp;(IF(ISBLANK(V1251),"",V1251&amp;", "))&amp;IF((AA1251&lt;&gt;AA1252)*($H$2="y"),AD1251&amp;AE1251,IF((AA1251&lt;&gt;AA1252)*($H$2="m"),AD1251&amp;AG1251,IF(($H$2&lt;&gt;"m")*($H$2&lt;&gt;"Y"),(IF(F1251=0,"",F1251&amp;" "&amp;$F$4&amp;" "))&amp;(IF(G1251=0,"",G1251&amp;" "&amp;$G$4&amp;" "))&amp;(IF(H1251=0,"",H1251&amp;" "&amp;H$4&amp;" "))&amp;(IF(I1251=0,"",I1251&amp;" "&amp;$I$4&amp;" "))&amp;(IF(J1251=0,"",J1251&amp;" "&amp;$J$4&amp;" "))&amp;IF((ISBLANK(C1251)),"","("&amp;C1251&amp;")"),"")))&amp;IF((B1251=B1252)*(K1251=K1252)*(L1251=L1252)*(M1251=M1252),IF(($H$2&lt;&gt;"m")*($H$2&lt;&gt;"Y"), ", ", IF((ISNUMBER(FIND(")",AE1251))), ", ", "")),IF((B1251=B1252)*(K1251=K1252)*(L1251=L1252),"; ",". ")))</f>
        <v/>
      </c>
      <c r="AI1251" s="1"/>
    </row>
    <row r="1252" spans="1:35" x14ac:dyDescent="0.25">
      <c r="A1252" s="3" t="str">
        <f t="shared" si="156"/>
        <v/>
      </c>
      <c r="B1252" s="53" t="str">
        <f t="shared" si="160"/>
        <v/>
      </c>
      <c r="C1252" s="57"/>
      <c r="D1252" s="57"/>
      <c r="E1252" s="57"/>
      <c r="F1252" s="57"/>
      <c r="G1252" s="57"/>
      <c r="H1252" s="57"/>
      <c r="I1252" s="57"/>
      <c r="J1252" s="57"/>
      <c r="K1252" s="57"/>
      <c r="L1252" s="57"/>
      <c r="M1252" s="54"/>
      <c r="N1252" s="57"/>
      <c r="O1252" s="58"/>
      <c r="P1252" s="58"/>
      <c r="Q1252" s="58"/>
      <c r="R1252" s="58"/>
      <c r="S1252" s="54"/>
      <c r="T1252" s="57"/>
      <c r="U1252" s="57"/>
      <c r="V1252" s="57"/>
      <c r="W1252" s="57"/>
      <c r="X1252" s="147" t="str">
        <f>IF(ISBLANK(D1252),"",IF('order-admin-units'!$I$1&lt;&gt;"y", "", IF((K1252="")*(ISBLANK(D1252)=FALSE), 'order-admin-units'!$B$1+1, VLOOKUP(K1252, ordercountry, 2))))</f>
        <v/>
      </c>
      <c r="Y1252" s="147" t="str">
        <f>IF(ISBLANK(D1252),"",IF('order-admin-units'!$I$1&lt;&gt;"y", "", IF(L1252="", 'order-admin-units'!$B$2+1, VLOOKUP(K1252&amp;"@"&amp;L1252, orderadmin, 2))))</f>
        <v/>
      </c>
      <c r="Z1252" s="147" t="str">
        <f t="shared" si="157"/>
        <v/>
      </c>
      <c r="AA1252" s="147" t="str">
        <f t="shared" si="158"/>
        <v/>
      </c>
      <c r="AB1252" s="147" t="str">
        <f t="shared" si="159"/>
        <v/>
      </c>
      <c r="AC1252" s="147" t="str">
        <f t="shared" si="153"/>
        <v/>
      </c>
      <c r="AD1252" s="11" t="str">
        <f t="shared" si="154"/>
        <v/>
      </c>
      <c r="AE1252" s="11" t="str">
        <f t="array" ref="AE1252">IF(ISBLANK(D1252),"",IF(OR($H$2="y",$H$2="m"),IF(AA1252=AA1251,IF(OR(AB1252=$AB$4:$AB1251)=FALSE,AE1251&amp;C1252,AE1251),"("&amp;C1252)&amp;IF(AA1252=AA1253,IF(OR(AB1253=$AB$4:$AB1252)=FALSE,", ",""),") "),""))</f>
        <v/>
      </c>
      <c r="AF1252" s="11" t="str">
        <f t="shared" si="155"/>
        <v/>
      </c>
      <c r="AG1252" s="11" t="str">
        <f t="array" ref="AG1252">IF(ISBLANK(D1252),"",IF(OR($H$2="y",$H$2="m"),IF(AA1252=AA1251,IF(OR(AC1252=$AC$4:$AC1251)=FALSE,AG1251&amp;AF1252,AG1251),"("&amp;AF1252)&amp;IF(AA1252=AA1253,IF(OR(AC1253=$AC$4:$AC1252)=FALSE,", ",""),") "),""))</f>
        <v/>
      </c>
      <c r="AH1252" s="10" t="str">
        <f>IF((ISBLANK(D1252)),"",IF(D1252=D1251,AH1251,"")&amp;IF(B1251&lt;&gt;B1252,((IF(ISBLANK(E1252),$D$3&amp;"Non-type material: "&amp;$D$3,$D$3&amp;INDEX('type-categories'!$A$2:$B$100,MATCH(E1252,'type-categories'!$A$2:$A$100,0),2)&amp;$D$3))),"")&amp;(IF(K1252&lt;&gt;K1251,$C$2&amp;K1252&amp;$K$3&amp;$C$2&amp;" ",(IF(B1252&lt;&gt;B1251,$C$2&amp;K1252&amp;$K$3&amp;$C$2&amp;" ",""))))&amp;(IF(L1252="","",((IF(L1252&lt;&gt;L1251,$D$2&amp;L1252&amp;$L$3&amp;$D$2&amp;" ",IF(B1252&lt;&gt;B1251,$D$2&amp;L1252&amp;$L$3&amp;$D$2&amp;" ",""))))))&amp;(IF(M1252="","",((IF(M1252&lt;&gt;M1251,$E$2&amp;M1252&amp;$E$2&amp;","&amp;" ",IF(B1252&lt;&gt;B1251,$E$2&amp;M1252&amp;$E$2&amp;",",""))))))&amp;(IF(N1252="","",IF(N1252&lt;&gt;N1251,N1252&amp;", ",IF(B1252&lt;&gt;B1251,N1252&amp;", ",""))))&amp;(IF(ISBLANK(O1252),"",(IF(O1252&lt;&gt;O1251,O1252&amp;", ",IF(B1252&lt;&gt;B1251,O1252&amp;", ","")))))&amp;(IF(ISBLANK(P1252),"",(IF(P1252&lt;&gt;P1251,P1252&amp;", ",IF(B1252&lt;&gt;B1251,P1252&amp;", ",IF(Z1252&lt;&gt;Z1251,P1252&amp;", ",""))))))&amp;(IF(ISBLANK(Q1252),"",(IF(Q1252&lt;&gt;Q1251,Q1252&amp;", ",IF(B1252&lt;&gt;B1251,Q1252&amp;", ",IF(Z1252&lt;&gt;Z1251,Q1252&amp;", ",""))))))&amp;(IF(ISBLANK(R1252),"",(IF(R1252&lt;&gt;R1251,R1252&amp;"m, ",IF(B1252&lt;&gt;B1251,R1252&amp;"m, ",IF(Z1252&lt;&gt;Z1251,R1252&amp;"m, ",""))))))&amp;IF(ISBLANK(S1252),"",(IF(B1252&lt;&gt;B1251,S1252&amp;", ",IF(S1252&lt;&gt;S1251,IF((Z1252=Z1251),"same locality "&amp;S1252&amp;", ",S1252&amp;", "),""))))&amp;(IF(ISBLANK(T1252),"",(IF(T1252&lt;&gt;T1251,IF(ISBLANK(F$2),T1252&amp;", ",T1252&amp;" "&amp;F$2&amp;", "),(IF(B1252&lt;&gt;B1251,IF(ISBLANK(F$2),T1252&amp;", ",T1252&amp;" "&amp;F$2&amp;", "),(IF(Z1252&lt;&gt;Z1251,IF(ISBLANK(F$2),T1252&amp;", ",T1252&amp;" "&amp;F$2&amp;", "),IF((U1252&lt;&gt;U1251)*($G$2="Y"),"same collector, ","")))))))))&amp;(IF(ISBLANK(U1252),"",(IF(U1252&lt;&gt;U1251,U1252&amp;", ",(IF(B1252&lt;&gt;B1251,U1252&amp;", ",IF(Z1252&lt;&gt;Z1251,U1252&amp;", ",(IF(T1252&lt;&gt;T1251,IF((T1252&lt;&gt;T1251)*($G$2="Y"),"same date, ", ""),IF((T1252=T1251)*(U1252=U1251)*(S1252&lt;&gt;S1251)*($G$2="Y"),"same collector and date, ", ""))))))))))&amp;(IF(ISBLANK(V1252),"",V1252&amp;", "))&amp;IF((AA1252&lt;&gt;AA1253)*($H$2="y"),AD1252&amp;AE1252,IF((AA1252&lt;&gt;AA1253)*($H$2="m"),AD1252&amp;AG1252,IF(($H$2&lt;&gt;"m")*($H$2&lt;&gt;"Y"),(IF(F1252=0,"",F1252&amp;" "&amp;$F$4&amp;" "))&amp;(IF(G1252=0,"",G1252&amp;" "&amp;$G$4&amp;" "))&amp;(IF(H1252=0,"",H1252&amp;" "&amp;H$4&amp;" "))&amp;(IF(I1252=0,"",I1252&amp;" "&amp;$I$4&amp;" "))&amp;(IF(J1252=0,"",J1252&amp;" "&amp;$J$4&amp;" "))&amp;IF((ISBLANK(C1252)),"","("&amp;C1252&amp;")"),"")))&amp;IF((B1252=B1253)*(K1252=K1253)*(L1252=L1253)*(M1252=M1253),IF(($H$2&lt;&gt;"m")*($H$2&lt;&gt;"Y"), ", ", IF((ISNUMBER(FIND(")",AE1252))), ", ", "")),IF((B1252=B1253)*(K1252=K1253)*(L1252=L1253),"; ",". ")))</f>
        <v/>
      </c>
      <c r="AI1252" s="1"/>
    </row>
    <row r="1253" spans="1:35" x14ac:dyDescent="0.25">
      <c r="A1253" s="3" t="str">
        <f t="shared" si="156"/>
        <v/>
      </c>
      <c r="B1253" s="53" t="str">
        <f t="shared" si="160"/>
        <v/>
      </c>
      <c r="C1253" s="57"/>
      <c r="D1253" s="57"/>
      <c r="E1253" s="57"/>
      <c r="F1253" s="57"/>
      <c r="G1253" s="57"/>
      <c r="H1253" s="57"/>
      <c r="I1253" s="57"/>
      <c r="J1253" s="57"/>
      <c r="K1253" s="57"/>
      <c r="L1253" s="57"/>
      <c r="M1253" s="54"/>
      <c r="N1253" s="57"/>
      <c r="O1253" s="58"/>
      <c r="P1253" s="58"/>
      <c r="Q1253" s="58"/>
      <c r="R1253" s="58"/>
      <c r="S1253" s="54"/>
      <c r="T1253" s="57"/>
      <c r="U1253" s="57"/>
      <c r="V1253" s="57"/>
      <c r="W1253" s="57"/>
      <c r="X1253" s="147" t="str">
        <f>IF(ISBLANK(D1253),"",IF('order-admin-units'!$I$1&lt;&gt;"y", "", IF((K1253="")*(ISBLANK(D1253)=FALSE), 'order-admin-units'!$B$1+1, VLOOKUP(K1253, ordercountry, 2))))</f>
        <v/>
      </c>
      <c r="Y1253" s="147" t="str">
        <f>IF(ISBLANK(D1253),"",IF('order-admin-units'!$I$1&lt;&gt;"y", "", IF(L1253="", 'order-admin-units'!$B$2+1, VLOOKUP(K1253&amp;"@"&amp;L1253, orderadmin, 2))))</f>
        <v/>
      </c>
      <c r="Z1253" s="147" t="str">
        <f t="shared" si="157"/>
        <v/>
      </c>
      <c r="AA1253" s="147" t="str">
        <f t="shared" si="158"/>
        <v/>
      </c>
      <c r="AB1253" s="147" t="str">
        <f t="shared" si="159"/>
        <v/>
      </c>
      <c r="AC1253" s="147" t="str">
        <f t="shared" si="153"/>
        <v/>
      </c>
      <c r="AD1253" s="11" t="str">
        <f t="shared" si="154"/>
        <v/>
      </c>
      <c r="AE1253" s="11" t="str">
        <f t="array" ref="AE1253">IF(ISBLANK(D1253),"",IF(OR($H$2="y",$H$2="m"),IF(AA1253=AA1252,IF(OR(AB1253=$AB$4:$AB1252)=FALSE,AE1252&amp;C1253,AE1252),"("&amp;C1253)&amp;IF(AA1253=AA1254,IF(OR(AB1254=$AB$4:$AB1253)=FALSE,", ",""),") "),""))</f>
        <v/>
      </c>
      <c r="AF1253" s="11" t="str">
        <f t="shared" si="155"/>
        <v/>
      </c>
      <c r="AG1253" s="11" t="str">
        <f t="array" ref="AG1253">IF(ISBLANK(D1253),"",IF(OR($H$2="y",$H$2="m"),IF(AA1253=AA1252,IF(OR(AC1253=$AC$4:$AC1252)=FALSE,AG1252&amp;AF1253,AG1252),"("&amp;AF1253)&amp;IF(AA1253=AA1254,IF(OR(AC1254=$AC$4:$AC1253)=FALSE,", ",""),") "),""))</f>
        <v/>
      </c>
      <c r="AH1253" s="10" t="str">
        <f>IF((ISBLANK(D1253)),"",IF(D1253=D1252,AH1252,"")&amp;IF(B1252&lt;&gt;B1253,((IF(ISBLANK(E1253),$D$3&amp;"Non-type material: "&amp;$D$3,$D$3&amp;INDEX('type-categories'!$A$2:$B$100,MATCH(E1253,'type-categories'!$A$2:$A$100,0),2)&amp;$D$3))),"")&amp;(IF(K1253&lt;&gt;K1252,$C$2&amp;K1253&amp;$K$3&amp;$C$2&amp;" ",(IF(B1253&lt;&gt;B1252,$C$2&amp;K1253&amp;$K$3&amp;$C$2&amp;" ",""))))&amp;(IF(L1253="","",((IF(L1253&lt;&gt;L1252,$D$2&amp;L1253&amp;$L$3&amp;$D$2&amp;" ",IF(B1253&lt;&gt;B1252,$D$2&amp;L1253&amp;$L$3&amp;$D$2&amp;" ",""))))))&amp;(IF(M1253="","",((IF(M1253&lt;&gt;M1252,$E$2&amp;M1253&amp;$E$2&amp;","&amp;" ",IF(B1253&lt;&gt;B1252,$E$2&amp;M1253&amp;$E$2&amp;",",""))))))&amp;(IF(N1253="","",IF(N1253&lt;&gt;N1252,N1253&amp;", ",IF(B1253&lt;&gt;B1252,N1253&amp;", ",""))))&amp;(IF(ISBLANK(O1253),"",(IF(O1253&lt;&gt;O1252,O1253&amp;", ",IF(B1253&lt;&gt;B1252,O1253&amp;", ","")))))&amp;(IF(ISBLANK(P1253),"",(IF(P1253&lt;&gt;P1252,P1253&amp;", ",IF(B1253&lt;&gt;B1252,P1253&amp;", ",IF(Z1253&lt;&gt;Z1252,P1253&amp;", ",""))))))&amp;(IF(ISBLANK(Q1253),"",(IF(Q1253&lt;&gt;Q1252,Q1253&amp;", ",IF(B1253&lt;&gt;B1252,Q1253&amp;", ",IF(Z1253&lt;&gt;Z1252,Q1253&amp;", ",""))))))&amp;(IF(ISBLANK(R1253),"",(IF(R1253&lt;&gt;R1252,R1253&amp;"m, ",IF(B1253&lt;&gt;B1252,R1253&amp;"m, ",IF(Z1253&lt;&gt;Z1252,R1253&amp;"m, ",""))))))&amp;IF(ISBLANK(S1253),"",(IF(B1253&lt;&gt;B1252,S1253&amp;", ",IF(S1253&lt;&gt;S1252,IF((Z1253=Z1252),"same locality "&amp;S1253&amp;", ",S1253&amp;", "),""))))&amp;(IF(ISBLANK(T1253),"",(IF(T1253&lt;&gt;T1252,IF(ISBLANK(F$2),T1253&amp;", ",T1253&amp;" "&amp;F$2&amp;", "),(IF(B1253&lt;&gt;B1252,IF(ISBLANK(F$2),T1253&amp;", ",T1253&amp;" "&amp;F$2&amp;", "),(IF(Z1253&lt;&gt;Z1252,IF(ISBLANK(F$2),T1253&amp;", ",T1253&amp;" "&amp;F$2&amp;", "),IF((U1253&lt;&gt;U1252)*($G$2="Y"),"same collector, ","")))))))))&amp;(IF(ISBLANK(U1253),"",(IF(U1253&lt;&gt;U1252,U1253&amp;", ",(IF(B1253&lt;&gt;B1252,U1253&amp;", ",IF(Z1253&lt;&gt;Z1252,U1253&amp;", ",(IF(T1253&lt;&gt;T1252,IF((T1253&lt;&gt;T1252)*($G$2="Y"),"same date, ", ""),IF((T1253=T1252)*(U1253=U1252)*(S1253&lt;&gt;S1252)*($G$2="Y"),"same collector and date, ", ""))))))))))&amp;(IF(ISBLANK(V1253),"",V1253&amp;", "))&amp;IF((AA1253&lt;&gt;AA1254)*($H$2="y"),AD1253&amp;AE1253,IF((AA1253&lt;&gt;AA1254)*($H$2="m"),AD1253&amp;AG1253,IF(($H$2&lt;&gt;"m")*($H$2&lt;&gt;"Y"),(IF(F1253=0,"",F1253&amp;" "&amp;$F$4&amp;" "))&amp;(IF(G1253=0,"",G1253&amp;" "&amp;$G$4&amp;" "))&amp;(IF(H1253=0,"",H1253&amp;" "&amp;H$4&amp;" "))&amp;(IF(I1253=0,"",I1253&amp;" "&amp;$I$4&amp;" "))&amp;(IF(J1253=0,"",J1253&amp;" "&amp;$J$4&amp;" "))&amp;IF((ISBLANK(C1253)),"","("&amp;C1253&amp;")"),"")))&amp;IF((B1253=B1254)*(K1253=K1254)*(L1253=L1254)*(M1253=M1254),IF(($H$2&lt;&gt;"m")*($H$2&lt;&gt;"Y"), ", ", IF((ISNUMBER(FIND(")",AE1253))), ", ", "")),IF((B1253=B1254)*(K1253=K1254)*(L1253=L1254),"; ",". ")))</f>
        <v/>
      </c>
      <c r="AI1253" s="1"/>
    </row>
    <row r="1254" spans="1:35" x14ac:dyDescent="0.25">
      <c r="A1254" s="3" t="str">
        <f t="shared" si="156"/>
        <v/>
      </c>
      <c r="B1254" s="53" t="str">
        <f t="shared" si="160"/>
        <v/>
      </c>
      <c r="C1254" s="57"/>
      <c r="D1254" s="57"/>
      <c r="E1254" s="57"/>
      <c r="F1254" s="57"/>
      <c r="G1254" s="57"/>
      <c r="H1254" s="57"/>
      <c r="I1254" s="57"/>
      <c r="J1254" s="57"/>
      <c r="K1254" s="57"/>
      <c r="L1254" s="57"/>
      <c r="M1254" s="54"/>
      <c r="N1254" s="57"/>
      <c r="O1254" s="58"/>
      <c r="P1254" s="58"/>
      <c r="Q1254" s="58"/>
      <c r="R1254" s="58"/>
      <c r="S1254" s="54"/>
      <c r="T1254" s="57"/>
      <c r="U1254" s="57"/>
      <c r="V1254" s="57"/>
      <c r="W1254" s="57"/>
      <c r="X1254" s="147" t="str">
        <f>IF(ISBLANK(D1254),"",IF('order-admin-units'!$I$1&lt;&gt;"y", "", IF((K1254="")*(ISBLANK(D1254)=FALSE), 'order-admin-units'!$B$1+1, VLOOKUP(K1254, ordercountry, 2))))</f>
        <v/>
      </c>
      <c r="Y1254" s="147" t="str">
        <f>IF(ISBLANK(D1254),"",IF('order-admin-units'!$I$1&lt;&gt;"y", "", IF(L1254="", 'order-admin-units'!$B$2+1, VLOOKUP(K1254&amp;"@"&amp;L1254, orderadmin, 2))))</f>
        <v/>
      </c>
      <c r="Z1254" s="147" t="str">
        <f t="shared" si="157"/>
        <v/>
      </c>
      <c r="AA1254" s="147" t="str">
        <f t="shared" si="158"/>
        <v/>
      </c>
      <c r="AB1254" s="147" t="str">
        <f t="shared" si="159"/>
        <v/>
      </c>
      <c r="AC1254" s="147" t="str">
        <f t="shared" si="153"/>
        <v/>
      </c>
      <c r="AD1254" s="11" t="str">
        <f t="shared" si="154"/>
        <v/>
      </c>
      <c r="AE1254" s="11" t="str">
        <f t="array" ref="AE1254">IF(ISBLANK(D1254),"",IF(OR($H$2="y",$H$2="m"),IF(AA1254=AA1253,IF(OR(AB1254=$AB$4:$AB1253)=FALSE,AE1253&amp;C1254,AE1253),"("&amp;C1254)&amp;IF(AA1254=AA1255,IF(OR(AB1255=$AB$4:$AB1254)=FALSE,", ",""),") "),""))</f>
        <v/>
      </c>
      <c r="AF1254" s="11" t="str">
        <f t="shared" si="155"/>
        <v/>
      </c>
      <c r="AG1254" s="11" t="str">
        <f t="array" ref="AG1254">IF(ISBLANK(D1254),"",IF(OR($H$2="y",$H$2="m"),IF(AA1254=AA1253,IF(OR(AC1254=$AC$4:$AC1253)=FALSE,AG1253&amp;AF1254,AG1253),"("&amp;AF1254)&amp;IF(AA1254=AA1255,IF(OR(AC1255=$AC$4:$AC1254)=FALSE,", ",""),") "),""))</f>
        <v/>
      </c>
      <c r="AH1254" s="10" t="str">
        <f>IF((ISBLANK(D1254)),"",IF(D1254=D1253,AH1253,"")&amp;IF(B1253&lt;&gt;B1254,((IF(ISBLANK(E1254),$D$3&amp;"Non-type material: "&amp;$D$3,$D$3&amp;INDEX('type-categories'!$A$2:$B$100,MATCH(E1254,'type-categories'!$A$2:$A$100,0),2)&amp;$D$3))),"")&amp;(IF(K1254&lt;&gt;K1253,$C$2&amp;K1254&amp;$K$3&amp;$C$2&amp;" ",(IF(B1254&lt;&gt;B1253,$C$2&amp;K1254&amp;$K$3&amp;$C$2&amp;" ",""))))&amp;(IF(L1254="","",((IF(L1254&lt;&gt;L1253,$D$2&amp;L1254&amp;$L$3&amp;$D$2&amp;" ",IF(B1254&lt;&gt;B1253,$D$2&amp;L1254&amp;$L$3&amp;$D$2&amp;" ",""))))))&amp;(IF(M1254="","",((IF(M1254&lt;&gt;M1253,$E$2&amp;M1254&amp;$E$2&amp;","&amp;" ",IF(B1254&lt;&gt;B1253,$E$2&amp;M1254&amp;$E$2&amp;",",""))))))&amp;(IF(N1254="","",IF(N1254&lt;&gt;N1253,N1254&amp;", ",IF(B1254&lt;&gt;B1253,N1254&amp;", ",""))))&amp;(IF(ISBLANK(O1254),"",(IF(O1254&lt;&gt;O1253,O1254&amp;", ",IF(B1254&lt;&gt;B1253,O1254&amp;", ","")))))&amp;(IF(ISBLANK(P1254),"",(IF(P1254&lt;&gt;P1253,P1254&amp;", ",IF(B1254&lt;&gt;B1253,P1254&amp;", ",IF(Z1254&lt;&gt;Z1253,P1254&amp;", ",""))))))&amp;(IF(ISBLANK(Q1254),"",(IF(Q1254&lt;&gt;Q1253,Q1254&amp;", ",IF(B1254&lt;&gt;B1253,Q1254&amp;", ",IF(Z1254&lt;&gt;Z1253,Q1254&amp;", ",""))))))&amp;(IF(ISBLANK(R1254),"",(IF(R1254&lt;&gt;R1253,R1254&amp;"m, ",IF(B1254&lt;&gt;B1253,R1254&amp;"m, ",IF(Z1254&lt;&gt;Z1253,R1254&amp;"m, ",""))))))&amp;IF(ISBLANK(S1254),"",(IF(B1254&lt;&gt;B1253,S1254&amp;", ",IF(S1254&lt;&gt;S1253,IF((Z1254=Z1253),"same locality "&amp;S1254&amp;", ",S1254&amp;", "),""))))&amp;(IF(ISBLANK(T1254),"",(IF(T1254&lt;&gt;T1253,IF(ISBLANK(F$2),T1254&amp;", ",T1254&amp;" "&amp;F$2&amp;", "),(IF(B1254&lt;&gt;B1253,IF(ISBLANK(F$2),T1254&amp;", ",T1254&amp;" "&amp;F$2&amp;", "),(IF(Z1254&lt;&gt;Z1253,IF(ISBLANK(F$2),T1254&amp;", ",T1254&amp;" "&amp;F$2&amp;", "),IF((U1254&lt;&gt;U1253)*($G$2="Y"),"same collector, ","")))))))))&amp;(IF(ISBLANK(U1254),"",(IF(U1254&lt;&gt;U1253,U1254&amp;", ",(IF(B1254&lt;&gt;B1253,U1254&amp;", ",IF(Z1254&lt;&gt;Z1253,U1254&amp;", ",(IF(T1254&lt;&gt;T1253,IF((T1254&lt;&gt;T1253)*($G$2="Y"),"same date, ", ""),IF((T1254=T1253)*(U1254=U1253)*(S1254&lt;&gt;S1253)*($G$2="Y"),"same collector and date, ", ""))))))))))&amp;(IF(ISBLANK(V1254),"",V1254&amp;", "))&amp;IF((AA1254&lt;&gt;AA1255)*($H$2="y"),AD1254&amp;AE1254,IF((AA1254&lt;&gt;AA1255)*($H$2="m"),AD1254&amp;AG1254,IF(($H$2&lt;&gt;"m")*($H$2&lt;&gt;"Y"),(IF(F1254=0,"",F1254&amp;" "&amp;$F$4&amp;" "))&amp;(IF(G1254=0,"",G1254&amp;" "&amp;$G$4&amp;" "))&amp;(IF(H1254=0,"",H1254&amp;" "&amp;H$4&amp;" "))&amp;(IF(I1254=0,"",I1254&amp;" "&amp;$I$4&amp;" "))&amp;(IF(J1254=0,"",J1254&amp;" "&amp;$J$4&amp;" "))&amp;IF((ISBLANK(C1254)),"","("&amp;C1254&amp;")"),"")))&amp;IF((B1254=B1255)*(K1254=K1255)*(L1254=L1255)*(M1254=M1255),IF(($H$2&lt;&gt;"m")*($H$2&lt;&gt;"Y"), ", ", IF((ISNUMBER(FIND(")",AE1254))), ", ", "")),IF((B1254=B1255)*(K1254=K1255)*(L1254=L1255),"; ",". ")))</f>
        <v/>
      </c>
      <c r="AI1254" s="1"/>
    </row>
    <row r="1255" spans="1:35" x14ac:dyDescent="0.25">
      <c r="A1255" s="3" t="str">
        <f t="shared" si="156"/>
        <v/>
      </c>
      <c r="B1255" s="53" t="str">
        <f t="shared" si="160"/>
        <v/>
      </c>
      <c r="C1255" s="57"/>
      <c r="D1255" s="57"/>
      <c r="E1255" s="57"/>
      <c r="F1255" s="57"/>
      <c r="G1255" s="57"/>
      <c r="H1255" s="57"/>
      <c r="I1255" s="57"/>
      <c r="J1255" s="57"/>
      <c r="K1255" s="57"/>
      <c r="L1255" s="57"/>
      <c r="M1255" s="54"/>
      <c r="N1255" s="57"/>
      <c r="O1255" s="58"/>
      <c r="P1255" s="58"/>
      <c r="Q1255" s="58"/>
      <c r="R1255" s="58"/>
      <c r="S1255" s="54"/>
      <c r="T1255" s="57"/>
      <c r="U1255" s="57"/>
      <c r="V1255" s="57"/>
      <c r="W1255" s="57"/>
      <c r="X1255" s="147" t="str">
        <f>IF(ISBLANK(D1255),"",IF('order-admin-units'!$I$1&lt;&gt;"y", "", IF((K1255="")*(ISBLANK(D1255)=FALSE), 'order-admin-units'!$B$1+1, VLOOKUP(K1255, ordercountry, 2))))</f>
        <v/>
      </c>
      <c r="Y1255" s="147" t="str">
        <f>IF(ISBLANK(D1255),"",IF('order-admin-units'!$I$1&lt;&gt;"y", "", IF(L1255="", 'order-admin-units'!$B$2+1, VLOOKUP(K1255&amp;"@"&amp;L1255, orderadmin, 2))))</f>
        <v/>
      </c>
      <c r="Z1255" s="147" t="str">
        <f t="shared" si="157"/>
        <v/>
      </c>
      <c r="AA1255" s="147" t="str">
        <f t="shared" si="158"/>
        <v/>
      </c>
      <c r="AB1255" s="147" t="str">
        <f t="shared" si="159"/>
        <v/>
      </c>
      <c r="AC1255" s="147" t="str">
        <f t="shared" si="153"/>
        <v/>
      </c>
      <c r="AD1255" s="11" t="str">
        <f t="shared" si="154"/>
        <v/>
      </c>
      <c r="AE1255" s="11" t="str">
        <f t="array" ref="AE1255">IF(ISBLANK(D1255),"",IF(OR($H$2="y",$H$2="m"),IF(AA1255=AA1254,IF(OR(AB1255=$AB$4:$AB1254)=FALSE,AE1254&amp;C1255,AE1254),"("&amp;C1255)&amp;IF(AA1255=AA1256,IF(OR(AB1256=$AB$4:$AB1255)=FALSE,", ",""),") "),""))</f>
        <v/>
      </c>
      <c r="AF1255" s="11" t="str">
        <f t="shared" si="155"/>
        <v/>
      </c>
      <c r="AG1255" s="11" t="str">
        <f t="array" ref="AG1255">IF(ISBLANK(D1255),"",IF(OR($H$2="y",$H$2="m"),IF(AA1255=AA1254,IF(OR(AC1255=$AC$4:$AC1254)=FALSE,AG1254&amp;AF1255,AG1254),"("&amp;AF1255)&amp;IF(AA1255=AA1256,IF(OR(AC1256=$AC$4:$AC1255)=FALSE,", ",""),") "),""))</f>
        <v/>
      </c>
      <c r="AH1255" s="10" t="str">
        <f>IF((ISBLANK(D1255)),"",IF(D1255=D1254,AH1254,"")&amp;IF(B1254&lt;&gt;B1255,((IF(ISBLANK(E1255),$D$3&amp;"Non-type material: "&amp;$D$3,$D$3&amp;INDEX('type-categories'!$A$2:$B$100,MATCH(E1255,'type-categories'!$A$2:$A$100,0),2)&amp;$D$3))),"")&amp;(IF(K1255&lt;&gt;K1254,$C$2&amp;K1255&amp;$K$3&amp;$C$2&amp;" ",(IF(B1255&lt;&gt;B1254,$C$2&amp;K1255&amp;$K$3&amp;$C$2&amp;" ",""))))&amp;(IF(L1255="","",((IF(L1255&lt;&gt;L1254,$D$2&amp;L1255&amp;$L$3&amp;$D$2&amp;" ",IF(B1255&lt;&gt;B1254,$D$2&amp;L1255&amp;$L$3&amp;$D$2&amp;" ",""))))))&amp;(IF(M1255="","",((IF(M1255&lt;&gt;M1254,$E$2&amp;M1255&amp;$E$2&amp;","&amp;" ",IF(B1255&lt;&gt;B1254,$E$2&amp;M1255&amp;$E$2&amp;",",""))))))&amp;(IF(N1255="","",IF(N1255&lt;&gt;N1254,N1255&amp;", ",IF(B1255&lt;&gt;B1254,N1255&amp;", ",""))))&amp;(IF(ISBLANK(O1255),"",(IF(O1255&lt;&gt;O1254,O1255&amp;", ",IF(B1255&lt;&gt;B1254,O1255&amp;", ","")))))&amp;(IF(ISBLANK(P1255),"",(IF(P1255&lt;&gt;P1254,P1255&amp;", ",IF(B1255&lt;&gt;B1254,P1255&amp;", ",IF(Z1255&lt;&gt;Z1254,P1255&amp;", ",""))))))&amp;(IF(ISBLANK(Q1255),"",(IF(Q1255&lt;&gt;Q1254,Q1255&amp;", ",IF(B1255&lt;&gt;B1254,Q1255&amp;", ",IF(Z1255&lt;&gt;Z1254,Q1255&amp;", ",""))))))&amp;(IF(ISBLANK(R1255),"",(IF(R1255&lt;&gt;R1254,R1255&amp;"m, ",IF(B1255&lt;&gt;B1254,R1255&amp;"m, ",IF(Z1255&lt;&gt;Z1254,R1255&amp;"m, ",""))))))&amp;IF(ISBLANK(S1255),"",(IF(B1255&lt;&gt;B1254,S1255&amp;", ",IF(S1255&lt;&gt;S1254,IF((Z1255=Z1254),"same locality "&amp;S1255&amp;", ",S1255&amp;", "),""))))&amp;(IF(ISBLANK(T1255),"",(IF(T1255&lt;&gt;T1254,IF(ISBLANK(F$2),T1255&amp;", ",T1255&amp;" "&amp;F$2&amp;", "),(IF(B1255&lt;&gt;B1254,IF(ISBLANK(F$2),T1255&amp;", ",T1255&amp;" "&amp;F$2&amp;", "),(IF(Z1255&lt;&gt;Z1254,IF(ISBLANK(F$2),T1255&amp;", ",T1255&amp;" "&amp;F$2&amp;", "),IF((U1255&lt;&gt;U1254)*($G$2="Y"),"same collector, ","")))))))))&amp;(IF(ISBLANK(U1255),"",(IF(U1255&lt;&gt;U1254,U1255&amp;", ",(IF(B1255&lt;&gt;B1254,U1255&amp;", ",IF(Z1255&lt;&gt;Z1254,U1255&amp;", ",(IF(T1255&lt;&gt;T1254,IF((T1255&lt;&gt;T1254)*($G$2="Y"),"same date, ", ""),IF((T1255=T1254)*(U1255=U1254)*(S1255&lt;&gt;S1254)*($G$2="Y"),"same collector and date, ", ""))))))))))&amp;(IF(ISBLANK(V1255),"",V1255&amp;", "))&amp;IF((AA1255&lt;&gt;AA1256)*($H$2="y"),AD1255&amp;AE1255,IF((AA1255&lt;&gt;AA1256)*($H$2="m"),AD1255&amp;AG1255,IF(($H$2&lt;&gt;"m")*($H$2&lt;&gt;"Y"),(IF(F1255=0,"",F1255&amp;" "&amp;$F$4&amp;" "))&amp;(IF(G1255=0,"",G1255&amp;" "&amp;$G$4&amp;" "))&amp;(IF(H1255=0,"",H1255&amp;" "&amp;H$4&amp;" "))&amp;(IF(I1255=0,"",I1255&amp;" "&amp;$I$4&amp;" "))&amp;(IF(J1255=0,"",J1255&amp;" "&amp;$J$4&amp;" "))&amp;IF((ISBLANK(C1255)),"","("&amp;C1255&amp;")"),"")))&amp;IF((B1255=B1256)*(K1255=K1256)*(L1255=L1256)*(M1255=M1256),IF(($H$2&lt;&gt;"m")*($H$2&lt;&gt;"Y"), ", ", IF((ISNUMBER(FIND(")",AE1255))), ", ", "")),IF((B1255=B1256)*(K1255=K1256)*(L1255=L1256),"; ",". ")))</f>
        <v/>
      </c>
      <c r="AI1255" s="1"/>
    </row>
    <row r="1256" spans="1:35" x14ac:dyDescent="0.25">
      <c r="A1256" s="3" t="str">
        <f t="shared" si="156"/>
        <v/>
      </c>
      <c r="B1256" s="53" t="str">
        <f t="shared" si="160"/>
        <v/>
      </c>
      <c r="C1256" s="57"/>
      <c r="D1256" s="57"/>
      <c r="E1256" s="57"/>
      <c r="F1256" s="57"/>
      <c r="G1256" s="57"/>
      <c r="H1256" s="57"/>
      <c r="I1256" s="57"/>
      <c r="J1256" s="57"/>
      <c r="K1256" s="57"/>
      <c r="L1256" s="57"/>
      <c r="M1256" s="54"/>
      <c r="N1256" s="57"/>
      <c r="O1256" s="58"/>
      <c r="P1256" s="58"/>
      <c r="Q1256" s="58"/>
      <c r="R1256" s="58"/>
      <c r="S1256" s="54"/>
      <c r="T1256" s="57"/>
      <c r="U1256" s="57"/>
      <c r="V1256" s="57"/>
      <c r="W1256" s="57"/>
      <c r="X1256" s="147" t="str">
        <f>IF(ISBLANK(D1256),"",IF('order-admin-units'!$I$1&lt;&gt;"y", "", IF((K1256="")*(ISBLANK(D1256)=FALSE), 'order-admin-units'!$B$1+1, VLOOKUP(K1256, ordercountry, 2))))</f>
        <v/>
      </c>
      <c r="Y1256" s="147" t="str">
        <f>IF(ISBLANK(D1256),"",IF('order-admin-units'!$I$1&lt;&gt;"y", "", IF(L1256="", 'order-admin-units'!$B$2+1, VLOOKUP(K1256&amp;"@"&amp;L1256, orderadmin, 2))))</f>
        <v/>
      </c>
      <c r="Z1256" s="147" t="str">
        <f t="shared" si="157"/>
        <v/>
      </c>
      <c r="AA1256" s="147" t="str">
        <f t="shared" si="158"/>
        <v/>
      </c>
      <c r="AB1256" s="147" t="str">
        <f t="shared" si="159"/>
        <v/>
      </c>
      <c r="AC1256" s="147" t="str">
        <f t="shared" si="153"/>
        <v/>
      </c>
      <c r="AD1256" s="11" t="str">
        <f t="shared" si="154"/>
        <v/>
      </c>
      <c r="AE1256" s="11" t="str">
        <f t="array" ref="AE1256">IF(ISBLANK(D1256),"",IF(OR($H$2="y",$H$2="m"),IF(AA1256=AA1255,IF(OR(AB1256=$AB$4:$AB1255)=FALSE,AE1255&amp;C1256,AE1255),"("&amp;C1256)&amp;IF(AA1256=AA1257,IF(OR(AB1257=$AB$4:$AB1256)=FALSE,", ",""),") "),""))</f>
        <v/>
      </c>
      <c r="AF1256" s="11" t="str">
        <f t="shared" si="155"/>
        <v/>
      </c>
      <c r="AG1256" s="11" t="str">
        <f t="array" ref="AG1256">IF(ISBLANK(D1256),"",IF(OR($H$2="y",$H$2="m"),IF(AA1256=AA1255,IF(OR(AC1256=$AC$4:$AC1255)=FALSE,AG1255&amp;AF1256,AG1255),"("&amp;AF1256)&amp;IF(AA1256=AA1257,IF(OR(AC1257=$AC$4:$AC1256)=FALSE,", ",""),") "),""))</f>
        <v/>
      </c>
      <c r="AH1256" s="10" t="str">
        <f>IF((ISBLANK(D1256)),"",IF(D1256=D1255,AH1255,"")&amp;IF(B1255&lt;&gt;B1256,((IF(ISBLANK(E1256),$D$3&amp;"Non-type material: "&amp;$D$3,$D$3&amp;INDEX('type-categories'!$A$2:$B$100,MATCH(E1256,'type-categories'!$A$2:$A$100,0),2)&amp;$D$3))),"")&amp;(IF(K1256&lt;&gt;K1255,$C$2&amp;K1256&amp;$K$3&amp;$C$2&amp;" ",(IF(B1256&lt;&gt;B1255,$C$2&amp;K1256&amp;$K$3&amp;$C$2&amp;" ",""))))&amp;(IF(L1256="","",((IF(L1256&lt;&gt;L1255,$D$2&amp;L1256&amp;$L$3&amp;$D$2&amp;" ",IF(B1256&lt;&gt;B1255,$D$2&amp;L1256&amp;$L$3&amp;$D$2&amp;" ",""))))))&amp;(IF(M1256="","",((IF(M1256&lt;&gt;M1255,$E$2&amp;M1256&amp;$E$2&amp;","&amp;" ",IF(B1256&lt;&gt;B1255,$E$2&amp;M1256&amp;$E$2&amp;",",""))))))&amp;(IF(N1256="","",IF(N1256&lt;&gt;N1255,N1256&amp;", ",IF(B1256&lt;&gt;B1255,N1256&amp;", ",""))))&amp;(IF(ISBLANK(O1256),"",(IF(O1256&lt;&gt;O1255,O1256&amp;", ",IF(B1256&lt;&gt;B1255,O1256&amp;", ","")))))&amp;(IF(ISBLANK(P1256),"",(IF(P1256&lt;&gt;P1255,P1256&amp;", ",IF(B1256&lt;&gt;B1255,P1256&amp;", ",IF(Z1256&lt;&gt;Z1255,P1256&amp;", ",""))))))&amp;(IF(ISBLANK(Q1256),"",(IF(Q1256&lt;&gt;Q1255,Q1256&amp;", ",IF(B1256&lt;&gt;B1255,Q1256&amp;", ",IF(Z1256&lt;&gt;Z1255,Q1256&amp;", ",""))))))&amp;(IF(ISBLANK(R1256),"",(IF(R1256&lt;&gt;R1255,R1256&amp;"m, ",IF(B1256&lt;&gt;B1255,R1256&amp;"m, ",IF(Z1256&lt;&gt;Z1255,R1256&amp;"m, ",""))))))&amp;IF(ISBLANK(S1256),"",(IF(B1256&lt;&gt;B1255,S1256&amp;", ",IF(S1256&lt;&gt;S1255,IF((Z1256=Z1255),"same locality "&amp;S1256&amp;", ",S1256&amp;", "),""))))&amp;(IF(ISBLANK(T1256),"",(IF(T1256&lt;&gt;T1255,IF(ISBLANK(F$2),T1256&amp;", ",T1256&amp;" "&amp;F$2&amp;", "),(IF(B1256&lt;&gt;B1255,IF(ISBLANK(F$2),T1256&amp;", ",T1256&amp;" "&amp;F$2&amp;", "),(IF(Z1256&lt;&gt;Z1255,IF(ISBLANK(F$2),T1256&amp;", ",T1256&amp;" "&amp;F$2&amp;", "),IF((U1256&lt;&gt;U1255)*($G$2="Y"),"same collector, ","")))))))))&amp;(IF(ISBLANK(U1256),"",(IF(U1256&lt;&gt;U1255,U1256&amp;", ",(IF(B1256&lt;&gt;B1255,U1256&amp;", ",IF(Z1256&lt;&gt;Z1255,U1256&amp;", ",(IF(T1256&lt;&gt;T1255,IF((T1256&lt;&gt;T1255)*($G$2="Y"),"same date, ", ""),IF((T1256=T1255)*(U1256=U1255)*(S1256&lt;&gt;S1255)*($G$2="Y"),"same collector and date, ", ""))))))))))&amp;(IF(ISBLANK(V1256),"",V1256&amp;", "))&amp;IF((AA1256&lt;&gt;AA1257)*($H$2="y"),AD1256&amp;AE1256,IF((AA1256&lt;&gt;AA1257)*($H$2="m"),AD1256&amp;AG1256,IF(($H$2&lt;&gt;"m")*($H$2&lt;&gt;"Y"),(IF(F1256=0,"",F1256&amp;" "&amp;$F$4&amp;" "))&amp;(IF(G1256=0,"",G1256&amp;" "&amp;$G$4&amp;" "))&amp;(IF(H1256=0,"",H1256&amp;" "&amp;H$4&amp;" "))&amp;(IF(I1256=0,"",I1256&amp;" "&amp;$I$4&amp;" "))&amp;(IF(J1256=0,"",J1256&amp;" "&amp;$J$4&amp;" "))&amp;IF((ISBLANK(C1256)),"","("&amp;C1256&amp;")"),"")))&amp;IF((B1256=B1257)*(K1256=K1257)*(L1256=L1257)*(M1256=M1257),IF(($H$2&lt;&gt;"m")*($H$2&lt;&gt;"Y"), ", ", IF((ISNUMBER(FIND(")",AE1256))), ", ", "")),IF((B1256=B1257)*(K1256=K1257)*(L1256=L1257),"; ",". ")))</f>
        <v/>
      </c>
      <c r="AI1256" s="1"/>
    </row>
    <row r="1257" spans="1:35" x14ac:dyDescent="0.25">
      <c r="A1257" s="3" t="str">
        <f t="shared" si="156"/>
        <v/>
      </c>
      <c r="B1257" s="53" t="str">
        <f t="shared" si="160"/>
        <v/>
      </c>
      <c r="C1257" s="57"/>
      <c r="D1257" s="57"/>
      <c r="E1257" s="57"/>
      <c r="F1257" s="57"/>
      <c r="G1257" s="57"/>
      <c r="H1257" s="57"/>
      <c r="I1257" s="57"/>
      <c r="J1257" s="57"/>
      <c r="K1257" s="57"/>
      <c r="L1257" s="57"/>
      <c r="M1257" s="54"/>
      <c r="N1257" s="57"/>
      <c r="O1257" s="58"/>
      <c r="P1257" s="58"/>
      <c r="Q1257" s="58"/>
      <c r="R1257" s="58"/>
      <c r="S1257" s="54"/>
      <c r="T1257" s="57"/>
      <c r="U1257" s="57"/>
      <c r="V1257" s="57"/>
      <c r="W1257" s="57"/>
      <c r="X1257" s="147" t="str">
        <f>IF(ISBLANK(D1257),"",IF('order-admin-units'!$I$1&lt;&gt;"y", "", IF((K1257="")*(ISBLANK(D1257)=FALSE), 'order-admin-units'!$B$1+1, VLOOKUP(K1257, ordercountry, 2))))</f>
        <v/>
      </c>
      <c r="Y1257" s="147" t="str">
        <f>IF(ISBLANK(D1257),"",IF('order-admin-units'!$I$1&lt;&gt;"y", "", IF(L1257="", 'order-admin-units'!$B$2+1, VLOOKUP(K1257&amp;"@"&amp;L1257, orderadmin, 2))))</f>
        <v/>
      </c>
      <c r="Z1257" s="147" t="str">
        <f t="shared" si="157"/>
        <v/>
      </c>
      <c r="AA1257" s="147" t="str">
        <f t="shared" si="158"/>
        <v/>
      </c>
      <c r="AB1257" s="147" t="str">
        <f t="shared" si="159"/>
        <v/>
      </c>
      <c r="AC1257" s="147" t="str">
        <f t="shared" si="153"/>
        <v/>
      </c>
      <c r="AD1257" s="11" t="str">
        <f t="shared" si="154"/>
        <v/>
      </c>
      <c r="AE1257" s="11" t="str">
        <f t="array" ref="AE1257">IF(ISBLANK(D1257),"",IF(OR($H$2="y",$H$2="m"),IF(AA1257=AA1256,IF(OR(AB1257=$AB$4:$AB1256)=FALSE,AE1256&amp;C1257,AE1256),"("&amp;C1257)&amp;IF(AA1257=AA1258,IF(OR(AB1258=$AB$4:$AB1257)=FALSE,", ",""),") "),""))</f>
        <v/>
      </c>
      <c r="AF1257" s="11" t="str">
        <f t="shared" si="155"/>
        <v/>
      </c>
      <c r="AG1257" s="11" t="str">
        <f t="array" ref="AG1257">IF(ISBLANK(D1257),"",IF(OR($H$2="y",$H$2="m"),IF(AA1257=AA1256,IF(OR(AC1257=$AC$4:$AC1256)=FALSE,AG1256&amp;AF1257,AG1256),"("&amp;AF1257)&amp;IF(AA1257=AA1258,IF(OR(AC1258=$AC$4:$AC1257)=FALSE,", ",""),") "),""))</f>
        <v/>
      </c>
      <c r="AH1257" s="10" t="str">
        <f>IF((ISBLANK(D1257)),"",IF(D1257=D1256,AH1256,"")&amp;IF(B1256&lt;&gt;B1257,((IF(ISBLANK(E1257),$D$3&amp;"Non-type material: "&amp;$D$3,$D$3&amp;INDEX('type-categories'!$A$2:$B$100,MATCH(E1257,'type-categories'!$A$2:$A$100,0),2)&amp;$D$3))),"")&amp;(IF(K1257&lt;&gt;K1256,$C$2&amp;K1257&amp;$K$3&amp;$C$2&amp;" ",(IF(B1257&lt;&gt;B1256,$C$2&amp;K1257&amp;$K$3&amp;$C$2&amp;" ",""))))&amp;(IF(L1257="","",((IF(L1257&lt;&gt;L1256,$D$2&amp;L1257&amp;$L$3&amp;$D$2&amp;" ",IF(B1257&lt;&gt;B1256,$D$2&amp;L1257&amp;$L$3&amp;$D$2&amp;" ",""))))))&amp;(IF(M1257="","",((IF(M1257&lt;&gt;M1256,$E$2&amp;M1257&amp;$E$2&amp;","&amp;" ",IF(B1257&lt;&gt;B1256,$E$2&amp;M1257&amp;$E$2&amp;",",""))))))&amp;(IF(N1257="","",IF(N1257&lt;&gt;N1256,N1257&amp;", ",IF(B1257&lt;&gt;B1256,N1257&amp;", ",""))))&amp;(IF(ISBLANK(O1257),"",(IF(O1257&lt;&gt;O1256,O1257&amp;", ",IF(B1257&lt;&gt;B1256,O1257&amp;", ","")))))&amp;(IF(ISBLANK(P1257),"",(IF(P1257&lt;&gt;P1256,P1257&amp;", ",IF(B1257&lt;&gt;B1256,P1257&amp;", ",IF(Z1257&lt;&gt;Z1256,P1257&amp;", ",""))))))&amp;(IF(ISBLANK(Q1257),"",(IF(Q1257&lt;&gt;Q1256,Q1257&amp;", ",IF(B1257&lt;&gt;B1256,Q1257&amp;", ",IF(Z1257&lt;&gt;Z1256,Q1257&amp;", ",""))))))&amp;(IF(ISBLANK(R1257),"",(IF(R1257&lt;&gt;R1256,R1257&amp;"m, ",IF(B1257&lt;&gt;B1256,R1257&amp;"m, ",IF(Z1257&lt;&gt;Z1256,R1257&amp;"m, ",""))))))&amp;IF(ISBLANK(S1257),"",(IF(B1257&lt;&gt;B1256,S1257&amp;", ",IF(S1257&lt;&gt;S1256,IF((Z1257=Z1256),"same locality "&amp;S1257&amp;", ",S1257&amp;", "),""))))&amp;(IF(ISBLANK(T1257),"",(IF(T1257&lt;&gt;T1256,IF(ISBLANK(F$2),T1257&amp;", ",T1257&amp;" "&amp;F$2&amp;", "),(IF(B1257&lt;&gt;B1256,IF(ISBLANK(F$2),T1257&amp;", ",T1257&amp;" "&amp;F$2&amp;", "),(IF(Z1257&lt;&gt;Z1256,IF(ISBLANK(F$2),T1257&amp;", ",T1257&amp;" "&amp;F$2&amp;", "),IF((U1257&lt;&gt;U1256)*($G$2="Y"),"same collector, ","")))))))))&amp;(IF(ISBLANK(U1257),"",(IF(U1257&lt;&gt;U1256,U1257&amp;", ",(IF(B1257&lt;&gt;B1256,U1257&amp;", ",IF(Z1257&lt;&gt;Z1256,U1257&amp;", ",(IF(T1257&lt;&gt;T1256,IF((T1257&lt;&gt;T1256)*($G$2="Y"),"same date, ", ""),IF((T1257=T1256)*(U1257=U1256)*(S1257&lt;&gt;S1256)*($G$2="Y"),"same collector and date, ", ""))))))))))&amp;(IF(ISBLANK(V1257),"",V1257&amp;", "))&amp;IF((AA1257&lt;&gt;AA1258)*($H$2="y"),AD1257&amp;AE1257,IF((AA1257&lt;&gt;AA1258)*($H$2="m"),AD1257&amp;AG1257,IF(($H$2&lt;&gt;"m")*($H$2&lt;&gt;"Y"),(IF(F1257=0,"",F1257&amp;" "&amp;$F$4&amp;" "))&amp;(IF(G1257=0,"",G1257&amp;" "&amp;$G$4&amp;" "))&amp;(IF(H1257=0,"",H1257&amp;" "&amp;H$4&amp;" "))&amp;(IF(I1257=0,"",I1257&amp;" "&amp;$I$4&amp;" "))&amp;(IF(J1257=0,"",J1257&amp;" "&amp;$J$4&amp;" "))&amp;IF((ISBLANK(C1257)),"","("&amp;C1257&amp;")"),"")))&amp;IF((B1257=B1258)*(K1257=K1258)*(L1257=L1258)*(M1257=M1258),IF(($H$2&lt;&gt;"m")*($H$2&lt;&gt;"Y"), ", ", IF((ISNUMBER(FIND(")",AE1257))), ", ", "")),IF((B1257=B1258)*(K1257=K1258)*(L1257=L1258),"; ",". ")))</f>
        <v/>
      </c>
      <c r="AI1257" s="1"/>
    </row>
    <row r="1258" spans="1:35" x14ac:dyDescent="0.25">
      <c r="A1258" s="3" t="str">
        <f t="shared" si="156"/>
        <v/>
      </c>
      <c r="B1258" s="53" t="str">
        <f t="shared" si="160"/>
        <v/>
      </c>
      <c r="C1258" s="57"/>
      <c r="D1258" s="57"/>
      <c r="E1258" s="57"/>
      <c r="F1258" s="57"/>
      <c r="G1258" s="57"/>
      <c r="H1258" s="57"/>
      <c r="I1258" s="57"/>
      <c r="J1258" s="57"/>
      <c r="K1258" s="57"/>
      <c r="L1258" s="57"/>
      <c r="M1258" s="54"/>
      <c r="N1258" s="57"/>
      <c r="O1258" s="58"/>
      <c r="P1258" s="58"/>
      <c r="Q1258" s="58"/>
      <c r="R1258" s="58"/>
      <c r="S1258" s="54"/>
      <c r="T1258" s="57"/>
      <c r="U1258" s="57"/>
      <c r="V1258" s="57"/>
      <c r="W1258" s="57"/>
      <c r="X1258" s="147" t="str">
        <f>IF(ISBLANK(D1258),"",IF('order-admin-units'!$I$1&lt;&gt;"y", "", IF((K1258="")*(ISBLANK(D1258)=FALSE), 'order-admin-units'!$B$1+1, VLOOKUP(K1258, ordercountry, 2))))</f>
        <v/>
      </c>
      <c r="Y1258" s="147" t="str">
        <f>IF(ISBLANK(D1258),"",IF('order-admin-units'!$I$1&lt;&gt;"y", "", IF(L1258="", 'order-admin-units'!$B$2+1, VLOOKUP(K1258&amp;"@"&amp;L1258, orderadmin, 2))))</f>
        <v/>
      </c>
      <c r="Z1258" s="147" t="str">
        <f t="shared" si="157"/>
        <v/>
      </c>
      <c r="AA1258" s="147" t="str">
        <f t="shared" si="158"/>
        <v/>
      </c>
      <c r="AB1258" s="147" t="str">
        <f t="shared" si="159"/>
        <v/>
      </c>
      <c r="AC1258" s="147" t="str">
        <f t="shared" si="153"/>
        <v/>
      </c>
      <c r="AD1258" s="11" t="str">
        <f t="shared" si="154"/>
        <v/>
      </c>
      <c r="AE1258" s="11" t="str">
        <f t="array" ref="AE1258">IF(ISBLANK(D1258),"",IF(OR($H$2="y",$H$2="m"),IF(AA1258=AA1257,IF(OR(AB1258=$AB$4:$AB1257)=FALSE,AE1257&amp;C1258,AE1257),"("&amp;C1258)&amp;IF(AA1258=AA1259,IF(OR(AB1259=$AB$4:$AB1258)=FALSE,", ",""),") "),""))</f>
        <v/>
      </c>
      <c r="AF1258" s="11" t="str">
        <f t="shared" si="155"/>
        <v/>
      </c>
      <c r="AG1258" s="11" t="str">
        <f t="array" ref="AG1258">IF(ISBLANK(D1258),"",IF(OR($H$2="y",$H$2="m"),IF(AA1258=AA1257,IF(OR(AC1258=$AC$4:$AC1257)=FALSE,AG1257&amp;AF1258,AG1257),"("&amp;AF1258)&amp;IF(AA1258=AA1259,IF(OR(AC1259=$AC$4:$AC1258)=FALSE,", ",""),") "),""))</f>
        <v/>
      </c>
      <c r="AH1258" s="10" t="str">
        <f>IF((ISBLANK(D1258)),"",IF(D1258=D1257,AH1257,"")&amp;IF(B1257&lt;&gt;B1258,((IF(ISBLANK(E1258),$D$3&amp;"Non-type material: "&amp;$D$3,$D$3&amp;INDEX('type-categories'!$A$2:$B$100,MATCH(E1258,'type-categories'!$A$2:$A$100,0),2)&amp;$D$3))),"")&amp;(IF(K1258&lt;&gt;K1257,$C$2&amp;K1258&amp;$K$3&amp;$C$2&amp;" ",(IF(B1258&lt;&gt;B1257,$C$2&amp;K1258&amp;$K$3&amp;$C$2&amp;" ",""))))&amp;(IF(L1258="","",((IF(L1258&lt;&gt;L1257,$D$2&amp;L1258&amp;$L$3&amp;$D$2&amp;" ",IF(B1258&lt;&gt;B1257,$D$2&amp;L1258&amp;$L$3&amp;$D$2&amp;" ",""))))))&amp;(IF(M1258="","",((IF(M1258&lt;&gt;M1257,$E$2&amp;M1258&amp;$E$2&amp;","&amp;" ",IF(B1258&lt;&gt;B1257,$E$2&amp;M1258&amp;$E$2&amp;",",""))))))&amp;(IF(N1258="","",IF(N1258&lt;&gt;N1257,N1258&amp;", ",IF(B1258&lt;&gt;B1257,N1258&amp;", ",""))))&amp;(IF(ISBLANK(O1258),"",(IF(O1258&lt;&gt;O1257,O1258&amp;", ",IF(B1258&lt;&gt;B1257,O1258&amp;", ","")))))&amp;(IF(ISBLANK(P1258),"",(IF(P1258&lt;&gt;P1257,P1258&amp;", ",IF(B1258&lt;&gt;B1257,P1258&amp;", ",IF(Z1258&lt;&gt;Z1257,P1258&amp;", ",""))))))&amp;(IF(ISBLANK(Q1258),"",(IF(Q1258&lt;&gt;Q1257,Q1258&amp;", ",IF(B1258&lt;&gt;B1257,Q1258&amp;", ",IF(Z1258&lt;&gt;Z1257,Q1258&amp;", ",""))))))&amp;(IF(ISBLANK(R1258),"",(IF(R1258&lt;&gt;R1257,R1258&amp;"m, ",IF(B1258&lt;&gt;B1257,R1258&amp;"m, ",IF(Z1258&lt;&gt;Z1257,R1258&amp;"m, ",""))))))&amp;IF(ISBLANK(S1258),"",(IF(B1258&lt;&gt;B1257,S1258&amp;", ",IF(S1258&lt;&gt;S1257,IF((Z1258=Z1257),"same locality "&amp;S1258&amp;", ",S1258&amp;", "),""))))&amp;(IF(ISBLANK(T1258),"",(IF(T1258&lt;&gt;T1257,IF(ISBLANK(F$2),T1258&amp;", ",T1258&amp;" "&amp;F$2&amp;", "),(IF(B1258&lt;&gt;B1257,IF(ISBLANK(F$2),T1258&amp;", ",T1258&amp;" "&amp;F$2&amp;", "),(IF(Z1258&lt;&gt;Z1257,IF(ISBLANK(F$2),T1258&amp;", ",T1258&amp;" "&amp;F$2&amp;", "),IF((U1258&lt;&gt;U1257)*($G$2="Y"),"same collector, ","")))))))))&amp;(IF(ISBLANK(U1258),"",(IF(U1258&lt;&gt;U1257,U1258&amp;", ",(IF(B1258&lt;&gt;B1257,U1258&amp;", ",IF(Z1258&lt;&gt;Z1257,U1258&amp;", ",(IF(T1258&lt;&gt;T1257,IF((T1258&lt;&gt;T1257)*($G$2="Y"),"same date, ", ""),IF((T1258=T1257)*(U1258=U1257)*(S1258&lt;&gt;S1257)*($G$2="Y"),"same collector and date, ", ""))))))))))&amp;(IF(ISBLANK(V1258),"",V1258&amp;", "))&amp;IF((AA1258&lt;&gt;AA1259)*($H$2="y"),AD1258&amp;AE1258,IF((AA1258&lt;&gt;AA1259)*($H$2="m"),AD1258&amp;AG1258,IF(($H$2&lt;&gt;"m")*($H$2&lt;&gt;"Y"),(IF(F1258=0,"",F1258&amp;" "&amp;$F$4&amp;" "))&amp;(IF(G1258=0,"",G1258&amp;" "&amp;$G$4&amp;" "))&amp;(IF(H1258=0,"",H1258&amp;" "&amp;H$4&amp;" "))&amp;(IF(I1258=0,"",I1258&amp;" "&amp;$I$4&amp;" "))&amp;(IF(J1258=0,"",J1258&amp;" "&amp;$J$4&amp;" "))&amp;IF((ISBLANK(C1258)),"","("&amp;C1258&amp;")"),"")))&amp;IF((B1258=B1259)*(K1258=K1259)*(L1258=L1259)*(M1258=M1259),IF(($H$2&lt;&gt;"m")*($H$2&lt;&gt;"Y"), ", ", IF((ISNUMBER(FIND(")",AE1258))), ", ", "")),IF((B1258=B1259)*(K1258=K1259)*(L1258=L1259),"; ",". ")))</f>
        <v/>
      </c>
      <c r="AI1258" s="1"/>
    </row>
    <row r="1259" spans="1:35" x14ac:dyDescent="0.25">
      <c r="A1259" s="3" t="str">
        <f t="shared" si="156"/>
        <v/>
      </c>
      <c r="B1259" s="53" t="str">
        <f t="shared" si="160"/>
        <v/>
      </c>
      <c r="C1259" s="57"/>
      <c r="D1259" s="57"/>
      <c r="E1259" s="57"/>
      <c r="F1259" s="57"/>
      <c r="G1259" s="57"/>
      <c r="H1259" s="57"/>
      <c r="I1259" s="57"/>
      <c r="J1259" s="57"/>
      <c r="K1259" s="57"/>
      <c r="L1259" s="57"/>
      <c r="M1259" s="54"/>
      <c r="N1259" s="57"/>
      <c r="O1259" s="58"/>
      <c r="P1259" s="58"/>
      <c r="Q1259" s="58"/>
      <c r="R1259" s="58"/>
      <c r="S1259" s="54"/>
      <c r="T1259" s="57"/>
      <c r="U1259" s="57"/>
      <c r="V1259" s="57"/>
      <c r="W1259" s="57"/>
      <c r="X1259" s="147" t="str">
        <f>IF(ISBLANK(D1259),"",IF('order-admin-units'!$I$1&lt;&gt;"y", "", IF((K1259="")*(ISBLANK(D1259)=FALSE), 'order-admin-units'!$B$1+1, VLOOKUP(K1259, ordercountry, 2))))</f>
        <v/>
      </c>
      <c r="Y1259" s="147" t="str">
        <f>IF(ISBLANK(D1259),"",IF('order-admin-units'!$I$1&lt;&gt;"y", "", IF(L1259="", 'order-admin-units'!$B$2+1, VLOOKUP(K1259&amp;"@"&amp;L1259, orderadmin, 2))))</f>
        <v/>
      </c>
      <c r="Z1259" s="147" t="str">
        <f t="shared" si="157"/>
        <v/>
      </c>
      <c r="AA1259" s="147" t="str">
        <f t="shared" si="158"/>
        <v/>
      </c>
      <c r="AB1259" s="147" t="str">
        <f t="shared" si="159"/>
        <v/>
      </c>
      <c r="AC1259" s="147" t="str">
        <f t="shared" si="153"/>
        <v/>
      </c>
      <c r="AD1259" s="11" t="str">
        <f t="shared" si="154"/>
        <v/>
      </c>
      <c r="AE1259" s="11" t="str">
        <f t="array" ref="AE1259">IF(ISBLANK(D1259),"",IF(OR($H$2="y",$H$2="m"),IF(AA1259=AA1258,IF(OR(AB1259=$AB$4:$AB1258)=FALSE,AE1258&amp;C1259,AE1258),"("&amp;C1259)&amp;IF(AA1259=AA1260,IF(OR(AB1260=$AB$4:$AB1259)=FALSE,", ",""),") "),""))</f>
        <v/>
      </c>
      <c r="AF1259" s="11" t="str">
        <f t="shared" si="155"/>
        <v/>
      </c>
      <c r="AG1259" s="11" t="str">
        <f t="array" ref="AG1259">IF(ISBLANK(D1259),"",IF(OR($H$2="y",$H$2="m"),IF(AA1259=AA1258,IF(OR(AC1259=$AC$4:$AC1258)=FALSE,AG1258&amp;AF1259,AG1258),"("&amp;AF1259)&amp;IF(AA1259=AA1260,IF(OR(AC1260=$AC$4:$AC1259)=FALSE,", ",""),") "),""))</f>
        <v/>
      </c>
      <c r="AH1259" s="10" t="str">
        <f>IF((ISBLANK(D1259)),"",IF(D1259=D1258,AH1258,"")&amp;IF(B1258&lt;&gt;B1259,((IF(ISBLANK(E1259),$D$3&amp;"Non-type material: "&amp;$D$3,$D$3&amp;INDEX('type-categories'!$A$2:$B$100,MATCH(E1259,'type-categories'!$A$2:$A$100,0),2)&amp;$D$3))),"")&amp;(IF(K1259&lt;&gt;K1258,$C$2&amp;K1259&amp;$K$3&amp;$C$2&amp;" ",(IF(B1259&lt;&gt;B1258,$C$2&amp;K1259&amp;$K$3&amp;$C$2&amp;" ",""))))&amp;(IF(L1259="","",((IF(L1259&lt;&gt;L1258,$D$2&amp;L1259&amp;$L$3&amp;$D$2&amp;" ",IF(B1259&lt;&gt;B1258,$D$2&amp;L1259&amp;$L$3&amp;$D$2&amp;" ",""))))))&amp;(IF(M1259="","",((IF(M1259&lt;&gt;M1258,$E$2&amp;M1259&amp;$E$2&amp;","&amp;" ",IF(B1259&lt;&gt;B1258,$E$2&amp;M1259&amp;$E$2&amp;",",""))))))&amp;(IF(N1259="","",IF(N1259&lt;&gt;N1258,N1259&amp;", ",IF(B1259&lt;&gt;B1258,N1259&amp;", ",""))))&amp;(IF(ISBLANK(O1259),"",(IF(O1259&lt;&gt;O1258,O1259&amp;", ",IF(B1259&lt;&gt;B1258,O1259&amp;", ","")))))&amp;(IF(ISBLANK(P1259),"",(IF(P1259&lt;&gt;P1258,P1259&amp;", ",IF(B1259&lt;&gt;B1258,P1259&amp;", ",IF(Z1259&lt;&gt;Z1258,P1259&amp;", ",""))))))&amp;(IF(ISBLANK(Q1259),"",(IF(Q1259&lt;&gt;Q1258,Q1259&amp;", ",IF(B1259&lt;&gt;B1258,Q1259&amp;", ",IF(Z1259&lt;&gt;Z1258,Q1259&amp;", ",""))))))&amp;(IF(ISBLANK(R1259),"",(IF(R1259&lt;&gt;R1258,R1259&amp;"m, ",IF(B1259&lt;&gt;B1258,R1259&amp;"m, ",IF(Z1259&lt;&gt;Z1258,R1259&amp;"m, ",""))))))&amp;IF(ISBLANK(S1259),"",(IF(B1259&lt;&gt;B1258,S1259&amp;", ",IF(S1259&lt;&gt;S1258,IF((Z1259=Z1258),"same locality "&amp;S1259&amp;", ",S1259&amp;", "),""))))&amp;(IF(ISBLANK(T1259),"",(IF(T1259&lt;&gt;T1258,IF(ISBLANK(F$2),T1259&amp;", ",T1259&amp;" "&amp;F$2&amp;", "),(IF(B1259&lt;&gt;B1258,IF(ISBLANK(F$2),T1259&amp;", ",T1259&amp;" "&amp;F$2&amp;", "),(IF(Z1259&lt;&gt;Z1258,IF(ISBLANK(F$2),T1259&amp;", ",T1259&amp;" "&amp;F$2&amp;", "),IF((U1259&lt;&gt;U1258)*($G$2="Y"),"same collector, ","")))))))))&amp;(IF(ISBLANK(U1259),"",(IF(U1259&lt;&gt;U1258,U1259&amp;", ",(IF(B1259&lt;&gt;B1258,U1259&amp;", ",IF(Z1259&lt;&gt;Z1258,U1259&amp;", ",(IF(T1259&lt;&gt;T1258,IF((T1259&lt;&gt;T1258)*($G$2="Y"),"same date, ", ""),IF((T1259=T1258)*(U1259=U1258)*(S1259&lt;&gt;S1258)*($G$2="Y"),"same collector and date, ", ""))))))))))&amp;(IF(ISBLANK(V1259),"",V1259&amp;", "))&amp;IF((AA1259&lt;&gt;AA1260)*($H$2="y"),AD1259&amp;AE1259,IF((AA1259&lt;&gt;AA1260)*($H$2="m"),AD1259&amp;AG1259,IF(($H$2&lt;&gt;"m")*($H$2&lt;&gt;"Y"),(IF(F1259=0,"",F1259&amp;" "&amp;$F$4&amp;" "))&amp;(IF(G1259=0,"",G1259&amp;" "&amp;$G$4&amp;" "))&amp;(IF(H1259=0,"",H1259&amp;" "&amp;H$4&amp;" "))&amp;(IF(I1259=0,"",I1259&amp;" "&amp;$I$4&amp;" "))&amp;(IF(J1259=0,"",J1259&amp;" "&amp;$J$4&amp;" "))&amp;IF((ISBLANK(C1259)),"","("&amp;C1259&amp;")"),"")))&amp;IF((B1259=B1260)*(K1259=K1260)*(L1259=L1260)*(M1259=M1260),IF(($H$2&lt;&gt;"m")*($H$2&lt;&gt;"Y"), ", ", IF((ISNUMBER(FIND(")",AE1259))), ", ", "")),IF((B1259=B1260)*(K1259=K1260)*(L1259=L1260),"; ",". ")))</f>
        <v/>
      </c>
      <c r="AI1259" s="1"/>
    </row>
    <row r="1260" spans="1:35" x14ac:dyDescent="0.25">
      <c r="A1260" s="3" t="str">
        <f t="shared" si="156"/>
        <v/>
      </c>
      <c r="B1260" s="53" t="str">
        <f t="shared" si="160"/>
        <v/>
      </c>
      <c r="C1260" s="57"/>
      <c r="D1260" s="57"/>
      <c r="E1260" s="57"/>
      <c r="F1260" s="57"/>
      <c r="G1260" s="57"/>
      <c r="H1260" s="57"/>
      <c r="I1260" s="57"/>
      <c r="J1260" s="57"/>
      <c r="K1260" s="57"/>
      <c r="L1260" s="57"/>
      <c r="M1260" s="54"/>
      <c r="N1260" s="57"/>
      <c r="O1260" s="58"/>
      <c r="P1260" s="58"/>
      <c r="Q1260" s="58"/>
      <c r="R1260" s="58"/>
      <c r="S1260" s="54"/>
      <c r="T1260" s="57"/>
      <c r="U1260" s="57"/>
      <c r="V1260" s="57"/>
      <c r="W1260" s="57"/>
      <c r="X1260" s="147" t="str">
        <f>IF(ISBLANK(D1260),"",IF('order-admin-units'!$I$1&lt;&gt;"y", "", IF((K1260="")*(ISBLANK(D1260)=FALSE), 'order-admin-units'!$B$1+1, VLOOKUP(K1260, ordercountry, 2))))</f>
        <v/>
      </c>
      <c r="Y1260" s="147" t="str">
        <f>IF(ISBLANK(D1260),"",IF('order-admin-units'!$I$1&lt;&gt;"y", "", IF(L1260="", 'order-admin-units'!$B$2+1, VLOOKUP(K1260&amp;"@"&amp;L1260, orderadmin, 2))))</f>
        <v/>
      </c>
      <c r="Z1260" s="147" t="str">
        <f t="shared" si="157"/>
        <v/>
      </c>
      <c r="AA1260" s="147" t="str">
        <f t="shared" si="158"/>
        <v/>
      </c>
      <c r="AB1260" s="147" t="str">
        <f t="shared" si="159"/>
        <v/>
      </c>
      <c r="AC1260" s="147" t="str">
        <f t="shared" si="153"/>
        <v/>
      </c>
      <c r="AD1260" s="11" t="str">
        <f t="shared" si="154"/>
        <v/>
      </c>
      <c r="AE1260" s="11" t="str">
        <f t="array" ref="AE1260">IF(ISBLANK(D1260),"",IF(OR($H$2="y",$H$2="m"),IF(AA1260=AA1259,IF(OR(AB1260=$AB$4:$AB1259)=FALSE,AE1259&amp;C1260,AE1259),"("&amp;C1260)&amp;IF(AA1260=AA1261,IF(OR(AB1261=$AB$4:$AB1260)=FALSE,", ",""),") "),""))</f>
        <v/>
      </c>
      <c r="AF1260" s="11" t="str">
        <f t="shared" si="155"/>
        <v/>
      </c>
      <c r="AG1260" s="11" t="str">
        <f t="array" ref="AG1260">IF(ISBLANK(D1260),"",IF(OR($H$2="y",$H$2="m"),IF(AA1260=AA1259,IF(OR(AC1260=$AC$4:$AC1259)=FALSE,AG1259&amp;AF1260,AG1259),"("&amp;AF1260)&amp;IF(AA1260=AA1261,IF(OR(AC1261=$AC$4:$AC1260)=FALSE,", ",""),") "),""))</f>
        <v/>
      </c>
      <c r="AH1260" s="10" t="str">
        <f>IF((ISBLANK(D1260)),"",IF(D1260=D1259,AH1259,"")&amp;IF(B1259&lt;&gt;B1260,((IF(ISBLANK(E1260),$D$3&amp;"Non-type material: "&amp;$D$3,$D$3&amp;INDEX('type-categories'!$A$2:$B$100,MATCH(E1260,'type-categories'!$A$2:$A$100,0),2)&amp;$D$3))),"")&amp;(IF(K1260&lt;&gt;K1259,$C$2&amp;K1260&amp;$K$3&amp;$C$2&amp;" ",(IF(B1260&lt;&gt;B1259,$C$2&amp;K1260&amp;$K$3&amp;$C$2&amp;" ",""))))&amp;(IF(L1260="","",((IF(L1260&lt;&gt;L1259,$D$2&amp;L1260&amp;$L$3&amp;$D$2&amp;" ",IF(B1260&lt;&gt;B1259,$D$2&amp;L1260&amp;$L$3&amp;$D$2&amp;" ",""))))))&amp;(IF(M1260="","",((IF(M1260&lt;&gt;M1259,$E$2&amp;M1260&amp;$E$2&amp;","&amp;" ",IF(B1260&lt;&gt;B1259,$E$2&amp;M1260&amp;$E$2&amp;",",""))))))&amp;(IF(N1260="","",IF(N1260&lt;&gt;N1259,N1260&amp;", ",IF(B1260&lt;&gt;B1259,N1260&amp;", ",""))))&amp;(IF(ISBLANK(O1260),"",(IF(O1260&lt;&gt;O1259,O1260&amp;", ",IF(B1260&lt;&gt;B1259,O1260&amp;", ","")))))&amp;(IF(ISBLANK(P1260),"",(IF(P1260&lt;&gt;P1259,P1260&amp;", ",IF(B1260&lt;&gt;B1259,P1260&amp;", ",IF(Z1260&lt;&gt;Z1259,P1260&amp;", ",""))))))&amp;(IF(ISBLANK(Q1260),"",(IF(Q1260&lt;&gt;Q1259,Q1260&amp;", ",IF(B1260&lt;&gt;B1259,Q1260&amp;", ",IF(Z1260&lt;&gt;Z1259,Q1260&amp;", ",""))))))&amp;(IF(ISBLANK(R1260),"",(IF(R1260&lt;&gt;R1259,R1260&amp;"m, ",IF(B1260&lt;&gt;B1259,R1260&amp;"m, ",IF(Z1260&lt;&gt;Z1259,R1260&amp;"m, ",""))))))&amp;IF(ISBLANK(S1260),"",(IF(B1260&lt;&gt;B1259,S1260&amp;", ",IF(S1260&lt;&gt;S1259,IF((Z1260=Z1259),"same locality "&amp;S1260&amp;", ",S1260&amp;", "),""))))&amp;(IF(ISBLANK(T1260),"",(IF(T1260&lt;&gt;T1259,IF(ISBLANK(F$2),T1260&amp;", ",T1260&amp;" "&amp;F$2&amp;", "),(IF(B1260&lt;&gt;B1259,IF(ISBLANK(F$2),T1260&amp;", ",T1260&amp;" "&amp;F$2&amp;", "),(IF(Z1260&lt;&gt;Z1259,IF(ISBLANK(F$2),T1260&amp;", ",T1260&amp;" "&amp;F$2&amp;", "),IF((U1260&lt;&gt;U1259)*($G$2="Y"),"same collector, ","")))))))))&amp;(IF(ISBLANK(U1260),"",(IF(U1260&lt;&gt;U1259,U1260&amp;", ",(IF(B1260&lt;&gt;B1259,U1260&amp;", ",IF(Z1260&lt;&gt;Z1259,U1260&amp;", ",(IF(T1260&lt;&gt;T1259,IF((T1260&lt;&gt;T1259)*($G$2="Y"),"same date, ", ""),IF((T1260=T1259)*(U1260=U1259)*(S1260&lt;&gt;S1259)*($G$2="Y"),"same collector and date, ", ""))))))))))&amp;(IF(ISBLANK(V1260),"",V1260&amp;", "))&amp;IF((AA1260&lt;&gt;AA1261)*($H$2="y"),AD1260&amp;AE1260,IF((AA1260&lt;&gt;AA1261)*($H$2="m"),AD1260&amp;AG1260,IF(($H$2&lt;&gt;"m")*($H$2&lt;&gt;"Y"),(IF(F1260=0,"",F1260&amp;" "&amp;$F$4&amp;" "))&amp;(IF(G1260=0,"",G1260&amp;" "&amp;$G$4&amp;" "))&amp;(IF(H1260=0,"",H1260&amp;" "&amp;H$4&amp;" "))&amp;(IF(I1260=0,"",I1260&amp;" "&amp;$I$4&amp;" "))&amp;(IF(J1260=0,"",J1260&amp;" "&amp;$J$4&amp;" "))&amp;IF((ISBLANK(C1260)),"","("&amp;C1260&amp;")"),"")))&amp;IF((B1260=B1261)*(K1260=K1261)*(L1260=L1261)*(M1260=M1261),IF(($H$2&lt;&gt;"m")*($H$2&lt;&gt;"Y"), ", ", IF((ISNUMBER(FIND(")",AE1260))), ", ", "")),IF((B1260=B1261)*(K1260=K1261)*(L1260=L1261),"; ",". ")))</f>
        <v/>
      </c>
      <c r="AI1260" s="1"/>
    </row>
    <row r="1261" spans="1:35" x14ac:dyDescent="0.25">
      <c r="A1261" s="3" t="str">
        <f t="shared" si="156"/>
        <v/>
      </c>
      <c r="B1261" s="53" t="str">
        <f t="shared" si="160"/>
        <v/>
      </c>
      <c r="C1261" s="57"/>
      <c r="D1261" s="57"/>
      <c r="E1261" s="57"/>
      <c r="F1261" s="57"/>
      <c r="G1261" s="57"/>
      <c r="H1261" s="57"/>
      <c r="I1261" s="57"/>
      <c r="J1261" s="57"/>
      <c r="K1261" s="57"/>
      <c r="L1261" s="57"/>
      <c r="M1261" s="54"/>
      <c r="N1261" s="57"/>
      <c r="O1261" s="58"/>
      <c r="P1261" s="58"/>
      <c r="Q1261" s="58"/>
      <c r="R1261" s="58"/>
      <c r="S1261" s="54"/>
      <c r="T1261" s="57"/>
      <c r="U1261" s="57"/>
      <c r="V1261" s="57"/>
      <c r="W1261" s="57"/>
      <c r="X1261" s="147" t="str">
        <f>IF(ISBLANK(D1261),"",IF('order-admin-units'!$I$1&lt;&gt;"y", "", IF((K1261="")*(ISBLANK(D1261)=FALSE), 'order-admin-units'!$B$1+1, VLOOKUP(K1261, ordercountry, 2))))</f>
        <v/>
      </c>
      <c r="Y1261" s="147" t="str">
        <f>IF(ISBLANK(D1261),"",IF('order-admin-units'!$I$1&lt;&gt;"y", "", IF(L1261="", 'order-admin-units'!$B$2+1, VLOOKUP(K1261&amp;"@"&amp;L1261, orderadmin, 2))))</f>
        <v/>
      </c>
      <c r="Z1261" s="147" t="str">
        <f t="shared" si="157"/>
        <v/>
      </c>
      <c r="AA1261" s="147" t="str">
        <f t="shared" si="158"/>
        <v/>
      </c>
      <c r="AB1261" s="147" t="str">
        <f t="shared" si="159"/>
        <v/>
      </c>
      <c r="AC1261" s="147" t="str">
        <f t="shared" si="153"/>
        <v/>
      </c>
      <c r="AD1261" s="11" t="str">
        <f t="shared" si="154"/>
        <v/>
      </c>
      <c r="AE1261" s="11" t="str">
        <f t="array" ref="AE1261">IF(ISBLANK(D1261),"",IF(OR($H$2="y",$H$2="m"),IF(AA1261=AA1260,IF(OR(AB1261=$AB$4:$AB1260)=FALSE,AE1260&amp;C1261,AE1260),"("&amp;C1261)&amp;IF(AA1261=AA1262,IF(OR(AB1262=$AB$4:$AB1261)=FALSE,", ",""),") "),""))</f>
        <v/>
      </c>
      <c r="AF1261" s="11" t="str">
        <f t="shared" si="155"/>
        <v/>
      </c>
      <c r="AG1261" s="11" t="str">
        <f t="array" ref="AG1261">IF(ISBLANK(D1261),"",IF(OR($H$2="y",$H$2="m"),IF(AA1261=AA1260,IF(OR(AC1261=$AC$4:$AC1260)=FALSE,AG1260&amp;AF1261,AG1260),"("&amp;AF1261)&amp;IF(AA1261=AA1262,IF(OR(AC1262=$AC$4:$AC1261)=FALSE,", ",""),") "),""))</f>
        <v/>
      </c>
      <c r="AH1261" s="10" t="str">
        <f>IF((ISBLANK(D1261)),"",IF(D1261=D1260,AH1260,"")&amp;IF(B1260&lt;&gt;B1261,((IF(ISBLANK(E1261),$D$3&amp;"Non-type material: "&amp;$D$3,$D$3&amp;INDEX('type-categories'!$A$2:$B$100,MATCH(E1261,'type-categories'!$A$2:$A$100,0),2)&amp;$D$3))),"")&amp;(IF(K1261&lt;&gt;K1260,$C$2&amp;K1261&amp;$K$3&amp;$C$2&amp;" ",(IF(B1261&lt;&gt;B1260,$C$2&amp;K1261&amp;$K$3&amp;$C$2&amp;" ",""))))&amp;(IF(L1261="","",((IF(L1261&lt;&gt;L1260,$D$2&amp;L1261&amp;$L$3&amp;$D$2&amp;" ",IF(B1261&lt;&gt;B1260,$D$2&amp;L1261&amp;$L$3&amp;$D$2&amp;" ",""))))))&amp;(IF(M1261="","",((IF(M1261&lt;&gt;M1260,$E$2&amp;M1261&amp;$E$2&amp;","&amp;" ",IF(B1261&lt;&gt;B1260,$E$2&amp;M1261&amp;$E$2&amp;",",""))))))&amp;(IF(N1261="","",IF(N1261&lt;&gt;N1260,N1261&amp;", ",IF(B1261&lt;&gt;B1260,N1261&amp;", ",""))))&amp;(IF(ISBLANK(O1261),"",(IF(O1261&lt;&gt;O1260,O1261&amp;", ",IF(B1261&lt;&gt;B1260,O1261&amp;", ","")))))&amp;(IF(ISBLANK(P1261),"",(IF(P1261&lt;&gt;P1260,P1261&amp;", ",IF(B1261&lt;&gt;B1260,P1261&amp;", ",IF(Z1261&lt;&gt;Z1260,P1261&amp;", ",""))))))&amp;(IF(ISBLANK(Q1261),"",(IF(Q1261&lt;&gt;Q1260,Q1261&amp;", ",IF(B1261&lt;&gt;B1260,Q1261&amp;", ",IF(Z1261&lt;&gt;Z1260,Q1261&amp;", ",""))))))&amp;(IF(ISBLANK(R1261),"",(IF(R1261&lt;&gt;R1260,R1261&amp;"m, ",IF(B1261&lt;&gt;B1260,R1261&amp;"m, ",IF(Z1261&lt;&gt;Z1260,R1261&amp;"m, ",""))))))&amp;IF(ISBLANK(S1261),"",(IF(B1261&lt;&gt;B1260,S1261&amp;", ",IF(S1261&lt;&gt;S1260,IF((Z1261=Z1260),"same locality "&amp;S1261&amp;", ",S1261&amp;", "),""))))&amp;(IF(ISBLANK(T1261),"",(IF(T1261&lt;&gt;T1260,IF(ISBLANK(F$2),T1261&amp;", ",T1261&amp;" "&amp;F$2&amp;", "),(IF(B1261&lt;&gt;B1260,IF(ISBLANK(F$2),T1261&amp;", ",T1261&amp;" "&amp;F$2&amp;", "),(IF(Z1261&lt;&gt;Z1260,IF(ISBLANK(F$2),T1261&amp;", ",T1261&amp;" "&amp;F$2&amp;", "),IF((U1261&lt;&gt;U1260)*($G$2="Y"),"same collector, ","")))))))))&amp;(IF(ISBLANK(U1261),"",(IF(U1261&lt;&gt;U1260,U1261&amp;", ",(IF(B1261&lt;&gt;B1260,U1261&amp;", ",IF(Z1261&lt;&gt;Z1260,U1261&amp;", ",(IF(T1261&lt;&gt;T1260,IF((T1261&lt;&gt;T1260)*($G$2="Y"),"same date, ", ""),IF((T1261=T1260)*(U1261=U1260)*(S1261&lt;&gt;S1260)*($G$2="Y"),"same collector and date, ", ""))))))))))&amp;(IF(ISBLANK(V1261),"",V1261&amp;", "))&amp;IF((AA1261&lt;&gt;AA1262)*($H$2="y"),AD1261&amp;AE1261,IF((AA1261&lt;&gt;AA1262)*($H$2="m"),AD1261&amp;AG1261,IF(($H$2&lt;&gt;"m")*($H$2&lt;&gt;"Y"),(IF(F1261=0,"",F1261&amp;" "&amp;$F$4&amp;" "))&amp;(IF(G1261=0,"",G1261&amp;" "&amp;$G$4&amp;" "))&amp;(IF(H1261=0,"",H1261&amp;" "&amp;H$4&amp;" "))&amp;(IF(I1261=0,"",I1261&amp;" "&amp;$I$4&amp;" "))&amp;(IF(J1261=0,"",J1261&amp;" "&amp;$J$4&amp;" "))&amp;IF((ISBLANK(C1261)),"","("&amp;C1261&amp;")"),"")))&amp;IF((B1261=B1262)*(K1261=K1262)*(L1261=L1262)*(M1261=M1262),IF(($H$2&lt;&gt;"m")*($H$2&lt;&gt;"Y"), ", ", IF((ISNUMBER(FIND(")",AE1261))), ", ", "")),IF((B1261=B1262)*(K1261=K1262)*(L1261=L1262),"; ",". ")))</f>
        <v/>
      </c>
      <c r="AI1261" s="1"/>
    </row>
    <row r="1262" spans="1:35" x14ac:dyDescent="0.25">
      <c r="A1262" s="3" t="str">
        <f t="shared" si="156"/>
        <v/>
      </c>
      <c r="B1262" s="53" t="str">
        <f t="shared" si="160"/>
        <v/>
      </c>
      <c r="C1262" s="57"/>
      <c r="D1262" s="57"/>
      <c r="E1262" s="57"/>
      <c r="F1262" s="57"/>
      <c r="G1262" s="57"/>
      <c r="H1262" s="57"/>
      <c r="I1262" s="57"/>
      <c r="J1262" s="57"/>
      <c r="K1262" s="57"/>
      <c r="L1262" s="57"/>
      <c r="M1262" s="54"/>
      <c r="N1262" s="57"/>
      <c r="O1262" s="58"/>
      <c r="P1262" s="58"/>
      <c r="Q1262" s="58"/>
      <c r="R1262" s="58"/>
      <c r="S1262" s="54"/>
      <c r="T1262" s="57"/>
      <c r="U1262" s="57"/>
      <c r="V1262" s="57"/>
      <c r="W1262" s="57"/>
      <c r="X1262" s="147" t="str">
        <f>IF(ISBLANK(D1262),"",IF('order-admin-units'!$I$1&lt;&gt;"y", "", IF((K1262="")*(ISBLANK(D1262)=FALSE), 'order-admin-units'!$B$1+1, VLOOKUP(K1262, ordercountry, 2))))</f>
        <v/>
      </c>
      <c r="Y1262" s="147" t="str">
        <f>IF(ISBLANK(D1262),"",IF('order-admin-units'!$I$1&lt;&gt;"y", "", IF(L1262="", 'order-admin-units'!$B$2+1, VLOOKUP(K1262&amp;"@"&amp;L1262, orderadmin, 2))))</f>
        <v/>
      </c>
      <c r="Z1262" s="147" t="str">
        <f t="shared" si="157"/>
        <v/>
      </c>
      <c r="AA1262" s="147" t="str">
        <f t="shared" si="158"/>
        <v/>
      </c>
      <c r="AB1262" s="147" t="str">
        <f t="shared" si="159"/>
        <v/>
      </c>
      <c r="AC1262" s="147" t="str">
        <f t="shared" si="153"/>
        <v/>
      </c>
      <c r="AD1262" s="11" t="str">
        <f t="shared" si="154"/>
        <v/>
      </c>
      <c r="AE1262" s="11" t="str">
        <f t="array" ref="AE1262">IF(ISBLANK(D1262),"",IF(OR($H$2="y",$H$2="m"),IF(AA1262=AA1261,IF(OR(AB1262=$AB$4:$AB1261)=FALSE,AE1261&amp;C1262,AE1261),"("&amp;C1262)&amp;IF(AA1262=AA1263,IF(OR(AB1263=$AB$4:$AB1262)=FALSE,", ",""),") "),""))</f>
        <v/>
      </c>
      <c r="AF1262" s="11" t="str">
        <f t="shared" si="155"/>
        <v/>
      </c>
      <c r="AG1262" s="11" t="str">
        <f t="array" ref="AG1262">IF(ISBLANK(D1262),"",IF(OR($H$2="y",$H$2="m"),IF(AA1262=AA1261,IF(OR(AC1262=$AC$4:$AC1261)=FALSE,AG1261&amp;AF1262,AG1261),"("&amp;AF1262)&amp;IF(AA1262=AA1263,IF(OR(AC1263=$AC$4:$AC1262)=FALSE,", ",""),") "),""))</f>
        <v/>
      </c>
      <c r="AH1262" s="10" t="str">
        <f>IF((ISBLANK(D1262)),"",IF(D1262=D1261,AH1261,"")&amp;IF(B1261&lt;&gt;B1262,((IF(ISBLANK(E1262),$D$3&amp;"Non-type material: "&amp;$D$3,$D$3&amp;INDEX('type-categories'!$A$2:$B$100,MATCH(E1262,'type-categories'!$A$2:$A$100,0),2)&amp;$D$3))),"")&amp;(IF(K1262&lt;&gt;K1261,$C$2&amp;K1262&amp;$K$3&amp;$C$2&amp;" ",(IF(B1262&lt;&gt;B1261,$C$2&amp;K1262&amp;$K$3&amp;$C$2&amp;" ",""))))&amp;(IF(L1262="","",((IF(L1262&lt;&gt;L1261,$D$2&amp;L1262&amp;$L$3&amp;$D$2&amp;" ",IF(B1262&lt;&gt;B1261,$D$2&amp;L1262&amp;$L$3&amp;$D$2&amp;" ",""))))))&amp;(IF(M1262="","",((IF(M1262&lt;&gt;M1261,$E$2&amp;M1262&amp;$E$2&amp;","&amp;" ",IF(B1262&lt;&gt;B1261,$E$2&amp;M1262&amp;$E$2&amp;",",""))))))&amp;(IF(N1262="","",IF(N1262&lt;&gt;N1261,N1262&amp;", ",IF(B1262&lt;&gt;B1261,N1262&amp;", ",""))))&amp;(IF(ISBLANK(O1262),"",(IF(O1262&lt;&gt;O1261,O1262&amp;", ",IF(B1262&lt;&gt;B1261,O1262&amp;", ","")))))&amp;(IF(ISBLANK(P1262),"",(IF(P1262&lt;&gt;P1261,P1262&amp;", ",IF(B1262&lt;&gt;B1261,P1262&amp;", ",IF(Z1262&lt;&gt;Z1261,P1262&amp;", ",""))))))&amp;(IF(ISBLANK(Q1262),"",(IF(Q1262&lt;&gt;Q1261,Q1262&amp;", ",IF(B1262&lt;&gt;B1261,Q1262&amp;", ",IF(Z1262&lt;&gt;Z1261,Q1262&amp;", ",""))))))&amp;(IF(ISBLANK(R1262),"",(IF(R1262&lt;&gt;R1261,R1262&amp;"m, ",IF(B1262&lt;&gt;B1261,R1262&amp;"m, ",IF(Z1262&lt;&gt;Z1261,R1262&amp;"m, ",""))))))&amp;IF(ISBLANK(S1262),"",(IF(B1262&lt;&gt;B1261,S1262&amp;", ",IF(S1262&lt;&gt;S1261,IF((Z1262=Z1261),"same locality "&amp;S1262&amp;", ",S1262&amp;", "),""))))&amp;(IF(ISBLANK(T1262),"",(IF(T1262&lt;&gt;T1261,IF(ISBLANK(F$2),T1262&amp;", ",T1262&amp;" "&amp;F$2&amp;", "),(IF(B1262&lt;&gt;B1261,IF(ISBLANK(F$2),T1262&amp;", ",T1262&amp;" "&amp;F$2&amp;", "),(IF(Z1262&lt;&gt;Z1261,IF(ISBLANK(F$2),T1262&amp;", ",T1262&amp;" "&amp;F$2&amp;", "),IF((U1262&lt;&gt;U1261)*($G$2="Y"),"same collector, ","")))))))))&amp;(IF(ISBLANK(U1262),"",(IF(U1262&lt;&gt;U1261,U1262&amp;", ",(IF(B1262&lt;&gt;B1261,U1262&amp;", ",IF(Z1262&lt;&gt;Z1261,U1262&amp;", ",(IF(T1262&lt;&gt;T1261,IF((T1262&lt;&gt;T1261)*($G$2="Y"),"same date, ", ""),IF((T1262=T1261)*(U1262=U1261)*(S1262&lt;&gt;S1261)*($G$2="Y"),"same collector and date, ", ""))))))))))&amp;(IF(ISBLANK(V1262),"",V1262&amp;", "))&amp;IF((AA1262&lt;&gt;AA1263)*($H$2="y"),AD1262&amp;AE1262,IF((AA1262&lt;&gt;AA1263)*($H$2="m"),AD1262&amp;AG1262,IF(($H$2&lt;&gt;"m")*($H$2&lt;&gt;"Y"),(IF(F1262=0,"",F1262&amp;" "&amp;$F$4&amp;" "))&amp;(IF(G1262=0,"",G1262&amp;" "&amp;$G$4&amp;" "))&amp;(IF(H1262=0,"",H1262&amp;" "&amp;H$4&amp;" "))&amp;(IF(I1262=0,"",I1262&amp;" "&amp;$I$4&amp;" "))&amp;(IF(J1262=0,"",J1262&amp;" "&amp;$J$4&amp;" "))&amp;IF((ISBLANK(C1262)),"","("&amp;C1262&amp;")"),"")))&amp;IF((B1262=B1263)*(K1262=K1263)*(L1262=L1263)*(M1262=M1263),IF(($H$2&lt;&gt;"m")*($H$2&lt;&gt;"Y"), ", ", IF((ISNUMBER(FIND(")",AE1262))), ", ", "")),IF((B1262=B1263)*(K1262=K1263)*(L1262=L1263),"; ",". ")))</f>
        <v/>
      </c>
      <c r="AI1262" s="1"/>
    </row>
    <row r="1263" spans="1:35" x14ac:dyDescent="0.25">
      <c r="A1263" s="3" t="str">
        <f t="shared" si="156"/>
        <v/>
      </c>
      <c r="B1263" s="53" t="str">
        <f t="shared" si="160"/>
        <v/>
      </c>
      <c r="C1263" s="57"/>
      <c r="D1263" s="57"/>
      <c r="E1263" s="57"/>
      <c r="F1263" s="57"/>
      <c r="G1263" s="57"/>
      <c r="H1263" s="57"/>
      <c r="I1263" s="57"/>
      <c r="J1263" s="57"/>
      <c r="K1263" s="57"/>
      <c r="L1263" s="57"/>
      <c r="M1263" s="54"/>
      <c r="N1263" s="57"/>
      <c r="O1263" s="58"/>
      <c r="P1263" s="58"/>
      <c r="Q1263" s="58"/>
      <c r="R1263" s="58"/>
      <c r="S1263" s="54"/>
      <c r="T1263" s="57"/>
      <c r="U1263" s="57"/>
      <c r="V1263" s="57"/>
      <c r="W1263" s="57"/>
      <c r="X1263" s="147" t="str">
        <f>IF(ISBLANK(D1263),"",IF('order-admin-units'!$I$1&lt;&gt;"y", "", IF((K1263="")*(ISBLANK(D1263)=FALSE), 'order-admin-units'!$B$1+1, VLOOKUP(K1263, ordercountry, 2))))</f>
        <v/>
      </c>
      <c r="Y1263" s="147" t="str">
        <f>IF(ISBLANK(D1263),"",IF('order-admin-units'!$I$1&lt;&gt;"y", "", IF(L1263="", 'order-admin-units'!$B$2+1, VLOOKUP(K1263&amp;"@"&amp;L1263, orderadmin, 2))))</f>
        <v/>
      </c>
      <c r="Z1263" s="147" t="str">
        <f t="shared" si="157"/>
        <v/>
      </c>
      <c r="AA1263" s="147" t="str">
        <f t="shared" si="158"/>
        <v/>
      </c>
      <c r="AB1263" s="147" t="str">
        <f t="shared" si="159"/>
        <v/>
      </c>
      <c r="AC1263" s="147" t="str">
        <f t="shared" si="153"/>
        <v/>
      </c>
      <c r="AD1263" s="11" t="str">
        <f t="shared" si="154"/>
        <v/>
      </c>
      <c r="AE1263" s="11" t="str">
        <f t="array" ref="AE1263">IF(ISBLANK(D1263),"",IF(OR($H$2="y",$H$2="m"),IF(AA1263=AA1262,IF(OR(AB1263=$AB$4:$AB1262)=FALSE,AE1262&amp;C1263,AE1262),"("&amp;C1263)&amp;IF(AA1263=AA1264,IF(OR(AB1264=$AB$4:$AB1263)=FALSE,", ",""),") "),""))</f>
        <v/>
      </c>
      <c r="AF1263" s="11" t="str">
        <f t="shared" si="155"/>
        <v/>
      </c>
      <c r="AG1263" s="11" t="str">
        <f t="array" ref="AG1263">IF(ISBLANK(D1263),"",IF(OR($H$2="y",$H$2="m"),IF(AA1263=AA1262,IF(OR(AC1263=$AC$4:$AC1262)=FALSE,AG1262&amp;AF1263,AG1262),"("&amp;AF1263)&amp;IF(AA1263=AA1264,IF(OR(AC1264=$AC$4:$AC1263)=FALSE,", ",""),") "),""))</f>
        <v/>
      </c>
      <c r="AH1263" s="10" t="str">
        <f>IF((ISBLANK(D1263)),"",IF(D1263=D1262,AH1262,"")&amp;IF(B1262&lt;&gt;B1263,((IF(ISBLANK(E1263),$D$3&amp;"Non-type material: "&amp;$D$3,$D$3&amp;INDEX('type-categories'!$A$2:$B$100,MATCH(E1263,'type-categories'!$A$2:$A$100,0),2)&amp;$D$3))),"")&amp;(IF(K1263&lt;&gt;K1262,$C$2&amp;K1263&amp;$K$3&amp;$C$2&amp;" ",(IF(B1263&lt;&gt;B1262,$C$2&amp;K1263&amp;$K$3&amp;$C$2&amp;" ",""))))&amp;(IF(L1263="","",((IF(L1263&lt;&gt;L1262,$D$2&amp;L1263&amp;$L$3&amp;$D$2&amp;" ",IF(B1263&lt;&gt;B1262,$D$2&amp;L1263&amp;$L$3&amp;$D$2&amp;" ",""))))))&amp;(IF(M1263="","",((IF(M1263&lt;&gt;M1262,$E$2&amp;M1263&amp;$E$2&amp;","&amp;" ",IF(B1263&lt;&gt;B1262,$E$2&amp;M1263&amp;$E$2&amp;",",""))))))&amp;(IF(N1263="","",IF(N1263&lt;&gt;N1262,N1263&amp;", ",IF(B1263&lt;&gt;B1262,N1263&amp;", ",""))))&amp;(IF(ISBLANK(O1263),"",(IF(O1263&lt;&gt;O1262,O1263&amp;", ",IF(B1263&lt;&gt;B1262,O1263&amp;", ","")))))&amp;(IF(ISBLANK(P1263),"",(IF(P1263&lt;&gt;P1262,P1263&amp;", ",IF(B1263&lt;&gt;B1262,P1263&amp;", ",IF(Z1263&lt;&gt;Z1262,P1263&amp;", ",""))))))&amp;(IF(ISBLANK(Q1263),"",(IF(Q1263&lt;&gt;Q1262,Q1263&amp;", ",IF(B1263&lt;&gt;B1262,Q1263&amp;", ",IF(Z1263&lt;&gt;Z1262,Q1263&amp;", ",""))))))&amp;(IF(ISBLANK(R1263),"",(IF(R1263&lt;&gt;R1262,R1263&amp;"m, ",IF(B1263&lt;&gt;B1262,R1263&amp;"m, ",IF(Z1263&lt;&gt;Z1262,R1263&amp;"m, ",""))))))&amp;IF(ISBLANK(S1263),"",(IF(B1263&lt;&gt;B1262,S1263&amp;", ",IF(S1263&lt;&gt;S1262,IF((Z1263=Z1262),"same locality "&amp;S1263&amp;", ",S1263&amp;", "),""))))&amp;(IF(ISBLANK(T1263),"",(IF(T1263&lt;&gt;T1262,IF(ISBLANK(F$2),T1263&amp;", ",T1263&amp;" "&amp;F$2&amp;", "),(IF(B1263&lt;&gt;B1262,IF(ISBLANK(F$2),T1263&amp;", ",T1263&amp;" "&amp;F$2&amp;", "),(IF(Z1263&lt;&gt;Z1262,IF(ISBLANK(F$2),T1263&amp;", ",T1263&amp;" "&amp;F$2&amp;", "),IF((U1263&lt;&gt;U1262)*($G$2="Y"),"same collector, ","")))))))))&amp;(IF(ISBLANK(U1263),"",(IF(U1263&lt;&gt;U1262,U1263&amp;", ",(IF(B1263&lt;&gt;B1262,U1263&amp;", ",IF(Z1263&lt;&gt;Z1262,U1263&amp;", ",(IF(T1263&lt;&gt;T1262,IF((T1263&lt;&gt;T1262)*($G$2="Y"),"same date, ", ""),IF((T1263=T1262)*(U1263=U1262)*(S1263&lt;&gt;S1262)*($G$2="Y"),"same collector and date, ", ""))))))))))&amp;(IF(ISBLANK(V1263),"",V1263&amp;", "))&amp;IF((AA1263&lt;&gt;AA1264)*($H$2="y"),AD1263&amp;AE1263,IF((AA1263&lt;&gt;AA1264)*($H$2="m"),AD1263&amp;AG1263,IF(($H$2&lt;&gt;"m")*($H$2&lt;&gt;"Y"),(IF(F1263=0,"",F1263&amp;" "&amp;$F$4&amp;" "))&amp;(IF(G1263=0,"",G1263&amp;" "&amp;$G$4&amp;" "))&amp;(IF(H1263=0,"",H1263&amp;" "&amp;H$4&amp;" "))&amp;(IF(I1263=0,"",I1263&amp;" "&amp;$I$4&amp;" "))&amp;(IF(J1263=0,"",J1263&amp;" "&amp;$J$4&amp;" "))&amp;IF((ISBLANK(C1263)),"","("&amp;C1263&amp;")"),"")))&amp;IF((B1263=B1264)*(K1263=K1264)*(L1263=L1264)*(M1263=M1264),IF(($H$2&lt;&gt;"m")*($H$2&lt;&gt;"Y"), ", ", IF((ISNUMBER(FIND(")",AE1263))), ", ", "")),IF((B1263=B1264)*(K1263=K1264)*(L1263=L1264),"; ",". ")))</f>
        <v/>
      </c>
      <c r="AI1263" s="1"/>
    </row>
    <row r="1264" spans="1:35" x14ac:dyDescent="0.25">
      <c r="A1264" s="3" t="str">
        <f t="shared" si="156"/>
        <v/>
      </c>
      <c r="B1264" s="53" t="str">
        <f t="shared" si="160"/>
        <v/>
      </c>
      <c r="C1264" s="57"/>
      <c r="D1264" s="57"/>
      <c r="E1264" s="57"/>
      <c r="F1264" s="57"/>
      <c r="G1264" s="57"/>
      <c r="H1264" s="57"/>
      <c r="I1264" s="57"/>
      <c r="J1264" s="57"/>
      <c r="K1264" s="57"/>
      <c r="L1264" s="57"/>
      <c r="M1264" s="54"/>
      <c r="N1264" s="57"/>
      <c r="O1264" s="58"/>
      <c r="P1264" s="58"/>
      <c r="Q1264" s="58"/>
      <c r="R1264" s="58"/>
      <c r="S1264" s="54"/>
      <c r="T1264" s="57"/>
      <c r="U1264" s="57"/>
      <c r="V1264" s="57"/>
      <c r="W1264" s="57"/>
      <c r="X1264" s="147" t="str">
        <f>IF(ISBLANK(D1264),"",IF('order-admin-units'!$I$1&lt;&gt;"y", "", IF((K1264="")*(ISBLANK(D1264)=FALSE), 'order-admin-units'!$B$1+1, VLOOKUP(K1264, ordercountry, 2))))</f>
        <v/>
      </c>
      <c r="Y1264" s="147" t="str">
        <f>IF(ISBLANK(D1264),"",IF('order-admin-units'!$I$1&lt;&gt;"y", "", IF(L1264="", 'order-admin-units'!$B$2+1, VLOOKUP(K1264&amp;"@"&amp;L1264, orderadmin, 2))))</f>
        <v/>
      </c>
      <c r="Z1264" s="147" t="str">
        <f t="shared" si="157"/>
        <v/>
      </c>
      <c r="AA1264" s="147" t="str">
        <f t="shared" si="158"/>
        <v/>
      </c>
      <c r="AB1264" s="147" t="str">
        <f t="shared" si="159"/>
        <v/>
      </c>
      <c r="AC1264" s="147" t="str">
        <f t="shared" si="153"/>
        <v/>
      </c>
      <c r="AD1264" s="11" t="str">
        <f t="shared" si="154"/>
        <v/>
      </c>
      <c r="AE1264" s="11" t="str">
        <f t="array" ref="AE1264">IF(ISBLANK(D1264),"",IF(OR($H$2="y",$H$2="m"),IF(AA1264=AA1263,IF(OR(AB1264=$AB$4:$AB1263)=FALSE,AE1263&amp;C1264,AE1263),"("&amp;C1264)&amp;IF(AA1264=AA1265,IF(OR(AB1265=$AB$4:$AB1264)=FALSE,", ",""),") "),""))</f>
        <v/>
      </c>
      <c r="AF1264" s="11" t="str">
        <f t="shared" si="155"/>
        <v/>
      </c>
      <c r="AG1264" s="11" t="str">
        <f t="array" ref="AG1264">IF(ISBLANK(D1264),"",IF(OR($H$2="y",$H$2="m"),IF(AA1264=AA1263,IF(OR(AC1264=$AC$4:$AC1263)=FALSE,AG1263&amp;AF1264,AG1263),"("&amp;AF1264)&amp;IF(AA1264=AA1265,IF(OR(AC1265=$AC$4:$AC1264)=FALSE,", ",""),") "),""))</f>
        <v/>
      </c>
      <c r="AH1264" s="10" t="str">
        <f>IF((ISBLANK(D1264)),"",IF(D1264=D1263,AH1263,"")&amp;IF(B1263&lt;&gt;B1264,((IF(ISBLANK(E1264),$D$3&amp;"Non-type material: "&amp;$D$3,$D$3&amp;INDEX('type-categories'!$A$2:$B$100,MATCH(E1264,'type-categories'!$A$2:$A$100,0),2)&amp;$D$3))),"")&amp;(IF(K1264&lt;&gt;K1263,$C$2&amp;K1264&amp;$K$3&amp;$C$2&amp;" ",(IF(B1264&lt;&gt;B1263,$C$2&amp;K1264&amp;$K$3&amp;$C$2&amp;" ",""))))&amp;(IF(L1264="","",((IF(L1264&lt;&gt;L1263,$D$2&amp;L1264&amp;$L$3&amp;$D$2&amp;" ",IF(B1264&lt;&gt;B1263,$D$2&amp;L1264&amp;$L$3&amp;$D$2&amp;" ",""))))))&amp;(IF(M1264="","",((IF(M1264&lt;&gt;M1263,$E$2&amp;M1264&amp;$E$2&amp;","&amp;" ",IF(B1264&lt;&gt;B1263,$E$2&amp;M1264&amp;$E$2&amp;",",""))))))&amp;(IF(N1264="","",IF(N1264&lt;&gt;N1263,N1264&amp;", ",IF(B1264&lt;&gt;B1263,N1264&amp;", ",""))))&amp;(IF(ISBLANK(O1264),"",(IF(O1264&lt;&gt;O1263,O1264&amp;", ",IF(B1264&lt;&gt;B1263,O1264&amp;", ","")))))&amp;(IF(ISBLANK(P1264),"",(IF(P1264&lt;&gt;P1263,P1264&amp;", ",IF(B1264&lt;&gt;B1263,P1264&amp;", ",IF(Z1264&lt;&gt;Z1263,P1264&amp;", ",""))))))&amp;(IF(ISBLANK(Q1264),"",(IF(Q1264&lt;&gt;Q1263,Q1264&amp;", ",IF(B1264&lt;&gt;B1263,Q1264&amp;", ",IF(Z1264&lt;&gt;Z1263,Q1264&amp;", ",""))))))&amp;(IF(ISBLANK(R1264),"",(IF(R1264&lt;&gt;R1263,R1264&amp;"m, ",IF(B1264&lt;&gt;B1263,R1264&amp;"m, ",IF(Z1264&lt;&gt;Z1263,R1264&amp;"m, ",""))))))&amp;IF(ISBLANK(S1264),"",(IF(B1264&lt;&gt;B1263,S1264&amp;", ",IF(S1264&lt;&gt;S1263,IF((Z1264=Z1263),"same locality "&amp;S1264&amp;", ",S1264&amp;", "),""))))&amp;(IF(ISBLANK(T1264),"",(IF(T1264&lt;&gt;T1263,IF(ISBLANK(F$2),T1264&amp;", ",T1264&amp;" "&amp;F$2&amp;", "),(IF(B1264&lt;&gt;B1263,IF(ISBLANK(F$2),T1264&amp;", ",T1264&amp;" "&amp;F$2&amp;", "),(IF(Z1264&lt;&gt;Z1263,IF(ISBLANK(F$2),T1264&amp;", ",T1264&amp;" "&amp;F$2&amp;", "),IF((U1264&lt;&gt;U1263)*($G$2="Y"),"same collector, ","")))))))))&amp;(IF(ISBLANK(U1264),"",(IF(U1264&lt;&gt;U1263,U1264&amp;", ",(IF(B1264&lt;&gt;B1263,U1264&amp;", ",IF(Z1264&lt;&gt;Z1263,U1264&amp;", ",(IF(T1264&lt;&gt;T1263,IF((T1264&lt;&gt;T1263)*($G$2="Y"),"same date, ", ""),IF((T1264=T1263)*(U1264=U1263)*(S1264&lt;&gt;S1263)*($G$2="Y"),"same collector and date, ", ""))))))))))&amp;(IF(ISBLANK(V1264),"",V1264&amp;", "))&amp;IF((AA1264&lt;&gt;AA1265)*($H$2="y"),AD1264&amp;AE1264,IF((AA1264&lt;&gt;AA1265)*($H$2="m"),AD1264&amp;AG1264,IF(($H$2&lt;&gt;"m")*($H$2&lt;&gt;"Y"),(IF(F1264=0,"",F1264&amp;" "&amp;$F$4&amp;" "))&amp;(IF(G1264=0,"",G1264&amp;" "&amp;$G$4&amp;" "))&amp;(IF(H1264=0,"",H1264&amp;" "&amp;H$4&amp;" "))&amp;(IF(I1264=0,"",I1264&amp;" "&amp;$I$4&amp;" "))&amp;(IF(J1264=0,"",J1264&amp;" "&amp;$J$4&amp;" "))&amp;IF((ISBLANK(C1264)),"","("&amp;C1264&amp;")"),"")))&amp;IF((B1264=B1265)*(K1264=K1265)*(L1264=L1265)*(M1264=M1265),IF(($H$2&lt;&gt;"m")*($H$2&lt;&gt;"Y"), ", ", IF((ISNUMBER(FIND(")",AE1264))), ", ", "")),IF((B1264=B1265)*(K1264=K1265)*(L1264=L1265),"; ",". ")))</f>
        <v/>
      </c>
      <c r="AI1264" s="1"/>
    </row>
    <row r="1265" spans="1:35" x14ac:dyDescent="0.25">
      <c r="A1265" s="3" t="str">
        <f t="shared" si="156"/>
        <v/>
      </c>
      <c r="B1265" s="53" t="str">
        <f t="shared" si="160"/>
        <v/>
      </c>
      <c r="C1265" s="57"/>
      <c r="D1265" s="57"/>
      <c r="E1265" s="57"/>
      <c r="F1265" s="57"/>
      <c r="G1265" s="57"/>
      <c r="H1265" s="57"/>
      <c r="I1265" s="57"/>
      <c r="J1265" s="57"/>
      <c r="K1265" s="57"/>
      <c r="L1265" s="57"/>
      <c r="M1265" s="54"/>
      <c r="N1265" s="57"/>
      <c r="O1265" s="58"/>
      <c r="P1265" s="58"/>
      <c r="Q1265" s="58"/>
      <c r="R1265" s="58"/>
      <c r="S1265" s="54"/>
      <c r="T1265" s="57"/>
      <c r="U1265" s="57"/>
      <c r="V1265" s="57"/>
      <c r="W1265" s="57"/>
      <c r="X1265" s="147" t="str">
        <f>IF(ISBLANK(D1265),"",IF('order-admin-units'!$I$1&lt;&gt;"y", "", IF((K1265="")*(ISBLANK(D1265)=FALSE), 'order-admin-units'!$B$1+1, VLOOKUP(K1265, ordercountry, 2))))</f>
        <v/>
      </c>
      <c r="Y1265" s="147" t="str">
        <f>IF(ISBLANK(D1265),"",IF('order-admin-units'!$I$1&lt;&gt;"y", "", IF(L1265="", 'order-admin-units'!$B$2+1, VLOOKUP(K1265&amp;"@"&amp;L1265, orderadmin, 2))))</f>
        <v/>
      </c>
      <c r="Z1265" s="147" t="str">
        <f t="shared" si="157"/>
        <v/>
      </c>
      <c r="AA1265" s="147" t="str">
        <f t="shared" si="158"/>
        <v/>
      </c>
      <c r="AB1265" s="147" t="str">
        <f t="shared" si="159"/>
        <v/>
      </c>
      <c r="AC1265" s="147" t="str">
        <f t="shared" si="153"/>
        <v/>
      </c>
      <c r="AD1265" s="11" t="str">
        <f t="shared" si="154"/>
        <v/>
      </c>
      <c r="AE1265" s="11" t="str">
        <f t="array" ref="AE1265">IF(ISBLANK(D1265),"",IF(OR($H$2="y",$H$2="m"),IF(AA1265=AA1264,IF(OR(AB1265=$AB$4:$AB1264)=FALSE,AE1264&amp;C1265,AE1264),"("&amp;C1265)&amp;IF(AA1265=AA1266,IF(OR(AB1266=$AB$4:$AB1265)=FALSE,", ",""),") "),""))</f>
        <v/>
      </c>
      <c r="AF1265" s="11" t="str">
        <f t="shared" si="155"/>
        <v/>
      </c>
      <c r="AG1265" s="11" t="str">
        <f t="array" ref="AG1265">IF(ISBLANK(D1265),"",IF(OR($H$2="y",$H$2="m"),IF(AA1265=AA1264,IF(OR(AC1265=$AC$4:$AC1264)=FALSE,AG1264&amp;AF1265,AG1264),"("&amp;AF1265)&amp;IF(AA1265=AA1266,IF(OR(AC1266=$AC$4:$AC1265)=FALSE,", ",""),") "),""))</f>
        <v/>
      </c>
      <c r="AH1265" s="10" t="str">
        <f>IF((ISBLANK(D1265)),"",IF(D1265=D1264,AH1264,"")&amp;IF(B1264&lt;&gt;B1265,((IF(ISBLANK(E1265),$D$3&amp;"Non-type material: "&amp;$D$3,$D$3&amp;INDEX('type-categories'!$A$2:$B$100,MATCH(E1265,'type-categories'!$A$2:$A$100,0),2)&amp;$D$3))),"")&amp;(IF(K1265&lt;&gt;K1264,$C$2&amp;K1265&amp;$K$3&amp;$C$2&amp;" ",(IF(B1265&lt;&gt;B1264,$C$2&amp;K1265&amp;$K$3&amp;$C$2&amp;" ",""))))&amp;(IF(L1265="","",((IF(L1265&lt;&gt;L1264,$D$2&amp;L1265&amp;$L$3&amp;$D$2&amp;" ",IF(B1265&lt;&gt;B1264,$D$2&amp;L1265&amp;$L$3&amp;$D$2&amp;" ",""))))))&amp;(IF(M1265="","",((IF(M1265&lt;&gt;M1264,$E$2&amp;M1265&amp;$E$2&amp;","&amp;" ",IF(B1265&lt;&gt;B1264,$E$2&amp;M1265&amp;$E$2&amp;",",""))))))&amp;(IF(N1265="","",IF(N1265&lt;&gt;N1264,N1265&amp;", ",IF(B1265&lt;&gt;B1264,N1265&amp;", ",""))))&amp;(IF(ISBLANK(O1265),"",(IF(O1265&lt;&gt;O1264,O1265&amp;", ",IF(B1265&lt;&gt;B1264,O1265&amp;", ","")))))&amp;(IF(ISBLANK(P1265),"",(IF(P1265&lt;&gt;P1264,P1265&amp;", ",IF(B1265&lt;&gt;B1264,P1265&amp;", ",IF(Z1265&lt;&gt;Z1264,P1265&amp;", ",""))))))&amp;(IF(ISBLANK(Q1265),"",(IF(Q1265&lt;&gt;Q1264,Q1265&amp;", ",IF(B1265&lt;&gt;B1264,Q1265&amp;", ",IF(Z1265&lt;&gt;Z1264,Q1265&amp;", ",""))))))&amp;(IF(ISBLANK(R1265),"",(IF(R1265&lt;&gt;R1264,R1265&amp;"m, ",IF(B1265&lt;&gt;B1264,R1265&amp;"m, ",IF(Z1265&lt;&gt;Z1264,R1265&amp;"m, ",""))))))&amp;IF(ISBLANK(S1265),"",(IF(B1265&lt;&gt;B1264,S1265&amp;", ",IF(S1265&lt;&gt;S1264,IF((Z1265=Z1264),"same locality "&amp;S1265&amp;", ",S1265&amp;", "),""))))&amp;(IF(ISBLANK(T1265),"",(IF(T1265&lt;&gt;T1264,IF(ISBLANK(F$2),T1265&amp;", ",T1265&amp;" "&amp;F$2&amp;", "),(IF(B1265&lt;&gt;B1264,IF(ISBLANK(F$2),T1265&amp;", ",T1265&amp;" "&amp;F$2&amp;", "),(IF(Z1265&lt;&gt;Z1264,IF(ISBLANK(F$2),T1265&amp;", ",T1265&amp;" "&amp;F$2&amp;", "),IF((U1265&lt;&gt;U1264)*($G$2="Y"),"same collector, ","")))))))))&amp;(IF(ISBLANK(U1265),"",(IF(U1265&lt;&gt;U1264,U1265&amp;", ",(IF(B1265&lt;&gt;B1264,U1265&amp;", ",IF(Z1265&lt;&gt;Z1264,U1265&amp;", ",(IF(T1265&lt;&gt;T1264,IF((T1265&lt;&gt;T1264)*($G$2="Y"),"same date, ", ""),IF((T1265=T1264)*(U1265=U1264)*(S1265&lt;&gt;S1264)*($G$2="Y"),"same collector and date, ", ""))))))))))&amp;(IF(ISBLANK(V1265),"",V1265&amp;", "))&amp;IF((AA1265&lt;&gt;AA1266)*($H$2="y"),AD1265&amp;AE1265,IF((AA1265&lt;&gt;AA1266)*($H$2="m"),AD1265&amp;AG1265,IF(($H$2&lt;&gt;"m")*($H$2&lt;&gt;"Y"),(IF(F1265=0,"",F1265&amp;" "&amp;$F$4&amp;" "))&amp;(IF(G1265=0,"",G1265&amp;" "&amp;$G$4&amp;" "))&amp;(IF(H1265=0,"",H1265&amp;" "&amp;H$4&amp;" "))&amp;(IF(I1265=0,"",I1265&amp;" "&amp;$I$4&amp;" "))&amp;(IF(J1265=0,"",J1265&amp;" "&amp;$J$4&amp;" "))&amp;IF((ISBLANK(C1265)),"","("&amp;C1265&amp;")"),"")))&amp;IF((B1265=B1266)*(K1265=K1266)*(L1265=L1266)*(M1265=M1266),IF(($H$2&lt;&gt;"m")*($H$2&lt;&gt;"Y"), ", ", IF((ISNUMBER(FIND(")",AE1265))), ", ", "")),IF((B1265=B1266)*(K1265=K1266)*(L1265=L1266),"; ",". ")))</f>
        <v/>
      </c>
      <c r="AI1265" s="1"/>
    </row>
    <row r="1266" spans="1:35" x14ac:dyDescent="0.25">
      <c r="A1266" s="3" t="str">
        <f t="shared" si="156"/>
        <v/>
      </c>
      <c r="B1266" s="53" t="str">
        <f t="shared" si="160"/>
        <v/>
      </c>
      <c r="C1266" s="57"/>
      <c r="D1266" s="57"/>
      <c r="E1266" s="57"/>
      <c r="F1266" s="57"/>
      <c r="G1266" s="57"/>
      <c r="H1266" s="57"/>
      <c r="I1266" s="57"/>
      <c r="J1266" s="57"/>
      <c r="K1266" s="57"/>
      <c r="L1266" s="57"/>
      <c r="M1266" s="54"/>
      <c r="N1266" s="57"/>
      <c r="O1266" s="58"/>
      <c r="P1266" s="58"/>
      <c r="Q1266" s="58"/>
      <c r="R1266" s="58"/>
      <c r="S1266" s="54"/>
      <c r="T1266" s="57"/>
      <c r="U1266" s="57"/>
      <c r="V1266" s="57"/>
      <c r="W1266" s="57"/>
      <c r="X1266" s="147" t="str">
        <f>IF(ISBLANK(D1266),"",IF('order-admin-units'!$I$1&lt;&gt;"y", "", IF((K1266="")*(ISBLANK(D1266)=FALSE), 'order-admin-units'!$B$1+1, VLOOKUP(K1266, ordercountry, 2))))</f>
        <v/>
      </c>
      <c r="Y1266" s="147" t="str">
        <f>IF(ISBLANK(D1266),"",IF('order-admin-units'!$I$1&lt;&gt;"y", "", IF(L1266="", 'order-admin-units'!$B$2+1, VLOOKUP(K1266&amp;"@"&amp;L1266, orderadmin, 2))))</f>
        <v/>
      </c>
      <c r="Z1266" s="147" t="str">
        <f t="shared" si="157"/>
        <v/>
      </c>
      <c r="AA1266" s="147" t="str">
        <f t="shared" si="158"/>
        <v/>
      </c>
      <c r="AB1266" s="147" t="str">
        <f t="shared" si="159"/>
        <v/>
      </c>
      <c r="AC1266" s="147" t="str">
        <f t="shared" si="153"/>
        <v/>
      </c>
      <c r="AD1266" s="11" t="str">
        <f t="shared" si="154"/>
        <v/>
      </c>
      <c r="AE1266" s="11" t="str">
        <f t="array" ref="AE1266">IF(ISBLANK(D1266),"",IF(OR($H$2="y",$H$2="m"),IF(AA1266=AA1265,IF(OR(AB1266=$AB$4:$AB1265)=FALSE,AE1265&amp;C1266,AE1265),"("&amp;C1266)&amp;IF(AA1266=AA1267,IF(OR(AB1267=$AB$4:$AB1266)=FALSE,", ",""),") "),""))</f>
        <v/>
      </c>
      <c r="AF1266" s="11" t="str">
        <f t="shared" si="155"/>
        <v/>
      </c>
      <c r="AG1266" s="11" t="str">
        <f t="array" ref="AG1266">IF(ISBLANK(D1266),"",IF(OR($H$2="y",$H$2="m"),IF(AA1266=AA1265,IF(OR(AC1266=$AC$4:$AC1265)=FALSE,AG1265&amp;AF1266,AG1265),"("&amp;AF1266)&amp;IF(AA1266=AA1267,IF(OR(AC1267=$AC$4:$AC1266)=FALSE,", ",""),") "),""))</f>
        <v/>
      </c>
      <c r="AH1266" s="10" t="str">
        <f>IF((ISBLANK(D1266)),"",IF(D1266=D1265,AH1265,"")&amp;IF(B1265&lt;&gt;B1266,((IF(ISBLANK(E1266),$D$3&amp;"Non-type material: "&amp;$D$3,$D$3&amp;INDEX('type-categories'!$A$2:$B$100,MATCH(E1266,'type-categories'!$A$2:$A$100,0),2)&amp;$D$3))),"")&amp;(IF(K1266&lt;&gt;K1265,$C$2&amp;K1266&amp;$K$3&amp;$C$2&amp;" ",(IF(B1266&lt;&gt;B1265,$C$2&amp;K1266&amp;$K$3&amp;$C$2&amp;" ",""))))&amp;(IF(L1266="","",((IF(L1266&lt;&gt;L1265,$D$2&amp;L1266&amp;$L$3&amp;$D$2&amp;" ",IF(B1266&lt;&gt;B1265,$D$2&amp;L1266&amp;$L$3&amp;$D$2&amp;" ",""))))))&amp;(IF(M1266="","",((IF(M1266&lt;&gt;M1265,$E$2&amp;M1266&amp;$E$2&amp;","&amp;" ",IF(B1266&lt;&gt;B1265,$E$2&amp;M1266&amp;$E$2&amp;",",""))))))&amp;(IF(N1266="","",IF(N1266&lt;&gt;N1265,N1266&amp;", ",IF(B1266&lt;&gt;B1265,N1266&amp;", ",""))))&amp;(IF(ISBLANK(O1266),"",(IF(O1266&lt;&gt;O1265,O1266&amp;", ",IF(B1266&lt;&gt;B1265,O1266&amp;", ","")))))&amp;(IF(ISBLANK(P1266),"",(IF(P1266&lt;&gt;P1265,P1266&amp;", ",IF(B1266&lt;&gt;B1265,P1266&amp;", ",IF(Z1266&lt;&gt;Z1265,P1266&amp;", ",""))))))&amp;(IF(ISBLANK(Q1266),"",(IF(Q1266&lt;&gt;Q1265,Q1266&amp;", ",IF(B1266&lt;&gt;B1265,Q1266&amp;", ",IF(Z1266&lt;&gt;Z1265,Q1266&amp;", ",""))))))&amp;(IF(ISBLANK(R1266),"",(IF(R1266&lt;&gt;R1265,R1266&amp;"m, ",IF(B1266&lt;&gt;B1265,R1266&amp;"m, ",IF(Z1266&lt;&gt;Z1265,R1266&amp;"m, ",""))))))&amp;IF(ISBLANK(S1266),"",(IF(B1266&lt;&gt;B1265,S1266&amp;", ",IF(S1266&lt;&gt;S1265,IF((Z1266=Z1265),"same locality "&amp;S1266&amp;", ",S1266&amp;", "),""))))&amp;(IF(ISBLANK(T1266),"",(IF(T1266&lt;&gt;T1265,IF(ISBLANK(F$2),T1266&amp;", ",T1266&amp;" "&amp;F$2&amp;", "),(IF(B1266&lt;&gt;B1265,IF(ISBLANK(F$2),T1266&amp;", ",T1266&amp;" "&amp;F$2&amp;", "),(IF(Z1266&lt;&gt;Z1265,IF(ISBLANK(F$2),T1266&amp;", ",T1266&amp;" "&amp;F$2&amp;", "),IF((U1266&lt;&gt;U1265)*($G$2="Y"),"same collector, ","")))))))))&amp;(IF(ISBLANK(U1266),"",(IF(U1266&lt;&gt;U1265,U1266&amp;", ",(IF(B1266&lt;&gt;B1265,U1266&amp;", ",IF(Z1266&lt;&gt;Z1265,U1266&amp;", ",(IF(T1266&lt;&gt;T1265,IF((T1266&lt;&gt;T1265)*($G$2="Y"),"same date, ", ""),IF((T1266=T1265)*(U1266=U1265)*(S1266&lt;&gt;S1265)*($G$2="Y"),"same collector and date, ", ""))))))))))&amp;(IF(ISBLANK(V1266),"",V1266&amp;", "))&amp;IF((AA1266&lt;&gt;AA1267)*($H$2="y"),AD1266&amp;AE1266,IF((AA1266&lt;&gt;AA1267)*($H$2="m"),AD1266&amp;AG1266,IF(($H$2&lt;&gt;"m")*($H$2&lt;&gt;"Y"),(IF(F1266=0,"",F1266&amp;" "&amp;$F$4&amp;" "))&amp;(IF(G1266=0,"",G1266&amp;" "&amp;$G$4&amp;" "))&amp;(IF(H1266=0,"",H1266&amp;" "&amp;H$4&amp;" "))&amp;(IF(I1266=0,"",I1266&amp;" "&amp;$I$4&amp;" "))&amp;(IF(J1266=0,"",J1266&amp;" "&amp;$J$4&amp;" "))&amp;IF((ISBLANK(C1266)),"","("&amp;C1266&amp;")"),"")))&amp;IF((B1266=B1267)*(K1266=K1267)*(L1266=L1267)*(M1266=M1267),IF(($H$2&lt;&gt;"m")*($H$2&lt;&gt;"Y"), ", ", IF((ISNUMBER(FIND(")",AE1266))), ", ", "")),IF((B1266=B1267)*(K1266=K1267)*(L1266=L1267),"; ",". ")))</f>
        <v/>
      </c>
      <c r="AI1266" s="1"/>
    </row>
    <row r="1267" spans="1:35" x14ac:dyDescent="0.25">
      <c r="A1267" s="3" t="str">
        <f t="shared" si="156"/>
        <v/>
      </c>
      <c r="B1267" s="53" t="str">
        <f t="shared" si="160"/>
        <v/>
      </c>
      <c r="C1267" s="57"/>
      <c r="D1267" s="57"/>
      <c r="E1267" s="57"/>
      <c r="F1267" s="57"/>
      <c r="G1267" s="57"/>
      <c r="H1267" s="57"/>
      <c r="I1267" s="57"/>
      <c r="J1267" s="57"/>
      <c r="K1267" s="57"/>
      <c r="L1267" s="57"/>
      <c r="M1267" s="54"/>
      <c r="N1267" s="57"/>
      <c r="O1267" s="58"/>
      <c r="P1267" s="58"/>
      <c r="Q1267" s="58"/>
      <c r="R1267" s="58"/>
      <c r="S1267" s="54"/>
      <c r="T1267" s="57"/>
      <c r="U1267" s="57"/>
      <c r="V1267" s="57"/>
      <c r="W1267" s="57"/>
      <c r="X1267" s="147" t="str">
        <f>IF(ISBLANK(D1267),"",IF('order-admin-units'!$I$1&lt;&gt;"y", "", IF((K1267="")*(ISBLANK(D1267)=FALSE), 'order-admin-units'!$B$1+1, VLOOKUP(K1267, ordercountry, 2))))</f>
        <v/>
      </c>
      <c r="Y1267" s="147" t="str">
        <f>IF(ISBLANK(D1267),"",IF('order-admin-units'!$I$1&lt;&gt;"y", "", IF(L1267="", 'order-admin-units'!$B$2+1, VLOOKUP(K1267&amp;"@"&amp;L1267, orderadmin, 2))))</f>
        <v/>
      </c>
      <c r="Z1267" s="147" t="str">
        <f t="shared" si="157"/>
        <v/>
      </c>
      <c r="AA1267" s="147" t="str">
        <f t="shared" si="158"/>
        <v/>
      </c>
      <c r="AB1267" s="147" t="str">
        <f t="shared" si="159"/>
        <v/>
      </c>
      <c r="AC1267" s="147" t="str">
        <f t="shared" si="153"/>
        <v/>
      </c>
      <c r="AD1267" s="11" t="str">
        <f t="shared" si="154"/>
        <v/>
      </c>
      <c r="AE1267" s="11" t="str">
        <f t="array" ref="AE1267">IF(ISBLANK(D1267),"",IF(OR($H$2="y",$H$2="m"),IF(AA1267=AA1266,IF(OR(AB1267=$AB$4:$AB1266)=FALSE,AE1266&amp;C1267,AE1266),"("&amp;C1267)&amp;IF(AA1267=AA1268,IF(OR(AB1268=$AB$4:$AB1267)=FALSE,", ",""),") "),""))</f>
        <v/>
      </c>
      <c r="AF1267" s="11" t="str">
        <f t="shared" si="155"/>
        <v/>
      </c>
      <c r="AG1267" s="11" t="str">
        <f t="array" ref="AG1267">IF(ISBLANK(D1267),"",IF(OR($H$2="y",$H$2="m"),IF(AA1267=AA1266,IF(OR(AC1267=$AC$4:$AC1266)=FALSE,AG1266&amp;AF1267,AG1266),"("&amp;AF1267)&amp;IF(AA1267=AA1268,IF(OR(AC1268=$AC$4:$AC1267)=FALSE,", ",""),") "),""))</f>
        <v/>
      </c>
      <c r="AH1267" s="10" t="str">
        <f>IF((ISBLANK(D1267)),"",IF(D1267=D1266,AH1266,"")&amp;IF(B1266&lt;&gt;B1267,((IF(ISBLANK(E1267),$D$3&amp;"Non-type material: "&amp;$D$3,$D$3&amp;INDEX('type-categories'!$A$2:$B$100,MATCH(E1267,'type-categories'!$A$2:$A$100,0),2)&amp;$D$3))),"")&amp;(IF(K1267&lt;&gt;K1266,$C$2&amp;K1267&amp;$K$3&amp;$C$2&amp;" ",(IF(B1267&lt;&gt;B1266,$C$2&amp;K1267&amp;$K$3&amp;$C$2&amp;" ",""))))&amp;(IF(L1267="","",((IF(L1267&lt;&gt;L1266,$D$2&amp;L1267&amp;$L$3&amp;$D$2&amp;" ",IF(B1267&lt;&gt;B1266,$D$2&amp;L1267&amp;$L$3&amp;$D$2&amp;" ",""))))))&amp;(IF(M1267="","",((IF(M1267&lt;&gt;M1266,$E$2&amp;M1267&amp;$E$2&amp;","&amp;" ",IF(B1267&lt;&gt;B1266,$E$2&amp;M1267&amp;$E$2&amp;",",""))))))&amp;(IF(N1267="","",IF(N1267&lt;&gt;N1266,N1267&amp;", ",IF(B1267&lt;&gt;B1266,N1267&amp;", ",""))))&amp;(IF(ISBLANK(O1267),"",(IF(O1267&lt;&gt;O1266,O1267&amp;", ",IF(B1267&lt;&gt;B1266,O1267&amp;", ","")))))&amp;(IF(ISBLANK(P1267),"",(IF(P1267&lt;&gt;P1266,P1267&amp;", ",IF(B1267&lt;&gt;B1266,P1267&amp;", ",IF(Z1267&lt;&gt;Z1266,P1267&amp;", ",""))))))&amp;(IF(ISBLANK(Q1267),"",(IF(Q1267&lt;&gt;Q1266,Q1267&amp;", ",IF(B1267&lt;&gt;B1266,Q1267&amp;", ",IF(Z1267&lt;&gt;Z1266,Q1267&amp;", ",""))))))&amp;(IF(ISBLANK(R1267),"",(IF(R1267&lt;&gt;R1266,R1267&amp;"m, ",IF(B1267&lt;&gt;B1266,R1267&amp;"m, ",IF(Z1267&lt;&gt;Z1266,R1267&amp;"m, ",""))))))&amp;IF(ISBLANK(S1267),"",(IF(B1267&lt;&gt;B1266,S1267&amp;", ",IF(S1267&lt;&gt;S1266,IF((Z1267=Z1266),"same locality "&amp;S1267&amp;", ",S1267&amp;", "),""))))&amp;(IF(ISBLANK(T1267),"",(IF(T1267&lt;&gt;T1266,IF(ISBLANK(F$2),T1267&amp;", ",T1267&amp;" "&amp;F$2&amp;", "),(IF(B1267&lt;&gt;B1266,IF(ISBLANK(F$2),T1267&amp;", ",T1267&amp;" "&amp;F$2&amp;", "),(IF(Z1267&lt;&gt;Z1266,IF(ISBLANK(F$2),T1267&amp;", ",T1267&amp;" "&amp;F$2&amp;", "),IF((U1267&lt;&gt;U1266)*($G$2="Y"),"same collector, ","")))))))))&amp;(IF(ISBLANK(U1267),"",(IF(U1267&lt;&gt;U1266,U1267&amp;", ",(IF(B1267&lt;&gt;B1266,U1267&amp;", ",IF(Z1267&lt;&gt;Z1266,U1267&amp;", ",(IF(T1267&lt;&gt;T1266,IF((T1267&lt;&gt;T1266)*($G$2="Y"),"same date, ", ""),IF((T1267=T1266)*(U1267=U1266)*(S1267&lt;&gt;S1266)*($G$2="Y"),"same collector and date, ", ""))))))))))&amp;(IF(ISBLANK(V1267),"",V1267&amp;", "))&amp;IF((AA1267&lt;&gt;AA1268)*($H$2="y"),AD1267&amp;AE1267,IF((AA1267&lt;&gt;AA1268)*($H$2="m"),AD1267&amp;AG1267,IF(($H$2&lt;&gt;"m")*($H$2&lt;&gt;"Y"),(IF(F1267=0,"",F1267&amp;" "&amp;$F$4&amp;" "))&amp;(IF(G1267=0,"",G1267&amp;" "&amp;$G$4&amp;" "))&amp;(IF(H1267=0,"",H1267&amp;" "&amp;H$4&amp;" "))&amp;(IF(I1267=0,"",I1267&amp;" "&amp;$I$4&amp;" "))&amp;(IF(J1267=0,"",J1267&amp;" "&amp;$J$4&amp;" "))&amp;IF((ISBLANK(C1267)),"","("&amp;C1267&amp;")"),"")))&amp;IF((B1267=B1268)*(K1267=K1268)*(L1267=L1268)*(M1267=M1268),IF(($H$2&lt;&gt;"m")*($H$2&lt;&gt;"Y"), ", ", IF((ISNUMBER(FIND(")",AE1267))), ", ", "")),IF((B1267=B1268)*(K1267=K1268)*(L1267=L1268),"; ",". ")))</f>
        <v/>
      </c>
      <c r="AI1267" s="1"/>
    </row>
    <row r="1268" spans="1:35" x14ac:dyDescent="0.25">
      <c r="A1268" s="3" t="str">
        <f t="shared" si="156"/>
        <v/>
      </c>
      <c r="B1268" s="53" t="str">
        <f t="shared" si="160"/>
        <v/>
      </c>
      <c r="C1268" s="57"/>
      <c r="D1268" s="57"/>
      <c r="E1268" s="57"/>
      <c r="F1268" s="57"/>
      <c r="G1268" s="57"/>
      <c r="H1268" s="57"/>
      <c r="I1268" s="57"/>
      <c r="J1268" s="57"/>
      <c r="K1268" s="57"/>
      <c r="L1268" s="57"/>
      <c r="M1268" s="54"/>
      <c r="N1268" s="57"/>
      <c r="O1268" s="58"/>
      <c r="P1268" s="58"/>
      <c r="Q1268" s="58"/>
      <c r="R1268" s="58"/>
      <c r="S1268" s="54"/>
      <c r="T1268" s="57"/>
      <c r="U1268" s="57"/>
      <c r="V1268" s="57"/>
      <c r="W1268" s="57"/>
      <c r="X1268" s="147" t="str">
        <f>IF(ISBLANK(D1268),"",IF('order-admin-units'!$I$1&lt;&gt;"y", "", IF((K1268="")*(ISBLANK(D1268)=FALSE), 'order-admin-units'!$B$1+1, VLOOKUP(K1268, ordercountry, 2))))</f>
        <v/>
      </c>
      <c r="Y1268" s="147" t="str">
        <f>IF(ISBLANK(D1268),"",IF('order-admin-units'!$I$1&lt;&gt;"y", "", IF(L1268="", 'order-admin-units'!$B$2+1, VLOOKUP(K1268&amp;"@"&amp;L1268, orderadmin, 2))))</f>
        <v/>
      </c>
      <c r="Z1268" s="147" t="str">
        <f t="shared" si="157"/>
        <v/>
      </c>
      <c r="AA1268" s="147" t="str">
        <f t="shared" si="158"/>
        <v/>
      </c>
      <c r="AB1268" s="147" t="str">
        <f t="shared" si="159"/>
        <v/>
      </c>
      <c r="AC1268" s="147" t="str">
        <f t="shared" si="153"/>
        <v/>
      </c>
      <c r="AD1268" s="11" t="str">
        <f t="shared" si="154"/>
        <v/>
      </c>
      <c r="AE1268" s="11" t="str">
        <f t="array" ref="AE1268">IF(ISBLANK(D1268),"",IF(OR($H$2="y",$H$2="m"),IF(AA1268=AA1267,IF(OR(AB1268=$AB$4:$AB1267)=FALSE,AE1267&amp;C1268,AE1267),"("&amp;C1268)&amp;IF(AA1268=AA1269,IF(OR(AB1269=$AB$4:$AB1268)=FALSE,", ",""),") "),""))</f>
        <v/>
      </c>
      <c r="AF1268" s="11" t="str">
        <f t="shared" si="155"/>
        <v/>
      </c>
      <c r="AG1268" s="11" t="str">
        <f t="array" ref="AG1268">IF(ISBLANK(D1268),"",IF(OR($H$2="y",$H$2="m"),IF(AA1268=AA1267,IF(OR(AC1268=$AC$4:$AC1267)=FALSE,AG1267&amp;AF1268,AG1267),"("&amp;AF1268)&amp;IF(AA1268=AA1269,IF(OR(AC1269=$AC$4:$AC1268)=FALSE,", ",""),") "),""))</f>
        <v/>
      </c>
      <c r="AH1268" s="10" t="str">
        <f>IF((ISBLANK(D1268)),"",IF(D1268=D1267,AH1267,"")&amp;IF(B1267&lt;&gt;B1268,((IF(ISBLANK(E1268),$D$3&amp;"Non-type material: "&amp;$D$3,$D$3&amp;INDEX('type-categories'!$A$2:$B$100,MATCH(E1268,'type-categories'!$A$2:$A$100,0),2)&amp;$D$3))),"")&amp;(IF(K1268&lt;&gt;K1267,$C$2&amp;K1268&amp;$K$3&amp;$C$2&amp;" ",(IF(B1268&lt;&gt;B1267,$C$2&amp;K1268&amp;$K$3&amp;$C$2&amp;" ",""))))&amp;(IF(L1268="","",((IF(L1268&lt;&gt;L1267,$D$2&amp;L1268&amp;$L$3&amp;$D$2&amp;" ",IF(B1268&lt;&gt;B1267,$D$2&amp;L1268&amp;$L$3&amp;$D$2&amp;" ",""))))))&amp;(IF(M1268="","",((IF(M1268&lt;&gt;M1267,$E$2&amp;M1268&amp;$E$2&amp;","&amp;" ",IF(B1268&lt;&gt;B1267,$E$2&amp;M1268&amp;$E$2&amp;",",""))))))&amp;(IF(N1268="","",IF(N1268&lt;&gt;N1267,N1268&amp;", ",IF(B1268&lt;&gt;B1267,N1268&amp;", ",""))))&amp;(IF(ISBLANK(O1268),"",(IF(O1268&lt;&gt;O1267,O1268&amp;", ",IF(B1268&lt;&gt;B1267,O1268&amp;", ","")))))&amp;(IF(ISBLANK(P1268),"",(IF(P1268&lt;&gt;P1267,P1268&amp;", ",IF(B1268&lt;&gt;B1267,P1268&amp;", ",IF(Z1268&lt;&gt;Z1267,P1268&amp;", ",""))))))&amp;(IF(ISBLANK(Q1268),"",(IF(Q1268&lt;&gt;Q1267,Q1268&amp;", ",IF(B1268&lt;&gt;B1267,Q1268&amp;", ",IF(Z1268&lt;&gt;Z1267,Q1268&amp;", ",""))))))&amp;(IF(ISBLANK(R1268),"",(IF(R1268&lt;&gt;R1267,R1268&amp;"m, ",IF(B1268&lt;&gt;B1267,R1268&amp;"m, ",IF(Z1268&lt;&gt;Z1267,R1268&amp;"m, ",""))))))&amp;IF(ISBLANK(S1268),"",(IF(B1268&lt;&gt;B1267,S1268&amp;", ",IF(S1268&lt;&gt;S1267,IF((Z1268=Z1267),"same locality "&amp;S1268&amp;", ",S1268&amp;", "),""))))&amp;(IF(ISBLANK(T1268),"",(IF(T1268&lt;&gt;T1267,IF(ISBLANK(F$2),T1268&amp;", ",T1268&amp;" "&amp;F$2&amp;", "),(IF(B1268&lt;&gt;B1267,IF(ISBLANK(F$2),T1268&amp;", ",T1268&amp;" "&amp;F$2&amp;", "),(IF(Z1268&lt;&gt;Z1267,IF(ISBLANK(F$2),T1268&amp;", ",T1268&amp;" "&amp;F$2&amp;", "),IF((U1268&lt;&gt;U1267)*($G$2="Y"),"same collector, ","")))))))))&amp;(IF(ISBLANK(U1268),"",(IF(U1268&lt;&gt;U1267,U1268&amp;", ",(IF(B1268&lt;&gt;B1267,U1268&amp;", ",IF(Z1268&lt;&gt;Z1267,U1268&amp;", ",(IF(T1268&lt;&gt;T1267,IF((T1268&lt;&gt;T1267)*($G$2="Y"),"same date, ", ""),IF((T1268=T1267)*(U1268=U1267)*(S1268&lt;&gt;S1267)*($G$2="Y"),"same collector and date, ", ""))))))))))&amp;(IF(ISBLANK(V1268),"",V1268&amp;", "))&amp;IF((AA1268&lt;&gt;AA1269)*($H$2="y"),AD1268&amp;AE1268,IF((AA1268&lt;&gt;AA1269)*($H$2="m"),AD1268&amp;AG1268,IF(($H$2&lt;&gt;"m")*($H$2&lt;&gt;"Y"),(IF(F1268=0,"",F1268&amp;" "&amp;$F$4&amp;" "))&amp;(IF(G1268=0,"",G1268&amp;" "&amp;$G$4&amp;" "))&amp;(IF(H1268=0,"",H1268&amp;" "&amp;H$4&amp;" "))&amp;(IF(I1268=0,"",I1268&amp;" "&amp;$I$4&amp;" "))&amp;(IF(J1268=0,"",J1268&amp;" "&amp;$J$4&amp;" "))&amp;IF((ISBLANK(C1268)),"","("&amp;C1268&amp;")"),"")))&amp;IF((B1268=B1269)*(K1268=K1269)*(L1268=L1269)*(M1268=M1269),IF(($H$2&lt;&gt;"m")*($H$2&lt;&gt;"Y"), ", ", IF((ISNUMBER(FIND(")",AE1268))), ", ", "")),IF((B1268=B1269)*(K1268=K1269)*(L1268=L1269),"; ",". ")))</f>
        <v/>
      </c>
      <c r="AI1268" s="1"/>
    </row>
    <row r="1269" spans="1:35" x14ac:dyDescent="0.25">
      <c r="A1269" s="3" t="str">
        <f t="shared" si="156"/>
        <v/>
      </c>
      <c r="B1269" s="53" t="str">
        <f t="shared" si="160"/>
        <v/>
      </c>
      <c r="C1269" s="57"/>
      <c r="D1269" s="57"/>
      <c r="E1269" s="57"/>
      <c r="F1269" s="57"/>
      <c r="G1269" s="57"/>
      <c r="H1269" s="57"/>
      <c r="I1269" s="57"/>
      <c r="J1269" s="57"/>
      <c r="K1269" s="57"/>
      <c r="L1269" s="57"/>
      <c r="M1269" s="54"/>
      <c r="N1269" s="57"/>
      <c r="O1269" s="58"/>
      <c r="P1269" s="58"/>
      <c r="Q1269" s="58"/>
      <c r="R1269" s="58"/>
      <c r="S1269" s="54"/>
      <c r="T1269" s="57"/>
      <c r="U1269" s="57"/>
      <c r="V1269" s="57"/>
      <c r="W1269" s="57"/>
      <c r="X1269" s="147" t="str">
        <f>IF(ISBLANK(D1269),"",IF('order-admin-units'!$I$1&lt;&gt;"y", "", IF((K1269="")*(ISBLANK(D1269)=FALSE), 'order-admin-units'!$B$1+1, VLOOKUP(K1269, ordercountry, 2))))</f>
        <v/>
      </c>
      <c r="Y1269" s="147" t="str">
        <f>IF(ISBLANK(D1269),"",IF('order-admin-units'!$I$1&lt;&gt;"y", "", IF(L1269="", 'order-admin-units'!$B$2+1, VLOOKUP(K1269&amp;"@"&amp;L1269, orderadmin, 2))))</f>
        <v/>
      </c>
      <c r="Z1269" s="147" t="str">
        <f t="shared" si="157"/>
        <v/>
      </c>
      <c r="AA1269" s="147" t="str">
        <f t="shared" si="158"/>
        <v/>
      </c>
      <c r="AB1269" s="147" t="str">
        <f t="shared" si="159"/>
        <v/>
      </c>
      <c r="AC1269" s="147" t="str">
        <f t="shared" si="153"/>
        <v/>
      </c>
      <c r="AD1269" s="11" t="str">
        <f t="shared" si="154"/>
        <v/>
      </c>
      <c r="AE1269" s="11" t="str">
        <f t="array" ref="AE1269">IF(ISBLANK(D1269),"",IF(OR($H$2="y",$H$2="m"),IF(AA1269=AA1268,IF(OR(AB1269=$AB$4:$AB1268)=FALSE,AE1268&amp;C1269,AE1268),"("&amp;C1269)&amp;IF(AA1269=AA1270,IF(OR(AB1270=$AB$4:$AB1269)=FALSE,", ",""),") "),""))</f>
        <v/>
      </c>
      <c r="AF1269" s="11" t="str">
        <f t="shared" si="155"/>
        <v/>
      </c>
      <c r="AG1269" s="11" t="str">
        <f t="array" ref="AG1269">IF(ISBLANK(D1269),"",IF(OR($H$2="y",$H$2="m"),IF(AA1269=AA1268,IF(OR(AC1269=$AC$4:$AC1268)=FALSE,AG1268&amp;AF1269,AG1268),"("&amp;AF1269)&amp;IF(AA1269=AA1270,IF(OR(AC1270=$AC$4:$AC1269)=FALSE,", ",""),") "),""))</f>
        <v/>
      </c>
      <c r="AH1269" s="10" t="str">
        <f>IF((ISBLANK(D1269)),"",IF(D1269=D1268,AH1268,"")&amp;IF(B1268&lt;&gt;B1269,((IF(ISBLANK(E1269),$D$3&amp;"Non-type material: "&amp;$D$3,$D$3&amp;INDEX('type-categories'!$A$2:$B$100,MATCH(E1269,'type-categories'!$A$2:$A$100,0),2)&amp;$D$3))),"")&amp;(IF(K1269&lt;&gt;K1268,$C$2&amp;K1269&amp;$K$3&amp;$C$2&amp;" ",(IF(B1269&lt;&gt;B1268,$C$2&amp;K1269&amp;$K$3&amp;$C$2&amp;" ",""))))&amp;(IF(L1269="","",((IF(L1269&lt;&gt;L1268,$D$2&amp;L1269&amp;$L$3&amp;$D$2&amp;" ",IF(B1269&lt;&gt;B1268,$D$2&amp;L1269&amp;$L$3&amp;$D$2&amp;" ",""))))))&amp;(IF(M1269="","",((IF(M1269&lt;&gt;M1268,$E$2&amp;M1269&amp;$E$2&amp;","&amp;" ",IF(B1269&lt;&gt;B1268,$E$2&amp;M1269&amp;$E$2&amp;",",""))))))&amp;(IF(N1269="","",IF(N1269&lt;&gt;N1268,N1269&amp;", ",IF(B1269&lt;&gt;B1268,N1269&amp;", ",""))))&amp;(IF(ISBLANK(O1269),"",(IF(O1269&lt;&gt;O1268,O1269&amp;", ",IF(B1269&lt;&gt;B1268,O1269&amp;", ","")))))&amp;(IF(ISBLANK(P1269),"",(IF(P1269&lt;&gt;P1268,P1269&amp;", ",IF(B1269&lt;&gt;B1268,P1269&amp;", ",IF(Z1269&lt;&gt;Z1268,P1269&amp;", ",""))))))&amp;(IF(ISBLANK(Q1269),"",(IF(Q1269&lt;&gt;Q1268,Q1269&amp;", ",IF(B1269&lt;&gt;B1268,Q1269&amp;", ",IF(Z1269&lt;&gt;Z1268,Q1269&amp;", ",""))))))&amp;(IF(ISBLANK(R1269),"",(IF(R1269&lt;&gt;R1268,R1269&amp;"m, ",IF(B1269&lt;&gt;B1268,R1269&amp;"m, ",IF(Z1269&lt;&gt;Z1268,R1269&amp;"m, ",""))))))&amp;IF(ISBLANK(S1269),"",(IF(B1269&lt;&gt;B1268,S1269&amp;", ",IF(S1269&lt;&gt;S1268,IF((Z1269=Z1268),"same locality "&amp;S1269&amp;", ",S1269&amp;", "),""))))&amp;(IF(ISBLANK(T1269),"",(IF(T1269&lt;&gt;T1268,IF(ISBLANK(F$2),T1269&amp;", ",T1269&amp;" "&amp;F$2&amp;", "),(IF(B1269&lt;&gt;B1268,IF(ISBLANK(F$2),T1269&amp;", ",T1269&amp;" "&amp;F$2&amp;", "),(IF(Z1269&lt;&gt;Z1268,IF(ISBLANK(F$2),T1269&amp;", ",T1269&amp;" "&amp;F$2&amp;", "),IF((U1269&lt;&gt;U1268)*($G$2="Y"),"same collector, ","")))))))))&amp;(IF(ISBLANK(U1269),"",(IF(U1269&lt;&gt;U1268,U1269&amp;", ",(IF(B1269&lt;&gt;B1268,U1269&amp;", ",IF(Z1269&lt;&gt;Z1268,U1269&amp;", ",(IF(T1269&lt;&gt;T1268,IF((T1269&lt;&gt;T1268)*($G$2="Y"),"same date, ", ""),IF((T1269=T1268)*(U1269=U1268)*(S1269&lt;&gt;S1268)*($G$2="Y"),"same collector and date, ", ""))))))))))&amp;(IF(ISBLANK(V1269),"",V1269&amp;", "))&amp;IF((AA1269&lt;&gt;AA1270)*($H$2="y"),AD1269&amp;AE1269,IF((AA1269&lt;&gt;AA1270)*($H$2="m"),AD1269&amp;AG1269,IF(($H$2&lt;&gt;"m")*($H$2&lt;&gt;"Y"),(IF(F1269=0,"",F1269&amp;" "&amp;$F$4&amp;" "))&amp;(IF(G1269=0,"",G1269&amp;" "&amp;$G$4&amp;" "))&amp;(IF(H1269=0,"",H1269&amp;" "&amp;H$4&amp;" "))&amp;(IF(I1269=0,"",I1269&amp;" "&amp;$I$4&amp;" "))&amp;(IF(J1269=0,"",J1269&amp;" "&amp;$J$4&amp;" "))&amp;IF((ISBLANK(C1269)),"","("&amp;C1269&amp;")"),"")))&amp;IF((B1269=B1270)*(K1269=K1270)*(L1269=L1270)*(M1269=M1270),IF(($H$2&lt;&gt;"m")*($H$2&lt;&gt;"Y"), ", ", IF((ISNUMBER(FIND(")",AE1269))), ", ", "")),IF((B1269=B1270)*(K1269=K1270)*(L1269=L1270),"; ",". ")))</f>
        <v/>
      </c>
      <c r="AI1269" s="1"/>
    </row>
    <row r="1270" spans="1:35" x14ac:dyDescent="0.25">
      <c r="A1270" s="3" t="str">
        <f t="shared" si="156"/>
        <v/>
      </c>
      <c r="B1270" s="53" t="str">
        <f t="shared" si="160"/>
        <v/>
      </c>
      <c r="C1270" s="57"/>
      <c r="D1270" s="57"/>
      <c r="E1270" s="57"/>
      <c r="F1270" s="57"/>
      <c r="G1270" s="57"/>
      <c r="H1270" s="57"/>
      <c r="I1270" s="57"/>
      <c r="J1270" s="57"/>
      <c r="K1270" s="57"/>
      <c r="L1270" s="57"/>
      <c r="M1270" s="57"/>
      <c r="N1270" s="57"/>
      <c r="O1270" s="58"/>
      <c r="P1270" s="58"/>
      <c r="Q1270" s="58"/>
      <c r="R1270" s="58"/>
      <c r="S1270" s="54"/>
      <c r="T1270" s="57"/>
      <c r="U1270" s="57"/>
      <c r="V1270" s="57"/>
      <c r="W1270" s="57"/>
      <c r="X1270" s="147" t="str">
        <f>IF(ISBLANK(D1270),"",IF('order-admin-units'!$I$1&lt;&gt;"y", "", IF((K1270="")*(ISBLANK(D1270)=FALSE), 'order-admin-units'!$B$1+1, VLOOKUP(K1270, ordercountry, 2))))</f>
        <v/>
      </c>
      <c r="Y1270" s="147" t="str">
        <f>IF(ISBLANK(D1270),"",IF('order-admin-units'!$I$1&lt;&gt;"y", "", IF(L1270="", 'order-admin-units'!$B$2+1, VLOOKUP(K1270&amp;"@"&amp;L1270, orderadmin, 2))))</f>
        <v/>
      </c>
      <c r="Z1270" s="147" t="str">
        <f t="shared" si="157"/>
        <v/>
      </c>
      <c r="AA1270" s="147" t="str">
        <f t="shared" si="158"/>
        <v/>
      </c>
      <c r="AB1270" s="147" t="str">
        <f t="shared" si="159"/>
        <v/>
      </c>
      <c r="AC1270" s="147" t="str">
        <f t="shared" si="153"/>
        <v/>
      </c>
      <c r="AD1270" s="11" t="str">
        <f t="shared" si="154"/>
        <v/>
      </c>
      <c r="AE1270" s="11" t="str">
        <f t="array" ref="AE1270">IF(ISBLANK(D1270),"",IF(OR($H$2="y",$H$2="m"),IF(AA1270=AA1269,IF(OR(AB1270=$AB$4:$AB1269)=FALSE,AE1269&amp;C1270,AE1269),"("&amp;C1270)&amp;IF(AA1270=AA1271,IF(OR(AB1271=$AB$4:$AB1270)=FALSE,", ",""),") "),""))</f>
        <v/>
      </c>
      <c r="AF1270" s="11" t="str">
        <f t="shared" si="155"/>
        <v/>
      </c>
      <c r="AG1270" s="11" t="str">
        <f t="array" ref="AG1270">IF(ISBLANK(D1270),"",IF(OR($H$2="y",$H$2="m"),IF(AA1270=AA1269,IF(OR(AC1270=$AC$4:$AC1269)=FALSE,AG1269&amp;AF1270,AG1269),"("&amp;AF1270)&amp;IF(AA1270=AA1271,IF(OR(AC1271=$AC$4:$AC1270)=FALSE,", ",""),") "),""))</f>
        <v/>
      </c>
      <c r="AH1270" s="10" t="str">
        <f>IF((ISBLANK(D1270)),"",IF(D1270=D1269,AH1269,"")&amp;IF(B1269&lt;&gt;B1270,((IF(ISBLANK(E1270),$D$3&amp;"Non-type material: "&amp;$D$3,$D$3&amp;INDEX('type-categories'!$A$2:$B$100,MATCH(E1270,'type-categories'!$A$2:$A$100,0),2)&amp;$D$3))),"")&amp;(IF(K1270&lt;&gt;K1269,$C$2&amp;K1270&amp;$K$3&amp;$C$2&amp;" ",(IF(B1270&lt;&gt;B1269,$C$2&amp;K1270&amp;$K$3&amp;$C$2&amp;" ",""))))&amp;(IF(L1270="","",((IF(L1270&lt;&gt;L1269,$D$2&amp;L1270&amp;$L$3&amp;$D$2&amp;" ",IF(B1270&lt;&gt;B1269,$D$2&amp;L1270&amp;$L$3&amp;$D$2&amp;" ",""))))))&amp;(IF(M1270="","",((IF(M1270&lt;&gt;M1269,$E$2&amp;M1270&amp;$E$2&amp;","&amp;" ",IF(B1270&lt;&gt;B1269,$E$2&amp;M1270&amp;$E$2&amp;",",""))))))&amp;(IF(N1270="","",IF(N1270&lt;&gt;N1269,N1270&amp;", ",IF(B1270&lt;&gt;B1269,N1270&amp;", ",""))))&amp;(IF(ISBLANK(O1270),"",(IF(O1270&lt;&gt;O1269,O1270&amp;", ",IF(B1270&lt;&gt;B1269,O1270&amp;", ","")))))&amp;(IF(ISBLANK(P1270),"",(IF(P1270&lt;&gt;P1269,P1270&amp;", ",IF(B1270&lt;&gt;B1269,P1270&amp;", ",IF(Z1270&lt;&gt;Z1269,P1270&amp;", ",""))))))&amp;(IF(ISBLANK(Q1270),"",(IF(Q1270&lt;&gt;Q1269,Q1270&amp;", ",IF(B1270&lt;&gt;B1269,Q1270&amp;", ",IF(Z1270&lt;&gt;Z1269,Q1270&amp;", ",""))))))&amp;(IF(ISBLANK(R1270),"",(IF(R1270&lt;&gt;R1269,R1270&amp;"m, ",IF(B1270&lt;&gt;B1269,R1270&amp;"m, ",IF(Z1270&lt;&gt;Z1269,R1270&amp;"m, ",""))))))&amp;IF(ISBLANK(S1270),"",(IF(B1270&lt;&gt;B1269,S1270&amp;", ",IF(S1270&lt;&gt;S1269,IF((Z1270=Z1269),"same locality "&amp;S1270&amp;", ",S1270&amp;", "),""))))&amp;(IF(ISBLANK(T1270),"",(IF(T1270&lt;&gt;T1269,IF(ISBLANK(F$2),T1270&amp;", ",T1270&amp;" "&amp;F$2&amp;", "),(IF(B1270&lt;&gt;B1269,IF(ISBLANK(F$2),T1270&amp;", ",T1270&amp;" "&amp;F$2&amp;", "),(IF(Z1270&lt;&gt;Z1269,IF(ISBLANK(F$2),T1270&amp;", ",T1270&amp;" "&amp;F$2&amp;", "),IF((U1270&lt;&gt;U1269)*($G$2="Y"),"same collector, ","")))))))))&amp;(IF(ISBLANK(U1270),"",(IF(U1270&lt;&gt;U1269,U1270&amp;", ",(IF(B1270&lt;&gt;B1269,U1270&amp;", ",IF(Z1270&lt;&gt;Z1269,U1270&amp;", ",(IF(T1270&lt;&gt;T1269,IF((T1270&lt;&gt;T1269)*($G$2="Y"),"same date, ", ""),IF((T1270=T1269)*(U1270=U1269)*(S1270&lt;&gt;S1269)*($G$2="Y"),"same collector and date, ", ""))))))))))&amp;(IF(ISBLANK(V1270),"",V1270&amp;", "))&amp;IF((AA1270&lt;&gt;AA1271)*($H$2="y"),AD1270&amp;AE1270,IF((AA1270&lt;&gt;AA1271)*($H$2="m"),AD1270&amp;AG1270,IF(($H$2&lt;&gt;"m")*($H$2&lt;&gt;"Y"),(IF(F1270=0,"",F1270&amp;" "&amp;$F$4&amp;" "))&amp;(IF(G1270=0,"",G1270&amp;" "&amp;$G$4&amp;" "))&amp;(IF(H1270=0,"",H1270&amp;" "&amp;H$4&amp;" "))&amp;(IF(I1270=0,"",I1270&amp;" "&amp;$I$4&amp;" "))&amp;(IF(J1270=0,"",J1270&amp;" "&amp;$J$4&amp;" "))&amp;IF((ISBLANK(C1270)),"","("&amp;C1270&amp;")"),"")))&amp;IF((B1270=B1271)*(K1270=K1271)*(L1270=L1271)*(M1270=M1271),IF(($H$2&lt;&gt;"m")*($H$2&lt;&gt;"Y"), ", ", IF((ISNUMBER(FIND(")",AE1270))), ", ", "")),IF((B1270=B1271)*(K1270=K1271)*(L1270=L1271),"; ",". ")))</f>
        <v/>
      </c>
      <c r="AI1270" s="1"/>
    </row>
    <row r="1271" spans="1:35" x14ac:dyDescent="0.25">
      <c r="A1271" s="3" t="str">
        <f t="shared" si="156"/>
        <v/>
      </c>
      <c r="B1271" s="53" t="str">
        <f t="shared" si="160"/>
        <v/>
      </c>
      <c r="C1271" s="57"/>
      <c r="D1271" s="57"/>
      <c r="E1271" s="57"/>
      <c r="F1271" s="57"/>
      <c r="G1271" s="57"/>
      <c r="H1271" s="57"/>
      <c r="I1271" s="57"/>
      <c r="J1271" s="57"/>
      <c r="K1271" s="57"/>
      <c r="L1271" s="57"/>
      <c r="M1271" s="54"/>
      <c r="N1271" s="57"/>
      <c r="O1271" s="58"/>
      <c r="P1271" s="58"/>
      <c r="Q1271" s="58"/>
      <c r="R1271" s="58"/>
      <c r="S1271" s="54"/>
      <c r="T1271" s="57"/>
      <c r="U1271" s="57"/>
      <c r="V1271" s="57"/>
      <c r="W1271" s="57"/>
      <c r="X1271" s="147" t="str">
        <f>IF(ISBLANK(D1271),"",IF('order-admin-units'!$I$1&lt;&gt;"y", "", IF((K1271="")*(ISBLANK(D1271)=FALSE), 'order-admin-units'!$B$1+1, VLOOKUP(K1271, ordercountry, 2))))</f>
        <v/>
      </c>
      <c r="Y1271" s="147" t="str">
        <f>IF(ISBLANK(D1271),"",IF('order-admin-units'!$I$1&lt;&gt;"y", "", IF(L1271="", 'order-admin-units'!$B$2+1, VLOOKUP(K1271&amp;"@"&amp;L1271, orderadmin, 2))))</f>
        <v/>
      </c>
      <c r="Z1271" s="147" t="str">
        <f t="shared" si="157"/>
        <v/>
      </c>
      <c r="AA1271" s="147" t="str">
        <f t="shared" si="158"/>
        <v/>
      </c>
      <c r="AB1271" s="147" t="str">
        <f t="shared" si="159"/>
        <v/>
      </c>
      <c r="AC1271" s="147" t="str">
        <f t="shared" si="153"/>
        <v/>
      </c>
      <c r="AD1271" s="11" t="str">
        <f t="shared" si="154"/>
        <v/>
      </c>
      <c r="AE1271" s="11" t="str">
        <f t="array" ref="AE1271">IF(ISBLANK(D1271),"",IF(OR($H$2="y",$H$2="m"),IF(AA1271=AA1270,IF(OR(AB1271=$AB$4:$AB1270)=FALSE,AE1270&amp;C1271,AE1270),"("&amp;C1271)&amp;IF(AA1271=AA1272,IF(OR(AB1272=$AB$4:$AB1271)=FALSE,", ",""),") "),""))</f>
        <v/>
      </c>
      <c r="AF1271" s="11" t="str">
        <f t="shared" si="155"/>
        <v/>
      </c>
      <c r="AG1271" s="11" t="str">
        <f t="array" ref="AG1271">IF(ISBLANK(D1271),"",IF(OR($H$2="y",$H$2="m"),IF(AA1271=AA1270,IF(OR(AC1271=$AC$4:$AC1270)=FALSE,AG1270&amp;AF1271,AG1270),"("&amp;AF1271)&amp;IF(AA1271=AA1272,IF(OR(AC1272=$AC$4:$AC1271)=FALSE,", ",""),") "),""))</f>
        <v/>
      </c>
      <c r="AH1271" s="10" t="str">
        <f>IF((ISBLANK(D1271)),"",IF(D1271=D1270,AH1270,"")&amp;IF(B1270&lt;&gt;B1271,((IF(ISBLANK(E1271),$D$3&amp;"Non-type material: "&amp;$D$3,$D$3&amp;INDEX('type-categories'!$A$2:$B$100,MATCH(E1271,'type-categories'!$A$2:$A$100,0),2)&amp;$D$3))),"")&amp;(IF(K1271&lt;&gt;K1270,$C$2&amp;K1271&amp;$K$3&amp;$C$2&amp;" ",(IF(B1271&lt;&gt;B1270,$C$2&amp;K1271&amp;$K$3&amp;$C$2&amp;" ",""))))&amp;(IF(L1271="","",((IF(L1271&lt;&gt;L1270,$D$2&amp;L1271&amp;$L$3&amp;$D$2&amp;" ",IF(B1271&lt;&gt;B1270,$D$2&amp;L1271&amp;$L$3&amp;$D$2&amp;" ",""))))))&amp;(IF(M1271="","",((IF(M1271&lt;&gt;M1270,$E$2&amp;M1271&amp;$E$2&amp;","&amp;" ",IF(B1271&lt;&gt;B1270,$E$2&amp;M1271&amp;$E$2&amp;",",""))))))&amp;(IF(N1271="","",IF(N1271&lt;&gt;N1270,N1271&amp;", ",IF(B1271&lt;&gt;B1270,N1271&amp;", ",""))))&amp;(IF(ISBLANK(O1271),"",(IF(O1271&lt;&gt;O1270,O1271&amp;", ",IF(B1271&lt;&gt;B1270,O1271&amp;", ","")))))&amp;(IF(ISBLANK(P1271),"",(IF(P1271&lt;&gt;P1270,P1271&amp;", ",IF(B1271&lt;&gt;B1270,P1271&amp;", ",IF(Z1271&lt;&gt;Z1270,P1271&amp;", ",""))))))&amp;(IF(ISBLANK(Q1271),"",(IF(Q1271&lt;&gt;Q1270,Q1271&amp;", ",IF(B1271&lt;&gt;B1270,Q1271&amp;", ",IF(Z1271&lt;&gt;Z1270,Q1271&amp;", ",""))))))&amp;(IF(ISBLANK(R1271),"",(IF(R1271&lt;&gt;R1270,R1271&amp;"m, ",IF(B1271&lt;&gt;B1270,R1271&amp;"m, ",IF(Z1271&lt;&gt;Z1270,R1271&amp;"m, ",""))))))&amp;IF(ISBLANK(S1271),"",(IF(B1271&lt;&gt;B1270,S1271&amp;", ",IF(S1271&lt;&gt;S1270,IF((Z1271=Z1270),"same locality "&amp;S1271&amp;", ",S1271&amp;", "),""))))&amp;(IF(ISBLANK(T1271),"",(IF(T1271&lt;&gt;T1270,IF(ISBLANK(F$2),T1271&amp;", ",T1271&amp;" "&amp;F$2&amp;", "),(IF(B1271&lt;&gt;B1270,IF(ISBLANK(F$2),T1271&amp;", ",T1271&amp;" "&amp;F$2&amp;", "),(IF(Z1271&lt;&gt;Z1270,IF(ISBLANK(F$2),T1271&amp;", ",T1271&amp;" "&amp;F$2&amp;", "),IF((U1271&lt;&gt;U1270)*($G$2="Y"),"same collector, ","")))))))))&amp;(IF(ISBLANK(U1271),"",(IF(U1271&lt;&gt;U1270,U1271&amp;", ",(IF(B1271&lt;&gt;B1270,U1271&amp;", ",IF(Z1271&lt;&gt;Z1270,U1271&amp;", ",(IF(T1271&lt;&gt;T1270,IF((T1271&lt;&gt;T1270)*($G$2="Y"),"same date, ", ""),IF((T1271=T1270)*(U1271=U1270)*(S1271&lt;&gt;S1270)*($G$2="Y"),"same collector and date, ", ""))))))))))&amp;(IF(ISBLANK(V1271),"",V1271&amp;", "))&amp;IF((AA1271&lt;&gt;AA1272)*($H$2="y"),AD1271&amp;AE1271,IF((AA1271&lt;&gt;AA1272)*($H$2="m"),AD1271&amp;AG1271,IF(($H$2&lt;&gt;"m")*($H$2&lt;&gt;"Y"),(IF(F1271=0,"",F1271&amp;" "&amp;$F$4&amp;" "))&amp;(IF(G1271=0,"",G1271&amp;" "&amp;$G$4&amp;" "))&amp;(IF(H1271=0,"",H1271&amp;" "&amp;H$4&amp;" "))&amp;(IF(I1271=0,"",I1271&amp;" "&amp;$I$4&amp;" "))&amp;(IF(J1271=0,"",J1271&amp;" "&amp;$J$4&amp;" "))&amp;IF((ISBLANK(C1271)),"","("&amp;C1271&amp;")"),"")))&amp;IF((B1271=B1272)*(K1271=K1272)*(L1271=L1272)*(M1271=M1272),IF(($H$2&lt;&gt;"m")*($H$2&lt;&gt;"Y"), ", ", IF((ISNUMBER(FIND(")",AE1271))), ", ", "")),IF((B1271=B1272)*(K1271=K1272)*(L1271=L1272),"; ",". ")))</f>
        <v/>
      </c>
      <c r="AI1271" s="1"/>
    </row>
    <row r="1272" spans="1:35" x14ac:dyDescent="0.25">
      <c r="A1272" s="3" t="str">
        <f t="shared" si="156"/>
        <v/>
      </c>
      <c r="B1272" s="53" t="str">
        <f t="shared" si="160"/>
        <v/>
      </c>
      <c r="C1272" s="57"/>
      <c r="D1272" s="57"/>
      <c r="E1272" s="57"/>
      <c r="F1272" s="57"/>
      <c r="G1272" s="57"/>
      <c r="H1272" s="57"/>
      <c r="I1272" s="57"/>
      <c r="J1272" s="57"/>
      <c r="K1272" s="57"/>
      <c r="L1272" s="57"/>
      <c r="M1272" s="57"/>
      <c r="N1272" s="57"/>
      <c r="O1272" s="58"/>
      <c r="P1272" s="58"/>
      <c r="Q1272" s="58"/>
      <c r="R1272" s="58"/>
      <c r="S1272" s="54"/>
      <c r="T1272" s="57"/>
      <c r="U1272" s="57"/>
      <c r="V1272" s="57"/>
      <c r="W1272" s="57"/>
      <c r="X1272" s="147" t="str">
        <f>IF(ISBLANK(D1272),"",IF('order-admin-units'!$I$1&lt;&gt;"y", "", IF((K1272="")*(ISBLANK(D1272)=FALSE), 'order-admin-units'!$B$1+1, VLOOKUP(K1272, ordercountry, 2))))</f>
        <v/>
      </c>
      <c r="Y1272" s="147" t="str">
        <f>IF(ISBLANK(D1272),"",IF('order-admin-units'!$I$1&lt;&gt;"y", "", IF(L1272="", 'order-admin-units'!$B$2+1, VLOOKUP(K1272&amp;"@"&amp;L1272, orderadmin, 2))))</f>
        <v/>
      </c>
      <c r="Z1272" s="147" t="str">
        <f t="shared" si="157"/>
        <v/>
      </c>
      <c r="AA1272" s="147" t="str">
        <f t="shared" si="158"/>
        <v/>
      </c>
      <c r="AB1272" s="147" t="str">
        <f t="shared" si="159"/>
        <v/>
      </c>
      <c r="AC1272" s="147" t="str">
        <f t="shared" si="153"/>
        <v/>
      </c>
      <c r="AD1272" s="11" t="str">
        <f t="shared" si="154"/>
        <v/>
      </c>
      <c r="AE1272" s="11" t="str">
        <f t="array" ref="AE1272">IF(ISBLANK(D1272),"",IF(OR($H$2="y",$H$2="m"),IF(AA1272=AA1271,IF(OR(AB1272=$AB$4:$AB1271)=FALSE,AE1271&amp;C1272,AE1271),"("&amp;C1272)&amp;IF(AA1272=AA1273,IF(OR(AB1273=$AB$4:$AB1272)=FALSE,", ",""),") "),""))</f>
        <v/>
      </c>
      <c r="AF1272" s="11" t="str">
        <f t="shared" si="155"/>
        <v/>
      </c>
      <c r="AG1272" s="11" t="str">
        <f t="array" ref="AG1272">IF(ISBLANK(D1272),"",IF(OR($H$2="y",$H$2="m"),IF(AA1272=AA1271,IF(OR(AC1272=$AC$4:$AC1271)=FALSE,AG1271&amp;AF1272,AG1271),"("&amp;AF1272)&amp;IF(AA1272=AA1273,IF(OR(AC1273=$AC$4:$AC1272)=FALSE,", ",""),") "),""))</f>
        <v/>
      </c>
      <c r="AH1272" s="10" t="str">
        <f>IF((ISBLANK(D1272)),"",IF(D1272=D1271,AH1271,"")&amp;IF(B1271&lt;&gt;B1272,((IF(ISBLANK(E1272),$D$3&amp;"Non-type material: "&amp;$D$3,$D$3&amp;INDEX('type-categories'!$A$2:$B$100,MATCH(E1272,'type-categories'!$A$2:$A$100,0),2)&amp;$D$3))),"")&amp;(IF(K1272&lt;&gt;K1271,$C$2&amp;K1272&amp;$K$3&amp;$C$2&amp;" ",(IF(B1272&lt;&gt;B1271,$C$2&amp;K1272&amp;$K$3&amp;$C$2&amp;" ",""))))&amp;(IF(L1272="","",((IF(L1272&lt;&gt;L1271,$D$2&amp;L1272&amp;$L$3&amp;$D$2&amp;" ",IF(B1272&lt;&gt;B1271,$D$2&amp;L1272&amp;$L$3&amp;$D$2&amp;" ",""))))))&amp;(IF(M1272="","",((IF(M1272&lt;&gt;M1271,$E$2&amp;M1272&amp;$E$2&amp;","&amp;" ",IF(B1272&lt;&gt;B1271,$E$2&amp;M1272&amp;$E$2&amp;",",""))))))&amp;(IF(N1272="","",IF(N1272&lt;&gt;N1271,N1272&amp;", ",IF(B1272&lt;&gt;B1271,N1272&amp;", ",""))))&amp;(IF(ISBLANK(O1272),"",(IF(O1272&lt;&gt;O1271,O1272&amp;", ",IF(B1272&lt;&gt;B1271,O1272&amp;", ","")))))&amp;(IF(ISBLANK(P1272),"",(IF(P1272&lt;&gt;P1271,P1272&amp;", ",IF(B1272&lt;&gt;B1271,P1272&amp;", ",IF(Z1272&lt;&gt;Z1271,P1272&amp;", ",""))))))&amp;(IF(ISBLANK(Q1272),"",(IF(Q1272&lt;&gt;Q1271,Q1272&amp;", ",IF(B1272&lt;&gt;B1271,Q1272&amp;", ",IF(Z1272&lt;&gt;Z1271,Q1272&amp;", ",""))))))&amp;(IF(ISBLANK(R1272),"",(IF(R1272&lt;&gt;R1271,R1272&amp;"m, ",IF(B1272&lt;&gt;B1271,R1272&amp;"m, ",IF(Z1272&lt;&gt;Z1271,R1272&amp;"m, ",""))))))&amp;IF(ISBLANK(S1272),"",(IF(B1272&lt;&gt;B1271,S1272&amp;", ",IF(S1272&lt;&gt;S1271,IF((Z1272=Z1271),"same locality "&amp;S1272&amp;", ",S1272&amp;", "),""))))&amp;(IF(ISBLANK(T1272),"",(IF(T1272&lt;&gt;T1271,IF(ISBLANK(F$2),T1272&amp;", ",T1272&amp;" "&amp;F$2&amp;", "),(IF(B1272&lt;&gt;B1271,IF(ISBLANK(F$2),T1272&amp;", ",T1272&amp;" "&amp;F$2&amp;", "),(IF(Z1272&lt;&gt;Z1271,IF(ISBLANK(F$2),T1272&amp;", ",T1272&amp;" "&amp;F$2&amp;", "),IF((U1272&lt;&gt;U1271)*($G$2="Y"),"same collector, ","")))))))))&amp;(IF(ISBLANK(U1272),"",(IF(U1272&lt;&gt;U1271,U1272&amp;", ",(IF(B1272&lt;&gt;B1271,U1272&amp;", ",IF(Z1272&lt;&gt;Z1271,U1272&amp;", ",(IF(T1272&lt;&gt;T1271,IF((T1272&lt;&gt;T1271)*($G$2="Y"),"same date, ", ""),IF((T1272=T1271)*(U1272=U1271)*(S1272&lt;&gt;S1271)*($G$2="Y"),"same collector and date, ", ""))))))))))&amp;(IF(ISBLANK(V1272),"",V1272&amp;", "))&amp;IF((AA1272&lt;&gt;AA1273)*($H$2="y"),AD1272&amp;AE1272,IF((AA1272&lt;&gt;AA1273)*($H$2="m"),AD1272&amp;AG1272,IF(($H$2&lt;&gt;"m")*($H$2&lt;&gt;"Y"),(IF(F1272=0,"",F1272&amp;" "&amp;$F$4&amp;" "))&amp;(IF(G1272=0,"",G1272&amp;" "&amp;$G$4&amp;" "))&amp;(IF(H1272=0,"",H1272&amp;" "&amp;H$4&amp;" "))&amp;(IF(I1272=0,"",I1272&amp;" "&amp;$I$4&amp;" "))&amp;(IF(J1272=0,"",J1272&amp;" "&amp;$J$4&amp;" "))&amp;IF((ISBLANK(C1272)),"","("&amp;C1272&amp;")"),"")))&amp;IF((B1272=B1273)*(K1272=K1273)*(L1272=L1273)*(M1272=M1273),IF(($H$2&lt;&gt;"m")*($H$2&lt;&gt;"Y"), ", ", IF((ISNUMBER(FIND(")",AE1272))), ", ", "")),IF((B1272=B1273)*(K1272=K1273)*(L1272=L1273),"; ",". ")))</f>
        <v/>
      </c>
      <c r="AI1272" s="1"/>
    </row>
    <row r="1273" spans="1:35" x14ac:dyDescent="0.25">
      <c r="A1273" s="3" t="str">
        <f t="shared" si="156"/>
        <v/>
      </c>
      <c r="B1273" s="53" t="str">
        <f t="shared" si="160"/>
        <v/>
      </c>
      <c r="C1273" s="57"/>
      <c r="D1273" s="57"/>
      <c r="E1273" s="57"/>
      <c r="F1273" s="57"/>
      <c r="G1273" s="57"/>
      <c r="H1273" s="57"/>
      <c r="I1273" s="57"/>
      <c r="J1273" s="57"/>
      <c r="K1273" s="57"/>
      <c r="L1273" s="57"/>
      <c r="M1273" s="54"/>
      <c r="N1273" s="57"/>
      <c r="O1273" s="58"/>
      <c r="P1273" s="58"/>
      <c r="Q1273" s="58"/>
      <c r="R1273" s="58"/>
      <c r="S1273" s="54"/>
      <c r="T1273" s="57"/>
      <c r="U1273" s="57"/>
      <c r="V1273" s="57"/>
      <c r="W1273" s="57"/>
      <c r="X1273" s="147" t="str">
        <f>IF(ISBLANK(D1273),"",IF('order-admin-units'!$I$1&lt;&gt;"y", "", IF((K1273="")*(ISBLANK(D1273)=FALSE), 'order-admin-units'!$B$1+1, VLOOKUP(K1273, ordercountry, 2))))</f>
        <v/>
      </c>
      <c r="Y1273" s="147" t="str">
        <f>IF(ISBLANK(D1273),"",IF('order-admin-units'!$I$1&lt;&gt;"y", "", IF(L1273="", 'order-admin-units'!$B$2+1, VLOOKUP(K1273&amp;"@"&amp;L1273, orderadmin, 2))))</f>
        <v/>
      </c>
      <c r="Z1273" s="147" t="str">
        <f t="shared" si="157"/>
        <v/>
      </c>
      <c r="AA1273" s="147" t="str">
        <f t="shared" si="158"/>
        <v/>
      </c>
      <c r="AB1273" s="147" t="str">
        <f t="shared" si="159"/>
        <v/>
      </c>
      <c r="AC1273" s="147" t="str">
        <f t="shared" si="153"/>
        <v/>
      </c>
      <c r="AD1273" s="11" t="str">
        <f t="shared" si="154"/>
        <v/>
      </c>
      <c r="AE1273" s="11" t="str">
        <f t="array" ref="AE1273">IF(ISBLANK(D1273),"",IF(OR($H$2="y",$H$2="m"),IF(AA1273=AA1272,IF(OR(AB1273=$AB$4:$AB1272)=FALSE,AE1272&amp;C1273,AE1272),"("&amp;C1273)&amp;IF(AA1273=AA1274,IF(OR(AB1274=$AB$4:$AB1273)=FALSE,", ",""),") "),""))</f>
        <v/>
      </c>
      <c r="AF1273" s="11" t="str">
        <f t="shared" si="155"/>
        <v/>
      </c>
      <c r="AG1273" s="11" t="str">
        <f t="array" ref="AG1273">IF(ISBLANK(D1273),"",IF(OR($H$2="y",$H$2="m"),IF(AA1273=AA1272,IF(OR(AC1273=$AC$4:$AC1272)=FALSE,AG1272&amp;AF1273,AG1272),"("&amp;AF1273)&amp;IF(AA1273=AA1274,IF(OR(AC1274=$AC$4:$AC1273)=FALSE,", ",""),") "),""))</f>
        <v/>
      </c>
      <c r="AH1273" s="10" t="str">
        <f>IF((ISBLANK(D1273)),"",IF(D1273=D1272,AH1272,"")&amp;IF(B1272&lt;&gt;B1273,((IF(ISBLANK(E1273),$D$3&amp;"Non-type material: "&amp;$D$3,$D$3&amp;INDEX('type-categories'!$A$2:$B$100,MATCH(E1273,'type-categories'!$A$2:$A$100,0),2)&amp;$D$3))),"")&amp;(IF(K1273&lt;&gt;K1272,$C$2&amp;K1273&amp;$K$3&amp;$C$2&amp;" ",(IF(B1273&lt;&gt;B1272,$C$2&amp;K1273&amp;$K$3&amp;$C$2&amp;" ",""))))&amp;(IF(L1273="","",((IF(L1273&lt;&gt;L1272,$D$2&amp;L1273&amp;$L$3&amp;$D$2&amp;" ",IF(B1273&lt;&gt;B1272,$D$2&amp;L1273&amp;$L$3&amp;$D$2&amp;" ",""))))))&amp;(IF(M1273="","",((IF(M1273&lt;&gt;M1272,$E$2&amp;M1273&amp;$E$2&amp;","&amp;" ",IF(B1273&lt;&gt;B1272,$E$2&amp;M1273&amp;$E$2&amp;",",""))))))&amp;(IF(N1273="","",IF(N1273&lt;&gt;N1272,N1273&amp;", ",IF(B1273&lt;&gt;B1272,N1273&amp;", ",""))))&amp;(IF(ISBLANK(O1273),"",(IF(O1273&lt;&gt;O1272,O1273&amp;", ",IF(B1273&lt;&gt;B1272,O1273&amp;", ","")))))&amp;(IF(ISBLANK(P1273),"",(IF(P1273&lt;&gt;P1272,P1273&amp;", ",IF(B1273&lt;&gt;B1272,P1273&amp;", ",IF(Z1273&lt;&gt;Z1272,P1273&amp;", ",""))))))&amp;(IF(ISBLANK(Q1273),"",(IF(Q1273&lt;&gt;Q1272,Q1273&amp;", ",IF(B1273&lt;&gt;B1272,Q1273&amp;", ",IF(Z1273&lt;&gt;Z1272,Q1273&amp;", ",""))))))&amp;(IF(ISBLANK(R1273),"",(IF(R1273&lt;&gt;R1272,R1273&amp;"m, ",IF(B1273&lt;&gt;B1272,R1273&amp;"m, ",IF(Z1273&lt;&gt;Z1272,R1273&amp;"m, ",""))))))&amp;IF(ISBLANK(S1273),"",(IF(B1273&lt;&gt;B1272,S1273&amp;", ",IF(S1273&lt;&gt;S1272,IF((Z1273=Z1272),"same locality "&amp;S1273&amp;", ",S1273&amp;", "),""))))&amp;(IF(ISBLANK(T1273),"",(IF(T1273&lt;&gt;T1272,IF(ISBLANK(F$2),T1273&amp;", ",T1273&amp;" "&amp;F$2&amp;", "),(IF(B1273&lt;&gt;B1272,IF(ISBLANK(F$2),T1273&amp;", ",T1273&amp;" "&amp;F$2&amp;", "),(IF(Z1273&lt;&gt;Z1272,IF(ISBLANK(F$2),T1273&amp;", ",T1273&amp;" "&amp;F$2&amp;", "),IF((U1273&lt;&gt;U1272)*($G$2="Y"),"same collector, ","")))))))))&amp;(IF(ISBLANK(U1273),"",(IF(U1273&lt;&gt;U1272,U1273&amp;", ",(IF(B1273&lt;&gt;B1272,U1273&amp;", ",IF(Z1273&lt;&gt;Z1272,U1273&amp;", ",(IF(T1273&lt;&gt;T1272,IF((T1273&lt;&gt;T1272)*($G$2="Y"),"same date, ", ""),IF((T1273=T1272)*(U1273=U1272)*(S1273&lt;&gt;S1272)*($G$2="Y"),"same collector and date, ", ""))))))))))&amp;(IF(ISBLANK(V1273),"",V1273&amp;", "))&amp;IF((AA1273&lt;&gt;AA1274)*($H$2="y"),AD1273&amp;AE1273,IF((AA1273&lt;&gt;AA1274)*($H$2="m"),AD1273&amp;AG1273,IF(($H$2&lt;&gt;"m")*($H$2&lt;&gt;"Y"),(IF(F1273=0,"",F1273&amp;" "&amp;$F$4&amp;" "))&amp;(IF(G1273=0,"",G1273&amp;" "&amp;$G$4&amp;" "))&amp;(IF(H1273=0,"",H1273&amp;" "&amp;H$4&amp;" "))&amp;(IF(I1273=0,"",I1273&amp;" "&amp;$I$4&amp;" "))&amp;(IF(J1273=0,"",J1273&amp;" "&amp;$J$4&amp;" "))&amp;IF((ISBLANK(C1273)),"","("&amp;C1273&amp;")"),"")))&amp;IF((B1273=B1274)*(K1273=K1274)*(L1273=L1274)*(M1273=M1274),IF(($H$2&lt;&gt;"m")*($H$2&lt;&gt;"Y"), ", ", IF((ISNUMBER(FIND(")",AE1273))), ", ", "")),IF((B1273=B1274)*(K1273=K1274)*(L1273=L1274),"; ",". ")))</f>
        <v/>
      </c>
      <c r="AI1273" s="1"/>
    </row>
    <row r="1274" spans="1:35" x14ac:dyDescent="0.25">
      <c r="A1274" s="3" t="str">
        <f t="shared" si="156"/>
        <v/>
      </c>
      <c r="B1274" s="53" t="str">
        <f t="shared" si="160"/>
        <v/>
      </c>
      <c r="C1274" s="57"/>
      <c r="D1274" s="57"/>
      <c r="E1274" s="57"/>
      <c r="F1274" s="57"/>
      <c r="G1274" s="57"/>
      <c r="H1274" s="57"/>
      <c r="I1274" s="57"/>
      <c r="J1274" s="57"/>
      <c r="K1274" s="57"/>
      <c r="L1274" s="57"/>
      <c r="M1274" s="54"/>
      <c r="N1274" s="57"/>
      <c r="O1274" s="58"/>
      <c r="P1274" s="58"/>
      <c r="Q1274" s="58"/>
      <c r="R1274" s="58"/>
      <c r="S1274" s="54"/>
      <c r="T1274" s="57"/>
      <c r="U1274" s="57"/>
      <c r="V1274" s="57"/>
      <c r="W1274" s="57"/>
      <c r="X1274" s="147" t="str">
        <f>IF(ISBLANK(D1274),"",IF('order-admin-units'!$I$1&lt;&gt;"y", "", IF((K1274="")*(ISBLANK(D1274)=FALSE), 'order-admin-units'!$B$1+1, VLOOKUP(K1274, ordercountry, 2))))</f>
        <v/>
      </c>
      <c r="Y1274" s="147" t="str">
        <f>IF(ISBLANK(D1274),"",IF('order-admin-units'!$I$1&lt;&gt;"y", "", IF(L1274="", 'order-admin-units'!$B$2+1, VLOOKUP(K1274&amp;"@"&amp;L1274, orderadmin, 2))))</f>
        <v/>
      </c>
      <c r="Z1274" s="147" t="str">
        <f t="shared" si="157"/>
        <v/>
      </c>
      <c r="AA1274" s="147" t="str">
        <f t="shared" si="158"/>
        <v/>
      </c>
      <c r="AB1274" s="147" t="str">
        <f t="shared" si="159"/>
        <v/>
      </c>
      <c r="AC1274" s="147" t="str">
        <f t="shared" si="153"/>
        <v/>
      </c>
      <c r="AD1274" s="11" t="str">
        <f t="shared" si="154"/>
        <v/>
      </c>
      <c r="AE1274" s="11" t="str">
        <f t="array" ref="AE1274">IF(ISBLANK(D1274),"",IF(OR($H$2="y",$H$2="m"),IF(AA1274=AA1273,IF(OR(AB1274=$AB$4:$AB1273)=FALSE,AE1273&amp;C1274,AE1273),"("&amp;C1274)&amp;IF(AA1274=AA1275,IF(OR(AB1275=$AB$4:$AB1274)=FALSE,", ",""),") "),""))</f>
        <v/>
      </c>
      <c r="AF1274" s="11" t="str">
        <f t="shared" si="155"/>
        <v/>
      </c>
      <c r="AG1274" s="11" t="str">
        <f t="array" ref="AG1274">IF(ISBLANK(D1274),"",IF(OR($H$2="y",$H$2="m"),IF(AA1274=AA1273,IF(OR(AC1274=$AC$4:$AC1273)=FALSE,AG1273&amp;AF1274,AG1273),"("&amp;AF1274)&amp;IF(AA1274=AA1275,IF(OR(AC1275=$AC$4:$AC1274)=FALSE,", ",""),") "),""))</f>
        <v/>
      </c>
      <c r="AH1274" s="10" t="str">
        <f>IF((ISBLANK(D1274)),"",IF(D1274=D1273,AH1273,"")&amp;IF(B1273&lt;&gt;B1274,((IF(ISBLANK(E1274),$D$3&amp;"Non-type material: "&amp;$D$3,$D$3&amp;INDEX('type-categories'!$A$2:$B$100,MATCH(E1274,'type-categories'!$A$2:$A$100,0),2)&amp;$D$3))),"")&amp;(IF(K1274&lt;&gt;K1273,$C$2&amp;K1274&amp;$K$3&amp;$C$2&amp;" ",(IF(B1274&lt;&gt;B1273,$C$2&amp;K1274&amp;$K$3&amp;$C$2&amp;" ",""))))&amp;(IF(L1274="","",((IF(L1274&lt;&gt;L1273,$D$2&amp;L1274&amp;$L$3&amp;$D$2&amp;" ",IF(B1274&lt;&gt;B1273,$D$2&amp;L1274&amp;$L$3&amp;$D$2&amp;" ",""))))))&amp;(IF(M1274="","",((IF(M1274&lt;&gt;M1273,$E$2&amp;M1274&amp;$E$2&amp;","&amp;" ",IF(B1274&lt;&gt;B1273,$E$2&amp;M1274&amp;$E$2&amp;",",""))))))&amp;(IF(N1274="","",IF(N1274&lt;&gt;N1273,N1274&amp;", ",IF(B1274&lt;&gt;B1273,N1274&amp;", ",""))))&amp;(IF(ISBLANK(O1274),"",(IF(O1274&lt;&gt;O1273,O1274&amp;", ",IF(B1274&lt;&gt;B1273,O1274&amp;", ","")))))&amp;(IF(ISBLANK(P1274),"",(IF(P1274&lt;&gt;P1273,P1274&amp;", ",IF(B1274&lt;&gt;B1273,P1274&amp;", ",IF(Z1274&lt;&gt;Z1273,P1274&amp;", ",""))))))&amp;(IF(ISBLANK(Q1274),"",(IF(Q1274&lt;&gt;Q1273,Q1274&amp;", ",IF(B1274&lt;&gt;B1273,Q1274&amp;", ",IF(Z1274&lt;&gt;Z1273,Q1274&amp;", ",""))))))&amp;(IF(ISBLANK(R1274),"",(IF(R1274&lt;&gt;R1273,R1274&amp;"m, ",IF(B1274&lt;&gt;B1273,R1274&amp;"m, ",IF(Z1274&lt;&gt;Z1273,R1274&amp;"m, ",""))))))&amp;IF(ISBLANK(S1274),"",(IF(B1274&lt;&gt;B1273,S1274&amp;", ",IF(S1274&lt;&gt;S1273,IF((Z1274=Z1273),"same locality "&amp;S1274&amp;", ",S1274&amp;", "),""))))&amp;(IF(ISBLANK(T1274),"",(IF(T1274&lt;&gt;T1273,IF(ISBLANK(F$2),T1274&amp;", ",T1274&amp;" "&amp;F$2&amp;", "),(IF(B1274&lt;&gt;B1273,IF(ISBLANK(F$2),T1274&amp;", ",T1274&amp;" "&amp;F$2&amp;", "),(IF(Z1274&lt;&gt;Z1273,IF(ISBLANK(F$2),T1274&amp;", ",T1274&amp;" "&amp;F$2&amp;", "),IF((U1274&lt;&gt;U1273)*($G$2="Y"),"same collector, ","")))))))))&amp;(IF(ISBLANK(U1274),"",(IF(U1274&lt;&gt;U1273,U1274&amp;", ",(IF(B1274&lt;&gt;B1273,U1274&amp;", ",IF(Z1274&lt;&gt;Z1273,U1274&amp;", ",(IF(T1274&lt;&gt;T1273,IF((T1274&lt;&gt;T1273)*($G$2="Y"),"same date, ", ""),IF((T1274=T1273)*(U1274=U1273)*(S1274&lt;&gt;S1273)*($G$2="Y"),"same collector and date, ", ""))))))))))&amp;(IF(ISBLANK(V1274),"",V1274&amp;", "))&amp;IF((AA1274&lt;&gt;AA1275)*($H$2="y"),AD1274&amp;AE1274,IF((AA1274&lt;&gt;AA1275)*($H$2="m"),AD1274&amp;AG1274,IF(($H$2&lt;&gt;"m")*($H$2&lt;&gt;"Y"),(IF(F1274=0,"",F1274&amp;" "&amp;$F$4&amp;" "))&amp;(IF(G1274=0,"",G1274&amp;" "&amp;$G$4&amp;" "))&amp;(IF(H1274=0,"",H1274&amp;" "&amp;H$4&amp;" "))&amp;(IF(I1274=0,"",I1274&amp;" "&amp;$I$4&amp;" "))&amp;(IF(J1274=0,"",J1274&amp;" "&amp;$J$4&amp;" "))&amp;IF((ISBLANK(C1274)),"","("&amp;C1274&amp;")"),"")))&amp;IF((B1274=B1275)*(K1274=K1275)*(L1274=L1275)*(M1274=M1275),IF(($H$2&lt;&gt;"m")*($H$2&lt;&gt;"Y"), ", ", IF((ISNUMBER(FIND(")",AE1274))), ", ", "")),IF((B1274=B1275)*(K1274=K1275)*(L1274=L1275),"; ",". ")))</f>
        <v/>
      </c>
      <c r="AI1274" s="1"/>
    </row>
    <row r="1275" spans="1:35" x14ac:dyDescent="0.25">
      <c r="A1275" s="3" t="str">
        <f t="shared" si="156"/>
        <v/>
      </c>
      <c r="B1275" s="53" t="str">
        <f t="shared" si="160"/>
        <v/>
      </c>
      <c r="C1275" s="57"/>
      <c r="D1275" s="57"/>
      <c r="E1275" s="57"/>
      <c r="F1275" s="57"/>
      <c r="G1275" s="57"/>
      <c r="H1275" s="57"/>
      <c r="I1275" s="57"/>
      <c r="J1275" s="57"/>
      <c r="K1275" s="57"/>
      <c r="L1275" s="57"/>
      <c r="M1275" s="54"/>
      <c r="N1275" s="57"/>
      <c r="O1275" s="58"/>
      <c r="P1275" s="58"/>
      <c r="Q1275" s="58"/>
      <c r="R1275" s="58"/>
      <c r="S1275" s="54"/>
      <c r="T1275" s="57"/>
      <c r="U1275" s="57"/>
      <c r="V1275" s="57"/>
      <c r="W1275" s="57"/>
      <c r="X1275" s="147" t="str">
        <f>IF(ISBLANK(D1275),"",IF('order-admin-units'!$I$1&lt;&gt;"y", "", IF((K1275="")*(ISBLANK(D1275)=FALSE), 'order-admin-units'!$B$1+1, VLOOKUP(K1275, ordercountry, 2))))</f>
        <v/>
      </c>
      <c r="Y1275" s="147" t="str">
        <f>IF(ISBLANK(D1275),"",IF('order-admin-units'!$I$1&lt;&gt;"y", "", IF(L1275="", 'order-admin-units'!$B$2+1, VLOOKUP(K1275&amp;"@"&amp;L1275, orderadmin, 2))))</f>
        <v/>
      </c>
      <c r="Z1275" s="147" t="str">
        <f t="shared" si="157"/>
        <v/>
      </c>
      <c r="AA1275" s="147" t="str">
        <f t="shared" si="158"/>
        <v/>
      </c>
      <c r="AB1275" s="147" t="str">
        <f t="shared" si="159"/>
        <v/>
      </c>
      <c r="AC1275" s="147" t="str">
        <f t="shared" si="153"/>
        <v/>
      </c>
      <c r="AD1275" s="11" t="str">
        <f t="shared" si="154"/>
        <v/>
      </c>
      <c r="AE1275" s="11" t="str">
        <f t="array" ref="AE1275">IF(ISBLANK(D1275),"",IF(OR($H$2="y",$H$2="m"),IF(AA1275=AA1274,IF(OR(AB1275=$AB$4:$AB1274)=FALSE,AE1274&amp;C1275,AE1274),"("&amp;C1275)&amp;IF(AA1275=AA1276,IF(OR(AB1276=$AB$4:$AB1275)=FALSE,", ",""),") "),""))</f>
        <v/>
      </c>
      <c r="AF1275" s="11" t="str">
        <f t="shared" si="155"/>
        <v/>
      </c>
      <c r="AG1275" s="11" t="str">
        <f t="array" ref="AG1275">IF(ISBLANK(D1275),"",IF(OR($H$2="y",$H$2="m"),IF(AA1275=AA1274,IF(OR(AC1275=$AC$4:$AC1274)=FALSE,AG1274&amp;AF1275,AG1274),"("&amp;AF1275)&amp;IF(AA1275=AA1276,IF(OR(AC1276=$AC$4:$AC1275)=FALSE,", ",""),") "),""))</f>
        <v/>
      </c>
      <c r="AH1275" s="10" t="str">
        <f>IF((ISBLANK(D1275)),"",IF(D1275=D1274,AH1274,"")&amp;IF(B1274&lt;&gt;B1275,((IF(ISBLANK(E1275),$D$3&amp;"Non-type material: "&amp;$D$3,$D$3&amp;INDEX('type-categories'!$A$2:$B$100,MATCH(E1275,'type-categories'!$A$2:$A$100,0),2)&amp;$D$3))),"")&amp;(IF(K1275&lt;&gt;K1274,$C$2&amp;K1275&amp;$K$3&amp;$C$2&amp;" ",(IF(B1275&lt;&gt;B1274,$C$2&amp;K1275&amp;$K$3&amp;$C$2&amp;" ",""))))&amp;(IF(L1275="","",((IF(L1275&lt;&gt;L1274,$D$2&amp;L1275&amp;$L$3&amp;$D$2&amp;" ",IF(B1275&lt;&gt;B1274,$D$2&amp;L1275&amp;$L$3&amp;$D$2&amp;" ",""))))))&amp;(IF(M1275="","",((IF(M1275&lt;&gt;M1274,$E$2&amp;M1275&amp;$E$2&amp;","&amp;" ",IF(B1275&lt;&gt;B1274,$E$2&amp;M1275&amp;$E$2&amp;",",""))))))&amp;(IF(N1275="","",IF(N1275&lt;&gt;N1274,N1275&amp;", ",IF(B1275&lt;&gt;B1274,N1275&amp;", ",""))))&amp;(IF(ISBLANK(O1275),"",(IF(O1275&lt;&gt;O1274,O1275&amp;", ",IF(B1275&lt;&gt;B1274,O1275&amp;", ","")))))&amp;(IF(ISBLANK(P1275),"",(IF(P1275&lt;&gt;P1274,P1275&amp;", ",IF(B1275&lt;&gt;B1274,P1275&amp;", ",IF(Z1275&lt;&gt;Z1274,P1275&amp;", ",""))))))&amp;(IF(ISBLANK(Q1275),"",(IF(Q1275&lt;&gt;Q1274,Q1275&amp;", ",IF(B1275&lt;&gt;B1274,Q1275&amp;", ",IF(Z1275&lt;&gt;Z1274,Q1275&amp;", ",""))))))&amp;(IF(ISBLANK(R1275),"",(IF(R1275&lt;&gt;R1274,R1275&amp;"m, ",IF(B1275&lt;&gt;B1274,R1275&amp;"m, ",IF(Z1275&lt;&gt;Z1274,R1275&amp;"m, ",""))))))&amp;IF(ISBLANK(S1275),"",(IF(B1275&lt;&gt;B1274,S1275&amp;", ",IF(S1275&lt;&gt;S1274,IF((Z1275=Z1274),"same locality "&amp;S1275&amp;", ",S1275&amp;", "),""))))&amp;(IF(ISBLANK(T1275),"",(IF(T1275&lt;&gt;T1274,IF(ISBLANK(F$2),T1275&amp;", ",T1275&amp;" "&amp;F$2&amp;", "),(IF(B1275&lt;&gt;B1274,IF(ISBLANK(F$2),T1275&amp;", ",T1275&amp;" "&amp;F$2&amp;", "),(IF(Z1275&lt;&gt;Z1274,IF(ISBLANK(F$2),T1275&amp;", ",T1275&amp;" "&amp;F$2&amp;", "),IF((U1275&lt;&gt;U1274)*($G$2="Y"),"same collector, ","")))))))))&amp;(IF(ISBLANK(U1275),"",(IF(U1275&lt;&gt;U1274,U1275&amp;", ",(IF(B1275&lt;&gt;B1274,U1275&amp;", ",IF(Z1275&lt;&gt;Z1274,U1275&amp;", ",(IF(T1275&lt;&gt;T1274,IF((T1275&lt;&gt;T1274)*($G$2="Y"),"same date, ", ""),IF((T1275=T1274)*(U1275=U1274)*(S1275&lt;&gt;S1274)*($G$2="Y"),"same collector and date, ", ""))))))))))&amp;(IF(ISBLANK(V1275),"",V1275&amp;", "))&amp;IF((AA1275&lt;&gt;AA1276)*($H$2="y"),AD1275&amp;AE1275,IF((AA1275&lt;&gt;AA1276)*($H$2="m"),AD1275&amp;AG1275,IF(($H$2&lt;&gt;"m")*($H$2&lt;&gt;"Y"),(IF(F1275=0,"",F1275&amp;" "&amp;$F$4&amp;" "))&amp;(IF(G1275=0,"",G1275&amp;" "&amp;$G$4&amp;" "))&amp;(IF(H1275=0,"",H1275&amp;" "&amp;H$4&amp;" "))&amp;(IF(I1275=0,"",I1275&amp;" "&amp;$I$4&amp;" "))&amp;(IF(J1275=0,"",J1275&amp;" "&amp;$J$4&amp;" "))&amp;IF((ISBLANK(C1275)),"","("&amp;C1275&amp;")"),"")))&amp;IF((B1275=B1276)*(K1275=K1276)*(L1275=L1276)*(M1275=M1276),IF(($H$2&lt;&gt;"m")*($H$2&lt;&gt;"Y"), ", ", IF((ISNUMBER(FIND(")",AE1275))), ", ", "")),IF((B1275=B1276)*(K1275=K1276)*(L1275=L1276),"; ",". ")))</f>
        <v/>
      </c>
      <c r="AI1275" s="1"/>
    </row>
    <row r="1276" spans="1:35" x14ac:dyDescent="0.25">
      <c r="A1276" s="3" t="str">
        <f t="shared" si="156"/>
        <v/>
      </c>
      <c r="B1276" s="53" t="str">
        <f t="shared" si="160"/>
        <v/>
      </c>
      <c r="C1276" s="57"/>
      <c r="D1276" s="57"/>
      <c r="E1276" s="57"/>
      <c r="F1276" s="57"/>
      <c r="G1276" s="57"/>
      <c r="H1276" s="57"/>
      <c r="I1276" s="57"/>
      <c r="J1276" s="57"/>
      <c r="K1276" s="57"/>
      <c r="L1276" s="57"/>
      <c r="M1276" s="54"/>
      <c r="N1276" s="57"/>
      <c r="O1276" s="58"/>
      <c r="P1276" s="58"/>
      <c r="Q1276" s="58"/>
      <c r="R1276" s="58"/>
      <c r="S1276" s="54"/>
      <c r="T1276" s="57"/>
      <c r="U1276" s="57"/>
      <c r="V1276" s="57"/>
      <c r="W1276" s="57"/>
      <c r="X1276" s="147" t="str">
        <f>IF(ISBLANK(D1276),"",IF('order-admin-units'!$I$1&lt;&gt;"y", "", IF((K1276="")*(ISBLANK(D1276)=FALSE), 'order-admin-units'!$B$1+1, VLOOKUP(K1276, ordercountry, 2))))</f>
        <v/>
      </c>
      <c r="Y1276" s="147" t="str">
        <f>IF(ISBLANK(D1276),"",IF('order-admin-units'!$I$1&lt;&gt;"y", "", IF(L1276="", 'order-admin-units'!$B$2+1, VLOOKUP(K1276&amp;"@"&amp;L1276, orderadmin, 2))))</f>
        <v/>
      </c>
      <c r="Z1276" s="147" t="str">
        <f t="shared" si="157"/>
        <v/>
      </c>
      <c r="AA1276" s="147" t="str">
        <f t="shared" si="158"/>
        <v/>
      </c>
      <c r="AB1276" s="147" t="str">
        <f t="shared" si="159"/>
        <v/>
      </c>
      <c r="AC1276" s="147" t="str">
        <f t="shared" si="153"/>
        <v/>
      </c>
      <c r="AD1276" s="11" t="str">
        <f t="shared" si="154"/>
        <v/>
      </c>
      <c r="AE1276" s="11" t="str">
        <f t="array" ref="AE1276">IF(ISBLANK(D1276),"",IF(OR($H$2="y",$H$2="m"),IF(AA1276=AA1275,IF(OR(AB1276=$AB$4:$AB1275)=FALSE,AE1275&amp;C1276,AE1275),"("&amp;C1276)&amp;IF(AA1276=AA1277,IF(OR(AB1277=$AB$4:$AB1276)=FALSE,", ",""),") "),""))</f>
        <v/>
      </c>
      <c r="AF1276" s="11" t="str">
        <f t="shared" si="155"/>
        <v/>
      </c>
      <c r="AG1276" s="11" t="str">
        <f t="array" ref="AG1276">IF(ISBLANK(D1276),"",IF(OR($H$2="y",$H$2="m"),IF(AA1276=AA1275,IF(OR(AC1276=$AC$4:$AC1275)=FALSE,AG1275&amp;AF1276,AG1275),"("&amp;AF1276)&amp;IF(AA1276=AA1277,IF(OR(AC1277=$AC$4:$AC1276)=FALSE,", ",""),") "),""))</f>
        <v/>
      </c>
      <c r="AH1276" s="10" t="str">
        <f>IF((ISBLANK(D1276)),"",IF(D1276=D1275,AH1275,"")&amp;IF(B1275&lt;&gt;B1276,((IF(ISBLANK(E1276),$D$3&amp;"Non-type material: "&amp;$D$3,$D$3&amp;INDEX('type-categories'!$A$2:$B$100,MATCH(E1276,'type-categories'!$A$2:$A$100,0),2)&amp;$D$3))),"")&amp;(IF(K1276&lt;&gt;K1275,$C$2&amp;K1276&amp;$K$3&amp;$C$2&amp;" ",(IF(B1276&lt;&gt;B1275,$C$2&amp;K1276&amp;$K$3&amp;$C$2&amp;" ",""))))&amp;(IF(L1276="","",((IF(L1276&lt;&gt;L1275,$D$2&amp;L1276&amp;$L$3&amp;$D$2&amp;" ",IF(B1276&lt;&gt;B1275,$D$2&amp;L1276&amp;$L$3&amp;$D$2&amp;" ",""))))))&amp;(IF(M1276="","",((IF(M1276&lt;&gt;M1275,$E$2&amp;M1276&amp;$E$2&amp;","&amp;" ",IF(B1276&lt;&gt;B1275,$E$2&amp;M1276&amp;$E$2&amp;",",""))))))&amp;(IF(N1276="","",IF(N1276&lt;&gt;N1275,N1276&amp;", ",IF(B1276&lt;&gt;B1275,N1276&amp;", ",""))))&amp;(IF(ISBLANK(O1276),"",(IF(O1276&lt;&gt;O1275,O1276&amp;", ",IF(B1276&lt;&gt;B1275,O1276&amp;", ","")))))&amp;(IF(ISBLANK(P1276),"",(IF(P1276&lt;&gt;P1275,P1276&amp;", ",IF(B1276&lt;&gt;B1275,P1276&amp;", ",IF(Z1276&lt;&gt;Z1275,P1276&amp;", ",""))))))&amp;(IF(ISBLANK(Q1276),"",(IF(Q1276&lt;&gt;Q1275,Q1276&amp;", ",IF(B1276&lt;&gt;B1275,Q1276&amp;", ",IF(Z1276&lt;&gt;Z1275,Q1276&amp;", ",""))))))&amp;(IF(ISBLANK(R1276),"",(IF(R1276&lt;&gt;R1275,R1276&amp;"m, ",IF(B1276&lt;&gt;B1275,R1276&amp;"m, ",IF(Z1276&lt;&gt;Z1275,R1276&amp;"m, ",""))))))&amp;IF(ISBLANK(S1276),"",(IF(B1276&lt;&gt;B1275,S1276&amp;", ",IF(S1276&lt;&gt;S1275,IF((Z1276=Z1275),"same locality "&amp;S1276&amp;", ",S1276&amp;", "),""))))&amp;(IF(ISBLANK(T1276),"",(IF(T1276&lt;&gt;T1275,IF(ISBLANK(F$2),T1276&amp;", ",T1276&amp;" "&amp;F$2&amp;", "),(IF(B1276&lt;&gt;B1275,IF(ISBLANK(F$2),T1276&amp;", ",T1276&amp;" "&amp;F$2&amp;", "),(IF(Z1276&lt;&gt;Z1275,IF(ISBLANK(F$2),T1276&amp;", ",T1276&amp;" "&amp;F$2&amp;", "),IF((U1276&lt;&gt;U1275)*($G$2="Y"),"same collector, ","")))))))))&amp;(IF(ISBLANK(U1276),"",(IF(U1276&lt;&gt;U1275,U1276&amp;", ",(IF(B1276&lt;&gt;B1275,U1276&amp;", ",IF(Z1276&lt;&gt;Z1275,U1276&amp;", ",(IF(T1276&lt;&gt;T1275,IF((T1276&lt;&gt;T1275)*($G$2="Y"),"same date, ", ""),IF((T1276=T1275)*(U1276=U1275)*(S1276&lt;&gt;S1275)*($G$2="Y"),"same collector and date, ", ""))))))))))&amp;(IF(ISBLANK(V1276),"",V1276&amp;", "))&amp;IF((AA1276&lt;&gt;AA1277)*($H$2="y"),AD1276&amp;AE1276,IF((AA1276&lt;&gt;AA1277)*($H$2="m"),AD1276&amp;AG1276,IF(($H$2&lt;&gt;"m")*($H$2&lt;&gt;"Y"),(IF(F1276=0,"",F1276&amp;" "&amp;$F$4&amp;" "))&amp;(IF(G1276=0,"",G1276&amp;" "&amp;$G$4&amp;" "))&amp;(IF(H1276=0,"",H1276&amp;" "&amp;H$4&amp;" "))&amp;(IF(I1276=0,"",I1276&amp;" "&amp;$I$4&amp;" "))&amp;(IF(J1276=0,"",J1276&amp;" "&amp;$J$4&amp;" "))&amp;IF((ISBLANK(C1276)),"","("&amp;C1276&amp;")"),"")))&amp;IF((B1276=B1277)*(K1276=K1277)*(L1276=L1277)*(M1276=M1277),IF(($H$2&lt;&gt;"m")*($H$2&lt;&gt;"Y"), ", ", IF((ISNUMBER(FIND(")",AE1276))), ", ", "")),IF((B1276=B1277)*(K1276=K1277)*(L1276=L1277),"; ",". ")))</f>
        <v/>
      </c>
      <c r="AI1276" s="1"/>
    </row>
    <row r="1277" spans="1:35" x14ac:dyDescent="0.25">
      <c r="A1277" s="3" t="str">
        <f t="shared" si="156"/>
        <v/>
      </c>
      <c r="B1277" s="53" t="str">
        <f t="shared" si="160"/>
        <v/>
      </c>
      <c r="C1277" s="57"/>
      <c r="D1277" s="57"/>
      <c r="E1277" s="57"/>
      <c r="F1277" s="57"/>
      <c r="G1277" s="57"/>
      <c r="H1277" s="57"/>
      <c r="I1277" s="57"/>
      <c r="J1277" s="57"/>
      <c r="K1277" s="57"/>
      <c r="L1277" s="57"/>
      <c r="M1277" s="57"/>
      <c r="N1277" s="57"/>
      <c r="O1277" s="58"/>
      <c r="P1277" s="58"/>
      <c r="Q1277" s="58"/>
      <c r="R1277" s="58"/>
      <c r="S1277" s="54"/>
      <c r="T1277" s="57"/>
      <c r="U1277" s="57"/>
      <c r="V1277" s="57"/>
      <c r="W1277" s="57"/>
      <c r="X1277" s="147" t="str">
        <f>IF(ISBLANK(D1277),"",IF('order-admin-units'!$I$1&lt;&gt;"y", "", IF((K1277="")*(ISBLANK(D1277)=FALSE), 'order-admin-units'!$B$1+1, VLOOKUP(K1277, ordercountry, 2))))</f>
        <v/>
      </c>
      <c r="Y1277" s="147" t="str">
        <f>IF(ISBLANK(D1277),"",IF('order-admin-units'!$I$1&lt;&gt;"y", "", IF(L1277="", 'order-admin-units'!$B$2+1, VLOOKUP(K1277&amp;"@"&amp;L1277, orderadmin, 2))))</f>
        <v/>
      </c>
      <c r="Z1277" s="147" t="str">
        <f t="shared" si="157"/>
        <v/>
      </c>
      <c r="AA1277" s="147" t="str">
        <f t="shared" si="158"/>
        <v/>
      </c>
      <c r="AB1277" s="147" t="str">
        <f t="shared" si="159"/>
        <v/>
      </c>
      <c r="AC1277" s="147" t="str">
        <f t="shared" si="153"/>
        <v/>
      </c>
      <c r="AD1277" s="11" t="str">
        <f t="shared" si="154"/>
        <v/>
      </c>
      <c r="AE1277" s="11" t="str">
        <f t="array" ref="AE1277">IF(ISBLANK(D1277),"",IF(OR($H$2="y",$H$2="m"),IF(AA1277=AA1276,IF(OR(AB1277=$AB$4:$AB1276)=FALSE,AE1276&amp;C1277,AE1276),"("&amp;C1277)&amp;IF(AA1277=AA1278,IF(OR(AB1278=$AB$4:$AB1277)=FALSE,", ",""),") "),""))</f>
        <v/>
      </c>
      <c r="AF1277" s="11" t="str">
        <f t="shared" si="155"/>
        <v/>
      </c>
      <c r="AG1277" s="11" t="str">
        <f t="array" ref="AG1277">IF(ISBLANK(D1277),"",IF(OR($H$2="y",$H$2="m"),IF(AA1277=AA1276,IF(OR(AC1277=$AC$4:$AC1276)=FALSE,AG1276&amp;AF1277,AG1276),"("&amp;AF1277)&amp;IF(AA1277=AA1278,IF(OR(AC1278=$AC$4:$AC1277)=FALSE,", ",""),") "),""))</f>
        <v/>
      </c>
      <c r="AH1277" s="10" t="str">
        <f>IF((ISBLANK(D1277)),"",IF(D1277=D1276,AH1276,"")&amp;IF(B1276&lt;&gt;B1277,((IF(ISBLANK(E1277),$D$3&amp;"Non-type material: "&amp;$D$3,$D$3&amp;INDEX('type-categories'!$A$2:$B$100,MATCH(E1277,'type-categories'!$A$2:$A$100,0),2)&amp;$D$3))),"")&amp;(IF(K1277&lt;&gt;K1276,$C$2&amp;K1277&amp;$K$3&amp;$C$2&amp;" ",(IF(B1277&lt;&gt;B1276,$C$2&amp;K1277&amp;$K$3&amp;$C$2&amp;" ",""))))&amp;(IF(L1277="","",((IF(L1277&lt;&gt;L1276,$D$2&amp;L1277&amp;$L$3&amp;$D$2&amp;" ",IF(B1277&lt;&gt;B1276,$D$2&amp;L1277&amp;$L$3&amp;$D$2&amp;" ",""))))))&amp;(IF(M1277="","",((IF(M1277&lt;&gt;M1276,$E$2&amp;M1277&amp;$E$2&amp;","&amp;" ",IF(B1277&lt;&gt;B1276,$E$2&amp;M1277&amp;$E$2&amp;",",""))))))&amp;(IF(N1277="","",IF(N1277&lt;&gt;N1276,N1277&amp;", ",IF(B1277&lt;&gt;B1276,N1277&amp;", ",""))))&amp;(IF(ISBLANK(O1277),"",(IF(O1277&lt;&gt;O1276,O1277&amp;", ",IF(B1277&lt;&gt;B1276,O1277&amp;", ","")))))&amp;(IF(ISBLANK(P1277),"",(IF(P1277&lt;&gt;P1276,P1277&amp;", ",IF(B1277&lt;&gt;B1276,P1277&amp;", ",IF(Z1277&lt;&gt;Z1276,P1277&amp;", ",""))))))&amp;(IF(ISBLANK(Q1277),"",(IF(Q1277&lt;&gt;Q1276,Q1277&amp;", ",IF(B1277&lt;&gt;B1276,Q1277&amp;", ",IF(Z1277&lt;&gt;Z1276,Q1277&amp;", ",""))))))&amp;(IF(ISBLANK(R1277),"",(IF(R1277&lt;&gt;R1276,R1277&amp;"m, ",IF(B1277&lt;&gt;B1276,R1277&amp;"m, ",IF(Z1277&lt;&gt;Z1276,R1277&amp;"m, ",""))))))&amp;IF(ISBLANK(S1277),"",(IF(B1277&lt;&gt;B1276,S1277&amp;", ",IF(S1277&lt;&gt;S1276,IF((Z1277=Z1276),"same locality "&amp;S1277&amp;", ",S1277&amp;", "),""))))&amp;(IF(ISBLANK(T1277),"",(IF(T1277&lt;&gt;T1276,IF(ISBLANK(F$2),T1277&amp;", ",T1277&amp;" "&amp;F$2&amp;", "),(IF(B1277&lt;&gt;B1276,IF(ISBLANK(F$2),T1277&amp;", ",T1277&amp;" "&amp;F$2&amp;", "),(IF(Z1277&lt;&gt;Z1276,IF(ISBLANK(F$2),T1277&amp;", ",T1277&amp;" "&amp;F$2&amp;", "),IF((U1277&lt;&gt;U1276)*($G$2="Y"),"same collector, ","")))))))))&amp;(IF(ISBLANK(U1277),"",(IF(U1277&lt;&gt;U1276,U1277&amp;", ",(IF(B1277&lt;&gt;B1276,U1277&amp;", ",IF(Z1277&lt;&gt;Z1276,U1277&amp;", ",(IF(T1277&lt;&gt;T1276,IF((T1277&lt;&gt;T1276)*($G$2="Y"),"same date, ", ""),IF((T1277=T1276)*(U1277=U1276)*(S1277&lt;&gt;S1276)*($G$2="Y"),"same collector and date, ", ""))))))))))&amp;(IF(ISBLANK(V1277),"",V1277&amp;", "))&amp;IF((AA1277&lt;&gt;AA1278)*($H$2="y"),AD1277&amp;AE1277,IF((AA1277&lt;&gt;AA1278)*($H$2="m"),AD1277&amp;AG1277,IF(($H$2&lt;&gt;"m")*($H$2&lt;&gt;"Y"),(IF(F1277=0,"",F1277&amp;" "&amp;$F$4&amp;" "))&amp;(IF(G1277=0,"",G1277&amp;" "&amp;$G$4&amp;" "))&amp;(IF(H1277=0,"",H1277&amp;" "&amp;H$4&amp;" "))&amp;(IF(I1277=0,"",I1277&amp;" "&amp;$I$4&amp;" "))&amp;(IF(J1277=0,"",J1277&amp;" "&amp;$J$4&amp;" "))&amp;IF((ISBLANK(C1277)),"","("&amp;C1277&amp;")"),"")))&amp;IF((B1277=B1278)*(K1277=K1278)*(L1277=L1278)*(M1277=M1278),IF(($H$2&lt;&gt;"m")*($H$2&lt;&gt;"Y"), ", ", IF((ISNUMBER(FIND(")",AE1277))), ", ", "")),IF((B1277=B1278)*(K1277=K1278)*(L1277=L1278),"; ",". ")))</f>
        <v/>
      </c>
      <c r="AI1277" s="1"/>
    </row>
    <row r="1278" spans="1:35" x14ac:dyDescent="0.25">
      <c r="A1278" s="3" t="str">
        <f t="shared" si="156"/>
        <v/>
      </c>
      <c r="B1278" s="53" t="str">
        <f t="shared" si="160"/>
        <v/>
      </c>
      <c r="C1278" s="57"/>
      <c r="D1278" s="57"/>
      <c r="E1278" s="57"/>
      <c r="F1278" s="57"/>
      <c r="G1278" s="57"/>
      <c r="H1278" s="57"/>
      <c r="I1278" s="57"/>
      <c r="J1278" s="57"/>
      <c r="K1278" s="57"/>
      <c r="L1278" s="57"/>
      <c r="M1278" s="57"/>
      <c r="N1278" s="57"/>
      <c r="O1278" s="58"/>
      <c r="P1278" s="58"/>
      <c r="Q1278" s="58"/>
      <c r="R1278" s="58"/>
      <c r="S1278" s="54"/>
      <c r="T1278" s="57"/>
      <c r="U1278" s="57"/>
      <c r="V1278" s="57"/>
      <c r="W1278" s="57"/>
      <c r="X1278" s="147" t="str">
        <f>IF(ISBLANK(D1278),"",IF('order-admin-units'!$I$1&lt;&gt;"y", "", IF((K1278="")*(ISBLANK(D1278)=FALSE), 'order-admin-units'!$B$1+1, VLOOKUP(K1278, ordercountry, 2))))</f>
        <v/>
      </c>
      <c r="Y1278" s="147" t="str">
        <f>IF(ISBLANK(D1278),"",IF('order-admin-units'!$I$1&lt;&gt;"y", "", IF(L1278="", 'order-admin-units'!$B$2+1, VLOOKUP(K1278&amp;"@"&amp;L1278, orderadmin, 2))))</f>
        <v/>
      </c>
      <c r="Z1278" s="147" t="str">
        <f t="shared" si="157"/>
        <v/>
      </c>
      <c r="AA1278" s="147" t="str">
        <f t="shared" si="158"/>
        <v/>
      </c>
      <c r="AB1278" s="147" t="str">
        <f t="shared" si="159"/>
        <v/>
      </c>
      <c r="AC1278" s="147" t="str">
        <f t="shared" si="153"/>
        <v/>
      </c>
      <c r="AD1278" s="11" t="str">
        <f t="shared" si="154"/>
        <v/>
      </c>
      <c r="AE1278" s="11" t="str">
        <f t="array" ref="AE1278">IF(ISBLANK(D1278),"",IF(OR($H$2="y",$H$2="m"),IF(AA1278=AA1277,IF(OR(AB1278=$AB$4:$AB1277)=FALSE,AE1277&amp;C1278,AE1277),"("&amp;C1278)&amp;IF(AA1278=AA1279,IF(OR(AB1279=$AB$4:$AB1278)=FALSE,", ",""),") "),""))</f>
        <v/>
      </c>
      <c r="AF1278" s="11" t="str">
        <f t="shared" si="155"/>
        <v/>
      </c>
      <c r="AG1278" s="11" t="str">
        <f t="array" ref="AG1278">IF(ISBLANK(D1278),"",IF(OR($H$2="y",$H$2="m"),IF(AA1278=AA1277,IF(OR(AC1278=$AC$4:$AC1277)=FALSE,AG1277&amp;AF1278,AG1277),"("&amp;AF1278)&amp;IF(AA1278=AA1279,IF(OR(AC1279=$AC$4:$AC1278)=FALSE,", ",""),") "),""))</f>
        <v/>
      </c>
      <c r="AH1278" s="10" t="str">
        <f>IF((ISBLANK(D1278)),"",IF(D1278=D1277,AH1277,"")&amp;IF(B1277&lt;&gt;B1278,((IF(ISBLANK(E1278),$D$3&amp;"Non-type material: "&amp;$D$3,$D$3&amp;INDEX('type-categories'!$A$2:$B$100,MATCH(E1278,'type-categories'!$A$2:$A$100,0),2)&amp;$D$3))),"")&amp;(IF(K1278&lt;&gt;K1277,$C$2&amp;K1278&amp;$K$3&amp;$C$2&amp;" ",(IF(B1278&lt;&gt;B1277,$C$2&amp;K1278&amp;$K$3&amp;$C$2&amp;" ",""))))&amp;(IF(L1278="","",((IF(L1278&lt;&gt;L1277,$D$2&amp;L1278&amp;$L$3&amp;$D$2&amp;" ",IF(B1278&lt;&gt;B1277,$D$2&amp;L1278&amp;$L$3&amp;$D$2&amp;" ",""))))))&amp;(IF(M1278="","",((IF(M1278&lt;&gt;M1277,$E$2&amp;M1278&amp;$E$2&amp;","&amp;" ",IF(B1278&lt;&gt;B1277,$E$2&amp;M1278&amp;$E$2&amp;",",""))))))&amp;(IF(N1278="","",IF(N1278&lt;&gt;N1277,N1278&amp;", ",IF(B1278&lt;&gt;B1277,N1278&amp;", ",""))))&amp;(IF(ISBLANK(O1278),"",(IF(O1278&lt;&gt;O1277,O1278&amp;", ",IF(B1278&lt;&gt;B1277,O1278&amp;", ","")))))&amp;(IF(ISBLANK(P1278),"",(IF(P1278&lt;&gt;P1277,P1278&amp;", ",IF(B1278&lt;&gt;B1277,P1278&amp;", ",IF(Z1278&lt;&gt;Z1277,P1278&amp;", ",""))))))&amp;(IF(ISBLANK(Q1278),"",(IF(Q1278&lt;&gt;Q1277,Q1278&amp;", ",IF(B1278&lt;&gt;B1277,Q1278&amp;", ",IF(Z1278&lt;&gt;Z1277,Q1278&amp;", ",""))))))&amp;(IF(ISBLANK(R1278),"",(IF(R1278&lt;&gt;R1277,R1278&amp;"m, ",IF(B1278&lt;&gt;B1277,R1278&amp;"m, ",IF(Z1278&lt;&gt;Z1277,R1278&amp;"m, ",""))))))&amp;IF(ISBLANK(S1278),"",(IF(B1278&lt;&gt;B1277,S1278&amp;", ",IF(S1278&lt;&gt;S1277,IF((Z1278=Z1277),"same locality "&amp;S1278&amp;", ",S1278&amp;", "),""))))&amp;(IF(ISBLANK(T1278),"",(IF(T1278&lt;&gt;T1277,IF(ISBLANK(F$2),T1278&amp;", ",T1278&amp;" "&amp;F$2&amp;", "),(IF(B1278&lt;&gt;B1277,IF(ISBLANK(F$2),T1278&amp;", ",T1278&amp;" "&amp;F$2&amp;", "),(IF(Z1278&lt;&gt;Z1277,IF(ISBLANK(F$2),T1278&amp;", ",T1278&amp;" "&amp;F$2&amp;", "),IF((U1278&lt;&gt;U1277)*($G$2="Y"),"same collector, ","")))))))))&amp;(IF(ISBLANK(U1278),"",(IF(U1278&lt;&gt;U1277,U1278&amp;", ",(IF(B1278&lt;&gt;B1277,U1278&amp;", ",IF(Z1278&lt;&gt;Z1277,U1278&amp;", ",(IF(T1278&lt;&gt;T1277,IF((T1278&lt;&gt;T1277)*($G$2="Y"),"same date, ", ""),IF((T1278=T1277)*(U1278=U1277)*(S1278&lt;&gt;S1277)*($G$2="Y"),"same collector and date, ", ""))))))))))&amp;(IF(ISBLANK(V1278),"",V1278&amp;", "))&amp;IF((AA1278&lt;&gt;AA1279)*($H$2="y"),AD1278&amp;AE1278,IF((AA1278&lt;&gt;AA1279)*($H$2="m"),AD1278&amp;AG1278,IF(($H$2&lt;&gt;"m")*($H$2&lt;&gt;"Y"),(IF(F1278=0,"",F1278&amp;" "&amp;$F$4&amp;" "))&amp;(IF(G1278=0,"",G1278&amp;" "&amp;$G$4&amp;" "))&amp;(IF(H1278=0,"",H1278&amp;" "&amp;H$4&amp;" "))&amp;(IF(I1278=0,"",I1278&amp;" "&amp;$I$4&amp;" "))&amp;(IF(J1278=0,"",J1278&amp;" "&amp;$J$4&amp;" "))&amp;IF((ISBLANK(C1278)),"","("&amp;C1278&amp;")"),"")))&amp;IF((B1278=B1279)*(K1278=K1279)*(L1278=L1279)*(M1278=M1279),IF(($H$2&lt;&gt;"m")*($H$2&lt;&gt;"Y"), ", ", IF((ISNUMBER(FIND(")",AE1278))), ", ", "")),IF((B1278=B1279)*(K1278=K1279)*(L1278=L1279),"; ",". ")))</f>
        <v/>
      </c>
      <c r="AI1278" s="1"/>
    </row>
    <row r="1279" spans="1:35" x14ac:dyDescent="0.25">
      <c r="A1279" s="3" t="str">
        <f t="shared" si="156"/>
        <v/>
      </c>
      <c r="B1279" s="53" t="str">
        <f t="shared" si="160"/>
        <v/>
      </c>
      <c r="C1279" s="57"/>
      <c r="D1279" s="57"/>
      <c r="E1279" s="57"/>
      <c r="F1279" s="57"/>
      <c r="G1279" s="57"/>
      <c r="H1279" s="57"/>
      <c r="I1279" s="57"/>
      <c r="J1279" s="57"/>
      <c r="K1279" s="57"/>
      <c r="L1279" s="57"/>
      <c r="M1279" s="54"/>
      <c r="N1279" s="57"/>
      <c r="O1279" s="58"/>
      <c r="P1279" s="58"/>
      <c r="Q1279" s="58"/>
      <c r="R1279" s="58"/>
      <c r="S1279" s="54"/>
      <c r="T1279" s="57"/>
      <c r="U1279" s="57"/>
      <c r="V1279" s="57"/>
      <c r="W1279" s="57"/>
      <c r="X1279" s="147" t="str">
        <f>IF(ISBLANK(D1279),"",IF('order-admin-units'!$I$1&lt;&gt;"y", "", IF((K1279="")*(ISBLANK(D1279)=FALSE), 'order-admin-units'!$B$1+1, VLOOKUP(K1279, ordercountry, 2))))</f>
        <v/>
      </c>
      <c r="Y1279" s="147" t="str">
        <f>IF(ISBLANK(D1279),"",IF('order-admin-units'!$I$1&lt;&gt;"y", "", IF(L1279="", 'order-admin-units'!$B$2+1, VLOOKUP(K1279&amp;"@"&amp;L1279, orderadmin, 2))))</f>
        <v/>
      </c>
      <c r="Z1279" s="147" t="str">
        <f t="shared" si="157"/>
        <v/>
      </c>
      <c r="AA1279" s="147" t="str">
        <f t="shared" si="158"/>
        <v/>
      </c>
      <c r="AB1279" s="147" t="str">
        <f t="shared" si="159"/>
        <v/>
      </c>
      <c r="AC1279" s="147" t="str">
        <f t="shared" si="153"/>
        <v/>
      </c>
      <c r="AD1279" s="11" t="str">
        <f t="shared" si="154"/>
        <v/>
      </c>
      <c r="AE1279" s="11" t="str">
        <f t="array" ref="AE1279">IF(ISBLANK(D1279),"",IF(OR($H$2="y",$H$2="m"),IF(AA1279=AA1278,IF(OR(AB1279=$AB$4:$AB1278)=FALSE,AE1278&amp;C1279,AE1278),"("&amp;C1279)&amp;IF(AA1279=AA1280,IF(OR(AB1280=$AB$4:$AB1279)=FALSE,", ",""),") "),""))</f>
        <v/>
      </c>
      <c r="AF1279" s="11" t="str">
        <f t="shared" si="155"/>
        <v/>
      </c>
      <c r="AG1279" s="11" t="str">
        <f t="array" ref="AG1279">IF(ISBLANK(D1279),"",IF(OR($H$2="y",$H$2="m"),IF(AA1279=AA1278,IF(OR(AC1279=$AC$4:$AC1278)=FALSE,AG1278&amp;AF1279,AG1278),"("&amp;AF1279)&amp;IF(AA1279=AA1280,IF(OR(AC1280=$AC$4:$AC1279)=FALSE,", ",""),") "),""))</f>
        <v/>
      </c>
      <c r="AH1279" s="10" t="str">
        <f>IF((ISBLANK(D1279)),"",IF(D1279=D1278,AH1278,"")&amp;IF(B1278&lt;&gt;B1279,((IF(ISBLANK(E1279),$D$3&amp;"Non-type material: "&amp;$D$3,$D$3&amp;INDEX('type-categories'!$A$2:$B$100,MATCH(E1279,'type-categories'!$A$2:$A$100,0),2)&amp;$D$3))),"")&amp;(IF(K1279&lt;&gt;K1278,$C$2&amp;K1279&amp;$K$3&amp;$C$2&amp;" ",(IF(B1279&lt;&gt;B1278,$C$2&amp;K1279&amp;$K$3&amp;$C$2&amp;" ",""))))&amp;(IF(L1279="","",((IF(L1279&lt;&gt;L1278,$D$2&amp;L1279&amp;$L$3&amp;$D$2&amp;" ",IF(B1279&lt;&gt;B1278,$D$2&amp;L1279&amp;$L$3&amp;$D$2&amp;" ",""))))))&amp;(IF(M1279="","",((IF(M1279&lt;&gt;M1278,$E$2&amp;M1279&amp;$E$2&amp;","&amp;" ",IF(B1279&lt;&gt;B1278,$E$2&amp;M1279&amp;$E$2&amp;",",""))))))&amp;(IF(N1279="","",IF(N1279&lt;&gt;N1278,N1279&amp;", ",IF(B1279&lt;&gt;B1278,N1279&amp;", ",""))))&amp;(IF(ISBLANK(O1279),"",(IF(O1279&lt;&gt;O1278,O1279&amp;", ",IF(B1279&lt;&gt;B1278,O1279&amp;", ","")))))&amp;(IF(ISBLANK(P1279),"",(IF(P1279&lt;&gt;P1278,P1279&amp;", ",IF(B1279&lt;&gt;B1278,P1279&amp;", ",IF(Z1279&lt;&gt;Z1278,P1279&amp;", ",""))))))&amp;(IF(ISBLANK(Q1279),"",(IF(Q1279&lt;&gt;Q1278,Q1279&amp;", ",IF(B1279&lt;&gt;B1278,Q1279&amp;", ",IF(Z1279&lt;&gt;Z1278,Q1279&amp;", ",""))))))&amp;(IF(ISBLANK(R1279),"",(IF(R1279&lt;&gt;R1278,R1279&amp;"m, ",IF(B1279&lt;&gt;B1278,R1279&amp;"m, ",IF(Z1279&lt;&gt;Z1278,R1279&amp;"m, ",""))))))&amp;IF(ISBLANK(S1279),"",(IF(B1279&lt;&gt;B1278,S1279&amp;", ",IF(S1279&lt;&gt;S1278,IF((Z1279=Z1278),"same locality "&amp;S1279&amp;", ",S1279&amp;", "),""))))&amp;(IF(ISBLANK(T1279),"",(IF(T1279&lt;&gt;T1278,IF(ISBLANK(F$2),T1279&amp;", ",T1279&amp;" "&amp;F$2&amp;", "),(IF(B1279&lt;&gt;B1278,IF(ISBLANK(F$2),T1279&amp;", ",T1279&amp;" "&amp;F$2&amp;", "),(IF(Z1279&lt;&gt;Z1278,IF(ISBLANK(F$2),T1279&amp;", ",T1279&amp;" "&amp;F$2&amp;", "),IF((U1279&lt;&gt;U1278)*($G$2="Y"),"same collector, ","")))))))))&amp;(IF(ISBLANK(U1279),"",(IF(U1279&lt;&gt;U1278,U1279&amp;", ",(IF(B1279&lt;&gt;B1278,U1279&amp;", ",IF(Z1279&lt;&gt;Z1278,U1279&amp;", ",(IF(T1279&lt;&gt;T1278,IF((T1279&lt;&gt;T1278)*($G$2="Y"),"same date, ", ""),IF((T1279=T1278)*(U1279=U1278)*(S1279&lt;&gt;S1278)*($G$2="Y"),"same collector and date, ", ""))))))))))&amp;(IF(ISBLANK(V1279),"",V1279&amp;", "))&amp;IF((AA1279&lt;&gt;AA1280)*($H$2="y"),AD1279&amp;AE1279,IF((AA1279&lt;&gt;AA1280)*($H$2="m"),AD1279&amp;AG1279,IF(($H$2&lt;&gt;"m")*($H$2&lt;&gt;"Y"),(IF(F1279=0,"",F1279&amp;" "&amp;$F$4&amp;" "))&amp;(IF(G1279=0,"",G1279&amp;" "&amp;$G$4&amp;" "))&amp;(IF(H1279=0,"",H1279&amp;" "&amp;H$4&amp;" "))&amp;(IF(I1279=0,"",I1279&amp;" "&amp;$I$4&amp;" "))&amp;(IF(J1279=0,"",J1279&amp;" "&amp;$J$4&amp;" "))&amp;IF((ISBLANK(C1279)),"","("&amp;C1279&amp;")"),"")))&amp;IF((B1279=B1280)*(K1279=K1280)*(L1279=L1280)*(M1279=M1280),IF(($H$2&lt;&gt;"m")*($H$2&lt;&gt;"Y"), ", ", IF((ISNUMBER(FIND(")",AE1279))), ", ", "")),IF((B1279=B1280)*(K1279=K1280)*(L1279=L1280),"; ",". ")))</f>
        <v/>
      </c>
      <c r="AI1279" s="1"/>
    </row>
    <row r="1280" spans="1:35" x14ac:dyDescent="0.25">
      <c r="A1280" s="3" t="str">
        <f t="shared" si="156"/>
        <v/>
      </c>
      <c r="B1280" s="53" t="str">
        <f t="shared" si="160"/>
        <v/>
      </c>
      <c r="C1280" s="57"/>
      <c r="D1280" s="57"/>
      <c r="E1280" s="57"/>
      <c r="F1280" s="57"/>
      <c r="G1280" s="57"/>
      <c r="H1280" s="57"/>
      <c r="I1280" s="57"/>
      <c r="J1280" s="57"/>
      <c r="K1280" s="57"/>
      <c r="L1280" s="57"/>
      <c r="M1280" s="54"/>
      <c r="N1280" s="57"/>
      <c r="O1280" s="58"/>
      <c r="P1280" s="58"/>
      <c r="Q1280" s="58"/>
      <c r="R1280" s="58"/>
      <c r="S1280" s="54"/>
      <c r="T1280" s="57"/>
      <c r="U1280" s="57"/>
      <c r="V1280" s="57"/>
      <c r="W1280" s="57"/>
      <c r="X1280" s="147" t="str">
        <f>IF(ISBLANK(D1280),"",IF('order-admin-units'!$I$1&lt;&gt;"y", "", IF((K1280="")*(ISBLANK(D1280)=FALSE), 'order-admin-units'!$B$1+1, VLOOKUP(K1280, ordercountry, 2))))</f>
        <v/>
      </c>
      <c r="Y1280" s="147" t="str">
        <f>IF(ISBLANK(D1280),"",IF('order-admin-units'!$I$1&lt;&gt;"y", "", IF(L1280="", 'order-admin-units'!$B$2+1, VLOOKUP(K1280&amp;"@"&amp;L1280, orderadmin, 2))))</f>
        <v/>
      </c>
      <c r="Z1280" s="147" t="str">
        <f t="shared" si="157"/>
        <v/>
      </c>
      <c r="AA1280" s="147" t="str">
        <f t="shared" si="158"/>
        <v/>
      </c>
      <c r="AB1280" s="147" t="str">
        <f t="shared" si="159"/>
        <v/>
      </c>
      <c r="AC1280" s="147" t="str">
        <f t="shared" si="153"/>
        <v/>
      </c>
      <c r="AD1280" s="11" t="str">
        <f t="shared" si="154"/>
        <v/>
      </c>
      <c r="AE1280" s="11" t="str">
        <f t="array" ref="AE1280">IF(ISBLANK(D1280),"",IF(OR($H$2="y",$H$2="m"),IF(AA1280=AA1279,IF(OR(AB1280=$AB$4:$AB1279)=FALSE,AE1279&amp;C1280,AE1279),"("&amp;C1280)&amp;IF(AA1280=AA1281,IF(OR(AB1281=$AB$4:$AB1280)=FALSE,", ",""),") "),""))</f>
        <v/>
      </c>
      <c r="AF1280" s="11" t="str">
        <f t="shared" si="155"/>
        <v/>
      </c>
      <c r="AG1280" s="11" t="str">
        <f t="array" ref="AG1280">IF(ISBLANK(D1280),"",IF(OR($H$2="y",$H$2="m"),IF(AA1280=AA1279,IF(OR(AC1280=$AC$4:$AC1279)=FALSE,AG1279&amp;AF1280,AG1279),"("&amp;AF1280)&amp;IF(AA1280=AA1281,IF(OR(AC1281=$AC$4:$AC1280)=FALSE,", ",""),") "),""))</f>
        <v/>
      </c>
      <c r="AH1280" s="10" t="str">
        <f>IF((ISBLANK(D1280)),"",IF(D1280=D1279,AH1279,"")&amp;IF(B1279&lt;&gt;B1280,((IF(ISBLANK(E1280),$D$3&amp;"Non-type material: "&amp;$D$3,$D$3&amp;INDEX('type-categories'!$A$2:$B$100,MATCH(E1280,'type-categories'!$A$2:$A$100,0),2)&amp;$D$3))),"")&amp;(IF(K1280&lt;&gt;K1279,$C$2&amp;K1280&amp;$K$3&amp;$C$2&amp;" ",(IF(B1280&lt;&gt;B1279,$C$2&amp;K1280&amp;$K$3&amp;$C$2&amp;" ",""))))&amp;(IF(L1280="","",((IF(L1280&lt;&gt;L1279,$D$2&amp;L1280&amp;$L$3&amp;$D$2&amp;" ",IF(B1280&lt;&gt;B1279,$D$2&amp;L1280&amp;$L$3&amp;$D$2&amp;" ",""))))))&amp;(IF(M1280="","",((IF(M1280&lt;&gt;M1279,$E$2&amp;M1280&amp;$E$2&amp;","&amp;" ",IF(B1280&lt;&gt;B1279,$E$2&amp;M1280&amp;$E$2&amp;",",""))))))&amp;(IF(N1280="","",IF(N1280&lt;&gt;N1279,N1280&amp;", ",IF(B1280&lt;&gt;B1279,N1280&amp;", ",""))))&amp;(IF(ISBLANK(O1280),"",(IF(O1280&lt;&gt;O1279,O1280&amp;", ",IF(B1280&lt;&gt;B1279,O1280&amp;", ","")))))&amp;(IF(ISBLANK(P1280),"",(IF(P1280&lt;&gt;P1279,P1280&amp;", ",IF(B1280&lt;&gt;B1279,P1280&amp;", ",IF(Z1280&lt;&gt;Z1279,P1280&amp;", ",""))))))&amp;(IF(ISBLANK(Q1280),"",(IF(Q1280&lt;&gt;Q1279,Q1280&amp;", ",IF(B1280&lt;&gt;B1279,Q1280&amp;", ",IF(Z1280&lt;&gt;Z1279,Q1280&amp;", ",""))))))&amp;(IF(ISBLANK(R1280),"",(IF(R1280&lt;&gt;R1279,R1280&amp;"m, ",IF(B1280&lt;&gt;B1279,R1280&amp;"m, ",IF(Z1280&lt;&gt;Z1279,R1280&amp;"m, ",""))))))&amp;IF(ISBLANK(S1280),"",(IF(B1280&lt;&gt;B1279,S1280&amp;", ",IF(S1280&lt;&gt;S1279,IF((Z1280=Z1279),"same locality "&amp;S1280&amp;", ",S1280&amp;", "),""))))&amp;(IF(ISBLANK(T1280),"",(IF(T1280&lt;&gt;T1279,IF(ISBLANK(F$2),T1280&amp;", ",T1280&amp;" "&amp;F$2&amp;", "),(IF(B1280&lt;&gt;B1279,IF(ISBLANK(F$2),T1280&amp;", ",T1280&amp;" "&amp;F$2&amp;", "),(IF(Z1280&lt;&gt;Z1279,IF(ISBLANK(F$2),T1280&amp;", ",T1280&amp;" "&amp;F$2&amp;", "),IF((U1280&lt;&gt;U1279)*($G$2="Y"),"same collector, ","")))))))))&amp;(IF(ISBLANK(U1280),"",(IF(U1280&lt;&gt;U1279,U1280&amp;", ",(IF(B1280&lt;&gt;B1279,U1280&amp;", ",IF(Z1280&lt;&gt;Z1279,U1280&amp;", ",(IF(T1280&lt;&gt;T1279,IF((T1280&lt;&gt;T1279)*($G$2="Y"),"same date, ", ""),IF((T1280=T1279)*(U1280=U1279)*(S1280&lt;&gt;S1279)*($G$2="Y"),"same collector and date, ", ""))))))))))&amp;(IF(ISBLANK(V1280),"",V1280&amp;", "))&amp;IF((AA1280&lt;&gt;AA1281)*($H$2="y"),AD1280&amp;AE1280,IF((AA1280&lt;&gt;AA1281)*($H$2="m"),AD1280&amp;AG1280,IF(($H$2&lt;&gt;"m")*($H$2&lt;&gt;"Y"),(IF(F1280=0,"",F1280&amp;" "&amp;$F$4&amp;" "))&amp;(IF(G1280=0,"",G1280&amp;" "&amp;$G$4&amp;" "))&amp;(IF(H1280=0,"",H1280&amp;" "&amp;H$4&amp;" "))&amp;(IF(I1280=0,"",I1280&amp;" "&amp;$I$4&amp;" "))&amp;(IF(J1280=0,"",J1280&amp;" "&amp;$J$4&amp;" "))&amp;IF((ISBLANK(C1280)),"","("&amp;C1280&amp;")"),"")))&amp;IF((B1280=B1281)*(K1280=K1281)*(L1280=L1281)*(M1280=M1281),IF(($H$2&lt;&gt;"m")*($H$2&lt;&gt;"Y"), ", ", IF((ISNUMBER(FIND(")",AE1280))), ", ", "")),IF((B1280=B1281)*(K1280=K1281)*(L1280=L1281),"; ",". ")))</f>
        <v/>
      </c>
      <c r="AI1280" s="1"/>
    </row>
    <row r="1281" spans="1:35" x14ac:dyDescent="0.25">
      <c r="A1281" s="3" t="str">
        <f t="shared" si="156"/>
        <v/>
      </c>
      <c r="B1281" s="53" t="str">
        <f t="shared" si="160"/>
        <v/>
      </c>
      <c r="C1281" s="57"/>
      <c r="D1281" s="57"/>
      <c r="E1281" s="57"/>
      <c r="F1281" s="57"/>
      <c r="G1281" s="57"/>
      <c r="H1281" s="57"/>
      <c r="I1281" s="57"/>
      <c r="J1281" s="57"/>
      <c r="K1281" s="57"/>
      <c r="L1281" s="57"/>
      <c r="M1281" s="54"/>
      <c r="N1281" s="57"/>
      <c r="O1281" s="58"/>
      <c r="P1281" s="58"/>
      <c r="Q1281" s="58"/>
      <c r="R1281" s="58"/>
      <c r="S1281" s="54"/>
      <c r="T1281" s="57"/>
      <c r="U1281" s="57"/>
      <c r="V1281" s="57"/>
      <c r="W1281" s="57"/>
      <c r="X1281" s="147" t="str">
        <f>IF(ISBLANK(D1281),"",IF('order-admin-units'!$I$1&lt;&gt;"y", "", IF((K1281="")*(ISBLANK(D1281)=FALSE), 'order-admin-units'!$B$1+1, VLOOKUP(K1281, ordercountry, 2))))</f>
        <v/>
      </c>
      <c r="Y1281" s="147" t="str">
        <f>IF(ISBLANK(D1281),"",IF('order-admin-units'!$I$1&lt;&gt;"y", "", IF(L1281="", 'order-admin-units'!$B$2+1, VLOOKUP(K1281&amp;"@"&amp;L1281, orderadmin, 2))))</f>
        <v/>
      </c>
      <c r="Z1281" s="147" t="str">
        <f t="shared" si="157"/>
        <v/>
      </c>
      <c r="AA1281" s="147" t="str">
        <f t="shared" si="158"/>
        <v/>
      </c>
      <c r="AB1281" s="147" t="str">
        <f t="shared" si="159"/>
        <v/>
      </c>
      <c r="AC1281" s="147" t="str">
        <f t="shared" si="153"/>
        <v/>
      </c>
      <c r="AD1281" s="11" t="str">
        <f t="shared" si="154"/>
        <v/>
      </c>
      <c r="AE1281" s="11" t="str">
        <f t="array" ref="AE1281">IF(ISBLANK(D1281),"",IF(OR($H$2="y",$H$2="m"),IF(AA1281=AA1280,IF(OR(AB1281=$AB$4:$AB1280)=FALSE,AE1280&amp;C1281,AE1280),"("&amp;C1281)&amp;IF(AA1281=AA1282,IF(OR(AB1282=$AB$4:$AB1281)=FALSE,", ",""),") "),""))</f>
        <v/>
      </c>
      <c r="AF1281" s="11" t="str">
        <f t="shared" si="155"/>
        <v/>
      </c>
      <c r="AG1281" s="11" t="str">
        <f t="array" ref="AG1281">IF(ISBLANK(D1281),"",IF(OR($H$2="y",$H$2="m"),IF(AA1281=AA1280,IF(OR(AC1281=$AC$4:$AC1280)=FALSE,AG1280&amp;AF1281,AG1280),"("&amp;AF1281)&amp;IF(AA1281=AA1282,IF(OR(AC1282=$AC$4:$AC1281)=FALSE,", ",""),") "),""))</f>
        <v/>
      </c>
      <c r="AH1281" s="10" t="str">
        <f>IF((ISBLANK(D1281)),"",IF(D1281=D1280,AH1280,"")&amp;IF(B1280&lt;&gt;B1281,((IF(ISBLANK(E1281),$D$3&amp;"Non-type material: "&amp;$D$3,$D$3&amp;INDEX('type-categories'!$A$2:$B$100,MATCH(E1281,'type-categories'!$A$2:$A$100,0),2)&amp;$D$3))),"")&amp;(IF(K1281&lt;&gt;K1280,$C$2&amp;K1281&amp;$K$3&amp;$C$2&amp;" ",(IF(B1281&lt;&gt;B1280,$C$2&amp;K1281&amp;$K$3&amp;$C$2&amp;" ",""))))&amp;(IF(L1281="","",((IF(L1281&lt;&gt;L1280,$D$2&amp;L1281&amp;$L$3&amp;$D$2&amp;" ",IF(B1281&lt;&gt;B1280,$D$2&amp;L1281&amp;$L$3&amp;$D$2&amp;" ",""))))))&amp;(IF(M1281="","",((IF(M1281&lt;&gt;M1280,$E$2&amp;M1281&amp;$E$2&amp;","&amp;" ",IF(B1281&lt;&gt;B1280,$E$2&amp;M1281&amp;$E$2&amp;",",""))))))&amp;(IF(N1281="","",IF(N1281&lt;&gt;N1280,N1281&amp;", ",IF(B1281&lt;&gt;B1280,N1281&amp;", ",""))))&amp;(IF(ISBLANK(O1281),"",(IF(O1281&lt;&gt;O1280,O1281&amp;", ",IF(B1281&lt;&gt;B1280,O1281&amp;", ","")))))&amp;(IF(ISBLANK(P1281),"",(IF(P1281&lt;&gt;P1280,P1281&amp;", ",IF(B1281&lt;&gt;B1280,P1281&amp;", ",IF(Z1281&lt;&gt;Z1280,P1281&amp;", ",""))))))&amp;(IF(ISBLANK(Q1281),"",(IF(Q1281&lt;&gt;Q1280,Q1281&amp;", ",IF(B1281&lt;&gt;B1280,Q1281&amp;", ",IF(Z1281&lt;&gt;Z1280,Q1281&amp;", ",""))))))&amp;(IF(ISBLANK(R1281),"",(IF(R1281&lt;&gt;R1280,R1281&amp;"m, ",IF(B1281&lt;&gt;B1280,R1281&amp;"m, ",IF(Z1281&lt;&gt;Z1280,R1281&amp;"m, ",""))))))&amp;IF(ISBLANK(S1281),"",(IF(B1281&lt;&gt;B1280,S1281&amp;", ",IF(S1281&lt;&gt;S1280,IF((Z1281=Z1280),"same locality "&amp;S1281&amp;", ",S1281&amp;", "),""))))&amp;(IF(ISBLANK(T1281),"",(IF(T1281&lt;&gt;T1280,IF(ISBLANK(F$2),T1281&amp;", ",T1281&amp;" "&amp;F$2&amp;", "),(IF(B1281&lt;&gt;B1280,IF(ISBLANK(F$2),T1281&amp;", ",T1281&amp;" "&amp;F$2&amp;", "),(IF(Z1281&lt;&gt;Z1280,IF(ISBLANK(F$2),T1281&amp;", ",T1281&amp;" "&amp;F$2&amp;", "),IF((U1281&lt;&gt;U1280)*($G$2="Y"),"same collector, ","")))))))))&amp;(IF(ISBLANK(U1281),"",(IF(U1281&lt;&gt;U1280,U1281&amp;", ",(IF(B1281&lt;&gt;B1280,U1281&amp;", ",IF(Z1281&lt;&gt;Z1280,U1281&amp;", ",(IF(T1281&lt;&gt;T1280,IF((T1281&lt;&gt;T1280)*($G$2="Y"),"same date, ", ""),IF((T1281=T1280)*(U1281=U1280)*(S1281&lt;&gt;S1280)*($G$2="Y"),"same collector and date, ", ""))))))))))&amp;(IF(ISBLANK(V1281),"",V1281&amp;", "))&amp;IF((AA1281&lt;&gt;AA1282)*($H$2="y"),AD1281&amp;AE1281,IF((AA1281&lt;&gt;AA1282)*($H$2="m"),AD1281&amp;AG1281,IF(($H$2&lt;&gt;"m")*($H$2&lt;&gt;"Y"),(IF(F1281=0,"",F1281&amp;" "&amp;$F$4&amp;" "))&amp;(IF(G1281=0,"",G1281&amp;" "&amp;$G$4&amp;" "))&amp;(IF(H1281=0,"",H1281&amp;" "&amp;H$4&amp;" "))&amp;(IF(I1281=0,"",I1281&amp;" "&amp;$I$4&amp;" "))&amp;(IF(J1281=0,"",J1281&amp;" "&amp;$J$4&amp;" "))&amp;IF((ISBLANK(C1281)),"","("&amp;C1281&amp;")"),"")))&amp;IF((B1281=B1282)*(K1281=K1282)*(L1281=L1282)*(M1281=M1282),IF(($H$2&lt;&gt;"m")*($H$2&lt;&gt;"Y"), ", ", IF((ISNUMBER(FIND(")",AE1281))), ", ", "")),IF((B1281=B1282)*(K1281=K1282)*(L1281=L1282),"; ",". ")))</f>
        <v/>
      </c>
      <c r="AI1281" s="1"/>
    </row>
    <row r="1282" spans="1:35" x14ac:dyDescent="0.25">
      <c r="A1282" s="3" t="str">
        <f t="shared" si="156"/>
        <v/>
      </c>
      <c r="B1282" s="53" t="str">
        <f t="shared" si="160"/>
        <v/>
      </c>
      <c r="C1282" s="57"/>
      <c r="D1282" s="57"/>
      <c r="E1282" s="57"/>
      <c r="F1282" s="57"/>
      <c r="G1282" s="57"/>
      <c r="H1282" s="57"/>
      <c r="I1282" s="57"/>
      <c r="J1282" s="57"/>
      <c r="K1282" s="57"/>
      <c r="L1282" s="57"/>
      <c r="M1282" s="54"/>
      <c r="N1282" s="57"/>
      <c r="O1282" s="58"/>
      <c r="P1282" s="58"/>
      <c r="Q1282" s="58"/>
      <c r="R1282" s="58"/>
      <c r="S1282" s="54"/>
      <c r="T1282" s="57"/>
      <c r="U1282" s="57"/>
      <c r="V1282" s="57"/>
      <c r="W1282" s="57"/>
      <c r="X1282" s="147" t="str">
        <f>IF(ISBLANK(D1282),"",IF('order-admin-units'!$I$1&lt;&gt;"y", "", IF((K1282="")*(ISBLANK(D1282)=FALSE), 'order-admin-units'!$B$1+1, VLOOKUP(K1282, ordercountry, 2))))</f>
        <v/>
      </c>
      <c r="Y1282" s="147" t="str">
        <f>IF(ISBLANK(D1282),"",IF('order-admin-units'!$I$1&lt;&gt;"y", "", IF(L1282="", 'order-admin-units'!$B$2+1, VLOOKUP(K1282&amp;"@"&amp;L1282, orderadmin, 2))))</f>
        <v/>
      </c>
      <c r="Z1282" s="147" t="str">
        <f t="shared" si="157"/>
        <v/>
      </c>
      <c r="AA1282" s="147" t="str">
        <f t="shared" si="158"/>
        <v/>
      </c>
      <c r="AB1282" s="147" t="str">
        <f t="shared" si="159"/>
        <v/>
      </c>
      <c r="AC1282" s="147" t="str">
        <f t="shared" si="153"/>
        <v/>
      </c>
      <c r="AD1282" s="11" t="str">
        <f t="shared" si="154"/>
        <v/>
      </c>
      <c r="AE1282" s="11" t="str">
        <f t="array" ref="AE1282">IF(ISBLANK(D1282),"",IF(OR($H$2="y",$H$2="m"),IF(AA1282=AA1281,IF(OR(AB1282=$AB$4:$AB1281)=FALSE,AE1281&amp;C1282,AE1281),"("&amp;C1282)&amp;IF(AA1282=AA1283,IF(OR(AB1283=$AB$4:$AB1282)=FALSE,", ",""),") "),""))</f>
        <v/>
      </c>
      <c r="AF1282" s="11" t="str">
        <f t="shared" si="155"/>
        <v/>
      </c>
      <c r="AG1282" s="11" t="str">
        <f t="array" ref="AG1282">IF(ISBLANK(D1282),"",IF(OR($H$2="y",$H$2="m"),IF(AA1282=AA1281,IF(OR(AC1282=$AC$4:$AC1281)=FALSE,AG1281&amp;AF1282,AG1281),"("&amp;AF1282)&amp;IF(AA1282=AA1283,IF(OR(AC1283=$AC$4:$AC1282)=FALSE,", ",""),") "),""))</f>
        <v/>
      </c>
      <c r="AH1282" s="10" t="str">
        <f>IF((ISBLANK(D1282)),"",IF(D1282=D1281,AH1281,"")&amp;IF(B1281&lt;&gt;B1282,((IF(ISBLANK(E1282),$D$3&amp;"Non-type material: "&amp;$D$3,$D$3&amp;INDEX('type-categories'!$A$2:$B$100,MATCH(E1282,'type-categories'!$A$2:$A$100,0),2)&amp;$D$3))),"")&amp;(IF(K1282&lt;&gt;K1281,$C$2&amp;K1282&amp;$K$3&amp;$C$2&amp;" ",(IF(B1282&lt;&gt;B1281,$C$2&amp;K1282&amp;$K$3&amp;$C$2&amp;" ",""))))&amp;(IF(L1282="","",((IF(L1282&lt;&gt;L1281,$D$2&amp;L1282&amp;$L$3&amp;$D$2&amp;" ",IF(B1282&lt;&gt;B1281,$D$2&amp;L1282&amp;$L$3&amp;$D$2&amp;" ",""))))))&amp;(IF(M1282="","",((IF(M1282&lt;&gt;M1281,$E$2&amp;M1282&amp;$E$2&amp;","&amp;" ",IF(B1282&lt;&gt;B1281,$E$2&amp;M1282&amp;$E$2&amp;",",""))))))&amp;(IF(N1282="","",IF(N1282&lt;&gt;N1281,N1282&amp;", ",IF(B1282&lt;&gt;B1281,N1282&amp;", ",""))))&amp;(IF(ISBLANK(O1282),"",(IF(O1282&lt;&gt;O1281,O1282&amp;", ",IF(B1282&lt;&gt;B1281,O1282&amp;", ","")))))&amp;(IF(ISBLANK(P1282),"",(IF(P1282&lt;&gt;P1281,P1282&amp;", ",IF(B1282&lt;&gt;B1281,P1282&amp;", ",IF(Z1282&lt;&gt;Z1281,P1282&amp;", ",""))))))&amp;(IF(ISBLANK(Q1282),"",(IF(Q1282&lt;&gt;Q1281,Q1282&amp;", ",IF(B1282&lt;&gt;B1281,Q1282&amp;", ",IF(Z1282&lt;&gt;Z1281,Q1282&amp;", ",""))))))&amp;(IF(ISBLANK(R1282),"",(IF(R1282&lt;&gt;R1281,R1282&amp;"m, ",IF(B1282&lt;&gt;B1281,R1282&amp;"m, ",IF(Z1282&lt;&gt;Z1281,R1282&amp;"m, ",""))))))&amp;IF(ISBLANK(S1282),"",(IF(B1282&lt;&gt;B1281,S1282&amp;", ",IF(S1282&lt;&gt;S1281,IF((Z1282=Z1281),"same locality "&amp;S1282&amp;", ",S1282&amp;", "),""))))&amp;(IF(ISBLANK(T1282),"",(IF(T1282&lt;&gt;T1281,IF(ISBLANK(F$2),T1282&amp;", ",T1282&amp;" "&amp;F$2&amp;", "),(IF(B1282&lt;&gt;B1281,IF(ISBLANK(F$2),T1282&amp;", ",T1282&amp;" "&amp;F$2&amp;", "),(IF(Z1282&lt;&gt;Z1281,IF(ISBLANK(F$2),T1282&amp;", ",T1282&amp;" "&amp;F$2&amp;", "),IF((U1282&lt;&gt;U1281)*($G$2="Y"),"same collector, ","")))))))))&amp;(IF(ISBLANK(U1282),"",(IF(U1282&lt;&gt;U1281,U1282&amp;", ",(IF(B1282&lt;&gt;B1281,U1282&amp;", ",IF(Z1282&lt;&gt;Z1281,U1282&amp;", ",(IF(T1282&lt;&gt;T1281,IF((T1282&lt;&gt;T1281)*($G$2="Y"),"same date, ", ""),IF((T1282=T1281)*(U1282=U1281)*(S1282&lt;&gt;S1281)*($G$2="Y"),"same collector and date, ", ""))))))))))&amp;(IF(ISBLANK(V1282),"",V1282&amp;", "))&amp;IF((AA1282&lt;&gt;AA1283)*($H$2="y"),AD1282&amp;AE1282,IF((AA1282&lt;&gt;AA1283)*($H$2="m"),AD1282&amp;AG1282,IF(($H$2&lt;&gt;"m")*($H$2&lt;&gt;"Y"),(IF(F1282=0,"",F1282&amp;" "&amp;$F$4&amp;" "))&amp;(IF(G1282=0,"",G1282&amp;" "&amp;$G$4&amp;" "))&amp;(IF(H1282=0,"",H1282&amp;" "&amp;H$4&amp;" "))&amp;(IF(I1282=0,"",I1282&amp;" "&amp;$I$4&amp;" "))&amp;(IF(J1282=0,"",J1282&amp;" "&amp;$J$4&amp;" "))&amp;IF((ISBLANK(C1282)),"","("&amp;C1282&amp;")"),"")))&amp;IF((B1282=B1283)*(K1282=K1283)*(L1282=L1283)*(M1282=M1283),IF(($H$2&lt;&gt;"m")*($H$2&lt;&gt;"Y"), ", ", IF((ISNUMBER(FIND(")",AE1282))), ", ", "")),IF((B1282=B1283)*(K1282=K1283)*(L1282=L1283),"; ",". ")))</f>
        <v/>
      </c>
      <c r="AI1282" s="1"/>
    </row>
    <row r="1283" spans="1:35" x14ac:dyDescent="0.25">
      <c r="A1283" s="3" t="str">
        <f t="shared" si="156"/>
        <v/>
      </c>
      <c r="B1283" s="53" t="str">
        <f t="shared" si="160"/>
        <v/>
      </c>
      <c r="C1283" s="56"/>
      <c r="D1283" s="59"/>
      <c r="E1283" s="59"/>
      <c r="F1283" s="56"/>
      <c r="G1283" s="56"/>
      <c r="H1283" s="56"/>
      <c r="I1283" s="56"/>
      <c r="J1283" s="56"/>
      <c r="K1283" s="56"/>
      <c r="L1283" s="56"/>
      <c r="M1283" s="54"/>
      <c r="N1283" s="56"/>
      <c r="O1283" s="56"/>
      <c r="P1283" s="56"/>
      <c r="Q1283" s="56"/>
      <c r="R1283" s="56"/>
      <c r="S1283" s="54"/>
      <c r="T1283" s="56"/>
      <c r="U1283" s="56"/>
      <c r="V1283" s="56"/>
      <c r="W1283" s="56"/>
      <c r="X1283" s="147" t="str">
        <f>IF(ISBLANK(D1283),"",IF('order-admin-units'!$I$1&lt;&gt;"y", "", IF((K1283="")*(ISBLANK(D1283)=FALSE), 'order-admin-units'!$B$1+1, VLOOKUP(K1283, ordercountry, 2))))</f>
        <v/>
      </c>
      <c r="Y1283" s="147" t="str">
        <f>IF(ISBLANK(D1283),"",IF('order-admin-units'!$I$1&lt;&gt;"y", "", IF(L1283="", 'order-admin-units'!$B$2+1, VLOOKUP(K1283&amp;"@"&amp;L1283, orderadmin, 2))))</f>
        <v/>
      </c>
      <c r="Z1283" s="147" t="str">
        <f t="shared" si="157"/>
        <v/>
      </c>
      <c r="AA1283" s="147" t="str">
        <f t="shared" si="158"/>
        <v/>
      </c>
      <c r="AB1283" s="147" t="str">
        <f t="shared" si="159"/>
        <v/>
      </c>
      <c r="AC1283" s="147" t="str">
        <f t="shared" si="153"/>
        <v/>
      </c>
      <c r="AD1283" s="11" t="str">
        <f t="shared" si="154"/>
        <v/>
      </c>
      <c r="AE1283" s="11" t="str">
        <f t="array" ref="AE1283">IF(ISBLANK(D1283),"",IF(OR($H$2="y",$H$2="m"),IF(AA1283=AA1282,IF(OR(AB1283=$AB$4:$AB1282)=FALSE,AE1282&amp;C1283,AE1282),"("&amp;C1283)&amp;IF(AA1283=AA1284,IF(OR(AB1284=$AB$4:$AB1283)=FALSE,", ",""),") "),""))</f>
        <v/>
      </c>
      <c r="AF1283" s="11" t="str">
        <f t="shared" si="155"/>
        <v/>
      </c>
      <c r="AG1283" s="11" t="str">
        <f t="array" ref="AG1283">IF(ISBLANK(D1283),"",IF(OR($H$2="y",$H$2="m"),IF(AA1283=AA1282,IF(OR(AC1283=$AC$4:$AC1282)=FALSE,AG1282&amp;AF1283,AG1282),"("&amp;AF1283)&amp;IF(AA1283=AA1284,IF(OR(AC1284=$AC$4:$AC1283)=FALSE,", ",""),") "),""))</f>
        <v/>
      </c>
      <c r="AH1283" s="10" t="str">
        <f>IF((ISBLANK(D1283)),"",IF(D1283=D1282,AH1282,"")&amp;IF(B1282&lt;&gt;B1283,((IF(ISBLANK(E1283),$D$3&amp;"Non-type material: "&amp;$D$3,$D$3&amp;INDEX('type-categories'!$A$2:$B$100,MATCH(E1283,'type-categories'!$A$2:$A$100,0),2)&amp;$D$3))),"")&amp;(IF(K1283&lt;&gt;K1282,$C$2&amp;K1283&amp;$K$3&amp;$C$2&amp;" ",(IF(B1283&lt;&gt;B1282,$C$2&amp;K1283&amp;$K$3&amp;$C$2&amp;" ",""))))&amp;(IF(L1283="","",((IF(L1283&lt;&gt;L1282,$D$2&amp;L1283&amp;$L$3&amp;$D$2&amp;" ",IF(B1283&lt;&gt;B1282,$D$2&amp;L1283&amp;$L$3&amp;$D$2&amp;" ",""))))))&amp;(IF(M1283="","",((IF(M1283&lt;&gt;M1282,$E$2&amp;M1283&amp;$E$2&amp;","&amp;" ",IF(B1283&lt;&gt;B1282,$E$2&amp;M1283&amp;$E$2&amp;",",""))))))&amp;(IF(N1283="","",IF(N1283&lt;&gt;N1282,N1283&amp;", ",IF(B1283&lt;&gt;B1282,N1283&amp;", ",""))))&amp;(IF(ISBLANK(O1283),"",(IF(O1283&lt;&gt;O1282,O1283&amp;", ",IF(B1283&lt;&gt;B1282,O1283&amp;", ","")))))&amp;(IF(ISBLANK(P1283),"",(IF(P1283&lt;&gt;P1282,P1283&amp;", ",IF(B1283&lt;&gt;B1282,P1283&amp;", ",IF(Z1283&lt;&gt;Z1282,P1283&amp;", ",""))))))&amp;(IF(ISBLANK(Q1283),"",(IF(Q1283&lt;&gt;Q1282,Q1283&amp;", ",IF(B1283&lt;&gt;B1282,Q1283&amp;", ",IF(Z1283&lt;&gt;Z1282,Q1283&amp;", ",""))))))&amp;(IF(ISBLANK(R1283),"",(IF(R1283&lt;&gt;R1282,R1283&amp;"m, ",IF(B1283&lt;&gt;B1282,R1283&amp;"m, ",IF(Z1283&lt;&gt;Z1282,R1283&amp;"m, ",""))))))&amp;IF(ISBLANK(S1283),"",(IF(B1283&lt;&gt;B1282,S1283&amp;", ",IF(S1283&lt;&gt;S1282,IF((Z1283=Z1282),"same locality "&amp;S1283&amp;", ",S1283&amp;", "),""))))&amp;(IF(ISBLANK(T1283),"",(IF(T1283&lt;&gt;T1282,IF(ISBLANK(F$2),T1283&amp;", ",T1283&amp;" "&amp;F$2&amp;", "),(IF(B1283&lt;&gt;B1282,IF(ISBLANK(F$2),T1283&amp;", ",T1283&amp;" "&amp;F$2&amp;", "),(IF(Z1283&lt;&gt;Z1282,IF(ISBLANK(F$2),T1283&amp;", ",T1283&amp;" "&amp;F$2&amp;", "),IF((U1283&lt;&gt;U1282)*($G$2="Y"),"same collector, ","")))))))))&amp;(IF(ISBLANK(U1283),"",(IF(U1283&lt;&gt;U1282,U1283&amp;", ",(IF(B1283&lt;&gt;B1282,U1283&amp;", ",IF(Z1283&lt;&gt;Z1282,U1283&amp;", ",(IF(T1283&lt;&gt;T1282,IF((T1283&lt;&gt;T1282)*($G$2="Y"),"same date, ", ""),IF((T1283=T1282)*(U1283=U1282)*(S1283&lt;&gt;S1282)*($G$2="Y"),"same collector and date, ", ""))))))))))&amp;(IF(ISBLANK(V1283),"",V1283&amp;", "))&amp;IF((AA1283&lt;&gt;AA1284)*($H$2="y"),AD1283&amp;AE1283,IF((AA1283&lt;&gt;AA1284)*($H$2="m"),AD1283&amp;AG1283,IF(($H$2&lt;&gt;"m")*($H$2&lt;&gt;"Y"),(IF(F1283=0,"",F1283&amp;" "&amp;$F$4&amp;" "))&amp;(IF(G1283=0,"",G1283&amp;" "&amp;$G$4&amp;" "))&amp;(IF(H1283=0,"",H1283&amp;" "&amp;H$4&amp;" "))&amp;(IF(I1283=0,"",I1283&amp;" "&amp;$I$4&amp;" "))&amp;(IF(J1283=0,"",J1283&amp;" "&amp;$J$4&amp;" "))&amp;IF((ISBLANK(C1283)),"","("&amp;C1283&amp;")"),"")))&amp;IF((B1283=B1284)*(K1283=K1284)*(L1283=L1284)*(M1283=M1284),IF(($H$2&lt;&gt;"m")*($H$2&lt;&gt;"Y"), ", ", IF((ISNUMBER(FIND(")",AE1283))), ", ", "")),IF((B1283=B1284)*(K1283=K1284)*(L1283=L1284),"; ",". ")))</f>
        <v/>
      </c>
      <c r="AI1283" s="1"/>
    </row>
    <row r="1284" spans="1:35" x14ac:dyDescent="0.25">
      <c r="A1284" s="3" t="str">
        <f t="shared" si="156"/>
        <v/>
      </c>
      <c r="B1284" s="53" t="str">
        <f t="shared" si="160"/>
        <v/>
      </c>
      <c r="C1284" s="57"/>
      <c r="D1284" s="57"/>
      <c r="E1284" s="57"/>
      <c r="F1284" s="57"/>
      <c r="G1284" s="57"/>
      <c r="H1284" s="57"/>
      <c r="I1284" s="57"/>
      <c r="J1284" s="57"/>
      <c r="K1284" s="57"/>
      <c r="L1284" s="57"/>
      <c r="M1284" s="54"/>
      <c r="N1284" s="57"/>
      <c r="O1284" s="58"/>
      <c r="P1284" s="58"/>
      <c r="Q1284" s="58"/>
      <c r="R1284" s="58"/>
      <c r="S1284" s="54"/>
      <c r="T1284" s="57"/>
      <c r="U1284" s="57"/>
      <c r="V1284" s="57"/>
      <c r="W1284" s="57"/>
      <c r="X1284" s="147" t="str">
        <f>IF(ISBLANK(D1284),"",IF('order-admin-units'!$I$1&lt;&gt;"y", "", IF((K1284="")*(ISBLANK(D1284)=FALSE), 'order-admin-units'!$B$1+1, VLOOKUP(K1284, ordercountry, 2))))</f>
        <v/>
      </c>
      <c r="Y1284" s="147" t="str">
        <f>IF(ISBLANK(D1284),"",IF('order-admin-units'!$I$1&lt;&gt;"y", "", IF(L1284="", 'order-admin-units'!$B$2+1, VLOOKUP(K1284&amp;"@"&amp;L1284, orderadmin, 2))))</f>
        <v/>
      </c>
      <c r="Z1284" s="147" t="str">
        <f t="shared" si="157"/>
        <v/>
      </c>
      <c r="AA1284" s="147" t="str">
        <f t="shared" si="158"/>
        <v/>
      </c>
      <c r="AB1284" s="147" t="str">
        <f t="shared" si="159"/>
        <v/>
      </c>
      <c r="AC1284" s="147" t="str">
        <f t="shared" si="153"/>
        <v/>
      </c>
      <c r="AD1284" s="11" t="str">
        <f t="shared" si="154"/>
        <v/>
      </c>
      <c r="AE1284" s="11" t="str">
        <f t="array" ref="AE1284">IF(ISBLANK(D1284),"",IF(OR($H$2="y",$H$2="m"),IF(AA1284=AA1283,IF(OR(AB1284=$AB$4:$AB1283)=FALSE,AE1283&amp;C1284,AE1283),"("&amp;C1284)&amp;IF(AA1284=AA1285,IF(OR(AB1285=$AB$4:$AB1284)=FALSE,", ",""),") "),""))</f>
        <v/>
      </c>
      <c r="AF1284" s="11" t="str">
        <f t="shared" si="155"/>
        <v/>
      </c>
      <c r="AG1284" s="11" t="str">
        <f t="array" ref="AG1284">IF(ISBLANK(D1284),"",IF(OR($H$2="y",$H$2="m"),IF(AA1284=AA1283,IF(OR(AC1284=$AC$4:$AC1283)=FALSE,AG1283&amp;AF1284,AG1283),"("&amp;AF1284)&amp;IF(AA1284=AA1285,IF(OR(AC1285=$AC$4:$AC1284)=FALSE,", ",""),") "),""))</f>
        <v/>
      </c>
      <c r="AH1284" s="10" t="str">
        <f>IF((ISBLANK(D1284)),"",IF(D1284=D1283,AH1283,"")&amp;IF(B1283&lt;&gt;B1284,((IF(ISBLANK(E1284),$D$3&amp;"Non-type material: "&amp;$D$3,$D$3&amp;INDEX('type-categories'!$A$2:$B$100,MATCH(E1284,'type-categories'!$A$2:$A$100,0),2)&amp;$D$3))),"")&amp;(IF(K1284&lt;&gt;K1283,$C$2&amp;K1284&amp;$K$3&amp;$C$2&amp;" ",(IF(B1284&lt;&gt;B1283,$C$2&amp;K1284&amp;$K$3&amp;$C$2&amp;" ",""))))&amp;(IF(L1284="","",((IF(L1284&lt;&gt;L1283,$D$2&amp;L1284&amp;$L$3&amp;$D$2&amp;" ",IF(B1284&lt;&gt;B1283,$D$2&amp;L1284&amp;$L$3&amp;$D$2&amp;" ",""))))))&amp;(IF(M1284="","",((IF(M1284&lt;&gt;M1283,$E$2&amp;M1284&amp;$E$2&amp;","&amp;" ",IF(B1284&lt;&gt;B1283,$E$2&amp;M1284&amp;$E$2&amp;",",""))))))&amp;(IF(N1284="","",IF(N1284&lt;&gt;N1283,N1284&amp;", ",IF(B1284&lt;&gt;B1283,N1284&amp;", ",""))))&amp;(IF(ISBLANK(O1284),"",(IF(O1284&lt;&gt;O1283,O1284&amp;", ",IF(B1284&lt;&gt;B1283,O1284&amp;", ","")))))&amp;(IF(ISBLANK(P1284),"",(IF(P1284&lt;&gt;P1283,P1284&amp;", ",IF(B1284&lt;&gt;B1283,P1284&amp;", ",IF(Z1284&lt;&gt;Z1283,P1284&amp;", ",""))))))&amp;(IF(ISBLANK(Q1284),"",(IF(Q1284&lt;&gt;Q1283,Q1284&amp;", ",IF(B1284&lt;&gt;B1283,Q1284&amp;", ",IF(Z1284&lt;&gt;Z1283,Q1284&amp;", ",""))))))&amp;(IF(ISBLANK(R1284),"",(IF(R1284&lt;&gt;R1283,R1284&amp;"m, ",IF(B1284&lt;&gt;B1283,R1284&amp;"m, ",IF(Z1284&lt;&gt;Z1283,R1284&amp;"m, ",""))))))&amp;IF(ISBLANK(S1284),"",(IF(B1284&lt;&gt;B1283,S1284&amp;", ",IF(S1284&lt;&gt;S1283,IF((Z1284=Z1283),"same locality "&amp;S1284&amp;", ",S1284&amp;", "),""))))&amp;(IF(ISBLANK(T1284),"",(IF(T1284&lt;&gt;T1283,IF(ISBLANK(F$2),T1284&amp;", ",T1284&amp;" "&amp;F$2&amp;", "),(IF(B1284&lt;&gt;B1283,IF(ISBLANK(F$2),T1284&amp;", ",T1284&amp;" "&amp;F$2&amp;", "),(IF(Z1284&lt;&gt;Z1283,IF(ISBLANK(F$2),T1284&amp;", ",T1284&amp;" "&amp;F$2&amp;", "),IF((U1284&lt;&gt;U1283)*($G$2="Y"),"same collector, ","")))))))))&amp;(IF(ISBLANK(U1284),"",(IF(U1284&lt;&gt;U1283,U1284&amp;", ",(IF(B1284&lt;&gt;B1283,U1284&amp;", ",IF(Z1284&lt;&gt;Z1283,U1284&amp;", ",(IF(T1284&lt;&gt;T1283,IF((T1284&lt;&gt;T1283)*($G$2="Y"),"same date, ", ""),IF((T1284=T1283)*(U1284=U1283)*(S1284&lt;&gt;S1283)*($G$2="Y"),"same collector and date, ", ""))))))))))&amp;(IF(ISBLANK(V1284),"",V1284&amp;", "))&amp;IF((AA1284&lt;&gt;AA1285)*($H$2="y"),AD1284&amp;AE1284,IF((AA1284&lt;&gt;AA1285)*($H$2="m"),AD1284&amp;AG1284,IF(($H$2&lt;&gt;"m")*($H$2&lt;&gt;"Y"),(IF(F1284=0,"",F1284&amp;" "&amp;$F$4&amp;" "))&amp;(IF(G1284=0,"",G1284&amp;" "&amp;$G$4&amp;" "))&amp;(IF(H1284=0,"",H1284&amp;" "&amp;H$4&amp;" "))&amp;(IF(I1284=0,"",I1284&amp;" "&amp;$I$4&amp;" "))&amp;(IF(J1284=0,"",J1284&amp;" "&amp;$J$4&amp;" "))&amp;IF((ISBLANK(C1284)),"","("&amp;C1284&amp;")"),"")))&amp;IF((B1284=B1285)*(K1284=K1285)*(L1284=L1285)*(M1284=M1285),IF(($H$2&lt;&gt;"m")*($H$2&lt;&gt;"Y"), ", ", IF((ISNUMBER(FIND(")",AE1284))), ", ", "")),IF((B1284=B1285)*(K1284=K1285)*(L1284=L1285),"; ",". ")))</f>
        <v/>
      </c>
      <c r="AI1284" s="1"/>
    </row>
    <row r="1285" spans="1:35" x14ac:dyDescent="0.25">
      <c r="A1285" s="3" t="str">
        <f t="shared" si="156"/>
        <v/>
      </c>
      <c r="B1285" s="53" t="str">
        <f t="shared" si="160"/>
        <v/>
      </c>
      <c r="C1285" s="56"/>
      <c r="D1285" s="57"/>
      <c r="E1285" s="57"/>
      <c r="F1285" s="57"/>
      <c r="G1285" s="57"/>
      <c r="H1285" s="57"/>
      <c r="I1285" s="57"/>
      <c r="J1285" s="57"/>
      <c r="K1285" s="57"/>
      <c r="L1285" s="57"/>
      <c r="M1285" s="54"/>
      <c r="N1285" s="57"/>
      <c r="O1285" s="57"/>
      <c r="P1285" s="57"/>
      <c r="Q1285" s="57"/>
      <c r="R1285" s="57"/>
      <c r="S1285" s="54"/>
      <c r="T1285" s="57"/>
      <c r="U1285" s="57"/>
      <c r="V1285" s="57"/>
      <c r="W1285" s="57"/>
      <c r="X1285" s="147" t="str">
        <f>IF(ISBLANK(D1285),"",IF('order-admin-units'!$I$1&lt;&gt;"y", "", IF((K1285="")*(ISBLANK(D1285)=FALSE), 'order-admin-units'!$B$1+1, VLOOKUP(K1285, ordercountry, 2))))</f>
        <v/>
      </c>
      <c r="Y1285" s="147" t="str">
        <f>IF(ISBLANK(D1285),"",IF('order-admin-units'!$I$1&lt;&gt;"y", "", IF(L1285="", 'order-admin-units'!$B$2+1, VLOOKUP(K1285&amp;"@"&amp;L1285, orderadmin, 2))))</f>
        <v/>
      </c>
      <c r="Z1285" s="147" t="str">
        <f t="shared" si="157"/>
        <v/>
      </c>
      <c r="AA1285" s="147" t="str">
        <f t="shared" si="158"/>
        <v/>
      </c>
      <c r="AB1285" s="147" t="str">
        <f t="shared" si="159"/>
        <v/>
      </c>
      <c r="AC1285" s="147" t="str">
        <f t="shared" ref="AC1285:AC1348" si="161">AA1285&amp;AF1285</f>
        <v/>
      </c>
      <c r="AD1285" s="11" t="str">
        <f t="shared" ref="AD1285:AD1348" si="162">IF(OR($H$2="y",$H$2="m"),IF(SUMIF($AA$5:$AA$2000,AA1285,$F$5:$F$2000)&lt;&gt;0,SUMIF($AA$5:$AA$2000,AA1285,$F$5:$F$2000)&amp;" "&amp;$F$4&amp;" ","")&amp;IF(SUMIF($AA$5:$AA$2000,AA1285,$G$5:$G$2000)&lt;&gt;0,SUMIF($AA$5:$AA$2000,AA1285,$G$5:$G$2000)&amp;" "&amp;$G$4&amp;" ","")&amp;IF(SUMIF($AA$5:$AA$2000,AA1285,$H$5:$H$2000)&lt;&gt;0,SUMIF($AA$5:$AA$2000,AA1285,$H$5:$H$2000)&amp;" "&amp;$H$4&amp;" ","")&amp;IF(SUMIF($AA$5:$AA$2000,AA1285,$I$5:$I$2000)&lt;&gt;0,SUMIF($AA$5:$AA$2000,AA1285,$I$5:$I$2000)&amp;" "&amp;$I$4&amp;" ","")&amp;IF(SUMIF($AA$5:$AA$2000,AA1285,$J$5:$J$2000)&lt;&gt;0,SUMIF($AA$5:$AA$2000,AA1285,$J$5:$J$2000)&amp;" "&amp;$J$4&amp;" ",""),"")</f>
        <v/>
      </c>
      <c r="AE1285" s="11" t="str">
        <f t="array" ref="AE1285">IF(ISBLANK(D1285),"",IF(OR($H$2="y",$H$2="m"),IF(AA1285=AA1284,IF(OR(AB1285=$AB$4:$AB1284)=FALSE,AE1284&amp;C1285,AE1284),"("&amp;C1285)&amp;IF(AA1285=AA1286,IF(OR(AB1286=$AB$4:$AB1285)=FALSE,", ",""),") "),""))</f>
        <v/>
      </c>
      <c r="AF1285" s="11" t="str">
        <f t="shared" ref="AF1285:AF1348" si="163">IF((ISBLANK(D1285)=FALSE)*OR($H$2="y",$H$2="m"),IFERROR(LEFT(C1285, FIND(" ",C1285)-1), C1285),"")</f>
        <v/>
      </c>
      <c r="AG1285" s="11" t="str">
        <f t="array" ref="AG1285">IF(ISBLANK(D1285),"",IF(OR($H$2="y",$H$2="m"),IF(AA1285=AA1284,IF(OR(AC1285=$AC$4:$AC1284)=FALSE,AG1284&amp;AF1285,AG1284),"("&amp;AF1285)&amp;IF(AA1285=AA1286,IF(OR(AC1286=$AC$4:$AC1285)=FALSE,", ",""),") "),""))</f>
        <v/>
      </c>
      <c r="AH1285" s="10" t="str">
        <f>IF((ISBLANK(D1285)),"",IF(D1285=D1284,AH1284,"")&amp;IF(B1284&lt;&gt;B1285,((IF(ISBLANK(E1285),$D$3&amp;"Non-type material: "&amp;$D$3,$D$3&amp;INDEX('type-categories'!$A$2:$B$100,MATCH(E1285,'type-categories'!$A$2:$A$100,0),2)&amp;$D$3))),"")&amp;(IF(K1285&lt;&gt;K1284,$C$2&amp;K1285&amp;$K$3&amp;$C$2&amp;" ",(IF(B1285&lt;&gt;B1284,$C$2&amp;K1285&amp;$K$3&amp;$C$2&amp;" ",""))))&amp;(IF(L1285="","",((IF(L1285&lt;&gt;L1284,$D$2&amp;L1285&amp;$L$3&amp;$D$2&amp;" ",IF(B1285&lt;&gt;B1284,$D$2&amp;L1285&amp;$L$3&amp;$D$2&amp;" ",""))))))&amp;(IF(M1285="","",((IF(M1285&lt;&gt;M1284,$E$2&amp;M1285&amp;$E$2&amp;","&amp;" ",IF(B1285&lt;&gt;B1284,$E$2&amp;M1285&amp;$E$2&amp;",",""))))))&amp;(IF(N1285="","",IF(N1285&lt;&gt;N1284,N1285&amp;", ",IF(B1285&lt;&gt;B1284,N1285&amp;", ",""))))&amp;(IF(ISBLANK(O1285),"",(IF(O1285&lt;&gt;O1284,O1285&amp;", ",IF(B1285&lt;&gt;B1284,O1285&amp;", ","")))))&amp;(IF(ISBLANK(P1285),"",(IF(P1285&lt;&gt;P1284,P1285&amp;", ",IF(B1285&lt;&gt;B1284,P1285&amp;", ",IF(Z1285&lt;&gt;Z1284,P1285&amp;", ",""))))))&amp;(IF(ISBLANK(Q1285),"",(IF(Q1285&lt;&gt;Q1284,Q1285&amp;", ",IF(B1285&lt;&gt;B1284,Q1285&amp;", ",IF(Z1285&lt;&gt;Z1284,Q1285&amp;", ",""))))))&amp;(IF(ISBLANK(R1285),"",(IF(R1285&lt;&gt;R1284,R1285&amp;"m, ",IF(B1285&lt;&gt;B1284,R1285&amp;"m, ",IF(Z1285&lt;&gt;Z1284,R1285&amp;"m, ",""))))))&amp;IF(ISBLANK(S1285),"",(IF(B1285&lt;&gt;B1284,S1285&amp;", ",IF(S1285&lt;&gt;S1284,IF((Z1285=Z1284),"same locality "&amp;S1285&amp;", ",S1285&amp;", "),""))))&amp;(IF(ISBLANK(T1285),"",(IF(T1285&lt;&gt;T1284,IF(ISBLANK(F$2),T1285&amp;", ",T1285&amp;" "&amp;F$2&amp;", "),(IF(B1285&lt;&gt;B1284,IF(ISBLANK(F$2),T1285&amp;", ",T1285&amp;" "&amp;F$2&amp;", "),(IF(Z1285&lt;&gt;Z1284,IF(ISBLANK(F$2),T1285&amp;", ",T1285&amp;" "&amp;F$2&amp;", "),IF((U1285&lt;&gt;U1284)*($G$2="Y"),"same collector, ","")))))))))&amp;(IF(ISBLANK(U1285),"",(IF(U1285&lt;&gt;U1284,U1285&amp;", ",(IF(B1285&lt;&gt;B1284,U1285&amp;", ",IF(Z1285&lt;&gt;Z1284,U1285&amp;", ",(IF(T1285&lt;&gt;T1284,IF((T1285&lt;&gt;T1284)*($G$2="Y"),"same date, ", ""),IF((T1285=T1284)*(U1285=U1284)*(S1285&lt;&gt;S1284)*($G$2="Y"),"same collector and date, ", ""))))))))))&amp;(IF(ISBLANK(V1285),"",V1285&amp;", "))&amp;IF((AA1285&lt;&gt;AA1286)*($H$2="y"),AD1285&amp;AE1285,IF((AA1285&lt;&gt;AA1286)*($H$2="m"),AD1285&amp;AG1285,IF(($H$2&lt;&gt;"m")*($H$2&lt;&gt;"Y"),(IF(F1285=0,"",F1285&amp;" "&amp;$F$4&amp;" "))&amp;(IF(G1285=0,"",G1285&amp;" "&amp;$G$4&amp;" "))&amp;(IF(H1285=0,"",H1285&amp;" "&amp;H$4&amp;" "))&amp;(IF(I1285=0,"",I1285&amp;" "&amp;$I$4&amp;" "))&amp;(IF(J1285=0,"",J1285&amp;" "&amp;$J$4&amp;" "))&amp;IF((ISBLANK(C1285)),"","("&amp;C1285&amp;")"),"")))&amp;IF((B1285=B1286)*(K1285=K1286)*(L1285=L1286)*(M1285=M1286),IF(($H$2&lt;&gt;"m")*($H$2&lt;&gt;"Y"), ", ", IF((ISNUMBER(FIND(")",AE1285))), ", ", "")),IF((B1285=B1286)*(K1285=K1286)*(L1285=L1286),"; ",". ")))</f>
        <v/>
      </c>
      <c r="AI1285" s="1"/>
    </row>
    <row r="1286" spans="1:35" x14ac:dyDescent="0.25">
      <c r="A1286" s="3" t="str">
        <f t="shared" ref="A1286:A1349" si="164">IF(ISBLANK(D1286),"",IF(D1286&lt;&gt;D1285, A1285+1, A1285))</f>
        <v/>
      </c>
      <c r="B1286" s="53" t="str">
        <f t="shared" si="160"/>
        <v/>
      </c>
      <c r="C1286" s="57"/>
      <c r="D1286" s="57"/>
      <c r="E1286" s="57"/>
      <c r="F1286" s="57"/>
      <c r="G1286" s="57"/>
      <c r="H1286" s="57"/>
      <c r="I1286" s="57"/>
      <c r="J1286" s="57"/>
      <c r="K1286" s="57"/>
      <c r="L1286" s="57"/>
      <c r="M1286" s="54"/>
      <c r="N1286" s="57"/>
      <c r="O1286" s="58"/>
      <c r="P1286" s="58"/>
      <c r="Q1286" s="58"/>
      <c r="R1286" s="58"/>
      <c r="S1286" s="54"/>
      <c r="T1286" s="57"/>
      <c r="U1286" s="57"/>
      <c r="V1286" s="57"/>
      <c r="W1286" s="57"/>
      <c r="X1286" s="147" t="str">
        <f>IF(ISBLANK(D1286),"",IF('order-admin-units'!$I$1&lt;&gt;"y", "", IF((K1286="")*(ISBLANK(D1286)=FALSE), 'order-admin-units'!$B$1+1, VLOOKUP(K1286, ordercountry, 2))))</f>
        <v/>
      </c>
      <c r="Y1286" s="147" t="str">
        <f>IF(ISBLANK(D1286),"",IF('order-admin-units'!$I$1&lt;&gt;"y", "", IF(L1286="", 'order-admin-units'!$B$2+1, VLOOKUP(K1286&amp;"@"&amp;L1286, orderadmin, 2))))</f>
        <v/>
      </c>
      <c r="Z1286" s="147" t="str">
        <f t="shared" ref="Z1286:Z1349" si="165">K1286&amp;L1286&amp;M1286&amp;N1286&amp;O1286</f>
        <v/>
      </c>
      <c r="AA1286" s="147" t="str">
        <f t="shared" ref="AA1286:AA1349" si="166">B1286&amp;K1286&amp;L1286&amp;M1286&amp;N1286&amp;O1286&amp;P1286&amp;Q1286&amp;R1286&amp;S1286&amp;T1286&amp;U1286</f>
        <v/>
      </c>
      <c r="AB1286" s="147" t="str">
        <f t="shared" ref="AB1286:AB1349" si="167">AA1286&amp;C1286</f>
        <v/>
      </c>
      <c r="AC1286" s="147" t="str">
        <f t="shared" si="161"/>
        <v/>
      </c>
      <c r="AD1286" s="11" t="str">
        <f t="shared" si="162"/>
        <v/>
      </c>
      <c r="AE1286" s="11" t="str">
        <f t="array" ref="AE1286">IF(ISBLANK(D1286),"",IF(OR($H$2="y",$H$2="m"),IF(AA1286=AA1285,IF(OR(AB1286=$AB$4:$AB1285)=FALSE,AE1285&amp;C1286,AE1285),"("&amp;C1286)&amp;IF(AA1286=AA1287,IF(OR(AB1287=$AB$4:$AB1286)=FALSE,", ",""),") "),""))</f>
        <v/>
      </c>
      <c r="AF1286" s="11" t="str">
        <f t="shared" si="163"/>
        <v/>
      </c>
      <c r="AG1286" s="11" t="str">
        <f t="array" ref="AG1286">IF(ISBLANK(D1286),"",IF(OR($H$2="y",$H$2="m"),IF(AA1286=AA1285,IF(OR(AC1286=$AC$4:$AC1285)=FALSE,AG1285&amp;AF1286,AG1285),"("&amp;AF1286)&amp;IF(AA1286=AA1287,IF(OR(AC1287=$AC$4:$AC1286)=FALSE,", ",""),") "),""))</f>
        <v/>
      </c>
      <c r="AH1286" s="10" t="str">
        <f>IF((ISBLANK(D1286)),"",IF(D1286=D1285,AH1285,"")&amp;IF(B1285&lt;&gt;B1286,((IF(ISBLANK(E1286),$D$3&amp;"Non-type material: "&amp;$D$3,$D$3&amp;INDEX('type-categories'!$A$2:$B$100,MATCH(E1286,'type-categories'!$A$2:$A$100,0),2)&amp;$D$3))),"")&amp;(IF(K1286&lt;&gt;K1285,$C$2&amp;K1286&amp;$K$3&amp;$C$2&amp;" ",(IF(B1286&lt;&gt;B1285,$C$2&amp;K1286&amp;$K$3&amp;$C$2&amp;" ",""))))&amp;(IF(L1286="","",((IF(L1286&lt;&gt;L1285,$D$2&amp;L1286&amp;$L$3&amp;$D$2&amp;" ",IF(B1286&lt;&gt;B1285,$D$2&amp;L1286&amp;$L$3&amp;$D$2&amp;" ",""))))))&amp;(IF(M1286="","",((IF(M1286&lt;&gt;M1285,$E$2&amp;M1286&amp;$E$2&amp;","&amp;" ",IF(B1286&lt;&gt;B1285,$E$2&amp;M1286&amp;$E$2&amp;",",""))))))&amp;(IF(N1286="","",IF(N1286&lt;&gt;N1285,N1286&amp;", ",IF(B1286&lt;&gt;B1285,N1286&amp;", ",""))))&amp;(IF(ISBLANK(O1286),"",(IF(O1286&lt;&gt;O1285,O1286&amp;", ",IF(B1286&lt;&gt;B1285,O1286&amp;", ","")))))&amp;(IF(ISBLANK(P1286),"",(IF(P1286&lt;&gt;P1285,P1286&amp;", ",IF(B1286&lt;&gt;B1285,P1286&amp;", ",IF(Z1286&lt;&gt;Z1285,P1286&amp;", ",""))))))&amp;(IF(ISBLANK(Q1286),"",(IF(Q1286&lt;&gt;Q1285,Q1286&amp;", ",IF(B1286&lt;&gt;B1285,Q1286&amp;", ",IF(Z1286&lt;&gt;Z1285,Q1286&amp;", ",""))))))&amp;(IF(ISBLANK(R1286),"",(IF(R1286&lt;&gt;R1285,R1286&amp;"m, ",IF(B1286&lt;&gt;B1285,R1286&amp;"m, ",IF(Z1286&lt;&gt;Z1285,R1286&amp;"m, ",""))))))&amp;IF(ISBLANK(S1286),"",(IF(B1286&lt;&gt;B1285,S1286&amp;", ",IF(S1286&lt;&gt;S1285,IF((Z1286=Z1285),"same locality "&amp;S1286&amp;", ",S1286&amp;", "),""))))&amp;(IF(ISBLANK(T1286),"",(IF(T1286&lt;&gt;T1285,IF(ISBLANK(F$2),T1286&amp;", ",T1286&amp;" "&amp;F$2&amp;", "),(IF(B1286&lt;&gt;B1285,IF(ISBLANK(F$2),T1286&amp;", ",T1286&amp;" "&amp;F$2&amp;", "),(IF(Z1286&lt;&gt;Z1285,IF(ISBLANK(F$2),T1286&amp;", ",T1286&amp;" "&amp;F$2&amp;", "),IF((U1286&lt;&gt;U1285)*($G$2="Y"),"same collector, ","")))))))))&amp;(IF(ISBLANK(U1286),"",(IF(U1286&lt;&gt;U1285,U1286&amp;", ",(IF(B1286&lt;&gt;B1285,U1286&amp;", ",IF(Z1286&lt;&gt;Z1285,U1286&amp;", ",(IF(T1286&lt;&gt;T1285,IF((T1286&lt;&gt;T1285)*($G$2="Y"),"same date, ", ""),IF((T1286=T1285)*(U1286=U1285)*(S1286&lt;&gt;S1285)*($G$2="Y"),"same collector and date, ", ""))))))))))&amp;(IF(ISBLANK(V1286),"",V1286&amp;", "))&amp;IF((AA1286&lt;&gt;AA1287)*($H$2="y"),AD1286&amp;AE1286,IF((AA1286&lt;&gt;AA1287)*($H$2="m"),AD1286&amp;AG1286,IF(($H$2&lt;&gt;"m")*($H$2&lt;&gt;"Y"),(IF(F1286=0,"",F1286&amp;" "&amp;$F$4&amp;" "))&amp;(IF(G1286=0,"",G1286&amp;" "&amp;$G$4&amp;" "))&amp;(IF(H1286=0,"",H1286&amp;" "&amp;H$4&amp;" "))&amp;(IF(I1286=0,"",I1286&amp;" "&amp;$I$4&amp;" "))&amp;(IF(J1286=0,"",J1286&amp;" "&amp;$J$4&amp;" "))&amp;IF((ISBLANK(C1286)),"","("&amp;C1286&amp;")"),"")))&amp;IF((B1286=B1287)*(K1286=K1287)*(L1286=L1287)*(M1286=M1287),IF(($H$2&lt;&gt;"m")*($H$2&lt;&gt;"Y"), ", ", IF((ISNUMBER(FIND(")",AE1286))), ", ", "")),IF((B1286=B1287)*(K1286=K1287)*(L1286=L1287),"; ",". ")))</f>
        <v/>
      </c>
      <c r="AI1286" s="1"/>
    </row>
    <row r="1287" spans="1:35" x14ac:dyDescent="0.25">
      <c r="A1287" s="3" t="str">
        <f t="shared" si="164"/>
        <v/>
      </c>
      <c r="B1287" s="53" t="str">
        <f t="shared" si="160"/>
        <v/>
      </c>
      <c r="C1287" s="57"/>
      <c r="D1287" s="57"/>
      <c r="E1287" s="57"/>
      <c r="F1287" s="57"/>
      <c r="G1287" s="57"/>
      <c r="H1287" s="57"/>
      <c r="I1287" s="57"/>
      <c r="J1287" s="57"/>
      <c r="K1287" s="57"/>
      <c r="L1287" s="57"/>
      <c r="M1287" s="54"/>
      <c r="N1287" s="57"/>
      <c r="O1287" s="58"/>
      <c r="P1287" s="58"/>
      <c r="Q1287" s="58"/>
      <c r="R1287" s="58"/>
      <c r="S1287" s="54"/>
      <c r="T1287" s="57"/>
      <c r="U1287" s="57"/>
      <c r="V1287" s="57"/>
      <c r="W1287" s="57"/>
      <c r="X1287" s="147" t="str">
        <f>IF(ISBLANK(D1287),"",IF('order-admin-units'!$I$1&lt;&gt;"y", "", IF((K1287="")*(ISBLANK(D1287)=FALSE), 'order-admin-units'!$B$1+1, VLOOKUP(K1287, ordercountry, 2))))</f>
        <v/>
      </c>
      <c r="Y1287" s="147" t="str">
        <f>IF(ISBLANK(D1287),"",IF('order-admin-units'!$I$1&lt;&gt;"y", "", IF(L1287="", 'order-admin-units'!$B$2+1, VLOOKUP(K1287&amp;"@"&amp;L1287, orderadmin, 2))))</f>
        <v/>
      </c>
      <c r="Z1287" s="147" t="str">
        <f t="shared" si="165"/>
        <v/>
      </c>
      <c r="AA1287" s="147" t="str">
        <f t="shared" si="166"/>
        <v/>
      </c>
      <c r="AB1287" s="147" t="str">
        <f t="shared" si="167"/>
        <v/>
      </c>
      <c r="AC1287" s="147" t="str">
        <f t="shared" si="161"/>
        <v/>
      </c>
      <c r="AD1287" s="11" t="str">
        <f t="shared" si="162"/>
        <v/>
      </c>
      <c r="AE1287" s="11" t="str">
        <f t="array" ref="AE1287">IF(ISBLANK(D1287),"",IF(OR($H$2="y",$H$2="m"),IF(AA1287=AA1286,IF(OR(AB1287=$AB$4:$AB1286)=FALSE,AE1286&amp;C1287,AE1286),"("&amp;C1287)&amp;IF(AA1287=AA1288,IF(OR(AB1288=$AB$4:$AB1287)=FALSE,", ",""),") "),""))</f>
        <v/>
      </c>
      <c r="AF1287" s="11" t="str">
        <f t="shared" si="163"/>
        <v/>
      </c>
      <c r="AG1287" s="11" t="str">
        <f t="array" ref="AG1287">IF(ISBLANK(D1287),"",IF(OR($H$2="y",$H$2="m"),IF(AA1287=AA1286,IF(OR(AC1287=$AC$4:$AC1286)=FALSE,AG1286&amp;AF1287,AG1286),"("&amp;AF1287)&amp;IF(AA1287=AA1288,IF(OR(AC1288=$AC$4:$AC1287)=FALSE,", ",""),") "),""))</f>
        <v/>
      </c>
      <c r="AH1287" s="10" t="str">
        <f>IF((ISBLANK(D1287)),"",IF(D1287=D1286,AH1286,"")&amp;IF(B1286&lt;&gt;B1287,((IF(ISBLANK(E1287),$D$3&amp;"Non-type material: "&amp;$D$3,$D$3&amp;INDEX('type-categories'!$A$2:$B$100,MATCH(E1287,'type-categories'!$A$2:$A$100,0),2)&amp;$D$3))),"")&amp;(IF(K1287&lt;&gt;K1286,$C$2&amp;K1287&amp;$K$3&amp;$C$2&amp;" ",(IF(B1287&lt;&gt;B1286,$C$2&amp;K1287&amp;$K$3&amp;$C$2&amp;" ",""))))&amp;(IF(L1287="","",((IF(L1287&lt;&gt;L1286,$D$2&amp;L1287&amp;$L$3&amp;$D$2&amp;" ",IF(B1287&lt;&gt;B1286,$D$2&amp;L1287&amp;$L$3&amp;$D$2&amp;" ",""))))))&amp;(IF(M1287="","",((IF(M1287&lt;&gt;M1286,$E$2&amp;M1287&amp;$E$2&amp;","&amp;" ",IF(B1287&lt;&gt;B1286,$E$2&amp;M1287&amp;$E$2&amp;",",""))))))&amp;(IF(N1287="","",IF(N1287&lt;&gt;N1286,N1287&amp;", ",IF(B1287&lt;&gt;B1286,N1287&amp;", ",""))))&amp;(IF(ISBLANK(O1287),"",(IF(O1287&lt;&gt;O1286,O1287&amp;", ",IF(B1287&lt;&gt;B1286,O1287&amp;", ","")))))&amp;(IF(ISBLANK(P1287),"",(IF(P1287&lt;&gt;P1286,P1287&amp;", ",IF(B1287&lt;&gt;B1286,P1287&amp;", ",IF(Z1287&lt;&gt;Z1286,P1287&amp;", ",""))))))&amp;(IF(ISBLANK(Q1287),"",(IF(Q1287&lt;&gt;Q1286,Q1287&amp;", ",IF(B1287&lt;&gt;B1286,Q1287&amp;", ",IF(Z1287&lt;&gt;Z1286,Q1287&amp;", ",""))))))&amp;(IF(ISBLANK(R1287),"",(IF(R1287&lt;&gt;R1286,R1287&amp;"m, ",IF(B1287&lt;&gt;B1286,R1287&amp;"m, ",IF(Z1287&lt;&gt;Z1286,R1287&amp;"m, ",""))))))&amp;IF(ISBLANK(S1287),"",(IF(B1287&lt;&gt;B1286,S1287&amp;", ",IF(S1287&lt;&gt;S1286,IF((Z1287=Z1286),"same locality "&amp;S1287&amp;", ",S1287&amp;", "),""))))&amp;(IF(ISBLANK(T1287),"",(IF(T1287&lt;&gt;T1286,IF(ISBLANK(F$2),T1287&amp;", ",T1287&amp;" "&amp;F$2&amp;", "),(IF(B1287&lt;&gt;B1286,IF(ISBLANK(F$2),T1287&amp;", ",T1287&amp;" "&amp;F$2&amp;", "),(IF(Z1287&lt;&gt;Z1286,IF(ISBLANK(F$2),T1287&amp;", ",T1287&amp;" "&amp;F$2&amp;", "),IF((U1287&lt;&gt;U1286)*($G$2="Y"),"same collector, ","")))))))))&amp;(IF(ISBLANK(U1287),"",(IF(U1287&lt;&gt;U1286,U1287&amp;", ",(IF(B1287&lt;&gt;B1286,U1287&amp;", ",IF(Z1287&lt;&gt;Z1286,U1287&amp;", ",(IF(T1287&lt;&gt;T1286,IF((T1287&lt;&gt;T1286)*($G$2="Y"),"same date, ", ""),IF((T1287=T1286)*(U1287=U1286)*(S1287&lt;&gt;S1286)*($G$2="Y"),"same collector and date, ", ""))))))))))&amp;(IF(ISBLANK(V1287),"",V1287&amp;", "))&amp;IF((AA1287&lt;&gt;AA1288)*($H$2="y"),AD1287&amp;AE1287,IF((AA1287&lt;&gt;AA1288)*($H$2="m"),AD1287&amp;AG1287,IF(($H$2&lt;&gt;"m")*($H$2&lt;&gt;"Y"),(IF(F1287=0,"",F1287&amp;" "&amp;$F$4&amp;" "))&amp;(IF(G1287=0,"",G1287&amp;" "&amp;$G$4&amp;" "))&amp;(IF(H1287=0,"",H1287&amp;" "&amp;H$4&amp;" "))&amp;(IF(I1287=0,"",I1287&amp;" "&amp;$I$4&amp;" "))&amp;(IF(J1287=0,"",J1287&amp;" "&amp;$J$4&amp;" "))&amp;IF((ISBLANK(C1287)),"","("&amp;C1287&amp;")"),"")))&amp;IF((B1287=B1288)*(K1287=K1288)*(L1287=L1288)*(M1287=M1288),IF(($H$2&lt;&gt;"m")*($H$2&lt;&gt;"Y"), ", ", IF((ISNUMBER(FIND(")",AE1287))), ", ", "")),IF((B1287=B1288)*(K1287=K1288)*(L1287=L1288),"; ",". ")))</f>
        <v/>
      </c>
      <c r="AI1287" s="1"/>
    </row>
    <row r="1288" spans="1:35" x14ac:dyDescent="0.25">
      <c r="A1288" s="3" t="str">
        <f t="shared" si="164"/>
        <v/>
      </c>
      <c r="B1288" s="53" t="str">
        <f t="shared" si="160"/>
        <v/>
      </c>
      <c r="C1288" s="57"/>
      <c r="D1288" s="57"/>
      <c r="E1288" s="57"/>
      <c r="F1288" s="57"/>
      <c r="G1288" s="57"/>
      <c r="H1288" s="57"/>
      <c r="I1288" s="57"/>
      <c r="J1288" s="57"/>
      <c r="K1288" s="57"/>
      <c r="L1288" s="57"/>
      <c r="M1288" s="54"/>
      <c r="N1288" s="57"/>
      <c r="O1288" s="58"/>
      <c r="P1288" s="58"/>
      <c r="Q1288" s="58"/>
      <c r="R1288" s="58"/>
      <c r="S1288" s="54"/>
      <c r="T1288" s="57"/>
      <c r="U1288" s="57"/>
      <c r="V1288" s="57"/>
      <c r="W1288" s="57"/>
      <c r="X1288" s="147" t="str">
        <f>IF(ISBLANK(D1288),"",IF('order-admin-units'!$I$1&lt;&gt;"y", "", IF((K1288="")*(ISBLANK(D1288)=FALSE), 'order-admin-units'!$B$1+1, VLOOKUP(K1288, ordercountry, 2))))</f>
        <v/>
      </c>
      <c r="Y1288" s="147" t="str">
        <f>IF(ISBLANK(D1288),"",IF('order-admin-units'!$I$1&lt;&gt;"y", "", IF(L1288="", 'order-admin-units'!$B$2+1, VLOOKUP(K1288&amp;"@"&amp;L1288, orderadmin, 2))))</f>
        <v/>
      </c>
      <c r="Z1288" s="147" t="str">
        <f t="shared" si="165"/>
        <v/>
      </c>
      <c r="AA1288" s="147" t="str">
        <f t="shared" si="166"/>
        <v/>
      </c>
      <c r="AB1288" s="147" t="str">
        <f t="shared" si="167"/>
        <v/>
      </c>
      <c r="AC1288" s="147" t="str">
        <f t="shared" si="161"/>
        <v/>
      </c>
      <c r="AD1288" s="11" t="str">
        <f t="shared" si="162"/>
        <v/>
      </c>
      <c r="AE1288" s="11" t="str">
        <f t="array" ref="AE1288">IF(ISBLANK(D1288),"",IF(OR($H$2="y",$H$2="m"),IF(AA1288=AA1287,IF(OR(AB1288=$AB$4:$AB1287)=FALSE,AE1287&amp;C1288,AE1287),"("&amp;C1288)&amp;IF(AA1288=AA1289,IF(OR(AB1289=$AB$4:$AB1288)=FALSE,", ",""),") "),""))</f>
        <v/>
      </c>
      <c r="AF1288" s="11" t="str">
        <f t="shared" si="163"/>
        <v/>
      </c>
      <c r="AG1288" s="11" t="str">
        <f t="array" ref="AG1288">IF(ISBLANK(D1288),"",IF(OR($H$2="y",$H$2="m"),IF(AA1288=AA1287,IF(OR(AC1288=$AC$4:$AC1287)=FALSE,AG1287&amp;AF1288,AG1287),"("&amp;AF1288)&amp;IF(AA1288=AA1289,IF(OR(AC1289=$AC$4:$AC1288)=FALSE,", ",""),") "),""))</f>
        <v/>
      </c>
      <c r="AH1288" s="10" t="str">
        <f>IF((ISBLANK(D1288)),"",IF(D1288=D1287,AH1287,"")&amp;IF(B1287&lt;&gt;B1288,((IF(ISBLANK(E1288),$D$3&amp;"Non-type material: "&amp;$D$3,$D$3&amp;INDEX('type-categories'!$A$2:$B$100,MATCH(E1288,'type-categories'!$A$2:$A$100,0),2)&amp;$D$3))),"")&amp;(IF(K1288&lt;&gt;K1287,$C$2&amp;K1288&amp;$K$3&amp;$C$2&amp;" ",(IF(B1288&lt;&gt;B1287,$C$2&amp;K1288&amp;$K$3&amp;$C$2&amp;" ",""))))&amp;(IF(L1288="","",((IF(L1288&lt;&gt;L1287,$D$2&amp;L1288&amp;$L$3&amp;$D$2&amp;" ",IF(B1288&lt;&gt;B1287,$D$2&amp;L1288&amp;$L$3&amp;$D$2&amp;" ",""))))))&amp;(IF(M1288="","",((IF(M1288&lt;&gt;M1287,$E$2&amp;M1288&amp;$E$2&amp;","&amp;" ",IF(B1288&lt;&gt;B1287,$E$2&amp;M1288&amp;$E$2&amp;",",""))))))&amp;(IF(N1288="","",IF(N1288&lt;&gt;N1287,N1288&amp;", ",IF(B1288&lt;&gt;B1287,N1288&amp;", ",""))))&amp;(IF(ISBLANK(O1288),"",(IF(O1288&lt;&gt;O1287,O1288&amp;", ",IF(B1288&lt;&gt;B1287,O1288&amp;", ","")))))&amp;(IF(ISBLANK(P1288),"",(IF(P1288&lt;&gt;P1287,P1288&amp;", ",IF(B1288&lt;&gt;B1287,P1288&amp;", ",IF(Z1288&lt;&gt;Z1287,P1288&amp;", ",""))))))&amp;(IF(ISBLANK(Q1288),"",(IF(Q1288&lt;&gt;Q1287,Q1288&amp;", ",IF(B1288&lt;&gt;B1287,Q1288&amp;", ",IF(Z1288&lt;&gt;Z1287,Q1288&amp;", ",""))))))&amp;(IF(ISBLANK(R1288),"",(IF(R1288&lt;&gt;R1287,R1288&amp;"m, ",IF(B1288&lt;&gt;B1287,R1288&amp;"m, ",IF(Z1288&lt;&gt;Z1287,R1288&amp;"m, ",""))))))&amp;IF(ISBLANK(S1288),"",(IF(B1288&lt;&gt;B1287,S1288&amp;", ",IF(S1288&lt;&gt;S1287,IF((Z1288=Z1287),"same locality "&amp;S1288&amp;", ",S1288&amp;", "),""))))&amp;(IF(ISBLANK(T1288),"",(IF(T1288&lt;&gt;T1287,IF(ISBLANK(F$2),T1288&amp;", ",T1288&amp;" "&amp;F$2&amp;", "),(IF(B1288&lt;&gt;B1287,IF(ISBLANK(F$2),T1288&amp;", ",T1288&amp;" "&amp;F$2&amp;", "),(IF(Z1288&lt;&gt;Z1287,IF(ISBLANK(F$2),T1288&amp;", ",T1288&amp;" "&amp;F$2&amp;", "),IF((U1288&lt;&gt;U1287)*($G$2="Y"),"same collector, ","")))))))))&amp;(IF(ISBLANK(U1288),"",(IF(U1288&lt;&gt;U1287,U1288&amp;", ",(IF(B1288&lt;&gt;B1287,U1288&amp;", ",IF(Z1288&lt;&gt;Z1287,U1288&amp;", ",(IF(T1288&lt;&gt;T1287,IF((T1288&lt;&gt;T1287)*($G$2="Y"),"same date, ", ""),IF((T1288=T1287)*(U1288=U1287)*(S1288&lt;&gt;S1287)*($G$2="Y"),"same collector and date, ", ""))))))))))&amp;(IF(ISBLANK(V1288),"",V1288&amp;", "))&amp;IF((AA1288&lt;&gt;AA1289)*($H$2="y"),AD1288&amp;AE1288,IF((AA1288&lt;&gt;AA1289)*($H$2="m"),AD1288&amp;AG1288,IF(($H$2&lt;&gt;"m")*($H$2&lt;&gt;"Y"),(IF(F1288=0,"",F1288&amp;" "&amp;$F$4&amp;" "))&amp;(IF(G1288=0,"",G1288&amp;" "&amp;$G$4&amp;" "))&amp;(IF(H1288=0,"",H1288&amp;" "&amp;H$4&amp;" "))&amp;(IF(I1288=0,"",I1288&amp;" "&amp;$I$4&amp;" "))&amp;(IF(J1288=0,"",J1288&amp;" "&amp;$J$4&amp;" "))&amp;IF((ISBLANK(C1288)),"","("&amp;C1288&amp;")"),"")))&amp;IF((B1288=B1289)*(K1288=K1289)*(L1288=L1289)*(M1288=M1289),IF(($H$2&lt;&gt;"m")*($H$2&lt;&gt;"Y"), ", ", IF((ISNUMBER(FIND(")",AE1288))), ", ", "")),IF((B1288=B1289)*(K1288=K1289)*(L1288=L1289),"; ",". ")))</f>
        <v/>
      </c>
      <c r="AI1288" s="1"/>
    </row>
    <row r="1289" spans="1:35" x14ac:dyDescent="0.25">
      <c r="A1289" s="3" t="str">
        <f t="shared" si="164"/>
        <v/>
      </c>
      <c r="B1289" s="53" t="str">
        <f t="shared" ref="B1289:B1352" si="168">D1289&amp;E1289</f>
        <v/>
      </c>
      <c r="C1289" s="56"/>
      <c r="D1289" s="57"/>
      <c r="E1289" s="57"/>
      <c r="F1289" s="57"/>
      <c r="G1289" s="57"/>
      <c r="H1289" s="57"/>
      <c r="I1289" s="57"/>
      <c r="J1289" s="57"/>
      <c r="K1289" s="57"/>
      <c r="L1289" s="57"/>
      <c r="M1289" s="54"/>
      <c r="N1289" s="57"/>
      <c r="O1289" s="57"/>
      <c r="P1289" s="57"/>
      <c r="Q1289" s="57"/>
      <c r="R1289" s="57"/>
      <c r="S1289" s="54"/>
      <c r="T1289" s="57"/>
      <c r="U1289" s="57"/>
      <c r="V1289" s="57"/>
      <c r="W1289" s="57"/>
      <c r="X1289" s="147" t="str">
        <f>IF(ISBLANK(D1289),"",IF('order-admin-units'!$I$1&lt;&gt;"y", "", IF((K1289="")*(ISBLANK(D1289)=FALSE), 'order-admin-units'!$B$1+1, VLOOKUP(K1289, ordercountry, 2))))</f>
        <v/>
      </c>
      <c r="Y1289" s="147" t="str">
        <f>IF(ISBLANK(D1289),"",IF('order-admin-units'!$I$1&lt;&gt;"y", "", IF(L1289="", 'order-admin-units'!$B$2+1, VLOOKUP(K1289&amp;"@"&amp;L1289, orderadmin, 2))))</f>
        <v/>
      </c>
      <c r="Z1289" s="147" t="str">
        <f t="shared" si="165"/>
        <v/>
      </c>
      <c r="AA1289" s="147" t="str">
        <f t="shared" si="166"/>
        <v/>
      </c>
      <c r="AB1289" s="147" t="str">
        <f t="shared" si="167"/>
        <v/>
      </c>
      <c r="AC1289" s="147" t="str">
        <f t="shared" si="161"/>
        <v/>
      </c>
      <c r="AD1289" s="11" t="str">
        <f t="shared" si="162"/>
        <v/>
      </c>
      <c r="AE1289" s="11" t="str">
        <f t="array" ref="AE1289">IF(ISBLANK(D1289),"",IF(OR($H$2="y",$H$2="m"),IF(AA1289=AA1288,IF(OR(AB1289=$AB$4:$AB1288)=FALSE,AE1288&amp;C1289,AE1288),"("&amp;C1289)&amp;IF(AA1289=AA1290,IF(OR(AB1290=$AB$4:$AB1289)=FALSE,", ",""),") "),""))</f>
        <v/>
      </c>
      <c r="AF1289" s="11" t="str">
        <f t="shared" si="163"/>
        <v/>
      </c>
      <c r="AG1289" s="11" t="str">
        <f t="array" ref="AG1289">IF(ISBLANK(D1289),"",IF(OR($H$2="y",$H$2="m"),IF(AA1289=AA1288,IF(OR(AC1289=$AC$4:$AC1288)=FALSE,AG1288&amp;AF1289,AG1288),"("&amp;AF1289)&amp;IF(AA1289=AA1290,IF(OR(AC1290=$AC$4:$AC1289)=FALSE,", ",""),") "),""))</f>
        <v/>
      </c>
      <c r="AH1289" s="10" t="str">
        <f>IF((ISBLANK(D1289)),"",IF(D1289=D1288,AH1288,"")&amp;IF(B1288&lt;&gt;B1289,((IF(ISBLANK(E1289),$D$3&amp;"Non-type material: "&amp;$D$3,$D$3&amp;INDEX('type-categories'!$A$2:$B$100,MATCH(E1289,'type-categories'!$A$2:$A$100,0),2)&amp;$D$3))),"")&amp;(IF(K1289&lt;&gt;K1288,$C$2&amp;K1289&amp;$K$3&amp;$C$2&amp;" ",(IF(B1289&lt;&gt;B1288,$C$2&amp;K1289&amp;$K$3&amp;$C$2&amp;" ",""))))&amp;(IF(L1289="","",((IF(L1289&lt;&gt;L1288,$D$2&amp;L1289&amp;$L$3&amp;$D$2&amp;" ",IF(B1289&lt;&gt;B1288,$D$2&amp;L1289&amp;$L$3&amp;$D$2&amp;" ",""))))))&amp;(IF(M1289="","",((IF(M1289&lt;&gt;M1288,$E$2&amp;M1289&amp;$E$2&amp;","&amp;" ",IF(B1289&lt;&gt;B1288,$E$2&amp;M1289&amp;$E$2&amp;",",""))))))&amp;(IF(N1289="","",IF(N1289&lt;&gt;N1288,N1289&amp;", ",IF(B1289&lt;&gt;B1288,N1289&amp;", ",""))))&amp;(IF(ISBLANK(O1289),"",(IF(O1289&lt;&gt;O1288,O1289&amp;", ",IF(B1289&lt;&gt;B1288,O1289&amp;", ","")))))&amp;(IF(ISBLANK(P1289),"",(IF(P1289&lt;&gt;P1288,P1289&amp;", ",IF(B1289&lt;&gt;B1288,P1289&amp;", ",IF(Z1289&lt;&gt;Z1288,P1289&amp;", ",""))))))&amp;(IF(ISBLANK(Q1289),"",(IF(Q1289&lt;&gt;Q1288,Q1289&amp;", ",IF(B1289&lt;&gt;B1288,Q1289&amp;", ",IF(Z1289&lt;&gt;Z1288,Q1289&amp;", ",""))))))&amp;(IF(ISBLANK(R1289),"",(IF(R1289&lt;&gt;R1288,R1289&amp;"m, ",IF(B1289&lt;&gt;B1288,R1289&amp;"m, ",IF(Z1289&lt;&gt;Z1288,R1289&amp;"m, ",""))))))&amp;IF(ISBLANK(S1289),"",(IF(B1289&lt;&gt;B1288,S1289&amp;", ",IF(S1289&lt;&gt;S1288,IF((Z1289=Z1288),"same locality "&amp;S1289&amp;", ",S1289&amp;", "),""))))&amp;(IF(ISBLANK(T1289),"",(IF(T1289&lt;&gt;T1288,IF(ISBLANK(F$2),T1289&amp;", ",T1289&amp;" "&amp;F$2&amp;", "),(IF(B1289&lt;&gt;B1288,IF(ISBLANK(F$2),T1289&amp;", ",T1289&amp;" "&amp;F$2&amp;", "),(IF(Z1289&lt;&gt;Z1288,IF(ISBLANK(F$2),T1289&amp;", ",T1289&amp;" "&amp;F$2&amp;", "),IF((U1289&lt;&gt;U1288)*($G$2="Y"),"same collector, ","")))))))))&amp;(IF(ISBLANK(U1289),"",(IF(U1289&lt;&gt;U1288,U1289&amp;", ",(IF(B1289&lt;&gt;B1288,U1289&amp;", ",IF(Z1289&lt;&gt;Z1288,U1289&amp;", ",(IF(T1289&lt;&gt;T1288,IF((T1289&lt;&gt;T1288)*($G$2="Y"),"same date, ", ""),IF((T1289=T1288)*(U1289=U1288)*(S1289&lt;&gt;S1288)*($G$2="Y"),"same collector and date, ", ""))))))))))&amp;(IF(ISBLANK(V1289),"",V1289&amp;", "))&amp;IF((AA1289&lt;&gt;AA1290)*($H$2="y"),AD1289&amp;AE1289,IF((AA1289&lt;&gt;AA1290)*($H$2="m"),AD1289&amp;AG1289,IF(($H$2&lt;&gt;"m")*($H$2&lt;&gt;"Y"),(IF(F1289=0,"",F1289&amp;" "&amp;$F$4&amp;" "))&amp;(IF(G1289=0,"",G1289&amp;" "&amp;$G$4&amp;" "))&amp;(IF(H1289=0,"",H1289&amp;" "&amp;H$4&amp;" "))&amp;(IF(I1289=0,"",I1289&amp;" "&amp;$I$4&amp;" "))&amp;(IF(J1289=0,"",J1289&amp;" "&amp;$J$4&amp;" "))&amp;IF((ISBLANK(C1289)),"","("&amp;C1289&amp;")"),"")))&amp;IF((B1289=B1290)*(K1289=K1290)*(L1289=L1290)*(M1289=M1290),IF(($H$2&lt;&gt;"m")*($H$2&lt;&gt;"Y"), ", ", IF((ISNUMBER(FIND(")",AE1289))), ", ", "")),IF((B1289=B1290)*(K1289=K1290)*(L1289=L1290),"; ",". ")))</f>
        <v/>
      </c>
      <c r="AI1289" s="1"/>
    </row>
    <row r="1290" spans="1:35" x14ac:dyDescent="0.25">
      <c r="A1290" s="3" t="str">
        <f t="shared" si="164"/>
        <v/>
      </c>
      <c r="B1290" s="53" t="str">
        <f t="shared" si="168"/>
        <v/>
      </c>
      <c r="C1290" s="56"/>
      <c r="D1290" s="57"/>
      <c r="E1290" s="57"/>
      <c r="F1290" s="57"/>
      <c r="G1290" s="57"/>
      <c r="H1290" s="57"/>
      <c r="I1290" s="57"/>
      <c r="J1290" s="57"/>
      <c r="K1290" s="57"/>
      <c r="L1290" s="57"/>
      <c r="M1290" s="54"/>
      <c r="N1290" s="57"/>
      <c r="O1290" s="57"/>
      <c r="P1290" s="57"/>
      <c r="Q1290" s="57"/>
      <c r="R1290" s="57"/>
      <c r="S1290" s="54"/>
      <c r="T1290" s="57"/>
      <c r="U1290" s="57"/>
      <c r="V1290" s="57"/>
      <c r="W1290" s="57"/>
      <c r="X1290" s="147" t="str">
        <f>IF(ISBLANK(D1290),"",IF('order-admin-units'!$I$1&lt;&gt;"y", "", IF((K1290="")*(ISBLANK(D1290)=FALSE), 'order-admin-units'!$B$1+1, VLOOKUP(K1290, ordercountry, 2))))</f>
        <v/>
      </c>
      <c r="Y1290" s="147" t="str">
        <f>IF(ISBLANK(D1290),"",IF('order-admin-units'!$I$1&lt;&gt;"y", "", IF(L1290="", 'order-admin-units'!$B$2+1, VLOOKUP(K1290&amp;"@"&amp;L1290, orderadmin, 2))))</f>
        <v/>
      </c>
      <c r="Z1290" s="147" t="str">
        <f t="shared" si="165"/>
        <v/>
      </c>
      <c r="AA1290" s="147" t="str">
        <f t="shared" si="166"/>
        <v/>
      </c>
      <c r="AB1290" s="147" t="str">
        <f t="shared" si="167"/>
        <v/>
      </c>
      <c r="AC1290" s="147" t="str">
        <f t="shared" si="161"/>
        <v/>
      </c>
      <c r="AD1290" s="11" t="str">
        <f t="shared" si="162"/>
        <v/>
      </c>
      <c r="AE1290" s="11" t="str">
        <f t="array" ref="AE1290">IF(ISBLANK(D1290),"",IF(OR($H$2="y",$H$2="m"),IF(AA1290=AA1289,IF(OR(AB1290=$AB$4:$AB1289)=FALSE,AE1289&amp;C1290,AE1289),"("&amp;C1290)&amp;IF(AA1290=AA1291,IF(OR(AB1291=$AB$4:$AB1290)=FALSE,", ",""),") "),""))</f>
        <v/>
      </c>
      <c r="AF1290" s="11" t="str">
        <f t="shared" si="163"/>
        <v/>
      </c>
      <c r="AG1290" s="11" t="str">
        <f t="array" ref="AG1290">IF(ISBLANK(D1290),"",IF(OR($H$2="y",$H$2="m"),IF(AA1290=AA1289,IF(OR(AC1290=$AC$4:$AC1289)=FALSE,AG1289&amp;AF1290,AG1289),"("&amp;AF1290)&amp;IF(AA1290=AA1291,IF(OR(AC1291=$AC$4:$AC1290)=FALSE,", ",""),") "),""))</f>
        <v/>
      </c>
      <c r="AH1290" s="10" t="str">
        <f>IF((ISBLANK(D1290)),"",IF(D1290=D1289,AH1289,"")&amp;IF(B1289&lt;&gt;B1290,((IF(ISBLANK(E1290),$D$3&amp;"Non-type material: "&amp;$D$3,$D$3&amp;INDEX('type-categories'!$A$2:$B$100,MATCH(E1290,'type-categories'!$A$2:$A$100,0),2)&amp;$D$3))),"")&amp;(IF(K1290&lt;&gt;K1289,$C$2&amp;K1290&amp;$K$3&amp;$C$2&amp;" ",(IF(B1290&lt;&gt;B1289,$C$2&amp;K1290&amp;$K$3&amp;$C$2&amp;" ",""))))&amp;(IF(L1290="","",((IF(L1290&lt;&gt;L1289,$D$2&amp;L1290&amp;$L$3&amp;$D$2&amp;" ",IF(B1290&lt;&gt;B1289,$D$2&amp;L1290&amp;$L$3&amp;$D$2&amp;" ",""))))))&amp;(IF(M1290="","",((IF(M1290&lt;&gt;M1289,$E$2&amp;M1290&amp;$E$2&amp;","&amp;" ",IF(B1290&lt;&gt;B1289,$E$2&amp;M1290&amp;$E$2&amp;",",""))))))&amp;(IF(N1290="","",IF(N1290&lt;&gt;N1289,N1290&amp;", ",IF(B1290&lt;&gt;B1289,N1290&amp;", ",""))))&amp;(IF(ISBLANK(O1290),"",(IF(O1290&lt;&gt;O1289,O1290&amp;", ",IF(B1290&lt;&gt;B1289,O1290&amp;", ","")))))&amp;(IF(ISBLANK(P1290),"",(IF(P1290&lt;&gt;P1289,P1290&amp;", ",IF(B1290&lt;&gt;B1289,P1290&amp;", ",IF(Z1290&lt;&gt;Z1289,P1290&amp;", ",""))))))&amp;(IF(ISBLANK(Q1290),"",(IF(Q1290&lt;&gt;Q1289,Q1290&amp;", ",IF(B1290&lt;&gt;B1289,Q1290&amp;", ",IF(Z1290&lt;&gt;Z1289,Q1290&amp;", ",""))))))&amp;(IF(ISBLANK(R1290),"",(IF(R1290&lt;&gt;R1289,R1290&amp;"m, ",IF(B1290&lt;&gt;B1289,R1290&amp;"m, ",IF(Z1290&lt;&gt;Z1289,R1290&amp;"m, ",""))))))&amp;IF(ISBLANK(S1290),"",(IF(B1290&lt;&gt;B1289,S1290&amp;", ",IF(S1290&lt;&gt;S1289,IF((Z1290=Z1289),"same locality "&amp;S1290&amp;", ",S1290&amp;", "),""))))&amp;(IF(ISBLANK(T1290),"",(IF(T1290&lt;&gt;T1289,IF(ISBLANK(F$2),T1290&amp;", ",T1290&amp;" "&amp;F$2&amp;", "),(IF(B1290&lt;&gt;B1289,IF(ISBLANK(F$2),T1290&amp;", ",T1290&amp;" "&amp;F$2&amp;", "),(IF(Z1290&lt;&gt;Z1289,IF(ISBLANK(F$2),T1290&amp;", ",T1290&amp;" "&amp;F$2&amp;", "),IF((U1290&lt;&gt;U1289)*($G$2="Y"),"same collector, ","")))))))))&amp;(IF(ISBLANK(U1290),"",(IF(U1290&lt;&gt;U1289,U1290&amp;", ",(IF(B1290&lt;&gt;B1289,U1290&amp;", ",IF(Z1290&lt;&gt;Z1289,U1290&amp;", ",(IF(T1290&lt;&gt;T1289,IF((T1290&lt;&gt;T1289)*($G$2="Y"),"same date, ", ""),IF((T1290=T1289)*(U1290=U1289)*(S1290&lt;&gt;S1289)*($G$2="Y"),"same collector and date, ", ""))))))))))&amp;(IF(ISBLANK(V1290),"",V1290&amp;", "))&amp;IF((AA1290&lt;&gt;AA1291)*($H$2="y"),AD1290&amp;AE1290,IF((AA1290&lt;&gt;AA1291)*($H$2="m"),AD1290&amp;AG1290,IF(($H$2&lt;&gt;"m")*($H$2&lt;&gt;"Y"),(IF(F1290=0,"",F1290&amp;" "&amp;$F$4&amp;" "))&amp;(IF(G1290=0,"",G1290&amp;" "&amp;$G$4&amp;" "))&amp;(IF(H1290=0,"",H1290&amp;" "&amp;H$4&amp;" "))&amp;(IF(I1290=0,"",I1290&amp;" "&amp;$I$4&amp;" "))&amp;(IF(J1290=0,"",J1290&amp;" "&amp;$J$4&amp;" "))&amp;IF((ISBLANK(C1290)),"","("&amp;C1290&amp;")"),"")))&amp;IF((B1290=B1291)*(K1290=K1291)*(L1290=L1291)*(M1290=M1291),IF(($H$2&lt;&gt;"m")*($H$2&lt;&gt;"Y"), ", ", IF((ISNUMBER(FIND(")",AE1290))), ", ", "")),IF((B1290=B1291)*(K1290=K1291)*(L1290=L1291),"; ",". ")))</f>
        <v/>
      </c>
      <c r="AI1290" s="1"/>
    </row>
    <row r="1291" spans="1:35" x14ac:dyDescent="0.25">
      <c r="A1291" s="3" t="str">
        <f t="shared" si="164"/>
        <v/>
      </c>
      <c r="B1291" s="53" t="str">
        <f t="shared" si="168"/>
        <v/>
      </c>
      <c r="C1291" s="57"/>
      <c r="D1291" s="57"/>
      <c r="E1291" s="57"/>
      <c r="F1291" s="57"/>
      <c r="G1291" s="57"/>
      <c r="H1291" s="57"/>
      <c r="I1291" s="57"/>
      <c r="J1291" s="57"/>
      <c r="K1291" s="57"/>
      <c r="L1291" s="57"/>
      <c r="M1291" s="57"/>
      <c r="N1291" s="57"/>
      <c r="O1291" s="58"/>
      <c r="P1291" s="58"/>
      <c r="Q1291" s="58"/>
      <c r="R1291" s="58"/>
      <c r="S1291" s="54"/>
      <c r="T1291" s="57"/>
      <c r="U1291" s="57"/>
      <c r="V1291" s="57"/>
      <c r="W1291" s="57"/>
      <c r="X1291" s="147" t="str">
        <f>IF(ISBLANK(D1291),"",IF('order-admin-units'!$I$1&lt;&gt;"y", "", IF((K1291="")*(ISBLANK(D1291)=FALSE), 'order-admin-units'!$B$1+1, VLOOKUP(K1291, ordercountry, 2))))</f>
        <v/>
      </c>
      <c r="Y1291" s="147" t="str">
        <f>IF(ISBLANK(D1291),"",IF('order-admin-units'!$I$1&lt;&gt;"y", "", IF(L1291="", 'order-admin-units'!$B$2+1, VLOOKUP(K1291&amp;"@"&amp;L1291, orderadmin, 2))))</f>
        <v/>
      </c>
      <c r="Z1291" s="147" t="str">
        <f t="shared" si="165"/>
        <v/>
      </c>
      <c r="AA1291" s="147" t="str">
        <f t="shared" si="166"/>
        <v/>
      </c>
      <c r="AB1291" s="147" t="str">
        <f t="shared" si="167"/>
        <v/>
      </c>
      <c r="AC1291" s="147" t="str">
        <f t="shared" si="161"/>
        <v/>
      </c>
      <c r="AD1291" s="11" t="str">
        <f t="shared" si="162"/>
        <v/>
      </c>
      <c r="AE1291" s="11" t="str">
        <f t="array" ref="AE1291">IF(ISBLANK(D1291),"",IF(OR($H$2="y",$H$2="m"),IF(AA1291=AA1290,IF(OR(AB1291=$AB$4:$AB1290)=FALSE,AE1290&amp;C1291,AE1290),"("&amp;C1291)&amp;IF(AA1291=AA1292,IF(OR(AB1292=$AB$4:$AB1291)=FALSE,", ",""),") "),""))</f>
        <v/>
      </c>
      <c r="AF1291" s="11" t="str">
        <f t="shared" si="163"/>
        <v/>
      </c>
      <c r="AG1291" s="11" t="str">
        <f t="array" ref="AG1291">IF(ISBLANK(D1291),"",IF(OR($H$2="y",$H$2="m"),IF(AA1291=AA1290,IF(OR(AC1291=$AC$4:$AC1290)=FALSE,AG1290&amp;AF1291,AG1290),"("&amp;AF1291)&amp;IF(AA1291=AA1292,IF(OR(AC1292=$AC$4:$AC1291)=FALSE,", ",""),") "),""))</f>
        <v/>
      </c>
      <c r="AH1291" s="10" t="str">
        <f>IF((ISBLANK(D1291)),"",IF(D1291=D1290,AH1290,"")&amp;IF(B1290&lt;&gt;B1291,((IF(ISBLANK(E1291),$D$3&amp;"Non-type material: "&amp;$D$3,$D$3&amp;INDEX('type-categories'!$A$2:$B$100,MATCH(E1291,'type-categories'!$A$2:$A$100,0),2)&amp;$D$3))),"")&amp;(IF(K1291&lt;&gt;K1290,$C$2&amp;K1291&amp;$K$3&amp;$C$2&amp;" ",(IF(B1291&lt;&gt;B1290,$C$2&amp;K1291&amp;$K$3&amp;$C$2&amp;" ",""))))&amp;(IF(L1291="","",((IF(L1291&lt;&gt;L1290,$D$2&amp;L1291&amp;$L$3&amp;$D$2&amp;" ",IF(B1291&lt;&gt;B1290,$D$2&amp;L1291&amp;$L$3&amp;$D$2&amp;" ",""))))))&amp;(IF(M1291="","",((IF(M1291&lt;&gt;M1290,$E$2&amp;M1291&amp;$E$2&amp;","&amp;" ",IF(B1291&lt;&gt;B1290,$E$2&amp;M1291&amp;$E$2&amp;",",""))))))&amp;(IF(N1291="","",IF(N1291&lt;&gt;N1290,N1291&amp;", ",IF(B1291&lt;&gt;B1290,N1291&amp;", ",""))))&amp;(IF(ISBLANK(O1291),"",(IF(O1291&lt;&gt;O1290,O1291&amp;", ",IF(B1291&lt;&gt;B1290,O1291&amp;", ","")))))&amp;(IF(ISBLANK(P1291),"",(IF(P1291&lt;&gt;P1290,P1291&amp;", ",IF(B1291&lt;&gt;B1290,P1291&amp;", ",IF(Z1291&lt;&gt;Z1290,P1291&amp;", ",""))))))&amp;(IF(ISBLANK(Q1291),"",(IF(Q1291&lt;&gt;Q1290,Q1291&amp;", ",IF(B1291&lt;&gt;B1290,Q1291&amp;", ",IF(Z1291&lt;&gt;Z1290,Q1291&amp;", ",""))))))&amp;(IF(ISBLANK(R1291),"",(IF(R1291&lt;&gt;R1290,R1291&amp;"m, ",IF(B1291&lt;&gt;B1290,R1291&amp;"m, ",IF(Z1291&lt;&gt;Z1290,R1291&amp;"m, ",""))))))&amp;IF(ISBLANK(S1291),"",(IF(B1291&lt;&gt;B1290,S1291&amp;", ",IF(S1291&lt;&gt;S1290,IF((Z1291=Z1290),"same locality "&amp;S1291&amp;", ",S1291&amp;", "),""))))&amp;(IF(ISBLANK(T1291),"",(IF(T1291&lt;&gt;T1290,IF(ISBLANK(F$2),T1291&amp;", ",T1291&amp;" "&amp;F$2&amp;", "),(IF(B1291&lt;&gt;B1290,IF(ISBLANK(F$2),T1291&amp;", ",T1291&amp;" "&amp;F$2&amp;", "),(IF(Z1291&lt;&gt;Z1290,IF(ISBLANK(F$2),T1291&amp;", ",T1291&amp;" "&amp;F$2&amp;", "),IF((U1291&lt;&gt;U1290)*($G$2="Y"),"same collector, ","")))))))))&amp;(IF(ISBLANK(U1291),"",(IF(U1291&lt;&gt;U1290,U1291&amp;", ",(IF(B1291&lt;&gt;B1290,U1291&amp;", ",IF(Z1291&lt;&gt;Z1290,U1291&amp;", ",(IF(T1291&lt;&gt;T1290,IF((T1291&lt;&gt;T1290)*($G$2="Y"),"same date, ", ""),IF((T1291=T1290)*(U1291=U1290)*(S1291&lt;&gt;S1290)*($G$2="Y"),"same collector and date, ", ""))))))))))&amp;(IF(ISBLANK(V1291),"",V1291&amp;", "))&amp;IF((AA1291&lt;&gt;AA1292)*($H$2="y"),AD1291&amp;AE1291,IF((AA1291&lt;&gt;AA1292)*($H$2="m"),AD1291&amp;AG1291,IF(($H$2&lt;&gt;"m")*($H$2&lt;&gt;"Y"),(IF(F1291=0,"",F1291&amp;" "&amp;$F$4&amp;" "))&amp;(IF(G1291=0,"",G1291&amp;" "&amp;$G$4&amp;" "))&amp;(IF(H1291=0,"",H1291&amp;" "&amp;H$4&amp;" "))&amp;(IF(I1291=0,"",I1291&amp;" "&amp;$I$4&amp;" "))&amp;(IF(J1291=0,"",J1291&amp;" "&amp;$J$4&amp;" "))&amp;IF((ISBLANK(C1291)),"","("&amp;C1291&amp;")"),"")))&amp;IF((B1291=B1292)*(K1291=K1292)*(L1291=L1292)*(M1291=M1292),IF(($H$2&lt;&gt;"m")*($H$2&lt;&gt;"Y"), ", ", IF((ISNUMBER(FIND(")",AE1291))), ", ", "")),IF((B1291=B1292)*(K1291=K1292)*(L1291=L1292),"; ",". ")))</f>
        <v/>
      </c>
      <c r="AI1291" s="1"/>
    </row>
    <row r="1292" spans="1:35" x14ac:dyDescent="0.25">
      <c r="A1292" s="3" t="str">
        <f t="shared" si="164"/>
        <v/>
      </c>
      <c r="B1292" s="53" t="str">
        <f t="shared" si="168"/>
        <v/>
      </c>
      <c r="C1292" s="57"/>
      <c r="D1292" s="57"/>
      <c r="E1292" s="57"/>
      <c r="F1292" s="57"/>
      <c r="G1292" s="57"/>
      <c r="H1292" s="57"/>
      <c r="I1292" s="57"/>
      <c r="J1292" s="57"/>
      <c r="K1292" s="57"/>
      <c r="L1292" s="57"/>
      <c r="M1292" s="54"/>
      <c r="N1292" s="57"/>
      <c r="O1292" s="58"/>
      <c r="P1292" s="58"/>
      <c r="Q1292" s="58"/>
      <c r="R1292" s="58"/>
      <c r="S1292" s="54"/>
      <c r="T1292" s="57"/>
      <c r="U1292" s="57"/>
      <c r="V1292" s="57"/>
      <c r="W1292" s="57"/>
      <c r="X1292" s="147" t="str">
        <f>IF(ISBLANK(D1292),"",IF('order-admin-units'!$I$1&lt;&gt;"y", "", IF((K1292="")*(ISBLANK(D1292)=FALSE), 'order-admin-units'!$B$1+1, VLOOKUP(K1292, ordercountry, 2))))</f>
        <v/>
      </c>
      <c r="Y1292" s="147" t="str">
        <f>IF(ISBLANK(D1292),"",IF('order-admin-units'!$I$1&lt;&gt;"y", "", IF(L1292="", 'order-admin-units'!$B$2+1, VLOOKUP(K1292&amp;"@"&amp;L1292, orderadmin, 2))))</f>
        <v/>
      </c>
      <c r="Z1292" s="147" t="str">
        <f t="shared" si="165"/>
        <v/>
      </c>
      <c r="AA1292" s="147" t="str">
        <f t="shared" si="166"/>
        <v/>
      </c>
      <c r="AB1292" s="147" t="str">
        <f t="shared" si="167"/>
        <v/>
      </c>
      <c r="AC1292" s="147" t="str">
        <f t="shared" si="161"/>
        <v/>
      </c>
      <c r="AD1292" s="11" t="str">
        <f t="shared" si="162"/>
        <v/>
      </c>
      <c r="AE1292" s="11" t="str">
        <f t="array" ref="AE1292">IF(ISBLANK(D1292),"",IF(OR($H$2="y",$H$2="m"),IF(AA1292=AA1291,IF(OR(AB1292=$AB$4:$AB1291)=FALSE,AE1291&amp;C1292,AE1291),"("&amp;C1292)&amp;IF(AA1292=AA1293,IF(OR(AB1293=$AB$4:$AB1292)=FALSE,", ",""),") "),""))</f>
        <v/>
      </c>
      <c r="AF1292" s="11" t="str">
        <f t="shared" si="163"/>
        <v/>
      </c>
      <c r="AG1292" s="11" t="str">
        <f t="array" ref="AG1292">IF(ISBLANK(D1292),"",IF(OR($H$2="y",$H$2="m"),IF(AA1292=AA1291,IF(OR(AC1292=$AC$4:$AC1291)=FALSE,AG1291&amp;AF1292,AG1291),"("&amp;AF1292)&amp;IF(AA1292=AA1293,IF(OR(AC1293=$AC$4:$AC1292)=FALSE,", ",""),") "),""))</f>
        <v/>
      </c>
      <c r="AH1292" s="10" t="str">
        <f>IF((ISBLANK(D1292)),"",IF(D1292=D1291,AH1291,"")&amp;IF(B1291&lt;&gt;B1292,((IF(ISBLANK(E1292),$D$3&amp;"Non-type material: "&amp;$D$3,$D$3&amp;INDEX('type-categories'!$A$2:$B$100,MATCH(E1292,'type-categories'!$A$2:$A$100,0),2)&amp;$D$3))),"")&amp;(IF(K1292&lt;&gt;K1291,$C$2&amp;K1292&amp;$K$3&amp;$C$2&amp;" ",(IF(B1292&lt;&gt;B1291,$C$2&amp;K1292&amp;$K$3&amp;$C$2&amp;" ",""))))&amp;(IF(L1292="","",((IF(L1292&lt;&gt;L1291,$D$2&amp;L1292&amp;$L$3&amp;$D$2&amp;" ",IF(B1292&lt;&gt;B1291,$D$2&amp;L1292&amp;$L$3&amp;$D$2&amp;" ",""))))))&amp;(IF(M1292="","",((IF(M1292&lt;&gt;M1291,$E$2&amp;M1292&amp;$E$2&amp;","&amp;" ",IF(B1292&lt;&gt;B1291,$E$2&amp;M1292&amp;$E$2&amp;",",""))))))&amp;(IF(N1292="","",IF(N1292&lt;&gt;N1291,N1292&amp;", ",IF(B1292&lt;&gt;B1291,N1292&amp;", ",""))))&amp;(IF(ISBLANK(O1292),"",(IF(O1292&lt;&gt;O1291,O1292&amp;", ",IF(B1292&lt;&gt;B1291,O1292&amp;", ","")))))&amp;(IF(ISBLANK(P1292),"",(IF(P1292&lt;&gt;P1291,P1292&amp;", ",IF(B1292&lt;&gt;B1291,P1292&amp;", ",IF(Z1292&lt;&gt;Z1291,P1292&amp;", ",""))))))&amp;(IF(ISBLANK(Q1292),"",(IF(Q1292&lt;&gt;Q1291,Q1292&amp;", ",IF(B1292&lt;&gt;B1291,Q1292&amp;", ",IF(Z1292&lt;&gt;Z1291,Q1292&amp;", ",""))))))&amp;(IF(ISBLANK(R1292),"",(IF(R1292&lt;&gt;R1291,R1292&amp;"m, ",IF(B1292&lt;&gt;B1291,R1292&amp;"m, ",IF(Z1292&lt;&gt;Z1291,R1292&amp;"m, ",""))))))&amp;IF(ISBLANK(S1292),"",(IF(B1292&lt;&gt;B1291,S1292&amp;", ",IF(S1292&lt;&gt;S1291,IF((Z1292=Z1291),"same locality "&amp;S1292&amp;", ",S1292&amp;", "),""))))&amp;(IF(ISBLANK(T1292),"",(IF(T1292&lt;&gt;T1291,IF(ISBLANK(F$2),T1292&amp;", ",T1292&amp;" "&amp;F$2&amp;", "),(IF(B1292&lt;&gt;B1291,IF(ISBLANK(F$2),T1292&amp;", ",T1292&amp;" "&amp;F$2&amp;", "),(IF(Z1292&lt;&gt;Z1291,IF(ISBLANK(F$2),T1292&amp;", ",T1292&amp;" "&amp;F$2&amp;", "),IF((U1292&lt;&gt;U1291)*($G$2="Y"),"same collector, ","")))))))))&amp;(IF(ISBLANK(U1292),"",(IF(U1292&lt;&gt;U1291,U1292&amp;", ",(IF(B1292&lt;&gt;B1291,U1292&amp;", ",IF(Z1292&lt;&gt;Z1291,U1292&amp;", ",(IF(T1292&lt;&gt;T1291,IF((T1292&lt;&gt;T1291)*($G$2="Y"),"same date, ", ""),IF((T1292=T1291)*(U1292=U1291)*(S1292&lt;&gt;S1291)*($G$2="Y"),"same collector and date, ", ""))))))))))&amp;(IF(ISBLANK(V1292),"",V1292&amp;", "))&amp;IF((AA1292&lt;&gt;AA1293)*($H$2="y"),AD1292&amp;AE1292,IF((AA1292&lt;&gt;AA1293)*($H$2="m"),AD1292&amp;AG1292,IF(($H$2&lt;&gt;"m")*($H$2&lt;&gt;"Y"),(IF(F1292=0,"",F1292&amp;" "&amp;$F$4&amp;" "))&amp;(IF(G1292=0,"",G1292&amp;" "&amp;$G$4&amp;" "))&amp;(IF(H1292=0,"",H1292&amp;" "&amp;H$4&amp;" "))&amp;(IF(I1292=0,"",I1292&amp;" "&amp;$I$4&amp;" "))&amp;(IF(J1292=0,"",J1292&amp;" "&amp;$J$4&amp;" "))&amp;IF((ISBLANK(C1292)),"","("&amp;C1292&amp;")"),"")))&amp;IF((B1292=B1293)*(K1292=K1293)*(L1292=L1293)*(M1292=M1293),IF(($H$2&lt;&gt;"m")*($H$2&lt;&gt;"Y"), ", ", IF((ISNUMBER(FIND(")",AE1292))), ", ", "")),IF((B1292=B1293)*(K1292=K1293)*(L1292=L1293),"; ",". ")))</f>
        <v/>
      </c>
      <c r="AI1292" s="1"/>
    </row>
    <row r="1293" spans="1:35" x14ac:dyDescent="0.25">
      <c r="A1293" s="3" t="str">
        <f t="shared" si="164"/>
        <v/>
      </c>
      <c r="B1293" s="53" t="str">
        <f t="shared" si="168"/>
        <v/>
      </c>
      <c r="C1293" s="57"/>
      <c r="D1293" s="57"/>
      <c r="E1293" s="57"/>
      <c r="F1293" s="57"/>
      <c r="G1293" s="57"/>
      <c r="H1293" s="57"/>
      <c r="I1293" s="57"/>
      <c r="J1293" s="57"/>
      <c r="K1293" s="57"/>
      <c r="L1293" s="57"/>
      <c r="M1293" s="54"/>
      <c r="N1293" s="57"/>
      <c r="O1293" s="58"/>
      <c r="P1293" s="58"/>
      <c r="Q1293" s="58"/>
      <c r="R1293" s="58"/>
      <c r="S1293" s="54"/>
      <c r="T1293" s="57"/>
      <c r="U1293" s="57"/>
      <c r="V1293" s="57"/>
      <c r="W1293" s="57"/>
      <c r="X1293" s="147" t="str">
        <f>IF(ISBLANK(D1293),"",IF('order-admin-units'!$I$1&lt;&gt;"y", "", IF((K1293="")*(ISBLANK(D1293)=FALSE), 'order-admin-units'!$B$1+1, VLOOKUP(K1293, ordercountry, 2))))</f>
        <v/>
      </c>
      <c r="Y1293" s="147" t="str">
        <f>IF(ISBLANK(D1293),"",IF('order-admin-units'!$I$1&lt;&gt;"y", "", IF(L1293="", 'order-admin-units'!$B$2+1, VLOOKUP(K1293&amp;"@"&amp;L1293, orderadmin, 2))))</f>
        <v/>
      </c>
      <c r="Z1293" s="147" t="str">
        <f t="shared" si="165"/>
        <v/>
      </c>
      <c r="AA1293" s="147" t="str">
        <f t="shared" si="166"/>
        <v/>
      </c>
      <c r="AB1293" s="147" t="str">
        <f t="shared" si="167"/>
        <v/>
      </c>
      <c r="AC1293" s="147" t="str">
        <f t="shared" si="161"/>
        <v/>
      </c>
      <c r="AD1293" s="11" t="str">
        <f t="shared" si="162"/>
        <v/>
      </c>
      <c r="AE1293" s="11" t="str">
        <f t="array" ref="AE1293">IF(ISBLANK(D1293),"",IF(OR($H$2="y",$H$2="m"),IF(AA1293=AA1292,IF(OR(AB1293=$AB$4:$AB1292)=FALSE,AE1292&amp;C1293,AE1292),"("&amp;C1293)&amp;IF(AA1293=AA1294,IF(OR(AB1294=$AB$4:$AB1293)=FALSE,", ",""),") "),""))</f>
        <v/>
      </c>
      <c r="AF1293" s="11" t="str">
        <f t="shared" si="163"/>
        <v/>
      </c>
      <c r="AG1293" s="11" t="str">
        <f t="array" ref="AG1293">IF(ISBLANK(D1293),"",IF(OR($H$2="y",$H$2="m"),IF(AA1293=AA1292,IF(OR(AC1293=$AC$4:$AC1292)=FALSE,AG1292&amp;AF1293,AG1292),"("&amp;AF1293)&amp;IF(AA1293=AA1294,IF(OR(AC1294=$AC$4:$AC1293)=FALSE,", ",""),") "),""))</f>
        <v/>
      </c>
      <c r="AH1293" s="10" t="str">
        <f>IF((ISBLANK(D1293)),"",IF(D1293=D1292,AH1292,"")&amp;IF(B1292&lt;&gt;B1293,((IF(ISBLANK(E1293),$D$3&amp;"Non-type material: "&amp;$D$3,$D$3&amp;INDEX('type-categories'!$A$2:$B$100,MATCH(E1293,'type-categories'!$A$2:$A$100,0),2)&amp;$D$3))),"")&amp;(IF(K1293&lt;&gt;K1292,$C$2&amp;K1293&amp;$K$3&amp;$C$2&amp;" ",(IF(B1293&lt;&gt;B1292,$C$2&amp;K1293&amp;$K$3&amp;$C$2&amp;" ",""))))&amp;(IF(L1293="","",((IF(L1293&lt;&gt;L1292,$D$2&amp;L1293&amp;$L$3&amp;$D$2&amp;" ",IF(B1293&lt;&gt;B1292,$D$2&amp;L1293&amp;$L$3&amp;$D$2&amp;" ",""))))))&amp;(IF(M1293="","",((IF(M1293&lt;&gt;M1292,$E$2&amp;M1293&amp;$E$2&amp;","&amp;" ",IF(B1293&lt;&gt;B1292,$E$2&amp;M1293&amp;$E$2&amp;",",""))))))&amp;(IF(N1293="","",IF(N1293&lt;&gt;N1292,N1293&amp;", ",IF(B1293&lt;&gt;B1292,N1293&amp;", ",""))))&amp;(IF(ISBLANK(O1293),"",(IF(O1293&lt;&gt;O1292,O1293&amp;", ",IF(B1293&lt;&gt;B1292,O1293&amp;", ","")))))&amp;(IF(ISBLANK(P1293),"",(IF(P1293&lt;&gt;P1292,P1293&amp;", ",IF(B1293&lt;&gt;B1292,P1293&amp;", ",IF(Z1293&lt;&gt;Z1292,P1293&amp;", ",""))))))&amp;(IF(ISBLANK(Q1293),"",(IF(Q1293&lt;&gt;Q1292,Q1293&amp;", ",IF(B1293&lt;&gt;B1292,Q1293&amp;", ",IF(Z1293&lt;&gt;Z1292,Q1293&amp;", ",""))))))&amp;(IF(ISBLANK(R1293),"",(IF(R1293&lt;&gt;R1292,R1293&amp;"m, ",IF(B1293&lt;&gt;B1292,R1293&amp;"m, ",IF(Z1293&lt;&gt;Z1292,R1293&amp;"m, ",""))))))&amp;IF(ISBLANK(S1293),"",(IF(B1293&lt;&gt;B1292,S1293&amp;", ",IF(S1293&lt;&gt;S1292,IF((Z1293=Z1292),"same locality "&amp;S1293&amp;", ",S1293&amp;", "),""))))&amp;(IF(ISBLANK(T1293),"",(IF(T1293&lt;&gt;T1292,IF(ISBLANK(F$2),T1293&amp;", ",T1293&amp;" "&amp;F$2&amp;", "),(IF(B1293&lt;&gt;B1292,IF(ISBLANK(F$2),T1293&amp;", ",T1293&amp;" "&amp;F$2&amp;", "),(IF(Z1293&lt;&gt;Z1292,IF(ISBLANK(F$2),T1293&amp;", ",T1293&amp;" "&amp;F$2&amp;", "),IF((U1293&lt;&gt;U1292)*($G$2="Y"),"same collector, ","")))))))))&amp;(IF(ISBLANK(U1293),"",(IF(U1293&lt;&gt;U1292,U1293&amp;", ",(IF(B1293&lt;&gt;B1292,U1293&amp;", ",IF(Z1293&lt;&gt;Z1292,U1293&amp;", ",(IF(T1293&lt;&gt;T1292,IF((T1293&lt;&gt;T1292)*($G$2="Y"),"same date, ", ""),IF((T1293=T1292)*(U1293=U1292)*(S1293&lt;&gt;S1292)*($G$2="Y"),"same collector and date, ", ""))))))))))&amp;(IF(ISBLANK(V1293),"",V1293&amp;", "))&amp;IF((AA1293&lt;&gt;AA1294)*($H$2="y"),AD1293&amp;AE1293,IF((AA1293&lt;&gt;AA1294)*($H$2="m"),AD1293&amp;AG1293,IF(($H$2&lt;&gt;"m")*($H$2&lt;&gt;"Y"),(IF(F1293=0,"",F1293&amp;" "&amp;$F$4&amp;" "))&amp;(IF(G1293=0,"",G1293&amp;" "&amp;$G$4&amp;" "))&amp;(IF(H1293=0,"",H1293&amp;" "&amp;H$4&amp;" "))&amp;(IF(I1293=0,"",I1293&amp;" "&amp;$I$4&amp;" "))&amp;(IF(J1293=0,"",J1293&amp;" "&amp;$J$4&amp;" "))&amp;IF((ISBLANK(C1293)),"","("&amp;C1293&amp;")"),"")))&amp;IF((B1293=B1294)*(K1293=K1294)*(L1293=L1294)*(M1293=M1294),IF(($H$2&lt;&gt;"m")*($H$2&lt;&gt;"Y"), ", ", IF((ISNUMBER(FIND(")",AE1293))), ", ", "")),IF((B1293=B1294)*(K1293=K1294)*(L1293=L1294),"; ",". ")))</f>
        <v/>
      </c>
      <c r="AI1293" s="1"/>
    </row>
    <row r="1294" spans="1:35" x14ac:dyDescent="0.25">
      <c r="A1294" s="3" t="str">
        <f t="shared" si="164"/>
        <v/>
      </c>
      <c r="B1294" s="53" t="str">
        <f t="shared" si="168"/>
        <v/>
      </c>
      <c r="C1294" s="57"/>
      <c r="D1294" s="57"/>
      <c r="E1294" s="57"/>
      <c r="F1294" s="57"/>
      <c r="G1294" s="57"/>
      <c r="H1294" s="57"/>
      <c r="I1294" s="57"/>
      <c r="J1294" s="57"/>
      <c r="K1294" s="57"/>
      <c r="L1294" s="57"/>
      <c r="M1294" s="54"/>
      <c r="N1294" s="57"/>
      <c r="O1294" s="58"/>
      <c r="P1294" s="58"/>
      <c r="Q1294" s="58"/>
      <c r="R1294" s="58"/>
      <c r="S1294" s="54"/>
      <c r="T1294" s="57"/>
      <c r="U1294" s="57"/>
      <c r="V1294" s="57"/>
      <c r="W1294" s="57"/>
      <c r="X1294" s="147" t="str">
        <f>IF(ISBLANK(D1294),"",IF('order-admin-units'!$I$1&lt;&gt;"y", "", IF((K1294="")*(ISBLANK(D1294)=FALSE), 'order-admin-units'!$B$1+1, VLOOKUP(K1294, ordercountry, 2))))</f>
        <v/>
      </c>
      <c r="Y1294" s="147" t="str">
        <f>IF(ISBLANK(D1294),"",IF('order-admin-units'!$I$1&lt;&gt;"y", "", IF(L1294="", 'order-admin-units'!$B$2+1, VLOOKUP(K1294&amp;"@"&amp;L1294, orderadmin, 2))))</f>
        <v/>
      </c>
      <c r="Z1294" s="147" t="str">
        <f t="shared" si="165"/>
        <v/>
      </c>
      <c r="AA1294" s="147" t="str">
        <f t="shared" si="166"/>
        <v/>
      </c>
      <c r="AB1294" s="147" t="str">
        <f t="shared" si="167"/>
        <v/>
      </c>
      <c r="AC1294" s="147" t="str">
        <f t="shared" si="161"/>
        <v/>
      </c>
      <c r="AD1294" s="11" t="str">
        <f t="shared" si="162"/>
        <v/>
      </c>
      <c r="AE1294" s="11" t="str">
        <f t="array" ref="AE1294">IF(ISBLANK(D1294),"",IF(OR($H$2="y",$H$2="m"),IF(AA1294=AA1293,IF(OR(AB1294=$AB$4:$AB1293)=FALSE,AE1293&amp;C1294,AE1293),"("&amp;C1294)&amp;IF(AA1294=AA1295,IF(OR(AB1295=$AB$4:$AB1294)=FALSE,", ",""),") "),""))</f>
        <v/>
      </c>
      <c r="AF1294" s="11" t="str">
        <f t="shared" si="163"/>
        <v/>
      </c>
      <c r="AG1294" s="11" t="str">
        <f t="array" ref="AG1294">IF(ISBLANK(D1294),"",IF(OR($H$2="y",$H$2="m"),IF(AA1294=AA1293,IF(OR(AC1294=$AC$4:$AC1293)=FALSE,AG1293&amp;AF1294,AG1293),"("&amp;AF1294)&amp;IF(AA1294=AA1295,IF(OR(AC1295=$AC$4:$AC1294)=FALSE,", ",""),") "),""))</f>
        <v/>
      </c>
      <c r="AH1294" s="10" t="str">
        <f>IF((ISBLANK(D1294)),"",IF(D1294=D1293,AH1293,"")&amp;IF(B1293&lt;&gt;B1294,((IF(ISBLANK(E1294),$D$3&amp;"Non-type material: "&amp;$D$3,$D$3&amp;INDEX('type-categories'!$A$2:$B$100,MATCH(E1294,'type-categories'!$A$2:$A$100,0),2)&amp;$D$3))),"")&amp;(IF(K1294&lt;&gt;K1293,$C$2&amp;K1294&amp;$K$3&amp;$C$2&amp;" ",(IF(B1294&lt;&gt;B1293,$C$2&amp;K1294&amp;$K$3&amp;$C$2&amp;" ",""))))&amp;(IF(L1294="","",((IF(L1294&lt;&gt;L1293,$D$2&amp;L1294&amp;$L$3&amp;$D$2&amp;" ",IF(B1294&lt;&gt;B1293,$D$2&amp;L1294&amp;$L$3&amp;$D$2&amp;" ",""))))))&amp;(IF(M1294="","",((IF(M1294&lt;&gt;M1293,$E$2&amp;M1294&amp;$E$2&amp;","&amp;" ",IF(B1294&lt;&gt;B1293,$E$2&amp;M1294&amp;$E$2&amp;",",""))))))&amp;(IF(N1294="","",IF(N1294&lt;&gt;N1293,N1294&amp;", ",IF(B1294&lt;&gt;B1293,N1294&amp;", ",""))))&amp;(IF(ISBLANK(O1294),"",(IF(O1294&lt;&gt;O1293,O1294&amp;", ",IF(B1294&lt;&gt;B1293,O1294&amp;", ","")))))&amp;(IF(ISBLANK(P1294),"",(IF(P1294&lt;&gt;P1293,P1294&amp;", ",IF(B1294&lt;&gt;B1293,P1294&amp;", ",IF(Z1294&lt;&gt;Z1293,P1294&amp;", ",""))))))&amp;(IF(ISBLANK(Q1294),"",(IF(Q1294&lt;&gt;Q1293,Q1294&amp;", ",IF(B1294&lt;&gt;B1293,Q1294&amp;", ",IF(Z1294&lt;&gt;Z1293,Q1294&amp;", ",""))))))&amp;(IF(ISBLANK(R1294),"",(IF(R1294&lt;&gt;R1293,R1294&amp;"m, ",IF(B1294&lt;&gt;B1293,R1294&amp;"m, ",IF(Z1294&lt;&gt;Z1293,R1294&amp;"m, ",""))))))&amp;IF(ISBLANK(S1294),"",(IF(B1294&lt;&gt;B1293,S1294&amp;", ",IF(S1294&lt;&gt;S1293,IF((Z1294=Z1293),"same locality "&amp;S1294&amp;", ",S1294&amp;", "),""))))&amp;(IF(ISBLANK(T1294),"",(IF(T1294&lt;&gt;T1293,IF(ISBLANK(F$2),T1294&amp;", ",T1294&amp;" "&amp;F$2&amp;", "),(IF(B1294&lt;&gt;B1293,IF(ISBLANK(F$2),T1294&amp;", ",T1294&amp;" "&amp;F$2&amp;", "),(IF(Z1294&lt;&gt;Z1293,IF(ISBLANK(F$2),T1294&amp;", ",T1294&amp;" "&amp;F$2&amp;", "),IF((U1294&lt;&gt;U1293)*($G$2="Y"),"same collector, ","")))))))))&amp;(IF(ISBLANK(U1294),"",(IF(U1294&lt;&gt;U1293,U1294&amp;", ",(IF(B1294&lt;&gt;B1293,U1294&amp;", ",IF(Z1294&lt;&gt;Z1293,U1294&amp;", ",(IF(T1294&lt;&gt;T1293,IF((T1294&lt;&gt;T1293)*($G$2="Y"),"same date, ", ""),IF((T1294=T1293)*(U1294=U1293)*(S1294&lt;&gt;S1293)*($G$2="Y"),"same collector and date, ", ""))))))))))&amp;(IF(ISBLANK(V1294),"",V1294&amp;", "))&amp;IF((AA1294&lt;&gt;AA1295)*($H$2="y"),AD1294&amp;AE1294,IF((AA1294&lt;&gt;AA1295)*($H$2="m"),AD1294&amp;AG1294,IF(($H$2&lt;&gt;"m")*($H$2&lt;&gt;"Y"),(IF(F1294=0,"",F1294&amp;" "&amp;$F$4&amp;" "))&amp;(IF(G1294=0,"",G1294&amp;" "&amp;$G$4&amp;" "))&amp;(IF(H1294=0,"",H1294&amp;" "&amp;H$4&amp;" "))&amp;(IF(I1294=0,"",I1294&amp;" "&amp;$I$4&amp;" "))&amp;(IF(J1294=0,"",J1294&amp;" "&amp;$J$4&amp;" "))&amp;IF((ISBLANK(C1294)),"","("&amp;C1294&amp;")"),"")))&amp;IF((B1294=B1295)*(K1294=K1295)*(L1294=L1295)*(M1294=M1295),IF(($H$2&lt;&gt;"m")*($H$2&lt;&gt;"Y"), ", ", IF((ISNUMBER(FIND(")",AE1294))), ", ", "")),IF((B1294=B1295)*(K1294=K1295)*(L1294=L1295),"; ",". ")))</f>
        <v/>
      </c>
      <c r="AI1294" s="1"/>
    </row>
    <row r="1295" spans="1:35" x14ac:dyDescent="0.25">
      <c r="A1295" s="3" t="str">
        <f t="shared" si="164"/>
        <v/>
      </c>
      <c r="B1295" s="53" t="str">
        <f t="shared" si="168"/>
        <v/>
      </c>
      <c r="C1295" s="57"/>
      <c r="D1295" s="57"/>
      <c r="E1295" s="57"/>
      <c r="F1295" s="57"/>
      <c r="G1295" s="57"/>
      <c r="H1295" s="57"/>
      <c r="I1295" s="57"/>
      <c r="J1295" s="57"/>
      <c r="K1295" s="57"/>
      <c r="L1295" s="57"/>
      <c r="M1295" s="54"/>
      <c r="N1295" s="57"/>
      <c r="O1295" s="57"/>
      <c r="P1295" s="57"/>
      <c r="Q1295" s="57"/>
      <c r="R1295" s="57"/>
      <c r="S1295" s="54"/>
      <c r="T1295" s="57"/>
      <c r="U1295" s="57"/>
      <c r="V1295" s="57"/>
      <c r="W1295" s="57"/>
      <c r="X1295" s="147" t="str">
        <f>IF(ISBLANK(D1295),"",IF('order-admin-units'!$I$1&lt;&gt;"y", "", IF((K1295="")*(ISBLANK(D1295)=FALSE), 'order-admin-units'!$B$1+1, VLOOKUP(K1295, ordercountry, 2))))</f>
        <v/>
      </c>
      <c r="Y1295" s="147" t="str">
        <f>IF(ISBLANK(D1295),"",IF('order-admin-units'!$I$1&lt;&gt;"y", "", IF(L1295="", 'order-admin-units'!$B$2+1, VLOOKUP(K1295&amp;"@"&amp;L1295, orderadmin, 2))))</f>
        <v/>
      </c>
      <c r="Z1295" s="147" t="str">
        <f t="shared" si="165"/>
        <v/>
      </c>
      <c r="AA1295" s="147" t="str">
        <f t="shared" si="166"/>
        <v/>
      </c>
      <c r="AB1295" s="147" t="str">
        <f t="shared" si="167"/>
        <v/>
      </c>
      <c r="AC1295" s="147" t="str">
        <f t="shared" si="161"/>
        <v/>
      </c>
      <c r="AD1295" s="11" t="str">
        <f t="shared" si="162"/>
        <v/>
      </c>
      <c r="AE1295" s="11" t="str">
        <f t="array" ref="AE1295">IF(ISBLANK(D1295),"",IF(OR($H$2="y",$H$2="m"),IF(AA1295=AA1294,IF(OR(AB1295=$AB$4:$AB1294)=FALSE,AE1294&amp;C1295,AE1294),"("&amp;C1295)&amp;IF(AA1295=AA1296,IF(OR(AB1296=$AB$4:$AB1295)=FALSE,", ",""),") "),""))</f>
        <v/>
      </c>
      <c r="AF1295" s="11" t="str">
        <f t="shared" si="163"/>
        <v/>
      </c>
      <c r="AG1295" s="11" t="str">
        <f t="array" ref="AG1295">IF(ISBLANK(D1295),"",IF(OR($H$2="y",$H$2="m"),IF(AA1295=AA1294,IF(OR(AC1295=$AC$4:$AC1294)=FALSE,AG1294&amp;AF1295,AG1294),"("&amp;AF1295)&amp;IF(AA1295=AA1296,IF(OR(AC1296=$AC$4:$AC1295)=FALSE,", ",""),") "),""))</f>
        <v/>
      </c>
      <c r="AH1295" s="10" t="str">
        <f>IF((ISBLANK(D1295)),"",IF(D1295=D1294,AH1294,"")&amp;IF(B1294&lt;&gt;B1295,((IF(ISBLANK(E1295),$D$3&amp;"Non-type material: "&amp;$D$3,$D$3&amp;INDEX('type-categories'!$A$2:$B$100,MATCH(E1295,'type-categories'!$A$2:$A$100,0),2)&amp;$D$3))),"")&amp;(IF(K1295&lt;&gt;K1294,$C$2&amp;K1295&amp;$K$3&amp;$C$2&amp;" ",(IF(B1295&lt;&gt;B1294,$C$2&amp;K1295&amp;$K$3&amp;$C$2&amp;" ",""))))&amp;(IF(L1295="","",((IF(L1295&lt;&gt;L1294,$D$2&amp;L1295&amp;$L$3&amp;$D$2&amp;" ",IF(B1295&lt;&gt;B1294,$D$2&amp;L1295&amp;$L$3&amp;$D$2&amp;" ",""))))))&amp;(IF(M1295="","",((IF(M1295&lt;&gt;M1294,$E$2&amp;M1295&amp;$E$2&amp;","&amp;" ",IF(B1295&lt;&gt;B1294,$E$2&amp;M1295&amp;$E$2&amp;",",""))))))&amp;(IF(N1295="","",IF(N1295&lt;&gt;N1294,N1295&amp;", ",IF(B1295&lt;&gt;B1294,N1295&amp;", ",""))))&amp;(IF(ISBLANK(O1295),"",(IF(O1295&lt;&gt;O1294,O1295&amp;", ",IF(B1295&lt;&gt;B1294,O1295&amp;", ","")))))&amp;(IF(ISBLANK(P1295),"",(IF(P1295&lt;&gt;P1294,P1295&amp;", ",IF(B1295&lt;&gt;B1294,P1295&amp;", ",IF(Z1295&lt;&gt;Z1294,P1295&amp;", ",""))))))&amp;(IF(ISBLANK(Q1295),"",(IF(Q1295&lt;&gt;Q1294,Q1295&amp;", ",IF(B1295&lt;&gt;B1294,Q1295&amp;", ",IF(Z1295&lt;&gt;Z1294,Q1295&amp;", ",""))))))&amp;(IF(ISBLANK(R1295),"",(IF(R1295&lt;&gt;R1294,R1295&amp;"m, ",IF(B1295&lt;&gt;B1294,R1295&amp;"m, ",IF(Z1295&lt;&gt;Z1294,R1295&amp;"m, ",""))))))&amp;IF(ISBLANK(S1295),"",(IF(B1295&lt;&gt;B1294,S1295&amp;", ",IF(S1295&lt;&gt;S1294,IF((Z1295=Z1294),"same locality "&amp;S1295&amp;", ",S1295&amp;", "),""))))&amp;(IF(ISBLANK(T1295),"",(IF(T1295&lt;&gt;T1294,IF(ISBLANK(F$2),T1295&amp;", ",T1295&amp;" "&amp;F$2&amp;", "),(IF(B1295&lt;&gt;B1294,IF(ISBLANK(F$2),T1295&amp;", ",T1295&amp;" "&amp;F$2&amp;", "),(IF(Z1295&lt;&gt;Z1294,IF(ISBLANK(F$2),T1295&amp;", ",T1295&amp;" "&amp;F$2&amp;", "),IF((U1295&lt;&gt;U1294)*($G$2="Y"),"same collector, ","")))))))))&amp;(IF(ISBLANK(U1295),"",(IF(U1295&lt;&gt;U1294,U1295&amp;", ",(IF(B1295&lt;&gt;B1294,U1295&amp;", ",IF(Z1295&lt;&gt;Z1294,U1295&amp;", ",(IF(T1295&lt;&gt;T1294,IF((T1295&lt;&gt;T1294)*($G$2="Y"),"same date, ", ""),IF((T1295=T1294)*(U1295=U1294)*(S1295&lt;&gt;S1294)*($G$2="Y"),"same collector and date, ", ""))))))))))&amp;(IF(ISBLANK(V1295),"",V1295&amp;", "))&amp;IF((AA1295&lt;&gt;AA1296)*($H$2="y"),AD1295&amp;AE1295,IF((AA1295&lt;&gt;AA1296)*($H$2="m"),AD1295&amp;AG1295,IF(($H$2&lt;&gt;"m")*($H$2&lt;&gt;"Y"),(IF(F1295=0,"",F1295&amp;" "&amp;$F$4&amp;" "))&amp;(IF(G1295=0,"",G1295&amp;" "&amp;$G$4&amp;" "))&amp;(IF(H1295=0,"",H1295&amp;" "&amp;H$4&amp;" "))&amp;(IF(I1295=0,"",I1295&amp;" "&amp;$I$4&amp;" "))&amp;(IF(J1295=0,"",J1295&amp;" "&amp;$J$4&amp;" "))&amp;IF((ISBLANK(C1295)),"","("&amp;C1295&amp;")"),"")))&amp;IF((B1295=B1296)*(K1295=K1296)*(L1295=L1296)*(M1295=M1296),IF(($H$2&lt;&gt;"m")*($H$2&lt;&gt;"Y"), ", ", IF((ISNUMBER(FIND(")",AE1295))), ", ", "")),IF((B1295=B1296)*(K1295=K1296)*(L1295=L1296),"; ",". ")))</f>
        <v/>
      </c>
      <c r="AI1295" s="1"/>
    </row>
    <row r="1296" spans="1:35" x14ac:dyDescent="0.25">
      <c r="A1296" s="3" t="str">
        <f t="shared" si="164"/>
        <v/>
      </c>
      <c r="B1296" s="53" t="str">
        <f t="shared" si="168"/>
        <v/>
      </c>
      <c r="C1296" s="57"/>
      <c r="D1296" s="57"/>
      <c r="E1296" s="57"/>
      <c r="F1296" s="57"/>
      <c r="G1296" s="57"/>
      <c r="H1296" s="57"/>
      <c r="I1296" s="57"/>
      <c r="J1296" s="57"/>
      <c r="K1296" s="57"/>
      <c r="L1296" s="57"/>
      <c r="M1296" s="57"/>
      <c r="N1296" s="57"/>
      <c r="O1296" s="58"/>
      <c r="P1296" s="58"/>
      <c r="Q1296" s="58"/>
      <c r="R1296" s="58"/>
      <c r="S1296" s="54"/>
      <c r="T1296" s="57"/>
      <c r="U1296" s="57"/>
      <c r="V1296" s="57"/>
      <c r="W1296" s="57"/>
      <c r="X1296" s="147" t="str">
        <f>IF(ISBLANK(D1296),"",IF('order-admin-units'!$I$1&lt;&gt;"y", "", IF((K1296="")*(ISBLANK(D1296)=FALSE), 'order-admin-units'!$B$1+1, VLOOKUP(K1296, ordercountry, 2))))</f>
        <v/>
      </c>
      <c r="Y1296" s="147" t="str">
        <f>IF(ISBLANK(D1296),"",IF('order-admin-units'!$I$1&lt;&gt;"y", "", IF(L1296="", 'order-admin-units'!$B$2+1, VLOOKUP(K1296&amp;"@"&amp;L1296, orderadmin, 2))))</f>
        <v/>
      </c>
      <c r="Z1296" s="147" t="str">
        <f t="shared" si="165"/>
        <v/>
      </c>
      <c r="AA1296" s="147" t="str">
        <f t="shared" si="166"/>
        <v/>
      </c>
      <c r="AB1296" s="147" t="str">
        <f t="shared" si="167"/>
        <v/>
      </c>
      <c r="AC1296" s="147" t="str">
        <f t="shared" si="161"/>
        <v/>
      </c>
      <c r="AD1296" s="11" t="str">
        <f t="shared" si="162"/>
        <v/>
      </c>
      <c r="AE1296" s="11" t="str">
        <f t="array" ref="AE1296">IF(ISBLANK(D1296),"",IF(OR($H$2="y",$H$2="m"),IF(AA1296=AA1295,IF(OR(AB1296=$AB$4:$AB1295)=FALSE,AE1295&amp;C1296,AE1295),"("&amp;C1296)&amp;IF(AA1296=AA1297,IF(OR(AB1297=$AB$4:$AB1296)=FALSE,", ",""),") "),""))</f>
        <v/>
      </c>
      <c r="AF1296" s="11" t="str">
        <f t="shared" si="163"/>
        <v/>
      </c>
      <c r="AG1296" s="11" t="str">
        <f t="array" ref="AG1296">IF(ISBLANK(D1296),"",IF(OR($H$2="y",$H$2="m"),IF(AA1296=AA1295,IF(OR(AC1296=$AC$4:$AC1295)=FALSE,AG1295&amp;AF1296,AG1295),"("&amp;AF1296)&amp;IF(AA1296=AA1297,IF(OR(AC1297=$AC$4:$AC1296)=FALSE,", ",""),") "),""))</f>
        <v/>
      </c>
      <c r="AH1296" s="10" t="str">
        <f>IF((ISBLANK(D1296)),"",IF(D1296=D1295,AH1295,"")&amp;IF(B1295&lt;&gt;B1296,((IF(ISBLANK(E1296),$D$3&amp;"Non-type material: "&amp;$D$3,$D$3&amp;INDEX('type-categories'!$A$2:$B$100,MATCH(E1296,'type-categories'!$A$2:$A$100,0),2)&amp;$D$3))),"")&amp;(IF(K1296&lt;&gt;K1295,$C$2&amp;K1296&amp;$K$3&amp;$C$2&amp;" ",(IF(B1296&lt;&gt;B1295,$C$2&amp;K1296&amp;$K$3&amp;$C$2&amp;" ",""))))&amp;(IF(L1296="","",((IF(L1296&lt;&gt;L1295,$D$2&amp;L1296&amp;$L$3&amp;$D$2&amp;" ",IF(B1296&lt;&gt;B1295,$D$2&amp;L1296&amp;$L$3&amp;$D$2&amp;" ",""))))))&amp;(IF(M1296="","",((IF(M1296&lt;&gt;M1295,$E$2&amp;M1296&amp;$E$2&amp;","&amp;" ",IF(B1296&lt;&gt;B1295,$E$2&amp;M1296&amp;$E$2&amp;",",""))))))&amp;(IF(N1296="","",IF(N1296&lt;&gt;N1295,N1296&amp;", ",IF(B1296&lt;&gt;B1295,N1296&amp;", ",""))))&amp;(IF(ISBLANK(O1296),"",(IF(O1296&lt;&gt;O1295,O1296&amp;", ",IF(B1296&lt;&gt;B1295,O1296&amp;", ","")))))&amp;(IF(ISBLANK(P1296),"",(IF(P1296&lt;&gt;P1295,P1296&amp;", ",IF(B1296&lt;&gt;B1295,P1296&amp;", ",IF(Z1296&lt;&gt;Z1295,P1296&amp;", ",""))))))&amp;(IF(ISBLANK(Q1296),"",(IF(Q1296&lt;&gt;Q1295,Q1296&amp;", ",IF(B1296&lt;&gt;B1295,Q1296&amp;", ",IF(Z1296&lt;&gt;Z1295,Q1296&amp;", ",""))))))&amp;(IF(ISBLANK(R1296),"",(IF(R1296&lt;&gt;R1295,R1296&amp;"m, ",IF(B1296&lt;&gt;B1295,R1296&amp;"m, ",IF(Z1296&lt;&gt;Z1295,R1296&amp;"m, ",""))))))&amp;IF(ISBLANK(S1296),"",(IF(B1296&lt;&gt;B1295,S1296&amp;", ",IF(S1296&lt;&gt;S1295,IF((Z1296=Z1295),"same locality "&amp;S1296&amp;", ",S1296&amp;", "),""))))&amp;(IF(ISBLANK(T1296),"",(IF(T1296&lt;&gt;T1295,IF(ISBLANK(F$2),T1296&amp;", ",T1296&amp;" "&amp;F$2&amp;", "),(IF(B1296&lt;&gt;B1295,IF(ISBLANK(F$2),T1296&amp;", ",T1296&amp;" "&amp;F$2&amp;", "),(IF(Z1296&lt;&gt;Z1295,IF(ISBLANK(F$2),T1296&amp;", ",T1296&amp;" "&amp;F$2&amp;", "),IF((U1296&lt;&gt;U1295)*($G$2="Y"),"same collector, ","")))))))))&amp;(IF(ISBLANK(U1296),"",(IF(U1296&lt;&gt;U1295,U1296&amp;", ",(IF(B1296&lt;&gt;B1295,U1296&amp;", ",IF(Z1296&lt;&gt;Z1295,U1296&amp;", ",(IF(T1296&lt;&gt;T1295,IF((T1296&lt;&gt;T1295)*($G$2="Y"),"same date, ", ""),IF((T1296=T1295)*(U1296=U1295)*(S1296&lt;&gt;S1295)*($G$2="Y"),"same collector and date, ", ""))))))))))&amp;(IF(ISBLANK(V1296),"",V1296&amp;", "))&amp;IF((AA1296&lt;&gt;AA1297)*($H$2="y"),AD1296&amp;AE1296,IF((AA1296&lt;&gt;AA1297)*($H$2="m"),AD1296&amp;AG1296,IF(($H$2&lt;&gt;"m")*($H$2&lt;&gt;"Y"),(IF(F1296=0,"",F1296&amp;" "&amp;$F$4&amp;" "))&amp;(IF(G1296=0,"",G1296&amp;" "&amp;$G$4&amp;" "))&amp;(IF(H1296=0,"",H1296&amp;" "&amp;H$4&amp;" "))&amp;(IF(I1296=0,"",I1296&amp;" "&amp;$I$4&amp;" "))&amp;(IF(J1296=0,"",J1296&amp;" "&amp;$J$4&amp;" "))&amp;IF((ISBLANK(C1296)),"","("&amp;C1296&amp;")"),"")))&amp;IF((B1296=B1297)*(K1296=K1297)*(L1296=L1297)*(M1296=M1297),IF(($H$2&lt;&gt;"m")*($H$2&lt;&gt;"Y"), ", ", IF((ISNUMBER(FIND(")",AE1296))), ", ", "")),IF((B1296=B1297)*(K1296=K1297)*(L1296=L1297),"; ",". ")))</f>
        <v/>
      </c>
      <c r="AI1296" s="1"/>
    </row>
    <row r="1297" spans="1:35" x14ac:dyDescent="0.25">
      <c r="A1297" s="3" t="str">
        <f t="shared" si="164"/>
        <v/>
      </c>
      <c r="B1297" s="53" t="str">
        <f t="shared" si="168"/>
        <v/>
      </c>
      <c r="C1297" s="57"/>
      <c r="D1297" s="57"/>
      <c r="E1297" s="57"/>
      <c r="F1297" s="57"/>
      <c r="G1297" s="57"/>
      <c r="H1297" s="57"/>
      <c r="I1297" s="57"/>
      <c r="J1297" s="57"/>
      <c r="K1297" s="57"/>
      <c r="L1297" s="57"/>
      <c r="M1297" s="54"/>
      <c r="N1297" s="57"/>
      <c r="O1297" s="58"/>
      <c r="P1297" s="58"/>
      <c r="Q1297" s="58"/>
      <c r="R1297" s="58"/>
      <c r="S1297" s="54"/>
      <c r="T1297" s="57"/>
      <c r="U1297" s="57"/>
      <c r="V1297" s="57"/>
      <c r="W1297" s="57"/>
      <c r="X1297" s="147" t="str">
        <f>IF(ISBLANK(D1297),"",IF('order-admin-units'!$I$1&lt;&gt;"y", "", IF((K1297="")*(ISBLANK(D1297)=FALSE), 'order-admin-units'!$B$1+1, VLOOKUP(K1297, ordercountry, 2))))</f>
        <v/>
      </c>
      <c r="Y1297" s="147" t="str">
        <f>IF(ISBLANK(D1297),"",IF('order-admin-units'!$I$1&lt;&gt;"y", "", IF(L1297="", 'order-admin-units'!$B$2+1, VLOOKUP(K1297&amp;"@"&amp;L1297, orderadmin, 2))))</f>
        <v/>
      </c>
      <c r="Z1297" s="147" t="str">
        <f t="shared" si="165"/>
        <v/>
      </c>
      <c r="AA1297" s="147" t="str">
        <f t="shared" si="166"/>
        <v/>
      </c>
      <c r="AB1297" s="147" t="str">
        <f t="shared" si="167"/>
        <v/>
      </c>
      <c r="AC1297" s="147" t="str">
        <f t="shared" si="161"/>
        <v/>
      </c>
      <c r="AD1297" s="11" t="str">
        <f t="shared" si="162"/>
        <v/>
      </c>
      <c r="AE1297" s="11" t="str">
        <f t="array" ref="AE1297">IF(ISBLANK(D1297),"",IF(OR($H$2="y",$H$2="m"),IF(AA1297=AA1296,IF(OR(AB1297=$AB$4:$AB1296)=FALSE,AE1296&amp;C1297,AE1296),"("&amp;C1297)&amp;IF(AA1297=AA1298,IF(OR(AB1298=$AB$4:$AB1297)=FALSE,", ",""),") "),""))</f>
        <v/>
      </c>
      <c r="AF1297" s="11" t="str">
        <f t="shared" si="163"/>
        <v/>
      </c>
      <c r="AG1297" s="11" t="str">
        <f t="array" ref="AG1297">IF(ISBLANK(D1297),"",IF(OR($H$2="y",$H$2="m"),IF(AA1297=AA1296,IF(OR(AC1297=$AC$4:$AC1296)=FALSE,AG1296&amp;AF1297,AG1296),"("&amp;AF1297)&amp;IF(AA1297=AA1298,IF(OR(AC1298=$AC$4:$AC1297)=FALSE,", ",""),") "),""))</f>
        <v/>
      </c>
      <c r="AH1297" s="10" t="str">
        <f>IF((ISBLANK(D1297)),"",IF(D1297=D1296,AH1296,"")&amp;IF(B1296&lt;&gt;B1297,((IF(ISBLANK(E1297),$D$3&amp;"Non-type material: "&amp;$D$3,$D$3&amp;INDEX('type-categories'!$A$2:$B$100,MATCH(E1297,'type-categories'!$A$2:$A$100,0),2)&amp;$D$3))),"")&amp;(IF(K1297&lt;&gt;K1296,$C$2&amp;K1297&amp;$K$3&amp;$C$2&amp;" ",(IF(B1297&lt;&gt;B1296,$C$2&amp;K1297&amp;$K$3&amp;$C$2&amp;" ",""))))&amp;(IF(L1297="","",((IF(L1297&lt;&gt;L1296,$D$2&amp;L1297&amp;$L$3&amp;$D$2&amp;" ",IF(B1297&lt;&gt;B1296,$D$2&amp;L1297&amp;$L$3&amp;$D$2&amp;" ",""))))))&amp;(IF(M1297="","",((IF(M1297&lt;&gt;M1296,$E$2&amp;M1297&amp;$E$2&amp;","&amp;" ",IF(B1297&lt;&gt;B1296,$E$2&amp;M1297&amp;$E$2&amp;",",""))))))&amp;(IF(N1297="","",IF(N1297&lt;&gt;N1296,N1297&amp;", ",IF(B1297&lt;&gt;B1296,N1297&amp;", ",""))))&amp;(IF(ISBLANK(O1297),"",(IF(O1297&lt;&gt;O1296,O1297&amp;", ",IF(B1297&lt;&gt;B1296,O1297&amp;", ","")))))&amp;(IF(ISBLANK(P1297),"",(IF(P1297&lt;&gt;P1296,P1297&amp;", ",IF(B1297&lt;&gt;B1296,P1297&amp;", ",IF(Z1297&lt;&gt;Z1296,P1297&amp;", ",""))))))&amp;(IF(ISBLANK(Q1297),"",(IF(Q1297&lt;&gt;Q1296,Q1297&amp;", ",IF(B1297&lt;&gt;B1296,Q1297&amp;", ",IF(Z1297&lt;&gt;Z1296,Q1297&amp;", ",""))))))&amp;(IF(ISBLANK(R1297),"",(IF(R1297&lt;&gt;R1296,R1297&amp;"m, ",IF(B1297&lt;&gt;B1296,R1297&amp;"m, ",IF(Z1297&lt;&gt;Z1296,R1297&amp;"m, ",""))))))&amp;IF(ISBLANK(S1297),"",(IF(B1297&lt;&gt;B1296,S1297&amp;", ",IF(S1297&lt;&gt;S1296,IF((Z1297=Z1296),"same locality "&amp;S1297&amp;", ",S1297&amp;", "),""))))&amp;(IF(ISBLANK(T1297),"",(IF(T1297&lt;&gt;T1296,IF(ISBLANK(F$2),T1297&amp;", ",T1297&amp;" "&amp;F$2&amp;", "),(IF(B1297&lt;&gt;B1296,IF(ISBLANK(F$2),T1297&amp;", ",T1297&amp;" "&amp;F$2&amp;", "),(IF(Z1297&lt;&gt;Z1296,IF(ISBLANK(F$2),T1297&amp;", ",T1297&amp;" "&amp;F$2&amp;", "),IF((U1297&lt;&gt;U1296)*($G$2="Y"),"same collector, ","")))))))))&amp;(IF(ISBLANK(U1297),"",(IF(U1297&lt;&gt;U1296,U1297&amp;", ",(IF(B1297&lt;&gt;B1296,U1297&amp;", ",IF(Z1297&lt;&gt;Z1296,U1297&amp;", ",(IF(T1297&lt;&gt;T1296,IF((T1297&lt;&gt;T1296)*($G$2="Y"),"same date, ", ""),IF((T1297=T1296)*(U1297=U1296)*(S1297&lt;&gt;S1296)*($G$2="Y"),"same collector and date, ", ""))))))))))&amp;(IF(ISBLANK(V1297),"",V1297&amp;", "))&amp;IF((AA1297&lt;&gt;AA1298)*($H$2="y"),AD1297&amp;AE1297,IF((AA1297&lt;&gt;AA1298)*($H$2="m"),AD1297&amp;AG1297,IF(($H$2&lt;&gt;"m")*($H$2&lt;&gt;"Y"),(IF(F1297=0,"",F1297&amp;" "&amp;$F$4&amp;" "))&amp;(IF(G1297=0,"",G1297&amp;" "&amp;$G$4&amp;" "))&amp;(IF(H1297=0,"",H1297&amp;" "&amp;H$4&amp;" "))&amp;(IF(I1297=0,"",I1297&amp;" "&amp;$I$4&amp;" "))&amp;(IF(J1297=0,"",J1297&amp;" "&amp;$J$4&amp;" "))&amp;IF((ISBLANK(C1297)),"","("&amp;C1297&amp;")"),"")))&amp;IF((B1297=B1298)*(K1297=K1298)*(L1297=L1298)*(M1297=M1298),IF(($H$2&lt;&gt;"m")*($H$2&lt;&gt;"Y"), ", ", IF((ISNUMBER(FIND(")",AE1297))), ", ", "")),IF((B1297=B1298)*(K1297=K1298)*(L1297=L1298),"; ",". ")))</f>
        <v/>
      </c>
      <c r="AI1297" s="1"/>
    </row>
    <row r="1298" spans="1:35" x14ac:dyDescent="0.25">
      <c r="A1298" s="3" t="str">
        <f t="shared" si="164"/>
        <v/>
      </c>
      <c r="B1298" s="53" t="str">
        <f t="shared" si="168"/>
        <v/>
      </c>
      <c r="C1298" s="57"/>
      <c r="D1298" s="57"/>
      <c r="E1298" s="57"/>
      <c r="F1298" s="57"/>
      <c r="G1298" s="57"/>
      <c r="H1298" s="57"/>
      <c r="I1298" s="57"/>
      <c r="J1298" s="57"/>
      <c r="K1298" s="57"/>
      <c r="L1298" s="57"/>
      <c r="M1298" s="54"/>
      <c r="N1298" s="57"/>
      <c r="O1298" s="58"/>
      <c r="P1298" s="58"/>
      <c r="Q1298" s="58"/>
      <c r="R1298" s="58"/>
      <c r="S1298" s="54"/>
      <c r="T1298" s="57"/>
      <c r="U1298" s="57"/>
      <c r="V1298" s="57"/>
      <c r="W1298" s="57"/>
      <c r="X1298" s="147" t="str">
        <f>IF(ISBLANK(D1298),"",IF('order-admin-units'!$I$1&lt;&gt;"y", "", IF((K1298="")*(ISBLANK(D1298)=FALSE), 'order-admin-units'!$B$1+1, VLOOKUP(K1298, ordercountry, 2))))</f>
        <v/>
      </c>
      <c r="Y1298" s="147" t="str">
        <f>IF(ISBLANK(D1298),"",IF('order-admin-units'!$I$1&lt;&gt;"y", "", IF(L1298="", 'order-admin-units'!$B$2+1, VLOOKUP(K1298&amp;"@"&amp;L1298, orderadmin, 2))))</f>
        <v/>
      </c>
      <c r="Z1298" s="147" t="str">
        <f t="shared" si="165"/>
        <v/>
      </c>
      <c r="AA1298" s="147" t="str">
        <f t="shared" si="166"/>
        <v/>
      </c>
      <c r="AB1298" s="147" t="str">
        <f t="shared" si="167"/>
        <v/>
      </c>
      <c r="AC1298" s="147" t="str">
        <f t="shared" si="161"/>
        <v/>
      </c>
      <c r="AD1298" s="11" t="str">
        <f t="shared" si="162"/>
        <v/>
      </c>
      <c r="AE1298" s="11" t="str">
        <f t="array" ref="AE1298">IF(ISBLANK(D1298),"",IF(OR($H$2="y",$H$2="m"),IF(AA1298=AA1297,IF(OR(AB1298=$AB$4:$AB1297)=FALSE,AE1297&amp;C1298,AE1297),"("&amp;C1298)&amp;IF(AA1298=AA1299,IF(OR(AB1299=$AB$4:$AB1298)=FALSE,", ",""),") "),""))</f>
        <v/>
      </c>
      <c r="AF1298" s="11" t="str">
        <f t="shared" si="163"/>
        <v/>
      </c>
      <c r="AG1298" s="11" t="str">
        <f t="array" ref="AG1298">IF(ISBLANK(D1298),"",IF(OR($H$2="y",$H$2="m"),IF(AA1298=AA1297,IF(OR(AC1298=$AC$4:$AC1297)=FALSE,AG1297&amp;AF1298,AG1297),"("&amp;AF1298)&amp;IF(AA1298=AA1299,IF(OR(AC1299=$AC$4:$AC1298)=FALSE,", ",""),") "),""))</f>
        <v/>
      </c>
      <c r="AH1298" s="10" t="str">
        <f>IF((ISBLANK(D1298)),"",IF(D1298=D1297,AH1297,"")&amp;IF(B1297&lt;&gt;B1298,((IF(ISBLANK(E1298),$D$3&amp;"Non-type material: "&amp;$D$3,$D$3&amp;INDEX('type-categories'!$A$2:$B$100,MATCH(E1298,'type-categories'!$A$2:$A$100,0),2)&amp;$D$3))),"")&amp;(IF(K1298&lt;&gt;K1297,$C$2&amp;K1298&amp;$K$3&amp;$C$2&amp;" ",(IF(B1298&lt;&gt;B1297,$C$2&amp;K1298&amp;$K$3&amp;$C$2&amp;" ",""))))&amp;(IF(L1298="","",((IF(L1298&lt;&gt;L1297,$D$2&amp;L1298&amp;$L$3&amp;$D$2&amp;" ",IF(B1298&lt;&gt;B1297,$D$2&amp;L1298&amp;$L$3&amp;$D$2&amp;" ",""))))))&amp;(IF(M1298="","",((IF(M1298&lt;&gt;M1297,$E$2&amp;M1298&amp;$E$2&amp;","&amp;" ",IF(B1298&lt;&gt;B1297,$E$2&amp;M1298&amp;$E$2&amp;",",""))))))&amp;(IF(N1298="","",IF(N1298&lt;&gt;N1297,N1298&amp;", ",IF(B1298&lt;&gt;B1297,N1298&amp;", ",""))))&amp;(IF(ISBLANK(O1298),"",(IF(O1298&lt;&gt;O1297,O1298&amp;", ",IF(B1298&lt;&gt;B1297,O1298&amp;", ","")))))&amp;(IF(ISBLANK(P1298),"",(IF(P1298&lt;&gt;P1297,P1298&amp;", ",IF(B1298&lt;&gt;B1297,P1298&amp;", ",IF(Z1298&lt;&gt;Z1297,P1298&amp;", ",""))))))&amp;(IF(ISBLANK(Q1298),"",(IF(Q1298&lt;&gt;Q1297,Q1298&amp;", ",IF(B1298&lt;&gt;B1297,Q1298&amp;", ",IF(Z1298&lt;&gt;Z1297,Q1298&amp;", ",""))))))&amp;(IF(ISBLANK(R1298),"",(IF(R1298&lt;&gt;R1297,R1298&amp;"m, ",IF(B1298&lt;&gt;B1297,R1298&amp;"m, ",IF(Z1298&lt;&gt;Z1297,R1298&amp;"m, ",""))))))&amp;IF(ISBLANK(S1298),"",(IF(B1298&lt;&gt;B1297,S1298&amp;", ",IF(S1298&lt;&gt;S1297,IF((Z1298=Z1297),"same locality "&amp;S1298&amp;", ",S1298&amp;", "),""))))&amp;(IF(ISBLANK(T1298),"",(IF(T1298&lt;&gt;T1297,IF(ISBLANK(F$2),T1298&amp;", ",T1298&amp;" "&amp;F$2&amp;", "),(IF(B1298&lt;&gt;B1297,IF(ISBLANK(F$2),T1298&amp;", ",T1298&amp;" "&amp;F$2&amp;", "),(IF(Z1298&lt;&gt;Z1297,IF(ISBLANK(F$2),T1298&amp;", ",T1298&amp;" "&amp;F$2&amp;", "),IF((U1298&lt;&gt;U1297)*($G$2="Y"),"same collector, ","")))))))))&amp;(IF(ISBLANK(U1298),"",(IF(U1298&lt;&gt;U1297,U1298&amp;", ",(IF(B1298&lt;&gt;B1297,U1298&amp;", ",IF(Z1298&lt;&gt;Z1297,U1298&amp;", ",(IF(T1298&lt;&gt;T1297,IF((T1298&lt;&gt;T1297)*($G$2="Y"),"same date, ", ""),IF((T1298=T1297)*(U1298=U1297)*(S1298&lt;&gt;S1297)*($G$2="Y"),"same collector and date, ", ""))))))))))&amp;(IF(ISBLANK(V1298),"",V1298&amp;", "))&amp;IF((AA1298&lt;&gt;AA1299)*($H$2="y"),AD1298&amp;AE1298,IF((AA1298&lt;&gt;AA1299)*($H$2="m"),AD1298&amp;AG1298,IF(($H$2&lt;&gt;"m")*($H$2&lt;&gt;"Y"),(IF(F1298=0,"",F1298&amp;" "&amp;$F$4&amp;" "))&amp;(IF(G1298=0,"",G1298&amp;" "&amp;$G$4&amp;" "))&amp;(IF(H1298=0,"",H1298&amp;" "&amp;H$4&amp;" "))&amp;(IF(I1298=0,"",I1298&amp;" "&amp;$I$4&amp;" "))&amp;(IF(J1298=0,"",J1298&amp;" "&amp;$J$4&amp;" "))&amp;IF((ISBLANK(C1298)),"","("&amp;C1298&amp;")"),"")))&amp;IF((B1298=B1299)*(K1298=K1299)*(L1298=L1299)*(M1298=M1299),IF(($H$2&lt;&gt;"m")*($H$2&lt;&gt;"Y"), ", ", IF((ISNUMBER(FIND(")",AE1298))), ", ", "")),IF((B1298=B1299)*(K1298=K1299)*(L1298=L1299),"; ",". ")))</f>
        <v/>
      </c>
      <c r="AI1298" s="1"/>
    </row>
    <row r="1299" spans="1:35" x14ac:dyDescent="0.25">
      <c r="A1299" s="3" t="str">
        <f t="shared" si="164"/>
        <v/>
      </c>
      <c r="B1299" s="53" t="str">
        <f t="shared" si="168"/>
        <v/>
      </c>
      <c r="C1299" s="57"/>
      <c r="D1299" s="57"/>
      <c r="E1299" s="57"/>
      <c r="F1299" s="57"/>
      <c r="G1299" s="57"/>
      <c r="H1299" s="57"/>
      <c r="I1299" s="57"/>
      <c r="J1299" s="57"/>
      <c r="K1299" s="57"/>
      <c r="L1299" s="57"/>
      <c r="M1299" s="54"/>
      <c r="N1299" s="57"/>
      <c r="O1299" s="58"/>
      <c r="P1299" s="58"/>
      <c r="Q1299" s="58"/>
      <c r="R1299" s="58"/>
      <c r="S1299" s="54"/>
      <c r="T1299" s="57"/>
      <c r="U1299" s="57"/>
      <c r="V1299" s="57"/>
      <c r="W1299" s="57"/>
      <c r="X1299" s="147" t="str">
        <f>IF(ISBLANK(D1299),"",IF('order-admin-units'!$I$1&lt;&gt;"y", "", IF((K1299="")*(ISBLANK(D1299)=FALSE), 'order-admin-units'!$B$1+1, VLOOKUP(K1299, ordercountry, 2))))</f>
        <v/>
      </c>
      <c r="Y1299" s="147" t="str">
        <f>IF(ISBLANK(D1299),"",IF('order-admin-units'!$I$1&lt;&gt;"y", "", IF(L1299="", 'order-admin-units'!$B$2+1, VLOOKUP(K1299&amp;"@"&amp;L1299, orderadmin, 2))))</f>
        <v/>
      </c>
      <c r="Z1299" s="147" t="str">
        <f t="shared" si="165"/>
        <v/>
      </c>
      <c r="AA1299" s="147" t="str">
        <f t="shared" si="166"/>
        <v/>
      </c>
      <c r="AB1299" s="147" t="str">
        <f t="shared" si="167"/>
        <v/>
      </c>
      <c r="AC1299" s="147" t="str">
        <f t="shared" si="161"/>
        <v/>
      </c>
      <c r="AD1299" s="11" t="str">
        <f t="shared" si="162"/>
        <v/>
      </c>
      <c r="AE1299" s="11" t="str">
        <f t="array" ref="AE1299">IF(ISBLANK(D1299),"",IF(OR($H$2="y",$H$2="m"),IF(AA1299=AA1298,IF(OR(AB1299=$AB$4:$AB1298)=FALSE,AE1298&amp;C1299,AE1298),"("&amp;C1299)&amp;IF(AA1299=AA1300,IF(OR(AB1300=$AB$4:$AB1299)=FALSE,", ",""),") "),""))</f>
        <v/>
      </c>
      <c r="AF1299" s="11" t="str">
        <f t="shared" si="163"/>
        <v/>
      </c>
      <c r="AG1299" s="11" t="str">
        <f t="array" ref="AG1299">IF(ISBLANK(D1299),"",IF(OR($H$2="y",$H$2="m"),IF(AA1299=AA1298,IF(OR(AC1299=$AC$4:$AC1298)=FALSE,AG1298&amp;AF1299,AG1298),"("&amp;AF1299)&amp;IF(AA1299=AA1300,IF(OR(AC1300=$AC$4:$AC1299)=FALSE,", ",""),") "),""))</f>
        <v/>
      </c>
      <c r="AH1299" s="10" t="str">
        <f>IF((ISBLANK(D1299)),"",IF(D1299=D1298,AH1298,"")&amp;IF(B1298&lt;&gt;B1299,((IF(ISBLANK(E1299),$D$3&amp;"Non-type material: "&amp;$D$3,$D$3&amp;INDEX('type-categories'!$A$2:$B$100,MATCH(E1299,'type-categories'!$A$2:$A$100,0),2)&amp;$D$3))),"")&amp;(IF(K1299&lt;&gt;K1298,$C$2&amp;K1299&amp;$K$3&amp;$C$2&amp;" ",(IF(B1299&lt;&gt;B1298,$C$2&amp;K1299&amp;$K$3&amp;$C$2&amp;" ",""))))&amp;(IF(L1299="","",((IF(L1299&lt;&gt;L1298,$D$2&amp;L1299&amp;$L$3&amp;$D$2&amp;" ",IF(B1299&lt;&gt;B1298,$D$2&amp;L1299&amp;$L$3&amp;$D$2&amp;" ",""))))))&amp;(IF(M1299="","",((IF(M1299&lt;&gt;M1298,$E$2&amp;M1299&amp;$E$2&amp;","&amp;" ",IF(B1299&lt;&gt;B1298,$E$2&amp;M1299&amp;$E$2&amp;",",""))))))&amp;(IF(N1299="","",IF(N1299&lt;&gt;N1298,N1299&amp;", ",IF(B1299&lt;&gt;B1298,N1299&amp;", ",""))))&amp;(IF(ISBLANK(O1299),"",(IF(O1299&lt;&gt;O1298,O1299&amp;", ",IF(B1299&lt;&gt;B1298,O1299&amp;", ","")))))&amp;(IF(ISBLANK(P1299),"",(IF(P1299&lt;&gt;P1298,P1299&amp;", ",IF(B1299&lt;&gt;B1298,P1299&amp;", ",IF(Z1299&lt;&gt;Z1298,P1299&amp;", ",""))))))&amp;(IF(ISBLANK(Q1299),"",(IF(Q1299&lt;&gt;Q1298,Q1299&amp;", ",IF(B1299&lt;&gt;B1298,Q1299&amp;", ",IF(Z1299&lt;&gt;Z1298,Q1299&amp;", ",""))))))&amp;(IF(ISBLANK(R1299),"",(IF(R1299&lt;&gt;R1298,R1299&amp;"m, ",IF(B1299&lt;&gt;B1298,R1299&amp;"m, ",IF(Z1299&lt;&gt;Z1298,R1299&amp;"m, ",""))))))&amp;IF(ISBLANK(S1299),"",(IF(B1299&lt;&gt;B1298,S1299&amp;", ",IF(S1299&lt;&gt;S1298,IF((Z1299=Z1298),"same locality "&amp;S1299&amp;", ",S1299&amp;", "),""))))&amp;(IF(ISBLANK(T1299),"",(IF(T1299&lt;&gt;T1298,IF(ISBLANK(F$2),T1299&amp;", ",T1299&amp;" "&amp;F$2&amp;", "),(IF(B1299&lt;&gt;B1298,IF(ISBLANK(F$2),T1299&amp;", ",T1299&amp;" "&amp;F$2&amp;", "),(IF(Z1299&lt;&gt;Z1298,IF(ISBLANK(F$2),T1299&amp;", ",T1299&amp;" "&amp;F$2&amp;", "),IF((U1299&lt;&gt;U1298)*($G$2="Y"),"same collector, ","")))))))))&amp;(IF(ISBLANK(U1299),"",(IF(U1299&lt;&gt;U1298,U1299&amp;", ",(IF(B1299&lt;&gt;B1298,U1299&amp;", ",IF(Z1299&lt;&gt;Z1298,U1299&amp;", ",(IF(T1299&lt;&gt;T1298,IF((T1299&lt;&gt;T1298)*($G$2="Y"),"same date, ", ""),IF((T1299=T1298)*(U1299=U1298)*(S1299&lt;&gt;S1298)*($G$2="Y"),"same collector and date, ", ""))))))))))&amp;(IF(ISBLANK(V1299),"",V1299&amp;", "))&amp;IF((AA1299&lt;&gt;AA1300)*($H$2="y"),AD1299&amp;AE1299,IF((AA1299&lt;&gt;AA1300)*($H$2="m"),AD1299&amp;AG1299,IF(($H$2&lt;&gt;"m")*($H$2&lt;&gt;"Y"),(IF(F1299=0,"",F1299&amp;" "&amp;$F$4&amp;" "))&amp;(IF(G1299=0,"",G1299&amp;" "&amp;$G$4&amp;" "))&amp;(IF(H1299=0,"",H1299&amp;" "&amp;H$4&amp;" "))&amp;(IF(I1299=0,"",I1299&amp;" "&amp;$I$4&amp;" "))&amp;(IF(J1299=0,"",J1299&amp;" "&amp;$J$4&amp;" "))&amp;IF((ISBLANK(C1299)),"","("&amp;C1299&amp;")"),"")))&amp;IF((B1299=B1300)*(K1299=K1300)*(L1299=L1300)*(M1299=M1300),IF(($H$2&lt;&gt;"m")*($H$2&lt;&gt;"Y"), ", ", IF((ISNUMBER(FIND(")",AE1299))), ", ", "")),IF((B1299=B1300)*(K1299=K1300)*(L1299=L1300),"; ",". ")))</f>
        <v/>
      </c>
      <c r="AI1299" s="1"/>
    </row>
    <row r="1300" spans="1:35" x14ac:dyDescent="0.25">
      <c r="A1300" s="3" t="str">
        <f t="shared" si="164"/>
        <v/>
      </c>
      <c r="B1300" s="53" t="str">
        <f t="shared" si="168"/>
        <v/>
      </c>
      <c r="C1300" s="57"/>
      <c r="D1300" s="57"/>
      <c r="E1300" s="57"/>
      <c r="F1300" s="57"/>
      <c r="G1300" s="57"/>
      <c r="H1300" s="57"/>
      <c r="I1300" s="57"/>
      <c r="J1300" s="57"/>
      <c r="K1300" s="57"/>
      <c r="L1300" s="57"/>
      <c r="M1300" s="54"/>
      <c r="N1300" s="57"/>
      <c r="O1300" s="58"/>
      <c r="P1300" s="58"/>
      <c r="Q1300" s="58"/>
      <c r="R1300" s="58"/>
      <c r="S1300" s="54"/>
      <c r="T1300" s="57"/>
      <c r="U1300" s="57"/>
      <c r="V1300" s="57"/>
      <c r="W1300" s="57"/>
      <c r="X1300" s="147" t="str">
        <f>IF(ISBLANK(D1300),"",IF('order-admin-units'!$I$1&lt;&gt;"y", "", IF((K1300="")*(ISBLANK(D1300)=FALSE), 'order-admin-units'!$B$1+1, VLOOKUP(K1300, ordercountry, 2))))</f>
        <v/>
      </c>
      <c r="Y1300" s="147" t="str">
        <f>IF(ISBLANK(D1300),"",IF('order-admin-units'!$I$1&lt;&gt;"y", "", IF(L1300="", 'order-admin-units'!$B$2+1, VLOOKUP(K1300&amp;"@"&amp;L1300, orderadmin, 2))))</f>
        <v/>
      </c>
      <c r="Z1300" s="147" t="str">
        <f t="shared" si="165"/>
        <v/>
      </c>
      <c r="AA1300" s="147" t="str">
        <f t="shared" si="166"/>
        <v/>
      </c>
      <c r="AB1300" s="147" t="str">
        <f t="shared" si="167"/>
        <v/>
      </c>
      <c r="AC1300" s="147" t="str">
        <f t="shared" si="161"/>
        <v/>
      </c>
      <c r="AD1300" s="11" t="str">
        <f t="shared" si="162"/>
        <v/>
      </c>
      <c r="AE1300" s="11" t="str">
        <f t="array" ref="AE1300">IF(ISBLANK(D1300),"",IF(OR($H$2="y",$H$2="m"),IF(AA1300=AA1299,IF(OR(AB1300=$AB$4:$AB1299)=FALSE,AE1299&amp;C1300,AE1299),"("&amp;C1300)&amp;IF(AA1300=AA1301,IF(OR(AB1301=$AB$4:$AB1300)=FALSE,", ",""),") "),""))</f>
        <v/>
      </c>
      <c r="AF1300" s="11" t="str">
        <f t="shared" si="163"/>
        <v/>
      </c>
      <c r="AG1300" s="11" t="str">
        <f t="array" ref="AG1300">IF(ISBLANK(D1300),"",IF(OR($H$2="y",$H$2="m"),IF(AA1300=AA1299,IF(OR(AC1300=$AC$4:$AC1299)=FALSE,AG1299&amp;AF1300,AG1299),"("&amp;AF1300)&amp;IF(AA1300=AA1301,IF(OR(AC1301=$AC$4:$AC1300)=FALSE,", ",""),") "),""))</f>
        <v/>
      </c>
      <c r="AH1300" s="10" t="str">
        <f>IF((ISBLANK(D1300)),"",IF(D1300=D1299,AH1299,"")&amp;IF(B1299&lt;&gt;B1300,((IF(ISBLANK(E1300),$D$3&amp;"Non-type material: "&amp;$D$3,$D$3&amp;INDEX('type-categories'!$A$2:$B$100,MATCH(E1300,'type-categories'!$A$2:$A$100,0),2)&amp;$D$3))),"")&amp;(IF(K1300&lt;&gt;K1299,$C$2&amp;K1300&amp;$K$3&amp;$C$2&amp;" ",(IF(B1300&lt;&gt;B1299,$C$2&amp;K1300&amp;$K$3&amp;$C$2&amp;" ",""))))&amp;(IF(L1300="","",((IF(L1300&lt;&gt;L1299,$D$2&amp;L1300&amp;$L$3&amp;$D$2&amp;" ",IF(B1300&lt;&gt;B1299,$D$2&amp;L1300&amp;$L$3&amp;$D$2&amp;" ",""))))))&amp;(IF(M1300="","",((IF(M1300&lt;&gt;M1299,$E$2&amp;M1300&amp;$E$2&amp;","&amp;" ",IF(B1300&lt;&gt;B1299,$E$2&amp;M1300&amp;$E$2&amp;",",""))))))&amp;(IF(N1300="","",IF(N1300&lt;&gt;N1299,N1300&amp;", ",IF(B1300&lt;&gt;B1299,N1300&amp;", ",""))))&amp;(IF(ISBLANK(O1300),"",(IF(O1300&lt;&gt;O1299,O1300&amp;", ",IF(B1300&lt;&gt;B1299,O1300&amp;", ","")))))&amp;(IF(ISBLANK(P1300),"",(IF(P1300&lt;&gt;P1299,P1300&amp;", ",IF(B1300&lt;&gt;B1299,P1300&amp;", ",IF(Z1300&lt;&gt;Z1299,P1300&amp;", ",""))))))&amp;(IF(ISBLANK(Q1300),"",(IF(Q1300&lt;&gt;Q1299,Q1300&amp;", ",IF(B1300&lt;&gt;B1299,Q1300&amp;", ",IF(Z1300&lt;&gt;Z1299,Q1300&amp;", ",""))))))&amp;(IF(ISBLANK(R1300),"",(IF(R1300&lt;&gt;R1299,R1300&amp;"m, ",IF(B1300&lt;&gt;B1299,R1300&amp;"m, ",IF(Z1300&lt;&gt;Z1299,R1300&amp;"m, ",""))))))&amp;IF(ISBLANK(S1300),"",(IF(B1300&lt;&gt;B1299,S1300&amp;", ",IF(S1300&lt;&gt;S1299,IF((Z1300=Z1299),"same locality "&amp;S1300&amp;", ",S1300&amp;", "),""))))&amp;(IF(ISBLANK(T1300),"",(IF(T1300&lt;&gt;T1299,IF(ISBLANK(F$2),T1300&amp;", ",T1300&amp;" "&amp;F$2&amp;", "),(IF(B1300&lt;&gt;B1299,IF(ISBLANK(F$2),T1300&amp;", ",T1300&amp;" "&amp;F$2&amp;", "),(IF(Z1300&lt;&gt;Z1299,IF(ISBLANK(F$2),T1300&amp;", ",T1300&amp;" "&amp;F$2&amp;", "),IF((U1300&lt;&gt;U1299)*($G$2="Y"),"same collector, ","")))))))))&amp;(IF(ISBLANK(U1300),"",(IF(U1300&lt;&gt;U1299,U1300&amp;", ",(IF(B1300&lt;&gt;B1299,U1300&amp;", ",IF(Z1300&lt;&gt;Z1299,U1300&amp;", ",(IF(T1300&lt;&gt;T1299,IF((T1300&lt;&gt;T1299)*($G$2="Y"),"same date, ", ""),IF((T1300=T1299)*(U1300=U1299)*(S1300&lt;&gt;S1299)*($G$2="Y"),"same collector and date, ", ""))))))))))&amp;(IF(ISBLANK(V1300),"",V1300&amp;", "))&amp;IF((AA1300&lt;&gt;AA1301)*($H$2="y"),AD1300&amp;AE1300,IF((AA1300&lt;&gt;AA1301)*($H$2="m"),AD1300&amp;AG1300,IF(($H$2&lt;&gt;"m")*($H$2&lt;&gt;"Y"),(IF(F1300=0,"",F1300&amp;" "&amp;$F$4&amp;" "))&amp;(IF(G1300=0,"",G1300&amp;" "&amp;$G$4&amp;" "))&amp;(IF(H1300=0,"",H1300&amp;" "&amp;H$4&amp;" "))&amp;(IF(I1300=0,"",I1300&amp;" "&amp;$I$4&amp;" "))&amp;(IF(J1300=0,"",J1300&amp;" "&amp;$J$4&amp;" "))&amp;IF((ISBLANK(C1300)),"","("&amp;C1300&amp;")"),"")))&amp;IF((B1300=B1301)*(K1300=K1301)*(L1300=L1301)*(M1300=M1301),IF(($H$2&lt;&gt;"m")*($H$2&lt;&gt;"Y"), ", ", IF((ISNUMBER(FIND(")",AE1300))), ", ", "")),IF((B1300=B1301)*(K1300=K1301)*(L1300=L1301),"; ",". ")))</f>
        <v/>
      </c>
      <c r="AI1300" s="1"/>
    </row>
    <row r="1301" spans="1:35" x14ac:dyDescent="0.25">
      <c r="A1301" s="3" t="str">
        <f t="shared" si="164"/>
        <v/>
      </c>
      <c r="B1301" s="53" t="str">
        <f t="shared" si="168"/>
        <v/>
      </c>
      <c r="C1301" s="54"/>
      <c r="D1301" s="55"/>
      <c r="E1301" s="55"/>
      <c r="F1301" s="54"/>
      <c r="G1301" s="54"/>
      <c r="H1301" s="54"/>
      <c r="I1301" s="54"/>
      <c r="J1301" s="54"/>
      <c r="K1301" s="54"/>
      <c r="L1301" s="57"/>
      <c r="M1301" s="54"/>
      <c r="N1301" s="54"/>
      <c r="O1301" s="54"/>
      <c r="P1301" s="54"/>
      <c r="Q1301" s="54"/>
      <c r="R1301" s="54"/>
      <c r="S1301" s="54"/>
      <c r="T1301" s="54"/>
      <c r="U1301" s="54"/>
      <c r="V1301" s="54"/>
      <c r="W1301" s="54"/>
      <c r="X1301" s="147" t="str">
        <f>IF(ISBLANK(D1301),"",IF('order-admin-units'!$I$1&lt;&gt;"y", "", IF((K1301="")*(ISBLANK(D1301)=FALSE), 'order-admin-units'!$B$1+1, VLOOKUP(K1301, ordercountry, 2))))</f>
        <v/>
      </c>
      <c r="Y1301" s="147" t="str">
        <f>IF(ISBLANK(D1301),"",IF('order-admin-units'!$I$1&lt;&gt;"y", "", IF(L1301="", 'order-admin-units'!$B$2+1, VLOOKUP(K1301&amp;"@"&amp;L1301, orderadmin, 2))))</f>
        <v/>
      </c>
      <c r="Z1301" s="147" t="str">
        <f t="shared" si="165"/>
        <v/>
      </c>
      <c r="AA1301" s="147" t="str">
        <f t="shared" si="166"/>
        <v/>
      </c>
      <c r="AB1301" s="147" t="str">
        <f t="shared" si="167"/>
        <v/>
      </c>
      <c r="AC1301" s="147" t="str">
        <f t="shared" si="161"/>
        <v/>
      </c>
      <c r="AD1301" s="11" t="str">
        <f t="shared" si="162"/>
        <v/>
      </c>
      <c r="AE1301" s="11" t="str">
        <f t="array" ref="AE1301">IF(ISBLANK(D1301),"",IF(OR($H$2="y",$H$2="m"),IF(AA1301=AA1300,IF(OR(AB1301=$AB$4:$AB1300)=FALSE,AE1300&amp;C1301,AE1300),"("&amp;C1301)&amp;IF(AA1301=AA1302,IF(OR(AB1302=$AB$4:$AB1301)=FALSE,", ",""),") "),""))</f>
        <v/>
      </c>
      <c r="AF1301" s="11" t="str">
        <f t="shared" si="163"/>
        <v/>
      </c>
      <c r="AG1301" s="11" t="str">
        <f t="array" ref="AG1301">IF(ISBLANK(D1301),"",IF(OR($H$2="y",$H$2="m"),IF(AA1301=AA1300,IF(OR(AC1301=$AC$4:$AC1300)=FALSE,AG1300&amp;AF1301,AG1300),"("&amp;AF1301)&amp;IF(AA1301=AA1302,IF(OR(AC1302=$AC$4:$AC1301)=FALSE,", ",""),") "),""))</f>
        <v/>
      </c>
      <c r="AH1301" s="10" t="str">
        <f>IF((ISBLANK(D1301)),"",IF(D1301=D1300,AH1300,"")&amp;IF(B1300&lt;&gt;B1301,((IF(ISBLANK(E1301),$D$3&amp;"Non-type material: "&amp;$D$3,$D$3&amp;INDEX('type-categories'!$A$2:$B$100,MATCH(E1301,'type-categories'!$A$2:$A$100,0),2)&amp;$D$3))),"")&amp;(IF(K1301&lt;&gt;K1300,$C$2&amp;K1301&amp;$K$3&amp;$C$2&amp;" ",(IF(B1301&lt;&gt;B1300,$C$2&amp;K1301&amp;$K$3&amp;$C$2&amp;" ",""))))&amp;(IF(L1301="","",((IF(L1301&lt;&gt;L1300,$D$2&amp;L1301&amp;$L$3&amp;$D$2&amp;" ",IF(B1301&lt;&gt;B1300,$D$2&amp;L1301&amp;$L$3&amp;$D$2&amp;" ",""))))))&amp;(IF(M1301="","",((IF(M1301&lt;&gt;M1300,$E$2&amp;M1301&amp;$E$2&amp;","&amp;" ",IF(B1301&lt;&gt;B1300,$E$2&amp;M1301&amp;$E$2&amp;",",""))))))&amp;(IF(N1301="","",IF(N1301&lt;&gt;N1300,N1301&amp;", ",IF(B1301&lt;&gt;B1300,N1301&amp;", ",""))))&amp;(IF(ISBLANK(O1301),"",(IF(O1301&lt;&gt;O1300,O1301&amp;", ",IF(B1301&lt;&gt;B1300,O1301&amp;", ","")))))&amp;(IF(ISBLANK(P1301),"",(IF(P1301&lt;&gt;P1300,P1301&amp;", ",IF(B1301&lt;&gt;B1300,P1301&amp;", ",IF(Z1301&lt;&gt;Z1300,P1301&amp;", ",""))))))&amp;(IF(ISBLANK(Q1301),"",(IF(Q1301&lt;&gt;Q1300,Q1301&amp;", ",IF(B1301&lt;&gt;B1300,Q1301&amp;", ",IF(Z1301&lt;&gt;Z1300,Q1301&amp;", ",""))))))&amp;(IF(ISBLANK(R1301),"",(IF(R1301&lt;&gt;R1300,R1301&amp;"m, ",IF(B1301&lt;&gt;B1300,R1301&amp;"m, ",IF(Z1301&lt;&gt;Z1300,R1301&amp;"m, ",""))))))&amp;IF(ISBLANK(S1301),"",(IF(B1301&lt;&gt;B1300,S1301&amp;", ",IF(S1301&lt;&gt;S1300,IF((Z1301=Z1300),"same locality "&amp;S1301&amp;", ",S1301&amp;", "),""))))&amp;(IF(ISBLANK(T1301),"",(IF(T1301&lt;&gt;T1300,IF(ISBLANK(F$2),T1301&amp;", ",T1301&amp;" "&amp;F$2&amp;", "),(IF(B1301&lt;&gt;B1300,IF(ISBLANK(F$2),T1301&amp;", ",T1301&amp;" "&amp;F$2&amp;", "),(IF(Z1301&lt;&gt;Z1300,IF(ISBLANK(F$2),T1301&amp;", ",T1301&amp;" "&amp;F$2&amp;", "),IF((U1301&lt;&gt;U1300)*($G$2="Y"),"same collector, ","")))))))))&amp;(IF(ISBLANK(U1301),"",(IF(U1301&lt;&gt;U1300,U1301&amp;", ",(IF(B1301&lt;&gt;B1300,U1301&amp;", ",IF(Z1301&lt;&gt;Z1300,U1301&amp;", ",(IF(T1301&lt;&gt;T1300,IF((T1301&lt;&gt;T1300)*($G$2="Y"),"same date, ", ""),IF((T1301=T1300)*(U1301=U1300)*(S1301&lt;&gt;S1300)*($G$2="Y"),"same collector and date, ", ""))))))))))&amp;(IF(ISBLANK(V1301),"",V1301&amp;", "))&amp;IF((AA1301&lt;&gt;AA1302)*($H$2="y"),AD1301&amp;AE1301,IF((AA1301&lt;&gt;AA1302)*($H$2="m"),AD1301&amp;AG1301,IF(($H$2&lt;&gt;"m")*($H$2&lt;&gt;"Y"),(IF(F1301=0,"",F1301&amp;" "&amp;$F$4&amp;" "))&amp;(IF(G1301=0,"",G1301&amp;" "&amp;$G$4&amp;" "))&amp;(IF(H1301=0,"",H1301&amp;" "&amp;H$4&amp;" "))&amp;(IF(I1301=0,"",I1301&amp;" "&amp;$I$4&amp;" "))&amp;(IF(J1301=0,"",J1301&amp;" "&amp;$J$4&amp;" "))&amp;IF((ISBLANK(C1301)),"","("&amp;C1301&amp;")"),"")))&amp;IF((B1301=B1302)*(K1301=K1302)*(L1301=L1302)*(M1301=M1302),IF(($H$2&lt;&gt;"m")*($H$2&lt;&gt;"Y"), ", ", IF((ISNUMBER(FIND(")",AE1301))), ", ", "")),IF((B1301=B1302)*(K1301=K1302)*(L1301=L1302),"; ",". ")))</f>
        <v/>
      </c>
      <c r="AI1301" s="1"/>
    </row>
    <row r="1302" spans="1:35" x14ac:dyDescent="0.25">
      <c r="A1302" s="3" t="str">
        <f t="shared" si="164"/>
        <v/>
      </c>
      <c r="B1302" s="53" t="str">
        <f t="shared" si="168"/>
        <v/>
      </c>
      <c r="C1302" s="57"/>
      <c r="D1302" s="57"/>
      <c r="E1302" s="57"/>
      <c r="F1302" s="57"/>
      <c r="G1302" s="57"/>
      <c r="H1302" s="57"/>
      <c r="I1302" s="57"/>
      <c r="J1302" s="57"/>
      <c r="K1302" s="57"/>
      <c r="L1302" s="57"/>
      <c r="M1302" s="54"/>
      <c r="N1302" s="57"/>
      <c r="O1302" s="58"/>
      <c r="P1302" s="58"/>
      <c r="Q1302" s="58"/>
      <c r="R1302" s="58"/>
      <c r="S1302" s="54"/>
      <c r="T1302" s="57"/>
      <c r="U1302" s="57"/>
      <c r="V1302" s="57"/>
      <c r="W1302" s="57"/>
      <c r="X1302" s="147" t="str">
        <f>IF(ISBLANK(D1302),"",IF('order-admin-units'!$I$1&lt;&gt;"y", "", IF((K1302="")*(ISBLANK(D1302)=FALSE), 'order-admin-units'!$B$1+1, VLOOKUP(K1302, ordercountry, 2))))</f>
        <v/>
      </c>
      <c r="Y1302" s="147" t="str">
        <f>IF(ISBLANK(D1302),"",IF('order-admin-units'!$I$1&lt;&gt;"y", "", IF(L1302="", 'order-admin-units'!$B$2+1, VLOOKUP(K1302&amp;"@"&amp;L1302, orderadmin, 2))))</f>
        <v/>
      </c>
      <c r="Z1302" s="147" t="str">
        <f t="shared" si="165"/>
        <v/>
      </c>
      <c r="AA1302" s="147" t="str">
        <f t="shared" si="166"/>
        <v/>
      </c>
      <c r="AB1302" s="147" t="str">
        <f t="shared" si="167"/>
        <v/>
      </c>
      <c r="AC1302" s="147" t="str">
        <f t="shared" si="161"/>
        <v/>
      </c>
      <c r="AD1302" s="11" t="str">
        <f t="shared" si="162"/>
        <v/>
      </c>
      <c r="AE1302" s="11" t="str">
        <f t="array" ref="AE1302">IF(ISBLANK(D1302),"",IF(OR($H$2="y",$H$2="m"),IF(AA1302=AA1301,IF(OR(AB1302=$AB$4:$AB1301)=FALSE,AE1301&amp;C1302,AE1301),"("&amp;C1302)&amp;IF(AA1302=AA1303,IF(OR(AB1303=$AB$4:$AB1302)=FALSE,", ",""),") "),""))</f>
        <v/>
      </c>
      <c r="AF1302" s="11" t="str">
        <f t="shared" si="163"/>
        <v/>
      </c>
      <c r="AG1302" s="11" t="str">
        <f t="array" ref="AG1302">IF(ISBLANK(D1302),"",IF(OR($H$2="y",$H$2="m"),IF(AA1302=AA1301,IF(OR(AC1302=$AC$4:$AC1301)=FALSE,AG1301&amp;AF1302,AG1301),"("&amp;AF1302)&amp;IF(AA1302=AA1303,IF(OR(AC1303=$AC$4:$AC1302)=FALSE,", ",""),") "),""))</f>
        <v/>
      </c>
      <c r="AH1302" s="10" t="str">
        <f>IF((ISBLANK(D1302)),"",IF(D1302=D1301,AH1301,"")&amp;IF(B1301&lt;&gt;B1302,((IF(ISBLANK(E1302),$D$3&amp;"Non-type material: "&amp;$D$3,$D$3&amp;INDEX('type-categories'!$A$2:$B$100,MATCH(E1302,'type-categories'!$A$2:$A$100,0),2)&amp;$D$3))),"")&amp;(IF(K1302&lt;&gt;K1301,$C$2&amp;K1302&amp;$K$3&amp;$C$2&amp;" ",(IF(B1302&lt;&gt;B1301,$C$2&amp;K1302&amp;$K$3&amp;$C$2&amp;" ",""))))&amp;(IF(L1302="","",((IF(L1302&lt;&gt;L1301,$D$2&amp;L1302&amp;$L$3&amp;$D$2&amp;" ",IF(B1302&lt;&gt;B1301,$D$2&amp;L1302&amp;$L$3&amp;$D$2&amp;" ",""))))))&amp;(IF(M1302="","",((IF(M1302&lt;&gt;M1301,$E$2&amp;M1302&amp;$E$2&amp;","&amp;" ",IF(B1302&lt;&gt;B1301,$E$2&amp;M1302&amp;$E$2&amp;",",""))))))&amp;(IF(N1302="","",IF(N1302&lt;&gt;N1301,N1302&amp;", ",IF(B1302&lt;&gt;B1301,N1302&amp;", ",""))))&amp;(IF(ISBLANK(O1302),"",(IF(O1302&lt;&gt;O1301,O1302&amp;", ",IF(B1302&lt;&gt;B1301,O1302&amp;", ","")))))&amp;(IF(ISBLANK(P1302),"",(IF(P1302&lt;&gt;P1301,P1302&amp;", ",IF(B1302&lt;&gt;B1301,P1302&amp;", ",IF(Z1302&lt;&gt;Z1301,P1302&amp;", ",""))))))&amp;(IF(ISBLANK(Q1302),"",(IF(Q1302&lt;&gt;Q1301,Q1302&amp;", ",IF(B1302&lt;&gt;B1301,Q1302&amp;", ",IF(Z1302&lt;&gt;Z1301,Q1302&amp;", ",""))))))&amp;(IF(ISBLANK(R1302),"",(IF(R1302&lt;&gt;R1301,R1302&amp;"m, ",IF(B1302&lt;&gt;B1301,R1302&amp;"m, ",IF(Z1302&lt;&gt;Z1301,R1302&amp;"m, ",""))))))&amp;IF(ISBLANK(S1302),"",(IF(B1302&lt;&gt;B1301,S1302&amp;", ",IF(S1302&lt;&gt;S1301,IF((Z1302=Z1301),"same locality "&amp;S1302&amp;", ",S1302&amp;", "),""))))&amp;(IF(ISBLANK(T1302),"",(IF(T1302&lt;&gt;T1301,IF(ISBLANK(F$2),T1302&amp;", ",T1302&amp;" "&amp;F$2&amp;", "),(IF(B1302&lt;&gt;B1301,IF(ISBLANK(F$2),T1302&amp;", ",T1302&amp;" "&amp;F$2&amp;", "),(IF(Z1302&lt;&gt;Z1301,IF(ISBLANK(F$2),T1302&amp;", ",T1302&amp;" "&amp;F$2&amp;", "),IF((U1302&lt;&gt;U1301)*($G$2="Y"),"same collector, ","")))))))))&amp;(IF(ISBLANK(U1302),"",(IF(U1302&lt;&gt;U1301,U1302&amp;", ",(IF(B1302&lt;&gt;B1301,U1302&amp;", ",IF(Z1302&lt;&gt;Z1301,U1302&amp;", ",(IF(T1302&lt;&gt;T1301,IF((T1302&lt;&gt;T1301)*($G$2="Y"),"same date, ", ""),IF((T1302=T1301)*(U1302=U1301)*(S1302&lt;&gt;S1301)*($G$2="Y"),"same collector and date, ", ""))))))))))&amp;(IF(ISBLANK(V1302),"",V1302&amp;", "))&amp;IF((AA1302&lt;&gt;AA1303)*($H$2="y"),AD1302&amp;AE1302,IF((AA1302&lt;&gt;AA1303)*($H$2="m"),AD1302&amp;AG1302,IF(($H$2&lt;&gt;"m")*($H$2&lt;&gt;"Y"),(IF(F1302=0,"",F1302&amp;" "&amp;$F$4&amp;" "))&amp;(IF(G1302=0,"",G1302&amp;" "&amp;$G$4&amp;" "))&amp;(IF(H1302=0,"",H1302&amp;" "&amp;H$4&amp;" "))&amp;(IF(I1302=0,"",I1302&amp;" "&amp;$I$4&amp;" "))&amp;(IF(J1302=0,"",J1302&amp;" "&amp;$J$4&amp;" "))&amp;IF((ISBLANK(C1302)),"","("&amp;C1302&amp;")"),"")))&amp;IF((B1302=B1303)*(K1302=K1303)*(L1302=L1303)*(M1302=M1303),IF(($H$2&lt;&gt;"m")*($H$2&lt;&gt;"Y"), ", ", IF((ISNUMBER(FIND(")",AE1302))), ", ", "")),IF((B1302=B1303)*(K1302=K1303)*(L1302=L1303),"; ",". ")))</f>
        <v/>
      </c>
      <c r="AI1302" s="1"/>
    </row>
    <row r="1303" spans="1:35" x14ac:dyDescent="0.25">
      <c r="A1303" s="3" t="str">
        <f t="shared" si="164"/>
        <v/>
      </c>
      <c r="B1303" s="53" t="str">
        <f t="shared" si="168"/>
        <v/>
      </c>
      <c r="C1303" s="57"/>
      <c r="D1303" s="57"/>
      <c r="E1303" s="57"/>
      <c r="F1303" s="57"/>
      <c r="G1303" s="57"/>
      <c r="H1303" s="57"/>
      <c r="I1303" s="57"/>
      <c r="J1303" s="57"/>
      <c r="K1303" s="57"/>
      <c r="L1303" s="57"/>
      <c r="M1303" s="54"/>
      <c r="N1303" s="57"/>
      <c r="O1303" s="58"/>
      <c r="P1303" s="58"/>
      <c r="Q1303" s="58"/>
      <c r="R1303" s="58"/>
      <c r="S1303" s="54"/>
      <c r="T1303" s="57"/>
      <c r="U1303" s="57"/>
      <c r="V1303" s="57"/>
      <c r="W1303" s="57"/>
      <c r="X1303" s="147" t="str">
        <f>IF(ISBLANK(D1303),"",IF('order-admin-units'!$I$1&lt;&gt;"y", "", IF((K1303="")*(ISBLANK(D1303)=FALSE), 'order-admin-units'!$B$1+1, VLOOKUP(K1303, ordercountry, 2))))</f>
        <v/>
      </c>
      <c r="Y1303" s="147" t="str">
        <f>IF(ISBLANK(D1303),"",IF('order-admin-units'!$I$1&lt;&gt;"y", "", IF(L1303="", 'order-admin-units'!$B$2+1, VLOOKUP(K1303&amp;"@"&amp;L1303, orderadmin, 2))))</f>
        <v/>
      </c>
      <c r="Z1303" s="147" t="str">
        <f t="shared" si="165"/>
        <v/>
      </c>
      <c r="AA1303" s="147" t="str">
        <f t="shared" si="166"/>
        <v/>
      </c>
      <c r="AB1303" s="147" t="str">
        <f t="shared" si="167"/>
        <v/>
      </c>
      <c r="AC1303" s="147" t="str">
        <f t="shared" si="161"/>
        <v/>
      </c>
      <c r="AD1303" s="11" t="str">
        <f t="shared" si="162"/>
        <v/>
      </c>
      <c r="AE1303" s="11" t="str">
        <f t="array" ref="AE1303">IF(ISBLANK(D1303),"",IF(OR($H$2="y",$H$2="m"),IF(AA1303=AA1302,IF(OR(AB1303=$AB$4:$AB1302)=FALSE,AE1302&amp;C1303,AE1302),"("&amp;C1303)&amp;IF(AA1303=AA1304,IF(OR(AB1304=$AB$4:$AB1303)=FALSE,", ",""),") "),""))</f>
        <v/>
      </c>
      <c r="AF1303" s="11" t="str">
        <f t="shared" si="163"/>
        <v/>
      </c>
      <c r="AG1303" s="11" t="str">
        <f t="array" ref="AG1303">IF(ISBLANK(D1303),"",IF(OR($H$2="y",$H$2="m"),IF(AA1303=AA1302,IF(OR(AC1303=$AC$4:$AC1302)=FALSE,AG1302&amp;AF1303,AG1302),"("&amp;AF1303)&amp;IF(AA1303=AA1304,IF(OR(AC1304=$AC$4:$AC1303)=FALSE,", ",""),") "),""))</f>
        <v/>
      </c>
      <c r="AH1303" s="10" t="str">
        <f>IF((ISBLANK(D1303)),"",IF(D1303=D1302,AH1302,"")&amp;IF(B1302&lt;&gt;B1303,((IF(ISBLANK(E1303),$D$3&amp;"Non-type material: "&amp;$D$3,$D$3&amp;INDEX('type-categories'!$A$2:$B$100,MATCH(E1303,'type-categories'!$A$2:$A$100,0),2)&amp;$D$3))),"")&amp;(IF(K1303&lt;&gt;K1302,$C$2&amp;K1303&amp;$K$3&amp;$C$2&amp;" ",(IF(B1303&lt;&gt;B1302,$C$2&amp;K1303&amp;$K$3&amp;$C$2&amp;" ",""))))&amp;(IF(L1303="","",((IF(L1303&lt;&gt;L1302,$D$2&amp;L1303&amp;$L$3&amp;$D$2&amp;" ",IF(B1303&lt;&gt;B1302,$D$2&amp;L1303&amp;$L$3&amp;$D$2&amp;" ",""))))))&amp;(IF(M1303="","",((IF(M1303&lt;&gt;M1302,$E$2&amp;M1303&amp;$E$2&amp;","&amp;" ",IF(B1303&lt;&gt;B1302,$E$2&amp;M1303&amp;$E$2&amp;",",""))))))&amp;(IF(N1303="","",IF(N1303&lt;&gt;N1302,N1303&amp;", ",IF(B1303&lt;&gt;B1302,N1303&amp;", ",""))))&amp;(IF(ISBLANK(O1303),"",(IF(O1303&lt;&gt;O1302,O1303&amp;", ",IF(B1303&lt;&gt;B1302,O1303&amp;", ","")))))&amp;(IF(ISBLANK(P1303),"",(IF(P1303&lt;&gt;P1302,P1303&amp;", ",IF(B1303&lt;&gt;B1302,P1303&amp;", ",IF(Z1303&lt;&gt;Z1302,P1303&amp;", ",""))))))&amp;(IF(ISBLANK(Q1303),"",(IF(Q1303&lt;&gt;Q1302,Q1303&amp;", ",IF(B1303&lt;&gt;B1302,Q1303&amp;", ",IF(Z1303&lt;&gt;Z1302,Q1303&amp;", ",""))))))&amp;(IF(ISBLANK(R1303),"",(IF(R1303&lt;&gt;R1302,R1303&amp;"m, ",IF(B1303&lt;&gt;B1302,R1303&amp;"m, ",IF(Z1303&lt;&gt;Z1302,R1303&amp;"m, ",""))))))&amp;IF(ISBLANK(S1303),"",(IF(B1303&lt;&gt;B1302,S1303&amp;", ",IF(S1303&lt;&gt;S1302,IF((Z1303=Z1302),"same locality "&amp;S1303&amp;", ",S1303&amp;", "),""))))&amp;(IF(ISBLANK(T1303),"",(IF(T1303&lt;&gt;T1302,IF(ISBLANK(F$2),T1303&amp;", ",T1303&amp;" "&amp;F$2&amp;", "),(IF(B1303&lt;&gt;B1302,IF(ISBLANK(F$2),T1303&amp;", ",T1303&amp;" "&amp;F$2&amp;", "),(IF(Z1303&lt;&gt;Z1302,IF(ISBLANK(F$2),T1303&amp;", ",T1303&amp;" "&amp;F$2&amp;", "),IF((U1303&lt;&gt;U1302)*($G$2="Y"),"same collector, ","")))))))))&amp;(IF(ISBLANK(U1303),"",(IF(U1303&lt;&gt;U1302,U1303&amp;", ",(IF(B1303&lt;&gt;B1302,U1303&amp;", ",IF(Z1303&lt;&gt;Z1302,U1303&amp;", ",(IF(T1303&lt;&gt;T1302,IF((T1303&lt;&gt;T1302)*($G$2="Y"),"same date, ", ""),IF((T1303=T1302)*(U1303=U1302)*(S1303&lt;&gt;S1302)*($G$2="Y"),"same collector and date, ", ""))))))))))&amp;(IF(ISBLANK(V1303),"",V1303&amp;", "))&amp;IF((AA1303&lt;&gt;AA1304)*($H$2="y"),AD1303&amp;AE1303,IF((AA1303&lt;&gt;AA1304)*($H$2="m"),AD1303&amp;AG1303,IF(($H$2&lt;&gt;"m")*($H$2&lt;&gt;"Y"),(IF(F1303=0,"",F1303&amp;" "&amp;$F$4&amp;" "))&amp;(IF(G1303=0,"",G1303&amp;" "&amp;$G$4&amp;" "))&amp;(IF(H1303=0,"",H1303&amp;" "&amp;H$4&amp;" "))&amp;(IF(I1303=0,"",I1303&amp;" "&amp;$I$4&amp;" "))&amp;(IF(J1303=0,"",J1303&amp;" "&amp;$J$4&amp;" "))&amp;IF((ISBLANK(C1303)),"","("&amp;C1303&amp;")"),"")))&amp;IF((B1303=B1304)*(K1303=K1304)*(L1303=L1304)*(M1303=M1304),IF(($H$2&lt;&gt;"m")*($H$2&lt;&gt;"Y"), ", ", IF((ISNUMBER(FIND(")",AE1303))), ", ", "")),IF((B1303=B1304)*(K1303=K1304)*(L1303=L1304),"; ",". ")))</f>
        <v/>
      </c>
      <c r="AI1303" s="1"/>
    </row>
    <row r="1304" spans="1:35" x14ac:dyDescent="0.25">
      <c r="A1304" s="3" t="str">
        <f t="shared" si="164"/>
        <v/>
      </c>
      <c r="B1304" s="53" t="str">
        <f t="shared" si="168"/>
        <v/>
      </c>
      <c r="C1304" s="57"/>
      <c r="D1304" s="57"/>
      <c r="E1304" s="57"/>
      <c r="F1304" s="57"/>
      <c r="G1304" s="57"/>
      <c r="H1304" s="57"/>
      <c r="I1304" s="57"/>
      <c r="J1304" s="57"/>
      <c r="K1304" s="57"/>
      <c r="L1304" s="57"/>
      <c r="M1304" s="54"/>
      <c r="N1304" s="57"/>
      <c r="O1304" s="58"/>
      <c r="P1304" s="58"/>
      <c r="Q1304" s="58"/>
      <c r="R1304" s="58"/>
      <c r="S1304" s="54"/>
      <c r="T1304" s="57"/>
      <c r="U1304" s="57"/>
      <c r="V1304" s="57"/>
      <c r="W1304" s="57"/>
      <c r="X1304" s="147" t="str">
        <f>IF(ISBLANK(D1304),"",IF('order-admin-units'!$I$1&lt;&gt;"y", "", IF((K1304="")*(ISBLANK(D1304)=FALSE), 'order-admin-units'!$B$1+1, VLOOKUP(K1304, ordercountry, 2))))</f>
        <v/>
      </c>
      <c r="Y1304" s="147" t="str">
        <f>IF(ISBLANK(D1304),"",IF('order-admin-units'!$I$1&lt;&gt;"y", "", IF(L1304="", 'order-admin-units'!$B$2+1, VLOOKUP(K1304&amp;"@"&amp;L1304, orderadmin, 2))))</f>
        <v/>
      </c>
      <c r="Z1304" s="147" t="str">
        <f t="shared" si="165"/>
        <v/>
      </c>
      <c r="AA1304" s="147" t="str">
        <f t="shared" si="166"/>
        <v/>
      </c>
      <c r="AB1304" s="147" t="str">
        <f t="shared" si="167"/>
        <v/>
      </c>
      <c r="AC1304" s="147" t="str">
        <f t="shared" si="161"/>
        <v/>
      </c>
      <c r="AD1304" s="11" t="str">
        <f t="shared" si="162"/>
        <v/>
      </c>
      <c r="AE1304" s="11" t="str">
        <f t="array" ref="AE1304">IF(ISBLANK(D1304),"",IF(OR($H$2="y",$H$2="m"),IF(AA1304=AA1303,IF(OR(AB1304=$AB$4:$AB1303)=FALSE,AE1303&amp;C1304,AE1303),"("&amp;C1304)&amp;IF(AA1304=AA1305,IF(OR(AB1305=$AB$4:$AB1304)=FALSE,", ",""),") "),""))</f>
        <v/>
      </c>
      <c r="AF1304" s="11" t="str">
        <f t="shared" si="163"/>
        <v/>
      </c>
      <c r="AG1304" s="11" t="str">
        <f t="array" ref="AG1304">IF(ISBLANK(D1304),"",IF(OR($H$2="y",$H$2="m"),IF(AA1304=AA1303,IF(OR(AC1304=$AC$4:$AC1303)=FALSE,AG1303&amp;AF1304,AG1303),"("&amp;AF1304)&amp;IF(AA1304=AA1305,IF(OR(AC1305=$AC$4:$AC1304)=FALSE,", ",""),") "),""))</f>
        <v/>
      </c>
      <c r="AH1304" s="10" t="str">
        <f>IF((ISBLANK(D1304)),"",IF(D1304=D1303,AH1303,"")&amp;IF(B1303&lt;&gt;B1304,((IF(ISBLANK(E1304),$D$3&amp;"Non-type material: "&amp;$D$3,$D$3&amp;INDEX('type-categories'!$A$2:$B$100,MATCH(E1304,'type-categories'!$A$2:$A$100,0),2)&amp;$D$3))),"")&amp;(IF(K1304&lt;&gt;K1303,$C$2&amp;K1304&amp;$K$3&amp;$C$2&amp;" ",(IF(B1304&lt;&gt;B1303,$C$2&amp;K1304&amp;$K$3&amp;$C$2&amp;" ",""))))&amp;(IF(L1304="","",((IF(L1304&lt;&gt;L1303,$D$2&amp;L1304&amp;$L$3&amp;$D$2&amp;" ",IF(B1304&lt;&gt;B1303,$D$2&amp;L1304&amp;$L$3&amp;$D$2&amp;" ",""))))))&amp;(IF(M1304="","",((IF(M1304&lt;&gt;M1303,$E$2&amp;M1304&amp;$E$2&amp;","&amp;" ",IF(B1304&lt;&gt;B1303,$E$2&amp;M1304&amp;$E$2&amp;",",""))))))&amp;(IF(N1304="","",IF(N1304&lt;&gt;N1303,N1304&amp;", ",IF(B1304&lt;&gt;B1303,N1304&amp;", ",""))))&amp;(IF(ISBLANK(O1304),"",(IF(O1304&lt;&gt;O1303,O1304&amp;", ",IF(B1304&lt;&gt;B1303,O1304&amp;", ","")))))&amp;(IF(ISBLANK(P1304),"",(IF(P1304&lt;&gt;P1303,P1304&amp;", ",IF(B1304&lt;&gt;B1303,P1304&amp;", ",IF(Z1304&lt;&gt;Z1303,P1304&amp;", ",""))))))&amp;(IF(ISBLANK(Q1304),"",(IF(Q1304&lt;&gt;Q1303,Q1304&amp;", ",IF(B1304&lt;&gt;B1303,Q1304&amp;", ",IF(Z1304&lt;&gt;Z1303,Q1304&amp;", ",""))))))&amp;(IF(ISBLANK(R1304),"",(IF(R1304&lt;&gt;R1303,R1304&amp;"m, ",IF(B1304&lt;&gt;B1303,R1304&amp;"m, ",IF(Z1304&lt;&gt;Z1303,R1304&amp;"m, ",""))))))&amp;IF(ISBLANK(S1304),"",(IF(B1304&lt;&gt;B1303,S1304&amp;", ",IF(S1304&lt;&gt;S1303,IF((Z1304=Z1303),"same locality "&amp;S1304&amp;", ",S1304&amp;", "),""))))&amp;(IF(ISBLANK(T1304),"",(IF(T1304&lt;&gt;T1303,IF(ISBLANK(F$2),T1304&amp;", ",T1304&amp;" "&amp;F$2&amp;", "),(IF(B1304&lt;&gt;B1303,IF(ISBLANK(F$2),T1304&amp;", ",T1304&amp;" "&amp;F$2&amp;", "),(IF(Z1304&lt;&gt;Z1303,IF(ISBLANK(F$2),T1304&amp;", ",T1304&amp;" "&amp;F$2&amp;", "),IF((U1304&lt;&gt;U1303)*($G$2="Y"),"same collector, ","")))))))))&amp;(IF(ISBLANK(U1304),"",(IF(U1304&lt;&gt;U1303,U1304&amp;", ",(IF(B1304&lt;&gt;B1303,U1304&amp;", ",IF(Z1304&lt;&gt;Z1303,U1304&amp;", ",(IF(T1304&lt;&gt;T1303,IF((T1304&lt;&gt;T1303)*($G$2="Y"),"same date, ", ""),IF((T1304=T1303)*(U1304=U1303)*(S1304&lt;&gt;S1303)*($G$2="Y"),"same collector and date, ", ""))))))))))&amp;(IF(ISBLANK(V1304),"",V1304&amp;", "))&amp;IF((AA1304&lt;&gt;AA1305)*($H$2="y"),AD1304&amp;AE1304,IF((AA1304&lt;&gt;AA1305)*($H$2="m"),AD1304&amp;AG1304,IF(($H$2&lt;&gt;"m")*($H$2&lt;&gt;"Y"),(IF(F1304=0,"",F1304&amp;" "&amp;$F$4&amp;" "))&amp;(IF(G1304=0,"",G1304&amp;" "&amp;$G$4&amp;" "))&amp;(IF(H1304=0,"",H1304&amp;" "&amp;H$4&amp;" "))&amp;(IF(I1304=0,"",I1304&amp;" "&amp;$I$4&amp;" "))&amp;(IF(J1304=0,"",J1304&amp;" "&amp;$J$4&amp;" "))&amp;IF((ISBLANK(C1304)),"","("&amp;C1304&amp;")"),"")))&amp;IF((B1304=B1305)*(K1304=K1305)*(L1304=L1305)*(M1304=M1305),IF(($H$2&lt;&gt;"m")*($H$2&lt;&gt;"Y"), ", ", IF((ISNUMBER(FIND(")",AE1304))), ", ", "")),IF((B1304=B1305)*(K1304=K1305)*(L1304=L1305),"; ",". ")))</f>
        <v/>
      </c>
      <c r="AI1304" s="1"/>
    </row>
    <row r="1305" spans="1:35" x14ac:dyDescent="0.25">
      <c r="A1305" s="3" t="str">
        <f t="shared" si="164"/>
        <v/>
      </c>
      <c r="B1305" s="53" t="str">
        <f t="shared" si="168"/>
        <v/>
      </c>
      <c r="C1305" s="57"/>
      <c r="D1305" s="57"/>
      <c r="E1305" s="57"/>
      <c r="F1305" s="57"/>
      <c r="G1305" s="57"/>
      <c r="H1305" s="57"/>
      <c r="I1305" s="57"/>
      <c r="J1305" s="57"/>
      <c r="K1305" s="57"/>
      <c r="L1305" s="57"/>
      <c r="M1305" s="54"/>
      <c r="N1305" s="57"/>
      <c r="O1305" s="58"/>
      <c r="P1305" s="58"/>
      <c r="Q1305" s="58"/>
      <c r="R1305" s="58"/>
      <c r="S1305" s="54"/>
      <c r="T1305" s="57"/>
      <c r="U1305" s="57"/>
      <c r="V1305" s="57"/>
      <c r="W1305" s="57"/>
      <c r="X1305" s="147" t="str">
        <f>IF(ISBLANK(D1305),"",IF('order-admin-units'!$I$1&lt;&gt;"y", "", IF((K1305="")*(ISBLANK(D1305)=FALSE), 'order-admin-units'!$B$1+1, VLOOKUP(K1305, ordercountry, 2))))</f>
        <v/>
      </c>
      <c r="Y1305" s="147" t="str">
        <f>IF(ISBLANK(D1305),"",IF('order-admin-units'!$I$1&lt;&gt;"y", "", IF(L1305="", 'order-admin-units'!$B$2+1, VLOOKUP(K1305&amp;"@"&amp;L1305, orderadmin, 2))))</f>
        <v/>
      </c>
      <c r="Z1305" s="147" t="str">
        <f t="shared" si="165"/>
        <v/>
      </c>
      <c r="AA1305" s="147" t="str">
        <f t="shared" si="166"/>
        <v/>
      </c>
      <c r="AB1305" s="147" t="str">
        <f t="shared" si="167"/>
        <v/>
      </c>
      <c r="AC1305" s="147" t="str">
        <f t="shared" si="161"/>
        <v/>
      </c>
      <c r="AD1305" s="11" t="str">
        <f t="shared" si="162"/>
        <v/>
      </c>
      <c r="AE1305" s="11" t="str">
        <f t="array" ref="AE1305">IF(ISBLANK(D1305),"",IF(OR($H$2="y",$H$2="m"),IF(AA1305=AA1304,IF(OR(AB1305=$AB$4:$AB1304)=FALSE,AE1304&amp;C1305,AE1304),"("&amp;C1305)&amp;IF(AA1305=AA1306,IF(OR(AB1306=$AB$4:$AB1305)=FALSE,", ",""),") "),""))</f>
        <v/>
      </c>
      <c r="AF1305" s="11" t="str">
        <f t="shared" si="163"/>
        <v/>
      </c>
      <c r="AG1305" s="11" t="str">
        <f t="array" ref="AG1305">IF(ISBLANK(D1305),"",IF(OR($H$2="y",$H$2="m"),IF(AA1305=AA1304,IF(OR(AC1305=$AC$4:$AC1304)=FALSE,AG1304&amp;AF1305,AG1304),"("&amp;AF1305)&amp;IF(AA1305=AA1306,IF(OR(AC1306=$AC$4:$AC1305)=FALSE,", ",""),") "),""))</f>
        <v/>
      </c>
      <c r="AH1305" s="10" t="str">
        <f>IF((ISBLANK(D1305)),"",IF(D1305=D1304,AH1304,"")&amp;IF(B1304&lt;&gt;B1305,((IF(ISBLANK(E1305),$D$3&amp;"Non-type material: "&amp;$D$3,$D$3&amp;INDEX('type-categories'!$A$2:$B$100,MATCH(E1305,'type-categories'!$A$2:$A$100,0),2)&amp;$D$3))),"")&amp;(IF(K1305&lt;&gt;K1304,$C$2&amp;K1305&amp;$K$3&amp;$C$2&amp;" ",(IF(B1305&lt;&gt;B1304,$C$2&amp;K1305&amp;$K$3&amp;$C$2&amp;" ",""))))&amp;(IF(L1305="","",((IF(L1305&lt;&gt;L1304,$D$2&amp;L1305&amp;$L$3&amp;$D$2&amp;" ",IF(B1305&lt;&gt;B1304,$D$2&amp;L1305&amp;$L$3&amp;$D$2&amp;" ",""))))))&amp;(IF(M1305="","",((IF(M1305&lt;&gt;M1304,$E$2&amp;M1305&amp;$E$2&amp;","&amp;" ",IF(B1305&lt;&gt;B1304,$E$2&amp;M1305&amp;$E$2&amp;",",""))))))&amp;(IF(N1305="","",IF(N1305&lt;&gt;N1304,N1305&amp;", ",IF(B1305&lt;&gt;B1304,N1305&amp;", ",""))))&amp;(IF(ISBLANK(O1305),"",(IF(O1305&lt;&gt;O1304,O1305&amp;", ",IF(B1305&lt;&gt;B1304,O1305&amp;", ","")))))&amp;(IF(ISBLANK(P1305),"",(IF(P1305&lt;&gt;P1304,P1305&amp;", ",IF(B1305&lt;&gt;B1304,P1305&amp;", ",IF(Z1305&lt;&gt;Z1304,P1305&amp;", ",""))))))&amp;(IF(ISBLANK(Q1305),"",(IF(Q1305&lt;&gt;Q1304,Q1305&amp;", ",IF(B1305&lt;&gt;B1304,Q1305&amp;", ",IF(Z1305&lt;&gt;Z1304,Q1305&amp;", ",""))))))&amp;(IF(ISBLANK(R1305),"",(IF(R1305&lt;&gt;R1304,R1305&amp;"m, ",IF(B1305&lt;&gt;B1304,R1305&amp;"m, ",IF(Z1305&lt;&gt;Z1304,R1305&amp;"m, ",""))))))&amp;IF(ISBLANK(S1305),"",(IF(B1305&lt;&gt;B1304,S1305&amp;", ",IF(S1305&lt;&gt;S1304,IF((Z1305=Z1304),"same locality "&amp;S1305&amp;", ",S1305&amp;", "),""))))&amp;(IF(ISBLANK(T1305),"",(IF(T1305&lt;&gt;T1304,IF(ISBLANK(F$2),T1305&amp;", ",T1305&amp;" "&amp;F$2&amp;", "),(IF(B1305&lt;&gt;B1304,IF(ISBLANK(F$2),T1305&amp;", ",T1305&amp;" "&amp;F$2&amp;", "),(IF(Z1305&lt;&gt;Z1304,IF(ISBLANK(F$2),T1305&amp;", ",T1305&amp;" "&amp;F$2&amp;", "),IF((U1305&lt;&gt;U1304)*($G$2="Y"),"same collector, ","")))))))))&amp;(IF(ISBLANK(U1305),"",(IF(U1305&lt;&gt;U1304,U1305&amp;", ",(IF(B1305&lt;&gt;B1304,U1305&amp;", ",IF(Z1305&lt;&gt;Z1304,U1305&amp;", ",(IF(T1305&lt;&gt;T1304,IF((T1305&lt;&gt;T1304)*($G$2="Y"),"same date, ", ""),IF((T1305=T1304)*(U1305=U1304)*(S1305&lt;&gt;S1304)*($G$2="Y"),"same collector and date, ", ""))))))))))&amp;(IF(ISBLANK(V1305),"",V1305&amp;", "))&amp;IF((AA1305&lt;&gt;AA1306)*($H$2="y"),AD1305&amp;AE1305,IF((AA1305&lt;&gt;AA1306)*($H$2="m"),AD1305&amp;AG1305,IF(($H$2&lt;&gt;"m")*($H$2&lt;&gt;"Y"),(IF(F1305=0,"",F1305&amp;" "&amp;$F$4&amp;" "))&amp;(IF(G1305=0,"",G1305&amp;" "&amp;$G$4&amp;" "))&amp;(IF(H1305=0,"",H1305&amp;" "&amp;H$4&amp;" "))&amp;(IF(I1305=0,"",I1305&amp;" "&amp;$I$4&amp;" "))&amp;(IF(J1305=0,"",J1305&amp;" "&amp;$J$4&amp;" "))&amp;IF((ISBLANK(C1305)),"","("&amp;C1305&amp;")"),"")))&amp;IF((B1305=B1306)*(K1305=K1306)*(L1305=L1306)*(M1305=M1306),IF(($H$2&lt;&gt;"m")*($H$2&lt;&gt;"Y"), ", ", IF((ISNUMBER(FIND(")",AE1305))), ", ", "")),IF((B1305=B1306)*(K1305=K1306)*(L1305=L1306),"; ",". ")))</f>
        <v/>
      </c>
      <c r="AI1305" s="1"/>
    </row>
    <row r="1306" spans="1:35" x14ac:dyDescent="0.25">
      <c r="A1306" s="3" t="str">
        <f t="shared" si="164"/>
        <v/>
      </c>
      <c r="B1306" s="53" t="str">
        <f t="shared" si="168"/>
        <v/>
      </c>
      <c r="C1306" s="57"/>
      <c r="D1306" s="57"/>
      <c r="E1306" s="57"/>
      <c r="F1306" s="57"/>
      <c r="G1306" s="57"/>
      <c r="H1306" s="57"/>
      <c r="I1306" s="57"/>
      <c r="J1306" s="57"/>
      <c r="K1306" s="57"/>
      <c r="L1306" s="57"/>
      <c r="M1306" s="54"/>
      <c r="N1306" s="57"/>
      <c r="O1306" s="58"/>
      <c r="P1306" s="58"/>
      <c r="Q1306" s="58"/>
      <c r="R1306" s="58"/>
      <c r="S1306" s="54"/>
      <c r="T1306" s="57"/>
      <c r="U1306" s="57"/>
      <c r="V1306" s="57"/>
      <c r="W1306" s="57"/>
      <c r="X1306" s="147" t="str">
        <f>IF(ISBLANK(D1306),"",IF('order-admin-units'!$I$1&lt;&gt;"y", "", IF((K1306="")*(ISBLANK(D1306)=FALSE), 'order-admin-units'!$B$1+1, VLOOKUP(K1306, ordercountry, 2))))</f>
        <v/>
      </c>
      <c r="Y1306" s="147" t="str">
        <f>IF(ISBLANK(D1306),"",IF('order-admin-units'!$I$1&lt;&gt;"y", "", IF(L1306="", 'order-admin-units'!$B$2+1, VLOOKUP(K1306&amp;"@"&amp;L1306, orderadmin, 2))))</f>
        <v/>
      </c>
      <c r="Z1306" s="147" t="str">
        <f t="shared" si="165"/>
        <v/>
      </c>
      <c r="AA1306" s="147" t="str">
        <f t="shared" si="166"/>
        <v/>
      </c>
      <c r="AB1306" s="147" t="str">
        <f t="shared" si="167"/>
        <v/>
      </c>
      <c r="AC1306" s="147" t="str">
        <f t="shared" si="161"/>
        <v/>
      </c>
      <c r="AD1306" s="11" t="str">
        <f t="shared" si="162"/>
        <v/>
      </c>
      <c r="AE1306" s="11" t="str">
        <f t="array" ref="AE1306">IF(ISBLANK(D1306),"",IF(OR($H$2="y",$H$2="m"),IF(AA1306=AA1305,IF(OR(AB1306=$AB$4:$AB1305)=FALSE,AE1305&amp;C1306,AE1305),"("&amp;C1306)&amp;IF(AA1306=AA1307,IF(OR(AB1307=$AB$4:$AB1306)=FALSE,", ",""),") "),""))</f>
        <v/>
      </c>
      <c r="AF1306" s="11" t="str">
        <f t="shared" si="163"/>
        <v/>
      </c>
      <c r="AG1306" s="11" t="str">
        <f t="array" ref="AG1306">IF(ISBLANK(D1306),"",IF(OR($H$2="y",$H$2="m"),IF(AA1306=AA1305,IF(OR(AC1306=$AC$4:$AC1305)=FALSE,AG1305&amp;AF1306,AG1305),"("&amp;AF1306)&amp;IF(AA1306=AA1307,IF(OR(AC1307=$AC$4:$AC1306)=FALSE,", ",""),") "),""))</f>
        <v/>
      </c>
      <c r="AH1306" s="10" t="str">
        <f>IF((ISBLANK(D1306)),"",IF(D1306=D1305,AH1305,"")&amp;IF(B1305&lt;&gt;B1306,((IF(ISBLANK(E1306),$D$3&amp;"Non-type material: "&amp;$D$3,$D$3&amp;INDEX('type-categories'!$A$2:$B$100,MATCH(E1306,'type-categories'!$A$2:$A$100,0),2)&amp;$D$3))),"")&amp;(IF(K1306&lt;&gt;K1305,$C$2&amp;K1306&amp;$K$3&amp;$C$2&amp;" ",(IF(B1306&lt;&gt;B1305,$C$2&amp;K1306&amp;$K$3&amp;$C$2&amp;" ",""))))&amp;(IF(L1306="","",((IF(L1306&lt;&gt;L1305,$D$2&amp;L1306&amp;$L$3&amp;$D$2&amp;" ",IF(B1306&lt;&gt;B1305,$D$2&amp;L1306&amp;$L$3&amp;$D$2&amp;" ",""))))))&amp;(IF(M1306="","",((IF(M1306&lt;&gt;M1305,$E$2&amp;M1306&amp;$E$2&amp;","&amp;" ",IF(B1306&lt;&gt;B1305,$E$2&amp;M1306&amp;$E$2&amp;",",""))))))&amp;(IF(N1306="","",IF(N1306&lt;&gt;N1305,N1306&amp;", ",IF(B1306&lt;&gt;B1305,N1306&amp;", ",""))))&amp;(IF(ISBLANK(O1306),"",(IF(O1306&lt;&gt;O1305,O1306&amp;", ",IF(B1306&lt;&gt;B1305,O1306&amp;", ","")))))&amp;(IF(ISBLANK(P1306),"",(IF(P1306&lt;&gt;P1305,P1306&amp;", ",IF(B1306&lt;&gt;B1305,P1306&amp;", ",IF(Z1306&lt;&gt;Z1305,P1306&amp;", ",""))))))&amp;(IF(ISBLANK(Q1306),"",(IF(Q1306&lt;&gt;Q1305,Q1306&amp;", ",IF(B1306&lt;&gt;B1305,Q1306&amp;", ",IF(Z1306&lt;&gt;Z1305,Q1306&amp;", ",""))))))&amp;(IF(ISBLANK(R1306),"",(IF(R1306&lt;&gt;R1305,R1306&amp;"m, ",IF(B1306&lt;&gt;B1305,R1306&amp;"m, ",IF(Z1306&lt;&gt;Z1305,R1306&amp;"m, ",""))))))&amp;IF(ISBLANK(S1306),"",(IF(B1306&lt;&gt;B1305,S1306&amp;", ",IF(S1306&lt;&gt;S1305,IF((Z1306=Z1305),"same locality "&amp;S1306&amp;", ",S1306&amp;", "),""))))&amp;(IF(ISBLANK(T1306),"",(IF(T1306&lt;&gt;T1305,IF(ISBLANK(F$2),T1306&amp;", ",T1306&amp;" "&amp;F$2&amp;", "),(IF(B1306&lt;&gt;B1305,IF(ISBLANK(F$2),T1306&amp;", ",T1306&amp;" "&amp;F$2&amp;", "),(IF(Z1306&lt;&gt;Z1305,IF(ISBLANK(F$2),T1306&amp;", ",T1306&amp;" "&amp;F$2&amp;", "),IF((U1306&lt;&gt;U1305)*($G$2="Y"),"same collector, ","")))))))))&amp;(IF(ISBLANK(U1306),"",(IF(U1306&lt;&gt;U1305,U1306&amp;", ",(IF(B1306&lt;&gt;B1305,U1306&amp;", ",IF(Z1306&lt;&gt;Z1305,U1306&amp;", ",(IF(T1306&lt;&gt;T1305,IF((T1306&lt;&gt;T1305)*($G$2="Y"),"same date, ", ""),IF((T1306=T1305)*(U1306=U1305)*(S1306&lt;&gt;S1305)*($G$2="Y"),"same collector and date, ", ""))))))))))&amp;(IF(ISBLANK(V1306),"",V1306&amp;", "))&amp;IF((AA1306&lt;&gt;AA1307)*($H$2="y"),AD1306&amp;AE1306,IF((AA1306&lt;&gt;AA1307)*($H$2="m"),AD1306&amp;AG1306,IF(($H$2&lt;&gt;"m")*($H$2&lt;&gt;"Y"),(IF(F1306=0,"",F1306&amp;" "&amp;$F$4&amp;" "))&amp;(IF(G1306=0,"",G1306&amp;" "&amp;$G$4&amp;" "))&amp;(IF(H1306=0,"",H1306&amp;" "&amp;H$4&amp;" "))&amp;(IF(I1306=0,"",I1306&amp;" "&amp;$I$4&amp;" "))&amp;(IF(J1306=0,"",J1306&amp;" "&amp;$J$4&amp;" "))&amp;IF((ISBLANK(C1306)),"","("&amp;C1306&amp;")"),"")))&amp;IF((B1306=B1307)*(K1306=K1307)*(L1306=L1307)*(M1306=M1307),IF(($H$2&lt;&gt;"m")*($H$2&lt;&gt;"Y"), ", ", IF((ISNUMBER(FIND(")",AE1306))), ", ", "")),IF((B1306=B1307)*(K1306=K1307)*(L1306=L1307),"; ",". ")))</f>
        <v/>
      </c>
      <c r="AI1306" s="1"/>
    </row>
    <row r="1307" spans="1:35" x14ac:dyDescent="0.25">
      <c r="A1307" s="3" t="str">
        <f t="shared" si="164"/>
        <v/>
      </c>
      <c r="B1307" s="53" t="str">
        <f t="shared" si="168"/>
        <v/>
      </c>
      <c r="C1307" s="54"/>
      <c r="D1307" s="55"/>
      <c r="E1307" s="55"/>
      <c r="F1307" s="54"/>
      <c r="G1307" s="54"/>
      <c r="H1307" s="54"/>
      <c r="I1307" s="54"/>
      <c r="J1307" s="54"/>
      <c r="K1307" s="54"/>
      <c r="L1307" s="57"/>
      <c r="M1307" s="54"/>
      <c r="N1307" s="54"/>
      <c r="O1307" s="54"/>
      <c r="P1307" s="54"/>
      <c r="Q1307" s="54"/>
      <c r="R1307" s="54"/>
      <c r="S1307" s="54"/>
      <c r="T1307" s="54"/>
      <c r="U1307" s="54"/>
      <c r="V1307" s="54"/>
      <c r="W1307" s="54"/>
      <c r="X1307" s="147" t="str">
        <f>IF(ISBLANK(D1307),"",IF('order-admin-units'!$I$1&lt;&gt;"y", "", IF((K1307="")*(ISBLANK(D1307)=FALSE), 'order-admin-units'!$B$1+1, VLOOKUP(K1307, ordercountry, 2))))</f>
        <v/>
      </c>
      <c r="Y1307" s="147" t="str">
        <f>IF(ISBLANK(D1307),"",IF('order-admin-units'!$I$1&lt;&gt;"y", "", IF(L1307="", 'order-admin-units'!$B$2+1, VLOOKUP(K1307&amp;"@"&amp;L1307, orderadmin, 2))))</f>
        <v/>
      </c>
      <c r="Z1307" s="147" t="str">
        <f t="shared" si="165"/>
        <v/>
      </c>
      <c r="AA1307" s="147" t="str">
        <f t="shared" si="166"/>
        <v/>
      </c>
      <c r="AB1307" s="147" t="str">
        <f t="shared" si="167"/>
        <v/>
      </c>
      <c r="AC1307" s="147" t="str">
        <f t="shared" si="161"/>
        <v/>
      </c>
      <c r="AD1307" s="11" t="str">
        <f t="shared" si="162"/>
        <v/>
      </c>
      <c r="AE1307" s="11" t="str">
        <f t="array" ref="AE1307">IF(ISBLANK(D1307),"",IF(OR($H$2="y",$H$2="m"),IF(AA1307=AA1306,IF(OR(AB1307=$AB$4:$AB1306)=FALSE,AE1306&amp;C1307,AE1306),"("&amp;C1307)&amp;IF(AA1307=AA1308,IF(OR(AB1308=$AB$4:$AB1307)=FALSE,", ",""),") "),""))</f>
        <v/>
      </c>
      <c r="AF1307" s="11" t="str">
        <f t="shared" si="163"/>
        <v/>
      </c>
      <c r="AG1307" s="11" t="str">
        <f t="array" ref="AG1307">IF(ISBLANK(D1307),"",IF(OR($H$2="y",$H$2="m"),IF(AA1307=AA1306,IF(OR(AC1307=$AC$4:$AC1306)=FALSE,AG1306&amp;AF1307,AG1306),"("&amp;AF1307)&amp;IF(AA1307=AA1308,IF(OR(AC1308=$AC$4:$AC1307)=FALSE,", ",""),") "),""))</f>
        <v/>
      </c>
      <c r="AH1307" s="10" t="str">
        <f>IF((ISBLANK(D1307)),"",IF(D1307=D1306,AH1306,"")&amp;IF(B1306&lt;&gt;B1307,((IF(ISBLANK(E1307),$D$3&amp;"Non-type material: "&amp;$D$3,$D$3&amp;INDEX('type-categories'!$A$2:$B$100,MATCH(E1307,'type-categories'!$A$2:$A$100,0),2)&amp;$D$3))),"")&amp;(IF(K1307&lt;&gt;K1306,$C$2&amp;K1307&amp;$K$3&amp;$C$2&amp;" ",(IF(B1307&lt;&gt;B1306,$C$2&amp;K1307&amp;$K$3&amp;$C$2&amp;" ",""))))&amp;(IF(L1307="","",((IF(L1307&lt;&gt;L1306,$D$2&amp;L1307&amp;$L$3&amp;$D$2&amp;" ",IF(B1307&lt;&gt;B1306,$D$2&amp;L1307&amp;$L$3&amp;$D$2&amp;" ",""))))))&amp;(IF(M1307="","",((IF(M1307&lt;&gt;M1306,$E$2&amp;M1307&amp;$E$2&amp;","&amp;" ",IF(B1307&lt;&gt;B1306,$E$2&amp;M1307&amp;$E$2&amp;",",""))))))&amp;(IF(N1307="","",IF(N1307&lt;&gt;N1306,N1307&amp;", ",IF(B1307&lt;&gt;B1306,N1307&amp;", ",""))))&amp;(IF(ISBLANK(O1307),"",(IF(O1307&lt;&gt;O1306,O1307&amp;", ",IF(B1307&lt;&gt;B1306,O1307&amp;", ","")))))&amp;(IF(ISBLANK(P1307),"",(IF(P1307&lt;&gt;P1306,P1307&amp;", ",IF(B1307&lt;&gt;B1306,P1307&amp;", ",IF(Z1307&lt;&gt;Z1306,P1307&amp;", ",""))))))&amp;(IF(ISBLANK(Q1307),"",(IF(Q1307&lt;&gt;Q1306,Q1307&amp;", ",IF(B1307&lt;&gt;B1306,Q1307&amp;", ",IF(Z1307&lt;&gt;Z1306,Q1307&amp;", ",""))))))&amp;(IF(ISBLANK(R1307),"",(IF(R1307&lt;&gt;R1306,R1307&amp;"m, ",IF(B1307&lt;&gt;B1306,R1307&amp;"m, ",IF(Z1307&lt;&gt;Z1306,R1307&amp;"m, ",""))))))&amp;IF(ISBLANK(S1307),"",(IF(B1307&lt;&gt;B1306,S1307&amp;", ",IF(S1307&lt;&gt;S1306,IF((Z1307=Z1306),"same locality "&amp;S1307&amp;", ",S1307&amp;", "),""))))&amp;(IF(ISBLANK(T1307),"",(IF(T1307&lt;&gt;T1306,IF(ISBLANK(F$2),T1307&amp;", ",T1307&amp;" "&amp;F$2&amp;", "),(IF(B1307&lt;&gt;B1306,IF(ISBLANK(F$2),T1307&amp;", ",T1307&amp;" "&amp;F$2&amp;", "),(IF(Z1307&lt;&gt;Z1306,IF(ISBLANK(F$2),T1307&amp;", ",T1307&amp;" "&amp;F$2&amp;", "),IF((U1307&lt;&gt;U1306)*($G$2="Y"),"same collector, ","")))))))))&amp;(IF(ISBLANK(U1307),"",(IF(U1307&lt;&gt;U1306,U1307&amp;", ",(IF(B1307&lt;&gt;B1306,U1307&amp;", ",IF(Z1307&lt;&gt;Z1306,U1307&amp;", ",(IF(T1307&lt;&gt;T1306,IF((T1307&lt;&gt;T1306)*($G$2="Y"),"same date, ", ""),IF((T1307=T1306)*(U1307=U1306)*(S1307&lt;&gt;S1306)*($G$2="Y"),"same collector and date, ", ""))))))))))&amp;(IF(ISBLANK(V1307),"",V1307&amp;", "))&amp;IF((AA1307&lt;&gt;AA1308)*($H$2="y"),AD1307&amp;AE1307,IF((AA1307&lt;&gt;AA1308)*($H$2="m"),AD1307&amp;AG1307,IF(($H$2&lt;&gt;"m")*($H$2&lt;&gt;"Y"),(IF(F1307=0,"",F1307&amp;" "&amp;$F$4&amp;" "))&amp;(IF(G1307=0,"",G1307&amp;" "&amp;$G$4&amp;" "))&amp;(IF(H1307=0,"",H1307&amp;" "&amp;H$4&amp;" "))&amp;(IF(I1307=0,"",I1307&amp;" "&amp;$I$4&amp;" "))&amp;(IF(J1307=0,"",J1307&amp;" "&amp;$J$4&amp;" "))&amp;IF((ISBLANK(C1307)),"","("&amp;C1307&amp;")"),"")))&amp;IF((B1307=B1308)*(K1307=K1308)*(L1307=L1308)*(M1307=M1308),IF(($H$2&lt;&gt;"m")*($H$2&lt;&gt;"Y"), ", ", IF((ISNUMBER(FIND(")",AE1307))), ", ", "")),IF((B1307=B1308)*(K1307=K1308)*(L1307=L1308),"; ",". ")))</f>
        <v/>
      </c>
      <c r="AI1307" s="1"/>
    </row>
    <row r="1308" spans="1:35" x14ac:dyDescent="0.25">
      <c r="A1308" s="3" t="str">
        <f t="shared" si="164"/>
        <v/>
      </c>
      <c r="B1308" s="53" t="str">
        <f t="shared" si="168"/>
        <v/>
      </c>
      <c r="C1308" s="57"/>
      <c r="D1308" s="57"/>
      <c r="E1308" s="57"/>
      <c r="F1308" s="57"/>
      <c r="G1308" s="57"/>
      <c r="H1308" s="57"/>
      <c r="I1308" s="57"/>
      <c r="J1308" s="57"/>
      <c r="K1308" s="57"/>
      <c r="L1308" s="57"/>
      <c r="M1308" s="54"/>
      <c r="N1308" s="57"/>
      <c r="O1308" s="58"/>
      <c r="P1308" s="58"/>
      <c r="Q1308" s="58"/>
      <c r="R1308" s="58"/>
      <c r="S1308" s="54"/>
      <c r="T1308" s="57"/>
      <c r="U1308" s="57"/>
      <c r="V1308" s="57"/>
      <c r="W1308" s="57"/>
      <c r="X1308" s="147" t="str">
        <f>IF(ISBLANK(D1308),"",IF('order-admin-units'!$I$1&lt;&gt;"y", "", IF((K1308="")*(ISBLANK(D1308)=FALSE), 'order-admin-units'!$B$1+1, VLOOKUP(K1308, ordercountry, 2))))</f>
        <v/>
      </c>
      <c r="Y1308" s="147" t="str">
        <f>IF(ISBLANK(D1308),"",IF('order-admin-units'!$I$1&lt;&gt;"y", "", IF(L1308="", 'order-admin-units'!$B$2+1, VLOOKUP(K1308&amp;"@"&amp;L1308, orderadmin, 2))))</f>
        <v/>
      </c>
      <c r="Z1308" s="147" t="str">
        <f t="shared" si="165"/>
        <v/>
      </c>
      <c r="AA1308" s="147" t="str">
        <f t="shared" si="166"/>
        <v/>
      </c>
      <c r="AB1308" s="147" t="str">
        <f t="shared" si="167"/>
        <v/>
      </c>
      <c r="AC1308" s="147" t="str">
        <f t="shared" si="161"/>
        <v/>
      </c>
      <c r="AD1308" s="11" t="str">
        <f t="shared" si="162"/>
        <v/>
      </c>
      <c r="AE1308" s="11" t="str">
        <f t="array" ref="AE1308">IF(ISBLANK(D1308),"",IF(OR($H$2="y",$H$2="m"),IF(AA1308=AA1307,IF(OR(AB1308=$AB$4:$AB1307)=FALSE,AE1307&amp;C1308,AE1307),"("&amp;C1308)&amp;IF(AA1308=AA1309,IF(OR(AB1309=$AB$4:$AB1308)=FALSE,", ",""),") "),""))</f>
        <v/>
      </c>
      <c r="AF1308" s="11" t="str">
        <f t="shared" si="163"/>
        <v/>
      </c>
      <c r="AG1308" s="11" t="str">
        <f t="array" ref="AG1308">IF(ISBLANK(D1308),"",IF(OR($H$2="y",$H$2="m"),IF(AA1308=AA1307,IF(OR(AC1308=$AC$4:$AC1307)=FALSE,AG1307&amp;AF1308,AG1307),"("&amp;AF1308)&amp;IF(AA1308=AA1309,IF(OR(AC1309=$AC$4:$AC1308)=FALSE,", ",""),") "),""))</f>
        <v/>
      </c>
      <c r="AH1308" s="10" t="str">
        <f>IF((ISBLANK(D1308)),"",IF(D1308=D1307,AH1307,"")&amp;IF(B1307&lt;&gt;B1308,((IF(ISBLANK(E1308),$D$3&amp;"Non-type material: "&amp;$D$3,$D$3&amp;INDEX('type-categories'!$A$2:$B$100,MATCH(E1308,'type-categories'!$A$2:$A$100,0),2)&amp;$D$3))),"")&amp;(IF(K1308&lt;&gt;K1307,$C$2&amp;K1308&amp;$K$3&amp;$C$2&amp;" ",(IF(B1308&lt;&gt;B1307,$C$2&amp;K1308&amp;$K$3&amp;$C$2&amp;" ",""))))&amp;(IF(L1308="","",((IF(L1308&lt;&gt;L1307,$D$2&amp;L1308&amp;$L$3&amp;$D$2&amp;" ",IF(B1308&lt;&gt;B1307,$D$2&amp;L1308&amp;$L$3&amp;$D$2&amp;" ",""))))))&amp;(IF(M1308="","",((IF(M1308&lt;&gt;M1307,$E$2&amp;M1308&amp;$E$2&amp;","&amp;" ",IF(B1308&lt;&gt;B1307,$E$2&amp;M1308&amp;$E$2&amp;",",""))))))&amp;(IF(N1308="","",IF(N1308&lt;&gt;N1307,N1308&amp;", ",IF(B1308&lt;&gt;B1307,N1308&amp;", ",""))))&amp;(IF(ISBLANK(O1308),"",(IF(O1308&lt;&gt;O1307,O1308&amp;", ",IF(B1308&lt;&gt;B1307,O1308&amp;", ","")))))&amp;(IF(ISBLANK(P1308),"",(IF(P1308&lt;&gt;P1307,P1308&amp;", ",IF(B1308&lt;&gt;B1307,P1308&amp;", ",IF(Z1308&lt;&gt;Z1307,P1308&amp;", ",""))))))&amp;(IF(ISBLANK(Q1308),"",(IF(Q1308&lt;&gt;Q1307,Q1308&amp;", ",IF(B1308&lt;&gt;B1307,Q1308&amp;", ",IF(Z1308&lt;&gt;Z1307,Q1308&amp;", ",""))))))&amp;(IF(ISBLANK(R1308),"",(IF(R1308&lt;&gt;R1307,R1308&amp;"m, ",IF(B1308&lt;&gt;B1307,R1308&amp;"m, ",IF(Z1308&lt;&gt;Z1307,R1308&amp;"m, ",""))))))&amp;IF(ISBLANK(S1308),"",(IF(B1308&lt;&gt;B1307,S1308&amp;", ",IF(S1308&lt;&gt;S1307,IF((Z1308=Z1307),"same locality "&amp;S1308&amp;", ",S1308&amp;", "),""))))&amp;(IF(ISBLANK(T1308),"",(IF(T1308&lt;&gt;T1307,IF(ISBLANK(F$2),T1308&amp;", ",T1308&amp;" "&amp;F$2&amp;", "),(IF(B1308&lt;&gt;B1307,IF(ISBLANK(F$2),T1308&amp;", ",T1308&amp;" "&amp;F$2&amp;", "),(IF(Z1308&lt;&gt;Z1307,IF(ISBLANK(F$2),T1308&amp;", ",T1308&amp;" "&amp;F$2&amp;", "),IF((U1308&lt;&gt;U1307)*($G$2="Y"),"same collector, ","")))))))))&amp;(IF(ISBLANK(U1308),"",(IF(U1308&lt;&gt;U1307,U1308&amp;", ",(IF(B1308&lt;&gt;B1307,U1308&amp;", ",IF(Z1308&lt;&gt;Z1307,U1308&amp;", ",(IF(T1308&lt;&gt;T1307,IF((T1308&lt;&gt;T1307)*($G$2="Y"),"same date, ", ""),IF((T1308=T1307)*(U1308=U1307)*(S1308&lt;&gt;S1307)*($G$2="Y"),"same collector and date, ", ""))))))))))&amp;(IF(ISBLANK(V1308),"",V1308&amp;", "))&amp;IF((AA1308&lt;&gt;AA1309)*($H$2="y"),AD1308&amp;AE1308,IF((AA1308&lt;&gt;AA1309)*($H$2="m"),AD1308&amp;AG1308,IF(($H$2&lt;&gt;"m")*($H$2&lt;&gt;"Y"),(IF(F1308=0,"",F1308&amp;" "&amp;$F$4&amp;" "))&amp;(IF(G1308=0,"",G1308&amp;" "&amp;$G$4&amp;" "))&amp;(IF(H1308=0,"",H1308&amp;" "&amp;H$4&amp;" "))&amp;(IF(I1308=0,"",I1308&amp;" "&amp;$I$4&amp;" "))&amp;(IF(J1308=0,"",J1308&amp;" "&amp;$J$4&amp;" "))&amp;IF((ISBLANK(C1308)),"","("&amp;C1308&amp;")"),"")))&amp;IF((B1308=B1309)*(K1308=K1309)*(L1308=L1309)*(M1308=M1309),IF(($H$2&lt;&gt;"m")*($H$2&lt;&gt;"Y"), ", ", IF((ISNUMBER(FIND(")",AE1308))), ", ", "")),IF((B1308=B1309)*(K1308=K1309)*(L1308=L1309),"; ",". ")))</f>
        <v/>
      </c>
      <c r="AI1308" s="1"/>
    </row>
    <row r="1309" spans="1:35" x14ac:dyDescent="0.25">
      <c r="A1309" s="3" t="str">
        <f t="shared" si="164"/>
        <v/>
      </c>
      <c r="B1309" s="53" t="str">
        <f t="shared" si="168"/>
        <v/>
      </c>
      <c r="C1309" s="56"/>
      <c r="D1309" s="57"/>
      <c r="E1309" s="57"/>
      <c r="F1309" s="57"/>
      <c r="G1309" s="57"/>
      <c r="H1309" s="57"/>
      <c r="I1309" s="57"/>
      <c r="J1309" s="57"/>
      <c r="K1309" s="57"/>
      <c r="L1309" s="57"/>
      <c r="M1309" s="54"/>
      <c r="N1309" s="57"/>
      <c r="O1309" s="57"/>
      <c r="P1309" s="57"/>
      <c r="Q1309" s="57"/>
      <c r="R1309" s="57"/>
      <c r="S1309" s="54"/>
      <c r="T1309" s="57"/>
      <c r="U1309" s="57"/>
      <c r="V1309" s="57"/>
      <c r="W1309" s="57"/>
      <c r="X1309" s="147" t="str">
        <f>IF(ISBLANK(D1309),"",IF('order-admin-units'!$I$1&lt;&gt;"y", "", IF((K1309="")*(ISBLANK(D1309)=FALSE), 'order-admin-units'!$B$1+1, VLOOKUP(K1309, ordercountry, 2))))</f>
        <v/>
      </c>
      <c r="Y1309" s="147" t="str">
        <f>IF(ISBLANK(D1309),"",IF('order-admin-units'!$I$1&lt;&gt;"y", "", IF(L1309="", 'order-admin-units'!$B$2+1, VLOOKUP(K1309&amp;"@"&amp;L1309, orderadmin, 2))))</f>
        <v/>
      </c>
      <c r="Z1309" s="147" t="str">
        <f t="shared" si="165"/>
        <v/>
      </c>
      <c r="AA1309" s="147" t="str">
        <f t="shared" si="166"/>
        <v/>
      </c>
      <c r="AB1309" s="147" t="str">
        <f t="shared" si="167"/>
        <v/>
      </c>
      <c r="AC1309" s="147" t="str">
        <f t="shared" si="161"/>
        <v/>
      </c>
      <c r="AD1309" s="11" t="str">
        <f t="shared" si="162"/>
        <v/>
      </c>
      <c r="AE1309" s="11" t="str">
        <f t="array" ref="AE1309">IF(ISBLANK(D1309),"",IF(OR($H$2="y",$H$2="m"),IF(AA1309=AA1308,IF(OR(AB1309=$AB$4:$AB1308)=FALSE,AE1308&amp;C1309,AE1308),"("&amp;C1309)&amp;IF(AA1309=AA1310,IF(OR(AB1310=$AB$4:$AB1309)=FALSE,", ",""),") "),""))</f>
        <v/>
      </c>
      <c r="AF1309" s="11" t="str">
        <f t="shared" si="163"/>
        <v/>
      </c>
      <c r="AG1309" s="11" t="str">
        <f t="array" ref="AG1309">IF(ISBLANK(D1309),"",IF(OR($H$2="y",$H$2="m"),IF(AA1309=AA1308,IF(OR(AC1309=$AC$4:$AC1308)=FALSE,AG1308&amp;AF1309,AG1308),"("&amp;AF1309)&amp;IF(AA1309=AA1310,IF(OR(AC1310=$AC$4:$AC1309)=FALSE,", ",""),") "),""))</f>
        <v/>
      </c>
      <c r="AH1309" s="10" t="str">
        <f>IF((ISBLANK(D1309)),"",IF(D1309=D1308,AH1308,"")&amp;IF(B1308&lt;&gt;B1309,((IF(ISBLANK(E1309),$D$3&amp;"Non-type material: "&amp;$D$3,$D$3&amp;INDEX('type-categories'!$A$2:$B$100,MATCH(E1309,'type-categories'!$A$2:$A$100,0),2)&amp;$D$3))),"")&amp;(IF(K1309&lt;&gt;K1308,$C$2&amp;K1309&amp;$K$3&amp;$C$2&amp;" ",(IF(B1309&lt;&gt;B1308,$C$2&amp;K1309&amp;$K$3&amp;$C$2&amp;" ",""))))&amp;(IF(L1309="","",((IF(L1309&lt;&gt;L1308,$D$2&amp;L1309&amp;$L$3&amp;$D$2&amp;" ",IF(B1309&lt;&gt;B1308,$D$2&amp;L1309&amp;$L$3&amp;$D$2&amp;" ",""))))))&amp;(IF(M1309="","",((IF(M1309&lt;&gt;M1308,$E$2&amp;M1309&amp;$E$2&amp;","&amp;" ",IF(B1309&lt;&gt;B1308,$E$2&amp;M1309&amp;$E$2&amp;",",""))))))&amp;(IF(N1309="","",IF(N1309&lt;&gt;N1308,N1309&amp;", ",IF(B1309&lt;&gt;B1308,N1309&amp;", ",""))))&amp;(IF(ISBLANK(O1309),"",(IF(O1309&lt;&gt;O1308,O1309&amp;", ",IF(B1309&lt;&gt;B1308,O1309&amp;", ","")))))&amp;(IF(ISBLANK(P1309),"",(IF(P1309&lt;&gt;P1308,P1309&amp;", ",IF(B1309&lt;&gt;B1308,P1309&amp;", ",IF(Z1309&lt;&gt;Z1308,P1309&amp;", ",""))))))&amp;(IF(ISBLANK(Q1309),"",(IF(Q1309&lt;&gt;Q1308,Q1309&amp;", ",IF(B1309&lt;&gt;B1308,Q1309&amp;", ",IF(Z1309&lt;&gt;Z1308,Q1309&amp;", ",""))))))&amp;(IF(ISBLANK(R1309),"",(IF(R1309&lt;&gt;R1308,R1309&amp;"m, ",IF(B1309&lt;&gt;B1308,R1309&amp;"m, ",IF(Z1309&lt;&gt;Z1308,R1309&amp;"m, ",""))))))&amp;IF(ISBLANK(S1309),"",(IF(B1309&lt;&gt;B1308,S1309&amp;", ",IF(S1309&lt;&gt;S1308,IF((Z1309=Z1308),"same locality "&amp;S1309&amp;", ",S1309&amp;", "),""))))&amp;(IF(ISBLANK(T1309),"",(IF(T1309&lt;&gt;T1308,IF(ISBLANK(F$2),T1309&amp;", ",T1309&amp;" "&amp;F$2&amp;", "),(IF(B1309&lt;&gt;B1308,IF(ISBLANK(F$2),T1309&amp;", ",T1309&amp;" "&amp;F$2&amp;", "),(IF(Z1309&lt;&gt;Z1308,IF(ISBLANK(F$2),T1309&amp;", ",T1309&amp;" "&amp;F$2&amp;", "),IF((U1309&lt;&gt;U1308)*($G$2="Y"),"same collector, ","")))))))))&amp;(IF(ISBLANK(U1309),"",(IF(U1309&lt;&gt;U1308,U1309&amp;", ",(IF(B1309&lt;&gt;B1308,U1309&amp;", ",IF(Z1309&lt;&gt;Z1308,U1309&amp;", ",(IF(T1309&lt;&gt;T1308,IF((T1309&lt;&gt;T1308)*($G$2="Y"),"same date, ", ""),IF((T1309=T1308)*(U1309=U1308)*(S1309&lt;&gt;S1308)*($G$2="Y"),"same collector and date, ", ""))))))))))&amp;(IF(ISBLANK(V1309),"",V1309&amp;", "))&amp;IF((AA1309&lt;&gt;AA1310)*($H$2="y"),AD1309&amp;AE1309,IF((AA1309&lt;&gt;AA1310)*($H$2="m"),AD1309&amp;AG1309,IF(($H$2&lt;&gt;"m")*($H$2&lt;&gt;"Y"),(IF(F1309=0,"",F1309&amp;" "&amp;$F$4&amp;" "))&amp;(IF(G1309=0,"",G1309&amp;" "&amp;$G$4&amp;" "))&amp;(IF(H1309=0,"",H1309&amp;" "&amp;H$4&amp;" "))&amp;(IF(I1309=0,"",I1309&amp;" "&amp;$I$4&amp;" "))&amp;(IF(J1309=0,"",J1309&amp;" "&amp;$J$4&amp;" "))&amp;IF((ISBLANK(C1309)),"","("&amp;C1309&amp;")"),"")))&amp;IF((B1309=B1310)*(K1309=K1310)*(L1309=L1310)*(M1309=M1310),IF(($H$2&lt;&gt;"m")*($H$2&lt;&gt;"Y"), ", ", IF((ISNUMBER(FIND(")",AE1309))), ", ", "")),IF((B1309=B1310)*(K1309=K1310)*(L1309=L1310),"; ",". ")))</f>
        <v/>
      </c>
      <c r="AI1309" s="1"/>
    </row>
    <row r="1310" spans="1:35" x14ac:dyDescent="0.25">
      <c r="A1310" s="3" t="str">
        <f t="shared" si="164"/>
        <v/>
      </c>
      <c r="B1310" s="53" t="str">
        <f t="shared" si="168"/>
        <v/>
      </c>
      <c r="C1310" s="57"/>
      <c r="D1310" s="57"/>
      <c r="E1310" s="57"/>
      <c r="F1310" s="57"/>
      <c r="G1310" s="57"/>
      <c r="H1310" s="57"/>
      <c r="I1310" s="57"/>
      <c r="J1310" s="57"/>
      <c r="K1310" s="57"/>
      <c r="L1310" s="57"/>
      <c r="M1310" s="54"/>
      <c r="N1310" s="57"/>
      <c r="O1310" s="58"/>
      <c r="P1310" s="58"/>
      <c r="Q1310" s="58"/>
      <c r="R1310" s="58"/>
      <c r="S1310" s="54"/>
      <c r="T1310" s="57"/>
      <c r="U1310" s="57"/>
      <c r="V1310" s="57"/>
      <c r="W1310" s="57"/>
      <c r="X1310" s="147" t="str">
        <f>IF(ISBLANK(D1310),"",IF('order-admin-units'!$I$1&lt;&gt;"y", "", IF((K1310="")*(ISBLANK(D1310)=FALSE), 'order-admin-units'!$B$1+1, VLOOKUP(K1310, ordercountry, 2))))</f>
        <v/>
      </c>
      <c r="Y1310" s="147" t="str">
        <f>IF(ISBLANK(D1310),"",IF('order-admin-units'!$I$1&lt;&gt;"y", "", IF(L1310="", 'order-admin-units'!$B$2+1, VLOOKUP(K1310&amp;"@"&amp;L1310, orderadmin, 2))))</f>
        <v/>
      </c>
      <c r="Z1310" s="147" t="str">
        <f t="shared" si="165"/>
        <v/>
      </c>
      <c r="AA1310" s="147" t="str">
        <f t="shared" si="166"/>
        <v/>
      </c>
      <c r="AB1310" s="147" t="str">
        <f t="shared" si="167"/>
        <v/>
      </c>
      <c r="AC1310" s="147" t="str">
        <f t="shared" si="161"/>
        <v/>
      </c>
      <c r="AD1310" s="11" t="str">
        <f t="shared" si="162"/>
        <v/>
      </c>
      <c r="AE1310" s="11" t="str">
        <f t="array" ref="AE1310">IF(ISBLANK(D1310),"",IF(OR($H$2="y",$H$2="m"),IF(AA1310=AA1309,IF(OR(AB1310=$AB$4:$AB1309)=FALSE,AE1309&amp;C1310,AE1309),"("&amp;C1310)&amp;IF(AA1310=AA1311,IF(OR(AB1311=$AB$4:$AB1310)=FALSE,", ",""),") "),""))</f>
        <v/>
      </c>
      <c r="AF1310" s="11" t="str">
        <f t="shared" si="163"/>
        <v/>
      </c>
      <c r="AG1310" s="11" t="str">
        <f t="array" ref="AG1310">IF(ISBLANK(D1310),"",IF(OR($H$2="y",$H$2="m"),IF(AA1310=AA1309,IF(OR(AC1310=$AC$4:$AC1309)=FALSE,AG1309&amp;AF1310,AG1309),"("&amp;AF1310)&amp;IF(AA1310=AA1311,IF(OR(AC1311=$AC$4:$AC1310)=FALSE,", ",""),") "),""))</f>
        <v/>
      </c>
      <c r="AH1310" s="10" t="str">
        <f>IF((ISBLANK(D1310)),"",IF(D1310=D1309,AH1309,"")&amp;IF(B1309&lt;&gt;B1310,((IF(ISBLANK(E1310),$D$3&amp;"Non-type material: "&amp;$D$3,$D$3&amp;INDEX('type-categories'!$A$2:$B$100,MATCH(E1310,'type-categories'!$A$2:$A$100,0),2)&amp;$D$3))),"")&amp;(IF(K1310&lt;&gt;K1309,$C$2&amp;K1310&amp;$K$3&amp;$C$2&amp;" ",(IF(B1310&lt;&gt;B1309,$C$2&amp;K1310&amp;$K$3&amp;$C$2&amp;" ",""))))&amp;(IF(L1310="","",((IF(L1310&lt;&gt;L1309,$D$2&amp;L1310&amp;$L$3&amp;$D$2&amp;" ",IF(B1310&lt;&gt;B1309,$D$2&amp;L1310&amp;$L$3&amp;$D$2&amp;" ",""))))))&amp;(IF(M1310="","",((IF(M1310&lt;&gt;M1309,$E$2&amp;M1310&amp;$E$2&amp;","&amp;" ",IF(B1310&lt;&gt;B1309,$E$2&amp;M1310&amp;$E$2&amp;",",""))))))&amp;(IF(N1310="","",IF(N1310&lt;&gt;N1309,N1310&amp;", ",IF(B1310&lt;&gt;B1309,N1310&amp;", ",""))))&amp;(IF(ISBLANK(O1310),"",(IF(O1310&lt;&gt;O1309,O1310&amp;", ",IF(B1310&lt;&gt;B1309,O1310&amp;", ","")))))&amp;(IF(ISBLANK(P1310),"",(IF(P1310&lt;&gt;P1309,P1310&amp;", ",IF(B1310&lt;&gt;B1309,P1310&amp;", ",IF(Z1310&lt;&gt;Z1309,P1310&amp;", ",""))))))&amp;(IF(ISBLANK(Q1310),"",(IF(Q1310&lt;&gt;Q1309,Q1310&amp;", ",IF(B1310&lt;&gt;B1309,Q1310&amp;", ",IF(Z1310&lt;&gt;Z1309,Q1310&amp;", ",""))))))&amp;(IF(ISBLANK(R1310),"",(IF(R1310&lt;&gt;R1309,R1310&amp;"m, ",IF(B1310&lt;&gt;B1309,R1310&amp;"m, ",IF(Z1310&lt;&gt;Z1309,R1310&amp;"m, ",""))))))&amp;IF(ISBLANK(S1310),"",(IF(B1310&lt;&gt;B1309,S1310&amp;", ",IF(S1310&lt;&gt;S1309,IF((Z1310=Z1309),"same locality "&amp;S1310&amp;", ",S1310&amp;", "),""))))&amp;(IF(ISBLANK(T1310),"",(IF(T1310&lt;&gt;T1309,IF(ISBLANK(F$2),T1310&amp;", ",T1310&amp;" "&amp;F$2&amp;", "),(IF(B1310&lt;&gt;B1309,IF(ISBLANK(F$2),T1310&amp;", ",T1310&amp;" "&amp;F$2&amp;", "),(IF(Z1310&lt;&gt;Z1309,IF(ISBLANK(F$2),T1310&amp;", ",T1310&amp;" "&amp;F$2&amp;", "),IF((U1310&lt;&gt;U1309)*($G$2="Y"),"same collector, ","")))))))))&amp;(IF(ISBLANK(U1310),"",(IF(U1310&lt;&gt;U1309,U1310&amp;", ",(IF(B1310&lt;&gt;B1309,U1310&amp;", ",IF(Z1310&lt;&gt;Z1309,U1310&amp;", ",(IF(T1310&lt;&gt;T1309,IF((T1310&lt;&gt;T1309)*($G$2="Y"),"same date, ", ""),IF((T1310=T1309)*(U1310=U1309)*(S1310&lt;&gt;S1309)*($G$2="Y"),"same collector and date, ", ""))))))))))&amp;(IF(ISBLANK(V1310),"",V1310&amp;", "))&amp;IF((AA1310&lt;&gt;AA1311)*($H$2="y"),AD1310&amp;AE1310,IF((AA1310&lt;&gt;AA1311)*($H$2="m"),AD1310&amp;AG1310,IF(($H$2&lt;&gt;"m")*($H$2&lt;&gt;"Y"),(IF(F1310=0,"",F1310&amp;" "&amp;$F$4&amp;" "))&amp;(IF(G1310=0,"",G1310&amp;" "&amp;$G$4&amp;" "))&amp;(IF(H1310=0,"",H1310&amp;" "&amp;H$4&amp;" "))&amp;(IF(I1310=0,"",I1310&amp;" "&amp;$I$4&amp;" "))&amp;(IF(J1310=0,"",J1310&amp;" "&amp;$J$4&amp;" "))&amp;IF((ISBLANK(C1310)),"","("&amp;C1310&amp;")"),"")))&amp;IF((B1310=B1311)*(K1310=K1311)*(L1310=L1311)*(M1310=M1311),IF(($H$2&lt;&gt;"m")*($H$2&lt;&gt;"Y"), ", ", IF((ISNUMBER(FIND(")",AE1310))), ", ", "")),IF((B1310=B1311)*(K1310=K1311)*(L1310=L1311),"; ",". ")))</f>
        <v/>
      </c>
      <c r="AI1310" s="1"/>
    </row>
    <row r="1311" spans="1:35" x14ac:dyDescent="0.25">
      <c r="A1311" s="3" t="str">
        <f t="shared" si="164"/>
        <v/>
      </c>
      <c r="B1311" s="53" t="str">
        <f t="shared" si="168"/>
        <v/>
      </c>
      <c r="C1311" s="57"/>
      <c r="D1311" s="57"/>
      <c r="E1311" s="57"/>
      <c r="F1311" s="57"/>
      <c r="G1311" s="57"/>
      <c r="H1311" s="57"/>
      <c r="I1311" s="57"/>
      <c r="J1311" s="57"/>
      <c r="K1311" s="57"/>
      <c r="L1311" s="57"/>
      <c r="M1311" s="54"/>
      <c r="N1311" s="57"/>
      <c r="O1311" s="58"/>
      <c r="P1311" s="58"/>
      <c r="Q1311" s="58"/>
      <c r="R1311" s="58"/>
      <c r="S1311" s="54"/>
      <c r="T1311" s="57"/>
      <c r="U1311" s="57"/>
      <c r="V1311" s="57"/>
      <c r="W1311" s="57"/>
      <c r="X1311" s="147" t="str">
        <f>IF(ISBLANK(D1311),"",IF('order-admin-units'!$I$1&lt;&gt;"y", "", IF((K1311="")*(ISBLANK(D1311)=FALSE), 'order-admin-units'!$B$1+1, VLOOKUP(K1311, ordercountry, 2))))</f>
        <v/>
      </c>
      <c r="Y1311" s="147" t="str">
        <f>IF(ISBLANK(D1311),"",IF('order-admin-units'!$I$1&lt;&gt;"y", "", IF(L1311="", 'order-admin-units'!$B$2+1, VLOOKUP(K1311&amp;"@"&amp;L1311, orderadmin, 2))))</f>
        <v/>
      </c>
      <c r="Z1311" s="147" t="str">
        <f t="shared" si="165"/>
        <v/>
      </c>
      <c r="AA1311" s="147" t="str">
        <f t="shared" si="166"/>
        <v/>
      </c>
      <c r="AB1311" s="147" t="str">
        <f t="shared" si="167"/>
        <v/>
      </c>
      <c r="AC1311" s="147" t="str">
        <f t="shared" si="161"/>
        <v/>
      </c>
      <c r="AD1311" s="11" t="str">
        <f t="shared" si="162"/>
        <v/>
      </c>
      <c r="AE1311" s="11" t="str">
        <f t="array" ref="AE1311">IF(ISBLANK(D1311),"",IF(OR($H$2="y",$H$2="m"),IF(AA1311=AA1310,IF(OR(AB1311=$AB$4:$AB1310)=FALSE,AE1310&amp;C1311,AE1310),"("&amp;C1311)&amp;IF(AA1311=AA1312,IF(OR(AB1312=$AB$4:$AB1311)=FALSE,", ",""),") "),""))</f>
        <v/>
      </c>
      <c r="AF1311" s="11" t="str">
        <f t="shared" si="163"/>
        <v/>
      </c>
      <c r="AG1311" s="11" t="str">
        <f t="array" ref="AG1311">IF(ISBLANK(D1311),"",IF(OR($H$2="y",$H$2="m"),IF(AA1311=AA1310,IF(OR(AC1311=$AC$4:$AC1310)=FALSE,AG1310&amp;AF1311,AG1310),"("&amp;AF1311)&amp;IF(AA1311=AA1312,IF(OR(AC1312=$AC$4:$AC1311)=FALSE,", ",""),") "),""))</f>
        <v/>
      </c>
      <c r="AH1311" s="10" t="str">
        <f>IF((ISBLANK(D1311)),"",IF(D1311=D1310,AH1310,"")&amp;IF(B1310&lt;&gt;B1311,((IF(ISBLANK(E1311),$D$3&amp;"Non-type material: "&amp;$D$3,$D$3&amp;INDEX('type-categories'!$A$2:$B$100,MATCH(E1311,'type-categories'!$A$2:$A$100,0),2)&amp;$D$3))),"")&amp;(IF(K1311&lt;&gt;K1310,$C$2&amp;K1311&amp;$K$3&amp;$C$2&amp;" ",(IF(B1311&lt;&gt;B1310,$C$2&amp;K1311&amp;$K$3&amp;$C$2&amp;" ",""))))&amp;(IF(L1311="","",((IF(L1311&lt;&gt;L1310,$D$2&amp;L1311&amp;$L$3&amp;$D$2&amp;" ",IF(B1311&lt;&gt;B1310,$D$2&amp;L1311&amp;$L$3&amp;$D$2&amp;" ",""))))))&amp;(IF(M1311="","",((IF(M1311&lt;&gt;M1310,$E$2&amp;M1311&amp;$E$2&amp;","&amp;" ",IF(B1311&lt;&gt;B1310,$E$2&amp;M1311&amp;$E$2&amp;",",""))))))&amp;(IF(N1311="","",IF(N1311&lt;&gt;N1310,N1311&amp;", ",IF(B1311&lt;&gt;B1310,N1311&amp;", ",""))))&amp;(IF(ISBLANK(O1311),"",(IF(O1311&lt;&gt;O1310,O1311&amp;", ",IF(B1311&lt;&gt;B1310,O1311&amp;", ","")))))&amp;(IF(ISBLANK(P1311),"",(IF(P1311&lt;&gt;P1310,P1311&amp;", ",IF(B1311&lt;&gt;B1310,P1311&amp;", ",IF(Z1311&lt;&gt;Z1310,P1311&amp;", ",""))))))&amp;(IF(ISBLANK(Q1311),"",(IF(Q1311&lt;&gt;Q1310,Q1311&amp;", ",IF(B1311&lt;&gt;B1310,Q1311&amp;", ",IF(Z1311&lt;&gt;Z1310,Q1311&amp;", ",""))))))&amp;(IF(ISBLANK(R1311),"",(IF(R1311&lt;&gt;R1310,R1311&amp;"m, ",IF(B1311&lt;&gt;B1310,R1311&amp;"m, ",IF(Z1311&lt;&gt;Z1310,R1311&amp;"m, ",""))))))&amp;IF(ISBLANK(S1311),"",(IF(B1311&lt;&gt;B1310,S1311&amp;", ",IF(S1311&lt;&gt;S1310,IF((Z1311=Z1310),"same locality "&amp;S1311&amp;", ",S1311&amp;", "),""))))&amp;(IF(ISBLANK(T1311),"",(IF(T1311&lt;&gt;T1310,IF(ISBLANK(F$2),T1311&amp;", ",T1311&amp;" "&amp;F$2&amp;", "),(IF(B1311&lt;&gt;B1310,IF(ISBLANK(F$2),T1311&amp;", ",T1311&amp;" "&amp;F$2&amp;", "),(IF(Z1311&lt;&gt;Z1310,IF(ISBLANK(F$2),T1311&amp;", ",T1311&amp;" "&amp;F$2&amp;", "),IF((U1311&lt;&gt;U1310)*($G$2="Y"),"same collector, ","")))))))))&amp;(IF(ISBLANK(U1311),"",(IF(U1311&lt;&gt;U1310,U1311&amp;", ",(IF(B1311&lt;&gt;B1310,U1311&amp;", ",IF(Z1311&lt;&gt;Z1310,U1311&amp;", ",(IF(T1311&lt;&gt;T1310,IF((T1311&lt;&gt;T1310)*($G$2="Y"),"same date, ", ""),IF((T1311=T1310)*(U1311=U1310)*(S1311&lt;&gt;S1310)*($G$2="Y"),"same collector and date, ", ""))))))))))&amp;(IF(ISBLANK(V1311),"",V1311&amp;", "))&amp;IF((AA1311&lt;&gt;AA1312)*($H$2="y"),AD1311&amp;AE1311,IF((AA1311&lt;&gt;AA1312)*($H$2="m"),AD1311&amp;AG1311,IF(($H$2&lt;&gt;"m")*($H$2&lt;&gt;"Y"),(IF(F1311=0,"",F1311&amp;" "&amp;$F$4&amp;" "))&amp;(IF(G1311=0,"",G1311&amp;" "&amp;$G$4&amp;" "))&amp;(IF(H1311=0,"",H1311&amp;" "&amp;H$4&amp;" "))&amp;(IF(I1311=0,"",I1311&amp;" "&amp;$I$4&amp;" "))&amp;(IF(J1311=0,"",J1311&amp;" "&amp;$J$4&amp;" "))&amp;IF((ISBLANK(C1311)),"","("&amp;C1311&amp;")"),"")))&amp;IF((B1311=B1312)*(K1311=K1312)*(L1311=L1312)*(M1311=M1312),IF(($H$2&lt;&gt;"m")*($H$2&lt;&gt;"Y"), ", ", IF((ISNUMBER(FIND(")",AE1311))), ", ", "")),IF((B1311=B1312)*(K1311=K1312)*(L1311=L1312),"; ",". ")))</f>
        <v/>
      </c>
      <c r="AI1311" s="1"/>
    </row>
    <row r="1312" spans="1:35" x14ac:dyDescent="0.25">
      <c r="A1312" s="3" t="str">
        <f t="shared" si="164"/>
        <v/>
      </c>
      <c r="B1312" s="53" t="str">
        <f t="shared" si="168"/>
        <v/>
      </c>
      <c r="C1312" s="57"/>
      <c r="D1312" s="57"/>
      <c r="E1312" s="57"/>
      <c r="F1312" s="57"/>
      <c r="G1312" s="57"/>
      <c r="H1312" s="57"/>
      <c r="I1312" s="57"/>
      <c r="J1312" s="57"/>
      <c r="K1312" s="57"/>
      <c r="L1312" s="57"/>
      <c r="M1312" s="54"/>
      <c r="N1312" s="57"/>
      <c r="O1312" s="58"/>
      <c r="P1312" s="58"/>
      <c r="Q1312" s="58"/>
      <c r="R1312" s="58"/>
      <c r="S1312" s="54"/>
      <c r="T1312" s="57"/>
      <c r="U1312" s="57"/>
      <c r="V1312" s="57"/>
      <c r="W1312" s="57"/>
      <c r="X1312" s="147" t="str">
        <f>IF(ISBLANK(D1312),"",IF('order-admin-units'!$I$1&lt;&gt;"y", "", IF((K1312="")*(ISBLANK(D1312)=FALSE), 'order-admin-units'!$B$1+1, VLOOKUP(K1312, ordercountry, 2))))</f>
        <v/>
      </c>
      <c r="Y1312" s="147" t="str">
        <f>IF(ISBLANK(D1312),"",IF('order-admin-units'!$I$1&lt;&gt;"y", "", IF(L1312="", 'order-admin-units'!$B$2+1, VLOOKUP(K1312&amp;"@"&amp;L1312, orderadmin, 2))))</f>
        <v/>
      </c>
      <c r="Z1312" s="147" t="str">
        <f t="shared" si="165"/>
        <v/>
      </c>
      <c r="AA1312" s="147" t="str">
        <f t="shared" si="166"/>
        <v/>
      </c>
      <c r="AB1312" s="147" t="str">
        <f t="shared" si="167"/>
        <v/>
      </c>
      <c r="AC1312" s="147" t="str">
        <f t="shared" si="161"/>
        <v/>
      </c>
      <c r="AD1312" s="11" t="str">
        <f t="shared" si="162"/>
        <v/>
      </c>
      <c r="AE1312" s="11" t="str">
        <f t="array" ref="AE1312">IF(ISBLANK(D1312),"",IF(OR($H$2="y",$H$2="m"),IF(AA1312=AA1311,IF(OR(AB1312=$AB$4:$AB1311)=FALSE,AE1311&amp;C1312,AE1311),"("&amp;C1312)&amp;IF(AA1312=AA1313,IF(OR(AB1313=$AB$4:$AB1312)=FALSE,", ",""),") "),""))</f>
        <v/>
      </c>
      <c r="AF1312" s="11" t="str">
        <f t="shared" si="163"/>
        <v/>
      </c>
      <c r="AG1312" s="11" t="str">
        <f t="array" ref="AG1312">IF(ISBLANK(D1312),"",IF(OR($H$2="y",$H$2="m"),IF(AA1312=AA1311,IF(OR(AC1312=$AC$4:$AC1311)=FALSE,AG1311&amp;AF1312,AG1311),"("&amp;AF1312)&amp;IF(AA1312=AA1313,IF(OR(AC1313=$AC$4:$AC1312)=FALSE,", ",""),") "),""))</f>
        <v/>
      </c>
      <c r="AH1312" s="10" t="str">
        <f>IF((ISBLANK(D1312)),"",IF(D1312=D1311,AH1311,"")&amp;IF(B1311&lt;&gt;B1312,((IF(ISBLANK(E1312),$D$3&amp;"Non-type material: "&amp;$D$3,$D$3&amp;INDEX('type-categories'!$A$2:$B$100,MATCH(E1312,'type-categories'!$A$2:$A$100,0),2)&amp;$D$3))),"")&amp;(IF(K1312&lt;&gt;K1311,$C$2&amp;K1312&amp;$K$3&amp;$C$2&amp;" ",(IF(B1312&lt;&gt;B1311,$C$2&amp;K1312&amp;$K$3&amp;$C$2&amp;" ",""))))&amp;(IF(L1312="","",((IF(L1312&lt;&gt;L1311,$D$2&amp;L1312&amp;$L$3&amp;$D$2&amp;" ",IF(B1312&lt;&gt;B1311,$D$2&amp;L1312&amp;$L$3&amp;$D$2&amp;" ",""))))))&amp;(IF(M1312="","",((IF(M1312&lt;&gt;M1311,$E$2&amp;M1312&amp;$E$2&amp;","&amp;" ",IF(B1312&lt;&gt;B1311,$E$2&amp;M1312&amp;$E$2&amp;",",""))))))&amp;(IF(N1312="","",IF(N1312&lt;&gt;N1311,N1312&amp;", ",IF(B1312&lt;&gt;B1311,N1312&amp;", ",""))))&amp;(IF(ISBLANK(O1312),"",(IF(O1312&lt;&gt;O1311,O1312&amp;", ",IF(B1312&lt;&gt;B1311,O1312&amp;", ","")))))&amp;(IF(ISBLANK(P1312),"",(IF(P1312&lt;&gt;P1311,P1312&amp;", ",IF(B1312&lt;&gt;B1311,P1312&amp;", ",IF(Z1312&lt;&gt;Z1311,P1312&amp;", ",""))))))&amp;(IF(ISBLANK(Q1312),"",(IF(Q1312&lt;&gt;Q1311,Q1312&amp;", ",IF(B1312&lt;&gt;B1311,Q1312&amp;", ",IF(Z1312&lt;&gt;Z1311,Q1312&amp;", ",""))))))&amp;(IF(ISBLANK(R1312),"",(IF(R1312&lt;&gt;R1311,R1312&amp;"m, ",IF(B1312&lt;&gt;B1311,R1312&amp;"m, ",IF(Z1312&lt;&gt;Z1311,R1312&amp;"m, ",""))))))&amp;IF(ISBLANK(S1312),"",(IF(B1312&lt;&gt;B1311,S1312&amp;", ",IF(S1312&lt;&gt;S1311,IF((Z1312=Z1311),"same locality "&amp;S1312&amp;", ",S1312&amp;", "),""))))&amp;(IF(ISBLANK(T1312),"",(IF(T1312&lt;&gt;T1311,IF(ISBLANK(F$2),T1312&amp;", ",T1312&amp;" "&amp;F$2&amp;", "),(IF(B1312&lt;&gt;B1311,IF(ISBLANK(F$2),T1312&amp;", ",T1312&amp;" "&amp;F$2&amp;", "),(IF(Z1312&lt;&gt;Z1311,IF(ISBLANK(F$2),T1312&amp;", ",T1312&amp;" "&amp;F$2&amp;", "),IF((U1312&lt;&gt;U1311)*($G$2="Y"),"same collector, ","")))))))))&amp;(IF(ISBLANK(U1312),"",(IF(U1312&lt;&gt;U1311,U1312&amp;", ",(IF(B1312&lt;&gt;B1311,U1312&amp;", ",IF(Z1312&lt;&gt;Z1311,U1312&amp;", ",(IF(T1312&lt;&gt;T1311,IF((T1312&lt;&gt;T1311)*($G$2="Y"),"same date, ", ""),IF((T1312=T1311)*(U1312=U1311)*(S1312&lt;&gt;S1311)*($G$2="Y"),"same collector and date, ", ""))))))))))&amp;(IF(ISBLANK(V1312),"",V1312&amp;", "))&amp;IF((AA1312&lt;&gt;AA1313)*($H$2="y"),AD1312&amp;AE1312,IF((AA1312&lt;&gt;AA1313)*($H$2="m"),AD1312&amp;AG1312,IF(($H$2&lt;&gt;"m")*($H$2&lt;&gt;"Y"),(IF(F1312=0,"",F1312&amp;" "&amp;$F$4&amp;" "))&amp;(IF(G1312=0,"",G1312&amp;" "&amp;$G$4&amp;" "))&amp;(IF(H1312=0,"",H1312&amp;" "&amp;H$4&amp;" "))&amp;(IF(I1312=0,"",I1312&amp;" "&amp;$I$4&amp;" "))&amp;(IF(J1312=0,"",J1312&amp;" "&amp;$J$4&amp;" "))&amp;IF((ISBLANK(C1312)),"","("&amp;C1312&amp;")"),"")))&amp;IF((B1312=B1313)*(K1312=K1313)*(L1312=L1313)*(M1312=M1313),IF(($H$2&lt;&gt;"m")*($H$2&lt;&gt;"Y"), ", ", IF((ISNUMBER(FIND(")",AE1312))), ", ", "")),IF((B1312=B1313)*(K1312=K1313)*(L1312=L1313),"; ",". ")))</f>
        <v/>
      </c>
      <c r="AI1312" s="1"/>
    </row>
    <row r="1313" spans="1:35" x14ac:dyDescent="0.25">
      <c r="A1313" s="3" t="str">
        <f t="shared" si="164"/>
        <v/>
      </c>
      <c r="B1313" s="53" t="str">
        <f t="shared" si="168"/>
        <v/>
      </c>
      <c r="C1313" s="57"/>
      <c r="D1313" s="57"/>
      <c r="E1313" s="57"/>
      <c r="F1313" s="57"/>
      <c r="G1313" s="57"/>
      <c r="H1313" s="57"/>
      <c r="I1313" s="57"/>
      <c r="J1313" s="57"/>
      <c r="K1313" s="57"/>
      <c r="L1313" s="57"/>
      <c r="M1313" s="54"/>
      <c r="N1313" s="57"/>
      <c r="O1313" s="58"/>
      <c r="P1313" s="58"/>
      <c r="Q1313" s="58"/>
      <c r="R1313" s="58"/>
      <c r="S1313" s="54"/>
      <c r="T1313" s="57"/>
      <c r="U1313" s="57"/>
      <c r="V1313" s="57"/>
      <c r="W1313" s="57"/>
      <c r="X1313" s="147" t="str">
        <f>IF(ISBLANK(D1313),"",IF('order-admin-units'!$I$1&lt;&gt;"y", "", IF((K1313="")*(ISBLANK(D1313)=FALSE), 'order-admin-units'!$B$1+1, VLOOKUP(K1313, ordercountry, 2))))</f>
        <v/>
      </c>
      <c r="Y1313" s="147" t="str">
        <f>IF(ISBLANK(D1313),"",IF('order-admin-units'!$I$1&lt;&gt;"y", "", IF(L1313="", 'order-admin-units'!$B$2+1, VLOOKUP(K1313&amp;"@"&amp;L1313, orderadmin, 2))))</f>
        <v/>
      </c>
      <c r="Z1313" s="147" t="str">
        <f t="shared" si="165"/>
        <v/>
      </c>
      <c r="AA1313" s="147" t="str">
        <f t="shared" si="166"/>
        <v/>
      </c>
      <c r="AB1313" s="147" t="str">
        <f t="shared" si="167"/>
        <v/>
      </c>
      <c r="AC1313" s="147" t="str">
        <f t="shared" si="161"/>
        <v/>
      </c>
      <c r="AD1313" s="11" t="str">
        <f t="shared" si="162"/>
        <v/>
      </c>
      <c r="AE1313" s="11" t="str">
        <f t="array" ref="AE1313">IF(ISBLANK(D1313),"",IF(OR($H$2="y",$H$2="m"),IF(AA1313=AA1312,IF(OR(AB1313=$AB$4:$AB1312)=FALSE,AE1312&amp;C1313,AE1312),"("&amp;C1313)&amp;IF(AA1313=AA1314,IF(OR(AB1314=$AB$4:$AB1313)=FALSE,", ",""),") "),""))</f>
        <v/>
      </c>
      <c r="AF1313" s="11" t="str">
        <f t="shared" si="163"/>
        <v/>
      </c>
      <c r="AG1313" s="11" t="str">
        <f t="array" ref="AG1313">IF(ISBLANK(D1313),"",IF(OR($H$2="y",$H$2="m"),IF(AA1313=AA1312,IF(OR(AC1313=$AC$4:$AC1312)=FALSE,AG1312&amp;AF1313,AG1312),"("&amp;AF1313)&amp;IF(AA1313=AA1314,IF(OR(AC1314=$AC$4:$AC1313)=FALSE,", ",""),") "),""))</f>
        <v/>
      </c>
      <c r="AH1313" s="10" t="str">
        <f>IF((ISBLANK(D1313)),"",IF(D1313=D1312,AH1312,"")&amp;IF(B1312&lt;&gt;B1313,((IF(ISBLANK(E1313),$D$3&amp;"Non-type material: "&amp;$D$3,$D$3&amp;INDEX('type-categories'!$A$2:$B$100,MATCH(E1313,'type-categories'!$A$2:$A$100,0),2)&amp;$D$3))),"")&amp;(IF(K1313&lt;&gt;K1312,$C$2&amp;K1313&amp;$K$3&amp;$C$2&amp;" ",(IF(B1313&lt;&gt;B1312,$C$2&amp;K1313&amp;$K$3&amp;$C$2&amp;" ",""))))&amp;(IF(L1313="","",((IF(L1313&lt;&gt;L1312,$D$2&amp;L1313&amp;$L$3&amp;$D$2&amp;" ",IF(B1313&lt;&gt;B1312,$D$2&amp;L1313&amp;$L$3&amp;$D$2&amp;" ",""))))))&amp;(IF(M1313="","",((IF(M1313&lt;&gt;M1312,$E$2&amp;M1313&amp;$E$2&amp;","&amp;" ",IF(B1313&lt;&gt;B1312,$E$2&amp;M1313&amp;$E$2&amp;",",""))))))&amp;(IF(N1313="","",IF(N1313&lt;&gt;N1312,N1313&amp;", ",IF(B1313&lt;&gt;B1312,N1313&amp;", ",""))))&amp;(IF(ISBLANK(O1313),"",(IF(O1313&lt;&gt;O1312,O1313&amp;", ",IF(B1313&lt;&gt;B1312,O1313&amp;", ","")))))&amp;(IF(ISBLANK(P1313),"",(IF(P1313&lt;&gt;P1312,P1313&amp;", ",IF(B1313&lt;&gt;B1312,P1313&amp;", ",IF(Z1313&lt;&gt;Z1312,P1313&amp;", ",""))))))&amp;(IF(ISBLANK(Q1313),"",(IF(Q1313&lt;&gt;Q1312,Q1313&amp;", ",IF(B1313&lt;&gt;B1312,Q1313&amp;", ",IF(Z1313&lt;&gt;Z1312,Q1313&amp;", ",""))))))&amp;(IF(ISBLANK(R1313),"",(IF(R1313&lt;&gt;R1312,R1313&amp;"m, ",IF(B1313&lt;&gt;B1312,R1313&amp;"m, ",IF(Z1313&lt;&gt;Z1312,R1313&amp;"m, ",""))))))&amp;IF(ISBLANK(S1313),"",(IF(B1313&lt;&gt;B1312,S1313&amp;", ",IF(S1313&lt;&gt;S1312,IF((Z1313=Z1312),"same locality "&amp;S1313&amp;", ",S1313&amp;", "),""))))&amp;(IF(ISBLANK(T1313),"",(IF(T1313&lt;&gt;T1312,IF(ISBLANK(F$2),T1313&amp;", ",T1313&amp;" "&amp;F$2&amp;", "),(IF(B1313&lt;&gt;B1312,IF(ISBLANK(F$2),T1313&amp;", ",T1313&amp;" "&amp;F$2&amp;", "),(IF(Z1313&lt;&gt;Z1312,IF(ISBLANK(F$2),T1313&amp;", ",T1313&amp;" "&amp;F$2&amp;", "),IF((U1313&lt;&gt;U1312)*($G$2="Y"),"same collector, ","")))))))))&amp;(IF(ISBLANK(U1313),"",(IF(U1313&lt;&gt;U1312,U1313&amp;", ",(IF(B1313&lt;&gt;B1312,U1313&amp;", ",IF(Z1313&lt;&gt;Z1312,U1313&amp;", ",(IF(T1313&lt;&gt;T1312,IF((T1313&lt;&gt;T1312)*($G$2="Y"),"same date, ", ""),IF((T1313=T1312)*(U1313=U1312)*(S1313&lt;&gt;S1312)*($G$2="Y"),"same collector and date, ", ""))))))))))&amp;(IF(ISBLANK(V1313),"",V1313&amp;", "))&amp;IF((AA1313&lt;&gt;AA1314)*($H$2="y"),AD1313&amp;AE1313,IF((AA1313&lt;&gt;AA1314)*($H$2="m"),AD1313&amp;AG1313,IF(($H$2&lt;&gt;"m")*($H$2&lt;&gt;"Y"),(IF(F1313=0,"",F1313&amp;" "&amp;$F$4&amp;" "))&amp;(IF(G1313=0,"",G1313&amp;" "&amp;$G$4&amp;" "))&amp;(IF(H1313=0,"",H1313&amp;" "&amp;H$4&amp;" "))&amp;(IF(I1313=0,"",I1313&amp;" "&amp;$I$4&amp;" "))&amp;(IF(J1313=0,"",J1313&amp;" "&amp;$J$4&amp;" "))&amp;IF((ISBLANK(C1313)),"","("&amp;C1313&amp;")"),"")))&amp;IF((B1313=B1314)*(K1313=K1314)*(L1313=L1314)*(M1313=M1314),IF(($H$2&lt;&gt;"m")*($H$2&lt;&gt;"Y"), ", ", IF((ISNUMBER(FIND(")",AE1313))), ", ", "")),IF((B1313=B1314)*(K1313=K1314)*(L1313=L1314),"; ",". ")))</f>
        <v/>
      </c>
      <c r="AI1313" s="1"/>
    </row>
    <row r="1314" spans="1:35" x14ac:dyDescent="0.25">
      <c r="A1314" s="3" t="str">
        <f t="shared" si="164"/>
        <v/>
      </c>
      <c r="B1314" s="53" t="str">
        <f t="shared" si="168"/>
        <v/>
      </c>
      <c r="C1314" s="57"/>
      <c r="D1314" s="57"/>
      <c r="E1314" s="57"/>
      <c r="F1314" s="57"/>
      <c r="G1314" s="57"/>
      <c r="H1314" s="57"/>
      <c r="I1314" s="57"/>
      <c r="J1314" s="57"/>
      <c r="K1314" s="57"/>
      <c r="L1314" s="57"/>
      <c r="M1314" s="57"/>
      <c r="N1314" s="57"/>
      <c r="O1314" s="58"/>
      <c r="P1314" s="58"/>
      <c r="Q1314" s="58"/>
      <c r="R1314" s="58"/>
      <c r="S1314" s="54"/>
      <c r="T1314" s="57"/>
      <c r="U1314" s="57"/>
      <c r="V1314" s="57"/>
      <c r="W1314" s="57"/>
      <c r="X1314" s="147" t="str">
        <f>IF(ISBLANK(D1314),"",IF('order-admin-units'!$I$1&lt;&gt;"y", "", IF((K1314="")*(ISBLANK(D1314)=FALSE), 'order-admin-units'!$B$1+1, VLOOKUP(K1314, ordercountry, 2))))</f>
        <v/>
      </c>
      <c r="Y1314" s="147" t="str">
        <f>IF(ISBLANK(D1314),"",IF('order-admin-units'!$I$1&lt;&gt;"y", "", IF(L1314="", 'order-admin-units'!$B$2+1, VLOOKUP(K1314&amp;"@"&amp;L1314, orderadmin, 2))))</f>
        <v/>
      </c>
      <c r="Z1314" s="147" t="str">
        <f t="shared" si="165"/>
        <v/>
      </c>
      <c r="AA1314" s="147" t="str">
        <f t="shared" si="166"/>
        <v/>
      </c>
      <c r="AB1314" s="147" t="str">
        <f t="shared" si="167"/>
        <v/>
      </c>
      <c r="AC1314" s="147" t="str">
        <f t="shared" si="161"/>
        <v/>
      </c>
      <c r="AD1314" s="11" t="str">
        <f t="shared" si="162"/>
        <v/>
      </c>
      <c r="AE1314" s="11" t="str">
        <f t="array" ref="AE1314">IF(ISBLANK(D1314),"",IF(OR($H$2="y",$H$2="m"),IF(AA1314=AA1313,IF(OR(AB1314=$AB$4:$AB1313)=FALSE,AE1313&amp;C1314,AE1313),"("&amp;C1314)&amp;IF(AA1314=AA1315,IF(OR(AB1315=$AB$4:$AB1314)=FALSE,", ",""),") "),""))</f>
        <v/>
      </c>
      <c r="AF1314" s="11" t="str">
        <f t="shared" si="163"/>
        <v/>
      </c>
      <c r="AG1314" s="11" t="str">
        <f t="array" ref="AG1314">IF(ISBLANK(D1314),"",IF(OR($H$2="y",$H$2="m"),IF(AA1314=AA1313,IF(OR(AC1314=$AC$4:$AC1313)=FALSE,AG1313&amp;AF1314,AG1313),"("&amp;AF1314)&amp;IF(AA1314=AA1315,IF(OR(AC1315=$AC$4:$AC1314)=FALSE,", ",""),") "),""))</f>
        <v/>
      </c>
      <c r="AH1314" s="10" t="str">
        <f>IF((ISBLANK(D1314)),"",IF(D1314=D1313,AH1313,"")&amp;IF(B1313&lt;&gt;B1314,((IF(ISBLANK(E1314),$D$3&amp;"Non-type material: "&amp;$D$3,$D$3&amp;INDEX('type-categories'!$A$2:$B$100,MATCH(E1314,'type-categories'!$A$2:$A$100,0),2)&amp;$D$3))),"")&amp;(IF(K1314&lt;&gt;K1313,$C$2&amp;K1314&amp;$K$3&amp;$C$2&amp;" ",(IF(B1314&lt;&gt;B1313,$C$2&amp;K1314&amp;$K$3&amp;$C$2&amp;" ",""))))&amp;(IF(L1314="","",((IF(L1314&lt;&gt;L1313,$D$2&amp;L1314&amp;$L$3&amp;$D$2&amp;" ",IF(B1314&lt;&gt;B1313,$D$2&amp;L1314&amp;$L$3&amp;$D$2&amp;" ",""))))))&amp;(IF(M1314="","",((IF(M1314&lt;&gt;M1313,$E$2&amp;M1314&amp;$E$2&amp;","&amp;" ",IF(B1314&lt;&gt;B1313,$E$2&amp;M1314&amp;$E$2&amp;",",""))))))&amp;(IF(N1314="","",IF(N1314&lt;&gt;N1313,N1314&amp;", ",IF(B1314&lt;&gt;B1313,N1314&amp;", ",""))))&amp;(IF(ISBLANK(O1314),"",(IF(O1314&lt;&gt;O1313,O1314&amp;", ",IF(B1314&lt;&gt;B1313,O1314&amp;", ","")))))&amp;(IF(ISBLANK(P1314),"",(IF(P1314&lt;&gt;P1313,P1314&amp;", ",IF(B1314&lt;&gt;B1313,P1314&amp;", ",IF(Z1314&lt;&gt;Z1313,P1314&amp;", ",""))))))&amp;(IF(ISBLANK(Q1314),"",(IF(Q1314&lt;&gt;Q1313,Q1314&amp;", ",IF(B1314&lt;&gt;B1313,Q1314&amp;", ",IF(Z1314&lt;&gt;Z1313,Q1314&amp;", ",""))))))&amp;(IF(ISBLANK(R1314),"",(IF(R1314&lt;&gt;R1313,R1314&amp;"m, ",IF(B1314&lt;&gt;B1313,R1314&amp;"m, ",IF(Z1314&lt;&gt;Z1313,R1314&amp;"m, ",""))))))&amp;IF(ISBLANK(S1314),"",(IF(B1314&lt;&gt;B1313,S1314&amp;", ",IF(S1314&lt;&gt;S1313,IF((Z1314=Z1313),"same locality "&amp;S1314&amp;", ",S1314&amp;", "),""))))&amp;(IF(ISBLANK(T1314),"",(IF(T1314&lt;&gt;T1313,IF(ISBLANK(F$2),T1314&amp;", ",T1314&amp;" "&amp;F$2&amp;", "),(IF(B1314&lt;&gt;B1313,IF(ISBLANK(F$2),T1314&amp;", ",T1314&amp;" "&amp;F$2&amp;", "),(IF(Z1314&lt;&gt;Z1313,IF(ISBLANK(F$2),T1314&amp;", ",T1314&amp;" "&amp;F$2&amp;", "),IF((U1314&lt;&gt;U1313)*($G$2="Y"),"same collector, ","")))))))))&amp;(IF(ISBLANK(U1314),"",(IF(U1314&lt;&gt;U1313,U1314&amp;", ",(IF(B1314&lt;&gt;B1313,U1314&amp;", ",IF(Z1314&lt;&gt;Z1313,U1314&amp;", ",(IF(T1314&lt;&gt;T1313,IF((T1314&lt;&gt;T1313)*($G$2="Y"),"same date, ", ""),IF((T1314=T1313)*(U1314=U1313)*(S1314&lt;&gt;S1313)*($G$2="Y"),"same collector and date, ", ""))))))))))&amp;(IF(ISBLANK(V1314),"",V1314&amp;", "))&amp;IF((AA1314&lt;&gt;AA1315)*($H$2="y"),AD1314&amp;AE1314,IF((AA1314&lt;&gt;AA1315)*($H$2="m"),AD1314&amp;AG1314,IF(($H$2&lt;&gt;"m")*($H$2&lt;&gt;"Y"),(IF(F1314=0,"",F1314&amp;" "&amp;$F$4&amp;" "))&amp;(IF(G1314=0,"",G1314&amp;" "&amp;$G$4&amp;" "))&amp;(IF(H1314=0,"",H1314&amp;" "&amp;H$4&amp;" "))&amp;(IF(I1314=0,"",I1314&amp;" "&amp;$I$4&amp;" "))&amp;(IF(J1314=0,"",J1314&amp;" "&amp;$J$4&amp;" "))&amp;IF((ISBLANK(C1314)),"","("&amp;C1314&amp;")"),"")))&amp;IF((B1314=B1315)*(K1314=K1315)*(L1314=L1315)*(M1314=M1315),IF(($H$2&lt;&gt;"m")*($H$2&lt;&gt;"Y"), ", ", IF((ISNUMBER(FIND(")",AE1314))), ", ", "")),IF((B1314=B1315)*(K1314=K1315)*(L1314=L1315),"; ",". ")))</f>
        <v/>
      </c>
      <c r="AI1314" s="1"/>
    </row>
    <row r="1315" spans="1:35" x14ac:dyDescent="0.25">
      <c r="A1315" s="3" t="str">
        <f t="shared" si="164"/>
        <v/>
      </c>
      <c r="B1315" s="53" t="str">
        <f t="shared" si="168"/>
        <v/>
      </c>
      <c r="C1315" s="57"/>
      <c r="D1315" s="55"/>
      <c r="E1315" s="55"/>
      <c r="F1315" s="54"/>
      <c r="G1315" s="54"/>
      <c r="H1315" s="54"/>
      <c r="I1315" s="54"/>
      <c r="J1315" s="54"/>
      <c r="K1315" s="54"/>
      <c r="L1315" s="54"/>
      <c r="M1315" s="54"/>
      <c r="N1315" s="54"/>
      <c r="O1315" s="54"/>
      <c r="P1315" s="54"/>
      <c r="Q1315" s="54"/>
      <c r="R1315" s="54"/>
      <c r="S1315" s="54"/>
      <c r="T1315" s="54"/>
      <c r="U1315" s="54"/>
      <c r="V1315" s="54"/>
      <c r="W1315" s="54"/>
      <c r="X1315" s="147" t="str">
        <f>IF(ISBLANK(D1315),"",IF('order-admin-units'!$I$1&lt;&gt;"y", "", IF((K1315="")*(ISBLANK(D1315)=FALSE), 'order-admin-units'!$B$1+1, VLOOKUP(K1315, ordercountry, 2))))</f>
        <v/>
      </c>
      <c r="Y1315" s="147" t="str">
        <f>IF(ISBLANK(D1315),"",IF('order-admin-units'!$I$1&lt;&gt;"y", "", IF(L1315="", 'order-admin-units'!$B$2+1, VLOOKUP(K1315&amp;"@"&amp;L1315, orderadmin, 2))))</f>
        <v/>
      </c>
      <c r="Z1315" s="147" t="str">
        <f t="shared" si="165"/>
        <v/>
      </c>
      <c r="AA1315" s="147" t="str">
        <f t="shared" si="166"/>
        <v/>
      </c>
      <c r="AB1315" s="147" t="str">
        <f t="shared" si="167"/>
        <v/>
      </c>
      <c r="AC1315" s="147" t="str">
        <f t="shared" si="161"/>
        <v/>
      </c>
      <c r="AD1315" s="11" t="str">
        <f t="shared" si="162"/>
        <v/>
      </c>
      <c r="AE1315" s="11" t="str">
        <f t="array" ref="AE1315">IF(ISBLANK(D1315),"",IF(OR($H$2="y",$H$2="m"),IF(AA1315=AA1314,IF(OR(AB1315=$AB$4:$AB1314)=FALSE,AE1314&amp;C1315,AE1314),"("&amp;C1315)&amp;IF(AA1315=AA1316,IF(OR(AB1316=$AB$4:$AB1315)=FALSE,", ",""),") "),""))</f>
        <v/>
      </c>
      <c r="AF1315" s="11" t="str">
        <f t="shared" si="163"/>
        <v/>
      </c>
      <c r="AG1315" s="11" t="str">
        <f t="array" ref="AG1315">IF(ISBLANK(D1315),"",IF(OR($H$2="y",$H$2="m"),IF(AA1315=AA1314,IF(OR(AC1315=$AC$4:$AC1314)=FALSE,AG1314&amp;AF1315,AG1314),"("&amp;AF1315)&amp;IF(AA1315=AA1316,IF(OR(AC1316=$AC$4:$AC1315)=FALSE,", ",""),") "),""))</f>
        <v/>
      </c>
      <c r="AH1315" s="10" t="str">
        <f>IF((ISBLANK(D1315)),"",IF(D1315=D1314,AH1314,"")&amp;IF(B1314&lt;&gt;B1315,((IF(ISBLANK(E1315),$D$3&amp;"Non-type material: "&amp;$D$3,$D$3&amp;INDEX('type-categories'!$A$2:$B$100,MATCH(E1315,'type-categories'!$A$2:$A$100,0),2)&amp;$D$3))),"")&amp;(IF(K1315&lt;&gt;K1314,$C$2&amp;K1315&amp;$K$3&amp;$C$2&amp;" ",(IF(B1315&lt;&gt;B1314,$C$2&amp;K1315&amp;$K$3&amp;$C$2&amp;" ",""))))&amp;(IF(L1315="","",((IF(L1315&lt;&gt;L1314,$D$2&amp;L1315&amp;$L$3&amp;$D$2&amp;" ",IF(B1315&lt;&gt;B1314,$D$2&amp;L1315&amp;$L$3&amp;$D$2&amp;" ",""))))))&amp;(IF(M1315="","",((IF(M1315&lt;&gt;M1314,$E$2&amp;M1315&amp;$E$2&amp;","&amp;" ",IF(B1315&lt;&gt;B1314,$E$2&amp;M1315&amp;$E$2&amp;",",""))))))&amp;(IF(N1315="","",IF(N1315&lt;&gt;N1314,N1315&amp;", ",IF(B1315&lt;&gt;B1314,N1315&amp;", ",""))))&amp;(IF(ISBLANK(O1315),"",(IF(O1315&lt;&gt;O1314,O1315&amp;", ",IF(B1315&lt;&gt;B1314,O1315&amp;", ","")))))&amp;(IF(ISBLANK(P1315),"",(IF(P1315&lt;&gt;P1314,P1315&amp;", ",IF(B1315&lt;&gt;B1314,P1315&amp;", ",IF(Z1315&lt;&gt;Z1314,P1315&amp;", ",""))))))&amp;(IF(ISBLANK(Q1315),"",(IF(Q1315&lt;&gt;Q1314,Q1315&amp;", ",IF(B1315&lt;&gt;B1314,Q1315&amp;", ",IF(Z1315&lt;&gt;Z1314,Q1315&amp;", ",""))))))&amp;(IF(ISBLANK(R1315),"",(IF(R1315&lt;&gt;R1314,R1315&amp;"m, ",IF(B1315&lt;&gt;B1314,R1315&amp;"m, ",IF(Z1315&lt;&gt;Z1314,R1315&amp;"m, ",""))))))&amp;IF(ISBLANK(S1315),"",(IF(B1315&lt;&gt;B1314,S1315&amp;", ",IF(S1315&lt;&gt;S1314,IF((Z1315=Z1314),"same locality "&amp;S1315&amp;", ",S1315&amp;", "),""))))&amp;(IF(ISBLANK(T1315),"",(IF(T1315&lt;&gt;T1314,IF(ISBLANK(F$2),T1315&amp;", ",T1315&amp;" "&amp;F$2&amp;", "),(IF(B1315&lt;&gt;B1314,IF(ISBLANK(F$2),T1315&amp;", ",T1315&amp;" "&amp;F$2&amp;", "),(IF(Z1315&lt;&gt;Z1314,IF(ISBLANK(F$2),T1315&amp;", ",T1315&amp;" "&amp;F$2&amp;", "),IF((U1315&lt;&gt;U1314)*($G$2="Y"),"same collector, ","")))))))))&amp;(IF(ISBLANK(U1315),"",(IF(U1315&lt;&gt;U1314,U1315&amp;", ",(IF(B1315&lt;&gt;B1314,U1315&amp;", ",IF(Z1315&lt;&gt;Z1314,U1315&amp;", ",(IF(T1315&lt;&gt;T1314,IF((T1315&lt;&gt;T1314)*($G$2="Y"),"same date, ", ""),IF((T1315=T1314)*(U1315=U1314)*(S1315&lt;&gt;S1314)*($G$2="Y"),"same collector and date, ", ""))))))))))&amp;(IF(ISBLANK(V1315),"",V1315&amp;", "))&amp;IF((AA1315&lt;&gt;AA1316)*($H$2="y"),AD1315&amp;AE1315,IF((AA1315&lt;&gt;AA1316)*($H$2="m"),AD1315&amp;AG1315,IF(($H$2&lt;&gt;"m")*($H$2&lt;&gt;"Y"),(IF(F1315=0,"",F1315&amp;" "&amp;$F$4&amp;" "))&amp;(IF(G1315=0,"",G1315&amp;" "&amp;$G$4&amp;" "))&amp;(IF(H1315=0,"",H1315&amp;" "&amp;H$4&amp;" "))&amp;(IF(I1315=0,"",I1315&amp;" "&amp;$I$4&amp;" "))&amp;(IF(J1315=0,"",J1315&amp;" "&amp;$J$4&amp;" "))&amp;IF((ISBLANK(C1315)),"","("&amp;C1315&amp;")"),"")))&amp;IF((B1315=B1316)*(K1315=K1316)*(L1315=L1316)*(M1315=M1316),IF(($H$2&lt;&gt;"m")*($H$2&lt;&gt;"Y"), ", ", IF((ISNUMBER(FIND(")",AE1315))), ", ", "")),IF((B1315=B1316)*(K1315=K1316)*(L1315=L1316),"; ",". ")))</f>
        <v/>
      </c>
      <c r="AI1315" s="1"/>
    </row>
    <row r="1316" spans="1:35" x14ac:dyDescent="0.25">
      <c r="A1316" s="3" t="str">
        <f t="shared" si="164"/>
        <v/>
      </c>
      <c r="B1316" s="53" t="str">
        <f t="shared" si="168"/>
        <v/>
      </c>
      <c r="C1316" s="56"/>
      <c r="D1316" s="57"/>
      <c r="E1316" s="57"/>
      <c r="F1316" s="57"/>
      <c r="G1316" s="57"/>
      <c r="H1316" s="57"/>
      <c r="I1316" s="57"/>
      <c r="J1316" s="57"/>
      <c r="K1316" s="57"/>
      <c r="L1316" s="57"/>
      <c r="M1316" s="57"/>
      <c r="N1316" s="57"/>
      <c r="O1316" s="57"/>
      <c r="P1316" s="57"/>
      <c r="Q1316" s="57"/>
      <c r="R1316" s="57"/>
      <c r="S1316" s="54"/>
      <c r="T1316" s="57"/>
      <c r="U1316" s="57"/>
      <c r="V1316" s="57"/>
      <c r="W1316" s="57"/>
      <c r="X1316" s="147" t="str">
        <f>IF(ISBLANK(D1316),"",IF('order-admin-units'!$I$1&lt;&gt;"y", "", IF((K1316="")*(ISBLANK(D1316)=FALSE), 'order-admin-units'!$B$1+1, VLOOKUP(K1316, ordercountry, 2))))</f>
        <v/>
      </c>
      <c r="Y1316" s="147" t="str">
        <f>IF(ISBLANK(D1316),"",IF('order-admin-units'!$I$1&lt;&gt;"y", "", IF(L1316="", 'order-admin-units'!$B$2+1, VLOOKUP(K1316&amp;"@"&amp;L1316, orderadmin, 2))))</f>
        <v/>
      </c>
      <c r="Z1316" s="147" t="str">
        <f t="shared" si="165"/>
        <v/>
      </c>
      <c r="AA1316" s="147" t="str">
        <f t="shared" si="166"/>
        <v/>
      </c>
      <c r="AB1316" s="147" t="str">
        <f t="shared" si="167"/>
        <v/>
      </c>
      <c r="AC1316" s="147" t="str">
        <f t="shared" si="161"/>
        <v/>
      </c>
      <c r="AD1316" s="11" t="str">
        <f t="shared" si="162"/>
        <v/>
      </c>
      <c r="AE1316" s="11" t="str">
        <f t="array" ref="AE1316">IF(ISBLANK(D1316),"",IF(OR($H$2="y",$H$2="m"),IF(AA1316=AA1315,IF(OR(AB1316=$AB$4:$AB1315)=FALSE,AE1315&amp;C1316,AE1315),"("&amp;C1316)&amp;IF(AA1316=AA1317,IF(OR(AB1317=$AB$4:$AB1316)=FALSE,", ",""),") "),""))</f>
        <v/>
      </c>
      <c r="AF1316" s="11" t="str">
        <f t="shared" si="163"/>
        <v/>
      </c>
      <c r="AG1316" s="11" t="str">
        <f t="array" ref="AG1316">IF(ISBLANK(D1316),"",IF(OR($H$2="y",$H$2="m"),IF(AA1316=AA1315,IF(OR(AC1316=$AC$4:$AC1315)=FALSE,AG1315&amp;AF1316,AG1315),"("&amp;AF1316)&amp;IF(AA1316=AA1317,IF(OR(AC1317=$AC$4:$AC1316)=FALSE,", ",""),") "),""))</f>
        <v/>
      </c>
      <c r="AH1316" s="10" t="str">
        <f>IF((ISBLANK(D1316)),"",IF(D1316=D1315,AH1315,"")&amp;IF(B1315&lt;&gt;B1316,((IF(ISBLANK(E1316),$D$3&amp;"Non-type material: "&amp;$D$3,$D$3&amp;INDEX('type-categories'!$A$2:$B$100,MATCH(E1316,'type-categories'!$A$2:$A$100,0),2)&amp;$D$3))),"")&amp;(IF(K1316&lt;&gt;K1315,$C$2&amp;K1316&amp;$K$3&amp;$C$2&amp;" ",(IF(B1316&lt;&gt;B1315,$C$2&amp;K1316&amp;$K$3&amp;$C$2&amp;" ",""))))&amp;(IF(L1316="","",((IF(L1316&lt;&gt;L1315,$D$2&amp;L1316&amp;$L$3&amp;$D$2&amp;" ",IF(B1316&lt;&gt;B1315,$D$2&amp;L1316&amp;$L$3&amp;$D$2&amp;" ",""))))))&amp;(IF(M1316="","",((IF(M1316&lt;&gt;M1315,$E$2&amp;M1316&amp;$E$2&amp;","&amp;" ",IF(B1316&lt;&gt;B1315,$E$2&amp;M1316&amp;$E$2&amp;",",""))))))&amp;(IF(N1316="","",IF(N1316&lt;&gt;N1315,N1316&amp;", ",IF(B1316&lt;&gt;B1315,N1316&amp;", ",""))))&amp;(IF(ISBLANK(O1316),"",(IF(O1316&lt;&gt;O1315,O1316&amp;", ",IF(B1316&lt;&gt;B1315,O1316&amp;", ","")))))&amp;(IF(ISBLANK(P1316),"",(IF(P1316&lt;&gt;P1315,P1316&amp;", ",IF(B1316&lt;&gt;B1315,P1316&amp;", ",IF(Z1316&lt;&gt;Z1315,P1316&amp;", ",""))))))&amp;(IF(ISBLANK(Q1316),"",(IF(Q1316&lt;&gt;Q1315,Q1316&amp;", ",IF(B1316&lt;&gt;B1315,Q1316&amp;", ",IF(Z1316&lt;&gt;Z1315,Q1316&amp;", ",""))))))&amp;(IF(ISBLANK(R1316),"",(IF(R1316&lt;&gt;R1315,R1316&amp;"m, ",IF(B1316&lt;&gt;B1315,R1316&amp;"m, ",IF(Z1316&lt;&gt;Z1315,R1316&amp;"m, ",""))))))&amp;IF(ISBLANK(S1316),"",(IF(B1316&lt;&gt;B1315,S1316&amp;", ",IF(S1316&lt;&gt;S1315,IF((Z1316=Z1315),"same locality "&amp;S1316&amp;", ",S1316&amp;", "),""))))&amp;(IF(ISBLANK(T1316),"",(IF(T1316&lt;&gt;T1315,IF(ISBLANK(F$2),T1316&amp;", ",T1316&amp;" "&amp;F$2&amp;", "),(IF(B1316&lt;&gt;B1315,IF(ISBLANK(F$2),T1316&amp;", ",T1316&amp;" "&amp;F$2&amp;", "),(IF(Z1316&lt;&gt;Z1315,IF(ISBLANK(F$2),T1316&amp;", ",T1316&amp;" "&amp;F$2&amp;", "),IF((U1316&lt;&gt;U1315)*($G$2="Y"),"same collector, ","")))))))))&amp;(IF(ISBLANK(U1316),"",(IF(U1316&lt;&gt;U1315,U1316&amp;", ",(IF(B1316&lt;&gt;B1315,U1316&amp;", ",IF(Z1316&lt;&gt;Z1315,U1316&amp;", ",(IF(T1316&lt;&gt;T1315,IF((T1316&lt;&gt;T1315)*($G$2="Y"),"same date, ", ""),IF((T1316=T1315)*(U1316=U1315)*(S1316&lt;&gt;S1315)*($G$2="Y"),"same collector and date, ", ""))))))))))&amp;(IF(ISBLANK(V1316),"",V1316&amp;", "))&amp;IF((AA1316&lt;&gt;AA1317)*($H$2="y"),AD1316&amp;AE1316,IF((AA1316&lt;&gt;AA1317)*($H$2="m"),AD1316&amp;AG1316,IF(($H$2&lt;&gt;"m")*($H$2&lt;&gt;"Y"),(IF(F1316=0,"",F1316&amp;" "&amp;$F$4&amp;" "))&amp;(IF(G1316=0,"",G1316&amp;" "&amp;$G$4&amp;" "))&amp;(IF(H1316=0,"",H1316&amp;" "&amp;H$4&amp;" "))&amp;(IF(I1316=0,"",I1316&amp;" "&amp;$I$4&amp;" "))&amp;(IF(J1316=0,"",J1316&amp;" "&amp;$J$4&amp;" "))&amp;IF((ISBLANK(C1316)),"","("&amp;C1316&amp;")"),"")))&amp;IF((B1316=B1317)*(K1316=K1317)*(L1316=L1317)*(M1316=M1317),IF(($H$2&lt;&gt;"m")*($H$2&lt;&gt;"Y"), ", ", IF((ISNUMBER(FIND(")",AE1316))), ", ", "")),IF((B1316=B1317)*(K1316=K1317)*(L1316=L1317),"; ",". ")))</f>
        <v/>
      </c>
      <c r="AI1316" s="1"/>
    </row>
    <row r="1317" spans="1:35" x14ac:dyDescent="0.25">
      <c r="A1317" s="3" t="str">
        <f t="shared" si="164"/>
        <v/>
      </c>
      <c r="B1317" s="53" t="str">
        <f t="shared" si="168"/>
        <v/>
      </c>
      <c r="C1317" s="57"/>
      <c r="D1317" s="57"/>
      <c r="E1317" s="57"/>
      <c r="F1317" s="57"/>
      <c r="G1317" s="57"/>
      <c r="H1317" s="57"/>
      <c r="I1317" s="57"/>
      <c r="J1317" s="57"/>
      <c r="K1317" s="57"/>
      <c r="L1317" s="57"/>
      <c r="M1317" s="54"/>
      <c r="N1317" s="57"/>
      <c r="O1317" s="58"/>
      <c r="P1317" s="58"/>
      <c r="Q1317" s="58"/>
      <c r="R1317" s="58"/>
      <c r="S1317" s="54"/>
      <c r="T1317" s="57"/>
      <c r="U1317" s="57"/>
      <c r="V1317" s="57"/>
      <c r="W1317" s="57"/>
      <c r="X1317" s="147" t="str">
        <f>IF(ISBLANK(D1317),"",IF('order-admin-units'!$I$1&lt;&gt;"y", "", IF((K1317="")*(ISBLANK(D1317)=FALSE), 'order-admin-units'!$B$1+1, VLOOKUP(K1317, ordercountry, 2))))</f>
        <v/>
      </c>
      <c r="Y1317" s="147" t="str">
        <f>IF(ISBLANK(D1317),"",IF('order-admin-units'!$I$1&lt;&gt;"y", "", IF(L1317="", 'order-admin-units'!$B$2+1, VLOOKUP(K1317&amp;"@"&amp;L1317, orderadmin, 2))))</f>
        <v/>
      </c>
      <c r="Z1317" s="147" t="str">
        <f t="shared" si="165"/>
        <v/>
      </c>
      <c r="AA1317" s="147" t="str">
        <f t="shared" si="166"/>
        <v/>
      </c>
      <c r="AB1317" s="147" t="str">
        <f t="shared" si="167"/>
        <v/>
      </c>
      <c r="AC1317" s="147" t="str">
        <f t="shared" si="161"/>
        <v/>
      </c>
      <c r="AD1317" s="11" t="str">
        <f t="shared" si="162"/>
        <v/>
      </c>
      <c r="AE1317" s="11" t="str">
        <f t="array" ref="AE1317">IF(ISBLANK(D1317),"",IF(OR($H$2="y",$H$2="m"),IF(AA1317=AA1316,IF(OR(AB1317=$AB$4:$AB1316)=FALSE,AE1316&amp;C1317,AE1316),"("&amp;C1317)&amp;IF(AA1317=AA1318,IF(OR(AB1318=$AB$4:$AB1317)=FALSE,", ",""),") "),""))</f>
        <v/>
      </c>
      <c r="AF1317" s="11" t="str">
        <f t="shared" si="163"/>
        <v/>
      </c>
      <c r="AG1317" s="11" t="str">
        <f t="array" ref="AG1317">IF(ISBLANK(D1317),"",IF(OR($H$2="y",$H$2="m"),IF(AA1317=AA1316,IF(OR(AC1317=$AC$4:$AC1316)=FALSE,AG1316&amp;AF1317,AG1316),"("&amp;AF1317)&amp;IF(AA1317=AA1318,IF(OR(AC1318=$AC$4:$AC1317)=FALSE,", ",""),") "),""))</f>
        <v/>
      </c>
      <c r="AH1317" s="10" t="str">
        <f>IF((ISBLANK(D1317)),"",IF(D1317=D1316,AH1316,"")&amp;IF(B1316&lt;&gt;B1317,((IF(ISBLANK(E1317),$D$3&amp;"Non-type material: "&amp;$D$3,$D$3&amp;INDEX('type-categories'!$A$2:$B$100,MATCH(E1317,'type-categories'!$A$2:$A$100,0),2)&amp;$D$3))),"")&amp;(IF(K1317&lt;&gt;K1316,$C$2&amp;K1317&amp;$K$3&amp;$C$2&amp;" ",(IF(B1317&lt;&gt;B1316,$C$2&amp;K1317&amp;$K$3&amp;$C$2&amp;" ",""))))&amp;(IF(L1317="","",((IF(L1317&lt;&gt;L1316,$D$2&amp;L1317&amp;$L$3&amp;$D$2&amp;" ",IF(B1317&lt;&gt;B1316,$D$2&amp;L1317&amp;$L$3&amp;$D$2&amp;" ",""))))))&amp;(IF(M1317="","",((IF(M1317&lt;&gt;M1316,$E$2&amp;M1317&amp;$E$2&amp;","&amp;" ",IF(B1317&lt;&gt;B1316,$E$2&amp;M1317&amp;$E$2&amp;",",""))))))&amp;(IF(N1317="","",IF(N1317&lt;&gt;N1316,N1317&amp;", ",IF(B1317&lt;&gt;B1316,N1317&amp;", ",""))))&amp;(IF(ISBLANK(O1317),"",(IF(O1317&lt;&gt;O1316,O1317&amp;", ",IF(B1317&lt;&gt;B1316,O1317&amp;", ","")))))&amp;(IF(ISBLANK(P1317),"",(IF(P1317&lt;&gt;P1316,P1317&amp;", ",IF(B1317&lt;&gt;B1316,P1317&amp;", ",IF(Z1317&lt;&gt;Z1316,P1317&amp;", ",""))))))&amp;(IF(ISBLANK(Q1317),"",(IF(Q1317&lt;&gt;Q1316,Q1317&amp;", ",IF(B1317&lt;&gt;B1316,Q1317&amp;", ",IF(Z1317&lt;&gt;Z1316,Q1317&amp;", ",""))))))&amp;(IF(ISBLANK(R1317),"",(IF(R1317&lt;&gt;R1316,R1317&amp;"m, ",IF(B1317&lt;&gt;B1316,R1317&amp;"m, ",IF(Z1317&lt;&gt;Z1316,R1317&amp;"m, ",""))))))&amp;IF(ISBLANK(S1317),"",(IF(B1317&lt;&gt;B1316,S1317&amp;", ",IF(S1317&lt;&gt;S1316,IF((Z1317=Z1316),"same locality "&amp;S1317&amp;", ",S1317&amp;", "),""))))&amp;(IF(ISBLANK(T1317),"",(IF(T1317&lt;&gt;T1316,IF(ISBLANK(F$2),T1317&amp;", ",T1317&amp;" "&amp;F$2&amp;", "),(IF(B1317&lt;&gt;B1316,IF(ISBLANK(F$2),T1317&amp;", ",T1317&amp;" "&amp;F$2&amp;", "),(IF(Z1317&lt;&gt;Z1316,IF(ISBLANK(F$2),T1317&amp;", ",T1317&amp;" "&amp;F$2&amp;", "),IF((U1317&lt;&gt;U1316)*($G$2="Y"),"same collector, ","")))))))))&amp;(IF(ISBLANK(U1317),"",(IF(U1317&lt;&gt;U1316,U1317&amp;", ",(IF(B1317&lt;&gt;B1316,U1317&amp;", ",IF(Z1317&lt;&gt;Z1316,U1317&amp;", ",(IF(T1317&lt;&gt;T1316,IF((T1317&lt;&gt;T1316)*($G$2="Y"),"same date, ", ""),IF((T1317=T1316)*(U1317=U1316)*(S1317&lt;&gt;S1316)*($G$2="Y"),"same collector and date, ", ""))))))))))&amp;(IF(ISBLANK(V1317),"",V1317&amp;", "))&amp;IF((AA1317&lt;&gt;AA1318)*($H$2="y"),AD1317&amp;AE1317,IF((AA1317&lt;&gt;AA1318)*($H$2="m"),AD1317&amp;AG1317,IF(($H$2&lt;&gt;"m")*($H$2&lt;&gt;"Y"),(IF(F1317=0,"",F1317&amp;" "&amp;$F$4&amp;" "))&amp;(IF(G1317=0,"",G1317&amp;" "&amp;$G$4&amp;" "))&amp;(IF(H1317=0,"",H1317&amp;" "&amp;H$4&amp;" "))&amp;(IF(I1317=0,"",I1317&amp;" "&amp;$I$4&amp;" "))&amp;(IF(J1317=0,"",J1317&amp;" "&amp;$J$4&amp;" "))&amp;IF((ISBLANK(C1317)),"","("&amp;C1317&amp;")"),"")))&amp;IF((B1317=B1318)*(K1317=K1318)*(L1317=L1318)*(M1317=M1318),IF(($H$2&lt;&gt;"m")*($H$2&lt;&gt;"Y"), ", ", IF((ISNUMBER(FIND(")",AE1317))), ", ", "")),IF((B1317=B1318)*(K1317=K1318)*(L1317=L1318),"; ",". ")))</f>
        <v/>
      </c>
      <c r="AI1317" s="1"/>
    </row>
    <row r="1318" spans="1:35" x14ac:dyDescent="0.25">
      <c r="A1318" s="3" t="str">
        <f t="shared" si="164"/>
        <v/>
      </c>
      <c r="B1318" s="53" t="str">
        <f t="shared" si="168"/>
        <v/>
      </c>
      <c r="C1318" s="57"/>
      <c r="D1318" s="57"/>
      <c r="E1318" s="57"/>
      <c r="F1318" s="57"/>
      <c r="G1318" s="57"/>
      <c r="H1318" s="57"/>
      <c r="I1318" s="57"/>
      <c r="J1318" s="57"/>
      <c r="K1318" s="57"/>
      <c r="L1318" s="57"/>
      <c r="M1318" s="54"/>
      <c r="N1318" s="57"/>
      <c r="O1318" s="58"/>
      <c r="P1318" s="58"/>
      <c r="Q1318" s="58"/>
      <c r="R1318" s="58"/>
      <c r="S1318" s="54"/>
      <c r="T1318" s="57"/>
      <c r="U1318" s="57"/>
      <c r="V1318" s="57"/>
      <c r="W1318" s="57"/>
      <c r="X1318" s="147" t="str">
        <f>IF(ISBLANK(D1318),"",IF('order-admin-units'!$I$1&lt;&gt;"y", "", IF((K1318="")*(ISBLANK(D1318)=FALSE), 'order-admin-units'!$B$1+1, VLOOKUP(K1318, ordercountry, 2))))</f>
        <v/>
      </c>
      <c r="Y1318" s="147" t="str">
        <f>IF(ISBLANK(D1318),"",IF('order-admin-units'!$I$1&lt;&gt;"y", "", IF(L1318="", 'order-admin-units'!$B$2+1, VLOOKUP(K1318&amp;"@"&amp;L1318, orderadmin, 2))))</f>
        <v/>
      </c>
      <c r="Z1318" s="147" t="str">
        <f t="shared" si="165"/>
        <v/>
      </c>
      <c r="AA1318" s="147" t="str">
        <f t="shared" si="166"/>
        <v/>
      </c>
      <c r="AB1318" s="147" t="str">
        <f t="shared" si="167"/>
        <v/>
      </c>
      <c r="AC1318" s="147" t="str">
        <f t="shared" si="161"/>
        <v/>
      </c>
      <c r="AD1318" s="11" t="str">
        <f t="shared" si="162"/>
        <v/>
      </c>
      <c r="AE1318" s="11" t="str">
        <f t="array" ref="AE1318">IF(ISBLANK(D1318),"",IF(OR($H$2="y",$H$2="m"),IF(AA1318=AA1317,IF(OR(AB1318=$AB$4:$AB1317)=FALSE,AE1317&amp;C1318,AE1317),"("&amp;C1318)&amp;IF(AA1318=AA1319,IF(OR(AB1319=$AB$4:$AB1318)=FALSE,", ",""),") "),""))</f>
        <v/>
      </c>
      <c r="AF1318" s="11" t="str">
        <f t="shared" si="163"/>
        <v/>
      </c>
      <c r="AG1318" s="11" t="str">
        <f t="array" ref="AG1318">IF(ISBLANK(D1318),"",IF(OR($H$2="y",$H$2="m"),IF(AA1318=AA1317,IF(OR(AC1318=$AC$4:$AC1317)=FALSE,AG1317&amp;AF1318,AG1317),"("&amp;AF1318)&amp;IF(AA1318=AA1319,IF(OR(AC1319=$AC$4:$AC1318)=FALSE,", ",""),") "),""))</f>
        <v/>
      </c>
      <c r="AH1318" s="10" t="str">
        <f>IF((ISBLANK(D1318)),"",IF(D1318=D1317,AH1317,"")&amp;IF(B1317&lt;&gt;B1318,((IF(ISBLANK(E1318),$D$3&amp;"Non-type material: "&amp;$D$3,$D$3&amp;INDEX('type-categories'!$A$2:$B$100,MATCH(E1318,'type-categories'!$A$2:$A$100,0),2)&amp;$D$3))),"")&amp;(IF(K1318&lt;&gt;K1317,$C$2&amp;K1318&amp;$K$3&amp;$C$2&amp;" ",(IF(B1318&lt;&gt;B1317,$C$2&amp;K1318&amp;$K$3&amp;$C$2&amp;" ",""))))&amp;(IF(L1318="","",((IF(L1318&lt;&gt;L1317,$D$2&amp;L1318&amp;$L$3&amp;$D$2&amp;" ",IF(B1318&lt;&gt;B1317,$D$2&amp;L1318&amp;$L$3&amp;$D$2&amp;" ",""))))))&amp;(IF(M1318="","",((IF(M1318&lt;&gt;M1317,$E$2&amp;M1318&amp;$E$2&amp;","&amp;" ",IF(B1318&lt;&gt;B1317,$E$2&amp;M1318&amp;$E$2&amp;",",""))))))&amp;(IF(N1318="","",IF(N1318&lt;&gt;N1317,N1318&amp;", ",IF(B1318&lt;&gt;B1317,N1318&amp;", ",""))))&amp;(IF(ISBLANK(O1318),"",(IF(O1318&lt;&gt;O1317,O1318&amp;", ",IF(B1318&lt;&gt;B1317,O1318&amp;", ","")))))&amp;(IF(ISBLANK(P1318),"",(IF(P1318&lt;&gt;P1317,P1318&amp;", ",IF(B1318&lt;&gt;B1317,P1318&amp;", ",IF(Z1318&lt;&gt;Z1317,P1318&amp;", ",""))))))&amp;(IF(ISBLANK(Q1318),"",(IF(Q1318&lt;&gt;Q1317,Q1318&amp;", ",IF(B1318&lt;&gt;B1317,Q1318&amp;", ",IF(Z1318&lt;&gt;Z1317,Q1318&amp;", ",""))))))&amp;(IF(ISBLANK(R1318),"",(IF(R1318&lt;&gt;R1317,R1318&amp;"m, ",IF(B1318&lt;&gt;B1317,R1318&amp;"m, ",IF(Z1318&lt;&gt;Z1317,R1318&amp;"m, ",""))))))&amp;IF(ISBLANK(S1318),"",(IF(B1318&lt;&gt;B1317,S1318&amp;", ",IF(S1318&lt;&gt;S1317,IF((Z1318=Z1317),"same locality "&amp;S1318&amp;", ",S1318&amp;", "),""))))&amp;(IF(ISBLANK(T1318),"",(IF(T1318&lt;&gt;T1317,IF(ISBLANK(F$2),T1318&amp;", ",T1318&amp;" "&amp;F$2&amp;", "),(IF(B1318&lt;&gt;B1317,IF(ISBLANK(F$2),T1318&amp;", ",T1318&amp;" "&amp;F$2&amp;", "),(IF(Z1318&lt;&gt;Z1317,IF(ISBLANK(F$2),T1318&amp;", ",T1318&amp;" "&amp;F$2&amp;", "),IF((U1318&lt;&gt;U1317)*($G$2="Y"),"same collector, ","")))))))))&amp;(IF(ISBLANK(U1318),"",(IF(U1318&lt;&gt;U1317,U1318&amp;", ",(IF(B1318&lt;&gt;B1317,U1318&amp;", ",IF(Z1318&lt;&gt;Z1317,U1318&amp;", ",(IF(T1318&lt;&gt;T1317,IF((T1318&lt;&gt;T1317)*($G$2="Y"),"same date, ", ""),IF((T1318=T1317)*(U1318=U1317)*(S1318&lt;&gt;S1317)*($G$2="Y"),"same collector and date, ", ""))))))))))&amp;(IF(ISBLANK(V1318),"",V1318&amp;", "))&amp;IF((AA1318&lt;&gt;AA1319)*($H$2="y"),AD1318&amp;AE1318,IF((AA1318&lt;&gt;AA1319)*($H$2="m"),AD1318&amp;AG1318,IF(($H$2&lt;&gt;"m")*($H$2&lt;&gt;"Y"),(IF(F1318=0,"",F1318&amp;" "&amp;$F$4&amp;" "))&amp;(IF(G1318=0,"",G1318&amp;" "&amp;$G$4&amp;" "))&amp;(IF(H1318=0,"",H1318&amp;" "&amp;H$4&amp;" "))&amp;(IF(I1318=0,"",I1318&amp;" "&amp;$I$4&amp;" "))&amp;(IF(J1318=0,"",J1318&amp;" "&amp;$J$4&amp;" "))&amp;IF((ISBLANK(C1318)),"","("&amp;C1318&amp;")"),"")))&amp;IF((B1318=B1319)*(K1318=K1319)*(L1318=L1319)*(M1318=M1319),IF(($H$2&lt;&gt;"m")*($H$2&lt;&gt;"Y"), ", ", IF((ISNUMBER(FIND(")",AE1318))), ", ", "")),IF((B1318=B1319)*(K1318=K1319)*(L1318=L1319),"; ",". ")))</f>
        <v/>
      </c>
      <c r="AI1318" s="1"/>
    </row>
    <row r="1319" spans="1:35" x14ac:dyDescent="0.25">
      <c r="A1319" s="3" t="str">
        <f t="shared" si="164"/>
        <v/>
      </c>
      <c r="B1319" s="53" t="str">
        <f t="shared" si="168"/>
        <v/>
      </c>
      <c r="C1319" s="57"/>
      <c r="D1319" s="57"/>
      <c r="E1319" s="57"/>
      <c r="F1319" s="57"/>
      <c r="G1319" s="57"/>
      <c r="H1319" s="57"/>
      <c r="I1319" s="57"/>
      <c r="J1319" s="57"/>
      <c r="K1319" s="57"/>
      <c r="L1319" s="57"/>
      <c r="M1319" s="54"/>
      <c r="N1319" s="57"/>
      <c r="O1319" s="58"/>
      <c r="P1319" s="58"/>
      <c r="Q1319" s="58"/>
      <c r="R1319" s="58"/>
      <c r="S1319" s="54"/>
      <c r="T1319" s="57"/>
      <c r="U1319" s="57"/>
      <c r="V1319" s="57"/>
      <c r="W1319" s="57"/>
      <c r="X1319" s="147" t="str">
        <f>IF(ISBLANK(D1319),"",IF('order-admin-units'!$I$1&lt;&gt;"y", "", IF((K1319="")*(ISBLANK(D1319)=FALSE), 'order-admin-units'!$B$1+1, VLOOKUP(K1319, ordercountry, 2))))</f>
        <v/>
      </c>
      <c r="Y1319" s="147" t="str">
        <f>IF(ISBLANK(D1319),"",IF('order-admin-units'!$I$1&lt;&gt;"y", "", IF(L1319="", 'order-admin-units'!$B$2+1, VLOOKUP(K1319&amp;"@"&amp;L1319, orderadmin, 2))))</f>
        <v/>
      </c>
      <c r="Z1319" s="147" t="str">
        <f t="shared" si="165"/>
        <v/>
      </c>
      <c r="AA1319" s="147" t="str">
        <f t="shared" si="166"/>
        <v/>
      </c>
      <c r="AB1319" s="147" t="str">
        <f t="shared" si="167"/>
        <v/>
      </c>
      <c r="AC1319" s="147" t="str">
        <f t="shared" si="161"/>
        <v/>
      </c>
      <c r="AD1319" s="11" t="str">
        <f t="shared" si="162"/>
        <v/>
      </c>
      <c r="AE1319" s="11" t="str">
        <f t="array" ref="AE1319">IF(ISBLANK(D1319),"",IF(OR($H$2="y",$H$2="m"),IF(AA1319=AA1318,IF(OR(AB1319=$AB$4:$AB1318)=FALSE,AE1318&amp;C1319,AE1318),"("&amp;C1319)&amp;IF(AA1319=AA1320,IF(OR(AB1320=$AB$4:$AB1319)=FALSE,", ",""),") "),""))</f>
        <v/>
      </c>
      <c r="AF1319" s="11" t="str">
        <f t="shared" si="163"/>
        <v/>
      </c>
      <c r="AG1319" s="11" t="str">
        <f t="array" ref="AG1319">IF(ISBLANK(D1319),"",IF(OR($H$2="y",$H$2="m"),IF(AA1319=AA1318,IF(OR(AC1319=$AC$4:$AC1318)=FALSE,AG1318&amp;AF1319,AG1318),"("&amp;AF1319)&amp;IF(AA1319=AA1320,IF(OR(AC1320=$AC$4:$AC1319)=FALSE,", ",""),") "),""))</f>
        <v/>
      </c>
      <c r="AH1319" s="10" t="str">
        <f>IF((ISBLANK(D1319)),"",IF(D1319=D1318,AH1318,"")&amp;IF(B1318&lt;&gt;B1319,((IF(ISBLANK(E1319),$D$3&amp;"Non-type material: "&amp;$D$3,$D$3&amp;INDEX('type-categories'!$A$2:$B$100,MATCH(E1319,'type-categories'!$A$2:$A$100,0),2)&amp;$D$3))),"")&amp;(IF(K1319&lt;&gt;K1318,$C$2&amp;K1319&amp;$K$3&amp;$C$2&amp;" ",(IF(B1319&lt;&gt;B1318,$C$2&amp;K1319&amp;$K$3&amp;$C$2&amp;" ",""))))&amp;(IF(L1319="","",((IF(L1319&lt;&gt;L1318,$D$2&amp;L1319&amp;$L$3&amp;$D$2&amp;" ",IF(B1319&lt;&gt;B1318,$D$2&amp;L1319&amp;$L$3&amp;$D$2&amp;" ",""))))))&amp;(IF(M1319="","",((IF(M1319&lt;&gt;M1318,$E$2&amp;M1319&amp;$E$2&amp;","&amp;" ",IF(B1319&lt;&gt;B1318,$E$2&amp;M1319&amp;$E$2&amp;",",""))))))&amp;(IF(N1319="","",IF(N1319&lt;&gt;N1318,N1319&amp;", ",IF(B1319&lt;&gt;B1318,N1319&amp;", ",""))))&amp;(IF(ISBLANK(O1319),"",(IF(O1319&lt;&gt;O1318,O1319&amp;", ",IF(B1319&lt;&gt;B1318,O1319&amp;", ","")))))&amp;(IF(ISBLANK(P1319),"",(IF(P1319&lt;&gt;P1318,P1319&amp;", ",IF(B1319&lt;&gt;B1318,P1319&amp;", ",IF(Z1319&lt;&gt;Z1318,P1319&amp;", ",""))))))&amp;(IF(ISBLANK(Q1319),"",(IF(Q1319&lt;&gt;Q1318,Q1319&amp;", ",IF(B1319&lt;&gt;B1318,Q1319&amp;", ",IF(Z1319&lt;&gt;Z1318,Q1319&amp;", ",""))))))&amp;(IF(ISBLANK(R1319),"",(IF(R1319&lt;&gt;R1318,R1319&amp;"m, ",IF(B1319&lt;&gt;B1318,R1319&amp;"m, ",IF(Z1319&lt;&gt;Z1318,R1319&amp;"m, ",""))))))&amp;IF(ISBLANK(S1319),"",(IF(B1319&lt;&gt;B1318,S1319&amp;", ",IF(S1319&lt;&gt;S1318,IF((Z1319=Z1318),"same locality "&amp;S1319&amp;", ",S1319&amp;", "),""))))&amp;(IF(ISBLANK(T1319),"",(IF(T1319&lt;&gt;T1318,IF(ISBLANK(F$2),T1319&amp;", ",T1319&amp;" "&amp;F$2&amp;", "),(IF(B1319&lt;&gt;B1318,IF(ISBLANK(F$2),T1319&amp;", ",T1319&amp;" "&amp;F$2&amp;", "),(IF(Z1319&lt;&gt;Z1318,IF(ISBLANK(F$2),T1319&amp;", ",T1319&amp;" "&amp;F$2&amp;", "),IF((U1319&lt;&gt;U1318)*($G$2="Y"),"same collector, ","")))))))))&amp;(IF(ISBLANK(U1319),"",(IF(U1319&lt;&gt;U1318,U1319&amp;", ",(IF(B1319&lt;&gt;B1318,U1319&amp;", ",IF(Z1319&lt;&gt;Z1318,U1319&amp;", ",(IF(T1319&lt;&gt;T1318,IF((T1319&lt;&gt;T1318)*($G$2="Y"),"same date, ", ""),IF((T1319=T1318)*(U1319=U1318)*(S1319&lt;&gt;S1318)*($G$2="Y"),"same collector and date, ", ""))))))))))&amp;(IF(ISBLANK(V1319),"",V1319&amp;", "))&amp;IF((AA1319&lt;&gt;AA1320)*($H$2="y"),AD1319&amp;AE1319,IF((AA1319&lt;&gt;AA1320)*($H$2="m"),AD1319&amp;AG1319,IF(($H$2&lt;&gt;"m")*($H$2&lt;&gt;"Y"),(IF(F1319=0,"",F1319&amp;" "&amp;$F$4&amp;" "))&amp;(IF(G1319=0,"",G1319&amp;" "&amp;$G$4&amp;" "))&amp;(IF(H1319=0,"",H1319&amp;" "&amp;H$4&amp;" "))&amp;(IF(I1319=0,"",I1319&amp;" "&amp;$I$4&amp;" "))&amp;(IF(J1319=0,"",J1319&amp;" "&amp;$J$4&amp;" "))&amp;IF((ISBLANK(C1319)),"","("&amp;C1319&amp;")"),"")))&amp;IF((B1319=B1320)*(K1319=K1320)*(L1319=L1320)*(M1319=M1320),IF(($H$2&lt;&gt;"m")*($H$2&lt;&gt;"Y"), ", ", IF((ISNUMBER(FIND(")",AE1319))), ", ", "")),IF((B1319=B1320)*(K1319=K1320)*(L1319=L1320),"; ",". ")))</f>
        <v/>
      </c>
      <c r="AI1319" s="1"/>
    </row>
    <row r="1320" spans="1:35" x14ac:dyDescent="0.25">
      <c r="A1320" s="3" t="str">
        <f t="shared" si="164"/>
        <v/>
      </c>
      <c r="B1320" s="53" t="str">
        <f t="shared" si="168"/>
        <v/>
      </c>
      <c r="C1320" s="56"/>
      <c r="D1320" s="57"/>
      <c r="E1320" s="57"/>
      <c r="F1320" s="57"/>
      <c r="G1320" s="57"/>
      <c r="H1320" s="57"/>
      <c r="I1320" s="57"/>
      <c r="J1320" s="57"/>
      <c r="K1320" s="57"/>
      <c r="L1320" s="57"/>
      <c r="M1320" s="57"/>
      <c r="N1320" s="57"/>
      <c r="O1320" s="57"/>
      <c r="P1320" s="57"/>
      <c r="Q1320" s="57"/>
      <c r="R1320" s="57"/>
      <c r="S1320" s="54"/>
      <c r="T1320" s="57"/>
      <c r="U1320" s="57"/>
      <c r="V1320" s="57"/>
      <c r="W1320" s="57"/>
      <c r="X1320" s="147" t="str">
        <f>IF(ISBLANK(D1320),"",IF('order-admin-units'!$I$1&lt;&gt;"y", "", IF((K1320="")*(ISBLANK(D1320)=FALSE), 'order-admin-units'!$B$1+1, VLOOKUP(K1320, ordercountry, 2))))</f>
        <v/>
      </c>
      <c r="Y1320" s="147" t="str">
        <f>IF(ISBLANK(D1320),"",IF('order-admin-units'!$I$1&lt;&gt;"y", "", IF(L1320="", 'order-admin-units'!$B$2+1, VLOOKUP(K1320&amp;"@"&amp;L1320, orderadmin, 2))))</f>
        <v/>
      </c>
      <c r="Z1320" s="147" t="str">
        <f t="shared" si="165"/>
        <v/>
      </c>
      <c r="AA1320" s="147" t="str">
        <f t="shared" si="166"/>
        <v/>
      </c>
      <c r="AB1320" s="147" t="str">
        <f t="shared" si="167"/>
        <v/>
      </c>
      <c r="AC1320" s="147" t="str">
        <f t="shared" si="161"/>
        <v/>
      </c>
      <c r="AD1320" s="11" t="str">
        <f t="shared" si="162"/>
        <v/>
      </c>
      <c r="AE1320" s="11" t="str">
        <f t="array" ref="AE1320">IF(ISBLANK(D1320),"",IF(OR($H$2="y",$H$2="m"),IF(AA1320=AA1319,IF(OR(AB1320=$AB$4:$AB1319)=FALSE,AE1319&amp;C1320,AE1319),"("&amp;C1320)&amp;IF(AA1320=AA1321,IF(OR(AB1321=$AB$4:$AB1320)=FALSE,", ",""),") "),""))</f>
        <v/>
      </c>
      <c r="AF1320" s="11" t="str">
        <f t="shared" si="163"/>
        <v/>
      </c>
      <c r="AG1320" s="11" t="str">
        <f t="array" ref="AG1320">IF(ISBLANK(D1320),"",IF(OR($H$2="y",$H$2="m"),IF(AA1320=AA1319,IF(OR(AC1320=$AC$4:$AC1319)=FALSE,AG1319&amp;AF1320,AG1319),"("&amp;AF1320)&amp;IF(AA1320=AA1321,IF(OR(AC1321=$AC$4:$AC1320)=FALSE,", ",""),") "),""))</f>
        <v/>
      </c>
      <c r="AH1320" s="10" t="str">
        <f>IF((ISBLANK(D1320)),"",IF(D1320=D1319,AH1319,"")&amp;IF(B1319&lt;&gt;B1320,((IF(ISBLANK(E1320),$D$3&amp;"Non-type material: "&amp;$D$3,$D$3&amp;INDEX('type-categories'!$A$2:$B$100,MATCH(E1320,'type-categories'!$A$2:$A$100,0),2)&amp;$D$3))),"")&amp;(IF(K1320&lt;&gt;K1319,$C$2&amp;K1320&amp;$K$3&amp;$C$2&amp;" ",(IF(B1320&lt;&gt;B1319,$C$2&amp;K1320&amp;$K$3&amp;$C$2&amp;" ",""))))&amp;(IF(L1320="","",((IF(L1320&lt;&gt;L1319,$D$2&amp;L1320&amp;$L$3&amp;$D$2&amp;" ",IF(B1320&lt;&gt;B1319,$D$2&amp;L1320&amp;$L$3&amp;$D$2&amp;" ",""))))))&amp;(IF(M1320="","",((IF(M1320&lt;&gt;M1319,$E$2&amp;M1320&amp;$E$2&amp;","&amp;" ",IF(B1320&lt;&gt;B1319,$E$2&amp;M1320&amp;$E$2&amp;",",""))))))&amp;(IF(N1320="","",IF(N1320&lt;&gt;N1319,N1320&amp;", ",IF(B1320&lt;&gt;B1319,N1320&amp;", ",""))))&amp;(IF(ISBLANK(O1320),"",(IF(O1320&lt;&gt;O1319,O1320&amp;", ",IF(B1320&lt;&gt;B1319,O1320&amp;", ","")))))&amp;(IF(ISBLANK(P1320),"",(IF(P1320&lt;&gt;P1319,P1320&amp;", ",IF(B1320&lt;&gt;B1319,P1320&amp;", ",IF(Z1320&lt;&gt;Z1319,P1320&amp;", ",""))))))&amp;(IF(ISBLANK(Q1320),"",(IF(Q1320&lt;&gt;Q1319,Q1320&amp;", ",IF(B1320&lt;&gt;B1319,Q1320&amp;", ",IF(Z1320&lt;&gt;Z1319,Q1320&amp;", ",""))))))&amp;(IF(ISBLANK(R1320),"",(IF(R1320&lt;&gt;R1319,R1320&amp;"m, ",IF(B1320&lt;&gt;B1319,R1320&amp;"m, ",IF(Z1320&lt;&gt;Z1319,R1320&amp;"m, ",""))))))&amp;IF(ISBLANK(S1320),"",(IF(B1320&lt;&gt;B1319,S1320&amp;", ",IF(S1320&lt;&gt;S1319,IF((Z1320=Z1319),"same locality "&amp;S1320&amp;", ",S1320&amp;", "),""))))&amp;(IF(ISBLANK(T1320),"",(IF(T1320&lt;&gt;T1319,IF(ISBLANK(F$2),T1320&amp;", ",T1320&amp;" "&amp;F$2&amp;", "),(IF(B1320&lt;&gt;B1319,IF(ISBLANK(F$2),T1320&amp;", ",T1320&amp;" "&amp;F$2&amp;", "),(IF(Z1320&lt;&gt;Z1319,IF(ISBLANK(F$2),T1320&amp;", ",T1320&amp;" "&amp;F$2&amp;", "),IF((U1320&lt;&gt;U1319)*($G$2="Y"),"same collector, ","")))))))))&amp;(IF(ISBLANK(U1320),"",(IF(U1320&lt;&gt;U1319,U1320&amp;", ",(IF(B1320&lt;&gt;B1319,U1320&amp;", ",IF(Z1320&lt;&gt;Z1319,U1320&amp;", ",(IF(T1320&lt;&gt;T1319,IF((T1320&lt;&gt;T1319)*($G$2="Y"),"same date, ", ""),IF((T1320=T1319)*(U1320=U1319)*(S1320&lt;&gt;S1319)*($G$2="Y"),"same collector and date, ", ""))))))))))&amp;(IF(ISBLANK(V1320),"",V1320&amp;", "))&amp;IF((AA1320&lt;&gt;AA1321)*($H$2="y"),AD1320&amp;AE1320,IF((AA1320&lt;&gt;AA1321)*($H$2="m"),AD1320&amp;AG1320,IF(($H$2&lt;&gt;"m")*($H$2&lt;&gt;"Y"),(IF(F1320=0,"",F1320&amp;" "&amp;$F$4&amp;" "))&amp;(IF(G1320=0,"",G1320&amp;" "&amp;$G$4&amp;" "))&amp;(IF(H1320=0,"",H1320&amp;" "&amp;H$4&amp;" "))&amp;(IF(I1320=0,"",I1320&amp;" "&amp;$I$4&amp;" "))&amp;(IF(J1320=0,"",J1320&amp;" "&amp;$J$4&amp;" "))&amp;IF((ISBLANK(C1320)),"","("&amp;C1320&amp;")"),"")))&amp;IF((B1320=B1321)*(K1320=K1321)*(L1320=L1321)*(M1320=M1321),IF(($H$2&lt;&gt;"m")*($H$2&lt;&gt;"Y"), ", ", IF((ISNUMBER(FIND(")",AE1320))), ", ", "")),IF((B1320=B1321)*(K1320=K1321)*(L1320=L1321),"; ",". ")))</f>
        <v/>
      </c>
      <c r="AI1320" s="1"/>
    </row>
    <row r="1321" spans="1:35" x14ac:dyDescent="0.25">
      <c r="A1321" s="3" t="str">
        <f t="shared" si="164"/>
        <v/>
      </c>
      <c r="B1321" s="53" t="str">
        <f t="shared" si="168"/>
        <v/>
      </c>
      <c r="C1321" s="57"/>
      <c r="D1321" s="57"/>
      <c r="E1321" s="57"/>
      <c r="F1321" s="57"/>
      <c r="G1321" s="57"/>
      <c r="H1321" s="57"/>
      <c r="I1321" s="57"/>
      <c r="J1321" s="57"/>
      <c r="K1321" s="57"/>
      <c r="L1321" s="57"/>
      <c r="M1321" s="54"/>
      <c r="N1321" s="57"/>
      <c r="O1321" s="58"/>
      <c r="P1321" s="58"/>
      <c r="Q1321" s="58"/>
      <c r="R1321" s="58"/>
      <c r="S1321" s="54"/>
      <c r="T1321" s="57"/>
      <c r="U1321" s="57"/>
      <c r="V1321" s="57"/>
      <c r="W1321" s="57"/>
      <c r="X1321" s="147" t="str">
        <f>IF(ISBLANK(D1321),"",IF('order-admin-units'!$I$1&lt;&gt;"y", "", IF((K1321="")*(ISBLANK(D1321)=FALSE), 'order-admin-units'!$B$1+1, VLOOKUP(K1321, ordercountry, 2))))</f>
        <v/>
      </c>
      <c r="Y1321" s="147" t="str">
        <f>IF(ISBLANK(D1321),"",IF('order-admin-units'!$I$1&lt;&gt;"y", "", IF(L1321="", 'order-admin-units'!$B$2+1, VLOOKUP(K1321&amp;"@"&amp;L1321, orderadmin, 2))))</f>
        <v/>
      </c>
      <c r="Z1321" s="147" t="str">
        <f t="shared" si="165"/>
        <v/>
      </c>
      <c r="AA1321" s="147" t="str">
        <f t="shared" si="166"/>
        <v/>
      </c>
      <c r="AB1321" s="147" t="str">
        <f t="shared" si="167"/>
        <v/>
      </c>
      <c r="AC1321" s="147" t="str">
        <f t="shared" si="161"/>
        <v/>
      </c>
      <c r="AD1321" s="11" t="str">
        <f t="shared" si="162"/>
        <v/>
      </c>
      <c r="AE1321" s="11" t="str">
        <f t="array" ref="AE1321">IF(ISBLANK(D1321),"",IF(OR($H$2="y",$H$2="m"),IF(AA1321=AA1320,IF(OR(AB1321=$AB$4:$AB1320)=FALSE,AE1320&amp;C1321,AE1320),"("&amp;C1321)&amp;IF(AA1321=AA1322,IF(OR(AB1322=$AB$4:$AB1321)=FALSE,", ",""),") "),""))</f>
        <v/>
      </c>
      <c r="AF1321" s="11" t="str">
        <f t="shared" si="163"/>
        <v/>
      </c>
      <c r="AG1321" s="11" t="str">
        <f t="array" ref="AG1321">IF(ISBLANK(D1321),"",IF(OR($H$2="y",$H$2="m"),IF(AA1321=AA1320,IF(OR(AC1321=$AC$4:$AC1320)=FALSE,AG1320&amp;AF1321,AG1320),"("&amp;AF1321)&amp;IF(AA1321=AA1322,IF(OR(AC1322=$AC$4:$AC1321)=FALSE,", ",""),") "),""))</f>
        <v/>
      </c>
      <c r="AH1321" s="10" t="str">
        <f>IF((ISBLANK(D1321)),"",IF(D1321=D1320,AH1320,"")&amp;IF(B1320&lt;&gt;B1321,((IF(ISBLANK(E1321),$D$3&amp;"Non-type material: "&amp;$D$3,$D$3&amp;INDEX('type-categories'!$A$2:$B$100,MATCH(E1321,'type-categories'!$A$2:$A$100,0),2)&amp;$D$3))),"")&amp;(IF(K1321&lt;&gt;K1320,$C$2&amp;K1321&amp;$K$3&amp;$C$2&amp;" ",(IF(B1321&lt;&gt;B1320,$C$2&amp;K1321&amp;$K$3&amp;$C$2&amp;" ",""))))&amp;(IF(L1321="","",((IF(L1321&lt;&gt;L1320,$D$2&amp;L1321&amp;$L$3&amp;$D$2&amp;" ",IF(B1321&lt;&gt;B1320,$D$2&amp;L1321&amp;$L$3&amp;$D$2&amp;" ",""))))))&amp;(IF(M1321="","",((IF(M1321&lt;&gt;M1320,$E$2&amp;M1321&amp;$E$2&amp;","&amp;" ",IF(B1321&lt;&gt;B1320,$E$2&amp;M1321&amp;$E$2&amp;",",""))))))&amp;(IF(N1321="","",IF(N1321&lt;&gt;N1320,N1321&amp;", ",IF(B1321&lt;&gt;B1320,N1321&amp;", ",""))))&amp;(IF(ISBLANK(O1321),"",(IF(O1321&lt;&gt;O1320,O1321&amp;", ",IF(B1321&lt;&gt;B1320,O1321&amp;", ","")))))&amp;(IF(ISBLANK(P1321),"",(IF(P1321&lt;&gt;P1320,P1321&amp;", ",IF(B1321&lt;&gt;B1320,P1321&amp;", ",IF(Z1321&lt;&gt;Z1320,P1321&amp;", ",""))))))&amp;(IF(ISBLANK(Q1321),"",(IF(Q1321&lt;&gt;Q1320,Q1321&amp;", ",IF(B1321&lt;&gt;B1320,Q1321&amp;", ",IF(Z1321&lt;&gt;Z1320,Q1321&amp;", ",""))))))&amp;(IF(ISBLANK(R1321),"",(IF(R1321&lt;&gt;R1320,R1321&amp;"m, ",IF(B1321&lt;&gt;B1320,R1321&amp;"m, ",IF(Z1321&lt;&gt;Z1320,R1321&amp;"m, ",""))))))&amp;IF(ISBLANK(S1321),"",(IF(B1321&lt;&gt;B1320,S1321&amp;", ",IF(S1321&lt;&gt;S1320,IF((Z1321=Z1320),"same locality "&amp;S1321&amp;", ",S1321&amp;", "),""))))&amp;(IF(ISBLANK(T1321),"",(IF(T1321&lt;&gt;T1320,IF(ISBLANK(F$2),T1321&amp;", ",T1321&amp;" "&amp;F$2&amp;", "),(IF(B1321&lt;&gt;B1320,IF(ISBLANK(F$2),T1321&amp;", ",T1321&amp;" "&amp;F$2&amp;", "),(IF(Z1321&lt;&gt;Z1320,IF(ISBLANK(F$2),T1321&amp;", ",T1321&amp;" "&amp;F$2&amp;", "),IF((U1321&lt;&gt;U1320)*($G$2="Y"),"same collector, ","")))))))))&amp;(IF(ISBLANK(U1321),"",(IF(U1321&lt;&gt;U1320,U1321&amp;", ",(IF(B1321&lt;&gt;B1320,U1321&amp;", ",IF(Z1321&lt;&gt;Z1320,U1321&amp;", ",(IF(T1321&lt;&gt;T1320,IF((T1321&lt;&gt;T1320)*($G$2="Y"),"same date, ", ""),IF((T1321=T1320)*(U1321=U1320)*(S1321&lt;&gt;S1320)*($G$2="Y"),"same collector and date, ", ""))))))))))&amp;(IF(ISBLANK(V1321),"",V1321&amp;", "))&amp;IF((AA1321&lt;&gt;AA1322)*($H$2="y"),AD1321&amp;AE1321,IF((AA1321&lt;&gt;AA1322)*($H$2="m"),AD1321&amp;AG1321,IF(($H$2&lt;&gt;"m")*($H$2&lt;&gt;"Y"),(IF(F1321=0,"",F1321&amp;" "&amp;$F$4&amp;" "))&amp;(IF(G1321=0,"",G1321&amp;" "&amp;$G$4&amp;" "))&amp;(IF(H1321=0,"",H1321&amp;" "&amp;H$4&amp;" "))&amp;(IF(I1321=0,"",I1321&amp;" "&amp;$I$4&amp;" "))&amp;(IF(J1321=0,"",J1321&amp;" "&amp;$J$4&amp;" "))&amp;IF((ISBLANK(C1321)),"","("&amp;C1321&amp;")"),"")))&amp;IF((B1321=B1322)*(K1321=K1322)*(L1321=L1322)*(M1321=M1322),IF(($H$2&lt;&gt;"m")*($H$2&lt;&gt;"Y"), ", ", IF((ISNUMBER(FIND(")",AE1321))), ", ", "")),IF((B1321=B1322)*(K1321=K1322)*(L1321=L1322),"; ",". ")))</f>
        <v/>
      </c>
      <c r="AI1321" s="1"/>
    </row>
    <row r="1322" spans="1:35" x14ac:dyDescent="0.25">
      <c r="A1322" s="3" t="str">
        <f t="shared" si="164"/>
        <v/>
      </c>
      <c r="B1322" s="53" t="str">
        <f t="shared" si="168"/>
        <v/>
      </c>
      <c r="C1322" s="57"/>
      <c r="D1322" s="57"/>
      <c r="E1322" s="57"/>
      <c r="F1322" s="57"/>
      <c r="G1322" s="57"/>
      <c r="H1322" s="57"/>
      <c r="I1322" s="57"/>
      <c r="J1322" s="57"/>
      <c r="K1322" s="57"/>
      <c r="L1322" s="57"/>
      <c r="M1322" s="54"/>
      <c r="N1322" s="57"/>
      <c r="O1322" s="58"/>
      <c r="P1322" s="58"/>
      <c r="Q1322" s="58"/>
      <c r="R1322" s="58"/>
      <c r="S1322" s="54"/>
      <c r="T1322" s="57"/>
      <c r="U1322" s="57"/>
      <c r="V1322" s="57"/>
      <c r="W1322" s="57"/>
      <c r="X1322" s="147" t="str">
        <f>IF(ISBLANK(D1322),"",IF('order-admin-units'!$I$1&lt;&gt;"y", "", IF((K1322="")*(ISBLANK(D1322)=FALSE), 'order-admin-units'!$B$1+1, VLOOKUP(K1322, ordercountry, 2))))</f>
        <v/>
      </c>
      <c r="Y1322" s="147" t="str">
        <f>IF(ISBLANK(D1322),"",IF('order-admin-units'!$I$1&lt;&gt;"y", "", IF(L1322="", 'order-admin-units'!$B$2+1, VLOOKUP(K1322&amp;"@"&amp;L1322, orderadmin, 2))))</f>
        <v/>
      </c>
      <c r="Z1322" s="147" t="str">
        <f t="shared" si="165"/>
        <v/>
      </c>
      <c r="AA1322" s="147" t="str">
        <f t="shared" si="166"/>
        <v/>
      </c>
      <c r="AB1322" s="147" t="str">
        <f t="shared" si="167"/>
        <v/>
      </c>
      <c r="AC1322" s="147" t="str">
        <f t="shared" si="161"/>
        <v/>
      </c>
      <c r="AD1322" s="11" t="str">
        <f t="shared" si="162"/>
        <v/>
      </c>
      <c r="AE1322" s="11" t="str">
        <f t="array" ref="AE1322">IF(ISBLANK(D1322),"",IF(OR($H$2="y",$H$2="m"),IF(AA1322=AA1321,IF(OR(AB1322=$AB$4:$AB1321)=FALSE,AE1321&amp;C1322,AE1321),"("&amp;C1322)&amp;IF(AA1322=AA1323,IF(OR(AB1323=$AB$4:$AB1322)=FALSE,", ",""),") "),""))</f>
        <v/>
      </c>
      <c r="AF1322" s="11" t="str">
        <f t="shared" si="163"/>
        <v/>
      </c>
      <c r="AG1322" s="11" t="str">
        <f t="array" ref="AG1322">IF(ISBLANK(D1322),"",IF(OR($H$2="y",$H$2="m"),IF(AA1322=AA1321,IF(OR(AC1322=$AC$4:$AC1321)=FALSE,AG1321&amp;AF1322,AG1321),"("&amp;AF1322)&amp;IF(AA1322=AA1323,IF(OR(AC1323=$AC$4:$AC1322)=FALSE,", ",""),") "),""))</f>
        <v/>
      </c>
      <c r="AH1322" s="10" t="str">
        <f>IF((ISBLANK(D1322)),"",IF(D1322=D1321,AH1321,"")&amp;IF(B1321&lt;&gt;B1322,((IF(ISBLANK(E1322),$D$3&amp;"Non-type material: "&amp;$D$3,$D$3&amp;INDEX('type-categories'!$A$2:$B$100,MATCH(E1322,'type-categories'!$A$2:$A$100,0),2)&amp;$D$3))),"")&amp;(IF(K1322&lt;&gt;K1321,$C$2&amp;K1322&amp;$K$3&amp;$C$2&amp;" ",(IF(B1322&lt;&gt;B1321,$C$2&amp;K1322&amp;$K$3&amp;$C$2&amp;" ",""))))&amp;(IF(L1322="","",((IF(L1322&lt;&gt;L1321,$D$2&amp;L1322&amp;$L$3&amp;$D$2&amp;" ",IF(B1322&lt;&gt;B1321,$D$2&amp;L1322&amp;$L$3&amp;$D$2&amp;" ",""))))))&amp;(IF(M1322="","",((IF(M1322&lt;&gt;M1321,$E$2&amp;M1322&amp;$E$2&amp;","&amp;" ",IF(B1322&lt;&gt;B1321,$E$2&amp;M1322&amp;$E$2&amp;",",""))))))&amp;(IF(N1322="","",IF(N1322&lt;&gt;N1321,N1322&amp;", ",IF(B1322&lt;&gt;B1321,N1322&amp;", ",""))))&amp;(IF(ISBLANK(O1322),"",(IF(O1322&lt;&gt;O1321,O1322&amp;", ",IF(B1322&lt;&gt;B1321,O1322&amp;", ","")))))&amp;(IF(ISBLANK(P1322),"",(IF(P1322&lt;&gt;P1321,P1322&amp;", ",IF(B1322&lt;&gt;B1321,P1322&amp;", ",IF(Z1322&lt;&gt;Z1321,P1322&amp;", ",""))))))&amp;(IF(ISBLANK(Q1322),"",(IF(Q1322&lt;&gt;Q1321,Q1322&amp;", ",IF(B1322&lt;&gt;B1321,Q1322&amp;", ",IF(Z1322&lt;&gt;Z1321,Q1322&amp;", ",""))))))&amp;(IF(ISBLANK(R1322),"",(IF(R1322&lt;&gt;R1321,R1322&amp;"m, ",IF(B1322&lt;&gt;B1321,R1322&amp;"m, ",IF(Z1322&lt;&gt;Z1321,R1322&amp;"m, ",""))))))&amp;IF(ISBLANK(S1322),"",(IF(B1322&lt;&gt;B1321,S1322&amp;", ",IF(S1322&lt;&gt;S1321,IF((Z1322=Z1321),"same locality "&amp;S1322&amp;", ",S1322&amp;", "),""))))&amp;(IF(ISBLANK(T1322),"",(IF(T1322&lt;&gt;T1321,IF(ISBLANK(F$2),T1322&amp;", ",T1322&amp;" "&amp;F$2&amp;", "),(IF(B1322&lt;&gt;B1321,IF(ISBLANK(F$2),T1322&amp;", ",T1322&amp;" "&amp;F$2&amp;", "),(IF(Z1322&lt;&gt;Z1321,IF(ISBLANK(F$2),T1322&amp;", ",T1322&amp;" "&amp;F$2&amp;", "),IF((U1322&lt;&gt;U1321)*($G$2="Y"),"same collector, ","")))))))))&amp;(IF(ISBLANK(U1322),"",(IF(U1322&lt;&gt;U1321,U1322&amp;", ",(IF(B1322&lt;&gt;B1321,U1322&amp;", ",IF(Z1322&lt;&gt;Z1321,U1322&amp;", ",(IF(T1322&lt;&gt;T1321,IF((T1322&lt;&gt;T1321)*($G$2="Y"),"same date, ", ""),IF((T1322=T1321)*(U1322=U1321)*(S1322&lt;&gt;S1321)*($G$2="Y"),"same collector and date, ", ""))))))))))&amp;(IF(ISBLANK(V1322),"",V1322&amp;", "))&amp;IF((AA1322&lt;&gt;AA1323)*($H$2="y"),AD1322&amp;AE1322,IF((AA1322&lt;&gt;AA1323)*($H$2="m"),AD1322&amp;AG1322,IF(($H$2&lt;&gt;"m")*($H$2&lt;&gt;"Y"),(IF(F1322=0,"",F1322&amp;" "&amp;$F$4&amp;" "))&amp;(IF(G1322=0,"",G1322&amp;" "&amp;$G$4&amp;" "))&amp;(IF(H1322=0,"",H1322&amp;" "&amp;H$4&amp;" "))&amp;(IF(I1322=0,"",I1322&amp;" "&amp;$I$4&amp;" "))&amp;(IF(J1322=0,"",J1322&amp;" "&amp;$J$4&amp;" "))&amp;IF((ISBLANK(C1322)),"","("&amp;C1322&amp;")"),"")))&amp;IF((B1322=B1323)*(K1322=K1323)*(L1322=L1323)*(M1322=M1323),IF(($H$2&lt;&gt;"m")*($H$2&lt;&gt;"Y"), ", ", IF((ISNUMBER(FIND(")",AE1322))), ", ", "")),IF((B1322=B1323)*(K1322=K1323)*(L1322=L1323),"; ",". ")))</f>
        <v/>
      </c>
      <c r="AI1322" s="1"/>
    </row>
    <row r="1323" spans="1:35" x14ac:dyDescent="0.25">
      <c r="A1323" s="3" t="str">
        <f t="shared" si="164"/>
        <v/>
      </c>
      <c r="B1323" s="53" t="str">
        <f t="shared" si="168"/>
        <v/>
      </c>
      <c r="C1323" s="56"/>
      <c r="D1323" s="57"/>
      <c r="E1323" s="57"/>
      <c r="F1323" s="57"/>
      <c r="G1323" s="57"/>
      <c r="H1323" s="57"/>
      <c r="I1323" s="57"/>
      <c r="J1323" s="57"/>
      <c r="K1323" s="57"/>
      <c r="L1323" s="57"/>
      <c r="M1323" s="57"/>
      <c r="N1323" s="57"/>
      <c r="O1323" s="57"/>
      <c r="P1323" s="57"/>
      <c r="Q1323" s="57"/>
      <c r="R1323" s="57"/>
      <c r="S1323" s="54"/>
      <c r="T1323" s="57"/>
      <c r="U1323" s="57"/>
      <c r="V1323" s="57"/>
      <c r="W1323" s="57"/>
      <c r="X1323" s="147" t="str">
        <f>IF(ISBLANK(D1323),"",IF('order-admin-units'!$I$1&lt;&gt;"y", "", IF((K1323="")*(ISBLANK(D1323)=FALSE), 'order-admin-units'!$B$1+1, VLOOKUP(K1323, ordercountry, 2))))</f>
        <v/>
      </c>
      <c r="Y1323" s="147" t="str">
        <f>IF(ISBLANK(D1323),"",IF('order-admin-units'!$I$1&lt;&gt;"y", "", IF(L1323="", 'order-admin-units'!$B$2+1, VLOOKUP(K1323&amp;"@"&amp;L1323, orderadmin, 2))))</f>
        <v/>
      </c>
      <c r="Z1323" s="147" t="str">
        <f t="shared" si="165"/>
        <v/>
      </c>
      <c r="AA1323" s="147" t="str">
        <f t="shared" si="166"/>
        <v/>
      </c>
      <c r="AB1323" s="147" t="str">
        <f t="shared" si="167"/>
        <v/>
      </c>
      <c r="AC1323" s="147" t="str">
        <f t="shared" si="161"/>
        <v/>
      </c>
      <c r="AD1323" s="11" t="str">
        <f t="shared" si="162"/>
        <v/>
      </c>
      <c r="AE1323" s="11" t="str">
        <f t="array" ref="AE1323">IF(ISBLANK(D1323),"",IF(OR($H$2="y",$H$2="m"),IF(AA1323=AA1322,IF(OR(AB1323=$AB$4:$AB1322)=FALSE,AE1322&amp;C1323,AE1322),"("&amp;C1323)&amp;IF(AA1323=AA1324,IF(OR(AB1324=$AB$4:$AB1323)=FALSE,", ",""),") "),""))</f>
        <v/>
      </c>
      <c r="AF1323" s="11" t="str">
        <f t="shared" si="163"/>
        <v/>
      </c>
      <c r="AG1323" s="11" t="str">
        <f t="array" ref="AG1323">IF(ISBLANK(D1323),"",IF(OR($H$2="y",$H$2="m"),IF(AA1323=AA1322,IF(OR(AC1323=$AC$4:$AC1322)=FALSE,AG1322&amp;AF1323,AG1322),"("&amp;AF1323)&amp;IF(AA1323=AA1324,IF(OR(AC1324=$AC$4:$AC1323)=FALSE,", ",""),") "),""))</f>
        <v/>
      </c>
      <c r="AH1323" s="10" t="str">
        <f>IF((ISBLANK(D1323)),"",IF(D1323=D1322,AH1322,"")&amp;IF(B1322&lt;&gt;B1323,((IF(ISBLANK(E1323),$D$3&amp;"Non-type material: "&amp;$D$3,$D$3&amp;INDEX('type-categories'!$A$2:$B$100,MATCH(E1323,'type-categories'!$A$2:$A$100,0),2)&amp;$D$3))),"")&amp;(IF(K1323&lt;&gt;K1322,$C$2&amp;K1323&amp;$K$3&amp;$C$2&amp;" ",(IF(B1323&lt;&gt;B1322,$C$2&amp;K1323&amp;$K$3&amp;$C$2&amp;" ",""))))&amp;(IF(L1323="","",((IF(L1323&lt;&gt;L1322,$D$2&amp;L1323&amp;$L$3&amp;$D$2&amp;" ",IF(B1323&lt;&gt;B1322,$D$2&amp;L1323&amp;$L$3&amp;$D$2&amp;" ",""))))))&amp;(IF(M1323="","",((IF(M1323&lt;&gt;M1322,$E$2&amp;M1323&amp;$E$2&amp;","&amp;" ",IF(B1323&lt;&gt;B1322,$E$2&amp;M1323&amp;$E$2&amp;",",""))))))&amp;(IF(N1323="","",IF(N1323&lt;&gt;N1322,N1323&amp;", ",IF(B1323&lt;&gt;B1322,N1323&amp;", ",""))))&amp;(IF(ISBLANK(O1323),"",(IF(O1323&lt;&gt;O1322,O1323&amp;", ",IF(B1323&lt;&gt;B1322,O1323&amp;", ","")))))&amp;(IF(ISBLANK(P1323),"",(IF(P1323&lt;&gt;P1322,P1323&amp;", ",IF(B1323&lt;&gt;B1322,P1323&amp;", ",IF(Z1323&lt;&gt;Z1322,P1323&amp;", ",""))))))&amp;(IF(ISBLANK(Q1323),"",(IF(Q1323&lt;&gt;Q1322,Q1323&amp;", ",IF(B1323&lt;&gt;B1322,Q1323&amp;", ",IF(Z1323&lt;&gt;Z1322,Q1323&amp;", ",""))))))&amp;(IF(ISBLANK(R1323),"",(IF(R1323&lt;&gt;R1322,R1323&amp;"m, ",IF(B1323&lt;&gt;B1322,R1323&amp;"m, ",IF(Z1323&lt;&gt;Z1322,R1323&amp;"m, ",""))))))&amp;IF(ISBLANK(S1323),"",(IF(B1323&lt;&gt;B1322,S1323&amp;", ",IF(S1323&lt;&gt;S1322,IF((Z1323=Z1322),"same locality "&amp;S1323&amp;", ",S1323&amp;", "),""))))&amp;(IF(ISBLANK(T1323),"",(IF(T1323&lt;&gt;T1322,IF(ISBLANK(F$2),T1323&amp;", ",T1323&amp;" "&amp;F$2&amp;", "),(IF(B1323&lt;&gt;B1322,IF(ISBLANK(F$2),T1323&amp;", ",T1323&amp;" "&amp;F$2&amp;", "),(IF(Z1323&lt;&gt;Z1322,IF(ISBLANK(F$2),T1323&amp;", ",T1323&amp;" "&amp;F$2&amp;", "),IF((U1323&lt;&gt;U1322)*($G$2="Y"),"same collector, ","")))))))))&amp;(IF(ISBLANK(U1323),"",(IF(U1323&lt;&gt;U1322,U1323&amp;", ",(IF(B1323&lt;&gt;B1322,U1323&amp;", ",IF(Z1323&lt;&gt;Z1322,U1323&amp;", ",(IF(T1323&lt;&gt;T1322,IF((T1323&lt;&gt;T1322)*($G$2="Y"),"same date, ", ""),IF((T1323=T1322)*(U1323=U1322)*(S1323&lt;&gt;S1322)*($G$2="Y"),"same collector and date, ", ""))))))))))&amp;(IF(ISBLANK(V1323),"",V1323&amp;", "))&amp;IF((AA1323&lt;&gt;AA1324)*($H$2="y"),AD1323&amp;AE1323,IF((AA1323&lt;&gt;AA1324)*($H$2="m"),AD1323&amp;AG1323,IF(($H$2&lt;&gt;"m")*($H$2&lt;&gt;"Y"),(IF(F1323=0,"",F1323&amp;" "&amp;$F$4&amp;" "))&amp;(IF(G1323=0,"",G1323&amp;" "&amp;$G$4&amp;" "))&amp;(IF(H1323=0,"",H1323&amp;" "&amp;H$4&amp;" "))&amp;(IF(I1323=0,"",I1323&amp;" "&amp;$I$4&amp;" "))&amp;(IF(J1323=0,"",J1323&amp;" "&amp;$J$4&amp;" "))&amp;IF((ISBLANK(C1323)),"","("&amp;C1323&amp;")"),"")))&amp;IF((B1323=B1324)*(K1323=K1324)*(L1323=L1324)*(M1323=M1324),IF(($H$2&lt;&gt;"m")*($H$2&lt;&gt;"Y"), ", ", IF((ISNUMBER(FIND(")",AE1323))), ", ", "")),IF((B1323=B1324)*(K1323=K1324)*(L1323=L1324),"; ",". ")))</f>
        <v/>
      </c>
      <c r="AI1323" s="1"/>
    </row>
    <row r="1324" spans="1:35" x14ac:dyDescent="0.25">
      <c r="A1324" s="3" t="str">
        <f t="shared" si="164"/>
        <v/>
      </c>
      <c r="B1324" s="53" t="str">
        <f t="shared" si="168"/>
        <v/>
      </c>
      <c r="C1324" s="57"/>
      <c r="D1324" s="57"/>
      <c r="E1324" s="57"/>
      <c r="F1324" s="57"/>
      <c r="G1324" s="57"/>
      <c r="H1324" s="57"/>
      <c r="I1324" s="57"/>
      <c r="J1324" s="57"/>
      <c r="K1324" s="57"/>
      <c r="L1324" s="57"/>
      <c r="M1324" s="54"/>
      <c r="N1324" s="57"/>
      <c r="O1324" s="58"/>
      <c r="P1324" s="58"/>
      <c r="Q1324" s="58"/>
      <c r="R1324" s="58"/>
      <c r="S1324" s="54"/>
      <c r="T1324" s="57"/>
      <c r="U1324" s="57"/>
      <c r="V1324" s="57"/>
      <c r="W1324" s="57"/>
      <c r="X1324" s="147" t="str">
        <f>IF(ISBLANK(D1324),"",IF('order-admin-units'!$I$1&lt;&gt;"y", "", IF((K1324="")*(ISBLANK(D1324)=FALSE), 'order-admin-units'!$B$1+1, VLOOKUP(K1324, ordercountry, 2))))</f>
        <v/>
      </c>
      <c r="Y1324" s="147" t="str">
        <f>IF(ISBLANK(D1324),"",IF('order-admin-units'!$I$1&lt;&gt;"y", "", IF(L1324="", 'order-admin-units'!$B$2+1, VLOOKUP(K1324&amp;"@"&amp;L1324, orderadmin, 2))))</f>
        <v/>
      </c>
      <c r="Z1324" s="147" t="str">
        <f t="shared" si="165"/>
        <v/>
      </c>
      <c r="AA1324" s="147" t="str">
        <f t="shared" si="166"/>
        <v/>
      </c>
      <c r="AB1324" s="147" t="str">
        <f t="shared" si="167"/>
        <v/>
      </c>
      <c r="AC1324" s="147" t="str">
        <f t="shared" si="161"/>
        <v/>
      </c>
      <c r="AD1324" s="11" t="str">
        <f t="shared" si="162"/>
        <v/>
      </c>
      <c r="AE1324" s="11" t="str">
        <f t="array" ref="AE1324">IF(ISBLANK(D1324),"",IF(OR($H$2="y",$H$2="m"),IF(AA1324=AA1323,IF(OR(AB1324=$AB$4:$AB1323)=FALSE,AE1323&amp;C1324,AE1323),"("&amp;C1324)&amp;IF(AA1324=AA1325,IF(OR(AB1325=$AB$4:$AB1324)=FALSE,", ",""),") "),""))</f>
        <v/>
      </c>
      <c r="AF1324" s="11" t="str">
        <f t="shared" si="163"/>
        <v/>
      </c>
      <c r="AG1324" s="11" t="str">
        <f t="array" ref="AG1324">IF(ISBLANK(D1324),"",IF(OR($H$2="y",$H$2="m"),IF(AA1324=AA1323,IF(OR(AC1324=$AC$4:$AC1323)=FALSE,AG1323&amp;AF1324,AG1323),"("&amp;AF1324)&amp;IF(AA1324=AA1325,IF(OR(AC1325=$AC$4:$AC1324)=FALSE,", ",""),") "),""))</f>
        <v/>
      </c>
      <c r="AH1324" s="10" t="str">
        <f>IF((ISBLANK(D1324)),"",IF(D1324=D1323,AH1323,"")&amp;IF(B1323&lt;&gt;B1324,((IF(ISBLANK(E1324),$D$3&amp;"Non-type material: "&amp;$D$3,$D$3&amp;INDEX('type-categories'!$A$2:$B$100,MATCH(E1324,'type-categories'!$A$2:$A$100,0),2)&amp;$D$3))),"")&amp;(IF(K1324&lt;&gt;K1323,$C$2&amp;K1324&amp;$K$3&amp;$C$2&amp;" ",(IF(B1324&lt;&gt;B1323,$C$2&amp;K1324&amp;$K$3&amp;$C$2&amp;" ",""))))&amp;(IF(L1324="","",((IF(L1324&lt;&gt;L1323,$D$2&amp;L1324&amp;$L$3&amp;$D$2&amp;" ",IF(B1324&lt;&gt;B1323,$D$2&amp;L1324&amp;$L$3&amp;$D$2&amp;" ",""))))))&amp;(IF(M1324="","",((IF(M1324&lt;&gt;M1323,$E$2&amp;M1324&amp;$E$2&amp;","&amp;" ",IF(B1324&lt;&gt;B1323,$E$2&amp;M1324&amp;$E$2&amp;",",""))))))&amp;(IF(N1324="","",IF(N1324&lt;&gt;N1323,N1324&amp;", ",IF(B1324&lt;&gt;B1323,N1324&amp;", ",""))))&amp;(IF(ISBLANK(O1324),"",(IF(O1324&lt;&gt;O1323,O1324&amp;", ",IF(B1324&lt;&gt;B1323,O1324&amp;", ","")))))&amp;(IF(ISBLANK(P1324),"",(IF(P1324&lt;&gt;P1323,P1324&amp;", ",IF(B1324&lt;&gt;B1323,P1324&amp;", ",IF(Z1324&lt;&gt;Z1323,P1324&amp;", ",""))))))&amp;(IF(ISBLANK(Q1324),"",(IF(Q1324&lt;&gt;Q1323,Q1324&amp;", ",IF(B1324&lt;&gt;B1323,Q1324&amp;", ",IF(Z1324&lt;&gt;Z1323,Q1324&amp;", ",""))))))&amp;(IF(ISBLANK(R1324),"",(IF(R1324&lt;&gt;R1323,R1324&amp;"m, ",IF(B1324&lt;&gt;B1323,R1324&amp;"m, ",IF(Z1324&lt;&gt;Z1323,R1324&amp;"m, ",""))))))&amp;IF(ISBLANK(S1324),"",(IF(B1324&lt;&gt;B1323,S1324&amp;", ",IF(S1324&lt;&gt;S1323,IF((Z1324=Z1323),"same locality "&amp;S1324&amp;", ",S1324&amp;", "),""))))&amp;(IF(ISBLANK(T1324),"",(IF(T1324&lt;&gt;T1323,IF(ISBLANK(F$2),T1324&amp;", ",T1324&amp;" "&amp;F$2&amp;", "),(IF(B1324&lt;&gt;B1323,IF(ISBLANK(F$2),T1324&amp;", ",T1324&amp;" "&amp;F$2&amp;", "),(IF(Z1324&lt;&gt;Z1323,IF(ISBLANK(F$2),T1324&amp;", ",T1324&amp;" "&amp;F$2&amp;", "),IF((U1324&lt;&gt;U1323)*($G$2="Y"),"same collector, ","")))))))))&amp;(IF(ISBLANK(U1324),"",(IF(U1324&lt;&gt;U1323,U1324&amp;", ",(IF(B1324&lt;&gt;B1323,U1324&amp;", ",IF(Z1324&lt;&gt;Z1323,U1324&amp;", ",(IF(T1324&lt;&gt;T1323,IF((T1324&lt;&gt;T1323)*($G$2="Y"),"same date, ", ""),IF((T1324=T1323)*(U1324=U1323)*(S1324&lt;&gt;S1323)*($G$2="Y"),"same collector and date, ", ""))))))))))&amp;(IF(ISBLANK(V1324),"",V1324&amp;", "))&amp;IF((AA1324&lt;&gt;AA1325)*($H$2="y"),AD1324&amp;AE1324,IF((AA1324&lt;&gt;AA1325)*($H$2="m"),AD1324&amp;AG1324,IF(($H$2&lt;&gt;"m")*($H$2&lt;&gt;"Y"),(IF(F1324=0,"",F1324&amp;" "&amp;$F$4&amp;" "))&amp;(IF(G1324=0,"",G1324&amp;" "&amp;$G$4&amp;" "))&amp;(IF(H1324=0,"",H1324&amp;" "&amp;H$4&amp;" "))&amp;(IF(I1324=0,"",I1324&amp;" "&amp;$I$4&amp;" "))&amp;(IF(J1324=0,"",J1324&amp;" "&amp;$J$4&amp;" "))&amp;IF((ISBLANK(C1324)),"","("&amp;C1324&amp;")"),"")))&amp;IF((B1324=B1325)*(K1324=K1325)*(L1324=L1325)*(M1324=M1325),IF(($H$2&lt;&gt;"m")*($H$2&lt;&gt;"Y"), ", ", IF((ISNUMBER(FIND(")",AE1324))), ", ", "")),IF((B1324=B1325)*(K1324=K1325)*(L1324=L1325),"; ",". ")))</f>
        <v/>
      </c>
      <c r="AI1324" s="1"/>
    </row>
    <row r="1325" spans="1:35" x14ac:dyDescent="0.25">
      <c r="A1325" s="3" t="str">
        <f t="shared" si="164"/>
        <v/>
      </c>
      <c r="B1325" s="53" t="str">
        <f t="shared" si="168"/>
        <v/>
      </c>
      <c r="C1325" s="57"/>
      <c r="D1325" s="57"/>
      <c r="E1325" s="57"/>
      <c r="F1325" s="57"/>
      <c r="G1325" s="57"/>
      <c r="H1325" s="57"/>
      <c r="I1325" s="57"/>
      <c r="J1325" s="57"/>
      <c r="K1325" s="57"/>
      <c r="L1325" s="57"/>
      <c r="M1325" s="54"/>
      <c r="N1325" s="57"/>
      <c r="O1325" s="58"/>
      <c r="P1325" s="58"/>
      <c r="Q1325" s="58"/>
      <c r="R1325" s="58"/>
      <c r="S1325" s="54"/>
      <c r="T1325" s="57"/>
      <c r="U1325" s="57"/>
      <c r="V1325" s="57"/>
      <c r="W1325" s="57"/>
      <c r="X1325" s="147" t="str">
        <f>IF(ISBLANK(D1325),"",IF('order-admin-units'!$I$1&lt;&gt;"y", "", IF((K1325="")*(ISBLANK(D1325)=FALSE), 'order-admin-units'!$B$1+1, VLOOKUP(K1325, ordercountry, 2))))</f>
        <v/>
      </c>
      <c r="Y1325" s="147" t="str">
        <f>IF(ISBLANK(D1325),"",IF('order-admin-units'!$I$1&lt;&gt;"y", "", IF(L1325="", 'order-admin-units'!$B$2+1, VLOOKUP(K1325&amp;"@"&amp;L1325, orderadmin, 2))))</f>
        <v/>
      </c>
      <c r="Z1325" s="147" t="str">
        <f t="shared" si="165"/>
        <v/>
      </c>
      <c r="AA1325" s="147" t="str">
        <f t="shared" si="166"/>
        <v/>
      </c>
      <c r="AB1325" s="147" t="str">
        <f t="shared" si="167"/>
        <v/>
      </c>
      <c r="AC1325" s="147" t="str">
        <f t="shared" si="161"/>
        <v/>
      </c>
      <c r="AD1325" s="11" t="str">
        <f t="shared" si="162"/>
        <v/>
      </c>
      <c r="AE1325" s="11" t="str">
        <f t="array" ref="AE1325">IF(ISBLANK(D1325),"",IF(OR($H$2="y",$H$2="m"),IF(AA1325=AA1324,IF(OR(AB1325=$AB$4:$AB1324)=FALSE,AE1324&amp;C1325,AE1324),"("&amp;C1325)&amp;IF(AA1325=AA1326,IF(OR(AB1326=$AB$4:$AB1325)=FALSE,", ",""),") "),""))</f>
        <v/>
      </c>
      <c r="AF1325" s="11" t="str">
        <f t="shared" si="163"/>
        <v/>
      </c>
      <c r="AG1325" s="11" t="str">
        <f t="array" ref="AG1325">IF(ISBLANK(D1325),"",IF(OR($H$2="y",$H$2="m"),IF(AA1325=AA1324,IF(OR(AC1325=$AC$4:$AC1324)=FALSE,AG1324&amp;AF1325,AG1324),"("&amp;AF1325)&amp;IF(AA1325=AA1326,IF(OR(AC1326=$AC$4:$AC1325)=FALSE,", ",""),") "),""))</f>
        <v/>
      </c>
      <c r="AH1325" s="10" t="str">
        <f>IF((ISBLANK(D1325)),"",IF(D1325=D1324,AH1324,"")&amp;IF(B1324&lt;&gt;B1325,((IF(ISBLANK(E1325),$D$3&amp;"Non-type material: "&amp;$D$3,$D$3&amp;INDEX('type-categories'!$A$2:$B$100,MATCH(E1325,'type-categories'!$A$2:$A$100,0),2)&amp;$D$3))),"")&amp;(IF(K1325&lt;&gt;K1324,$C$2&amp;K1325&amp;$K$3&amp;$C$2&amp;" ",(IF(B1325&lt;&gt;B1324,$C$2&amp;K1325&amp;$K$3&amp;$C$2&amp;" ",""))))&amp;(IF(L1325="","",((IF(L1325&lt;&gt;L1324,$D$2&amp;L1325&amp;$L$3&amp;$D$2&amp;" ",IF(B1325&lt;&gt;B1324,$D$2&amp;L1325&amp;$L$3&amp;$D$2&amp;" ",""))))))&amp;(IF(M1325="","",((IF(M1325&lt;&gt;M1324,$E$2&amp;M1325&amp;$E$2&amp;","&amp;" ",IF(B1325&lt;&gt;B1324,$E$2&amp;M1325&amp;$E$2&amp;",",""))))))&amp;(IF(N1325="","",IF(N1325&lt;&gt;N1324,N1325&amp;", ",IF(B1325&lt;&gt;B1324,N1325&amp;", ",""))))&amp;(IF(ISBLANK(O1325),"",(IF(O1325&lt;&gt;O1324,O1325&amp;", ",IF(B1325&lt;&gt;B1324,O1325&amp;", ","")))))&amp;(IF(ISBLANK(P1325),"",(IF(P1325&lt;&gt;P1324,P1325&amp;", ",IF(B1325&lt;&gt;B1324,P1325&amp;", ",IF(Z1325&lt;&gt;Z1324,P1325&amp;", ",""))))))&amp;(IF(ISBLANK(Q1325),"",(IF(Q1325&lt;&gt;Q1324,Q1325&amp;", ",IF(B1325&lt;&gt;B1324,Q1325&amp;", ",IF(Z1325&lt;&gt;Z1324,Q1325&amp;", ",""))))))&amp;(IF(ISBLANK(R1325),"",(IF(R1325&lt;&gt;R1324,R1325&amp;"m, ",IF(B1325&lt;&gt;B1324,R1325&amp;"m, ",IF(Z1325&lt;&gt;Z1324,R1325&amp;"m, ",""))))))&amp;IF(ISBLANK(S1325),"",(IF(B1325&lt;&gt;B1324,S1325&amp;", ",IF(S1325&lt;&gt;S1324,IF((Z1325=Z1324),"same locality "&amp;S1325&amp;", ",S1325&amp;", "),""))))&amp;(IF(ISBLANK(T1325),"",(IF(T1325&lt;&gt;T1324,IF(ISBLANK(F$2),T1325&amp;", ",T1325&amp;" "&amp;F$2&amp;", "),(IF(B1325&lt;&gt;B1324,IF(ISBLANK(F$2),T1325&amp;", ",T1325&amp;" "&amp;F$2&amp;", "),(IF(Z1325&lt;&gt;Z1324,IF(ISBLANK(F$2),T1325&amp;", ",T1325&amp;" "&amp;F$2&amp;", "),IF((U1325&lt;&gt;U1324)*($G$2="Y"),"same collector, ","")))))))))&amp;(IF(ISBLANK(U1325),"",(IF(U1325&lt;&gt;U1324,U1325&amp;", ",(IF(B1325&lt;&gt;B1324,U1325&amp;", ",IF(Z1325&lt;&gt;Z1324,U1325&amp;", ",(IF(T1325&lt;&gt;T1324,IF((T1325&lt;&gt;T1324)*($G$2="Y"),"same date, ", ""),IF((T1325=T1324)*(U1325=U1324)*(S1325&lt;&gt;S1324)*($G$2="Y"),"same collector and date, ", ""))))))))))&amp;(IF(ISBLANK(V1325),"",V1325&amp;", "))&amp;IF((AA1325&lt;&gt;AA1326)*($H$2="y"),AD1325&amp;AE1325,IF((AA1325&lt;&gt;AA1326)*($H$2="m"),AD1325&amp;AG1325,IF(($H$2&lt;&gt;"m")*($H$2&lt;&gt;"Y"),(IF(F1325=0,"",F1325&amp;" "&amp;$F$4&amp;" "))&amp;(IF(G1325=0,"",G1325&amp;" "&amp;$G$4&amp;" "))&amp;(IF(H1325=0,"",H1325&amp;" "&amp;H$4&amp;" "))&amp;(IF(I1325=0,"",I1325&amp;" "&amp;$I$4&amp;" "))&amp;(IF(J1325=0,"",J1325&amp;" "&amp;$J$4&amp;" "))&amp;IF((ISBLANK(C1325)),"","("&amp;C1325&amp;")"),"")))&amp;IF((B1325=B1326)*(K1325=K1326)*(L1325=L1326)*(M1325=M1326),IF(($H$2&lt;&gt;"m")*($H$2&lt;&gt;"Y"), ", ", IF((ISNUMBER(FIND(")",AE1325))), ", ", "")),IF((B1325=B1326)*(K1325=K1326)*(L1325=L1326),"; ",". ")))</f>
        <v/>
      </c>
      <c r="AI1325" s="1"/>
    </row>
    <row r="1326" spans="1:35" x14ac:dyDescent="0.25">
      <c r="A1326" s="3" t="str">
        <f t="shared" si="164"/>
        <v/>
      </c>
      <c r="B1326" s="53" t="str">
        <f t="shared" si="168"/>
        <v/>
      </c>
      <c r="C1326" s="57"/>
      <c r="D1326" s="57"/>
      <c r="E1326" s="57"/>
      <c r="F1326" s="57"/>
      <c r="G1326" s="57"/>
      <c r="H1326" s="57"/>
      <c r="I1326" s="57"/>
      <c r="J1326" s="57"/>
      <c r="K1326" s="57"/>
      <c r="L1326" s="57"/>
      <c r="M1326" s="54"/>
      <c r="N1326" s="57"/>
      <c r="O1326" s="58"/>
      <c r="P1326" s="58"/>
      <c r="Q1326" s="58"/>
      <c r="R1326" s="58"/>
      <c r="S1326" s="54"/>
      <c r="T1326" s="57"/>
      <c r="U1326" s="57"/>
      <c r="V1326" s="57"/>
      <c r="W1326" s="57"/>
      <c r="X1326" s="147" t="str">
        <f>IF(ISBLANK(D1326),"",IF('order-admin-units'!$I$1&lt;&gt;"y", "", IF((K1326="")*(ISBLANK(D1326)=FALSE), 'order-admin-units'!$B$1+1, VLOOKUP(K1326, ordercountry, 2))))</f>
        <v/>
      </c>
      <c r="Y1326" s="147" t="str">
        <f>IF(ISBLANK(D1326),"",IF('order-admin-units'!$I$1&lt;&gt;"y", "", IF(L1326="", 'order-admin-units'!$B$2+1, VLOOKUP(K1326&amp;"@"&amp;L1326, orderadmin, 2))))</f>
        <v/>
      </c>
      <c r="Z1326" s="147" t="str">
        <f t="shared" si="165"/>
        <v/>
      </c>
      <c r="AA1326" s="147" t="str">
        <f t="shared" si="166"/>
        <v/>
      </c>
      <c r="AB1326" s="147" t="str">
        <f t="shared" si="167"/>
        <v/>
      </c>
      <c r="AC1326" s="147" t="str">
        <f t="shared" si="161"/>
        <v/>
      </c>
      <c r="AD1326" s="11" t="str">
        <f t="shared" si="162"/>
        <v/>
      </c>
      <c r="AE1326" s="11" t="str">
        <f t="array" ref="AE1326">IF(ISBLANK(D1326),"",IF(OR($H$2="y",$H$2="m"),IF(AA1326=AA1325,IF(OR(AB1326=$AB$4:$AB1325)=FALSE,AE1325&amp;C1326,AE1325),"("&amp;C1326)&amp;IF(AA1326=AA1327,IF(OR(AB1327=$AB$4:$AB1326)=FALSE,", ",""),") "),""))</f>
        <v/>
      </c>
      <c r="AF1326" s="11" t="str">
        <f t="shared" si="163"/>
        <v/>
      </c>
      <c r="AG1326" s="11" t="str">
        <f t="array" ref="AG1326">IF(ISBLANK(D1326),"",IF(OR($H$2="y",$H$2="m"),IF(AA1326=AA1325,IF(OR(AC1326=$AC$4:$AC1325)=FALSE,AG1325&amp;AF1326,AG1325),"("&amp;AF1326)&amp;IF(AA1326=AA1327,IF(OR(AC1327=$AC$4:$AC1326)=FALSE,", ",""),") "),""))</f>
        <v/>
      </c>
      <c r="AH1326" s="10" t="str">
        <f>IF((ISBLANK(D1326)),"",IF(D1326=D1325,AH1325,"")&amp;IF(B1325&lt;&gt;B1326,((IF(ISBLANK(E1326),$D$3&amp;"Non-type material: "&amp;$D$3,$D$3&amp;INDEX('type-categories'!$A$2:$B$100,MATCH(E1326,'type-categories'!$A$2:$A$100,0),2)&amp;$D$3))),"")&amp;(IF(K1326&lt;&gt;K1325,$C$2&amp;K1326&amp;$K$3&amp;$C$2&amp;" ",(IF(B1326&lt;&gt;B1325,$C$2&amp;K1326&amp;$K$3&amp;$C$2&amp;" ",""))))&amp;(IF(L1326="","",((IF(L1326&lt;&gt;L1325,$D$2&amp;L1326&amp;$L$3&amp;$D$2&amp;" ",IF(B1326&lt;&gt;B1325,$D$2&amp;L1326&amp;$L$3&amp;$D$2&amp;" ",""))))))&amp;(IF(M1326="","",((IF(M1326&lt;&gt;M1325,$E$2&amp;M1326&amp;$E$2&amp;","&amp;" ",IF(B1326&lt;&gt;B1325,$E$2&amp;M1326&amp;$E$2&amp;",",""))))))&amp;(IF(N1326="","",IF(N1326&lt;&gt;N1325,N1326&amp;", ",IF(B1326&lt;&gt;B1325,N1326&amp;", ",""))))&amp;(IF(ISBLANK(O1326),"",(IF(O1326&lt;&gt;O1325,O1326&amp;", ",IF(B1326&lt;&gt;B1325,O1326&amp;", ","")))))&amp;(IF(ISBLANK(P1326),"",(IF(P1326&lt;&gt;P1325,P1326&amp;", ",IF(B1326&lt;&gt;B1325,P1326&amp;", ",IF(Z1326&lt;&gt;Z1325,P1326&amp;", ",""))))))&amp;(IF(ISBLANK(Q1326),"",(IF(Q1326&lt;&gt;Q1325,Q1326&amp;", ",IF(B1326&lt;&gt;B1325,Q1326&amp;", ",IF(Z1326&lt;&gt;Z1325,Q1326&amp;", ",""))))))&amp;(IF(ISBLANK(R1326),"",(IF(R1326&lt;&gt;R1325,R1326&amp;"m, ",IF(B1326&lt;&gt;B1325,R1326&amp;"m, ",IF(Z1326&lt;&gt;Z1325,R1326&amp;"m, ",""))))))&amp;IF(ISBLANK(S1326),"",(IF(B1326&lt;&gt;B1325,S1326&amp;", ",IF(S1326&lt;&gt;S1325,IF((Z1326=Z1325),"same locality "&amp;S1326&amp;", ",S1326&amp;", "),""))))&amp;(IF(ISBLANK(T1326),"",(IF(T1326&lt;&gt;T1325,IF(ISBLANK(F$2),T1326&amp;", ",T1326&amp;" "&amp;F$2&amp;", "),(IF(B1326&lt;&gt;B1325,IF(ISBLANK(F$2),T1326&amp;", ",T1326&amp;" "&amp;F$2&amp;", "),(IF(Z1326&lt;&gt;Z1325,IF(ISBLANK(F$2),T1326&amp;", ",T1326&amp;" "&amp;F$2&amp;", "),IF((U1326&lt;&gt;U1325)*($G$2="Y"),"same collector, ","")))))))))&amp;(IF(ISBLANK(U1326),"",(IF(U1326&lt;&gt;U1325,U1326&amp;", ",(IF(B1326&lt;&gt;B1325,U1326&amp;", ",IF(Z1326&lt;&gt;Z1325,U1326&amp;", ",(IF(T1326&lt;&gt;T1325,IF((T1326&lt;&gt;T1325)*($G$2="Y"),"same date, ", ""),IF((T1326=T1325)*(U1326=U1325)*(S1326&lt;&gt;S1325)*($G$2="Y"),"same collector and date, ", ""))))))))))&amp;(IF(ISBLANK(V1326),"",V1326&amp;", "))&amp;IF((AA1326&lt;&gt;AA1327)*($H$2="y"),AD1326&amp;AE1326,IF((AA1326&lt;&gt;AA1327)*($H$2="m"),AD1326&amp;AG1326,IF(($H$2&lt;&gt;"m")*($H$2&lt;&gt;"Y"),(IF(F1326=0,"",F1326&amp;" "&amp;$F$4&amp;" "))&amp;(IF(G1326=0,"",G1326&amp;" "&amp;$G$4&amp;" "))&amp;(IF(H1326=0,"",H1326&amp;" "&amp;H$4&amp;" "))&amp;(IF(I1326=0,"",I1326&amp;" "&amp;$I$4&amp;" "))&amp;(IF(J1326=0,"",J1326&amp;" "&amp;$J$4&amp;" "))&amp;IF((ISBLANK(C1326)),"","("&amp;C1326&amp;")"),"")))&amp;IF((B1326=B1327)*(K1326=K1327)*(L1326=L1327)*(M1326=M1327),IF(($H$2&lt;&gt;"m")*($H$2&lt;&gt;"Y"), ", ", IF((ISNUMBER(FIND(")",AE1326))), ", ", "")),IF((B1326=B1327)*(K1326=K1327)*(L1326=L1327),"; ",". ")))</f>
        <v/>
      </c>
      <c r="AI1326" s="1"/>
    </row>
    <row r="1327" spans="1:35" x14ac:dyDescent="0.25">
      <c r="A1327" s="3" t="str">
        <f t="shared" si="164"/>
        <v/>
      </c>
      <c r="B1327" s="53" t="str">
        <f t="shared" si="168"/>
        <v/>
      </c>
      <c r="C1327" s="57"/>
      <c r="D1327" s="57"/>
      <c r="E1327" s="57"/>
      <c r="F1327" s="57"/>
      <c r="G1327" s="57"/>
      <c r="H1327" s="57"/>
      <c r="I1327" s="57"/>
      <c r="J1327" s="57"/>
      <c r="K1327" s="57"/>
      <c r="L1327" s="57"/>
      <c r="M1327" s="54"/>
      <c r="N1327" s="57"/>
      <c r="O1327" s="58"/>
      <c r="P1327" s="58"/>
      <c r="Q1327" s="58"/>
      <c r="R1327" s="58"/>
      <c r="S1327" s="54"/>
      <c r="T1327" s="57"/>
      <c r="U1327" s="57"/>
      <c r="V1327" s="57"/>
      <c r="W1327" s="57"/>
      <c r="X1327" s="147" t="str">
        <f>IF(ISBLANK(D1327),"",IF('order-admin-units'!$I$1&lt;&gt;"y", "", IF((K1327="")*(ISBLANK(D1327)=FALSE), 'order-admin-units'!$B$1+1, VLOOKUP(K1327, ordercountry, 2))))</f>
        <v/>
      </c>
      <c r="Y1327" s="147" t="str">
        <f>IF(ISBLANK(D1327),"",IF('order-admin-units'!$I$1&lt;&gt;"y", "", IF(L1327="", 'order-admin-units'!$B$2+1, VLOOKUP(K1327&amp;"@"&amp;L1327, orderadmin, 2))))</f>
        <v/>
      </c>
      <c r="Z1327" s="147" t="str">
        <f t="shared" si="165"/>
        <v/>
      </c>
      <c r="AA1327" s="147" t="str">
        <f t="shared" si="166"/>
        <v/>
      </c>
      <c r="AB1327" s="147" t="str">
        <f t="shared" si="167"/>
        <v/>
      </c>
      <c r="AC1327" s="147" t="str">
        <f t="shared" si="161"/>
        <v/>
      </c>
      <c r="AD1327" s="11" t="str">
        <f t="shared" si="162"/>
        <v/>
      </c>
      <c r="AE1327" s="11" t="str">
        <f t="array" ref="AE1327">IF(ISBLANK(D1327),"",IF(OR($H$2="y",$H$2="m"),IF(AA1327=AA1326,IF(OR(AB1327=$AB$4:$AB1326)=FALSE,AE1326&amp;C1327,AE1326),"("&amp;C1327)&amp;IF(AA1327=AA1328,IF(OR(AB1328=$AB$4:$AB1327)=FALSE,", ",""),") "),""))</f>
        <v/>
      </c>
      <c r="AF1327" s="11" t="str">
        <f t="shared" si="163"/>
        <v/>
      </c>
      <c r="AG1327" s="11" t="str">
        <f t="array" ref="AG1327">IF(ISBLANK(D1327),"",IF(OR($H$2="y",$H$2="m"),IF(AA1327=AA1326,IF(OR(AC1327=$AC$4:$AC1326)=FALSE,AG1326&amp;AF1327,AG1326),"("&amp;AF1327)&amp;IF(AA1327=AA1328,IF(OR(AC1328=$AC$4:$AC1327)=FALSE,", ",""),") "),""))</f>
        <v/>
      </c>
      <c r="AH1327" s="10" t="str">
        <f>IF((ISBLANK(D1327)),"",IF(D1327=D1326,AH1326,"")&amp;IF(B1326&lt;&gt;B1327,((IF(ISBLANK(E1327),$D$3&amp;"Non-type material: "&amp;$D$3,$D$3&amp;INDEX('type-categories'!$A$2:$B$100,MATCH(E1327,'type-categories'!$A$2:$A$100,0),2)&amp;$D$3))),"")&amp;(IF(K1327&lt;&gt;K1326,$C$2&amp;K1327&amp;$K$3&amp;$C$2&amp;" ",(IF(B1327&lt;&gt;B1326,$C$2&amp;K1327&amp;$K$3&amp;$C$2&amp;" ",""))))&amp;(IF(L1327="","",((IF(L1327&lt;&gt;L1326,$D$2&amp;L1327&amp;$L$3&amp;$D$2&amp;" ",IF(B1327&lt;&gt;B1326,$D$2&amp;L1327&amp;$L$3&amp;$D$2&amp;" ",""))))))&amp;(IF(M1327="","",((IF(M1327&lt;&gt;M1326,$E$2&amp;M1327&amp;$E$2&amp;","&amp;" ",IF(B1327&lt;&gt;B1326,$E$2&amp;M1327&amp;$E$2&amp;",",""))))))&amp;(IF(N1327="","",IF(N1327&lt;&gt;N1326,N1327&amp;", ",IF(B1327&lt;&gt;B1326,N1327&amp;", ",""))))&amp;(IF(ISBLANK(O1327),"",(IF(O1327&lt;&gt;O1326,O1327&amp;", ",IF(B1327&lt;&gt;B1326,O1327&amp;", ","")))))&amp;(IF(ISBLANK(P1327),"",(IF(P1327&lt;&gt;P1326,P1327&amp;", ",IF(B1327&lt;&gt;B1326,P1327&amp;", ",IF(Z1327&lt;&gt;Z1326,P1327&amp;", ",""))))))&amp;(IF(ISBLANK(Q1327),"",(IF(Q1327&lt;&gt;Q1326,Q1327&amp;", ",IF(B1327&lt;&gt;B1326,Q1327&amp;", ",IF(Z1327&lt;&gt;Z1326,Q1327&amp;", ",""))))))&amp;(IF(ISBLANK(R1327),"",(IF(R1327&lt;&gt;R1326,R1327&amp;"m, ",IF(B1327&lt;&gt;B1326,R1327&amp;"m, ",IF(Z1327&lt;&gt;Z1326,R1327&amp;"m, ",""))))))&amp;IF(ISBLANK(S1327),"",(IF(B1327&lt;&gt;B1326,S1327&amp;", ",IF(S1327&lt;&gt;S1326,IF((Z1327=Z1326),"same locality "&amp;S1327&amp;", ",S1327&amp;", "),""))))&amp;(IF(ISBLANK(T1327),"",(IF(T1327&lt;&gt;T1326,IF(ISBLANK(F$2),T1327&amp;", ",T1327&amp;" "&amp;F$2&amp;", "),(IF(B1327&lt;&gt;B1326,IF(ISBLANK(F$2),T1327&amp;", ",T1327&amp;" "&amp;F$2&amp;", "),(IF(Z1327&lt;&gt;Z1326,IF(ISBLANK(F$2),T1327&amp;", ",T1327&amp;" "&amp;F$2&amp;", "),IF((U1327&lt;&gt;U1326)*($G$2="Y"),"same collector, ","")))))))))&amp;(IF(ISBLANK(U1327),"",(IF(U1327&lt;&gt;U1326,U1327&amp;", ",(IF(B1327&lt;&gt;B1326,U1327&amp;", ",IF(Z1327&lt;&gt;Z1326,U1327&amp;", ",(IF(T1327&lt;&gt;T1326,IF((T1327&lt;&gt;T1326)*($G$2="Y"),"same date, ", ""),IF((T1327=T1326)*(U1327=U1326)*(S1327&lt;&gt;S1326)*($G$2="Y"),"same collector and date, ", ""))))))))))&amp;(IF(ISBLANK(V1327),"",V1327&amp;", "))&amp;IF((AA1327&lt;&gt;AA1328)*($H$2="y"),AD1327&amp;AE1327,IF((AA1327&lt;&gt;AA1328)*($H$2="m"),AD1327&amp;AG1327,IF(($H$2&lt;&gt;"m")*($H$2&lt;&gt;"Y"),(IF(F1327=0,"",F1327&amp;" "&amp;$F$4&amp;" "))&amp;(IF(G1327=0,"",G1327&amp;" "&amp;$G$4&amp;" "))&amp;(IF(H1327=0,"",H1327&amp;" "&amp;H$4&amp;" "))&amp;(IF(I1327=0,"",I1327&amp;" "&amp;$I$4&amp;" "))&amp;(IF(J1327=0,"",J1327&amp;" "&amp;$J$4&amp;" "))&amp;IF((ISBLANK(C1327)),"","("&amp;C1327&amp;")"),"")))&amp;IF((B1327=B1328)*(K1327=K1328)*(L1327=L1328)*(M1327=M1328),IF(($H$2&lt;&gt;"m")*($H$2&lt;&gt;"Y"), ", ", IF((ISNUMBER(FIND(")",AE1327))), ", ", "")),IF((B1327=B1328)*(K1327=K1328)*(L1327=L1328),"; ",". ")))</f>
        <v/>
      </c>
      <c r="AI1327" s="1"/>
    </row>
    <row r="1328" spans="1:35" x14ac:dyDescent="0.25">
      <c r="A1328" s="3" t="str">
        <f t="shared" si="164"/>
        <v/>
      </c>
      <c r="B1328" s="53" t="str">
        <f t="shared" si="168"/>
        <v/>
      </c>
      <c r="C1328" s="57"/>
      <c r="D1328" s="57"/>
      <c r="E1328" s="57"/>
      <c r="F1328" s="57"/>
      <c r="G1328" s="57"/>
      <c r="H1328" s="57"/>
      <c r="I1328" s="57"/>
      <c r="J1328" s="57"/>
      <c r="K1328" s="57"/>
      <c r="L1328" s="57"/>
      <c r="M1328" s="54"/>
      <c r="N1328" s="57"/>
      <c r="O1328" s="58"/>
      <c r="P1328" s="58"/>
      <c r="Q1328" s="58"/>
      <c r="R1328" s="58"/>
      <c r="S1328" s="54"/>
      <c r="T1328" s="57"/>
      <c r="U1328" s="57"/>
      <c r="V1328" s="57"/>
      <c r="W1328" s="57"/>
      <c r="X1328" s="147" t="str">
        <f>IF(ISBLANK(D1328),"",IF('order-admin-units'!$I$1&lt;&gt;"y", "", IF((K1328="")*(ISBLANK(D1328)=FALSE), 'order-admin-units'!$B$1+1, VLOOKUP(K1328, ordercountry, 2))))</f>
        <v/>
      </c>
      <c r="Y1328" s="147" t="str">
        <f>IF(ISBLANK(D1328),"",IF('order-admin-units'!$I$1&lt;&gt;"y", "", IF(L1328="", 'order-admin-units'!$B$2+1, VLOOKUP(K1328&amp;"@"&amp;L1328, orderadmin, 2))))</f>
        <v/>
      </c>
      <c r="Z1328" s="147" t="str">
        <f t="shared" si="165"/>
        <v/>
      </c>
      <c r="AA1328" s="147" t="str">
        <f t="shared" si="166"/>
        <v/>
      </c>
      <c r="AB1328" s="147" t="str">
        <f t="shared" si="167"/>
        <v/>
      </c>
      <c r="AC1328" s="147" t="str">
        <f t="shared" si="161"/>
        <v/>
      </c>
      <c r="AD1328" s="11" t="str">
        <f t="shared" si="162"/>
        <v/>
      </c>
      <c r="AE1328" s="11" t="str">
        <f t="array" ref="AE1328">IF(ISBLANK(D1328),"",IF(OR($H$2="y",$H$2="m"),IF(AA1328=AA1327,IF(OR(AB1328=$AB$4:$AB1327)=FALSE,AE1327&amp;C1328,AE1327),"("&amp;C1328)&amp;IF(AA1328=AA1329,IF(OR(AB1329=$AB$4:$AB1328)=FALSE,", ",""),") "),""))</f>
        <v/>
      </c>
      <c r="AF1328" s="11" t="str">
        <f t="shared" si="163"/>
        <v/>
      </c>
      <c r="AG1328" s="11" t="str">
        <f t="array" ref="AG1328">IF(ISBLANK(D1328),"",IF(OR($H$2="y",$H$2="m"),IF(AA1328=AA1327,IF(OR(AC1328=$AC$4:$AC1327)=FALSE,AG1327&amp;AF1328,AG1327),"("&amp;AF1328)&amp;IF(AA1328=AA1329,IF(OR(AC1329=$AC$4:$AC1328)=FALSE,", ",""),") "),""))</f>
        <v/>
      </c>
      <c r="AH1328" s="10" t="str">
        <f>IF((ISBLANK(D1328)),"",IF(D1328=D1327,AH1327,"")&amp;IF(B1327&lt;&gt;B1328,((IF(ISBLANK(E1328),$D$3&amp;"Non-type material: "&amp;$D$3,$D$3&amp;INDEX('type-categories'!$A$2:$B$100,MATCH(E1328,'type-categories'!$A$2:$A$100,0),2)&amp;$D$3))),"")&amp;(IF(K1328&lt;&gt;K1327,$C$2&amp;K1328&amp;$K$3&amp;$C$2&amp;" ",(IF(B1328&lt;&gt;B1327,$C$2&amp;K1328&amp;$K$3&amp;$C$2&amp;" ",""))))&amp;(IF(L1328="","",((IF(L1328&lt;&gt;L1327,$D$2&amp;L1328&amp;$L$3&amp;$D$2&amp;" ",IF(B1328&lt;&gt;B1327,$D$2&amp;L1328&amp;$L$3&amp;$D$2&amp;" ",""))))))&amp;(IF(M1328="","",((IF(M1328&lt;&gt;M1327,$E$2&amp;M1328&amp;$E$2&amp;","&amp;" ",IF(B1328&lt;&gt;B1327,$E$2&amp;M1328&amp;$E$2&amp;",",""))))))&amp;(IF(N1328="","",IF(N1328&lt;&gt;N1327,N1328&amp;", ",IF(B1328&lt;&gt;B1327,N1328&amp;", ",""))))&amp;(IF(ISBLANK(O1328),"",(IF(O1328&lt;&gt;O1327,O1328&amp;", ",IF(B1328&lt;&gt;B1327,O1328&amp;", ","")))))&amp;(IF(ISBLANK(P1328),"",(IF(P1328&lt;&gt;P1327,P1328&amp;", ",IF(B1328&lt;&gt;B1327,P1328&amp;", ",IF(Z1328&lt;&gt;Z1327,P1328&amp;", ",""))))))&amp;(IF(ISBLANK(Q1328),"",(IF(Q1328&lt;&gt;Q1327,Q1328&amp;", ",IF(B1328&lt;&gt;B1327,Q1328&amp;", ",IF(Z1328&lt;&gt;Z1327,Q1328&amp;", ",""))))))&amp;(IF(ISBLANK(R1328),"",(IF(R1328&lt;&gt;R1327,R1328&amp;"m, ",IF(B1328&lt;&gt;B1327,R1328&amp;"m, ",IF(Z1328&lt;&gt;Z1327,R1328&amp;"m, ",""))))))&amp;IF(ISBLANK(S1328),"",(IF(B1328&lt;&gt;B1327,S1328&amp;", ",IF(S1328&lt;&gt;S1327,IF((Z1328=Z1327),"same locality "&amp;S1328&amp;", ",S1328&amp;", "),""))))&amp;(IF(ISBLANK(T1328),"",(IF(T1328&lt;&gt;T1327,IF(ISBLANK(F$2),T1328&amp;", ",T1328&amp;" "&amp;F$2&amp;", "),(IF(B1328&lt;&gt;B1327,IF(ISBLANK(F$2),T1328&amp;", ",T1328&amp;" "&amp;F$2&amp;", "),(IF(Z1328&lt;&gt;Z1327,IF(ISBLANK(F$2),T1328&amp;", ",T1328&amp;" "&amp;F$2&amp;", "),IF((U1328&lt;&gt;U1327)*($G$2="Y"),"same collector, ","")))))))))&amp;(IF(ISBLANK(U1328),"",(IF(U1328&lt;&gt;U1327,U1328&amp;", ",(IF(B1328&lt;&gt;B1327,U1328&amp;", ",IF(Z1328&lt;&gt;Z1327,U1328&amp;", ",(IF(T1328&lt;&gt;T1327,IF((T1328&lt;&gt;T1327)*($G$2="Y"),"same date, ", ""),IF((T1328=T1327)*(U1328=U1327)*(S1328&lt;&gt;S1327)*($G$2="Y"),"same collector and date, ", ""))))))))))&amp;(IF(ISBLANK(V1328),"",V1328&amp;", "))&amp;IF((AA1328&lt;&gt;AA1329)*($H$2="y"),AD1328&amp;AE1328,IF((AA1328&lt;&gt;AA1329)*($H$2="m"),AD1328&amp;AG1328,IF(($H$2&lt;&gt;"m")*($H$2&lt;&gt;"Y"),(IF(F1328=0,"",F1328&amp;" "&amp;$F$4&amp;" "))&amp;(IF(G1328=0,"",G1328&amp;" "&amp;$G$4&amp;" "))&amp;(IF(H1328=0,"",H1328&amp;" "&amp;H$4&amp;" "))&amp;(IF(I1328=0,"",I1328&amp;" "&amp;$I$4&amp;" "))&amp;(IF(J1328=0,"",J1328&amp;" "&amp;$J$4&amp;" "))&amp;IF((ISBLANK(C1328)),"","("&amp;C1328&amp;")"),"")))&amp;IF((B1328=B1329)*(K1328=K1329)*(L1328=L1329)*(M1328=M1329),IF(($H$2&lt;&gt;"m")*($H$2&lt;&gt;"Y"), ", ", IF((ISNUMBER(FIND(")",AE1328))), ", ", "")),IF((B1328=B1329)*(K1328=K1329)*(L1328=L1329),"; ",". ")))</f>
        <v/>
      </c>
      <c r="AI1328" s="1"/>
    </row>
    <row r="1329" spans="1:35" x14ac:dyDescent="0.25">
      <c r="A1329" s="3" t="str">
        <f t="shared" si="164"/>
        <v/>
      </c>
      <c r="B1329" s="53" t="str">
        <f t="shared" si="168"/>
        <v/>
      </c>
      <c r="C1329" s="57"/>
      <c r="D1329" s="57"/>
      <c r="E1329" s="57"/>
      <c r="F1329" s="57"/>
      <c r="G1329" s="57"/>
      <c r="H1329" s="57"/>
      <c r="I1329" s="57"/>
      <c r="J1329" s="57"/>
      <c r="K1329" s="57"/>
      <c r="L1329" s="57"/>
      <c r="M1329" s="54"/>
      <c r="N1329" s="57"/>
      <c r="O1329" s="58"/>
      <c r="P1329" s="58"/>
      <c r="Q1329" s="58"/>
      <c r="R1329" s="58"/>
      <c r="S1329" s="54"/>
      <c r="T1329" s="57"/>
      <c r="U1329" s="57"/>
      <c r="V1329" s="57"/>
      <c r="W1329" s="57"/>
      <c r="X1329" s="147" t="str">
        <f>IF(ISBLANK(D1329),"",IF('order-admin-units'!$I$1&lt;&gt;"y", "", IF((K1329="")*(ISBLANK(D1329)=FALSE), 'order-admin-units'!$B$1+1, VLOOKUP(K1329, ordercountry, 2))))</f>
        <v/>
      </c>
      <c r="Y1329" s="147" t="str">
        <f>IF(ISBLANK(D1329),"",IF('order-admin-units'!$I$1&lt;&gt;"y", "", IF(L1329="", 'order-admin-units'!$B$2+1, VLOOKUP(K1329&amp;"@"&amp;L1329, orderadmin, 2))))</f>
        <v/>
      </c>
      <c r="Z1329" s="147" t="str">
        <f t="shared" si="165"/>
        <v/>
      </c>
      <c r="AA1329" s="147" t="str">
        <f t="shared" si="166"/>
        <v/>
      </c>
      <c r="AB1329" s="147" t="str">
        <f t="shared" si="167"/>
        <v/>
      </c>
      <c r="AC1329" s="147" t="str">
        <f t="shared" si="161"/>
        <v/>
      </c>
      <c r="AD1329" s="11" t="str">
        <f t="shared" si="162"/>
        <v/>
      </c>
      <c r="AE1329" s="11" t="str">
        <f t="array" ref="AE1329">IF(ISBLANK(D1329),"",IF(OR($H$2="y",$H$2="m"),IF(AA1329=AA1328,IF(OR(AB1329=$AB$4:$AB1328)=FALSE,AE1328&amp;C1329,AE1328),"("&amp;C1329)&amp;IF(AA1329=AA1330,IF(OR(AB1330=$AB$4:$AB1329)=FALSE,", ",""),") "),""))</f>
        <v/>
      </c>
      <c r="AF1329" s="11" t="str">
        <f t="shared" si="163"/>
        <v/>
      </c>
      <c r="AG1329" s="11" t="str">
        <f t="array" ref="AG1329">IF(ISBLANK(D1329),"",IF(OR($H$2="y",$H$2="m"),IF(AA1329=AA1328,IF(OR(AC1329=$AC$4:$AC1328)=FALSE,AG1328&amp;AF1329,AG1328),"("&amp;AF1329)&amp;IF(AA1329=AA1330,IF(OR(AC1330=$AC$4:$AC1329)=FALSE,", ",""),") "),""))</f>
        <v/>
      </c>
      <c r="AH1329" s="10" t="str">
        <f>IF((ISBLANK(D1329)),"",IF(D1329=D1328,AH1328,"")&amp;IF(B1328&lt;&gt;B1329,((IF(ISBLANK(E1329),$D$3&amp;"Non-type material: "&amp;$D$3,$D$3&amp;INDEX('type-categories'!$A$2:$B$100,MATCH(E1329,'type-categories'!$A$2:$A$100,0),2)&amp;$D$3))),"")&amp;(IF(K1329&lt;&gt;K1328,$C$2&amp;K1329&amp;$K$3&amp;$C$2&amp;" ",(IF(B1329&lt;&gt;B1328,$C$2&amp;K1329&amp;$K$3&amp;$C$2&amp;" ",""))))&amp;(IF(L1329="","",((IF(L1329&lt;&gt;L1328,$D$2&amp;L1329&amp;$L$3&amp;$D$2&amp;" ",IF(B1329&lt;&gt;B1328,$D$2&amp;L1329&amp;$L$3&amp;$D$2&amp;" ",""))))))&amp;(IF(M1329="","",((IF(M1329&lt;&gt;M1328,$E$2&amp;M1329&amp;$E$2&amp;","&amp;" ",IF(B1329&lt;&gt;B1328,$E$2&amp;M1329&amp;$E$2&amp;",",""))))))&amp;(IF(N1329="","",IF(N1329&lt;&gt;N1328,N1329&amp;", ",IF(B1329&lt;&gt;B1328,N1329&amp;", ",""))))&amp;(IF(ISBLANK(O1329),"",(IF(O1329&lt;&gt;O1328,O1329&amp;", ",IF(B1329&lt;&gt;B1328,O1329&amp;", ","")))))&amp;(IF(ISBLANK(P1329),"",(IF(P1329&lt;&gt;P1328,P1329&amp;", ",IF(B1329&lt;&gt;B1328,P1329&amp;", ",IF(Z1329&lt;&gt;Z1328,P1329&amp;", ",""))))))&amp;(IF(ISBLANK(Q1329),"",(IF(Q1329&lt;&gt;Q1328,Q1329&amp;", ",IF(B1329&lt;&gt;B1328,Q1329&amp;", ",IF(Z1329&lt;&gt;Z1328,Q1329&amp;", ",""))))))&amp;(IF(ISBLANK(R1329),"",(IF(R1329&lt;&gt;R1328,R1329&amp;"m, ",IF(B1329&lt;&gt;B1328,R1329&amp;"m, ",IF(Z1329&lt;&gt;Z1328,R1329&amp;"m, ",""))))))&amp;IF(ISBLANK(S1329),"",(IF(B1329&lt;&gt;B1328,S1329&amp;", ",IF(S1329&lt;&gt;S1328,IF((Z1329=Z1328),"same locality "&amp;S1329&amp;", ",S1329&amp;", "),""))))&amp;(IF(ISBLANK(T1329),"",(IF(T1329&lt;&gt;T1328,IF(ISBLANK(F$2),T1329&amp;", ",T1329&amp;" "&amp;F$2&amp;", "),(IF(B1329&lt;&gt;B1328,IF(ISBLANK(F$2),T1329&amp;", ",T1329&amp;" "&amp;F$2&amp;", "),(IF(Z1329&lt;&gt;Z1328,IF(ISBLANK(F$2),T1329&amp;", ",T1329&amp;" "&amp;F$2&amp;", "),IF((U1329&lt;&gt;U1328)*($G$2="Y"),"same collector, ","")))))))))&amp;(IF(ISBLANK(U1329),"",(IF(U1329&lt;&gt;U1328,U1329&amp;", ",(IF(B1329&lt;&gt;B1328,U1329&amp;", ",IF(Z1329&lt;&gt;Z1328,U1329&amp;", ",(IF(T1329&lt;&gt;T1328,IF((T1329&lt;&gt;T1328)*($G$2="Y"),"same date, ", ""),IF((T1329=T1328)*(U1329=U1328)*(S1329&lt;&gt;S1328)*($G$2="Y"),"same collector and date, ", ""))))))))))&amp;(IF(ISBLANK(V1329),"",V1329&amp;", "))&amp;IF((AA1329&lt;&gt;AA1330)*($H$2="y"),AD1329&amp;AE1329,IF((AA1329&lt;&gt;AA1330)*($H$2="m"),AD1329&amp;AG1329,IF(($H$2&lt;&gt;"m")*($H$2&lt;&gt;"Y"),(IF(F1329=0,"",F1329&amp;" "&amp;$F$4&amp;" "))&amp;(IF(G1329=0,"",G1329&amp;" "&amp;$G$4&amp;" "))&amp;(IF(H1329=0,"",H1329&amp;" "&amp;H$4&amp;" "))&amp;(IF(I1329=0,"",I1329&amp;" "&amp;$I$4&amp;" "))&amp;(IF(J1329=0,"",J1329&amp;" "&amp;$J$4&amp;" "))&amp;IF((ISBLANK(C1329)),"","("&amp;C1329&amp;")"),"")))&amp;IF((B1329=B1330)*(K1329=K1330)*(L1329=L1330)*(M1329=M1330),IF(($H$2&lt;&gt;"m")*($H$2&lt;&gt;"Y"), ", ", IF((ISNUMBER(FIND(")",AE1329))), ", ", "")),IF((B1329=B1330)*(K1329=K1330)*(L1329=L1330),"; ",". ")))</f>
        <v/>
      </c>
      <c r="AI1329" s="1"/>
    </row>
    <row r="1330" spans="1:35" x14ac:dyDescent="0.25">
      <c r="A1330" s="3" t="str">
        <f t="shared" si="164"/>
        <v/>
      </c>
      <c r="B1330" s="53" t="str">
        <f t="shared" si="168"/>
        <v/>
      </c>
      <c r="C1330" s="57"/>
      <c r="D1330" s="57"/>
      <c r="E1330" s="57"/>
      <c r="F1330" s="57"/>
      <c r="G1330" s="57"/>
      <c r="H1330" s="57"/>
      <c r="I1330" s="57"/>
      <c r="J1330" s="57"/>
      <c r="K1330" s="57"/>
      <c r="L1330" s="57"/>
      <c r="M1330" s="54"/>
      <c r="N1330" s="57"/>
      <c r="O1330" s="58"/>
      <c r="P1330" s="58"/>
      <c r="Q1330" s="58"/>
      <c r="R1330" s="58"/>
      <c r="S1330" s="54"/>
      <c r="T1330" s="57"/>
      <c r="U1330" s="57"/>
      <c r="V1330" s="57"/>
      <c r="W1330" s="57"/>
      <c r="X1330" s="147" t="str">
        <f>IF(ISBLANK(D1330),"",IF('order-admin-units'!$I$1&lt;&gt;"y", "", IF((K1330="")*(ISBLANK(D1330)=FALSE), 'order-admin-units'!$B$1+1, VLOOKUP(K1330, ordercountry, 2))))</f>
        <v/>
      </c>
      <c r="Y1330" s="147" t="str">
        <f>IF(ISBLANK(D1330),"",IF('order-admin-units'!$I$1&lt;&gt;"y", "", IF(L1330="", 'order-admin-units'!$B$2+1, VLOOKUP(K1330&amp;"@"&amp;L1330, orderadmin, 2))))</f>
        <v/>
      </c>
      <c r="Z1330" s="147" t="str">
        <f t="shared" si="165"/>
        <v/>
      </c>
      <c r="AA1330" s="147" t="str">
        <f t="shared" si="166"/>
        <v/>
      </c>
      <c r="AB1330" s="147" t="str">
        <f t="shared" si="167"/>
        <v/>
      </c>
      <c r="AC1330" s="147" t="str">
        <f t="shared" si="161"/>
        <v/>
      </c>
      <c r="AD1330" s="11" t="str">
        <f t="shared" si="162"/>
        <v/>
      </c>
      <c r="AE1330" s="11" t="str">
        <f t="array" ref="AE1330">IF(ISBLANK(D1330),"",IF(OR($H$2="y",$H$2="m"),IF(AA1330=AA1329,IF(OR(AB1330=$AB$4:$AB1329)=FALSE,AE1329&amp;C1330,AE1329),"("&amp;C1330)&amp;IF(AA1330=AA1331,IF(OR(AB1331=$AB$4:$AB1330)=FALSE,", ",""),") "),""))</f>
        <v/>
      </c>
      <c r="AF1330" s="11" t="str">
        <f t="shared" si="163"/>
        <v/>
      </c>
      <c r="AG1330" s="11" t="str">
        <f t="array" ref="AG1330">IF(ISBLANK(D1330),"",IF(OR($H$2="y",$H$2="m"),IF(AA1330=AA1329,IF(OR(AC1330=$AC$4:$AC1329)=FALSE,AG1329&amp;AF1330,AG1329),"("&amp;AF1330)&amp;IF(AA1330=AA1331,IF(OR(AC1331=$AC$4:$AC1330)=FALSE,", ",""),") "),""))</f>
        <v/>
      </c>
      <c r="AH1330" s="10" t="str">
        <f>IF((ISBLANK(D1330)),"",IF(D1330=D1329,AH1329,"")&amp;IF(B1329&lt;&gt;B1330,((IF(ISBLANK(E1330),$D$3&amp;"Non-type material: "&amp;$D$3,$D$3&amp;INDEX('type-categories'!$A$2:$B$100,MATCH(E1330,'type-categories'!$A$2:$A$100,0),2)&amp;$D$3))),"")&amp;(IF(K1330&lt;&gt;K1329,$C$2&amp;K1330&amp;$K$3&amp;$C$2&amp;" ",(IF(B1330&lt;&gt;B1329,$C$2&amp;K1330&amp;$K$3&amp;$C$2&amp;" ",""))))&amp;(IF(L1330="","",((IF(L1330&lt;&gt;L1329,$D$2&amp;L1330&amp;$L$3&amp;$D$2&amp;" ",IF(B1330&lt;&gt;B1329,$D$2&amp;L1330&amp;$L$3&amp;$D$2&amp;" ",""))))))&amp;(IF(M1330="","",((IF(M1330&lt;&gt;M1329,$E$2&amp;M1330&amp;$E$2&amp;","&amp;" ",IF(B1330&lt;&gt;B1329,$E$2&amp;M1330&amp;$E$2&amp;",",""))))))&amp;(IF(N1330="","",IF(N1330&lt;&gt;N1329,N1330&amp;", ",IF(B1330&lt;&gt;B1329,N1330&amp;", ",""))))&amp;(IF(ISBLANK(O1330),"",(IF(O1330&lt;&gt;O1329,O1330&amp;", ",IF(B1330&lt;&gt;B1329,O1330&amp;", ","")))))&amp;(IF(ISBLANK(P1330),"",(IF(P1330&lt;&gt;P1329,P1330&amp;", ",IF(B1330&lt;&gt;B1329,P1330&amp;", ",IF(Z1330&lt;&gt;Z1329,P1330&amp;", ",""))))))&amp;(IF(ISBLANK(Q1330),"",(IF(Q1330&lt;&gt;Q1329,Q1330&amp;", ",IF(B1330&lt;&gt;B1329,Q1330&amp;", ",IF(Z1330&lt;&gt;Z1329,Q1330&amp;", ",""))))))&amp;(IF(ISBLANK(R1330),"",(IF(R1330&lt;&gt;R1329,R1330&amp;"m, ",IF(B1330&lt;&gt;B1329,R1330&amp;"m, ",IF(Z1330&lt;&gt;Z1329,R1330&amp;"m, ",""))))))&amp;IF(ISBLANK(S1330),"",(IF(B1330&lt;&gt;B1329,S1330&amp;", ",IF(S1330&lt;&gt;S1329,IF((Z1330=Z1329),"same locality "&amp;S1330&amp;", ",S1330&amp;", "),""))))&amp;(IF(ISBLANK(T1330),"",(IF(T1330&lt;&gt;T1329,IF(ISBLANK(F$2),T1330&amp;", ",T1330&amp;" "&amp;F$2&amp;", "),(IF(B1330&lt;&gt;B1329,IF(ISBLANK(F$2),T1330&amp;", ",T1330&amp;" "&amp;F$2&amp;", "),(IF(Z1330&lt;&gt;Z1329,IF(ISBLANK(F$2),T1330&amp;", ",T1330&amp;" "&amp;F$2&amp;", "),IF((U1330&lt;&gt;U1329)*($G$2="Y"),"same collector, ","")))))))))&amp;(IF(ISBLANK(U1330),"",(IF(U1330&lt;&gt;U1329,U1330&amp;", ",(IF(B1330&lt;&gt;B1329,U1330&amp;", ",IF(Z1330&lt;&gt;Z1329,U1330&amp;", ",(IF(T1330&lt;&gt;T1329,IF((T1330&lt;&gt;T1329)*($G$2="Y"),"same date, ", ""),IF((T1330=T1329)*(U1330=U1329)*(S1330&lt;&gt;S1329)*($G$2="Y"),"same collector and date, ", ""))))))))))&amp;(IF(ISBLANK(V1330),"",V1330&amp;", "))&amp;IF((AA1330&lt;&gt;AA1331)*($H$2="y"),AD1330&amp;AE1330,IF((AA1330&lt;&gt;AA1331)*($H$2="m"),AD1330&amp;AG1330,IF(($H$2&lt;&gt;"m")*($H$2&lt;&gt;"Y"),(IF(F1330=0,"",F1330&amp;" "&amp;$F$4&amp;" "))&amp;(IF(G1330=0,"",G1330&amp;" "&amp;$G$4&amp;" "))&amp;(IF(H1330=0,"",H1330&amp;" "&amp;H$4&amp;" "))&amp;(IF(I1330=0,"",I1330&amp;" "&amp;$I$4&amp;" "))&amp;(IF(J1330=0,"",J1330&amp;" "&amp;$J$4&amp;" "))&amp;IF((ISBLANK(C1330)),"","("&amp;C1330&amp;")"),"")))&amp;IF((B1330=B1331)*(K1330=K1331)*(L1330=L1331)*(M1330=M1331),IF(($H$2&lt;&gt;"m")*($H$2&lt;&gt;"Y"), ", ", IF((ISNUMBER(FIND(")",AE1330))), ", ", "")),IF((B1330=B1331)*(K1330=K1331)*(L1330=L1331),"; ",". ")))</f>
        <v/>
      </c>
      <c r="AI1330" s="1"/>
    </row>
    <row r="1331" spans="1:35" x14ac:dyDescent="0.25">
      <c r="A1331" s="3" t="str">
        <f t="shared" si="164"/>
        <v/>
      </c>
      <c r="B1331" s="53" t="str">
        <f t="shared" si="168"/>
        <v/>
      </c>
      <c r="C1331" s="57"/>
      <c r="D1331" s="57"/>
      <c r="E1331" s="57"/>
      <c r="F1331" s="57"/>
      <c r="G1331" s="57"/>
      <c r="H1331" s="57"/>
      <c r="I1331" s="57"/>
      <c r="J1331" s="57"/>
      <c r="K1331" s="57"/>
      <c r="L1331" s="57"/>
      <c r="M1331" s="54"/>
      <c r="N1331" s="57"/>
      <c r="O1331" s="58"/>
      <c r="P1331" s="58"/>
      <c r="Q1331" s="58"/>
      <c r="R1331" s="58"/>
      <c r="S1331" s="54"/>
      <c r="T1331" s="57"/>
      <c r="U1331" s="57"/>
      <c r="V1331" s="57"/>
      <c r="W1331" s="57"/>
      <c r="X1331" s="147" t="str">
        <f>IF(ISBLANK(D1331),"",IF('order-admin-units'!$I$1&lt;&gt;"y", "", IF((K1331="")*(ISBLANK(D1331)=FALSE), 'order-admin-units'!$B$1+1, VLOOKUP(K1331, ordercountry, 2))))</f>
        <v/>
      </c>
      <c r="Y1331" s="147" t="str">
        <f>IF(ISBLANK(D1331),"",IF('order-admin-units'!$I$1&lt;&gt;"y", "", IF(L1331="", 'order-admin-units'!$B$2+1, VLOOKUP(K1331&amp;"@"&amp;L1331, orderadmin, 2))))</f>
        <v/>
      </c>
      <c r="Z1331" s="147" t="str">
        <f t="shared" si="165"/>
        <v/>
      </c>
      <c r="AA1331" s="147" t="str">
        <f t="shared" si="166"/>
        <v/>
      </c>
      <c r="AB1331" s="147" t="str">
        <f t="shared" si="167"/>
        <v/>
      </c>
      <c r="AC1331" s="147" t="str">
        <f t="shared" si="161"/>
        <v/>
      </c>
      <c r="AD1331" s="11" t="str">
        <f t="shared" si="162"/>
        <v/>
      </c>
      <c r="AE1331" s="11" t="str">
        <f t="array" ref="AE1331">IF(ISBLANK(D1331),"",IF(OR($H$2="y",$H$2="m"),IF(AA1331=AA1330,IF(OR(AB1331=$AB$4:$AB1330)=FALSE,AE1330&amp;C1331,AE1330),"("&amp;C1331)&amp;IF(AA1331=AA1332,IF(OR(AB1332=$AB$4:$AB1331)=FALSE,", ",""),") "),""))</f>
        <v/>
      </c>
      <c r="AF1331" s="11" t="str">
        <f t="shared" si="163"/>
        <v/>
      </c>
      <c r="AG1331" s="11" t="str">
        <f t="array" ref="AG1331">IF(ISBLANK(D1331),"",IF(OR($H$2="y",$H$2="m"),IF(AA1331=AA1330,IF(OR(AC1331=$AC$4:$AC1330)=FALSE,AG1330&amp;AF1331,AG1330),"("&amp;AF1331)&amp;IF(AA1331=AA1332,IF(OR(AC1332=$AC$4:$AC1331)=FALSE,", ",""),") "),""))</f>
        <v/>
      </c>
      <c r="AH1331" s="10" t="str">
        <f>IF((ISBLANK(D1331)),"",IF(D1331=D1330,AH1330,"")&amp;IF(B1330&lt;&gt;B1331,((IF(ISBLANK(E1331),$D$3&amp;"Non-type material: "&amp;$D$3,$D$3&amp;INDEX('type-categories'!$A$2:$B$100,MATCH(E1331,'type-categories'!$A$2:$A$100,0),2)&amp;$D$3))),"")&amp;(IF(K1331&lt;&gt;K1330,$C$2&amp;K1331&amp;$K$3&amp;$C$2&amp;" ",(IF(B1331&lt;&gt;B1330,$C$2&amp;K1331&amp;$K$3&amp;$C$2&amp;" ",""))))&amp;(IF(L1331="","",((IF(L1331&lt;&gt;L1330,$D$2&amp;L1331&amp;$L$3&amp;$D$2&amp;" ",IF(B1331&lt;&gt;B1330,$D$2&amp;L1331&amp;$L$3&amp;$D$2&amp;" ",""))))))&amp;(IF(M1331="","",((IF(M1331&lt;&gt;M1330,$E$2&amp;M1331&amp;$E$2&amp;","&amp;" ",IF(B1331&lt;&gt;B1330,$E$2&amp;M1331&amp;$E$2&amp;",",""))))))&amp;(IF(N1331="","",IF(N1331&lt;&gt;N1330,N1331&amp;", ",IF(B1331&lt;&gt;B1330,N1331&amp;", ",""))))&amp;(IF(ISBLANK(O1331),"",(IF(O1331&lt;&gt;O1330,O1331&amp;", ",IF(B1331&lt;&gt;B1330,O1331&amp;", ","")))))&amp;(IF(ISBLANK(P1331),"",(IF(P1331&lt;&gt;P1330,P1331&amp;", ",IF(B1331&lt;&gt;B1330,P1331&amp;", ",IF(Z1331&lt;&gt;Z1330,P1331&amp;", ",""))))))&amp;(IF(ISBLANK(Q1331),"",(IF(Q1331&lt;&gt;Q1330,Q1331&amp;", ",IF(B1331&lt;&gt;B1330,Q1331&amp;", ",IF(Z1331&lt;&gt;Z1330,Q1331&amp;", ",""))))))&amp;(IF(ISBLANK(R1331),"",(IF(R1331&lt;&gt;R1330,R1331&amp;"m, ",IF(B1331&lt;&gt;B1330,R1331&amp;"m, ",IF(Z1331&lt;&gt;Z1330,R1331&amp;"m, ",""))))))&amp;IF(ISBLANK(S1331),"",(IF(B1331&lt;&gt;B1330,S1331&amp;", ",IF(S1331&lt;&gt;S1330,IF((Z1331=Z1330),"same locality "&amp;S1331&amp;", ",S1331&amp;", "),""))))&amp;(IF(ISBLANK(T1331),"",(IF(T1331&lt;&gt;T1330,IF(ISBLANK(F$2),T1331&amp;", ",T1331&amp;" "&amp;F$2&amp;", "),(IF(B1331&lt;&gt;B1330,IF(ISBLANK(F$2),T1331&amp;", ",T1331&amp;" "&amp;F$2&amp;", "),(IF(Z1331&lt;&gt;Z1330,IF(ISBLANK(F$2),T1331&amp;", ",T1331&amp;" "&amp;F$2&amp;", "),IF((U1331&lt;&gt;U1330)*($G$2="Y"),"same collector, ","")))))))))&amp;(IF(ISBLANK(U1331),"",(IF(U1331&lt;&gt;U1330,U1331&amp;", ",(IF(B1331&lt;&gt;B1330,U1331&amp;", ",IF(Z1331&lt;&gt;Z1330,U1331&amp;", ",(IF(T1331&lt;&gt;T1330,IF((T1331&lt;&gt;T1330)*($G$2="Y"),"same date, ", ""),IF((T1331=T1330)*(U1331=U1330)*(S1331&lt;&gt;S1330)*($G$2="Y"),"same collector and date, ", ""))))))))))&amp;(IF(ISBLANK(V1331),"",V1331&amp;", "))&amp;IF((AA1331&lt;&gt;AA1332)*($H$2="y"),AD1331&amp;AE1331,IF((AA1331&lt;&gt;AA1332)*($H$2="m"),AD1331&amp;AG1331,IF(($H$2&lt;&gt;"m")*($H$2&lt;&gt;"Y"),(IF(F1331=0,"",F1331&amp;" "&amp;$F$4&amp;" "))&amp;(IF(G1331=0,"",G1331&amp;" "&amp;$G$4&amp;" "))&amp;(IF(H1331=0,"",H1331&amp;" "&amp;H$4&amp;" "))&amp;(IF(I1331=0,"",I1331&amp;" "&amp;$I$4&amp;" "))&amp;(IF(J1331=0,"",J1331&amp;" "&amp;$J$4&amp;" "))&amp;IF((ISBLANK(C1331)),"","("&amp;C1331&amp;")"),"")))&amp;IF((B1331=B1332)*(K1331=K1332)*(L1331=L1332)*(M1331=M1332),IF(($H$2&lt;&gt;"m")*($H$2&lt;&gt;"Y"), ", ", IF((ISNUMBER(FIND(")",AE1331))), ", ", "")),IF((B1331=B1332)*(K1331=K1332)*(L1331=L1332),"; ",". ")))</f>
        <v/>
      </c>
      <c r="AI1331" s="1"/>
    </row>
    <row r="1332" spans="1:35" x14ac:dyDescent="0.25">
      <c r="A1332" s="3" t="str">
        <f t="shared" si="164"/>
        <v/>
      </c>
      <c r="B1332" s="53" t="str">
        <f t="shared" si="168"/>
        <v/>
      </c>
      <c r="C1332" s="56"/>
      <c r="D1332" s="57"/>
      <c r="E1332" s="57"/>
      <c r="F1332" s="57"/>
      <c r="G1332" s="57"/>
      <c r="H1332" s="57"/>
      <c r="I1332" s="57"/>
      <c r="J1332" s="57"/>
      <c r="K1332" s="57"/>
      <c r="L1332" s="57"/>
      <c r="M1332" s="57"/>
      <c r="N1332" s="57"/>
      <c r="O1332" s="57"/>
      <c r="P1332" s="57"/>
      <c r="Q1332" s="57"/>
      <c r="R1332" s="57"/>
      <c r="S1332" s="54"/>
      <c r="T1332" s="57"/>
      <c r="U1332" s="57"/>
      <c r="V1332" s="57"/>
      <c r="W1332" s="57"/>
      <c r="X1332" s="147" t="str">
        <f>IF(ISBLANK(D1332),"",IF('order-admin-units'!$I$1&lt;&gt;"y", "", IF((K1332="")*(ISBLANK(D1332)=FALSE), 'order-admin-units'!$B$1+1, VLOOKUP(K1332, ordercountry, 2))))</f>
        <v/>
      </c>
      <c r="Y1332" s="147" t="str">
        <f>IF(ISBLANK(D1332),"",IF('order-admin-units'!$I$1&lt;&gt;"y", "", IF(L1332="", 'order-admin-units'!$B$2+1, VLOOKUP(K1332&amp;"@"&amp;L1332, orderadmin, 2))))</f>
        <v/>
      </c>
      <c r="Z1332" s="147" t="str">
        <f t="shared" si="165"/>
        <v/>
      </c>
      <c r="AA1332" s="147" t="str">
        <f t="shared" si="166"/>
        <v/>
      </c>
      <c r="AB1332" s="147" t="str">
        <f t="shared" si="167"/>
        <v/>
      </c>
      <c r="AC1332" s="147" t="str">
        <f t="shared" si="161"/>
        <v/>
      </c>
      <c r="AD1332" s="11" t="str">
        <f t="shared" si="162"/>
        <v/>
      </c>
      <c r="AE1332" s="11" t="str">
        <f t="array" ref="AE1332">IF(ISBLANK(D1332),"",IF(OR($H$2="y",$H$2="m"),IF(AA1332=AA1331,IF(OR(AB1332=$AB$4:$AB1331)=FALSE,AE1331&amp;C1332,AE1331),"("&amp;C1332)&amp;IF(AA1332=AA1333,IF(OR(AB1333=$AB$4:$AB1332)=FALSE,", ",""),") "),""))</f>
        <v/>
      </c>
      <c r="AF1332" s="11" t="str">
        <f t="shared" si="163"/>
        <v/>
      </c>
      <c r="AG1332" s="11" t="str">
        <f t="array" ref="AG1332">IF(ISBLANK(D1332),"",IF(OR($H$2="y",$H$2="m"),IF(AA1332=AA1331,IF(OR(AC1332=$AC$4:$AC1331)=FALSE,AG1331&amp;AF1332,AG1331),"("&amp;AF1332)&amp;IF(AA1332=AA1333,IF(OR(AC1333=$AC$4:$AC1332)=FALSE,", ",""),") "),""))</f>
        <v/>
      </c>
      <c r="AH1332" s="10" t="str">
        <f>IF((ISBLANK(D1332)),"",IF(D1332=D1331,AH1331,"")&amp;IF(B1331&lt;&gt;B1332,((IF(ISBLANK(E1332),$D$3&amp;"Non-type material: "&amp;$D$3,$D$3&amp;INDEX('type-categories'!$A$2:$B$100,MATCH(E1332,'type-categories'!$A$2:$A$100,0),2)&amp;$D$3))),"")&amp;(IF(K1332&lt;&gt;K1331,$C$2&amp;K1332&amp;$K$3&amp;$C$2&amp;" ",(IF(B1332&lt;&gt;B1331,$C$2&amp;K1332&amp;$K$3&amp;$C$2&amp;" ",""))))&amp;(IF(L1332="","",((IF(L1332&lt;&gt;L1331,$D$2&amp;L1332&amp;$L$3&amp;$D$2&amp;" ",IF(B1332&lt;&gt;B1331,$D$2&amp;L1332&amp;$L$3&amp;$D$2&amp;" ",""))))))&amp;(IF(M1332="","",((IF(M1332&lt;&gt;M1331,$E$2&amp;M1332&amp;$E$2&amp;","&amp;" ",IF(B1332&lt;&gt;B1331,$E$2&amp;M1332&amp;$E$2&amp;",",""))))))&amp;(IF(N1332="","",IF(N1332&lt;&gt;N1331,N1332&amp;", ",IF(B1332&lt;&gt;B1331,N1332&amp;", ",""))))&amp;(IF(ISBLANK(O1332),"",(IF(O1332&lt;&gt;O1331,O1332&amp;", ",IF(B1332&lt;&gt;B1331,O1332&amp;", ","")))))&amp;(IF(ISBLANK(P1332),"",(IF(P1332&lt;&gt;P1331,P1332&amp;", ",IF(B1332&lt;&gt;B1331,P1332&amp;", ",IF(Z1332&lt;&gt;Z1331,P1332&amp;", ",""))))))&amp;(IF(ISBLANK(Q1332),"",(IF(Q1332&lt;&gt;Q1331,Q1332&amp;", ",IF(B1332&lt;&gt;B1331,Q1332&amp;", ",IF(Z1332&lt;&gt;Z1331,Q1332&amp;", ",""))))))&amp;(IF(ISBLANK(R1332),"",(IF(R1332&lt;&gt;R1331,R1332&amp;"m, ",IF(B1332&lt;&gt;B1331,R1332&amp;"m, ",IF(Z1332&lt;&gt;Z1331,R1332&amp;"m, ",""))))))&amp;IF(ISBLANK(S1332),"",(IF(B1332&lt;&gt;B1331,S1332&amp;", ",IF(S1332&lt;&gt;S1331,IF((Z1332=Z1331),"same locality "&amp;S1332&amp;", ",S1332&amp;", "),""))))&amp;(IF(ISBLANK(T1332),"",(IF(T1332&lt;&gt;T1331,IF(ISBLANK(F$2),T1332&amp;", ",T1332&amp;" "&amp;F$2&amp;", "),(IF(B1332&lt;&gt;B1331,IF(ISBLANK(F$2),T1332&amp;", ",T1332&amp;" "&amp;F$2&amp;", "),(IF(Z1332&lt;&gt;Z1331,IF(ISBLANK(F$2),T1332&amp;", ",T1332&amp;" "&amp;F$2&amp;", "),IF((U1332&lt;&gt;U1331)*($G$2="Y"),"same collector, ","")))))))))&amp;(IF(ISBLANK(U1332),"",(IF(U1332&lt;&gt;U1331,U1332&amp;", ",(IF(B1332&lt;&gt;B1331,U1332&amp;", ",IF(Z1332&lt;&gt;Z1331,U1332&amp;", ",(IF(T1332&lt;&gt;T1331,IF((T1332&lt;&gt;T1331)*($G$2="Y"),"same date, ", ""),IF((T1332=T1331)*(U1332=U1331)*(S1332&lt;&gt;S1331)*($G$2="Y"),"same collector and date, ", ""))))))))))&amp;(IF(ISBLANK(V1332),"",V1332&amp;", "))&amp;IF((AA1332&lt;&gt;AA1333)*($H$2="y"),AD1332&amp;AE1332,IF((AA1332&lt;&gt;AA1333)*($H$2="m"),AD1332&amp;AG1332,IF(($H$2&lt;&gt;"m")*($H$2&lt;&gt;"Y"),(IF(F1332=0,"",F1332&amp;" "&amp;$F$4&amp;" "))&amp;(IF(G1332=0,"",G1332&amp;" "&amp;$G$4&amp;" "))&amp;(IF(H1332=0,"",H1332&amp;" "&amp;H$4&amp;" "))&amp;(IF(I1332=0,"",I1332&amp;" "&amp;$I$4&amp;" "))&amp;(IF(J1332=0,"",J1332&amp;" "&amp;$J$4&amp;" "))&amp;IF((ISBLANK(C1332)),"","("&amp;C1332&amp;")"),"")))&amp;IF((B1332=B1333)*(K1332=K1333)*(L1332=L1333)*(M1332=M1333),IF(($H$2&lt;&gt;"m")*($H$2&lt;&gt;"Y"), ", ", IF((ISNUMBER(FIND(")",AE1332))), ", ", "")),IF((B1332=B1333)*(K1332=K1333)*(L1332=L1333),"; ",". ")))</f>
        <v/>
      </c>
      <c r="AI1332" s="1"/>
    </row>
    <row r="1333" spans="1:35" x14ac:dyDescent="0.25">
      <c r="A1333" s="3" t="str">
        <f t="shared" si="164"/>
        <v/>
      </c>
      <c r="B1333" s="53" t="str">
        <f t="shared" si="168"/>
        <v/>
      </c>
      <c r="C1333" s="57"/>
      <c r="D1333" s="57"/>
      <c r="E1333" s="57"/>
      <c r="F1333" s="57"/>
      <c r="G1333" s="57"/>
      <c r="H1333" s="57"/>
      <c r="I1333" s="57"/>
      <c r="J1333" s="57"/>
      <c r="K1333" s="57"/>
      <c r="L1333" s="57"/>
      <c r="M1333" s="54"/>
      <c r="N1333" s="57"/>
      <c r="O1333" s="58"/>
      <c r="P1333" s="58"/>
      <c r="Q1333" s="58"/>
      <c r="R1333" s="58"/>
      <c r="S1333" s="54"/>
      <c r="T1333" s="57"/>
      <c r="U1333" s="57"/>
      <c r="V1333" s="57"/>
      <c r="W1333" s="57"/>
      <c r="X1333" s="147" t="str">
        <f>IF(ISBLANK(D1333),"",IF('order-admin-units'!$I$1&lt;&gt;"y", "", IF((K1333="")*(ISBLANK(D1333)=FALSE), 'order-admin-units'!$B$1+1, VLOOKUP(K1333, ordercountry, 2))))</f>
        <v/>
      </c>
      <c r="Y1333" s="147" t="str">
        <f>IF(ISBLANK(D1333),"",IF('order-admin-units'!$I$1&lt;&gt;"y", "", IF(L1333="", 'order-admin-units'!$B$2+1, VLOOKUP(K1333&amp;"@"&amp;L1333, orderadmin, 2))))</f>
        <v/>
      </c>
      <c r="Z1333" s="147" t="str">
        <f t="shared" si="165"/>
        <v/>
      </c>
      <c r="AA1333" s="147" t="str">
        <f t="shared" si="166"/>
        <v/>
      </c>
      <c r="AB1333" s="147" t="str">
        <f t="shared" si="167"/>
        <v/>
      </c>
      <c r="AC1333" s="147" t="str">
        <f t="shared" si="161"/>
        <v/>
      </c>
      <c r="AD1333" s="11" t="str">
        <f t="shared" si="162"/>
        <v/>
      </c>
      <c r="AE1333" s="11" t="str">
        <f t="array" ref="AE1333">IF(ISBLANK(D1333),"",IF(OR($H$2="y",$H$2="m"),IF(AA1333=AA1332,IF(OR(AB1333=$AB$4:$AB1332)=FALSE,AE1332&amp;C1333,AE1332),"("&amp;C1333)&amp;IF(AA1333=AA1334,IF(OR(AB1334=$AB$4:$AB1333)=FALSE,", ",""),") "),""))</f>
        <v/>
      </c>
      <c r="AF1333" s="11" t="str">
        <f t="shared" si="163"/>
        <v/>
      </c>
      <c r="AG1333" s="11" t="str">
        <f t="array" ref="AG1333">IF(ISBLANK(D1333),"",IF(OR($H$2="y",$H$2="m"),IF(AA1333=AA1332,IF(OR(AC1333=$AC$4:$AC1332)=FALSE,AG1332&amp;AF1333,AG1332),"("&amp;AF1333)&amp;IF(AA1333=AA1334,IF(OR(AC1334=$AC$4:$AC1333)=FALSE,", ",""),") "),""))</f>
        <v/>
      </c>
      <c r="AH1333" s="10" t="str">
        <f>IF((ISBLANK(D1333)),"",IF(D1333=D1332,AH1332,"")&amp;IF(B1332&lt;&gt;B1333,((IF(ISBLANK(E1333),$D$3&amp;"Non-type material: "&amp;$D$3,$D$3&amp;INDEX('type-categories'!$A$2:$B$100,MATCH(E1333,'type-categories'!$A$2:$A$100,0),2)&amp;$D$3))),"")&amp;(IF(K1333&lt;&gt;K1332,$C$2&amp;K1333&amp;$K$3&amp;$C$2&amp;" ",(IF(B1333&lt;&gt;B1332,$C$2&amp;K1333&amp;$K$3&amp;$C$2&amp;" ",""))))&amp;(IF(L1333="","",((IF(L1333&lt;&gt;L1332,$D$2&amp;L1333&amp;$L$3&amp;$D$2&amp;" ",IF(B1333&lt;&gt;B1332,$D$2&amp;L1333&amp;$L$3&amp;$D$2&amp;" ",""))))))&amp;(IF(M1333="","",((IF(M1333&lt;&gt;M1332,$E$2&amp;M1333&amp;$E$2&amp;","&amp;" ",IF(B1333&lt;&gt;B1332,$E$2&amp;M1333&amp;$E$2&amp;",",""))))))&amp;(IF(N1333="","",IF(N1333&lt;&gt;N1332,N1333&amp;", ",IF(B1333&lt;&gt;B1332,N1333&amp;", ",""))))&amp;(IF(ISBLANK(O1333),"",(IF(O1333&lt;&gt;O1332,O1333&amp;", ",IF(B1333&lt;&gt;B1332,O1333&amp;", ","")))))&amp;(IF(ISBLANK(P1333),"",(IF(P1333&lt;&gt;P1332,P1333&amp;", ",IF(B1333&lt;&gt;B1332,P1333&amp;", ",IF(Z1333&lt;&gt;Z1332,P1333&amp;", ",""))))))&amp;(IF(ISBLANK(Q1333),"",(IF(Q1333&lt;&gt;Q1332,Q1333&amp;", ",IF(B1333&lt;&gt;B1332,Q1333&amp;", ",IF(Z1333&lt;&gt;Z1332,Q1333&amp;", ",""))))))&amp;(IF(ISBLANK(R1333),"",(IF(R1333&lt;&gt;R1332,R1333&amp;"m, ",IF(B1333&lt;&gt;B1332,R1333&amp;"m, ",IF(Z1333&lt;&gt;Z1332,R1333&amp;"m, ",""))))))&amp;IF(ISBLANK(S1333),"",(IF(B1333&lt;&gt;B1332,S1333&amp;", ",IF(S1333&lt;&gt;S1332,IF((Z1333=Z1332),"same locality "&amp;S1333&amp;", ",S1333&amp;", "),""))))&amp;(IF(ISBLANK(T1333),"",(IF(T1333&lt;&gt;T1332,IF(ISBLANK(F$2),T1333&amp;", ",T1333&amp;" "&amp;F$2&amp;", "),(IF(B1333&lt;&gt;B1332,IF(ISBLANK(F$2),T1333&amp;", ",T1333&amp;" "&amp;F$2&amp;", "),(IF(Z1333&lt;&gt;Z1332,IF(ISBLANK(F$2),T1333&amp;", ",T1333&amp;" "&amp;F$2&amp;", "),IF((U1333&lt;&gt;U1332)*($G$2="Y"),"same collector, ","")))))))))&amp;(IF(ISBLANK(U1333),"",(IF(U1333&lt;&gt;U1332,U1333&amp;", ",(IF(B1333&lt;&gt;B1332,U1333&amp;", ",IF(Z1333&lt;&gt;Z1332,U1333&amp;", ",(IF(T1333&lt;&gt;T1332,IF((T1333&lt;&gt;T1332)*($G$2="Y"),"same date, ", ""),IF((T1333=T1332)*(U1333=U1332)*(S1333&lt;&gt;S1332)*($G$2="Y"),"same collector and date, ", ""))))))))))&amp;(IF(ISBLANK(V1333),"",V1333&amp;", "))&amp;IF((AA1333&lt;&gt;AA1334)*($H$2="y"),AD1333&amp;AE1333,IF((AA1333&lt;&gt;AA1334)*($H$2="m"),AD1333&amp;AG1333,IF(($H$2&lt;&gt;"m")*($H$2&lt;&gt;"Y"),(IF(F1333=0,"",F1333&amp;" "&amp;$F$4&amp;" "))&amp;(IF(G1333=0,"",G1333&amp;" "&amp;$G$4&amp;" "))&amp;(IF(H1333=0,"",H1333&amp;" "&amp;H$4&amp;" "))&amp;(IF(I1333=0,"",I1333&amp;" "&amp;$I$4&amp;" "))&amp;(IF(J1333=0,"",J1333&amp;" "&amp;$J$4&amp;" "))&amp;IF((ISBLANK(C1333)),"","("&amp;C1333&amp;")"),"")))&amp;IF((B1333=B1334)*(K1333=K1334)*(L1333=L1334)*(M1333=M1334),IF(($H$2&lt;&gt;"m")*($H$2&lt;&gt;"Y"), ", ", IF((ISNUMBER(FIND(")",AE1333))), ", ", "")),IF((B1333=B1334)*(K1333=K1334)*(L1333=L1334),"; ",". ")))</f>
        <v/>
      </c>
      <c r="AI1333" s="1"/>
    </row>
    <row r="1334" spans="1:35" x14ac:dyDescent="0.25">
      <c r="A1334" s="3" t="str">
        <f t="shared" si="164"/>
        <v/>
      </c>
      <c r="B1334" s="53" t="str">
        <f t="shared" si="168"/>
        <v/>
      </c>
      <c r="C1334" s="57"/>
      <c r="D1334" s="57"/>
      <c r="E1334" s="57"/>
      <c r="F1334" s="57"/>
      <c r="G1334" s="57"/>
      <c r="H1334" s="57"/>
      <c r="I1334" s="57"/>
      <c r="J1334" s="57"/>
      <c r="K1334" s="57"/>
      <c r="L1334" s="57"/>
      <c r="M1334" s="54"/>
      <c r="N1334" s="57"/>
      <c r="O1334" s="58"/>
      <c r="P1334" s="58"/>
      <c r="Q1334" s="58"/>
      <c r="R1334" s="58"/>
      <c r="S1334" s="54"/>
      <c r="T1334" s="57"/>
      <c r="U1334" s="57"/>
      <c r="V1334" s="57"/>
      <c r="W1334" s="57"/>
      <c r="X1334" s="147" t="str">
        <f>IF(ISBLANK(D1334),"",IF('order-admin-units'!$I$1&lt;&gt;"y", "", IF((K1334="")*(ISBLANK(D1334)=FALSE), 'order-admin-units'!$B$1+1, VLOOKUP(K1334, ordercountry, 2))))</f>
        <v/>
      </c>
      <c r="Y1334" s="147" t="str">
        <f>IF(ISBLANK(D1334),"",IF('order-admin-units'!$I$1&lt;&gt;"y", "", IF(L1334="", 'order-admin-units'!$B$2+1, VLOOKUP(K1334&amp;"@"&amp;L1334, orderadmin, 2))))</f>
        <v/>
      </c>
      <c r="Z1334" s="147" t="str">
        <f t="shared" si="165"/>
        <v/>
      </c>
      <c r="AA1334" s="147" t="str">
        <f t="shared" si="166"/>
        <v/>
      </c>
      <c r="AB1334" s="147" t="str">
        <f t="shared" si="167"/>
        <v/>
      </c>
      <c r="AC1334" s="147" t="str">
        <f t="shared" si="161"/>
        <v/>
      </c>
      <c r="AD1334" s="11" t="str">
        <f t="shared" si="162"/>
        <v/>
      </c>
      <c r="AE1334" s="11" t="str">
        <f t="array" ref="AE1334">IF(ISBLANK(D1334),"",IF(OR($H$2="y",$H$2="m"),IF(AA1334=AA1333,IF(OR(AB1334=$AB$4:$AB1333)=FALSE,AE1333&amp;C1334,AE1333),"("&amp;C1334)&amp;IF(AA1334=AA1335,IF(OR(AB1335=$AB$4:$AB1334)=FALSE,", ",""),") "),""))</f>
        <v/>
      </c>
      <c r="AF1334" s="11" t="str">
        <f t="shared" si="163"/>
        <v/>
      </c>
      <c r="AG1334" s="11" t="str">
        <f t="array" ref="AG1334">IF(ISBLANK(D1334),"",IF(OR($H$2="y",$H$2="m"),IF(AA1334=AA1333,IF(OR(AC1334=$AC$4:$AC1333)=FALSE,AG1333&amp;AF1334,AG1333),"("&amp;AF1334)&amp;IF(AA1334=AA1335,IF(OR(AC1335=$AC$4:$AC1334)=FALSE,", ",""),") "),""))</f>
        <v/>
      </c>
      <c r="AH1334" s="10" t="str">
        <f>IF((ISBLANK(D1334)),"",IF(D1334=D1333,AH1333,"")&amp;IF(B1333&lt;&gt;B1334,((IF(ISBLANK(E1334),$D$3&amp;"Non-type material: "&amp;$D$3,$D$3&amp;INDEX('type-categories'!$A$2:$B$100,MATCH(E1334,'type-categories'!$A$2:$A$100,0),2)&amp;$D$3))),"")&amp;(IF(K1334&lt;&gt;K1333,$C$2&amp;K1334&amp;$K$3&amp;$C$2&amp;" ",(IF(B1334&lt;&gt;B1333,$C$2&amp;K1334&amp;$K$3&amp;$C$2&amp;" ",""))))&amp;(IF(L1334="","",((IF(L1334&lt;&gt;L1333,$D$2&amp;L1334&amp;$L$3&amp;$D$2&amp;" ",IF(B1334&lt;&gt;B1333,$D$2&amp;L1334&amp;$L$3&amp;$D$2&amp;" ",""))))))&amp;(IF(M1334="","",((IF(M1334&lt;&gt;M1333,$E$2&amp;M1334&amp;$E$2&amp;","&amp;" ",IF(B1334&lt;&gt;B1333,$E$2&amp;M1334&amp;$E$2&amp;",",""))))))&amp;(IF(N1334="","",IF(N1334&lt;&gt;N1333,N1334&amp;", ",IF(B1334&lt;&gt;B1333,N1334&amp;", ",""))))&amp;(IF(ISBLANK(O1334),"",(IF(O1334&lt;&gt;O1333,O1334&amp;", ",IF(B1334&lt;&gt;B1333,O1334&amp;", ","")))))&amp;(IF(ISBLANK(P1334),"",(IF(P1334&lt;&gt;P1333,P1334&amp;", ",IF(B1334&lt;&gt;B1333,P1334&amp;", ",IF(Z1334&lt;&gt;Z1333,P1334&amp;", ",""))))))&amp;(IF(ISBLANK(Q1334),"",(IF(Q1334&lt;&gt;Q1333,Q1334&amp;", ",IF(B1334&lt;&gt;B1333,Q1334&amp;", ",IF(Z1334&lt;&gt;Z1333,Q1334&amp;", ",""))))))&amp;(IF(ISBLANK(R1334),"",(IF(R1334&lt;&gt;R1333,R1334&amp;"m, ",IF(B1334&lt;&gt;B1333,R1334&amp;"m, ",IF(Z1334&lt;&gt;Z1333,R1334&amp;"m, ",""))))))&amp;IF(ISBLANK(S1334),"",(IF(B1334&lt;&gt;B1333,S1334&amp;", ",IF(S1334&lt;&gt;S1333,IF((Z1334=Z1333),"same locality "&amp;S1334&amp;", ",S1334&amp;", "),""))))&amp;(IF(ISBLANK(T1334),"",(IF(T1334&lt;&gt;T1333,IF(ISBLANK(F$2),T1334&amp;", ",T1334&amp;" "&amp;F$2&amp;", "),(IF(B1334&lt;&gt;B1333,IF(ISBLANK(F$2),T1334&amp;", ",T1334&amp;" "&amp;F$2&amp;", "),(IF(Z1334&lt;&gt;Z1333,IF(ISBLANK(F$2),T1334&amp;", ",T1334&amp;" "&amp;F$2&amp;", "),IF((U1334&lt;&gt;U1333)*($G$2="Y"),"same collector, ","")))))))))&amp;(IF(ISBLANK(U1334),"",(IF(U1334&lt;&gt;U1333,U1334&amp;", ",(IF(B1334&lt;&gt;B1333,U1334&amp;", ",IF(Z1334&lt;&gt;Z1333,U1334&amp;", ",(IF(T1334&lt;&gt;T1333,IF((T1334&lt;&gt;T1333)*($G$2="Y"),"same date, ", ""),IF((T1334=T1333)*(U1334=U1333)*(S1334&lt;&gt;S1333)*($G$2="Y"),"same collector and date, ", ""))))))))))&amp;(IF(ISBLANK(V1334),"",V1334&amp;", "))&amp;IF((AA1334&lt;&gt;AA1335)*($H$2="y"),AD1334&amp;AE1334,IF((AA1334&lt;&gt;AA1335)*($H$2="m"),AD1334&amp;AG1334,IF(($H$2&lt;&gt;"m")*($H$2&lt;&gt;"Y"),(IF(F1334=0,"",F1334&amp;" "&amp;$F$4&amp;" "))&amp;(IF(G1334=0,"",G1334&amp;" "&amp;$G$4&amp;" "))&amp;(IF(H1334=0,"",H1334&amp;" "&amp;H$4&amp;" "))&amp;(IF(I1334=0,"",I1334&amp;" "&amp;$I$4&amp;" "))&amp;(IF(J1334=0,"",J1334&amp;" "&amp;$J$4&amp;" "))&amp;IF((ISBLANK(C1334)),"","("&amp;C1334&amp;")"),"")))&amp;IF((B1334=B1335)*(K1334=K1335)*(L1334=L1335)*(M1334=M1335),IF(($H$2&lt;&gt;"m")*($H$2&lt;&gt;"Y"), ", ", IF((ISNUMBER(FIND(")",AE1334))), ", ", "")),IF((B1334=B1335)*(K1334=K1335)*(L1334=L1335),"; ",". ")))</f>
        <v/>
      </c>
      <c r="AI1334" s="1"/>
    </row>
    <row r="1335" spans="1:35" x14ac:dyDescent="0.25">
      <c r="A1335" s="3" t="str">
        <f t="shared" si="164"/>
        <v/>
      </c>
      <c r="B1335" s="53" t="str">
        <f t="shared" si="168"/>
        <v/>
      </c>
      <c r="C1335" s="57"/>
      <c r="D1335" s="57"/>
      <c r="E1335" s="57"/>
      <c r="F1335" s="57"/>
      <c r="G1335" s="57"/>
      <c r="H1335" s="57"/>
      <c r="I1335" s="57"/>
      <c r="J1335" s="57"/>
      <c r="K1335" s="57"/>
      <c r="L1335" s="57"/>
      <c r="M1335" s="54"/>
      <c r="N1335" s="57"/>
      <c r="O1335" s="58"/>
      <c r="P1335" s="58"/>
      <c r="Q1335" s="58"/>
      <c r="R1335" s="58"/>
      <c r="S1335" s="54"/>
      <c r="T1335" s="57"/>
      <c r="U1335" s="57"/>
      <c r="V1335" s="57"/>
      <c r="W1335" s="57"/>
      <c r="X1335" s="147" t="str">
        <f>IF(ISBLANK(D1335),"",IF('order-admin-units'!$I$1&lt;&gt;"y", "", IF((K1335="")*(ISBLANK(D1335)=FALSE), 'order-admin-units'!$B$1+1, VLOOKUP(K1335, ordercountry, 2))))</f>
        <v/>
      </c>
      <c r="Y1335" s="147" t="str">
        <f>IF(ISBLANK(D1335),"",IF('order-admin-units'!$I$1&lt;&gt;"y", "", IF(L1335="", 'order-admin-units'!$B$2+1, VLOOKUP(K1335&amp;"@"&amp;L1335, orderadmin, 2))))</f>
        <v/>
      </c>
      <c r="Z1335" s="147" t="str">
        <f t="shared" si="165"/>
        <v/>
      </c>
      <c r="AA1335" s="147" t="str">
        <f t="shared" si="166"/>
        <v/>
      </c>
      <c r="AB1335" s="147" t="str">
        <f t="shared" si="167"/>
        <v/>
      </c>
      <c r="AC1335" s="147" t="str">
        <f t="shared" si="161"/>
        <v/>
      </c>
      <c r="AD1335" s="11" t="str">
        <f t="shared" si="162"/>
        <v/>
      </c>
      <c r="AE1335" s="11" t="str">
        <f t="array" ref="AE1335">IF(ISBLANK(D1335),"",IF(OR($H$2="y",$H$2="m"),IF(AA1335=AA1334,IF(OR(AB1335=$AB$4:$AB1334)=FALSE,AE1334&amp;C1335,AE1334),"("&amp;C1335)&amp;IF(AA1335=AA1336,IF(OR(AB1336=$AB$4:$AB1335)=FALSE,", ",""),") "),""))</f>
        <v/>
      </c>
      <c r="AF1335" s="11" t="str">
        <f t="shared" si="163"/>
        <v/>
      </c>
      <c r="AG1335" s="11" t="str">
        <f t="array" ref="AG1335">IF(ISBLANK(D1335),"",IF(OR($H$2="y",$H$2="m"),IF(AA1335=AA1334,IF(OR(AC1335=$AC$4:$AC1334)=FALSE,AG1334&amp;AF1335,AG1334),"("&amp;AF1335)&amp;IF(AA1335=AA1336,IF(OR(AC1336=$AC$4:$AC1335)=FALSE,", ",""),") "),""))</f>
        <v/>
      </c>
      <c r="AH1335" s="10" t="str">
        <f>IF((ISBLANK(D1335)),"",IF(D1335=D1334,AH1334,"")&amp;IF(B1334&lt;&gt;B1335,((IF(ISBLANK(E1335),$D$3&amp;"Non-type material: "&amp;$D$3,$D$3&amp;INDEX('type-categories'!$A$2:$B$100,MATCH(E1335,'type-categories'!$A$2:$A$100,0),2)&amp;$D$3))),"")&amp;(IF(K1335&lt;&gt;K1334,$C$2&amp;K1335&amp;$K$3&amp;$C$2&amp;" ",(IF(B1335&lt;&gt;B1334,$C$2&amp;K1335&amp;$K$3&amp;$C$2&amp;" ",""))))&amp;(IF(L1335="","",((IF(L1335&lt;&gt;L1334,$D$2&amp;L1335&amp;$L$3&amp;$D$2&amp;" ",IF(B1335&lt;&gt;B1334,$D$2&amp;L1335&amp;$L$3&amp;$D$2&amp;" ",""))))))&amp;(IF(M1335="","",((IF(M1335&lt;&gt;M1334,$E$2&amp;M1335&amp;$E$2&amp;","&amp;" ",IF(B1335&lt;&gt;B1334,$E$2&amp;M1335&amp;$E$2&amp;",",""))))))&amp;(IF(N1335="","",IF(N1335&lt;&gt;N1334,N1335&amp;", ",IF(B1335&lt;&gt;B1334,N1335&amp;", ",""))))&amp;(IF(ISBLANK(O1335),"",(IF(O1335&lt;&gt;O1334,O1335&amp;", ",IF(B1335&lt;&gt;B1334,O1335&amp;", ","")))))&amp;(IF(ISBLANK(P1335),"",(IF(P1335&lt;&gt;P1334,P1335&amp;", ",IF(B1335&lt;&gt;B1334,P1335&amp;", ",IF(Z1335&lt;&gt;Z1334,P1335&amp;", ",""))))))&amp;(IF(ISBLANK(Q1335),"",(IF(Q1335&lt;&gt;Q1334,Q1335&amp;", ",IF(B1335&lt;&gt;B1334,Q1335&amp;", ",IF(Z1335&lt;&gt;Z1334,Q1335&amp;", ",""))))))&amp;(IF(ISBLANK(R1335),"",(IF(R1335&lt;&gt;R1334,R1335&amp;"m, ",IF(B1335&lt;&gt;B1334,R1335&amp;"m, ",IF(Z1335&lt;&gt;Z1334,R1335&amp;"m, ",""))))))&amp;IF(ISBLANK(S1335),"",(IF(B1335&lt;&gt;B1334,S1335&amp;", ",IF(S1335&lt;&gt;S1334,IF((Z1335=Z1334),"same locality "&amp;S1335&amp;", ",S1335&amp;", "),""))))&amp;(IF(ISBLANK(T1335),"",(IF(T1335&lt;&gt;T1334,IF(ISBLANK(F$2),T1335&amp;", ",T1335&amp;" "&amp;F$2&amp;", "),(IF(B1335&lt;&gt;B1334,IF(ISBLANK(F$2),T1335&amp;", ",T1335&amp;" "&amp;F$2&amp;", "),(IF(Z1335&lt;&gt;Z1334,IF(ISBLANK(F$2),T1335&amp;", ",T1335&amp;" "&amp;F$2&amp;", "),IF((U1335&lt;&gt;U1334)*($G$2="Y"),"same collector, ","")))))))))&amp;(IF(ISBLANK(U1335),"",(IF(U1335&lt;&gt;U1334,U1335&amp;", ",(IF(B1335&lt;&gt;B1334,U1335&amp;", ",IF(Z1335&lt;&gt;Z1334,U1335&amp;", ",(IF(T1335&lt;&gt;T1334,IF((T1335&lt;&gt;T1334)*($G$2="Y"),"same date, ", ""),IF((T1335=T1334)*(U1335=U1334)*(S1335&lt;&gt;S1334)*($G$2="Y"),"same collector and date, ", ""))))))))))&amp;(IF(ISBLANK(V1335),"",V1335&amp;", "))&amp;IF((AA1335&lt;&gt;AA1336)*($H$2="y"),AD1335&amp;AE1335,IF((AA1335&lt;&gt;AA1336)*($H$2="m"),AD1335&amp;AG1335,IF(($H$2&lt;&gt;"m")*($H$2&lt;&gt;"Y"),(IF(F1335=0,"",F1335&amp;" "&amp;$F$4&amp;" "))&amp;(IF(G1335=0,"",G1335&amp;" "&amp;$G$4&amp;" "))&amp;(IF(H1335=0,"",H1335&amp;" "&amp;H$4&amp;" "))&amp;(IF(I1335=0,"",I1335&amp;" "&amp;$I$4&amp;" "))&amp;(IF(J1335=0,"",J1335&amp;" "&amp;$J$4&amp;" "))&amp;IF((ISBLANK(C1335)),"","("&amp;C1335&amp;")"),"")))&amp;IF((B1335=B1336)*(K1335=K1336)*(L1335=L1336)*(M1335=M1336),IF(($H$2&lt;&gt;"m")*($H$2&lt;&gt;"Y"), ", ", IF((ISNUMBER(FIND(")",AE1335))), ", ", "")),IF((B1335=B1336)*(K1335=K1336)*(L1335=L1336),"; ",". ")))</f>
        <v/>
      </c>
      <c r="AI1335" s="1"/>
    </row>
    <row r="1336" spans="1:35" x14ac:dyDescent="0.25">
      <c r="A1336" s="3" t="str">
        <f t="shared" si="164"/>
        <v/>
      </c>
      <c r="B1336" s="53" t="str">
        <f t="shared" si="168"/>
        <v/>
      </c>
      <c r="C1336" s="57"/>
      <c r="D1336" s="57"/>
      <c r="E1336" s="57"/>
      <c r="F1336" s="57"/>
      <c r="G1336" s="57"/>
      <c r="H1336" s="57"/>
      <c r="I1336" s="57"/>
      <c r="J1336" s="57"/>
      <c r="K1336" s="57"/>
      <c r="L1336" s="57"/>
      <c r="M1336" s="54"/>
      <c r="N1336" s="57"/>
      <c r="O1336" s="58"/>
      <c r="P1336" s="58"/>
      <c r="Q1336" s="58"/>
      <c r="R1336" s="58"/>
      <c r="S1336" s="54"/>
      <c r="T1336" s="57"/>
      <c r="U1336" s="57"/>
      <c r="V1336" s="57"/>
      <c r="W1336" s="57"/>
      <c r="X1336" s="147" t="str">
        <f>IF(ISBLANK(D1336),"",IF('order-admin-units'!$I$1&lt;&gt;"y", "", IF((K1336="")*(ISBLANK(D1336)=FALSE), 'order-admin-units'!$B$1+1, VLOOKUP(K1336, ordercountry, 2))))</f>
        <v/>
      </c>
      <c r="Y1336" s="147" t="str">
        <f>IF(ISBLANK(D1336),"",IF('order-admin-units'!$I$1&lt;&gt;"y", "", IF(L1336="", 'order-admin-units'!$B$2+1, VLOOKUP(K1336&amp;"@"&amp;L1336, orderadmin, 2))))</f>
        <v/>
      </c>
      <c r="Z1336" s="147" t="str">
        <f t="shared" si="165"/>
        <v/>
      </c>
      <c r="AA1336" s="147" t="str">
        <f t="shared" si="166"/>
        <v/>
      </c>
      <c r="AB1336" s="147" t="str">
        <f t="shared" si="167"/>
        <v/>
      </c>
      <c r="AC1336" s="147" t="str">
        <f t="shared" si="161"/>
        <v/>
      </c>
      <c r="AD1336" s="11" t="str">
        <f t="shared" si="162"/>
        <v/>
      </c>
      <c r="AE1336" s="11" t="str">
        <f t="array" ref="AE1336">IF(ISBLANK(D1336),"",IF(OR($H$2="y",$H$2="m"),IF(AA1336=AA1335,IF(OR(AB1336=$AB$4:$AB1335)=FALSE,AE1335&amp;C1336,AE1335),"("&amp;C1336)&amp;IF(AA1336=AA1337,IF(OR(AB1337=$AB$4:$AB1336)=FALSE,", ",""),") "),""))</f>
        <v/>
      </c>
      <c r="AF1336" s="11" t="str">
        <f t="shared" si="163"/>
        <v/>
      </c>
      <c r="AG1336" s="11" t="str">
        <f t="array" ref="AG1336">IF(ISBLANK(D1336),"",IF(OR($H$2="y",$H$2="m"),IF(AA1336=AA1335,IF(OR(AC1336=$AC$4:$AC1335)=FALSE,AG1335&amp;AF1336,AG1335),"("&amp;AF1336)&amp;IF(AA1336=AA1337,IF(OR(AC1337=$AC$4:$AC1336)=FALSE,", ",""),") "),""))</f>
        <v/>
      </c>
      <c r="AH1336" s="10" t="str">
        <f>IF((ISBLANK(D1336)),"",IF(D1336=D1335,AH1335,"")&amp;IF(B1335&lt;&gt;B1336,((IF(ISBLANK(E1336),$D$3&amp;"Non-type material: "&amp;$D$3,$D$3&amp;INDEX('type-categories'!$A$2:$B$100,MATCH(E1336,'type-categories'!$A$2:$A$100,0),2)&amp;$D$3))),"")&amp;(IF(K1336&lt;&gt;K1335,$C$2&amp;K1336&amp;$K$3&amp;$C$2&amp;" ",(IF(B1336&lt;&gt;B1335,$C$2&amp;K1336&amp;$K$3&amp;$C$2&amp;" ",""))))&amp;(IF(L1336="","",((IF(L1336&lt;&gt;L1335,$D$2&amp;L1336&amp;$L$3&amp;$D$2&amp;" ",IF(B1336&lt;&gt;B1335,$D$2&amp;L1336&amp;$L$3&amp;$D$2&amp;" ",""))))))&amp;(IF(M1336="","",((IF(M1336&lt;&gt;M1335,$E$2&amp;M1336&amp;$E$2&amp;","&amp;" ",IF(B1336&lt;&gt;B1335,$E$2&amp;M1336&amp;$E$2&amp;",",""))))))&amp;(IF(N1336="","",IF(N1336&lt;&gt;N1335,N1336&amp;", ",IF(B1336&lt;&gt;B1335,N1336&amp;", ",""))))&amp;(IF(ISBLANK(O1336),"",(IF(O1336&lt;&gt;O1335,O1336&amp;", ",IF(B1336&lt;&gt;B1335,O1336&amp;", ","")))))&amp;(IF(ISBLANK(P1336),"",(IF(P1336&lt;&gt;P1335,P1336&amp;", ",IF(B1336&lt;&gt;B1335,P1336&amp;", ",IF(Z1336&lt;&gt;Z1335,P1336&amp;", ",""))))))&amp;(IF(ISBLANK(Q1336),"",(IF(Q1336&lt;&gt;Q1335,Q1336&amp;", ",IF(B1336&lt;&gt;B1335,Q1336&amp;", ",IF(Z1336&lt;&gt;Z1335,Q1336&amp;", ",""))))))&amp;(IF(ISBLANK(R1336),"",(IF(R1336&lt;&gt;R1335,R1336&amp;"m, ",IF(B1336&lt;&gt;B1335,R1336&amp;"m, ",IF(Z1336&lt;&gt;Z1335,R1336&amp;"m, ",""))))))&amp;IF(ISBLANK(S1336),"",(IF(B1336&lt;&gt;B1335,S1336&amp;", ",IF(S1336&lt;&gt;S1335,IF((Z1336=Z1335),"same locality "&amp;S1336&amp;", ",S1336&amp;", "),""))))&amp;(IF(ISBLANK(T1336),"",(IF(T1336&lt;&gt;T1335,IF(ISBLANK(F$2),T1336&amp;", ",T1336&amp;" "&amp;F$2&amp;", "),(IF(B1336&lt;&gt;B1335,IF(ISBLANK(F$2),T1336&amp;", ",T1336&amp;" "&amp;F$2&amp;", "),(IF(Z1336&lt;&gt;Z1335,IF(ISBLANK(F$2),T1336&amp;", ",T1336&amp;" "&amp;F$2&amp;", "),IF((U1336&lt;&gt;U1335)*($G$2="Y"),"same collector, ","")))))))))&amp;(IF(ISBLANK(U1336),"",(IF(U1336&lt;&gt;U1335,U1336&amp;", ",(IF(B1336&lt;&gt;B1335,U1336&amp;", ",IF(Z1336&lt;&gt;Z1335,U1336&amp;", ",(IF(T1336&lt;&gt;T1335,IF((T1336&lt;&gt;T1335)*($G$2="Y"),"same date, ", ""),IF((T1336=T1335)*(U1336=U1335)*(S1336&lt;&gt;S1335)*($G$2="Y"),"same collector and date, ", ""))))))))))&amp;(IF(ISBLANK(V1336),"",V1336&amp;", "))&amp;IF((AA1336&lt;&gt;AA1337)*($H$2="y"),AD1336&amp;AE1336,IF((AA1336&lt;&gt;AA1337)*($H$2="m"),AD1336&amp;AG1336,IF(($H$2&lt;&gt;"m")*($H$2&lt;&gt;"Y"),(IF(F1336=0,"",F1336&amp;" "&amp;$F$4&amp;" "))&amp;(IF(G1336=0,"",G1336&amp;" "&amp;$G$4&amp;" "))&amp;(IF(H1336=0,"",H1336&amp;" "&amp;H$4&amp;" "))&amp;(IF(I1336=0,"",I1336&amp;" "&amp;$I$4&amp;" "))&amp;(IF(J1336=0,"",J1336&amp;" "&amp;$J$4&amp;" "))&amp;IF((ISBLANK(C1336)),"","("&amp;C1336&amp;")"),"")))&amp;IF((B1336=B1337)*(K1336=K1337)*(L1336=L1337)*(M1336=M1337),IF(($H$2&lt;&gt;"m")*($H$2&lt;&gt;"Y"), ", ", IF((ISNUMBER(FIND(")",AE1336))), ", ", "")),IF((B1336=B1337)*(K1336=K1337)*(L1336=L1337),"; ",". ")))</f>
        <v/>
      </c>
      <c r="AI1336" s="1"/>
    </row>
    <row r="1337" spans="1:35" x14ac:dyDescent="0.25">
      <c r="A1337" s="3" t="str">
        <f t="shared" si="164"/>
        <v/>
      </c>
      <c r="B1337" s="53" t="str">
        <f t="shared" si="168"/>
        <v/>
      </c>
      <c r="C1337" s="57"/>
      <c r="D1337" s="57"/>
      <c r="E1337" s="57"/>
      <c r="F1337" s="57"/>
      <c r="G1337" s="57"/>
      <c r="H1337" s="57"/>
      <c r="I1337" s="57"/>
      <c r="J1337" s="57"/>
      <c r="K1337" s="57"/>
      <c r="L1337" s="57"/>
      <c r="M1337" s="54"/>
      <c r="N1337" s="57"/>
      <c r="O1337" s="58"/>
      <c r="P1337" s="58"/>
      <c r="Q1337" s="58"/>
      <c r="R1337" s="58"/>
      <c r="S1337" s="54"/>
      <c r="T1337" s="57"/>
      <c r="U1337" s="57"/>
      <c r="V1337" s="57"/>
      <c r="W1337" s="57"/>
      <c r="X1337" s="147" t="str">
        <f>IF(ISBLANK(D1337),"",IF('order-admin-units'!$I$1&lt;&gt;"y", "", IF((K1337="")*(ISBLANK(D1337)=FALSE), 'order-admin-units'!$B$1+1, VLOOKUP(K1337, ordercountry, 2))))</f>
        <v/>
      </c>
      <c r="Y1337" s="147" t="str">
        <f>IF(ISBLANK(D1337),"",IF('order-admin-units'!$I$1&lt;&gt;"y", "", IF(L1337="", 'order-admin-units'!$B$2+1, VLOOKUP(K1337&amp;"@"&amp;L1337, orderadmin, 2))))</f>
        <v/>
      </c>
      <c r="Z1337" s="147" t="str">
        <f t="shared" si="165"/>
        <v/>
      </c>
      <c r="AA1337" s="147" t="str">
        <f t="shared" si="166"/>
        <v/>
      </c>
      <c r="AB1337" s="147" t="str">
        <f t="shared" si="167"/>
        <v/>
      </c>
      <c r="AC1337" s="147" t="str">
        <f t="shared" si="161"/>
        <v/>
      </c>
      <c r="AD1337" s="11" t="str">
        <f t="shared" si="162"/>
        <v/>
      </c>
      <c r="AE1337" s="11" t="str">
        <f t="array" ref="AE1337">IF(ISBLANK(D1337),"",IF(OR($H$2="y",$H$2="m"),IF(AA1337=AA1336,IF(OR(AB1337=$AB$4:$AB1336)=FALSE,AE1336&amp;C1337,AE1336),"("&amp;C1337)&amp;IF(AA1337=AA1338,IF(OR(AB1338=$AB$4:$AB1337)=FALSE,", ",""),") "),""))</f>
        <v/>
      </c>
      <c r="AF1337" s="11" t="str">
        <f t="shared" si="163"/>
        <v/>
      </c>
      <c r="AG1337" s="11" t="str">
        <f t="array" ref="AG1337">IF(ISBLANK(D1337),"",IF(OR($H$2="y",$H$2="m"),IF(AA1337=AA1336,IF(OR(AC1337=$AC$4:$AC1336)=FALSE,AG1336&amp;AF1337,AG1336),"("&amp;AF1337)&amp;IF(AA1337=AA1338,IF(OR(AC1338=$AC$4:$AC1337)=FALSE,", ",""),") "),""))</f>
        <v/>
      </c>
      <c r="AH1337" s="10" t="str">
        <f>IF((ISBLANK(D1337)),"",IF(D1337=D1336,AH1336,"")&amp;IF(B1336&lt;&gt;B1337,((IF(ISBLANK(E1337),$D$3&amp;"Non-type material: "&amp;$D$3,$D$3&amp;INDEX('type-categories'!$A$2:$B$100,MATCH(E1337,'type-categories'!$A$2:$A$100,0),2)&amp;$D$3))),"")&amp;(IF(K1337&lt;&gt;K1336,$C$2&amp;K1337&amp;$K$3&amp;$C$2&amp;" ",(IF(B1337&lt;&gt;B1336,$C$2&amp;K1337&amp;$K$3&amp;$C$2&amp;" ",""))))&amp;(IF(L1337="","",((IF(L1337&lt;&gt;L1336,$D$2&amp;L1337&amp;$L$3&amp;$D$2&amp;" ",IF(B1337&lt;&gt;B1336,$D$2&amp;L1337&amp;$L$3&amp;$D$2&amp;" ",""))))))&amp;(IF(M1337="","",((IF(M1337&lt;&gt;M1336,$E$2&amp;M1337&amp;$E$2&amp;","&amp;" ",IF(B1337&lt;&gt;B1336,$E$2&amp;M1337&amp;$E$2&amp;",",""))))))&amp;(IF(N1337="","",IF(N1337&lt;&gt;N1336,N1337&amp;", ",IF(B1337&lt;&gt;B1336,N1337&amp;", ",""))))&amp;(IF(ISBLANK(O1337),"",(IF(O1337&lt;&gt;O1336,O1337&amp;", ",IF(B1337&lt;&gt;B1336,O1337&amp;", ","")))))&amp;(IF(ISBLANK(P1337),"",(IF(P1337&lt;&gt;P1336,P1337&amp;", ",IF(B1337&lt;&gt;B1336,P1337&amp;", ",IF(Z1337&lt;&gt;Z1336,P1337&amp;", ",""))))))&amp;(IF(ISBLANK(Q1337),"",(IF(Q1337&lt;&gt;Q1336,Q1337&amp;", ",IF(B1337&lt;&gt;B1336,Q1337&amp;", ",IF(Z1337&lt;&gt;Z1336,Q1337&amp;", ",""))))))&amp;(IF(ISBLANK(R1337),"",(IF(R1337&lt;&gt;R1336,R1337&amp;"m, ",IF(B1337&lt;&gt;B1336,R1337&amp;"m, ",IF(Z1337&lt;&gt;Z1336,R1337&amp;"m, ",""))))))&amp;IF(ISBLANK(S1337),"",(IF(B1337&lt;&gt;B1336,S1337&amp;", ",IF(S1337&lt;&gt;S1336,IF((Z1337=Z1336),"same locality "&amp;S1337&amp;", ",S1337&amp;", "),""))))&amp;(IF(ISBLANK(T1337),"",(IF(T1337&lt;&gt;T1336,IF(ISBLANK(F$2),T1337&amp;", ",T1337&amp;" "&amp;F$2&amp;", "),(IF(B1337&lt;&gt;B1336,IF(ISBLANK(F$2),T1337&amp;", ",T1337&amp;" "&amp;F$2&amp;", "),(IF(Z1337&lt;&gt;Z1336,IF(ISBLANK(F$2),T1337&amp;", ",T1337&amp;" "&amp;F$2&amp;", "),IF((U1337&lt;&gt;U1336)*($G$2="Y"),"same collector, ","")))))))))&amp;(IF(ISBLANK(U1337),"",(IF(U1337&lt;&gt;U1336,U1337&amp;", ",(IF(B1337&lt;&gt;B1336,U1337&amp;", ",IF(Z1337&lt;&gt;Z1336,U1337&amp;", ",(IF(T1337&lt;&gt;T1336,IF((T1337&lt;&gt;T1336)*($G$2="Y"),"same date, ", ""),IF((T1337=T1336)*(U1337=U1336)*(S1337&lt;&gt;S1336)*($G$2="Y"),"same collector and date, ", ""))))))))))&amp;(IF(ISBLANK(V1337),"",V1337&amp;", "))&amp;IF((AA1337&lt;&gt;AA1338)*($H$2="y"),AD1337&amp;AE1337,IF((AA1337&lt;&gt;AA1338)*($H$2="m"),AD1337&amp;AG1337,IF(($H$2&lt;&gt;"m")*($H$2&lt;&gt;"Y"),(IF(F1337=0,"",F1337&amp;" "&amp;$F$4&amp;" "))&amp;(IF(G1337=0,"",G1337&amp;" "&amp;$G$4&amp;" "))&amp;(IF(H1337=0,"",H1337&amp;" "&amp;H$4&amp;" "))&amp;(IF(I1337=0,"",I1337&amp;" "&amp;$I$4&amp;" "))&amp;(IF(J1337=0,"",J1337&amp;" "&amp;$J$4&amp;" "))&amp;IF((ISBLANK(C1337)),"","("&amp;C1337&amp;")"),"")))&amp;IF((B1337=B1338)*(K1337=K1338)*(L1337=L1338)*(M1337=M1338),IF(($H$2&lt;&gt;"m")*($H$2&lt;&gt;"Y"), ", ", IF((ISNUMBER(FIND(")",AE1337))), ", ", "")),IF((B1337=B1338)*(K1337=K1338)*(L1337=L1338),"; ",". ")))</f>
        <v/>
      </c>
      <c r="AI1337" s="1"/>
    </row>
    <row r="1338" spans="1:35" x14ac:dyDescent="0.25">
      <c r="A1338" s="3" t="str">
        <f t="shared" si="164"/>
        <v/>
      </c>
      <c r="B1338" s="53" t="str">
        <f t="shared" si="168"/>
        <v/>
      </c>
      <c r="C1338" s="57"/>
      <c r="D1338" s="57"/>
      <c r="E1338" s="57"/>
      <c r="F1338" s="57"/>
      <c r="G1338" s="57"/>
      <c r="H1338" s="57"/>
      <c r="I1338" s="57"/>
      <c r="J1338" s="57"/>
      <c r="K1338" s="57"/>
      <c r="L1338" s="57"/>
      <c r="M1338" s="54"/>
      <c r="N1338" s="57"/>
      <c r="O1338" s="58"/>
      <c r="P1338" s="58"/>
      <c r="Q1338" s="58"/>
      <c r="R1338" s="58"/>
      <c r="S1338" s="54"/>
      <c r="T1338" s="57"/>
      <c r="U1338" s="57"/>
      <c r="V1338" s="57"/>
      <c r="W1338" s="57"/>
      <c r="X1338" s="147" t="str">
        <f>IF(ISBLANK(D1338),"",IF('order-admin-units'!$I$1&lt;&gt;"y", "", IF((K1338="")*(ISBLANK(D1338)=FALSE), 'order-admin-units'!$B$1+1, VLOOKUP(K1338, ordercountry, 2))))</f>
        <v/>
      </c>
      <c r="Y1338" s="147" t="str">
        <f>IF(ISBLANK(D1338),"",IF('order-admin-units'!$I$1&lt;&gt;"y", "", IF(L1338="", 'order-admin-units'!$B$2+1, VLOOKUP(K1338&amp;"@"&amp;L1338, orderadmin, 2))))</f>
        <v/>
      </c>
      <c r="Z1338" s="147" t="str">
        <f t="shared" si="165"/>
        <v/>
      </c>
      <c r="AA1338" s="147" t="str">
        <f t="shared" si="166"/>
        <v/>
      </c>
      <c r="AB1338" s="147" t="str">
        <f t="shared" si="167"/>
        <v/>
      </c>
      <c r="AC1338" s="147" t="str">
        <f t="shared" si="161"/>
        <v/>
      </c>
      <c r="AD1338" s="11" t="str">
        <f t="shared" si="162"/>
        <v/>
      </c>
      <c r="AE1338" s="11" t="str">
        <f t="array" ref="AE1338">IF(ISBLANK(D1338),"",IF(OR($H$2="y",$H$2="m"),IF(AA1338=AA1337,IF(OR(AB1338=$AB$4:$AB1337)=FALSE,AE1337&amp;C1338,AE1337),"("&amp;C1338)&amp;IF(AA1338=AA1339,IF(OR(AB1339=$AB$4:$AB1338)=FALSE,", ",""),") "),""))</f>
        <v/>
      </c>
      <c r="AF1338" s="11" t="str">
        <f t="shared" si="163"/>
        <v/>
      </c>
      <c r="AG1338" s="11" t="str">
        <f t="array" ref="AG1338">IF(ISBLANK(D1338),"",IF(OR($H$2="y",$H$2="m"),IF(AA1338=AA1337,IF(OR(AC1338=$AC$4:$AC1337)=FALSE,AG1337&amp;AF1338,AG1337),"("&amp;AF1338)&amp;IF(AA1338=AA1339,IF(OR(AC1339=$AC$4:$AC1338)=FALSE,", ",""),") "),""))</f>
        <v/>
      </c>
      <c r="AH1338" s="10" t="str">
        <f>IF((ISBLANK(D1338)),"",IF(D1338=D1337,AH1337,"")&amp;IF(B1337&lt;&gt;B1338,((IF(ISBLANK(E1338),$D$3&amp;"Non-type material: "&amp;$D$3,$D$3&amp;INDEX('type-categories'!$A$2:$B$100,MATCH(E1338,'type-categories'!$A$2:$A$100,0),2)&amp;$D$3))),"")&amp;(IF(K1338&lt;&gt;K1337,$C$2&amp;K1338&amp;$K$3&amp;$C$2&amp;" ",(IF(B1338&lt;&gt;B1337,$C$2&amp;K1338&amp;$K$3&amp;$C$2&amp;" ",""))))&amp;(IF(L1338="","",((IF(L1338&lt;&gt;L1337,$D$2&amp;L1338&amp;$L$3&amp;$D$2&amp;" ",IF(B1338&lt;&gt;B1337,$D$2&amp;L1338&amp;$L$3&amp;$D$2&amp;" ",""))))))&amp;(IF(M1338="","",((IF(M1338&lt;&gt;M1337,$E$2&amp;M1338&amp;$E$2&amp;","&amp;" ",IF(B1338&lt;&gt;B1337,$E$2&amp;M1338&amp;$E$2&amp;",",""))))))&amp;(IF(N1338="","",IF(N1338&lt;&gt;N1337,N1338&amp;", ",IF(B1338&lt;&gt;B1337,N1338&amp;", ",""))))&amp;(IF(ISBLANK(O1338),"",(IF(O1338&lt;&gt;O1337,O1338&amp;", ",IF(B1338&lt;&gt;B1337,O1338&amp;", ","")))))&amp;(IF(ISBLANK(P1338),"",(IF(P1338&lt;&gt;P1337,P1338&amp;", ",IF(B1338&lt;&gt;B1337,P1338&amp;", ",IF(Z1338&lt;&gt;Z1337,P1338&amp;", ",""))))))&amp;(IF(ISBLANK(Q1338),"",(IF(Q1338&lt;&gt;Q1337,Q1338&amp;", ",IF(B1338&lt;&gt;B1337,Q1338&amp;", ",IF(Z1338&lt;&gt;Z1337,Q1338&amp;", ",""))))))&amp;(IF(ISBLANK(R1338),"",(IF(R1338&lt;&gt;R1337,R1338&amp;"m, ",IF(B1338&lt;&gt;B1337,R1338&amp;"m, ",IF(Z1338&lt;&gt;Z1337,R1338&amp;"m, ",""))))))&amp;IF(ISBLANK(S1338),"",(IF(B1338&lt;&gt;B1337,S1338&amp;", ",IF(S1338&lt;&gt;S1337,IF((Z1338=Z1337),"same locality "&amp;S1338&amp;", ",S1338&amp;", "),""))))&amp;(IF(ISBLANK(T1338),"",(IF(T1338&lt;&gt;T1337,IF(ISBLANK(F$2),T1338&amp;", ",T1338&amp;" "&amp;F$2&amp;", "),(IF(B1338&lt;&gt;B1337,IF(ISBLANK(F$2),T1338&amp;", ",T1338&amp;" "&amp;F$2&amp;", "),(IF(Z1338&lt;&gt;Z1337,IF(ISBLANK(F$2),T1338&amp;", ",T1338&amp;" "&amp;F$2&amp;", "),IF((U1338&lt;&gt;U1337)*($G$2="Y"),"same collector, ","")))))))))&amp;(IF(ISBLANK(U1338),"",(IF(U1338&lt;&gt;U1337,U1338&amp;", ",(IF(B1338&lt;&gt;B1337,U1338&amp;", ",IF(Z1338&lt;&gt;Z1337,U1338&amp;", ",(IF(T1338&lt;&gt;T1337,IF((T1338&lt;&gt;T1337)*($G$2="Y"),"same date, ", ""),IF((T1338=T1337)*(U1338=U1337)*(S1338&lt;&gt;S1337)*($G$2="Y"),"same collector and date, ", ""))))))))))&amp;(IF(ISBLANK(V1338),"",V1338&amp;", "))&amp;IF((AA1338&lt;&gt;AA1339)*($H$2="y"),AD1338&amp;AE1338,IF((AA1338&lt;&gt;AA1339)*($H$2="m"),AD1338&amp;AG1338,IF(($H$2&lt;&gt;"m")*($H$2&lt;&gt;"Y"),(IF(F1338=0,"",F1338&amp;" "&amp;$F$4&amp;" "))&amp;(IF(G1338=0,"",G1338&amp;" "&amp;$G$4&amp;" "))&amp;(IF(H1338=0,"",H1338&amp;" "&amp;H$4&amp;" "))&amp;(IF(I1338=0,"",I1338&amp;" "&amp;$I$4&amp;" "))&amp;(IF(J1338=0,"",J1338&amp;" "&amp;$J$4&amp;" "))&amp;IF((ISBLANK(C1338)),"","("&amp;C1338&amp;")"),"")))&amp;IF((B1338=B1339)*(K1338=K1339)*(L1338=L1339)*(M1338=M1339),IF(($H$2&lt;&gt;"m")*($H$2&lt;&gt;"Y"), ", ", IF((ISNUMBER(FIND(")",AE1338))), ", ", "")),IF((B1338=B1339)*(K1338=K1339)*(L1338=L1339),"; ",". ")))</f>
        <v/>
      </c>
      <c r="AI1338" s="1"/>
    </row>
    <row r="1339" spans="1:35" x14ac:dyDescent="0.25">
      <c r="A1339" s="3" t="str">
        <f t="shared" si="164"/>
        <v/>
      </c>
      <c r="B1339" s="53" t="str">
        <f t="shared" si="168"/>
        <v/>
      </c>
      <c r="C1339" s="57"/>
      <c r="D1339" s="57"/>
      <c r="E1339" s="57"/>
      <c r="F1339" s="57"/>
      <c r="G1339" s="57"/>
      <c r="H1339" s="57"/>
      <c r="I1339" s="57"/>
      <c r="J1339" s="57"/>
      <c r="K1339" s="57"/>
      <c r="L1339" s="57"/>
      <c r="M1339" s="54"/>
      <c r="N1339" s="57"/>
      <c r="O1339" s="58"/>
      <c r="P1339" s="58"/>
      <c r="Q1339" s="58"/>
      <c r="R1339" s="58"/>
      <c r="S1339" s="54"/>
      <c r="T1339" s="57"/>
      <c r="U1339" s="57"/>
      <c r="V1339" s="57"/>
      <c r="W1339" s="57"/>
      <c r="X1339" s="147" t="str">
        <f>IF(ISBLANK(D1339),"",IF('order-admin-units'!$I$1&lt;&gt;"y", "", IF((K1339="")*(ISBLANK(D1339)=FALSE), 'order-admin-units'!$B$1+1, VLOOKUP(K1339, ordercountry, 2))))</f>
        <v/>
      </c>
      <c r="Y1339" s="147" t="str">
        <f>IF(ISBLANK(D1339),"",IF('order-admin-units'!$I$1&lt;&gt;"y", "", IF(L1339="", 'order-admin-units'!$B$2+1, VLOOKUP(K1339&amp;"@"&amp;L1339, orderadmin, 2))))</f>
        <v/>
      </c>
      <c r="Z1339" s="147" t="str">
        <f t="shared" si="165"/>
        <v/>
      </c>
      <c r="AA1339" s="147" t="str">
        <f t="shared" si="166"/>
        <v/>
      </c>
      <c r="AB1339" s="147" t="str">
        <f t="shared" si="167"/>
        <v/>
      </c>
      <c r="AC1339" s="147" t="str">
        <f t="shared" si="161"/>
        <v/>
      </c>
      <c r="AD1339" s="11" t="str">
        <f t="shared" si="162"/>
        <v/>
      </c>
      <c r="AE1339" s="11" t="str">
        <f t="array" ref="AE1339">IF(ISBLANK(D1339),"",IF(OR($H$2="y",$H$2="m"),IF(AA1339=AA1338,IF(OR(AB1339=$AB$4:$AB1338)=FALSE,AE1338&amp;C1339,AE1338),"("&amp;C1339)&amp;IF(AA1339=AA1340,IF(OR(AB1340=$AB$4:$AB1339)=FALSE,", ",""),") "),""))</f>
        <v/>
      </c>
      <c r="AF1339" s="11" t="str">
        <f t="shared" si="163"/>
        <v/>
      </c>
      <c r="AG1339" s="11" t="str">
        <f t="array" ref="AG1339">IF(ISBLANK(D1339),"",IF(OR($H$2="y",$H$2="m"),IF(AA1339=AA1338,IF(OR(AC1339=$AC$4:$AC1338)=FALSE,AG1338&amp;AF1339,AG1338),"("&amp;AF1339)&amp;IF(AA1339=AA1340,IF(OR(AC1340=$AC$4:$AC1339)=FALSE,", ",""),") "),""))</f>
        <v/>
      </c>
      <c r="AH1339" s="10" t="str">
        <f>IF((ISBLANK(D1339)),"",IF(D1339=D1338,AH1338,"")&amp;IF(B1338&lt;&gt;B1339,((IF(ISBLANK(E1339),$D$3&amp;"Non-type material: "&amp;$D$3,$D$3&amp;INDEX('type-categories'!$A$2:$B$100,MATCH(E1339,'type-categories'!$A$2:$A$100,0),2)&amp;$D$3))),"")&amp;(IF(K1339&lt;&gt;K1338,$C$2&amp;K1339&amp;$K$3&amp;$C$2&amp;" ",(IF(B1339&lt;&gt;B1338,$C$2&amp;K1339&amp;$K$3&amp;$C$2&amp;" ",""))))&amp;(IF(L1339="","",((IF(L1339&lt;&gt;L1338,$D$2&amp;L1339&amp;$L$3&amp;$D$2&amp;" ",IF(B1339&lt;&gt;B1338,$D$2&amp;L1339&amp;$L$3&amp;$D$2&amp;" ",""))))))&amp;(IF(M1339="","",((IF(M1339&lt;&gt;M1338,$E$2&amp;M1339&amp;$E$2&amp;","&amp;" ",IF(B1339&lt;&gt;B1338,$E$2&amp;M1339&amp;$E$2&amp;",",""))))))&amp;(IF(N1339="","",IF(N1339&lt;&gt;N1338,N1339&amp;", ",IF(B1339&lt;&gt;B1338,N1339&amp;", ",""))))&amp;(IF(ISBLANK(O1339),"",(IF(O1339&lt;&gt;O1338,O1339&amp;", ",IF(B1339&lt;&gt;B1338,O1339&amp;", ","")))))&amp;(IF(ISBLANK(P1339),"",(IF(P1339&lt;&gt;P1338,P1339&amp;", ",IF(B1339&lt;&gt;B1338,P1339&amp;", ",IF(Z1339&lt;&gt;Z1338,P1339&amp;", ",""))))))&amp;(IF(ISBLANK(Q1339),"",(IF(Q1339&lt;&gt;Q1338,Q1339&amp;", ",IF(B1339&lt;&gt;B1338,Q1339&amp;", ",IF(Z1339&lt;&gt;Z1338,Q1339&amp;", ",""))))))&amp;(IF(ISBLANK(R1339),"",(IF(R1339&lt;&gt;R1338,R1339&amp;"m, ",IF(B1339&lt;&gt;B1338,R1339&amp;"m, ",IF(Z1339&lt;&gt;Z1338,R1339&amp;"m, ",""))))))&amp;IF(ISBLANK(S1339),"",(IF(B1339&lt;&gt;B1338,S1339&amp;", ",IF(S1339&lt;&gt;S1338,IF((Z1339=Z1338),"same locality "&amp;S1339&amp;", ",S1339&amp;", "),""))))&amp;(IF(ISBLANK(T1339),"",(IF(T1339&lt;&gt;T1338,IF(ISBLANK(F$2),T1339&amp;", ",T1339&amp;" "&amp;F$2&amp;", "),(IF(B1339&lt;&gt;B1338,IF(ISBLANK(F$2),T1339&amp;", ",T1339&amp;" "&amp;F$2&amp;", "),(IF(Z1339&lt;&gt;Z1338,IF(ISBLANK(F$2),T1339&amp;", ",T1339&amp;" "&amp;F$2&amp;", "),IF((U1339&lt;&gt;U1338)*($G$2="Y"),"same collector, ","")))))))))&amp;(IF(ISBLANK(U1339),"",(IF(U1339&lt;&gt;U1338,U1339&amp;", ",(IF(B1339&lt;&gt;B1338,U1339&amp;", ",IF(Z1339&lt;&gt;Z1338,U1339&amp;", ",(IF(T1339&lt;&gt;T1338,IF((T1339&lt;&gt;T1338)*($G$2="Y"),"same date, ", ""),IF((T1339=T1338)*(U1339=U1338)*(S1339&lt;&gt;S1338)*($G$2="Y"),"same collector and date, ", ""))))))))))&amp;(IF(ISBLANK(V1339),"",V1339&amp;", "))&amp;IF((AA1339&lt;&gt;AA1340)*($H$2="y"),AD1339&amp;AE1339,IF((AA1339&lt;&gt;AA1340)*($H$2="m"),AD1339&amp;AG1339,IF(($H$2&lt;&gt;"m")*($H$2&lt;&gt;"Y"),(IF(F1339=0,"",F1339&amp;" "&amp;$F$4&amp;" "))&amp;(IF(G1339=0,"",G1339&amp;" "&amp;$G$4&amp;" "))&amp;(IF(H1339=0,"",H1339&amp;" "&amp;H$4&amp;" "))&amp;(IF(I1339=0,"",I1339&amp;" "&amp;$I$4&amp;" "))&amp;(IF(J1339=0,"",J1339&amp;" "&amp;$J$4&amp;" "))&amp;IF((ISBLANK(C1339)),"","("&amp;C1339&amp;")"),"")))&amp;IF((B1339=B1340)*(K1339=K1340)*(L1339=L1340)*(M1339=M1340),IF(($H$2&lt;&gt;"m")*($H$2&lt;&gt;"Y"), ", ", IF((ISNUMBER(FIND(")",AE1339))), ", ", "")),IF((B1339=B1340)*(K1339=K1340)*(L1339=L1340),"; ",". ")))</f>
        <v/>
      </c>
      <c r="AI1339" s="1"/>
    </row>
    <row r="1340" spans="1:35" x14ac:dyDescent="0.25">
      <c r="A1340" s="3" t="str">
        <f t="shared" si="164"/>
        <v/>
      </c>
      <c r="B1340" s="53" t="str">
        <f t="shared" si="168"/>
        <v/>
      </c>
      <c r="C1340" s="57"/>
      <c r="D1340" s="57"/>
      <c r="E1340" s="57"/>
      <c r="F1340" s="57"/>
      <c r="G1340" s="57"/>
      <c r="H1340" s="57"/>
      <c r="I1340" s="57"/>
      <c r="J1340" s="57"/>
      <c r="K1340" s="57"/>
      <c r="L1340" s="57"/>
      <c r="M1340" s="54"/>
      <c r="N1340" s="57"/>
      <c r="O1340" s="58"/>
      <c r="P1340" s="58"/>
      <c r="Q1340" s="58"/>
      <c r="R1340" s="58"/>
      <c r="S1340" s="54"/>
      <c r="T1340" s="57"/>
      <c r="U1340" s="57"/>
      <c r="V1340" s="57"/>
      <c r="W1340" s="57"/>
      <c r="X1340" s="147" t="str">
        <f>IF(ISBLANK(D1340),"",IF('order-admin-units'!$I$1&lt;&gt;"y", "", IF((K1340="")*(ISBLANK(D1340)=FALSE), 'order-admin-units'!$B$1+1, VLOOKUP(K1340, ordercountry, 2))))</f>
        <v/>
      </c>
      <c r="Y1340" s="147" t="str">
        <f>IF(ISBLANK(D1340),"",IF('order-admin-units'!$I$1&lt;&gt;"y", "", IF(L1340="", 'order-admin-units'!$B$2+1, VLOOKUP(K1340&amp;"@"&amp;L1340, orderadmin, 2))))</f>
        <v/>
      </c>
      <c r="Z1340" s="147" t="str">
        <f t="shared" si="165"/>
        <v/>
      </c>
      <c r="AA1340" s="147" t="str">
        <f t="shared" si="166"/>
        <v/>
      </c>
      <c r="AB1340" s="147" t="str">
        <f t="shared" si="167"/>
        <v/>
      </c>
      <c r="AC1340" s="147" t="str">
        <f t="shared" si="161"/>
        <v/>
      </c>
      <c r="AD1340" s="11" t="str">
        <f t="shared" si="162"/>
        <v/>
      </c>
      <c r="AE1340" s="11" t="str">
        <f t="array" ref="AE1340">IF(ISBLANK(D1340),"",IF(OR($H$2="y",$H$2="m"),IF(AA1340=AA1339,IF(OR(AB1340=$AB$4:$AB1339)=FALSE,AE1339&amp;C1340,AE1339),"("&amp;C1340)&amp;IF(AA1340=AA1341,IF(OR(AB1341=$AB$4:$AB1340)=FALSE,", ",""),") "),""))</f>
        <v/>
      </c>
      <c r="AF1340" s="11" t="str">
        <f t="shared" si="163"/>
        <v/>
      </c>
      <c r="AG1340" s="11" t="str">
        <f t="array" ref="AG1340">IF(ISBLANK(D1340),"",IF(OR($H$2="y",$H$2="m"),IF(AA1340=AA1339,IF(OR(AC1340=$AC$4:$AC1339)=FALSE,AG1339&amp;AF1340,AG1339),"("&amp;AF1340)&amp;IF(AA1340=AA1341,IF(OR(AC1341=$AC$4:$AC1340)=FALSE,", ",""),") "),""))</f>
        <v/>
      </c>
      <c r="AH1340" s="10" t="str">
        <f>IF((ISBLANK(D1340)),"",IF(D1340=D1339,AH1339,"")&amp;IF(B1339&lt;&gt;B1340,((IF(ISBLANK(E1340),$D$3&amp;"Non-type material: "&amp;$D$3,$D$3&amp;INDEX('type-categories'!$A$2:$B$100,MATCH(E1340,'type-categories'!$A$2:$A$100,0),2)&amp;$D$3))),"")&amp;(IF(K1340&lt;&gt;K1339,$C$2&amp;K1340&amp;$K$3&amp;$C$2&amp;" ",(IF(B1340&lt;&gt;B1339,$C$2&amp;K1340&amp;$K$3&amp;$C$2&amp;" ",""))))&amp;(IF(L1340="","",((IF(L1340&lt;&gt;L1339,$D$2&amp;L1340&amp;$L$3&amp;$D$2&amp;" ",IF(B1340&lt;&gt;B1339,$D$2&amp;L1340&amp;$L$3&amp;$D$2&amp;" ",""))))))&amp;(IF(M1340="","",((IF(M1340&lt;&gt;M1339,$E$2&amp;M1340&amp;$E$2&amp;","&amp;" ",IF(B1340&lt;&gt;B1339,$E$2&amp;M1340&amp;$E$2&amp;",",""))))))&amp;(IF(N1340="","",IF(N1340&lt;&gt;N1339,N1340&amp;", ",IF(B1340&lt;&gt;B1339,N1340&amp;", ",""))))&amp;(IF(ISBLANK(O1340),"",(IF(O1340&lt;&gt;O1339,O1340&amp;", ",IF(B1340&lt;&gt;B1339,O1340&amp;", ","")))))&amp;(IF(ISBLANK(P1340),"",(IF(P1340&lt;&gt;P1339,P1340&amp;", ",IF(B1340&lt;&gt;B1339,P1340&amp;", ",IF(Z1340&lt;&gt;Z1339,P1340&amp;", ",""))))))&amp;(IF(ISBLANK(Q1340),"",(IF(Q1340&lt;&gt;Q1339,Q1340&amp;", ",IF(B1340&lt;&gt;B1339,Q1340&amp;", ",IF(Z1340&lt;&gt;Z1339,Q1340&amp;", ",""))))))&amp;(IF(ISBLANK(R1340),"",(IF(R1340&lt;&gt;R1339,R1340&amp;"m, ",IF(B1340&lt;&gt;B1339,R1340&amp;"m, ",IF(Z1340&lt;&gt;Z1339,R1340&amp;"m, ",""))))))&amp;IF(ISBLANK(S1340),"",(IF(B1340&lt;&gt;B1339,S1340&amp;", ",IF(S1340&lt;&gt;S1339,IF((Z1340=Z1339),"same locality "&amp;S1340&amp;", ",S1340&amp;", "),""))))&amp;(IF(ISBLANK(T1340),"",(IF(T1340&lt;&gt;T1339,IF(ISBLANK(F$2),T1340&amp;", ",T1340&amp;" "&amp;F$2&amp;", "),(IF(B1340&lt;&gt;B1339,IF(ISBLANK(F$2),T1340&amp;", ",T1340&amp;" "&amp;F$2&amp;", "),(IF(Z1340&lt;&gt;Z1339,IF(ISBLANK(F$2),T1340&amp;", ",T1340&amp;" "&amp;F$2&amp;", "),IF((U1340&lt;&gt;U1339)*($G$2="Y"),"same collector, ","")))))))))&amp;(IF(ISBLANK(U1340),"",(IF(U1340&lt;&gt;U1339,U1340&amp;", ",(IF(B1340&lt;&gt;B1339,U1340&amp;", ",IF(Z1340&lt;&gt;Z1339,U1340&amp;", ",(IF(T1340&lt;&gt;T1339,IF((T1340&lt;&gt;T1339)*($G$2="Y"),"same date, ", ""),IF((T1340=T1339)*(U1340=U1339)*(S1340&lt;&gt;S1339)*($G$2="Y"),"same collector and date, ", ""))))))))))&amp;(IF(ISBLANK(V1340),"",V1340&amp;", "))&amp;IF((AA1340&lt;&gt;AA1341)*($H$2="y"),AD1340&amp;AE1340,IF((AA1340&lt;&gt;AA1341)*($H$2="m"),AD1340&amp;AG1340,IF(($H$2&lt;&gt;"m")*($H$2&lt;&gt;"Y"),(IF(F1340=0,"",F1340&amp;" "&amp;$F$4&amp;" "))&amp;(IF(G1340=0,"",G1340&amp;" "&amp;$G$4&amp;" "))&amp;(IF(H1340=0,"",H1340&amp;" "&amp;H$4&amp;" "))&amp;(IF(I1340=0,"",I1340&amp;" "&amp;$I$4&amp;" "))&amp;(IF(J1340=0,"",J1340&amp;" "&amp;$J$4&amp;" "))&amp;IF((ISBLANK(C1340)),"","("&amp;C1340&amp;")"),"")))&amp;IF((B1340=B1341)*(K1340=K1341)*(L1340=L1341)*(M1340=M1341),IF(($H$2&lt;&gt;"m")*($H$2&lt;&gt;"Y"), ", ", IF((ISNUMBER(FIND(")",AE1340))), ", ", "")),IF((B1340=B1341)*(K1340=K1341)*(L1340=L1341),"; ",". ")))</f>
        <v/>
      </c>
      <c r="AI1340" s="1"/>
    </row>
    <row r="1341" spans="1:35" x14ac:dyDescent="0.25">
      <c r="A1341" s="3" t="str">
        <f t="shared" si="164"/>
        <v/>
      </c>
      <c r="B1341" s="53" t="str">
        <f t="shared" si="168"/>
        <v/>
      </c>
      <c r="C1341" s="57"/>
      <c r="D1341" s="57"/>
      <c r="E1341" s="57"/>
      <c r="F1341" s="57"/>
      <c r="G1341" s="57"/>
      <c r="H1341" s="57"/>
      <c r="I1341" s="57"/>
      <c r="J1341" s="57"/>
      <c r="K1341" s="57"/>
      <c r="L1341" s="57"/>
      <c r="M1341" s="54"/>
      <c r="N1341" s="57"/>
      <c r="O1341" s="58"/>
      <c r="P1341" s="58"/>
      <c r="Q1341" s="58"/>
      <c r="R1341" s="58"/>
      <c r="S1341" s="54"/>
      <c r="T1341" s="57"/>
      <c r="U1341" s="57"/>
      <c r="V1341" s="57"/>
      <c r="W1341" s="57"/>
      <c r="X1341" s="147" t="str">
        <f>IF(ISBLANK(D1341),"",IF('order-admin-units'!$I$1&lt;&gt;"y", "", IF((K1341="")*(ISBLANK(D1341)=FALSE), 'order-admin-units'!$B$1+1, VLOOKUP(K1341, ordercountry, 2))))</f>
        <v/>
      </c>
      <c r="Y1341" s="147" t="str">
        <f>IF(ISBLANK(D1341),"",IF('order-admin-units'!$I$1&lt;&gt;"y", "", IF(L1341="", 'order-admin-units'!$B$2+1, VLOOKUP(K1341&amp;"@"&amp;L1341, orderadmin, 2))))</f>
        <v/>
      </c>
      <c r="Z1341" s="147" t="str">
        <f t="shared" si="165"/>
        <v/>
      </c>
      <c r="AA1341" s="147" t="str">
        <f t="shared" si="166"/>
        <v/>
      </c>
      <c r="AB1341" s="147" t="str">
        <f t="shared" si="167"/>
        <v/>
      </c>
      <c r="AC1341" s="147" t="str">
        <f t="shared" si="161"/>
        <v/>
      </c>
      <c r="AD1341" s="11" t="str">
        <f t="shared" si="162"/>
        <v/>
      </c>
      <c r="AE1341" s="11" t="str">
        <f t="array" ref="AE1341">IF(ISBLANK(D1341),"",IF(OR($H$2="y",$H$2="m"),IF(AA1341=AA1340,IF(OR(AB1341=$AB$4:$AB1340)=FALSE,AE1340&amp;C1341,AE1340),"("&amp;C1341)&amp;IF(AA1341=AA1342,IF(OR(AB1342=$AB$4:$AB1341)=FALSE,", ",""),") "),""))</f>
        <v/>
      </c>
      <c r="AF1341" s="11" t="str">
        <f t="shared" si="163"/>
        <v/>
      </c>
      <c r="AG1341" s="11" t="str">
        <f t="array" ref="AG1341">IF(ISBLANK(D1341),"",IF(OR($H$2="y",$H$2="m"),IF(AA1341=AA1340,IF(OR(AC1341=$AC$4:$AC1340)=FALSE,AG1340&amp;AF1341,AG1340),"("&amp;AF1341)&amp;IF(AA1341=AA1342,IF(OR(AC1342=$AC$4:$AC1341)=FALSE,", ",""),") "),""))</f>
        <v/>
      </c>
      <c r="AH1341" s="10" t="str">
        <f>IF((ISBLANK(D1341)),"",IF(D1341=D1340,AH1340,"")&amp;IF(B1340&lt;&gt;B1341,((IF(ISBLANK(E1341),$D$3&amp;"Non-type material: "&amp;$D$3,$D$3&amp;INDEX('type-categories'!$A$2:$B$100,MATCH(E1341,'type-categories'!$A$2:$A$100,0),2)&amp;$D$3))),"")&amp;(IF(K1341&lt;&gt;K1340,$C$2&amp;K1341&amp;$K$3&amp;$C$2&amp;" ",(IF(B1341&lt;&gt;B1340,$C$2&amp;K1341&amp;$K$3&amp;$C$2&amp;" ",""))))&amp;(IF(L1341="","",((IF(L1341&lt;&gt;L1340,$D$2&amp;L1341&amp;$L$3&amp;$D$2&amp;" ",IF(B1341&lt;&gt;B1340,$D$2&amp;L1341&amp;$L$3&amp;$D$2&amp;" ",""))))))&amp;(IF(M1341="","",((IF(M1341&lt;&gt;M1340,$E$2&amp;M1341&amp;$E$2&amp;","&amp;" ",IF(B1341&lt;&gt;B1340,$E$2&amp;M1341&amp;$E$2&amp;",",""))))))&amp;(IF(N1341="","",IF(N1341&lt;&gt;N1340,N1341&amp;", ",IF(B1341&lt;&gt;B1340,N1341&amp;", ",""))))&amp;(IF(ISBLANK(O1341),"",(IF(O1341&lt;&gt;O1340,O1341&amp;", ",IF(B1341&lt;&gt;B1340,O1341&amp;", ","")))))&amp;(IF(ISBLANK(P1341),"",(IF(P1341&lt;&gt;P1340,P1341&amp;", ",IF(B1341&lt;&gt;B1340,P1341&amp;", ",IF(Z1341&lt;&gt;Z1340,P1341&amp;", ",""))))))&amp;(IF(ISBLANK(Q1341),"",(IF(Q1341&lt;&gt;Q1340,Q1341&amp;", ",IF(B1341&lt;&gt;B1340,Q1341&amp;", ",IF(Z1341&lt;&gt;Z1340,Q1341&amp;", ",""))))))&amp;(IF(ISBLANK(R1341),"",(IF(R1341&lt;&gt;R1340,R1341&amp;"m, ",IF(B1341&lt;&gt;B1340,R1341&amp;"m, ",IF(Z1341&lt;&gt;Z1340,R1341&amp;"m, ",""))))))&amp;IF(ISBLANK(S1341),"",(IF(B1341&lt;&gt;B1340,S1341&amp;", ",IF(S1341&lt;&gt;S1340,IF((Z1341=Z1340),"same locality "&amp;S1341&amp;", ",S1341&amp;", "),""))))&amp;(IF(ISBLANK(T1341),"",(IF(T1341&lt;&gt;T1340,IF(ISBLANK(F$2),T1341&amp;", ",T1341&amp;" "&amp;F$2&amp;", "),(IF(B1341&lt;&gt;B1340,IF(ISBLANK(F$2),T1341&amp;", ",T1341&amp;" "&amp;F$2&amp;", "),(IF(Z1341&lt;&gt;Z1340,IF(ISBLANK(F$2),T1341&amp;", ",T1341&amp;" "&amp;F$2&amp;", "),IF((U1341&lt;&gt;U1340)*($G$2="Y"),"same collector, ","")))))))))&amp;(IF(ISBLANK(U1341),"",(IF(U1341&lt;&gt;U1340,U1341&amp;", ",(IF(B1341&lt;&gt;B1340,U1341&amp;", ",IF(Z1341&lt;&gt;Z1340,U1341&amp;", ",(IF(T1341&lt;&gt;T1340,IF((T1341&lt;&gt;T1340)*($G$2="Y"),"same date, ", ""),IF((T1341=T1340)*(U1341=U1340)*(S1341&lt;&gt;S1340)*($G$2="Y"),"same collector and date, ", ""))))))))))&amp;(IF(ISBLANK(V1341),"",V1341&amp;", "))&amp;IF((AA1341&lt;&gt;AA1342)*($H$2="y"),AD1341&amp;AE1341,IF((AA1341&lt;&gt;AA1342)*($H$2="m"),AD1341&amp;AG1341,IF(($H$2&lt;&gt;"m")*($H$2&lt;&gt;"Y"),(IF(F1341=0,"",F1341&amp;" "&amp;$F$4&amp;" "))&amp;(IF(G1341=0,"",G1341&amp;" "&amp;$G$4&amp;" "))&amp;(IF(H1341=0,"",H1341&amp;" "&amp;H$4&amp;" "))&amp;(IF(I1341=0,"",I1341&amp;" "&amp;$I$4&amp;" "))&amp;(IF(J1341=0,"",J1341&amp;" "&amp;$J$4&amp;" "))&amp;IF((ISBLANK(C1341)),"","("&amp;C1341&amp;")"),"")))&amp;IF((B1341=B1342)*(K1341=K1342)*(L1341=L1342)*(M1341=M1342),IF(($H$2&lt;&gt;"m")*($H$2&lt;&gt;"Y"), ", ", IF((ISNUMBER(FIND(")",AE1341))), ", ", "")),IF((B1341=B1342)*(K1341=K1342)*(L1341=L1342),"; ",". ")))</f>
        <v/>
      </c>
      <c r="AI1341" s="1"/>
    </row>
    <row r="1342" spans="1:35" x14ac:dyDescent="0.25">
      <c r="A1342" s="3" t="str">
        <f t="shared" si="164"/>
        <v/>
      </c>
      <c r="B1342" s="53" t="str">
        <f t="shared" si="168"/>
        <v/>
      </c>
      <c r="C1342" s="57"/>
      <c r="D1342" s="57"/>
      <c r="E1342" s="57"/>
      <c r="F1342" s="57"/>
      <c r="G1342" s="57"/>
      <c r="H1342" s="57"/>
      <c r="I1342" s="57"/>
      <c r="J1342" s="57"/>
      <c r="K1342" s="57"/>
      <c r="L1342" s="57"/>
      <c r="M1342" s="54"/>
      <c r="N1342" s="57"/>
      <c r="O1342" s="58"/>
      <c r="P1342" s="58"/>
      <c r="Q1342" s="58"/>
      <c r="R1342" s="58"/>
      <c r="S1342" s="54"/>
      <c r="T1342" s="57"/>
      <c r="U1342" s="57"/>
      <c r="V1342" s="57"/>
      <c r="W1342" s="57"/>
      <c r="X1342" s="147" t="str">
        <f>IF(ISBLANK(D1342),"",IF('order-admin-units'!$I$1&lt;&gt;"y", "", IF((K1342="")*(ISBLANK(D1342)=FALSE), 'order-admin-units'!$B$1+1, VLOOKUP(K1342, ordercountry, 2))))</f>
        <v/>
      </c>
      <c r="Y1342" s="147" t="str">
        <f>IF(ISBLANK(D1342),"",IF('order-admin-units'!$I$1&lt;&gt;"y", "", IF(L1342="", 'order-admin-units'!$B$2+1, VLOOKUP(K1342&amp;"@"&amp;L1342, orderadmin, 2))))</f>
        <v/>
      </c>
      <c r="Z1342" s="147" t="str">
        <f t="shared" si="165"/>
        <v/>
      </c>
      <c r="AA1342" s="147" t="str">
        <f t="shared" si="166"/>
        <v/>
      </c>
      <c r="AB1342" s="147" t="str">
        <f t="shared" si="167"/>
        <v/>
      </c>
      <c r="AC1342" s="147" t="str">
        <f t="shared" si="161"/>
        <v/>
      </c>
      <c r="AD1342" s="11" t="str">
        <f t="shared" si="162"/>
        <v/>
      </c>
      <c r="AE1342" s="11" t="str">
        <f t="array" ref="AE1342">IF(ISBLANK(D1342),"",IF(OR($H$2="y",$H$2="m"),IF(AA1342=AA1341,IF(OR(AB1342=$AB$4:$AB1341)=FALSE,AE1341&amp;C1342,AE1341),"("&amp;C1342)&amp;IF(AA1342=AA1343,IF(OR(AB1343=$AB$4:$AB1342)=FALSE,", ",""),") "),""))</f>
        <v/>
      </c>
      <c r="AF1342" s="11" t="str">
        <f t="shared" si="163"/>
        <v/>
      </c>
      <c r="AG1342" s="11" t="str">
        <f t="array" ref="AG1342">IF(ISBLANK(D1342),"",IF(OR($H$2="y",$H$2="m"),IF(AA1342=AA1341,IF(OR(AC1342=$AC$4:$AC1341)=FALSE,AG1341&amp;AF1342,AG1341),"("&amp;AF1342)&amp;IF(AA1342=AA1343,IF(OR(AC1343=$AC$4:$AC1342)=FALSE,", ",""),") "),""))</f>
        <v/>
      </c>
      <c r="AH1342" s="10" t="str">
        <f>IF((ISBLANK(D1342)),"",IF(D1342=D1341,AH1341,"")&amp;IF(B1341&lt;&gt;B1342,((IF(ISBLANK(E1342),$D$3&amp;"Non-type material: "&amp;$D$3,$D$3&amp;INDEX('type-categories'!$A$2:$B$100,MATCH(E1342,'type-categories'!$A$2:$A$100,0),2)&amp;$D$3))),"")&amp;(IF(K1342&lt;&gt;K1341,$C$2&amp;K1342&amp;$K$3&amp;$C$2&amp;" ",(IF(B1342&lt;&gt;B1341,$C$2&amp;K1342&amp;$K$3&amp;$C$2&amp;" ",""))))&amp;(IF(L1342="","",((IF(L1342&lt;&gt;L1341,$D$2&amp;L1342&amp;$L$3&amp;$D$2&amp;" ",IF(B1342&lt;&gt;B1341,$D$2&amp;L1342&amp;$L$3&amp;$D$2&amp;" ",""))))))&amp;(IF(M1342="","",((IF(M1342&lt;&gt;M1341,$E$2&amp;M1342&amp;$E$2&amp;","&amp;" ",IF(B1342&lt;&gt;B1341,$E$2&amp;M1342&amp;$E$2&amp;",",""))))))&amp;(IF(N1342="","",IF(N1342&lt;&gt;N1341,N1342&amp;", ",IF(B1342&lt;&gt;B1341,N1342&amp;", ",""))))&amp;(IF(ISBLANK(O1342),"",(IF(O1342&lt;&gt;O1341,O1342&amp;", ",IF(B1342&lt;&gt;B1341,O1342&amp;", ","")))))&amp;(IF(ISBLANK(P1342),"",(IF(P1342&lt;&gt;P1341,P1342&amp;", ",IF(B1342&lt;&gt;B1341,P1342&amp;", ",IF(Z1342&lt;&gt;Z1341,P1342&amp;", ",""))))))&amp;(IF(ISBLANK(Q1342),"",(IF(Q1342&lt;&gt;Q1341,Q1342&amp;", ",IF(B1342&lt;&gt;B1341,Q1342&amp;", ",IF(Z1342&lt;&gt;Z1341,Q1342&amp;", ",""))))))&amp;(IF(ISBLANK(R1342),"",(IF(R1342&lt;&gt;R1341,R1342&amp;"m, ",IF(B1342&lt;&gt;B1341,R1342&amp;"m, ",IF(Z1342&lt;&gt;Z1341,R1342&amp;"m, ",""))))))&amp;IF(ISBLANK(S1342),"",(IF(B1342&lt;&gt;B1341,S1342&amp;", ",IF(S1342&lt;&gt;S1341,IF((Z1342=Z1341),"same locality "&amp;S1342&amp;", ",S1342&amp;", "),""))))&amp;(IF(ISBLANK(T1342),"",(IF(T1342&lt;&gt;T1341,IF(ISBLANK(F$2),T1342&amp;", ",T1342&amp;" "&amp;F$2&amp;", "),(IF(B1342&lt;&gt;B1341,IF(ISBLANK(F$2),T1342&amp;", ",T1342&amp;" "&amp;F$2&amp;", "),(IF(Z1342&lt;&gt;Z1341,IF(ISBLANK(F$2),T1342&amp;", ",T1342&amp;" "&amp;F$2&amp;", "),IF((U1342&lt;&gt;U1341)*($G$2="Y"),"same collector, ","")))))))))&amp;(IF(ISBLANK(U1342),"",(IF(U1342&lt;&gt;U1341,U1342&amp;", ",(IF(B1342&lt;&gt;B1341,U1342&amp;", ",IF(Z1342&lt;&gt;Z1341,U1342&amp;", ",(IF(T1342&lt;&gt;T1341,IF((T1342&lt;&gt;T1341)*($G$2="Y"),"same date, ", ""),IF((T1342=T1341)*(U1342=U1341)*(S1342&lt;&gt;S1341)*($G$2="Y"),"same collector and date, ", ""))))))))))&amp;(IF(ISBLANK(V1342),"",V1342&amp;", "))&amp;IF((AA1342&lt;&gt;AA1343)*($H$2="y"),AD1342&amp;AE1342,IF((AA1342&lt;&gt;AA1343)*($H$2="m"),AD1342&amp;AG1342,IF(($H$2&lt;&gt;"m")*($H$2&lt;&gt;"Y"),(IF(F1342=0,"",F1342&amp;" "&amp;$F$4&amp;" "))&amp;(IF(G1342=0,"",G1342&amp;" "&amp;$G$4&amp;" "))&amp;(IF(H1342=0,"",H1342&amp;" "&amp;H$4&amp;" "))&amp;(IF(I1342=0,"",I1342&amp;" "&amp;$I$4&amp;" "))&amp;(IF(J1342=0,"",J1342&amp;" "&amp;$J$4&amp;" "))&amp;IF((ISBLANK(C1342)),"","("&amp;C1342&amp;")"),"")))&amp;IF((B1342=B1343)*(K1342=K1343)*(L1342=L1343)*(M1342=M1343),IF(($H$2&lt;&gt;"m")*($H$2&lt;&gt;"Y"), ", ", IF((ISNUMBER(FIND(")",AE1342))), ", ", "")),IF((B1342=B1343)*(K1342=K1343)*(L1342=L1343),"; ",". ")))</f>
        <v/>
      </c>
      <c r="AI1342" s="1"/>
    </row>
    <row r="1343" spans="1:35" x14ac:dyDescent="0.25">
      <c r="A1343" s="3" t="str">
        <f t="shared" si="164"/>
        <v/>
      </c>
      <c r="B1343" s="53" t="str">
        <f t="shared" si="168"/>
        <v/>
      </c>
      <c r="C1343" s="57"/>
      <c r="D1343" s="57"/>
      <c r="E1343" s="57"/>
      <c r="F1343" s="57"/>
      <c r="G1343" s="57"/>
      <c r="H1343" s="57"/>
      <c r="I1343" s="57"/>
      <c r="J1343" s="57"/>
      <c r="K1343" s="57"/>
      <c r="L1343" s="57"/>
      <c r="M1343" s="54"/>
      <c r="N1343" s="57"/>
      <c r="O1343" s="58"/>
      <c r="P1343" s="58"/>
      <c r="Q1343" s="58"/>
      <c r="R1343" s="58"/>
      <c r="S1343" s="54"/>
      <c r="T1343" s="57"/>
      <c r="U1343" s="57"/>
      <c r="V1343" s="57"/>
      <c r="W1343" s="57"/>
      <c r="X1343" s="147" t="str">
        <f>IF(ISBLANK(D1343),"",IF('order-admin-units'!$I$1&lt;&gt;"y", "", IF((K1343="")*(ISBLANK(D1343)=FALSE), 'order-admin-units'!$B$1+1, VLOOKUP(K1343, ordercountry, 2))))</f>
        <v/>
      </c>
      <c r="Y1343" s="147" t="str">
        <f>IF(ISBLANK(D1343),"",IF('order-admin-units'!$I$1&lt;&gt;"y", "", IF(L1343="", 'order-admin-units'!$B$2+1, VLOOKUP(K1343&amp;"@"&amp;L1343, orderadmin, 2))))</f>
        <v/>
      </c>
      <c r="Z1343" s="147" t="str">
        <f t="shared" si="165"/>
        <v/>
      </c>
      <c r="AA1343" s="147" t="str">
        <f t="shared" si="166"/>
        <v/>
      </c>
      <c r="AB1343" s="147" t="str">
        <f t="shared" si="167"/>
        <v/>
      </c>
      <c r="AC1343" s="147" t="str">
        <f t="shared" si="161"/>
        <v/>
      </c>
      <c r="AD1343" s="11" t="str">
        <f t="shared" si="162"/>
        <v/>
      </c>
      <c r="AE1343" s="11" t="str">
        <f t="array" ref="AE1343">IF(ISBLANK(D1343),"",IF(OR($H$2="y",$H$2="m"),IF(AA1343=AA1342,IF(OR(AB1343=$AB$4:$AB1342)=FALSE,AE1342&amp;C1343,AE1342),"("&amp;C1343)&amp;IF(AA1343=AA1344,IF(OR(AB1344=$AB$4:$AB1343)=FALSE,", ",""),") "),""))</f>
        <v/>
      </c>
      <c r="AF1343" s="11" t="str">
        <f t="shared" si="163"/>
        <v/>
      </c>
      <c r="AG1343" s="11" t="str">
        <f t="array" ref="AG1343">IF(ISBLANK(D1343),"",IF(OR($H$2="y",$H$2="m"),IF(AA1343=AA1342,IF(OR(AC1343=$AC$4:$AC1342)=FALSE,AG1342&amp;AF1343,AG1342),"("&amp;AF1343)&amp;IF(AA1343=AA1344,IF(OR(AC1344=$AC$4:$AC1343)=FALSE,", ",""),") "),""))</f>
        <v/>
      </c>
      <c r="AH1343" s="10" t="str">
        <f>IF((ISBLANK(D1343)),"",IF(D1343=D1342,AH1342,"")&amp;IF(B1342&lt;&gt;B1343,((IF(ISBLANK(E1343),$D$3&amp;"Non-type material: "&amp;$D$3,$D$3&amp;INDEX('type-categories'!$A$2:$B$100,MATCH(E1343,'type-categories'!$A$2:$A$100,0),2)&amp;$D$3))),"")&amp;(IF(K1343&lt;&gt;K1342,$C$2&amp;K1343&amp;$K$3&amp;$C$2&amp;" ",(IF(B1343&lt;&gt;B1342,$C$2&amp;K1343&amp;$K$3&amp;$C$2&amp;" ",""))))&amp;(IF(L1343="","",((IF(L1343&lt;&gt;L1342,$D$2&amp;L1343&amp;$L$3&amp;$D$2&amp;" ",IF(B1343&lt;&gt;B1342,$D$2&amp;L1343&amp;$L$3&amp;$D$2&amp;" ",""))))))&amp;(IF(M1343="","",((IF(M1343&lt;&gt;M1342,$E$2&amp;M1343&amp;$E$2&amp;","&amp;" ",IF(B1343&lt;&gt;B1342,$E$2&amp;M1343&amp;$E$2&amp;",",""))))))&amp;(IF(N1343="","",IF(N1343&lt;&gt;N1342,N1343&amp;", ",IF(B1343&lt;&gt;B1342,N1343&amp;", ",""))))&amp;(IF(ISBLANK(O1343),"",(IF(O1343&lt;&gt;O1342,O1343&amp;", ",IF(B1343&lt;&gt;B1342,O1343&amp;", ","")))))&amp;(IF(ISBLANK(P1343),"",(IF(P1343&lt;&gt;P1342,P1343&amp;", ",IF(B1343&lt;&gt;B1342,P1343&amp;", ",IF(Z1343&lt;&gt;Z1342,P1343&amp;", ",""))))))&amp;(IF(ISBLANK(Q1343),"",(IF(Q1343&lt;&gt;Q1342,Q1343&amp;", ",IF(B1343&lt;&gt;B1342,Q1343&amp;", ",IF(Z1343&lt;&gt;Z1342,Q1343&amp;", ",""))))))&amp;(IF(ISBLANK(R1343),"",(IF(R1343&lt;&gt;R1342,R1343&amp;"m, ",IF(B1343&lt;&gt;B1342,R1343&amp;"m, ",IF(Z1343&lt;&gt;Z1342,R1343&amp;"m, ",""))))))&amp;IF(ISBLANK(S1343),"",(IF(B1343&lt;&gt;B1342,S1343&amp;", ",IF(S1343&lt;&gt;S1342,IF((Z1343=Z1342),"same locality "&amp;S1343&amp;", ",S1343&amp;", "),""))))&amp;(IF(ISBLANK(T1343),"",(IF(T1343&lt;&gt;T1342,IF(ISBLANK(F$2),T1343&amp;", ",T1343&amp;" "&amp;F$2&amp;", "),(IF(B1343&lt;&gt;B1342,IF(ISBLANK(F$2),T1343&amp;", ",T1343&amp;" "&amp;F$2&amp;", "),(IF(Z1343&lt;&gt;Z1342,IF(ISBLANK(F$2),T1343&amp;", ",T1343&amp;" "&amp;F$2&amp;", "),IF((U1343&lt;&gt;U1342)*($G$2="Y"),"same collector, ","")))))))))&amp;(IF(ISBLANK(U1343),"",(IF(U1343&lt;&gt;U1342,U1343&amp;", ",(IF(B1343&lt;&gt;B1342,U1343&amp;", ",IF(Z1343&lt;&gt;Z1342,U1343&amp;", ",(IF(T1343&lt;&gt;T1342,IF((T1343&lt;&gt;T1342)*($G$2="Y"),"same date, ", ""),IF((T1343=T1342)*(U1343=U1342)*(S1343&lt;&gt;S1342)*($G$2="Y"),"same collector and date, ", ""))))))))))&amp;(IF(ISBLANK(V1343),"",V1343&amp;", "))&amp;IF((AA1343&lt;&gt;AA1344)*($H$2="y"),AD1343&amp;AE1343,IF((AA1343&lt;&gt;AA1344)*($H$2="m"),AD1343&amp;AG1343,IF(($H$2&lt;&gt;"m")*($H$2&lt;&gt;"Y"),(IF(F1343=0,"",F1343&amp;" "&amp;$F$4&amp;" "))&amp;(IF(G1343=0,"",G1343&amp;" "&amp;$G$4&amp;" "))&amp;(IF(H1343=0,"",H1343&amp;" "&amp;H$4&amp;" "))&amp;(IF(I1343=0,"",I1343&amp;" "&amp;$I$4&amp;" "))&amp;(IF(J1343=0,"",J1343&amp;" "&amp;$J$4&amp;" "))&amp;IF((ISBLANK(C1343)),"","("&amp;C1343&amp;")"),"")))&amp;IF((B1343=B1344)*(K1343=K1344)*(L1343=L1344)*(M1343=M1344),IF(($H$2&lt;&gt;"m")*($H$2&lt;&gt;"Y"), ", ", IF((ISNUMBER(FIND(")",AE1343))), ", ", "")),IF((B1343=B1344)*(K1343=K1344)*(L1343=L1344),"; ",". ")))</f>
        <v/>
      </c>
      <c r="AI1343" s="1"/>
    </row>
    <row r="1344" spans="1:35" x14ac:dyDescent="0.25">
      <c r="A1344" s="3" t="str">
        <f t="shared" si="164"/>
        <v/>
      </c>
      <c r="B1344" s="53" t="str">
        <f t="shared" si="168"/>
        <v/>
      </c>
      <c r="C1344" s="57"/>
      <c r="D1344" s="57"/>
      <c r="E1344" s="57"/>
      <c r="F1344" s="57"/>
      <c r="G1344" s="57"/>
      <c r="H1344" s="57"/>
      <c r="I1344" s="57"/>
      <c r="J1344" s="57"/>
      <c r="K1344" s="57"/>
      <c r="L1344" s="57"/>
      <c r="M1344" s="54"/>
      <c r="N1344" s="57"/>
      <c r="O1344" s="58"/>
      <c r="P1344" s="58"/>
      <c r="Q1344" s="58"/>
      <c r="R1344" s="58"/>
      <c r="S1344" s="54"/>
      <c r="T1344" s="57"/>
      <c r="U1344" s="57"/>
      <c r="V1344" s="57"/>
      <c r="W1344" s="57"/>
      <c r="X1344" s="147" t="str">
        <f>IF(ISBLANK(D1344),"",IF('order-admin-units'!$I$1&lt;&gt;"y", "", IF((K1344="")*(ISBLANK(D1344)=FALSE), 'order-admin-units'!$B$1+1, VLOOKUP(K1344, ordercountry, 2))))</f>
        <v/>
      </c>
      <c r="Y1344" s="147" t="str">
        <f>IF(ISBLANK(D1344),"",IF('order-admin-units'!$I$1&lt;&gt;"y", "", IF(L1344="", 'order-admin-units'!$B$2+1, VLOOKUP(K1344&amp;"@"&amp;L1344, orderadmin, 2))))</f>
        <v/>
      </c>
      <c r="Z1344" s="147" t="str">
        <f t="shared" si="165"/>
        <v/>
      </c>
      <c r="AA1344" s="147" t="str">
        <f t="shared" si="166"/>
        <v/>
      </c>
      <c r="AB1344" s="147" t="str">
        <f t="shared" si="167"/>
        <v/>
      </c>
      <c r="AC1344" s="147" t="str">
        <f t="shared" si="161"/>
        <v/>
      </c>
      <c r="AD1344" s="11" t="str">
        <f t="shared" si="162"/>
        <v/>
      </c>
      <c r="AE1344" s="11" t="str">
        <f t="array" ref="AE1344">IF(ISBLANK(D1344),"",IF(OR($H$2="y",$H$2="m"),IF(AA1344=AA1343,IF(OR(AB1344=$AB$4:$AB1343)=FALSE,AE1343&amp;C1344,AE1343),"("&amp;C1344)&amp;IF(AA1344=AA1345,IF(OR(AB1345=$AB$4:$AB1344)=FALSE,", ",""),") "),""))</f>
        <v/>
      </c>
      <c r="AF1344" s="11" t="str">
        <f t="shared" si="163"/>
        <v/>
      </c>
      <c r="AG1344" s="11" t="str">
        <f t="array" ref="AG1344">IF(ISBLANK(D1344),"",IF(OR($H$2="y",$H$2="m"),IF(AA1344=AA1343,IF(OR(AC1344=$AC$4:$AC1343)=FALSE,AG1343&amp;AF1344,AG1343),"("&amp;AF1344)&amp;IF(AA1344=AA1345,IF(OR(AC1345=$AC$4:$AC1344)=FALSE,", ",""),") "),""))</f>
        <v/>
      </c>
      <c r="AH1344" s="10" t="str">
        <f>IF((ISBLANK(D1344)),"",IF(D1344=D1343,AH1343,"")&amp;IF(B1343&lt;&gt;B1344,((IF(ISBLANK(E1344),$D$3&amp;"Non-type material: "&amp;$D$3,$D$3&amp;INDEX('type-categories'!$A$2:$B$100,MATCH(E1344,'type-categories'!$A$2:$A$100,0),2)&amp;$D$3))),"")&amp;(IF(K1344&lt;&gt;K1343,$C$2&amp;K1344&amp;$K$3&amp;$C$2&amp;" ",(IF(B1344&lt;&gt;B1343,$C$2&amp;K1344&amp;$K$3&amp;$C$2&amp;" ",""))))&amp;(IF(L1344="","",((IF(L1344&lt;&gt;L1343,$D$2&amp;L1344&amp;$L$3&amp;$D$2&amp;" ",IF(B1344&lt;&gt;B1343,$D$2&amp;L1344&amp;$L$3&amp;$D$2&amp;" ",""))))))&amp;(IF(M1344="","",((IF(M1344&lt;&gt;M1343,$E$2&amp;M1344&amp;$E$2&amp;","&amp;" ",IF(B1344&lt;&gt;B1343,$E$2&amp;M1344&amp;$E$2&amp;",",""))))))&amp;(IF(N1344="","",IF(N1344&lt;&gt;N1343,N1344&amp;", ",IF(B1344&lt;&gt;B1343,N1344&amp;", ",""))))&amp;(IF(ISBLANK(O1344),"",(IF(O1344&lt;&gt;O1343,O1344&amp;", ",IF(B1344&lt;&gt;B1343,O1344&amp;", ","")))))&amp;(IF(ISBLANK(P1344),"",(IF(P1344&lt;&gt;P1343,P1344&amp;", ",IF(B1344&lt;&gt;B1343,P1344&amp;", ",IF(Z1344&lt;&gt;Z1343,P1344&amp;", ",""))))))&amp;(IF(ISBLANK(Q1344),"",(IF(Q1344&lt;&gt;Q1343,Q1344&amp;", ",IF(B1344&lt;&gt;B1343,Q1344&amp;", ",IF(Z1344&lt;&gt;Z1343,Q1344&amp;", ",""))))))&amp;(IF(ISBLANK(R1344),"",(IF(R1344&lt;&gt;R1343,R1344&amp;"m, ",IF(B1344&lt;&gt;B1343,R1344&amp;"m, ",IF(Z1344&lt;&gt;Z1343,R1344&amp;"m, ",""))))))&amp;IF(ISBLANK(S1344),"",(IF(B1344&lt;&gt;B1343,S1344&amp;", ",IF(S1344&lt;&gt;S1343,IF((Z1344=Z1343),"same locality "&amp;S1344&amp;", ",S1344&amp;", "),""))))&amp;(IF(ISBLANK(T1344),"",(IF(T1344&lt;&gt;T1343,IF(ISBLANK(F$2),T1344&amp;", ",T1344&amp;" "&amp;F$2&amp;", "),(IF(B1344&lt;&gt;B1343,IF(ISBLANK(F$2),T1344&amp;", ",T1344&amp;" "&amp;F$2&amp;", "),(IF(Z1344&lt;&gt;Z1343,IF(ISBLANK(F$2),T1344&amp;", ",T1344&amp;" "&amp;F$2&amp;", "),IF((U1344&lt;&gt;U1343)*($G$2="Y"),"same collector, ","")))))))))&amp;(IF(ISBLANK(U1344),"",(IF(U1344&lt;&gt;U1343,U1344&amp;", ",(IF(B1344&lt;&gt;B1343,U1344&amp;", ",IF(Z1344&lt;&gt;Z1343,U1344&amp;", ",(IF(T1344&lt;&gt;T1343,IF((T1344&lt;&gt;T1343)*($G$2="Y"),"same date, ", ""),IF((T1344=T1343)*(U1344=U1343)*(S1344&lt;&gt;S1343)*($G$2="Y"),"same collector and date, ", ""))))))))))&amp;(IF(ISBLANK(V1344),"",V1344&amp;", "))&amp;IF((AA1344&lt;&gt;AA1345)*($H$2="y"),AD1344&amp;AE1344,IF((AA1344&lt;&gt;AA1345)*($H$2="m"),AD1344&amp;AG1344,IF(($H$2&lt;&gt;"m")*($H$2&lt;&gt;"Y"),(IF(F1344=0,"",F1344&amp;" "&amp;$F$4&amp;" "))&amp;(IF(G1344=0,"",G1344&amp;" "&amp;$G$4&amp;" "))&amp;(IF(H1344=0,"",H1344&amp;" "&amp;H$4&amp;" "))&amp;(IF(I1344=0,"",I1344&amp;" "&amp;$I$4&amp;" "))&amp;(IF(J1344=0,"",J1344&amp;" "&amp;$J$4&amp;" "))&amp;IF((ISBLANK(C1344)),"","("&amp;C1344&amp;")"),"")))&amp;IF((B1344=B1345)*(K1344=K1345)*(L1344=L1345)*(M1344=M1345),IF(($H$2&lt;&gt;"m")*($H$2&lt;&gt;"Y"), ", ", IF((ISNUMBER(FIND(")",AE1344))), ", ", "")),IF((B1344=B1345)*(K1344=K1345)*(L1344=L1345),"; ",". ")))</f>
        <v/>
      </c>
      <c r="AI1344" s="1"/>
    </row>
    <row r="1345" spans="1:35" x14ac:dyDescent="0.25">
      <c r="A1345" s="3" t="str">
        <f t="shared" si="164"/>
        <v/>
      </c>
      <c r="B1345" s="53" t="str">
        <f t="shared" si="168"/>
        <v/>
      </c>
      <c r="C1345" s="57"/>
      <c r="D1345" s="57"/>
      <c r="E1345" s="57"/>
      <c r="F1345" s="57"/>
      <c r="G1345" s="57"/>
      <c r="H1345" s="57"/>
      <c r="I1345" s="57"/>
      <c r="J1345" s="57"/>
      <c r="K1345" s="57"/>
      <c r="L1345" s="57"/>
      <c r="M1345" s="54"/>
      <c r="N1345" s="57"/>
      <c r="O1345" s="58"/>
      <c r="P1345" s="58"/>
      <c r="Q1345" s="58"/>
      <c r="R1345" s="58"/>
      <c r="S1345" s="54"/>
      <c r="T1345" s="57"/>
      <c r="U1345" s="57"/>
      <c r="V1345" s="57"/>
      <c r="W1345" s="57"/>
      <c r="X1345" s="147" t="str">
        <f>IF(ISBLANK(D1345),"",IF('order-admin-units'!$I$1&lt;&gt;"y", "", IF((K1345="")*(ISBLANK(D1345)=FALSE), 'order-admin-units'!$B$1+1, VLOOKUP(K1345, ordercountry, 2))))</f>
        <v/>
      </c>
      <c r="Y1345" s="147" t="str">
        <f>IF(ISBLANK(D1345),"",IF('order-admin-units'!$I$1&lt;&gt;"y", "", IF(L1345="", 'order-admin-units'!$B$2+1, VLOOKUP(K1345&amp;"@"&amp;L1345, orderadmin, 2))))</f>
        <v/>
      </c>
      <c r="Z1345" s="147" t="str">
        <f t="shared" si="165"/>
        <v/>
      </c>
      <c r="AA1345" s="147" t="str">
        <f t="shared" si="166"/>
        <v/>
      </c>
      <c r="AB1345" s="147" t="str">
        <f t="shared" si="167"/>
        <v/>
      </c>
      <c r="AC1345" s="147" t="str">
        <f t="shared" si="161"/>
        <v/>
      </c>
      <c r="AD1345" s="11" t="str">
        <f t="shared" si="162"/>
        <v/>
      </c>
      <c r="AE1345" s="11" t="str">
        <f t="array" ref="AE1345">IF(ISBLANK(D1345),"",IF(OR($H$2="y",$H$2="m"),IF(AA1345=AA1344,IF(OR(AB1345=$AB$4:$AB1344)=FALSE,AE1344&amp;C1345,AE1344),"("&amp;C1345)&amp;IF(AA1345=AA1346,IF(OR(AB1346=$AB$4:$AB1345)=FALSE,", ",""),") "),""))</f>
        <v/>
      </c>
      <c r="AF1345" s="11" t="str">
        <f t="shared" si="163"/>
        <v/>
      </c>
      <c r="AG1345" s="11" t="str">
        <f t="array" ref="AG1345">IF(ISBLANK(D1345),"",IF(OR($H$2="y",$H$2="m"),IF(AA1345=AA1344,IF(OR(AC1345=$AC$4:$AC1344)=FALSE,AG1344&amp;AF1345,AG1344),"("&amp;AF1345)&amp;IF(AA1345=AA1346,IF(OR(AC1346=$AC$4:$AC1345)=FALSE,", ",""),") "),""))</f>
        <v/>
      </c>
      <c r="AH1345" s="10" t="str">
        <f>IF((ISBLANK(D1345)),"",IF(D1345=D1344,AH1344,"")&amp;IF(B1344&lt;&gt;B1345,((IF(ISBLANK(E1345),$D$3&amp;"Non-type material: "&amp;$D$3,$D$3&amp;INDEX('type-categories'!$A$2:$B$100,MATCH(E1345,'type-categories'!$A$2:$A$100,0),2)&amp;$D$3))),"")&amp;(IF(K1345&lt;&gt;K1344,$C$2&amp;K1345&amp;$K$3&amp;$C$2&amp;" ",(IF(B1345&lt;&gt;B1344,$C$2&amp;K1345&amp;$K$3&amp;$C$2&amp;" ",""))))&amp;(IF(L1345="","",((IF(L1345&lt;&gt;L1344,$D$2&amp;L1345&amp;$L$3&amp;$D$2&amp;" ",IF(B1345&lt;&gt;B1344,$D$2&amp;L1345&amp;$L$3&amp;$D$2&amp;" ",""))))))&amp;(IF(M1345="","",((IF(M1345&lt;&gt;M1344,$E$2&amp;M1345&amp;$E$2&amp;","&amp;" ",IF(B1345&lt;&gt;B1344,$E$2&amp;M1345&amp;$E$2&amp;",",""))))))&amp;(IF(N1345="","",IF(N1345&lt;&gt;N1344,N1345&amp;", ",IF(B1345&lt;&gt;B1344,N1345&amp;", ",""))))&amp;(IF(ISBLANK(O1345),"",(IF(O1345&lt;&gt;O1344,O1345&amp;", ",IF(B1345&lt;&gt;B1344,O1345&amp;", ","")))))&amp;(IF(ISBLANK(P1345),"",(IF(P1345&lt;&gt;P1344,P1345&amp;", ",IF(B1345&lt;&gt;B1344,P1345&amp;", ",IF(Z1345&lt;&gt;Z1344,P1345&amp;", ",""))))))&amp;(IF(ISBLANK(Q1345),"",(IF(Q1345&lt;&gt;Q1344,Q1345&amp;", ",IF(B1345&lt;&gt;B1344,Q1345&amp;", ",IF(Z1345&lt;&gt;Z1344,Q1345&amp;", ",""))))))&amp;(IF(ISBLANK(R1345),"",(IF(R1345&lt;&gt;R1344,R1345&amp;"m, ",IF(B1345&lt;&gt;B1344,R1345&amp;"m, ",IF(Z1345&lt;&gt;Z1344,R1345&amp;"m, ",""))))))&amp;IF(ISBLANK(S1345),"",(IF(B1345&lt;&gt;B1344,S1345&amp;", ",IF(S1345&lt;&gt;S1344,IF((Z1345=Z1344),"same locality "&amp;S1345&amp;", ",S1345&amp;", "),""))))&amp;(IF(ISBLANK(T1345),"",(IF(T1345&lt;&gt;T1344,IF(ISBLANK(F$2),T1345&amp;", ",T1345&amp;" "&amp;F$2&amp;", "),(IF(B1345&lt;&gt;B1344,IF(ISBLANK(F$2),T1345&amp;", ",T1345&amp;" "&amp;F$2&amp;", "),(IF(Z1345&lt;&gt;Z1344,IF(ISBLANK(F$2),T1345&amp;", ",T1345&amp;" "&amp;F$2&amp;", "),IF((U1345&lt;&gt;U1344)*($G$2="Y"),"same collector, ","")))))))))&amp;(IF(ISBLANK(U1345),"",(IF(U1345&lt;&gt;U1344,U1345&amp;", ",(IF(B1345&lt;&gt;B1344,U1345&amp;", ",IF(Z1345&lt;&gt;Z1344,U1345&amp;", ",(IF(T1345&lt;&gt;T1344,IF((T1345&lt;&gt;T1344)*($G$2="Y"),"same date, ", ""),IF((T1345=T1344)*(U1345=U1344)*(S1345&lt;&gt;S1344)*($G$2="Y"),"same collector and date, ", ""))))))))))&amp;(IF(ISBLANK(V1345),"",V1345&amp;", "))&amp;IF((AA1345&lt;&gt;AA1346)*($H$2="y"),AD1345&amp;AE1345,IF((AA1345&lt;&gt;AA1346)*($H$2="m"),AD1345&amp;AG1345,IF(($H$2&lt;&gt;"m")*($H$2&lt;&gt;"Y"),(IF(F1345=0,"",F1345&amp;" "&amp;$F$4&amp;" "))&amp;(IF(G1345=0,"",G1345&amp;" "&amp;$G$4&amp;" "))&amp;(IF(H1345=0,"",H1345&amp;" "&amp;H$4&amp;" "))&amp;(IF(I1345=0,"",I1345&amp;" "&amp;$I$4&amp;" "))&amp;(IF(J1345=0,"",J1345&amp;" "&amp;$J$4&amp;" "))&amp;IF((ISBLANK(C1345)),"","("&amp;C1345&amp;")"),"")))&amp;IF((B1345=B1346)*(K1345=K1346)*(L1345=L1346)*(M1345=M1346),IF(($H$2&lt;&gt;"m")*($H$2&lt;&gt;"Y"), ", ", IF((ISNUMBER(FIND(")",AE1345))), ", ", "")),IF((B1345=B1346)*(K1345=K1346)*(L1345=L1346),"; ",". ")))</f>
        <v/>
      </c>
      <c r="AI1345" s="1"/>
    </row>
    <row r="1346" spans="1:35" x14ac:dyDescent="0.25">
      <c r="A1346" s="3" t="str">
        <f t="shared" si="164"/>
        <v/>
      </c>
      <c r="B1346" s="53" t="str">
        <f t="shared" si="168"/>
        <v/>
      </c>
      <c r="C1346" s="57"/>
      <c r="D1346" s="57"/>
      <c r="E1346" s="57"/>
      <c r="F1346" s="57"/>
      <c r="G1346" s="57"/>
      <c r="H1346" s="57"/>
      <c r="I1346" s="57"/>
      <c r="J1346" s="57"/>
      <c r="K1346" s="57"/>
      <c r="L1346" s="57"/>
      <c r="M1346" s="54"/>
      <c r="N1346" s="57"/>
      <c r="O1346" s="58"/>
      <c r="P1346" s="58"/>
      <c r="Q1346" s="58"/>
      <c r="R1346" s="58"/>
      <c r="S1346" s="54"/>
      <c r="T1346" s="57"/>
      <c r="U1346" s="57"/>
      <c r="V1346" s="57"/>
      <c r="W1346" s="57"/>
      <c r="X1346" s="147" t="str">
        <f>IF(ISBLANK(D1346),"",IF('order-admin-units'!$I$1&lt;&gt;"y", "", IF((K1346="")*(ISBLANK(D1346)=FALSE), 'order-admin-units'!$B$1+1, VLOOKUP(K1346, ordercountry, 2))))</f>
        <v/>
      </c>
      <c r="Y1346" s="147" t="str">
        <f>IF(ISBLANK(D1346),"",IF('order-admin-units'!$I$1&lt;&gt;"y", "", IF(L1346="", 'order-admin-units'!$B$2+1, VLOOKUP(K1346&amp;"@"&amp;L1346, orderadmin, 2))))</f>
        <v/>
      </c>
      <c r="Z1346" s="147" t="str">
        <f t="shared" si="165"/>
        <v/>
      </c>
      <c r="AA1346" s="147" t="str">
        <f t="shared" si="166"/>
        <v/>
      </c>
      <c r="AB1346" s="147" t="str">
        <f t="shared" si="167"/>
        <v/>
      </c>
      <c r="AC1346" s="147" t="str">
        <f t="shared" si="161"/>
        <v/>
      </c>
      <c r="AD1346" s="11" t="str">
        <f t="shared" si="162"/>
        <v/>
      </c>
      <c r="AE1346" s="11" t="str">
        <f t="array" ref="AE1346">IF(ISBLANK(D1346),"",IF(OR($H$2="y",$H$2="m"),IF(AA1346=AA1345,IF(OR(AB1346=$AB$4:$AB1345)=FALSE,AE1345&amp;C1346,AE1345),"("&amp;C1346)&amp;IF(AA1346=AA1347,IF(OR(AB1347=$AB$4:$AB1346)=FALSE,", ",""),") "),""))</f>
        <v/>
      </c>
      <c r="AF1346" s="11" t="str">
        <f t="shared" si="163"/>
        <v/>
      </c>
      <c r="AG1346" s="11" t="str">
        <f t="array" ref="AG1346">IF(ISBLANK(D1346),"",IF(OR($H$2="y",$H$2="m"),IF(AA1346=AA1345,IF(OR(AC1346=$AC$4:$AC1345)=FALSE,AG1345&amp;AF1346,AG1345),"("&amp;AF1346)&amp;IF(AA1346=AA1347,IF(OR(AC1347=$AC$4:$AC1346)=FALSE,", ",""),") "),""))</f>
        <v/>
      </c>
      <c r="AH1346" s="10" t="str">
        <f>IF((ISBLANK(D1346)),"",IF(D1346=D1345,AH1345,"")&amp;IF(B1345&lt;&gt;B1346,((IF(ISBLANK(E1346),$D$3&amp;"Non-type material: "&amp;$D$3,$D$3&amp;INDEX('type-categories'!$A$2:$B$100,MATCH(E1346,'type-categories'!$A$2:$A$100,0),2)&amp;$D$3))),"")&amp;(IF(K1346&lt;&gt;K1345,$C$2&amp;K1346&amp;$K$3&amp;$C$2&amp;" ",(IF(B1346&lt;&gt;B1345,$C$2&amp;K1346&amp;$K$3&amp;$C$2&amp;" ",""))))&amp;(IF(L1346="","",((IF(L1346&lt;&gt;L1345,$D$2&amp;L1346&amp;$L$3&amp;$D$2&amp;" ",IF(B1346&lt;&gt;B1345,$D$2&amp;L1346&amp;$L$3&amp;$D$2&amp;" ",""))))))&amp;(IF(M1346="","",((IF(M1346&lt;&gt;M1345,$E$2&amp;M1346&amp;$E$2&amp;","&amp;" ",IF(B1346&lt;&gt;B1345,$E$2&amp;M1346&amp;$E$2&amp;",",""))))))&amp;(IF(N1346="","",IF(N1346&lt;&gt;N1345,N1346&amp;", ",IF(B1346&lt;&gt;B1345,N1346&amp;", ",""))))&amp;(IF(ISBLANK(O1346),"",(IF(O1346&lt;&gt;O1345,O1346&amp;", ",IF(B1346&lt;&gt;B1345,O1346&amp;", ","")))))&amp;(IF(ISBLANK(P1346),"",(IF(P1346&lt;&gt;P1345,P1346&amp;", ",IF(B1346&lt;&gt;B1345,P1346&amp;", ",IF(Z1346&lt;&gt;Z1345,P1346&amp;", ",""))))))&amp;(IF(ISBLANK(Q1346),"",(IF(Q1346&lt;&gt;Q1345,Q1346&amp;", ",IF(B1346&lt;&gt;B1345,Q1346&amp;", ",IF(Z1346&lt;&gt;Z1345,Q1346&amp;", ",""))))))&amp;(IF(ISBLANK(R1346),"",(IF(R1346&lt;&gt;R1345,R1346&amp;"m, ",IF(B1346&lt;&gt;B1345,R1346&amp;"m, ",IF(Z1346&lt;&gt;Z1345,R1346&amp;"m, ",""))))))&amp;IF(ISBLANK(S1346),"",(IF(B1346&lt;&gt;B1345,S1346&amp;", ",IF(S1346&lt;&gt;S1345,IF((Z1346=Z1345),"same locality "&amp;S1346&amp;", ",S1346&amp;", "),""))))&amp;(IF(ISBLANK(T1346),"",(IF(T1346&lt;&gt;T1345,IF(ISBLANK(F$2),T1346&amp;", ",T1346&amp;" "&amp;F$2&amp;", "),(IF(B1346&lt;&gt;B1345,IF(ISBLANK(F$2),T1346&amp;", ",T1346&amp;" "&amp;F$2&amp;", "),(IF(Z1346&lt;&gt;Z1345,IF(ISBLANK(F$2),T1346&amp;", ",T1346&amp;" "&amp;F$2&amp;", "),IF((U1346&lt;&gt;U1345)*($G$2="Y"),"same collector, ","")))))))))&amp;(IF(ISBLANK(U1346),"",(IF(U1346&lt;&gt;U1345,U1346&amp;", ",(IF(B1346&lt;&gt;B1345,U1346&amp;", ",IF(Z1346&lt;&gt;Z1345,U1346&amp;", ",(IF(T1346&lt;&gt;T1345,IF((T1346&lt;&gt;T1345)*($G$2="Y"),"same date, ", ""),IF((T1346=T1345)*(U1346=U1345)*(S1346&lt;&gt;S1345)*($G$2="Y"),"same collector and date, ", ""))))))))))&amp;(IF(ISBLANK(V1346),"",V1346&amp;", "))&amp;IF((AA1346&lt;&gt;AA1347)*($H$2="y"),AD1346&amp;AE1346,IF((AA1346&lt;&gt;AA1347)*($H$2="m"),AD1346&amp;AG1346,IF(($H$2&lt;&gt;"m")*($H$2&lt;&gt;"Y"),(IF(F1346=0,"",F1346&amp;" "&amp;$F$4&amp;" "))&amp;(IF(G1346=0,"",G1346&amp;" "&amp;$G$4&amp;" "))&amp;(IF(H1346=0,"",H1346&amp;" "&amp;H$4&amp;" "))&amp;(IF(I1346=0,"",I1346&amp;" "&amp;$I$4&amp;" "))&amp;(IF(J1346=0,"",J1346&amp;" "&amp;$J$4&amp;" "))&amp;IF((ISBLANK(C1346)),"","("&amp;C1346&amp;")"),"")))&amp;IF((B1346=B1347)*(K1346=K1347)*(L1346=L1347)*(M1346=M1347),IF(($H$2&lt;&gt;"m")*($H$2&lt;&gt;"Y"), ", ", IF((ISNUMBER(FIND(")",AE1346))), ", ", "")),IF((B1346=B1347)*(K1346=K1347)*(L1346=L1347),"; ",". ")))</f>
        <v/>
      </c>
      <c r="AI1346" s="1"/>
    </row>
    <row r="1347" spans="1:35" x14ac:dyDescent="0.25">
      <c r="A1347" s="3" t="str">
        <f t="shared" si="164"/>
        <v/>
      </c>
      <c r="B1347" s="53" t="str">
        <f t="shared" si="168"/>
        <v/>
      </c>
      <c r="C1347" s="57"/>
      <c r="D1347" s="57"/>
      <c r="E1347" s="57"/>
      <c r="F1347" s="57"/>
      <c r="G1347" s="57"/>
      <c r="H1347" s="57"/>
      <c r="I1347" s="57"/>
      <c r="J1347" s="57"/>
      <c r="K1347" s="57"/>
      <c r="L1347" s="57"/>
      <c r="M1347" s="54"/>
      <c r="N1347" s="57"/>
      <c r="O1347" s="58"/>
      <c r="P1347" s="58"/>
      <c r="Q1347" s="58"/>
      <c r="R1347" s="58"/>
      <c r="S1347" s="54"/>
      <c r="T1347" s="57"/>
      <c r="U1347" s="57"/>
      <c r="V1347" s="57"/>
      <c r="W1347" s="57"/>
      <c r="X1347" s="147" t="str">
        <f>IF(ISBLANK(D1347),"",IF('order-admin-units'!$I$1&lt;&gt;"y", "", IF((K1347="")*(ISBLANK(D1347)=FALSE), 'order-admin-units'!$B$1+1, VLOOKUP(K1347, ordercountry, 2))))</f>
        <v/>
      </c>
      <c r="Y1347" s="147" t="str">
        <f>IF(ISBLANK(D1347),"",IF('order-admin-units'!$I$1&lt;&gt;"y", "", IF(L1347="", 'order-admin-units'!$B$2+1, VLOOKUP(K1347&amp;"@"&amp;L1347, orderadmin, 2))))</f>
        <v/>
      </c>
      <c r="Z1347" s="147" t="str">
        <f t="shared" si="165"/>
        <v/>
      </c>
      <c r="AA1347" s="147" t="str">
        <f t="shared" si="166"/>
        <v/>
      </c>
      <c r="AB1347" s="147" t="str">
        <f t="shared" si="167"/>
        <v/>
      </c>
      <c r="AC1347" s="147" t="str">
        <f t="shared" si="161"/>
        <v/>
      </c>
      <c r="AD1347" s="11" t="str">
        <f t="shared" si="162"/>
        <v/>
      </c>
      <c r="AE1347" s="11" t="str">
        <f t="array" ref="AE1347">IF(ISBLANK(D1347),"",IF(OR($H$2="y",$H$2="m"),IF(AA1347=AA1346,IF(OR(AB1347=$AB$4:$AB1346)=FALSE,AE1346&amp;C1347,AE1346),"("&amp;C1347)&amp;IF(AA1347=AA1348,IF(OR(AB1348=$AB$4:$AB1347)=FALSE,", ",""),") "),""))</f>
        <v/>
      </c>
      <c r="AF1347" s="11" t="str">
        <f t="shared" si="163"/>
        <v/>
      </c>
      <c r="AG1347" s="11" t="str">
        <f t="array" ref="AG1347">IF(ISBLANK(D1347),"",IF(OR($H$2="y",$H$2="m"),IF(AA1347=AA1346,IF(OR(AC1347=$AC$4:$AC1346)=FALSE,AG1346&amp;AF1347,AG1346),"("&amp;AF1347)&amp;IF(AA1347=AA1348,IF(OR(AC1348=$AC$4:$AC1347)=FALSE,", ",""),") "),""))</f>
        <v/>
      </c>
      <c r="AH1347" s="10" t="str">
        <f>IF((ISBLANK(D1347)),"",IF(D1347=D1346,AH1346,"")&amp;IF(B1346&lt;&gt;B1347,((IF(ISBLANK(E1347),$D$3&amp;"Non-type material: "&amp;$D$3,$D$3&amp;INDEX('type-categories'!$A$2:$B$100,MATCH(E1347,'type-categories'!$A$2:$A$100,0),2)&amp;$D$3))),"")&amp;(IF(K1347&lt;&gt;K1346,$C$2&amp;K1347&amp;$K$3&amp;$C$2&amp;" ",(IF(B1347&lt;&gt;B1346,$C$2&amp;K1347&amp;$K$3&amp;$C$2&amp;" ",""))))&amp;(IF(L1347="","",((IF(L1347&lt;&gt;L1346,$D$2&amp;L1347&amp;$L$3&amp;$D$2&amp;" ",IF(B1347&lt;&gt;B1346,$D$2&amp;L1347&amp;$L$3&amp;$D$2&amp;" ",""))))))&amp;(IF(M1347="","",((IF(M1347&lt;&gt;M1346,$E$2&amp;M1347&amp;$E$2&amp;","&amp;" ",IF(B1347&lt;&gt;B1346,$E$2&amp;M1347&amp;$E$2&amp;",",""))))))&amp;(IF(N1347="","",IF(N1347&lt;&gt;N1346,N1347&amp;", ",IF(B1347&lt;&gt;B1346,N1347&amp;", ",""))))&amp;(IF(ISBLANK(O1347),"",(IF(O1347&lt;&gt;O1346,O1347&amp;", ",IF(B1347&lt;&gt;B1346,O1347&amp;", ","")))))&amp;(IF(ISBLANK(P1347),"",(IF(P1347&lt;&gt;P1346,P1347&amp;", ",IF(B1347&lt;&gt;B1346,P1347&amp;", ",IF(Z1347&lt;&gt;Z1346,P1347&amp;", ",""))))))&amp;(IF(ISBLANK(Q1347),"",(IF(Q1347&lt;&gt;Q1346,Q1347&amp;", ",IF(B1347&lt;&gt;B1346,Q1347&amp;", ",IF(Z1347&lt;&gt;Z1346,Q1347&amp;", ",""))))))&amp;(IF(ISBLANK(R1347),"",(IF(R1347&lt;&gt;R1346,R1347&amp;"m, ",IF(B1347&lt;&gt;B1346,R1347&amp;"m, ",IF(Z1347&lt;&gt;Z1346,R1347&amp;"m, ",""))))))&amp;IF(ISBLANK(S1347),"",(IF(B1347&lt;&gt;B1346,S1347&amp;", ",IF(S1347&lt;&gt;S1346,IF((Z1347=Z1346),"same locality "&amp;S1347&amp;", ",S1347&amp;", "),""))))&amp;(IF(ISBLANK(T1347),"",(IF(T1347&lt;&gt;T1346,IF(ISBLANK(F$2),T1347&amp;", ",T1347&amp;" "&amp;F$2&amp;", "),(IF(B1347&lt;&gt;B1346,IF(ISBLANK(F$2),T1347&amp;", ",T1347&amp;" "&amp;F$2&amp;", "),(IF(Z1347&lt;&gt;Z1346,IF(ISBLANK(F$2),T1347&amp;", ",T1347&amp;" "&amp;F$2&amp;", "),IF((U1347&lt;&gt;U1346)*($G$2="Y"),"same collector, ","")))))))))&amp;(IF(ISBLANK(U1347),"",(IF(U1347&lt;&gt;U1346,U1347&amp;", ",(IF(B1347&lt;&gt;B1346,U1347&amp;", ",IF(Z1347&lt;&gt;Z1346,U1347&amp;", ",(IF(T1347&lt;&gt;T1346,IF((T1347&lt;&gt;T1346)*($G$2="Y"),"same date, ", ""),IF((T1347=T1346)*(U1347=U1346)*(S1347&lt;&gt;S1346)*($G$2="Y"),"same collector and date, ", ""))))))))))&amp;(IF(ISBLANK(V1347),"",V1347&amp;", "))&amp;IF((AA1347&lt;&gt;AA1348)*($H$2="y"),AD1347&amp;AE1347,IF((AA1347&lt;&gt;AA1348)*($H$2="m"),AD1347&amp;AG1347,IF(($H$2&lt;&gt;"m")*($H$2&lt;&gt;"Y"),(IF(F1347=0,"",F1347&amp;" "&amp;$F$4&amp;" "))&amp;(IF(G1347=0,"",G1347&amp;" "&amp;$G$4&amp;" "))&amp;(IF(H1347=0,"",H1347&amp;" "&amp;H$4&amp;" "))&amp;(IF(I1347=0,"",I1347&amp;" "&amp;$I$4&amp;" "))&amp;(IF(J1347=0,"",J1347&amp;" "&amp;$J$4&amp;" "))&amp;IF((ISBLANK(C1347)),"","("&amp;C1347&amp;")"),"")))&amp;IF((B1347=B1348)*(K1347=K1348)*(L1347=L1348)*(M1347=M1348),IF(($H$2&lt;&gt;"m")*($H$2&lt;&gt;"Y"), ", ", IF((ISNUMBER(FIND(")",AE1347))), ", ", "")),IF((B1347=B1348)*(K1347=K1348)*(L1347=L1348),"; ",". ")))</f>
        <v/>
      </c>
      <c r="AI1347" s="1"/>
    </row>
    <row r="1348" spans="1:35" x14ac:dyDescent="0.25">
      <c r="A1348" s="3" t="str">
        <f t="shared" si="164"/>
        <v/>
      </c>
      <c r="B1348" s="53" t="str">
        <f t="shared" si="168"/>
        <v/>
      </c>
      <c r="C1348" s="57"/>
      <c r="D1348" s="57"/>
      <c r="E1348" s="57"/>
      <c r="F1348" s="57"/>
      <c r="G1348" s="57"/>
      <c r="H1348" s="57"/>
      <c r="I1348" s="57"/>
      <c r="J1348" s="57"/>
      <c r="K1348" s="57"/>
      <c r="L1348" s="57"/>
      <c r="M1348" s="54"/>
      <c r="N1348" s="57"/>
      <c r="O1348" s="58"/>
      <c r="P1348" s="58"/>
      <c r="Q1348" s="58"/>
      <c r="R1348" s="58"/>
      <c r="S1348" s="54"/>
      <c r="T1348" s="57"/>
      <c r="U1348" s="57"/>
      <c r="V1348" s="57"/>
      <c r="W1348" s="57"/>
      <c r="X1348" s="147" t="str">
        <f>IF(ISBLANK(D1348),"",IF('order-admin-units'!$I$1&lt;&gt;"y", "", IF((K1348="")*(ISBLANK(D1348)=FALSE), 'order-admin-units'!$B$1+1, VLOOKUP(K1348, ordercountry, 2))))</f>
        <v/>
      </c>
      <c r="Y1348" s="147" t="str">
        <f>IF(ISBLANK(D1348),"",IF('order-admin-units'!$I$1&lt;&gt;"y", "", IF(L1348="", 'order-admin-units'!$B$2+1, VLOOKUP(K1348&amp;"@"&amp;L1348, orderadmin, 2))))</f>
        <v/>
      </c>
      <c r="Z1348" s="147" t="str">
        <f t="shared" si="165"/>
        <v/>
      </c>
      <c r="AA1348" s="147" t="str">
        <f t="shared" si="166"/>
        <v/>
      </c>
      <c r="AB1348" s="147" t="str">
        <f t="shared" si="167"/>
        <v/>
      </c>
      <c r="AC1348" s="147" t="str">
        <f t="shared" si="161"/>
        <v/>
      </c>
      <c r="AD1348" s="11" t="str">
        <f t="shared" si="162"/>
        <v/>
      </c>
      <c r="AE1348" s="11" t="str">
        <f t="array" ref="AE1348">IF(ISBLANK(D1348),"",IF(OR($H$2="y",$H$2="m"),IF(AA1348=AA1347,IF(OR(AB1348=$AB$4:$AB1347)=FALSE,AE1347&amp;C1348,AE1347),"("&amp;C1348)&amp;IF(AA1348=AA1349,IF(OR(AB1349=$AB$4:$AB1348)=FALSE,", ",""),") "),""))</f>
        <v/>
      </c>
      <c r="AF1348" s="11" t="str">
        <f t="shared" si="163"/>
        <v/>
      </c>
      <c r="AG1348" s="11" t="str">
        <f t="array" ref="AG1348">IF(ISBLANK(D1348),"",IF(OR($H$2="y",$H$2="m"),IF(AA1348=AA1347,IF(OR(AC1348=$AC$4:$AC1347)=FALSE,AG1347&amp;AF1348,AG1347),"("&amp;AF1348)&amp;IF(AA1348=AA1349,IF(OR(AC1349=$AC$4:$AC1348)=FALSE,", ",""),") "),""))</f>
        <v/>
      </c>
      <c r="AH1348" s="10" t="str">
        <f>IF((ISBLANK(D1348)),"",IF(D1348=D1347,AH1347,"")&amp;IF(B1347&lt;&gt;B1348,((IF(ISBLANK(E1348),$D$3&amp;"Non-type material: "&amp;$D$3,$D$3&amp;INDEX('type-categories'!$A$2:$B$100,MATCH(E1348,'type-categories'!$A$2:$A$100,0),2)&amp;$D$3))),"")&amp;(IF(K1348&lt;&gt;K1347,$C$2&amp;K1348&amp;$K$3&amp;$C$2&amp;" ",(IF(B1348&lt;&gt;B1347,$C$2&amp;K1348&amp;$K$3&amp;$C$2&amp;" ",""))))&amp;(IF(L1348="","",((IF(L1348&lt;&gt;L1347,$D$2&amp;L1348&amp;$L$3&amp;$D$2&amp;" ",IF(B1348&lt;&gt;B1347,$D$2&amp;L1348&amp;$L$3&amp;$D$2&amp;" ",""))))))&amp;(IF(M1348="","",((IF(M1348&lt;&gt;M1347,$E$2&amp;M1348&amp;$E$2&amp;","&amp;" ",IF(B1348&lt;&gt;B1347,$E$2&amp;M1348&amp;$E$2&amp;",",""))))))&amp;(IF(N1348="","",IF(N1348&lt;&gt;N1347,N1348&amp;", ",IF(B1348&lt;&gt;B1347,N1348&amp;", ",""))))&amp;(IF(ISBLANK(O1348),"",(IF(O1348&lt;&gt;O1347,O1348&amp;", ",IF(B1348&lt;&gt;B1347,O1348&amp;", ","")))))&amp;(IF(ISBLANK(P1348),"",(IF(P1348&lt;&gt;P1347,P1348&amp;", ",IF(B1348&lt;&gt;B1347,P1348&amp;", ",IF(Z1348&lt;&gt;Z1347,P1348&amp;", ",""))))))&amp;(IF(ISBLANK(Q1348),"",(IF(Q1348&lt;&gt;Q1347,Q1348&amp;", ",IF(B1348&lt;&gt;B1347,Q1348&amp;", ",IF(Z1348&lt;&gt;Z1347,Q1348&amp;", ",""))))))&amp;(IF(ISBLANK(R1348),"",(IF(R1348&lt;&gt;R1347,R1348&amp;"m, ",IF(B1348&lt;&gt;B1347,R1348&amp;"m, ",IF(Z1348&lt;&gt;Z1347,R1348&amp;"m, ",""))))))&amp;IF(ISBLANK(S1348),"",(IF(B1348&lt;&gt;B1347,S1348&amp;", ",IF(S1348&lt;&gt;S1347,IF((Z1348=Z1347),"same locality "&amp;S1348&amp;", ",S1348&amp;", "),""))))&amp;(IF(ISBLANK(T1348),"",(IF(T1348&lt;&gt;T1347,IF(ISBLANK(F$2),T1348&amp;", ",T1348&amp;" "&amp;F$2&amp;", "),(IF(B1348&lt;&gt;B1347,IF(ISBLANK(F$2),T1348&amp;", ",T1348&amp;" "&amp;F$2&amp;", "),(IF(Z1348&lt;&gt;Z1347,IF(ISBLANK(F$2),T1348&amp;", ",T1348&amp;" "&amp;F$2&amp;", "),IF((U1348&lt;&gt;U1347)*($G$2="Y"),"same collector, ","")))))))))&amp;(IF(ISBLANK(U1348),"",(IF(U1348&lt;&gt;U1347,U1348&amp;", ",(IF(B1348&lt;&gt;B1347,U1348&amp;", ",IF(Z1348&lt;&gt;Z1347,U1348&amp;", ",(IF(T1348&lt;&gt;T1347,IF((T1348&lt;&gt;T1347)*($G$2="Y"),"same date, ", ""),IF((T1348=T1347)*(U1348=U1347)*(S1348&lt;&gt;S1347)*($G$2="Y"),"same collector and date, ", ""))))))))))&amp;(IF(ISBLANK(V1348),"",V1348&amp;", "))&amp;IF((AA1348&lt;&gt;AA1349)*($H$2="y"),AD1348&amp;AE1348,IF((AA1348&lt;&gt;AA1349)*($H$2="m"),AD1348&amp;AG1348,IF(($H$2&lt;&gt;"m")*($H$2&lt;&gt;"Y"),(IF(F1348=0,"",F1348&amp;" "&amp;$F$4&amp;" "))&amp;(IF(G1348=0,"",G1348&amp;" "&amp;$G$4&amp;" "))&amp;(IF(H1348=0,"",H1348&amp;" "&amp;H$4&amp;" "))&amp;(IF(I1348=0,"",I1348&amp;" "&amp;$I$4&amp;" "))&amp;(IF(J1348=0,"",J1348&amp;" "&amp;$J$4&amp;" "))&amp;IF((ISBLANK(C1348)),"","("&amp;C1348&amp;")"),"")))&amp;IF((B1348=B1349)*(K1348=K1349)*(L1348=L1349)*(M1348=M1349),IF(($H$2&lt;&gt;"m")*($H$2&lt;&gt;"Y"), ", ", IF((ISNUMBER(FIND(")",AE1348))), ", ", "")),IF((B1348=B1349)*(K1348=K1349)*(L1348=L1349),"; ",". ")))</f>
        <v/>
      </c>
      <c r="AI1348" s="1"/>
    </row>
    <row r="1349" spans="1:35" x14ac:dyDescent="0.25">
      <c r="A1349" s="3" t="str">
        <f t="shared" si="164"/>
        <v/>
      </c>
      <c r="B1349" s="53" t="str">
        <f t="shared" si="168"/>
        <v/>
      </c>
      <c r="C1349" s="57"/>
      <c r="D1349" s="57"/>
      <c r="E1349" s="57"/>
      <c r="F1349" s="57"/>
      <c r="G1349" s="57"/>
      <c r="H1349" s="57"/>
      <c r="I1349" s="57"/>
      <c r="J1349" s="57"/>
      <c r="K1349" s="57"/>
      <c r="L1349" s="57"/>
      <c r="M1349" s="54"/>
      <c r="N1349" s="57"/>
      <c r="O1349" s="58"/>
      <c r="P1349" s="58"/>
      <c r="Q1349" s="58"/>
      <c r="R1349" s="58"/>
      <c r="S1349" s="54"/>
      <c r="T1349" s="57"/>
      <c r="U1349" s="57"/>
      <c r="V1349" s="57"/>
      <c r="W1349" s="57"/>
      <c r="X1349" s="147" t="str">
        <f>IF(ISBLANK(D1349),"",IF('order-admin-units'!$I$1&lt;&gt;"y", "", IF((K1349="")*(ISBLANK(D1349)=FALSE), 'order-admin-units'!$B$1+1, VLOOKUP(K1349, ordercountry, 2))))</f>
        <v/>
      </c>
      <c r="Y1349" s="147" t="str">
        <f>IF(ISBLANK(D1349),"",IF('order-admin-units'!$I$1&lt;&gt;"y", "", IF(L1349="", 'order-admin-units'!$B$2+1, VLOOKUP(K1349&amp;"@"&amp;L1349, orderadmin, 2))))</f>
        <v/>
      </c>
      <c r="Z1349" s="147" t="str">
        <f t="shared" si="165"/>
        <v/>
      </c>
      <c r="AA1349" s="147" t="str">
        <f t="shared" si="166"/>
        <v/>
      </c>
      <c r="AB1349" s="147" t="str">
        <f t="shared" si="167"/>
        <v/>
      </c>
      <c r="AC1349" s="147" t="str">
        <f t="shared" ref="AC1349:AC1412" si="169">AA1349&amp;AF1349</f>
        <v/>
      </c>
      <c r="AD1349" s="11" t="str">
        <f t="shared" ref="AD1349:AD1412" si="170">IF(OR($H$2="y",$H$2="m"),IF(SUMIF($AA$5:$AA$2000,AA1349,$F$5:$F$2000)&lt;&gt;0,SUMIF($AA$5:$AA$2000,AA1349,$F$5:$F$2000)&amp;" "&amp;$F$4&amp;" ","")&amp;IF(SUMIF($AA$5:$AA$2000,AA1349,$G$5:$G$2000)&lt;&gt;0,SUMIF($AA$5:$AA$2000,AA1349,$G$5:$G$2000)&amp;" "&amp;$G$4&amp;" ","")&amp;IF(SUMIF($AA$5:$AA$2000,AA1349,$H$5:$H$2000)&lt;&gt;0,SUMIF($AA$5:$AA$2000,AA1349,$H$5:$H$2000)&amp;" "&amp;$H$4&amp;" ","")&amp;IF(SUMIF($AA$5:$AA$2000,AA1349,$I$5:$I$2000)&lt;&gt;0,SUMIF($AA$5:$AA$2000,AA1349,$I$5:$I$2000)&amp;" "&amp;$I$4&amp;" ","")&amp;IF(SUMIF($AA$5:$AA$2000,AA1349,$J$5:$J$2000)&lt;&gt;0,SUMIF($AA$5:$AA$2000,AA1349,$J$5:$J$2000)&amp;" "&amp;$J$4&amp;" ",""),"")</f>
        <v/>
      </c>
      <c r="AE1349" s="11" t="str">
        <f t="array" ref="AE1349">IF(ISBLANK(D1349),"",IF(OR($H$2="y",$H$2="m"),IF(AA1349=AA1348,IF(OR(AB1349=$AB$4:$AB1348)=FALSE,AE1348&amp;C1349,AE1348),"("&amp;C1349)&amp;IF(AA1349=AA1350,IF(OR(AB1350=$AB$4:$AB1349)=FALSE,", ",""),") "),""))</f>
        <v/>
      </c>
      <c r="AF1349" s="11" t="str">
        <f t="shared" ref="AF1349:AF1412" si="171">IF((ISBLANK(D1349)=FALSE)*OR($H$2="y",$H$2="m"),IFERROR(LEFT(C1349, FIND(" ",C1349)-1), C1349),"")</f>
        <v/>
      </c>
      <c r="AG1349" s="11" t="str">
        <f t="array" ref="AG1349">IF(ISBLANK(D1349),"",IF(OR($H$2="y",$H$2="m"),IF(AA1349=AA1348,IF(OR(AC1349=$AC$4:$AC1348)=FALSE,AG1348&amp;AF1349,AG1348),"("&amp;AF1349)&amp;IF(AA1349=AA1350,IF(OR(AC1350=$AC$4:$AC1349)=FALSE,", ",""),") "),""))</f>
        <v/>
      </c>
      <c r="AH1349" s="10" t="str">
        <f>IF((ISBLANK(D1349)),"",IF(D1349=D1348,AH1348,"")&amp;IF(B1348&lt;&gt;B1349,((IF(ISBLANK(E1349),$D$3&amp;"Non-type material: "&amp;$D$3,$D$3&amp;INDEX('type-categories'!$A$2:$B$100,MATCH(E1349,'type-categories'!$A$2:$A$100,0),2)&amp;$D$3))),"")&amp;(IF(K1349&lt;&gt;K1348,$C$2&amp;K1349&amp;$K$3&amp;$C$2&amp;" ",(IF(B1349&lt;&gt;B1348,$C$2&amp;K1349&amp;$K$3&amp;$C$2&amp;" ",""))))&amp;(IF(L1349="","",((IF(L1349&lt;&gt;L1348,$D$2&amp;L1349&amp;$L$3&amp;$D$2&amp;" ",IF(B1349&lt;&gt;B1348,$D$2&amp;L1349&amp;$L$3&amp;$D$2&amp;" ",""))))))&amp;(IF(M1349="","",((IF(M1349&lt;&gt;M1348,$E$2&amp;M1349&amp;$E$2&amp;","&amp;" ",IF(B1349&lt;&gt;B1348,$E$2&amp;M1349&amp;$E$2&amp;",",""))))))&amp;(IF(N1349="","",IF(N1349&lt;&gt;N1348,N1349&amp;", ",IF(B1349&lt;&gt;B1348,N1349&amp;", ",""))))&amp;(IF(ISBLANK(O1349),"",(IF(O1349&lt;&gt;O1348,O1349&amp;", ",IF(B1349&lt;&gt;B1348,O1349&amp;", ","")))))&amp;(IF(ISBLANK(P1349),"",(IF(P1349&lt;&gt;P1348,P1349&amp;", ",IF(B1349&lt;&gt;B1348,P1349&amp;", ",IF(Z1349&lt;&gt;Z1348,P1349&amp;", ",""))))))&amp;(IF(ISBLANK(Q1349),"",(IF(Q1349&lt;&gt;Q1348,Q1349&amp;", ",IF(B1349&lt;&gt;B1348,Q1349&amp;", ",IF(Z1349&lt;&gt;Z1348,Q1349&amp;", ",""))))))&amp;(IF(ISBLANK(R1349),"",(IF(R1349&lt;&gt;R1348,R1349&amp;"m, ",IF(B1349&lt;&gt;B1348,R1349&amp;"m, ",IF(Z1349&lt;&gt;Z1348,R1349&amp;"m, ",""))))))&amp;IF(ISBLANK(S1349),"",(IF(B1349&lt;&gt;B1348,S1349&amp;", ",IF(S1349&lt;&gt;S1348,IF((Z1349=Z1348),"same locality "&amp;S1349&amp;", ",S1349&amp;", "),""))))&amp;(IF(ISBLANK(T1349),"",(IF(T1349&lt;&gt;T1348,IF(ISBLANK(F$2),T1349&amp;", ",T1349&amp;" "&amp;F$2&amp;", "),(IF(B1349&lt;&gt;B1348,IF(ISBLANK(F$2),T1349&amp;", ",T1349&amp;" "&amp;F$2&amp;", "),(IF(Z1349&lt;&gt;Z1348,IF(ISBLANK(F$2),T1349&amp;", ",T1349&amp;" "&amp;F$2&amp;", "),IF((U1349&lt;&gt;U1348)*($G$2="Y"),"same collector, ","")))))))))&amp;(IF(ISBLANK(U1349),"",(IF(U1349&lt;&gt;U1348,U1349&amp;", ",(IF(B1349&lt;&gt;B1348,U1349&amp;", ",IF(Z1349&lt;&gt;Z1348,U1349&amp;", ",(IF(T1349&lt;&gt;T1348,IF((T1349&lt;&gt;T1348)*($G$2="Y"),"same date, ", ""),IF((T1349=T1348)*(U1349=U1348)*(S1349&lt;&gt;S1348)*($G$2="Y"),"same collector and date, ", ""))))))))))&amp;(IF(ISBLANK(V1349),"",V1349&amp;", "))&amp;IF((AA1349&lt;&gt;AA1350)*($H$2="y"),AD1349&amp;AE1349,IF((AA1349&lt;&gt;AA1350)*($H$2="m"),AD1349&amp;AG1349,IF(($H$2&lt;&gt;"m")*($H$2&lt;&gt;"Y"),(IF(F1349=0,"",F1349&amp;" "&amp;$F$4&amp;" "))&amp;(IF(G1349=0,"",G1349&amp;" "&amp;$G$4&amp;" "))&amp;(IF(H1349=0,"",H1349&amp;" "&amp;H$4&amp;" "))&amp;(IF(I1349=0,"",I1349&amp;" "&amp;$I$4&amp;" "))&amp;(IF(J1349=0,"",J1349&amp;" "&amp;$J$4&amp;" "))&amp;IF((ISBLANK(C1349)),"","("&amp;C1349&amp;")"),"")))&amp;IF((B1349=B1350)*(K1349=K1350)*(L1349=L1350)*(M1349=M1350),IF(($H$2&lt;&gt;"m")*($H$2&lt;&gt;"Y"), ", ", IF((ISNUMBER(FIND(")",AE1349))), ", ", "")),IF((B1349=B1350)*(K1349=K1350)*(L1349=L1350),"; ",". ")))</f>
        <v/>
      </c>
      <c r="AI1349" s="1"/>
    </row>
    <row r="1350" spans="1:35" x14ac:dyDescent="0.25">
      <c r="A1350" s="3" t="str">
        <f t="shared" ref="A1350:A1413" si="172">IF(ISBLANK(D1350),"",IF(D1350&lt;&gt;D1349, A1349+1, A1349))</f>
        <v/>
      </c>
      <c r="B1350" s="53" t="str">
        <f t="shared" si="168"/>
        <v/>
      </c>
      <c r="C1350" s="56"/>
      <c r="D1350" s="57"/>
      <c r="E1350" s="57"/>
      <c r="F1350" s="57"/>
      <c r="G1350" s="57"/>
      <c r="H1350" s="57"/>
      <c r="I1350" s="57"/>
      <c r="J1350" s="57"/>
      <c r="K1350" s="57"/>
      <c r="L1350" s="57"/>
      <c r="M1350" s="54"/>
      <c r="N1350" s="57"/>
      <c r="O1350" s="57"/>
      <c r="P1350" s="57"/>
      <c r="Q1350" s="57"/>
      <c r="R1350" s="57"/>
      <c r="S1350" s="54"/>
      <c r="T1350" s="57"/>
      <c r="U1350" s="57"/>
      <c r="V1350" s="57"/>
      <c r="W1350" s="57"/>
      <c r="X1350" s="147" t="str">
        <f>IF(ISBLANK(D1350),"",IF('order-admin-units'!$I$1&lt;&gt;"y", "", IF((K1350="")*(ISBLANK(D1350)=FALSE), 'order-admin-units'!$B$1+1, VLOOKUP(K1350, ordercountry, 2))))</f>
        <v/>
      </c>
      <c r="Y1350" s="147" t="str">
        <f>IF(ISBLANK(D1350),"",IF('order-admin-units'!$I$1&lt;&gt;"y", "", IF(L1350="", 'order-admin-units'!$B$2+1, VLOOKUP(K1350&amp;"@"&amp;L1350, orderadmin, 2))))</f>
        <v/>
      </c>
      <c r="Z1350" s="147" t="str">
        <f t="shared" ref="Z1350:Z1413" si="173">K1350&amp;L1350&amp;M1350&amp;N1350&amp;O1350</f>
        <v/>
      </c>
      <c r="AA1350" s="147" t="str">
        <f t="shared" ref="AA1350:AA1413" si="174">B1350&amp;K1350&amp;L1350&amp;M1350&amp;N1350&amp;O1350&amp;P1350&amp;Q1350&amp;R1350&amp;S1350&amp;T1350&amp;U1350</f>
        <v/>
      </c>
      <c r="AB1350" s="147" t="str">
        <f t="shared" ref="AB1350:AB1413" si="175">AA1350&amp;C1350</f>
        <v/>
      </c>
      <c r="AC1350" s="147" t="str">
        <f t="shared" si="169"/>
        <v/>
      </c>
      <c r="AD1350" s="11" t="str">
        <f t="shared" si="170"/>
        <v/>
      </c>
      <c r="AE1350" s="11" t="str">
        <f t="array" ref="AE1350">IF(ISBLANK(D1350),"",IF(OR($H$2="y",$H$2="m"),IF(AA1350=AA1349,IF(OR(AB1350=$AB$4:$AB1349)=FALSE,AE1349&amp;C1350,AE1349),"("&amp;C1350)&amp;IF(AA1350=AA1351,IF(OR(AB1351=$AB$4:$AB1350)=FALSE,", ",""),") "),""))</f>
        <v/>
      </c>
      <c r="AF1350" s="11" t="str">
        <f t="shared" si="171"/>
        <v/>
      </c>
      <c r="AG1350" s="11" t="str">
        <f t="array" ref="AG1350">IF(ISBLANK(D1350),"",IF(OR($H$2="y",$H$2="m"),IF(AA1350=AA1349,IF(OR(AC1350=$AC$4:$AC1349)=FALSE,AG1349&amp;AF1350,AG1349),"("&amp;AF1350)&amp;IF(AA1350=AA1351,IF(OR(AC1351=$AC$4:$AC1350)=FALSE,", ",""),") "),""))</f>
        <v/>
      </c>
      <c r="AH1350" s="10" t="str">
        <f>IF((ISBLANK(D1350)),"",IF(D1350=D1349,AH1349,"")&amp;IF(B1349&lt;&gt;B1350,((IF(ISBLANK(E1350),$D$3&amp;"Non-type material: "&amp;$D$3,$D$3&amp;INDEX('type-categories'!$A$2:$B$100,MATCH(E1350,'type-categories'!$A$2:$A$100,0),2)&amp;$D$3))),"")&amp;(IF(K1350&lt;&gt;K1349,$C$2&amp;K1350&amp;$K$3&amp;$C$2&amp;" ",(IF(B1350&lt;&gt;B1349,$C$2&amp;K1350&amp;$K$3&amp;$C$2&amp;" ",""))))&amp;(IF(L1350="","",((IF(L1350&lt;&gt;L1349,$D$2&amp;L1350&amp;$L$3&amp;$D$2&amp;" ",IF(B1350&lt;&gt;B1349,$D$2&amp;L1350&amp;$L$3&amp;$D$2&amp;" ",""))))))&amp;(IF(M1350="","",((IF(M1350&lt;&gt;M1349,$E$2&amp;M1350&amp;$E$2&amp;","&amp;" ",IF(B1350&lt;&gt;B1349,$E$2&amp;M1350&amp;$E$2&amp;",",""))))))&amp;(IF(N1350="","",IF(N1350&lt;&gt;N1349,N1350&amp;", ",IF(B1350&lt;&gt;B1349,N1350&amp;", ",""))))&amp;(IF(ISBLANK(O1350),"",(IF(O1350&lt;&gt;O1349,O1350&amp;", ",IF(B1350&lt;&gt;B1349,O1350&amp;", ","")))))&amp;(IF(ISBLANK(P1350),"",(IF(P1350&lt;&gt;P1349,P1350&amp;", ",IF(B1350&lt;&gt;B1349,P1350&amp;", ",IF(Z1350&lt;&gt;Z1349,P1350&amp;", ",""))))))&amp;(IF(ISBLANK(Q1350),"",(IF(Q1350&lt;&gt;Q1349,Q1350&amp;", ",IF(B1350&lt;&gt;B1349,Q1350&amp;", ",IF(Z1350&lt;&gt;Z1349,Q1350&amp;", ",""))))))&amp;(IF(ISBLANK(R1350),"",(IF(R1350&lt;&gt;R1349,R1350&amp;"m, ",IF(B1350&lt;&gt;B1349,R1350&amp;"m, ",IF(Z1350&lt;&gt;Z1349,R1350&amp;"m, ",""))))))&amp;IF(ISBLANK(S1350),"",(IF(B1350&lt;&gt;B1349,S1350&amp;", ",IF(S1350&lt;&gt;S1349,IF((Z1350=Z1349),"same locality "&amp;S1350&amp;", ",S1350&amp;", "),""))))&amp;(IF(ISBLANK(T1350),"",(IF(T1350&lt;&gt;T1349,IF(ISBLANK(F$2),T1350&amp;", ",T1350&amp;" "&amp;F$2&amp;", "),(IF(B1350&lt;&gt;B1349,IF(ISBLANK(F$2),T1350&amp;", ",T1350&amp;" "&amp;F$2&amp;", "),(IF(Z1350&lt;&gt;Z1349,IF(ISBLANK(F$2),T1350&amp;", ",T1350&amp;" "&amp;F$2&amp;", "),IF((U1350&lt;&gt;U1349)*($G$2="Y"),"same collector, ","")))))))))&amp;(IF(ISBLANK(U1350),"",(IF(U1350&lt;&gt;U1349,U1350&amp;", ",(IF(B1350&lt;&gt;B1349,U1350&amp;", ",IF(Z1350&lt;&gt;Z1349,U1350&amp;", ",(IF(T1350&lt;&gt;T1349,IF((T1350&lt;&gt;T1349)*($G$2="Y"),"same date, ", ""),IF((T1350=T1349)*(U1350=U1349)*(S1350&lt;&gt;S1349)*($G$2="Y"),"same collector and date, ", ""))))))))))&amp;(IF(ISBLANK(V1350),"",V1350&amp;", "))&amp;IF((AA1350&lt;&gt;AA1351)*($H$2="y"),AD1350&amp;AE1350,IF((AA1350&lt;&gt;AA1351)*($H$2="m"),AD1350&amp;AG1350,IF(($H$2&lt;&gt;"m")*($H$2&lt;&gt;"Y"),(IF(F1350=0,"",F1350&amp;" "&amp;$F$4&amp;" "))&amp;(IF(G1350=0,"",G1350&amp;" "&amp;$G$4&amp;" "))&amp;(IF(H1350=0,"",H1350&amp;" "&amp;H$4&amp;" "))&amp;(IF(I1350=0,"",I1350&amp;" "&amp;$I$4&amp;" "))&amp;(IF(J1350=0,"",J1350&amp;" "&amp;$J$4&amp;" "))&amp;IF((ISBLANK(C1350)),"","("&amp;C1350&amp;")"),"")))&amp;IF((B1350=B1351)*(K1350=K1351)*(L1350=L1351)*(M1350=M1351),IF(($H$2&lt;&gt;"m")*($H$2&lt;&gt;"Y"), ", ", IF((ISNUMBER(FIND(")",AE1350))), ", ", "")),IF((B1350=B1351)*(K1350=K1351)*(L1350=L1351),"; ",". ")))</f>
        <v/>
      </c>
      <c r="AI1350" s="1"/>
    </row>
    <row r="1351" spans="1:35" x14ac:dyDescent="0.25">
      <c r="A1351" s="3" t="str">
        <f t="shared" si="172"/>
        <v/>
      </c>
      <c r="B1351" s="53" t="str">
        <f t="shared" si="168"/>
        <v/>
      </c>
      <c r="C1351" s="56"/>
      <c r="D1351" s="57"/>
      <c r="E1351" s="57"/>
      <c r="F1351" s="57"/>
      <c r="G1351" s="57"/>
      <c r="H1351" s="57"/>
      <c r="I1351" s="57"/>
      <c r="J1351" s="57"/>
      <c r="K1351" s="57"/>
      <c r="L1351" s="57"/>
      <c r="M1351" s="57"/>
      <c r="N1351" s="57"/>
      <c r="O1351" s="57"/>
      <c r="P1351" s="57"/>
      <c r="Q1351" s="57"/>
      <c r="R1351" s="57"/>
      <c r="S1351" s="54"/>
      <c r="T1351" s="57"/>
      <c r="U1351" s="57"/>
      <c r="V1351" s="57"/>
      <c r="W1351" s="57"/>
      <c r="X1351" s="147" t="str">
        <f>IF(ISBLANK(D1351),"",IF('order-admin-units'!$I$1&lt;&gt;"y", "", IF((K1351="")*(ISBLANK(D1351)=FALSE), 'order-admin-units'!$B$1+1, VLOOKUP(K1351, ordercountry, 2))))</f>
        <v/>
      </c>
      <c r="Y1351" s="147" t="str">
        <f>IF(ISBLANK(D1351),"",IF('order-admin-units'!$I$1&lt;&gt;"y", "", IF(L1351="", 'order-admin-units'!$B$2+1, VLOOKUP(K1351&amp;"@"&amp;L1351, orderadmin, 2))))</f>
        <v/>
      </c>
      <c r="Z1351" s="147" t="str">
        <f t="shared" si="173"/>
        <v/>
      </c>
      <c r="AA1351" s="147" t="str">
        <f t="shared" si="174"/>
        <v/>
      </c>
      <c r="AB1351" s="147" t="str">
        <f t="shared" si="175"/>
        <v/>
      </c>
      <c r="AC1351" s="147" t="str">
        <f t="shared" si="169"/>
        <v/>
      </c>
      <c r="AD1351" s="11" t="str">
        <f t="shared" si="170"/>
        <v/>
      </c>
      <c r="AE1351" s="11" t="str">
        <f t="array" ref="AE1351">IF(ISBLANK(D1351),"",IF(OR($H$2="y",$H$2="m"),IF(AA1351=AA1350,IF(OR(AB1351=$AB$4:$AB1350)=FALSE,AE1350&amp;C1351,AE1350),"("&amp;C1351)&amp;IF(AA1351=AA1352,IF(OR(AB1352=$AB$4:$AB1351)=FALSE,", ",""),") "),""))</f>
        <v/>
      </c>
      <c r="AF1351" s="11" t="str">
        <f t="shared" si="171"/>
        <v/>
      </c>
      <c r="AG1351" s="11" t="str">
        <f t="array" ref="AG1351">IF(ISBLANK(D1351),"",IF(OR($H$2="y",$H$2="m"),IF(AA1351=AA1350,IF(OR(AC1351=$AC$4:$AC1350)=FALSE,AG1350&amp;AF1351,AG1350),"("&amp;AF1351)&amp;IF(AA1351=AA1352,IF(OR(AC1352=$AC$4:$AC1351)=FALSE,", ",""),") "),""))</f>
        <v/>
      </c>
      <c r="AH1351" s="10" t="str">
        <f>IF((ISBLANK(D1351)),"",IF(D1351=D1350,AH1350,"")&amp;IF(B1350&lt;&gt;B1351,((IF(ISBLANK(E1351),$D$3&amp;"Non-type material: "&amp;$D$3,$D$3&amp;INDEX('type-categories'!$A$2:$B$100,MATCH(E1351,'type-categories'!$A$2:$A$100,0),2)&amp;$D$3))),"")&amp;(IF(K1351&lt;&gt;K1350,$C$2&amp;K1351&amp;$K$3&amp;$C$2&amp;" ",(IF(B1351&lt;&gt;B1350,$C$2&amp;K1351&amp;$K$3&amp;$C$2&amp;" ",""))))&amp;(IF(L1351="","",((IF(L1351&lt;&gt;L1350,$D$2&amp;L1351&amp;$L$3&amp;$D$2&amp;" ",IF(B1351&lt;&gt;B1350,$D$2&amp;L1351&amp;$L$3&amp;$D$2&amp;" ",""))))))&amp;(IF(M1351="","",((IF(M1351&lt;&gt;M1350,$E$2&amp;M1351&amp;$E$2&amp;","&amp;" ",IF(B1351&lt;&gt;B1350,$E$2&amp;M1351&amp;$E$2&amp;",",""))))))&amp;(IF(N1351="","",IF(N1351&lt;&gt;N1350,N1351&amp;", ",IF(B1351&lt;&gt;B1350,N1351&amp;", ",""))))&amp;(IF(ISBLANK(O1351),"",(IF(O1351&lt;&gt;O1350,O1351&amp;", ",IF(B1351&lt;&gt;B1350,O1351&amp;", ","")))))&amp;(IF(ISBLANK(P1351),"",(IF(P1351&lt;&gt;P1350,P1351&amp;", ",IF(B1351&lt;&gt;B1350,P1351&amp;", ",IF(Z1351&lt;&gt;Z1350,P1351&amp;", ",""))))))&amp;(IF(ISBLANK(Q1351),"",(IF(Q1351&lt;&gt;Q1350,Q1351&amp;", ",IF(B1351&lt;&gt;B1350,Q1351&amp;", ",IF(Z1351&lt;&gt;Z1350,Q1351&amp;", ",""))))))&amp;(IF(ISBLANK(R1351),"",(IF(R1351&lt;&gt;R1350,R1351&amp;"m, ",IF(B1351&lt;&gt;B1350,R1351&amp;"m, ",IF(Z1351&lt;&gt;Z1350,R1351&amp;"m, ",""))))))&amp;IF(ISBLANK(S1351),"",(IF(B1351&lt;&gt;B1350,S1351&amp;", ",IF(S1351&lt;&gt;S1350,IF((Z1351=Z1350),"same locality "&amp;S1351&amp;", ",S1351&amp;", "),""))))&amp;(IF(ISBLANK(T1351),"",(IF(T1351&lt;&gt;T1350,IF(ISBLANK(F$2),T1351&amp;", ",T1351&amp;" "&amp;F$2&amp;", "),(IF(B1351&lt;&gt;B1350,IF(ISBLANK(F$2),T1351&amp;", ",T1351&amp;" "&amp;F$2&amp;", "),(IF(Z1351&lt;&gt;Z1350,IF(ISBLANK(F$2),T1351&amp;", ",T1351&amp;" "&amp;F$2&amp;", "),IF((U1351&lt;&gt;U1350)*($G$2="Y"),"same collector, ","")))))))))&amp;(IF(ISBLANK(U1351),"",(IF(U1351&lt;&gt;U1350,U1351&amp;", ",(IF(B1351&lt;&gt;B1350,U1351&amp;", ",IF(Z1351&lt;&gt;Z1350,U1351&amp;", ",(IF(T1351&lt;&gt;T1350,IF((T1351&lt;&gt;T1350)*($G$2="Y"),"same date, ", ""),IF((T1351=T1350)*(U1351=U1350)*(S1351&lt;&gt;S1350)*($G$2="Y"),"same collector and date, ", ""))))))))))&amp;(IF(ISBLANK(V1351),"",V1351&amp;", "))&amp;IF((AA1351&lt;&gt;AA1352)*($H$2="y"),AD1351&amp;AE1351,IF((AA1351&lt;&gt;AA1352)*($H$2="m"),AD1351&amp;AG1351,IF(($H$2&lt;&gt;"m")*($H$2&lt;&gt;"Y"),(IF(F1351=0,"",F1351&amp;" "&amp;$F$4&amp;" "))&amp;(IF(G1351=0,"",G1351&amp;" "&amp;$G$4&amp;" "))&amp;(IF(H1351=0,"",H1351&amp;" "&amp;H$4&amp;" "))&amp;(IF(I1351=0,"",I1351&amp;" "&amp;$I$4&amp;" "))&amp;(IF(J1351=0,"",J1351&amp;" "&amp;$J$4&amp;" "))&amp;IF((ISBLANK(C1351)),"","("&amp;C1351&amp;")"),"")))&amp;IF((B1351=B1352)*(K1351=K1352)*(L1351=L1352)*(M1351=M1352),IF(($H$2&lt;&gt;"m")*($H$2&lt;&gt;"Y"), ", ", IF((ISNUMBER(FIND(")",AE1351))), ", ", "")),IF((B1351=B1352)*(K1351=K1352)*(L1351=L1352),"; ",". ")))</f>
        <v/>
      </c>
      <c r="AI1351" s="1"/>
    </row>
    <row r="1352" spans="1:35" x14ac:dyDescent="0.25">
      <c r="A1352" s="3" t="str">
        <f t="shared" si="172"/>
        <v/>
      </c>
      <c r="B1352" s="53" t="str">
        <f t="shared" si="168"/>
        <v/>
      </c>
      <c r="C1352" s="57"/>
      <c r="D1352" s="57"/>
      <c r="E1352" s="57"/>
      <c r="F1352" s="57"/>
      <c r="G1352" s="57"/>
      <c r="H1352" s="57"/>
      <c r="I1352" s="57"/>
      <c r="J1352" s="57"/>
      <c r="K1352" s="57"/>
      <c r="L1352" s="57"/>
      <c r="M1352" s="54"/>
      <c r="N1352" s="57"/>
      <c r="O1352" s="58"/>
      <c r="P1352" s="58"/>
      <c r="Q1352" s="58"/>
      <c r="R1352" s="58"/>
      <c r="S1352" s="54"/>
      <c r="T1352" s="57"/>
      <c r="U1352" s="57"/>
      <c r="V1352" s="57"/>
      <c r="W1352" s="57"/>
      <c r="X1352" s="147" t="str">
        <f>IF(ISBLANK(D1352),"",IF('order-admin-units'!$I$1&lt;&gt;"y", "", IF((K1352="")*(ISBLANK(D1352)=FALSE), 'order-admin-units'!$B$1+1, VLOOKUP(K1352, ordercountry, 2))))</f>
        <v/>
      </c>
      <c r="Y1352" s="147" t="str">
        <f>IF(ISBLANK(D1352),"",IF('order-admin-units'!$I$1&lt;&gt;"y", "", IF(L1352="", 'order-admin-units'!$B$2+1, VLOOKUP(K1352&amp;"@"&amp;L1352, orderadmin, 2))))</f>
        <v/>
      </c>
      <c r="Z1352" s="147" t="str">
        <f t="shared" si="173"/>
        <v/>
      </c>
      <c r="AA1352" s="147" t="str">
        <f t="shared" si="174"/>
        <v/>
      </c>
      <c r="AB1352" s="147" t="str">
        <f t="shared" si="175"/>
        <v/>
      </c>
      <c r="AC1352" s="147" t="str">
        <f t="shared" si="169"/>
        <v/>
      </c>
      <c r="AD1352" s="11" t="str">
        <f t="shared" si="170"/>
        <v/>
      </c>
      <c r="AE1352" s="11" t="str">
        <f t="array" ref="AE1352">IF(ISBLANK(D1352),"",IF(OR($H$2="y",$H$2="m"),IF(AA1352=AA1351,IF(OR(AB1352=$AB$4:$AB1351)=FALSE,AE1351&amp;C1352,AE1351),"("&amp;C1352)&amp;IF(AA1352=AA1353,IF(OR(AB1353=$AB$4:$AB1352)=FALSE,", ",""),") "),""))</f>
        <v/>
      </c>
      <c r="AF1352" s="11" t="str">
        <f t="shared" si="171"/>
        <v/>
      </c>
      <c r="AG1352" s="11" t="str">
        <f t="array" ref="AG1352">IF(ISBLANK(D1352),"",IF(OR($H$2="y",$H$2="m"),IF(AA1352=AA1351,IF(OR(AC1352=$AC$4:$AC1351)=FALSE,AG1351&amp;AF1352,AG1351),"("&amp;AF1352)&amp;IF(AA1352=AA1353,IF(OR(AC1353=$AC$4:$AC1352)=FALSE,", ",""),") "),""))</f>
        <v/>
      </c>
      <c r="AH1352" s="10" t="str">
        <f>IF((ISBLANK(D1352)),"",IF(D1352=D1351,AH1351,"")&amp;IF(B1351&lt;&gt;B1352,((IF(ISBLANK(E1352),$D$3&amp;"Non-type material: "&amp;$D$3,$D$3&amp;INDEX('type-categories'!$A$2:$B$100,MATCH(E1352,'type-categories'!$A$2:$A$100,0),2)&amp;$D$3))),"")&amp;(IF(K1352&lt;&gt;K1351,$C$2&amp;K1352&amp;$K$3&amp;$C$2&amp;" ",(IF(B1352&lt;&gt;B1351,$C$2&amp;K1352&amp;$K$3&amp;$C$2&amp;" ",""))))&amp;(IF(L1352="","",((IF(L1352&lt;&gt;L1351,$D$2&amp;L1352&amp;$L$3&amp;$D$2&amp;" ",IF(B1352&lt;&gt;B1351,$D$2&amp;L1352&amp;$L$3&amp;$D$2&amp;" ",""))))))&amp;(IF(M1352="","",((IF(M1352&lt;&gt;M1351,$E$2&amp;M1352&amp;$E$2&amp;","&amp;" ",IF(B1352&lt;&gt;B1351,$E$2&amp;M1352&amp;$E$2&amp;",",""))))))&amp;(IF(N1352="","",IF(N1352&lt;&gt;N1351,N1352&amp;", ",IF(B1352&lt;&gt;B1351,N1352&amp;", ",""))))&amp;(IF(ISBLANK(O1352),"",(IF(O1352&lt;&gt;O1351,O1352&amp;", ",IF(B1352&lt;&gt;B1351,O1352&amp;", ","")))))&amp;(IF(ISBLANK(P1352),"",(IF(P1352&lt;&gt;P1351,P1352&amp;", ",IF(B1352&lt;&gt;B1351,P1352&amp;", ",IF(Z1352&lt;&gt;Z1351,P1352&amp;", ",""))))))&amp;(IF(ISBLANK(Q1352),"",(IF(Q1352&lt;&gt;Q1351,Q1352&amp;", ",IF(B1352&lt;&gt;B1351,Q1352&amp;", ",IF(Z1352&lt;&gt;Z1351,Q1352&amp;", ",""))))))&amp;(IF(ISBLANK(R1352),"",(IF(R1352&lt;&gt;R1351,R1352&amp;"m, ",IF(B1352&lt;&gt;B1351,R1352&amp;"m, ",IF(Z1352&lt;&gt;Z1351,R1352&amp;"m, ",""))))))&amp;IF(ISBLANK(S1352),"",(IF(B1352&lt;&gt;B1351,S1352&amp;", ",IF(S1352&lt;&gt;S1351,IF((Z1352=Z1351),"same locality "&amp;S1352&amp;", ",S1352&amp;", "),""))))&amp;(IF(ISBLANK(T1352),"",(IF(T1352&lt;&gt;T1351,IF(ISBLANK(F$2),T1352&amp;", ",T1352&amp;" "&amp;F$2&amp;", "),(IF(B1352&lt;&gt;B1351,IF(ISBLANK(F$2),T1352&amp;", ",T1352&amp;" "&amp;F$2&amp;", "),(IF(Z1352&lt;&gt;Z1351,IF(ISBLANK(F$2),T1352&amp;", ",T1352&amp;" "&amp;F$2&amp;", "),IF((U1352&lt;&gt;U1351)*($G$2="Y"),"same collector, ","")))))))))&amp;(IF(ISBLANK(U1352),"",(IF(U1352&lt;&gt;U1351,U1352&amp;", ",(IF(B1352&lt;&gt;B1351,U1352&amp;", ",IF(Z1352&lt;&gt;Z1351,U1352&amp;", ",(IF(T1352&lt;&gt;T1351,IF((T1352&lt;&gt;T1351)*($G$2="Y"),"same date, ", ""),IF((T1352=T1351)*(U1352=U1351)*(S1352&lt;&gt;S1351)*($G$2="Y"),"same collector and date, ", ""))))))))))&amp;(IF(ISBLANK(V1352),"",V1352&amp;", "))&amp;IF((AA1352&lt;&gt;AA1353)*($H$2="y"),AD1352&amp;AE1352,IF((AA1352&lt;&gt;AA1353)*($H$2="m"),AD1352&amp;AG1352,IF(($H$2&lt;&gt;"m")*($H$2&lt;&gt;"Y"),(IF(F1352=0,"",F1352&amp;" "&amp;$F$4&amp;" "))&amp;(IF(G1352=0,"",G1352&amp;" "&amp;$G$4&amp;" "))&amp;(IF(H1352=0,"",H1352&amp;" "&amp;H$4&amp;" "))&amp;(IF(I1352=0,"",I1352&amp;" "&amp;$I$4&amp;" "))&amp;(IF(J1352=0,"",J1352&amp;" "&amp;$J$4&amp;" "))&amp;IF((ISBLANK(C1352)),"","("&amp;C1352&amp;")"),"")))&amp;IF((B1352=B1353)*(K1352=K1353)*(L1352=L1353)*(M1352=M1353),IF(($H$2&lt;&gt;"m")*($H$2&lt;&gt;"Y"), ", ", IF((ISNUMBER(FIND(")",AE1352))), ", ", "")),IF((B1352=B1353)*(K1352=K1353)*(L1352=L1353),"; ",". ")))</f>
        <v/>
      </c>
      <c r="AI1352" s="1"/>
    </row>
    <row r="1353" spans="1:35" x14ac:dyDescent="0.25">
      <c r="A1353" s="3" t="str">
        <f t="shared" si="172"/>
        <v/>
      </c>
      <c r="B1353" s="53" t="str">
        <f t="shared" ref="B1353:B1416" si="176">D1353&amp;E1353</f>
        <v/>
      </c>
      <c r="C1353" s="57"/>
      <c r="D1353" s="57"/>
      <c r="E1353" s="57"/>
      <c r="F1353" s="57"/>
      <c r="G1353" s="57"/>
      <c r="H1353" s="57"/>
      <c r="I1353" s="57"/>
      <c r="J1353" s="57"/>
      <c r="K1353" s="57"/>
      <c r="L1353" s="57"/>
      <c r="M1353" s="54"/>
      <c r="N1353" s="57"/>
      <c r="O1353" s="58"/>
      <c r="P1353" s="58"/>
      <c r="Q1353" s="58"/>
      <c r="R1353" s="58"/>
      <c r="S1353" s="54"/>
      <c r="T1353" s="57"/>
      <c r="U1353" s="57"/>
      <c r="V1353" s="57"/>
      <c r="W1353" s="57"/>
      <c r="X1353" s="147" t="str">
        <f>IF(ISBLANK(D1353),"",IF('order-admin-units'!$I$1&lt;&gt;"y", "", IF((K1353="")*(ISBLANK(D1353)=FALSE), 'order-admin-units'!$B$1+1, VLOOKUP(K1353, ordercountry, 2))))</f>
        <v/>
      </c>
      <c r="Y1353" s="147" t="str">
        <f>IF(ISBLANK(D1353),"",IF('order-admin-units'!$I$1&lt;&gt;"y", "", IF(L1353="", 'order-admin-units'!$B$2+1, VLOOKUP(K1353&amp;"@"&amp;L1353, orderadmin, 2))))</f>
        <v/>
      </c>
      <c r="Z1353" s="147" t="str">
        <f t="shared" si="173"/>
        <v/>
      </c>
      <c r="AA1353" s="147" t="str">
        <f t="shared" si="174"/>
        <v/>
      </c>
      <c r="AB1353" s="147" t="str">
        <f t="shared" si="175"/>
        <v/>
      </c>
      <c r="AC1353" s="147" t="str">
        <f t="shared" si="169"/>
        <v/>
      </c>
      <c r="AD1353" s="11" t="str">
        <f t="shared" si="170"/>
        <v/>
      </c>
      <c r="AE1353" s="11" t="str">
        <f t="array" ref="AE1353">IF(ISBLANK(D1353),"",IF(OR($H$2="y",$H$2="m"),IF(AA1353=AA1352,IF(OR(AB1353=$AB$4:$AB1352)=FALSE,AE1352&amp;C1353,AE1352),"("&amp;C1353)&amp;IF(AA1353=AA1354,IF(OR(AB1354=$AB$4:$AB1353)=FALSE,", ",""),") "),""))</f>
        <v/>
      </c>
      <c r="AF1353" s="11" t="str">
        <f t="shared" si="171"/>
        <v/>
      </c>
      <c r="AG1353" s="11" t="str">
        <f t="array" ref="AG1353">IF(ISBLANK(D1353),"",IF(OR($H$2="y",$H$2="m"),IF(AA1353=AA1352,IF(OR(AC1353=$AC$4:$AC1352)=FALSE,AG1352&amp;AF1353,AG1352),"("&amp;AF1353)&amp;IF(AA1353=AA1354,IF(OR(AC1354=$AC$4:$AC1353)=FALSE,", ",""),") "),""))</f>
        <v/>
      </c>
      <c r="AH1353" s="10" t="str">
        <f>IF((ISBLANK(D1353)),"",IF(D1353=D1352,AH1352,"")&amp;IF(B1352&lt;&gt;B1353,((IF(ISBLANK(E1353),$D$3&amp;"Non-type material: "&amp;$D$3,$D$3&amp;INDEX('type-categories'!$A$2:$B$100,MATCH(E1353,'type-categories'!$A$2:$A$100,0),2)&amp;$D$3))),"")&amp;(IF(K1353&lt;&gt;K1352,$C$2&amp;K1353&amp;$K$3&amp;$C$2&amp;" ",(IF(B1353&lt;&gt;B1352,$C$2&amp;K1353&amp;$K$3&amp;$C$2&amp;" ",""))))&amp;(IF(L1353="","",((IF(L1353&lt;&gt;L1352,$D$2&amp;L1353&amp;$L$3&amp;$D$2&amp;" ",IF(B1353&lt;&gt;B1352,$D$2&amp;L1353&amp;$L$3&amp;$D$2&amp;" ",""))))))&amp;(IF(M1353="","",((IF(M1353&lt;&gt;M1352,$E$2&amp;M1353&amp;$E$2&amp;","&amp;" ",IF(B1353&lt;&gt;B1352,$E$2&amp;M1353&amp;$E$2&amp;",",""))))))&amp;(IF(N1353="","",IF(N1353&lt;&gt;N1352,N1353&amp;", ",IF(B1353&lt;&gt;B1352,N1353&amp;", ",""))))&amp;(IF(ISBLANK(O1353),"",(IF(O1353&lt;&gt;O1352,O1353&amp;", ",IF(B1353&lt;&gt;B1352,O1353&amp;", ","")))))&amp;(IF(ISBLANK(P1353),"",(IF(P1353&lt;&gt;P1352,P1353&amp;", ",IF(B1353&lt;&gt;B1352,P1353&amp;", ",IF(Z1353&lt;&gt;Z1352,P1353&amp;", ",""))))))&amp;(IF(ISBLANK(Q1353),"",(IF(Q1353&lt;&gt;Q1352,Q1353&amp;", ",IF(B1353&lt;&gt;B1352,Q1353&amp;", ",IF(Z1353&lt;&gt;Z1352,Q1353&amp;", ",""))))))&amp;(IF(ISBLANK(R1353),"",(IF(R1353&lt;&gt;R1352,R1353&amp;"m, ",IF(B1353&lt;&gt;B1352,R1353&amp;"m, ",IF(Z1353&lt;&gt;Z1352,R1353&amp;"m, ",""))))))&amp;IF(ISBLANK(S1353),"",(IF(B1353&lt;&gt;B1352,S1353&amp;", ",IF(S1353&lt;&gt;S1352,IF((Z1353=Z1352),"same locality "&amp;S1353&amp;", ",S1353&amp;", "),""))))&amp;(IF(ISBLANK(T1353),"",(IF(T1353&lt;&gt;T1352,IF(ISBLANK(F$2),T1353&amp;", ",T1353&amp;" "&amp;F$2&amp;", "),(IF(B1353&lt;&gt;B1352,IF(ISBLANK(F$2),T1353&amp;", ",T1353&amp;" "&amp;F$2&amp;", "),(IF(Z1353&lt;&gt;Z1352,IF(ISBLANK(F$2),T1353&amp;", ",T1353&amp;" "&amp;F$2&amp;", "),IF((U1353&lt;&gt;U1352)*($G$2="Y"),"same collector, ","")))))))))&amp;(IF(ISBLANK(U1353),"",(IF(U1353&lt;&gt;U1352,U1353&amp;", ",(IF(B1353&lt;&gt;B1352,U1353&amp;", ",IF(Z1353&lt;&gt;Z1352,U1353&amp;", ",(IF(T1353&lt;&gt;T1352,IF((T1353&lt;&gt;T1352)*($G$2="Y"),"same date, ", ""),IF((T1353=T1352)*(U1353=U1352)*(S1353&lt;&gt;S1352)*($G$2="Y"),"same collector and date, ", ""))))))))))&amp;(IF(ISBLANK(V1353),"",V1353&amp;", "))&amp;IF((AA1353&lt;&gt;AA1354)*($H$2="y"),AD1353&amp;AE1353,IF((AA1353&lt;&gt;AA1354)*($H$2="m"),AD1353&amp;AG1353,IF(($H$2&lt;&gt;"m")*($H$2&lt;&gt;"Y"),(IF(F1353=0,"",F1353&amp;" "&amp;$F$4&amp;" "))&amp;(IF(G1353=0,"",G1353&amp;" "&amp;$G$4&amp;" "))&amp;(IF(H1353=0,"",H1353&amp;" "&amp;H$4&amp;" "))&amp;(IF(I1353=0,"",I1353&amp;" "&amp;$I$4&amp;" "))&amp;(IF(J1353=0,"",J1353&amp;" "&amp;$J$4&amp;" "))&amp;IF((ISBLANK(C1353)),"","("&amp;C1353&amp;")"),"")))&amp;IF((B1353=B1354)*(K1353=K1354)*(L1353=L1354)*(M1353=M1354),IF(($H$2&lt;&gt;"m")*($H$2&lt;&gt;"Y"), ", ", IF((ISNUMBER(FIND(")",AE1353))), ", ", "")),IF((B1353=B1354)*(K1353=K1354)*(L1353=L1354),"; ",". ")))</f>
        <v/>
      </c>
      <c r="AI1353" s="1"/>
    </row>
    <row r="1354" spans="1:35" x14ac:dyDescent="0.25">
      <c r="A1354" s="3" t="str">
        <f t="shared" si="172"/>
        <v/>
      </c>
      <c r="B1354" s="53" t="str">
        <f t="shared" si="176"/>
        <v/>
      </c>
      <c r="C1354" s="57"/>
      <c r="D1354" s="57"/>
      <c r="E1354" s="57"/>
      <c r="F1354" s="57"/>
      <c r="G1354" s="57"/>
      <c r="H1354" s="57"/>
      <c r="I1354" s="57"/>
      <c r="J1354" s="57"/>
      <c r="K1354" s="57"/>
      <c r="L1354" s="57"/>
      <c r="M1354" s="54"/>
      <c r="N1354" s="57"/>
      <c r="O1354" s="58"/>
      <c r="P1354" s="58"/>
      <c r="Q1354" s="58"/>
      <c r="R1354" s="58"/>
      <c r="S1354" s="54"/>
      <c r="T1354" s="57"/>
      <c r="U1354" s="57"/>
      <c r="V1354" s="57"/>
      <c r="W1354" s="57"/>
      <c r="X1354" s="147" t="str">
        <f>IF(ISBLANK(D1354),"",IF('order-admin-units'!$I$1&lt;&gt;"y", "", IF((K1354="")*(ISBLANK(D1354)=FALSE), 'order-admin-units'!$B$1+1, VLOOKUP(K1354, ordercountry, 2))))</f>
        <v/>
      </c>
      <c r="Y1354" s="147" t="str">
        <f>IF(ISBLANK(D1354),"",IF('order-admin-units'!$I$1&lt;&gt;"y", "", IF(L1354="", 'order-admin-units'!$B$2+1, VLOOKUP(K1354&amp;"@"&amp;L1354, orderadmin, 2))))</f>
        <v/>
      </c>
      <c r="Z1354" s="147" t="str">
        <f t="shared" si="173"/>
        <v/>
      </c>
      <c r="AA1354" s="147" t="str">
        <f t="shared" si="174"/>
        <v/>
      </c>
      <c r="AB1354" s="147" t="str">
        <f t="shared" si="175"/>
        <v/>
      </c>
      <c r="AC1354" s="147" t="str">
        <f t="shared" si="169"/>
        <v/>
      </c>
      <c r="AD1354" s="11" t="str">
        <f t="shared" si="170"/>
        <v/>
      </c>
      <c r="AE1354" s="11" t="str">
        <f t="array" ref="AE1354">IF(ISBLANK(D1354),"",IF(OR($H$2="y",$H$2="m"),IF(AA1354=AA1353,IF(OR(AB1354=$AB$4:$AB1353)=FALSE,AE1353&amp;C1354,AE1353),"("&amp;C1354)&amp;IF(AA1354=AA1355,IF(OR(AB1355=$AB$4:$AB1354)=FALSE,", ",""),") "),""))</f>
        <v/>
      </c>
      <c r="AF1354" s="11" t="str">
        <f t="shared" si="171"/>
        <v/>
      </c>
      <c r="AG1354" s="11" t="str">
        <f t="array" ref="AG1354">IF(ISBLANK(D1354),"",IF(OR($H$2="y",$H$2="m"),IF(AA1354=AA1353,IF(OR(AC1354=$AC$4:$AC1353)=FALSE,AG1353&amp;AF1354,AG1353),"("&amp;AF1354)&amp;IF(AA1354=AA1355,IF(OR(AC1355=$AC$4:$AC1354)=FALSE,", ",""),") "),""))</f>
        <v/>
      </c>
      <c r="AH1354" s="10" t="str">
        <f>IF((ISBLANK(D1354)),"",IF(D1354=D1353,AH1353,"")&amp;IF(B1353&lt;&gt;B1354,((IF(ISBLANK(E1354),$D$3&amp;"Non-type material: "&amp;$D$3,$D$3&amp;INDEX('type-categories'!$A$2:$B$100,MATCH(E1354,'type-categories'!$A$2:$A$100,0),2)&amp;$D$3))),"")&amp;(IF(K1354&lt;&gt;K1353,$C$2&amp;K1354&amp;$K$3&amp;$C$2&amp;" ",(IF(B1354&lt;&gt;B1353,$C$2&amp;K1354&amp;$K$3&amp;$C$2&amp;" ",""))))&amp;(IF(L1354="","",((IF(L1354&lt;&gt;L1353,$D$2&amp;L1354&amp;$L$3&amp;$D$2&amp;" ",IF(B1354&lt;&gt;B1353,$D$2&amp;L1354&amp;$L$3&amp;$D$2&amp;" ",""))))))&amp;(IF(M1354="","",((IF(M1354&lt;&gt;M1353,$E$2&amp;M1354&amp;$E$2&amp;","&amp;" ",IF(B1354&lt;&gt;B1353,$E$2&amp;M1354&amp;$E$2&amp;",",""))))))&amp;(IF(N1354="","",IF(N1354&lt;&gt;N1353,N1354&amp;", ",IF(B1354&lt;&gt;B1353,N1354&amp;", ",""))))&amp;(IF(ISBLANK(O1354),"",(IF(O1354&lt;&gt;O1353,O1354&amp;", ",IF(B1354&lt;&gt;B1353,O1354&amp;", ","")))))&amp;(IF(ISBLANK(P1354),"",(IF(P1354&lt;&gt;P1353,P1354&amp;", ",IF(B1354&lt;&gt;B1353,P1354&amp;", ",IF(Z1354&lt;&gt;Z1353,P1354&amp;", ",""))))))&amp;(IF(ISBLANK(Q1354),"",(IF(Q1354&lt;&gt;Q1353,Q1354&amp;", ",IF(B1354&lt;&gt;B1353,Q1354&amp;", ",IF(Z1354&lt;&gt;Z1353,Q1354&amp;", ",""))))))&amp;(IF(ISBLANK(R1354),"",(IF(R1354&lt;&gt;R1353,R1354&amp;"m, ",IF(B1354&lt;&gt;B1353,R1354&amp;"m, ",IF(Z1354&lt;&gt;Z1353,R1354&amp;"m, ",""))))))&amp;IF(ISBLANK(S1354),"",(IF(B1354&lt;&gt;B1353,S1354&amp;", ",IF(S1354&lt;&gt;S1353,IF((Z1354=Z1353),"same locality "&amp;S1354&amp;", ",S1354&amp;", "),""))))&amp;(IF(ISBLANK(T1354),"",(IF(T1354&lt;&gt;T1353,IF(ISBLANK(F$2),T1354&amp;", ",T1354&amp;" "&amp;F$2&amp;", "),(IF(B1354&lt;&gt;B1353,IF(ISBLANK(F$2),T1354&amp;", ",T1354&amp;" "&amp;F$2&amp;", "),(IF(Z1354&lt;&gt;Z1353,IF(ISBLANK(F$2),T1354&amp;", ",T1354&amp;" "&amp;F$2&amp;", "),IF((U1354&lt;&gt;U1353)*($G$2="Y"),"same collector, ","")))))))))&amp;(IF(ISBLANK(U1354),"",(IF(U1354&lt;&gt;U1353,U1354&amp;", ",(IF(B1354&lt;&gt;B1353,U1354&amp;", ",IF(Z1354&lt;&gt;Z1353,U1354&amp;", ",(IF(T1354&lt;&gt;T1353,IF((T1354&lt;&gt;T1353)*($G$2="Y"),"same date, ", ""),IF((T1354=T1353)*(U1354=U1353)*(S1354&lt;&gt;S1353)*($G$2="Y"),"same collector and date, ", ""))))))))))&amp;(IF(ISBLANK(V1354),"",V1354&amp;", "))&amp;IF((AA1354&lt;&gt;AA1355)*($H$2="y"),AD1354&amp;AE1354,IF((AA1354&lt;&gt;AA1355)*($H$2="m"),AD1354&amp;AG1354,IF(($H$2&lt;&gt;"m")*($H$2&lt;&gt;"Y"),(IF(F1354=0,"",F1354&amp;" "&amp;$F$4&amp;" "))&amp;(IF(G1354=0,"",G1354&amp;" "&amp;$G$4&amp;" "))&amp;(IF(H1354=0,"",H1354&amp;" "&amp;H$4&amp;" "))&amp;(IF(I1354=0,"",I1354&amp;" "&amp;$I$4&amp;" "))&amp;(IF(J1354=0,"",J1354&amp;" "&amp;$J$4&amp;" "))&amp;IF((ISBLANK(C1354)),"","("&amp;C1354&amp;")"),"")))&amp;IF((B1354=B1355)*(K1354=K1355)*(L1354=L1355)*(M1354=M1355),IF(($H$2&lt;&gt;"m")*($H$2&lt;&gt;"Y"), ", ", IF((ISNUMBER(FIND(")",AE1354))), ", ", "")),IF((B1354=B1355)*(K1354=K1355)*(L1354=L1355),"; ",". ")))</f>
        <v/>
      </c>
      <c r="AI1354" s="1"/>
    </row>
    <row r="1355" spans="1:35" x14ac:dyDescent="0.25">
      <c r="A1355" s="3" t="str">
        <f t="shared" si="172"/>
        <v/>
      </c>
      <c r="B1355" s="53" t="str">
        <f t="shared" si="176"/>
        <v/>
      </c>
      <c r="C1355" s="57"/>
      <c r="D1355" s="57"/>
      <c r="E1355" s="57"/>
      <c r="F1355" s="57"/>
      <c r="G1355" s="57"/>
      <c r="H1355" s="57"/>
      <c r="I1355" s="57"/>
      <c r="J1355" s="57"/>
      <c r="K1355" s="57"/>
      <c r="L1355" s="57"/>
      <c r="M1355" s="54"/>
      <c r="N1355" s="57"/>
      <c r="O1355" s="58"/>
      <c r="P1355" s="58"/>
      <c r="Q1355" s="58"/>
      <c r="R1355" s="58"/>
      <c r="S1355" s="54"/>
      <c r="T1355" s="57"/>
      <c r="U1355" s="57"/>
      <c r="V1355" s="57"/>
      <c r="W1355" s="57"/>
      <c r="X1355" s="147" t="str">
        <f>IF(ISBLANK(D1355),"",IF('order-admin-units'!$I$1&lt;&gt;"y", "", IF((K1355="")*(ISBLANK(D1355)=FALSE), 'order-admin-units'!$B$1+1, VLOOKUP(K1355, ordercountry, 2))))</f>
        <v/>
      </c>
      <c r="Y1355" s="147" t="str">
        <f>IF(ISBLANK(D1355),"",IF('order-admin-units'!$I$1&lt;&gt;"y", "", IF(L1355="", 'order-admin-units'!$B$2+1, VLOOKUP(K1355&amp;"@"&amp;L1355, orderadmin, 2))))</f>
        <v/>
      </c>
      <c r="Z1355" s="147" t="str">
        <f t="shared" si="173"/>
        <v/>
      </c>
      <c r="AA1355" s="147" t="str">
        <f t="shared" si="174"/>
        <v/>
      </c>
      <c r="AB1355" s="147" t="str">
        <f t="shared" si="175"/>
        <v/>
      </c>
      <c r="AC1355" s="147" t="str">
        <f t="shared" si="169"/>
        <v/>
      </c>
      <c r="AD1355" s="11" t="str">
        <f t="shared" si="170"/>
        <v/>
      </c>
      <c r="AE1355" s="11" t="str">
        <f t="array" ref="AE1355">IF(ISBLANK(D1355),"",IF(OR($H$2="y",$H$2="m"),IF(AA1355=AA1354,IF(OR(AB1355=$AB$4:$AB1354)=FALSE,AE1354&amp;C1355,AE1354),"("&amp;C1355)&amp;IF(AA1355=AA1356,IF(OR(AB1356=$AB$4:$AB1355)=FALSE,", ",""),") "),""))</f>
        <v/>
      </c>
      <c r="AF1355" s="11" t="str">
        <f t="shared" si="171"/>
        <v/>
      </c>
      <c r="AG1355" s="11" t="str">
        <f t="array" ref="AG1355">IF(ISBLANK(D1355),"",IF(OR($H$2="y",$H$2="m"),IF(AA1355=AA1354,IF(OR(AC1355=$AC$4:$AC1354)=FALSE,AG1354&amp;AF1355,AG1354),"("&amp;AF1355)&amp;IF(AA1355=AA1356,IF(OR(AC1356=$AC$4:$AC1355)=FALSE,", ",""),") "),""))</f>
        <v/>
      </c>
      <c r="AH1355" s="10" t="str">
        <f>IF((ISBLANK(D1355)),"",IF(D1355=D1354,AH1354,"")&amp;IF(B1354&lt;&gt;B1355,((IF(ISBLANK(E1355),$D$3&amp;"Non-type material: "&amp;$D$3,$D$3&amp;INDEX('type-categories'!$A$2:$B$100,MATCH(E1355,'type-categories'!$A$2:$A$100,0),2)&amp;$D$3))),"")&amp;(IF(K1355&lt;&gt;K1354,$C$2&amp;K1355&amp;$K$3&amp;$C$2&amp;" ",(IF(B1355&lt;&gt;B1354,$C$2&amp;K1355&amp;$K$3&amp;$C$2&amp;" ",""))))&amp;(IF(L1355="","",((IF(L1355&lt;&gt;L1354,$D$2&amp;L1355&amp;$L$3&amp;$D$2&amp;" ",IF(B1355&lt;&gt;B1354,$D$2&amp;L1355&amp;$L$3&amp;$D$2&amp;" ",""))))))&amp;(IF(M1355="","",((IF(M1355&lt;&gt;M1354,$E$2&amp;M1355&amp;$E$2&amp;","&amp;" ",IF(B1355&lt;&gt;B1354,$E$2&amp;M1355&amp;$E$2&amp;",",""))))))&amp;(IF(N1355="","",IF(N1355&lt;&gt;N1354,N1355&amp;", ",IF(B1355&lt;&gt;B1354,N1355&amp;", ",""))))&amp;(IF(ISBLANK(O1355),"",(IF(O1355&lt;&gt;O1354,O1355&amp;", ",IF(B1355&lt;&gt;B1354,O1355&amp;", ","")))))&amp;(IF(ISBLANK(P1355),"",(IF(P1355&lt;&gt;P1354,P1355&amp;", ",IF(B1355&lt;&gt;B1354,P1355&amp;", ",IF(Z1355&lt;&gt;Z1354,P1355&amp;", ",""))))))&amp;(IF(ISBLANK(Q1355),"",(IF(Q1355&lt;&gt;Q1354,Q1355&amp;", ",IF(B1355&lt;&gt;B1354,Q1355&amp;", ",IF(Z1355&lt;&gt;Z1354,Q1355&amp;", ",""))))))&amp;(IF(ISBLANK(R1355),"",(IF(R1355&lt;&gt;R1354,R1355&amp;"m, ",IF(B1355&lt;&gt;B1354,R1355&amp;"m, ",IF(Z1355&lt;&gt;Z1354,R1355&amp;"m, ",""))))))&amp;IF(ISBLANK(S1355),"",(IF(B1355&lt;&gt;B1354,S1355&amp;", ",IF(S1355&lt;&gt;S1354,IF((Z1355=Z1354),"same locality "&amp;S1355&amp;", ",S1355&amp;", "),""))))&amp;(IF(ISBLANK(T1355),"",(IF(T1355&lt;&gt;T1354,IF(ISBLANK(F$2),T1355&amp;", ",T1355&amp;" "&amp;F$2&amp;", "),(IF(B1355&lt;&gt;B1354,IF(ISBLANK(F$2),T1355&amp;", ",T1355&amp;" "&amp;F$2&amp;", "),(IF(Z1355&lt;&gt;Z1354,IF(ISBLANK(F$2),T1355&amp;", ",T1355&amp;" "&amp;F$2&amp;", "),IF((U1355&lt;&gt;U1354)*($G$2="Y"),"same collector, ","")))))))))&amp;(IF(ISBLANK(U1355),"",(IF(U1355&lt;&gt;U1354,U1355&amp;", ",(IF(B1355&lt;&gt;B1354,U1355&amp;", ",IF(Z1355&lt;&gt;Z1354,U1355&amp;", ",(IF(T1355&lt;&gt;T1354,IF((T1355&lt;&gt;T1354)*($G$2="Y"),"same date, ", ""),IF((T1355=T1354)*(U1355=U1354)*(S1355&lt;&gt;S1354)*($G$2="Y"),"same collector and date, ", ""))))))))))&amp;(IF(ISBLANK(V1355),"",V1355&amp;", "))&amp;IF((AA1355&lt;&gt;AA1356)*($H$2="y"),AD1355&amp;AE1355,IF((AA1355&lt;&gt;AA1356)*($H$2="m"),AD1355&amp;AG1355,IF(($H$2&lt;&gt;"m")*($H$2&lt;&gt;"Y"),(IF(F1355=0,"",F1355&amp;" "&amp;$F$4&amp;" "))&amp;(IF(G1355=0,"",G1355&amp;" "&amp;$G$4&amp;" "))&amp;(IF(H1355=0,"",H1355&amp;" "&amp;H$4&amp;" "))&amp;(IF(I1355=0,"",I1355&amp;" "&amp;$I$4&amp;" "))&amp;(IF(J1355=0,"",J1355&amp;" "&amp;$J$4&amp;" "))&amp;IF((ISBLANK(C1355)),"","("&amp;C1355&amp;")"),"")))&amp;IF((B1355=B1356)*(K1355=K1356)*(L1355=L1356)*(M1355=M1356),IF(($H$2&lt;&gt;"m")*($H$2&lt;&gt;"Y"), ", ", IF((ISNUMBER(FIND(")",AE1355))), ", ", "")),IF((B1355=B1356)*(K1355=K1356)*(L1355=L1356),"; ",". ")))</f>
        <v/>
      </c>
      <c r="AI1355" s="1"/>
    </row>
    <row r="1356" spans="1:35" x14ac:dyDescent="0.25">
      <c r="A1356" s="3" t="str">
        <f t="shared" si="172"/>
        <v/>
      </c>
      <c r="B1356" s="53" t="str">
        <f t="shared" si="176"/>
        <v/>
      </c>
      <c r="C1356" s="56"/>
      <c r="D1356" s="57"/>
      <c r="E1356" s="57"/>
      <c r="F1356" s="57"/>
      <c r="G1356" s="57"/>
      <c r="H1356" s="57"/>
      <c r="I1356" s="57"/>
      <c r="J1356" s="57"/>
      <c r="K1356" s="57"/>
      <c r="L1356" s="57"/>
      <c r="M1356" s="54"/>
      <c r="N1356" s="57"/>
      <c r="O1356" s="57"/>
      <c r="P1356" s="57"/>
      <c r="Q1356" s="57"/>
      <c r="R1356" s="57"/>
      <c r="S1356" s="54"/>
      <c r="T1356" s="57"/>
      <c r="U1356" s="57"/>
      <c r="V1356" s="57"/>
      <c r="W1356" s="57"/>
      <c r="X1356" s="147" t="str">
        <f>IF(ISBLANK(D1356),"",IF('order-admin-units'!$I$1&lt;&gt;"y", "", IF((K1356="")*(ISBLANK(D1356)=FALSE), 'order-admin-units'!$B$1+1, VLOOKUP(K1356, ordercountry, 2))))</f>
        <v/>
      </c>
      <c r="Y1356" s="147" t="str">
        <f>IF(ISBLANK(D1356),"",IF('order-admin-units'!$I$1&lt;&gt;"y", "", IF(L1356="", 'order-admin-units'!$B$2+1, VLOOKUP(K1356&amp;"@"&amp;L1356, orderadmin, 2))))</f>
        <v/>
      </c>
      <c r="Z1356" s="147" t="str">
        <f t="shared" si="173"/>
        <v/>
      </c>
      <c r="AA1356" s="147" t="str">
        <f t="shared" si="174"/>
        <v/>
      </c>
      <c r="AB1356" s="147" t="str">
        <f t="shared" si="175"/>
        <v/>
      </c>
      <c r="AC1356" s="147" t="str">
        <f t="shared" si="169"/>
        <v/>
      </c>
      <c r="AD1356" s="11" t="str">
        <f t="shared" si="170"/>
        <v/>
      </c>
      <c r="AE1356" s="11" t="str">
        <f t="array" ref="AE1356">IF(ISBLANK(D1356),"",IF(OR($H$2="y",$H$2="m"),IF(AA1356=AA1355,IF(OR(AB1356=$AB$4:$AB1355)=FALSE,AE1355&amp;C1356,AE1355),"("&amp;C1356)&amp;IF(AA1356=AA1357,IF(OR(AB1357=$AB$4:$AB1356)=FALSE,", ",""),") "),""))</f>
        <v/>
      </c>
      <c r="AF1356" s="11" t="str">
        <f t="shared" si="171"/>
        <v/>
      </c>
      <c r="AG1356" s="11" t="str">
        <f t="array" ref="AG1356">IF(ISBLANK(D1356),"",IF(OR($H$2="y",$H$2="m"),IF(AA1356=AA1355,IF(OR(AC1356=$AC$4:$AC1355)=FALSE,AG1355&amp;AF1356,AG1355),"("&amp;AF1356)&amp;IF(AA1356=AA1357,IF(OR(AC1357=$AC$4:$AC1356)=FALSE,", ",""),") "),""))</f>
        <v/>
      </c>
      <c r="AH1356" s="10" t="str">
        <f>IF((ISBLANK(D1356)),"",IF(D1356=D1355,AH1355,"")&amp;IF(B1355&lt;&gt;B1356,((IF(ISBLANK(E1356),$D$3&amp;"Non-type material: "&amp;$D$3,$D$3&amp;INDEX('type-categories'!$A$2:$B$100,MATCH(E1356,'type-categories'!$A$2:$A$100,0),2)&amp;$D$3))),"")&amp;(IF(K1356&lt;&gt;K1355,$C$2&amp;K1356&amp;$K$3&amp;$C$2&amp;" ",(IF(B1356&lt;&gt;B1355,$C$2&amp;K1356&amp;$K$3&amp;$C$2&amp;" ",""))))&amp;(IF(L1356="","",((IF(L1356&lt;&gt;L1355,$D$2&amp;L1356&amp;$L$3&amp;$D$2&amp;" ",IF(B1356&lt;&gt;B1355,$D$2&amp;L1356&amp;$L$3&amp;$D$2&amp;" ",""))))))&amp;(IF(M1356="","",((IF(M1356&lt;&gt;M1355,$E$2&amp;M1356&amp;$E$2&amp;","&amp;" ",IF(B1356&lt;&gt;B1355,$E$2&amp;M1356&amp;$E$2&amp;",",""))))))&amp;(IF(N1356="","",IF(N1356&lt;&gt;N1355,N1356&amp;", ",IF(B1356&lt;&gt;B1355,N1356&amp;", ",""))))&amp;(IF(ISBLANK(O1356),"",(IF(O1356&lt;&gt;O1355,O1356&amp;", ",IF(B1356&lt;&gt;B1355,O1356&amp;", ","")))))&amp;(IF(ISBLANK(P1356),"",(IF(P1356&lt;&gt;P1355,P1356&amp;", ",IF(B1356&lt;&gt;B1355,P1356&amp;", ",IF(Z1356&lt;&gt;Z1355,P1356&amp;", ",""))))))&amp;(IF(ISBLANK(Q1356),"",(IF(Q1356&lt;&gt;Q1355,Q1356&amp;", ",IF(B1356&lt;&gt;B1355,Q1356&amp;", ",IF(Z1356&lt;&gt;Z1355,Q1356&amp;", ",""))))))&amp;(IF(ISBLANK(R1356),"",(IF(R1356&lt;&gt;R1355,R1356&amp;"m, ",IF(B1356&lt;&gt;B1355,R1356&amp;"m, ",IF(Z1356&lt;&gt;Z1355,R1356&amp;"m, ",""))))))&amp;IF(ISBLANK(S1356),"",(IF(B1356&lt;&gt;B1355,S1356&amp;", ",IF(S1356&lt;&gt;S1355,IF((Z1356=Z1355),"same locality "&amp;S1356&amp;", ",S1356&amp;", "),""))))&amp;(IF(ISBLANK(T1356),"",(IF(T1356&lt;&gt;T1355,IF(ISBLANK(F$2),T1356&amp;", ",T1356&amp;" "&amp;F$2&amp;", "),(IF(B1356&lt;&gt;B1355,IF(ISBLANK(F$2),T1356&amp;", ",T1356&amp;" "&amp;F$2&amp;", "),(IF(Z1356&lt;&gt;Z1355,IF(ISBLANK(F$2),T1356&amp;", ",T1356&amp;" "&amp;F$2&amp;", "),IF((U1356&lt;&gt;U1355)*($G$2="Y"),"same collector, ","")))))))))&amp;(IF(ISBLANK(U1356),"",(IF(U1356&lt;&gt;U1355,U1356&amp;", ",(IF(B1356&lt;&gt;B1355,U1356&amp;", ",IF(Z1356&lt;&gt;Z1355,U1356&amp;", ",(IF(T1356&lt;&gt;T1355,IF((T1356&lt;&gt;T1355)*($G$2="Y"),"same date, ", ""),IF((T1356=T1355)*(U1356=U1355)*(S1356&lt;&gt;S1355)*($G$2="Y"),"same collector and date, ", ""))))))))))&amp;(IF(ISBLANK(V1356),"",V1356&amp;", "))&amp;IF((AA1356&lt;&gt;AA1357)*($H$2="y"),AD1356&amp;AE1356,IF((AA1356&lt;&gt;AA1357)*($H$2="m"),AD1356&amp;AG1356,IF(($H$2&lt;&gt;"m")*($H$2&lt;&gt;"Y"),(IF(F1356=0,"",F1356&amp;" "&amp;$F$4&amp;" "))&amp;(IF(G1356=0,"",G1356&amp;" "&amp;$G$4&amp;" "))&amp;(IF(H1356=0,"",H1356&amp;" "&amp;H$4&amp;" "))&amp;(IF(I1356=0,"",I1356&amp;" "&amp;$I$4&amp;" "))&amp;(IF(J1356=0,"",J1356&amp;" "&amp;$J$4&amp;" "))&amp;IF((ISBLANK(C1356)),"","("&amp;C1356&amp;")"),"")))&amp;IF((B1356=B1357)*(K1356=K1357)*(L1356=L1357)*(M1356=M1357),IF(($H$2&lt;&gt;"m")*($H$2&lt;&gt;"Y"), ", ", IF((ISNUMBER(FIND(")",AE1356))), ", ", "")),IF((B1356=B1357)*(K1356=K1357)*(L1356=L1357),"; ",". ")))</f>
        <v/>
      </c>
      <c r="AI1356" s="1"/>
    </row>
    <row r="1357" spans="1:35" x14ac:dyDescent="0.25">
      <c r="A1357" s="3" t="str">
        <f t="shared" si="172"/>
        <v/>
      </c>
      <c r="B1357" s="53" t="str">
        <f t="shared" si="176"/>
        <v/>
      </c>
      <c r="C1357" s="54"/>
      <c r="D1357" s="55"/>
      <c r="E1357" s="55"/>
      <c r="F1357" s="54"/>
      <c r="G1357" s="54"/>
      <c r="H1357" s="54"/>
      <c r="I1357" s="54"/>
      <c r="J1357" s="54"/>
      <c r="K1357" s="54"/>
      <c r="L1357" s="54"/>
      <c r="M1357" s="54"/>
      <c r="N1357" s="54"/>
      <c r="O1357" s="54"/>
      <c r="P1357" s="54"/>
      <c r="Q1357" s="54"/>
      <c r="R1357" s="54"/>
      <c r="S1357" s="54"/>
      <c r="T1357" s="54"/>
      <c r="U1357" s="54"/>
      <c r="V1357" s="54"/>
      <c r="W1357" s="54"/>
      <c r="X1357" s="147" t="str">
        <f>IF(ISBLANK(D1357),"",IF('order-admin-units'!$I$1&lt;&gt;"y", "", IF((K1357="")*(ISBLANK(D1357)=FALSE), 'order-admin-units'!$B$1+1, VLOOKUP(K1357, ordercountry, 2))))</f>
        <v/>
      </c>
      <c r="Y1357" s="147" t="str">
        <f>IF(ISBLANK(D1357),"",IF('order-admin-units'!$I$1&lt;&gt;"y", "", IF(L1357="", 'order-admin-units'!$B$2+1, VLOOKUP(K1357&amp;"@"&amp;L1357, orderadmin, 2))))</f>
        <v/>
      </c>
      <c r="Z1357" s="147" t="str">
        <f t="shared" si="173"/>
        <v/>
      </c>
      <c r="AA1357" s="147" t="str">
        <f t="shared" si="174"/>
        <v/>
      </c>
      <c r="AB1357" s="147" t="str">
        <f t="shared" si="175"/>
        <v/>
      </c>
      <c r="AC1357" s="147" t="str">
        <f t="shared" si="169"/>
        <v/>
      </c>
      <c r="AD1357" s="11" t="str">
        <f t="shared" si="170"/>
        <v/>
      </c>
      <c r="AE1357" s="11" t="str">
        <f t="array" ref="AE1357">IF(ISBLANK(D1357),"",IF(OR($H$2="y",$H$2="m"),IF(AA1357=AA1356,IF(OR(AB1357=$AB$4:$AB1356)=FALSE,AE1356&amp;C1357,AE1356),"("&amp;C1357)&amp;IF(AA1357=AA1358,IF(OR(AB1358=$AB$4:$AB1357)=FALSE,", ",""),") "),""))</f>
        <v/>
      </c>
      <c r="AF1357" s="11" t="str">
        <f t="shared" si="171"/>
        <v/>
      </c>
      <c r="AG1357" s="11" t="str">
        <f t="array" ref="AG1357">IF(ISBLANK(D1357),"",IF(OR($H$2="y",$H$2="m"),IF(AA1357=AA1356,IF(OR(AC1357=$AC$4:$AC1356)=FALSE,AG1356&amp;AF1357,AG1356),"("&amp;AF1357)&amp;IF(AA1357=AA1358,IF(OR(AC1358=$AC$4:$AC1357)=FALSE,", ",""),") "),""))</f>
        <v/>
      </c>
      <c r="AH1357" s="10" t="str">
        <f>IF((ISBLANK(D1357)),"",IF(D1357=D1356,AH1356,"")&amp;IF(B1356&lt;&gt;B1357,((IF(ISBLANK(E1357),$D$3&amp;"Non-type material: "&amp;$D$3,$D$3&amp;INDEX('type-categories'!$A$2:$B$100,MATCH(E1357,'type-categories'!$A$2:$A$100,0),2)&amp;$D$3))),"")&amp;(IF(K1357&lt;&gt;K1356,$C$2&amp;K1357&amp;$K$3&amp;$C$2&amp;" ",(IF(B1357&lt;&gt;B1356,$C$2&amp;K1357&amp;$K$3&amp;$C$2&amp;" ",""))))&amp;(IF(L1357="","",((IF(L1357&lt;&gt;L1356,$D$2&amp;L1357&amp;$L$3&amp;$D$2&amp;" ",IF(B1357&lt;&gt;B1356,$D$2&amp;L1357&amp;$L$3&amp;$D$2&amp;" ",""))))))&amp;(IF(M1357="","",((IF(M1357&lt;&gt;M1356,$E$2&amp;M1357&amp;$E$2&amp;","&amp;" ",IF(B1357&lt;&gt;B1356,$E$2&amp;M1357&amp;$E$2&amp;",",""))))))&amp;(IF(N1357="","",IF(N1357&lt;&gt;N1356,N1357&amp;", ",IF(B1357&lt;&gt;B1356,N1357&amp;", ",""))))&amp;(IF(ISBLANK(O1357),"",(IF(O1357&lt;&gt;O1356,O1357&amp;", ",IF(B1357&lt;&gt;B1356,O1357&amp;", ","")))))&amp;(IF(ISBLANK(P1357),"",(IF(P1357&lt;&gt;P1356,P1357&amp;", ",IF(B1357&lt;&gt;B1356,P1357&amp;", ",IF(Z1357&lt;&gt;Z1356,P1357&amp;", ",""))))))&amp;(IF(ISBLANK(Q1357),"",(IF(Q1357&lt;&gt;Q1356,Q1357&amp;", ",IF(B1357&lt;&gt;B1356,Q1357&amp;", ",IF(Z1357&lt;&gt;Z1356,Q1357&amp;", ",""))))))&amp;(IF(ISBLANK(R1357),"",(IF(R1357&lt;&gt;R1356,R1357&amp;"m, ",IF(B1357&lt;&gt;B1356,R1357&amp;"m, ",IF(Z1357&lt;&gt;Z1356,R1357&amp;"m, ",""))))))&amp;IF(ISBLANK(S1357),"",(IF(B1357&lt;&gt;B1356,S1357&amp;", ",IF(S1357&lt;&gt;S1356,IF((Z1357=Z1356),"same locality "&amp;S1357&amp;", ",S1357&amp;", "),""))))&amp;(IF(ISBLANK(T1357),"",(IF(T1357&lt;&gt;T1356,IF(ISBLANK(F$2),T1357&amp;", ",T1357&amp;" "&amp;F$2&amp;", "),(IF(B1357&lt;&gt;B1356,IF(ISBLANK(F$2),T1357&amp;", ",T1357&amp;" "&amp;F$2&amp;", "),(IF(Z1357&lt;&gt;Z1356,IF(ISBLANK(F$2),T1357&amp;", ",T1357&amp;" "&amp;F$2&amp;", "),IF((U1357&lt;&gt;U1356)*($G$2="Y"),"same collector, ","")))))))))&amp;(IF(ISBLANK(U1357),"",(IF(U1357&lt;&gt;U1356,U1357&amp;", ",(IF(B1357&lt;&gt;B1356,U1357&amp;", ",IF(Z1357&lt;&gt;Z1356,U1357&amp;", ",(IF(T1357&lt;&gt;T1356,IF((T1357&lt;&gt;T1356)*($G$2="Y"),"same date, ", ""),IF((T1357=T1356)*(U1357=U1356)*(S1357&lt;&gt;S1356)*($G$2="Y"),"same collector and date, ", ""))))))))))&amp;(IF(ISBLANK(V1357),"",V1357&amp;", "))&amp;IF((AA1357&lt;&gt;AA1358)*($H$2="y"),AD1357&amp;AE1357,IF((AA1357&lt;&gt;AA1358)*($H$2="m"),AD1357&amp;AG1357,IF(($H$2&lt;&gt;"m")*($H$2&lt;&gt;"Y"),(IF(F1357=0,"",F1357&amp;" "&amp;$F$4&amp;" "))&amp;(IF(G1357=0,"",G1357&amp;" "&amp;$G$4&amp;" "))&amp;(IF(H1357=0,"",H1357&amp;" "&amp;H$4&amp;" "))&amp;(IF(I1357=0,"",I1357&amp;" "&amp;$I$4&amp;" "))&amp;(IF(J1357=0,"",J1357&amp;" "&amp;$J$4&amp;" "))&amp;IF((ISBLANK(C1357)),"","("&amp;C1357&amp;")"),"")))&amp;IF((B1357=B1358)*(K1357=K1358)*(L1357=L1358)*(M1357=M1358),IF(($H$2&lt;&gt;"m")*($H$2&lt;&gt;"Y"), ", ", IF((ISNUMBER(FIND(")",AE1357))), ", ", "")),IF((B1357=B1358)*(K1357=K1358)*(L1357=L1358),"; ",". ")))</f>
        <v/>
      </c>
      <c r="AI1357" s="1"/>
    </row>
    <row r="1358" spans="1:35" x14ac:dyDescent="0.25">
      <c r="A1358" s="3" t="str">
        <f t="shared" si="172"/>
        <v/>
      </c>
      <c r="B1358" s="53" t="str">
        <f t="shared" si="176"/>
        <v/>
      </c>
      <c r="C1358" s="57"/>
      <c r="D1358" s="57"/>
      <c r="E1358" s="57"/>
      <c r="F1358" s="57"/>
      <c r="G1358" s="57"/>
      <c r="H1358" s="57"/>
      <c r="I1358" s="57"/>
      <c r="J1358" s="57"/>
      <c r="K1358" s="57"/>
      <c r="L1358" s="57"/>
      <c r="M1358" s="54"/>
      <c r="N1358" s="57"/>
      <c r="O1358" s="58"/>
      <c r="P1358" s="58"/>
      <c r="Q1358" s="58"/>
      <c r="R1358" s="58"/>
      <c r="S1358" s="54"/>
      <c r="T1358" s="57"/>
      <c r="U1358" s="57"/>
      <c r="V1358" s="57"/>
      <c r="W1358" s="57"/>
      <c r="X1358" s="147" t="str">
        <f>IF(ISBLANK(D1358),"",IF('order-admin-units'!$I$1&lt;&gt;"y", "", IF((K1358="")*(ISBLANK(D1358)=FALSE), 'order-admin-units'!$B$1+1, VLOOKUP(K1358, ordercountry, 2))))</f>
        <v/>
      </c>
      <c r="Y1358" s="147" t="str">
        <f>IF(ISBLANK(D1358),"",IF('order-admin-units'!$I$1&lt;&gt;"y", "", IF(L1358="", 'order-admin-units'!$B$2+1, VLOOKUP(K1358&amp;"@"&amp;L1358, orderadmin, 2))))</f>
        <v/>
      </c>
      <c r="Z1358" s="147" t="str">
        <f t="shared" si="173"/>
        <v/>
      </c>
      <c r="AA1358" s="147" t="str">
        <f t="shared" si="174"/>
        <v/>
      </c>
      <c r="AB1358" s="147" t="str">
        <f t="shared" si="175"/>
        <v/>
      </c>
      <c r="AC1358" s="147" t="str">
        <f t="shared" si="169"/>
        <v/>
      </c>
      <c r="AD1358" s="11" t="str">
        <f t="shared" si="170"/>
        <v/>
      </c>
      <c r="AE1358" s="11" t="str">
        <f t="array" ref="AE1358">IF(ISBLANK(D1358),"",IF(OR($H$2="y",$H$2="m"),IF(AA1358=AA1357,IF(OR(AB1358=$AB$4:$AB1357)=FALSE,AE1357&amp;C1358,AE1357),"("&amp;C1358)&amp;IF(AA1358=AA1359,IF(OR(AB1359=$AB$4:$AB1358)=FALSE,", ",""),") "),""))</f>
        <v/>
      </c>
      <c r="AF1358" s="11" t="str">
        <f t="shared" si="171"/>
        <v/>
      </c>
      <c r="AG1358" s="11" t="str">
        <f t="array" ref="AG1358">IF(ISBLANK(D1358),"",IF(OR($H$2="y",$H$2="m"),IF(AA1358=AA1357,IF(OR(AC1358=$AC$4:$AC1357)=FALSE,AG1357&amp;AF1358,AG1357),"("&amp;AF1358)&amp;IF(AA1358=AA1359,IF(OR(AC1359=$AC$4:$AC1358)=FALSE,", ",""),") "),""))</f>
        <v/>
      </c>
      <c r="AH1358" s="10" t="str">
        <f>IF((ISBLANK(D1358)),"",IF(D1358=D1357,AH1357,"")&amp;IF(B1357&lt;&gt;B1358,((IF(ISBLANK(E1358),$D$3&amp;"Non-type material: "&amp;$D$3,$D$3&amp;INDEX('type-categories'!$A$2:$B$100,MATCH(E1358,'type-categories'!$A$2:$A$100,0),2)&amp;$D$3))),"")&amp;(IF(K1358&lt;&gt;K1357,$C$2&amp;K1358&amp;$K$3&amp;$C$2&amp;" ",(IF(B1358&lt;&gt;B1357,$C$2&amp;K1358&amp;$K$3&amp;$C$2&amp;" ",""))))&amp;(IF(L1358="","",((IF(L1358&lt;&gt;L1357,$D$2&amp;L1358&amp;$L$3&amp;$D$2&amp;" ",IF(B1358&lt;&gt;B1357,$D$2&amp;L1358&amp;$L$3&amp;$D$2&amp;" ",""))))))&amp;(IF(M1358="","",((IF(M1358&lt;&gt;M1357,$E$2&amp;M1358&amp;$E$2&amp;","&amp;" ",IF(B1358&lt;&gt;B1357,$E$2&amp;M1358&amp;$E$2&amp;",",""))))))&amp;(IF(N1358="","",IF(N1358&lt;&gt;N1357,N1358&amp;", ",IF(B1358&lt;&gt;B1357,N1358&amp;", ",""))))&amp;(IF(ISBLANK(O1358),"",(IF(O1358&lt;&gt;O1357,O1358&amp;", ",IF(B1358&lt;&gt;B1357,O1358&amp;", ","")))))&amp;(IF(ISBLANK(P1358),"",(IF(P1358&lt;&gt;P1357,P1358&amp;", ",IF(B1358&lt;&gt;B1357,P1358&amp;", ",IF(Z1358&lt;&gt;Z1357,P1358&amp;", ",""))))))&amp;(IF(ISBLANK(Q1358),"",(IF(Q1358&lt;&gt;Q1357,Q1358&amp;", ",IF(B1358&lt;&gt;B1357,Q1358&amp;", ",IF(Z1358&lt;&gt;Z1357,Q1358&amp;", ",""))))))&amp;(IF(ISBLANK(R1358),"",(IF(R1358&lt;&gt;R1357,R1358&amp;"m, ",IF(B1358&lt;&gt;B1357,R1358&amp;"m, ",IF(Z1358&lt;&gt;Z1357,R1358&amp;"m, ",""))))))&amp;IF(ISBLANK(S1358),"",(IF(B1358&lt;&gt;B1357,S1358&amp;", ",IF(S1358&lt;&gt;S1357,IF((Z1358=Z1357),"same locality "&amp;S1358&amp;", ",S1358&amp;", "),""))))&amp;(IF(ISBLANK(T1358),"",(IF(T1358&lt;&gt;T1357,IF(ISBLANK(F$2),T1358&amp;", ",T1358&amp;" "&amp;F$2&amp;", "),(IF(B1358&lt;&gt;B1357,IF(ISBLANK(F$2),T1358&amp;", ",T1358&amp;" "&amp;F$2&amp;", "),(IF(Z1358&lt;&gt;Z1357,IF(ISBLANK(F$2),T1358&amp;", ",T1358&amp;" "&amp;F$2&amp;", "),IF((U1358&lt;&gt;U1357)*($G$2="Y"),"same collector, ","")))))))))&amp;(IF(ISBLANK(U1358),"",(IF(U1358&lt;&gt;U1357,U1358&amp;", ",(IF(B1358&lt;&gt;B1357,U1358&amp;", ",IF(Z1358&lt;&gt;Z1357,U1358&amp;", ",(IF(T1358&lt;&gt;T1357,IF((T1358&lt;&gt;T1357)*($G$2="Y"),"same date, ", ""),IF((T1358=T1357)*(U1358=U1357)*(S1358&lt;&gt;S1357)*($G$2="Y"),"same collector and date, ", ""))))))))))&amp;(IF(ISBLANK(V1358),"",V1358&amp;", "))&amp;IF((AA1358&lt;&gt;AA1359)*($H$2="y"),AD1358&amp;AE1358,IF((AA1358&lt;&gt;AA1359)*($H$2="m"),AD1358&amp;AG1358,IF(($H$2&lt;&gt;"m")*($H$2&lt;&gt;"Y"),(IF(F1358=0,"",F1358&amp;" "&amp;$F$4&amp;" "))&amp;(IF(G1358=0,"",G1358&amp;" "&amp;$G$4&amp;" "))&amp;(IF(H1358=0,"",H1358&amp;" "&amp;H$4&amp;" "))&amp;(IF(I1358=0,"",I1358&amp;" "&amp;$I$4&amp;" "))&amp;(IF(J1358=0,"",J1358&amp;" "&amp;$J$4&amp;" "))&amp;IF((ISBLANK(C1358)),"","("&amp;C1358&amp;")"),"")))&amp;IF((B1358=B1359)*(K1358=K1359)*(L1358=L1359)*(M1358=M1359),IF(($H$2&lt;&gt;"m")*($H$2&lt;&gt;"Y"), ", ", IF((ISNUMBER(FIND(")",AE1358))), ", ", "")),IF((B1358=B1359)*(K1358=K1359)*(L1358=L1359),"; ",". ")))</f>
        <v/>
      </c>
      <c r="AI1358" s="1"/>
    </row>
    <row r="1359" spans="1:35" x14ac:dyDescent="0.25">
      <c r="A1359" s="3" t="str">
        <f t="shared" si="172"/>
        <v/>
      </c>
      <c r="B1359" s="53" t="str">
        <f t="shared" si="176"/>
        <v/>
      </c>
      <c r="C1359" s="56"/>
      <c r="D1359" s="57"/>
      <c r="E1359" s="57"/>
      <c r="F1359" s="57"/>
      <c r="G1359" s="57"/>
      <c r="H1359" s="57"/>
      <c r="I1359" s="57"/>
      <c r="J1359" s="57"/>
      <c r="K1359" s="57"/>
      <c r="L1359" s="57"/>
      <c r="M1359" s="57"/>
      <c r="N1359" s="57"/>
      <c r="O1359" s="57"/>
      <c r="P1359" s="57"/>
      <c r="Q1359" s="57"/>
      <c r="R1359" s="57"/>
      <c r="S1359" s="54"/>
      <c r="T1359" s="57"/>
      <c r="U1359" s="57"/>
      <c r="V1359" s="57"/>
      <c r="W1359" s="57"/>
      <c r="X1359" s="147" t="str">
        <f>IF(ISBLANK(D1359),"",IF('order-admin-units'!$I$1&lt;&gt;"y", "", IF((K1359="")*(ISBLANK(D1359)=FALSE), 'order-admin-units'!$B$1+1, VLOOKUP(K1359, ordercountry, 2))))</f>
        <v/>
      </c>
      <c r="Y1359" s="147" t="str">
        <f>IF(ISBLANK(D1359),"",IF('order-admin-units'!$I$1&lt;&gt;"y", "", IF(L1359="", 'order-admin-units'!$B$2+1, VLOOKUP(K1359&amp;"@"&amp;L1359, orderadmin, 2))))</f>
        <v/>
      </c>
      <c r="Z1359" s="147" t="str">
        <f t="shared" si="173"/>
        <v/>
      </c>
      <c r="AA1359" s="147" t="str">
        <f t="shared" si="174"/>
        <v/>
      </c>
      <c r="AB1359" s="147" t="str">
        <f t="shared" si="175"/>
        <v/>
      </c>
      <c r="AC1359" s="147" t="str">
        <f t="shared" si="169"/>
        <v/>
      </c>
      <c r="AD1359" s="11" t="str">
        <f t="shared" si="170"/>
        <v/>
      </c>
      <c r="AE1359" s="11" t="str">
        <f t="array" ref="AE1359">IF(ISBLANK(D1359),"",IF(OR($H$2="y",$H$2="m"),IF(AA1359=AA1358,IF(OR(AB1359=$AB$4:$AB1358)=FALSE,AE1358&amp;C1359,AE1358),"("&amp;C1359)&amp;IF(AA1359=AA1360,IF(OR(AB1360=$AB$4:$AB1359)=FALSE,", ",""),") "),""))</f>
        <v/>
      </c>
      <c r="AF1359" s="11" t="str">
        <f t="shared" si="171"/>
        <v/>
      </c>
      <c r="AG1359" s="11" t="str">
        <f t="array" ref="AG1359">IF(ISBLANK(D1359),"",IF(OR($H$2="y",$H$2="m"),IF(AA1359=AA1358,IF(OR(AC1359=$AC$4:$AC1358)=FALSE,AG1358&amp;AF1359,AG1358),"("&amp;AF1359)&amp;IF(AA1359=AA1360,IF(OR(AC1360=$AC$4:$AC1359)=FALSE,", ",""),") "),""))</f>
        <v/>
      </c>
      <c r="AH1359" s="10" t="str">
        <f>IF((ISBLANK(D1359)),"",IF(D1359=D1358,AH1358,"")&amp;IF(B1358&lt;&gt;B1359,((IF(ISBLANK(E1359),$D$3&amp;"Non-type material: "&amp;$D$3,$D$3&amp;INDEX('type-categories'!$A$2:$B$100,MATCH(E1359,'type-categories'!$A$2:$A$100,0),2)&amp;$D$3))),"")&amp;(IF(K1359&lt;&gt;K1358,$C$2&amp;K1359&amp;$K$3&amp;$C$2&amp;" ",(IF(B1359&lt;&gt;B1358,$C$2&amp;K1359&amp;$K$3&amp;$C$2&amp;" ",""))))&amp;(IF(L1359="","",((IF(L1359&lt;&gt;L1358,$D$2&amp;L1359&amp;$L$3&amp;$D$2&amp;" ",IF(B1359&lt;&gt;B1358,$D$2&amp;L1359&amp;$L$3&amp;$D$2&amp;" ",""))))))&amp;(IF(M1359="","",((IF(M1359&lt;&gt;M1358,$E$2&amp;M1359&amp;$E$2&amp;","&amp;" ",IF(B1359&lt;&gt;B1358,$E$2&amp;M1359&amp;$E$2&amp;",",""))))))&amp;(IF(N1359="","",IF(N1359&lt;&gt;N1358,N1359&amp;", ",IF(B1359&lt;&gt;B1358,N1359&amp;", ",""))))&amp;(IF(ISBLANK(O1359),"",(IF(O1359&lt;&gt;O1358,O1359&amp;", ",IF(B1359&lt;&gt;B1358,O1359&amp;", ","")))))&amp;(IF(ISBLANK(P1359),"",(IF(P1359&lt;&gt;P1358,P1359&amp;", ",IF(B1359&lt;&gt;B1358,P1359&amp;", ",IF(Z1359&lt;&gt;Z1358,P1359&amp;", ",""))))))&amp;(IF(ISBLANK(Q1359),"",(IF(Q1359&lt;&gt;Q1358,Q1359&amp;", ",IF(B1359&lt;&gt;B1358,Q1359&amp;", ",IF(Z1359&lt;&gt;Z1358,Q1359&amp;", ",""))))))&amp;(IF(ISBLANK(R1359),"",(IF(R1359&lt;&gt;R1358,R1359&amp;"m, ",IF(B1359&lt;&gt;B1358,R1359&amp;"m, ",IF(Z1359&lt;&gt;Z1358,R1359&amp;"m, ",""))))))&amp;IF(ISBLANK(S1359),"",(IF(B1359&lt;&gt;B1358,S1359&amp;", ",IF(S1359&lt;&gt;S1358,IF((Z1359=Z1358),"same locality "&amp;S1359&amp;", ",S1359&amp;", "),""))))&amp;(IF(ISBLANK(T1359),"",(IF(T1359&lt;&gt;T1358,IF(ISBLANK(F$2),T1359&amp;", ",T1359&amp;" "&amp;F$2&amp;", "),(IF(B1359&lt;&gt;B1358,IF(ISBLANK(F$2),T1359&amp;", ",T1359&amp;" "&amp;F$2&amp;", "),(IF(Z1359&lt;&gt;Z1358,IF(ISBLANK(F$2),T1359&amp;", ",T1359&amp;" "&amp;F$2&amp;", "),IF((U1359&lt;&gt;U1358)*($G$2="Y"),"same collector, ","")))))))))&amp;(IF(ISBLANK(U1359),"",(IF(U1359&lt;&gt;U1358,U1359&amp;", ",(IF(B1359&lt;&gt;B1358,U1359&amp;", ",IF(Z1359&lt;&gt;Z1358,U1359&amp;", ",(IF(T1359&lt;&gt;T1358,IF((T1359&lt;&gt;T1358)*($G$2="Y"),"same date, ", ""),IF((T1359=T1358)*(U1359=U1358)*(S1359&lt;&gt;S1358)*($G$2="Y"),"same collector and date, ", ""))))))))))&amp;(IF(ISBLANK(V1359),"",V1359&amp;", "))&amp;IF((AA1359&lt;&gt;AA1360)*($H$2="y"),AD1359&amp;AE1359,IF((AA1359&lt;&gt;AA1360)*($H$2="m"),AD1359&amp;AG1359,IF(($H$2&lt;&gt;"m")*($H$2&lt;&gt;"Y"),(IF(F1359=0,"",F1359&amp;" "&amp;$F$4&amp;" "))&amp;(IF(G1359=0,"",G1359&amp;" "&amp;$G$4&amp;" "))&amp;(IF(H1359=0,"",H1359&amp;" "&amp;H$4&amp;" "))&amp;(IF(I1359=0,"",I1359&amp;" "&amp;$I$4&amp;" "))&amp;(IF(J1359=0,"",J1359&amp;" "&amp;$J$4&amp;" "))&amp;IF((ISBLANK(C1359)),"","("&amp;C1359&amp;")"),"")))&amp;IF((B1359=B1360)*(K1359=K1360)*(L1359=L1360)*(M1359=M1360),IF(($H$2&lt;&gt;"m")*($H$2&lt;&gt;"Y"), ", ", IF((ISNUMBER(FIND(")",AE1359))), ", ", "")),IF((B1359=B1360)*(K1359=K1360)*(L1359=L1360),"; ",". ")))</f>
        <v/>
      </c>
      <c r="AI1359" s="1"/>
    </row>
    <row r="1360" spans="1:35" x14ac:dyDescent="0.25">
      <c r="A1360" s="3" t="str">
        <f t="shared" si="172"/>
        <v/>
      </c>
      <c r="B1360" s="53" t="str">
        <f t="shared" si="176"/>
        <v/>
      </c>
      <c r="C1360" s="56"/>
      <c r="D1360" s="57"/>
      <c r="E1360" s="57"/>
      <c r="F1360" s="57"/>
      <c r="G1360" s="57"/>
      <c r="H1360" s="57"/>
      <c r="I1360" s="57"/>
      <c r="J1360" s="57"/>
      <c r="K1360" s="57"/>
      <c r="L1360" s="57"/>
      <c r="M1360" s="54"/>
      <c r="N1360" s="57"/>
      <c r="O1360" s="57"/>
      <c r="P1360" s="57"/>
      <c r="Q1360" s="57"/>
      <c r="R1360" s="57"/>
      <c r="S1360" s="54"/>
      <c r="T1360" s="57"/>
      <c r="U1360" s="57"/>
      <c r="V1360" s="57"/>
      <c r="W1360" s="57"/>
      <c r="X1360" s="147" t="str">
        <f>IF(ISBLANK(D1360),"",IF('order-admin-units'!$I$1&lt;&gt;"y", "", IF((K1360="")*(ISBLANK(D1360)=FALSE), 'order-admin-units'!$B$1+1, VLOOKUP(K1360, ordercountry, 2))))</f>
        <v/>
      </c>
      <c r="Y1360" s="147" t="str">
        <f>IF(ISBLANK(D1360),"",IF('order-admin-units'!$I$1&lt;&gt;"y", "", IF(L1360="", 'order-admin-units'!$B$2+1, VLOOKUP(K1360&amp;"@"&amp;L1360, orderadmin, 2))))</f>
        <v/>
      </c>
      <c r="Z1360" s="147" t="str">
        <f t="shared" si="173"/>
        <v/>
      </c>
      <c r="AA1360" s="147" t="str">
        <f t="shared" si="174"/>
        <v/>
      </c>
      <c r="AB1360" s="147" t="str">
        <f t="shared" si="175"/>
        <v/>
      </c>
      <c r="AC1360" s="147" t="str">
        <f t="shared" si="169"/>
        <v/>
      </c>
      <c r="AD1360" s="11" t="str">
        <f t="shared" si="170"/>
        <v/>
      </c>
      <c r="AE1360" s="11" t="str">
        <f t="array" ref="AE1360">IF(ISBLANK(D1360),"",IF(OR($H$2="y",$H$2="m"),IF(AA1360=AA1359,IF(OR(AB1360=$AB$4:$AB1359)=FALSE,AE1359&amp;C1360,AE1359),"("&amp;C1360)&amp;IF(AA1360=AA1361,IF(OR(AB1361=$AB$4:$AB1360)=FALSE,", ",""),") "),""))</f>
        <v/>
      </c>
      <c r="AF1360" s="11" t="str">
        <f t="shared" si="171"/>
        <v/>
      </c>
      <c r="AG1360" s="11" t="str">
        <f t="array" ref="AG1360">IF(ISBLANK(D1360),"",IF(OR($H$2="y",$H$2="m"),IF(AA1360=AA1359,IF(OR(AC1360=$AC$4:$AC1359)=FALSE,AG1359&amp;AF1360,AG1359),"("&amp;AF1360)&amp;IF(AA1360=AA1361,IF(OR(AC1361=$AC$4:$AC1360)=FALSE,", ",""),") "),""))</f>
        <v/>
      </c>
      <c r="AH1360" s="10" t="str">
        <f>IF((ISBLANK(D1360)),"",IF(D1360=D1359,AH1359,"")&amp;IF(B1359&lt;&gt;B1360,((IF(ISBLANK(E1360),$D$3&amp;"Non-type material: "&amp;$D$3,$D$3&amp;INDEX('type-categories'!$A$2:$B$100,MATCH(E1360,'type-categories'!$A$2:$A$100,0),2)&amp;$D$3))),"")&amp;(IF(K1360&lt;&gt;K1359,$C$2&amp;K1360&amp;$K$3&amp;$C$2&amp;" ",(IF(B1360&lt;&gt;B1359,$C$2&amp;K1360&amp;$K$3&amp;$C$2&amp;" ",""))))&amp;(IF(L1360="","",((IF(L1360&lt;&gt;L1359,$D$2&amp;L1360&amp;$L$3&amp;$D$2&amp;" ",IF(B1360&lt;&gt;B1359,$D$2&amp;L1360&amp;$L$3&amp;$D$2&amp;" ",""))))))&amp;(IF(M1360="","",((IF(M1360&lt;&gt;M1359,$E$2&amp;M1360&amp;$E$2&amp;","&amp;" ",IF(B1360&lt;&gt;B1359,$E$2&amp;M1360&amp;$E$2&amp;",",""))))))&amp;(IF(N1360="","",IF(N1360&lt;&gt;N1359,N1360&amp;", ",IF(B1360&lt;&gt;B1359,N1360&amp;", ",""))))&amp;(IF(ISBLANK(O1360),"",(IF(O1360&lt;&gt;O1359,O1360&amp;", ",IF(B1360&lt;&gt;B1359,O1360&amp;", ","")))))&amp;(IF(ISBLANK(P1360),"",(IF(P1360&lt;&gt;P1359,P1360&amp;", ",IF(B1360&lt;&gt;B1359,P1360&amp;", ",IF(Z1360&lt;&gt;Z1359,P1360&amp;", ",""))))))&amp;(IF(ISBLANK(Q1360),"",(IF(Q1360&lt;&gt;Q1359,Q1360&amp;", ",IF(B1360&lt;&gt;B1359,Q1360&amp;", ",IF(Z1360&lt;&gt;Z1359,Q1360&amp;", ",""))))))&amp;(IF(ISBLANK(R1360),"",(IF(R1360&lt;&gt;R1359,R1360&amp;"m, ",IF(B1360&lt;&gt;B1359,R1360&amp;"m, ",IF(Z1360&lt;&gt;Z1359,R1360&amp;"m, ",""))))))&amp;IF(ISBLANK(S1360),"",(IF(B1360&lt;&gt;B1359,S1360&amp;", ",IF(S1360&lt;&gt;S1359,IF((Z1360=Z1359),"same locality "&amp;S1360&amp;", ",S1360&amp;", "),""))))&amp;(IF(ISBLANK(T1360),"",(IF(T1360&lt;&gt;T1359,IF(ISBLANK(F$2),T1360&amp;", ",T1360&amp;" "&amp;F$2&amp;", "),(IF(B1360&lt;&gt;B1359,IF(ISBLANK(F$2),T1360&amp;", ",T1360&amp;" "&amp;F$2&amp;", "),(IF(Z1360&lt;&gt;Z1359,IF(ISBLANK(F$2),T1360&amp;", ",T1360&amp;" "&amp;F$2&amp;", "),IF((U1360&lt;&gt;U1359)*($G$2="Y"),"same collector, ","")))))))))&amp;(IF(ISBLANK(U1360),"",(IF(U1360&lt;&gt;U1359,U1360&amp;", ",(IF(B1360&lt;&gt;B1359,U1360&amp;", ",IF(Z1360&lt;&gt;Z1359,U1360&amp;", ",(IF(T1360&lt;&gt;T1359,IF((T1360&lt;&gt;T1359)*($G$2="Y"),"same date, ", ""),IF((T1360=T1359)*(U1360=U1359)*(S1360&lt;&gt;S1359)*($G$2="Y"),"same collector and date, ", ""))))))))))&amp;(IF(ISBLANK(V1360),"",V1360&amp;", "))&amp;IF((AA1360&lt;&gt;AA1361)*($H$2="y"),AD1360&amp;AE1360,IF((AA1360&lt;&gt;AA1361)*($H$2="m"),AD1360&amp;AG1360,IF(($H$2&lt;&gt;"m")*($H$2&lt;&gt;"Y"),(IF(F1360=0,"",F1360&amp;" "&amp;$F$4&amp;" "))&amp;(IF(G1360=0,"",G1360&amp;" "&amp;$G$4&amp;" "))&amp;(IF(H1360=0,"",H1360&amp;" "&amp;H$4&amp;" "))&amp;(IF(I1360=0,"",I1360&amp;" "&amp;$I$4&amp;" "))&amp;(IF(J1360=0,"",J1360&amp;" "&amp;$J$4&amp;" "))&amp;IF((ISBLANK(C1360)),"","("&amp;C1360&amp;")"),"")))&amp;IF((B1360=B1361)*(K1360=K1361)*(L1360=L1361)*(M1360=M1361),IF(($H$2&lt;&gt;"m")*($H$2&lt;&gt;"Y"), ", ", IF((ISNUMBER(FIND(")",AE1360))), ", ", "")),IF((B1360=B1361)*(K1360=K1361)*(L1360=L1361),"; ",". ")))</f>
        <v/>
      </c>
      <c r="AI1360" s="1"/>
    </row>
    <row r="1361" spans="1:35" x14ac:dyDescent="0.25">
      <c r="A1361" s="3" t="str">
        <f t="shared" si="172"/>
        <v/>
      </c>
      <c r="B1361" s="53" t="str">
        <f t="shared" si="176"/>
        <v/>
      </c>
      <c r="C1361" s="57"/>
      <c r="D1361" s="57"/>
      <c r="E1361" s="57"/>
      <c r="F1361" s="57"/>
      <c r="G1361" s="57"/>
      <c r="H1361" s="57"/>
      <c r="I1361" s="57"/>
      <c r="J1361" s="57"/>
      <c r="K1361" s="57"/>
      <c r="L1361" s="57"/>
      <c r="M1361" s="54"/>
      <c r="N1361" s="57"/>
      <c r="O1361" s="58"/>
      <c r="P1361" s="58"/>
      <c r="Q1361" s="58"/>
      <c r="R1361" s="58"/>
      <c r="S1361" s="54"/>
      <c r="T1361" s="57"/>
      <c r="U1361" s="57"/>
      <c r="V1361" s="57"/>
      <c r="W1361" s="57"/>
      <c r="X1361" s="147" t="str">
        <f>IF(ISBLANK(D1361),"",IF('order-admin-units'!$I$1&lt;&gt;"y", "", IF((K1361="")*(ISBLANK(D1361)=FALSE), 'order-admin-units'!$B$1+1, VLOOKUP(K1361, ordercountry, 2))))</f>
        <v/>
      </c>
      <c r="Y1361" s="147" t="str">
        <f>IF(ISBLANK(D1361),"",IF('order-admin-units'!$I$1&lt;&gt;"y", "", IF(L1361="", 'order-admin-units'!$B$2+1, VLOOKUP(K1361&amp;"@"&amp;L1361, orderadmin, 2))))</f>
        <v/>
      </c>
      <c r="Z1361" s="147" t="str">
        <f t="shared" si="173"/>
        <v/>
      </c>
      <c r="AA1361" s="147" t="str">
        <f t="shared" si="174"/>
        <v/>
      </c>
      <c r="AB1361" s="147" t="str">
        <f t="shared" si="175"/>
        <v/>
      </c>
      <c r="AC1361" s="147" t="str">
        <f t="shared" si="169"/>
        <v/>
      </c>
      <c r="AD1361" s="11" t="str">
        <f t="shared" si="170"/>
        <v/>
      </c>
      <c r="AE1361" s="11" t="str">
        <f t="array" ref="AE1361">IF(ISBLANK(D1361),"",IF(OR($H$2="y",$H$2="m"),IF(AA1361=AA1360,IF(OR(AB1361=$AB$4:$AB1360)=FALSE,AE1360&amp;C1361,AE1360),"("&amp;C1361)&amp;IF(AA1361=AA1362,IF(OR(AB1362=$AB$4:$AB1361)=FALSE,", ",""),") "),""))</f>
        <v/>
      </c>
      <c r="AF1361" s="11" t="str">
        <f t="shared" si="171"/>
        <v/>
      </c>
      <c r="AG1361" s="11" t="str">
        <f t="array" ref="AG1361">IF(ISBLANK(D1361),"",IF(OR($H$2="y",$H$2="m"),IF(AA1361=AA1360,IF(OR(AC1361=$AC$4:$AC1360)=FALSE,AG1360&amp;AF1361,AG1360),"("&amp;AF1361)&amp;IF(AA1361=AA1362,IF(OR(AC1362=$AC$4:$AC1361)=FALSE,", ",""),") "),""))</f>
        <v/>
      </c>
      <c r="AH1361" s="10" t="str">
        <f>IF((ISBLANK(D1361)),"",IF(D1361=D1360,AH1360,"")&amp;IF(B1360&lt;&gt;B1361,((IF(ISBLANK(E1361),$D$3&amp;"Non-type material: "&amp;$D$3,$D$3&amp;INDEX('type-categories'!$A$2:$B$100,MATCH(E1361,'type-categories'!$A$2:$A$100,0),2)&amp;$D$3))),"")&amp;(IF(K1361&lt;&gt;K1360,$C$2&amp;K1361&amp;$K$3&amp;$C$2&amp;" ",(IF(B1361&lt;&gt;B1360,$C$2&amp;K1361&amp;$K$3&amp;$C$2&amp;" ",""))))&amp;(IF(L1361="","",((IF(L1361&lt;&gt;L1360,$D$2&amp;L1361&amp;$L$3&amp;$D$2&amp;" ",IF(B1361&lt;&gt;B1360,$D$2&amp;L1361&amp;$L$3&amp;$D$2&amp;" ",""))))))&amp;(IF(M1361="","",((IF(M1361&lt;&gt;M1360,$E$2&amp;M1361&amp;$E$2&amp;","&amp;" ",IF(B1361&lt;&gt;B1360,$E$2&amp;M1361&amp;$E$2&amp;",",""))))))&amp;(IF(N1361="","",IF(N1361&lt;&gt;N1360,N1361&amp;", ",IF(B1361&lt;&gt;B1360,N1361&amp;", ",""))))&amp;(IF(ISBLANK(O1361),"",(IF(O1361&lt;&gt;O1360,O1361&amp;", ",IF(B1361&lt;&gt;B1360,O1361&amp;", ","")))))&amp;(IF(ISBLANK(P1361),"",(IF(P1361&lt;&gt;P1360,P1361&amp;", ",IF(B1361&lt;&gt;B1360,P1361&amp;", ",IF(Z1361&lt;&gt;Z1360,P1361&amp;", ",""))))))&amp;(IF(ISBLANK(Q1361),"",(IF(Q1361&lt;&gt;Q1360,Q1361&amp;", ",IF(B1361&lt;&gt;B1360,Q1361&amp;", ",IF(Z1361&lt;&gt;Z1360,Q1361&amp;", ",""))))))&amp;(IF(ISBLANK(R1361),"",(IF(R1361&lt;&gt;R1360,R1361&amp;"m, ",IF(B1361&lt;&gt;B1360,R1361&amp;"m, ",IF(Z1361&lt;&gt;Z1360,R1361&amp;"m, ",""))))))&amp;IF(ISBLANK(S1361),"",(IF(B1361&lt;&gt;B1360,S1361&amp;", ",IF(S1361&lt;&gt;S1360,IF((Z1361=Z1360),"same locality "&amp;S1361&amp;", ",S1361&amp;", "),""))))&amp;(IF(ISBLANK(T1361),"",(IF(T1361&lt;&gt;T1360,IF(ISBLANK(F$2),T1361&amp;", ",T1361&amp;" "&amp;F$2&amp;", "),(IF(B1361&lt;&gt;B1360,IF(ISBLANK(F$2),T1361&amp;", ",T1361&amp;" "&amp;F$2&amp;", "),(IF(Z1361&lt;&gt;Z1360,IF(ISBLANK(F$2),T1361&amp;", ",T1361&amp;" "&amp;F$2&amp;", "),IF((U1361&lt;&gt;U1360)*($G$2="Y"),"same collector, ","")))))))))&amp;(IF(ISBLANK(U1361),"",(IF(U1361&lt;&gt;U1360,U1361&amp;", ",(IF(B1361&lt;&gt;B1360,U1361&amp;", ",IF(Z1361&lt;&gt;Z1360,U1361&amp;", ",(IF(T1361&lt;&gt;T1360,IF((T1361&lt;&gt;T1360)*($G$2="Y"),"same date, ", ""),IF((T1361=T1360)*(U1361=U1360)*(S1361&lt;&gt;S1360)*($G$2="Y"),"same collector and date, ", ""))))))))))&amp;(IF(ISBLANK(V1361),"",V1361&amp;", "))&amp;IF((AA1361&lt;&gt;AA1362)*($H$2="y"),AD1361&amp;AE1361,IF((AA1361&lt;&gt;AA1362)*($H$2="m"),AD1361&amp;AG1361,IF(($H$2&lt;&gt;"m")*($H$2&lt;&gt;"Y"),(IF(F1361=0,"",F1361&amp;" "&amp;$F$4&amp;" "))&amp;(IF(G1361=0,"",G1361&amp;" "&amp;$G$4&amp;" "))&amp;(IF(H1361=0,"",H1361&amp;" "&amp;H$4&amp;" "))&amp;(IF(I1361=0,"",I1361&amp;" "&amp;$I$4&amp;" "))&amp;(IF(J1361=0,"",J1361&amp;" "&amp;$J$4&amp;" "))&amp;IF((ISBLANK(C1361)),"","("&amp;C1361&amp;")"),"")))&amp;IF((B1361=B1362)*(K1361=K1362)*(L1361=L1362)*(M1361=M1362),IF(($H$2&lt;&gt;"m")*($H$2&lt;&gt;"Y"), ", ", IF((ISNUMBER(FIND(")",AE1361))), ", ", "")),IF((B1361=B1362)*(K1361=K1362)*(L1361=L1362),"; ",". ")))</f>
        <v/>
      </c>
      <c r="AI1361" s="1"/>
    </row>
    <row r="1362" spans="1:35" x14ac:dyDescent="0.25">
      <c r="A1362" s="3" t="str">
        <f t="shared" si="172"/>
        <v/>
      </c>
      <c r="B1362" s="53" t="str">
        <f t="shared" si="176"/>
        <v/>
      </c>
      <c r="C1362" s="56"/>
      <c r="D1362" s="57"/>
      <c r="E1362" s="57"/>
      <c r="F1362" s="57"/>
      <c r="G1362" s="57"/>
      <c r="H1362" s="57"/>
      <c r="I1362" s="57"/>
      <c r="J1362" s="57"/>
      <c r="K1362" s="57"/>
      <c r="L1362" s="57"/>
      <c r="M1362" s="57"/>
      <c r="N1362" s="57"/>
      <c r="O1362" s="57"/>
      <c r="P1362" s="57"/>
      <c r="Q1362" s="57"/>
      <c r="R1362" s="57"/>
      <c r="S1362" s="54"/>
      <c r="T1362" s="57"/>
      <c r="U1362" s="57"/>
      <c r="V1362" s="57"/>
      <c r="W1362" s="57"/>
      <c r="X1362" s="147" t="str">
        <f>IF(ISBLANK(D1362),"",IF('order-admin-units'!$I$1&lt;&gt;"y", "", IF((K1362="")*(ISBLANK(D1362)=FALSE), 'order-admin-units'!$B$1+1, VLOOKUP(K1362, ordercountry, 2))))</f>
        <v/>
      </c>
      <c r="Y1362" s="147" t="str">
        <f>IF(ISBLANK(D1362),"",IF('order-admin-units'!$I$1&lt;&gt;"y", "", IF(L1362="", 'order-admin-units'!$B$2+1, VLOOKUP(K1362&amp;"@"&amp;L1362, orderadmin, 2))))</f>
        <v/>
      </c>
      <c r="Z1362" s="147" t="str">
        <f t="shared" si="173"/>
        <v/>
      </c>
      <c r="AA1362" s="147" t="str">
        <f t="shared" si="174"/>
        <v/>
      </c>
      <c r="AB1362" s="147" t="str">
        <f t="shared" si="175"/>
        <v/>
      </c>
      <c r="AC1362" s="147" t="str">
        <f t="shared" si="169"/>
        <v/>
      </c>
      <c r="AD1362" s="11" t="str">
        <f t="shared" si="170"/>
        <v/>
      </c>
      <c r="AE1362" s="11" t="str">
        <f t="array" ref="AE1362">IF(ISBLANK(D1362),"",IF(OR($H$2="y",$H$2="m"),IF(AA1362=AA1361,IF(OR(AB1362=$AB$4:$AB1361)=FALSE,AE1361&amp;C1362,AE1361),"("&amp;C1362)&amp;IF(AA1362=AA1363,IF(OR(AB1363=$AB$4:$AB1362)=FALSE,", ",""),") "),""))</f>
        <v/>
      </c>
      <c r="AF1362" s="11" t="str">
        <f t="shared" si="171"/>
        <v/>
      </c>
      <c r="AG1362" s="11" t="str">
        <f t="array" ref="AG1362">IF(ISBLANK(D1362),"",IF(OR($H$2="y",$H$2="m"),IF(AA1362=AA1361,IF(OR(AC1362=$AC$4:$AC1361)=FALSE,AG1361&amp;AF1362,AG1361),"("&amp;AF1362)&amp;IF(AA1362=AA1363,IF(OR(AC1363=$AC$4:$AC1362)=FALSE,", ",""),") "),""))</f>
        <v/>
      </c>
      <c r="AH1362" s="10" t="str">
        <f>IF((ISBLANK(D1362)),"",IF(D1362=D1361,AH1361,"")&amp;IF(B1361&lt;&gt;B1362,((IF(ISBLANK(E1362),$D$3&amp;"Non-type material: "&amp;$D$3,$D$3&amp;INDEX('type-categories'!$A$2:$B$100,MATCH(E1362,'type-categories'!$A$2:$A$100,0),2)&amp;$D$3))),"")&amp;(IF(K1362&lt;&gt;K1361,$C$2&amp;K1362&amp;$K$3&amp;$C$2&amp;" ",(IF(B1362&lt;&gt;B1361,$C$2&amp;K1362&amp;$K$3&amp;$C$2&amp;" ",""))))&amp;(IF(L1362="","",((IF(L1362&lt;&gt;L1361,$D$2&amp;L1362&amp;$L$3&amp;$D$2&amp;" ",IF(B1362&lt;&gt;B1361,$D$2&amp;L1362&amp;$L$3&amp;$D$2&amp;" ",""))))))&amp;(IF(M1362="","",((IF(M1362&lt;&gt;M1361,$E$2&amp;M1362&amp;$E$2&amp;","&amp;" ",IF(B1362&lt;&gt;B1361,$E$2&amp;M1362&amp;$E$2&amp;",",""))))))&amp;(IF(N1362="","",IF(N1362&lt;&gt;N1361,N1362&amp;", ",IF(B1362&lt;&gt;B1361,N1362&amp;", ",""))))&amp;(IF(ISBLANK(O1362),"",(IF(O1362&lt;&gt;O1361,O1362&amp;", ",IF(B1362&lt;&gt;B1361,O1362&amp;", ","")))))&amp;(IF(ISBLANK(P1362),"",(IF(P1362&lt;&gt;P1361,P1362&amp;", ",IF(B1362&lt;&gt;B1361,P1362&amp;", ",IF(Z1362&lt;&gt;Z1361,P1362&amp;", ",""))))))&amp;(IF(ISBLANK(Q1362),"",(IF(Q1362&lt;&gt;Q1361,Q1362&amp;", ",IF(B1362&lt;&gt;B1361,Q1362&amp;", ",IF(Z1362&lt;&gt;Z1361,Q1362&amp;", ",""))))))&amp;(IF(ISBLANK(R1362),"",(IF(R1362&lt;&gt;R1361,R1362&amp;"m, ",IF(B1362&lt;&gt;B1361,R1362&amp;"m, ",IF(Z1362&lt;&gt;Z1361,R1362&amp;"m, ",""))))))&amp;IF(ISBLANK(S1362),"",(IF(B1362&lt;&gt;B1361,S1362&amp;", ",IF(S1362&lt;&gt;S1361,IF((Z1362=Z1361),"same locality "&amp;S1362&amp;", ",S1362&amp;", "),""))))&amp;(IF(ISBLANK(T1362),"",(IF(T1362&lt;&gt;T1361,IF(ISBLANK(F$2),T1362&amp;", ",T1362&amp;" "&amp;F$2&amp;", "),(IF(B1362&lt;&gt;B1361,IF(ISBLANK(F$2),T1362&amp;", ",T1362&amp;" "&amp;F$2&amp;", "),(IF(Z1362&lt;&gt;Z1361,IF(ISBLANK(F$2),T1362&amp;", ",T1362&amp;" "&amp;F$2&amp;", "),IF((U1362&lt;&gt;U1361)*($G$2="Y"),"same collector, ","")))))))))&amp;(IF(ISBLANK(U1362),"",(IF(U1362&lt;&gt;U1361,U1362&amp;", ",(IF(B1362&lt;&gt;B1361,U1362&amp;", ",IF(Z1362&lt;&gt;Z1361,U1362&amp;", ",(IF(T1362&lt;&gt;T1361,IF((T1362&lt;&gt;T1361)*($G$2="Y"),"same date, ", ""),IF((T1362=T1361)*(U1362=U1361)*(S1362&lt;&gt;S1361)*($G$2="Y"),"same collector and date, ", ""))))))))))&amp;(IF(ISBLANK(V1362),"",V1362&amp;", "))&amp;IF((AA1362&lt;&gt;AA1363)*($H$2="y"),AD1362&amp;AE1362,IF((AA1362&lt;&gt;AA1363)*($H$2="m"),AD1362&amp;AG1362,IF(($H$2&lt;&gt;"m")*($H$2&lt;&gt;"Y"),(IF(F1362=0,"",F1362&amp;" "&amp;$F$4&amp;" "))&amp;(IF(G1362=0,"",G1362&amp;" "&amp;$G$4&amp;" "))&amp;(IF(H1362=0,"",H1362&amp;" "&amp;H$4&amp;" "))&amp;(IF(I1362=0,"",I1362&amp;" "&amp;$I$4&amp;" "))&amp;(IF(J1362=0,"",J1362&amp;" "&amp;$J$4&amp;" "))&amp;IF((ISBLANK(C1362)),"","("&amp;C1362&amp;")"),"")))&amp;IF((B1362=B1363)*(K1362=K1363)*(L1362=L1363)*(M1362=M1363),IF(($H$2&lt;&gt;"m")*($H$2&lt;&gt;"Y"), ", ", IF((ISNUMBER(FIND(")",AE1362))), ", ", "")),IF((B1362=B1363)*(K1362=K1363)*(L1362=L1363),"; ",". ")))</f>
        <v/>
      </c>
      <c r="AI1362" s="1"/>
    </row>
    <row r="1363" spans="1:35" x14ac:dyDescent="0.25">
      <c r="A1363" s="3" t="str">
        <f t="shared" si="172"/>
        <v/>
      </c>
      <c r="B1363" s="53" t="str">
        <f t="shared" si="176"/>
        <v/>
      </c>
      <c r="C1363" s="57"/>
      <c r="D1363" s="57"/>
      <c r="E1363" s="57"/>
      <c r="F1363" s="57"/>
      <c r="G1363" s="57"/>
      <c r="H1363" s="57"/>
      <c r="I1363" s="57"/>
      <c r="J1363" s="57"/>
      <c r="K1363" s="57"/>
      <c r="L1363" s="57"/>
      <c r="M1363" s="54"/>
      <c r="N1363" s="57"/>
      <c r="O1363" s="58"/>
      <c r="P1363" s="58"/>
      <c r="Q1363" s="58"/>
      <c r="R1363" s="58"/>
      <c r="S1363" s="54"/>
      <c r="T1363" s="57"/>
      <c r="U1363" s="57"/>
      <c r="V1363" s="57"/>
      <c r="W1363" s="57"/>
      <c r="X1363" s="147" t="str">
        <f>IF(ISBLANK(D1363),"",IF('order-admin-units'!$I$1&lt;&gt;"y", "", IF((K1363="")*(ISBLANK(D1363)=FALSE), 'order-admin-units'!$B$1+1, VLOOKUP(K1363, ordercountry, 2))))</f>
        <v/>
      </c>
      <c r="Y1363" s="147" t="str">
        <f>IF(ISBLANK(D1363),"",IF('order-admin-units'!$I$1&lt;&gt;"y", "", IF(L1363="", 'order-admin-units'!$B$2+1, VLOOKUP(K1363&amp;"@"&amp;L1363, orderadmin, 2))))</f>
        <v/>
      </c>
      <c r="Z1363" s="147" t="str">
        <f t="shared" si="173"/>
        <v/>
      </c>
      <c r="AA1363" s="147" t="str">
        <f t="shared" si="174"/>
        <v/>
      </c>
      <c r="AB1363" s="147" t="str">
        <f t="shared" si="175"/>
        <v/>
      </c>
      <c r="AC1363" s="147" t="str">
        <f t="shared" si="169"/>
        <v/>
      </c>
      <c r="AD1363" s="11" t="str">
        <f t="shared" si="170"/>
        <v/>
      </c>
      <c r="AE1363" s="11" t="str">
        <f t="array" ref="AE1363">IF(ISBLANK(D1363),"",IF(OR($H$2="y",$H$2="m"),IF(AA1363=AA1362,IF(OR(AB1363=$AB$4:$AB1362)=FALSE,AE1362&amp;C1363,AE1362),"("&amp;C1363)&amp;IF(AA1363=AA1364,IF(OR(AB1364=$AB$4:$AB1363)=FALSE,", ",""),") "),""))</f>
        <v/>
      </c>
      <c r="AF1363" s="11" t="str">
        <f t="shared" si="171"/>
        <v/>
      </c>
      <c r="AG1363" s="11" t="str">
        <f t="array" ref="AG1363">IF(ISBLANK(D1363),"",IF(OR($H$2="y",$H$2="m"),IF(AA1363=AA1362,IF(OR(AC1363=$AC$4:$AC1362)=FALSE,AG1362&amp;AF1363,AG1362),"("&amp;AF1363)&amp;IF(AA1363=AA1364,IF(OR(AC1364=$AC$4:$AC1363)=FALSE,", ",""),") "),""))</f>
        <v/>
      </c>
      <c r="AH1363" s="10" t="str">
        <f>IF((ISBLANK(D1363)),"",IF(D1363=D1362,AH1362,"")&amp;IF(B1362&lt;&gt;B1363,((IF(ISBLANK(E1363),$D$3&amp;"Non-type material: "&amp;$D$3,$D$3&amp;INDEX('type-categories'!$A$2:$B$100,MATCH(E1363,'type-categories'!$A$2:$A$100,0),2)&amp;$D$3))),"")&amp;(IF(K1363&lt;&gt;K1362,$C$2&amp;K1363&amp;$K$3&amp;$C$2&amp;" ",(IF(B1363&lt;&gt;B1362,$C$2&amp;K1363&amp;$K$3&amp;$C$2&amp;" ",""))))&amp;(IF(L1363="","",((IF(L1363&lt;&gt;L1362,$D$2&amp;L1363&amp;$L$3&amp;$D$2&amp;" ",IF(B1363&lt;&gt;B1362,$D$2&amp;L1363&amp;$L$3&amp;$D$2&amp;" ",""))))))&amp;(IF(M1363="","",((IF(M1363&lt;&gt;M1362,$E$2&amp;M1363&amp;$E$2&amp;","&amp;" ",IF(B1363&lt;&gt;B1362,$E$2&amp;M1363&amp;$E$2&amp;",",""))))))&amp;(IF(N1363="","",IF(N1363&lt;&gt;N1362,N1363&amp;", ",IF(B1363&lt;&gt;B1362,N1363&amp;", ",""))))&amp;(IF(ISBLANK(O1363),"",(IF(O1363&lt;&gt;O1362,O1363&amp;", ",IF(B1363&lt;&gt;B1362,O1363&amp;", ","")))))&amp;(IF(ISBLANK(P1363),"",(IF(P1363&lt;&gt;P1362,P1363&amp;", ",IF(B1363&lt;&gt;B1362,P1363&amp;", ",IF(Z1363&lt;&gt;Z1362,P1363&amp;", ",""))))))&amp;(IF(ISBLANK(Q1363),"",(IF(Q1363&lt;&gt;Q1362,Q1363&amp;", ",IF(B1363&lt;&gt;B1362,Q1363&amp;", ",IF(Z1363&lt;&gt;Z1362,Q1363&amp;", ",""))))))&amp;(IF(ISBLANK(R1363),"",(IF(R1363&lt;&gt;R1362,R1363&amp;"m, ",IF(B1363&lt;&gt;B1362,R1363&amp;"m, ",IF(Z1363&lt;&gt;Z1362,R1363&amp;"m, ",""))))))&amp;IF(ISBLANK(S1363),"",(IF(B1363&lt;&gt;B1362,S1363&amp;", ",IF(S1363&lt;&gt;S1362,IF((Z1363=Z1362),"same locality "&amp;S1363&amp;", ",S1363&amp;", "),""))))&amp;(IF(ISBLANK(T1363),"",(IF(T1363&lt;&gt;T1362,IF(ISBLANK(F$2),T1363&amp;", ",T1363&amp;" "&amp;F$2&amp;", "),(IF(B1363&lt;&gt;B1362,IF(ISBLANK(F$2),T1363&amp;", ",T1363&amp;" "&amp;F$2&amp;", "),(IF(Z1363&lt;&gt;Z1362,IF(ISBLANK(F$2),T1363&amp;", ",T1363&amp;" "&amp;F$2&amp;", "),IF((U1363&lt;&gt;U1362)*($G$2="Y"),"same collector, ","")))))))))&amp;(IF(ISBLANK(U1363),"",(IF(U1363&lt;&gt;U1362,U1363&amp;", ",(IF(B1363&lt;&gt;B1362,U1363&amp;", ",IF(Z1363&lt;&gt;Z1362,U1363&amp;", ",(IF(T1363&lt;&gt;T1362,IF((T1363&lt;&gt;T1362)*($G$2="Y"),"same date, ", ""),IF((T1363=T1362)*(U1363=U1362)*(S1363&lt;&gt;S1362)*($G$2="Y"),"same collector and date, ", ""))))))))))&amp;(IF(ISBLANK(V1363),"",V1363&amp;", "))&amp;IF((AA1363&lt;&gt;AA1364)*($H$2="y"),AD1363&amp;AE1363,IF((AA1363&lt;&gt;AA1364)*($H$2="m"),AD1363&amp;AG1363,IF(($H$2&lt;&gt;"m")*($H$2&lt;&gt;"Y"),(IF(F1363=0,"",F1363&amp;" "&amp;$F$4&amp;" "))&amp;(IF(G1363=0,"",G1363&amp;" "&amp;$G$4&amp;" "))&amp;(IF(H1363=0,"",H1363&amp;" "&amp;H$4&amp;" "))&amp;(IF(I1363=0,"",I1363&amp;" "&amp;$I$4&amp;" "))&amp;(IF(J1363=0,"",J1363&amp;" "&amp;$J$4&amp;" "))&amp;IF((ISBLANK(C1363)),"","("&amp;C1363&amp;")"),"")))&amp;IF((B1363=B1364)*(K1363=K1364)*(L1363=L1364)*(M1363=M1364),IF(($H$2&lt;&gt;"m")*($H$2&lt;&gt;"Y"), ", ", IF((ISNUMBER(FIND(")",AE1363))), ", ", "")),IF((B1363=B1364)*(K1363=K1364)*(L1363=L1364),"; ",". ")))</f>
        <v/>
      </c>
      <c r="AI1363" s="1"/>
    </row>
    <row r="1364" spans="1:35" x14ac:dyDescent="0.25">
      <c r="A1364" s="3" t="str">
        <f t="shared" si="172"/>
        <v/>
      </c>
      <c r="B1364" s="53" t="str">
        <f t="shared" si="176"/>
        <v/>
      </c>
      <c r="C1364" s="57"/>
      <c r="D1364" s="57"/>
      <c r="E1364" s="57"/>
      <c r="F1364" s="57"/>
      <c r="G1364" s="57"/>
      <c r="H1364" s="57"/>
      <c r="I1364" s="57"/>
      <c r="J1364" s="57"/>
      <c r="K1364" s="57"/>
      <c r="L1364" s="57"/>
      <c r="M1364" s="54"/>
      <c r="N1364" s="57"/>
      <c r="O1364" s="58"/>
      <c r="P1364" s="58"/>
      <c r="Q1364" s="58"/>
      <c r="R1364" s="58"/>
      <c r="S1364" s="54"/>
      <c r="T1364" s="57"/>
      <c r="U1364" s="57"/>
      <c r="V1364" s="57"/>
      <c r="W1364" s="57"/>
      <c r="X1364" s="147" t="str">
        <f>IF(ISBLANK(D1364),"",IF('order-admin-units'!$I$1&lt;&gt;"y", "", IF((K1364="")*(ISBLANK(D1364)=FALSE), 'order-admin-units'!$B$1+1, VLOOKUP(K1364, ordercountry, 2))))</f>
        <v/>
      </c>
      <c r="Y1364" s="147" t="str">
        <f>IF(ISBLANK(D1364),"",IF('order-admin-units'!$I$1&lt;&gt;"y", "", IF(L1364="", 'order-admin-units'!$B$2+1, VLOOKUP(K1364&amp;"@"&amp;L1364, orderadmin, 2))))</f>
        <v/>
      </c>
      <c r="Z1364" s="147" t="str">
        <f t="shared" si="173"/>
        <v/>
      </c>
      <c r="AA1364" s="147" t="str">
        <f t="shared" si="174"/>
        <v/>
      </c>
      <c r="AB1364" s="147" t="str">
        <f t="shared" si="175"/>
        <v/>
      </c>
      <c r="AC1364" s="147" t="str">
        <f t="shared" si="169"/>
        <v/>
      </c>
      <c r="AD1364" s="11" t="str">
        <f t="shared" si="170"/>
        <v/>
      </c>
      <c r="AE1364" s="11" t="str">
        <f t="array" ref="AE1364">IF(ISBLANK(D1364),"",IF(OR($H$2="y",$H$2="m"),IF(AA1364=AA1363,IF(OR(AB1364=$AB$4:$AB1363)=FALSE,AE1363&amp;C1364,AE1363),"("&amp;C1364)&amp;IF(AA1364=AA1365,IF(OR(AB1365=$AB$4:$AB1364)=FALSE,", ",""),") "),""))</f>
        <v/>
      </c>
      <c r="AF1364" s="11" t="str">
        <f t="shared" si="171"/>
        <v/>
      </c>
      <c r="AG1364" s="11" t="str">
        <f t="array" ref="AG1364">IF(ISBLANK(D1364),"",IF(OR($H$2="y",$H$2="m"),IF(AA1364=AA1363,IF(OR(AC1364=$AC$4:$AC1363)=FALSE,AG1363&amp;AF1364,AG1363),"("&amp;AF1364)&amp;IF(AA1364=AA1365,IF(OR(AC1365=$AC$4:$AC1364)=FALSE,", ",""),") "),""))</f>
        <v/>
      </c>
      <c r="AH1364" s="10" t="str">
        <f>IF((ISBLANK(D1364)),"",IF(D1364=D1363,AH1363,"")&amp;IF(B1363&lt;&gt;B1364,((IF(ISBLANK(E1364),$D$3&amp;"Non-type material: "&amp;$D$3,$D$3&amp;INDEX('type-categories'!$A$2:$B$100,MATCH(E1364,'type-categories'!$A$2:$A$100,0),2)&amp;$D$3))),"")&amp;(IF(K1364&lt;&gt;K1363,$C$2&amp;K1364&amp;$K$3&amp;$C$2&amp;" ",(IF(B1364&lt;&gt;B1363,$C$2&amp;K1364&amp;$K$3&amp;$C$2&amp;" ",""))))&amp;(IF(L1364="","",((IF(L1364&lt;&gt;L1363,$D$2&amp;L1364&amp;$L$3&amp;$D$2&amp;" ",IF(B1364&lt;&gt;B1363,$D$2&amp;L1364&amp;$L$3&amp;$D$2&amp;" ",""))))))&amp;(IF(M1364="","",((IF(M1364&lt;&gt;M1363,$E$2&amp;M1364&amp;$E$2&amp;","&amp;" ",IF(B1364&lt;&gt;B1363,$E$2&amp;M1364&amp;$E$2&amp;",",""))))))&amp;(IF(N1364="","",IF(N1364&lt;&gt;N1363,N1364&amp;", ",IF(B1364&lt;&gt;B1363,N1364&amp;", ",""))))&amp;(IF(ISBLANK(O1364),"",(IF(O1364&lt;&gt;O1363,O1364&amp;", ",IF(B1364&lt;&gt;B1363,O1364&amp;", ","")))))&amp;(IF(ISBLANK(P1364),"",(IF(P1364&lt;&gt;P1363,P1364&amp;", ",IF(B1364&lt;&gt;B1363,P1364&amp;", ",IF(Z1364&lt;&gt;Z1363,P1364&amp;", ",""))))))&amp;(IF(ISBLANK(Q1364),"",(IF(Q1364&lt;&gt;Q1363,Q1364&amp;", ",IF(B1364&lt;&gt;B1363,Q1364&amp;", ",IF(Z1364&lt;&gt;Z1363,Q1364&amp;", ",""))))))&amp;(IF(ISBLANK(R1364),"",(IF(R1364&lt;&gt;R1363,R1364&amp;"m, ",IF(B1364&lt;&gt;B1363,R1364&amp;"m, ",IF(Z1364&lt;&gt;Z1363,R1364&amp;"m, ",""))))))&amp;IF(ISBLANK(S1364),"",(IF(B1364&lt;&gt;B1363,S1364&amp;", ",IF(S1364&lt;&gt;S1363,IF((Z1364=Z1363),"same locality "&amp;S1364&amp;", ",S1364&amp;", "),""))))&amp;(IF(ISBLANK(T1364),"",(IF(T1364&lt;&gt;T1363,IF(ISBLANK(F$2),T1364&amp;", ",T1364&amp;" "&amp;F$2&amp;", "),(IF(B1364&lt;&gt;B1363,IF(ISBLANK(F$2),T1364&amp;", ",T1364&amp;" "&amp;F$2&amp;", "),(IF(Z1364&lt;&gt;Z1363,IF(ISBLANK(F$2),T1364&amp;", ",T1364&amp;" "&amp;F$2&amp;", "),IF((U1364&lt;&gt;U1363)*($G$2="Y"),"same collector, ","")))))))))&amp;(IF(ISBLANK(U1364),"",(IF(U1364&lt;&gt;U1363,U1364&amp;", ",(IF(B1364&lt;&gt;B1363,U1364&amp;", ",IF(Z1364&lt;&gt;Z1363,U1364&amp;", ",(IF(T1364&lt;&gt;T1363,IF((T1364&lt;&gt;T1363)*($G$2="Y"),"same date, ", ""),IF((T1364=T1363)*(U1364=U1363)*(S1364&lt;&gt;S1363)*($G$2="Y"),"same collector and date, ", ""))))))))))&amp;(IF(ISBLANK(V1364),"",V1364&amp;", "))&amp;IF((AA1364&lt;&gt;AA1365)*($H$2="y"),AD1364&amp;AE1364,IF((AA1364&lt;&gt;AA1365)*($H$2="m"),AD1364&amp;AG1364,IF(($H$2&lt;&gt;"m")*($H$2&lt;&gt;"Y"),(IF(F1364=0,"",F1364&amp;" "&amp;$F$4&amp;" "))&amp;(IF(G1364=0,"",G1364&amp;" "&amp;$G$4&amp;" "))&amp;(IF(H1364=0,"",H1364&amp;" "&amp;H$4&amp;" "))&amp;(IF(I1364=0,"",I1364&amp;" "&amp;$I$4&amp;" "))&amp;(IF(J1364=0,"",J1364&amp;" "&amp;$J$4&amp;" "))&amp;IF((ISBLANK(C1364)),"","("&amp;C1364&amp;")"),"")))&amp;IF((B1364=B1365)*(K1364=K1365)*(L1364=L1365)*(M1364=M1365),IF(($H$2&lt;&gt;"m")*($H$2&lt;&gt;"Y"), ", ", IF((ISNUMBER(FIND(")",AE1364))), ", ", "")),IF((B1364=B1365)*(K1364=K1365)*(L1364=L1365),"; ",". ")))</f>
        <v/>
      </c>
      <c r="AI1364" s="1"/>
    </row>
    <row r="1365" spans="1:35" x14ac:dyDescent="0.25">
      <c r="A1365" s="3" t="str">
        <f t="shared" si="172"/>
        <v/>
      </c>
      <c r="B1365" s="53" t="str">
        <f t="shared" si="176"/>
        <v/>
      </c>
      <c r="C1365" s="54"/>
      <c r="D1365" s="55"/>
      <c r="E1365" s="55"/>
      <c r="F1365" s="54"/>
      <c r="G1365" s="54"/>
      <c r="H1365" s="54"/>
      <c r="I1365" s="54"/>
      <c r="J1365" s="54"/>
      <c r="K1365" s="54"/>
      <c r="L1365" s="54"/>
      <c r="M1365" s="57"/>
      <c r="N1365" s="54"/>
      <c r="O1365" s="54"/>
      <c r="P1365" s="54"/>
      <c r="Q1365" s="54"/>
      <c r="R1365" s="54"/>
      <c r="S1365" s="54"/>
      <c r="T1365" s="54"/>
      <c r="U1365" s="54"/>
      <c r="V1365" s="54"/>
      <c r="W1365" s="54"/>
      <c r="X1365" s="147" t="str">
        <f>IF(ISBLANK(D1365),"",IF('order-admin-units'!$I$1&lt;&gt;"y", "", IF((K1365="")*(ISBLANK(D1365)=FALSE), 'order-admin-units'!$B$1+1, VLOOKUP(K1365, ordercountry, 2))))</f>
        <v/>
      </c>
      <c r="Y1365" s="147" t="str">
        <f>IF(ISBLANK(D1365),"",IF('order-admin-units'!$I$1&lt;&gt;"y", "", IF(L1365="", 'order-admin-units'!$B$2+1, VLOOKUP(K1365&amp;"@"&amp;L1365, orderadmin, 2))))</f>
        <v/>
      </c>
      <c r="Z1365" s="147" t="str">
        <f t="shared" si="173"/>
        <v/>
      </c>
      <c r="AA1365" s="147" t="str">
        <f t="shared" si="174"/>
        <v/>
      </c>
      <c r="AB1365" s="147" t="str">
        <f t="shared" si="175"/>
        <v/>
      </c>
      <c r="AC1365" s="147" t="str">
        <f t="shared" si="169"/>
        <v/>
      </c>
      <c r="AD1365" s="11" t="str">
        <f t="shared" si="170"/>
        <v/>
      </c>
      <c r="AE1365" s="11" t="str">
        <f t="array" ref="AE1365">IF(ISBLANK(D1365),"",IF(OR($H$2="y",$H$2="m"),IF(AA1365=AA1364,IF(OR(AB1365=$AB$4:$AB1364)=FALSE,AE1364&amp;C1365,AE1364),"("&amp;C1365)&amp;IF(AA1365=AA1366,IF(OR(AB1366=$AB$4:$AB1365)=FALSE,", ",""),") "),""))</f>
        <v/>
      </c>
      <c r="AF1365" s="11" t="str">
        <f t="shared" si="171"/>
        <v/>
      </c>
      <c r="AG1365" s="11" t="str">
        <f t="array" ref="AG1365">IF(ISBLANK(D1365),"",IF(OR($H$2="y",$H$2="m"),IF(AA1365=AA1364,IF(OR(AC1365=$AC$4:$AC1364)=FALSE,AG1364&amp;AF1365,AG1364),"("&amp;AF1365)&amp;IF(AA1365=AA1366,IF(OR(AC1366=$AC$4:$AC1365)=FALSE,", ",""),") "),""))</f>
        <v/>
      </c>
      <c r="AH1365" s="10" t="str">
        <f>IF((ISBLANK(D1365)),"",IF(D1365=D1364,AH1364,"")&amp;IF(B1364&lt;&gt;B1365,((IF(ISBLANK(E1365),$D$3&amp;"Non-type material: "&amp;$D$3,$D$3&amp;INDEX('type-categories'!$A$2:$B$100,MATCH(E1365,'type-categories'!$A$2:$A$100,0),2)&amp;$D$3))),"")&amp;(IF(K1365&lt;&gt;K1364,$C$2&amp;K1365&amp;$K$3&amp;$C$2&amp;" ",(IF(B1365&lt;&gt;B1364,$C$2&amp;K1365&amp;$K$3&amp;$C$2&amp;" ",""))))&amp;(IF(L1365="","",((IF(L1365&lt;&gt;L1364,$D$2&amp;L1365&amp;$L$3&amp;$D$2&amp;" ",IF(B1365&lt;&gt;B1364,$D$2&amp;L1365&amp;$L$3&amp;$D$2&amp;" ",""))))))&amp;(IF(M1365="","",((IF(M1365&lt;&gt;M1364,$E$2&amp;M1365&amp;$E$2&amp;","&amp;" ",IF(B1365&lt;&gt;B1364,$E$2&amp;M1365&amp;$E$2&amp;",",""))))))&amp;(IF(N1365="","",IF(N1365&lt;&gt;N1364,N1365&amp;", ",IF(B1365&lt;&gt;B1364,N1365&amp;", ",""))))&amp;(IF(ISBLANK(O1365),"",(IF(O1365&lt;&gt;O1364,O1365&amp;", ",IF(B1365&lt;&gt;B1364,O1365&amp;", ","")))))&amp;(IF(ISBLANK(P1365),"",(IF(P1365&lt;&gt;P1364,P1365&amp;", ",IF(B1365&lt;&gt;B1364,P1365&amp;", ",IF(Z1365&lt;&gt;Z1364,P1365&amp;", ",""))))))&amp;(IF(ISBLANK(Q1365),"",(IF(Q1365&lt;&gt;Q1364,Q1365&amp;", ",IF(B1365&lt;&gt;B1364,Q1365&amp;", ",IF(Z1365&lt;&gt;Z1364,Q1365&amp;", ",""))))))&amp;(IF(ISBLANK(R1365),"",(IF(R1365&lt;&gt;R1364,R1365&amp;"m, ",IF(B1365&lt;&gt;B1364,R1365&amp;"m, ",IF(Z1365&lt;&gt;Z1364,R1365&amp;"m, ",""))))))&amp;IF(ISBLANK(S1365),"",(IF(B1365&lt;&gt;B1364,S1365&amp;", ",IF(S1365&lt;&gt;S1364,IF((Z1365=Z1364),"same locality "&amp;S1365&amp;", ",S1365&amp;", "),""))))&amp;(IF(ISBLANK(T1365),"",(IF(T1365&lt;&gt;T1364,IF(ISBLANK(F$2),T1365&amp;", ",T1365&amp;" "&amp;F$2&amp;", "),(IF(B1365&lt;&gt;B1364,IF(ISBLANK(F$2),T1365&amp;", ",T1365&amp;" "&amp;F$2&amp;", "),(IF(Z1365&lt;&gt;Z1364,IF(ISBLANK(F$2),T1365&amp;", ",T1365&amp;" "&amp;F$2&amp;", "),IF((U1365&lt;&gt;U1364)*($G$2="Y"),"same collector, ","")))))))))&amp;(IF(ISBLANK(U1365),"",(IF(U1365&lt;&gt;U1364,U1365&amp;", ",(IF(B1365&lt;&gt;B1364,U1365&amp;", ",IF(Z1365&lt;&gt;Z1364,U1365&amp;", ",(IF(T1365&lt;&gt;T1364,IF((T1365&lt;&gt;T1364)*($G$2="Y"),"same date, ", ""),IF((T1365=T1364)*(U1365=U1364)*(S1365&lt;&gt;S1364)*($G$2="Y"),"same collector and date, ", ""))))))))))&amp;(IF(ISBLANK(V1365),"",V1365&amp;", "))&amp;IF((AA1365&lt;&gt;AA1366)*($H$2="y"),AD1365&amp;AE1365,IF((AA1365&lt;&gt;AA1366)*($H$2="m"),AD1365&amp;AG1365,IF(($H$2&lt;&gt;"m")*($H$2&lt;&gt;"Y"),(IF(F1365=0,"",F1365&amp;" "&amp;$F$4&amp;" "))&amp;(IF(G1365=0,"",G1365&amp;" "&amp;$G$4&amp;" "))&amp;(IF(H1365=0,"",H1365&amp;" "&amp;H$4&amp;" "))&amp;(IF(I1365=0,"",I1365&amp;" "&amp;$I$4&amp;" "))&amp;(IF(J1365=0,"",J1365&amp;" "&amp;$J$4&amp;" "))&amp;IF((ISBLANK(C1365)),"","("&amp;C1365&amp;")"),"")))&amp;IF((B1365=B1366)*(K1365=K1366)*(L1365=L1366)*(M1365=M1366),IF(($H$2&lt;&gt;"m")*($H$2&lt;&gt;"Y"), ", ", IF((ISNUMBER(FIND(")",AE1365))), ", ", "")),IF((B1365=B1366)*(K1365=K1366)*(L1365=L1366),"; ",". ")))</f>
        <v/>
      </c>
      <c r="AI1365" s="1"/>
    </row>
    <row r="1366" spans="1:35" x14ac:dyDescent="0.25">
      <c r="A1366" s="3" t="str">
        <f t="shared" si="172"/>
        <v/>
      </c>
      <c r="B1366" s="53" t="str">
        <f t="shared" si="176"/>
        <v/>
      </c>
      <c r="C1366" s="57"/>
      <c r="D1366" s="57"/>
      <c r="E1366" s="57"/>
      <c r="F1366" s="57"/>
      <c r="G1366" s="57"/>
      <c r="H1366" s="57"/>
      <c r="I1366" s="57"/>
      <c r="J1366" s="57"/>
      <c r="K1366" s="57"/>
      <c r="L1366" s="57"/>
      <c r="M1366" s="54"/>
      <c r="N1366" s="57"/>
      <c r="O1366" s="58"/>
      <c r="P1366" s="58"/>
      <c r="Q1366" s="58"/>
      <c r="R1366" s="58"/>
      <c r="S1366" s="54"/>
      <c r="T1366" s="57"/>
      <c r="U1366" s="57"/>
      <c r="V1366" s="57"/>
      <c r="W1366" s="57"/>
      <c r="X1366" s="147" t="str">
        <f>IF(ISBLANK(D1366),"",IF('order-admin-units'!$I$1&lt;&gt;"y", "", IF((K1366="")*(ISBLANK(D1366)=FALSE), 'order-admin-units'!$B$1+1, VLOOKUP(K1366, ordercountry, 2))))</f>
        <v/>
      </c>
      <c r="Y1366" s="147" t="str">
        <f>IF(ISBLANK(D1366),"",IF('order-admin-units'!$I$1&lt;&gt;"y", "", IF(L1366="", 'order-admin-units'!$B$2+1, VLOOKUP(K1366&amp;"@"&amp;L1366, orderadmin, 2))))</f>
        <v/>
      </c>
      <c r="Z1366" s="147" t="str">
        <f t="shared" si="173"/>
        <v/>
      </c>
      <c r="AA1366" s="147" t="str">
        <f t="shared" si="174"/>
        <v/>
      </c>
      <c r="AB1366" s="147" t="str">
        <f t="shared" si="175"/>
        <v/>
      </c>
      <c r="AC1366" s="147" t="str">
        <f t="shared" si="169"/>
        <v/>
      </c>
      <c r="AD1366" s="11" t="str">
        <f t="shared" si="170"/>
        <v/>
      </c>
      <c r="AE1366" s="11" t="str">
        <f t="array" ref="AE1366">IF(ISBLANK(D1366),"",IF(OR($H$2="y",$H$2="m"),IF(AA1366=AA1365,IF(OR(AB1366=$AB$4:$AB1365)=FALSE,AE1365&amp;C1366,AE1365),"("&amp;C1366)&amp;IF(AA1366=AA1367,IF(OR(AB1367=$AB$4:$AB1366)=FALSE,", ",""),") "),""))</f>
        <v/>
      </c>
      <c r="AF1366" s="11" t="str">
        <f t="shared" si="171"/>
        <v/>
      </c>
      <c r="AG1366" s="11" t="str">
        <f t="array" ref="AG1366">IF(ISBLANK(D1366),"",IF(OR($H$2="y",$H$2="m"),IF(AA1366=AA1365,IF(OR(AC1366=$AC$4:$AC1365)=FALSE,AG1365&amp;AF1366,AG1365),"("&amp;AF1366)&amp;IF(AA1366=AA1367,IF(OR(AC1367=$AC$4:$AC1366)=FALSE,", ",""),") "),""))</f>
        <v/>
      </c>
      <c r="AH1366" s="10" t="str">
        <f>IF((ISBLANK(D1366)),"",IF(D1366=D1365,AH1365,"")&amp;IF(B1365&lt;&gt;B1366,((IF(ISBLANK(E1366),$D$3&amp;"Non-type material: "&amp;$D$3,$D$3&amp;INDEX('type-categories'!$A$2:$B$100,MATCH(E1366,'type-categories'!$A$2:$A$100,0),2)&amp;$D$3))),"")&amp;(IF(K1366&lt;&gt;K1365,$C$2&amp;K1366&amp;$K$3&amp;$C$2&amp;" ",(IF(B1366&lt;&gt;B1365,$C$2&amp;K1366&amp;$K$3&amp;$C$2&amp;" ",""))))&amp;(IF(L1366="","",((IF(L1366&lt;&gt;L1365,$D$2&amp;L1366&amp;$L$3&amp;$D$2&amp;" ",IF(B1366&lt;&gt;B1365,$D$2&amp;L1366&amp;$L$3&amp;$D$2&amp;" ",""))))))&amp;(IF(M1366="","",((IF(M1366&lt;&gt;M1365,$E$2&amp;M1366&amp;$E$2&amp;","&amp;" ",IF(B1366&lt;&gt;B1365,$E$2&amp;M1366&amp;$E$2&amp;",",""))))))&amp;(IF(N1366="","",IF(N1366&lt;&gt;N1365,N1366&amp;", ",IF(B1366&lt;&gt;B1365,N1366&amp;", ",""))))&amp;(IF(ISBLANK(O1366),"",(IF(O1366&lt;&gt;O1365,O1366&amp;", ",IF(B1366&lt;&gt;B1365,O1366&amp;", ","")))))&amp;(IF(ISBLANK(P1366),"",(IF(P1366&lt;&gt;P1365,P1366&amp;", ",IF(B1366&lt;&gt;B1365,P1366&amp;", ",IF(Z1366&lt;&gt;Z1365,P1366&amp;", ",""))))))&amp;(IF(ISBLANK(Q1366),"",(IF(Q1366&lt;&gt;Q1365,Q1366&amp;", ",IF(B1366&lt;&gt;B1365,Q1366&amp;", ",IF(Z1366&lt;&gt;Z1365,Q1366&amp;", ",""))))))&amp;(IF(ISBLANK(R1366),"",(IF(R1366&lt;&gt;R1365,R1366&amp;"m, ",IF(B1366&lt;&gt;B1365,R1366&amp;"m, ",IF(Z1366&lt;&gt;Z1365,R1366&amp;"m, ",""))))))&amp;IF(ISBLANK(S1366),"",(IF(B1366&lt;&gt;B1365,S1366&amp;", ",IF(S1366&lt;&gt;S1365,IF((Z1366=Z1365),"same locality "&amp;S1366&amp;", ",S1366&amp;", "),""))))&amp;(IF(ISBLANK(T1366),"",(IF(T1366&lt;&gt;T1365,IF(ISBLANK(F$2),T1366&amp;", ",T1366&amp;" "&amp;F$2&amp;", "),(IF(B1366&lt;&gt;B1365,IF(ISBLANK(F$2),T1366&amp;", ",T1366&amp;" "&amp;F$2&amp;", "),(IF(Z1366&lt;&gt;Z1365,IF(ISBLANK(F$2),T1366&amp;", ",T1366&amp;" "&amp;F$2&amp;", "),IF((U1366&lt;&gt;U1365)*($G$2="Y"),"same collector, ","")))))))))&amp;(IF(ISBLANK(U1366),"",(IF(U1366&lt;&gt;U1365,U1366&amp;", ",(IF(B1366&lt;&gt;B1365,U1366&amp;", ",IF(Z1366&lt;&gt;Z1365,U1366&amp;", ",(IF(T1366&lt;&gt;T1365,IF((T1366&lt;&gt;T1365)*($G$2="Y"),"same date, ", ""),IF((T1366=T1365)*(U1366=U1365)*(S1366&lt;&gt;S1365)*($G$2="Y"),"same collector and date, ", ""))))))))))&amp;(IF(ISBLANK(V1366),"",V1366&amp;", "))&amp;IF((AA1366&lt;&gt;AA1367)*($H$2="y"),AD1366&amp;AE1366,IF((AA1366&lt;&gt;AA1367)*($H$2="m"),AD1366&amp;AG1366,IF(($H$2&lt;&gt;"m")*($H$2&lt;&gt;"Y"),(IF(F1366=0,"",F1366&amp;" "&amp;$F$4&amp;" "))&amp;(IF(G1366=0,"",G1366&amp;" "&amp;$G$4&amp;" "))&amp;(IF(H1366=0,"",H1366&amp;" "&amp;H$4&amp;" "))&amp;(IF(I1366=0,"",I1366&amp;" "&amp;$I$4&amp;" "))&amp;(IF(J1366=0,"",J1366&amp;" "&amp;$J$4&amp;" "))&amp;IF((ISBLANK(C1366)),"","("&amp;C1366&amp;")"),"")))&amp;IF((B1366=B1367)*(K1366=K1367)*(L1366=L1367)*(M1366=M1367),IF(($H$2&lt;&gt;"m")*($H$2&lt;&gt;"Y"), ", ", IF((ISNUMBER(FIND(")",AE1366))), ", ", "")),IF((B1366=B1367)*(K1366=K1367)*(L1366=L1367),"; ",". ")))</f>
        <v/>
      </c>
      <c r="AI1366" s="1"/>
    </row>
    <row r="1367" spans="1:35" x14ac:dyDescent="0.25">
      <c r="A1367" s="3" t="str">
        <f t="shared" si="172"/>
        <v/>
      </c>
      <c r="B1367" s="53" t="str">
        <f t="shared" si="176"/>
        <v/>
      </c>
      <c r="C1367" s="57"/>
      <c r="D1367" s="57"/>
      <c r="E1367" s="57"/>
      <c r="F1367" s="57"/>
      <c r="G1367" s="57"/>
      <c r="H1367" s="57"/>
      <c r="I1367" s="57"/>
      <c r="J1367" s="57"/>
      <c r="K1367" s="57"/>
      <c r="L1367" s="57"/>
      <c r="M1367" s="54"/>
      <c r="N1367" s="57"/>
      <c r="O1367" s="58"/>
      <c r="P1367" s="58"/>
      <c r="Q1367" s="58"/>
      <c r="R1367" s="58"/>
      <c r="S1367" s="54"/>
      <c r="T1367" s="57"/>
      <c r="U1367" s="57"/>
      <c r="V1367" s="57"/>
      <c r="W1367" s="57"/>
      <c r="X1367" s="147" t="str">
        <f>IF(ISBLANK(D1367),"",IF('order-admin-units'!$I$1&lt;&gt;"y", "", IF((K1367="")*(ISBLANK(D1367)=FALSE), 'order-admin-units'!$B$1+1, VLOOKUP(K1367, ordercountry, 2))))</f>
        <v/>
      </c>
      <c r="Y1367" s="147" t="str">
        <f>IF(ISBLANK(D1367),"",IF('order-admin-units'!$I$1&lt;&gt;"y", "", IF(L1367="", 'order-admin-units'!$B$2+1, VLOOKUP(K1367&amp;"@"&amp;L1367, orderadmin, 2))))</f>
        <v/>
      </c>
      <c r="Z1367" s="147" t="str">
        <f t="shared" si="173"/>
        <v/>
      </c>
      <c r="AA1367" s="147" t="str">
        <f t="shared" si="174"/>
        <v/>
      </c>
      <c r="AB1367" s="147" t="str">
        <f t="shared" si="175"/>
        <v/>
      </c>
      <c r="AC1367" s="147" t="str">
        <f t="shared" si="169"/>
        <v/>
      </c>
      <c r="AD1367" s="11" t="str">
        <f t="shared" si="170"/>
        <v/>
      </c>
      <c r="AE1367" s="11" t="str">
        <f t="array" ref="AE1367">IF(ISBLANK(D1367),"",IF(OR($H$2="y",$H$2="m"),IF(AA1367=AA1366,IF(OR(AB1367=$AB$4:$AB1366)=FALSE,AE1366&amp;C1367,AE1366),"("&amp;C1367)&amp;IF(AA1367=AA1368,IF(OR(AB1368=$AB$4:$AB1367)=FALSE,", ",""),") "),""))</f>
        <v/>
      </c>
      <c r="AF1367" s="11" t="str">
        <f t="shared" si="171"/>
        <v/>
      </c>
      <c r="AG1367" s="11" t="str">
        <f t="array" ref="AG1367">IF(ISBLANK(D1367),"",IF(OR($H$2="y",$H$2="m"),IF(AA1367=AA1366,IF(OR(AC1367=$AC$4:$AC1366)=FALSE,AG1366&amp;AF1367,AG1366),"("&amp;AF1367)&amp;IF(AA1367=AA1368,IF(OR(AC1368=$AC$4:$AC1367)=FALSE,", ",""),") "),""))</f>
        <v/>
      </c>
      <c r="AH1367" s="10" t="str">
        <f>IF((ISBLANK(D1367)),"",IF(D1367=D1366,AH1366,"")&amp;IF(B1366&lt;&gt;B1367,((IF(ISBLANK(E1367),$D$3&amp;"Non-type material: "&amp;$D$3,$D$3&amp;INDEX('type-categories'!$A$2:$B$100,MATCH(E1367,'type-categories'!$A$2:$A$100,0),2)&amp;$D$3))),"")&amp;(IF(K1367&lt;&gt;K1366,$C$2&amp;K1367&amp;$K$3&amp;$C$2&amp;" ",(IF(B1367&lt;&gt;B1366,$C$2&amp;K1367&amp;$K$3&amp;$C$2&amp;" ",""))))&amp;(IF(L1367="","",((IF(L1367&lt;&gt;L1366,$D$2&amp;L1367&amp;$L$3&amp;$D$2&amp;" ",IF(B1367&lt;&gt;B1366,$D$2&amp;L1367&amp;$L$3&amp;$D$2&amp;" ",""))))))&amp;(IF(M1367="","",((IF(M1367&lt;&gt;M1366,$E$2&amp;M1367&amp;$E$2&amp;","&amp;" ",IF(B1367&lt;&gt;B1366,$E$2&amp;M1367&amp;$E$2&amp;",",""))))))&amp;(IF(N1367="","",IF(N1367&lt;&gt;N1366,N1367&amp;", ",IF(B1367&lt;&gt;B1366,N1367&amp;", ",""))))&amp;(IF(ISBLANK(O1367),"",(IF(O1367&lt;&gt;O1366,O1367&amp;", ",IF(B1367&lt;&gt;B1366,O1367&amp;", ","")))))&amp;(IF(ISBLANK(P1367),"",(IF(P1367&lt;&gt;P1366,P1367&amp;", ",IF(B1367&lt;&gt;B1366,P1367&amp;", ",IF(Z1367&lt;&gt;Z1366,P1367&amp;", ",""))))))&amp;(IF(ISBLANK(Q1367),"",(IF(Q1367&lt;&gt;Q1366,Q1367&amp;", ",IF(B1367&lt;&gt;B1366,Q1367&amp;", ",IF(Z1367&lt;&gt;Z1366,Q1367&amp;", ",""))))))&amp;(IF(ISBLANK(R1367),"",(IF(R1367&lt;&gt;R1366,R1367&amp;"m, ",IF(B1367&lt;&gt;B1366,R1367&amp;"m, ",IF(Z1367&lt;&gt;Z1366,R1367&amp;"m, ",""))))))&amp;IF(ISBLANK(S1367),"",(IF(B1367&lt;&gt;B1366,S1367&amp;", ",IF(S1367&lt;&gt;S1366,IF((Z1367=Z1366),"same locality "&amp;S1367&amp;", ",S1367&amp;", "),""))))&amp;(IF(ISBLANK(T1367),"",(IF(T1367&lt;&gt;T1366,IF(ISBLANK(F$2),T1367&amp;", ",T1367&amp;" "&amp;F$2&amp;", "),(IF(B1367&lt;&gt;B1366,IF(ISBLANK(F$2),T1367&amp;", ",T1367&amp;" "&amp;F$2&amp;", "),(IF(Z1367&lt;&gt;Z1366,IF(ISBLANK(F$2),T1367&amp;", ",T1367&amp;" "&amp;F$2&amp;", "),IF((U1367&lt;&gt;U1366)*($G$2="Y"),"same collector, ","")))))))))&amp;(IF(ISBLANK(U1367),"",(IF(U1367&lt;&gt;U1366,U1367&amp;", ",(IF(B1367&lt;&gt;B1366,U1367&amp;", ",IF(Z1367&lt;&gt;Z1366,U1367&amp;", ",(IF(T1367&lt;&gt;T1366,IF((T1367&lt;&gt;T1366)*($G$2="Y"),"same date, ", ""),IF((T1367=T1366)*(U1367=U1366)*(S1367&lt;&gt;S1366)*($G$2="Y"),"same collector and date, ", ""))))))))))&amp;(IF(ISBLANK(V1367),"",V1367&amp;", "))&amp;IF((AA1367&lt;&gt;AA1368)*($H$2="y"),AD1367&amp;AE1367,IF((AA1367&lt;&gt;AA1368)*($H$2="m"),AD1367&amp;AG1367,IF(($H$2&lt;&gt;"m")*($H$2&lt;&gt;"Y"),(IF(F1367=0,"",F1367&amp;" "&amp;$F$4&amp;" "))&amp;(IF(G1367=0,"",G1367&amp;" "&amp;$G$4&amp;" "))&amp;(IF(H1367=0,"",H1367&amp;" "&amp;H$4&amp;" "))&amp;(IF(I1367=0,"",I1367&amp;" "&amp;$I$4&amp;" "))&amp;(IF(J1367=0,"",J1367&amp;" "&amp;$J$4&amp;" "))&amp;IF((ISBLANK(C1367)),"","("&amp;C1367&amp;")"),"")))&amp;IF((B1367=B1368)*(K1367=K1368)*(L1367=L1368)*(M1367=M1368),IF(($H$2&lt;&gt;"m")*($H$2&lt;&gt;"Y"), ", ", IF((ISNUMBER(FIND(")",AE1367))), ", ", "")),IF((B1367=B1368)*(K1367=K1368)*(L1367=L1368),"; ",". ")))</f>
        <v/>
      </c>
      <c r="AI1367" s="1"/>
    </row>
    <row r="1368" spans="1:35" x14ac:dyDescent="0.25">
      <c r="A1368" s="3" t="str">
        <f t="shared" si="172"/>
        <v/>
      </c>
      <c r="B1368" s="53" t="str">
        <f t="shared" si="176"/>
        <v/>
      </c>
      <c r="C1368" s="57"/>
      <c r="D1368" s="57"/>
      <c r="E1368" s="57"/>
      <c r="F1368" s="57"/>
      <c r="G1368" s="57"/>
      <c r="H1368" s="57"/>
      <c r="I1368" s="57"/>
      <c r="J1368" s="57"/>
      <c r="K1368" s="57"/>
      <c r="L1368" s="57"/>
      <c r="M1368" s="54"/>
      <c r="N1368" s="57"/>
      <c r="O1368" s="58"/>
      <c r="P1368" s="58"/>
      <c r="Q1368" s="58"/>
      <c r="R1368" s="58"/>
      <c r="S1368" s="54"/>
      <c r="T1368" s="57"/>
      <c r="U1368" s="57"/>
      <c r="V1368" s="57"/>
      <c r="W1368" s="57"/>
      <c r="X1368" s="147" t="str">
        <f>IF(ISBLANK(D1368),"",IF('order-admin-units'!$I$1&lt;&gt;"y", "", IF((K1368="")*(ISBLANK(D1368)=FALSE), 'order-admin-units'!$B$1+1, VLOOKUP(K1368, ordercountry, 2))))</f>
        <v/>
      </c>
      <c r="Y1368" s="147" t="str">
        <f>IF(ISBLANK(D1368),"",IF('order-admin-units'!$I$1&lt;&gt;"y", "", IF(L1368="", 'order-admin-units'!$B$2+1, VLOOKUP(K1368&amp;"@"&amp;L1368, orderadmin, 2))))</f>
        <v/>
      </c>
      <c r="Z1368" s="147" t="str">
        <f t="shared" si="173"/>
        <v/>
      </c>
      <c r="AA1368" s="147" t="str">
        <f t="shared" si="174"/>
        <v/>
      </c>
      <c r="AB1368" s="147" t="str">
        <f t="shared" si="175"/>
        <v/>
      </c>
      <c r="AC1368" s="147" t="str">
        <f t="shared" si="169"/>
        <v/>
      </c>
      <c r="AD1368" s="11" t="str">
        <f t="shared" si="170"/>
        <v/>
      </c>
      <c r="AE1368" s="11" t="str">
        <f t="array" ref="AE1368">IF(ISBLANK(D1368),"",IF(OR($H$2="y",$H$2="m"),IF(AA1368=AA1367,IF(OR(AB1368=$AB$4:$AB1367)=FALSE,AE1367&amp;C1368,AE1367),"("&amp;C1368)&amp;IF(AA1368=AA1369,IF(OR(AB1369=$AB$4:$AB1368)=FALSE,", ",""),") "),""))</f>
        <v/>
      </c>
      <c r="AF1368" s="11" t="str">
        <f t="shared" si="171"/>
        <v/>
      </c>
      <c r="AG1368" s="11" t="str">
        <f t="array" ref="AG1368">IF(ISBLANK(D1368),"",IF(OR($H$2="y",$H$2="m"),IF(AA1368=AA1367,IF(OR(AC1368=$AC$4:$AC1367)=FALSE,AG1367&amp;AF1368,AG1367),"("&amp;AF1368)&amp;IF(AA1368=AA1369,IF(OR(AC1369=$AC$4:$AC1368)=FALSE,", ",""),") "),""))</f>
        <v/>
      </c>
      <c r="AH1368" s="10" t="str">
        <f>IF((ISBLANK(D1368)),"",IF(D1368=D1367,AH1367,"")&amp;IF(B1367&lt;&gt;B1368,((IF(ISBLANK(E1368),$D$3&amp;"Non-type material: "&amp;$D$3,$D$3&amp;INDEX('type-categories'!$A$2:$B$100,MATCH(E1368,'type-categories'!$A$2:$A$100,0),2)&amp;$D$3))),"")&amp;(IF(K1368&lt;&gt;K1367,$C$2&amp;K1368&amp;$K$3&amp;$C$2&amp;" ",(IF(B1368&lt;&gt;B1367,$C$2&amp;K1368&amp;$K$3&amp;$C$2&amp;" ",""))))&amp;(IF(L1368="","",((IF(L1368&lt;&gt;L1367,$D$2&amp;L1368&amp;$L$3&amp;$D$2&amp;" ",IF(B1368&lt;&gt;B1367,$D$2&amp;L1368&amp;$L$3&amp;$D$2&amp;" ",""))))))&amp;(IF(M1368="","",((IF(M1368&lt;&gt;M1367,$E$2&amp;M1368&amp;$E$2&amp;","&amp;" ",IF(B1368&lt;&gt;B1367,$E$2&amp;M1368&amp;$E$2&amp;",",""))))))&amp;(IF(N1368="","",IF(N1368&lt;&gt;N1367,N1368&amp;", ",IF(B1368&lt;&gt;B1367,N1368&amp;", ",""))))&amp;(IF(ISBLANK(O1368),"",(IF(O1368&lt;&gt;O1367,O1368&amp;", ",IF(B1368&lt;&gt;B1367,O1368&amp;", ","")))))&amp;(IF(ISBLANK(P1368),"",(IF(P1368&lt;&gt;P1367,P1368&amp;", ",IF(B1368&lt;&gt;B1367,P1368&amp;", ",IF(Z1368&lt;&gt;Z1367,P1368&amp;", ",""))))))&amp;(IF(ISBLANK(Q1368),"",(IF(Q1368&lt;&gt;Q1367,Q1368&amp;", ",IF(B1368&lt;&gt;B1367,Q1368&amp;", ",IF(Z1368&lt;&gt;Z1367,Q1368&amp;", ",""))))))&amp;(IF(ISBLANK(R1368),"",(IF(R1368&lt;&gt;R1367,R1368&amp;"m, ",IF(B1368&lt;&gt;B1367,R1368&amp;"m, ",IF(Z1368&lt;&gt;Z1367,R1368&amp;"m, ",""))))))&amp;IF(ISBLANK(S1368),"",(IF(B1368&lt;&gt;B1367,S1368&amp;", ",IF(S1368&lt;&gt;S1367,IF((Z1368=Z1367),"same locality "&amp;S1368&amp;", ",S1368&amp;", "),""))))&amp;(IF(ISBLANK(T1368),"",(IF(T1368&lt;&gt;T1367,IF(ISBLANK(F$2),T1368&amp;", ",T1368&amp;" "&amp;F$2&amp;", "),(IF(B1368&lt;&gt;B1367,IF(ISBLANK(F$2),T1368&amp;", ",T1368&amp;" "&amp;F$2&amp;", "),(IF(Z1368&lt;&gt;Z1367,IF(ISBLANK(F$2),T1368&amp;", ",T1368&amp;" "&amp;F$2&amp;", "),IF((U1368&lt;&gt;U1367)*($G$2="Y"),"same collector, ","")))))))))&amp;(IF(ISBLANK(U1368),"",(IF(U1368&lt;&gt;U1367,U1368&amp;", ",(IF(B1368&lt;&gt;B1367,U1368&amp;", ",IF(Z1368&lt;&gt;Z1367,U1368&amp;", ",(IF(T1368&lt;&gt;T1367,IF((T1368&lt;&gt;T1367)*($G$2="Y"),"same date, ", ""),IF((T1368=T1367)*(U1368=U1367)*(S1368&lt;&gt;S1367)*($G$2="Y"),"same collector and date, ", ""))))))))))&amp;(IF(ISBLANK(V1368),"",V1368&amp;", "))&amp;IF((AA1368&lt;&gt;AA1369)*($H$2="y"),AD1368&amp;AE1368,IF((AA1368&lt;&gt;AA1369)*($H$2="m"),AD1368&amp;AG1368,IF(($H$2&lt;&gt;"m")*($H$2&lt;&gt;"Y"),(IF(F1368=0,"",F1368&amp;" "&amp;$F$4&amp;" "))&amp;(IF(G1368=0,"",G1368&amp;" "&amp;$G$4&amp;" "))&amp;(IF(H1368=0,"",H1368&amp;" "&amp;H$4&amp;" "))&amp;(IF(I1368=0,"",I1368&amp;" "&amp;$I$4&amp;" "))&amp;(IF(J1368=0,"",J1368&amp;" "&amp;$J$4&amp;" "))&amp;IF((ISBLANK(C1368)),"","("&amp;C1368&amp;")"),"")))&amp;IF((B1368=B1369)*(K1368=K1369)*(L1368=L1369)*(M1368=M1369),IF(($H$2&lt;&gt;"m")*($H$2&lt;&gt;"Y"), ", ", IF((ISNUMBER(FIND(")",AE1368))), ", ", "")),IF((B1368=B1369)*(K1368=K1369)*(L1368=L1369),"; ",". ")))</f>
        <v/>
      </c>
      <c r="AI1368" s="1"/>
    </row>
    <row r="1369" spans="1:35" x14ac:dyDescent="0.25">
      <c r="A1369" s="3" t="str">
        <f t="shared" si="172"/>
        <v/>
      </c>
      <c r="B1369" s="53" t="str">
        <f t="shared" si="176"/>
        <v/>
      </c>
      <c r="C1369" s="57"/>
      <c r="D1369" s="57"/>
      <c r="E1369" s="57"/>
      <c r="F1369" s="57"/>
      <c r="G1369" s="57"/>
      <c r="H1369" s="57"/>
      <c r="I1369" s="57"/>
      <c r="J1369" s="57"/>
      <c r="K1369" s="57"/>
      <c r="L1369" s="57"/>
      <c r="M1369" s="54"/>
      <c r="N1369" s="57"/>
      <c r="O1369" s="58"/>
      <c r="P1369" s="58"/>
      <c r="Q1369" s="58"/>
      <c r="R1369" s="58"/>
      <c r="S1369" s="54"/>
      <c r="T1369" s="57"/>
      <c r="U1369" s="57"/>
      <c r="V1369" s="57"/>
      <c r="W1369" s="57"/>
      <c r="X1369" s="147" t="str">
        <f>IF(ISBLANK(D1369),"",IF('order-admin-units'!$I$1&lt;&gt;"y", "", IF((K1369="")*(ISBLANK(D1369)=FALSE), 'order-admin-units'!$B$1+1, VLOOKUP(K1369, ordercountry, 2))))</f>
        <v/>
      </c>
      <c r="Y1369" s="147" t="str">
        <f>IF(ISBLANK(D1369),"",IF('order-admin-units'!$I$1&lt;&gt;"y", "", IF(L1369="", 'order-admin-units'!$B$2+1, VLOOKUP(K1369&amp;"@"&amp;L1369, orderadmin, 2))))</f>
        <v/>
      </c>
      <c r="Z1369" s="147" t="str">
        <f t="shared" si="173"/>
        <v/>
      </c>
      <c r="AA1369" s="147" t="str">
        <f t="shared" si="174"/>
        <v/>
      </c>
      <c r="AB1369" s="147" t="str">
        <f t="shared" si="175"/>
        <v/>
      </c>
      <c r="AC1369" s="147" t="str">
        <f t="shared" si="169"/>
        <v/>
      </c>
      <c r="AD1369" s="11" t="str">
        <f t="shared" si="170"/>
        <v/>
      </c>
      <c r="AE1369" s="11" t="str">
        <f t="array" ref="AE1369">IF(ISBLANK(D1369),"",IF(OR($H$2="y",$H$2="m"),IF(AA1369=AA1368,IF(OR(AB1369=$AB$4:$AB1368)=FALSE,AE1368&amp;C1369,AE1368),"("&amp;C1369)&amp;IF(AA1369=AA1370,IF(OR(AB1370=$AB$4:$AB1369)=FALSE,", ",""),") "),""))</f>
        <v/>
      </c>
      <c r="AF1369" s="11" t="str">
        <f t="shared" si="171"/>
        <v/>
      </c>
      <c r="AG1369" s="11" t="str">
        <f t="array" ref="AG1369">IF(ISBLANK(D1369),"",IF(OR($H$2="y",$H$2="m"),IF(AA1369=AA1368,IF(OR(AC1369=$AC$4:$AC1368)=FALSE,AG1368&amp;AF1369,AG1368),"("&amp;AF1369)&amp;IF(AA1369=AA1370,IF(OR(AC1370=$AC$4:$AC1369)=FALSE,", ",""),") "),""))</f>
        <v/>
      </c>
      <c r="AH1369" s="10" t="str">
        <f>IF((ISBLANK(D1369)),"",IF(D1369=D1368,AH1368,"")&amp;IF(B1368&lt;&gt;B1369,((IF(ISBLANK(E1369),$D$3&amp;"Non-type material: "&amp;$D$3,$D$3&amp;INDEX('type-categories'!$A$2:$B$100,MATCH(E1369,'type-categories'!$A$2:$A$100,0),2)&amp;$D$3))),"")&amp;(IF(K1369&lt;&gt;K1368,$C$2&amp;K1369&amp;$K$3&amp;$C$2&amp;" ",(IF(B1369&lt;&gt;B1368,$C$2&amp;K1369&amp;$K$3&amp;$C$2&amp;" ",""))))&amp;(IF(L1369="","",((IF(L1369&lt;&gt;L1368,$D$2&amp;L1369&amp;$L$3&amp;$D$2&amp;" ",IF(B1369&lt;&gt;B1368,$D$2&amp;L1369&amp;$L$3&amp;$D$2&amp;" ",""))))))&amp;(IF(M1369="","",((IF(M1369&lt;&gt;M1368,$E$2&amp;M1369&amp;$E$2&amp;","&amp;" ",IF(B1369&lt;&gt;B1368,$E$2&amp;M1369&amp;$E$2&amp;",",""))))))&amp;(IF(N1369="","",IF(N1369&lt;&gt;N1368,N1369&amp;", ",IF(B1369&lt;&gt;B1368,N1369&amp;", ",""))))&amp;(IF(ISBLANK(O1369),"",(IF(O1369&lt;&gt;O1368,O1369&amp;", ",IF(B1369&lt;&gt;B1368,O1369&amp;", ","")))))&amp;(IF(ISBLANK(P1369),"",(IF(P1369&lt;&gt;P1368,P1369&amp;", ",IF(B1369&lt;&gt;B1368,P1369&amp;", ",IF(Z1369&lt;&gt;Z1368,P1369&amp;", ",""))))))&amp;(IF(ISBLANK(Q1369),"",(IF(Q1369&lt;&gt;Q1368,Q1369&amp;", ",IF(B1369&lt;&gt;B1368,Q1369&amp;", ",IF(Z1369&lt;&gt;Z1368,Q1369&amp;", ",""))))))&amp;(IF(ISBLANK(R1369),"",(IF(R1369&lt;&gt;R1368,R1369&amp;"m, ",IF(B1369&lt;&gt;B1368,R1369&amp;"m, ",IF(Z1369&lt;&gt;Z1368,R1369&amp;"m, ",""))))))&amp;IF(ISBLANK(S1369),"",(IF(B1369&lt;&gt;B1368,S1369&amp;", ",IF(S1369&lt;&gt;S1368,IF((Z1369=Z1368),"same locality "&amp;S1369&amp;", ",S1369&amp;", "),""))))&amp;(IF(ISBLANK(T1369),"",(IF(T1369&lt;&gt;T1368,IF(ISBLANK(F$2),T1369&amp;", ",T1369&amp;" "&amp;F$2&amp;", "),(IF(B1369&lt;&gt;B1368,IF(ISBLANK(F$2),T1369&amp;", ",T1369&amp;" "&amp;F$2&amp;", "),(IF(Z1369&lt;&gt;Z1368,IF(ISBLANK(F$2),T1369&amp;", ",T1369&amp;" "&amp;F$2&amp;", "),IF((U1369&lt;&gt;U1368)*($G$2="Y"),"same collector, ","")))))))))&amp;(IF(ISBLANK(U1369),"",(IF(U1369&lt;&gt;U1368,U1369&amp;", ",(IF(B1369&lt;&gt;B1368,U1369&amp;", ",IF(Z1369&lt;&gt;Z1368,U1369&amp;", ",(IF(T1369&lt;&gt;T1368,IF((T1369&lt;&gt;T1368)*($G$2="Y"),"same date, ", ""),IF((T1369=T1368)*(U1369=U1368)*(S1369&lt;&gt;S1368)*($G$2="Y"),"same collector and date, ", ""))))))))))&amp;(IF(ISBLANK(V1369),"",V1369&amp;", "))&amp;IF((AA1369&lt;&gt;AA1370)*($H$2="y"),AD1369&amp;AE1369,IF((AA1369&lt;&gt;AA1370)*($H$2="m"),AD1369&amp;AG1369,IF(($H$2&lt;&gt;"m")*($H$2&lt;&gt;"Y"),(IF(F1369=0,"",F1369&amp;" "&amp;$F$4&amp;" "))&amp;(IF(G1369=0,"",G1369&amp;" "&amp;$G$4&amp;" "))&amp;(IF(H1369=0,"",H1369&amp;" "&amp;H$4&amp;" "))&amp;(IF(I1369=0,"",I1369&amp;" "&amp;$I$4&amp;" "))&amp;(IF(J1369=0,"",J1369&amp;" "&amp;$J$4&amp;" "))&amp;IF((ISBLANK(C1369)),"","("&amp;C1369&amp;")"),"")))&amp;IF((B1369=B1370)*(K1369=K1370)*(L1369=L1370)*(M1369=M1370),IF(($H$2&lt;&gt;"m")*($H$2&lt;&gt;"Y"), ", ", IF((ISNUMBER(FIND(")",AE1369))), ", ", "")),IF((B1369=B1370)*(K1369=K1370)*(L1369=L1370),"; ",". ")))</f>
        <v/>
      </c>
      <c r="AI1369" s="1"/>
    </row>
    <row r="1370" spans="1:35" x14ac:dyDescent="0.25">
      <c r="A1370" s="3" t="str">
        <f t="shared" si="172"/>
        <v/>
      </c>
      <c r="B1370" s="53" t="str">
        <f t="shared" si="176"/>
        <v/>
      </c>
      <c r="C1370" s="57"/>
      <c r="D1370" s="57"/>
      <c r="E1370" s="57"/>
      <c r="F1370" s="57"/>
      <c r="G1370" s="57"/>
      <c r="H1370" s="57"/>
      <c r="I1370" s="57"/>
      <c r="J1370" s="57"/>
      <c r="K1370" s="57"/>
      <c r="L1370" s="57"/>
      <c r="M1370" s="54"/>
      <c r="N1370" s="57"/>
      <c r="O1370" s="58"/>
      <c r="P1370" s="58"/>
      <c r="Q1370" s="58"/>
      <c r="R1370" s="58"/>
      <c r="S1370" s="54"/>
      <c r="T1370" s="57"/>
      <c r="U1370" s="57"/>
      <c r="V1370" s="57"/>
      <c r="W1370" s="57"/>
      <c r="X1370" s="147" t="str">
        <f>IF(ISBLANK(D1370),"",IF('order-admin-units'!$I$1&lt;&gt;"y", "", IF((K1370="")*(ISBLANK(D1370)=FALSE), 'order-admin-units'!$B$1+1, VLOOKUP(K1370, ordercountry, 2))))</f>
        <v/>
      </c>
      <c r="Y1370" s="147" t="str">
        <f>IF(ISBLANK(D1370),"",IF('order-admin-units'!$I$1&lt;&gt;"y", "", IF(L1370="", 'order-admin-units'!$B$2+1, VLOOKUP(K1370&amp;"@"&amp;L1370, orderadmin, 2))))</f>
        <v/>
      </c>
      <c r="Z1370" s="147" t="str">
        <f t="shared" si="173"/>
        <v/>
      </c>
      <c r="AA1370" s="147" t="str">
        <f t="shared" si="174"/>
        <v/>
      </c>
      <c r="AB1370" s="147" t="str">
        <f t="shared" si="175"/>
        <v/>
      </c>
      <c r="AC1370" s="147" t="str">
        <f t="shared" si="169"/>
        <v/>
      </c>
      <c r="AD1370" s="11" t="str">
        <f t="shared" si="170"/>
        <v/>
      </c>
      <c r="AE1370" s="11" t="str">
        <f t="array" ref="AE1370">IF(ISBLANK(D1370),"",IF(OR($H$2="y",$H$2="m"),IF(AA1370=AA1369,IF(OR(AB1370=$AB$4:$AB1369)=FALSE,AE1369&amp;C1370,AE1369),"("&amp;C1370)&amp;IF(AA1370=AA1371,IF(OR(AB1371=$AB$4:$AB1370)=FALSE,", ",""),") "),""))</f>
        <v/>
      </c>
      <c r="AF1370" s="11" t="str">
        <f t="shared" si="171"/>
        <v/>
      </c>
      <c r="AG1370" s="11" t="str">
        <f t="array" ref="AG1370">IF(ISBLANK(D1370),"",IF(OR($H$2="y",$H$2="m"),IF(AA1370=AA1369,IF(OR(AC1370=$AC$4:$AC1369)=FALSE,AG1369&amp;AF1370,AG1369),"("&amp;AF1370)&amp;IF(AA1370=AA1371,IF(OR(AC1371=$AC$4:$AC1370)=FALSE,", ",""),") "),""))</f>
        <v/>
      </c>
      <c r="AH1370" s="10" t="str">
        <f>IF((ISBLANK(D1370)),"",IF(D1370=D1369,AH1369,"")&amp;IF(B1369&lt;&gt;B1370,((IF(ISBLANK(E1370),$D$3&amp;"Non-type material: "&amp;$D$3,$D$3&amp;INDEX('type-categories'!$A$2:$B$100,MATCH(E1370,'type-categories'!$A$2:$A$100,0),2)&amp;$D$3))),"")&amp;(IF(K1370&lt;&gt;K1369,$C$2&amp;K1370&amp;$K$3&amp;$C$2&amp;" ",(IF(B1370&lt;&gt;B1369,$C$2&amp;K1370&amp;$K$3&amp;$C$2&amp;" ",""))))&amp;(IF(L1370="","",((IF(L1370&lt;&gt;L1369,$D$2&amp;L1370&amp;$L$3&amp;$D$2&amp;" ",IF(B1370&lt;&gt;B1369,$D$2&amp;L1370&amp;$L$3&amp;$D$2&amp;" ",""))))))&amp;(IF(M1370="","",((IF(M1370&lt;&gt;M1369,$E$2&amp;M1370&amp;$E$2&amp;","&amp;" ",IF(B1370&lt;&gt;B1369,$E$2&amp;M1370&amp;$E$2&amp;",",""))))))&amp;(IF(N1370="","",IF(N1370&lt;&gt;N1369,N1370&amp;", ",IF(B1370&lt;&gt;B1369,N1370&amp;", ",""))))&amp;(IF(ISBLANK(O1370),"",(IF(O1370&lt;&gt;O1369,O1370&amp;", ",IF(B1370&lt;&gt;B1369,O1370&amp;", ","")))))&amp;(IF(ISBLANK(P1370),"",(IF(P1370&lt;&gt;P1369,P1370&amp;", ",IF(B1370&lt;&gt;B1369,P1370&amp;", ",IF(Z1370&lt;&gt;Z1369,P1370&amp;", ",""))))))&amp;(IF(ISBLANK(Q1370),"",(IF(Q1370&lt;&gt;Q1369,Q1370&amp;", ",IF(B1370&lt;&gt;B1369,Q1370&amp;", ",IF(Z1370&lt;&gt;Z1369,Q1370&amp;", ",""))))))&amp;(IF(ISBLANK(R1370),"",(IF(R1370&lt;&gt;R1369,R1370&amp;"m, ",IF(B1370&lt;&gt;B1369,R1370&amp;"m, ",IF(Z1370&lt;&gt;Z1369,R1370&amp;"m, ",""))))))&amp;IF(ISBLANK(S1370),"",(IF(B1370&lt;&gt;B1369,S1370&amp;", ",IF(S1370&lt;&gt;S1369,IF((Z1370=Z1369),"same locality "&amp;S1370&amp;", ",S1370&amp;", "),""))))&amp;(IF(ISBLANK(T1370),"",(IF(T1370&lt;&gt;T1369,IF(ISBLANK(F$2),T1370&amp;", ",T1370&amp;" "&amp;F$2&amp;", "),(IF(B1370&lt;&gt;B1369,IF(ISBLANK(F$2),T1370&amp;", ",T1370&amp;" "&amp;F$2&amp;", "),(IF(Z1370&lt;&gt;Z1369,IF(ISBLANK(F$2),T1370&amp;", ",T1370&amp;" "&amp;F$2&amp;", "),IF((U1370&lt;&gt;U1369)*($G$2="Y"),"same collector, ","")))))))))&amp;(IF(ISBLANK(U1370),"",(IF(U1370&lt;&gt;U1369,U1370&amp;", ",(IF(B1370&lt;&gt;B1369,U1370&amp;", ",IF(Z1370&lt;&gt;Z1369,U1370&amp;", ",(IF(T1370&lt;&gt;T1369,IF((T1370&lt;&gt;T1369)*($G$2="Y"),"same date, ", ""),IF((T1370=T1369)*(U1370=U1369)*(S1370&lt;&gt;S1369)*($G$2="Y"),"same collector and date, ", ""))))))))))&amp;(IF(ISBLANK(V1370),"",V1370&amp;", "))&amp;IF((AA1370&lt;&gt;AA1371)*($H$2="y"),AD1370&amp;AE1370,IF((AA1370&lt;&gt;AA1371)*($H$2="m"),AD1370&amp;AG1370,IF(($H$2&lt;&gt;"m")*($H$2&lt;&gt;"Y"),(IF(F1370=0,"",F1370&amp;" "&amp;$F$4&amp;" "))&amp;(IF(G1370=0,"",G1370&amp;" "&amp;$G$4&amp;" "))&amp;(IF(H1370=0,"",H1370&amp;" "&amp;H$4&amp;" "))&amp;(IF(I1370=0,"",I1370&amp;" "&amp;$I$4&amp;" "))&amp;(IF(J1370=0,"",J1370&amp;" "&amp;$J$4&amp;" "))&amp;IF((ISBLANK(C1370)),"","("&amp;C1370&amp;")"),"")))&amp;IF((B1370=B1371)*(K1370=K1371)*(L1370=L1371)*(M1370=M1371),IF(($H$2&lt;&gt;"m")*($H$2&lt;&gt;"Y"), ", ", IF((ISNUMBER(FIND(")",AE1370))), ", ", "")),IF((B1370=B1371)*(K1370=K1371)*(L1370=L1371),"; ",". ")))</f>
        <v/>
      </c>
      <c r="AI1370" s="1"/>
    </row>
    <row r="1371" spans="1:35" x14ac:dyDescent="0.25">
      <c r="A1371" s="3" t="str">
        <f t="shared" si="172"/>
        <v/>
      </c>
      <c r="B1371" s="53" t="str">
        <f t="shared" si="176"/>
        <v/>
      </c>
      <c r="C1371" s="57"/>
      <c r="D1371" s="57"/>
      <c r="E1371" s="57"/>
      <c r="F1371" s="57"/>
      <c r="G1371" s="57"/>
      <c r="H1371" s="57"/>
      <c r="I1371" s="57"/>
      <c r="J1371" s="57"/>
      <c r="K1371" s="57"/>
      <c r="L1371" s="57"/>
      <c r="M1371" s="54"/>
      <c r="N1371" s="57"/>
      <c r="O1371" s="58"/>
      <c r="P1371" s="58"/>
      <c r="Q1371" s="58"/>
      <c r="R1371" s="58"/>
      <c r="S1371" s="54"/>
      <c r="T1371" s="57"/>
      <c r="U1371" s="57"/>
      <c r="V1371" s="57"/>
      <c r="W1371" s="57"/>
      <c r="X1371" s="147" t="str">
        <f>IF(ISBLANK(D1371),"",IF('order-admin-units'!$I$1&lt;&gt;"y", "", IF((K1371="")*(ISBLANK(D1371)=FALSE), 'order-admin-units'!$B$1+1, VLOOKUP(K1371, ordercountry, 2))))</f>
        <v/>
      </c>
      <c r="Y1371" s="147" t="str">
        <f>IF(ISBLANK(D1371),"",IF('order-admin-units'!$I$1&lt;&gt;"y", "", IF(L1371="", 'order-admin-units'!$B$2+1, VLOOKUP(K1371&amp;"@"&amp;L1371, orderadmin, 2))))</f>
        <v/>
      </c>
      <c r="Z1371" s="147" t="str">
        <f t="shared" si="173"/>
        <v/>
      </c>
      <c r="AA1371" s="147" t="str">
        <f t="shared" si="174"/>
        <v/>
      </c>
      <c r="AB1371" s="147" t="str">
        <f t="shared" si="175"/>
        <v/>
      </c>
      <c r="AC1371" s="147" t="str">
        <f t="shared" si="169"/>
        <v/>
      </c>
      <c r="AD1371" s="11" t="str">
        <f t="shared" si="170"/>
        <v/>
      </c>
      <c r="AE1371" s="11" t="str">
        <f t="array" ref="AE1371">IF(ISBLANK(D1371),"",IF(OR($H$2="y",$H$2="m"),IF(AA1371=AA1370,IF(OR(AB1371=$AB$4:$AB1370)=FALSE,AE1370&amp;C1371,AE1370),"("&amp;C1371)&amp;IF(AA1371=AA1372,IF(OR(AB1372=$AB$4:$AB1371)=FALSE,", ",""),") "),""))</f>
        <v/>
      </c>
      <c r="AF1371" s="11" t="str">
        <f t="shared" si="171"/>
        <v/>
      </c>
      <c r="AG1371" s="11" t="str">
        <f t="array" ref="AG1371">IF(ISBLANK(D1371),"",IF(OR($H$2="y",$H$2="m"),IF(AA1371=AA1370,IF(OR(AC1371=$AC$4:$AC1370)=FALSE,AG1370&amp;AF1371,AG1370),"("&amp;AF1371)&amp;IF(AA1371=AA1372,IF(OR(AC1372=$AC$4:$AC1371)=FALSE,", ",""),") "),""))</f>
        <v/>
      </c>
      <c r="AH1371" s="10" t="str">
        <f>IF((ISBLANK(D1371)),"",IF(D1371=D1370,AH1370,"")&amp;IF(B1370&lt;&gt;B1371,((IF(ISBLANK(E1371),$D$3&amp;"Non-type material: "&amp;$D$3,$D$3&amp;INDEX('type-categories'!$A$2:$B$100,MATCH(E1371,'type-categories'!$A$2:$A$100,0),2)&amp;$D$3))),"")&amp;(IF(K1371&lt;&gt;K1370,$C$2&amp;K1371&amp;$K$3&amp;$C$2&amp;" ",(IF(B1371&lt;&gt;B1370,$C$2&amp;K1371&amp;$K$3&amp;$C$2&amp;" ",""))))&amp;(IF(L1371="","",((IF(L1371&lt;&gt;L1370,$D$2&amp;L1371&amp;$L$3&amp;$D$2&amp;" ",IF(B1371&lt;&gt;B1370,$D$2&amp;L1371&amp;$L$3&amp;$D$2&amp;" ",""))))))&amp;(IF(M1371="","",((IF(M1371&lt;&gt;M1370,$E$2&amp;M1371&amp;$E$2&amp;","&amp;" ",IF(B1371&lt;&gt;B1370,$E$2&amp;M1371&amp;$E$2&amp;",",""))))))&amp;(IF(N1371="","",IF(N1371&lt;&gt;N1370,N1371&amp;", ",IF(B1371&lt;&gt;B1370,N1371&amp;", ",""))))&amp;(IF(ISBLANK(O1371),"",(IF(O1371&lt;&gt;O1370,O1371&amp;", ",IF(B1371&lt;&gt;B1370,O1371&amp;", ","")))))&amp;(IF(ISBLANK(P1371),"",(IF(P1371&lt;&gt;P1370,P1371&amp;", ",IF(B1371&lt;&gt;B1370,P1371&amp;", ",IF(Z1371&lt;&gt;Z1370,P1371&amp;", ",""))))))&amp;(IF(ISBLANK(Q1371),"",(IF(Q1371&lt;&gt;Q1370,Q1371&amp;", ",IF(B1371&lt;&gt;B1370,Q1371&amp;", ",IF(Z1371&lt;&gt;Z1370,Q1371&amp;", ",""))))))&amp;(IF(ISBLANK(R1371),"",(IF(R1371&lt;&gt;R1370,R1371&amp;"m, ",IF(B1371&lt;&gt;B1370,R1371&amp;"m, ",IF(Z1371&lt;&gt;Z1370,R1371&amp;"m, ",""))))))&amp;IF(ISBLANK(S1371),"",(IF(B1371&lt;&gt;B1370,S1371&amp;", ",IF(S1371&lt;&gt;S1370,IF((Z1371=Z1370),"same locality "&amp;S1371&amp;", ",S1371&amp;", "),""))))&amp;(IF(ISBLANK(T1371),"",(IF(T1371&lt;&gt;T1370,IF(ISBLANK(F$2),T1371&amp;", ",T1371&amp;" "&amp;F$2&amp;", "),(IF(B1371&lt;&gt;B1370,IF(ISBLANK(F$2),T1371&amp;", ",T1371&amp;" "&amp;F$2&amp;", "),(IF(Z1371&lt;&gt;Z1370,IF(ISBLANK(F$2),T1371&amp;", ",T1371&amp;" "&amp;F$2&amp;", "),IF((U1371&lt;&gt;U1370)*($G$2="Y"),"same collector, ","")))))))))&amp;(IF(ISBLANK(U1371),"",(IF(U1371&lt;&gt;U1370,U1371&amp;", ",(IF(B1371&lt;&gt;B1370,U1371&amp;", ",IF(Z1371&lt;&gt;Z1370,U1371&amp;", ",(IF(T1371&lt;&gt;T1370,IF((T1371&lt;&gt;T1370)*($G$2="Y"),"same date, ", ""),IF((T1371=T1370)*(U1371=U1370)*(S1371&lt;&gt;S1370)*($G$2="Y"),"same collector and date, ", ""))))))))))&amp;(IF(ISBLANK(V1371),"",V1371&amp;", "))&amp;IF((AA1371&lt;&gt;AA1372)*($H$2="y"),AD1371&amp;AE1371,IF((AA1371&lt;&gt;AA1372)*($H$2="m"),AD1371&amp;AG1371,IF(($H$2&lt;&gt;"m")*($H$2&lt;&gt;"Y"),(IF(F1371=0,"",F1371&amp;" "&amp;$F$4&amp;" "))&amp;(IF(G1371=0,"",G1371&amp;" "&amp;$G$4&amp;" "))&amp;(IF(H1371=0,"",H1371&amp;" "&amp;H$4&amp;" "))&amp;(IF(I1371=0,"",I1371&amp;" "&amp;$I$4&amp;" "))&amp;(IF(J1371=0,"",J1371&amp;" "&amp;$J$4&amp;" "))&amp;IF((ISBLANK(C1371)),"","("&amp;C1371&amp;")"),"")))&amp;IF((B1371=B1372)*(K1371=K1372)*(L1371=L1372)*(M1371=M1372),IF(($H$2&lt;&gt;"m")*($H$2&lt;&gt;"Y"), ", ", IF((ISNUMBER(FIND(")",AE1371))), ", ", "")),IF((B1371=B1372)*(K1371=K1372)*(L1371=L1372),"; ",". ")))</f>
        <v/>
      </c>
      <c r="AI1371" s="1"/>
    </row>
    <row r="1372" spans="1:35" x14ac:dyDescent="0.25">
      <c r="A1372" s="3" t="str">
        <f t="shared" si="172"/>
        <v/>
      </c>
      <c r="B1372" s="53" t="str">
        <f t="shared" si="176"/>
        <v/>
      </c>
      <c r="C1372" s="54"/>
      <c r="D1372" s="55"/>
      <c r="E1372" s="55"/>
      <c r="F1372" s="54"/>
      <c r="G1372" s="54"/>
      <c r="H1372" s="54"/>
      <c r="I1372" s="54"/>
      <c r="J1372" s="54"/>
      <c r="K1372" s="54"/>
      <c r="L1372" s="54"/>
      <c r="M1372" s="57"/>
      <c r="N1372" s="54"/>
      <c r="O1372" s="54"/>
      <c r="P1372" s="54"/>
      <c r="Q1372" s="54"/>
      <c r="R1372" s="54"/>
      <c r="S1372" s="54"/>
      <c r="T1372" s="54"/>
      <c r="U1372" s="54"/>
      <c r="V1372" s="54"/>
      <c r="W1372" s="54"/>
      <c r="X1372" s="147" t="str">
        <f>IF(ISBLANK(D1372),"",IF('order-admin-units'!$I$1&lt;&gt;"y", "", IF((K1372="")*(ISBLANK(D1372)=FALSE), 'order-admin-units'!$B$1+1, VLOOKUP(K1372, ordercountry, 2))))</f>
        <v/>
      </c>
      <c r="Y1372" s="147" t="str">
        <f>IF(ISBLANK(D1372),"",IF('order-admin-units'!$I$1&lt;&gt;"y", "", IF(L1372="", 'order-admin-units'!$B$2+1, VLOOKUP(K1372&amp;"@"&amp;L1372, orderadmin, 2))))</f>
        <v/>
      </c>
      <c r="Z1372" s="147" t="str">
        <f t="shared" si="173"/>
        <v/>
      </c>
      <c r="AA1372" s="147" t="str">
        <f t="shared" si="174"/>
        <v/>
      </c>
      <c r="AB1372" s="147" t="str">
        <f t="shared" si="175"/>
        <v/>
      </c>
      <c r="AC1372" s="147" t="str">
        <f t="shared" si="169"/>
        <v/>
      </c>
      <c r="AD1372" s="11" t="str">
        <f t="shared" si="170"/>
        <v/>
      </c>
      <c r="AE1372" s="11" t="str">
        <f t="array" ref="AE1372">IF(ISBLANK(D1372),"",IF(OR($H$2="y",$H$2="m"),IF(AA1372=AA1371,IF(OR(AB1372=$AB$4:$AB1371)=FALSE,AE1371&amp;C1372,AE1371),"("&amp;C1372)&amp;IF(AA1372=AA1373,IF(OR(AB1373=$AB$4:$AB1372)=FALSE,", ",""),") "),""))</f>
        <v/>
      </c>
      <c r="AF1372" s="11" t="str">
        <f t="shared" si="171"/>
        <v/>
      </c>
      <c r="AG1372" s="11" t="str">
        <f t="array" ref="AG1372">IF(ISBLANK(D1372),"",IF(OR($H$2="y",$H$2="m"),IF(AA1372=AA1371,IF(OR(AC1372=$AC$4:$AC1371)=FALSE,AG1371&amp;AF1372,AG1371),"("&amp;AF1372)&amp;IF(AA1372=AA1373,IF(OR(AC1373=$AC$4:$AC1372)=FALSE,", ",""),") "),""))</f>
        <v/>
      </c>
      <c r="AH1372" s="10" t="str">
        <f>IF((ISBLANK(D1372)),"",IF(D1372=D1371,AH1371,"")&amp;IF(B1371&lt;&gt;B1372,((IF(ISBLANK(E1372),$D$3&amp;"Non-type material: "&amp;$D$3,$D$3&amp;INDEX('type-categories'!$A$2:$B$100,MATCH(E1372,'type-categories'!$A$2:$A$100,0),2)&amp;$D$3))),"")&amp;(IF(K1372&lt;&gt;K1371,$C$2&amp;K1372&amp;$K$3&amp;$C$2&amp;" ",(IF(B1372&lt;&gt;B1371,$C$2&amp;K1372&amp;$K$3&amp;$C$2&amp;" ",""))))&amp;(IF(L1372="","",((IF(L1372&lt;&gt;L1371,$D$2&amp;L1372&amp;$L$3&amp;$D$2&amp;" ",IF(B1372&lt;&gt;B1371,$D$2&amp;L1372&amp;$L$3&amp;$D$2&amp;" ",""))))))&amp;(IF(M1372="","",((IF(M1372&lt;&gt;M1371,$E$2&amp;M1372&amp;$E$2&amp;","&amp;" ",IF(B1372&lt;&gt;B1371,$E$2&amp;M1372&amp;$E$2&amp;",",""))))))&amp;(IF(N1372="","",IF(N1372&lt;&gt;N1371,N1372&amp;", ",IF(B1372&lt;&gt;B1371,N1372&amp;", ",""))))&amp;(IF(ISBLANK(O1372),"",(IF(O1372&lt;&gt;O1371,O1372&amp;", ",IF(B1372&lt;&gt;B1371,O1372&amp;", ","")))))&amp;(IF(ISBLANK(P1372),"",(IF(P1372&lt;&gt;P1371,P1372&amp;", ",IF(B1372&lt;&gt;B1371,P1372&amp;", ",IF(Z1372&lt;&gt;Z1371,P1372&amp;", ",""))))))&amp;(IF(ISBLANK(Q1372),"",(IF(Q1372&lt;&gt;Q1371,Q1372&amp;", ",IF(B1372&lt;&gt;B1371,Q1372&amp;", ",IF(Z1372&lt;&gt;Z1371,Q1372&amp;", ",""))))))&amp;(IF(ISBLANK(R1372),"",(IF(R1372&lt;&gt;R1371,R1372&amp;"m, ",IF(B1372&lt;&gt;B1371,R1372&amp;"m, ",IF(Z1372&lt;&gt;Z1371,R1372&amp;"m, ",""))))))&amp;IF(ISBLANK(S1372),"",(IF(B1372&lt;&gt;B1371,S1372&amp;", ",IF(S1372&lt;&gt;S1371,IF((Z1372=Z1371),"same locality "&amp;S1372&amp;", ",S1372&amp;", "),""))))&amp;(IF(ISBLANK(T1372),"",(IF(T1372&lt;&gt;T1371,IF(ISBLANK(F$2),T1372&amp;", ",T1372&amp;" "&amp;F$2&amp;", "),(IF(B1372&lt;&gt;B1371,IF(ISBLANK(F$2),T1372&amp;", ",T1372&amp;" "&amp;F$2&amp;", "),(IF(Z1372&lt;&gt;Z1371,IF(ISBLANK(F$2),T1372&amp;", ",T1372&amp;" "&amp;F$2&amp;", "),IF((U1372&lt;&gt;U1371)*($G$2="Y"),"same collector, ","")))))))))&amp;(IF(ISBLANK(U1372),"",(IF(U1372&lt;&gt;U1371,U1372&amp;", ",(IF(B1372&lt;&gt;B1371,U1372&amp;", ",IF(Z1372&lt;&gt;Z1371,U1372&amp;", ",(IF(T1372&lt;&gt;T1371,IF((T1372&lt;&gt;T1371)*($G$2="Y"),"same date, ", ""),IF((T1372=T1371)*(U1372=U1371)*(S1372&lt;&gt;S1371)*($G$2="Y"),"same collector and date, ", ""))))))))))&amp;(IF(ISBLANK(V1372),"",V1372&amp;", "))&amp;IF((AA1372&lt;&gt;AA1373)*($H$2="y"),AD1372&amp;AE1372,IF((AA1372&lt;&gt;AA1373)*($H$2="m"),AD1372&amp;AG1372,IF(($H$2&lt;&gt;"m")*($H$2&lt;&gt;"Y"),(IF(F1372=0,"",F1372&amp;" "&amp;$F$4&amp;" "))&amp;(IF(G1372=0,"",G1372&amp;" "&amp;$G$4&amp;" "))&amp;(IF(H1372=0,"",H1372&amp;" "&amp;H$4&amp;" "))&amp;(IF(I1372=0,"",I1372&amp;" "&amp;$I$4&amp;" "))&amp;(IF(J1372=0,"",J1372&amp;" "&amp;$J$4&amp;" "))&amp;IF((ISBLANK(C1372)),"","("&amp;C1372&amp;")"),"")))&amp;IF((B1372=B1373)*(K1372=K1373)*(L1372=L1373)*(M1372=M1373),IF(($H$2&lt;&gt;"m")*($H$2&lt;&gt;"Y"), ", ", IF((ISNUMBER(FIND(")",AE1372))), ", ", "")),IF((B1372=B1373)*(K1372=K1373)*(L1372=L1373),"; ",". ")))</f>
        <v/>
      </c>
      <c r="AI1372" s="1"/>
    </row>
    <row r="1373" spans="1:35" x14ac:dyDescent="0.25">
      <c r="A1373" s="3" t="str">
        <f t="shared" si="172"/>
        <v/>
      </c>
      <c r="B1373" s="53" t="str">
        <f t="shared" si="176"/>
        <v/>
      </c>
      <c r="C1373" s="54"/>
      <c r="D1373" s="55"/>
      <c r="E1373" s="55"/>
      <c r="F1373" s="54"/>
      <c r="G1373" s="54"/>
      <c r="H1373" s="54"/>
      <c r="I1373" s="54"/>
      <c r="J1373" s="54"/>
      <c r="K1373" s="54"/>
      <c r="L1373" s="54"/>
      <c r="M1373" s="57"/>
      <c r="N1373" s="54"/>
      <c r="O1373" s="54"/>
      <c r="P1373" s="54"/>
      <c r="Q1373" s="54"/>
      <c r="R1373" s="54"/>
      <c r="S1373" s="54"/>
      <c r="T1373" s="54"/>
      <c r="U1373" s="54"/>
      <c r="V1373" s="54"/>
      <c r="W1373" s="54"/>
      <c r="X1373" s="147" t="str">
        <f>IF(ISBLANK(D1373),"",IF('order-admin-units'!$I$1&lt;&gt;"y", "", IF((K1373="")*(ISBLANK(D1373)=FALSE), 'order-admin-units'!$B$1+1, VLOOKUP(K1373, ordercountry, 2))))</f>
        <v/>
      </c>
      <c r="Y1373" s="147" t="str">
        <f>IF(ISBLANK(D1373),"",IF('order-admin-units'!$I$1&lt;&gt;"y", "", IF(L1373="", 'order-admin-units'!$B$2+1, VLOOKUP(K1373&amp;"@"&amp;L1373, orderadmin, 2))))</f>
        <v/>
      </c>
      <c r="Z1373" s="147" t="str">
        <f t="shared" si="173"/>
        <v/>
      </c>
      <c r="AA1373" s="147" t="str">
        <f t="shared" si="174"/>
        <v/>
      </c>
      <c r="AB1373" s="147" t="str">
        <f t="shared" si="175"/>
        <v/>
      </c>
      <c r="AC1373" s="147" t="str">
        <f t="shared" si="169"/>
        <v/>
      </c>
      <c r="AD1373" s="11" t="str">
        <f t="shared" si="170"/>
        <v/>
      </c>
      <c r="AE1373" s="11" t="str">
        <f t="array" ref="AE1373">IF(ISBLANK(D1373),"",IF(OR($H$2="y",$H$2="m"),IF(AA1373=AA1372,IF(OR(AB1373=$AB$4:$AB1372)=FALSE,AE1372&amp;C1373,AE1372),"("&amp;C1373)&amp;IF(AA1373=AA1374,IF(OR(AB1374=$AB$4:$AB1373)=FALSE,", ",""),") "),""))</f>
        <v/>
      </c>
      <c r="AF1373" s="11" t="str">
        <f t="shared" si="171"/>
        <v/>
      </c>
      <c r="AG1373" s="11" t="str">
        <f t="array" ref="AG1373">IF(ISBLANK(D1373),"",IF(OR($H$2="y",$H$2="m"),IF(AA1373=AA1372,IF(OR(AC1373=$AC$4:$AC1372)=FALSE,AG1372&amp;AF1373,AG1372),"("&amp;AF1373)&amp;IF(AA1373=AA1374,IF(OR(AC1374=$AC$4:$AC1373)=FALSE,", ",""),") "),""))</f>
        <v/>
      </c>
      <c r="AH1373" s="10" t="str">
        <f>IF((ISBLANK(D1373)),"",IF(D1373=D1372,AH1372,"")&amp;IF(B1372&lt;&gt;B1373,((IF(ISBLANK(E1373),$D$3&amp;"Non-type material: "&amp;$D$3,$D$3&amp;INDEX('type-categories'!$A$2:$B$100,MATCH(E1373,'type-categories'!$A$2:$A$100,0),2)&amp;$D$3))),"")&amp;(IF(K1373&lt;&gt;K1372,$C$2&amp;K1373&amp;$K$3&amp;$C$2&amp;" ",(IF(B1373&lt;&gt;B1372,$C$2&amp;K1373&amp;$K$3&amp;$C$2&amp;" ",""))))&amp;(IF(L1373="","",((IF(L1373&lt;&gt;L1372,$D$2&amp;L1373&amp;$L$3&amp;$D$2&amp;" ",IF(B1373&lt;&gt;B1372,$D$2&amp;L1373&amp;$L$3&amp;$D$2&amp;" ",""))))))&amp;(IF(M1373="","",((IF(M1373&lt;&gt;M1372,$E$2&amp;M1373&amp;$E$2&amp;","&amp;" ",IF(B1373&lt;&gt;B1372,$E$2&amp;M1373&amp;$E$2&amp;",",""))))))&amp;(IF(N1373="","",IF(N1373&lt;&gt;N1372,N1373&amp;", ",IF(B1373&lt;&gt;B1372,N1373&amp;", ",""))))&amp;(IF(ISBLANK(O1373),"",(IF(O1373&lt;&gt;O1372,O1373&amp;", ",IF(B1373&lt;&gt;B1372,O1373&amp;", ","")))))&amp;(IF(ISBLANK(P1373),"",(IF(P1373&lt;&gt;P1372,P1373&amp;", ",IF(B1373&lt;&gt;B1372,P1373&amp;", ",IF(Z1373&lt;&gt;Z1372,P1373&amp;", ",""))))))&amp;(IF(ISBLANK(Q1373),"",(IF(Q1373&lt;&gt;Q1372,Q1373&amp;", ",IF(B1373&lt;&gt;B1372,Q1373&amp;", ",IF(Z1373&lt;&gt;Z1372,Q1373&amp;", ",""))))))&amp;(IF(ISBLANK(R1373),"",(IF(R1373&lt;&gt;R1372,R1373&amp;"m, ",IF(B1373&lt;&gt;B1372,R1373&amp;"m, ",IF(Z1373&lt;&gt;Z1372,R1373&amp;"m, ",""))))))&amp;IF(ISBLANK(S1373),"",(IF(B1373&lt;&gt;B1372,S1373&amp;", ",IF(S1373&lt;&gt;S1372,IF((Z1373=Z1372),"same locality "&amp;S1373&amp;", ",S1373&amp;", "),""))))&amp;(IF(ISBLANK(T1373),"",(IF(T1373&lt;&gt;T1372,IF(ISBLANK(F$2),T1373&amp;", ",T1373&amp;" "&amp;F$2&amp;", "),(IF(B1373&lt;&gt;B1372,IF(ISBLANK(F$2),T1373&amp;", ",T1373&amp;" "&amp;F$2&amp;", "),(IF(Z1373&lt;&gt;Z1372,IF(ISBLANK(F$2),T1373&amp;", ",T1373&amp;" "&amp;F$2&amp;", "),IF((U1373&lt;&gt;U1372)*($G$2="Y"),"same collector, ","")))))))))&amp;(IF(ISBLANK(U1373),"",(IF(U1373&lt;&gt;U1372,U1373&amp;", ",(IF(B1373&lt;&gt;B1372,U1373&amp;", ",IF(Z1373&lt;&gt;Z1372,U1373&amp;", ",(IF(T1373&lt;&gt;T1372,IF((T1373&lt;&gt;T1372)*($G$2="Y"),"same date, ", ""),IF((T1373=T1372)*(U1373=U1372)*(S1373&lt;&gt;S1372)*($G$2="Y"),"same collector and date, ", ""))))))))))&amp;(IF(ISBLANK(V1373),"",V1373&amp;", "))&amp;IF((AA1373&lt;&gt;AA1374)*($H$2="y"),AD1373&amp;AE1373,IF((AA1373&lt;&gt;AA1374)*($H$2="m"),AD1373&amp;AG1373,IF(($H$2&lt;&gt;"m")*($H$2&lt;&gt;"Y"),(IF(F1373=0,"",F1373&amp;" "&amp;$F$4&amp;" "))&amp;(IF(G1373=0,"",G1373&amp;" "&amp;$G$4&amp;" "))&amp;(IF(H1373=0,"",H1373&amp;" "&amp;H$4&amp;" "))&amp;(IF(I1373=0,"",I1373&amp;" "&amp;$I$4&amp;" "))&amp;(IF(J1373=0,"",J1373&amp;" "&amp;$J$4&amp;" "))&amp;IF((ISBLANK(C1373)),"","("&amp;C1373&amp;")"),"")))&amp;IF((B1373=B1374)*(K1373=K1374)*(L1373=L1374)*(M1373=M1374),IF(($H$2&lt;&gt;"m")*($H$2&lt;&gt;"Y"), ", ", IF((ISNUMBER(FIND(")",AE1373))), ", ", "")),IF((B1373=B1374)*(K1373=K1374)*(L1373=L1374),"; ",". ")))</f>
        <v/>
      </c>
      <c r="AI1373" s="1"/>
    </row>
    <row r="1374" spans="1:35" x14ac:dyDescent="0.25">
      <c r="A1374" s="3" t="str">
        <f t="shared" si="172"/>
        <v/>
      </c>
      <c r="B1374" s="53" t="str">
        <f t="shared" si="176"/>
        <v/>
      </c>
      <c r="C1374" s="54"/>
      <c r="D1374" s="55"/>
      <c r="E1374" s="55"/>
      <c r="F1374" s="54"/>
      <c r="G1374" s="54"/>
      <c r="H1374" s="54"/>
      <c r="I1374" s="54"/>
      <c r="J1374" s="54"/>
      <c r="K1374" s="54"/>
      <c r="L1374" s="54"/>
      <c r="M1374" s="57"/>
      <c r="N1374" s="54"/>
      <c r="O1374" s="54"/>
      <c r="P1374" s="54"/>
      <c r="Q1374" s="54"/>
      <c r="R1374" s="54"/>
      <c r="S1374" s="54"/>
      <c r="T1374" s="54"/>
      <c r="U1374" s="54"/>
      <c r="V1374" s="54"/>
      <c r="W1374" s="54"/>
      <c r="X1374" s="147" t="str">
        <f>IF(ISBLANK(D1374),"",IF('order-admin-units'!$I$1&lt;&gt;"y", "", IF((K1374="")*(ISBLANK(D1374)=FALSE), 'order-admin-units'!$B$1+1, VLOOKUP(K1374, ordercountry, 2))))</f>
        <v/>
      </c>
      <c r="Y1374" s="147" t="str">
        <f>IF(ISBLANK(D1374),"",IF('order-admin-units'!$I$1&lt;&gt;"y", "", IF(L1374="", 'order-admin-units'!$B$2+1, VLOOKUP(K1374&amp;"@"&amp;L1374, orderadmin, 2))))</f>
        <v/>
      </c>
      <c r="Z1374" s="147" t="str">
        <f t="shared" si="173"/>
        <v/>
      </c>
      <c r="AA1374" s="147" t="str">
        <f t="shared" si="174"/>
        <v/>
      </c>
      <c r="AB1374" s="147" t="str">
        <f t="shared" si="175"/>
        <v/>
      </c>
      <c r="AC1374" s="147" t="str">
        <f t="shared" si="169"/>
        <v/>
      </c>
      <c r="AD1374" s="11" t="str">
        <f t="shared" si="170"/>
        <v/>
      </c>
      <c r="AE1374" s="11" t="str">
        <f t="array" ref="AE1374">IF(ISBLANK(D1374),"",IF(OR($H$2="y",$H$2="m"),IF(AA1374=AA1373,IF(OR(AB1374=$AB$4:$AB1373)=FALSE,AE1373&amp;C1374,AE1373),"("&amp;C1374)&amp;IF(AA1374=AA1375,IF(OR(AB1375=$AB$4:$AB1374)=FALSE,", ",""),") "),""))</f>
        <v/>
      </c>
      <c r="AF1374" s="11" t="str">
        <f t="shared" si="171"/>
        <v/>
      </c>
      <c r="AG1374" s="11" t="str">
        <f t="array" ref="AG1374">IF(ISBLANK(D1374),"",IF(OR($H$2="y",$H$2="m"),IF(AA1374=AA1373,IF(OR(AC1374=$AC$4:$AC1373)=FALSE,AG1373&amp;AF1374,AG1373),"("&amp;AF1374)&amp;IF(AA1374=AA1375,IF(OR(AC1375=$AC$4:$AC1374)=FALSE,", ",""),") "),""))</f>
        <v/>
      </c>
      <c r="AH1374" s="10" t="str">
        <f>IF((ISBLANK(D1374)),"",IF(D1374=D1373,AH1373,"")&amp;IF(B1373&lt;&gt;B1374,((IF(ISBLANK(E1374),$D$3&amp;"Non-type material: "&amp;$D$3,$D$3&amp;INDEX('type-categories'!$A$2:$B$100,MATCH(E1374,'type-categories'!$A$2:$A$100,0),2)&amp;$D$3))),"")&amp;(IF(K1374&lt;&gt;K1373,$C$2&amp;K1374&amp;$K$3&amp;$C$2&amp;" ",(IF(B1374&lt;&gt;B1373,$C$2&amp;K1374&amp;$K$3&amp;$C$2&amp;" ",""))))&amp;(IF(L1374="","",((IF(L1374&lt;&gt;L1373,$D$2&amp;L1374&amp;$L$3&amp;$D$2&amp;" ",IF(B1374&lt;&gt;B1373,$D$2&amp;L1374&amp;$L$3&amp;$D$2&amp;" ",""))))))&amp;(IF(M1374="","",((IF(M1374&lt;&gt;M1373,$E$2&amp;M1374&amp;$E$2&amp;","&amp;" ",IF(B1374&lt;&gt;B1373,$E$2&amp;M1374&amp;$E$2&amp;",",""))))))&amp;(IF(N1374="","",IF(N1374&lt;&gt;N1373,N1374&amp;", ",IF(B1374&lt;&gt;B1373,N1374&amp;", ",""))))&amp;(IF(ISBLANK(O1374),"",(IF(O1374&lt;&gt;O1373,O1374&amp;", ",IF(B1374&lt;&gt;B1373,O1374&amp;", ","")))))&amp;(IF(ISBLANK(P1374),"",(IF(P1374&lt;&gt;P1373,P1374&amp;", ",IF(B1374&lt;&gt;B1373,P1374&amp;", ",IF(Z1374&lt;&gt;Z1373,P1374&amp;", ",""))))))&amp;(IF(ISBLANK(Q1374),"",(IF(Q1374&lt;&gt;Q1373,Q1374&amp;", ",IF(B1374&lt;&gt;B1373,Q1374&amp;", ",IF(Z1374&lt;&gt;Z1373,Q1374&amp;", ",""))))))&amp;(IF(ISBLANK(R1374),"",(IF(R1374&lt;&gt;R1373,R1374&amp;"m, ",IF(B1374&lt;&gt;B1373,R1374&amp;"m, ",IF(Z1374&lt;&gt;Z1373,R1374&amp;"m, ",""))))))&amp;IF(ISBLANK(S1374),"",(IF(B1374&lt;&gt;B1373,S1374&amp;", ",IF(S1374&lt;&gt;S1373,IF((Z1374=Z1373),"same locality "&amp;S1374&amp;", ",S1374&amp;", "),""))))&amp;(IF(ISBLANK(T1374),"",(IF(T1374&lt;&gt;T1373,IF(ISBLANK(F$2),T1374&amp;", ",T1374&amp;" "&amp;F$2&amp;", "),(IF(B1374&lt;&gt;B1373,IF(ISBLANK(F$2),T1374&amp;", ",T1374&amp;" "&amp;F$2&amp;", "),(IF(Z1374&lt;&gt;Z1373,IF(ISBLANK(F$2),T1374&amp;", ",T1374&amp;" "&amp;F$2&amp;", "),IF((U1374&lt;&gt;U1373)*($G$2="Y"),"same collector, ","")))))))))&amp;(IF(ISBLANK(U1374),"",(IF(U1374&lt;&gt;U1373,U1374&amp;", ",(IF(B1374&lt;&gt;B1373,U1374&amp;", ",IF(Z1374&lt;&gt;Z1373,U1374&amp;", ",(IF(T1374&lt;&gt;T1373,IF((T1374&lt;&gt;T1373)*($G$2="Y"),"same date, ", ""),IF((T1374=T1373)*(U1374=U1373)*(S1374&lt;&gt;S1373)*($G$2="Y"),"same collector and date, ", ""))))))))))&amp;(IF(ISBLANK(V1374),"",V1374&amp;", "))&amp;IF((AA1374&lt;&gt;AA1375)*($H$2="y"),AD1374&amp;AE1374,IF((AA1374&lt;&gt;AA1375)*($H$2="m"),AD1374&amp;AG1374,IF(($H$2&lt;&gt;"m")*($H$2&lt;&gt;"Y"),(IF(F1374=0,"",F1374&amp;" "&amp;$F$4&amp;" "))&amp;(IF(G1374=0,"",G1374&amp;" "&amp;$G$4&amp;" "))&amp;(IF(H1374=0,"",H1374&amp;" "&amp;H$4&amp;" "))&amp;(IF(I1374=0,"",I1374&amp;" "&amp;$I$4&amp;" "))&amp;(IF(J1374=0,"",J1374&amp;" "&amp;$J$4&amp;" "))&amp;IF((ISBLANK(C1374)),"","("&amp;C1374&amp;")"),"")))&amp;IF((B1374=B1375)*(K1374=K1375)*(L1374=L1375)*(M1374=M1375),IF(($H$2&lt;&gt;"m")*($H$2&lt;&gt;"Y"), ", ", IF((ISNUMBER(FIND(")",AE1374))), ", ", "")),IF((B1374=B1375)*(K1374=K1375)*(L1374=L1375),"; ",". ")))</f>
        <v/>
      </c>
      <c r="AI1374" s="1"/>
    </row>
    <row r="1375" spans="1:35" x14ac:dyDescent="0.25">
      <c r="A1375" s="3" t="str">
        <f t="shared" si="172"/>
        <v/>
      </c>
      <c r="B1375" s="53" t="str">
        <f t="shared" si="176"/>
        <v/>
      </c>
      <c r="C1375" s="54"/>
      <c r="D1375" s="55"/>
      <c r="E1375" s="55"/>
      <c r="F1375" s="54"/>
      <c r="G1375" s="54"/>
      <c r="H1375" s="54"/>
      <c r="I1375" s="54"/>
      <c r="J1375" s="54"/>
      <c r="K1375" s="54"/>
      <c r="L1375" s="54"/>
      <c r="M1375" s="57"/>
      <c r="N1375" s="54"/>
      <c r="O1375" s="54"/>
      <c r="P1375" s="54"/>
      <c r="Q1375" s="54"/>
      <c r="R1375" s="54"/>
      <c r="S1375" s="54"/>
      <c r="T1375" s="54"/>
      <c r="U1375" s="54"/>
      <c r="V1375" s="54"/>
      <c r="W1375" s="54"/>
      <c r="X1375" s="147" t="str">
        <f>IF(ISBLANK(D1375),"",IF('order-admin-units'!$I$1&lt;&gt;"y", "", IF((K1375="")*(ISBLANK(D1375)=FALSE), 'order-admin-units'!$B$1+1, VLOOKUP(K1375, ordercountry, 2))))</f>
        <v/>
      </c>
      <c r="Y1375" s="147" t="str">
        <f>IF(ISBLANK(D1375),"",IF('order-admin-units'!$I$1&lt;&gt;"y", "", IF(L1375="", 'order-admin-units'!$B$2+1, VLOOKUP(K1375&amp;"@"&amp;L1375, orderadmin, 2))))</f>
        <v/>
      </c>
      <c r="Z1375" s="147" t="str">
        <f t="shared" si="173"/>
        <v/>
      </c>
      <c r="AA1375" s="147" t="str">
        <f t="shared" si="174"/>
        <v/>
      </c>
      <c r="AB1375" s="147" t="str">
        <f t="shared" si="175"/>
        <v/>
      </c>
      <c r="AC1375" s="147" t="str">
        <f t="shared" si="169"/>
        <v/>
      </c>
      <c r="AD1375" s="11" t="str">
        <f t="shared" si="170"/>
        <v/>
      </c>
      <c r="AE1375" s="11" t="str">
        <f t="array" ref="AE1375">IF(ISBLANK(D1375),"",IF(OR($H$2="y",$H$2="m"),IF(AA1375=AA1374,IF(OR(AB1375=$AB$4:$AB1374)=FALSE,AE1374&amp;C1375,AE1374),"("&amp;C1375)&amp;IF(AA1375=AA1376,IF(OR(AB1376=$AB$4:$AB1375)=FALSE,", ",""),") "),""))</f>
        <v/>
      </c>
      <c r="AF1375" s="11" t="str">
        <f t="shared" si="171"/>
        <v/>
      </c>
      <c r="AG1375" s="11" t="str">
        <f t="array" ref="AG1375">IF(ISBLANK(D1375),"",IF(OR($H$2="y",$H$2="m"),IF(AA1375=AA1374,IF(OR(AC1375=$AC$4:$AC1374)=FALSE,AG1374&amp;AF1375,AG1374),"("&amp;AF1375)&amp;IF(AA1375=AA1376,IF(OR(AC1376=$AC$4:$AC1375)=FALSE,", ",""),") "),""))</f>
        <v/>
      </c>
      <c r="AH1375" s="10" t="str">
        <f>IF((ISBLANK(D1375)),"",IF(D1375=D1374,AH1374,"")&amp;IF(B1374&lt;&gt;B1375,((IF(ISBLANK(E1375),$D$3&amp;"Non-type material: "&amp;$D$3,$D$3&amp;INDEX('type-categories'!$A$2:$B$100,MATCH(E1375,'type-categories'!$A$2:$A$100,0),2)&amp;$D$3))),"")&amp;(IF(K1375&lt;&gt;K1374,$C$2&amp;K1375&amp;$K$3&amp;$C$2&amp;" ",(IF(B1375&lt;&gt;B1374,$C$2&amp;K1375&amp;$K$3&amp;$C$2&amp;" ",""))))&amp;(IF(L1375="","",((IF(L1375&lt;&gt;L1374,$D$2&amp;L1375&amp;$L$3&amp;$D$2&amp;" ",IF(B1375&lt;&gt;B1374,$D$2&amp;L1375&amp;$L$3&amp;$D$2&amp;" ",""))))))&amp;(IF(M1375="","",((IF(M1375&lt;&gt;M1374,$E$2&amp;M1375&amp;$E$2&amp;","&amp;" ",IF(B1375&lt;&gt;B1374,$E$2&amp;M1375&amp;$E$2&amp;",",""))))))&amp;(IF(N1375="","",IF(N1375&lt;&gt;N1374,N1375&amp;", ",IF(B1375&lt;&gt;B1374,N1375&amp;", ",""))))&amp;(IF(ISBLANK(O1375),"",(IF(O1375&lt;&gt;O1374,O1375&amp;", ",IF(B1375&lt;&gt;B1374,O1375&amp;", ","")))))&amp;(IF(ISBLANK(P1375),"",(IF(P1375&lt;&gt;P1374,P1375&amp;", ",IF(B1375&lt;&gt;B1374,P1375&amp;", ",IF(Z1375&lt;&gt;Z1374,P1375&amp;", ",""))))))&amp;(IF(ISBLANK(Q1375),"",(IF(Q1375&lt;&gt;Q1374,Q1375&amp;", ",IF(B1375&lt;&gt;B1374,Q1375&amp;", ",IF(Z1375&lt;&gt;Z1374,Q1375&amp;", ",""))))))&amp;(IF(ISBLANK(R1375),"",(IF(R1375&lt;&gt;R1374,R1375&amp;"m, ",IF(B1375&lt;&gt;B1374,R1375&amp;"m, ",IF(Z1375&lt;&gt;Z1374,R1375&amp;"m, ",""))))))&amp;IF(ISBLANK(S1375),"",(IF(B1375&lt;&gt;B1374,S1375&amp;", ",IF(S1375&lt;&gt;S1374,IF((Z1375=Z1374),"same locality "&amp;S1375&amp;", ",S1375&amp;", "),""))))&amp;(IF(ISBLANK(T1375),"",(IF(T1375&lt;&gt;T1374,IF(ISBLANK(F$2),T1375&amp;", ",T1375&amp;" "&amp;F$2&amp;", "),(IF(B1375&lt;&gt;B1374,IF(ISBLANK(F$2),T1375&amp;", ",T1375&amp;" "&amp;F$2&amp;", "),(IF(Z1375&lt;&gt;Z1374,IF(ISBLANK(F$2),T1375&amp;", ",T1375&amp;" "&amp;F$2&amp;", "),IF((U1375&lt;&gt;U1374)*($G$2="Y"),"same collector, ","")))))))))&amp;(IF(ISBLANK(U1375),"",(IF(U1375&lt;&gt;U1374,U1375&amp;", ",(IF(B1375&lt;&gt;B1374,U1375&amp;", ",IF(Z1375&lt;&gt;Z1374,U1375&amp;", ",(IF(T1375&lt;&gt;T1374,IF((T1375&lt;&gt;T1374)*($G$2="Y"),"same date, ", ""),IF((T1375=T1374)*(U1375=U1374)*(S1375&lt;&gt;S1374)*($G$2="Y"),"same collector and date, ", ""))))))))))&amp;(IF(ISBLANK(V1375),"",V1375&amp;", "))&amp;IF((AA1375&lt;&gt;AA1376)*($H$2="y"),AD1375&amp;AE1375,IF((AA1375&lt;&gt;AA1376)*($H$2="m"),AD1375&amp;AG1375,IF(($H$2&lt;&gt;"m")*($H$2&lt;&gt;"Y"),(IF(F1375=0,"",F1375&amp;" "&amp;$F$4&amp;" "))&amp;(IF(G1375=0,"",G1375&amp;" "&amp;$G$4&amp;" "))&amp;(IF(H1375=0,"",H1375&amp;" "&amp;H$4&amp;" "))&amp;(IF(I1375=0,"",I1375&amp;" "&amp;$I$4&amp;" "))&amp;(IF(J1375=0,"",J1375&amp;" "&amp;$J$4&amp;" "))&amp;IF((ISBLANK(C1375)),"","("&amp;C1375&amp;")"),"")))&amp;IF((B1375=B1376)*(K1375=K1376)*(L1375=L1376)*(M1375=M1376),IF(($H$2&lt;&gt;"m")*($H$2&lt;&gt;"Y"), ", ", IF((ISNUMBER(FIND(")",AE1375))), ", ", "")),IF((B1375=B1376)*(K1375=K1376)*(L1375=L1376),"; ",". ")))</f>
        <v/>
      </c>
      <c r="AI1375" s="1"/>
    </row>
    <row r="1376" spans="1:35" x14ac:dyDescent="0.25">
      <c r="A1376" s="3" t="str">
        <f t="shared" si="172"/>
        <v/>
      </c>
      <c r="B1376" s="53" t="str">
        <f t="shared" si="176"/>
        <v/>
      </c>
      <c r="C1376" s="57"/>
      <c r="D1376" s="57"/>
      <c r="E1376" s="57"/>
      <c r="F1376" s="57"/>
      <c r="G1376" s="57"/>
      <c r="H1376" s="57"/>
      <c r="I1376" s="57"/>
      <c r="J1376" s="57"/>
      <c r="K1376" s="57"/>
      <c r="L1376" s="57"/>
      <c r="M1376" s="54"/>
      <c r="N1376" s="57"/>
      <c r="O1376" s="58"/>
      <c r="P1376" s="58"/>
      <c r="Q1376" s="58"/>
      <c r="R1376" s="58"/>
      <c r="S1376" s="54"/>
      <c r="T1376" s="57"/>
      <c r="U1376" s="57"/>
      <c r="V1376" s="57"/>
      <c r="W1376" s="57"/>
      <c r="X1376" s="147" t="str">
        <f>IF(ISBLANK(D1376),"",IF('order-admin-units'!$I$1&lt;&gt;"y", "", IF((K1376="")*(ISBLANK(D1376)=FALSE), 'order-admin-units'!$B$1+1, VLOOKUP(K1376, ordercountry, 2))))</f>
        <v/>
      </c>
      <c r="Y1376" s="147" t="str">
        <f>IF(ISBLANK(D1376),"",IF('order-admin-units'!$I$1&lt;&gt;"y", "", IF(L1376="", 'order-admin-units'!$B$2+1, VLOOKUP(K1376&amp;"@"&amp;L1376, orderadmin, 2))))</f>
        <v/>
      </c>
      <c r="Z1376" s="147" t="str">
        <f t="shared" si="173"/>
        <v/>
      </c>
      <c r="AA1376" s="147" t="str">
        <f t="shared" si="174"/>
        <v/>
      </c>
      <c r="AB1376" s="147" t="str">
        <f t="shared" si="175"/>
        <v/>
      </c>
      <c r="AC1376" s="147" t="str">
        <f t="shared" si="169"/>
        <v/>
      </c>
      <c r="AD1376" s="11" t="str">
        <f t="shared" si="170"/>
        <v/>
      </c>
      <c r="AE1376" s="11" t="str">
        <f t="array" ref="AE1376">IF(ISBLANK(D1376),"",IF(OR($H$2="y",$H$2="m"),IF(AA1376=AA1375,IF(OR(AB1376=$AB$4:$AB1375)=FALSE,AE1375&amp;C1376,AE1375),"("&amp;C1376)&amp;IF(AA1376=AA1377,IF(OR(AB1377=$AB$4:$AB1376)=FALSE,", ",""),") "),""))</f>
        <v/>
      </c>
      <c r="AF1376" s="11" t="str">
        <f t="shared" si="171"/>
        <v/>
      </c>
      <c r="AG1376" s="11" t="str">
        <f t="array" ref="AG1376">IF(ISBLANK(D1376),"",IF(OR($H$2="y",$H$2="m"),IF(AA1376=AA1375,IF(OR(AC1376=$AC$4:$AC1375)=FALSE,AG1375&amp;AF1376,AG1375),"("&amp;AF1376)&amp;IF(AA1376=AA1377,IF(OR(AC1377=$AC$4:$AC1376)=FALSE,", ",""),") "),""))</f>
        <v/>
      </c>
      <c r="AH1376" s="10" t="str">
        <f>IF((ISBLANK(D1376)),"",IF(D1376=D1375,AH1375,"")&amp;IF(B1375&lt;&gt;B1376,((IF(ISBLANK(E1376),$D$3&amp;"Non-type material: "&amp;$D$3,$D$3&amp;INDEX('type-categories'!$A$2:$B$100,MATCH(E1376,'type-categories'!$A$2:$A$100,0),2)&amp;$D$3))),"")&amp;(IF(K1376&lt;&gt;K1375,$C$2&amp;K1376&amp;$K$3&amp;$C$2&amp;" ",(IF(B1376&lt;&gt;B1375,$C$2&amp;K1376&amp;$K$3&amp;$C$2&amp;" ",""))))&amp;(IF(L1376="","",((IF(L1376&lt;&gt;L1375,$D$2&amp;L1376&amp;$L$3&amp;$D$2&amp;" ",IF(B1376&lt;&gt;B1375,$D$2&amp;L1376&amp;$L$3&amp;$D$2&amp;" ",""))))))&amp;(IF(M1376="","",((IF(M1376&lt;&gt;M1375,$E$2&amp;M1376&amp;$E$2&amp;","&amp;" ",IF(B1376&lt;&gt;B1375,$E$2&amp;M1376&amp;$E$2&amp;",",""))))))&amp;(IF(N1376="","",IF(N1376&lt;&gt;N1375,N1376&amp;", ",IF(B1376&lt;&gt;B1375,N1376&amp;", ",""))))&amp;(IF(ISBLANK(O1376),"",(IF(O1376&lt;&gt;O1375,O1376&amp;", ",IF(B1376&lt;&gt;B1375,O1376&amp;", ","")))))&amp;(IF(ISBLANK(P1376),"",(IF(P1376&lt;&gt;P1375,P1376&amp;", ",IF(B1376&lt;&gt;B1375,P1376&amp;", ",IF(Z1376&lt;&gt;Z1375,P1376&amp;", ",""))))))&amp;(IF(ISBLANK(Q1376),"",(IF(Q1376&lt;&gt;Q1375,Q1376&amp;", ",IF(B1376&lt;&gt;B1375,Q1376&amp;", ",IF(Z1376&lt;&gt;Z1375,Q1376&amp;", ",""))))))&amp;(IF(ISBLANK(R1376),"",(IF(R1376&lt;&gt;R1375,R1376&amp;"m, ",IF(B1376&lt;&gt;B1375,R1376&amp;"m, ",IF(Z1376&lt;&gt;Z1375,R1376&amp;"m, ",""))))))&amp;IF(ISBLANK(S1376),"",(IF(B1376&lt;&gt;B1375,S1376&amp;", ",IF(S1376&lt;&gt;S1375,IF((Z1376=Z1375),"same locality "&amp;S1376&amp;", ",S1376&amp;", "),""))))&amp;(IF(ISBLANK(T1376),"",(IF(T1376&lt;&gt;T1375,IF(ISBLANK(F$2),T1376&amp;", ",T1376&amp;" "&amp;F$2&amp;", "),(IF(B1376&lt;&gt;B1375,IF(ISBLANK(F$2),T1376&amp;", ",T1376&amp;" "&amp;F$2&amp;", "),(IF(Z1376&lt;&gt;Z1375,IF(ISBLANK(F$2),T1376&amp;", ",T1376&amp;" "&amp;F$2&amp;", "),IF((U1376&lt;&gt;U1375)*($G$2="Y"),"same collector, ","")))))))))&amp;(IF(ISBLANK(U1376),"",(IF(U1376&lt;&gt;U1375,U1376&amp;", ",(IF(B1376&lt;&gt;B1375,U1376&amp;", ",IF(Z1376&lt;&gt;Z1375,U1376&amp;", ",(IF(T1376&lt;&gt;T1375,IF((T1376&lt;&gt;T1375)*($G$2="Y"),"same date, ", ""),IF((T1376=T1375)*(U1376=U1375)*(S1376&lt;&gt;S1375)*($G$2="Y"),"same collector and date, ", ""))))))))))&amp;(IF(ISBLANK(V1376),"",V1376&amp;", "))&amp;IF((AA1376&lt;&gt;AA1377)*($H$2="y"),AD1376&amp;AE1376,IF((AA1376&lt;&gt;AA1377)*($H$2="m"),AD1376&amp;AG1376,IF(($H$2&lt;&gt;"m")*($H$2&lt;&gt;"Y"),(IF(F1376=0,"",F1376&amp;" "&amp;$F$4&amp;" "))&amp;(IF(G1376=0,"",G1376&amp;" "&amp;$G$4&amp;" "))&amp;(IF(H1376=0,"",H1376&amp;" "&amp;H$4&amp;" "))&amp;(IF(I1376=0,"",I1376&amp;" "&amp;$I$4&amp;" "))&amp;(IF(J1376=0,"",J1376&amp;" "&amp;$J$4&amp;" "))&amp;IF((ISBLANK(C1376)),"","("&amp;C1376&amp;")"),"")))&amp;IF((B1376=B1377)*(K1376=K1377)*(L1376=L1377)*(M1376=M1377),IF(($H$2&lt;&gt;"m")*($H$2&lt;&gt;"Y"), ", ", IF((ISNUMBER(FIND(")",AE1376))), ", ", "")),IF((B1376=B1377)*(K1376=K1377)*(L1376=L1377),"; ",". ")))</f>
        <v/>
      </c>
      <c r="AI1376" s="1"/>
    </row>
    <row r="1377" spans="1:35" x14ac:dyDescent="0.25">
      <c r="A1377" s="3" t="str">
        <f t="shared" si="172"/>
        <v/>
      </c>
      <c r="B1377" s="53" t="str">
        <f t="shared" si="176"/>
        <v/>
      </c>
      <c r="C1377" s="56"/>
      <c r="D1377" s="57"/>
      <c r="E1377" s="57"/>
      <c r="F1377" s="57"/>
      <c r="G1377" s="57"/>
      <c r="H1377" s="57"/>
      <c r="I1377" s="57"/>
      <c r="J1377" s="57"/>
      <c r="K1377" s="57"/>
      <c r="L1377" s="57"/>
      <c r="M1377" s="64"/>
      <c r="N1377" s="57"/>
      <c r="O1377" s="57"/>
      <c r="P1377" s="57"/>
      <c r="Q1377" s="57"/>
      <c r="R1377" s="57"/>
      <c r="S1377" s="54"/>
      <c r="T1377" s="57"/>
      <c r="U1377" s="57"/>
      <c r="V1377" s="57"/>
      <c r="W1377" s="57"/>
      <c r="X1377" s="147" t="str">
        <f>IF(ISBLANK(D1377),"",IF('order-admin-units'!$I$1&lt;&gt;"y", "", IF((K1377="")*(ISBLANK(D1377)=FALSE), 'order-admin-units'!$B$1+1, VLOOKUP(K1377, ordercountry, 2))))</f>
        <v/>
      </c>
      <c r="Y1377" s="147" t="str">
        <f>IF(ISBLANK(D1377),"",IF('order-admin-units'!$I$1&lt;&gt;"y", "", IF(L1377="", 'order-admin-units'!$B$2+1, VLOOKUP(K1377&amp;"@"&amp;L1377, orderadmin, 2))))</f>
        <v/>
      </c>
      <c r="Z1377" s="147" t="str">
        <f t="shared" si="173"/>
        <v/>
      </c>
      <c r="AA1377" s="147" t="str">
        <f t="shared" si="174"/>
        <v/>
      </c>
      <c r="AB1377" s="147" t="str">
        <f t="shared" si="175"/>
        <v/>
      </c>
      <c r="AC1377" s="147" t="str">
        <f t="shared" si="169"/>
        <v/>
      </c>
      <c r="AD1377" s="11" t="str">
        <f t="shared" si="170"/>
        <v/>
      </c>
      <c r="AE1377" s="11" t="str">
        <f t="array" ref="AE1377">IF(ISBLANK(D1377),"",IF(OR($H$2="y",$H$2="m"),IF(AA1377=AA1376,IF(OR(AB1377=$AB$4:$AB1376)=FALSE,AE1376&amp;C1377,AE1376),"("&amp;C1377)&amp;IF(AA1377=AA1378,IF(OR(AB1378=$AB$4:$AB1377)=FALSE,", ",""),") "),""))</f>
        <v/>
      </c>
      <c r="AF1377" s="11" t="str">
        <f t="shared" si="171"/>
        <v/>
      </c>
      <c r="AG1377" s="11" t="str">
        <f t="array" ref="AG1377">IF(ISBLANK(D1377),"",IF(OR($H$2="y",$H$2="m"),IF(AA1377=AA1376,IF(OR(AC1377=$AC$4:$AC1376)=FALSE,AG1376&amp;AF1377,AG1376),"("&amp;AF1377)&amp;IF(AA1377=AA1378,IF(OR(AC1378=$AC$4:$AC1377)=FALSE,", ",""),") "),""))</f>
        <v/>
      </c>
      <c r="AH1377" s="10" t="str">
        <f>IF((ISBLANK(D1377)),"",IF(D1377=D1376,AH1376,"")&amp;IF(B1376&lt;&gt;B1377,((IF(ISBLANK(E1377),$D$3&amp;"Non-type material: "&amp;$D$3,$D$3&amp;INDEX('type-categories'!$A$2:$B$100,MATCH(E1377,'type-categories'!$A$2:$A$100,0),2)&amp;$D$3))),"")&amp;(IF(K1377&lt;&gt;K1376,$C$2&amp;K1377&amp;$K$3&amp;$C$2&amp;" ",(IF(B1377&lt;&gt;B1376,$C$2&amp;K1377&amp;$K$3&amp;$C$2&amp;" ",""))))&amp;(IF(L1377="","",((IF(L1377&lt;&gt;L1376,$D$2&amp;L1377&amp;$L$3&amp;$D$2&amp;" ",IF(B1377&lt;&gt;B1376,$D$2&amp;L1377&amp;$L$3&amp;$D$2&amp;" ",""))))))&amp;(IF(M1377="","",((IF(M1377&lt;&gt;M1376,$E$2&amp;M1377&amp;$E$2&amp;","&amp;" ",IF(B1377&lt;&gt;B1376,$E$2&amp;M1377&amp;$E$2&amp;",",""))))))&amp;(IF(N1377="","",IF(N1377&lt;&gt;N1376,N1377&amp;", ",IF(B1377&lt;&gt;B1376,N1377&amp;", ",""))))&amp;(IF(ISBLANK(O1377),"",(IF(O1377&lt;&gt;O1376,O1377&amp;", ",IF(B1377&lt;&gt;B1376,O1377&amp;", ","")))))&amp;(IF(ISBLANK(P1377),"",(IF(P1377&lt;&gt;P1376,P1377&amp;", ",IF(B1377&lt;&gt;B1376,P1377&amp;", ",IF(Z1377&lt;&gt;Z1376,P1377&amp;", ",""))))))&amp;(IF(ISBLANK(Q1377),"",(IF(Q1377&lt;&gt;Q1376,Q1377&amp;", ",IF(B1377&lt;&gt;B1376,Q1377&amp;", ",IF(Z1377&lt;&gt;Z1376,Q1377&amp;", ",""))))))&amp;(IF(ISBLANK(R1377),"",(IF(R1377&lt;&gt;R1376,R1377&amp;"m, ",IF(B1377&lt;&gt;B1376,R1377&amp;"m, ",IF(Z1377&lt;&gt;Z1376,R1377&amp;"m, ",""))))))&amp;IF(ISBLANK(S1377),"",(IF(B1377&lt;&gt;B1376,S1377&amp;", ",IF(S1377&lt;&gt;S1376,IF((Z1377=Z1376),"same locality "&amp;S1377&amp;", ",S1377&amp;", "),""))))&amp;(IF(ISBLANK(T1377),"",(IF(T1377&lt;&gt;T1376,IF(ISBLANK(F$2),T1377&amp;", ",T1377&amp;" "&amp;F$2&amp;", "),(IF(B1377&lt;&gt;B1376,IF(ISBLANK(F$2),T1377&amp;", ",T1377&amp;" "&amp;F$2&amp;", "),(IF(Z1377&lt;&gt;Z1376,IF(ISBLANK(F$2),T1377&amp;", ",T1377&amp;" "&amp;F$2&amp;", "),IF((U1377&lt;&gt;U1376)*($G$2="Y"),"same collector, ","")))))))))&amp;(IF(ISBLANK(U1377),"",(IF(U1377&lt;&gt;U1376,U1377&amp;", ",(IF(B1377&lt;&gt;B1376,U1377&amp;", ",IF(Z1377&lt;&gt;Z1376,U1377&amp;", ",(IF(T1377&lt;&gt;T1376,IF((T1377&lt;&gt;T1376)*($G$2="Y"),"same date, ", ""),IF((T1377=T1376)*(U1377=U1376)*(S1377&lt;&gt;S1376)*($G$2="Y"),"same collector and date, ", ""))))))))))&amp;(IF(ISBLANK(V1377),"",V1377&amp;", "))&amp;IF((AA1377&lt;&gt;AA1378)*($H$2="y"),AD1377&amp;AE1377,IF((AA1377&lt;&gt;AA1378)*($H$2="m"),AD1377&amp;AG1377,IF(($H$2&lt;&gt;"m")*($H$2&lt;&gt;"Y"),(IF(F1377=0,"",F1377&amp;" "&amp;$F$4&amp;" "))&amp;(IF(G1377=0,"",G1377&amp;" "&amp;$G$4&amp;" "))&amp;(IF(H1377=0,"",H1377&amp;" "&amp;H$4&amp;" "))&amp;(IF(I1377=0,"",I1377&amp;" "&amp;$I$4&amp;" "))&amp;(IF(J1377=0,"",J1377&amp;" "&amp;$J$4&amp;" "))&amp;IF((ISBLANK(C1377)),"","("&amp;C1377&amp;")"),"")))&amp;IF((B1377=B1378)*(K1377=K1378)*(L1377=L1378)*(M1377=M1378),IF(($H$2&lt;&gt;"m")*($H$2&lt;&gt;"Y"), ", ", IF((ISNUMBER(FIND(")",AE1377))), ", ", "")),IF((B1377=B1378)*(K1377=K1378)*(L1377=L1378),"; ",". ")))</f>
        <v/>
      </c>
      <c r="AI1377" s="1"/>
    </row>
    <row r="1378" spans="1:35" x14ac:dyDescent="0.25">
      <c r="A1378" s="3" t="str">
        <f t="shared" si="172"/>
        <v/>
      </c>
      <c r="B1378" s="53" t="str">
        <f t="shared" si="176"/>
        <v/>
      </c>
      <c r="C1378" s="56"/>
      <c r="D1378" s="57"/>
      <c r="E1378" s="57"/>
      <c r="F1378" s="57"/>
      <c r="G1378" s="57"/>
      <c r="H1378" s="57"/>
      <c r="I1378" s="57"/>
      <c r="J1378" s="57"/>
      <c r="K1378" s="57"/>
      <c r="L1378" s="57"/>
      <c r="M1378" s="64"/>
      <c r="N1378" s="57"/>
      <c r="O1378" s="57"/>
      <c r="P1378" s="57"/>
      <c r="Q1378" s="57"/>
      <c r="R1378" s="57"/>
      <c r="S1378" s="54"/>
      <c r="T1378" s="57"/>
      <c r="U1378" s="57"/>
      <c r="V1378" s="57"/>
      <c r="W1378" s="57"/>
      <c r="X1378" s="147" t="str">
        <f>IF(ISBLANK(D1378),"",IF('order-admin-units'!$I$1&lt;&gt;"y", "", IF((K1378="")*(ISBLANK(D1378)=FALSE), 'order-admin-units'!$B$1+1, VLOOKUP(K1378, ordercountry, 2))))</f>
        <v/>
      </c>
      <c r="Y1378" s="147" t="str">
        <f>IF(ISBLANK(D1378),"",IF('order-admin-units'!$I$1&lt;&gt;"y", "", IF(L1378="", 'order-admin-units'!$B$2+1, VLOOKUP(K1378&amp;"@"&amp;L1378, orderadmin, 2))))</f>
        <v/>
      </c>
      <c r="Z1378" s="147" t="str">
        <f t="shared" si="173"/>
        <v/>
      </c>
      <c r="AA1378" s="147" t="str">
        <f t="shared" si="174"/>
        <v/>
      </c>
      <c r="AB1378" s="147" t="str">
        <f t="shared" si="175"/>
        <v/>
      </c>
      <c r="AC1378" s="147" t="str">
        <f t="shared" si="169"/>
        <v/>
      </c>
      <c r="AD1378" s="11" t="str">
        <f t="shared" si="170"/>
        <v/>
      </c>
      <c r="AE1378" s="11" t="str">
        <f t="array" ref="AE1378">IF(ISBLANK(D1378),"",IF(OR($H$2="y",$H$2="m"),IF(AA1378=AA1377,IF(OR(AB1378=$AB$4:$AB1377)=FALSE,AE1377&amp;C1378,AE1377),"("&amp;C1378)&amp;IF(AA1378=AA1379,IF(OR(AB1379=$AB$4:$AB1378)=FALSE,", ",""),") "),""))</f>
        <v/>
      </c>
      <c r="AF1378" s="11" t="str">
        <f t="shared" si="171"/>
        <v/>
      </c>
      <c r="AG1378" s="11" t="str">
        <f t="array" ref="AG1378">IF(ISBLANK(D1378),"",IF(OR($H$2="y",$H$2="m"),IF(AA1378=AA1377,IF(OR(AC1378=$AC$4:$AC1377)=FALSE,AG1377&amp;AF1378,AG1377),"("&amp;AF1378)&amp;IF(AA1378=AA1379,IF(OR(AC1379=$AC$4:$AC1378)=FALSE,", ",""),") "),""))</f>
        <v/>
      </c>
      <c r="AH1378" s="10" t="str">
        <f>IF((ISBLANK(D1378)),"",IF(D1378=D1377,AH1377,"")&amp;IF(B1377&lt;&gt;B1378,((IF(ISBLANK(E1378),$D$3&amp;"Non-type material: "&amp;$D$3,$D$3&amp;INDEX('type-categories'!$A$2:$B$100,MATCH(E1378,'type-categories'!$A$2:$A$100,0),2)&amp;$D$3))),"")&amp;(IF(K1378&lt;&gt;K1377,$C$2&amp;K1378&amp;$K$3&amp;$C$2&amp;" ",(IF(B1378&lt;&gt;B1377,$C$2&amp;K1378&amp;$K$3&amp;$C$2&amp;" ",""))))&amp;(IF(L1378="","",((IF(L1378&lt;&gt;L1377,$D$2&amp;L1378&amp;$L$3&amp;$D$2&amp;" ",IF(B1378&lt;&gt;B1377,$D$2&amp;L1378&amp;$L$3&amp;$D$2&amp;" ",""))))))&amp;(IF(M1378="","",((IF(M1378&lt;&gt;M1377,$E$2&amp;M1378&amp;$E$2&amp;","&amp;" ",IF(B1378&lt;&gt;B1377,$E$2&amp;M1378&amp;$E$2&amp;",",""))))))&amp;(IF(N1378="","",IF(N1378&lt;&gt;N1377,N1378&amp;", ",IF(B1378&lt;&gt;B1377,N1378&amp;", ",""))))&amp;(IF(ISBLANK(O1378),"",(IF(O1378&lt;&gt;O1377,O1378&amp;", ",IF(B1378&lt;&gt;B1377,O1378&amp;", ","")))))&amp;(IF(ISBLANK(P1378),"",(IF(P1378&lt;&gt;P1377,P1378&amp;", ",IF(B1378&lt;&gt;B1377,P1378&amp;", ",IF(Z1378&lt;&gt;Z1377,P1378&amp;", ",""))))))&amp;(IF(ISBLANK(Q1378),"",(IF(Q1378&lt;&gt;Q1377,Q1378&amp;", ",IF(B1378&lt;&gt;B1377,Q1378&amp;", ",IF(Z1378&lt;&gt;Z1377,Q1378&amp;", ",""))))))&amp;(IF(ISBLANK(R1378),"",(IF(R1378&lt;&gt;R1377,R1378&amp;"m, ",IF(B1378&lt;&gt;B1377,R1378&amp;"m, ",IF(Z1378&lt;&gt;Z1377,R1378&amp;"m, ",""))))))&amp;IF(ISBLANK(S1378),"",(IF(B1378&lt;&gt;B1377,S1378&amp;", ",IF(S1378&lt;&gt;S1377,IF((Z1378=Z1377),"same locality "&amp;S1378&amp;", ",S1378&amp;", "),""))))&amp;(IF(ISBLANK(T1378),"",(IF(T1378&lt;&gt;T1377,IF(ISBLANK(F$2),T1378&amp;", ",T1378&amp;" "&amp;F$2&amp;", "),(IF(B1378&lt;&gt;B1377,IF(ISBLANK(F$2),T1378&amp;", ",T1378&amp;" "&amp;F$2&amp;", "),(IF(Z1378&lt;&gt;Z1377,IF(ISBLANK(F$2),T1378&amp;", ",T1378&amp;" "&amp;F$2&amp;", "),IF((U1378&lt;&gt;U1377)*($G$2="Y"),"same collector, ","")))))))))&amp;(IF(ISBLANK(U1378),"",(IF(U1378&lt;&gt;U1377,U1378&amp;", ",(IF(B1378&lt;&gt;B1377,U1378&amp;", ",IF(Z1378&lt;&gt;Z1377,U1378&amp;", ",(IF(T1378&lt;&gt;T1377,IF((T1378&lt;&gt;T1377)*($G$2="Y"),"same date, ", ""),IF((T1378=T1377)*(U1378=U1377)*(S1378&lt;&gt;S1377)*($G$2="Y"),"same collector and date, ", ""))))))))))&amp;(IF(ISBLANK(V1378),"",V1378&amp;", "))&amp;IF((AA1378&lt;&gt;AA1379)*($H$2="y"),AD1378&amp;AE1378,IF((AA1378&lt;&gt;AA1379)*($H$2="m"),AD1378&amp;AG1378,IF(($H$2&lt;&gt;"m")*($H$2&lt;&gt;"Y"),(IF(F1378=0,"",F1378&amp;" "&amp;$F$4&amp;" "))&amp;(IF(G1378=0,"",G1378&amp;" "&amp;$G$4&amp;" "))&amp;(IF(H1378=0,"",H1378&amp;" "&amp;H$4&amp;" "))&amp;(IF(I1378=0,"",I1378&amp;" "&amp;$I$4&amp;" "))&amp;(IF(J1378=0,"",J1378&amp;" "&amp;$J$4&amp;" "))&amp;IF((ISBLANK(C1378)),"","("&amp;C1378&amp;")"),"")))&amp;IF((B1378=B1379)*(K1378=K1379)*(L1378=L1379)*(M1378=M1379),IF(($H$2&lt;&gt;"m")*($H$2&lt;&gt;"Y"), ", ", IF((ISNUMBER(FIND(")",AE1378))), ", ", "")),IF((B1378=B1379)*(K1378=K1379)*(L1378=L1379),"; ",". ")))</f>
        <v/>
      </c>
      <c r="AI1378" s="1"/>
    </row>
    <row r="1379" spans="1:35" x14ac:dyDescent="0.25">
      <c r="A1379" s="3" t="str">
        <f t="shared" si="172"/>
        <v/>
      </c>
      <c r="B1379" s="53" t="str">
        <f t="shared" si="176"/>
        <v/>
      </c>
      <c r="C1379" s="56"/>
      <c r="D1379" s="57"/>
      <c r="E1379" s="57"/>
      <c r="F1379" s="57"/>
      <c r="G1379" s="57"/>
      <c r="H1379" s="57"/>
      <c r="I1379" s="57"/>
      <c r="J1379" s="57"/>
      <c r="K1379" s="57"/>
      <c r="L1379" s="57"/>
      <c r="M1379" s="64"/>
      <c r="N1379" s="57"/>
      <c r="O1379" s="57"/>
      <c r="P1379" s="57"/>
      <c r="Q1379" s="57"/>
      <c r="R1379" s="57"/>
      <c r="S1379" s="54"/>
      <c r="T1379" s="57"/>
      <c r="U1379" s="57"/>
      <c r="V1379" s="57"/>
      <c r="W1379" s="57"/>
      <c r="X1379" s="147" t="str">
        <f>IF(ISBLANK(D1379),"",IF('order-admin-units'!$I$1&lt;&gt;"y", "", IF((K1379="")*(ISBLANK(D1379)=FALSE), 'order-admin-units'!$B$1+1, VLOOKUP(K1379, ordercountry, 2))))</f>
        <v/>
      </c>
      <c r="Y1379" s="147" t="str">
        <f>IF(ISBLANK(D1379),"",IF('order-admin-units'!$I$1&lt;&gt;"y", "", IF(L1379="", 'order-admin-units'!$B$2+1, VLOOKUP(K1379&amp;"@"&amp;L1379, orderadmin, 2))))</f>
        <v/>
      </c>
      <c r="Z1379" s="147" t="str">
        <f t="shared" si="173"/>
        <v/>
      </c>
      <c r="AA1379" s="147" t="str">
        <f t="shared" si="174"/>
        <v/>
      </c>
      <c r="AB1379" s="147" t="str">
        <f t="shared" si="175"/>
        <v/>
      </c>
      <c r="AC1379" s="147" t="str">
        <f t="shared" si="169"/>
        <v/>
      </c>
      <c r="AD1379" s="11" t="str">
        <f t="shared" si="170"/>
        <v/>
      </c>
      <c r="AE1379" s="11" t="str">
        <f t="array" ref="AE1379">IF(ISBLANK(D1379),"",IF(OR($H$2="y",$H$2="m"),IF(AA1379=AA1378,IF(OR(AB1379=$AB$4:$AB1378)=FALSE,AE1378&amp;C1379,AE1378),"("&amp;C1379)&amp;IF(AA1379=AA1380,IF(OR(AB1380=$AB$4:$AB1379)=FALSE,", ",""),") "),""))</f>
        <v/>
      </c>
      <c r="AF1379" s="11" t="str">
        <f t="shared" si="171"/>
        <v/>
      </c>
      <c r="AG1379" s="11" t="str">
        <f t="array" ref="AG1379">IF(ISBLANK(D1379),"",IF(OR($H$2="y",$H$2="m"),IF(AA1379=AA1378,IF(OR(AC1379=$AC$4:$AC1378)=FALSE,AG1378&amp;AF1379,AG1378),"("&amp;AF1379)&amp;IF(AA1379=AA1380,IF(OR(AC1380=$AC$4:$AC1379)=FALSE,", ",""),") "),""))</f>
        <v/>
      </c>
      <c r="AH1379" s="10" t="str">
        <f>IF((ISBLANK(D1379)),"",IF(D1379=D1378,AH1378,"")&amp;IF(B1378&lt;&gt;B1379,((IF(ISBLANK(E1379),$D$3&amp;"Non-type material: "&amp;$D$3,$D$3&amp;INDEX('type-categories'!$A$2:$B$100,MATCH(E1379,'type-categories'!$A$2:$A$100,0),2)&amp;$D$3))),"")&amp;(IF(K1379&lt;&gt;K1378,$C$2&amp;K1379&amp;$K$3&amp;$C$2&amp;" ",(IF(B1379&lt;&gt;B1378,$C$2&amp;K1379&amp;$K$3&amp;$C$2&amp;" ",""))))&amp;(IF(L1379="","",((IF(L1379&lt;&gt;L1378,$D$2&amp;L1379&amp;$L$3&amp;$D$2&amp;" ",IF(B1379&lt;&gt;B1378,$D$2&amp;L1379&amp;$L$3&amp;$D$2&amp;" ",""))))))&amp;(IF(M1379="","",((IF(M1379&lt;&gt;M1378,$E$2&amp;M1379&amp;$E$2&amp;","&amp;" ",IF(B1379&lt;&gt;B1378,$E$2&amp;M1379&amp;$E$2&amp;",",""))))))&amp;(IF(N1379="","",IF(N1379&lt;&gt;N1378,N1379&amp;", ",IF(B1379&lt;&gt;B1378,N1379&amp;", ",""))))&amp;(IF(ISBLANK(O1379),"",(IF(O1379&lt;&gt;O1378,O1379&amp;", ",IF(B1379&lt;&gt;B1378,O1379&amp;", ","")))))&amp;(IF(ISBLANK(P1379),"",(IF(P1379&lt;&gt;P1378,P1379&amp;", ",IF(B1379&lt;&gt;B1378,P1379&amp;", ",IF(Z1379&lt;&gt;Z1378,P1379&amp;", ",""))))))&amp;(IF(ISBLANK(Q1379),"",(IF(Q1379&lt;&gt;Q1378,Q1379&amp;", ",IF(B1379&lt;&gt;B1378,Q1379&amp;", ",IF(Z1379&lt;&gt;Z1378,Q1379&amp;", ",""))))))&amp;(IF(ISBLANK(R1379),"",(IF(R1379&lt;&gt;R1378,R1379&amp;"m, ",IF(B1379&lt;&gt;B1378,R1379&amp;"m, ",IF(Z1379&lt;&gt;Z1378,R1379&amp;"m, ",""))))))&amp;IF(ISBLANK(S1379),"",(IF(B1379&lt;&gt;B1378,S1379&amp;", ",IF(S1379&lt;&gt;S1378,IF((Z1379=Z1378),"same locality "&amp;S1379&amp;", ",S1379&amp;", "),""))))&amp;(IF(ISBLANK(T1379),"",(IF(T1379&lt;&gt;T1378,IF(ISBLANK(F$2),T1379&amp;", ",T1379&amp;" "&amp;F$2&amp;", "),(IF(B1379&lt;&gt;B1378,IF(ISBLANK(F$2),T1379&amp;", ",T1379&amp;" "&amp;F$2&amp;", "),(IF(Z1379&lt;&gt;Z1378,IF(ISBLANK(F$2),T1379&amp;", ",T1379&amp;" "&amp;F$2&amp;", "),IF((U1379&lt;&gt;U1378)*($G$2="Y"),"same collector, ","")))))))))&amp;(IF(ISBLANK(U1379),"",(IF(U1379&lt;&gt;U1378,U1379&amp;", ",(IF(B1379&lt;&gt;B1378,U1379&amp;", ",IF(Z1379&lt;&gt;Z1378,U1379&amp;", ",(IF(T1379&lt;&gt;T1378,IF((T1379&lt;&gt;T1378)*($G$2="Y"),"same date, ", ""),IF((T1379=T1378)*(U1379=U1378)*(S1379&lt;&gt;S1378)*($G$2="Y"),"same collector and date, ", ""))))))))))&amp;(IF(ISBLANK(V1379),"",V1379&amp;", "))&amp;IF((AA1379&lt;&gt;AA1380)*($H$2="y"),AD1379&amp;AE1379,IF((AA1379&lt;&gt;AA1380)*($H$2="m"),AD1379&amp;AG1379,IF(($H$2&lt;&gt;"m")*($H$2&lt;&gt;"Y"),(IF(F1379=0,"",F1379&amp;" "&amp;$F$4&amp;" "))&amp;(IF(G1379=0,"",G1379&amp;" "&amp;$G$4&amp;" "))&amp;(IF(H1379=0,"",H1379&amp;" "&amp;H$4&amp;" "))&amp;(IF(I1379=0,"",I1379&amp;" "&amp;$I$4&amp;" "))&amp;(IF(J1379=0,"",J1379&amp;" "&amp;$J$4&amp;" "))&amp;IF((ISBLANK(C1379)),"","("&amp;C1379&amp;")"),"")))&amp;IF((B1379=B1380)*(K1379=K1380)*(L1379=L1380)*(M1379=M1380),IF(($H$2&lt;&gt;"m")*($H$2&lt;&gt;"Y"), ", ", IF((ISNUMBER(FIND(")",AE1379))), ", ", "")),IF((B1379=B1380)*(K1379=K1380)*(L1379=L1380),"; ",". ")))</f>
        <v/>
      </c>
      <c r="AI1379" s="1"/>
    </row>
    <row r="1380" spans="1:35" x14ac:dyDescent="0.25">
      <c r="A1380" s="3" t="str">
        <f t="shared" si="172"/>
        <v/>
      </c>
      <c r="B1380" s="53" t="str">
        <f t="shared" si="176"/>
        <v/>
      </c>
      <c r="C1380" s="57"/>
      <c r="D1380" s="57"/>
      <c r="E1380" s="57"/>
      <c r="F1380" s="57"/>
      <c r="G1380" s="57"/>
      <c r="H1380" s="57"/>
      <c r="I1380" s="57"/>
      <c r="J1380" s="57"/>
      <c r="K1380" s="57"/>
      <c r="L1380" s="57"/>
      <c r="M1380" s="54"/>
      <c r="N1380" s="57"/>
      <c r="O1380" s="58"/>
      <c r="P1380" s="58"/>
      <c r="Q1380" s="58"/>
      <c r="R1380" s="58"/>
      <c r="S1380" s="54"/>
      <c r="T1380" s="57"/>
      <c r="U1380" s="57"/>
      <c r="V1380" s="57"/>
      <c r="W1380" s="57"/>
      <c r="X1380" s="147" t="str">
        <f>IF(ISBLANK(D1380),"",IF('order-admin-units'!$I$1&lt;&gt;"y", "", IF((K1380="")*(ISBLANK(D1380)=FALSE), 'order-admin-units'!$B$1+1, VLOOKUP(K1380, ordercountry, 2))))</f>
        <v/>
      </c>
      <c r="Y1380" s="147" t="str">
        <f>IF(ISBLANK(D1380),"",IF('order-admin-units'!$I$1&lt;&gt;"y", "", IF(L1380="", 'order-admin-units'!$B$2+1, VLOOKUP(K1380&amp;"@"&amp;L1380, orderadmin, 2))))</f>
        <v/>
      </c>
      <c r="Z1380" s="147" t="str">
        <f t="shared" si="173"/>
        <v/>
      </c>
      <c r="AA1380" s="147" t="str">
        <f t="shared" si="174"/>
        <v/>
      </c>
      <c r="AB1380" s="147" t="str">
        <f t="shared" si="175"/>
        <v/>
      </c>
      <c r="AC1380" s="147" t="str">
        <f t="shared" si="169"/>
        <v/>
      </c>
      <c r="AD1380" s="11" t="str">
        <f t="shared" si="170"/>
        <v/>
      </c>
      <c r="AE1380" s="11" t="str">
        <f t="array" ref="AE1380">IF(ISBLANK(D1380),"",IF(OR($H$2="y",$H$2="m"),IF(AA1380=AA1379,IF(OR(AB1380=$AB$4:$AB1379)=FALSE,AE1379&amp;C1380,AE1379),"("&amp;C1380)&amp;IF(AA1380=AA1381,IF(OR(AB1381=$AB$4:$AB1380)=FALSE,", ",""),") "),""))</f>
        <v/>
      </c>
      <c r="AF1380" s="11" t="str">
        <f t="shared" si="171"/>
        <v/>
      </c>
      <c r="AG1380" s="11" t="str">
        <f t="array" ref="AG1380">IF(ISBLANK(D1380),"",IF(OR($H$2="y",$H$2="m"),IF(AA1380=AA1379,IF(OR(AC1380=$AC$4:$AC1379)=FALSE,AG1379&amp;AF1380,AG1379),"("&amp;AF1380)&amp;IF(AA1380=AA1381,IF(OR(AC1381=$AC$4:$AC1380)=FALSE,", ",""),") "),""))</f>
        <v/>
      </c>
      <c r="AH1380" s="10" t="str">
        <f>IF((ISBLANK(D1380)),"",IF(D1380=D1379,AH1379,"")&amp;IF(B1379&lt;&gt;B1380,((IF(ISBLANK(E1380),$D$3&amp;"Non-type material: "&amp;$D$3,$D$3&amp;INDEX('type-categories'!$A$2:$B$100,MATCH(E1380,'type-categories'!$A$2:$A$100,0),2)&amp;$D$3))),"")&amp;(IF(K1380&lt;&gt;K1379,$C$2&amp;K1380&amp;$K$3&amp;$C$2&amp;" ",(IF(B1380&lt;&gt;B1379,$C$2&amp;K1380&amp;$K$3&amp;$C$2&amp;" ",""))))&amp;(IF(L1380="","",((IF(L1380&lt;&gt;L1379,$D$2&amp;L1380&amp;$L$3&amp;$D$2&amp;" ",IF(B1380&lt;&gt;B1379,$D$2&amp;L1380&amp;$L$3&amp;$D$2&amp;" ",""))))))&amp;(IF(M1380="","",((IF(M1380&lt;&gt;M1379,$E$2&amp;M1380&amp;$E$2&amp;","&amp;" ",IF(B1380&lt;&gt;B1379,$E$2&amp;M1380&amp;$E$2&amp;",",""))))))&amp;(IF(N1380="","",IF(N1380&lt;&gt;N1379,N1380&amp;", ",IF(B1380&lt;&gt;B1379,N1380&amp;", ",""))))&amp;(IF(ISBLANK(O1380),"",(IF(O1380&lt;&gt;O1379,O1380&amp;", ",IF(B1380&lt;&gt;B1379,O1380&amp;", ","")))))&amp;(IF(ISBLANK(P1380),"",(IF(P1380&lt;&gt;P1379,P1380&amp;", ",IF(B1380&lt;&gt;B1379,P1380&amp;", ",IF(Z1380&lt;&gt;Z1379,P1380&amp;", ",""))))))&amp;(IF(ISBLANK(Q1380),"",(IF(Q1380&lt;&gt;Q1379,Q1380&amp;", ",IF(B1380&lt;&gt;B1379,Q1380&amp;", ",IF(Z1380&lt;&gt;Z1379,Q1380&amp;", ",""))))))&amp;(IF(ISBLANK(R1380),"",(IF(R1380&lt;&gt;R1379,R1380&amp;"m, ",IF(B1380&lt;&gt;B1379,R1380&amp;"m, ",IF(Z1380&lt;&gt;Z1379,R1380&amp;"m, ",""))))))&amp;IF(ISBLANK(S1380),"",(IF(B1380&lt;&gt;B1379,S1380&amp;", ",IF(S1380&lt;&gt;S1379,IF((Z1380=Z1379),"same locality "&amp;S1380&amp;", ",S1380&amp;", "),""))))&amp;(IF(ISBLANK(T1380),"",(IF(T1380&lt;&gt;T1379,IF(ISBLANK(F$2),T1380&amp;", ",T1380&amp;" "&amp;F$2&amp;", "),(IF(B1380&lt;&gt;B1379,IF(ISBLANK(F$2),T1380&amp;", ",T1380&amp;" "&amp;F$2&amp;", "),(IF(Z1380&lt;&gt;Z1379,IF(ISBLANK(F$2),T1380&amp;", ",T1380&amp;" "&amp;F$2&amp;", "),IF((U1380&lt;&gt;U1379)*($G$2="Y"),"same collector, ","")))))))))&amp;(IF(ISBLANK(U1380),"",(IF(U1380&lt;&gt;U1379,U1380&amp;", ",(IF(B1380&lt;&gt;B1379,U1380&amp;", ",IF(Z1380&lt;&gt;Z1379,U1380&amp;", ",(IF(T1380&lt;&gt;T1379,IF((T1380&lt;&gt;T1379)*($G$2="Y"),"same date, ", ""),IF((T1380=T1379)*(U1380=U1379)*(S1380&lt;&gt;S1379)*($G$2="Y"),"same collector and date, ", ""))))))))))&amp;(IF(ISBLANK(V1380),"",V1380&amp;", "))&amp;IF((AA1380&lt;&gt;AA1381)*($H$2="y"),AD1380&amp;AE1380,IF((AA1380&lt;&gt;AA1381)*($H$2="m"),AD1380&amp;AG1380,IF(($H$2&lt;&gt;"m")*($H$2&lt;&gt;"Y"),(IF(F1380=0,"",F1380&amp;" "&amp;$F$4&amp;" "))&amp;(IF(G1380=0,"",G1380&amp;" "&amp;$G$4&amp;" "))&amp;(IF(H1380=0,"",H1380&amp;" "&amp;H$4&amp;" "))&amp;(IF(I1380=0,"",I1380&amp;" "&amp;$I$4&amp;" "))&amp;(IF(J1380=0,"",J1380&amp;" "&amp;$J$4&amp;" "))&amp;IF((ISBLANK(C1380)),"","("&amp;C1380&amp;")"),"")))&amp;IF((B1380=B1381)*(K1380=K1381)*(L1380=L1381)*(M1380=M1381),IF(($H$2&lt;&gt;"m")*($H$2&lt;&gt;"Y"), ", ", IF((ISNUMBER(FIND(")",AE1380))), ", ", "")),IF((B1380=B1381)*(K1380=K1381)*(L1380=L1381),"; ",". ")))</f>
        <v/>
      </c>
      <c r="AI1380" s="1"/>
    </row>
    <row r="1381" spans="1:35" x14ac:dyDescent="0.25">
      <c r="A1381" s="3" t="str">
        <f t="shared" si="172"/>
        <v/>
      </c>
      <c r="B1381" s="53" t="str">
        <f t="shared" si="176"/>
        <v/>
      </c>
      <c r="C1381" s="57"/>
      <c r="D1381" s="57"/>
      <c r="E1381" s="57"/>
      <c r="F1381" s="57"/>
      <c r="G1381" s="57"/>
      <c r="H1381" s="57"/>
      <c r="I1381" s="57"/>
      <c r="J1381" s="57"/>
      <c r="K1381" s="57"/>
      <c r="L1381" s="57"/>
      <c r="M1381" s="54"/>
      <c r="N1381" s="57"/>
      <c r="O1381" s="58"/>
      <c r="P1381" s="58"/>
      <c r="Q1381" s="58"/>
      <c r="R1381" s="58"/>
      <c r="S1381" s="54"/>
      <c r="T1381" s="57"/>
      <c r="U1381" s="57"/>
      <c r="V1381" s="57"/>
      <c r="W1381" s="57"/>
      <c r="X1381" s="147" t="str">
        <f>IF(ISBLANK(D1381),"",IF('order-admin-units'!$I$1&lt;&gt;"y", "", IF((K1381="")*(ISBLANK(D1381)=FALSE), 'order-admin-units'!$B$1+1, VLOOKUP(K1381, ordercountry, 2))))</f>
        <v/>
      </c>
      <c r="Y1381" s="147" t="str">
        <f>IF(ISBLANK(D1381),"",IF('order-admin-units'!$I$1&lt;&gt;"y", "", IF(L1381="", 'order-admin-units'!$B$2+1, VLOOKUP(K1381&amp;"@"&amp;L1381, orderadmin, 2))))</f>
        <v/>
      </c>
      <c r="Z1381" s="147" t="str">
        <f t="shared" si="173"/>
        <v/>
      </c>
      <c r="AA1381" s="147" t="str">
        <f t="shared" si="174"/>
        <v/>
      </c>
      <c r="AB1381" s="147" t="str">
        <f t="shared" si="175"/>
        <v/>
      </c>
      <c r="AC1381" s="147" t="str">
        <f t="shared" si="169"/>
        <v/>
      </c>
      <c r="AD1381" s="11" t="str">
        <f t="shared" si="170"/>
        <v/>
      </c>
      <c r="AE1381" s="11" t="str">
        <f t="array" ref="AE1381">IF(ISBLANK(D1381),"",IF(OR($H$2="y",$H$2="m"),IF(AA1381=AA1380,IF(OR(AB1381=$AB$4:$AB1380)=FALSE,AE1380&amp;C1381,AE1380),"("&amp;C1381)&amp;IF(AA1381=AA1382,IF(OR(AB1382=$AB$4:$AB1381)=FALSE,", ",""),") "),""))</f>
        <v/>
      </c>
      <c r="AF1381" s="11" t="str">
        <f t="shared" si="171"/>
        <v/>
      </c>
      <c r="AG1381" s="11" t="str">
        <f t="array" ref="AG1381">IF(ISBLANK(D1381),"",IF(OR($H$2="y",$H$2="m"),IF(AA1381=AA1380,IF(OR(AC1381=$AC$4:$AC1380)=FALSE,AG1380&amp;AF1381,AG1380),"("&amp;AF1381)&amp;IF(AA1381=AA1382,IF(OR(AC1382=$AC$4:$AC1381)=FALSE,", ",""),") "),""))</f>
        <v/>
      </c>
      <c r="AH1381" s="10" t="str">
        <f>IF((ISBLANK(D1381)),"",IF(D1381=D1380,AH1380,"")&amp;IF(B1380&lt;&gt;B1381,((IF(ISBLANK(E1381),$D$3&amp;"Non-type material: "&amp;$D$3,$D$3&amp;INDEX('type-categories'!$A$2:$B$100,MATCH(E1381,'type-categories'!$A$2:$A$100,0),2)&amp;$D$3))),"")&amp;(IF(K1381&lt;&gt;K1380,$C$2&amp;K1381&amp;$K$3&amp;$C$2&amp;" ",(IF(B1381&lt;&gt;B1380,$C$2&amp;K1381&amp;$K$3&amp;$C$2&amp;" ",""))))&amp;(IF(L1381="","",((IF(L1381&lt;&gt;L1380,$D$2&amp;L1381&amp;$L$3&amp;$D$2&amp;" ",IF(B1381&lt;&gt;B1380,$D$2&amp;L1381&amp;$L$3&amp;$D$2&amp;" ",""))))))&amp;(IF(M1381="","",((IF(M1381&lt;&gt;M1380,$E$2&amp;M1381&amp;$E$2&amp;","&amp;" ",IF(B1381&lt;&gt;B1380,$E$2&amp;M1381&amp;$E$2&amp;",",""))))))&amp;(IF(N1381="","",IF(N1381&lt;&gt;N1380,N1381&amp;", ",IF(B1381&lt;&gt;B1380,N1381&amp;", ",""))))&amp;(IF(ISBLANK(O1381),"",(IF(O1381&lt;&gt;O1380,O1381&amp;", ",IF(B1381&lt;&gt;B1380,O1381&amp;", ","")))))&amp;(IF(ISBLANK(P1381),"",(IF(P1381&lt;&gt;P1380,P1381&amp;", ",IF(B1381&lt;&gt;B1380,P1381&amp;", ",IF(Z1381&lt;&gt;Z1380,P1381&amp;", ",""))))))&amp;(IF(ISBLANK(Q1381),"",(IF(Q1381&lt;&gt;Q1380,Q1381&amp;", ",IF(B1381&lt;&gt;B1380,Q1381&amp;", ",IF(Z1381&lt;&gt;Z1380,Q1381&amp;", ",""))))))&amp;(IF(ISBLANK(R1381),"",(IF(R1381&lt;&gt;R1380,R1381&amp;"m, ",IF(B1381&lt;&gt;B1380,R1381&amp;"m, ",IF(Z1381&lt;&gt;Z1380,R1381&amp;"m, ",""))))))&amp;IF(ISBLANK(S1381),"",(IF(B1381&lt;&gt;B1380,S1381&amp;", ",IF(S1381&lt;&gt;S1380,IF((Z1381=Z1380),"same locality "&amp;S1381&amp;", ",S1381&amp;", "),""))))&amp;(IF(ISBLANK(T1381),"",(IF(T1381&lt;&gt;T1380,IF(ISBLANK(F$2),T1381&amp;", ",T1381&amp;" "&amp;F$2&amp;", "),(IF(B1381&lt;&gt;B1380,IF(ISBLANK(F$2),T1381&amp;", ",T1381&amp;" "&amp;F$2&amp;", "),(IF(Z1381&lt;&gt;Z1380,IF(ISBLANK(F$2),T1381&amp;", ",T1381&amp;" "&amp;F$2&amp;", "),IF((U1381&lt;&gt;U1380)*($G$2="Y"),"same collector, ","")))))))))&amp;(IF(ISBLANK(U1381),"",(IF(U1381&lt;&gt;U1380,U1381&amp;", ",(IF(B1381&lt;&gt;B1380,U1381&amp;", ",IF(Z1381&lt;&gt;Z1380,U1381&amp;", ",(IF(T1381&lt;&gt;T1380,IF((T1381&lt;&gt;T1380)*($G$2="Y"),"same date, ", ""),IF((T1381=T1380)*(U1381=U1380)*(S1381&lt;&gt;S1380)*($G$2="Y"),"same collector and date, ", ""))))))))))&amp;(IF(ISBLANK(V1381),"",V1381&amp;", "))&amp;IF((AA1381&lt;&gt;AA1382)*($H$2="y"),AD1381&amp;AE1381,IF((AA1381&lt;&gt;AA1382)*($H$2="m"),AD1381&amp;AG1381,IF(($H$2&lt;&gt;"m")*($H$2&lt;&gt;"Y"),(IF(F1381=0,"",F1381&amp;" "&amp;$F$4&amp;" "))&amp;(IF(G1381=0,"",G1381&amp;" "&amp;$G$4&amp;" "))&amp;(IF(H1381=0,"",H1381&amp;" "&amp;H$4&amp;" "))&amp;(IF(I1381=0,"",I1381&amp;" "&amp;$I$4&amp;" "))&amp;(IF(J1381=0,"",J1381&amp;" "&amp;$J$4&amp;" "))&amp;IF((ISBLANK(C1381)),"","("&amp;C1381&amp;")"),"")))&amp;IF((B1381=B1382)*(K1381=K1382)*(L1381=L1382)*(M1381=M1382),IF(($H$2&lt;&gt;"m")*($H$2&lt;&gt;"Y"), ", ", IF((ISNUMBER(FIND(")",AE1381))), ", ", "")),IF((B1381=B1382)*(K1381=K1382)*(L1381=L1382),"; ",". ")))</f>
        <v/>
      </c>
      <c r="AI1381" s="1"/>
    </row>
    <row r="1382" spans="1:35" x14ac:dyDescent="0.25">
      <c r="A1382" s="3" t="str">
        <f t="shared" si="172"/>
        <v/>
      </c>
      <c r="B1382" s="53" t="str">
        <f t="shared" si="176"/>
        <v/>
      </c>
      <c r="C1382" s="57"/>
      <c r="D1382" s="57"/>
      <c r="E1382" s="57"/>
      <c r="F1382" s="57"/>
      <c r="G1382" s="57"/>
      <c r="H1382" s="57"/>
      <c r="I1382" s="57"/>
      <c r="J1382" s="57"/>
      <c r="K1382" s="57"/>
      <c r="L1382" s="57"/>
      <c r="M1382" s="54"/>
      <c r="N1382" s="57"/>
      <c r="O1382" s="58"/>
      <c r="P1382" s="58"/>
      <c r="Q1382" s="58"/>
      <c r="R1382" s="58"/>
      <c r="S1382" s="54"/>
      <c r="T1382" s="57"/>
      <c r="U1382" s="57"/>
      <c r="V1382" s="57"/>
      <c r="W1382" s="57"/>
      <c r="X1382" s="147" t="str">
        <f>IF(ISBLANK(D1382),"",IF('order-admin-units'!$I$1&lt;&gt;"y", "", IF((K1382="")*(ISBLANK(D1382)=FALSE), 'order-admin-units'!$B$1+1, VLOOKUP(K1382, ordercountry, 2))))</f>
        <v/>
      </c>
      <c r="Y1382" s="147" t="str">
        <f>IF(ISBLANK(D1382),"",IF('order-admin-units'!$I$1&lt;&gt;"y", "", IF(L1382="", 'order-admin-units'!$B$2+1, VLOOKUP(K1382&amp;"@"&amp;L1382, orderadmin, 2))))</f>
        <v/>
      </c>
      <c r="Z1382" s="147" t="str">
        <f t="shared" si="173"/>
        <v/>
      </c>
      <c r="AA1382" s="147" t="str">
        <f t="shared" si="174"/>
        <v/>
      </c>
      <c r="AB1382" s="147" t="str">
        <f t="shared" si="175"/>
        <v/>
      </c>
      <c r="AC1382" s="147" t="str">
        <f t="shared" si="169"/>
        <v/>
      </c>
      <c r="AD1382" s="11" t="str">
        <f t="shared" si="170"/>
        <v/>
      </c>
      <c r="AE1382" s="11" t="str">
        <f t="array" ref="AE1382">IF(ISBLANK(D1382),"",IF(OR($H$2="y",$H$2="m"),IF(AA1382=AA1381,IF(OR(AB1382=$AB$4:$AB1381)=FALSE,AE1381&amp;C1382,AE1381),"("&amp;C1382)&amp;IF(AA1382=AA1383,IF(OR(AB1383=$AB$4:$AB1382)=FALSE,", ",""),") "),""))</f>
        <v/>
      </c>
      <c r="AF1382" s="11" t="str">
        <f t="shared" si="171"/>
        <v/>
      </c>
      <c r="AG1382" s="11" t="str">
        <f t="array" ref="AG1382">IF(ISBLANK(D1382),"",IF(OR($H$2="y",$H$2="m"),IF(AA1382=AA1381,IF(OR(AC1382=$AC$4:$AC1381)=FALSE,AG1381&amp;AF1382,AG1381),"("&amp;AF1382)&amp;IF(AA1382=AA1383,IF(OR(AC1383=$AC$4:$AC1382)=FALSE,", ",""),") "),""))</f>
        <v/>
      </c>
      <c r="AH1382" s="10" t="str">
        <f>IF((ISBLANK(D1382)),"",IF(D1382=D1381,AH1381,"")&amp;IF(B1381&lt;&gt;B1382,((IF(ISBLANK(E1382),$D$3&amp;"Non-type material: "&amp;$D$3,$D$3&amp;INDEX('type-categories'!$A$2:$B$100,MATCH(E1382,'type-categories'!$A$2:$A$100,0),2)&amp;$D$3))),"")&amp;(IF(K1382&lt;&gt;K1381,$C$2&amp;K1382&amp;$K$3&amp;$C$2&amp;" ",(IF(B1382&lt;&gt;B1381,$C$2&amp;K1382&amp;$K$3&amp;$C$2&amp;" ",""))))&amp;(IF(L1382="","",((IF(L1382&lt;&gt;L1381,$D$2&amp;L1382&amp;$L$3&amp;$D$2&amp;" ",IF(B1382&lt;&gt;B1381,$D$2&amp;L1382&amp;$L$3&amp;$D$2&amp;" ",""))))))&amp;(IF(M1382="","",((IF(M1382&lt;&gt;M1381,$E$2&amp;M1382&amp;$E$2&amp;","&amp;" ",IF(B1382&lt;&gt;B1381,$E$2&amp;M1382&amp;$E$2&amp;",",""))))))&amp;(IF(N1382="","",IF(N1382&lt;&gt;N1381,N1382&amp;", ",IF(B1382&lt;&gt;B1381,N1382&amp;", ",""))))&amp;(IF(ISBLANK(O1382),"",(IF(O1382&lt;&gt;O1381,O1382&amp;", ",IF(B1382&lt;&gt;B1381,O1382&amp;", ","")))))&amp;(IF(ISBLANK(P1382),"",(IF(P1382&lt;&gt;P1381,P1382&amp;", ",IF(B1382&lt;&gt;B1381,P1382&amp;", ",IF(Z1382&lt;&gt;Z1381,P1382&amp;", ",""))))))&amp;(IF(ISBLANK(Q1382),"",(IF(Q1382&lt;&gt;Q1381,Q1382&amp;", ",IF(B1382&lt;&gt;B1381,Q1382&amp;", ",IF(Z1382&lt;&gt;Z1381,Q1382&amp;", ",""))))))&amp;(IF(ISBLANK(R1382),"",(IF(R1382&lt;&gt;R1381,R1382&amp;"m, ",IF(B1382&lt;&gt;B1381,R1382&amp;"m, ",IF(Z1382&lt;&gt;Z1381,R1382&amp;"m, ",""))))))&amp;IF(ISBLANK(S1382),"",(IF(B1382&lt;&gt;B1381,S1382&amp;", ",IF(S1382&lt;&gt;S1381,IF((Z1382=Z1381),"same locality "&amp;S1382&amp;", ",S1382&amp;", "),""))))&amp;(IF(ISBLANK(T1382),"",(IF(T1382&lt;&gt;T1381,IF(ISBLANK(F$2),T1382&amp;", ",T1382&amp;" "&amp;F$2&amp;", "),(IF(B1382&lt;&gt;B1381,IF(ISBLANK(F$2),T1382&amp;", ",T1382&amp;" "&amp;F$2&amp;", "),(IF(Z1382&lt;&gt;Z1381,IF(ISBLANK(F$2),T1382&amp;", ",T1382&amp;" "&amp;F$2&amp;", "),IF((U1382&lt;&gt;U1381)*($G$2="Y"),"same collector, ","")))))))))&amp;(IF(ISBLANK(U1382),"",(IF(U1382&lt;&gt;U1381,U1382&amp;", ",(IF(B1382&lt;&gt;B1381,U1382&amp;", ",IF(Z1382&lt;&gt;Z1381,U1382&amp;", ",(IF(T1382&lt;&gt;T1381,IF((T1382&lt;&gt;T1381)*($G$2="Y"),"same date, ", ""),IF((T1382=T1381)*(U1382=U1381)*(S1382&lt;&gt;S1381)*($G$2="Y"),"same collector and date, ", ""))))))))))&amp;(IF(ISBLANK(V1382),"",V1382&amp;", "))&amp;IF((AA1382&lt;&gt;AA1383)*($H$2="y"),AD1382&amp;AE1382,IF((AA1382&lt;&gt;AA1383)*($H$2="m"),AD1382&amp;AG1382,IF(($H$2&lt;&gt;"m")*($H$2&lt;&gt;"Y"),(IF(F1382=0,"",F1382&amp;" "&amp;$F$4&amp;" "))&amp;(IF(G1382=0,"",G1382&amp;" "&amp;$G$4&amp;" "))&amp;(IF(H1382=0,"",H1382&amp;" "&amp;H$4&amp;" "))&amp;(IF(I1382=0,"",I1382&amp;" "&amp;$I$4&amp;" "))&amp;(IF(J1382=0,"",J1382&amp;" "&amp;$J$4&amp;" "))&amp;IF((ISBLANK(C1382)),"","("&amp;C1382&amp;")"),"")))&amp;IF((B1382=B1383)*(K1382=K1383)*(L1382=L1383)*(M1382=M1383),IF(($H$2&lt;&gt;"m")*($H$2&lt;&gt;"Y"), ", ", IF((ISNUMBER(FIND(")",AE1382))), ", ", "")),IF((B1382=B1383)*(K1382=K1383)*(L1382=L1383),"; ",". ")))</f>
        <v/>
      </c>
      <c r="AI1382" s="1"/>
    </row>
    <row r="1383" spans="1:35" x14ac:dyDescent="0.25">
      <c r="A1383" s="3" t="str">
        <f t="shared" si="172"/>
        <v/>
      </c>
      <c r="B1383" s="53" t="str">
        <f t="shared" si="176"/>
        <v/>
      </c>
      <c r="C1383" s="57"/>
      <c r="D1383" s="57"/>
      <c r="E1383" s="57"/>
      <c r="F1383" s="57"/>
      <c r="G1383" s="57"/>
      <c r="H1383" s="57"/>
      <c r="I1383" s="57"/>
      <c r="J1383" s="57"/>
      <c r="K1383" s="57"/>
      <c r="L1383" s="57"/>
      <c r="M1383" s="54"/>
      <c r="N1383" s="57"/>
      <c r="O1383" s="58"/>
      <c r="P1383" s="58"/>
      <c r="Q1383" s="58"/>
      <c r="R1383" s="58"/>
      <c r="S1383" s="54"/>
      <c r="T1383" s="57"/>
      <c r="U1383" s="57"/>
      <c r="V1383" s="57"/>
      <c r="W1383" s="57"/>
      <c r="X1383" s="147" t="str">
        <f>IF(ISBLANK(D1383),"",IF('order-admin-units'!$I$1&lt;&gt;"y", "", IF((K1383="")*(ISBLANK(D1383)=FALSE), 'order-admin-units'!$B$1+1, VLOOKUP(K1383, ordercountry, 2))))</f>
        <v/>
      </c>
      <c r="Y1383" s="147" t="str">
        <f>IF(ISBLANK(D1383),"",IF('order-admin-units'!$I$1&lt;&gt;"y", "", IF(L1383="", 'order-admin-units'!$B$2+1, VLOOKUP(K1383&amp;"@"&amp;L1383, orderadmin, 2))))</f>
        <v/>
      </c>
      <c r="Z1383" s="147" t="str">
        <f t="shared" si="173"/>
        <v/>
      </c>
      <c r="AA1383" s="147" t="str">
        <f t="shared" si="174"/>
        <v/>
      </c>
      <c r="AB1383" s="147" t="str">
        <f t="shared" si="175"/>
        <v/>
      </c>
      <c r="AC1383" s="147" t="str">
        <f t="shared" si="169"/>
        <v/>
      </c>
      <c r="AD1383" s="11" t="str">
        <f t="shared" si="170"/>
        <v/>
      </c>
      <c r="AE1383" s="11" t="str">
        <f t="array" ref="AE1383">IF(ISBLANK(D1383),"",IF(OR($H$2="y",$H$2="m"),IF(AA1383=AA1382,IF(OR(AB1383=$AB$4:$AB1382)=FALSE,AE1382&amp;C1383,AE1382),"("&amp;C1383)&amp;IF(AA1383=AA1384,IF(OR(AB1384=$AB$4:$AB1383)=FALSE,", ",""),") "),""))</f>
        <v/>
      </c>
      <c r="AF1383" s="11" t="str">
        <f t="shared" si="171"/>
        <v/>
      </c>
      <c r="AG1383" s="11" t="str">
        <f t="array" ref="AG1383">IF(ISBLANK(D1383),"",IF(OR($H$2="y",$H$2="m"),IF(AA1383=AA1382,IF(OR(AC1383=$AC$4:$AC1382)=FALSE,AG1382&amp;AF1383,AG1382),"("&amp;AF1383)&amp;IF(AA1383=AA1384,IF(OR(AC1384=$AC$4:$AC1383)=FALSE,", ",""),") "),""))</f>
        <v/>
      </c>
      <c r="AH1383" s="10" t="str">
        <f>IF((ISBLANK(D1383)),"",IF(D1383=D1382,AH1382,"")&amp;IF(B1382&lt;&gt;B1383,((IF(ISBLANK(E1383),$D$3&amp;"Non-type material: "&amp;$D$3,$D$3&amp;INDEX('type-categories'!$A$2:$B$100,MATCH(E1383,'type-categories'!$A$2:$A$100,0),2)&amp;$D$3))),"")&amp;(IF(K1383&lt;&gt;K1382,$C$2&amp;K1383&amp;$K$3&amp;$C$2&amp;" ",(IF(B1383&lt;&gt;B1382,$C$2&amp;K1383&amp;$K$3&amp;$C$2&amp;" ",""))))&amp;(IF(L1383="","",((IF(L1383&lt;&gt;L1382,$D$2&amp;L1383&amp;$L$3&amp;$D$2&amp;" ",IF(B1383&lt;&gt;B1382,$D$2&amp;L1383&amp;$L$3&amp;$D$2&amp;" ",""))))))&amp;(IF(M1383="","",((IF(M1383&lt;&gt;M1382,$E$2&amp;M1383&amp;$E$2&amp;","&amp;" ",IF(B1383&lt;&gt;B1382,$E$2&amp;M1383&amp;$E$2&amp;",",""))))))&amp;(IF(N1383="","",IF(N1383&lt;&gt;N1382,N1383&amp;", ",IF(B1383&lt;&gt;B1382,N1383&amp;", ",""))))&amp;(IF(ISBLANK(O1383),"",(IF(O1383&lt;&gt;O1382,O1383&amp;", ",IF(B1383&lt;&gt;B1382,O1383&amp;", ","")))))&amp;(IF(ISBLANK(P1383),"",(IF(P1383&lt;&gt;P1382,P1383&amp;", ",IF(B1383&lt;&gt;B1382,P1383&amp;", ",IF(Z1383&lt;&gt;Z1382,P1383&amp;", ",""))))))&amp;(IF(ISBLANK(Q1383),"",(IF(Q1383&lt;&gt;Q1382,Q1383&amp;", ",IF(B1383&lt;&gt;B1382,Q1383&amp;", ",IF(Z1383&lt;&gt;Z1382,Q1383&amp;", ",""))))))&amp;(IF(ISBLANK(R1383),"",(IF(R1383&lt;&gt;R1382,R1383&amp;"m, ",IF(B1383&lt;&gt;B1382,R1383&amp;"m, ",IF(Z1383&lt;&gt;Z1382,R1383&amp;"m, ",""))))))&amp;IF(ISBLANK(S1383),"",(IF(B1383&lt;&gt;B1382,S1383&amp;", ",IF(S1383&lt;&gt;S1382,IF((Z1383=Z1382),"same locality "&amp;S1383&amp;", ",S1383&amp;", "),""))))&amp;(IF(ISBLANK(T1383),"",(IF(T1383&lt;&gt;T1382,IF(ISBLANK(F$2),T1383&amp;", ",T1383&amp;" "&amp;F$2&amp;", "),(IF(B1383&lt;&gt;B1382,IF(ISBLANK(F$2),T1383&amp;", ",T1383&amp;" "&amp;F$2&amp;", "),(IF(Z1383&lt;&gt;Z1382,IF(ISBLANK(F$2),T1383&amp;", ",T1383&amp;" "&amp;F$2&amp;", "),IF((U1383&lt;&gt;U1382)*($G$2="Y"),"same collector, ","")))))))))&amp;(IF(ISBLANK(U1383),"",(IF(U1383&lt;&gt;U1382,U1383&amp;", ",(IF(B1383&lt;&gt;B1382,U1383&amp;", ",IF(Z1383&lt;&gt;Z1382,U1383&amp;", ",(IF(T1383&lt;&gt;T1382,IF((T1383&lt;&gt;T1382)*($G$2="Y"),"same date, ", ""),IF((T1383=T1382)*(U1383=U1382)*(S1383&lt;&gt;S1382)*($G$2="Y"),"same collector and date, ", ""))))))))))&amp;(IF(ISBLANK(V1383),"",V1383&amp;", "))&amp;IF((AA1383&lt;&gt;AA1384)*($H$2="y"),AD1383&amp;AE1383,IF((AA1383&lt;&gt;AA1384)*($H$2="m"),AD1383&amp;AG1383,IF(($H$2&lt;&gt;"m")*($H$2&lt;&gt;"Y"),(IF(F1383=0,"",F1383&amp;" "&amp;$F$4&amp;" "))&amp;(IF(G1383=0,"",G1383&amp;" "&amp;$G$4&amp;" "))&amp;(IF(H1383=0,"",H1383&amp;" "&amp;H$4&amp;" "))&amp;(IF(I1383=0,"",I1383&amp;" "&amp;$I$4&amp;" "))&amp;(IF(J1383=0,"",J1383&amp;" "&amp;$J$4&amp;" "))&amp;IF((ISBLANK(C1383)),"","("&amp;C1383&amp;")"),"")))&amp;IF((B1383=B1384)*(K1383=K1384)*(L1383=L1384)*(M1383=M1384),IF(($H$2&lt;&gt;"m")*($H$2&lt;&gt;"Y"), ", ", IF((ISNUMBER(FIND(")",AE1383))), ", ", "")),IF((B1383=B1384)*(K1383=K1384)*(L1383=L1384),"; ",". ")))</f>
        <v/>
      </c>
      <c r="AI1383" s="1"/>
    </row>
    <row r="1384" spans="1:35" x14ac:dyDescent="0.25">
      <c r="A1384" s="3" t="str">
        <f t="shared" si="172"/>
        <v/>
      </c>
      <c r="B1384" s="53" t="str">
        <f t="shared" si="176"/>
        <v/>
      </c>
      <c r="C1384" s="56"/>
      <c r="D1384" s="55"/>
      <c r="E1384" s="55"/>
      <c r="F1384" s="56"/>
      <c r="G1384" s="56"/>
      <c r="H1384" s="56"/>
      <c r="I1384" s="56"/>
      <c r="J1384" s="56"/>
      <c r="K1384" s="56"/>
      <c r="L1384" s="56"/>
      <c r="M1384" s="54"/>
      <c r="N1384" s="56"/>
      <c r="O1384" s="56"/>
      <c r="P1384" s="56"/>
      <c r="Q1384" s="56"/>
      <c r="R1384" s="56"/>
      <c r="S1384" s="54"/>
      <c r="T1384" s="56"/>
      <c r="U1384" s="56"/>
      <c r="V1384" s="56"/>
      <c r="W1384" s="56"/>
      <c r="X1384" s="147" t="str">
        <f>IF(ISBLANK(D1384),"",IF('order-admin-units'!$I$1&lt;&gt;"y", "", IF((K1384="")*(ISBLANK(D1384)=FALSE), 'order-admin-units'!$B$1+1, VLOOKUP(K1384, ordercountry, 2))))</f>
        <v/>
      </c>
      <c r="Y1384" s="147" t="str">
        <f>IF(ISBLANK(D1384),"",IF('order-admin-units'!$I$1&lt;&gt;"y", "", IF(L1384="", 'order-admin-units'!$B$2+1, VLOOKUP(K1384&amp;"@"&amp;L1384, orderadmin, 2))))</f>
        <v/>
      </c>
      <c r="Z1384" s="147" t="str">
        <f t="shared" si="173"/>
        <v/>
      </c>
      <c r="AA1384" s="147" t="str">
        <f t="shared" si="174"/>
        <v/>
      </c>
      <c r="AB1384" s="147" t="str">
        <f t="shared" si="175"/>
        <v/>
      </c>
      <c r="AC1384" s="147" t="str">
        <f t="shared" si="169"/>
        <v/>
      </c>
      <c r="AD1384" s="11" t="str">
        <f t="shared" si="170"/>
        <v/>
      </c>
      <c r="AE1384" s="11" t="str">
        <f t="array" ref="AE1384">IF(ISBLANK(D1384),"",IF(OR($H$2="y",$H$2="m"),IF(AA1384=AA1383,IF(OR(AB1384=$AB$4:$AB1383)=FALSE,AE1383&amp;C1384,AE1383),"("&amp;C1384)&amp;IF(AA1384=AA1385,IF(OR(AB1385=$AB$4:$AB1384)=FALSE,", ",""),") "),""))</f>
        <v/>
      </c>
      <c r="AF1384" s="11" t="str">
        <f t="shared" si="171"/>
        <v/>
      </c>
      <c r="AG1384" s="11" t="str">
        <f t="array" ref="AG1384">IF(ISBLANK(D1384),"",IF(OR($H$2="y",$H$2="m"),IF(AA1384=AA1383,IF(OR(AC1384=$AC$4:$AC1383)=FALSE,AG1383&amp;AF1384,AG1383),"("&amp;AF1384)&amp;IF(AA1384=AA1385,IF(OR(AC1385=$AC$4:$AC1384)=FALSE,", ",""),") "),""))</f>
        <v/>
      </c>
      <c r="AH1384" s="10" t="str">
        <f>IF((ISBLANK(D1384)),"",IF(D1384=D1383,AH1383,"")&amp;IF(B1383&lt;&gt;B1384,((IF(ISBLANK(E1384),$D$3&amp;"Non-type material: "&amp;$D$3,$D$3&amp;INDEX('type-categories'!$A$2:$B$100,MATCH(E1384,'type-categories'!$A$2:$A$100,0),2)&amp;$D$3))),"")&amp;(IF(K1384&lt;&gt;K1383,$C$2&amp;K1384&amp;$K$3&amp;$C$2&amp;" ",(IF(B1384&lt;&gt;B1383,$C$2&amp;K1384&amp;$K$3&amp;$C$2&amp;" ",""))))&amp;(IF(L1384="","",((IF(L1384&lt;&gt;L1383,$D$2&amp;L1384&amp;$L$3&amp;$D$2&amp;" ",IF(B1384&lt;&gt;B1383,$D$2&amp;L1384&amp;$L$3&amp;$D$2&amp;" ",""))))))&amp;(IF(M1384="","",((IF(M1384&lt;&gt;M1383,$E$2&amp;M1384&amp;$E$2&amp;","&amp;" ",IF(B1384&lt;&gt;B1383,$E$2&amp;M1384&amp;$E$2&amp;",",""))))))&amp;(IF(N1384="","",IF(N1384&lt;&gt;N1383,N1384&amp;", ",IF(B1384&lt;&gt;B1383,N1384&amp;", ",""))))&amp;(IF(ISBLANK(O1384),"",(IF(O1384&lt;&gt;O1383,O1384&amp;", ",IF(B1384&lt;&gt;B1383,O1384&amp;", ","")))))&amp;(IF(ISBLANK(P1384),"",(IF(P1384&lt;&gt;P1383,P1384&amp;", ",IF(B1384&lt;&gt;B1383,P1384&amp;", ",IF(Z1384&lt;&gt;Z1383,P1384&amp;", ",""))))))&amp;(IF(ISBLANK(Q1384),"",(IF(Q1384&lt;&gt;Q1383,Q1384&amp;", ",IF(B1384&lt;&gt;B1383,Q1384&amp;", ",IF(Z1384&lt;&gt;Z1383,Q1384&amp;", ",""))))))&amp;(IF(ISBLANK(R1384),"",(IF(R1384&lt;&gt;R1383,R1384&amp;"m, ",IF(B1384&lt;&gt;B1383,R1384&amp;"m, ",IF(Z1384&lt;&gt;Z1383,R1384&amp;"m, ",""))))))&amp;IF(ISBLANK(S1384),"",(IF(B1384&lt;&gt;B1383,S1384&amp;", ",IF(S1384&lt;&gt;S1383,IF((Z1384=Z1383),"same locality "&amp;S1384&amp;", ",S1384&amp;", "),""))))&amp;(IF(ISBLANK(T1384),"",(IF(T1384&lt;&gt;T1383,IF(ISBLANK(F$2),T1384&amp;", ",T1384&amp;" "&amp;F$2&amp;", "),(IF(B1384&lt;&gt;B1383,IF(ISBLANK(F$2),T1384&amp;", ",T1384&amp;" "&amp;F$2&amp;", "),(IF(Z1384&lt;&gt;Z1383,IF(ISBLANK(F$2),T1384&amp;", ",T1384&amp;" "&amp;F$2&amp;", "),IF((U1384&lt;&gt;U1383)*($G$2="Y"),"same collector, ","")))))))))&amp;(IF(ISBLANK(U1384),"",(IF(U1384&lt;&gt;U1383,U1384&amp;", ",(IF(B1384&lt;&gt;B1383,U1384&amp;", ",IF(Z1384&lt;&gt;Z1383,U1384&amp;", ",(IF(T1384&lt;&gt;T1383,IF((T1384&lt;&gt;T1383)*($G$2="Y"),"same date, ", ""),IF((T1384=T1383)*(U1384=U1383)*(S1384&lt;&gt;S1383)*($G$2="Y"),"same collector and date, ", ""))))))))))&amp;(IF(ISBLANK(V1384),"",V1384&amp;", "))&amp;IF((AA1384&lt;&gt;AA1385)*($H$2="y"),AD1384&amp;AE1384,IF((AA1384&lt;&gt;AA1385)*($H$2="m"),AD1384&amp;AG1384,IF(($H$2&lt;&gt;"m")*($H$2&lt;&gt;"Y"),(IF(F1384=0,"",F1384&amp;" "&amp;$F$4&amp;" "))&amp;(IF(G1384=0,"",G1384&amp;" "&amp;$G$4&amp;" "))&amp;(IF(H1384=0,"",H1384&amp;" "&amp;H$4&amp;" "))&amp;(IF(I1384=0,"",I1384&amp;" "&amp;$I$4&amp;" "))&amp;(IF(J1384=0,"",J1384&amp;" "&amp;$J$4&amp;" "))&amp;IF((ISBLANK(C1384)),"","("&amp;C1384&amp;")"),"")))&amp;IF((B1384=B1385)*(K1384=K1385)*(L1384=L1385)*(M1384=M1385),IF(($H$2&lt;&gt;"m")*($H$2&lt;&gt;"Y"), ", ", IF((ISNUMBER(FIND(")",AE1384))), ", ", "")),IF((B1384=B1385)*(K1384=K1385)*(L1384=L1385),"; ",". ")))</f>
        <v/>
      </c>
      <c r="AI1384" s="1"/>
    </row>
    <row r="1385" spans="1:35" x14ac:dyDescent="0.25">
      <c r="A1385" s="3" t="str">
        <f t="shared" si="172"/>
        <v/>
      </c>
      <c r="B1385" s="53" t="str">
        <f t="shared" si="176"/>
        <v/>
      </c>
      <c r="C1385" s="57"/>
      <c r="D1385" s="57"/>
      <c r="E1385" s="57"/>
      <c r="F1385" s="57"/>
      <c r="G1385" s="57"/>
      <c r="H1385" s="57"/>
      <c r="I1385" s="57"/>
      <c r="J1385" s="57"/>
      <c r="K1385" s="57"/>
      <c r="L1385" s="57"/>
      <c r="M1385" s="54"/>
      <c r="N1385" s="57"/>
      <c r="O1385" s="58"/>
      <c r="P1385" s="58"/>
      <c r="Q1385" s="58"/>
      <c r="R1385" s="58"/>
      <c r="S1385" s="54"/>
      <c r="T1385" s="57"/>
      <c r="U1385" s="57"/>
      <c r="V1385" s="57"/>
      <c r="W1385" s="57"/>
      <c r="X1385" s="147" t="str">
        <f>IF(ISBLANK(D1385),"",IF('order-admin-units'!$I$1&lt;&gt;"y", "", IF((K1385="")*(ISBLANK(D1385)=FALSE), 'order-admin-units'!$B$1+1, VLOOKUP(K1385, ordercountry, 2))))</f>
        <v/>
      </c>
      <c r="Y1385" s="147" t="str">
        <f>IF(ISBLANK(D1385),"",IF('order-admin-units'!$I$1&lt;&gt;"y", "", IF(L1385="", 'order-admin-units'!$B$2+1, VLOOKUP(K1385&amp;"@"&amp;L1385, orderadmin, 2))))</f>
        <v/>
      </c>
      <c r="Z1385" s="147" t="str">
        <f t="shared" si="173"/>
        <v/>
      </c>
      <c r="AA1385" s="147" t="str">
        <f t="shared" si="174"/>
        <v/>
      </c>
      <c r="AB1385" s="147" t="str">
        <f t="shared" si="175"/>
        <v/>
      </c>
      <c r="AC1385" s="147" t="str">
        <f t="shared" si="169"/>
        <v/>
      </c>
      <c r="AD1385" s="11" t="str">
        <f t="shared" si="170"/>
        <v/>
      </c>
      <c r="AE1385" s="11" t="str">
        <f t="array" ref="AE1385">IF(ISBLANK(D1385),"",IF(OR($H$2="y",$H$2="m"),IF(AA1385=AA1384,IF(OR(AB1385=$AB$4:$AB1384)=FALSE,AE1384&amp;C1385,AE1384),"("&amp;C1385)&amp;IF(AA1385=AA1386,IF(OR(AB1386=$AB$4:$AB1385)=FALSE,", ",""),") "),""))</f>
        <v/>
      </c>
      <c r="AF1385" s="11" t="str">
        <f t="shared" si="171"/>
        <v/>
      </c>
      <c r="AG1385" s="11" t="str">
        <f t="array" ref="AG1385">IF(ISBLANK(D1385),"",IF(OR($H$2="y",$H$2="m"),IF(AA1385=AA1384,IF(OR(AC1385=$AC$4:$AC1384)=FALSE,AG1384&amp;AF1385,AG1384),"("&amp;AF1385)&amp;IF(AA1385=AA1386,IF(OR(AC1386=$AC$4:$AC1385)=FALSE,", ",""),") "),""))</f>
        <v/>
      </c>
      <c r="AH1385" s="10" t="str">
        <f>IF((ISBLANK(D1385)),"",IF(D1385=D1384,AH1384,"")&amp;IF(B1384&lt;&gt;B1385,((IF(ISBLANK(E1385),$D$3&amp;"Non-type material: "&amp;$D$3,$D$3&amp;INDEX('type-categories'!$A$2:$B$100,MATCH(E1385,'type-categories'!$A$2:$A$100,0),2)&amp;$D$3))),"")&amp;(IF(K1385&lt;&gt;K1384,$C$2&amp;K1385&amp;$K$3&amp;$C$2&amp;" ",(IF(B1385&lt;&gt;B1384,$C$2&amp;K1385&amp;$K$3&amp;$C$2&amp;" ",""))))&amp;(IF(L1385="","",((IF(L1385&lt;&gt;L1384,$D$2&amp;L1385&amp;$L$3&amp;$D$2&amp;" ",IF(B1385&lt;&gt;B1384,$D$2&amp;L1385&amp;$L$3&amp;$D$2&amp;" ",""))))))&amp;(IF(M1385="","",((IF(M1385&lt;&gt;M1384,$E$2&amp;M1385&amp;$E$2&amp;","&amp;" ",IF(B1385&lt;&gt;B1384,$E$2&amp;M1385&amp;$E$2&amp;",",""))))))&amp;(IF(N1385="","",IF(N1385&lt;&gt;N1384,N1385&amp;", ",IF(B1385&lt;&gt;B1384,N1385&amp;", ",""))))&amp;(IF(ISBLANK(O1385),"",(IF(O1385&lt;&gt;O1384,O1385&amp;", ",IF(B1385&lt;&gt;B1384,O1385&amp;", ","")))))&amp;(IF(ISBLANK(P1385),"",(IF(P1385&lt;&gt;P1384,P1385&amp;", ",IF(B1385&lt;&gt;B1384,P1385&amp;", ",IF(Z1385&lt;&gt;Z1384,P1385&amp;", ",""))))))&amp;(IF(ISBLANK(Q1385),"",(IF(Q1385&lt;&gt;Q1384,Q1385&amp;", ",IF(B1385&lt;&gt;B1384,Q1385&amp;", ",IF(Z1385&lt;&gt;Z1384,Q1385&amp;", ",""))))))&amp;(IF(ISBLANK(R1385),"",(IF(R1385&lt;&gt;R1384,R1385&amp;"m, ",IF(B1385&lt;&gt;B1384,R1385&amp;"m, ",IF(Z1385&lt;&gt;Z1384,R1385&amp;"m, ",""))))))&amp;IF(ISBLANK(S1385),"",(IF(B1385&lt;&gt;B1384,S1385&amp;", ",IF(S1385&lt;&gt;S1384,IF((Z1385=Z1384),"same locality "&amp;S1385&amp;", ",S1385&amp;", "),""))))&amp;(IF(ISBLANK(T1385),"",(IF(T1385&lt;&gt;T1384,IF(ISBLANK(F$2),T1385&amp;", ",T1385&amp;" "&amp;F$2&amp;", "),(IF(B1385&lt;&gt;B1384,IF(ISBLANK(F$2),T1385&amp;", ",T1385&amp;" "&amp;F$2&amp;", "),(IF(Z1385&lt;&gt;Z1384,IF(ISBLANK(F$2),T1385&amp;", ",T1385&amp;" "&amp;F$2&amp;", "),IF((U1385&lt;&gt;U1384)*($G$2="Y"),"same collector, ","")))))))))&amp;(IF(ISBLANK(U1385),"",(IF(U1385&lt;&gt;U1384,U1385&amp;", ",(IF(B1385&lt;&gt;B1384,U1385&amp;", ",IF(Z1385&lt;&gt;Z1384,U1385&amp;", ",(IF(T1385&lt;&gt;T1384,IF((T1385&lt;&gt;T1384)*($G$2="Y"),"same date, ", ""),IF((T1385=T1384)*(U1385=U1384)*(S1385&lt;&gt;S1384)*($G$2="Y"),"same collector and date, ", ""))))))))))&amp;(IF(ISBLANK(V1385),"",V1385&amp;", "))&amp;IF((AA1385&lt;&gt;AA1386)*($H$2="y"),AD1385&amp;AE1385,IF((AA1385&lt;&gt;AA1386)*($H$2="m"),AD1385&amp;AG1385,IF(($H$2&lt;&gt;"m")*($H$2&lt;&gt;"Y"),(IF(F1385=0,"",F1385&amp;" "&amp;$F$4&amp;" "))&amp;(IF(G1385=0,"",G1385&amp;" "&amp;$G$4&amp;" "))&amp;(IF(H1385=0,"",H1385&amp;" "&amp;H$4&amp;" "))&amp;(IF(I1385=0,"",I1385&amp;" "&amp;$I$4&amp;" "))&amp;(IF(J1385=0,"",J1385&amp;" "&amp;$J$4&amp;" "))&amp;IF((ISBLANK(C1385)),"","("&amp;C1385&amp;")"),"")))&amp;IF((B1385=B1386)*(K1385=K1386)*(L1385=L1386)*(M1385=M1386),IF(($H$2&lt;&gt;"m")*($H$2&lt;&gt;"Y"), ", ", IF((ISNUMBER(FIND(")",AE1385))), ", ", "")),IF((B1385=B1386)*(K1385=K1386)*(L1385=L1386),"; ",". ")))</f>
        <v/>
      </c>
      <c r="AI1385" s="1"/>
    </row>
    <row r="1386" spans="1:35" x14ac:dyDescent="0.25">
      <c r="A1386" s="3" t="str">
        <f t="shared" si="172"/>
        <v/>
      </c>
      <c r="B1386" s="53" t="str">
        <f t="shared" si="176"/>
        <v/>
      </c>
      <c r="C1386" s="57"/>
      <c r="D1386" s="57"/>
      <c r="E1386" s="57"/>
      <c r="F1386" s="57"/>
      <c r="G1386" s="57"/>
      <c r="H1386" s="57"/>
      <c r="I1386" s="57"/>
      <c r="J1386" s="57"/>
      <c r="K1386" s="57"/>
      <c r="L1386" s="57"/>
      <c r="M1386" s="54"/>
      <c r="N1386" s="57"/>
      <c r="O1386" s="58"/>
      <c r="P1386" s="58"/>
      <c r="Q1386" s="58"/>
      <c r="R1386" s="58"/>
      <c r="S1386" s="54"/>
      <c r="T1386" s="57"/>
      <c r="U1386" s="57"/>
      <c r="V1386" s="57"/>
      <c r="W1386" s="57"/>
      <c r="X1386" s="147" t="str">
        <f>IF(ISBLANK(D1386),"",IF('order-admin-units'!$I$1&lt;&gt;"y", "", IF((K1386="")*(ISBLANK(D1386)=FALSE), 'order-admin-units'!$B$1+1, VLOOKUP(K1386, ordercountry, 2))))</f>
        <v/>
      </c>
      <c r="Y1386" s="147" t="str">
        <f>IF(ISBLANK(D1386),"",IF('order-admin-units'!$I$1&lt;&gt;"y", "", IF(L1386="", 'order-admin-units'!$B$2+1, VLOOKUP(K1386&amp;"@"&amp;L1386, orderadmin, 2))))</f>
        <v/>
      </c>
      <c r="Z1386" s="147" t="str">
        <f t="shared" si="173"/>
        <v/>
      </c>
      <c r="AA1386" s="147" t="str">
        <f t="shared" si="174"/>
        <v/>
      </c>
      <c r="AB1386" s="147" t="str">
        <f t="shared" si="175"/>
        <v/>
      </c>
      <c r="AC1386" s="147" t="str">
        <f t="shared" si="169"/>
        <v/>
      </c>
      <c r="AD1386" s="11" t="str">
        <f t="shared" si="170"/>
        <v/>
      </c>
      <c r="AE1386" s="11" t="str">
        <f t="array" ref="AE1386">IF(ISBLANK(D1386),"",IF(OR($H$2="y",$H$2="m"),IF(AA1386=AA1385,IF(OR(AB1386=$AB$4:$AB1385)=FALSE,AE1385&amp;C1386,AE1385),"("&amp;C1386)&amp;IF(AA1386=AA1387,IF(OR(AB1387=$AB$4:$AB1386)=FALSE,", ",""),") "),""))</f>
        <v/>
      </c>
      <c r="AF1386" s="11" t="str">
        <f t="shared" si="171"/>
        <v/>
      </c>
      <c r="AG1386" s="11" t="str">
        <f t="array" ref="AG1386">IF(ISBLANK(D1386),"",IF(OR($H$2="y",$H$2="m"),IF(AA1386=AA1385,IF(OR(AC1386=$AC$4:$AC1385)=FALSE,AG1385&amp;AF1386,AG1385),"("&amp;AF1386)&amp;IF(AA1386=AA1387,IF(OR(AC1387=$AC$4:$AC1386)=FALSE,", ",""),") "),""))</f>
        <v/>
      </c>
      <c r="AH1386" s="10" t="str">
        <f>IF((ISBLANK(D1386)),"",IF(D1386=D1385,AH1385,"")&amp;IF(B1385&lt;&gt;B1386,((IF(ISBLANK(E1386),$D$3&amp;"Non-type material: "&amp;$D$3,$D$3&amp;INDEX('type-categories'!$A$2:$B$100,MATCH(E1386,'type-categories'!$A$2:$A$100,0),2)&amp;$D$3))),"")&amp;(IF(K1386&lt;&gt;K1385,$C$2&amp;K1386&amp;$K$3&amp;$C$2&amp;" ",(IF(B1386&lt;&gt;B1385,$C$2&amp;K1386&amp;$K$3&amp;$C$2&amp;" ",""))))&amp;(IF(L1386="","",((IF(L1386&lt;&gt;L1385,$D$2&amp;L1386&amp;$L$3&amp;$D$2&amp;" ",IF(B1386&lt;&gt;B1385,$D$2&amp;L1386&amp;$L$3&amp;$D$2&amp;" ",""))))))&amp;(IF(M1386="","",((IF(M1386&lt;&gt;M1385,$E$2&amp;M1386&amp;$E$2&amp;","&amp;" ",IF(B1386&lt;&gt;B1385,$E$2&amp;M1386&amp;$E$2&amp;",",""))))))&amp;(IF(N1386="","",IF(N1386&lt;&gt;N1385,N1386&amp;", ",IF(B1386&lt;&gt;B1385,N1386&amp;", ",""))))&amp;(IF(ISBLANK(O1386),"",(IF(O1386&lt;&gt;O1385,O1386&amp;", ",IF(B1386&lt;&gt;B1385,O1386&amp;", ","")))))&amp;(IF(ISBLANK(P1386),"",(IF(P1386&lt;&gt;P1385,P1386&amp;", ",IF(B1386&lt;&gt;B1385,P1386&amp;", ",IF(Z1386&lt;&gt;Z1385,P1386&amp;", ",""))))))&amp;(IF(ISBLANK(Q1386),"",(IF(Q1386&lt;&gt;Q1385,Q1386&amp;", ",IF(B1386&lt;&gt;B1385,Q1386&amp;", ",IF(Z1386&lt;&gt;Z1385,Q1386&amp;", ",""))))))&amp;(IF(ISBLANK(R1386),"",(IF(R1386&lt;&gt;R1385,R1386&amp;"m, ",IF(B1386&lt;&gt;B1385,R1386&amp;"m, ",IF(Z1386&lt;&gt;Z1385,R1386&amp;"m, ",""))))))&amp;IF(ISBLANK(S1386),"",(IF(B1386&lt;&gt;B1385,S1386&amp;", ",IF(S1386&lt;&gt;S1385,IF((Z1386=Z1385),"same locality "&amp;S1386&amp;", ",S1386&amp;", "),""))))&amp;(IF(ISBLANK(T1386),"",(IF(T1386&lt;&gt;T1385,IF(ISBLANK(F$2),T1386&amp;", ",T1386&amp;" "&amp;F$2&amp;", "),(IF(B1386&lt;&gt;B1385,IF(ISBLANK(F$2),T1386&amp;", ",T1386&amp;" "&amp;F$2&amp;", "),(IF(Z1386&lt;&gt;Z1385,IF(ISBLANK(F$2),T1386&amp;", ",T1386&amp;" "&amp;F$2&amp;", "),IF((U1386&lt;&gt;U1385)*($G$2="Y"),"same collector, ","")))))))))&amp;(IF(ISBLANK(U1386),"",(IF(U1386&lt;&gt;U1385,U1386&amp;", ",(IF(B1386&lt;&gt;B1385,U1386&amp;", ",IF(Z1386&lt;&gt;Z1385,U1386&amp;", ",(IF(T1386&lt;&gt;T1385,IF((T1386&lt;&gt;T1385)*($G$2="Y"),"same date, ", ""),IF((T1386=T1385)*(U1386=U1385)*(S1386&lt;&gt;S1385)*($G$2="Y"),"same collector and date, ", ""))))))))))&amp;(IF(ISBLANK(V1386),"",V1386&amp;", "))&amp;IF((AA1386&lt;&gt;AA1387)*($H$2="y"),AD1386&amp;AE1386,IF((AA1386&lt;&gt;AA1387)*($H$2="m"),AD1386&amp;AG1386,IF(($H$2&lt;&gt;"m")*($H$2&lt;&gt;"Y"),(IF(F1386=0,"",F1386&amp;" "&amp;$F$4&amp;" "))&amp;(IF(G1386=0,"",G1386&amp;" "&amp;$G$4&amp;" "))&amp;(IF(H1386=0,"",H1386&amp;" "&amp;H$4&amp;" "))&amp;(IF(I1386=0,"",I1386&amp;" "&amp;$I$4&amp;" "))&amp;(IF(J1386=0,"",J1386&amp;" "&amp;$J$4&amp;" "))&amp;IF((ISBLANK(C1386)),"","("&amp;C1386&amp;")"),"")))&amp;IF((B1386=B1387)*(K1386=K1387)*(L1386=L1387)*(M1386=M1387),IF(($H$2&lt;&gt;"m")*($H$2&lt;&gt;"Y"), ", ", IF((ISNUMBER(FIND(")",AE1386))), ", ", "")),IF((B1386=B1387)*(K1386=K1387)*(L1386=L1387),"; ",". ")))</f>
        <v/>
      </c>
      <c r="AI1386" s="1"/>
    </row>
    <row r="1387" spans="1:35" x14ac:dyDescent="0.25">
      <c r="A1387" s="3" t="str">
        <f t="shared" si="172"/>
        <v/>
      </c>
      <c r="B1387" s="53" t="str">
        <f t="shared" si="176"/>
        <v/>
      </c>
      <c r="C1387" s="57"/>
      <c r="D1387" s="57"/>
      <c r="E1387" s="57"/>
      <c r="F1387" s="57"/>
      <c r="G1387" s="57"/>
      <c r="H1387" s="57"/>
      <c r="I1387" s="57"/>
      <c r="J1387" s="57"/>
      <c r="K1387" s="57"/>
      <c r="L1387" s="57"/>
      <c r="M1387" s="54"/>
      <c r="N1387" s="57"/>
      <c r="O1387" s="58"/>
      <c r="P1387" s="58"/>
      <c r="Q1387" s="58"/>
      <c r="R1387" s="58"/>
      <c r="S1387" s="54"/>
      <c r="T1387" s="57"/>
      <c r="U1387" s="57"/>
      <c r="V1387" s="57"/>
      <c r="W1387" s="57"/>
      <c r="X1387" s="147" t="str">
        <f>IF(ISBLANK(D1387),"",IF('order-admin-units'!$I$1&lt;&gt;"y", "", IF((K1387="")*(ISBLANK(D1387)=FALSE), 'order-admin-units'!$B$1+1, VLOOKUP(K1387, ordercountry, 2))))</f>
        <v/>
      </c>
      <c r="Y1387" s="147" t="str">
        <f>IF(ISBLANK(D1387),"",IF('order-admin-units'!$I$1&lt;&gt;"y", "", IF(L1387="", 'order-admin-units'!$B$2+1, VLOOKUP(K1387&amp;"@"&amp;L1387, orderadmin, 2))))</f>
        <v/>
      </c>
      <c r="Z1387" s="147" t="str">
        <f t="shared" si="173"/>
        <v/>
      </c>
      <c r="AA1387" s="147" t="str">
        <f t="shared" si="174"/>
        <v/>
      </c>
      <c r="AB1387" s="147" t="str">
        <f t="shared" si="175"/>
        <v/>
      </c>
      <c r="AC1387" s="147" t="str">
        <f t="shared" si="169"/>
        <v/>
      </c>
      <c r="AD1387" s="11" t="str">
        <f t="shared" si="170"/>
        <v/>
      </c>
      <c r="AE1387" s="11" t="str">
        <f t="array" ref="AE1387">IF(ISBLANK(D1387),"",IF(OR($H$2="y",$H$2="m"),IF(AA1387=AA1386,IF(OR(AB1387=$AB$4:$AB1386)=FALSE,AE1386&amp;C1387,AE1386),"("&amp;C1387)&amp;IF(AA1387=AA1388,IF(OR(AB1388=$AB$4:$AB1387)=FALSE,", ",""),") "),""))</f>
        <v/>
      </c>
      <c r="AF1387" s="11" t="str">
        <f t="shared" si="171"/>
        <v/>
      </c>
      <c r="AG1387" s="11" t="str">
        <f t="array" ref="AG1387">IF(ISBLANK(D1387),"",IF(OR($H$2="y",$H$2="m"),IF(AA1387=AA1386,IF(OR(AC1387=$AC$4:$AC1386)=FALSE,AG1386&amp;AF1387,AG1386),"("&amp;AF1387)&amp;IF(AA1387=AA1388,IF(OR(AC1388=$AC$4:$AC1387)=FALSE,", ",""),") "),""))</f>
        <v/>
      </c>
      <c r="AH1387" s="10" t="str">
        <f>IF((ISBLANK(D1387)),"",IF(D1387=D1386,AH1386,"")&amp;IF(B1386&lt;&gt;B1387,((IF(ISBLANK(E1387),$D$3&amp;"Non-type material: "&amp;$D$3,$D$3&amp;INDEX('type-categories'!$A$2:$B$100,MATCH(E1387,'type-categories'!$A$2:$A$100,0),2)&amp;$D$3))),"")&amp;(IF(K1387&lt;&gt;K1386,$C$2&amp;K1387&amp;$K$3&amp;$C$2&amp;" ",(IF(B1387&lt;&gt;B1386,$C$2&amp;K1387&amp;$K$3&amp;$C$2&amp;" ",""))))&amp;(IF(L1387="","",((IF(L1387&lt;&gt;L1386,$D$2&amp;L1387&amp;$L$3&amp;$D$2&amp;" ",IF(B1387&lt;&gt;B1386,$D$2&amp;L1387&amp;$L$3&amp;$D$2&amp;" ",""))))))&amp;(IF(M1387="","",((IF(M1387&lt;&gt;M1386,$E$2&amp;M1387&amp;$E$2&amp;","&amp;" ",IF(B1387&lt;&gt;B1386,$E$2&amp;M1387&amp;$E$2&amp;",",""))))))&amp;(IF(N1387="","",IF(N1387&lt;&gt;N1386,N1387&amp;", ",IF(B1387&lt;&gt;B1386,N1387&amp;", ",""))))&amp;(IF(ISBLANK(O1387),"",(IF(O1387&lt;&gt;O1386,O1387&amp;", ",IF(B1387&lt;&gt;B1386,O1387&amp;", ","")))))&amp;(IF(ISBLANK(P1387),"",(IF(P1387&lt;&gt;P1386,P1387&amp;", ",IF(B1387&lt;&gt;B1386,P1387&amp;", ",IF(Z1387&lt;&gt;Z1386,P1387&amp;", ",""))))))&amp;(IF(ISBLANK(Q1387),"",(IF(Q1387&lt;&gt;Q1386,Q1387&amp;", ",IF(B1387&lt;&gt;B1386,Q1387&amp;", ",IF(Z1387&lt;&gt;Z1386,Q1387&amp;", ",""))))))&amp;(IF(ISBLANK(R1387),"",(IF(R1387&lt;&gt;R1386,R1387&amp;"m, ",IF(B1387&lt;&gt;B1386,R1387&amp;"m, ",IF(Z1387&lt;&gt;Z1386,R1387&amp;"m, ",""))))))&amp;IF(ISBLANK(S1387),"",(IF(B1387&lt;&gt;B1386,S1387&amp;", ",IF(S1387&lt;&gt;S1386,IF((Z1387=Z1386),"same locality "&amp;S1387&amp;", ",S1387&amp;", "),""))))&amp;(IF(ISBLANK(T1387),"",(IF(T1387&lt;&gt;T1386,IF(ISBLANK(F$2),T1387&amp;", ",T1387&amp;" "&amp;F$2&amp;", "),(IF(B1387&lt;&gt;B1386,IF(ISBLANK(F$2),T1387&amp;", ",T1387&amp;" "&amp;F$2&amp;", "),(IF(Z1387&lt;&gt;Z1386,IF(ISBLANK(F$2),T1387&amp;", ",T1387&amp;" "&amp;F$2&amp;", "),IF((U1387&lt;&gt;U1386)*($G$2="Y"),"same collector, ","")))))))))&amp;(IF(ISBLANK(U1387),"",(IF(U1387&lt;&gt;U1386,U1387&amp;", ",(IF(B1387&lt;&gt;B1386,U1387&amp;", ",IF(Z1387&lt;&gt;Z1386,U1387&amp;", ",(IF(T1387&lt;&gt;T1386,IF((T1387&lt;&gt;T1386)*($G$2="Y"),"same date, ", ""),IF((T1387=T1386)*(U1387=U1386)*(S1387&lt;&gt;S1386)*($G$2="Y"),"same collector and date, ", ""))))))))))&amp;(IF(ISBLANK(V1387),"",V1387&amp;", "))&amp;IF((AA1387&lt;&gt;AA1388)*($H$2="y"),AD1387&amp;AE1387,IF((AA1387&lt;&gt;AA1388)*($H$2="m"),AD1387&amp;AG1387,IF(($H$2&lt;&gt;"m")*($H$2&lt;&gt;"Y"),(IF(F1387=0,"",F1387&amp;" "&amp;$F$4&amp;" "))&amp;(IF(G1387=0,"",G1387&amp;" "&amp;$G$4&amp;" "))&amp;(IF(H1387=0,"",H1387&amp;" "&amp;H$4&amp;" "))&amp;(IF(I1387=0,"",I1387&amp;" "&amp;$I$4&amp;" "))&amp;(IF(J1387=0,"",J1387&amp;" "&amp;$J$4&amp;" "))&amp;IF((ISBLANK(C1387)),"","("&amp;C1387&amp;")"),"")))&amp;IF((B1387=B1388)*(K1387=K1388)*(L1387=L1388)*(M1387=M1388),IF(($H$2&lt;&gt;"m")*($H$2&lt;&gt;"Y"), ", ", IF((ISNUMBER(FIND(")",AE1387))), ", ", "")),IF((B1387=B1388)*(K1387=K1388)*(L1387=L1388),"; ",". ")))</f>
        <v/>
      </c>
      <c r="AI1387" s="1"/>
    </row>
    <row r="1388" spans="1:35" x14ac:dyDescent="0.25">
      <c r="A1388" s="3" t="str">
        <f t="shared" si="172"/>
        <v/>
      </c>
      <c r="B1388" s="53" t="str">
        <f t="shared" si="176"/>
        <v/>
      </c>
      <c r="C1388" s="57"/>
      <c r="D1388" s="57"/>
      <c r="E1388" s="57"/>
      <c r="F1388" s="57"/>
      <c r="G1388" s="57"/>
      <c r="H1388" s="57"/>
      <c r="I1388" s="57"/>
      <c r="J1388" s="57"/>
      <c r="K1388" s="57"/>
      <c r="L1388" s="57"/>
      <c r="M1388" s="54"/>
      <c r="N1388" s="57"/>
      <c r="O1388" s="58"/>
      <c r="P1388" s="58"/>
      <c r="Q1388" s="58"/>
      <c r="R1388" s="58"/>
      <c r="S1388" s="54"/>
      <c r="T1388" s="57"/>
      <c r="U1388" s="57"/>
      <c r="V1388" s="57"/>
      <c r="W1388" s="57"/>
      <c r="X1388" s="147" t="str">
        <f>IF(ISBLANK(D1388),"",IF('order-admin-units'!$I$1&lt;&gt;"y", "", IF((K1388="")*(ISBLANK(D1388)=FALSE), 'order-admin-units'!$B$1+1, VLOOKUP(K1388, ordercountry, 2))))</f>
        <v/>
      </c>
      <c r="Y1388" s="147" t="str">
        <f>IF(ISBLANK(D1388),"",IF('order-admin-units'!$I$1&lt;&gt;"y", "", IF(L1388="", 'order-admin-units'!$B$2+1, VLOOKUP(K1388&amp;"@"&amp;L1388, orderadmin, 2))))</f>
        <v/>
      </c>
      <c r="Z1388" s="147" t="str">
        <f t="shared" si="173"/>
        <v/>
      </c>
      <c r="AA1388" s="147" t="str">
        <f t="shared" si="174"/>
        <v/>
      </c>
      <c r="AB1388" s="147" t="str">
        <f t="shared" si="175"/>
        <v/>
      </c>
      <c r="AC1388" s="147" t="str">
        <f t="shared" si="169"/>
        <v/>
      </c>
      <c r="AD1388" s="11" t="str">
        <f t="shared" si="170"/>
        <v/>
      </c>
      <c r="AE1388" s="11" t="str">
        <f t="array" ref="AE1388">IF(ISBLANK(D1388),"",IF(OR($H$2="y",$H$2="m"),IF(AA1388=AA1387,IF(OR(AB1388=$AB$4:$AB1387)=FALSE,AE1387&amp;C1388,AE1387),"("&amp;C1388)&amp;IF(AA1388=AA1389,IF(OR(AB1389=$AB$4:$AB1388)=FALSE,", ",""),") "),""))</f>
        <v/>
      </c>
      <c r="AF1388" s="11" t="str">
        <f t="shared" si="171"/>
        <v/>
      </c>
      <c r="AG1388" s="11" t="str">
        <f t="array" ref="AG1388">IF(ISBLANK(D1388),"",IF(OR($H$2="y",$H$2="m"),IF(AA1388=AA1387,IF(OR(AC1388=$AC$4:$AC1387)=FALSE,AG1387&amp;AF1388,AG1387),"("&amp;AF1388)&amp;IF(AA1388=AA1389,IF(OR(AC1389=$AC$4:$AC1388)=FALSE,", ",""),") "),""))</f>
        <v/>
      </c>
      <c r="AH1388" s="10" t="str">
        <f>IF((ISBLANK(D1388)),"",IF(D1388=D1387,AH1387,"")&amp;IF(B1387&lt;&gt;B1388,((IF(ISBLANK(E1388),$D$3&amp;"Non-type material: "&amp;$D$3,$D$3&amp;INDEX('type-categories'!$A$2:$B$100,MATCH(E1388,'type-categories'!$A$2:$A$100,0),2)&amp;$D$3))),"")&amp;(IF(K1388&lt;&gt;K1387,$C$2&amp;K1388&amp;$K$3&amp;$C$2&amp;" ",(IF(B1388&lt;&gt;B1387,$C$2&amp;K1388&amp;$K$3&amp;$C$2&amp;" ",""))))&amp;(IF(L1388="","",((IF(L1388&lt;&gt;L1387,$D$2&amp;L1388&amp;$L$3&amp;$D$2&amp;" ",IF(B1388&lt;&gt;B1387,$D$2&amp;L1388&amp;$L$3&amp;$D$2&amp;" ",""))))))&amp;(IF(M1388="","",((IF(M1388&lt;&gt;M1387,$E$2&amp;M1388&amp;$E$2&amp;","&amp;" ",IF(B1388&lt;&gt;B1387,$E$2&amp;M1388&amp;$E$2&amp;",",""))))))&amp;(IF(N1388="","",IF(N1388&lt;&gt;N1387,N1388&amp;", ",IF(B1388&lt;&gt;B1387,N1388&amp;", ",""))))&amp;(IF(ISBLANK(O1388),"",(IF(O1388&lt;&gt;O1387,O1388&amp;", ",IF(B1388&lt;&gt;B1387,O1388&amp;", ","")))))&amp;(IF(ISBLANK(P1388),"",(IF(P1388&lt;&gt;P1387,P1388&amp;", ",IF(B1388&lt;&gt;B1387,P1388&amp;", ",IF(Z1388&lt;&gt;Z1387,P1388&amp;", ",""))))))&amp;(IF(ISBLANK(Q1388),"",(IF(Q1388&lt;&gt;Q1387,Q1388&amp;", ",IF(B1388&lt;&gt;B1387,Q1388&amp;", ",IF(Z1388&lt;&gt;Z1387,Q1388&amp;", ",""))))))&amp;(IF(ISBLANK(R1388),"",(IF(R1388&lt;&gt;R1387,R1388&amp;"m, ",IF(B1388&lt;&gt;B1387,R1388&amp;"m, ",IF(Z1388&lt;&gt;Z1387,R1388&amp;"m, ",""))))))&amp;IF(ISBLANK(S1388),"",(IF(B1388&lt;&gt;B1387,S1388&amp;", ",IF(S1388&lt;&gt;S1387,IF((Z1388=Z1387),"same locality "&amp;S1388&amp;", ",S1388&amp;", "),""))))&amp;(IF(ISBLANK(T1388),"",(IF(T1388&lt;&gt;T1387,IF(ISBLANK(F$2),T1388&amp;", ",T1388&amp;" "&amp;F$2&amp;", "),(IF(B1388&lt;&gt;B1387,IF(ISBLANK(F$2),T1388&amp;", ",T1388&amp;" "&amp;F$2&amp;", "),(IF(Z1388&lt;&gt;Z1387,IF(ISBLANK(F$2),T1388&amp;", ",T1388&amp;" "&amp;F$2&amp;", "),IF((U1388&lt;&gt;U1387)*($G$2="Y"),"same collector, ","")))))))))&amp;(IF(ISBLANK(U1388),"",(IF(U1388&lt;&gt;U1387,U1388&amp;", ",(IF(B1388&lt;&gt;B1387,U1388&amp;", ",IF(Z1388&lt;&gt;Z1387,U1388&amp;", ",(IF(T1388&lt;&gt;T1387,IF((T1388&lt;&gt;T1387)*($G$2="Y"),"same date, ", ""),IF((T1388=T1387)*(U1388=U1387)*(S1388&lt;&gt;S1387)*($G$2="Y"),"same collector and date, ", ""))))))))))&amp;(IF(ISBLANK(V1388),"",V1388&amp;", "))&amp;IF((AA1388&lt;&gt;AA1389)*($H$2="y"),AD1388&amp;AE1388,IF((AA1388&lt;&gt;AA1389)*($H$2="m"),AD1388&amp;AG1388,IF(($H$2&lt;&gt;"m")*($H$2&lt;&gt;"Y"),(IF(F1388=0,"",F1388&amp;" "&amp;$F$4&amp;" "))&amp;(IF(G1388=0,"",G1388&amp;" "&amp;$G$4&amp;" "))&amp;(IF(H1388=0,"",H1388&amp;" "&amp;H$4&amp;" "))&amp;(IF(I1388=0,"",I1388&amp;" "&amp;$I$4&amp;" "))&amp;(IF(J1388=0,"",J1388&amp;" "&amp;$J$4&amp;" "))&amp;IF((ISBLANK(C1388)),"","("&amp;C1388&amp;")"),"")))&amp;IF((B1388=B1389)*(K1388=K1389)*(L1388=L1389)*(M1388=M1389),IF(($H$2&lt;&gt;"m")*($H$2&lt;&gt;"Y"), ", ", IF((ISNUMBER(FIND(")",AE1388))), ", ", "")),IF((B1388=B1389)*(K1388=K1389)*(L1388=L1389),"; ",". ")))</f>
        <v/>
      </c>
      <c r="AI1388" s="1"/>
    </row>
    <row r="1389" spans="1:35" x14ac:dyDescent="0.25">
      <c r="A1389" s="3" t="str">
        <f t="shared" si="172"/>
        <v/>
      </c>
      <c r="B1389" s="53" t="str">
        <f t="shared" si="176"/>
        <v/>
      </c>
      <c r="C1389" s="57"/>
      <c r="D1389" s="57"/>
      <c r="E1389" s="57"/>
      <c r="F1389" s="57"/>
      <c r="G1389" s="57"/>
      <c r="H1389" s="57"/>
      <c r="I1389" s="57"/>
      <c r="J1389" s="57"/>
      <c r="K1389" s="57"/>
      <c r="L1389" s="57"/>
      <c r="M1389" s="54"/>
      <c r="N1389" s="57"/>
      <c r="O1389" s="58"/>
      <c r="P1389" s="58"/>
      <c r="Q1389" s="58"/>
      <c r="R1389" s="58"/>
      <c r="S1389" s="54"/>
      <c r="T1389" s="57"/>
      <c r="U1389" s="57"/>
      <c r="V1389" s="57"/>
      <c r="W1389" s="57"/>
      <c r="X1389" s="147" t="str">
        <f>IF(ISBLANK(D1389),"",IF('order-admin-units'!$I$1&lt;&gt;"y", "", IF((K1389="")*(ISBLANK(D1389)=FALSE), 'order-admin-units'!$B$1+1, VLOOKUP(K1389, ordercountry, 2))))</f>
        <v/>
      </c>
      <c r="Y1389" s="147" t="str">
        <f>IF(ISBLANK(D1389),"",IF('order-admin-units'!$I$1&lt;&gt;"y", "", IF(L1389="", 'order-admin-units'!$B$2+1, VLOOKUP(K1389&amp;"@"&amp;L1389, orderadmin, 2))))</f>
        <v/>
      </c>
      <c r="Z1389" s="147" t="str">
        <f t="shared" si="173"/>
        <v/>
      </c>
      <c r="AA1389" s="147" t="str">
        <f t="shared" si="174"/>
        <v/>
      </c>
      <c r="AB1389" s="147" t="str">
        <f t="shared" si="175"/>
        <v/>
      </c>
      <c r="AC1389" s="147" t="str">
        <f t="shared" si="169"/>
        <v/>
      </c>
      <c r="AD1389" s="11" t="str">
        <f t="shared" si="170"/>
        <v/>
      </c>
      <c r="AE1389" s="11" t="str">
        <f t="array" ref="AE1389">IF(ISBLANK(D1389),"",IF(OR($H$2="y",$H$2="m"),IF(AA1389=AA1388,IF(OR(AB1389=$AB$4:$AB1388)=FALSE,AE1388&amp;C1389,AE1388),"("&amp;C1389)&amp;IF(AA1389=AA1390,IF(OR(AB1390=$AB$4:$AB1389)=FALSE,", ",""),") "),""))</f>
        <v/>
      </c>
      <c r="AF1389" s="11" t="str">
        <f t="shared" si="171"/>
        <v/>
      </c>
      <c r="AG1389" s="11" t="str">
        <f t="array" ref="AG1389">IF(ISBLANK(D1389),"",IF(OR($H$2="y",$H$2="m"),IF(AA1389=AA1388,IF(OR(AC1389=$AC$4:$AC1388)=FALSE,AG1388&amp;AF1389,AG1388),"("&amp;AF1389)&amp;IF(AA1389=AA1390,IF(OR(AC1390=$AC$4:$AC1389)=FALSE,", ",""),") "),""))</f>
        <v/>
      </c>
      <c r="AH1389" s="10" t="str">
        <f>IF((ISBLANK(D1389)),"",IF(D1389=D1388,AH1388,"")&amp;IF(B1388&lt;&gt;B1389,((IF(ISBLANK(E1389),$D$3&amp;"Non-type material: "&amp;$D$3,$D$3&amp;INDEX('type-categories'!$A$2:$B$100,MATCH(E1389,'type-categories'!$A$2:$A$100,0),2)&amp;$D$3))),"")&amp;(IF(K1389&lt;&gt;K1388,$C$2&amp;K1389&amp;$K$3&amp;$C$2&amp;" ",(IF(B1389&lt;&gt;B1388,$C$2&amp;K1389&amp;$K$3&amp;$C$2&amp;" ",""))))&amp;(IF(L1389="","",((IF(L1389&lt;&gt;L1388,$D$2&amp;L1389&amp;$L$3&amp;$D$2&amp;" ",IF(B1389&lt;&gt;B1388,$D$2&amp;L1389&amp;$L$3&amp;$D$2&amp;" ",""))))))&amp;(IF(M1389="","",((IF(M1389&lt;&gt;M1388,$E$2&amp;M1389&amp;$E$2&amp;","&amp;" ",IF(B1389&lt;&gt;B1388,$E$2&amp;M1389&amp;$E$2&amp;",",""))))))&amp;(IF(N1389="","",IF(N1389&lt;&gt;N1388,N1389&amp;", ",IF(B1389&lt;&gt;B1388,N1389&amp;", ",""))))&amp;(IF(ISBLANK(O1389),"",(IF(O1389&lt;&gt;O1388,O1389&amp;", ",IF(B1389&lt;&gt;B1388,O1389&amp;", ","")))))&amp;(IF(ISBLANK(P1389),"",(IF(P1389&lt;&gt;P1388,P1389&amp;", ",IF(B1389&lt;&gt;B1388,P1389&amp;", ",IF(Z1389&lt;&gt;Z1388,P1389&amp;", ",""))))))&amp;(IF(ISBLANK(Q1389),"",(IF(Q1389&lt;&gt;Q1388,Q1389&amp;", ",IF(B1389&lt;&gt;B1388,Q1389&amp;", ",IF(Z1389&lt;&gt;Z1388,Q1389&amp;", ",""))))))&amp;(IF(ISBLANK(R1389),"",(IF(R1389&lt;&gt;R1388,R1389&amp;"m, ",IF(B1389&lt;&gt;B1388,R1389&amp;"m, ",IF(Z1389&lt;&gt;Z1388,R1389&amp;"m, ",""))))))&amp;IF(ISBLANK(S1389),"",(IF(B1389&lt;&gt;B1388,S1389&amp;", ",IF(S1389&lt;&gt;S1388,IF((Z1389=Z1388),"same locality "&amp;S1389&amp;", ",S1389&amp;", "),""))))&amp;(IF(ISBLANK(T1389),"",(IF(T1389&lt;&gt;T1388,IF(ISBLANK(F$2),T1389&amp;", ",T1389&amp;" "&amp;F$2&amp;", "),(IF(B1389&lt;&gt;B1388,IF(ISBLANK(F$2),T1389&amp;", ",T1389&amp;" "&amp;F$2&amp;", "),(IF(Z1389&lt;&gt;Z1388,IF(ISBLANK(F$2),T1389&amp;", ",T1389&amp;" "&amp;F$2&amp;", "),IF((U1389&lt;&gt;U1388)*($G$2="Y"),"same collector, ","")))))))))&amp;(IF(ISBLANK(U1389),"",(IF(U1389&lt;&gt;U1388,U1389&amp;", ",(IF(B1389&lt;&gt;B1388,U1389&amp;", ",IF(Z1389&lt;&gt;Z1388,U1389&amp;", ",(IF(T1389&lt;&gt;T1388,IF((T1389&lt;&gt;T1388)*($G$2="Y"),"same date, ", ""),IF((T1389=T1388)*(U1389=U1388)*(S1389&lt;&gt;S1388)*($G$2="Y"),"same collector and date, ", ""))))))))))&amp;(IF(ISBLANK(V1389),"",V1389&amp;", "))&amp;IF((AA1389&lt;&gt;AA1390)*($H$2="y"),AD1389&amp;AE1389,IF((AA1389&lt;&gt;AA1390)*($H$2="m"),AD1389&amp;AG1389,IF(($H$2&lt;&gt;"m")*($H$2&lt;&gt;"Y"),(IF(F1389=0,"",F1389&amp;" "&amp;$F$4&amp;" "))&amp;(IF(G1389=0,"",G1389&amp;" "&amp;$G$4&amp;" "))&amp;(IF(H1389=0,"",H1389&amp;" "&amp;H$4&amp;" "))&amp;(IF(I1389=0,"",I1389&amp;" "&amp;$I$4&amp;" "))&amp;(IF(J1389=0,"",J1389&amp;" "&amp;$J$4&amp;" "))&amp;IF((ISBLANK(C1389)),"","("&amp;C1389&amp;")"),"")))&amp;IF((B1389=B1390)*(K1389=K1390)*(L1389=L1390)*(M1389=M1390),IF(($H$2&lt;&gt;"m")*($H$2&lt;&gt;"Y"), ", ", IF((ISNUMBER(FIND(")",AE1389))), ", ", "")),IF((B1389=B1390)*(K1389=K1390)*(L1389=L1390),"; ",". ")))</f>
        <v/>
      </c>
      <c r="AI1389" s="1"/>
    </row>
    <row r="1390" spans="1:35" x14ac:dyDescent="0.25">
      <c r="A1390" s="3" t="str">
        <f t="shared" si="172"/>
        <v/>
      </c>
      <c r="B1390" s="53" t="str">
        <f t="shared" si="176"/>
        <v/>
      </c>
      <c r="C1390" s="56"/>
      <c r="D1390" s="55"/>
      <c r="E1390" s="55"/>
      <c r="F1390" s="56"/>
      <c r="G1390" s="56"/>
      <c r="H1390" s="56"/>
      <c r="I1390" s="56"/>
      <c r="J1390" s="56"/>
      <c r="K1390" s="56"/>
      <c r="L1390" s="56"/>
      <c r="M1390" s="54"/>
      <c r="N1390" s="56"/>
      <c r="O1390" s="56"/>
      <c r="P1390" s="56"/>
      <c r="Q1390" s="56"/>
      <c r="R1390" s="56"/>
      <c r="S1390" s="54"/>
      <c r="T1390" s="56"/>
      <c r="U1390" s="56"/>
      <c r="V1390" s="56"/>
      <c r="W1390" s="56"/>
      <c r="X1390" s="147" t="str">
        <f>IF(ISBLANK(D1390),"",IF('order-admin-units'!$I$1&lt;&gt;"y", "", IF((K1390="")*(ISBLANK(D1390)=FALSE), 'order-admin-units'!$B$1+1, VLOOKUP(K1390, ordercountry, 2))))</f>
        <v/>
      </c>
      <c r="Y1390" s="147" t="str">
        <f>IF(ISBLANK(D1390),"",IF('order-admin-units'!$I$1&lt;&gt;"y", "", IF(L1390="", 'order-admin-units'!$B$2+1, VLOOKUP(K1390&amp;"@"&amp;L1390, orderadmin, 2))))</f>
        <v/>
      </c>
      <c r="Z1390" s="147" t="str">
        <f t="shared" si="173"/>
        <v/>
      </c>
      <c r="AA1390" s="147" t="str">
        <f t="shared" si="174"/>
        <v/>
      </c>
      <c r="AB1390" s="147" t="str">
        <f t="shared" si="175"/>
        <v/>
      </c>
      <c r="AC1390" s="147" t="str">
        <f t="shared" si="169"/>
        <v/>
      </c>
      <c r="AD1390" s="11" t="str">
        <f t="shared" si="170"/>
        <v/>
      </c>
      <c r="AE1390" s="11" t="str">
        <f t="array" ref="AE1390">IF(ISBLANK(D1390),"",IF(OR($H$2="y",$H$2="m"),IF(AA1390=AA1389,IF(OR(AB1390=$AB$4:$AB1389)=FALSE,AE1389&amp;C1390,AE1389),"("&amp;C1390)&amp;IF(AA1390=AA1391,IF(OR(AB1391=$AB$4:$AB1390)=FALSE,", ",""),") "),""))</f>
        <v/>
      </c>
      <c r="AF1390" s="11" t="str">
        <f t="shared" si="171"/>
        <v/>
      </c>
      <c r="AG1390" s="11" t="str">
        <f t="array" ref="AG1390">IF(ISBLANK(D1390),"",IF(OR($H$2="y",$H$2="m"),IF(AA1390=AA1389,IF(OR(AC1390=$AC$4:$AC1389)=FALSE,AG1389&amp;AF1390,AG1389),"("&amp;AF1390)&amp;IF(AA1390=AA1391,IF(OR(AC1391=$AC$4:$AC1390)=FALSE,", ",""),") "),""))</f>
        <v/>
      </c>
      <c r="AH1390" s="10" t="str">
        <f>IF((ISBLANK(D1390)),"",IF(D1390=D1389,AH1389,"")&amp;IF(B1389&lt;&gt;B1390,((IF(ISBLANK(E1390),$D$3&amp;"Non-type material: "&amp;$D$3,$D$3&amp;INDEX('type-categories'!$A$2:$B$100,MATCH(E1390,'type-categories'!$A$2:$A$100,0),2)&amp;$D$3))),"")&amp;(IF(K1390&lt;&gt;K1389,$C$2&amp;K1390&amp;$K$3&amp;$C$2&amp;" ",(IF(B1390&lt;&gt;B1389,$C$2&amp;K1390&amp;$K$3&amp;$C$2&amp;" ",""))))&amp;(IF(L1390="","",((IF(L1390&lt;&gt;L1389,$D$2&amp;L1390&amp;$L$3&amp;$D$2&amp;" ",IF(B1390&lt;&gt;B1389,$D$2&amp;L1390&amp;$L$3&amp;$D$2&amp;" ",""))))))&amp;(IF(M1390="","",((IF(M1390&lt;&gt;M1389,$E$2&amp;M1390&amp;$E$2&amp;","&amp;" ",IF(B1390&lt;&gt;B1389,$E$2&amp;M1390&amp;$E$2&amp;",",""))))))&amp;(IF(N1390="","",IF(N1390&lt;&gt;N1389,N1390&amp;", ",IF(B1390&lt;&gt;B1389,N1390&amp;", ",""))))&amp;(IF(ISBLANK(O1390),"",(IF(O1390&lt;&gt;O1389,O1390&amp;", ",IF(B1390&lt;&gt;B1389,O1390&amp;", ","")))))&amp;(IF(ISBLANK(P1390),"",(IF(P1390&lt;&gt;P1389,P1390&amp;", ",IF(B1390&lt;&gt;B1389,P1390&amp;", ",IF(Z1390&lt;&gt;Z1389,P1390&amp;", ",""))))))&amp;(IF(ISBLANK(Q1390),"",(IF(Q1390&lt;&gt;Q1389,Q1390&amp;", ",IF(B1390&lt;&gt;B1389,Q1390&amp;", ",IF(Z1390&lt;&gt;Z1389,Q1390&amp;", ",""))))))&amp;(IF(ISBLANK(R1390),"",(IF(R1390&lt;&gt;R1389,R1390&amp;"m, ",IF(B1390&lt;&gt;B1389,R1390&amp;"m, ",IF(Z1390&lt;&gt;Z1389,R1390&amp;"m, ",""))))))&amp;IF(ISBLANK(S1390),"",(IF(B1390&lt;&gt;B1389,S1390&amp;", ",IF(S1390&lt;&gt;S1389,IF((Z1390=Z1389),"same locality "&amp;S1390&amp;", ",S1390&amp;", "),""))))&amp;(IF(ISBLANK(T1390),"",(IF(T1390&lt;&gt;T1389,IF(ISBLANK(F$2),T1390&amp;", ",T1390&amp;" "&amp;F$2&amp;", "),(IF(B1390&lt;&gt;B1389,IF(ISBLANK(F$2),T1390&amp;", ",T1390&amp;" "&amp;F$2&amp;", "),(IF(Z1390&lt;&gt;Z1389,IF(ISBLANK(F$2),T1390&amp;", ",T1390&amp;" "&amp;F$2&amp;", "),IF((U1390&lt;&gt;U1389)*($G$2="Y"),"same collector, ","")))))))))&amp;(IF(ISBLANK(U1390),"",(IF(U1390&lt;&gt;U1389,U1390&amp;", ",(IF(B1390&lt;&gt;B1389,U1390&amp;", ",IF(Z1390&lt;&gt;Z1389,U1390&amp;", ",(IF(T1390&lt;&gt;T1389,IF((T1390&lt;&gt;T1389)*($G$2="Y"),"same date, ", ""),IF((T1390=T1389)*(U1390=U1389)*(S1390&lt;&gt;S1389)*($G$2="Y"),"same collector and date, ", ""))))))))))&amp;(IF(ISBLANK(V1390),"",V1390&amp;", "))&amp;IF((AA1390&lt;&gt;AA1391)*($H$2="y"),AD1390&amp;AE1390,IF((AA1390&lt;&gt;AA1391)*($H$2="m"),AD1390&amp;AG1390,IF(($H$2&lt;&gt;"m")*($H$2&lt;&gt;"Y"),(IF(F1390=0,"",F1390&amp;" "&amp;$F$4&amp;" "))&amp;(IF(G1390=0,"",G1390&amp;" "&amp;$G$4&amp;" "))&amp;(IF(H1390=0,"",H1390&amp;" "&amp;H$4&amp;" "))&amp;(IF(I1390=0,"",I1390&amp;" "&amp;$I$4&amp;" "))&amp;(IF(J1390=0,"",J1390&amp;" "&amp;$J$4&amp;" "))&amp;IF((ISBLANK(C1390)),"","("&amp;C1390&amp;")"),"")))&amp;IF((B1390=B1391)*(K1390=K1391)*(L1390=L1391)*(M1390=M1391),IF(($H$2&lt;&gt;"m")*($H$2&lt;&gt;"Y"), ", ", IF((ISNUMBER(FIND(")",AE1390))), ", ", "")),IF((B1390=B1391)*(K1390=K1391)*(L1390=L1391),"; ",". ")))</f>
        <v/>
      </c>
      <c r="AI1390" s="1"/>
    </row>
    <row r="1391" spans="1:35" x14ac:dyDescent="0.25">
      <c r="A1391" s="3" t="str">
        <f t="shared" si="172"/>
        <v/>
      </c>
      <c r="B1391" s="53" t="str">
        <f t="shared" si="176"/>
        <v/>
      </c>
      <c r="C1391" s="54"/>
      <c r="D1391" s="55"/>
      <c r="E1391" s="55"/>
      <c r="F1391" s="54"/>
      <c r="G1391" s="54"/>
      <c r="H1391" s="54"/>
      <c r="I1391" s="54"/>
      <c r="J1391" s="54"/>
      <c r="K1391" s="54"/>
      <c r="L1391" s="54"/>
      <c r="M1391" s="54"/>
      <c r="N1391" s="54"/>
      <c r="O1391" s="54"/>
      <c r="P1391" s="54"/>
      <c r="Q1391" s="54"/>
      <c r="R1391" s="54"/>
      <c r="S1391" s="54"/>
      <c r="T1391" s="54"/>
      <c r="U1391" s="54"/>
      <c r="V1391" s="54"/>
      <c r="W1391" s="54"/>
      <c r="X1391" s="147" t="str">
        <f>IF(ISBLANK(D1391),"",IF('order-admin-units'!$I$1&lt;&gt;"y", "", IF((K1391="")*(ISBLANK(D1391)=FALSE), 'order-admin-units'!$B$1+1, VLOOKUP(K1391, ordercountry, 2))))</f>
        <v/>
      </c>
      <c r="Y1391" s="147" t="str">
        <f>IF(ISBLANK(D1391),"",IF('order-admin-units'!$I$1&lt;&gt;"y", "", IF(L1391="", 'order-admin-units'!$B$2+1, VLOOKUP(K1391&amp;"@"&amp;L1391, orderadmin, 2))))</f>
        <v/>
      </c>
      <c r="Z1391" s="147" t="str">
        <f t="shared" si="173"/>
        <v/>
      </c>
      <c r="AA1391" s="147" t="str">
        <f t="shared" si="174"/>
        <v/>
      </c>
      <c r="AB1391" s="147" t="str">
        <f t="shared" si="175"/>
        <v/>
      </c>
      <c r="AC1391" s="147" t="str">
        <f t="shared" si="169"/>
        <v/>
      </c>
      <c r="AD1391" s="11" t="str">
        <f t="shared" si="170"/>
        <v/>
      </c>
      <c r="AE1391" s="11" t="str">
        <f t="array" ref="AE1391">IF(ISBLANK(D1391),"",IF(OR($H$2="y",$H$2="m"),IF(AA1391=AA1390,IF(OR(AB1391=$AB$4:$AB1390)=FALSE,AE1390&amp;C1391,AE1390),"("&amp;C1391)&amp;IF(AA1391=AA1392,IF(OR(AB1392=$AB$4:$AB1391)=FALSE,", ",""),") "),""))</f>
        <v/>
      </c>
      <c r="AF1391" s="11" t="str">
        <f t="shared" si="171"/>
        <v/>
      </c>
      <c r="AG1391" s="11" t="str">
        <f t="array" ref="AG1391">IF(ISBLANK(D1391),"",IF(OR($H$2="y",$H$2="m"),IF(AA1391=AA1390,IF(OR(AC1391=$AC$4:$AC1390)=FALSE,AG1390&amp;AF1391,AG1390),"("&amp;AF1391)&amp;IF(AA1391=AA1392,IF(OR(AC1392=$AC$4:$AC1391)=FALSE,", ",""),") "),""))</f>
        <v/>
      </c>
      <c r="AH1391" s="10" t="str">
        <f>IF((ISBLANK(D1391)),"",IF(D1391=D1390,AH1390,"")&amp;IF(B1390&lt;&gt;B1391,((IF(ISBLANK(E1391),$D$3&amp;"Non-type material: "&amp;$D$3,$D$3&amp;INDEX('type-categories'!$A$2:$B$100,MATCH(E1391,'type-categories'!$A$2:$A$100,0),2)&amp;$D$3))),"")&amp;(IF(K1391&lt;&gt;K1390,$C$2&amp;K1391&amp;$K$3&amp;$C$2&amp;" ",(IF(B1391&lt;&gt;B1390,$C$2&amp;K1391&amp;$K$3&amp;$C$2&amp;" ",""))))&amp;(IF(L1391="","",((IF(L1391&lt;&gt;L1390,$D$2&amp;L1391&amp;$L$3&amp;$D$2&amp;" ",IF(B1391&lt;&gt;B1390,$D$2&amp;L1391&amp;$L$3&amp;$D$2&amp;" ",""))))))&amp;(IF(M1391="","",((IF(M1391&lt;&gt;M1390,$E$2&amp;M1391&amp;$E$2&amp;","&amp;" ",IF(B1391&lt;&gt;B1390,$E$2&amp;M1391&amp;$E$2&amp;",",""))))))&amp;(IF(N1391="","",IF(N1391&lt;&gt;N1390,N1391&amp;", ",IF(B1391&lt;&gt;B1390,N1391&amp;", ",""))))&amp;(IF(ISBLANK(O1391),"",(IF(O1391&lt;&gt;O1390,O1391&amp;", ",IF(B1391&lt;&gt;B1390,O1391&amp;", ","")))))&amp;(IF(ISBLANK(P1391),"",(IF(P1391&lt;&gt;P1390,P1391&amp;", ",IF(B1391&lt;&gt;B1390,P1391&amp;", ",IF(Z1391&lt;&gt;Z1390,P1391&amp;", ",""))))))&amp;(IF(ISBLANK(Q1391),"",(IF(Q1391&lt;&gt;Q1390,Q1391&amp;", ",IF(B1391&lt;&gt;B1390,Q1391&amp;", ",IF(Z1391&lt;&gt;Z1390,Q1391&amp;", ",""))))))&amp;(IF(ISBLANK(R1391),"",(IF(R1391&lt;&gt;R1390,R1391&amp;"m, ",IF(B1391&lt;&gt;B1390,R1391&amp;"m, ",IF(Z1391&lt;&gt;Z1390,R1391&amp;"m, ",""))))))&amp;IF(ISBLANK(S1391),"",(IF(B1391&lt;&gt;B1390,S1391&amp;", ",IF(S1391&lt;&gt;S1390,IF((Z1391=Z1390),"same locality "&amp;S1391&amp;", ",S1391&amp;", "),""))))&amp;(IF(ISBLANK(T1391),"",(IF(T1391&lt;&gt;T1390,IF(ISBLANK(F$2),T1391&amp;", ",T1391&amp;" "&amp;F$2&amp;", "),(IF(B1391&lt;&gt;B1390,IF(ISBLANK(F$2),T1391&amp;", ",T1391&amp;" "&amp;F$2&amp;", "),(IF(Z1391&lt;&gt;Z1390,IF(ISBLANK(F$2),T1391&amp;", ",T1391&amp;" "&amp;F$2&amp;", "),IF((U1391&lt;&gt;U1390)*($G$2="Y"),"same collector, ","")))))))))&amp;(IF(ISBLANK(U1391),"",(IF(U1391&lt;&gt;U1390,U1391&amp;", ",(IF(B1391&lt;&gt;B1390,U1391&amp;", ",IF(Z1391&lt;&gt;Z1390,U1391&amp;", ",(IF(T1391&lt;&gt;T1390,IF((T1391&lt;&gt;T1390)*($G$2="Y"),"same date, ", ""),IF((T1391=T1390)*(U1391=U1390)*(S1391&lt;&gt;S1390)*($G$2="Y"),"same collector and date, ", ""))))))))))&amp;(IF(ISBLANK(V1391),"",V1391&amp;", "))&amp;IF((AA1391&lt;&gt;AA1392)*($H$2="y"),AD1391&amp;AE1391,IF((AA1391&lt;&gt;AA1392)*($H$2="m"),AD1391&amp;AG1391,IF(($H$2&lt;&gt;"m")*($H$2&lt;&gt;"Y"),(IF(F1391=0,"",F1391&amp;" "&amp;$F$4&amp;" "))&amp;(IF(G1391=0,"",G1391&amp;" "&amp;$G$4&amp;" "))&amp;(IF(H1391=0,"",H1391&amp;" "&amp;H$4&amp;" "))&amp;(IF(I1391=0,"",I1391&amp;" "&amp;$I$4&amp;" "))&amp;(IF(J1391=0,"",J1391&amp;" "&amp;$J$4&amp;" "))&amp;IF((ISBLANK(C1391)),"","("&amp;C1391&amp;")"),"")))&amp;IF((B1391=B1392)*(K1391=K1392)*(L1391=L1392)*(M1391=M1392),IF(($H$2&lt;&gt;"m")*($H$2&lt;&gt;"Y"), ", ", IF((ISNUMBER(FIND(")",AE1391))), ", ", "")),IF((B1391=B1392)*(K1391=K1392)*(L1391=L1392),"; ",". ")))</f>
        <v/>
      </c>
      <c r="AI1391" s="1"/>
    </row>
    <row r="1392" spans="1:35" x14ac:dyDescent="0.25">
      <c r="A1392" s="3" t="str">
        <f t="shared" si="172"/>
        <v/>
      </c>
      <c r="B1392" s="53" t="str">
        <f t="shared" si="176"/>
        <v/>
      </c>
      <c r="C1392" s="56"/>
      <c r="D1392" s="57"/>
      <c r="E1392" s="57"/>
      <c r="F1392" s="57"/>
      <c r="G1392" s="57"/>
      <c r="H1392" s="57"/>
      <c r="I1392" s="57"/>
      <c r="J1392" s="57"/>
      <c r="K1392" s="57"/>
      <c r="L1392" s="57"/>
      <c r="M1392" s="54"/>
      <c r="N1392" s="57"/>
      <c r="O1392" s="57"/>
      <c r="P1392" s="57"/>
      <c r="Q1392" s="57"/>
      <c r="R1392" s="57"/>
      <c r="S1392" s="54"/>
      <c r="T1392" s="57"/>
      <c r="U1392" s="57"/>
      <c r="V1392" s="57"/>
      <c r="W1392" s="57"/>
      <c r="X1392" s="147" t="str">
        <f>IF(ISBLANK(D1392),"",IF('order-admin-units'!$I$1&lt;&gt;"y", "", IF((K1392="")*(ISBLANK(D1392)=FALSE), 'order-admin-units'!$B$1+1, VLOOKUP(K1392, ordercountry, 2))))</f>
        <v/>
      </c>
      <c r="Y1392" s="147" t="str">
        <f>IF(ISBLANK(D1392),"",IF('order-admin-units'!$I$1&lt;&gt;"y", "", IF(L1392="", 'order-admin-units'!$B$2+1, VLOOKUP(K1392&amp;"@"&amp;L1392, orderadmin, 2))))</f>
        <v/>
      </c>
      <c r="Z1392" s="147" t="str">
        <f t="shared" si="173"/>
        <v/>
      </c>
      <c r="AA1392" s="147" t="str">
        <f t="shared" si="174"/>
        <v/>
      </c>
      <c r="AB1392" s="147" t="str">
        <f t="shared" si="175"/>
        <v/>
      </c>
      <c r="AC1392" s="147" t="str">
        <f t="shared" si="169"/>
        <v/>
      </c>
      <c r="AD1392" s="11" t="str">
        <f t="shared" si="170"/>
        <v/>
      </c>
      <c r="AE1392" s="11" t="str">
        <f t="array" ref="AE1392">IF(ISBLANK(D1392),"",IF(OR($H$2="y",$H$2="m"),IF(AA1392=AA1391,IF(OR(AB1392=$AB$4:$AB1391)=FALSE,AE1391&amp;C1392,AE1391),"("&amp;C1392)&amp;IF(AA1392=AA1393,IF(OR(AB1393=$AB$4:$AB1392)=FALSE,", ",""),") "),""))</f>
        <v/>
      </c>
      <c r="AF1392" s="11" t="str">
        <f t="shared" si="171"/>
        <v/>
      </c>
      <c r="AG1392" s="11" t="str">
        <f t="array" ref="AG1392">IF(ISBLANK(D1392),"",IF(OR($H$2="y",$H$2="m"),IF(AA1392=AA1391,IF(OR(AC1392=$AC$4:$AC1391)=FALSE,AG1391&amp;AF1392,AG1391),"("&amp;AF1392)&amp;IF(AA1392=AA1393,IF(OR(AC1393=$AC$4:$AC1392)=FALSE,", ",""),") "),""))</f>
        <v/>
      </c>
      <c r="AH1392" s="10" t="str">
        <f>IF((ISBLANK(D1392)),"",IF(D1392=D1391,AH1391,"")&amp;IF(B1391&lt;&gt;B1392,((IF(ISBLANK(E1392),$D$3&amp;"Non-type material: "&amp;$D$3,$D$3&amp;INDEX('type-categories'!$A$2:$B$100,MATCH(E1392,'type-categories'!$A$2:$A$100,0),2)&amp;$D$3))),"")&amp;(IF(K1392&lt;&gt;K1391,$C$2&amp;K1392&amp;$K$3&amp;$C$2&amp;" ",(IF(B1392&lt;&gt;B1391,$C$2&amp;K1392&amp;$K$3&amp;$C$2&amp;" ",""))))&amp;(IF(L1392="","",((IF(L1392&lt;&gt;L1391,$D$2&amp;L1392&amp;$L$3&amp;$D$2&amp;" ",IF(B1392&lt;&gt;B1391,$D$2&amp;L1392&amp;$L$3&amp;$D$2&amp;" ",""))))))&amp;(IF(M1392="","",((IF(M1392&lt;&gt;M1391,$E$2&amp;M1392&amp;$E$2&amp;","&amp;" ",IF(B1392&lt;&gt;B1391,$E$2&amp;M1392&amp;$E$2&amp;",",""))))))&amp;(IF(N1392="","",IF(N1392&lt;&gt;N1391,N1392&amp;", ",IF(B1392&lt;&gt;B1391,N1392&amp;", ",""))))&amp;(IF(ISBLANK(O1392),"",(IF(O1392&lt;&gt;O1391,O1392&amp;", ",IF(B1392&lt;&gt;B1391,O1392&amp;", ","")))))&amp;(IF(ISBLANK(P1392),"",(IF(P1392&lt;&gt;P1391,P1392&amp;", ",IF(B1392&lt;&gt;B1391,P1392&amp;", ",IF(Z1392&lt;&gt;Z1391,P1392&amp;", ",""))))))&amp;(IF(ISBLANK(Q1392),"",(IF(Q1392&lt;&gt;Q1391,Q1392&amp;", ",IF(B1392&lt;&gt;B1391,Q1392&amp;", ",IF(Z1392&lt;&gt;Z1391,Q1392&amp;", ",""))))))&amp;(IF(ISBLANK(R1392),"",(IF(R1392&lt;&gt;R1391,R1392&amp;"m, ",IF(B1392&lt;&gt;B1391,R1392&amp;"m, ",IF(Z1392&lt;&gt;Z1391,R1392&amp;"m, ",""))))))&amp;IF(ISBLANK(S1392),"",(IF(B1392&lt;&gt;B1391,S1392&amp;", ",IF(S1392&lt;&gt;S1391,IF((Z1392=Z1391),"same locality "&amp;S1392&amp;", ",S1392&amp;", "),""))))&amp;(IF(ISBLANK(T1392),"",(IF(T1392&lt;&gt;T1391,IF(ISBLANK(F$2),T1392&amp;", ",T1392&amp;" "&amp;F$2&amp;", "),(IF(B1392&lt;&gt;B1391,IF(ISBLANK(F$2),T1392&amp;", ",T1392&amp;" "&amp;F$2&amp;", "),(IF(Z1392&lt;&gt;Z1391,IF(ISBLANK(F$2),T1392&amp;", ",T1392&amp;" "&amp;F$2&amp;", "),IF((U1392&lt;&gt;U1391)*($G$2="Y"),"same collector, ","")))))))))&amp;(IF(ISBLANK(U1392),"",(IF(U1392&lt;&gt;U1391,U1392&amp;", ",(IF(B1392&lt;&gt;B1391,U1392&amp;", ",IF(Z1392&lt;&gt;Z1391,U1392&amp;", ",(IF(T1392&lt;&gt;T1391,IF((T1392&lt;&gt;T1391)*($G$2="Y"),"same date, ", ""),IF((T1392=T1391)*(U1392=U1391)*(S1392&lt;&gt;S1391)*($G$2="Y"),"same collector and date, ", ""))))))))))&amp;(IF(ISBLANK(V1392),"",V1392&amp;", "))&amp;IF((AA1392&lt;&gt;AA1393)*($H$2="y"),AD1392&amp;AE1392,IF((AA1392&lt;&gt;AA1393)*($H$2="m"),AD1392&amp;AG1392,IF(($H$2&lt;&gt;"m")*($H$2&lt;&gt;"Y"),(IF(F1392=0,"",F1392&amp;" "&amp;$F$4&amp;" "))&amp;(IF(G1392=0,"",G1392&amp;" "&amp;$G$4&amp;" "))&amp;(IF(H1392=0,"",H1392&amp;" "&amp;H$4&amp;" "))&amp;(IF(I1392=0,"",I1392&amp;" "&amp;$I$4&amp;" "))&amp;(IF(J1392=0,"",J1392&amp;" "&amp;$J$4&amp;" "))&amp;IF((ISBLANK(C1392)),"","("&amp;C1392&amp;")"),"")))&amp;IF((B1392=B1393)*(K1392=K1393)*(L1392=L1393)*(M1392=M1393),IF(($H$2&lt;&gt;"m")*($H$2&lt;&gt;"Y"), ", ", IF((ISNUMBER(FIND(")",AE1392))), ", ", "")),IF((B1392=B1393)*(K1392=K1393)*(L1392=L1393),"; ",". ")))</f>
        <v/>
      </c>
      <c r="AI1392" s="1"/>
    </row>
    <row r="1393" spans="1:35" x14ac:dyDescent="0.25">
      <c r="A1393" s="3" t="str">
        <f t="shared" si="172"/>
        <v/>
      </c>
      <c r="B1393" s="53" t="str">
        <f t="shared" si="176"/>
        <v/>
      </c>
      <c r="C1393" s="57"/>
      <c r="D1393" s="57"/>
      <c r="E1393" s="57"/>
      <c r="F1393" s="57"/>
      <c r="G1393" s="57"/>
      <c r="H1393" s="57"/>
      <c r="I1393" s="57"/>
      <c r="J1393" s="57"/>
      <c r="K1393" s="57"/>
      <c r="L1393" s="57"/>
      <c r="M1393" s="54"/>
      <c r="N1393" s="57"/>
      <c r="O1393" s="58"/>
      <c r="P1393" s="58"/>
      <c r="Q1393" s="58"/>
      <c r="R1393" s="58"/>
      <c r="S1393" s="54"/>
      <c r="T1393" s="57"/>
      <c r="U1393" s="57"/>
      <c r="V1393" s="57"/>
      <c r="W1393" s="57"/>
      <c r="X1393" s="147" t="str">
        <f>IF(ISBLANK(D1393),"",IF('order-admin-units'!$I$1&lt;&gt;"y", "", IF((K1393="")*(ISBLANK(D1393)=FALSE), 'order-admin-units'!$B$1+1, VLOOKUP(K1393, ordercountry, 2))))</f>
        <v/>
      </c>
      <c r="Y1393" s="147" t="str">
        <f>IF(ISBLANK(D1393),"",IF('order-admin-units'!$I$1&lt;&gt;"y", "", IF(L1393="", 'order-admin-units'!$B$2+1, VLOOKUP(K1393&amp;"@"&amp;L1393, orderadmin, 2))))</f>
        <v/>
      </c>
      <c r="Z1393" s="147" t="str">
        <f t="shared" si="173"/>
        <v/>
      </c>
      <c r="AA1393" s="147" t="str">
        <f t="shared" si="174"/>
        <v/>
      </c>
      <c r="AB1393" s="147" t="str">
        <f t="shared" si="175"/>
        <v/>
      </c>
      <c r="AC1393" s="147" t="str">
        <f t="shared" si="169"/>
        <v/>
      </c>
      <c r="AD1393" s="11" t="str">
        <f t="shared" si="170"/>
        <v/>
      </c>
      <c r="AE1393" s="11" t="str">
        <f t="array" ref="AE1393">IF(ISBLANK(D1393),"",IF(OR($H$2="y",$H$2="m"),IF(AA1393=AA1392,IF(OR(AB1393=$AB$4:$AB1392)=FALSE,AE1392&amp;C1393,AE1392),"("&amp;C1393)&amp;IF(AA1393=AA1394,IF(OR(AB1394=$AB$4:$AB1393)=FALSE,", ",""),") "),""))</f>
        <v/>
      </c>
      <c r="AF1393" s="11" t="str">
        <f t="shared" si="171"/>
        <v/>
      </c>
      <c r="AG1393" s="11" t="str">
        <f t="array" ref="AG1393">IF(ISBLANK(D1393),"",IF(OR($H$2="y",$H$2="m"),IF(AA1393=AA1392,IF(OR(AC1393=$AC$4:$AC1392)=FALSE,AG1392&amp;AF1393,AG1392),"("&amp;AF1393)&amp;IF(AA1393=AA1394,IF(OR(AC1394=$AC$4:$AC1393)=FALSE,", ",""),") "),""))</f>
        <v/>
      </c>
      <c r="AH1393" s="10" t="str">
        <f>IF((ISBLANK(D1393)),"",IF(D1393=D1392,AH1392,"")&amp;IF(B1392&lt;&gt;B1393,((IF(ISBLANK(E1393),$D$3&amp;"Non-type material: "&amp;$D$3,$D$3&amp;INDEX('type-categories'!$A$2:$B$100,MATCH(E1393,'type-categories'!$A$2:$A$100,0),2)&amp;$D$3))),"")&amp;(IF(K1393&lt;&gt;K1392,$C$2&amp;K1393&amp;$K$3&amp;$C$2&amp;" ",(IF(B1393&lt;&gt;B1392,$C$2&amp;K1393&amp;$K$3&amp;$C$2&amp;" ",""))))&amp;(IF(L1393="","",((IF(L1393&lt;&gt;L1392,$D$2&amp;L1393&amp;$L$3&amp;$D$2&amp;" ",IF(B1393&lt;&gt;B1392,$D$2&amp;L1393&amp;$L$3&amp;$D$2&amp;" ",""))))))&amp;(IF(M1393="","",((IF(M1393&lt;&gt;M1392,$E$2&amp;M1393&amp;$E$2&amp;","&amp;" ",IF(B1393&lt;&gt;B1392,$E$2&amp;M1393&amp;$E$2&amp;",",""))))))&amp;(IF(N1393="","",IF(N1393&lt;&gt;N1392,N1393&amp;", ",IF(B1393&lt;&gt;B1392,N1393&amp;", ",""))))&amp;(IF(ISBLANK(O1393),"",(IF(O1393&lt;&gt;O1392,O1393&amp;", ",IF(B1393&lt;&gt;B1392,O1393&amp;", ","")))))&amp;(IF(ISBLANK(P1393),"",(IF(P1393&lt;&gt;P1392,P1393&amp;", ",IF(B1393&lt;&gt;B1392,P1393&amp;", ",IF(Z1393&lt;&gt;Z1392,P1393&amp;", ",""))))))&amp;(IF(ISBLANK(Q1393),"",(IF(Q1393&lt;&gt;Q1392,Q1393&amp;", ",IF(B1393&lt;&gt;B1392,Q1393&amp;", ",IF(Z1393&lt;&gt;Z1392,Q1393&amp;", ",""))))))&amp;(IF(ISBLANK(R1393),"",(IF(R1393&lt;&gt;R1392,R1393&amp;"m, ",IF(B1393&lt;&gt;B1392,R1393&amp;"m, ",IF(Z1393&lt;&gt;Z1392,R1393&amp;"m, ",""))))))&amp;IF(ISBLANK(S1393),"",(IF(B1393&lt;&gt;B1392,S1393&amp;", ",IF(S1393&lt;&gt;S1392,IF((Z1393=Z1392),"same locality "&amp;S1393&amp;", ",S1393&amp;", "),""))))&amp;(IF(ISBLANK(T1393),"",(IF(T1393&lt;&gt;T1392,IF(ISBLANK(F$2),T1393&amp;", ",T1393&amp;" "&amp;F$2&amp;", "),(IF(B1393&lt;&gt;B1392,IF(ISBLANK(F$2),T1393&amp;", ",T1393&amp;" "&amp;F$2&amp;", "),(IF(Z1393&lt;&gt;Z1392,IF(ISBLANK(F$2),T1393&amp;", ",T1393&amp;" "&amp;F$2&amp;", "),IF((U1393&lt;&gt;U1392)*($G$2="Y"),"same collector, ","")))))))))&amp;(IF(ISBLANK(U1393),"",(IF(U1393&lt;&gt;U1392,U1393&amp;", ",(IF(B1393&lt;&gt;B1392,U1393&amp;", ",IF(Z1393&lt;&gt;Z1392,U1393&amp;", ",(IF(T1393&lt;&gt;T1392,IF((T1393&lt;&gt;T1392)*($G$2="Y"),"same date, ", ""),IF((T1393=T1392)*(U1393=U1392)*(S1393&lt;&gt;S1392)*($G$2="Y"),"same collector and date, ", ""))))))))))&amp;(IF(ISBLANK(V1393),"",V1393&amp;", "))&amp;IF((AA1393&lt;&gt;AA1394)*($H$2="y"),AD1393&amp;AE1393,IF((AA1393&lt;&gt;AA1394)*($H$2="m"),AD1393&amp;AG1393,IF(($H$2&lt;&gt;"m")*($H$2&lt;&gt;"Y"),(IF(F1393=0,"",F1393&amp;" "&amp;$F$4&amp;" "))&amp;(IF(G1393=0,"",G1393&amp;" "&amp;$G$4&amp;" "))&amp;(IF(H1393=0,"",H1393&amp;" "&amp;H$4&amp;" "))&amp;(IF(I1393=0,"",I1393&amp;" "&amp;$I$4&amp;" "))&amp;(IF(J1393=0,"",J1393&amp;" "&amp;$J$4&amp;" "))&amp;IF((ISBLANK(C1393)),"","("&amp;C1393&amp;")"),"")))&amp;IF((B1393=B1394)*(K1393=K1394)*(L1393=L1394)*(M1393=M1394),IF(($H$2&lt;&gt;"m")*($H$2&lt;&gt;"Y"), ", ", IF((ISNUMBER(FIND(")",AE1393))), ", ", "")),IF((B1393=B1394)*(K1393=K1394)*(L1393=L1394),"; ",". ")))</f>
        <v/>
      </c>
      <c r="AI1393" s="1"/>
    </row>
    <row r="1394" spans="1:35" x14ac:dyDescent="0.25">
      <c r="A1394" s="3" t="str">
        <f t="shared" si="172"/>
        <v/>
      </c>
      <c r="B1394" s="53" t="str">
        <f t="shared" si="176"/>
        <v/>
      </c>
      <c r="C1394" s="57"/>
      <c r="D1394" s="57"/>
      <c r="E1394" s="57"/>
      <c r="F1394" s="57"/>
      <c r="G1394" s="57"/>
      <c r="H1394" s="57"/>
      <c r="I1394" s="57"/>
      <c r="J1394" s="57"/>
      <c r="K1394" s="57"/>
      <c r="L1394" s="57"/>
      <c r="M1394" s="54"/>
      <c r="N1394" s="57"/>
      <c r="O1394" s="58"/>
      <c r="P1394" s="58"/>
      <c r="Q1394" s="58"/>
      <c r="R1394" s="58"/>
      <c r="S1394" s="54"/>
      <c r="T1394" s="57"/>
      <c r="U1394" s="57"/>
      <c r="V1394" s="57"/>
      <c r="W1394" s="57"/>
      <c r="X1394" s="147" t="str">
        <f>IF(ISBLANK(D1394),"",IF('order-admin-units'!$I$1&lt;&gt;"y", "", IF((K1394="")*(ISBLANK(D1394)=FALSE), 'order-admin-units'!$B$1+1, VLOOKUP(K1394, ordercountry, 2))))</f>
        <v/>
      </c>
      <c r="Y1394" s="147" t="str">
        <f>IF(ISBLANK(D1394),"",IF('order-admin-units'!$I$1&lt;&gt;"y", "", IF(L1394="", 'order-admin-units'!$B$2+1, VLOOKUP(K1394&amp;"@"&amp;L1394, orderadmin, 2))))</f>
        <v/>
      </c>
      <c r="Z1394" s="147" t="str">
        <f t="shared" si="173"/>
        <v/>
      </c>
      <c r="AA1394" s="147" t="str">
        <f t="shared" si="174"/>
        <v/>
      </c>
      <c r="AB1394" s="147" t="str">
        <f t="shared" si="175"/>
        <v/>
      </c>
      <c r="AC1394" s="147" t="str">
        <f t="shared" si="169"/>
        <v/>
      </c>
      <c r="AD1394" s="11" t="str">
        <f t="shared" si="170"/>
        <v/>
      </c>
      <c r="AE1394" s="11" t="str">
        <f t="array" ref="AE1394">IF(ISBLANK(D1394),"",IF(OR($H$2="y",$H$2="m"),IF(AA1394=AA1393,IF(OR(AB1394=$AB$4:$AB1393)=FALSE,AE1393&amp;C1394,AE1393),"("&amp;C1394)&amp;IF(AA1394=AA1395,IF(OR(AB1395=$AB$4:$AB1394)=FALSE,", ",""),") "),""))</f>
        <v/>
      </c>
      <c r="AF1394" s="11" t="str">
        <f t="shared" si="171"/>
        <v/>
      </c>
      <c r="AG1394" s="11" t="str">
        <f t="array" ref="AG1394">IF(ISBLANK(D1394),"",IF(OR($H$2="y",$H$2="m"),IF(AA1394=AA1393,IF(OR(AC1394=$AC$4:$AC1393)=FALSE,AG1393&amp;AF1394,AG1393),"("&amp;AF1394)&amp;IF(AA1394=AA1395,IF(OR(AC1395=$AC$4:$AC1394)=FALSE,", ",""),") "),""))</f>
        <v/>
      </c>
      <c r="AH1394" s="10" t="str">
        <f>IF((ISBLANK(D1394)),"",IF(D1394=D1393,AH1393,"")&amp;IF(B1393&lt;&gt;B1394,((IF(ISBLANK(E1394),$D$3&amp;"Non-type material: "&amp;$D$3,$D$3&amp;INDEX('type-categories'!$A$2:$B$100,MATCH(E1394,'type-categories'!$A$2:$A$100,0),2)&amp;$D$3))),"")&amp;(IF(K1394&lt;&gt;K1393,$C$2&amp;K1394&amp;$K$3&amp;$C$2&amp;" ",(IF(B1394&lt;&gt;B1393,$C$2&amp;K1394&amp;$K$3&amp;$C$2&amp;" ",""))))&amp;(IF(L1394="","",((IF(L1394&lt;&gt;L1393,$D$2&amp;L1394&amp;$L$3&amp;$D$2&amp;" ",IF(B1394&lt;&gt;B1393,$D$2&amp;L1394&amp;$L$3&amp;$D$2&amp;" ",""))))))&amp;(IF(M1394="","",((IF(M1394&lt;&gt;M1393,$E$2&amp;M1394&amp;$E$2&amp;","&amp;" ",IF(B1394&lt;&gt;B1393,$E$2&amp;M1394&amp;$E$2&amp;",",""))))))&amp;(IF(N1394="","",IF(N1394&lt;&gt;N1393,N1394&amp;", ",IF(B1394&lt;&gt;B1393,N1394&amp;", ",""))))&amp;(IF(ISBLANK(O1394),"",(IF(O1394&lt;&gt;O1393,O1394&amp;", ",IF(B1394&lt;&gt;B1393,O1394&amp;", ","")))))&amp;(IF(ISBLANK(P1394),"",(IF(P1394&lt;&gt;P1393,P1394&amp;", ",IF(B1394&lt;&gt;B1393,P1394&amp;", ",IF(Z1394&lt;&gt;Z1393,P1394&amp;", ",""))))))&amp;(IF(ISBLANK(Q1394),"",(IF(Q1394&lt;&gt;Q1393,Q1394&amp;", ",IF(B1394&lt;&gt;B1393,Q1394&amp;", ",IF(Z1394&lt;&gt;Z1393,Q1394&amp;", ",""))))))&amp;(IF(ISBLANK(R1394),"",(IF(R1394&lt;&gt;R1393,R1394&amp;"m, ",IF(B1394&lt;&gt;B1393,R1394&amp;"m, ",IF(Z1394&lt;&gt;Z1393,R1394&amp;"m, ",""))))))&amp;IF(ISBLANK(S1394),"",(IF(B1394&lt;&gt;B1393,S1394&amp;", ",IF(S1394&lt;&gt;S1393,IF((Z1394=Z1393),"same locality "&amp;S1394&amp;", ",S1394&amp;", "),""))))&amp;(IF(ISBLANK(T1394),"",(IF(T1394&lt;&gt;T1393,IF(ISBLANK(F$2),T1394&amp;", ",T1394&amp;" "&amp;F$2&amp;", "),(IF(B1394&lt;&gt;B1393,IF(ISBLANK(F$2),T1394&amp;", ",T1394&amp;" "&amp;F$2&amp;", "),(IF(Z1394&lt;&gt;Z1393,IF(ISBLANK(F$2),T1394&amp;", ",T1394&amp;" "&amp;F$2&amp;", "),IF((U1394&lt;&gt;U1393)*($G$2="Y"),"same collector, ","")))))))))&amp;(IF(ISBLANK(U1394),"",(IF(U1394&lt;&gt;U1393,U1394&amp;", ",(IF(B1394&lt;&gt;B1393,U1394&amp;", ",IF(Z1394&lt;&gt;Z1393,U1394&amp;", ",(IF(T1394&lt;&gt;T1393,IF((T1394&lt;&gt;T1393)*($G$2="Y"),"same date, ", ""),IF((T1394=T1393)*(U1394=U1393)*(S1394&lt;&gt;S1393)*($G$2="Y"),"same collector and date, ", ""))))))))))&amp;(IF(ISBLANK(V1394),"",V1394&amp;", "))&amp;IF((AA1394&lt;&gt;AA1395)*($H$2="y"),AD1394&amp;AE1394,IF((AA1394&lt;&gt;AA1395)*($H$2="m"),AD1394&amp;AG1394,IF(($H$2&lt;&gt;"m")*($H$2&lt;&gt;"Y"),(IF(F1394=0,"",F1394&amp;" "&amp;$F$4&amp;" "))&amp;(IF(G1394=0,"",G1394&amp;" "&amp;$G$4&amp;" "))&amp;(IF(H1394=0,"",H1394&amp;" "&amp;H$4&amp;" "))&amp;(IF(I1394=0,"",I1394&amp;" "&amp;$I$4&amp;" "))&amp;(IF(J1394=0,"",J1394&amp;" "&amp;$J$4&amp;" "))&amp;IF((ISBLANK(C1394)),"","("&amp;C1394&amp;")"),"")))&amp;IF((B1394=B1395)*(K1394=K1395)*(L1394=L1395)*(M1394=M1395),IF(($H$2&lt;&gt;"m")*($H$2&lt;&gt;"Y"), ", ", IF((ISNUMBER(FIND(")",AE1394))), ", ", "")),IF((B1394=B1395)*(K1394=K1395)*(L1394=L1395),"; ",". ")))</f>
        <v/>
      </c>
      <c r="AI1394" s="1"/>
    </row>
    <row r="1395" spans="1:35" x14ac:dyDescent="0.25">
      <c r="A1395" s="3" t="str">
        <f t="shared" si="172"/>
        <v/>
      </c>
      <c r="B1395" s="53" t="str">
        <f t="shared" si="176"/>
        <v/>
      </c>
      <c r="C1395" s="57"/>
      <c r="D1395" s="57"/>
      <c r="E1395" s="57"/>
      <c r="F1395" s="57"/>
      <c r="G1395" s="57"/>
      <c r="H1395" s="57"/>
      <c r="I1395" s="57"/>
      <c r="J1395" s="57"/>
      <c r="K1395" s="57"/>
      <c r="L1395" s="57"/>
      <c r="M1395" s="54"/>
      <c r="N1395" s="57"/>
      <c r="O1395" s="58"/>
      <c r="P1395" s="58"/>
      <c r="Q1395" s="58"/>
      <c r="R1395" s="58"/>
      <c r="S1395" s="54"/>
      <c r="T1395" s="57"/>
      <c r="U1395" s="57"/>
      <c r="V1395" s="57"/>
      <c r="W1395" s="57"/>
      <c r="X1395" s="147" t="str">
        <f>IF(ISBLANK(D1395),"",IF('order-admin-units'!$I$1&lt;&gt;"y", "", IF((K1395="")*(ISBLANK(D1395)=FALSE), 'order-admin-units'!$B$1+1, VLOOKUP(K1395, ordercountry, 2))))</f>
        <v/>
      </c>
      <c r="Y1395" s="147" t="str">
        <f>IF(ISBLANK(D1395),"",IF('order-admin-units'!$I$1&lt;&gt;"y", "", IF(L1395="", 'order-admin-units'!$B$2+1, VLOOKUP(K1395&amp;"@"&amp;L1395, orderadmin, 2))))</f>
        <v/>
      </c>
      <c r="Z1395" s="147" t="str">
        <f t="shared" si="173"/>
        <v/>
      </c>
      <c r="AA1395" s="147" t="str">
        <f t="shared" si="174"/>
        <v/>
      </c>
      <c r="AB1395" s="147" t="str">
        <f t="shared" si="175"/>
        <v/>
      </c>
      <c r="AC1395" s="147" t="str">
        <f t="shared" si="169"/>
        <v/>
      </c>
      <c r="AD1395" s="11" t="str">
        <f t="shared" si="170"/>
        <v/>
      </c>
      <c r="AE1395" s="11" t="str">
        <f t="array" ref="AE1395">IF(ISBLANK(D1395),"",IF(OR($H$2="y",$H$2="m"),IF(AA1395=AA1394,IF(OR(AB1395=$AB$4:$AB1394)=FALSE,AE1394&amp;C1395,AE1394),"("&amp;C1395)&amp;IF(AA1395=AA1396,IF(OR(AB1396=$AB$4:$AB1395)=FALSE,", ",""),") "),""))</f>
        <v/>
      </c>
      <c r="AF1395" s="11" t="str">
        <f t="shared" si="171"/>
        <v/>
      </c>
      <c r="AG1395" s="11" t="str">
        <f t="array" ref="AG1395">IF(ISBLANK(D1395),"",IF(OR($H$2="y",$H$2="m"),IF(AA1395=AA1394,IF(OR(AC1395=$AC$4:$AC1394)=FALSE,AG1394&amp;AF1395,AG1394),"("&amp;AF1395)&amp;IF(AA1395=AA1396,IF(OR(AC1396=$AC$4:$AC1395)=FALSE,", ",""),") "),""))</f>
        <v/>
      </c>
      <c r="AH1395" s="10" t="str">
        <f>IF((ISBLANK(D1395)),"",IF(D1395=D1394,AH1394,"")&amp;IF(B1394&lt;&gt;B1395,((IF(ISBLANK(E1395),$D$3&amp;"Non-type material: "&amp;$D$3,$D$3&amp;INDEX('type-categories'!$A$2:$B$100,MATCH(E1395,'type-categories'!$A$2:$A$100,0),2)&amp;$D$3))),"")&amp;(IF(K1395&lt;&gt;K1394,$C$2&amp;K1395&amp;$K$3&amp;$C$2&amp;" ",(IF(B1395&lt;&gt;B1394,$C$2&amp;K1395&amp;$K$3&amp;$C$2&amp;" ",""))))&amp;(IF(L1395="","",((IF(L1395&lt;&gt;L1394,$D$2&amp;L1395&amp;$L$3&amp;$D$2&amp;" ",IF(B1395&lt;&gt;B1394,$D$2&amp;L1395&amp;$L$3&amp;$D$2&amp;" ",""))))))&amp;(IF(M1395="","",((IF(M1395&lt;&gt;M1394,$E$2&amp;M1395&amp;$E$2&amp;","&amp;" ",IF(B1395&lt;&gt;B1394,$E$2&amp;M1395&amp;$E$2&amp;",",""))))))&amp;(IF(N1395="","",IF(N1395&lt;&gt;N1394,N1395&amp;", ",IF(B1395&lt;&gt;B1394,N1395&amp;", ",""))))&amp;(IF(ISBLANK(O1395),"",(IF(O1395&lt;&gt;O1394,O1395&amp;", ",IF(B1395&lt;&gt;B1394,O1395&amp;", ","")))))&amp;(IF(ISBLANK(P1395),"",(IF(P1395&lt;&gt;P1394,P1395&amp;", ",IF(B1395&lt;&gt;B1394,P1395&amp;", ",IF(Z1395&lt;&gt;Z1394,P1395&amp;", ",""))))))&amp;(IF(ISBLANK(Q1395),"",(IF(Q1395&lt;&gt;Q1394,Q1395&amp;", ",IF(B1395&lt;&gt;B1394,Q1395&amp;", ",IF(Z1395&lt;&gt;Z1394,Q1395&amp;", ",""))))))&amp;(IF(ISBLANK(R1395),"",(IF(R1395&lt;&gt;R1394,R1395&amp;"m, ",IF(B1395&lt;&gt;B1394,R1395&amp;"m, ",IF(Z1395&lt;&gt;Z1394,R1395&amp;"m, ",""))))))&amp;IF(ISBLANK(S1395),"",(IF(B1395&lt;&gt;B1394,S1395&amp;", ",IF(S1395&lt;&gt;S1394,IF((Z1395=Z1394),"same locality "&amp;S1395&amp;", ",S1395&amp;", "),""))))&amp;(IF(ISBLANK(T1395),"",(IF(T1395&lt;&gt;T1394,IF(ISBLANK(F$2),T1395&amp;", ",T1395&amp;" "&amp;F$2&amp;", "),(IF(B1395&lt;&gt;B1394,IF(ISBLANK(F$2),T1395&amp;", ",T1395&amp;" "&amp;F$2&amp;", "),(IF(Z1395&lt;&gt;Z1394,IF(ISBLANK(F$2),T1395&amp;", ",T1395&amp;" "&amp;F$2&amp;", "),IF((U1395&lt;&gt;U1394)*($G$2="Y"),"same collector, ","")))))))))&amp;(IF(ISBLANK(U1395),"",(IF(U1395&lt;&gt;U1394,U1395&amp;", ",(IF(B1395&lt;&gt;B1394,U1395&amp;", ",IF(Z1395&lt;&gt;Z1394,U1395&amp;", ",(IF(T1395&lt;&gt;T1394,IF((T1395&lt;&gt;T1394)*($G$2="Y"),"same date, ", ""),IF((T1395=T1394)*(U1395=U1394)*(S1395&lt;&gt;S1394)*($G$2="Y"),"same collector and date, ", ""))))))))))&amp;(IF(ISBLANK(V1395),"",V1395&amp;", "))&amp;IF((AA1395&lt;&gt;AA1396)*($H$2="y"),AD1395&amp;AE1395,IF((AA1395&lt;&gt;AA1396)*($H$2="m"),AD1395&amp;AG1395,IF(($H$2&lt;&gt;"m")*($H$2&lt;&gt;"Y"),(IF(F1395=0,"",F1395&amp;" "&amp;$F$4&amp;" "))&amp;(IF(G1395=0,"",G1395&amp;" "&amp;$G$4&amp;" "))&amp;(IF(H1395=0,"",H1395&amp;" "&amp;H$4&amp;" "))&amp;(IF(I1395=0,"",I1395&amp;" "&amp;$I$4&amp;" "))&amp;(IF(J1395=0,"",J1395&amp;" "&amp;$J$4&amp;" "))&amp;IF((ISBLANK(C1395)),"","("&amp;C1395&amp;")"),"")))&amp;IF((B1395=B1396)*(K1395=K1396)*(L1395=L1396)*(M1395=M1396),IF(($H$2&lt;&gt;"m")*($H$2&lt;&gt;"Y"), ", ", IF((ISNUMBER(FIND(")",AE1395))), ", ", "")),IF((B1395=B1396)*(K1395=K1396)*(L1395=L1396),"; ",". ")))</f>
        <v/>
      </c>
      <c r="AI1395" s="1"/>
    </row>
    <row r="1396" spans="1:35" x14ac:dyDescent="0.25">
      <c r="A1396" s="3" t="str">
        <f t="shared" si="172"/>
        <v/>
      </c>
      <c r="B1396" s="53" t="str">
        <f t="shared" si="176"/>
        <v/>
      </c>
      <c r="C1396" s="57"/>
      <c r="D1396" s="57"/>
      <c r="E1396" s="57"/>
      <c r="F1396" s="57"/>
      <c r="G1396" s="57"/>
      <c r="H1396" s="57"/>
      <c r="I1396" s="57"/>
      <c r="J1396" s="57"/>
      <c r="K1396" s="57"/>
      <c r="L1396" s="57"/>
      <c r="M1396" s="54"/>
      <c r="N1396" s="57"/>
      <c r="O1396" s="58"/>
      <c r="P1396" s="58"/>
      <c r="Q1396" s="58"/>
      <c r="R1396" s="58"/>
      <c r="S1396" s="54"/>
      <c r="T1396" s="57"/>
      <c r="U1396" s="57"/>
      <c r="V1396" s="57"/>
      <c r="W1396" s="57"/>
      <c r="X1396" s="147" t="str">
        <f>IF(ISBLANK(D1396),"",IF('order-admin-units'!$I$1&lt;&gt;"y", "", IF((K1396="")*(ISBLANK(D1396)=FALSE), 'order-admin-units'!$B$1+1, VLOOKUP(K1396, ordercountry, 2))))</f>
        <v/>
      </c>
      <c r="Y1396" s="147" t="str">
        <f>IF(ISBLANK(D1396),"",IF('order-admin-units'!$I$1&lt;&gt;"y", "", IF(L1396="", 'order-admin-units'!$B$2+1, VLOOKUP(K1396&amp;"@"&amp;L1396, orderadmin, 2))))</f>
        <v/>
      </c>
      <c r="Z1396" s="147" t="str">
        <f t="shared" si="173"/>
        <v/>
      </c>
      <c r="AA1396" s="147" t="str">
        <f t="shared" si="174"/>
        <v/>
      </c>
      <c r="AB1396" s="147" t="str">
        <f t="shared" si="175"/>
        <v/>
      </c>
      <c r="AC1396" s="147" t="str">
        <f t="shared" si="169"/>
        <v/>
      </c>
      <c r="AD1396" s="11" t="str">
        <f t="shared" si="170"/>
        <v/>
      </c>
      <c r="AE1396" s="11" t="str">
        <f t="array" ref="AE1396">IF(ISBLANK(D1396),"",IF(OR($H$2="y",$H$2="m"),IF(AA1396=AA1395,IF(OR(AB1396=$AB$4:$AB1395)=FALSE,AE1395&amp;C1396,AE1395),"("&amp;C1396)&amp;IF(AA1396=AA1397,IF(OR(AB1397=$AB$4:$AB1396)=FALSE,", ",""),") "),""))</f>
        <v/>
      </c>
      <c r="AF1396" s="11" t="str">
        <f t="shared" si="171"/>
        <v/>
      </c>
      <c r="AG1396" s="11" t="str">
        <f t="array" ref="AG1396">IF(ISBLANK(D1396),"",IF(OR($H$2="y",$H$2="m"),IF(AA1396=AA1395,IF(OR(AC1396=$AC$4:$AC1395)=FALSE,AG1395&amp;AF1396,AG1395),"("&amp;AF1396)&amp;IF(AA1396=AA1397,IF(OR(AC1397=$AC$4:$AC1396)=FALSE,", ",""),") "),""))</f>
        <v/>
      </c>
      <c r="AH1396" s="10" t="str">
        <f>IF((ISBLANK(D1396)),"",IF(D1396=D1395,AH1395,"")&amp;IF(B1395&lt;&gt;B1396,((IF(ISBLANK(E1396),$D$3&amp;"Non-type material: "&amp;$D$3,$D$3&amp;INDEX('type-categories'!$A$2:$B$100,MATCH(E1396,'type-categories'!$A$2:$A$100,0),2)&amp;$D$3))),"")&amp;(IF(K1396&lt;&gt;K1395,$C$2&amp;K1396&amp;$K$3&amp;$C$2&amp;" ",(IF(B1396&lt;&gt;B1395,$C$2&amp;K1396&amp;$K$3&amp;$C$2&amp;" ",""))))&amp;(IF(L1396="","",((IF(L1396&lt;&gt;L1395,$D$2&amp;L1396&amp;$L$3&amp;$D$2&amp;" ",IF(B1396&lt;&gt;B1395,$D$2&amp;L1396&amp;$L$3&amp;$D$2&amp;" ",""))))))&amp;(IF(M1396="","",((IF(M1396&lt;&gt;M1395,$E$2&amp;M1396&amp;$E$2&amp;","&amp;" ",IF(B1396&lt;&gt;B1395,$E$2&amp;M1396&amp;$E$2&amp;",",""))))))&amp;(IF(N1396="","",IF(N1396&lt;&gt;N1395,N1396&amp;", ",IF(B1396&lt;&gt;B1395,N1396&amp;", ",""))))&amp;(IF(ISBLANK(O1396),"",(IF(O1396&lt;&gt;O1395,O1396&amp;", ",IF(B1396&lt;&gt;B1395,O1396&amp;", ","")))))&amp;(IF(ISBLANK(P1396),"",(IF(P1396&lt;&gt;P1395,P1396&amp;", ",IF(B1396&lt;&gt;B1395,P1396&amp;", ",IF(Z1396&lt;&gt;Z1395,P1396&amp;", ",""))))))&amp;(IF(ISBLANK(Q1396),"",(IF(Q1396&lt;&gt;Q1395,Q1396&amp;", ",IF(B1396&lt;&gt;B1395,Q1396&amp;", ",IF(Z1396&lt;&gt;Z1395,Q1396&amp;", ",""))))))&amp;(IF(ISBLANK(R1396),"",(IF(R1396&lt;&gt;R1395,R1396&amp;"m, ",IF(B1396&lt;&gt;B1395,R1396&amp;"m, ",IF(Z1396&lt;&gt;Z1395,R1396&amp;"m, ",""))))))&amp;IF(ISBLANK(S1396),"",(IF(B1396&lt;&gt;B1395,S1396&amp;", ",IF(S1396&lt;&gt;S1395,IF((Z1396=Z1395),"same locality "&amp;S1396&amp;", ",S1396&amp;", "),""))))&amp;(IF(ISBLANK(T1396),"",(IF(T1396&lt;&gt;T1395,IF(ISBLANK(F$2),T1396&amp;", ",T1396&amp;" "&amp;F$2&amp;", "),(IF(B1396&lt;&gt;B1395,IF(ISBLANK(F$2),T1396&amp;", ",T1396&amp;" "&amp;F$2&amp;", "),(IF(Z1396&lt;&gt;Z1395,IF(ISBLANK(F$2),T1396&amp;", ",T1396&amp;" "&amp;F$2&amp;", "),IF((U1396&lt;&gt;U1395)*($G$2="Y"),"same collector, ","")))))))))&amp;(IF(ISBLANK(U1396),"",(IF(U1396&lt;&gt;U1395,U1396&amp;", ",(IF(B1396&lt;&gt;B1395,U1396&amp;", ",IF(Z1396&lt;&gt;Z1395,U1396&amp;", ",(IF(T1396&lt;&gt;T1395,IF((T1396&lt;&gt;T1395)*($G$2="Y"),"same date, ", ""),IF((T1396=T1395)*(U1396=U1395)*(S1396&lt;&gt;S1395)*($G$2="Y"),"same collector and date, ", ""))))))))))&amp;(IF(ISBLANK(V1396),"",V1396&amp;", "))&amp;IF((AA1396&lt;&gt;AA1397)*($H$2="y"),AD1396&amp;AE1396,IF((AA1396&lt;&gt;AA1397)*($H$2="m"),AD1396&amp;AG1396,IF(($H$2&lt;&gt;"m")*($H$2&lt;&gt;"Y"),(IF(F1396=0,"",F1396&amp;" "&amp;$F$4&amp;" "))&amp;(IF(G1396=0,"",G1396&amp;" "&amp;$G$4&amp;" "))&amp;(IF(H1396=0,"",H1396&amp;" "&amp;H$4&amp;" "))&amp;(IF(I1396=0,"",I1396&amp;" "&amp;$I$4&amp;" "))&amp;(IF(J1396=0,"",J1396&amp;" "&amp;$J$4&amp;" "))&amp;IF((ISBLANK(C1396)),"","("&amp;C1396&amp;")"),"")))&amp;IF((B1396=B1397)*(K1396=K1397)*(L1396=L1397)*(M1396=M1397),IF(($H$2&lt;&gt;"m")*($H$2&lt;&gt;"Y"), ", ", IF((ISNUMBER(FIND(")",AE1396))), ", ", "")),IF((B1396=B1397)*(K1396=K1397)*(L1396=L1397),"; ",". ")))</f>
        <v/>
      </c>
      <c r="AI1396" s="1"/>
    </row>
    <row r="1397" spans="1:35" x14ac:dyDescent="0.25">
      <c r="A1397" s="3" t="str">
        <f t="shared" si="172"/>
        <v/>
      </c>
      <c r="B1397" s="53" t="str">
        <f t="shared" si="176"/>
        <v/>
      </c>
      <c r="C1397" s="57"/>
      <c r="D1397" s="57"/>
      <c r="E1397" s="57"/>
      <c r="F1397" s="57"/>
      <c r="G1397" s="57"/>
      <c r="H1397" s="57"/>
      <c r="I1397" s="57"/>
      <c r="J1397" s="57"/>
      <c r="K1397" s="57"/>
      <c r="L1397" s="57"/>
      <c r="M1397" s="54"/>
      <c r="N1397" s="57"/>
      <c r="O1397" s="58"/>
      <c r="P1397" s="58"/>
      <c r="Q1397" s="58"/>
      <c r="R1397" s="58"/>
      <c r="S1397" s="54"/>
      <c r="T1397" s="57"/>
      <c r="U1397" s="57"/>
      <c r="V1397" s="57"/>
      <c r="W1397" s="57"/>
      <c r="X1397" s="147" t="str">
        <f>IF(ISBLANK(D1397),"",IF('order-admin-units'!$I$1&lt;&gt;"y", "", IF((K1397="")*(ISBLANK(D1397)=FALSE), 'order-admin-units'!$B$1+1, VLOOKUP(K1397, ordercountry, 2))))</f>
        <v/>
      </c>
      <c r="Y1397" s="147" t="str">
        <f>IF(ISBLANK(D1397),"",IF('order-admin-units'!$I$1&lt;&gt;"y", "", IF(L1397="", 'order-admin-units'!$B$2+1, VLOOKUP(K1397&amp;"@"&amp;L1397, orderadmin, 2))))</f>
        <v/>
      </c>
      <c r="Z1397" s="147" t="str">
        <f t="shared" si="173"/>
        <v/>
      </c>
      <c r="AA1397" s="147" t="str">
        <f t="shared" si="174"/>
        <v/>
      </c>
      <c r="AB1397" s="147" t="str">
        <f t="shared" si="175"/>
        <v/>
      </c>
      <c r="AC1397" s="147" t="str">
        <f t="shared" si="169"/>
        <v/>
      </c>
      <c r="AD1397" s="11" t="str">
        <f t="shared" si="170"/>
        <v/>
      </c>
      <c r="AE1397" s="11" t="str">
        <f t="array" ref="AE1397">IF(ISBLANK(D1397),"",IF(OR($H$2="y",$H$2="m"),IF(AA1397=AA1396,IF(OR(AB1397=$AB$4:$AB1396)=FALSE,AE1396&amp;C1397,AE1396),"("&amp;C1397)&amp;IF(AA1397=AA1398,IF(OR(AB1398=$AB$4:$AB1397)=FALSE,", ",""),") "),""))</f>
        <v/>
      </c>
      <c r="AF1397" s="11" t="str">
        <f t="shared" si="171"/>
        <v/>
      </c>
      <c r="AG1397" s="11" t="str">
        <f t="array" ref="AG1397">IF(ISBLANK(D1397),"",IF(OR($H$2="y",$H$2="m"),IF(AA1397=AA1396,IF(OR(AC1397=$AC$4:$AC1396)=FALSE,AG1396&amp;AF1397,AG1396),"("&amp;AF1397)&amp;IF(AA1397=AA1398,IF(OR(AC1398=$AC$4:$AC1397)=FALSE,", ",""),") "),""))</f>
        <v/>
      </c>
      <c r="AH1397" s="10" t="str">
        <f>IF((ISBLANK(D1397)),"",IF(D1397=D1396,AH1396,"")&amp;IF(B1396&lt;&gt;B1397,((IF(ISBLANK(E1397),$D$3&amp;"Non-type material: "&amp;$D$3,$D$3&amp;INDEX('type-categories'!$A$2:$B$100,MATCH(E1397,'type-categories'!$A$2:$A$100,0),2)&amp;$D$3))),"")&amp;(IF(K1397&lt;&gt;K1396,$C$2&amp;K1397&amp;$K$3&amp;$C$2&amp;" ",(IF(B1397&lt;&gt;B1396,$C$2&amp;K1397&amp;$K$3&amp;$C$2&amp;" ",""))))&amp;(IF(L1397="","",((IF(L1397&lt;&gt;L1396,$D$2&amp;L1397&amp;$L$3&amp;$D$2&amp;" ",IF(B1397&lt;&gt;B1396,$D$2&amp;L1397&amp;$L$3&amp;$D$2&amp;" ",""))))))&amp;(IF(M1397="","",((IF(M1397&lt;&gt;M1396,$E$2&amp;M1397&amp;$E$2&amp;","&amp;" ",IF(B1397&lt;&gt;B1396,$E$2&amp;M1397&amp;$E$2&amp;",",""))))))&amp;(IF(N1397="","",IF(N1397&lt;&gt;N1396,N1397&amp;", ",IF(B1397&lt;&gt;B1396,N1397&amp;", ",""))))&amp;(IF(ISBLANK(O1397),"",(IF(O1397&lt;&gt;O1396,O1397&amp;", ",IF(B1397&lt;&gt;B1396,O1397&amp;", ","")))))&amp;(IF(ISBLANK(P1397),"",(IF(P1397&lt;&gt;P1396,P1397&amp;", ",IF(B1397&lt;&gt;B1396,P1397&amp;", ",IF(Z1397&lt;&gt;Z1396,P1397&amp;", ",""))))))&amp;(IF(ISBLANK(Q1397),"",(IF(Q1397&lt;&gt;Q1396,Q1397&amp;", ",IF(B1397&lt;&gt;B1396,Q1397&amp;", ",IF(Z1397&lt;&gt;Z1396,Q1397&amp;", ",""))))))&amp;(IF(ISBLANK(R1397),"",(IF(R1397&lt;&gt;R1396,R1397&amp;"m, ",IF(B1397&lt;&gt;B1396,R1397&amp;"m, ",IF(Z1397&lt;&gt;Z1396,R1397&amp;"m, ",""))))))&amp;IF(ISBLANK(S1397),"",(IF(B1397&lt;&gt;B1396,S1397&amp;", ",IF(S1397&lt;&gt;S1396,IF((Z1397=Z1396),"same locality "&amp;S1397&amp;", ",S1397&amp;", "),""))))&amp;(IF(ISBLANK(T1397),"",(IF(T1397&lt;&gt;T1396,IF(ISBLANK(F$2),T1397&amp;", ",T1397&amp;" "&amp;F$2&amp;", "),(IF(B1397&lt;&gt;B1396,IF(ISBLANK(F$2),T1397&amp;", ",T1397&amp;" "&amp;F$2&amp;", "),(IF(Z1397&lt;&gt;Z1396,IF(ISBLANK(F$2),T1397&amp;", ",T1397&amp;" "&amp;F$2&amp;", "),IF((U1397&lt;&gt;U1396)*($G$2="Y"),"same collector, ","")))))))))&amp;(IF(ISBLANK(U1397),"",(IF(U1397&lt;&gt;U1396,U1397&amp;", ",(IF(B1397&lt;&gt;B1396,U1397&amp;", ",IF(Z1397&lt;&gt;Z1396,U1397&amp;", ",(IF(T1397&lt;&gt;T1396,IF((T1397&lt;&gt;T1396)*($G$2="Y"),"same date, ", ""),IF((T1397=T1396)*(U1397=U1396)*(S1397&lt;&gt;S1396)*($G$2="Y"),"same collector and date, ", ""))))))))))&amp;(IF(ISBLANK(V1397),"",V1397&amp;", "))&amp;IF((AA1397&lt;&gt;AA1398)*($H$2="y"),AD1397&amp;AE1397,IF((AA1397&lt;&gt;AA1398)*($H$2="m"),AD1397&amp;AG1397,IF(($H$2&lt;&gt;"m")*($H$2&lt;&gt;"Y"),(IF(F1397=0,"",F1397&amp;" "&amp;$F$4&amp;" "))&amp;(IF(G1397=0,"",G1397&amp;" "&amp;$G$4&amp;" "))&amp;(IF(H1397=0,"",H1397&amp;" "&amp;H$4&amp;" "))&amp;(IF(I1397=0,"",I1397&amp;" "&amp;$I$4&amp;" "))&amp;(IF(J1397=0,"",J1397&amp;" "&amp;$J$4&amp;" "))&amp;IF((ISBLANK(C1397)),"","("&amp;C1397&amp;")"),"")))&amp;IF((B1397=B1398)*(K1397=K1398)*(L1397=L1398)*(M1397=M1398),IF(($H$2&lt;&gt;"m")*($H$2&lt;&gt;"Y"), ", ", IF((ISNUMBER(FIND(")",AE1397))), ", ", "")),IF((B1397=B1398)*(K1397=K1398)*(L1397=L1398),"; ",". ")))</f>
        <v/>
      </c>
      <c r="AI1397" s="1"/>
    </row>
    <row r="1398" spans="1:35" x14ac:dyDescent="0.25">
      <c r="A1398" s="3" t="str">
        <f t="shared" si="172"/>
        <v/>
      </c>
      <c r="B1398" s="53" t="str">
        <f t="shared" si="176"/>
        <v/>
      </c>
      <c r="C1398" s="57"/>
      <c r="D1398" s="57"/>
      <c r="E1398" s="57"/>
      <c r="F1398" s="57"/>
      <c r="G1398" s="57"/>
      <c r="H1398" s="57"/>
      <c r="I1398" s="57"/>
      <c r="J1398" s="57"/>
      <c r="K1398" s="57"/>
      <c r="L1398" s="57"/>
      <c r="M1398" s="54"/>
      <c r="N1398" s="57"/>
      <c r="O1398" s="58"/>
      <c r="P1398" s="58"/>
      <c r="Q1398" s="58"/>
      <c r="R1398" s="58"/>
      <c r="S1398" s="54"/>
      <c r="T1398" s="57"/>
      <c r="U1398" s="57"/>
      <c r="V1398" s="57"/>
      <c r="W1398" s="57"/>
      <c r="X1398" s="147" t="str">
        <f>IF(ISBLANK(D1398),"",IF('order-admin-units'!$I$1&lt;&gt;"y", "", IF((K1398="")*(ISBLANK(D1398)=FALSE), 'order-admin-units'!$B$1+1, VLOOKUP(K1398, ordercountry, 2))))</f>
        <v/>
      </c>
      <c r="Y1398" s="147" t="str">
        <f>IF(ISBLANK(D1398),"",IF('order-admin-units'!$I$1&lt;&gt;"y", "", IF(L1398="", 'order-admin-units'!$B$2+1, VLOOKUP(K1398&amp;"@"&amp;L1398, orderadmin, 2))))</f>
        <v/>
      </c>
      <c r="Z1398" s="147" t="str">
        <f t="shared" si="173"/>
        <v/>
      </c>
      <c r="AA1398" s="147" t="str">
        <f t="shared" si="174"/>
        <v/>
      </c>
      <c r="AB1398" s="147" t="str">
        <f t="shared" si="175"/>
        <v/>
      </c>
      <c r="AC1398" s="147" t="str">
        <f t="shared" si="169"/>
        <v/>
      </c>
      <c r="AD1398" s="11" t="str">
        <f t="shared" si="170"/>
        <v/>
      </c>
      <c r="AE1398" s="11" t="str">
        <f t="array" ref="AE1398">IF(ISBLANK(D1398),"",IF(OR($H$2="y",$H$2="m"),IF(AA1398=AA1397,IF(OR(AB1398=$AB$4:$AB1397)=FALSE,AE1397&amp;C1398,AE1397),"("&amp;C1398)&amp;IF(AA1398=AA1399,IF(OR(AB1399=$AB$4:$AB1398)=FALSE,", ",""),") "),""))</f>
        <v/>
      </c>
      <c r="AF1398" s="11" t="str">
        <f t="shared" si="171"/>
        <v/>
      </c>
      <c r="AG1398" s="11" t="str">
        <f t="array" ref="AG1398">IF(ISBLANK(D1398),"",IF(OR($H$2="y",$H$2="m"),IF(AA1398=AA1397,IF(OR(AC1398=$AC$4:$AC1397)=FALSE,AG1397&amp;AF1398,AG1397),"("&amp;AF1398)&amp;IF(AA1398=AA1399,IF(OR(AC1399=$AC$4:$AC1398)=FALSE,", ",""),") "),""))</f>
        <v/>
      </c>
      <c r="AH1398" s="10" t="str">
        <f>IF((ISBLANK(D1398)),"",IF(D1398=D1397,AH1397,"")&amp;IF(B1397&lt;&gt;B1398,((IF(ISBLANK(E1398),$D$3&amp;"Non-type material: "&amp;$D$3,$D$3&amp;INDEX('type-categories'!$A$2:$B$100,MATCH(E1398,'type-categories'!$A$2:$A$100,0),2)&amp;$D$3))),"")&amp;(IF(K1398&lt;&gt;K1397,$C$2&amp;K1398&amp;$K$3&amp;$C$2&amp;" ",(IF(B1398&lt;&gt;B1397,$C$2&amp;K1398&amp;$K$3&amp;$C$2&amp;" ",""))))&amp;(IF(L1398="","",((IF(L1398&lt;&gt;L1397,$D$2&amp;L1398&amp;$L$3&amp;$D$2&amp;" ",IF(B1398&lt;&gt;B1397,$D$2&amp;L1398&amp;$L$3&amp;$D$2&amp;" ",""))))))&amp;(IF(M1398="","",((IF(M1398&lt;&gt;M1397,$E$2&amp;M1398&amp;$E$2&amp;","&amp;" ",IF(B1398&lt;&gt;B1397,$E$2&amp;M1398&amp;$E$2&amp;",",""))))))&amp;(IF(N1398="","",IF(N1398&lt;&gt;N1397,N1398&amp;", ",IF(B1398&lt;&gt;B1397,N1398&amp;", ",""))))&amp;(IF(ISBLANK(O1398),"",(IF(O1398&lt;&gt;O1397,O1398&amp;", ",IF(B1398&lt;&gt;B1397,O1398&amp;", ","")))))&amp;(IF(ISBLANK(P1398),"",(IF(P1398&lt;&gt;P1397,P1398&amp;", ",IF(B1398&lt;&gt;B1397,P1398&amp;", ",IF(Z1398&lt;&gt;Z1397,P1398&amp;", ",""))))))&amp;(IF(ISBLANK(Q1398),"",(IF(Q1398&lt;&gt;Q1397,Q1398&amp;", ",IF(B1398&lt;&gt;B1397,Q1398&amp;", ",IF(Z1398&lt;&gt;Z1397,Q1398&amp;", ",""))))))&amp;(IF(ISBLANK(R1398),"",(IF(R1398&lt;&gt;R1397,R1398&amp;"m, ",IF(B1398&lt;&gt;B1397,R1398&amp;"m, ",IF(Z1398&lt;&gt;Z1397,R1398&amp;"m, ",""))))))&amp;IF(ISBLANK(S1398),"",(IF(B1398&lt;&gt;B1397,S1398&amp;", ",IF(S1398&lt;&gt;S1397,IF((Z1398=Z1397),"same locality "&amp;S1398&amp;", ",S1398&amp;", "),""))))&amp;(IF(ISBLANK(T1398),"",(IF(T1398&lt;&gt;T1397,IF(ISBLANK(F$2),T1398&amp;", ",T1398&amp;" "&amp;F$2&amp;", "),(IF(B1398&lt;&gt;B1397,IF(ISBLANK(F$2),T1398&amp;", ",T1398&amp;" "&amp;F$2&amp;", "),(IF(Z1398&lt;&gt;Z1397,IF(ISBLANK(F$2),T1398&amp;", ",T1398&amp;" "&amp;F$2&amp;", "),IF((U1398&lt;&gt;U1397)*($G$2="Y"),"same collector, ","")))))))))&amp;(IF(ISBLANK(U1398),"",(IF(U1398&lt;&gt;U1397,U1398&amp;", ",(IF(B1398&lt;&gt;B1397,U1398&amp;", ",IF(Z1398&lt;&gt;Z1397,U1398&amp;", ",(IF(T1398&lt;&gt;T1397,IF((T1398&lt;&gt;T1397)*($G$2="Y"),"same date, ", ""),IF((T1398=T1397)*(U1398=U1397)*(S1398&lt;&gt;S1397)*($G$2="Y"),"same collector and date, ", ""))))))))))&amp;(IF(ISBLANK(V1398),"",V1398&amp;", "))&amp;IF((AA1398&lt;&gt;AA1399)*($H$2="y"),AD1398&amp;AE1398,IF((AA1398&lt;&gt;AA1399)*($H$2="m"),AD1398&amp;AG1398,IF(($H$2&lt;&gt;"m")*($H$2&lt;&gt;"Y"),(IF(F1398=0,"",F1398&amp;" "&amp;$F$4&amp;" "))&amp;(IF(G1398=0,"",G1398&amp;" "&amp;$G$4&amp;" "))&amp;(IF(H1398=0,"",H1398&amp;" "&amp;H$4&amp;" "))&amp;(IF(I1398=0,"",I1398&amp;" "&amp;$I$4&amp;" "))&amp;(IF(J1398=0,"",J1398&amp;" "&amp;$J$4&amp;" "))&amp;IF((ISBLANK(C1398)),"","("&amp;C1398&amp;")"),"")))&amp;IF((B1398=B1399)*(K1398=K1399)*(L1398=L1399)*(M1398=M1399),IF(($H$2&lt;&gt;"m")*($H$2&lt;&gt;"Y"), ", ", IF((ISNUMBER(FIND(")",AE1398))), ", ", "")),IF((B1398=B1399)*(K1398=K1399)*(L1398=L1399),"; ",". ")))</f>
        <v/>
      </c>
      <c r="AI1398" s="1"/>
    </row>
    <row r="1399" spans="1:35" x14ac:dyDescent="0.25">
      <c r="A1399" s="3" t="str">
        <f t="shared" si="172"/>
        <v/>
      </c>
      <c r="B1399" s="53" t="str">
        <f t="shared" si="176"/>
        <v/>
      </c>
      <c r="C1399" s="57"/>
      <c r="D1399" s="57"/>
      <c r="E1399" s="57"/>
      <c r="F1399" s="57"/>
      <c r="G1399" s="57"/>
      <c r="H1399" s="57"/>
      <c r="I1399" s="57"/>
      <c r="J1399" s="57"/>
      <c r="K1399" s="57"/>
      <c r="L1399" s="57"/>
      <c r="M1399" s="54"/>
      <c r="N1399" s="57"/>
      <c r="O1399" s="58"/>
      <c r="P1399" s="58"/>
      <c r="Q1399" s="58"/>
      <c r="R1399" s="58"/>
      <c r="S1399" s="54"/>
      <c r="T1399" s="57"/>
      <c r="U1399" s="57"/>
      <c r="V1399" s="57"/>
      <c r="W1399" s="57"/>
      <c r="X1399" s="147" t="str">
        <f>IF(ISBLANK(D1399),"",IF('order-admin-units'!$I$1&lt;&gt;"y", "", IF((K1399="")*(ISBLANK(D1399)=FALSE), 'order-admin-units'!$B$1+1, VLOOKUP(K1399, ordercountry, 2))))</f>
        <v/>
      </c>
      <c r="Y1399" s="147" t="str">
        <f>IF(ISBLANK(D1399),"",IF('order-admin-units'!$I$1&lt;&gt;"y", "", IF(L1399="", 'order-admin-units'!$B$2+1, VLOOKUP(K1399&amp;"@"&amp;L1399, orderadmin, 2))))</f>
        <v/>
      </c>
      <c r="Z1399" s="147" t="str">
        <f t="shared" si="173"/>
        <v/>
      </c>
      <c r="AA1399" s="147" t="str">
        <f t="shared" si="174"/>
        <v/>
      </c>
      <c r="AB1399" s="147" t="str">
        <f t="shared" si="175"/>
        <v/>
      </c>
      <c r="AC1399" s="147" t="str">
        <f t="shared" si="169"/>
        <v/>
      </c>
      <c r="AD1399" s="11" t="str">
        <f t="shared" si="170"/>
        <v/>
      </c>
      <c r="AE1399" s="11" t="str">
        <f t="array" ref="AE1399">IF(ISBLANK(D1399),"",IF(OR($H$2="y",$H$2="m"),IF(AA1399=AA1398,IF(OR(AB1399=$AB$4:$AB1398)=FALSE,AE1398&amp;C1399,AE1398),"("&amp;C1399)&amp;IF(AA1399=AA1400,IF(OR(AB1400=$AB$4:$AB1399)=FALSE,", ",""),") "),""))</f>
        <v/>
      </c>
      <c r="AF1399" s="11" t="str">
        <f t="shared" si="171"/>
        <v/>
      </c>
      <c r="AG1399" s="11" t="str">
        <f t="array" ref="AG1399">IF(ISBLANK(D1399),"",IF(OR($H$2="y",$H$2="m"),IF(AA1399=AA1398,IF(OR(AC1399=$AC$4:$AC1398)=FALSE,AG1398&amp;AF1399,AG1398),"("&amp;AF1399)&amp;IF(AA1399=AA1400,IF(OR(AC1400=$AC$4:$AC1399)=FALSE,", ",""),") "),""))</f>
        <v/>
      </c>
      <c r="AH1399" s="10" t="str">
        <f>IF((ISBLANK(D1399)),"",IF(D1399=D1398,AH1398,"")&amp;IF(B1398&lt;&gt;B1399,((IF(ISBLANK(E1399),$D$3&amp;"Non-type material: "&amp;$D$3,$D$3&amp;INDEX('type-categories'!$A$2:$B$100,MATCH(E1399,'type-categories'!$A$2:$A$100,0),2)&amp;$D$3))),"")&amp;(IF(K1399&lt;&gt;K1398,$C$2&amp;K1399&amp;$K$3&amp;$C$2&amp;" ",(IF(B1399&lt;&gt;B1398,$C$2&amp;K1399&amp;$K$3&amp;$C$2&amp;" ",""))))&amp;(IF(L1399="","",((IF(L1399&lt;&gt;L1398,$D$2&amp;L1399&amp;$L$3&amp;$D$2&amp;" ",IF(B1399&lt;&gt;B1398,$D$2&amp;L1399&amp;$L$3&amp;$D$2&amp;" ",""))))))&amp;(IF(M1399="","",((IF(M1399&lt;&gt;M1398,$E$2&amp;M1399&amp;$E$2&amp;","&amp;" ",IF(B1399&lt;&gt;B1398,$E$2&amp;M1399&amp;$E$2&amp;",",""))))))&amp;(IF(N1399="","",IF(N1399&lt;&gt;N1398,N1399&amp;", ",IF(B1399&lt;&gt;B1398,N1399&amp;", ",""))))&amp;(IF(ISBLANK(O1399),"",(IF(O1399&lt;&gt;O1398,O1399&amp;", ",IF(B1399&lt;&gt;B1398,O1399&amp;", ","")))))&amp;(IF(ISBLANK(P1399),"",(IF(P1399&lt;&gt;P1398,P1399&amp;", ",IF(B1399&lt;&gt;B1398,P1399&amp;", ",IF(Z1399&lt;&gt;Z1398,P1399&amp;", ",""))))))&amp;(IF(ISBLANK(Q1399),"",(IF(Q1399&lt;&gt;Q1398,Q1399&amp;", ",IF(B1399&lt;&gt;B1398,Q1399&amp;", ",IF(Z1399&lt;&gt;Z1398,Q1399&amp;", ",""))))))&amp;(IF(ISBLANK(R1399),"",(IF(R1399&lt;&gt;R1398,R1399&amp;"m, ",IF(B1399&lt;&gt;B1398,R1399&amp;"m, ",IF(Z1399&lt;&gt;Z1398,R1399&amp;"m, ",""))))))&amp;IF(ISBLANK(S1399),"",(IF(B1399&lt;&gt;B1398,S1399&amp;", ",IF(S1399&lt;&gt;S1398,IF((Z1399=Z1398),"same locality "&amp;S1399&amp;", ",S1399&amp;", "),""))))&amp;(IF(ISBLANK(T1399),"",(IF(T1399&lt;&gt;T1398,IF(ISBLANK(F$2),T1399&amp;", ",T1399&amp;" "&amp;F$2&amp;", "),(IF(B1399&lt;&gt;B1398,IF(ISBLANK(F$2),T1399&amp;", ",T1399&amp;" "&amp;F$2&amp;", "),(IF(Z1399&lt;&gt;Z1398,IF(ISBLANK(F$2),T1399&amp;", ",T1399&amp;" "&amp;F$2&amp;", "),IF((U1399&lt;&gt;U1398)*($G$2="Y"),"same collector, ","")))))))))&amp;(IF(ISBLANK(U1399),"",(IF(U1399&lt;&gt;U1398,U1399&amp;", ",(IF(B1399&lt;&gt;B1398,U1399&amp;", ",IF(Z1399&lt;&gt;Z1398,U1399&amp;", ",(IF(T1399&lt;&gt;T1398,IF((T1399&lt;&gt;T1398)*($G$2="Y"),"same date, ", ""),IF((T1399=T1398)*(U1399=U1398)*(S1399&lt;&gt;S1398)*($G$2="Y"),"same collector and date, ", ""))))))))))&amp;(IF(ISBLANK(V1399),"",V1399&amp;", "))&amp;IF((AA1399&lt;&gt;AA1400)*($H$2="y"),AD1399&amp;AE1399,IF((AA1399&lt;&gt;AA1400)*($H$2="m"),AD1399&amp;AG1399,IF(($H$2&lt;&gt;"m")*($H$2&lt;&gt;"Y"),(IF(F1399=0,"",F1399&amp;" "&amp;$F$4&amp;" "))&amp;(IF(G1399=0,"",G1399&amp;" "&amp;$G$4&amp;" "))&amp;(IF(H1399=0,"",H1399&amp;" "&amp;H$4&amp;" "))&amp;(IF(I1399=0,"",I1399&amp;" "&amp;$I$4&amp;" "))&amp;(IF(J1399=0,"",J1399&amp;" "&amp;$J$4&amp;" "))&amp;IF((ISBLANK(C1399)),"","("&amp;C1399&amp;")"),"")))&amp;IF((B1399=B1400)*(K1399=K1400)*(L1399=L1400)*(M1399=M1400),IF(($H$2&lt;&gt;"m")*($H$2&lt;&gt;"Y"), ", ", IF((ISNUMBER(FIND(")",AE1399))), ", ", "")),IF((B1399=B1400)*(K1399=K1400)*(L1399=L1400),"; ",". ")))</f>
        <v/>
      </c>
      <c r="AI1399" s="1"/>
    </row>
    <row r="1400" spans="1:35" x14ac:dyDescent="0.25">
      <c r="A1400" s="3" t="str">
        <f t="shared" si="172"/>
        <v/>
      </c>
      <c r="B1400" s="53" t="str">
        <f t="shared" si="176"/>
        <v/>
      </c>
      <c r="C1400" s="57"/>
      <c r="D1400" s="57"/>
      <c r="E1400" s="57"/>
      <c r="F1400" s="57"/>
      <c r="G1400" s="57"/>
      <c r="H1400" s="57"/>
      <c r="I1400" s="57"/>
      <c r="J1400" s="57"/>
      <c r="K1400" s="57"/>
      <c r="L1400" s="57"/>
      <c r="M1400" s="54"/>
      <c r="N1400" s="57"/>
      <c r="O1400" s="58"/>
      <c r="P1400" s="58"/>
      <c r="Q1400" s="58"/>
      <c r="R1400" s="58"/>
      <c r="S1400" s="54"/>
      <c r="T1400" s="57"/>
      <c r="U1400" s="57"/>
      <c r="V1400" s="57"/>
      <c r="W1400" s="57"/>
      <c r="X1400" s="147" t="str">
        <f>IF(ISBLANK(D1400),"",IF('order-admin-units'!$I$1&lt;&gt;"y", "", IF((K1400="")*(ISBLANK(D1400)=FALSE), 'order-admin-units'!$B$1+1, VLOOKUP(K1400, ordercountry, 2))))</f>
        <v/>
      </c>
      <c r="Y1400" s="147" t="str">
        <f>IF(ISBLANK(D1400),"",IF('order-admin-units'!$I$1&lt;&gt;"y", "", IF(L1400="", 'order-admin-units'!$B$2+1, VLOOKUP(K1400&amp;"@"&amp;L1400, orderadmin, 2))))</f>
        <v/>
      </c>
      <c r="Z1400" s="147" t="str">
        <f t="shared" si="173"/>
        <v/>
      </c>
      <c r="AA1400" s="147" t="str">
        <f t="shared" si="174"/>
        <v/>
      </c>
      <c r="AB1400" s="147" t="str">
        <f t="shared" si="175"/>
        <v/>
      </c>
      <c r="AC1400" s="147" t="str">
        <f t="shared" si="169"/>
        <v/>
      </c>
      <c r="AD1400" s="11" t="str">
        <f t="shared" si="170"/>
        <v/>
      </c>
      <c r="AE1400" s="11" t="str">
        <f t="array" ref="AE1400">IF(ISBLANK(D1400),"",IF(OR($H$2="y",$H$2="m"),IF(AA1400=AA1399,IF(OR(AB1400=$AB$4:$AB1399)=FALSE,AE1399&amp;C1400,AE1399),"("&amp;C1400)&amp;IF(AA1400=AA1401,IF(OR(AB1401=$AB$4:$AB1400)=FALSE,", ",""),") "),""))</f>
        <v/>
      </c>
      <c r="AF1400" s="11" t="str">
        <f t="shared" si="171"/>
        <v/>
      </c>
      <c r="AG1400" s="11" t="str">
        <f t="array" ref="AG1400">IF(ISBLANK(D1400),"",IF(OR($H$2="y",$H$2="m"),IF(AA1400=AA1399,IF(OR(AC1400=$AC$4:$AC1399)=FALSE,AG1399&amp;AF1400,AG1399),"("&amp;AF1400)&amp;IF(AA1400=AA1401,IF(OR(AC1401=$AC$4:$AC1400)=FALSE,", ",""),") "),""))</f>
        <v/>
      </c>
      <c r="AH1400" s="10" t="str">
        <f>IF((ISBLANK(D1400)),"",IF(D1400=D1399,AH1399,"")&amp;IF(B1399&lt;&gt;B1400,((IF(ISBLANK(E1400),$D$3&amp;"Non-type material: "&amp;$D$3,$D$3&amp;INDEX('type-categories'!$A$2:$B$100,MATCH(E1400,'type-categories'!$A$2:$A$100,0),2)&amp;$D$3))),"")&amp;(IF(K1400&lt;&gt;K1399,$C$2&amp;K1400&amp;$K$3&amp;$C$2&amp;" ",(IF(B1400&lt;&gt;B1399,$C$2&amp;K1400&amp;$K$3&amp;$C$2&amp;" ",""))))&amp;(IF(L1400="","",((IF(L1400&lt;&gt;L1399,$D$2&amp;L1400&amp;$L$3&amp;$D$2&amp;" ",IF(B1400&lt;&gt;B1399,$D$2&amp;L1400&amp;$L$3&amp;$D$2&amp;" ",""))))))&amp;(IF(M1400="","",((IF(M1400&lt;&gt;M1399,$E$2&amp;M1400&amp;$E$2&amp;","&amp;" ",IF(B1400&lt;&gt;B1399,$E$2&amp;M1400&amp;$E$2&amp;",",""))))))&amp;(IF(N1400="","",IF(N1400&lt;&gt;N1399,N1400&amp;", ",IF(B1400&lt;&gt;B1399,N1400&amp;", ",""))))&amp;(IF(ISBLANK(O1400),"",(IF(O1400&lt;&gt;O1399,O1400&amp;", ",IF(B1400&lt;&gt;B1399,O1400&amp;", ","")))))&amp;(IF(ISBLANK(P1400),"",(IF(P1400&lt;&gt;P1399,P1400&amp;", ",IF(B1400&lt;&gt;B1399,P1400&amp;", ",IF(Z1400&lt;&gt;Z1399,P1400&amp;", ",""))))))&amp;(IF(ISBLANK(Q1400),"",(IF(Q1400&lt;&gt;Q1399,Q1400&amp;", ",IF(B1400&lt;&gt;B1399,Q1400&amp;", ",IF(Z1400&lt;&gt;Z1399,Q1400&amp;", ",""))))))&amp;(IF(ISBLANK(R1400),"",(IF(R1400&lt;&gt;R1399,R1400&amp;"m, ",IF(B1400&lt;&gt;B1399,R1400&amp;"m, ",IF(Z1400&lt;&gt;Z1399,R1400&amp;"m, ",""))))))&amp;IF(ISBLANK(S1400),"",(IF(B1400&lt;&gt;B1399,S1400&amp;", ",IF(S1400&lt;&gt;S1399,IF((Z1400=Z1399),"same locality "&amp;S1400&amp;", ",S1400&amp;", "),""))))&amp;(IF(ISBLANK(T1400),"",(IF(T1400&lt;&gt;T1399,IF(ISBLANK(F$2),T1400&amp;", ",T1400&amp;" "&amp;F$2&amp;", "),(IF(B1400&lt;&gt;B1399,IF(ISBLANK(F$2),T1400&amp;", ",T1400&amp;" "&amp;F$2&amp;", "),(IF(Z1400&lt;&gt;Z1399,IF(ISBLANK(F$2),T1400&amp;", ",T1400&amp;" "&amp;F$2&amp;", "),IF((U1400&lt;&gt;U1399)*($G$2="Y"),"same collector, ","")))))))))&amp;(IF(ISBLANK(U1400),"",(IF(U1400&lt;&gt;U1399,U1400&amp;", ",(IF(B1400&lt;&gt;B1399,U1400&amp;", ",IF(Z1400&lt;&gt;Z1399,U1400&amp;", ",(IF(T1400&lt;&gt;T1399,IF((T1400&lt;&gt;T1399)*($G$2="Y"),"same date, ", ""),IF((T1400=T1399)*(U1400=U1399)*(S1400&lt;&gt;S1399)*($G$2="Y"),"same collector and date, ", ""))))))))))&amp;(IF(ISBLANK(V1400),"",V1400&amp;", "))&amp;IF((AA1400&lt;&gt;AA1401)*($H$2="y"),AD1400&amp;AE1400,IF((AA1400&lt;&gt;AA1401)*($H$2="m"),AD1400&amp;AG1400,IF(($H$2&lt;&gt;"m")*($H$2&lt;&gt;"Y"),(IF(F1400=0,"",F1400&amp;" "&amp;$F$4&amp;" "))&amp;(IF(G1400=0,"",G1400&amp;" "&amp;$G$4&amp;" "))&amp;(IF(H1400=0,"",H1400&amp;" "&amp;H$4&amp;" "))&amp;(IF(I1400=0,"",I1400&amp;" "&amp;$I$4&amp;" "))&amp;(IF(J1400=0,"",J1400&amp;" "&amp;$J$4&amp;" "))&amp;IF((ISBLANK(C1400)),"","("&amp;C1400&amp;")"),"")))&amp;IF((B1400=B1401)*(K1400=K1401)*(L1400=L1401)*(M1400=M1401),IF(($H$2&lt;&gt;"m")*($H$2&lt;&gt;"Y"), ", ", IF((ISNUMBER(FIND(")",AE1400))), ", ", "")),IF((B1400=B1401)*(K1400=K1401)*(L1400=L1401),"; ",". ")))</f>
        <v/>
      </c>
      <c r="AI1400" s="1"/>
    </row>
    <row r="1401" spans="1:35" x14ac:dyDescent="0.25">
      <c r="A1401" s="3" t="str">
        <f t="shared" si="172"/>
        <v/>
      </c>
      <c r="B1401" s="53" t="str">
        <f t="shared" si="176"/>
        <v/>
      </c>
      <c r="C1401" s="57"/>
      <c r="D1401" s="57"/>
      <c r="E1401" s="57"/>
      <c r="F1401" s="57"/>
      <c r="G1401" s="57"/>
      <c r="H1401" s="57"/>
      <c r="I1401" s="57"/>
      <c r="J1401" s="57"/>
      <c r="K1401" s="57"/>
      <c r="L1401" s="57"/>
      <c r="M1401" s="54"/>
      <c r="N1401" s="57"/>
      <c r="O1401" s="58"/>
      <c r="P1401" s="58"/>
      <c r="Q1401" s="58"/>
      <c r="R1401" s="58"/>
      <c r="S1401" s="54"/>
      <c r="T1401" s="57"/>
      <c r="U1401" s="57"/>
      <c r="V1401" s="57"/>
      <c r="W1401" s="57"/>
      <c r="X1401" s="147" t="str">
        <f>IF(ISBLANK(D1401),"",IF('order-admin-units'!$I$1&lt;&gt;"y", "", IF((K1401="")*(ISBLANK(D1401)=FALSE), 'order-admin-units'!$B$1+1, VLOOKUP(K1401, ordercountry, 2))))</f>
        <v/>
      </c>
      <c r="Y1401" s="147" t="str">
        <f>IF(ISBLANK(D1401),"",IF('order-admin-units'!$I$1&lt;&gt;"y", "", IF(L1401="", 'order-admin-units'!$B$2+1, VLOOKUP(K1401&amp;"@"&amp;L1401, orderadmin, 2))))</f>
        <v/>
      </c>
      <c r="Z1401" s="147" t="str">
        <f t="shared" si="173"/>
        <v/>
      </c>
      <c r="AA1401" s="147" t="str">
        <f t="shared" si="174"/>
        <v/>
      </c>
      <c r="AB1401" s="147" t="str">
        <f t="shared" si="175"/>
        <v/>
      </c>
      <c r="AC1401" s="147" t="str">
        <f t="shared" si="169"/>
        <v/>
      </c>
      <c r="AD1401" s="11" t="str">
        <f t="shared" si="170"/>
        <v/>
      </c>
      <c r="AE1401" s="11" t="str">
        <f t="array" ref="AE1401">IF(ISBLANK(D1401),"",IF(OR($H$2="y",$H$2="m"),IF(AA1401=AA1400,IF(OR(AB1401=$AB$4:$AB1400)=FALSE,AE1400&amp;C1401,AE1400),"("&amp;C1401)&amp;IF(AA1401=AA1402,IF(OR(AB1402=$AB$4:$AB1401)=FALSE,", ",""),") "),""))</f>
        <v/>
      </c>
      <c r="AF1401" s="11" t="str">
        <f t="shared" si="171"/>
        <v/>
      </c>
      <c r="AG1401" s="11" t="str">
        <f t="array" ref="AG1401">IF(ISBLANK(D1401),"",IF(OR($H$2="y",$H$2="m"),IF(AA1401=AA1400,IF(OR(AC1401=$AC$4:$AC1400)=FALSE,AG1400&amp;AF1401,AG1400),"("&amp;AF1401)&amp;IF(AA1401=AA1402,IF(OR(AC1402=$AC$4:$AC1401)=FALSE,", ",""),") "),""))</f>
        <v/>
      </c>
      <c r="AH1401" s="10" t="str">
        <f>IF((ISBLANK(D1401)),"",IF(D1401=D1400,AH1400,"")&amp;IF(B1400&lt;&gt;B1401,((IF(ISBLANK(E1401),$D$3&amp;"Non-type material: "&amp;$D$3,$D$3&amp;INDEX('type-categories'!$A$2:$B$100,MATCH(E1401,'type-categories'!$A$2:$A$100,0),2)&amp;$D$3))),"")&amp;(IF(K1401&lt;&gt;K1400,$C$2&amp;K1401&amp;$K$3&amp;$C$2&amp;" ",(IF(B1401&lt;&gt;B1400,$C$2&amp;K1401&amp;$K$3&amp;$C$2&amp;" ",""))))&amp;(IF(L1401="","",((IF(L1401&lt;&gt;L1400,$D$2&amp;L1401&amp;$L$3&amp;$D$2&amp;" ",IF(B1401&lt;&gt;B1400,$D$2&amp;L1401&amp;$L$3&amp;$D$2&amp;" ",""))))))&amp;(IF(M1401="","",((IF(M1401&lt;&gt;M1400,$E$2&amp;M1401&amp;$E$2&amp;","&amp;" ",IF(B1401&lt;&gt;B1400,$E$2&amp;M1401&amp;$E$2&amp;",",""))))))&amp;(IF(N1401="","",IF(N1401&lt;&gt;N1400,N1401&amp;", ",IF(B1401&lt;&gt;B1400,N1401&amp;", ",""))))&amp;(IF(ISBLANK(O1401),"",(IF(O1401&lt;&gt;O1400,O1401&amp;", ",IF(B1401&lt;&gt;B1400,O1401&amp;", ","")))))&amp;(IF(ISBLANK(P1401),"",(IF(P1401&lt;&gt;P1400,P1401&amp;", ",IF(B1401&lt;&gt;B1400,P1401&amp;", ",IF(Z1401&lt;&gt;Z1400,P1401&amp;", ",""))))))&amp;(IF(ISBLANK(Q1401),"",(IF(Q1401&lt;&gt;Q1400,Q1401&amp;", ",IF(B1401&lt;&gt;B1400,Q1401&amp;", ",IF(Z1401&lt;&gt;Z1400,Q1401&amp;", ",""))))))&amp;(IF(ISBLANK(R1401),"",(IF(R1401&lt;&gt;R1400,R1401&amp;"m, ",IF(B1401&lt;&gt;B1400,R1401&amp;"m, ",IF(Z1401&lt;&gt;Z1400,R1401&amp;"m, ",""))))))&amp;IF(ISBLANK(S1401),"",(IF(B1401&lt;&gt;B1400,S1401&amp;", ",IF(S1401&lt;&gt;S1400,IF((Z1401=Z1400),"same locality "&amp;S1401&amp;", ",S1401&amp;", "),""))))&amp;(IF(ISBLANK(T1401),"",(IF(T1401&lt;&gt;T1400,IF(ISBLANK(F$2),T1401&amp;", ",T1401&amp;" "&amp;F$2&amp;", "),(IF(B1401&lt;&gt;B1400,IF(ISBLANK(F$2),T1401&amp;", ",T1401&amp;" "&amp;F$2&amp;", "),(IF(Z1401&lt;&gt;Z1400,IF(ISBLANK(F$2),T1401&amp;", ",T1401&amp;" "&amp;F$2&amp;", "),IF((U1401&lt;&gt;U1400)*($G$2="Y"),"same collector, ","")))))))))&amp;(IF(ISBLANK(U1401),"",(IF(U1401&lt;&gt;U1400,U1401&amp;", ",(IF(B1401&lt;&gt;B1400,U1401&amp;", ",IF(Z1401&lt;&gt;Z1400,U1401&amp;", ",(IF(T1401&lt;&gt;T1400,IF((T1401&lt;&gt;T1400)*($G$2="Y"),"same date, ", ""),IF((T1401=T1400)*(U1401=U1400)*(S1401&lt;&gt;S1400)*($G$2="Y"),"same collector and date, ", ""))))))))))&amp;(IF(ISBLANK(V1401),"",V1401&amp;", "))&amp;IF((AA1401&lt;&gt;AA1402)*($H$2="y"),AD1401&amp;AE1401,IF((AA1401&lt;&gt;AA1402)*($H$2="m"),AD1401&amp;AG1401,IF(($H$2&lt;&gt;"m")*($H$2&lt;&gt;"Y"),(IF(F1401=0,"",F1401&amp;" "&amp;$F$4&amp;" "))&amp;(IF(G1401=0,"",G1401&amp;" "&amp;$G$4&amp;" "))&amp;(IF(H1401=0,"",H1401&amp;" "&amp;H$4&amp;" "))&amp;(IF(I1401=0,"",I1401&amp;" "&amp;$I$4&amp;" "))&amp;(IF(J1401=0,"",J1401&amp;" "&amp;$J$4&amp;" "))&amp;IF((ISBLANK(C1401)),"","("&amp;C1401&amp;")"),"")))&amp;IF((B1401=B1402)*(K1401=K1402)*(L1401=L1402)*(M1401=M1402),IF(($H$2&lt;&gt;"m")*($H$2&lt;&gt;"Y"), ", ", IF((ISNUMBER(FIND(")",AE1401))), ", ", "")),IF((B1401=B1402)*(K1401=K1402)*(L1401=L1402),"; ",". ")))</f>
        <v/>
      </c>
      <c r="AI1401" s="1"/>
    </row>
    <row r="1402" spans="1:35" x14ac:dyDescent="0.25">
      <c r="A1402" s="3" t="str">
        <f t="shared" si="172"/>
        <v/>
      </c>
      <c r="B1402" s="53" t="str">
        <f t="shared" si="176"/>
        <v/>
      </c>
      <c r="C1402" s="57"/>
      <c r="D1402" s="57"/>
      <c r="E1402" s="57"/>
      <c r="F1402" s="57"/>
      <c r="G1402" s="57"/>
      <c r="H1402" s="57"/>
      <c r="I1402" s="57"/>
      <c r="J1402" s="57"/>
      <c r="K1402" s="57"/>
      <c r="L1402" s="57"/>
      <c r="M1402" s="54"/>
      <c r="N1402" s="57"/>
      <c r="O1402" s="58"/>
      <c r="P1402" s="58"/>
      <c r="Q1402" s="58"/>
      <c r="R1402" s="58"/>
      <c r="S1402" s="54"/>
      <c r="T1402" s="57"/>
      <c r="U1402" s="57"/>
      <c r="V1402" s="57"/>
      <c r="W1402" s="57"/>
      <c r="X1402" s="147" t="str">
        <f>IF(ISBLANK(D1402),"",IF('order-admin-units'!$I$1&lt;&gt;"y", "", IF((K1402="")*(ISBLANK(D1402)=FALSE), 'order-admin-units'!$B$1+1, VLOOKUP(K1402, ordercountry, 2))))</f>
        <v/>
      </c>
      <c r="Y1402" s="147" t="str">
        <f>IF(ISBLANK(D1402),"",IF('order-admin-units'!$I$1&lt;&gt;"y", "", IF(L1402="", 'order-admin-units'!$B$2+1, VLOOKUP(K1402&amp;"@"&amp;L1402, orderadmin, 2))))</f>
        <v/>
      </c>
      <c r="Z1402" s="147" t="str">
        <f t="shared" si="173"/>
        <v/>
      </c>
      <c r="AA1402" s="147" t="str">
        <f t="shared" si="174"/>
        <v/>
      </c>
      <c r="AB1402" s="147" t="str">
        <f t="shared" si="175"/>
        <v/>
      </c>
      <c r="AC1402" s="147" t="str">
        <f t="shared" si="169"/>
        <v/>
      </c>
      <c r="AD1402" s="11" t="str">
        <f t="shared" si="170"/>
        <v/>
      </c>
      <c r="AE1402" s="11" t="str">
        <f t="array" ref="AE1402">IF(ISBLANK(D1402),"",IF(OR($H$2="y",$H$2="m"),IF(AA1402=AA1401,IF(OR(AB1402=$AB$4:$AB1401)=FALSE,AE1401&amp;C1402,AE1401),"("&amp;C1402)&amp;IF(AA1402=AA1403,IF(OR(AB1403=$AB$4:$AB1402)=FALSE,", ",""),") "),""))</f>
        <v/>
      </c>
      <c r="AF1402" s="11" t="str">
        <f t="shared" si="171"/>
        <v/>
      </c>
      <c r="AG1402" s="11" t="str">
        <f t="array" ref="AG1402">IF(ISBLANK(D1402),"",IF(OR($H$2="y",$H$2="m"),IF(AA1402=AA1401,IF(OR(AC1402=$AC$4:$AC1401)=FALSE,AG1401&amp;AF1402,AG1401),"("&amp;AF1402)&amp;IF(AA1402=AA1403,IF(OR(AC1403=$AC$4:$AC1402)=FALSE,", ",""),") "),""))</f>
        <v/>
      </c>
      <c r="AH1402" s="10" t="str">
        <f>IF((ISBLANK(D1402)),"",IF(D1402=D1401,AH1401,"")&amp;IF(B1401&lt;&gt;B1402,((IF(ISBLANK(E1402),$D$3&amp;"Non-type material: "&amp;$D$3,$D$3&amp;INDEX('type-categories'!$A$2:$B$100,MATCH(E1402,'type-categories'!$A$2:$A$100,0),2)&amp;$D$3))),"")&amp;(IF(K1402&lt;&gt;K1401,$C$2&amp;K1402&amp;$K$3&amp;$C$2&amp;" ",(IF(B1402&lt;&gt;B1401,$C$2&amp;K1402&amp;$K$3&amp;$C$2&amp;" ",""))))&amp;(IF(L1402="","",((IF(L1402&lt;&gt;L1401,$D$2&amp;L1402&amp;$L$3&amp;$D$2&amp;" ",IF(B1402&lt;&gt;B1401,$D$2&amp;L1402&amp;$L$3&amp;$D$2&amp;" ",""))))))&amp;(IF(M1402="","",((IF(M1402&lt;&gt;M1401,$E$2&amp;M1402&amp;$E$2&amp;","&amp;" ",IF(B1402&lt;&gt;B1401,$E$2&amp;M1402&amp;$E$2&amp;",",""))))))&amp;(IF(N1402="","",IF(N1402&lt;&gt;N1401,N1402&amp;", ",IF(B1402&lt;&gt;B1401,N1402&amp;", ",""))))&amp;(IF(ISBLANK(O1402),"",(IF(O1402&lt;&gt;O1401,O1402&amp;", ",IF(B1402&lt;&gt;B1401,O1402&amp;", ","")))))&amp;(IF(ISBLANK(P1402),"",(IF(P1402&lt;&gt;P1401,P1402&amp;", ",IF(B1402&lt;&gt;B1401,P1402&amp;", ",IF(Z1402&lt;&gt;Z1401,P1402&amp;", ",""))))))&amp;(IF(ISBLANK(Q1402),"",(IF(Q1402&lt;&gt;Q1401,Q1402&amp;", ",IF(B1402&lt;&gt;B1401,Q1402&amp;", ",IF(Z1402&lt;&gt;Z1401,Q1402&amp;", ",""))))))&amp;(IF(ISBLANK(R1402),"",(IF(R1402&lt;&gt;R1401,R1402&amp;"m, ",IF(B1402&lt;&gt;B1401,R1402&amp;"m, ",IF(Z1402&lt;&gt;Z1401,R1402&amp;"m, ",""))))))&amp;IF(ISBLANK(S1402),"",(IF(B1402&lt;&gt;B1401,S1402&amp;", ",IF(S1402&lt;&gt;S1401,IF((Z1402=Z1401),"same locality "&amp;S1402&amp;", ",S1402&amp;", "),""))))&amp;(IF(ISBLANK(T1402),"",(IF(T1402&lt;&gt;T1401,IF(ISBLANK(F$2),T1402&amp;", ",T1402&amp;" "&amp;F$2&amp;", "),(IF(B1402&lt;&gt;B1401,IF(ISBLANK(F$2),T1402&amp;", ",T1402&amp;" "&amp;F$2&amp;", "),(IF(Z1402&lt;&gt;Z1401,IF(ISBLANK(F$2),T1402&amp;", ",T1402&amp;" "&amp;F$2&amp;", "),IF((U1402&lt;&gt;U1401)*($G$2="Y"),"same collector, ","")))))))))&amp;(IF(ISBLANK(U1402),"",(IF(U1402&lt;&gt;U1401,U1402&amp;", ",(IF(B1402&lt;&gt;B1401,U1402&amp;", ",IF(Z1402&lt;&gt;Z1401,U1402&amp;", ",(IF(T1402&lt;&gt;T1401,IF((T1402&lt;&gt;T1401)*($G$2="Y"),"same date, ", ""),IF((T1402=T1401)*(U1402=U1401)*(S1402&lt;&gt;S1401)*($G$2="Y"),"same collector and date, ", ""))))))))))&amp;(IF(ISBLANK(V1402),"",V1402&amp;", "))&amp;IF((AA1402&lt;&gt;AA1403)*($H$2="y"),AD1402&amp;AE1402,IF((AA1402&lt;&gt;AA1403)*($H$2="m"),AD1402&amp;AG1402,IF(($H$2&lt;&gt;"m")*($H$2&lt;&gt;"Y"),(IF(F1402=0,"",F1402&amp;" "&amp;$F$4&amp;" "))&amp;(IF(G1402=0,"",G1402&amp;" "&amp;$G$4&amp;" "))&amp;(IF(H1402=0,"",H1402&amp;" "&amp;H$4&amp;" "))&amp;(IF(I1402=0,"",I1402&amp;" "&amp;$I$4&amp;" "))&amp;(IF(J1402=0,"",J1402&amp;" "&amp;$J$4&amp;" "))&amp;IF((ISBLANK(C1402)),"","("&amp;C1402&amp;")"),"")))&amp;IF((B1402=B1403)*(K1402=K1403)*(L1402=L1403)*(M1402=M1403),IF(($H$2&lt;&gt;"m")*($H$2&lt;&gt;"Y"), ", ", IF((ISNUMBER(FIND(")",AE1402))), ", ", "")),IF((B1402=B1403)*(K1402=K1403)*(L1402=L1403),"; ",". ")))</f>
        <v/>
      </c>
      <c r="AI1402" s="1"/>
    </row>
    <row r="1403" spans="1:35" x14ac:dyDescent="0.25">
      <c r="A1403" s="3" t="str">
        <f t="shared" si="172"/>
        <v/>
      </c>
      <c r="B1403" s="53" t="str">
        <f t="shared" si="176"/>
        <v/>
      </c>
      <c r="C1403" s="57"/>
      <c r="D1403" s="57"/>
      <c r="E1403" s="57"/>
      <c r="F1403" s="57"/>
      <c r="G1403" s="57"/>
      <c r="H1403" s="57"/>
      <c r="I1403" s="57"/>
      <c r="J1403" s="57"/>
      <c r="K1403" s="57"/>
      <c r="L1403" s="57"/>
      <c r="M1403" s="54"/>
      <c r="N1403" s="57"/>
      <c r="O1403" s="58"/>
      <c r="P1403" s="58"/>
      <c r="Q1403" s="58"/>
      <c r="R1403" s="58"/>
      <c r="S1403" s="54"/>
      <c r="T1403" s="57"/>
      <c r="U1403" s="57"/>
      <c r="V1403" s="57"/>
      <c r="W1403" s="57"/>
      <c r="X1403" s="147" t="str">
        <f>IF(ISBLANK(D1403),"",IF('order-admin-units'!$I$1&lt;&gt;"y", "", IF((K1403="")*(ISBLANK(D1403)=FALSE), 'order-admin-units'!$B$1+1, VLOOKUP(K1403, ordercountry, 2))))</f>
        <v/>
      </c>
      <c r="Y1403" s="147" t="str">
        <f>IF(ISBLANK(D1403),"",IF('order-admin-units'!$I$1&lt;&gt;"y", "", IF(L1403="", 'order-admin-units'!$B$2+1, VLOOKUP(K1403&amp;"@"&amp;L1403, orderadmin, 2))))</f>
        <v/>
      </c>
      <c r="Z1403" s="147" t="str">
        <f t="shared" si="173"/>
        <v/>
      </c>
      <c r="AA1403" s="147" t="str">
        <f t="shared" si="174"/>
        <v/>
      </c>
      <c r="AB1403" s="147" t="str">
        <f t="shared" si="175"/>
        <v/>
      </c>
      <c r="AC1403" s="147" t="str">
        <f t="shared" si="169"/>
        <v/>
      </c>
      <c r="AD1403" s="11" t="str">
        <f t="shared" si="170"/>
        <v/>
      </c>
      <c r="AE1403" s="11" t="str">
        <f t="array" ref="AE1403">IF(ISBLANK(D1403),"",IF(OR($H$2="y",$H$2="m"),IF(AA1403=AA1402,IF(OR(AB1403=$AB$4:$AB1402)=FALSE,AE1402&amp;C1403,AE1402),"("&amp;C1403)&amp;IF(AA1403=AA1404,IF(OR(AB1404=$AB$4:$AB1403)=FALSE,", ",""),") "),""))</f>
        <v/>
      </c>
      <c r="AF1403" s="11" t="str">
        <f t="shared" si="171"/>
        <v/>
      </c>
      <c r="AG1403" s="11" t="str">
        <f t="array" ref="AG1403">IF(ISBLANK(D1403),"",IF(OR($H$2="y",$H$2="m"),IF(AA1403=AA1402,IF(OR(AC1403=$AC$4:$AC1402)=FALSE,AG1402&amp;AF1403,AG1402),"("&amp;AF1403)&amp;IF(AA1403=AA1404,IF(OR(AC1404=$AC$4:$AC1403)=FALSE,", ",""),") "),""))</f>
        <v/>
      </c>
      <c r="AH1403" s="10" t="str">
        <f>IF((ISBLANK(D1403)),"",IF(D1403=D1402,AH1402,"")&amp;IF(B1402&lt;&gt;B1403,((IF(ISBLANK(E1403),$D$3&amp;"Non-type material: "&amp;$D$3,$D$3&amp;INDEX('type-categories'!$A$2:$B$100,MATCH(E1403,'type-categories'!$A$2:$A$100,0),2)&amp;$D$3))),"")&amp;(IF(K1403&lt;&gt;K1402,$C$2&amp;K1403&amp;$K$3&amp;$C$2&amp;" ",(IF(B1403&lt;&gt;B1402,$C$2&amp;K1403&amp;$K$3&amp;$C$2&amp;" ",""))))&amp;(IF(L1403="","",((IF(L1403&lt;&gt;L1402,$D$2&amp;L1403&amp;$L$3&amp;$D$2&amp;" ",IF(B1403&lt;&gt;B1402,$D$2&amp;L1403&amp;$L$3&amp;$D$2&amp;" ",""))))))&amp;(IF(M1403="","",((IF(M1403&lt;&gt;M1402,$E$2&amp;M1403&amp;$E$2&amp;","&amp;" ",IF(B1403&lt;&gt;B1402,$E$2&amp;M1403&amp;$E$2&amp;",",""))))))&amp;(IF(N1403="","",IF(N1403&lt;&gt;N1402,N1403&amp;", ",IF(B1403&lt;&gt;B1402,N1403&amp;", ",""))))&amp;(IF(ISBLANK(O1403),"",(IF(O1403&lt;&gt;O1402,O1403&amp;", ",IF(B1403&lt;&gt;B1402,O1403&amp;", ","")))))&amp;(IF(ISBLANK(P1403),"",(IF(P1403&lt;&gt;P1402,P1403&amp;", ",IF(B1403&lt;&gt;B1402,P1403&amp;", ",IF(Z1403&lt;&gt;Z1402,P1403&amp;", ",""))))))&amp;(IF(ISBLANK(Q1403),"",(IF(Q1403&lt;&gt;Q1402,Q1403&amp;", ",IF(B1403&lt;&gt;B1402,Q1403&amp;", ",IF(Z1403&lt;&gt;Z1402,Q1403&amp;", ",""))))))&amp;(IF(ISBLANK(R1403),"",(IF(R1403&lt;&gt;R1402,R1403&amp;"m, ",IF(B1403&lt;&gt;B1402,R1403&amp;"m, ",IF(Z1403&lt;&gt;Z1402,R1403&amp;"m, ",""))))))&amp;IF(ISBLANK(S1403),"",(IF(B1403&lt;&gt;B1402,S1403&amp;", ",IF(S1403&lt;&gt;S1402,IF((Z1403=Z1402),"same locality "&amp;S1403&amp;", ",S1403&amp;", "),""))))&amp;(IF(ISBLANK(T1403),"",(IF(T1403&lt;&gt;T1402,IF(ISBLANK(F$2),T1403&amp;", ",T1403&amp;" "&amp;F$2&amp;", "),(IF(B1403&lt;&gt;B1402,IF(ISBLANK(F$2),T1403&amp;", ",T1403&amp;" "&amp;F$2&amp;", "),(IF(Z1403&lt;&gt;Z1402,IF(ISBLANK(F$2),T1403&amp;", ",T1403&amp;" "&amp;F$2&amp;", "),IF((U1403&lt;&gt;U1402)*($G$2="Y"),"same collector, ","")))))))))&amp;(IF(ISBLANK(U1403),"",(IF(U1403&lt;&gt;U1402,U1403&amp;", ",(IF(B1403&lt;&gt;B1402,U1403&amp;", ",IF(Z1403&lt;&gt;Z1402,U1403&amp;", ",(IF(T1403&lt;&gt;T1402,IF((T1403&lt;&gt;T1402)*($G$2="Y"),"same date, ", ""),IF((T1403=T1402)*(U1403=U1402)*(S1403&lt;&gt;S1402)*($G$2="Y"),"same collector and date, ", ""))))))))))&amp;(IF(ISBLANK(V1403),"",V1403&amp;", "))&amp;IF((AA1403&lt;&gt;AA1404)*($H$2="y"),AD1403&amp;AE1403,IF((AA1403&lt;&gt;AA1404)*($H$2="m"),AD1403&amp;AG1403,IF(($H$2&lt;&gt;"m")*($H$2&lt;&gt;"Y"),(IF(F1403=0,"",F1403&amp;" "&amp;$F$4&amp;" "))&amp;(IF(G1403=0,"",G1403&amp;" "&amp;$G$4&amp;" "))&amp;(IF(H1403=0,"",H1403&amp;" "&amp;H$4&amp;" "))&amp;(IF(I1403=0,"",I1403&amp;" "&amp;$I$4&amp;" "))&amp;(IF(J1403=0,"",J1403&amp;" "&amp;$J$4&amp;" "))&amp;IF((ISBLANK(C1403)),"","("&amp;C1403&amp;")"),"")))&amp;IF((B1403=B1404)*(K1403=K1404)*(L1403=L1404)*(M1403=M1404),IF(($H$2&lt;&gt;"m")*($H$2&lt;&gt;"Y"), ", ", IF((ISNUMBER(FIND(")",AE1403))), ", ", "")),IF((B1403=B1404)*(K1403=K1404)*(L1403=L1404),"; ",". ")))</f>
        <v/>
      </c>
      <c r="AI1403" s="1"/>
    </row>
    <row r="1404" spans="1:35" x14ac:dyDescent="0.25">
      <c r="A1404" s="3" t="str">
        <f t="shared" si="172"/>
        <v/>
      </c>
      <c r="B1404" s="53" t="str">
        <f t="shared" si="176"/>
        <v/>
      </c>
      <c r="C1404" s="57"/>
      <c r="D1404" s="57"/>
      <c r="E1404" s="57"/>
      <c r="F1404" s="57"/>
      <c r="G1404" s="57"/>
      <c r="H1404" s="57"/>
      <c r="I1404" s="57"/>
      <c r="J1404" s="57"/>
      <c r="K1404" s="57"/>
      <c r="L1404" s="57"/>
      <c r="M1404" s="54"/>
      <c r="N1404" s="57"/>
      <c r="O1404" s="58"/>
      <c r="P1404" s="58"/>
      <c r="Q1404" s="58"/>
      <c r="R1404" s="58"/>
      <c r="S1404" s="54"/>
      <c r="T1404" s="57"/>
      <c r="U1404" s="57"/>
      <c r="V1404" s="57"/>
      <c r="W1404" s="57"/>
      <c r="X1404" s="147" t="str">
        <f>IF(ISBLANK(D1404),"",IF('order-admin-units'!$I$1&lt;&gt;"y", "", IF((K1404="")*(ISBLANK(D1404)=FALSE), 'order-admin-units'!$B$1+1, VLOOKUP(K1404, ordercountry, 2))))</f>
        <v/>
      </c>
      <c r="Y1404" s="147" t="str">
        <f>IF(ISBLANK(D1404),"",IF('order-admin-units'!$I$1&lt;&gt;"y", "", IF(L1404="", 'order-admin-units'!$B$2+1, VLOOKUP(K1404&amp;"@"&amp;L1404, orderadmin, 2))))</f>
        <v/>
      </c>
      <c r="Z1404" s="147" t="str">
        <f t="shared" si="173"/>
        <v/>
      </c>
      <c r="AA1404" s="147" t="str">
        <f t="shared" si="174"/>
        <v/>
      </c>
      <c r="AB1404" s="147" t="str">
        <f t="shared" si="175"/>
        <v/>
      </c>
      <c r="AC1404" s="147" t="str">
        <f t="shared" si="169"/>
        <v/>
      </c>
      <c r="AD1404" s="11" t="str">
        <f t="shared" si="170"/>
        <v/>
      </c>
      <c r="AE1404" s="11" t="str">
        <f t="array" ref="AE1404">IF(ISBLANK(D1404),"",IF(OR($H$2="y",$H$2="m"),IF(AA1404=AA1403,IF(OR(AB1404=$AB$4:$AB1403)=FALSE,AE1403&amp;C1404,AE1403),"("&amp;C1404)&amp;IF(AA1404=AA1405,IF(OR(AB1405=$AB$4:$AB1404)=FALSE,", ",""),") "),""))</f>
        <v/>
      </c>
      <c r="AF1404" s="11" t="str">
        <f t="shared" si="171"/>
        <v/>
      </c>
      <c r="AG1404" s="11" t="str">
        <f t="array" ref="AG1404">IF(ISBLANK(D1404),"",IF(OR($H$2="y",$H$2="m"),IF(AA1404=AA1403,IF(OR(AC1404=$AC$4:$AC1403)=FALSE,AG1403&amp;AF1404,AG1403),"("&amp;AF1404)&amp;IF(AA1404=AA1405,IF(OR(AC1405=$AC$4:$AC1404)=FALSE,", ",""),") "),""))</f>
        <v/>
      </c>
      <c r="AH1404" s="10" t="str">
        <f>IF((ISBLANK(D1404)),"",IF(D1404=D1403,AH1403,"")&amp;IF(B1403&lt;&gt;B1404,((IF(ISBLANK(E1404),$D$3&amp;"Non-type material: "&amp;$D$3,$D$3&amp;INDEX('type-categories'!$A$2:$B$100,MATCH(E1404,'type-categories'!$A$2:$A$100,0),2)&amp;$D$3))),"")&amp;(IF(K1404&lt;&gt;K1403,$C$2&amp;K1404&amp;$K$3&amp;$C$2&amp;" ",(IF(B1404&lt;&gt;B1403,$C$2&amp;K1404&amp;$K$3&amp;$C$2&amp;" ",""))))&amp;(IF(L1404="","",((IF(L1404&lt;&gt;L1403,$D$2&amp;L1404&amp;$L$3&amp;$D$2&amp;" ",IF(B1404&lt;&gt;B1403,$D$2&amp;L1404&amp;$L$3&amp;$D$2&amp;" ",""))))))&amp;(IF(M1404="","",((IF(M1404&lt;&gt;M1403,$E$2&amp;M1404&amp;$E$2&amp;","&amp;" ",IF(B1404&lt;&gt;B1403,$E$2&amp;M1404&amp;$E$2&amp;",",""))))))&amp;(IF(N1404="","",IF(N1404&lt;&gt;N1403,N1404&amp;", ",IF(B1404&lt;&gt;B1403,N1404&amp;", ",""))))&amp;(IF(ISBLANK(O1404),"",(IF(O1404&lt;&gt;O1403,O1404&amp;", ",IF(B1404&lt;&gt;B1403,O1404&amp;", ","")))))&amp;(IF(ISBLANK(P1404),"",(IF(P1404&lt;&gt;P1403,P1404&amp;", ",IF(B1404&lt;&gt;B1403,P1404&amp;", ",IF(Z1404&lt;&gt;Z1403,P1404&amp;", ",""))))))&amp;(IF(ISBLANK(Q1404),"",(IF(Q1404&lt;&gt;Q1403,Q1404&amp;", ",IF(B1404&lt;&gt;B1403,Q1404&amp;", ",IF(Z1404&lt;&gt;Z1403,Q1404&amp;", ",""))))))&amp;(IF(ISBLANK(R1404),"",(IF(R1404&lt;&gt;R1403,R1404&amp;"m, ",IF(B1404&lt;&gt;B1403,R1404&amp;"m, ",IF(Z1404&lt;&gt;Z1403,R1404&amp;"m, ",""))))))&amp;IF(ISBLANK(S1404),"",(IF(B1404&lt;&gt;B1403,S1404&amp;", ",IF(S1404&lt;&gt;S1403,IF((Z1404=Z1403),"same locality "&amp;S1404&amp;", ",S1404&amp;", "),""))))&amp;(IF(ISBLANK(T1404),"",(IF(T1404&lt;&gt;T1403,IF(ISBLANK(F$2),T1404&amp;", ",T1404&amp;" "&amp;F$2&amp;", "),(IF(B1404&lt;&gt;B1403,IF(ISBLANK(F$2),T1404&amp;", ",T1404&amp;" "&amp;F$2&amp;", "),(IF(Z1404&lt;&gt;Z1403,IF(ISBLANK(F$2),T1404&amp;", ",T1404&amp;" "&amp;F$2&amp;", "),IF((U1404&lt;&gt;U1403)*($G$2="Y"),"same collector, ","")))))))))&amp;(IF(ISBLANK(U1404),"",(IF(U1404&lt;&gt;U1403,U1404&amp;", ",(IF(B1404&lt;&gt;B1403,U1404&amp;", ",IF(Z1404&lt;&gt;Z1403,U1404&amp;", ",(IF(T1404&lt;&gt;T1403,IF((T1404&lt;&gt;T1403)*($G$2="Y"),"same date, ", ""),IF((T1404=T1403)*(U1404=U1403)*(S1404&lt;&gt;S1403)*($G$2="Y"),"same collector and date, ", ""))))))))))&amp;(IF(ISBLANK(V1404),"",V1404&amp;", "))&amp;IF((AA1404&lt;&gt;AA1405)*($H$2="y"),AD1404&amp;AE1404,IF((AA1404&lt;&gt;AA1405)*($H$2="m"),AD1404&amp;AG1404,IF(($H$2&lt;&gt;"m")*($H$2&lt;&gt;"Y"),(IF(F1404=0,"",F1404&amp;" "&amp;$F$4&amp;" "))&amp;(IF(G1404=0,"",G1404&amp;" "&amp;$G$4&amp;" "))&amp;(IF(H1404=0,"",H1404&amp;" "&amp;H$4&amp;" "))&amp;(IF(I1404=0,"",I1404&amp;" "&amp;$I$4&amp;" "))&amp;(IF(J1404=0,"",J1404&amp;" "&amp;$J$4&amp;" "))&amp;IF((ISBLANK(C1404)),"","("&amp;C1404&amp;")"),"")))&amp;IF((B1404=B1405)*(K1404=K1405)*(L1404=L1405)*(M1404=M1405),IF(($H$2&lt;&gt;"m")*($H$2&lt;&gt;"Y"), ", ", IF((ISNUMBER(FIND(")",AE1404))), ", ", "")),IF((B1404=B1405)*(K1404=K1405)*(L1404=L1405),"; ",". ")))</f>
        <v/>
      </c>
      <c r="AI1404" s="1"/>
    </row>
    <row r="1405" spans="1:35" x14ac:dyDescent="0.25">
      <c r="A1405" s="3" t="str">
        <f t="shared" si="172"/>
        <v/>
      </c>
      <c r="B1405" s="53" t="str">
        <f t="shared" si="176"/>
        <v/>
      </c>
      <c r="C1405" s="57"/>
      <c r="D1405" s="57"/>
      <c r="E1405" s="57"/>
      <c r="F1405" s="57"/>
      <c r="G1405" s="57"/>
      <c r="H1405" s="57"/>
      <c r="I1405" s="57"/>
      <c r="J1405" s="57"/>
      <c r="K1405" s="57"/>
      <c r="L1405" s="57"/>
      <c r="M1405" s="54"/>
      <c r="N1405" s="57"/>
      <c r="O1405" s="58"/>
      <c r="P1405" s="58"/>
      <c r="Q1405" s="58"/>
      <c r="R1405" s="58"/>
      <c r="S1405" s="54"/>
      <c r="T1405" s="57"/>
      <c r="U1405" s="57"/>
      <c r="V1405" s="57"/>
      <c r="W1405" s="57"/>
      <c r="X1405" s="147" t="str">
        <f>IF(ISBLANK(D1405),"",IF('order-admin-units'!$I$1&lt;&gt;"y", "", IF((K1405="")*(ISBLANK(D1405)=FALSE), 'order-admin-units'!$B$1+1, VLOOKUP(K1405, ordercountry, 2))))</f>
        <v/>
      </c>
      <c r="Y1405" s="147" t="str">
        <f>IF(ISBLANK(D1405),"",IF('order-admin-units'!$I$1&lt;&gt;"y", "", IF(L1405="", 'order-admin-units'!$B$2+1, VLOOKUP(K1405&amp;"@"&amp;L1405, orderadmin, 2))))</f>
        <v/>
      </c>
      <c r="Z1405" s="147" t="str">
        <f t="shared" si="173"/>
        <v/>
      </c>
      <c r="AA1405" s="147" t="str">
        <f t="shared" si="174"/>
        <v/>
      </c>
      <c r="AB1405" s="147" t="str">
        <f t="shared" si="175"/>
        <v/>
      </c>
      <c r="AC1405" s="147" t="str">
        <f t="shared" si="169"/>
        <v/>
      </c>
      <c r="AD1405" s="11" t="str">
        <f t="shared" si="170"/>
        <v/>
      </c>
      <c r="AE1405" s="11" t="str">
        <f t="array" ref="AE1405">IF(ISBLANK(D1405),"",IF(OR($H$2="y",$H$2="m"),IF(AA1405=AA1404,IF(OR(AB1405=$AB$4:$AB1404)=FALSE,AE1404&amp;C1405,AE1404),"("&amp;C1405)&amp;IF(AA1405=AA1406,IF(OR(AB1406=$AB$4:$AB1405)=FALSE,", ",""),") "),""))</f>
        <v/>
      </c>
      <c r="AF1405" s="11" t="str">
        <f t="shared" si="171"/>
        <v/>
      </c>
      <c r="AG1405" s="11" t="str">
        <f t="array" ref="AG1405">IF(ISBLANK(D1405),"",IF(OR($H$2="y",$H$2="m"),IF(AA1405=AA1404,IF(OR(AC1405=$AC$4:$AC1404)=FALSE,AG1404&amp;AF1405,AG1404),"("&amp;AF1405)&amp;IF(AA1405=AA1406,IF(OR(AC1406=$AC$4:$AC1405)=FALSE,", ",""),") "),""))</f>
        <v/>
      </c>
      <c r="AH1405" s="10" t="str">
        <f>IF((ISBLANK(D1405)),"",IF(D1405=D1404,AH1404,"")&amp;IF(B1404&lt;&gt;B1405,((IF(ISBLANK(E1405),$D$3&amp;"Non-type material: "&amp;$D$3,$D$3&amp;INDEX('type-categories'!$A$2:$B$100,MATCH(E1405,'type-categories'!$A$2:$A$100,0),2)&amp;$D$3))),"")&amp;(IF(K1405&lt;&gt;K1404,$C$2&amp;K1405&amp;$K$3&amp;$C$2&amp;" ",(IF(B1405&lt;&gt;B1404,$C$2&amp;K1405&amp;$K$3&amp;$C$2&amp;" ",""))))&amp;(IF(L1405="","",((IF(L1405&lt;&gt;L1404,$D$2&amp;L1405&amp;$L$3&amp;$D$2&amp;" ",IF(B1405&lt;&gt;B1404,$D$2&amp;L1405&amp;$L$3&amp;$D$2&amp;" ",""))))))&amp;(IF(M1405="","",((IF(M1405&lt;&gt;M1404,$E$2&amp;M1405&amp;$E$2&amp;","&amp;" ",IF(B1405&lt;&gt;B1404,$E$2&amp;M1405&amp;$E$2&amp;",",""))))))&amp;(IF(N1405="","",IF(N1405&lt;&gt;N1404,N1405&amp;", ",IF(B1405&lt;&gt;B1404,N1405&amp;", ",""))))&amp;(IF(ISBLANK(O1405),"",(IF(O1405&lt;&gt;O1404,O1405&amp;", ",IF(B1405&lt;&gt;B1404,O1405&amp;", ","")))))&amp;(IF(ISBLANK(P1405),"",(IF(P1405&lt;&gt;P1404,P1405&amp;", ",IF(B1405&lt;&gt;B1404,P1405&amp;", ",IF(Z1405&lt;&gt;Z1404,P1405&amp;", ",""))))))&amp;(IF(ISBLANK(Q1405),"",(IF(Q1405&lt;&gt;Q1404,Q1405&amp;", ",IF(B1405&lt;&gt;B1404,Q1405&amp;", ",IF(Z1405&lt;&gt;Z1404,Q1405&amp;", ",""))))))&amp;(IF(ISBLANK(R1405),"",(IF(R1405&lt;&gt;R1404,R1405&amp;"m, ",IF(B1405&lt;&gt;B1404,R1405&amp;"m, ",IF(Z1405&lt;&gt;Z1404,R1405&amp;"m, ",""))))))&amp;IF(ISBLANK(S1405),"",(IF(B1405&lt;&gt;B1404,S1405&amp;", ",IF(S1405&lt;&gt;S1404,IF((Z1405=Z1404),"same locality "&amp;S1405&amp;", ",S1405&amp;", "),""))))&amp;(IF(ISBLANK(T1405),"",(IF(T1405&lt;&gt;T1404,IF(ISBLANK(F$2),T1405&amp;", ",T1405&amp;" "&amp;F$2&amp;", "),(IF(B1405&lt;&gt;B1404,IF(ISBLANK(F$2),T1405&amp;", ",T1405&amp;" "&amp;F$2&amp;", "),(IF(Z1405&lt;&gt;Z1404,IF(ISBLANK(F$2),T1405&amp;", ",T1405&amp;" "&amp;F$2&amp;", "),IF((U1405&lt;&gt;U1404)*($G$2="Y"),"same collector, ","")))))))))&amp;(IF(ISBLANK(U1405),"",(IF(U1405&lt;&gt;U1404,U1405&amp;", ",(IF(B1405&lt;&gt;B1404,U1405&amp;", ",IF(Z1405&lt;&gt;Z1404,U1405&amp;", ",(IF(T1405&lt;&gt;T1404,IF((T1405&lt;&gt;T1404)*($G$2="Y"),"same date, ", ""),IF((T1405=T1404)*(U1405=U1404)*(S1405&lt;&gt;S1404)*($G$2="Y"),"same collector and date, ", ""))))))))))&amp;(IF(ISBLANK(V1405),"",V1405&amp;", "))&amp;IF((AA1405&lt;&gt;AA1406)*($H$2="y"),AD1405&amp;AE1405,IF((AA1405&lt;&gt;AA1406)*($H$2="m"),AD1405&amp;AG1405,IF(($H$2&lt;&gt;"m")*($H$2&lt;&gt;"Y"),(IF(F1405=0,"",F1405&amp;" "&amp;$F$4&amp;" "))&amp;(IF(G1405=0,"",G1405&amp;" "&amp;$G$4&amp;" "))&amp;(IF(H1405=0,"",H1405&amp;" "&amp;H$4&amp;" "))&amp;(IF(I1405=0,"",I1405&amp;" "&amp;$I$4&amp;" "))&amp;(IF(J1405=0,"",J1405&amp;" "&amp;$J$4&amp;" "))&amp;IF((ISBLANK(C1405)),"","("&amp;C1405&amp;")"),"")))&amp;IF((B1405=B1406)*(K1405=K1406)*(L1405=L1406)*(M1405=M1406),IF(($H$2&lt;&gt;"m")*($H$2&lt;&gt;"Y"), ", ", IF((ISNUMBER(FIND(")",AE1405))), ", ", "")),IF((B1405=B1406)*(K1405=K1406)*(L1405=L1406),"; ",". ")))</f>
        <v/>
      </c>
      <c r="AI1405" s="1"/>
    </row>
    <row r="1406" spans="1:35" x14ac:dyDescent="0.25">
      <c r="A1406" s="3" t="str">
        <f t="shared" si="172"/>
        <v/>
      </c>
      <c r="B1406" s="53" t="str">
        <f t="shared" si="176"/>
        <v/>
      </c>
      <c r="C1406" s="57"/>
      <c r="D1406" s="57"/>
      <c r="E1406" s="57"/>
      <c r="F1406" s="57"/>
      <c r="G1406" s="57"/>
      <c r="H1406" s="57"/>
      <c r="I1406" s="57"/>
      <c r="J1406" s="57"/>
      <c r="K1406" s="57"/>
      <c r="L1406" s="57"/>
      <c r="M1406" s="54"/>
      <c r="N1406" s="57"/>
      <c r="O1406" s="58"/>
      <c r="P1406" s="58"/>
      <c r="Q1406" s="58"/>
      <c r="R1406" s="58"/>
      <c r="S1406" s="54"/>
      <c r="T1406" s="57"/>
      <c r="U1406" s="57"/>
      <c r="V1406" s="57"/>
      <c r="W1406" s="57"/>
      <c r="X1406" s="147" t="str">
        <f>IF(ISBLANK(D1406),"",IF('order-admin-units'!$I$1&lt;&gt;"y", "", IF((K1406="")*(ISBLANK(D1406)=FALSE), 'order-admin-units'!$B$1+1, VLOOKUP(K1406, ordercountry, 2))))</f>
        <v/>
      </c>
      <c r="Y1406" s="147" t="str">
        <f>IF(ISBLANK(D1406),"",IF('order-admin-units'!$I$1&lt;&gt;"y", "", IF(L1406="", 'order-admin-units'!$B$2+1, VLOOKUP(K1406&amp;"@"&amp;L1406, orderadmin, 2))))</f>
        <v/>
      </c>
      <c r="Z1406" s="147" t="str">
        <f t="shared" si="173"/>
        <v/>
      </c>
      <c r="AA1406" s="147" t="str">
        <f t="shared" si="174"/>
        <v/>
      </c>
      <c r="AB1406" s="147" t="str">
        <f t="shared" si="175"/>
        <v/>
      </c>
      <c r="AC1406" s="147" t="str">
        <f t="shared" si="169"/>
        <v/>
      </c>
      <c r="AD1406" s="11" t="str">
        <f t="shared" si="170"/>
        <v/>
      </c>
      <c r="AE1406" s="11" t="str">
        <f t="array" ref="AE1406">IF(ISBLANK(D1406),"",IF(OR($H$2="y",$H$2="m"),IF(AA1406=AA1405,IF(OR(AB1406=$AB$4:$AB1405)=FALSE,AE1405&amp;C1406,AE1405),"("&amp;C1406)&amp;IF(AA1406=AA1407,IF(OR(AB1407=$AB$4:$AB1406)=FALSE,", ",""),") "),""))</f>
        <v/>
      </c>
      <c r="AF1406" s="11" t="str">
        <f t="shared" si="171"/>
        <v/>
      </c>
      <c r="AG1406" s="11" t="str">
        <f t="array" ref="AG1406">IF(ISBLANK(D1406),"",IF(OR($H$2="y",$H$2="m"),IF(AA1406=AA1405,IF(OR(AC1406=$AC$4:$AC1405)=FALSE,AG1405&amp;AF1406,AG1405),"("&amp;AF1406)&amp;IF(AA1406=AA1407,IF(OR(AC1407=$AC$4:$AC1406)=FALSE,", ",""),") "),""))</f>
        <v/>
      </c>
      <c r="AH1406" s="10" t="str">
        <f>IF((ISBLANK(D1406)),"",IF(D1406=D1405,AH1405,"")&amp;IF(B1405&lt;&gt;B1406,((IF(ISBLANK(E1406),$D$3&amp;"Non-type material: "&amp;$D$3,$D$3&amp;INDEX('type-categories'!$A$2:$B$100,MATCH(E1406,'type-categories'!$A$2:$A$100,0),2)&amp;$D$3))),"")&amp;(IF(K1406&lt;&gt;K1405,$C$2&amp;K1406&amp;$K$3&amp;$C$2&amp;" ",(IF(B1406&lt;&gt;B1405,$C$2&amp;K1406&amp;$K$3&amp;$C$2&amp;" ",""))))&amp;(IF(L1406="","",((IF(L1406&lt;&gt;L1405,$D$2&amp;L1406&amp;$L$3&amp;$D$2&amp;" ",IF(B1406&lt;&gt;B1405,$D$2&amp;L1406&amp;$L$3&amp;$D$2&amp;" ",""))))))&amp;(IF(M1406="","",((IF(M1406&lt;&gt;M1405,$E$2&amp;M1406&amp;$E$2&amp;","&amp;" ",IF(B1406&lt;&gt;B1405,$E$2&amp;M1406&amp;$E$2&amp;",",""))))))&amp;(IF(N1406="","",IF(N1406&lt;&gt;N1405,N1406&amp;", ",IF(B1406&lt;&gt;B1405,N1406&amp;", ",""))))&amp;(IF(ISBLANK(O1406),"",(IF(O1406&lt;&gt;O1405,O1406&amp;", ",IF(B1406&lt;&gt;B1405,O1406&amp;", ","")))))&amp;(IF(ISBLANK(P1406),"",(IF(P1406&lt;&gt;P1405,P1406&amp;", ",IF(B1406&lt;&gt;B1405,P1406&amp;", ",IF(Z1406&lt;&gt;Z1405,P1406&amp;", ",""))))))&amp;(IF(ISBLANK(Q1406),"",(IF(Q1406&lt;&gt;Q1405,Q1406&amp;", ",IF(B1406&lt;&gt;B1405,Q1406&amp;", ",IF(Z1406&lt;&gt;Z1405,Q1406&amp;", ",""))))))&amp;(IF(ISBLANK(R1406),"",(IF(R1406&lt;&gt;R1405,R1406&amp;"m, ",IF(B1406&lt;&gt;B1405,R1406&amp;"m, ",IF(Z1406&lt;&gt;Z1405,R1406&amp;"m, ",""))))))&amp;IF(ISBLANK(S1406),"",(IF(B1406&lt;&gt;B1405,S1406&amp;", ",IF(S1406&lt;&gt;S1405,IF((Z1406=Z1405),"same locality "&amp;S1406&amp;", ",S1406&amp;", "),""))))&amp;(IF(ISBLANK(T1406),"",(IF(T1406&lt;&gt;T1405,IF(ISBLANK(F$2),T1406&amp;", ",T1406&amp;" "&amp;F$2&amp;", "),(IF(B1406&lt;&gt;B1405,IF(ISBLANK(F$2),T1406&amp;", ",T1406&amp;" "&amp;F$2&amp;", "),(IF(Z1406&lt;&gt;Z1405,IF(ISBLANK(F$2),T1406&amp;", ",T1406&amp;" "&amp;F$2&amp;", "),IF((U1406&lt;&gt;U1405)*($G$2="Y"),"same collector, ","")))))))))&amp;(IF(ISBLANK(U1406),"",(IF(U1406&lt;&gt;U1405,U1406&amp;", ",(IF(B1406&lt;&gt;B1405,U1406&amp;", ",IF(Z1406&lt;&gt;Z1405,U1406&amp;", ",(IF(T1406&lt;&gt;T1405,IF((T1406&lt;&gt;T1405)*($G$2="Y"),"same date, ", ""),IF((T1406=T1405)*(U1406=U1405)*(S1406&lt;&gt;S1405)*($G$2="Y"),"same collector and date, ", ""))))))))))&amp;(IF(ISBLANK(V1406),"",V1406&amp;", "))&amp;IF((AA1406&lt;&gt;AA1407)*($H$2="y"),AD1406&amp;AE1406,IF((AA1406&lt;&gt;AA1407)*($H$2="m"),AD1406&amp;AG1406,IF(($H$2&lt;&gt;"m")*($H$2&lt;&gt;"Y"),(IF(F1406=0,"",F1406&amp;" "&amp;$F$4&amp;" "))&amp;(IF(G1406=0,"",G1406&amp;" "&amp;$G$4&amp;" "))&amp;(IF(H1406=0,"",H1406&amp;" "&amp;H$4&amp;" "))&amp;(IF(I1406=0,"",I1406&amp;" "&amp;$I$4&amp;" "))&amp;(IF(J1406=0,"",J1406&amp;" "&amp;$J$4&amp;" "))&amp;IF((ISBLANK(C1406)),"","("&amp;C1406&amp;")"),"")))&amp;IF((B1406=B1407)*(K1406=K1407)*(L1406=L1407)*(M1406=M1407),IF(($H$2&lt;&gt;"m")*($H$2&lt;&gt;"Y"), ", ", IF((ISNUMBER(FIND(")",AE1406))), ", ", "")),IF((B1406=B1407)*(K1406=K1407)*(L1406=L1407),"; ",". ")))</f>
        <v/>
      </c>
      <c r="AI1406" s="1"/>
    </row>
    <row r="1407" spans="1:35" x14ac:dyDescent="0.25">
      <c r="A1407" s="3" t="str">
        <f t="shared" si="172"/>
        <v/>
      </c>
      <c r="B1407" s="53" t="str">
        <f t="shared" si="176"/>
        <v/>
      </c>
      <c r="C1407" s="57"/>
      <c r="D1407" s="57"/>
      <c r="E1407" s="57"/>
      <c r="F1407" s="57"/>
      <c r="G1407" s="57"/>
      <c r="H1407" s="57"/>
      <c r="I1407" s="57"/>
      <c r="J1407" s="57"/>
      <c r="K1407" s="57"/>
      <c r="L1407" s="57"/>
      <c r="M1407" s="54"/>
      <c r="N1407" s="57"/>
      <c r="O1407" s="58"/>
      <c r="P1407" s="58"/>
      <c r="Q1407" s="58"/>
      <c r="R1407" s="58"/>
      <c r="S1407" s="54"/>
      <c r="T1407" s="57"/>
      <c r="U1407" s="57"/>
      <c r="V1407" s="57"/>
      <c r="W1407" s="57"/>
      <c r="X1407" s="147" t="str">
        <f>IF(ISBLANK(D1407),"",IF('order-admin-units'!$I$1&lt;&gt;"y", "", IF((K1407="")*(ISBLANK(D1407)=FALSE), 'order-admin-units'!$B$1+1, VLOOKUP(K1407, ordercountry, 2))))</f>
        <v/>
      </c>
      <c r="Y1407" s="147" t="str">
        <f>IF(ISBLANK(D1407),"",IF('order-admin-units'!$I$1&lt;&gt;"y", "", IF(L1407="", 'order-admin-units'!$B$2+1, VLOOKUP(K1407&amp;"@"&amp;L1407, orderadmin, 2))))</f>
        <v/>
      </c>
      <c r="Z1407" s="147" t="str">
        <f t="shared" si="173"/>
        <v/>
      </c>
      <c r="AA1407" s="147" t="str">
        <f t="shared" si="174"/>
        <v/>
      </c>
      <c r="AB1407" s="147" t="str">
        <f t="shared" si="175"/>
        <v/>
      </c>
      <c r="AC1407" s="147" t="str">
        <f t="shared" si="169"/>
        <v/>
      </c>
      <c r="AD1407" s="11" t="str">
        <f t="shared" si="170"/>
        <v/>
      </c>
      <c r="AE1407" s="11" t="str">
        <f t="array" ref="AE1407">IF(ISBLANK(D1407),"",IF(OR($H$2="y",$H$2="m"),IF(AA1407=AA1406,IF(OR(AB1407=$AB$4:$AB1406)=FALSE,AE1406&amp;C1407,AE1406),"("&amp;C1407)&amp;IF(AA1407=AA1408,IF(OR(AB1408=$AB$4:$AB1407)=FALSE,", ",""),") "),""))</f>
        <v/>
      </c>
      <c r="AF1407" s="11" t="str">
        <f t="shared" si="171"/>
        <v/>
      </c>
      <c r="AG1407" s="11" t="str">
        <f t="array" ref="AG1407">IF(ISBLANK(D1407),"",IF(OR($H$2="y",$H$2="m"),IF(AA1407=AA1406,IF(OR(AC1407=$AC$4:$AC1406)=FALSE,AG1406&amp;AF1407,AG1406),"("&amp;AF1407)&amp;IF(AA1407=AA1408,IF(OR(AC1408=$AC$4:$AC1407)=FALSE,", ",""),") "),""))</f>
        <v/>
      </c>
      <c r="AH1407" s="10" t="str">
        <f>IF((ISBLANK(D1407)),"",IF(D1407=D1406,AH1406,"")&amp;IF(B1406&lt;&gt;B1407,((IF(ISBLANK(E1407),$D$3&amp;"Non-type material: "&amp;$D$3,$D$3&amp;INDEX('type-categories'!$A$2:$B$100,MATCH(E1407,'type-categories'!$A$2:$A$100,0),2)&amp;$D$3))),"")&amp;(IF(K1407&lt;&gt;K1406,$C$2&amp;K1407&amp;$K$3&amp;$C$2&amp;" ",(IF(B1407&lt;&gt;B1406,$C$2&amp;K1407&amp;$K$3&amp;$C$2&amp;" ",""))))&amp;(IF(L1407="","",((IF(L1407&lt;&gt;L1406,$D$2&amp;L1407&amp;$L$3&amp;$D$2&amp;" ",IF(B1407&lt;&gt;B1406,$D$2&amp;L1407&amp;$L$3&amp;$D$2&amp;" ",""))))))&amp;(IF(M1407="","",((IF(M1407&lt;&gt;M1406,$E$2&amp;M1407&amp;$E$2&amp;","&amp;" ",IF(B1407&lt;&gt;B1406,$E$2&amp;M1407&amp;$E$2&amp;",",""))))))&amp;(IF(N1407="","",IF(N1407&lt;&gt;N1406,N1407&amp;", ",IF(B1407&lt;&gt;B1406,N1407&amp;", ",""))))&amp;(IF(ISBLANK(O1407),"",(IF(O1407&lt;&gt;O1406,O1407&amp;", ",IF(B1407&lt;&gt;B1406,O1407&amp;", ","")))))&amp;(IF(ISBLANK(P1407),"",(IF(P1407&lt;&gt;P1406,P1407&amp;", ",IF(B1407&lt;&gt;B1406,P1407&amp;", ",IF(Z1407&lt;&gt;Z1406,P1407&amp;", ",""))))))&amp;(IF(ISBLANK(Q1407),"",(IF(Q1407&lt;&gt;Q1406,Q1407&amp;", ",IF(B1407&lt;&gt;B1406,Q1407&amp;", ",IF(Z1407&lt;&gt;Z1406,Q1407&amp;", ",""))))))&amp;(IF(ISBLANK(R1407),"",(IF(R1407&lt;&gt;R1406,R1407&amp;"m, ",IF(B1407&lt;&gt;B1406,R1407&amp;"m, ",IF(Z1407&lt;&gt;Z1406,R1407&amp;"m, ",""))))))&amp;IF(ISBLANK(S1407),"",(IF(B1407&lt;&gt;B1406,S1407&amp;", ",IF(S1407&lt;&gt;S1406,IF((Z1407=Z1406),"same locality "&amp;S1407&amp;", ",S1407&amp;", "),""))))&amp;(IF(ISBLANK(T1407),"",(IF(T1407&lt;&gt;T1406,IF(ISBLANK(F$2),T1407&amp;", ",T1407&amp;" "&amp;F$2&amp;", "),(IF(B1407&lt;&gt;B1406,IF(ISBLANK(F$2),T1407&amp;", ",T1407&amp;" "&amp;F$2&amp;", "),(IF(Z1407&lt;&gt;Z1406,IF(ISBLANK(F$2),T1407&amp;", ",T1407&amp;" "&amp;F$2&amp;", "),IF((U1407&lt;&gt;U1406)*($G$2="Y"),"same collector, ","")))))))))&amp;(IF(ISBLANK(U1407),"",(IF(U1407&lt;&gt;U1406,U1407&amp;", ",(IF(B1407&lt;&gt;B1406,U1407&amp;", ",IF(Z1407&lt;&gt;Z1406,U1407&amp;", ",(IF(T1407&lt;&gt;T1406,IF((T1407&lt;&gt;T1406)*($G$2="Y"),"same date, ", ""),IF((T1407=T1406)*(U1407=U1406)*(S1407&lt;&gt;S1406)*($G$2="Y"),"same collector and date, ", ""))))))))))&amp;(IF(ISBLANK(V1407),"",V1407&amp;", "))&amp;IF((AA1407&lt;&gt;AA1408)*($H$2="y"),AD1407&amp;AE1407,IF((AA1407&lt;&gt;AA1408)*($H$2="m"),AD1407&amp;AG1407,IF(($H$2&lt;&gt;"m")*($H$2&lt;&gt;"Y"),(IF(F1407=0,"",F1407&amp;" "&amp;$F$4&amp;" "))&amp;(IF(G1407=0,"",G1407&amp;" "&amp;$G$4&amp;" "))&amp;(IF(H1407=0,"",H1407&amp;" "&amp;H$4&amp;" "))&amp;(IF(I1407=0,"",I1407&amp;" "&amp;$I$4&amp;" "))&amp;(IF(J1407=0,"",J1407&amp;" "&amp;$J$4&amp;" "))&amp;IF((ISBLANK(C1407)),"","("&amp;C1407&amp;")"),"")))&amp;IF((B1407=B1408)*(K1407=K1408)*(L1407=L1408)*(M1407=M1408),IF(($H$2&lt;&gt;"m")*($H$2&lt;&gt;"Y"), ", ", IF((ISNUMBER(FIND(")",AE1407))), ", ", "")),IF((B1407=B1408)*(K1407=K1408)*(L1407=L1408),"; ",". ")))</f>
        <v/>
      </c>
      <c r="AI1407" s="1"/>
    </row>
    <row r="1408" spans="1:35" x14ac:dyDescent="0.25">
      <c r="A1408" s="3" t="str">
        <f t="shared" si="172"/>
        <v/>
      </c>
      <c r="B1408" s="53" t="str">
        <f t="shared" si="176"/>
        <v/>
      </c>
      <c r="C1408" s="57"/>
      <c r="D1408" s="57"/>
      <c r="E1408" s="57"/>
      <c r="F1408" s="57"/>
      <c r="G1408" s="57"/>
      <c r="H1408" s="57"/>
      <c r="I1408" s="57"/>
      <c r="J1408" s="57"/>
      <c r="K1408" s="57"/>
      <c r="L1408" s="57"/>
      <c r="M1408" s="54"/>
      <c r="N1408" s="57"/>
      <c r="O1408" s="58"/>
      <c r="P1408" s="58"/>
      <c r="Q1408" s="58"/>
      <c r="R1408" s="58"/>
      <c r="S1408" s="54"/>
      <c r="T1408" s="57"/>
      <c r="U1408" s="57"/>
      <c r="V1408" s="57"/>
      <c r="W1408" s="57"/>
      <c r="X1408" s="147" t="str">
        <f>IF(ISBLANK(D1408),"",IF('order-admin-units'!$I$1&lt;&gt;"y", "", IF((K1408="")*(ISBLANK(D1408)=FALSE), 'order-admin-units'!$B$1+1, VLOOKUP(K1408, ordercountry, 2))))</f>
        <v/>
      </c>
      <c r="Y1408" s="147" t="str">
        <f>IF(ISBLANK(D1408),"",IF('order-admin-units'!$I$1&lt;&gt;"y", "", IF(L1408="", 'order-admin-units'!$B$2+1, VLOOKUP(K1408&amp;"@"&amp;L1408, orderadmin, 2))))</f>
        <v/>
      </c>
      <c r="Z1408" s="147" t="str">
        <f t="shared" si="173"/>
        <v/>
      </c>
      <c r="AA1408" s="147" t="str">
        <f t="shared" si="174"/>
        <v/>
      </c>
      <c r="AB1408" s="147" t="str">
        <f t="shared" si="175"/>
        <v/>
      </c>
      <c r="AC1408" s="147" t="str">
        <f t="shared" si="169"/>
        <v/>
      </c>
      <c r="AD1408" s="11" t="str">
        <f t="shared" si="170"/>
        <v/>
      </c>
      <c r="AE1408" s="11" t="str">
        <f t="array" ref="AE1408">IF(ISBLANK(D1408),"",IF(OR($H$2="y",$H$2="m"),IF(AA1408=AA1407,IF(OR(AB1408=$AB$4:$AB1407)=FALSE,AE1407&amp;C1408,AE1407),"("&amp;C1408)&amp;IF(AA1408=AA1409,IF(OR(AB1409=$AB$4:$AB1408)=FALSE,", ",""),") "),""))</f>
        <v/>
      </c>
      <c r="AF1408" s="11" t="str">
        <f t="shared" si="171"/>
        <v/>
      </c>
      <c r="AG1408" s="11" t="str">
        <f t="array" ref="AG1408">IF(ISBLANK(D1408),"",IF(OR($H$2="y",$H$2="m"),IF(AA1408=AA1407,IF(OR(AC1408=$AC$4:$AC1407)=FALSE,AG1407&amp;AF1408,AG1407),"("&amp;AF1408)&amp;IF(AA1408=AA1409,IF(OR(AC1409=$AC$4:$AC1408)=FALSE,", ",""),") "),""))</f>
        <v/>
      </c>
      <c r="AH1408" s="10" t="str">
        <f>IF((ISBLANK(D1408)),"",IF(D1408=D1407,AH1407,"")&amp;IF(B1407&lt;&gt;B1408,((IF(ISBLANK(E1408),$D$3&amp;"Non-type material: "&amp;$D$3,$D$3&amp;INDEX('type-categories'!$A$2:$B$100,MATCH(E1408,'type-categories'!$A$2:$A$100,0),2)&amp;$D$3))),"")&amp;(IF(K1408&lt;&gt;K1407,$C$2&amp;K1408&amp;$K$3&amp;$C$2&amp;" ",(IF(B1408&lt;&gt;B1407,$C$2&amp;K1408&amp;$K$3&amp;$C$2&amp;" ",""))))&amp;(IF(L1408="","",((IF(L1408&lt;&gt;L1407,$D$2&amp;L1408&amp;$L$3&amp;$D$2&amp;" ",IF(B1408&lt;&gt;B1407,$D$2&amp;L1408&amp;$L$3&amp;$D$2&amp;" ",""))))))&amp;(IF(M1408="","",((IF(M1408&lt;&gt;M1407,$E$2&amp;M1408&amp;$E$2&amp;","&amp;" ",IF(B1408&lt;&gt;B1407,$E$2&amp;M1408&amp;$E$2&amp;",",""))))))&amp;(IF(N1408="","",IF(N1408&lt;&gt;N1407,N1408&amp;", ",IF(B1408&lt;&gt;B1407,N1408&amp;", ",""))))&amp;(IF(ISBLANK(O1408),"",(IF(O1408&lt;&gt;O1407,O1408&amp;", ",IF(B1408&lt;&gt;B1407,O1408&amp;", ","")))))&amp;(IF(ISBLANK(P1408),"",(IF(P1408&lt;&gt;P1407,P1408&amp;", ",IF(B1408&lt;&gt;B1407,P1408&amp;", ",IF(Z1408&lt;&gt;Z1407,P1408&amp;", ",""))))))&amp;(IF(ISBLANK(Q1408),"",(IF(Q1408&lt;&gt;Q1407,Q1408&amp;", ",IF(B1408&lt;&gt;B1407,Q1408&amp;", ",IF(Z1408&lt;&gt;Z1407,Q1408&amp;", ",""))))))&amp;(IF(ISBLANK(R1408),"",(IF(R1408&lt;&gt;R1407,R1408&amp;"m, ",IF(B1408&lt;&gt;B1407,R1408&amp;"m, ",IF(Z1408&lt;&gt;Z1407,R1408&amp;"m, ",""))))))&amp;IF(ISBLANK(S1408),"",(IF(B1408&lt;&gt;B1407,S1408&amp;", ",IF(S1408&lt;&gt;S1407,IF((Z1408=Z1407),"same locality "&amp;S1408&amp;", ",S1408&amp;", "),""))))&amp;(IF(ISBLANK(T1408),"",(IF(T1408&lt;&gt;T1407,IF(ISBLANK(F$2),T1408&amp;", ",T1408&amp;" "&amp;F$2&amp;", "),(IF(B1408&lt;&gt;B1407,IF(ISBLANK(F$2),T1408&amp;", ",T1408&amp;" "&amp;F$2&amp;", "),(IF(Z1408&lt;&gt;Z1407,IF(ISBLANK(F$2),T1408&amp;", ",T1408&amp;" "&amp;F$2&amp;", "),IF((U1408&lt;&gt;U1407)*($G$2="Y"),"same collector, ","")))))))))&amp;(IF(ISBLANK(U1408),"",(IF(U1408&lt;&gt;U1407,U1408&amp;", ",(IF(B1408&lt;&gt;B1407,U1408&amp;", ",IF(Z1408&lt;&gt;Z1407,U1408&amp;", ",(IF(T1408&lt;&gt;T1407,IF((T1408&lt;&gt;T1407)*($G$2="Y"),"same date, ", ""),IF((T1408=T1407)*(U1408=U1407)*(S1408&lt;&gt;S1407)*($G$2="Y"),"same collector and date, ", ""))))))))))&amp;(IF(ISBLANK(V1408),"",V1408&amp;", "))&amp;IF((AA1408&lt;&gt;AA1409)*($H$2="y"),AD1408&amp;AE1408,IF((AA1408&lt;&gt;AA1409)*($H$2="m"),AD1408&amp;AG1408,IF(($H$2&lt;&gt;"m")*($H$2&lt;&gt;"Y"),(IF(F1408=0,"",F1408&amp;" "&amp;$F$4&amp;" "))&amp;(IF(G1408=0,"",G1408&amp;" "&amp;$G$4&amp;" "))&amp;(IF(H1408=0,"",H1408&amp;" "&amp;H$4&amp;" "))&amp;(IF(I1408=0,"",I1408&amp;" "&amp;$I$4&amp;" "))&amp;(IF(J1408=0,"",J1408&amp;" "&amp;$J$4&amp;" "))&amp;IF((ISBLANK(C1408)),"","("&amp;C1408&amp;")"),"")))&amp;IF((B1408=B1409)*(K1408=K1409)*(L1408=L1409)*(M1408=M1409),IF(($H$2&lt;&gt;"m")*($H$2&lt;&gt;"Y"), ", ", IF((ISNUMBER(FIND(")",AE1408))), ", ", "")),IF((B1408=B1409)*(K1408=K1409)*(L1408=L1409),"; ",". ")))</f>
        <v/>
      </c>
      <c r="AI1408" s="1"/>
    </row>
    <row r="1409" spans="1:35" x14ac:dyDescent="0.25">
      <c r="A1409" s="3" t="str">
        <f t="shared" si="172"/>
        <v/>
      </c>
      <c r="B1409" s="53" t="str">
        <f t="shared" si="176"/>
        <v/>
      </c>
      <c r="C1409" s="57"/>
      <c r="D1409" s="57"/>
      <c r="E1409" s="57"/>
      <c r="F1409" s="57"/>
      <c r="G1409" s="57"/>
      <c r="H1409" s="57"/>
      <c r="I1409" s="57"/>
      <c r="J1409" s="57"/>
      <c r="K1409" s="57"/>
      <c r="L1409" s="57"/>
      <c r="M1409" s="54"/>
      <c r="N1409" s="57"/>
      <c r="O1409" s="58"/>
      <c r="P1409" s="58"/>
      <c r="Q1409" s="58"/>
      <c r="R1409" s="58"/>
      <c r="S1409" s="54"/>
      <c r="T1409" s="57"/>
      <c r="U1409" s="57"/>
      <c r="V1409" s="57"/>
      <c r="W1409" s="57"/>
      <c r="X1409" s="147" t="str">
        <f>IF(ISBLANK(D1409),"",IF('order-admin-units'!$I$1&lt;&gt;"y", "", IF((K1409="")*(ISBLANK(D1409)=FALSE), 'order-admin-units'!$B$1+1, VLOOKUP(K1409, ordercountry, 2))))</f>
        <v/>
      </c>
      <c r="Y1409" s="147" t="str">
        <f>IF(ISBLANK(D1409),"",IF('order-admin-units'!$I$1&lt;&gt;"y", "", IF(L1409="", 'order-admin-units'!$B$2+1, VLOOKUP(K1409&amp;"@"&amp;L1409, orderadmin, 2))))</f>
        <v/>
      </c>
      <c r="Z1409" s="147" t="str">
        <f t="shared" si="173"/>
        <v/>
      </c>
      <c r="AA1409" s="147" t="str">
        <f t="shared" si="174"/>
        <v/>
      </c>
      <c r="AB1409" s="147" t="str">
        <f t="shared" si="175"/>
        <v/>
      </c>
      <c r="AC1409" s="147" t="str">
        <f t="shared" si="169"/>
        <v/>
      </c>
      <c r="AD1409" s="11" t="str">
        <f t="shared" si="170"/>
        <v/>
      </c>
      <c r="AE1409" s="11" t="str">
        <f t="array" ref="AE1409">IF(ISBLANK(D1409),"",IF(OR($H$2="y",$H$2="m"),IF(AA1409=AA1408,IF(OR(AB1409=$AB$4:$AB1408)=FALSE,AE1408&amp;C1409,AE1408),"("&amp;C1409)&amp;IF(AA1409=AA1410,IF(OR(AB1410=$AB$4:$AB1409)=FALSE,", ",""),") "),""))</f>
        <v/>
      </c>
      <c r="AF1409" s="11" t="str">
        <f t="shared" si="171"/>
        <v/>
      </c>
      <c r="AG1409" s="11" t="str">
        <f t="array" ref="AG1409">IF(ISBLANK(D1409),"",IF(OR($H$2="y",$H$2="m"),IF(AA1409=AA1408,IF(OR(AC1409=$AC$4:$AC1408)=FALSE,AG1408&amp;AF1409,AG1408),"("&amp;AF1409)&amp;IF(AA1409=AA1410,IF(OR(AC1410=$AC$4:$AC1409)=FALSE,", ",""),") "),""))</f>
        <v/>
      </c>
      <c r="AH1409" s="10" t="str">
        <f>IF((ISBLANK(D1409)),"",IF(D1409=D1408,AH1408,"")&amp;IF(B1408&lt;&gt;B1409,((IF(ISBLANK(E1409),$D$3&amp;"Non-type material: "&amp;$D$3,$D$3&amp;INDEX('type-categories'!$A$2:$B$100,MATCH(E1409,'type-categories'!$A$2:$A$100,0),2)&amp;$D$3))),"")&amp;(IF(K1409&lt;&gt;K1408,$C$2&amp;K1409&amp;$K$3&amp;$C$2&amp;" ",(IF(B1409&lt;&gt;B1408,$C$2&amp;K1409&amp;$K$3&amp;$C$2&amp;" ",""))))&amp;(IF(L1409="","",((IF(L1409&lt;&gt;L1408,$D$2&amp;L1409&amp;$L$3&amp;$D$2&amp;" ",IF(B1409&lt;&gt;B1408,$D$2&amp;L1409&amp;$L$3&amp;$D$2&amp;" ",""))))))&amp;(IF(M1409="","",((IF(M1409&lt;&gt;M1408,$E$2&amp;M1409&amp;$E$2&amp;","&amp;" ",IF(B1409&lt;&gt;B1408,$E$2&amp;M1409&amp;$E$2&amp;",",""))))))&amp;(IF(N1409="","",IF(N1409&lt;&gt;N1408,N1409&amp;", ",IF(B1409&lt;&gt;B1408,N1409&amp;", ",""))))&amp;(IF(ISBLANK(O1409),"",(IF(O1409&lt;&gt;O1408,O1409&amp;", ",IF(B1409&lt;&gt;B1408,O1409&amp;", ","")))))&amp;(IF(ISBLANK(P1409),"",(IF(P1409&lt;&gt;P1408,P1409&amp;", ",IF(B1409&lt;&gt;B1408,P1409&amp;", ",IF(Z1409&lt;&gt;Z1408,P1409&amp;", ",""))))))&amp;(IF(ISBLANK(Q1409),"",(IF(Q1409&lt;&gt;Q1408,Q1409&amp;", ",IF(B1409&lt;&gt;B1408,Q1409&amp;", ",IF(Z1409&lt;&gt;Z1408,Q1409&amp;", ",""))))))&amp;(IF(ISBLANK(R1409),"",(IF(R1409&lt;&gt;R1408,R1409&amp;"m, ",IF(B1409&lt;&gt;B1408,R1409&amp;"m, ",IF(Z1409&lt;&gt;Z1408,R1409&amp;"m, ",""))))))&amp;IF(ISBLANK(S1409),"",(IF(B1409&lt;&gt;B1408,S1409&amp;", ",IF(S1409&lt;&gt;S1408,IF((Z1409=Z1408),"same locality "&amp;S1409&amp;", ",S1409&amp;", "),""))))&amp;(IF(ISBLANK(T1409),"",(IF(T1409&lt;&gt;T1408,IF(ISBLANK(F$2),T1409&amp;", ",T1409&amp;" "&amp;F$2&amp;", "),(IF(B1409&lt;&gt;B1408,IF(ISBLANK(F$2),T1409&amp;", ",T1409&amp;" "&amp;F$2&amp;", "),(IF(Z1409&lt;&gt;Z1408,IF(ISBLANK(F$2),T1409&amp;", ",T1409&amp;" "&amp;F$2&amp;", "),IF((U1409&lt;&gt;U1408)*($G$2="Y"),"same collector, ","")))))))))&amp;(IF(ISBLANK(U1409),"",(IF(U1409&lt;&gt;U1408,U1409&amp;", ",(IF(B1409&lt;&gt;B1408,U1409&amp;", ",IF(Z1409&lt;&gt;Z1408,U1409&amp;", ",(IF(T1409&lt;&gt;T1408,IF((T1409&lt;&gt;T1408)*($G$2="Y"),"same date, ", ""),IF((T1409=T1408)*(U1409=U1408)*(S1409&lt;&gt;S1408)*($G$2="Y"),"same collector and date, ", ""))))))))))&amp;(IF(ISBLANK(V1409),"",V1409&amp;", "))&amp;IF((AA1409&lt;&gt;AA1410)*($H$2="y"),AD1409&amp;AE1409,IF((AA1409&lt;&gt;AA1410)*($H$2="m"),AD1409&amp;AG1409,IF(($H$2&lt;&gt;"m")*($H$2&lt;&gt;"Y"),(IF(F1409=0,"",F1409&amp;" "&amp;$F$4&amp;" "))&amp;(IF(G1409=0,"",G1409&amp;" "&amp;$G$4&amp;" "))&amp;(IF(H1409=0,"",H1409&amp;" "&amp;H$4&amp;" "))&amp;(IF(I1409=0,"",I1409&amp;" "&amp;$I$4&amp;" "))&amp;(IF(J1409=0,"",J1409&amp;" "&amp;$J$4&amp;" "))&amp;IF((ISBLANK(C1409)),"","("&amp;C1409&amp;")"),"")))&amp;IF((B1409=B1410)*(K1409=K1410)*(L1409=L1410)*(M1409=M1410),IF(($H$2&lt;&gt;"m")*($H$2&lt;&gt;"Y"), ", ", IF((ISNUMBER(FIND(")",AE1409))), ", ", "")),IF((B1409=B1410)*(K1409=K1410)*(L1409=L1410),"; ",". ")))</f>
        <v/>
      </c>
      <c r="AI1409" s="1"/>
    </row>
    <row r="1410" spans="1:35" x14ac:dyDescent="0.25">
      <c r="A1410" s="3" t="str">
        <f t="shared" si="172"/>
        <v/>
      </c>
      <c r="B1410" s="53" t="str">
        <f t="shared" si="176"/>
        <v/>
      </c>
      <c r="C1410" s="57"/>
      <c r="D1410" s="57"/>
      <c r="E1410" s="57"/>
      <c r="F1410" s="57"/>
      <c r="G1410" s="57"/>
      <c r="H1410" s="57"/>
      <c r="I1410" s="57"/>
      <c r="J1410" s="57"/>
      <c r="K1410" s="57"/>
      <c r="L1410" s="57"/>
      <c r="M1410" s="54"/>
      <c r="N1410" s="57"/>
      <c r="O1410" s="58"/>
      <c r="P1410" s="58"/>
      <c r="Q1410" s="58"/>
      <c r="R1410" s="58"/>
      <c r="S1410" s="54"/>
      <c r="T1410" s="57"/>
      <c r="U1410" s="57"/>
      <c r="V1410" s="57"/>
      <c r="W1410" s="57"/>
      <c r="X1410" s="147" t="str">
        <f>IF(ISBLANK(D1410),"",IF('order-admin-units'!$I$1&lt;&gt;"y", "", IF((K1410="")*(ISBLANK(D1410)=FALSE), 'order-admin-units'!$B$1+1, VLOOKUP(K1410, ordercountry, 2))))</f>
        <v/>
      </c>
      <c r="Y1410" s="147" t="str">
        <f>IF(ISBLANK(D1410),"",IF('order-admin-units'!$I$1&lt;&gt;"y", "", IF(L1410="", 'order-admin-units'!$B$2+1, VLOOKUP(K1410&amp;"@"&amp;L1410, orderadmin, 2))))</f>
        <v/>
      </c>
      <c r="Z1410" s="147" t="str">
        <f t="shared" si="173"/>
        <v/>
      </c>
      <c r="AA1410" s="147" t="str">
        <f t="shared" si="174"/>
        <v/>
      </c>
      <c r="AB1410" s="147" t="str">
        <f t="shared" si="175"/>
        <v/>
      </c>
      <c r="AC1410" s="147" t="str">
        <f t="shared" si="169"/>
        <v/>
      </c>
      <c r="AD1410" s="11" t="str">
        <f t="shared" si="170"/>
        <v/>
      </c>
      <c r="AE1410" s="11" t="str">
        <f t="array" ref="AE1410">IF(ISBLANK(D1410),"",IF(OR($H$2="y",$H$2="m"),IF(AA1410=AA1409,IF(OR(AB1410=$AB$4:$AB1409)=FALSE,AE1409&amp;C1410,AE1409),"("&amp;C1410)&amp;IF(AA1410=AA1411,IF(OR(AB1411=$AB$4:$AB1410)=FALSE,", ",""),") "),""))</f>
        <v/>
      </c>
      <c r="AF1410" s="11" t="str">
        <f t="shared" si="171"/>
        <v/>
      </c>
      <c r="AG1410" s="11" t="str">
        <f t="array" ref="AG1410">IF(ISBLANK(D1410),"",IF(OR($H$2="y",$H$2="m"),IF(AA1410=AA1409,IF(OR(AC1410=$AC$4:$AC1409)=FALSE,AG1409&amp;AF1410,AG1409),"("&amp;AF1410)&amp;IF(AA1410=AA1411,IF(OR(AC1411=$AC$4:$AC1410)=FALSE,", ",""),") "),""))</f>
        <v/>
      </c>
      <c r="AH1410" s="10" t="str">
        <f>IF((ISBLANK(D1410)),"",IF(D1410=D1409,AH1409,"")&amp;IF(B1409&lt;&gt;B1410,((IF(ISBLANK(E1410),$D$3&amp;"Non-type material: "&amp;$D$3,$D$3&amp;INDEX('type-categories'!$A$2:$B$100,MATCH(E1410,'type-categories'!$A$2:$A$100,0),2)&amp;$D$3))),"")&amp;(IF(K1410&lt;&gt;K1409,$C$2&amp;K1410&amp;$K$3&amp;$C$2&amp;" ",(IF(B1410&lt;&gt;B1409,$C$2&amp;K1410&amp;$K$3&amp;$C$2&amp;" ",""))))&amp;(IF(L1410="","",((IF(L1410&lt;&gt;L1409,$D$2&amp;L1410&amp;$L$3&amp;$D$2&amp;" ",IF(B1410&lt;&gt;B1409,$D$2&amp;L1410&amp;$L$3&amp;$D$2&amp;" ",""))))))&amp;(IF(M1410="","",((IF(M1410&lt;&gt;M1409,$E$2&amp;M1410&amp;$E$2&amp;","&amp;" ",IF(B1410&lt;&gt;B1409,$E$2&amp;M1410&amp;$E$2&amp;",",""))))))&amp;(IF(N1410="","",IF(N1410&lt;&gt;N1409,N1410&amp;", ",IF(B1410&lt;&gt;B1409,N1410&amp;", ",""))))&amp;(IF(ISBLANK(O1410),"",(IF(O1410&lt;&gt;O1409,O1410&amp;", ",IF(B1410&lt;&gt;B1409,O1410&amp;", ","")))))&amp;(IF(ISBLANK(P1410),"",(IF(P1410&lt;&gt;P1409,P1410&amp;", ",IF(B1410&lt;&gt;B1409,P1410&amp;", ",IF(Z1410&lt;&gt;Z1409,P1410&amp;", ",""))))))&amp;(IF(ISBLANK(Q1410),"",(IF(Q1410&lt;&gt;Q1409,Q1410&amp;", ",IF(B1410&lt;&gt;B1409,Q1410&amp;", ",IF(Z1410&lt;&gt;Z1409,Q1410&amp;", ",""))))))&amp;(IF(ISBLANK(R1410),"",(IF(R1410&lt;&gt;R1409,R1410&amp;"m, ",IF(B1410&lt;&gt;B1409,R1410&amp;"m, ",IF(Z1410&lt;&gt;Z1409,R1410&amp;"m, ",""))))))&amp;IF(ISBLANK(S1410),"",(IF(B1410&lt;&gt;B1409,S1410&amp;", ",IF(S1410&lt;&gt;S1409,IF((Z1410=Z1409),"same locality "&amp;S1410&amp;", ",S1410&amp;", "),""))))&amp;(IF(ISBLANK(T1410),"",(IF(T1410&lt;&gt;T1409,IF(ISBLANK(F$2),T1410&amp;", ",T1410&amp;" "&amp;F$2&amp;", "),(IF(B1410&lt;&gt;B1409,IF(ISBLANK(F$2),T1410&amp;", ",T1410&amp;" "&amp;F$2&amp;", "),(IF(Z1410&lt;&gt;Z1409,IF(ISBLANK(F$2),T1410&amp;", ",T1410&amp;" "&amp;F$2&amp;", "),IF((U1410&lt;&gt;U1409)*($G$2="Y"),"same collector, ","")))))))))&amp;(IF(ISBLANK(U1410),"",(IF(U1410&lt;&gt;U1409,U1410&amp;", ",(IF(B1410&lt;&gt;B1409,U1410&amp;", ",IF(Z1410&lt;&gt;Z1409,U1410&amp;", ",(IF(T1410&lt;&gt;T1409,IF((T1410&lt;&gt;T1409)*($G$2="Y"),"same date, ", ""),IF((T1410=T1409)*(U1410=U1409)*(S1410&lt;&gt;S1409)*($G$2="Y"),"same collector and date, ", ""))))))))))&amp;(IF(ISBLANK(V1410),"",V1410&amp;", "))&amp;IF((AA1410&lt;&gt;AA1411)*($H$2="y"),AD1410&amp;AE1410,IF((AA1410&lt;&gt;AA1411)*($H$2="m"),AD1410&amp;AG1410,IF(($H$2&lt;&gt;"m")*($H$2&lt;&gt;"Y"),(IF(F1410=0,"",F1410&amp;" "&amp;$F$4&amp;" "))&amp;(IF(G1410=0,"",G1410&amp;" "&amp;$G$4&amp;" "))&amp;(IF(H1410=0,"",H1410&amp;" "&amp;H$4&amp;" "))&amp;(IF(I1410=0,"",I1410&amp;" "&amp;$I$4&amp;" "))&amp;(IF(J1410=0,"",J1410&amp;" "&amp;$J$4&amp;" "))&amp;IF((ISBLANK(C1410)),"","("&amp;C1410&amp;")"),"")))&amp;IF((B1410=B1411)*(K1410=K1411)*(L1410=L1411)*(M1410=M1411),IF(($H$2&lt;&gt;"m")*($H$2&lt;&gt;"Y"), ", ", IF((ISNUMBER(FIND(")",AE1410))), ", ", "")),IF((B1410=B1411)*(K1410=K1411)*(L1410=L1411),"; ",". ")))</f>
        <v/>
      </c>
      <c r="AI1410" s="1"/>
    </row>
    <row r="1411" spans="1:35" x14ac:dyDescent="0.25">
      <c r="A1411" s="3" t="str">
        <f t="shared" si="172"/>
        <v/>
      </c>
      <c r="B1411" s="53" t="str">
        <f t="shared" si="176"/>
        <v/>
      </c>
      <c r="C1411" s="57"/>
      <c r="D1411" s="57"/>
      <c r="E1411" s="57"/>
      <c r="F1411" s="57"/>
      <c r="G1411" s="57"/>
      <c r="H1411" s="57"/>
      <c r="I1411" s="57"/>
      <c r="J1411" s="57"/>
      <c r="K1411" s="57"/>
      <c r="L1411" s="57"/>
      <c r="M1411" s="54"/>
      <c r="N1411" s="57"/>
      <c r="O1411" s="58"/>
      <c r="P1411" s="58"/>
      <c r="Q1411" s="58"/>
      <c r="R1411" s="58"/>
      <c r="S1411" s="54"/>
      <c r="T1411" s="57"/>
      <c r="U1411" s="57"/>
      <c r="V1411" s="57"/>
      <c r="W1411" s="57"/>
      <c r="X1411" s="147" t="str">
        <f>IF(ISBLANK(D1411),"",IF('order-admin-units'!$I$1&lt;&gt;"y", "", IF((K1411="")*(ISBLANK(D1411)=FALSE), 'order-admin-units'!$B$1+1, VLOOKUP(K1411, ordercountry, 2))))</f>
        <v/>
      </c>
      <c r="Y1411" s="147" t="str">
        <f>IF(ISBLANK(D1411),"",IF('order-admin-units'!$I$1&lt;&gt;"y", "", IF(L1411="", 'order-admin-units'!$B$2+1, VLOOKUP(K1411&amp;"@"&amp;L1411, orderadmin, 2))))</f>
        <v/>
      </c>
      <c r="Z1411" s="147" t="str">
        <f t="shared" si="173"/>
        <v/>
      </c>
      <c r="AA1411" s="147" t="str">
        <f t="shared" si="174"/>
        <v/>
      </c>
      <c r="AB1411" s="147" t="str">
        <f t="shared" si="175"/>
        <v/>
      </c>
      <c r="AC1411" s="147" t="str">
        <f t="shared" si="169"/>
        <v/>
      </c>
      <c r="AD1411" s="11" t="str">
        <f t="shared" si="170"/>
        <v/>
      </c>
      <c r="AE1411" s="11" t="str">
        <f t="array" ref="AE1411">IF(ISBLANK(D1411),"",IF(OR($H$2="y",$H$2="m"),IF(AA1411=AA1410,IF(OR(AB1411=$AB$4:$AB1410)=FALSE,AE1410&amp;C1411,AE1410),"("&amp;C1411)&amp;IF(AA1411=AA1412,IF(OR(AB1412=$AB$4:$AB1411)=FALSE,", ",""),") "),""))</f>
        <v/>
      </c>
      <c r="AF1411" s="11" t="str">
        <f t="shared" si="171"/>
        <v/>
      </c>
      <c r="AG1411" s="11" t="str">
        <f t="array" ref="AG1411">IF(ISBLANK(D1411),"",IF(OR($H$2="y",$H$2="m"),IF(AA1411=AA1410,IF(OR(AC1411=$AC$4:$AC1410)=FALSE,AG1410&amp;AF1411,AG1410),"("&amp;AF1411)&amp;IF(AA1411=AA1412,IF(OR(AC1412=$AC$4:$AC1411)=FALSE,", ",""),") "),""))</f>
        <v/>
      </c>
      <c r="AH1411" s="10" t="str">
        <f>IF((ISBLANK(D1411)),"",IF(D1411=D1410,AH1410,"")&amp;IF(B1410&lt;&gt;B1411,((IF(ISBLANK(E1411),$D$3&amp;"Non-type material: "&amp;$D$3,$D$3&amp;INDEX('type-categories'!$A$2:$B$100,MATCH(E1411,'type-categories'!$A$2:$A$100,0),2)&amp;$D$3))),"")&amp;(IF(K1411&lt;&gt;K1410,$C$2&amp;K1411&amp;$K$3&amp;$C$2&amp;" ",(IF(B1411&lt;&gt;B1410,$C$2&amp;K1411&amp;$K$3&amp;$C$2&amp;" ",""))))&amp;(IF(L1411="","",((IF(L1411&lt;&gt;L1410,$D$2&amp;L1411&amp;$L$3&amp;$D$2&amp;" ",IF(B1411&lt;&gt;B1410,$D$2&amp;L1411&amp;$L$3&amp;$D$2&amp;" ",""))))))&amp;(IF(M1411="","",((IF(M1411&lt;&gt;M1410,$E$2&amp;M1411&amp;$E$2&amp;","&amp;" ",IF(B1411&lt;&gt;B1410,$E$2&amp;M1411&amp;$E$2&amp;",",""))))))&amp;(IF(N1411="","",IF(N1411&lt;&gt;N1410,N1411&amp;", ",IF(B1411&lt;&gt;B1410,N1411&amp;", ",""))))&amp;(IF(ISBLANK(O1411),"",(IF(O1411&lt;&gt;O1410,O1411&amp;", ",IF(B1411&lt;&gt;B1410,O1411&amp;", ","")))))&amp;(IF(ISBLANK(P1411),"",(IF(P1411&lt;&gt;P1410,P1411&amp;", ",IF(B1411&lt;&gt;B1410,P1411&amp;", ",IF(Z1411&lt;&gt;Z1410,P1411&amp;", ",""))))))&amp;(IF(ISBLANK(Q1411),"",(IF(Q1411&lt;&gt;Q1410,Q1411&amp;", ",IF(B1411&lt;&gt;B1410,Q1411&amp;", ",IF(Z1411&lt;&gt;Z1410,Q1411&amp;", ",""))))))&amp;(IF(ISBLANK(R1411),"",(IF(R1411&lt;&gt;R1410,R1411&amp;"m, ",IF(B1411&lt;&gt;B1410,R1411&amp;"m, ",IF(Z1411&lt;&gt;Z1410,R1411&amp;"m, ",""))))))&amp;IF(ISBLANK(S1411),"",(IF(B1411&lt;&gt;B1410,S1411&amp;", ",IF(S1411&lt;&gt;S1410,IF((Z1411=Z1410),"same locality "&amp;S1411&amp;", ",S1411&amp;", "),""))))&amp;(IF(ISBLANK(T1411),"",(IF(T1411&lt;&gt;T1410,IF(ISBLANK(F$2),T1411&amp;", ",T1411&amp;" "&amp;F$2&amp;", "),(IF(B1411&lt;&gt;B1410,IF(ISBLANK(F$2),T1411&amp;", ",T1411&amp;" "&amp;F$2&amp;", "),(IF(Z1411&lt;&gt;Z1410,IF(ISBLANK(F$2),T1411&amp;", ",T1411&amp;" "&amp;F$2&amp;", "),IF((U1411&lt;&gt;U1410)*($G$2="Y"),"same collector, ","")))))))))&amp;(IF(ISBLANK(U1411),"",(IF(U1411&lt;&gt;U1410,U1411&amp;", ",(IF(B1411&lt;&gt;B1410,U1411&amp;", ",IF(Z1411&lt;&gt;Z1410,U1411&amp;", ",(IF(T1411&lt;&gt;T1410,IF((T1411&lt;&gt;T1410)*($G$2="Y"),"same date, ", ""),IF((T1411=T1410)*(U1411=U1410)*(S1411&lt;&gt;S1410)*($G$2="Y"),"same collector and date, ", ""))))))))))&amp;(IF(ISBLANK(V1411),"",V1411&amp;", "))&amp;IF((AA1411&lt;&gt;AA1412)*($H$2="y"),AD1411&amp;AE1411,IF((AA1411&lt;&gt;AA1412)*($H$2="m"),AD1411&amp;AG1411,IF(($H$2&lt;&gt;"m")*($H$2&lt;&gt;"Y"),(IF(F1411=0,"",F1411&amp;" "&amp;$F$4&amp;" "))&amp;(IF(G1411=0,"",G1411&amp;" "&amp;$G$4&amp;" "))&amp;(IF(H1411=0,"",H1411&amp;" "&amp;H$4&amp;" "))&amp;(IF(I1411=0,"",I1411&amp;" "&amp;$I$4&amp;" "))&amp;(IF(J1411=0,"",J1411&amp;" "&amp;$J$4&amp;" "))&amp;IF((ISBLANK(C1411)),"","("&amp;C1411&amp;")"),"")))&amp;IF((B1411=B1412)*(K1411=K1412)*(L1411=L1412)*(M1411=M1412),IF(($H$2&lt;&gt;"m")*($H$2&lt;&gt;"Y"), ", ", IF((ISNUMBER(FIND(")",AE1411))), ", ", "")),IF((B1411=B1412)*(K1411=K1412)*(L1411=L1412),"; ",". ")))</f>
        <v/>
      </c>
      <c r="AI1411" s="1"/>
    </row>
    <row r="1412" spans="1:35" x14ac:dyDescent="0.25">
      <c r="A1412" s="3" t="str">
        <f t="shared" si="172"/>
        <v/>
      </c>
      <c r="B1412" s="53" t="str">
        <f t="shared" si="176"/>
        <v/>
      </c>
      <c r="C1412" s="57"/>
      <c r="D1412" s="57"/>
      <c r="E1412" s="57"/>
      <c r="F1412" s="57"/>
      <c r="G1412" s="57"/>
      <c r="H1412" s="57"/>
      <c r="I1412" s="57"/>
      <c r="J1412" s="57"/>
      <c r="K1412" s="57"/>
      <c r="L1412" s="57"/>
      <c r="M1412" s="54"/>
      <c r="N1412" s="57"/>
      <c r="O1412" s="58"/>
      <c r="P1412" s="58"/>
      <c r="Q1412" s="58"/>
      <c r="R1412" s="58"/>
      <c r="S1412" s="54"/>
      <c r="T1412" s="57"/>
      <c r="U1412" s="57"/>
      <c r="V1412" s="57"/>
      <c r="W1412" s="57"/>
      <c r="X1412" s="147" t="str">
        <f>IF(ISBLANK(D1412),"",IF('order-admin-units'!$I$1&lt;&gt;"y", "", IF((K1412="")*(ISBLANK(D1412)=FALSE), 'order-admin-units'!$B$1+1, VLOOKUP(K1412, ordercountry, 2))))</f>
        <v/>
      </c>
      <c r="Y1412" s="147" t="str">
        <f>IF(ISBLANK(D1412),"",IF('order-admin-units'!$I$1&lt;&gt;"y", "", IF(L1412="", 'order-admin-units'!$B$2+1, VLOOKUP(K1412&amp;"@"&amp;L1412, orderadmin, 2))))</f>
        <v/>
      </c>
      <c r="Z1412" s="147" t="str">
        <f t="shared" si="173"/>
        <v/>
      </c>
      <c r="AA1412" s="147" t="str">
        <f t="shared" si="174"/>
        <v/>
      </c>
      <c r="AB1412" s="147" t="str">
        <f t="shared" si="175"/>
        <v/>
      </c>
      <c r="AC1412" s="147" t="str">
        <f t="shared" si="169"/>
        <v/>
      </c>
      <c r="AD1412" s="11" t="str">
        <f t="shared" si="170"/>
        <v/>
      </c>
      <c r="AE1412" s="11" t="str">
        <f t="array" ref="AE1412">IF(ISBLANK(D1412),"",IF(OR($H$2="y",$H$2="m"),IF(AA1412=AA1411,IF(OR(AB1412=$AB$4:$AB1411)=FALSE,AE1411&amp;C1412,AE1411),"("&amp;C1412)&amp;IF(AA1412=AA1413,IF(OR(AB1413=$AB$4:$AB1412)=FALSE,", ",""),") "),""))</f>
        <v/>
      </c>
      <c r="AF1412" s="11" t="str">
        <f t="shared" si="171"/>
        <v/>
      </c>
      <c r="AG1412" s="11" t="str">
        <f t="array" ref="AG1412">IF(ISBLANK(D1412),"",IF(OR($H$2="y",$H$2="m"),IF(AA1412=AA1411,IF(OR(AC1412=$AC$4:$AC1411)=FALSE,AG1411&amp;AF1412,AG1411),"("&amp;AF1412)&amp;IF(AA1412=AA1413,IF(OR(AC1413=$AC$4:$AC1412)=FALSE,", ",""),") "),""))</f>
        <v/>
      </c>
      <c r="AH1412" s="10" t="str">
        <f>IF((ISBLANK(D1412)),"",IF(D1412=D1411,AH1411,"")&amp;IF(B1411&lt;&gt;B1412,((IF(ISBLANK(E1412),$D$3&amp;"Non-type material: "&amp;$D$3,$D$3&amp;INDEX('type-categories'!$A$2:$B$100,MATCH(E1412,'type-categories'!$A$2:$A$100,0),2)&amp;$D$3))),"")&amp;(IF(K1412&lt;&gt;K1411,$C$2&amp;K1412&amp;$K$3&amp;$C$2&amp;" ",(IF(B1412&lt;&gt;B1411,$C$2&amp;K1412&amp;$K$3&amp;$C$2&amp;" ",""))))&amp;(IF(L1412="","",((IF(L1412&lt;&gt;L1411,$D$2&amp;L1412&amp;$L$3&amp;$D$2&amp;" ",IF(B1412&lt;&gt;B1411,$D$2&amp;L1412&amp;$L$3&amp;$D$2&amp;" ",""))))))&amp;(IF(M1412="","",((IF(M1412&lt;&gt;M1411,$E$2&amp;M1412&amp;$E$2&amp;","&amp;" ",IF(B1412&lt;&gt;B1411,$E$2&amp;M1412&amp;$E$2&amp;",",""))))))&amp;(IF(N1412="","",IF(N1412&lt;&gt;N1411,N1412&amp;", ",IF(B1412&lt;&gt;B1411,N1412&amp;", ",""))))&amp;(IF(ISBLANK(O1412),"",(IF(O1412&lt;&gt;O1411,O1412&amp;", ",IF(B1412&lt;&gt;B1411,O1412&amp;", ","")))))&amp;(IF(ISBLANK(P1412),"",(IF(P1412&lt;&gt;P1411,P1412&amp;", ",IF(B1412&lt;&gt;B1411,P1412&amp;", ",IF(Z1412&lt;&gt;Z1411,P1412&amp;", ",""))))))&amp;(IF(ISBLANK(Q1412),"",(IF(Q1412&lt;&gt;Q1411,Q1412&amp;", ",IF(B1412&lt;&gt;B1411,Q1412&amp;", ",IF(Z1412&lt;&gt;Z1411,Q1412&amp;", ",""))))))&amp;(IF(ISBLANK(R1412),"",(IF(R1412&lt;&gt;R1411,R1412&amp;"m, ",IF(B1412&lt;&gt;B1411,R1412&amp;"m, ",IF(Z1412&lt;&gt;Z1411,R1412&amp;"m, ",""))))))&amp;IF(ISBLANK(S1412),"",(IF(B1412&lt;&gt;B1411,S1412&amp;", ",IF(S1412&lt;&gt;S1411,IF((Z1412=Z1411),"same locality "&amp;S1412&amp;", ",S1412&amp;", "),""))))&amp;(IF(ISBLANK(T1412),"",(IF(T1412&lt;&gt;T1411,IF(ISBLANK(F$2),T1412&amp;", ",T1412&amp;" "&amp;F$2&amp;", "),(IF(B1412&lt;&gt;B1411,IF(ISBLANK(F$2),T1412&amp;", ",T1412&amp;" "&amp;F$2&amp;", "),(IF(Z1412&lt;&gt;Z1411,IF(ISBLANK(F$2),T1412&amp;", ",T1412&amp;" "&amp;F$2&amp;", "),IF((U1412&lt;&gt;U1411)*($G$2="Y"),"same collector, ","")))))))))&amp;(IF(ISBLANK(U1412),"",(IF(U1412&lt;&gt;U1411,U1412&amp;", ",(IF(B1412&lt;&gt;B1411,U1412&amp;", ",IF(Z1412&lt;&gt;Z1411,U1412&amp;", ",(IF(T1412&lt;&gt;T1411,IF((T1412&lt;&gt;T1411)*($G$2="Y"),"same date, ", ""),IF((T1412=T1411)*(U1412=U1411)*(S1412&lt;&gt;S1411)*($G$2="Y"),"same collector and date, ", ""))))))))))&amp;(IF(ISBLANK(V1412),"",V1412&amp;", "))&amp;IF((AA1412&lt;&gt;AA1413)*($H$2="y"),AD1412&amp;AE1412,IF((AA1412&lt;&gt;AA1413)*($H$2="m"),AD1412&amp;AG1412,IF(($H$2&lt;&gt;"m")*($H$2&lt;&gt;"Y"),(IF(F1412=0,"",F1412&amp;" "&amp;$F$4&amp;" "))&amp;(IF(G1412=0,"",G1412&amp;" "&amp;$G$4&amp;" "))&amp;(IF(H1412=0,"",H1412&amp;" "&amp;H$4&amp;" "))&amp;(IF(I1412=0,"",I1412&amp;" "&amp;$I$4&amp;" "))&amp;(IF(J1412=0,"",J1412&amp;" "&amp;$J$4&amp;" "))&amp;IF((ISBLANK(C1412)),"","("&amp;C1412&amp;")"),"")))&amp;IF((B1412=B1413)*(K1412=K1413)*(L1412=L1413)*(M1412=M1413),IF(($H$2&lt;&gt;"m")*($H$2&lt;&gt;"Y"), ", ", IF((ISNUMBER(FIND(")",AE1412))), ", ", "")),IF((B1412=B1413)*(K1412=K1413)*(L1412=L1413),"; ",". ")))</f>
        <v/>
      </c>
      <c r="AI1412" s="1"/>
    </row>
    <row r="1413" spans="1:35" x14ac:dyDescent="0.25">
      <c r="A1413" s="3" t="str">
        <f t="shared" si="172"/>
        <v/>
      </c>
      <c r="B1413" s="53" t="str">
        <f t="shared" si="176"/>
        <v/>
      </c>
      <c r="C1413" s="57"/>
      <c r="D1413" s="57"/>
      <c r="E1413" s="57"/>
      <c r="F1413" s="57"/>
      <c r="G1413" s="57"/>
      <c r="H1413" s="57"/>
      <c r="I1413" s="57"/>
      <c r="J1413" s="57"/>
      <c r="K1413" s="57"/>
      <c r="L1413" s="57"/>
      <c r="M1413" s="54"/>
      <c r="N1413" s="57"/>
      <c r="O1413" s="58"/>
      <c r="P1413" s="58"/>
      <c r="Q1413" s="58"/>
      <c r="R1413" s="58"/>
      <c r="S1413" s="54"/>
      <c r="T1413" s="57"/>
      <c r="U1413" s="57"/>
      <c r="V1413" s="57"/>
      <c r="W1413" s="57"/>
      <c r="X1413" s="147" t="str">
        <f>IF(ISBLANK(D1413),"",IF('order-admin-units'!$I$1&lt;&gt;"y", "", IF((K1413="")*(ISBLANK(D1413)=FALSE), 'order-admin-units'!$B$1+1, VLOOKUP(K1413, ordercountry, 2))))</f>
        <v/>
      </c>
      <c r="Y1413" s="147" t="str">
        <f>IF(ISBLANK(D1413),"",IF('order-admin-units'!$I$1&lt;&gt;"y", "", IF(L1413="", 'order-admin-units'!$B$2+1, VLOOKUP(K1413&amp;"@"&amp;L1413, orderadmin, 2))))</f>
        <v/>
      </c>
      <c r="Z1413" s="147" t="str">
        <f t="shared" si="173"/>
        <v/>
      </c>
      <c r="AA1413" s="147" t="str">
        <f t="shared" si="174"/>
        <v/>
      </c>
      <c r="AB1413" s="147" t="str">
        <f t="shared" si="175"/>
        <v/>
      </c>
      <c r="AC1413" s="147" t="str">
        <f t="shared" ref="AC1413:AC1476" si="177">AA1413&amp;AF1413</f>
        <v/>
      </c>
      <c r="AD1413" s="11" t="str">
        <f t="shared" ref="AD1413:AD1476" si="178">IF(OR($H$2="y",$H$2="m"),IF(SUMIF($AA$5:$AA$2000,AA1413,$F$5:$F$2000)&lt;&gt;0,SUMIF($AA$5:$AA$2000,AA1413,$F$5:$F$2000)&amp;" "&amp;$F$4&amp;" ","")&amp;IF(SUMIF($AA$5:$AA$2000,AA1413,$G$5:$G$2000)&lt;&gt;0,SUMIF($AA$5:$AA$2000,AA1413,$G$5:$G$2000)&amp;" "&amp;$G$4&amp;" ","")&amp;IF(SUMIF($AA$5:$AA$2000,AA1413,$H$5:$H$2000)&lt;&gt;0,SUMIF($AA$5:$AA$2000,AA1413,$H$5:$H$2000)&amp;" "&amp;$H$4&amp;" ","")&amp;IF(SUMIF($AA$5:$AA$2000,AA1413,$I$5:$I$2000)&lt;&gt;0,SUMIF($AA$5:$AA$2000,AA1413,$I$5:$I$2000)&amp;" "&amp;$I$4&amp;" ","")&amp;IF(SUMIF($AA$5:$AA$2000,AA1413,$J$5:$J$2000)&lt;&gt;0,SUMIF($AA$5:$AA$2000,AA1413,$J$5:$J$2000)&amp;" "&amp;$J$4&amp;" ",""),"")</f>
        <v/>
      </c>
      <c r="AE1413" s="11" t="str">
        <f t="array" ref="AE1413">IF(ISBLANK(D1413),"",IF(OR($H$2="y",$H$2="m"),IF(AA1413=AA1412,IF(OR(AB1413=$AB$4:$AB1412)=FALSE,AE1412&amp;C1413,AE1412),"("&amp;C1413)&amp;IF(AA1413=AA1414,IF(OR(AB1414=$AB$4:$AB1413)=FALSE,", ",""),") "),""))</f>
        <v/>
      </c>
      <c r="AF1413" s="11" t="str">
        <f t="shared" ref="AF1413:AF1476" si="179">IF((ISBLANK(D1413)=FALSE)*OR($H$2="y",$H$2="m"),IFERROR(LEFT(C1413, FIND(" ",C1413)-1), C1413),"")</f>
        <v/>
      </c>
      <c r="AG1413" s="11" t="str">
        <f t="array" ref="AG1413">IF(ISBLANK(D1413),"",IF(OR($H$2="y",$H$2="m"),IF(AA1413=AA1412,IF(OR(AC1413=$AC$4:$AC1412)=FALSE,AG1412&amp;AF1413,AG1412),"("&amp;AF1413)&amp;IF(AA1413=AA1414,IF(OR(AC1414=$AC$4:$AC1413)=FALSE,", ",""),") "),""))</f>
        <v/>
      </c>
      <c r="AH1413" s="10" t="str">
        <f>IF((ISBLANK(D1413)),"",IF(D1413=D1412,AH1412,"")&amp;IF(B1412&lt;&gt;B1413,((IF(ISBLANK(E1413),$D$3&amp;"Non-type material: "&amp;$D$3,$D$3&amp;INDEX('type-categories'!$A$2:$B$100,MATCH(E1413,'type-categories'!$A$2:$A$100,0),2)&amp;$D$3))),"")&amp;(IF(K1413&lt;&gt;K1412,$C$2&amp;K1413&amp;$K$3&amp;$C$2&amp;" ",(IF(B1413&lt;&gt;B1412,$C$2&amp;K1413&amp;$K$3&amp;$C$2&amp;" ",""))))&amp;(IF(L1413="","",((IF(L1413&lt;&gt;L1412,$D$2&amp;L1413&amp;$L$3&amp;$D$2&amp;" ",IF(B1413&lt;&gt;B1412,$D$2&amp;L1413&amp;$L$3&amp;$D$2&amp;" ",""))))))&amp;(IF(M1413="","",((IF(M1413&lt;&gt;M1412,$E$2&amp;M1413&amp;$E$2&amp;","&amp;" ",IF(B1413&lt;&gt;B1412,$E$2&amp;M1413&amp;$E$2&amp;",",""))))))&amp;(IF(N1413="","",IF(N1413&lt;&gt;N1412,N1413&amp;", ",IF(B1413&lt;&gt;B1412,N1413&amp;", ",""))))&amp;(IF(ISBLANK(O1413),"",(IF(O1413&lt;&gt;O1412,O1413&amp;", ",IF(B1413&lt;&gt;B1412,O1413&amp;", ","")))))&amp;(IF(ISBLANK(P1413),"",(IF(P1413&lt;&gt;P1412,P1413&amp;", ",IF(B1413&lt;&gt;B1412,P1413&amp;", ",IF(Z1413&lt;&gt;Z1412,P1413&amp;", ",""))))))&amp;(IF(ISBLANK(Q1413),"",(IF(Q1413&lt;&gt;Q1412,Q1413&amp;", ",IF(B1413&lt;&gt;B1412,Q1413&amp;", ",IF(Z1413&lt;&gt;Z1412,Q1413&amp;", ",""))))))&amp;(IF(ISBLANK(R1413),"",(IF(R1413&lt;&gt;R1412,R1413&amp;"m, ",IF(B1413&lt;&gt;B1412,R1413&amp;"m, ",IF(Z1413&lt;&gt;Z1412,R1413&amp;"m, ",""))))))&amp;IF(ISBLANK(S1413),"",(IF(B1413&lt;&gt;B1412,S1413&amp;", ",IF(S1413&lt;&gt;S1412,IF((Z1413=Z1412),"same locality "&amp;S1413&amp;", ",S1413&amp;", "),""))))&amp;(IF(ISBLANK(T1413),"",(IF(T1413&lt;&gt;T1412,IF(ISBLANK(F$2),T1413&amp;", ",T1413&amp;" "&amp;F$2&amp;", "),(IF(B1413&lt;&gt;B1412,IF(ISBLANK(F$2),T1413&amp;", ",T1413&amp;" "&amp;F$2&amp;", "),(IF(Z1413&lt;&gt;Z1412,IF(ISBLANK(F$2),T1413&amp;", ",T1413&amp;" "&amp;F$2&amp;", "),IF((U1413&lt;&gt;U1412)*($G$2="Y"),"same collector, ","")))))))))&amp;(IF(ISBLANK(U1413),"",(IF(U1413&lt;&gt;U1412,U1413&amp;", ",(IF(B1413&lt;&gt;B1412,U1413&amp;", ",IF(Z1413&lt;&gt;Z1412,U1413&amp;", ",(IF(T1413&lt;&gt;T1412,IF((T1413&lt;&gt;T1412)*($G$2="Y"),"same date, ", ""),IF((T1413=T1412)*(U1413=U1412)*(S1413&lt;&gt;S1412)*($G$2="Y"),"same collector and date, ", ""))))))))))&amp;(IF(ISBLANK(V1413),"",V1413&amp;", "))&amp;IF((AA1413&lt;&gt;AA1414)*($H$2="y"),AD1413&amp;AE1413,IF((AA1413&lt;&gt;AA1414)*($H$2="m"),AD1413&amp;AG1413,IF(($H$2&lt;&gt;"m")*($H$2&lt;&gt;"Y"),(IF(F1413=0,"",F1413&amp;" "&amp;$F$4&amp;" "))&amp;(IF(G1413=0,"",G1413&amp;" "&amp;$G$4&amp;" "))&amp;(IF(H1413=0,"",H1413&amp;" "&amp;H$4&amp;" "))&amp;(IF(I1413=0,"",I1413&amp;" "&amp;$I$4&amp;" "))&amp;(IF(J1413=0,"",J1413&amp;" "&amp;$J$4&amp;" "))&amp;IF((ISBLANK(C1413)),"","("&amp;C1413&amp;")"),"")))&amp;IF((B1413=B1414)*(K1413=K1414)*(L1413=L1414)*(M1413=M1414),IF(($H$2&lt;&gt;"m")*($H$2&lt;&gt;"Y"), ", ", IF((ISNUMBER(FIND(")",AE1413))), ", ", "")),IF((B1413=B1414)*(K1413=K1414)*(L1413=L1414),"; ",". ")))</f>
        <v/>
      </c>
      <c r="AI1413" s="1"/>
    </row>
    <row r="1414" spans="1:35" x14ac:dyDescent="0.25">
      <c r="A1414" s="3" t="str">
        <f t="shared" ref="A1414:A1477" si="180">IF(ISBLANK(D1414),"",IF(D1414&lt;&gt;D1413, A1413+1, A1413))</f>
        <v/>
      </c>
      <c r="B1414" s="53" t="str">
        <f t="shared" si="176"/>
        <v/>
      </c>
      <c r="C1414" s="57"/>
      <c r="D1414" s="57"/>
      <c r="E1414" s="57"/>
      <c r="F1414" s="57"/>
      <c r="G1414" s="57"/>
      <c r="H1414" s="57"/>
      <c r="I1414" s="57"/>
      <c r="J1414" s="57"/>
      <c r="K1414" s="57"/>
      <c r="L1414" s="57"/>
      <c r="M1414" s="54"/>
      <c r="N1414" s="57"/>
      <c r="O1414" s="58"/>
      <c r="P1414" s="58"/>
      <c r="Q1414" s="58"/>
      <c r="R1414" s="58"/>
      <c r="S1414" s="54"/>
      <c r="T1414" s="57"/>
      <c r="U1414" s="57"/>
      <c r="V1414" s="57"/>
      <c r="W1414" s="57"/>
      <c r="X1414" s="147" t="str">
        <f>IF(ISBLANK(D1414),"",IF('order-admin-units'!$I$1&lt;&gt;"y", "", IF((K1414="")*(ISBLANK(D1414)=FALSE), 'order-admin-units'!$B$1+1, VLOOKUP(K1414, ordercountry, 2))))</f>
        <v/>
      </c>
      <c r="Y1414" s="147" t="str">
        <f>IF(ISBLANK(D1414),"",IF('order-admin-units'!$I$1&lt;&gt;"y", "", IF(L1414="", 'order-admin-units'!$B$2+1, VLOOKUP(K1414&amp;"@"&amp;L1414, orderadmin, 2))))</f>
        <v/>
      </c>
      <c r="Z1414" s="147" t="str">
        <f t="shared" ref="Z1414:Z1477" si="181">K1414&amp;L1414&amp;M1414&amp;N1414&amp;O1414</f>
        <v/>
      </c>
      <c r="AA1414" s="147" t="str">
        <f t="shared" ref="AA1414:AA1477" si="182">B1414&amp;K1414&amp;L1414&amp;M1414&amp;N1414&amp;O1414&amp;P1414&amp;Q1414&amp;R1414&amp;S1414&amp;T1414&amp;U1414</f>
        <v/>
      </c>
      <c r="AB1414" s="147" t="str">
        <f t="shared" ref="AB1414:AB1477" si="183">AA1414&amp;C1414</f>
        <v/>
      </c>
      <c r="AC1414" s="147" t="str">
        <f t="shared" si="177"/>
        <v/>
      </c>
      <c r="AD1414" s="11" t="str">
        <f t="shared" si="178"/>
        <v/>
      </c>
      <c r="AE1414" s="11" t="str">
        <f t="array" ref="AE1414">IF(ISBLANK(D1414),"",IF(OR($H$2="y",$H$2="m"),IF(AA1414=AA1413,IF(OR(AB1414=$AB$4:$AB1413)=FALSE,AE1413&amp;C1414,AE1413),"("&amp;C1414)&amp;IF(AA1414=AA1415,IF(OR(AB1415=$AB$4:$AB1414)=FALSE,", ",""),") "),""))</f>
        <v/>
      </c>
      <c r="AF1414" s="11" t="str">
        <f t="shared" si="179"/>
        <v/>
      </c>
      <c r="AG1414" s="11" t="str">
        <f t="array" ref="AG1414">IF(ISBLANK(D1414),"",IF(OR($H$2="y",$H$2="m"),IF(AA1414=AA1413,IF(OR(AC1414=$AC$4:$AC1413)=FALSE,AG1413&amp;AF1414,AG1413),"("&amp;AF1414)&amp;IF(AA1414=AA1415,IF(OR(AC1415=$AC$4:$AC1414)=FALSE,", ",""),") "),""))</f>
        <v/>
      </c>
      <c r="AH1414" s="10" t="str">
        <f>IF((ISBLANK(D1414)),"",IF(D1414=D1413,AH1413,"")&amp;IF(B1413&lt;&gt;B1414,((IF(ISBLANK(E1414),$D$3&amp;"Non-type material: "&amp;$D$3,$D$3&amp;INDEX('type-categories'!$A$2:$B$100,MATCH(E1414,'type-categories'!$A$2:$A$100,0),2)&amp;$D$3))),"")&amp;(IF(K1414&lt;&gt;K1413,$C$2&amp;K1414&amp;$K$3&amp;$C$2&amp;" ",(IF(B1414&lt;&gt;B1413,$C$2&amp;K1414&amp;$K$3&amp;$C$2&amp;" ",""))))&amp;(IF(L1414="","",((IF(L1414&lt;&gt;L1413,$D$2&amp;L1414&amp;$L$3&amp;$D$2&amp;" ",IF(B1414&lt;&gt;B1413,$D$2&amp;L1414&amp;$L$3&amp;$D$2&amp;" ",""))))))&amp;(IF(M1414="","",((IF(M1414&lt;&gt;M1413,$E$2&amp;M1414&amp;$E$2&amp;","&amp;" ",IF(B1414&lt;&gt;B1413,$E$2&amp;M1414&amp;$E$2&amp;",",""))))))&amp;(IF(N1414="","",IF(N1414&lt;&gt;N1413,N1414&amp;", ",IF(B1414&lt;&gt;B1413,N1414&amp;", ",""))))&amp;(IF(ISBLANK(O1414),"",(IF(O1414&lt;&gt;O1413,O1414&amp;", ",IF(B1414&lt;&gt;B1413,O1414&amp;", ","")))))&amp;(IF(ISBLANK(P1414),"",(IF(P1414&lt;&gt;P1413,P1414&amp;", ",IF(B1414&lt;&gt;B1413,P1414&amp;", ",IF(Z1414&lt;&gt;Z1413,P1414&amp;", ",""))))))&amp;(IF(ISBLANK(Q1414),"",(IF(Q1414&lt;&gt;Q1413,Q1414&amp;", ",IF(B1414&lt;&gt;B1413,Q1414&amp;", ",IF(Z1414&lt;&gt;Z1413,Q1414&amp;", ",""))))))&amp;(IF(ISBLANK(R1414),"",(IF(R1414&lt;&gt;R1413,R1414&amp;"m, ",IF(B1414&lt;&gt;B1413,R1414&amp;"m, ",IF(Z1414&lt;&gt;Z1413,R1414&amp;"m, ",""))))))&amp;IF(ISBLANK(S1414),"",(IF(B1414&lt;&gt;B1413,S1414&amp;", ",IF(S1414&lt;&gt;S1413,IF((Z1414=Z1413),"same locality "&amp;S1414&amp;", ",S1414&amp;", "),""))))&amp;(IF(ISBLANK(T1414),"",(IF(T1414&lt;&gt;T1413,IF(ISBLANK(F$2),T1414&amp;", ",T1414&amp;" "&amp;F$2&amp;", "),(IF(B1414&lt;&gt;B1413,IF(ISBLANK(F$2),T1414&amp;", ",T1414&amp;" "&amp;F$2&amp;", "),(IF(Z1414&lt;&gt;Z1413,IF(ISBLANK(F$2),T1414&amp;", ",T1414&amp;" "&amp;F$2&amp;", "),IF((U1414&lt;&gt;U1413)*($G$2="Y"),"same collector, ","")))))))))&amp;(IF(ISBLANK(U1414),"",(IF(U1414&lt;&gt;U1413,U1414&amp;", ",(IF(B1414&lt;&gt;B1413,U1414&amp;", ",IF(Z1414&lt;&gt;Z1413,U1414&amp;", ",(IF(T1414&lt;&gt;T1413,IF((T1414&lt;&gt;T1413)*($G$2="Y"),"same date, ", ""),IF((T1414=T1413)*(U1414=U1413)*(S1414&lt;&gt;S1413)*($G$2="Y"),"same collector and date, ", ""))))))))))&amp;(IF(ISBLANK(V1414),"",V1414&amp;", "))&amp;IF((AA1414&lt;&gt;AA1415)*($H$2="y"),AD1414&amp;AE1414,IF((AA1414&lt;&gt;AA1415)*($H$2="m"),AD1414&amp;AG1414,IF(($H$2&lt;&gt;"m")*($H$2&lt;&gt;"Y"),(IF(F1414=0,"",F1414&amp;" "&amp;$F$4&amp;" "))&amp;(IF(G1414=0,"",G1414&amp;" "&amp;$G$4&amp;" "))&amp;(IF(H1414=0,"",H1414&amp;" "&amp;H$4&amp;" "))&amp;(IF(I1414=0,"",I1414&amp;" "&amp;$I$4&amp;" "))&amp;(IF(J1414=0,"",J1414&amp;" "&amp;$J$4&amp;" "))&amp;IF((ISBLANK(C1414)),"","("&amp;C1414&amp;")"),"")))&amp;IF((B1414=B1415)*(K1414=K1415)*(L1414=L1415)*(M1414=M1415),IF(($H$2&lt;&gt;"m")*($H$2&lt;&gt;"Y"), ", ", IF((ISNUMBER(FIND(")",AE1414))), ", ", "")),IF((B1414=B1415)*(K1414=K1415)*(L1414=L1415),"; ",". ")))</f>
        <v/>
      </c>
      <c r="AI1414" s="1"/>
    </row>
    <row r="1415" spans="1:35" x14ac:dyDescent="0.25">
      <c r="A1415" s="3" t="str">
        <f t="shared" si="180"/>
        <v/>
      </c>
      <c r="B1415" s="53" t="str">
        <f t="shared" si="176"/>
        <v/>
      </c>
      <c r="C1415" s="57"/>
      <c r="D1415" s="57"/>
      <c r="E1415" s="57"/>
      <c r="F1415" s="57"/>
      <c r="G1415" s="57"/>
      <c r="H1415" s="57"/>
      <c r="I1415" s="57"/>
      <c r="J1415" s="57"/>
      <c r="K1415" s="57"/>
      <c r="L1415" s="57"/>
      <c r="M1415" s="54"/>
      <c r="N1415" s="57"/>
      <c r="O1415" s="58"/>
      <c r="P1415" s="58"/>
      <c r="Q1415" s="58"/>
      <c r="R1415" s="58"/>
      <c r="S1415" s="54"/>
      <c r="T1415" s="57"/>
      <c r="U1415" s="57"/>
      <c r="V1415" s="57"/>
      <c r="W1415" s="57"/>
      <c r="X1415" s="147" t="str">
        <f>IF(ISBLANK(D1415),"",IF('order-admin-units'!$I$1&lt;&gt;"y", "", IF((K1415="")*(ISBLANK(D1415)=FALSE), 'order-admin-units'!$B$1+1, VLOOKUP(K1415, ordercountry, 2))))</f>
        <v/>
      </c>
      <c r="Y1415" s="147" t="str">
        <f>IF(ISBLANK(D1415),"",IF('order-admin-units'!$I$1&lt;&gt;"y", "", IF(L1415="", 'order-admin-units'!$B$2+1, VLOOKUP(K1415&amp;"@"&amp;L1415, orderadmin, 2))))</f>
        <v/>
      </c>
      <c r="Z1415" s="147" t="str">
        <f t="shared" si="181"/>
        <v/>
      </c>
      <c r="AA1415" s="147" t="str">
        <f t="shared" si="182"/>
        <v/>
      </c>
      <c r="AB1415" s="147" t="str">
        <f t="shared" si="183"/>
        <v/>
      </c>
      <c r="AC1415" s="147" t="str">
        <f t="shared" si="177"/>
        <v/>
      </c>
      <c r="AD1415" s="11" t="str">
        <f t="shared" si="178"/>
        <v/>
      </c>
      <c r="AE1415" s="11" t="str">
        <f t="array" ref="AE1415">IF(ISBLANK(D1415),"",IF(OR($H$2="y",$H$2="m"),IF(AA1415=AA1414,IF(OR(AB1415=$AB$4:$AB1414)=FALSE,AE1414&amp;C1415,AE1414),"("&amp;C1415)&amp;IF(AA1415=AA1416,IF(OR(AB1416=$AB$4:$AB1415)=FALSE,", ",""),") "),""))</f>
        <v/>
      </c>
      <c r="AF1415" s="11" t="str">
        <f t="shared" si="179"/>
        <v/>
      </c>
      <c r="AG1415" s="11" t="str">
        <f t="array" ref="AG1415">IF(ISBLANK(D1415),"",IF(OR($H$2="y",$H$2="m"),IF(AA1415=AA1414,IF(OR(AC1415=$AC$4:$AC1414)=FALSE,AG1414&amp;AF1415,AG1414),"("&amp;AF1415)&amp;IF(AA1415=AA1416,IF(OR(AC1416=$AC$4:$AC1415)=FALSE,", ",""),") "),""))</f>
        <v/>
      </c>
      <c r="AH1415" s="10" t="str">
        <f>IF((ISBLANK(D1415)),"",IF(D1415=D1414,AH1414,"")&amp;IF(B1414&lt;&gt;B1415,((IF(ISBLANK(E1415),$D$3&amp;"Non-type material: "&amp;$D$3,$D$3&amp;INDEX('type-categories'!$A$2:$B$100,MATCH(E1415,'type-categories'!$A$2:$A$100,0),2)&amp;$D$3))),"")&amp;(IF(K1415&lt;&gt;K1414,$C$2&amp;K1415&amp;$K$3&amp;$C$2&amp;" ",(IF(B1415&lt;&gt;B1414,$C$2&amp;K1415&amp;$K$3&amp;$C$2&amp;" ",""))))&amp;(IF(L1415="","",((IF(L1415&lt;&gt;L1414,$D$2&amp;L1415&amp;$L$3&amp;$D$2&amp;" ",IF(B1415&lt;&gt;B1414,$D$2&amp;L1415&amp;$L$3&amp;$D$2&amp;" ",""))))))&amp;(IF(M1415="","",((IF(M1415&lt;&gt;M1414,$E$2&amp;M1415&amp;$E$2&amp;","&amp;" ",IF(B1415&lt;&gt;B1414,$E$2&amp;M1415&amp;$E$2&amp;",",""))))))&amp;(IF(N1415="","",IF(N1415&lt;&gt;N1414,N1415&amp;", ",IF(B1415&lt;&gt;B1414,N1415&amp;", ",""))))&amp;(IF(ISBLANK(O1415),"",(IF(O1415&lt;&gt;O1414,O1415&amp;", ",IF(B1415&lt;&gt;B1414,O1415&amp;", ","")))))&amp;(IF(ISBLANK(P1415),"",(IF(P1415&lt;&gt;P1414,P1415&amp;", ",IF(B1415&lt;&gt;B1414,P1415&amp;", ",IF(Z1415&lt;&gt;Z1414,P1415&amp;", ",""))))))&amp;(IF(ISBLANK(Q1415),"",(IF(Q1415&lt;&gt;Q1414,Q1415&amp;", ",IF(B1415&lt;&gt;B1414,Q1415&amp;", ",IF(Z1415&lt;&gt;Z1414,Q1415&amp;", ",""))))))&amp;(IF(ISBLANK(R1415),"",(IF(R1415&lt;&gt;R1414,R1415&amp;"m, ",IF(B1415&lt;&gt;B1414,R1415&amp;"m, ",IF(Z1415&lt;&gt;Z1414,R1415&amp;"m, ",""))))))&amp;IF(ISBLANK(S1415),"",(IF(B1415&lt;&gt;B1414,S1415&amp;", ",IF(S1415&lt;&gt;S1414,IF((Z1415=Z1414),"same locality "&amp;S1415&amp;", ",S1415&amp;", "),""))))&amp;(IF(ISBLANK(T1415),"",(IF(T1415&lt;&gt;T1414,IF(ISBLANK(F$2),T1415&amp;", ",T1415&amp;" "&amp;F$2&amp;", "),(IF(B1415&lt;&gt;B1414,IF(ISBLANK(F$2),T1415&amp;", ",T1415&amp;" "&amp;F$2&amp;", "),(IF(Z1415&lt;&gt;Z1414,IF(ISBLANK(F$2),T1415&amp;", ",T1415&amp;" "&amp;F$2&amp;", "),IF((U1415&lt;&gt;U1414)*($G$2="Y"),"same collector, ","")))))))))&amp;(IF(ISBLANK(U1415),"",(IF(U1415&lt;&gt;U1414,U1415&amp;", ",(IF(B1415&lt;&gt;B1414,U1415&amp;", ",IF(Z1415&lt;&gt;Z1414,U1415&amp;", ",(IF(T1415&lt;&gt;T1414,IF((T1415&lt;&gt;T1414)*($G$2="Y"),"same date, ", ""),IF((T1415=T1414)*(U1415=U1414)*(S1415&lt;&gt;S1414)*($G$2="Y"),"same collector and date, ", ""))))))))))&amp;(IF(ISBLANK(V1415),"",V1415&amp;", "))&amp;IF((AA1415&lt;&gt;AA1416)*($H$2="y"),AD1415&amp;AE1415,IF((AA1415&lt;&gt;AA1416)*($H$2="m"),AD1415&amp;AG1415,IF(($H$2&lt;&gt;"m")*($H$2&lt;&gt;"Y"),(IF(F1415=0,"",F1415&amp;" "&amp;$F$4&amp;" "))&amp;(IF(G1415=0,"",G1415&amp;" "&amp;$G$4&amp;" "))&amp;(IF(H1415=0,"",H1415&amp;" "&amp;H$4&amp;" "))&amp;(IF(I1415=0,"",I1415&amp;" "&amp;$I$4&amp;" "))&amp;(IF(J1415=0,"",J1415&amp;" "&amp;$J$4&amp;" "))&amp;IF((ISBLANK(C1415)),"","("&amp;C1415&amp;")"),"")))&amp;IF((B1415=B1416)*(K1415=K1416)*(L1415=L1416)*(M1415=M1416),IF(($H$2&lt;&gt;"m")*($H$2&lt;&gt;"Y"), ", ", IF((ISNUMBER(FIND(")",AE1415))), ", ", "")),IF((B1415=B1416)*(K1415=K1416)*(L1415=L1416),"; ",". ")))</f>
        <v/>
      </c>
      <c r="AI1415" s="1"/>
    </row>
    <row r="1416" spans="1:35" x14ac:dyDescent="0.25">
      <c r="A1416" s="3" t="str">
        <f t="shared" si="180"/>
        <v/>
      </c>
      <c r="B1416" s="53" t="str">
        <f t="shared" si="176"/>
        <v/>
      </c>
      <c r="C1416" s="57"/>
      <c r="D1416" s="57"/>
      <c r="E1416" s="57"/>
      <c r="F1416" s="57"/>
      <c r="G1416" s="57"/>
      <c r="H1416" s="57"/>
      <c r="I1416" s="57"/>
      <c r="J1416" s="57"/>
      <c r="K1416" s="57"/>
      <c r="L1416" s="57"/>
      <c r="M1416" s="54"/>
      <c r="N1416" s="57"/>
      <c r="O1416" s="58"/>
      <c r="P1416" s="58"/>
      <c r="Q1416" s="58"/>
      <c r="R1416" s="58"/>
      <c r="S1416" s="54"/>
      <c r="T1416" s="57"/>
      <c r="U1416" s="57"/>
      <c r="V1416" s="57"/>
      <c r="W1416" s="57"/>
      <c r="X1416" s="147" t="str">
        <f>IF(ISBLANK(D1416),"",IF('order-admin-units'!$I$1&lt;&gt;"y", "", IF((K1416="")*(ISBLANK(D1416)=FALSE), 'order-admin-units'!$B$1+1, VLOOKUP(K1416, ordercountry, 2))))</f>
        <v/>
      </c>
      <c r="Y1416" s="147" t="str">
        <f>IF(ISBLANK(D1416),"",IF('order-admin-units'!$I$1&lt;&gt;"y", "", IF(L1416="", 'order-admin-units'!$B$2+1, VLOOKUP(K1416&amp;"@"&amp;L1416, orderadmin, 2))))</f>
        <v/>
      </c>
      <c r="Z1416" s="147" t="str">
        <f t="shared" si="181"/>
        <v/>
      </c>
      <c r="AA1416" s="147" t="str">
        <f t="shared" si="182"/>
        <v/>
      </c>
      <c r="AB1416" s="147" t="str">
        <f t="shared" si="183"/>
        <v/>
      </c>
      <c r="AC1416" s="147" t="str">
        <f t="shared" si="177"/>
        <v/>
      </c>
      <c r="AD1416" s="11" t="str">
        <f t="shared" si="178"/>
        <v/>
      </c>
      <c r="AE1416" s="11" t="str">
        <f t="array" ref="AE1416">IF(ISBLANK(D1416),"",IF(OR($H$2="y",$H$2="m"),IF(AA1416=AA1415,IF(OR(AB1416=$AB$4:$AB1415)=FALSE,AE1415&amp;C1416,AE1415),"("&amp;C1416)&amp;IF(AA1416=AA1417,IF(OR(AB1417=$AB$4:$AB1416)=FALSE,", ",""),") "),""))</f>
        <v/>
      </c>
      <c r="AF1416" s="11" t="str">
        <f t="shared" si="179"/>
        <v/>
      </c>
      <c r="AG1416" s="11" t="str">
        <f t="array" ref="AG1416">IF(ISBLANK(D1416),"",IF(OR($H$2="y",$H$2="m"),IF(AA1416=AA1415,IF(OR(AC1416=$AC$4:$AC1415)=FALSE,AG1415&amp;AF1416,AG1415),"("&amp;AF1416)&amp;IF(AA1416=AA1417,IF(OR(AC1417=$AC$4:$AC1416)=FALSE,", ",""),") "),""))</f>
        <v/>
      </c>
      <c r="AH1416" s="10" t="str">
        <f>IF((ISBLANK(D1416)),"",IF(D1416=D1415,AH1415,"")&amp;IF(B1415&lt;&gt;B1416,((IF(ISBLANK(E1416),$D$3&amp;"Non-type material: "&amp;$D$3,$D$3&amp;INDEX('type-categories'!$A$2:$B$100,MATCH(E1416,'type-categories'!$A$2:$A$100,0),2)&amp;$D$3))),"")&amp;(IF(K1416&lt;&gt;K1415,$C$2&amp;K1416&amp;$K$3&amp;$C$2&amp;" ",(IF(B1416&lt;&gt;B1415,$C$2&amp;K1416&amp;$K$3&amp;$C$2&amp;" ",""))))&amp;(IF(L1416="","",((IF(L1416&lt;&gt;L1415,$D$2&amp;L1416&amp;$L$3&amp;$D$2&amp;" ",IF(B1416&lt;&gt;B1415,$D$2&amp;L1416&amp;$L$3&amp;$D$2&amp;" ",""))))))&amp;(IF(M1416="","",((IF(M1416&lt;&gt;M1415,$E$2&amp;M1416&amp;$E$2&amp;","&amp;" ",IF(B1416&lt;&gt;B1415,$E$2&amp;M1416&amp;$E$2&amp;",",""))))))&amp;(IF(N1416="","",IF(N1416&lt;&gt;N1415,N1416&amp;", ",IF(B1416&lt;&gt;B1415,N1416&amp;", ",""))))&amp;(IF(ISBLANK(O1416),"",(IF(O1416&lt;&gt;O1415,O1416&amp;", ",IF(B1416&lt;&gt;B1415,O1416&amp;", ","")))))&amp;(IF(ISBLANK(P1416),"",(IF(P1416&lt;&gt;P1415,P1416&amp;", ",IF(B1416&lt;&gt;B1415,P1416&amp;", ",IF(Z1416&lt;&gt;Z1415,P1416&amp;", ",""))))))&amp;(IF(ISBLANK(Q1416),"",(IF(Q1416&lt;&gt;Q1415,Q1416&amp;", ",IF(B1416&lt;&gt;B1415,Q1416&amp;", ",IF(Z1416&lt;&gt;Z1415,Q1416&amp;", ",""))))))&amp;(IF(ISBLANK(R1416),"",(IF(R1416&lt;&gt;R1415,R1416&amp;"m, ",IF(B1416&lt;&gt;B1415,R1416&amp;"m, ",IF(Z1416&lt;&gt;Z1415,R1416&amp;"m, ",""))))))&amp;IF(ISBLANK(S1416),"",(IF(B1416&lt;&gt;B1415,S1416&amp;", ",IF(S1416&lt;&gt;S1415,IF((Z1416=Z1415),"same locality "&amp;S1416&amp;", ",S1416&amp;", "),""))))&amp;(IF(ISBLANK(T1416),"",(IF(T1416&lt;&gt;T1415,IF(ISBLANK(F$2),T1416&amp;", ",T1416&amp;" "&amp;F$2&amp;", "),(IF(B1416&lt;&gt;B1415,IF(ISBLANK(F$2),T1416&amp;", ",T1416&amp;" "&amp;F$2&amp;", "),(IF(Z1416&lt;&gt;Z1415,IF(ISBLANK(F$2),T1416&amp;", ",T1416&amp;" "&amp;F$2&amp;", "),IF((U1416&lt;&gt;U1415)*($G$2="Y"),"same collector, ","")))))))))&amp;(IF(ISBLANK(U1416),"",(IF(U1416&lt;&gt;U1415,U1416&amp;", ",(IF(B1416&lt;&gt;B1415,U1416&amp;", ",IF(Z1416&lt;&gt;Z1415,U1416&amp;", ",(IF(T1416&lt;&gt;T1415,IF((T1416&lt;&gt;T1415)*($G$2="Y"),"same date, ", ""),IF((T1416=T1415)*(U1416=U1415)*(S1416&lt;&gt;S1415)*($G$2="Y"),"same collector and date, ", ""))))))))))&amp;(IF(ISBLANK(V1416),"",V1416&amp;", "))&amp;IF((AA1416&lt;&gt;AA1417)*($H$2="y"),AD1416&amp;AE1416,IF((AA1416&lt;&gt;AA1417)*($H$2="m"),AD1416&amp;AG1416,IF(($H$2&lt;&gt;"m")*($H$2&lt;&gt;"Y"),(IF(F1416=0,"",F1416&amp;" "&amp;$F$4&amp;" "))&amp;(IF(G1416=0,"",G1416&amp;" "&amp;$G$4&amp;" "))&amp;(IF(H1416=0,"",H1416&amp;" "&amp;H$4&amp;" "))&amp;(IF(I1416=0,"",I1416&amp;" "&amp;$I$4&amp;" "))&amp;(IF(J1416=0,"",J1416&amp;" "&amp;$J$4&amp;" "))&amp;IF((ISBLANK(C1416)),"","("&amp;C1416&amp;")"),"")))&amp;IF((B1416=B1417)*(K1416=K1417)*(L1416=L1417)*(M1416=M1417),IF(($H$2&lt;&gt;"m")*($H$2&lt;&gt;"Y"), ", ", IF((ISNUMBER(FIND(")",AE1416))), ", ", "")),IF((B1416=B1417)*(K1416=K1417)*(L1416=L1417),"; ",". ")))</f>
        <v/>
      </c>
      <c r="AI1416" s="1"/>
    </row>
    <row r="1417" spans="1:35" x14ac:dyDescent="0.25">
      <c r="A1417" s="3" t="str">
        <f t="shared" si="180"/>
        <v/>
      </c>
      <c r="B1417" s="53" t="str">
        <f t="shared" ref="B1417:B1480" si="184">D1417&amp;E1417</f>
        <v/>
      </c>
      <c r="C1417" s="57"/>
      <c r="D1417" s="57"/>
      <c r="E1417" s="57"/>
      <c r="F1417" s="57"/>
      <c r="G1417" s="57"/>
      <c r="H1417" s="57"/>
      <c r="I1417" s="57"/>
      <c r="J1417" s="57"/>
      <c r="K1417" s="57"/>
      <c r="L1417" s="57"/>
      <c r="M1417" s="54"/>
      <c r="N1417" s="57"/>
      <c r="O1417" s="58"/>
      <c r="P1417" s="58"/>
      <c r="Q1417" s="58"/>
      <c r="R1417" s="58"/>
      <c r="S1417" s="54"/>
      <c r="T1417" s="57"/>
      <c r="U1417" s="57"/>
      <c r="V1417" s="57"/>
      <c r="W1417" s="57"/>
      <c r="X1417" s="147" t="str">
        <f>IF(ISBLANK(D1417),"",IF('order-admin-units'!$I$1&lt;&gt;"y", "", IF((K1417="")*(ISBLANK(D1417)=FALSE), 'order-admin-units'!$B$1+1, VLOOKUP(K1417, ordercountry, 2))))</f>
        <v/>
      </c>
      <c r="Y1417" s="147" t="str">
        <f>IF(ISBLANK(D1417),"",IF('order-admin-units'!$I$1&lt;&gt;"y", "", IF(L1417="", 'order-admin-units'!$B$2+1, VLOOKUP(K1417&amp;"@"&amp;L1417, orderadmin, 2))))</f>
        <v/>
      </c>
      <c r="Z1417" s="147" t="str">
        <f t="shared" si="181"/>
        <v/>
      </c>
      <c r="AA1417" s="147" t="str">
        <f t="shared" si="182"/>
        <v/>
      </c>
      <c r="AB1417" s="147" t="str">
        <f t="shared" si="183"/>
        <v/>
      </c>
      <c r="AC1417" s="147" t="str">
        <f t="shared" si="177"/>
        <v/>
      </c>
      <c r="AD1417" s="11" t="str">
        <f t="shared" si="178"/>
        <v/>
      </c>
      <c r="AE1417" s="11" t="str">
        <f t="array" ref="AE1417">IF(ISBLANK(D1417),"",IF(OR($H$2="y",$H$2="m"),IF(AA1417=AA1416,IF(OR(AB1417=$AB$4:$AB1416)=FALSE,AE1416&amp;C1417,AE1416),"("&amp;C1417)&amp;IF(AA1417=AA1418,IF(OR(AB1418=$AB$4:$AB1417)=FALSE,", ",""),") "),""))</f>
        <v/>
      </c>
      <c r="AF1417" s="11" t="str">
        <f t="shared" si="179"/>
        <v/>
      </c>
      <c r="AG1417" s="11" t="str">
        <f t="array" ref="AG1417">IF(ISBLANK(D1417),"",IF(OR($H$2="y",$H$2="m"),IF(AA1417=AA1416,IF(OR(AC1417=$AC$4:$AC1416)=FALSE,AG1416&amp;AF1417,AG1416),"("&amp;AF1417)&amp;IF(AA1417=AA1418,IF(OR(AC1418=$AC$4:$AC1417)=FALSE,", ",""),") "),""))</f>
        <v/>
      </c>
      <c r="AH1417" s="10" t="str">
        <f>IF((ISBLANK(D1417)),"",IF(D1417=D1416,AH1416,"")&amp;IF(B1416&lt;&gt;B1417,((IF(ISBLANK(E1417),$D$3&amp;"Non-type material: "&amp;$D$3,$D$3&amp;INDEX('type-categories'!$A$2:$B$100,MATCH(E1417,'type-categories'!$A$2:$A$100,0),2)&amp;$D$3))),"")&amp;(IF(K1417&lt;&gt;K1416,$C$2&amp;K1417&amp;$K$3&amp;$C$2&amp;" ",(IF(B1417&lt;&gt;B1416,$C$2&amp;K1417&amp;$K$3&amp;$C$2&amp;" ",""))))&amp;(IF(L1417="","",((IF(L1417&lt;&gt;L1416,$D$2&amp;L1417&amp;$L$3&amp;$D$2&amp;" ",IF(B1417&lt;&gt;B1416,$D$2&amp;L1417&amp;$L$3&amp;$D$2&amp;" ",""))))))&amp;(IF(M1417="","",((IF(M1417&lt;&gt;M1416,$E$2&amp;M1417&amp;$E$2&amp;","&amp;" ",IF(B1417&lt;&gt;B1416,$E$2&amp;M1417&amp;$E$2&amp;",",""))))))&amp;(IF(N1417="","",IF(N1417&lt;&gt;N1416,N1417&amp;", ",IF(B1417&lt;&gt;B1416,N1417&amp;", ",""))))&amp;(IF(ISBLANK(O1417),"",(IF(O1417&lt;&gt;O1416,O1417&amp;", ",IF(B1417&lt;&gt;B1416,O1417&amp;", ","")))))&amp;(IF(ISBLANK(P1417),"",(IF(P1417&lt;&gt;P1416,P1417&amp;", ",IF(B1417&lt;&gt;B1416,P1417&amp;", ",IF(Z1417&lt;&gt;Z1416,P1417&amp;", ",""))))))&amp;(IF(ISBLANK(Q1417),"",(IF(Q1417&lt;&gt;Q1416,Q1417&amp;", ",IF(B1417&lt;&gt;B1416,Q1417&amp;", ",IF(Z1417&lt;&gt;Z1416,Q1417&amp;", ",""))))))&amp;(IF(ISBLANK(R1417),"",(IF(R1417&lt;&gt;R1416,R1417&amp;"m, ",IF(B1417&lt;&gt;B1416,R1417&amp;"m, ",IF(Z1417&lt;&gt;Z1416,R1417&amp;"m, ",""))))))&amp;IF(ISBLANK(S1417),"",(IF(B1417&lt;&gt;B1416,S1417&amp;", ",IF(S1417&lt;&gt;S1416,IF((Z1417=Z1416),"same locality "&amp;S1417&amp;", ",S1417&amp;", "),""))))&amp;(IF(ISBLANK(T1417),"",(IF(T1417&lt;&gt;T1416,IF(ISBLANK(F$2),T1417&amp;", ",T1417&amp;" "&amp;F$2&amp;", "),(IF(B1417&lt;&gt;B1416,IF(ISBLANK(F$2),T1417&amp;", ",T1417&amp;" "&amp;F$2&amp;", "),(IF(Z1417&lt;&gt;Z1416,IF(ISBLANK(F$2),T1417&amp;", ",T1417&amp;" "&amp;F$2&amp;", "),IF((U1417&lt;&gt;U1416)*($G$2="Y"),"same collector, ","")))))))))&amp;(IF(ISBLANK(U1417),"",(IF(U1417&lt;&gt;U1416,U1417&amp;", ",(IF(B1417&lt;&gt;B1416,U1417&amp;", ",IF(Z1417&lt;&gt;Z1416,U1417&amp;", ",(IF(T1417&lt;&gt;T1416,IF((T1417&lt;&gt;T1416)*($G$2="Y"),"same date, ", ""),IF((T1417=T1416)*(U1417=U1416)*(S1417&lt;&gt;S1416)*($G$2="Y"),"same collector and date, ", ""))))))))))&amp;(IF(ISBLANK(V1417),"",V1417&amp;", "))&amp;IF((AA1417&lt;&gt;AA1418)*($H$2="y"),AD1417&amp;AE1417,IF((AA1417&lt;&gt;AA1418)*($H$2="m"),AD1417&amp;AG1417,IF(($H$2&lt;&gt;"m")*($H$2&lt;&gt;"Y"),(IF(F1417=0,"",F1417&amp;" "&amp;$F$4&amp;" "))&amp;(IF(G1417=0,"",G1417&amp;" "&amp;$G$4&amp;" "))&amp;(IF(H1417=0,"",H1417&amp;" "&amp;H$4&amp;" "))&amp;(IF(I1417=0,"",I1417&amp;" "&amp;$I$4&amp;" "))&amp;(IF(J1417=0,"",J1417&amp;" "&amp;$J$4&amp;" "))&amp;IF((ISBLANK(C1417)),"","("&amp;C1417&amp;")"),"")))&amp;IF((B1417=B1418)*(K1417=K1418)*(L1417=L1418)*(M1417=M1418),IF(($H$2&lt;&gt;"m")*($H$2&lt;&gt;"Y"), ", ", IF((ISNUMBER(FIND(")",AE1417))), ", ", "")),IF((B1417=B1418)*(K1417=K1418)*(L1417=L1418),"; ",". ")))</f>
        <v/>
      </c>
      <c r="AI1417" s="1"/>
    </row>
    <row r="1418" spans="1:35" x14ac:dyDescent="0.25">
      <c r="A1418" s="3" t="str">
        <f t="shared" si="180"/>
        <v/>
      </c>
      <c r="B1418" s="53" t="str">
        <f t="shared" si="184"/>
        <v/>
      </c>
      <c r="C1418" s="57"/>
      <c r="D1418" s="57"/>
      <c r="E1418" s="57"/>
      <c r="F1418" s="57"/>
      <c r="G1418" s="57"/>
      <c r="H1418" s="57"/>
      <c r="I1418" s="57"/>
      <c r="J1418" s="57"/>
      <c r="K1418" s="57"/>
      <c r="L1418" s="57"/>
      <c r="M1418" s="54"/>
      <c r="N1418" s="57"/>
      <c r="O1418" s="58"/>
      <c r="P1418" s="58"/>
      <c r="Q1418" s="58"/>
      <c r="R1418" s="58"/>
      <c r="S1418" s="54"/>
      <c r="T1418" s="57"/>
      <c r="U1418" s="57"/>
      <c r="V1418" s="57"/>
      <c r="W1418" s="57"/>
      <c r="X1418" s="147" t="str">
        <f>IF(ISBLANK(D1418),"",IF('order-admin-units'!$I$1&lt;&gt;"y", "", IF((K1418="")*(ISBLANK(D1418)=FALSE), 'order-admin-units'!$B$1+1, VLOOKUP(K1418, ordercountry, 2))))</f>
        <v/>
      </c>
      <c r="Y1418" s="147" t="str">
        <f>IF(ISBLANK(D1418),"",IF('order-admin-units'!$I$1&lt;&gt;"y", "", IF(L1418="", 'order-admin-units'!$B$2+1, VLOOKUP(K1418&amp;"@"&amp;L1418, orderadmin, 2))))</f>
        <v/>
      </c>
      <c r="Z1418" s="147" t="str">
        <f t="shared" si="181"/>
        <v/>
      </c>
      <c r="AA1418" s="147" t="str">
        <f t="shared" si="182"/>
        <v/>
      </c>
      <c r="AB1418" s="147" t="str">
        <f t="shared" si="183"/>
        <v/>
      </c>
      <c r="AC1418" s="147" t="str">
        <f t="shared" si="177"/>
        <v/>
      </c>
      <c r="AD1418" s="11" t="str">
        <f t="shared" si="178"/>
        <v/>
      </c>
      <c r="AE1418" s="11" t="str">
        <f t="array" ref="AE1418">IF(ISBLANK(D1418),"",IF(OR($H$2="y",$H$2="m"),IF(AA1418=AA1417,IF(OR(AB1418=$AB$4:$AB1417)=FALSE,AE1417&amp;C1418,AE1417),"("&amp;C1418)&amp;IF(AA1418=AA1419,IF(OR(AB1419=$AB$4:$AB1418)=FALSE,", ",""),") "),""))</f>
        <v/>
      </c>
      <c r="AF1418" s="11" t="str">
        <f t="shared" si="179"/>
        <v/>
      </c>
      <c r="AG1418" s="11" t="str">
        <f t="array" ref="AG1418">IF(ISBLANK(D1418),"",IF(OR($H$2="y",$H$2="m"),IF(AA1418=AA1417,IF(OR(AC1418=$AC$4:$AC1417)=FALSE,AG1417&amp;AF1418,AG1417),"("&amp;AF1418)&amp;IF(AA1418=AA1419,IF(OR(AC1419=$AC$4:$AC1418)=FALSE,", ",""),") "),""))</f>
        <v/>
      </c>
      <c r="AH1418" s="10" t="str">
        <f>IF((ISBLANK(D1418)),"",IF(D1418=D1417,AH1417,"")&amp;IF(B1417&lt;&gt;B1418,((IF(ISBLANK(E1418),$D$3&amp;"Non-type material: "&amp;$D$3,$D$3&amp;INDEX('type-categories'!$A$2:$B$100,MATCH(E1418,'type-categories'!$A$2:$A$100,0),2)&amp;$D$3))),"")&amp;(IF(K1418&lt;&gt;K1417,$C$2&amp;K1418&amp;$K$3&amp;$C$2&amp;" ",(IF(B1418&lt;&gt;B1417,$C$2&amp;K1418&amp;$K$3&amp;$C$2&amp;" ",""))))&amp;(IF(L1418="","",((IF(L1418&lt;&gt;L1417,$D$2&amp;L1418&amp;$L$3&amp;$D$2&amp;" ",IF(B1418&lt;&gt;B1417,$D$2&amp;L1418&amp;$L$3&amp;$D$2&amp;" ",""))))))&amp;(IF(M1418="","",((IF(M1418&lt;&gt;M1417,$E$2&amp;M1418&amp;$E$2&amp;","&amp;" ",IF(B1418&lt;&gt;B1417,$E$2&amp;M1418&amp;$E$2&amp;",",""))))))&amp;(IF(N1418="","",IF(N1418&lt;&gt;N1417,N1418&amp;", ",IF(B1418&lt;&gt;B1417,N1418&amp;", ",""))))&amp;(IF(ISBLANK(O1418),"",(IF(O1418&lt;&gt;O1417,O1418&amp;", ",IF(B1418&lt;&gt;B1417,O1418&amp;", ","")))))&amp;(IF(ISBLANK(P1418),"",(IF(P1418&lt;&gt;P1417,P1418&amp;", ",IF(B1418&lt;&gt;B1417,P1418&amp;", ",IF(Z1418&lt;&gt;Z1417,P1418&amp;", ",""))))))&amp;(IF(ISBLANK(Q1418),"",(IF(Q1418&lt;&gt;Q1417,Q1418&amp;", ",IF(B1418&lt;&gt;B1417,Q1418&amp;", ",IF(Z1418&lt;&gt;Z1417,Q1418&amp;", ",""))))))&amp;(IF(ISBLANK(R1418),"",(IF(R1418&lt;&gt;R1417,R1418&amp;"m, ",IF(B1418&lt;&gt;B1417,R1418&amp;"m, ",IF(Z1418&lt;&gt;Z1417,R1418&amp;"m, ",""))))))&amp;IF(ISBLANK(S1418),"",(IF(B1418&lt;&gt;B1417,S1418&amp;", ",IF(S1418&lt;&gt;S1417,IF((Z1418=Z1417),"same locality "&amp;S1418&amp;", ",S1418&amp;", "),""))))&amp;(IF(ISBLANK(T1418),"",(IF(T1418&lt;&gt;T1417,IF(ISBLANK(F$2),T1418&amp;", ",T1418&amp;" "&amp;F$2&amp;", "),(IF(B1418&lt;&gt;B1417,IF(ISBLANK(F$2),T1418&amp;", ",T1418&amp;" "&amp;F$2&amp;", "),(IF(Z1418&lt;&gt;Z1417,IF(ISBLANK(F$2),T1418&amp;", ",T1418&amp;" "&amp;F$2&amp;", "),IF((U1418&lt;&gt;U1417)*($G$2="Y"),"same collector, ","")))))))))&amp;(IF(ISBLANK(U1418),"",(IF(U1418&lt;&gt;U1417,U1418&amp;", ",(IF(B1418&lt;&gt;B1417,U1418&amp;", ",IF(Z1418&lt;&gt;Z1417,U1418&amp;", ",(IF(T1418&lt;&gt;T1417,IF((T1418&lt;&gt;T1417)*($G$2="Y"),"same date, ", ""),IF((T1418=T1417)*(U1418=U1417)*(S1418&lt;&gt;S1417)*($G$2="Y"),"same collector and date, ", ""))))))))))&amp;(IF(ISBLANK(V1418),"",V1418&amp;", "))&amp;IF((AA1418&lt;&gt;AA1419)*($H$2="y"),AD1418&amp;AE1418,IF((AA1418&lt;&gt;AA1419)*($H$2="m"),AD1418&amp;AG1418,IF(($H$2&lt;&gt;"m")*($H$2&lt;&gt;"Y"),(IF(F1418=0,"",F1418&amp;" "&amp;$F$4&amp;" "))&amp;(IF(G1418=0,"",G1418&amp;" "&amp;$G$4&amp;" "))&amp;(IF(H1418=0,"",H1418&amp;" "&amp;H$4&amp;" "))&amp;(IF(I1418=0,"",I1418&amp;" "&amp;$I$4&amp;" "))&amp;(IF(J1418=0,"",J1418&amp;" "&amp;$J$4&amp;" "))&amp;IF((ISBLANK(C1418)),"","("&amp;C1418&amp;")"),"")))&amp;IF((B1418=B1419)*(K1418=K1419)*(L1418=L1419)*(M1418=M1419),IF(($H$2&lt;&gt;"m")*($H$2&lt;&gt;"Y"), ", ", IF((ISNUMBER(FIND(")",AE1418))), ", ", "")),IF((B1418=B1419)*(K1418=K1419)*(L1418=L1419),"; ",". ")))</f>
        <v/>
      </c>
      <c r="AI1418" s="1"/>
    </row>
    <row r="1419" spans="1:35" x14ac:dyDescent="0.25">
      <c r="A1419" s="3" t="str">
        <f t="shared" si="180"/>
        <v/>
      </c>
      <c r="B1419" s="53" t="str">
        <f t="shared" si="184"/>
        <v/>
      </c>
      <c r="C1419" s="57"/>
      <c r="D1419" s="57"/>
      <c r="E1419" s="57"/>
      <c r="F1419" s="57"/>
      <c r="G1419" s="57"/>
      <c r="H1419" s="57"/>
      <c r="I1419" s="57"/>
      <c r="J1419" s="57"/>
      <c r="K1419" s="57"/>
      <c r="L1419" s="57"/>
      <c r="M1419" s="54"/>
      <c r="N1419" s="57"/>
      <c r="O1419" s="58"/>
      <c r="P1419" s="58"/>
      <c r="Q1419" s="58"/>
      <c r="R1419" s="58"/>
      <c r="S1419" s="54"/>
      <c r="T1419" s="57"/>
      <c r="U1419" s="57"/>
      <c r="V1419" s="57"/>
      <c r="W1419" s="57"/>
      <c r="X1419" s="147" t="str">
        <f>IF(ISBLANK(D1419),"",IF('order-admin-units'!$I$1&lt;&gt;"y", "", IF((K1419="")*(ISBLANK(D1419)=FALSE), 'order-admin-units'!$B$1+1, VLOOKUP(K1419, ordercountry, 2))))</f>
        <v/>
      </c>
      <c r="Y1419" s="147" t="str">
        <f>IF(ISBLANK(D1419),"",IF('order-admin-units'!$I$1&lt;&gt;"y", "", IF(L1419="", 'order-admin-units'!$B$2+1, VLOOKUP(K1419&amp;"@"&amp;L1419, orderadmin, 2))))</f>
        <v/>
      </c>
      <c r="Z1419" s="147" t="str">
        <f t="shared" si="181"/>
        <v/>
      </c>
      <c r="AA1419" s="147" t="str">
        <f t="shared" si="182"/>
        <v/>
      </c>
      <c r="AB1419" s="147" t="str">
        <f t="shared" si="183"/>
        <v/>
      </c>
      <c r="AC1419" s="147" t="str">
        <f t="shared" si="177"/>
        <v/>
      </c>
      <c r="AD1419" s="11" t="str">
        <f t="shared" si="178"/>
        <v/>
      </c>
      <c r="AE1419" s="11" t="str">
        <f t="array" ref="AE1419">IF(ISBLANK(D1419),"",IF(OR($H$2="y",$H$2="m"),IF(AA1419=AA1418,IF(OR(AB1419=$AB$4:$AB1418)=FALSE,AE1418&amp;C1419,AE1418),"("&amp;C1419)&amp;IF(AA1419=AA1420,IF(OR(AB1420=$AB$4:$AB1419)=FALSE,", ",""),") "),""))</f>
        <v/>
      </c>
      <c r="AF1419" s="11" t="str">
        <f t="shared" si="179"/>
        <v/>
      </c>
      <c r="AG1419" s="11" t="str">
        <f t="array" ref="AG1419">IF(ISBLANK(D1419),"",IF(OR($H$2="y",$H$2="m"),IF(AA1419=AA1418,IF(OR(AC1419=$AC$4:$AC1418)=FALSE,AG1418&amp;AF1419,AG1418),"("&amp;AF1419)&amp;IF(AA1419=AA1420,IF(OR(AC1420=$AC$4:$AC1419)=FALSE,", ",""),") "),""))</f>
        <v/>
      </c>
      <c r="AH1419" s="10" t="str">
        <f>IF((ISBLANK(D1419)),"",IF(D1419=D1418,AH1418,"")&amp;IF(B1418&lt;&gt;B1419,((IF(ISBLANK(E1419),$D$3&amp;"Non-type material: "&amp;$D$3,$D$3&amp;INDEX('type-categories'!$A$2:$B$100,MATCH(E1419,'type-categories'!$A$2:$A$100,0),2)&amp;$D$3))),"")&amp;(IF(K1419&lt;&gt;K1418,$C$2&amp;K1419&amp;$K$3&amp;$C$2&amp;" ",(IF(B1419&lt;&gt;B1418,$C$2&amp;K1419&amp;$K$3&amp;$C$2&amp;" ",""))))&amp;(IF(L1419="","",((IF(L1419&lt;&gt;L1418,$D$2&amp;L1419&amp;$L$3&amp;$D$2&amp;" ",IF(B1419&lt;&gt;B1418,$D$2&amp;L1419&amp;$L$3&amp;$D$2&amp;" ",""))))))&amp;(IF(M1419="","",((IF(M1419&lt;&gt;M1418,$E$2&amp;M1419&amp;$E$2&amp;","&amp;" ",IF(B1419&lt;&gt;B1418,$E$2&amp;M1419&amp;$E$2&amp;",",""))))))&amp;(IF(N1419="","",IF(N1419&lt;&gt;N1418,N1419&amp;", ",IF(B1419&lt;&gt;B1418,N1419&amp;", ",""))))&amp;(IF(ISBLANK(O1419),"",(IF(O1419&lt;&gt;O1418,O1419&amp;", ",IF(B1419&lt;&gt;B1418,O1419&amp;", ","")))))&amp;(IF(ISBLANK(P1419),"",(IF(P1419&lt;&gt;P1418,P1419&amp;", ",IF(B1419&lt;&gt;B1418,P1419&amp;", ",IF(Z1419&lt;&gt;Z1418,P1419&amp;", ",""))))))&amp;(IF(ISBLANK(Q1419),"",(IF(Q1419&lt;&gt;Q1418,Q1419&amp;", ",IF(B1419&lt;&gt;B1418,Q1419&amp;", ",IF(Z1419&lt;&gt;Z1418,Q1419&amp;", ",""))))))&amp;(IF(ISBLANK(R1419),"",(IF(R1419&lt;&gt;R1418,R1419&amp;"m, ",IF(B1419&lt;&gt;B1418,R1419&amp;"m, ",IF(Z1419&lt;&gt;Z1418,R1419&amp;"m, ",""))))))&amp;IF(ISBLANK(S1419),"",(IF(B1419&lt;&gt;B1418,S1419&amp;", ",IF(S1419&lt;&gt;S1418,IF((Z1419=Z1418),"same locality "&amp;S1419&amp;", ",S1419&amp;", "),""))))&amp;(IF(ISBLANK(T1419),"",(IF(T1419&lt;&gt;T1418,IF(ISBLANK(F$2),T1419&amp;", ",T1419&amp;" "&amp;F$2&amp;", "),(IF(B1419&lt;&gt;B1418,IF(ISBLANK(F$2),T1419&amp;", ",T1419&amp;" "&amp;F$2&amp;", "),(IF(Z1419&lt;&gt;Z1418,IF(ISBLANK(F$2),T1419&amp;", ",T1419&amp;" "&amp;F$2&amp;", "),IF((U1419&lt;&gt;U1418)*($G$2="Y"),"same collector, ","")))))))))&amp;(IF(ISBLANK(U1419),"",(IF(U1419&lt;&gt;U1418,U1419&amp;", ",(IF(B1419&lt;&gt;B1418,U1419&amp;", ",IF(Z1419&lt;&gt;Z1418,U1419&amp;", ",(IF(T1419&lt;&gt;T1418,IF((T1419&lt;&gt;T1418)*($G$2="Y"),"same date, ", ""),IF((T1419=T1418)*(U1419=U1418)*(S1419&lt;&gt;S1418)*($G$2="Y"),"same collector and date, ", ""))))))))))&amp;(IF(ISBLANK(V1419),"",V1419&amp;", "))&amp;IF((AA1419&lt;&gt;AA1420)*($H$2="y"),AD1419&amp;AE1419,IF((AA1419&lt;&gt;AA1420)*($H$2="m"),AD1419&amp;AG1419,IF(($H$2&lt;&gt;"m")*($H$2&lt;&gt;"Y"),(IF(F1419=0,"",F1419&amp;" "&amp;$F$4&amp;" "))&amp;(IF(G1419=0,"",G1419&amp;" "&amp;$G$4&amp;" "))&amp;(IF(H1419=0,"",H1419&amp;" "&amp;H$4&amp;" "))&amp;(IF(I1419=0,"",I1419&amp;" "&amp;$I$4&amp;" "))&amp;(IF(J1419=0,"",J1419&amp;" "&amp;$J$4&amp;" "))&amp;IF((ISBLANK(C1419)),"","("&amp;C1419&amp;")"),"")))&amp;IF((B1419=B1420)*(K1419=K1420)*(L1419=L1420)*(M1419=M1420),IF(($H$2&lt;&gt;"m")*($H$2&lt;&gt;"Y"), ", ", IF((ISNUMBER(FIND(")",AE1419))), ", ", "")),IF((B1419=B1420)*(K1419=K1420)*(L1419=L1420),"; ",". ")))</f>
        <v/>
      </c>
      <c r="AI1419" s="1"/>
    </row>
    <row r="1420" spans="1:35" x14ac:dyDescent="0.25">
      <c r="A1420" s="3" t="str">
        <f t="shared" si="180"/>
        <v/>
      </c>
      <c r="B1420" s="53" t="str">
        <f t="shared" si="184"/>
        <v/>
      </c>
      <c r="C1420" s="57"/>
      <c r="D1420" s="57"/>
      <c r="E1420" s="57"/>
      <c r="F1420" s="57"/>
      <c r="G1420" s="57"/>
      <c r="H1420" s="57"/>
      <c r="I1420" s="57"/>
      <c r="J1420" s="57"/>
      <c r="K1420" s="57"/>
      <c r="L1420" s="57"/>
      <c r="M1420" s="54"/>
      <c r="N1420" s="57"/>
      <c r="O1420" s="58"/>
      <c r="P1420" s="58"/>
      <c r="Q1420" s="58"/>
      <c r="R1420" s="58"/>
      <c r="S1420" s="54"/>
      <c r="T1420" s="57"/>
      <c r="U1420" s="57"/>
      <c r="V1420" s="57"/>
      <c r="W1420" s="57"/>
      <c r="X1420" s="147" t="str">
        <f>IF(ISBLANK(D1420),"",IF('order-admin-units'!$I$1&lt;&gt;"y", "", IF((K1420="")*(ISBLANK(D1420)=FALSE), 'order-admin-units'!$B$1+1, VLOOKUP(K1420, ordercountry, 2))))</f>
        <v/>
      </c>
      <c r="Y1420" s="147" t="str">
        <f>IF(ISBLANK(D1420),"",IF('order-admin-units'!$I$1&lt;&gt;"y", "", IF(L1420="", 'order-admin-units'!$B$2+1, VLOOKUP(K1420&amp;"@"&amp;L1420, orderadmin, 2))))</f>
        <v/>
      </c>
      <c r="Z1420" s="147" t="str">
        <f t="shared" si="181"/>
        <v/>
      </c>
      <c r="AA1420" s="147" t="str">
        <f t="shared" si="182"/>
        <v/>
      </c>
      <c r="AB1420" s="147" t="str">
        <f t="shared" si="183"/>
        <v/>
      </c>
      <c r="AC1420" s="147" t="str">
        <f t="shared" si="177"/>
        <v/>
      </c>
      <c r="AD1420" s="11" t="str">
        <f t="shared" si="178"/>
        <v/>
      </c>
      <c r="AE1420" s="11" t="str">
        <f t="array" ref="AE1420">IF(ISBLANK(D1420),"",IF(OR($H$2="y",$H$2="m"),IF(AA1420=AA1419,IF(OR(AB1420=$AB$4:$AB1419)=FALSE,AE1419&amp;C1420,AE1419),"("&amp;C1420)&amp;IF(AA1420=AA1421,IF(OR(AB1421=$AB$4:$AB1420)=FALSE,", ",""),") "),""))</f>
        <v/>
      </c>
      <c r="AF1420" s="11" t="str">
        <f t="shared" si="179"/>
        <v/>
      </c>
      <c r="AG1420" s="11" t="str">
        <f t="array" ref="AG1420">IF(ISBLANK(D1420),"",IF(OR($H$2="y",$H$2="m"),IF(AA1420=AA1419,IF(OR(AC1420=$AC$4:$AC1419)=FALSE,AG1419&amp;AF1420,AG1419),"("&amp;AF1420)&amp;IF(AA1420=AA1421,IF(OR(AC1421=$AC$4:$AC1420)=FALSE,", ",""),") "),""))</f>
        <v/>
      </c>
      <c r="AH1420" s="10" t="str">
        <f>IF((ISBLANK(D1420)),"",IF(D1420=D1419,AH1419,"")&amp;IF(B1419&lt;&gt;B1420,((IF(ISBLANK(E1420),$D$3&amp;"Non-type material: "&amp;$D$3,$D$3&amp;INDEX('type-categories'!$A$2:$B$100,MATCH(E1420,'type-categories'!$A$2:$A$100,0),2)&amp;$D$3))),"")&amp;(IF(K1420&lt;&gt;K1419,$C$2&amp;K1420&amp;$K$3&amp;$C$2&amp;" ",(IF(B1420&lt;&gt;B1419,$C$2&amp;K1420&amp;$K$3&amp;$C$2&amp;" ",""))))&amp;(IF(L1420="","",((IF(L1420&lt;&gt;L1419,$D$2&amp;L1420&amp;$L$3&amp;$D$2&amp;" ",IF(B1420&lt;&gt;B1419,$D$2&amp;L1420&amp;$L$3&amp;$D$2&amp;" ",""))))))&amp;(IF(M1420="","",((IF(M1420&lt;&gt;M1419,$E$2&amp;M1420&amp;$E$2&amp;","&amp;" ",IF(B1420&lt;&gt;B1419,$E$2&amp;M1420&amp;$E$2&amp;",",""))))))&amp;(IF(N1420="","",IF(N1420&lt;&gt;N1419,N1420&amp;", ",IF(B1420&lt;&gt;B1419,N1420&amp;", ",""))))&amp;(IF(ISBLANK(O1420),"",(IF(O1420&lt;&gt;O1419,O1420&amp;", ",IF(B1420&lt;&gt;B1419,O1420&amp;", ","")))))&amp;(IF(ISBLANK(P1420),"",(IF(P1420&lt;&gt;P1419,P1420&amp;", ",IF(B1420&lt;&gt;B1419,P1420&amp;", ",IF(Z1420&lt;&gt;Z1419,P1420&amp;", ",""))))))&amp;(IF(ISBLANK(Q1420),"",(IF(Q1420&lt;&gt;Q1419,Q1420&amp;", ",IF(B1420&lt;&gt;B1419,Q1420&amp;", ",IF(Z1420&lt;&gt;Z1419,Q1420&amp;", ",""))))))&amp;(IF(ISBLANK(R1420),"",(IF(R1420&lt;&gt;R1419,R1420&amp;"m, ",IF(B1420&lt;&gt;B1419,R1420&amp;"m, ",IF(Z1420&lt;&gt;Z1419,R1420&amp;"m, ",""))))))&amp;IF(ISBLANK(S1420),"",(IF(B1420&lt;&gt;B1419,S1420&amp;", ",IF(S1420&lt;&gt;S1419,IF((Z1420=Z1419),"same locality "&amp;S1420&amp;", ",S1420&amp;", "),""))))&amp;(IF(ISBLANK(T1420),"",(IF(T1420&lt;&gt;T1419,IF(ISBLANK(F$2),T1420&amp;", ",T1420&amp;" "&amp;F$2&amp;", "),(IF(B1420&lt;&gt;B1419,IF(ISBLANK(F$2),T1420&amp;", ",T1420&amp;" "&amp;F$2&amp;", "),(IF(Z1420&lt;&gt;Z1419,IF(ISBLANK(F$2),T1420&amp;", ",T1420&amp;" "&amp;F$2&amp;", "),IF((U1420&lt;&gt;U1419)*($G$2="Y"),"same collector, ","")))))))))&amp;(IF(ISBLANK(U1420),"",(IF(U1420&lt;&gt;U1419,U1420&amp;", ",(IF(B1420&lt;&gt;B1419,U1420&amp;", ",IF(Z1420&lt;&gt;Z1419,U1420&amp;", ",(IF(T1420&lt;&gt;T1419,IF((T1420&lt;&gt;T1419)*($G$2="Y"),"same date, ", ""),IF((T1420=T1419)*(U1420=U1419)*(S1420&lt;&gt;S1419)*($G$2="Y"),"same collector and date, ", ""))))))))))&amp;(IF(ISBLANK(V1420),"",V1420&amp;", "))&amp;IF((AA1420&lt;&gt;AA1421)*($H$2="y"),AD1420&amp;AE1420,IF((AA1420&lt;&gt;AA1421)*($H$2="m"),AD1420&amp;AG1420,IF(($H$2&lt;&gt;"m")*($H$2&lt;&gt;"Y"),(IF(F1420=0,"",F1420&amp;" "&amp;$F$4&amp;" "))&amp;(IF(G1420=0,"",G1420&amp;" "&amp;$G$4&amp;" "))&amp;(IF(H1420=0,"",H1420&amp;" "&amp;H$4&amp;" "))&amp;(IF(I1420=0,"",I1420&amp;" "&amp;$I$4&amp;" "))&amp;(IF(J1420=0,"",J1420&amp;" "&amp;$J$4&amp;" "))&amp;IF((ISBLANK(C1420)),"","("&amp;C1420&amp;")"),"")))&amp;IF((B1420=B1421)*(K1420=K1421)*(L1420=L1421)*(M1420=M1421),IF(($H$2&lt;&gt;"m")*($H$2&lt;&gt;"Y"), ", ", IF((ISNUMBER(FIND(")",AE1420))), ", ", "")),IF((B1420=B1421)*(K1420=K1421)*(L1420=L1421),"; ",". ")))</f>
        <v/>
      </c>
      <c r="AI1420" s="1"/>
    </row>
    <row r="1421" spans="1:35" x14ac:dyDescent="0.25">
      <c r="A1421" s="3" t="str">
        <f t="shared" si="180"/>
        <v/>
      </c>
      <c r="B1421" s="53" t="str">
        <f t="shared" si="184"/>
        <v/>
      </c>
      <c r="C1421" s="57"/>
      <c r="D1421" s="57"/>
      <c r="E1421" s="57"/>
      <c r="F1421" s="57"/>
      <c r="G1421" s="57"/>
      <c r="H1421" s="57"/>
      <c r="I1421" s="57"/>
      <c r="J1421" s="57"/>
      <c r="K1421" s="57"/>
      <c r="L1421" s="57"/>
      <c r="M1421" s="54"/>
      <c r="N1421" s="57"/>
      <c r="O1421" s="58"/>
      <c r="P1421" s="58"/>
      <c r="Q1421" s="58"/>
      <c r="R1421" s="58"/>
      <c r="S1421" s="54"/>
      <c r="T1421" s="57"/>
      <c r="U1421" s="57"/>
      <c r="V1421" s="57"/>
      <c r="W1421" s="57"/>
      <c r="X1421" s="147" t="str">
        <f>IF(ISBLANK(D1421),"",IF('order-admin-units'!$I$1&lt;&gt;"y", "", IF((K1421="")*(ISBLANK(D1421)=FALSE), 'order-admin-units'!$B$1+1, VLOOKUP(K1421, ordercountry, 2))))</f>
        <v/>
      </c>
      <c r="Y1421" s="147" t="str">
        <f>IF(ISBLANK(D1421),"",IF('order-admin-units'!$I$1&lt;&gt;"y", "", IF(L1421="", 'order-admin-units'!$B$2+1, VLOOKUP(K1421&amp;"@"&amp;L1421, orderadmin, 2))))</f>
        <v/>
      </c>
      <c r="Z1421" s="147" t="str">
        <f t="shared" si="181"/>
        <v/>
      </c>
      <c r="AA1421" s="147" t="str">
        <f t="shared" si="182"/>
        <v/>
      </c>
      <c r="AB1421" s="147" t="str">
        <f t="shared" si="183"/>
        <v/>
      </c>
      <c r="AC1421" s="147" t="str">
        <f t="shared" si="177"/>
        <v/>
      </c>
      <c r="AD1421" s="11" t="str">
        <f t="shared" si="178"/>
        <v/>
      </c>
      <c r="AE1421" s="11" t="str">
        <f t="array" ref="AE1421">IF(ISBLANK(D1421),"",IF(OR($H$2="y",$H$2="m"),IF(AA1421=AA1420,IF(OR(AB1421=$AB$4:$AB1420)=FALSE,AE1420&amp;C1421,AE1420),"("&amp;C1421)&amp;IF(AA1421=AA1422,IF(OR(AB1422=$AB$4:$AB1421)=FALSE,", ",""),") "),""))</f>
        <v/>
      </c>
      <c r="AF1421" s="11" t="str">
        <f t="shared" si="179"/>
        <v/>
      </c>
      <c r="AG1421" s="11" t="str">
        <f t="array" ref="AG1421">IF(ISBLANK(D1421),"",IF(OR($H$2="y",$H$2="m"),IF(AA1421=AA1420,IF(OR(AC1421=$AC$4:$AC1420)=FALSE,AG1420&amp;AF1421,AG1420),"("&amp;AF1421)&amp;IF(AA1421=AA1422,IF(OR(AC1422=$AC$4:$AC1421)=FALSE,", ",""),") "),""))</f>
        <v/>
      </c>
      <c r="AH1421" s="10" t="str">
        <f>IF((ISBLANK(D1421)),"",IF(D1421=D1420,AH1420,"")&amp;IF(B1420&lt;&gt;B1421,((IF(ISBLANK(E1421),$D$3&amp;"Non-type material: "&amp;$D$3,$D$3&amp;INDEX('type-categories'!$A$2:$B$100,MATCH(E1421,'type-categories'!$A$2:$A$100,0),2)&amp;$D$3))),"")&amp;(IF(K1421&lt;&gt;K1420,$C$2&amp;K1421&amp;$K$3&amp;$C$2&amp;" ",(IF(B1421&lt;&gt;B1420,$C$2&amp;K1421&amp;$K$3&amp;$C$2&amp;" ",""))))&amp;(IF(L1421="","",((IF(L1421&lt;&gt;L1420,$D$2&amp;L1421&amp;$L$3&amp;$D$2&amp;" ",IF(B1421&lt;&gt;B1420,$D$2&amp;L1421&amp;$L$3&amp;$D$2&amp;" ",""))))))&amp;(IF(M1421="","",((IF(M1421&lt;&gt;M1420,$E$2&amp;M1421&amp;$E$2&amp;","&amp;" ",IF(B1421&lt;&gt;B1420,$E$2&amp;M1421&amp;$E$2&amp;",",""))))))&amp;(IF(N1421="","",IF(N1421&lt;&gt;N1420,N1421&amp;", ",IF(B1421&lt;&gt;B1420,N1421&amp;", ",""))))&amp;(IF(ISBLANK(O1421),"",(IF(O1421&lt;&gt;O1420,O1421&amp;", ",IF(B1421&lt;&gt;B1420,O1421&amp;", ","")))))&amp;(IF(ISBLANK(P1421),"",(IF(P1421&lt;&gt;P1420,P1421&amp;", ",IF(B1421&lt;&gt;B1420,P1421&amp;", ",IF(Z1421&lt;&gt;Z1420,P1421&amp;", ",""))))))&amp;(IF(ISBLANK(Q1421),"",(IF(Q1421&lt;&gt;Q1420,Q1421&amp;", ",IF(B1421&lt;&gt;B1420,Q1421&amp;", ",IF(Z1421&lt;&gt;Z1420,Q1421&amp;", ",""))))))&amp;(IF(ISBLANK(R1421),"",(IF(R1421&lt;&gt;R1420,R1421&amp;"m, ",IF(B1421&lt;&gt;B1420,R1421&amp;"m, ",IF(Z1421&lt;&gt;Z1420,R1421&amp;"m, ",""))))))&amp;IF(ISBLANK(S1421),"",(IF(B1421&lt;&gt;B1420,S1421&amp;", ",IF(S1421&lt;&gt;S1420,IF((Z1421=Z1420),"same locality "&amp;S1421&amp;", ",S1421&amp;", "),""))))&amp;(IF(ISBLANK(T1421),"",(IF(T1421&lt;&gt;T1420,IF(ISBLANK(F$2),T1421&amp;", ",T1421&amp;" "&amp;F$2&amp;", "),(IF(B1421&lt;&gt;B1420,IF(ISBLANK(F$2),T1421&amp;", ",T1421&amp;" "&amp;F$2&amp;", "),(IF(Z1421&lt;&gt;Z1420,IF(ISBLANK(F$2),T1421&amp;", ",T1421&amp;" "&amp;F$2&amp;", "),IF((U1421&lt;&gt;U1420)*($G$2="Y"),"same collector, ","")))))))))&amp;(IF(ISBLANK(U1421),"",(IF(U1421&lt;&gt;U1420,U1421&amp;", ",(IF(B1421&lt;&gt;B1420,U1421&amp;", ",IF(Z1421&lt;&gt;Z1420,U1421&amp;", ",(IF(T1421&lt;&gt;T1420,IF((T1421&lt;&gt;T1420)*($G$2="Y"),"same date, ", ""),IF((T1421=T1420)*(U1421=U1420)*(S1421&lt;&gt;S1420)*($G$2="Y"),"same collector and date, ", ""))))))))))&amp;(IF(ISBLANK(V1421),"",V1421&amp;", "))&amp;IF((AA1421&lt;&gt;AA1422)*($H$2="y"),AD1421&amp;AE1421,IF((AA1421&lt;&gt;AA1422)*($H$2="m"),AD1421&amp;AG1421,IF(($H$2&lt;&gt;"m")*($H$2&lt;&gt;"Y"),(IF(F1421=0,"",F1421&amp;" "&amp;$F$4&amp;" "))&amp;(IF(G1421=0,"",G1421&amp;" "&amp;$G$4&amp;" "))&amp;(IF(H1421=0,"",H1421&amp;" "&amp;H$4&amp;" "))&amp;(IF(I1421=0,"",I1421&amp;" "&amp;$I$4&amp;" "))&amp;(IF(J1421=0,"",J1421&amp;" "&amp;$J$4&amp;" "))&amp;IF((ISBLANK(C1421)),"","("&amp;C1421&amp;")"),"")))&amp;IF((B1421=B1422)*(K1421=K1422)*(L1421=L1422)*(M1421=M1422),IF(($H$2&lt;&gt;"m")*($H$2&lt;&gt;"Y"), ", ", IF((ISNUMBER(FIND(")",AE1421))), ", ", "")),IF((B1421=B1422)*(K1421=K1422)*(L1421=L1422),"; ",". ")))</f>
        <v/>
      </c>
      <c r="AI1421" s="1"/>
    </row>
    <row r="1422" spans="1:35" x14ac:dyDescent="0.25">
      <c r="A1422" s="3" t="str">
        <f t="shared" si="180"/>
        <v/>
      </c>
      <c r="B1422" s="53" t="str">
        <f t="shared" si="184"/>
        <v/>
      </c>
      <c r="C1422" s="57"/>
      <c r="D1422" s="57"/>
      <c r="E1422" s="57"/>
      <c r="F1422" s="57"/>
      <c r="G1422" s="57"/>
      <c r="H1422" s="57"/>
      <c r="I1422" s="57"/>
      <c r="J1422" s="57"/>
      <c r="K1422" s="57"/>
      <c r="L1422" s="57"/>
      <c r="M1422" s="54"/>
      <c r="N1422" s="57"/>
      <c r="O1422" s="58"/>
      <c r="P1422" s="58"/>
      <c r="Q1422" s="58"/>
      <c r="R1422" s="58"/>
      <c r="S1422" s="54"/>
      <c r="T1422" s="57"/>
      <c r="U1422" s="57"/>
      <c r="V1422" s="57"/>
      <c r="W1422" s="57"/>
      <c r="X1422" s="147" t="str">
        <f>IF(ISBLANK(D1422),"",IF('order-admin-units'!$I$1&lt;&gt;"y", "", IF((K1422="")*(ISBLANK(D1422)=FALSE), 'order-admin-units'!$B$1+1, VLOOKUP(K1422, ordercountry, 2))))</f>
        <v/>
      </c>
      <c r="Y1422" s="147" t="str">
        <f>IF(ISBLANK(D1422),"",IF('order-admin-units'!$I$1&lt;&gt;"y", "", IF(L1422="", 'order-admin-units'!$B$2+1, VLOOKUP(K1422&amp;"@"&amp;L1422, orderadmin, 2))))</f>
        <v/>
      </c>
      <c r="Z1422" s="147" t="str">
        <f t="shared" si="181"/>
        <v/>
      </c>
      <c r="AA1422" s="147" t="str">
        <f t="shared" si="182"/>
        <v/>
      </c>
      <c r="AB1422" s="147" t="str">
        <f t="shared" si="183"/>
        <v/>
      </c>
      <c r="AC1422" s="147" t="str">
        <f t="shared" si="177"/>
        <v/>
      </c>
      <c r="AD1422" s="11" t="str">
        <f t="shared" si="178"/>
        <v/>
      </c>
      <c r="AE1422" s="11" t="str">
        <f t="array" ref="AE1422">IF(ISBLANK(D1422),"",IF(OR($H$2="y",$H$2="m"),IF(AA1422=AA1421,IF(OR(AB1422=$AB$4:$AB1421)=FALSE,AE1421&amp;C1422,AE1421),"("&amp;C1422)&amp;IF(AA1422=AA1423,IF(OR(AB1423=$AB$4:$AB1422)=FALSE,", ",""),") "),""))</f>
        <v/>
      </c>
      <c r="AF1422" s="11" t="str">
        <f t="shared" si="179"/>
        <v/>
      </c>
      <c r="AG1422" s="11" t="str">
        <f t="array" ref="AG1422">IF(ISBLANK(D1422),"",IF(OR($H$2="y",$H$2="m"),IF(AA1422=AA1421,IF(OR(AC1422=$AC$4:$AC1421)=FALSE,AG1421&amp;AF1422,AG1421),"("&amp;AF1422)&amp;IF(AA1422=AA1423,IF(OR(AC1423=$AC$4:$AC1422)=FALSE,", ",""),") "),""))</f>
        <v/>
      </c>
      <c r="AH1422" s="10" t="str">
        <f>IF((ISBLANK(D1422)),"",IF(D1422=D1421,AH1421,"")&amp;IF(B1421&lt;&gt;B1422,((IF(ISBLANK(E1422),$D$3&amp;"Non-type material: "&amp;$D$3,$D$3&amp;INDEX('type-categories'!$A$2:$B$100,MATCH(E1422,'type-categories'!$A$2:$A$100,0),2)&amp;$D$3))),"")&amp;(IF(K1422&lt;&gt;K1421,$C$2&amp;K1422&amp;$K$3&amp;$C$2&amp;" ",(IF(B1422&lt;&gt;B1421,$C$2&amp;K1422&amp;$K$3&amp;$C$2&amp;" ",""))))&amp;(IF(L1422="","",((IF(L1422&lt;&gt;L1421,$D$2&amp;L1422&amp;$L$3&amp;$D$2&amp;" ",IF(B1422&lt;&gt;B1421,$D$2&amp;L1422&amp;$L$3&amp;$D$2&amp;" ",""))))))&amp;(IF(M1422="","",((IF(M1422&lt;&gt;M1421,$E$2&amp;M1422&amp;$E$2&amp;","&amp;" ",IF(B1422&lt;&gt;B1421,$E$2&amp;M1422&amp;$E$2&amp;",",""))))))&amp;(IF(N1422="","",IF(N1422&lt;&gt;N1421,N1422&amp;", ",IF(B1422&lt;&gt;B1421,N1422&amp;", ",""))))&amp;(IF(ISBLANK(O1422),"",(IF(O1422&lt;&gt;O1421,O1422&amp;", ",IF(B1422&lt;&gt;B1421,O1422&amp;", ","")))))&amp;(IF(ISBLANK(P1422),"",(IF(P1422&lt;&gt;P1421,P1422&amp;", ",IF(B1422&lt;&gt;B1421,P1422&amp;", ",IF(Z1422&lt;&gt;Z1421,P1422&amp;", ",""))))))&amp;(IF(ISBLANK(Q1422),"",(IF(Q1422&lt;&gt;Q1421,Q1422&amp;", ",IF(B1422&lt;&gt;B1421,Q1422&amp;", ",IF(Z1422&lt;&gt;Z1421,Q1422&amp;", ",""))))))&amp;(IF(ISBLANK(R1422),"",(IF(R1422&lt;&gt;R1421,R1422&amp;"m, ",IF(B1422&lt;&gt;B1421,R1422&amp;"m, ",IF(Z1422&lt;&gt;Z1421,R1422&amp;"m, ",""))))))&amp;IF(ISBLANK(S1422),"",(IF(B1422&lt;&gt;B1421,S1422&amp;", ",IF(S1422&lt;&gt;S1421,IF((Z1422=Z1421),"same locality "&amp;S1422&amp;", ",S1422&amp;", "),""))))&amp;(IF(ISBLANK(T1422),"",(IF(T1422&lt;&gt;T1421,IF(ISBLANK(F$2),T1422&amp;", ",T1422&amp;" "&amp;F$2&amp;", "),(IF(B1422&lt;&gt;B1421,IF(ISBLANK(F$2),T1422&amp;", ",T1422&amp;" "&amp;F$2&amp;", "),(IF(Z1422&lt;&gt;Z1421,IF(ISBLANK(F$2),T1422&amp;", ",T1422&amp;" "&amp;F$2&amp;", "),IF((U1422&lt;&gt;U1421)*($G$2="Y"),"same collector, ","")))))))))&amp;(IF(ISBLANK(U1422),"",(IF(U1422&lt;&gt;U1421,U1422&amp;", ",(IF(B1422&lt;&gt;B1421,U1422&amp;", ",IF(Z1422&lt;&gt;Z1421,U1422&amp;", ",(IF(T1422&lt;&gt;T1421,IF((T1422&lt;&gt;T1421)*($G$2="Y"),"same date, ", ""),IF((T1422=T1421)*(U1422=U1421)*(S1422&lt;&gt;S1421)*($G$2="Y"),"same collector and date, ", ""))))))))))&amp;(IF(ISBLANK(V1422),"",V1422&amp;", "))&amp;IF((AA1422&lt;&gt;AA1423)*($H$2="y"),AD1422&amp;AE1422,IF((AA1422&lt;&gt;AA1423)*($H$2="m"),AD1422&amp;AG1422,IF(($H$2&lt;&gt;"m")*($H$2&lt;&gt;"Y"),(IF(F1422=0,"",F1422&amp;" "&amp;$F$4&amp;" "))&amp;(IF(G1422=0,"",G1422&amp;" "&amp;$G$4&amp;" "))&amp;(IF(H1422=0,"",H1422&amp;" "&amp;H$4&amp;" "))&amp;(IF(I1422=0,"",I1422&amp;" "&amp;$I$4&amp;" "))&amp;(IF(J1422=0,"",J1422&amp;" "&amp;$J$4&amp;" "))&amp;IF((ISBLANK(C1422)),"","("&amp;C1422&amp;")"),"")))&amp;IF((B1422=B1423)*(K1422=K1423)*(L1422=L1423)*(M1422=M1423),IF(($H$2&lt;&gt;"m")*($H$2&lt;&gt;"Y"), ", ", IF((ISNUMBER(FIND(")",AE1422))), ", ", "")),IF((B1422=B1423)*(K1422=K1423)*(L1422=L1423),"; ",". ")))</f>
        <v/>
      </c>
      <c r="AI1422" s="1"/>
    </row>
    <row r="1423" spans="1:35" x14ac:dyDescent="0.25">
      <c r="A1423" s="3" t="str">
        <f t="shared" si="180"/>
        <v/>
      </c>
      <c r="B1423" s="53" t="str">
        <f t="shared" si="184"/>
        <v/>
      </c>
      <c r="C1423" s="57"/>
      <c r="D1423" s="57"/>
      <c r="E1423" s="57"/>
      <c r="F1423" s="57"/>
      <c r="G1423" s="57"/>
      <c r="H1423" s="57"/>
      <c r="I1423" s="57"/>
      <c r="J1423" s="57"/>
      <c r="K1423" s="57"/>
      <c r="L1423" s="57"/>
      <c r="M1423" s="54"/>
      <c r="N1423" s="57"/>
      <c r="O1423" s="58"/>
      <c r="P1423" s="58"/>
      <c r="Q1423" s="58"/>
      <c r="R1423" s="58"/>
      <c r="S1423" s="54"/>
      <c r="T1423" s="57"/>
      <c r="U1423" s="57"/>
      <c r="V1423" s="57"/>
      <c r="W1423" s="57"/>
      <c r="X1423" s="147" t="str">
        <f>IF(ISBLANK(D1423),"",IF('order-admin-units'!$I$1&lt;&gt;"y", "", IF((K1423="")*(ISBLANK(D1423)=FALSE), 'order-admin-units'!$B$1+1, VLOOKUP(K1423, ordercountry, 2))))</f>
        <v/>
      </c>
      <c r="Y1423" s="147" t="str">
        <f>IF(ISBLANK(D1423),"",IF('order-admin-units'!$I$1&lt;&gt;"y", "", IF(L1423="", 'order-admin-units'!$B$2+1, VLOOKUP(K1423&amp;"@"&amp;L1423, orderadmin, 2))))</f>
        <v/>
      </c>
      <c r="Z1423" s="147" t="str">
        <f t="shared" si="181"/>
        <v/>
      </c>
      <c r="AA1423" s="147" t="str">
        <f t="shared" si="182"/>
        <v/>
      </c>
      <c r="AB1423" s="147" t="str">
        <f t="shared" si="183"/>
        <v/>
      </c>
      <c r="AC1423" s="147" t="str">
        <f t="shared" si="177"/>
        <v/>
      </c>
      <c r="AD1423" s="11" t="str">
        <f t="shared" si="178"/>
        <v/>
      </c>
      <c r="AE1423" s="11" t="str">
        <f t="array" ref="AE1423">IF(ISBLANK(D1423),"",IF(OR($H$2="y",$H$2="m"),IF(AA1423=AA1422,IF(OR(AB1423=$AB$4:$AB1422)=FALSE,AE1422&amp;C1423,AE1422),"("&amp;C1423)&amp;IF(AA1423=AA1424,IF(OR(AB1424=$AB$4:$AB1423)=FALSE,", ",""),") "),""))</f>
        <v/>
      </c>
      <c r="AF1423" s="11" t="str">
        <f t="shared" si="179"/>
        <v/>
      </c>
      <c r="AG1423" s="11" t="str">
        <f t="array" ref="AG1423">IF(ISBLANK(D1423),"",IF(OR($H$2="y",$H$2="m"),IF(AA1423=AA1422,IF(OR(AC1423=$AC$4:$AC1422)=FALSE,AG1422&amp;AF1423,AG1422),"("&amp;AF1423)&amp;IF(AA1423=AA1424,IF(OR(AC1424=$AC$4:$AC1423)=FALSE,", ",""),") "),""))</f>
        <v/>
      </c>
      <c r="AH1423" s="10" t="str">
        <f>IF((ISBLANK(D1423)),"",IF(D1423=D1422,AH1422,"")&amp;IF(B1422&lt;&gt;B1423,((IF(ISBLANK(E1423),$D$3&amp;"Non-type material: "&amp;$D$3,$D$3&amp;INDEX('type-categories'!$A$2:$B$100,MATCH(E1423,'type-categories'!$A$2:$A$100,0),2)&amp;$D$3))),"")&amp;(IF(K1423&lt;&gt;K1422,$C$2&amp;K1423&amp;$K$3&amp;$C$2&amp;" ",(IF(B1423&lt;&gt;B1422,$C$2&amp;K1423&amp;$K$3&amp;$C$2&amp;" ",""))))&amp;(IF(L1423="","",((IF(L1423&lt;&gt;L1422,$D$2&amp;L1423&amp;$L$3&amp;$D$2&amp;" ",IF(B1423&lt;&gt;B1422,$D$2&amp;L1423&amp;$L$3&amp;$D$2&amp;" ",""))))))&amp;(IF(M1423="","",((IF(M1423&lt;&gt;M1422,$E$2&amp;M1423&amp;$E$2&amp;","&amp;" ",IF(B1423&lt;&gt;B1422,$E$2&amp;M1423&amp;$E$2&amp;",",""))))))&amp;(IF(N1423="","",IF(N1423&lt;&gt;N1422,N1423&amp;", ",IF(B1423&lt;&gt;B1422,N1423&amp;", ",""))))&amp;(IF(ISBLANK(O1423),"",(IF(O1423&lt;&gt;O1422,O1423&amp;", ",IF(B1423&lt;&gt;B1422,O1423&amp;", ","")))))&amp;(IF(ISBLANK(P1423),"",(IF(P1423&lt;&gt;P1422,P1423&amp;", ",IF(B1423&lt;&gt;B1422,P1423&amp;", ",IF(Z1423&lt;&gt;Z1422,P1423&amp;", ",""))))))&amp;(IF(ISBLANK(Q1423),"",(IF(Q1423&lt;&gt;Q1422,Q1423&amp;", ",IF(B1423&lt;&gt;B1422,Q1423&amp;", ",IF(Z1423&lt;&gt;Z1422,Q1423&amp;", ",""))))))&amp;(IF(ISBLANK(R1423),"",(IF(R1423&lt;&gt;R1422,R1423&amp;"m, ",IF(B1423&lt;&gt;B1422,R1423&amp;"m, ",IF(Z1423&lt;&gt;Z1422,R1423&amp;"m, ",""))))))&amp;IF(ISBLANK(S1423),"",(IF(B1423&lt;&gt;B1422,S1423&amp;", ",IF(S1423&lt;&gt;S1422,IF((Z1423=Z1422),"same locality "&amp;S1423&amp;", ",S1423&amp;", "),""))))&amp;(IF(ISBLANK(T1423),"",(IF(T1423&lt;&gt;T1422,IF(ISBLANK(F$2),T1423&amp;", ",T1423&amp;" "&amp;F$2&amp;", "),(IF(B1423&lt;&gt;B1422,IF(ISBLANK(F$2),T1423&amp;", ",T1423&amp;" "&amp;F$2&amp;", "),(IF(Z1423&lt;&gt;Z1422,IF(ISBLANK(F$2),T1423&amp;", ",T1423&amp;" "&amp;F$2&amp;", "),IF((U1423&lt;&gt;U1422)*($G$2="Y"),"same collector, ","")))))))))&amp;(IF(ISBLANK(U1423),"",(IF(U1423&lt;&gt;U1422,U1423&amp;", ",(IF(B1423&lt;&gt;B1422,U1423&amp;", ",IF(Z1423&lt;&gt;Z1422,U1423&amp;", ",(IF(T1423&lt;&gt;T1422,IF((T1423&lt;&gt;T1422)*($G$2="Y"),"same date, ", ""),IF((T1423=T1422)*(U1423=U1422)*(S1423&lt;&gt;S1422)*($G$2="Y"),"same collector and date, ", ""))))))))))&amp;(IF(ISBLANK(V1423),"",V1423&amp;", "))&amp;IF((AA1423&lt;&gt;AA1424)*($H$2="y"),AD1423&amp;AE1423,IF((AA1423&lt;&gt;AA1424)*($H$2="m"),AD1423&amp;AG1423,IF(($H$2&lt;&gt;"m")*($H$2&lt;&gt;"Y"),(IF(F1423=0,"",F1423&amp;" "&amp;$F$4&amp;" "))&amp;(IF(G1423=0,"",G1423&amp;" "&amp;$G$4&amp;" "))&amp;(IF(H1423=0,"",H1423&amp;" "&amp;H$4&amp;" "))&amp;(IF(I1423=0,"",I1423&amp;" "&amp;$I$4&amp;" "))&amp;(IF(J1423=0,"",J1423&amp;" "&amp;$J$4&amp;" "))&amp;IF((ISBLANK(C1423)),"","("&amp;C1423&amp;")"),"")))&amp;IF((B1423=B1424)*(K1423=K1424)*(L1423=L1424)*(M1423=M1424),IF(($H$2&lt;&gt;"m")*($H$2&lt;&gt;"Y"), ", ", IF((ISNUMBER(FIND(")",AE1423))), ", ", "")),IF((B1423=B1424)*(K1423=K1424)*(L1423=L1424),"; ",". ")))</f>
        <v/>
      </c>
      <c r="AI1423" s="1"/>
    </row>
    <row r="1424" spans="1:35" x14ac:dyDescent="0.25">
      <c r="A1424" s="3" t="str">
        <f t="shared" si="180"/>
        <v/>
      </c>
      <c r="B1424" s="53" t="str">
        <f t="shared" si="184"/>
        <v/>
      </c>
      <c r="C1424" s="57"/>
      <c r="D1424" s="57"/>
      <c r="E1424" s="57"/>
      <c r="F1424" s="57"/>
      <c r="G1424" s="57"/>
      <c r="H1424" s="57"/>
      <c r="I1424" s="57"/>
      <c r="J1424" s="57"/>
      <c r="K1424" s="57"/>
      <c r="L1424" s="57"/>
      <c r="M1424" s="54"/>
      <c r="N1424" s="57"/>
      <c r="O1424" s="58"/>
      <c r="P1424" s="58"/>
      <c r="Q1424" s="58"/>
      <c r="R1424" s="58"/>
      <c r="S1424" s="54"/>
      <c r="T1424" s="57"/>
      <c r="U1424" s="57"/>
      <c r="V1424" s="57"/>
      <c r="W1424" s="57"/>
      <c r="X1424" s="147" t="str">
        <f>IF(ISBLANK(D1424),"",IF('order-admin-units'!$I$1&lt;&gt;"y", "", IF((K1424="")*(ISBLANK(D1424)=FALSE), 'order-admin-units'!$B$1+1, VLOOKUP(K1424, ordercountry, 2))))</f>
        <v/>
      </c>
      <c r="Y1424" s="147" t="str">
        <f>IF(ISBLANK(D1424),"",IF('order-admin-units'!$I$1&lt;&gt;"y", "", IF(L1424="", 'order-admin-units'!$B$2+1, VLOOKUP(K1424&amp;"@"&amp;L1424, orderadmin, 2))))</f>
        <v/>
      </c>
      <c r="Z1424" s="147" t="str">
        <f t="shared" si="181"/>
        <v/>
      </c>
      <c r="AA1424" s="147" t="str">
        <f t="shared" si="182"/>
        <v/>
      </c>
      <c r="AB1424" s="147" t="str">
        <f t="shared" si="183"/>
        <v/>
      </c>
      <c r="AC1424" s="147" t="str">
        <f t="shared" si="177"/>
        <v/>
      </c>
      <c r="AD1424" s="11" t="str">
        <f t="shared" si="178"/>
        <v/>
      </c>
      <c r="AE1424" s="11" t="str">
        <f t="array" ref="AE1424">IF(ISBLANK(D1424),"",IF(OR($H$2="y",$H$2="m"),IF(AA1424=AA1423,IF(OR(AB1424=$AB$4:$AB1423)=FALSE,AE1423&amp;C1424,AE1423),"("&amp;C1424)&amp;IF(AA1424=AA1425,IF(OR(AB1425=$AB$4:$AB1424)=FALSE,", ",""),") "),""))</f>
        <v/>
      </c>
      <c r="AF1424" s="11" t="str">
        <f t="shared" si="179"/>
        <v/>
      </c>
      <c r="AG1424" s="11" t="str">
        <f t="array" ref="AG1424">IF(ISBLANK(D1424),"",IF(OR($H$2="y",$H$2="m"),IF(AA1424=AA1423,IF(OR(AC1424=$AC$4:$AC1423)=FALSE,AG1423&amp;AF1424,AG1423),"("&amp;AF1424)&amp;IF(AA1424=AA1425,IF(OR(AC1425=$AC$4:$AC1424)=FALSE,", ",""),") "),""))</f>
        <v/>
      </c>
      <c r="AH1424" s="10" t="str">
        <f>IF((ISBLANK(D1424)),"",IF(D1424=D1423,AH1423,"")&amp;IF(B1423&lt;&gt;B1424,((IF(ISBLANK(E1424),$D$3&amp;"Non-type material: "&amp;$D$3,$D$3&amp;INDEX('type-categories'!$A$2:$B$100,MATCH(E1424,'type-categories'!$A$2:$A$100,0),2)&amp;$D$3))),"")&amp;(IF(K1424&lt;&gt;K1423,$C$2&amp;K1424&amp;$K$3&amp;$C$2&amp;" ",(IF(B1424&lt;&gt;B1423,$C$2&amp;K1424&amp;$K$3&amp;$C$2&amp;" ",""))))&amp;(IF(L1424="","",((IF(L1424&lt;&gt;L1423,$D$2&amp;L1424&amp;$L$3&amp;$D$2&amp;" ",IF(B1424&lt;&gt;B1423,$D$2&amp;L1424&amp;$L$3&amp;$D$2&amp;" ",""))))))&amp;(IF(M1424="","",((IF(M1424&lt;&gt;M1423,$E$2&amp;M1424&amp;$E$2&amp;","&amp;" ",IF(B1424&lt;&gt;B1423,$E$2&amp;M1424&amp;$E$2&amp;",",""))))))&amp;(IF(N1424="","",IF(N1424&lt;&gt;N1423,N1424&amp;", ",IF(B1424&lt;&gt;B1423,N1424&amp;", ",""))))&amp;(IF(ISBLANK(O1424),"",(IF(O1424&lt;&gt;O1423,O1424&amp;", ",IF(B1424&lt;&gt;B1423,O1424&amp;", ","")))))&amp;(IF(ISBLANK(P1424),"",(IF(P1424&lt;&gt;P1423,P1424&amp;", ",IF(B1424&lt;&gt;B1423,P1424&amp;", ",IF(Z1424&lt;&gt;Z1423,P1424&amp;", ",""))))))&amp;(IF(ISBLANK(Q1424),"",(IF(Q1424&lt;&gt;Q1423,Q1424&amp;", ",IF(B1424&lt;&gt;B1423,Q1424&amp;", ",IF(Z1424&lt;&gt;Z1423,Q1424&amp;", ",""))))))&amp;(IF(ISBLANK(R1424),"",(IF(R1424&lt;&gt;R1423,R1424&amp;"m, ",IF(B1424&lt;&gt;B1423,R1424&amp;"m, ",IF(Z1424&lt;&gt;Z1423,R1424&amp;"m, ",""))))))&amp;IF(ISBLANK(S1424),"",(IF(B1424&lt;&gt;B1423,S1424&amp;", ",IF(S1424&lt;&gt;S1423,IF((Z1424=Z1423),"same locality "&amp;S1424&amp;", ",S1424&amp;", "),""))))&amp;(IF(ISBLANK(T1424),"",(IF(T1424&lt;&gt;T1423,IF(ISBLANK(F$2),T1424&amp;", ",T1424&amp;" "&amp;F$2&amp;", "),(IF(B1424&lt;&gt;B1423,IF(ISBLANK(F$2),T1424&amp;", ",T1424&amp;" "&amp;F$2&amp;", "),(IF(Z1424&lt;&gt;Z1423,IF(ISBLANK(F$2),T1424&amp;", ",T1424&amp;" "&amp;F$2&amp;", "),IF((U1424&lt;&gt;U1423)*($G$2="Y"),"same collector, ","")))))))))&amp;(IF(ISBLANK(U1424),"",(IF(U1424&lt;&gt;U1423,U1424&amp;", ",(IF(B1424&lt;&gt;B1423,U1424&amp;", ",IF(Z1424&lt;&gt;Z1423,U1424&amp;", ",(IF(T1424&lt;&gt;T1423,IF((T1424&lt;&gt;T1423)*($G$2="Y"),"same date, ", ""),IF((T1424=T1423)*(U1424=U1423)*(S1424&lt;&gt;S1423)*($G$2="Y"),"same collector and date, ", ""))))))))))&amp;(IF(ISBLANK(V1424),"",V1424&amp;", "))&amp;IF((AA1424&lt;&gt;AA1425)*($H$2="y"),AD1424&amp;AE1424,IF((AA1424&lt;&gt;AA1425)*($H$2="m"),AD1424&amp;AG1424,IF(($H$2&lt;&gt;"m")*($H$2&lt;&gt;"Y"),(IF(F1424=0,"",F1424&amp;" "&amp;$F$4&amp;" "))&amp;(IF(G1424=0,"",G1424&amp;" "&amp;$G$4&amp;" "))&amp;(IF(H1424=0,"",H1424&amp;" "&amp;H$4&amp;" "))&amp;(IF(I1424=0,"",I1424&amp;" "&amp;$I$4&amp;" "))&amp;(IF(J1424=0,"",J1424&amp;" "&amp;$J$4&amp;" "))&amp;IF((ISBLANK(C1424)),"","("&amp;C1424&amp;")"),"")))&amp;IF((B1424=B1425)*(K1424=K1425)*(L1424=L1425)*(M1424=M1425),IF(($H$2&lt;&gt;"m")*($H$2&lt;&gt;"Y"), ", ", IF((ISNUMBER(FIND(")",AE1424))), ", ", "")),IF((B1424=B1425)*(K1424=K1425)*(L1424=L1425),"; ",". ")))</f>
        <v/>
      </c>
      <c r="AI1424" s="1"/>
    </row>
    <row r="1425" spans="1:35" x14ac:dyDescent="0.25">
      <c r="A1425" s="3" t="str">
        <f t="shared" si="180"/>
        <v/>
      </c>
      <c r="B1425" s="53" t="str">
        <f t="shared" si="184"/>
        <v/>
      </c>
      <c r="C1425" s="57"/>
      <c r="D1425" s="57"/>
      <c r="E1425" s="57"/>
      <c r="F1425" s="57"/>
      <c r="G1425" s="57"/>
      <c r="H1425" s="57"/>
      <c r="I1425" s="57"/>
      <c r="J1425" s="57"/>
      <c r="K1425" s="57"/>
      <c r="L1425" s="57"/>
      <c r="M1425" s="54"/>
      <c r="N1425" s="57"/>
      <c r="O1425" s="58"/>
      <c r="P1425" s="58"/>
      <c r="Q1425" s="58"/>
      <c r="R1425" s="58"/>
      <c r="S1425" s="54"/>
      <c r="T1425" s="57"/>
      <c r="U1425" s="57"/>
      <c r="V1425" s="57"/>
      <c r="W1425" s="57"/>
      <c r="X1425" s="147" t="str">
        <f>IF(ISBLANK(D1425),"",IF('order-admin-units'!$I$1&lt;&gt;"y", "", IF((K1425="")*(ISBLANK(D1425)=FALSE), 'order-admin-units'!$B$1+1, VLOOKUP(K1425, ordercountry, 2))))</f>
        <v/>
      </c>
      <c r="Y1425" s="147" t="str">
        <f>IF(ISBLANK(D1425),"",IF('order-admin-units'!$I$1&lt;&gt;"y", "", IF(L1425="", 'order-admin-units'!$B$2+1, VLOOKUP(K1425&amp;"@"&amp;L1425, orderadmin, 2))))</f>
        <v/>
      </c>
      <c r="Z1425" s="147" t="str">
        <f t="shared" si="181"/>
        <v/>
      </c>
      <c r="AA1425" s="147" t="str">
        <f t="shared" si="182"/>
        <v/>
      </c>
      <c r="AB1425" s="147" t="str">
        <f t="shared" si="183"/>
        <v/>
      </c>
      <c r="AC1425" s="147" t="str">
        <f t="shared" si="177"/>
        <v/>
      </c>
      <c r="AD1425" s="11" t="str">
        <f t="shared" si="178"/>
        <v/>
      </c>
      <c r="AE1425" s="11" t="str">
        <f t="array" ref="AE1425">IF(ISBLANK(D1425),"",IF(OR($H$2="y",$H$2="m"),IF(AA1425=AA1424,IF(OR(AB1425=$AB$4:$AB1424)=FALSE,AE1424&amp;C1425,AE1424),"("&amp;C1425)&amp;IF(AA1425=AA1426,IF(OR(AB1426=$AB$4:$AB1425)=FALSE,", ",""),") "),""))</f>
        <v/>
      </c>
      <c r="AF1425" s="11" t="str">
        <f t="shared" si="179"/>
        <v/>
      </c>
      <c r="AG1425" s="11" t="str">
        <f t="array" ref="AG1425">IF(ISBLANK(D1425),"",IF(OR($H$2="y",$H$2="m"),IF(AA1425=AA1424,IF(OR(AC1425=$AC$4:$AC1424)=FALSE,AG1424&amp;AF1425,AG1424),"("&amp;AF1425)&amp;IF(AA1425=AA1426,IF(OR(AC1426=$AC$4:$AC1425)=FALSE,", ",""),") "),""))</f>
        <v/>
      </c>
      <c r="AH1425" s="10" t="str">
        <f>IF((ISBLANK(D1425)),"",IF(D1425=D1424,AH1424,"")&amp;IF(B1424&lt;&gt;B1425,((IF(ISBLANK(E1425),$D$3&amp;"Non-type material: "&amp;$D$3,$D$3&amp;INDEX('type-categories'!$A$2:$B$100,MATCH(E1425,'type-categories'!$A$2:$A$100,0),2)&amp;$D$3))),"")&amp;(IF(K1425&lt;&gt;K1424,$C$2&amp;K1425&amp;$K$3&amp;$C$2&amp;" ",(IF(B1425&lt;&gt;B1424,$C$2&amp;K1425&amp;$K$3&amp;$C$2&amp;" ",""))))&amp;(IF(L1425="","",((IF(L1425&lt;&gt;L1424,$D$2&amp;L1425&amp;$L$3&amp;$D$2&amp;" ",IF(B1425&lt;&gt;B1424,$D$2&amp;L1425&amp;$L$3&amp;$D$2&amp;" ",""))))))&amp;(IF(M1425="","",((IF(M1425&lt;&gt;M1424,$E$2&amp;M1425&amp;$E$2&amp;","&amp;" ",IF(B1425&lt;&gt;B1424,$E$2&amp;M1425&amp;$E$2&amp;",",""))))))&amp;(IF(N1425="","",IF(N1425&lt;&gt;N1424,N1425&amp;", ",IF(B1425&lt;&gt;B1424,N1425&amp;", ",""))))&amp;(IF(ISBLANK(O1425),"",(IF(O1425&lt;&gt;O1424,O1425&amp;", ",IF(B1425&lt;&gt;B1424,O1425&amp;", ","")))))&amp;(IF(ISBLANK(P1425),"",(IF(P1425&lt;&gt;P1424,P1425&amp;", ",IF(B1425&lt;&gt;B1424,P1425&amp;", ",IF(Z1425&lt;&gt;Z1424,P1425&amp;", ",""))))))&amp;(IF(ISBLANK(Q1425),"",(IF(Q1425&lt;&gt;Q1424,Q1425&amp;", ",IF(B1425&lt;&gt;B1424,Q1425&amp;", ",IF(Z1425&lt;&gt;Z1424,Q1425&amp;", ",""))))))&amp;(IF(ISBLANK(R1425),"",(IF(R1425&lt;&gt;R1424,R1425&amp;"m, ",IF(B1425&lt;&gt;B1424,R1425&amp;"m, ",IF(Z1425&lt;&gt;Z1424,R1425&amp;"m, ",""))))))&amp;IF(ISBLANK(S1425),"",(IF(B1425&lt;&gt;B1424,S1425&amp;", ",IF(S1425&lt;&gt;S1424,IF((Z1425=Z1424),"same locality "&amp;S1425&amp;", ",S1425&amp;", "),""))))&amp;(IF(ISBLANK(T1425),"",(IF(T1425&lt;&gt;T1424,IF(ISBLANK(F$2),T1425&amp;", ",T1425&amp;" "&amp;F$2&amp;", "),(IF(B1425&lt;&gt;B1424,IF(ISBLANK(F$2),T1425&amp;", ",T1425&amp;" "&amp;F$2&amp;", "),(IF(Z1425&lt;&gt;Z1424,IF(ISBLANK(F$2),T1425&amp;", ",T1425&amp;" "&amp;F$2&amp;", "),IF((U1425&lt;&gt;U1424)*($G$2="Y"),"same collector, ","")))))))))&amp;(IF(ISBLANK(U1425),"",(IF(U1425&lt;&gt;U1424,U1425&amp;", ",(IF(B1425&lt;&gt;B1424,U1425&amp;", ",IF(Z1425&lt;&gt;Z1424,U1425&amp;", ",(IF(T1425&lt;&gt;T1424,IF((T1425&lt;&gt;T1424)*($G$2="Y"),"same date, ", ""),IF((T1425=T1424)*(U1425=U1424)*(S1425&lt;&gt;S1424)*($G$2="Y"),"same collector and date, ", ""))))))))))&amp;(IF(ISBLANK(V1425),"",V1425&amp;", "))&amp;IF((AA1425&lt;&gt;AA1426)*($H$2="y"),AD1425&amp;AE1425,IF((AA1425&lt;&gt;AA1426)*($H$2="m"),AD1425&amp;AG1425,IF(($H$2&lt;&gt;"m")*($H$2&lt;&gt;"Y"),(IF(F1425=0,"",F1425&amp;" "&amp;$F$4&amp;" "))&amp;(IF(G1425=0,"",G1425&amp;" "&amp;$G$4&amp;" "))&amp;(IF(H1425=0,"",H1425&amp;" "&amp;H$4&amp;" "))&amp;(IF(I1425=0,"",I1425&amp;" "&amp;$I$4&amp;" "))&amp;(IF(J1425=0,"",J1425&amp;" "&amp;$J$4&amp;" "))&amp;IF((ISBLANK(C1425)),"","("&amp;C1425&amp;")"),"")))&amp;IF((B1425=B1426)*(K1425=K1426)*(L1425=L1426)*(M1425=M1426),IF(($H$2&lt;&gt;"m")*($H$2&lt;&gt;"Y"), ", ", IF((ISNUMBER(FIND(")",AE1425))), ", ", "")),IF((B1425=B1426)*(K1425=K1426)*(L1425=L1426),"; ",". ")))</f>
        <v/>
      </c>
      <c r="AI1425" s="1"/>
    </row>
    <row r="1426" spans="1:35" x14ac:dyDescent="0.25">
      <c r="A1426" s="3" t="str">
        <f t="shared" si="180"/>
        <v/>
      </c>
      <c r="B1426" s="53" t="str">
        <f t="shared" si="184"/>
        <v/>
      </c>
      <c r="C1426" s="57"/>
      <c r="D1426" s="57"/>
      <c r="E1426" s="57"/>
      <c r="F1426" s="57"/>
      <c r="G1426" s="57"/>
      <c r="H1426" s="57"/>
      <c r="I1426" s="57"/>
      <c r="J1426" s="57"/>
      <c r="K1426" s="57"/>
      <c r="L1426" s="57"/>
      <c r="M1426" s="54"/>
      <c r="N1426" s="57"/>
      <c r="O1426" s="58"/>
      <c r="P1426" s="58"/>
      <c r="Q1426" s="58"/>
      <c r="R1426" s="58"/>
      <c r="S1426" s="54"/>
      <c r="T1426" s="57"/>
      <c r="U1426" s="57"/>
      <c r="V1426" s="57"/>
      <c r="W1426" s="57"/>
      <c r="X1426" s="147" t="str">
        <f>IF(ISBLANK(D1426),"",IF('order-admin-units'!$I$1&lt;&gt;"y", "", IF((K1426="")*(ISBLANK(D1426)=FALSE), 'order-admin-units'!$B$1+1, VLOOKUP(K1426, ordercountry, 2))))</f>
        <v/>
      </c>
      <c r="Y1426" s="147" t="str">
        <f>IF(ISBLANK(D1426),"",IF('order-admin-units'!$I$1&lt;&gt;"y", "", IF(L1426="", 'order-admin-units'!$B$2+1, VLOOKUP(K1426&amp;"@"&amp;L1426, orderadmin, 2))))</f>
        <v/>
      </c>
      <c r="Z1426" s="147" t="str">
        <f t="shared" si="181"/>
        <v/>
      </c>
      <c r="AA1426" s="147" t="str">
        <f t="shared" si="182"/>
        <v/>
      </c>
      <c r="AB1426" s="147" t="str">
        <f t="shared" si="183"/>
        <v/>
      </c>
      <c r="AC1426" s="147" t="str">
        <f t="shared" si="177"/>
        <v/>
      </c>
      <c r="AD1426" s="11" t="str">
        <f t="shared" si="178"/>
        <v/>
      </c>
      <c r="AE1426" s="11" t="str">
        <f t="array" ref="AE1426">IF(ISBLANK(D1426),"",IF(OR($H$2="y",$H$2="m"),IF(AA1426=AA1425,IF(OR(AB1426=$AB$4:$AB1425)=FALSE,AE1425&amp;C1426,AE1425),"("&amp;C1426)&amp;IF(AA1426=AA1427,IF(OR(AB1427=$AB$4:$AB1426)=FALSE,", ",""),") "),""))</f>
        <v/>
      </c>
      <c r="AF1426" s="11" t="str">
        <f t="shared" si="179"/>
        <v/>
      </c>
      <c r="AG1426" s="11" t="str">
        <f t="array" ref="AG1426">IF(ISBLANK(D1426),"",IF(OR($H$2="y",$H$2="m"),IF(AA1426=AA1425,IF(OR(AC1426=$AC$4:$AC1425)=FALSE,AG1425&amp;AF1426,AG1425),"("&amp;AF1426)&amp;IF(AA1426=AA1427,IF(OR(AC1427=$AC$4:$AC1426)=FALSE,", ",""),") "),""))</f>
        <v/>
      </c>
      <c r="AH1426" s="10" t="str">
        <f>IF((ISBLANK(D1426)),"",IF(D1426=D1425,AH1425,"")&amp;IF(B1425&lt;&gt;B1426,((IF(ISBLANK(E1426),$D$3&amp;"Non-type material: "&amp;$D$3,$D$3&amp;INDEX('type-categories'!$A$2:$B$100,MATCH(E1426,'type-categories'!$A$2:$A$100,0),2)&amp;$D$3))),"")&amp;(IF(K1426&lt;&gt;K1425,$C$2&amp;K1426&amp;$K$3&amp;$C$2&amp;" ",(IF(B1426&lt;&gt;B1425,$C$2&amp;K1426&amp;$K$3&amp;$C$2&amp;" ",""))))&amp;(IF(L1426="","",((IF(L1426&lt;&gt;L1425,$D$2&amp;L1426&amp;$L$3&amp;$D$2&amp;" ",IF(B1426&lt;&gt;B1425,$D$2&amp;L1426&amp;$L$3&amp;$D$2&amp;" ",""))))))&amp;(IF(M1426="","",((IF(M1426&lt;&gt;M1425,$E$2&amp;M1426&amp;$E$2&amp;","&amp;" ",IF(B1426&lt;&gt;B1425,$E$2&amp;M1426&amp;$E$2&amp;",",""))))))&amp;(IF(N1426="","",IF(N1426&lt;&gt;N1425,N1426&amp;", ",IF(B1426&lt;&gt;B1425,N1426&amp;", ",""))))&amp;(IF(ISBLANK(O1426),"",(IF(O1426&lt;&gt;O1425,O1426&amp;", ",IF(B1426&lt;&gt;B1425,O1426&amp;", ","")))))&amp;(IF(ISBLANK(P1426),"",(IF(P1426&lt;&gt;P1425,P1426&amp;", ",IF(B1426&lt;&gt;B1425,P1426&amp;", ",IF(Z1426&lt;&gt;Z1425,P1426&amp;", ",""))))))&amp;(IF(ISBLANK(Q1426),"",(IF(Q1426&lt;&gt;Q1425,Q1426&amp;", ",IF(B1426&lt;&gt;B1425,Q1426&amp;", ",IF(Z1426&lt;&gt;Z1425,Q1426&amp;", ",""))))))&amp;(IF(ISBLANK(R1426),"",(IF(R1426&lt;&gt;R1425,R1426&amp;"m, ",IF(B1426&lt;&gt;B1425,R1426&amp;"m, ",IF(Z1426&lt;&gt;Z1425,R1426&amp;"m, ",""))))))&amp;IF(ISBLANK(S1426),"",(IF(B1426&lt;&gt;B1425,S1426&amp;", ",IF(S1426&lt;&gt;S1425,IF((Z1426=Z1425),"same locality "&amp;S1426&amp;", ",S1426&amp;", "),""))))&amp;(IF(ISBLANK(T1426),"",(IF(T1426&lt;&gt;T1425,IF(ISBLANK(F$2),T1426&amp;", ",T1426&amp;" "&amp;F$2&amp;", "),(IF(B1426&lt;&gt;B1425,IF(ISBLANK(F$2),T1426&amp;", ",T1426&amp;" "&amp;F$2&amp;", "),(IF(Z1426&lt;&gt;Z1425,IF(ISBLANK(F$2),T1426&amp;", ",T1426&amp;" "&amp;F$2&amp;", "),IF((U1426&lt;&gt;U1425)*($G$2="Y"),"same collector, ","")))))))))&amp;(IF(ISBLANK(U1426),"",(IF(U1426&lt;&gt;U1425,U1426&amp;", ",(IF(B1426&lt;&gt;B1425,U1426&amp;", ",IF(Z1426&lt;&gt;Z1425,U1426&amp;", ",(IF(T1426&lt;&gt;T1425,IF((T1426&lt;&gt;T1425)*($G$2="Y"),"same date, ", ""),IF((T1426=T1425)*(U1426=U1425)*(S1426&lt;&gt;S1425)*($G$2="Y"),"same collector and date, ", ""))))))))))&amp;(IF(ISBLANK(V1426),"",V1426&amp;", "))&amp;IF((AA1426&lt;&gt;AA1427)*($H$2="y"),AD1426&amp;AE1426,IF((AA1426&lt;&gt;AA1427)*($H$2="m"),AD1426&amp;AG1426,IF(($H$2&lt;&gt;"m")*($H$2&lt;&gt;"Y"),(IF(F1426=0,"",F1426&amp;" "&amp;$F$4&amp;" "))&amp;(IF(G1426=0,"",G1426&amp;" "&amp;$G$4&amp;" "))&amp;(IF(H1426=0,"",H1426&amp;" "&amp;H$4&amp;" "))&amp;(IF(I1426=0,"",I1426&amp;" "&amp;$I$4&amp;" "))&amp;(IF(J1426=0,"",J1426&amp;" "&amp;$J$4&amp;" "))&amp;IF((ISBLANK(C1426)),"","("&amp;C1426&amp;")"),"")))&amp;IF((B1426=B1427)*(K1426=K1427)*(L1426=L1427)*(M1426=M1427),IF(($H$2&lt;&gt;"m")*($H$2&lt;&gt;"Y"), ", ", IF((ISNUMBER(FIND(")",AE1426))), ", ", "")),IF((B1426=B1427)*(K1426=K1427)*(L1426=L1427),"; ",". ")))</f>
        <v/>
      </c>
      <c r="AI1426" s="1"/>
    </row>
    <row r="1427" spans="1:35" x14ac:dyDescent="0.25">
      <c r="A1427" s="3" t="str">
        <f t="shared" si="180"/>
        <v/>
      </c>
      <c r="B1427" s="53" t="str">
        <f t="shared" si="184"/>
        <v/>
      </c>
      <c r="C1427" s="57"/>
      <c r="D1427" s="57"/>
      <c r="E1427" s="57"/>
      <c r="F1427" s="57"/>
      <c r="G1427" s="57"/>
      <c r="H1427" s="57"/>
      <c r="I1427" s="57"/>
      <c r="J1427" s="57"/>
      <c r="K1427" s="57"/>
      <c r="L1427" s="57"/>
      <c r="M1427" s="54"/>
      <c r="N1427" s="57"/>
      <c r="O1427" s="58"/>
      <c r="P1427" s="58"/>
      <c r="Q1427" s="58"/>
      <c r="R1427" s="58"/>
      <c r="S1427" s="54"/>
      <c r="T1427" s="57"/>
      <c r="U1427" s="57"/>
      <c r="V1427" s="57"/>
      <c r="W1427" s="57"/>
      <c r="X1427" s="147" t="str">
        <f>IF(ISBLANK(D1427),"",IF('order-admin-units'!$I$1&lt;&gt;"y", "", IF((K1427="")*(ISBLANK(D1427)=FALSE), 'order-admin-units'!$B$1+1, VLOOKUP(K1427, ordercountry, 2))))</f>
        <v/>
      </c>
      <c r="Y1427" s="147" t="str">
        <f>IF(ISBLANK(D1427),"",IF('order-admin-units'!$I$1&lt;&gt;"y", "", IF(L1427="", 'order-admin-units'!$B$2+1, VLOOKUP(K1427&amp;"@"&amp;L1427, orderadmin, 2))))</f>
        <v/>
      </c>
      <c r="Z1427" s="147" t="str">
        <f t="shared" si="181"/>
        <v/>
      </c>
      <c r="AA1427" s="147" t="str">
        <f t="shared" si="182"/>
        <v/>
      </c>
      <c r="AB1427" s="147" t="str">
        <f t="shared" si="183"/>
        <v/>
      </c>
      <c r="AC1427" s="147" t="str">
        <f t="shared" si="177"/>
        <v/>
      </c>
      <c r="AD1427" s="11" t="str">
        <f t="shared" si="178"/>
        <v/>
      </c>
      <c r="AE1427" s="11" t="str">
        <f t="array" ref="AE1427">IF(ISBLANK(D1427),"",IF(OR($H$2="y",$H$2="m"),IF(AA1427=AA1426,IF(OR(AB1427=$AB$4:$AB1426)=FALSE,AE1426&amp;C1427,AE1426),"("&amp;C1427)&amp;IF(AA1427=AA1428,IF(OR(AB1428=$AB$4:$AB1427)=FALSE,", ",""),") "),""))</f>
        <v/>
      </c>
      <c r="AF1427" s="11" t="str">
        <f t="shared" si="179"/>
        <v/>
      </c>
      <c r="AG1427" s="11" t="str">
        <f t="array" ref="AG1427">IF(ISBLANK(D1427),"",IF(OR($H$2="y",$H$2="m"),IF(AA1427=AA1426,IF(OR(AC1427=$AC$4:$AC1426)=FALSE,AG1426&amp;AF1427,AG1426),"("&amp;AF1427)&amp;IF(AA1427=AA1428,IF(OR(AC1428=$AC$4:$AC1427)=FALSE,", ",""),") "),""))</f>
        <v/>
      </c>
      <c r="AH1427" s="10" t="str">
        <f>IF((ISBLANK(D1427)),"",IF(D1427=D1426,AH1426,"")&amp;IF(B1426&lt;&gt;B1427,((IF(ISBLANK(E1427),$D$3&amp;"Non-type material: "&amp;$D$3,$D$3&amp;INDEX('type-categories'!$A$2:$B$100,MATCH(E1427,'type-categories'!$A$2:$A$100,0),2)&amp;$D$3))),"")&amp;(IF(K1427&lt;&gt;K1426,$C$2&amp;K1427&amp;$K$3&amp;$C$2&amp;" ",(IF(B1427&lt;&gt;B1426,$C$2&amp;K1427&amp;$K$3&amp;$C$2&amp;" ",""))))&amp;(IF(L1427="","",((IF(L1427&lt;&gt;L1426,$D$2&amp;L1427&amp;$L$3&amp;$D$2&amp;" ",IF(B1427&lt;&gt;B1426,$D$2&amp;L1427&amp;$L$3&amp;$D$2&amp;" ",""))))))&amp;(IF(M1427="","",((IF(M1427&lt;&gt;M1426,$E$2&amp;M1427&amp;$E$2&amp;","&amp;" ",IF(B1427&lt;&gt;B1426,$E$2&amp;M1427&amp;$E$2&amp;",",""))))))&amp;(IF(N1427="","",IF(N1427&lt;&gt;N1426,N1427&amp;", ",IF(B1427&lt;&gt;B1426,N1427&amp;", ",""))))&amp;(IF(ISBLANK(O1427),"",(IF(O1427&lt;&gt;O1426,O1427&amp;", ",IF(B1427&lt;&gt;B1426,O1427&amp;", ","")))))&amp;(IF(ISBLANK(P1427),"",(IF(P1427&lt;&gt;P1426,P1427&amp;", ",IF(B1427&lt;&gt;B1426,P1427&amp;", ",IF(Z1427&lt;&gt;Z1426,P1427&amp;", ",""))))))&amp;(IF(ISBLANK(Q1427),"",(IF(Q1427&lt;&gt;Q1426,Q1427&amp;", ",IF(B1427&lt;&gt;B1426,Q1427&amp;", ",IF(Z1427&lt;&gt;Z1426,Q1427&amp;", ",""))))))&amp;(IF(ISBLANK(R1427),"",(IF(R1427&lt;&gt;R1426,R1427&amp;"m, ",IF(B1427&lt;&gt;B1426,R1427&amp;"m, ",IF(Z1427&lt;&gt;Z1426,R1427&amp;"m, ",""))))))&amp;IF(ISBLANK(S1427),"",(IF(B1427&lt;&gt;B1426,S1427&amp;", ",IF(S1427&lt;&gt;S1426,IF((Z1427=Z1426),"same locality "&amp;S1427&amp;", ",S1427&amp;", "),""))))&amp;(IF(ISBLANK(T1427),"",(IF(T1427&lt;&gt;T1426,IF(ISBLANK(F$2),T1427&amp;", ",T1427&amp;" "&amp;F$2&amp;", "),(IF(B1427&lt;&gt;B1426,IF(ISBLANK(F$2),T1427&amp;", ",T1427&amp;" "&amp;F$2&amp;", "),(IF(Z1427&lt;&gt;Z1426,IF(ISBLANK(F$2),T1427&amp;", ",T1427&amp;" "&amp;F$2&amp;", "),IF((U1427&lt;&gt;U1426)*($G$2="Y"),"same collector, ","")))))))))&amp;(IF(ISBLANK(U1427),"",(IF(U1427&lt;&gt;U1426,U1427&amp;", ",(IF(B1427&lt;&gt;B1426,U1427&amp;", ",IF(Z1427&lt;&gt;Z1426,U1427&amp;", ",(IF(T1427&lt;&gt;T1426,IF((T1427&lt;&gt;T1426)*($G$2="Y"),"same date, ", ""),IF((T1427=T1426)*(U1427=U1426)*(S1427&lt;&gt;S1426)*($G$2="Y"),"same collector and date, ", ""))))))))))&amp;(IF(ISBLANK(V1427),"",V1427&amp;", "))&amp;IF((AA1427&lt;&gt;AA1428)*($H$2="y"),AD1427&amp;AE1427,IF((AA1427&lt;&gt;AA1428)*($H$2="m"),AD1427&amp;AG1427,IF(($H$2&lt;&gt;"m")*($H$2&lt;&gt;"Y"),(IF(F1427=0,"",F1427&amp;" "&amp;$F$4&amp;" "))&amp;(IF(G1427=0,"",G1427&amp;" "&amp;$G$4&amp;" "))&amp;(IF(H1427=0,"",H1427&amp;" "&amp;H$4&amp;" "))&amp;(IF(I1427=0,"",I1427&amp;" "&amp;$I$4&amp;" "))&amp;(IF(J1427=0,"",J1427&amp;" "&amp;$J$4&amp;" "))&amp;IF((ISBLANK(C1427)),"","("&amp;C1427&amp;")"),"")))&amp;IF((B1427=B1428)*(K1427=K1428)*(L1427=L1428)*(M1427=M1428),IF(($H$2&lt;&gt;"m")*($H$2&lt;&gt;"Y"), ", ", IF((ISNUMBER(FIND(")",AE1427))), ", ", "")),IF((B1427=B1428)*(K1427=K1428)*(L1427=L1428),"; ",". ")))</f>
        <v/>
      </c>
      <c r="AI1427" s="1"/>
    </row>
    <row r="1428" spans="1:35" x14ac:dyDescent="0.25">
      <c r="A1428" s="3" t="str">
        <f t="shared" si="180"/>
        <v/>
      </c>
      <c r="B1428" s="53" t="str">
        <f t="shared" si="184"/>
        <v/>
      </c>
      <c r="C1428" s="57"/>
      <c r="D1428" s="57"/>
      <c r="E1428" s="57"/>
      <c r="F1428" s="57"/>
      <c r="G1428" s="57"/>
      <c r="H1428" s="57"/>
      <c r="I1428" s="57"/>
      <c r="J1428" s="57"/>
      <c r="K1428" s="57"/>
      <c r="L1428" s="57"/>
      <c r="M1428" s="54"/>
      <c r="N1428" s="57"/>
      <c r="O1428" s="58"/>
      <c r="P1428" s="58"/>
      <c r="Q1428" s="58"/>
      <c r="R1428" s="58"/>
      <c r="S1428" s="54"/>
      <c r="T1428" s="57"/>
      <c r="U1428" s="57"/>
      <c r="V1428" s="57"/>
      <c r="W1428" s="57"/>
      <c r="X1428" s="147" t="str">
        <f>IF(ISBLANK(D1428),"",IF('order-admin-units'!$I$1&lt;&gt;"y", "", IF((K1428="")*(ISBLANK(D1428)=FALSE), 'order-admin-units'!$B$1+1, VLOOKUP(K1428, ordercountry, 2))))</f>
        <v/>
      </c>
      <c r="Y1428" s="147" t="str">
        <f>IF(ISBLANK(D1428),"",IF('order-admin-units'!$I$1&lt;&gt;"y", "", IF(L1428="", 'order-admin-units'!$B$2+1, VLOOKUP(K1428&amp;"@"&amp;L1428, orderadmin, 2))))</f>
        <v/>
      </c>
      <c r="Z1428" s="147" t="str">
        <f t="shared" si="181"/>
        <v/>
      </c>
      <c r="AA1428" s="147" t="str">
        <f t="shared" si="182"/>
        <v/>
      </c>
      <c r="AB1428" s="147" t="str">
        <f t="shared" si="183"/>
        <v/>
      </c>
      <c r="AC1428" s="147" t="str">
        <f t="shared" si="177"/>
        <v/>
      </c>
      <c r="AD1428" s="11" t="str">
        <f t="shared" si="178"/>
        <v/>
      </c>
      <c r="AE1428" s="11" t="str">
        <f t="array" ref="AE1428">IF(ISBLANK(D1428),"",IF(OR($H$2="y",$H$2="m"),IF(AA1428=AA1427,IF(OR(AB1428=$AB$4:$AB1427)=FALSE,AE1427&amp;C1428,AE1427),"("&amp;C1428)&amp;IF(AA1428=AA1429,IF(OR(AB1429=$AB$4:$AB1428)=FALSE,", ",""),") "),""))</f>
        <v/>
      </c>
      <c r="AF1428" s="11" t="str">
        <f t="shared" si="179"/>
        <v/>
      </c>
      <c r="AG1428" s="11" t="str">
        <f t="array" ref="AG1428">IF(ISBLANK(D1428),"",IF(OR($H$2="y",$H$2="m"),IF(AA1428=AA1427,IF(OR(AC1428=$AC$4:$AC1427)=FALSE,AG1427&amp;AF1428,AG1427),"("&amp;AF1428)&amp;IF(AA1428=AA1429,IF(OR(AC1429=$AC$4:$AC1428)=FALSE,", ",""),") "),""))</f>
        <v/>
      </c>
      <c r="AH1428" s="10" t="str">
        <f>IF((ISBLANK(D1428)),"",IF(D1428=D1427,AH1427,"")&amp;IF(B1427&lt;&gt;B1428,((IF(ISBLANK(E1428),$D$3&amp;"Non-type material: "&amp;$D$3,$D$3&amp;INDEX('type-categories'!$A$2:$B$100,MATCH(E1428,'type-categories'!$A$2:$A$100,0),2)&amp;$D$3))),"")&amp;(IF(K1428&lt;&gt;K1427,$C$2&amp;K1428&amp;$K$3&amp;$C$2&amp;" ",(IF(B1428&lt;&gt;B1427,$C$2&amp;K1428&amp;$K$3&amp;$C$2&amp;" ",""))))&amp;(IF(L1428="","",((IF(L1428&lt;&gt;L1427,$D$2&amp;L1428&amp;$L$3&amp;$D$2&amp;" ",IF(B1428&lt;&gt;B1427,$D$2&amp;L1428&amp;$L$3&amp;$D$2&amp;" ",""))))))&amp;(IF(M1428="","",((IF(M1428&lt;&gt;M1427,$E$2&amp;M1428&amp;$E$2&amp;","&amp;" ",IF(B1428&lt;&gt;B1427,$E$2&amp;M1428&amp;$E$2&amp;",",""))))))&amp;(IF(N1428="","",IF(N1428&lt;&gt;N1427,N1428&amp;", ",IF(B1428&lt;&gt;B1427,N1428&amp;", ",""))))&amp;(IF(ISBLANK(O1428),"",(IF(O1428&lt;&gt;O1427,O1428&amp;", ",IF(B1428&lt;&gt;B1427,O1428&amp;", ","")))))&amp;(IF(ISBLANK(P1428),"",(IF(P1428&lt;&gt;P1427,P1428&amp;", ",IF(B1428&lt;&gt;B1427,P1428&amp;", ",IF(Z1428&lt;&gt;Z1427,P1428&amp;", ",""))))))&amp;(IF(ISBLANK(Q1428),"",(IF(Q1428&lt;&gt;Q1427,Q1428&amp;", ",IF(B1428&lt;&gt;B1427,Q1428&amp;", ",IF(Z1428&lt;&gt;Z1427,Q1428&amp;", ",""))))))&amp;(IF(ISBLANK(R1428),"",(IF(R1428&lt;&gt;R1427,R1428&amp;"m, ",IF(B1428&lt;&gt;B1427,R1428&amp;"m, ",IF(Z1428&lt;&gt;Z1427,R1428&amp;"m, ",""))))))&amp;IF(ISBLANK(S1428),"",(IF(B1428&lt;&gt;B1427,S1428&amp;", ",IF(S1428&lt;&gt;S1427,IF((Z1428=Z1427),"same locality "&amp;S1428&amp;", ",S1428&amp;", "),""))))&amp;(IF(ISBLANK(T1428),"",(IF(T1428&lt;&gt;T1427,IF(ISBLANK(F$2),T1428&amp;", ",T1428&amp;" "&amp;F$2&amp;", "),(IF(B1428&lt;&gt;B1427,IF(ISBLANK(F$2),T1428&amp;", ",T1428&amp;" "&amp;F$2&amp;", "),(IF(Z1428&lt;&gt;Z1427,IF(ISBLANK(F$2),T1428&amp;", ",T1428&amp;" "&amp;F$2&amp;", "),IF((U1428&lt;&gt;U1427)*($G$2="Y"),"same collector, ","")))))))))&amp;(IF(ISBLANK(U1428),"",(IF(U1428&lt;&gt;U1427,U1428&amp;", ",(IF(B1428&lt;&gt;B1427,U1428&amp;", ",IF(Z1428&lt;&gt;Z1427,U1428&amp;", ",(IF(T1428&lt;&gt;T1427,IF((T1428&lt;&gt;T1427)*($G$2="Y"),"same date, ", ""),IF((T1428=T1427)*(U1428=U1427)*(S1428&lt;&gt;S1427)*($G$2="Y"),"same collector and date, ", ""))))))))))&amp;(IF(ISBLANK(V1428),"",V1428&amp;", "))&amp;IF((AA1428&lt;&gt;AA1429)*($H$2="y"),AD1428&amp;AE1428,IF((AA1428&lt;&gt;AA1429)*($H$2="m"),AD1428&amp;AG1428,IF(($H$2&lt;&gt;"m")*($H$2&lt;&gt;"Y"),(IF(F1428=0,"",F1428&amp;" "&amp;$F$4&amp;" "))&amp;(IF(G1428=0,"",G1428&amp;" "&amp;$G$4&amp;" "))&amp;(IF(H1428=0,"",H1428&amp;" "&amp;H$4&amp;" "))&amp;(IF(I1428=0,"",I1428&amp;" "&amp;$I$4&amp;" "))&amp;(IF(J1428=0,"",J1428&amp;" "&amp;$J$4&amp;" "))&amp;IF((ISBLANK(C1428)),"","("&amp;C1428&amp;")"),"")))&amp;IF((B1428=B1429)*(K1428=K1429)*(L1428=L1429)*(M1428=M1429),IF(($H$2&lt;&gt;"m")*($H$2&lt;&gt;"Y"), ", ", IF((ISNUMBER(FIND(")",AE1428))), ", ", "")),IF((B1428=B1429)*(K1428=K1429)*(L1428=L1429),"; ",". ")))</f>
        <v/>
      </c>
      <c r="AI1428" s="1"/>
    </row>
    <row r="1429" spans="1:35" x14ac:dyDescent="0.25">
      <c r="A1429" s="3" t="str">
        <f t="shared" si="180"/>
        <v/>
      </c>
      <c r="B1429" s="53" t="str">
        <f t="shared" si="184"/>
        <v/>
      </c>
      <c r="C1429" s="57"/>
      <c r="D1429" s="57"/>
      <c r="E1429" s="57"/>
      <c r="F1429" s="57"/>
      <c r="G1429" s="57"/>
      <c r="H1429" s="57"/>
      <c r="I1429" s="57"/>
      <c r="J1429" s="57"/>
      <c r="K1429" s="57"/>
      <c r="L1429" s="57"/>
      <c r="M1429" s="54"/>
      <c r="N1429" s="57"/>
      <c r="O1429" s="58"/>
      <c r="P1429" s="58"/>
      <c r="Q1429" s="58"/>
      <c r="R1429" s="58"/>
      <c r="S1429" s="54"/>
      <c r="T1429" s="57"/>
      <c r="U1429" s="57"/>
      <c r="V1429" s="57"/>
      <c r="W1429" s="57"/>
      <c r="X1429" s="147" t="str">
        <f>IF(ISBLANK(D1429),"",IF('order-admin-units'!$I$1&lt;&gt;"y", "", IF((K1429="")*(ISBLANK(D1429)=FALSE), 'order-admin-units'!$B$1+1, VLOOKUP(K1429, ordercountry, 2))))</f>
        <v/>
      </c>
      <c r="Y1429" s="147" t="str">
        <f>IF(ISBLANK(D1429),"",IF('order-admin-units'!$I$1&lt;&gt;"y", "", IF(L1429="", 'order-admin-units'!$B$2+1, VLOOKUP(K1429&amp;"@"&amp;L1429, orderadmin, 2))))</f>
        <v/>
      </c>
      <c r="Z1429" s="147" t="str">
        <f t="shared" si="181"/>
        <v/>
      </c>
      <c r="AA1429" s="147" t="str">
        <f t="shared" si="182"/>
        <v/>
      </c>
      <c r="AB1429" s="147" t="str">
        <f t="shared" si="183"/>
        <v/>
      </c>
      <c r="AC1429" s="147" t="str">
        <f t="shared" si="177"/>
        <v/>
      </c>
      <c r="AD1429" s="11" t="str">
        <f t="shared" si="178"/>
        <v/>
      </c>
      <c r="AE1429" s="11" t="str">
        <f t="array" ref="AE1429">IF(ISBLANK(D1429),"",IF(OR($H$2="y",$H$2="m"),IF(AA1429=AA1428,IF(OR(AB1429=$AB$4:$AB1428)=FALSE,AE1428&amp;C1429,AE1428),"("&amp;C1429)&amp;IF(AA1429=AA1430,IF(OR(AB1430=$AB$4:$AB1429)=FALSE,", ",""),") "),""))</f>
        <v/>
      </c>
      <c r="AF1429" s="11" t="str">
        <f t="shared" si="179"/>
        <v/>
      </c>
      <c r="AG1429" s="11" t="str">
        <f t="array" ref="AG1429">IF(ISBLANK(D1429),"",IF(OR($H$2="y",$H$2="m"),IF(AA1429=AA1428,IF(OR(AC1429=$AC$4:$AC1428)=FALSE,AG1428&amp;AF1429,AG1428),"("&amp;AF1429)&amp;IF(AA1429=AA1430,IF(OR(AC1430=$AC$4:$AC1429)=FALSE,", ",""),") "),""))</f>
        <v/>
      </c>
      <c r="AH1429" s="10" t="str">
        <f>IF((ISBLANK(D1429)),"",IF(D1429=D1428,AH1428,"")&amp;IF(B1428&lt;&gt;B1429,((IF(ISBLANK(E1429),$D$3&amp;"Non-type material: "&amp;$D$3,$D$3&amp;INDEX('type-categories'!$A$2:$B$100,MATCH(E1429,'type-categories'!$A$2:$A$100,0),2)&amp;$D$3))),"")&amp;(IF(K1429&lt;&gt;K1428,$C$2&amp;K1429&amp;$K$3&amp;$C$2&amp;" ",(IF(B1429&lt;&gt;B1428,$C$2&amp;K1429&amp;$K$3&amp;$C$2&amp;" ",""))))&amp;(IF(L1429="","",((IF(L1429&lt;&gt;L1428,$D$2&amp;L1429&amp;$L$3&amp;$D$2&amp;" ",IF(B1429&lt;&gt;B1428,$D$2&amp;L1429&amp;$L$3&amp;$D$2&amp;" ",""))))))&amp;(IF(M1429="","",((IF(M1429&lt;&gt;M1428,$E$2&amp;M1429&amp;$E$2&amp;","&amp;" ",IF(B1429&lt;&gt;B1428,$E$2&amp;M1429&amp;$E$2&amp;",",""))))))&amp;(IF(N1429="","",IF(N1429&lt;&gt;N1428,N1429&amp;", ",IF(B1429&lt;&gt;B1428,N1429&amp;", ",""))))&amp;(IF(ISBLANK(O1429),"",(IF(O1429&lt;&gt;O1428,O1429&amp;", ",IF(B1429&lt;&gt;B1428,O1429&amp;", ","")))))&amp;(IF(ISBLANK(P1429),"",(IF(P1429&lt;&gt;P1428,P1429&amp;", ",IF(B1429&lt;&gt;B1428,P1429&amp;", ",IF(Z1429&lt;&gt;Z1428,P1429&amp;", ",""))))))&amp;(IF(ISBLANK(Q1429),"",(IF(Q1429&lt;&gt;Q1428,Q1429&amp;", ",IF(B1429&lt;&gt;B1428,Q1429&amp;", ",IF(Z1429&lt;&gt;Z1428,Q1429&amp;", ",""))))))&amp;(IF(ISBLANK(R1429),"",(IF(R1429&lt;&gt;R1428,R1429&amp;"m, ",IF(B1429&lt;&gt;B1428,R1429&amp;"m, ",IF(Z1429&lt;&gt;Z1428,R1429&amp;"m, ",""))))))&amp;IF(ISBLANK(S1429),"",(IF(B1429&lt;&gt;B1428,S1429&amp;", ",IF(S1429&lt;&gt;S1428,IF((Z1429=Z1428),"same locality "&amp;S1429&amp;", ",S1429&amp;", "),""))))&amp;(IF(ISBLANK(T1429),"",(IF(T1429&lt;&gt;T1428,IF(ISBLANK(F$2),T1429&amp;", ",T1429&amp;" "&amp;F$2&amp;", "),(IF(B1429&lt;&gt;B1428,IF(ISBLANK(F$2),T1429&amp;", ",T1429&amp;" "&amp;F$2&amp;", "),(IF(Z1429&lt;&gt;Z1428,IF(ISBLANK(F$2),T1429&amp;", ",T1429&amp;" "&amp;F$2&amp;", "),IF((U1429&lt;&gt;U1428)*($G$2="Y"),"same collector, ","")))))))))&amp;(IF(ISBLANK(U1429),"",(IF(U1429&lt;&gt;U1428,U1429&amp;", ",(IF(B1429&lt;&gt;B1428,U1429&amp;", ",IF(Z1429&lt;&gt;Z1428,U1429&amp;", ",(IF(T1429&lt;&gt;T1428,IF((T1429&lt;&gt;T1428)*($G$2="Y"),"same date, ", ""),IF((T1429=T1428)*(U1429=U1428)*(S1429&lt;&gt;S1428)*($G$2="Y"),"same collector and date, ", ""))))))))))&amp;(IF(ISBLANK(V1429),"",V1429&amp;", "))&amp;IF((AA1429&lt;&gt;AA1430)*($H$2="y"),AD1429&amp;AE1429,IF((AA1429&lt;&gt;AA1430)*($H$2="m"),AD1429&amp;AG1429,IF(($H$2&lt;&gt;"m")*($H$2&lt;&gt;"Y"),(IF(F1429=0,"",F1429&amp;" "&amp;$F$4&amp;" "))&amp;(IF(G1429=0,"",G1429&amp;" "&amp;$G$4&amp;" "))&amp;(IF(H1429=0,"",H1429&amp;" "&amp;H$4&amp;" "))&amp;(IF(I1429=0,"",I1429&amp;" "&amp;$I$4&amp;" "))&amp;(IF(J1429=0,"",J1429&amp;" "&amp;$J$4&amp;" "))&amp;IF((ISBLANK(C1429)),"","("&amp;C1429&amp;")"),"")))&amp;IF((B1429=B1430)*(K1429=K1430)*(L1429=L1430)*(M1429=M1430),IF(($H$2&lt;&gt;"m")*($H$2&lt;&gt;"Y"), ", ", IF((ISNUMBER(FIND(")",AE1429))), ", ", "")),IF((B1429=B1430)*(K1429=K1430)*(L1429=L1430),"; ",". ")))</f>
        <v/>
      </c>
      <c r="AI1429" s="1"/>
    </row>
    <row r="1430" spans="1:35" x14ac:dyDescent="0.25">
      <c r="A1430" s="3" t="str">
        <f t="shared" si="180"/>
        <v/>
      </c>
      <c r="B1430" s="53" t="str">
        <f t="shared" si="184"/>
        <v/>
      </c>
      <c r="C1430" s="57"/>
      <c r="D1430" s="57"/>
      <c r="E1430" s="57"/>
      <c r="F1430" s="57"/>
      <c r="G1430" s="57"/>
      <c r="H1430" s="57"/>
      <c r="I1430" s="57"/>
      <c r="J1430" s="57"/>
      <c r="K1430" s="57"/>
      <c r="L1430" s="57"/>
      <c r="M1430" s="54"/>
      <c r="N1430" s="57"/>
      <c r="O1430" s="58"/>
      <c r="P1430" s="58"/>
      <c r="Q1430" s="58"/>
      <c r="R1430" s="58"/>
      <c r="S1430" s="54"/>
      <c r="T1430" s="57"/>
      <c r="U1430" s="57"/>
      <c r="V1430" s="57"/>
      <c r="W1430" s="57"/>
      <c r="X1430" s="147" t="str">
        <f>IF(ISBLANK(D1430),"",IF('order-admin-units'!$I$1&lt;&gt;"y", "", IF((K1430="")*(ISBLANK(D1430)=FALSE), 'order-admin-units'!$B$1+1, VLOOKUP(K1430, ordercountry, 2))))</f>
        <v/>
      </c>
      <c r="Y1430" s="147" t="str">
        <f>IF(ISBLANK(D1430),"",IF('order-admin-units'!$I$1&lt;&gt;"y", "", IF(L1430="", 'order-admin-units'!$B$2+1, VLOOKUP(K1430&amp;"@"&amp;L1430, orderadmin, 2))))</f>
        <v/>
      </c>
      <c r="Z1430" s="147" t="str">
        <f t="shared" si="181"/>
        <v/>
      </c>
      <c r="AA1430" s="147" t="str">
        <f t="shared" si="182"/>
        <v/>
      </c>
      <c r="AB1430" s="147" t="str">
        <f t="shared" si="183"/>
        <v/>
      </c>
      <c r="AC1430" s="147" t="str">
        <f t="shared" si="177"/>
        <v/>
      </c>
      <c r="AD1430" s="11" t="str">
        <f t="shared" si="178"/>
        <v/>
      </c>
      <c r="AE1430" s="11" t="str">
        <f t="array" ref="AE1430">IF(ISBLANK(D1430),"",IF(OR($H$2="y",$H$2="m"),IF(AA1430=AA1429,IF(OR(AB1430=$AB$4:$AB1429)=FALSE,AE1429&amp;C1430,AE1429),"("&amp;C1430)&amp;IF(AA1430=AA1431,IF(OR(AB1431=$AB$4:$AB1430)=FALSE,", ",""),") "),""))</f>
        <v/>
      </c>
      <c r="AF1430" s="11" t="str">
        <f t="shared" si="179"/>
        <v/>
      </c>
      <c r="AG1430" s="11" t="str">
        <f t="array" ref="AG1430">IF(ISBLANK(D1430),"",IF(OR($H$2="y",$H$2="m"),IF(AA1430=AA1429,IF(OR(AC1430=$AC$4:$AC1429)=FALSE,AG1429&amp;AF1430,AG1429),"("&amp;AF1430)&amp;IF(AA1430=AA1431,IF(OR(AC1431=$AC$4:$AC1430)=FALSE,", ",""),") "),""))</f>
        <v/>
      </c>
      <c r="AH1430" s="10" t="str">
        <f>IF((ISBLANK(D1430)),"",IF(D1430=D1429,AH1429,"")&amp;IF(B1429&lt;&gt;B1430,((IF(ISBLANK(E1430),$D$3&amp;"Non-type material: "&amp;$D$3,$D$3&amp;INDEX('type-categories'!$A$2:$B$100,MATCH(E1430,'type-categories'!$A$2:$A$100,0),2)&amp;$D$3))),"")&amp;(IF(K1430&lt;&gt;K1429,$C$2&amp;K1430&amp;$K$3&amp;$C$2&amp;" ",(IF(B1430&lt;&gt;B1429,$C$2&amp;K1430&amp;$K$3&amp;$C$2&amp;" ",""))))&amp;(IF(L1430="","",((IF(L1430&lt;&gt;L1429,$D$2&amp;L1430&amp;$L$3&amp;$D$2&amp;" ",IF(B1430&lt;&gt;B1429,$D$2&amp;L1430&amp;$L$3&amp;$D$2&amp;" ",""))))))&amp;(IF(M1430="","",((IF(M1430&lt;&gt;M1429,$E$2&amp;M1430&amp;$E$2&amp;","&amp;" ",IF(B1430&lt;&gt;B1429,$E$2&amp;M1430&amp;$E$2&amp;",",""))))))&amp;(IF(N1430="","",IF(N1430&lt;&gt;N1429,N1430&amp;", ",IF(B1430&lt;&gt;B1429,N1430&amp;", ",""))))&amp;(IF(ISBLANK(O1430),"",(IF(O1430&lt;&gt;O1429,O1430&amp;", ",IF(B1430&lt;&gt;B1429,O1430&amp;", ","")))))&amp;(IF(ISBLANK(P1430),"",(IF(P1430&lt;&gt;P1429,P1430&amp;", ",IF(B1430&lt;&gt;B1429,P1430&amp;", ",IF(Z1430&lt;&gt;Z1429,P1430&amp;", ",""))))))&amp;(IF(ISBLANK(Q1430),"",(IF(Q1430&lt;&gt;Q1429,Q1430&amp;", ",IF(B1430&lt;&gt;B1429,Q1430&amp;", ",IF(Z1430&lt;&gt;Z1429,Q1430&amp;", ",""))))))&amp;(IF(ISBLANK(R1430),"",(IF(R1430&lt;&gt;R1429,R1430&amp;"m, ",IF(B1430&lt;&gt;B1429,R1430&amp;"m, ",IF(Z1430&lt;&gt;Z1429,R1430&amp;"m, ",""))))))&amp;IF(ISBLANK(S1430),"",(IF(B1430&lt;&gt;B1429,S1430&amp;", ",IF(S1430&lt;&gt;S1429,IF((Z1430=Z1429),"same locality "&amp;S1430&amp;", ",S1430&amp;", "),""))))&amp;(IF(ISBLANK(T1430),"",(IF(T1430&lt;&gt;T1429,IF(ISBLANK(F$2),T1430&amp;", ",T1430&amp;" "&amp;F$2&amp;", "),(IF(B1430&lt;&gt;B1429,IF(ISBLANK(F$2),T1430&amp;", ",T1430&amp;" "&amp;F$2&amp;", "),(IF(Z1430&lt;&gt;Z1429,IF(ISBLANK(F$2),T1430&amp;", ",T1430&amp;" "&amp;F$2&amp;", "),IF((U1430&lt;&gt;U1429)*($G$2="Y"),"same collector, ","")))))))))&amp;(IF(ISBLANK(U1430),"",(IF(U1430&lt;&gt;U1429,U1430&amp;", ",(IF(B1430&lt;&gt;B1429,U1430&amp;", ",IF(Z1430&lt;&gt;Z1429,U1430&amp;", ",(IF(T1430&lt;&gt;T1429,IF((T1430&lt;&gt;T1429)*($G$2="Y"),"same date, ", ""),IF((T1430=T1429)*(U1430=U1429)*(S1430&lt;&gt;S1429)*($G$2="Y"),"same collector and date, ", ""))))))))))&amp;(IF(ISBLANK(V1430),"",V1430&amp;", "))&amp;IF((AA1430&lt;&gt;AA1431)*($H$2="y"),AD1430&amp;AE1430,IF((AA1430&lt;&gt;AA1431)*($H$2="m"),AD1430&amp;AG1430,IF(($H$2&lt;&gt;"m")*($H$2&lt;&gt;"Y"),(IF(F1430=0,"",F1430&amp;" "&amp;$F$4&amp;" "))&amp;(IF(G1430=0,"",G1430&amp;" "&amp;$G$4&amp;" "))&amp;(IF(H1430=0,"",H1430&amp;" "&amp;H$4&amp;" "))&amp;(IF(I1430=0,"",I1430&amp;" "&amp;$I$4&amp;" "))&amp;(IF(J1430=0,"",J1430&amp;" "&amp;$J$4&amp;" "))&amp;IF((ISBLANK(C1430)),"","("&amp;C1430&amp;")"),"")))&amp;IF((B1430=B1431)*(K1430=K1431)*(L1430=L1431)*(M1430=M1431),IF(($H$2&lt;&gt;"m")*($H$2&lt;&gt;"Y"), ", ", IF((ISNUMBER(FIND(")",AE1430))), ", ", "")),IF((B1430=B1431)*(K1430=K1431)*(L1430=L1431),"; ",". ")))</f>
        <v/>
      </c>
      <c r="AI1430" s="1"/>
    </row>
    <row r="1431" spans="1:35" x14ac:dyDescent="0.25">
      <c r="A1431" s="3" t="str">
        <f t="shared" si="180"/>
        <v/>
      </c>
      <c r="B1431" s="53" t="str">
        <f t="shared" si="184"/>
        <v/>
      </c>
      <c r="C1431" s="57"/>
      <c r="D1431" s="57"/>
      <c r="E1431" s="57"/>
      <c r="F1431" s="57"/>
      <c r="G1431" s="57"/>
      <c r="H1431" s="57"/>
      <c r="I1431" s="57"/>
      <c r="J1431" s="57"/>
      <c r="K1431" s="57"/>
      <c r="L1431" s="57"/>
      <c r="M1431" s="54"/>
      <c r="N1431" s="57"/>
      <c r="O1431" s="58"/>
      <c r="P1431" s="58"/>
      <c r="Q1431" s="58"/>
      <c r="R1431" s="58"/>
      <c r="S1431" s="54"/>
      <c r="T1431" s="57"/>
      <c r="U1431" s="57"/>
      <c r="V1431" s="57"/>
      <c r="W1431" s="57"/>
      <c r="X1431" s="147" t="str">
        <f>IF(ISBLANK(D1431),"",IF('order-admin-units'!$I$1&lt;&gt;"y", "", IF((K1431="")*(ISBLANK(D1431)=FALSE), 'order-admin-units'!$B$1+1, VLOOKUP(K1431, ordercountry, 2))))</f>
        <v/>
      </c>
      <c r="Y1431" s="147" t="str">
        <f>IF(ISBLANK(D1431),"",IF('order-admin-units'!$I$1&lt;&gt;"y", "", IF(L1431="", 'order-admin-units'!$B$2+1, VLOOKUP(K1431&amp;"@"&amp;L1431, orderadmin, 2))))</f>
        <v/>
      </c>
      <c r="Z1431" s="147" t="str">
        <f t="shared" si="181"/>
        <v/>
      </c>
      <c r="AA1431" s="147" t="str">
        <f t="shared" si="182"/>
        <v/>
      </c>
      <c r="AB1431" s="147" t="str">
        <f t="shared" si="183"/>
        <v/>
      </c>
      <c r="AC1431" s="147" t="str">
        <f t="shared" si="177"/>
        <v/>
      </c>
      <c r="AD1431" s="11" t="str">
        <f t="shared" si="178"/>
        <v/>
      </c>
      <c r="AE1431" s="11" t="str">
        <f t="array" ref="AE1431">IF(ISBLANK(D1431),"",IF(OR($H$2="y",$H$2="m"),IF(AA1431=AA1430,IF(OR(AB1431=$AB$4:$AB1430)=FALSE,AE1430&amp;C1431,AE1430),"("&amp;C1431)&amp;IF(AA1431=AA1432,IF(OR(AB1432=$AB$4:$AB1431)=FALSE,", ",""),") "),""))</f>
        <v/>
      </c>
      <c r="AF1431" s="11" t="str">
        <f t="shared" si="179"/>
        <v/>
      </c>
      <c r="AG1431" s="11" t="str">
        <f t="array" ref="AG1431">IF(ISBLANK(D1431),"",IF(OR($H$2="y",$H$2="m"),IF(AA1431=AA1430,IF(OR(AC1431=$AC$4:$AC1430)=FALSE,AG1430&amp;AF1431,AG1430),"("&amp;AF1431)&amp;IF(AA1431=AA1432,IF(OR(AC1432=$AC$4:$AC1431)=FALSE,", ",""),") "),""))</f>
        <v/>
      </c>
      <c r="AH1431" s="10" t="str">
        <f>IF((ISBLANK(D1431)),"",IF(D1431=D1430,AH1430,"")&amp;IF(B1430&lt;&gt;B1431,((IF(ISBLANK(E1431),$D$3&amp;"Non-type material: "&amp;$D$3,$D$3&amp;INDEX('type-categories'!$A$2:$B$100,MATCH(E1431,'type-categories'!$A$2:$A$100,0),2)&amp;$D$3))),"")&amp;(IF(K1431&lt;&gt;K1430,$C$2&amp;K1431&amp;$K$3&amp;$C$2&amp;" ",(IF(B1431&lt;&gt;B1430,$C$2&amp;K1431&amp;$K$3&amp;$C$2&amp;" ",""))))&amp;(IF(L1431="","",((IF(L1431&lt;&gt;L1430,$D$2&amp;L1431&amp;$L$3&amp;$D$2&amp;" ",IF(B1431&lt;&gt;B1430,$D$2&amp;L1431&amp;$L$3&amp;$D$2&amp;" ",""))))))&amp;(IF(M1431="","",((IF(M1431&lt;&gt;M1430,$E$2&amp;M1431&amp;$E$2&amp;","&amp;" ",IF(B1431&lt;&gt;B1430,$E$2&amp;M1431&amp;$E$2&amp;",",""))))))&amp;(IF(N1431="","",IF(N1431&lt;&gt;N1430,N1431&amp;", ",IF(B1431&lt;&gt;B1430,N1431&amp;", ",""))))&amp;(IF(ISBLANK(O1431),"",(IF(O1431&lt;&gt;O1430,O1431&amp;", ",IF(B1431&lt;&gt;B1430,O1431&amp;", ","")))))&amp;(IF(ISBLANK(P1431),"",(IF(P1431&lt;&gt;P1430,P1431&amp;", ",IF(B1431&lt;&gt;B1430,P1431&amp;", ",IF(Z1431&lt;&gt;Z1430,P1431&amp;", ",""))))))&amp;(IF(ISBLANK(Q1431),"",(IF(Q1431&lt;&gt;Q1430,Q1431&amp;", ",IF(B1431&lt;&gt;B1430,Q1431&amp;", ",IF(Z1431&lt;&gt;Z1430,Q1431&amp;", ",""))))))&amp;(IF(ISBLANK(R1431),"",(IF(R1431&lt;&gt;R1430,R1431&amp;"m, ",IF(B1431&lt;&gt;B1430,R1431&amp;"m, ",IF(Z1431&lt;&gt;Z1430,R1431&amp;"m, ",""))))))&amp;IF(ISBLANK(S1431),"",(IF(B1431&lt;&gt;B1430,S1431&amp;", ",IF(S1431&lt;&gt;S1430,IF((Z1431=Z1430),"same locality "&amp;S1431&amp;", ",S1431&amp;", "),""))))&amp;(IF(ISBLANK(T1431),"",(IF(T1431&lt;&gt;T1430,IF(ISBLANK(F$2),T1431&amp;", ",T1431&amp;" "&amp;F$2&amp;", "),(IF(B1431&lt;&gt;B1430,IF(ISBLANK(F$2),T1431&amp;", ",T1431&amp;" "&amp;F$2&amp;", "),(IF(Z1431&lt;&gt;Z1430,IF(ISBLANK(F$2),T1431&amp;", ",T1431&amp;" "&amp;F$2&amp;", "),IF((U1431&lt;&gt;U1430)*($G$2="Y"),"same collector, ","")))))))))&amp;(IF(ISBLANK(U1431),"",(IF(U1431&lt;&gt;U1430,U1431&amp;", ",(IF(B1431&lt;&gt;B1430,U1431&amp;", ",IF(Z1431&lt;&gt;Z1430,U1431&amp;", ",(IF(T1431&lt;&gt;T1430,IF((T1431&lt;&gt;T1430)*($G$2="Y"),"same date, ", ""),IF((T1431=T1430)*(U1431=U1430)*(S1431&lt;&gt;S1430)*($G$2="Y"),"same collector and date, ", ""))))))))))&amp;(IF(ISBLANK(V1431),"",V1431&amp;", "))&amp;IF((AA1431&lt;&gt;AA1432)*($H$2="y"),AD1431&amp;AE1431,IF((AA1431&lt;&gt;AA1432)*($H$2="m"),AD1431&amp;AG1431,IF(($H$2&lt;&gt;"m")*($H$2&lt;&gt;"Y"),(IF(F1431=0,"",F1431&amp;" "&amp;$F$4&amp;" "))&amp;(IF(G1431=0,"",G1431&amp;" "&amp;$G$4&amp;" "))&amp;(IF(H1431=0,"",H1431&amp;" "&amp;H$4&amp;" "))&amp;(IF(I1431=0,"",I1431&amp;" "&amp;$I$4&amp;" "))&amp;(IF(J1431=0,"",J1431&amp;" "&amp;$J$4&amp;" "))&amp;IF((ISBLANK(C1431)),"","("&amp;C1431&amp;")"),"")))&amp;IF((B1431=B1432)*(K1431=K1432)*(L1431=L1432)*(M1431=M1432),IF(($H$2&lt;&gt;"m")*($H$2&lt;&gt;"Y"), ", ", IF((ISNUMBER(FIND(")",AE1431))), ", ", "")),IF((B1431=B1432)*(K1431=K1432)*(L1431=L1432),"; ",". ")))</f>
        <v/>
      </c>
      <c r="AI1431" s="1"/>
    </row>
    <row r="1432" spans="1:35" x14ac:dyDescent="0.25">
      <c r="A1432" s="3" t="str">
        <f t="shared" si="180"/>
        <v/>
      </c>
      <c r="B1432" s="53" t="str">
        <f t="shared" si="184"/>
        <v/>
      </c>
      <c r="C1432" s="57"/>
      <c r="D1432" s="57"/>
      <c r="E1432" s="57"/>
      <c r="F1432" s="57"/>
      <c r="G1432" s="57"/>
      <c r="H1432" s="57"/>
      <c r="I1432" s="57"/>
      <c r="J1432" s="57"/>
      <c r="K1432" s="57"/>
      <c r="L1432" s="57"/>
      <c r="M1432" s="54"/>
      <c r="N1432" s="57"/>
      <c r="O1432" s="58"/>
      <c r="P1432" s="58"/>
      <c r="Q1432" s="58"/>
      <c r="R1432" s="58"/>
      <c r="S1432" s="54"/>
      <c r="T1432" s="57"/>
      <c r="U1432" s="57"/>
      <c r="V1432" s="57"/>
      <c r="W1432" s="57"/>
      <c r="X1432" s="147" t="str">
        <f>IF(ISBLANK(D1432),"",IF('order-admin-units'!$I$1&lt;&gt;"y", "", IF((K1432="")*(ISBLANK(D1432)=FALSE), 'order-admin-units'!$B$1+1, VLOOKUP(K1432, ordercountry, 2))))</f>
        <v/>
      </c>
      <c r="Y1432" s="147" t="str">
        <f>IF(ISBLANK(D1432),"",IF('order-admin-units'!$I$1&lt;&gt;"y", "", IF(L1432="", 'order-admin-units'!$B$2+1, VLOOKUP(K1432&amp;"@"&amp;L1432, orderadmin, 2))))</f>
        <v/>
      </c>
      <c r="Z1432" s="147" t="str">
        <f t="shared" si="181"/>
        <v/>
      </c>
      <c r="AA1432" s="147" t="str">
        <f t="shared" si="182"/>
        <v/>
      </c>
      <c r="AB1432" s="147" t="str">
        <f t="shared" si="183"/>
        <v/>
      </c>
      <c r="AC1432" s="147" t="str">
        <f t="shared" si="177"/>
        <v/>
      </c>
      <c r="AD1432" s="11" t="str">
        <f t="shared" si="178"/>
        <v/>
      </c>
      <c r="AE1432" s="11" t="str">
        <f t="array" ref="AE1432">IF(ISBLANK(D1432),"",IF(OR($H$2="y",$H$2="m"),IF(AA1432=AA1431,IF(OR(AB1432=$AB$4:$AB1431)=FALSE,AE1431&amp;C1432,AE1431),"("&amp;C1432)&amp;IF(AA1432=AA1433,IF(OR(AB1433=$AB$4:$AB1432)=FALSE,", ",""),") "),""))</f>
        <v/>
      </c>
      <c r="AF1432" s="11" t="str">
        <f t="shared" si="179"/>
        <v/>
      </c>
      <c r="AG1432" s="11" t="str">
        <f t="array" ref="AG1432">IF(ISBLANK(D1432),"",IF(OR($H$2="y",$H$2="m"),IF(AA1432=AA1431,IF(OR(AC1432=$AC$4:$AC1431)=FALSE,AG1431&amp;AF1432,AG1431),"("&amp;AF1432)&amp;IF(AA1432=AA1433,IF(OR(AC1433=$AC$4:$AC1432)=FALSE,", ",""),") "),""))</f>
        <v/>
      </c>
      <c r="AH1432" s="10" t="str">
        <f>IF((ISBLANK(D1432)),"",IF(D1432=D1431,AH1431,"")&amp;IF(B1431&lt;&gt;B1432,((IF(ISBLANK(E1432),$D$3&amp;"Non-type material: "&amp;$D$3,$D$3&amp;INDEX('type-categories'!$A$2:$B$100,MATCH(E1432,'type-categories'!$A$2:$A$100,0),2)&amp;$D$3))),"")&amp;(IF(K1432&lt;&gt;K1431,$C$2&amp;K1432&amp;$K$3&amp;$C$2&amp;" ",(IF(B1432&lt;&gt;B1431,$C$2&amp;K1432&amp;$K$3&amp;$C$2&amp;" ",""))))&amp;(IF(L1432="","",((IF(L1432&lt;&gt;L1431,$D$2&amp;L1432&amp;$L$3&amp;$D$2&amp;" ",IF(B1432&lt;&gt;B1431,$D$2&amp;L1432&amp;$L$3&amp;$D$2&amp;" ",""))))))&amp;(IF(M1432="","",((IF(M1432&lt;&gt;M1431,$E$2&amp;M1432&amp;$E$2&amp;","&amp;" ",IF(B1432&lt;&gt;B1431,$E$2&amp;M1432&amp;$E$2&amp;",",""))))))&amp;(IF(N1432="","",IF(N1432&lt;&gt;N1431,N1432&amp;", ",IF(B1432&lt;&gt;B1431,N1432&amp;", ",""))))&amp;(IF(ISBLANK(O1432),"",(IF(O1432&lt;&gt;O1431,O1432&amp;", ",IF(B1432&lt;&gt;B1431,O1432&amp;", ","")))))&amp;(IF(ISBLANK(P1432),"",(IF(P1432&lt;&gt;P1431,P1432&amp;", ",IF(B1432&lt;&gt;B1431,P1432&amp;", ",IF(Z1432&lt;&gt;Z1431,P1432&amp;", ",""))))))&amp;(IF(ISBLANK(Q1432),"",(IF(Q1432&lt;&gt;Q1431,Q1432&amp;", ",IF(B1432&lt;&gt;B1431,Q1432&amp;", ",IF(Z1432&lt;&gt;Z1431,Q1432&amp;", ",""))))))&amp;(IF(ISBLANK(R1432),"",(IF(R1432&lt;&gt;R1431,R1432&amp;"m, ",IF(B1432&lt;&gt;B1431,R1432&amp;"m, ",IF(Z1432&lt;&gt;Z1431,R1432&amp;"m, ",""))))))&amp;IF(ISBLANK(S1432),"",(IF(B1432&lt;&gt;B1431,S1432&amp;", ",IF(S1432&lt;&gt;S1431,IF((Z1432=Z1431),"same locality "&amp;S1432&amp;", ",S1432&amp;", "),""))))&amp;(IF(ISBLANK(T1432),"",(IF(T1432&lt;&gt;T1431,IF(ISBLANK(F$2),T1432&amp;", ",T1432&amp;" "&amp;F$2&amp;", "),(IF(B1432&lt;&gt;B1431,IF(ISBLANK(F$2),T1432&amp;", ",T1432&amp;" "&amp;F$2&amp;", "),(IF(Z1432&lt;&gt;Z1431,IF(ISBLANK(F$2),T1432&amp;", ",T1432&amp;" "&amp;F$2&amp;", "),IF((U1432&lt;&gt;U1431)*($G$2="Y"),"same collector, ","")))))))))&amp;(IF(ISBLANK(U1432),"",(IF(U1432&lt;&gt;U1431,U1432&amp;", ",(IF(B1432&lt;&gt;B1431,U1432&amp;", ",IF(Z1432&lt;&gt;Z1431,U1432&amp;", ",(IF(T1432&lt;&gt;T1431,IF((T1432&lt;&gt;T1431)*($G$2="Y"),"same date, ", ""),IF((T1432=T1431)*(U1432=U1431)*(S1432&lt;&gt;S1431)*($G$2="Y"),"same collector and date, ", ""))))))))))&amp;(IF(ISBLANK(V1432),"",V1432&amp;", "))&amp;IF((AA1432&lt;&gt;AA1433)*($H$2="y"),AD1432&amp;AE1432,IF((AA1432&lt;&gt;AA1433)*($H$2="m"),AD1432&amp;AG1432,IF(($H$2&lt;&gt;"m")*($H$2&lt;&gt;"Y"),(IF(F1432=0,"",F1432&amp;" "&amp;$F$4&amp;" "))&amp;(IF(G1432=0,"",G1432&amp;" "&amp;$G$4&amp;" "))&amp;(IF(H1432=0,"",H1432&amp;" "&amp;H$4&amp;" "))&amp;(IF(I1432=0,"",I1432&amp;" "&amp;$I$4&amp;" "))&amp;(IF(J1432=0,"",J1432&amp;" "&amp;$J$4&amp;" "))&amp;IF((ISBLANK(C1432)),"","("&amp;C1432&amp;")"),"")))&amp;IF((B1432=B1433)*(K1432=K1433)*(L1432=L1433)*(M1432=M1433),IF(($H$2&lt;&gt;"m")*($H$2&lt;&gt;"Y"), ", ", IF((ISNUMBER(FIND(")",AE1432))), ", ", "")),IF((B1432=B1433)*(K1432=K1433)*(L1432=L1433),"; ",". ")))</f>
        <v/>
      </c>
      <c r="AI1432" s="1"/>
    </row>
    <row r="1433" spans="1:35" x14ac:dyDescent="0.25">
      <c r="A1433" s="3" t="str">
        <f t="shared" si="180"/>
        <v/>
      </c>
      <c r="B1433" s="53" t="str">
        <f t="shared" si="184"/>
        <v/>
      </c>
      <c r="C1433" s="57"/>
      <c r="D1433" s="57"/>
      <c r="E1433" s="57"/>
      <c r="F1433" s="57"/>
      <c r="G1433" s="57"/>
      <c r="H1433" s="57"/>
      <c r="I1433" s="57"/>
      <c r="J1433" s="57"/>
      <c r="K1433" s="57"/>
      <c r="L1433" s="57"/>
      <c r="M1433" s="54"/>
      <c r="N1433" s="57"/>
      <c r="O1433" s="58"/>
      <c r="P1433" s="58"/>
      <c r="Q1433" s="58"/>
      <c r="R1433" s="58"/>
      <c r="S1433" s="54"/>
      <c r="T1433" s="57"/>
      <c r="U1433" s="57"/>
      <c r="V1433" s="57"/>
      <c r="W1433" s="57"/>
      <c r="X1433" s="147" t="str">
        <f>IF(ISBLANK(D1433),"",IF('order-admin-units'!$I$1&lt;&gt;"y", "", IF((K1433="")*(ISBLANK(D1433)=FALSE), 'order-admin-units'!$B$1+1, VLOOKUP(K1433, ordercountry, 2))))</f>
        <v/>
      </c>
      <c r="Y1433" s="147" t="str">
        <f>IF(ISBLANK(D1433),"",IF('order-admin-units'!$I$1&lt;&gt;"y", "", IF(L1433="", 'order-admin-units'!$B$2+1, VLOOKUP(K1433&amp;"@"&amp;L1433, orderadmin, 2))))</f>
        <v/>
      </c>
      <c r="Z1433" s="147" t="str">
        <f t="shared" si="181"/>
        <v/>
      </c>
      <c r="AA1433" s="147" t="str">
        <f t="shared" si="182"/>
        <v/>
      </c>
      <c r="AB1433" s="147" t="str">
        <f t="shared" si="183"/>
        <v/>
      </c>
      <c r="AC1433" s="147" t="str">
        <f t="shared" si="177"/>
        <v/>
      </c>
      <c r="AD1433" s="11" t="str">
        <f t="shared" si="178"/>
        <v/>
      </c>
      <c r="AE1433" s="11" t="str">
        <f t="array" ref="AE1433">IF(ISBLANK(D1433),"",IF(OR($H$2="y",$H$2="m"),IF(AA1433=AA1432,IF(OR(AB1433=$AB$4:$AB1432)=FALSE,AE1432&amp;C1433,AE1432),"("&amp;C1433)&amp;IF(AA1433=AA1434,IF(OR(AB1434=$AB$4:$AB1433)=FALSE,", ",""),") "),""))</f>
        <v/>
      </c>
      <c r="AF1433" s="11" t="str">
        <f t="shared" si="179"/>
        <v/>
      </c>
      <c r="AG1433" s="11" t="str">
        <f t="array" ref="AG1433">IF(ISBLANK(D1433),"",IF(OR($H$2="y",$H$2="m"),IF(AA1433=AA1432,IF(OR(AC1433=$AC$4:$AC1432)=FALSE,AG1432&amp;AF1433,AG1432),"("&amp;AF1433)&amp;IF(AA1433=AA1434,IF(OR(AC1434=$AC$4:$AC1433)=FALSE,", ",""),") "),""))</f>
        <v/>
      </c>
      <c r="AH1433" s="10" t="str">
        <f>IF((ISBLANK(D1433)),"",IF(D1433=D1432,AH1432,"")&amp;IF(B1432&lt;&gt;B1433,((IF(ISBLANK(E1433),$D$3&amp;"Non-type material: "&amp;$D$3,$D$3&amp;INDEX('type-categories'!$A$2:$B$100,MATCH(E1433,'type-categories'!$A$2:$A$100,0),2)&amp;$D$3))),"")&amp;(IF(K1433&lt;&gt;K1432,$C$2&amp;K1433&amp;$K$3&amp;$C$2&amp;" ",(IF(B1433&lt;&gt;B1432,$C$2&amp;K1433&amp;$K$3&amp;$C$2&amp;" ",""))))&amp;(IF(L1433="","",((IF(L1433&lt;&gt;L1432,$D$2&amp;L1433&amp;$L$3&amp;$D$2&amp;" ",IF(B1433&lt;&gt;B1432,$D$2&amp;L1433&amp;$L$3&amp;$D$2&amp;" ",""))))))&amp;(IF(M1433="","",((IF(M1433&lt;&gt;M1432,$E$2&amp;M1433&amp;$E$2&amp;","&amp;" ",IF(B1433&lt;&gt;B1432,$E$2&amp;M1433&amp;$E$2&amp;",",""))))))&amp;(IF(N1433="","",IF(N1433&lt;&gt;N1432,N1433&amp;", ",IF(B1433&lt;&gt;B1432,N1433&amp;", ",""))))&amp;(IF(ISBLANK(O1433),"",(IF(O1433&lt;&gt;O1432,O1433&amp;", ",IF(B1433&lt;&gt;B1432,O1433&amp;", ","")))))&amp;(IF(ISBLANK(P1433),"",(IF(P1433&lt;&gt;P1432,P1433&amp;", ",IF(B1433&lt;&gt;B1432,P1433&amp;", ",IF(Z1433&lt;&gt;Z1432,P1433&amp;", ",""))))))&amp;(IF(ISBLANK(Q1433),"",(IF(Q1433&lt;&gt;Q1432,Q1433&amp;", ",IF(B1433&lt;&gt;B1432,Q1433&amp;", ",IF(Z1433&lt;&gt;Z1432,Q1433&amp;", ",""))))))&amp;(IF(ISBLANK(R1433),"",(IF(R1433&lt;&gt;R1432,R1433&amp;"m, ",IF(B1433&lt;&gt;B1432,R1433&amp;"m, ",IF(Z1433&lt;&gt;Z1432,R1433&amp;"m, ",""))))))&amp;IF(ISBLANK(S1433),"",(IF(B1433&lt;&gt;B1432,S1433&amp;", ",IF(S1433&lt;&gt;S1432,IF((Z1433=Z1432),"same locality "&amp;S1433&amp;", ",S1433&amp;", "),""))))&amp;(IF(ISBLANK(T1433),"",(IF(T1433&lt;&gt;T1432,IF(ISBLANK(F$2),T1433&amp;", ",T1433&amp;" "&amp;F$2&amp;", "),(IF(B1433&lt;&gt;B1432,IF(ISBLANK(F$2),T1433&amp;", ",T1433&amp;" "&amp;F$2&amp;", "),(IF(Z1433&lt;&gt;Z1432,IF(ISBLANK(F$2),T1433&amp;", ",T1433&amp;" "&amp;F$2&amp;", "),IF((U1433&lt;&gt;U1432)*($G$2="Y"),"same collector, ","")))))))))&amp;(IF(ISBLANK(U1433),"",(IF(U1433&lt;&gt;U1432,U1433&amp;", ",(IF(B1433&lt;&gt;B1432,U1433&amp;", ",IF(Z1433&lt;&gt;Z1432,U1433&amp;", ",(IF(T1433&lt;&gt;T1432,IF((T1433&lt;&gt;T1432)*($G$2="Y"),"same date, ", ""),IF((T1433=T1432)*(U1433=U1432)*(S1433&lt;&gt;S1432)*($G$2="Y"),"same collector and date, ", ""))))))))))&amp;(IF(ISBLANK(V1433),"",V1433&amp;", "))&amp;IF((AA1433&lt;&gt;AA1434)*($H$2="y"),AD1433&amp;AE1433,IF((AA1433&lt;&gt;AA1434)*($H$2="m"),AD1433&amp;AG1433,IF(($H$2&lt;&gt;"m")*($H$2&lt;&gt;"Y"),(IF(F1433=0,"",F1433&amp;" "&amp;$F$4&amp;" "))&amp;(IF(G1433=0,"",G1433&amp;" "&amp;$G$4&amp;" "))&amp;(IF(H1433=0,"",H1433&amp;" "&amp;H$4&amp;" "))&amp;(IF(I1433=0,"",I1433&amp;" "&amp;$I$4&amp;" "))&amp;(IF(J1433=0,"",J1433&amp;" "&amp;$J$4&amp;" "))&amp;IF((ISBLANK(C1433)),"","("&amp;C1433&amp;")"),"")))&amp;IF((B1433=B1434)*(K1433=K1434)*(L1433=L1434)*(M1433=M1434),IF(($H$2&lt;&gt;"m")*($H$2&lt;&gt;"Y"), ", ", IF((ISNUMBER(FIND(")",AE1433))), ", ", "")),IF((B1433=B1434)*(K1433=K1434)*(L1433=L1434),"; ",". ")))</f>
        <v/>
      </c>
      <c r="AI1433" s="1"/>
    </row>
    <row r="1434" spans="1:35" x14ac:dyDescent="0.25">
      <c r="A1434" s="3" t="str">
        <f t="shared" si="180"/>
        <v/>
      </c>
      <c r="B1434" s="53" t="str">
        <f t="shared" si="184"/>
        <v/>
      </c>
      <c r="C1434" s="57"/>
      <c r="D1434" s="57"/>
      <c r="E1434" s="57"/>
      <c r="F1434" s="57"/>
      <c r="G1434" s="57"/>
      <c r="H1434" s="57"/>
      <c r="I1434" s="57"/>
      <c r="J1434" s="57"/>
      <c r="K1434" s="57"/>
      <c r="L1434" s="57"/>
      <c r="M1434" s="54"/>
      <c r="N1434" s="57"/>
      <c r="O1434" s="58"/>
      <c r="P1434" s="58"/>
      <c r="Q1434" s="58"/>
      <c r="R1434" s="58"/>
      <c r="S1434" s="54"/>
      <c r="T1434" s="57"/>
      <c r="U1434" s="57"/>
      <c r="V1434" s="57"/>
      <c r="W1434" s="57"/>
      <c r="X1434" s="147" t="str">
        <f>IF(ISBLANK(D1434),"",IF('order-admin-units'!$I$1&lt;&gt;"y", "", IF((K1434="")*(ISBLANK(D1434)=FALSE), 'order-admin-units'!$B$1+1, VLOOKUP(K1434, ordercountry, 2))))</f>
        <v/>
      </c>
      <c r="Y1434" s="147" t="str">
        <f>IF(ISBLANK(D1434),"",IF('order-admin-units'!$I$1&lt;&gt;"y", "", IF(L1434="", 'order-admin-units'!$B$2+1, VLOOKUP(K1434&amp;"@"&amp;L1434, orderadmin, 2))))</f>
        <v/>
      </c>
      <c r="Z1434" s="147" t="str">
        <f t="shared" si="181"/>
        <v/>
      </c>
      <c r="AA1434" s="147" t="str">
        <f t="shared" si="182"/>
        <v/>
      </c>
      <c r="AB1434" s="147" t="str">
        <f t="shared" si="183"/>
        <v/>
      </c>
      <c r="AC1434" s="147" t="str">
        <f t="shared" si="177"/>
        <v/>
      </c>
      <c r="AD1434" s="11" t="str">
        <f t="shared" si="178"/>
        <v/>
      </c>
      <c r="AE1434" s="11" t="str">
        <f t="array" ref="AE1434">IF(ISBLANK(D1434),"",IF(OR($H$2="y",$H$2="m"),IF(AA1434=AA1433,IF(OR(AB1434=$AB$4:$AB1433)=FALSE,AE1433&amp;C1434,AE1433),"("&amp;C1434)&amp;IF(AA1434=AA1435,IF(OR(AB1435=$AB$4:$AB1434)=FALSE,", ",""),") "),""))</f>
        <v/>
      </c>
      <c r="AF1434" s="11" t="str">
        <f t="shared" si="179"/>
        <v/>
      </c>
      <c r="AG1434" s="11" t="str">
        <f t="array" ref="AG1434">IF(ISBLANK(D1434),"",IF(OR($H$2="y",$H$2="m"),IF(AA1434=AA1433,IF(OR(AC1434=$AC$4:$AC1433)=FALSE,AG1433&amp;AF1434,AG1433),"("&amp;AF1434)&amp;IF(AA1434=AA1435,IF(OR(AC1435=$AC$4:$AC1434)=FALSE,", ",""),") "),""))</f>
        <v/>
      </c>
      <c r="AH1434" s="10" t="str">
        <f>IF((ISBLANK(D1434)),"",IF(D1434=D1433,AH1433,"")&amp;IF(B1433&lt;&gt;B1434,((IF(ISBLANK(E1434),$D$3&amp;"Non-type material: "&amp;$D$3,$D$3&amp;INDEX('type-categories'!$A$2:$B$100,MATCH(E1434,'type-categories'!$A$2:$A$100,0),2)&amp;$D$3))),"")&amp;(IF(K1434&lt;&gt;K1433,$C$2&amp;K1434&amp;$K$3&amp;$C$2&amp;" ",(IF(B1434&lt;&gt;B1433,$C$2&amp;K1434&amp;$K$3&amp;$C$2&amp;" ",""))))&amp;(IF(L1434="","",((IF(L1434&lt;&gt;L1433,$D$2&amp;L1434&amp;$L$3&amp;$D$2&amp;" ",IF(B1434&lt;&gt;B1433,$D$2&amp;L1434&amp;$L$3&amp;$D$2&amp;" ",""))))))&amp;(IF(M1434="","",((IF(M1434&lt;&gt;M1433,$E$2&amp;M1434&amp;$E$2&amp;","&amp;" ",IF(B1434&lt;&gt;B1433,$E$2&amp;M1434&amp;$E$2&amp;",",""))))))&amp;(IF(N1434="","",IF(N1434&lt;&gt;N1433,N1434&amp;", ",IF(B1434&lt;&gt;B1433,N1434&amp;", ",""))))&amp;(IF(ISBLANK(O1434),"",(IF(O1434&lt;&gt;O1433,O1434&amp;", ",IF(B1434&lt;&gt;B1433,O1434&amp;", ","")))))&amp;(IF(ISBLANK(P1434),"",(IF(P1434&lt;&gt;P1433,P1434&amp;", ",IF(B1434&lt;&gt;B1433,P1434&amp;", ",IF(Z1434&lt;&gt;Z1433,P1434&amp;", ",""))))))&amp;(IF(ISBLANK(Q1434),"",(IF(Q1434&lt;&gt;Q1433,Q1434&amp;", ",IF(B1434&lt;&gt;B1433,Q1434&amp;", ",IF(Z1434&lt;&gt;Z1433,Q1434&amp;", ",""))))))&amp;(IF(ISBLANK(R1434),"",(IF(R1434&lt;&gt;R1433,R1434&amp;"m, ",IF(B1434&lt;&gt;B1433,R1434&amp;"m, ",IF(Z1434&lt;&gt;Z1433,R1434&amp;"m, ",""))))))&amp;IF(ISBLANK(S1434),"",(IF(B1434&lt;&gt;B1433,S1434&amp;", ",IF(S1434&lt;&gt;S1433,IF((Z1434=Z1433),"same locality "&amp;S1434&amp;", ",S1434&amp;", "),""))))&amp;(IF(ISBLANK(T1434),"",(IF(T1434&lt;&gt;T1433,IF(ISBLANK(F$2),T1434&amp;", ",T1434&amp;" "&amp;F$2&amp;", "),(IF(B1434&lt;&gt;B1433,IF(ISBLANK(F$2),T1434&amp;", ",T1434&amp;" "&amp;F$2&amp;", "),(IF(Z1434&lt;&gt;Z1433,IF(ISBLANK(F$2),T1434&amp;", ",T1434&amp;" "&amp;F$2&amp;", "),IF((U1434&lt;&gt;U1433)*($G$2="Y"),"same collector, ","")))))))))&amp;(IF(ISBLANK(U1434),"",(IF(U1434&lt;&gt;U1433,U1434&amp;", ",(IF(B1434&lt;&gt;B1433,U1434&amp;", ",IF(Z1434&lt;&gt;Z1433,U1434&amp;", ",(IF(T1434&lt;&gt;T1433,IF((T1434&lt;&gt;T1433)*($G$2="Y"),"same date, ", ""),IF((T1434=T1433)*(U1434=U1433)*(S1434&lt;&gt;S1433)*($G$2="Y"),"same collector and date, ", ""))))))))))&amp;(IF(ISBLANK(V1434),"",V1434&amp;", "))&amp;IF((AA1434&lt;&gt;AA1435)*($H$2="y"),AD1434&amp;AE1434,IF((AA1434&lt;&gt;AA1435)*($H$2="m"),AD1434&amp;AG1434,IF(($H$2&lt;&gt;"m")*($H$2&lt;&gt;"Y"),(IF(F1434=0,"",F1434&amp;" "&amp;$F$4&amp;" "))&amp;(IF(G1434=0,"",G1434&amp;" "&amp;$G$4&amp;" "))&amp;(IF(H1434=0,"",H1434&amp;" "&amp;H$4&amp;" "))&amp;(IF(I1434=0,"",I1434&amp;" "&amp;$I$4&amp;" "))&amp;(IF(J1434=0,"",J1434&amp;" "&amp;$J$4&amp;" "))&amp;IF((ISBLANK(C1434)),"","("&amp;C1434&amp;")"),"")))&amp;IF((B1434=B1435)*(K1434=K1435)*(L1434=L1435)*(M1434=M1435),IF(($H$2&lt;&gt;"m")*($H$2&lt;&gt;"Y"), ", ", IF((ISNUMBER(FIND(")",AE1434))), ", ", "")),IF((B1434=B1435)*(K1434=K1435)*(L1434=L1435),"; ",". ")))</f>
        <v/>
      </c>
      <c r="AI1434" s="1"/>
    </row>
    <row r="1435" spans="1:35" x14ac:dyDescent="0.25">
      <c r="A1435" s="3" t="str">
        <f t="shared" si="180"/>
        <v/>
      </c>
      <c r="B1435" s="53" t="str">
        <f t="shared" si="184"/>
        <v/>
      </c>
      <c r="C1435" s="57"/>
      <c r="D1435" s="57"/>
      <c r="E1435" s="57"/>
      <c r="F1435" s="57"/>
      <c r="G1435" s="57"/>
      <c r="H1435" s="57"/>
      <c r="I1435" s="57"/>
      <c r="J1435" s="57"/>
      <c r="K1435" s="57"/>
      <c r="L1435" s="57"/>
      <c r="M1435" s="54"/>
      <c r="N1435" s="57"/>
      <c r="O1435" s="58"/>
      <c r="P1435" s="58"/>
      <c r="Q1435" s="58"/>
      <c r="R1435" s="58"/>
      <c r="S1435" s="54"/>
      <c r="T1435" s="57"/>
      <c r="U1435" s="57"/>
      <c r="V1435" s="57"/>
      <c r="W1435" s="57"/>
      <c r="X1435" s="147" t="str">
        <f>IF(ISBLANK(D1435),"",IF('order-admin-units'!$I$1&lt;&gt;"y", "", IF((K1435="")*(ISBLANK(D1435)=FALSE), 'order-admin-units'!$B$1+1, VLOOKUP(K1435, ordercountry, 2))))</f>
        <v/>
      </c>
      <c r="Y1435" s="147" t="str">
        <f>IF(ISBLANK(D1435),"",IF('order-admin-units'!$I$1&lt;&gt;"y", "", IF(L1435="", 'order-admin-units'!$B$2+1, VLOOKUP(K1435&amp;"@"&amp;L1435, orderadmin, 2))))</f>
        <v/>
      </c>
      <c r="Z1435" s="147" t="str">
        <f t="shared" si="181"/>
        <v/>
      </c>
      <c r="AA1435" s="147" t="str">
        <f t="shared" si="182"/>
        <v/>
      </c>
      <c r="AB1435" s="147" t="str">
        <f t="shared" si="183"/>
        <v/>
      </c>
      <c r="AC1435" s="147" t="str">
        <f t="shared" si="177"/>
        <v/>
      </c>
      <c r="AD1435" s="11" t="str">
        <f t="shared" si="178"/>
        <v/>
      </c>
      <c r="AE1435" s="11" t="str">
        <f t="array" ref="AE1435">IF(ISBLANK(D1435),"",IF(OR($H$2="y",$H$2="m"),IF(AA1435=AA1434,IF(OR(AB1435=$AB$4:$AB1434)=FALSE,AE1434&amp;C1435,AE1434),"("&amp;C1435)&amp;IF(AA1435=AA1436,IF(OR(AB1436=$AB$4:$AB1435)=FALSE,", ",""),") "),""))</f>
        <v/>
      </c>
      <c r="AF1435" s="11" t="str">
        <f t="shared" si="179"/>
        <v/>
      </c>
      <c r="AG1435" s="11" t="str">
        <f t="array" ref="AG1435">IF(ISBLANK(D1435),"",IF(OR($H$2="y",$H$2="m"),IF(AA1435=AA1434,IF(OR(AC1435=$AC$4:$AC1434)=FALSE,AG1434&amp;AF1435,AG1434),"("&amp;AF1435)&amp;IF(AA1435=AA1436,IF(OR(AC1436=$AC$4:$AC1435)=FALSE,", ",""),") "),""))</f>
        <v/>
      </c>
      <c r="AH1435" s="10" t="str">
        <f>IF((ISBLANK(D1435)),"",IF(D1435=D1434,AH1434,"")&amp;IF(B1434&lt;&gt;B1435,((IF(ISBLANK(E1435),$D$3&amp;"Non-type material: "&amp;$D$3,$D$3&amp;INDEX('type-categories'!$A$2:$B$100,MATCH(E1435,'type-categories'!$A$2:$A$100,0),2)&amp;$D$3))),"")&amp;(IF(K1435&lt;&gt;K1434,$C$2&amp;K1435&amp;$K$3&amp;$C$2&amp;" ",(IF(B1435&lt;&gt;B1434,$C$2&amp;K1435&amp;$K$3&amp;$C$2&amp;" ",""))))&amp;(IF(L1435="","",((IF(L1435&lt;&gt;L1434,$D$2&amp;L1435&amp;$L$3&amp;$D$2&amp;" ",IF(B1435&lt;&gt;B1434,$D$2&amp;L1435&amp;$L$3&amp;$D$2&amp;" ",""))))))&amp;(IF(M1435="","",((IF(M1435&lt;&gt;M1434,$E$2&amp;M1435&amp;$E$2&amp;","&amp;" ",IF(B1435&lt;&gt;B1434,$E$2&amp;M1435&amp;$E$2&amp;",",""))))))&amp;(IF(N1435="","",IF(N1435&lt;&gt;N1434,N1435&amp;", ",IF(B1435&lt;&gt;B1434,N1435&amp;", ",""))))&amp;(IF(ISBLANK(O1435),"",(IF(O1435&lt;&gt;O1434,O1435&amp;", ",IF(B1435&lt;&gt;B1434,O1435&amp;", ","")))))&amp;(IF(ISBLANK(P1435),"",(IF(P1435&lt;&gt;P1434,P1435&amp;", ",IF(B1435&lt;&gt;B1434,P1435&amp;", ",IF(Z1435&lt;&gt;Z1434,P1435&amp;", ",""))))))&amp;(IF(ISBLANK(Q1435),"",(IF(Q1435&lt;&gt;Q1434,Q1435&amp;", ",IF(B1435&lt;&gt;B1434,Q1435&amp;", ",IF(Z1435&lt;&gt;Z1434,Q1435&amp;", ",""))))))&amp;(IF(ISBLANK(R1435),"",(IF(R1435&lt;&gt;R1434,R1435&amp;"m, ",IF(B1435&lt;&gt;B1434,R1435&amp;"m, ",IF(Z1435&lt;&gt;Z1434,R1435&amp;"m, ",""))))))&amp;IF(ISBLANK(S1435),"",(IF(B1435&lt;&gt;B1434,S1435&amp;", ",IF(S1435&lt;&gt;S1434,IF((Z1435=Z1434),"same locality "&amp;S1435&amp;", ",S1435&amp;", "),""))))&amp;(IF(ISBLANK(T1435),"",(IF(T1435&lt;&gt;T1434,IF(ISBLANK(F$2),T1435&amp;", ",T1435&amp;" "&amp;F$2&amp;", "),(IF(B1435&lt;&gt;B1434,IF(ISBLANK(F$2),T1435&amp;", ",T1435&amp;" "&amp;F$2&amp;", "),(IF(Z1435&lt;&gt;Z1434,IF(ISBLANK(F$2),T1435&amp;", ",T1435&amp;" "&amp;F$2&amp;", "),IF((U1435&lt;&gt;U1434)*($G$2="Y"),"same collector, ","")))))))))&amp;(IF(ISBLANK(U1435),"",(IF(U1435&lt;&gt;U1434,U1435&amp;", ",(IF(B1435&lt;&gt;B1434,U1435&amp;", ",IF(Z1435&lt;&gt;Z1434,U1435&amp;", ",(IF(T1435&lt;&gt;T1434,IF((T1435&lt;&gt;T1434)*($G$2="Y"),"same date, ", ""),IF((T1435=T1434)*(U1435=U1434)*(S1435&lt;&gt;S1434)*($G$2="Y"),"same collector and date, ", ""))))))))))&amp;(IF(ISBLANK(V1435),"",V1435&amp;", "))&amp;IF((AA1435&lt;&gt;AA1436)*($H$2="y"),AD1435&amp;AE1435,IF((AA1435&lt;&gt;AA1436)*($H$2="m"),AD1435&amp;AG1435,IF(($H$2&lt;&gt;"m")*($H$2&lt;&gt;"Y"),(IF(F1435=0,"",F1435&amp;" "&amp;$F$4&amp;" "))&amp;(IF(G1435=0,"",G1435&amp;" "&amp;$G$4&amp;" "))&amp;(IF(H1435=0,"",H1435&amp;" "&amp;H$4&amp;" "))&amp;(IF(I1435=0,"",I1435&amp;" "&amp;$I$4&amp;" "))&amp;(IF(J1435=0,"",J1435&amp;" "&amp;$J$4&amp;" "))&amp;IF((ISBLANK(C1435)),"","("&amp;C1435&amp;")"),"")))&amp;IF((B1435=B1436)*(K1435=K1436)*(L1435=L1436)*(M1435=M1436),IF(($H$2&lt;&gt;"m")*($H$2&lt;&gt;"Y"), ", ", IF((ISNUMBER(FIND(")",AE1435))), ", ", "")),IF((B1435=B1436)*(K1435=K1436)*(L1435=L1436),"; ",". ")))</f>
        <v/>
      </c>
      <c r="AI1435" s="1"/>
    </row>
    <row r="1436" spans="1:35" x14ac:dyDescent="0.25">
      <c r="A1436" s="3" t="str">
        <f t="shared" si="180"/>
        <v/>
      </c>
      <c r="B1436" s="53" t="str">
        <f t="shared" si="184"/>
        <v/>
      </c>
      <c r="C1436" s="57"/>
      <c r="D1436" s="57"/>
      <c r="E1436" s="57"/>
      <c r="F1436" s="57"/>
      <c r="G1436" s="57"/>
      <c r="H1436" s="57"/>
      <c r="I1436" s="57"/>
      <c r="J1436" s="57"/>
      <c r="K1436" s="57"/>
      <c r="L1436" s="57"/>
      <c r="M1436" s="54"/>
      <c r="N1436" s="57"/>
      <c r="O1436" s="58"/>
      <c r="P1436" s="58"/>
      <c r="Q1436" s="58"/>
      <c r="R1436" s="58"/>
      <c r="S1436" s="54"/>
      <c r="T1436" s="57"/>
      <c r="U1436" s="57"/>
      <c r="V1436" s="57"/>
      <c r="W1436" s="57"/>
      <c r="X1436" s="147" t="str">
        <f>IF(ISBLANK(D1436),"",IF('order-admin-units'!$I$1&lt;&gt;"y", "", IF((K1436="")*(ISBLANK(D1436)=FALSE), 'order-admin-units'!$B$1+1, VLOOKUP(K1436, ordercountry, 2))))</f>
        <v/>
      </c>
      <c r="Y1436" s="147" t="str">
        <f>IF(ISBLANK(D1436),"",IF('order-admin-units'!$I$1&lt;&gt;"y", "", IF(L1436="", 'order-admin-units'!$B$2+1, VLOOKUP(K1436&amp;"@"&amp;L1436, orderadmin, 2))))</f>
        <v/>
      </c>
      <c r="Z1436" s="147" t="str">
        <f t="shared" si="181"/>
        <v/>
      </c>
      <c r="AA1436" s="147" t="str">
        <f t="shared" si="182"/>
        <v/>
      </c>
      <c r="AB1436" s="147" t="str">
        <f t="shared" si="183"/>
        <v/>
      </c>
      <c r="AC1436" s="147" t="str">
        <f t="shared" si="177"/>
        <v/>
      </c>
      <c r="AD1436" s="11" t="str">
        <f t="shared" si="178"/>
        <v/>
      </c>
      <c r="AE1436" s="11" t="str">
        <f t="array" ref="AE1436">IF(ISBLANK(D1436),"",IF(OR($H$2="y",$H$2="m"),IF(AA1436=AA1435,IF(OR(AB1436=$AB$4:$AB1435)=FALSE,AE1435&amp;C1436,AE1435),"("&amp;C1436)&amp;IF(AA1436=AA1437,IF(OR(AB1437=$AB$4:$AB1436)=FALSE,", ",""),") "),""))</f>
        <v/>
      </c>
      <c r="AF1436" s="11" t="str">
        <f t="shared" si="179"/>
        <v/>
      </c>
      <c r="AG1436" s="11" t="str">
        <f t="array" ref="AG1436">IF(ISBLANK(D1436),"",IF(OR($H$2="y",$H$2="m"),IF(AA1436=AA1435,IF(OR(AC1436=$AC$4:$AC1435)=FALSE,AG1435&amp;AF1436,AG1435),"("&amp;AF1436)&amp;IF(AA1436=AA1437,IF(OR(AC1437=$AC$4:$AC1436)=FALSE,", ",""),") "),""))</f>
        <v/>
      </c>
      <c r="AH1436" s="10" t="str">
        <f>IF((ISBLANK(D1436)),"",IF(D1436=D1435,AH1435,"")&amp;IF(B1435&lt;&gt;B1436,((IF(ISBLANK(E1436),$D$3&amp;"Non-type material: "&amp;$D$3,$D$3&amp;INDEX('type-categories'!$A$2:$B$100,MATCH(E1436,'type-categories'!$A$2:$A$100,0),2)&amp;$D$3))),"")&amp;(IF(K1436&lt;&gt;K1435,$C$2&amp;K1436&amp;$K$3&amp;$C$2&amp;" ",(IF(B1436&lt;&gt;B1435,$C$2&amp;K1436&amp;$K$3&amp;$C$2&amp;" ",""))))&amp;(IF(L1436="","",((IF(L1436&lt;&gt;L1435,$D$2&amp;L1436&amp;$L$3&amp;$D$2&amp;" ",IF(B1436&lt;&gt;B1435,$D$2&amp;L1436&amp;$L$3&amp;$D$2&amp;" ",""))))))&amp;(IF(M1436="","",((IF(M1436&lt;&gt;M1435,$E$2&amp;M1436&amp;$E$2&amp;","&amp;" ",IF(B1436&lt;&gt;B1435,$E$2&amp;M1436&amp;$E$2&amp;",",""))))))&amp;(IF(N1436="","",IF(N1436&lt;&gt;N1435,N1436&amp;", ",IF(B1436&lt;&gt;B1435,N1436&amp;", ",""))))&amp;(IF(ISBLANK(O1436),"",(IF(O1436&lt;&gt;O1435,O1436&amp;", ",IF(B1436&lt;&gt;B1435,O1436&amp;", ","")))))&amp;(IF(ISBLANK(P1436),"",(IF(P1436&lt;&gt;P1435,P1436&amp;", ",IF(B1436&lt;&gt;B1435,P1436&amp;", ",IF(Z1436&lt;&gt;Z1435,P1436&amp;", ",""))))))&amp;(IF(ISBLANK(Q1436),"",(IF(Q1436&lt;&gt;Q1435,Q1436&amp;", ",IF(B1436&lt;&gt;B1435,Q1436&amp;", ",IF(Z1436&lt;&gt;Z1435,Q1436&amp;", ",""))))))&amp;(IF(ISBLANK(R1436),"",(IF(R1436&lt;&gt;R1435,R1436&amp;"m, ",IF(B1436&lt;&gt;B1435,R1436&amp;"m, ",IF(Z1436&lt;&gt;Z1435,R1436&amp;"m, ",""))))))&amp;IF(ISBLANK(S1436),"",(IF(B1436&lt;&gt;B1435,S1436&amp;", ",IF(S1436&lt;&gt;S1435,IF((Z1436=Z1435),"same locality "&amp;S1436&amp;", ",S1436&amp;", "),""))))&amp;(IF(ISBLANK(T1436),"",(IF(T1436&lt;&gt;T1435,IF(ISBLANK(F$2),T1436&amp;", ",T1436&amp;" "&amp;F$2&amp;", "),(IF(B1436&lt;&gt;B1435,IF(ISBLANK(F$2),T1436&amp;", ",T1436&amp;" "&amp;F$2&amp;", "),(IF(Z1436&lt;&gt;Z1435,IF(ISBLANK(F$2),T1436&amp;", ",T1436&amp;" "&amp;F$2&amp;", "),IF((U1436&lt;&gt;U1435)*($G$2="Y"),"same collector, ","")))))))))&amp;(IF(ISBLANK(U1436),"",(IF(U1436&lt;&gt;U1435,U1436&amp;", ",(IF(B1436&lt;&gt;B1435,U1436&amp;", ",IF(Z1436&lt;&gt;Z1435,U1436&amp;", ",(IF(T1436&lt;&gt;T1435,IF((T1436&lt;&gt;T1435)*($G$2="Y"),"same date, ", ""),IF((T1436=T1435)*(U1436=U1435)*(S1436&lt;&gt;S1435)*($G$2="Y"),"same collector and date, ", ""))))))))))&amp;(IF(ISBLANK(V1436),"",V1436&amp;", "))&amp;IF((AA1436&lt;&gt;AA1437)*($H$2="y"),AD1436&amp;AE1436,IF((AA1436&lt;&gt;AA1437)*($H$2="m"),AD1436&amp;AG1436,IF(($H$2&lt;&gt;"m")*($H$2&lt;&gt;"Y"),(IF(F1436=0,"",F1436&amp;" "&amp;$F$4&amp;" "))&amp;(IF(G1436=0,"",G1436&amp;" "&amp;$G$4&amp;" "))&amp;(IF(H1436=0,"",H1436&amp;" "&amp;H$4&amp;" "))&amp;(IF(I1436=0,"",I1436&amp;" "&amp;$I$4&amp;" "))&amp;(IF(J1436=0,"",J1436&amp;" "&amp;$J$4&amp;" "))&amp;IF((ISBLANK(C1436)),"","("&amp;C1436&amp;")"),"")))&amp;IF((B1436=B1437)*(K1436=K1437)*(L1436=L1437)*(M1436=M1437),IF(($H$2&lt;&gt;"m")*($H$2&lt;&gt;"Y"), ", ", IF((ISNUMBER(FIND(")",AE1436))), ", ", "")),IF((B1436=B1437)*(K1436=K1437)*(L1436=L1437),"; ",". ")))</f>
        <v/>
      </c>
      <c r="AI1436" s="1"/>
    </row>
    <row r="1437" spans="1:35" x14ac:dyDescent="0.25">
      <c r="A1437" s="3" t="str">
        <f t="shared" si="180"/>
        <v/>
      </c>
      <c r="B1437" s="53" t="str">
        <f t="shared" si="184"/>
        <v/>
      </c>
      <c r="C1437" s="57"/>
      <c r="D1437" s="57"/>
      <c r="E1437" s="57"/>
      <c r="F1437" s="57"/>
      <c r="G1437" s="57"/>
      <c r="H1437" s="57"/>
      <c r="I1437" s="57"/>
      <c r="J1437" s="57"/>
      <c r="K1437" s="57"/>
      <c r="L1437" s="57"/>
      <c r="M1437" s="54"/>
      <c r="N1437" s="57"/>
      <c r="O1437" s="58"/>
      <c r="P1437" s="58"/>
      <c r="Q1437" s="58"/>
      <c r="R1437" s="58"/>
      <c r="S1437" s="54"/>
      <c r="T1437" s="57"/>
      <c r="U1437" s="57"/>
      <c r="V1437" s="57"/>
      <c r="W1437" s="57"/>
      <c r="X1437" s="147" t="str">
        <f>IF(ISBLANK(D1437),"",IF('order-admin-units'!$I$1&lt;&gt;"y", "", IF((K1437="")*(ISBLANK(D1437)=FALSE), 'order-admin-units'!$B$1+1, VLOOKUP(K1437, ordercountry, 2))))</f>
        <v/>
      </c>
      <c r="Y1437" s="147" t="str">
        <f>IF(ISBLANK(D1437),"",IF('order-admin-units'!$I$1&lt;&gt;"y", "", IF(L1437="", 'order-admin-units'!$B$2+1, VLOOKUP(K1437&amp;"@"&amp;L1437, orderadmin, 2))))</f>
        <v/>
      </c>
      <c r="Z1437" s="147" t="str">
        <f t="shared" si="181"/>
        <v/>
      </c>
      <c r="AA1437" s="147" t="str">
        <f t="shared" si="182"/>
        <v/>
      </c>
      <c r="AB1437" s="147" t="str">
        <f t="shared" si="183"/>
        <v/>
      </c>
      <c r="AC1437" s="147" t="str">
        <f t="shared" si="177"/>
        <v/>
      </c>
      <c r="AD1437" s="11" t="str">
        <f t="shared" si="178"/>
        <v/>
      </c>
      <c r="AE1437" s="11" t="str">
        <f t="array" ref="AE1437">IF(ISBLANK(D1437),"",IF(OR($H$2="y",$H$2="m"),IF(AA1437=AA1436,IF(OR(AB1437=$AB$4:$AB1436)=FALSE,AE1436&amp;C1437,AE1436),"("&amp;C1437)&amp;IF(AA1437=AA1438,IF(OR(AB1438=$AB$4:$AB1437)=FALSE,", ",""),") "),""))</f>
        <v/>
      </c>
      <c r="AF1437" s="11" t="str">
        <f t="shared" si="179"/>
        <v/>
      </c>
      <c r="AG1437" s="11" t="str">
        <f t="array" ref="AG1437">IF(ISBLANK(D1437),"",IF(OR($H$2="y",$H$2="m"),IF(AA1437=AA1436,IF(OR(AC1437=$AC$4:$AC1436)=FALSE,AG1436&amp;AF1437,AG1436),"("&amp;AF1437)&amp;IF(AA1437=AA1438,IF(OR(AC1438=$AC$4:$AC1437)=FALSE,", ",""),") "),""))</f>
        <v/>
      </c>
      <c r="AH1437" s="10" t="str">
        <f>IF((ISBLANK(D1437)),"",IF(D1437=D1436,AH1436,"")&amp;IF(B1436&lt;&gt;B1437,((IF(ISBLANK(E1437),$D$3&amp;"Non-type material: "&amp;$D$3,$D$3&amp;INDEX('type-categories'!$A$2:$B$100,MATCH(E1437,'type-categories'!$A$2:$A$100,0),2)&amp;$D$3))),"")&amp;(IF(K1437&lt;&gt;K1436,$C$2&amp;K1437&amp;$K$3&amp;$C$2&amp;" ",(IF(B1437&lt;&gt;B1436,$C$2&amp;K1437&amp;$K$3&amp;$C$2&amp;" ",""))))&amp;(IF(L1437="","",((IF(L1437&lt;&gt;L1436,$D$2&amp;L1437&amp;$L$3&amp;$D$2&amp;" ",IF(B1437&lt;&gt;B1436,$D$2&amp;L1437&amp;$L$3&amp;$D$2&amp;" ",""))))))&amp;(IF(M1437="","",((IF(M1437&lt;&gt;M1436,$E$2&amp;M1437&amp;$E$2&amp;","&amp;" ",IF(B1437&lt;&gt;B1436,$E$2&amp;M1437&amp;$E$2&amp;",",""))))))&amp;(IF(N1437="","",IF(N1437&lt;&gt;N1436,N1437&amp;", ",IF(B1437&lt;&gt;B1436,N1437&amp;", ",""))))&amp;(IF(ISBLANK(O1437),"",(IF(O1437&lt;&gt;O1436,O1437&amp;", ",IF(B1437&lt;&gt;B1436,O1437&amp;", ","")))))&amp;(IF(ISBLANK(P1437),"",(IF(P1437&lt;&gt;P1436,P1437&amp;", ",IF(B1437&lt;&gt;B1436,P1437&amp;", ",IF(Z1437&lt;&gt;Z1436,P1437&amp;", ",""))))))&amp;(IF(ISBLANK(Q1437),"",(IF(Q1437&lt;&gt;Q1436,Q1437&amp;", ",IF(B1437&lt;&gt;B1436,Q1437&amp;", ",IF(Z1437&lt;&gt;Z1436,Q1437&amp;", ",""))))))&amp;(IF(ISBLANK(R1437),"",(IF(R1437&lt;&gt;R1436,R1437&amp;"m, ",IF(B1437&lt;&gt;B1436,R1437&amp;"m, ",IF(Z1437&lt;&gt;Z1436,R1437&amp;"m, ",""))))))&amp;IF(ISBLANK(S1437),"",(IF(B1437&lt;&gt;B1436,S1437&amp;", ",IF(S1437&lt;&gt;S1436,IF((Z1437=Z1436),"same locality "&amp;S1437&amp;", ",S1437&amp;", "),""))))&amp;(IF(ISBLANK(T1437),"",(IF(T1437&lt;&gt;T1436,IF(ISBLANK(F$2),T1437&amp;", ",T1437&amp;" "&amp;F$2&amp;", "),(IF(B1437&lt;&gt;B1436,IF(ISBLANK(F$2),T1437&amp;", ",T1437&amp;" "&amp;F$2&amp;", "),(IF(Z1437&lt;&gt;Z1436,IF(ISBLANK(F$2),T1437&amp;", ",T1437&amp;" "&amp;F$2&amp;", "),IF((U1437&lt;&gt;U1436)*($G$2="Y"),"same collector, ","")))))))))&amp;(IF(ISBLANK(U1437),"",(IF(U1437&lt;&gt;U1436,U1437&amp;", ",(IF(B1437&lt;&gt;B1436,U1437&amp;", ",IF(Z1437&lt;&gt;Z1436,U1437&amp;", ",(IF(T1437&lt;&gt;T1436,IF((T1437&lt;&gt;T1436)*($G$2="Y"),"same date, ", ""),IF((T1437=T1436)*(U1437=U1436)*(S1437&lt;&gt;S1436)*($G$2="Y"),"same collector and date, ", ""))))))))))&amp;(IF(ISBLANK(V1437),"",V1437&amp;", "))&amp;IF((AA1437&lt;&gt;AA1438)*($H$2="y"),AD1437&amp;AE1437,IF((AA1437&lt;&gt;AA1438)*($H$2="m"),AD1437&amp;AG1437,IF(($H$2&lt;&gt;"m")*($H$2&lt;&gt;"Y"),(IF(F1437=0,"",F1437&amp;" "&amp;$F$4&amp;" "))&amp;(IF(G1437=0,"",G1437&amp;" "&amp;$G$4&amp;" "))&amp;(IF(H1437=0,"",H1437&amp;" "&amp;H$4&amp;" "))&amp;(IF(I1437=0,"",I1437&amp;" "&amp;$I$4&amp;" "))&amp;(IF(J1437=0,"",J1437&amp;" "&amp;$J$4&amp;" "))&amp;IF((ISBLANK(C1437)),"","("&amp;C1437&amp;")"),"")))&amp;IF((B1437=B1438)*(K1437=K1438)*(L1437=L1438)*(M1437=M1438),IF(($H$2&lt;&gt;"m")*($H$2&lt;&gt;"Y"), ", ", IF((ISNUMBER(FIND(")",AE1437))), ", ", "")),IF((B1437=B1438)*(K1437=K1438)*(L1437=L1438),"; ",". ")))</f>
        <v/>
      </c>
      <c r="AI1437" s="1"/>
    </row>
    <row r="1438" spans="1:35" x14ac:dyDescent="0.25">
      <c r="A1438" s="3" t="str">
        <f t="shared" si="180"/>
        <v/>
      </c>
      <c r="B1438" s="53" t="str">
        <f t="shared" si="184"/>
        <v/>
      </c>
      <c r="C1438" s="57"/>
      <c r="D1438" s="57"/>
      <c r="E1438" s="57"/>
      <c r="F1438" s="57"/>
      <c r="G1438" s="57"/>
      <c r="H1438" s="57"/>
      <c r="I1438" s="57"/>
      <c r="J1438" s="57"/>
      <c r="K1438" s="57"/>
      <c r="L1438" s="57"/>
      <c r="M1438" s="54"/>
      <c r="N1438" s="57"/>
      <c r="O1438" s="58"/>
      <c r="P1438" s="58"/>
      <c r="Q1438" s="58"/>
      <c r="R1438" s="58"/>
      <c r="S1438" s="54"/>
      <c r="T1438" s="57"/>
      <c r="U1438" s="57"/>
      <c r="V1438" s="57"/>
      <c r="W1438" s="57"/>
      <c r="X1438" s="147" t="str">
        <f>IF(ISBLANK(D1438),"",IF('order-admin-units'!$I$1&lt;&gt;"y", "", IF((K1438="")*(ISBLANK(D1438)=FALSE), 'order-admin-units'!$B$1+1, VLOOKUP(K1438, ordercountry, 2))))</f>
        <v/>
      </c>
      <c r="Y1438" s="147" t="str">
        <f>IF(ISBLANK(D1438),"",IF('order-admin-units'!$I$1&lt;&gt;"y", "", IF(L1438="", 'order-admin-units'!$B$2+1, VLOOKUP(K1438&amp;"@"&amp;L1438, orderadmin, 2))))</f>
        <v/>
      </c>
      <c r="Z1438" s="147" t="str">
        <f t="shared" si="181"/>
        <v/>
      </c>
      <c r="AA1438" s="147" t="str">
        <f t="shared" si="182"/>
        <v/>
      </c>
      <c r="AB1438" s="147" t="str">
        <f t="shared" si="183"/>
        <v/>
      </c>
      <c r="AC1438" s="147" t="str">
        <f t="shared" si="177"/>
        <v/>
      </c>
      <c r="AD1438" s="11" t="str">
        <f t="shared" si="178"/>
        <v/>
      </c>
      <c r="AE1438" s="11" t="str">
        <f t="array" ref="AE1438">IF(ISBLANK(D1438),"",IF(OR($H$2="y",$H$2="m"),IF(AA1438=AA1437,IF(OR(AB1438=$AB$4:$AB1437)=FALSE,AE1437&amp;C1438,AE1437),"("&amp;C1438)&amp;IF(AA1438=AA1439,IF(OR(AB1439=$AB$4:$AB1438)=FALSE,", ",""),") "),""))</f>
        <v/>
      </c>
      <c r="AF1438" s="11" t="str">
        <f t="shared" si="179"/>
        <v/>
      </c>
      <c r="AG1438" s="11" t="str">
        <f t="array" ref="AG1438">IF(ISBLANK(D1438),"",IF(OR($H$2="y",$H$2="m"),IF(AA1438=AA1437,IF(OR(AC1438=$AC$4:$AC1437)=FALSE,AG1437&amp;AF1438,AG1437),"("&amp;AF1438)&amp;IF(AA1438=AA1439,IF(OR(AC1439=$AC$4:$AC1438)=FALSE,", ",""),") "),""))</f>
        <v/>
      </c>
      <c r="AH1438" s="10" t="str">
        <f>IF((ISBLANK(D1438)),"",IF(D1438=D1437,AH1437,"")&amp;IF(B1437&lt;&gt;B1438,((IF(ISBLANK(E1438),$D$3&amp;"Non-type material: "&amp;$D$3,$D$3&amp;INDEX('type-categories'!$A$2:$B$100,MATCH(E1438,'type-categories'!$A$2:$A$100,0),2)&amp;$D$3))),"")&amp;(IF(K1438&lt;&gt;K1437,$C$2&amp;K1438&amp;$K$3&amp;$C$2&amp;" ",(IF(B1438&lt;&gt;B1437,$C$2&amp;K1438&amp;$K$3&amp;$C$2&amp;" ",""))))&amp;(IF(L1438="","",((IF(L1438&lt;&gt;L1437,$D$2&amp;L1438&amp;$L$3&amp;$D$2&amp;" ",IF(B1438&lt;&gt;B1437,$D$2&amp;L1438&amp;$L$3&amp;$D$2&amp;" ",""))))))&amp;(IF(M1438="","",((IF(M1438&lt;&gt;M1437,$E$2&amp;M1438&amp;$E$2&amp;","&amp;" ",IF(B1438&lt;&gt;B1437,$E$2&amp;M1438&amp;$E$2&amp;",",""))))))&amp;(IF(N1438="","",IF(N1438&lt;&gt;N1437,N1438&amp;", ",IF(B1438&lt;&gt;B1437,N1438&amp;", ",""))))&amp;(IF(ISBLANK(O1438),"",(IF(O1438&lt;&gt;O1437,O1438&amp;", ",IF(B1438&lt;&gt;B1437,O1438&amp;", ","")))))&amp;(IF(ISBLANK(P1438),"",(IF(P1438&lt;&gt;P1437,P1438&amp;", ",IF(B1438&lt;&gt;B1437,P1438&amp;", ",IF(Z1438&lt;&gt;Z1437,P1438&amp;", ",""))))))&amp;(IF(ISBLANK(Q1438),"",(IF(Q1438&lt;&gt;Q1437,Q1438&amp;", ",IF(B1438&lt;&gt;B1437,Q1438&amp;", ",IF(Z1438&lt;&gt;Z1437,Q1438&amp;", ",""))))))&amp;(IF(ISBLANK(R1438),"",(IF(R1438&lt;&gt;R1437,R1438&amp;"m, ",IF(B1438&lt;&gt;B1437,R1438&amp;"m, ",IF(Z1438&lt;&gt;Z1437,R1438&amp;"m, ",""))))))&amp;IF(ISBLANK(S1438),"",(IF(B1438&lt;&gt;B1437,S1438&amp;", ",IF(S1438&lt;&gt;S1437,IF((Z1438=Z1437),"same locality "&amp;S1438&amp;", ",S1438&amp;", "),""))))&amp;(IF(ISBLANK(T1438),"",(IF(T1438&lt;&gt;T1437,IF(ISBLANK(F$2),T1438&amp;", ",T1438&amp;" "&amp;F$2&amp;", "),(IF(B1438&lt;&gt;B1437,IF(ISBLANK(F$2),T1438&amp;", ",T1438&amp;" "&amp;F$2&amp;", "),(IF(Z1438&lt;&gt;Z1437,IF(ISBLANK(F$2),T1438&amp;", ",T1438&amp;" "&amp;F$2&amp;", "),IF((U1438&lt;&gt;U1437)*($G$2="Y"),"same collector, ","")))))))))&amp;(IF(ISBLANK(U1438),"",(IF(U1438&lt;&gt;U1437,U1438&amp;", ",(IF(B1438&lt;&gt;B1437,U1438&amp;", ",IF(Z1438&lt;&gt;Z1437,U1438&amp;", ",(IF(T1438&lt;&gt;T1437,IF((T1438&lt;&gt;T1437)*($G$2="Y"),"same date, ", ""),IF((T1438=T1437)*(U1438=U1437)*(S1438&lt;&gt;S1437)*($G$2="Y"),"same collector and date, ", ""))))))))))&amp;(IF(ISBLANK(V1438),"",V1438&amp;", "))&amp;IF((AA1438&lt;&gt;AA1439)*($H$2="y"),AD1438&amp;AE1438,IF((AA1438&lt;&gt;AA1439)*($H$2="m"),AD1438&amp;AG1438,IF(($H$2&lt;&gt;"m")*($H$2&lt;&gt;"Y"),(IF(F1438=0,"",F1438&amp;" "&amp;$F$4&amp;" "))&amp;(IF(G1438=0,"",G1438&amp;" "&amp;$G$4&amp;" "))&amp;(IF(H1438=0,"",H1438&amp;" "&amp;H$4&amp;" "))&amp;(IF(I1438=0,"",I1438&amp;" "&amp;$I$4&amp;" "))&amp;(IF(J1438=0,"",J1438&amp;" "&amp;$J$4&amp;" "))&amp;IF((ISBLANK(C1438)),"","("&amp;C1438&amp;")"),"")))&amp;IF((B1438=B1439)*(K1438=K1439)*(L1438=L1439)*(M1438=M1439),IF(($H$2&lt;&gt;"m")*($H$2&lt;&gt;"Y"), ", ", IF((ISNUMBER(FIND(")",AE1438))), ", ", "")),IF((B1438=B1439)*(K1438=K1439)*(L1438=L1439),"; ",". ")))</f>
        <v/>
      </c>
      <c r="AI1438" s="1"/>
    </row>
    <row r="1439" spans="1:35" x14ac:dyDescent="0.25">
      <c r="A1439" s="3" t="str">
        <f t="shared" si="180"/>
        <v/>
      </c>
      <c r="B1439" s="53" t="str">
        <f t="shared" si="184"/>
        <v/>
      </c>
      <c r="C1439" s="57"/>
      <c r="D1439" s="57"/>
      <c r="E1439" s="57"/>
      <c r="F1439" s="57"/>
      <c r="G1439" s="57"/>
      <c r="H1439" s="57"/>
      <c r="I1439" s="57"/>
      <c r="J1439" s="57"/>
      <c r="K1439" s="57"/>
      <c r="L1439" s="57"/>
      <c r="M1439" s="54"/>
      <c r="N1439" s="57"/>
      <c r="O1439" s="58"/>
      <c r="P1439" s="58"/>
      <c r="Q1439" s="58"/>
      <c r="R1439" s="58"/>
      <c r="S1439" s="54"/>
      <c r="T1439" s="57"/>
      <c r="U1439" s="57"/>
      <c r="V1439" s="57"/>
      <c r="W1439" s="57"/>
      <c r="X1439" s="147" t="str">
        <f>IF(ISBLANK(D1439),"",IF('order-admin-units'!$I$1&lt;&gt;"y", "", IF((K1439="")*(ISBLANK(D1439)=FALSE), 'order-admin-units'!$B$1+1, VLOOKUP(K1439, ordercountry, 2))))</f>
        <v/>
      </c>
      <c r="Y1439" s="147" t="str">
        <f>IF(ISBLANK(D1439),"",IF('order-admin-units'!$I$1&lt;&gt;"y", "", IF(L1439="", 'order-admin-units'!$B$2+1, VLOOKUP(K1439&amp;"@"&amp;L1439, orderadmin, 2))))</f>
        <v/>
      </c>
      <c r="Z1439" s="147" t="str">
        <f t="shared" si="181"/>
        <v/>
      </c>
      <c r="AA1439" s="147" t="str">
        <f t="shared" si="182"/>
        <v/>
      </c>
      <c r="AB1439" s="147" t="str">
        <f t="shared" si="183"/>
        <v/>
      </c>
      <c r="AC1439" s="147" t="str">
        <f t="shared" si="177"/>
        <v/>
      </c>
      <c r="AD1439" s="11" t="str">
        <f t="shared" si="178"/>
        <v/>
      </c>
      <c r="AE1439" s="11" t="str">
        <f t="array" ref="AE1439">IF(ISBLANK(D1439),"",IF(OR($H$2="y",$H$2="m"),IF(AA1439=AA1438,IF(OR(AB1439=$AB$4:$AB1438)=FALSE,AE1438&amp;C1439,AE1438),"("&amp;C1439)&amp;IF(AA1439=AA1440,IF(OR(AB1440=$AB$4:$AB1439)=FALSE,", ",""),") "),""))</f>
        <v/>
      </c>
      <c r="AF1439" s="11" t="str">
        <f t="shared" si="179"/>
        <v/>
      </c>
      <c r="AG1439" s="11" t="str">
        <f t="array" ref="AG1439">IF(ISBLANK(D1439),"",IF(OR($H$2="y",$H$2="m"),IF(AA1439=AA1438,IF(OR(AC1439=$AC$4:$AC1438)=FALSE,AG1438&amp;AF1439,AG1438),"("&amp;AF1439)&amp;IF(AA1439=AA1440,IF(OR(AC1440=$AC$4:$AC1439)=FALSE,", ",""),") "),""))</f>
        <v/>
      </c>
      <c r="AH1439" s="10" t="str">
        <f>IF((ISBLANK(D1439)),"",IF(D1439=D1438,AH1438,"")&amp;IF(B1438&lt;&gt;B1439,((IF(ISBLANK(E1439),$D$3&amp;"Non-type material: "&amp;$D$3,$D$3&amp;INDEX('type-categories'!$A$2:$B$100,MATCH(E1439,'type-categories'!$A$2:$A$100,0),2)&amp;$D$3))),"")&amp;(IF(K1439&lt;&gt;K1438,$C$2&amp;K1439&amp;$K$3&amp;$C$2&amp;" ",(IF(B1439&lt;&gt;B1438,$C$2&amp;K1439&amp;$K$3&amp;$C$2&amp;" ",""))))&amp;(IF(L1439="","",((IF(L1439&lt;&gt;L1438,$D$2&amp;L1439&amp;$L$3&amp;$D$2&amp;" ",IF(B1439&lt;&gt;B1438,$D$2&amp;L1439&amp;$L$3&amp;$D$2&amp;" ",""))))))&amp;(IF(M1439="","",((IF(M1439&lt;&gt;M1438,$E$2&amp;M1439&amp;$E$2&amp;","&amp;" ",IF(B1439&lt;&gt;B1438,$E$2&amp;M1439&amp;$E$2&amp;",",""))))))&amp;(IF(N1439="","",IF(N1439&lt;&gt;N1438,N1439&amp;", ",IF(B1439&lt;&gt;B1438,N1439&amp;", ",""))))&amp;(IF(ISBLANK(O1439),"",(IF(O1439&lt;&gt;O1438,O1439&amp;", ",IF(B1439&lt;&gt;B1438,O1439&amp;", ","")))))&amp;(IF(ISBLANK(P1439),"",(IF(P1439&lt;&gt;P1438,P1439&amp;", ",IF(B1439&lt;&gt;B1438,P1439&amp;", ",IF(Z1439&lt;&gt;Z1438,P1439&amp;", ",""))))))&amp;(IF(ISBLANK(Q1439),"",(IF(Q1439&lt;&gt;Q1438,Q1439&amp;", ",IF(B1439&lt;&gt;B1438,Q1439&amp;", ",IF(Z1439&lt;&gt;Z1438,Q1439&amp;", ",""))))))&amp;(IF(ISBLANK(R1439),"",(IF(R1439&lt;&gt;R1438,R1439&amp;"m, ",IF(B1439&lt;&gt;B1438,R1439&amp;"m, ",IF(Z1439&lt;&gt;Z1438,R1439&amp;"m, ",""))))))&amp;IF(ISBLANK(S1439),"",(IF(B1439&lt;&gt;B1438,S1439&amp;", ",IF(S1439&lt;&gt;S1438,IF((Z1439=Z1438),"same locality "&amp;S1439&amp;", ",S1439&amp;", "),""))))&amp;(IF(ISBLANK(T1439),"",(IF(T1439&lt;&gt;T1438,IF(ISBLANK(F$2),T1439&amp;", ",T1439&amp;" "&amp;F$2&amp;", "),(IF(B1439&lt;&gt;B1438,IF(ISBLANK(F$2),T1439&amp;", ",T1439&amp;" "&amp;F$2&amp;", "),(IF(Z1439&lt;&gt;Z1438,IF(ISBLANK(F$2),T1439&amp;", ",T1439&amp;" "&amp;F$2&amp;", "),IF((U1439&lt;&gt;U1438)*($G$2="Y"),"same collector, ","")))))))))&amp;(IF(ISBLANK(U1439),"",(IF(U1439&lt;&gt;U1438,U1439&amp;", ",(IF(B1439&lt;&gt;B1438,U1439&amp;", ",IF(Z1439&lt;&gt;Z1438,U1439&amp;", ",(IF(T1439&lt;&gt;T1438,IF((T1439&lt;&gt;T1438)*($G$2="Y"),"same date, ", ""),IF((T1439=T1438)*(U1439=U1438)*(S1439&lt;&gt;S1438)*($G$2="Y"),"same collector and date, ", ""))))))))))&amp;(IF(ISBLANK(V1439),"",V1439&amp;", "))&amp;IF((AA1439&lt;&gt;AA1440)*($H$2="y"),AD1439&amp;AE1439,IF((AA1439&lt;&gt;AA1440)*($H$2="m"),AD1439&amp;AG1439,IF(($H$2&lt;&gt;"m")*($H$2&lt;&gt;"Y"),(IF(F1439=0,"",F1439&amp;" "&amp;$F$4&amp;" "))&amp;(IF(G1439=0,"",G1439&amp;" "&amp;$G$4&amp;" "))&amp;(IF(H1439=0,"",H1439&amp;" "&amp;H$4&amp;" "))&amp;(IF(I1439=0,"",I1439&amp;" "&amp;$I$4&amp;" "))&amp;(IF(J1439=0,"",J1439&amp;" "&amp;$J$4&amp;" "))&amp;IF((ISBLANK(C1439)),"","("&amp;C1439&amp;")"),"")))&amp;IF((B1439=B1440)*(K1439=K1440)*(L1439=L1440)*(M1439=M1440),IF(($H$2&lt;&gt;"m")*($H$2&lt;&gt;"Y"), ", ", IF((ISNUMBER(FIND(")",AE1439))), ", ", "")),IF((B1439=B1440)*(K1439=K1440)*(L1439=L1440),"; ",". ")))</f>
        <v/>
      </c>
      <c r="AI1439" s="1"/>
    </row>
    <row r="1440" spans="1:35" x14ac:dyDescent="0.25">
      <c r="A1440" s="3" t="str">
        <f t="shared" si="180"/>
        <v/>
      </c>
      <c r="B1440" s="53" t="str">
        <f t="shared" si="184"/>
        <v/>
      </c>
      <c r="C1440" s="57"/>
      <c r="D1440" s="57"/>
      <c r="E1440" s="57"/>
      <c r="F1440" s="57"/>
      <c r="G1440" s="57"/>
      <c r="H1440" s="57"/>
      <c r="I1440" s="57"/>
      <c r="J1440" s="57"/>
      <c r="K1440" s="57"/>
      <c r="L1440" s="57"/>
      <c r="M1440" s="54"/>
      <c r="N1440" s="57"/>
      <c r="O1440" s="58"/>
      <c r="P1440" s="58"/>
      <c r="Q1440" s="58"/>
      <c r="R1440" s="58"/>
      <c r="S1440" s="54"/>
      <c r="T1440" s="57"/>
      <c r="U1440" s="57"/>
      <c r="V1440" s="57"/>
      <c r="W1440" s="57"/>
      <c r="X1440" s="147" t="str">
        <f>IF(ISBLANK(D1440),"",IF('order-admin-units'!$I$1&lt;&gt;"y", "", IF((K1440="")*(ISBLANK(D1440)=FALSE), 'order-admin-units'!$B$1+1, VLOOKUP(K1440, ordercountry, 2))))</f>
        <v/>
      </c>
      <c r="Y1440" s="147" t="str">
        <f>IF(ISBLANK(D1440),"",IF('order-admin-units'!$I$1&lt;&gt;"y", "", IF(L1440="", 'order-admin-units'!$B$2+1, VLOOKUP(K1440&amp;"@"&amp;L1440, orderadmin, 2))))</f>
        <v/>
      </c>
      <c r="Z1440" s="147" t="str">
        <f t="shared" si="181"/>
        <v/>
      </c>
      <c r="AA1440" s="147" t="str">
        <f t="shared" si="182"/>
        <v/>
      </c>
      <c r="AB1440" s="147" t="str">
        <f t="shared" si="183"/>
        <v/>
      </c>
      <c r="AC1440" s="147" t="str">
        <f t="shared" si="177"/>
        <v/>
      </c>
      <c r="AD1440" s="11" t="str">
        <f t="shared" si="178"/>
        <v/>
      </c>
      <c r="AE1440" s="11" t="str">
        <f t="array" ref="AE1440">IF(ISBLANK(D1440),"",IF(OR($H$2="y",$H$2="m"),IF(AA1440=AA1439,IF(OR(AB1440=$AB$4:$AB1439)=FALSE,AE1439&amp;C1440,AE1439),"("&amp;C1440)&amp;IF(AA1440=AA1441,IF(OR(AB1441=$AB$4:$AB1440)=FALSE,", ",""),") "),""))</f>
        <v/>
      </c>
      <c r="AF1440" s="11" t="str">
        <f t="shared" si="179"/>
        <v/>
      </c>
      <c r="AG1440" s="11" t="str">
        <f t="array" ref="AG1440">IF(ISBLANK(D1440),"",IF(OR($H$2="y",$H$2="m"),IF(AA1440=AA1439,IF(OR(AC1440=$AC$4:$AC1439)=FALSE,AG1439&amp;AF1440,AG1439),"("&amp;AF1440)&amp;IF(AA1440=AA1441,IF(OR(AC1441=$AC$4:$AC1440)=FALSE,", ",""),") "),""))</f>
        <v/>
      </c>
      <c r="AH1440" s="10" t="str">
        <f>IF((ISBLANK(D1440)),"",IF(D1440=D1439,AH1439,"")&amp;IF(B1439&lt;&gt;B1440,((IF(ISBLANK(E1440),$D$3&amp;"Non-type material: "&amp;$D$3,$D$3&amp;INDEX('type-categories'!$A$2:$B$100,MATCH(E1440,'type-categories'!$A$2:$A$100,0),2)&amp;$D$3))),"")&amp;(IF(K1440&lt;&gt;K1439,$C$2&amp;K1440&amp;$K$3&amp;$C$2&amp;" ",(IF(B1440&lt;&gt;B1439,$C$2&amp;K1440&amp;$K$3&amp;$C$2&amp;" ",""))))&amp;(IF(L1440="","",((IF(L1440&lt;&gt;L1439,$D$2&amp;L1440&amp;$L$3&amp;$D$2&amp;" ",IF(B1440&lt;&gt;B1439,$D$2&amp;L1440&amp;$L$3&amp;$D$2&amp;" ",""))))))&amp;(IF(M1440="","",((IF(M1440&lt;&gt;M1439,$E$2&amp;M1440&amp;$E$2&amp;","&amp;" ",IF(B1440&lt;&gt;B1439,$E$2&amp;M1440&amp;$E$2&amp;",",""))))))&amp;(IF(N1440="","",IF(N1440&lt;&gt;N1439,N1440&amp;", ",IF(B1440&lt;&gt;B1439,N1440&amp;", ",""))))&amp;(IF(ISBLANK(O1440),"",(IF(O1440&lt;&gt;O1439,O1440&amp;", ",IF(B1440&lt;&gt;B1439,O1440&amp;", ","")))))&amp;(IF(ISBLANK(P1440),"",(IF(P1440&lt;&gt;P1439,P1440&amp;", ",IF(B1440&lt;&gt;B1439,P1440&amp;", ",IF(Z1440&lt;&gt;Z1439,P1440&amp;", ",""))))))&amp;(IF(ISBLANK(Q1440),"",(IF(Q1440&lt;&gt;Q1439,Q1440&amp;", ",IF(B1440&lt;&gt;B1439,Q1440&amp;", ",IF(Z1440&lt;&gt;Z1439,Q1440&amp;", ",""))))))&amp;(IF(ISBLANK(R1440),"",(IF(R1440&lt;&gt;R1439,R1440&amp;"m, ",IF(B1440&lt;&gt;B1439,R1440&amp;"m, ",IF(Z1440&lt;&gt;Z1439,R1440&amp;"m, ",""))))))&amp;IF(ISBLANK(S1440),"",(IF(B1440&lt;&gt;B1439,S1440&amp;", ",IF(S1440&lt;&gt;S1439,IF((Z1440=Z1439),"same locality "&amp;S1440&amp;", ",S1440&amp;", "),""))))&amp;(IF(ISBLANK(T1440),"",(IF(T1440&lt;&gt;T1439,IF(ISBLANK(F$2),T1440&amp;", ",T1440&amp;" "&amp;F$2&amp;", "),(IF(B1440&lt;&gt;B1439,IF(ISBLANK(F$2),T1440&amp;", ",T1440&amp;" "&amp;F$2&amp;", "),(IF(Z1440&lt;&gt;Z1439,IF(ISBLANK(F$2),T1440&amp;", ",T1440&amp;" "&amp;F$2&amp;", "),IF((U1440&lt;&gt;U1439)*($G$2="Y"),"same collector, ","")))))))))&amp;(IF(ISBLANK(U1440),"",(IF(U1440&lt;&gt;U1439,U1440&amp;", ",(IF(B1440&lt;&gt;B1439,U1440&amp;", ",IF(Z1440&lt;&gt;Z1439,U1440&amp;", ",(IF(T1440&lt;&gt;T1439,IF((T1440&lt;&gt;T1439)*($G$2="Y"),"same date, ", ""),IF((T1440=T1439)*(U1440=U1439)*(S1440&lt;&gt;S1439)*($G$2="Y"),"same collector and date, ", ""))))))))))&amp;(IF(ISBLANK(V1440),"",V1440&amp;", "))&amp;IF((AA1440&lt;&gt;AA1441)*($H$2="y"),AD1440&amp;AE1440,IF((AA1440&lt;&gt;AA1441)*($H$2="m"),AD1440&amp;AG1440,IF(($H$2&lt;&gt;"m")*($H$2&lt;&gt;"Y"),(IF(F1440=0,"",F1440&amp;" "&amp;$F$4&amp;" "))&amp;(IF(G1440=0,"",G1440&amp;" "&amp;$G$4&amp;" "))&amp;(IF(H1440=0,"",H1440&amp;" "&amp;H$4&amp;" "))&amp;(IF(I1440=0,"",I1440&amp;" "&amp;$I$4&amp;" "))&amp;(IF(J1440=0,"",J1440&amp;" "&amp;$J$4&amp;" "))&amp;IF((ISBLANK(C1440)),"","("&amp;C1440&amp;")"),"")))&amp;IF((B1440=B1441)*(K1440=K1441)*(L1440=L1441)*(M1440=M1441),IF(($H$2&lt;&gt;"m")*($H$2&lt;&gt;"Y"), ", ", IF((ISNUMBER(FIND(")",AE1440))), ", ", "")),IF((B1440=B1441)*(K1440=K1441)*(L1440=L1441),"; ",". ")))</f>
        <v/>
      </c>
      <c r="AI1440" s="1"/>
    </row>
    <row r="1441" spans="1:35" x14ac:dyDescent="0.25">
      <c r="A1441" s="3" t="str">
        <f t="shared" si="180"/>
        <v/>
      </c>
      <c r="B1441" s="53" t="str">
        <f t="shared" si="184"/>
        <v/>
      </c>
      <c r="C1441" s="57"/>
      <c r="D1441" s="57"/>
      <c r="E1441" s="57"/>
      <c r="F1441" s="57"/>
      <c r="G1441" s="57"/>
      <c r="H1441" s="57"/>
      <c r="I1441" s="57"/>
      <c r="J1441" s="57"/>
      <c r="K1441" s="57"/>
      <c r="L1441" s="57"/>
      <c r="M1441" s="54"/>
      <c r="N1441" s="57"/>
      <c r="O1441" s="58"/>
      <c r="P1441" s="58"/>
      <c r="Q1441" s="58"/>
      <c r="R1441" s="58"/>
      <c r="S1441" s="54"/>
      <c r="T1441" s="57"/>
      <c r="U1441" s="57"/>
      <c r="V1441" s="57"/>
      <c r="W1441" s="57"/>
      <c r="X1441" s="147" t="str">
        <f>IF(ISBLANK(D1441),"",IF('order-admin-units'!$I$1&lt;&gt;"y", "", IF((K1441="")*(ISBLANK(D1441)=FALSE), 'order-admin-units'!$B$1+1, VLOOKUP(K1441, ordercountry, 2))))</f>
        <v/>
      </c>
      <c r="Y1441" s="147" t="str">
        <f>IF(ISBLANK(D1441),"",IF('order-admin-units'!$I$1&lt;&gt;"y", "", IF(L1441="", 'order-admin-units'!$B$2+1, VLOOKUP(K1441&amp;"@"&amp;L1441, orderadmin, 2))))</f>
        <v/>
      </c>
      <c r="Z1441" s="147" t="str">
        <f t="shared" si="181"/>
        <v/>
      </c>
      <c r="AA1441" s="147" t="str">
        <f t="shared" si="182"/>
        <v/>
      </c>
      <c r="AB1441" s="147" t="str">
        <f t="shared" si="183"/>
        <v/>
      </c>
      <c r="AC1441" s="147" t="str">
        <f t="shared" si="177"/>
        <v/>
      </c>
      <c r="AD1441" s="11" t="str">
        <f t="shared" si="178"/>
        <v/>
      </c>
      <c r="AE1441" s="11" t="str">
        <f t="array" ref="AE1441">IF(ISBLANK(D1441),"",IF(OR($H$2="y",$H$2="m"),IF(AA1441=AA1440,IF(OR(AB1441=$AB$4:$AB1440)=FALSE,AE1440&amp;C1441,AE1440),"("&amp;C1441)&amp;IF(AA1441=AA1442,IF(OR(AB1442=$AB$4:$AB1441)=FALSE,", ",""),") "),""))</f>
        <v/>
      </c>
      <c r="AF1441" s="11" t="str">
        <f t="shared" si="179"/>
        <v/>
      </c>
      <c r="AG1441" s="11" t="str">
        <f t="array" ref="AG1441">IF(ISBLANK(D1441),"",IF(OR($H$2="y",$H$2="m"),IF(AA1441=AA1440,IF(OR(AC1441=$AC$4:$AC1440)=FALSE,AG1440&amp;AF1441,AG1440),"("&amp;AF1441)&amp;IF(AA1441=AA1442,IF(OR(AC1442=$AC$4:$AC1441)=FALSE,", ",""),") "),""))</f>
        <v/>
      </c>
      <c r="AH1441" s="10" t="str">
        <f>IF((ISBLANK(D1441)),"",IF(D1441=D1440,AH1440,"")&amp;IF(B1440&lt;&gt;B1441,((IF(ISBLANK(E1441),$D$3&amp;"Non-type material: "&amp;$D$3,$D$3&amp;INDEX('type-categories'!$A$2:$B$100,MATCH(E1441,'type-categories'!$A$2:$A$100,0),2)&amp;$D$3))),"")&amp;(IF(K1441&lt;&gt;K1440,$C$2&amp;K1441&amp;$K$3&amp;$C$2&amp;" ",(IF(B1441&lt;&gt;B1440,$C$2&amp;K1441&amp;$K$3&amp;$C$2&amp;" ",""))))&amp;(IF(L1441="","",((IF(L1441&lt;&gt;L1440,$D$2&amp;L1441&amp;$L$3&amp;$D$2&amp;" ",IF(B1441&lt;&gt;B1440,$D$2&amp;L1441&amp;$L$3&amp;$D$2&amp;" ",""))))))&amp;(IF(M1441="","",((IF(M1441&lt;&gt;M1440,$E$2&amp;M1441&amp;$E$2&amp;","&amp;" ",IF(B1441&lt;&gt;B1440,$E$2&amp;M1441&amp;$E$2&amp;",",""))))))&amp;(IF(N1441="","",IF(N1441&lt;&gt;N1440,N1441&amp;", ",IF(B1441&lt;&gt;B1440,N1441&amp;", ",""))))&amp;(IF(ISBLANK(O1441),"",(IF(O1441&lt;&gt;O1440,O1441&amp;", ",IF(B1441&lt;&gt;B1440,O1441&amp;", ","")))))&amp;(IF(ISBLANK(P1441),"",(IF(P1441&lt;&gt;P1440,P1441&amp;", ",IF(B1441&lt;&gt;B1440,P1441&amp;", ",IF(Z1441&lt;&gt;Z1440,P1441&amp;", ",""))))))&amp;(IF(ISBLANK(Q1441),"",(IF(Q1441&lt;&gt;Q1440,Q1441&amp;", ",IF(B1441&lt;&gt;B1440,Q1441&amp;", ",IF(Z1441&lt;&gt;Z1440,Q1441&amp;", ",""))))))&amp;(IF(ISBLANK(R1441),"",(IF(R1441&lt;&gt;R1440,R1441&amp;"m, ",IF(B1441&lt;&gt;B1440,R1441&amp;"m, ",IF(Z1441&lt;&gt;Z1440,R1441&amp;"m, ",""))))))&amp;IF(ISBLANK(S1441),"",(IF(B1441&lt;&gt;B1440,S1441&amp;", ",IF(S1441&lt;&gt;S1440,IF((Z1441=Z1440),"same locality "&amp;S1441&amp;", ",S1441&amp;", "),""))))&amp;(IF(ISBLANK(T1441),"",(IF(T1441&lt;&gt;T1440,IF(ISBLANK(F$2),T1441&amp;", ",T1441&amp;" "&amp;F$2&amp;", "),(IF(B1441&lt;&gt;B1440,IF(ISBLANK(F$2),T1441&amp;", ",T1441&amp;" "&amp;F$2&amp;", "),(IF(Z1441&lt;&gt;Z1440,IF(ISBLANK(F$2),T1441&amp;", ",T1441&amp;" "&amp;F$2&amp;", "),IF((U1441&lt;&gt;U1440)*($G$2="Y"),"same collector, ","")))))))))&amp;(IF(ISBLANK(U1441),"",(IF(U1441&lt;&gt;U1440,U1441&amp;", ",(IF(B1441&lt;&gt;B1440,U1441&amp;", ",IF(Z1441&lt;&gt;Z1440,U1441&amp;", ",(IF(T1441&lt;&gt;T1440,IF((T1441&lt;&gt;T1440)*($G$2="Y"),"same date, ", ""),IF((T1441=T1440)*(U1441=U1440)*(S1441&lt;&gt;S1440)*($G$2="Y"),"same collector and date, ", ""))))))))))&amp;(IF(ISBLANK(V1441),"",V1441&amp;", "))&amp;IF((AA1441&lt;&gt;AA1442)*($H$2="y"),AD1441&amp;AE1441,IF((AA1441&lt;&gt;AA1442)*($H$2="m"),AD1441&amp;AG1441,IF(($H$2&lt;&gt;"m")*($H$2&lt;&gt;"Y"),(IF(F1441=0,"",F1441&amp;" "&amp;$F$4&amp;" "))&amp;(IF(G1441=0,"",G1441&amp;" "&amp;$G$4&amp;" "))&amp;(IF(H1441=0,"",H1441&amp;" "&amp;H$4&amp;" "))&amp;(IF(I1441=0,"",I1441&amp;" "&amp;$I$4&amp;" "))&amp;(IF(J1441=0,"",J1441&amp;" "&amp;$J$4&amp;" "))&amp;IF((ISBLANK(C1441)),"","("&amp;C1441&amp;")"),"")))&amp;IF((B1441=B1442)*(K1441=K1442)*(L1441=L1442)*(M1441=M1442),IF(($H$2&lt;&gt;"m")*($H$2&lt;&gt;"Y"), ", ", IF((ISNUMBER(FIND(")",AE1441))), ", ", "")),IF((B1441=B1442)*(K1441=K1442)*(L1441=L1442),"; ",". ")))</f>
        <v/>
      </c>
      <c r="AI1441" s="1"/>
    </row>
    <row r="1442" spans="1:35" x14ac:dyDescent="0.25">
      <c r="A1442" s="3" t="str">
        <f t="shared" si="180"/>
        <v/>
      </c>
      <c r="B1442" s="53" t="str">
        <f t="shared" si="184"/>
        <v/>
      </c>
      <c r="C1442" s="57"/>
      <c r="D1442" s="57"/>
      <c r="E1442" s="57"/>
      <c r="F1442" s="57"/>
      <c r="G1442" s="57"/>
      <c r="H1442" s="57"/>
      <c r="I1442" s="57"/>
      <c r="J1442" s="57"/>
      <c r="K1442" s="57"/>
      <c r="L1442" s="57"/>
      <c r="M1442" s="54"/>
      <c r="N1442" s="57"/>
      <c r="O1442" s="58"/>
      <c r="P1442" s="58"/>
      <c r="Q1442" s="58"/>
      <c r="R1442" s="58"/>
      <c r="S1442" s="54"/>
      <c r="T1442" s="57"/>
      <c r="U1442" s="57"/>
      <c r="V1442" s="57"/>
      <c r="W1442" s="57"/>
      <c r="X1442" s="147" t="str">
        <f>IF(ISBLANK(D1442),"",IF('order-admin-units'!$I$1&lt;&gt;"y", "", IF((K1442="")*(ISBLANK(D1442)=FALSE), 'order-admin-units'!$B$1+1, VLOOKUP(K1442, ordercountry, 2))))</f>
        <v/>
      </c>
      <c r="Y1442" s="147" t="str">
        <f>IF(ISBLANK(D1442),"",IF('order-admin-units'!$I$1&lt;&gt;"y", "", IF(L1442="", 'order-admin-units'!$B$2+1, VLOOKUP(K1442&amp;"@"&amp;L1442, orderadmin, 2))))</f>
        <v/>
      </c>
      <c r="Z1442" s="147" t="str">
        <f t="shared" si="181"/>
        <v/>
      </c>
      <c r="AA1442" s="147" t="str">
        <f t="shared" si="182"/>
        <v/>
      </c>
      <c r="AB1442" s="147" t="str">
        <f t="shared" si="183"/>
        <v/>
      </c>
      <c r="AC1442" s="147" t="str">
        <f t="shared" si="177"/>
        <v/>
      </c>
      <c r="AD1442" s="11" t="str">
        <f t="shared" si="178"/>
        <v/>
      </c>
      <c r="AE1442" s="11" t="str">
        <f t="array" ref="AE1442">IF(ISBLANK(D1442),"",IF(OR($H$2="y",$H$2="m"),IF(AA1442=AA1441,IF(OR(AB1442=$AB$4:$AB1441)=FALSE,AE1441&amp;C1442,AE1441),"("&amp;C1442)&amp;IF(AA1442=AA1443,IF(OR(AB1443=$AB$4:$AB1442)=FALSE,", ",""),") "),""))</f>
        <v/>
      </c>
      <c r="AF1442" s="11" t="str">
        <f t="shared" si="179"/>
        <v/>
      </c>
      <c r="AG1442" s="11" t="str">
        <f t="array" ref="AG1442">IF(ISBLANK(D1442),"",IF(OR($H$2="y",$H$2="m"),IF(AA1442=AA1441,IF(OR(AC1442=$AC$4:$AC1441)=FALSE,AG1441&amp;AF1442,AG1441),"("&amp;AF1442)&amp;IF(AA1442=AA1443,IF(OR(AC1443=$AC$4:$AC1442)=FALSE,", ",""),") "),""))</f>
        <v/>
      </c>
      <c r="AH1442" s="10" t="str">
        <f>IF((ISBLANK(D1442)),"",IF(D1442=D1441,AH1441,"")&amp;IF(B1441&lt;&gt;B1442,((IF(ISBLANK(E1442),$D$3&amp;"Non-type material: "&amp;$D$3,$D$3&amp;INDEX('type-categories'!$A$2:$B$100,MATCH(E1442,'type-categories'!$A$2:$A$100,0),2)&amp;$D$3))),"")&amp;(IF(K1442&lt;&gt;K1441,$C$2&amp;K1442&amp;$K$3&amp;$C$2&amp;" ",(IF(B1442&lt;&gt;B1441,$C$2&amp;K1442&amp;$K$3&amp;$C$2&amp;" ",""))))&amp;(IF(L1442="","",((IF(L1442&lt;&gt;L1441,$D$2&amp;L1442&amp;$L$3&amp;$D$2&amp;" ",IF(B1442&lt;&gt;B1441,$D$2&amp;L1442&amp;$L$3&amp;$D$2&amp;" ",""))))))&amp;(IF(M1442="","",((IF(M1442&lt;&gt;M1441,$E$2&amp;M1442&amp;$E$2&amp;","&amp;" ",IF(B1442&lt;&gt;B1441,$E$2&amp;M1442&amp;$E$2&amp;",",""))))))&amp;(IF(N1442="","",IF(N1442&lt;&gt;N1441,N1442&amp;", ",IF(B1442&lt;&gt;B1441,N1442&amp;", ",""))))&amp;(IF(ISBLANK(O1442),"",(IF(O1442&lt;&gt;O1441,O1442&amp;", ",IF(B1442&lt;&gt;B1441,O1442&amp;", ","")))))&amp;(IF(ISBLANK(P1442),"",(IF(P1442&lt;&gt;P1441,P1442&amp;", ",IF(B1442&lt;&gt;B1441,P1442&amp;", ",IF(Z1442&lt;&gt;Z1441,P1442&amp;", ",""))))))&amp;(IF(ISBLANK(Q1442),"",(IF(Q1442&lt;&gt;Q1441,Q1442&amp;", ",IF(B1442&lt;&gt;B1441,Q1442&amp;", ",IF(Z1442&lt;&gt;Z1441,Q1442&amp;", ",""))))))&amp;(IF(ISBLANK(R1442),"",(IF(R1442&lt;&gt;R1441,R1442&amp;"m, ",IF(B1442&lt;&gt;B1441,R1442&amp;"m, ",IF(Z1442&lt;&gt;Z1441,R1442&amp;"m, ",""))))))&amp;IF(ISBLANK(S1442),"",(IF(B1442&lt;&gt;B1441,S1442&amp;", ",IF(S1442&lt;&gt;S1441,IF((Z1442=Z1441),"same locality "&amp;S1442&amp;", ",S1442&amp;", "),""))))&amp;(IF(ISBLANK(T1442),"",(IF(T1442&lt;&gt;T1441,IF(ISBLANK(F$2),T1442&amp;", ",T1442&amp;" "&amp;F$2&amp;", "),(IF(B1442&lt;&gt;B1441,IF(ISBLANK(F$2),T1442&amp;", ",T1442&amp;" "&amp;F$2&amp;", "),(IF(Z1442&lt;&gt;Z1441,IF(ISBLANK(F$2),T1442&amp;", ",T1442&amp;" "&amp;F$2&amp;", "),IF((U1442&lt;&gt;U1441)*($G$2="Y"),"same collector, ","")))))))))&amp;(IF(ISBLANK(U1442),"",(IF(U1442&lt;&gt;U1441,U1442&amp;", ",(IF(B1442&lt;&gt;B1441,U1442&amp;", ",IF(Z1442&lt;&gt;Z1441,U1442&amp;", ",(IF(T1442&lt;&gt;T1441,IF((T1442&lt;&gt;T1441)*($G$2="Y"),"same date, ", ""),IF((T1442=T1441)*(U1442=U1441)*(S1442&lt;&gt;S1441)*($G$2="Y"),"same collector and date, ", ""))))))))))&amp;(IF(ISBLANK(V1442),"",V1442&amp;", "))&amp;IF((AA1442&lt;&gt;AA1443)*($H$2="y"),AD1442&amp;AE1442,IF((AA1442&lt;&gt;AA1443)*($H$2="m"),AD1442&amp;AG1442,IF(($H$2&lt;&gt;"m")*($H$2&lt;&gt;"Y"),(IF(F1442=0,"",F1442&amp;" "&amp;$F$4&amp;" "))&amp;(IF(G1442=0,"",G1442&amp;" "&amp;$G$4&amp;" "))&amp;(IF(H1442=0,"",H1442&amp;" "&amp;H$4&amp;" "))&amp;(IF(I1442=0,"",I1442&amp;" "&amp;$I$4&amp;" "))&amp;(IF(J1442=0,"",J1442&amp;" "&amp;$J$4&amp;" "))&amp;IF((ISBLANK(C1442)),"","("&amp;C1442&amp;")"),"")))&amp;IF((B1442=B1443)*(K1442=K1443)*(L1442=L1443)*(M1442=M1443),IF(($H$2&lt;&gt;"m")*($H$2&lt;&gt;"Y"), ", ", IF((ISNUMBER(FIND(")",AE1442))), ", ", "")),IF((B1442=B1443)*(K1442=K1443)*(L1442=L1443),"; ",". ")))</f>
        <v/>
      </c>
      <c r="AI1442" s="1"/>
    </row>
    <row r="1443" spans="1:35" x14ac:dyDescent="0.25">
      <c r="A1443" s="3" t="str">
        <f t="shared" si="180"/>
        <v/>
      </c>
      <c r="B1443" s="53" t="str">
        <f t="shared" si="184"/>
        <v/>
      </c>
      <c r="C1443" s="57"/>
      <c r="D1443" s="57"/>
      <c r="E1443" s="57"/>
      <c r="F1443" s="57"/>
      <c r="G1443" s="57"/>
      <c r="H1443" s="57"/>
      <c r="I1443" s="57"/>
      <c r="J1443" s="57"/>
      <c r="K1443" s="57"/>
      <c r="L1443" s="57"/>
      <c r="M1443" s="54"/>
      <c r="N1443" s="57"/>
      <c r="O1443" s="58"/>
      <c r="P1443" s="58"/>
      <c r="Q1443" s="58"/>
      <c r="R1443" s="58"/>
      <c r="S1443" s="54"/>
      <c r="T1443" s="57"/>
      <c r="U1443" s="57"/>
      <c r="V1443" s="57"/>
      <c r="W1443" s="57"/>
      <c r="X1443" s="147" t="str">
        <f>IF(ISBLANK(D1443),"",IF('order-admin-units'!$I$1&lt;&gt;"y", "", IF((K1443="")*(ISBLANK(D1443)=FALSE), 'order-admin-units'!$B$1+1, VLOOKUP(K1443, ordercountry, 2))))</f>
        <v/>
      </c>
      <c r="Y1443" s="147" t="str">
        <f>IF(ISBLANK(D1443),"",IF('order-admin-units'!$I$1&lt;&gt;"y", "", IF(L1443="", 'order-admin-units'!$B$2+1, VLOOKUP(K1443&amp;"@"&amp;L1443, orderadmin, 2))))</f>
        <v/>
      </c>
      <c r="Z1443" s="147" t="str">
        <f t="shared" si="181"/>
        <v/>
      </c>
      <c r="AA1443" s="147" t="str">
        <f t="shared" si="182"/>
        <v/>
      </c>
      <c r="AB1443" s="147" t="str">
        <f t="shared" si="183"/>
        <v/>
      </c>
      <c r="AC1443" s="147" t="str">
        <f t="shared" si="177"/>
        <v/>
      </c>
      <c r="AD1443" s="11" t="str">
        <f t="shared" si="178"/>
        <v/>
      </c>
      <c r="AE1443" s="11" t="str">
        <f t="array" ref="AE1443">IF(ISBLANK(D1443),"",IF(OR($H$2="y",$H$2="m"),IF(AA1443=AA1442,IF(OR(AB1443=$AB$4:$AB1442)=FALSE,AE1442&amp;C1443,AE1442),"("&amp;C1443)&amp;IF(AA1443=AA1444,IF(OR(AB1444=$AB$4:$AB1443)=FALSE,", ",""),") "),""))</f>
        <v/>
      </c>
      <c r="AF1443" s="11" t="str">
        <f t="shared" si="179"/>
        <v/>
      </c>
      <c r="AG1443" s="11" t="str">
        <f t="array" ref="AG1443">IF(ISBLANK(D1443),"",IF(OR($H$2="y",$H$2="m"),IF(AA1443=AA1442,IF(OR(AC1443=$AC$4:$AC1442)=FALSE,AG1442&amp;AF1443,AG1442),"("&amp;AF1443)&amp;IF(AA1443=AA1444,IF(OR(AC1444=$AC$4:$AC1443)=FALSE,", ",""),") "),""))</f>
        <v/>
      </c>
      <c r="AH1443" s="10" t="str">
        <f>IF((ISBLANK(D1443)),"",IF(D1443=D1442,AH1442,"")&amp;IF(B1442&lt;&gt;B1443,((IF(ISBLANK(E1443),$D$3&amp;"Non-type material: "&amp;$D$3,$D$3&amp;INDEX('type-categories'!$A$2:$B$100,MATCH(E1443,'type-categories'!$A$2:$A$100,0),2)&amp;$D$3))),"")&amp;(IF(K1443&lt;&gt;K1442,$C$2&amp;K1443&amp;$K$3&amp;$C$2&amp;" ",(IF(B1443&lt;&gt;B1442,$C$2&amp;K1443&amp;$K$3&amp;$C$2&amp;" ",""))))&amp;(IF(L1443="","",((IF(L1443&lt;&gt;L1442,$D$2&amp;L1443&amp;$L$3&amp;$D$2&amp;" ",IF(B1443&lt;&gt;B1442,$D$2&amp;L1443&amp;$L$3&amp;$D$2&amp;" ",""))))))&amp;(IF(M1443="","",((IF(M1443&lt;&gt;M1442,$E$2&amp;M1443&amp;$E$2&amp;","&amp;" ",IF(B1443&lt;&gt;B1442,$E$2&amp;M1443&amp;$E$2&amp;",",""))))))&amp;(IF(N1443="","",IF(N1443&lt;&gt;N1442,N1443&amp;", ",IF(B1443&lt;&gt;B1442,N1443&amp;", ",""))))&amp;(IF(ISBLANK(O1443),"",(IF(O1443&lt;&gt;O1442,O1443&amp;", ",IF(B1443&lt;&gt;B1442,O1443&amp;", ","")))))&amp;(IF(ISBLANK(P1443),"",(IF(P1443&lt;&gt;P1442,P1443&amp;", ",IF(B1443&lt;&gt;B1442,P1443&amp;", ",IF(Z1443&lt;&gt;Z1442,P1443&amp;", ",""))))))&amp;(IF(ISBLANK(Q1443),"",(IF(Q1443&lt;&gt;Q1442,Q1443&amp;", ",IF(B1443&lt;&gt;B1442,Q1443&amp;", ",IF(Z1443&lt;&gt;Z1442,Q1443&amp;", ",""))))))&amp;(IF(ISBLANK(R1443),"",(IF(R1443&lt;&gt;R1442,R1443&amp;"m, ",IF(B1443&lt;&gt;B1442,R1443&amp;"m, ",IF(Z1443&lt;&gt;Z1442,R1443&amp;"m, ",""))))))&amp;IF(ISBLANK(S1443),"",(IF(B1443&lt;&gt;B1442,S1443&amp;", ",IF(S1443&lt;&gt;S1442,IF((Z1443=Z1442),"same locality "&amp;S1443&amp;", ",S1443&amp;", "),""))))&amp;(IF(ISBLANK(T1443),"",(IF(T1443&lt;&gt;T1442,IF(ISBLANK(F$2),T1443&amp;", ",T1443&amp;" "&amp;F$2&amp;", "),(IF(B1443&lt;&gt;B1442,IF(ISBLANK(F$2),T1443&amp;", ",T1443&amp;" "&amp;F$2&amp;", "),(IF(Z1443&lt;&gt;Z1442,IF(ISBLANK(F$2),T1443&amp;", ",T1443&amp;" "&amp;F$2&amp;", "),IF((U1443&lt;&gt;U1442)*($G$2="Y"),"same collector, ","")))))))))&amp;(IF(ISBLANK(U1443),"",(IF(U1443&lt;&gt;U1442,U1443&amp;", ",(IF(B1443&lt;&gt;B1442,U1443&amp;", ",IF(Z1443&lt;&gt;Z1442,U1443&amp;", ",(IF(T1443&lt;&gt;T1442,IF((T1443&lt;&gt;T1442)*($G$2="Y"),"same date, ", ""),IF((T1443=T1442)*(U1443=U1442)*(S1443&lt;&gt;S1442)*($G$2="Y"),"same collector and date, ", ""))))))))))&amp;(IF(ISBLANK(V1443),"",V1443&amp;", "))&amp;IF((AA1443&lt;&gt;AA1444)*($H$2="y"),AD1443&amp;AE1443,IF((AA1443&lt;&gt;AA1444)*($H$2="m"),AD1443&amp;AG1443,IF(($H$2&lt;&gt;"m")*($H$2&lt;&gt;"Y"),(IF(F1443=0,"",F1443&amp;" "&amp;$F$4&amp;" "))&amp;(IF(G1443=0,"",G1443&amp;" "&amp;$G$4&amp;" "))&amp;(IF(H1443=0,"",H1443&amp;" "&amp;H$4&amp;" "))&amp;(IF(I1443=0,"",I1443&amp;" "&amp;$I$4&amp;" "))&amp;(IF(J1443=0,"",J1443&amp;" "&amp;$J$4&amp;" "))&amp;IF((ISBLANK(C1443)),"","("&amp;C1443&amp;")"),"")))&amp;IF((B1443=B1444)*(K1443=K1444)*(L1443=L1444)*(M1443=M1444),IF(($H$2&lt;&gt;"m")*($H$2&lt;&gt;"Y"), ", ", IF((ISNUMBER(FIND(")",AE1443))), ", ", "")),IF((B1443=B1444)*(K1443=K1444)*(L1443=L1444),"; ",". ")))</f>
        <v/>
      </c>
      <c r="AI1443" s="1"/>
    </row>
    <row r="1444" spans="1:35" x14ac:dyDescent="0.25">
      <c r="A1444" s="3" t="str">
        <f t="shared" si="180"/>
        <v/>
      </c>
      <c r="B1444" s="53" t="str">
        <f t="shared" si="184"/>
        <v/>
      </c>
      <c r="C1444" s="57"/>
      <c r="D1444" s="57"/>
      <c r="E1444" s="57"/>
      <c r="F1444" s="57"/>
      <c r="G1444" s="57"/>
      <c r="H1444" s="57"/>
      <c r="I1444" s="57"/>
      <c r="J1444" s="57"/>
      <c r="K1444" s="57"/>
      <c r="L1444" s="57"/>
      <c r="M1444" s="54"/>
      <c r="N1444" s="57"/>
      <c r="O1444" s="58"/>
      <c r="P1444" s="58"/>
      <c r="Q1444" s="58"/>
      <c r="R1444" s="58"/>
      <c r="S1444" s="54"/>
      <c r="T1444" s="57"/>
      <c r="U1444" s="57"/>
      <c r="V1444" s="57"/>
      <c r="W1444" s="57"/>
      <c r="X1444" s="147" t="str">
        <f>IF(ISBLANK(D1444),"",IF('order-admin-units'!$I$1&lt;&gt;"y", "", IF((K1444="")*(ISBLANK(D1444)=FALSE), 'order-admin-units'!$B$1+1, VLOOKUP(K1444, ordercountry, 2))))</f>
        <v/>
      </c>
      <c r="Y1444" s="147" t="str">
        <f>IF(ISBLANK(D1444),"",IF('order-admin-units'!$I$1&lt;&gt;"y", "", IF(L1444="", 'order-admin-units'!$B$2+1, VLOOKUP(K1444&amp;"@"&amp;L1444, orderadmin, 2))))</f>
        <v/>
      </c>
      <c r="Z1444" s="147" t="str">
        <f t="shared" si="181"/>
        <v/>
      </c>
      <c r="AA1444" s="147" t="str">
        <f t="shared" si="182"/>
        <v/>
      </c>
      <c r="AB1444" s="147" t="str">
        <f t="shared" si="183"/>
        <v/>
      </c>
      <c r="AC1444" s="147" t="str">
        <f t="shared" si="177"/>
        <v/>
      </c>
      <c r="AD1444" s="11" t="str">
        <f t="shared" si="178"/>
        <v/>
      </c>
      <c r="AE1444" s="11" t="str">
        <f t="array" ref="AE1444">IF(ISBLANK(D1444),"",IF(OR($H$2="y",$H$2="m"),IF(AA1444=AA1443,IF(OR(AB1444=$AB$4:$AB1443)=FALSE,AE1443&amp;C1444,AE1443),"("&amp;C1444)&amp;IF(AA1444=AA1445,IF(OR(AB1445=$AB$4:$AB1444)=FALSE,", ",""),") "),""))</f>
        <v/>
      </c>
      <c r="AF1444" s="11" t="str">
        <f t="shared" si="179"/>
        <v/>
      </c>
      <c r="AG1444" s="11" t="str">
        <f t="array" ref="AG1444">IF(ISBLANK(D1444),"",IF(OR($H$2="y",$H$2="m"),IF(AA1444=AA1443,IF(OR(AC1444=$AC$4:$AC1443)=FALSE,AG1443&amp;AF1444,AG1443),"("&amp;AF1444)&amp;IF(AA1444=AA1445,IF(OR(AC1445=$AC$4:$AC1444)=FALSE,", ",""),") "),""))</f>
        <v/>
      </c>
      <c r="AH1444" s="10" t="str">
        <f>IF((ISBLANK(D1444)),"",IF(D1444=D1443,AH1443,"")&amp;IF(B1443&lt;&gt;B1444,((IF(ISBLANK(E1444),$D$3&amp;"Non-type material: "&amp;$D$3,$D$3&amp;INDEX('type-categories'!$A$2:$B$100,MATCH(E1444,'type-categories'!$A$2:$A$100,0),2)&amp;$D$3))),"")&amp;(IF(K1444&lt;&gt;K1443,$C$2&amp;K1444&amp;$K$3&amp;$C$2&amp;" ",(IF(B1444&lt;&gt;B1443,$C$2&amp;K1444&amp;$K$3&amp;$C$2&amp;" ",""))))&amp;(IF(L1444="","",((IF(L1444&lt;&gt;L1443,$D$2&amp;L1444&amp;$L$3&amp;$D$2&amp;" ",IF(B1444&lt;&gt;B1443,$D$2&amp;L1444&amp;$L$3&amp;$D$2&amp;" ",""))))))&amp;(IF(M1444="","",((IF(M1444&lt;&gt;M1443,$E$2&amp;M1444&amp;$E$2&amp;","&amp;" ",IF(B1444&lt;&gt;B1443,$E$2&amp;M1444&amp;$E$2&amp;",",""))))))&amp;(IF(N1444="","",IF(N1444&lt;&gt;N1443,N1444&amp;", ",IF(B1444&lt;&gt;B1443,N1444&amp;", ",""))))&amp;(IF(ISBLANK(O1444),"",(IF(O1444&lt;&gt;O1443,O1444&amp;", ",IF(B1444&lt;&gt;B1443,O1444&amp;", ","")))))&amp;(IF(ISBLANK(P1444),"",(IF(P1444&lt;&gt;P1443,P1444&amp;", ",IF(B1444&lt;&gt;B1443,P1444&amp;", ",IF(Z1444&lt;&gt;Z1443,P1444&amp;", ",""))))))&amp;(IF(ISBLANK(Q1444),"",(IF(Q1444&lt;&gt;Q1443,Q1444&amp;", ",IF(B1444&lt;&gt;B1443,Q1444&amp;", ",IF(Z1444&lt;&gt;Z1443,Q1444&amp;", ",""))))))&amp;(IF(ISBLANK(R1444),"",(IF(R1444&lt;&gt;R1443,R1444&amp;"m, ",IF(B1444&lt;&gt;B1443,R1444&amp;"m, ",IF(Z1444&lt;&gt;Z1443,R1444&amp;"m, ",""))))))&amp;IF(ISBLANK(S1444),"",(IF(B1444&lt;&gt;B1443,S1444&amp;", ",IF(S1444&lt;&gt;S1443,IF((Z1444=Z1443),"same locality "&amp;S1444&amp;", ",S1444&amp;", "),""))))&amp;(IF(ISBLANK(T1444),"",(IF(T1444&lt;&gt;T1443,IF(ISBLANK(F$2),T1444&amp;", ",T1444&amp;" "&amp;F$2&amp;", "),(IF(B1444&lt;&gt;B1443,IF(ISBLANK(F$2),T1444&amp;", ",T1444&amp;" "&amp;F$2&amp;", "),(IF(Z1444&lt;&gt;Z1443,IF(ISBLANK(F$2),T1444&amp;", ",T1444&amp;" "&amp;F$2&amp;", "),IF((U1444&lt;&gt;U1443)*($G$2="Y"),"same collector, ","")))))))))&amp;(IF(ISBLANK(U1444),"",(IF(U1444&lt;&gt;U1443,U1444&amp;", ",(IF(B1444&lt;&gt;B1443,U1444&amp;", ",IF(Z1444&lt;&gt;Z1443,U1444&amp;", ",(IF(T1444&lt;&gt;T1443,IF((T1444&lt;&gt;T1443)*($G$2="Y"),"same date, ", ""),IF((T1444=T1443)*(U1444=U1443)*(S1444&lt;&gt;S1443)*($G$2="Y"),"same collector and date, ", ""))))))))))&amp;(IF(ISBLANK(V1444),"",V1444&amp;", "))&amp;IF((AA1444&lt;&gt;AA1445)*($H$2="y"),AD1444&amp;AE1444,IF((AA1444&lt;&gt;AA1445)*($H$2="m"),AD1444&amp;AG1444,IF(($H$2&lt;&gt;"m")*($H$2&lt;&gt;"Y"),(IF(F1444=0,"",F1444&amp;" "&amp;$F$4&amp;" "))&amp;(IF(G1444=0,"",G1444&amp;" "&amp;$G$4&amp;" "))&amp;(IF(H1444=0,"",H1444&amp;" "&amp;H$4&amp;" "))&amp;(IF(I1444=0,"",I1444&amp;" "&amp;$I$4&amp;" "))&amp;(IF(J1444=0,"",J1444&amp;" "&amp;$J$4&amp;" "))&amp;IF((ISBLANK(C1444)),"","("&amp;C1444&amp;")"),"")))&amp;IF((B1444=B1445)*(K1444=K1445)*(L1444=L1445)*(M1444=M1445),IF(($H$2&lt;&gt;"m")*($H$2&lt;&gt;"Y"), ", ", IF((ISNUMBER(FIND(")",AE1444))), ", ", "")),IF((B1444=B1445)*(K1444=K1445)*(L1444=L1445),"; ",". ")))</f>
        <v/>
      </c>
      <c r="AI1444" s="1"/>
    </row>
    <row r="1445" spans="1:35" x14ac:dyDescent="0.25">
      <c r="A1445" s="3" t="str">
        <f t="shared" si="180"/>
        <v/>
      </c>
      <c r="B1445" s="53" t="str">
        <f t="shared" si="184"/>
        <v/>
      </c>
      <c r="C1445" s="57"/>
      <c r="D1445" s="57"/>
      <c r="E1445" s="57"/>
      <c r="F1445" s="57"/>
      <c r="G1445" s="57"/>
      <c r="H1445" s="57"/>
      <c r="I1445" s="57"/>
      <c r="J1445" s="57"/>
      <c r="K1445" s="57"/>
      <c r="L1445" s="57"/>
      <c r="M1445" s="54"/>
      <c r="N1445" s="57"/>
      <c r="O1445" s="58"/>
      <c r="P1445" s="58"/>
      <c r="Q1445" s="58"/>
      <c r="R1445" s="58"/>
      <c r="S1445" s="54"/>
      <c r="T1445" s="57"/>
      <c r="U1445" s="57"/>
      <c r="V1445" s="57"/>
      <c r="W1445" s="57"/>
      <c r="X1445" s="147" t="str">
        <f>IF(ISBLANK(D1445),"",IF('order-admin-units'!$I$1&lt;&gt;"y", "", IF((K1445="")*(ISBLANK(D1445)=FALSE), 'order-admin-units'!$B$1+1, VLOOKUP(K1445, ordercountry, 2))))</f>
        <v/>
      </c>
      <c r="Y1445" s="147" t="str">
        <f>IF(ISBLANK(D1445),"",IF('order-admin-units'!$I$1&lt;&gt;"y", "", IF(L1445="", 'order-admin-units'!$B$2+1, VLOOKUP(K1445&amp;"@"&amp;L1445, orderadmin, 2))))</f>
        <v/>
      </c>
      <c r="Z1445" s="147" t="str">
        <f t="shared" si="181"/>
        <v/>
      </c>
      <c r="AA1445" s="147" t="str">
        <f t="shared" si="182"/>
        <v/>
      </c>
      <c r="AB1445" s="147" t="str">
        <f t="shared" si="183"/>
        <v/>
      </c>
      <c r="AC1445" s="147" t="str">
        <f t="shared" si="177"/>
        <v/>
      </c>
      <c r="AD1445" s="11" t="str">
        <f t="shared" si="178"/>
        <v/>
      </c>
      <c r="AE1445" s="11" t="str">
        <f t="array" ref="AE1445">IF(ISBLANK(D1445),"",IF(OR($H$2="y",$H$2="m"),IF(AA1445=AA1444,IF(OR(AB1445=$AB$4:$AB1444)=FALSE,AE1444&amp;C1445,AE1444),"("&amp;C1445)&amp;IF(AA1445=AA1446,IF(OR(AB1446=$AB$4:$AB1445)=FALSE,", ",""),") "),""))</f>
        <v/>
      </c>
      <c r="AF1445" s="11" t="str">
        <f t="shared" si="179"/>
        <v/>
      </c>
      <c r="AG1445" s="11" t="str">
        <f t="array" ref="AG1445">IF(ISBLANK(D1445),"",IF(OR($H$2="y",$H$2="m"),IF(AA1445=AA1444,IF(OR(AC1445=$AC$4:$AC1444)=FALSE,AG1444&amp;AF1445,AG1444),"("&amp;AF1445)&amp;IF(AA1445=AA1446,IF(OR(AC1446=$AC$4:$AC1445)=FALSE,", ",""),") "),""))</f>
        <v/>
      </c>
      <c r="AH1445" s="10" t="str">
        <f>IF((ISBLANK(D1445)),"",IF(D1445=D1444,AH1444,"")&amp;IF(B1444&lt;&gt;B1445,((IF(ISBLANK(E1445),$D$3&amp;"Non-type material: "&amp;$D$3,$D$3&amp;INDEX('type-categories'!$A$2:$B$100,MATCH(E1445,'type-categories'!$A$2:$A$100,0),2)&amp;$D$3))),"")&amp;(IF(K1445&lt;&gt;K1444,$C$2&amp;K1445&amp;$K$3&amp;$C$2&amp;" ",(IF(B1445&lt;&gt;B1444,$C$2&amp;K1445&amp;$K$3&amp;$C$2&amp;" ",""))))&amp;(IF(L1445="","",((IF(L1445&lt;&gt;L1444,$D$2&amp;L1445&amp;$L$3&amp;$D$2&amp;" ",IF(B1445&lt;&gt;B1444,$D$2&amp;L1445&amp;$L$3&amp;$D$2&amp;" ",""))))))&amp;(IF(M1445="","",((IF(M1445&lt;&gt;M1444,$E$2&amp;M1445&amp;$E$2&amp;","&amp;" ",IF(B1445&lt;&gt;B1444,$E$2&amp;M1445&amp;$E$2&amp;",",""))))))&amp;(IF(N1445="","",IF(N1445&lt;&gt;N1444,N1445&amp;", ",IF(B1445&lt;&gt;B1444,N1445&amp;", ",""))))&amp;(IF(ISBLANK(O1445),"",(IF(O1445&lt;&gt;O1444,O1445&amp;", ",IF(B1445&lt;&gt;B1444,O1445&amp;", ","")))))&amp;(IF(ISBLANK(P1445),"",(IF(P1445&lt;&gt;P1444,P1445&amp;", ",IF(B1445&lt;&gt;B1444,P1445&amp;", ",IF(Z1445&lt;&gt;Z1444,P1445&amp;", ",""))))))&amp;(IF(ISBLANK(Q1445),"",(IF(Q1445&lt;&gt;Q1444,Q1445&amp;", ",IF(B1445&lt;&gt;B1444,Q1445&amp;", ",IF(Z1445&lt;&gt;Z1444,Q1445&amp;", ",""))))))&amp;(IF(ISBLANK(R1445),"",(IF(R1445&lt;&gt;R1444,R1445&amp;"m, ",IF(B1445&lt;&gt;B1444,R1445&amp;"m, ",IF(Z1445&lt;&gt;Z1444,R1445&amp;"m, ",""))))))&amp;IF(ISBLANK(S1445),"",(IF(B1445&lt;&gt;B1444,S1445&amp;", ",IF(S1445&lt;&gt;S1444,IF((Z1445=Z1444),"same locality "&amp;S1445&amp;", ",S1445&amp;", "),""))))&amp;(IF(ISBLANK(T1445),"",(IF(T1445&lt;&gt;T1444,IF(ISBLANK(F$2),T1445&amp;", ",T1445&amp;" "&amp;F$2&amp;", "),(IF(B1445&lt;&gt;B1444,IF(ISBLANK(F$2),T1445&amp;", ",T1445&amp;" "&amp;F$2&amp;", "),(IF(Z1445&lt;&gt;Z1444,IF(ISBLANK(F$2),T1445&amp;", ",T1445&amp;" "&amp;F$2&amp;", "),IF((U1445&lt;&gt;U1444)*($G$2="Y"),"same collector, ","")))))))))&amp;(IF(ISBLANK(U1445),"",(IF(U1445&lt;&gt;U1444,U1445&amp;", ",(IF(B1445&lt;&gt;B1444,U1445&amp;", ",IF(Z1445&lt;&gt;Z1444,U1445&amp;", ",(IF(T1445&lt;&gt;T1444,IF((T1445&lt;&gt;T1444)*($G$2="Y"),"same date, ", ""),IF((T1445=T1444)*(U1445=U1444)*(S1445&lt;&gt;S1444)*($G$2="Y"),"same collector and date, ", ""))))))))))&amp;(IF(ISBLANK(V1445),"",V1445&amp;", "))&amp;IF((AA1445&lt;&gt;AA1446)*($H$2="y"),AD1445&amp;AE1445,IF((AA1445&lt;&gt;AA1446)*($H$2="m"),AD1445&amp;AG1445,IF(($H$2&lt;&gt;"m")*($H$2&lt;&gt;"Y"),(IF(F1445=0,"",F1445&amp;" "&amp;$F$4&amp;" "))&amp;(IF(G1445=0,"",G1445&amp;" "&amp;$G$4&amp;" "))&amp;(IF(H1445=0,"",H1445&amp;" "&amp;H$4&amp;" "))&amp;(IF(I1445=0,"",I1445&amp;" "&amp;$I$4&amp;" "))&amp;(IF(J1445=0,"",J1445&amp;" "&amp;$J$4&amp;" "))&amp;IF((ISBLANK(C1445)),"","("&amp;C1445&amp;")"),"")))&amp;IF((B1445=B1446)*(K1445=K1446)*(L1445=L1446)*(M1445=M1446),IF(($H$2&lt;&gt;"m")*($H$2&lt;&gt;"Y"), ", ", IF((ISNUMBER(FIND(")",AE1445))), ", ", "")),IF((B1445=B1446)*(K1445=K1446)*(L1445=L1446),"; ",". ")))</f>
        <v/>
      </c>
      <c r="AI1445" s="1"/>
    </row>
    <row r="1446" spans="1:35" x14ac:dyDescent="0.25">
      <c r="A1446" s="3" t="str">
        <f t="shared" si="180"/>
        <v/>
      </c>
      <c r="B1446" s="53" t="str">
        <f t="shared" si="184"/>
        <v/>
      </c>
      <c r="C1446" s="57"/>
      <c r="D1446" s="57"/>
      <c r="E1446" s="57"/>
      <c r="F1446" s="57"/>
      <c r="G1446" s="57"/>
      <c r="H1446" s="57"/>
      <c r="I1446" s="57"/>
      <c r="J1446" s="57"/>
      <c r="K1446" s="57"/>
      <c r="L1446" s="57"/>
      <c r="M1446" s="54"/>
      <c r="N1446" s="57"/>
      <c r="O1446" s="58"/>
      <c r="P1446" s="58"/>
      <c r="Q1446" s="58"/>
      <c r="R1446" s="58"/>
      <c r="S1446" s="54"/>
      <c r="T1446" s="57"/>
      <c r="U1446" s="57"/>
      <c r="V1446" s="57"/>
      <c r="W1446" s="57"/>
      <c r="X1446" s="147" t="str">
        <f>IF(ISBLANK(D1446),"",IF('order-admin-units'!$I$1&lt;&gt;"y", "", IF((K1446="")*(ISBLANK(D1446)=FALSE), 'order-admin-units'!$B$1+1, VLOOKUP(K1446, ordercountry, 2))))</f>
        <v/>
      </c>
      <c r="Y1446" s="147" t="str">
        <f>IF(ISBLANK(D1446),"",IF('order-admin-units'!$I$1&lt;&gt;"y", "", IF(L1446="", 'order-admin-units'!$B$2+1, VLOOKUP(K1446&amp;"@"&amp;L1446, orderadmin, 2))))</f>
        <v/>
      </c>
      <c r="Z1446" s="147" t="str">
        <f t="shared" si="181"/>
        <v/>
      </c>
      <c r="AA1446" s="147" t="str">
        <f t="shared" si="182"/>
        <v/>
      </c>
      <c r="AB1446" s="147" t="str">
        <f t="shared" si="183"/>
        <v/>
      </c>
      <c r="AC1446" s="147" t="str">
        <f t="shared" si="177"/>
        <v/>
      </c>
      <c r="AD1446" s="11" t="str">
        <f t="shared" si="178"/>
        <v/>
      </c>
      <c r="AE1446" s="11" t="str">
        <f t="array" ref="AE1446">IF(ISBLANK(D1446),"",IF(OR($H$2="y",$H$2="m"),IF(AA1446=AA1445,IF(OR(AB1446=$AB$4:$AB1445)=FALSE,AE1445&amp;C1446,AE1445),"("&amp;C1446)&amp;IF(AA1446=AA1447,IF(OR(AB1447=$AB$4:$AB1446)=FALSE,", ",""),") "),""))</f>
        <v/>
      </c>
      <c r="AF1446" s="11" t="str">
        <f t="shared" si="179"/>
        <v/>
      </c>
      <c r="AG1446" s="11" t="str">
        <f t="array" ref="AG1446">IF(ISBLANK(D1446),"",IF(OR($H$2="y",$H$2="m"),IF(AA1446=AA1445,IF(OR(AC1446=$AC$4:$AC1445)=FALSE,AG1445&amp;AF1446,AG1445),"("&amp;AF1446)&amp;IF(AA1446=AA1447,IF(OR(AC1447=$AC$4:$AC1446)=FALSE,", ",""),") "),""))</f>
        <v/>
      </c>
      <c r="AH1446" s="10" t="str">
        <f>IF((ISBLANK(D1446)),"",IF(D1446=D1445,AH1445,"")&amp;IF(B1445&lt;&gt;B1446,((IF(ISBLANK(E1446),$D$3&amp;"Non-type material: "&amp;$D$3,$D$3&amp;INDEX('type-categories'!$A$2:$B$100,MATCH(E1446,'type-categories'!$A$2:$A$100,0),2)&amp;$D$3))),"")&amp;(IF(K1446&lt;&gt;K1445,$C$2&amp;K1446&amp;$K$3&amp;$C$2&amp;" ",(IF(B1446&lt;&gt;B1445,$C$2&amp;K1446&amp;$K$3&amp;$C$2&amp;" ",""))))&amp;(IF(L1446="","",((IF(L1446&lt;&gt;L1445,$D$2&amp;L1446&amp;$L$3&amp;$D$2&amp;" ",IF(B1446&lt;&gt;B1445,$D$2&amp;L1446&amp;$L$3&amp;$D$2&amp;" ",""))))))&amp;(IF(M1446="","",((IF(M1446&lt;&gt;M1445,$E$2&amp;M1446&amp;$E$2&amp;","&amp;" ",IF(B1446&lt;&gt;B1445,$E$2&amp;M1446&amp;$E$2&amp;",",""))))))&amp;(IF(N1446="","",IF(N1446&lt;&gt;N1445,N1446&amp;", ",IF(B1446&lt;&gt;B1445,N1446&amp;", ",""))))&amp;(IF(ISBLANK(O1446),"",(IF(O1446&lt;&gt;O1445,O1446&amp;", ",IF(B1446&lt;&gt;B1445,O1446&amp;", ","")))))&amp;(IF(ISBLANK(P1446),"",(IF(P1446&lt;&gt;P1445,P1446&amp;", ",IF(B1446&lt;&gt;B1445,P1446&amp;", ",IF(Z1446&lt;&gt;Z1445,P1446&amp;", ",""))))))&amp;(IF(ISBLANK(Q1446),"",(IF(Q1446&lt;&gt;Q1445,Q1446&amp;", ",IF(B1446&lt;&gt;B1445,Q1446&amp;", ",IF(Z1446&lt;&gt;Z1445,Q1446&amp;", ",""))))))&amp;(IF(ISBLANK(R1446),"",(IF(R1446&lt;&gt;R1445,R1446&amp;"m, ",IF(B1446&lt;&gt;B1445,R1446&amp;"m, ",IF(Z1446&lt;&gt;Z1445,R1446&amp;"m, ",""))))))&amp;IF(ISBLANK(S1446),"",(IF(B1446&lt;&gt;B1445,S1446&amp;", ",IF(S1446&lt;&gt;S1445,IF((Z1446=Z1445),"same locality "&amp;S1446&amp;", ",S1446&amp;", "),""))))&amp;(IF(ISBLANK(T1446),"",(IF(T1446&lt;&gt;T1445,IF(ISBLANK(F$2),T1446&amp;", ",T1446&amp;" "&amp;F$2&amp;", "),(IF(B1446&lt;&gt;B1445,IF(ISBLANK(F$2),T1446&amp;", ",T1446&amp;" "&amp;F$2&amp;", "),(IF(Z1446&lt;&gt;Z1445,IF(ISBLANK(F$2),T1446&amp;", ",T1446&amp;" "&amp;F$2&amp;", "),IF((U1446&lt;&gt;U1445)*($G$2="Y"),"same collector, ","")))))))))&amp;(IF(ISBLANK(U1446),"",(IF(U1446&lt;&gt;U1445,U1446&amp;", ",(IF(B1446&lt;&gt;B1445,U1446&amp;", ",IF(Z1446&lt;&gt;Z1445,U1446&amp;", ",(IF(T1446&lt;&gt;T1445,IF((T1446&lt;&gt;T1445)*($G$2="Y"),"same date, ", ""),IF((T1446=T1445)*(U1446=U1445)*(S1446&lt;&gt;S1445)*($G$2="Y"),"same collector and date, ", ""))))))))))&amp;(IF(ISBLANK(V1446),"",V1446&amp;", "))&amp;IF((AA1446&lt;&gt;AA1447)*($H$2="y"),AD1446&amp;AE1446,IF((AA1446&lt;&gt;AA1447)*($H$2="m"),AD1446&amp;AG1446,IF(($H$2&lt;&gt;"m")*($H$2&lt;&gt;"Y"),(IF(F1446=0,"",F1446&amp;" "&amp;$F$4&amp;" "))&amp;(IF(G1446=0,"",G1446&amp;" "&amp;$G$4&amp;" "))&amp;(IF(H1446=0,"",H1446&amp;" "&amp;H$4&amp;" "))&amp;(IF(I1446=0,"",I1446&amp;" "&amp;$I$4&amp;" "))&amp;(IF(J1446=0,"",J1446&amp;" "&amp;$J$4&amp;" "))&amp;IF((ISBLANK(C1446)),"","("&amp;C1446&amp;")"),"")))&amp;IF((B1446=B1447)*(K1446=K1447)*(L1446=L1447)*(M1446=M1447),IF(($H$2&lt;&gt;"m")*($H$2&lt;&gt;"Y"), ", ", IF((ISNUMBER(FIND(")",AE1446))), ", ", "")),IF((B1446=B1447)*(K1446=K1447)*(L1446=L1447),"; ",". ")))</f>
        <v/>
      </c>
      <c r="AI1446" s="1"/>
    </row>
    <row r="1447" spans="1:35" x14ac:dyDescent="0.25">
      <c r="A1447" s="3" t="str">
        <f t="shared" si="180"/>
        <v/>
      </c>
      <c r="B1447" s="53" t="str">
        <f t="shared" si="184"/>
        <v/>
      </c>
      <c r="C1447" s="57"/>
      <c r="D1447" s="57"/>
      <c r="E1447" s="57"/>
      <c r="F1447" s="57"/>
      <c r="G1447" s="57"/>
      <c r="H1447" s="57"/>
      <c r="I1447" s="57"/>
      <c r="J1447" s="57"/>
      <c r="K1447" s="57"/>
      <c r="L1447" s="57"/>
      <c r="M1447" s="54"/>
      <c r="N1447" s="57"/>
      <c r="O1447" s="58"/>
      <c r="P1447" s="58"/>
      <c r="Q1447" s="58"/>
      <c r="R1447" s="58"/>
      <c r="S1447" s="54"/>
      <c r="T1447" s="57"/>
      <c r="U1447" s="57"/>
      <c r="V1447" s="57"/>
      <c r="W1447" s="57"/>
      <c r="X1447" s="147" t="str">
        <f>IF(ISBLANK(D1447),"",IF('order-admin-units'!$I$1&lt;&gt;"y", "", IF((K1447="")*(ISBLANK(D1447)=FALSE), 'order-admin-units'!$B$1+1, VLOOKUP(K1447, ordercountry, 2))))</f>
        <v/>
      </c>
      <c r="Y1447" s="147" t="str">
        <f>IF(ISBLANK(D1447),"",IF('order-admin-units'!$I$1&lt;&gt;"y", "", IF(L1447="", 'order-admin-units'!$B$2+1, VLOOKUP(K1447&amp;"@"&amp;L1447, orderadmin, 2))))</f>
        <v/>
      </c>
      <c r="Z1447" s="147" t="str">
        <f t="shared" si="181"/>
        <v/>
      </c>
      <c r="AA1447" s="147" t="str">
        <f t="shared" si="182"/>
        <v/>
      </c>
      <c r="AB1447" s="147" t="str">
        <f t="shared" si="183"/>
        <v/>
      </c>
      <c r="AC1447" s="147" t="str">
        <f t="shared" si="177"/>
        <v/>
      </c>
      <c r="AD1447" s="11" t="str">
        <f t="shared" si="178"/>
        <v/>
      </c>
      <c r="AE1447" s="11" t="str">
        <f t="array" ref="AE1447">IF(ISBLANK(D1447),"",IF(OR($H$2="y",$H$2="m"),IF(AA1447=AA1446,IF(OR(AB1447=$AB$4:$AB1446)=FALSE,AE1446&amp;C1447,AE1446),"("&amp;C1447)&amp;IF(AA1447=AA1448,IF(OR(AB1448=$AB$4:$AB1447)=FALSE,", ",""),") "),""))</f>
        <v/>
      </c>
      <c r="AF1447" s="11" t="str">
        <f t="shared" si="179"/>
        <v/>
      </c>
      <c r="AG1447" s="11" t="str">
        <f t="array" ref="AG1447">IF(ISBLANK(D1447),"",IF(OR($H$2="y",$H$2="m"),IF(AA1447=AA1446,IF(OR(AC1447=$AC$4:$AC1446)=FALSE,AG1446&amp;AF1447,AG1446),"("&amp;AF1447)&amp;IF(AA1447=AA1448,IF(OR(AC1448=$AC$4:$AC1447)=FALSE,", ",""),") "),""))</f>
        <v/>
      </c>
      <c r="AH1447" s="10" t="str">
        <f>IF((ISBLANK(D1447)),"",IF(D1447=D1446,AH1446,"")&amp;IF(B1446&lt;&gt;B1447,((IF(ISBLANK(E1447),$D$3&amp;"Non-type material: "&amp;$D$3,$D$3&amp;INDEX('type-categories'!$A$2:$B$100,MATCH(E1447,'type-categories'!$A$2:$A$100,0),2)&amp;$D$3))),"")&amp;(IF(K1447&lt;&gt;K1446,$C$2&amp;K1447&amp;$K$3&amp;$C$2&amp;" ",(IF(B1447&lt;&gt;B1446,$C$2&amp;K1447&amp;$K$3&amp;$C$2&amp;" ",""))))&amp;(IF(L1447="","",((IF(L1447&lt;&gt;L1446,$D$2&amp;L1447&amp;$L$3&amp;$D$2&amp;" ",IF(B1447&lt;&gt;B1446,$D$2&amp;L1447&amp;$L$3&amp;$D$2&amp;" ",""))))))&amp;(IF(M1447="","",((IF(M1447&lt;&gt;M1446,$E$2&amp;M1447&amp;$E$2&amp;","&amp;" ",IF(B1447&lt;&gt;B1446,$E$2&amp;M1447&amp;$E$2&amp;",",""))))))&amp;(IF(N1447="","",IF(N1447&lt;&gt;N1446,N1447&amp;", ",IF(B1447&lt;&gt;B1446,N1447&amp;", ",""))))&amp;(IF(ISBLANK(O1447),"",(IF(O1447&lt;&gt;O1446,O1447&amp;", ",IF(B1447&lt;&gt;B1446,O1447&amp;", ","")))))&amp;(IF(ISBLANK(P1447),"",(IF(P1447&lt;&gt;P1446,P1447&amp;", ",IF(B1447&lt;&gt;B1446,P1447&amp;", ",IF(Z1447&lt;&gt;Z1446,P1447&amp;", ",""))))))&amp;(IF(ISBLANK(Q1447),"",(IF(Q1447&lt;&gt;Q1446,Q1447&amp;", ",IF(B1447&lt;&gt;B1446,Q1447&amp;", ",IF(Z1447&lt;&gt;Z1446,Q1447&amp;", ",""))))))&amp;(IF(ISBLANK(R1447),"",(IF(R1447&lt;&gt;R1446,R1447&amp;"m, ",IF(B1447&lt;&gt;B1446,R1447&amp;"m, ",IF(Z1447&lt;&gt;Z1446,R1447&amp;"m, ",""))))))&amp;IF(ISBLANK(S1447),"",(IF(B1447&lt;&gt;B1446,S1447&amp;", ",IF(S1447&lt;&gt;S1446,IF((Z1447=Z1446),"same locality "&amp;S1447&amp;", ",S1447&amp;", "),""))))&amp;(IF(ISBLANK(T1447),"",(IF(T1447&lt;&gt;T1446,IF(ISBLANK(F$2),T1447&amp;", ",T1447&amp;" "&amp;F$2&amp;", "),(IF(B1447&lt;&gt;B1446,IF(ISBLANK(F$2),T1447&amp;", ",T1447&amp;" "&amp;F$2&amp;", "),(IF(Z1447&lt;&gt;Z1446,IF(ISBLANK(F$2),T1447&amp;", ",T1447&amp;" "&amp;F$2&amp;", "),IF((U1447&lt;&gt;U1446)*($G$2="Y"),"same collector, ","")))))))))&amp;(IF(ISBLANK(U1447),"",(IF(U1447&lt;&gt;U1446,U1447&amp;", ",(IF(B1447&lt;&gt;B1446,U1447&amp;", ",IF(Z1447&lt;&gt;Z1446,U1447&amp;", ",(IF(T1447&lt;&gt;T1446,IF((T1447&lt;&gt;T1446)*($G$2="Y"),"same date, ", ""),IF((T1447=T1446)*(U1447=U1446)*(S1447&lt;&gt;S1446)*($G$2="Y"),"same collector and date, ", ""))))))))))&amp;(IF(ISBLANK(V1447),"",V1447&amp;", "))&amp;IF((AA1447&lt;&gt;AA1448)*($H$2="y"),AD1447&amp;AE1447,IF((AA1447&lt;&gt;AA1448)*($H$2="m"),AD1447&amp;AG1447,IF(($H$2&lt;&gt;"m")*($H$2&lt;&gt;"Y"),(IF(F1447=0,"",F1447&amp;" "&amp;$F$4&amp;" "))&amp;(IF(G1447=0,"",G1447&amp;" "&amp;$G$4&amp;" "))&amp;(IF(H1447=0,"",H1447&amp;" "&amp;H$4&amp;" "))&amp;(IF(I1447=0,"",I1447&amp;" "&amp;$I$4&amp;" "))&amp;(IF(J1447=0,"",J1447&amp;" "&amp;$J$4&amp;" "))&amp;IF((ISBLANK(C1447)),"","("&amp;C1447&amp;")"),"")))&amp;IF((B1447=B1448)*(K1447=K1448)*(L1447=L1448)*(M1447=M1448),IF(($H$2&lt;&gt;"m")*($H$2&lt;&gt;"Y"), ", ", IF((ISNUMBER(FIND(")",AE1447))), ", ", "")),IF((B1447=B1448)*(K1447=K1448)*(L1447=L1448),"; ",". ")))</f>
        <v/>
      </c>
      <c r="AI1447" s="1"/>
    </row>
    <row r="1448" spans="1:35" x14ac:dyDescent="0.25">
      <c r="A1448" s="3" t="str">
        <f t="shared" si="180"/>
        <v/>
      </c>
      <c r="B1448" s="53" t="str">
        <f t="shared" si="184"/>
        <v/>
      </c>
      <c r="C1448" s="57"/>
      <c r="D1448" s="57"/>
      <c r="E1448" s="57"/>
      <c r="F1448" s="57"/>
      <c r="G1448" s="57"/>
      <c r="H1448" s="57"/>
      <c r="I1448" s="57"/>
      <c r="J1448" s="57"/>
      <c r="K1448" s="57"/>
      <c r="L1448" s="57"/>
      <c r="M1448" s="54"/>
      <c r="N1448" s="57"/>
      <c r="O1448" s="58"/>
      <c r="P1448" s="58"/>
      <c r="Q1448" s="58"/>
      <c r="R1448" s="58"/>
      <c r="S1448" s="54"/>
      <c r="T1448" s="57"/>
      <c r="U1448" s="57"/>
      <c r="V1448" s="57"/>
      <c r="W1448" s="57"/>
      <c r="X1448" s="147" t="str">
        <f>IF(ISBLANK(D1448),"",IF('order-admin-units'!$I$1&lt;&gt;"y", "", IF((K1448="")*(ISBLANK(D1448)=FALSE), 'order-admin-units'!$B$1+1, VLOOKUP(K1448, ordercountry, 2))))</f>
        <v/>
      </c>
      <c r="Y1448" s="147" t="str">
        <f>IF(ISBLANK(D1448),"",IF('order-admin-units'!$I$1&lt;&gt;"y", "", IF(L1448="", 'order-admin-units'!$B$2+1, VLOOKUP(K1448&amp;"@"&amp;L1448, orderadmin, 2))))</f>
        <v/>
      </c>
      <c r="Z1448" s="147" t="str">
        <f t="shared" si="181"/>
        <v/>
      </c>
      <c r="AA1448" s="147" t="str">
        <f t="shared" si="182"/>
        <v/>
      </c>
      <c r="AB1448" s="147" t="str">
        <f t="shared" si="183"/>
        <v/>
      </c>
      <c r="AC1448" s="147" t="str">
        <f t="shared" si="177"/>
        <v/>
      </c>
      <c r="AD1448" s="11" t="str">
        <f t="shared" si="178"/>
        <v/>
      </c>
      <c r="AE1448" s="11" t="str">
        <f t="array" ref="AE1448">IF(ISBLANK(D1448),"",IF(OR($H$2="y",$H$2="m"),IF(AA1448=AA1447,IF(OR(AB1448=$AB$4:$AB1447)=FALSE,AE1447&amp;C1448,AE1447),"("&amp;C1448)&amp;IF(AA1448=AA1449,IF(OR(AB1449=$AB$4:$AB1448)=FALSE,", ",""),") "),""))</f>
        <v/>
      </c>
      <c r="AF1448" s="11" t="str">
        <f t="shared" si="179"/>
        <v/>
      </c>
      <c r="AG1448" s="11" t="str">
        <f t="array" ref="AG1448">IF(ISBLANK(D1448),"",IF(OR($H$2="y",$H$2="m"),IF(AA1448=AA1447,IF(OR(AC1448=$AC$4:$AC1447)=FALSE,AG1447&amp;AF1448,AG1447),"("&amp;AF1448)&amp;IF(AA1448=AA1449,IF(OR(AC1449=$AC$4:$AC1448)=FALSE,", ",""),") "),""))</f>
        <v/>
      </c>
      <c r="AH1448" s="10" t="str">
        <f>IF((ISBLANK(D1448)),"",IF(D1448=D1447,AH1447,"")&amp;IF(B1447&lt;&gt;B1448,((IF(ISBLANK(E1448),$D$3&amp;"Non-type material: "&amp;$D$3,$D$3&amp;INDEX('type-categories'!$A$2:$B$100,MATCH(E1448,'type-categories'!$A$2:$A$100,0),2)&amp;$D$3))),"")&amp;(IF(K1448&lt;&gt;K1447,$C$2&amp;K1448&amp;$K$3&amp;$C$2&amp;" ",(IF(B1448&lt;&gt;B1447,$C$2&amp;K1448&amp;$K$3&amp;$C$2&amp;" ",""))))&amp;(IF(L1448="","",((IF(L1448&lt;&gt;L1447,$D$2&amp;L1448&amp;$L$3&amp;$D$2&amp;" ",IF(B1448&lt;&gt;B1447,$D$2&amp;L1448&amp;$L$3&amp;$D$2&amp;" ",""))))))&amp;(IF(M1448="","",((IF(M1448&lt;&gt;M1447,$E$2&amp;M1448&amp;$E$2&amp;","&amp;" ",IF(B1448&lt;&gt;B1447,$E$2&amp;M1448&amp;$E$2&amp;",",""))))))&amp;(IF(N1448="","",IF(N1448&lt;&gt;N1447,N1448&amp;", ",IF(B1448&lt;&gt;B1447,N1448&amp;", ",""))))&amp;(IF(ISBLANK(O1448),"",(IF(O1448&lt;&gt;O1447,O1448&amp;", ",IF(B1448&lt;&gt;B1447,O1448&amp;", ","")))))&amp;(IF(ISBLANK(P1448),"",(IF(P1448&lt;&gt;P1447,P1448&amp;", ",IF(B1448&lt;&gt;B1447,P1448&amp;", ",IF(Z1448&lt;&gt;Z1447,P1448&amp;", ",""))))))&amp;(IF(ISBLANK(Q1448),"",(IF(Q1448&lt;&gt;Q1447,Q1448&amp;", ",IF(B1448&lt;&gt;B1447,Q1448&amp;", ",IF(Z1448&lt;&gt;Z1447,Q1448&amp;", ",""))))))&amp;(IF(ISBLANK(R1448),"",(IF(R1448&lt;&gt;R1447,R1448&amp;"m, ",IF(B1448&lt;&gt;B1447,R1448&amp;"m, ",IF(Z1448&lt;&gt;Z1447,R1448&amp;"m, ",""))))))&amp;IF(ISBLANK(S1448),"",(IF(B1448&lt;&gt;B1447,S1448&amp;", ",IF(S1448&lt;&gt;S1447,IF((Z1448=Z1447),"same locality "&amp;S1448&amp;", ",S1448&amp;", "),""))))&amp;(IF(ISBLANK(T1448),"",(IF(T1448&lt;&gt;T1447,IF(ISBLANK(F$2),T1448&amp;", ",T1448&amp;" "&amp;F$2&amp;", "),(IF(B1448&lt;&gt;B1447,IF(ISBLANK(F$2),T1448&amp;", ",T1448&amp;" "&amp;F$2&amp;", "),(IF(Z1448&lt;&gt;Z1447,IF(ISBLANK(F$2),T1448&amp;", ",T1448&amp;" "&amp;F$2&amp;", "),IF((U1448&lt;&gt;U1447)*($G$2="Y"),"same collector, ","")))))))))&amp;(IF(ISBLANK(U1448),"",(IF(U1448&lt;&gt;U1447,U1448&amp;", ",(IF(B1448&lt;&gt;B1447,U1448&amp;", ",IF(Z1448&lt;&gt;Z1447,U1448&amp;", ",(IF(T1448&lt;&gt;T1447,IF((T1448&lt;&gt;T1447)*($G$2="Y"),"same date, ", ""),IF((T1448=T1447)*(U1448=U1447)*(S1448&lt;&gt;S1447)*($G$2="Y"),"same collector and date, ", ""))))))))))&amp;(IF(ISBLANK(V1448),"",V1448&amp;", "))&amp;IF((AA1448&lt;&gt;AA1449)*($H$2="y"),AD1448&amp;AE1448,IF((AA1448&lt;&gt;AA1449)*($H$2="m"),AD1448&amp;AG1448,IF(($H$2&lt;&gt;"m")*($H$2&lt;&gt;"Y"),(IF(F1448=0,"",F1448&amp;" "&amp;$F$4&amp;" "))&amp;(IF(G1448=0,"",G1448&amp;" "&amp;$G$4&amp;" "))&amp;(IF(H1448=0,"",H1448&amp;" "&amp;H$4&amp;" "))&amp;(IF(I1448=0,"",I1448&amp;" "&amp;$I$4&amp;" "))&amp;(IF(J1448=0,"",J1448&amp;" "&amp;$J$4&amp;" "))&amp;IF((ISBLANK(C1448)),"","("&amp;C1448&amp;")"),"")))&amp;IF((B1448=B1449)*(K1448=K1449)*(L1448=L1449)*(M1448=M1449),IF(($H$2&lt;&gt;"m")*($H$2&lt;&gt;"Y"), ", ", IF((ISNUMBER(FIND(")",AE1448))), ", ", "")),IF((B1448=B1449)*(K1448=K1449)*(L1448=L1449),"; ",". ")))</f>
        <v/>
      </c>
      <c r="AI1448" s="1"/>
    </row>
    <row r="1449" spans="1:35" x14ac:dyDescent="0.25">
      <c r="A1449" s="3" t="str">
        <f t="shared" si="180"/>
        <v/>
      </c>
      <c r="B1449" s="53" t="str">
        <f t="shared" si="184"/>
        <v/>
      </c>
      <c r="C1449" s="57"/>
      <c r="D1449" s="57"/>
      <c r="E1449" s="57"/>
      <c r="F1449" s="57"/>
      <c r="G1449" s="57"/>
      <c r="H1449" s="57"/>
      <c r="I1449" s="57"/>
      <c r="J1449" s="57"/>
      <c r="K1449" s="57"/>
      <c r="L1449" s="57"/>
      <c r="M1449" s="54"/>
      <c r="N1449" s="57"/>
      <c r="O1449" s="58"/>
      <c r="P1449" s="58"/>
      <c r="Q1449" s="58"/>
      <c r="R1449" s="58"/>
      <c r="S1449" s="54"/>
      <c r="T1449" s="57"/>
      <c r="U1449" s="57"/>
      <c r="V1449" s="57"/>
      <c r="W1449" s="57"/>
      <c r="X1449" s="147" t="str">
        <f>IF(ISBLANK(D1449),"",IF('order-admin-units'!$I$1&lt;&gt;"y", "", IF((K1449="")*(ISBLANK(D1449)=FALSE), 'order-admin-units'!$B$1+1, VLOOKUP(K1449, ordercountry, 2))))</f>
        <v/>
      </c>
      <c r="Y1449" s="147" t="str">
        <f>IF(ISBLANK(D1449),"",IF('order-admin-units'!$I$1&lt;&gt;"y", "", IF(L1449="", 'order-admin-units'!$B$2+1, VLOOKUP(K1449&amp;"@"&amp;L1449, orderadmin, 2))))</f>
        <v/>
      </c>
      <c r="Z1449" s="147" t="str">
        <f t="shared" si="181"/>
        <v/>
      </c>
      <c r="AA1449" s="147" t="str">
        <f t="shared" si="182"/>
        <v/>
      </c>
      <c r="AB1449" s="147" t="str">
        <f t="shared" si="183"/>
        <v/>
      </c>
      <c r="AC1449" s="147" t="str">
        <f t="shared" si="177"/>
        <v/>
      </c>
      <c r="AD1449" s="11" t="str">
        <f t="shared" si="178"/>
        <v/>
      </c>
      <c r="AE1449" s="11" t="str">
        <f t="array" ref="AE1449">IF(ISBLANK(D1449),"",IF(OR($H$2="y",$H$2="m"),IF(AA1449=AA1448,IF(OR(AB1449=$AB$4:$AB1448)=FALSE,AE1448&amp;C1449,AE1448),"("&amp;C1449)&amp;IF(AA1449=AA1450,IF(OR(AB1450=$AB$4:$AB1449)=FALSE,", ",""),") "),""))</f>
        <v/>
      </c>
      <c r="AF1449" s="11" t="str">
        <f t="shared" si="179"/>
        <v/>
      </c>
      <c r="AG1449" s="11" t="str">
        <f t="array" ref="AG1449">IF(ISBLANK(D1449),"",IF(OR($H$2="y",$H$2="m"),IF(AA1449=AA1448,IF(OR(AC1449=$AC$4:$AC1448)=FALSE,AG1448&amp;AF1449,AG1448),"("&amp;AF1449)&amp;IF(AA1449=AA1450,IF(OR(AC1450=$AC$4:$AC1449)=FALSE,", ",""),") "),""))</f>
        <v/>
      </c>
      <c r="AH1449" s="10" t="str">
        <f>IF((ISBLANK(D1449)),"",IF(D1449=D1448,AH1448,"")&amp;IF(B1448&lt;&gt;B1449,((IF(ISBLANK(E1449),$D$3&amp;"Non-type material: "&amp;$D$3,$D$3&amp;INDEX('type-categories'!$A$2:$B$100,MATCH(E1449,'type-categories'!$A$2:$A$100,0),2)&amp;$D$3))),"")&amp;(IF(K1449&lt;&gt;K1448,$C$2&amp;K1449&amp;$K$3&amp;$C$2&amp;" ",(IF(B1449&lt;&gt;B1448,$C$2&amp;K1449&amp;$K$3&amp;$C$2&amp;" ",""))))&amp;(IF(L1449="","",((IF(L1449&lt;&gt;L1448,$D$2&amp;L1449&amp;$L$3&amp;$D$2&amp;" ",IF(B1449&lt;&gt;B1448,$D$2&amp;L1449&amp;$L$3&amp;$D$2&amp;" ",""))))))&amp;(IF(M1449="","",((IF(M1449&lt;&gt;M1448,$E$2&amp;M1449&amp;$E$2&amp;","&amp;" ",IF(B1449&lt;&gt;B1448,$E$2&amp;M1449&amp;$E$2&amp;",",""))))))&amp;(IF(N1449="","",IF(N1449&lt;&gt;N1448,N1449&amp;", ",IF(B1449&lt;&gt;B1448,N1449&amp;", ",""))))&amp;(IF(ISBLANK(O1449),"",(IF(O1449&lt;&gt;O1448,O1449&amp;", ",IF(B1449&lt;&gt;B1448,O1449&amp;", ","")))))&amp;(IF(ISBLANK(P1449),"",(IF(P1449&lt;&gt;P1448,P1449&amp;", ",IF(B1449&lt;&gt;B1448,P1449&amp;", ",IF(Z1449&lt;&gt;Z1448,P1449&amp;", ",""))))))&amp;(IF(ISBLANK(Q1449),"",(IF(Q1449&lt;&gt;Q1448,Q1449&amp;", ",IF(B1449&lt;&gt;B1448,Q1449&amp;", ",IF(Z1449&lt;&gt;Z1448,Q1449&amp;", ",""))))))&amp;(IF(ISBLANK(R1449),"",(IF(R1449&lt;&gt;R1448,R1449&amp;"m, ",IF(B1449&lt;&gt;B1448,R1449&amp;"m, ",IF(Z1449&lt;&gt;Z1448,R1449&amp;"m, ",""))))))&amp;IF(ISBLANK(S1449),"",(IF(B1449&lt;&gt;B1448,S1449&amp;", ",IF(S1449&lt;&gt;S1448,IF((Z1449=Z1448),"same locality "&amp;S1449&amp;", ",S1449&amp;", "),""))))&amp;(IF(ISBLANK(T1449),"",(IF(T1449&lt;&gt;T1448,IF(ISBLANK(F$2),T1449&amp;", ",T1449&amp;" "&amp;F$2&amp;", "),(IF(B1449&lt;&gt;B1448,IF(ISBLANK(F$2),T1449&amp;", ",T1449&amp;" "&amp;F$2&amp;", "),(IF(Z1449&lt;&gt;Z1448,IF(ISBLANK(F$2),T1449&amp;", ",T1449&amp;" "&amp;F$2&amp;", "),IF((U1449&lt;&gt;U1448)*($G$2="Y"),"same collector, ","")))))))))&amp;(IF(ISBLANK(U1449),"",(IF(U1449&lt;&gt;U1448,U1449&amp;", ",(IF(B1449&lt;&gt;B1448,U1449&amp;", ",IF(Z1449&lt;&gt;Z1448,U1449&amp;", ",(IF(T1449&lt;&gt;T1448,IF((T1449&lt;&gt;T1448)*($G$2="Y"),"same date, ", ""),IF((T1449=T1448)*(U1449=U1448)*(S1449&lt;&gt;S1448)*($G$2="Y"),"same collector and date, ", ""))))))))))&amp;(IF(ISBLANK(V1449),"",V1449&amp;", "))&amp;IF((AA1449&lt;&gt;AA1450)*($H$2="y"),AD1449&amp;AE1449,IF((AA1449&lt;&gt;AA1450)*($H$2="m"),AD1449&amp;AG1449,IF(($H$2&lt;&gt;"m")*($H$2&lt;&gt;"Y"),(IF(F1449=0,"",F1449&amp;" "&amp;$F$4&amp;" "))&amp;(IF(G1449=0,"",G1449&amp;" "&amp;$G$4&amp;" "))&amp;(IF(H1449=0,"",H1449&amp;" "&amp;H$4&amp;" "))&amp;(IF(I1449=0,"",I1449&amp;" "&amp;$I$4&amp;" "))&amp;(IF(J1449=0,"",J1449&amp;" "&amp;$J$4&amp;" "))&amp;IF((ISBLANK(C1449)),"","("&amp;C1449&amp;")"),"")))&amp;IF((B1449=B1450)*(K1449=K1450)*(L1449=L1450)*(M1449=M1450),IF(($H$2&lt;&gt;"m")*($H$2&lt;&gt;"Y"), ", ", IF((ISNUMBER(FIND(")",AE1449))), ", ", "")),IF((B1449=B1450)*(K1449=K1450)*(L1449=L1450),"; ",". ")))</f>
        <v/>
      </c>
      <c r="AI1449" s="1"/>
    </row>
    <row r="1450" spans="1:35" x14ac:dyDescent="0.25">
      <c r="A1450" s="3" t="str">
        <f t="shared" si="180"/>
        <v/>
      </c>
      <c r="B1450" s="53" t="str">
        <f t="shared" si="184"/>
        <v/>
      </c>
      <c r="C1450" s="57"/>
      <c r="D1450" s="57"/>
      <c r="E1450" s="57"/>
      <c r="F1450" s="57"/>
      <c r="G1450" s="57"/>
      <c r="H1450" s="57"/>
      <c r="I1450" s="57"/>
      <c r="J1450" s="57"/>
      <c r="K1450" s="57"/>
      <c r="L1450" s="57"/>
      <c r="M1450" s="54"/>
      <c r="N1450" s="57"/>
      <c r="O1450" s="58"/>
      <c r="P1450" s="58"/>
      <c r="Q1450" s="58"/>
      <c r="R1450" s="58"/>
      <c r="S1450" s="54"/>
      <c r="T1450" s="57"/>
      <c r="U1450" s="57"/>
      <c r="V1450" s="57"/>
      <c r="W1450" s="57"/>
      <c r="X1450" s="147" t="str">
        <f>IF(ISBLANK(D1450),"",IF('order-admin-units'!$I$1&lt;&gt;"y", "", IF((K1450="")*(ISBLANK(D1450)=FALSE), 'order-admin-units'!$B$1+1, VLOOKUP(K1450, ordercountry, 2))))</f>
        <v/>
      </c>
      <c r="Y1450" s="147" t="str">
        <f>IF(ISBLANK(D1450),"",IF('order-admin-units'!$I$1&lt;&gt;"y", "", IF(L1450="", 'order-admin-units'!$B$2+1, VLOOKUP(K1450&amp;"@"&amp;L1450, orderadmin, 2))))</f>
        <v/>
      </c>
      <c r="Z1450" s="147" t="str">
        <f t="shared" si="181"/>
        <v/>
      </c>
      <c r="AA1450" s="147" t="str">
        <f t="shared" si="182"/>
        <v/>
      </c>
      <c r="AB1450" s="147" t="str">
        <f t="shared" si="183"/>
        <v/>
      </c>
      <c r="AC1450" s="147" t="str">
        <f t="shared" si="177"/>
        <v/>
      </c>
      <c r="AD1450" s="11" t="str">
        <f t="shared" si="178"/>
        <v/>
      </c>
      <c r="AE1450" s="11" t="str">
        <f t="array" ref="AE1450">IF(ISBLANK(D1450),"",IF(OR($H$2="y",$H$2="m"),IF(AA1450=AA1449,IF(OR(AB1450=$AB$4:$AB1449)=FALSE,AE1449&amp;C1450,AE1449),"("&amp;C1450)&amp;IF(AA1450=AA1451,IF(OR(AB1451=$AB$4:$AB1450)=FALSE,", ",""),") "),""))</f>
        <v/>
      </c>
      <c r="AF1450" s="11" t="str">
        <f t="shared" si="179"/>
        <v/>
      </c>
      <c r="AG1450" s="11" t="str">
        <f t="array" ref="AG1450">IF(ISBLANK(D1450),"",IF(OR($H$2="y",$H$2="m"),IF(AA1450=AA1449,IF(OR(AC1450=$AC$4:$AC1449)=FALSE,AG1449&amp;AF1450,AG1449),"("&amp;AF1450)&amp;IF(AA1450=AA1451,IF(OR(AC1451=$AC$4:$AC1450)=FALSE,", ",""),") "),""))</f>
        <v/>
      </c>
      <c r="AH1450" s="10" t="str">
        <f>IF((ISBLANK(D1450)),"",IF(D1450=D1449,AH1449,"")&amp;IF(B1449&lt;&gt;B1450,((IF(ISBLANK(E1450),$D$3&amp;"Non-type material: "&amp;$D$3,$D$3&amp;INDEX('type-categories'!$A$2:$B$100,MATCH(E1450,'type-categories'!$A$2:$A$100,0),2)&amp;$D$3))),"")&amp;(IF(K1450&lt;&gt;K1449,$C$2&amp;K1450&amp;$K$3&amp;$C$2&amp;" ",(IF(B1450&lt;&gt;B1449,$C$2&amp;K1450&amp;$K$3&amp;$C$2&amp;" ",""))))&amp;(IF(L1450="","",((IF(L1450&lt;&gt;L1449,$D$2&amp;L1450&amp;$L$3&amp;$D$2&amp;" ",IF(B1450&lt;&gt;B1449,$D$2&amp;L1450&amp;$L$3&amp;$D$2&amp;" ",""))))))&amp;(IF(M1450="","",((IF(M1450&lt;&gt;M1449,$E$2&amp;M1450&amp;$E$2&amp;","&amp;" ",IF(B1450&lt;&gt;B1449,$E$2&amp;M1450&amp;$E$2&amp;",",""))))))&amp;(IF(N1450="","",IF(N1450&lt;&gt;N1449,N1450&amp;", ",IF(B1450&lt;&gt;B1449,N1450&amp;", ",""))))&amp;(IF(ISBLANK(O1450),"",(IF(O1450&lt;&gt;O1449,O1450&amp;", ",IF(B1450&lt;&gt;B1449,O1450&amp;", ","")))))&amp;(IF(ISBLANK(P1450),"",(IF(P1450&lt;&gt;P1449,P1450&amp;", ",IF(B1450&lt;&gt;B1449,P1450&amp;", ",IF(Z1450&lt;&gt;Z1449,P1450&amp;", ",""))))))&amp;(IF(ISBLANK(Q1450),"",(IF(Q1450&lt;&gt;Q1449,Q1450&amp;", ",IF(B1450&lt;&gt;B1449,Q1450&amp;", ",IF(Z1450&lt;&gt;Z1449,Q1450&amp;", ",""))))))&amp;(IF(ISBLANK(R1450),"",(IF(R1450&lt;&gt;R1449,R1450&amp;"m, ",IF(B1450&lt;&gt;B1449,R1450&amp;"m, ",IF(Z1450&lt;&gt;Z1449,R1450&amp;"m, ",""))))))&amp;IF(ISBLANK(S1450),"",(IF(B1450&lt;&gt;B1449,S1450&amp;", ",IF(S1450&lt;&gt;S1449,IF((Z1450=Z1449),"same locality "&amp;S1450&amp;", ",S1450&amp;", "),""))))&amp;(IF(ISBLANK(T1450),"",(IF(T1450&lt;&gt;T1449,IF(ISBLANK(F$2),T1450&amp;", ",T1450&amp;" "&amp;F$2&amp;", "),(IF(B1450&lt;&gt;B1449,IF(ISBLANK(F$2),T1450&amp;", ",T1450&amp;" "&amp;F$2&amp;", "),(IF(Z1450&lt;&gt;Z1449,IF(ISBLANK(F$2),T1450&amp;", ",T1450&amp;" "&amp;F$2&amp;", "),IF((U1450&lt;&gt;U1449)*($G$2="Y"),"same collector, ","")))))))))&amp;(IF(ISBLANK(U1450),"",(IF(U1450&lt;&gt;U1449,U1450&amp;", ",(IF(B1450&lt;&gt;B1449,U1450&amp;", ",IF(Z1450&lt;&gt;Z1449,U1450&amp;", ",(IF(T1450&lt;&gt;T1449,IF((T1450&lt;&gt;T1449)*($G$2="Y"),"same date, ", ""),IF((T1450=T1449)*(U1450=U1449)*(S1450&lt;&gt;S1449)*($G$2="Y"),"same collector and date, ", ""))))))))))&amp;(IF(ISBLANK(V1450),"",V1450&amp;", "))&amp;IF((AA1450&lt;&gt;AA1451)*($H$2="y"),AD1450&amp;AE1450,IF((AA1450&lt;&gt;AA1451)*($H$2="m"),AD1450&amp;AG1450,IF(($H$2&lt;&gt;"m")*($H$2&lt;&gt;"Y"),(IF(F1450=0,"",F1450&amp;" "&amp;$F$4&amp;" "))&amp;(IF(G1450=0,"",G1450&amp;" "&amp;$G$4&amp;" "))&amp;(IF(H1450=0,"",H1450&amp;" "&amp;H$4&amp;" "))&amp;(IF(I1450=0,"",I1450&amp;" "&amp;$I$4&amp;" "))&amp;(IF(J1450=0,"",J1450&amp;" "&amp;$J$4&amp;" "))&amp;IF((ISBLANK(C1450)),"","("&amp;C1450&amp;")"),"")))&amp;IF((B1450=B1451)*(K1450=K1451)*(L1450=L1451)*(M1450=M1451),IF(($H$2&lt;&gt;"m")*($H$2&lt;&gt;"Y"), ", ", IF((ISNUMBER(FIND(")",AE1450))), ", ", "")),IF((B1450=B1451)*(K1450=K1451)*(L1450=L1451),"; ",". ")))</f>
        <v/>
      </c>
      <c r="AI1450" s="1"/>
    </row>
    <row r="1451" spans="1:35" x14ac:dyDescent="0.25">
      <c r="A1451" s="3" t="str">
        <f t="shared" si="180"/>
        <v/>
      </c>
      <c r="B1451" s="53" t="str">
        <f t="shared" si="184"/>
        <v/>
      </c>
      <c r="C1451" s="57"/>
      <c r="D1451" s="57"/>
      <c r="E1451" s="57"/>
      <c r="F1451" s="57"/>
      <c r="G1451" s="57"/>
      <c r="H1451" s="57"/>
      <c r="I1451" s="57"/>
      <c r="J1451" s="57"/>
      <c r="K1451" s="57"/>
      <c r="L1451" s="57"/>
      <c r="M1451" s="54"/>
      <c r="N1451" s="57"/>
      <c r="O1451" s="58"/>
      <c r="P1451" s="58"/>
      <c r="Q1451" s="58"/>
      <c r="R1451" s="58"/>
      <c r="S1451" s="54"/>
      <c r="T1451" s="57"/>
      <c r="U1451" s="57"/>
      <c r="V1451" s="57"/>
      <c r="W1451" s="57"/>
      <c r="X1451" s="147" t="str">
        <f>IF(ISBLANK(D1451),"",IF('order-admin-units'!$I$1&lt;&gt;"y", "", IF((K1451="")*(ISBLANK(D1451)=FALSE), 'order-admin-units'!$B$1+1, VLOOKUP(K1451, ordercountry, 2))))</f>
        <v/>
      </c>
      <c r="Y1451" s="147" t="str">
        <f>IF(ISBLANK(D1451),"",IF('order-admin-units'!$I$1&lt;&gt;"y", "", IF(L1451="", 'order-admin-units'!$B$2+1, VLOOKUP(K1451&amp;"@"&amp;L1451, orderadmin, 2))))</f>
        <v/>
      </c>
      <c r="Z1451" s="147" t="str">
        <f t="shared" si="181"/>
        <v/>
      </c>
      <c r="AA1451" s="147" t="str">
        <f t="shared" si="182"/>
        <v/>
      </c>
      <c r="AB1451" s="147" t="str">
        <f t="shared" si="183"/>
        <v/>
      </c>
      <c r="AC1451" s="147" t="str">
        <f t="shared" si="177"/>
        <v/>
      </c>
      <c r="AD1451" s="11" t="str">
        <f t="shared" si="178"/>
        <v/>
      </c>
      <c r="AE1451" s="11" t="str">
        <f t="array" ref="AE1451">IF(ISBLANK(D1451),"",IF(OR($H$2="y",$H$2="m"),IF(AA1451=AA1450,IF(OR(AB1451=$AB$4:$AB1450)=FALSE,AE1450&amp;C1451,AE1450),"("&amp;C1451)&amp;IF(AA1451=AA1452,IF(OR(AB1452=$AB$4:$AB1451)=FALSE,", ",""),") "),""))</f>
        <v/>
      </c>
      <c r="AF1451" s="11" t="str">
        <f t="shared" si="179"/>
        <v/>
      </c>
      <c r="AG1451" s="11" t="str">
        <f t="array" ref="AG1451">IF(ISBLANK(D1451),"",IF(OR($H$2="y",$H$2="m"),IF(AA1451=AA1450,IF(OR(AC1451=$AC$4:$AC1450)=FALSE,AG1450&amp;AF1451,AG1450),"("&amp;AF1451)&amp;IF(AA1451=AA1452,IF(OR(AC1452=$AC$4:$AC1451)=FALSE,", ",""),") "),""))</f>
        <v/>
      </c>
      <c r="AH1451" s="10" t="str">
        <f>IF((ISBLANK(D1451)),"",IF(D1451=D1450,AH1450,"")&amp;IF(B1450&lt;&gt;B1451,((IF(ISBLANK(E1451),$D$3&amp;"Non-type material: "&amp;$D$3,$D$3&amp;INDEX('type-categories'!$A$2:$B$100,MATCH(E1451,'type-categories'!$A$2:$A$100,0),2)&amp;$D$3))),"")&amp;(IF(K1451&lt;&gt;K1450,$C$2&amp;K1451&amp;$K$3&amp;$C$2&amp;" ",(IF(B1451&lt;&gt;B1450,$C$2&amp;K1451&amp;$K$3&amp;$C$2&amp;" ",""))))&amp;(IF(L1451="","",((IF(L1451&lt;&gt;L1450,$D$2&amp;L1451&amp;$L$3&amp;$D$2&amp;" ",IF(B1451&lt;&gt;B1450,$D$2&amp;L1451&amp;$L$3&amp;$D$2&amp;" ",""))))))&amp;(IF(M1451="","",((IF(M1451&lt;&gt;M1450,$E$2&amp;M1451&amp;$E$2&amp;","&amp;" ",IF(B1451&lt;&gt;B1450,$E$2&amp;M1451&amp;$E$2&amp;",",""))))))&amp;(IF(N1451="","",IF(N1451&lt;&gt;N1450,N1451&amp;", ",IF(B1451&lt;&gt;B1450,N1451&amp;", ",""))))&amp;(IF(ISBLANK(O1451),"",(IF(O1451&lt;&gt;O1450,O1451&amp;", ",IF(B1451&lt;&gt;B1450,O1451&amp;", ","")))))&amp;(IF(ISBLANK(P1451),"",(IF(P1451&lt;&gt;P1450,P1451&amp;", ",IF(B1451&lt;&gt;B1450,P1451&amp;", ",IF(Z1451&lt;&gt;Z1450,P1451&amp;", ",""))))))&amp;(IF(ISBLANK(Q1451),"",(IF(Q1451&lt;&gt;Q1450,Q1451&amp;", ",IF(B1451&lt;&gt;B1450,Q1451&amp;", ",IF(Z1451&lt;&gt;Z1450,Q1451&amp;", ",""))))))&amp;(IF(ISBLANK(R1451),"",(IF(R1451&lt;&gt;R1450,R1451&amp;"m, ",IF(B1451&lt;&gt;B1450,R1451&amp;"m, ",IF(Z1451&lt;&gt;Z1450,R1451&amp;"m, ",""))))))&amp;IF(ISBLANK(S1451),"",(IF(B1451&lt;&gt;B1450,S1451&amp;", ",IF(S1451&lt;&gt;S1450,IF((Z1451=Z1450),"same locality "&amp;S1451&amp;", ",S1451&amp;", "),""))))&amp;(IF(ISBLANK(T1451),"",(IF(T1451&lt;&gt;T1450,IF(ISBLANK(F$2),T1451&amp;", ",T1451&amp;" "&amp;F$2&amp;", "),(IF(B1451&lt;&gt;B1450,IF(ISBLANK(F$2),T1451&amp;", ",T1451&amp;" "&amp;F$2&amp;", "),(IF(Z1451&lt;&gt;Z1450,IF(ISBLANK(F$2),T1451&amp;", ",T1451&amp;" "&amp;F$2&amp;", "),IF((U1451&lt;&gt;U1450)*($G$2="Y"),"same collector, ","")))))))))&amp;(IF(ISBLANK(U1451),"",(IF(U1451&lt;&gt;U1450,U1451&amp;", ",(IF(B1451&lt;&gt;B1450,U1451&amp;", ",IF(Z1451&lt;&gt;Z1450,U1451&amp;", ",(IF(T1451&lt;&gt;T1450,IF((T1451&lt;&gt;T1450)*($G$2="Y"),"same date, ", ""),IF((T1451=T1450)*(U1451=U1450)*(S1451&lt;&gt;S1450)*($G$2="Y"),"same collector and date, ", ""))))))))))&amp;(IF(ISBLANK(V1451),"",V1451&amp;", "))&amp;IF((AA1451&lt;&gt;AA1452)*($H$2="y"),AD1451&amp;AE1451,IF((AA1451&lt;&gt;AA1452)*($H$2="m"),AD1451&amp;AG1451,IF(($H$2&lt;&gt;"m")*($H$2&lt;&gt;"Y"),(IF(F1451=0,"",F1451&amp;" "&amp;$F$4&amp;" "))&amp;(IF(G1451=0,"",G1451&amp;" "&amp;$G$4&amp;" "))&amp;(IF(H1451=0,"",H1451&amp;" "&amp;H$4&amp;" "))&amp;(IF(I1451=0,"",I1451&amp;" "&amp;$I$4&amp;" "))&amp;(IF(J1451=0,"",J1451&amp;" "&amp;$J$4&amp;" "))&amp;IF((ISBLANK(C1451)),"","("&amp;C1451&amp;")"),"")))&amp;IF((B1451=B1452)*(K1451=K1452)*(L1451=L1452)*(M1451=M1452),IF(($H$2&lt;&gt;"m")*($H$2&lt;&gt;"Y"), ", ", IF((ISNUMBER(FIND(")",AE1451))), ", ", "")),IF((B1451=B1452)*(K1451=K1452)*(L1451=L1452),"; ",". ")))</f>
        <v/>
      </c>
      <c r="AI1451" s="1"/>
    </row>
    <row r="1452" spans="1:35" x14ac:dyDescent="0.25">
      <c r="A1452" s="3" t="str">
        <f t="shared" si="180"/>
        <v/>
      </c>
      <c r="B1452" s="53" t="str">
        <f t="shared" si="184"/>
        <v/>
      </c>
      <c r="C1452" s="57"/>
      <c r="D1452" s="57"/>
      <c r="E1452" s="57"/>
      <c r="F1452" s="57"/>
      <c r="G1452" s="57"/>
      <c r="H1452" s="57"/>
      <c r="I1452" s="57"/>
      <c r="J1452" s="57"/>
      <c r="K1452" s="57"/>
      <c r="L1452" s="57"/>
      <c r="M1452" s="54"/>
      <c r="N1452" s="57"/>
      <c r="O1452" s="58"/>
      <c r="P1452" s="58"/>
      <c r="Q1452" s="58"/>
      <c r="R1452" s="58"/>
      <c r="S1452" s="54"/>
      <c r="T1452" s="57"/>
      <c r="U1452" s="57"/>
      <c r="V1452" s="57"/>
      <c r="W1452" s="57"/>
      <c r="X1452" s="147" t="str">
        <f>IF(ISBLANK(D1452),"",IF('order-admin-units'!$I$1&lt;&gt;"y", "", IF((K1452="")*(ISBLANK(D1452)=FALSE), 'order-admin-units'!$B$1+1, VLOOKUP(K1452, ordercountry, 2))))</f>
        <v/>
      </c>
      <c r="Y1452" s="147" t="str">
        <f>IF(ISBLANK(D1452),"",IF('order-admin-units'!$I$1&lt;&gt;"y", "", IF(L1452="", 'order-admin-units'!$B$2+1, VLOOKUP(K1452&amp;"@"&amp;L1452, orderadmin, 2))))</f>
        <v/>
      </c>
      <c r="Z1452" s="147" t="str">
        <f t="shared" si="181"/>
        <v/>
      </c>
      <c r="AA1452" s="147" t="str">
        <f t="shared" si="182"/>
        <v/>
      </c>
      <c r="AB1452" s="147" t="str">
        <f t="shared" si="183"/>
        <v/>
      </c>
      <c r="AC1452" s="147" t="str">
        <f t="shared" si="177"/>
        <v/>
      </c>
      <c r="AD1452" s="11" t="str">
        <f t="shared" si="178"/>
        <v/>
      </c>
      <c r="AE1452" s="11" t="str">
        <f t="array" ref="AE1452">IF(ISBLANK(D1452),"",IF(OR($H$2="y",$H$2="m"),IF(AA1452=AA1451,IF(OR(AB1452=$AB$4:$AB1451)=FALSE,AE1451&amp;C1452,AE1451),"("&amp;C1452)&amp;IF(AA1452=AA1453,IF(OR(AB1453=$AB$4:$AB1452)=FALSE,", ",""),") "),""))</f>
        <v/>
      </c>
      <c r="AF1452" s="11" t="str">
        <f t="shared" si="179"/>
        <v/>
      </c>
      <c r="AG1452" s="11" t="str">
        <f t="array" ref="AG1452">IF(ISBLANK(D1452),"",IF(OR($H$2="y",$H$2="m"),IF(AA1452=AA1451,IF(OR(AC1452=$AC$4:$AC1451)=FALSE,AG1451&amp;AF1452,AG1451),"("&amp;AF1452)&amp;IF(AA1452=AA1453,IF(OR(AC1453=$AC$4:$AC1452)=FALSE,", ",""),") "),""))</f>
        <v/>
      </c>
      <c r="AH1452" s="10" t="str">
        <f>IF((ISBLANK(D1452)),"",IF(D1452=D1451,AH1451,"")&amp;IF(B1451&lt;&gt;B1452,((IF(ISBLANK(E1452),$D$3&amp;"Non-type material: "&amp;$D$3,$D$3&amp;INDEX('type-categories'!$A$2:$B$100,MATCH(E1452,'type-categories'!$A$2:$A$100,0),2)&amp;$D$3))),"")&amp;(IF(K1452&lt;&gt;K1451,$C$2&amp;K1452&amp;$K$3&amp;$C$2&amp;" ",(IF(B1452&lt;&gt;B1451,$C$2&amp;K1452&amp;$K$3&amp;$C$2&amp;" ",""))))&amp;(IF(L1452="","",((IF(L1452&lt;&gt;L1451,$D$2&amp;L1452&amp;$L$3&amp;$D$2&amp;" ",IF(B1452&lt;&gt;B1451,$D$2&amp;L1452&amp;$L$3&amp;$D$2&amp;" ",""))))))&amp;(IF(M1452="","",((IF(M1452&lt;&gt;M1451,$E$2&amp;M1452&amp;$E$2&amp;","&amp;" ",IF(B1452&lt;&gt;B1451,$E$2&amp;M1452&amp;$E$2&amp;",",""))))))&amp;(IF(N1452="","",IF(N1452&lt;&gt;N1451,N1452&amp;", ",IF(B1452&lt;&gt;B1451,N1452&amp;", ",""))))&amp;(IF(ISBLANK(O1452),"",(IF(O1452&lt;&gt;O1451,O1452&amp;", ",IF(B1452&lt;&gt;B1451,O1452&amp;", ","")))))&amp;(IF(ISBLANK(P1452),"",(IF(P1452&lt;&gt;P1451,P1452&amp;", ",IF(B1452&lt;&gt;B1451,P1452&amp;", ",IF(Z1452&lt;&gt;Z1451,P1452&amp;", ",""))))))&amp;(IF(ISBLANK(Q1452),"",(IF(Q1452&lt;&gt;Q1451,Q1452&amp;", ",IF(B1452&lt;&gt;B1451,Q1452&amp;", ",IF(Z1452&lt;&gt;Z1451,Q1452&amp;", ",""))))))&amp;(IF(ISBLANK(R1452),"",(IF(R1452&lt;&gt;R1451,R1452&amp;"m, ",IF(B1452&lt;&gt;B1451,R1452&amp;"m, ",IF(Z1452&lt;&gt;Z1451,R1452&amp;"m, ",""))))))&amp;IF(ISBLANK(S1452),"",(IF(B1452&lt;&gt;B1451,S1452&amp;", ",IF(S1452&lt;&gt;S1451,IF((Z1452=Z1451),"same locality "&amp;S1452&amp;", ",S1452&amp;", "),""))))&amp;(IF(ISBLANK(T1452),"",(IF(T1452&lt;&gt;T1451,IF(ISBLANK(F$2),T1452&amp;", ",T1452&amp;" "&amp;F$2&amp;", "),(IF(B1452&lt;&gt;B1451,IF(ISBLANK(F$2),T1452&amp;", ",T1452&amp;" "&amp;F$2&amp;", "),(IF(Z1452&lt;&gt;Z1451,IF(ISBLANK(F$2),T1452&amp;", ",T1452&amp;" "&amp;F$2&amp;", "),IF((U1452&lt;&gt;U1451)*($G$2="Y"),"same collector, ","")))))))))&amp;(IF(ISBLANK(U1452),"",(IF(U1452&lt;&gt;U1451,U1452&amp;", ",(IF(B1452&lt;&gt;B1451,U1452&amp;", ",IF(Z1452&lt;&gt;Z1451,U1452&amp;", ",(IF(T1452&lt;&gt;T1451,IF((T1452&lt;&gt;T1451)*($G$2="Y"),"same date, ", ""),IF((T1452=T1451)*(U1452=U1451)*(S1452&lt;&gt;S1451)*($G$2="Y"),"same collector and date, ", ""))))))))))&amp;(IF(ISBLANK(V1452),"",V1452&amp;", "))&amp;IF((AA1452&lt;&gt;AA1453)*($H$2="y"),AD1452&amp;AE1452,IF((AA1452&lt;&gt;AA1453)*($H$2="m"),AD1452&amp;AG1452,IF(($H$2&lt;&gt;"m")*($H$2&lt;&gt;"Y"),(IF(F1452=0,"",F1452&amp;" "&amp;$F$4&amp;" "))&amp;(IF(G1452=0,"",G1452&amp;" "&amp;$G$4&amp;" "))&amp;(IF(H1452=0,"",H1452&amp;" "&amp;H$4&amp;" "))&amp;(IF(I1452=0,"",I1452&amp;" "&amp;$I$4&amp;" "))&amp;(IF(J1452=0,"",J1452&amp;" "&amp;$J$4&amp;" "))&amp;IF((ISBLANK(C1452)),"","("&amp;C1452&amp;")"),"")))&amp;IF((B1452=B1453)*(K1452=K1453)*(L1452=L1453)*(M1452=M1453),IF(($H$2&lt;&gt;"m")*($H$2&lt;&gt;"Y"), ", ", IF((ISNUMBER(FIND(")",AE1452))), ", ", "")),IF((B1452=B1453)*(K1452=K1453)*(L1452=L1453),"; ",". ")))</f>
        <v/>
      </c>
      <c r="AI1452" s="1"/>
    </row>
    <row r="1453" spans="1:35" x14ac:dyDescent="0.25">
      <c r="A1453" s="3" t="str">
        <f t="shared" si="180"/>
        <v/>
      </c>
      <c r="B1453" s="53" t="str">
        <f t="shared" si="184"/>
        <v/>
      </c>
      <c r="C1453" s="57"/>
      <c r="D1453" s="57"/>
      <c r="E1453" s="57"/>
      <c r="F1453" s="57"/>
      <c r="G1453" s="57"/>
      <c r="H1453" s="57"/>
      <c r="I1453" s="57"/>
      <c r="J1453" s="57"/>
      <c r="K1453" s="57"/>
      <c r="L1453" s="57"/>
      <c r="M1453" s="54"/>
      <c r="N1453" s="57"/>
      <c r="O1453" s="58"/>
      <c r="P1453" s="58"/>
      <c r="Q1453" s="58"/>
      <c r="R1453" s="58"/>
      <c r="S1453" s="54"/>
      <c r="T1453" s="57"/>
      <c r="U1453" s="57"/>
      <c r="V1453" s="57"/>
      <c r="W1453" s="57"/>
      <c r="X1453" s="147" t="str">
        <f>IF(ISBLANK(D1453),"",IF('order-admin-units'!$I$1&lt;&gt;"y", "", IF((K1453="")*(ISBLANK(D1453)=FALSE), 'order-admin-units'!$B$1+1, VLOOKUP(K1453, ordercountry, 2))))</f>
        <v/>
      </c>
      <c r="Y1453" s="147" t="str">
        <f>IF(ISBLANK(D1453),"",IF('order-admin-units'!$I$1&lt;&gt;"y", "", IF(L1453="", 'order-admin-units'!$B$2+1, VLOOKUP(K1453&amp;"@"&amp;L1453, orderadmin, 2))))</f>
        <v/>
      </c>
      <c r="Z1453" s="147" t="str">
        <f t="shared" si="181"/>
        <v/>
      </c>
      <c r="AA1453" s="147" t="str">
        <f t="shared" si="182"/>
        <v/>
      </c>
      <c r="AB1453" s="147" t="str">
        <f t="shared" si="183"/>
        <v/>
      </c>
      <c r="AC1453" s="147" t="str">
        <f t="shared" si="177"/>
        <v/>
      </c>
      <c r="AD1453" s="11" t="str">
        <f t="shared" si="178"/>
        <v/>
      </c>
      <c r="AE1453" s="11" t="str">
        <f t="array" ref="AE1453">IF(ISBLANK(D1453),"",IF(OR($H$2="y",$H$2="m"),IF(AA1453=AA1452,IF(OR(AB1453=$AB$4:$AB1452)=FALSE,AE1452&amp;C1453,AE1452),"("&amp;C1453)&amp;IF(AA1453=AA1454,IF(OR(AB1454=$AB$4:$AB1453)=FALSE,", ",""),") "),""))</f>
        <v/>
      </c>
      <c r="AF1453" s="11" t="str">
        <f t="shared" si="179"/>
        <v/>
      </c>
      <c r="AG1453" s="11" t="str">
        <f t="array" ref="AG1453">IF(ISBLANK(D1453),"",IF(OR($H$2="y",$H$2="m"),IF(AA1453=AA1452,IF(OR(AC1453=$AC$4:$AC1452)=FALSE,AG1452&amp;AF1453,AG1452),"("&amp;AF1453)&amp;IF(AA1453=AA1454,IF(OR(AC1454=$AC$4:$AC1453)=FALSE,", ",""),") "),""))</f>
        <v/>
      </c>
      <c r="AH1453" s="10" t="str">
        <f>IF((ISBLANK(D1453)),"",IF(D1453=D1452,AH1452,"")&amp;IF(B1452&lt;&gt;B1453,((IF(ISBLANK(E1453),$D$3&amp;"Non-type material: "&amp;$D$3,$D$3&amp;INDEX('type-categories'!$A$2:$B$100,MATCH(E1453,'type-categories'!$A$2:$A$100,0),2)&amp;$D$3))),"")&amp;(IF(K1453&lt;&gt;K1452,$C$2&amp;K1453&amp;$K$3&amp;$C$2&amp;" ",(IF(B1453&lt;&gt;B1452,$C$2&amp;K1453&amp;$K$3&amp;$C$2&amp;" ",""))))&amp;(IF(L1453="","",((IF(L1453&lt;&gt;L1452,$D$2&amp;L1453&amp;$L$3&amp;$D$2&amp;" ",IF(B1453&lt;&gt;B1452,$D$2&amp;L1453&amp;$L$3&amp;$D$2&amp;" ",""))))))&amp;(IF(M1453="","",((IF(M1453&lt;&gt;M1452,$E$2&amp;M1453&amp;$E$2&amp;","&amp;" ",IF(B1453&lt;&gt;B1452,$E$2&amp;M1453&amp;$E$2&amp;",",""))))))&amp;(IF(N1453="","",IF(N1453&lt;&gt;N1452,N1453&amp;", ",IF(B1453&lt;&gt;B1452,N1453&amp;", ",""))))&amp;(IF(ISBLANK(O1453),"",(IF(O1453&lt;&gt;O1452,O1453&amp;", ",IF(B1453&lt;&gt;B1452,O1453&amp;", ","")))))&amp;(IF(ISBLANK(P1453),"",(IF(P1453&lt;&gt;P1452,P1453&amp;", ",IF(B1453&lt;&gt;B1452,P1453&amp;", ",IF(Z1453&lt;&gt;Z1452,P1453&amp;", ",""))))))&amp;(IF(ISBLANK(Q1453),"",(IF(Q1453&lt;&gt;Q1452,Q1453&amp;", ",IF(B1453&lt;&gt;B1452,Q1453&amp;", ",IF(Z1453&lt;&gt;Z1452,Q1453&amp;", ",""))))))&amp;(IF(ISBLANK(R1453),"",(IF(R1453&lt;&gt;R1452,R1453&amp;"m, ",IF(B1453&lt;&gt;B1452,R1453&amp;"m, ",IF(Z1453&lt;&gt;Z1452,R1453&amp;"m, ",""))))))&amp;IF(ISBLANK(S1453),"",(IF(B1453&lt;&gt;B1452,S1453&amp;", ",IF(S1453&lt;&gt;S1452,IF((Z1453=Z1452),"same locality "&amp;S1453&amp;", ",S1453&amp;", "),""))))&amp;(IF(ISBLANK(T1453),"",(IF(T1453&lt;&gt;T1452,IF(ISBLANK(F$2),T1453&amp;", ",T1453&amp;" "&amp;F$2&amp;", "),(IF(B1453&lt;&gt;B1452,IF(ISBLANK(F$2),T1453&amp;", ",T1453&amp;" "&amp;F$2&amp;", "),(IF(Z1453&lt;&gt;Z1452,IF(ISBLANK(F$2),T1453&amp;", ",T1453&amp;" "&amp;F$2&amp;", "),IF((U1453&lt;&gt;U1452)*($G$2="Y"),"same collector, ","")))))))))&amp;(IF(ISBLANK(U1453),"",(IF(U1453&lt;&gt;U1452,U1453&amp;", ",(IF(B1453&lt;&gt;B1452,U1453&amp;", ",IF(Z1453&lt;&gt;Z1452,U1453&amp;", ",(IF(T1453&lt;&gt;T1452,IF((T1453&lt;&gt;T1452)*($G$2="Y"),"same date, ", ""),IF((T1453=T1452)*(U1453=U1452)*(S1453&lt;&gt;S1452)*($G$2="Y"),"same collector and date, ", ""))))))))))&amp;(IF(ISBLANK(V1453),"",V1453&amp;", "))&amp;IF((AA1453&lt;&gt;AA1454)*($H$2="y"),AD1453&amp;AE1453,IF((AA1453&lt;&gt;AA1454)*($H$2="m"),AD1453&amp;AG1453,IF(($H$2&lt;&gt;"m")*($H$2&lt;&gt;"Y"),(IF(F1453=0,"",F1453&amp;" "&amp;$F$4&amp;" "))&amp;(IF(G1453=0,"",G1453&amp;" "&amp;$G$4&amp;" "))&amp;(IF(H1453=0,"",H1453&amp;" "&amp;H$4&amp;" "))&amp;(IF(I1453=0,"",I1453&amp;" "&amp;$I$4&amp;" "))&amp;(IF(J1453=0,"",J1453&amp;" "&amp;$J$4&amp;" "))&amp;IF((ISBLANK(C1453)),"","("&amp;C1453&amp;")"),"")))&amp;IF((B1453=B1454)*(K1453=K1454)*(L1453=L1454)*(M1453=M1454),IF(($H$2&lt;&gt;"m")*($H$2&lt;&gt;"Y"), ", ", IF((ISNUMBER(FIND(")",AE1453))), ", ", "")),IF((B1453=B1454)*(K1453=K1454)*(L1453=L1454),"; ",". ")))</f>
        <v/>
      </c>
      <c r="AI1453" s="1"/>
    </row>
    <row r="1454" spans="1:35" x14ac:dyDescent="0.25">
      <c r="A1454" s="3" t="str">
        <f t="shared" si="180"/>
        <v/>
      </c>
      <c r="B1454" s="53" t="str">
        <f t="shared" si="184"/>
        <v/>
      </c>
      <c r="C1454" s="57"/>
      <c r="D1454" s="57"/>
      <c r="E1454" s="57"/>
      <c r="F1454" s="57"/>
      <c r="G1454" s="57"/>
      <c r="H1454" s="57"/>
      <c r="I1454" s="57"/>
      <c r="J1454" s="57"/>
      <c r="K1454" s="57"/>
      <c r="L1454" s="57"/>
      <c r="M1454" s="54"/>
      <c r="N1454" s="57"/>
      <c r="O1454" s="58"/>
      <c r="P1454" s="58"/>
      <c r="Q1454" s="58"/>
      <c r="R1454" s="58"/>
      <c r="S1454" s="54"/>
      <c r="T1454" s="57"/>
      <c r="U1454" s="57"/>
      <c r="V1454" s="57"/>
      <c r="W1454" s="57"/>
      <c r="X1454" s="147" t="str">
        <f>IF(ISBLANK(D1454),"",IF('order-admin-units'!$I$1&lt;&gt;"y", "", IF((K1454="")*(ISBLANK(D1454)=FALSE), 'order-admin-units'!$B$1+1, VLOOKUP(K1454, ordercountry, 2))))</f>
        <v/>
      </c>
      <c r="Y1454" s="147" t="str">
        <f>IF(ISBLANK(D1454),"",IF('order-admin-units'!$I$1&lt;&gt;"y", "", IF(L1454="", 'order-admin-units'!$B$2+1, VLOOKUP(K1454&amp;"@"&amp;L1454, orderadmin, 2))))</f>
        <v/>
      </c>
      <c r="Z1454" s="147" t="str">
        <f t="shared" si="181"/>
        <v/>
      </c>
      <c r="AA1454" s="147" t="str">
        <f t="shared" si="182"/>
        <v/>
      </c>
      <c r="AB1454" s="147" t="str">
        <f t="shared" si="183"/>
        <v/>
      </c>
      <c r="AC1454" s="147" t="str">
        <f t="shared" si="177"/>
        <v/>
      </c>
      <c r="AD1454" s="11" t="str">
        <f t="shared" si="178"/>
        <v/>
      </c>
      <c r="AE1454" s="11" t="str">
        <f t="array" ref="AE1454">IF(ISBLANK(D1454),"",IF(OR($H$2="y",$H$2="m"),IF(AA1454=AA1453,IF(OR(AB1454=$AB$4:$AB1453)=FALSE,AE1453&amp;C1454,AE1453),"("&amp;C1454)&amp;IF(AA1454=AA1455,IF(OR(AB1455=$AB$4:$AB1454)=FALSE,", ",""),") "),""))</f>
        <v/>
      </c>
      <c r="AF1454" s="11" t="str">
        <f t="shared" si="179"/>
        <v/>
      </c>
      <c r="AG1454" s="11" t="str">
        <f t="array" ref="AG1454">IF(ISBLANK(D1454),"",IF(OR($H$2="y",$H$2="m"),IF(AA1454=AA1453,IF(OR(AC1454=$AC$4:$AC1453)=FALSE,AG1453&amp;AF1454,AG1453),"("&amp;AF1454)&amp;IF(AA1454=AA1455,IF(OR(AC1455=$AC$4:$AC1454)=FALSE,", ",""),") "),""))</f>
        <v/>
      </c>
      <c r="AH1454" s="10" t="str">
        <f>IF((ISBLANK(D1454)),"",IF(D1454=D1453,AH1453,"")&amp;IF(B1453&lt;&gt;B1454,((IF(ISBLANK(E1454),$D$3&amp;"Non-type material: "&amp;$D$3,$D$3&amp;INDEX('type-categories'!$A$2:$B$100,MATCH(E1454,'type-categories'!$A$2:$A$100,0),2)&amp;$D$3))),"")&amp;(IF(K1454&lt;&gt;K1453,$C$2&amp;K1454&amp;$K$3&amp;$C$2&amp;" ",(IF(B1454&lt;&gt;B1453,$C$2&amp;K1454&amp;$K$3&amp;$C$2&amp;" ",""))))&amp;(IF(L1454="","",((IF(L1454&lt;&gt;L1453,$D$2&amp;L1454&amp;$L$3&amp;$D$2&amp;" ",IF(B1454&lt;&gt;B1453,$D$2&amp;L1454&amp;$L$3&amp;$D$2&amp;" ",""))))))&amp;(IF(M1454="","",((IF(M1454&lt;&gt;M1453,$E$2&amp;M1454&amp;$E$2&amp;","&amp;" ",IF(B1454&lt;&gt;B1453,$E$2&amp;M1454&amp;$E$2&amp;",",""))))))&amp;(IF(N1454="","",IF(N1454&lt;&gt;N1453,N1454&amp;", ",IF(B1454&lt;&gt;B1453,N1454&amp;", ",""))))&amp;(IF(ISBLANK(O1454),"",(IF(O1454&lt;&gt;O1453,O1454&amp;", ",IF(B1454&lt;&gt;B1453,O1454&amp;", ","")))))&amp;(IF(ISBLANK(P1454),"",(IF(P1454&lt;&gt;P1453,P1454&amp;", ",IF(B1454&lt;&gt;B1453,P1454&amp;", ",IF(Z1454&lt;&gt;Z1453,P1454&amp;", ",""))))))&amp;(IF(ISBLANK(Q1454),"",(IF(Q1454&lt;&gt;Q1453,Q1454&amp;", ",IF(B1454&lt;&gt;B1453,Q1454&amp;", ",IF(Z1454&lt;&gt;Z1453,Q1454&amp;", ",""))))))&amp;(IF(ISBLANK(R1454),"",(IF(R1454&lt;&gt;R1453,R1454&amp;"m, ",IF(B1454&lt;&gt;B1453,R1454&amp;"m, ",IF(Z1454&lt;&gt;Z1453,R1454&amp;"m, ",""))))))&amp;IF(ISBLANK(S1454),"",(IF(B1454&lt;&gt;B1453,S1454&amp;", ",IF(S1454&lt;&gt;S1453,IF((Z1454=Z1453),"same locality "&amp;S1454&amp;", ",S1454&amp;", "),""))))&amp;(IF(ISBLANK(T1454),"",(IF(T1454&lt;&gt;T1453,IF(ISBLANK(F$2),T1454&amp;", ",T1454&amp;" "&amp;F$2&amp;", "),(IF(B1454&lt;&gt;B1453,IF(ISBLANK(F$2),T1454&amp;", ",T1454&amp;" "&amp;F$2&amp;", "),(IF(Z1454&lt;&gt;Z1453,IF(ISBLANK(F$2),T1454&amp;", ",T1454&amp;" "&amp;F$2&amp;", "),IF((U1454&lt;&gt;U1453)*($G$2="Y"),"same collector, ","")))))))))&amp;(IF(ISBLANK(U1454),"",(IF(U1454&lt;&gt;U1453,U1454&amp;", ",(IF(B1454&lt;&gt;B1453,U1454&amp;", ",IF(Z1454&lt;&gt;Z1453,U1454&amp;", ",(IF(T1454&lt;&gt;T1453,IF((T1454&lt;&gt;T1453)*($G$2="Y"),"same date, ", ""),IF((T1454=T1453)*(U1454=U1453)*(S1454&lt;&gt;S1453)*($G$2="Y"),"same collector and date, ", ""))))))))))&amp;(IF(ISBLANK(V1454),"",V1454&amp;", "))&amp;IF((AA1454&lt;&gt;AA1455)*($H$2="y"),AD1454&amp;AE1454,IF((AA1454&lt;&gt;AA1455)*($H$2="m"),AD1454&amp;AG1454,IF(($H$2&lt;&gt;"m")*($H$2&lt;&gt;"Y"),(IF(F1454=0,"",F1454&amp;" "&amp;$F$4&amp;" "))&amp;(IF(G1454=0,"",G1454&amp;" "&amp;$G$4&amp;" "))&amp;(IF(H1454=0,"",H1454&amp;" "&amp;H$4&amp;" "))&amp;(IF(I1454=0,"",I1454&amp;" "&amp;$I$4&amp;" "))&amp;(IF(J1454=0,"",J1454&amp;" "&amp;$J$4&amp;" "))&amp;IF((ISBLANK(C1454)),"","("&amp;C1454&amp;")"),"")))&amp;IF((B1454=B1455)*(K1454=K1455)*(L1454=L1455)*(M1454=M1455),IF(($H$2&lt;&gt;"m")*($H$2&lt;&gt;"Y"), ", ", IF((ISNUMBER(FIND(")",AE1454))), ", ", "")),IF((B1454=B1455)*(K1454=K1455)*(L1454=L1455),"; ",". ")))</f>
        <v/>
      </c>
      <c r="AI1454" s="1"/>
    </row>
    <row r="1455" spans="1:35" x14ac:dyDescent="0.25">
      <c r="A1455" s="3" t="str">
        <f t="shared" si="180"/>
        <v/>
      </c>
      <c r="B1455" s="53" t="str">
        <f t="shared" si="184"/>
        <v/>
      </c>
      <c r="C1455" s="57"/>
      <c r="D1455" s="57"/>
      <c r="E1455" s="57"/>
      <c r="F1455" s="57"/>
      <c r="G1455" s="57"/>
      <c r="H1455" s="57"/>
      <c r="I1455" s="57"/>
      <c r="J1455" s="57"/>
      <c r="K1455" s="57"/>
      <c r="L1455" s="57"/>
      <c r="M1455" s="54"/>
      <c r="N1455" s="57"/>
      <c r="O1455" s="58"/>
      <c r="P1455" s="58"/>
      <c r="Q1455" s="58"/>
      <c r="R1455" s="58"/>
      <c r="S1455" s="54"/>
      <c r="T1455" s="57"/>
      <c r="U1455" s="57"/>
      <c r="V1455" s="57"/>
      <c r="W1455" s="57"/>
      <c r="X1455" s="147" t="str">
        <f>IF(ISBLANK(D1455),"",IF('order-admin-units'!$I$1&lt;&gt;"y", "", IF((K1455="")*(ISBLANK(D1455)=FALSE), 'order-admin-units'!$B$1+1, VLOOKUP(K1455, ordercountry, 2))))</f>
        <v/>
      </c>
      <c r="Y1455" s="147" t="str">
        <f>IF(ISBLANK(D1455),"",IF('order-admin-units'!$I$1&lt;&gt;"y", "", IF(L1455="", 'order-admin-units'!$B$2+1, VLOOKUP(K1455&amp;"@"&amp;L1455, orderadmin, 2))))</f>
        <v/>
      </c>
      <c r="Z1455" s="147" t="str">
        <f t="shared" si="181"/>
        <v/>
      </c>
      <c r="AA1455" s="147" t="str">
        <f t="shared" si="182"/>
        <v/>
      </c>
      <c r="AB1455" s="147" t="str">
        <f t="shared" si="183"/>
        <v/>
      </c>
      <c r="AC1455" s="147" t="str">
        <f t="shared" si="177"/>
        <v/>
      </c>
      <c r="AD1455" s="11" t="str">
        <f t="shared" si="178"/>
        <v/>
      </c>
      <c r="AE1455" s="11" t="str">
        <f t="array" ref="AE1455">IF(ISBLANK(D1455),"",IF(OR($H$2="y",$H$2="m"),IF(AA1455=AA1454,IF(OR(AB1455=$AB$4:$AB1454)=FALSE,AE1454&amp;C1455,AE1454),"("&amp;C1455)&amp;IF(AA1455=AA1456,IF(OR(AB1456=$AB$4:$AB1455)=FALSE,", ",""),") "),""))</f>
        <v/>
      </c>
      <c r="AF1455" s="11" t="str">
        <f t="shared" si="179"/>
        <v/>
      </c>
      <c r="AG1455" s="11" t="str">
        <f t="array" ref="AG1455">IF(ISBLANK(D1455),"",IF(OR($H$2="y",$H$2="m"),IF(AA1455=AA1454,IF(OR(AC1455=$AC$4:$AC1454)=FALSE,AG1454&amp;AF1455,AG1454),"("&amp;AF1455)&amp;IF(AA1455=AA1456,IF(OR(AC1456=$AC$4:$AC1455)=FALSE,", ",""),") "),""))</f>
        <v/>
      </c>
      <c r="AH1455" s="10" t="str">
        <f>IF((ISBLANK(D1455)),"",IF(D1455=D1454,AH1454,"")&amp;IF(B1454&lt;&gt;B1455,((IF(ISBLANK(E1455),$D$3&amp;"Non-type material: "&amp;$D$3,$D$3&amp;INDEX('type-categories'!$A$2:$B$100,MATCH(E1455,'type-categories'!$A$2:$A$100,0),2)&amp;$D$3))),"")&amp;(IF(K1455&lt;&gt;K1454,$C$2&amp;K1455&amp;$K$3&amp;$C$2&amp;" ",(IF(B1455&lt;&gt;B1454,$C$2&amp;K1455&amp;$K$3&amp;$C$2&amp;" ",""))))&amp;(IF(L1455="","",((IF(L1455&lt;&gt;L1454,$D$2&amp;L1455&amp;$L$3&amp;$D$2&amp;" ",IF(B1455&lt;&gt;B1454,$D$2&amp;L1455&amp;$L$3&amp;$D$2&amp;" ",""))))))&amp;(IF(M1455="","",((IF(M1455&lt;&gt;M1454,$E$2&amp;M1455&amp;$E$2&amp;","&amp;" ",IF(B1455&lt;&gt;B1454,$E$2&amp;M1455&amp;$E$2&amp;",",""))))))&amp;(IF(N1455="","",IF(N1455&lt;&gt;N1454,N1455&amp;", ",IF(B1455&lt;&gt;B1454,N1455&amp;", ",""))))&amp;(IF(ISBLANK(O1455),"",(IF(O1455&lt;&gt;O1454,O1455&amp;", ",IF(B1455&lt;&gt;B1454,O1455&amp;", ","")))))&amp;(IF(ISBLANK(P1455),"",(IF(P1455&lt;&gt;P1454,P1455&amp;", ",IF(B1455&lt;&gt;B1454,P1455&amp;", ",IF(Z1455&lt;&gt;Z1454,P1455&amp;", ",""))))))&amp;(IF(ISBLANK(Q1455),"",(IF(Q1455&lt;&gt;Q1454,Q1455&amp;", ",IF(B1455&lt;&gt;B1454,Q1455&amp;", ",IF(Z1455&lt;&gt;Z1454,Q1455&amp;", ",""))))))&amp;(IF(ISBLANK(R1455),"",(IF(R1455&lt;&gt;R1454,R1455&amp;"m, ",IF(B1455&lt;&gt;B1454,R1455&amp;"m, ",IF(Z1455&lt;&gt;Z1454,R1455&amp;"m, ",""))))))&amp;IF(ISBLANK(S1455),"",(IF(B1455&lt;&gt;B1454,S1455&amp;", ",IF(S1455&lt;&gt;S1454,IF((Z1455=Z1454),"same locality "&amp;S1455&amp;", ",S1455&amp;", "),""))))&amp;(IF(ISBLANK(T1455),"",(IF(T1455&lt;&gt;T1454,IF(ISBLANK(F$2),T1455&amp;", ",T1455&amp;" "&amp;F$2&amp;", "),(IF(B1455&lt;&gt;B1454,IF(ISBLANK(F$2),T1455&amp;", ",T1455&amp;" "&amp;F$2&amp;", "),(IF(Z1455&lt;&gt;Z1454,IF(ISBLANK(F$2),T1455&amp;", ",T1455&amp;" "&amp;F$2&amp;", "),IF((U1455&lt;&gt;U1454)*($G$2="Y"),"same collector, ","")))))))))&amp;(IF(ISBLANK(U1455),"",(IF(U1455&lt;&gt;U1454,U1455&amp;", ",(IF(B1455&lt;&gt;B1454,U1455&amp;", ",IF(Z1455&lt;&gt;Z1454,U1455&amp;", ",(IF(T1455&lt;&gt;T1454,IF((T1455&lt;&gt;T1454)*($G$2="Y"),"same date, ", ""),IF((T1455=T1454)*(U1455=U1454)*(S1455&lt;&gt;S1454)*($G$2="Y"),"same collector and date, ", ""))))))))))&amp;(IF(ISBLANK(V1455),"",V1455&amp;", "))&amp;IF((AA1455&lt;&gt;AA1456)*($H$2="y"),AD1455&amp;AE1455,IF((AA1455&lt;&gt;AA1456)*($H$2="m"),AD1455&amp;AG1455,IF(($H$2&lt;&gt;"m")*($H$2&lt;&gt;"Y"),(IF(F1455=0,"",F1455&amp;" "&amp;$F$4&amp;" "))&amp;(IF(G1455=0,"",G1455&amp;" "&amp;$G$4&amp;" "))&amp;(IF(H1455=0,"",H1455&amp;" "&amp;H$4&amp;" "))&amp;(IF(I1455=0,"",I1455&amp;" "&amp;$I$4&amp;" "))&amp;(IF(J1455=0,"",J1455&amp;" "&amp;$J$4&amp;" "))&amp;IF((ISBLANK(C1455)),"","("&amp;C1455&amp;")"),"")))&amp;IF((B1455=B1456)*(K1455=K1456)*(L1455=L1456)*(M1455=M1456),IF(($H$2&lt;&gt;"m")*($H$2&lt;&gt;"Y"), ", ", IF((ISNUMBER(FIND(")",AE1455))), ", ", "")),IF((B1455=B1456)*(K1455=K1456)*(L1455=L1456),"; ",". ")))</f>
        <v/>
      </c>
      <c r="AI1455" s="1"/>
    </row>
    <row r="1456" spans="1:35" x14ac:dyDescent="0.25">
      <c r="A1456" s="3" t="str">
        <f t="shared" si="180"/>
        <v/>
      </c>
      <c r="B1456" s="53" t="str">
        <f t="shared" si="184"/>
        <v/>
      </c>
      <c r="C1456" s="57"/>
      <c r="D1456" s="57"/>
      <c r="E1456" s="57"/>
      <c r="F1456" s="57"/>
      <c r="G1456" s="57"/>
      <c r="H1456" s="57"/>
      <c r="I1456" s="57"/>
      <c r="J1456" s="57"/>
      <c r="K1456" s="57"/>
      <c r="L1456" s="57"/>
      <c r="M1456" s="54"/>
      <c r="N1456" s="57"/>
      <c r="O1456" s="58"/>
      <c r="P1456" s="58"/>
      <c r="Q1456" s="58"/>
      <c r="R1456" s="58"/>
      <c r="S1456" s="54"/>
      <c r="T1456" s="57"/>
      <c r="U1456" s="57"/>
      <c r="V1456" s="57"/>
      <c r="W1456" s="57"/>
      <c r="X1456" s="147" t="str">
        <f>IF(ISBLANK(D1456),"",IF('order-admin-units'!$I$1&lt;&gt;"y", "", IF((K1456="")*(ISBLANK(D1456)=FALSE), 'order-admin-units'!$B$1+1, VLOOKUP(K1456, ordercountry, 2))))</f>
        <v/>
      </c>
      <c r="Y1456" s="147" t="str">
        <f>IF(ISBLANK(D1456),"",IF('order-admin-units'!$I$1&lt;&gt;"y", "", IF(L1456="", 'order-admin-units'!$B$2+1, VLOOKUP(K1456&amp;"@"&amp;L1456, orderadmin, 2))))</f>
        <v/>
      </c>
      <c r="Z1456" s="147" t="str">
        <f t="shared" si="181"/>
        <v/>
      </c>
      <c r="AA1456" s="147" t="str">
        <f t="shared" si="182"/>
        <v/>
      </c>
      <c r="AB1456" s="147" t="str">
        <f t="shared" si="183"/>
        <v/>
      </c>
      <c r="AC1456" s="147" t="str">
        <f t="shared" si="177"/>
        <v/>
      </c>
      <c r="AD1456" s="11" t="str">
        <f t="shared" si="178"/>
        <v/>
      </c>
      <c r="AE1456" s="11" t="str">
        <f t="array" ref="AE1456">IF(ISBLANK(D1456),"",IF(OR($H$2="y",$H$2="m"),IF(AA1456=AA1455,IF(OR(AB1456=$AB$4:$AB1455)=FALSE,AE1455&amp;C1456,AE1455),"("&amp;C1456)&amp;IF(AA1456=AA1457,IF(OR(AB1457=$AB$4:$AB1456)=FALSE,", ",""),") "),""))</f>
        <v/>
      </c>
      <c r="AF1456" s="11" t="str">
        <f t="shared" si="179"/>
        <v/>
      </c>
      <c r="AG1456" s="11" t="str">
        <f t="array" ref="AG1456">IF(ISBLANK(D1456),"",IF(OR($H$2="y",$H$2="m"),IF(AA1456=AA1455,IF(OR(AC1456=$AC$4:$AC1455)=FALSE,AG1455&amp;AF1456,AG1455),"("&amp;AF1456)&amp;IF(AA1456=AA1457,IF(OR(AC1457=$AC$4:$AC1456)=FALSE,", ",""),") "),""))</f>
        <v/>
      </c>
      <c r="AH1456" s="10" t="str">
        <f>IF((ISBLANK(D1456)),"",IF(D1456=D1455,AH1455,"")&amp;IF(B1455&lt;&gt;B1456,((IF(ISBLANK(E1456),$D$3&amp;"Non-type material: "&amp;$D$3,$D$3&amp;INDEX('type-categories'!$A$2:$B$100,MATCH(E1456,'type-categories'!$A$2:$A$100,0),2)&amp;$D$3))),"")&amp;(IF(K1456&lt;&gt;K1455,$C$2&amp;K1456&amp;$K$3&amp;$C$2&amp;" ",(IF(B1456&lt;&gt;B1455,$C$2&amp;K1456&amp;$K$3&amp;$C$2&amp;" ",""))))&amp;(IF(L1456="","",((IF(L1456&lt;&gt;L1455,$D$2&amp;L1456&amp;$L$3&amp;$D$2&amp;" ",IF(B1456&lt;&gt;B1455,$D$2&amp;L1456&amp;$L$3&amp;$D$2&amp;" ",""))))))&amp;(IF(M1456="","",((IF(M1456&lt;&gt;M1455,$E$2&amp;M1456&amp;$E$2&amp;","&amp;" ",IF(B1456&lt;&gt;B1455,$E$2&amp;M1456&amp;$E$2&amp;",",""))))))&amp;(IF(N1456="","",IF(N1456&lt;&gt;N1455,N1456&amp;", ",IF(B1456&lt;&gt;B1455,N1456&amp;", ",""))))&amp;(IF(ISBLANK(O1456),"",(IF(O1456&lt;&gt;O1455,O1456&amp;", ",IF(B1456&lt;&gt;B1455,O1456&amp;", ","")))))&amp;(IF(ISBLANK(P1456),"",(IF(P1456&lt;&gt;P1455,P1456&amp;", ",IF(B1456&lt;&gt;B1455,P1456&amp;", ",IF(Z1456&lt;&gt;Z1455,P1456&amp;", ",""))))))&amp;(IF(ISBLANK(Q1456),"",(IF(Q1456&lt;&gt;Q1455,Q1456&amp;", ",IF(B1456&lt;&gt;B1455,Q1456&amp;", ",IF(Z1456&lt;&gt;Z1455,Q1456&amp;", ",""))))))&amp;(IF(ISBLANK(R1456),"",(IF(R1456&lt;&gt;R1455,R1456&amp;"m, ",IF(B1456&lt;&gt;B1455,R1456&amp;"m, ",IF(Z1456&lt;&gt;Z1455,R1456&amp;"m, ",""))))))&amp;IF(ISBLANK(S1456),"",(IF(B1456&lt;&gt;B1455,S1456&amp;", ",IF(S1456&lt;&gt;S1455,IF((Z1456=Z1455),"same locality "&amp;S1456&amp;", ",S1456&amp;", "),""))))&amp;(IF(ISBLANK(T1456),"",(IF(T1456&lt;&gt;T1455,IF(ISBLANK(F$2),T1456&amp;", ",T1456&amp;" "&amp;F$2&amp;", "),(IF(B1456&lt;&gt;B1455,IF(ISBLANK(F$2),T1456&amp;", ",T1456&amp;" "&amp;F$2&amp;", "),(IF(Z1456&lt;&gt;Z1455,IF(ISBLANK(F$2),T1456&amp;", ",T1456&amp;" "&amp;F$2&amp;", "),IF((U1456&lt;&gt;U1455)*($G$2="Y"),"same collector, ","")))))))))&amp;(IF(ISBLANK(U1456),"",(IF(U1456&lt;&gt;U1455,U1456&amp;", ",(IF(B1456&lt;&gt;B1455,U1456&amp;", ",IF(Z1456&lt;&gt;Z1455,U1456&amp;", ",(IF(T1456&lt;&gt;T1455,IF((T1456&lt;&gt;T1455)*($G$2="Y"),"same date, ", ""),IF((T1456=T1455)*(U1456=U1455)*(S1456&lt;&gt;S1455)*($G$2="Y"),"same collector and date, ", ""))))))))))&amp;(IF(ISBLANK(V1456),"",V1456&amp;", "))&amp;IF((AA1456&lt;&gt;AA1457)*($H$2="y"),AD1456&amp;AE1456,IF((AA1456&lt;&gt;AA1457)*($H$2="m"),AD1456&amp;AG1456,IF(($H$2&lt;&gt;"m")*($H$2&lt;&gt;"Y"),(IF(F1456=0,"",F1456&amp;" "&amp;$F$4&amp;" "))&amp;(IF(G1456=0,"",G1456&amp;" "&amp;$G$4&amp;" "))&amp;(IF(H1456=0,"",H1456&amp;" "&amp;H$4&amp;" "))&amp;(IF(I1456=0,"",I1456&amp;" "&amp;$I$4&amp;" "))&amp;(IF(J1456=0,"",J1456&amp;" "&amp;$J$4&amp;" "))&amp;IF((ISBLANK(C1456)),"","("&amp;C1456&amp;")"),"")))&amp;IF((B1456=B1457)*(K1456=K1457)*(L1456=L1457)*(M1456=M1457),IF(($H$2&lt;&gt;"m")*($H$2&lt;&gt;"Y"), ", ", IF((ISNUMBER(FIND(")",AE1456))), ", ", "")),IF((B1456=B1457)*(K1456=K1457)*(L1456=L1457),"; ",". ")))</f>
        <v/>
      </c>
      <c r="AI1456" s="1"/>
    </row>
    <row r="1457" spans="1:35" x14ac:dyDescent="0.25">
      <c r="A1457" s="3" t="str">
        <f t="shared" si="180"/>
        <v/>
      </c>
      <c r="B1457" s="53" t="str">
        <f t="shared" si="184"/>
        <v/>
      </c>
      <c r="C1457" s="57"/>
      <c r="D1457" s="57"/>
      <c r="E1457" s="57"/>
      <c r="F1457" s="57"/>
      <c r="G1457" s="57"/>
      <c r="H1457" s="57"/>
      <c r="I1457" s="57"/>
      <c r="J1457" s="57"/>
      <c r="K1457" s="57"/>
      <c r="L1457" s="57"/>
      <c r="M1457" s="54"/>
      <c r="N1457" s="57"/>
      <c r="O1457" s="58"/>
      <c r="P1457" s="58"/>
      <c r="Q1457" s="58"/>
      <c r="R1457" s="58"/>
      <c r="S1457" s="54"/>
      <c r="T1457" s="57"/>
      <c r="U1457" s="57"/>
      <c r="V1457" s="57"/>
      <c r="W1457" s="57"/>
      <c r="X1457" s="147" t="str">
        <f>IF(ISBLANK(D1457),"",IF('order-admin-units'!$I$1&lt;&gt;"y", "", IF((K1457="")*(ISBLANK(D1457)=FALSE), 'order-admin-units'!$B$1+1, VLOOKUP(K1457, ordercountry, 2))))</f>
        <v/>
      </c>
      <c r="Y1457" s="147" t="str">
        <f>IF(ISBLANK(D1457),"",IF('order-admin-units'!$I$1&lt;&gt;"y", "", IF(L1457="", 'order-admin-units'!$B$2+1, VLOOKUP(K1457&amp;"@"&amp;L1457, orderadmin, 2))))</f>
        <v/>
      </c>
      <c r="Z1457" s="147" t="str">
        <f t="shared" si="181"/>
        <v/>
      </c>
      <c r="AA1457" s="147" t="str">
        <f t="shared" si="182"/>
        <v/>
      </c>
      <c r="AB1457" s="147" t="str">
        <f t="shared" si="183"/>
        <v/>
      </c>
      <c r="AC1457" s="147" t="str">
        <f t="shared" si="177"/>
        <v/>
      </c>
      <c r="AD1457" s="11" t="str">
        <f t="shared" si="178"/>
        <v/>
      </c>
      <c r="AE1457" s="11" t="str">
        <f t="array" ref="AE1457">IF(ISBLANK(D1457),"",IF(OR($H$2="y",$H$2="m"),IF(AA1457=AA1456,IF(OR(AB1457=$AB$4:$AB1456)=FALSE,AE1456&amp;C1457,AE1456),"("&amp;C1457)&amp;IF(AA1457=AA1458,IF(OR(AB1458=$AB$4:$AB1457)=FALSE,", ",""),") "),""))</f>
        <v/>
      </c>
      <c r="AF1457" s="11" t="str">
        <f t="shared" si="179"/>
        <v/>
      </c>
      <c r="AG1457" s="11" t="str">
        <f t="array" ref="AG1457">IF(ISBLANK(D1457),"",IF(OR($H$2="y",$H$2="m"),IF(AA1457=AA1456,IF(OR(AC1457=$AC$4:$AC1456)=FALSE,AG1456&amp;AF1457,AG1456),"("&amp;AF1457)&amp;IF(AA1457=AA1458,IF(OR(AC1458=$AC$4:$AC1457)=FALSE,", ",""),") "),""))</f>
        <v/>
      </c>
      <c r="AH1457" s="10" t="str">
        <f>IF((ISBLANK(D1457)),"",IF(D1457=D1456,AH1456,"")&amp;IF(B1456&lt;&gt;B1457,((IF(ISBLANK(E1457),$D$3&amp;"Non-type material: "&amp;$D$3,$D$3&amp;INDEX('type-categories'!$A$2:$B$100,MATCH(E1457,'type-categories'!$A$2:$A$100,0),2)&amp;$D$3))),"")&amp;(IF(K1457&lt;&gt;K1456,$C$2&amp;K1457&amp;$K$3&amp;$C$2&amp;" ",(IF(B1457&lt;&gt;B1456,$C$2&amp;K1457&amp;$K$3&amp;$C$2&amp;" ",""))))&amp;(IF(L1457="","",((IF(L1457&lt;&gt;L1456,$D$2&amp;L1457&amp;$L$3&amp;$D$2&amp;" ",IF(B1457&lt;&gt;B1456,$D$2&amp;L1457&amp;$L$3&amp;$D$2&amp;" ",""))))))&amp;(IF(M1457="","",((IF(M1457&lt;&gt;M1456,$E$2&amp;M1457&amp;$E$2&amp;","&amp;" ",IF(B1457&lt;&gt;B1456,$E$2&amp;M1457&amp;$E$2&amp;",",""))))))&amp;(IF(N1457="","",IF(N1457&lt;&gt;N1456,N1457&amp;", ",IF(B1457&lt;&gt;B1456,N1457&amp;", ",""))))&amp;(IF(ISBLANK(O1457),"",(IF(O1457&lt;&gt;O1456,O1457&amp;", ",IF(B1457&lt;&gt;B1456,O1457&amp;", ","")))))&amp;(IF(ISBLANK(P1457),"",(IF(P1457&lt;&gt;P1456,P1457&amp;", ",IF(B1457&lt;&gt;B1456,P1457&amp;", ",IF(Z1457&lt;&gt;Z1456,P1457&amp;", ",""))))))&amp;(IF(ISBLANK(Q1457),"",(IF(Q1457&lt;&gt;Q1456,Q1457&amp;", ",IF(B1457&lt;&gt;B1456,Q1457&amp;", ",IF(Z1457&lt;&gt;Z1456,Q1457&amp;", ",""))))))&amp;(IF(ISBLANK(R1457),"",(IF(R1457&lt;&gt;R1456,R1457&amp;"m, ",IF(B1457&lt;&gt;B1456,R1457&amp;"m, ",IF(Z1457&lt;&gt;Z1456,R1457&amp;"m, ",""))))))&amp;IF(ISBLANK(S1457),"",(IF(B1457&lt;&gt;B1456,S1457&amp;", ",IF(S1457&lt;&gt;S1456,IF((Z1457=Z1456),"same locality "&amp;S1457&amp;", ",S1457&amp;", "),""))))&amp;(IF(ISBLANK(T1457),"",(IF(T1457&lt;&gt;T1456,IF(ISBLANK(F$2),T1457&amp;", ",T1457&amp;" "&amp;F$2&amp;", "),(IF(B1457&lt;&gt;B1456,IF(ISBLANK(F$2),T1457&amp;", ",T1457&amp;" "&amp;F$2&amp;", "),(IF(Z1457&lt;&gt;Z1456,IF(ISBLANK(F$2),T1457&amp;", ",T1457&amp;" "&amp;F$2&amp;", "),IF((U1457&lt;&gt;U1456)*($G$2="Y"),"same collector, ","")))))))))&amp;(IF(ISBLANK(U1457),"",(IF(U1457&lt;&gt;U1456,U1457&amp;", ",(IF(B1457&lt;&gt;B1456,U1457&amp;", ",IF(Z1457&lt;&gt;Z1456,U1457&amp;", ",(IF(T1457&lt;&gt;T1456,IF((T1457&lt;&gt;T1456)*($G$2="Y"),"same date, ", ""),IF((T1457=T1456)*(U1457=U1456)*(S1457&lt;&gt;S1456)*($G$2="Y"),"same collector and date, ", ""))))))))))&amp;(IF(ISBLANK(V1457),"",V1457&amp;", "))&amp;IF((AA1457&lt;&gt;AA1458)*($H$2="y"),AD1457&amp;AE1457,IF((AA1457&lt;&gt;AA1458)*($H$2="m"),AD1457&amp;AG1457,IF(($H$2&lt;&gt;"m")*($H$2&lt;&gt;"Y"),(IF(F1457=0,"",F1457&amp;" "&amp;$F$4&amp;" "))&amp;(IF(G1457=0,"",G1457&amp;" "&amp;$G$4&amp;" "))&amp;(IF(H1457=0,"",H1457&amp;" "&amp;H$4&amp;" "))&amp;(IF(I1457=0,"",I1457&amp;" "&amp;$I$4&amp;" "))&amp;(IF(J1457=0,"",J1457&amp;" "&amp;$J$4&amp;" "))&amp;IF((ISBLANK(C1457)),"","("&amp;C1457&amp;")"),"")))&amp;IF((B1457=B1458)*(K1457=K1458)*(L1457=L1458)*(M1457=M1458),IF(($H$2&lt;&gt;"m")*($H$2&lt;&gt;"Y"), ", ", IF((ISNUMBER(FIND(")",AE1457))), ", ", "")),IF((B1457=B1458)*(K1457=K1458)*(L1457=L1458),"; ",". ")))</f>
        <v/>
      </c>
      <c r="AI1457" s="1"/>
    </row>
    <row r="1458" spans="1:35" x14ac:dyDescent="0.25">
      <c r="A1458" s="3" t="str">
        <f t="shared" si="180"/>
        <v/>
      </c>
      <c r="B1458" s="53" t="str">
        <f t="shared" si="184"/>
        <v/>
      </c>
      <c r="C1458" s="57"/>
      <c r="D1458" s="57"/>
      <c r="E1458" s="57"/>
      <c r="F1458" s="57"/>
      <c r="G1458" s="57"/>
      <c r="H1458" s="57"/>
      <c r="I1458" s="57"/>
      <c r="J1458" s="57"/>
      <c r="K1458" s="57"/>
      <c r="L1458" s="57"/>
      <c r="M1458" s="54"/>
      <c r="N1458" s="57"/>
      <c r="O1458" s="58"/>
      <c r="P1458" s="58"/>
      <c r="Q1458" s="58"/>
      <c r="R1458" s="58"/>
      <c r="S1458" s="54"/>
      <c r="T1458" s="57"/>
      <c r="U1458" s="57"/>
      <c r="V1458" s="57"/>
      <c r="W1458" s="57"/>
      <c r="X1458" s="147" t="str">
        <f>IF(ISBLANK(D1458),"",IF('order-admin-units'!$I$1&lt;&gt;"y", "", IF((K1458="")*(ISBLANK(D1458)=FALSE), 'order-admin-units'!$B$1+1, VLOOKUP(K1458, ordercountry, 2))))</f>
        <v/>
      </c>
      <c r="Y1458" s="147" t="str">
        <f>IF(ISBLANK(D1458),"",IF('order-admin-units'!$I$1&lt;&gt;"y", "", IF(L1458="", 'order-admin-units'!$B$2+1, VLOOKUP(K1458&amp;"@"&amp;L1458, orderadmin, 2))))</f>
        <v/>
      </c>
      <c r="Z1458" s="147" t="str">
        <f t="shared" si="181"/>
        <v/>
      </c>
      <c r="AA1458" s="147" t="str">
        <f t="shared" si="182"/>
        <v/>
      </c>
      <c r="AB1458" s="147" t="str">
        <f t="shared" si="183"/>
        <v/>
      </c>
      <c r="AC1458" s="147" t="str">
        <f t="shared" si="177"/>
        <v/>
      </c>
      <c r="AD1458" s="11" t="str">
        <f t="shared" si="178"/>
        <v/>
      </c>
      <c r="AE1458" s="11" t="str">
        <f t="array" ref="AE1458">IF(ISBLANK(D1458),"",IF(OR($H$2="y",$H$2="m"),IF(AA1458=AA1457,IF(OR(AB1458=$AB$4:$AB1457)=FALSE,AE1457&amp;C1458,AE1457),"("&amp;C1458)&amp;IF(AA1458=AA1459,IF(OR(AB1459=$AB$4:$AB1458)=FALSE,", ",""),") "),""))</f>
        <v/>
      </c>
      <c r="AF1458" s="11" t="str">
        <f t="shared" si="179"/>
        <v/>
      </c>
      <c r="AG1458" s="11" t="str">
        <f t="array" ref="AG1458">IF(ISBLANK(D1458),"",IF(OR($H$2="y",$H$2="m"),IF(AA1458=AA1457,IF(OR(AC1458=$AC$4:$AC1457)=FALSE,AG1457&amp;AF1458,AG1457),"("&amp;AF1458)&amp;IF(AA1458=AA1459,IF(OR(AC1459=$AC$4:$AC1458)=FALSE,", ",""),") "),""))</f>
        <v/>
      </c>
      <c r="AH1458" s="10" t="str">
        <f>IF((ISBLANK(D1458)),"",IF(D1458=D1457,AH1457,"")&amp;IF(B1457&lt;&gt;B1458,((IF(ISBLANK(E1458),$D$3&amp;"Non-type material: "&amp;$D$3,$D$3&amp;INDEX('type-categories'!$A$2:$B$100,MATCH(E1458,'type-categories'!$A$2:$A$100,0),2)&amp;$D$3))),"")&amp;(IF(K1458&lt;&gt;K1457,$C$2&amp;K1458&amp;$K$3&amp;$C$2&amp;" ",(IF(B1458&lt;&gt;B1457,$C$2&amp;K1458&amp;$K$3&amp;$C$2&amp;" ",""))))&amp;(IF(L1458="","",((IF(L1458&lt;&gt;L1457,$D$2&amp;L1458&amp;$L$3&amp;$D$2&amp;" ",IF(B1458&lt;&gt;B1457,$D$2&amp;L1458&amp;$L$3&amp;$D$2&amp;" ",""))))))&amp;(IF(M1458="","",((IF(M1458&lt;&gt;M1457,$E$2&amp;M1458&amp;$E$2&amp;","&amp;" ",IF(B1458&lt;&gt;B1457,$E$2&amp;M1458&amp;$E$2&amp;",",""))))))&amp;(IF(N1458="","",IF(N1458&lt;&gt;N1457,N1458&amp;", ",IF(B1458&lt;&gt;B1457,N1458&amp;", ",""))))&amp;(IF(ISBLANK(O1458),"",(IF(O1458&lt;&gt;O1457,O1458&amp;", ",IF(B1458&lt;&gt;B1457,O1458&amp;", ","")))))&amp;(IF(ISBLANK(P1458),"",(IF(P1458&lt;&gt;P1457,P1458&amp;", ",IF(B1458&lt;&gt;B1457,P1458&amp;", ",IF(Z1458&lt;&gt;Z1457,P1458&amp;", ",""))))))&amp;(IF(ISBLANK(Q1458),"",(IF(Q1458&lt;&gt;Q1457,Q1458&amp;", ",IF(B1458&lt;&gt;B1457,Q1458&amp;", ",IF(Z1458&lt;&gt;Z1457,Q1458&amp;", ",""))))))&amp;(IF(ISBLANK(R1458),"",(IF(R1458&lt;&gt;R1457,R1458&amp;"m, ",IF(B1458&lt;&gt;B1457,R1458&amp;"m, ",IF(Z1458&lt;&gt;Z1457,R1458&amp;"m, ",""))))))&amp;IF(ISBLANK(S1458),"",(IF(B1458&lt;&gt;B1457,S1458&amp;", ",IF(S1458&lt;&gt;S1457,IF((Z1458=Z1457),"same locality "&amp;S1458&amp;", ",S1458&amp;", "),""))))&amp;(IF(ISBLANK(T1458),"",(IF(T1458&lt;&gt;T1457,IF(ISBLANK(F$2),T1458&amp;", ",T1458&amp;" "&amp;F$2&amp;", "),(IF(B1458&lt;&gt;B1457,IF(ISBLANK(F$2),T1458&amp;", ",T1458&amp;" "&amp;F$2&amp;", "),(IF(Z1458&lt;&gt;Z1457,IF(ISBLANK(F$2),T1458&amp;", ",T1458&amp;" "&amp;F$2&amp;", "),IF((U1458&lt;&gt;U1457)*($G$2="Y"),"same collector, ","")))))))))&amp;(IF(ISBLANK(U1458),"",(IF(U1458&lt;&gt;U1457,U1458&amp;", ",(IF(B1458&lt;&gt;B1457,U1458&amp;", ",IF(Z1458&lt;&gt;Z1457,U1458&amp;", ",(IF(T1458&lt;&gt;T1457,IF((T1458&lt;&gt;T1457)*($G$2="Y"),"same date, ", ""),IF((T1458=T1457)*(U1458=U1457)*(S1458&lt;&gt;S1457)*($G$2="Y"),"same collector and date, ", ""))))))))))&amp;(IF(ISBLANK(V1458),"",V1458&amp;", "))&amp;IF((AA1458&lt;&gt;AA1459)*($H$2="y"),AD1458&amp;AE1458,IF((AA1458&lt;&gt;AA1459)*($H$2="m"),AD1458&amp;AG1458,IF(($H$2&lt;&gt;"m")*($H$2&lt;&gt;"Y"),(IF(F1458=0,"",F1458&amp;" "&amp;$F$4&amp;" "))&amp;(IF(G1458=0,"",G1458&amp;" "&amp;$G$4&amp;" "))&amp;(IF(H1458=0,"",H1458&amp;" "&amp;H$4&amp;" "))&amp;(IF(I1458=0,"",I1458&amp;" "&amp;$I$4&amp;" "))&amp;(IF(J1458=0,"",J1458&amp;" "&amp;$J$4&amp;" "))&amp;IF((ISBLANK(C1458)),"","("&amp;C1458&amp;")"),"")))&amp;IF((B1458=B1459)*(K1458=K1459)*(L1458=L1459)*(M1458=M1459),IF(($H$2&lt;&gt;"m")*($H$2&lt;&gt;"Y"), ", ", IF((ISNUMBER(FIND(")",AE1458))), ", ", "")),IF((B1458=B1459)*(K1458=K1459)*(L1458=L1459),"; ",". ")))</f>
        <v/>
      </c>
      <c r="AI1458" s="1"/>
    </row>
    <row r="1459" spans="1:35" x14ac:dyDescent="0.25">
      <c r="A1459" s="3" t="str">
        <f t="shared" si="180"/>
        <v/>
      </c>
      <c r="B1459" s="53" t="str">
        <f t="shared" si="184"/>
        <v/>
      </c>
      <c r="C1459" s="57"/>
      <c r="D1459" s="57"/>
      <c r="E1459" s="57"/>
      <c r="F1459" s="57"/>
      <c r="G1459" s="57"/>
      <c r="H1459" s="57"/>
      <c r="I1459" s="57"/>
      <c r="J1459" s="57"/>
      <c r="K1459" s="57"/>
      <c r="L1459" s="57"/>
      <c r="M1459" s="54"/>
      <c r="N1459" s="57"/>
      <c r="O1459" s="58"/>
      <c r="P1459" s="58"/>
      <c r="Q1459" s="58"/>
      <c r="R1459" s="58"/>
      <c r="S1459" s="54"/>
      <c r="T1459" s="57"/>
      <c r="U1459" s="57"/>
      <c r="V1459" s="57"/>
      <c r="W1459" s="57"/>
      <c r="X1459" s="147" t="str">
        <f>IF(ISBLANK(D1459),"",IF('order-admin-units'!$I$1&lt;&gt;"y", "", IF((K1459="")*(ISBLANK(D1459)=FALSE), 'order-admin-units'!$B$1+1, VLOOKUP(K1459, ordercountry, 2))))</f>
        <v/>
      </c>
      <c r="Y1459" s="147" t="str">
        <f>IF(ISBLANK(D1459),"",IF('order-admin-units'!$I$1&lt;&gt;"y", "", IF(L1459="", 'order-admin-units'!$B$2+1, VLOOKUP(K1459&amp;"@"&amp;L1459, orderadmin, 2))))</f>
        <v/>
      </c>
      <c r="Z1459" s="147" t="str">
        <f t="shared" si="181"/>
        <v/>
      </c>
      <c r="AA1459" s="147" t="str">
        <f t="shared" si="182"/>
        <v/>
      </c>
      <c r="AB1459" s="147" t="str">
        <f t="shared" si="183"/>
        <v/>
      </c>
      <c r="AC1459" s="147" t="str">
        <f t="shared" si="177"/>
        <v/>
      </c>
      <c r="AD1459" s="11" t="str">
        <f t="shared" si="178"/>
        <v/>
      </c>
      <c r="AE1459" s="11" t="str">
        <f t="array" ref="AE1459">IF(ISBLANK(D1459),"",IF(OR($H$2="y",$H$2="m"),IF(AA1459=AA1458,IF(OR(AB1459=$AB$4:$AB1458)=FALSE,AE1458&amp;C1459,AE1458),"("&amp;C1459)&amp;IF(AA1459=AA1460,IF(OR(AB1460=$AB$4:$AB1459)=FALSE,", ",""),") "),""))</f>
        <v/>
      </c>
      <c r="AF1459" s="11" t="str">
        <f t="shared" si="179"/>
        <v/>
      </c>
      <c r="AG1459" s="11" t="str">
        <f t="array" ref="AG1459">IF(ISBLANK(D1459),"",IF(OR($H$2="y",$H$2="m"),IF(AA1459=AA1458,IF(OR(AC1459=$AC$4:$AC1458)=FALSE,AG1458&amp;AF1459,AG1458),"("&amp;AF1459)&amp;IF(AA1459=AA1460,IF(OR(AC1460=$AC$4:$AC1459)=FALSE,", ",""),") "),""))</f>
        <v/>
      </c>
      <c r="AH1459" s="10" t="str">
        <f>IF((ISBLANK(D1459)),"",IF(D1459=D1458,AH1458,"")&amp;IF(B1458&lt;&gt;B1459,((IF(ISBLANK(E1459),$D$3&amp;"Non-type material: "&amp;$D$3,$D$3&amp;INDEX('type-categories'!$A$2:$B$100,MATCH(E1459,'type-categories'!$A$2:$A$100,0),2)&amp;$D$3))),"")&amp;(IF(K1459&lt;&gt;K1458,$C$2&amp;K1459&amp;$K$3&amp;$C$2&amp;" ",(IF(B1459&lt;&gt;B1458,$C$2&amp;K1459&amp;$K$3&amp;$C$2&amp;" ",""))))&amp;(IF(L1459="","",((IF(L1459&lt;&gt;L1458,$D$2&amp;L1459&amp;$L$3&amp;$D$2&amp;" ",IF(B1459&lt;&gt;B1458,$D$2&amp;L1459&amp;$L$3&amp;$D$2&amp;" ",""))))))&amp;(IF(M1459="","",((IF(M1459&lt;&gt;M1458,$E$2&amp;M1459&amp;$E$2&amp;","&amp;" ",IF(B1459&lt;&gt;B1458,$E$2&amp;M1459&amp;$E$2&amp;",",""))))))&amp;(IF(N1459="","",IF(N1459&lt;&gt;N1458,N1459&amp;", ",IF(B1459&lt;&gt;B1458,N1459&amp;", ",""))))&amp;(IF(ISBLANK(O1459),"",(IF(O1459&lt;&gt;O1458,O1459&amp;", ",IF(B1459&lt;&gt;B1458,O1459&amp;", ","")))))&amp;(IF(ISBLANK(P1459),"",(IF(P1459&lt;&gt;P1458,P1459&amp;", ",IF(B1459&lt;&gt;B1458,P1459&amp;", ",IF(Z1459&lt;&gt;Z1458,P1459&amp;", ",""))))))&amp;(IF(ISBLANK(Q1459),"",(IF(Q1459&lt;&gt;Q1458,Q1459&amp;", ",IF(B1459&lt;&gt;B1458,Q1459&amp;", ",IF(Z1459&lt;&gt;Z1458,Q1459&amp;", ",""))))))&amp;(IF(ISBLANK(R1459),"",(IF(R1459&lt;&gt;R1458,R1459&amp;"m, ",IF(B1459&lt;&gt;B1458,R1459&amp;"m, ",IF(Z1459&lt;&gt;Z1458,R1459&amp;"m, ",""))))))&amp;IF(ISBLANK(S1459),"",(IF(B1459&lt;&gt;B1458,S1459&amp;", ",IF(S1459&lt;&gt;S1458,IF((Z1459=Z1458),"same locality "&amp;S1459&amp;", ",S1459&amp;", "),""))))&amp;(IF(ISBLANK(T1459),"",(IF(T1459&lt;&gt;T1458,IF(ISBLANK(F$2),T1459&amp;", ",T1459&amp;" "&amp;F$2&amp;", "),(IF(B1459&lt;&gt;B1458,IF(ISBLANK(F$2),T1459&amp;", ",T1459&amp;" "&amp;F$2&amp;", "),(IF(Z1459&lt;&gt;Z1458,IF(ISBLANK(F$2),T1459&amp;", ",T1459&amp;" "&amp;F$2&amp;", "),IF((U1459&lt;&gt;U1458)*($G$2="Y"),"same collector, ","")))))))))&amp;(IF(ISBLANK(U1459),"",(IF(U1459&lt;&gt;U1458,U1459&amp;", ",(IF(B1459&lt;&gt;B1458,U1459&amp;", ",IF(Z1459&lt;&gt;Z1458,U1459&amp;", ",(IF(T1459&lt;&gt;T1458,IF((T1459&lt;&gt;T1458)*($G$2="Y"),"same date, ", ""),IF((T1459=T1458)*(U1459=U1458)*(S1459&lt;&gt;S1458)*($G$2="Y"),"same collector and date, ", ""))))))))))&amp;(IF(ISBLANK(V1459),"",V1459&amp;", "))&amp;IF((AA1459&lt;&gt;AA1460)*($H$2="y"),AD1459&amp;AE1459,IF((AA1459&lt;&gt;AA1460)*($H$2="m"),AD1459&amp;AG1459,IF(($H$2&lt;&gt;"m")*($H$2&lt;&gt;"Y"),(IF(F1459=0,"",F1459&amp;" "&amp;$F$4&amp;" "))&amp;(IF(G1459=0,"",G1459&amp;" "&amp;$G$4&amp;" "))&amp;(IF(H1459=0,"",H1459&amp;" "&amp;H$4&amp;" "))&amp;(IF(I1459=0,"",I1459&amp;" "&amp;$I$4&amp;" "))&amp;(IF(J1459=0,"",J1459&amp;" "&amp;$J$4&amp;" "))&amp;IF((ISBLANK(C1459)),"","("&amp;C1459&amp;")"),"")))&amp;IF((B1459=B1460)*(K1459=K1460)*(L1459=L1460)*(M1459=M1460),IF(($H$2&lt;&gt;"m")*($H$2&lt;&gt;"Y"), ", ", IF((ISNUMBER(FIND(")",AE1459))), ", ", "")),IF((B1459=B1460)*(K1459=K1460)*(L1459=L1460),"; ",". ")))</f>
        <v/>
      </c>
      <c r="AI1459" s="1"/>
    </row>
    <row r="1460" spans="1:35" x14ac:dyDescent="0.25">
      <c r="A1460" s="3" t="str">
        <f t="shared" si="180"/>
        <v/>
      </c>
      <c r="B1460" s="53" t="str">
        <f t="shared" si="184"/>
        <v/>
      </c>
      <c r="C1460" s="57"/>
      <c r="D1460" s="57"/>
      <c r="E1460" s="57"/>
      <c r="F1460" s="57"/>
      <c r="G1460" s="57"/>
      <c r="H1460" s="57"/>
      <c r="I1460" s="57"/>
      <c r="J1460" s="57"/>
      <c r="K1460" s="57"/>
      <c r="L1460" s="57"/>
      <c r="M1460" s="54"/>
      <c r="N1460" s="57"/>
      <c r="O1460" s="58"/>
      <c r="P1460" s="58"/>
      <c r="Q1460" s="58"/>
      <c r="R1460" s="58"/>
      <c r="S1460" s="54"/>
      <c r="T1460" s="57"/>
      <c r="U1460" s="57"/>
      <c r="V1460" s="57"/>
      <c r="W1460" s="57"/>
      <c r="X1460" s="147" t="str">
        <f>IF(ISBLANK(D1460),"",IF('order-admin-units'!$I$1&lt;&gt;"y", "", IF((K1460="")*(ISBLANK(D1460)=FALSE), 'order-admin-units'!$B$1+1, VLOOKUP(K1460, ordercountry, 2))))</f>
        <v/>
      </c>
      <c r="Y1460" s="147" t="str">
        <f>IF(ISBLANK(D1460),"",IF('order-admin-units'!$I$1&lt;&gt;"y", "", IF(L1460="", 'order-admin-units'!$B$2+1, VLOOKUP(K1460&amp;"@"&amp;L1460, orderadmin, 2))))</f>
        <v/>
      </c>
      <c r="Z1460" s="147" t="str">
        <f t="shared" si="181"/>
        <v/>
      </c>
      <c r="AA1460" s="147" t="str">
        <f t="shared" si="182"/>
        <v/>
      </c>
      <c r="AB1460" s="147" t="str">
        <f t="shared" si="183"/>
        <v/>
      </c>
      <c r="AC1460" s="147" t="str">
        <f t="shared" si="177"/>
        <v/>
      </c>
      <c r="AD1460" s="11" t="str">
        <f t="shared" si="178"/>
        <v/>
      </c>
      <c r="AE1460" s="11" t="str">
        <f t="array" ref="AE1460">IF(ISBLANK(D1460),"",IF(OR($H$2="y",$H$2="m"),IF(AA1460=AA1459,IF(OR(AB1460=$AB$4:$AB1459)=FALSE,AE1459&amp;C1460,AE1459),"("&amp;C1460)&amp;IF(AA1460=AA1461,IF(OR(AB1461=$AB$4:$AB1460)=FALSE,", ",""),") "),""))</f>
        <v/>
      </c>
      <c r="AF1460" s="11" t="str">
        <f t="shared" si="179"/>
        <v/>
      </c>
      <c r="AG1460" s="11" t="str">
        <f t="array" ref="AG1460">IF(ISBLANK(D1460),"",IF(OR($H$2="y",$H$2="m"),IF(AA1460=AA1459,IF(OR(AC1460=$AC$4:$AC1459)=FALSE,AG1459&amp;AF1460,AG1459),"("&amp;AF1460)&amp;IF(AA1460=AA1461,IF(OR(AC1461=$AC$4:$AC1460)=FALSE,", ",""),") "),""))</f>
        <v/>
      </c>
      <c r="AH1460" s="10" t="str">
        <f>IF((ISBLANK(D1460)),"",IF(D1460=D1459,AH1459,"")&amp;IF(B1459&lt;&gt;B1460,((IF(ISBLANK(E1460),$D$3&amp;"Non-type material: "&amp;$D$3,$D$3&amp;INDEX('type-categories'!$A$2:$B$100,MATCH(E1460,'type-categories'!$A$2:$A$100,0),2)&amp;$D$3))),"")&amp;(IF(K1460&lt;&gt;K1459,$C$2&amp;K1460&amp;$K$3&amp;$C$2&amp;" ",(IF(B1460&lt;&gt;B1459,$C$2&amp;K1460&amp;$K$3&amp;$C$2&amp;" ",""))))&amp;(IF(L1460="","",((IF(L1460&lt;&gt;L1459,$D$2&amp;L1460&amp;$L$3&amp;$D$2&amp;" ",IF(B1460&lt;&gt;B1459,$D$2&amp;L1460&amp;$L$3&amp;$D$2&amp;" ",""))))))&amp;(IF(M1460="","",((IF(M1460&lt;&gt;M1459,$E$2&amp;M1460&amp;$E$2&amp;","&amp;" ",IF(B1460&lt;&gt;B1459,$E$2&amp;M1460&amp;$E$2&amp;",",""))))))&amp;(IF(N1460="","",IF(N1460&lt;&gt;N1459,N1460&amp;", ",IF(B1460&lt;&gt;B1459,N1460&amp;", ",""))))&amp;(IF(ISBLANK(O1460),"",(IF(O1460&lt;&gt;O1459,O1460&amp;", ",IF(B1460&lt;&gt;B1459,O1460&amp;", ","")))))&amp;(IF(ISBLANK(P1460),"",(IF(P1460&lt;&gt;P1459,P1460&amp;", ",IF(B1460&lt;&gt;B1459,P1460&amp;", ",IF(Z1460&lt;&gt;Z1459,P1460&amp;", ",""))))))&amp;(IF(ISBLANK(Q1460),"",(IF(Q1460&lt;&gt;Q1459,Q1460&amp;", ",IF(B1460&lt;&gt;B1459,Q1460&amp;", ",IF(Z1460&lt;&gt;Z1459,Q1460&amp;", ",""))))))&amp;(IF(ISBLANK(R1460),"",(IF(R1460&lt;&gt;R1459,R1460&amp;"m, ",IF(B1460&lt;&gt;B1459,R1460&amp;"m, ",IF(Z1460&lt;&gt;Z1459,R1460&amp;"m, ",""))))))&amp;IF(ISBLANK(S1460),"",(IF(B1460&lt;&gt;B1459,S1460&amp;", ",IF(S1460&lt;&gt;S1459,IF((Z1460=Z1459),"same locality "&amp;S1460&amp;", ",S1460&amp;", "),""))))&amp;(IF(ISBLANK(T1460),"",(IF(T1460&lt;&gt;T1459,IF(ISBLANK(F$2),T1460&amp;", ",T1460&amp;" "&amp;F$2&amp;", "),(IF(B1460&lt;&gt;B1459,IF(ISBLANK(F$2),T1460&amp;", ",T1460&amp;" "&amp;F$2&amp;", "),(IF(Z1460&lt;&gt;Z1459,IF(ISBLANK(F$2),T1460&amp;", ",T1460&amp;" "&amp;F$2&amp;", "),IF((U1460&lt;&gt;U1459)*($G$2="Y"),"same collector, ","")))))))))&amp;(IF(ISBLANK(U1460),"",(IF(U1460&lt;&gt;U1459,U1460&amp;", ",(IF(B1460&lt;&gt;B1459,U1460&amp;", ",IF(Z1460&lt;&gt;Z1459,U1460&amp;", ",(IF(T1460&lt;&gt;T1459,IF((T1460&lt;&gt;T1459)*($G$2="Y"),"same date, ", ""),IF((T1460=T1459)*(U1460=U1459)*(S1460&lt;&gt;S1459)*($G$2="Y"),"same collector and date, ", ""))))))))))&amp;(IF(ISBLANK(V1460),"",V1460&amp;", "))&amp;IF((AA1460&lt;&gt;AA1461)*($H$2="y"),AD1460&amp;AE1460,IF((AA1460&lt;&gt;AA1461)*($H$2="m"),AD1460&amp;AG1460,IF(($H$2&lt;&gt;"m")*($H$2&lt;&gt;"Y"),(IF(F1460=0,"",F1460&amp;" "&amp;$F$4&amp;" "))&amp;(IF(G1460=0,"",G1460&amp;" "&amp;$G$4&amp;" "))&amp;(IF(H1460=0,"",H1460&amp;" "&amp;H$4&amp;" "))&amp;(IF(I1460=0,"",I1460&amp;" "&amp;$I$4&amp;" "))&amp;(IF(J1460=0,"",J1460&amp;" "&amp;$J$4&amp;" "))&amp;IF((ISBLANK(C1460)),"","("&amp;C1460&amp;")"),"")))&amp;IF((B1460=B1461)*(K1460=K1461)*(L1460=L1461)*(M1460=M1461),IF(($H$2&lt;&gt;"m")*($H$2&lt;&gt;"Y"), ", ", IF((ISNUMBER(FIND(")",AE1460))), ", ", "")),IF((B1460=B1461)*(K1460=K1461)*(L1460=L1461),"; ",". ")))</f>
        <v/>
      </c>
      <c r="AI1460" s="1"/>
    </row>
    <row r="1461" spans="1:35" x14ac:dyDescent="0.25">
      <c r="A1461" s="3" t="str">
        <f t="shared" si="180"/>
        <v/>
      </c>
      <c r="B1461" s="53" t="str">
        <f t="shared" si="184"/>
        <v/>
      </c>
      <c r="C1461" s="57"/>
      <c r="D1461" s="57"/>
      <c r="E1461" s="57"/>
      <c r="F1461" s="57"/>
      <c r="G1461" s="57"/>
      <c r="H1461" s="57"/>
      <c r="I1461" s="57"/>
      <c r="J1461" s="57"/>
      <c r="K1461" s="57"/>
      <c r="L1461" s="57"/>
      <c r="M1461" s="54"/>
      <c r="N1461" s="57"/>
      <c r="O1461" s="58"/>
      <c r="P1461" s="58"/>
      <c r="Q1461" s="58"/>
      <c r="R1461" s="58"/>
      <c r="S1461" s="54"/>
      <c r="T1461" s="57"/>
      <c r="U1461" s="57"/>
      <c r="V1461" s="57"/>
      <c r="W1461" s="57"/>
      <c r="X1461" s="147" t="str">
        <f>IF(ISBLANK(D1461),"",IF('order-admin-units'!$I$1&lt;&gt;"y", "", IF((K1461="")*(ISBLANK(D1461)=FALSE), 'order-admin-units'!$B$1+1, VLOOKUP(K1461, ordercountry, 2))))</f>
        <v/>
      </c>
      <c r="Y1461" s="147" t="str">
        <f>IF(ISBLANK(D1461),"",IF('order-admin-units'!$I$1&lt;&gt;"y", "", IF(L1461="", 'order-admin-units'!$B$2+1, VLOOKUP(K1461&amp;"@"&amp;L1461, orderadmin, 2))))</f>
        <v/>
      </c>
      <c r="Z1461" s="147" t="str">
        <f t="shared" si="181"/>
        <v/>
      </c>
      <c r="AA1461" s="147" t="str">
        <f t="shared" si="182"/>
        <v/>
      </c>
      <c r="AB1461" s="147" t="str">
        <f t="shared" si="183"/>
        <v/>
      </c>
      <c r="AC1461" s="147" t="str">
        <f t="shared" si="177"/>
        <v/>
      </c>
      <c r="AD1461" s="11" t="str">
        <f t="shared" si="178"/>
        <v/>
      </c>
      <c r="AE1461" s="11" t="str">
        <f t="array" ref="AE1461">IF(ISBLANK(D1461),"",IF(OR($H$2="y",$H$2="m"),IF(AA1461=AA1460,IF(OR(AB1461=$AB$4:$AB1460)=FALSE,AE1460&amp;C1461,AE1460),"("&amp;C1461)&amp;IF(AA1461=AA1462,IF(OR(AB1462=$AB$4:$AB1461)=FALSE,", ",""),") "),""))</f>
        <v/>
      </c>
      <c r="AF1461" s="11" t="str">
        <f t="shared" si="179"/>
        <v/>
      </c>
      <c r="AG1461" s="11" t="str">
        <f t="array" ref="AG1461">IF(ISBLANK(D1461),"",IF(OR($H$2="y",$H$2="m"),IF(AA1461=AA1460,IF(OR(AC1461=$AC$4:$AC1460)=FALSE,AG1460&amp;AF1461,AG1460),"("&amp;AF1461)&amp;IF(AA1461=AA1462,IF(OR(AC1462=$AC$4:$AC1461)=FALSE,", ",""),") "),""))</f>
        <v/>
      </c>
      <c r="AH1461" s="10" t="str">
        <f>IF((ISBLANK(D1461)),"",IF(D1461=D1460,AH1460,"")&amp;IF(B1460&lt;&gt;B1461,((IF(ISBLANK(E1461),$D$3&amp;"Non-type material: "&amp;$D$3,$D$3&amp;INDEX('type-categories'!$A$2:$B$100,MATCH(E1461,'type-categories'!$A$2:$A$100,0),2)&amp;$D$3))),"")&amp;(IF(K1461&lt;&gt;K1460,$C$2&amp;K1461&amp;$K$3&amp;$C$2&amp;" ",(IF(B1461&lt;&gt;B1460,$C$2&amp;K1461&amp;$K$3&amp;$C$2&amp;" ",""))))&amp;(IF(L1461="","",((IF(L1461&lt;&gt;L1460,$D$2&amp;L1461&amp;$L$3&amp;$D$2&amp;" ",IF(B1461&lt;&gt;B1460,$D$2&amp;L1461&amp;$L$3&amp;$D$2&amp;" ",""))))))&amp;(IF(M1461="","",((IF(M1461&lt;&gt;M1460,$E$2&amp;M1461&amp;$E$2&amp;","&amp;" ",IF(B1461&lt;&gt;B1460,$E$2&amp;M1461&amp;$E$2&amp;",",""))))))&amp;(IF(N1461="","",IF(N1461&lt;&gt;N1460,N1461&amp;", ",IF(B1461&lt;&gt;B1460,N1461&amp;", ",""))))&amp;(IF(ISBLANK(O1461),"",(IF(O1461&lt;&gt;O1460,O1461&amp;", ",IF(B1461&lt;&gt;B1460,O1461&amp;", ","")))))&amp;(IF(ISBLANK(P1461),"",(IF(P1461&lt;&gt;P1460,P1461&amp;", ",IF(B1461&lt;&gt;B1460,P1461&amp;", ",IF(Z1461&lt;&gt;Z1460,P1461&amp;", ",""))))))&amp;(IF(ISBLANK(Q1461),"",(IF(Q1461&lt;&gt;Q1460,Q1461&amp;", ",IF(B1461&lt;&gt;B1460,Q1461&amp;", ",IF(Z1461&lt;&gt;Z1460,Q1461&amp;", ",""))))))&amp;(IF(ISBLANK(R1461),"",(IF(R1461&lt;&gt;R1460,R1461&amp;"m, ",IF(B1461&lt;&gt;B1460,R1461&amp;"m, ",IF(Z1461&lt;&gt;Z1460,R1461&amp;"m, ",""))))))&amp;IF(ISBLANK(S1461),"",(IF(B1461&lt;&gt;B1460,S1461&amp;", ",IF(S1461&lt;&gt;S1460,IF((Z1461=Z1460),"same locality "&amp;S1461&amp;", ",S1461&amp;", "),""))))&amp;(IF(ISBLANK(T1461),"",(IF(T1461&lt;&gt;T1460,IF(ISBLANK(F$2),T1461&amp;", ",T1461&amp;" "&amp;F$2&amp;", "),(IF(B1461&lt;&gt;B1460,IF(ISBLANK(F$2),T1461&amp;", ",T1461&amp;" "&amp;F$2&amp;", "),(IF(Z1461&lt;&gt;Z1460,IF(ISBLANK(F$2),T1461&amp;", ",T1461&amp;" "&amp;F$2&amp;", "),IF((U1461&lt;&gt;U1460)*($G$2="Y"),"same collector, ","")))))))))&amp;(IF(ISBLANK(U1461),"",(IF(U1461&lt;&gt;U1460,U1461&amp;", ",(IF(B1461&lt;&gt;B1460,U1461&amp;", ",IF(Z1461&lt;&gt;Z1460,U1461&amp;", ",(IF(T1461&lt;&gt;T1460,IF((T1461&lt;&gt;T1460)*($G$2="Y"),"same date, ", ""),IF((T1461=T1460)*(U1461=U1460)*(S1461&lt;&gt;S1460)*($G$2="Y"),"same collector and date, ", ""))))))))))&amp;(IF(ISBLANK(V1461),"",V1461&amp;", "))&amp;IF((AA1461&lt;&gt;AA1462)*($H$2="y"),AD1461&amp;AE1461,IF((AA1461&lt;&gt;AA1462)*($H$2="m"),AD1461&amp;AG1461,IF(($H$2&lt;&gt;"m")*($H$2&lt;&gt;"Y"),(IF(F1461=0,"",F1461&amp;" "&amp;$F$4&amp;" "))&amp;(IF(G1461=0,"",G1461&amp;" "&amp;$G$4&amp;" "))&amp;(IF(H1461=0,"",H1461&amp;" "&amp;H$4&amp;" "))&amp;(IF(I1461=0,"",I1461&amp;" "&amp;$I$4&amp;" "))&amp;(IF(J1461=0,"",J1461&amp;" "&amp;$J$4&amp;" "))&amp;IF((ISBLANK(C1461)),"","("&amp;C1461&amp;")"),"")))&amp;IF((B1461=B1462)*(K1461=K1462)*(L1461=L1462)*(M1461=M1462),IF(($H$2&lt;&gt;"m")*($H$2&lt;&gt;"Y"), ", ", IF((ISNUMBER(FIND(")",AE1461))), ", ", "")),IF((B1461=B1462)*(K1461=K1462)*(L1461=L1462),"; ",". ")))</f>
        <v/>
      </c>
      <c r="AI1461" s="1"/>
    </row>
    <row r="1462" spans="1:35" x14ac:dyDescent="0.25">
      <c r="A1462" s="3" t="str">
        <f t="shared" si="180"/>
        <v/>
      </c>
      <c r="B1462" s="53" t="str">
        <f t="shared" si="184"/>
        <v/>
      </c>
      <c r="C1462" s="57"/>
      <c r="D1462" s="57"/>
      <c r="E1462" s="57"/>
      <c r="F1462" s="57"/>
      <c r="G1462" s="57"/>
      <c r="H1462" s="57"/>
      <c r="I1462" s="57"/>
      <c r="J1462" s="57"/>
      <c r="K1462" s="57"/>
      <c r="L1462" s="57"/>
      <c r="M1462" s="54"/>
      <c r="N1462" s="57"/>
      <c r="O1462" s="58"/>
      <c r="P1462" s="58"/>
      <c r="Q1462" s="58"/>
      <c r="R1462" s="58"/>
      <c r="S1462" s="54"/>
      <c r="T1462" s="57"/>
      <c r="U1462" s="57"/>
      <c r="V1462" s="57"/>
      <c r="W1462" s="57"/>
      <c r="X1462" s="147" t="str">
        <f>IF(ISBLANK(D1462),"",IF('order-admin-units'!$I$1&lt;&gt;"y", "", IF((K1462="")*(ISBLANK(D1462)=FALSE), 'order-admin-units'!$B$1+1, VLOOKUP(K1462, ordercountry, 2))))</f>
        <v/>
      </c>
      <c r="Y1462" s="147" t="str">
        <f>IF(ISBLANK(D1462),"",IF('order-admin-units'!$I$1&lt;&gt;"y", "", IF(L1462="", 'order-admin-units'!$B$2+1, VLOOKUP(K1462&amp;"@"&amp;L1462, orderadmin, 2))))</f>
        <v/>
      </c>
      <c r="Z1462" s="147" t="str">
        <f t="shared" si="181"/>
        <v/>
      </c>
      <c r="AA1462" s="147" t="str">
        <f t="shared" si="182"/>
        <v/>
      </c>
      <c r="AB1462" s="147" t="str">
        <f t="shared" si="183"/>
        <v/>
      </c>
      <c r="AC1462" s="147" t="str">
        <f t="shared" si="177"/>
        <v/>
      </c>
      <c r="AD1462" s="11" t="str">
        <f t="shared" si="178"/>
        <v/>
      </c>
      <c r="AE1462" s="11" t="str">
        <f t="array" ref="AE1462">IF(ISBLANK(D1462),"",IF(OR($H$2="y",$H$2="m"),IF(AA1462=AA1461,IF(OR(AB1462=$AB$4:$AB1461)=FALSE,AE1461&amp;C1462,AE1461),"("&amp;C1462)&amp;IF(AA1462=AA1463,IF(OR(AB1463=$AB$4:$AB1462)=FALSE,", ",""),") "),""))</f>
        <v/>
      </c>
      <c r="AF1462" s="11" t="str">
        <f t="shared" si="179"/>
        <v/>
      </c>
      <c r="AG1462" s="11" t="str">
        <f t="array" ref="AG1462">IF(ISBLANK(D1462),"",IF(OR($H$2="y",$H$2="m"),IF(AA1462=AA1461,IF(OR(AC1462=$AC$4:$AC1461)=FALSE,AG1461&amp;AF1462,AG1461),"("&amp;AF1462)&amp;IF(AA1462=AA1463,IF(OR(AC1463=$AC$4:$AC1462)=FALSE,", ",""),") "),""))</f>
        <v/>
      </c>
      <c r="AH1462" s="10" t="str">
        <f>IF((ISBLANK(D1462)),"",IF(D1462=D1461,AH1461,"")&amp;IF(B1461&lt;&gt;B1462,((IF(ISBLANK(E1462),$D$3&amp;"Non-type material: "&amp;$D$3,$D$3&amp;INDEX('type-categories'!$A$2:$B$100,MATCH(E1462,'type-categories'!$A$2:$A$100,0),2)&amp;$D$3))),"")&amp;(IF(K1462&lt;&gt;K1461,$C$2&amp;K1462&amp;$K$3&amp;$C$2&amp;" ",(IF(B1462&lt;&gt;B1461,$C$2&amp;K1462&amp;$K$3&amp;$C$2&amp;" ",""))))&amp;(IF(L1462="","",((IF(L1462&lt;&gt;L1461,$D$2&amp;L1462&amp;$L$3&amp;$D$2&amp;" ",IF(B1462&lt;&gt;B1461,$D$2&amp;L1462&amp;$L$3&amp;$D$2&amp;" ",""))))))&amp;(IF(M1462="","",((IF(M1462&lt;&gt;M1461,$E$2&amp;M1462&amp;$E$2&amp;","&amp;" ",IF(B1462&lt;&gt;B1461,$E$2&amp;M1462&amp;$E$2&amp;",",""))))))&amp;(IF(N1462="","",IF(N1462&lt;&gt;N1461,N1462&amp;", ",IF(B1462&lt;&gt;B1461,N1462&amp;", ",""))))&amp;(IF(ISBLANK(O1462),"",(IF(O1462&lt;&gt;O1461,O1462&amp;", ",IF(B1462&lt;&gt;B1461,O1462&amp;", ","")))))&amp;(IF(ISBLANK(P1462),"",(IF(P1462&lt;&gt;P1461,P1462&amp;", ",IF(B1462&lt;&gt;B1461,P1462&amp;", ",IF(Z1462&lt;&gt;Z1461,P1462&amp;", ",""))))))&amp;(IF(ISBLANK(Q1462),"",(IF(Q1462&lt;&gt;Q1461,Q1462&amp;", ",IF(B1462&lt;&gt;B1461,Q1462&amp;", ",IF(Z1462&lt;&gt;Z1461,Q1462&amp;", ",""))))))&amp;(IF(ISBLANK(R1462),"",(IF(R1462&lt;&gt;R1461,R1462&amp;"m, ",IF(B1462&lt;&gt;B1461,R1462&amp;"m, ",IF(Z1462&lt;&gt;Z1461,R1462&amp;"m, ",""))))))&amp;IF(ISBLANK(S1462),"",(IF(B1462&lt;&gt;B1461,S1462&amp;", ",IF(S1462&lt;&gt;S1461,IF((Z1462=Z1461),"same locality "&amp;S1462&amp;", ",S1462&amp;", "),""))))&amp;(IF(ISBLANK(T1462),"",(IF(T1462&lt;&gt;T1461,IF(ISBLANK(F$2),T1462&amp;", ",T1462&amp;" "&amp;F$2&amp;", "),(IF(B1462&lt;&gt;B1461,IF(ISBLANK(F$2),T1462&amp;", ",T1462&amp;" "&amp;F$2&amp;", "),(IF(Z1462&lt;&gt;Z1461,IF(ISBLANK(F$2),T1462&amp;", ",T1462&amp;" "&amp;F$2&amp;", "),IF((U1462&lt;&gt;U1461)*($G$2="Y"),"same collector, ","")))))))))&amp;(IF(ISBLANK(U1462),"",(IF(U1462&lt;&gt;U1461,U1462&amp;", ",(IF(B1462&lt;&gt;B1461,U1462&amp;", ",IF(Z1462&lt;&gt;Z1461,U1462&amp;", ",(IF(T1462&lt;&gt;T1461,IF((T1462&lt;&gt;T1461)*($G$2="Y"),"same date, ", ""),IF((T1462=T1461)*(U1462=U1461)*(S1462&lt;&gt;S1461)*($G$2="Y"),"same collector and date, ", ""))))))))))&amp;(IF(ISBLANK(V1462),"",V1462&amp;", "))&amp;IF((AA1462&lt;&gt;AA1463)*($H$2="y"),AD1462&amp;AE1462,IF((AA1462&lt;&gt;AA1463)*($H$2="m"),AD1462&amp;AG1462,IF(($H$2&lt;&gt;"m")*($H$2&lt;&gt;"Y"),(IF(F1462=0,"",F1462&amp;" "&amp;$F$4&amp;" "))&amp;(IF(G1462=0,"",G1462&amp;" "&amp;$G$4&amp;" "))&amp;(IF(H1462=0,"",H1462&amp;" "&amp;H$4&amp;" "))&amp;(IF(I1462=0,"",I1462&amp;" "&amp;$I$4&amp;" "))&amp;(IF(J1462=0,"",J1462&amp;" "&amp;$J$4&amp;" "))&amp;IF((ISBLANK(C1462)),"","("&amp;C1462&amp;")"),"")))&amp;IF((B1462=B1463)*(K1462=K1463)*(L1462=L1463)*(M1462=M1463),IF(($H$2&lt;&gt;"m")*($H$2&lt;&gt;"Y"), ", ", IF((ISNUMBER(FIND(")",AE1462))), ", ", "")),IF((B1462=B1463)*(K1462=K1463)*(L1462=L1463),"; ",". ")))</f>
        <v/>
      </c>
      <c r="AI1462" s="1"/>
    </row>
    <row r="1463" spans="1:35" x14ac:dyDescent="0.25">
      <c r="A1463" s="3" t="str">
        <f t="shared" si="180"/>
        <v/>
      </c>
      <c r="B1463" s="53" t="str">
        <f t="shared" si="184"/>
        <v/>
      </c>
      <c r="C1463" s="57"/>
      <c r="D1463" s="57"/>
      <c r="E1463" s="57"/>
      <c r="F1463" s="57"/>
      <c r="G1463" s="57"/>
      <c r="H1463" s="57"/>
      <c r="I1463" s="57"/>
      <c r="J1463" s="57"/>
      <c r="K1463" s="57"/>
      <c r="L1463" s="57"/>
      <c r="M1463" s="54"/>
      <c r="N1463" s="57"/>
      <c r="O1463" s="58"/>
      <c r="P1463" s="58"/>
      <c r="Q1463" s="58"/>
      <c r="R1463" s="58"/>
      <c r="S1463" s="54"/>
      <c r="T1463" s="57"/>
      <c r="U1463" s="57"/>
      <c r="V1463" s="57"/>
      <c r="W1463" s="57"/>
      <c r="X1463" s="147" t="str">
        <f>IF(ISBLANK(D1463),"",IF('order-admin-units'!$I$1&lt;&gt;"y", "", IF((K1463="")*(ISBLANK(D1463)=FALSE), 'order-admin-units'!$B$1+1, VLOOKUP(K1463, ordercountry, 2))))</f>
        <v/>
      </c>
      <c r="Y1463" s="147" t="str">
        <f>IF(ISBLANK(D1463),"",IF('order-admin-units'!$I$1&lt;&gt;"y", "", IF(L1463="", 'order-admin-units'!$B$2+1, VLOOKUP(K1463&amp;"@"&amp;L1463, orderadmin, 2))))</f>
        <v/>
      </c>
      <c r="Z1463" s="147" t="str">
        <f t="shared" si="181"/>
        <v/>
      </c>
      <c r="AA1463" s="147" t="str">
        <f t="shared" si="182"/>
        <v/>
      </c>
      <c r="AB1463" s="147" t="str">
        <f t="shared" si="183"/>
        <v/>
      </c>
      <c r="AC1463" s="147" t="str">
        <f t="shared" si="177"/>
        <v/>
      </c>
      <c r="AD1463" s="11" t="str">
        <f t="shared" si="178"/>
        <v/>
      </c>
      <c r="AE1463" s="11" t="str">
        <f t="array" ref="AE1463">IF(ISBLANK(D1463),"",IF(OR($H$2="y",$H$2="m"),IF(AA1463=AA1462,IF(OR(AB1463=$AB$4:$AB1462)=FALSE,AE1462&amp;C1463,AE1462),"("&amp;C1463)&amp;IF(AA1463=AA1464,IF(OR(AB1464=$AB$4:$AB1463)=FALSE,", ",""),") "),""))</f>
        <v/>
      </c>
      <c r="AF1463" s="11" t="str">
        <f t="shared" si="179"/>
        <v/>
      </c>
      <c r="AG1463" s="11" t="str">
        <f t="array" ref="AG1463">IF(ISBLANK(D1463),"",IF(OR($H$2="y",$H$2="m"),IF(AA1463=AA1462,IF(OR(AC1463=$AC$4:$AC1462)=FALSE,AG1462&amp;AF1463,AG1462),"("&amp;AF1463)&amp;IF(AA1463=AA1464,IF(OR(AC1464=$AC$4:$AC1463)=FALSE,", ",""),") "),""))</f>
        <v/>
      </c>
      <c r="AH1463" s="10" t="str">
        <f>IF((ISBLANK(D1463)),"",IF(D1463=D1462,AH1462,"")&amp;IF(B1462&lt;&gt;B1463,((IF(ISBLANK(E1463),$D$3&amp;"Non-type material: "&amp;$D$3,$D$3&amp;INDEX('type-categories'!$A$2:$B$100,MATCH(E1463,'type-categories'!$A$2:$A$100,0),2)&amp;$D$3))),"")&amp;(IF(K1463&lt;&gt;K1462,$C$2&amp;K1463&amp;$K$3&amp;$C$2&amp;" ",(IF(B1463&lt;&gt;B1462,$C$2&amp;K1463&amp;$K$3&amp;$C$2&amp;" ",""))))&amp;(IF(L1463="","",((IF(L1463&lt;&gt;L1462,$D$2&amp;L1463&amp;$L$3&amp;$D$2&amp;" ",IF(B1463&lt;&gt;B1462,$D$2&amp;L1463&amp;$L$3&amp;$D$2&amp;" ",""))))))&amp;(IF(M1463="","",((IF(M1463&lt;&gt;M1462,$E$2&amp;M1463&amp;$E$2&amp;","&amp;" ",IF(B1463&lt;&gt;B1462,$E$2&amp;M1463&amp;$E$2&amp;",",""))))))&amp;(IF(N1463="","",IF(N1463&lt;&gt;N1462,N1463&amp;", ",IF(B1463&lt;&gt;B1462,N1463&amp;", ",""))))&amp;(IF(ISBLANK(O1463),"",(IF(O1463&lt;&gt;O1462,O1463&amp;", ",IF(B1463&lt;&gt;B1462,O1463&amp;", ","")))))&amp;(IF(ISBLANK(P1463),"",(IF(P1463&lt;&gt;P1462,P1463&amp;", ",IF(B1463&lt;&gt;B1462,P1463&amp;", ",IF(Z1463&lt;&gt;Z1462,P1463&amp;", ",""))))))&amp;(IF(ISBLANK(Q1463),"",(IF(Q1463&lt;&gt;Q1462,Q1463&amp;", ",IF(B1463&lt;&gt;B1462,Q1463&amp;", ",IF(Z1463&lt;&gt;Z1462,Q1463&amp;", ",""))))))&amp;(IF(ISBLANK(R1463),"",(IF(R1463&lt;&gt;R1462,R1463&amp;"m, ",IF(B1463&lt;&gt;B1462,R1463&amp;"m, ",IF(Z1463&lt;&gt;Z1462,R1463&amp;"m, ",""))))))&amp;IF(ISBLANK(S1463),"",(IF(B1463&lt;&gt;B1462,S1463&amp;", ",IF(S1463&lt;&gt;S1462,IF((Z1463=Z1462),"same locality "&amp;S1463&amp;", ",S1463&amp;", "),""))))&amp;(IF(ISBLANK(T1463),"",(IF(T1463&lt;&gt;T1462,IF(ISBLANK(F$2),T1463&amp;", ",T1463&amp;" "&amp;F$2&amp;", "),(IF(B1463&lt;&gt;B1462,IF(ISBLANK(F$2),T1463&amp;", ",T1463&amp;" "&amp;F$2&amp;", "),(IF(Z1463&lt;&gt;Z1462,IF(ISBLANK(F$2),T1463&amp;", ",T1463&amp;" "&amp;F$2&amp;", "),IF((U1463&lt;&gt;U1462)*($G$2="Y"),"same collector, ","")))))))))&amp;(IF(ISBLANK(U1463),"",(IF(U1463&lt;&gt;U1462,U1463&amp;", ",(IF(B1463&lt;&gt;B1462,U1463&amp;", ",IF(Z1463&lt;&gt;Z1462,U1463&amp;", ",(IF(T1463&lt;&gt;T1462,IF((T1463&lt;&gt;T1462)*($G$2="Y"),"same date, ", ""),IF((T1463=T1462)*(U1463=U1462)*(S1463&lt;&gt;S1462)*($G$2="Y"),"same collector and date, ", ""))))))))))&amp;(IF(ISBLANK(V1463),"",V1463&amp;", "))&amp;IF((AA1463&lt;&gt;AA1464)*($H$2="y"),AD1463&amp;AE1463,IF((AA1463&lt;&gt;AA1464)*($H$2="m"),AD1463&amp;AG1463,IF(($H$2&lt;&gt;"m")*($H$2&lt;&gt;"Y"),(IF(F1463=0,"",F1463&amp;" "&amp;$F$4&amp;" "))&amp;(IF(G1463=0,"",G1463&amp;" "&amp;$G$4&amp;" "))&amp;(IF(H1463=0,"",H1463&amp;" "&amp;H$4&amp;" "))&amp;(IF(I1463=0,"",I1463&amp;" "&amp;$I$4&amp;" "))&amp;(IF(J1463=0,"",J1463&amp;" "&amp;$J$4&amp;" "))&amp;IF((ISBLANK(C1463)),"","("&amp;C1463&amp;")"),"")))&amp;IF((B1463=B1464)*(K1463=K1464)*(L1463=L1464)*(M1463=M1464),IF(($H$2&lt;&gt;"m")*($H$2&lt;&gt;"Y"), ", ", IF((ISNUMBER(FIND(")",AE1463))), ", ", "")),IF((B1463=B1464)*(K1463=K1464)*(L1463=L1464),"; ",". ")))</f>
        <v/>
      </c>
      <c r="AI1463" s="1"/>
    </row>
    <row r="1464" spans="1:35" x14ac:dyDescent="0.25">
      <c r="A1464" s="3" t="str">
        <f t="shared" si="180"/>
        <v/>
      </c>
      <c r="B1464" s="53" t="str">
        <f t="shared" si="184"/>
        <v/>
      </c>
      <c r="C1464" s="57"/>
      <c r="D1464" s="57"/>
      <c r="E1464" s="57"/>
      <c r="F1464" s="57"/>
      <c r="G1464" s="57"/>
      <c r="H1464" s="57"/>
      <c r="I1464" s="57"/>
      <c r="J1464" s="57"/>
      <c r="K1464" s="57"/>
      <c r="L1464" s="57"/>
      <c r="M1464" s="54"/>
      <c r="N1464" s="57"/>
      <c r="O1464" s="58"/>
      <c r="P1464" s="58"/>
      <c r="Q1464" s="58"/>
      <c r="R1464" s="58"/>
      <c r="S1464" s="54"/>
      <c r="T1464" s="57"/>
      <c r="U1464" s="57"/>
      <c r="V1464" s="57"/>
      <c r="W1464" s="57"/>
      <c r="X1464" s="147" t="str">
        <f>IF(ISBLANK(D1464),"",IF('order-admin-units'!$I$1&lt;&gt;"y", "", IF((K1464="")*(ISBLANK(D1464)=FALSE), 'order-admin-units'!$B$1+1, VLOOKUP(K1464, ordercountry, 2))))</f>
        <v/>
      </c>
      <c r="Y1464" s="147" t="str">
        <f>IF(ISBLANK(D1464),"",IF('order-admin-units'!$I$1&lt;&gt;"y", "", IF(L1464="", 'order-admin-units'!$B$2+1, VLOOKUP(K1464&amp;"@"&amp;L1464, orderadmin, 2))))</f>
        <v/>
      </c>
      <c r="Z1464" s="147" t="str">
        <f t="shared" si="181"/>
        <v/>
      </c>
      <c r="AA1464" s="147" t="str">
        <f t="shared" si="182"/>
        <v/>
      </c>
      <c r="AB1464" s="147" t="str">
        <f t="shared" si="183"/>
        <v/>
      </c>
      <c r="AC1464" s="147" t="str">
        <f t="shared" si="177"/>
        <v/>
      </c>
      <c r="AD1464" s="11" t="str">
        <f t="shared" si="178"/>
        <v/>
      </c>
      <c r="AE1464" s="11" t="str">
        <f t="array" ref="AE1464">IF(ISBLANK(D1464),"",IF(OR($H$2="y",$H$2="m"),IF(AA1464=AA1463,IF(OR(AB1464=$AB$4:$AB1463)=FALSE,AE1463&amp;C1464,AE1463),"("&amp;C1464)&amp;IF(AA1464=AA1465,IF(OR(AB1465=$AB$4:$AB1464)=FALSE,", ",""),") "),""))</f>
        <v/>
      </c>
      <c r="AF1464" s="11" t="str">
        <f t="shared" si="179"/>
        <v/>
      </c>
      <c r="AG1464" s="11" t="str">
        <f t="array" ref="AG1464">IF(ISBLANK(D1464),"",IF(OR($H$2="y",$H$2="m"),IF(AA1464=AA1463,IF(OR(AC1464=$AC$4:$AC1463)=FALSE,AG1463&amp;AF1464,AG1463),"("&amp;AF1464)&amp;IF(AA1464=AA1465,IF(OR(AC1465=$AC$4:$AC1464)=FALSE,", ",""),") "),""))</f>
        <v/>
      </c>
      <c r="AH1464" s="10" t="str">
        <f>IF((ISBLANK(D1464)),"",IF(D1464=D1463,AH1463,"")&amp;IF(B1463&lt;&gt;B1464,((IF(ISBLANK(E1464),$D$3&amp;"Non-type material: "&amp;$D$3,$D$3&amp;INDEX('type-categories'!$A$2:$B$100,MATCH(E1464,'type-categories'!$A$2:$A$100,0),2)&amp;$D$3))),"")&amp;(IF(K1464&lt;&gt;K1463,$C$2&amp;K1464&amp;$K$3&amp;$C$2&amp;" ",(IF(B1464&lt;&gt;B1463,$C$2&amp;K1464&amp;$K$3&amp;$C$2&amp;" ",""))))&amp;(IF(L1464="","",((IF(L1464&lt;&gt;L1463,$D$2&amp;L1464&amp;$L$3&amp;$D$2&amp;" ",IF(B1464&lt;&gt;B1463,$D$2&amp;L1464&amp;$L$3&amp;$D$2&amp;" ",""))))))&amp;(IF(M1464="","",((IF(M1464&lt;&gt;M1463,$E$2&amp;M1464&amp;$E$2&amp;","&amp;" ",IF(B1464&lt;&gt;B1463,$E$2&amp;M1464&amp;$E$2&amp;",",""))))))&amp;(IF(N1464="","",IF(N1464&lt;&gt;N1463,N1464&amp;", ",IF(B1464&lt;&gt;B1463,N1464&amp;", ",""))))&amp;(IF(ISBLANK(O1464),"",(IF(O1464&lt;&gt;O1463,O1464&amp;", ",IF(B1464&lt;&gt;B1463,O1464&amp;", ","")))))&amp;(IF(ISBLANK(P1464),"",(IF(P1464&lt;&gt;P1463,P1464&amp;", ",IF(B1464&lt;&gt;B1463,P1464&amp;", ",IF(Z1464&lt;&gt;Z1463,P1464&amp;", ",""))))))&amp;(IF(ISBLANK(Q1464),"",(IF(Q1464&lt;&gt;Q1463,Q1464&amp;", ",IF(B1464&lt;&gt;B1463,Q1464&amp;", ",IF(Z1464&lt;&gt;Z1463,Q1464&amp;", ",""))))))&amp;(IF(ISBLANK(R1464),"",(IF(R1464&lt;&gt;R1463,R1464&amp;"m, ",IF(B1464&lt;&gt;B1463,R1464&amp;"m, ",IF(Z1464&lt;&gt;Z1463,R1464&amp;"m, ",""))))))&amp;IF(ISBLANK(S1464),"",(IF(B1464&lt;&gt;B1463,S1464&amp;", ",IF(S1464&lt;&gt;S1463,IF((Z1464=Z1463),"same locality "&amp;S1464&amp;", ",S1464&amp;", "),""))))&amp;(IF(ISBLANK(T1464),"",(IF(T1464&lt;&gt;T1463,IF(ISBLANK(F$2),T1464&amp;", ",T1464&amp;" "&amp;F$2&amp;", "),(IF(B1464&lt;&gt;B1463,IF(ISBLANK(F$2),T1464&amp;", ",T1464&amp;" "&amp;F$2&amp;", "),(IF(Z1464&lt;&gt;Z1463,IF(ISBLANK(F$2),T1464&amp;", ",T1464&amp;" "&amp;F$2&amp;", "),IF((U1464&lt;&gt;U1463)*($G$2="Y"),"same collector, ","")))))))))&amp;(IF(ISBLANK(U1464),"",(IF(U1464&lt;&gt;U1463,U1464&amp;", ",(IF(B1464&lt;&gt;B1463,U1464&amp;", ",IF(Z1464&lt;&gt;Z1463,U1464&amp;", ",(IF(T1464&lt;&gt;T1463,IF((T1464&lt;&gt;T1463)*($G$2="Y"),"same date, ", ""),IF((T1464=T1463)*(U1464=U1463)*(S1464&lt;&gt;S1463)*($G$2="Y"),"same collector and date, ", ""))))))))))&amp;(IF(ISBLANK(V1464),"",V1464&amp;", "))&amp;IF((AA1464&lt;&gt;AA1465)*($H$2="y"),AD1464&amp;AE1464,IF((AA1464&lt;&gt;AA1465)*($H$2="m"),AD1464&amp;AG1464,IF(($H$2&lt;&gt;"m")*($H$2&lt;&gt;"Y"),(IF(F1464=0,"",F1464&amp;" "&amp;$F$4&amp;" "))&amp;(IF(G1464=0,"",G1464&amp;" "&amp;$G$4&amp;" "))&amp;(IF(H1464=0,"",H1464&amp;" "&amp;H$4&amp;" "))&amp;(IF(I1464=0,"",I1464&amp;" "&amp;$I$4&amp;" "))&amp;(IF(J1464=0,"",J1464&amp;" "&amp;$J$4&amp;" "))&amp;IF((ISBLANK(C1464)),"","("&amp;C1464&amp;")"),"")))&amp;IF((B1464=B1465)*(K1464=K1465)*(L1464=L1465)*(M1464=M1465),IF(($H$2&lt;&gt;"m")*($H$2&lt;&gt;"Y"), ", ", IF((ISNUMBER(FIND(")",AE1464))), ", ", "")),IF((B1464=B1465)*(K1464=K1465)*(L1464=L1465),"; ",". ")))</f>
        <v/>
      </c>
      <c r="AI1464" s="1"/>
    </row>
    <row r="1465" spans="1:35" x14ac:dyDescent="0.25">
      <c r="A1465" s="3" t="str">
        <f t="shared" si="180"/>
        <v/>
      </c>
      <c r="B1465" s="53" t="str">
        <f t="shared" si="184"/>
        <v/>
      </c>
      <c r="C1465" s="57"/>
      <c r="D1465" s="57"/>
      <c r="E1465" s="57"/>
      <c r="F1465" s="57"/>
      <c r="G1465" s="57"/>
      <c r="H1465" s="57"/>
      <c r="I1465" s="57"/>
      <c r="J1465" s="57"/>
      <c r="K1465" s="57"/>
      <c r="L1465" s="57"/>
      <c r="M1465" s="54"/>
      <c r="N1465" s="57"/>
      <c r="O1465" s="58"/>
      <c r="P1465" s="58"/>
      <c r="Q1465" s="58"/>
      <c r="R1465" s="58"/>
      <c r="S1465" s="54"/>
      <c r="T1465" s="57"/>
      <c r="U1465" s="57"/>
      <c r="V1465" s="57"/>
      <c r="W1465" s="57"/>
      <c r="X1465" s="147" t="str">
        <f>IF(ISBLANK(D1465),"",IF('order-admin-units'!$I$1&lt;&gt;"y", "", IF((K1465="")*(ISBLANK(D1465)=FALSE), 'order-admin-units'!$B$1+1, VLOOKUP(K1465, ordercountry, 2))))</f>
        <v/>
      </c>
      <c r="Y1465" s="147" t="str">
        <f>IF(ISBLANK(D1465),"",IF('order-admin-units'!$I$1&lt;&gt;"y", "", IF(L1465="", 'order-admin-units'!$B$2+1, VLOOKUP(K1465&amp;"@"&amp;L1465, orderadmin, 2))))</f>
        <v/>
      </c>
      <c r="Z1465" s="147" t="str">
        <f t="shared" si="181"/>
        <v/>
      </c>
      <c r="AA1465" s="147" t="str">
        <f t="shared" si="182"/>
        <v/>
      </c>
      <c r="AB1465" s="147" t="str">
        <f t="shared" si="183"/>
        <v/>
      </c>
      <c r="AC1465" s="147" t="str">
        <f t="shared" si="177"/>
        <v/>
      </c>
      <c r="AD1465" s="11" t="str">
        <f t="shared" si="178"/>
        <v/>
      </c>
      <c r="AE1465" s="11" t="str">
        <f t="array" ref="AE1465">IF(ISBLANK(D1465),"",IF(OR($H$2="y",$H$2="m"),IF(AA1465=AA1464,IF(OR(AB1465=$AB$4:$AB1464)=FALSE,AE1464&amp;C1465,AE1464),"("&amp;C1465)&amp;IF(AA1465=AA1466,IF(OR(AB1466=$AB$4:$AB1465)=FALSE,", ",""),") "),""))</f>
        <v/>
      </c>
      <c r="AF1465" s="11" t="str">
        <f t="shared" si="179"/>
        <v/>
      </c>
      <c r="AG1465" s="11" t="str">
        <f t="array" ref="AG1465">IF(ISBLANK(D1465),"",IF(OR($H$2="y",$H$2="m"),IF(AA1465=AA1464,IF(OR(AC1465=$AC$4:$AC1464)=FALSE,AG1464&amp;AF1465,AG1464),"("&amp;AF1465)&amp;IF(AA1465=AA1466,IF(OR(AC1466=$AC$4:$AC1465)=FALSE,", ",""),") "),""))</f>
        <v/>
      </c>
      <c r="AH1465" s="10" t="str">
        <f>IF((ISBLANK(D1465)),"",IF(D1465=D1464,AH1464,"")&amp;IF(B1464&lt;&gt;B1465,((IF(ISBLANK(E1465),$D$3&amp;"Non-type material: "&amp;$D$3,$D$3&amp;INDEX('type-categories'!$A$2:$B$100,MATCH(E1465,'type-categories'!$A$2:$A$100,0),2)&amp;$D$3))),"")&amp;(IF(K1465&lt;&gt;K1464,$C$2&amp;K1465&amp;$K$3&amp;$C$2&amp;" ",(IF(B1465&lt;&gt;B1464,$C$2&amp;K1465&amp;$K$3&amp;$C$2&amp;" ",""))))&amp;(IF(L1465="","",((IF(L1465&lt;&gt;L1464,$D$2&amp;L1465&amp;$L$3&amp;$D$2&amp;" ",IF(B1465&lt;&gt;B1464,$D$2&amp;L1465&amp;$L$3&amp;$D$2&amp;" ",""))))))&amp;(IF(M1465="","",((IF(M1465&lt;&gt;M1464,$E$2&amp;M1465&amp;$E$2&amp;","&amp;" ",IF(B1465&lt;&gt;B1464,$E$2&amp;M1465&amp;$E$2&amp;",",""))))))&amp;(IF(N1465="","",IF(N1465&lt;&gt;N1464,N1465&amp;", ",IF(B1465&lt;&gt;B1464,N1465&amp;", ",""))))&amp;(IF(ISBLANK(O1465),"",(IF(O1465&lt;&gt;O1464,O1465&amp;", ",IF(B1465&lt;&gt;B1464,O1465&amp;", ","")))))&amp;(IF(ISBLANK(P1465),"",(IF(P1465&lt;&gt;P1464,P1465&amp;", ",IF(B1465&lt;&gt;B1464,P1465&amp;", ",IF(Z1465&lt;&gt;Z1464,P1465&amp;", ",""))))))&amp;(IF(ISBLANK(Q1465),"",(IF(Q1465&lt;&gt;Q1464,Q1465&amp;", ",IF(B1465&lt;&gt;B1464,Q1465&amp;", ",IF(Z1465&lt;&gt;Z1464,Q1465&amp;", ",""))))))&amp;(IF(ISBLANK(R1465),"",(IF(R1465&lt;&gt;R1464,R1465&amp;"m, ",IF(B1465&lt;&gt;B1464,R1465&amp;"m, ",IF(Z1465&lt;&gt;Z1464,R1465&amp;"m, ",""))))))&amp;IF(ISBLANK(S1465),"",(IF(B1465&lt;&gt;B1464,S1465&amp;", ",IF(S1465&lt;&gt;S1464,IF((Z1465=Z1464),"same locality "&amp;S1465&amp;", ",S1465&amp;", "),""))))&amp;(IF(ISBLANK(T1465),"",(IF(T1465&lt;&gt;T1464,IF(ISBLANK(F$2),T1465&amp;", ",T1465&amp;" "&amp;F$2&amp;", "),(IF(B1465&lt;&gt;B1464,IF(ISBLANK(F$2),T1465&amp;", ",T1465&amp;" "&amp;F$2&amp;", "),(IF(Z1465&lt;&gt;Z1464,IF(ISBLANK(F$2),T1465&amp;", ",T1465&amp;" "&amp;F$2&amp;", "),IF((U1465&lt;&gt;U1464)*($G$2="Y"),"same collector, ","")))))))))&amp;(IF(ISBLANK(U1465),"",(IF(U1465&lt;&gt;U1464,U1465&amp;", ",(IF(B1465&lt;&gt;B1464,U1465&amp;", ",IF(Z1465&lt;&gt;Z1464,U1465&amp;", ",(IF(T1465&lt;&gt;T1464,IF((T1465&lt;&gt;T1464)*($G$2="Y"),"same date, ", ""),IF((T1465=T1464)*(U1465=U1464)*(S1465&lt;&gt;S1464)*($G$2="Y"),"same collector and date, ", ""))))))))))&amp;(IF(ISBLANK(V1465),"",V1465&amp;", "))&amp;IF((AA1465&lt;&gt;AA1466)*($H$2="y"),AD1465&amp;AE1465,IF((AA1465&lt;&gt;AA1466)*($H$2="m"),AD1465&amp;AG1465,IF(($H$2&lt;&gt;"m")*($H$2&lt;&gt;"Y"),(IF(F1465=0,"",F1465&amp;" "&amp;$F$4&amp;" "))&amp;(IF(G1465=0,"",G1465&amp;" "&amp;$G$4&amp;" "))&amp;(IF(H1465=0,"",H1465&amp;" "&amp;H$4&amp;" "))&amp;(IF(I1465=0,"",I1465&amp;" "&amp;$I$4&amp;" "))&amp;(IF(J1465=0,"",J1465&amp;" "&amp;$J$4&amp;" "))&amp;IF((ISBLANK(C1465)),"","("&amp;C1465&amp;")"),"")))&amp;IF((B1465=B1466)*(K1465=K1466)*(L1465=L1466)*(M1465=M1466),IF(($H$2&lt;&gt;"m")*($H$2&lt;&gt;"Y"), ", ", IF((ISNUMBER(FIND(")",AE1465))), ", ", "")),IF((B1465=B1466)*(K1465=K1466)*(L1465=L1466),"; ",". ")))</f>
        <v/>
      </c>
      <c r="AI1465" s="1"/>
    </row>
    <row r="1466" spans="1:35" x14ac:dyDescent="0.25">
      <c r="A1466" s="3" t="str">
        <f t="shared" si="180"/>
        <v/>
      </c>
      <c r="B1466" s="53" t="str">
        <f t="shared" si="184"/>
        <v/>
      </c>
      <c r="C1466" s="57"/>
      <c r="D1466" s="57"/>
      <c r="E1466" s="57"/>
      <c r="F1466" s="57"/>
      <c r="G1466" s="57"/>
      <c r="H1466" s="57"/>
      <c r="I1466" s="57"/>
      <c r="J1466" s="57"/>
      <c r="K1466" s="57"/>
      <c r="L1466" s="57"/>
      <c r="M1466" s="54"/>
      <c r="N1466" s="57"/>
      <c r="O1466" s="58"/>
      <c r="P1466" s="58"/>
      <c r="Q1466" s="58"/>
      <c r="R1466" s="58"/>
      <c r="S1466" s="54"/>
      <c r="T1466" s="57"/>
      <c r="U1466" s="57"/>
      <c r="V1466" s="57"/>
      <c r="W1466" s="57"/>
      <c r="X1466" s="147" t="str">
        <f>IF(ISBLANK(D1466),"",IF('order-admin-units'!$I$1&lt;&gt;"y", "", IF((K1466="")*(ISBLANK(D1466)=FALSE), 'order-admin-units'!$B$1+1, VLOOKUP(K1466, ordercountry, 2))))</f>
        <v/>
      </c>
      <c r="Y1466" s="147" t="str">
        <f>IF(ISBLANK(D1466),"",IF('order-admin-units'!$I$1&lt;&gt;"y", "", IF(L1466="", 'order-admin-units'!$B$2+1, VLOOKUP(K1466&amp;"@"&amp;L1466, orderadmin, 2))))</f>
        <v/>
      </c>
      <c r="Z1466" s="147" t="str">
        <f t="shared" si="181"/>
        <v/>
      </c>
      <c r="AA1466" s="147" t="str">
        <f t="shared" si="182"/>
        <v/>
      </c>
      <c r="AB1466" s="147" t="str">
        <f t="shared" si="183"/>
        <v/>
      </c>
      <c r="AC1466" s="147" t="str">
        <f t="shared" si="177"/>
        <v/>
      </c>
      <c r="AD1466" s="11" t="str">
        <f t="shared" si="178"/>
        <v/>
      </c>
      <c r="AE1466" s="11" t="str">
        <f t="array" ref="AE1466">IF(ISBLANK(D1466),"",IF(OR($H$2="y",$H$2="m"),IF(AA1466=AA1465,IF(OR(AB1466=$AB$4:$AB1465)=FALSE,AE1465&amp;C1466,AE1465),"("&amp;C1466)&amp;IF(AA1466=AA1467,IF(OR(AB1467=$AB$4:$AB1466)=FALSE,", ",""),") "),""))</f>
        <v/>
      </c>
      <c r="AF1466" s="11" t="str">
        <f t="shared" si="179"/>
        <v/>
      </c>
      <c r="AG1466" s="11" t="str">
        <f t="array" ref="AG1466">IF(ISBLANK(D1466),"",IF(OR($H$2="y",$H$2="m"),IF(AA1466=AA1465,IF(OR(AC1466=$AC$4:$AC1465)=FALSE,AG1465&amp;AF1466,AG1465),"("&amp;AF1466)&amp;IF(AA1466=AA1467,IF(OR(AC1467=$AC$4:$AC1466)=FALSE,", ",""),") "),""))</f>
        <v/>
      </c>
      <c r="AH1466" s="10" t="str">
        <f>IF((ISBLANK(D1466)),"",IF(D1466=D1465,AH1465,"")&amp;IF(B1465&lt;&gt;B1466,((IF(ISBLANK(E1466),$D$3&amp;"Non-type material: "&amp;$D$3,$D$3&amp;INDEX('type-categories'!$A$2:$B$100,MATCH(E1466,'type-categories'!$A$2:$A$100,0),2)&amp;$D$3))),"")&amp;(IF(K1466&lt;&gt;K1465,$C$2&amp;K1466&amp;$K$3&amp;$C$2&amp;" ",(IF(B1466&lt;&gt;B1465,$C$2&amp;K1466&amp;$K$3&amp;$C$2&amp;" ",""))))&amp;(IF(L1466="","",((IF(L1466&lt;&gt;L1465,$D$2&amp;L1466&amp;$L$3&amp;$D$2&amp;" ",IF(B1466&lt;&gt;B1465,$D$2&amp;L1466&amp;$L$3&amp;$D$2&amp;" ",""))))))&amp;(IF(M1466="","",((IF(M1466&lt;&gt;M1465,$E$2&amp;M1466&amp;$E$2&amp;","&amp;" ",IF(B1466&lt;&gt;B1465,$E$2&amp;M1466&amp;$E$2&amp;",",""))))))&amp;(IF(N1466="","",IF(N1466&lt;&gt;N1465,N1466&amp;", ",IF(B1466&lt;&gt;B1465,N1466&amp;", ",""))))&amp;(IF(ISBLANK(O1466),"",(IF(O1466&lt;&gt;O1465,O1466&amp;", ",IF(B1466&lt;&gt;B1465,O1466&amp;", ","")))))&amp;(IF(ISBLANK(P1466),"",(IF(P1466&lt;&gt;P1465,P1466&amp;", ",IF(B1466&lt;&gt;B1465,P1466&amp;", ",IF(Z1466&lt;&gt;Z1465,P1466&amp;", ",""))))))&amp;(IF(ISBLANK(Q1466),"",(IF(Q1466&lt;&gt;Q1465,Q1466&amp;", ",IF(B1466&lt;&gt;B1465,Q1466&amp;", ",IF(Z1466&lt;&gt;Z1465,Q1466&amp;", ",""))))))&amp;(IF(ISBLANK(R1466),"",(IF(R1466&lt;&gt;R1465,R1466&amp;"m, ",IF(B1466&lt;&gt;B1465,R1466&amp;"m, ",IF(Z1466&lt;&gt;Z1465,R1466&amp;"m, ",""))))))&amp;IF(ISBLANK(S1466),"",(IF(B1466&lt;&gt;B1465,S1466&amp;", ",IF(S1466&lt;&gt;S1465,IF((Z1466=Z1465),"same locality "&amp;S1466&amp;", ",S1466&amp;", "),""))))&amp;(IF(ISBLANK(T1466),"",(IF(T1466&lt;&gt;T1465,IF(ISBLANK(F$2),T1466&amp;", ",T1466&amp;" "&amp;F$2&amp;", "),(IF(B1466&lt;&gt;B1465,IF(ISBLANK(F$2),T1466&amp;", ",T1466&amp;" "&amp;F$2&amp;", "),(IF(Z1466&lt;&gt;Z1465,IF(ISBLANK(F$2),T1466&amp;", ",T1466&amp;" "&amp;F$2&amp;", "),IF((U1466&lt;&gt;U1465)*($G$2="Y"),"same collector, ","")))))))))&amp;(IF(ISBLANK(U1466),"",(IF(U1466&lt;&gt;U1465,U1466&amp;", ",(IF(B1466&lt;&gt;B1465,U1466&amp;", ",IF(Z1466&lt;&gt;Z1465,U1466&amp;", ",(IF(T1466&lt;&gt;T1465,IF((T1466&lt;&gt;T1465)*($G$2="Y"),"same date, ", ""),IF((T1466=T1465)*(U1466=U1465)*(S1466&lt;&gt;S1465)*($G$2="Y"),"same collector and date, ", ""))))))))))&amp;(IF(ISBLANK(V1466),"",V1466&amp;", "))&amp;IF((AA1466&lt;&gt;AA1467)*($H$2="y"),AD1466&amp;AE1466,IF((AA1466&lt;&gt;AA1467)*($H$2="m"),AD1466&amp;AG1466,IF(($H$2&lt;&gt;"m")*($H$2&lt;&gt;"Y"),(IF(F1466=0,"",F1466&amp;" "&amp;$F$4&amp;" "))&amp;(IF(G1466=0,"",G1466&amp;" "&amp;$G$4&amp;" "))&amp;(IF(H1466=0,"",H1466&amp;" "&amp;H$4&amp;" "))&amp;(IF(I1466=0,"",I1466&amp;" "&amp;$I$4&amp;" "))&amp;(IF(J1466=0,"",J1466&amp;" "&amp;$J$4&amp;" "))&amp;IF((ISBLANK(C1466)),"","("&amp;C1466&amp;")"),"")))&amp;IF((B1466=B1467)*(K1466=K1467)*(L1466=L1467)*(M1466=M1467),IF(($H$2&lt;&gt;"m")*($H$2&lt;&gt;"Y"), ", ", IF((ISNUMBER(FIND(")",AE1466))), ", ", "")),IF((B1466=B1467)*(K1466=K1467)*(L1466=L1467),"; ",". ")))</f>
        <v/>
      </c>
      <c r="AI1466" s="1"/>
    </row>
    <row r="1467" spans="1:35" x14ac:dyDescent="0.25">
      <c r="A1467" s="3" t="str">
        <f t="shared" si="180"/>
        <v/>
      </c>
      <c r="B1467" s="53" t="str">
        <f t="shared" si="184"/>
        <v/>
      </c>
      <c r="C1467" s="57"/>
      <c r="D1467" s="57"/>
      <c r="E1467" s="57"/>
      <c r="F1467" s="57"/>
      <c r="G1467" s="57"/>
      <c r="H1467" s="57"/>
      <c r="I1467" s="57"/>
      <c r="J1467" s="57"/>
      <c r="K1467" s="57"/>
      <c r="L1467" s="57"/>
      <c r="M1467" s="54"/>
      <c r="N1467" s="57"/>
      <c r="O1467" s="58"/>
      <c r="P1467" s="58"/>
      <c r="Q1467" s="58"/>
      <c r="R1467" s="58"/>
      <c r="S1467" s="54"/>
      <c r="T1467" s="57"/>
      <c r="U1467" s="57"/>
      <c r="V1467" s="57"/>
      <c r="W1467" s="57"/>
      <c r="X1467" s="147" t="str">
        <f>IF(ISBLANK(D1467),"",IF('order-admin-units'!$I$1&lt;&gt;"y", "", IF((K1467="")*(ISBLANK(D1467)=FALSE), 'order-admin-units'!$B$1+1, VLOOKUP(K1467, ordercountry, 2))))</f>
        <v/>
      </c>
      <c r="Y1467" s="147" t="str">
        <f>IF(ISBLANK(D1467),"",IF('order-admin-units'!$I$1&lt;&gt;"y", "", IF(L1467="", 'order-admin-units'!$B$2+1, VLOOKUP(K1467&amp;"@"&amp;L1467, orderadmin, 2))))</f>
        <v/>
      </c>
      <c r="Z1467" s="147" t="str">
        <f t="shared" si="181"/>
        <v/>
      </c>
      <c r="AA1467" s="147" t="str">
        <f t="shared" si="182"/>
        <v/>
      </c>
      <c r="AB1467" s="147" t="str">
        <f t="shared" si="183"/>
        <v/>
      </c>
      <c r="AC1467" s="147" t="str">
        <f t="shared" si="177"/>
        <v/>
      </c>
      <c r="AD1467" s="11" t="str">
        <f t="shared" si="178"/>
        <v/>
      </c>
      <c r="AE1467" s="11" t="str">
        <f t="array" ref="AE1467">IF(ISBLANK(D1467),"",IF(OR($H$2="y",$H$2="m"),IF(AA1467=AA1466,IF(OR(AB1467=$AB$4:$AB1466)=FALSE,AE1466&amp;C1467,AE1466),"("&amp;C1467)&amp;IF(AA1467=AA1468,IF(OR(AB1468=$AB$4:$AB1467)=FALSE,", ",""),") "),""))</f>
        <v/>
      </c>
      <c r="AF1467" s="11" t="str">
        <f t="shared" si="179"/>
        <v/>
      </c>
      <c r="AG1467" s="11" t="str">
        <f t="array" ref="AG1467">IF(ISBLANK(D1467),"",IF(OR($H$2="y",$H$2="m"),IF(AA1467=AA1466,IF(OR(AC1467=$AC$4:$AC1466)=FALSE,AG1466&amp;AF1467,AG1466),"("&amp;AF1467)&amp;IF(AA1467=AA1468,IF(OR(AC1468=$AC$4:$AC1467)=FALSE,", ",""),") "),""))</f>
        <v/>
      </c>
      <c r="AH1467" s="10" t="str">
        <f>IF((ISBLANK(D1467)),"",IF(D1467=D1466,AH1466,"")&amp;IF(B1466&lt;&gt;B1467,((IF(ISBLANK(E1467),$D$3&amp;"Non-type material: "&amp;$D$3,$D$3&amp;INDEX('type-categories'!$A$2:$B$100,MATCH(E1467,'type-categories'!$A$2:$A$100,0),2)&amp;$D$3))),"")&amp;(IF(K1467&lt;&gt;K1466,$C$2&amp;K1467&amp;$K$3&amp;$C$2&amp;" ",(IF(B1467&lt;&gt;B1466,$C$2&amp;K1467&amp;$K$3&amp;$C$2&amp;" ",""))))&amp;(IF(L1467="","",((IF(L1467&lt;&gt;L1466,$D$2&amp;L1467&amp;$L$3&amp;$D$2&amp;" ",IF(B1467&lt;&gt;B1466,$D$2&amp;L1467&amp;$L$3&amp;$D$2&amp;" ",""))))))&amp;(IF(M1467="","",((IF(M1467&lt;&gt;M1466,$E$2&amp;M1467&amp;$E$2&amp;","&amp;" ",IF(B1467&lt;&gt;B1466,$E$2&amp;M1467&amp;$E$2&amp;",",""))))))&amp;(IF(N1467="","",IF(N1467&lt;&gt;N1466,N1467&amp;", ",IF(B1467&lt;&gt;B1466,N1467&amp;", ",""))))&amp;(IF(ISBLANK(O1467),"",(IF(O1467&lt;&gt;O1466,O1467&amp;", ",IF(B1467&lt;&gt;B1466,O1467&amp;", ","")))))&amp;(IF(ISBLANK(P1467),"",(IF(P1467&lt;&gt;P1466,P1467&amp;", ",IF(B1467&lt;&gt;B1466,P1467&amp;", ",IF(Z1467&lt;&gt;Z1466,P1467&amp;", ",""))))))&amp;(IF(ISBLANK(Q1467),"",(IF(Q1467&lt;&gt;Q1466,Q1467&amp;", ",IF(B1467&lt;&gt;B1466,Q1467&amp;", ",IF(Z1467&lt;&gt;Z1466,Q1467&amp;", ",""))))))&amp;(IF(ISBLANK(R1467),"",(IF(R1467&lt;&gt;R1466,R1467&amp;"m, ",IF(B1467&lt;&gt;B1466,R1467&amp;"m, ",IF(Z1467&lt;&gt;Z1466,R1467&amp;"m, ",""))))))&amp;IF(ISBLANK(S1467),"",(IF(B1467&lt;&gt;B1466,S1467&amp;", ",IF(S1467&lt;&gt;S1466,IF((Z1467=Z1466),"same locality "&amp;S1467&amp;", ",S1467&amp;", "),""))))&amp;(IF(ISBLANK(T1467),"",(IF(T1467&lt;&gt;T1466,IF(ISBLANK(F$2),T1467&amp;", ",T1467&amp;" "&amp;F$2&amp;", "),(IF(B1467&lt;&gt;B1466,IF(ISBLANK(F$2),T1467&amp;", ",T1467&amp;" "&amp;F$2&amp;", "),(IF(Z1467&lt;&gt;Z1466,IF(ISBLANK(F$2),T1467&amp;", ",T1467&amp;" "&amp;F$2&amp;", "),IF((U1467&lt;&gt;U1466)*($G$2="Y"),"same collector, ","")))))))))&amp;(IF(ISBLANK(U1467),"",(IF(U1467&lt;&gt;U1466,U1467&amp;", ",(IF(B1467&lt;&gt;B1466,U1467&amp;", ",IF(Z1467&lt;&gt;Z1466,U1467&amp;", ",(IF(T1467&lt;&gt;T1466,IF((T1467&lt;&gt;T1466)*($G$2="Y"),"same date, ", ""),IF((T1467=T1466)*(U1467=U1466)*(S1467&lt;&gt;S1466)*($G$2="Y"),"same collector and date, ", ""))))))))))&amp;(IF(ISBLANK(V1467),"",V1467&amp;", "))&amp;IF((AA1467&lt;&gt;AA1468)*($H$2="y"),AD1467&amp;AE1467,IF((AA1467&lt;&gt;AA1468)*($H$2="m"),AD1467&amp;AG1467,IF(($H$2&lt;&gt;"m")*($H$2&lt;&gt;"Y"),(IF(F1467=0,"",F1467&amp;" "&amp;$F$4&amp;" "))&amp;(IF(G1467=0,"",G1467&amp;" "&amp;$G$4&amp;" "))&amp;(IF(H1467=0,"",H1467&amp;" "&amp;H$4&amp;" "))&amp;(IF(I1467=0,"",I1467&amp;" "&amp;$I$4&amp;" "))&amp;(IF(J1467=0,"",J1467&amp;" "&amp;$J$4&amp;" "))&amp;IF((ISBLANK(C1467)),"","("&amp;C1467&amp;")"),"")))&amp;IF((B1467=B1468)*(K1467=K1468)*(L1467=L1468)*(M1467=M1468),IF(($H$2&lt;&gt;"m")*($H$2&lt;&gt;"Y"), ", ", IF((ISNUMBER(FIND(")",AE1467))), ", ", "")),IF((B1467=B1468)*(K1467=K1468)*(L1467=L1468),"; ",". ")))</f>
        <v/>
      </c>
      <c r="AI1467" s="1"/>
    </row>
    <row r="1468" spans="1:35" x14ac:dyDescent="0.25">
      <c r="A1468" s="3" t="str">
        <f t="shared" si="180"/>
        <v/>
      </c>
      <c r="B1468" s="53" t="str">
        <f t="shared" si="184"/>
        <v/>
      </c>
      <c r="C1468" s="57"/>
      <c r="D1468" s="57"/>
      <c r="E1468" s="57"/>
      <c r="F1468" s="57"/>
      <c r="G1468" s="57"/>
      <c r="H1468" s="57"/>
      <c r="I1468" s="57"/>
      <c r="J1468" s="57"/>
      <c r="K1468" s="57"/>
      <c r="L1468" s="57"/>
      <c r="M1468" s="54"/>
      <c r="N1468" s="57"/>
      <c r="O1468" s="58"/>
      <c r="P1468" s="58"/>
      <c r="Q1468" s="58"/>
      <c r="R1468" s="58"/>
      <c r="S1468" s="54"/>
      <c r="T1468" s="57"/>
      <c r="U1468" s="57"/>
      <c r="V1468" s="57"/>
      <c r="W1468" s="57"/>
      <c r="X1468" s="147" t="str">
        <f>IF(ISBLANK(D1468),"",IF('order-admin-units'!$I$1&lt;&gt;"y", "", IF((K1468="")*(ISBLANK(D1468)=FALSE), 'order-admin-units'!$B$1+1, VLOOKUP(K1468, ordercountry, 2))))</f>
        <v/>
      </c>
      <c r="Y1468" s="147" t="str">
        <f>IF(ISBLANK(D1468),"",IF('order-admin-units'!$I$1&lt;&gt;"y", "", IF(L1468="", 'order-admin-units'!$B$2+1, VLOOKUP(K1468&amp;"@"&amp;L1468, orderadmin, 2))))</f>
        <v/>
      </c>
      <c r="Z1468" s="147" t="str">
        <f t="shared" si="181"/>
        <v/>
      </c>
      <c r="AA1468" s="147" t="str">
        <f t="shared" si="182"/>
        <v/>
      </c>
      <c r="AB1468" s="147" t="str">
        <f t="shared" si="183"/>
        <v/>
      </c>
      <c r="AC1468" s="147" t="str">
        <f t="shared" si="177"/>
        <v/>
      </c>
      <c r="AD1468" s="11" t="str">
        <f t="shared" si="178"/>
        <v/>
      </c>
      <c r="AE1468" s="11" t="str">
        <f t="array" ref="AE1468">IF(ISBLANK(D1468),"",IF(OR($H$2="y",$H$2="m"),IF(AA1468=AA1467,IF(OR(AB1468=$AB$4:$AB1467)=FALSE,AE1467&amp;C1468,AE1467),"("&amp;C1468)&amp;IF(AA1468=AA1469,IF(OR(AB1469=$AB$4:$AB1468)=FALSE,", ",""),") "),""))</f>
        <v/>
      </c>
      <c r="AF1468" s="11" t="str">
        <f t="shared" si="179"/>
        <v/>
      </c>
      <c r="AG1468" s="11" t="str">
        <f t="array" ref="AG1468">IF(ISBLANK(D1468),"",IF(OR($H$2="y",$H$2="m"),IF(AA1468=AA1467,IF(OR(AC1468=$AC$4:$AC1467)=FALSE,AG1467&amp;AF1468,AG1467),"("&amp;AF1468)&amp;IF(AA1468=AA1469,IF(OR(AC1469=$AC$4:$AC1468)=FALSE,", ",""),") "),""))</f>
        <v/>
      </c>
      <c r="AH1468" s="10" t="str">
        <f>IF((ISBLANK(D1468)),"",IF(D1468=D1467,AH1467,"")&amp;IF(B1467&lt;&gt;B1468,((IF(ISBLANK(E1468),$D$3&amp;"Non-type material: "&amp;$D$3,$D$3&amp;INDEX('type-categories'!$A$2:$B$100,MATCH(E1468,'type-categories'!$A$2:$A$100,0),2)&amp;$D$3))),"")&amp;(IF(K1468&lt;&gt;K1467,$C$2&amp;K1468&amp;$K$3&amp;$C$2&amp;" ",(IF(B1468&lt;&gt;B1467,$C$2&amp;K1468&amp;$K$3&amp;$C$2&amp;" ",""))))&amp;(IF(L1468="","",((IF(L1468&lt;&gt;L1467,$D$2&amp;L1468&amp;$L$3&amp;$D$2&amp;" ",IF(B1468&lt;&gt;B1467,$D$2&amp;L1468&amp;$L$3&amp;$D$2&amp;" ",""))))))&amp;(IF(M1468="","",((IF(M1468&lt;&gt;M1467,$E$2&amp;M1468&amp;$E$2&amp;","&amp;" ",IF(B1468&lt;&gt;B1467,$E$2&amp;M1468&amp;$E$2&amp;",",""))))))&amp;(IF(N1468="","",IF(N1468&lt;&gt;N1467,N1468&amp;", ",IF(B1468&lt;&gt;B1467,N1468&amp;", ",""))))&amp;(IF(ISBLANK(O1468),"",(IF(O1468&lt;&gt;O1467,O1468&amp;", ",IF(B1468&lt;&gt;B1467,O1468&amp;", ","")))))&amp;(IF(ISBLANK(P1468),"",(IF(P1468&lt;&gt;P1467,P1468&amp;", ",IF(B1468&lt;&gt;B1467,P1468&amp;", ",IF(Z1468&lt;&gt;Z1467,P1468&amp;", ",""))))))&amp;(IF(ISBLANK(Q1468),"",(IF(Q1468&lt;&gt;Q1467,Q1468&amp;", ",IF(B1468&lt;&gt;B1467,Q1468&amp;", ",IF(Z1468&lt;&gt;Z1467,Q1468&amp;", ",""))))))&amp;(IF(ISBLANK(R1468),"",(IF(R1468&lt;&gt;R1467,R1468&amp;"m, ",IF(B1468&lt;&gt;B1467,R1468&amp;"m, ",IF(Z1468&lt;&gt;Z1467,R1468&amp;"m, ",""))))))&amp;IF(ISBLANK(S1468),"",(IF(B1468&lt;&gt;B1467,S1468&amp;", ",IF(S1468&lt;&gt;S1467,IF((Z1468=Z1467),"same locality "&amp;S1468&amp;", ",S1468&amp;", "),""))))&amp;(IF(ISBLANK(T1468),"",(IF(T1468&lt;&gt;T1467,IF(ISBLANK(F$2),T1468&amp;", ",T1468&amp;" "&amp;F$2&amp;", "),(IF(B1468&lt;&gt;B1467,IF(ISBLANK(F$2),T1468&amp;", ",T1468&amp;" "&amp;F$2&amp;", "),(IF(Z1468&lt;&gt;Z1467,IF(ISBLANK(F$2),T1468&amp;", ",T1468&amp;" "&amp;F$2&amp;", "),IF((U1468&lt;&gt;U1467)*($G$2="Y"),"same collector, ","")))))))))&amp;(IF(ISBLANK(U1468),"",(IF(U1468&lt;&gt;U1467,U1468&amp;", ",(IF(B1468&lt;&gt;B1467,U1468&amp;", ",IF(Z1468&lt;&gt;Z1467,U1468&amp;", ",(IF(T1468&lt;&gt;T1467,IF((T1468&lt;&gt;T1467)*($G$2="Y"),"same date, ", ""),IF((T1468=T1467)*(U1468=U1467)*(S1468&lt;&gt;S1467)*($G$2="Y"),"same collector and date, ", ""))))))))))&amp;(IF(ISBLANK(V1468),"",V1468&amp;", "))&amp;IF((AA1468&lt;&gt;AA1469)*($H$2="y"),AD1468&amp;AE1468,IF((AA1468&lt;&gt;AA1469)*($H$2="m"),AD1468&amp;AG1468,IF(($H$2&lt;&gt;"m")*($H$2&lt;&gt;"Y"),(IF(F1468=0,"",F1468&amp;" "&amp;$F$4&amp;" "))&amp;(IF(G1468=0,"",G1468&amp;" "&amp;$G$4&amp;" "))&amp;(IF(H1468=0,"",H1468&amp;" "&amp;H$4&amp;" "))&amp;(IF(I1468=0,"",I1468&amp;" "&amp;$I$4&amp;" "))&amp;(IF(J1468=0,"",J1468&amp;" "&amp;$J$4&amp;" "))&amp;IF((ISBLANK(C1468)),"","("&amp;C1468&amp;")"),"")))&amp;IF((B1468=B1469)*(K1468=K1469)*(L1468=L1469)*(M1468=M1469),IF(($H$2&lt;&gt;"m")*($H$2&lt;&gt;"Y"), ", ", IF((ISNUMBER(FIND(")",AE1468))), ", ", "")),IF((B1468=B1469)*(K1468=K1469)*(L1468=L1469),"; ",". ")))</f>
        <v/>
      </c>
      <c r="AI1468" s="1"/>
    </row>
    <row r="1469" spans="1:35" x14ac:dyDescent="0.25">
      <c r="A1469" s="3" t="str">
        <f t="shared" si="180"/>
        <v/>
      </c>
      <c r="B1469" s="53" t="str">
        <f t="shared" si="184"/>
        <v/>
      </c>
      <c r="C1469" s="57"/>
      <c r="D1469" s="57"/>
      <c r="E1469" s="57"/>
      <c r="F1469" s="57"/>
      <c r="G1469" s="57"/>
      <c r="H1469" s="57"/>
      <c r="I1469" s="57"/>
      <c r="J1469" s="57"/>
      <c r="K1469" s="57"/>
      <c r="L1469" s="57"/>
      <c r="M1469" s="54"/>
      <c r="N1469" s="57"/>
      <c r="O1469" s="58"/>
      <c r="P1469" s="58"/>
      <c r="Q1469" s="58"/>
      <c r="R1469" s="58"/>
      <c r="S1469" s="54"/>
      <c r="T1469" s="57"/>
      <c r="U1469" s="57"/>
      <c r="V1469" s="57"/>
      <c r="W1469" s="57"/>
      <c r="X1469" s="147" t="str">
        <f>IF(ISBLANK(D1469),"",IF('order-admin-units'!$I$1&lt;&gt;"y", "", IF((K1469="")*(ISBLANK(D1469)=FALSE), 'order-admin-units'!$B$1+1, VLOOKUP(K1469, ordercountry, 2))))</f>
        <v/>
      </c>
      <c r="Y1469" s="147" t="str">
        <f>IF(ISBLANK(D1469),"",IF('order-admin-units'!$I$1&lt;&gt;"y", "", IF(L1469="", 'order-admin-units'!$B$2+1, VLOOKUP(K1469&amp;"@"&amp;L1469, orderadmin, 2))))</f>
        <v/>
      </c>
      <c r="Z1469" s="147" t="str">
        <f t="shared" si="181"/>
        <v/>
      </c>
      <c r="AA1469" s="147" t="str">
        <f t="shared" si="182"/>
        <v/>
      </c>
      <c r="AB1469" s="147" t="str">
        <f t="shared" si="183"/>
        <v/>
      </c>
      <c r="AC1469" s="147" t="str">
        <f t="shared" si="177"/>
        <v/>
      </c>
      <c r="AD1469" s="11" t="str">
        <f t="shared" si="178"/>
        <v/>
      </c>
      <c r="AE1469" s="11" t="str">
        <f t="array" ref="AE1469">IF(ISBLANK(D1469),"",IF(OR($H$2="y",$H$2="m"),IF(AA1469=AA1468,IF(OR(AB1469=$AB$4:$AB1468)=FALSE,AE1468&amp;C1469,AE1468),"("&amp;C1469)&amp;IF(AA1469=AA1470,IF(OR(AB1470=$AB$4:$AB1469)=FALSE,", ",""),") "),""))</f>
        <v/>
      </c>
      <c r="AF1469" s="11" t="str">
        <f t="shared" si="179"/>
        <v/>
      </c>
      <c r="AG1469" s="11" t="str">
        <f t="array" ref="AG1469">IF(ISBLANK(D1469),"",IF(OR($H$2="y",$H$2="m"),IF(AA1469=AA1468,IF(OR(AC1469=$AC$4:$AC1468)=FALSE,AG1468&amp;AF1469,AG1468),"("&amp;AF1469)&amp;IF(AA1469=AA1470,IF(OR(AC1470=$AC$4:$AC1469)=FALSE,", ",""),") "),""))</f>
        <v/>
      </c>
      <c r="AH1469" s="10" t="str">
        <f>IF((ISBLANK(D1469)),"",IF(D1469=D1468,AH1468,"")&amp;IF(B1468&lt;&gt;B1469,((IF(ISBLANK(E1469),$D$3&amp;"Non-type material: "&amp;$D$3,$D$3&amp;INDEX('type-categories'!$A$2:$B$100,MATCH(E1469,'type-categories'!$A$2:$A$100,0),2)&amp;$D$3))),"")&amp;(IF(K1469&lt;&gt;K1468,$C$2&amp;K1469&amp;$K$3&amp;$C$2&amp;" ",(IF(B1469&lt;&gt;B1468,$C$2&amp;K1469&amp;$K$3&amp;$C$2&amp;" ",""))))&amp;(IF(L1469="","",((IF(L1469&lt;&gt;L1468,$D$2&amp;L1469&amp;$L$3&amp;$D$2&amp;" ",IF(B1469&lt;&gt;B1468,$D$2&amp;L1469&amp;$L$3&amp;$D$2&amp;" ",""))))))&amp;(IF(M1469="","",((IF(M1469&lt;&gt;M1468,$E$2&amp;M1469&amp;$E$2&amp;","&amp;" ",IF(B1469&lt;&gt;B1468,$E$2&amp;M1469&amp;$E$2&amp;",",""))))))&amp;(IF(N1469="","",IF(N1469&lt;&gt;N1468,N1469&amp;", ",IF(B1469&lt;&gt;B1468,N1469&amp;", ",""))))&amp;(IF(ISBLANK(O1469),"",(IF(O1469&lt;&gt;O1468,O1469&amp;", ",IF(B1469&lt;&gt;B1468,O1469&amp;", ","")))))&amp;(IF(ISBLANK(P1469),"",(IF(P1469&lt;&gt;P1468,P1469&amp;", ",IF(B1469&lt;&gt;B1468,P1469&amp;", ",IF(Z1469&lt;&gt;Z1468,P1469&amp;", ",""))))))&amp;(IF(ISBLANK(Q1469),"",(IF(Q1469&lt;&gt;Q1468,Q1469&amp;", ",IF(B1469&lt;&gt;B1468,Q1469&amp;", ",IF(Z1469&lt;&gt;Z1468,Q1469&amp;", ",""))))))&amp;(IF(ISBLANK(R1469),"",(IF(R1469&lt;&gt;R1468,R1469&amp;"m, ",IF(B1469&lt;&gt;B1468,R1469&amp;"m, ",IF(Z1469&lt;&gt;Z1468,R1469&amp;"m, ",""))))))&amp;IF(ISBLANK(S1469),"",(IF(B1469&lt;&gt;B1468,S1469&amp;", ",IF(S1469&lt;&gt;S1468,IF((Z1469=Z1468),"same locality "&amp;S1469&amp;", ",S1469&amp;", "),""))))&amp;(IF(ISBLANK(T1469),"",(IF(T1469&lt;&gt;T1468,IF(ISBLANK(F$2),T1469&amp;", ",T1469&amp;" "&amp;F$2&amp;", "),(IF(B1469&lt;&gt;B1468,IF(ISBLANK(F$2),T1469&amp;", ",T1469&amp;" "&amp;F$2&amp;", "),(IF(Z1469&lt;&gt;Z1468,IF(ISBLANK(F$2),T1469&amp;", ",T1469&amp;" "&amp;F$2&amp;", "),IF((U1469&lt;&gt;U1468)*($G$2="Y"),"same collector, ","")))))))))&amp;(IF(ISBLANK(U1469),"",(IF(U1469&lt;&gt;U1468,U1469&amp;", ",(IF(B1469&lt;&gt;B1468,U1469&amp;", ",IF(Z1469&lt;&gt;Z1468,U1469&amp;", ",(IF(T1469&lt;&gt;T1468,IF((T1469&lt;&gt;T1468)*($G$2="Y"),"same date, ", ""),IF((T1469=T1468)*(U1469=U1468)*(S1469&lt;&gt;S1468)*($G$2="Y"),"same collector and date, ", ""))))))))))&amp;(IF(ISBLANK(V1469),"",V1469&amp;", "))&amp;IF((AA1469&lt;&gt;AA1470)*($H$2="y"),AD1469&amp;AE1469,IF((AA1469&lt;&gt;AA1470)*($H$2="m"),AD1469&amp;AG1469,IF(($H$2&lt;&gt;"m")*($H$2&lt;&gt;"Y"),(IF(F1469=0,"",F1469&amp;" "&amp;$F$4&amp;" "))&amp;(IF(G1469=0,"",G1469&amp;" "&amp;$G$4&amp;" "))&amp;(IF(H1469=0,"",H1469&amp;" "&amp;H$4&amp;" "))&amp;(IF(I1469=0,"",I1469&amp;" "&amp;$I$4&amp;" "))&amp;(IF(J1469=0,"",J1469&amp;" "&amp;$J$4&amp;" "))&amp;IF((ISBLANK(C1469)),"","("&amp;C1469&amp;")"),"")))&amp;IF((B1469=B1470)*(K1469=K1470)*(L1469=L1470)*(M1469=M1470),IF(($H$2&lt;&gt;"m")*($H$2&lt;&gt;"Y"), ", ", IF((ISNUMBER(FIND(")",AE1469))), ", ", "")),IF((B1469=B1470)*(K1469=K1470)*(L1469=L1470),"; ",". ")))</f>
        <v/>
      </c>
      <c r="AI1469" s="1"/>
    </row>
    <row r="1470" spans="1:35" x14ac:dyDescent="0.25">
      <c r="A1470" s="3" t="str">
        <f t="shared" si="180"/>
        <v/>
      </c>
      <c r="B1470" s="53" t="str">
        <f t="shared" si="184"/>
        <v/>
      </c>
      <c r="C1470" s="57"/>
      <c r="D1470" s="57"/>
      <c r="E1470" s="57"/>
      <c r="F1470" s="57"/>
      <c r="G1470" s="57"/>
      <c r="H1470" s="57"/>
      <c r="I1470" s="57"/>
      <c r="J1470" s="57"/>
      <c r="K1470" s="57"/>
      <c r="L1470" s="57"/>
      <c r="M1470" s="54"/>
      <c r="N1470" s="57"/>
      <c r="O1470" s="58"/>
      <c r="P1470" s="58"/>
      <c r="Q1470" s="58"/>
      <c r="R1470" s="58"/>
      <c r="S1470" s="54"/>
      <c r="T1470" s="57"/>
      <c r="U1470" s="57"/>
      <c r="V1470" s="57"/>
      <c r="W1470" s="57"/>
      <c r="X1470" s="147" t="str">
        <f>IF(ISBLANK(D1470),"",IF('order-admin-units'!$I$1&lt;&gt;"y", "", IF((K1470="")*(ISBLANK(D1470)=FALSE), 'order-admin-units'!$B$1+1, VLOOKUP(K1470, ordercountry, 2))))</f>
        <v/>
      </c>
      <c r="Y1470" s="147" t="str">
        <f>IF(ISBLANK(D1470),"",IF('order-admin-units'!$I$1&lt;&gt;"y", "", IF(L1470="", 'order-admin-units'!$B$2+1, VLOOKUP(K1470&amp;"@"&amp;L1470, orderadmin, 2))))</f>
        <v/>
      </c>
      <c r="Z1470" s="147" t="str">
        <f t="shared" si="181"/>
        <v/>
      </c>
      <c r="AA1470" s="147" t="str">
        <f t="shared" si="182"/>
        <v/>
      </c>
      <c r="AB1470" s="147" t="str">
        <f t="shared" si="183"/>
        <v/>
      </c>
      <c r="AC1470" s="147" t="str">
        <f t="shared" si="177"/>
        <v/>
      </c>
      <c r="AD1470" s="11" t="str">
        <f t="shared" si="178"/>
        <v/>
      </c>
      <c r="AE1470" s="11" t="str">
        <f t="array" ref="AE1470">IF(ISBLANK(D1470),"",IF(OR($H$2="y",$H$2="m"),IF(AA1470=AA1469,IF(OR(AB1470=$AB$4:$AB1469)=FALSE,AE1469&amp;C1470,AE1469),"("&amp;C1470)&amp;IF(AA1470=AA1471,IF(OR(AB1471=$AB$4:$AB1470)=FALSE,", ",""),") "),""))</f>
        <v/>
      </c>
      <c r="AF1470" s="11" t="str">
        <f t="shared" si="179"/>
        <v/>
      </c>
      <c r="AG1470" s="11" t="str">
        <f t="array" ref="AG1470">IF(ISBLANK(D1470),"",IF(OR($H$2="y",$H$2="m"),IF(AA1470=AA1469,IF(OR(AC1470=$AC$4:$AC1469)=FALSE,AG1469&amp;AF1470,AG1469),"("&amp;AF1470)&amp;IF(AA1470=AA1471,IF(OR(AC1471=$AC$4:$AC1470)=FALSE,", ",""),") "),""))</f>
        <v/>
      </c>
      <c r="AH1470" s="10" t="str">
        <f>IF((ISBLANK(D1470)),"",IF(D1470=D1469,AH1469,"")&amp;IF(B1469&lt;&gt;B1470,((IF(ISBLANK(E1470),$D$3&amp;"Non-type material: "&amp;$D$3,$D$3&amp;INDEX('type-categories'!$A$2:$B$100,MATCH(E1470,'type-categories'!$A$2:$A$100,0),2)&amp;$D$3))),"")&amp;(IF(K1470&lt;&gt;K1469,$C$2&amp;K1470&amp;$K$3&amp;$C$2&amp;" ",(IF(B1470&lt;&gt;B1469,$C$2&amp;K1470&amp;$K$3&amp;$C$2&amp;" ",""))))&amp;(IF(L1470="","",((IF(L1470&lt;&gt;L1469,$D$2&amp;L1470&amp;$L$3&amp;$D$2&amp;" ",IF(B1470&lt;&gt;B1469,$D$2&amp;L1470&amp;$L$3&amp;$D$2&amp;" ",""))))))&amp;(IF(M1470="","",((IF(M1470&lt;&gt;M1469,$E$2&amp;M1470&amp;$E$2&amp;","&amp;" ",IF(B1470&lt;&gt;B1469,$E$2&amp;M1470&amp;$E$2&amp;",",""))))))&amp;(IF(N1470="","",IF(N1470&lt;&gt;N1469,N1470&amp;", ",IF(B1470&lt;&gt;B1469,N1470&amp;", ",""))))&amp;(IF(ISBLANK(O1470),"",(IF(O1470&lt;&gt;O1469,O1470&amp;", ",IF(B1470&lt;&gt;B1469,O1470&amp;", ","")))))&amp;(IF(ISBLANK(P1470),"",(IF(P1470&lt;&gt;P1469,P1470&amp;", ",IF(B1470&lt;&gt;B1469,P1470&amp;", ",IF(Z1470&lt;&gt;Z1469,P1470&amp;", ",""))))))&amp;(IF(ISBLANK(Q1470),"",(IF(Q1470&lt;&gt;Q1469,Q1470&amp;", ",IF(B1470&lt;&gt;B1469,Q1470&amp;", ",IF(Z1470&lt;&gt;Z1469,Q1470&amp;", ",""))))))&amp;(IF(ISBLANK(R1470),"",(IF(R1470&lt;&gt;R1469,R1470&amp;"m, ",IF(B1470&lt;&gt;B1469,R1470&amp;"m, ",IF(Z1470&lt;&gt;Z1469,R1470&amp;"m, ",""))))))&amp;IF(ISBLANK(S1470),"",(IF(B1470&lt;&gt;B1469,S1470&amp;", ",IF(S1470&lt;&gt;S1469,IF((Z1470=Z1469),"same locality "&amp;S1470&amp;", ",S1470&amp;", "),""))))&amp;(IF(ISBLANK(T1470),"",(IF(T1470&lt;&gt;T1469,IF(ISBLANK(F$2),T1470&amp;", ",T1470&amp;" "&amp;F$2&amp;", "),(IF(B1470&lt;&gt;B1469,IF(ISBLANK(F$2),T1470&amp;", ",T1470&amp;" "&amp;F$2&amp;", "),(IF(Z1470&lt;&gt;Z1469,IF(ISBLANK(F$2),T1470&amp;", ",T1470&amp;" "&amp;F$2&amp;", "),IF((U1470&lt;&gt;U1469)*($G$2="Y"),"same collector, ","")))))))))&amp;(IF(ISBLANK(U1470),"",(IF(U1470&lt;&gt;U1469,U1470&amp;", ",(IF(B1470&lt;&gt;B1469,U1470&amp;", ",IF(Z1470&lt;&gt;Z1469,U1470&amp;", ",(IF(T1470&lt;&gt;T1469,IF((T1470&lt;&gt;T1469)*($G$2="Y"),"same date, ", ""),IF((T1470=T1469)*(U1470=U1469)*(S1470&lt;&gt;S1469)*($G$2="Y"),"same collector and date, ", ""))))))))))&amp;(IF(ISBLANK(V1470),"",V1470&amp;", "))&amp;IF((AA1470&lt;&gt;AA1471)*($H$2="y"),AD1470&amp;AE1470,IF((AA1470&lt;&gt;AA1471)*($H$2="m"),AD1470&amp;AG1470,IF(($H$2&lt;&gt;"m")*($H$2&lt;&gt;"Y"),(IF(F1470=0,"",F1470&amp;" "&amp;$F$4&amp;" "))&amp;(IF(G1470=0,"",G1470&amp;" "&amp;$G$4&amp;" "))&amp;(IF(H1470=0,"",H1470&amp;" "&amp;H$4&amp;" "))&amp;(IF(I1470=0,"",I1470&amp;" "&amp;$I$4&amp;" "))&amp;(IF(J1470=0,"",J1470&amp;" "&amp;$J$4&amp;" "))&amp;IF((ISBLANK(C1470)),"","("&amp;C1470&amp;")"),"")))&amp;IF((B1470=B1471)*(K1470=K1471)*(L1470=L1471)*(M1470=M1471),IF(($H$2&lt;&gt;"m")*($H$2&lt;&gt;"Y"), ", ", IF((ISNUMBER(FIND(")",AE1470))), ", ", "")),IF((B1470=B1471)*(K1470=K1471)*(L1470=L1471),"; ",". ")))</f>
        <v/>
      </c>
      <c r="AI1470" s="1"/>
    </row>
    <row r="1471" spans="1:35" x14ac:dyDescent="0.25">
      <c r="A1471" s="3" t="str">
        <f t="shared" si="180"/>
        <v/>
      </c>
      <c r="B1471" s="53" t="str">
        <f t="shared" si="184"/>
        <v/>
      </c>
      <c r="C1471" s="57"/>
      <c r="D1471" s="57"/>
      <c r="E1471" s="57"/>
      <c r="F1471" s="57"/>
      <c r="G1471" s="57"/>
      <c r="H1471" s="57"/>
      <c r="I1471" s="57"/>
      <c r="J1471" s="57"/>
      <c r="K1471" s="57"/>
      <c r="L1471" s="57"/>
      <c r="M1471" s="54"/>
      <c r="N1471" s="57"/>
      <c r="O1471" s="58"/>
      <c r="P1471" s="58"/>
      <c r="Q1471" s="58"/>
      <c r="R1471" s="58"/>
      <c r="S1471" s="54"/>
      <c r="T1471" s="57"/>
      <c r="U1471" s="57"/>
      <c r="V1471" s="57"/>
      <c r="W1471" s="57"/>
      <c r="X1471" s="147" t="str">
        <f>IF(ISBLANK(D1471),"",IF('order-admin-units'!$I$1&lt;&gt;"y", "", IF((K1471="")*(ISBLANK(D1471)=FALSE), 'order-admin-units'!$B$1+1, VLOOKUP(K1471, ordercountry, 2))))</f>
        <v/>
      </c>
      <c r="Y1471" s="147" t="str">
        <f>IF(ISBLANK(D1471),"",IF('order-admin-units'!$I$1&lt;&gt;"y", "", IF(L1471="", 'order-admin-units'!$B$2+1, VLOOKUP(K1471&amp;"@"&amp;L1471, orderadmin, 2))))</f>
        <v/>
      </c>
      <c r="Z1471" s="147" t="str">
        <f t="shared" si="181"/>
        <v/>
      </c>
      <c r="AA1471" s="147" t="str">
        <f t="shared" si="182"/>
        <v/>
      </c>
      <c r="AB1471" s="147" t="str">
        <f t="shared" si="183"/>
        <v/>
      </c>
      <c r="AC1471" s="147" t="str">
        <f t="shared" si="177"/>
        <v/>
      </c>
      <c r="AD1471" s="11" t="str">
        <f t="shared" si="178"/>
        <v/>
      </c>
      <c r="AE1471" s="11" t="str">
        <f t="array" ref="AE1471">IF(ISBLANK(D1471),"",IF(OR($H$2="y",$H$2="m"),IF(AA1471=AA1470,IF(OR(AB1471=$AB$4:$AB1470)=FALSE,AE1470&amp;C1471,AE1470),"("&amp;C1471)&amp;IF(AA1471=AA1472,IF(OR(AB1472=$AB$4:$AB1471)=FALSE,", ",""),") "),""))</f>
        <v/>
      </c>
      <c r="AF1471" s="11" t="str">
        <f t="shared" si="179"/>
        <v/>
      </c>
      <c r="AG1471" s="11" t="str">
        <f t="array" ref="AG1471">IF(ISBLANK(D1471),"",IF(OR($H$2="y",$H$2="m"),IF(AA1471=AA1470,IF(OR(AC1471=$AC$4:$AC1470)=FALSE,AG1470&amp;AF1471,AG1470),"("&amp;AF1471)&amp;IF(AA1471=AA1472,IF(OR(AC1472=$AC$4:$AC1471)=FALSE,", ",""),") "),""))</f>
        <v/>
      </c>
      <c r="AH1471" s="10" t="str">
        <f>IF((ISBLANK(D1471)),"",IF(D1471=D1470,AH1470,"")&amp;IF(B1470&lt;&gt;B1471,((IF(ISBLANK(E1471),$D$3&amp;"Non-type material: "&amp;$D$3,$D$3&amp;INDEX('type-categories'!$A$2:$B$100,MATCH(E1471,'type-categories'!$A$2:$A$100,0),2)&amp;$D$3))),"")&amp;(IF(K1471&lt;&gt;K1470,$C$2&amp;K1471&amp;$K$3&amp;$C$2&amp;" ",(IF(B1471&lt;&gt;B1470,$C$2&amp;K1471&amp;$K$3&amp;$C$2&amp;" ",""))))&amp;(IF(L1471="","",((IF(L1471&lt;&gt;L1470,$D$2&amp;L1471&amp;$L$3&amp;$D$2&amp;" ",IF(B1471&lt;&gt;B1470,$D$2&amp;L1471&amp;$L$3&amp;$D$2&amp;" ",""))))))&amp;(IF(M1471="","",((IF(M1471&lt;&gt;M1470,$E$2&amp;M1471&amp;$E$2&amp;","&amp;" ",IF(B1471&lt;&gt;B1470,$E$2&amp;M1471&amp;$E$2&amp;",",""))))))&amp;(IF(N1471="","",IF(N1471&lt;&gt;N1470,N1471&amp;", ",IF(B1471&lt;&gt;B1470,N1471&amp;", ",""))))&amp;(IF(ISBLANK(O1471),"",(IF(O1471&lt;&gt;O1470,O1471&amp;", ",IF(B1471&lt;&gt;B1470,O1471&amp;", ","")))))&amp;(IF(ISBLANK(P1471),"",(IF(P1471&lt;&gt;P1470,P1471&amp;", ",IF(B1471&lt;&gt;B1470,P1471&amp;", ",IF(Z1471&lt;&gt;Z1470,P1471&amp;", ",""))))))&amp;(IF(ISBLANK(Q1471),"",(IF(Q1471&lt;&gt;Q1470,Q1471&amp;", ",IF(B1471&lt;&gt;B1470,Q1471&amp;", ",IF(Z1471&lt;&gt;Z1470,Q1471&amp;", ",""))))))&amp;(IF(ISBLANK(R1471),"",(IF(R1471&lt;&gt;R1470,R1471&amp;"m, ",IF(B1471&lt;&gt;B1470,R1471&amp;"m, ",IF(Z1471&lt;&gt;Z1470,R1471&amp;"m, ",""))))))&amp;IF(ISBLANK(S1471),"",(IF(B1471&lt;&gt;B1470,S1471&amp;", ",IF(S1471&lt;&gt;S1470,IF((Z1471=Z1470),"same locality "&amp;S1471&amp;", ",S1471&amp;", "),""))))&amp;(IF(ISBLANK(T1471),"",(IF(T1471&lt;&gt;T1470,IF(ISBLANK(F$2),T1471&amp;", ",T1471&amp;" "&amp;F$2&amp;", "),(IF(B1471&lt;&gt;B1470,IF(ISBLANK(F$2),T1471&amp;", ",T1471&amp;" "&amp;F$2&amp;", "),(IF(Z1471&lt;&gt;Z1470,IF(ISBLANK(F$2),T1471&amp;", ",T1471&amp;" "&amp;F$2&amp;", "),IF((U1471&lt;&gt;U1470)*($G$2="Y"),"same collector, ","")))))))))&amp;(IF(ISBLANK(U1471),"",(IF(U1471&lt;&gt;U1470,U1471&amp;", ",(IF(B1471&lt;&gt;B1470,U1471&amp;", ",IF(Z1471&lt;&gt;Z1470,U1471&amp;", ",(IF(T1471&lt;&gt;T1470,IF((T1471&lt;&gt;T1470)*($G$2="Y"),"same date, ", ""),IF((T1471=T1470)*(U1471=U1470)*(S1471&lt;&gt;S1470)*($G$2="Y"),"same collector and date, ", ""))))))))))&amp;(IF(ISBLANK(V1471),"",V1471&amp;", "))&amp;IF((AA1471&lt;&gt;AA1472)*($H$2="y"),AD1471&amp;AE1471,IF((AA1471&lt;&gt;AA1472)*($H$2="m"),AD1471&amp;AG1471,IF(($H$2&lt;&gt;"m")*($H$2&lt;&gt;"Y"),(IF(F1471=0,"",F1471&amp;" "&amp;$F$4&amp;" "))&amp;(IF(G1471=0,"",G1471&amp;" "&amp;$G$4&amp;" "))&amp;(IF(H1471=0,"",H1471&amp;" "&amp;H$4&amp;" "))&amp;(IF(I1471=0,"",I1471&amp;" "&amp;$I$4&amp;" "))&amp;(IF(J1471=0,"",J1471&amp;" "&amp;$J$4&amp;" "))&amp;IF((ISBLANK(C1471)),"","("&amp;C1471&amp;")"),"")))&amp;IF((B1471=B1472)*(K1471=K1472)*(L1471=L1472)*(M1471=M1472),IF(($H$2&lt;&gt;"m")*($H$2&lt;&gt;"Y"), ", ", IF((ISNUMBER(FIND(")",AE1471))), ", ", "")),IF((B1471=B1472)*(K1471=K1472)*(L1471=L1472),"; ",". ")))</f>
        <v/>
      </c>
      <c r="AI1471" s="1"/>
    </row>
    <row r="1472" spans="1:35" x14ac:dyDescent="0.25">
      <c r="A1472" s="3" t="str">
        <f t="shared" si="180"/>
        <v/>
      </c>
      <c r="B1472" s="53" t="str">
        <f t="shared" si="184"/>
        <v/>
      </c>
      <c r="C1472" s="57"/>
      <c r="D1472" s="57"/>
      <c r="E1472" s="57"/>
      <c r="F1472" s="57"/>
      <c r="G1472" s="57"/>
      <c r="H1472" s="57"/>
      <c r="I1472" s="57"/>
      <c r="J1472" s="57"/>
      <c r="K1472" s="57"/>
      <c r="L1472" s="57"/>
      <c r="M1472" s="54"/>
      <c r="N1472" s="57"/>
      <c r="O1472" s="58"/>
      <c r="P1472" s="58"/>
      <c r="Q1472" s="58"/>
      <c r="R1472" s="58"/>
      <c r="S1472" s="54"/>
      <c r="T1472" s="57"/>
      <c r="U1472" s="57"/>
      <c r="V1472" s="57"/>
      <c r="W1472" s="57"/>
      <c r="X1472" s="147" t="str">
        <f>IF(ISBLANK(D1472),"",IF('order-admin-units'!$I$1&lt;&gt;"y", "", IF((K1472="")*(ISBLANK(D1472)=FALSE), 'order-admin-units'!$B$1+1, VLOOKUP(K1472, ordercountry, 2))))</f>
        <v/>
      </c>
      <c r="Y1472" s="147" t="str">
        <f>IF(ISBLANK(D1472),"",IF('order-admin-units'!$I$1&lt;&gt;"y", "", IF(L1472="", 'order-admin-units'!$B$2+1, VLOOKUP(K1472&amp;"@"&amp;L1472, orderadmin, 2))))</f>
        <v/>
      </c>
      <c r="Z1472" s="147" t="str">
        <f t="shared" si="181"/>
        <v/>
      </c>
      <c r="AA1472" s="147" t="str">
        <f t="shared" si="182"/>
        <v/>
      </c>
      <c r="AB1472" s="147" t="str">
        <f t="shared" si="183"/>
        <v/>
      </c>
      <c r="AC1472" s="147" t="str">
        <f t="shared" si="177"/>
        <v/>
      </c>
      <c r="AD1472" s="11" t="str">
        <f t="shared" si="178"/>
        <v/>
      </c>
      <c r="AE1472" s="11" t="str">
        <f t="array" ref="AE1472">IF(ISBLANK(D1472),"",IF(OR($H$2="y",$H$2="m"),IF(AA1472=AA1471,IF(OR(AB1472=$AB$4:$AB1471)=FALSE,AE1471&amp;C1472,AE1471),"("&amp;C1472)&amp;IF(AA1472=AA1473,IF(OR(AB1473=$AB$4:$AB1472)=FALSE,", ",""),") "),""))</f>
        <v/>
      </c>
      <c r="AF1472" s="11" t="str">
        <f t="shared" si="179"/>
        <v/>
      </c>
      <c r="AG1472" s="11" t="str">
        <f t="array" ref="AG1472">IF(ISBLANK(D1472),"",IF(OR($H$2="y",$H$2="m"),IF(AA1472=AA1471,IF(OR(AC1472=$AC$4:$AC1471)=FALSE,AG1471&amp;AF1472,AG1471),"("&amp;AF1472)&amp;IF(AA1472=AA1473,IF(OR(AC1473=$AC$4:$AC1472)=FALSE,", ",""),") "),""))</f>
        <v/>
      </c>
      <c r="AH1472" s="10" t="str">
        <f>IF((ISBLANK(D1472)),"",IF(D1472=D1471,AH1471,"")&amp;IF(B1471&lt;&gt;B1472,((IF(ISBLANK(E1472),$D$3&amp;"Non-type material: "&amp;$D$3,$D$3&amp;INDEX('type-categories'!$A$2:$B$100,MATCH(E1472,'type-categories'!$A$2:$A$100,0),2)&amp;$D$3))),"")&amp;(IF(K1472&lt;&gt;K1471,$C$2&amp;K1472&amp;$K$3&amp;$C$2&amp;" ",(IF(B1472&lt;&gt;B1471,$C$2&amp;K1472&amp;$K$3&amp;$C$2&amp;" ",""))))&amp;(IF(L1472="","",((IF(L1472&lt;&gt;L1471,$D$2&amp;L1472&amp;$L$3&amp;$D$2&amp;" ",IF(B1472&lt;&gt;B1471,$D$2&amp;L1472&amp;$L$3&amp;$D$2&amp;" ",""))))))&amp;(IF(M1472="","",((IF(M1472&lt;&gt;M1471,$E$2&amp;M1472&amp;$E$2&amp;","&amp;" ",IF(B1472&lt;&gt;B1471,$E$2&amp;M1472&amp;$E$2&amp;",",""))))))&amp;(IF(N1472="","",IF(N1472&lt;&gt;N1471,N1472&amp;", ",IF(B1472&lt;&gt;B1471,N1472&amp;", ",""))))&amp;(IF(ISBLANK(O1472),"",(IF(O1472&lt;&gt;O1471,O1472&amp;", ",IF(B1472&lt;&gt;B1471,O1472&amp;", ","")))))&amp;(IF(ISBLANK(P1472),"",(IF(P1472&lt;&gt;P1471,P1472&amp;", ",IF(B1472&lt;&gt;B1471,P1472&amp;", ",IF(Z1472&lt;&gt;Z1471,P1472&amp;", ",""))))))&amp;(IF(ISBLANK(Q1472),"",(IF(Q1472&lt;&gt;Q1471,Q1472&amp;", ",IF(B1472&lt;&gt;B1471,Q1472&amp;", ",IF(Z1472&lt;&gt;Z1471,Q1472&amp;", ",""))))))&amp;(IF(ISBLANK(R1472),"",(IF(R1472&lt;&gt;R1471,R1472&amp;"m, ",IF(B1472&lt;&gt;B1471,R1472&amp;"m, ",IF(Z1472&lt;&gt;Z1471,R1472&amp;"m, ",""))))))&amp;IF(ISBLANK(S1472),"",(IF(B1472&lt;&gt;B1471,S1472&amp;", ",IF(S1472&lt;&gt;S1471,IF((Z1472=Z1471),"same locality "&amp;S1472&amp;", ",S1472&amp;", "),""))))&amp;(IF(ISBLANK(T1472),"",(IF(T1472&lt;&gt;T1471,IF(ISBLANK(F$2),T1472&amp;", ",T1472&amp;" "&amp;F$2&amp;", "),(IF(B1472&lt;&gt;B1471,IF(ISBLANK(F$2),T1472&amp;", ",T1472&amp;" "&amp;F$2&amp;", "),(IF(Z1472&lt;&gt;Z1471,IF(ISBLANK(F$2),T1472&amp;", ",T1472&amp;" "&amp;F$2&amp;", "),IF((U1472&lt;&gt;U1471)*($G$2="Y"),"same collector, ","")))))))))&amp;(IF(ISBLANK(U1472),"",(IF(U1472&lt;&gt;U1471,U1472&amp;", ",(IF(B1472&lt;&gt;B1471,U1472&amp;", ",IF(Z1472&lt;&gt;Z1471,U1472&amp;", ",(IF(T1472&lt;&gt;T1471,IF((T1472&lt;&gt;T1471)*($G$2="Y"),"same date, ", ""),IF((T1472=T1471)*(U1472=U1471)*(S1472&lt;&gt;S1471)*($G$2="Y"),"same collector and date, ", ""))))))))))&amp;(IF(ISBLANK(V1472),"",V1472&amp;", "))&amp;IF((AA1472&lt;&gt;AA1473)*($H$2="y"),AD1472&amp;AE1472,IF((AA1472&lt;&gt;AA1473)*($H$2="m"),AD1472&amp;AG1472,IF(($H$2&lt;&gt;"m")*($H$2&lt;&gt;"Y"),(IF(F1472=0,"",F1472&amp;" "&amp;$F$4&amp;" "))&amp;(IF(G1472=0,"",G1472&amp;" "&amp;$G$4&amp;" "))&amp;(IF(H1472=0,"",H1472&amp;" "&amp;H$4&amp;" "))&amp;(IF(I1472=0,"",I1472&amp;" "&amp;$I$4&amp;" "))&amp;(IF(J1472=0,"",J1472&amp;" "&amp;$J$4&amp;" "))&amp;IF((ISBLANK(C1472)),"","("&amp;C1472&amp;")"),"")))&amp;IF((B1472=B1473)*(K1472=K1473)*(L1472=L1473)*(M1472=M1473),IF(($H$2&lt;&gt;"m")*($H$2&lt;&gt;"Y"), ", ", IF((ISNUMBER(FIND(")",AE1472))), ", ", "")),IF((B1472=B1473)*(K1472=K1473)*(L1472=L1473),"; ",". ")))</f>
        <v/>
      </c>
      <c r="AI1472" s="1"/>
    </row>
    <row r="1473" spans="1:35" x14ac:dyDescent="0.25">
      <c r="A1473" s="3" t="str">
        <f t="shared" si="180"/>
        <v/>
      </c>
      <c r="B1473" s="53" t="str">
        <f t="shared" si="184"/>
        <v/>
      </c>
      <c r="C1473" s="57"/>
      <c r="D1473" s="57"/>
      <c r="E1473" s="57"/>
      <c r="F1473" s="57"/>
      <c r="G1473" s="57"/>
      <c r="H1473" s="57"/>
      <c r="I1473" s="57"/>
      <c r="J1473" s="57"/>
      <c r="K1473" s="57"/>
      <c r="L1473" s="57"/>
      <c r="M1473" s="54"/>
      <c r="N1473" s="57"/>
      <c r="O1473" s="58"/>
      <c r="P1473" s="58"/>
      <c r="Q1473" s="58"/>
      <c r="R1473" s="58"/>
      <c r="S1473" s="54"/>
      <c r="T1473" s="57"/>
      <c r="U1473" s="57"/>
      <c r="V1473" s="57"/>
      <c r="W1473" s="57"/>
      <c r="X1473" s="147" t="str">
        <f>IF(ISBLANK(D1473),"",IF('order-admin-units'!$I$1&lt;&gt;"y", "", IF((K1473="")*(ISBLANK(D1473)=FALSE), 'order-admin-units'!$B$1+1, VLOOKUP(K1473, ordercountry, 2))))</f>
        <v/>
      </c>
      <c r="Y1473" s="147" t="str">
        <f>IF(ISBLANK(D1473),"",IF('order-admin-units'!$I$1&lt;&gt;"y", "", IF(L1473="", 'order-admin-units'!$B$2+1, VLOOKUP(K1473&amp;"@"&amp;L1473, orderadmin, 2))))</f>
        <v/>
      </c>
      <c r="Z1473" s="147" t="str">
        <f t="shared" si="181"/>
        <v/>
      </c>
      <c r="AA1473" s="147" t="str">
        <f t="shared" si="182"/>
        <v/>
      </c>
      <c r="AB1473" s="147" t="str">
        <f t="shared" si="183"/>
        <v/>
      </c>
      <c r="AC1473" s="147" t="str">
        <f t="shared" si="177"/>
        <v/>
      </c>
      <c r="AD1473" s="11" t="str">
        <f t="shared" si="178"/>
        <v/>
      </c>
      <c r="AE1473" s="11" t="str">
        <f t="array" ref="AE1473">IF(ISBLANK(D1473),"",IF(OR($H$2="y",$H$2="m"),IF(AA1473=AA1472,IF(OR(AB1473=$AB$4:$AB1472)=FALSE,AE1472&amp;C1473,AE1472),"("&amp;C1473)&amp;IF(AA1473=AA1474,IF(OR(AB1474=$AB$4:$AB1473)=FALSE,", ",""),") "),""))</f>
        <v/>
      </c>
      <c r="AF1473" s="11" t="str">
        <f t="shared" si="179"/>
        <v/>
      </c>
      <c r="AG1473" s="11" t="str">
        <f t="array" ref="AG1473">IF(ISBLANK(D1473),"",IF(OR($H$2="y",$H$2="m"),IF(AA1473=AA1472,IF(OR(AC1473=$AC$4:$AC1472)=FALSE,AG1472&amp;AF1473,AG1472),"("&amp;AF1473)&amp;IF(AA1473=AA1474,IF(OR(AC1474=$AC$4:$AC1473)=FALSE,", ",""),") "),""))</f>
        <v/>
      </c>
      <c r="AH1473" s="10" t="str">
        <f>IF((ISBLANK(D1473)),"",IF(D1473=D1472,AH1472,"")&amp;IF(B1472&lt;&gt;B1473,((IF(ISBLANK(E1473),$D$3&amp;"Non-type material: "&amp;$D$3,$D$3&amp;INDEX('type-categories'!$A$2:$B$100,MATCH(E1473,'type-categories'!$A$2:$A$100,0),2)&amp;$D$3))),"")&amp;(IF(K1473&lt;&gt;K1472,$C$2&amp;K1473&amp;$K$3&amp;$C$2&amp;" ",(IF(B1473&lt;&gt;B1472,$C$2&amp;K1473&amp;$K$3&amp;$C$2&amp;" ",""))))&amp;(IF(L1473="","",((IF(L1473&lt;&gt;L1472,$D$2&amp;L1473&amp;$L$3&amp;$D$2&amp;" ",IF(B1473&lt;&gt;B1472,$D$2&amp;L1473&amp;$L$3&amp;$D$2&amp;" ",""))))))&amp;(IF(M1473="","",((IF(M1473&lt;&gt;M1472,$E$2&amp;M1473&amp;$E$2&amp;","&amp;" ",IF(B1473&lt;&gt;B1472,$E$2&amp;M1473&amp;$E$2&amp;",",""))))))&amp;(IF(N1473="","",IF(N1473&lt;&gt;N1472,N1473&amp;", ",IF(B1473&lt;&gt;B1472,N1473&amp;", ",""))))&amp;(IF(ISBLANK(O1473),"",(IF(O1473&lt;&gt;O1472,O1473&amp;", ",IF(B1473&lt;&gt;B1472,O1473&amp;", ","")))))&amp;(IF(ISBLANK(P1473),"",(IF(P1473&lt;&gt;P1472,P1473&amp;", ",IF(B1473&lt;&gt;B1472,P1473&amp;", ",IF(Z1473&lt;&gt;Z1472,P1473&amp;", ",""))))))&amp;(IF(ISBLANK(Q1473),"",(IF(Q1473&lt;&gt;Q1472,Q1473&amp;", ",IF(B1473&lt;&gt;B1472,Q1473&amp;", ",IF(Z1473&lt;&gt;Z1472,Q1473&amp;", ",""))))))&amp;(IF(ISBLANK(R1473),"",(IF(R1473&lt;&gt;R1472,R1473&amp;"m, ",IF(B1473&lt;&gt;B1472,R1473&amp;"m, ",IF(Z1473&lt;&gt;Z1472,R1473&amp;"m, ",""))))))&amp;IF(ISBLANK(S1473),"",(IF(B1473&lt;&gt;B1472,S1473&amp;", ",IF(S1473&lt;&gt;S1472,IF((Z1473=Z1472),"same locality "&amp;S1473&amp;", ",S1473&amp;", "),""))))&amp;(IF(ISBLANK(T1473),"",(IF(T1473&lt;&gt;T1472,IF(ISBLANK(F$2),T1473&amp;", ",T1473&amp;" "&amp;F$2&amp;", "),(IF(B1473&lt;&gt;B1472,IF(ISBLANK(F$2),T1473&amp;", ",T1473&amp;" "&amp;F$2&amp;", "),(IF(Z1473&lt;&gt;Z1472,IF(ISBLANK(F$2),T1473&amp;", ",T1473&amp;" "&amp;F$2&amp;", "),IF((U1473&lt;&gt;U1472)*($G$2="Y"),"same collector, ","")))))))))&amp;(IF(ISBLANK(U1473),"",(IF(U1473&lt;&gt;U1472,U1473&amp;", ",(IF(B1473&lt;&gt;B1472,U1473&amp;", ",IF(Z1473&lt;&gt;Z1472,U1473&amp;", ",(IF(T1473&lt;&gt;T1472,IF((T1473&lt;&gt;T1472)*($G$2="Y"),"same date, ", ""),IF((T1473=T1472)*(U1473=U1472)*(S1473&lt;&gt;S1472)*($G$2="Y"),"same collector and date, ", ""))))))))))&amp;(IF(ISBLANK(V1473),"",V1473&amp;", "))&amp;IF((AA1473&lt;&gt;AA1474)*($H$2="y"),AD1473&amp;AE1473,IF((AA1473&lt;&gt;AA1474)*($H$2="m"),AD1473&amp;AG1473,IF(($H$2&lt;&gt;"m")*($H$2&lt;&gt;"Y"),(IF(F1473=0,"",F1473&amp;" "&amp;$F$4&amp;" "))&amp;(IF(G1473=0,"",G1473&amp;" "&amp;$G$4&amp;" "))&amp;(IF(H1473=0,"",H1473&amp;" "&amp;H$4&amp;" "))&amp;(IF(I1473=0,"",I1473&amp;" "&amp;$I$4&amp;" "))&amp;(IF(J1473=0,"",J1473&amp;" "&amp;$J$4&amp;" "))&amp;IF((ISBLANK(C1473)),"","("&amp;C1473&amp;")"),"")))&amp;IF((B1473=B1474)*(K1473=K1474)*(L1473=L1474)*(M1473=M1474),IF(($H$2&lt;&gt;"m")*($H$2&lt;&gt;"Y"), ", ", IF((ISNUMBER(FIND(")",AE1473))), ", ", "")),IF((B1473=B1474)*(K1473=K1474)*(L1473=L1474),"; ",". ")))</f>
        <v/>
      </c>
      <c r="AI1473" s="1"/>
    </row>
    <row r="1474" spans="1:35" x14ac:dyDescent="0.25">
      <c r="A1474" s="3" t="str">
        <f t="shared" si="180"/>
        <v/>
      </c>
      <c r="B1474" s="53" t="str">
        <f t="shared" si="184"/>
        <v/>
      </c>
      <c r="C1474" s="57"/>
      <c r="D1474" s="57"/>
      <c r="E1474" s="57"/>
      <c r="F1474" s="57"/>
      <c r="G1474" s="57"/>
      <c r="H1474" s="57"/>
      <c r="I1474" s="57"/>
      <c r="J1474" s="57"/>
      <c r="K1474" s="57"/>
      <c r="L1474" s="57"/>
      <c r="M1474" s="54"/>
      <c r="N1474" s="57"/>
      <c r="O1474" s="58"/>
      <c r="P1474" s="58"/>
      <c r="Q1474" s="58"/>
      <c r="R1474" s="58"/>
      <c r="S1474" s="54"/>
      <c r="T1474" s="57"/>
      <c r="U1474" s="57"/>
      <c r="V1474" s="57"/>
      <c r="W1474" s="57"/>
      <c r="X1474" s="147" t="str">
        <f>IF(ISBLANK(D1474),"",IF('order-admin-units'!$I$1&lt;&gt;"y", "", IF((K1474="")*(ISBLANK(D1474)=FALSE), 'order-admin-units'!$B$1+1, VLOOKUP(K1474, ordercountry, 2))))</f>
        <v/>
      </c>
      <c r="Y1474" s="147" t="str">
        <f>IF(ISBLANK(D1474),"",IF('order-admin-units'!$I$1&lt;&gt;"y", "", IF(L1474="", 'order-admin-units'!$B$2+1, VLOOKUP(K1474&amp;"@"&amp;L1474, orderadmin, 2))))</f>
        <v/>
      </c>
      <c r="Z1474" s="147" t="str">
        <f t="shared" si="181"/>
        <v/>
      </c>
      <c r="AA1474" s="147" t="str">
        <f t="shared" si="182"/>
        <v/>
      </c>
      <c r="AB1474" s="147" t="str">
        <f t="shared" si="183"/>
        <v/>
      </c>
      <c r="AC1474" s="147" t="str">
        <f t="shared" si="177"/>
        <v/>
      </c>
      <c r="AD1474" s="11" t="str">
        <f t="shared" si="178"/>
        <v/>
      </c>
      <c r="AE1474" s="11" t="str">
        <f t="array" ref="AE1474">IF(ISBLANK(D1474),"",IF(OR($H$2="y",$H$2="m"),IF(AA1474=AA1473,IF(OR(AB1474=$AB$4:$AB1473)=FALSE,AE1473&amp;C1474,AE1473),"("&amp;C1474)&amp;IF(AA1474=AA1475,IF(OR(AB1475=$AB$4:$AB1474)=FALSE,", ",""),") "),""))</f>
        <v/>
      </c>
      <c r="AF1474" s="11" t="str">
        <f t="shared" si="179"/>
        <v/>
      </c>
      <c r="AG1474" s="11" t="str">
        <f t="array" ref="AG1474">IF(ISBLANK(D1474),"",IF(OR($H$2="y",$H$2="m"),IF(AA1474=AA1473,IF(OR(AC1474=$AC$4:$AC1473)=FALSE,AG1473&amp;AF1474,AG1473),"("&amp;AF1474)&amp;IF(AA1474=AA1475,IF(OR(AC1475=$AC$4:$AC1474)=FALSE,", ",""),") "),""))</f>
        <v/>
      </c>
      <c r="AH1474" s="10" t="str">
        <f>IF((ISBLANK(D1474)),"",IF(D1474=D1473,AH1473,"")&amp;IF(B1473&lt;&gt;B1474,((IF(ISBLANK(E1474),$D$3&amp;"Non-type material: "&amp;$D$3,$D$3&amp;INDEX('type-categories'!$A$2:$B$100,MATCH(E1474,'type-categories'!$A$2:$A$100,0),2)&amp;$D$3))),"")&amp;(IF(K1474&lt;&gt;K1473,$C$2&amp;K1474&amp;$K$3&amp;$C$2&amp;" ",(IF(B1474&lt;&gt;B1473,$C$2&amp;K1474&amp;$K$3&amp;$C$2&amp;" ",""))))&amp;(IF(L1474="","",((IF(L1474&lt;&gt;L1473,$D$2&amp;L1474&amp;$L$3&amp;$D$2&amp;" ",IF(B1474&lt;&gt;B1473,$D$2&amp;L1474&amp;$L$3&amp;$D$2&amp;" ",""))))))&amp;(IF(M1474="","",((IF(M1474&lt;&gt;M1473,$E$2&amp;M1474&amp;$E$2&amp;","&amp;" ",IF(B1474&lt;&gt;B1473,$E$2&amp;M1474&amp;$E$2&amp;",",""))))))&amp;(IF(N1474="","",IF(N1474&lt;&gt;N1473,N1474&amp;", ",IF(B1474&lt;&gt;B1473,N1474&amp;", ",""))))&amp;(IF(ISBLANK(O1474),"",(IF(O1474&lt;&gt;O1473,O1474&amp;", ",IF(B1474&lt;&gt;B1473,O1474&amp;", ","")))))&amp;(IF(ISBLANK(P1474),"",(IF(P1474&lt;&gt;P1473,P1474&amp;", ",IF(B1474&lt;&gt;B1473,P1474&amp;", ",IF(Z1474&lt;&gt;Z1473,P1474&amp;", ",""))))))&amp;(IF(ISBLANK(Q1474),"",(IF(Q1474&lt;&gt;Q1473,Q1474&amp;", ",IF(B1474&lt;&gt;B1473,Q1474&amp;", ",IF(Z1474&lt;&gt;Z1473,Q1474&amp;", ",""))))))&amp;(IF(ISBLANK(R1474),"",(IF(R1474&lt;&gt;R1473,R1474&amp;"m, ",IF(B1474&lt;&gt;B1473,R1474&amp;"m, ",IF(Z1474&lt;&gt;Z1473,R1474&amp;"m, ",""))))))&amp;IF(ISBLANK(S1474),"",(IF(B1474&lt;&gt;B1473,S1474&amp;", ",IF(S1474&lt;&gt;S1473,IF((Z1474=Z1473),"same locality "&amp;S1474&amp;", ",S1474&amp;", "),""))))&amp;(IF(ISBLANK(T1474),"",(IF(T1474&lt;&gt;T1473,IF(ISBLANK(F$2),T1474&amp;", ",T1474&amp;" "&amp;F$2&amp;", "),(IF(B1474&lt;&gt;B1473,IF(ISBLANK(F$2),T1474&amp;", ",T1474&amp;" "&amp;F$2&amp;", "),(IF(Z1474&lt;&gt;Z1473,IF(ISBLANK(F$2),T1474&amp;", ",T1474&amp;" "&amp;F$2&amp;", "),IF((U1474&lt;&gt;U1473)*($G$2="Y"),"same collector, ","")))))))))&amp;(IF(ISBLANK(U1474),"",(IF(U1474&lt;&gt;U1473,U1474&amp;", ",(IF(B1474&lt;&gt;B1473,U1474&amp;", ",IF(Z1474&lt;&gt;Z1473,U1474&amp;", ",(IF(T1474&lt;&gt;T1473,IF((T1474&lt;&gt;T1473)*($G$2="Y"),"same date, ", ""),IF((T1474=T1473)*(U1474=U1473)*(S1474&lt;&gt;S1473)*($G$2="Y"),"same collector and date, ", ""))))))))))&amp;(IF(ISBLANK(V1474),"",V1474&amp;", "))&amp;IF((AA1474&lt;&gt;AA1475)*($H$2="y"),AD1474&amp;AE1474,IF((AA1474&lt;&gt;AA1475)*($H$2="m"),AD1474&amp;AG1474,IF(($H$2&lt;&gt;"m")*($H$2&lt;&gt;"Y"),(IF(F1474=0,"",F1474&amp;" "&amp;$F$4&amp;" "))&amp;(IF(G1474=0,"",G1474&amp;" "&amp;$G$4&amp;" "))&amp;(IF(H1474=0,"",H1474&amp;" "&amp;H$4&amp;" "))&amp;(IF(I1474=0,"",I1474&amp;" "&amp;$I$4&amp;" "))&amp;(IF(J1474=0,"",J1474&amp;" "&amp;$J$4&amp;" "))&amp;IF((ISBLANK(C1474)),"","("&amp;C1474&amp;")"),"")))&amp;IF((B1474=B1475)*(K1474=K1475)*(L1474=L1475)*(M1474=M1475),IF(($H$2&lt;&gt;"m")*($H$2&lt;&gt;"Y"), ", ", IF((ISNUMBER(FIND(")",AE1474))), ", ", "")),IF((B1474=B1475)*(K1474=K1475)*(L1474=L1475),"; ",". ")))</f>
        <v/>
      </c>
      <c r="AI1474" s="1"/>
    </row>
    <row r="1475" spans="1:35" x14ac:dyDescent="0.25">
      <c r="A1475" s="3" t="str">
        <f t="shared" si="180"/>
        <v/>
      </c>
      <c r="B1475" s="53" t="str">
        <f t="shared" si="184"/>
        <v/>
      </c>
      <c r="C1475" s="57"/>
      <c r="D1475" s="57"/>
      <c r="E1475" s="57"/>
      <c r="F1475" s="57"/>
      <c r="G1475" s="57"/>
      <c r="H1475" s="57"/>
      <c r="I1475" s="57"/>
      <c r="J1475" s="57"/>
      <c r="K1475" s="57"/>
      <c r="L1475" s="57"/>
      <c r="M1475" s="54"/>
      <c r="N1475" s="57"/>
      <c r="O1475" s="58"/>
      <c r="P1475" s="58"/>
      <c r="Q1475" s="58"/>
      <c r="R1475" s="58"/>
      <c r="S1475" s="54"/>
      <c r="T1475" s="57"/>
      <c r="U1475" s="57"/>
      <c r="V1475" s="57"/>
      <c r="W1475" s="57"/>
      <c r="X1475" s="147" t="str">
        <f>IF(ISBLANK(D1475),"",IF('order-admin-units'!$I$1&lt;&gt;"y", "", IF((K1475="")*(ISBLANK(D1475)=FALSE), 'order-admin-units'!$B$1+1, VLOOKUP(K1475, ordercountry, 2))))</f>
        <v/>
      </c>
      <c r="Y1475" s="147" t="str">
        <f>IF(ISBLANK(D1475),"",IF('order-admin-units'!$I$1&lt;&gt;"y", "", IF(L1475="", 'order-admin-units'!$B$2+1, VLOOKUP(K1475&amp;"@"&amp;L1475, orderadmin, 2))))</f>
        <v/>
      </c>
      <c r="Z1475" s="147" t="str">
        <f t="shared" si="181"/>
        <v/>
      </c>
      <c r="AA1475" s="147" t="str">
        <f t="shared" si="182"/>
        <v/>
      </c>
      <c r="AB1475" s="147" t="str">
        <f t="shared" si="183"/>
        <v/>
      </c>
      <c r="AC1475" s="147" t="str">
        <f t="shared" si="177"/>
        <v/>
      </c>
      <c r="AD1475" s="11" t="str">
        <f t="shared" si="178"/>
        <v/>
      </c>
      <c r="AE1475" s="11" t="str">
        <f t="array" ref="AE1475">IF(ISBLANK(D1475),"",IF(OR($H$2="y",$H$2="m"),IF(AA1475=AA1474,IF(OR(AB1475=$AB$4:$AB1474)=FALSE,AE1474&amp;C1475,AE1474),"("&amp;C1475)&amp;IF(AA1475=AA1476,IF(OR(AB1476=$AB$4:$AB1475)=FALSE,", ",""),") "),""))</f>
        <v/>
      </c>
      <c r="AF1475" s="11" t="str">
        <f t="shared" si="179"/>
        <v/>
      </c>
      <c r="AG1475" s="11" t="str">
        <f t="array" ref="AG1475">IF(ISBLANK(D1475),"",IF(OR($H$2="y",$H$2="m"),IF(AA1475=AA1474,IF(OR(AC1475=$AC$4:$AC1474)=FALSE,AG1474&amp;AF1475,AG1474),"("&amp;AF1475)&amp;IF(AA1475=AA1476,IF(OR(AC1476=$AC$4:$AC1475)=FALSE,", ",""),") "),""))</f>
        <v/>
      </c>
      <c r="AH1475" s="10" t="str">
        <f>IF((ISBLANK(D1475)),"",IF(D1475=D1474,AH1474,"")&amp;IF(B1474&lt;&gt;B1475,((IF(ISBLANK(E1475),$D$3&amp;"Non-type material: "&amp;$D$3,$D$3&amp;INDEX('type-categories'!$A$2:$B$100,MATCH(E1475,'type-categories'!$A$2:$A$100,0),2)&amp;$D$3))),"")&amp;(IF(K1475&lt;&gt;K1474,$C$2&amp;K1475&amp;$K$3&amp;$C$2&amp;" ",(IF(B1475&lt;&gt;B1474,$C$2&amp;K1475&amp;$K$3&amp;$C$2&amp;" ",""))))&amp;(IF(L1475="","",((IF(L1475&lt;&gt;L1474,$D$2&amp;L1475&amp;$L$3&amp;$D$2&amp;" ",IF(B1475&lt;&gt;B1474,$D$2&amp;L1475&amp;$L$3&amp;$D$2&amp;" ",""))))))&amp;(IF(M1475="","",((IF(M1475&lt;&gt;M1474,$E$2&amp;M1475&amp;$E$2&amp;","&amp;" ",IF(B1475&lt;&gt;B1474,$E$2&amp;M1475&amp;$E$2&amp;",",""))))))&amp;(IF(N1475="","",IF(N1475&lt;&gt;N1474,N1475&amp;", ",IF(B1475&lt;&gt;B1474,N1475&amp;", ",""))))&amp;(IF(ISBLANK(O1475),"",(IF(O1475&lt;&gt;O1474,O1475&amp;", ",IF(B1475&lt;&gt;B1474,O1475&amp;", ","")))))&amp;(IF(ISBLANK(P1475),"",(IF(P1475&lt;&gt;P1474,P1475&amp;", ",IF(B1475&lt;&gt;B1474,P1475&amp;", ",IF(Z1475&lt;&gt;Z1474,P1475&amp;", ",""))))))&amp;(IF(ISBLANK(Q1475),"",(IF(Q1475&lt;&gt;Q1474,Q1475&amp;", ",IF(B1475&lt;&gt;B1474,Q1475&amp;", ",IF(Z1475&lt;&gt;Z1474,Q1475&amp;", ",""))))))&amp;(IF(ISBLANK(R1475),"",(IF(R1475&lt;&gt;R1474,R1475&amp;"m, ",IF(B1475&lt;&gt;B1474,R1475&amp;"m, ",IF(Z1475&lt;&gt;Z1474,R1475&amp;"m, ",""))))))&amp;IF(ISBLANK(S1475),"",(IF(B1475&lt;&gt;B1474,S1475&amp;", ",IF(S1475&lt;&gt;S1474,IF((Z1475=Z1474),"same locality "&amp;S1475&amp;", ",S1475&amp;", "),""))))&amp;(IF(ISBLANK(T1475),"",(IF(T1475&lt;&gt;T1474,IF(ISBLANK(F$2),T1475&amp;", ",T1475&amp;" "&amp;F$2&amp;", "),(IF(B1475&lt;&gt;B1474,IF(ISBLANK(F$2),T1475&amp;", ",T1475&amp;" "&amp;F$2&amp;", "),(IF(Z1475&lt;&gt;Z1474,IF(ISBLANK(F$2),T1475&amp;", ",T1475&amp;" "&amp;F$2&amp;", "),IF((U1475&lt;&gt;U1474)*($G$2="Y"),"same collector, ","")))))))))&amp;(IF(ISBLANK(U1475),"",(IF(U1475&lt;&gt;U1474,U1475&amp;", ",(IF(B1475&lt;&gt;B1474,U1475&amp;", ",IF(Z1475&lt;&gt;Z1474,U1475&amp;", ",(IF(T1475&lt;&gt;T1474,IF((T1475&lt;&gt;T1474)*($G$2="Y"),"same date, ", ""),IF((T1475=T1474)*(U1475=U1474)*(S1475&lt;&gt;S1474)*($G$2="Y"),"same collector and date, ", ""))))))))))&amp;(IF(ISBLANK(V1475),"",V1475&amp;", "))&amp;IF((AA1475&lt;&gt;AA1476)*($H$2="y"),AD1475&amp;AE1475,IF((AA1475&lt;&gt;AA1476)*($H$2="m"),AD1475&amp;AG1475,IF(($H$2&lt;&gt;"m")*($H$2&lt;&gt;"Y"),(IF(F1475=0,"",F1475&amp;" "&amp;$F$4&amp;" "))&amp;(IF(G1475=0,"",G1475&amp;" "&amp;$G$4&amp;" "))&amp;(IF(H1475=0,"",H1475&amp;" "&amp;H$4&amp;" "))&amp;(IF(I1475=0,"",I1475&amp;" "&amp;$I$4&amp;" "))&amp;(IF(J1475=0,"",J1475&amp;" "&amp;$J$4&amp;" "))&amp;IF((ISBLANK(C1475)),"","("&amp;C1475&amp;")"),"")))&amp;IF((B1475=B1476)*(K1475=K1476)*(L1475=L1476)*(M1475=M1476),IF(($H$2&lt;&gt;"m")*($H$2&lt;&gt;"Y"), ", ", IF((ISNUMBER(FIND(")",AE1475))), ", ", "")),IF((B1475=B1476)*(K1475=K1476)*(L1475=L1476),"; ",". ")))</f>
        <v/>
      </c>
      <c r="AI1475" s="1"/>
    </row>
    <row r="1476" spans="1:35" x14ac:dyDescent="0.25">
      <c r="A1476" s="3" t="str">
        <f t="shared" si="180"/>
        <v/>
      </c>
      <c r="B1476" s="53" t="str">
        <f t="shared" si="184"/>
        <v/>
      </c>
      <c r="C1476" s="57"/>
      <c r="D1476" s="57"/>
      <c r="E1476" s="57"/>
      <c r="F1476" s="57"/>
      <c r="G1476" s="57"/>
      <c r="H1476" s="57"/>
      <c r="I1476" s="57"/>
      <c r="J1476" s="57"/>
      <c r="K1476" s="57"/>
      <c r="L1476" s="57"/>
      <c r="M1476" s="54"/>
      <c r="N1476" s="57"/>
      <c r="O1476" s="58"/>
      <c r="P1476" s="58"/>
      <c r="Q1476" s="58"/>
      <c r="R1476" s="58"/>
      <c r="S1476" s="54"/>
      <c r="T1476" s="57"/>
      <c r="U1476" s="57"/>
      <c r="V1476" s="57"/>
      <c r="W1476" s="57"/>
      <c r="X1476" s="147" t="str">
        <f>IF(ISBLANK(D1476),"",IF('order-admin-units'!$I$1&lt;&gt;"y", "", IF((K1476="")*(ISBLANK(D1476)=FALSE), 'order-admin-units'!$B$1+1, VLOOKUP(K1476, ordercountry, 2))))</f>
        <v/>
      </c>
      <c r="Y1476" s="147" t="str">
        <f>IF(ISBLANK(D1476),"",IF('order-admin-units'!$I$1&lt;&gt;"y", "", IF(L1476="", 'order-admin-units'!$B$2+1, VLOOKUP(K1476&amp;"@"&amp;L1476, orderadmin, 2))))</f>
        <v/>
      </c>
      <c r="Z1476" s="147" t="str">
        <f t="shared" si="181"/>
        <v/>
      </c>
      <c r="AA1476" s="147" t="str">
        <f t="shared" si="182"/>
        <v/>
      </c>
      <c r="AB1476" s="147" t="str">
        <f t="shared" si="183"/>
        <v/>
      </c>
      <c r="AC1476" s="147" t="str">
        <f t="shared" si="177"/>
        <v/>
      </c>
      <c r="AD1476" s="11" t="str">
        <f t="shared" si="178"/>
        <v/>
      </c>
      <c r="AE1476" s="11" t="str">
        <f t="array" ref="AE1476">IF(ISBLANK(D1476),"",IF(OR($H$2="y",$H$2="m"),IF(AA1476=AA1475,IF(OR(AB1476=$AB$4:$AB1475)=FALSE,AE1475&amp;C1476,AE1475),"("&amp;C1476)&amp;IF(AA1476=AA1477,IF(OR(AB1477=$AB$4:$AB1476)=FALSE,", ",""),") "),""))</f>
        <v/>
      </c>
      <c r="AF1476" s="11" t="str">
        <f t="shared" si="179"/>
        <v/>
      </c>
      <c r="AG1476" s="11" t="str">
        <f t="array" ref="AG1476">IF(ISBLANK(D1476),"",IF(OR($H$2="y",$H$2="m"),IF(AA1476=AA1475,IF(OR(AC1476=$AC$4:$AC1475)=FALSE,AG1475&amp;AF1476,AG1475),"("&amp;AF1476)&amp;IF(AA1476=AA1477,IF(OR(AC1477=$AC$4:$AC1476)=FALSE,", ",""),") "),""))</f>
        <v/>
      </c>
      <c r="AH1476" s="10" t="str">
        <f>IF((ISBLANK(D1476)),"",IF(D1476=D1475,AH1475,"")&amp;IF(B1475&lt;&gt;B1476,((IF(ISBLANK(E1476),$D$3&amp;"Non-type material: "&amp;$D$3,$D$3&amp;INDEX('type-categories'!$A$2:$B$100,MATCH(E1476,'type-categories'!$A$2:$A$100,0),2)&amp;$D$3))),"")&amp;(IF(K1476&lt;&gt;K1475,$C$2&amp;K1476&amp;$K$3&amp;$C$2&amp;" ",(IF(B1476&lt;&gt;B1475,$C$2&amp;K1476&amp;$K$3&amp;$C$2&amp;" ",""))))&amp;(IF(L1476="","",((IF(L1476&lt;&gt;L1475,$D$2&amp;L1476&amp;$L$3&amp;$D$2&amp;" ",IF(B1476&lt;&gt;B1475,$D$2&amp;L1476&amp;$L$3&amp;$D$2&amp;" ",""))))))&amp;(IF(M1476="","",((IF(M1476&lt;&gt;M1475,$E$2&amp;M1476&amp;$E$2&amp;","&amp;" ",IF(B1476&lt;&gt;B1475,$E$2&amp;M1476&amp;$E$2&amp;",",""))))))&amp;(IF(N1476="","",IF(N1476&lt;&gt;N1475,N1476&amp;", ",IF(B1476&lt;&gt;B1475,N1476&amp;", ",""))))&amp;(IF(ISBLANK(O1476),"",(IF(O1476&lt;&gt;O1475,O1476&amp;", ",IF(B1476&lt;&gt;B1475,O1476&amp;", ","")))))&amp;(IF(ISBLANK(P1476),"",(IF(P1476&lt;&gt;P1475,P1476&amp;", ",IF(B1476&lt;&gt;B1475,P1476&amp;", ",IF(Z1476&lt;&gt;Z1475,P1476&amp;", ",""))))))&amp;(IF(ISBLANK(Q1476),"",(IF(Q1476&lt;&gt;Q1475,Q1476&amp;", ",IF(B1476&lt;&gt;B1475,Q1476&amp;", ",IF(Z1476&lt;&gt;Z1475,Q1476&amp;", ",""))))))&amp;(IF(ISBLANK(R1476),"",(IF(R1476&lt;&gt;R1475,R1476&amp;"m, ",IF(B1476&lt;&gt;B1475,R1476&amp;"m, ",IF(Z1476&lt;&gt;Z1475,R1476&amp;"m, ",""))))))&amp;IF(ISBLANK(S1476),"",(IF(B1476&lt;&gt;B1475,S1476&amp;", ",IF(S1476&lt;&gt;S1475,IF((Z1476=Z1475),"same locality "&amp;S1476&amp;", ",S1476&amp;", "),""))))&amp;(IF(ISBLANK(T1476),"",(IF(T1476&lt;&gt;T1475,IF(ISBLANK(F$2),T1476&amp;", ",T1476&amp;" "&amp;F$2&amp;", "),(IF(B1476&lt;&gt;B1475,IF(ISBLANK(F$2),T1476&amp;", ",T1476&amp;" "&amp;F$2&amp;", "),(IF(Z1476&lt;&gt;Z1475,IF(ISBLANK(F$2),T1476&amp;", ",T1476&amp;" "&amp;F$2&amp;", "),IF((U1476&lt;&gt;U1475)*($G$2="Y"),"same collector, ","")))))))))&amp;(IF(ISBLANK(U1476),"",(IF(U1476&lt;&gt;U1475,U1476&amp;", ",(IF(B1476&lt;&gt;B1475,U1476&amp;", ",IF(Z1476&lt;&gt;Z1475,U1476&amp;", ",(IF(T1476&lt;&gt;T1475,IF((T1476&lt;&gt;T1475)*($G$2="Y"),"same date, ", ""),IF((T1476=T1475)*(U1476=U1475)*(S1476&lt;&gt;S1475)*($G$2="Y"),"same collector and date, ", ""))))))))))&amp;(IF(ISBLANK(V1476),"",V1476&amp;", "))&amp;IF((AA1476&lt;&gt;AA1477)*($H$2="y"),AD1476&amp;AE1476,IF((AA1476&lt;&gt;AA1477)*($H$2="m"),AD1476&amp;AG1476,IF(($H$2&lt;&gt;"m")*($H$2&lt;&gt;"Y"),(IF(F1476=0,"",F1476&amp;" "&amp;$F$4&amp;" "))&amp;(IF(G1476=0,"",G1476&amp;" "&amp;$G$4&amp;" "))&amp;(IF(H1476=0,"",H1476&amp;" "&amp;H$4&amp;" "))&amp;(IF(I1476=0,"",I1476&amp;" "&amp;$I$4&amp;" "))&amp;(IF(J1476=0,"",J1476&amp;" "&amp;$J$4&amp;" "))&amp;IF((ISBLANK(C1476)),"","("&amp;C1476&amp;")"),"")))&amp;IF((B1476=B1477)*(K1476=K1477)*(L1476=L1477)*(M1476=M1477),IF(($H$2&lt;&gt;"m")*($H$2&lt;&gt;"Y"), ", ", IF((ISNUMBER(FIND(")",AE1476))), ", ", "")),IF((B1476=B1477)*(K1476=K1477)*(L1476=L1477),"; ",". ")))</f>
        <v/>
      </c>
      <c r="AI1476" s="1"/>
    </row>
    <row r="1477" spans="1:35" x14ac:dyDescent="0.25">
      <c r="A1477" s="3" t="str">
        <f t="shared" si="180"/>
        <v/>
      </c>
      <c r="B1477" s="53" t="str">
        <f t="shared" si="184"/>
        <v/>
      </c>
      <c r="C1477" s="57"/>
      <c r="D1477" s="57"/>
      <c r="E1477" s="57"/>
      <c r="F1477" s="57"/>
      <c r="G1477" s="57"/>
      <c r="H1477" s="57"/>
      <c r="I1477" s="57"/>
      <c r="J1477" s="57"/>
      <c r="K1477" s="57"/>
      <c r="L1477" s="57"/>
      <c r="M1477" s="54"/>
      <c r="N1477" s="57"/>
      <c r="O1477" s="58"/>
      <c r="P1477" s="58"/>
      <c r="Q1477" s="58"/>
      <c r="R1477" s="58"/>
      <c r="S1477" s="54"/>
      <c r="T1477" s="57"/>
      <c r="U1477" s="57"/>
      <c r="V1477" s="57"/>
      <c r="W1477" s="57"/>
      <c r="X1477" s="147" t="str">
        <f>IF(ISBLANK(D1477),"",IF('order-admin-units'!$I$1&lt;&gt;"y", "", IF((K1477="")*(ISBLANK(D1477)=FALSE), 'order-admin-units'!$B$1+1, VLOOKUP(K1477, ordercountry, 2))))</f>
        <v/>
      </c>
      <c r="Y1477" s="147" t="str">
        <f>IF(ISBLANK(D1477),"",IF('order-admin-units'!$I$1&lt;&gt;"y", "", IF(L1477="", 'order-admin-units'!$B$2+1, VLOOKUP(K1477&amp;"@"&amp;L1477, orderadmin, 2))))</f>
        <v/>
      </c>
      <c r="Z1477" s="147" t="str">
        <f t="shared" si="181"/>
        <v/>
      </c>
      <c r="AA1477" s="147" t="str">
        <f t="shared" si="182"/>
        <v/>
      </c>
      <c r="AB1477" s="147" t="str">
        <f t="shared" si="183"/>
        <v/>
      </c>
      <c r="AC1477" s="147" t="str">
        <f t="shared" ref="AC1477:AC1540" si="185">AA1477&amp;AF1477</f>
        <v/>
      </c>
      <c r="AD1477" s="11" t="str">
        <f t="shared" ref="AD1477:AD1540" si="186">IF(OR($H$2="y",$H$2="m"),IF(SUMIF($AA$5:$AA$2000,AA1477,$F$5:$F$2000)&lt;&gt;0,SUMIF($AA$5:$AA$2000,AA1477,$F$5:$F$2000)&amp;" "&amp;$F$4&amp;" ","")&amp;IF(SUMIF($AA$5:$AA$2000,AA1477,$G$5:$G$2000)&lt;&gt;0,SUMIF($AA$5:$AA$2000,AA1477,$G$5:$G$2000)&amp;" "&amp;$G$4&amp;" ","")&amp;IF(SUMIF($AA$5:$AA$2000,AA1477,$H$5:$H$2000)&lt;&gt;0,SUMIF($AA$5:$AA$2000,AA1477,$H$5:$H$2000)&amp;" "&amp;$H$4&amp;" ","")&amp;IF(SUMIF($AA$5:$AA$2000,AA1477,$I$5:$I$2000)&lt;&gt;0,SUMIF($AA$5:$AA$2000,AA1477,$I$5:$I$2000)&amp;" "&amp;$I$4&amp;" ","")&amp;IF(SUMIF($AA$5:$AA$2000,AA1477,$J$5:$J$2000)&lt;&gt;0,SUMIF($AA$5:$AA$2000,AA1477,$J$5:$J$2000)&amp;" "&amp;$J$4&amp;" ",""),"")</f>
        <v/>
      </c>
      <c r="AE1477" s="11" t="str">
        <f t="array" ref="AE1477">IF(ISBLANK(D1477),"",IF(OR($H$2="y",$H$2="m"),IF(AA1477=AA1476,IF(OR(AB1477=$AB$4:$AB1476)=FALSE,AE1476&amp;C1477,AE1476),"("&amp;C1477)&amp;IF(AA1477=AA1478,IF(OR(AB1478=$AB$4:$AB1477)=FALSE,", ",""),") "),""))</f>
        <v/>
      </c>
      <c r="AF1477" s="11" t="str">
        <f t="shared" ref="AF1477:AF1540" si="187">IF((ISBLANK(D1477)=FALSE)*OR($H$2="y",$H$2="m"),IFERROR(LEFT(C1477, FIND(" ",C1477)-1), C1477),"")</f>
        <v/>
      </c>
      <c r="AG1477" s="11" t="str">
        <f t="array" ref="AG1477">IF(ISBLANK(D1477),"",IF(OR($H$2="y",$H$2="m"),IF(AA1477=AA1476,IF(OR(AC1477=$AC$4:$AC1476)=FALSE,AG1476&amp;AF1477,AG1476),"("&amp;AF1477)&amp;IF(AA1477=AA1478,IF(OR(AC1478=$AC$4:$AC1477)=FALSE,", ",""),") "),""))</f>
        <v/>
      </c>
      <c r="AH1477" s="10" t="str">
        <f>IF((ISBLANK(D1477)),"",IF(D1477=D1476,AH1476,"")&amp;IF(B1476&lt;&gt;B1477,((IF(ISBLANK(E1477),$D$3&amp;"Non-type material: "&amp;$D$3,$D$3&amp;INDEX('type-categories'!$A$2:$B$100,MATCH(E1477,'type-categories'!$A$2:$A$100,0),2)&amp;$D$3))),"")&amp;(IF(K1477&lt;&gt;K1476,$C$2&amp;K1477&amp;$K$3&amp;$C$2&amp;" ",(IF(B1477&lt;&gt;B1476,$C$2&amp;K1477&amp;$K$3&amp;$C$2&amp;" ",""))))&amp;(IF(L1477="","",((IF(L1477&lt;&gt;L1476,$D$2&amp;L1477&amp;$L$3&amp;$D$2&amp;" ",IF(B1477&lt;&gt;B1476,$D$2&amp;L1477&amp;$L$3&amp;$D$2&amp;" ",""))))))&amp;(IF(M1477="","",((IF(M1477&lt;&gt;M1476,$E$2&amp;M1477&amp;$E$2&amp;","&amp;" ",IF(B1477&lt;&gt;B1476,$E$2&amp;M1477&amp;$E$2&amp;",",""))))))&amp;(IF(N1477="","",IF(N1477&lt;&gt;N1476,N1477&amp;", ",IF(B1477&lt;&gt;B1476,N1477&amp;", ",""))))&amp;(IF(ISBLANK(O1477),"",(IF(O1477&lt;&gt;O1476,O1477&amp;", ",IF(B1477&lt;&gt;B1476,O1477&amp;", ","")))))&amp;(IF(ISBLANK(P1477),"",(IF(P1477&lt;&gt;P1476,P1477&amp;", ",IF(B1477&lt;&gt;B1476,P1477&amp;", ",IF(Z1477&lt;&gt;Z1476,P1477&amp;", ",""))))))&amp;(IF(ISBLANK(Q1477),"",(IF(Q1477&lt;&gt;Q1476,Q1477&amp;", ",IF(B1477&lt;&gt;B1476,Q1477&amp;", ",IF(Z1477&lt;&gt;Z1476,Q1477&amp;", ",""))))))&amp;(IF(ISBLANK(R1477),"",(IF(R1477&lt;&gt;R1476,R1477&amp;"m, ",IF(B1477&lt;&gt;B1476,R1477&amp;"m, ",IF(Z1477&lt;&gt;Z1476,R1477&amp;"m, ",""))))))&amp;IF(ISBLANK(S1477),"",(IF(B1477&lt;&gt;B1476,S1477&amp;", ",IF(S1477&lt;&gt;S1476,IF((Z1477=Z1476),"same locality "&amp;S1477&amp;", ",S1477&amp;", "),""))))&amp;(IF(ISBLANK(T1477),"",(IF(T1477&lt;&gt;T1476,IF(ISBLANK(F$2),T1477&amp;", ",T1477&amp;" "&amp;F$2&amp;", "),(IF(B1477&lt;&gt;B1476,IF(ISBLANK(F$2),T1477&amp;", ",T1477&amp;" "&amp;F$2&amp;", "),(IF(Z1477&lt;&gt;Z1476,IF(ISBLANK(F$2),T1477&amp;", ",T1477&amp;" "&amp;F$2&amp;", "),IF((U1477&lt;&gt;U1476)*($G$2="Y"),"same collector, ","")))))))))&amp;(IF(ISBLANK(U1477),"",(IF(U1477&lt;&gt;U1476,U1477&amp;", ",(IF(B1477&lt;&gt;B1476,U1477&amp;", ",IF(Z1477&lt;&gt;Z1476,U1477&amp;", ",(IF(T1477&lt;&gt;T1476,IF((T1477&lt;&gt;T1476)*($G$2="Y"),"same date, ", ""),IF((T1477=T1476)*(U1477=U1476)*(S1477&lt;&gt;S1476)*($G$2="Y"),"same collector and date, ", ""))))))))))&amp;(IF(ISBLANK(V1477),"",V1477&amp;", "))&amp;IF((AA1477&lt;&gt;AA1478)*($H$2="y"),AD1477&amp;AE1477,IF((AA1477&lt;&gt;AA1478)*($H$2="m"),AD1477&amp;AG1477,IF(($H$2&lt;&gt;"m")*($H$2&lt;&gt;"Y"),(IF(F1477=0,"",F1477&amp;" "&amp;$F$4&amp;" "))&amp;(IF(G1477=0,"",G1477&amp;" "&amp;$G$4&amp;" "))&amp;(IF(H1477=0,"",H1477&amp;" "&amp;H$4&amp;" "))&amp;(IF(I1477=0,"",I1477&amp;" "&amp;$I$4&amp;" "))&amp;(IF(J1477=0,"",J1477&amp;" "&amp;$J$4&amp;" "))&amp;IF((ISBLANK(C1477)),"","("&amp;C1477&amp;")"),"")))&amp;IF((B1477=B1478)*(K1477=K1478)*(L1477=L1478)*(M1477=M1478),IF(($H$2&lt;&gt;"m")*($H$2&lt;&gt;"Y"), ", ", IF((ISNUMBER(FIND(")",AE1477))), ", ", "")),IF((B1477=B1478)*(K1477=K1478)*(L1477=L1478),"; ",". ")))</f>
        <v/>
      </c>
      <c r="AI1477" s="1"/>
    </row>
    <row r="1478" spans="1:35" x14ac:dyDescent="0.25">
      <c r="A1478" s="3" t="str">
        <f t="shared" ref="A1478:A1541" si="188">IF(ISBLANK(D1478),"",IF(D1478&lt;&gt;D1477, A1477+1, A1477))</f>
        <v/>
      </c>
      <c r="B1478" s="53" t="str">
        <f t="shared" si="184"/>
        <v/>
      </c>
      <c r="C1478" s="57"/>
      <c r="D1478" s="57"/>
      <c r="E1478" s="57"/>
      <c r="F1478" s="57"/>
      <c r="G1478" s="57"/>
      <c r="H1478" s="57"/>
      <c r="I1478" s="57"/>
      <c r="J1478" s="57"/>
      <c r="K1478" s="57"/>
      <c r="L1478" s="57"/>
      <c r="M1478" s="54"/>
      <c r="N1478" s="57"/>
      <c r="O1478" s="58"/>
      <c r="P1478" s="58"/>
      <c r="Q1478" s="58"/>
      <c r="R1478" s="58"/>
      <c r="S1478" s="54"/>
      <c r="T1478" s="57"/>
      <c r="U1478" s="57"/>
      <c r="V1478" s="57"/>
      <c r="W1478" s="57"/>
      <c r="X1478" s="147" t="str">
        <f>IF(ISBLANK(D1478),"",IF('order-admin-units'!$I$1&lt;&gt;"y", "", IF((K1478="")*(ISBLANK(D1478)=FALSE), 'order-admin-units'!$B$1+1, VLOOKUP(K1478, ordercountry, 2))))</f>
        <v/>
      </c>
      <c r="Y1478" s="147" t="str">
        <f>IF(ISBLANK(D1478),"",IF('order-admin-units'!$I$1&lt;&gt;"y", "", IF(L1478="", 'order-admin-units'!$B$2+1, VLOOKUP(K1478&amp;"@"&amp;L1478, orderadmin, 2))))</f>
        <v/>
      </c>
      <c r="Z1478" s="147" t="str">
        <f t="shared" ref="Z1478:Z1541" si="189">K1478&amp;L1478&amp;M1478&amp;N1478&amp;O1478</f>
        <v/>
      </c>
      <c r="AA1478" s="147" t="str">
        <f t="shared" ref="AA1478:AA1541" si="190">B1478&amp;K1478&amp;L1478&amp;M1478&amp;N1478&amp;O1478&amp;P1478&amp;Q1478&amp;R1478&amp;S1478&amp;T1478&amp;U1478</f>
        <v/>
      </c>
      <c r="AB1478" s="147" t="str">
        <f t="shared" ref="AB1478:AB1541" si="191">AA1478&amp;C1478</f>
        <v/>
      </c>
      <c r="AC1478" s="147" t="str">
        <f t="shared" si="185"/>
        <v/>
      </c>
      <c r="AD1478" s="11" t="str">
        <f t="shared" si="186"/>
        <v/>
      </c>
      <c r="AE1478" s="11" t="str">
        <f t="array" ref="AE1478">IF(ISBLANK(D1478),"",IF(OR($H$2="y",$H$2="m"),IF(AA1478=AA1477,IF(OR(AB1478=$AB$4:$AB1477)=FALSE,AE1477&amp;C1478,AE1477),"("&amp;C1478)&amp;IF(AA1478=AA1479,IF(OR(AB1479=$AB$4:$AB1478)=FALSE,", ",""),") "),""))</f>
        <v/>
      </c>
      <c r="AF1478" s="11" t="str">
        <f t="shared" si="187"/>
        <v/>
      </c>
      <c r="AG1478" s="11" t="str">
        <f t="array" ref="AG1478">IF(ISBLANK(D1478),"",IF(OR($H$2="y",$H$2="m"),IF(AA1478=AA1477,IF(OR(AC1478=$AC$4:$AC1477)=FALSE,AG1477&amp;AF1478,AG1477),"("&amp;AF1478)&amp;IF(AA1478=AA1479,IF(OR(AC1479=$AC$4:$AC1478)=FALSE,", ",""),") "),""))</f>
        <v/>
      </c>
      <c r="AH1478" s="10" t="str">
        <f>IF((ISBLANK(D1478)),"",IF(D1478=D1477,AH1477,"")&amp;IF(B1477&lt;&gt;B1478,((IF(ISBLANK(E1478),$D$3&amp;"Non-type material: "&amp;$D$3,$D$3&amp;INDEX('type-categories'!$A$2:$B$100,MATCH(E1478,'type-categories'!$A$2:$A$100,0),2)&amp;$D$3))),"")&amp;(IF(K1478&lt;&gt;K1477,$C$2&amp;K1478&amp;$K$3&amp;$C$2&amp;" ",(IF(B1478&lt;&gt;B1477,$C$2&amp;K1478&amp;$K$3&amp;$C$2&amp;" ",""))))&amp;(IF(L1478="","",((IF(L1478&lt;&gt;L1477,$D$2&amp;L1478&amp;$L$3&amp;$D$2&amp;" ",IF(B1478&lt;&gt;B1477,$D$2&amp;L1478&amp;$L$3&amp;$D$2&amp;" ",""))))))&amp;(IF(M1478="","",((IF(M1478&lt;&gt;M1477,$E$2&amp;M1478&amp;$E$2&amp;","&amp;" ",IF(B1478&lt;&gt;B1477,$E$2&amp;M1478&amp;$E$2&amp;",",""))))))&amp;(IF(N1478="","",IF(N1478&lt;&gt;N1477,N1478&amp;", ",IF(B1478&lt;&gt;B1477,N1478&amp;", ",""))))&amp;(IF(ISBLANK(O1478),"",(IF(O1478&lt;&gt;O1477,O1478&amp;", ",IF(B1478&lt;&gt;B1477,O1478&amp;", ","")))))&amp;(IF(ISBLANK(P1478),"",(IF(P1478&lt;&gt;P1477,P1478&amp;", ",IF(B1478&lt;&gt;B1477,P1478&amp;", ",IF(Z1478&lt;&gt;Z1477,P1478&amp;", ",""))))))&amp;(IF(ISBLANK(Q1478),"",(IF(Q1478&lt;&gt;Q1477,Q1478&amp;", ",IF(B1478&lt;&gt;B1477,Q1478&amp;", ",IF(Z1478&lt;&gt;Z1477,Q1478&amp;", ",""))))))&amp;(IF(ISBLANK(R1478),"",(IF(R1478&lt;&gt;R1477,R1478&amp;"m, ",IF(B1478&lt;&gt;B1477,R1478&amp;"m, ",IF(Z1478&lt;&gt;Z1477,R1478&amp;"m, ",""))))))&amp;IF(ISBLANK(S1478),"",(IF(B1478&lt;&gt;B1477,S1478&amp;", ",IF(S1478&lt;&gt;S1477,IF((Z1478=Z1477),"same locality "&amp;S1478&amp;", ",S1478&amp;", "),""))))&amp;(IF(ISBLANK(T1478),"",(IF(T1478&lt;&gt;T1477,IF(ISBLANK(F$2),T1478&amp;", ",T1478&amp;" "&amp;F$2&amp;", "),(IF(B1478&lt;&gt;B1477,IF(ISBLANK(F$2),T1478&amp;", ",T1478&amp;" "&amp;F$2&amp;", "),(IF(Z1478&lt;&gt;Z1477,IF(ISBLANK(F$2),T1478&amp;", ",T1478&amp;" "&amp;F$2&amp;", "),IF((U1478&lt;&gt;U1477)*($G$2="Y"),"same collector, ","")))))))))&amp;(IF(ISBLANK(U1478),"",(IF(U1478&lt;&gt;U1477,U1478&amp;", ",(IF(B1478&lt;&gt;B1477,U1478&amp;", ",IF(Z1478&lt;&gt;Z1477,U1478&amp;", ",(IF(T1478&lt;&gt;T1477,IF((T1478&lt;&gt;T1477)*($G$2="Y"),"same date, ", ""),IF((T1478=T1477)*(U1478=U1477)*(S1478&lt;&gt;S1477)*($G$2="Y"),"same collector and date, ", ""))))))))))&amp;(IF(ISBLANK(V1478),"",V1478&amp;", "))&amp;IF((AA1478&lt;&gt;AA1479)*($H$2="y"),AD1478&amp;AE1478,IF((AA1478&lt;&gt;AA1479)*($H$2="m"),AD1478&amp;AG1478,IF(($H$2&lt;&gt;"m")*($H$2&lt;&gt;"Y"),(IF(F1478=0,"",F1478&amp;" "&amp;$F$4&amp;" "))&amp;(IF(G1478=0,"",G1478&amp;" "&amp;$G$4&amp;" "))&amp;(IF(H1478=0,"",H1478&amp;" "&amp;H$4&amp;" "))&amp;(IF(I1478=0,"",I1478&amp;" "&amp;$I$4&amp;" "))&amp;(IF(J1478=0,"",J1478&amp;" "&amp;$J$4&amp;" "))&amp;IF((ISBLANK(C1478)),"","("&amp;C1478&amp;")"),"")))&amp;IF((B1478=B1479)*(K1478=K1479)*(L1478=L1479)*(M1478=M1479),IF(($H$2&lt;&gt;"m")*($H$2&lt;&gt;"Y"), ", ", IF((ISNUMBER(FIND(")",AE1478))), ", ", "")),IF((B1478=B1479)*(K1478=K1479)*(L1478=L1479),"; ",". ")))</f>
        <v/>
      </c>
      <c r="AI1478" s="1"/>
    </row>
    <row r="1479" spans="1:35" x14ac:dyDescent="0.25">
      <c r="A1479" s="3" t="str">
        <f t="shared" si="188"/>
        <v/>
      </c>
      <c r="B1479" s="53" t="str">
        <f t="shared" si="184"/>
        <v/>
      </c>
      <c r="C1479" s="57"/>
      <c r="D1479" s="57"/>
      <c r="E1479" s="57"/>
      <c r="F1479" s="57"/>
      <c r="G1479" s="57"/>
      <c r="H1479" s="57"/>
      <c r="I1479" s="57"/>
      <c r="J1479" s="57"/>
      <c r="K1479" s="57"/>
      <c r="L1479" s="57"/>
      <c r="M1479" s="54"/>
      <c r="N1479" s="57"/>
      <c r="O1479" s="58"/>
      <c r="P1479" s="58"/>
      <c r="Q1479" s="58"/>
      <c r="R1479" s="58"/>
      <c r="S1479" s="54"/>
      <c r="T1479" s="57"/>
      <c r="U1479" s="57"/>
      <c r="V1479" s="57"/>
      <c r="W1479" s="57"/>
      <c r="X1479" s="147" t="str">
        <f>IF(ISBLANK(D1479),"",IF('order-admin-units'!$I$1&lt;&gt;"y", "", IF((K1479="")*(ISBLANK(D1479)=FALSE), 'order-admin-units'!$B$1+1, VLOOKUP(K1479, ordercountry, 2))))</f>
        <v/>
      </c>
      <c r="Y1479" s="147" t="str">
        <f>IF(ISBLANK(D1479),"",IF('order-admin-units'!$I$1&lt;&gt;"y", "", IF(L1479="", 'order-admin-units'!$B$2+1, VLOOKUP(K1479&amp;"@"&amp;L1479, orderadmin, 2))))</f>
        <v/>
      </c>
      <c r="Z1479" s="147" t="str">
        <f t="shared" si="189"/>
        <v/>
      </c>
      <c r="AA1479" s="147" t="str">
        <f t="shared" si="190"/>
        <v/>
      </c>
      <c r="AB1479" s="147" t="str">
        <f t="shared" si="191"/>
        <v/>
      </c>
      <c r="AC1479" s="147" t="str">
        <f t="shared" si="185"/>
        <v/>
      </c>
      <c r="AD1479" s="11" t="str">
        <f t="shared" si="186"/>
        <v/>
      </c>
      <c r="AE1479" s="11" t="str">
        <f t="array" ref="AE1479">IF(ISBLANK(D1479),"",IF(OR($H$2="y",$H$2="m"),IF(AA1479=AA1478,IF(OR(AB1479=$AB$4:$AB1478)=FALSE,AE1478&amp;C1479,AE1478),"("&amp;C1479)&amp;IF(AA1479=AA1480,IF(OR(AB1480=$AB$4:$AB1479)=FALSE,", ",""),") "),""))</f>
        <v/>
      </c>
      <c r="AF1479" s="11" t="str">
        <f t="shared" si="187"/>
        <v/>
      </c>
      <c r="AG1479" s="11" t="str">
        <f t="array" ref="AG1479">IF(ISBLANK(D1479),"",IF(OR($H$2="y",$H$2="m"),IF(AA1479=AA1478,IF(OR(AC1479=$AC$4:$AC1478)=FALSE,AG1478&amp;AF1479,AG1478),"("&amp;AF1479)&amp;IF(AA1479=AA1480,IF(OR(AC1480=$AC$4:$AC1479)=FALSE,", ",""),") "),""))</f>
        <v/>
      </c>
      <c r="AH1479" s="10" t="str">
        <f>IF((ISBLANK(D1479)),"",IF(D1479=D1478,AH1478,"")&amp;IF(B1478&lt;&gt;B1479,((IF(ISBLANK(E1479),$D$3&amp;"Non-type material: "&amp;$D$3,$D$3&amp;INDEX('type-categories'!$A$2:$B$100,MATCH(E1479,'type-categories'!$A$2:$A$100,0),2)&amp;$D$3))),"")&amp;(IF(K1479&lt;&gt;K1478,$C$2&amp;K1479&amp;$K$3&amp;$C$2&amp;" ",(IF(B1479&lt;&gt;B1478,$C$2&amp;K1479&amp;$K$3&amp;$C$2&amp;" ",""))))&amp;(IF(L1479="","",((IF(L1479&lt;&gt;L1478,$D$2&amp;L1479&amp;$L$3&amp;$D$2&amp;" ",IF(B1479&lt;&gt;B1478,$D$2&amp;L1479&amp;$L$3&amp;$D$2&amp;" ",""))))))&amp;(IF(M1479="","",((IF(M1479&lt;&gt;M1478,$E$2&amp;M1479&amp;$E$2&amp;","&amp;" ",IF(B1479&lt;&gt;B1478,$E$2&amp;M1479&amp;$E$2&amp;",",""))))))&amp;(IF(N1479="","",IF(N1479&lt;&gt;N1478,N1479&amp;", ",IF(B1479&lt;&gt;B1478,N1479&amp;", ",""))))&amp;(IF(ISBLANK(O1479),"",(IF(O1479&lt;&gt;O1478,O1479&amp;", ",IF(B1479&lt;&gt;B1478,O1479&amp;", ","")))))&amp;(IF(ISBLANK(P1479),"",(IF(P1479&lt;&gt;P1478,P1479&amp;", ",IF(B1479&lt;&gt;B1478,P1479&amp;", ",IF(Z1479&lt;&gt;Z1478,P1479&amp;", ",""))))))&amp;(IF(ISBLANK(Q1479),"",(IF(Q1479&lt;&gt;Q1478,Q1479&amp;", ",IF(B1479&lt;&gt;B1478,Q1479&amp;", ",IF(Z1479&lt;&gt;Z1478,Q1479&amp;", ",""))))))&amp;(IF(ISBLANK(R1479),"",(IF(R1479&lt;&gt;R1478,R1479&amp;"m, ",IF(B1479&lt;&gt;B1478,R1479&amp;"m, ",IF(Z1479&lt;&gt;Z1478,R1479&amp;"m, ",""))))))&amp;IF(ISBLANK(S1479),"",(IF(B1479&lt;&gt;B1478,S1479&amp;", ",IF(S1479&lt;&gt;S1478,IF((Z1479=Z1478),"same locality "&amp;S1479&amp;", ",S1479&amp;", "),""))))&amp;(IF(ISBLANK(T1479),"",(IF(T1479&lt;&gt;T1478,IF(ISBLANK(F$2),T1479&amp;", ",T1479&amp;" "&amp;F$2&amp;", "),(IF(B1479&lt;&gt;B1478,IF(ISBLANK(F$2),T1479&amp;", ",T1479&amp;" "&amp;F$2&amp;", "),(IF(Z1479&lt;&gt;Z1478,IF(ISBLANK(F$2),T1479&amp;", ",T1479&amp;" "&amp;F$2&amp;", "),IF((U1479&lt;&gt;U1478)*($G$2="Y"),"same collector, ","")))))))))&amp;(IF(ISBLANK(U1479),"",(IF(U1479&lt;&gt;U1478,U1479&amp;", ",(IF(B1479&lt;&gt;B1478,U1479&amp;", ",IF(Z1479&lt;&gt;Z1478,U1479&amp;", ",(IF(T1479&lt;&gt;T1478,IF((T1479&lt;&gt;T1478)*($G$2="Y"),"same date, ", ""),IF((T1479=T1478)*(U1479=U1478)*(S1479&lt;&gt;S1478)*($G$2="Y"),"same collector and date, ", ""))))))))))&amp;(IF(ISBLANK(V1479),"",V1479&amp;", "))&amp;IF((AA1479&lt;&gt;AA1480)*($H$2="y"),AD1479&amp;AE1479,IF((AA1479&lt;&gt;AA1480)*($H$2="m"),AD1479&amp;AG1479,IF(($H$2&lt;&gt;"m")*($H$2&lt;&gt;"Y"),(IF(F1479=0,"",F1479&amp;" "&amp;$F$4&amp;" "))&amp;(IF(G1479=0,"",G1479&amp;" "&amp;$G$4&amp;" "))&amp;(IF(H1479=0,"",H1479&amp;" "&amp;H$4&amp;" "))&amp;(IF(I1479=0,"",I1479&amp;" "&amp;$I$4&amp;" "))&amp;(IF(J1479=0,"",J1479&amp;" "&amp;$J$4&amp;" "))&amp;IF((ISBLANK(C1479)),"","("&amp;C1479&amp;")"),"")))&amp;IF((B1479=B1480)*(K1479=K1480)*(L1479=L1480)*(M1479=M1480),IF(($H$2&lt;&gt;"m")*($H$2&lt;&gt;"Y"), ", ", IF((ISNUMBER(FIND(")",AE1479))), ", ", "")),IF((B1479=B1480)*(K1479=K1480)*(L1479=L1480),"; ",". ")))</f>
        <v/>
      </c>
      <c r="AI1479" s="1"/>
    </row>
    <row r="1480" spans="1:35" x14ac:dyDescent="0.25">
      <c r="A1480" s="3" t="str">
        <f t="shared" si="188"/>
        <v/>
      </c>
      <c r="B1480" s="53" t="str">
        <f t="shared" si="184"/>
        <v/>
      </c>
      <c r="C1480" s="57"/>
      <c r="D1480" s="57"/>
      <c r="E1480" s="57"/>
      <c r="F1480" s="57"/>
      <c r="G1480" s="57"/>
      <c r="H1480" s="57"/>
      <c r="I1480" s="57"/>
      <c r="J1480" s="57"/>
      <c r="K1480" s="57"/>
      <c r="L1480" s="57"/>
      <c r="M1480" s="54"/>
      <c r="N1480" s="57"/>
      <c r="O1480" s="58"/>
      <c r="P1480" s="58"/>
      <c r="Q1480" s="58"/>
      <c r="R1480" s="58"/>
      <c r="S1480" s="54"/>
      <c r="T1480" s="57"/>
      <c r="U1480" s="57"/>
      <c r="V1480" s="57"/>
      <c r="W1480" s="57"/>
      <c r="X1480" s="147" t="str">
        <f>IF(ISBLANK(D1480),"",IF('order-admin-units'!$I$1&lt;&gt;"y", "", IF((K1480="")*(ISBLANK(D1480)=FALSE), 'order-admin-units'!$B$1+1, VLOOKUP(K1480, ordercountry, 2))))</f>
        <v/>
      </c>
      <c r="Y1480" s="147" t="str">
        <f>IF(ISBLANK(D1480),"",IF('order-admin-units'!$I$1&lt;&gt;"y", "", IF(L1480="", 'order-admin-units'!$B$2+1, VLOOKUP(K1480&amp;"@"&amp;L1480, orderadmin, 2))))</f>
        <v/>
      </c>
      <c r="Z1480" s="147" t="str">
        <f t="shared" si="189"/>
        <v/>
      </c>
      <c r="AA1480" s="147" t="str">
        <f t="shared" si="190"/>
        <v/>
      </c>
      <c r="AB1480" s="147" t="str">
        <f t="shared" si="191"/>
        <v/>
      </c>
      <c r="AC1480" s="147" t="str">
        <f t="shared" si="185"/>
        <v/>
      </c>
      <c r="AD1480" s="11" t="str">
        <f t="shared" si="186"/>
        <v/>
      </c>
      <c r="AE1480" s="11" t="str">
        <f t="array" ref="AE1480">IF(ISBLANK(D1480),"",IF(OR($H$2="y",$H$2="m"),IF(AA1480=AA1479,IF(OR(AB1480=$AB$4:$AB1479)=FALSE,AE1479&amp;C1480,AE1479),"("&amp;C1480)&amp;IF(AA1480=AA1481,IF(OR(AB1481=$AB$4:$AB1480)=FALSE,", ",""),") "),""))</f>
        <v/>
      </c>
      <c r="AF1480" s="11" t="str">
        <f t="shared" si="187"/>
        <v/>
      </c>
      <c r="AG1480" s="11" t="str">
        <f t="array" ref="AG1480">IF(ISBLANK(D1480),"",IF(OR($H$2="y",$H$2="m"),IF(AA1480=AA1479,IF(OR(AC1480=$AC$4:$AC1479)=FALSE,AG1479&amp;AF1480,AG1479),"("&amp;AF1480)&amp;IF(AA1480=AA1481,IF(OR(AC1481=$AC$4:$AC1480)=FALSE,", ",""),") "),""))</f>
        <v/>
      </c>
      <c r="AH1480" s="10" t="str">
        <f>IF((ISBLANK(D1480)),"",IF(D1480=D1479,AH1479,"")&amp;IF(B1479&lt;&gt;B1480,((IF(ISBLANK(E1480),$D$3&amp;"Non-type material: "&amp;$D$3,$D$3&amp;INDEX('type-categories'!$A$2:$B$100,MATCH(E1480,'type-categories'!$A$2:$A$100,0),2)&amp;$D$3))),"")&amp;(IF(K1480&lt;&gt;K1479,$C$2&amp;K1480&amp;$K$3&amp;$C$2&amp;" ",(IF(B1480&lt;&gt;B1479,$C$2&amp;K1480&amp;$K$3&amp;$C$2&amp;" ",""))))&amp;(IF(L1480="","",((IF(L1480&lt;&gt;L1479,$D$2&amp;L1480&amp;$L$3&amp;$D$2&amp;" ",IF(B1480&lt;&gt;B1479,$D$2&amp;L1480&amp;$L$3&amp;$D$2&amp;" ",""))))))&amp;(IF(M1480="","",((IF(M1480&lt;&gt;M1479,$E$2&amp;M1480&amp;$E$2&amp;","&amp;" ",IF(B1480&lt;&gt;B1479,$E$2&amp;M1480&amp;$E$2&amp;",",""))))))&amp;(IF(N1480="","",IF(N1480&lt;&gt;N1479,N1480&amp;", ",IF(B1480&lt;&gt;B1479,N1480&amp;", ",""))))&amp;(IF(ISBLANK(O1480),"",(IF(O1480&lt;&gt;O1479,O1480&amp;", ",IF(B1480&lt;&gt;B1479,O1480&amp;", ","")))))&amp;(IF(ISBLANK(P1480),"",(IF(P1480&lt;&gt;P1479,P1480&amp;", ",IF(B1480&lt;&gt;B1479,P1480&amp;", ",IF(Z1480&lt;&gt;Z1479,P1480&amp;", ",""))))))&amp;(IF(ISBLANK(Q1480),"",(IF(Q1480&lt;&gt;Q1479,Q1480&amp;", ",IF(B1480&lt;&gt;B1479,Q1480&amp;", ",IF(Z1480&lt;&gt;Z1479,Q1480&amp;", ",""))))))&amp;(IF(ISBLANK(R1480),"",(IF(R1480&lt;&gt;R1479,R1480&amp;"m, ",IF(B1480&lt;&gt;B1479,R1480&amp;"m, ",IF(Z1480&lt;&gt;Z1479,R1480&amp;"m, ",""))))))&amp;IF(ISBLANK(S1480),"",(IF(B1480&lt;&gt;B1479,S1480&amp;", ",IF(S1480&lt;&gt;S1479,IF((Z1480=Z1479),"same locality "&amp;S1480&amp;", ",S1480&amp;", "),""))))&amp;(IF(ISBLANK(T1480),"",(IF(T1480&lt;&gt;T1479,IF(ISBLANK(F$2),T1480&amp;", ",T1480&amp;" "&amp;F$2&amp;", "),(IF(B1480&lt;&gt;B1479,IF(ISBLANK(F$2),T1480&amp;", ",T1480&amp;" "&amp;F$2&amp;", "),(IF(Z1480&lt;&gt;Z1479,IF(ISBLANK(F$2),T1480&amp;", ",T1480&amp;" "&amp;F$2&amp;", "),IF((U1480&lt;&gt;U1479)*($G$2="Y"),"same collector, ","")))))))))&amp;(IF(ISBLANK(U1480),"",(IF(U1480&lt;&gt;U1479,U1480&amp;", ",(IF(B1480&lt;&gt;B1479,U1480&amp;", ",IF(Z1480&lt;&gt;Z1479,U1480&amp;", ",(IF(T1480&lt;&gt;T1479,IF((T1480&lt;&gt;T1479)*($G$2="Y"),"same date, ", ""),IF((T1480=T1479)*(U1480=U1479)*(S1480&lt;&gt;S1479)*($G$2="Y"),"same collector and date, ", ""))))))))))&amp;(IF(ISBLANK(V1480),"",V1480&amp;", "))&amp;IF((AA1480&lt;&gt;AA1481)*($H$2="y"),AD1480&amp;AE1480,IF((AA1480&lt;&gt;AA1481)*($H$2="m"),AD1480&amp;AG1480,IF(($H$2&lt;&gt;"m")*($H$2&lt;&gt;"Y"),(IF(F1480=0,"",F1480&amp;" "&amp;$F$4&amp;" "))&amp;(IF(G1480=0,"",G1480&amp;" "&amp;$G$4&amp;" "))&amp;(IF(H1480=0,"",H1480&amp;" "&amp;H$4&amp;" "))&amp;(IF(I1480=0,"",I1480&amp;" "&amp;$I$4&amp;" "))&amp;(IF(J1480=0,"",J1480&amp;" "&amp;$J$4&amp;" "))&amp;IF((ISBLANK(C1480)),"","("&amp;C1480&amp;")"),"")))&amp;IF((B1480=B1481)*(K1480=K1481)*(L1480=L1481)*(M1480=M1481),IF(($H$2&lt;&gt;"m")*($H$2&lt;&gt;"Y"), ", ", IF((ISNUMBER(FIND(")",AE1480))), ", ", "")),IF((B1480=B1481)*(K1480=K1481)*(L1480=L1481),"; ",". ")))</f>
        <v/>
      </c>
      <c r="AI1480" s="1"/>
    </row>
    <row r="1481" spans="1:35" x14ac:dyDescent="0.25">
      <c r="A1481" s="3" t="str">
        <f t="shared" si="188"/>
        <v/>
      </c>
      <c r="B1481" s="53" t="str">
        <f t="shared" ref="B1481:B1544" si="192">D1481&amp;E1481</f>
        <v/>
      </c>
      <c r="C1481" s="57"/>
      <c r="D1481" s="57"/>
      <c r="E1481" s="57"/>
      <c r="F1481" s="57"/>
      <c r="G1481" s="57"/>
      <c r="H1481" s="57"/>
      <c r="I1481" s="57"/>
      <c r="J1481" s="57"/>
      <c r="K1481" s="57"/>
      <c r="L1481" s="57"/>
      <c r="M1481" s="54"/>
      <c r="N1481" s="57"/>
      <c r="O1481" s="58"/>
      <c r="P1481" s="58"/>
      <c r="Q1481" s="58"/>
      <c r="R1481" s="58"/>
      <c r="S1481" s="54"/>
      <c r="T1481" s="57"/>
      <c r="U1481" s="57"/>
      <c r="V1481" s="57"/>
      <c r="W1481" s="57"/>
      <c r="X1481" s="147" t="str">
        <f>IF(ISBLANK(D1481),"",IF('order-admin-units'!$I$1&lt;&gt;"y", "", IF((K1481="")*(ISBLANK(D1481)=FALSE), 'order-admin-units'!$B$1+1, VLOOKUP(K1481, ordercountry, 2))))</f>
        <v/>
      </c>
      <c r="Y1481" s="147" t="str">
        <f>IF(ISBLANK(D1481),"",IF('order-admin-units'!$I$1&lt;&gt;"y", "", IF(L1481="", 'order-admin-units'!$B$2+1, VLOOKUP(K1481&amp;"@"&amp;L1481, orderadmin, 2))))</f>
        <v/>
      </c>
      <c r="Z1481" s="147" t="str">
        <f t="shared" si="189"/>
        <v/>
      </c>
      <c r="AA1481" s="147" t="str">
        <f t="shared" si="190"/>
        <v/>
      </c>
      <c r="AB1481" s="147" t="str">
        <f t="shared" si="191"/>
        <v/>
      </c>
      <c r="AC1481" s="147" t="str">
        <f t="shared" si="185"/>
        <v/>
      </c>
      <c r="AD1481" s="11" t="str">
        <f t="shared" si="186"/>
        <v/>
      </c>
      <c r="AE1481" s="11" t="str">
        <f t="array" ref="AE1481">IF(ISBLANK(D1481),"",IF(OR($H$2="y",$H$2="m"),IF(AA1481=AA1480,IF(OR(AB1481=$AB$4:$AB1480)=FALSE,AE1480&amp;C1481,AE1480),"("&amp;C1481)&amp;IF(AA1481=AA1482,IF(OR(AB1482=$AB$4:$AB1481)=FALSE,", ",""),") "),""))</f>
        <v/>
      </c>
      <c r="AF1481" s="11" t="str">
        <f t="shared" si="187"/>
        <v/>
      </c>
      <c r="AG1481" s="11" t="str">
        <f t="array" ref="AG1481">IF(ISBLANK(D1481),"",IF(OR($H$2="y",$H$2="m"),IF(AA1481=AA1480,IF(OR(AC1481=$AC$4:$AC1480)=FALSE,AG1480&amp;AF1481,AG1480),"("&amp;AF1481)&amp;IF(AA1481=AA1482,IF(OR(AC1482=$AC$4:$AC1481)=FALSE,", ",""),") "),""))</f>
        <v/>
      </c>
      <c r="AH1481" s="10" t="str">
        <f>IF((ISBLANK(D1481)),"",IF(D1481=D1480,AH1480,"")&amp;IF(B1480&lt;&gt;B1481,((IF(ISBLANK(E1481),$D$3&amp;"Non-type material: "&amp;$D$3,$D$3&amp;INDEX('type-categories'!$A$2:$B$100,MATCH(E1481,'type-categories'!$A$2:$A$100,0),2)&amp;$D$3))),"")&amp;(IF(K1481&lt;&gt;K1480,$C$2&amp;K1481&amp;$K$3&amp;$C$2&amp;" ",(IF(B1481&lt;&gt;B1480,$C$2&amp;K1481&amp;$K$3&amp;$C$2&amp;" ",""))))&amp;(IF(L1481="","",((IF(L1481&lt;&gt;L1480,$D$2&amp;L1481&amp;$L$3&amp;$D$2&amp;" ",IF(B1481&lt;&gt;B1480,$D$2&amp;L1481&amp;$L$3&amp;$D$2&amp;" ",""))))))&amp;(IF(M1481="","",((IF(M1481&lt;&gt;M1480,$E$2&amp;M1481&amp;$E$2&amp;","&amp;" ",IF(B1481&lt;&gt;B1480,$E$2&amp;M1481&amp;$E$2&amp;",",""))))))&amp;(IF(N1481="","",IF(N1481&lt;&gt;N1480,N1481&amp;", ",IF(B1481&lt;&gt;B1480,N1481&amp;", ",""))))&amp;(IF(ISBLANK(O1481),"",(IF(O1481&lt;&gt;O1480,O1481&amp;", ",IF(B1481&lt;&gt;B1480,O1481&amp;", ","")))))&amp;(IF(ISBLANK(P1481),"",(IF(P1481&lt;&gt;P1480,P1481&amp;", ",IF(B1481&lt;&gt;B1480,P1481&amp;", ",IF(Z1481&lt;&gt;Z1480,P1481&amp;", ",""))))))&amp;(IF(ISBLANK(Q1481),"",(IF(Q1481&lt;&gt;Q1480,Q1481&amp;", ",IF(B1481&lt;&gt;B1480,Q1481&amp;", ",IF(Z1481&lt;&gt;Z1480,Q1481&amp;", ",""))))))&amp;(IF(ISBLANK(R1481),"",(IF(R1481&lt;&gt;R1480,R1481&amp;"m, ",IF(B1481&lt;&gt;B1480,R1481&amp;"m, ",IF(Z1481&lt;&gt;Z1480,R1481&amp;"m, ",""))))))&amp;IF(ISBLANK(S1481),"",(IF(B1481&lt;&gt;B1480,S1481&amp;", ",IF(S1481&lt;&gt;S1480,IF((Z1481=Z1480),"same locality "&amp;S1481&amp;", ",S1481&amp;", "),""))))&amp;(IF(ISBLANK(T1481),"",(IF(T1481&lt;&gt;T1480,IF(ISBLANK(F$2),T1481&amp;", ",T1481&amp;" "&amp;F$2&amp;", "),(IF(B1481&lt;&gt;B1480,IF(ISBLANK(F$2),T1481&amp;", ",T1481&amp;" "&amp;F$2&amp;", "),(IF(Z1481&lt;&gt;Z1480,IF(ISBLANK(F$2),T1481&amp;", ",T1481&amp;" "&amp;F$2&amp;", "),IF((U1481&lt;&gt;U1480)*($G$2="Y"),"same collector, ","")))))))))&amp;(IF(ISBLANK(U1481),"",(IF(U1481&lt;&gt;U1480,U1481&amp;", ",(IF(B1481&lt;&gt;B1480,U1481&amp;", ",IF(Z1481&lt;&gt;Z1480,U1481&amp;", ",(IF(T1481&lt;&gt;T1480,IF((T1481&lt;&gt;T1480)*($G$2="Y"),"same date, ", ""),IF((T1481=T1480)*(U1481=U1480)*(S1481&lt;&gt;S1480)*($G$2="Y"),"same collector and date, ", ""))))))))))&amp;(IF(ISBLANK(V1481),"",V1481&amp;", "))&amp;IF((AA1481&lt;&gt;AA1482)*($H$2="y"),AD1481&amp;AE1481,IF((AA1481&lt;&gt;AA1482)*($H$2="m"),AD1481&amp;AG1481,IF(($H$2&lt;&gt;"m")*($H$2&lt;&gt;"Y"),(IF(F1481=0,"",F1481&amp;" "&amp;$F$4&amp;" "))&amp;(IF(G1481=0,"",G1481&amp;" "&amp;$G$4&amp;" "))&amp;(IF(H1481=0,"",H1481&amp;" "&amp;H$4&amp;" "))&amp;(IF(I1481=0,"",I1481&amp;" "&amp;$I$4&amp;" "))&amp;(IF(J1481=0,"",J1481&amp;" "&amp;$J$4&amp;" "))&amp;IF((ISBLANK(C1481)),"","("&amp;C1481&amp;")"),"")))&amp;IF((B1481=B1482)*(K1481=K1482)*(L1481=L1482)*(M1481=M1482),IF(($H$2&lt;&gt;"m")*($H$2&lt;&gt;"Y"), ", ", IF((ISNUMBER(FIND(")",AE1481))), ", ", "")),IF((B1481=B1482)*(K1481=K1482)*(L1481=L1482),"; ",". ")))</f>
        <v/>
      </c>
      <c r="AI1481" s="1"/>
    </row>
    <row r="1482" spans="1:35" x14ac:dyDescent="0.25">
      <c r="A1482" s="3" t="str">
        <f t="shared" si="188"/>
        <v/>
      </c>
      <c r="B1482" s="53" t="str">
        <f t="shared" si="192"/>
        <v/>
      </c>
      <c r="C1482" s="57"/>
      <c r="D1482" s="57"/>
      <c r="E1482" s="57"/>
      <c r="F1482" s="57"/>
      <c r="G1482" s="57"/>
      <c r="H1482" s="57"/>
      <c r="I1482" s="57"/>
      <c r="J1482" s="57"/>
      <c r="K1482" s="57"/>
      <c r="L1482" s="57"/>
      <c r="M1482" s="54"/>
      <c r="N1482" s="57"/>
      <c r="O1482" s="58"/>
      <c r="P1482" s="58"/>
      <c r="Q1482" s="58"/>
      <c r="R1482" s="58"/>
      <c r="S1482" s="54"/>
      <c r="T1482" s="57"/>
      <c r="U1482" s="57"/>
      <c r="V1482" s="57"/>
      <c r="W1482" s="57"/>
      <c r="X1482" s="147" t="str">
        <f>IF(ISBLANK(D1482),"",IF('order-admin-units'!$I$1&lt;&gt;"y", "", IF((K1482="")*(ISBLANK(D1482)=FALSE), 'order-admin-units'!$B$1+1, VLOOKUP(K1482, ordercountry, 2))))</f>
        <v/>
      </c>
      <c r="Y1482" s="147" t="str">
        <f>IF(ISBLANK(D1482),"",IF('order-admin-units'!$I$1&lt;&gt;"y", "", IF(L1482="", 'order-admin-units'!$B$2+1, VLOOKUP(K1482&amp;"@"&amp;L1482, orderadmin, 2))))</f>
        <v/>
      </c>
      <c r="Z1482" s="147" t="str">
        <f t="shared" si="189"/>
        <v/>
      </c>
      <c r="AA1482" s="147" t="str">
        <f t="shared" si="190"/>
        <v/>
      </c>
      <c r="AB1482" s="147" t="str">
        <f t="shared" si="191"/>
        <v/>
      </c>
      <c r="AC1482" s="147" t="str">
        <f t="shared" si="185"/>
        <v/>
      </c>
      <c r="AD1482" s="11" t="str">
        <f t="shared" si="186"/>
        <v/>
      </c>
      <c r="AE1482" s="11" t="str">
        <f t="array" ref="AE1482">IF(ISBLANK(D1482),"",IF(OR($H$2="y",$H$2="m"),IF(AA1482=AA1481,IF(OR(AB1482=$AB$4:$AB1481)=FALSE,AE1481&amp;C1482,AE1481),"("&amp;C1482)&amp;IF(AA1482=AA1483,IF(OR(AB1483=$AB$4:$AB1482)=FALSE,", ",""),") "),""))</f>
        <v/>
      </c>
      <c r="AF1482" s="11" t="str">
        <f t="shared" si="187"/>
        <v/>
      </c>
      <c r="AG1482" s="11" t="str">
        <f t="array" ref="AG1482">IF(ISBLANK(D1482),"",IF(OR($H$2="y",$H$2="m"),IF(AA1482=AA1481,IF(OR(AC1482=$AC$4:$AC1481)=FALSE,AG1481&amp;AF1482,AG1481),"("&amp;AF1482)&amp;IF(AA1482=AA1483,IF(OR(AC1483=$AC$4:$AC1482)=FALSE,", ",""),") "),""))</f>
        <v/>
      </c>
      <c r="AH1482" s="10" t="str">
        <f>IF((ISBLANK(D1482)),"",IF(D1482=D1481,AH1481,"")&amp;IF(B1481&lt;&gt;B1482,((IF(ISBLANK(E1482),$D$3&amp;"Non-type material: "&amp;$D$3,$D$3&amp;INDEX('type-categories'!$A$2:$B$100,MATCH(E1482,'type-categories'!$A$2:$A$100,0),2)&amp;$D$3))),"")&amp;(IF(K1482&lt;&gt;K1481,$C$2&amp;K1482&amp;$K$3&amp;$C$2&amp;" ",(IF(B1482&lt;&gt;B1481,$C$2&amp;K1482&amp;$K$3&amp;$C$2&amp;" ",""))))&amp;(IF(L1482="","",((IF(L1482&lt;&gt;L1481,$D$2&amp;L1482&amp;$L$3&amp;$D$2&amp;" ",IF(B1482&lt;&gt;B1481,$D$2&amp;L1482&amp;$L$3&amp;$D$2&amp;" ",""))))))&amp;(IF(M1482="","",((IF(M1482&lt;&gt;M1481,$E$2&amp;M1482&amp;$E$2&amp;","&amp;" ",IF(B1482&lt;&gt;B1481,$E$2&amp;M1482&amp;$E$2&amp;",",""))))))&amp;(IF(N1482="","",IF(N1482&lt;&gt;N1481,N1482&amp;", ",IF(B1482&lt;&gt;B1481,N1482&amp;", ",""))))&amp;(IF(ISBLANK(O1482),"",(IF(O1482&lt;&gt;O1481,O1482&amp;", ",IF(B1482&lt;&gt;B1481,O1482&amp;", ","")))))&amp;(IF(ISBLANK(P1482),"",(IF(P1482&lt;&gt;P1481,P1482&amp;", ",IF(B1482&lt;&gt;B1481,P1482&amp;", ",IF(Z1482&lt;&gt;Z1481,P1482&amp;", ",""))))))&amp;(IF(ISBLANK(Q1482),"",(IF(Q1482&lt;&gt;Q1481,Q1482&amp;", ",IF(B1482&lt;&gt;B1481,Q1482&amp;", ",IF(Z1482&lt;&gt;Z1481,Q1482&amp;", ",""))))))&amp;(IF(ISBLANK(R1482),"",(IF(R1482&lt;&gt;R1481,R1482&amp;"m, ",IF(B1482&lt;&gt;B1481,R1482&amp;"m, ",IF(Z1482&lt;&gt;Z1481,R1482&amp;"m, ",""))))))&amp;IF(ISBLANK(S1482),"",(IF(B1482&lt;&gt;B1481,S1482&amp;", ",IF(S1482&lt;&gt;S1481,IF((Z1482=Z1481),"same locality "&amp;S1482&amp;", ",S1482&amp;", "),""))))&amp;(IF(ISBLANK(T1482),"",(IF(T1482&lt;&gt;T1481,IF(ISBLANK(F$2),T1482&amp;", ",T1482&amp;" "&amp;F$2&amp;", "),(IF(B1482&lt;&gt;B1481,IF(ISBLANK(F$2),T1482&amp;", ",T1482&amp;" "&amp;F$2&amp;", "),(IF(Z1482&lt;&gt;Z1481,IF(ISBLANK(F$2),T1482&amp;", ",T1482&amp;" "&amp;F$2&amp;", "),IF((U1482&lt;&gt;U1481)*($G$2="Y"),"same collector, ","")))))))))&amp;(IF(ISBLANK(U1482),"",(IF(U1482&lt;&gt;U1481,U1482&amp;", ",(IF(B1482&lt;&gt;B1481,U1482&amp;", ",IF(Z1482&lt;&gt;Z1481,U1482&amp;", ",(IF(T1482&lt;&gt;T1481,IF((T1482&lt;&gt;T1481)*($G$2="Y"),"same date, ", ""),IF((T1482=T1481)*(U1482=U1481)*(S1482&lt;&gt;S1481)*($G$2="Y"),"same collector and date, ", ""))))))))))&amp;(IF(ISBLANK(V1482),"",V1482&amp;", "))&amp;IF((AA1482&lt;&gt;AA1483)*($H$2="y"),AD1482&amp;AE1482,IF((AA1482&lt;&gt;AA1483)*($H$2="m"),AD1482&amp;AG1482,IF(($H$2&lt;&gt;"m")*($H$2&lt;&gt;"Y"),(IF(F1482=0,"",F1482&amp;" "&amp;$F$4&amp;" "))&amp;(IF(G1482=0,"",G1482&amp;" "&amp;$G$4&amp;" "))&amp;(IF(H1482=0,"",H1482&amp;" "&amp;H$4&amp;" "))&amp;(IF(I1482=0,"",I1482&amp;" "&amp;$I$4&amp;" "))&amp;(IF(J1482=0,"",J1482&amp;" "&amp;$J$4&amp;" "))&amp;IF((ISBLANK(C1482)),"","("&amp;C1482&amp;")"),"")))&amp;IF((B1482=B1483)*(K1482=K1483)*(L1482=L1483)*(M1482=M1483),IF(($H$2&lt;&gt;"m")*($H$2&lt;&gt;"Y"), ", ", IF((ISNUMBER(FIND(")",AE1482))), ", ", "")),IF((B1482=B1483)*(K1482=K1483)*(L1482=L1483),"; ",". ")))</f>
        <v/>
      </c>
      <c r="AI1482" s="1"/>
    </row>
    <row r="1483" spans="1:35" x14ac:dyDescent="0.25">
      <c r="A1483" s="3" t="str">
        <f t="shared" si="188"/>
        <v/>
      </c>
      <c r="B1483" s="53" t="str">
        <f t="shared" si="192"/>
        <v/>
      </c>
      <c r="C1483" s="57"/>
      <c r="D1483" s="57"/>
      <c r="E1483" s="57"/>
      <c r="F1483" s="57"/>
      <c r="G1483" s="57"/>
      <c r="H1483" s="57"/>
      <c r="I1483" s="57"/>
      <c r="J1483" s="57"/>
      <c r="K1483" s="57"/>
      <c r="L1483" s="57"/>
      <c r="M1483" s="54"/>
      <c r="N1483" s="57"/>
      <c r="O1483" s="58"/>
      <c r="P1483" s="58"/>
      <c r="Q1483" s="58"/>
      <c r="R1483" s="58"/>
      <c r="S1483" s="54"/>
      <c r="T1483" s="57"/>
      <c r="U1483" s="57"/>
      <c r="V1483" s="57"/>
      <c r="W1483" s="57"/>
      <c r="X1483" s="147" t="str">
        <f>IF(ISBLANK(D1483),"",IF('order-admin-units'!$I$1&lt;&gt;"y", "", IF((K1483="")*(ISBLANK(D1483)=FALSE), 'order-admin-units'!$B$1+1, VLOOKUP(K1483, ordercountry, 2))))</f>
        <v/>
      </c>
      <c r="Y1483" s="147" t="str">
        <f>IF(ISBLANK(D1483),"",IF('order-admin-units'!$I$1&lt;&gt;"y", "", IF(L1483="", 'order-admin-units'!$B$2+1, VLOOKUP(K1483&amp;"@"&amp;L1483, orderadmin, 2))))</f>
        <v/>
      </c>
      <c r="Z1483" s="147" t="str">
        <f t="shared" si="189"/>
        <v/>
      </c>
      <c r="AA1483" s="147" t="str">
        <f t="shared" si="190"/>
        <v/>
      </c>
      <c r="AB1483" s="147" t="str">
        <f t="shared" si="191"/>
        <v/>
      </c>
      <c r="AC1483" s="147" t="str">
        <f t="shared" si="185"/>
        <v/>
      </c>
      <c r="AD1483" s="11" t="str">
        <f t="shared" si="186"/>
        <v/>
      </c>
      <c r="AE1483" s="11" t="str">
        <f t="array" ref="AE1483">IF(ISBLANK(D1483),"",IF(OR($H$2="y",$H$2="m"),IF(AA1483=AA1482,IF(OR(AB1483=$AB$4:$AB1482)=FALSE,AE1482&amp;C1483,AE1482),"("&amp;C1483)&amp;IF(AA1483=AA1484,IF(OR(AB1484=$AB$4:$AB1483)=FALSE,", ",""),") "),""))</f>
        <v/>
      </c>
      <c r="AF1483" s="11" t="str">
        <f t="shared" si="187"/>
        <v/>
      </c>
      <c r="AG1483" s="11" t="str">
        <f t="array" ref="AG1483">IF(ISBLANK(D1483),"",IF(OR($H$2="y",$H$2="m"),IF(AA1483=AA1482,IF(OR(AC1483=$AC$4:$AC1482)=FALSE,AG1482&amp;AF1483,AG1482),"("&amp;AF1483)&amp;IF(AA1483=AA1484,IF(OR(AC1484=$AC$4:$AC1483)=FALSE,", ",""),") "),""))</f>
        <v/>
      </c>
      <c r="AH1483" s="10" t="str">
        <f>IF((ISBLANK(D1483)),"",IF(D1483=D1482,AH1482,"")&amp;IF(B1482&lt;&gt;B1483,((IF(ISBLANK(E1483),$D$3&amp;"Non-type material: "&amp;$D$3,$D$3&amp;INDEX('type-categories'!$A$2:$B$100,MATCH(E1483,'type-categories'!$A$2:$A$100,0),2)&amp;$D$3))),"")&amp;(IF(K1483&lt;&gt;K1482,$C$2&amp;K1483&amp;$K$3&amp;$C$2&amp;" ",(IF(B1483&lt;&gt;B1482,$C$2&amp;K1483&amp;$K$3&amp;$C$2&amp;" ",""))))&amp;(IF(L1483="","",((IF(L1483&lt;&gt;L1482,$D$2&amp;L1483&amp;$L$3&amp;$D$2&amp;" ",IF(B1483&lt;&gt;B1482,$D$2&amp;L1483&amp;$L$3&amp;$D$2&amp;" ",""))))))&amp;(IF(M1483="","",((IF(M1483&lt;&gt;M1482,$E$2&amp;M1483&amp;$E$2&amp;","&amp;" ",IF(B1483&lt;&gt;B1482,$E$2&amp;M1483&amp;$E$2&amp;",",""))))))&amp;(IF(N1483="","",IF(N1483&lt;&gt;N1482,N1483&amp;", ",IF(B1483&lt;&gt;B1482,N1483&amp;", ",""))))&amp;(IF(ISBLANK(O1483),"",(IF(O1483&lt;&gt;O1482,O1483&amp;", ",IF(B1483&lt;&gt;B1482,O1483&amp;", ","")))))&amp;(IF(ISBLANK(P1483),"",(IF(P1483&lt;&gt;P1482,P1483&amp;", ",IF(B1483&lt;&gt;B1482,P1483&amp;", ",IF(Z1483&lt;&gt;Z1482,P1483&amp;", ",""))))))&amp;(IF(ISBLANK(Q1483),"",(IF(Q1483&lt;&gt;Q1482,Q1483&amp;", ",IF(B1483&lt;&gt;B1482,Q1483&amp;", ",IF(Z1483&lt;&gt;Z1482,Q1483&amp;", ",""))))))&amp;(IF(ISBLANK(R1483),"",(IF(R1483&lt;&gt;R1482,R1483&amp;"m, ",IF(B1483&lt;&gt;B1482,R1483&amp;"m, ",IF(Z1483&lt;&gt;Z1482,R1483&amp;"m, ",""))))))&amp;IF(ISBLANK(S1483),"",(IF(B1483&lt;&gt;B1482,S1483&amp;", ",IF(S1483&lt;&gt;S1482,IF((Z1483=Z1482),"same locality "&amp;S1483&amp;", ",S1483&amp;", "),""))))&amp;(IF(ISBLANK(T1483),"",(IF(T1483&lt;&gt;T1482,IF(ISBLANK(F$2),T1483&amp;", ",T1483&amp;" "&amp;F$2&amp;", "),(IF(B1483&lt;&gt;B1482,IF(ISBLANK(F$2),T1483&amp;", ",T1483&amp;" "&amp;F$2&amp;", "),(IF(Z1483&lt;&gt;Z1482,IF(ISBLANK(F$2),T1483&amp;", ",T1483&amp;" "&amp;F$2&amp;", "),IF((U1483&lt;&gt;U1482)*($G$2="Y"),"same collector, ","")))))))))&amp;(IF(ISBLANK(U1483),"",(IF(U1483&lt;&gt;U1482,U1483&amp;", ",(IF(B1483&lt;&gt;B1482,U1483&amp;", ",IF(Z1483&lt;&gt;Z1482,U1483&amp;", ",(IF(T1483&lt;&gt;T1482,IF((T1483&lt;&gt;T1482)*($G$2="Y"),"same date, ", ""),IF((T1483=T1482)*(U1483=U1482)*(S1483&lt;&gt;S1482)*($G$2="Y"),"same collector and date, ", ""))))))))))&amp;(IF(ISBLANK(V1483),"",V1483&amp;", "))&amp;IF((AA1483&lt;&gt;AA1484)*($H$2="y"),AD1483&amp;AE1483,IF((AA1483&lt;&gt;AA1484)*($H$2="m"),AD1483&amp;AG1483,IF(($H$2&lt;&gt;"m")*($H$2&lt;&gt;"Y"),(IF(F1483=0,"",F1483&amp;" "&amp;$F$4&amp;" "))&amp;(IF(G1483=0,"",G1483&amp;" "&amp;$G$4&amp;" "))&amp;(IF(H1483=0,"",H1483&amp;" "&amp;H$4&amp;" "))&amp;(IF(I1483=0,"",I1483&amp;" "&amp;$I$4&amp;" "))&amp;(IF(J1483=0,"",J1483&amp;" "&amp;$J$4&amp;" "))&amp;IF((ISBLANK(C1483)),"","("&amp;C1483&amp;")"),"")))&amp;IF((B1483=B1484)*(K1483=K1484)*(L1483=L1484)*(M1483=M1484),IF(($H$2&lt;&gt;"m")*($H$2&lt;&gt;"Y"), ", ", IF((ISNUMBER(FIND(")",AE1483))), ", ", "")),IF((B1483=B1484)*(K1483=K1484)*(L1483=L1484),"; ",". ")))</f>
        <v/>
      </c>
      <c r="AI1483" s="1"/>
    </row>
    <row r="1484" spans="1:35" x14ac:dyDescent="0.25">
      <c r="A1484" s="3" t="str">
        <f t="shared" si="188"/>
        <v/>
      </c>
      <c r="B1484" s="53" t="str">
        <f t="shared" si="192"/>
        <v/>
      </c>
      <c r="C1484" s="57"/>
      <c r="D1484" s="57"/>
      <c r="E1484" s="57"/>
      <c r="F1484" s="57"/>
      <c r="G1484" s="57"/>
      <c r="H1484" s="57"/>
      <c r="I1484" s="57"/>
      <c r="J1484" s="57"/>
      <c r="K1484" s="57"/>
      <c r="L1484" s="57"/>
      <c r="M1484" s="54"/>
      <c r="N1484" s="57"/>
      <c r="O1484" s="58"/>
      <c r="P1484" s="58"/>
      <c r="Q1484" s="58"/>
      <c r="R1484" s="58"/>
      <c r="S1484" s="54"/>
      <c r="T1484" s="57"/>
      <c r="U1484" s="57"/>
      <c r="V1484" s="57"/>
      <c r="W1484" s="57"/>
      <c r="X1484" s="147" t="str">
        <f>IF(ISBLANK(D1484),"",IF('order-admin-units'!$I$1&lt;&gt;"y", "", IF((K1484="")*(ISBLANK(D1484)=FALSE), 'order-admin-units'!$B$1+1, VLOOKUP(K1484, ordercountry, 2))))</f>
        <v/>
      </c>
      <c r="Y1484" s="147" t="str">
        <f>IF(ISBLANK(D1484),"",IF('order-admin-units'!$I$1&lt;&gt;"y", "", IF(L1484="", 'order-admin-units'!$B$2+1, VLOOKUP(K1484&amp;"@"&amp;L1484, orderadmin, 2))))</f>
        <v/>
      </c>
      <c r="Z1484" s="147" t="str">
        <f t="shared" si="189"/>
        <v/>
      </c>
      <c r="AA1484" s="147" t="str">
        <f t="shared" si="190"/>
        <v/>
      </c>
      <c r="AB1484" s="147" t="str">
        <f t="shared" si="191"/>
        <v/>
      </c>
      <c r="AC1484" s="147" t="str">
        <f t="shared" si="185"/>
        <v/>
      </c>
      <c r="AD1484" s="11" t="str">
        <f t="shared" si="186"/>
        <v/>
      </c>
      <c r="AE1484" s="11" t="str">
        <f t="array" ref="AE1484">IF(ISBLANK(D1484),"",IF(OR($H$2="y",$H$2="m"),IF(AA1484=AA1483,IF(OR(AB1484=$AB$4:$AB1483)=FALSE,AE1483&amp;C1484,AE1483),"("&amp;C1484)&amp;IF(AA1484=AA1485,IF(OR(AB1485=$AB$4:$AB1484)=FALSE,", ",""),") "),""))</f>
        <v/>
      </c>
      <c r="AF1484" s="11" t="str">
        <f t="shared" si="187"/>
        <v/>
      </c>
      <c r="AG1484" s="11" t="str">
        <f t="array" ref="AG1484">IF(ISBLANK(D1484),"",IF(OR($H$2="y",$H$2="m"),IF(AA1484=AA1483,IF(OR(AC1484=$AC$4:$AC1483)=FALSE,AG1483&amp;AF1484,AG1483),"("&amp;AF1484)&amp;IF(AA1484=AA1485,IF(OR(AC1485=$AC$4:$AC1484)=FALSE,", ",""),") "),""))</f>
        <v/>
      </c>
      <c r="AH1484" s="10" t="str">
        <f>IF((ISBLANK(D1484)),"",IF(D1484=D1483,AH1483,"")&amp;IF(B1483&lt;&gt;B1484,((IF(ISBLANK(E1484),$D$3&amp;"Non-type material: "&amp;$D$3,$D$3&amp;INDEX('type-categories'!$A$2:$B$100,MATCH(E1484,'type-categories'!$A$2:$A$100,0),2)&amp;$D$3))),"")&amp;(IF(K1484&lt;&gt;K1483,$C$2&amp;K1484&amp;$K$3&amp;$C$2&amp;" ",(IF(B1484&lt;&gt;B1483,$C$2&amp;K1484&amp;$K$3&amp;$C$2&amp;" ",""))))&amp;(IF(L1484="","",((IF(L1484&lt;&gt;L1483,$D$2&amp;L1484&amp;$L$3&amp;$D$2&amp;" ",IF(B1484&lt;&gt;B1483,$D$2&amp;L1484&amp;$L$3&amp;$D$2&amp;" ",""))))))&amp;(IF(M1484="","",((IF(M1484&lt;&gt;M1483,$E$2&amp;M1484&amp;$E$2&amp;","&amp;" ",IF(B1484&lt;&gt;B1483,$E$2&amp;M1484&amp;$E$2&amp;",",""))))))&amp;(IF(N1484="","",IF(N1484&lt;&gt;N1483,N1484&amp;", ",IF(B1484&lt;&gt;B1483,N1484&amp;", ",""))))&amp;(IF(ISBLANK(O1484),"",(IF(O1484&lt;&gt;O1483,O1484&amp;", ",IF(B1484&lt;&gt;B1483,O1484&amp;", ","")))))&amp;(IF(ISBLANK(P1484),"",(IF(P1484&lt;&gt;P1483,P1484&amp;", ",IF(B1484&lt;&gt;B1483,P1484&amp;", ",IF(Z1484&lt;&gt;Z1483,P1484&amp;", ",""))))))&amp;(IF(ISBLANK(Q1484),"",(IF(Q1484&lt;&gt;Q1483,Q1484&amp;", ",IF(B1484&lt;&gt;B1483,Q1484&amp;", ",IF(Z1484&lt;&gt;Z1483,Q1484&amp;", ",""))))))&amp;(IF(ISBLANK(R1484),"",(IF(R1484&lt;&gt;R1483,R1484&amp;"m, ",IF(B1484&lt;&gt;B1483,R1484&amp;"m, ",IF(Z1484&lt;&gt;Z1483,R1484&amp;"m, ",""))))))&amp;IF(ISBLANK(S1484),"",(IF(B1484&lt;&gt;B1483,S1484&amp;", ",IF(S1484&lt;&gt;S1483,IF((Z1484=Z1483),"same locality "&amp;S1484&amp;", ",S1484&amp;", "),""))))&amp;(IF(ISBLANK(T1484),"",(IF(T1484&lt;&gt;T1483,IF(ISBLANK(F$2),T1484&amp;", ",T1484&amp;" "&amp;F$2&amp;", "),(IF(B1484&lt;&gt;B1483,IF(ISBLANK(F$2),T1484&amp;", ",T1484&amp;" "&amp;F$2&amp;", "),(IF(Z1484&lt;&gt;Z1483,IF(ISBLANK(F$2),T1484&amp;", ",T1484&amp;" "&amp;F$2&amp;", "),IF((U1484&lt;&gt;U1483)*($G$2="Y"),"same collector, ","")))))))))&amp;(IF(ISBLANK(U1484),"",(IF(U1484&lt;&gt;U1483,U1484&amp;", ",(IF(B1484&lt;&gt;B1483,U1484&amp;", ",IF(Z1484&lt;&gt;Z1483,U1484&amp;", ",(IF(T1484&lt;&gt;T1483,IF((T1484&lt;&gt;T1483)*($G$2="Y"),"same date, ", ""),IF((T1484=T1483)*(U1484=U1483)*(S1484&lt;&gt;S1483)*($G$2="Y"),"same collector and date, ", ""))))))))))&amp;(IF(ISBLANK(V1484),"",V1484&amp;", "))&amp;IF((AA1484&lt;&gt;AA1485)*($H$2="y"),AD1484&amp;AE1484,IF((AA1484&lt;&gt;AA1485)*($H$2="m"),AD1484&amp;AG1484,IF(($H$2&lt;&gt;"m")*($H$2&lt;&gt;"Y"),(IF(F1484=0,"",F1484&amp;" "&amp;$F$4&amp;" "))&amp;(IF(G1484=0,"",G1484&amp;" "&amp;$G$4&amp;" "))&amp;(IF(H1484=0,"",H1484&amp;" "&amp;H$4&amp;" "))&amp;(IF(I1484=0,"",I1484&amp;" "&amp;$I$4&amp;" "))&amp;(IF(J1484=0,"",J1484&amp;" "&amp;$J$4&amp;" "))&amp;IF((ISBLANK(C1484)),"","("&amp;C1484&amp;")"),"")))&amp;IF((B1484=B1485)*(K1484=K1485)*(L1484=L1485)*(M1484=M1485),IF(($H$2&lt;&gt;"m")*($H$2&lt;&gt;"Y"), ", ", IF((ISNUMBER(FIND(")",AE1484))), ", ", "")),IF((B1484=B1485)*(K1484=K1485)*(L1484=L1485),"; ",". ")))</f>
        <v/>
      </c>
      <c r="AI1484" s="1"/>
    </row>
    <row r="1485" spans="1:35" x14ac:dyDescent="0.25">
      <c r="A1485" s="3" t="str">
        <f t="shared" si="188"/>
        <v/>
      </c>
      <c r="B1485" s="53" t="str">
        <f t="shared" si="192"/>
        <v/>
      </c>
      <c r="C1485" s="57"/>
      <c r="D1485" s="57"/>
      <c r="E1485" s="57"/>
      <c r="F1485" s="57"/>
      <c r="G1485" s="57"/>
      <c r="H1485" s="57"/>
      <c r="I1485" s="57"/>
      <c r="J1485" s="57"/>
      <c r="K1485" s="57"/>
      <c r="L1485" s="57"/>
      <c r="M1485" s="54"/>
      <c r="N1485" s="57"/>
      <c r="O1485" s="58"/>
      <c r="P1485" s="58"/>
      <c r="Q1485" s="58"/>
      <c r="R1485" s="58"/>
      <c r="S1485" s="54"/>
      <c r="T1485" s="57"/>
      <c r="U1485" s="57"/>
      <c r="V1485" s="57"/>
      <c r="W1485" s="57"/>
      <c r="X1485" s="147" t="str">
        <f>IF(ISBLANK(D1485),"",IF('order-admin-units'!$I$1&lt;&gt;"y", "", IF((K1485="")*(ISBLANK(D1485)=FALSE), 'order-admin-units'!$B$1+1, VLOOKUP(K1485, ordercountry, 2))))</f>
        <v/>
      </c>
      <c r="Y1485" s="147" t="str">
        <f>IF(ISBLANK(D1485),"",IF('order-admin-units'!$I$1&lt;&gt;"y", "", IF(L1485="", 'order-admin-units'!$B$2+1, VLOOKUP(K1485&amp;"@"&amp;L1485, orderadmin, 2))))</f>
        <v/>
      </c>
      <c r="Z1485" s="147" t="str">
        <f t="shared" si="189"/>
        <v/>
      </c>
      <c r="AA1485" s="147" t="str">
        <f t="shared" si="190"/>
        <v/>
      </c>
      <c r="AB1485" s="147" t="str">
        <f t="shared" si="191"/>
        <v/>
      </c>
      <c r="AC1485" s="147" t="str">
        <f t="shared" si="185"/>
        <v/>
      </c>
      <c r="AD1485" s="11" t="str">
        <f t="shared" si="186"/>
        <v/>
      </c>
      <c r="AE1485" s="11" t="str">
        <f t="array" ref="AE1485">IF(ISBLANK(D1485),"",IF(OR($H$2="y",$H$2="m"),IF(AA1485=AA1484,IF(OR(AB1485=$AB$4:$AB1484)=FALSE,AE1484&amp;C1485,AE1484),"("&amp;C1485)&amp;IF(AA1485=AA1486,IF(OR(AB1486=$AB$4:$AB1485)=FALSE,", ",""),") "),""))</f>
        <v/>
      </c>
      <c r="AF1485" s="11" t="str">
        <f t="shared" si="187"/>
        <v/>
      </c>
      <c r="AG1485" s="11" t="str">
        <f t="array" ref="AG1485">IF(ISBLANK(D1485),"",IF(OR($H$2="y",$H$2="m"),IF(AA1485=AA1484,IF(OR(AC1485=$AC$4:$AC1484)=FALSE,AG1484&amp;AF1485,AG1484),"("&amp;AF1485)&amp;IF(AA1485=AA1486,IF(OR(AC1486=$AC$4:$AC1485)=FALSE,", ",""),") "),""))</f>
        <v/>
      </c>
      <c r="AH1485" s="10" t="str">
        <f>IF((ISBLANK(D1485)),"",IF(D1485=D1484,AH1484,"")&amp;IF(B1484&lt;&gt;B1485,((IF(ISBLANK(E1485),$D$3&amp;"Non-type material: "&amp;$D$3,$D$3&amp;INDEX('type-categories'!$A$2:$B$100,MATCH(E1485,'type-categories'!$A$2:$A$100,0),2)&amp;$D$3))),"")&amp;(IF(K1485&lt;&gt;K1484,$C$2&amp;K1485&amp;$K$3&amp;$C$2&amp;" ",(IF(B1485&lt;&gt;B1484,$C$2&amp;K1485&amp;$K$3&amp;$C$2&amp;" ",""))))&amp;(IF(L1485="","",((IF(L1485&lt;&gt;L1484,$D$2&amp;L1485&amp;$L$3&amp;$D$2&amp;" ",IF(B1485&lt;&gt;B1484,$D$2&amp;L1485&amp;$L$3&amp;$D$2&amp;" ",""))))))&amp;(IF(M1485="","",((IF(M1485&lt;&gt;M1484,$E$2&amp;M1485&amp;$E$2&amp;","&amp;" ",IF(B1485&lt;&gt;B1484,$E$2&amp;M1485&amp;$E$2&amp;",",""))))))&amp;(IF(N1485="","",IF(N1485&lt;&gt;N1484,N1485&amp;", ",IF(B1485&lt;&gt;B1484,N1485&amp;", ",""))))&amp;(IF(ISBLANK(O1485),"",(IF(O1485&lt;&gt;O1484,O1485&amp;", ",IF(B1485&lt;&gt;B1484,O1485&amp;", ","")))))&amp;(IF(ISBLANK(P1485),"",(IF(P1485&lt;&gt;P1484,P1485&amp;", ",IF(B1485&lt;&gt;B1484,P1485&amp;", ",IF(Z1485&lt;&gt;Z1484,P1485&amp;", ",""))))))&amp;(IF(ISBLANK(Q1485),"",(IF(Q1485&lt;&gt;Q1484,Q1485&amp;", ",IF(B1485&lt;&gt;B1484,Q1485&amp;", ",IF(Z1485&lt;&gt;Z1484,Q1485&amp;", ",""))))))&amp;(IF(ISBLANK(R1485),"",(IF(R1485&lt;&gt;R1484,R1485&amp;"m, ",IF(B1485&lt;&gt;B1484,R1485&amp;"m, ",IF(Z1485&lt;&gt;Z1484,R1485&amp;"m, ",""))))))&amp;IF(ISBLANK(S1485),"",(IF(B1485&lt;&gt;B1484,S1485&amp;", ",IF(S1485&lt;&gt;S1484,IF((Z1485=Z1484),"same locality "&amp;S1485&amp;", ",S1485&amp;", "),""))))&amp;(IF(ISBLANK(T1485),"",(IF(T1485&lt;&gt;T1484,IF(ISBLANK(F$2),T1485&amp;", ",T1485&amp;" "&amp;F$2&amp;", "),(IF(B1485&lt;&gt;B1484,IF(ISBLANK(F$2),T1485&amp;", ",T1485&amp;" "&amp;F$2&amp;", "),(IF(Z1485&lt;&gt;Z1484,IF(ISBLANK(F$2),T1485&amp;", ",T1485&amp;" "&amp;F$2&amp;", "),IF((U1485&lt;&gt;U1484)*($G$2="Y"),"same collector, ","")))))))))&amp;(IF(ISBLANK(U1485),"",(IF(U1485&lt;&gt;U1484,U1485&amp;", ",(IF(B1485&lt;&gt;B1484,U1485&amp;", ",IF(Z1485&lt;&gt;Z1484,U1485&amp;", ",(IF(T1485&lt;&gt;T1484,IF((T1485&lt;&gt;T1484)*($G$2="Y"),"same date, ", ""),IF((T1485=T1484)*(U1485=U1484)*(S1485&lt;&gt;S1484)*($G$2="Y"),"same collector and date, ", ""))))))))))&amp;(IF(ISBLANK(V1485),"",V1485&amp;", "))&amp;IF((AA1485&lt;&gt;AA1486)*($H$2="y"),AD1485&amp;AE1485,IF((AA1485&lt;&gt;AA1486)*($H$2="m"),AD1485&amp;AG1485,IF(($H$2&lt;&gt;"m")*($H$2&lt;&gt;"Y"),(IF(F1485=0,"",F1485&amp;" "&amp;$F$4&amp;" "))&amp;(IF(G1485=0,"",G1485&amp;" "&amp;$G$4&amp;" "))&amp;(IF(H1485=0,"",H1485&amp;" "&amp;H$4&amp;" "))&amp;(IF(I1485=0,"",I1485&amp;" "&amp;$I$4&amp;" "))&amp;(IF(J1485=0,"",J1485&amp;" "&amp;$J$4&amp;" "))&amp;IF((ISBLANK(C1485)),"","("&amp;C1485&amp;")"),"")))&amp;IF((B1485=B1486)*(K1485=K1486)*(L1485=L1486)*(M1485=M1486),IF(($H$2&lt;&gt;"m")*($H$2&lt;&gt;"Y"), ", ", IF((ISNUMBER(FIND(")",AE1485))), ", ", "")),IF((B1485=B1486)*(K1485=K1486)*(L1485=L1486),"; ",". ")))</f>
        <v/>
      </c>
      <c r="AI1485" s="1"/>
    </row>
    <row r="1486" spans="1:35" x14ac:dyDescent="0.25">
      <c r="A1486" s="3" t="str">
        <f t="shared" si="188"/>
        <v/>
      </c>
      <c r="B1486" s="53" t="str">
        <f t="shared" si="192"/>
        <v/>
      </c>
      <c r="C1486" s="57"/>
      <c r="D1486" s="57"/>
      <c r="E1486" s="57"/>
      <c r="F1486" s="57"/>
      <c r="G1486" s="57"/>
      <c r="H1486" s="57"/>
      <c r="I1486" s="57"/>
      <c r="J1486" s="57"/>
      <c r="K1486" s="57"/>
      <c r="L1486" s="57"/>
      <c r="M1486" s="54"/>
      <c r="N1486" s="57"/>
      <c r="O1486" s="58"/>
      <c r="P1486" s="58"/>
      <c r="Q1486" s="58"/>
      <c r="R1486" s="58"/>
      <c r="S1486" s="54"/>
      <c r="T1486" s="57"/>
      <c r="U1486" s="57"/>
      <c r="V1486" s="57"/>
      <c r="W1486" s="57"/>
      <c r="X1486" s="147" t="str">
        <f>IF(ISBLANK(D1486),"",IF('order-admin-units'!$I$1&lt;&gt;"y", "", IF((K1486="")*(ISBLANK(D1486)=FALSE), 'order-admin-units'!$B$1+1, VLOOKUP(K1486, ordercountry, 2))))</f>
        <v/>
      </c>
      <c r="Y1486" s="147" t="str">
        <f>IF(ISBLANK(D1486),"",IF('order-admin-units'!$I$1&lt;&gt;"y", "", IF(L1486="", 'order-admin-units'!$B$2+1, VLOOKUP(K1486&amp;"@"&amp;L1486, orderadmin, 2))))</f>
        <v/>
      </c>
      <c r="Z1486" s="147" t="str">
        <f t="shared" si="189"/>
        <v/>
      </c>
      <c r="AA1486" s="147" t="str">
        <f t="shared" si="190"/>
        <v/>
      </c>
      <c r="AB1486" s="147" t="str">
        <f t="shared" si="191"/>
        <v/>
      </c>
      <c r="AC1486" s="147" t="str">
        <f t="shared" si="185"/>
        <v/>
      </c>
      <c r="AD1486" s="11" t="str">
        <f t="shared" si="186"/>
        <v/>
      </c>
      <c r="AE1486" s="11" t="str">
        <f t="array" ref="AE1486">IF(ISBLANK(D1486),"",IF(OR($H$2="y",$H$2="m"),IF(AA1486=AA1485,IF(OR(AB1486=$AB$4:$AB1485)=FALSE,AE1485&amp;C1486,AE1485),"("&amp;C1486)&amp;IF(AA1486=AA1487,IF(OR(AB1487=$AB$4:$AB1486)=FALSE,", ",""),") "),""))</f>
        <v/>
      </c>
      <c r="AF1486" s="11" t="str">
        <f t="shared" si="187"/>
        <v/>
      </c>
      <c r="AG1486" s="11" t="str">
        <f t="array" ref="AG1486">IF(ISBLANK(D1486),"",IF(OR($H$2="y",$H$2="m"),IF(AA1486=AA1485,IF(OR(AC1486=$AC$4:$AC1485)=FALSE,AG1485&amp;AF1486,AG1485),"("&amp;AF1486)&amp;IF(AA1486=AA1487,IF(OR(AC1487=$AC$4:$AC1486)=FALSE,", ",""),") "),""))</f>
        <v/>
      </c>
      <c r="AH1486" s="10" t="str">
        <f>IF((ISBLANK(D1486)),"",IF(D1486=D1485,AH1485,"")&amp;IF(B1485&lt;&gt;B1486,((IF(ISBLANK(E1486),$D$3&amp;"Non-type material: "&amp;$D$3,$D$3&amp;INDEX('type-categories'!$A$2:$B$100,MATCH(E1486,'type-categories'!$A$2:$A$100,0),2)&amp;$D$3))),"")&amp;(IF(K1486&lt;&gt;K1485,$C$2&amp;K1486&amp;$K$3&amp;$C$2&amp;" ",(IF(B1486&lt;&gt;B1485,$C$2&amp;K1486&amp;$K$3&amp;$C$2&amp;" ",""))))&amp;(IF(L1486="","",((IF(L1486&lt;&gt;L1485,$D$2&amp;L1486&amp;$L$3&amp;$D$2&amp;" ",IF(B1486&lt;&gt;B1485,$D$2&amp;L1486&amp;$L$3&amp;$D$2&amp;" ",""))))))&amp;(IF(M1486="","",((IF(M1486&lt;&gt;M1485,$E$2&amp;M1486&amp;$E$2&amp;","&amp;" ",IF(B1486&lt;&gt;B1485,$E$2&amp;M1486&amp;$E$2&amp;",",""))))))&amp;(IF(N1486="","",IF(N1486&lt;&gt;N1485,N1486&amp;", ",IF(B1486&lt;&gt;B1485,N1486&amp;", ",""))))&amp;(IF(ISBLANK(O1486),"",(IF(O1486&lt;&gt;O1485,O1486&amp;", ",IF(B1486&lt;&gt;B1485,O1486&amp;", ","")))))&amp;(IF(ISBLANK(P1486),"",(IF(P1486&lt;&gt;P1485,P1486&amp;", ",IF(B1486&lt;&gt;B1485,P1486&amp;", ",IF(Z1486&lt;&gt;Z1485,P1486&amp;", ",""))))))&amp;(IF(ISBLANK(Q1486),"",(IF(Q1486&lt;&gt;Q1485,Q1486&amp;", ",IF(B1486&lt;&gt;B1485,Q1486&amp;", ",IF(Z1486&lt;&gt;Z1485,Q1486&amp;", ",""))))))&amp;(IF(ISBLANK(R1486),"",(IF(R1486&lt;&gt;R1485,R1486&amp;"m, ",IF(B1486&lt;&gt;B1485,R1486&amp;"m, ",IF(Z1486&lt;&gt;Z1485,R1486&amp;"m, ",""))))))&amp;IF(ISBLANK(S1486),"",(IF(B1486&lt;&gt;B1485,S1486&amp;", ",IF(S1486&lt;&gt;S1485,IF((Z1486=Z1485),"same locality "&amp;S1486&amp;", ",S1486&amp;", "),""))))&amp;(IF(ISBLANK(T1486),"",(IF(T1486&lt;&gt;T1485,IF(ISBLANK(F$2),T1486&amp;", ",T1486&amp;" "&amp;F$2&amp;", "),(IF(B1486&lt;&gt;B1485,IF(ISBLANK(F$2),T1486&amp;", ",T1486&amp;" "&amp;F$2&amp;", "),(IF(Z1486&lt;&gt;Z1485,IF(ISBLANK(F$2),T1486&amp;", ",T1486&amp;" "&amp;F$2&amp;", "),IF((U1486&lt;&gt;U1485)*($G$2="Y"),"same collector, ","")))))))))&amp;(IF(ISBLANK(U1486),"",(IF(U1486&lt;&gt;U1485,U1486&amp;", ",(IF(B1486&lt;&gt;B1485,U1486&amp;", ",IF(Z1486&lt;&gt;Z1485,U1486&amp;", ",(IF(T1486&lt;&gt;T1485,IF((T1486&lt;&gt;T1485)*($G$2="Y"),"same date, ", ""),IF((T1486=T1485)*(U1486=U1485)*(S1486&lt;&gt;S1485)*($G$2="Y"),"same collector and date, ", ""))))))))))&amp;(IF(ISBLANK(V1486),"",V1486&amp;", "))&amp;IF((AA1486&lt;&gt;AA1487)*($H$2="y"),AD1486&amp;AE1486,IF((AA1486&lt;&gt;AA1487)*($H$2="m"),AD1486&amp;AG1486,IF(($H$2&lt;&gt;"m")*($H$2&lt;&gt;"Y"),(IF(F1486=0,"",F1486&amp;" "&amp;$F$4&amp;" "))&amp;(IF(G1486=0,"",G1486&amp;" "&amp;$G$4&amp;" "))&amp;(IF(H1486=0,"",H1486&amp;" "&amp;H$4&amp;" "))&amp;(IF(I1486=0,"",I1486&amp;" "&amp;$I$4&amp;" "))&amp;(IF(J1486=0,"",J1486&amp;" "&amp;$J$4&amp;" "))&amp;IF((ISBLANK(C1486)),"","("&amp;C1486&amp;")"),"")))&amp;IF((B1486=B1487)*(K1486=K1487)*(L1486=L1487)*(M1486=M1487),IF(($H$2&lt;&gt;"m")*($H$2&lt;&gt;"Y"), ", ", IF((ISNUMBER(FIND(")",AE1486))), ", ", "")),IF((B1486=B1487)*(K1486=K1487)*(L1486=L1487),"; ",". ")))</f>
        <v/>
      </c>
      <c r="AI1486" s="1"/>
    </row>
    <row r="1487" spans="1:35" x14ac:dyDescent="0.25">
      <c r="A1487" s="3" t="str">
        <f t="shared" si="188"/>
        <v/>
      </c>
      <c r="B1487" s="53" t="str">
        <f t="shared" si="192"/>
        <v/>
      </c>
      <c r="C1487" s="57"/>
      <c r="D1487" s="57"/>
      <c r="E1487" s="57"/>
      <c r="F1487" s="57"/>
      <c r="G1487" s="57"/>
      <c r="H1487" s="57"/>
      <c r="I1487" s="57"/>
      <c r="J1487" s="57"/>
      <c r="K1487" s="57"/>
      <c r="L1487" s="57"/>
      <c r="M1487" s="54"/>
      <c r="N1487" s="57"/>
      <c r="O1487" s="58"/>
      <c r="P1487" s="58"/>
      <c r="Q1487" s="58"/>
      <c r="R1487" s="58"/>
      <c r="S1487" s="54"/>
      <c r="T1487" s="57"/>
      <c r="U1487" s="57"/>
      <c r="V1487" s="57"/>
      <c r="W1487" s="57"/>
      <c r="X1487" s="147" t="str">
        <f>IF(ISBLANK(D1487),"",IF('order-admin-units'!$I$1&lt;&gt;"y", "", IF((K1487="")*(ISBLANK(D1487)=FALSE), 'order-admin-units'!$B$1+1, VLOOKUP(K1487, ordercountry, 2))))</f>
        <v/>
      </c>
      <c r="Y1487" s="147" t="str">
        <f>IF(ISBLANK(D1487),"",IF('order-admin-units'!$I$1&lt;&gt;"y", "", IF(L1487="", 'order-admin-units'!$B$2+1, VLOOKUP(K1487&amp;"@"&amp;L1487, orderadmin, 2))))</f>
        <v/>
      </c>
      <c r="Z1487" s="147" t="str">
        <f t="shared" si="189"/>
        <v/>
      </c>
      <c r="AA1487" s="147" t="str">
        <f t="shared" si="190"/>
        <v/>
      </c>
      <c r="AB1487" s="147" t="str">
        <f t="shared" si="191"/>
        <v/>
      </c>
      <c r="AC1487" s="147" t="str">
        <f t="shared" si="185"/>
        <v/>
      </c>
      <c r="AD1487" s="11" t="str">
        <f t="shared" si="186"/>
        <v/>
      </c>
      <c r="AE1487" s="11" t="str">
        <f t="array" ref="AE1487">IF(ISBLANK(D1487),"",IF(OR($H$2="y",$H$2="m"),IF(AA1487=AA1486,IF(OR(AB1487=$AB$4:$AB1486)=FALSE,AE1486&amp;C1487,AE1486),"("&amp;C1487)&amp;IF(AA1487=AA1488,IF(OR(AB1488=$AB$4:$AB1487)=FALSE,", ",""),") "),""))</f>
        <v/>
      </c>
      <c r="AF1487" s="11" t="str">
        <f t="shared" si="187"/>
        <v/>
      </c>
      <c r="AG1487" s="11" t="str">
        <f t="array" ref="AG1487">IF(ISBLANK(D1487),"",IF(OR($H$2="y",$H$2="m"),IF(AA1487=AA1486,IF(OR(AC1487=$AC$4:$AC1486)=FALSE,AG1486&amp;AF1487,AG1486),"("&amp;AF1487)&amp;IF(AA1487=AA1488,IF(OR(AC1488=$AC$4:$AC1487)=FALSE,", ",""),") "),""))</f>
        <v/>
      </c>
      <c r="AH1487" s="10" t="str">
        <f>IF((ISBLANK(D1487)),"",IF(D1487=D1486,AH1486,"")&amp;IF(B1486&lt;&gt;B1487,((IF(ISBLANK(E1487),$D$3&amp;"Non-type material: "&amp;$D$3,$D$3&amp;INDEX('type-categories'!$A$2:$B$100,MATCH(E1487,'type-categories'!$A$2:$A$100,0),2)&amp;$D$3))),"")&amp;(IF(K1487&lt;&gt;K1486,$C$2&amp;K1487&amp;$K$3&amp;$C$2&amp;" ",(IF(B1487&lt;&gt;B1486,$C$2&amp;K1487&amp;$K$3&amp;$C$2&amp;" ",""))))&amp;(IF(L1487="","",((IF(L1487&lt;&gt;L1486,$D$2&amp;L1487&amp;$L$3&amp;$D$2&amp;" ",IF(B1487&lt;&gt;B1486,$D$2&amp;L1487&amp;$L$3&amp;$D$2&amp;" ",""))))))&amp;(IF(M1487="","",((IF(M1487&lt;&gt;M1486,$E$2&amp;M1487&amp;$E$2&amp;","&amp;" ",IF(B1487&lt;&gt;B1486,$E$2&amp;M1487&amp;$E$2&amp;",",""))))))&amp;(IF(N1487="","",IF(N1487&lt;&gt;N1486,N1487&amp;", ",IF(B1487&lt;&gt;B1486,N1487&amp;", ",""))))&amp;(IF(ISBLANK(O1487),"",(IF(O1487&lt;&gt;O1486,O1487&amp;", ",IF(B1487&lt;&gt;B1486,O1487&amp;", ","")))))&amp;(IF(ISBLANK(P1487),"",(IF(P1487&lt;&gt;P1486,P1487&amp;", ",IF(B1487&lt;&gt;B1486,P1487&amp;", ",IF(Z1487&lt;&gt;Z1486,P1487&amp;", ",""))))))&amp;(IF(ISBLANK(Q1487),"",(IF(Q1487&lt;&gt;Q1486,Q1487&amp;", ",IF(B1487&lt;&gt;B1486,Q1487&amp;", ",IF(Z1487&lt;&gt;Z1486,Q1487&amp;", ",""))))))&amp;(IF(ISBLANK(R1487),"",(IF(R1487&lt;&gt;R1486,R1487&amp;"m, ",IF(B1487&lt;&gt;B1486,R1487&amp;"m, ",IF(Z1487&lt;&gt;Z1486,R1487&amp;"m, ",""))))))&amp;IF(ISBLANK(S1487),"",(IF(B1487&lt;&gt;B1486,S1487&amp;", ",IF(S1487&lt;&gt;S1486,IF((Z1487=Z1486),"same locality "&amp;S1487&amp;", ",S1487&amp;", "),""))))&amp;(IF(ISBLANK(T1487),"",(IF(T1487&lt;&gt;T1486,IF(ISBLANK(F$2),T1487&amp;", ",T1487&amp;" "&amp;F$2&amp;", "),(IF(B1487&lt;&gt;B1486,IF(ISBLANK(F$2),T1487&amp;", ",T1487&amp;" "&amp;F$2&amp;", "),(IF(Z1487&lt;&gt;Z1486,IF(ISBLANK(F$2),T1487&amp;", ",T1487&amp;" "&amp;F$2&amp;", "),IF((U1487&lt;&gt;U1486)*($G$2="Y"),"same collector, ","")))))))))&amp;(IF(ISBLANK(U1487),"",(IF(U1487&lt;&gt;U1486,U1487&amp;", ",(IF(B1487&lt;&gt;B1486,U1487&amp;", ",IF(Z1487&lt;&gt;Z1486,U1487&amp;", ",(IF(T1487&lt;&gt;T1486,IF((T1487&lt;&gt;T1486)*($G$2="Y"),"same date, ", ""),IF((T1487=T1486)*(U1487=U1486)*(S1487&lt;&gt;S1486)*($G$2="Y"),"same collector and date, ", ""))))))))))&amp;(IF(ISBLANK(V1487),"",V1487&amp;", "))&amp;IF((AA1487&lt;&gt;AA1488)*($H$2="y"),AD1487&amp;AE1487,IF((AA1487&lt;&gt;AA1488)*($H$2="m"),AD1487&amp;AG1487,IF(($H$2&lt;&gt;"m")*($H$2&lt;&gt;"Y"),(IF(F1487=0,"",F1487&amp;" "&amp;$F$4&amp;" "))&amp;(IF(G1487=0,"",G1487&amp;" "&amp;$G$4&amp;" "))&amp;(IF(H1487=0,"",H1487&amp;" "&amp;H$4&amp;" "))&amp;(IF(I1487=0,"",I1487&amp;" "&amp;$I$4&amp;" "))&amp;(IF(J1487=0,"",J1487&amp;" "&amp;$J$4&amp;" "))&amp;IF((ISBLANK(C1487)),"","("&amp;C1487&amp;")"),"")))&amp;IF((B1487=B1488)*(K1487=K1488)*(L1487=L1488)*(M1487=M1488),IF(($H$2&lt;&gt;"m")*($H$2&lt;&gt;"Y"), ", ", IF((ISNUMBER(FIND(")",AE1487))), ", ", "")),IF((B1487=B1488)*(K1487=K1488)*(L1487=L1488),"; ",". ")))</f>
        <v/>
      </c>
      <c r="AI1487" s="1"/>
    </row>
    <row r="1488" spans="1:35" x14ac:dyDescent="0.25">
      <c r="A1488" s="3" t="str">
        <f t="shared" si="188"/>
        <v/>
      </c>
      <c r="B1488" s="53" t="str">
        <f t="shared" si="192"/>
        <v/>
      </c>
      <c r="C1488" s="57"/>
      <c r="D1488" s="57"/>
      <c r="E1488" s="57"/>
      <c r="F1488" s="57"/>
      <c r="G1488" s="57"/>
      <c r="H1488" s="57"/>
      <c r="I1488" s="57"/>
      <c r="J1488" s="57"/>
      <c r="K1488" s="57"/>
      <c r="L1488" s="57"/>
      <c r="M1488" s="54"/>
      <c r="N1488" s="57"/>
      <c r="O1488" s="58"/>
      <c r="P1488" s="58"/>
      <c r="Q1488" s="58"/>
      <c r="R1488" s="58"/>
      <c r="S1488" s="54"/>
      <c r="T1488" s="57"/>
      <c r="U1488" s="57"/>
      <c r="V1488" s="57"/>
      <c r="W1488" s="57"/>
      <c r="X1488" s="147" t="str">
        <f>IF(ISBLANK(D1488),"",IF('order-admin-units'!$I$1&lt;&gt;"y", "", IF((K1488="")*(ISBLANK(D1488)=FALSE), 'order-admin-units'!$B$1+1, VLOOKUP(K1488, ordercountry, 2))))</f>
        <v/>
      </c>
      <c r="Y1488" s="147" t="str">
        <f>IF(ISBLANK(D1488),"",IF('order-admin-units'!$I$1&lt;&gt;"y", "", IF(L1488="", 'order-admin-units'!$B$2+1, VLOOKUP(K1488&amp;"@"&amp;L1488, orderadmin, 2))))</f>
        <v/>
      </c>
      <c r="Z1488" s="147" t="str">
        <f t="shared" si="189"/>
        <v/>
      </c>
      <c r="AA1488" s="147" t="str">
        <f t="shared" si="190"/>
        <v/>
      </c>
      <c r="AB1488" s="147" t="str">
        <f t="shared" si="191"/>
        <v/>
      </c>
      <c r="AC1488" s="147" t="str">
        <f t="shared" si="185"/>
        <v/>
      </c>
      <c r="AD1488" s="11" t="str">
        <f t="shared" si="186"/>
        <v/>
      </c>
      <c r="AE1488" s="11" t="str">
        <f t="array" ref="AE1488">IF(ISBLANK(D1488),"",IF(OR($H$2="y",$H$2="m"),IF(AA1488=AA1487,IF(OR(AB1488=$AB$4:$AB1487)=FALSE,AE1487&amp;C1488,AE1487),"("&amp;C1488)&amp;IF(AA1488=AA1489,IF(OR(AB1489=$AB$4:$AB1488)=FALSE,", ",""),") "),""))</f>
        <v/>
      </c>
      <c r="AF1488" s="11" t="str">
        <f t="shared" si="187"/>
        <v/>
      </c>
      <c r="AG1488" s="11" t="str">
        <f t="array" ref="AG1488">IF(ISBLANK(D1488),"",IF(OR($H$2="y",$H$2="m"),IF(AA1488=AA1487,IF(OR(AC1488=$AC$4:$AC1487)=FALSE,AG1487&amp;AF1488,AG1487),"("&amp;AF1488)&amp;IF(AA1488=AA1489,IF(OR(AC1489=$AC$4:$AC1488)=FALSE,", ",""),") "),""))</f>
        <v/>
      </c>
      <c r="AH1488" s="10" t="str">
        <f>IF((ISBLANK(D1488)),"",IF(D1488=D1487,AH1487,"")&amp;IF(B1487&lt;&gt;B1488,((IF(ISBLANK(E1488),$D$3&amp;"Non-type material: "&amp;$D$3,$D$3&amp;INDEX('type-categories'!$A$2:$B$100,MATCH(E1488,'type-categories'!$A$2:$A$100,0),2)&amp;$D$3))),"")&amp;(IF(K1488&lt;&gt;K1487,$C$2&amp;K1488&amp;$K$3&amp;$C$2&amp;" ",(IF(B1488&lt;&gt;B1487,$C$2&amp;K1488&amp;$K$3&amp;$C$2&amp;" ",""))))&amp;(IF(L1488="","",((IF(L1488&lt;&gt;L1487,$D$2&amp;L1488&amp;$L$3&amp;$D$2&amp;" ",IF(B1488&lt;&gt;B1487,$D$2&amp;L1488&amp;$L$3&amp;$D$2&amp;" ",""))))))&amp;(IF(M1488="","",((IF(M1488&lt;&gt;M1487,$E$2&amp;M1488&amp;$E$2&amp;","&amp;" ",IF(B1488&lt;&gt;B1487,$E$2&amp;M1488&amp;$E$2&amp;",",""))))))&amp;(IF(N1488="","",IF(N1488&lt;&gt;N1487,N1488&amp;", ",IF(B1488&lt;&gt;B1487,N1488&amp;", ",""))))&amp;(IF(ISBLANK(O1488),"",(IF(O1488&lt;&gt;O1487,O1488&amp;", ",IF(B1488&lt;&gt;B1487,O1488&amp;", ","")))))&amp;(IF(ISBLANK(P1488),"",(IF(P1488&lt;&gt;P1487,P1488&amp;", ",IF(B1488&lt;&gt;B1487,P1488&amp;", ",IF(Z1488&lt;&gt;Z1487,P1488&amp;", ",""))))))&amp;(IF(ISBLANK(Q1488),"",(IF(Q1488&lt;&gt;Q1487,Q1488&amp;", ",IF(B1488&lt;&gt;B1487,Q1488&amp;", ",IF(Z1488&lt;&gt;Z1487,Q1488&amp;", ",""))))))&amp;(IF(ISBLANK(R1488),"",(IF(R1488&lt;&gt;R1487,R1488&amp;"m, ",IF(B1488&lt;&gt;B1487,R1488&amp;"m, ",IF(Z1488&lt;&gt;Z1487,R1488&amp;"m, ",""))))))&amp;IF(ISBLANK(S1488),"",(IF(B1488&lt;&gt;B1487,S1488&amp;", ",IF(S1488&lt;&gt;S1487,IF((Z1488=Z1487),"same locality "&amp;S1488&amp;", ",S1488&amp;", "),""))))&amp;(IF(ISBLANK(T1488),"",(IF(T1488&lt;&gt;T1487,IF(ISBLANK(F$2),T1488&amp;", ",T1488&amp;" "&amp;F$2&amp;", "),(IF(B1488&lt;&gt;B1487,IF(ISBLANK(F$2),T1488&amp;", ",T1488&amp;" "&amp;F$2&amp;", "),(IF(Z1488&lt;&gt;Z1487,IF(ISBLANK(F$2),T1488&amp;", ",T1488&amp;" "&amp;F$2&amp;", "),IF((U1488&lt;&gt;U1487)*($G$2="Y"),"same collector, ","")))))))))&amp;(IF(ISBLANK(U1488),"",(IF(U1488&lt;&gt;U1487,U1488&amp;", ",(IF(B1488&lt;&gt;B1487,U1488&amp;", ",IF(Z1488&lt;&gt;Z1487,U1488&amp;", ",(IF(T1488&lt;&gt;T1487,IF((T1488&lt;&gt;T1487)*($G$2="Y"),"same date, ", ""),IF((T1488=T1487)*(U1488=U1487)*(S1488&lt;&gt;S1487)*($G$2="Y"),"same collector and date, ", ""))))))))))&amp;(IF(ISBLANK(V1488),"",V1488&amp;", "))&amp;IF((AA1488&lt;&gt;AA1489)*($H$2="y"),AD1488&amp;AE1488,IF((AA1488&lt;&gt;AA1489)*($H$2="m"),AD1488&amp;AG1488,IF(($H$2&lt;&gt;"m")*($H$2&lt;&gt;"Y"),(IF(F1488=0,"",F1488&amp;" "&amp;$F$4&amp;" "))&amp;(IF(G1488=0,"",G1488&amp;" "&amp;$G$4&amp;" "))&amp;(IF(H1488=0,"",H1488&amp;" "&amp;H$4&amp;" "))&amp;(IF(I1488=0,"",I1488&amp;" "&amp;$I$4&amp;" "))&amp;(IF(J1488=0,"",J1488&amp;" "&amp;$J$4&amp;" "))&amp;IF((ISBLANK(C1488)),"","("&amp;C1488&amp;")"),"")))&amp;IF((B1488=B1489)*(K1488=K1489)*(L1488=L1489)*(M1488=M1489),IF(($H$2&lt;&gt;"m")*($H$2&lt;&gt;"Y"), ", ", IF((ISNUMBER(FIND(")",AE1488))), ", ", "")),IF((B1488=B1489)*(K1488=K1489)*(L1488=L1489),"; ",". ")))</f>
        <v/>
      </c>
      <c r="AI1488" s="1"/>
    </row>
    <row r="1489" spans="1:35" x14ac:dyDescent="0.25">
      <c r="A1489" s="3" t="str">
        <f t="shared" si="188"/>
        <v/>
      </c>
      <c r="B1489" s="53" t="str">
        <f t="shared" si="192"/>
        <v/>
      </c>
      <c r="C1489" s="57"/>
      <c r="D1489" s="57"/>
      <c r="E1489" s="57"/>
      <c r="F1489" s="57"/>
      <c r="G1489" s="57"/>
      <c r="H1489" s="57"/>
      <c r="I1489" s="57"/>
      <c r="J1489" s="57"/>
      <c r="K1489" s="57"/>
      <c r="L1489" s="57"/>
      <c r="M1489" s="54"/>
      <c r="N1489" s="57"/>
      <c r="O1489" s="58"/>
      <c r="P1489" s="58"/>
      <c r="Q1489" s="58"/>
      <c r="R1489" s="58"/>
      <c r="S1489" s="54"/>
      <c r="T1489" s="57"/>
      <c r="U1489" s="57"/>
      <c r="V1489" s="57"/>
      <c r="W1489" s="57"/>
      <c r="X1489" s="147" t="str">
        <f>IF(ISBLANK(D1489),"",IF('order-admin-units'!$I$1&lt;&gt;"y", "", IF((K1489="")*(ISBLANK(D1489)=FALSE), 'order-admin-units'!$B$1+1, VLOOKUP(K1489, ordercountry, 2))))</f>
        <v/>
      </c>
      <c r="Y1489" s="147" t="str">
        <f>IF(ISBLANK(D1489),"",IF('order-admin-units'!$I$1&lt;&gt;"y", "", IF(L1489="", 'order-admin-units'!$B$2+1, VLOOKUP(K1489&amp;"@"&amp;L1489, orderadmin, 2))))</f>
        <v/>
      </c>
      <c r="Z1489" s="147" t="str">
        <f t="shared" si="189"/>
        <v/>
      </c>
      <c r="AA1489" s="147" t="str">
        <f t="shared" si="190"/>
        <v/>
      </c>
      <c r="AB1489" s="147" t="str">
        <f t="shared" si="191"/>
        <v/>
      </c>
      <c r="AC1489" s="147" t="str">
        <f t="shared" si="185"/>
        <v/>
      </c>
      <c r="AD1489" s="11" t="str">
        <f t="shared" si="186"/>
        <v/>
      </c>
      <c r="AE1489" s="11" t="str">
        <f t="array" ref="AE1489">IF(ISBLANK(D1489),"",IF(OR($H$2="y",$H$2="m"),IF(AA1489=AA1488,IF(OR(AB1489=$AB$4:$AB1488)=FALSE,AE1488&amp;C1489,AE1488),"("&amp;C1489)&amp;IF(AA1489=AA1490,IF(OR(AB1490=$AB$4:$AB1489)=FALSE,", ",""),") "),""))</f>
        <v/>
      </c>
      <c r="AF1489" s="11" t="str">
        <f t="shared" si="187"/>
        <v/>
      </c>
      <c r="AG1489" s="11" t="str">
        <f t="array" ref="AG1489">IF(ISBLANK(D1489),"",IF(OR($H$2="y",$H$2="m"),IF(AA1489=AA1488,IF(OR(AC1489=$AC$4:$AC1488)=FALSE,AG1488&amp;AF1489,AG1488),"("&amp;AF1489)&amp;IF(AA1489=AA1490,IF(OR(AC1490=$AC$4:$AC1489)=FALSE,", ",""),") "),""))</f>
        <v/>
      </c>
      <c r="AH1489" s="10" t="str">
        <f>IF((ISBLANK(D1489)),"",IF(D1489=D1488,AH1488,"")&amp;IF(B1488&lt;&gt;B1489,((IF(ISBLANK(E1489),$D$3&amp;"Non-type material: "&amp;$D$3,$D$3&amp;INDEX('type-categories'!$A$2:$B$100,MATCH(E1489,'type-categories'!$A$2:$A$100,0),2)&amp;$D$3))),"")&amp;(IF(K1489&lt;&gt;K1488,$C$2&amp;K1489&amp;$K$3&amp;$C$2&amp;" ",(IF(B1489&lt;&gt;B1488,$C$2&amp;K1489&amp;$K$3&amp;$C$2&amp;" ",""))))&amp;(IF(L1489="","",((IF(L1489&lt;&gt;L1488,$D$2&amp;L1489&amp;$L$3&amp;$D$2&amp;" ",IF(B1489&lt;&gt;B1488,$D$2&amp;L1489&amp;$L$3&amp;$D$2&amp;" ",""))))))&amp;(IF(M1489="","",((IF(M1489&lt;&gt;M1488,$E$2&amp;M1489&amp;$E$2&amp;","&amp;" ",IF(B1489&lt;&gt;B1488,$E$2&amp;M1489&amp;$E$2&amp;",",""))))))&amp;(IF(N1489="","",IF(N1489&lt;&gt;N1488,N1489&amp;", ",IF(B1489&lt;&gt;B1488,N1489&amp;", ",""))))&amp;(IF(ISBLANK(O1489),"",(IF(O1489&lt;&gt;O1488,O1489&amp;", ",IF(B1489&lt;&gt;B1488,O1489&amp;", ","")))))&amp;(IF(ISBLANK(P1489),"",(IF(P1489&lt;&gt;P1488,P1489&amp;", ",IF(B1489&lt;&gt;B1488,P1489&amp;", ",IF(Z1489&lt;&gt;Z1488,P1489&amp;", ",""))))))&amp;(IF(ISBLANK(Q1489),"",(IF(Q1489&lt;&gt;Q1488,Q1489&amp;", ",IF(B1489&lt;&gt;B1488,Q1489&amp;", ",IF(Z1489&lt;&gt;Z1488,Q1489&amp;", ",""))))))&amp;(IF(ISBLANK(R1489),"",(IF(R1489&lt;&gt;R1488,R1489&amp;"m, ",IF(B1489&lt;&gt;B1488,R1489&amp;"m, ",IF(Z1489&lt;&gt;Z1488,R1489&amp;"m, ",""))))))&amp;IF(ISBLANK(S1489),"",(IF(B1489&lt;&gt;B1488,S1489&amp;", ",IF(S1489&lt;&gt;S1488,IF((Z1489=Z1488),"same locality "&amp;S1489&amp;", ",S1489&amp;", "),""))))&amp;(IF(ISBLANK(T1489),"",(IF(T1489&lt;&gt;T1488,IF(ISBLANK(F$2),T1489&amp;", ",T1489&amp;" "&amp;F$2&amp;", "),(IF(B1489&lt;&gt;B1488,IF(ISBLANK(F$2),T1489&amp;", ",T1489&amp;" "&amp;F$2&amp;", "),(IF(Z1489&lt;&gt;Z1488,IF(ISBLANK(F$2),T1489&amp;", ",T1489&amp;" "&amp;F$2&amp;", "),IF((U1489&lt;&gt;U1488)*($G$2="Y"),"same collector, ","")))))))))&amp;(IF(ISBLANK(U1489),"",(IF(U1489&lt;&gt;U1488,U1489&amp;", ",(IF(B1489&lt;&gt;B1488,U1489&amp;", ",IF(Z1489&lt;&gt;Z1488,U1489&amp;", ",(IF(T1489&lt;&gt;T1488,IF((T1489&lt;&gt;T1488)*($G$2="Y"),"same date, ", ""),IF((T1489=T1488)*(U1489=U1488)*(S1489&lt;&gt;S1488)*($G$2="Y"),"same collector and date, ", ""))))))))))&amp;(IF(ISBLANK(V1489),"",V1489&amp;", "))&amp;IF((AA1489&lt;&gt;AA1490)*($H$2="y"),AD1489&amp;AE1489,IF((AA1489&lt;&gt;AA1490)*($H$2="m"),AD1489&amp;AG1489,IF(($H$2&lt;&gt;"m")*($H$2&lt;&gt;"Y"),(IF(F1489=0,"",F1489&amp;" "&amp;$F$4&amp;" "))&amp;(IF(G1489=0,"",G1489&amp;" "&amp;$G$4&amp;" "))&amp;(IF(H1489=0,"",H1489&amp;" "&amp;H$4&amp;" "))&amp;(IF(I1489=0,"",I1489&amp;" "&amp;$I$4&amp;" "))&amp;(IF(J1489=0,"",J1489&amp;" "&amp;$J$4&amp;" "))&amp;IF((ISBLANK(C1489)),"","("&amp;C1489&amp;")"),"")))&amp;IF((B1489=B1490)*(K1489=K1490)*(L1489=L1490)*(M1489=M1490),IF(($H$2&lt;&gt;"m")*($H$2&lt;&gt;"Y"), ", ", IF((ISNUMBER(FIND(")",AE1489))), ", ", "")),IF((B1489=B1490)*(K1489=K1490)*(L1489=L1490),"; ",". ")))</f>
        <v/>
      </c>
      <c r="AI1489" s="1"/>
    </row>
    <row r="1490" spans="1:35" x14ac:dyDescent="0.25">
      <c r="A1490" s="3" t="str">
        <f t="shared" si="188"/>
        <v/>
      </c>
      <c r="B1490" s="53" t="str">
        <f t="shared" si="192"/>
        <v/>
      </c>
      <c r="C1490" s="57"/>
      <c r="D1490" s="57"/>
      <c r="E1490" s="57"/>
      <c r="F1490" s="57"/>
      <c r="G1490" s="57"/>
      <c r="H1490" s="57"/>
      <c r="I1490" s="57"/>
      <c r="J1490" s="57"/>
      <c r="K1490" s="57"/>
      <c r="L1490" s="57"/>
      <c r="M1490" s="54"/>
      <c r="N1490" s="57"/>
      <c r="O1490" s="58"/>
      <c r="P1490" s="58"/>
      <c r="Q1490" s="58"/>
      <c r="R1490" s="58"/>
      <c r="S1490" s="54"/>
      <c r="T1490" s="57"/>
      <c r="U1490" s="57"/>
      <c r="V1490" s="57"/>
      <c r="W1490" s="57"/>
      <c r="X1490" s="147" t="str">
        <f>IF(ISBLANK(D1490),"",IF('order-admin-units'!$I$1&lt;&gt;"y", "", IF((K1490="")*(ISBLANK(D1490)=FALSE), 'order-admin-units'!$B$1+1, VLOOKUP(K1490, ordercountry, 2))))</f>
        <v/>
      </c>
      <c r="Y1490" s="147" t="str">
        <f>IF(ISBLANK(D1490),"",IF('order-admin-units'!$I$1&lt;&gt;"y", "", IF(L1490="", 'order-admin-units'!$B$2+1, VLOOKUP(K1490&amp;"@"&amp;L1490, orderadmin, 2))))</f>
        <v/>
      </c>
      <c r="Z1490" s="147" t="str">
        <f t="shared" si="189"/>
        <v/>
      </c>
      <c r="AA1490" s="147" t="str">
        <f t="shared" si="190"/>
        <v/>
      </c>
      <c r="AB1490" s="147" t="str">
        <f t="shared" si="191"/>
        <v/>
      </c>
      <c r="AC1490" s="147" t="str">
        <f t="shared" si="185"/>
        <v/>
      </c>
      <c r="AD1490" s="11" t="str">
        <f t="shared" si="186"/>
        <v/>
      </c>
      <c r="AE1490" s="11" t="str">
        <f t="array" ref="AE1490">IF(ISBLANK(D1490),"",IF(OR($H$2="y",$H$2="m"),IF(AA1490=AA1489,IF(OR(AB1490=$AB$4:$AB1489)=FALSE,AE1489&amp;C1490,AE1489),"("&amp;C1490)&amp;IF(AA1490=AA1491,IF(OR(AB1491=$AB$4:$AB1490)=FALSE,", ",""),") "),""))</f>
        <v/>
      </c>
      <c r="AF1490" s="11" t="str">
        <f t="shared" si="187"/>
        <v/>
      </c>
      <c r="AG1490" s="11" t="str">
        <f t="array" ref="AG1490">IF(ISBLANK(D1490),"",IF(OR($H$2="y",$H$2="m"),IF(AA1490=AA1489,IF(OR(AC1490=$AC$4:$AC1489)=FALSE,AG1489&amp;AF1490,AG1489),"("&amp;AF1490)&amp;IF(AA1490=AA1491,IF(OR(AC1491=$AC$4:$AC1490)=FALSE,", ",""),") "),""))</f>
        <v/>
      </c>
      <c r="AH1490" s="10" t="str">
        <f>IF((ISBLANK(D1490)),"",IF(D1490=D1489,AH1489,"")&amp;IF(B1489&lt;&gt;B1490,((IF(ISBLANK(E1490),$D$3&amp;"Non-type material: "&amp;$D$3,$D$3&amp;INDEX('type-categories'!$A$2:$B$100,MATCH(E1490,'type-categories'!$A$2:$A$100,0),2)&amp;$D$3))),"")&amp;(IF(K1490&lt;&gt;K1489,$C$2&amp;K1490&amp;$K$3&amp;$C$2&amp;" ",(IF(B1490&lt;&gt;B1489,$C$2&amp;K1490&amp;$K$3&amp;$C$2&amp;" ",""))))&amp;(IF(L1490="","",((IF(L1490&lt;&gt;L1489,$D$2&amp;L1490&amp;$L$3&amp;$D$2&amp;" ",IF(B1490&lt;&gt;B1489,$D$2&amp;L1490&amp;$L$3&amp;$D$2&amp;" ",""))))))&amp;(IF(M1490="","",((IF(M1490&lt;&gt;M1489,$E$2&amp;M1490&amp;$E$2&amp;","&amp;" ",IF(B1490&lt;&gt;B1489,$E$2&amp;M1490&amp;$E$2&amp;",",""))))))&amp;(IF(N1490="","",IF(N1490&lt;&gt;N1489,N1490&amp;", ",IF(B1490&lt;&gt;B1489,N1490&amp;", ",""))))&amp;(IF(ISBLANK(O1490),"",(IF(O1490&lt;&gt;O1489,O1490&amp;", ",IF(B1490&lt;&gt;B1489,O1490&amp;", ","")))))&amp;(IF(ISBLANK(P1490),"",(IF(P1490&lt;&gt;P1489,P1490&amp;", ",IF(B1490&lt;&gt;B1489,P1490&amp;", ",IF(Z1490&lt;&gt;Z1489,P1490&amp;", ",""))))))&amp;(IF(ISBLANK(Q1490),"",(IF(Q1490&lt;&gt;Q1489,Q1490&amp;", ",IF(B1490&lt;&gt;B1489,Q1490&amp;", ",IF(Z1490&lt;&gt;Z1489,Q1490&amp;", ",""))))))&amp;(IF(ISBLANK(R1490),"",(IF(R1490&lt;&gt;R1489,R1490&amp;"m, ",IF(B1490&lt;&gt;B1489,R1490&amp;"m, ",IF(Z1490&lt;&gt;Z1489,R1490&amp;"m, ",""))))))&amp;IF(ISBLANK(S1490),"",(IF(B1490&lt;&gt;B1489,S1490&amp;", ",IF(S1490&lt;&gt;S1489,IF((Z1490=Z1489),"same locality "&amp;S1490&amp;", ",S1490&amp;", "),""))))&amp;(IF(ISBLANK(T1490),"",(IF(T1490&lt;&gt;T1489,IF(ISBLANK(F$2),T1490&amp;", ",T1490&amp;" "&amp;F$2&amp;", "),(IF(B1490&lt;&gt;B1489,IF(ISBLANK(F$2),T1490&amp;", ",T1490&amp;" "&amp;F$2&amp;", "),(IF(Z1490&lt;&gt;Z1489,IF(ISBLANK(F$2),T1490&amp;", ",T1490&amp;" "&amp;F$2&amp;", "),IF((U1490&lt;&gt;U1489)*($G$2="Y"),"same collector, ","")))))))))&amp;(IF(ISBLANK(U1490),"",(IF(U1490&lt;&gt;U1489,U1490&amp;", ",(IF(B1490&lt;&gt;B1489,U1490&amp;", ",IF(Z1490&lt;&gt;Z1489,U1490&amp;", ",(IF(T1490&lt;&gt;T1489,IF((T1490&lt;&gt;T1489)*($G$2="Y"),"same date, ", ""),IF((T1490=T1489)*(U1490=U1489)*(S1490&lt;&gt;S1489)*($G$2="Y"),"same collector and date, ", ""))))))))))&amp;(IF(ISBLANK(V1490),"",V1490&amp;", "))&amp;IF((AA1490&lt;&gt;AA1491)*($H$2="y"),AD1490&amp;AE1490,IF((AA1490&lt;&gt;AA1491)*($H$2="m"),AD1490&amp;AG1490,IF(($H$2&lt;&gt;"m")*($H$2&lt;&gt;"Y"),(IF(F1490=0,"",F1490&amp;" "&amp;$F$4&amp;" "))&amp;(IF(G1490=0,"",G1490&amp;" "&amp;$G$4&amp;" "))&amp;(IF(H1490=0,"",H1490&amp;" "&amp;H$4&amp;" "))&amp;(IF(I1490=0,"",I1490&amp;" "&amp;$I$4&amp;" "))&amp;(IF(J1490=0,"",J1490&amp;" "&amp;$J$4&amp;" "))&amp;IF((ISBLANK(C1490)),"","("&amp;C1490&amp;")"),"")))&amp;IF((B1490=B1491)*(K1490=K1491)*(L1490=L1491)*(M1490=M1491),IF(($H$2&lt;&gt;"m")*($H$2&lt;&gt;"Y"), ", ", IF((ISNUMBER(FIND(")",AE1490))), ", ", "")),IF((B1490=B1491)*(K1490=K1491)*(L1490=L1491),"; ",". ")))</f>
        <v/>
      </c>
      <c r="AI1490" s="1"/>
    </row>
    <row r="1491" spans="1:35" x14ac:dyDescent="0.25">
      <c r="A1491" s="3" t="str">
        <f t="shared" si="188"/>
        <v/>
      </c>
      <c r="B1491" s="53" t="str">
        <f t="shared" si="192"/>
        <v/>
      </c>
      <c r="C1491" s="57"/>
      <c r="D1491" s="57"/>
      <c r="E1491" s="57"/>
      <c r="F1491" s="57"/>
      <c r="G1491" s="57"/>
      <c r="H1491" s="57"/>
      <c r="I1491" s="57"/>
      <c r="J1491" s="57"/>
      <c r="K1491" s="57"/>
      <c r="L1491" s="57"/>
      <c r="M1491" s="54"/>
      <c r="N1491" s="57"/>
      <c r="O1491" s="58"/>
      <c r="P1491" s="58"/>
      <c r="Q1491" s="58"/>
      <c r="R1491" s="58"/>
      <c r="S1491" s="54"/>
      <c r="T1491" s="57"/>
      <c r="U1491" s="57"/>
      <c r="V1491" s="57"/>
      <c r="W1491" s="57"/>
      <c r="X1491" s="147" t="str">
        <f>IF(ISBLANK(D1491),"",IF('order-admin-units'!$I$1&lt;&gt;"y", "", IF((K1491="")*(ISBLANK(D1491)=FALSE), 'order-admin-units'!$B$1+1, VLOOKUP(K1491, ordercountry, 2))))</f>
        <v/>
      </c>
      <c r="Y1491" s="147" t="str">
        <f>IF(ISBLANK(D1491),"",IF('order-admin-units'!$I$1&lt;&gt;"y", "", IF(L1491="", 'order-admin-units'!$B$2+1, VLOOKUP(K1491&amp;"@"&amp;L1491, orderadmin, 2))))</f>
        <v/>
      </c>
      <c r="Z1491" s="147" t="str">
        <f t="shared" si="189"/>
        <v/>
      </c>
      <c r="AA1491" s="147" t="str">
        <f t="shared" si="190"/>
        <v/>
      </c>
      <c r="AB1491" s="147" t="str">
        <f t="shared" si="191"/>
        <v/>
      </c>
      <c r="AC1491" s="147" t="str">
        <f t="shared" si="185"/>
        <v/>
      </c>
      <c r="AD1491" s="11" t="str">
        <f t="shared" si="186"/>
        <v/>
      </c>
      <c r="AE1491" s="11" t="str">
        <f t="array" ref="AE1491">IF(ISBLANK(D1491),"",IF(OR($H$2="y",$H$2="m"),IF(AA1491=AA1490,IF(OR(AB1491=$AB$4:$AB1490)=FALSE,AE1490&amp;C1491,AE1490),"("&amp;C1491)&amp;IF(AA1491=AA1492,IF(OR(AB1492=$AB$4:$AB1491)=FALSE,", ",""),") "),""))</f>
        <v/>
      </c>
      <c r="AF1491" s="11" t="str">
        <f t="shared" si="187"/>
        <v/>
      </c>
      <c r="AG1491" s="11" t="str">
        <f t="array" ref="AG1491">IF(ISBLANK(D1491),"",IF(OR($H$2="y",$H$2="m"),IF(AA1491=AA1490,IF(OR(AC1491=$AC$4:$AC1490)=FALSE,AG1490&amp;AF1491,AG1490),"("&amp;AF1491)&amp;IF(AA1491=AA1492,IF(OR(AC1492=$AC$4:$AC1491)=FALSE,", ",""),") "),""))</f>
        <v/>
      </c>
      <c r="AH1491" s="10" t="str">
        <f>IF((ISBLANK(D1491)),"",IF(D1491=D1490,AH1490,"")&amp;IF(B1490&lt;&gt;B1491,((IF(ISBLANK(E1491),$D$3&amp;"Non-type material: "&amp;$D$3,$D$3&amp;INDEX('type-categories'!$A$2:$B$100,MATCH(E1491,'type-categories'!$A$2:$A$100,0),2)&amp;$D$3))),"")&amp;(IF(K1491&lt;&gt;K1490,$C$2&amp;K1491&amp;$K$3&amp;$C$2&amp;" ",(IF(B1491&lt;&gt;B1490,$C$2&amp;K1491&amp;$K$3&amp;$C$2&amp;" ",""))))&amp;(IF(L1491="","",((IF(L1491&lt;&gt;L1490,$D$2&amp;L1491&amp;$L$3&amp;$D$2&amp;" ",IF(B1491&lt;&gt;B1490,$D$2&amp;L1491&amp;$L$3&amp;$D$2&amp;" ",""))))))&amp;(IF(M1491="","",((IF(M1491&lt;&gt;M1490,$E$2&amp;M1491&amp;$E$2&amp;","&amp;" ",IF(B1491&lt;&gt;B1490,$E$2&amp;M1491&amp;$E$2&amp;",",""))))))&amp;(IF(N1491="","",IF(N1491&lt;&gt;N1490,N1491&amp;", ",IF(B1491&lt;&gt;B1490,N1491&amp;", ",""))))&amp;(IF(ISBLANK(O1491),"",(IF(O1491&lt;&gt;O1490,O1491&amp;", ",IF(B1491&lt;&gt;B1490,O1491&amp;", ","")))))&amp;(IF(ISBLANK(P1491),"",(IF(P1491&lt;&gt;P1490,P1491&amp;", ",IF(B1491&lt;&gt;B1490,P1491&amp;", ",IF(Z1491&lt;&gt;Z1490,P1491&amp;", ",""))))))&amp;(IF(ISBLANK(Q1491),"",(IF(Q1491&lt;&gt;Q1490,Q1491&amp;", ",IF(B1491&lt;&gt;B1490,Q1491&amp;", ",IF(Z1491&lt;&gt;Z1490,Q1491&amp;", ",""))))))&amp;(IF(ISBLANK(R1491),"",(IF(R1491&lt;&gt;R1490,R1491&amp;"m, ",IF(B1491&lt;&gt;B1490,R1491&amp;"m, ",IF(Z1491&lt;&gt;Z1490,R1491&amp;"m, ",""))))))&amp;IF(ISBLANK(S1491),"",(IF(B1491&lt;&gt;B1490,S1491&amp;", ",IF(S1491&lt;&gt;S1490,IF((Z1491=Z1490),"same locality "&amp;S1491&amp;", ",S1491&amp;", "),""))))&amp;(IF(ISBLANK(T1491),"",(IF(T1491&lt;&gt;T1490,IF(ISBLANK(F$2),T1491&amp;", ",T1491&amp;" "&amp;F$2&amp;", "),(IF(B1491&lt;&gt;B1490,IF(ISBLANK(F$2),T1491&amp;", ",T1491&amp;" "&amp;F$2&amp;", "),(IF(Z1491&lt;&gt;Z1490,IF(ISBLANK(F$2),T1491&amp;", ",T1491&amp;" "&amp;F$2&amp;", "),IF((U1491&lt;&gt;U1490)*($G$2="Y"),"same collector, ","")))))))))&amp;(IF(ISBLANK(U1491),"",(IF(U1491&lt;&gt;U1490,U1491&amp;", ",(IF(B1491&lt;&gt;B1490,U1491&amp;", ",IF(Z1491&lt;&gt;Z1490,U1491&amp;", ",(IF(T1491&lt;&gt;T1490,IF((T1491&lt;&gt;T1490)*($G$2="Y"),"same date, ", ""),IF((T1491=T1490)*(U1491=U1490)*(S1491&lt;&gt;S1490)*($G$2="Y"),"same collector and date, ", ""))))))))))&amp;(IF(ISBLANK(V1491),"",V1491&amp;", "))&amp;IF((AA1491&lt;&gt;AA1492)*($H$2="y"),AD1491&amp;AE1491,IF((AA1491&lt;&gt;AA1492)*($H$2="m"),AD1491&amp;AG1491,IF(($H$2&lt;&gt;"m")*($H$2&lt;&gt;"Y"),(IF(F1491=0,"",F1491&amp;" "&amp;$F$4&amp;" "))&amp;(IF(G1491=0,"",G1491&amp;" "&amp;$G$4&amp;" "))&amp;(IF(H1491=0,"",H1491&amp;" "&amp;H$4&amp;" "))&amp;(IF(I1491=0,"",I1491&amp;" "&amp;$I$4&amp;" "))&amp;(IF(J1491=0,"",J1491&amp;" "&amp;$J$4&amp;" "))&amp;IF((ISBLANK(C1491)),"","("&amp;C1491&amp;")"),"")))&amp;IF((B1491=B1492)*(K1491=K1492)*(L1491=L1492)*(M1491=M1492),IF(($H$2&lt;&gt;"m")*($H$2&lt;&gt;"Y"), ", ", IF((ISNUMBER(FIND(")",AE1491))), ", ", "")),IF((B1491=B1492)*(K1491=K1492)*(L1491=L1492),"; ",". ")))</f>
        <v/>
      </c>
      <c r="AI1491" s="1"/>
    </row>
    <row r="1492" spans="1:35" x14ac:dyDescent="0.25">
      <c r="A1492" s="3" t="str">
        <f t="shared" si="188"/>
        <v/>
      </c>
      <c r="B1492" s="53" t="str">
        <f t="shared" si="192"/>
        <v/>
      </c>
      <c r="C1492" s="57"/>
      <c r="D1492" s="57"/>
      <c r="E1492" s="57"/>
      <c r="F1492" s="57"/>
      <c r="G1492" s="57"/>
      <c r="H1492" s="57"/>
      <c r="I1492" s="57"/>
      <c r="J1492" s="57"/>
      <c r="K1492" s="57"/>
      <c r="L1492" s="57"/>
      <c r="M1492" s="54"/>
      <c r="N1492" s="57"/>
      <c r="O1492" s="58"/>
      <c r="P1492" s="58"/>
      <c r="Q1492" s="58"/>
      <c r="R1492" s="58"/>
      <c r="S1492" s="54"/>
      <c r="T1492" s="57"/>
      <c r="U1492" s="57"/>
      <c r="V1492" s="57"/>
      <c r="W1492" s="57"/>
      <c r="X1492" s="147" t="str">
        <f>IF(ISBLANK(D1492),"",IF('order-admin-units'!$I$1&lt;&gt;"y", "", IF((K1492="")*(ISBLANK(D1492)=FALSE), 'order-admin-units'!$B$1+1, VLOOKUP(K1492, ordercountry, 2))))</f>
        <v/>
      </c>
      <c r="Y1492" s="147" t="str">
        <f>IF(ISBLANK(D1492),"",IF('order-admin-units'!$I$1&lt;&gt;"y", "", IF(L1492="", 'order-admin-units'!$B$2+1, VLOOKUP(K1492&amp;"@"&amp;L1492, orderadmin, 2))))</f>
        <v/>
      </c>
      <c r="Z1492" s="147" t="str">
        <f t="shared" si="189"/>
        <v/>
      </c>
      <c r="AA1492" s="147" t="str">
        <f t="shared" si="190"/>
        <v/>
      </c>
      <c r="AB1492" s="147" t="str">
        <f t="shared" si="191"/>
        <v/>
      </c>
      <c r="AC1492" s="147" t="str">
        <f t="shared" si="185"/>
        <v/>
      </c>
      <c r="AD1492" s="11" t="str">
        <f t="shared" si="186"/>
        <v/>
      </c>
      <c r="AE1492" s="11" t="str">
        <f t="array" ref="AE1492">IF(ISBLANK(D1492),"",IF(OR($H$2="y",$H$2="m"),IF(AA1492=AA1491,IF(OR(AB1492=$AB$4:$AB1491)=FALSE,AE1491&amp;C1492,AE1491),"("&amp;C1492)&amp;IF(AA1492=AA1493,IF(OR(AB1493=$AB$4:$AB1492)=FALSE,", ",""),") "),""))</f>
        <v/>
      </c>
      <c r="AF1492" s="11" t="str">
        <f t="shared" si="187"/>
        <v/>
      </c>
      <c r="AG1492" s="11" t="str">
        <f t="array" ref="AG1492">IF(ISBLANK(D1492),"",IF(OR($H$2="y",$H$2="m"),IF(AA1492=AA1491,IF(OR(AC1492=$AC$4:$AC1491)=FALSE,AG1491&amp;AF1492,AG1491),"("&amp;AF1492)&amp;IF(AA1492=AA1493,IF(OR(AC1493=$AC$4:$AC1492)=FALSE,", ",""),") "),""))</f>
        <v/>
      </c>
      <c r="AH1492" s="10" t="str">
        <f>IF((ISBLANK(D1492)),"",IF(D1492=D1491,AH1491,"")&amp;IF(B1491&lt;&gt;B1492,((IF(ISBLANK(E1492),$D$3&amp;"Non-type material: "&amp;$D$3,$D$3&amp;INDEX('type-categories'!$A$2:$B$100,MATCH(E1492,'type-categories'!$A$2:$A$100,0),2)&amp;$D$3))),"")&amp;(IF(K1492&lt;&gt;K1491,$C$2&amp;K1492&amp;$K$3&amp;$C$2&amp;" ",(IF(B1492&lt;&gt;B1491,$C$2&amp;K1492&amp;$K$3&amp;$C$2&amp;" ",""))))&amp;(IF(L1492="","",((IF(L1492&lt;&gt;L1491,$D$2&amp;L1492&amp;$L$3&amp;$D$2&amp;" ",IF(B1492&lt;&gt;B1491,$D$2&amp;L1492&amp;$L$3&amp;$D$2&amp;" ",""))))))&amp;(IF(M1492="","",((IF(M1492&lt;&gt;M1491,$E$2&amp;M1492&amp;$E$2&amp;","&amp;" ",IF(B1492&lt;&gt;B1491,$E$2&amp;M1492&amp;$E$2&amp;",",""))))))&amp;(IF(N1492="","",IF(N1492&lt;&gt;N1491,N1492&amp;", ",IF(B1492&lt;&gt;B1491,N1492&amp;", ",""))))&amp;(IF(ISBLANK(O1492),"",(IF(O1492&lt;&gt;O1491,O1492&amp;", ",IF(B1492&lt;&gt;B1491,O1492&amp;", ","")))))&amp;(IF(ISBLANK(P1492),"",(IF(P1492&lt;&gt;P1491,P1492&amp;", ",IF(B1492&lt;&gt;B1491,P1492&amp;", ",IF(Z1492&lt;&gt;Z1491,P1492&amp;", ",""))))))&amp;(IF(ISBLANK(Q1492),"",(IF(Q1492&lt;&gt;Q1491,Q1492&amp;", ",IF(B1492&lt;&gt;B1491,Q1492&amp;", ",IF(Z1492&lt;&gt;Z1491,Q1492&amp;", ",""))))))&amp;(IF(ISBLANK(R1492),"",(IF(R1492&lt;&gt;R1491,R1492&amp;"m, ",IF(B1492&lt;&gt;B1491,R1492&amp;"m, ",IF(Z1492&lt;&gt;Z1491,R1492&amp;"m, ",""))))))&amp;IF(ISBLANK(S1492),"",(IF(B1492&lt;&gt;B1491,S1492&amp;", ",IF(S1492&lt;&gt;S1491,IF((Z1492=Z1491),"same locality "&amp;S1492&amp;", ",S1492&amp;", "),""))))&amp;(IF(ISBLANK(T1492),"",(IF(T1492&lt;&gt;T1491,IF(ISBLANK(F$2),T1492&amp;", ",T1492&amp;" "&amp;F$2&amp;", "),(IF(B1492&lt;&gt;B1491,IF(ISBLANK(F$2),T1492&amp;", ",T1492&amp;" "&amp;F$2&amp;", "),(IF(Z1492&lt;&gt;Z1491,IF(ISBLANK(F$2),T1492&amp;", ",T1492&amp;" "&amp;F$2&amp;", "),IF((U1492&lt;&gt;U1491)*($G$2="Y"),"same collector, ","")))))))))&amp;(IF(ISBLANK(U1492),"",(IF(U1492&lt;&gt;U1491,U1492&amp;", ",(IF(B1492&lt;&gt;B1491,U1492&amp;", ",IF(Z1492&lt;&gt;Z1491,U1492&amp;", ",(IF(T1492&lt;&gt;T1491,IF((T1492&lt;&gt;T1491)*($G$2="Y"),"same date, ", ""),IF((T1492=T1491)*(U1492=U1491)*(S1492&lt;&gt;S1491)*($G$2="Y"),"same collector and date, ", ""))))))))))&amp;(IF(ISBLANK(V1492),"",V1492&amp;", "))&amp;IF((AA1492&lt;&gt;AA1493)*($H$2="y"),AD1492&amp;AE1492,IF((AA1492&lt;&gt;AA1493)*($H$2="m"),AD1492&amp;AG1492,IF(($H$2&lt;&gt;"m")*($H$2&lt;&gt;"Y"),(IF(F1492=0,"",F1492&amp;" "&amp;$F$4&amp;" "))&amp;(IF(G1492=0,"",G1492&amp;" "&amp;$G$4&amp;" "))&amp;(IF(H1492=0,"",H1492&amp;" "&amp;H$4&amp;" "))&amp;(IF(I1492=0,"",I1492&amp;" "&amp;$I$4&amp;" "))&amp;(IF(J1492=0,"",J1492&amp;" "&amp;$J$4&amp;" "))&amp;IF((ISBLANK(C1492)),"","("&amp;C1492&amp;")"),"")))&amp;IF((B1492=B1493)*(K1492=K1493)*(L1492=L1493)*(M1492=M1493),IF(($H$2&lt;&gt;"m")*($H$2&lt;&gt;"Y"), ", ", IF((ISNUMBER(FIND(")",AE1492))), ", ", "")),IF((B1492=B1493)*(K1492=K1493)*(L1492=L1493),"; ",". ")))</f>
        <v/>
      </c>
      <c r="AI1492" s="1"/>
    </row>
    <row r="1493" spans="1:35" x14ac:dyDescent="0.25">
      <c r="A1493" s="3" t="str">
        <f t="shared" si="188"/>
        <v/>
      </c>
      <c r="B1493" s="53" t="str">
        <f t="shared" si="192"/>
        <v/>
      </c>
      <c r="C1493" s="57"/>
      <c r="D1493" s="57"/>
      <c r="E1493" s="57"/>
      <c r="F1493" s="57"/>
      <c r="G1493" s="57"/>
      <c r="H1493" s="57"/>
      <c r="I1493" s="57"/>
      <c r="J1493" s="57"/>
      <c r="K1493" s="57"/>
      <c r="L1493" s="57"/>
      <c r="M1493" s="54"/>
      <c r="N1493" s="57"/>
      <c r="O1493" s="58"/>
      <c r="P1493" s="58"/>
      <c r="Q1493" s="58"/>
      <c r="R1493" s="58"/>
      <c r="S1493" s="54"/>
      <c r="T1493" s="57"/>
      <c r="U1493" s="57"/>
      <c r="V1493" s="57"/>
      <c r="W1493" s="57"/>
      <c r="X1493" s="147" t="str">
        <f>IF(ISBLANK(D1493),"",IF('order-admin-units'!$I$1&lt;&gt;"y", "", IF((K1493="")*(ISBLANK(D1493)=FALSE), 'order-admin-units'!$B$1+1, VLOOKUP(K1493, ordercountry, 2))))</f>
        <v/>
      </c>
      <c r="Y1493" s="147" t="str">
        <f>IF(ISBLANK(D1493),"",IF('order-admin-units'!$I$1&lt;&gt;"y", "", IF(L1493="", 'order-admin-units'!$B$2+1, VLOOKUP(K1493&amp;"@"&amp;L1493, orderadmin, 2))))</f>
        <v/>
      </c>
      <c r="Z1493" s="147" t="str">
        <f t="shared" si="189"/>
        <v/>
      </c>
      <c r="AA1493" s="147" t="str">
        <f t="shared" si="190"/>
        <v/>
      </c>
      <c r="AB1493" s="147" t="str">
        <f t="shared" si="191"/>
        <v/>
      </c>
      <c r="AC1493" s="147" t="str">
        <f t="shared" si="185"/>
        <v/>
      </c>
      <c r="AD1493" s="11" t="str">
        <f t="shared" si="186"/>
        <v/>
      </c>
      <c r="AE1493" s="11" t="str">
        <f t="array" ref="AE1493">IF(ISBLANK(D1493),"",IF(OR($H$2="y",$H$2="m"),IF(AA1493=AA1492,IF(OR(AB1493=$AB$4:$AB1492)=FALSE,AE1492&amp;C1493,AE1492),"("&amp;C1493)&amp;IF(AA1493=AA1494,IF(OR(AB1494=$AB$4:$AB1493)=FALSE,", ",""),") "),""))</f>
        <v/>
      </c>
      <c r="AF1493" s="11" t="str">
        <f t="shared" si="187"/>
        <v/>
      </c>
      <c r="AG1493" s="11" t="str">
        <f t="array" ref="AG1493">IF(ISBLANK(D1493),"",IF(OR($H$2="y",$H$2="m"),IF(AA1493=AA1492,IF(OR(AC1493=$AC$4:$AC1492)=FALSE,AG1492&amp;AF1493,AG1492),"("&amp;AF1493)&amp;IF(AA1493=AA1494,IF(OR(AC1494=$AC$4:$AC1493)=FALSE,", ",""),") "),""))</f>
        <v/>
      </c>
      <c r="AH1493" s="10" t="str">
        <f>IF((ISBLANK(D1493)),"",IF(D1493=D1492,AH1492,"")&amp;IF(B1492&lt;&gt;B1493,((IF(ISBLANK(E1493),$D$3&amp;"Non-type material: "&amp;$D$3,$D$3&amp;INDEX('type-categories'!$A$2:$B$100,MATCH(E1493,'type-categories'!$A$2:$A$100,0),2)&amp;$D$3))),"")&amp;(IF(K1493&lt;&gt;K1492,$C$2&amp;K1493&amp;$K$3&amp;$C$2&amp;" ",(IF(B1493&lt;&gt;B1492,$C$2&amp;K1493&amp;$K$3&amp;$C$2&amp;" ",""))))&amp;(IF(L1493="","",((IF(L1493&lt;&gt;L1492,$D$2&amp;L1493&amp;$L$3&amp;$D$2&amp;" ",IF(B1493&lt;&gt;B1492,$D$2&amp;L1493&amp;$L$3&amp;$D$2&amp;" ",""))))))&amp;(IF(M1493="","",((IF(M1493&lt;&gt;M1492,$E$2&amp;M1493&amp;$E$2&amp;","&amp;" ",IF(B1493&lt;&gt;B1492,$E$2&amp;M1493&amp;$E$2&amp;",",""))))))&amp;(IF(N1493="","",IF(N1493&lt;&gt;N1492,N1493&amp;", ",IF(B1493&lt;&gt;B1492,N1493&amp;", ",""))))&amp;(IF(ISBLANK(O1493),"",(IF(O1493&lt;&gt;O1492,O1493&amp;", ",IF(B1493&lt;&gt;B1492,O1493&amp;", ","")))))&amp;(IF(ISBLANK(P1493),"",(IF(P1493&lt;&gt;P1492,P1493&amp;", ",IF(B1493&lt;&gt;B1492,P1493&amp;", ",IF(Z1493&lt;&gt;Z1492,P1493&amp;", ",""))))))&amp;(IF(ISBLANK(Q1493),"",(IF(Q1493&lt;&gt;Q1492,Q1493&amp;", ",IF(B1493&lt;&gt;B1492,Q1493&amp;", ",IF(Z1493&lt;&gt;Z1492,Q1493&amp;", ",""))))))&amp;(IF(ISBLANK(R1493),"",(IF(R1493&lt;&gt;R1492,R1493&amp;"m, ",IF(B1493&lt;&gt;B1492,R1493&amp;"m, ",IF(Z1493&lt;&gt;Z1492,R1493&amp;"m, ",""))))))&amp;IF(ISBLANK(S1493),"",(IF(B1493&lt;&gt;B1492,S1493&amp;", ",IF(S1493&lt;&gt;S1492,IF((Z1493=Z1492),"same locality "&amp;S1493&amp;", ",S1493&amp;", "),""))))&amp;(IF(ISBLANK(T1493),"",(IF(T1493&lt;&gt;T1492,IF(ISBLANK(F$2),T1493&amp;", ",T1493&amp;" "&amp;F$2&amp;", "),(IF(B1493&lt;&gt;B1492,IF(ISBLANK(F$2),T1493&amp;", ",T1493&amp;" "&amp;F$2&amp;", "),(IF(Z1493&lt;&gt;Z1492,IF(ISBLANK(F$2),T1493&amp;", ",T1493&amp;" "&amp;F$2&amp;", "),IF((U1493&lt;&gt;U1492)*($G$2="Y"),"same collector, ","")))))))))&amp;(IF(ISBLANK(U1493),"",(IF(U1493&lt;&gt;U1492,U1493&amp;", ",(IF(B1493&lt;&gt;B1492,U1493&amp;", ",IF(Z1493&lt;&gt;Z1492,U1493&amp;", ",(IF(T1493&lt;&gt;T1492,IF((T1493&lt;&gt;T1492)*($G$2="Y"),"same date, ", ""),IF((T1493=T1492)*(U1493=U1492)*(S1493&lt;&gt;S1492)*($G$2="Y"),"same collector and date, ", ""))))))))))&amp;(IF(ISBLANK(V1493),"",V1493&amp;", "))&amp;IF((AA1493&lt;&gt;AA1494)*($H$2="y"),AD1493&amp;AE1493,IF((AA1493&lt;&gt;AA1494)*($H$2="m"),AD1493&amp;AG1493,IF(($H$2&lt;&gt;"m")*($H$2&lt;&gt;"Y"),(IF(F1493=0,"",F1493&amp;" "&amp;$F$4&amp;" "))&amp;(IF(G1493=0,"",G1493&amp;" "&amp;$G$4&amp;" "))&amp;(IF(H1493=0,"",H1493&amp;" "&amp;H$4&amp;" "))&amp;(IF(I1493=0,"",I1493&amp;" "&amp;$I$4&amp;" "))&amp;(IF(J1493=0,"",J1493&amp;" "&amp;$J$4&amp;" "))&amp;IF((ISBLANK(C1493)),"","("&amp;C1493&amp;")"),"")))&amp;IF((B1493=B1494)*(K1493=K1494)*(L1493=L1494)*(M1493=M1494),IF(($H$2&lt;&gt;"m")*($H$2&lt;&gt;"Y"), ", ", IF((ISNUMBER(FIND(")",AE1493))), ", ", "")),IF((B1493=B1494)*(K1493=K1494)*(L1493=L1494),"; ",". ")))</f>
        <v/>
      </c>
      <c r="AI1493" s="1"/>
    </row>
    <row r="1494" spans="1:35" x14ac:dyDescent="0.25">
      <c r="A1494" s="3" t="str">
        <f t="shared" si="188"/>
        <v/>
      </c>
      <c r="B1494" s="53" t="str">
        <f t="shared" si="192"/>
        <v/>
      </c>
      <c r="C1494" s="57"/>
      <c r="D1494" s="57"/>
      <c r="E1494" s="57"/>
      <c r="F1494" s="57"/>
      <c r="G1494" s="57"/>
      <c r="H1494" s="57"/>
      <c r="I1494" s="57"/>
      <c r="J1494" s="57"/>
      <c r="K1494" s="57"/>
      <c r="L1494" s="57"/>
      <c r="M1494" s="54"/>
      <c r="N1494" s="57"/>
      <c r="O1494" s="58"/>
      <c r="P1494" s="58"/>
      <c r="Q1494" s="58"/>
      <c r="R1494" s="58"/>
      <c r="S1494" s="54"/>
      <c r="T1494" s="57"/>
      <c r="U1494" s="57"/>
      <c r="V1494" s="57"/>
      <c r="W1494" s="57"/>
      <c r="X1494" s="147" t="str">
        <f>IF(ISBLANK(D1494),"",IF('order-admin-units'!$I$1&lt;&gt;"y", "", IF((K1494="")*(ISBLANK(D1494)=FALSE), 'order-admin-units'!$B$1+1, VLOOKUP(K1494, ordercountry, 2))))</f>
        <v/>
      </c>
      <c r="Y1494" s="147" t="str">
        <f>IF(ISBLANK(D1494),"",IF('order-admin-units'!$I$1&lt;&gt;"y", "", IF(L1494="", 'order-admin-units'!$B$2+1, VLOOKUP(K1494&amp;"@"&amp;L1494, orderadmin, 2))))</f>
        <v/>
      </c>
      <c r="Z1494" s="147" t="str">
        <f t="shared" si="189"/>
        <v/>
      </c>
      <c r="AA1494" s="147" t="str">
        <f t="shared" si="190"/>
        <v/>
      </c>
      <c r="AB1494" s="147" t="str">
        <f t="shared" si="191"/>
        <v/>
      </c>
      <c r="AC1494" s="147" t="str">
        <f t="shared" si="185"/>
        <v/>
      </c>
      <c r="AD1494" s="11" t="str">
        <f t="shared" si="186"/>
        <v/>
      </c>
      <c r="AE1494" s="11" t="str">
        <f t="array" ref="AE1494">IF(ISBLANK(D1494),"",IF(OR($H$2="y",$H$2="m"),IF(AA1494=AA1493,IF(OR(AB1494=$AB$4:$AB1493)=FALSE,AE1493&amp;C1494,AE1493),"("&amp;C1494)&amp;IF(AA1494=AA1495,IF(OR(AB1495=$AB$4:$AB1494)=FALSE,", ",""),") "),""))</f>
        <v/>
      </c>
      <c r="AF1494" s="11" t="str">
        <f t="shared" si="187"/>
        <v/>
      </c>
      <c r="AG1494" s="11" t="str">
        <f t="array" ref="AG1494">IF(ISBLANK(D1494),"",IF(OR($H$2="y",$H$2="m"),IF(AA1494=AA1493,IF(OR(AC1494=$AC$4:$AC1493)=FALSE,AG1493&amp;AF1494,AG1493),"("&amp;AF1494)&amp;IF(AA1494=AA1495,IF(OR(AC1495=$AC$4:$AC1494)=FALSE,", ",""),") "),""))</f>
        <v/>
      </c>
      <c r="AH1494" s="10" t="str">
        <f>IF((ISBLANK(D1494)),"",IF(D1494=D1493,AH1493,"")&amp;IF(B1493&lt;&gt;B1494,((IF(ISBLANK(E1494),$D$3&amp;"Non-type material: "&amp;$D$3,$D$3&amp;INDEX('type-categories'!$A$2:$B$100,MATCH(E1494,'type-categories'!$A$2:$A$100,0),2)&amp;$D$3))),"")&amp;(IF(K1494&lt;&gt;K1493,$C$2&amp;K1494&amp;$K$3&amp;$C$2&amp;" ",(IF(B1494&lt;&gt;B1493,$C$2&amp;K1494&amp;$K$3&amp;$C$2&amp;" ",""))))&amp;(IF(L1494="","",((IF(L1494&lt;&gt;L1493,$D$2&amp;L1494&amp;$L$3&amp;$D$2&amp;" ",IF(B1494&lt;&gt;B1493,$D$2&amp;L1494&amp;$L$3&amp;$D$2&amp;" ",""))))))&amp;(IF(M1494="","",((IF(M1494&lt;&gt;M1493,$E$2&amp;M1494&amp;$E$2&amp;","&amp;" ",IF(B1494&lt;&gt;B1493,$E$2&amp;M1494&amp;$E$2&amp;",",""))))))&amp;(IF(N1494="","",IF(N1494&lt;&gt;N1493,N1494&amp;", ",IF(B1494&lt;&gt;B1493,N1494&amp;", ",""))))&amp;(IF(ISBLANK(O1494),"",(IF(O1494&lt;&gt;O1493,O1494&amp;", ",IF(B1494&lt;&gt;B1493,O1494&amp;", ","")))))&amp;(IF(ISBLANK(P1494),"",(IF(P1494&lt;&gt;P1493,P1494&amp;", ",IF(B1494&lt;&gt;B1493,P1494&amp;", ",IF(Z1494&lt;&gt;Z1493,P1494&amp;", ",""))))))&amp;(IF(ISBLANK(Q1494),"",(IF(Q1494&lt;&gt;Q1493,Q1494&amp;", ",IF(B1494&lt;&gt;B1493,Q1494&amp;", ",IF(Z1494&lt;&gt;Z1493,Q1494&amp;", ",""))))))&amp;(IF(ISBLANK(R1494),"",(IF(R1494&lt;&gt;R1493,R1494&amp;"m, ",IF(B1494&lt;&gt;B1493,R1494&amp;"m, ",IF(Z1494&lt;&gt;Z1493,R1494&amp;"m, ",""))))))&amp;IF(ISBLANK(S1494),"",(IF(B1494&lt;&gt;B1493,S1494&amp;", ",IF(S1494&lt;&gt;S1493,IF((Z1494=Z1493),"same locality "&amp;S1494&amp;", ",S1494&amp;", "),""))))&amp;(IF(ISBLANK(T1494),"",(IF(T1494&lt;&gt;T1493,IF(ISBLANK(F$2),T1494&amp;", ",T1494&amp;" "&amp;F$2&amp;", "),(IF(B1494&lt;&gt;B1493,IF(ISBLANK(F$2),T1494&amp;", ",T1494&amp;" "&amp;F$2&amp;", "),(IF(Z1494&lt;&gt;Z1493,IF(ISBLANK(F$2),T1494&amp;", ",T1494&amp;" "&amp;F$2&amp;", "),IF((U1494&lt;&gt;U1493)*($G$2="Y"),"same collector, ","")))))))))&amp;(IF(ISBLANK(U1494),"",(IF(U1494&lt;&gt;U1493,U1494&amp;", ",(IF(B1494&lt;&gt;B1493,U1494&amp;", ",IF(Z1494&lt;&gt;Z1493,U1494&amp;", ",(IF(T1494&lt;&gt;T1493,IF((T1494&lt;&gt;T1493)*($G$2="Y"),"same date, ", ""),IF((T1494=T1493)*(U1494=U1493)*(S1494&lt;&gt;S1493)*($G$2="Y"),"same collector and date, ", ""))))))))))&amp;(IF(ISBLANK(V1494),"",V1494&amp;", "))&amp;IF((AA1494&lt;&gt;AA1495)*($H$2="y"),AD1494&amp;AE1494,IF((AA1494&lt;&gt;AA1495)*($H$2="m"),AD1494&amp;AG1494,IF(($H$2&lt;&gt;"m")*($H$2&lt;&gt;"Y"),(IF(F1494=0,"",F1494&amp;" "&amp;$F$4&amp;" "))&amp;(IF(G1494=0,"",G1494&amp;" "&amp;$G$4&amp;" "))&amp;(IF(H1494=0,"",H1494&amp;" "&amp;H$4&amp;" "))&amp;(IF(I1494=0,"",I1494&amp;" "&amp;$I$4&amp;" "))&amp;(IF(J1494=0,"",J1494&amp;" "&amp;$J$4&amp;" "))&amp;IF((ISBLANK(C1494)),"","("&amp;C1494&amp;")"),"")))&amp;IF((B1494=B1495)*(K1494=K1495)*(L1494=L1495)*(M1494=M1495),IF(($H$2&lt;&gt;"m")*($H$2&lt;&gt;"Y"), ", ", IF((ISNUMBER(FIND(")",AE1494))), ", ", "")),IF((B1494=B1495)*(K1494=K1495)*(L1494=L1495),"; ",". ")))</f>
        <v/>
      </c>
      <c r="AI1494" s="1"/>
    </row>
    <row r="1495" spans="1:35" x14ac:dyDescent="0.25">
      <c r="A1495" s="3" t="str">
        <f t="shared" si="188"/>
        <v/>
      </c>
      <c r="B1495" s="53" t="str">
        <f t="shared" si="192"/>
        <v/>
      </c>
      <c r="C1495" s="57"/>
      <c r="D1495" s="57"/>
      <c r="E1495" s="57"/>
      <c r="F1495" s="57"/>
      <c r="G1495" s="57"/>
      <c r="H1495" s="57"/>
      <c r="I1495" s="57"/>
      <c r="J1495" s="57"/>
      <c r="K1495" s="57"/>
      <c r="L1495" s="57"/>
      <c r="M1495" s="54"/>
      <c r="N1495" s="57"/>
      <c r="O1495" s="58"/>
      <c r="P1495" s="58"/>
      <c r="Q1495" s="58"/>
      <c r="R1495" s="58"/>
      <c r="S1495" s="54"/>
      <c r="T1495" s="57"/>
      <c r="U1495" s="57"/>
      <c r="V1495" s="57"/>
      <c r="W1495" s="57"/>
      <c r="X1495" s="147" t="str">
        <f>IF(ISBLANK(D1495),"",IF('order-admin-units'!$I$1&lt;&gt;"y", "", IF((K1495="")*(ISBLANK(D1495)=FALSE), 'order-admin-units'!$B$1+1, VLOOKUP(K1495, ordercountry, 2))))</f>
        <v/>
      </c>
      <c r="Y1495" s="147" t="str">
        <f>IF(ISBLANK(D1495),"",IF('order-admin-units'!$I$1&lt;&gt;"y", "", IF(L1495="", 'order-admin-units'!$B$2+1, VLOOKUP(K1495&amp;"@"&amp;L1495, orderadmin, 2))))</f>
        <v/>
      </c>
      <c r="Z1495" s="147" t="str">
        <f t="shared" si="189"/>
        <v/>
      </c>
      <c r="AA1495" s="147" t="str">
        <f t="shared" si="190"/>
        <v/>
      </c>
      <c r="AB1495" s="147" t="str">
        <f t="shared" si="191"/>
        <v/>
      </c>
      <c r="AC1495" s="147" t="str">
        <f t="shared" si="185"/>
        <v/>
      </c>
      <c r="AD1495" s="11" t="str">
        <f t="shared" si="186"/>
        <v/>
      </c>
      <c r="AE1495" s="11" t="str">
        <f t="array" ref="AE1495">IF(ISBLANK(D1495),"",IF(OR($H$2="y",$H$2="m"),IF(AA1495=AA1494,IF(OR(AB1495=$AB$4:$AB1494)=FALSE,AE1494&amp;C1495,AE1494),"("&amp;C1495)&amp;IF(AA1495=AA1496,IF(OR(AB1496=$AB$4:$AB1495)=FALSE,", ",""),") "),""))</f>
        <v/>
      </c>
      <c r="AF1495" s="11" t="str">
        <f t="shared" si="187"/>
        <v/>
      </c>
      <c r="AG1495" s="11" t="str">
        <f t="array" ref="AG1495">IF(ISBLANK(D1495),"",IF(OR($H$2="y",$H$2="m"),IF(AA1495=AA1494,IF(OR(AC1495=$AC$4:$AC1494)=FALSE,AG1494&amp;AF1495,AG1494),"("&amp;AF1495)&amp;IF(AA1495=AA1496,IF(OR(AC1496=$AC$4:$AC1495)=FALSE,", ",""),") "),""))</f>
        <v/>
      </c>
      <c r="AH1495" s="10" t="str">
        <f>IF((ISBLANK(D1495)),"",IF(D1495=D1494,AH1494,"")&amp;IF(B1494&lt;&gt;B1495,((IF(ISBLANK(E1495),$D$3&amp;"Non-type material: "&amp;$D$3,$D$3&amp;INDEX('type-categories'!$A$2:$B$100,MATCH(E1495,'type-categories'!$A$2:$A$100,0),2)&amp;$D$3))),"")&amp;(IF(K1495&lt;&gt;K1494,$C$2&amp;K1495&amp;$K$3&amp;$C$2&amp;" ",(IF(B1495&lt;&gt;B1494,$C$2&amp;K1495&amp;$K$3&amp;$C$2&amp;" ",""))))&amp;(IF(L1495="","",((IF(L1495&lt;&gt;L1494,$D$2&amp;L1495&amp;$L$3&amp;$D$2&amp;" ",IF(B1495&lt;&gt;B1494,$D$2&amp;L1495&amp;$L$3&amp;$D$2&amp;" ",""))))))&amp;(IF(M1495="","",((IF(M1495&lt;&gt;M1494,$E$2&amp;M1495&amp;$E$2&amp;","&amp;" ",IF(B1495&lt;&gt;B1494,$E$2&amp;M1495&amp;$E$2&amp;",",""))))))&amp;(IF(N1495="","",IF(N1495&lt;&gt;N1494,N1495&amp;", ",IF(B1495&lt;&gt;B1494,N1495&amp;", ",""))))&amp;(IF(ISBLANK(O1495),"",(IF(O1495&lt;&gt;O1494,O1495&amp;", ",IF(B1495&lt;&gt;B1494,O1495&amp;", ","")))))&amp;(IF(ISBLANK(P1495),"",(IF(P1495&lt;&gt;P1494,P1495&amp;", ",IF(B1495&lt;&gt;B1494,P1495&amp;", ",IF(Z1495&lt;&gt;Z1494,P1495&amp;", ",""))))))&amp;(IF(ISBLANK(Q1495),"",(IF(Q1495&lt;&gt;Q1494,Q1495&amp;", ",IF(B1495&lt;&gt;B1494,Q1495&amp;", ",IF(Z1495&lt;&gt;Z1494,Q1495&amp;", ",""))))))&amp;(IF(ISBLANK(R1495),"",(IF(R1495&lt;&gt;R1494,R1495&amp;"m, ",IF(B1495&lt;&gt;B1494,R1495&amp;"m, ",IF(Z1495&lt;&gt;Z1494,R1495&amp;"m, ",""))))))&amp;IF(ISBLANK(S1495),"",(IF(B1495&lt;&gt;B1494,S1495&amp;", ",IF(S1495&lt;&gt;S1494,IF((Z1495=Z1494),"same locality "&amp;S1495&amp;", ",S1495&amp;", "),""))))&amp;(IF(ISBLANK(T1495),"",(IF(T1495&lt;&gt;T1494,IF(ISBLANK(F$2),T1495&amp;", ",T1495&amp;" "&amp;F$2&amp;", "),(IF(B1495&lt;&gt;B1494,IF(ISBLANK(F$2),T1495&amp;", ",T1495&amp;" "&amp;F$2&amp;", "),(IF(Z1495&lt;&gt;Z1494,IF(ISBLANK(F$2),T1495&amp;", ",T1495&amp;" "&amp;F$2&amp;", "),IF((U1495&lt;&gt;U1494)*($G$2="Y"),"same collector, ","")))))))))&amp;(IF(ISBLANK(U1495),"",(IF(U1495&lt;&gt;U1494,U1495&amp;", ",(IF(B1495&lt;&gt;B1494,U1495&amp;", ",IF(Z1495&lt;&gt;Z1494,U1495&amp;", ",(IF(T1495&lt;&gt;T1494,IF((T1495&lt;&gt;T1494)*($G$2="Y"),"same date, ", ""),IF((T1495=T1494)*(U1495=U1494)*(S1495&lt;&gt;S1494)*($G$2="Y"),"same collector and date, ", ""))))))))))&amp;(IF(ISBLANK(V1495),"",V1495&amp;", "))&amp;IF((AA1495&lt;&gt;AA1496)*($H$2="y"),AD1495&amp;AE1495,IF((AA1495&lt;&gt;AA1496)*($H$2="m"),AD1495&amp;AG1495,IF(($H$2&lt;&gt;"m")*($H$2&lt;&gt;"Y"),(IF(F1495=0,"",F1495&amp;" "&amp;$F$4&amp;" "))&amp;(IF(G1495=0,"",G1495&amp;" "&amp;$G$4&amp;" "))&amp;(IF(H1495=0,"",H1495&amp;" "&amp;H$4&amp;" "))&amp;(IF(I1495=0,"",I1495&amp;" "&amp;$I$4&amp;" "))&amp;(IF(J1495=0,"",J1495&amp;" "&amp;$J$4&amp;" "))&amp;IF((ISBLANK(C1495)),"","("&amp;C1495&amp;")"),"")))&amp;IF((B1495=B1496)*(K1495=K1496)*(L1495=L1496)*(M1495=M1496),IF(($H$2&lt;&gt;"m")*($H$2&lt;&gt;"Y"), ", ", IF((ISNUMBER(FIND(")",AE1495))), ", ", "")),IF((B1495=B1496)*(K1495=K1496)*(L1495=L1496),"; ",". ")))</f>
        <v/>
      </c>
      <c r="AI1495" s="1"/>
    </row>
    <row r="1496" spans="1:35" x14ac:dyDescent="0.25">
      <c r="A1496" s="3" t="str">
        <f t="shared" si="188"/>
        <v/>
      </c>
      <c r="B1496" s="53" t="str">
        <f t="shared" si="192"/>
        <v/>
      </c>
      <c r="C1496" s="57"/>
      <c r="D1496" s="57"/>
      <c r="E1496" s="57"/>
      <c r="F1496" s="57"/>
      <c r="G1496" s="57"/>
      <c r="H1496" s="57"/>
      <c r="I1496" s="57"/>
      <c r="J1496" s="57"/>
      <c r="K1496" s="57"/>
      <c r="L1496" s="57"/>
      <c r="M1496" s="54"/>
      <c r="N1496" s="57"/>
      <c r="O1496" s="58"/>
      <c r="P1496" s="58"/>
      <c r="Q1496" s="58"/>
      <c r="R1496" s="58"/>
      <c r="S1496" s="54"/>
      <c r="T1496" s="57"/>
      <c r="U1496" s="57"/>
      <c r="V1496" s="57"/>
      <c r="W1496" s="57"/>
      <c r="X1496" s="147" t="str">
        <f>IF(ISBLANK(D1496),"",IF('order-admin-units'!$I$1&lt;&gt;"y", "", IF((K1496="")*(ISBLANK(D1496)=FALSE), 'order-admin-units'!$B$1+1, VLOOKUP(K1496, ordercountry, 2))))</f>
        <v/>
      </c>
      <c r="Y1496" s="147" t="str">
        <f>IF(ISBLANK(D1496),"",IF('order-admin-units'!$I$1&lt;&gt;"y", "", IF(L1496="", 'order-admin-units'!$B$2+1, VLOOKUP(K1496&amp;"@"&amp;L1496, orderadmin, 2))))</f>
        <v/>
      </c>
      <c r="Z1496" s="147" t="str">
        <f t="shared" si="189"/>
        <v/>
      </c>
      <c r="AA1496" s="147" t="str">
        <f t="shared" si="190"/>
        <v/>
      </c>
      <c r="AB1496" s="147" t="str">
        <f t="shared" si="191"/>
        <v/>
      </c>
      <c r="AC1496" s="147" t="str">
        <f t="shared" si="185"/>
        <v/>
      </c>
      <c r="AD1496" s="11" t="str">
        <f t="shared" si="186"/>
        <v/>
      </c>
      <c r="AE1496" s="11" t="str">
        <f t="array" ref="AE1496">IF(ISBLANK(D1496),"",IF(OR($H$2="y",$H$2="m"),IF(AA1496=AA1495,IF(OR(AB1496=$AB$4:$AB1495)=FALSE,AE1495&amp;C1496,AE1495),"("&amp;C1496)&amp;IF(AA1496=AA1497,IF(OR(AB1497=$AB$4:$AB1496)=FALSE,", ",""),") "),""))</f>
        <v/>
      </c>
      <c r="AF1496" s="11" t="str">
        <f t="shared" si="187"/>
        <v/>
      </c>
      <c r="AG1496" s="11" t="str">
        <f t="array" ref="AG1496">IF(ISBLANK(D1496),"",IF(OR($H$2="y",$H$2="m"),IF(AA1496=AA1495,IF(OR(AC1496=$AC$4:$AC1495)=FALSE,AG1495&amp;AF1496,AG1495),"("&amp;AF1496)&amp;IF(AA1496=AA1497,IF(OR(AC1497=$AC$4:$AC1496)=FALSE,", ",""),") "),""))</f>
        <v/>
      </c>
      <c r="AH1496" s="10" t="str">
        <f>IF((ISBLANK(D1496)),"",IF(D1496=D1495,AH1495,"")&amp;IF(B1495&lt;&gt;B1496,((IF(ISBLANK(E1496),$D$3&amp;"Non-type material: "&amp;$D$3,$D$3&amp;INDEX('type-categories'!$A$2:$B$100,MATCH(E1496,'type-categories'!$A$2:$A$100,0),2)&amp;$D$3))),"")&amp;(IF(K1496&lt;&gt;K1495,$C$2&amp;K1496&amp;$K$3&amp;$C$2&amp;" ",(IF(B1496&lt;&gt;B1495,$C$2&amp;K1496&amp;$K$3&amp;$C$2&amp;" ",""))))&amp;(IF(L1496="","",((IF(L1496&lt;&gt;L1495,$D$2&amp;L1496&amp;$L$3&amp;$D$2&amp;" ",IF(B1496&lt;&gt;B1495,$D$2&amp;L1496&amp;$L$3&amp;$D$2&amp;" ",""))))))&amp;(IF(M1496="","",((IF(M1496&lt;&gt;M1495,$E$2&amp;M1496&amp;$E$2&amp;","&amp;" ",IF(B1496&lt;&gt;B1495,$E$2&amp;M1496&amp;$E$2&amp;",",""))))))&amp;(IF(N1496="","",IF(N1496&lt;&gt;N1495,N1496&amp;", ",IF(B1496&lt;&gt;B1495,N1496&amp;", ",""))))&amp;(IF(ISBLANK(O1496),"",(IF(O1496&lt;&gt;O1495,O1496&amp;", ",IF(B1496&lt;&gt;B1495,O1496&amp;", ","")))))&amp;(IF(ISBLANK(P1496),"",(IF(P1496&lt;&gt;P1495,P1496&amp;", ",IF(B1496&lt;&gt;B1495,P1496&amp;", ",IF(Z1496&lt;&gt;Z1495,P1496&amp;", ",""))))))&amp;(IF(ISBLANK(Q1496),"",(IF(Q1496&lt;&gt;Q1495,Q1496&amp;", ",IF(B1496&lt;&gt;B1495,Q1496&amp;", ",IF(Z1496&lt;&gt;Z1495,Q1496&amp;", ",""))))))&amp;(IF(ISBLANK(R1496),"",(IF(R1496&lt;&gt;R1495,R1496&amp;"m, ",IF(B1496&lt;&gt;B1495,R1496&amp;"m, ",IF(Z1496&lt;&gt;Z1495,R1496&amp;"m, ",""))))))&amp;IF(ISBLANK(S1496),"",(IF(B1496&lt;&gt;B1495,S1496&amp;", ",IF(S1496&lt;&gt;S1495,IF((Z1496=Z1495),"same locality "&amp;S1496&amp;", ",S1496&amp;", "),""))))&amp;(IF(ISBLANK(T1496),"",(IF(T1496&lt;&gt;T1495,IF(ISBLANK(F$2),T1496&amp;", ",T1496&amp;" "&amp;F$2&amp;", "),(IF(B1496&lt;&gt;B1495,IF(ISBLANK(F$2),T1496&amp;", ",T1496&amp;" "&amp;F$2&amp;", "),(IF(Z1496&lt;&gt;Z1495,IF(ISBLANK(F$2),T1496&amp;", ",T1496&amp;" "&amp;F$2&amp;", "),IF((U1496&lt;&gt;U1495)*($G$2="Y"),"same collector, ","")))))))))&amp;(IF(ISBLANK(U1496),"",(IF(U1496&lt;&gt;U1495,U1496&amp;", ",(IF(B1496&lt;&gt;B1495,U1496&amp;", ",IF(Z1496&lt;&gt;Z1495,U1496&amp;", ",(IF(T1496&lt;&gt;T1495,IF((T1496&lt;&gt;T1495)*($G$2="Y"),"same date, ", ""),IF((T1496=T1495)*(U1496=U1495)*(S1496&lt;&gt;S1495)*($G$2="Y"),"same collector and date, ", ""))))))))))&amp;(IF(ISBLANK(V1496),"",V1496&amp;", "))&amp;IF((AA1496&lt;&gt;AA1497)*($H$2="y"),AD1496&amp;AE1496,IF((AA1496&lt;&gt;AA1497)*($H$2="m"),AD1496&amp;AG1496,IF(($H$2&lt;&gt;"m")*($H$2&lt;&gt;"Y"),(IF(F1496=0,"",F1496&amp;" "&amp;$F$4&amp;" "))&amp;(IF(G1496=0,"",G1496&amp;" "&amp;$G$4&amp;" "))&amp;(IF(H1496=0,"",H1496&amp;" "&amp;H$4&amp;" "))&amp;(IF(I1496=0,"",I1496&amp;" "&amp;$I$4&amp;" "))&amp;(IF(J1496=0,"",J1496&amp;" "&amp;$J$4&amp;" "))&amp;IF((ISBLANK(C1496)),"","("&amp;C1496&amp;")"),"")))&amp;IF((B1496=B1497)*(K1496=K1497)*(L1496=L1497)*(M1496=M1497),IF(($H$2&lt;&gt;"m")*($H$2&lt;&gt;"Y"), ", ", IF((ISNUMBER(FIND(")",AE1496))), ", ", "")),IF((B1496=B1497)*(K1496=K1497)*(L1496=L1497),"; ",". ")))</f>
        <v/>
      </c>
      <c r="AI1496" s="1"/>
    </row>
    <row r="1497" spans="1:35" x14ac:dyDescent="0.25">
      <c r="A1497" s="3" t="str">
        <f t="shared" si="188"/>
        <v/>
      </c>
      <c r="B1497" s="53" t="str">
        <f t="shared" si="192"/>
        <v/>
      </c>
      <c r="C1497" s="57"/>
      <c r="D1497" s="57"/>
      <c r="E1497" s="57"/>
      <c r="F1497" s="57"/>
      <c r="G1497" s="57"/>
      <c r="H1497" s="57"/>
      <c r="I1497" s="57"/>
      <c r="J1497" s="57"/>
      <c r="K1497" s="57"/>
      <c r="L1497" s="57"/>
      <c r="M1497" s="54"/>
      <c r="N1497" s="57"/>
      <c r="O1497" s="58"/>
      <c r="P1497" s="58"/>
      <c r="Q1497" s="58"/>
      <c r="R1497" s="58"/>
      <c r="S1497" s="54"/>
      <c r="T1497" s="57"/>
      <c r="U1497" s="57"/>
      <c r="V1497" s="57"/>
      <c r="W1497" s="57"/>
      <c r="X1497" s="147" t="str">
        <f>IF(ISBLANK(D1497),"",IF('order-admin-units'!$I$1&lt;&gt;"y", "", IF((K1497="")*(ISBLANK(D1497)=FALSE), 'order-admin-units'!$B$1+1, VLOOKUP(K1497, ordercountry, 2))))</f>
        <v/>
      </c>
      <c r="Y1497" s="147" t="str">
        <f>IF(ISBLANK(D1497),"",IF('order-admin-units'!$I$1&lt;&gt;"y", "", IF(L1497="", 'order-admin-units'!$B$2+1, VLOOKUP(K1497&amp;"@"&amp;L1497, orderadmin, 2))))</f>
        <v/>
      </c>
      <c r="Z1497" s="147" t="str">
        <f t="shared" si="189"/>
        <v/>
      </c>
      <c r="AA1497" s="147" t="str">
        <f t="shared" si="190"/>
        <v/>
      </c>
      <c r="AB1497" s="147" t="str">
        <f t="shared" si="191"/>
        <v/>
      </c>
      <c r="AC1497" s="147" t="str">
        <f t="shared" si="185"/>
        <v/>
      </c>
      <c r="AD1497" s="11" t="str">
        <f t="shared" si="186"/>
        <v/>
      </c>
      <c r="AE1497" s="11" t="str">
        <f t="array" ref="AE1497">IF(ISBLANK(D1497),"",IF(OR($H$2="y",$H$2="m"),IF(AA1497=AA1496,IF(OR(AB1497=$AB$4:$AB1496)=FALSE,AE1496&amp;C1497,AE1496),"("&amp;C1497)&amp;IF(AA1497=AA1498,IF(OR(AB1498=$AB$4:$AB1497)=FALSE,", ",""),") "),""))</f>
        <v/>
      </c>
      <c r="AF1497" s="11" t="str">
        <f t="shared" si="187"/>
        <v/>
      </c>
      <c r="AG1497" s="11" t="str">
        <f t="array" ref="AG1497">IF(ISBLANK(D1497),"",IF(OR($H$2="y",$H$2="m"),IF(AA1497=AA1496,IF(OR(AC1497=$AC$4:$AC1496)=FALSE,AG1496&amp;AF1497,AG1496),"("&amp;AF1497)&amp;IF(AA1497=AA1498,IF(OR(AC1498=$AC$4:$AC1497)=FALSE,", ",""),") "),""))</f>
        <v/>
      </c>
      <c r="AH1497" s="10" t="str">
        <f>IF((ISBLANK(D1497)),"",IF(D1497=D1496,AH1496,"")&amp;IF(B1496&lt;&gt;B1497,((IF(ISBLANK(E1497),$D$3&amp;"Non-type material: "&amp;$D$3,$D$3&amp;INDEX('type-categories'!$A$2:$B$100,MATCH(E1497,'type-categories'!$A$2:$A$100,0),2)&amp;$D$3))),"")&amp;(IF(K1497&lt;&gt;K1496,$C$2&amp;K1497&amp;$K$3&amp;$C$2&amp;" ",(IF(B1497&lt;&gt;B1496,$C$2&amp;K1497&amp;$K$3&amp;$C$2&amp;" ",""))))&amp;(IF(L1497="","",((IF(L1497&lt;&gt;L1496,$D$2&amp;L1497&amp;$L$3&amp;$D$2&amp;" ",IF(B1497&lt;&gt;B1496,$D$2&amp;L1497&amp;$L$3&amp;$D$2&amp;" ",""))))))&amp;(IF(M1497="","",((IF(M1497&lt;&gt;M1496,$E$2&amp;M1497&amp;$E$2&amp;","&amp;" ",IF(B1497&lt;&gt;B1496,$E$2&amp;M1497&amp;$E$2&amp;",",""))))))&amp;(IF(N1497="","",IF(N1497&lt;&gt;N1496,N1497&amp;", ",IF(B1497&lt;&gt;B1496,N1497&amp;", ",""))))&amp;(IF(ISBLANK(O1497),"",(IF(O1497&lt;&gt;O1496,O1497&amp;", ",IF(B1497&lt;&gt;B1496,O1497&amp;", ","")))))&amp;(IF(ISBLANK(P1497),"",(IF(P1497&lt;&gt;P1496,P1497&amp;", ",IF(B1497&lt;&gt;B1496,P1497&amp;", ",IF(Z1497&lt;&gt;Z1496,P1497&amp;", ",""))))))&amp;(IF(ISBLANK(Q1497),"",(IF(Q1497&lt;&gt;Q1496,Q1497&amp;", ",IF(B1497&lt;&gt;B1496,Q1497&amp;", ",IF(Z1497&lt;&gt;Z1496,Q1497&amp;", ",""))))))&amp;(IF(ISBLANK(R1497),"",(IF(R1497&lt;&gt;R1496,R1497&amp;"m, ",IF(B1497&lt;&gt;B1496,R1497&amp;"m, ",IF(Z1497&lt;&gt;Z1496,R1497&amp;"m, ",""))))))&amp;IF(ISBLANK(S1497),"",(IF(B1497&lt;&gt;B1496,S1497&amp;", ",IF(S1497&lt;&gt;S1496,IF((Z1497=Z1496),"same locality "&amp;S1497&amp;", ",S1497&amp;", "),""))))&amp;(IF(ISBLANK(T1497),"",(IF(T1497&lt;&gt;T1496,IF(ISBLANK(F$2),T1497&amp;", ",T1497&amp;" "&amp;F$2&amp;", "),(IF(B1497&lt;&gt;B1496,IF(ISBLANK(F$2),T1497&amp;", ",T1497&amp;" "&amp;F$2&amp;", "),(IF(Z1497&lt;&gt;Z1496,IF(ISBLANK(F$2),T1497&amp;", ",T1497&amp;" "&amp;F$2&amp;", "),IF((U1497&lt;&gt;U1496)*($G$2="Y"),"same collector, ","")))))))))&amp;(IF(ISBLANK(U1497),"",(IF(U1497&lt;&gt;U1496,U1497&amp;", ",(IF(B1497&lt;&gt;B1496,U1497&amp;", ",IF(Z1497&lt;&gt;Z1496,U1497&amp;", ",(IF(T1497&lt;&gt;T1496,IF((T1497&lt;&gt;T1496)*($G$2="Y"),"same date, ", ""),IF((T1497=T1496)*(U1497=U1496)*(S1497&lt;&gt;S1496)*($G$2="Y"),"same collector and date, ", ""))))))))))&amp;(IF(ISBLANK(V1497),"",V1497&amp;", "))&amp;IF((AA1497&lt;&gt;AA1498)*($H$2="y"),AD1497&amp;AE1497,IF((AA1497&lt;&gt;AA1498)*($H$2="m"),AD1497&amp;AG1497,IF(($H$2&lt;&gt;"m")*($H$2&lt;&gt;"Y"),(IF(F1497=0,"",F1497&amp;" "&amp;$F$4&amp;" "))&amp;(IF(G1497=0,"",G1497&amp;" "&amp;$G$4&amp;" "))&amp;(IF(H1497=0,"",H1497&amp;" "&amp;H$4&amp;" "))&amp;(IF(I1497=0,"",I1497&amp;" "&amp;$I$4&amp;" "))&amp;(IF(J1497=0,"",J1497&amp;" "&amp;$J$4&amp;" "))&amp;IF((ISBLANK(C1497)),"","("&amp;C1497&amp;")"),"")))&amp;IF((B1497=B1498)*(K1497=K1498)*(L1497=L1498)*(M1497=M1498),IF(($H$2&lt;&gt;"m")*($H$2&lt;&gt;"Y"), ", ", IF((ISNUMBER(FIND(")",AE1497))), ", ", "")),IF((B1497=B1498)*(K1497=K1498)*(L1497=L1498),"; ",". ")))</f>
        <v/>
      </c>
      <c r="AI1497" s="1"/>
    </row>
    <row r="1498" spans="1:35" x14ac:dyDescent="0.25">
      <c r="A1498" s="3" t="str">
        <f t="shared" si="188"/>
        <v/>
      </c>
      <c r="B1498" s="53" t="str">
        <f t="shared" si="192"/>
        <v/>
      </c>
      <c r="C1498" s="57"/>
      <c r="D1498" s="57"/>
      <c r="E1498" s="57"/>
      <c r="F1498" s="57"/>
      <c r="G1498" s="57"/>
      <c r="H1498" s="57"/>
      <c r="I1498" s="57"/>
      <c r="J1498" s="57"/>
      <c r="K1498" s="57"/>
      <c r="L1498" s="57"/>
      <c r="M1498" s="54"/>
      <c r="N1498" s="57"/>
      <c r="O1498" s="58"/>
      <c r="P1498" s="58"/>
      <c r="Q1498" s="58"/>
      <c r="R1498" s="58"/>
      <c r="S1498" s="54"/>
      <c r="T1498" s="57"/>
      <c r="U1498" s="57"/>
      <c r="V1498" s="57"/>
      <c r="W1498" s="57"/>
      <c r="X1498" s="147" t="str">
        <f>IF(ISBLANK(D1498),"",IF('order-admin-units'!$I$1&lt;&gt;"y", "", IF((K1498="")*(ISBLANK(D1498)=FALSE), 'order-admin-units'!$B$1+1, VLOOKUP(K1498, ordercountry, 2))))</f>
        <v/>
      </c>
      <c r="Y1498" s="147" t="str">
        <f>IF(ISBLANK(D1498),"",IF('order-admin-units'!$I$1&lt;&gt;"y", "", IF(L1498="", 'order-admin-units'!$B$2+1, VLOOKUP(K1498&amp;"@"&amp;L1498, orderadmin, 2))))</f>
        <v/>
      </c>
      <c r="Z1498" s="147" t="str">
        <f t="shared" si="189"/>
        <v/>
      </c>
      <c r="AA1498" s="147" t="str">
        <f t="shared" si="190"/>
        <v/>
      </c>
      <c r="AB1498" s="147" t="str">
        <f t="shared" si="191"/>
        <v/>
      </c>
      <c r="AC1498" s="147" t="str">
        <f t="shared" si="185"/>
        <v/>
      </c>
      <c r="AD1498" s="11" t="str">
        <f t="shared" si="186"/>
        <v/>
      </c>
      <c r="AE1498" s="11" t="str">
        <f t="array" ref="AE1498">IF(ISBLANK(D1498),"",IF(OR($H$2="y",$H$2="m"),IF(AA1498=AA1497,IF(OR(AB1498=$AB$4:$AB1497)=FALSE,AE1497&amp;C1498,AE1497),"("&amp;C1498)&amp;IF(AA1498=AA1499,IF(OR(AB1499=$AB$4:$AB1498)=FALSE,", ",""),") "),""))</f>
        <v/>
      </c>
      <c r="AF1498" s="11" t="str">
        <f t="shared" si="187"/>
        <v/>
      </c>
      <c r="AG1498" s="11" t="str">
        <f t="array" ref="AG1498">IF(ISBLANK(D1498),"",IF(OR($H$2="y",$H$2="m"),IF(AA1498=AA1497,IF(OR(AC1498=$AC$4:$AC1497)=FALSE,AG1497&amp;AF1498,AG1497),"("&amp;AF1498)&amp;IF(AA1498=AA1499,IF(OR(AC1499=$AC$4:$AC1498)=FALSE,", ",""),") "),""))</f>
        <v/>
      </c>
      <c r="AH1498" s="10" t="str">
        <f>IF((ISBLANK(D1498)),"",IF(D1498=D1497,AH1497,"")&amp;IF(B1497&lt;&gt;B1498,((IF(ISBLANK(E1498),$D$3&amp;"Non-type material: "&amp;$D$3,$D$3&amp;INDEX('type-categories'!$A$2:$B$100,MATCH(E1498,'type-categories'!$A$2:$A$100,0),2)&amp;$D$3))),"")&amp;(IF(K1498&lt;&gt;K1497,$C$2&amp;K1498&amp;$K$3&amp;$C$2&amp;" ",(IF(B1498&lt;&gt;B1497,$C$2&amp;K1498&amp;$K$3&amp;$C$2&amp;" ",""))))&amp;(IF(L1498="","",((IF(L1498&lt;&gt;L1497,$D$2&amp;L1498&amp;$L$3&amp;$D$2&amp;" ",IF(B1498&lt;&gt;B1497,$D$2&amp;L1498&amp;$L$3&amp;$D$2&amp;" ",""))))))&amp;(IF(M1498="","",((IF(M1498&lt;&gt;M1497,$E$2&amp;M1498&amp;$E$2&amp;","&amp;" ",IF(B1498&lt;&gt;B1497,$E$2&amp;M1498&amp;$E$2&amp;",",""))))))&amp;(IF(N1498="","",IF(N1498&lt;&gt;N1497,N1498&amp;", ",IF(B1498&lt;&gt;B1497,N1498&amp;", ",""))))&amp;(IF(ISBLANK(O1498),"",(IF(O1498&lt;&gt;O1497,O1498&amp;", ",IF(B1498&lt;&gt;B1497,O1498&amp;", ","")))))&amp;(IF(ISBLANK(P1498),"",(IF(P1498&lt;&gt;P1497,P1498&amp;", ",IF(B1498&lt;&gt;B1497,P1498&amp;", ",IF(Z1498&lt;&gt;Z1497,P1498&amp;", ",""))))))&amp;(IF(ISBLANK(Q1498),"",(IF(Q1498&lt;&gt;Q1497,Q1498&amp;", ",IF(B1498&lt;&gt;B1497,Q1498&amp;", ",IF(Z1498&lt;&gt;Z1497,Q1498&amp;", ",""))))))&amp;(IF(ISBLANK(R1498),"",(IF(R1498&lt;&gt;R1497,R1498&amp;"m, ",IF(B1498&lt;&gt;B1497,R1498&amp;"m, ",IF(Z1498&lt;&gt;Z1497,R1498&amp;"m, ",""))))))&amp;IF(ISBLANK(S1498),"",(IF(B1498&lt;&gt;B1497,S1498&amp;", ",IF(S1498&lt;&gt;S1497,IF((Z1498=Z1497),"same locality "&amp;S1498&amp;", ",S1498&amp;", "),""))))&amp;(IF(ISBLANK(T1498),"",(IF(T1498&lt;&gt;T1497,IF(ISBLANK(F$2),T1498&amp;", ",T1498&amp;" "&amp;F$2&amp;", "),(IF(B1498&lt;&gt;B1497,IF(ISBLANK(F$2),T1498&amp;", ",T1498&amp;" "&amp;F$2&amp;", "),(IF(Z1498&lt;&gt;Z1497,IF(ISBLANK(F$2),T1498&amp;", ",T1498&amp;" "&amp;F$2&amp;", "),IF((U1498&lt;&gt;U1497)*($G$2="Y"),"same collector, ","")))))))))&amp;(IF(ISBLANK(U1498),"",(IF(U1498&lt;&gt;U1497,U1498&amp;", ",(IF(B1498&lt;&gt;B1497,U1498&amp;", ",IF(Z1498&lt;&gt;Z1497,U1498&amp;", ",(IF(T1498&lt;&gt;T1497,IF((T1498&lt;&gt;T1497)*($G$2="Y"),"same date, ", ""),IF((T1498=T1497)*(U1498=U1497)*(S1498&lt;&gt;S1497)*($G$2="Y"),"same collector and date, ", ""))))))))))&amp;(IF(ISBLANK(V1498),"",V1498&amp;", "))&amp;IF((AA1498&lt;&gt;AA1499)*($H$2="y"),AD1498&amp;AE1498,IF((AA1498&lt;&gt;AA1499)*($H$2="m"),AD1498&amp;AG1498,IF(($H$2&lt;&gt;"m")*($H$2&lt;&gt;"Y"),(IF(F1498=0,"",F1498&amp;" "&amp;$F$4&amp;" "))&amp;(IF(G1498=0,"",G1498&amp;" "&amp;$G$4&amp;" "))&amp;(IF(H1498=0,"",H1498&amp;" "&amp;H$4&amp;" "))&amp;(IF(I1498=0,"",I1498&amp;" "&amp;$I$4&amp;" "))&amp;(IF(J1498=0,"",J1498&amp;" "&amp;$J$4&amp;" "))&amp;IF((ISBLANK(C1498)),"","("&amp;C1498&amp;")"),"")))&amp;IF((B1498=B1499)*(K1498=K1499)*(L1498=L1499)*(M1498=M1499),IF(($H$2&lt;&gt;"m")*($H$2&lt;&gt;"Y"), ", ", IF((ISNUMBER(FIND(")",AE1498))), ", ", "")),IF((B1498=B1499)*(K1498=K1499)*(L1498=L1499),"; ",". ")))</f>
        <v/>
      </c>
      <c r="AI1498" s="1"/>
    </row>
    <row r="1499" spans="1:35" x14ac:dyDescent="0.25">
      <c r="A1499" s="3" t="str">
        <f t="shared" si="188"/>
        <v/>
      </c>
      <c r="B1499" s="53" t="str">
        <f t="shared" si="192"/>
        <v/>
      </c>
      <c r="C1499" s="57"/>
      <c r="D1499" s="57"/>
      <c r="E1499" s="57"/>
      <c r="F1499" s="57"/>
      <c r="G1499" s="57"/>
      <c r="H1499" s="57"/>
      <c r="I1499" s="57"/>
      <c r="J1499" s="57"/>
      <c r="K1499" s="57"/>
      <c r="L1499" s="57"/>
      <c r="M1499" s="54"/>
      <c r="N1499" s="57"/>
      <c r="O1499" s="58"/>
      <c r="P1499" s="58"/>
      <c r="Q1499" s="58"/>
      <c r="R1499" s="58"/>
      <c r="S1499" s="54"/>
      <c r="T1499" s="57"/>
      <c r="U1499" s="57"/>
      <c r="V1499" s="57"/>
      <c r="W1499" s="57"/>
      <c r="X1499" s="147" t="str">
        <f>IF(ISBLANK(D1499),"",IF('order-admin-units'!$I$1&lt;&gt;"y", "", IF((K1499="")*(ISBLANK(D1499)=FALSE), 'order-admin-units'!$B$1+1, VLOOKUP(K1499, ordercountry, 2))))</f>
        <v/>
      </c>
      <c r="Y1499" s="147" t="str">
        <f>IF(ISBLANK(D1499),"",IF('order-admin-units'!$I$1&lt;&gt;"y", "", IF(L1499="", 'order-admin-units'!$B$2+1, VLOOKUP(K1499&amp;"@"&amp;L1499, orderadmin, 2))))</f>
        <v/>
      </c>
      <c r="Z1499" s="147" t="str">
        <f t="shared" si="189"/>
        <v/>
      </c>
      <c r="AA1499" s="147" t="str">
        <f t="shared" si="190"/>
        <v/>
      </c>
      <c r="AB1499" s="147" t="str">
        <f t="shared" si="191"/>
        <v/>
      </c>
      <c r="AC1499" s="147" t="str">
        <f t="shared" si="185"/>
        <v/>
      </c>
      <c r="AD1499" s="11" t="str">
        <f t="shared" si="186"/>
        <v/>
      </c>
      <c r="AE1499" s="11" t="str">
        <f t="array" ref="AE1499">IF(ISBLANK(D1499),"",IF(OR($H$2="y",$H$2="m"),IF(AA1499=AA1498,IF(OR(AB1499=$AB$4:$AB1498)=FALSE,AE1498&amp;C1499,AE1498),"("&amp;C1499)&amp;IF(AA1499=AA1500,IF(OR(AB1500=$AB$4:$AB1499)=FALSE,", ",""),") "),""))</f>
        <v/>
      </c>
      <c r="AF1499" s="11" t="str">
        <f t="shared" si="187"/>
        <v/>
      </c>
      <c r="AG1499" s="11" t="str">
        <f t="array" ref="AG1499">IF(ISBLANK(D1499),"",IF(OR($H$2="y",$H$2="m"),IF(AA1499=AA1498,IF(OR(AC1499=$AC$4:$AC1498)=FALSE,AG1498&amp;AF1499,AG1498),"("&amp;AF1499)&amp;IF(AA1499=AA1500,IF(OR(AC1500=$AC$4:$AC1499)=FALSE,", ",""),") "),""))</f>
        <v/>
      </c>
      <c r="AH1499" s="10" t="str">
        <f>IF((ISBLANK(D1499)),"",IF(D1499=D1498,AH1498,"")&amp;IF(B1498&lt;&gt;B1499,((IF(ISBLANK(E1499),$D$3&amp;"Non-type material: "&amp;$D$3,$D$3&amp;INDEX('type-categories'!$A$2:$B$100,MATCH(E1499,'type-categories'!$A$2:$A$100,0),2)&amp;$D$3))),"")&amp;(IF(K1499&lt;&gt;K1498,$C$2&amp;K1499&amp;$K$3&amp;$C$2&amp;" ",(IF(B1499&lt;&gt;B1498,$C$2&amp;K1499&amp;$K$3&amp;$C$2&amp;" ",""))))&amp;(IF(L1499="","",((IF(L1499&lt;&gt;L1498,$D$2&amp;L1499&amp;$L$3&amp;$D$2&amp;" ",IF(B1499&lt;&gt;B1498,$D$2&amp;L1499&amp;$L$3&amp;$D$2&amp;" ",""))))))&amp;(IF(M1499="","",((IF(M1499&lt;&gt;M1498,$E$2&amp;M1499&amp;$E$2&amp;","&amp;" ",IF(B1499&lt;&gt;B1498,$E$2&amp;M1499&amp;$E$2&amp;",",""))))))&amp;(IF(N1499="","",IF(N1499&lt;&gt;N1498,N1499&amp;", ",IF(B1499&lt;&gt;B1498,N1499&amp;", ",""))))&amp;(IF(ISBLANK(O1499),"",(IF(O1499&lt;&gt;O1498,O1499&amp;", ",IF(B1499&lt;&gt;B1498,O1499&amp;", ","")))))&amp;(IF(ISBLANK(P1499),"",(IF(P1499&lt;&gt;P1498,P1499&amp;", ",IF(B1499&lt;&gt;B1498,P1499&amp;", ",IF(Z1499&lt;&gt;Z1498,P1499&amp;", ",""))))))&amp;(IF(ISBLANK(Q1499),"",(IF(Q1499&lt;&gt;Q1498,Q1499&amp;", ",IF(B1499&lt;&gt;B1498,Q1499&amp;", ",IF(Z1499&lt;&gt;Z1498,Q1499&amp;", ",""))))))&amp;(IF(ISBLANK(R1499),"",(IF(R1499&lt;&gt;R1498,R1499&amp;"m, ",IF(B1499&lt;&gt;B1498,R1499&amp;"m, ",IF(Z1499&lt;&gt;Z1498,R1499&amp;"m, ",""))))))&amp;IF(ISBLANK(S1499),"",(IF(B1499&lt;&gt;B1498,S1499&amp;", ",IF(S1499&lt;&gt;S1498,IF((Z1499=Z1498),"same locality "&amp;S1499&amp;", ",S1499&amp;", "),""))))&amp;(IF(ISBLANK(T1499),"",(IF(T1499&lt;&gt;T1498,IF(ISBLANK(F$2),T1499&amp;", ",T1499&amp;" "&amp;F$2&amp;", "),(IF(B1499&lt;&gt;B1498,IF(ISBLANK(F$2),T1499&amp;", ",T1499&amp;" "&amp;F$2&amp;", "),(IF(Z1499&lt;&gt;Z1498,IF(ISBLANK(F$2),T1499&amp;", ",T1499&amp;" "&amp;F$2&amp;", "),IF((U1499&lt;&gt;U1498)*($G$2="Y"),"same collector, ","")))))))))&amp;(IF(ISBLANK(U1499),"",(IF(U1499&lt;&gt;U1498,U1499&amp;", ",(IF(B1499&lt;&gt;B1498,U1499&amp;", ",IF(Z1499&lt;&gt;Z1498,U1499&amp;", ",(IF(T1499&lt;&gt;T1498,IF((T1499&lt;&gt;T1498)*($G$2="Y"),"same date, ", ""),IF((T1499=T1498)*(U1499=U1498)*(S1499&lt;&gt;S1498)*($G$2="Y"),"same collector and date, ", ""))))))))))&amp;(IF(ISBLANK(V1499),"",V1499&amp;", "))&amp;IF((AA1499&lt;&gt;AA1500)*($H$2="y"),AD1499&amp;AE1499,IF((AA1499&lt;&gt;AA1500)*($H$2="m"),AD1499&amp;AG1499,IF(($H$2&lt;&gt;"m")*($H$2&lt;&gt;"Y"),(IF(F1499=0,"",F1499&amp;" "&amp;$F$4&amp;" "))&amp;(IF(G1499=0,"",G1499&amp;" "&amp;$G$4&amp;" "))&amp;(IF(H1499=0,"",H1499&amp;" "&amp;H$4&amp;" "))&amp;(IF(I1499=0,"",I1499&amp;" "&amp;$I$4&amp;" "))&amp;(IF(J1499=0,"",J1499&amp;" "&amp;$J$4&amp;" "))&amp;IF((ISBLANK(C1499)),"","("&amp;C1499&amp;")"),"")))&amp;IF((B1499=B1500)*(K1499=K1500)*(L1499=L1500)*(M1499=M1500),IF(($H$2&lt;&gt;"m")*($H$2&lt;&gt;"Y"), ", ", IF((ISNUMBER(FIND(")",AE1499))), ", ", "")),IF((B1499=B1500)*(K1499=K1500)*(L1499=L1500),"; ",". ")))</f>
        <v/>
      </c>
      <c r="AI1499" s="1"/>
    </row>
    <row r="1500" spans="1:35" x14ac:dyDescent="0.25">
      <c r="A1500" s="3" t="str">
        <f t="shared" si="188"/>
        <v/>
      </c>
      <c r="B1500" s="53" t="str">
        <f t="shared" si="192"/>
        <v/>
      </c>
      <c r="C1500" s="57"/>
      <c r="D1500" s="57"/>
      <c r="E1500" s="57"/>
      <c r="F1500" s="57"/>
      <c r="G1500" s="57"/>
      <c r="H1500" s="57"/>
      <c r="I1500" s="57"/>
      <c r="J1500" s="57"/>
      <c r="K1500" s="57"/>
      <c r="L1500" s="57"/>
      <c r="M1500" s="54"/>
      <c r="N1500" s="57"/>
      <c r="O1500" s="58"/>
      <c r="P1500" s="58"/>
      <c r="Q1500" s="58"/>
      <c r="R1500" s="58"/>
      <c r="S1500" s="54"/>
      <c r="T1500" s="57"/>
      <c r="U1500" s="57"/>
      <c r="V1500" s="57"/>
      <c r="W1500" s="57"/>
      <c r="X1500" s="147" t="str">
        <f>IF(ISBLANK(D1500),"",IF('order-admin-units'!$I$1&lt;&gt;"y", "", IF((K1500="")*(ISBLANK(D1500)=FALSE), 'order-admin-units'!$B$1+1, VLOOKUP(K1500, ordercountry, 2))))</f>
        <v/>
      </c>
      <c r="Y1500" s="147" t="str">
        <f>IF(ISBLANK(D1500),"",IF('order-admin-units'!$I$1&lt;&gt;"y", "", IF(L1500="", 'order-admin-units'!$B$2+1, VLOOKUP(K1500&amp;"@"&amp;L1500, orderadmin, 2))))</f>
        <v/>
      </c>
      <c r="Z1500" s="147" t="str">
        <f t="shared" si="189"/>
        <v/>
      </c>
      <c r="AA1500" s="147" t="str">
        <f t="shared" si="190"/>
        <v/>
      </c>
      <c r="AB1500" s="147" t="str">
        <f t="shared" si="191"/>
        <v/>
      </c>
      <c r="AC1500" s="147" t="str">
        <f t="shared" si="185"/>
        <v/>
      </c>
      <c r="AD1500" s="11" t="str">
        <f t="shared" si="186"/>
        <v/>
      </c>
      <c r="AE1500" s="11" t="str">
        <f t="array" ref="AE1500">IF(ISBLANK(D1500),"",IF(OR($H$2="y",$H$2="m"),IF(AA1500=AA1499,IF(OR(AB1500=$AB$4:$AB1499)=FALSE,AE1499&amp;C1500,AE1499),"("&amp;C1500)&amp;IF(AA1500=AA1501,IF(OR(AB1501=$AB$4:$AB1500)=FALSE,", ",""),") "),""))</f>
        <v/>
      </c>
      <c r="AF1500" s="11" t="str">
        <f t="shared" si="187"/>
        <v/>
      </c>
      <c r="AG1500" s="11" t="str">
        <f t="array" ref="AG1500">IF(ISBLANK(D1500),"",IF(OR($H$2="y",$H$2="m"),IF(AA1500=AA1499,IF(OR(AC1500=$AC$4:$AC1499)=FALSE,AG1499&amp;AF1500,AG1499),"("&amp;AF1500)&amp;IF(AA1500=AA1501,IF(OR(AC1501=$AC$4:$AC1500)=FALSE,", ",""),") "),""))</f>
        <v/>
      </c>
      <c r="AH1500" s="10" t="str">
        <f>IF((ISBLANK(D1500)),"",IF(D1500=D1499,AH1499,"")&amp;IF(B1499&lt;&gt;B1500,((IF(ISBLANK(E1500),$D$3&amp;"Non-type material: "&amp;$D$3,$D$3&amp;INDEX('type-categories'!$A$2:$B$100,MATCH(E1500,'type-categories'!$A$2:$A$100,0),2)&amp;$D$3))),"")&amp;(IF(K1500&lt;&gt;K1499,$C$2&amp;K1500&amp;$K$3&amp;$C$2&amp;" ",(IF(B1500&lt;&gt;B1499,$C$2&amp;K1500&amp;$K$3&amp;$C$2&amp;" ",""))))&amp;(IF(L1500="","",((IF(L1500&lt;&gt;L1499,$D$2&amp;L1500&amp;$L$3&amp;$D$2&amp;" ",IF(B1500&lt;&gt;B1499,$D$2&amp;L1500&amp;$L$3&amp;$D$2&amp;" ",""))))))&amp;(IF(M1500="","",((IF(M1500&lt;&gt;M1499,$E$2&amp;M1500&amp;$E$2&amp;","&amp;" ",IF(B1500&lt;&gt;B1499,$E$2&amp;M1500&amp;$E$2&amp;",",""))))))&amp;(IF(N1500="","",IF(N1500&lt;&gt;N1499,N1500&amp;", ",IF(B1500&lt;&gt;B1499,N1500&amp;", ",""))))&amp;(IF(ISBLANK(O1500),"",(IF(O1500&lt;&gt;O1499,O1500&amp;", ",IF(B1500&lt;&gt;B1499,O1500&amp;", ","")))))&amp;(IF(ISBLANK(P1500),"",(IF(P1500&lt;&gt;P1499,P1500&amp;", ",IF(B1500&lt;&gt;B1499,P1500&amp;", ",IF(Z1500&lt;&gt;Z1499,P1500&amp;", ",""))))))&amp;(IF(ISBLANK(Q1500),"",(IF(Q1500&lt;&gt;Q1499,Q1500&amp;", ",IF(B1500&lt;&gt;B1499,Q1500&amp;", ",IF(Z1500&lt;&gt;Z1499,Q1500&amp;", ",""))))))&amp;(IF(ISBLANK(R1500),"",(IF(R1500&lt;&gt;R1499,R1500&amp;"m, ",IF(B1500&lt;&gt;B1499,R1500&amp;"m, ",IF(Z1500&lt;&gt;Z1499,R1500&amp;"m, ",""))))))&amp;IF(ISBLANK(S1500),"",(IF(B1500&lt;&gt;B1499,S1500&amp;", ",IF(S1500&lt;&gt;S1499,IF((Z1500=Z1499),"same locality "&amp;S1500&amp;", ",S1500&amp;", "),""))))&amp;(IF(ISBLANK(T1500),"",(IF(T1500&lt;&gt;T1499,IF(ISBLANK(F$2),T1500&amp;", ",T1500&amp;" "&amp;F$2&amp;", "),(IF(B1500&lt;&gt;B1499,IF(ISBLANK(F$2),T1500&amp;", ",T1500&amp;" "&amp;F$2&amp;", "),(IF(Z1500&lt;&gt;Z1499,IF(ISBLANK(F$2),T1500&amp;", ",T1500&amp;" "&amp;F$2&amp;", "),IF((U1500&lt;&gt;U1499)*($G$2="Y"),"same collector, ","")))))))))&amp;(IF(ISBLANK(U1500),"",(IF(U1500&lt;&gt;U1499,U1500&amp;", ",(IF(B1500&lt;&gt;B1499,U1500&amp;", ",IF(Z1500&lt;&gt;Z1499,U1500&amp;", ",(IF(T1500&lt;&gt;T1499,IF((T1500&lt;&gt;T1499)*($G$2="Y"),"same date, ", ""),IF((T1500=T1499)*(U1500=U1499)*(S1500&lt;&gt;S1499)*($G$2="Y"),"same collector and date, ", ""))))))))))&amp;(IF(ISBLANK(V1500),"",V1500&amp;", "))&amp;IF((AA1500&lt;&gt;AA1501)*($H$2="y"),AD1500&amp;AE1500,IF((AA1500&lt;&gt;AA1501)*($H$2="m"),AD1500&amp;AG1500,IF(($H$2&lt;&gt;"m")*($H$2&lt;&gt;"Y"),(IF(F1500=0,"",F1500&amp;" "&amp;$F$4&amp;" "))&amp;(IF(G1500=0,"",G1500&amp;" "&amp;$G$4&amp;" "))&amp;(IF(H1500=0,"",H1500&amp;" "&amp;H$4&amp;" "))&amp;(IF(I1500=0,"",I1500&amp;" "&amp;$I$4&amp;" "))&amp;(IF(J1500=0,"",J1500&amp;" "&amp;$J$4&amp;" "))&amp;IF((ISBLANK(C1500)),"","("&amp;C1500&amp;")"),"")))&amp;IF((B1500=B1501)*(K1500=K1501)*(L1500=L1501)*(M1500=M1501),IF(($H$2&lt;&gt;"m")*($H$2&lt;&gt;"Y"), ", ", IF((ISNUMBER(FIND(")",AE1500))), ", ", "")),IF((B1500=B1501)*(K1500=K1501)*(L1500=L1501),"; ",". ")))</f>
        <v/>
      </c>
      <c r="AI1500" s="1"/>
    </row>
    <row r="1501" spans="1:35" x14ac:dyDescent="0.25">
      <c r="A1501" s="3" t="str">
        <f t="shared" si="188"/>
        <v/>
      </c>
      <c r="B1501" s="53" t="str">
        <f t="shared" si="192"/>
        <v/>
      </c>
      <c r="C1501" s="57"/>
      <c r="D1501" s="57"/>
      <c r="E1501" s="57"/>
      <c r="F1501" s="57"/>
      <c r="G1501" s="57"/>
      <c r="H1501" s="57"/>
      <c r="I1501" s="57"/>
      <c r="J1501" s="57"/>
      <c r="K1501" s="57"/>
      <c r="L1501" s="57"/>
      <c r="M1501" s="54"/>
      <c r="N1501" s="57"/>
      <c r="O1501" s="58"/>
      <c r="P1501" s="58"/>
      <c r="Q1501" s="58"/>
      <c r="R1501" s="58"/>
      <c r="S1501" s="54"/>
      <c r="T1501" s="57"/>
      <c r="U1501" s="57"/>
      <c r="V1501" s="57"/>
      <c r="W1501" s="57"/>
      <c r="X1501" s="147" t="str">
        <f>IF(ISBLANK(D1501),"",IF('order-admin-units'!$I$1&lt;&gt;"y", "", IF((K1501="")*(ISBLANK(D1501)=FALSE), 'order-admin-units'!$B$1+1, VLOOKUP(K1501, ordercountry, 2))))</f>
        <v/>
      </c>
      <c r="Y1501" s="147" t="str">
        <f>IF(ISBLANK(D1501),"",IF('order-admin-units'!$I$1&lt;&gt;"y", "", IF(L1501="", 'order-admin-units'!$B$2+1, VLOOKUP(K1501&amp;"@"&amp;L1501, orderadmin, 2))))</f>
        <v/>
      </c>
      <c r="Z1501" s="147" t="str">
        <f t="shared" si="189"/>
        <v/>
      </c>
      <c r="AA1501" s="147" t="str">
        <f t="shared" si="190"/>
        <v/>
      </c>
      <c r="AB1501" s="147" t="str">
        <f t="shared" si="191"/>
        <v/>
      </c>
      <c r="AC1501" s="147" t="str">
        <f t="shared" si="185"/>
        <v/>
      </c>
      <c r="AD1501" s="11" t="str">
        <f t="shared" si="186"/>
        <v/>
      </c>
      <c r="AE1501" s="11" t="str">
        <f t="array" ref="AE1501">IF(ISBLANK(D1501),"",IF(OR($H$2="y",$H$2="m"),IF(AA1501=AA1500,IF(OR(AB1501=$AB$4:$AB1500)=FALSE,AE1500&amp;C1501,AE1500),"("&amp;C1501)&amp;IF(AA1501=AA1502,IF(OR(AB1502=$AB$4:$AB1501)=FALSE,", ",""),") "),""))</f>
        <v/>
      </c>
      <c r="AF1501" s="11" t="str">
        <f t="shared" si="187"/>
        <v/>
      </c>
      <c r="AG1501" s="11" t="str">
        <f t="array" ref="AG1501">IF(ISBLANK(D1501),"",IF(OR($H$2="y",$H$2="m"),IF(AA1501=AA1500,IF(OR(AC1501=$AC$4:$AC1500)=FALSE,AG1500&amp;AF1501,AG1500),"("&amp;AF1501)&amp;IF(AA1501=AA1502,IF(OR(AC1502=$AC$4:$AC1501)=FALSE,", ",""),") "),""))</f>
        <v/>
      </c>
      <c r="AH1501" s="10" t="str">
        <f>IF((ISBLANK(D1501)),"",IF(D1501=D1500,AH1500,"")&amp;IF(B1500&lt;&gt;B1501,((IF(ISBLANK(E1501),$D$3&amp;"Non-type material: "&amp;$D$3,$D$3&amp;INDEX('type-categories'!$A$2:$B$100,MATCH(E1501,'type-categories'!$A$2:$A$100,0),2)&amp;$D$3))),"")&amp;(IF(K1501&lt;&gt;K1500,$C$2&amp;K1501&amp;$K$3&amp;$C$2&amp;" ",(IF(B1501&lt;&gt;B1500,$C$2&amp;K1501&amp;$K$3&amp;$C$2&amp;" ",""))))&amp;(IF(L1501="","",((IF(L1501&lt;&gt;L1500,$D$2&amp;L1501&amp;$L$3&amp;$D$2&amp;" ",IF(B1501&lt;&gt;B1500,$D$2&amp;L1501&amp;$L$3&amp;$D$2&amp;" ",""))))))&amp;(IF(M1501="","",((IF(M1501&lt;&gt;M1500,$E$2&amp;M1501&amp;$E$2&amp;","&amp;" ",IF(B1501&lt;&gt;B1500,$E$2&amp;M1501&amp;$E$2&amp;",",""))))))&amp;(IF(N1501="","",IF(N1501&lt;&gt;N1500,N1501&amp;", ",IF(B1501&lt;&gt;B1500,N1501&amp;", ",""))))&amp;(IF(ISBLANK(O1501),"",(IF(O1501&lt;&gt;O1500,O1501&amp;", ",IF(B1501&lt;&gt;B1500,O1501&amp;", ","")))))&amp;(IF(ISBLANK(P1501),"",(IF(P1501&lt;&gt;P1500,P1501&amp;", ",IF(B1501&lt;&gt;B1500,P1501&amp;", ",IF(Z1501&lt;&gt;Z1500,P1501&amp;", ",""))))))&amp;(IF(ISBLANK(Q1501),"",(IF(Q1501&lt;&gt;Q1500,Q1501&amp;", ",IF(B1501&lt;&gt;B1500,Q1501&amp;", ",IF(Z1501&lt;&gt;Z1500,Q1501&amp;", ",""))))))&amp;(IF(ISBLANK(R1501),"",(IF(R1501&lt;&gt;R1500,R1501&amp;"m, ",IF(B1501&lt;&gt;B1500,R1501&amp;"m, ",IF(Z1501&lt;&gt;Z1500,R1501&amp;"m, ",""))))))&amp;IF(ISBLANK(S1501),"",(IF(B1501&lt;&gt;B1500,S1501&amp;", ",IF(S1501&lt;&gt;S1500,IF((Z1501=Z1500),"same locality "&amp;S1501&amp;", ",S1501&amp;", "),""))))&amp;(IF(ISBLANK(T1501),"",(IF(T1501&lt;&gt;T1500,IF(ISBLANK(F$2),T1501&amp;", ",T1501&amp;" "&amp;F$2&amp;", "),(IF(B1501&lt;&gt;B1500,IF(ISBLANK(F$2),T1501&amp;", ",T1501&amp;" "&amp;F$2&amp;", "),(IF(Z1501&lt;&gt;Z1500,IF(ISBLANK(F$2),T1501&amp;", ",T1501&amp;" "&amp;F$2&amp;", "),IF((U1501&lt;&gt;U1500)*($G$2="Y"),"same collector, ","")))))))))&amp;(IF(ISBLANK(U1501),"",(IF(U1501&lt;&gt;U1500,U1501&amp;", ",(IF(B1501&lt;&gt;B1500,U1501&amp;", ",IF(Z1501&lt;&gt;Z1500,U1501&amp;", ",(IF(T1501&lt;&gt;T1500,IF((T1501&lt;&gt;T1500)*($G$2="Y"),"same date, ", ""),IF((T1501=T1500)*(U1501=U1500)*(S1501&lt;&gt;S1500)*($G$2="Y"),"same collector and date, ", ""))))))))))&amp;(IF(ISBLANK(V1501),"",V1501&amp;", "))&amp;IF((AA1501&lt;&gt;AA1502)*($H$2="y"),AD1501&amp;AE1501,IF((AA1501&lt;&gt;AA1502)*($H$2="m"),AD1501&amp;AG1501,IF(($H$2&lt;&gt;"m")*($H$2&lt;&gt;"Y"),(IF(F1501=0,"",F1501&amp;" "&amp;$F$4&amp;" "))&amp;(IF(G1501=0,"",G1501&amp;" "&amp;$G$4&amp;" "))&amp;(IF(H1501=0,"",H1501&amp;" "&amp;H$4&amp;" "))&amp;(IF(I1501=0,"",I1501&amp;" "&amp;$I$4&amp;" "))&amp;(IF(J1501=0,"",J1501&amp;" "&amp;$J$4&amp;" "))&amp;IF((ISBLANK(C1501)),"","("&amp;C1501&amp;")"),"")))&amp;IF((B1501=B1502)*(K1501=K1502)*(L1501=L1502)*(M1501=M1502),IF(($H$2&lt;&gt;"m")*($H$2&lt;&gt;"Y"), ", ", IF((ISNUMBER(FIND(")",AE1501))), ", ", "")),IF((B1501=B1502)*(K1501=K1502)*(L1501=L1502),"; ",". ")))</f>
        <v/>
      </c>
      <c r="AI1501" s="1"/>
    </row>
    <row r="1502" spans="1:35" x14ac:dyDescent="0.25">
      <c r="A1502" s="3" t="str">
        <f t="shared" si="188"/>
        <v/>
      </c>
      <c r="B1502" s="53" t="str">
        <f t="shared" si="192"/>
        <v/>
      </c>
      <c r="C1502" s="57"/>
      <c r="D1502" s="57"/>
      <c r="E1502" s="57"/>
      <c r="F1502" s="57"/>
      <c r="G1502" s="57"/>
      <c r="H1502" s="57"/>
      <c r="I1502" s="57"/>
      <c r="J1502" s="57"/>
      <c r="K1502" s="57"/>
      <c r="L1502" s="57"/>
      <c r="M1502" s="54"/>
      <c r="N1502" s="57"/>
      <c r="O1502" s="58"/>
      <c r="P1502" s="58"/>
      <c r="Q1502" s="58"/>
      <c r="R1502" s="58"/>
      <c r="S1502" s="54"/>
      <c r="T1502" s="57"/>
      <c r="U1502" s="57"/>
      <c r="V1502" s="57"/>
      <c r="W1502" s="57"/>
      <c r="X1502" s="147" t="str">
        <f>IF(ISBLANK(D1502),"",IF('order-admin-units'!$I$1&lt;&gt;"y", "", IF((K1502="")*(ISBLANK(D1502)=FALSE), 'order-admin-units'!$B$1+1, VLOOKUP(K1502, ordercountry, 2))))</f>
        <v/>
      </c>
      <c r="Y1502" s="147" t="str">
        <f>IF(ISBLANK(D1502),"",IF('order-admin-units'!$I$1&lt;&gt;"y", "", IF(L1502="", 'order-admin-units'!$B$2+1, VLOOKUP(K1502&amp;"@"&amp;L1502, orderadmin, 2))))</f>
        <v/>
      </c>
      <c r="Z1502" s="147" t="str">
        <f t="shared" si="189"/>
        <v/>
      </c>
      <c r="AA1502" s="147" t="str">
        <f t="shared" si="190"/>
        <v/>
      </c>
      <c r="AB1502" s="147" t="str">
        <f t="shared" si="191"/>
        <v/>
      </c>
      <c r="AC1502" s="147" t="str">
        <f t="shared" si="185"/>
        <v/>
      </c>
      <c r="AD1502" s="11" t="str">
        <f t="shared" si="186"/>
        <v/>
      </c>
      <c r="AE1502" s="11" t="str">
        <f t="array" ref="AE1502">IF(ISBLANK(D1502),"",IF(OR($H$2="y",$H$2="m"),IF(AA1502=AA1501,IF(OR(AB1502=$AB$4:$AB1501)=FALSE,AE1501&amp;C1502,AE1501),"("&amp;C1502)&amp;IF(AA1502=AA1503,IF(OR(AB1503=$AB$4:$AB1502)=FALSE,", ",""),") "),""))</f>
        <v/>
      </c>
      <c r="AF1502" s="11" t="str">
        <f t="shared" si="187"/>
        <v/>
      </c>
      <c r="AG1502" s="11" t="str">
        <f t="array" ref="AG1502">IF(ISBLANK(D1502),"",IF(OR($H$2="y",$H$2="m"),IF(AA1502=AA1501,IF(OR(AC1502=$AC$4:$AC1501)=FALSE,AG1501&amp;AF1502,AG1501),"("&amp;AF1502)&amp;IF(AA1502=AA1503,IF(OR(AC1503=$AC$4:$AC1502)=FALSE,", ",""),") "),""))</f>
        <v/>
      </c>
      <c r="AH1502" s="10" t="str">
        <f>IF((ISBLANK(D1502)),"",IF(D1502=D1501,AH1501,"")&amp;IF(B1501&lt;&gt;B1502,((IF(ISBLANK(E1502),$D$3&amp;"Non-type material: "&amp;$D$3,$D$3&amp;INDEX('type-categories'!$A$2:$B$100,MATCH(E1502,'type-categories'!$A$2:$A$100,0),2)&amp;$D$3))),"")&amp;(IF(K1502&lt;&gt;K1501,$C$2&amp;K1502&amp;$K$3&amp;$C$2&amp;" ",(IF(B1502&lt;&gt;B1501,$C$2&amp;K1502&amp;$K$3&amp;$C$2&amp;" ",""))))&amp;(IF(L1502="","",((IF(L1502&lt;&gt;L1501,$D$2&amp;L1502&amp;$L$3&amp;$D$2&amp;" ",IF(B1502&lt;&gt;B1501,$D$2&amp;L1502&amp;$L$3&amp;$D$2&amp;" ",""))))))&amp;(IF(M1502="","",((IF(M1502&lt;&gt;M1501,$E$2&amp;M1502&amp;$E$2&amp;","&amp;" ",IF(B1502&lt;&gt;B1501,$E$2&amp;M1502&amp;$E$2&amp;",",""))))))&amp;(IF(N1502="","",IF(N1502&lt;&gt;N1501,N1502&amp;", ",IF(B1502&lt;&gt;B1501,N1502&amp;", ",""))))&amp;(IF(ISBLANK(O1502),"",(IF(O1502&lt;&gt;O1501,O1502&amp;", ",IF(B1502&lt;&gt;B1501,O1502&amp;", ","")))))&amp;(IF(ISBLANK(P1502),"",(IF(P1502&lt;&gt;P1501,P1502&amp;", ",IF(B1502&lt;&gt;B1501,P1502&amp;", ",IF(Z1502&lt;&gt;Z1501,P1502&amp;", ",""))))))&amp;(IF(ISBLANK(Q1502),"",(IF(Q1502&lt;&gt;Q1501,Q1502&amp;", ",IF(B1502&lt;&gt;B1501,Q1502&amp;", ",IF(Z1502&lt;&gt;Z1501,Q1502&amp;", ",""))))))&amp;(IF(ISBLANK(R1502),"",(IF(R1502&lt;&gt;R1501,R1502&amp;"m, ",IF(B1502&lt;&gt;B1501,R1502&amp;"m, ",IF(Z1502&lt;&gt;Z1501,R1502&amp;"m, ",""))))))&amp;IF(ISBLANK(S1502),"",(IF(B1502&lt;&gt;B1501,S1502&amp;", ",IF(S1502&lt;&gt;S1501,IF((Z1502=Z1501),"same locality "&amp;S1502&amp;", ",S1502&amp;", "),""))))&amp;(IF(ISBLANK(T1502),"",(IF(T1502&lt;&gt;T1501,IF(ISBLANK(F$2),T1502&amp;", ",T1502&amp;" "&amp;F$2&amp;", "),(IF(B1502&lt;&gt;B1501,IF(ISBLANK(F$2),T1502&amp;", ",T1502&amp;" "&amp;F$2&amp;", "),(IF(Z1502&lt;&gt;Z1501,IF(ISBLANK(F$2),T1502&amp;", ",T1502&amp;" "&amp;F$2&amp;", "),IF((U1502&lt;&gt;U1501)*($G$2="Y"),"same collector, ","")))))))))&amp;(IF(ISBLANK(U1502),"",(IF(U1502&lt;&gt;U1501,U1502&amp;", ",(IF(B1502&lt;&gt;B1501,U1502&amp;", ",IF(Z1502&lt;&gt;Z1501,U1502&amp;", ",(IF(T1502&lt;&gt;T1501,IF((T1502&lt;&gt;T1501)*($G$2="Y"),"same date, ", ""),IF((T1502=T1501)*(U1502=U1501)*(S1502&lt;&gt;S1501)*($G$2="Y"),"same collector and date, ", ""))))))))))&amp;(IF(ISBLANK(V1502),"",V1502&amp;", "))&amp;IF((AA1502&lt;&gt;AA1503)*($H$2="y"),AD1502&amp;AE1502,IF((AA1502&lt;&gt;AA1503)*($H$2="m"),AD1502&amp;AG1502,IF(($H$2&lt;&gt;"m")*($H$2&lt;&gt;"Y"),(IF(F1502=0,"",F1502&amp;" "&amp;$F$4&amp;" "))&amp;(IF(G1502=0,"",G1502&amp;" "&amp;$G$4&amp;" "))&amp;(IF(H1502=0,"",H1502&amp;" "&amp;H$4&amp;" "))&amp;(IF(I1502=0,"",I1502&amp;" "&amp;$I$4&amp;" "))&amp;(IF(J1502=0,"",J1502&amp;" "&amp;$J$4&amp;" "))&amp;IF((ISBLANK(C1502)),"","("&amp;C1502&amp;")"),"")))&amp;IF((B1502=B1503)*(K1502=K1503)*(L1502=L1503)*(M1502=M1503),IF(($H$2&lt;&gt;"m")*($H$2&lt;&gt;"Y"), ", ", IF((ISNUMBER(FIND(")",AE1502))), ", ", "")),IF((B1502=B1503)*(K1502=K1503)*(L1502=L1503),"; ",". ")))</f>
        <v/>
      </c>
      <c r="AI1502" s="1"/>
    </row>
    <row r="1503" spans="1:35" x14ac:dyDescent="0.25">
      <c r="A1503" s="3" t="str">
        <f t="shared" si="188"/>
        <v/>
      </c>
      <c r="B1503" s="53" t="str">
        <f t="shared" si="192"/>
        <v/>
      </c>
      <c r="C1503" s="57"/>
      <c r="D1503" s="57"/>
      <c r="E1503" s="57"/>
      <c r="F1503" s="57"/>
      <c r="G1503" s="57"/>
      <c r="H1503" s="57"/>
      <c r="I1503" s="57"/>
      <c r="J1503" s="57"/>
      <c r="K1503" s="57"/>
      <c r="L1503" s="57"/>
      <c r="M1503" s="54"/>
      <c r="N1503" s="57"/>
      <c r="O1503" s="58"/>
      <c r="P1503" s="58"/>
      <c r="Q1503" s="58"/>
      <c r="R1503" s="58"/>
      <c r="S1503" s="54"/>
      <c r="T1503" s="57"/>
      <c r="U1503" s="57"/>
      <c r="V1503" s="57"/>
      <c r="W1503" s="57"/>
      <c r="X1503" s="147" t="str">
        <f>IF(ISBLANK(D1503),"",IF('order-admin-units'!$I$1&lt;&gt;"y", "", IF((K1503="")*(ISBLANK(D1503)=FALSE), 'order-admin-units'!$B$1+1, VLOOKUP(K1503, ordercountry, 2))))</f>
        <v/>
      </c>
      <c r="Y1503" s="147" t="str">
        <f>IF(ISBLANK(D1503),"",IF('order-admin-units'!$I$1&lt;&gt;"y", "", IF(L1503="", 'order-admin-units'!$B$2+1, VLOOKUP(K1503&amp;"@"&amp;L1503, orderadmin, 2))))</f>
        <v/>
      </c>
      <c r="Z1503" s="147" t="str">
        <f t="shared" si="189"/>
        <v/>
      </c>
      <c r="AA1503" s="147" t="str">
        <f t="shared" si="190"/>
        <v/>
      </c>
      <c r="AB1503" s="147" t="str">
        <f t="shared" si="191"/>
        <v/>
      </c>
      <c r="AC1503" s="147" t="str">
        <f t="shared" si="185"/>
        <v/>
      </c>
      <c r="AD1503" s="11" t="str">
        <f t="shared" si="186"/>
        <v/>
      </c>
      <c r="AE1503" s="11" t="str">
        <f t="array" ref="AE1503">IF(ISBLANK(D1503),"",IF(OR($H$2="y",$H$2="m"),IF(AA1503=AA1502,IF(OR(AB1503=$AB$4:$AB1502)=FALSE,AE1502&amp;C1503,AE1502),"("&amp;C1503)&amp;IF(AA1503=AA1504,IF(OR(AB1504=$AB$4:$AB1503)=FALSE,", ",""),") "),""))</f>
        <v/>
      </c>
      <c r="AF1503" s="11" t="str">
        <f t="shared" si="187"/>
        <v/>
      </c>
      <c r="AG1503" s="11" t="str">
        <f t="array" ref="AG1503">IF(ISBLANK(D1503),"",IF(OR($H$2="y",$H$2="m"),IF(AA1503=AA1502,IF(OR(AC1503=$AC$4:$AC1502)=FALSE,AG1502&amp;AF1503,AG1502),"("&amp;AF1503)&amp;IF(AA1503=AA1504,IF(OR(AC1504=$AC$4:$AC1503)=FALSE,", ",""),") "),""))</f>
        <v/>
      </c>
      <c r="AH1503" s="10" t="str">
        <f>IF((ISBLANK(D1503)),"",IF(D1503=D1502,AH1502,"")&amp;IF(B1502&lt;&gt;B1503,((IF(ISBLANK(E1503),$D$3&amp;"Non-type material: "&amp;$D$3,$D$3&amp;INDEX('type-categories'!$A$2:$B$100,MATCH(E1503,'type-categories'!$A$2:$A$100,0),2)&amp;$D$3))),"")&amp;(IF(K1503&lt;&gt;K1502,$C$2&amp;K1503&amp;$K$3&amp;$C$2&amp;" ",(IF(B1503&lt;&gt;B1502,$C$2&amp;K1503&amp;$K$3&amp;$C$2&amp;" ",""))))&amp;(IF(L1503="","",((IF(L1503&lt;&gt;L1502,$D$2&amp;L1503&amp;$L$3&amp;$D$2&amp;" ",IF(B1503&lt;&gt;B1502,$D$2&amp;L1503&amp;$L$3&amp;$D$2&amp;" ",""))))))&amp;(IF(M1503="","",((IF(M1503&lt;&gt;M1502,$E$2&amp;M1503&amp;$E$2&amp;","&amp;" ",IF(B1503&lt;&gt;B1502,$E$2&amp;M1503&amp;$E$2&amp;",",""))))))&amp;(IF(N1503="","",IF(N1503&lt;&gt;N1502,N1503&amp;", ",IF(B1503&lt;&gt;B1502,N1503&amp;", ",""))))&amp;(IF(ISBLANK(O1503),"",(IF(O1503&lt;&gt;O1502,O1503&amp;", ",IF(B1503&lt;&gt;B1502,O1503&amp;", ","")))))&amp;(IF(ISBLANK(P1503),"",(IF(P1503&lt;&gt;P1502,P1503&amp;", ",IF(B1503&lt;&gt;B1502,P1503&amp;", ",IF(Z1503&lt;&gt;Z1502,P1503&amp;", ",""))))))&amp;(IF(ISBLANK(Q1503),"",(IF(Q1503&lt;&gt;Q1502,Q1503&amp;", ",IF(B1503&lt;&gt;B1502,Q1503&amp;", ",IF(Z1503&lt;&gt;Z1502,Q1503&amp;", ",""))))))&amp;(IF(ISBLANK(R1503),"",(IF(R1503&lt;&gt;R1502,R1503&amp;"m, ",IF(B1503&lt;&gt;B1502,R1503&amp;"m, ",IF(Z1503&lt;&gt;Z1502,R1503&amp;"m, ",""))))))&amp;IF(ISBLANK(S1503),"",(IF(B1503&lt;&gt;B1502,S1503&amp;", ",IF(S1503&lt;&gt;S1502,IF((Z1503=Z1502),"same locality "&amp;S1503&amp;", ",S1503&amp;", "),""))))&amp;(IF(ISBLANK(T1503),"",(IF(T1503&lt;&gt;T1502,IF(ISBLANK(F$2),T1503&amp;", ",T1503&amp;" "&amp;F$2&amp;", "),(IF(B1503&lt;&gt;B1502,IF(ISBLANK(F$2),T1503&amp;", ",T1503&amp;" "&amp;F$2&amp;", "),(IF(Z1503&lt;&gt;Z1502,IF(ISBLANK(F$2),T1503&amp;", ",T1503&amp;" "&amp;F$2&amp;", "),IF((U1503&lt;&gt;U1502)*($G$2="Y"),"same collector, ","")))))))))&amp;(IF(ISBLANK(U1503),"",(IF(U1503&lt;&gt;U1502,U1503&amp;", ",(IF(B1503&lt;&gt;B1502,U1503&amp;", ",IF(Z1503&lt;&gt;Z1502,U1503&amp;", ",(IF(T1503&lt;&gt;T1502,IF((T1503&lt;&gt;T1502)*($G$2="Y"),"same date, ", ""),IF((T1503=T1502)*(U1503=U1502)*(S1503&lt;&gt;S1502)*($G$2="Y"),"same collector and date, ", ""))))))))))&amp;(IF(ISBLANK(V1503),"",V1503&amp;", "))&amp;IF((AA1503&lt;&gt;AA1504)*($H$2="y"),AD1503&amp;AE1503,IF((AA1503&lt;&gt;AA1504)*($H$2="m"),AD1503&amp;AG1503,IF(($H$2&lt;&gt;"m")*($H$2&lt;&gt;"Y"),(IF(F1503=0,"",F1503&amp;" "&amp;$F$4&amp;" "))&amp;(IF(G1503=0,"",G1503&amp;" "&amp;$G$4&amp;" "))&amp;(IF(H1503=0,"",H1503&amp;" "&amp;H$4&amp;" "))&amp;(IF(I1503=0,"",I1503&amp;" "&amp;$I$4&amp;" "))&amp;(IF(J1503=0,"",J1503&amp;" "&amp;$J$4&amp;" "))&amp;IF((ISBLANK(C1503)),"","("&amp;C1503&amp;")"),"")))&amp;IF((B1503=B1504)*(K1503=K1504)*(L1503=L1504)*(M1503=M1504),IF(($H$2&lt;&gt;"m")*($H$2&lt;&gt;"Y"), ", ", IF((ISNUMBER(FIND(")",AE1503))), ", ", "")),IF((B1503=B1504)*(K1503=K1504)*(L1503=L1504),"; ",". ")))</f>
        <v/>
      </c>
      <c r="AI1503" s="1"/>
    </row>
    <row r="1504" spans="1:35" x14ac:dyDescent="0.25">
      <c r="A1504" s="3" t="str">
        <f t="shared" si="188"/>
        <v/>
      </c>
      <c r="B1504" s="53" t="str">
        <f t="shared" si="192"/>
        <v/>
      </c>
      <c r="C1504" s="57"/>
      <c r="D1504" s="57"/>
      <c r="E1504" s="57"/>
      <c r="F1504" s="57"/>
      <c r="G1504" s="57"/>
      <c r="H1504" s="57"/>
      <c r="I1504" s="57"/>
      <c r="J1504" s="57"/>
      <c r="K1504" s="57"/>
      <c r="L1504" s="57"/>
      <c r="M1504" s="54"/>
      <c r="N1504" s="57"/>
      <c r="O1504" s="58"/>
      <c r="P1504" s="58"/>
      <c r="Q1504" s="58"/>
      <c r="R1504" s="58"/>
      <c r="S1504" s="54"/>
      <c r="T1504" s="57"/>
      <c r="U1504" s="57"/>
      <c r="V1504" s="57"/>
      <c r="W1504" s="57"/>
      <c r="X1504" s="147" t="str">
        <f>IF(ISBLANK(D1504),"",IF('order-admin-units'!$I$1&lt;&gt;"y", "", IF((K1504="")*(ISBLANK(D1504)=FALSE), 'order-admin-units'!$B$1+1, VLOOKUP(K1504, ordercountry, 2))))</f>
        <v/>
      </c>
      <c r="Y1504" s="147" t="str">
        <f>IF(ISBLANK(D1504),"",IF('order-admin-units'!$I$1&lt;&gt;"y", "", IF(L1504="", 'order-admin-units'!$B$2+1, VLOOKUP(K1504&amp;"@"&amp;L1504, orderadmin, 2))))</f>
        <v/>
      </c>
      <c r="Z1504" s="147" t="str">
        <f t="shared" si="189"/>
        <v/>
      </c>
      <c r="AA1504" s="147" t="str">
        <f t="shared" si="190"/>
        <v/>
      </c>
      <c r="AB1504" s="147" t="str">
        <f t="shared" si="191"/>
        <v/>
      </c>
      <c r="AC1504" s="147" t="str">
        <f t="shared" si="185"/>
        <v/>
      </c>
      <c r="AD1504" s="11" t="str">
        <f t="shared" si="186"/>
        <v/>
      </c>
      <c r="AE1504" s="11" t="str">
        <f t="array" ref="AE1504">IF(ISBLANK(D1504),"",IF(OR($H$2="y",$H$2="m"),IF(AA1504=AA1503,IF(OR(AB1504=$AB$4:$AB1503)=FALSE,AE1503&amp;C1504,AE1503),"("&amp;C1504)&amp;IF(AA1504=AA1505,IF(OR(AB1505=$AB$4:$AB1504)=FALSE,", ",""),") "),""))</f>
        <v/>
      </c>
      <c r="AF1504" s="11" t="str">
        <f t="shared" si="187"/>
        <v/>
      </c>
      <c r="AG1504" s="11" t="str">
        <f t="array" ref="AG1504">IF(ISBLANK(D1504),"",IF(OR($H$2="y",$H$2="m"),IF(AA1504=AA1503,IF(OR(AC1504=$AC$4:$AC1503)=FALSE,AG1503&amp;AF1504,AG1503),"("&amp;AF1504)&amp;IF(AA1504=AA1505,IF(OR(AC1505=$AC$4:$AC1504)=FALSE,", ",""),") "),""))</f>
        <v/>
      </c>
      <c r="AH1504" s="10" t="str">
        <f>IF((ISBLANK(D1504)),"",IF(D1504=D1503,AH1503,"")&amp;IF(B1503&lt;&gt;B1504,((IF(ISBLANK(E1504),$D$3&amp;"Non-type material: "&amp;$D$3,$D$3&amp;INDEX('type-categories'!$A$2:$B$100,MATCH(E1504,'type-categories'!$A$2:$A$100,0),2)&amp;$D$3))),"")&amp;(IF(K1504&lt;&gt;K1503,$C$2&amp;K1504&amp;$K$3&amp;$C$2&amp;" ",(IF(B1504&lt;&gt;B1503,$C$2&amp;K1504&amp;$K$3&amp;$C$2&amp;" ",""))))&amp;(IF(L1504="","",((IF(L1504&lt;&gt;L1503,$D$2&amp;L1504&amp;$L$3&amp;$D$2&amp;" ",IF(B1504&lt;&gt;B1503,$D$2&amp;L1504&amp;$L$3&amp;$D$2&amp;" ",""))))))&amp;(IF(M1504="","",((IF(M1504&lt;&gt;M1503,$E$2&amp;M1504&amp;$E$2&amp;","&amp;" ",IF(B1504&lt;&gt;B1503,$E$2&amp;M1504&amp;$E$2&amp;",",""))))))&amp;(IF(N1504="","",IF(N1504&lt;&gt;N1503,N1504&amp;", ",IF(B1504&lt;&gt;B1503,N1504&amp;", ",""))))&amp;(IF(ISBLANK(O1504),"",(IF(O1504&lt;&gt;O1503,O1504&amp;", ",IF(B1504&lt;&gt;B1503,O1504&amp;", ","")))))&amp;(IF(ISBLANK(P1504),"",(IF(P1504&lt;&gt;P1503,P1504&amp;", ",IF(B1504&lt;&gt;B1503,P1504&amp;", ",IF(Z1504&lt;&gt;Z1503,P1504&amp;", ",""))))))&amp;(IF(ISBLANK(Q1504),"",(IF(Q1504&lt;&gt;Q1503,Q1504&amp;", ",IF(B1504&lt;&gt;B1503,Q1504&amp;", ",IF(Z1504&lt;&gt;Z1503,Q1504&amp;", ",""))))))&amp;(IF(ISBLANK(R1504),"",(IF(R1504&lt;&gt;R1503,R1504&amp;"m, ",IF(B1504&lt;&gt;B1503,R1504&amp;"m, ",IF(Z1504&lt;&gt;Z1503,R1504&amp;"m, ",""))))))&amp;IF(ISBLANK(S1504),"",(IF(B1504&lt;&gt;B1503,S1504&amp;", ",IF(S1504&lt;&gt;S1503,IF((Z1504=Z1503),"same locality "&amp;S1504&amp;", ",S1504&amp;", "),""))))&amp;(IF(ISBLANK(T1504),"",(IF(T1504&lt;&gt;T1503,IF(ISBLANK(F$2),T1504&amp;", ",T1504&amp;" "&amp;F$2&amp;", "),(IF(B1504&lt;&gt;B1503,IF(ISBLANK(F$2),T1504&amp;", ",T1504&amp;" "&amp;F$2&amp;", "),(IF(Z1504&lt;&gt;Z1503,IF(ISBLANK(F$2),T1504&amp;", ",T1504&amp;" "&amp;F$2&amp;", "),IF((U1504&lt;&gt;U1503)*($G$2="Y"),"same collector, ","")))))))))&amp;(IF(ISBLANK(U1504),"",(IF(U1504&lt;&gt;U1503,U1504&amp;", ",(IF(B1504&lt;&gt;B1503,U1504&amp;", ",IF(Z1504&lt;&gt;Z1503,U1504&amp;", ",(IF(T1504&lt;&gt;T1503,IF((T1504&lt;&gt;T1503)*($G$2="Y"),"same date, ", ""),IF((T1504=T1503)*(U1504=U1503)*(S1504&lt;&gt;S1503)*($G$2="Y"),"same collector and date, ", ""))))))))))&amp;(IF(ISBLANK(V1504),"",V1504&amp;", "))&amp;IF((AA1504&lt;&gt;AA1505)*($H$2="y"),AD1504&amp;AE1504,IF((AA1504&lt;&gt;AA1505)*($H$2="m"),AD1504&amp;AG1504,IF(($H$2&lt;&gt;"m")*($H$2&lt;&gt;"Y"),(IF(F1504=0,"",F1504&amp;" "&amp;$F$4&amp;" "))&amp;(IF(G1504=0,"",G1504&amp;" "&amp;$G$4&amp;" "))&amp;(IF(H1504=0,"",H1504&amp;" "&amp;H$4&amp;" "))&amp;(IF(I1504=0,"",I1504&amp;" "&amp;$I$4&amp;" "))&amp;(IF(J1504=0,"",J1504&amp;" "&amp;$J$4&amp;" "))&amp;IF((ISBLANK(C1504)),"","("&amp;C1504&amp;")"),"")))&amp;IF((B1504=B1505)*(K1504=K1505)*(L1504=L1505)*(M1504=M1505),IF(($H$2&lt;&gt;"m")*($H$2&lt;&gt;"Y"), ", ", IF((ISNUMBER(FIND(")",AE1504))), ", ", "")),IF((B1504=B1505)*(K1504=K1505)*(L1504=L1505),"; ",". ")))</f>
        <v/>
      </c>
      <c r="AI1504" s="1"/>
    </row>
    <row r="1505" spans="1:35" x14ac:dyDescent="0.25">
      <c r="A1505" s="3" t="str">
        <f t="shared" si="188"/>
        <v/>
      </c>
      <c r="B1505" s="53" t="str">
        <f t="shared" si="192"/>
        <v/>
      </c>
      <c r="C1505" s="57"/>
      <c r="D1505" s="57"/>
      <c r="E1505" s="57"/>
      <c r="F1505" s="57"/>
      <c r="G1505" s="57"/>
      <c r="H1505" s="57"/>
      <c r="I1505" s="57"/>
      <c r="J1505" s="57"/>
      <c r="K1505" s="57"/>
      <c r="L1505" s="57"/>
      <c r="M1505" s="54"/>
      <c r="N1505" s="57"/>
      <c r="O1505" s="58"/>
      <c r="P1505" s="58"/>
      <c r="Q1505" s="58"/>
      <c r="R1505" s="58"/>
      <c r="S1505" s="54"/>
      <c r="T1505" s="57"/>
      <c r="U1505" s="57"/>
      <c r="V1505" s="57"/>
      <c r="W1505" s="57"/>
      <c r="X1505" s="147" t="str">
        <f>IF(ISBLANK(D1505),"",IF('order-admin-units'!$I$1&lt;&gt;"y", "", IF((K1505="")*(ISBLANK(D1505)=FALSE), 'order-admin-units'!$B$1+1, VLOOKUP(K1505, ordercountry, 2))))</f>
        <v/>
      </c>
      <c r="Y1505" s="147" t="str">
        <f>IF(ISBLANK(D1505),"",IF('order-admin-units'!$I$1&lt;&gt;"y", "", IF(L1505="", 'order-admin-units'!$B$2+1, VLOOKUP(K1505&amp;"@"&amp;L1505, orderadmin, 2))))</f>
        <v/>
      </c>
      <c r="Z1505" s="147" t="str">
        <f t="shared" si="189"/>
        <v/>
      </c>
      <c r="AA1505" s="147" t="str">
        <f t="shared" si="190"/>
        <v/>
      </c>
      <c r="AB1505" s="147" t="str">
        <f t="shared" si="191"/>
        <v/>
      </c>
      <c r="AC1505" s="147" t="str">
        <f t="shared" si="185"/>
        <v/>
      </c>
      <c r="AD1505" s="11" t="str">
        <f t="shared" si="186"/>
        <v/>
      </c>
      <c r="AE1505" s="11" t="str">
        <f t="array" ref="AE1505">IF(ISBLANK(D1505),"",IF(OR($H$2="y",$H$2="m"),IF(AA1505=AA1504,IF(OR(AB1505=$AB$4:$AB1504)=FALSE,AE1504&amp;C1505,AE1504),"("&amp;C1505)&amp;IF(AA1505=AA1506,IF(OR(AB1506=$AB$4:$AB1505)=FALSE,", ",""),") "),""))</f>
        <v/>
      </c>
      <c r="AF1505" s="11" t="str">
        <f t="shared" si="187"/>
        <v/>
      </c>
      <c r="AG1505" s="11" t="str">
        <f t="array" ref="AG1505">IF(ISBLANK(D1505),"",IF(OR($H$2="y",$H$2="m"),IF(AA1505=AA1504,IF(OR(AC1505=$AC$4:$AC1504)=FALSE,AG1504&amp;AF1505,AG1504),"("&amp;AF1505)&amp;IF(AA1505=AA1506,IF(OR(AC1506=$AC$4:$AC1505)=FALSE,", ",""),") "),""))</f>
        <v/>
      </c>
      <c r="AH1505" s="10" t="str">
        <f>IF((ISBLANK(D1505)),"",IF(D1505=D1504,AH1504,"")&amp;IF(B1504&lt;&gt;B1505,((IF(ISBLANK(E1505),$D$3&amp;"Non-type material: "&amp;$D$3,$D$3&amp;INDEX('type-categories'!$A$2:$B$100,MATCH(E1505,'type-categories'!$A$2:$A$100,0),2)&amp;$D$3))),"")&amp;(IF(K1505&lt;&gt;K1504,$C$2&amp;K1505&amp;$K$3&amp;$C$2&amp;" ",(IF(B1505&lt;&gt;B1504,$C$2&amp;K1505&amp;$K$3&amp;$C$2&amp;" ",""))))&amp;(IF(L1505="","",((IF(L1505&lt;&gt;L1504,$D$2&amp;L1505&amp;$L$3&amp;$D$2&amp;" ",IF(B1505&lt;&gt;B1504,$D$2&amp;L1505&amp;$L$3&amp;$D$2&amp;" ",""))))))&amp;(IF(M1505="","",((IF(M1505&lt;&gt;M1504,$E$2&amp;M1505&amp;$E$2&amp;","&amp;" ",IF(B1505&lt;&gt;B1504,$E$2&amp;M1505&amp;$E$2&amp;",",""))))))&amp;(IF(N1505="","",IF(N1505&lt;&gt;N1504,N1505&amp;", ",IF(B1505&lt;&gt;B1504,N1505&amp;", ",""))))&amp;(IF(ISBLANK(O1505),"",(IF(O1505&lt;&gt;O1504,O1505&amp;", ",IF(B1505&lt;&gt;B1504,O1505&amp;", ","")))))&amp;(IF(ISBLANK(P1505),"",(IF(P1505&lt;&gt;P1504,P1505&amp;", ",IF(B1505&lt;&gt;B1504,P1505&amp;", ",IF(Z1505&lt;&gt;Z1504,P1505&amp;", ",""))))))&amp;(IF(ISBLANK(Q1505),"",(IF(Q1505&lt;&gt;Q1504,Q1505&amp;", ",IF(B1505&lt;&gt;B1504,Q1505&amp;", ",IF(Z1505&lt;&gt;Z1504,Q1505&amp;", ",""))))))&amp;(IF(ISBLANK(R1505),"",(IF(R1505&lt;&gt;R1504,R1505&amp;"m, ",IF(B1505&lt;&gt;B1504,R1505&amp;"m, ",IF(Z1505&lt;&gt;Z1504,R1505&amp;"m, ",""))))))&amp;IF(ISBLANK(S1505),"",(IF(B1505&lt;&gt;B1504,S1505&amp;", ",IF(S1505&lt;&gt;S1504,IF((Z1505=Z1504),"same locality "&amp;S1505&amp;", ",S1505&amp;", "),""))))&amp;(IF(ISBLANK(T1505),"",(IF(T1505&lt;&gt;T1504,IF(ISBLANK(F$2),T1505&amp;", ",T1505&amp;" "&amp;F$2&amp;", "),(IF(B1505&lt;&gt;B1504,IF(ISBLANK(F$2),T1505&amp;", ",T1505&amp;" "&amp;F$2&amp;", "),(IF(Z1505&lt;&gt;Z1504,IF(ISBLANK(F$2),T1505&amp;", ",T1505&amp;" "&amp;F$2&amp;", "),IF((U1505&lt;&gt;U1504)*($G$2="Y"),"same collector, ","")))))))))&amp;(IF(ISBLANK(U1505),"",(IF(U1505&lt;&gt;U1504,U1505&amp;", ",(IF(B1505&lt;&gt;B1504,U1505&amp;", ",IF(Z1505&lt;&gt;Z1504,U1505&amp;", ",(IF(T1505&lt;&gt;T1504,IF((T1505&lt;&gt;T1504)*($G$2="Y"),"same date, ", ""),IF((T1505=T1504)*(U1505=U1504)*(S1505&lt;&gt;S1504)*($G$2="Y"),"same collector and date, ", ""))))))))))&amp;(IF(ISBLANK(V1505),"",V1505&amp;", "))&amp;IF((AA1505&lt;&gt;AA1506)*($H$2="y"),AD1505&amp;AE1505,IF((AA1505&lt;&gt;AA1506)*($H$2="m"),AD1505&amp;AG1505,IF(($H$2&lt;&gt;"m")*($H$2&lt;&gt;"Y"),(IF(F1505=0,"",F1505&amp;" "&amp;$F$4&amp;" "))&amp;(IF(G1505=0,"",G1505&amp;" "&amp;$G$4&amp;" "))&amp;(IF(H1505=0,"",H1505&amp;" "&amp;H$4&amp;" "))&amp;(IF(I1505=0,"",I1505&amp;" "&amp;$I$4&amp;" "))&amp;(IF(J1505=0,"",J1505&amp;" "&amp;$J$4&amp;" "))&amp;IF((ISBLANK(C1505)),"","("&amp;C1505&amp;")"),"")))&amp;IF((B1505=B1506)*(K1505=K1506)*(L1505=L1506)*(M1505=M1506),IF(($H$2&lt;&gt;"m")*($H$2&lt;&gt;"Y"), ", ", IF((ISNUMBER(FIND(")",AE1505))), ", ", "")),IF((B1505=B1506)*(K1505=K1506)*(L1505=L1506),"; ",". ")))</f>
        <v/>
      </c>
      <c r="AI1505" s="1"/>
    </row>
    <row r="1506" spans="1:35" x14ac:dyDescent="0.25">
      <c r="A1506" s="3" t="str">
        <f t="shared" si="188"/>
        <v/>
      </c>
      <c r="B1506" s="53" t="str">
        <f t="shared" si="192"/>
        <v/>
      </c>
      <c r="C1506" s="57"/>
      <c r="D1506" s="57"/>
      <c r="E1506" s="57"/>
      <c r="F1506" s="57"/>
      <c r="G1506" s="57"/>
      <c r="H1506" s="57"/>
      <c r="I1506" s="57"/>
      <c r="J1506" s="57"/>
      <c r="K1506" s="57"/>
      <c r="L1506" s="57"/>
      <c r="M1506" s="54"/>
      <c r="N1506" s="57"/>
      <c r="O1506" s="58"/>
      <c r="P1506" s="58"/>
      <c r="Q1506" s="58"/>
      <c r="R1506" s="58"/>
      <c r="S1506" s="54"/>
      <c r="T1506" s="57"/>
      <c r="U1506" s="57"/>
      <c r="V1506" s="57"/>
      <c r="W1506" s="57"/>
      <c r="X1506" s="147" t="str">
        <f>IF(ISBLANK(D1506),"",IF('order-admin-units'!$I$1&lt;&gt;"y", "", IF((K1506="")*(ISBLANK(D1506)=FALSE), 'order-admin-units'!$B$1+1, VLOOKUP(K1506, ordercountry, 2))))</f>
        <v/>
      </c>
      <c r="Y1506" s="147" t="str">
        <f>IF(ISBLANK(D1506),"",IF('order-admin-units'!$I$1&lt;&gt;"y", "", IF(L1506="", 'order-admin-units'!$B$2+1, VLOOKUP(K1506&amp;"@"&amp;L1506, orderadmin, 2))))</f>
        <v/>
      </c>
      <c r="Z1506" s="147" t="str">
        <f t="shared" si="189"/>
        <v/>
      </c>
      <c r="AA1506" s="147" t="str">
        <f t="shared" si="190"/>
        <v/>
      </c>
      <c r="AB1506" s="147" t="str">
        <f t="shared" si="191"/>
        <v/>
      </c>
      <c r="AC1506" s="147" t="str">
        <f t="shared" si="185"/>
        <v/>
      </c>
      <c r="AD1506" s="11" t="str">
        <f t="shared" si="186"/>
        <v/>
      </c>
      <c r="AE1506" s="11" t="str">
        <f t="array" ref="AE1506">IF(ISBLANK(D1506),"",IF(OR($H$2="y",$H$2="m"),IF(AA1506=AA1505,IF(OR(AB1506=$AB$4:$AB1505)=FALSE,AE1505&amp;C1506,AE1505),"("&amp;C1506)&amp;IF(AA1506=AA1507,IF(OR(AB1507=$AB$4:$AB1506)=FALSE,", ",""),") "),""))</f>
        <v/>
      </c>
      <c r="AF1506" s="11" t="str">
        <f t="shared" si="187"/>
        <v/>
      </c>
      <c r="AG1506" s="11" t="str">
        <f t="array" ref="AG1506">IF(ISBLANK(D1506),"",IF(OR($H$2="y",$H$2="m"),IF(AA1506=AA1505,IF(OR(AC1506=$AC$4:$AC1505)=FALSE,AG1505&amp;AF1506,AG1505),"("&amp;AF1506)&amp;IF(AA1506=AA1507,IF(OR(AC1507=$AC$4:$AC1506)=FALSE,", ",""),") "),""))</f>
        <v/>
      </c>
      <c r="AH1506" s="10" t="str">
        <f>IF((ISBLANK(D1506)),"",IF(D1506=D1505,AH1505,"")&amp;IF(B1505&lt;&gt;B1506,((IF(ISBLANK(E1506),$D$3&amp;"Non-type material: "&amp;$D$3,$D$3&amp;INDEX('type-categories'!$A$2:$B$100,MATCH(E1506,'type-categories'!$A$2:$A$100,0),2)&amp;$D$3))),"")&amp;(IF(K1506&lt;&gt;K1505,$C$2&amp;K1506&amp;$K$3&amp;$C$2&amp;" ",(IF(B1506&lt;&gt;B1505,$C$2&amp;K1506&amp;$K$3&amp;$C$2&amp;" ",""))))&amp;(IF(L1506="","",((IF(L1506&lt;&gt;L1505,$D$2&amp;L1506&amp;$L$3&amp;$D$2&amp;" ",IF(B1506&lt;&gt;B1505,$D$2&amp;L1506&amp;$L$3&amp;$D$2&amp;" ",""))))))&amp;(IF(M1506="","",((IF(M1506&lt;&gt;M1505,$E$2&amp;M1506&amp;$E$2&amp;","&amp;" ",IF(B1506&lt;&gt;B1505,$E$2&amp;M1506&amp;$E$2&amp;",",""))))))&amp;(IF(N1506="","",IF(N1506&lt;&gt;N1505,N1506&amp;", ",IF(B1506&lt;&gt;B1505,N1506&amp;", ",""))))&amp;(IF(ISBLANK(O1506),"",(IF(O1506&lt;&gt;O1505,O1506&amp;", ",IF(B1506&lt;&gt;B1505,O1506&amp;", ","")))))&amp;(IF(ISBLANK(P1506),"",(IF(P1506&lt;&gt;P1505,P1506&amp;", ",IF(B1506&lt;&gt;B1505,P1506&amp;", ",IF(Z1506&lt;&gt;Z1505,P1506&amp;", ",""))))))&amp;(IF(ISBLANK(Q1506),"",(IF(Q1506&lt;&gt;Q1505,Q1506&amp;", ",IF(B1506&lt;&gt;B1505,Q1506&amp;", ",IF(Z1506&lt;&gt;Z1505,Q1506&amp;", ",""))))))&amp;(IF(ISBLANK(R1506),"",(IF(R1506&lt;&gt;R1505,R1506&amp;"m, ",IF(B1506&lt;&gt;B1505,R1506&amp;"m, ",IF(Z1506&lt;&gt;Z1505,R1506&amp;"m, ",""))))))&amp;IF(ISBLANK(S1506),"",(IF(B1506&lt;&gt;B1505,S1506&amp;", ",IF(S1506&lt;&gt;S1505,IF((Z1506=Z1505),"same locality "&amp;S1506&amp;", ",S1506&amp;", "),""))))&amp;(IF(ISBLANK(T1506),"",(IF(T1506&lt;&gt;T1505,IF(ISBLANK(F$2),T1506&amp;", ",T1506&amp;" "&amp;F$2&amp;", "),(IF(B1506&lt;&gt;B1505,IF(ISBLANK(F$2),T1506&amp;", ",T1506&amp;" "&amp;F$2&amp;", "),(IF(Z1506&lt;&gt;Z1505,IF(ISBLANK(F$2),T1506&amp;", ",T1506&amp;" "&amp;F$2&amp;", "),IF((U1506&lt;&gt;U1505)*($G$2="Y"),"same collector, ","")))))))))&amp;(IF(ISBLANK(U1506),"",(IF(U1506&lt;&gt;U1505,U1506&amp;", ",(IF(B1506&lt;&gt;B1505,U1506&amp;", ",IF(Z1506&lt;&gt;Z1505,U1506&amp;", ",(IF(T1506&lt;&gt;T1505,IF((T1506&lt;&gt;T1505)*($G$2="Y"),"same date, ", ""),IF((T1506=T1505)*(U1506=U1505)*(S1506&lt;&gt;S1505)*($G$2="Y"),"same collector and date, ", ""))))))))))&amp;(IF(ISBLANK(V1506),"",V1506&amp;", "))&amp;IF((AA1506&lt;&gt;AA1507)*($H$2="y"),AD1506&amp;AE1506,IF((AA1506&lt;&gt;AA1507)*($H$2="m"),AD1506&amp;AG1506,IF(($H$2&lt;&gt;"m")*($H$2&lt;&gt;"Y"),(IF(F1506=0,"",F1506&amp;" "&amp;$F$4&amp;" "))&amp;(IF(G1506=0,"",G1506&amp;" "&amp;$G$4&amp;" "))&amp;(IF(H1506=0,"",H1506&amp;" "&amp;H$4&amp;" "))&amp;(IF(I1506=0,"",I1506&amp;" "&amp;$I$4&amp;" "))&amp;(IF(J1506=0,"",J1506&amp;" "&amp;$J$4&amp;" "))&amp;IF((ISBLANK(C1506)),"","("&amp;C1506&amp;")"),"")))&amp;IF((B1506=B1507)*(K1506=K1507)*(L1506=L1507)*(M1506=M1507),IF(($H$2&lt;&gt;"m")*($H$2&lt;&gt;"Y"), ", ", IF((ISNUMBER(FIND(")",AE1506))), ", ", "")),IF((B1506=B1507)*(K1506=K1507)*(L1506=L1507),"; ",". ")))</f>
        <v/>
      </c>
      <c r="AI1506" s="1"/>
    </row>
    <row r="1507" spans="1:35" x14ac:dyDescent="0.25">
      <c r="A1507" s="3" t="str">
        <f t="shared" si="188"/>
        <v/>
      </c>
      <c r="B1507" s="53" t="str">
        <f t="shared" si="192"/>
        <v/>
      </c>
      <c r="C1507" s="56"/>
      <c r="D1507" s="57"/>
      <c r="E1507" s="57"/>
      <c r="F1507" s="57"/>
      <c r="G1507" s="57"/>
      <c r="H1507" s="57"/>
      <c r="I1507" s="57"/>
      <c r="J1507" s="57"/>
      <c r="K1507" s="57"/>
      <c r="L1507" s="57"/>
      <c r="M1507" s="54"/>
      <c r="N1507" s="57"/>
      <c r="O1507" s="57"/>
      <c r="P1507" s="57"/>
      <c r="Q1507" s="57"/>
      <c r="R1507" s="57"/>
      <c r="S1507" s="54"/>
      <c r="T1507" s="57"/>
      <c r="U1507" s="57"/>
      <c r="V1507" s="57"/>
      <c r="W1507" s="57"/>
      <c r="X1507" s="147" t="str">
        <f>IF(ISBLANK(D1507),"",IF('order-admin-units'!$I$1&lt;&gt;"y", "", IF((K1507="")*(ISBLANK(D1507)=FALSE), 'order-admin-units'!$B$1+1, VLOOKUP(K1507, ordercountry, 2))))</f>
        <v/>
      </c>
      <c r="Y1507" s="147" t="str">
        <f>IF(ISBLANK(D1507),"",IF('order-admin-units'!$I$1&lt;&gt;"y", "", IF(L1507="", 'order-admin-units'!$B$2+1, VLOOKUP(K1507&amp;"@"&amp;L1507, orderadmin, 2))))</f>
        <v/>
      </c>
      <c r="Z1507" s="147" t="str">
        <f t="shared" si="189"/>
        <v/>
      </c>
      <c r="AA1507" s="147" t="str">
        <f t="shared" si="190"/>
        <v/>
      </c>
      <c r="AB1507" s="147" t="str">
        <f t="shared" si="191"/>
        <v/>
      </c>
      <c r="AC1507" s="147" t="str">
        <f t="shared" si="185"/>
        <v/>
      </c>
      <c r="AD1507" s="11" t="str">
        <f t="shared" si="186"/>
        <v/>
      </c>
      <c r="AE1507" s="11" t="str">
        <f t="array" ref="AE1507">IF(ISBLANK(D1507),"",IF(OR($H$2="y",$H$2="m"),IF(AA1507=AA1506,IF(OR(AB1507=$AB$4:$AB1506)=FALSE,AE1506&amp;C1507,AE1506),"("&amp;C1507)&amp;IF(AA1507=AA1508,IF(OR(AB1508=$AB$4:$AB1507)=FALSE,", ",""),") "),""))</f>
        <v/>
      </c>
      <c r="AF1507" s="11" t="str">
        <f t="shared" si="187"/>
        <v/>
      </c>
      <c r="AG1507" s="11" t="str">
        <f t="array" ref="AG1507">IF(ISBLANK(D1507),"",IF(OR($H$2="y",$H$2="m"),IF(AA1507=AA1506,IF(OR(AC1507=$AC$4:$AC1506)=FALSE,AG1506&amp;AF1507,AG1506),"("&amp;AF1507)&amp;IF(AA1507=AA1508,IF(OR(AC1508=$AC$4:$AC1507)=FALSE,", ",""),") "),""))</f>
        <v/>
      </c>
      <c r="AH1507" s="10" t="str">
        <f>IF((ISBLANK(D1507)),"",IF(D1507=D1506,AH1506,"")&amp;IF(B1506&lt;&gt;B1507,((IF(ISBLANK(E1507),$D$3&amp;"Non-type material: "&amp;$D$3,$D$3&amp;INDEX('type-categories'!$A$2:$B$100,MATCH(E1507,'type-categories'!$A$2:$A$100,0),2)&amp;$D$3))),"")&amp;(IF(K1507&lt;&gt;K1506,$C$2&amp;K1507&amp;$K$3&amp;$C$2&amp;" ",(IF(B1507&lt;&gt;B1506,$C$2&amp;K1507&amp;$K$3&amp;$C$2&amp;" ",""))))&amp;(IF(L1507="","",((IF(L1507&lt;&gt;L1506,$D$2&amp;L1507&amp;$L$3&amp;$D$2&amp;" ",IF(B1507&lt;&gt;B1506,$D$2&amp;L1507&amp;$L$3&amp;$D$2&amp;" ",""))))))&amp;(IF(M1507="","",((IF(M1507&lt;&gt;M1506,$E$2&amp;M1507&amp;$E$2&amp;","&amp;" ",IF(B1507&lt;&gt;B1506,$E$2&amp;M1507&amp;$E$2&amp;",",""))))))&amp;(IF(N1507="","",IF(N1507&lt;&gt;N1506,N1507&amp;", ",IF(B1507&lt;&gt;B1506,N1507&amp;", ",""))))&amp;(IF(ISBLANK(O1507),"",(IF(O1507&lt;&gt;O1506,O1507&amp;", ",IF(B1507&lt;&gt;B1506,O1507&amp;", ","")))))&amp;(IF(ISBLANK(P1507),"",(IF(P1507&lt;&gt;P1506,P1507&amp;", ",IF(B1507&lt;&gt;B1506,P1507&amp;", ",IF(Z1507&lt;&gt;Z1506,P1507&amp;", ",""))))))&amp;(IF(ISBLANK(Q1507),"",(IF(Q1507&lt;&gt;Q1506,Q1507&amp;", ",IF(B1507&lt;&gt;B1506,Q1507&amp;", ",IF(Z1507&lt;&gt;Z1506,Q1507&amp;", ",""))))))&amp;(IF(ISBLANK(R1507),"",(IF(R1507&lt;&gt;R1506,R1507&amp;"m, ",IF(B1507&lt;&gt;B1506,R1507&amp;"m, ",IF(Z1507&lt;&gt;Z1506,R1507&amp;"m, ",""))))))&amp;IF(ISBLANK(S1507),"",(IF(B1507&lt;&gt;B1506,S1507&amp;", ",IF(S1507&lt;&gt;S1506,IF((Z1507=Z1506),"same locality "&amp;S1507&amp;", ",S1507&amp;", "),""))))&amp;(IF(ISBLANK(T1507),"",(IF(T1507&lt;&gt;T1506,IF(ISBLANK(F$2),T1507&amp;", ",T1507&amp;" "&amp;F$2&amp;", "),(IF(B1507&lt;&gt;B1506,IF(ISBLANK(F$2),T1507&amp;", ",T1507&amp;" "&amp;F$2&amp;", "),(IF(Z1507&lt;&gt;Z1506,IF(ISBLANK(F$2),T1507&amp;", ",T1507&amp;" "&amp;F$2&amp;", "),IF((U1507&lt;&gt;U1506)*($G$2="Y"),"same collector, ","")))))))))&amp;(IF(ISBLANK(U1507),"",(IF(U1507&lt;&gt;U1506,U1507&amp;", ",(IF(B1507&lt;&gt;B1506,U1507&amp;", ",IF(Z1507&lt;&gt;Z1506,U1507&amp;", ",(IF(T1507&lt;&gt;T1506,IF((T1507&lt;&gt;T1506)*($G$2="Y"),"same date, ", ""),IF((T1507=T1506)*(U1507=U1506)*(S1507&lt;&gt;S1506)*($G$2="Y"),"same collector and date, ", ""))))))))))&amp;(IF(ISBLANK(V1507),"",V1507&amp;", "))&amp;IF((AA1507&lt;&gt;AA1508)*($H$2="y"),AD1507&amp;AE1507,IF((AA1507&lt;&gt;AA1508)*($H$2="m"),AD1507&amp;AG1507,IF(($H$2&lt;&gt;"m")*($H$2&lt;&gt;"Y"),(IF(F1507=0,"",F1507&amp;" "&amp;$F$4&amp;" "))&amp;(IF(G1507=0,"",G1507&amp;" "&amp;$G$4&amp;" "))&amp;(IF(H1507=0,"",H1507&amp;" "&amp;H$4&amp;" "))&amp;(IF(I1507=0,"",I1507&amp;" "&amp;$I$4&amp;" "))&amp;(IF(J1507=0,"",J1507&amp;" "&amp;$J$4&amp;" "))&amp;IF((ISBLANK(C1507)),"","("&amp;C1507&amp;")"),"")))&amp;IF((B1507=B1508)*(K1507=K1508)*(L1507=L1508)*(M1507=M1508),IF(($H$2&lt;&gt;"m")*($H$2&lt;&gt;"Y"), ", ", IF((ISNUMBER(FIND(")",AE1507))), ", ", "")),IF((B1507=B1508)*(K1507=K1508)*(L1507=L1508),"; ",". ")))</f>
        <v/>
      </c>
      <c r="AI1507" s="1"/>
    </row>
    <row r="1508" spans="1:35" x14ac:dyDescent="0.25">
      <c r="A1508" s="3" t="str">
        <f t="shared" si="188"/>
        <v/>
      </c>
      <c r="B1508" s="53" t="str">
        <f t="shared" si="192"/>
        <v/>
      </c>
      <c r="C1508" s="57"/>
      <c r="D1508" s="57"/>
      <c r="E1508" s="57"/>
      <c r="F1508" s="57"/>
      <c r="G1508" s="57"/>
      <c r="H1508" s="57"/>
      <c r="I1508" s="57"/>
      <c r="J1508" s="57"/>
      <c r="K1508" s="57"/>
      <c r="L1508" s="57"/>
      <c r="M1508" s="54"/>
      <c r="N1508" s="57"/>
      <c r="O1508" s="58"/>
      <c r="P1508" s="58"/>
      <c r="Q1508" s="58"/>
      <c r="R1508" s="58"/>
      <c r="S1508" s="54"/>
      <c r="T1508" s="57"/>
      <c r="U1508" s="57"/>
      <c r="V1508" s="57"/>
      <c r="W1508" s="57"/>
      <c r="X1508" s="147" t="str">
        <f>IF(ISBLANK(D1508),"",IF('order-admin-units'!$I$1&lt;&gt;"y", "", IF((K1508="")*(ISBLANK(D1508)=FALSE), 'order-admin-units'!$B$1+1, VLOOKUP(K1508, ordercountry, 2))))</f>
        <v/>
      </c>
      <c r="Y1508" s="147" t="str">
        <f>IF(ISBLANK(D1508),"",IF('order-admin-units'!$I$1&lt;&gt;"y", "", IF(L1508="", 'order-admin-units'!$B$2+1, VLOOKUP(K1508&amp;"@"&amp;L1508, orderadmin, 2))))</f>
        <v/>
      </c>
      <c r="Z1508" s="147" t="str">
        <f t="shared" si="189"/>
        <v/>
      </c>
      <c r="AA1508" s="147" t="str">
        <f t="shared" si="190"/>
        <v/>
      </c>
      <c r="AB1508" s="147" t="str">
        <f t="shared" si="191"/>
        <v/>
      </c>
      <c r="AC1508" s="147" t="str">
        <f t="shared" si="185"/>
        <v/>
      </c>
      <c r="AD1508" s="11" t="str">
        <f t="shared" si="186"/>
        <v/>
      </c>
      <c r="AE1508" s="11" t="str">
        <f t="array" ref="AE1508">IF(ISBLANK(D1508),"",IF(OR($H$2="y",$H$2="m"),IF(AA1508=AA1507,IF(OR(AB1508=$AB$4:$AB1507)=FALSE,AE1507&amp;C1508,AE1507),"("&amp;C1508)&amp;IF(AA1508=AA1509,IF(OR(AB1509=$AB$4:$AB1508)=FALSE,", ",""),") "),""))</f>
        <v/>
      </c>
      <c r="AF1508" s="11" t="str">
        <f t="shared" si="187"/>
        <v/>
      </c>
      <c r="AG1508" s="11" t="str">
        <f t="array" ref="AG1508">IF(ISBLANK(D1508),"",IF(OR($H$2="y",$H$2="m"),IF(AA1508=AA1507,IF(OR(AC1508=$AC$4:$AC1507)=FALSE,AG1507&amp;AF1508,AG1507),"("&amp;AF1508)&amp;IF(AA1508=AA1509,IF(OR(AC1509=$AC$4:$AC1508)=FALSE,", ",""),") "),""))</f>
        <v/>
      </c>
      <c r="AH1508" s="10" t="str">
        <f>IF((ISBLANK(D1508)),"",IF(D1508=D1507,AH1507,"")&amp;IF(B1507&lt;&gt;B1508,((IF(ISBLANK(E1508),$D$3&amp;"Non-type material: "&amp;$D$3,$D$3&amp;INDEX('type-categories'!$A$2:$B$100,MATCH(E1508,'type-categories'!$A$2:$A$100,0),2)&amp;$D$3))),"")&amp;(IF(K1508&lt;&gt;K1507,$C$2&amp;K1508&amp;$K$3&amp;$C$2&amp;" ",(IF(B1508&lt;&gt;B1507,$C$2&amp;K1508&amp;$K$3&amp;$C$2&amp;" ",""))))&amp;(IF(L1508="","",((IF(L1508&lt;&gt;L1507,$D$2&amp;L1508&amp;$L$3&amp;$D$2&amp;" ",IF(B1508&lt;&gt;B1507,$D$2&amp;L1508&amp;$L$3&amp;$D$2&amp;" ",""))))))&amp;(IF(M1508="","",((IF(M1508&lt;&gt;M1507,$E$2&amp;M1508&amp;$E$2&amp;","&amp;" ",IF(B1508&lt;&gt;B1507,$E$2&amp;M1508&amp;$E$2&amp;",",""))))))&amp;(IF(N1508="","",IF(N1508&lt;&gt;N1507,N1508&amp;", ",IF(B1508&lt;&gt;B1507,N1508&amp;", ",""))))&amp;(IF(ISBLANK(O1508),"",(IF(O1508&lt;&gt;O1507,O1508&amp;", ",IF(B1508&lt;&gt;B1507,O1508&amp;", ","")))))&amp;(IF(ISBLANK(P1508),"",(IF(P1508&lt;&gt;P1507,P1508&amp;", ",IF(B1508&lt;&gt;B1507,P1508&amp;", ",IF(Z1508&lt;&gt;Z1507,P1508&amp;", ",""))))))&amp;(IF(ISBLANK(Q1508),"",(IF(Q1508&lt;&gt;Q1507,Q1508&amp;", ",IF(B1508&lt;&gt;B1507,Q1508&amp;", ",IF(Z1508&lt;&gt;Z1507,Q1508&amp;", ",""))))))&amp;(IF(ISBLANK(R1508),"",(IF(R1508&lt;&gt;R1507,R1508&amp;"m, ",IF(B1508&lt;&gt;B1507,R1508&amp;"m, ",IF(Z1508&lt;&gt;Z1507,R1508&amp;"m, ",""))))))&amp;IF(ISBLANK(S1508),"",(IF(B1508&lt;&gt;B1507,S1508&amp;", ",IF(S1508&lt;&gt;S1507,IF((Z1508=Z1507),"same locality "&amp;S1508&amp;", ",S1508&amp;", "),""))))&amp;(IF(ISBLANK(T1508),"",(IF(T1508&lt;&gt;T1507,IF(ISBLANK(F$2),T1508&amp;", ",T1508&amp;" "&amp;F$2&amp;", "),(IF(B1508&lt;&gt;B1507,IF(ISBLANK(F$2),T1508&amp;", ",T1508&amp;" "&amp;F$2&amp;", "),(IF(Z1508&lt;&gt;Z1507,IF(ISBLANK(F$2),T1508&amp;", ",T1508&amp;" "&amp;F$2&amp;", "),IF((U1508&lt;&gt;U1507)*($G$2="Y"),"same collector, ","")))))))))&amp;(IF(ISBLANK(U1508),"",(IF(U1508&lt;&gt;U1507,U1508&amp;", ",(IF(B1508&lt;&gt;B1507,U1508&amp;", ",IF(Z1508&lt;&gt;Z1507,U1508&amp;", ",(IF(T1508&lt;&gt;T1507,IF((T1508&lt;&gt;T1507)*($G$2="Y"),"same date, ", ""),IF((T1508=T1507)*(U1508=U1507)*(S1508&lt;&gt;S1507)*($G$2="Y"),"same collector and date, ", ""))))))))))&amp;(IF(ISBLANK(V1508),"",V1508&amp;", "))&amp;IF((AA1508&lt;&gt;AA1509)*($H$2="y"),AD1508&amp;AE1508,IF((AA1508&lt;&gt;AA1509)*($H$2="m"),AD1508&amp;AG1508,IF(($H$2&lt;&gt;"m")*($H$2&lt;&gt;"Y"),(IF(F1508=0,"",F1508&amp;" "&amp;$F$4&amp;" "))&amp;(IF(G1508=0,"",G1508&amp;" "&amp;$G$4&amp;" "))&amp;(IF(H1508=0,"",H1508&amp;" "&amp;H$4&amp;" "))&amp;(IF(I1508=0,"",I1508&amp;" "&amp;$I$4&amp;" "))&amp;(IF(J1508=0,"",J1508&amp;" "&amp;$J$4&amp;" "))&amp;IF((ISBLANK(C1508)),"","("&amp;C1508&amp;")"),"")))&amp;IF((B1508=B1509)*(K1508=K1509)*(L1508=L1509)*(M1508=M1509),IF(($H$2&lt;&gt;"m")*($H$2&lt;&gt;"Y"), ", ", IF((ISNUMBER(FIND(")",AE1508))), ", ", "")),IF((B1508=B1509)*(K1508=K1509)*(L1508=L1509),"; ",". ")))</f>
        <v/>
      </c>
      <c r="AI1508" s="1"/>
    </row>
    <row r="1509" spans="1:35" x14ac:dyDescent="0.25">
      <c r="A1509" s="3" t="str">
        <f t="shared" si="188"/>
        <v/>
      </c>
      <c r="B1509" s="53" t="str">
        <f t="shared" si="192"/>
        <v/>
      </c>
      <c r="C1509" s="57"/>
      <c r="D1509" s="57"/>
      <c r="E1509" s="57"/>
      <c r="F1509" s="57"/>
      <c r="G1509" s="57"/>
      <c r="H1509" s="57"/>
      <c r="I1509" s="57"/>
      <c r="J1509" s="57"/>
      <c r="K1509" s="57"/>
      <c r="L1509" s="57"/>
      <c r="M1509" s="54"/>
      <c r="N1509" s="57"/>
      <c r="O1509" s="58"/>
      <c r="P1509" s="58"/>
      <c r="Q1509" s="58"/>
      <c r="R1509" s="58"/>
      <c r="S1509" s="54"/>
      <c r="T1509" s="57"/>
      <c r="U1509" s="57"/>
      <c r="V1509" s="57"/>
      <c r="W1509" s="57"/>
      <c r="X1509" s="147" t="str">
        <f>IF(ISBLANK(D1509),"",IF('order-admin-units'!$I$1&lt;&gt;"y", "", IF((K1509="")*(ISBLANK(D1509)=FALSE), 'order-admin-units'!$B$1+1, VLOOKUP(K1509, ordercountry, 2))))</f>
        <v/>
      </c>
      <c r="Y1509" s="147" t="str">
        <f>IF(ISBLANK(D1509),"",IF('order-admin-units'!$I$1&lt;&gt;"y", "", IF(L1509="", 'order-admin-units'!$B$2+1, VLOOKUP(K1509&amp;"@"&amp;L1509, orderadmin, 2))))</f>
        <v/>
      </c>
      <c r="Z1509" s="147" t="str">
        <f t="shared" si="189"/>
        <v/>
      </c>
      <c r="AA1509" s="147" t="str">
        <f t="shared" si="190"/>
        <v/>
      </c>
      <c r="AB1509" s="147" t="str">
        <f t="shared" si="191"/>
        <v/>
      </c>
      <c r="AC1509" s="147" t="str">
        <f t="shared" si="185"/>
        <v/>
      </c>
      <c r="AD1509" s="11" t="str">
        <f t="shared" si="186"/>
        <v/>
      </c>
      <c r="AE1509" s="11" t="str">
        <f t="array" ref="AE1509">IF(ISBLANK(D1509),"",IF(OR($H$2="y",$H$2="m"),IF(AA1509=AA1508,IF(OR(AB1509=$AB$4:$AB1508)=FALSE,AE1508&amp;C1509,AE1508),"("&amp;C1509)&amp;IF(AA1509=AA1510,IF(OR(AB1510=$AB$4:$AB1509)=FALSE,", ",""),") "),""))</f>
        <v/>
      </c>
      <c r="AF1509" s="11" t="str">
        <f t="shared" si="187"/>
        <v/>
      </c>
      <c r="AG1509" s="11" t="str">
        <f t="array" ref="AG1509">IF(ISBLANK(D1509),"",IF(OR($H$2="y",$H$2="m"),IF(AA1509=AA1508,IF(OR(AC1509=$AC$4:$AC1508)=FALSE,AG1508&amp;AF1509,AG1508),"("&amp;AF1509)&amp;IF(AA1509=AA1510,IF(OR(AC1510=$AC$4:$AC1509)=FALSE,", ",""),") "),""))</f>
        <v/>
      </c>
      <c r="AH1509" s="10" t="str">
        <f>IF((ISBLANK(D1509)),"",IF(D1509=D1508,AH1508,"")&amp;IF(B1508&lt;&gt;B1509,((IF(ISBLANK(E1509),$D$3&amp;"Non-type material: "&amp;$D$3,$D$3&amp;INDEX('type-categories'!$A$2:$B$100,MATCH(E1509,'type-categories'!$A$2:$A$100,0),2)&amp;$D$3))),"")&amp;(IF(K1509&lt;&gt;K1508,$C$2&amp;K1509&amp;$K$3&amp;$C$2&amp;" ",(IF(B1509&lt;&gt;B1508,$C$2&amp;K1509&amp;$K$3&amp;$C$2&amp;" ",""))))&amp;(IF(L1509="","",((IF(L1509&lt;&gt;L1508,$D$2&amp;L1509&amp;$L$3&amp;$D$2&amp;" ",IF(B1509&lt;&gt;B1508,$D$2&amp;L1509&amp;$L$3&amp;$D$2&amp;" ",""))))))&amp;(IF(M1509="","",((IF(M1509&lt;&gt;M1508,$E$2&amp;M1509&amp;$E$2&amp;","&amp;" ",IF(B1509&lt;&gt;B1508,$E$2&amp;M1509&amp;$E$2&amp;",",""))))))&amp;(IF(N1509="","",IF(N1509&lt;&gt;N1508,N1509&amp;", ",IF(B1509&lt;&gt;B1508,N1509&amp;", ",""))))&amp;(IF(ISBLANK(O1509),"",(IF(O1509&lt;&gt;O1508,O1509&amp;", ",IF(B1509&lt;&gt;B1508,O1509&amp;", ","")))))&amp;(IF(ISBLANK(P1509),"",(IF(P1509&lt;&gt;P1508,P1509&amp;", ",IF(B1509&lt;&gt;B1508,P1509&amp;", ",IF(Z1509&lt;&gt;Z1508,P1509&amp;", ",""))))))&amp;(IF(ISBLANK(Q1509),"",(IF(Q1509&lt;&gt;Q1508,Q1509&amp;", ",IF(B1509&lt;&gt;B1508,Q1509&amp;", ",IF(Z1509&lt;&gt;Z1508,Q1509&amp;", ",""))))))&amp;(IF(ISBLANK(R1509),"",(IF(R1509&lt;&gt;R1508,R1509&amp;"m, ",IF(B1509&lt;&gt;B1508,R1509&amp;"m, ",IF(Z1509&lt;&gt;Z1508,R1509&amp;"m, ",""))))))&amp;IF(ISBLANK(S1509),"",(IF(B1509&lt;&gt;B1508,S1509&amp;", ",IF(S1509&lt;&gt;S1508,IF((Z1509=Z1508),"same locality "&amp;S1509&amp;", ",S1509&amp;", "),""))))&amp;(IF(ISBLANK(T1509),"",(IF(T1509&lt;&gt;T1508,IF(ISBLANK(F$2),T1509&amp;", ",T1509&amp;" "&amp;F$2&amp;", "),(IF(B1509&lt;&gt;B1508,IF(ISBLANK(F$2),T1509&amp;", ",T1509&amp;" "&amp;F$2&amp;", "),(IF(Z1509&lt;&gt;Z1508,IF(ISBLANK(F$2),T1509&amp;", ",T1509&amp;" "&amp;F$2&amp;", "),IF((U1509&lt;&gt;U1508)*($G$2="Y"),"same collector, ","")))))))))&amp;(IF(ISBLANK(U1509),"",(IF(U1509&lt;&gt;U1508,U1509&amp;", ",(IF(B1509&lt;&gt;B1508,U1509&amp;", ",IF(Z1509&lt;&gt;Z1508,U1509&amp;", ",(IF(T1509&lt;&gt;T1508,IF((T1509&lt;&gt;T1508)*($G$2="Y"),"same date, ", ""),IF((T1509=T1508)*(U1509=U1508)*(S1509&lt;&gt;S1508)*($G$2="Y"),"same collector and date, ", ""))))))))))&amp;(IF(ISBLANK(V1509),"",V1509&amp;", "))&amp;IF((AA1509&lt;&gt;AA1510)*($H$2="y"),AD1509&amp;AE1509,IF((AA1509&lt;&gt;AA1510)*($H$2="m"),AD1509&amp;AG1509,IF(($H$2&lt;&gt;"m")*($H$2&lt;&gt;"Y"),(IF(F1509=0,"",F1509&amp;" "&amp;$F$4&amp;" "))&amp;(IF(G1509=0,"",G1509&amp;" "&amp;$G$4&amp;" "))&amp;(IF(H1509=0,"",H1509&amp;" "&amp;H$4&amp;" "))&amp;(IF(I1509=0,"",I1509&amp;" "&amp;$I$4&amp;" "))&amp;(IF(J1509=0,"",J1509&amp;" "&amp;$J$4&amp;" "))&amp;IF((ISBLANK(C1509)),"","("&amp;C1509&amp;")"),"")))&amp;IF((B1509=B1510)*(K1509=K1510)*(L1509=L1510)*(M1509=M1510),IF(($H$2&lt;&gt;"m")*($H$2&lt;&gt;"Y"), ", ", IF((ISNUMBER(FIND(")",AE1509))), ", ", "")),IF((B1509=B1510)*(K1509=K1510)*(L1509=L1510),"; ",". ")))</f>
        <v/>
      </c>
      <c r="AI1509" s="1"/>
    </row>
    <row r="1510" spans="1:35" x14ac:dyDescent="0.25">
      <c r="A1510" s="3" t="str">
        <f t="shared" si="188"/>
        <v/>
      </c>
      <c r="B1510" s="53" t="str">
        <f t="shared" si="192"/>
        <v/>
      </c>
      <c r="C1510" s="57"/>
      <c r="D1510" s="57"/>
      <c r="E1510" s="57"/>
      <c r="F1510" s="57"/>
      <c r="G1510" s="57"/>
      <c r="H1510" s="57"/>
      <c r="I1510" s="57"/>
      <c r="J1510" s="57"/>
      <c r="K1510" s="57"/>
      <c r="L1510" s="57"/>
      <c r="M1510" s="54"/>
      <c r="N1510" s="57"/>
      <c r="O1510" s="58"/>
      <c r="P1510" s="58"/>
      <c r="Q1510" s="58"/>
      <c r="R1510" s="58"/>
      <c r="S1510" s="54"/>
      <c r="T1510" s="57"/>
      <c r="U1510" s="57"/>
      <c r="V1510" s="57"/>
      <c r="W1510" s="57"/>
      <c r="X1510" s="147" t="str">
        <f>IF(ISBLANK(D1510),"",IF('order-admin-units'!$I$1&lt;&gt;"y", "", IF((K1510="")*(ISBLANK(D1510)=FALSE), 'order-admin-units'!$B$1+1, VLOOKUP(K1510, ordercountry, 2))))</f>
        <v/>
      </c>
      <c r="Y1510" s="147" t="str">
        <f>IF(ISBLANK(D1510),"",IF('order-admin-units'!$I$1&lt;&gt;"y", "", IF(L1510="", 'order-admin-units'!$B$2+1, VLOOKUP(K1510&amp;"@"&amp;L1510, orderadmin, 2))))</f>
        <v/>
      </c>
      <c r="Z1510" s="147" t="str">
        <f t="shared" si="189"/>
        <v/>
      </c>
      <c r="AA1510" s="147" t="str">
        <f t="shared" si="190"/>
        <v/>
      </c>
      <c r="AB1510" s="147" t="str">
        <f t="shared" si="191"/>
        <v/>
      </c>
      <c r="AC1510" s="147" t="str">
        <f t="shared" si="185"/>
        <v/>
      </c>
      <c r="AD1510" s="11" t="str">
        <f t="shared" si="186"/>
        <v/>
      </c>
      <c r="AE1510" s="11" t="str">
        <f t="array" ref="AE1510">IF(ISBLANK(D1510),"",IF(OR($H$2="y",$H$2="m"),IF(AA1510=AA1509,IF(OR(AB1510=$AB$4:$AB1509)=FALSE,AE1509&amp;C1510,AE1509),"("&amp;C1510)&amp;IF(AA1510=AA1511,IF(OR(AB1511=$AB$4:$AB1510)=FALSE,", ",""),") "),""))</f>
        <v/>
      </c>
      <c r="AF1510" s="11" t="str">
        <f t="shared" si="187"/>
        <v/>
      </c>
      <c r="AG1510" s="11" t="str">
        <f t="array" ref="AG1510">IF(ISBLANK(D1510),"",IF(OR($H$2="y",$H$2="m"),IF(AA1510=AA1509,IF(OR(AC1510=$AC$4:$AC1509)=FALSE,AG1509&amp;AF1510,AG1509),"("&amp;AF1510)&amp;IF(AA1510=AA1511,IF(OR(AC1511=$AC$4:$AC1510)=FALSE,", ",""),") "),""))</f>
        <v/>
      </c>
      <c r="AH1510" s="10" t="str">
        <f>IF((ISBLANK(D1510)),"",IF(D1510=D1509,AH1509,"")&amp;IF(B1509&lt;&gt;B1510,((IF(ISBLANK(E1510),$D$3&amp;"Non-type material: "&amp;$D$3,$D$3&amp;INDEX('type-categories'!$A$2:$B$100,MATCH(E1510,'type-categories'!$A$2:$A$100,0),2)&amp;$D$3))),"")&amp;(IF(K1510&lt;&gt;K1509,$C$2&amp;K1510&amp;$K$3&amp;$C$2&amp;" ",(IF(B1510&lt;&gt;B1509,$C$2&amp;K1510&amp;$K$3&amp;$C$2&amp;" ",""))))&amp;(IF(L1510="","",((IF(L1510&lt;&gt;L1509,$D$2&amp;L1510&amp;$L$3&amp;$D$2&amp;" ",IF(B1510&lt;&gt;B1509,$D$2&amp;L1510&amp;$L$3&amp;$D$2&amp;" ",""))))))&amp;(IF(M1510="","",((IF(M1510&lt;&gt;M1509,$E$2&amp;M1510&amp;$E$2&amp;","&amp;" ",IF(B1510&lt;&gt;B1509,$E$2&amp;M1510&amp;$E$2&amp;",",""))))))&amp;(IF(N1510="","",IF(N1510&lt;&gt;N1509,N1510&amp;", ",IF(B1510&lt;&gt;B1509,N1510&amp;", ",""))))&amp;(IF(ISBLANK(O1510),"",(IF(O1510&lt;&gt;O1509,O1510&amp;", ",IF(B1510&lt;&gt;B1509,O1510&amp;", ","")))))&amp;(IF(ISBLANK(P1510),"",(IF(P1510&lt;&gt;P1509,P1510&amp;", ",IF(B1510&lt;&gt;B1509,P1510&amp;", ",IF(Z1510&lt;&gt;Z1509,P1510&amp;", ",""))))))&amp;(IF(ISBLANK(Q1510),"",(IF(Q1510&lt;&gt;Q1509,Q1510&amp;", ",IF(B1510&lt;&gt;B1509,Q1510&amp;", ",IF(Z1510&lt;&gt;Z1509,Q1510&amp;", ",""))))))&amp;(IF(ISBLANK(R1510),"",(IF(R1510&lt;&gt;R1509,R1510&amp;"m, ",IF(B1510&lt;&gt;B1509,R1510&amp;"m, ",IF(Z1510&lt;&gt;Z1509,R1510&amp;"m, ",""))))))&amp;IF(ISBLANK(S1510),"",(IF(B1510&lt;&gt;B1509,S1510&amp;", ",IF(S1510&lt;&gt;S1509,IF((Z1510=Z1509),"same locality "&amp;S1510&amp;", ",S1510&amp;", "),""))))&amp;(IF(ISBLANK(T1510),"",(IF(T1510&lt;&gt;T1509,IF(ISBLANK(F$2),T1510&amp;", ",T1510&amp;" "&amp;F$2&amp;", "),(IF(B1510&lt;&gt;B1509,IF(ISBLANK(F$2),T1510&amp;", ",T1510&amp;" "&amp;F$2&amp;", "),(IF(Z1510&lt;&gt;Z1509,IF(ISBLANK(F$2),T1510&amp;", ",T1510&amp;" "&amp;F$2&amp;", "),IF((U1510&lt;&gt;U1509)*($G$2="Y"),"same collector, ","")))))))))&amp;(IF(ISBLANK(U1510),"",(IF(U1510&lt;&gt;U1509,U1510&amp;", ",(IF(B1510&lt;&gt;B1509,U1510&amp;", ",IF(Z1510&lt;&gt;Z1509,U1510&amp;", ",(IF(T1510&lt;&gt;T1509,IF((T1510&lt;&gt;T1509)*($G$2="Y"),"same date, ", ""),IF((T1510=T1509)*(U1510=U1509)*(S1510&lt;&gt;S1509)*($G$2="Y"),"same collector and date, ", ""))))))))))&amp;(IF(ISBLANK(V1510),"",V1510&amp;", "))&amp;IF((AA1510&lt;&gt;AA1511)*($H$2="y"),AD1510&amp;AE1510,IF((AA1510&lt;&gt;AA1511)*($H$2="m"),AD1510&amp;AG1510,IF(($H$2&lt;&gt;"m")*($H$2&lt;&gt;"Y"),(IF(F1510=0,"",F1510&amp;" "&amp;$F$4&amp;" "))&amp;(IF(G1510=0,"",G1510&amp;" "&amp;$G$4&amp;" "))&amp;(IF(H1510=0,"",H1510&amp;" "&amp;H$4&amp;" "))&amp;(IF(I1510=0,"",I1510&amp;" "&amp;$I$4&amp;" "))&amp;(IF(J1510=0,"",J1510&amp;" "&amp;$J$4&amp;" "))&amp;IF((ISBLANK(C1510)),"","("&amp;C1510&amp;")"),"")))&amp;IF((B1510=B1511)*(K1510=K1511)*(L1510=L1511)*(M1510=M1511),IF(($H$2&lt;&gt;"m")*($H$2&lt;&gt;"Y"), ", ", IF((ISNUMBER(FIND(")",AE1510))), ", ", "")),IF((B1510=B1511)*(K1510=K1511)*(L1510=L1511),"; ",". ")))</f>
        <v/>
      </c>
      <c r="AI1510" s="1"/>
    </row>
    <row r="1511" spans="1:35" x14ac:dyDescent="0.25">
      <c r="A1511" s="3" t="str">
        <f t="shared" si="188"/>
        <v/>
      </c>
      <c r="B1511" s="53" t="str">
        <f t="shared" si="192"/>
        <v/>
      </c>
      <c r="C1511" s="57"/>
      <c r="D1511" s="57"/>
      <c r="E1511" s="57"/>
      <c r="F1511" s="57"/>
      <c r="G1511" s="57"/>
      <c r="H1511" s="57"/>
      <c r="I1511" s="57"/>
      <c r="J1511" s="57"/>
      <c r="K1511" s="57"/>
      <c r="L1511" s="57"/>
      <c r="M1511" s="54"/>
      <c r="N1511" s="57"/>
      <c r="O1511" s="58"/>
      <c r="P1511" s="58"/>
      <c r="Q1511" s="58"/>
      <c r="R1511" s="58"/>
      <c r="S1511" s="54"/>
      <c r="T1511" s="57"/>
      <c r="U1511" s="57"/>
      <c r="V1511" s="57"/>
      <c r="W1511" s="57"/>
      <c r="X1511" s="147" t="str">
        <f>IF(ISBLANK(D1511),"",IF('order-admin-units'!$I$1&lt;&gt;"y", "", IF((K1511="")*(ISBLANK(D1511)=FALSE), 'order-admin-units'!$B$1+1, VLOOKUP(K1511, ordercountry, 2))))</f>
        <v/>
      </c>
      <c r="Y1511" s="147" t="str">
        <f>IF(ISBLANK(D1511),"",IF('order-admin-units'!$I$1&lt;&gt;"y", "", IF(L1511="", 'order-admin-units'!$B$2+1, VLOOKUP(K1511&amp;"@"&amp;L1511, orderadmin, 2))))</f>
        <v/>
      </c>
      <c r="Z1511" s="147" t="str">
        <f t="shared" si="189"/>
        <v/>
      </c>
      <c r="AA1511" s="147" t="str">
        <f t="shared" si="190"/>
        <v/>
      </c>
      <c r="AB1511" s="147" t="str">
        <f t="shared" si="191"/>
        <v/>
      </c>
      <c r="AC1511" s="147" t="str">
        <f t="shared" si="185"/>
        <v/>
      </c>
      <c r="AD1511" s="11" t="str">
        <f t="shared" si="186"/>
        <v/>
      </c>
      <c r="AE1511" s="11" t="str">
        <f t="array" ref="AE1511">IF(ISBLANK(D1511),"",IF(OR($H$2="y",$H$2="m"),IF(AA1511=AA1510,IF(OR(AB1511=$AB$4:$AB1510)=FALSE,AE1510&amp;C1511,AE1510),"("&amp;C1511)&amp;IF(AA1511=AA1512,IF(OR(AB1512=$AB$4:$AB1511)=FALSE,", ",""),") "),""))</f>
        <v/>
      </c>
      <c r="AF1511" s="11" t="str">
        <f t="shared" si="187"/>
        <v/>
      </c>
      <c r="AG1511" s="11" t="str">
        <f t="array" ref="AG1511">IF(ISBLANK(D1511),"",IF(OR($H$2="y",$H$2="m"),IF(AA1511=AA1510,IF(OR(AC1511=$AC$4:$AC1510)=FALSE,AG1510&amp;AF1511,AG1510),"("&amp;AF1511)&amp;IF(AA1511=AA1512,IF(OR(AC1512=$AC$4:$AC1511)=FALSE,", ",""),") "),""))</f>
        <v/>
      </c>
      <c r="AH1511" s="10" t="str">
        <f>IF((ISBLANK(D1511)),"",IF(D1511=D1510,AH1510,"")&amp;IF(B1510&lt;&gt;B1511,((IF(ISBLANK(E1511),$D$3&amp;"Non-type material: "&amp;$D$3,$D$3&amp;INDEX('type-categories'!$A$2:$B$100,MATCH(E1511,'type-categories'!$A$2:$A$100,0),2)&amp;$D$3))),"")&amp;(IF(K1511&lt;&gt;K1510,$C$2&amp;K1511&amp;$K$3&amp;$C$2&amp;" ",(IF(B1511&lt;&gt;B1510,$C$2&amp;K1511&amp;$K$3&amp;$C$2&amp;" ",""))))&amp;(IF(L1511="","",((IF(L1511&lt;&gt;L1510,$D$2&amp;L1511&amp;$L$3&amp;$D$2&amp;" ",IF(B1511&lt;&gt;B1510,$D$2&amp;L1511&amp;$L$3&amp;$D$2&amp;" ",""))))))&amp;(IF(M1511="","",((IF(M1511&lt;&gt;M1510,$E$2&amp;M1511&amp;$E$2&amp;","&amp;" ",IF(B1511&lt;&gt;B1510,$E$2&amp;M1511&amp;$E$2&amp;",",""))))))&amp;(IF(N1511="","",IF(N1511&lt;&gt;N1510,N1511&amp;", ",IF(B1511&lt;&gt;B1510,N1511&amp;", ",""))))&amp;(IF(ISBLANK(O1511),"",(IF(O1511&lt;&gt;O1510,O1511&amp;", ",IF(B1511&lt;&gt;B1510,O1511&amp;", ","")))))&amp;(IF(ISBLANK(P1511),"",(IF(P1511&lt;&gt;P1510,P1511&amp;", ",IF(B1511&lt;&gt;B1510,P1511&amp;", ",IF(Z1511&lt;&gt;Z1510,P1511&amp;", ",""))))))&amp;(IF(ISBLANK(Q1511),"",(IF(Q1511&lt;&gt;Q1510,Q1511&amp;", ",IF(B1511&lt;&gt;B1510,Q1511&amp;", ",IF(Z1511&lt;&gt;Z1510,Q1511&amp;", ",""))))))&amp;(IF(ISBLANK(R1511),"",(IF(R1511&lt;&gt;R1510,R1511&amp;"m, ",IF(B1511&lt;&gt;B1510,R1511&amp;"m, ",IF(Z1511&lt;&gt;Z1510,R1511&amp;"m, ",""))))))&amp;IF(ISBLANK(S1511),"",(IF(B1511&lt;&gt;B1510,S1511&amp;", ",IF(S1511&lt;&gt;S1510,IF((Z1511=Z1510),"same locality "&amp;S1511&amp;", ",S1511&amp;", "),""))))&amp;(IF(ISBLANK(T1511),"",(IF(T1511&lt;&gt;T1510,IF(ISBLANK(F$2),T1511&amp;", ",T1511&amp;" "&amp;F$2&amp;", "),(IF(B1511&lt;&gt;B1510,IF(ISBLANK(F$2),T1511&amp;", ",T1511&amp;" "&amp;F$2&amp;", "),(IF(Z1511&lt;&gt;Z1510,IF(ISBLANK(F$2),T1511&amp;", ",T1511&amp;" "&amp;F$2&amp;", "),IF((U1511&lt;&gt;U1510)*($G$2="Y"),"same collector, ","")))))))))&amp;(IF(ISBLANK(U1511),"",(IF(U1511&lt;&gt;U1510,U1511&amp;", ",(IF(B1511&lt;&gt;B1510,U1511&amp;", ",IF(Z1511&lt;&gt;Z1510,U1511&amp;", ",(IF(T1511&lt;&gt;T1510,IF((T1511&lt;&gt;T1510)*($G$2="Y"),"same date, ", ""),IF((T1511=T1510)*(U1511=U1510)*(S1511&lt;&gt;S1510)*($G$2="Y"),"same collector and date, ", ""))))))))))&amp;(IF(ISBLANK(V1511),"",V1511&amp;", "))&amp;IF((AA1511&lt;&gt;AA1512)*($H$2="y"),AD1511&amp;AE1511,IF((AA1511&lt;&gt;AA1512)*($H$2="m"),AD1511&amp;AG1511,IF(($H$2&lt;&gt;"m")*($H$2&lt;&gt;"Y"),(IF(F1511=0,"",F1511&amp;" "&amp;$F$4&amp;" "))&amp;(IF(G1511=0,"",G1511&amp;" "&amp;$G$4&amp;" "))&amp;(IF(H1511=0,"",H1511&amp;" "&amp;H$4&amp;" "))&amp;(IF(I1511=0,"",I1511&amp;" "&amp;$I$4&amp;" "))&amp;(IF(J1511=0,"",J1511&amp;" "&amp;$J$4&amp;" "))&amp;IF((ISBLANK(C1511)),"","("&amp;C1511&amp;")"),"")))&amp;IF((B1511=B1512)*(K1511=K1512)*(L1511=L1512)*(M1511=M1512),IF(($H$2&lt;&gt;"m")*($H$2&lt;&gt;"Y"), ", ", IF((ISNUMBER(FIND(")",AE1511))), ", ", "")),IF((B1511=B1512)*(K1511=K1512)*(L1511=L1512),"; ",". ")))</f>
        <v/>
      </c>
      <c r="AI1511" s="1"/>
    </row>
    <row r="1512" spans="1:35" x14ac:dyDescent="0.25">
      <c r="A1512" s="3" t="str">
        <f t="shared" si="188"/>
        <v/>
      </c>
      <c r="B1512" s="53" t="str">
        <f t="shared" si="192"/>
        <v/>
      </c>
      <c r="C1512" s="57"/>
      <c r="D1512" s="57"/>
      <c r="E1512" s="57"/>
      <c r="F1512" s="57"/>
      <c r="G1512" s="57"/>
      <c r="H1512" s="57"/>
      <c r="I1512" s="57"/>
      <c r="J1512" s="57"/>
      <c r="K1512" s="57"/>
      <c r="L1512" s="57"/>
      <c r="M1512" s="54"/>
      <c r="N1512" s="57"/>
      <c r="O1512" s="58"/>
      <c r="P1512" s="58"/>
      <c r="Q1512" s="58"/>
      <c r="R1512" s="58"/>
      <c r="S1512" s="54"/>
      <c r="T1512" s="57"/>
      <c r="U1512" s="57"/>
      <c r="V1512" s="57"/>
      <c r="W1512" s="57"/>
      <c r="X1512" s="147" t="str">
        <f>IF(ISBLANK(D1512),"",IF('order-admin-units'!$I$1&lt;&gt;"y", "", IF((K1512="")*(ISBLANK(D1512)=FALSE), 'order-admin-units'!$B$1+1, VLOOKUP(K1512, ordercountry, 2))))</f>
        <v/>
      </c>
      <c r="Y1512" s="147" t="str">
        <f>IF(ISBLANK(D1512),"",IF('order-admin-units'!$I$1&lt;&gt;"y", "", IF(L1512="", 'order-admin-units'!$B$2+1, VLOOKUP(K1512&amp;"@"&amp;L1512, orderadmin, 2))))</f>
        <v/>
      </c>
      <c r="Z1512" s="147" t="str">
        <f t="shared" si="189"/>
        <v/>
      </c>
      <c r="AA1512" s="147" t="str">
        <f t="shared" si="190"/>
        <v/>
      </c>
      <c r="AB1512" s="147" t="str">
        <f t="shared" si="191"/>
        <v/>
      </c>
      <c r="AC1512" s="147" t="str">
        <f t="shared" si="185"/>
        <v/>
      </c>
      <c r="AD1512" s="11" t="str">
        <f t="shared" si="186"/>
        <v/>
      </c>
      <c r="AE1512" s="11" t="str">
        <f t="array" ref="AE1512">IF(ISBLANK(D1512),"",IF(OR($H$2="y",$H$2="m"),IF(AA1512=AA1511,IF(OR(AB1512=$AB$4:$AB1511)=FALSE,AE1511&amp;C1512,AE1511),"("&amp;C1512)&amp;IF(AA1512=AA1513,IF(OR(AB1513=$AB$4:$AB1512)=FALSE,", ",""),") "),""))</f>
        <v/>
      </c>
      <c r="AF1512" s="11" t="str">
        <f t="shared" si="187"/>
        <v/>
      </c>
      <c r="AG1512" s="11" t="str">
        <f t="array" ref="AG1512">IF(ISBLANK(D1512),"",IF(OR($H$2="y",$H$2="m"),IF(AA1512=AA1511,IF(OR(AC1512=$AC$4:$AC1511)=FALSE,AG1511&amp;AF1512,AG1511),"("&amp;AF1512)&amp;IF(AA1512=AA1513,IF(OR(AC1513=$AC$4:$AC1512)=FALSE,", ",""),") "),""))</f>
        <v/>
      </c>
      <c r="AH1512" s="10" t="str">
        <f>IF((ISBLANK(D1512)),"",IF(D1512=D1511,AH1511,"")&amp;IF(B1511&lt;&gt;B1512,((IF(ISBLANK(E1512),$D$3&amp;"Non-type material: "&amp;$D$3,$D$3&amp;INDEX('type-categories'!$A$2:$B$100,MATCH(E1512,'type-categories'!$A$2:$A$100,0),2)&amp;$D$3))),"")&amp;(IF(K1512&lt;&gt;K1511,$C$2&amp;K1512&amp;$K$3&amp;$C$2&amp;" ",(IF(B1512&lt;&gt;B1511,$C$2&amp;K1512&amp;$K$3&amp;$C$2&amp;" ",""))))&amp;(IF(L1512="","",((IF(L1512&lt;&gt;L1511,$D$2&amp;L1512&amp;$L$3&amp;$D$2&amp;" ",IF(B1512&lt;&gt;B1511,$D$2&amp;L1512&amp;$L$3&amp;$D$2&amp;" ",""))))))&amp;(IF(M1512="","",((IF(M1512&lt;&gt;M1511,$E$2&amp;M1512&amp;$E$2&amp;","&amp;" ",IF(B1512&lt;&gt;B1511,$E$2&amp;M1512&amp;$E$2&amp;",",""))))))&amp;(IF(N1512="","",IF(N1512&lt;&gt;N1511,N1512&amp;", ",IF(B1512&lt;&gt;B1511,N1512&amp;", ",""))))&amp;(IF(ISBLANK(O1512),"",(IF(O1512&lt;&gt;O1511,O1512&amp;", ",IF(B1512&lt;&gt;B1511,O1512&amp;", ","")))))&amp;(IF(ISBLANK(P1512),"",(IF(P1512&lt;&gt;P1511,P1512&amp;", ",IF(B1512&lt;&gt;B1511,P1512&amp;", ",IF(Z1512&lt;&gt;Z1511,P1512&amp;", ",""))))))&amp;(IF(ISBLANK(Q1512),"",(IF(Q1512&lt;&gt;Q1511,Q1512&amp;", ",IF(B1512&lt;&gt;B1511,Q1512&amp;", ",IF(Z1512&lt;&gt;Z1511,Q1512&amp;", ",""))))))&amp;(IF(ISBLANK(R1512),"",(IF(R1512&lt;&gt;R1511,R1512&amp;"m, ",IF(B1512&lt;&gt;B1511,R1512&amp;"m, ",IF(Z1512&lt;&gt;Z1511,R1512&amp;"m, ",""))))))&amp;IF(ISBLANK(S1512),"",(IF(B1512&lt;&gt;B1511,S1512&amp;", ",IF(S1512&lt;&gt;S1511,IF((Z1512=Z1511),"same locality "&amp;S1512&amp;", ",S1512&amp;", "),""))))&amp;(IF(ISBLANK(T1512),"",(IF(T1512&lt;&gt;T1511,IF(ISBLANK(F$2),T1512&amp;", ",T1512&amp;" "&amp;F$2&amp;", "),(IF(B1512&lt;&gt;B1511,IF(ISBLANK(F$2),T1512&amp;", ",T1512&amp;" "&amp;F$2&amp;", "),(IF(Z1512&lt;&gt;Z1511,IF(ISBLANK(F$2),T1512&amp;", ",T1512&amp;" "&amp;F$2&amp;", "),IF((U1512&lt;&gt;U1511)*($G$2="Y"),"same collector, ","")))))))))&amp;(IF(ISBLANK(U1512),"",(IF(U1512&lt;&gt;U1511,U1512&amp;", ",(IF(B1512&lt;&gt;B1511,U1512&amp;", ",IF(Z1512&lt;&gt;Z1511,U1512&amp;", ",(IF(T1512&lt;&gt;T1511,IF((T1512&lt;&gt;T1511)*($G$2="Y"),"same date, ", ""),IF((T1512=T1511)*(U1512=U1511)*(S1512&lt;&gt;S1511)*($G$2="Y"),"same collector and date, ", ""))))))))))&amp;(IF(ISBLANK(V1512),"",V1512&amp;", "))&amp;IF((AA1512&lt;&gt;AA1513)*($H$2="y"),AD1512&amp;AE1512,IF((AA1512&lt;&gt;AA1513)*($H$2="m"),AD1512&amp;AG1512,IF(($H$2&lt;&gt;"m")*($H$2&lt;&gt;"Y"),(IF(F1512=0,"",F1512&amp;" "&amp;$F$4&amp;" "))&amp;(IF(G1512=0,"",G1512&amp;" "&amp;$G$4&amp;" "))&amp;(IF(H1512=0,"",H1512&amp;" "&amp;H$4&amp;" "))&amp;(IF(I1512=0,"",I1512&amp;" "&amp;$I$4&amp;" "))&amp;(IF(J1512=0,"",J1512&amp;" "&amp;$J$4&amp;" "))&amp;IF((ISBLANK(C1512)),"","("&amp;C1512&amp;")"),"")))&amp;IF((B1512=B1513)*(K1512=K1513)*(L1512=L1513)*(M1512=M1513),IF(($H$2&lt;&gt;"m")*($H$2&lt;&gt;"Y"), ", ", IF((ISNUMBER(FIND(")",AE1512))), ", ", "")),IF((B1512=B1513)*(K1512=K1513)*(L1512=L1513),"; ",". ")))</f>
        <v/>
      </c>
      <c r="AI1512" s="1"/>
    </row>
    <row r="1513" spans="1:35" x14ac:dyDescent="0.25">
      <c r="A1513" s="3" t="str">
        <f t="shared" si="188"/>
        <v/>
      </c>
      <c r="B1513" s="53" t="str">
        <f t="shared" si="192"/>
        <v/>
      </c>
      <c r="C1513" s="57"/>
      <c r="D1513" s="57"/>
      <c r="E1513" s="57"/>
      <c r="F1513" s="57"/>
      <c r="G1513" s="57"/>
      <c r="H1513" s="57"/>
      <c r="I1513" s="57"/>
      <c r="J1513" s="57"/>
      <c r="K1513" s="57"/>
      <c r="L1513" s="57"/>
      <c r="M1513" s="54"/>
      <c r="N1513" s="57"/>
      <c r="O1513" s="58"/>
      <c r="P1513" s="58"/>
      <c r="Q1513" s="58"/>
      <c r="R1513" s="58"/>
      <c r="S1513" s="54"/>
      <c r="T1513" s="57"/>
      <c r="U1513" s="57"/>
      <c r="V1513" s="57"/>
      <c r="W1513" s="57"/>
      <c r="X1513" s="147" t="str">
        <f>IF(ISBLANK(D1513),"",IF('order-admin-units'!$I$1&lt;&gt;"y", "", IF((K1513="")*(ISBLANK(D1513)=FALSE), 'order-admin-units'!$B$1+1, VLOOKUP(K1513, ordercountry, 2))))</f>
        <v/>
      </c>
      <c r="Y1513" s="147" t="str">
        <f>IF(ISBLANK(D1513),"",IF('order-admin-units'!$I$1&lt;&gt;"y", "", IF(L1513="", 'order-admin-units'!$B$2+1, VLOOKUP(K1513&amp;"@"&amp;L1513, orderadmin, 2))))</f>
        <v/>
      </c>
      <c r="Z1513" s="147" t="str">
        <f t="shared" si="189"/>
        <v/>
      </c>
      <c r="AA1513" s="147" t="str">
        <f t="shared" si="190"/>
        <v/>
      </c>
      <c r="AB1513" s="147" t="str">
        <f t="shared" si="191"/>
        <v/>
      </c>
      <c r="AC1513" s="147" t="str">
        <f t="shared" si="185"/>
        <v/>
      </c>
      <c r="AD1513" s="11" t="str">
        <f t="shared" si="186"/>
        <v/>
      </c>
      <c r="AE1513" s="11" t="str">
        <f t="array" ref="AE1513">IF(ISBLANK(D1513),"",IF(OR($H$2="y",$H$2="m"),IF(AA1513=AA1512,IF(OR(AB1513=$AB$4:$AB1512)=FALSE,AE1512&amp;C1513,AE1512),"("&amp;C1513)&amp;IF(AA1513=AA1514,IF(OR(AB1514=$AB$4:$AB1513)=FALSE,", ",""),") "),""))</f>
        <v/>
      </c>
      <c r="AF1513" s="11" t="str">
        <f t="shared" si="187"/>
        <v/>
      </c>
      <c r="AG1513" s="11" t="str">
        <f t="array" ref="AG1513">IF(ISBLANK(D1513),"",IF(OR($H$2="y",$H$2="m"),IF(AA1513=AA1512,IF(OR(AC1513=$AC$4:$AC1512)=FALSE,AG1512&amp;AF1513,AG1512),"("&amp;AF1513)&amp;IF(AA1513=AA1514,IF(OR(AC1514=$AC$4:$AC1513)=FALSE,", ",""),") "),""))</f>
        <v/>
      </c>
      <c r="AH1513" s="10" t="str">
        <f>IF((ISBLANK(D1513)),"",IF(D1513=D1512,AH1512,"")&amp;IF(B1512&lt;&gt;B1513,((IF(ISBLANK(E1513),$D$3&amp;"Non-type material: "&amp;$D$3,$D$3&amp;INDEX('type-categories'!$A$2:$B$100,MATCH(E1513,'type-categories'!$A$2:$A$100,0),2)&amp;$D$3))),"")&amp;(IF(K1513&lt;&gt;K1512,$C$2&amp;K1513&amp;$K$3&amp;$C$2&amp;" ",(IF(B1513&lt;&gt;B1512,$C$2&amp;K1513&amp;$K$3&amp;$C$2&amp;" ",""))))&amp;(IF(L1513="","",((IF(L1513&lt;&gt;L1512,$D$2&amp;L1513&amp;$L$3&amp;$D$2&amp;" ",IF(B1513&lt;&gt;B1512,$D$2&amp;L1513&amp;$L$3&amp;$D$2&amp;" ",""))))))&amp;(IF(M1513="","",((IF(M1513&lt;&gt;M1512,$E$2&amp;M1513&amp;$E$2&amp;","&amp;" ",IF(B1513&lt;&gt;B1512,$E$2&amp;M1513&amp;$E$2&amp;",",""))))))&amp;(IF(N1513="","",IF(N1513&lt;&gt;N1512,N1513&amp;", ",IF(B1513&lt;&gt;B1512,N1513&amp;", ",""))))&amp;(IF(ISBLANK(O1513),"",(IF(O1513&lt;&gt;O1512,O1513&amp;", ",IF(B1513&lt;&gt;B1512,O1513&amp;", ","")))))&amp;(IF(ISBLANK(P1513),"",(IF(P1513&lt;&gt;P1512,P1513&amp;", ",IF(B1513&lt;&gt;B1512,P1513&amp;", ",IF(Z1513&lt;&gt;Z1512,P1513&amp;", ",""))))))&amp;(IF(ISBLANK(Q1513),"",(IF(Q1513&lt;&gt;Q1512,Q1513&amp;", ",IF(B1513&lt;&gt;B1512,Q1513&amp;", ",IF(Z1513&lt;&gt;Z1512,Q1513&amp;", ",""))))))&amp;(IF(ISBLANK(R1513),"",(IF(R1513&lt;&gt;R1512,R1513&amp;"m, ",IF(B1513&lt;&gt;B1512,R1513&amp;"m, ",IF(Z1513&lt;&gt;Z1512,R1513&amp;"m, ",""))))))&amp;IF(ISBLANK(S1513),"",(IF(B1513&lt;&gt;B1512,S1513&amp;", ",IF(S1513&lt;&gt;S1512,IF((Z1513=Z1512),"same locality "&amp;S1513&amp;", ",S1513&amp;", "),""))))&amp;(IF(ISBLANK(T1513),"",(IF(T1513&lt;&gt;T1512,IF(ISBLANK(F$2),T1513&amp;", ",T1513&amp;" "&amp;F$2&amp;", "),(IF(B1513&lt;&gt;B1512,IF(ISBLANK(F$2),T1513&amp;", ",T1513&amp;" "&amp;F$2&amp;", "),(IF(Z1513&lt;&gt;Z1512,IF(ISBLANK(F$2),T1513&amp;", ",T1513&amp;" "&amp;F$2&amp;", "),IF((U1513&lt;&gt;U1512)*($G$2="Y"),"same collector, ","")))))))))&amp;(IF(ISBLANK(U1513),"",(IF(U1513&lt;&gt;U1512,U1513&amp;", ",(IF(B1513&lt;&gt;B1512,U1513&amp;", ",IF(Z1513&lt;&gt;Z1512,U1513&amp;", ",(IF(T1513&lt;&gt;T1512,IF((T1513&lt;&gt;T1512)*($G$2="Y"),"same date, ", ""),IF((T1513=T1512)*(U1513=U1512)*(S1513&lt;&gt;S1512)*($G$2="Y"),"same collector and date, ", ""))))))))))&amp;(IF(ISBLANK(V1513),"",V1513&amp;", "))&amp;IF((AA1513&lt;&gt;AA1514)*($H$2="y"),AD1513&amp;AE1513,IF((AA1513&lt;&gt;AA1514)*($H$2="m"),AD1513&amp;AG1513,IF(($H$2&lt;&gt;"m")*($H$2&lt;&gt;"Y"),(IF(F1513=0,"",F1513&amp;" "&amp;$F$4&amp;" "))&amp;(IF(G1513=0,"",G1513&amp;" "&amp;$G$4&amp;" "))&amp;(IF(H1513=0,"",H1513&amp;" "&amp;H$4&amp;" "))&amp;(IF(I1513=0,"",I1513&amp;" "&amp;$I$4&amp;" "))&amp;(IF(J1513=0,"",J1513&amp;" "&amp;$J$4&amp;" "))&amp;IF((ISBLANK(C1513)),"","("&amp;C1513&amp;")"),"")))&amp;IF((B1513=B1514)*(K1513=K1514)*(L1513=L1514)*(M1513=M1514),IF(($H$2&lt;&gt;"m")*($H$2&lt;&gt;"Y"), ", ", IF((ISNUMBER(FIND(")",AE1513))), ", ", "")),IF((B1513=B1514)*(K1513=K1514)*(L1513=L1514),"; ",". ")))</f>
        <v/>
      </c>
      <c r="AI1513" s="1"/>
    </row>
    <row r="1514" spans="1:35" x14ac:dyDescent="0.25">
      <c r="A1514" s="3" t="str">
        <f t="shared" si="188"/>
        <v/>
      </c>
      <c r="B1514" s="53" t="str">
        <f t="shared" si="192"/>
        <v/>
      </c>
      <c r="C1514" s="57"/>
      <c r="D1514" s="57"/>
      <c r="E1514" s="57"/>
      <c r="F1514" s="57"/>
      <c r="G1514" s="57"/>
      <c r="H1514" s="57"/>
      <c r="I1514" s="57"/>
      <c r="J1514" s="57"/>
      <c r="K1514" s="57"/>
      <c r="L1514" s="57"/>
      <c r="M1514" s="54"/>
      <c r="N1514" s="57"/>
      <c r="O1514" s="58"/>
      <c r="P1514" s="58"/>
      <c r="Q1514" s="58"/>
      <c r="R1514" s="58"/>
      <c r="S1514" s="54"/>
      <c r="T1514" s="57"/>
      <c r="U1514" s="57"/>
      <c r="V1514" s="57"/>
      <c r="W1514" s="57"/>
      <c r="X1514" s="147" t="str">
        <f>IF(ISBLANK(D1514),"",IF('order-admin-units'!$I$1&lt;&gt;"y", "", IF((K1514="")*(ISBLANK(D1514)=FALSE), 'order-admin-units'!$B$1+1, VLOOKUP(K1514, ordercountry, 2))))</f>
        <v/>
      </c>
      <c r="Y1514" s="147" t="str">
        <f>IF(ISBLANK(D1514),"",IF('order-admin-units'!$I$1&lt;&gt;"y", "", IF(L1514="", 'order-admin-units'!$B$2+1, VLOOKUP(K1514&amp;"@"&amp;L1514, orderadmin, 2))))</f>
        <v/>
      </c>
      <c r="Z1514" s="147" t="str">
        <f t="shared" si="189"/>
        <v/>
      </c>
      <c r="AA1514" s="147" t="str">
        <f t="shared" si="190"/>
        <v/>
      </c>
      <c r="AB1514" s="147" t="str">
        <f t="shared" si="191"/>
        <v/>
      </c>
      <c r="AC1514" s="147" t="str">
        <f t="shared" si="185"/>
        <v/>
      </c>
      <c r="AD1514" s="11" t="str">
        <f t="shared" si="186"/>
        <v/>
      </c>
      <c r="AE1514" s="11" t="str">
        <f t="array" ref="AE1514">IF(ISBLANK(D1514),"",IF(OR($H$2="y",$H$2="m"),IF(AA1514=AA1513,IF(OR(AB1514=$AB$4:$AB1513)=FALSE,AE1513&amp;C1514,AE1513),"("&amp;C1514)&amp;IF(AA1514=AA1515,IF(OR(AB1515=$AB$4:$AB1514)=FALSE,", ",""),") "),""))</f>
        <v/>
      </c>
      <c r="AF1514" s="11" t="str">
        <f t="shared" si="187"/>
        <v/>
      </c>
      <c r="AG1514" s="11" t="str">
        <f t="array" ref="AG1514">IF(ISBLANK(D1514),"",IF(OR($H$2="y",$H$2="m"),IF(AA1514=AA1513,IF(OR(AC1514=$AC$4:$AC1513)=FALSE,AG1513&amp;AF1514,AG1513),"("&amp;AF1514)&amp;IF(AA1514=AA1515,IF(OR(AC1515=$AC$4:$AC1514)=FALSE,", ",""),") "),""))</f>
        <v/>
      </c>
      <c r="AH1514" s="10" t="str">
        <f>IF((ISBLANK(D1514)),"",IF(D1514=D1513,AH1513,"")&amp;IF(B1513&lt;&gt;B1514,((IF(ISBLANK(E1514),$D$3&amp;"Non-type material: "&amp;$D$3,$D$3&amp;INDEX('type-categories'!$A$2:$B$100,MATCH(E1514,'type-categories'!$A$2:$A$100,0),2)&amp;$D$3))),"")&amp;(IF(K1514&lt;&gt;K1513,$C$2&amp;K1514&amp;$K$3&amp;$C$2&amp;" ",(IF(B1514&lt;&gt;B1513,$C$2&amp;K1514&amp;$K$3&amp;$C$2&amp;" ",""))))&amp;(IF(L1514="","",((IF(L1514&lt;&gt;L1513,$D$2&amp;L1514&amp;$L$3&amp;$D$2&amp;" ",IF(B1514&lt;&gt;B1513,$D$2&amp;L1514&amp;$L$3&amp;$D$2&amp;" ",""))))))&amp;(IF(M1514="","",((IF(M1514&lt;&gt;M1513,$E$2&amp;M1514&amp;$E$2&amp;","&amp;" ",IF(B1514&lt;&gt;B1513,$E$2&amp;M1514&amp;$E$2&amp;",",""))))))&amp;(IF(N1514="","",IF(N1514&lt;&gt;N1513,N1514&amp;", ",IF(B1514&lt;&gt;B1513,N1514&amp;", ",""))))&amp;(IF(ISBLANK(O1514),"",(IF(O1514&lt;&gt;O1513,O1514&amp;", ",IF(B1514&lt;&gt;B1513,O1514&amp;", ","")))))&amp;(IF(ISBLANK(P1514),"",(IF(P1514&lt;&gt;P1513,P1514&amp;", ",IF(B1514&lt;&gt;B1513,P1514&amp;", ",IF(Z1514&lt;&gt;Z1513,P1514&amp;", ",""))))))&amp;(IF(ISBLANK(Q1514),"",(IF(Q1514&lt;&gt;Q1513,Q1514&amp;", ",IF(B1514&lt;&gt;B1513,Q1514&amp;", ",IF(Z1514&lt;&gt;Z1513,Q1514&amp;", ",""))))))&amp;(IF(ISBLANK(R1514),"",(IF(R1514&lt;&gt;R1513,R1514&amp;"m, ",IF(B1514&lt;&gt;B1513,R1514&amp;"m, ",IF(Z1514&lt;&gt;Z1513,R1514&amp;"m, ",""))))))&amp;IF(ISBLANK(S1514),"",(IF(B1514&lt;&gt;B1513,S1514&amp;", ",IF(S1514&lt;&gt;S1513,IF((Z1514=Z1513),"same locality "&amp;S1514&amp;", ",S1514&amp;", "),""))))&amp;(IF(ISBLANK(T1514),"",(IF(T1514&lt;&gt;T1513,IF(ISBLANK(F$2),T1514&amp;", ",T1514&amp;" "&amp;F$2&amp;", "),(IF(B1514&lt;&gt;B1513,IF(ISBLANK(F$2),T1514&amp;", ",T1514&amp;" "&amp;F$2&amp;", "),(IF(Z1514&lt;&gt;Z1513,IF(ISBLANK(F$2),T1514&amp;", ",T1514&amp;" "&amp;F$2&amp;", "),IF((U1514&lt;&gt;U1513)*($G$2="Y"),"same collector, ","")))))))))&amp;(IF(ISBLANK(U1514),"",(IF(U1514&lt;&gt;U1513,U1514&amp;", ",(IF(B1514&lt;&gt;B1513,U1514&amp;", ",IF(Z1514&lt;&gt;Z1513,U1514&amp;", ",(IF(T1514&lt;&gt;T1513,IF((T1514&lt;&gt;T1513)*($G$2="Y"),"same date, ", ""),IF((T1514=T1513)*(U1514=U1513)*(S1514&lt;&gt;S1513)*($G$2="Y"),"same collector and date, ", ""))))))))))&amp;(IF(ISBLANK(V1514),"",V1514&amp;", "))&amp;IF((AA1514&lt;&gt;AA1515)*($H$2="y"),AD1514&amp;AE1514,IF((AA1514&lt;&gt;AA1515)*($H$2="m"),AD1514&amp;AG1514,IF(($H$2&lt;&gt;"m")*($H$2&lt;&gt;"Y"),(IF(F1514=0,"",F1514&amp;" "&amp;$F$4&amp;" "))&amp;(IF(G1514=0,"",G1514&amp;" "&amp;$G$4&amp;" "))&amp;(IF(H1514=0,"",H1514&amp;" "&amp;H$4&amp;" "))&amp;(IF(I1514=0,"",I1514&amp;" "&amp;$I$4&amp;" "))&amp;(IF(J1514=0,"",J1514&amp;" "&amp;$J$4&amp;" "))&amp;IF((ISBLANK(C1514)),"","("&amp;C1514&amp;")"),"")))&amp;IF((B1514=B1515)*(K1514=K1515)*(L1514=L1515)*(M1514=M1515),IF(($H$2&lt;&gt;"m")*($H$2&lt;&gt;"Y"), ", ", IF((ISNUMBER(FIND(")",AE1514))), ", ", "")),IF((B1514=B1515)*(K1514=K1515)*(L1514=L1515),"; ",". ")))</f>
        <v/>
      </c>
      <c r="AI1514" s="1"/>
    </row>
    <row r="1515" spans="1:35" x14ac:dyDescent="0.25">
      <c r="A1515" s="3" t="str">
        <f t="shared" si="188"/>
        <v/>
      </c>
      <c r="B1515" s="53" t="str">
        <f t="shared" si="192"/>
        <v/>
      </c>
      <c r="C1515" s="57"/>
      <c r="D1515" s="57"/>
      <c r="E1515" s="57"/>
      <c r="F1515" s="57"/>
      <c r="G1515" s="57"/>
      <c r="H1515" s="57"/>
      <c r="I1515" s="57"/>
      <c r="J1515" s="57"/>
      <c r="K1515" s="57"/>
      <c r="L1515" s="57"/>
      <c r="M1515" s="54"/>
      <c r="N1515" s="57"/>
      <c r="O1515" s="58"/>
      <c r="P1515" s="58"/>
      <c r="Q1515" s="58"/>
      <c r="R1515" s="58"/>
      <c r="S1515" s="54"/>
      <c r="T1515" s="57"/>
      <c r="U1515" s="57"/>
      <c r="V1515" s="57"/>
      <c r="W1515" s="57"/>
      <c r="X1515" s="147" t="str">
        <f>IF(ISBLANK(D1515),"",IF('order-admin-units'!$I$1&lt;&gt;"y", "", IF((K1515="")*(ISBLANK(D1515)=FALSE), 'order-admin-units'!$B$1+1, VLOOKUP(K1515, ordercountry, 2))))</f>
        <v/>
      </c>
      <c r="Y1515" s="147" t="str">
        <f>IF(ISBLANK(D1515),"",IF('order-admin-units'!$I$1&lt;&gt;"y", "", IF(L1515="", 'order-admin-units'!$B$2+1, VLOOKUP(K1515&amp;"@"&amp;L1515, orderadmin, 2))))</f>
        <v/>
      </c>
      <c r="Z1515" s="147" t="str">
        <f t="shared" si="189"/>
        <v/>
      </c>
      <c r="AA1515" s="147" t="str">
        <f t="shared" si="190"/>
        <v/>
      </c>
      <c r="AB1515" s="147" t="str">
        <f t="shared" si="191"/>
        <v/>
      </c>
      <c r="AC1515" s="147" t="str">
        <f t="shared" si="185"/>
        <v/>
      </c>
      <c r="AD1515" s="11" t="str">
        <f t="shared" si="186"/>
        <v/>
      </c>
      <c r="AE1515" s="11" t="str">
        <f t="array" ref="AE1515">IF(ISBLANK(D1515),"",IF(OR($H$2="y",$H$2="m"),IF(AA1515=AA1514,IF(OR(AB1515=$AB$4:$AB1514)=FALSE,AE1514&amp;C1515,AE1514),"("&amp;C1515)&amp;IF(AA1515=AA1516,IF(OR(AB1516=$AB$4:$AB1515)=FALSE,", ",""),") "),""))</f>
        <v/>
      </c>
      <c r="AF1515" s="11" t="str">
        <f t="shared" si="187"/>
        <v/>
      </c>
      <c r="AG1515" s="11" t="str">
        <f t="array" ref="AG1515">IF(ISBLANK(D1515),"",IF(OR($H$2="y",$H$2="m"),IF(AA1515=AA1514,IF(OR(AC1515=$AC$4:$AC1514)=FALSE,AG1514&amp;AF1515,AG1514),"("&amp;AF1515)&amp;IF(AA1515=AA1516,IF(OR(AC1516=$AC$4:$AC1515)=FALSE,", ",""),") "),""))</f>
        <v/>
      </c>
      <c r="AH1515" s="10" t="str">
        <f>IF((ISBLANK(D1515)),"",IF(D1515=D1514,AH1514,"")&amp;IF(B1514&lt;&gt;B1515,((IF(ISBLANK(E1515),$D$3&amp;"Non-type material: "&amp;$D$3,$D$3&amp;INDEX('type-categories'!$A$2:$B$100,MATCH(E1515,'type-categories'!$A$2:$A$100,0),2)&amp;$D$3))),"")&amp;(IF(K1515&lt;&gt;K1514,$C$2&amp;K1515&amp;$K$3&amp;$C$2&amp;" ",(IF(B1515&lt;&gt;B1514,$C$2&amp;K1515&amp;$K$3&amp;$C$2&amp;" ",""))))&amp;(IF(L1515="","",((IF(L1515&lt;&gt;L1514,$D$2&amp;L1515&amp;$L$3&amp;$D$2&amp;" ",IF(B1515&lt;&gt;B1514,$D$2&amp;L1515&amp;$L$3&amp;$D$2&amp;" ",""))))))&amp;(IF(M1515="","",((IF(M1515&lt;&gt;M1514,$E$2&amp;M1515&amp;$E$2&amp;","&amp;" ",IF(B1515&lt;&gt;B1514,$E$2&amp;M1515&amp;$E$2&amp;",",""))))))&amp;(IF(N1515="","",IF(N1515&lt;&gt;N1514,N1515&amp;", ",IF(B1515&lt;&gt;B1514,N1515&amp;", ",""))))&amp;(IF(ISBLANK(O1515),"",(IF(O1515&lt;&gt;O1514,O1515&amp;", ",IF(B1515&lt;&gt;B1514,O1515&amp;", ","")))))&amp;(IF(ISBLANK(P1515),"",(IF(P1515&lt;&gt;P1514,P1515&amp;", ",IF(B1515&lt;&gt;B1514,P1515&amp;", ",IF(Z1515&lt;&gt;Z1514,P1515&amp;", ",""))))))&amp;(IF(ISBLANK(Q1515),"",(IF(Q1515&lt;&gt;Q1514,Q1515&amp;", ",IF(B1515&lt;&gt;B1514,Q1515&amp;", ",IF(Z1515&lt;&gt;Z1514,Q1515&amp;", ",""))))))&amp;(IF(ISBLANK(R1515),"",(IF(R1515&lt;&gt;R1514,R1515&amp;"m, ",IF(B1515&lt;&gt;B1514,R1515&amp;"m, ",IF(Z1515&lt;&gt;Z1514,R1515&amp;"m, ",""))))))&amp;IF(ISBLANK(S1515),"",(IF(B1515&lt;&gt;B1514,S1515&amp;", ",IF(S1515&lt;&gt;S1514,IF((Z1515=Z1514),"same locality "&amp;S1515&amp;", ",S1515&amp;", "),""))))&amp;(IF(ISBLANK(T1515),"",(IF(T1515&lt;&gt;T1514,IF(ISBLANK(F$2),T1515&amp;", ",T1515&amp;" "&amp;F$2&amp;", "),(IF(B1515&lt;&gt;B1514,IF(ISBLANK(F$2),T1515&amp;", ",T1515&amp;" "&amp;F$2&amp;", "),(IF(Z1515&lt;&gt;Z1514,IF(ISBLANK(F$2),T1515&amp;", ",T1515&amp;" "&amp;F$2&amp;", "),IF((U1515&lt;&gt;U1514)*($G$2="Y"),"same collector, ","")))))))))&amp;(IF(ISBLANK(U1515),"",(IF(U1515&lt;&gt;U1514,U1515&amp;", ",(IF(B1515&lt;&gt;B1514,U1515&amp;", ",IF(Z1515&lt;&gt;Z1514,U1515&amp;", ",(IF(T1515&lt;&gt;T1514,IF((T1515&lt;&gt;T1514)*($G$2="Y"),"same date, ", ""),IF((T1515=T1514)*(U1515=U1514)*(S1515&lt;&gt;S1514)*($G$2="Y"),"same collector and date, ", ""))))))))))&amp;(IF(ISBLANK(V1515),"",V1515&amp;", "))&amp;IF((AA1515&lt;&gt;AA1516)*($H$2="y"),AD1515&amp;AE1515,IF((AA1515&lt;&gt;AA1516)*($H$2="m"),AD1515&amp;AG1515,IF(($H$2&lt;&gt;"m")*($H$2&lt;&gt;"Y"),(IF(F1515=0,"",F1515&amp;" "&amp;$F$4&amp;" "))&amp;(IF(G1515=0,"",G1515&amp;" "&amp;$G$4&amp;" "))&amp;(IF(H1515=0,"",H1515&amp;" "&amp;H$4&amp;" "))&amp;(IF(I1515=0,"",I1515&amp;" "&amp;$I$4&amp;" "))&amp;(IF(J1515=0,"",J1515&amp;" "&amp;$J$4&amp;" "))&amp;IF((ISBLANK(C1515)),"","("&amp;C1515&amp;")"),"")))&amp;IF((B1515=B1516)*(K1515=K1516)*(L1515=L1516)*(M1515=M1516),IF(($H$2&lt;&gt;"m")*($H$2&lt;&gt;"Y"), ", ", IF((ISNUMBER(FIND(")",AE1515))), ", ", "")),IF((B1515=B1516)*(K1515=K1516)*(L1515=L1516),"; ",". ")))</f>
        <v/>
      </c>
      <c r="AI1515" s="1"/>
    </row>
    <row r="1516" spans="1:35" x14ac:dyDescent="0.25">
      <c r="A1516" s="3" t="str">
        <f t="shared" si="188"/>
        <v/>
      </c>
      <c r="B1516" s="53" t="str">
        <f t="shared" si="192"/>
        <v/>
      </c>
      <c r="C1516" s="57"/>
      <c r="D1516" s="57"/>
      <c r="E1516" s="57"/>
      <c r="F1516" s="57"/>
      <c r="G1516" s="57"/>
      <c r="H1516" s="57"/>
      <c r="I1516" s="57"/>
      <c r="J1516" s="57"/>
      <c r="K1516" s="57"/>
      <c r="L1516" s="57"/>
      <c r="M1516" s="54"/>
      <c r="N1516" s="57"/>
      <c r="O1516" s="58"/>
      <c r="P1516" s="58"/>
      <c r="Q1516" s="58"/>
      <c r="R1516" s="58"/>
      <c r="S1516" s="54"/>
      <c r="T1516" s="57"/>
      <c r="U1516" s="57"/>
      <c r="V1516" s="57"/>
      <c r="W1516" s="57"/>
      <c r="X1516" s="147" t="str">
        <f>IF(ISBLANK(D1516),"",IF('order-admin-units'!$I$1&lt;&gt;"y", "", IF((K1516="")*(ISBLANK(D1516)=FALSE), 'order-admin-units'!$B$1+1, VLOOKUP(K1516, ordercountry, 2))))</f>
        <v/>
      </c>
      <c r="Y1516" s="147" t="str">
        <f>IF(ISBLANK(D1516),"",IF('order-admin-units'!$I$1&lt;&gt;"y", "", IF(L1516="", 'order-admin-units'!$B$2+1, VLOOKUP(K1516&amp;"@"&amp;L1516, orderadmin, 2))))</f>
        <v/>
      </c>
      <c r="Z1516" s="147" t="str">
        <f t="shared" si="189"/>
        <v/>
      </c>
      <c r="AA1516" s="147" t="str">
        <f t="shared" si="190"/>
        <v/>
      </c>
      <c r="AB1516" s="147" t="str">
        <f t="shared" si="191"/>
        <v/>
      </c>
      <c r="AC1516" s="147" t="str">
        <f t="shared" si="185"/>
        <v/>
      </c>
      <c r="AD1516" s="11" t="str">
        <f t="shared" si="186"/>
        <v/>
      </c>
      <c r="AE1516" s="11" t="str">
        <f t="array" ref="AE1516">IF(ISBLANK(D1516),"",IF(OR($H$2="y",$H$2="m"),IF(AA1516=AA1515,IF(OR(AB1516=$AB$4:$AB1515)=FALSE,AE1515&amp;C1516,AE1515),"("&amp;C1516)&amp;IF(AA1516=AA1517,IF(OR(AB1517=$AB$4:$AB1516)=FALSE,", ",""),") "),""))</f>
        <v/>
      </c>
      <c r="AF1516" s="11" t="str">
        <f t="shared" si="187"/>
        <v/>
      </c>
      <c r="AG1516" s="11" t="str">
        <f t="array" ref="AG1516">IF(ISBLANK(D1516),"",IF(OR($H$2="y",$H$2="m"),IF(AA1516=AA1515,IF(OR(AC1516=$AC$4:$AC1515)=FALSE,AG1515&amp;AF1516,AG1515),"("&amp;AF1516)&amp;IF(AA1516=AA1517,IF(OR(AC1517=$AC$4:$AC1516)=FALSE,", ",""),") "),""))</f>
        <v/>
      </c>
      <c r="AH1516" s="10" t="str">
        <f>IF((ISBLANK(D1516)),"",IF(D1516=D1515,AH1515,"")&amp;IF(B1515&lt;&gt;B1516,((IF(ISBLANK(E1516),$D$3&amp;"Non-type material: "&amp;$D$3,$D$3&amp;INDEX('type-categories'!$A$2:$B$100,MATCH(E1516,'type-categories'!$A$2:$A$100,0),2)&amp;$D$3))),"")&amp;(IF(K1516&lt;&gt;K1515,$C$2&amp;K1516&amp;$K$3&amp;$C$2&amp;" ",(IF(B1516&lt;&gt;B1515,$C$2&amp;K1516&amp;$K$3&amp;$C$2&amp;" ",""))))&amp;(IF(L1516="","",((IF(L1516&lt;&gt;L1515,$D$2&amp;L1516&amp;$L$3&amp;$D$2&amp;" ",IF(B1516&lt;&gt;B1515,$D$2&amp;L1516&amp;$L$3&amp;$D$2&amp;" ",""))))))&amp;(IF(M1516="","",((IF(M1516&lt;&gt;M1515,$E$2&amp;M1516&amp;$E$2&amp;","&amp;" ",IF(B1516&lt;&gt;B1515,$E$2&amp;M1516&amp;$E$2&amp;",",""))))))&amp;(IF(N1516="","",IF(N1516&lt;&gt;N1515,N1516&amp;", ",IF(B1516&lt;&gt;B1515,N1516&amp;", ",""))))&amp;(IF(ISBLANK(O1516),"",(IF(O1516&lt;&gt;O1515,O1516&amp;", ",IF(B1516&lt;&gt;B1515,O1516&amp;", ","")))))&amp;(IF(ISBLANK(P1516),"",(IF(P1516&lt;&gt;P1515,P1516&amp;", ",IF(B1516&lt;&gt;B1515,P1516&amp;", ",IF(Z1516&lt;&gt;Z1515,P1516&amp;", ",""))))))&amp;(IF(ISBLANK(Q1516),"",(IF(Q1516&lt;&gt;Q1515,Q1516&amp;", ",IF(B1516&lt;&gt;B1515,Q1516&amp;", ",IF(Z1516&lt;&gt;Z1515,Q1516&amp;", ",""))))))&amp;(IF(ISBLANK(R1516),"",(IF(R1516&lt;&gt;R1515,R1516&amp;"m, ",IF(B1516&lt;&gt;B1515,R1516&amp;"m, ",IF(Z1516&lt;&gt;Z1515,R1516&amp;"m, ",""))))))&amp;IF(ISBLANK(S1516),"",(IF(B1516&lt;&gt;B1515,S1516&amp;", ",IF(S1516&lt;&gt;S1515,IF((Z1516=Z1515),"same locality "&amp;S1516&amp;", ",S1516&amp;", "),""))))&amp;(IF(ISBLANK(T1516),"",(IF(T1516&lt;&gt;T1515,IF(ISBLANK(F$2),T1516&amp;", ",T1516&amp;" "&amp;F$2&amp;", "),(IF(B1516&lt;&gt;B1515,IF(ISBLANK(F$2),T1516&amp;", ",T1516&amp;" "&amp;F$2&amp;", "),(IF(Z1516&lt;&gt;Z1515,IF(ISBLANK(F$2),T1516&amp;", ",T1516&amp;" "&amp;F$2&amp;", "),IF((U1516&lt;&gt;U1515)*($G$2="Y"),"same collector, ","")))))))))&amp;(IF(ISBLANK(U1516),"",(IF(U1516&lt;&gt;U1515,U1516&amp;", ",(IF(B1516&lt;&gt;B1515,U1516&amp;", ",IF(Z1516&lt;&gt;Z1515,U1516&amp;", ",(IF(T1516&lt;&gt;T1515,IF((T1516&lt;&gt;T1515)*($G$2="Y"),"same date, ", ""),IF((T1516=T1515)*(U1516=U1515)*(S1516&lt;&gt;S1515)*($G$2="Y"),"same collector and date, ", ""))))))))))&amp;(IF(ISBLANK(V1516),"",V1516&amp;", "))&amp;IF((AA1516&lt;&gt;AA1517)*($H$2="y"),AD1516&amp;AE1516,IF((AA1516&lt;&gt;AA1517)*($H$2="m"),AD1516&amp;AG1516,IF(($H$2&lt;&gt;"m")*($H$2&lt;&gt;"Y"),(IF(F1516=0,"",F1516&amp;" "&amp;$F$4&amp;" "))&amp;(IF(G1516=0,"",G1516&amp;" "&amp;$G$4&amp;" "))&amp;(IF(H1516=0,"",H1516&amp;" "&amp;H$4&amp;" "))&amp;(IF(I1516=0,"",I1516&amp;" "&amp;$I$4&amp;" "))&amp;(IF(J1516=0,"",J1516&amp;" "&amp;$J$4&amp;" "))&amp;IF((ISBLANK(C1516)),"","("&amp;C1516&amp;")"),"")))&amp;IF((B1516=B1517)*(K1516=K1517)*(L1516=L1517)*(M1516=M1517),IF(($H$2&lt;&gt;"m")*($H$2&lt;&gt;"Y"), ", ", IF((ISNUMBER(FIND(")",AE1516))), ", ", "")),IF((B1516=B1517)*(K1516=K1517)*(L1516=L1517),"; ",". ")))</f>
        <v/>
      </c>
      <c r="AI1516" s="1"/>
    </row>
    <row r="1517" spans="1:35" x14ac:dyDescent="0.25">
      <c r="A1517" s="3" t="str">
        <f t="shared" si="188"/>
        <v/>
      </c>
      <c r="B1517" s="53" t="str">
        <f t="shared" si="192"/>
        <v/>
      </c>
      <c r="C1517" s="57"/>
      <c r="D1517" s="57"/>
      <c r="E1517" s="57"/>
      <c r="F1517" s="57"/>
      <c r="G1517" s="57"/>
      <c r="H1517" s="57"/>
      <c r="I1517" s="57"/>
      <c r="J1517" s="57"/>
      <c r="K1517" s="57"/>
      <c r="L1517" s="57"/>
      <c r="M1517" s="54"/>
      <c r="N1517" s="57"/>
      <c r="O1517" s="58"/>
      <c r="P1517" s="58"/>
      <c r="Q1517" s="58"/>
      <c r="R1517" s="58"/>
      <c r="S1517" s="54"/>
      <c r="T1517" s="57"/>
      <c r="U1517" s="57"/>
      <c r="V1517" s="57"/>
      <c r="W1517" s="57"/>
      <c r="X1517" s="147" t="str">
        <f>IF(ISBLANK(D1517),"",IF('order-admin-units'!$I$1&lt;&gt;"y", "", IF((K1517="")*(ISBLANK(D1517)=FALSE), 'order-admin-units'!$B$1+1, VLOOKUP(K1517, ordercountry, 2))))</f>
        <v/>
      </c>
      <c r="Y1517" s="147" t="str">
        <f>IF(ISBLANK(D1517),"",IF('order-admin-units'!$I$1&lt;&gt;"y", "", IF(L1517="", 'order-admin-units'!$B$2+1, VLOOKUP(K1517&amp;"@"&amp;L1517, orderadmin, 2))))</f>
        <v/>
      </c>
      <c r="Z1517" s="147" t="str">
        <f t="shared" si="189"/>
        <v/>
      </c>
      <c r="AA1517" s="147" t="str">
        <f t="shared" si="190"/>
        <v/>
      </c>
      <c r="AB1517" s="147" t="str">
        <f t="shared" si="191"/>
        <v/>
      </c>
      <c r="AC1517" s="147" t="str">
        <f t="shared" si="185"/>
        <v/>
      </c>
      <c r="AD1517" s="11" t="str">
        <f t="shared" si="186"/>
        <v/>
      </c>
      <c r="AE1517" s="11" t="str">
        <f t="array" ref="AE1517">IF(ISBLANK(D1517),"",IF(OR($H$2="y",$H$2="m"),IF(AA1517=AA1516,IF(OR(AB1517=$AB$4:$AB1516)=FALSE,AE1516&amp;C1517,AE1516),"("&amp;C1517)&amp;IF(AA1517=AA1518,IF(OR(AB1518=$AB$4:$AB1517)=FALSE,", ",""),") "),""))</f>
        <v/>
      </c>
      <c r="AF1517" s="11" t="str">
        <f t="shared" si="187"/>
        <v/>
      </c>
      <c r="AG1517" s="11" t="str">
        <f t="array" ref="AG1517">IF(ISBLANK(D1517),"",IF(OR($H$2="y",$H$2="m"),IF(AA1517=AA1516,IF(OR(AC1517=$AC$4:$AC1516)=FALSE,AG1516&amp;AF1517,AG1516),"("&amp;AF1517)&amp;IF(AA1517=AA1518,IF(OR(AC1518=$AC$4:$AC1517)=FALSE,", ",""),") "),""))</f>
        <v/>
      </c>
      <c r="AH1517" s="10" t="str">
        <f>IF((ISBLANK(D1517)),"",IF(D1517=D1516,AH1516,"")&amp;IF(B1516&lt;&gt;B1517,((IF(ISBLANK(E1517),$D$3&amp;"Non-type material: "&amp;$D$3,$D$3&amp;INDEX('type-categories'!$A$2:$B$100,MATCH(E1517,'type-categories'!$A$2:$A$100,0),2)&amp;$D$3))),"")&amp;(IF(K1517&lt;&gt;K1516,$C$2&amp;K1517&amp;$K$3&amp;$C$2&amp;" ",(IF(B1517&lt;&gt;B1516,$C$2&amp;K1517&amp;$K$3&amp;$C$2&amp;" ",""))))&amp;(IF(L1517="","",((IF(L1517&lt;&gt;L1516,$D$2&amp;L1517&amp;$L$3&amp;$D$2&amp;" ",IF(B1517&lt;&gt;B1516,$D$2&amp;L1517&amp;$L$3&amp;$D$2&amp;" ",""))))))&amp;(IF(M1517="","",((IF(M1517&lt;&gt;M1516,$E$2&amp;M1517&amp;$E$2&amp;","&amp;" ",IF(B1517&lt;&gt;B1516,$E$2&amp;M1517&amp;$E$2&amp;",",""))))))&amp;(IF(N1517="","",IF(N1517&lt;&gt;N1516,N1517&amp;", ",IF(B1517&lt;&gt;B1516,N1517&amp;", ",""))))&amp;(IF(ISBLANK(O1517),"",(IF(O1517&lt;&gt;O1516,O1517&amp;", ",IF(B1517&lt;&gt;B1516,O1517&amp;", ","")))))&amp;(IF(ISBLANK(P1517),"",(IF(P1517&lt;&gt;P1516,P1517&amp;", ",IF(B1517&lt;&gt;B1516,P1517&amp;", ",IF(Z1517&lt;&gt;Z1516,P1517&amp;", ",""))))))&amp;(IF(ISBLANK(Q1517),"",(IF(Q1517&lt;&gt;Q1516,Q1517&amp;", ",IF(B1517&lt;&gt;B1516,Q1517&amp;", ",IF(Z1517&lt;&gt;Z1516,Q1517&amp;", ",""))))))&amp;(IF(ISBLANK(R1517),"",(IF(R1517&lt;&gt;R1516,R1517&amp;"m, ",IF(B1517&lt;&gt;B1516,R1517&amp;"m, ",IF(Z1517&lt;&gt;Z1516,R1517&amp;"m, ",""))))))&amp;IF(ISBLANK(S1517),"",(IF(B1517&lt;&gt;B1516,S1517&amp;", ",IF(S1517&lt;&gt;S1516,IF((Z1517=Z1516),"same locality "&amp;S1517&amp;", ",S1517&amp;", "),""))))&amp;(IF(ISBLANK(T1517),"",(IF(T1517&lt;&gt;T1516,IF(ISBLANK(F$2),T1517&amp;", ",T1517&amp;" "&amp;F$2&amp;", "),(IF(B1517&lt;&gt;B1516,IF(ISBLANK(F$2),T1517&amp;", ",T1517&amp;" "&amp;F$2&amp;", "),(IF(Z1517&lt;&gt;Z1516,IF(ISBLANK(F$2),T1517&amp;", ",T1517&amp;" "&amp;F$2&amp;", "),IF((U1517&lt;&gt;U1516)*($G$2="Y"),"same collector, ","")))))))))&amp;(IF(ISBLANK(U1517),"",(IF(U1517&lt;&gt;U1516,U1517&amp;", ",(IF(B1517&lt;&gt;B1516,U1517&amp;", ",IF(Z1517&lt;&gt;Z1516,U1517&amp;", ",(IF(T1517&lt;&gt;T1516,IF((T1517&lt;&gt;T1516)*($G$2="Y"),"same date, ", ""),IF((T1517=T1516)*(U1517=U1516)*(S1517&lt;&gt;S1516)*($G$2="Y"),"same collector and date, ", ""))))))))))&amp;(IF(ISBLANK(V1517),"",V1517&amp;", "))&amp;IF((AA1517&lt;&gt;AA1518)*($H$2="y"),AD1517&amp;AE1517,IF((AA1517&lt;&gt;AA1518)*($H$2="m"),AD1517&amp;AG1517,IF(($H$2&lt;&gt;"m")*($H$2&lt;&gt;"Y"),(IF(F1517=0,"",F1517&amp;" "&amp;$F$4&amp;" "))&amp;(IF(G1517=0,"",G1517&amp;" "&amp;$G$4&amp;" "))&amp;(IF(H1517=0,"",H1517&amp;" "&amp;H$4&amp;" "))&amp;(IF(I1517=0,"",I1517&amp;" "&amp;$I$4&amp;" "))&amp;(IF(J1517=0,"",J1517&amp;" "&amp;$J$4&amp;" "))&amp;IF((ISBLANK(C1517)),"","("&amp;C1517&amp;")"),"")))&amp;IF((B1517=B1518)*(K1517=K1518)*(L1517=L1518)*(M1517=M1518),IF(($H$2&lt;&gt;"m")*($H$2&lt;&gt;"Y"), ", ", IF((ISNUMBER(FIND(")",AE1517))), ", ", "")),IF((B1517=B1518)*(K1517=K1518)*(L1517=L1518),"; ",". ")))</f>
        <v/>
      </c>
      <c r="AI1517" s="1"/>
    </row>
    <row r="1518" spans="1:35" x14ac:dyDescent="0.25">
      <c r="A1518" s="3" t="str">
        <f t="shared" si="188"/>
        <v/>
      </c>
      <c r="B1518" s="53" t="str">
        <f t="shared" si="192"/>
        <v/>
      </c>
      <c r="C1518" s="57"/>
      <c r="D1518" s="57"/>
      <c r="E1518" s="57"/>
      <c r="F1518" s="57"/>
      <c r="G1518" s="57"/>
      <c r="H1518" s="57"/>
      <c r="I1518" s="57"/>
      <c r="J1518" s="57"/>
      <c r="K1518" s="57"/>
      <c r="L1518" s="57"/>
      <c r="M1518" s="54"/>
      <c r="N1518" s="57"/>
      <c r="O1518" s="58"/>
      <c r="P1518" s="58"/>
      <c r="Q1518" s="58"/>
      <c r="R1518" s="58"/>
      <c r="S1518" s="54"/>
      <c r="T1518" s="57"/>
      <c r="U1518" s="57"/>
      <c r="V1518" s="57"/>
      <c r="W1518" s="57"/>
      <c r="X1518" s="147" t="str">
        <f>IF(ISBLANK(D1518),"",IF('order-admin-units'!$I$1&lt;&gt;"y", "", IF((K1518="")*(ISBLANK(D1518)=FALSE), 'order-admin-units'!$B$1+1, VLOOKUP(K1518, ordercountry, 2))))</f>
        <v/>
      </c>
      <c r="Y1518" s="147" t="str">
        <f>IF(ISBLANK(D1518),"",IF('order-admin-units'!$I$1&lt;&gt;"y", "", IF(L1518="", 'order-admin-units'!$B$2+1, VLOOKUP(K1518&amp;"@"&amp;L1518, orderadmin, 2))))</f>
        <v/>
      </c>
      <c r="Z1518" s="147" t="str">
        <f t="shared" si="189"/>
        <v/>
      </c>
      <c r="AA1518" s="147" t="str">
        <f t="shared" si="190"/>
        <v/>
      </c>
      <c r="AB1518" s="147" t="str">
        <f t="shared" si="191"/>
        <v/>
      </c>
      <c r="AC1518" s="147" t="str">
        <f t="shared" si="185"/>
        <v/>
      </c>
      <c r="AD1518" s="11" t="str">
        <f t="shared" si="186"/>
        <v/>
      </c>
      <c r="AE1518" s="11" t="str">
        <f t="array" ref="AE1518">IF(ISBLANK(D1518),"",IF(OR($H$2="y",$H$2="m"),IF(AA1518=AA1517,IF(OR(AB1518=$AB$4:$AB1517)=FALSE,AE1517&amp;C1518,AE1517),"("&amp;C1518)&amp;IF(AA1518=AA1519,IF(OR(AB1519=$AB$4:$AB1518)=FALSE,", ",""),") "),""))</f>
        <v/>
      </c>
      <c r="AF1518" s="11" t="str">
        <f t="shared" si="187"/>
        <v/>
      </c>
      <c r="AG1518" s="11" t="str">
        <f t="array" ref="AG1518">IF(ISBLANK(D1518),"",IF(OR($H$2="y",$H$2="m"),IF(AA1518=AA1517,IF(OR(AC1518=$AC$4:$AC1517)=FALSE,AG1517&amp;AF1518,AG1517),"("&amp;AF1518)&amp;IF(AA1518=AA1519,IF(OR(AC1519=$AC$4:$AC1518)=FALSE,", ",""),") "),""))</f>
        <v/>
      </c>
      <c r="AH1518" s="10" t="str">
        <f>IF((ISBLANK(D1518)),"",IF(D1518=D1517,AH1517,"")&amp;IF(B1517&lt;&gt;B1518,((IF(ISBLANK(E1518),$D$3&amp;"Non-type material: "&amp;$D$3,$D$3&amp;INDEX('type-categories'!$A$2:$B$100,MATCH(E1518,'type-categories'!$A$2:$A$100,0),2)&amp;$D$3))),"")&amp;(IF(K1518&lt;&gt;K1517,$C$2&amp;K1518&amp;$K$3&amp;$C$2&amp;" ",(IF(B1518&lt;&gt;B1517,$C$2&amp;K1518&amp;$K$3&amp;$C$2&amp;" ",""))))&amp;(IF(L1518="","",((IF(L1518&lt;&gt;L1517,$D$2&amp;L1518&amp;$L$3&amp;$D$2&amp;" ",IF(B1518&lt;&gt;B1517,$D$2&amp;L1518&amp;$L$3&amp;$D$2&amp;" ",""))))))&amp;(IF(M1518="","",((IF(M1518&lt;&gt;M1517,$E$2&amp;M1518&amp;$E$2&amp;","&amp;" ",IF(B1518&lt;&gt;B1517,$E$2&amp;M1518&amp;$E$2&amp;",",""))))))&amp;(IF(N1518="","",IF(N1518&lt;&gt;N1517,N1518&amp;", ",IF(B1518&lt;&gt;B1517,N1518&amp;", ",""))))&amp;(IF(ISBLANK(O1518),"",(IF(O1518&lt;&gt;O1517,O1518&amp;", ",IF(B1518&lt;&gt;B1517,O1518&amp;", ","")))))&amp;(IF(ISBLANK(P1518),"",(IF(P1518&lt;&gt;P1517,P1518&amp;", ",IF(B1518&lt;&gt;B1517,P1518&amp;", ",IF(Z1518&lt;&gt;Z1517,P1518&amp;", ",""))))))&amp;(IF(ISBLANK(Q1518),"",(IF(Q1518&lt;&gt;Q1517,Q1518&amp;", ",IF(B1518&lt;&gt;B1517,Q1518&amp;", ",IF(Z1518&lt;&gt;Z1517,Q1518&amp;", ",""))))))&amp;(IF(ISBLANK(R1518),"",(IF(R1518&lt;&gt;R1517,R1518&amp;"m, ",IF(B1518&lt;&gt;B1517,R1518&amp;"m, ",IF(Z1518&lt;&gt;Z1517,R1518&amp;"m, ",""))))))&amp;IF(ISBLANK(S1518),"",(IF(B1518&lt;&gt;B1517,S1518&amp;", ",IF(S1518&lt;&gt;S1517,IF((Z1518=Z1517),"same locality "&amp;S1518&amp;", ",S1518&amp;", "),""))))&amp;(IF(ISBLANK(T1518),"",(IF(T1518&lt;&gt;T1517,IF(ISBLANK(F$2),T1518&amp;", ",T1518&amp;" "&amp;F$2&amp;", "),(IF(B1518&lt;&gt;B1517,IF(ISBLANK(F$2),T1518&amp;", ",T1518&amp;" "&amp;F$2&amp;", "),(IF(Z1518&lt;&gt;Z1517,IF(ISBLANK(F$2),T1518&amp;", ",T1518&amp;" "&amp;F$2&amp;", "),IF((U1518&lt;&gt;U1517)*($G$2="Y"),"same collector, ","")))))))))&amp;(IF(ISBLANK(U1518),"",(IF(U1518&lt;&gt;U1517,U1518&amp;", ",(IF(B1518&lt;&gt;B1517,U1518&amp;", ",IF(Z1518&lt;&gt;Z1517,U1518&amp;", ",(IF(T1518&lt;&gt;T1517,IF((T1518&lt;&gt;T1517)*($G$2="Y"),"same date, ", ""),IF((T1518=T1517)*(U1518=U1517)*(S1518&lt;&gt;S1517)*($G$2="Y"),"same collector and date, ", ""))))))))))&amp;(IF(ISBLANK(V1518),"",V1518&amp;", "))&amp;IF((AA1518&lt;&gt;AA1519)*($H$2="y"),AD1518&amp;AE1518,IF((AA1518&lt;&gt;AA1519)*($H$2="m"),AD1518&amp;AG1518,IF(($H$2&lt;&gt;"m")*($H$2&lt;&gt;"Y"),(IF(F1518=0,"",F1518&amp;" "&amp;$F$4&amp;" "))&amp;(IF(G1518=0,"",G1518&amp;" "&amp;$G$4&amp;" "))&amp;(IF(H1518=0,"",H1518&amp;" "&amp;H$4&amp;" "))&amp;(IF(I1518=0,"",I1518&amp;" "&amp;$I$4&amp;" "))&amp;(IF(J1518=0,"",J1518&amp;" "&amp;$J$4&amp;" "))&amp;IF((ISBLANK(C1518)),"","("&amp;C1518&amp;")"),"")))&amp;IF((B1518=B1519)*(K1518=K1519)*(L1518=L1519)*(M1518=M1519),IF(($H$2&lt;&gt;"m")*($H$2&lt;&gt;"Y"), ", ", IF((ISNUMBER(FIND(")",AE1518))), ", ", "")),IF((B1518=B1519)*(K1518=K1519)*(L1518=L1519),"; ",". ")))</f>
        <v/>
      </c>
      <c r="AI1518" s="1"/>
    </row>
    <row r="1519" spans="1:35" x14ac:dyDescent="0.25">
      <c r="A1519" s="3" t="str">
        <f t="shared" si="188"/>
        <v/>
      </c>
      <c r="B1519" s="53" t="str">
        <f t="shared" si="192"/>
        <v/>
      </c>
      <c r="C1519" s="57"/>
      <c r="D1519" s="57"/>
      <c r="E1519" s="57"/>
      <c r="F1519" s="57"/>
      <c r="G1519" s="57"/>
      <c r="H1519" s="57"/>
      <c r="I1519" s="57"/>
      <c r="J1519" s="57"/>
      <c r="K1519" s="57"/>
      <c r="L1519" s="57"/>
      <c r="M1519" s="54"/>
      <c r="N1519" s="57"/>
      <c r="O1519" s="58"/>
      <c r="P1519" s="58"/>
      <c r="Q1519" s="58"/>
      <c r="R1519" s="58"/>
      <c r="S1519" s="54"/>
      <c r="T1519" s="57"/>
      <c r="U1519" s="57"/>
      <c r="V1519" s="57"/>
      <c r="W1519" s="57"/>
      <c r="X1519" s="147" t="str">
        <f>IF(ISBLANK(D1519),"",IF('order-admin-units'!$I$1&lt;&gt;"y", "", IF((K1519="")*(ISBLANK(D1519)=FALSE), 'order-admin-units'!$B$1+1, VLOOKUP(K1519, ordercountry, 2))))</f>
        <v/>
      </c>
      <c r="Y1519" s="147" t="str">
        <f>IF(ISBLANK(D1519),"",IF('order-admin-units'!$I$1&lt;&gt;"y", "", IF(L1519="", 'order-admin-units'!$B$2+1, VLOOKUP(K1519&amp;"@"&amp;L1519, orderadmin, 2))))</f>
        <v/>
      </c>
      <c r="Z1519" s="147" t="str">
        <f t="shared" si="189"/>
        <v/>
      </c>
      <c r="AA1519" s="147" t="str">
        <f t="shared" si="190"/>
        <v/>
      </c>
      <c r="AB1519" s="147" t="str">
        <f t="shared" si="191"/>
        <v/>
      </c>
      <c r="AC1519" s="147" t="str">
        <f t="shared" si="185"/>
        <v/>
      </c>
      <c r="AD1519" s="11" t="str">
        <f t="shared" si="186"/>
        <v/>
      </c>
      <c r="AE1519" s="11" t="str">
        <f t="array" ref="AE1519">IF(ISBLANK(D1519),"",IF(OR($H$2="y",$H$2="m"),IF(AA1519=AA1518,IF(OR(AB1519=$AB$4:$AB1518)=FALSE,AE1518&amp;C1519,AE1518),"("&amp;C1519)&amp;IF(AA1519=AA1520,IF(OR(AB1520=$AB$4:$AB1519)=FALSE,", ",""),") "),""))</f>
        <v/>
      </c>
      <c r="AF1519" s="11" t="str">
        <f t="shared" si="187"/>
        <v/>
      </c>
      <c r="AG1519" s="11" t="str">
        <f t="array" ref="AG1519">IF(ISBLANK(D1519),"",IF(OR($H$2="y",$H$2="m"),IF(AA1519=AA1518,IF(OR(AC1519=$AC$4:$AC1518)=FALSE,AG1518&amp;AF1519,AG1518),"("&amp;AF1519)&amp;IF(AA1519=AA1520,IF(OR(AC1520=$AC$4:$AC1519)=FALSE,", ",""),") "),""))</f>
        <v/>
      </c>
      <c r="AH1519" s="10" t="str">
        <f>IF((ISBLANK(D1519)),"",IF(D1519=D1518,AH1518,"")&amp;IF(B1518&lt;&gt;B1519,((IF(ISBLANK(E1519),$D$3&amp;"Non-type material: "&amp;$D$3,$D$3&amp;INDEX('type-categories'!$A$2:$B$100,MATCH(E1519,'type-categories'!$A$2:$A$100,0),2)&amp;$D$3))),"")&amp;(IF(K1519&lt;&gt;K1518,$C$2&amp;K1519&amp;$K$3&amp;$C$2&amp;" ",(IF(B1519&lt;&gt;B1518,$C$2&amp;K1519&amp;$K$3&amp;$C$2&amp;" ",""))))&amp;(IF(L1519="","",((IF(L1519&lt;&gt;L1518,$D$2&amp;L1519&amp;$L$3&amp;$D$2&amp;" ",IF(B1519&lt;&gt;B1518,$D$2&amp;L1519&amp;$L$3&amp;$D$2&amp;" ",""))))))&amp;(IF(M1519="","",((IF(M1519&lt;&gt;M1518,$E$2&amp;M1519&amp;$E$2&amp;","&amp;" ",IF(B1519&lt;&gt;B1518,$E$2&amp;M1519&amp;$E$2&amp;",",""))))))&amp;(IF(N1519="","",IF(N1519&lt;&gt;N1518,N1519&amp;", ",IF(B1519&lt;&gt;B1518,N1519&amp;", ",""))))&amp;(IF(ISBLANK(O1519),"",(IF(O1519&lt;&gt;O1518,O1519&amp;", ",IF(B1519&lt;&gt;B1518,O1519&amp;", ","")))))&amp;(IF(ISBLANK(P1519),"",(IF(P1519&lt;&gt;P1518,P1519&amp;", ",IF(B1519&lt;&gt;B1518,P1519&amp;", ",IF(Z1519&lt;&gt;Z1518,P1519&amp;", ",""))))))&amp;(IF(ISBLANK(Q1519),"",(IF(Q1519&lt;&gt;Q1518,Q1519&amp;", ",IF(B1519&lt;&gt;B1518,Q1519&amp;", ",IF(Z1519&lt;&gt;Z1518,Q1519&amp;", ",""))))))&amp;(IF(ISBLANK(R1519),"",(IF(R1519&lt;&gt;R1518,R1519&amp;"m, ",IF(B1519&lt;&gt;B1518,R1519&amp;"m, ",IF(Z1519&lt;&gt;Z1518,R1519&amp;"m, ",""))))))&amp;IF(ISBLANK(S1519),"",(IF(B1519&lt;&gt;B1518,S1519&amp;", ",IF(S1519&lt;&gt;S1518,IF((Z1519=Z1518),"same locality "&amp;S1519&amp;", ",S1519&amp;", "),""))))&amp;(IF(ISBLANK(T1519),"",(IF(T1519&lt;&gt;T1518,IF(ISBLANK(F$2),T1519&amp;", ",T1519&amp;" "&amp;F$2&amp;", "),(IF(B1519&lt;&gt;B1518,IF(ISBLANK(F$2),T1519&amp;", ",T1519&amp;" "&amp;F$2&amp;", "),(IF(Z1519&lt;&gt;Z1518,IF(ISBLANK(F$2),T1519&amp;", ",T1519&amp;" "&amp;F$2&amp;", "),IF((U1519&lt;&gt;U1518)*($G$2="Y"),"same collector, ","")))))))))&amp;(IF(ISBLANK(U1519),"",(IF(U1519&lt;&gt;U1518,U1519&amp;", ",(IF(B1519&lt;&gt;B1518,U1519&amp;", ",IF(Z1519&lt;&gt;Z1518,U1519&amp;", ",(IF(T1519&lt;&gt;T1518,IF((T1519&lt;&gt;T1518)*($G$2="Y"),"same date, ", ""),IF((T1519=T1518)*(U1519=U1518)*(S1519&lt;&gt;S1518)*($G$2="Y"),"same collector and date, ", ""))))))))))&amp;(IF(ISBLANK(V1519),"",V1519&amp;", "))&amp;IF((AA1519&lt;&gt;AA1520)*($H$2="y"),AD1519&amp;AE1519,IF((AA1519&lt;&gt;AA1520)*($H$2="m"),AD1519&amp;AG1519,IF(($H$2&lt;&gt;"m")*($H$2&lt;&gt;"Y"),(IF(F1519=0,"",F1519&amp;" "&amp;$F$4&amp;" "))&amp;(IF(G1519=0,"",G1519&amp;" "&amp;$G$4&amp;" "))&amp;(IF(H1519=0,"",H1519&amp;" "&amp;H$4&amp;" "))&amp;(IF(I1519=0,"",I1519&amp;" "&amp;$I$4&amp;" "))&amp;(IF(J1519=0,"",J1519&amp;" "&amp;$J$4&amp;" "))&amp;IF((ISBLANK(C1519)),"","("&amp;C1519&amp;")"),"")))&amp;IF((B1519=B1520)*(K1519=K1520)*(L1519=L1520)*(M1519=M1520),IF(($H$2&lt;&gt;"m")*($H$2&lt;&gt;"Y"), ", ", IF((ISNUMBER(FIND(")",AE1519))), ", ", "")),IF((B1519=B1520)*(K1519=K1520)*(L1519=L1520),"; ",". ")))</f>
        <v/>
      </c>
      <c r="AI1519" s="1"/>
    </row>
    <row r="1520" spans="1:35" x14ac:dyDescent="0.25">
      <c r="A1520" s="3" t="str">
        <f t="shared" si="188"/>
        <v/>
      </c>
      <c r="B1520" s="53" t="str">
        <f t="shared" si="192"/>
        <v/>
      </c>
      <c r="C1520" s="57"/>
      <c r="D1520" s="56"/>
      <c r="E1520" s="56"/>
      <c r="F1520" s="56"/>
      <c r="G1520" s="56"/>
      <c r="H1520" s="56"/>
      <c r="I1520" s="56"/>
      <c r="J1520" s="56"/>
      <c r="K1520" s="54"/>
      <c r="L1520" s="54"/>
      <c r="M1520" s="54"/>
      <c r="N1520" s="54"/>
      <c r="O1520" s="54"/>
      <c r="P1520" s="54"/>
      <c r="Q1520" s="54"/>
      <c r="R1520" s="54"/>
      <c r="S1520" s="54"/>
      <c r="T1520" s="54"/>
      <c r="U1520" s="54"/>
      <c r="V1520" s="54"/>
      <c r="W1520" s="54"/>
      <c r="X1520" s="147" t="str">
        <f>IF(ISBLANK(D1520),"",IF('order-admin-units'!$I$1&lt;&gt;"y", "", IF((K1520="")*(ISBLANK(D1520)=FALSE), 'order-admin-units'!$B$1+1, VLOOKUP(K1520, ordercountry, 2))))</f>
        <v/>
      </c>
      <c r="Y1520" s="147" t="str">
        <f>IF(ISBLANK(D1520),"",IF('order-admin-units'!$I$1&lt;&gt;"y", "", IF(L1520="", 'order-admin-units'!$B$2+1, VLOOKUP(K1520&amp;"@"&amp;L1520, orderadmin, 2))))</f>
        <v/>
      </c>
      <c r="Z1520" s="147" t="str">
        <f t="shared" si="189"/>
        <v/>
      </c>
      <c r="AA1520" s="147" t="str">
        <f t="shared" si="190"/>
        <v/>
      </c>
      <c r="AB1520" s="147" t="str">
        <f t="shared" si="191"/>
        <v/>
      </c>
      <c r="AC1520" s="147" t="str">
        <f t="shared" si="185"/>
        <v/>
      </c>
      <c r="AD1520" s="11" t="str">
        <f t="shared" si="186"/>
        <v/>
      </c>
      <c r="AE1520" s="11" t="str">
        <f t="array" ref="AE1520">IF(ISBLANK(D1520),"",IF(OR($H$2="y",$H$2="m"),IF(AA1520=AA1519,IF(OR(AB1520=$AB$4:$AB1519)=FALSE,AE1519&amp;C1520,AE1519),"("&amp;C1520)&amp;IF(AA1520=AA1521,IF(OR(AB1521=$AB$4:$AB1520)=FALSE,", ",""),") "),""))</f>
        <v/>
      </c>
      <c r="AF1520" s="11" t="str">
        <f t="shared" si="187"/>
        <v/>
      </c>
      <c r="AG1520" s="11" t="str">
        <f t="array" ref="AG1520">IF(ISBLANK(D1520),"",IF(OR($H$2="y",$H$2="m"),IF(AA1520=AA1519,IF(OR(AC1520=$AC$4:$AC1519)=FALSE,AG1519&amp;AF1520,AG1519),"("&amp;AF1520)&amp;IF(AA1520=AA1521,IF(OR(AC1521=$AC$4:$AC1520)=FALSE,", ",""),") "),""))</f>
        <v/>
      </c>
      <c r="AH1520" s="10" t="str">
        <f>IF((ISBLANK(D1520)),"",IF(D1520=D1519,AH1519,"")&amp;IF(B1519&lt;&gt;B1520,((IF(ISBLANK(E1520),$D$3&amp;"Non-type material: "&amp;$D$3,$D$3&amp;INDEX('type-categories'!$A$2:$B$100,MATCH(E1520,'type-categories'!$A$2:$A$100,0),2)&amp;$D$3))),"")&amp;(IF(K1520&lt;&gt;K1519,$C$2&amp;K1520&amp;$K$3&amp;$C$2&amp;" ",(IF(B1520&lt;&gt;B1519,$C$2&amp;K1520&amp;$K$3&amp;$C$2&amp;" ",""))))&amp;(IF(L1520="","",((IF(L1520&lt;&gt;L1519,$D$2&amp;L1520&amp;$L$3&amp;$D$2&amp;" ",IF(B1520&lt;&gt;B1519,$D$2&amp;L1520&amp;$L$3&amp;$D$2&amp;" ",""))))))&amp;(IF(M1520="","",((IF(M1520&lt;&gt;M1519,$E$2&amp;M1520&amp;$E$2&amp;","&amp;" ",IF(B1520&lt;&gt;B1519,$E$2&amp;M1520&amp;$E$2&amp;",",""))))))&amp;(IF(N1520="","",IF(N1520&lt;&gt;N1519,N1520&amp;", ",IF(B1520&lt;&gt;B1519,N1520&amp;", ",""))))&amp;(IF(ISBLANK(O1520),"",(IF(O1520&lt;&gt;O1519,O1520&amp;", ",IF(B1520&lt;&gt;B1519,O1520&amp;", ","")))))&amp;(IF(ISBLANK(P1520),"",(IF(P1520&lt;&gt;P1519,P1520&amp;", ",IF(B1520&lt;&gt;B1519,P1520&amp;", ",IF(Z1520&lt;&gt;Z1519,P1520&amp;", ",""))))))&amp;(IF(ISBLANK(Q1520),"",(IF(Q1520&lt;&gt;Q1519,Q1520&amp;", ",IF(B1520&lt;&gt;B1519,Q1520&amp;", ",IF(Z1520&lt;&gt;Z1519,Q1520&amp;", ",""))))))&amp;(IF(ISBLANK(R1520),"",(IF(R1520&lt;&gt;R1519,R1520&amp;"m, ",IF(B1520&lt;&gt;B1519,R1520&amp;"m, ",IF(Z1520&lt;&gt;Z1519,R1520&amp;"m, ",""))))))&amp;IF(ISBLANK(S1520),"",(IF(B1520&lt;&gt;B1519,S1520&amp;", ",IF(S1520&lt;&gt;S1519,IF((Z1520=Z1519),"same locality "&amp;S1520&amp;", ",S1520&amp;", "),""))))&amp;(IF(ISBLANK(T1520),"",(IF(T1520&lt;&gt;T1519,IF(ISBLANK(F$2),T1520&amp;", ",T1520&amp;" "&amp;F$2&amp;", "),(IF(B1520&lt;&gt;B1519,IF(ISBLANK(F$2),T1520&amp;", ",T1520&amp;" "&amp;F$2&amp;", "),(IF(Z1520&lt;&gt;Z1519,IF(ISBLANK(F$2),T1520&amp;", ",T1520&amp;" "&amp;F$2&amp;", "),IF((U1520&lt;&gt;U1519)*($G$2="Y"),"same collector, ","")))))))))&amp;(IF(ISBLANK(U1520),"",(IF(U1520&lt;&gt;U1519,U1520&amp;", ",(IF(B1520&lt;&gt;B1519,U1520&amp;", ",IF(Z1520&lt;&gt;Z1519,U1520&amp;", ",(IF(T1520&lt;&gt;T1519,IF((T1520&lt;&gt;T1519)*($G$2="Y"),"same date, ", ""),IF((T1520=T1519)*(U1520=U1519)*(S1520&lt;&gt;S1519)*($G$2="Y"),"same collector and date, ", ""))))))))))&amp;(IF(ISBLANK(V1520),"",V1520&amp;", "))&amp;IF((AA1520&lt;&gt;AA1521)*($H$2="y"),AD1520&amp;AE1520,IF((AA1520&lt;&gt;AA1521)*($H$2="m"),AD1520&amp;AG1520,IF(($H$2&lt;&gt;"m")*($H$2&lt;&gt;"Y"),(IF(F1520=0,"",F1520&amp;" "&amp;$F$4&amp;" "))&amp;(IF(G1520=0,"",G1520&amp;" "&amp;$G$4&amp;" "))&amp;(IF(H1520=0,"",H1520&amp;" "&amp;H$4&amp;" "))&amp;(IF(I1520=0,"",I1520&amp;" "&amp;$I$4&amp;" "))&amp;(IF(J1520=0,"",J1520&amp;" "&amp;$J$4&amp;" "))&amp;IF((ISBLANK(C1520)),"","("&amp;C1520&amp;")"),"")))&amp;IF((B1520=B1521)*(K1520=K1521)*(L1520=L1521)*(M1520=M1521),IF(($H$2&lt;&gt;"m")*($H$2&lt;&gt;"Y"), ", ", IF((ISNUMBER(FIND(")",AE1520))), ", ", "")),IF((B1520=B1521)*(K1520=K1521)*(L1520=L1521),"; ",". ")))</f>
        <v/>
      </c>
      <c r="AI1520" s="1"/>
    </row>
    <row r="1521" spans="1:35" x14ac:dyDescent="0.25">
      <c r="A1521" s="3" t="str">
        <f t="shared" si="188"/>
        <v/>
      </c>
      <c r="B1521" s="53" t="str">
        <f t="shared" si="192"/>
        <v/>
      </c>
      <c r="C1521" s="57"/>
      <c r="D1521" s="57"/>
      <c r="E1521" s="57"/>
      <c r="F1521" s="57"/>
      <c r="G1521" s="57"/>
      <c r="H1521" s="57"/>
      <c r="I1521" s="57"/>
      <c r="J1521" s="57"/>
      <c r="K1521" s="57"/>
      <c r="L1521" s="57"/>
      <c r="M1521" s="54"/>
      <c r="N1521" s="57"/>
      <c r="O1521" s="58"/>
      <c r="P1521" s="58"/>
      <c r="Q1521" s="58"/>
      <c r="R1521" s="58"/>
      <c r="S1521" s="54"/>
      <c r="T1521" s="57"/>
      <c r="U1521" s="57"/>
      <c r="V1521" s="57"/>
      <c r="W1521" s="57"/>
      <c r="X1521" s="147" t="str">
        <f>IF(ISBLANK(D1521),"",IF('order-admin-units'!$I$1&lt;&gt;"y", "", IF((K1521="")*(ISBLANK(D1521)=FALSE), 'order-admin-units'!$B$1+1, VLOOKUP(K1521, ordercountry, 2))))</f>
        <v/>
      </c>
      <c r="Y1521" s="147" t="str">
        <f>IF(ISBLANK(D1521),"",IF('order-admin-units'!$I$1&lt;&gt;"y", "", IF(L1521="", 'order-admin-units'!$B$2+1, VLOOKUP(K1521&amp;"@"&amp;L1521, orderadmin, 2))))</f>
        <v/>
      </c>
      <c r="Z1521" s="147" t="str">
        <f t="shared" si="189"/>
        <v/>
      </c>
      <c r="AA1521" s="147" t="str">
        <f t="shared" si="190"/>
        <v/>
      </c>
      <c r="AB1521" s="147" t="str">
        <f t="shared" si="191"/>
        <v/>
      </c>
      <c r="AC1521" s="147" t="str">
        <f t="shared" si="185"/>
        <v/>
      </c>
      <c r="AD1521" s="11" t="str">
        <f t="shared" si="186"/>
        <v/>
      </c>
      <c r="AE1521" s="11" t="str">
        <f t="array" ref="AE1521">IF(ISBLANK(D1521),"",IF(OR($H$2="y",$H$2="m"),IF(AA1521=AA1520,IF(OR(AB1521=$AB$4:$AB1520)=FALSE,AE1520&amp;C1521,AE1520),"("&amp;C1521)&amp;IF(AA1521=AA1522,IF(OR(AB1522=$AB$4:$AB1521)=FALSE,", ",""),") "),""))</f>
        <v/>
      </c>
      <c r="AF1521" s="11" t="str">
        <f t="shared" si="187"/>
        <v/>
      </c>
      <c r="AG1521" s="11" t="str">
        <f t="array" ref="AG1521">IF(ISBLANK(D1521),"",IF(OR($H$2="y",$H$2="m"),IF(AA1521=AA1520,IF(OR(AC1521=$AC$4:$AC1520)=FALSE,AG1520&amp;AF1521,AG1520),"("&amp;AF1521)&amp;IF(AA1521=AA1522,IF(OR(AC1522=$AC$4:$AC1521)=FALSE,", ",""),") "),""))</f>
        <v/>
      </c>
      <c r="AH1521" s="10" t="str">
        <f>IF((ISBLANK(D1521)),"",IF(D1521=D1520,AH1520,"")&amp;IF(B1520&lt;&gt;B1521,((IF(ISBLANK(E1521),$D$3&amp;"Non-type material: "&amp;$D$3,$D$3&amp;INDEX('type-categories'!$A$2:$B$100,MATCH(E1521,'type-categories'!$A$2:$A$100,0),2)&amp;$D$3))),"")&amp;(IF(K1521&lt;&gt;K1520,$C$2&amp;K1521&amp;$K$3&amp;$C$2&amp;" ",(IF(B1521&lt;&gt;B1520,$C$2&amp;K1521&amp;$K$3&amp;$C$2&amp;" ",""))))&amp;(IF(L1521="","",((IF(L1521&lt;&gt;L1520,$D$2&amp;L1521&amp;$L$3&amp;$D$2&amp;" ",IF(B1521&lt;&gt;B1520,$D$2&amp;L1521&amp;$L$3&amp;$D$2&amp;" ",""))))))&amp;(IF(M1521="","",((IF(M1521&lt;&gt;M1520,$E$2&amp;M1521&amp;$E$2&amp;","&amp;" ",IF(B1521&lt;&gt;B1520,$E$2&amp;M1521&amp;$E$2&amp;",",""))))))&amp;(IF(N1521="","",IF(N1521&lt;&gt;N1520,N1521&amp;", ",IF(B1521&lt;&gt;B1520,N1521&amp;", ",""))))&amp;(IF(ISBLANK(O1521),"",(IF(O1521&lt;&gt;O1520,O1521&amp;", ",IF(B1521&lt;&gt;B1520,O1521&amp;", ","")))))&amp;(IF(ISBLANK(P1521),"",(IF(P1521&lt;&gt;P1520,P1521&amp;", ",IF(B1521&lt;&gt;B1520,P1521&amp;", ",IF(Z1521&lt;&gt;Z1520,P1521&amp;", ",""))))))&amp;(IF(ISBLANK(Q1521),"",(IF(Q1521&lt;&gt;Q1520,Q1521&amp;", ",IF(B1521&lt;&gt;B1520,Q1521&amp;", ",IF(Z1521&lt;&gt;Z1520,Q1521&amp;", ",""))))))&amp;(IF(ISBLANK(R1521),"",(IF(R1521&lt;&gt;R1520,R1521&amp;"m, ",IF(B1521&lt;&gt;B1520,R1521&amp;"m, ",IF(Z1521&lt;&gt;Z1520,R1521&amp;"m, ",""))))))&amp;IF(ISBLANK(S1521),"",(IF(B1521&lt;&gt;B1520,S1521&amp;", ",IF(S1521&lt;&gt;S1520,IF((Z1521=Z1520),"same locality "&amp;S1521&amp;", ",S1521&amp;", "),""))))&amp;(IF(ISBLANK(T1521),"",(IF(T1521&lt;&gt;T1520,IF(ISBLANK(F$2),T1521&amp;", ",T1521&amp;" "&amp;F$2&amp;", "),(IF(B1521&lt;&gt;B1520,IF(ISBLANK(F$2),T1521&amp;", ",T1521&amp;" "&amp;F$2&amp;", "),(IF(Z1521&lt;&gt;Z1520,IF(ISBLANK(F$2),T1521&amp;", ",T1521&amp;" "&amp;F$2&amp;", "),IF((U1521&lt;&gt;U1520)*($G$2="Y"),"same collector, ","")))))))))&amp;(IF(ISBLANK(U1521),"",(IF(U1521&lt;&gt;U1520,U1521&amp;", ",(IF(B1521&lt;&gt;B1520,U1521&amp;", ",IF(Z1521&lt;&gt;Z1520,U1521&amp;", ",(IF(T1521&lt;&gt;T1520,IF((T1521&lt;&gt;T1520)*($G$2="Y"),"same date, ", ""),IF((T1521=T1520)*(U1521=U1520)*(S1521&lt;&gt;S1520)*($G$2="Y"),"same collector and date, ", ""))))))))))&amp;(IF(ISBLANK(V1521),"",V1521&amp;", "))&amp;IF((AA1521&lt;&gt;AA1522)*($H$2="y"),AD1521&amp;AE1521,IF((AA1521&lt;&gt;AA1522)*($H$2="m"),AD1521&amp;AG1521,IF(($H$2&lt;&gt;"m")*($H$2&lt;&gt;"Y"),(IF(F1521=0,"",F1521&amp;" "&amp;$F$4&amp;" "))&amp;(IF(G1521=0,"",G1521&amp;" "&amp;$G$4&amp;" "))&amp;(IF(H1521=0,"",H1521&amp;" "&amp;H$4&amp;" "))&amp;(IF(I1521=0,"",I1521&amp;" "&amp;$I$4&amp;" "))&amp;(IF(J1521=0,"",J1521&amp;" "&amp;$J$4&amp;" "))&amp;IF((ISBLANK(C1521)),"","("&amp;C1521&amp;")"),"")))&amp;IF((B1521=B1522)*(K1521=K1522)*(L1521=L1522)*(M1521=M1522),IF(($H$2&lt;&gt;"m")*($H$2&lt;&gt;"Y"), ", ", IF((ISNUMBER(FIND(")",AE1521))), ", ", "")),IF((B1521=B1522)*(K1521=K1522)*(L1521=L1522),"; ",". ")))</f>
        <v/>
      </c>
      <c r="AI1521" s="1"/>
    </row>
    <row r="1522" spans="1:35" x14ac:dyDescent="0.25">
      <c r="A1522" s="3" t="str">
        <f t="shared" si="188"/>
        <v/>
      </c>
      <c r="B1522" s="53" t="str">
        <f t="shared" si="192"/>
        <v/>
      </c>
      <c r="C1522" s="57"/>
      <c r="D1522" s="56"/>
      <c r="E1522" s="56"/>
      <c r="F1522" s="56"/>
      <c r="G1522" s="56"/>
      <c r="H1522" s="56"/>
      <c r="I1522" s="56"/>
      <c r="J1522" s="56"/>
      <c r="K1522" s="54"/>
      <c r="L1522" s="54"/>
      <c r="M1522" s="54"/>
      <c r="N1522" s="54"/>
      <c r="O1522" s="54"/>
      <c r="P1522" s="54"/>
      <c r="Q1522" s="54"/>
      <c r="R1522" s="54"/>
      <c r="S1522" s="54"/>
      <c r="T1522" s="54"/>
      <c r="U1522" s="54"/>
      <c r="V1522" s="54"/>
      <c r="W1522" s="54"/>
      <c r="X1522" s="147" t="str">
        <f>IF(ISBLANK(D1522),"",IF('order-admin-units'!$I$1&lt;&gt;"y", "", IF((K1522="")*(ISBLANK(D1522)=FALSE), 'order-admin-units'!$B$1+1, VLOOKUP(K1522, ordercountry, 2))))</f>
        <v/>
      </c>
      <c r="Y1522" s="147" t="str">
        <f>IF(ISBLANK(D1522),"",IF('order-admin-units'!$I$1&lt;&gt;"y", "", IF(L1522="", 'order-admin-units'!$B$2+1, VLOOKUP(K1522&amp;"@"&amp;L1522, orderadmin, 2))))</f>
        <v/>
      </c>
      <c r="Z1522" s="147" t="str">
        <f t="shared" si="189"/>
        <v/>
      </c>
      <c r="AA1522" s="147" t="str">
        <f t="shared" si="190"/>
        <v/>
      </c>
      <c r="AB1522" s="147" t="str">
        <f t="shared" si="191"/>
        <v/>
      </c>
      <c r="AC1522" s="147" t="str">
        <f t="shared" si="185"/>
        <v/>
      </c>
      <c r="AD1522" s="11" t="str">
        <f t="shared" si="186"/>
        <v/>
      </c>
      <c r="AE1522" s="11" t="str">
        <f t="array" ref="AE1522">IF(ISBLANK(D1522),"",IF(OR($H$2="y",$H$2="m"),IF(AA1522=AA1521,IF(OR(AB1522=$AB$4:$AB1521)=FALSE,AE1521&amp;C1522,AE1521),"("&amp;C1522)&amp;IF(AA1522=AA1523,IF(OR(AB1523=$AB$4:$AB1522)=FALSE,", ",""),") "),""))</f>
        <v/>
      </c>
      <c r="AF1522" s="11" t="str">
        <f t="shared" si="187"/>
        <v/>
      </c>
      <c r="AG1522" s="11" t="str">
        <f t="array" ref="AG1522">IF(ISBLANK(D1522),"",IF(OR($H$2="y",$H$2="m"),IF(AA1522=AA1521,IF(OR(AC1522=$AC$4:$AC1521)=FALSE,AG1521&amp;AF1522,AG1521),"("&amp;AF1522)&amp;IF(AA1522=AA1523,IF(OR(AC1523=$AC$4:$AC1522)=FALSE,", ",""),") "),""))</f>
        <v/>
      </c>
      <c r="AH1522" s="10" t="str">
        <f>IF((ISBLANK(D1522)),"",IF(D1522=D1521,AH1521,"")&amp;IF(B1521&lt;&gt;B1522,((IF(ISBLANK(E1522),$D$3&amp;"Non-type material: "&amp;$D$3,$D$3&amp;INDEX('type-categories'!$A$2:$B$100,MATCH(E1522,'type-categories'!$A$2:$A$100,0),2)&amp;$D$3))),"")&amp;(IF(K1522&lt;&gt;K1521,$C$2&amp;K1522&amp;$K$3&amp;$C$2&amp;" ",(IF(B1522&lt;&gt;B1521,$C$2&amp;K1522&amp;$K$3&amp;$C$2&amp;" ",""))))&amp;(IF(L1522="","",((IF(L1522&lt;&gt;L1521,$D$2&amp;L1522&amp;$L$3&amp;$D$2&amp;" ",IF(B1522&lt;&gt;B1521,$D$2&amp;L1522&amp;$L$3&amp;$D$2&amp;" ",""))))))&amp;(IF(M1522="","",((IF(M1522&lt;&gt;M1521,$E$2&amp;M1522&amp;$E$2&amp;","&amp;" ",IF(B1522&lt;&gt;B1521,$E$2&amp;M1522&amp;$E$2&amp;",",""))))))&amp;(IF(N1522="","",IF(N1522&lt;&gt;N1521,N1522&amp;", ",IF(B1522&lt;&gt;B1521,N1522&amp;", ",""))))&amp;(IF(ISBLANK(O1522),"",(IF(O1522&lt;&gt;O1521,O1522&amp;", ",IF(B1522&lt;&gt;B1521,O1522&amp;", ","")))))&amp;(IF(ISBLANK(P1522),"",(IF(P1522&lt;&gt;P1521,P1522&amp;", ",IF(B1522&lt;&gt;B1521,P1522&amp;", ",IF(Z1522&lt;&gt;Z1521,P1522&amp;", ",""))))))&amp;(IF(ISBLANK(Q1522),"",(IF(Q1522&lt;&gt;Q1521,Q1522&amp;", ",IF(B1522&lt;&gt;B1521,Q1522&amp;", ",IF(Z1522&lt;&gt;Z1521,Q1522&amp;", ",""))))))&amp;(IF(ISBLANK(R1522),"",(IF(R1522&lt;&gt;R1521,R1522&amp;"m, ",IF(B1522&lt;&gt;B1521,R1522&amp;"m, ",IF(Z1522&lt;&gt;Z1521,R1522&amp;"m, ",""))))))&amp;IF(ISBLANK(S1522),"",(IF(B1522&lt;&gt;B1521,S1522&amp;", ",IF(S1522&lt;&gt;S1521,IF((Z1522=Z1521),"same locality "&amp;S1522&amp;", ",S1522&amp;", "),""))))&amp;(IF(ISBLANK(T1522),"",(IF(T1522&lt;&gt;T1521,IF(ISBLANK(F$2),T1522&amp;", ",T1522&amp;" "&amp;F$2&amp;", "),(IF(B1522&lt;&gt;B1521,IF(ISBLANK(F$2),T1522&amp;", ",T1522&amp;" "&amp;F$2&amp;", "),(IF(Z1522&lt;&gt;Z1521,IF(ISBLANK(F$2),T1522&amp;", ",T1522&amp;" "&amp;F$2&amp;", "),IF((U1522&lt;&gt;U1521)*($G$2="Y"),"same collector, ","")))))))))&amp;(IF(ISBLANK(U1522),"",(IF(U1522&lt;&gt;U1521,U1522&amp;", ",(IF(B1522&lt;&gt;B1521,U1522&amp;", ",IF(Z1522&lt;&gt;Z1521,U1522&amp;", ",(IF(T1522&lt;&gt;T1521,IF((T1522&lt;&gt;T1521)*($G$2="Y"),"same date, ", ""),IF((T1522=T1521)*(U1522=U1521)*(S1522&lt;&gt;S1521)*($G$2="Y"),"same collector and date, ", ""))))))))))&amp;(IF(ISBLANK(V1522),"",V1522&amp;", "))&amp;IF((AA1522&lt;&gt;AA1523)*($H$2="y"),AD1522&amp;AE1522,IF((AA1522&lt;&gt;AA1523)*($H$2="m"),AD1522&amp;AG1522,IF(($H$2&lt;&gt;"m")*($H$2&lt;&gt;"Y"),(IF(F1522=0,"",F1522&amp;" "&amp;$F$4&amp;" "))&amp;(IF(G1522=0,"",G1522&amp;" "&amp;$G$4&amp;" "))&amp;(IF(H1522=0,"",H1522&amp;" "&amp;H$4&amp;" "))&amp;(IF(I1522=0,"",I1522&amp;" "&amp;$I$4&amp;" "))&amp;(IF(J1522=0,"",J1522&amp;" "&amp;$J$4&amp;" "))&amp;IF((ISBLANK(C1522)),"","("&amp;C1522&amp;")"),"")))&amp;IF((B1522=B1523)*(K1522=K1523)*(L1522=L1523)*(M1522=M1523),IF(($H$2&lt;&gt;"m")*($H$2&lt;&gt;"Y"), ", ", IF((ISNUMBER(FIND(")",AE1522))), ", ", "")),IF((B1522=B1523)*(K1522=K1523)*(L1522=L1523),"; ",". ")))</f>
        <v/>
      </c>
      <c r="AI1522" s="1"/>
    </row>
    <row r="1523" spans="1:35" x14ac:dyDescent="0.25">
      <c r="A1523" s="3" t="str">
        <f t="shared" si="188"/>
        <v/>
      </c>
      <c r="B1523" s="53" t="str">
        <f t="shared" si="192"/>
        <v/>
      </c>
      <c r="C1523" s="57"/>
      <c r="D1523" s="57"/>
      <c r="E1523" s="57"/>
      <c r="F1523" s="57"/>
      <c r="G1523" s="57"/>
      <c r="H1523" s="57"/>
      <c r="I1523" s="57"/>
      <c r="J1523" s="57"/>
      <c r="K1523" s="57"/>
      <c r="L1523" s="57"/>
      <c r="M1523" s="54"/>
      <c r="N1523" s="57"/>
      <c r="O1523" s="58"/>
      <c r="P1523" s="58"/>
      <c r="Q1523" s="58"/>
      <c r="R1523" s="58"/>
      <c r="S1523" s="54"/>
      <c r="T1523" s="57"/>
      <c r="U1523" s="57"/>
      <c r="V1523" s="57"/>
      <c r="W1523" s="57"/>
      <c r="X1523" s="147" t="str">
        <f>IF(ISBLANK(D1523),"",IF('order-admin-units'!$I$1&lt;&gt;"y", "", IF((K1523="")*(ISBLANK(D1523)=FALSE), 'order-admin-units'!$B$1+1, VLOOKUP(K1523, ordercountry, 2))))</f>
        <v/>
      </c>
      <c r="Y1523" s="147" t="str">
        <f>IF(ISBLANK(D1523),"",IF('order-admin-units'!$I$1&lt;&gt;"y", "", IF(L1523="", 'order-admin-units'!$B$2+1, VLOOKUP(K1523&amp;"@"&amp;L1523, orderadmin, 2))))</f>
        <v/>
      </c>
      <c r="Z1523" s="147" t="str">
        <f t="shared" si="189"/>
        <v/>
      </c>
      <c r="AA1523" s="147" t="str">
        <f t="shared" si="190"/>
        <v/>
      </c>
      <c r="AB1523" s="147" t="str">
        <f t="shared" si="191"/>
        <v/>
      </c>
      <c r="AC1523" s="147" t="str">
        <f t="shared" si="185"/>
        <v/>
      </c>
      <c r="AD1523" s="11" t="str">
        <f t="shared" si="186"/>
        <v/>
      </c>
      <c r="AE1523" s="11" t="str">
        <f t="array" ref="AE1523">IF(ISBLANK(D1523),"",IF(OR($H$2="y",$H$2="m"),IF(AA1523=AA1522,IF(OR(AB1523=$AB$4:$AB1522)=FALSE,AE1522&amp;C1523,AE1522),"("&amp;C1523)&amp;IF(AA1523=AA1524,IF(OR(AB1524=$AB$4:$AB1523)=FALSE,", ",""),") "),""))</f>
        <v/>
      </c>
      <c r="AF1523" s="11" t="str">
        <f t="shared" si="187"/>
        <v/>
      </c>
      <c r="AG1523" s="11" t="str">
        <f t="array" ref="AG1523">IF(ISBLANK(D1523),"",IF(OR($H$2="y",$H$2="m"),IF(AA1523=AA1522,IF(OR(AC1523=$AC$4:$AC1522)=FALSE,AG1522&amp;AF1523,AG1522),"("&amp;AF1523)&amp;IF(AA1523=AA1524,IF(OR(AC1524=$AC$4:$AC1523)=FALSE,", ",""),") "),""))</f>
        <v/>
      </c>
      <c r="AH1523" s="10" t="str">
        <f>IF((ISBLANK(D1523)),"",IF(D1523=D1522,AH1522,"")&amp;IF(B1522&lt;&gt;B1523,((IF(ISBLANK(E1523),$D$3&amp;"Non-type material: "&amp;$D$3,$D$3&amp;INDEX('type-categories'!$A$2:$B$100,MATCH(E1523,'type-categories'!$A$2:$A$100,0),2)&amp;$D$3))),"")&amp;(IF(K1523&lt;&gt;K1522,$C$2&amp;K1523&amp;$K$3&amp;$C$2&amp;" ",(IF(B1523&lt;&gt;B1522,$C$2&amp;K1523&amp;$K$3&amp;$C$2&amp;" ",""))))&amp;(IF(L1523="","",((IF(L1523&lt;&gt;L1522,$D$2&amp;L1523&amp;$L$3&amp;$D$2&amp;" ",IF(B1523&lt;&gt;B1522,$D$2&amp;L1523&amp;$L$3&amp;$D$2&amp;" ",""))))))&amp;(IF(M1523="","",((IF(M1523&lt;&gt;M1522,$E$2&amp;M1523&amp;$E$2&amp;","&amp;" ",IF(B1523&lt;&gt;B1522,$E$2&amp;M1523&amp;$E$2&amp;",",""))))))&amp;(IF(N1523="","",IF(N1523&lt;&gt;N1522,N1523&amp;", ",IF(B1523&lt;&gt;B1522,N1523&amp;", ",""))))&amp;(IF(ISBLANK(O1523),"",(IF(O1523&lt;&gt;O1522,O1523&amp;", ",IF(B1523&lt;&gt;B1522,O1523&amp;", ","")))))&amp;(IF(ISBLANK(P1523),"",(IF(P1523&lt;&gt;P1522,P1523&amp;", ",IF(B1523&lt;&gt;B1522,P1523&amp;", ",IF(Z1523&lt;&gt;Z1522,P1523&amp;", ",""))))))&amp;(IF(ISBLANK(Q1523),"",(IF(Q1523&lt;&gt;Q1522,Q1523&amp;", ",IF(B1523&lt;&gt;B1522,Q1523&amp;", ",IF(Z1523&lt;&gt;Z1522,Q1523&amp;", ",""))))))&amp;(IF(ISBLANK(R1523),"",(IF(R1523&lt;&gt;R1522,R1523&amp;"m, ",IF(B1523&lt;&gt;B1522,R1523&amp;"m, ",IF(Z1523&lt;&gt;Z1522,R1523&amp;"m, ",""))))))&amp;IF(ISBLANK(S1523),"",(IF(B1523&lt;&gt;B1522,S1523&amp;", ",IF(S1523&lt;&gt;S1522,IF((Z1523=Z1522),"same locality "&amp;S1523&amp;", ",S1523&amp;", "),""))))&amp;(IF(ISBLANK(T1523),"",(IF(T1523&lt;&gt;T1522,IF(ISBLANK(F$2),T1523&amp;", ",T1523&amp;" "&amp;F$2&amp;", "),(IF(B1523&lt;&gt;B1522,IF(ISBLANK(F$2),T1523&amp;", ",T1523&amp;" "&amp;F$2&amp;", "),(IF(Z1523&lt;&gt;Z1522,IF(ISBLANK(F$2),T1523&amp;", ",T1523&amp;" "&amp;F$2&amp;", "),IF((U1523&lt;&gt;U1522)*($G$2="Y"),"same collector, ","")))))))))&amp;(IF(ISBLANK(U1523),"",(IF(U1523&lt;&gt;U1522,U1523&amp;", ",(IF(B1523&lt;&gt;B1522,U1523&amp;", ",IF(Z1523&lt;&gt;Z1522,U1523&amp;", ",(IF(T1523&lt;&gt;T1522,IF((T1523&lt;&gt;T1522)*($G$2="Y"),"same date, ", ""),IF((T1523=T1522)*(U1523=U1522)*(S1523&lt;&gt;S1522)*($G$2="Y"),"same collector and date, ", ""))))))))))&amp;(IF(ISBLANK(V1523),"",V1523&amp;", "))&amp;IF((AA1523&lt;&gt;AA1524)*($H$2="y"),AD1523&amp;AE1523,IF((AA1523&lt;&gt;AA1524)*($H$2="m"),AD1523&amp;AG1523,IF(($H$2&lt;&gt;"m")*($H$2&lt;&gt;"Y"),(IF(F1523=0,"",F1523&amp;" "&amp;$F$4&amp;" "))&amp;(IF(G1523=0,"",G1523&amp;" "&amp;$G$4&amp;" "))&amp;(IF(H1523=0,"",H1523&amp;" "&amp;H$4&amp;" "))&amp;(IF(I1523=0,"",I1523&amp;" "&amp;$I$4&amp;" "))&amp;(IF(J1523=0,"",J1523&amp;" "&amp;$J$4&amp;" "))&amp;IF((ISBLANK(C1523)),"","("&amp;C1523&amp;")"),"")))&amp;IF((B1523=B1524)*(K1523=K1524)*(L1523=L1524)*(M1523=M1524),IF(($H$2&lt;&gt;"m")*($H$2&lt;&gt;"Y"), ", ", IF((ISNUMBER(FIND(")",AE1523))), ", ", "")),IF((B1523=B1524)*(K1523=K1524)*(L1523=L1524),"; ",". ")))</f>
        <v/>
      </c>
      <c r="AI1523" s="1"/>
    </row>
    <row r="1524" spans="1:35" x14ac:dyDescent="0.25">
      <c r="A1524" s="3" t="str">
        <f t="shared" si="188"/>
        <v/>
      </c>
      <c r="B1524" s="53" t="str">
        <f t="shared" si="192"/>
        <v/>
      </c>
      <c r="C1524" s="57"/>
      <c r="D1524" s="57"/>
      <c r="E1524" s="57"/>
      <c r="F1524" s="57"/>
      <c r="G1524" s="57"/>
      <c r="H1524" s="57"/>
      <c r="I1524" s="57"/>
      <c r="J1524" s="57"/>
      <c r="K1524" s="57"/>
      <c r="L1524" s="57"/>
      <c r="M1524" s="54"/>
      <c r="N1524" s="57"/>
      <c r="O1524" s="58"/>
      <c r="P1524" s="58"/>
      <c r="Q1524" s="58"/>
      <c r="R1524" s="58"/>
      <c r="S1524" s="54"/>
      <c r="T1524" s="57"/>
      <c r="U1524" s="57"/>
      <c r="V1524" s="57"/>
      <c r="W1524" s="57"/>
      <c r="X1524" s="147" t="str">
        <f>IF(ISBLANK(D1524),"",IF('order-admin-units'!$I$1&lt;&gt;"y", "", IF((K1524="")*(ISBLANK(D1524)=FALSE), 'order-admin-units'!$B$1+1, VLOOKUP(K1524, ordercountry, 2))))</f>
        <v/>
      </c>
      <c r="Y1524" s="147" t="str">
        <f>IF(ISBLANK(D1524),"",IF('order-admin-units'!$I$1&lt;&gt;"y", "", IF(L1524="", 'order-admin-units'!$B$2+1, VLOOKUP(K1524&amp;"@"&amp;L1524, orderadmin, 2))))</f>
        <v/>
      </c>
      <c r="Z1524" s="147" t="str">
        <f t="shared" si="189"/>
        <v/>
      </c>
      <c r="AA1524" s="147" t="str">
        <f t="shared" si="190"/>
        <v/>
      </c>
      <c r="AB1524" s="147" t="str">
        <f t="shared" si="191"/>
        <v/>
      </c>
      <c r="AC1524" s="147" t="str">
        <f t="shared" si="185"/>
        <v/>
      </c>
      <c r="AD1524" s="11" t="str">
        <f t="shared" si="186"/>
        <v/>
      </c>
      <c r="AE1524" s="11" t="str">
        <f t="array" ref="AE1524">IF(ISBLANK(D1524),"",IF(OR($H$2="y",$H$2="m"),IF(AA1524=AA1523,IF(OR(AB1524=$AB$4:$AB1523)=FALSE,AE1523&amp;C1524,AE1523),"("&amp;C1524)&amp;IF(AA1524=AA1525,IF(OR(AB1525=$AB$4:$AB1524)=FALSE,", ",""),") "),""))</f>
        <v/>
      </c>
      <c r="AF1524" s="11" t="str">
        <f t="shared" si="187"/>
        <v/>
      </c>
      <c r="AG1524" s="11" t="str">
        <f t="array" ref="AG1524">IF(ISBLANK(D1524),"",IF(OR($H$2="y",$H$2="m"),IF(AA1524=AA1523,IF(OR(AC1524=$AC$4:$AC1523)=FALSE,AG1523&amp;AF1524,AG1523),"("&amp;AF1524)&amp;IF(AA1524=AA1525,IF(OR(AC1525=$AC$4:$AC1524)=FALSE,", ",""),") "),""))</f>
        <v/>
      </c>
      <c r="AH1524" s="10" t="str">
        <f>IF((ISBLANK(D1524)),"",IF(D1524=D1523,AH1523,"")&amp;IF(B1523&lt;&gt;B1524,((IF(ISBLANK(E1524),$D$3&amp;"Non-type material: "&amp;$D$3,$D$3&amp;INDEX('type-categories'!$A$2:$B$100,MATCH(E1524,'type-categories'!$A$2:$A$100,0),2)&amp;$D$3))),"")&amp;(IF(K1524&lt;&gt;K1523,$C$2&amp;K1524&amp;$K$3&amp;$C$2&amp;" ",(IF(B1524&lt;&gt;B1523,$C$2&amp;K1524&amp;$K$3&amp;$C$2&amp;" ",""))))&amp;(IF(L1524="","",((IF(L1524&lt;&gt;L1523,$D$2&amp;L1524&amp;$L$3&amp;$D$2&amp;" ",IF(B1524&lt;&gt;B1523,$D$2&amp;L1524&amp;$L$3&amp;$D$2&amp;" ",""))))))&amp;(IF(M1524="","",((IF(M1524&lt;&gt;M1523,$E$2&amp;M1524&amp;$E$2&amp;","&amp;" ",IF(B1524&lt;&gt;B1523,$E$2&amp;M1524&amp;$E$2&amp;",",""))))))&amp;(IF(N1524="","",IF(N1524&lt;&gt;N1523,N1524&amp;", ",IF(B1524&lt;&gt;B1523,N1524&amp;", ",""))))&amp;(IF(ISBLANK(O1524),"",(IF(O1524&lt;&gt;O1523,O1524&amp;", ",IF(B1524&lt;&gt;B1523,O1524&amp;", ","")))))&amp;(IF(ISBLANK(P1524),"",(IF(P1524&lt;&gt;P1523,P1524&amp;", ",IF(B1524&lt;&gt;B1523,P1524&amp;", ",IF(Z1524&lt;&gt;Z1523,P1524&amp;", ",""))))))&amp;(IF(ISBLANK(Q1524),"",(IF(Q1524&lt;&gt;Q1523,Q1524&amp;", ",IF(B1524&lt;&gt;B1523,Q1524&amp;", ",IF(Z1524&lt;&gt;Z1523,Q1524&amp;", ",""))))))&amp;(IF(ISBLANK(R1524),"",(IF(R1524&lt;&gt;R1523,R1524&amp;"m, ",IF(B1524&lt;&gt;B1523,R1524&amp;"m, ",IF(Z1524&lt;&gt;Z1523,R1524&amp;"m, ",""))))))&amp;IF(ISBLANK(S1524),"",(IF(B1524&lt;&gt;B1523,S1524&amp;", ",IF(S1524&lt;&gt;S1523,IF((Z1524=Z1523),"same locality "&amp;S1524&amp;", ",S1524&amp;", "),""))))&amp;(IF(ISBLANK(T1524),"",(IF(T1524&lt;&gt;T1523,IF(ISBLANK(F$2),T1524&amp;", ",T1524&amp;" "&amp;F$2&amp;", "),(IF(B1524&lt;&gt;B1523,IF(ISBLANK(F$2),T1524&amp;", ",T1524&amp;" "&amp;F$2&amp;", "),(IF(Z1524&lt;&gt;Z1523,IF(ISBLANK(F$2),T1524&amp;", ",T1524&amp;" "&amp;F$2&amp;", "),IF((U1524&lt;&gt;U1523)*($G$2="Y"),"same collector, ","")))))))))&amp;(IF(ISBLANK(U1524),"",(IF(U1524&lt;&gt;U1523,U1524&amp;", ",(IF(B1524&lt;&gt;B1523,U1524&amp;", ",IF(Z1524&lt;&gt;Z1523,U1524&amp;", ",(IF(T1524&lt;&gt;T1523,IF((T1524&lt;&gt;T1523)*($G$2="Y"),"same date, ", ""),IF((T1524=T1523)*(U1524=U1523)*(S1524&lt;&gt;S1523)*($G$2="Y"),"same collector and date, ", ""))))))))))&amp;(IF(ISBLANK(V1524),"",V1524&amp;", "))&amp;IF((AA1524&lt;&gt;AA1525)*($H$2="y"),AD1524&amp;AE1524,IF((AA1524&lt;&gt;AA1525)*($H$2="m"),AD1524&amp;AG1524,IF(($H$2&lt;&gt;"m")*($H$2&lt;&gt;"Y"),(IF(F1524=0,"",F1524&amp;" "&amp;$F$4&amp;" "))&amp;(IF(G1524=0,"",G1524&amp;" "&amp;$G$4&amp;" "))&amp;(IF(H1524=0,"",H1524&amp;" "&amp;H$4&amp;" "))&amp;(IF(I1524=0,"",I1524&amp;" "&amp;$I$4&amp;" "))&amp;(IF(J1524=0,"",J1524&amp;" "&amp;$J$4&amp;" "))&amp;IF((ISBLANK(C1524)),"","("&amp;C1524&amp;")"),"")))&amp;IF((B1524=B1525)*(K1524=K1525)*(L1524=L1525)*(M1524=M1525),IF(($H$2&lt;&gt;"m")*($H$2&lt;&gt;"Y"), ", ", IF((ISNUMBER(FIND(")",AE1524))), ", ", "")),IF((B1524=B1525)*(K1524=K1525)*(L1524=L1525),"; ",". ")))</f>
        <v/>
      </c>
      <c r="AI1524" s="1"/>
    </row>
    <row r="1525" spans="1:35" x14ac:dyDescent="0.25">
      <c r="A1525" s="3" t="str">
        <f t="shared" si="188"/>
        <v/>
      </c>
      <c r="B1525" s="53" t="str">
        <f t="shared" si="192"/>
        <v/>
      </c>
      <c r="C1525" s="57"/>
      <c r="D1525" s="57"/>
      <c r="E1525" s="57"/>
      <c r="F1525" s="57"/>
      <c r="G1525" s="57"/>
      <c r="H1525" s="57"/>
      <c r="I1525" s="57"/>
      <c r="J1525" s="57"/>
      <c r="K1525" s="57"/>
      <c r="L1525" s="57"/>
      <c r="M1525" s="54"/>
      <c r="N1525" s="57"/>
      <c r="O1525" s="58"/>
      <c r="P1525" s="58"/>
      <c r="Q1525" s="58"/>
      <c r="R1525" s="58"/>
      <c r="S1525" s="54"/>
      <c r="T1525" s="57"/>
      <c r="U1525" s="57"/>
      <c r="V1525" s="57"/>
      <c r="W1525" s="57"/>
      <c r="X1525" s="147" t="str">
        <f>IF(ISBLANK(D1525),"",IF('order-admin-units'!$I$1&lt;&gt;"y", "", IF((K1525="")*(ISBLANK(D1525)=FALSE), 'order-admin-units'!$B$1+1, VLOOKUP(K1525, ordercountry, 2))))</f>
        <v/>
      </c>
      <c r="Y1525" s="147" t="str">
        <f>IF(ISBLANK(D1525),"",IF('order-admin-units'!$I$1&lt;&gt;"y", "", IF(L1525="", 'order-admin-units'!$B$2+1, VLOOKUP(K1525&amp;"@"&amp;L1525, orderadmin, 2))))</f>
        <v/>
      </c>
      <c r="Z1525" s="147" t="str">
        <f t="shared" si="189"/>
        <v/>
      </c>
      <c r="AA1525" s="147" t="str">
        <f t="shared" si="190"/>
        <v/>
      </c>
      <c r="AB1525" s="147" t="str">
        <f t="shared" si="191"/>
        <v/>
      </c>
      <c r="AC1525" s="147" t="str">
        <f t="shared" si="185"/>
        <v/>
      </c>
      <c r="AD1525" s="11" t="str">
        <f t="shared" si="186"/>
        <v/>
      </c>
      <c r="AE1525" s="11" t="str">
        <f t="array" ref="AE1525">IF(ISBLANK(D1525),"",IF(OR($H$2="y",$H$2="m"),IF(AA1525=AA1524,IF(OR(AB1525=$AB$4:$AB1524)=FALSE,AE1524&amp;C1525,AE1524),"("&amp;C1525)&amp;IF(AA1525=AA1526,IF(OR(AB1526=$AB$4:$AB1525)=FALSE,", ",""),") "),""))</f>
        <v/>
      </c>
      <c r="AF1525" s="11" t="str">
        <f t="shared" si="187"/>
        <v/>
      </c>
      <c r="AG1525" s="11" t="str">
        <f t="array" ref="AG1525">IF(ISBLANK(D1525),"",IF(OR($H$2="y",$H$2="m"),IF(AA1525=AA1524,IF(OR(AC1525=$AC$4:$AC1524)=FALSE,AG1524&amp;AF1525,AG1524),"("&amp;AF1525)&amp;IF(AA1525=AA1526,IF(OR(AC1526=$AC$4:$AC1525)=FALSE,", ",""),") "),""))</f>
        <v/>
      </c>
      <c r="AH1525" s="10" t="str">
        <f>IF((ISBLANK(D1525)),"",IF(D1525=D1524,AH1524,"")&amp;IF(B1524&lt;&gt;B1525,((IF(ISBLANK(E1525),$D$3&amp;"Non-type material: "&amp;$D$3,$D$3&amp;INDEX('type-categories'!$A$2:$B$100,MATCH(E1525,'type-categories'!$A$2:$A$100,0),2)&amp;$D$3))),"")&amp;(IF(K1525&lt;&gt;K1524,$C$2&amp;K1525&amp;$K$3&amp;$C$2&amp;" ",(IF(B1525&lt;&gt;B1524,$C$2&amp;K1525&amp;$K$3&amp;$C$2&amp;" ",""))))&amp;(IF(L1525="","",((IF(L1525&lt;&gt;L1524,$D$2&amp;L1525&amp;$L$3&amp;$D$2&amp;" ",IF(B1525&lt;&gt;B1524,$D$2&amp;L1525&amp;$L$3&amp;$D$2&amp;" ",""))))))&amp;(IF(M1525="","",((IF(M1525&lt;&gt;M1524,$E$2&amp;M1525&amp;$E$2&amp;","&amp;" ",IF(B1525&lt;&gt;B1524,$E$2&amp;M1525&amp;$E$2&amp;",",""))))))&amp;(IF(N1525="","",IF(N1525&lt;&gt;N1524,N1525&amp;", ",IF(B1525&lt;&gt;B1524,N1525&amp;", ",""))))&amp;(IF(ISBLANK(O1525),"",(IF(O1525&lt;&gt;O1524,O1525&amp;", ",IF(B1525&lt;&gt;B1524,O1525&amp;", ","")))))&amp;(IF(ISBLANK(P1525),"",(IF(P1525&lt;&gt;P1524,P1525&amp;", ",IF(B1525&lt;&gt;B1524,P1525&amp;", ",IF(Z1525&lt;&gt;Z1524,P1525&amp;", ",""))))))&amp;(IF(ISBLANK(Q1525),"",(IF(Q1525&lt;&gt;Q1524,Q1525&amp;", ",IF(B1525&lt;&gt;B1524,Q1525&amp;", ",IF(Z1525&lt;&gt;Z1524,Q1525&amp;", ",""))))))&amp;(IF(ISBLANK(R1525),"",(IF(R1525&lt;&gt;R1524,R1525&amp;"m, ",IF(B1525&lt;&gt;B1524,R1525&amp;"m, ",IF(Z1525&lt;&gt;Z1524,R1525&amp;"m, ",""))))))&amp;IF(ISBLANK(S1525),"",(IF(B1525&lt;&gt;B1524,S1525&amp;", ",IF(S1525&lt;&gt;S1524,IF((Z1525=Z1524),"same locality "&amp;S1525&amp;", ",S1525&amp;", "),""))))&amp;(IF(ISBLANK(T1525),"",(IF(T1525&lt;&gt;T1524,IF(ISBLANK(F$2),T1525&amp;", ",T1525&amp;" "&amp;F$2&amp;", "),(IF(B1525&lt;&gt;B1524,IF(ISBLANK(F$2),T1525&amp;", ",T1525&amp;" "&amp;F$2&amp;", "),(IF(Z1525&lt;&gt;Z1524,IF(ISBLANK(F$2),T1525&amp;", ",T1525&amp;" "&amp;F$2&amp;", "),IF((U1525&lt;&gt;U1524)*($G$2="Y"),"same collector, ","")))))))))&amp;(IF(ISBLANK(U1525),"",(IF(U1525&lt;&gt;U1524,U1525&amp;", ",(IF(B1525&lt;&gt;B1524,U1525&amp;", ",IF(Z1525&lt;&gt;Z1524,U1525&amp;", ",(IF(T1525&lt;&gt;T1524,IF((T1525&lt;&gt;T1524)*($G$2="Y"),"same date, ", ""),IF((T1525=T1524)*(U1525=U1524)*(S1525&lt;&gt;S1524)*($G$2="Y"),"same collector and date, ", ""))))))))))&amp;(IF(ISBLANK(V1525),"",V1525&amp;", "))&amp;IF((AA1525&lt;&gt;AA1526)*($H$2="y"),AD1525&amp;AE1525,IF((AA1525&lt;&gt;AA1526)*($H$2="m"),AD1525&amp;AG1525,IF(($H$2&lt;&gt;"m")*($H$2&lt;&gt;"Y"),(IF(F1525=0,"",F1525&amp;" "&amp;$F$4&amp;" "))&amp;(IF(G1525=0,"",G1525&amp;" "&amp;$G$4&amp;" "))&amp;(IF(H1525=0,"",H1525&amp;" "&amp;H$4&amp;" "))&amp;(IF(I1525=0,"",I1525&amp;" "&amp;$I$4&amp;" "))&amp;(IF(J1525=0,"",J1525&amp;" "&amp;$J$4&amp;" "))&amp;IF((ISBLANK(C1525)),"","("&amp;C1525&amp;")"),"")))&amp;IF((B1525=B1526)*(K1525=K1526)*(L1525=L1526)*(M1525=M1526),IF(($H$2&lt;&gt;"m")*($H$2&lt;&gt;"Y"), ", ", IF((ISNUMBER(FIND(")",AE1525))), ", ", "")),IF((B1525=B1526)*(K1525=K1526)*(L1525=L1526),"; ",". ")))</f>
        <v/>
      </c>
      <c r="AI1525" s="1"/>
    </row>
    <row r="1526" spans="1:35" x14ac:dyDescent="0.25">
      <c r="A1526" s="3" t="str">
        <f t="shared" si="188"/>
        <v/>
      </c>
      <c r="B1526" s="53" t="str">
        <f t="shared" si="192"/>
        <v/>
      </c>
      <c r="C1526" s="57"/>
      <c r="D1526" s="57"/>
      <c r="E1526" s="57"/>
      <c r="F1526" s="57"/>
      <c r="G1526" s="57"/>
      <c r="H1526" s="57"/>
      <c r="I1526" s="57"/>
      <c r="J1526" s="57"/>
      <c r="K1526" s="57"/>
      <c r="L1526" s="57"/>
      <c r="M1526" s="54"/>
      <c r="N1526" s="57"/>
      <c r="O1526" s="58"/>
      <c r="P1526" s="58"/>
      <c r="Q1526" s="58"/>
      <c r="R1526" s="58"/>
      <c r="S1526" s="54"/>
      <c r="T1526" s="57"/>
      <c r="U1526" s="57"/>
      <c r="V1526" s="57"/>
      <c r="W1526" s="57"/>
      <c r="X1526" s="147" t="str">
        <f>IF(ISBLANK(D1526),"",IF('order-admin-units'!$I$1&lt;&gt;"y", "", IF((K1526="")*(ISBLANK(D1526)=FALSE), 'order-admin-units'!$B$1+1, VLOOKUP(K1526, ordercountry, 2))))</f>
        <v/>
      </c>
      <c r="Y1526" s="147" t="str">
        <f>IF(ISBLANK(D1526),"",IF('order-admin-units'!$I$1&lt;&gt;"y", "", IF(L1526="", 'order-admin-units'!$B$2+1, VLOOKUP(K1526&amp;"@"&amp;L1526, orderadmin, 2))))</f>
        <v/>
      </c>
      <c r="Z1526" s="147" t="str">
        <f t="shared" si="189"/>
        <v/>
      </c>
      <c r="AA1526" s="147" t="str">
        <f t="shared" si="190"/>
        <v/>
      </c>
      <c r="AB1526" s="147" t="str">
        <f t="shared" si="191"/>
        <v/>
      </c>
      <c r="AC1526" s="147" t="str">
        <f t="shared" si="185"/>
        <v/>
      </c>
      <c r="AD1526" s="11" t="str">
        <f t="shared" si="186"/>
        <v/>
      </c>
      <c r="AE1526" s="11" t="str">
        <f t="array" ref="AE1526">IF(ISBLANK(D1526),"",IF(OR($H$2="y",$H$2="m"),IF(AA1526=AA1525,IF(OR(AB1526=$AB$4:$AB1525)=FALSE,AE1525&amp;C1526,AE1525),"("&amp;C1526)&amp;IF(AA1526=AA1527,IF(OR(AB1527=$AB$4:$AB1526)=FALSE,", ",""),") "),""))</f>
        <v/>
      </c>
      <c r="AF1526" s="11" t="str">
        <f t="shared" si="187"/>
        <v/>
      </c>
      <c r="AG1526" s="11" t="str">
        <f t="array" ref="AG1526">IF(ISBLANK(D1526),"",IF(OR($H$2="y",$H$2="m"),IF(AA1526=AA1525,IF(OR(AC1526=$AC$4:$AC1525)=FALSE,AG1525&amp;AF1526,AG1525),"("&amp;AF1526)&amp;IF(AA1526=AA1527,IF(OR(AC1527=$AC$4:$AC1526)=FALSE,", ",""),") "),""))</f>
        <v/>
      </c>
      <c r="AH1526" s="10" t="str">
        <f>IF((ISBLANK(D1526)),"",IF(D1526=D1525,AH1525,"")&amp;IF(B1525&lt;&gt;B1526,((IF(ISBLANK(E1526),$D$3&amp;"Non-type material: "&amp;$D$3,$D$3&amp;INDEX('type-categories'!$A$2:$B$100,MATCH(E1526,'type-categories'!$A$2:$A$100,0),2)&amp;$D$3))),"")&amp;(IF(K1526&lt;&gt;K1525,$C$2&amp;K1526&amp;$K$3&amp;$C$2&amp;" ",(IF(B1526&lt;&gt;B1525,$C$2&amp;K1526&amp;$K$3&amp;$C$2&amp;" ",""))))&amp;(IF(L1526="","",((IF(L1526&lt;&gt;L1525,$D$2&amp;L1526&amp;$L$3&amp;$D$2&amp;" ",IF(B1526&lt;&gt;B1525,$D$2&amp;L1526&amp;$L$3&amp;$D$2&amp;" ",""))))))&amp;(IF(M1526="","",((IF(M1526&lt;&gt;M1525,$E$2&amp;M1526&amp;$E$2&amp;","&amp;" ",IF(B1526&lt;&gt;B1525,$E$2&amp;M1526&amp;$E$2&amp;",",""))))))&amp;(IF(N1526="","",IF(N1526&lt;&gt;N1525,N1526&amp;", ",IF(B1526&lt;&gt;B1525,N1526&amp;", ",""))))&amp;(IF(ISBLANK(O1526),"",(IF(O1526&lt;&gt;O1525,O1526&amp;", ",IF(B1526&lt;&gt;B1525,O1526&amp;", ","")))))&amp;(IF(ISBLANK(P1526),"",(IF(P1526&lt;&gt;P1525,P1526&amp;", ",IF(B1526&lt;&gt;B1525,P1526&amp;", ",IF(Z1526&lt;&gt;Z1525,P1526&amp;", ",""))))))&amp;(IF(ISBLANK(Q1526),"",(IF(Q1526&lt;&gt;Q1525,Q1526&amp;", ",IF(B1526&lt;&gt;B1525,Q1526&amp;", ",IF(Z1526&lt;&gt;Z1525,Q1526&amp;", ",""))))))&amp;(IF(ISBLANK(R1526),"",(IF(R1526&lt;&gt;R1525,R1526&amp;"m, ",IF(B1526&lt;&gt;B1525,R1526&amp;"m, ",IF(Z1526&lt;&gt;Z1525,R1526&amp;"m, ",""))))))&amp;IF(ISBLANK(S1526),"",(IF(B1526&lt;&gt;B1525,S1526&amp;", ",IF(S1526&lt;&gt;S1525,IF((Z1526=Z1525),"same locality "&amp;S1526&amp;", ",S1526&amp;", "),""))))&amp;(IF(ISBLANK(T1526),"",(IF(T1526&lt;&gt;T1525,IF(ISBLANK(F$2),T1526&amp;", ",T1526&amp;" "&amp;F$2&amp;", "),(IF(B1526&lt;&gt;B1525,IF(ISBLANK(F$2),T1526&amp;", ",T1526&amp;" "&amp;F$2&amp;", "),(IF(Z1526&lt;&gt;Z1525,IF(ISBLANK(F$2),T1526&amp;", ",T1526&amp;" "&amp;F$2&amp;", "),IF((U1526&lt;&gt;U1525)*($G$2="Y"),"same collector, ","")))))))))&amp;(IF(ISBLANK(U1526),"",(IF(U1526&lt;&gt;U1525,U1526&amp;", ",(IF(B1526&lt;&gt;B1525,U1526&amp;", ",IF(Z1526&lt;&gt;Z1525,U1526&amp;", ",(IF(T1526&lt;&gt;T1525,IF((T1526&lt;&gt;T1525)*($G$2="Y"),"same date, ", ""),IF((T1526=T1525)*(U1526=U1525)*(S1526&lt;&gt;S1525)*($G$2="Y"),"same collector and date, ", ""))))))))))&amp;(IF(ISBLANK(V1526),"",V1526&amp;", "))&amp;IF((AA1526&lt;&gt;AA1527)*($H$2="y"),AD1526&amp;AE1526,IF((AA1526&lt;&gt;AA1527)*($H$2="m"),AD1526&amp;AG1526,IF(($H$2&lt;&gt;"m")*($H$2&lt;&gt;"Y"),(IF(F1526=0,"",F1526&amp;" "&amp;$F$4&amp;" "))&amp;(IF(G1526=0,"",G1526&amp;" "&amp;$G$4&amp;" "))&amp;(IF(H1526=0,"",H1526&amp;" "&amp;H$4&amp;" "))&amp;(IF(I1526=0,"",I1526&amp;" "&amp;$I$4&amp;" "))&amp;(IF(J1526=0,"",J1526&amp;" "&amp;$J$4&amp;" "))&amp;IF((ISBLANK(C1526)),"","("&amp;C1526&amp;")"),"")))&amp;IF((B1526=B1527)*(K1526=K1527)*(L1526=L1527)*(M1526=M1527),IF(($H$2&lt;&gt;"m")*($H$2&lt;&gt;"Y"), ", ", IF((ISNUMBER(FIND(")",AE1526))), ", ", "")),IF((B1526=B1527)*(K1526=K1527)*(L1526=L1527),"; ",". ")))</f>
        <v/>
      </c>
      <c r="AI1526" s="1"/>
    </row>
    <row r="1527" spans="1:35" x14ac:dyDescent="0.25">
      <c r="A1527" s="3" t="str">
        <f t="shared" si="188"/>
        <v/>
      </c>
      <c r="B1527" s="53" t="str">
        <f t="shared" si="192"/>
        <v/>
      </c>
      <c r="C1527" s="57"/>
      <c r="D1527" s="57"/>
      <c r="E1527" s="57"/>
      <c r="F1527" s="56"/>
      <c r="G1527" s="56"/>
      <c r="H1527" s="56"/>
      <c r="I1527" s="56"/>
      <c r="J1527" s="56"/>
      <c r="K1527" s="54"/>
      <c r="L1527" s="54"/>
      <c r="M1527" s="54"/>
      <c r="N1527" s="54"/>
      <c r="O1527" s="54"/>
      <c r="P1527" s="54"/>
      <c r="Q1527" s="54"/>
      <c r="R1527" s="54"/>
      <c r="S1527" s="54"/>
      <c r="T1527" s="54"/>
      <c r="U1527" s="54"/>
      <c r="V1527" s="54"/>
      <c r="W1527" s="54"/>
      <c r="X1527" s="147" t="str">
        <f>IF(ISBLANK(D1527),"",IF('order-admin-units'!$I$1&lt;&gt;"y", "", IF((K1527="")*(ISBLANK(D1527)=FALSE), 'order-admin-units'!$B$1+1, VLOOKUP(K1527, ordercountry, 2))))</f>
        <v/>
      </c>
      <c r="Y1527" s="147" t="str">
        <f>IF(ISBLANK(D1527),"",IF('order-admin-units'!$I$1&lt;&gt;"y", "", IF(L1527="", 'order-admin-units'!$B$2+1, VLOOKUP(K1527&amp;"@"&amp;L1527, orderadmin, 2))))</f>
        <v/>
      </c>
      <c r="Z1527" s="147" t="str">
        <f t="shared" si="189"/>
        <v/>
      </c>
      <c r="AA1527" s="147" t="str">
        <f t="shared" si="190"/>
        <v/>
      </c>
      <c r="AB1527" s="147" t="str">
        <f t="shared" si="191"/>
        <v/>
      </c>
      <c r="AC1527" s="147" t="str">
        <f t="shared" si="185"/>
        <v/>
      </c>
      <c r="AD1527" s="11" t="str">
        <f t="shared" si="186"/>
        <v/>
      </c>
      <c r="AE1527" s="11" t="str">
        <f t="array" ref="AE1527">IF(ISBLANK(D1527),"",IF(OR($H$2="y",$H$2="m"),IF(AA1527=AA1526,IF(OR(AB1527=$AB$4:$AB1526)=FALSE,AE1526&amp;C1527,AE1526),"("&amp;C1527)&amp;IF(AA1527=AA1528,IF(OR(AB1528=$AB$4:$AB1527)=FALSE,", ",""),") "),""))</f>
        <v/>
      </c>
      <c r="AF1527" s="11" t="str">
        <f t="shared" si="187"/>
        <v/>
      </c>
      <c r="AG1527" s="11" t="str">
        <f t="array" ref="AG1527">IF(ISBLANK(D1527),"",IF(OR($H$2="y",$H$2="m"),IF(AA1527=AA1526,IF(OR(AC1527=$AC$4:$AC1526)=FALSE,AG1526&amp;AF1527,AG1526),"("&amp;AF1527)&amp;IF(AA1527=AA1528,IF(OR(AC1528=$AC$4:$AC1527)=FALSE,", ",""),") "),""))</f>
        <v/>
      </c>
      <c r="AH1527" s="10" t="str">
        <f>IF((ISBLANK(D1527)),"",IF(D1527=D1526,AH1526,"")&amp;IF(B1526&lt;&gt;B1527,((IF(ISBLANK(E1527),$D$3&amp;"Non-type material: "&amp;$D$3,$D$3&amp;INDEX('type-categories'!$A$2:$B$100,MATCH(E1527,'type-categories'!$A$2:$A$100,0),2)&amp;$D$3))),"")&amp;(IF(K1527&lt;&gt;K1526,$C$2&amp;K1527&amp;$K$3&amp;$C$2&amp;" ",(IF(B1527&lt;&gt;B1526,$C$2&amp;K1527&amp;$K$3&amp;$C$2&amp;" ",""))))&amp;(IF(L1527="","",((IF(L1527&lt;&gt;L1526,$D$2&amp;L1527&amp;$L$3&amp;$D$2&amp;" ",IF(B1527&lt;&gt;B1526,$D$2&amp;L1527&amp;$L$3&amp;$D$2&amp;" ",""))))))&amp;(IF(M1527="","",((IF(M1527&lt;&gt;M1526,$E$2&amp;M1527&amp;$E$2&amp;","&amp;" ",IF(B1527&lt;&gt;B1526,$E$2&amp;M1527&amp;$E$2&amp;",",""))))))&amp;(IF(N1527="","",IF(N1527&lt;&gt;N1526,N1527&amp;", ",IF(B1527&lt;&gt;B1526,N1527&amp;", ",""))))&amp;(IF(ISBLANK(O1527),"",(IF(O1527&lt;&gt;O1526,O1527&amp;", ",IF(B1527&lt;&gt;B1526,O1527&amp;", ","")))))&amp;(IF(ISBLANK(P1527),"",(IF(P1527&lt;&gt;P1526,P1527&amp;", ",IF(B1527&lt;&gt;B1526,P1527&amp;", ",IF(Z1527&lt;&gt;Z1526,P1527&amp;", ",""))))))&amp;(IF(ISBLANK(Q1527),"",(IF(Q1527&lt;&gt;Q1526,Q1527&amp;", ",IF(B1527&lt;&gt;B1526,Q1527&amp;", ",IF(Z1527&lt;&gt;Z1526,Q1527&amp;", ",""))))))&amp;(IF(ISBLANK(R1527),"",(IF(R1527&lt;&gt;R1526,R1527&amp;"m, ",IF(B1527&lt;&gt;B1526,R1527&amp;"m, ",IF(Z1527&lt;&gt;Z1526,R1527&amp;"m, ",""))))))&amp;IF(ISBLANK(S1527),"",(IF(B1527&lt;&gt;B1526,S1527&amp;", ",IF(S1527&lt;&gt;S1526,IF((Z1527=Z1526),"same locality "&amp;S1527&amp;", ",S1527&amp;", "),""))))&amp;(IF(ISBLANK(T1527),"",(IF(T1527&lt;&gt;T1526,IF(ISBLANK(F$2),T1527&amp;", ",T1527&amp;" "&amp;F$2&amp;", "),(IF(B1527&lt;&gt;B1526,IF(ISBLANK(F$2),T1527&amp;", ",T1527&amp;" "&amp;F$2&amp;", "),(IF(Z1527&lt;&gt;Z1526,IF(ISBLANK(F$2),T1527&amp;", ",T1527&amp;" "&amp;F$2&amp;", "),IF((U1527&lt;&gt;U1526)*($G$2="Y"),"same collector, ","")))))))))&amp;(IF(ISBLANK(U1527),"",(IF(U1527&lt;&gt;U1526,U1527&amp;", ",(IF(B1527&lt;&gt;B1526,U1527&amp;", ",IF(Z1527&lt;&gt;Z1526,U1527&amp;", ",(IF(T1527&lt;&gt;T1526,IF((T1527&lt;&gt;T1526)*($G$2="Y"),"same date, ", ""),IF((T1527=T1526)*(U1527=U1526)*(S1527&lt;&gt;S1526)*($G$2="Y"),"same collector and date, ", ""))))))))))&amp;(IF(ISBLANK(V1527),"",V1527&amp;", "))&amp;IF((AA1527&lt;&gt;AA1528)*($H$2="y"),AD1527&amp;AE1527,IF((AA1527&lt;&gt;AA1528)*($H$2="m"),AD1527&amp;AG1527,IF(($H$2&lt;&gt;"m")*($H$2&lt;&gt;"Y"),(IF(F1527=0,"",F1527&amp;" "&amp;$F$4&amp;" "))&amp;(IF(G1527=0,"",G1527&amp;" "&amp;$G$4&amp;" "))&amp;(IF(H1527=0,"",H1527&amp;" "&amp;H$4&amp;" "))&amp;(IF(I1527=0,"",I1527&amp;" "&amp;$I$4&amp;" "))&amp;(IF(J1527=0,"",J1527&amp;" "&amp;$J$4&amp;" "))&amp;IF((ISBLANK(C1527)),"","("&amp;C1527&amp;")"),"")))&amp;IF((B1527=B1528)*(K1527=K1528)*(L1527=L1528)*(M1527=M1528),IF(($H$2&lt;&gt;"m")*($H$2&lt;&gt;"Y"), ", ", IF((ISNUMBER(FIND(")",AE1527))), ", ", "")),IF((B1527=B1528)*(K1527=K1528)*(L1527=L1528),"; ",". ")))</f>
        <v/>
      </c>
      <c r="AI1527" s="1"/>
    </row>
    <row r="1528" spans="1:35" x14ac:dyDescent="0.25">
      <c r="A1528" s="3" t="str">
        <f t="shared" si="188"/>
        <v/>
      </c>
      <c r="B1528" s="53" t="str">
        <f t="shared" si="192"/>
        <v/>
      </c>
      <c r="C1528" s="57"/>
      <c r="D1528" s="57"/>
      <c r="E1528" s="57"/>
      <c r="F1528" s="56"/>
      <c r="G1528" s="56"/>
      <c r="H1528" s="56"/>
      <c r="I1528" s="56"/>
      <c r="J1528" s="56"/>
      <c r="K1528" s="54"/>
      <c r="L1528" s="54"/>
      <c r="M1528" s="54"/>
      <c r="N1528" s="54"/>
      <c r="O1528" s="54"/>
      <c r="P1528" s="54"/>
      <c r="Q1528" s="54"/>
      <c r="R1528" s="54"/>
      <c r="S1528" s="54"/>
      <c r="T1528" s="54"/>
      <c r="U1528" s="54"/>
      <c r="V1528" s="54"/>
      <c r="W1528" s="54"/>
      <c r="X1528" s="147" t="str">
        <f>IF(ISBLANK(D1528),"",IF('order-admin-units'!$I$1&lt;&gt;"y", "", IF((K1528="")*(ISBLANK(D1528)=FALSE), 'order-admin-units'!$B$1+1, VLOOKUP(K1528, ordercountry, 2))))</f>
        <v/>
      </c>
      <c r="Y1528" s="147" t="str">
        <f>IF(ISBLANK(D1528),"",IF('order-admin-units'!$I$1&lt;&gt;"y", "", IF(L1528="", 'order-admin-units'!$B$2+1, VLOOKUP(K1528&amp;"@"&amp;L1528, orderadmin, 2))))</f>
        <v/>
      </c>
      <c r="Z1528" s="147" t="str">
        <f t="shared" si="189"/>
        <v/>
      </c>
      <c r="AA1528" s="147" t="str">
        <f t="shared" si="190"/>
        <v/>
      </c>
      <c r="AB1528" s="147" t="str">
        <f t="shared" si="191"/>
        <v/>
      </c>
      <c r="AC1528" s="147" t="str">
        <f t="shared" si="185"/>
        <v/>
      </c>
      <c r="AD1528" s="11" t="str">
        <f t="shared" si="186"/>
        <v/>
      </c>
      <c r="AE1528" s="11" t="str">
        <f t="array" ref="AE1528">IF(ISBLANK(D1528),"",IF(OR($H$2="y",$H$2="m"),IF(AA1528=AA1527,IF(OR(AB1528=$AB$4:$AB1527)=FALSE,AE1527&amp;C1528,AE1527),"("&amp;C1528)&amp;IF(AA1528=AA1529,IF(OR(AB1529=$AB$4:$AB1528)=FALSE,", ",""),") "),""))</f>
        <v/>
      </c>
      <c r="AF1528" s="11" t="str">
        <f t="shared" si="187"/>
        <v/>
      </c>
      <c r="AG1528" s="11" t="str">
        <f t="array" ref="AG1528">IF(ISBLANK(D1528),"",IF(OR($H$2="y",$H$2="m"),IF(AA1528=AA1527,IF(OR(AC1528=$AC$4:$AC1527)=FALSE,AG1527&amp;AF1528,AG1527),"("&amp;AF1528)&amp;IF(AA1528=AA1529,IF(OR(AC1529=$AC$4:$AC1528)=FALSE,", ",""),") "),""))</f>
        <v/>
      </c>
      <c r="AH1528" s="10" t="str">
        <f>IF((ISBLANK(D1528)),"",IF(D1528=D1527,AH1527,"")&amp;IF(B1527&lt;&gt;B1528,((IF(ISBLANK(E1528),$D$3&amp;"Non-type material: "&amp;$D$3,$D$3&amp;INDEX('type-categories'!$A$2:$B$100,MATCH(E1528,'type-categories'!$A$2:$A$100,0),2)&amp;$D$3))),"")&amp;(IF(K1528&lt;&gt;K1527,$C$2&amp;K1528&amp;$K$3&amp;$C$2&amp;" ",(IF(B1528&lt;&gt;B1527,$C$2&amp;K1528&amp;$K$3&amp;$C$2&amp;" ",""))))&amp;(IF(L1528="","",((IF(L1528&lt;&gt;L1527,$D$2&amp;L1528&amp;$L$3&amp;$D$2&amp;" ",IF(B1528&lt;&gt;B1527,$D$2&amp;L1528&amp;$L$3&amp;$D$2&amp;" ",""))))))&amp;(IF(M1528="","",((IF(M1528&lt;&gt;M1527,$E$2&amp;M1528&amp;$E$2&amp;","&amp;" ",IF(B1528&lt;&gt;B1527,$E$2&amp;M1528&amp;$E$2&amp;",",""))))))&amp;(IF(N1528="","",IF(N1528&lt;&gt;N1527,N1528&amp;", ",IF(B1528&lt;&gt;B1527,N1528&amp;", ",""))))&amp;(IF(ISBLANK(O1528),"",(IF(O1528&lt;&gt;O1527,O1528&amp;", ",IF(B1528&lt;&gt;B1527,O1528&amp;", ","")))))&amp;(IF(ISBLANK(P1528),"",(IF(P1528&lt;&gt;P1527,P1528&amp;", ",IF(B1528&lt;&gt;B1527,P1528&amp;", ",IF(Z1528&lt;&gt;Z1527,P1528&amp;", ",""))))))&amp;(IF(ISBLANK(Q1528),"",(IF(Q1528&lt;&gt;Q1527,Q1528&amp;", ",IF(B1528&lt;&gt;B1527,Q1528&amp;", ",IF(Z1528&lt;&gt;Z1527,Q1528&amp;", ",""))))))&amp;(IF(ISBLANK(R1528),"",(IF(R1528&lt;&gt;R1527,R1528&amp;"m, ",IF(B1528&lt;&gt;B1527,R1528&amp;"m, ",IF(Z1528&lt;&gt;Z1527,R1528&amp;"m, ",""))))))&amp;IF(ISBLANK(S1528),"",(IF(B1528&lt;&gt;B1527,S1528&amp;", ",IF(S1528&lt;&gt;S1527,IF((Z1528=Z1527),"same locality "&amp;S1528&amp;", ",S1528&amp;", "),""))))&amp;(IF(ISBLANK(T1528),"",(IF(T1528&lt;&gt;T1527,IF(ISBLANK(F$2),T1528&amp;", ",T1528&amp;" "&amp;F$2&amp;", "),(IF(B1528&lt;&gt;B1527,IF(ISBLANK(F$2),T1528&amp;", ",T1528&amp;" "&amp;F$2&amp;", "),(IF(Z1528&lt;&gt;Z1527,IF(ISBLANK(F$2),T1528&amp;", ",T1528&amp;" "&amp;F$2&amp;", "),IF((U1528&lt;&gt;U1527)*($G$2="Y"),"same collector, ","")))))))))&amp;(IF(ISBLANK(U1528),"",(IF(U1528&lt;&gt;U1527,U1528&amp;", ",(IF(B1528&lt;&gt;B1527,U1528&amp;", ",IF(Z1528&lt;&gt;Z1527,U1528&amp;", ",(IF(T1528&lt;&gt;T1527,IF((T1528&lt;&gt;T1527)*($G$2="Y"),"same date, ", ""),IF((T1528=T1527)*(U1528=U1527)*(S1528&lt;&gt;S1527)*($G$2="Y"),"same collector and date, ", ""))))))))))&amp;(IF(ISBLANK(V1528),"",V1528&amp;", "))&amp;IF((AA1528&lt;&gt;AA1529)*($H$2="y"),AD1528&amp;AE1528,IF((AA1528&lt;&gt;AA1529)*($H$2="m"),AD1528&amp;AG1528,IF(($H$2&lt;&gt;"m")*($H$2&lt;&gt;"Y"),(IF(F1528=0,"",F1528&amp;" "&amp;$F$4&amp;" "))&amp;(IF(G1528=0,"",G1528&amp;" "&amp;$G$4&amp;" "))&amp;(IF(H1528=0,"",H1528&amp;" "&amp;H$4&amp;" "))&amp;(IF(I1528=0,"",I1528&amp;" "&amp;$I$4&amp;" "))&amp;(IF(J1528=0,"",J1528&amp;" "&amp;$J$4&amp;" "))&amp;IF((ISBLANK(C1528)),"","("&amp;C1528&amp;")"),"")))&amp;IF((B1528=B1529)*(K1528=K1529)*(L1528=L1529)*(M1528=M1529),IF(($H$2&lt;&gt;"m")*($H$2&lt;&gt;"Y"), ", ", IF((ISNUMBER(FIND(")",AE1528))), ", ", "")),IF((B1528=B1529)*(K1528=K1529)*(L1528=L1529),"; ",". ")))</f>
        <v/>
      </c>
      <c r="AI1528" s="1"/>
    </row>
    <row r="1529" spans="1:35" x14ac:dyDescent="0.25">
      <c r="A1529" s="3" t="str">
        <f t="shared" si="188"/>
        <v/>
      </c>
      <c r="B1529" s="53" t="str">
        <f t="shared" si="192"/>
        <v/>
      </c>
      <c r="C1529" s="57"/>
      <c r="D1529" s="57"/>
      <c r="E1529" s="57"/>
      <c r="F1529" s="57"/>
      <c r="G1529" s="57"/>
      <c r="H1529" s="57"/>
      <c r="I1529" s="57"/>
      <c r="J1529" s="57"/>
      <c r="K1529" s="57"/>
      <c r="L1529" s="57"/>
      <c r="M1529" s="54"/>
      <c r="N1529" s="57"/>
      <c r="O1529" s="58"/>
      <c r="P1529" s="58"/>
      <c r="Q1529" s="58"/>
      <c r="R1529" s="58"/>
      <c r="S1529" s="54"/>
      <c r="T1529" s="57"/>
      <c r="U1529" s="57"/>
      <c r="V1529" s="57"/>
      <c r="W1529" s="57"/>
      <c r="X1529" s="147" t="str">
        <f>IF(ISBLANK(D1529),"",IF('order-admin-units'!$I$1&lt;&gt;"y", "", IF((K1529="")*(ISBLANK(D1529)=FALSE), 'order-admin-units'!$B$1+1, VLOOKUP(K1529, ordercountry, 2))))</f>
        <v/>
      </c>
      <c r="Y1529" s="147" t="str">
        <f>IF(ISBLANK(D1529),"",IF('order-admin-units'!$I$1&lt;&gt;"y", "", IF(L1529="", 'order-admin-units'!$B$2+1, VLOOKUP(K1529&amp;"@"&amp;L1529, orderadmin, 2))))</f>
        <v/>
      </c>
      <c r="Z1529" s="147" t="str">
        <f t="shared" si="189"/>
        <v/>
      </c>
      <c r="AA1529" s="147" t="str">
        <f t="shared" si="190"/>
        <v/>
      </c>
      <c r="AB1529" s="147" t="str">
        <f t="shared" si="191"/>
        <v/>
      </c>
      <c r="AC1529" s="147" t="str">
        <f t="shared" si="185"/>
        <v/>
      </c>
      <c r="AD1529" s="11" t="str">
        <f t="shared" si="186"/>
        <v/>
      </c>
      <c r="AE1529" s="11" t="str">
        <f t="array" ref="AE1529">IF(ISBLANK(D1529),"",IF(OR($H$2="y",$H$2="m"),IF(AA1529=AA1528,IF(OR(AB1529=$AB$4:$AB1528)=FALSE,AE1528&amp;C1529,AE1528),"("&amp;C1529)&amp;IF(AA1529=AA1530,IF(OR(AB1530=$AB$4:$AB1529)=FALSE,", ",""),") "),""))</f>
        <v/>
      </c>
      <c r="AF1529" s="11" t="str">
        <f t="shared" si="187"/>
        <v/>
      </c>
      <c r="AG1529" s="11" t="str">
        <f t="array" ref="AG1529">IF(ISBLANK(D1529),"",IF(OR($H$2="y",$H$2="m"),IF(AA1529=AA1528,IF(OR(AC1529=$AC$4:$AC1528)=FALSE,AG1528&amp;AF1529,AG1528),"("&amp;AF1529)&amp;IF(AA1529=AA1530,IF(OR(AC1530=$AC$4:$AC1529)=FALSE,", ",""),") "),""))</f>
        <v/>
      </c>
      <c r="AH1529" s="10" t="str">
        <f>IF((ISBLANK(D1529)),"",IF(D1529=D1528,AH1528,"")&amp;IF(B1528&lt;&gt;B1529,((IF(ISBLANK(E1529),$D$3&amp;"Non-type material: "&amp;$D$3,$D$3&amp;INDEX('type-categories'!$A$2:$B$100,MATCH(E1529,'type-categories'!$A$2:$A$100,0),2)&amp;$D$3))),"")&amp;(IF(K1529&lt;&gt;K1528,$C$2&amp;K1529&amp;$K$3&amp;$C$2&amp;" ",(IF(B1529&lt;&gt;B1528,$C$2&amp;K1529&amp;$K$3&amp;$C$2&amp;" ",""))))&amp;(IF(L1529="","",((IF(L1529&lt;&gt;L1528,$D$2&amp;L1529&amp;$L$3&amp;$D$2&amp;" ",IF(B1529&lt;&gt;B1528,$D$2&amp;L1529&amp;$L$3&amp;$D$2&amp;" ",""))))))&amp;(IF(M1529="","",((IF(M1529&lt;&gt;M1528,$E$2&amp;M1529&amp;$E$2&amp;","&amp;" ",IF(B1529&lt;&gt;B1528,$E$2&amp;M1529&amp;$E$2&amp;",",""))))))&amp;(IF(N1529="","",IF(N1529&lt;&gt;N1528,N1529&amp;", ",IF(B1529&lt;&gt;B1528,N1529&amp;", ",""))))&amp;(IF(ISBLANK(O1529),"",(IF(O1529&lt;&gt;O1528,O1529&amp;", ",IF(B1529&lt;&gt;B1528,O1529&amp;", ","")))))&amp;(IF(ISBLANK(P1529),"",(IF(P1529&lt;&gt;P1528,P1529&amp;", ",IF(B1529&lt;&gt;B1528,P1529&amp;", ",IF(Z1529&lt;&gt;Z1528,P1529&amp;", ",""))))))&amp;(IF(ISBLANK(Q1529),"",(IF(Q1529&lt;&gt;Q1528,Q1529&amp;", ",IF(B1529&lt;&gt;B1528,Q1529&amp;", ",IF(Z1529&lt;&gt;Z1528,Q1529&amp;", ",""))))))&amp;(IF(ISBLANK(R1529),"",(IF(R1529&lt;&gt;R1528,R1529&amp;"m, ",IF(B1529&lt;&gt;B1528,R1529&amp;"m, ",IF(Z1529&lt;&gt;Z1528,R1529&amp;"m, ",""))))))&amp;IF(ISBLANK(S1529),"",(IF(B1529&lt;&gt;B1528,S1529&amp;", ",IF(S1529&lt;&gt;S1528,IF((Z1529=Z1528),"same locality "&amp;S1529&amp;", ",S1529&amp;", "),""))))&amp;(IF(ISBLANK(T1529),"",(IF(T1529&lt;&gt;T1528,IF(ISBLANK(F$2),T1529&amp;", ",T1529&amp;" "&amp;F$2&amp;", "),(IF(B1529&lt;&gt;B1528,IF(ISBLANK(F$2),T1529&amp;", ",T1529&amp;" "&amp;F$2&amp;", "),(IF(Z1529&lt;&gt;Z1528,IF(ISBLANK(F$2),T1529&amp;", ",T1529&amp;" "&amp;F$2&amp;", "),IF((U1529&lt;&gt;U1528)*($G$2="Y"),"same collector, ","")))))))))&amp;(IF(ISBLANK(U1529),"",(IF(U1529&lt;&gt;U1528,U1529&amp;", ",(IF(B1529&lt;&gt;B1528,U1529&amp;", ",IF(Z1529&lt;&gt;Z1528,U1529&amp;", ",(IF(T1529&lt;&gt;T1528,IF((T1529&lt;&gt;T1528)*($G$2="Y"),"same date, ", ""),IF((T1529=T1528)*(U1529=U1528)*(S1529&lt;&gt;S1528)*($G$2="Y"),"same collector and date, ", ""))))))))))&amp;(IF(ISBLANK(V1529),"",V1529&amp;", "))&amp;IF((AA1529&lt;&gt;AA1530)*($H$2="y"),AD1529&amp;AE1529,IF((AA1529&lt;&gt;AA1530)*($H$2="m"),AD1529&amp;AG1529,IF(($H$2&lt;&gt;"m")*($H$2&lt;&gt;"Y"),(IF(F1529=0,"",F1529&amp;" "&amp;$F$4&amp;" "))&amp;(IF(G1529=0,"",G1529&amp;" "&amp;$G$4&amp;" "))&amp;(IF(H1529=0,"",H1529&amp;" "&amp;H$4&amp;" "))&amp;(IF(I1529=0,"",I1529&amp;" "&amp;$I$4&amp;" "))&amp;(IF(J1529=0,"",J1529&amp;" "&amp;$J$4&amp;" "))&amp;IF((ISBLANK(C1529)),"","("&amp;C1529&amp;")"),"")))&amp;IF((B1529=B1530)*(K1529=K1530)*(L1529=L1530)*(M1529=M1530),IF(($H$2&lt;&gt;"m")*($H$2&lt;&gt;"Y"), ", ", IF((ISNUMBER(FIND(")",AE1529))), ", ", "")),IF((B1529=B1530)*(K1529=K1530)*(L1529=L1530),"; ",". ")))</f>
        <v/>
      </c>
      <c r="AI1529" s="1"/>
    </row>
    <row r="1530" spans="1:35" x14ac:dyDescent="0.25">
      <c r="A1530" s="3" t="str">
        <f t="shared" si="188"/>
        <v/>
      </c>
      <c r="B1530" s="53" t="str">
        <f t="shared" si="192"/>
        <v/>
      </c>
      <c r="C1530" s="57"/>
      <c r="D1530" s="57"/>
      <c r="E1530" s="57"/>
      <c r="F1530" s="57"/>
      <c r="G1530" s="57"/>
      <c r="H1530" s="57"/>
      <c r="I1530" s="57"/>
      <c r="J1530" s="57"/>
      <c r="K1530" s="57"/>
      <c r="L1530" s="57"/>
      <c r="M1530" s="54"/>
      <c r="N1530" s="57"/>
      <c r="O1530" s="58"/>
      <c r="P1530" s="58"/>
      <c r="Q1530" s="58"/>
      <c r="R1530" s="58"/>
      <c r="S1530" s="54"/>
      <c r="T1530" s="57"/>
      <c r="U1530" s="57"/>
      <c r="V1530" s="57"/>
      <c r="W1530" s="57"/>
      <c r="X1530" s="147" t="str">
        <f>IF(ISBLANK(D1530),"",IF('order-admin-units'!$I$1&lt;&gt;"y", "", IF((K1530="")*(ISBLANK(D1530)=FALSE), 'order-admin-units'!$B$1+1, VLOOKUP(K1530, ordercountry, 2))))</f>
        <v/>
      </c>
      <c r="Y1530" s="147" t="str">
        <f>IF(ISBLANK(D1530),"",IF('order-admin-units'!$I$1&lt;&gt;"y", "", IF(L1530="", 'order-admin-units'!$B$2+1, VLOOKUP(K1530&amp;"@"&amp;L1530, orderadmin, 2))))</f>
        <v/>
      </c>
      <c r="Z1530" s="147" t="str">
        <f t="shared" si="189"/>
        <v/>
      </c>
      <c r="AA1530" s="147" t="str">
        <f t="shared" si="190"/>
        <v/>
      </c>
      <c r="AB1530" s="147" t="str">
        <f t="shared" si="191"/>
        <v/>
      </c>
      <c r="AC1530" s="147" t="str">
        <f t="shared" si="185"/>
        <v/>
      </c>
      <c r="AD1530" s="11" t="str">
        <f t="shared" si="186"/>
        <v/>
      </c>
      <c r="AE1530" s="11" t="str">
        <f t="array" ref="AE1530">IF(ISBLANK(D1530),"",IF(OR($H$2="y",$H$2="m"),IF(AA1530=AA1529,IF(OR(AB1530=$AB$4:$AB1529)=FALSE,AE1529&amp;C1530,AE1529),"("&amp;C1530)&amp;IF(AA1530=AA1531,IF(OR(AB1531=$AB$4:$AB1530)=FALSE,", ",""),") "),""))</f>
        <v/>
      </c>
      <c r="AF1530" s="11" t="str">
        <f t="shared" si="187"/>
        <v/>
      </c>
      <c r="AG1530" s="11" t="str">
        <f t="array" ref="AG1530">IF(ISBLANK(D1530),"",IF(OR($H$2="y",$H$2="m"),IF(AA1530=AA1529,IF(OR(AC1530=$AC$4:$AC1529)=FALSE,AG1529&amp;AF1530,AG1529),"("&amp;AF1530)&amp;IF(AA1530=AA1531,IF(OR(AC1531=$AC$4:$AC1530)=FALSE,", ",""),") "),""))</f>
        <v/>
      </c>
      <c r="AH1530" s="10" t="str">
        <f>IF((ISBLANK(D1530)),"",IF(D1530=D1529,AH1529,"")&amp;IF(B1529&lt;&gt;B1530,((IF(ISBLANK(E1530),$D$3&amp;"Non-type material: "&amp;$D$3,$D$3&amp;INDEX('type-categories'!$A$2:$B$100,MATCH(E1530,'type-categories'!$A$2:$A$100,0),2)&amp;$D$3))),"")&amp;(IF(K1530&lt;&gt;K1529,$C$2&amp;K1530&amp;$K$3&amp;$C$2&amp;" ",(IF(B1530&lt;&gt;B1529,$C$2&amp;K1530&amp;$K$3&amp;$C$2&amp;" ",""))))&amp;(IF(L1530="","",((IF(L1530&lt;&gt;L1529,$D$2&amp;L1530&amp;$L$3&amp;$D$2&amp;" ",IF(B1530&lt;&gt;B1529,$D$2&amp;L1530&amp;$L$3&amp;$D$2&amp;" ",""))))))&amp;(IF(M1530="","",((IF(M1530&lt;&gt;M1529,$E$2&amp;M1530&amp;$E$2&amp;","&amp;" ",IF(B1530&lt;&gt;B1529,$E$2&amp;M1530&amp;$E$2&amp;",",""))))))&amp;(IF(N1530="","",IF(N1530&lt;&gt;N1529,N1530&amp;", ",IF(B1530&lt;&gt;B1529,N1530&amp;", ",""))))&amp;(IF(ISBLANK(O1530),"",(IF(O1530&lt;&gt;O1529,O1530&amp;", ",IF(B1530&lt;&gt;B1529,O1530&amp;", ","")))))&amp;(IF(ISBLANK(P1530),"",(IF(P1530&lt;&gt;P1529,P1530&amp;", ",IF(B1530&lt;&gt;B1529,P1530&amp;", ",IF(Z1530&lt;&gt;Z1529,P1530&amp;", ",""))))))&amp;(IF(ISBLANK(Q1530),"",(IF(Q1530&lt;&gt;Q1529,Q1530&amp;", ",IF(B1530&lt;&gt;B1529,Q1530&amp;", ",IF(Z1530&lt;&gt;Z1529,Q1530&amp;", ",""))))))&amp;(IF(ISBLANK(R1530),"",(IF(R1530&lt;&gt;R1529,R1530&amp;"m, ",IF(B1530&lt;&gt;B1529,R1530&amp;"m, ",IF(Z1530&lt;&gt;Z1529,R1530&amp;"m, ",""))))))&amp;IF(ISBLANK(S1530),"",(IF(B1530&lt;&gt;B1529,S1530&amp;", ",IF(S1530&lt;&gt;S1529,IF((Z1530=Z1529),"same locality "&amp;S1530&amp;", ",S1530&amp;", "),""))))&amp;(IF(ISBLANK(T1530),"",(IF(T1530&lt;&gt;T1529,IF(ISBLANK(F$2),T1530&amp;", ",T1530&amp;" "&amp;F$2&amp;", "),(IF(B1530&lt;&gt;B1529,IF(ISBLANK(F$2),T1530&amp;", ",T1530&amp;" "&amp;F$2&amp;", "),(IF(Z1530&lt;&gt;Z1529,IF(ISBLANK(F$2),T1530&amp;", ",T1530&amp;" "&amp;F$2&amp;", "),IF((U1530&lt;&gt;U1529)*($G$2="Y"),"same collector, ","")))))))))&amp;(IF(ISBLANK(U1530),"",(IF(U1530&lt;&gt;U1529,U1530&amp;", ",(IF(B1530&lt;&gt;B1529,U1530&amp;", ",IF(Z1530&lt;&gt;Z1529,U1530&amp;", ",(IF(T1530&lt;&gt;T1529,IF((T1530&lt;&gt;T1529)*($G$2="Y"),"same date, ", ""),IF((T1530=T1529)*(U1530=U1529)*(S1530&lt;&gt;S1529)*($G$2="Y"),"same collector and date, ", ""))))))))))&amp;(IF(ISBLANK(V1530),"",V1530&amp;", "))&amp;IF((AA1530&lt;&gt;AA1531)*($H$2="y"),AD1530&amp;AE1530,IF((AA1530&lt;&gt;AA1531)*($H$2="m"),AD1530&amp;AG1530,IF(($H$2&lt;&gt;"m")*($H$2&lt;&gt;"Y"),(IF(F1530=0,"",F1530&amp;" "&amp;$F$4&amp;" "))&amp;(IF(G1530=0,"",G1530&amp;" "&amp;$G$4&amp;" "))&amp;(IF(H1530=0,"",H1530&amp;" "&amp;H$4&amp;" "))&amp;(IF(I1530=0,"",I1530&amp;" "&amp;$I$4&amp;" "))&amp;(IF(J1530=0,"",J1530&amp;" "&amp;$J$4&amp;" "))&amp;IF((ISBLANK(C1530)),"","("&amp;C1530&amp;")"),"")))&amp;IF((B1530=B1531)*(K1530=K1531)*(L1530=L1531)*(M1530=M1531),IF(($H$2&lt;&gt;"m")*($H$2&lt;&gt;"Y"), ", ", IF((ISNUMBER(FIND(")",AE1530))), ", ", "")),IF((B1530=B1531)*(K1530=K1531)*(L1530=L1531),"; ",". ")))</f>
        <v/>
      </c>
      <c r="AI1530" s="1"/>
    </row>
    <row r="1531" spans="1:35" x14ac:dyDescent="0.25">
      <c r="A1531" s="3" t="str">
        <f t="shared" si="188"/>
        <v/>
      </c>
      <c r="B1531" s="53" t="str">
        <f t="shared" si="192"/>
        <v/>
      </c>
      <c r="C1531" s="57"/>
      <c r="D1531" s="57"/>
      <c r="E1531" s="57"/>
      <c r="F1531" s="57"/>
      <c r="G1531" s="57"/>
      <c r="H1531" s="57"/>
      <c r="I1531" s="57"/>
      <c r="J1531" s="57"/>
      <c r="K1531" s="57"/>
      <c r="L1531" s="57"/>
      <c r="M1531" s="54"/>
      <c r="N1531" s="57"/>
      <c r="O1531" s="58"/>
      <c r="P1531" s="58"/>
      <c r="Q1531" s="58"/>
      <c r="R1531" s="58"/>
      <c r="S1531" s="54"/>
      <c r="T1531" s="57"/>
      <c r="U1531" s="57"/>
      <c r="V1531" s="57"/>
      <c r="W1531" s="57"/>
      <c r="X1531" s="147" t="str">
        <f>IF(ISBLANK(D1531),"",IF('order-admin-units'!$I$1&lt;&gt;"y", "", IF((K1531="")*(ISBLANK(D1531)=FALSE), 'order-admin-units'!$B$1+1, VLOOKUP(K1531, ordercountry, 2))))</f>
        <v/>
      </c>
      <c r="Y1531" s="147" t="str">
        <f>IF(ISBLANK(D1531),"",IF('order-admin-units'!$I$1&lt;&gt;"y", "", IF(L1531="", 'order-admin-units'!$B$2+1, VLOOKUP(K1531&amp;"@"&amp;L1531, orderadmin, 2))))</f>
        <v/>
      </c>
      <c r="Z1531" s="147" t="str">
        <f t="shared" si="189"/>
        <v/>
      </c>
      <c r="AA1531" s="147" t="str">
        <f t="shared" si="190"/>
        <v/>
      </c>
      <c r="AB1531" s="147" t="str">
        <f t="shared" si="191"/>
        <v/>
      </c>
      <c r="AC1531" s="147" t="str">
        <f t="shared" si="185"/>
        <v/>
      </c>
      <c r="AD1531" s="11" t="str">
        <f t="shared" si="186"/>
        <v/>
      </c>
      <c r="AE1531" s="11" t="str">
        <f t="array" ref="AE1531">IF(ISBLANK(D1531),"",IF(OR($H$2="y",$H$2="m"),IF(AA1531=AA1530,IF(OR(AB1531=$AB$4:$AB1530)=FALSE,AE1530&amp;C1531,AE1530),"("&amp;C1531)&amp;IF(AA1531=AA1532,IF(OR(AB1532=$AB$4:$AB1531)=FALSE,", ",""),") "),""))</f>
        <v/>
      </c>
      <c r="AF1531" s="11" t="str">
        <f t="shared" si="187"/>
        <v/>
      </c>
      <c r="AG1531" s="11" t="str">
        <f t="array" ref="AG1531">IF(ISBLANK(D1531),"",IF(OR($H$2="y",$H$2="m"),IF(AA1531=AA1530,IF(OR(AC1531=$AC$4:$AC1530)=FALSE,AG1530&amp;AF1531,AG1530),"("&amp;AF1531)&amp;IF(AA1531=AA1532,IF(OR(AC1532=$AC$4:$AC1531)=FALSE,", ",""),") "),""))</f>
        <v/>
      </c>
      <c r="AH1531" s="10" t="str">
        <f>IF((ISBLANK(D1531)),"",IF(D1531=D1530,AH1530,"")&amp;IF(B1530&lt;&gt;B1531,((IF(ISBLANK(E1531),$D$3&amp;"Non-type material: "&amp;$D$3,$D$3&amp;INDEX('type-categories'!$A$2:$B$100,MATCH(E1531,'type-categories'!$A$2:$A$100,0),2)&amp;$D$3))),"")&amp;(IF(K1531&lt;&gt;K1530,$C$2&amp;K1531&amp;$K$3&amp;$C$2&amp;" ",(IF(B1531&lt;&gt;B1530,$C$2&amp;K1531&amp;$K$3&amp;$C$2&amp;" ",""))))&amp;(IF(L1531="","",((IF(L1531&lt;&gt;L1530,$D$2&amp;L1531&amp;$L$3&amp;$D$2&amp;" ",IF(B1531&lt;&gt;B1530,$D$2&amp;L1531&amp;$L$3&amp;$D$2&amp;" ",""))))))&amp;(IF(M1531="","",((IF(M1531&lt;&gt;M1530,$E$2&amp;M1531&amp;$E$2&amp;","&amp;" ",IF(B1531&lt;&gt;B1530,$E$2&amp;M1531&amp;$E$2&amp;",",""))))))&amp;(IF(N1531="","",IF(N1531&lt;&gt;N1530,N1531&amp;", ",IF(B1531&lt;&gt;B1530,N1531&amp;", ",""))))&amp;(IF(ISBLANK(O1531),"",(IF(O1531&lt;&gt;O1530,O1531&amp;", ",IF(B1531&lt;&gt;B1530,O1531&amp;", ","")))))&amp;(IF(ISBLANK(P1531),"",(IF(P1531&lt;&gt;P1530,P1531&amp;", ",IF(B1531&lt;&gt;B1530,P1531&amp;", ",IF(Z1531&lt;&gt;Z1530,P1531&amp;", ",""))))))&amp;(IF(ISBLANK(Q1531),"",(IF(Q1531&lt;&gt;Q1530,Q1531&amp;", ",IF(B1531&lt;&gt;B1530,Q1531&amp;", ",IF(Z1531&lt;&gt;Z1530,Q1531&amp;", ",""))))))&amp;(IF(ISBLANK(R1531),"",(IF(R1531&lt;&gt;R1530,R1531&amp;"m, ",IF(B1531&lt;&gt;B1530,R1531&amp;"m, ",IF(Z1531&lt;&gt;Z1530,R1531&amp;"m, ",""))))))&amp;IF(ISBLANK(S1531),"",(IF(B1531&lt;&gt;B1530,S1531&amp;", ",IF(S1531&lt;&gt;S1530,IF((Z1531=Z1530),"same locality "&amp;S1531&amp;", ",S1531&amp;", "),""))))&amp;(IF(ISBLANK(T1531),"",(IF(T1531&lt;&gt;T1530,IF(ISBLANK(F$2),T1531&amp;", ",T1531&amp;" "&amp;F$2&amp;", "),(IF(B1531&lt;&gt;B1530,IF(ISBLANK(F$2),T1531&amp;", ",T1531&amp;" "&amp;F$2&amp;", "),(IF(Z1531&lt;&gt;Z1530,IF(ISBLANK(F$2),T1531&amp;", ",T1531&amp;" "&amp;F$2&amp;", "),IF((U1531&lt;&gt;U1530)*($G$2="Y"),"same collector, ","")))))))))&amp;(IF(ISBLANK(U1531),"",(IF(U1531&lt;&gt;U1530,U1531&amp;", ",(IF(B1531&lt;&gt;B1530,U1531&amp;", ",IF(Z1531&lt;&gt;Z1530,U1531&amp;", ",(IF(T1531&lt;&gt;T1530,IF((T1531&lt;&gt;T1530)*($G$2="Y"),"same date, ", ""),IF((T1531=T1530)*(U1531=U1530)*(S1531&lt;&gt;S1530)*($G$2="Y"),"same collector and date, ", ""))))))))))&amp;(IF(ISBLANK(V1531),"",V1531&amp;", "))&amp;IF((AA1531&lt;&gt;AA1532)*($H$2="y"),AD1531&amp;AE1531,IF((AA1531&lt;&gt;AA1532)*($H$2="m"),AD1531&amp;AG1531,IF(($H$2&lt;&gt;"m")*($H$2&lt;&gt;"Y"),(IF(F1531=0,"",F1531&amp;" "&amp;$F$4&amp;" "))&amp;(IF(G1531=0,"",G1531&amp;" "&amp;$G$4&amp;" "))&amp;(IF(H1531=0,"",H1531&amp;" "&amp;H$4&amp;" "))&amp;(IF(I1531=0,"",I1531&amp;" "&amp;$I$4&amp;" "))&amp;(IF(J1531=0,"",J1531&amp;" "&amp;$J$4&amp;" "))&amp;IF((ISBLANK(C1531)),"","("&amp;C1531&amp;")"),"")))&amp;IF((B1531=B1532)*(K1531=K1532)*(L1531=L1532)*(M1531=M1532),IF(($H$2&lt;&gt;"m")*($H$2&lt;&gt;"Y"), ", ", IF((ISNUMBER(FIND(")",AE1531))), ", ", "")),IF((B1531=B1532)*(K1531=K1532)*(L1531=L1532),"; ",". ")))</f>
        <v/>
      </c>
      <c r="AI1531" s="1"/>
    </row>
    <row r="1532" spans="1:35" x14ac:dyDescent="0.25">
      <c r="A1532" s="3" t="str">
        <f t="shared" si="188"/>
        <v/>
      </c>
      <c r="B1532" s="53" t="str">
        <f t="shared" si="192"/>
        <v/>
      </c>
      <c r="C1532" s="57"/>
      <c r="D1532" s="57"/>
      <c r="E1532" s="57"/>
      <c r="F1532" s="57"/>
      <c r="G1532" s="57"/>
      <c r="H1532" s="57"/>
      <c r="I1532" s="57"/>
      <c r="J1532" s="57"/>
      <c r="K1532" s="57"/>
      <c r="L1532" s="57"/>
      <c r="M1532" s="54"/>
      <c r="N1532" s="57"/>
      <c r="O1532" s="58"/>
      <c r="P1532" s="58"/>
      <c r="Q1532" s="58"/>
      <c r="R1532" s="58"/>
      <c r="S1532" s="54"/>
      <c r="T1532" s="57"/>
      <c r="U1532" s="57"/>
      <c r="V1532" s="57"/>
      <c r="W1532" s="57"/>
      <c r="X1532" s="147" t="str">
        <f>IF(ISBLANK(D1532),"",IF('order-admin-units'!$I$1&lt;&gt;"y", "", IF((K1532="")*(ISBLANK(D1532)=FALSE), 'order-admin-units'!$B$1+1, VLOOKUP(K1532, ordercountry, 2))))</f>
        <v/>
      </c>
      <c r="Y1532" s="147" t="str">
        <f>IF(ISBLANK(D1532),"",IF('order-admin-units'!$I$1&lt;&gt;"y", "", IF(L1532="", 'order-admin-units'!$B$2+1, VLOOKUP(K1532&amp;"@"&amp;L1532, orderadmin, 2))))</f>
        <v/>
      </c>
      <c r="Z1532" s="147" t="str">
        <f t="shared" si="189"/>
        <v/>
      </c>
      <c r="AA1532" s="147" t="str">
        <f t="shared" si="190"/>
        <v/>
      </c>
      <c r="AB1532" s="147" t="str">
        <f t="shared" si="191"/>
        <v/>
      </c>
      <c r="AC1532" s="147" t="str">
        <f t="shared" si="185"/>
        <v/>
      </c>
      <c r="AD1532" s="11" t="str">
        <f t="shared" si="186"/>
        <v/>
      </c>
      <c r="AE1532" s="11" t="str">
        <f t="array" ref="AE1532">IF(ISBLANK(D1532),"",IF(OR($H$2="y",$H$2="m"),IF(AA1532=AA1531,IF(OR(AB1532=$AB$4:$AB1531)=FALSE,AE1531&amp;C1532,AE1531),"("&amp;C1532)&amp;IF(AA1532=AA1533,IF(OR(AB1533=$AB$4:$AB1532)=FALSE,", ",""),") "),""))</f>
        <v/>
      </c>
      <c r="AF1532" s="11" t="str">
        <f t="shared" si="187"/>
        <v/>
      </c>
      <c r="AG1532" s="11" t="str">
        <f t="array" ref="AG1532">IF(ISBLANK(D1532),"",IF(OR($H$2="y",$H$2="m"),IF(AA1532=AA1531,IF(OR(AC1532=$AC$4:$AC1531)=FALSE,AG1531&amp;AF1532,AG1531),"("&amp;AF1532)&amp;IF(AA1532=AA1533,IF(OR(AC1533=$AC$4:$AC1532)=FALSE,", ",""),") "),""))</f>
        <v/>
      </c>
      <c r="AH1532" s="10" t="str">
        <f>IF((ISBLANK(D1532)),"",IF(D1532=D1531,AH1531,"")&amp;IF(B1531&lt;&gt;B1532,((IF(ISBLANK(E1532),$D$3&amp;"Non-type material: "&amp;$D$3,$D$3&amp;INDEX('type-categories'!$A$2:$B$100,MATCH(E1532,'type-categories'!$A$2:$A$100,0),2)&amp;$D$3))),"")&amp;(IF(K1532&lt;&gt;K1531,$C$2&amp;K1532&amp;$K$3&amp;$C$2&amp;" ",(IF(B1532&lt;&gt;B1531,$C$2&amp;K1532&amp;$K$3&amp;$C$2&amp;" ",""))))&amp;(IF(L1532="","",((IF(L1532&lt;&gt;L1531,$D$2&amp;L1532&amp;$L$3&amp;$D$2&amp;" ",IF(B1532&lt;&gt;B1531,$D$2&amp;L1532&amp;$L$3&amp;$D$2&amp;" ",""))))))&amp;(IF(M1532="","",((IF(M1532&lt;&gt;M1531,$E$2&amp;M1532&amp;$E$2&amp;","&amp;" ",IF(B1532&lt;&gt;B1531,$E$2&amp;M1532&amp;$E$2&amp;",",""))))))&amp;(IF(N1532="","",IF(N1532&lt;&gt;N1531,N1532&amp;", ",IF(B1532&lt;&gt;B1531,N1532&amp;", ",""))))&amp;(IF(ISBLANK(O1532),"",(IF(O1532&lt;&gt;O1531,O1532&amp;", ",IF(B1532&lt;&gt;B1531,O1532&amp;", ","")))))&amp;(IF(ISBLANK(P1532),"",(IF(P1532&lt;&gt;P1531,P1532&amp;", ",IF(B1532&lt;&gt;B1531,P1532&amp;", ",IF(Z1532&lt;&gt;Z1531,P1532&amp;", ",""))))))&amp;(IF(ISBLANK(Q1532),"",(IF(Q1532&lt;&gt;Q1531,Q1532&amp;", ",IF(B1532&lt;&gt;B1531,Q1532&amp;", ",IF(Z1532&lt;&gt;Z1531,Q1532&amp;", ",""))))))&amp;(IF(ISBLANK(R1532),"",(IF(R1532&lt;&gt;R1531,R1532&amp;"m, ",IF(B1532&lt;&gt;B1531,R1532&amp;"m, ",IF(Z1532&lt;&gt;Z1531,R1532&amp;"m, ",""))))))&amp;IF(ISBLANK(S1532),"",(IF(B1532&lt;&gt;B1531,S1532&amp;", ",IF(S1532&lt;&gt;S1531,IF((Z1532=Z1531),"same locality "&amp;S1532&amp;", ",S1532&amp;", "),""))))&amp;(IF(ISBLANK(T1532),"",(IF(T1532&lt;&gt;T1531,IF(ISBLANK(F$2),T1532&amp;", ",T1532&amp;" "&amp;F$2&amp;", "),(IF(B1532&lt;&gt;B1531,IF(ISBLANK(F$2),T1532&amp;", ",T1532&amp;" "&amp;F$2&amp;", "),(IF(Z1532&lt;&gt;Z1531,IF(ISBLANK(F$2),T1532&amp;", ",T1532&amp;" "&amp;F$2&amp;", "),IF((U1532&lt;&gt;U1531)*($G$2="Y"),"same collector, ","")))))))))&amp;(IF(ISBLANK(U1532),"",(IF(U1532&lt;&gt;U1531,U1532&amp;", ",(IF(B1532&lt;&gt;B1531,U1532&amp;", ",IF(Z1532&lt;&gt;Z1531,U1532&amp;", ",(IF(T1532&lt;&gt;T1531,IF((T1532&lt;&gt;T1531)*($G$2="Y"),"same date, ", ""),IF((T1532=T1531)*(U1532=U1531)*(S1532&lt;&gt;S1531)*($G$2="Y"),"same collector and date, ", ""))))))))))&amp;(IF(ISBLANK(V1532),"",V1532&amp;", "))&amp;IF((AA1532&lt;&gt;AA1533)*($H$2="y"),AD1532&amp;AE1532,IF((AA1532&lt;&gt;AA1533)*($H$2="m"),AD1532&amp;AG1532,IF(($H$2&lt;&gt;"m")*($H$2&lt;&gt;"Y"),(IF(F1532=0,"",F1532&amp;" "&amp;$F$4&amp;" "))&amp;(IF(G1532=0,"",G1532&amp;" "&amp;$G$4&amp;" "))&amp;(IF(H1532=0,"",H1532&amp;" "&amp;H$4&amp;" "))&amp;(IF(I1532=0,"",I1532&amp;" "&amp;$I$4&amp;" "))&amp;(IF(J1532=0,"",J1532&amp;" "&amp;$J$4&amp;" "))&amp;IF((ISBLANK(C1532)),"","("&amp;C1532&amp;")"),"")))&amp;IF((B1532=B1533)*(K1532=K1533)*(L1532=L1533)*(M1532=M1533),IF(($H$2&lt;&gt;"m")*($H$2&lt;&gt;"Y"), ", ", IF((ISNUMBER(FIND(")",AE1532))), ", ", "")),IF((B1532=B1533)*(K1532=K1533)*(L1532=L1533),"; ",". ")))</f>
        <v/>
      </c>
      <c r="AI1532" s="1"/>
    </row>
    <row r="1533" spans="1:35" x14ac:dyDescent="0.25">
      <c r="A1533" s="3" t="str">
        <f t="shared" si="188"/>
        <v/>
      </c>
      <c r="B1533" s="53" t="str">
        <f t="shared" si="192"/>
        <v/>
      </c>
      <c r="C1533" s="57"/>
      <c r="D1533" s="57"/>
      <c r="E1533" s="57"/>
      <c r="F1533" s="57"/>
      <c r="G1533" s="57"/>
      <c r="H1533" s="57"/>
      <c r="I1533" s="57"/>
      <c r="J1533" s="57"/>
      <c r="K1533" s="57"/>
      <c r="L1533" s="57"/>
      <c r="M1533" s="54"/>
      <c r="N1533" s="57"/>
      <c r="O1533" s="58"/>
      <c r="P1533" s="58"/>
      <c r="Q1533" s="58"/>
      <c r="R1533" s="58"/>
      <c r="S1533" s="54"/>
      <c r="T1533" s="57"/>
      <c r="U1533" s="57"/>
      <c r="V1533" s="57"/>
      <c r="W1533" s="57"/>
      <c r="X1533" s="147" t="str">
        <f>IF(ISBLANK(D1533),"",IF('order-admin-units'!$I$1&lt;&gt;"y", "", IF((K1533="")*(ISBLANK(D1533)=FALSE), 'order-admin-units'!$B$1+1, VLOOKUP(K1533, ordercountry, 2))))</f>
        <v/>
      </c>
      <c r="Y1533" s="147" t="str">
        <f>IF(ISBLANK(D1533),"",IF('order-admin-units'!$I$1&lt;&gt;"y", "", IF(L1533="", 'order-admin-units'!$B$2+1, VLOOKUP(K1533&amp;"@"&amp;L1533, orderadmin, 2))))</f>
        <v/>
      </c>
      <c r="Z1533" s="147" t="str">
        <f t="shared" si="189"/>
        <v/>
      </c>
      <c r="AA1533" s="147" t="str">
        <f t="shared" si="190"/>
        <v/>
      </c>
      <c r="AB1533" s="147" t="str">
        <f t="shared" si="191"/>
        <v/>
      </c>
      <c r="AC1533" s="147" t="str">
        <f t="shared" si="185"/>
        <v/>
      </c>
      <c r="AD1533" s="11" t="str">
        <f t="shared" si="186"/>
        <v/>
      </c>
      <c r="AE1533" s="11" t="str">
        <f t="array" ref="AE1533">IF(ISBLANK(D1533),"",IF(OR($H$2="y",$H$2="m"),IF(AA1533=AA1532,IF(OR(AB1533=$AB$4:$AB1532)=FALSE,AE1532&amp;C1533,AE1532),"("&amp;C1533)&amp;IF(AA1533=AA1534,IF(OR(AB1534=$AB$4:$AB1533)=FALSE,", ",""),") "),""))</f>
        <v/>
      </c>
      <c r="AF1533" s="11" t="str">
        <f t="shared" si="187"/>
        <v/>
      </c>
      <c r="AG1533" s="11" t="str">
        <f t="array" ref="AG1533">IF(ISBLANK(D1533),"",IF(OR($H$2="y",$H$2="m"),IF(AA1533=AA1532,IF(OR(AC1533=$AC$4:$AC1532)=FALSE,AG1532&amp;AF1533,AG1532),"("&amp;AF1533)&amp;IF(AA1533=AA1534,IF(OR(AC1534=$AC$4:$AC1533)=FALSE,", ",""),") "),""))</f>
        <v/>
      </c>
      <c r="AH1533" s="10" t="str">
        <f>IF((ISBLANK(D1533)),"",IF(D1533=D1532,AH1532,"")&amp;IF(B1532&lt;&gt;B1533,((IF(ISBLANK(E1533),$D$3&amp;"Non-type material: "&amp;$D$3,$D$3&amp;INDEX('type-categories'!$A$2:$B$100,MATCH(E1533,'type-categories'!$A$2:$A$100,0),2)&amp;$D$3))),"")&amp;(IF(K1533&lt;&gt;K1532,$C$2&amp;K1533&amp;$K$3&amp;$C$2&amp;" ",(IF(B1533&lt;&gt;B1532,$C$2&amp;K1533&amp;$K$3&amp;$C$2&amp;" ",""))))&amp;(IF(L1533="","",((IF(L1533&lt;&gt;L1532,$D$2&amp;L1533&amp;$L$3&amp;$D$2&amp;" ",IF(B1533&lt;&gt;B1532,$D$2&amp;L1533&amp;$L$3&amp;$D$2&amp;" ",""))))))&amp;(IF(M1533="","",((IF(M1533&lt;&gt;M1532,$E$2&amp;M1533&amp;$E$2&amp;","&amp;" ",IF(B1533&lt;&gt;B1532,$E$2&amp;M1533&amp;$E$2&amp;",",""))))))&amp;(IF(N1533="","",IF(N1533&lt;&gt;N1532,N1533&amp;", ",IF(B1533&lt;&gt;B1532,N1533&amp;", ",""))))&amp;(IF(ISBLANK(O1533),"",(IF(O1533&lt;&gt;O1532,O1533&amp;", ",IF(B1533&lt;&gt;B1532,O1533&amp;", ","")))))&amp;(IF(ISBLANK(P1533),"",(IF(P1533&lt;&gt;P1532,P1533&amp;", ",IF(B1533&lt;&gt;B1532,P1533&amp;", ",IF(Z1533&lt;&gt;Z1532,P1533&amp;", ",""))))))&amp;(IF(ISBLANK(Q1533),"",(IF(Q1533&lt;&gt;Q1532,Q1533&amp;", ",IF(B1533&lt;&gt;B1532,Q1533&amp;", ",IF(Z1533&lt;&gt;Z1532,Q1533&amp;", ",""))))))&amp;(IF(ISBLANK(R1533),"",(IF(R1533&lt;&gt;R1532,R1533&amp;"m, ",IF(B1533&lt;&gt;B1532,R1533&amp;"m, ",IF(Z1533&lt;&gt;Z1532,R1533&amp;"m, ",""))))))&amp;IF(ISBLANK(S1533),"",(IF(B1533&lt;&gt;B1532,S1533&amp;", ",IF(S1533&lt;&gt;S1532,IF((Z1533=Z1532),"same locality "&amp;S1533&amp;", ",S1533&amp;", "),""))))&amp;(IF(ISBLANK(T1533),"",(IF(T1533&lt;&gt;T1532,IF(ISBLANK(F$2),T1533&amp;", ",T1533&amp;" "&amp;F$2&amp;", "),(IF(B1533&lt;&gt;B1532,IF(ISBLANK(F$2),T1533&amp;", ",T1533&amp;" "&amp;F$2&amp;", "),(IF(Z1533&lt;&gt;Z1532,IF(ISBLANK(F$2),T1533&amp;", ",T1533&amp;" "&amp;F$2&amp;", "),IF((U1533&lt;&gt;U1532)*($G$2="Y"),"same collector, ","")))))))))&amp;(IF(ISBLANK(U1533),"",(IF(U1533&lt;&gt;U1532,U1533&amp;", ",(IF(B1533&lt;&gt;B1532,U1533&amp;", ",IF(Z1533&lt;&gt;Z1532,U1533&amp;", ",(IF(T1533&lt;&gt;T1532,IF((T1533&lt;&gt;T1532)*($G$2="Y"),"same date, ", ""),IF((T1533=T1532)*(U1533=U1532)*(S1533&lt;&gt;S1532)*($G$2="Y"),"same collector and date, ", ""))))))))))&amp;(IF(ISBLANK(V1533),"",V1533&amp;", "))&amp;IF((AA1533&lt;&gt;AA1534)*($H$2="y"),AD1533&amp;AE1533,IF((AA1533&lt;&gt;AA1534)*($H$2="m"),AD1533&amp;AG1533,IF(($H$2&lt;&gt;"m")*($H$2&lt;&gt;"Y"),(IF(F1533=0,"",F1533&amp;" "&amp;$F$4&amp;" "))&amp;(IF(G1533=0,"",G1533&amp;" "&amp;$G$4&amp;" "))&amp;(IF(H1533=0,"",H1533&amp;" "&amp;H$4&amp;" "))&amp;(IF(I1533=0,"",I1533&amp;" "&amp;$I$4&amp;" "))&amp;(IF(J1533=0,"",J1533&amp;" "&amp;$J$4&amp;" "))&amp;IF((ISBLANK(C1533)),"","("&amp;C1533&amp;")"),"")))&amp;IF((B1533=B1534)*(K1533=K1534)*(L1533=L1534)*(M1533=M1534),IF(($H$2&lt;&gt;"m")*($H$2&lt;&gt;"Y"), ", ", IF((ISNUMBER(FIND(")",AE1533))), ", ", "")),IF((B1533=B1534)*(K1533=K1534)*(L1533=L1534),"; ",". ")))</f>
        <v/>
      </c>
      <c r="AI1533" s="1"/>
    </row>
    <row r="1534" spans="1:35" x14ac:dyDescent="0.25">
      <c r="A1534" s="3" t="str">
        <f t="shared" si="188"/>
        <v/>
      </c>
      <c r="B1534" s="53" t="str">
        <f t="shared" si="192"/>
        <v/>
      </c>
      <c r="C1534" s="57"/>
      <c r="D1534" s="57"/>
      <c r="E1534" s="57"/>
      <c r="F1534" s="57"/>
      <c r="G1534" s="57"/>
      <c r="H1534" s="57"/>
      <c r="I1534" s="57"/>
      <c r="J1534" s="57"/>
      <c r="K1534" s="57"/>
      <c r="L1534" s="57"/>
      <c r="M1534" s="54"/>
      <c r="N1534" s="57"/>
      <c r="O1534" s="58"/>
      <c r="P1534" s="58"/>
      <c r="Q1534" s="58"/>
      <c r="R1534" s="58"/>
      <c r="S1534" s="54"/>
      <c r="T1534" s="57"/>
      <c r="U1534" s="57"/>
      <c r="V1534" s="57"/>
      <c r="W1534" s="57"/>
      <c r="X1534" s="147" t="str">
        <f>IF(ISBLANK(D1534),"",IF('order-admin-units'!$I$1&lt;&gt;"y", "", IF((K1534="")*(ISBLANK(D1534)=FALSE), 'order-admin-units'!$B$1+1, VLOOKUP(K1534, ordercountry, 2))))</f>
        <v/>
      </c>
      <c r="Y1534" s="147" t="str">
        <f>IF(ISBLANK(D1534),"",IF('order-admin-units'!$I$1&lt;&gt;"y", "", IF(L1534="", 'order-admin-units'!$B$2+1, VLOOKUP(K1534&amp;"@"&amp;L1534, orderadmin, 2))))</f>
        <v/>
      </c>
      <c r="Z1534" s="147" t="str">
        <f t="shared" si="189"/>
        <v/>
      </c>
      <c r="AA1534" s="147" t="str">
        <f t="shared" si="190"/>
        <v/>
      </c>
      <c r="AB1534" s="147" t="str">
        <f t="shared" si="191"/>
        <v/>
      </c>
      <c r="AC1534" s="147" t="str">
        <f t="shared" si="185"/>
        <v/>
      </c>
      <c r="AD1534" s="11" t="str">
        <f t="shared" si="186"/>
        <v/>
      </c>
      <c r="AE1534" s="11" t="str">
        <f t="array" ref="AE1534">IF(ISBLANK(D1534),"",IF(OR($H$2="y",$H$2="m"),IF(AA1534=AA1533,IF(OR(AB1534=$AB$4:$AB1533)=FALSE,AE1533&amp;C1534,AE1533),"("&amp;C1534)&amp;IF(AA1534=AA1535,IF(OR(AB1535=$AB$4:$AB1534)=FALSE,", ",""),") "),""))</f>
        <v/>
      </c>
      <c r="AF1534" s="11" t="str">
        <f t="shared" si="187"/>
        <v/>
      </c>
      <c r="AG1534" s="11" t="str">
        <f t="array" ref="AG1534">IF(ISBLANK(D1534),"",IF(OR($H$2="y",$H$2="m"),IF(AA1534=AA1533,IF(OR(AC1534=$AC$4:$AC1533)=FALSE,AG1533&amp;AF1534,AG1533),"("&amp;AF1534)&amp;IF(AA1534=AA1535,IF(OR(AC1535=$AC$4:$AC1534)=FALSE,", ",""),") "),""))</f>
        <v/>
      </c>
      <c r="AH1534" s="10" t="str">
        <f>IF((ISBLANK(D1534)),"",IF(D1534=D1533,AH1533,"")&amp;IF(B1533&lt;&gt;B1534,((IF(ISBLANK(E1534),$D$3&amp;"Non-type material: "&amp;$D$3,$D$3&amp;INDEX('type-categories'!$A$2:$B$100,MATCH(E1534,'type-categories'!$A$2:$A$100,0),2)&amp;$D$3))),"")&amp;(IF(K1534&lt;&gt;K1533,$C$2&amp;K1534&amp;$K$3&amp;$C$2&amp;" ",(IF(B1534&lt;&gt;B1533,$C$2&amp;K1534&amp;$K$3&amp;$C$2&amp;" ",""))))&amp;(IF(L1534="","",((IF(L1534&lt;&gt;L1533,$D$2&amp;L1534&amp;$L$3&amp;$D$2&amp;" ",IF(B1534&lt;&gt;B1533,$D$2&amp;L1534&amp;$L$3&amp;$D$2&amp;" ",""))))))&amp;(IF(M1534="","",((IF(M1534&lt;&gt;M1533,$E$2&amp;M1534&amp;$E$2&amp;","&amp;" ",IF(B1534&lt;&gt;B1533,$E$2&amp;M1534&amp;$E$2&amp;",",""))))))&amp;(IF(N1534="","",IF(N1534&lt;&gt;N1533,N1534&amp;", ",IF(B1534&lt;&gt;B1533,N1534&amp;", ",""))))&amp;(IF(ISBLANK(O1534),"",(IF(O1534&lt;&gt;O1533,O1534&amp;", ",IF(B1534&lt;&gt;B1533,O1534&amp;", ","")))))&amp;(IF(ISBLANK(P1534),"",(IF(P1534&lt;&gt;P1533,P1534&amp;", ",IF(B1534&lt;&gt;B1533,P1534&amp;", ",IF(Z1534&lt;&gt;Z1533,P1534&amp;", ",""))))))&amp;(IF(ISBLANK(Q1534),"",(IF(Q1534&lt;&gt;Q1533,Q1534&amp;", ",IF(B1534&lt;&gt;B1533,Q1534&amp;", ",IF(Z1534&lt;&gt;Z1533,Q1534&amp;", ",""))))))&amp;(IF(ISBLANK(R1534),"",(IF(R1534&lt;&gt;R1533,R1534&amp;"m, ",IF(B1534&lt;&gt;B1533,R1534&amp;"m, ",IF(Z1534&lt;&gt;Z1533,R1534&amp;"m, ",""))))))&amp;IF(ISBLANK(S1534),"",(IF(B1534&lt;&gt;B1533,S1534&amp;", ",IF(S1534&lt;&gt;S1533,IF((Z1534=Z1533),"same locality "&amp;S1534&amp;", ",S1534&amp;", "),""))))&amp;(IF(ISBLANK(T1534),"",(IF(T1534&lt;&gt;T1533,IF(ISBLANK(F$2),T1534&amp;", ",T1534&amp;" "&amp;F$2&amp;", "),(IF(B1534&lt;&gt;B1533,IF(ISBLANK(F$2),T1534&amp;", ",T1534&amp;" "&amp;F$2&amp;", "),(IF(Z1534&lt;&gt;Z1533,IF(ISBLANK(F$2),T1534&amp;", ",T1534&amp;" "&amp;F$2&amp;", "),IF((U1534&lt;&gt;U1533)*($G$2="Y"),"same collector, ","")))))))))&amp;(IF(ISBLANK(U1534),"",(IF(U1534&lt;&gt;U1533,U1534&amp;", ",(IF(B1534&lt;&gt;B1533,U1534&amp;", ",IF(Z1534&lt;&gt;Z1533,U1534&amp;", ",(IF(T1534&lt;&gt;T1533,IF((T1534&lt;&gt;T1533)*($G$2="Y"),"same date, ", ""),IF((T1534=T1533)*(U1534=U1533)*(S1534&lt;&gt;S1533)*($G$2="Y"),"same collector and date, ", ""))))))))))&amp;(IF(ISBLANK(V1534),"",V1534&amp;", "))&amp;IF((AA1534&lt;&gt;AA1535)*($H$2="y"),AD1534&amp;AE1534,IF((AA1534&lt;&gt;AA1535)*($H$2="m"),AD1534&amp;AG1534,IF(($H$2&lt;&gt;"m")*($H$2&lt;&gt;"Y"),(IF(F1534=0,"",F1534&amp;" "&amp;$F$4&amp;" "))&amp;(IF(G1534=0,"",G1534&amp;" "&amp;$G$4&amp;" "))&amp;(IF(H1534=0,"",H1534&amp;" "&amp;H$4&amp;" "))&amp;(IF(I1534=0,"",I1534&amp;" "&amp;$I$4&amp;" "))&amp;(IF(J1534=0,"",J1534&amp;" "&amp;$J$4&amp;" "))&amp;IF((ISBLANK(C1534)),"","("&amp;C1534&amp;")"),"")))&amp;IF((B1534=B1535)*(K1534=K1535)*(L1534=L1535)*(M1534=M1535),IF(($H$2&lt;&gt;"m")*($H$2&lt;&gt;"Y"), ", ", IF((ISNUMBER(FIND(")",AE1534))), ", ", "")),IF((B1534=B1535)*(K1534=K1535)*(L1534=L1535),"; ",". ")))</f>
        <v/>
      </c>
      <c r="AI1534" s="1"/>
    </row>
    <row r="1535" spans="1:35" x14ac:dyDescent="0.25">
      <c r="A1535" s="3" t="str">
        <f t="shared" si="188"/>
        <v/>
      </c>
      <c r="B1535" s="53" t="str">
        <f t="shared" si="192"/>
        <v/>
      </c>
      <c r="C1535" s="57"/>
      <c r="D1535" s="57"/>
      <c r="E1535" s="57"/>
      <c r="F1535" s="57"/>
      <c r="G1535" s="57"/>
      <c r="H1535" s="57"/>
      <c r="I1535" s="57"/>
      <c r="J1535" s="57"/>
      <c r="K1535" s="57"/>
      <c r="L1535" s="57"/>
      <c r="M1535" s="54"/>
      <c r="N1535" s="57"/>
      <c r="O1535" s="58"/>
      <c r="P1535" s="58"/>
      <c r="Q1535" s="58"/>
      <c r="R1535" s="58"/>
      <c r="S1535" s="54"/>
      <c r="T1535" s="57"/>
      <c r="U1535" s="57"/>
      <c r="V1535" s="57"/>
      <c r="W1535" s="57"/>
      <c r="X1535" s="147" t="str">
        <f>IF(ISBLANK(D1535),"",IF('order-admin-units'!$I$1&lt;&gt;"y", "", IF((K1535="")*(ISBLANK(D1535)=FALSE), 'order-admin-units'!$B$1+1, VLOOKUP(K1535, ordercountry, 2))))</f>
        <v/>
      </c>
      <c r="Y1535" s="147" t="str">
        <f>IF(ISBLANK(D1535),"",IF('order-admin-units'!$I$1&lt;&gt;"y", "", IF(L1535="", 'order-admin-units'!$B$2+1, VLOOKUP(K1535&amp;"@"&amp;L1535, orderadmin, 2))))</f>
        <v/>
      </c>
      <c r="Z1535" s="147" t="str">
        <f t="shared" si="189"/>
        <v/>
      </c>
      <c r="AA1535" s="147" t="str">
        <f t="shared" si="190"/>
        <v/>
      </c>
      <c r="AB1535" s="147" t="str">
        <f t="shared" si="191"/>
        <v/>
      </c>
      <c r="AC1535" s="147" t="str">
        <f t="shared" si="185"/>
        <v/>
      </c>
      <c r="AD1535" s="11" t="str">
        <f t="shared" si="186"/>
        <v/>
      </c>
      <c r="AE1535" s="11" t="str">
        <f t="array" ref="AE1535">IF(ISBLANK(D1535),"",IF(OR($H$2="y",$H$2="m"),IF(AA1535=AA1534,IF(OR(AB1535=$AB$4:$AB1534)=FALSE,AE1534&amp;C1535,AE1534),"("&amp;C1535)&amp;IF(AA1535=AA1536,IF(OR(AB1536=$AB$4:$AB1535)=FALSE,", ",""),") "),""))</f>
        <v/>
      </c>
      <c r="AF1535" s="11" t="str">
        <f t="shared" si="187"/>
        <v/>
      </c>
      <c r="AG1535" s="11" t="str">
        <f t="array" ref="AG1535">IF(ISBLANK(D1535),"",IF(OR($H$2="y",$H$2="m"),IF(AA1535=AA1534,IF(OR(AC1535=$AC$4:$AC1534)=FALSE,AG1534&amp;AF1535,AG1534),"("&amp;AF1535)&amp;IF(AA1535=AA1536,IF(OR(AC1536=$AC$4:$AC1535)=FALSE,", ",""),") "),""))</f>
        <v/>
      </c>
      <c r="AH1535" s="10" t="str">
        <f>IF((ISBLANK(D1535)),"",IF(D1535=D1534,AH1534,"")&amp;IF(B1534&lt;&gt;B1535,((IF(ISBLANK(E1535),$D$3&amp;"Non-type material: "&amp;$D$3,$D$3&amp;INDEX('type-categories'!$A$2:$B$100,MATCH(E1535,'type-categories'!$A$2:$A$100,0),2)&amp;$D$3))),"")&amp;(IF(K1535&lt;&gt;K1534,$C$2&amp;K1535&amp;$K$3&amp;$C$2&amp;" ",(IF(B1535&lt;&gt;B1534,$C$2&amp;K1535&amp;$K$3&amp;$C$2&amp;" ",""))))&amp;(IF(L1535="","",((IF(L1535&lt;&gt;L1534,$D$2&amp;L1535&amp;$L$3&amp;$D$2&amp;" ",IF(B1535&lt;&gt;B1534,$D$2&amp;L1535&amp;$L$3&amp;$D$2&amp;" ",""))))))&amp;(IF(M1535="","",((IF(M1535&lt;&gt;M1534,$E$2&amp;M1535&amp;$E$2&amp;","&amp;" ",IF(B1535&lt;&gt;B1534,$E$2&amp;M1535&amp;$E$2&amp;",",""))))))&amp;(IF(N1535="","",IF(N1535&lt;&gt;N1534,N1535&amp;", ",IF(B1535&lt;&gt;B1534,N1535&amp;", ",""))))&amp;(IF(ISBLANK(O1535),"",(IF(O1535&lt;&gt;O1534,O1535&amp;", ",IF(B1535&lt;&gt;B1534,O1535&amp;", ","")))))&amp;(IF(ISBLANK(P1535),"",(IF(P1535&lt;&gt;P1534,P1535&amp;", ",IF(B1535&lt;&gt;B1534,P1535&amp;", ",IF(Z1535&lt;&gt;Z1534,P1535&amp;", ",""))))))&amp;(IF(ISBLANK(Q1535),"",(IF(Q1535&lt;&gt;Q1534,Q1535&amp;", ",IF(B1535&lt;&gt;B1534,Q1535&amp;", ",IF(Z1535&lt;&gt;Z1534,Q1535&amp;", ",""))))))&amp;(IF(ISBLANK(R1535),"",(IF(R1535&lt;&gt;R1534,R1535&amp;"m, ",IF(B1535&lt;&gt;B1534,R1535&amp;"m, ",IF(Z1535&lt;&gt;Z1534,R1535&amp;"m, ",""))))))&amp;IF(ISBLANK(S1535),"",(IF(B1535&lt;&gt;B1534,S1535&amp;", ",IF(S1535&lt;&gt;S1534,IF((Z1535=Z1534),"same locality "&amp;S1535&amp;", ",S1535&amp;", "),""))))&amp;(IF(ISBLANK(T1535),"",(IF(T1535&lt;&gt;T1534,IF(ISBLANK(F$2),T1535&amp;", ",T1535&amp;" "&amp;F$2&amp;", "),(IF(B1535&lt;&gt;B1534,IF(ISBLANK(F$2),T1535&amp;", ",T1535&amp;" "&amp;F$2&amp;", "),(IF(Z1535&lt;&gt;Z1534,IF(ISBLANK(F$2),T1535&amp;", ",T1535&amp;" "&amp;F$2&amp;", "),IF((U1535&lt;&gt;U1534)*($G$2="Y"),"same collector, ","")))))))))&amp;(IF(ISBLANK(U1535),"",(IF(U1535&lt;&gt;U1534,U1535&amp;", ",(IF(B1535&lt;&gt;B1534,U1535&amp;", ",IF(Z1535&lt;&gt;Z1534,U1535&amp;", ",(IF(T1535&lt;&gt;T1534,IF((T1535&lt;&gt;T1534)*($G$2="Y"),"same date, ", ""),IF((T1535=T1534)*(U1535=U1534)*(S1535&lt;&gt;S1534)*($G$2="Y"),"same collector and date, ", ""))))))))))&amp;(IF(ISBLANK(V1535),"",V1535&amp;", "))&amp;IF((AA1535&lt;&gt;AA1536)*($H$2="y"),AD1535&amp;AE1535,IF((AA1535&lt;&gt;AA1536)*($H$2="m"),AD1535&amp;AG1535,IF(($H$2&lt;&gt;"m")*($H$2&lt;&gt;"Y"),(IF(F1535=0,"",F1535&amp;" "&amp;$F$4&amp;" "))&amp;(IF(G1535=0,"",G1535&amp;" "&amp;$G$4&amp;" "))&amp;(IF(H1535=0,"",H1535&amp;" "&amp;H$4&amp;" "))&amp;(IF(I1535=0,"",I1535&amp;" "&amp;$I$4&amp;" "))&amp;(IF(J1535=0,"",J1535&amp;" "&amp;$J$4&amp;" "))&amp;IF((ISBLANK(C1535)),"","("&amp;C1535&amp;")"),"")))&amp;IF((B1535=B1536)*(K1535=K1536)*(L1535=L1536)*(M1535=M1536),IF(($H$2&lt;&gt;"m")*($H$2&lt;&gt;"Y"), ", ", IF((ISNUMBER(FIND(")",AE1535))), ", ", "")),IF((B1535=B1536)*(K1535=K1536)*(L1535=L1536),"; ",". ")))</f>
        <v/>
      </c>
      <c r="AI1535" s="1"/>
    </row>
    <row r="1536" spans="1:35" x14ac:dyDescent="0.25">
      <c r="A1536" s="3" t="str">
        <f t="shared" si="188"/>
        <v/>
      </c>
      <c r="B1536" s="53" t="str">
        <f t="shared" si="192"/>
        <v/>
      </c>
      <c r="C1536" s="57"/>
      <c r="D1536" s="57"/>
      <c r="E1536" s="57"/>
      <c r="F1536" s="57"/>
      <c r="G1536" s="57"/>
      <c r="H1536" s="57"/>
      <c r="I1536" s="57"/>
      <c r="J1536" s="57"/>
      <c r="K1536" s="57"/>
      <c r="L1536" s="57"/>
      <c r="M1536" s="54"/>
      <c r="N1536" s="57"/>
      <c r="O1536" s="58"/>
      <c r="P1536" s="58"/>
      <c r="Q1536" s="58"/>
      <c r="R1536" s="58"/>
      <c r="S1536" s="54"/>
      <c r="T1536" s="57"/>
      <c r="U1536" s="57"/>
      <c r="V1536" s="57"/>
      <c r="W1536" s="57"/>
      <c r="X1536" s="147" t="str">
        <f>IF(ISBLANK(D1536),"",IF('order-admin-units'!$I$1&lt;&gt;"y", "", IF((K1536="")*(ISBLANK(D1536)=FALSE), 'order-admin-units'!$B$1+1, VLOOKUP(K1536, ordercountry, 2))))</f>
        <v/>
      </c>
      <c r="Y1536" s="147" t="str">
        <f>IF(ISBLANK(D1536),"",IF('order-admin-units'!$I$1&lt;&gt;"y", "", IF(L1536="", 'order-admin-units'!$B$2+1, VLOOKUP(K1536&amp;"@"&amp;L1536, orderadmin, 2))))</f>
        <v/>
      </c>
      <c r="Z1536" s="147" t="str">
        <f t="shared" si="189"/>
        <v/>
      </c>
      <c r="AA1536" s="147" t="str">
        <f t="shared" si="190"/>
        <v/>
      </c>
      <c r="AB1536" s="147" t="str">
        <f t="shared" si="191"/>
        <v/>
      </c>
      <c r="AC1536" s="147" t="str">
        <f t="shared" si="185"/>
        <v/>
      </c>
      <c r="AD1536" s="11" t="str">
        <f t="shared" si="186"/>
        <v/>
      </c>
      <c r="AE1536" s="11" t="str">
        <f t="array" ref="AE1536">IF(ISBLANK(D1536),"",IF(OR($H$2="y",$H$2="m"),IF(AA1536=AA1535,IF(OR(AB1536=$AB$4:$AB1535)=FALSE,AE1535&amp;C1536,AE1535),"("&amp;C1536)&amp;IF(AA1536=AA1537,IF(OR(AB1537=$AB$4:$AB1536)=FALSE,", ",""),") "),""))</f>
        <v/>
      </c>
      <c r="AF1536" s="11" t="str">
        <f t="shared" si="187"/>
        <v/>
      </c>
      <c r="AG1536" s="11" t="str">
        <f t="array" ref="AG1536">IF(ISBLANK(D1536),"",IF(OR($H$2="y",$H$2="m"),IF(AA1536=AA1535,IF(OR(AC1536=$AC$4:$AC1535)=FALSE,AG1535&amp;AF1536,AG1535),"("&amp;AF1536)&amp;IF(AA1536=AA1537,IF(OR(AC1537=$AC$4:$AC1536)=FALSE,", ",""),") "),""))</f>
        <v/>
      </c>
      <c r="AH1536" s="10" t="str">
        <f>IF((ISBLANK(D1536)),"",IF(D1536=D1535,AH1535,"")&amp;IF(B1535&lt;&gt;B1536,((IF(ISBLANK(E1536),$D$3&amp;"Non-type material: "&amp;$D$3,$D$3&amp;INDEX('type-categories'!$A$2:$B$100,MATCH(E1536,'type-categories'!$A$2:$A$100,0),2)&amp;$D$3))),"")&amp;(IF(K1536&lt;&gt;K1535,$C$2&amp;K1536&amp;$K$3&amp;$C$2&amp;" ",(IF(B1536&lt;&gt;B1535,$C$2&amp;K1536&amp;$K$3&amp;$C$2&amp;" ",""))))&amp;(IF(L1536="","",((IF(L1536&lt;&gt;L1535,$D$2&amp;L1536&amp;$L$3&amp;$D$2&amp;" ",IF(B1536&lt;&gt;B1535,$D$2&amp;L1536&amp;$L$3&amp;$D$2&amp;" ",""))))))&amp;(IF(M1536="","",((IF(M1536&lt;&gt;M1535,$E$2&amp;M1536&amp;$E$2&amp;","&amp;" ",IF(B1536&lt;&gt;B1535,$E$2&amp;M1536&amp;$E$2&amp;",",""))))))&amp;(IF(N1536="","",IF(N1536&lt;&gt;N1535,N1536&amp;", ",IF(B1536&lt;&gt;B1535,N1536&amp;", ",""))))&amp;(IF(ISBLANK(O1536),"",(IF(O1536&lt;&gt;O1535,O1536&amp;", ",IF(B1536&lt;&gt;B1535,O1536&amp;", ","")))))&amp;(IF(ISBLANK(P1536),"",(IF(P1536&lt;&gt;P1535,P1536&amp;", ",IF(B1536&lt;&gt;B1535,P1536&amp;", ",IF(Z1536&lt;&gt;Z1535,P1536&amp;", ",""))))))&amp;(IF(ISBLANK(Q1536),"",(IF(Q1536&lt;&gt;Q1535,Q1536&amp;", ",IF(B1536&lt;&gt;B1535,Q1536&amp;", ",IF(Z1536&lt;&gt;Z1535,Q1536&amp;", ",""))))))&amp;(IF(ISBLANK(R1536),"",(IF(R1536&lt;&gt;R1535,R1536&amp;"m, ",IF(B1536&lt;&gt;B1535,R1536&amp;"m, ",IF(Z1536&lt;&gt;Z1535,R1536&amp;"m, ",""))))))&amp;IF(ISBLANK(S1536),"",(IF(B1536&lt;&gt;B1535,S1536&amp;", ",IF(S1536&lt;&gt;S1535,IF((Z1536=Z1535),"same locality "&amp;S1536&amp;", ",S1536&amp;", "),""))))&amp;(IF(ISBLANK(T1536),"",(IF(T1536&lt;&gt;T1535,IF(ISBLANK(F$2),T1536&amp;", ",T1536&amp;" "&amp;F$2&amp;", "),(IF(B1536&lt;&gt;B1535,IF(ISBLANK(F$2),T1536&amp;", ",T1536&amp;" "&amp;F$2&amp;", "),(IF(Z1536&lt;&gt;Z1535,IF(ISBLANK(F$2),T1536&amp;", ",T1536&amp;" "&amp;F$2&amp;", "),IF((U1536&lt;&gt;U1535)*($G$2="Y"),"same collector, ","")))))))))&amp;(IF(ISBLANK(U1536),"",(IF(U1536&lt;&gt;U1535,U1536&amp;", ",(IF(B1536&lt;&gt;B1535,U1536&amp;", ",IF(Z1536&lt;&gt;Z1535,U1536&amp;", ",(IF(T1536&lt;&gt;T1535,IF((T1536&lt;&gt;T1535)*($G$2="Y"),"same date, ", ""),IF((T1536=T1535)*(U1536=U1535)*(S1536&lt;&gt;S1535)*($G$2="Y"),"same collector and date, ", ""))))))))))&amp;(IF(ISBLANK(V1536),"",V1536&amp;", "))&amp;IF((AA1536&lt;&gt;AA1537)*($H$2="y"),AD1536&amp;AE1536,IF((AA1536&lt;&gt;AA1537)*($H$2="m"),AD1536&amp;AG1536,IF(($H$2&lt;&gt;"m")*($H$2&lt;&gt;"Y"),(IF(F1536=0,"",F1536&amp;" "&amp;$F$4&amp;" "))&amp;(IF(G1536=0,"",G1536&amp;" "&amp;$G$4&amp;" "))&amp;(IF(H1536=0,"",H1536&amp;" "&amp;H$4&amp;" "))&amp;(IF(I1536=0,"",I1536&amp;" "&amp;$I$4&amp;" "))&amp;(IF(J1536=0,"",J1536&amp;" "&amp;$J$4&amp;" "))&amp;IF((ISBLANK(C1536)),"","("&amp;C1536&amp;")"),"")))&amp;IF((B1536=B1537)*(K1536=K1537)*(L1536=L1537)*(M1536=M1537),IF(($H$2&lt;&gt;"m")*($H$2&lt;&gt;"Y"), ", ", IF((ISNUMBER(FIND(")",AE1536))), ", ", "")),IF((B1536=B1537)*(K1536=K1537)*(L1536=L1537),"; ",". ")))</f>
        <v/>
      </c>
      <c r="AI1536" s="1"/>
    </row>
    <row r="1537" spans="1:35" x14ac:dyDescent="0.25">
      <c r="A1537" s="3" t="str">
        <f t="shared" si="188"/>
        <v/>
      </c>
      <c r="B1537" s="53" t="str">
        <f t="shared" si="192"/>
        <v/>
      </c>
      <c r="C1537" s="57"/>
      <c r="D1537" s="57"/>
      <c r="E1537" s="57"/>
      <c r="F1537" s="57"/>
      <c r="G1537" s="57"/>
      <c r="H1537" s="57"/>
      <c r="I1537" s="57"/>
      <c r="J1537" s="57"/>
      <c r="K1537" s="57"/>
      <c r="L1537" s="57"/>
      <c r="M1537" s="54"/>
      <c r="N1537" s="57"/>
      <c r="O1537" s="58"/>
      <c r="P1537" s="58"/>
      <c r="Q1537" s="58"/>
      <c r="R1537" s="58"/>
      <c r="S1537" s="54"/>
      <c r="T1537" s="57"/>
      <c r="U1537" s="57"/>
      <c r="V1537" s="57"/>
      <c r="W1537" s="57"/>
      <c r="X1537" s="147" t="str">
        <f>IF(ISBLANK(D1537),"",IF('order-admin-units'!$I$1&lt;&gt;"y", "", IF((K1537="")*(ISBLANK(D1537)=FALSE), 'order-admin-units'!$B$1+1, VLOOKUP(K1537, ordercountry, 2))))</f>
        <v/>
      </c>
      <c r="Y1537" s="147" t="str">
        <f>IF(ISBLANK(D1537),"",IF('order-admin-units'!$I$1&lt;&gt;"y", "", IF(L1537="", 'order-admin-units'!$B$2+1, VLOOKUP(K1537&amp;"@"&amp;L1537, orderadmin, 2))))</f>
        <v/>
      </c>
      <c r="Z1537" s="147" t="str">
        <f t="shared" si="189"/>
        <v/>
      </c>
      <c r="AA1537" s="147" t="str">
        <f t="shared" si="190"/>
        <v/>
      </c>
      <c r="AB1537" s="147" t="str">
        <f t="shared" si="191"/>
        <v/>
      </c>
      <c r="AC1537" s="147" t="str">
        <f t="shared" si="185"/>
        <v/>
      </c>
      <c r="AD1537" s="11" t="str">
        <f t="shared" si="186"/>
        <v/>
      </c>
      <c r="AE1537" s="11" t="str">
        <f t="array" ref="AE1537">IF(ISBLANK(D1537),"",IF(OR($H$2="y",$H$2="m"),IF(AA1537=AA1536,IF(OR(AB1537=$AB$4:$AB1536)=FALSE,AE1536&amp;C1537,AE1536),"("&amp;C1537)&amp;IF(AA1537=AA1538,IF(OR(AB1538=$AB$4:$AB1537)=FALSE,", ",""),") "),""))</f>
        <v/>
      </c>
      <c r="AF1537" s="11" t="str">
        <f t="shared" si="187"/>
        <v/>
      </c>
      <c r="AG1537" s="11" t="str">
        <f t="array" ref="AG1537">IF(ISBLANK(D1537),"",IF(OR($H$2="y",$H$2="m"),IF(AA1537=AA1536,IF(OR(AC1537=$AC$4:$AC1536)=FALSE,AG1536&amp;AF1537,AG1536),"("&amp;AF1537)&amp;IF(AA1537=AA1538,IF(OR(AC1538=$AC$4:$AC1537)=FALSE,", ",""),") "),""))</f>
        <v/>
      </c>
      <c r="AH1537" s="10" t="str">
        <f>IF((ISBLANK(D1537)),"",IF(D1537=D1536,AH1536,"")&amp;IF(B1536&lt;&gt;B1537,((IF(ISBLANK(E1537),$D$3&amp;"Non-type material: "&amp;$D$3,$D$3&amp;INDEX('type-categories'!$A$2:$B$100,MATCH(E1537,'type-categories'!$A$2:$A$100,0),2)&amp;$D$3))),"")&amp;(IF(K1537&lt;&gt;K1536,$C$2&amp;K1537&amp;$K$3&amp;$C$2&amp;" ",(IF(B1537&lt;&gt;B1536,$C$2&amp;K1537&amp;$K$3&amp;$C$2&amp;" ",""))))&amp;(IF(L1537="","",((IF(L1537&lt;&gt;L1536,$D$2&amp;L1537&amp;$L$3&amp;$D$2&amp;" ",IF(B1537&lt;&gt;B1536,$D$2&amp;L1537&amp;$L$3&amp;$D$2&amp;" ",""))))))&amp;(IF(M1537="","",((IF(M1537&lt;&gt;M1536,$E$2&amp;M1537&amp;$E$2&amp;","&amp;" ",IF(B1537&lt;&gt;B1536,$E$2&amp;M1537&amp;$E$2&amp;",",""))))))&amp;(IF(N1537="","",IF(N1537&lt;&gt;N1536,N1537&amp;", ",IF(B1537&lt;&gt;B1536,N1537&amp;", ",""))))&amp;(IF(ISBLANK(O1537),"",(IF(O1537&lt;&gt;O1536,O1537&amp;", ",IF(B1537&lt;&gt;B1536,O1537&amp;", ","")))))&amp;(IF(ISBLANK(P1537),"",(IF(P1537&lt;&gt;P1536,P1537&amp;", ",IF(B1537&lt;&gt;B1536,P1537&amp;", ",IF(Z1537&lt;&gt;Z1536,P1537&amp;", ",""))))))&amp;(IF(ISBLANK(Q1537),"",(IF(Q1537&lt;&gt;Q1536,Q1537&amp;", ",IF(B1537&lt;&gt;B1536,Q1537&amp;", ",IF(Z1537&lt;&gt;Z1536,Q1537&amp;", ",""))))))&amp;(IF(ISBLANK(R1537),"",(IF(R1537&lt;&gt;R1536,R1537&amp;"m, ",IF(B1537&lt;&gt;B1536,R1537&amp;"m, ",IF(Z1537&lt;&gt;Z1536,R1537&amp;"m, ",""))))))&amp;IF(ISBLANK(S1537),"",(IF(B1537&lt;&gt;B1536,S1537&amp;", ",IF(S1537&lt;&gt;S1536,IF((Z1537=Z1536),"same locality "&amp;S1537&amp;", ",S1537&amp;", "),""))))&amp;(IF(ISBLANK(T1537),"",(IF(T1537&lt;&gt;T1536,IF(ISBLANK(F$2),T1537&amp;", ",T1537&amp;" "&amp;F$2&amp;", "),(IF(B1537&lt;&gt;B1536,IF(ISBLANK(F$2),T1537&amp;", ",T1537&amp;" "&amp;F$2&amp;", "),(IF(Z1537&lt;&gt;Z1536,IF(ISBLANK(F$2),T1537&amp;", ",T1537&amp;" "&amp;F$2&amp;", "),IF((U1537&lt;&gt;U1536)*($G$2="Y"),"same collector, ","")))))))))&amp;(IF(ISBLANK(U1537),"",(IF(U1537&lt;&gt;U1536,U1537&amp;", ",(IF(B1537&lt;&gt;B1536,U1537&amp;", ",IF(Z1537&lt;&gt;Z1536,U1537&amp;", ",(IF(T1537&lt;&gt;T1536,IF((T1537&lt;&gt;T1536)*($G$2="Y"),"same date, ", ""),IF((T1537=T1536)*(U1537=U1536)*(S1537&lt;&gt;S1536)*($G$2="Y"),"same collector and date, ", ""))))))))))&amp;(IF(ISBLANK(V1537),"",V1537&amp;", "))&amp;IF((AA1537&lt;&gt;AA1538)*($H$2="y"),AD1537&amp;AE1537,IF((AA1537&lt;&gt;AA1538)*($H$2="m"),AD1537&amp;AG1537,IF(($H$2&lt;&gt;"m")*($H$2&lt;&gt;"Y"),(IF(F1537=0,"",F1537&amp;" "&amp;$F$4&amp;" "))&amp;(IF(G1537=0,"",G1537&amp;" "&amp;$G$4&amp;" "))&amp;(IF(H1537=0,"",H1537&amp;" "&amp;H$4&amp;" "))&amp;(IF(I1537=0,"",I1537&amp;" "&amp;$I$4&amp;" "))&amp;(IF(J1537=0,"",J1537&amp;" "&amp;$J$4&amp;" "))&amp;IF((ISBLANK(C1537)),"","("&amp;C1537&amp;")"),"")))&amp;IF((B1537=B1538)*(K1537=K1538)*(L1537=L1538)*(M1537=M1538),IF(($H$2&lt;&gt;"m")*($H$2&lt;&gt;"Y"), ", ", IF((ISNUMBER(FIND(")",AE1537))), ", ", "")),IF((B1537=B1538)*(K1537=K1538)*(L1537=L1538),"; ",". ")))</f>
        <v/>
      </c>
      <c r="AI1537" s="1"/>
    </row>
    <row r="1538" spans="1:35" x14ac:dyDescent="0.25">
      <c r="A1538" s="3" t="str">
        <f t="shared" si="188"/>
        <v/>
      </c>
      <c r="B1538" s="53" t="str">
        <f t="shared" si="192"/>
        <v/>
      </c>
      <c r="C1538" s="57"/>
      <c r="D1538" s="57"/>
      <c r="E1538" s="57"/>
      <c r="F1538" s="57"/>
      <c r="G1538" s="57"/>
      <c r="H1538" s="57"/>
      <c r="I1538" s="57"/>
      <c r="J1538" s="57"/>
      <c r="K1538" s="57"/>
      <c r="L1538" s="57"/>
      <c r="M1538" s="54"/>
      <c r="N1538" s="57"/>
      <c r="O1538" s="58"/>
      <c r="P1538" s="58"/>
      <c r="Q1538" s="58"/>
      <c r="R1538" s="58"/>
      <c r="S1538" s="54"/>
      <c r="T1538" s="57"/>
      <c r="U1538" s="57"/>
      <c r="V1538" s="57"/>
      <c r="W1538" s="57"/>
      <c r="X1538" s="147" t="str">
        <f>IF(ISBLANK(D1538),"",IF('order-admin-units'!$I$1&lt;&gt;"y", "", IF((K1538="")*(ISBLANK(D1538)=FALSE), 'order-admin-units'!$B$1+1, VLOOKUP(K1538, ordercountry, 2))))</f>
        <v/>
      </c>
      <c r="Y1538" s="147" t="str">
        <f>IF(ISBLANK(D1538),"",IF('order-admin-units'!$I$1&lt;&gt;"y", "", IF(L1538="", 'order-admin-units'!$B$2+1, VLOOKUP(K1538&amp;"@"&amp;L1538, orderadmin, 2))))</f>
        <v/>
      </c>
      <c r="Z1538" s="147" t="str">
        <f t="shared" si="189"/>
        <v/>
      </c>
      <c r="AA1538" s="147" t="str">
        <f t="shared" si="190"/>
        <v/>
      </c>
      <c r="AB1538" s="147" t="str">
        <f t="shared" si="191"/>
        <v/>
      </c>
      <c r="AC1538" s="147" t="str">
        <f t="shared" si="185"/>
        <v/>
      </c>
      <c r="AD1538" s="11" t="str">
        <f t="shared" si="186"/>
        <v/>
      </c>
      <c r="AE1538" s="11" t="str">
        <f t="array" ref="AE1538">IF(ISBLANK(D1538),"",IF(OR($H$2="y",$H$2="m"),IF(AA1538=AA1537,IF(OR(AB1538=$AB$4:$AB1537)=FALSE,AE1537&amp;C1538,AE1537),"("&amp;C1538)&amp;IF(AA1538=AA1539,IF(OR(AB1539=$AB$4:$AB1538)=FALSE,", ",""),") "),""))</f>
        <v/>
      </c>
      <c r="AF1538" s="11" t="str">
        <f t="shared" si="187"/>
        <v/>
      </c>
      <c r="AG1538" s="11" t="str">
        <f t="array" ref="AG1538">IF(ISBLANK(D1538),"",IF(OR($H$2="y",$H$2="m"),IF(AA1538=AA1537,IF(OR(AC1538=$AC$4:$AC1537)=FALSE,AG1537&amp;AF1538,AG1537),"("&amp;AF1538)&amp;IF(AA1538=AA1539,IF(OR(AC1539=$AC$4:$AC1538)=FALSE,", ",""),") "),""))</f>
        <v/>
      </c>
      <c r="AH1538" s="10" t="str">
        <f>IF((ISBLANK(D1538)),"",IF(D1538=D1537,AH1537,"")&amp;IF(B1537&lt;&gt;B1538,((IF(ISBLANK(E1538),$D$3&amp;"Non-type material: "&amp;$D$3,$D$3&amp;INDEX('type-categories'!$A$2:$B$100,MATCH(E1538,'type-categories'!$A$2:$A$100,0),2)&amp;$D$3))),"")&amp;(IF(K1538&lt;&gt;K1537,$C$2&amp;K1538&amp;$K$3&amp;$C$2&amp;" ",(IF(B1538&lt;&gt;B1537,$C$2&amp;K1538&amp;$K$3&amp;$C$2&amp;" ",""))))&amp;(IF(L1538="","",((IF(L1538&lt;&gt;L1537,$D$2&amp;L1538&amp;$L$3&amp;$D$2&amp;" ",IF(B1538&lt;&gt;B1537,$D$2&amp;L1538&amp;$L$3&amp;$D$2&amp;" ",""))))))&amp;(IF(M1538="","",((IF(M1538&lt;&gt;M1537,$E$2&amp;M1538&amp;$E$2&amp;","&amp;" ",IF(B1538&lt;&gt;B1537,$E$2&amp;M1538&amp;$E$2&amp;",",""))))))&amp;(IF(N1538="","",IF(N1538&lt;&gt;N1537,N1538&amp;", ",IF(B1538&lt;&gt;B1537,N1538&amp;", ",""))))&amp;(IF(ISBLANK(O1538),"",(IF(O1538&lt;&gt;O1537,O1538&amp;", ",IF(B1538&lt;&gt;B1537,O1538&amp;", ","")))))&amp;(IF(ISBLANK(P1538),"",(IF(P1538&lt;&gt;P1537,P1538&amp;", ",IF(B1538&lt;&gt;B1537,P1538&amp;", ",IF(Z1538&lt;&gt;Z1537,P1538&amp;", ",""))))))&amp;(IF(ISBLANK(Q1538),"",(IF(Q1538&lt;&gt;Q1537,Q1538&amp;", ",IF(B1538&lt;&gt;B1537,Q1538&amp;", ",IF(Z1538&lt;&gt;Z1537,Q1538&amp;", ",""))))))&amp;(IF(ISBLANK(R1538),"",(IF(R1538&lt;&gt;R1537,R1538&amp;"m, ",IF(B1538&lt;&gt;B1537,R1538&amp;"m, ",IF(Z1538&lt;&gt;Z1537,R1538&amp;"m, ",""))))))&amp;IF(ISBLANK(S1538),"",(IF(B1538&lt;&gt;B1537,S1538&amp;", ",IF(S1538&lt;&gt;S1537,IF((Z1538=Z1537),"same locality "&amp;S1538&amp;", ",S1538&amp;", "),""))))&amp;(IF(ISBLANK(T1538),"",(IF(T1538&lt;&gt;T1537,IF(ISBLANK(F$2),T1538&amp;", ",T1538&amp;" "&amp;F$2&amp;", "),(IF(B1538&lt;&gt;B1537,IF(ISBLANK(F$2),T1538&amp;", ",T1538&amp;" "&amp;F$2&amp;", "),(IF(Z1538&lt;&gt;Z1537,IF(ISBLANK(F$2),T1538&amp;", ",T1538&amp;" "&amp;F$2&amp;", "),IF((U1538&lt;&gt;U1537)*($G$2="Y"),"same collector, ","")))))))))&amp;(IF(ISBLANK(U1538),"",(IF(U1538&lt;&gt;U1537,U1538&amp;", ",(IF(B1538&lt;&gt;B1537,U1538&amp;", ",IF(Z1538&lt;&gt;Z1537,U1538&amp;", ",(IF(T1538&lt;&gt;T1537,IF((T1538&lt;&gt;T1537)*($G$2="Y"),"same date, ", ""),IF((T1538=T1537)*(U1538=U1537)*(S1538&lt;&gt;S1537)*($G$2="Y"),"same collector and date, ", ""))))))))))&amp;(IF(ISBLANK(V1538),"",V1538&amp;", "))&amp;IF((AA1538&lt;&gt;AA1539)*($H$2="y"),AD1538&amp;AE1538,IF((AA1538&lt;&gt;AA1539)*($H$2="m"),AD1538&amp;AG1538,IF(($H$2&lt;&gt;"m")*($H$2&lt;&gt;"Y"),(IF(F1538=0,"",F1538&amp;" "&amp;$F$4&amp;" "))&amp;(IF(G1538=0,"",G1538&amp;" "&amp;$G$4&amp;" "))&amp;(IF(H1538=0,"",H1538&amp;" "&amp;H$4&amp;" "))&amp;(IF(I1538=0,"",I1538&amp;" "&amp;$I$4&amp;" "))&amp;(IF(J1538=0,"",J1538&amp;" "&amp;$J$4&amp;" "))&amp;IF((ISBLANK(C1538)),"","("&amp;C1538&amp;")"),"")))&amp;IF((B1538=B1539)*(K1538=K1539)*(L1538=L1539)*(M1538=M1539),IF(($H$2&lt;&gt;"m")*($H$2&lt;&gt;"Y"), ", ", IF((ISNUMBER(FIND(")",AE1538))), ", ", "")),IF((B1538=B1539)*(K1538=K1539)*(L1538=L1539),"; ",". ")))</f>
        <v/>
      </c>
      <c r="AI1538" s="1"/>
    </row>
    <row r="1539" spans="1:35" x14ac:dyDescent="0.25">
      <c r="A1539" s="3" t="str">
        <f t="shared" si="188"/>
        <v/>
      </c>
      <c r="B1539" s="53" t="str">
        <f t="shared" si="192"/>
        <v/>
      </c>
      <c r="C1539" s="57"/>
      <c r="D1539" s="57"/>
      <c r="E1539" s="57"/>
      <c r="F1539" s="57"/>
      <c r="G1539" s="57"/>
      <c r="H1539" s="57"/>
      <c r="I1539" s="57"/>
      <c r="J1539" s="57"/>
      <c r="K1539" s="57"/>
      <c r="L1539" s="57"/>
      <c r="M1539" s="54"/>
      <c r="N1539" s="57"/>
      <c r="O1539" s="58"/>
      <c r="P1539" s="58"/>
      <c r="Q1539" s="58"/>
      <c r="R1539" s="58"/>
      <c r="S1539" s="54"/>
      <c r="T1539" s="57"/>
      <c r="U1539" s="57"/>
      <c r="V1539" s="57"/>
      <c r="W1539" s="57"/>
      <c r="X1539" s="147" t="str">
        <f>IF(ISBLANK(D1539),"",IF('order-admin-units'!$I$1&lt;&gt;"y", "", IF((K1539="")*(ISBLANK(D1539)=FALSE), 'order-admin-units'!$B$1+1, VLOOKUP(K1539, ordercountry, 2))))</f>
        <v/>
      </c>
      <c r="Y1539" s="147" t="str">
        <f>IF(ISBLANK(D1539),"",IF('order-admin-units'!$I$1&lt;&gt;"y", "", IF(L1539="", 'order-admin-units'!$B$2+1, VLOOKUP(K1539&amp;"@"&amp;L1539, orderadmin, 2))))</f>
        <v/>
      </c>
      <c r="Z1539" s="147" t="str">
        <f t="shared" si="189"/>
        <v/>
      </c>
      <c r="AA1539" s="147" t="str">
        <f t="shared" si="190"/>
        <v/>
      </c>
      <c r="AB1539" s="147" t="str">
        <f t="shared" si="191"/>
        <v/>
      </c>
      <c r="AC1539" s="147" t="str">
        <f t="shared" si="185"/>
        <v/>
      </c>
      <c r="AD1539" s="11" t="str">
        <f t="shared" si="186"/>
        <v/>
      </c>
      <c r="AE1539" s="11" t="str">
        <f t="array" ref="AE1539">IF(ISBLANK(D1539),"",IF(OR($H$2="y",$H$2="m"),IF(AA1539=AA1538,IF(OR(AB1539=$AB$4:$AB1538)=FALSE,AE1538&amp;C1539,AE1538),"("&amp;C1539)&amp;IF(AA1539=AA1540,IF(OR(AB1540=$AB$4:$AB1539)=FALSE,", ",""),") "),""))</f>
        <v/>
      </c>
      <c r="AF1539" s="11" t="str">
        <f t="shared" si="187"/>
        <v/>
      </c>
      <c r="AG1539" s="11" t="str">
        <f t="array" ref="AG1539">IF(ISBLANK(D1539),"",IF(OR($H$2="y",$H$2="m"),IF(AA1539=AA1538,IF(OR(AC1539=$AC$4:$AC1538)=FALSE,AG1538&amp;AF1539,AG1538),"("&amp;AF1539)&amp;IF(AA1539=AA1540,IF(OR(AC1540=$AC$4:$AC1539)=FALSE,", ",""),") "),""))</f>
        <v/>
      </c>
      <c r="AH1539" s="10" t="str">
        <f>IF((ISBLANK(D1539)),"",IF(D1539=D1538,AH1538,"")&amp;IF(B1538&lt;&gt;B1539,((IF(ISBLANK(E1539),$D$3&amp;"Non-type material: "&amp;$D$3,$D$3&amp;INDEX('type-categories'!$A$2:$B$100,MATCH(E1539,'type-categories'!$A$2:$A$100,0),2)&amp;$D$3))),"")&amp;(IF(K1539&lt;&gt;K1538,$C$2&amp;K1539&amp;$K$3&amp;$C$2&amp;" ",(IF(B1539&lt;&gt;B1538,$C$2&amp;K1539&amp;$K$3&amp;$C$2&amp;" ",""))))&amp;(IF(L1539="","",((IF(L1539&lt;&gt;L1538,$D$2&amp;L1539&amp;$L$3&amp;$D$2&amp;" ",IF(B1539&lt;&gt;B1538,$D$2&amp;L1539&amp;$L$3&amp;$D$2&amp;" ",""))))))&amp;(IF(M1539="","",((IF(M1539&lt;&gt;M1538,$E$2&amp;M1539&amp;$E$2&amp;","&amp;" ",IF(B1539&lt;&gt;B1538,$E$2&amp;M1539&amp;$E$2&amp;",",""))))))&amp;(IF(N1539="","",IF(N1539&lt;&gt;N1538,N1539&amp;", ",IF(B1539&lt;&gt;B1538,N1539&amp;", ",""))))&amp;(IF(ISBLANK(O1539),"",(IF(O1539&lt;&gt;O1538,O1539&amp;", ",IF(B1539&lt;&gt;B1538,O1539&amp;", ","")))))&amp;(IF(ISBLANK(P1539),"",(IF(P1539&lt;&gt;P1538,P1539&amp;", ",IF(B1539&lt;&gt;B1538,P1539&amp;", ",IF(Z1539&lt;&gt;Z1538,P1539&amp;", ",""))))))&amp;(IF(ISBLANK(Q1539),"",(IF(Q1539&lt;&gt;Q1538,Q1539&amp;", ",IF(B1539&lt;&gt;B1538,Q1539&amp;", ",IF(Z1539&lt;&gt;Z1538,Q1539&amp;", ",""))))))&amp;(IF(ISBLANK(R1539),"",(IF(R1539&lt;&gt;R1538,R1539&amp;"m, ",IF(B1539&lt;&gt;B1538,R1539&amp;"m, ",IF(Z1539&lt;&gt;Z1538,R1539&amp;"m, ",""))))))&amp;IF(ISBLANK(S1539),"",(IF(B1539&lt;&gt;B1538,S1539&amp;", ",IF(S1539&lt;&gt;S1538,IF((Z1539=Z1538),"same locality "&amp;S1539&amp;", ",S1539&amp;", "),""))))&amp;(IF(ISBLANK(T1539),"",(IF(T1539&lt;&gt;T1538,IF(ISBLANK(F$2),T1539&amp;", ",T1539&amp;" "&amp;F$2&amp;", "),(IF(B1539&lt;&gt;B1538,IF(ISBLANK(F$2),T1539&amp;", ",T1539&amp;" "&amp;F$2&amp;", "),(IF(Z1539&lt;&gt;Z1538,IF(ISBLANK(F$2),T1539&amp;", ",T1539&amp;" "&amp;F$2&amp;", "),IF((U1539&lt;&gt;U1538)*($G$2="Y"),"same collector, ","")))))))))&amp;(IF(ISBLANK(U1539),"",(IF(U1539&lt;&gt;U1538,U1539&amp;", ",(IF(B1539&lt;&gt;B1538,U1539&amp;", ",IF(Z1539&lt;&gt;Z1538,U1539&amp;", ",(IF(T1539&lt;&gt;T1538,IF((T1539&lt;&gt;T1538)*($G$2="Y"),"same date, ", ""),IF((T1539=T1538)*(U1539=U1538)*(S1539&lt;&gt;S1538)*($G$2="Y"),"same collector and date, ", ""))))))))))&amp;(IF(ISBLANK(V1539),"",V1539&amp;", "))&amp;IF((AA1539&lt;&gt;AA1540)*($H$2="y"),AD1539&amp;AE1539,IF((AA1539&lt;&gt;AA1540)*($H$2="m"),AD1539&amp;AG1539,IF(($H$2&lt;&gt;"m")*($H$2&lt;&gt;"Y"),(IF(F1539=0,"",F1539&amp;" "&amp;$F$4&amp;" "))&amp;(IF(G1539=0,"",G1539&amp;" "&amp;$G$4&amp;" "))&amp;(IF(H1539=0,"",H1539&amp;" "&amp;H$4&amp;" "))&amp;(IF(I1539=0,"",I1539&amp;" "&amp;$I$4&amp;" "))&amp;(IF(J1539=0,"",J1539&amp;" "&amp;$J$4&amp;" "))&amp;IF((ISBLANK(C1539)),"","("&amp;C1539&amp;")"),"")))&amp;IF((B1539=B1540)*(K1539=K1540)*(L1539=L1540)*(M1539=M1540),IF(($H$2&lt;&gt;"m")*($H$2&lt;&gt;"Y"), ", ", IF((ISNUMBER(FIND(")",AE1539))), ", ", "")),IF((B1539=B1540)*(K1539=K1540)*(L1539=L1540),"; ",". ")))</f>
        <v/>
      </c>
      <c r="AI1539" s="1"/>
    </row>
    <row r="1540" spans="1:35" x14ac:dyDescent="0.25">
      <c r="A1540" s="3" t="str">
        <f t="shared" si="188"/>
        <v/>
      </c>
      <c r="B1540" s="53" t="str">
        <f t="shared" si="192"/>
        <v/>
      </c>
      <c r="C1540" s="57"/>
      <c r="D1540" s="57"/>
      <c r="E1540" s="57"/>
      <c r="F1540" s="57"/>
      <c r="G1540" s="57"/>
      <c r="H1540" s="57"/>
      <c r="I1540" s="57"/>
      <c r="J1540" s="57"/>
      <c r="K1540" s="57"/>
      <c r="L1540" s="57"/>
      <c r="M1540" s="54"/>
      <c r="N1540" s="57"/>
      <c r="O1540" s="58"/>
      <c r="P1540" s="58"/>
      <c r="Q1540" s="58"/>
      <c r="R1540" s="58"/>
      <c r="S1540" s="54"/>
      <c r="T1540" s="57"/>
      <c r="U1540" s="57"/>
      <c r="V1540" s="57"/>
      <c r="W1540" s="57"/>
      <c r="X1540" s="147" t="str">
        <f>IF(ISBLANK(D1540),"",IF('order-admin-units'!$I$1&lt;&gt;"y", "", IF((K1540="")*(ISBLANK(D1540)=FALSE), 'order-admin-units'!$B$1+1, VLOOKUP(K1540, ordercountry, 2))))</f>
        <v/>
      </c>
      <c r="Y1540" s="147" t="str">
        <f>IF(ISBLANK(D1540),"",IF('order-admin-units'!$I$1&lt;&gt;"y", "", IF(L1540="", 'order-admin-units'!$B$2+1, VLOOKUP(K1540&amp;"@"&amp;L1540, orderadmin, 2))))</f>
        <v/>
      </c>
      <c r="Z1540" s="147" t="str">
        <f t="shared" si="189"/>
        <v/>
      </c>
      <c r="AA1540" s="147" t="str">
        <f t="shared" si="190"/>
        <v/>
      </c>
      <c r="AB1540" s="147" t="str">
        <f t="shared" si="191"/>
        <v/>
      </c>
      <c r="AC1540" s="147" t="str">
        <f t="shared" si="185"/>
        <v/>
      </c>
      <c r="AD1540" s="11" t="str">
        <f t="shared" si="186"/>
        <v/>
      </c>
      <c r="AE1540" s="11" t="str">
        <f t="array" ref="AE1540">IF(ISBLANK(D1540),"",IF(OR($H$2="y",$H$2="m"),IF(AA1540=AA1539,IF(OR(AB1540=$AB$4:$AB1539)=FALSE,AE1539&amp;C1540,AE1539),"("&amp;C1540)&amp;IF(AA1540=AA1541,IF(OR(AB1541=$AB$4:$AB1540)=FALSE,", ",""),") "),""))</f>
        <v/>
      </c>
      <c r="AF1540" s="11" t="str">
        <f t="shared" si="187"/>
        <v/>
      </c>
      <c r="AG1540" s="11" t="str">
        <f t="array" ref="AG1540">IF(ISBLANK(D1540),"",IF(OR($H$2="y",$H$2="m"),IF(AA1540=AA1539,IF(OR(AC1540=$AC$4:$AC1539)=FALSE,AG1539&amp;AF1540,AG1539),"("&amp;AF1540)&amp;IF(AA1540=AA1541,IF(OR(AC1541=$AC$4:$AC1540)=FALSE,", ",""),") "),""))</f>
        <v/>
      </c>
      <c r="AH1540" s="10" t="str">
        <f>IF((ISBLANK(D1540)),"",IF(D1540=D1539,AH1539,"")&amp;IF(B1539&lt;&gt;B1540,((IF(ISBLANK(E1540),$D$3&amp;"Non-type material: "&amp;$D$3,$D$3&amp;INDEX('type-categories'!$A$2:$B$100,MATCH(E1540,'type-categories'!$A$2:$A$100,0),2)&amp;$D$3))),"")&amp;(IF(K1540&lt;&gt;K1539,$C$2&amp;K1540&amp;$K$3&amp;$C$2&amp;" ",(IF(B1540&lt;&gt;B1539,$C$2&amp;K1540&amp;$K$3&amp;$C$2&amp;" ",""))))&amp;(IF(L1540="","",((IF(L1540&lt;&gt;L1539,$D$2&amp;L1540&amp;$L$3&amp;$D$2&amp;" ",IF(B1540&lt;&gt;B1539,$D$2&amp;L1540&amp;$L$3&amp;$D$2&amp;" ",""))))))&amp;(IF(M1540="","",((IF(M1540&lt;&gt;M1539,$E$2&amp;M1540&amp;$E$2&amp;","&amp;" ",IF(B1540&lt;&gt;B1539,$E$2&amp;M1540&amp;$E$2&amp;",",""))))))&amp;(IF(N1540="","",IF(N1540&lt;&gt;N1539,N1540&amp;", ",IF(B1540&lt;&gt;B1539,N1540&amp;", ",""))))&amp;(IF(ISBLANK(O1540),"",(IF(O1540&lt;&gt;O1539,O1540&amp;", ",IF(B1540&lt;&gt;B1539,O1540&amp;", ","")))))&amp;(IF(ISBLANK(P1540),"",(IF(P1540&lt;&gt;P1539,P1540&amp;", ",IF(B1540&lt;&gt;B1539,P1540&amp;", ",IF(Z1540&lt;&gt;Z1539,P1540&amp;", ",""))))))&amp;(IF(ISBLANK(Q1540),"",(IF(Q1540&lt;&gt;Q1539,Q1540&amp;", ",IF(B1540&lt;&gt;B1539,Q1540&amp;", ",IF(Z1540&lt;&gt;Z1539,Q1540&amp;", ",""))))))&amp;(IF(ISBLANK(R1540),"",(IF(R1540&lt;&gt;R1539,R1540&amp;"m, ",IF(B1540&lt;&gt;B1539,R1540&amp;"m, ",IF(Z1540&lt;&gt;Z1539,R1540&amp;"m, ",""))))))&amp;IF(ISBLANK(S1540),"",(IF(B1540&lt;&gt;B1539,S1540&amp;", ",IF(S1540&lt;&gt;S1539,IF((Z1540=Z1539),"same locality "&amp;S1540&amp;", ",S1540&amp;", "),""))))&amp;(IF(ISBLANK(T1540),"",(IF(T1540&lt;&gt;T1539,IF(ISBLANK(F$2),T1540&amp;", ",T1540&amp;" "&amp;F$2&amp;", "),(IF(B1540&lt;&gt;B1539,IF(ISBLANK(F$2),T1540&amp;", ",T1540&amp;" "&amp;F$2&amp;", "),(IF(Z1540&lt;&gt;Z1539,IF(ISBLANK(F$2),T1540&amp;", ",T1540&amp;" "&amp;F$2&amp;", "),IF((U1540&lt;&gt;U1539)*($G$2="Y"),"same collector, ","")))))))))&amp;(IF(ISBLANK(U1540),"",(IF(U1540&lt;&gt;U1539,U1540&amp;", ",(IF(B1540&lt;&gt;B1539,U1540&amp;", ",IF(Z1540&lt;&gt;Z1539,U1540&amp;", ",(IF(T1540&lt;&gt;T1539,IF((T1540&lt;&gt;T1539)*($G$2="Y"),"same date, ", ""),IF((T1540=T1539)*(U1540=U1539)*(S1540&lt;&gt;S1539)*($G$2="Y"),"same collector and date, ", ""))))))))))&amp;(IF(ISBLANK(V1540),"",V1540&amp;", "))&amp;IF((AA1540&lt;&gt;AA1541)*($H$2="y"),AD1540&amp;AE1540,IF((AA1540&lt;&gt;AA1541)*($H$2="m"),AD1540&amp;AG1540,IF(($H$2&lt;&gt;"m")*($H$2&lt;&gt;"Y"),(IF(F1540=0,"",F1540&amp;" "&amp;$F$4&amp;" "))&amp;(IF(G1540=0,"",G1540&amp;" "&amp;$G$4&amp;" "))&amp;(IF(H1540=0,"",H1540&amp;" "&amp;H$4&amp;" "))&amp;(IF(I1540=0,"",I1540&amp;" "&amp;$I$4&amp;" "))&amp;(IF(J1540=0,"",J1540&amp;" "&amp;$J$4&amp;" "))&amp;IF((ISBLANK(C1540)),"","("&amp;C1540&amp;")"),"")))&amp;IF((B1540=B1541)*(K1540=K1541)*(L1540=L1541)*(M1540=M1541),IF(($H$2&lt;&gt;"m")*($H$2&lt;&gt;"Y"), ", ", IF((ISNUMBER(FIND(")",AE1540))), ", ", "")),IF((B1540=B1541)*(K1540=K1541)*(L1540=L1541),"; ",". ")))</f>
        <v/>
      </c>
      <c r="AI1540" s="1"/>
    </row>
    <row r="1541" spans="1:35" x14ac:dyDescent="0.25">
      <c r="A1541" s="3" t="str">
        <f t="shared" si="188"/>
        <v/>
      </c>
      <c r="B1541" s="53" t="str">
        <f t="shared" si="192"/>
        <v/>
      </c>
      <c r="C1541" s="57"/>
      <c r="D1541" s="57"/>
      <c r="E1541" s="57"/>
      <c r="F1541" s="57"/>
      <c r="G1541" s="57"/>
      <c r="H1541" s="57"/>
      <c r="I1541" s="57"/>
      <c r="J1541" s="57"/>
      <c r="K1541" s="57"/>
      <c r="L1541" s="57"/>
      <c r="M1541" s="54"/>
      <c r="N1541" s="57"/>
      <c r="O1541" s="58"/>
      <c r="P1541" s="58"/>
      <c r="Q1541" s="58"/>
      <c r="R1541" s="58"/>
      <c r="S1541" s="54"/>
      <c r="T1541" s="57"/>
      <c r="U1541" s="57"/>
      <c r="V1541" s="57"/>
      <c r="W1541" s="57"/>
      <c r="X1541" s="147" t="str">
        <f>IF(ISBLANK(D1541),"",IF('order-admin-units'!$I$1&lt;&gt;"y", "", IF((K1541="")*(ISBLANK(D1541)=FALSE), 'order-admin-units'!$B$1+1, VLOOKUP(K1541, ordercountry, 2))))</f>
        <v/>
      </c>
      <c r="Y1541" s="147" t="str">
        <f>IF(ISBLANK(D1541),"",IF('order-admin-units'!$I$1&lt;&gt;"y", "", IF(L1541="", 'order-admin-units'!$B$2+1, VLOOKUP(K1541&amp;"@"&amp;L1541, orderadmin, 2))))</f>
        <v/>
      </c>
      <c r="Z1541" s="147" t="str">
        <f t="shared" si="189"/>
        <v/>
      </c>
      <c r="AA1541" s="147" t="str">
        <f t="shared" si="190"/>
        <v/>
      </c>
      <c r="AB1541" s="147" t="str">
        <f t="shared" si="191"/>
        <v/>
      </c>
      <c r="AC1541" s="147" t="str">
        <f t="shared" ref="AC1541:AC1604" si="193">AA1541&amp;AF1541</f>
        <v/>
      </c>
      <c r="AD1541" s="11" t="str">
        <f t="shared" ref="AD1541:AD1604" si="194">IF(OR($H$2="y",$H$2="m"),IF(SUMIF($AA$5:$AA$2000,AA1541,$F$5:$F$2000)&lt;&gt;0,SUMIF($AA$5:$AA$2000,AA1541,$F$5:$F$2000)&amp;" "&amp;$F$4&amp;" ","")&amp;IF(SUMIF($AA$5:$AA$2000,AA1541,$G$5:$G$2000)&lt;&gt;0,SUMIF($AA$5:$AA$2000,AA1541,$G$5:$G$2000)&amp;" "&amp;$G$4&amp;" ","")&amp;IF(SUMIF($AA$5:$AA$2000,AA1541,$H$5:$H$2000)&lt;&gt;0,SUMIF($AA$5:$AA$2000,AA1541,$H$5:$H$2000)&amp;" "&amp;$H$4&amp;" ","")&amp;IF(SUMIF($AA$5:$AA$2000,AA1541,$I$5:$I$2000)&lt;&gt;0,SUMIF($AA$5:$AA$2000,AA1541,$I$5:$I$2000)&amp;" "&amp;$I$4&amp;" ","")&amp;IF(SUMIF($AA$5:$AA$2000,AA1541,$J$5:$J$2000)&lt;&gt;0,SUMIF($AA$5:$AA$2000,AA1541,$J$5:$J$2000)&amp;" "&amp;$J$4&amp;" ",""),"")</f>
        <v/>
      </c>
      <c r="AE1541" s="11" t="str">
        <f t="array" ref="AE1541">IF(ISBLANK(D1541),"",IF(OR($H$2="y",$H$2="m"),IF(AA1541=AA1540,IF(OR(AB1541=$AB$4:$AB1540)=FALSE,AE1540&amp;C1541,AE1540),"("&amp;C1541)&amp;IF(AA1541=AA1542,IF(OR(AB1542=$AB$4:$AB1541)=FALSE,", ",""),") "),""))</f>
        <v/>
      </c>
      <c r="AF1541" s="11" t="str">
        <f t="shared" ref="AF1541:AF1604" si="195">IF((ISBLANK(D1541)=FALSE)*OR($H$2="y",$H$2="m"),IFERROR(LEFT(C1541, FIND(" ",C1541)-1), C1541),"")</f>
        <v/>
      </c>
      <c r="AG1541" s="11" t="str">
        <f t="array" ref="AG1541">IF(ISBLANK(D1541),"",IF(OR($H$2="y",$H$2="m"),IF(AA1541=AA1540,IF(OR(AC1541=$AC$4:$AC1540)=FALSE,AG1540&amp;AF1541,AG1540),"("&amp;AF1541)&amp;IF(AA1541=AA1542,IF(OR(AC1542=$AC$4:$AC1541)=FALSE,", ",""),") "),""))</f>
        <v/>
      </c>
      <c r="AH1541" s="10" t="str">
        <f>IF((ISBLANK(D1541)),"",IF(D1541=D1540,AH1540,"")&amp;IF(B1540&lt;&gt;B1541,((IF(ISBLANK(E1541),$D$3&amp;"Non-type material: "&amp;$D$3,$D$3&amp;INDEX('type-categories'!$A$2:$B$100,MATCH(E1541,'type-categories'!$A$2:$A$100,0),2)&amp;$D$3))),"")&amp;(IF(K1541&lt;&gt;K1540,$C$2&amp;K1541&amp;$K$3&amp;$C$2&amp;" ",(IF(B1541&lt;&gt;B1540,$C$2&amp;K1541&amp;$K$3&amp;$C$2&amp;" ",""))))&amp;(IF(L1541="","",((IF(L1541&lt;&gt;L1540,$D$2&amp;L1541&amp;$L$3&amp;$D$2&amp;" ",IF(B1541&lt;&gt;B1540,$D$2&amp;L1541&amp;$L$3&amp;$D$2&amp;" ",""))))))&amp;(IF(M1541="","",((IF(M1541&lt;&gt;M1540,$E$2&amp;M1541&amp;$E$2&amp;","&amp;" ",IF(B1541&lt;&gt;B1540,$E$2&amp;M1541&amp;$E$2&amp;",",""))))))&amp;(IF(N1541="","",IF(N1541&lt;&gt;N1540,N1541&amp;", ",IF(B1541&lt;&gt;B1540,N1541&amp;", ",""))))&amp;(IF(ISBLANK(O1541),"",(IF(O1541&lt;&gt;O1540,O1541&amp;", ",IF(B1541&lt;&gt;B1540,O1541&amp;", ","")))))&amp;(IF(ISBLANK(P1541),"",(IF(P1541&lt;&gt;P1540,P1541&amp;", ",IF(B1541&lt;&gt;B1540,P1541&amp;", ",IF(Z1541&lt;&gt;Z1540,P1541&amp;", ",""))))))&amp;(IF(ISBLANK(Q1541),"",(IF(Q1541&lt;&gt;Q1540,Q1541&amp;", ",IF(B1541&lt;&gt;B1540,Q1541&amp;", ",IF(Z1541&lt;&gt;Z1540,Q1541&amp;", ",""))))))&amp;(IF(ISBLANK(R1541),"",(IF(R1541&lt;&gt;R1540,R1541&amp;"m, ",IF(B1541&lt;&gt;B1540,R1541&amp;"m, ",IF(Z1541&lt;&gt;Z1540,R1541&amp;"m, ",""))))))&amp;IF(ISBLANK(S1541),"",(IF(B1541&lt;&gt;B1540,S1541&amp;", ",IF(S1541&lt;&gt;S1540,IF((Z1541=Z1540),"same locality "&amp;S1541&amp;", ",S1541&amp;", "),""))))&amp;(IF(ISBLANK(T1541),"",(IF(T1541&lt;&gt;T1540,IF(ISBLANK(F$2),T1541&amp;", ",T1541&amp;" "&amp;F$2&amp;", "),(IF(B1541&lt;&gt;B1540,IF(ISBLANK(F$2),T1541&amp;", ",T1541&amp;" "&amp;F$2&amp;", "),(IF(Z1541&lt;&gt;Z1540,IF(ISBLANK(F$2),T1541&amp;", ",T1541&amp;" "&amp;F$2&amp;", "),IF((U1541&lt;&gt;U1540)*($G$2="Y"),"same collector, ","")))))))))&amp;(IF(ISBLANK(U1541),"",(IF(U1541&lt;&gt;U1540,U1541&amp;", ",(IF(B1541&lt;&gt;B1540,U1541&amp;", ",IF(Z1541&lt;&gt;Z1540,U1541&amp;", ",(IF(T1541&lt;&gt;T1540,IF((T1541&lt;&gt;T1540)*($G$2="Y"),"same date, ", ""),IF((T1541=T1540)*(U1541=U1540)*(S1541&lt;&gt;S1540)*($G$2="Y"),"same collector and date, ", ""))))))))))&amp;(IF(ISBLANK(V1541),"",V1541&amp;", "))&amp;IF((AA1541&lt;&gt;AA1542)*($H$2="y"),AD1541&amp;AE1541,IF((AA1541&lt;&gt;AA1542)*($H$2="m"),AD1541&amp;AG1541,IF(($H$2&lt;&gt;"m")*($H$2&lt;&gt;"Y"),(IF(F1541=0,"",F1541&amp;" "&amp;$F$4&amp;" "))&amp;(IF(G1541=0,"",G1541&amp;" "&amp;$G$4&amp;" "))&amp;(IF(H1541=0,"",H1541&amp;" "&amp;H$4&amp;" "))&amp;(IF(I1541=0,"",I1541&amp;" "&amp;$I$4&amp;" "))&amp;(IF(J1541=0,"",J1541&amp;" "&amp;$J$4&amp;" "))&amp;IF((ISBLANK(C1541)),"","("&amp;C1541&amp;")"),"")))&amp;IF((B1541=B1542)*(K1541=K1542)*(L1541=L1542)*(M1541=M1542),IF(($H$2&lt;&gt;"m")*($H$2&lt;&gt;"Y"), ", ", IF((ISNUMBER(FIND(")",AE1541))), ", ", "")),IF((B1541=B1542)*(K1541=K1542)*(L1541=L1542),"; ",". ")))</f>
        <v/>
      </c>
      <c r="AI1541" s="1"/>
    </row>
    <row r="1542" spans="1:35" x14ac:dyDescent="0.25">
      <c r="A1542" s="3" t="str">
        <f t="shared" ref="A1542:A1605" si="196">IF(ISBLANK(D1542),"",IF(D1542&lt;&gt;D1541, A1541+1, A1541))</f>
        <v/>
      </c>
      <c r="B1542" s="53" t="str">
        <f t="shared" si="192"/>
        <v/>
      </c>
      <c r="C1542" s="57"/>
      <c r="D1542" s="57"/>
      <c r="E1542" s="57"/>
      <c r="F1542" s="57"/>
      <c r="G1542" s="57"/>
      <c r="H1542" s="57"/>
      <c r="I1542" s="57"/>
      <c r="J1542" s="57"/>
      <c r="K1542" s="57"/>
      <c r="L1542" s="57"/>
      <c r="M1542" s="54"/>
      <c r="N1542" s="57"/>
      <c r="O1542" s="58"/>
      <c r="P1542" s="58"/>
      <c r="Q1542" s="58"/>
      <c r="R1542" s="58"/>
      <c r="S1542" s="54"/>
      <c r="T1542" s="57"/>
      <c r="U1542" s="57"/>
      <c r="V1542" s="57"/>
      <c r="W1542" s="57"/>
      <c r="X1542" s="147" t="str">
        <f>IF(ISBLANK(D1542),"",IF('order-admin-units'!$I$1&lt;&gt;"y", "", IF((K1542="")*(ISBLANK(D1542)=FALSE), 'order-admin-units'!$B$1+1, VLOOKUP(K1542, ordercountry, 2))))</f>
        <v/>
      </c>
      <c r="Y1542" s="147" t="str">
        <f>IF(ISBLANK(D1542),"",IF('order-admin-units'!$I$1&lt;&gt;"y", "", IF(L1542="", 'order-admin-units'!$B$2+1, VLOOKUP(K1542&amp;"@"&amp;L1542, orderadmin, 2))))</f>
        <v/>
      </c>
      <c r="Z1542" s="147" t="str">
        <f t="shared" ref="Z1542:Z1605" si="197">K1542&amp;L1542&amp;M1542&amp;N1542&amp;O1542</f>
        <v/>
      </c>
      <c r="AA1542" s="147" t="str">
        <f t="shared" ref="AA1542:AA1605" si="198">B1542&amp;K1542&amp;L1542&amp;M1542&amp;N1542&amp;O1542&amp;P1542&amp;Q1542&amp;R1542&amp;S1542&amp;T1542&amp;U1542</f>
        <v/>
      </c>
      <c r="AB1542" s="147" t="str">
        <f t="shared" ref="AB1542:AB1605" si="199">AA1542&amp;C1542</f>
        <v/>
      </c>
      <c r="AC1542" s="147" t="str">
        <f t="shared" si="193"/>
        <v/>
      </c>
      <c r="AD1542" s="11" t="str">
        <f t="shared" si="194"/>
        <v/>
      </c>
      <c r="AE1542" s="11" t="str">
        <f t="array" ref="AE1542">IF(ISBLANK(D1542),"",IF(OR($H$2="y",$H$2="m"),IF(AA1542=AA1541,IF(OR(AB1542=$AB$4:$AB1541)=FALSE,AE1541&amp;C1542,AE1541),"("&amp;C1542)&amp;IF(AA1542=AA1543,IF(OR(AB1543=$AB$4:$AB1542)=FALSE,", ",""),") "),""))</f>
        <v/>
      </c>
      <c r="AF1542" s="11" t="str">
        <f t="shared" si="195"/>
        <v/>
      </c>
      <c r="AG1542" s="11" t="str">
        <f t="array" ref="AG1542">IF(ISBLANK(D1542),"",IF(OR($H$2="y",$H$2="m"),IF(AA1542=AA1541,IF(OR(AC1542=$AC$4:$AC1541)=FALSE,AG1541&amp;AF1542,AG1541),"("&amp;AF1542)&amp;IF(AA1542=AA1543,IF(OR(AC1543=$AC$4:$AC1542)=FALSE,", ",""),") "),""))</f>
        <v/>
      </c>
      <c r="AH1542" s="10" t="str">
        <f>IF((ISBLANK(D1542)),"",IF(D1542=D1541,AH1541,"")&amp;IF(B1541&lt;&gt;B1542,((IF(ISBLANK(E1542),$D$3&amp;"Non-type material: "&amp;$D$3,$D$3&amp;INDEX('type-categories'!$A$2:$B$100,MATCH(E1542,'type-categories'!$A$2:$A$100,0),2)&amp;$D$3))),"")&amp;(IF(K1542&lt;&gt;K1541,$C$2&amp;K1542&amp;$K$3&amp;$C$2&amp;" ",(IF(B1542&lt;&gt;B1541,$C$2&amp;K1542&amp;$K$3&amp;$C$2&amp;" ",""))))&amp;(IF(L1542="","",((IF(L1542&lt;&gt;L1541,$D$2&amp;L1542&amp;$L$3&amp;$D$2&amp;" ",IF(B1542&lt;&gt;B1541,$D$2&amp;L1542&amp;$L$3&amp;$D$2&amp;" ",""))))))&amp;(IF(M1542="","",((IF(M1542&lt;&gt;M1541,$E$2&amp;M1542&amp;$E$2&amp;","&amp;" ",IF(B1542&lt;&gt;B1541,$E$2&amp;M1542&amp;$E$2&amp;",",""))))))&amp;(IF(N1542="","",IF(N1542&lt;&gt;N1541,N1542&amp;", ",IF(B1542&lt;&gt;B1541,N1542&amp;", ",""))))&amp;(IF(ISBLANK(O1542),"",(IF(O1542&lt;&gt;O1541,O1542&amp;", ",IF(B1542&lt;&gt;B1541,O1542&amp;", ","")))))&amp;(IF(ISBLANK(P1542),"",(IF(P1542&lt;&gt;P1541,P1542&amp;", ",IF(B1542&lt;&gt;B1541,P1542&amp;", ",IF(Z1542&lt;&gt;Z1541,P1542&amp;", ",""))))))&amp;(IF(ISBLANK(Q1542),"",(IF(Q1542&lt;&gt;Q1541,Q1542&amp;", ",IF(B1542&lt;&gt;B1541,Q1542&amp;", ",IF(Z1542&lt;&gt;Z1541,Q1542&amp;", ",""))))))&amp;(IF(ISBLANK(R1542),"",(IF(R1542&lt;&gt;R1541,R1542&amp;"m, ",IF(B1542&lt;&gt;B1541,R1542&amp;"m, ",IF(Z1542&lt;&gt;Z1541,R1542&amp;"m, ",""))))))&amp;IF(ISBLANK(S1542),"",(IF(B1542&lt;&gt;B1541,S1542&amp;", ",IF(S1542&lt;&gt;S1541,IF((Z1542=Z1541),"same locality "&amp;S1542&amp;", ",S1542&amp;", "),""))))&amp;(IF(ISBLANK(T1542),"",(IF(T1542&lt;&gt;T1541,IF(ISBLANK(F$2),T1542&amp;", ",T1542&amp;" "&amp;F$2&amp;", "),(IF(B1542&lt;&gt;B1541,IF(ISBLANK(F$2),T1542&amp;", ",T1542&amp;" "&amp;F$2&amp;", "),(IF(Z1542&lt;&gt;Z1541,IF(ISBLANK(F$2),T1542&amp;", ",T1542&amp;" "&amp;F$2&amp;", "),IF((U1542&lt;&gt;U1541)*($G$2="Y"),"same collector, ","")))))))))&amp;(IF(ISBLANK(U1542),"",(IF(U1542&lt;&gt;U1541,U1542&amp;", ",(IF(B1542&lt;&gt;B1541,U1542&amp;", ",IF(Z1542&lt;&gt;Z1541,U1542&amp;", ",(IF(T1542&lt;&gt;T1541,IF((T1542&lt;&gt;T1541)*($G$2="Y"),"same date, ", ""),IF((T1542=T1541)*(U1542=U1541)*(S1542&lt;&gt;S1541)*($G$2="Y"),"same collector and date, ", ""))))))))))&amp;(IF(ISBLANK(V1542),"",V1542&amp;", "))&amp;IF((AA1542&lt;&gt;AA1543)*($H$2="y"),AD1542&amp;AE1542,IF((AA1542&lt;&gt;AA1543)*($H$2="m"),AD1542&amp;AG1542,IF(($H$2&lt;&gt;"m")*($H$2&lt;&gt;"Y"),(IF(F1542=0,"",F1542&amp;" "&amp;$F$4&amp;" "))&amp;(IF(G1542=0,"",G1542&amp;" "&amp;$G$4&amp;" "))&amp;(IF(H1542=0,"",H1542&amp;" "&amp;H$4&amp;" "))&amp;(IF(I1542=0,"",I1542&amp;" "&amp;$I$4&amp;" "))&amp;(IF(J1542=0,"",J1542&amp;" "&amp;$J$4&amp;" "))&amp;IF((ISBLANK(C1542)),"","("&amp;C1542&amp;")"),"")))&amp;IF((B1542=B1543)*(K1542=K1543)*(L1542=L1543)*(M1542=M1543),IF(($H$2&lt;&gt;"m")*($H$2&lt;&gt;"Y"), ", ", IF((ISNUMBER(FIND(")",AE1542))), ", ", "")),IF((B1542=B1543)*(K1542=K1543)*(L1542=L1543),"; ",". ")))</f>
        <v/>
      </c>
      <c r="AI1542" s="1"/>
    </row>
    <row r="1543" spans="1:35" x14ac:dyDescent="0.25">
      <c r="A1543" s="3" t="str">
        <f t="shared" si="196"/>
        <v/>
      </c>
      <c r="B1543" s="53" t="str">
        <f t="shared" si="192"/>
        <v/>
      </c>
      <c r="C1543" s="57"/>
      <c r="D1543" s="57"/>
      <c r="E1543" s="57"/>
      <c r="F1543" s="57"/>
      <c r="G1543" s="57"/>
      <c r="H1543" s="57"/>
      <c r="I1543" s="57"/>
      <c r="J1543" s="57"/>
      <c r="K1543" s="57"/>
      <c r="L1543" s="57"/>
      <c r="M1543" s="54"/>
      <c r="N1543" s="57"/>
      <c r="O1543" s="58"/>
      <c r="P1543" s="58"/>
      <c r="Q1543" s="58"/>
      <c r="R1543" s="58"/>
      <c r="S1543" s="54"/>
      <c r="T1543" s="57"/>
      <c r="U1543" s="57"/>
      <c r="V1543" s="57"/>
      <c r="W1543" s="57"/>
      <c r="X1543" s="147" t="str">
        <f>IF(ISBLANK(D1543),"",IF('order-admin-units'!$I$1&lt;&gt;"y", "", IF((K1543="")*(ISBLANK(D1543)=FALSE), 'order-admin-units'!$B$1+1, VLOOKUP(K1543, ordercountry, 2))))</f>
        <v/>
      </c>
      <c r="Y1543" s="147" t="str">
        <f>IF(ISBLANK(D1543),"",IF('order-admin-units'!$I$1&lt;&gt;"y", "", IF(L1543="", 'order-admin-units'!$B$2+1, VLOOKUP(K1543&amp;"@"&amp;L1543, orderadmin, 2))))</f>
        <v/>
      </c>
      <c r="Z1543" s="147" t="str">
        <f t="shared" si="197"/>
        <v/>
      </c>
      <c r="AA1543" s="147" t="str">
        <f t="shared" si="198"/>
        <v/>
      </c>
      <c r="AB1543" s="147" t="str">
        <f t="shared" si="199"/>
        <v/>
      </c>
      <c r="AC1543" s="147" t="str">
        <f t="shared" si="193"/>
        <v/>
      </c>
      <c r="AD1543" s="11" t="str">
        <f t="shared" si="194"/>
        <v/>
      </c>
      <c r="AE1543" s="11" t="str">
        <f t="array" ref="AE1543">IF(ISBLANK(D1543),"",IF(OR($H$2="y",$H$2="m"),IF(AA1543=AA1542,IF(OR(AB1543=$AB$4:$AB1542)=FALSE,AE1542&amp;C1543,AE1542),"("&amp;C1543)&amp;IF(AA1543=AA1544,IF(OR(AB1544=$AB$4:$AB1543)=FALSE,", ",""),") "),""))</f>
        <v/>
      </c>
      <c r="AF1543" s="11" t="str">
        <f t="shared" si="195"/>
        <v/>
      </c>
      <c r="AG1543" s="11" t="str">
        <f t="array" ref="AG1543">IF(ISBLANK(D1543),"",IF(OR($H$2="y",$H$2="m"),IF(AA1543=AA1542,IF(OR(AC1543=$AC$4:$AC1542)=FALSE,AG1542&amp;AF1543,AG1542),"("&amp;AF1543)&amp;IF(AA1543=AA1544,IF(OR(AC1544=$AC$4:$AC1543)=FALSE,", ",""),") "),""))</f>
        <v/>
      </c>
      <c r="AH1543" s="10" t="str">
        <f>IF((ISBLANK(D1543)),"",IF(D1543=D1542,AH1542,"")&amp;IF(B1542&lt;&gt;B1543,((IF(ISBLANK(E1543),$D$3&amp;"Non-type material: "&amp;$D$3,$D$3&amp;INDEX('type-categories'!$A$2:$B$100,MATCH(E1543,'type-categories'!$A$2:$A$100,0),2)&amp;$D$3))),"")&amp;(IF(K1543&lt;&gt;K1542,$C$2&amp;K1543&amp;$K$3&amp;$C$2&amp;" ",(IF(B1543&lt;&gt;B1542,$C$2&amp;K1543&amp;$K$3&amp;$C$2&amp;" ",""))))&amp;(IF(L1543="","",((IF(L1543&lt;&gt;L1542,$D$2&amp;L1543&amp;$L$3&amp;$D$2&amp;" ",IF(B1543&lt;&gt;B1542,$D$2&amp;L1543&amp;$L$3&amp;$D$2&amp;" ",""))))))&amp;(IF(M1543="","",((IF(M1543&lt;&gt;M1542,$E$2&amp;M1543&amp;$E$2&amp;","&amp;" ",IF(B1543&lt;&gt;B1542,$E$2&amp;M1543&amp;$E$2&amp;",",""))))))&amp;(IF(N1543="","",IF(N1543&lt;&gt;N1542,N1543&amp;", ",IF(B1543&lt;&gt;B1542,N1543&amp;", ",""))))&amp;(IF(ISBLANK(O1543),"",(IF(O1543&lt;&gt;O1542,O1543&amp;", ",IF(B1543&lt;&gt;B1542,O1543&amp;", ","")))))&amp;(IF(ISBLANK(P1543),"",(IF(P1543&lt;&gt;P1542,P1543&amp;", ",IF(B1543&lt;&gt;B1542,P1543&amp;", ",IF(Z1543&lt;&gt;Z1542,P1543&amp;", ",""))))))&amp;(IF(ISBLANK(Q1543),"",(IF(Q1543&lt;&gt;Q1542,Q1543&amp;", ",IF(B1543&lt;&gt;B1542,Q1543&amp;", ",IF(Z1543&lt;&gt;Z1542,Q1543&amp;", ",""))))))&amp;(IF(ISBLANK(R1543),"",(IF(R1543&lt;&gt;R1542,R1543&amp;"m, ",IF(B1543&lt;&gt;B1542,R1543&amp;"m, ",IF(Z1543&lt;&gt;Z1542,R1543&amp;"m, ",""))))))&amp;IF(ISBLANK(S1543),"",(IF(B1543&lt;&gt;B1542,S1543&amp;", ",IF(S1543&lt;&gt;S1542,IF((Z1543=Z1542),"same locality "&amp;S1543&amp;", ",S1543&amp;", "),""))))&amp;(IF(ISBLANK(T1543),"",(IF(T1543&lt;&gt;T1542,IF(ISBLANK(F$2),T1543&amp;", ",T1543&amp;" "&amp;F$2&amp;", "),(IF(B1543&lt;&gt;B1542,IF(ISBLANK(F$2),T1543&amp;", ",T1543&amp;" "&amp;F$2&amp;", "),(IF(Z1543&lt;&gt;Z1542,IF(ISBLANK(F$2),T1543&amp;", ",T1543&amp;" "&amp;F$2&amp;", "),IF((U1543&lt;&gt;U1542)*($G$2="Y"),"same collector, ","")))))))))&amp;(IF(ISBLANK(U1543),"",(IF(U1543&lt;&gt;U1542,U1543&amp;", ",(IF(B1543&lt;&gt;B1542,U1543&amp;", ",IF(Z1543&lt;&gt;Z1542,U1543&amp;", ",(IF(T1543&lt;&gt;T1542,IF((T1543&lt;&gt;T1542)*($G$2="Y"),"same date, ", ""),IF((T1543=T1542)*(U1543=U1542)*(S1543&lt;&gt;S1542)*($G$2="Y"),"same collector and date, ", ""))))))))))&amp;(IF(ISBLANK(V1543),"",V1543&amp;", "))&amp;IF((AA1543&lt;&gt;AA1544)*($H$2="y"),AD1543&amp;AE1543,IF((AA1543&lt;&gt;AA1544)*($H$2="m"),AD1543&amp;AG1543,IF(($H$2&lt;&gt;"m")*($H$2&lt;&gt;"Y"),(IF(F1543=0,"",F1543&amp;" "&amp;$F$4&amp;" "))&amp;(IF(G1543=0,"",G1543&amp;" "&amp;$G$4&amp;" "))&amp;(IF(H1543=0,"",H1543&amp;" "&amp;H$4&amp;" "))&amp;(IF(I1543=0,"",I1543&amp;" "&amp;$I$4&amp;" "))&amp;(IF(J1543=0,"",J1543&amp;" "&amp;$J$4&amp;" "))&amp;IF((ISBLANK(C1543)),"","("&amp;C1543&amp;")"),"")))&amp;IF((B1543=B1544)*(K1543=K1544)*(L1543=L1544)*(M1543=M1544),IF(($H$2&lt;&gt;"m")*($H$2&lt;&gt;"Y"), ", ", IF((ISNUMBER(FIND(")",AE1543))), ", ", "")),IF((B1543=B1544)*(K1543=K1544)*(L1543=L1544),"; ",". ")))</f>
        <v/>
      </c>
      <c r="AI1543" s="1"/>
    </row>
    <row r="1544" spans="1:35" x14ac:dyDescent="0.25">
      <c r="A1544" s="3" t="str">
        <f t="shared" si="196"/>
        <v/>
      </c>
      <c r="B1544" s="53" t="str">
        <f t="shared" si="192"/>
        <v/>
      </c>
      <c r="C1544" s="57"/>
      <c r="D1544" s="57"/>
      <c r="E1544" s="57"/>
      <c r="F1544" s="57"/>
      <c r="G1544" s="57"/>
      <c r="H1544" s="57"/>
      <c r="I1544" s="57"/>
      <c r="J1544" s="57"/>
      <c r="K1544" s="57"/>
      <c r="L1544" s="57"/>
      <c r="M1544" s="54"/>
      <c r="N1544" s="57"/>
      <c r="O1544" s="58"/>
      <c r="P1544" s="58"/>
      <c r="Q1544" s="58"/>
      <c r="R1544" s="58"/>
      <c r="S1544" s="54"/>
      <c r="T1544" s="57"/>
      <c r="U1544" s="57"/>
      <c r="V1544" s="57"/>
      <c r="W1544" s="57"/>
      <c r="X1544" s="147" t="str">
        <f>IF(ISBLANK(D1544),"",IF('order-admin-units'!$I$1&lt;&gt;"y", "", IF((K1544="")*(ISBLANK(D1544)=FALSE), 'order-admin-units'!$B$1+1, VLOOKUP(K1544, ordercountry, 2))))</f>
        <v/>
      </c>
      <c r="Y1544" s="147" t="str">
        <f>IF(ISBLANK(D1544),"",IF('order-admin-units'!$I$1&lt;&gt;"y", "", IF(L1544="", 'order-admin-units'!$B$2+1, VLOOKUP(K1544&amp;"@"&amp;L1544, orderadmin, 2))))</f>
        <v/>
      </c>
      <c r="Z1544" s="147" t="str">
        <f t="shared" si="197"/>
        <v/>
      </c>
      <c r="AA1544" s="147" t="str">
        <f t="shared" si="198"/>
        <v/>
      </c>
      <c r="AB1544" s="147" t="str">
        <f t="shared" si="199"/>
        <v/>
      </c>
      <c r="AC1544" s="147" t="str">
        <f t="shared" si="193"/>
        <v/>
      </c>
      <c r="AD1544" s="11" t="str">
        <f t="shared" si="194"/>
        <v/>
      </c>
      <c r="AE1544" s="11" t="str">
        <f t="array" ref="AE1544">IF(ISBLANK(D1544),"",IF(OR($H$2="y",$H$2="m"),IF(AA1544=AA1543,IF(OR(AB1544=$AB$4:$AB1543)=FALSE,AE1543&amp;C1544,AE1543),"("&amp;C1544)&amp;IF(AA1544=AA1545,IF(OR(AB1545=$AB$4:$AB1544)=FALSE,", ",""),") "),""))</f>
        <v/>
      </c>
      <c r="AF1544" s="11" t="str">
        <f t="shared" si="195"/>
        <v/>
      </c>
      <c r="AG1544" s="11" t="str">
        <f t="array" ref="AG1544">IF(ISBLANK(D1544),"",IF(OR($H$2="y",$H$2="m"),IF(AA1544=AA1543,IF(OR(AC1544=$AC$4:$AC1543)=FALSE,AG1543&amp;AF1544,AG1543),"("&amp;AF1544)&amp;IF(AA1544=AA1545,IF(OR(AC1545=$AC$4:$AC1544)=FALSE,", ",""),") "),""))</f>
        <v/>
      </c>
      <c r="AH1544" s="10" t="str">
        <f>IF((ISBLANK(D1544)),"",IF(D1544=D1543,AH1543,"")&amp;IF(B1543&lt;&gt;B1544,((IF(ISBLANK(E1544),$D$3&amp;"Non-type material: "&amp;$D$3,$D$3&amp;INDEX('type-categories'!$A$2:$B$100,MATCH(E1544,'type-categories'!$A$2:$A$100,0),2)&amp;$D$3))),"")&amp;(IF(K1544&lt;&gt;K1543,$C$2&amp;K1544&amp;$K$3&amp;$C$2&amp;" ",(IF(B1544&lt;&gt;B1543,$C$2&amp;K1544&amp;$K$3&amp;$C$2&amp;" ",""))))&amp;(IF(L1544="","",((IF(L1544&lt;&gt;L1543,$D$2&amp;L1544&amp;$L$3&amp;$D$2&amp;" ",IF(B1544&lt;&gt;B1543,$D$2&amp;L1544&amp;$L$3&amp;$D$2&amp;" ",""))))))&amp;(IF(M1544="","",((IF(M1544&lt;&gt;M1543,$E$2&amp;M1544&amp;$E$2&amp;","&amp;" ",IF(B1544&lt;&gt;B1543,$E$2&amp;M1544&amp;$E$2&amp;",",""))))))&amp;(IF(N1544="","",IF(N1544&lt;&gt;N1543,N1544&amp;", ",IF(B1544&lt;&gt;B1543,N1544&amp;", ",""))))&amp;(IF(ISBLANK(O1544),"",(IF(O1544&lt;&gt;O1543,O1544&amp;", ",IF(B1544&lt;&gt;B1543,O1544&amp;", ","")))))&amp;(IF(ISBLANK(P1544),"",(IF(P1544&lt;&gt;P1543,P1544&amp;", ",IF(B1544&lt;&gt;B1543,P1544&amp;", ",IF(Z1544&lt;&gt;Z1543,P1544&amp;", ",""))))))&amp;(IF(ISBLANK(Q1544),"",(IF(Q1544&lt;&gt;Q1543,Q1544&amp;", ",IF(B1544&lt;&gt;B1543,Q1544&amp;", ",IF(Z1544&lt;&gt;Z1543,Q1544&amp;", ",""))))))&amp;(IF(ISBLANK(R1544),"",(IF(R1544&lt;&gt;R1543,R1544&amp;"m, ",IF(B1544&lt;&gt;B1543,R1544&amp;"m, ",IF(Z1544&lt;&gt;Z1543,R1544&amp;"m, ",""))))))&amp;IF(ISBLANK(S1544),"",(IF(B1544&lt;&gt;B1543,S1544&amp;", ",IF(S1544&lt;&gt;S1543,IF((Z1544=Z1543),"same locality "&amp;S1544&amp;", ",S1544&amp;", "),""))))&amp;(IF(ISBLANK(T1544),"",(IF(T1544&lt;&gt;T1543,IF(ISBLANK(F$2),T1544&amp;", ",T1544&amp;" "&amp;F$2&amp;", "),(IF(B1544&lt;&gt;B1543,IF(ISBLANK(F$2),T1544&amp;", ",T1544&amp;" "&amp;F$2&amp;", "),(IF(Z1544&lt;&gt;Z1543,IF(ISBLANK(F$2),T1544&amp;", ",T1544&amp;" "&amp;F$2&amp;", "),IF((U1544&lt;&gt;U1543)*($G$2="Y"),"same collector, ","")))))))))&amp;(IF(ISBLANK(U1544),"",(IF(U1544&lt;&gt;U1543,U1544&amp;", ",(IF(B1544&lt;&gt;B1543,U1544&amp;", ",IF(Z1544&lt;&gt;Z1543,U1544&amp;", ",(IF(T1544&lt;&gt;T1543,IF((T1544&lt;&gt;T1543)*($G$2="Y"),"same date, ", ""),IF((T1544=T1543)*(U1544=U1543)*(S1544&lt;&gt;S1543)*($G$2="Y"),"same collector and date, ", ""))))))))))&amp;(IF(ISBLANK(V1544),"",V1544&amp;", "))&amp;IF((AA1544&lt;&gt;AA1545)*($H$2="y"),AD1544&amp;AE1544,IF((AA1544&lt;&gt;AA1545)*($H$2="m"),AD1544&amp;AG1544,IF(($H$2&lt;&gt;"m")*($H$2&lt;&gt;"Y"),(IF(F1544=0,"",F1544&amp;" "&amp;$F$4&amp;" "))&amp;(IF(G1544=0,"",G1544&amp;" "&amp;$G$4&amp;" "))&amp;(IF(H1544=0,"",H1544&amp;" "&amp;H$4&amp;" "))&amp;(IF(I1544=0,"",I1544&amp;" "&amp;$I$4&amp;" "))&amp;(IF(J1544=0,"",J1544&amp;" "&amp;$J$4&amp;" "))&amp;IF((ISBLANK(C1544)),"","("&amp;C1544&amp;")"),"")))&amp;IF((B1544=B1545)*(K1544=K1545)*(L1544=L1545)*(M1544=M1545),IF(($H$2&lt;&gt;"m")*($H$2&lt;&gt;"Y"), ", ", IF((ISNUMBER(FIND(")",AE1544))), ", ", "")),IF((B1544=B1545)*(K1544=K1545)*(L1544=L1545),"; ",". ")))</f>
        <v/>
      </c>
      <c r="AI1544" s="1"/>
    </row>
    <row r="1545" spans="1:35" x14ac:dyDescent="0.25">
      <c r="A1545" s="3" t="str">
        <f t="shared" si="196"/>
        <v/>
      </c>
      <c r="B1545" s="53" t="str">
        <f t="shared" ref="B1545:B1608" si="200">D1545&amp;E1545</f>
        <v/>
      </c>
      <c r="C1545" s="57"/>
      <c r="D1545" s="57"/>
      <c r="E1545" s="57"/>
      <c r="F1545" s="57"/>
      <c r="G1545" s="57"/>
      <c r="H1545" s="57"/>
      <c r="I1545" s="57"/>
      <c r="J1545" s="57"/>
      <c r="K1545" s="57"/>
      <c r="L1545" s="57"/>
      <c r="M1545" s="54"/>
      <c r="N1545" s="57"/>
      <c r="O1545" s="58"/>
      <c r="P1545" s="58"/>
      <c r="Q1545" s="58"/>
      <c r="R1545" s="58"/>
      <c r="S1545" s="54"/>
      <c r="T1545" s="57"/>
      <c r="U1545" s="57"/>
      <c r="V1545" s="57"/>
      <c r="W1545" s="57"/>
      <c r="X1545" s="147" t="str">
        <f>IF(ISBLANK(D1545),"",IF('order-admin-units'!$I$1&lt;&gt;"y", "", IF((K1545="")*(ISBLANK(D1545)=FALSE), 'order-admin-units'!$B$1+1, VLOOKUP(K1545, ordercountry, 2))))</f>
        <v/>
      </c>
      <c r="Y1545" s="147" t="str">
        <f>IF(ISBLANK(D1545),"",IF('order-admin-units'!$I$1&lt;&gt;"y", "", IF(L1545="", 'order-admin-units'!$B$2+1, VLOOKUP(K1545&amp;"@"&amp;L1545, orderadmin, 2))))</f>
        <v/>
      </c>
      <c r="Z1545" s="147" t="str">
        <f t="shared" si="197"/>
        <v/>
      </c>
      <c r="AA1545" s="147" t="str">
        <f t="shared" si="198"/>
        <v/>
      </c>
      <c r="AB1545" s="147" t="str">
        <f t="shared" si="199"/>
        <v/>
      </c>
      <c r="AC1545" s="147" t="str">
        <f t="shared" si="193"/>
        <v/>
      </c>
      <c r="AD1545" s="11" t="str">
        <f t="shared" si="194"/>
        <v/>
      </c>
      <c r="AE1545" s="11" t="str">
        <f t="array" ref="AE1545">IF(ISBLANK(D1545),"",IF(OR($H$2="y",$H$2="m"),IF(AA1545=AA1544,IF(OR(AB1545=$AB$4:$AB1544)=FALSE,AE1544&amp;C1545,AE1544),"("&amp;C1545)&amp;IF(AA1545=AA1546,IF(OR(AB1546=$AB$4:$AB1545)=FALSE,", ",""),") "),""))</f>
        <v/>
      </c>
      <c r="AF1545" s="11" t="str">
        <f t="shared" si="195"/>
        <v/>
      </c>
      <c r="AG1545" s="11" t="str">
        <f t="array" ref="AG1545">IF(ISBLANK(D1545),"",IF(OR($H$2="y",$H$2="m"),IF(AA1545=AA1544,IF(OR(AC1545=$AC$4:$AC1544)=FALSE,AG1544&amp;AF1545,AG1544),"("&amp;AF1545)&amp;IF(AA1545=AA1546,IF(OR(AC1546=$AC$4:$AC1545)=FALSE,", ",""),") "),""))</f>
        <v/>
      </c>
      <c r="AH1545" s="10" t="str">
        <f>IF((ISBLANK(D1545)),"",IF(D1545=D1544,AH1544,"")&amp;IF(B1544&lt;&gt;B1545,((IF(ISBLANK(E1545),$D$3&amp;"Non-type material: "&amp;$D$3,$D$3&amp;INDEX('type-categories'!$A$2:$B$100,MATCH(E1545,'type-categories'!$A$2:$A$100,0),2)&amp;$D$3))),"")&amp;(IF(K1545&lt;&gt;K1544,$C$2&amp;K1545&amp;$K$3&amp;$C$2&amp;" ",(IF(B1545&lt;&gt;B1544,$C$2&amp;K1545&amp;$K$3&amp;$C$2&amp;" ",""))))&amp;(IF(L1545="","",((IF(L1545&lt;&gt;L1544,$D$2&amp;L1545&amp;$L$3&amp;$D$2&amp;" ",IF(B1545&lt;&gt;B1544,$D$2&amp;L1545&amp;$L$3&amp;$D$2&amp;" ",""))))))&amp;(IF(M1545="","",((IF(M1545&lt;&gt;M1544,$E$2&amp;M1545&amp;$E$2&amp;","&amp;" ",IF(B1545&lt;&gt;B1544,$E$2&amp;M1545&amp;$E$2&amp;",",""))))))&amp;(IF(N1545="","",IF(N1545&lt;&gt;N1544,N1545&amp;", ",IF(B1545&lt;&gt;B1544,N1545&amp;", ",""))))&amp;(IF(ISBLANK(O1545),"",(IF(O1545&lt;&gt;O1544,O1545&amp;", ",IF(B1545&lt;&gt;B1544,O1545&amp;", ","")))))&amp;(IF(ISBLANK(P1545),"",(IF(P1545&lt;&gt;P1544,P1545&amp;", ",IF(B1545&lt;&gt;B1544,P1545&amp;", ",IF(Z1545&lt;&gt;Z1544,P1545&amp;", ",""))))))&amp;(IF(ISBLANK(Q1545),"",(IF(Q1545&lt;&gt;Q1544,Q1545&amp;", ",IF(B1545&lt;&gt;B1544,Q1545&amp;", ",IF(Z1545&lt;&gt;Z1544,Q1545&amp;", ",""))))))&amp;(IF(ISBLANK(R1545),"",(IF(R1545&lt;&gt;R1544,R1545&amp;"m, ",IF(B1545&lt;&gt;B1544,R1545&amp;"m, ",IF(Z1545&lt;&gt;Z1544,R1545&amp;"m, ",""))))))&amp;IF(ISBLANK(S1545),"",(IF(B1545&lt;&gt;B1544,S1545&amp;", ",IF(S1545&lt;&gt;S1544,IF((Z1545=Z1544),"same locality "&amp;S1545&amp;", ",S1545&amp;", "),""))))&amp;(IF(ISBLANK(T1545),"",(IF(T1545&lt;&gt;T1544,IF(ISBLANK(F$2),T1545&amp;", ",T1545&amp;" "&amp;F$2&amp;", "),(IF(B1545&lt;&gt;B1544,IF(ISBLANK(F$2),T1545&amp;", ",T1545&amp;" "&amp;F$2&amp;", "),(IF(Z1545&lt;&gt;Z1544,IF(ISBLANK(F$2),T1545&amp;", ",T1545&amp;" "&amp;F$2&amp;", "),IF((U1545&lt;&gt;U1544)*($G$2="Y"),"same collector, ","")))))))))&amp;(IF(ISBLANK(U1545),"",(IF(U1545&lt;&gt;U1544,U1545&amp;", ",(IF(B1545&lt;&gt;B1544,U1545&amp;", ",IF(Z1545&lt;&gt;Z1544,U1545&amp;", ",(IF(T1545&lt;&gt;T1544,IF((T1545&lt;&gt;T1544)*($G$2="Y"),"same date, ", ""),IF((T1545=T1544)*(U1545=U1544)*(S1545&lt;&gt;S1544)*($G$2="Y"),"same collector and date, ", ""))))))))))&amp;(IF(ISBLANK(V1545),"",V1545&amp;", "))&amp;IF((AA1545&lt;&gt;AA1546)*($H$2="y"),AD1545&amp;AE1545,IF((AA1545&lt;&gt;AA1546)*($H$2="m"),AD1545&amp;AG1545,IF(($H$2&lt;&gt;"m")*($H$2&lt;&gt;"Y"),(IF(F1545=0,"",F1545&amp;" "&amp;$F$4&amp;" "))&amp;(IF(G1545=0,"",G1545&amp;" "&amp;$G$4&amp;" "))&amp;(IF(H1545=0,"",H1545&amp;" "&amp;H$4&amp;" "))&amp;(IF(I1545=0,"",I1545&amp;" "&amp;$I$4&amp;" "))&amp;(IF(J1545=0,"",J1545&amp;" "&amp;$J$4&amp;" "))&amp;IF((ISBLANK(C1545)),"","("&amp;C1545&amp;")"),"")))&amp;IF((B1545=B1546)*(K1545=K1546)*(L1545=L1546)*(M1545=M1546),IF(($H$2&lt;&gt;"m")*($H$2&lt;&gt;"Y"), ", ", IF((ISNUMBER(FIND(")",AE1545))), ", ", "")),IF((B1545=B1546)*(K1545=K1546)*(L1545=L1546),"; ",". ")))</f>
        <v/>
      </c>
      <c r="AI1545" s="1"/>
    </row>
    <row r="1546" spans="1:35" x14ac:dyDescent="0.25">
      <c r="A1546" s="3" t="str">
        <f t="shared" si="196"/>
        <v/>
      </c>
      <c r="B1546" s="53" t="str">
        <f t="shared" si="200"/>
        <v/>
      </c>
      <c r="C1546" s="57"/>
      <c r="D1546" s="57"/>
      <c r="E1546" s="57"/>
      <c r="F1546" s="57"/>
      <c r="G1546" s="57"/>
      <c r="H1546" s="57"/>
      <c r="I1546" s="57"/>
      <c r="J1546" s="57"/>
      <c r="K1546" s="57"/>
      <c r="L1546" s="57"/>
      <c r="M1546" s="54"/>
      <c r="N1546" s="57"/>
      <c r="O1546" s="58"/>
      <c r="P1546" s="58"/>
      <c r="Q1546" s="58"/>
      <c r="R1546" s="58"/>
      <c r="S1546" s="54"/>
      <c r="T1546" s="57"/>
      <c r="U1546" s="57"/>
      <c r="V1546" s="57"/>
      <c r="W1546" s="57"/>
      <c r="X1546" s="147" t="str">
        <f>IF(ISBLANK(D1546),"",IF('order-admin-units'!$I$1&lt;&gt;"y", "", IF((K1546="")*(ISBLANK(D1546)=FALSE), 'order-admin-units'!$B$1+1, VLOOKUP(K1546, ordercountry, 2))))</f>
        <v/>
      </c>
      <c r="Y1546" s="147" t="str">
        <f>IF(ISBLANK(D1546),"",IF('order-admin-units'!$I$1&lt;&gt;"y", "", IF(L1546="", 'order-admin-units'!$B$2+1, VLOOKUP(K1546&amp;"@"&amp;L1546, orderadmin, 2))))</f>
        <v/>
      </c>
      <c r="Z1546" s="147" t="str">
        <f t="shared" si="197"/>
        <v/>
      </c>
      <c r="AA1546" s="147" t="str">
        <f t="shared" si="198"/>
        <v/>
      </c>
      <c r="AB1546" s="147" t="str">
        <f t="shared" si="199"/>
        <v/>
      </c>
      <c r="AC1546" s="147" t="str">
        <f t="shared" si="193"/>
        <v/>
      </c>
      <c r="AD1546" s="11" t="str">
        <f t="shared" si="194"/>
        <v/>
      </c>
      <c r="AE1546" s="11" t="str">
        <f t="array" ref="AE1546">IF(ISBLANK(D1546),"",IF(OR($H$2="y",$H$2="m"),IF(AA1546=AA1545,IF(OR(AB1546=$AB$4:$AB1545)=FALSE,AE1545&amp;C1546,AE1545),"("&amp;C1546)&amp;IF(AA1546=AA1547,IF(OR(AB1547=$AB$4:$AB1546)=FALSE,", ",""),") "),""))</f>
        <v/>
      </c>
      <c r="AF1546" s="11" t="str">
        <f t="shared" si="195"/>
        <v/>
      </c>
      <c r="AG1546" s="11" t="str">
        <f t="array" ref="AG1546">IF(ISBLANK(D1546),"",IF(OR($H$2="y",$H$2="m"),IF(AA1546=AA1545,IF(OR(AC1546=$AC$4:$AC1545)=FALSE,AG1545&amp;AF1546,AG1545),"("&amp;AF1546)&amp;IF(AA1546=AA1547,IF(OR(AC1547=$AC$4:$AC1546)=FALSE,", ",""),") "),""))</f>
        <v/>
      </c>
      <c r="AH1546" s="10" t="str">
        <f>IF((ISBLANK(D1546)),"",IF(D1546=D1545,AH1545,"")&amp;IF(B1545&lt;&gt;B1546,((IF(ISBLANK(E1546),$D$3&amp;"Non-type material: "&amp;$D$3,$D$3&amp;INDEX('type-categories'!$A$2:$B$100,MATCH(E1546,'type-categories'!$A$2:$A$100,0),2)&amp;$D$3))),"")&amp;(IF(K1546&lt;&gt;K1545,$C$2&amp;K1546&amp;$K$3&amp;$C$2&amp;" ",(IF(B1546&lt;&gt;B1545,$C$2&amp;K1546&amp;$K$3&amp;$C$2&amp;" ",""))))&amp;(IF(L1546="","",((IF(L1546&lt;&gt;L1545,$D$2&amp;L1546&amp;$L$3&amp;$D$2&amp;" ",IF(B1546&lt;&gt;B1545,$D$2&amp;L1546&amp;$L$3&amp;$D$2&amp;" ",""))))))&amp;(IF(M1546="","",((IF(M1546&lt;&gt;M1545,$E$2&amp;M1546&amp;$E$2&amp;","&amp;" ",IF(B1546&lt;&gt;B1545,$E$2&amp;M1546&amp;$E$2&amp;",",""))))))&amp;(IF(N1546="","",IF(N1546&lt;&gt;N1545,N1546&amp;", ",IF(B1546&lt;&gt;B1545,N1546&amp;", ",""))))&amp;(IF(ISBLANK(O1546),"",(IF(O1546&lt;&gt;O1545,O1546&amp;", ",IF(B1546&lt;&gt;B1545,O1546&amp;", ","")))))&amp;(IF(ISBLANK(P1546),"",(IF(P1546&lt;&gt;P1545,P1546&amp;", ",IF(B1546&lt;&gt;B1545,P1546&amp;", ",IF(Z1546&lt;&gt;Z1545,P1546&amp;", ",""))))))&amp;(IF(ISBLANK(Q1546),"",(IF(Q1546&lt;&gt;Q1545,Q1546&amp;", ",IF(B1546&lt;&gt;B1545,Q1546&amp;", ",IF(Z1546&lt;&gt;Z1545,Q1546&amp;", ",""))))))&amp;(IF(ISBLANK(R1546),"",(IF(R1546&lt;&gt;R1545,R1546&amp;"m, ",IF(B1546&lt;&gt;B1545,R1546&amp;"m, ",IF(Z1546&lt;&gt;Z1545,R1546&amp;"m, ",""))))))&amp;IF(ISBLANK(S1546),"",(IF(B1546&lt;&gt;B1545,S1546&amp;", ",IF(S1546&lt;&gt;S1545,IF((Z1546=Z1545),"same locality "&amp;S1546&amp;", ",S1546&amp;", "),""))))&amp;(IF(ISBLANK(T1546),"",(IF(T1546&lt;&gt;T1545,IF(ISBLANK(F$2),T1546&amp;", ",T1546&amp;" "&amp;F$2&amp;", "),(IF(B1546&lt;&gt;B1545,IF(ISBLANK(F$2),T1546&amp;", ",T1546&amp;" "&amp;F$2&amp;", "),(IF(Z1546&lt;&gt;Z1545,IF(ISBLANK(F$2),T1546&amp;", ",T1546&amp;" "&amp;F$2&amp;", "),IF((U1546&lt;&gt;U1545)*($G$2="Y"),"same collector, ","")))))))))&amp;(IF(ISBLANK(U1546),"",(IF(U1546&lt;&gt;U1545,U1546&amp;", ",(IF(B1546&lt;&gt;B1545,U1546&amp;", ",IF(Z1546&lt;&gt;Z1545,U1546&amp;", ",(IF(T1546&lt;&gt;T1545,IF((T1546&lt;&gt;T1545)*($G$2="Y"),"same date, ", ""),IF((T1546=T1545)*(U1546=U1545)*(S1546&lt;&gt;S1545)*($G$2="Y"),"same collector and date, ", ""))))))))))&amp;(IF(ISBLANK(V1546),"",V1546&amp;", "))&amp;IF((AA1546&lt;&gt;AA1547)*($H$2="y"),AD1546&amp;AE1546,IF((AA1546&lt;&gt;AA1547)*($H$2="m"),AD1546&amp;AG1546,IF(($H$2&lt;&gt;"m")*($H$2&lt;&gt;"Y"),(IF(F1546=0,"",F1546&amp;" "&amp;$F$4&amp;" "))&amp;(IF(G1546=0,"",G1546&amp;" "&amp;$G$4&amp;" "))&amp;(IF(H1546=0,"",H1546&amp;" "&amp;H$4&amp;" "))&amp;(IF(I1546=0,"",I1546&amp;" "&amp;$I$4&amp;" "))&amp;(IF(J1546=0,"",J1546&amp;" "&amp;$J$4&amp;" "))&amp;IF((ISBLANK(C1546)),"","("&amp;C1546&amp;")"),"")))&amp;IF((B1546=B1547)*(K1546=K1547)*(L1546=L1547)*(M1546=M1547),IF(($H$2&lt;&gt;"m")*($H$2&lt;&gt;"Y"), ", ", IF((ISNUMBER(FIND(")",AE1546))), ", ", "")),IF((B1546=B1547)*(K1546=K1547)*(L1546=L1547),"; ",". ")))</f>
        <v/>
      </c>
      <c r="AI1546" s="1"/>
    </row>
    <row r="1547" spans="1:35" x14ac:dyDescent="0.25">
      <c r="A1547" s="3" t="str">
        <f t="shared" si="196"/>
        <v/>
      </c>
      <c r="B1547" s="53" t="str">
        <f t="shared" si="200"/>
        <v/>
      </c>
      <c r="C1547" s="57"/>
      <c r="D1547" s="57"/>
      <c r="E1547" s="57"/>
      <c r="F1547" s="57"/>
      <c r="G1547" s="57"/>
      <c r="H1547" s="57"/>
      <c r="I1547" s="57"/>
      <c r="J1547" s="57"/>
      <c r="K1547" s="57"/>
      <c r="L1547" s="57"/>
      <c r="M1547" s="54"/>
      <c r="N1547" s="57"/>
      <c r="O1547" s="58"/>
      <c r="P1547" s="58"/>
      <c r="Q1547" s="58"/>
      <c r="R1547" s="58"/>
      <c r="S1547" s="54"/>
      <c r="T1547" s="57"/>
      <c r="U1547" s="57"/>
      <c r="V1547" s="57"/>
      <c r="W1547" s="57"/>
      <c r="X1547" s="147" t="str">
        <f>IF(ISBLANK(D1547),"",IF('order-admin-units'!$I$1&lt;&gt;"y", "", IF((K1547="")*(ISBLANK(D1547)=FALSE), 'order-admin-units'!$B$1+1, VLOOKUP(K1547, ordercountry, 2))))</f>
        <v/>
      </c>
      <c r="Y1547" s="147" t="str">
        <f>IF(ISBLANK(D1547),"",IF('order-admin-units'!$I$1&lt;&gt;"y", "", IF(L1547="", 'order-admin-units'!$B$2+1, VLOOKUP(K1547&amp;"@"&amp;L1547, orderadmin, 2))))</f>
        <v/>
      </c>
      <c r="Z1547" s="147" t="str">
        <f t="shared" si="197"/>
        <v/>
      </c>
      <c r="AA1547" s="147" t="str">
        <f t="shared" si="198"/>
        <v/>
      </c>
      <c r="AB1547" s="147" t="str">
        <f t="shared" si="199"/>
        <v/>
      </c>
      <c r="AC1547" s="147" t="str">
        <f t="shared" si="193"/>
        <v/>
      </c>
      <c r="AD1547" s="11" t="str">
        <f t="shared" si="194"/>
        <v/>
      </c>
      <c r="AE1547" s="11" t="str">
        <f t="array" ref="AE1547">IF(ISBLANK(D1547),"",IF(OR($H$2="y",$H$2="m"),IF(AA1547=AA1546,IF(OR(AB1547=$AB$4:$AB1546)=FALSE,AE1546&amp;C1547,AE1546),"("&amp;C1547)&amp;IF(AA1547=AA1548,IF(OR(AB1548=$AB$4:$AB1547)=FALSE,", ",""),") "),""))</f>
        <v/>
      </c>
      <c r="AF1547" s="11" t="str">
        <f t="shared" si="195"/>
        <v/>
      </c>
      <c r="AG1547" s="11" t="str">
        <f t="array" ref="AG1547">IF(ISBLANK(D1547),"",IF(OR($H$2="y",$H$2="m"),IF(AA1547=AA1546,IF(OR(AC1547=$AC$4:$AC1546)=FALSE,AG1546&amp;AF1547,AG1546),"("&amp;AF1547)&amp;IF(AA1547=AA1548,IF(OR(AC1548=$AC$4:$AC1547)=FALSE,", ",""),") "),""))</f>
        <v/>
      </c>
      <c r="AH1547" s="10" t="str">
        <f>IF((ISBLANK(D1547)),"",IF(D1547=D1546,AH1546,"")&amp;IF(B1546&lt;&gt;B1547,((IF(ISBLANK(E1547),$D$3&amp;"Non-type material: "&amp;$D$3,$D$3&amp;INDEX('type-categories'!$A$2:$B$100,MATCH(E1547,'type-categories'!$A$2:$A$100,0),2)&amp;$D$3))),"")&amp;(IF(K1547&lt;&gt;K1546,$C$2&amp;K1547&amp;$K$3&amp;$C$2&amp;" ",(IF(B1547&lt;&gt;B1546,$C$2&amp;K1547&amp;$K$3&amp;$C$2&amp;" ",""))))&amp;(IF(L1547="","",((IF(L1547&lt;&gt;L1546,$D$2&amp;L1547&amp;$L$3&amp;$D$2&amp;" ",IF(B1547&lt;&gt;B1546,$D$2&amp;L1547&amp;$L$3&amp;$D$2&amp;" ",""))))))&amp;(IF(M1547="","",((IF(M1547&lt;&gt;M1546,$E$2&amp;M1547&amp;$E$2&amp;","&amp;" ",IF(B1547&lt;&gt;B1546,$E$2&amp;M1547&amp;$E$2&amp;",",""))))))&amp;(IF(N1547="","",IF(N1547&lt;&gt;N1546,N1547&amp;", ",IF(B1547&lt;&gt;B1546,N1547&amp;", ",""))))&amp;(IF(ISBLANK(O1547),"",(IF(O1547&lt;&gt;O1546,O1547&amp;", ",IF(B1547&lt;&gt;B1546,O1547&amp;", ","")))))&amp;(IF(ISBLANK(P1547),"",(IF(P1547&lt;&gt;P1546,P1547&amp;", ",IF(B1547&lt;&gt;B1546,P1547&amp;", ",IF(Z1547&lt;&gt;Z1546,P1547&amp;", ",""))))))&amp;(IF(ISBLANK(Q1547),"",(IF(Q1547&lt;&gt;Q1546,Q1547&amp;", ",IF(B1547&lt;&gt;B1546,Q1547&amp;", ",IF(Z1547&lt;&gt;Z1546,Q1547&amp;", ",""))))))&amp;(IF(ISBLANK(R1547),"",(IF(R1547&lt;&gt;R1546,R1547&amp;"m, ",IF(B1547&lt;&gt;B1546,R1547&amp;"m, ",IF(Z1547&lt;&gt;Z1546,R1547&amp;"m, ",""))))))&amp;IF(ISBLANK(S1547),"",(IF(B1547&lt;&gt;B1546,S1547&amp;", ",IF(S1547&lt;&gt;S1546,IF((Z1547=Z1546),"same locality "&amp;S1547&amp;", ",S1547&amp;", "),""))))&amp;(IF(ISBLANK(T1547),"",(IF(T1547&lt;&gt;T1546,IF(ISBLANK(F$2),T1547&amp;", ",T1547&amp;" "&amp;F$2&amp;", "),(IF(B1547&lt;&gt;B1546,IF(ISBLANK(F$2),T1547&amp;", ",T1547&amp;" "&amp;F$2&amp;", "),(IF(Z1547&lt;&gt;Z1546,IF(ISBLANK(F$2),T1547&amp;", ",T1547&amp;" "&amp;F$2&amp;", "),IF((U1547&lt;&gt;U1546)*($G$2="Y"),"same collector, ","")))))))))&amp;(IF(ISBLANK(U1547),"",(IF(U1547&lt;&gt;U1546,U1547&amp;", ",(IF(B1547&lt;&gt;B1546,U1547&amp;", ",IF(Z1547&lt;&gt;Z1546,U1547&amp;", ",(IF(T1547&lt;&gt;T1546,IF((T1547&lt;&gt;T1546)*($G$2="Y"),"same date, ", ""),IF((T1547=T1546)*(U1547=U1546)*(S1547&lt;&gt;S1546)*($G$2="Y"),"same collector and date, ", ""))))))))))&amp;(IF(ISBLANK(V1547),"",V1547&amp;", "))&amp;IF((AA1547&lt;&gt;AA1548)*($H$2="y"),AD1547&amp;AE1547,IF((AA1547&lt;&gt;AA1548)*($H$2="m"),AD1547&amp;AG1547,IF(($H$2&lt;&gt;"m")*($H$2&lt;&gt;"Y"),(IF(F1547=0,"",F1547&amp;" "&amp;$F$4&amp;" "))&amp;(IF(G1547=0,"",G1547&amp;" "&amp;$G$4&amp;" "))&amp;(IF(H1547=0,"",H1547&amp;" "&amp;H$4&amp;" "))&amp;(IF(I1547=0,"",I1547&amp;" "&amp;$I$4&amp;" "))&amp;(IF(J1547=0,"",J1547&amp;" "&amp;$J$4&amp;" "))&amp;IF((ISBLANK(C1547)),"","("&amp;C1547&amp;")"),"")))&amp;IF((B1547=B1548)*(K1547=K1548)*(L1547=L1548)*(M1547=M1548),IF(($H$2&lt;&gt;"m")*($H$2&lt;&gt;"Y"), ", ", IF((ISNUMBER(FIND(")",AE1547))), ", ", "")),IF((B1547=B1548)*(K1547=K1548)*(L1547=L1548),"; ",". ")))</f>
        <v/>
      </c>
      <c r="AI1547" s="1"/>
    </row>
    <row r="1548" spans="1:35" x14ac:dyDescent="0.25">
      <c r="A1548" s="3" t="str">
        <f t="shared" si="196"/>
        <v/>
      </c>
      <c r="B1548" s="53" t="str">
        <f t="shared" si="200"/>
        <v/>
      </c>
      <c r="C1548" s="57"/>
      <c r="D1548" s="57"/>
      <c r="E1548" s="57"/>
      <c r="F1548" s="57"/>
      <c r="G1548" s="57"/>
      <c r="H1548" s="57"/>
      <c r="I1548" s="57"/>
      <c r="J1548" s="57"/>
      <c r="K1548" s="57"/>
      <c r="L1548" s="57"/>
      <c r="M1548" s="54"/>
      <c r="N1548" s="57"/>
      <c r="O1548" s="58"/>
      <c r="P1548" s="58"/>
      <c r="Q1548" s="58"/>
      <c r="R1548" s="58"/>
      <c r="S1548" s="54"/>
      <c r="T1548" s="57"/>
      <c r="U1548" s="57"/>
      <c r="V1548" s="57"/>
      <c r="W1548" s="57"/>
      <c r="X1548" s="147" t="str">
        <f>IF(ISBLANK(D1548),"",IF('order-admin-units'!$I$1&lt;&gt;"y", "", IF((K1548="")*(ISBLANK(D1548)=FALSE), 'order-admin-units'!$B$1+1, VLOOKUP(K1548, ordercountry, 2))))</f>
        <v/>
      </c>
      <c r="Y1548" s="147" t="str">
        <f>IF(ISBLANK(D1548),"",IF('order-admin-units'!$I$1&lt;&gt;"y", "", IF(L1548="", 'order-admin-units'!$B$2+1, VLOOKUP(K1548&amp;"@"&amp;L1548, orderadmin, 2))))</f>
        <v/>
      </c>
      <c r="Z1548" s="147" t="str">
        <f t="shared" si="197"/>
        <v/>
      </c>
      <c r="AA1548" s="147" t="str">
        <f t="shared" si="198"/>
        <v/>
      </c>
      <c r="AB1548" s="147" t="str">
        <f t="shared" si="199"/>
        <v/>
      </c>
      <c r="AC1548" s="147" t="str">
        <f t="shared" si="193"/>
        <v/>
      </c>
      <c r="AD1548" s="11" t="str">
        <f t="shared" si="194"/>
        <v/>
      </c>
      <c r="AE1548" s="11" t="str">
        <f t="array" ref="AE1548">IF(ISBLANK(D1548),"",IF(OR($H$2="y",$H$2="m"),IF(AA1548=AA1547,IF(OR(AB1548=$AB$4:$AB1547)=FALSE,AE1547&amp;C1548,AE1547),"("&amp;C1548)&amp;IF(AA1548=AA1549,IF(OR(AB1549=$AB$4:$AB1548)=FALSE,", ",""),") "),""))</f>
        <v/>
      </c>
      <c r="AF1548" s="11" t="str">
        <f t="shared" si="195"/>
        <v/>
      </c>
      <c r="AG1548" s="11" t="str">
        <f t="array" ref="AG1548">IF(ISBLANK(D1548),"",IF(OR($H$2="y",$H$2="m"),IF(AA1548=AA1547,IF(OR(AC1548=$AC$4:$AC1547)=FALSE,AG1547&amp;AF1548,AG1547),"("&amp;AF1548)&amp;IF(AA1548=AA1549,IF(OR(AC1549=$AC$4:$AC1548)=FALSE,", ",""),") "),""))</f>
        <v/>
      </c>
      <c r="AH1548" s="10" t="str">
        <f>IF((ISBLANK(D1548)),"",IF(D1548=D1547,AH1547,"")&amp;IF(B1547&lt;&gt;B1548,((IF(ISBLANK(E1548),$D$3&amp;"Non-type material: "&amp;$D$3,$D$3&amp;INDEX('type-categories'!$A$2:$B$100,MATCH(E1548,'type-categories'!$A$2:$A$100,0),2)&amp;$D$3))),"")&amp;(IF(K1548&lt;&gt;K1547,$C$2&amp;K1548&amp;$K$3&amp;$C$2&amp;" ",(IF(B1548&lt;&gt;B1547,$C$2&amp;K1548&amp;$K$3&amp;$C$2&amp;" ",""))))&amp;(IF(L1548="","",((IF(L1548&lt;&gt;L1547,$D$2&amp;L1548&amp;$L$3&amp;$D$2&amp;" ",IF(B1548&lt;&gt;B1547,$D$2&amp;L1548&amp;$L$3&amp;$D$2&amp;" ",""))))))&amp;(IF(M1548="","",((IF(M1548&lt;&gt;M1547,$E$2&amp;M1548&amp;$E$2&amp;","&amp;" ",IF(B1548&lt;&gt;B1547,$E$2&amp;M1548&amp;$E$2&amp;",",""))))))&amp;(IF(N1548="","",IF(N1548&lt;&gt;N1547,N1548&amp;", ",IF(B1548&lt;&gt;B1547,N1548&amp;", ",""))))&amp;(IF(ISBLANK(O1548),"",(IF(O1548&lt;&gt;O1547,O1548&amp;", ",IF(B1548&lt;&gt;B1547,O1548&amp;", ","")))))&amp;(IF(ISBLANK(P1548),"",(IF(P1548&lt;&gt;P1547,P1548&amp;", ",IF(B1548&lt;&gt;B1547,P1548&amp;", ",IF(Z1548&lt;&gt;Z1547,P1548&amp;", ",""))))))&amp;(IF(ISBLANK(Q1548),"",(IF(Q1548&lt;&gt;Q1547,Q1548&amp;", ",IF(B1548&lt;&gt;B1547,Q1548&amp;", ",IF(Z1548&lt;&gt;Z1547,Q1548&amp;", ",""))))))&amp;(IF(ISBLANK(R1548),"",(IF(R1548&lt;&gt;R1547,R1548&amp;"m, ",IF(B1548&lt;&gt;B1547,R1548&amp;"m, ",IF(Z1548&lt;&gt;Z1547,R1548&amp;"m, ",""))))))&amp;IF(ISBLANK(S1548),"",(IF(B1548&lt;&gt;B1547,S1548&amp;", ",IF(S1548&lt;&gt;S1547,IF((Z1548=Z1547),"same locality "&amp;S1548&amp;", ",S1548&amp;", "),""))))&amp;(IF(ISBLANK(T1548),"",(IF(T1548&lt;&gt;T1547,IF(ISBLANK(F$2),T1548&amp;", ",T1548&amp;" "&amp;F$2&amp;", "),(IF(B1548&lt;&gt;B1547,IF(ISBLANK(F$2),T1548&amp;", ",T1548&amp;" "&amp;F$2&amp;", "),(IF(Z1548&lt;&gt;Z1547,IF(ISBLANK(F$2),T1548&amp;", ",T1548&amp;" "&amp;F$2&amp;", "),IF((U1548&lt;&gt;U1547)*($G$2="Y"),"same collector, ","")))))))))&amp;(IF(ISBLANK(U1548),"",(IF(U1548&lt;&gt;U1547,U1548&amp;", ",(IF(B1548&lt;&gt;B1547,U1548&amp;", ",IF(Z1548&lt;&gt;Z1547,U1548&amp;", ",(IF(T1548&lt;&gt;T1547,IF((T1548&lt;&gt;T1547)*($G$2="Y"),"same date, ", ""),IF((T1548=T1547)*(U1548=U1547)*(S1548&lt;&gt;S1547)*($G$2="Y"),"same collector and date, ", ""))))))))))&amp;(IF(ISBLANK(V1548),"",V1548&amp;", "))&amp;IF((AA1548&lt;&gt;AA1549)*($H$2="y"),AD1548&amp;AE1548,IF((AA1548&lt;&gt;AA1549)*($H$2="m"),AD1548&amp;AG1548,IF(($H$2&lt;&gt;"m")*($H$2&lt;&gt;"Y"),(IF(F1548=0,"",F1548&amp;" "&amp;$F$4&amp;" "))&amp;(IF(G1548=0,"",G1548&amp;" "&amp;$G$4&amp;" "))&amp;(IF(H1548=0,"",H1548&amp;" "&amp;H$4&amp;" "))&amp;(IF(I1548=0,"",I1548&amp;" "&amp;$I$4&amp;" "))&amp;(IF(J1548=0,"",J1548&amp;" "&amp;$J$4&amp;" "))&amp;IF((ISBLANK(C1548)),"","("&amp;C1548&amp;")"),"")))&amp;IF((B1548=B1549)*(K1548=K1549)*(L1548=L1549)*(M1548=M1549),IF(($H$2&lt;&gt;"m")*($H$2&lt;&gt;"Y"), ", ", IF((ISNUMBER(FIND(")",AE1548))), ", ", "")),IF((B1548=B1549)*(K1548=K1549)*(L1548=L1549),"; ",". ")))</f>
        <v/>
      </c>
      <c r="AI1548" s="1"/>
    </row>
    <row r="1549" spans="1:35" x14ac:dyDescent="0.25">
      <c r="A1549" s="3" t="str">
        <f t="shared" si="196"/>
        <v/>
      </c>
      <c r="B1549" s="53" t="str">
        <f t="shared" si="200"/>
        <v/>
      </c>
      <c r="C1549" s="57"/>
      <c r="D1549" s="57"/>
      <c r="E1549" s="57"/>
      <c r="F1549" s="57"/>
      <c r="G1549" s="57"/>
      <c r="H1549" s="57"/>
      <c r="I1549" s="57"/>
      <c r="J1549" s="57"/>
      <c r="K1549" s="57"/>
      <c r="L1549" s="57"/>
      <c r="M1549" s="54"/>
      <c r="N1549" s="57"/>
      <c r="O1549" s="58"/>
      <c r="P1549" s="58"/>
      <c r="Q1549" s="58"/>
      <c r="R1549" s="58"/>
      <c r="S1549" s="54"/>
      <c r="T1549" s="57"/>
      <c r="U1549" s="57"/>
      <c r="V1549" s="57"/>
      <c r="W1549" s="57"/>
      <c r="X1549" s="147" t="str">
        <f>IF(ISBLANK(D1549),"",IF('order-admin-units'!$I$1&lt;&gt;"y", "", IF((K1549="")*(ISBLANK(D1549)=FALSE), 'order-admin-units'!$B$1+1, VLOOKUP(K1549, ordercountry, 2))))</f>
        <v/>
      </c>
      <c r="Y1549" s="147" t="str">
        <f>IF(ISBLANK(D1549),"",IF('order-admin-units'!$I$1&lt;&gt;"y", "", IF(L1549="", 'order-admin-units'!$B$2+1, VLOOKUP(K1549&amp;"@"&amp;L1549, orderadmin, 2))))</f>
        <v/>
      </c>
      <c r="Z1549" s="147" t="str">
        <f t="shared" si="197"/>
        <v/>
      </c>
      <c r="AA1549" s="147" t="str">
        <f t="shared" si="198"/>
        <v/>
      </c>
      <c r="AB1549" s="147" t="str">
        <f t="shared" si="199"/>
        <v/>
      </c>
      <c r="AC1549" s="147" t="str">
        <f t="shared" si="193"/>
        <v/>
      </c>
      <c r="AD1549" s="11" t="str">
        <f t="shared" si="194"/>
        <v/>
      </c>
      <c r="AE1549" s="11" t="str">
        <f t="array" ref="AE1549">IF(ISBLANK(D1549),"",IF(OR($H$2="y",$H$2="m"),IF(AA1549=AA1548,IF(OR(AB1549=$AB$4:$AB1548)=FALSE,AE1548&amp;C1549,AE1548),"("&amp;C1549)&amp;IF(AA1549=AA1550,IF(OR(AB1550=$AB$4:$AB1549)=FALSE,", ",""),") "),""))</f>
        <v/>
      </c>
      <c r="AF1549" s="11" t="str">
        <f t="shared" si="195"/>
        <v/>
      </c>
      <c r="AG1549" s="11" t="str">
        <f t="array" ref="AG1549">IF(ISBLANK(D1549),"",IF(OR($H$2="y",$H$2="m"),IF(AA1549=AA1548,IF(OR(AC1549=$AC$4:$AC1548)=FALSE,AG1548&amp;AF1549,AG1548),"("&amp;AF1549)&amp;IF(AA1549=AA1550,IF(OR(AC1550=$AC$4:$AC1549)=FALSE,", ",""),") "),""))</f>
        <v/>
      </c>
      <c r="AH1549" s="10" t="str">
        <f>IF((ISBLANK(D1549)),"",IF(D1549=D1548,AH1548,"")&amp;IF(B1548&lt;&gt;B1549,((IF(ISBLANK(E1549),$D$3&amp;"Non-type material: "&amp;$D$3,$D$3&amp;INDEX('type-categories'!$A$2:$B$100,MATCH(E1549,'type-categories'!$A$2:$A$100,0),2)&amp;$D$3))),"")&amp;(IF(K1549&lt;&gt;K1548,$C$2&amp;K1549&amp;$K$3&amp;$C$2&amp;" ",(IF(B1549&lt;&gt;B1548,$C$2&amp;K1549&amp;$K$3&amp;$C$2&amp;" ",""))))&amp;(IF(L1549="","",((IF(L1549&lt;&gt;L1548,$D$2&amp;L1549&amp;$L$3&amp;$D$2&amp;" ",IF(B1549&lt;&gt;B1548,$D$2&amp;L1549&amp;$L$3&amp;$D$2&amp;" ",""))))))&amp;(IF(M1549="","",((IF(M1549&lt;&gt;M1548,$E$2&amp;M1549&amp;$E$2&amp;","&amp;" ",IF(B1549&lt;&gt;B1548,$E$2&amp;M1549&amp;$E$2&amp;",",""))))))&amp;(IF(N1549="","",IF(N1549&lt;&gt;N1548,N1549&amp;", ",IF(B1549&lt;&gt;B1548,N1549&amp;", ",""))))&amp;(IF(ISBLANK(O1549),"",(IF(O1549&lt;&gt;O1548,O1549&amp;", ",IF(B1549&lt;&gt;B1548,O1549&amp;", ","")))))&amp;(IF(ISBLANK(P1549),"",(IF(P1549&lt;&gt;P1548,P1549&amp;", ",IF(B1549&lt;&gt;B1548,P1549&amp;", ",IF(Z1549&lt;&gt;Z1548,P1549&amp;", ",""))))))&amp;(IF(ISBLANK(Q1549),"",(IF(Q1549&lt;&gt;Q1548,Q1549&amp;", ",IF(B1549&lt;&gt;B1548,Q1549&amp;", ",IF(Z1549&lt;&gt;Z1548,Q1549&amp;", ",""))))))&amp;(IF(ISBLANK(R1549),"",(IF(R1549&lt;&gt;R1548,R1549&amp;"m, ",IF(B1549&lt;&gt;B1548,R1549&amp;"m, ",IF(Z1549&lt;&gt;Z1548,R1549&amp;"m, ",""))))))&amp;IF(ISBLANK(S1549),"",(IF(B1549&lt;&gt;B1548,S1549&amp;", ",IF(S1549&lt;&gt;S1548,IF((Z1549=Z1548),"same locality "&amp;S1549&amp;", ",S1549&amp;", "),""))))&amp;(IF(ISBLANK(T1549),"",(IF(T1549&lt;&gt;T1548,IF(ISBLANK(F$2),T1549&amp;", ",T1549&amp;" "&amp;F$2&amp;", "),(IF(B1549&lt;&gt;B1548,IF(ISBLANK(F$2),T1549&amp;", ",T1549&amp;" "&amp;F$2&amp;", "),(IF(Z1549&lt;&gt;Z1548,IF(ISBLANK(F$2),T1549&amp;", ",T1549&amp;" "&amp;F$2&amp;", "),IF((U1549&lt;&gt;U1548)*($G$2="Y"),"same collector, ","")))))))))&amp;(IF(ISBLANK(U1549),"",(IF(U1549&lt;&gt;U1548,U1549&amp;", ",(IF(B1549&lt;&gt;B1548,U1549&amp;", ",IF(Z1549&lt;&gt;Z1548,U1549&amp;", ",(IF(T1549&lt;&gt;T1548,IF((T1549&lt;&gt;T1548)*($G$2="Y"),"same date, ", ""),IF((T1549=T1548)*(U1549=U1548)*(S1549&lt;&gt;S1548)*($G$2="Y"),"same collector and date, ", ""))))))))))&amp;(IF(ISBLANK(V1549),"",V1549&amp;", "))&amp;IF((AA1549&lt;&gt;AA1550)*($H$2="y"),AD1549&amp;AE1549,IF((AA1549&lt;&gt;AA1550)*($H$2="m"),AD1549&amp;AG1549,IF(($H$2&lt;&gt;"m")*($H$2&lt;&gt;"Y"),(IF(F1549=0,"",F1549&amp;" "&amp;$F$4&amp;" "))&amp;(IF(G1549=0,"",G1549&amp;" "&amp;$G$4&amp;" "))&amp;(IF(H1549=0,"",H1549&amp;" "&amp;H$4&amp;" "))&amp;(IF(I1549=0,"",I1549&amp;" "&amp;$I$4&amp;" "))&amp;(IF(J1549=0,"",J1549&amp;" "&amp;$J$4&amp;" "))&amp;IF((ISBLANK(C1549)),"","("&amp;C1549&amp;")"),"")))&amp;IF((B1549=B1550)*(K1549=K1550)*(L1549=L1550)*(M1549=M1550),IF(($H$2&lt;&gt;"m")*($H$2&lt;&gt;"Y"), ", ", IF((ISNUMBER(FIND(")",AE1549))), ", ", "")),IF((B1549=B1550)*(K1549=K1550)*(L1549=L1550),"; ",". ")))</f>
        <v/>
      </c>
      <c r="AI1549" s="1"/>
    </row>
    <row r="1550" spans="1:35" x14ac:dyDescent="0.25">
      <c r="A1550" s="3" t="str">
        <f t="shared" si="196"/>
        <v/>
      </c>
      <c r="B1550" s="53" t="str">
        <f t="shared" si="200"/>
        <v/>
      </c>
      <c r="C1550" s="57"/>
      <c r="D1550" s="57"/>
      <c r="E1550" s="57"/>
      <c r="F1550" s="57"/>
      <c r="G1550" s="57"/>
      <c r="H1550" s="57"/>
      <c r="I1550" s="57"/>
      <c r="J1550" s="57"/>
      <c r="K1550" s="57"/>
      <c r="L1550" s="57"/>
      <c r="M1550" s="54"/>
      <c r="N1550" s="54"/>
      <c r="O1550" s="58"/>
      <c r="P1550" s="58"/>
      <c r="Q1550" s="58"/>
      <c r="R1550" s="58"/>
      <c r="S1550" s="54"/>
      <c r="T1550" s="57"/>
      <c r="U1550" s="57"/>
      <c r="V1550" s="57"/>
      <c r="W1550" s="57"/>
      <c r="X1550" s="147" t="str">
        <f>IF(ISBLANK(D1550),"",IF('order-admin-units'!$I$1&lt;&gt;"y", "", IF((K1550="")*(ISBLANK(D1550)=FALSE), 'order-admin-units'!$B$1+1, VLOOKUP(K1550, ordercountry, 2))))</f>
        <v/>
      </c>
      <c r="Y1550" s="147" t="str">
        <f>IF(ISBLANK(D1550),"",IF('order-admin-units'!$I$1&lt;&gt;"y", "", IF(L1550="", 'order-admin-units'!$B$2+1, VLOOKUP(K1550&amp;"@"&amp;L1550, orderadmin, 2))))</f>
        <v/>
      </c>
      <c r="Z1550" s="147" t="str">
        <f t="shared" si="197"/>
        <v/>
      </c>
      <c r="AA1550" s="147" t="str">
        <f t="shared" si="198"/>
        <v/>
      </c>
      <c r="AB1550" s="147" t="str">
        <f t="shared" si="199"/>
        <v/>
      </c>
      <c r="AC1550" s="147" t="str">
        <f t="shared" si="193"/>
        <v/>
      </c>
      <c r="AD1550" s="11" t="str">
        <f t="shared" si="194"/>
        <v/>
      </c>
      <c r="AE1550" s="11" t="str">
        <f t="array" ref="AE1550">IF(ISBLANK(D1550),"",IF(OR($H$2="y",$H$2="m"),IF(AA1550=AA1549,IF(OR(AB1550=$AB$4:$AB1549)=FALSE,AE1549&amp;C1550,AE1549),"("&amp;C1550)&amp;IF(AA1550=AA1551,IF(OR(AB1551=$AB$4:$AB1550)=FALSE,", ",""),") "),""))</f>
        <v/>
      </c>
      <c r="AF1550" s="11" t="str">
        <f t="shared" si="195"/>
        <v/>
      </c>
      <c r="AG1550" s="11" t="str">
        <f t="array" ref="AG1550">IF(ISBLANK(D1550),"",IF(OR($H$2="y",$H$2="m"),IF(AA1550=AA1549,IF(OR(AC1550=$AC$4:$AC1549)=FALSE,AG1549&amp;AF1550,AG1549),"("&amp;AF1550)&amp;IF(AA1550=AA1551,IF(OR(AC1551=$AC$4:$AC1550)=FALSE,", ",""),") "),""))</f>
        <v/>
      </c>
      <c r="AH1550" s="10" t="str">
        <f>IF((ISBLANK(D1550)),"",IF(D1550=D1549,AH1549,"")&amp;IF(B1549&lt;&gt;B1550,((IF(ISBLANK(E1550),$D$3&amp;"Non-type material: "&amp;$D$3,$D$3&amp;INDEX('type-categories'!$A$2:$B$100,MATCH(E1550,'type-categories'!$A$2:$A$100,0),2)&amp;$D$3))),"")&amp;(IF(K1550&lt;&gt;K1549,$C$2&amp;K1550&amp;$K$3&amp;$C$2&amp;" ",(IF(B1550&lt;&gt;B1549,$C$2&amp;K1550&amp;$K$3&amp;$C$2&amp;" ",""))))&amp;(IF(L1550="","",((IF(L1550&lt;&gt;L1549,$D$2&amp;L1550&amp;$L$3&amp;$D$2&amp;" ",IF(B1550&lt;&gt;B1549,$D$2&amp;L1550&amp;$L$3&amp;$D$2&amp;" ",""))))))&amp;(IF(M1550="","",((IF(M1550&lt;&gt;M1549,$E$2&amp;M1550&amp;$E$2&amp;","&amp;" ",IF(B1550&lt;&gt;B1549,$E$2&amp;M1550&amp;$E$2&amp;",",""))))))&amp;(IF(N1550="","",IF(N1550&lt;&gt;N1549,N1550&amp;", ",IF(B1550&lt;&gt;B1549,N1550&amp;", ",""))))&amp;(IF(ISBLANK(O1550),"",(IF(O1550&lt;&gt;O1549,O1550&amp;", ",IF(B1550&lt;&gt;B1549,O1550&amp;", ","")))))&amp;(IF(ISBLANK(P1550),"",(IF(P1550&lt;&gt;P1549,P1550&amp;", ",IF(B1550&lt;&gt;B1549,P1550&amp;", ",IF(Z1550&lt;&gt;Z1549,P1550&amp;", ",""))))))&amp;(IF(ISBLANK(Q1550),"",(IF(Q1550&lt;&gt;Q1549,Q1550&amp;", ",IF(B1550&lt;&gt;B1549,Q1550&amp;", ",IF(Z1550&lt;&gt;Z1549,Q1550&amp;", ",""))))))&amp;(IF(ISBLANK(R1550),"",(IF(R1550&lt;&gt;R1549,R1550&amp;"m, ",IF(B1550&lt;&gt;B1549,R1550&amp;"m, ",IF(Z1550&lt;&gt;Z1549,R1550&amp;"m, ",""))))))&amp;IF(ISBLANK(S1550),"",(IF(B1550&lt;&gt;B1549,S1550&amp;", ",IF(S1550&lt;&gt;S1549,IF((Z1550=Z1549),"same locality "&amp;S1550&amp;", ",S1550&amp;", "),""))))&amp;(IF(ISBLANK(T1550),"",(IF(T1550&lt;&gt;T1549,IF(ISBLANK(F$2),T1550&amp;", ",T1550&amp;" "&amp;F$2&amp;", "),(IF(B1550&lt;&gt;B1549,IF(ISBLANK(F$2),T1550&amp;", ",T1550&amp;" "&amp;F$2&amp;", "),(IF(Z1550&lt;&gt;Z1549,IF(ISBLANK(F$2),T1550&amp;", ",T1550&amp;" "&amp;F$2&amp;", "),IF((U1550&lt;&gt;U1549)*($G$2="Y"),"same collector, ","")))))))))&amp;(IF(ISBLANK(U1550),"",(IF(U1550&lt;&gt;U1549,U1550&amp;", ",(IF(B1550&lt;&gt;B1549,U1550&amp;", ",IF(Z1550&lt;&gt;Z1549,U1550&amp;", ",(IF(T1550&lt;&gt;T1549,IF((T1550&lt;&gt;T1549)*($G$2="Y"),"same date, ", ""),IF((T1550=T1549)*(U1550=U1549)*(S1550&lt;&gt;S1549)*($G$2="Y"),"same collector and date, ", ""))))))))))&amp;(IF(ISBLANK(V1550),"",V1550&amp;", "))&amp;IF((AA1550&lt;&gt;AA1551)*($H$2="y"),AD1550&amp;AE1550,IF((AA1550&lt;&gt;AA1551)*($H$2="m"),AD1550&amp;AG1550,IF(($H$2&lt;&gt;"m")*($H$2&lt;&gt;"Y"),(IF(F1550=0,"",F1550&amp;" "&amp;$F$4&amp;" "))&amp;(IF(G1550=0,"",G1550&amp;" "&amp;$G$4&amp;" "))&amp;(IF(H1550=0,"",H1550&amp;" "&amp;H$4&amp;" "))&amp;(IF(I1550=0,"",I1550&amp;" "&amp;$I$4&amp;" "))&amp;(IF(J1550=0,"",J1550&amp;" "&amp;$J$4&amp;" "))&amp;IF((ISBLANK(C1550)),"","("&amp;C1550&amp;")"),"")))&amp;IF((B1550=B1551)*(K1550=K1551)*(L1550=L1551)*(M1550=M1551),IF(($H$2&lt;&gt;"m")*($H$2&lt;&gt;"Y"), ", ", IF((ISNUMBER(FIND(")",AE1550))), ", ", "")),IF((B1550=B1551)*(K1550=K1551)*(L1550=L1551),"; ",". ")))</f>
        <v/>
      </c>
      <c r="AI1550" s="1"/>
    </row>
    <row r="1551" spans="1:35" x14ac:dyDescent="0.25">
      <c r="A1551" s="3" t="str">
        <f t="shared" si="196"/>
        <v/>
      </c>
      <c r="B1551" s="53" t="str">
        <f t="shared" si="200"/>
        <v/>
      </c>
      <c r="C1551" s="57"/>
      <c r="D1551" s="57"/>
      <c r="E1551" s="57"/>
      <c r="F1551" s="57"/>
      <c r="G1551" s="57"/>
      <c r="H1551" s="57"/>
      <c r="I1551" s="57"/>
      <c r="J1551" s="57"/>
      <c r="K1551" s="57"/>
      <c r="L1551" s="57"/>
      <c r="M1551" s="54"/>
      <c r="N1551" s="54"/>
      <c r="O1551" s="58"/>
      <c r="P1551" s="58"/>
      <c r="Q1551" s="58"/>
      <c r="R1551" s="58"/>
      <c r="S1551" s="54"/>
      <c r="T1551" s="57"/>
      <c r="U1551" s="57"/>
      <c r="V1551" s="57"/>
      <c r="W1551" s="57"/>
      <c r="X1551" s="147" t="str">
        <f>IF(ISBLANK(D1551),"",IF('order-admin-units'!$I$1&lt;&gt;"y", "", IF((K1551="")*(ISBLANK(D1551)=FALSE), 'order-admin-units'!$B$1+1, VLOOKUP(K1551, ordercountry, 2))))</f>
        <v/>
      </c>
      <c r="Y1551" s="147" t="str">
        <f>IF(ISBLANK(D1551),"",IF('order-admin-units'!$I$1&lt;&gt;"y", "", IF(L1551="", 'order-admin-units'!$B$2+1, VLOOKUP(K1551&amp;"@"&amp;L1551, orderadmin, 2))))</f>
        <v/>
      </c>
      <c r="Z1551" s="147" t="str">
        <f t="shared" si="197"/>
        <v/>
      </c>
      <c r="AA1551" s="147" t="str">
        <f t="shared" si="198"/>
        <v/>
      </c>
      <c r="AB1551" s="147" t="str">
        <f t="shared" si="199"/>
        <v/>
      </c>
      <c r="AC1551" s="147" t="str">
        <f t="shared" si="193"/>
        <v/>
      </c>
      <c r="AD1551" s="11" t="str">
        <f t="shared" si="194"/>
        <v/>
      </c>
      <c r="AE1551" s="11" t="str">
        <f t="array" ref="AE1551">IF(ISBLANK(D1551),"",IF(OR($H$2="y",$H$2="m"),IF(AA1551=AA1550,IF(OR(AB1551=$AB$4:$AB1550)=FALSE,AE1550&amp;C1551,AE1550),"("&amp;C1551)&amp;IF(AA1551=AA1552,IF(OR(AB1552=$AB$4:$AB1551)=FALSE,", ",""),") "),""))</f>
        <v/>
      </c>
      <c r="AF1551" s="11" t="str">
        <f t="shared" si="195"/>
        <v/>
      </c>
      <c r="AG1551" s="11" t="str">
        <f t="array" ref="AG1551">IF(ISBLANK(D1551),"",IF(OR($H$2="y",$H$2="m"),IF(AA1551=AA1550,IF(OR(AC1551=$AC$4:$AC1550)=FALSE,AG1550&amp;AF1551,AG1550),"("&amp;AF1551)&amp;IF(AA1551=AA1552,IF(OR(AC1552=$AC$4:$AC1551)=FALSE,", ",""),") "),""))</f>
        <v/>
      </c>
      <c r="AH1551" s="10" t="str">
        <f>IF((ISBLANK(D1551)),"",IF(D1551=D1550,AH1550,"")&amp;IF(B1550&lt;&gt;B1551,((IF(ISBLANK(E1551),$D$3&amp;"Non-type material: "&amp;$D$3,$D$3&amp;INDEX('type-categories'!$A$2:$B$100,MATCH(E1551,'type-categories'!$A$2:$A$100,0),2)&amp;$D$3))),"")&amp;(IF(K1551&lt;&gt;K1550,$C$2&amp;K1551&amp;$K$3&amp;$C$2&amp;" ",(IF(B1551&lt;&gt;B1550,$C$2&amp;K1551&amp;$K$3&amp;$C$2&amp;" ",""))))&amp;(IF(L1551="","",((IF(L1551&lt;&gt;L1550,$D$2&amp;L1551&amp;$L$3&amp;$D$2&amp;" ",IF(B1551&lt;&gt;B1550,$D$2&amp;L1551&amp;$L$3&amp;$D$2&amp;" ",""))))))&amp;(IF(M1551="","",((IF(M1551&lt;&gt;M1550,$E$2&amp;M1551&amp;$E$2&amp;","&amp;" ",IF(B1551&lt;&gt;B1550,$E$2&amp;M1551&amp;$E$2&amp;",",""))))))&amp;(IF(N1551="","",IF(N1551&lt;&gt;N1550,N1551&amp;", ",IF(B1551&lt;&gt;B1550,N1551&amp;", ",""))))&amp;(IF(ISBLANK(O1551),"",(IF(O1551&lt;&gt;O1550,O1551&amp;", ",IF(B1551&lt;&gt;B1550,O1551&amp;", ","")))))&amp;(IF(ISBLANK(P1551),"",(IF(P1551&lt;&gt;P1550,P1551&amp;", ",IF(B1551&lt;&gt;B1550,P1551&amp;", ",IF(Z1551&lt;&gt;Z1550,P1551&amp;", ",""))))))&amp;(IF(ISBLANK(Q1551),"",(IF(Q1551&lt;&gt;Q1550,Q1551&amp;", ",IF(B1551&lt;&gt;B1550,Q1551&amp;", ",IF(Z1551&lt;&gt;Z1550,Q1551&amp;", ",""))))))&amp;(IF(ISBLANK(R1551),"",(IF(R1551&lt;&gt;R1550,R1551&amp;"m, ",IF(B1551&lt;&gt;B1550,R1551&amp;"m, ",IF(Z1551&lt;&gt;Z1550,R1551&amp;"m, ",""))))))&amp;IF(ISBLANK(S1551),"",(IF(B1551&lt;&gt;B1550,S1551&amp;", ",IF(S1551&lt;&gt;S1550,IF((Z1551=Z1550),"same locality "&amp;S1551&amp;", ",S1551&amp;", "),""))))&amp;(IF(ISBLANK(T1551),"",(IF(T1551&lt;&gt;T1550,IF(ISBLANK(F$2),T1551&amp;", ",T1551&amp;" "&amp;F$2&amp;", "),(IF(B1551&lt;&gt;B1550,IF(ISBLANK(F$2),T1551&amp;", ",T1551&amp;" "&amp;F$2&amp;", "),(IF(Z1551&lt;&gt;Z1550,IF(ISBLANK(F$2),T1551&amp;", ",T1551&amp;" "&amp;F$2&amp;", "),IF((U1551&lt;&gt;U1550)*($G$2="Y"),"same collector, ","")))))))))&amp;(IF(ISBLANK(U1551),"",(IF(U1551&lt;&gt;U1550,U1551&amp;", ",(IF(B1551&lt;&gt;B1550,U1551&amp;", ",IF(Z1551&lt;&gt;Z1550,U1551&amp;", ",(IF(T1551&lt;&gt;T1550,IF((T1551&lt;&gt;T1550)*($G$2="Y"),"same date, ", ""),IF((T1551=T1550)*(U1551=U1550)*(S1551&lt;&gt;S1550)*($G$2="Y"),"same collector and date, ", ""))))))))))&amp;(IF(ISBLANK(V1551),"",V1551&amp;", "))&amp;IF((AA1551&lt;&gt;AA1552)*($H$2="y"),AD1551&amp;AE1551,IF((AA1551&lt;&gt;AA1552)*($H$2="m"),AD1551&amp;AG1551,IF(($H$2&lt;&gt;"m")*($H$2&lt;&gt;"Y"),(IF(F1551=0,"",F1551&amp;" "&amp;$F$4&amp;" "))&amp;(IF(G1551=0,"",G1551&amp;" "&amp;$G$4&amp;" "))&amp;(IF(H1551=0,"",H1551&amp;" "&amp;H$4&amp;" "))&amp;(IF(I1551=0,"",I1551&amp;" "&amp;$I$4&amp;" "))&amp;(IF(J1551=0,"",J1551&amp;" "&amp;$J$4&amp;" "))&amp;IF((ISBLANK(C1551)),"","("&amp;C1551&amp;")"),"")))&amp;IF((B1551=B1552)*(K1551=K1552)*(L1551=L1552)*(M1551=M1552),IF(($H$2&lt;&gt;"m")*($H$2&lt;&gt;"Y"), ", ", IF((ISNUMBER(FIND(")",AE1551))), ", ", "")),IF((B1551=B1552)*(K1551=K1552)*(L1551=L1552),"; ",". ")))</f>
        <v/>
      </c>
      <c r="AI1551" s="1"/>
    </row>
    <row r="1552" spans="1:35" x14ac:dyDescent="0.25">
      <c r="A1552" s="3" t="str">
        <f t="shared" si="196"/>
        <v/>
      </c>
      <c r="B1552" s="53" t="str">
        <f t="shared" si="200"/>
        <v/>
      </c>
      <c r="C1552" s="57"/>
      <c r="D1552" s="57"/>
      <c r="E1552" s="57"/>
      <c r="F1552" s="57"/>
      <c r="G1552" s="57"/>
      <c r="H1552" s="57"/>
      <c r="I1552" s="57"/>
      <c r="J1552" s="57"/>
      <c r="K1552" s="57"/>
      <c r="L1552" s="57"/>
      <c r="M1552" s="54"/>
      <c r="N1552" s="54"/>
      <c r="O1552" s="58"/>
      <c r="P1552" s="58"/>
      <c r="Q1552" s="58"/>
      <c r="R1552" s="58"/>
      <c r="S1552" s="54"/>
      <c r="T1552" s="57"/>
      <c r="U1552" s="57"/>
      <c r="V1552" s="57"/>
      <c r="W1552" s="57"/>
      <c r="X1552" s="147" t="str">
        <f>IF(ISBLANK(D1552),"",IF('order-admin-units'!$I$1&lt;&gt;"y", "", IF((K1552="")*(ISBLANK(D1552)=FALSE), 'order-admin-units'!$B$1+1, VLOOKUP(K1552, ordercountry, 2))))</f>
        <v/>
      </c>
      <c r="Y1552" s="147" t="str">
        <f>IF(ISBLANK(D1552),"",IF('order-admin-units'!$I$1&lt;&gt;"y", "", IF(L1552="", 'order-admin-units'!$B$2+1, VLOOKUP(K1552&amp;"@"&amp;L1552, orderadmin, 2))))</f>
        <v/>
      </c>
      <c r="Z1552" s="147" t="str">
        <f t="shared" si="197"/>
        <v/>
      </c>
      <c r="AA1552" s="147" t="str">
        <f t="shared" si="198"/>
        <v/>
      </c>
      <c r="AB1552" s="147" t="str">
        <f t="shared" si="199"/>
        <v/>
      </c>
      <c r="AC1552" s="147" t="str">
        <f t="shared" si="193"/>
        <v/>
      </c>
      <c r="AD1552" s="11" t="str">
        <f t="shared" si="194"/>
        <v/>
      </c>
      <c r="AE1552" s="11" t="str">
        <f t="array" ref="AE1552">IF(ISBLANK(D1552),"",IF(OR($H$2="y",$H$2="m"),IF(AA1552=AA1551,IF(OR(AB1552=$AB$4:$AB1551)=FALSE,AE1551&amp;C1552,AE1551),"("&amp;C1552)&amp;IF(AA1552=AA1553,IF(OR(AB1553=$AB$4:$AB1552)=FALSE,", ",""),") "),""))</f>
        <v/>
      </c>
      <c r="AF1552" s="11" t="str">
        <f t="shared" si="195"/>
        <v/>
      </c>
      <c r="AG1552" s="11" t="str">
        <f t="array" ref="AG1552">IF(ISBLANK(D1552),"",IF(OR($H$2="y",$H$2="m"),IF(AA1552=AA1551,IF(OR(AC1552=$AC$4:$AC1551)=FALSE,AG1551&amp;AF1552,AG1551),"("&amp;AF1552)&amp;IF(AA1552=AA1553,IF(OR(AC1553=$AC$4:$AC1552)=FALSE,", ",""),") "),""))</f>
        <v/>
      </c>
      <c r="AH1552" s="10" t="str">
        <f>IF((ISBLANK(D1552)),"",IF(D1552=D1551,AH1551,"")&amp;IF(B1551&lt;&gt;B1552,((IF(ISBLANK(E1552),$D$3&amp;"Non-type material: "&amp;$D$3,$D$3&amp;INDEX('type-categories'!$A$2:$B$100,MATCH(E1552,'type-categories'!$A$2:$A$100,0),2)&amp;$D$3))),"")&amp;(IF(K1552&lt;&gt;K1551,$C$2&amp;K1552&amp;$K$3&amp;$C$2&amp;" ",(IF(B1552&lt;&gt;B1551,$C$2&amp;K1552&amp;$K$3&amp;$C$2&amp;" ",""))))&amp;(IF(L1552="","",((IF(L1552&lt;&gt;L1551,$D$2&amp;L1552&amp;$L$3&amp;$D$2&amp;" ",IF(B1552&lt;&gt;B1551,$D$2&amp;L1552&amp;$L$3&amp;$D$2&amp;" ",""))))))&amp;(IF(M1552="","",((IF(M1552&lt;&gt;M1551,$E$2&amp;M1552&amp;$E$2&amp;","&amp;" ",IF(B1552&lt;&gt;B1551,$E$2&amp;M1552&amp;$E$2&amp;",",""))))))&amp;(IF(N1552="","",IF(N1552&lt;&gt;N1551,N1552&amp;", ",IF(B1552&lt;&gt;B1551,N1552&amp;", ",""))))&amp;(IF(ISBLANK(O1552),"",(IF(O1552&lt;&gt;O1551,O1552&amp;", ",IF(B1552&lt;&gt;B1551,O1552&amp;", ","")))))&amp;(IF(ISBLANK(P1552),"",(IF(P1552&lt;&gt;P1551,P1552&amp;", ",IF(B1552&lt;&gt;B1551,P1552&amp;", ",IF(Z1552&lt;&gt;Z1551,P1552&amp;", ",""))))))&amp;(IF(ISBLANK(Q1552),"",(IF(Q1552&lt;&gt;Q1551,Q1552&amp;", ",IF(B1552&lt;&gt;B1551,Q1552&amp;", ",IF(Z1552&lt;&gt;Z1551,Q1552&amp;", ",""))))))&amp;(IF(ISBLANK(R1552),"",(IF(R1552&lt;&gt;R1551,R1552&amp;"m, ",IF(B1552&lt;&gt;B1551,R1552&amp;"m, ",IF(Z1552&lt;&gt;Z1551,R1552&amp;"m, ",""))))))&amp;IF(ISBLANK(S1552),"",(IF(B1552&lt;&gt;B1551,S1552&amp;", ",IF(S1552&lt;&gt;S1551,IF((Z1552=Z1551),"same locality "&amp;S1552&amp;", ",S1552&amp;", "),""))))&amp;(IF(ISBLANK(T1552),"",(IF(T1552&lt;&gt;T1551,IF(ISBLANK(F$2),T1552&amp;", ",T1552&amp;" "&amp;F$2&amp;", "),(IF(B1552&lt;&gt;B1551,IF(ISBLANK(F$2),T1552&amp;", ",T1552&amp;" "&amp;F$2&amp;", "),(IF(Z1552&lt;&gt;Z1551,IF(ISBLANK(F$2),T1552&amp;", ",T1552&amp;" "&amp;F$2&amp;", "),IF((U1552&lt;&gt;U1551)*($G$2="Y"),"same collector, ","")))))))))&amp;(IF(ISBLANK(U1552),"",(IF(U1552&lt;&gt;U1551,U1552&amp;", ",(IF(B1552&lt;&gt;B1551,U1552&amp;", ",IF(Z1552&lt;&gt;Z1551,U1552&amp;", ",(IF(T1552&lt;&gt;T1551,IF((T1552&lt;&gt;T1551)*($G$2="Y"),"same date, ", ""),IF((T1552=T1551)*(U1552=U1551)*(S1552&lt;&gt;S1551)*($G$2="Y"),"same collector and date, ", ""))))))))))&amp;(IF(ISBLANK(V1552),"",V1552&amp;", "))&amp;IF((AA1552&lt;&gt;AA1553)*($H$2="y"),AD1552&amp;AE1552,IF((AA1552&lt;&gt;AA1553)*($H$2="m"),AD1552&amp;AG1552,IF(($H$2&lt;&gt;"m")*($H$2&lt;&gt;"Y"),(IF(F1552=0,"",F1552&amp;" "&amp;$F$4&amp;" "))&amp;(IF(G1552=0,"",G1552&amp;" "&amp;$G$4&amp;" "))&amp;(IF(H1552=0,"",H1552&amp;" "&amp;H$4&amp;" "))&amp;(IF(I1552=0,"",I1552&amp;" "&amp;$I$4&amp;" "))&amp;(IF(J1552=0,"",J1552&amp;" "&amp;$J$4&amp;" "))&amp;IF((ISBLANK(C1552)),"","("&amp;C1552&amp;")"),"")))&amp;IF((B1552=B1553)*(K1552=K1553)*(L1552=L1553)*(M1552=M1553),IF(($H$2&lt;&gt;"m")*($H$2&lt;&gt;"Y"), ", ", IF((ISNUMBER(FIND(")",AE1552))), ", ", "")),IF((B1552=B1553)*(K1552=K1553)*(L1552=L1553),"; ",". ")))</f>
        <v/>
      </c>
      <c r="AI1552" s="1"/>
    </row>
    <row r="1553" spans="1:35" x14ac:dyDescent="0.25">
      <c r="A1553" s="3" t="str">
        <f t="shared" si="196"/>
        <v/>
      </c>
      <c r="B1553" s="53" t="str">
        <f t="shared" si="200"/>
        <v/>
      </c>
      <c r="C1553" s="57"/>
      <c r="D1553" s="57"/>
      <c r="E1553" s="57"/>
      <c r="F1553" s="57"/>
      <c r="G1553" s="57"/>
      <c r="H1553" s="57"/>
      <c r="I1553" s="57"/>
      <c r="J1553" s="57"/>
      <c r="K1553" s="57"/>
      <c r="L1553" s="57"/>
      <c r="M1553" s="54"/>
      <c r="N1553" s="54"/>
      <c r="O1553" s="58"/>
      <c r="P1553" s="58"/>
      <c r="Q1553" s="58"/>
      <c r="R1553" s="58"/>
      <c r="S1553" s="54"/>
      <c r="T1553" s="57"/>
      <c r="U1553" s="57"/>
      <c r="V1553" s="57"/>
      <c r="W1553" s="57"/>
      <c r="X1553" s="147" t="str">
        <f>IF(ISBLANK(D1553),"",IF('order-admin-units'!$I$1&lt;&gt;"y", "", IF((K1553="")*(ISBLANK(D1553)=FALSE), 'order-admin-units'!$B$1+1, VLOOKUP(K1553, ordercountry, 2))))</f>
        <v/>
      </c>
      <c r="Y1553" s="147" t="str">
        <f>IF(ISBLANK(D1553),"",IF('order-admin-units'!$I$1&lt;&gt;"y", "", IF(L1553="", 'order-admin-units'!$B$2+1, VLOOKUP(K1553&amp;"@"&amp;L1553, orderadmin, 2))))</f>
        <v/>
      </c>
      <c r="Z1553" s="147" t="str">
        <f t="shared" si="197"/>
        <v/>
      </c>
      <c r="AA1553" s="147" t="str">
        <f t="shared" si="198"/>
        <v/>
      </c>
      <c r="AB1553" s="147" t="str">
        <f t="shared" si="199"/>
        <v/>
      </c>
      <c r="AC1553" s="147" t="str">
        <f t="shared" si="193"/>
        <v/>
      </c>
      <c r="AD1553" s="11" t="str">
        <f t="shared" si="194"/>
        <v/>
      </c>
      <c r="AE1553" s="11" t="str">
        <f t="array" ref="AE1553">IF(ISBLANK(D1553),"",IF(OR($H$2="y",$H$2="m"),IF(AA1553=AA1552,IF(OR(AB1553=$AB$4:$AB1552)=FALSE,AE1552&amp;C1553,AE1552),"("&amp;C1553)&amp;IF(AA1553=AA1554,IF(OR(AB1554=$AB$4:$AB1553)=FALSE,", ",""),") "),""))</f>
        <v/>
      </c>
      <c r="AF1553" s="11" t="str">
        <f t="shared" si="195"/>
        <v/>
      </c>
      <c r="AG1553" s="11" t="str">
        <f t="array" ref="AG1553">IF(ISBLANK(D1553),"",IF(OR($H$2="y",$H$2="m"),IF(AA1553=AA1552,IF(OR(AC1553=$AC$4:$AC1552)=FALSE,AG1552&amp;AF1553,AG1552),"("&amp;AF1553)&amp;IF(AA1553=AA1554,IF(OR(AC1554=$AC$4:$AC1553)=FALSE,", ",""),") "),""))</f>
        <v/>
      </c>
      <c r="AH1553" s="10" t="str">
        <f>IF((ISBLANK(D1553)),"",IF(D1553=D1552,AH1552,"")&amp;IF(B1552&lt;&gt;B1553,((IF(ISBLANK(E1553),$D$3&amp;"Non-type material: "&amp;$D$3,$D$3&amp;INDEX('type-categories'!$A$2:$B$100,MATCH(E1553,'type-categories'!$A$2:$A$100,0),2)&amp;$D$3))),"")&amp;(IF(K1553&lt;&gt;K1552,$C$2&amp;K1553&amp;$K$3&amp;$C$2&amp;" ",(IF(B1553&lt;&gt;B1552,$C$2&amp;K1553&amp;$K$3&amp;$C$2&amp;" ",""))))&amp;(IF(L1553="","",((IF(L1553&lt;&gt;L1552,$D$2&amp;L1553&amp;$L$3&amp;$D$2&amp;" ",IF(B1553&lt;&gt;B1552,$D$2&amp;L1553&amp;$L$3&amp;$D$2&amp;" ",""))))))&amp;(IF(M1553="","",((IF(M1553&lt;&gt;M1552,$E$2&amp;M1553&amp;$E$2&amp;","&amp;" ",IF(B1553&lt;&gt;B1552,$E$2&amp;M1553&amp;$E$2&amp;",",""))))))&amp;(IF(N1553="","",IF(N1553&lt;&gt;N1552,N1553&amp;", ",IF(B1553&lt;&gt;B1552,N1553&amp;", ",""))))&amp;(IF(ISBLANK(O1553),"",(IF(O1553&lt;&gt;O1552,O1553&amp;", ",IF(B1553&lt;&gt;B1552,O1553&amp;", ","")))))&amp;(IF(ISBLANK(P1553),"",(IF(P1553&lt;&gt;P1552,P1553&amp;", ",IF(B1553&lt;&gt;B1552,P1553&amp;", ",IF(Z1553&lt;&gt;Z1552,P1553&amp;", ",""))))))&amp;(IF(ISBLANK(Q1553),"",(IF(Q1553&lt;&gt;Q1552,Q1553&amp;", ",IF(B1553&lt;&gt;B1552,Q1553&amp;", ",IF(Z1553&lt;&gt;Z1552,Q1553&amp;", ",""))))))&amp;(IF(ISBLANK(R1553),"",(IF(R1553&lt;&gt;R1552,R1553&amp;"m, ",IF(B1553&lt;&gt;B1552,R1553&amp;"m, ",IF(Z1553&lt;&gt;Z1552,R1553&amp;"m, ",""))))))&amp;IF(ISBLANK(S1553),"",(IF(B1553&lt;&gt;B1552,S1553&amp;", ",IF(S1553&lt;&gt;S1552,IF((Z1553=Z1552),"same locality "&amp;S1553&amp;", ",S1553&amp;", "),""))))&amp;(IF(ISBLANK(T1553),"",(IF(T1553&lt;&gt;T1552,IF(ISBLANK(F$2),T1553&amp;", ",T1553&amp;" "&amp;F$2&amp;", "),(IF(B1553&lt;&gt;B1552,IF(ISBLANK(F$2),T1553&amp;", ",T1553&amp;" "&amp;F$2&amp;", "),(IF(Z1553&lt;&gt;Z1552,IF(ISBLANK(F$2),T1553&amp;", ",T1553&amp;" "&amp;F$2&amp;", "),IF((U1553&lt;&gt;U1552)*($G$2="Y"),"same collector, ","")))))))))&amp;(IF(ISBLANK(U1553),"",(IF(U1553&lt;&gt;U1552,U1553&amp;", ",(IF(B1553&lt;&gt;B1552,U1553&amp;", ",IF(Z1553&lt;&gt;Z1552,U1553&amp;", ",(IF(T1553&lt;&gt;T1552,IF((T1553&lt;&gt;T1552)*($G$2="Y"),"same date, ", ""),IF((T1553=T1552)*(U1553=U1552)*(S1553&lt;&gt;S1552)*($G$2="Y"),"same collector and date, ", ""))))))))))&amp;(IF(ISBLANK(V1553),"",V1553&amp;", "))&amp;IF((AA1553&lt;&gt;AA1554)*($H$2="y"),AD1553&amp;AE1553,IF((AA1553&lt;&gt;AA1554)*($H$2="m"),AD1553&amp;AG1553,IF(($H$2&lt;&gt;"m")*($H$2&lt;&gt;"Y"),(IF(F1553=0,"",F1553&amp;" "&amp;$F$4&amp;" "))&amp;(IF(G1553=0,"",G1553&amp;" "&amp;$G$4&amp;" "))&amp;(IF(H1553=0,"",H1553&amp;" "&amp;H$4&amp;" "))&amp;(IF(I1553=0,"",I1553&amp;" "&amp;$I$4&amp;" "))&amp;(IF(J1553=0,"",J1553&amp;" "&amp;$J$4&amp;" "))&amp;IF((ISBLANK(C1553)),"","("&amp;C1553&amp;")"),"")))&amp;IF((B1553=B1554)*(K1553=K1554)*(L1553=L1554)*(M1553=M1554),IF(($H$2&lt;&gt;"m")*($H$2&lt;&gt;"Y"), ", ", IF((ISNUMBER(FIND(")",AE1553))), ", ", "")),IF((B1553=B1554)*(K1553=K1554)*(L1553=L1554),"; ",". ")))</f>
        <v/>
      </c>
      <c r="AI1553" s="1"/>
    </row>
    <row r="1554" spans="1:35" x14ac:dyDescent="0.25">
      <c r="A1554" s="3" t="str">
        <f t="shared" si="196"/>
        <v/>
      </c>
      <c r="B1554" s="53" t="str">
        <f t="shared" si="200"/>
        <v/>
      </c>
      <c r="C1554" s="57"/>
      <c r="D1554" s="57"/>
      <c r="E1554" s="57"/>
      <c r="F1554" s="57"/>
      <c r="G1554" s="57"/>
      <c r="H1554" s="57"/>
      <c r="I1554" s="57"/>
      <c r="J1554" s="57"/>
      <c r="K1554" s="57"/>
      <c r="L1554" s="57"/>
      <c r="M1554" s="54"/>
      <c r="N1554" s="54"/>
      <c r="O1554" s="58"/>
      <c r="P1554" s="58"/>
      <c r="Q1554" s="58"/>
      <c r="R1554" s="58"/>
      <c r="S1554" s="54"/>
      <c r="T1554" s="57"/>
      <c r="U1554" s="57"/>
      <c r="V1554" s="57"/>
      <c r="W1554" s="57"/>
      <c r="X1554" s="147" t="str">
        <f>IF(ISBLANK(D1554),"",IF('order-admin-units'!$I$1&lt;&gt;"y", "", IF((K1554="")*(ISBLANK(D1554)=FALSE), 'order-admin-units'!$B$1+1, VLOOKUP(K1554, ordercountry, 2))))</f>
        <v/>
      </c>
      <c r="Y1554" s="147" t="str">
        <f>IF(ISBLANK(D1554),"",IF('order-admin-units'!$I$1&lt;&gt;"y", "", IF(L1554="", 'order-admin-units'!$B$2+1, VLOOKUP(K1554&amp;"@"&amp;L1554, orderadmin, 2))))</f>
        <v/>
      </c>
      <c r="Z1554" s="147" t="str">
        <f t="shared" si="197"/>
        <v/>
      </c>
      <c r="AA1554" s="147" t="str">
        <f t="shared" si="198"/>
        <v/>
      </c>
      <c r="AB1554" s="147" t="str">
        <f t="shared" si="199"/>
        <v/>
      </c>
      <c r="AC1554" s="147" t="str">
        <f t="shared" si="193"/>
        <v/>
      </c>
      <c r="AD1554" s="11" t="str">
        <f t="shared" si="194"/>
        <v/>
      </c>
      <c r="AE1554" s="11" t="str">
        <f t="array" ref="AE1554">IF(ISBLANK(D1554),"",IF(OR($H$2="y",$H$2="m"),IF(AA1554=AA1553,IF(OR(AB1554=$AB$4:$AB1553)=FALSE,AE1553&amp;C1554,AE1553),"("&amp;C1554)&amp;IF(AA1554=AA1555,IF(OR(AB1555=$AB$4:$AB1554)=FALSE,", ",""),") "),""))</f>
        <v/>
      </c>
      <c r="AF1554" s="11" t="str">
        <f t="shared" si="195"/>
        <v/>
      </c>
      <c r="AG1554" s="11" t="str">
        <f t="array" ref="AG1554">IF(ISBLANK(D1554),"",IF(OR($H$2="y",$H$2="m"),IF(AA1554=AA1553,IF(OR(AC1554=$AC$4:$AC1553)=FALSE,AG1553&amp;AF1554,AG1553),"("&amp;AF1554)&amp;IF(AA1554=AA1555,IF(OR(AC1555=$AC$4:$AC1554)=FALSE,", ",""),") "),""))</f>
        <v/>
      </c>
      <c r="AH1554" s="10" t="str">
        <f>IF((ISBLANK(D1554)),"",IF(D1554=D1553,AH1553,"")&amp;IF(B1553&lt;&gt;B1554,((IF(ISBLANK(E1554),$D$3&amp;"Non-type material: "&amp;$D$3,$D$3&amp;INDEX('type-categories'!$A$2:$B$100,MATCH(E1554,'type-categories'!$A$2:$A$100,0),2)&amp;$D$3))),"")&amp;(IF(K1554&lt;&gt;K1553,$C$2&amp;K1554&amp;$K$3&amp;$C$2&amp;" ",(IF(B1554&lt;&gt;B1553,$C$2&amp;K1554&amp;$K$3&amp;$C$2&amp;" ",""))))&amp;(IF(L1554="","",((IF(L1554&lt;&gt;L1553,$D$2&amp;L1554&amp;$L$3&amp;$D$2&amp;" ",IF(B1554&lt;&gt;B1553,$D$2&amp;L1554&amp;$L$3&amp;$D$2&amp;" ",""))))))&amp;(IF(M1554="","",((IF(M1554&lt;&gt;M1553,$E$2&amp;M1554&amp;$E$2&amp;","&amp;" ",IF(B1554&lt;&gt;B1553,$E$2&amp;M1554&amp;$E$2&amp;",",""))))))&amp;(IF(N1554="","",IF(N1554&lt;&gt;N1553,N1554&amp;", ",IF(B1554&lt;&gt;B1553,N1554&amp;", ",""))))&amp;(IF(ISBLANK(O1554),"",(IF(O1554&lt;&gt;O1553,O1554&amp;", ",IF(B1554&lt;&gt;B1553,O1554&amp;", ","")))))&amp;(IF(ISBLANK(P1554),"",(IF(P1554&lt;&gt;P1553,P1554&amp;", ",IF(B1554&lt;&gt;B1553,P1554&amp;", ",IF(Z1554&lt;&gt;Z1553,P1554&amp;", ",""))))))&amp;(IF(ISBLANK(Q1554),"",(IF(Q1554&lt;&gt;Q1553,Q1554&amp;", ",IF(B1554&lt;&gt;B1553,Q1554&amp;", ",IF(Z1554&lt;&gt;Z1553,Q1554&amp;", ",""))))))&amp;(IF(ISBLANK(R1554),"",(IF(R1554&lt;&gt;R1553,R1554&amp;"m, ",IF(B1554&lt;&gt;B1553,R1554&amp;"m, ",IF(Z1554&lt;&gt;Z1553,R1554&amp;"m, ",""))))))&amp;IF(ISBLANK(S1554),"",(IF(B1554&lt;&gt;B1553,S1554&amp;", ",IF(S1554&lt;&gt;S1553,IF((Z1554=Z1553),"same locality "&amp;S1554&amp;", ",S1554&amp;", "),""))))&amp;(IF(ISBLANK(T1554),"",(IF(T1554&lt;&gt;T1553,IF(ISBLANK(F$2),T1554&amp;", ",T1554&amp;" "&amp;F$2&amp;", "),(IF(B1554&lt;&gt;B1553,IF(ISBLANK(F$2),T1554&amp;", ",T1554&amp;" "&amp;F$2&amp;", "),(IF(Z1554&lt;&gt;Z1553,IF(ISBLANK(F$2),T1554&amp;", ",T1554&amp;" "&amp;F$2&amp;", "),IF((U1554&lt;&gt;U1553)*($G$2="Y"),"same collector, ","")))))))))&amp;(IF(ISBLANK(U1554),"",(IF(U1554&lt;&gt;U1553,U1554&amp;", ",(IF(B1554&lt;&gt;B1553,U1554&amp;", ",IF(Z1554&lt;&gt;Z1553,U1554&amp;", ",(IF(T1554&lt;&gt;T1553,IF((T1554&lt;&gt;T1553)*($G$2="Y"),"same date, ", ""),IF((T1554=T1553)*(U1554=U1553)*(S1554&lt;&gt;S1553)*($G$2="Y"),"same collector and date, ", ""))))))))))&amp;(IF(ISBLANK(V1554),"",V1554&amp;", "))&amp;IF((AA1554&lt;&gt;AA1555)*($H$2="y"),AD1554&amp;AE1554,IF((AA1554&lt;&gt;AA1555)*($H$2="m"),AD1554&amp;AG1554,IF(($H$2&lt;&gt;"m")*($H$2&lt;&gt;"Y"),(IF(F1554=0,"",F1554&amp;" "&amp;$F$4&amp;" "))&amp;(IF(G1554=0,"",G1554&amp;" "&amp;$G$4&amp;" "))&amp;(IF(H1554=0,"",H1554&amp;" "&amp;H$4&amp;" "))&amp;(IF(I1554=0,"",I1554&amp;" "&amp;$I$4&amp;" "))&amp;(IF(J1554=0,"",J1554&amp;" "&amp;$J$4&amp;" "))&amp;IF((ISBLANK(C1554)),"","("&amp;C1554&amp;")"),"")))&amp;IF((B1554=B1555)*(K1554=K1555)*(L1554=L1555)*(M1554=M1555),IF(($H$2&lt;&gt;"m")*($H$2&lt;&gt;"Y"), ", ", IF((ISNUMBER(FIND(")",AE1554))), ", ", "")),IF((B1554=B1555)*(K1554=K1555)*(L1554=L1555),"; ",". ")))</f>
        <v/>
      </c>
      <c r="AI1554" s="1"/>
    </row>
    <row r="1555" spans="1:35" x14ac:dyDescent="0.25">
      <c r="A1555" s="3" t="str">
        <f t="shared" si="196"/>
        <v/>
      </c>
      <c r="B1555" s="53" t="str">
        <f t="shared" ref="B1555:B1557" si="201">D1555&amp;E1555</f>
        <v/>
      </c>
      <c r="C1555" s="57"/>
      <c r="D1555" s="57"/>
      <c r="E1555" s="57"/>
      <c r="F1555" s="57"/>
      <c r="G1555" s="57"/>
      <c r="H1555" s="57"/>
      <c r="I1555" s="57"/>
      <c r="J1555" s="57"/>
      <c r="K1555" s="57"/>
      <c r="L1555" s="57"/>
      <c r="M1555" s="54"/>
      <c r="N1555" s="54"/>
      <c r="O1555" s="58"/>
      <c r="P1555" s="58"/>
      <c r="Q1555" s="58"/>
      <c r="R1555" s="58"/>
      <c r="S1555" s="54"/>
      <c r="T1555" s="57"/>
      <c r="U1555" s="57"/>
      <c r="V1555" s="57"/>
      <c r="W1555" s="57"/>
      <c r="X1555" s="147" t="str">
        <f>IF(ISBLANK(D1555),"",IF('order-admin-units'!$I$1&lt;&gt;"y", "", IF((K1555="")*(ISBLANK(D1555)=FALSE), 'order-admin-units'!$B$1+1, VLOOKUP(K1555, ordercountry, 2))))</f>
        <v/>
      </c>
      <c r="Y1555" s="147" t="str">
        <f>IF(ISBLANK(D1555),"",IF('order-admin-units'!$I$1&lt;&gt;"y", "", IF(L1555="", 'order-admin-units'!$B$2+1, VLOOKUP(K1555&amp;"@"&amp;L1555, orderadmin, 2))))</f>
        <v/>
      </c>
      <c r="Z1555" s="147" t="str">
        <f t="shared" si="197"/>
        <v/>
      </c>
      <c r="AA1555" s="147" t="str">
        <f t="shared" si="198"/>
        <v/>
      </c>
      <c r="AB1555" s="147" t="str">
        <f t="shared" si="199"/>
        <v/>
      </c>
      <c r="AC1555" s="147" t="str">
        <f t="shared" si="193"/>
        <v/>
      </c>
      <c r="AD1555" s="11" t="str">
        <f t="shared" si="194"/>
        <v/>
      </c>
      <c r="AE1555" s="11" t="str">
        <f t="array" ref="AE1555">IF(ISBLANK(D1555),"",IF(OR($H$2="y",$H$2="m"),IF(AA1555=AA1554,IF(OR(AB1555=$AB$4:$AB1554)=FALSE,AE1554&amp;C1555,AE1554),"("&amp;C1555)&amp;IF(AA1555=AA1556,IF(OR(AB1556=$AB$4:$AB1555)=FALSE,", ",""),") "),""))</f>
        <v/>
      </c>
      <c r="AF1555" s="11" t="str">
        <f t="shared" si="195"/>
        <v/>
      </c>
      <c r="AG1555" s="11" t="str">
        <f t="array" ref="AG1555">IF(ISBLANK(D1555),"",IF(OR($H$2="y",$H$2="m"),IF(AA1555=AA1554,IF(OR(AC1555=$AC$4:$AC1554)=FALSE,AG1554&amp;AF1555,AG1554),"("&amp;AF1555)&amp;IF(AA1555=AA1556,IF(OR(AC1556=$AC$4:$AC1555)=FALSE,", ",""),") "),""))</f>
        <v/>
      </c>
      <c r="AH1555" s="10" t="str">
        <f>IF((ISBLANK(D1555)),"",IF(D1555=D1554,AH1554,"")&amp;IF(B1554&lt;&gt;B1555,((IF(ISBLANK(E1555),$D$3&amp;"Non-type material: "&amp;$D$3,$D$3&amp;INDEX('type-categories'!$A$2:$B$100,MATCH(E1555,'type-categories'!$A$2:$A$100,0),2)&amp;$D$3))),"")&amp;(IF(K1555&lt;&gt;K1554,$C$2&amp;K1555&amp;$K$3&amp;$C$2&amp;" ",(IF(B1555&lt;&gt;B1554,$C$2&amp;K1555&amp;$K$3&amp;$C$2&amp;" ",""))))&amp;(IF(L1555="","",((IF(L1555&lt;&gt;L1554,$D$2&amp;L1555&amp;$L$3&amp;$D$2&amp;" ",IF(B1555&lt;&gt;B1554,$D$2&amp;L1555&amp;$L$3&amp;$D$2&amp;" ",""))))))&amp;(IF(M1555="","",((IF(M1555&lt;&gt;M1554,$E$2&amp;M1555&amp;$E$2&amp;","&amp;" ",IF(B1555&lt;&gt;B1554,$E$2&amp;M1555&amp;$E$2&amp;",",""))))))&amp;(IF(N1555="","",IF(N1555&lt;&gt;N1554,N1555&amp;", ",IF(B1555&lt;&gt;B1554,N1555&amp;", ",""))))&amp;(IF(ISBLANK(O1555),"",(IF(O1555&lt;&gt;O1554,O1555&amp;", ",IF(B1555&lt;&gt;B1554,O1555&amp;", ","")))))&amp;(IF(ISBLANK(P1555),"",(IF(P1555&lt;&gt;P1554,P1555&amp;", ",IF(B1555&lt;&gt;B1554,P1555&amp;", ",IF(Z1555&lt;&gt;Z1554,P1555&amp;", ",""))))))&amp;(IF(ISBLANK(Q1555),"",(IF(Q1555&lt;&gt;Q1554,Q1555&amp;", ",IF(B1555&lt;&gt;B1554,Q1555&amp;", ",IF(Z1555&lt;&gt;Z1554,Q1555&amp;", ",""))))))&amp;(IF(ISBLANK(R1555),"",(IF(R1555&lt;&gt;R1554,R1555&amp;"m, ",IF(B1555&lt;&gt;B1554,R1555&amp;"m, ",IF(Z1555&lt;&gt;Z1554,R1555&amp;"m, ",""))))))&amp;IF(ISBLANK(S1555),"",(IF(B1555&lt;&gt;B1554,S1555&amp;", ",IF(S1555&lt;&gt;S1554,IF((Z1555=Z1554),"same locality "&amp;S1555&amp;", ",S1555&amp;", "),""))))&amp;(IF(ISBLANK(T1555),"",(IF(T1555&lt;&gt;T1554,IF(ISBLANK(F$2),T1555&amp;", ",T1555&amp;" "&amp;F$2&amp;", "),(IF(B1555&lt;&gt;B1554,IF(ISBLANK(F$2),T1555&amp;", ",T1555&amp;" "&amp;F$2&amp;", "),(IF(Z1555&lt;&gt;Z1554,IF(ISBLANK(F$2),T1555&amp;", ",T1555&amp;" "&amp;F$2&amp;", "),IF((U1555&lt;&gt;U1554)*($G$2="Y"),"same collector, ","")))))))))&amp;(IF(ISBLANK(U1555),"",(IF(U1555&lt;&gt;U1554,U1555&amp;", ",(IF(B1555&lt;&gt;B1554,U1555&amp;", ",IF(Z1555&lt;&gt;Z1554,U1555&amp;", ",(IF(T1555&lt;&gt;T1554,IF((T1555&lt;&gt;T1554)*($G$2="Y"),"same date, ", ""),IF((T1555=T1554)*(U1555=U1554)*(S1555&lt;&gt;S1554)*($G$2="Y"),"same collector and date, ", ""))))))))))&amp;(IF(ISBLANK(V1555),"",V1555&amp;", "))&amp;IF((AA1555&lt;&gt;AA1556)*($H$2="y"),AD1555&amp;AE1555,IF((AA1555&lt;&gt;AA1556)*($H$2="m"),AD1555&amp;AG1555,IF(($H$2&lt;&gt;"m")*($H$2&lt;&gt;"Y"),(IF(F1555=0,"",F1555&amp;" "&amp;$F$4&amp;" "))&amp;(IF(G1555=0,"",G1555&amp;" "&amp;$G$4&amp;" "))&amp;(IF(H1555=0,"",H1555&amp;" "&amp;H$4&amp;" "))&amp;(IF(I1555=0,"",I1555&amp;" "&amp;$I$4&amp;" "))&amp;(IF(J1555=0,"",J1555&amp;" "&amp;$J$4&amp;" "))&amp;IF((ISBLANK(C1555)),"","("&amp;C1555&amp;")"),"")))&amp;IF((B1555=B1556)*(K1555=K1556)*(L1555=L1556)*(M1555=M1556),IF(($H$2&lt;&gt;"m")*($H$2&lt;&gt;"Y"), ", ", IF((ISNUMBER(FIND(")",AE1555))), ", ", "")),IF((B1555=B1556)*(K1555=K1556)*(L1555=L1556),"; ",". ")))</f>
        <v/>
      </c>
      <c r="AI1555" s="1"/>
    </row>
    <row r="1556" spans="1:35" x14ac:dyDescent="0.25">
      <c r="A1556" s="3" t="str">
        <f t="shared" si="196"/>
        <v/>
      </c>
      <c r="B1556" s="53" t="str">
        <f t="shared" si="201"/>
        <v/>
      </c>
      <c r="C1556" s="57"/>
      <c r="D1556" s="57"/>
      <c r="E1556" s="57"/>
      <c r="F1556" s="57"/>
      <c r="G1556" s="57"/>
      <c r="H1556" s="57"/>
      <c r="I1556" s="57"/>
      <c r="J1556" s="57"/>
      <c r="K1556" s="57"/>
      <c r="L1556" s="57"/>
      <c r="M1556" s="54"/>
      <c r="N1556" s="54"/>
      <c r="O1556" s="58"/>
      <c r="P1556" s="58"/>
      <c r="Q1556" s="58"/>
      <c r="R1556" s="58"/>
      <c r="S1556" s="54"/>
      <c r="T1556" s="57"/>
      <c r="U1556" s="57"/>
      <c r="V1556" s="57"/>
      <c r="W1556" s="57"/>
      <c r="X1556" s="147" t="str">
        <f>IF(ISBLANK(D1556),"",IF('order-admin-units'!$I$1&lt;&gt;"y", "", IF((K1556="")*(ISBLANK(D1556)=FALSE), 'order-admin-units'!$B$1+1, VLOOKUP(K1556, ordercountry, 2))))</f>
        <v/>
      </c>
      <c r="Y1556" s="147" t="str">
        <f>IF(ISBLANK(D1556),"",IF('order-admin-units'!$I$1&lt;&gt;"y", "", IF(L1556="", 'order-admin-units'!$B$2+1, VLOOKUP(K1556&amp;"@"&amp;L1556, orderadmin, 2))))</f>
        <v/>
      </c>
      <c r="Z1556" s="147" t="str">
        <f t="shared" si="197"/>
        <v/>
      </c>
      <c r="AA1556" s="147" t="str">
        <f t="shared" si="198"/>
        <v/>
      </c>
      <c r="AB1556" s="147" t="str">
        <f t="shared" si="199"/>
        <v/>
      </c>
      <c r="AC1556" s="147" t="str">
        <f t="shared" si="193"/>
        <v/>
      </c>
      <c r="AD1556" s="11" t="str">
        <f t="shared" si="194"/>
        <v/>
      </c>
      <c r="AE1556" s="11" t="str">
        <f t="array" ref="AE1556">IF(ISBLANK(D1556),"",IF(OR($H$2="y",$H$2="m"),IF(AA1556=AA1555,IF(OR(AB1556=$AB$4:$AB1555)=FALSE,AE1555&amp;C1556,AE1555),"("&amp;C1556)&amp;IF(AA1556=AA1557,IF(OR(AB1557=$AB$4:$AB1556)=FALSE,", ",""),") "),""))</f>
        <v/>
      </c>
      <c r="AF1556" s="11" t="str">
        <f t="shared" si="195"/>
        <v/>
      </c>
      <c r="AG1556" s="11" t="str">
        <f t="array" ref="AG1556">IF(ISBLANK(D1556),"",IF(OR($H$2="y",$H$2="m"),IF(AA1556=AA1555,IF(OR(AC1556=$AC$4:$AC1555)=FALSE,AG1555&amp;AF1556,AG1555),"("&amp;AF1556)&amp;IF(AA1556=AA1557,IF(OR(AC1557=$AC$4:$AC1556)=FALSE,", ",""),") "),""))</f>
        <v/>
      </c>
      <c r="AH1556" s="10" t="str">
        <f>IF((ISBLANK(D1556)),"",IF(D1556=D1555,AH1555,"")&amp;IF(B1555&lt;&gt;B1556,((IF(ISBLANK(E1556),$D$3&amp;"Non-type material: "&amp;$D$3,$D$3&amp;INDEX('type-categories'!$A$2:$B$100,MATCH(E1556,'type-categories'!$A$2:$A$100,0),2)&amp;$D$3))),"")&amp;(IF(K1556&lt;&gt;K1555,$C$2&amp;K1556&amp;$K$3&amp;$C$2&amp;" ",(IF(B1556&lt;&gt;B1555,$C$2&amp;K1556&amp;$K$3&amp;$C$2&amp;" ",""))))&amp;(IF(L1556="","",((IF(L1556&lt;&gt;L1555,$D$2&amp;L1556&amp;$L$3&amp;$D$2&amp;" ",IF(B1556&lt;&gt;B1555,$D$2&amp;L1556&amp;$L$3&amp;$D$2&amp;" ",""))))))&amp;(IF(M1556="","",((IF(M1556&lt;&gt;M1555,$E$2&amp;M1556&amp;$E$2&amp;","&amp;" ",IF(B1556&lt;&gt;B1555,$E$2&amp;M1556&amp;$E$2&amp;",",""))))))&amp;(IF(N1556="","",IF(N1556&lt;&gt;N1555,N1556&amp;", ",IF(B1556&lt;&gt;B1555,N1556&amp;", ",""))))&amp;(IF(ISBLANK(O1556),"",(IF(O1556&lt;&gt;O1555,O1556&amp;", ",IF(B1556&lt;&gt;B1555,O1556&amp;", ","")))))&amp;(IF(ISBLANK(P1556),"",(IF(P1556&lt;&gt;P1555,P1556&amp;", ",IF(B1556&lt;&gt;B1555,P1556&amp;", ",IF(Z1556&lt;&gt;Z1555,P1556&amp;", ",""))))))&amp;(IF(ISBLANK(Q1556),"",(IF(Q1556&lt;&gt;Q1555,Q1556&amp;", ",IF(B1556&lt;&gt;B1555,Q1556&amp;", ",IF(Z1556&lt;&gt;Z1555,Q1556&amp;", ",""))))))&amp;(IF(ISBLANK(R1556),"",(IF(R1556&lt;&gt;R1555,R1556&amp;"m, ",IF(B1556&lt;&gt;B1555,R1556&amp;"m, ",IF(Z1556&lt;&gt;Z1555,R1556&amp;"m, ",""))))))&amp;IF(ISBLANK(S1556),"",(IF(B1556&lt;&gt;B1555,S1556&amp;", ",IF(S1556&lt;&gt;S1555,IF((Z1556=Z1555),"same locality "&amp;S1556&amp;", ",S1556&amp;", "),""))))&amp;(IF(ISBLANK(T1556),"",(IF(T1556&lt;&gt;T1555,IF(ISBLANK(F$2),T1556&amp;", ",T1556&amp;" "&amp;F$2&amp;", "),(IF(B1556&lt;&gt;B1555,IF(ISBLANK(F$2),T1556&amp;", ",T1556&amp;" "&amp;F$2&amp;", "),(IF(Z1556&lt;&gt;Z1555,IF(ISBLANK(F$2),T1556&amp;", ",T1556&amp;" "&amp;F$2&amp;", "),IF((U1556&lt;&gt;U1555)*($G$2="Y"),"same collector, ","")))))))))&amp;(IF(ISBLANK(U1556),"",(IF(U1556&lt;&gt;U1555,U1556&amp;", ",(IF(B1556&lt;&gt;B1555,U1556&amp;", ",IF(Z1556&lt;&gt;Z1555,U1556&amp;", ",(IF(T1556&lt;&gt;T1555,IF((T1556&lt;&gt;T1555)*($G$2="Y"),"same date, ", ""),IF((T1556=T1555)*(U1556=U1555)*(S1556&lt;&gt;S1555)*($G$2="Y"),"same collector and date, ", ""))))))))))&amp;(IF(ISBLANK(V1556),"",V1556&amp;", "))&amp;IF((AA1556&lt;&gt;AA1557)*($H$2="y"),AD1556&amp;AE1556,IF((AA1556&lt;&gt;AA1557)*($H$2="m"),AD1556&amp;AG1556,IF(($H$2&lt;&gt;"m")*($H$2&lt;&gt;"Y"),(IF(F1556=0,"",F1556&amp;" "&amp;$F$4&amp;" "))&amp;(IF(G1556=0,"",G1556&amp;" "&amp;$G$4&amp;" "))&amp;(IF(H1556=0,"",H1556&amp;" "&amp;H$4&amp;" "))&amp;(IF(I1556=0,"",I1556&amp;" "&amp;$I$4&amp;" "))&amp;(IF(J1556=0,"",J1556&amp;" "&amp;$J$4&amp;" "))&amp;IF((ISBLANK(C1556)),"","("&amp;C1556&amp;")"),"")))&amp;IF((B1556=B1557)*(K1556=K1557)*(L1556=L1557)*(M1556=M1557),IF(($H$2&lt;&gt;"m")*($H$2&lt;&gt;"Y"), ", ", IF((ISNUMBER(FIND(")",AE1556))), ", ", "")),IF((B1556=B1557)*(K1556=K1557)*(L1556=L1557),"; ",". ")))</f>
        <v/>
      </c>
      <c r="AI1556" s="1"/>
    </row>
    <row r="1557" spans="1:35" x14ac:dyDescent="0.25">
      <c r="A1557" s="3" t="str">
        <f t="shared" si="196"/>
        <v/>
      </c>
      <c r="B1557" s="53" t="str">
        <f t="shared" si="201"/>
        <v/>
      </c>
      <c r="C1557" s="57"/>
      <c r="D1557" s="57"/>
      <c r="E1557" s="57"/>
      <c r="F1557" s="57"/>
      <c r="G1557" s="57"/>
      <c r="H1557" s="57"/>
      <c r="I1557" s="57"/>
      <c r="J1557" s="57"/>
      <c r="K1557" s="57"/>
      <c r="L1557" s="57"/>
      <c r="M1557" s="54"/>
      <c r="N1557" s="54"/>
      <c r="O1557" s="58"/>
      <c r="P1557" s="58"/>
      <c r="Q1557" s="58"/>
      <c r="R1557" s="58"/>
      <c r="S1557" s="54"/>
      <c r="T1557" s="57"/>
      <c r="U1557" s="57"/>
      <c r="V1557" s="57"/>
      <c r="W1557" s="57"/>
      <c r="X1557" s="147" t="str">
        <f>IF(ISBLANK(D1557),"",IF('order-admin-units'!$I$1&lt;&gt;"y", "", IF((K1557="")*(ISBLANK(D1557)=FALSE), 'order-admin-units'!$B$1+1, VLOOKUP(K1557, ordercountry, 2))))</f>
        <v/>
      </c>
      <c r="Y1557" s="147" t="str">
        <f>IF(ISBLANK(D1557),"",IF('order-admin-units'!$I$1&lt;&gt;"y", "", IF(L1557="", 'order-admin-units'!$B$2+1, VLOOKUP(K1557&amp;"@"&amp;L1557, orderadmin, 2))))</f>
        <v/>
      </c>
      <c r="Z1557" s="147" t="str">
        <f t="shared" si="197"/>
        <v/>
      </c>
      <c r="AA1557" s="147" t="str">
        <f t="shared" si="198"/>
        <v/>
      </c>
      <c r="AB1557" s="147" t="str">
        <f t="shared" si="199"/>
        <v/>
      </c>
      <c r="AC1557" s="147" t="str">
        <f t="shared" si="193"/>
        <v/>
      </c>
      <c r="AD1557" s="11" t="str">
        <f t="shared" si="194"/>
        <v/>
      </c>
      <c r="AE1557" s="11" t="str">
        <f t="array" ref="AE1557">IF(ISBLANK(D1557),"",IF(OR($H$2="y",$H$2="m"),IF(AA1557=AA1556,IF(OR(AB1557=$AB$4:$AB1556)=FALSE,AE1556&amp;C1557,AE1556),"("&amp;C1557)&amp;IF(AA1557=AA1558,IF(OR(AB1558=$AB$4:$AB1557)=FALSE,", ",""),") "),""))</f>
        <v/>
      </c>
      <c r="AF1557" s="11" t="str">
        <f t="shared" si="195"/>
        <v/>
      </c>
      <c r="AG1557" s="11" t="str">
        <f t="array" ref="AG1557">IF(ISBLANK(D1557),"",IF(OR($H$2="y",$H$2="m"),IF(AA1557=AA1556,IF(OR(AC1557=$AC$4:$AC1556)=FALSE,AG1556&amp;AF1557,AG1556),"("&amp;AF1557)&amp;IF(AA1557=AA1558,IF(OR(AC1558=$AC$4:$AC1557)=FALSE,", ",""),") "),""))</f>
        <v/>
      </c>
      <c r="AH1557" s="10" t="str">
        <f>IF((ISBLANK(D1557)),"",IF(D1557=D1556,AH1556,"")&amp;IF(B1556&lt;&gt;B1557,((IF(ISBLANK(E1557),$D$3&amp;"Non-type material: "&amp;$D$3,$D$3&amp;INDEX('type-categories'!$A$2:$B$100,MATCH(E1557,'type-categories'!$A$2:$A$100,0),2)&amp;$D$3))),"")&amp;(IF(K1557&lt;&gt;K1556,$C$2&amp;K1557&amp;$K$3&amp;$C$2&amp;" ",(IF(B1557&lt;&gt;B1556,$C$2&amp;K1557&amp;$K$3&amp;$C$2&amp;" ",""))))&amp;(IF(L1557="","",((IF(L1557&lt;&gt;L1556,$D$2&amp;L1557&amp;$L$3&amp;$D$2&amp;" ",IF(B1557&lt;&gt;B1556,$D$2&amp;L1557&amp;$L$3&amp;$D$2&amp;" ",""))))))&amp;(IF(M1557="","",((IF(M1557&lt;&gt;M1556,$E$2&amp;M1557&amp;$E$2&amp;","&amp;" ",IF(B1557&lt;&gt;B1556,$E$2&amp;M1557&amp;$E$2&amp;",",""))))))&amp;(IF(N1557="","",IF(N1557&lt;&gt;N1556,N1557&amp;", ",IF(B1557&lt;&gt;B1556,N1557&amp;", ",""))))&amp;(IF(ISBLANK(O1557),"",(IF(O1557&lt;&gt;O1556,O1557&amp;", ",IF(B1557&lt;&gt;B1556,O1557&amp;", ","")))))&amp;(IF(ISBLANK(P1557),"",(IF(P1557&lt;&gt;P1556,P1557&amp;", ",IF(B1557&lt;&gt;B1556,P1557&amp;", ",IF(Z1557&lt;&gt;Z1556,P1557&amp;", ",""))))))&amp;(IF(ISBLANK(Q1557),"",(IF(Q1557&lt;&gt;Q1556,Q1557&amp;", ",IF(B1557&lt;&gt;B1556,Q1557&amp;", ",IF(Z1557&lt;&gt;Z1556,Q1557&amp;", ",""))))))&amp;(IF(ISBLANK(R1557),"",(IF(R1557&lt;&gt;R1556,R1557&amp;"m, ",IF(B1557&lt;&gt;B1556,R1557&amp;"m, ",IF(Z1557&lt;&gt;Z1556,R1557&amp;"m, ",""))))))&amp;IF(ISBLANK(S1557),"",(IF(B1557&lt;&gt;B1556,S1557&amp;", ",IF(S1557&lt;&gt;S1556,IF((Z1557=Z1556),"same locality "&amp;S1557&amp;", ",S1557&amp;", "),""))))&amp;(IF(ISBLANK(T1557),"",(IF(T1557&lt;&gt;T1556,IF(ISBLANK(F$2),T1557&amp;", ",T1557&amp;" "&amp;F$2&amp;", "),(IF(B1557&lt;&gt;B1556,IF(ISBLANK(F$2),T1557&amp;", ",T1557&amp;" "&amp;F$2&amp;", "),(IF(Z1557&lt;&gt;Z1556,IF(ISBLANK(F$2),T1557&amp;", ",T1557&amp;" "&amp;F$2&amp;", "),IF((U1557&lt;&gt;U1556)*($G$2="Y"),"same collector, ","")))))))))&amp;(IF(ISBLANK(U1557),"",(IF(U1557&lt;&gt;U1556,U1557&amp;", ",(IF(B1557&lt;&gt;B1556,U1557&amp;", ",IF(Z1557&lt;&gt;Z1556,U1557&amp;", ",(IF(T1557&lt;&gt;T1556,IF((T1557&lt;&gt;T1556)*($G$2="Y"),"same date, ", ""),IF((T1557=T1556)*(U1557=U1556)*(S1557&lt;&gt;S1556)*($G$2="Y"),"same collector and date, ", ""))))))))))&amp;(IF(ISBLANK(V1557),"",V1557&amp;", "))&amp;IF((AA1557&lt;&gt;AA1558)*($H$2="y"),AD1557&amp;AE1557,IF((AA1557&lt;&gt;AA1558)*($H$2="m"),AD1557&amp;AG1557,IF(($H$2&lt;&gt;"m")*($H$2&lt;&gt;"Y"),(IF(F1557=0,"",F1557&amp;" "&amp;$F$4&amp;" "))&amp;(IF(G1557=0,"",G1557&amp;" "&amp;$G$4&amp;" "))&amp;(IF(H1557=0,"",H1557&amp;" "&amp;H$4&amp;" "))&amp;(IF(I1557=0,"",I1557&amp;" "&amp;$I$4&amp;" "))&amp;(IF(J1557=0,"",J1557&amp;" "&amp;$J$4&amp;" "))&amp;IF((ISBLANK(C1557)),"","("&amp;C1557&amp;")"),"")))&amp;IF((B1557=B1558)*(K1557=K1558)*(L1557=L1558)*(M1557=M1558),IF(($H$2&lt;&gt;"m")*($H$2&lt;&gt;"Y"), ", ", IF((ISNUMBER(FIND(")",AE1557))), ", ", "")),IF((B1557=B1558)*(K1557=K1558)*(L1557=L1558),"; ",". ")))</f>
        <v/>
      </c>
      <c r="AI1557" s="1"/>
    </row>
    <row r="1558" spans="1:35" x14ac:dyDescent="0.25">
      <c r="A1558" s="3" t="str">
        <f t="shared" si="196"/>
        <v/>
      </c>
      <c r="B1558" s="53" t="str">
        <f t="shared" ref="B1558" si="202">D1558&amp;E1558</f>
        <v/>
      </c>
      <c r="C1558" s="57"/>
      <c r="D1558" s="57"/>
      <c r="E1558" s="57"/>
      <c r="F1558" s="57"/>
      <c r="G1558" s="57"/>
      <c r="H1558" s="57"/>
      <c r="I1558" s="57"/>
      <c r="J1558" s="57"/>
      <c r="K1558" s="57"/>
      <c r="L1558" s="57"/>
      <c r="M1558" s="54"/>
      <c r="N1558" s="54"/>
      <c r="O1558" s="58"/>
      <c r="P1558" s="58"/>
      <c r="Q1558" s="58"/>
      <c r="R1558" s="58"/>
      <c r="S1558" s="54"/>
      <c r="T1558" s="57"/>
      <c r="U1558" s="57"/>
      <c r="V1558" s="57"/>
      <c r="W1558" s="57"/>
      <c r="X1558" s="147" t="str">
        <f>IF(ISBLANK(D1558),"",IF('order-admin-units'!$I$1&lt;&gt;"y", "", IF((K1558="")*(ISBLANK(D1558)=FALSE), 'order-admin-units'!$B$1+1, VLOOKUP(K1558, ordercountry, 2))))</f>
        <v/>
      </c>
      <c r="Y1558" s="147" t="str">
        <f>IF(ISBLANK(D1558),"",IF('order-admin-units'!$I$1&lt;&gt;"y", "", IF(L1558="", 'order-admin-units'!$B$2+1, VLOOKUP(K1558&amp;"@"&amp;L1558, orderadmin, 2))))</f>
        <v/>
      </c>
      <c r="Z1558" s="147" t="str">
        <f t="shared" si="197"/>
        <v/>
      </c>
      <c r="AA1558" s="147" t="str">
        <f t="shared" si="198"/>
        <v/>
      </c>
      <c r="AB1558" s="147" t="str">
        <f t="shared" si="199"/>
        <v/>
      </c>
      <c r="AC1558" s="147" t="str">
        <f t="shared" si="193"/>
        <v/>
      </c>
      <c r="AD1558" s="11" t="str">
        <f t="shared" si="194"/>
        <v/>
      </c>
      <c r="AE1558" s="11" t="str">
        <f t="array" ref="AE1558">IF(ISBLANK(D1558),"",IF(OR($H$2="y",$H$2="m"),IF(AA1558=AA1557,IF(OR(AB1558=$AB$4:$AB1557)=FALSE,AE1557&amp;C1558,AE1557),"("&amp;C1558)&amp;IF(AA1558=AA1559,IF(OR(AB1559=$AB$4:$AB1558)=FALSE,", ",""),") "),""))</f>
        <v/>
      </c>
      <c r="AF1558" s="11" t="str">
        <f t="shared" si="195"/>
        <v/>
      </c>
      <c r="AG1558" s="11" t="str">
        <f t="array" ref="AG1558">IF(ISBLANK(D1558),"",IF(OR($H$2="y",$H$2="m"),IF(AA1558=AA1557,IF(OR(AC1558=$AC$4:$AC1557)=FALSE,AG1557&amp;AF1558,AG1557),"("&amp;AF1558)&amp;IF(AA1558=AA1559,IF(OR(AC1559=$AC$4:$AC1558)=FALSE,", ",""),") "),""))</f>
        <v/>
      </c>
      <c r="AH1558" s="10" t="str">
        <f>IF((ISBLANK(D1558)),"",IF(D1558=D1557,AH1557,"")&amp;IF(B1557&lt;&gt;B1558,((IF(ISBLANK(E1558),$D$3&amp;"Non-type material: "&amp;$D$3,$D$3&amp;INDEX('type-categories'!$A$2:$B$100,MATCH(E1558,'type-categories'!$A$2:$A$100,0),2)&amp;$D$3))),"")&amp;(IF(K1558&lt;&gt;K1557,$C$2&amp;K1558&amp;$K$3&amp;$C$2&amp;" ",(IF(B1558&lt;&gt;B1557,$C$2&amp;K1558&amp;$K$3&amp;$C$2&amp;" ",""))))&amp;(IF(L1558="","",((IF(L1558&lt;&gt;L1557,$D$2&amp;L1558&amp;$L$3&amp;$D$2&amp;" ",IF(B1558&lt;&gt;B1557,$D$2&amp;L1558&amp;$L$3&amp;$D$2&amp;" ",""))))))&amp;(IF(M1558="","",((IF(M1558&lt;&gt;M1557,$E$2&amp;M1558&amp;$E$2&amp;","&amp;" ",IF(B1558&lt;&gt;B1557,$E$2&amp;M1558&amp;$E$2&amp;",",""))))))&amp;(IF(N1558="","",IF(N1558&lt;&gt;N1557,N1558&amp;", ",IF(B1558&lt;&gt;B1557,N1558&amp;", ",""))))&amp;(IF(ISBLANK(O1558),"",(IF(O1558&lt;&gt;O1557,O1558&amp;", ",IF(B1558&lt;&gt;B1557,O1558&amp;", ","")))))&amp;(IF(ISBLANK(P1558),"",(IF(P1558&lt;&gt;P1557,P1558&amp;", ",IF(B1558&lt;&gt;B1557,P1558&amp;", ",IF(Z1558&lt;&gt;Z1557,P1558&amp;", ",""))))))&amp;(IF(ISBLANK(Q1558),"",(IF(Q1558&lt;&gt;Q1557,Q1558&amp;", ",IF(B1558&lt;&gt;B1557,Q1558&amp;", ",IF(Z1558&lt;&gt;Z1557,Q1558&amp;", ",""))))))&amp;(IF(ISBLANK(R1558),"",(IF(R1558&lt;&gt;R1557,R1558&amp;"m, ",IF(B1558&lt;&gt;B1557,R1558&amp;"m, ",IF(Z1558&lt;&gt;Z1557,R1558&amp;"m, ",""))))))&amp;IF(ISBLANK(S1558),"",(IF(B1558&lt;&gt;B1557,S1558&amp;", ",IF(S1558&lt;&gt;S1557,IF((Z1558=Z1557),"same locality "&amp;S1558&amp;", ",S1558&amp;", "),""))))&amp;(IF(ISBLANK(T1558),"",(IF(T1558&lt;&gt;T1557,IF(ISBLANK(F$2),T1558&amp;", ",T1558&amp;" "&amp;F$2&amp;", "),(IF(B1558&lt;&gt;B1557,IF(ISBLANK(F$2),T1558&amp;", ",T1558&amp;" "&amp;F$2&amp;", "),(IF(Z1558&lt;&gt;Z1557,IF(ISBLANK(F$2),T1558&amp;", ",T1558&amp;" "&amp;F$2&amp;", "),IF((U1558&lt;&gt;U1557)*($G$2="Y"),"same collector, ","")))))))))&amp;(IF(ISBLANK(U1558),"",(IF(U1558&lt;&gt;U1557,U1558&amp;", ",(IF(B1558&lt;&gt;B1557,U1558&amp;", ",IF(Z1558&lt;&gt;Z1557,U1558&amp;", ",(IF(T1558&lt;&gt;T1557,IF((T1558&lt;&gt;T1557)*($G$2="Y"),"same date, ", ""),IF((T1558=T1557)*(U1558=U1557)*(S1558&lt;&gt;S1557)*($G$2="Y"),"same collector and date, ", ""))))))))))&amp;(IF(ISBLANK(V1558),"",V1558&amp;", "))&amp;IF((AA1558&lt;&gt;AA1559)*($H$2="y"),AD1558&amp;AE1558,IF((AA1558&lt;&gt;AA1559)*($H$2="m"),AD1558&amp;AG1558,IF(($H$2&lt;&gt;"m")*($H$2&lt;&gt;"Y"),(IF(F1558=0,"",F1558&amp;" "&amp;$F$4&amp;" "))&amp;(IF(G1558=0,"",G1558&amp;" "&amp;$G$4&amp;" "))&amp;(IF(H1558=0,"",H1558&amp;" "&amp;H$4&amp;" "))&amp;(IF(I1558=0,"",I1558&amp;" "&amp;$I$4&amp;" "))&amp;(IF(J1558=0,"",J1558&amp;" "&amp;$J$4&amp;" "))&amp;IF((ISBLANK(C1558)),"","("&amp;C1558&amp;")"),"")))&amp;IF((B1558=B1559)*(K1558=K1559)*(L1558=L1559)*(M1558=M1559),IF(($H$2&lt;&gt;"m")*($H$2&lt;&gt;"Y"), ", ", IF((ISNUMBER(FIND(")",AE1558))), ", ", "")),IF((B1558=B1559)*(K1558=K1559)*(L1558=L1559),"; ",". ")))</f>
        <v/>
      </c>
      <c r="AI1558" s="1"/>
    </row>
    <row r="1559" spans="1:35" x14ac:dyDescent="0.25">
      <c r="A1559" s="3" t="str">
        <f t="shared" si="196"/>
        <v/>
      </c>
      <c r="B1559" s="53" t="str">
        <f t="shared" si="200"/>
        <v/>
      </c>
      <c r="C1559" s="57"/>
      <c r="D1559" s="57"/>
      <c r="E1559" s="57"/>
      <c r="F1559" s="57"/>
      <c r="G1559" s="57"/>
      <c r="H1559" s="57"/>
      <c r="I1559" s="57"/>
      <c r="J1559" s="57"/>
      <c r="K1559" s="57"/>
      <c r="L1559" s="57"/>
      <c r="M1559" s="54"/>
      <c r="N1559" s="57"/>
      <c r="O1559" s="58"/>
      <c r="P1559" s="58"/>
      <c r="Q1559" s="58"/>
      <c r="R1559" s="58"/>
      <c r="S1559" s="54"/>
      <c r="T1559" s="57"/>
      <c r="U1559" s="57"/>
      <c r="V1559" s="57"/>
      <c r="W1559" s="57"/>
      <c r="X1559" s="147" t="str">
        <f>IF(ISBLANK(D1559),"",IF('order-admin-units'!$I$1&lt;&gt;"y", "", IF((K1559="")*(ISBLANK(D1559)=FALSE), 'order-admin-units'!$B$1+1, VLOOKUP(K1559, ordercountry, 2))))</f>
        <v/>
      </c>
      <c r="Y1559" s="147" t="str">
        <f>IF(ISBLANK(D1559),"",IF('order-admin-units'!$I$1&lt;&gt;"y", "", IF(L1559="", 'order-admin-units'!$B$2+1, VLOOKUP(K1559&amp;"@"&amp;L1559, orderadmin, 2))))</f>
        <v/>
      </c>
      <c r="Z1559" s="147" t="str">
        <f t="shared" si="197"/>
        <v/>
      </c>
      <c r="AA1559" s="147" t="str">
        <f t="shared" si="198"/>
        <v/>
      </c>
      <c r="AB1559" s="147" t="str">
        <f t="shared" si="199"/>
        <v/>
      </c>
      <c r="AC1559" s="147" t="str">
        <f t="shared" si="193"/>
        <v/>
      </c>
      <c r="AD1559" s="11" t="str">
        <f t="shared" si="194"/>
        <v/>
      </c>
      <c r="AE1559" s="11" t="str">
        <f t="array" ref="AE1559">IF(ISBLANK(D1559),"",IF(OR($H$2="y",$H$2="m"),IF(AA1559=AA1558,IF(OR(AB1559=$AB$4:$AB1558)=FALSE,AE1558&amp;C1559,AE1558),"("&amp;C1559)&amp;IF(AA1559=AA1560,IF(OR(AB1560=$AB$4:$AB1559)=FALSE,", ",""),") "),""))</f>
        <v/>
      </c>
      <c r="AF1559" s="11" t="str">
        <f t="shared" si="195"/>
        <v/>
      </c>
      <c r="AG1559" s="11" t="str">
        <f t="array" ref="AG1559">IF(ISBLANK(D1559),"",IF(OR($H$2="y",$H$2="m"),IF(AA1559=AA1558,IF(OR(AC1559=$AC$4:$AC1558)=FALSE,AG1558&amp;AF1559,AG1558),"("&amp;AF1559)&amp;IF(AA1559=AA1560,IF(OR(AC1560=$AC$4:$AC1559)=FALSE,", ",""),") "),""))</f>
        <v/>
      </c>
      <c r="AH1559" s="10" t="str">
        <f>IF((ISBLANK(D1559)),"",IF(D1559=D1558,AH1558,"")&amp;IF(B1558&lt;&gt;B1559,((IF(ISBLANK(E1559),$D$3&amp;"Non-type material: "&amp;$D$3,$D$3&amp;INDEX('type-categories'!$A$2:$B$100,MATCH(E1559,'type-categories'!$A$2:$A$100,0),2)&amp;$D$3))),"")&amp;(IF(K1559&lt;&gt;K1558,$C$2&amp;K1559&amp;$K$3&amp;$C$2&amp;" ",(IF(B1559&lt;&gt;B1558,$C$2&amp;K1559&amp;$K$3&amp;$C$2&amp;" ",""))))&amp;(IF(L1559="","",((IF(L1559&lt;&gt;L1558,$D$2&amp;L1559&amp;$L$3&amp;$D$2&amp;" ",IF(B1559&lt;&gt;B1558,$D$2&amp;L1559&amp;$L$3&amp;$D$2&amp;" ",""))))))&amp;(IF(M1559="","",((IF(M1559&lt;&gt;M1558,$E$2&amp;M1559&amp;$E$2&amp;","&amp;" ",IF(B1559&lt;&gt;B1558,$E$2&amp;M1559&amp;$E$2&amp;",",""))))))&amp;(IF(N1559="","",IF(N1559&lt;&gt;N1558,N1559&amp;", ",IF(B1559&lt;&gt;B1558,N1559&amp;", ",""))))&amp;(IF(ISBLANK(O1559),"",(IF(O1559&lt;&gt;O1558,O1559&amp;", ",IF(B1559&lt;&gt;B1558,O1559&amp;", ","")))))&amp;(IF(ISBLANK(P1559),"",(IF(P1559&lt;&gt;P1558,P1559&amp;", ",IF(B1559&lt;&gt;B1558,P1559&amp;", ",IF(Z1559&lt;&gt;Z1558,P1559&amp;", ",""))))))&amp;(IF(ISBLANK(Q1559),"",(IF(Q1559&lt;&gt;Q1558,Q1559&amp;", ",IF(B1559&lt;&gt;B1558,Q1559&amp;", ",IF(Z1559&lt;&gt;Z1558,Q1559&amp;", ",""))))))&amp;(IF(ISBLANK(R1559),"",(IF(R1559&lt;&gt;R1558,R1559&amp;"m, ",IF(B1559&lt;&gt;B1558,R1559&amp;"m, ",IF(Z1559&lt;&gt;Z1558,R1559&amp;"m, ",""))))))&amp;IF(ISBLANK(S1559),"",(IF(B1559&lt;&gt;B1558,S1559&amp;", ",IF(S1559&lt;&gt;S1558,IF((Z1559=Z1558),"same locality "&amp;S1559&amp;", ",S1559&amp;", "),""))))&amp;(IF(ISBLANK(T1559),"",(IF(T1559&lt;&gt;T1558,IF(ISBLANK(F$2),T1559&amp;", ",T1559&amp;" "&amp;F$2&amp;", "),(IF(B1559&lt;&gt;B1558,IF(ISBLANK(F$2),T1559&amp;", ",T1559&amp;" "&amp;F$2&amp;", "),(IF(Z1559&lt;&gt;Z1558,IF(ISBLANK(F$2),T1559&amp;", ",T1559&amp;" "&amp;F$2&amp;", "),IF((U1559&lt;&gt;U1558)*($G$2="Y"),"same collector, ","")))))))))&amp;(IF(ISBLANK(U1559),"",(IF(U1559&lt;&gt;U1558,U1559&amp;", ",(IF(B1559&lt;&gt;B1558,U1559&amp;", ",IF(Z1559&lt;&gt;Z1558,U1559&amp;", ",(IF(T1559&lt;&gt;T1558,IF((T1559&lt;&gt;T1558)*($G$2="Y"),"same date, ", ""),IF((T1559=T1558)*(U1559=U1558)*(S1559&lt;&gt;S1558)*($G$2="Y"),"same collector and date, ", ""))))))))))&amp;(IF(ISBLANK(V1559),"",V1559&amp;", "))&amp;IF((AA1559&lt;&gt;AA1560)*($H$2="y"),AD1559&amp;AE1559,IF((AA1559&lt;&gt;AA1560)*($H$2="m"),AD1559&amp;AG1559,IF(($H$2&lt;&gt;"m")*($H$2&lt;&gt;"Y"),(IF(F1559=0,"",F1559&amp;" "&amp;$F$4&amp;" "))&amp;(IF(G1559=0,"",G1559&amp;" "&amp;$G$4&amp;" "))&amp;(IF(H1559=0,"",H1559&amp;" "&amp;H$4&amp;" "))&amp;(IF(I1559=0,"",I1559&amp;" "&amp;$I$4&amp;" "))&amp;(IF(J1559=0,"",J1559&amp;" "&amp;$J$4&amp;" "))&amp;IF((ISBLANK(C1559)),"","("&amp;C1559&amp;")"),"")))&amp;IF((B1559=B1560)*(K1559=K1560)*(L1559=L1560)*(M1559=M1560),IF(($H$2&lt;&gt;"m")*($H$2&lt;&gt;"Y"), ", ", IF((ISNUMBER(FIND(")",AE1559))), ", ", "")),IF((B1559=B1560)*(K1559=K1560)*(L1559=L1560),"; ",". ")))</f>
        <v/>
      </c>
      <c r="AI1559" s="1"/>
    </row>
    <row r="1560" spans="1:35" x14ac:dyDescent="0.25">
      <c r="A1560" s="3" t="str">
        <f t="shared" si="196"/>
        <v/>
      </c>
      <c r="B1560" s="53" t="str">
        <f t="shared" si="200"/>
        <v/>
      </c>
      <c r="C1560" s="57"/>
      <c r="D1560" s="57"/>
      <c r="E1560" s="57"/>
      <c r="F1560" s="57"/>
      <c r="G1560" s="57"/>
      <c r="H1560" s="57"/>
      <c r="I1560" s="57"/>
      <c r="J1560" s="57"/>
      <c r="K1560" s="57"/>
      <c r="L1560" s="57"/>
      <c r="M1560" s="54"/>
      <c r="N1560" s="57"/>
      <c r="O1560" s="58"/>
      <c r="P1560" s="58"/>
      <c r="Q1560" s="58"/>
      <c r="R1560" s="58"/>
      <c r="S1560" s="54"/>
      <c r="T1560" s="57"/>
      <c r="U1560" s="57"/>
      <c r="V1560" s="57"/>
      <c r="W1560" s="57"/>
      <c r="X1560" s="147" t="str">
        <f>IF(ISBLANK(D1560),"",IF('order-admin-units'!$I$1&lt;&gt;"y", "", IF((K1560="")*(ISBLANK(D1560)=FALSE), 'order-admin-units'!$B$1+1, VLOOKUP(K1560, ordercountry, 2))))</f>
        <v/>
      </c>
      <c r="Y1560" s="147" t="str">
        <f>IF(ISBLANK(D1560),"",IF('order-admin-units'!$I$1&lt;&gt;"y", "", IF(L1560="", 'order-admin-units'!$B$2+1, VLOOKUP(K1560&amp;"@"&amp;L1560, orderadmin, 2))))</f>
        <v/>
      </c>
      <c r="Z1560" s="147" t="str">
        <f t="shared" si="197"/>
        <v/>
      </c>
      <c r="AA1560" s="147" t="str">
        <f t="shared" si="198"/>
        <v/>
      </c>
      <c r="AB1560" s="147" t="str">
        <f t="shared" si="199"/>
        <v/>
      </c>
      <c r="AC1560" s="147" t="str">
        <f t="shared" si="193"/>
        <v/>
      </c>
      <c r="AD1560" s="11" t="str">
        <f t="shared" si="194"/>
        <v/>
      </c>
      <c r="AE1560" s="11" t="str">
        <f t="array" ref="AE1560">IF(ISBLANK(D1560),"",IF(OR($H$2="y",$H$2="m"),IF(AA1560=AA1559,IF(OR(AB1560=$AB$4:$AB1559)=FALSE,AE1559&amp;C1560,AE1559),"("&amp;C1560)&amp;IF(AA1560=AA1561,IF(OR(AB1561=$AB$4:$AB1560)=FALSE,", ",""),") "),""))</f>
        <v/>
      </c>
      <c r="AF1560" s="11" t="str">
        <f t="shared" si="195"/>
        <v/>
      </c>
      <c r="AG1560" s="11" t="str">
        <f t="array" ref="AG1560">IF(ISBLANK(D1560),"",IF(OR($H$2="y",$H$2="m"),IF(AA1560=AA1559,IF(OR(AC1560=$AC$4:$AC1559)=FALSE,AG1559&amp;AF1560,AG1559),"("&amp;AF1560)&amp;IF(AA1560=AA1561,IF(OR(AC1561=$AC$4:$AC1560)=FALSE,", ",""),") "),""))</f>
        <v/>
      </c>
      <c r="AH1560" s="10" t="str">
        <f>IF((ISBLANK(D1560)),"",IF(D1560=D1559,AH1559,"")&amp;IF(B1559&lt;&gt;B1560,((IF(ISBLANK(E1560),$D$3&amp;"Non-type material: "&amp;$D$3,$D$3&amp;INDEX('type-categories'!$A$2:$B$100,MATCH(E1560,'type-categories'!$A$2:$A$100,0),2)&amp;$D$3))),"")&amp;(IF(K1560&lt;&gt;K1559,$C$2&amp;K1560&amp;$K$3&amp;$C$2&amp;" ",(IF(B1560&lt;&gt;B1559,$C$2&amp;K1560&amp;$K$3&amp;$C$2&amp;" ",""))))&amp;(IF(L1560="","",((IF(L1560&lt;&gt;L1559,$D$2&amp;L1560&amp;$L$3&amp;$D$2&amp;" ",IF(B1560&lt;&gt;B1559,$D$2&amp;L1560&amp;$L$3&amp;$D$2&amp;" ",""))))))&amp;(IF(M1560="","",((IF(M1560&lt;&gt;M1559,$E$2&amp;M1560&amp;$E$2&amp;","&amp;" ",IF(B1560&lt;&gt;B1559,$E$2&amp;M1560&amp;$E$2&amp;",",""))))))&amp;(IF(N1560="","",IF(N1560&lt;&gt;N1559,N1560&amp;", ",IF(B1560&lt;&gt;B1559,N1560&amp;", ",""))))&amp;(IF(ISBLANK(O1560),"",(IF(O1560&lt;&gt;O1559,O1560&amp;", ",IF(B1560&lt;&gt;B1559,O1560&amp;", ","")))))&amp;(IF(ISBLANK(P1560),"",(IF(P1560&lt;&gt;P1559,P1560&amp;", ",IF(B1560&lt;&gt;B1559,P1560&amp;", ",IF(Z1560&lt;&gt;Z1559,P1560&amp;", ",""))))))&amp;(IF(ISBLANK(Q1560),"",(IF(Q1560&lt;&gt;Q1559,Q1560&amp;", ",IF(B1560&lt;&gt;B1559,Q1560&amp;", ",IF(Z1560&lt;&gt;Z1559,Q1560&amp;", ",""))))))&amp;(IF(ISBLANK(R1560),"",(IF(R1560&lt;&gt;R1559,R1560&amp;"m, ",IF(B1560&lt;&gt;B1559,R1560&amp;"m, ",IF(Z1560&lt;&gt;Z1559,R1560&amp;"m, ",""))))))&amp;IF(ISBLANK(S1560),"",(IF(B1560&lt;&gt;B1559,S1560&amp;", ",IF(S1560&lt;&gt;S1559,IF((Z1560=Z1559),"same locality "&amp;S1560&amp;", ",S1560&amp;", "),""))))&amp;(IF(ISBLANK(T1560),"",(IF(T1560&lt;&gt;T1559,IF(ISBLANK(F$2),T1560&amp;", ",T1560&amp;" "&amp;F$2&amp;", "),(IF(B1560&lt;&gt;B1559,IF(ISBLANK(F$2),T1560&amp;", ",T1560&amp;" "&amp;F$2&amp;", "),(IF(Z1560&lt;&gt;Z1559,IF(ISBLANK(F$2),T1560&amp;", ",T1560&amp;" "&amp;F$2&amp;", "),IF((U1560&lt;&gt;U1559)*($G$2="Y"),"same collector, ","")))))))))&amp;(IF(ISBLANK(U1560),"",(IF(U1560&lt;&gt;U1559,U1560&amp;", ",(IF(B1560&lt;&gt;B1559,U1560&amp;", ",IF(Z1560&lt;&gt;Z1559,U1560&amp;", ",(IF(T1560&lt;&gt;T1559,IF((T1560&lt;&gt;T1559)*($G$2="Y"),"same date, ", ""),IF((T1560=T1559)*(U1560=U1559)*(S1560&lt;&gt;S1559)*($G$2="Y"),"same collector and date, ", ""))))))))))&amp;(IF(ISBLANK(V1560),"",V1560&amp;", "))&amp;IF((AA1560&lt;&gt;AA1561)*($H$2="y"),AD1560&amp;AE1560,IF((AA1560&lt;&gt;AA1561)*($H$2="m"),AD1560&amp;AG1560,IF(($H$2&lt;&gt;"m")*($H$2&lt;&gt;"Y"),(IF(F1560=0,"",F1560&amp;" "&amp;$F$4&amp;" "))&amp;(IF(G1560=0,"",G1560&amp;" "&amp;$G$4&amp;" "))&amp;(IF(H1560=0,"",H1560&amp;" "&amp;H$4&amp;" "))&amp;(IF(I1560=0,"",I1560&amp;" "&amp;$I$4&amp;" "))&amp;(IF(J1560=0,"",J1560&amp;" "&amp;$J$4&amp;" "))&amp;IF((ISBLANK(C1560)),"","("&amp;C1560&amp;")"),"")))&amp;IF((B1560=B1561)*(K1560=K1561)*(L1560=L1561)*(M1560=M1561),IF(($H$2&lt;&gt;"m")*($H$2&lt;&gt;"Y"), ", ", IF((ISNUMBER(FIND(")",AE1560))), ", ", "")),IF((B1560=B1561)*(K1560=K1561)*(L1560=L1561),"; ",". ")))</f>
        <v/>
      </c>
      <c r="AI1560" s="1"/>
    </row>
    <row r="1561" spans="1:35" x14ac:dyDescent="0.25">
      <c r="A1561" s="3" t="str">
        <f t="shared" si="196"/>
        <v/>
      </c>
      <c r="B1561" s="53" t="str">
        <f t="shared" si="200"/>
        <v/>
      </c>
      <c r="C1561" s="57"/>
      <c r="D1561" s="57"/>
      <c r="E1561" s="57"/>
      <c r="F1561" s="57"/>
      <c r="G1561" s="57"/>
      <c r="H1561" s="57"/>
      <c r="I1561" s="57"/>
      <c r="J1561" s="57"/>
      <c r="K1561" s="57"/>
      <c r="L1561" s="57"/>
      <c r="M1561" s="54"/>
      <c r="N1561" s="57"/>
      <c r="O1561" s="58"/>
      <c r="P1561" s="58"/>
      <c r="Q1561" s="58"/>
      <c r="R1561" s="58"/>
      <c r="S1561" s="54"/>
      <c r="T1561" s="57"/>
      <c r="U1561" s="57"/>
      <c r="V1561" s="57"/>
      <c r="W1561" s="57"/>
      <c r="X1561" s="147" t="str">
        <f>IF(ISBLANK(D1561),"",IF('order-admin-units'!$I$1&lt;&gt;"y", "", IF((K1561="")*(ISBLANK(D1561)=FALSE), 'order-admin-units'!$B$1+1, VLOOKUP(K1561, ordercountry, 2))))</f>
        <v/>
      </c>
      <c r="Y1561" s="147" t="str">
        <f>IF(ISBLANK(D1561),"",IF('order-admin-units'!$I$1&lt;&gt;"y", "", IF(L1561="", 'order-admin-units'!$B$2+1, VLOOKUP(K1561&amp;"@"&amp;L1561, orderadmin, 2))))</f>
        <v/>
      </c>
      <c r="Z1561" s="147" t="str">
        <f t="shared" si="197"/>
        <v/>
      </c>
      <c r="AA1561" s="147" t="str">
        <f t="shared" si="198"/>
        <v/>
      </c>
      <c r="AB1561" s="147" t="str">
        <f t="shared" si="199"/>
        <v/>
      </c>
      <c r="AC1561" s="147" t="str">
        <f t="shared" si="193"/>
        <v/>
      </c>
      <c r="AD1561" s="11" t="str">
        <f t="shared" si="194"/>
        <v/>
      </c>
      <c r="AE1561" s="11" t="str">
        <f t="array" ref="AE1561">IF(ISBLANK(D1561),"",IF(OR($H$2="y",$H$2="m"),IF(AA1561=AA1560,IF(OR(AB1561=$AB$4:$AB1560)=FALSE,AE1560&amp;C1561,AE1560),"("&amp;C1561)&amp;IF(AA1561=AA1562,IF(OR(AB1562=$AB$4:$AB1561)=FALSE,", ",""),") "),""))</f>
        <v/>
      </c>
      <c r="AF1561" s="11" t="str">
        <f t="shared" si="195"/>
        <v/>
      </c>
      <c r="AG1561" s="11" t="str">
        <f t="array" ref="AG1561">IF(ISBLANK(D1561),"",IF(OR($H$2="y",$H$2="m"),IF(AA1561=AA1560,IF(OR(AC1561=$AC$4:$AC1560)=FALSE,AG1560&amp;AF1561,AG1560),"("&amp;AF1561)&amp;IF(AA1561=AA1562,IF(OR(AC1562=$AC$4:$AC1561)=FALSE,", ",""),") "),""))</f>
        <v/>
      </c>
      <c r="AH1561" s="10" t="str">
        <f>IF((ISBLANK(D1561)),"",IF(D1561=D1560,AH1560,"")&amp;IF(B1560&lt;&gt;B1561,((IF(ISBLANK(E1561),$D$3&amp;"Non-type material: "&amp;$D$3,$D$3&amp;INDEX('type-categories'!$A$2:$B$100,MATCH(E1561,'type-categories'!$A$2:$A$100,0),2)&amp;$D$3))),"")&amp;(IF(K1561&lt;&gt;K1560,$C$2&amp;K1561&amp;$K$3&amp;$C$2&amp;" ",(IF(B1561&lt;&gt;B1560,$C$2&amp;K1561&amp;$K$3&amp;$C$2&amp;" ",""))))&amp;(IF(L1561="","",((IF(L1561&lt;&gt;L1560,$D$2&amp;L1561&amp;$L$3&amp;$D$2&amp;" ",IF(B1561&lt;&gt;B1560,$D$2&amp;L1561&amp;$L$3&amp;$D$2&amp;" ",""))))))&amp;(IF(M1561="","",((IF(M1561&lt;&gt;M1560,$E$2&amp;M1561&amp;$E$2&amp;","&amp;" ",IF(B1561&lt;&gt;B1560,$E$2&amp;M1561&amp;$E$2&amp;",",""))))))&amp;(IF(N1561="","",IF(N1561&lt;&gt;N1560,N1561&amp;", ",IF(B1561&lt;&gt;B1560,N1561&amp;", ",""))))&amp;(IF(ISBLANK(O1561),"",(IF(O1561&lt;&gt;O1560,O1561&amp;", ",IF(B1561&lt;&gt;B1560,O1561&amp;", ","")))))&amp;(IF(ISBLANK(P1561),"",(IF(P1561&lt;&gt;P1560,P1561&amp;", ",IF(B1561&lt;&gt;B1560,P1561&amp;", ",IF(Z1561&lt;&gt;Z1560,P1561&amp;", ",""))))))&amp;(IF(ISBLANK(Q1561),"",(IF(Q1561&lt;&gt;Q1560,Q1561&amp;", ",IF(B1561&lt;&gt;B1560,Q1561&amp;", ",IF(Z1561&lt;&gt;Z1560,Q1561&amp;", ",""))))))&amp;(IF(ISBLANK(R1561),"",(IF(R1561&lt;&gt;R1560,R1561&amp;"m, ",IF(B1561&lt;&gt;B1560,R1561&amp;"m, ",IF(Z1561&lt;&gt;Z1560,R1561&amp;"m, ",""))))))&amp;IF(ISBLANK(S1561),"",(IF(B1561&lt;&gt;B1560,S1561&amp;", ",IF(S1561&lt;&gt;S1560,IF((Z1561=Z1560),"same locality "&amp;S1561&amp;", ",S1561&amp;", "),""))))&amp;(IF(ISBLANK(T1561),"",(IF(T1561&lt;&gt;T1560,IF(ISBLANK(F$2),T1561&amp;", ",T1561&amp;" "&amp;F$2&amp;", "),(IF(B1561&lt;&gt;B1560,IF(ISBLANK(F$2),T1561&amp;", ",T1561&amp;" "&amp;F$2&amp;", "),(IF(Z1561&lt;&gt;Z1560,IF(ISBLANK(F$2),T1561&amp;", ",T1561&amp;" "&amp;F$2&amp;", "),IF((U1561&lt;&gt;U1560)*($G$2="Y"),"same collector, ","")))))))))&amp;(IF(ISBLANK(U1561),"",(IF(U1561&lt;&gt;U1560,U1561&amp;", ",(IF(B1561&lt;&gt;B1560,U1561&amp;", ",IF(Z1561&lt;&gt;Z1560,U1561&amp;", ",(IF(T1561&lt;&gt;T1560,IF((T1561&lt;&gt;T1560)*($G$2="Y"),"same date, ", ""),IF((T1561=T1560)*(U1561=U1560)*(S1561&lt;&gt;S1560)*($G$2="Y"),"same collector and date, ", ""))))))))))&amp;(IF(ISBLANK(V1561),"",V1561&amp;", "))&amp;IF((AA1561&lt;&gt;AA1562)*($H$2="y"),AD1561&amp;AE1561,IF((AA1561&lt;&gt;AA1562)*($H$2="m"),AD1561&amp;AG1561,IF(($H$2&lt;&gt;"m")*($H$2&lt;&gt;"Y"),(IF(F1561=0,"",F1561&amp;" "&amp;$F$4&amp;" "))&amp;(IF(G1561=0,"",G1561&amp;" "&amp;$G$4&amp;" "))&amp;(IF(H1561=0,"",H1561&amp;" "&amp;H$4&amp;" "))&amp;(IF(I1561=0,"",I1561&amp;" "&amp;$I$4&amp;" "))&amp;(IF(J1561=0,"",J1561&amp;" "&amp;$J$4&amp;" "))&amp;IF((ISBLANK(C1561)),"","("&amp;C1561&amp;")"),"")))&amp;IF((B1561=B1562)*(K1561=K1562)*(L1561=L1562)*(M1561=M1562),IF(($H$2&lt;&gt;"m")*($H$2&lt;&gt;"Y"), ", ", IF((ISNUMBER(FIND(")",AE1561))), ", ", "")),IF((B1561=B1562)*(K1561=K1562)*(L1561=L1562),"; ",". ")))</f>
        <v/>
      </c>
      <c r="AI1561" s="1"/>
    </row>
    <row r="1562" spans="1:35" x14ac:dyDescent="0.25">
      <c r="A1562" s="3" t="str">
        <f t="shared" si="196"/>
        <v/>
      </c>
      <c r="B1562" s="53" t="str">
        <f t="shared" si="200"/>
        <v/>
      </c>
      <c r="C1562" s="57"/>
      <c r="D1562" s="57"/>
      <c r="E1562" s="57"/>
      <c r="F1562" s="57"/>
      <c r="G1562" s="57"/>
      <c r="H1562" s="57"/>
      <c r="I1562" s="57"/>
      <c r="J1562" s="57"/>
      <c r="K1562" s="57"/>
      <c r="L1562" s="57"/>
      <c r="M1562" s="54"/>
      <c r="N1562" s="57"/>
      <c r="O1562" s="58"/>
      <c r="P1562" s="58"/>
      <c r="Q1562" s="58"/>
      <c r="R1562" s="58"/>
      <c r="S1562" s="54"/>
      <c r="T1562" s="57"/>
      <c r="U1562" s="57"/>
      <c r="V1562" s="57"/>
      <c r="W1562" s="57"/>
      <c r="X1562" s="147" t="str">
        <f>IF(ISBLANK(D1562),"",IF('order-admin-units'!$I$1&lt;&gt;"y", "", IF((K1562="")*(ISBLANK(D1562)=FALSE), 'order-admin-units'!$B$1+1, VLOOKUP(K1562, ordercountry, 2))))</f>
        <v/>
      </c>
      <c r="Y1562" s="147" t="str">
        <f>IF(ISBLANK(D1562),"",IF('order-admin-units'!$I$1&lt;&gt;"y", "", IF(L1562="", 'order-admin-units'!$B$2+1, VLOOKUP(K1562&amp;"@"&amp;L1562, orderadmin, 2))))</f>
        <v/>
      </c>
      <c r="Z1562" s="147" t="str">
        <f t="shared" si="197"/>
        <v/>
      </c>
      <c r="AA1562" s="147" t="str">
        <f t="shared" si="198"/>
        <v/>
      </c>
      <c r="AB1562" s="147" t="str">
        <f t="shared" si="199"/>
        <v/>
      </c>
      <c r="AC1562" s="147" t="str">
        <f t="shared" si="193"/>
        <v/>
      </c>
      <c r="AD1562" s="11" t="str">
        <f t="shared" si="194"/>
        <v/>
      </c>
      <c r="AE1562" s="11" t="str">
        <f t="array" ref="AE1562">IF(ISBLANK(D1562),"",IF(OR($H$2="y",$H$2="m"),IF(AA1562=AA1561,IF(OR(AB1562=$AB$4:$AB1561)=FALSE,AE1561&amp;C1562,AE1561),"("&amp;C1562)&amp;IF(AA1562=AA1563,IF(OR(AB1563=$AB$4:$AB1562)=FALSE,", ",""),") "),""))</f>
        <v/>
      </c>
      <c r="AF1562" s="11" t="str">
        <f t="shared" si="195"/>
        <v/>
      </c>
      <c r="AG1562" s="11" t="str">
        <f t="array" ref="AG1562">IF(ISBLANK(D1562),"",IF(OR($H$2="y",$H$2="m"),IF(AA1562=AA1561,IF(OR(AC1562=$AC$4:$AC1561)=FALSE,AG1561&amp;AF1562,AG1561),"("&amp;AF1562)&amp;IF(AA1562=AA1563,IF(OR(AC1563=$AC$4:$AC1562)=FALSE,", ",""),") "),""))</f>
        <v/>
      </c>
      <c r="AH1562" s="10" t="str">
        <f>IF((ISBLANK(D1562)),"",IF(D1562=D1561,AH1561,"")&amp;IF(B1561&lt;&gt;B1562,((IF(ISBLANK(E1562),$D$3&amp;"Non-type material: "&amp;$D$3,$D$3&amp;INDEX('type-categories'!$A$2:$B$100,MATCH(E1562,'type-categories'!$A$2:$A$100,0),2)&amp;$D$3))),"")&amp;(IF(K1562&lt;&gt;K1561,$C$2&amp;K1562&amp;$K$3&amp;$C$2&amp;" ",(IF(B1562&lt;&gt;B1561,$C$2&amp;K1562&amp;$K$3&amp;$C$2&amp;" ",""))))&amp;(IF(L1562="","",((IF(L1562&lt;&gt;L1561,$D$2&amp;L1562&amp;$L$3&amp;$D$2&amp;" ",IF(B1562&lt;&gt;B1561,$D$2&amp;L1562&amp;$L$3&amp;$D$2&amp;" ",""))))))&amp;(IF(M1562="","",((IF(M1562&lt;&gt;M1561,$E$2&amp;M1562&amp;$E$2&amp;","&amp;" ",IF(B1562&lt;&gt;B1561,$E$2&amp;M1562&amp;$E$2&amp;",",""))))))&amp;(IF(N1562="","",IF(N1562&lt;&gt;N1561,N1562&amp;", ",IF(B1562&lt;&gt;B1561,N1562&amp;", ",""))))&amp;(IF(ISBLANK(O1562),"",(IF(O1562&lt;&gt;O1561,O1562&amp;", ",IF(B1562&lt;&gt;B1561,O1562&amp;", ","")))))&amp;(IF(ISBLANK(P1562),"",(IF(P1562&lt;&gt;P1561,P1562&amp;", ",IF(B1562&lt;&gt;B1561,P1562&amp;", ",IF(Z1562&lt;&gt;Z1561,P1562&amp;", ",""))))))&amp;(IF(ISBLANK(Q1562),"",(IF(Q1562&lt;&gt;Q1561,Q1562&amp;", ",IF(B1562&lt;&gt;B1561,Q1562&amp;", ",IF(Z1562&lt;&gt;Z1561,Q1562&amp;", ",""))))))&amp;(IF(ISBLANK(R1562),"",(IF(R1562&lt;&gt;R1561,R1562&amp;"m, ",IF(B1562&lt;&gt;B1561,R1562&amp;"m, ",IF(Z1562&lt;&gt;Z1561,R1562&amp;"m, ",""))))))&amp;IF(ISBLANK(S1562),"",(IF(B1562&lt;&gt;B1561,S1562&amp;", ",IF(S1562&lt;&gt;S1561,IF((Z1562=Z1561),"same locality "&amp;S1562&amp;", ",S1562&amp;", "),""))))&amp;(IF(ISBLANK(T1562),"",(IF(T1562&lt;&gt;T1561,IF(ISBLANK(F$2),T1562&amp;", ",T1562&amp;" "&amp;F$2&amp;", "),(IF(B1562&lt;&gt;B1561,IF(ISBLANK(F$2),T1562&amp;", ",T1562&amp;" "&amp;F$2&amp;", "),(IF(Z1562&lt;&gt;Z1561,IF(ISBLANK(F$2),T1562&amp;", ",T1562&amp;" "&amp;F$2&amp;", "),IF((U1562&lt;&gt;U1561)*($G$2="Y"),"same collector, ","")))))))))&amp;(IF(ISBLANK(U1562),"",(IF(U1562&lt;&gt;U1561,U1562&amp;", ",(IF(B1562&lt;&gt;B1561,U1562&amp;", ",IF(Z1562&lt;&gt;Z1561,U1562&amp;", ",(IF(T1562&lt;&gt;T1561,IF((T1562&lt;&gt;T1561)*($G$2="Y"),"same date, ", ""),IF((T1562=T1561)*(U1562=U1561)*(S1562&lt;&gt;S1561)*($G$2="Y"),"same collector and date, ", ""))))))))))&amp;(IF(ISBLANK(V1562),"",V1562&amp;", "))&amp;IF((AA1562&lt;&gt;AA1563)*($H$2="y"),AD1562&amp;AE1562,IF((AA1562&lt;&gt;AA1563)*($H$2="m"),AD1562&amp;AG1562,IF(($H$2&lt;&gt;"m")*($H$2&lt;&gt;"Y"),(IF(F1562=0,"",F1562&amp;" "&amp;$F$4&amp;" "))&amp;(IF(G1562=0,"",G1562&amp;" "&amp;$G$4&amp;" "))&amp;(IF(H1562=0,"",H1562&amp;" "&amp;H$4&amp;" "))&amp;(IF(I1562=0,"",I1562&amp;" "&amp;$I$4&amp;" "))&amp;(IF(J1562=0,"",J1562&amp;" "&amp;$J$4&amp;" "))&amp;IF((ISBLANK(C1562)),"","("&amp;C1562&amp;")"),"")))&amp;IF((B1562=B1563)*(K1562=K1563)*(L1562=L1563)*(M1562=M1563),IF(($H$2&lt;&gt;"m")*($H$2&lt;&gt;"Y"), ", ", IF((ISNUMBER(FIND(")",AE1562))), ", ", "")),IF((B1562=B1563)*(K1562=K1563)*(L1562=L1563),"; ",". ")))</f>
        <v/>
      </c>
      <c r="AI1562" s="1"/>
    </row>
    <row r="1563" spans="1:35" x14ac:dyDescent="0.25">
      <c r="A1563" s="3" t="str">
        <f t="shared" si="196"/>
        <v/>
      </c>
      <c r="B1563" s="53" t="str">
        <f t="shared" si="200"/>
        <v/>
      </c>
      <c r="C1563" s="57"/>
      <c r="D1563" s="57"/>
      <c r="E1563" s="57"/>
      <c r="F1563" s="57"/>
      <c r="G1563" s="57"/>
      <c r="H1563" s="57"/>
      <c r="I1563" s="57"/>
      <c r="J1563" s="57"/>
      <c r="K1563" s="57"/>
      <c r="L1563" s="57"/>
      <c r="M1563" s="54"/>
      <c r="N1563" s="57"/>
      <c r="O1563" s="58"/>
      <c r="P1563" s="58"/>
      <c r="Q1563" s="58"/>
      <c r="R1563" s="58"/>
      <c r="S1563" s="54"/>
      <c r="T1563" s="57"/>
      <c r="U1563" s="57"/>
      <c r="V1563" s="57"/>
      <c r="W1563" s="57"/>
      <c r="X1563" s="147" t="str">
        <f>IF(ISBLANK(D1563),"",IF('order-admin-units'!$I$1&lt;&gt;"y", "", IF((K1563="")*(ISBLANK(D1563)=FALSE), 'order-admin-units'!$B$1+1, VLOOKUP(K1563, ordercountry, 2))))</f>
        <v/>
      </c>
      <c r="Y1563" s="147" t="str">
        <f>IF(ISBLANK(D1563),"",IF('order-admin-units'!$I$1&lt;&gt;"y", "", IF(L1563="", 'order-admin-units'!$B$2+1, VLOOKUP(K1563&amp;"@"&amp;L1563, orderadmin, 2))))</f>
        <v/>
      </c>
      <c r="Z1563" s="147" t="str">
        <f t="shared" si="197"/>
        <v/>
      </c>
      <c r="AA1563" s="147" t="str">
        <f t="shared" si="198"/>
        <v/>
      </c>
      <c r="AB1563" s="147" t="str">
        <f t="shared" si="199"/>
        <v/>
      </c>
      <c r="AC1563" s="147" t="str">
        <f t="shared" si="193"/>
        <v/>
      </c>
      <c r="AD1563" s="11" t="str">
        <f t="shared" si="194"/>
        <v/>
      </c>
      <c r="AE1563" s="11" t="str">
        <f t="array" ref="AE1563">IF(ISBLANK(D1563),"",IF(OR($H$2="y",$H$2="m"),IF(AA1563=AA1562,IF(OR(AB1563=$AB$4:$AB1562)=FALSE,AE1562&amp;C1563,AE1562),"("&amp;C1563)&amp;IF(AA1563=AA1564,IF(OR(AB1564=$AB$4:$AB1563)=FALSE,", ",""),") "),""))</f>
        <v/>
      </c>
      <c r="AF1563" s="11" t="str">
        <f t="shared" si="195"/>
        <v/>
      </c>
      <c r="AG1563" s="11" t="str">
        <f t="array" ref="AG1563">IF(ISBLANK(D1563),"",IF(OR($H$2="y",$H$2="m"),IF(AA1563=AA1562,IF(OR(AC1563=$AC$4:$AC1562)=FALSE,AG1562&amp;AF1563,AG1562),"("&amp;AF1563)&amp;IF(AA1563=AA1564,IF(OR(AC1564=$AC$4:$AC1563)=FALSE,", ",""),") "),""))</f>
        <v/>
      </c>
      <c r="AH1563" s="10" t="str">
        <f>IF((ISBLANK(D1563)),"",IF(D1563=D1562,AH1562,"")&amp;IF(B1562&lt;&gt;B1563,((IF(ISBLANK(E1563),$D$3&amp;"Non-type material: "&amp;$D$3,$D$3&amp;INDEX('type-categories'!$A$2:$B$100,MATCH(E1563,'type-categories'!$A$2:$A$100,0),2)&amp;$D$3))),"")&amp;(IF(K1563&lt;&gt;K1562,$C$2&amp;K1563&amp;$K$3&amp;$C$2&amp;" ",(IF(B1563&lt;&gt;B1562,$C$2&amp;K1563&amp;$K$3&amp;$C$2&amp;" ",""))))&amp;(IF(L1563="","",((IF(L1563&lt;&gt;L1562,$D$2&amp;L1563&amp;$L$3&amp;$D$2&amp;" ",IF(B1563&lt;&gt;B1562,$D$2&amp;L1563&amp;$L$3&amp;$D$2&amp;" ",""))))))&amp;(IF(M1563="","",((IF(M1563&lt;&gt;M1562,$E$2&amp;M1563&amp;$E$2&amp;","&amp;" ",IF(B1563&lt;&gt;B1562,$E$2&amp;M1563&amp;$E$2&amp;",",""))))))&amp;(IF(N1563="","",IF(N1563&lt;&gt;N1562,N1563&amp;", ",IF(B1563&lt;&gt;B1562,N1563&amp;", ",""))))&amp;(IF(ISBLANK(O1563),"",(IF(O1563&lt;&gt;O1562,O1563&amp;", ",IF(B1563&lt;&gt;B1562,O1563&amp;", ","")))))&amp;(IF(ISBLANK(P1563),"",(IF(P1563&lt;&gt;P1562,P1563&amp;", ",IF(B1563&lt;&gt;B1562,P1563&amp;", ",IF(Z1563&lt;&gt;Z1562,P1563&amp;", ",""))))))&amp;(IF(ISBLANK(Q1563),"",(IF(Q1563&lt;&gt;Q1562,Q1563&amp;", ",IF(B1563&lt;&gt;B1562,Q1563&amp;", ",IF(Z1563&lt;&gt;Z1562,Q1563&amp;", ",""))))))&amp;(IF(ISBLANK(R1563),"",(IF(R1563&lt;&gt;R1562,R1563&amp;"m, ",IF(B1563&lt;&gt;B1562,R1563&amp;"m, ",IF(Z1563&lt;&gt;Z1562,R1563&amp;"m, ",""))))))&amp;IF(ISBLANK(S1563),"",(IF(B1563&lt;&gt;B1562,S1563&amp;", ",IF(S1563&lt;&gt;S1562,IF((Z1563=Z1562),"same locality "&amp;S1563&amp;", ",S1563&amp;", "),""))))&amp;(IF(ISBLANK(T1563),"",(IF(T1563&lt;&gt;T1562,IF(ISBLANK(F$2),T1563&amp;", ",T1563&amp;" "&amp;F$2&amp;", "),(IF(B1563&lt;&gt;B1562,IF(ISBLANK(F$2),T1563&amp;", ",T1563&amp;" "&amp;F$2&amp;", "),(IF(Z1563&lt;&gt;Z1562,IF(ISBLANK(F$2),T1563&amp;", ",T1563&amp;" "&amp;F$2&amp;", "),IF((U1563&lt;&gt;U1562)*($G$2="Y"),"same collector, ","")))))))))&amp;(IF(ISBLANK(U1563),"",(IF(U1563&lt;&gt;U1562,U1563&amp;", ",(IF(B1563&lt;&gt;B1562,U1563&amp;", ",IF(Z1563&lt;&gt;Z1562,U1563&amp;", ",(IF(T1563&lt;&gt;T1562,IF((T1563&lt;&gt;T1562)*($G$2="Y"),"same date, ", ""),IF((T1563=T1562)*(U1563=U1562)*(S1563&lt;&gt;S1562)*($G$2="Y"),"same collector and date, ", ""))))))))))&amp;(IF(ISBLANK(V1563),"",V1563&amp;", "))&amp;IF((AA1563&lt;&gt;AA1564)*($H$2="y"),AD1563&amp;AE1563,IF((AA1563&lt;&gt;AA1564)*($H$2="m"),AD1563&amp;AG1563,IF(($H$2&lt;&gt;"m")*($H$2&lt;&gt;"Y"),(IF(F1563=0,"",F1563&amp;" "&amp;$F$4&amp;" "))&amp;(IF(G1563=0,"",G1563&amp;" "&amp;$G$4&amp;" "))&amp;(IF(H1563=0,"",H1563&amp;" "&amp;H$4&amp;" "))&amp;(IF(I1563=0,"",I1563&amp;" "&amp;$I$4&amp;" "))&amp;(IF(J1563=0,"",J1563&amp;" "&amp;$J$4&amp;" "))&amp;IF((ISBLANK(C1563)),"","("&amp;C1563&amp;")"),"")))&amp;IF((B1563=B1564)*(K1563=K1564)*(L1563=L1564)*(M1563=M1564),IF(($H$2&lt;&gt;"m")*($H$2&lt;&gt;"Y"), ", ", IF((ISNUMBER(FIND(")",AE1563))), ", ", "")),IF((B1563=B1564)*(K1563=K1564)*(L1563=L1564),"; ",". ")))</f>
        <v/>
      </c>
      <c r="AI1563" s="1"/>
    </row>
    <row r="1564" spans="1:35" x14ac:dyDescent="0.25">
      <c r="A1564" s="3" t="str">
        <f t="shared" si="196"/>
        <v/>
      </c>
      <c r="B1564" s="53" t="str">
        <f t="shared" si="200"/>
        <v/>
      </c>
      <c r="C1564" s="57"/>
      <c r="D1564" s="57"/>
      <c r="E1564" s="57"/>
      <c r="F1564" s="57"/>
      <c r="G1564" s="57"/>
      <c r="H1564" s="57"/>
      <c r="I1564" s="57"/>
      <c r="J1564" s="57"/>
      <c r="K1564" s="57"/>
      <c r="L1564" s="57"/>
      <c r="M1564" s="54"/>
      <c r="N1564" s="57"/>
      <c r="O1564" s="58"/>
      <c r="P1564" s="58"/>
      <c r="Q1564" s="58"/>
      <c r="R1564" s="58"/>
      <c r="S1564" s="54"/>
      <c r="T1564" s="57"/>
      <c r="U1564" s="57"/>
      <c r="V1564" s="57"/>
      <c r="W1564" s="57"/>
      <c r="X1564" s="147" t="str">
        <f>IF(ISBLANK(D1564),"",IF('order-admin-units'!$I$1&lt;&gt;"y", "", IF((K1564="")*(ISBLANK(D1564)=FALSE), 'order-admin-units'!$B$1+1, VLOOKUP(K1564, ordercountry, 2))))</f>
        <v/>
      </c>
      <c r="Y1564" s="147" t="str">
        <f>IF(ISBLANK(D1564),"",IF('order-admin-units'!$I$1&lt;&gt;"y", "", IF(L1564="", 'order-admin-units'!$B$2+1, VLOOKUP(K1564&amp;"@"&amp;L1564, orderadmin, 2))))</f>
        <v/>
      </c>
      <c r="Z1564" s="147" t="str">
        <f t="shared" si="197"/>
        <v/>
      </c>
      <c r="AA1564" s="147" t="str">
        <f t="shared" si="198"/>
        <v/>
      </c>
      <c r="AB1564" s="147" t="str">
        <f t="shared" si="199"/>
        <v/>
      </c>
      <c r="AC1564" s="147" t="str">
        <f t="shared" si="193"/>
        <v/>
      </c>
      <c r="AD1564" s="11" t="str">
        <f t="shared" si="194"/>
        <v/>
      </c>
      <c r="AE1564" s="11" t="str">
        <f t="array" ref="AE1564">IF(ISBLANK(D1564),"",IF(OR($H$2="y",$H$2="m"),IF(AA1564=AA1563,IF(OR(AB1564=$AB$4:$AB1563)=FALSE,AE1563&amp;C1564,AE1563),"("&amp;C1564)&amp;IF(AA1564=AA1565,IF(OR(AB1565=$AB$4:$AB1564)=FALSE,", ",""),") "),""))</f>
        <v/>
      </c>
      <c r="AF1564" s="11" t="str">
        <f t="shared" si="195"/>
        <v/>
      </c>
      <c r="AG1564" s="11" t="str">
        <f t="array" ref="AG1564">IF(ISBLANK(D1564),"",IF(OR($H$2="y",$H$2="m"),IF(AA1564=AA1563,IF(OR(AC1564=$AC$4:$AC1563)=FALSE,AG1563&amp;AF1564,AG1563),"("&amp;AF1564)&amp;IF(AA1564=AA1565,IF(OR(AC1565=$AC$4:$AC1564)=FALSE,", ",""),") "),""))</f>
        <v/>
      </c>
      <c r="AH1564" s="10" t="str">
        <f>IF((ISBLANK(D1564)),"",IF(D1564=D1563,AH1563,"")&amp;IF(B1563&lt;&gt;B1564,((IF(ISBLANK(E1564),$D$3&amp;"Non-type material: "&amp;$D$3,$D$3&amp;INDEX('type-categories'!$A$2:$B$100,MATCH(E1564,'type-categories'!$A$2:$A$100,0),2)&amp;$D$3))),"")&amp;(IF(K1564&lt;&gt;K1563,$C$2&amp;K1564&amp;$K$3&amp;$C$2&amp;" ",(IF(B1564&lt;&gt;B1563,$C$2&amp;K1564&amp;$K$3&amp;$C$2&amp;" ",""))))&amp;(IF(L1564="","",((IF(L1564&lt;&gt;L1563,$D$2&amp;L1564&amp;$L$3&amp;$D$2&amp;" ",IF(B1564&lt;&gt;B1563,$D$2&amp;L1564&amp;$L$3&amp;$D$2&amp;" ",""))))))&amp;(IF(M1564="","",((IF(M1564&lt;&gt;M1563,$E$2&amp;M1564&amp;$E$2&amp;","&amp;" ",IF(B1564&lt;&gt;B1563,$E$2&amp;M1564&amp;$E$2&amp;",",""))))))&amp;(IF(N1564="","",IF(N1564&lt;&gt;N1563,N1564&amp;", ",IF(B1564&lt;&gt;B1563,N1564&amp;", ",""))))&amp;(IF(ISBLANK(O1564),"",(IF(O1564&lt;&gt;O1563,O1564&amp;", ",IF(B1564&lt;&gt;B1563,O1564&amp;", ","")))))&amp;(IF(ISBLANK(P1564),"",(IF(P1564&lt;&gt;P1563,P1564&amp;", ",IF(B1564&lt;&gt;B1563,P1564&amp;", ",IF(Z1564&lt;&gt;Z1563,P1564&amp;", ",""))))))&amp;(IF(ISBLANK(Q1564),"",(IF(Q1564&lt;&gt;Q1563,Q1564&amp;", ",IF(B1564&lt;&gt;B1563,Q1564&amp;", ",IF(Z1564&lt;&gt;Z1563,Q1564&amp;", ",""))))))&amp;(IF(ISBLANK(R1564),"",(IF(R1564&lt;&gt;R1563,R1564&amp;"m, ",IF(B1564&lt;&gt;B1563,R1564&amp;"m, ",IF(Z1564&lt;&gt;Z1563,R1564&amp;"m, ",""))))))&amp;IF(ISBLANK(S1564),"",(IF(B1564&lt;&gt;B1563,S1564&amp;", ",IF(S1564&lt;&gt;S1563,IF((Z1564=Z1563),"same locality "&amp;S1564&amp;", ",S1564&amp;", "),""))))&amp;(IF(ISBLANK(T1564),"",(IF(T1564&lt;&gt;T1563,IF(ISBLANK(F$2),T1564&amp;", ",T1564&amp;" "&amp;F$2&amp;", "),(IF(B1564&lt;&gt;B1563,IF(ISBLANK(F$2),T1564&amp;", ",T1564&amp;" "&amp;F$2&amp;", "),(IF(Z1564&lt;&gt;Z1563,IF(ISBLANK(F$2),T1564&amp;", ",T1564&amp;" "&amp;F$2&amp;", "),IF((U1564&lt;&gt;U1563)*($G$2="Y"),"same collector, ","")))))))))&amp;(IF(ISBLANK(U1564),"",(IF(U1564&lt;&gt;U1563,U1564&amp;", ",(IF(B1564&lt;&gt;B1563,U1564&amp;", ",IF(Z1564&lt;&gt;Z1563,U1564&amp;", ",(IF(T1564&lt;&gt;T1563,IF((T1564&lt;&gt;T1563)*($G$2="Y"),"same date, ", ""),IF((T1564=T1563)*(U1564=U1563)*(S1564&lt;&gt;S1563)*($G$2="Y"),"same collector and date, ", ""))))))))))&amp;(IF(ISBLANK(V1564),"",V1564&amp;", "))&amp;IF((AA1564&lt;&gt;AA1565)*($H$2="y"),AD1564&amp;AE1564,IF((AA1564&lt;&gt;AA1565)*($H$2="m"),AD1564&amp;AG1564,IF(($H$2&lt;&gt;"m")*($H$2&lt;&gt;"Y"),(IF(F1564=0,"",F1564&amp;" "&amp;$F$4&amp;" "))&amp;(IF(G1564=0,"",G1564&amp;" "&amp;$G$4&amp;" "))&amp;(IF(H1564=0,"",H1564&amp;" "&amp;H$4&amp;" "))&amp;(IF(I1564=0,"",I1564&amp;" "&amp;$I$4&amp;" "))&amp;(IF(J1564=0,"",J1564&amp;" "&amp;$J$4&amp;" "))&amp;IF((ISBLANK(C1564)),"","("&amp;C1564&amp;")"),"")))&amp;IF((B1564=B1565)*(K1564=K1565)*(L1564=L1565)*(M1564=M1565),IF(($H$2&lt;&gt;"m")*($H$2&lt;&gt;"Y"), ", ", IF((ISNUMBER(FIND(")",AE1564))), ", ", "")),IF((B1564=B1565)*(K1564=K1565)*(L1564=L1565),"; ",". ")))</f>
        <v/>
      </c>
      <c r="AI1564" s="1"/>
    </row>
    <row r="1565" spans="1:35" x14ac:dyDescent="0.25">
      <c r="A1565" s="3" t="str">
        <f t="shared" si="196"/>
        <v/>
      </c>
      <c r="B1565" s="53" t="str">
        <f t="shared" si="200"/>
        <v/>
      </c>
      <c r="C1565" s="57"/>
      <c r="D1565" s="57"/>
      <c r="E1565" s="57"/>
      <c r="F1565" s="57"/>
      <c r="G1565" s="57"/>
      <c r="H1565" s="57"/>
      <c r="I1565" s="57"/>
      <c r="J1565" s="57"/>
      <c r="K1565" s="57"/>
      <c r="L1565" s="57"/>
      <c r="M1565" s="54"/>
      <c r="N1565" s="57"/>
      <c r="O1565" s="58"/>
      <c r="P1565" s="58"/>
      <c r="Q1565" s="58"/>
      <c r="R1565" s="58"/>
      <c r="S1565" s="54"/>
      <c r="T1565" s="57"/>
      <c r="U1565" s="57"/>
      <c r="V1565" s="57"/>
      <c r="W1565" s="57"/>
      <c r="X1565" s="147" t="str">
        <f>IF(ISBLANK(D1565),"",IF('order-admin-units'!$I$1&lt;&gt;"y", "", IF((K1565="")*(ISBLANK(D1565)=FALSE), 'order-admin-units'!$B$1+1, VLOOKUP(K1565, ordercountry, 2))))</f>
        <v/>
      </c>
      <c r="Y1565" s="147" t="str">
        <f>IF(ISBLANK(D1565),"",IF('order-admin-units'!$I$1&lt;&gt;"y", "", IF(L1565="", 'order-admin-units'!$B$2+1, VLOOKUP(K1565&amp;"@"&amp;L1565, orderadmin, 2))))</f>
        <v/>
      </c>
      <c r="Z1565" s="147" t="str">
        <f t="shared" si="197"/>
        <v/>
      </c>
      <c r="AA1565" s="147" t="str">
        <f t="shared" si="198"/>
        <v/>
      </c>
      <c r="AB1565" s="147" t="str">
        <f t="shared" si="199"/>
        <v/>
      </c>
      <c r="AC1565" s="147" t="str">
        <f t="shared" si="193"/>
        <v/>
      </c>
      <c r="AD1565" s="11" t="str">
        <f t="shared" si="194"/>
        <v/>
      </c>
      <c r="AE1565" s="11" t="str">
        <f t="array" ref="AE1565">IF(ISBLANK(D1565),"",IF(OR($H$2="y",$H$2="m"),IF(AA1565=AA1564,IF(OR(AB1565=$AB$4:$AB1564)=FALSE,AE1564&amp;C1565,AE1564),"("&amp;C1565)&amp;IF(AA1565=AA1566,IF(OR(AB1566=$AB$4:$AB1565)=FALSE,", ",""),") "),""))</f>
        <v/>
      </c>
      <c r="AF1565" s="11" t="str">
        <f t="shared" si="195"/>
        <v/>
      </c>
      <c r="AG1565" s="11" t="str">
        <f t="array" ref="AG1565">IF(ISBLANK(D1565),"",IF(OR($H$2="y",$H$2="m"),IF(AA1565=AA1564,IF(OR(AC1565=$AC$4:$AC1564)=FALSE,AG1564&amp;AF1565,AG1564),"("&amp;AF1565)&amp;IF(AA1565=AA1566,IF(OR(AC1566=$AC$4:$AC1565)=FALSE,", ",""),") "),""))</f>
        <v/>
      </c>
      <c r="AH1565" s="10" t="str">
        <f>IF((ISBLANK(D1565)),"",IF(D1565=D1564,AH1564,"")&amp;IF(B1564&lt;&gt;B1565,((IF(ISBLANK(E1565),$D$3&amp;"Non-type material: "&amp;$D$3,$D$3&amp;INDEX('type-categories'!$A$2:$B$100,MATCH(E1565,'type-categories'!$A$2:$A$100,0),2)&amp;$D$3))),"")&amp;(IF(K1565&lt;&gt;K1564,$C$2&amp;K1565&amp;$K$3&amp;$C$2&amp;" ",(IF(B1565&lt;&gt;B1564,$C$2&amp;K1565&amp;$K$3&amp;$C$2&amp;" ",""))))&amp;(IF(L1565="","",((IF(L1565&lt;&gt;L1564,$D$2&amp;L1565&amp;$L$3&amp;$D$2&amp;" ",IF(B1565&lt;&gt;B1564,$D$2&amp;L1565&amp;$L$3&amp;$D$2&amp;" ",""))))))&amp;(IF(M1565="","",((IF(M1565&lt;&gt;M1564,$E$2&amp;M1565&amp;$E$2&amp;","&amp;" ",IF(B1565&lt;&gt;B1564,$E$2&amp;M1565&amp;$E$2&amp;",",""))))))&amp;(IF(N1565="","",IF(N1565&lt;&gt;N1564,N1565&amp;", ",IF(B1565&lt;&gt;B1564,N1565&amp;", ",""))))&amp;(IF(ISBLANK(O1565),"",(IF(O1565&lt;&gt;O1564,O1565&amp;", ",IF(B1565&lt;&gt;B1564,O1565&amp;", ","")))))&amp;(IF(ISBLANK(P1565),"",(IF(P1565&lt;&gt;P1564,P1565&amp;", ",IF(B1565&lt;&gt;B1564,P1565&amp;", ",IF(Z1565&lt;&gt;Z1564,P1565&amp;", ",""))))))&amp;(IF(ISBLANK(Q1565),"",(IF(Q1565&lt;&gt;Q1564,Q1565&amp;", ",IF(B1565&lt;&gt;B1564,Q1565&amp;", ",IF(Z1565&lt;&gt;Z1564,Q1565&amp;", ",""))))))&amp;(IF(ISBLANK(R1565),"",(IF(R1565&lt;&gt;R1564,R1565&amp;"m, ",IF(B1565&lt;&gt;B1564,R1565&amp;"m, ",IF(Z1565&lt;&gt;Z1564,R1565&amp;"m, ",""))))))&amp;IF(ISBLANK(S1565),"",(IF(B1565&lt;&gt;B1564,S1565&amp;", ",IF(S1565&lt;&gt;S1564,IF((Z1565=Z1564),"same locality "&amp;S1565&amp;", ",S1565&amp;", "),""))))&amp;(IF(ISBLANK(T1565),"",(IF(T1565&lt;&gt;T1564,IF(ISBLANK(F$2),T1565&amp;", ",T1565&amp;" "&amp;F$2&amp;", "),(IF(B1565&lt;&gt;B1564,IF(ISBLANK(F$2),T1565&amp;", ",T1565&amp;" "&amp;F$2&amp;", "),(IF(Z1565&lt;&gt;Z1564,IF(ISBLANK(F$2),T1565&amp;", ",T1565&amp;" "&amp;F$2&amp;", "),IF((U1565&lt;&gt;U1564)*($G$2="Y"),"same collector, ","")))))))))&amp;(IF(ISBLANK(U1565),"",(IF(U1565&lt;&gt;U1564,U1565&amp;", ",(IF(B1565&lt;&gt;B1564,U1565&amp;", ",IF(Z1565&lt;&gt;Z1564,U1565&amp;", ",(IF(T1565&lt;&gt;T1564,IF((T1565&lt;&gt;T1564)*($G$2="Y"),"same date, ", ""),IF((T1565=T1564)*(U1565=U1564)*(S1565&lt;&gt;S1564)*($G$2="Y"),"same collector and date, ", ""))))))))))&amp;(IF(ISBLANK(V1565),"",V1565&amp;", "))&amp;IF((AA1565&lt;&gt;AA1566)*($H$2="y"),AD1565&amp;AE1565,IF((AA1565&lt;&gt;AA1566)*($H$2="m"),AD1565&amp;AG1565,IF(($H$2&lt;&gt;"m")*($H$2&lt;&gt;"Y"),(IF(F1565=0,"",F1565&amp;" "&amp;$F$4&amp;" "))&amp;(IF(G1565=0,"",G1565&amp;" "&amp;$G$4&amp;" "))&amp;(IF(H1565=0,"",H1565&amp;" "&amp;H$4&amp;" "))&amp;(IF(I1565=0,"",I1565&amp;" "&amp;$I$4&amp;" "))&amp;(IF(J1565=0,"",J1565&amp;" "&amp;$J$4&amp;" "))&amp;IF((ISBLANK(C1565)),"","("&amp;C1565&amp;")"),"")))&amp;IF((B1565=B1566)*(K1565=K1566)*(L1565=L1566)*(M1565=M1566),IF(($H$2&lt;&gt;"m")*($H$2&lt;&gt;"Y"), ", ", IF((ISNUMBER(FIND(")",AE1565))), ", ", "")),IF((B1565=B1566)*(K1565=K1566)*(L1565=L1566),"; ",". ")))</f>
        <v/>
      </c>
      <c r="AI1565" s="1"/>
    </row>
    <row r="1566" spans="1:35" x14ac:dyDescent="0.25">
      <c r="A1566" s="3" t="str">
        <f t="shared" si="196"/>
        <v/>
      </c>
      <c r="B1566" s="53" t="str">
        <f t="shared" si="200"/>
        <v/>
      </c>
      <c r="C1566" s="57"/>
      <c r="D1566" s="57"/>
      <c r="E1566" s="57"/>
      <c r="F1566" s="57"/>
      <c r="G1566" s="57"/>
      <c r="H1566" s="57"/>
      <c r="I1566" s="57"/>
      <c r="J1566" s="57"/>
      <c r="K1566" s="57"/>
      <c r="L1566" s="57"/>
      <c r="M1566" s="54"/>
      <c r="N1566" s="57"/>
      <c r="O1566" s="58"/>
      <c r="P1566" s="58"/>
      <c r="Q1566" s="58"/>
      <c r="R1566" s="58"/>
      <c r="S1566" s="54"/>
      <c r="T1566" s="57"/>
      <c r="U1566" s="57"/>
      <c r="V1566" s="57"/>
      <c r="W1566" s="57"/>
      <c r="X1566" s="147" t="str">
        <f>IF(ISBLANK(D1566),"",IF('order-admin-units'!$I$1&lt;&gt;"y", "", IF((K1566="")*(ISBLANK(D1566)=FALSE), 'order-admin-units'!$B$1+1, VLOOKUP(K1566, ordercountry, 2))))</f>
        <v/>
      </c>
      <c r="Y1566" s="147" t="str">
        <f>IF(ISBLANK(D1566),"",IF('order-admin-units'!$I$1&lt;&gt;"y", "", IF(L1566="", 'order-admin-units'!$B$2+1, VLOOKUP(K1566&amp;"@"&amp;L1566, orderadmin, 2))))</f>
        <v/>
      </c>
      <c r="Z1566" s="147" t="str">
        <f t="shared" si="197"/>
        <v/>
      </c>
      <c r="AA1566" s="147" t="str">
        <f t="shared" si="198"/>
        <v/>
      </c>
      <c r="AB1566" s="147" t="str">
        <f t="shared" si="199"/>
        <v/>
      </c>
      <c r="AC1566" s="147" t="str">
        <f t="shared" si="193"/>
        <v/>
      </c>
      <c r="AD1566" s="11" t="str">
        <f t="shared" si="194"/>
        <v/>
      </c>
      <c r="AE1566" s="11" t="str">
        <f t="array" ref="AE1566">IF(ISBLANK(D1566),"",IF(OR($H$2="y",$H$2="m"),IF(AA1566=AA1565,IF(OR(AB1566=$AB$4:$AB1565)=FALSE,AE1565&amp;C1566,AE1565),"("&amp;C1566)&amp;IF(AA1566=AA1567,IF(OR(AB1567=$AB$4:$AB1566)=FALSE,", ",""),") "),""))</f>
        <v/>
      </c>
      <c r="AF1566" s="11" t="str">
        <f t="shared" si="195"/>
        <v/>
      </c>
      <c r="AG1566" s="11" t="str">
        <f t="array" ref="AG1566">IF(ISBLANK(D1566),"",IF(OR($H$2="y",$H$2="m"),IF(AA1566=AA1565,IF(OR(AC1566=$AC$4:$AC1565)=FALSE,AG1565&amp;AF1566,AG1565),"("&amp;AF1566)&amp;IF(AA1566=AA1567,IF(OR(AC1567=$AC$4:$AC1566)=FALSE,", ",""),") "),""))</f>
        <v/>
      </c>
      <c r="AH1566" s="10" t="str">
        <f>IF((ISBLANK(D1566)),"",IF(D1566=D1565,AH1565,"")&amp;IF(B1565&lt;&gt;B1566,((IF(ISBLANK(E1566),$D$3&amp;"Non-type material: "&amp;$D$3,$D$3&amp;INDEX('type-categories'!$A$2:$B$100,MATCH(E1566,'type-categories'!$A$2:$A$100,0),2)&amp;$D$3))),"")&amp;(IF(K1566&lt;&gt;K1565,$C$2&amp;K1566&amp;$K$3&amp;$C$2&amp;" ",(IF(B1566&lt;&gt;B1565,$C$2&amp;K1566&amp;$K$3&amp;$C$2&amp;" ",""))))&amp;(IF(L1566="","",((IF(L1566&lt;&gt;L1565,$D$2&amp;L1566&amp;$L$3&amp;$D$2&amp;" ",IF(B1566&lt;&gt;B1565,$D$2&amp;L1566&amp;$L$3&amp;$D$2&amp;" ",""))))))&amp;(IF(M1566="","",((IF(M1566&lt;&gt;M1565,$E$2&amp;M1566&amp;$E$2&amp;","&amp;" ",IF(B1566&lt;&gt;B1565,$E$2&amp;M1566&amp;$E$2&amp;",",""))))))&amp;(IF(N1566="","",IF(N1566&lt;&gt;N1565,N1566&amp;", ",IF(B1566&lt;&gt;B1565,N1566&amp;", ",""))))&amp;(IF(ISBLANK(O1566),"",(IF(O1566&lt;&gt;O1565,O1566&amp;", ",IF(B1566&lt;&gt;B1565,O1566&amp;", ","")))))&amp;(IF(ISBLANK(P1566),"",(IF(P1566&lt;&gt;P1565,P1566&amp;", ",IF(B1566&lt;&gt;B1565,P1566&amp;", ",IF(Z1566&lt;&gt;Z1565,P1566&amp;", ",""))))))&amp;(IF(ISBLANK(Q1566),"",(IF(Q1566&lt;&gt;Q1565,Q1566&amp;", ",IF(B1566&lt;&gt;B1565,Q1566&amp;", ",IF(Z1566&lt;&gt;Z1565,Q1566&amp;", ",""))))))&amp;(IF(ISBLANK(R1566),"",(IF(R1566&lt;&gt;R1565,R1566&amp;"m, ",IF(B1566&lt;&gt;B1565,R1566&amp;"m, ",IF(Z1566&lt;&gt;Z1565,R1566&amp;"m, ",""))))))&amp;IF(ISBLANK(S1566),"",(IF(B1566&lt;&gt;B1565,S1566&amp;", ",IF(S1566&lt;&gt;S1565,IF((Z1566=Z1565),"same locality "&amp;S1566&amp;", ",S1566&amp;", "),""))))&amp;(IF(ISBLANK(T1566),"",(IF(T1566&lt;&gt;T1565,IF(ISBLANK(F$2),T1566&amp;", ",T1566&amp;" "&amp;F$2&amp;", "),(IF(B1566&lt;&gt;B1565,IF(ISBLANK(F$2),T1566&amp;", ",T1566&amp;" "&amp;F$2&amp;", "),(IF(Z1566&lt;&gt;Z1565,IF(ISBLANK(F$2),T1566&amp;", ",T1566&amp;" "&amp;F$2&amp;", "),IF((U1566&lt;&gt;U1565)*($G$2="Y"),"same collector, ","")))))))))&amp;(IF(ISBLANK(U1566),"",(IF(U1566&lt;&gt;U1565,U1566&amp;", ",(IF(B1566&lt;&gt;B1565,U1566&amp;", ",IF(Z1566&lt;&gt;Z1565,U1566&amp;", ",(IF(T1566&lt;&gt;T1565,IF((T1566&lt;&gt;T1565)*($G$2="Y"),"same date, ", ""),IF((T1566=T1565)*(U1566=U1565)*(S1566&lt;&gt;S1565)*($G$2="Y"),"same collector and date, ", ""))))))))))&amp;(IF(ISBLANK(V1566),"",V1566&amp;", "))&amp;IF((AA1566&lt;&gt;AA1567)*($H$2="y"),AD1566&amp;AE1566,IF((AA1566&lt;&gt;AA1567)*($H$2="m"),AD1566&amp;AG1566,IF(($H$2&lt;&gt;"m")*($H$2&lt;&gt;"Y"),(IF(F1566=0,"",F1566&amp;" "&amp;$F$4&amp;" "))&amp;(IF(G1566=0,"",G1566&amp;" "&amp;$G$4&amp;" "))&amp;(IF(H1566=0,"",H1566&amp;" "&amp;H$4&amp;" "))&amp;(IF(I1566=0,"",I1566&amp;" "&amp;$I$4&amp;" "))&amp;(IF(J1566=0,"",J1566&amp;" "&amp;$J$4&amp;" "))&amp;IF((ISBLANK(C1566)),"","("&amp;C1566&amp;")"),"")))&amp;IF((B1566=B1567)*(K1566=K1567)*(L1566=L1567)*(M1566=M1567),IF(($H$2&lt;&gt;"m")*($H$2&lt;&gt;"Y"), ", ", IF((ISNUMBER(FIND(")",AE1566))), ", ", "")),IF((B1566=B1567)*(K1566=K1567)*(L1566=L1567),"; ",". ")))</f>
        <v/>
      </c>
      <c r="AI1566" s="1"/>
    </row>
    <row r="1567" spans="1:35" x14ac:dyDescent="0.25">
      <c r="A1567" s="3" t="str">
        <f t="shared" si="196"/>
        <v/>
      </c>
      <c r="B1567" s="53" t="str">
        <f t="shared" si="200"/>
        <v/>
      </c>
      <c r="C1567" s="57"/>
      <c r="D1567" s="57"/>
      <c r="E1567" s="57"/>
      <c r="F1567" s="57"/>
      <c r="G1567" s="57"/>
      <c r="H1567" s="57"/>
      <c r="I1567" s="57"/>
      <c r="J1567" s="57"/>
      <c r="K1567" s="57"/>
      <c r="L1567" s="57"/>
      <c r="M1567" s="54"/>
      <c r="N1567" s="57"/>
      <c r="O1567" s="58"/>
      <c r="P1567" s="58"/>
      <c r="Q1567" s="58"/>
      <c r="R1567" s="58"/>
      <c r="S1567" s="54"/>
      <c r="T1567" s="57"/>
      <c r="U1567" s="57"/>
      <c r="V1567" s="57"/>
      <c r="W1567" s="57"/>
      <c r="X1567" s="147" t="str">
        <f>IF(ISBLANK(D1567),"",IF('order-admin-units'!$I$1&lt;&gt;"y", "", IF((K1567="")*(ISBLANK(D1567)=FALSE), 'order-admin-units'!$B$1+1, VLOOKUP(K1567, ordercountry, 2))))</f>
        <v/>
      </c>
      <c r="Y1567" s="147" t="str">
        <f>IF(ISBLANK(D1567),"",IF('order-admin-units'!$I$1&lt;&gt;"y", "", IF(L1567="", 'order-admin-units'!$B$2+1, VLOOKUP(K1567&amp;"@"&amp;L1567, orderadmin, 2))))</f>
        <v/>
      </c>
      <c r="Z1567" s="147" t="str">
        <f t="shared" si="197"/>
        <v/>
      </c>
      <c r="AA1567" s="147" t="str">
        <f t="shared" si="198"/>
        <v/>
      </c>
      <c r="AB1567" s="147" t="str">
        <f t="shared" si="199"/>
        <v/>
      </c>
      <c r="AC1567" s="147" t="str">
        <f t="shared" si="193"/>
        <v/>
      </c>
      <c r="AD1567" s="11" t="str">
        <f t="shared" si="194"/>
        <v/>
      </c>
      <c r="AE1567" s="11" t="str">
        <f t="array" ref="AE1567">IF(ISBLANK(D1567),"",IF(OR($H$2="y",$H$2="m"),IF(AA1567=AA1566,IF(OR(AB1567=$AB$4:$AB1566)=FALSE,AE1566&amp;C1567,AE1566),"("&amp;C1567)&amp;IF(AA1567=AA1568,IF(OR(AB1568=$AB$4:$AB1567)=FALSE,", ",""),") "),""))</f>
        <v/>
      </c>
      <c r="AF1567" s="11" t="str">
        <f t="shared" si="195"/>
        <v/>
      </c>
      <c r="AG1567" s="11" t="str">
        <f t="array" ref="AG1567">IF(ISBLANK(D1567),"",IF(OR($H$2="y",$H$2="m"),IF(AA1567=AA1566,IF(OR(AC1567=$AC$4:$AC1566)=FALSE,AG1566&amp;AF1567,AG1566),"("&amp;AF1567)&amp;IF(AA1567=AA1568,IF(OR(AC1568=$AC$4:$AC1567)=FALSE,", ",""),") "),""))</f>
        <v/>
      </c>
      <c r="AH1567" s="10" t="str">
        <f>IF((ISBLANK(D1567)),"",IF(D1567=D1566,AH1566,"")&amp;IF(B1566&lt;&gt;B1567,((IF(ISBLANK(E1567),$D$3&amp;"Non-type material: "&amp;$D$3,$D$3&amp;INDEX('type-categories'!$A$2:$B$100,MATCH(E1567,'type-categories'!$A$2:$A$100,0),2)&amp;$D$3))),"")&amp;(IF(K1567&lt;&gt;K1566,$C$2&amp;K1567&amp;$K$3&amp;$C$2&amp;" ",(IF(B1567&lt;&gt;B1566,$C$2&amp;K1567&amp;$K$3&amp;$C$2&amp;" ",""))))&amp;(IF(L1567="","",((IF(L1567&lt;&gt;L1566,$D$2&amp;L1567&amp;$L$3&amp;$D$2&amp;" ",IF(B1567&lt;&gt;B1566,$D$2&amp;L1567&amp;$L$3&amp;$D$2&amp;" ",""))))))&amp;(IF(M1567="","",((IF(M1567&lt;&gt;M1566,$E$2&amp;M1567&amp;$E$2&amp;","&amp;" ",IF(B1567&lt;&gt;B1566,$E$2&amp;M1567&amp;$E$2&amp;",",""))))))&amp;(IF(N1567="","",IF(N1567&lt;&gt;N1566,N1567&amp;", ",IF(B1567&lt;&gt;B1566,N1567&amp;", ",""))))&amp;(IF(ISBLANK(O1567),"",(IF(O1567&lt;&gt;O1566,O1567&amp;", ",IF(B1567&lt;&gt;B1566,O1567&amp;", ","")))))&amp;(IF(ISBLANK(P1567),"",(IF(P1567&lt;&gt;P1566,P1567&amp;", ",IF(B1567&lt;&gt;B1566,P1567&amp;", ",IF(Z1567&lt;&gt;Z1566,P1567&amp;", ",""))))))&amp;(IF(ISBLANK(Q1567),"",(IF(Q1567&lt;&gt;Q1566,Q1567&amp;", ",IF(B1567&lt;&gt;B1566,Q1567&amp;", ",IF(Z1567&lt;&gt;Z1566,Q1567&amp;", ",""))))))&amp;(IF(ISBLANK(R1567),"",(IF(R1567&lt;&gt;R1566,R1567&amp;"m, ",IF(B1567&lt;&gt;B1566,R1567&amp;"m, ",IF(Z1567&lt;&gt;Z1566,R1567&amp;"m, ",""))))))&amp;IF(ISBLANK(S1567),"",(IF(B1567&lt;&gt;B1566,S1567&amp;", ",IF(S1567&lt;&gt;S1566,IF((Z1567=Z1566),"same locality "&amp;S1567&amp;", ",S1567&amp;", "),""))))&amp;(IF(ISBLANK(T1567),"",(IF(T1567&lt;&gt;T1566,IF(ISBLANK(F$2),T1567&amp;", ",T1567&amp;" "&amp;F$2&amp;", "),(IF(B1567&lt;&gt;B1566,IF(ISBLANK(F$2),T1567&amp;", ",T1567&amp;" "&amp;F$2&amp;", "),(IF(Z1567&lt;&gt;Z1566,IF(ISBLANK(F$2),T1567&amp;", ",T1567&amp;" "&amp;F$2&amp;", "),IF((U1567&lt;&gt;U1566)*($G$2="Y"),"same collector, ","")))))))))&amp;(IF(ISBLANK(U1567),"",(IF(U1567&lt;&gt;U1566,U1567&amp;", ",(IF(B1567&lt;&gt;B1566,U1567&amp;", ",IF(Z1567&lt;&gt;Z1566,U1567&amp;", ",(IF(T1567&lt;&gt;T1566,IF((T1567&lt;&gt;T1566)*($G$2="Y"),"same date, ", ""),IF((T1567=T1566)*(U1567=U1566)*(S1567&lt;&gt;S1566)*($G$2="Y"),"same collector and date, ", ""))))))))))&amp;(IF(ISBLANK(V1567),"",V1567&amp;", "))&amp;IF((AA1567&lt;&gt;AA1568)*($H$2="y"),AD1567&amp;AE1567,IF((AA1567&lt;&gt;AA1568)*($H$2="m"),AD1567&amp;AG1567,IF(($H$2&lt;&gt;"m")*($H$2&lt;&gt;"Y"),(IF(F1567=0,"",F1567&amp;" "&amp;$F$4&amp;" "))&amp;(IF(G1567=0,"",G1567&amp;" "&amp;$G$4&amp;" "))&amp;(IF(H1567=0,"",H1567&amp;" "&amp;H$4&amp;" "))&amp;(IF(I1567=0,"",I1567&amp;" "&amp;$I$4&amp;" "))&amp;(IF(J1567=0,"",J1567&amp;" "&amp;$J$4&amp;" "))&amp;IF((ISBLANK(C1567)),"","("&amp;C1567&amp;")"),"")))&amp;IF((B1567=B1568)*(K1567=K1568)*(L1567=L1568)*(M1567=M1568),IF(($H$2&lt;&gt;"m")*($H$2&lt;&gt;"Y"), ", ", IF((ISNUMBER(FIND(")",AE1567))), ", ", "")),IF((B1567=B1568)*(K1567=K1568)*(L1567=L1568),"; ",". ")))</f>
        <v/>
      </c>
      <c r="AI1567" s="1"/>
    </row>
    <row r="1568" spans="1:35" x14ac:dyDescent="0.25">
      <c r="A1568" s="3" t="str">
        <f t="shared" si="196"/>
        <v/>
      </c>
      <c r="B1568" s="53" t="str">
        <f t="shared" si="200"/>
        <v/>
      </c>
      <c r="C1568" s="57"/>
      <c r="D1568" s="57"/>
      <c r="E1568" s="57"/>
      <c r="F1568" s="57"/>
      <c r="G1568" s="57"/>
      <c r="H1568" s="57"/>
      <c r="I1568" s="57"/>
      <c r="J1568" s="57"/>
      <c r="K1568" s="57"/>
      <c r="L1568" s="57"/>
      <c r="M1568" s="54"/>
      <c r="N1568" s="57"/>
      <c r="O1568" s="58"/>
      <c r="P1568" s="58"/>
      <c r="Q1568" s="58"/>
      <c r="R1568" s="58"/>
      <c r="S1568" s="54"/>
      <c r="T1568" s="57"/>
      <c r="U1568" s="57"/>
      <c r="V1568" s="57"/>
      <c r="W1568" s="57"/>
      <c r="X1568" s="147" t="str">
        <f>IF(ISBLANK(D1568),"",IF('order-admin-units'!$I$1&lt;&gt;"y", "", IF((K1568="")*(ISBLANK(D1568)=FALSE), 'order-admin-units'!$B$1+1, VLOOKUP(K1568, ordercountry, 2))))</f>
        <v/>
      </c>
      <c r="Y1568" s="147" t="str">
        <f>IF(ISBLANK(D1568),"",IF('order-admin-units'!$I$1&lt;&gt;"y", "", IF(L1568="", 'order-admin-units'!$B$2+1, VLOOKUP(K1568&amp;"@"&amp;L1568, orderadmin, 2))))</f>
        <v/>
      </c>
      <c r="Z1568" s="147" t="str">
        <f t="shared" si="197"/>
        <v/>
      </c>
      <c r="AA1568" s="147" t="str">
        <f t="shared" si="198"/>
        <v/>
      </c>
      <c r="AB1568" s="147" t="str">
        <f t="shared" si="199"/>
        <v/>
      </c>
      <c r="AC1568" s="147" t="str">
        <f t="shared" si="193"/>
        <v/>
      </c>
      <c r="AD1568" s="11" t="str">
        <f t="shared" si="194"/>
        <v/>
      </c>
      <c r="AE1568" s="11" t="str">
        <f t="array" ref="AE1568">IF(ISBLANK(D1568),"",IF(OR($H$2="y",$H$2="m"),IF(AA1568=AA1567,IF(OR(AB1568=$AB$4:$AB1567)=FALSE,AE1567&amp;C1568,AE1567),"("&amp;C1568)&amp;IF(AA1568=AA1569,IF(OR(AB1569=$AB$4:$AB1568)=FALSE,", ",""),") "),""))</f>
        <v/>
      </c>
      <c r="AF1568" s="11" t="str">
        <f t="shared" si="195"/>
        <v/>
      </c>
      <c r="AG1568" s="11" t="str">
        <f t="array" ref="AG1568">IF(ISBLANK(D1568),"",IF(OR($H$2="y",$H$2="m"),IF(AA1568=AA1567,IF(OR(AC1568=$AC$4:$AC1567)=FALSE,AG1567&amp;AF1568,AG1567),"("&amp;AF1568)&amp;IF(AA1568=AA1569,IF(OR(AC1569=$AC$4:$AC1568)=FALSE,", ",""),") "),""))</f>
        <v/>
      </c>
      <c r="AH1568" s="10" t="str">
        <f>IF((ISBLANK(D1568)),"",IF(D1568=D1567,AH1567,"")&amp;IF(B1567&lt;&gt;B1568,((IF(ISBLANK(E1568),$D$3&amp;"Non-type material: "&amp;$D$3,$D$3&amp;INDEX('type-categories'!$A$2:$B$100,MATCH(E1568,'type-categories'!$A$2:$A$100,0),2)&amp;$D$3))),"")&amp;(IF(K1568&lt;&gt;K1567,$C$2&amp;K1568&amp;$K$3&amp;$C$2&amp;" ",(IF(B1568&lt;&gt;B1567,$C$2&amp;K1568&amp;$K$3&amp;$C$2&amp;" ",""))))&amp;(IF(L1568="","",((IF(L1568&lt;&gt;L1567,$D$2&amp;L1568&amp;$L$3&amp;$D$2&amp;" ",IF(B1568&lt;&gt;B1567,$D$2&amp;L1568&amp;$L$3&amp;$D$2&amp;" ",""))))))&amp;(IF(M1568="","",((IF(M1568&lt;&gt;M1567,$E$2&amp;M1568&amp;$E$2&amp;","&amp;" ",IF(B1568&lt;&gt;B1567,$E$2&amp;M1568&amp;$E$2&amp;",",""))))))&amp;(IF(N1568="","",IF(N1568&lt;&gt;N1567,N1568&amp;", ",IF(B1568&lt;&gt;B1567,N1568&amp;", ",""))))&amp;(IF(ISBLANK(O1568),"",(IF(O1568&lt;&gt;O1567,O1568&amp;", ",IF(B1568&lt;&gt;B1567,O1568&amp;", ","")))))&amp;(IF(ISBLANK(P1568),"",(IF(P1568&lt;&gt;P1567,P1568&amp;", ",IF(B1568&lt;&gt;B1567,P1568&amp;", ",IF(Z1568&lt;&gt;Z1567,P1568&amp;", ",""))))))&amp;(IF(ISBLANK(Q1568),"",(IF(Q1568&lt;&gt;Q1567,Q1568&amp;", ",IF(B1568&lt;&gt;B1567,Q1568&amp;", ",IF(Z1568&lt;&gt;Z1567,Q1568&amp;", ",""))))))&amp;(IF(ISBLANK(R1568),"",(IF(R1568&lt;&gt;R1567,R1568&amp;"m, ",IF(B1568&lt;&gt;B1567,R1568&amp;"m, ",IF(Z1568&lt;&gt;Z1567,R1568&amp;"m, ",""))))))&amp;IF(ISBLANK(S1568),"",(IF(B1568&lt;&gt;B1567,S1568&amp;", ",IF(S1568&lt;&gt;S1567,IF((Z1568=Z1567),"same locality "&amp;S1568&amp;", ",S1568&amp;", "),""))))&amp;(IF(ISBLANK(T1568),"",(IF(T1568&lt;&gt;T1567,IF(ISBLANK(F$2),T1568&amp;", ",T1568&amp;" "&amp;F$2&amp;", "),(IF(B1568&lt;&gt;B1567,IF(ISBLANK(F$2),T1568&amp;", ",T1568&amp;" "&amp;F$2&amp;", "),(IF(Z1568&lt;&gt;Z1567,IF(ISBLANK(F$2),T1568&amp;", ",T1568&amp;" "&amp;F$2&amp;", "),IF((U1568&lt;&gt;U1567)*($G$2="Y"),"same collector, ","")))))))))&amp;(IF(ISBLANK(U1568),"",(IF(U1568&lt;&gt;U1567,U1568&amp;", ",(IF(B1568&lt;&gt;B1567,U1568&amp;", ",IF(Z1568&lt;&gt;Z1567,U1568&amp;", ",(IF(T1568&lt;&gt;T1567,IF((T1568&lt;&gt;T1567)*($G$2="Y"),"same date, ", ""),IF((T1568=T1567)*(U1568=U1567)*(S1568&lt;&gt;S1567)*($G$2="Y"),"same collector and date, ", ""))))))))))&amp;(IF(ISBLANK(V1568),"",V1568&amp;", "))&amp;IF((AA1568&lt;&gt;AA1569)*($H$2="y"),AD1568&amp;AE1568,IF((AA1568&lt;&gt;AA1569)*($H$2="m"),AD1568&amp;AG1568,IF(($H$2&lt;&gt;"m")*($H$2&lt;&gt;"Y"),(IF(F1568=0,"",F1568&amp;" "&amp;$F$4&amp;" "))&amp;(IF(G1568=0,"",G1568&amp;" "&amp;$G$4&amp;" "))&amp;(IF(H1568=0,"",H1568&amp;" "&amp;H$4&amp;" "))&amp;(IF(I1568=0,"",I1568&amp;" "&amp;$I$4&amp;" "))&amp;(IF(J1568=0,"",J1568&amp;" "&amp;$J$4&amp;" "))&amp;IF((ISBLANK(C1568)),"","("&amp;C1568&amp;")"),"")))&amp;IF((B1568=B1569)*(K1568=K1569)*(L1568=L1569)*(M1568=M1569),IF(($H$2&lt;&gt;"m")*($H$2&lt;&gt;"Y"), ", ", IF((ISNUMBER(FIND(")",AE1568))), ", ", "")),IF((B1568=B1569)*(K1568=K1569)*(L1568=L1569),"; ",". ")))</f>
        <v/>
      </c>
      <c r="AI1568" s="1"/>
    </row>
    <row r="1569" spans="1:35" x14ac:dyDescent="0.25">
      <c r="A1569" s="3" t="str">
        <f t="shared" si="196"/>
        <v/>
      </c>
      <c r="B1569" s="53" t="str">
        <f t="shared" si="200"/>
        <v/>
      </c>
      <c r="C1569" s="57"/>
      <c r="D1569" s="57"/>
      <c r="E1569" s="57"/>
      <c r="F1569" s="57"/>
      <c r="G1569" s="57"/>
      <c r="H1569" s="57"/>
      <c r="I1569" s="57"/>
      <c r="J1569" s="57"/>
      <c r="K1569" s="57"/>
      <c r="L1569" s="57"/>
      <c r="M1569" s="54"/>
      <c r="N1569" s="57"/>
      <c r="O1569" s="58"/>
      <c r="P1569" s="58"/>
      <c r="Q1569" s="58"/>
      <c r="R1569" s="58"/>
      <c r="S1569" s="54"/>
      <c r="T1569" s="57"/>
      <c r="U1569" s="57"/>
      <c r="V1569" s="57"/>
      <c r="W1569" s="57"/>
      <c r="X1569" s="147" t="str">
        <f>IF(ISBLANK(D1569),"",IF('order-admin-units'!$I$1&lt;&gt;"y", "", IF((K1569="")*(ISBLANK(D1569)=FALSE), 'order-admin-units'!$B$1+1, VLOOKUP(K1569, ordercountry, 2))))</f>
        <v/>
      </c>
      <c r="Y1569" s="147" t="str">
        <f>IF(ISBLANK(D1569),"",IF('order-admin-units'!$I$1&lt;&gt;"y", "", IF(L1569="", 'order-admin-units'!$B$2+1, VLOOKUP(K1569&amp;"@"&amp;L1569, orderadmin, 2))))</f>
        <v/>
      </c>
      <c r="Z1569" s="147" t="str">
        <f t="shared" si="197"/>
        <v/>
      </c>
      <c r="AA1569" s="147" t="str">
        <f t="shared" si="198"/>
        <v/>
      </c>
      <c r="AB1569" s="147" t="str">
        <f t="shared" si="199"/>
        <v/>
      </c>
      <c r="AC1569" s="147" t="str">
        <f t="shared" si="193"/>
        <v/>
      </c>
      <c r="AD1569" s="11" t="str">
        <f t="shared" si="194"/>
        <v/>
      </c>
      <c r="AE1569" s="11" t="str">
        <f t="array" ref="AE1569">IF(ISBLANK(D1569),"",IF(OR($H$2="y",$H$2="m"),IF(AA1569=AA1568,IF(OR(AB1569=$AB$4:$AB1568)=FALSE,AE1568&amp;C1569,AE1568),"("&amp;C1569)&amp;IF(AA1569=AA1570,IF(OR(AB1570=$AB$4:$AB1569)=FALSE,", ",""),") "),""))</f>
        <v/>
      </c>
      <c r="AF1569" s="11" t="str">
        <f t="shared" si="195"/>
        <v/>
      </c>
      <c r="AG1569" s="11" t="str">
        <f t="array" ref="AG1569">IF(ISBLANK(D1569),"",IF(OR($H$2="y",$H$2="m"),IF(AA1569=AA1568,IF(OR(AC1569=$AC$4:$AC1568)=FALSE,AG1568&amp;AF1569,AG1568),"("&amp;AF1569)&amp;IF(AA1569=AA1570,IF(OR(AC1570=$AC$4:$AC1569)=FALSE,", ",""),") "),""))</f>
        <v/>
      </c>
      <c r="AH1569" s="10" t="str">
        <f>IF((ISBLANK(D1569)),"",IF(D1569=D1568,AH1568,"")&amp;IF(B1568&lt;&gt;B1569,((IF(ISBLANK(E1569),$D$3&amp;"Non-type material: "&amp;$D$3,$D$3&amp;INDEX('type-categories'!$A$2:$B$100,MATCH(E1569,'type-categories'!$A$2:$A$100,0),2)&amp;$D$3))),"")&amp;(IF(K1569&lt;&gt;K1568,$C$2&amp;K1569&amp;$K$3&amp;$C$2&amp;" ",(IF(B1569&lt;&gt;B1568,$C$2&amp;K1569&amp;$K$3&amp;$C$2&amp;" ",""))))&amp;(IF(L1569="","",((IF(L1569&lt;&gt;L1568,$D$2&amp;L1569&amp;$L$3&amp;$D$2&amp;" ",IF(B1569&lt;&gt;B1568,$D$2&amp;L1569&amp;$L$3&amp;$D$2&amp;" ",""))))))&amp;(IF(M1569="","",((IF(M1569&lt;&gt;M1568,$E$2&amp;M1569&amp;$E$2&amp;","&amp;" ",IF(B1569&lt;&gt;B1568,$E$2&amp;M1569&amp;$E$2&amp;",",""))))))&amp;(IF(N1569="","",IF(N1569&lt;&gt;N1568,N1569&amp;", ",IF(B1569&lt;&gt;B1568,N1569&amp;", ",""))))&amp;(IF(ISBLANK(O1569),"",(IF(O1569&lt;&gt;O1568,O1569&amp;", ",IF(B1569&lt;&gt;B1568,O1569&amp;", ","")))))&amp;(IF(ISBLANK(P1569),"",(IF(P1569&lt;&gt;P1568,P1569&amp;", ",IF(B1569&lt;&gt;B1568,P1569&amp;", ",IF(Z1569&lt;&gt;Z1568,P1569&amp;", ",""))))))&amp;(IF(ISBLANK(Q1569),"",(IF(Q1569&lt;&gt;Q1568,Q1569&amp;", ",IF(B1569&lt;&gt;B1568,Q1569&amp;", ",IF(Z1569&lt;&gt;Z1568,Q1569&amp;", ",""))))))&amp;(IF(ISBLANK(R1569),"",(IF(R1569&lt;&gt;R1568,R1569&amp;"m, ",IF(B1569&lt;&gt;B1568,R1569&amp;"m, ",IF(Z1569&lt;&gt;Z1568,R1569&amp;"m, ",""))))))&amp;IF(ISBLANK(S1569),"",(IF(B1569&lt;&gt;B1568,S1569&amp;", ",IF(S1569&lt;&gt;S1568,IF((Z1569=Z1568),"same locality "&amp;S1569&amp;", ",S1569&amp;", "),""))))&amp;(IF(ISBLANK(T1569),"",(IF(T1569&lt;&gt;T1568,IF(ISBLANK(F$2),T1569&amp;", ",T1569&amp;" "&amp;F$2&amp;", "),(IF(B1569&lt;&gt;B1568,IF(ISBLANK(F$2),T1569&amp;", ",T1569&amp;" "&amp;F$2&amp;", "),(IF(Z1569&lt;&gt;Z1568,IF(ISBLANK(F$2),T1569&amp;", ",T1569&amp;" "&amp;F$2&amp;", "),IF((U1569&lt;&gt;U1568)*($G$2="Y"),"same collector, ","")))))))))&amp;(IF(ISBLANK(U1569),"",(IF(U1569&lt;&gt;U1568,U1569&amp;", ",(IF(B1569&lt;&gt;B1568,U1569&amp;", ",IF(Z1569&lt;&gt;Z1568,U1569&amp;", ",(IF(T1569&lt;&gt;T1568,IF((T1569&lt;&gt;T1568)*($G$2="Y"),"same date, ", ""),IF((T1569=T1568)*(U1569=U1568)*(S1569&lt;&gt;S1568)*($G$2="Y"),"same collector and date, ", ""))))))))))&amp;(IF(ISBLANK(V1569),"",V1569&amp;", "))&amp;IF((AA1569&lt;&gt;AA1570)*($H$2="y"),AD1569&amp;AE1569,IF((AA1569&lt;&gt;AA1570)*($H$2="m"),AD1569&amp;AG1569,IF(($H$2&lt;&gt;"m")*($H$2&lt;&gt;"Y"),(IF(F1569=0,"",F1569&amp;" "&amp;$F$4&amp;" "))&amp;(IF(G1569=0,"",G1569&amp;" "&amp;$G$4&amp;" "))&amp;(IF(H1569=0,"",H1569&amp;" "&amp;H$4&amp;" "))&amp;(IF(I1569=0,"",I1569&amp;" "&amp;$I$4&amp;" "))&amp;(IF(J1569=0,"",J1569&amp;" "&amp;$J$4&amp;" "))&amp;IF((ISBLANK(C1569)),"","("&amp;C1569&amp;")"),"")))&amp;IF((B1569=B1570)*(K1569=K1570)*(L1569=L1570)*(M1569=M1570),IF(($H$2&lt;&gt;"m")*($H$2&lt;&gt;"Y"), ", ", IF((ISNUMBER(FIND(")",AE1569))), ", ", "")),IF((B1569=B1570)*(K1569=K1570)*(L1569=L1570),"; ",". ")))</f>
        <v/>
      </c>
      <c r="AI1569" s="1"/>
    </row>
    <row r="1570" spans="1:35" x14ac:dyDescent="0.25">
      <c r="A1570" s="3" t="str">
        <f t="shared" si="196"/>
        <v/>
      </c>
      <c r="B1570" s="53" t="str">
        <f t="shared" si="200"/>
        <v/>
      </c>
      <c r="C1570" s="57"/>
      <c r="D1570" s="57"/>
      <c r="E1570" s="57"/>
      <c r="F1570" s="57"/>
      <c r="G1570" s="57"/>
      <c r="H1570" s="57"/>
      <c r="I1570" s="57"/>
      <c r="J1570" s="57"/>
      <c r="K1570" s="57"/>
      <c r="L1570" s="57"/>
      <c r="M1570" s="54"/>
      <c r="N1570" s="57"/>
      <c r="O1570" s="58"/>
      <c r="P1570" s="58"/>
      <c r="Q1570" s="58"/>
      <c r="R1570" s="58"/>
      <c r="S1570" s="54"/>
      <c r="T1570" s="57"/>
      <c r="U1570" s="57"/>
      <c r="V1570" s="57"/>
      <c r="W1570" s="57"/>
      <c r="X1570" s="147" t="str">
        <f>IF(ISBLANK(D1570),"",IF('order-admin-units'!$I$1&lt;&gt;"y", "", IF((K1570="")*(ISBLANK(D1570)=FALSE), 'order-admin-units'!$B$1+1, VLOOKUP(K1570, ordercountry, 2))))</f>
        <v/>
      </c>
      <c r="Y1570" s="147" t="str">
        <f>IF(ISBLANK(D1570),"",IF('order-admin-units'!$I$1&lt;&gt;"y", "", IF(L1570="", 'order-admin-units'!$B$2+1, VLOOKUP(K1570&amp;"@"&amp;L1570, orderadmin, 2))))</f>
        <v/>
      </c>
      <c r="Z1570" s="147" t="str">
        <f t="shared" si="197"/>
        <v/>
      </c>
      <c r="AA1570" s="147" t="str">
        <f t="shared" si="198"/>
        <v/>
      </c>
      <c r="AB1570" s="147" t="str">
        <f t="shared" si="199"/>
        <v/>
      </c>
      <c r="AC1570" s="147" t="str">
        <f t="shared" si="193"/>
        <v/>
      </c>
      <c r="AD1570" s="11" t="str">
        <f t="shared" si="194"/>
        <v/>
      </c>
      <c r="AE1570" s="11" t="str">
        <f t="array" ref="AE1570">IF(ISBLANK(D1570),"",IF(OR($H$2="y",$H$2="m"),IF(AA1570=AA1569,IF(OR(AB1570=$AB$4:$AB1569)=FALSE,AE1569&amp;C1570,AE1569),"("&amp;C1570)&amp;IF(AA1570=AA1571,IF(OR(AB1571=$AB$4:$AB1570)=FALSE,", ",""),") "),""))</f>
        <v/>
      </c>
      <c r="AF1570" s="11" t="str">
        <f t="shared" si="195"/>
        <v/>
      </c>
      <c r="AG1570" s="11" t="str">
        <f t="array" ref="AG1570">IF(ISBLANK(D1570),"",IF(OR($H$2="y",$H$2="m"),IF(AA1570=AA1569,IF(OR(AC1570=$AC$4:$AC1569)=FALSE,AG1569&amp;AF1570,AG1569),"("&amp;AF1570)&amp;IF(AA1570=AA1571,IF(OR(AC1571=$AC$4:$AC1570)=FALSE,", ",""),") "),""))</f>
        <v/>
      </c>
      <c r="AH1570" s="10" t="str">
        <f>IF((ISBLANK(D1570)),"",IF(D1570=D1569,AH1569,"")&amp;IF(B1569&lt;&gt;B1570,((IF(ISBLANK(E1570),$D$3&amp;"Non-type material: "&amp;$D$3,$D$3&amp;INDEX('type-categories'!$A$2:$B$100,MATCH(E1570,'type-categories'!$A$2:$A$100,0),2)&amp;$D$3))),"")&amp;(IF(K1570&lt;&gt;K1569,$C$2&amp;K1570&amp;$K$3&amp;$C$2&amp;" ",(IF(B1570&lt;&gt;B1569,$C$2&amp;K1570&amp;$K$3&amp;$C$2&amp;" ",""))))&amp;(IF(L1570="","",((IF(L1570&lt;&gt;L1569,$D$2&amp;L1570&amp;$L$3&amp;$D$2&amp;" ",IF(B1570&lt;&gt;B1569,$D$2&amp;L1570&amp;$L$3&amp;$D$2&amp;" ",""))))))&amp;(IF(M1570="","",((IF(M1570&lt;&gt;M1569,$E$2&amp;M1570&amp;$E$2&amp;","&amp;" ",IF(B1570&lt;&gt;B1569,$E$2&amp;M1570&amp;$E$2&amp;",",""))))))&amp;(IF(N1570="","",IF(N1570&lt;&gt;N1569,N1570&amp;", ",IF(B1570&lt;&gt;B1569,N1570&amp;", ",""))))&amp;(IF(ISBLANK(O1570),"",(IF(O1570&lt;&gt;O1569,O1570&amp;", ",IF(B1570&lt;&gt;B1569,O1570&amp;", ","")))))&amp;(IF(ISBLANK(P1570),"",(IF(P1570&lt;&gt;P1569,P1570&amp;", ",IF(B1570&lt;&gt;B1569,P1570&amp;", ",IF(Z1570&lt;&gt;Z1569,P1570&amp;", ",""))))))&amp;(IF(ISBLANK(Q1570),"",(IF(Q1570&lt;&gt;Q1569,Q1570&amp;", ",IF(B1570&lt;&gt;B1569,Q1570&amp;", ",IF(Z1570&lt;&gt;Z1569,Q1570&amp;", ",""))))))&amp;(IF(ISBLANK(R1570),"",(IF(R1570&lt;&gt;R1569,R1570&amp;"m, ",IF(B1570&lt;&gt;B1569,R1570&amp;"m, ",IF(Z1570&lt;&gt;Z1569,R1570&amp;"m, ",""))))))&amp;IF(ISBLANK(S1570),"",(IF(B1570&lt;&gt;B1569,S1570&amp;", ",IF(S1570&lt;&gt;S1569,IF((Z1570=Z1569),"same locality "&amp;S1570&amp;", ",S1570&amp;", "),""))))&amp;(IF(ISBLANK(T1570),"",(IF(T1570&lt;&gt;T1569,IF(ISBLANK(F$2),T1570&amp;", ",T1570&amp;" "&amp;F$2&amp;", "),(IF(B1570&lt;&gt;B1569,IF(ISBLANK(F$2),T1570&amp;", ",T1570&amp;" "&amp;F$2&amp;", "),(IF(Z1570&lt;&gt;Z1569,IF(ISBLANK(F$2),T1570&amp;", ",T1570&amp;" "&amp;F$2&amp;", "),IF((U1570&lt;&gt;U1569)*($G$2="Y"),"same collector, ","")))))))))&amp;(IF(ISBLANK(U1570),"",(IF(U1570&lt;&gt;U1569,U1570&amp;", ",(IF(B1570&lt;&gt;B1569,U1570&amp;", ",IF(Z1570&lt;&gt;Z1569,U1570&amp;", ",(IF(T1570&lt;&gt;T1569,IF((T1570&lt;&gt;T1569)*($G$2="Y"),"same date, ", ""),IF((T1570=T1569)*(U1570=U1569)*(S1570&lt;&gt;S1569)*($G$2="Y"),"same collector and date, ", ""))))))))))&amp;(IF(ISBLANK(V1570),"",V1570&amp;", "))&amp;IF((AA1570&lt;&gt;AA1571)*($H$2="y"),AD1570&amp;AE1570,IF((AA1570&lt;&gt;AA1571)*($H$2="m"),AD1570&amp;AG1570,IF(($H$2&lt;&gt;"m")*($H$2&lt;&gt;"Y"),(IF(F1570=0,"",F1570&amp;" "&amp;$F$4&amp;" "))&amp;(IF(G1570=0,"",G1570&amp;" "&amp;$G$4&amp;" "))&amp;(IF(H1570=0,"",H1570&amp;" "&amp;H$4&amp;" "))&amp;(IF(I1570=0,"",I1570&amp;" "&amp;$I$4&amp;" "))&amp;(IF(J1570=0,"",J1570&amp;" "&amp;$J$4&amp;" "))&amp;IF((ISBLANK(C1570)),"","("&amp;C1570&amp;")"),"")))&amp;IF((B1570=B1571)*(K1570=K1571)*(L1570=L1571)*(M1570=M1571),IF(($H$2&lt;&gt;"m")*($H$2&lt;&gt;"Y"), ", ", IF((ISNUMBER(FIND(")",AE1570))), ", ", "")),IF((B1570=B1571)*(K1570=K1571)*(L1570=L1571),"; ",". ")))</f>
        <v/>
      </c>
      <c r="AI1570" s="1"/>
    </row>
    <row r="1571" spans="1:35" x14ac:dyDescent="0.25">
      <c r="A1571" s="3" t="str">
        <f t="shared" si="196"/>
        <v/>
      </c>
      <c r="B1571" s="53" t="str">
        <f t="shared" si="200"/>
        <v/>
      </c>
      <c r="C1571" s="57"/>
      <c r="D1571" s="57"/>
      <c r="E1571" s="57"/>
      <c r="F1571" s="57"/>
      <c r="G1571" s="57"/>
      <c r="H1571" s="57"/>
      <c r="I1571" s="57"/>
      <c r="J1571" s="57"/>
      <c r="K1571" s="57"/>
      <c r="L1571" s="57"/>
      <c r="M1571" s="54"/>
      <c r="N1571" s="57"/>
      <c r="O1571" s="58"/>
      <c r="P1571" s="58"/>
      <c r="Q1571" s="58"/>
      <c r="R1571" s="58"/>
      <c r="S1571" s="54"/>
      <c r="T1571" s="57"/>
      <c r="U1571" s="57"/>
      <c r="V1571" s="57"/>
      <c r="W1571" s="57"/>
      <c r="X1571" s="147" t="str">
        <f>IF(ISBLANK(D1571),"",IF('order-admin-units'!$I$1&lt;&gt;"y", "", IF((K1571="")*(ISBLANK(D1571)=FALSE), 'order-admin-units'!$B$1+1, VLOOKUP(K1571, ordercountry, 2))))</f>
        <v/>
      </c>
      <c r="Y1571" s="147" t="str">
        <f>IF(ISBLANK(D1571),"",IF('order-admin-units'!$I$1&lt;&gt;"y", "", IF(L1571="", 'order-admin-units'!$B$2+1, VLOOKUP(K1571&amp;"@"&amp;L1571, orderadmin, 2))))</f>
        <v/>
      </c>
      <c r="Z1571" s="147" t="str">
        <f t="shared" si="197"/>
        <v/>
      </c>
      <c r="AA1571" s="147" t="str">
        <f t="shared" si="198"/>
        <v/>
      </c>
      <c r="AB1571" s="147" t="str">
        <f t="shared" si="199"/>
        <v/>
      </c>
      <c r="AC1571" s="147" t="str">
        <f t="shared" si="193"/>
        <v/>
      </c>
      <c r="AD1571" s="11" t="str">
        <f t="shared" si="194"/>
        <v/>
      </c>
      <c r="AE1571" s="11" t="str">
        <f t="array" ref="AE1571">IF(ISBLANK(D1571),"",IF(OR($H$2="y",$H$2="m"),IF(AA1571=AA1570,IF(OR(AB1571=$AB$4:$AB1570)=FALSE,AE1570&amp;C1571,AE1570),"("&amp;C1571)&amp;IF(AA1571=AA1572,IF(OR(AB1572=$AB$4:$AB1571)=FALSE,", ",""),") "),""))</f>
        <v/>
      </c>
      <c r="AF1571" s="11" t="str">
        <f t="shared" si="195"/>
        <v/>
      </c>
      <c r="AG1571" s="11" t="str">
        <f t="array" ref="AG1571">IF(ISBLANK(D1571),"",IF(OR($H$2="y",$H$2="m"),IF(AA1571=AA1570,IF(OR(AC1571=$AC$4:$AC1570)=FALSE,AG1570&amp;AF1571,AG1570),"("&amp;AF1571)&amp;IF(AA1571=AA1572,IF(OR(AC1572=$AC$4:$AC1571)=FALSE,", ",""),") "),""))</f>
        <v/>
      </c>
      <c r="AH1571" s="10" t="str">
        <f>IF((ISBLANK(D1571)),"",IF(D1571=D1570,AH1570,"")&amp;IF(B1570&lt;&gt;B1571,((IF(ISBLANK(E1571),$D$3&amp;"Non-type material: "&amp;$D$3,$D$3&amp;INDEX('type-categories'!$A$2:$B$100,MATCH(E1571,'type-categories'!$A$2:$A$100,0),2)&amp;$D$3))),"")&amp;(IF(K1571&lt;&gt;K1570,$C$2&amp;K1571&amp;$K$3&amp;$C$2&amp;" ",(IF(B1571&lt;&gt;B1570,$C$2&amp;K1571&amp;$K$3&amp;$C$2&amp;" ",""))))&amp;(IF(L1571="","",((IF(L1571&lt;&gt;L1570,$D$2&amp;L1571&amp;$L$3&amp;$D$2&amp;" ",IF(B1571&lt;&gt;B1570,$D$2&amp;L1571&amp;$L$3&amp;$D$2&amp;" ",""))))))&amp;(IF(M1571="","",((IF(M1571&lt;&gt;M1570,$E$2&amp;M1571&amp;$E$2&amp;","&amp;" ",IF(B1571&lt;&gt;B1570,$E$2&amp;M1571&amp;$E$2&amp;",",""))))))&amp;(IF(N1571="","",IF(N1571&lt;&gt;N1570,N1571&amp;", ",IF(B1571&lt;&gt;B1570,N1571&amp;", ",""))))&amp;(IF(ISBLANK(O1571),"",(IF(O1571&lt;&gt;O1570,O1571&amp;", ",IF(B1571&lt;&gt;B1570,O1571&amp;", ","")))))&amp;(IF(ISBLANK(P1571),"",(IF(P1571&lt;&gt;P1570,P1571&amp;", ",IF(B1571&lt;&gt;B1570,P1571&amp;", ",IF(Z1571&lt;&gt;Z1570,P1571&amp;", ",""))))))&amp;(IF(ISBLANK(Q1571),"",(IF(Q1571&lt;&gt;Q1570,Q1571&amp;", ",IF(B1571&lt;&gt;B1570,Q1571&amp;", ",IF(Z1571&lt;&gt;Z1570,Q1571&amp;", ",""))))))&amp;(IF(ISBLANK(R1571),"",(IF(R1571&lt;&gt;R1570,R1571&amp;"m, ",IF(B1571&lt;&gt;B1570,R1571&amp;"m, ",IF(Z1571&lt;&gt;Z1570,R1571&amp;"m, ",""))))))&amp;IF(ISBLANK(S1571),"",(IF(B1571&lt;&gt;B1570,S1571&amp;", ",IF(S1571&lt;&gt;S1570,IF((Z1571=Z1570),"same locality "&amp;S1571&amp;", ",S1571&amp;", "),""))))&amp;(IF(ISBLANK(T1571),"",(IF(T1571&lt;&gt;T1570,IF(ISBLANK(F$2),T1571&amp;", ",T1571&amp;" "&amp;F$2&amp;", "),(IF(B1571&lt;&gt;B1570,IF(ISBLANK(F$2),T1571&amp;", ",T1571&amp;" "&amp;F$2&amp;", "),(IF(Z1571&lt;&gt;Z1570,IF(ISBLANK(F$2),T1571&amp;", ",T1571&amp;" "&amp;F$2&amp;", "),IF((U1571&lt;&gt;U1570)*($G$2="Y"),"same collector, ","")))))))))&amp;(IF(ISBLANK(U1571),"",(IF(U1571&lt;&gt;U1570,U1571&amp;", ",(IF(B1571&lt;&gt;B1570,U1571&amp;", ",IF(Z1571&lt;&gt;Z1570,U1571&amp;", ",(IF(T1571&lt;&gt;T1570,IF((T1571&lt;&gt;T1570)*($G$2="Y"),"same date, ", ""),IF((T1571=T1570)*(U1571=U1570)*(S1571&lt;&gt;S1570)*($G$2="Y"),"same collector and date, ", ""))))))))))&amp;(IF(ISBLANK(V1571),"",V1571&amp;", "))&amp;IF((AA1571&lt;&gt;AA1572)*($H$2="y"),AD1571&amp;AE1571,IF((AA1571&lt;&gt;AA1572)*($H$2="m"),AD1571&amp;AG1571,IF(($H$2&lt;&gt;"m")*($H$2&lt;&gt;"Y"),(IF(F1571=0,"",F1571&amp;" "&amp;$F$4&amp;" "))&amp;(IF(G1571=0,"",G1571&amp;" "&amp;$G$4&amp;" "))&amp;(IF(H1571=0,"",H1571&amp;" "&amp;H$4&amp;" "))&amp;(IF(I1571=0,"",I1571&amp;" "&amp;$I$4&amp;" "))&amp;(IF(J1571=0,"",J1571&amp;" "&amp;$J$4&amp;" "))&amp;IF((ISBLANK(C1571)),"","("&amp;C1571&amp;")"),"")))&amp;IF((B1571=B1572)*(K1571=K1572)*(L1571=L1572)*(M1571=M1572),IF(($H$2&lt;&gt;"m")*($H$2&lt;&gt;"Y"), ", ", IF((ISNUMBER(FIND(")",AE1571))), ", ", "")),IF((B1571=B1572)*(K1571=K1572)*(L1571=L1572),"; ",". ")))</f>
        <v/>
      </c>
      <c r="AI1571" s="1"/>
    </row>
    <row r="1572" spans="1:35" x14ac:dyDescent="0.25">
      <c r="A1572" s="3" t="str">
        <f t="shared" si="196"/>
        <v/>
      </c>
      <c r="B1572" s="53" t="str">
        <f t="shared" si="200"/>
        <v/>
      </c>
      <c r="C1572" s="57"/>
      <c r="D1572" s="57"/>
      <c r="E1572" s="57"/>
      <c r="F1572" s="57"/>
      <c r="G1572" s="57"/>
      <c r="H1572" s="57"/>
      <c r="I1572" s="57"/>
      <c r="J1572" s="57"/>
      <c r="K1572" s="57"/>
      <c r="L1572" s="57"/>
      <c r="M1572" s="54"/>
      <c r="N1572" s="57"/>
      <c r="O1572" s="58"/>
      <c r="P1572" s="58"/>
      <c r="Q1572" s="58"/>
      <c r="R1572" s="58"/>
      <c r="S1572" s="54"/>
      <c r="T1572" s="57"/>
      <c r="U1572" s="57"/>
      <c r="V1572" s="57"/>
      <c r="W1572" s="57"/>
      <c r="X1572" s="147" t="str">
        <f>IF(ISBLANK(D1572),"",IF('order-admin-units'!$I$1&lt;&gt;"y", "", IF((K1572="")*(ISBLANK(D1572)=FALSE), 'order-admin-units'!$B$1+1, VLOOKUP(K1572, ordercountry, 2))))</f>
        <v/>
      </c>
      <c r="Y1572" s="147" t="str">
        <f>IF(ISBLANK(D1572),"",IF('order-admin-units'!$I$1&lt;&gt;"y", "", IF(L1572="", 'order-admin-units'!$B$2+1, VLOOKUP(K1572&amp;"@"&amp;L1572, orderadmin, 2))))</f>
        <v/>
      </c>
      <c r="Z1572" s="147" t="str">
        <f t="shared" si="197"/>
        <v/>
      </c>
      <c r="AA1572" s="147" t="str">
        <f t="shared" si="198"/>
        <v/>
      </c>
      <c r="AB1572" s="147" t="str">
        <f t="shared" si="199"/>
        <v/>
      </c>
      <c r="AC1572" s="147" t="str">
        <f t="shared" si="193"/>
        <v/>
      </c>
      <c r="AD1572" s="11" t="str">
        <f t="shared" si="194"/>
        <v/>
      </c>
      <c r="AE1572" s="11" t="str">
        <f t="array" ref="AE1572">IF(ISBLANK(D1572),"",IF(OR($H$2="y",$H$2="m"),IF(AA1572=AA1571,IF(OR(AB1572=$AB$4:$AB1571)=FALSE,AE1571&amp;C1572,AE1571),"("&amp;C1572)&amp;IF(AA1572=AA1573,IF(OR(AB1573=$AB$4:$AB1572)=FALSE,", ",""),") "),""))</f>
        <v/>
      </c>
      <c r="AF1572" s="11" t="str">
        <f t="shared" si="195"/>
        <v/>
      </c>
      <c r="AG1572" s="11" t="str">
        <f t="array" ref="AG1572">IF(ISBLANK(D1572),"",IF(OR($H$2="y",$H$2="m"),IF(AA1572=AA1571,IF(OR(AC1572=$AC$4:$AC1571)=FALSE,AG1571&amp;AF1572,AG1571),"("&amp;AF1572)&amp;IF(AA1572=AA1573,IF(OR(AC1573=$AC$4:$AC1572)=FALSE,", ",""),") "),""))</f>
        <v/>
      </c>
      <c r="AH1572" s="10" t="str">
        <f>IF((ISBLANK(D1572)),"",IF(D1572=D1571,AH1571,"")&amp;IF(B1571&lt;&gt;B1572,((IF(ISBLANK(E1572),$D$3&amp;"Non-type material: "&amp;$D$3,$D$3&amp;INDEX('type-categories'!$A$2:$B$100,MATCH(E1572,'type-categories'!$A$2:$A$100,0),2)&amp;$D$3))),"")&amp;(IF(K1572&lt;&gt;K1571,$C$2&amp;K1572&amp;$K$3&amp;$C$2&amp;" ",(IF(B1572&lt;&gt;B1571,$C$2&amp;K1572&amp;$K$3&amp;$C$2&amp;" ",""))))&amp;(IF(L1572="","",((IF(L1572&lt;&gt;L1571,$D$2&amp;L1572&amp;$L$3&amp;$D$2&amp;" ",IF(B1572&lt;&gt;B1571,$D$2&amp;L1572&amp;$L$3&amp;$D$2&amp;" ",""))))))&amp;(IF(M1572="","",((IF(M1572&lt;&gt;M1571,$E$2&amp;M1572&amp;$E$2&amp;","&amp;" ",IF(B1572&lt;&gt;B1571,$E$2&amp;M1572&amp;$E$2&amp;",",""))))))&amp;(IF(N1572="","",IF(N1572&lt;&gt;N1571,N1572&amp;", ",IF(B1572&lt;&gt;B1571,N1572&amp;", ",""))))&amp;(IF(ISBLANK(O1572),"",(IF(O1572&lt;&gt;O1571,O1572&amp;", ",IF(B1572&lt;&gt;B1571,O1572&amp;", ","")))))&amp;(IF(ISBLANK(P1572),"",(IF(P1572&lt;&gt;P1571,P1572&amp;", ",IF(B1572&lt;&gt;B1571,P1572&amp;", ",IF(Z1572&lt;&gt;Z1571,P1572&amp;", ",""))))))&amp;(IF(ISBLANK(Q1572),"",(IF(Q1572&lt;&gt;Q1571,Q1572&amp;", ",IF(B1572&lt;&gt;B1571,Q1572&amp;", ",IF(Z1572&lt;&gt;Z1571,Q1572&amp;", ",""))))))&amp;(IF(ISBLANK(R1572),"",(IF(R1572&lt;&gt;R1571,R1572&amp;"m, ",IF(B1572&lt;&gt;B1571,R1572&amp;"m, ",IF(Z1572&lt;&gt;Z1571,R1572&amp;"m, ",""))))))&amp;IF(ISBLANK(S1572),"",(IF(B1572&lt;&gt;B1571,S1572&amp;", ",IF(S1572&lt;&gt;S1571,IF((Z1572=Z1571),"same locality "&amp;S1572&amp;", ",S1572&amp;", "),""))))&amp;(IF(ISBLANK(T1572),"",(IF(T1572&lt;&gt;T1571,IF(ISBLANK(F$2),T1572&amp;", ",T1572&amp;" "&amp;F$2&amp;", "),(IF(B1572&lt;&gt;B1571,IF(ISBLANK(F$2),T1572&amp;", ",T1572&amp;" "&amp;F$2&amp;", "),(IF(Z1572&lt;&gt;Z1571,IF(ISBLANK(F$2),T1572&amp;", ",T1572&amp;" "&amp;F$2&amp;", "),IF((U1572&lt;&gt;U1571)*($G$2="Y"),"same collector, ","")))))))))&amp;(IF(ISBLANK(U1572),"",(IF(U1572&lt;&gt;U1571,U1572&amp;", ",(IF(B1572&lt;&gt;B1571,U1572&amp;", ",IF(Z1572&lt;&gt;Z1571,U1572&amp;", ",(IF(T1572&lt;&gt;T1571,IF((T1572&lt;&gt;T1571)*($G$2="Y"),"same date, ", ""),IF((T1572=T1571)*(U1572=U1571)*(S1572&lt;&gt;S1571)*($G$2="Y"),"same collector and date, ", ""))))))))))&amp;(IF(ISBLANK(V1572),"",V1572&amp;", "))&amp;IF((AA1572&lt;&gt;AA1573)*($H$2="y"),AD1572&amp;AE1572,IF((AA1572&lt;&gt;AA1573)*($H$2="m"),AD1572&amp;AG1572,IF(($H$2&lt;&gt;"m")*($H$2&lt;&gt;"Y"),(IF(F1572=0,"",F1572&amp;" "&amp;$F$4&amp;" "))&amp;(IF(G1572=0,"",G1572&amp;" "&amp;$G$4&amp;" "))&amp;(IF(H1572=0,"",H1572&amp;" "&amp;H$4&amp;" "))&amp;(IF(I1572=0,"",I1572&amp;" "&amp;$I$4&amp;" "))&amp;(IF(J1572=0,"",J1572&amp;" "&amp;$J$4&amp;" "))&amp;IF((ISBLANK(C1572)),"","("&amp;C1572&amp;")"),"")))&amp;IF((B1572=B1573)*(K1572=K1573)*(L1572=L1573)*(M1572=M1573),IF(($H$2&lt;&gt;"m")*($H$2&lt;&gt;"Y"), ", ", IF((ISNUMBER(FIND(")",AE1572))), ", ", "")),IF((B1572=B1573)*(K1572=K1573)*(L1572=L1573),"; ",". ")))</f>
        <v/>
      </c>
      <c r="AI1572" s="1"/>
    </row>
    <row r="1573" spans="1:35" x14ac:dyDescent="0.25">
      <c r="A1573" s="3" t="str">
        <f t="shared" si="196"/>
        <v/>
      </c>
      <c r="B1573" s="53" t="str">
        <f t="shared" si="200"/>
        <v/>
      </c>
      <c r="C1573" s="57"/>
      <c r="D1573" s="57"/>
      <c r="E1573" s="57"/>
      <c r="F1573" s="57"/>
      <c r="G1573" s="57"/>
      <c r="H1573" s="57"/>
      <c r="I1573" s="57"/>
      <c r="J1573" s="57"/>
      <c r="K1573" s="57"/>
      <c r="L1573" s="57"/>
      <c r="M1573" s="54"/>
      <c r="N1573" s="57"/>
      <c r="O1573" s="58"/>
      <c r="P1573" s="58"/>
      <c r="Q1573" s="58"/>
      <c r="R1573" s="58"/>
      <c r="S1573" s="54"/>
      <c r="T1573" s="57"/>
      <c r="U1573" s="57"/>
      <c r="V1573" s="57"/>
      <c r="W1573" s="57"/>
      <c r="X1573" s="147" t="str">
        <f>IF(ISBLANK(D1573),"",IF('order-admin-units'!$I$1&lt;&gt;"y", "", IF((K1573="")*(ISBLANK(D1573)=FALSE), 'order-admin-units'!$B$1+1, VLOOKUP(K1573, ordercountry, 2))))</f>
        <v/>
      </c>
      <c r="Y1573" s="147" t="str">
        <f>IF(ISBLANK(D1573),"",IF('order-admin-units'!$I$1&lt;&gt;"y", "", IF(L1573="", 'order-admin-units'!$B$2+1, VLOOKUP(K1573&amp;"@"&amp;L1573, orderadmin, 2))))</f>
        <v/>
      </c>
      <c r="Z1573" s="147" t="str">
        <f t="shared" si="197"/>
        <v/>
      </c>
      <c r="AA1573" s="147" t="str">
        <f t="shared" si="198"/>
        <v/>
      </c>
      <c r="AB1573" s="147" t="str">
        <f t="shared" si="199"/>
        <v/>
      </c>
      <c r="AC1573" s="147" t="str">
        <f t="shared" si="193"/>
        <v/>
      </c>
      <c r="AD1573" s="11" t="str">
        <f t="shared" si="194"/>
        <v/>
      </c>
      <c r="AE1573" s="11" t="str">
        <f t="array" ref="AE1573">IF(ISBLANK(D1573),"",IF(OR($H$2="y",$H$2="m"),IF(AA1573=AA1572,IF(OR(AB1573=$AB$4:$AB1572)=FALSE,AE1572&amp;C1573,AE1572),"("&amp;C1573)&amp;IF(AA1573=AA1574,IF(OR(AB1574=$AB$4:$AB1573)=FALSE,", ",""),") "),""))</f>
        <v/>
      </c>
      <c r="AF1573" s="11" t="str">
        <f t="shared" si="195"/>
        <v/>
      </c>
      <c r="AG1573" s="11" t="str">
        <f t="array" ref="AG1573">IF(ISBLANK(D1573),"",IF(OR($H$2="y",$H$2="m"),IF(AA1573=AA1572,IF(OR(AC1573=$AC$4:$AC1572)=FALSE,AG1572&amp;AF1573,AG1572),"("&amp;AF1573)&amp;IF(AA1573=AA1574,IF(OR(AC1574=$AC$4:$AC1573)=FALSE,", ",""),") "),""))</f>
        <v/>
      </c>
      <c r="AH1573" s="10" t="str">
        <f>IF((ISBLANK(D1573)),"",IF(D1573=D1572,AH1572,"")&amp;IF(B1572&lt;&gt;B1573,((IF(ISBLANK(E1573),$D$3&amp;"Non-type material: "&amp;$D$3,$D$3&amp;INDEX('type-categories'!$A$2:$B$100,MATCH(E1573,'type-categories'!$A$2:$A$100,0),2)&amp;$D$3))),"")&amp;(IF(K1573&lt;&gt;K1572,$C$2&amp;K1573&amp;$K$3&amp;$C$2&amp;" ",(IF(B1573&lt;&gt;B1572,$C$2&amp;K1573&amp;$K$3&amp;$C$2&amp;" ",""))))&amp;(IF(L1573="","",((IF(L1573&lt;&gt;L1572,$D$2&amp;L1573&amp;$L$3&amp;$D$2&amp;" ",IF(B1573&lt;&gt;B1572,$D$2&amp;L1573&amp;$L$3&amp;$D$2&amp;" ",""))))))&amp;(IF(M1573="","",((IF(M1573&lt;&gt;M1572,$E$2&amp;M1573&amp;$E$2&amp;","&amp;" ",IF(B1573&lt;&gt;B1572,$E$2&amp;M1573&amp;$E$2&amp;",",""))))))&amp;(IF(N1573="","",IF(N1573&lt;&gt;N1572,N1573&amp;", ",IF(B1573&lt;&gt;B1572,N1573&amp;", ",""))))&amp;(IF(ISBLANK(O1573),"",(IF(O1573&lt;&gt;O1572,O1573&amp;", ",IF(B1573&lt;&gt;B1572,O1573&amp;", ","")))))&amp;(IF(ISBLANK(P1573),"",(IF(P1573&lt;&gt;P1572,P1573&amp;", ",IF(B1573&lt;&gt;B1572,P1573&amp;", ",IF(Z1573&lt;&gt;Z1572,P1573&amp;", ",""))))))&amp;(IF(ISBLANK(Q1573),"",(IF(Q1573&lt;&gt;Q1572,Q1573&amp;", ",IF(B1573&lt;&gt;B1572,Q1573&amp;", ",IF(Z1573&lt;&gt;Z1572,Q1573&amp;", ",""))))))&amp;(IF(ISBLANK(R1573),"",(IF(R1573&lt;&gt;R1572,R1573&amp;"m, ",IF(B1573&lt;&gt;B1572,R1573&amp;"m, ",IF(Z1573&lt;&gt;Z1572,R1573&amp;"m, ",""))))))&amp;IF(ISBLANK(S1573),"",(IF(B1573&lt;&gt;B1572,S1573&amp;", ",IF(S1573&lt;&gt;S1572,IF((Z1573=Z1572),"same locality "&amp;S1573&amp;", ",S1573&amp;", "),""))))&amp;(IF(ISBLANK(T1573),"",(IF(T1573&lt;&gt;T1572,IF(ISBLANK(F$2),T1573&amp;", ",T1573&amp;" "&amp;F$2&amp;", "),(IF(B1573&lt;&gt;B1572,IF(ISBLANK(F$2),T1573&amp;", ",T1573&amp;" "&amp;F$2&amp;", "),(IF(Z1573&lt;&gt;Z1572,IF(ISBLANK(F$2),T1573&amp;", ",T1573&amp;" "&amp;F$2&amp;", "),IF((U1573&lt;&gt;U1572)*($G$2="Y"),"same collector, ","")))))))))&amp;(IF(ISBLANK(U1573),"",(IF(U1573&lt;&gt;U1572,U1573&amp;", ",(IF(B1573&lt;&gt;B1572,U1573&amp;", ",IF(Z1573&lt;&gt;Z1572,U1573&amp;", ",(IF(T1573&lt;&gt;T1572,IF((T1573&lt;&gt;T1572)*($G$2="Y"),"same date, ", ""),IF((T1573=T1572)*(U1573=U1572)*(S1573&lt;&gt;S1572)*($G$2="Y"),"same collector and date, ", ""))))))))))&amp;(IF(ISBLANK(V1573),"",V1573&amp;", "))&amp;IF((AA1573&lt;&gt;AA1574)*($H$2="y"),AD1573&amp;AE1573,IF((AA1573&lt;&gt;AA1574)*($H$2="m"),AD1573&amp;AG1573,IF(($H$2&lt;&gt;"m")*($H$2&lt;&gt;"Y"),(IF(F1573=0,"",F1573&amp;" "&amp;$F$4&amp;" "))&amp;(IF(G1573=0,"",G1573&amp;" "&amp;$G$4&amp;" "))&amp;(IF(H1573=0,"",H1573&amp;" "&amp;H$4&amp;" "))&amp;(IF(I1573=0,"",I1573&amp;" "&amp;$I$4&amp;" "))&amp;(IF(J1573=0,"",J1573&amp;" "&amp;$J$4&amp;" "))&amp;IF((ISBLANK(C1573)),"","("&amp;C1573&amp;")"),"")))&amp;IF((B1573=B1574)*(K1573=K1574)*(L1573=L1574)*(M1573=M1574),IF(($H$2&lt;&gt;"m")*($H$2&lt;&gt;"Y"), ", ", IF((ISNUMBER(FIND(")",AE1573))), ", ", "")),IF((B1573=B1574)*(K1573=K1574)*(L1573=L1574),"; ",". ")))</f>
        <v/>
      </c>
      <c r="AI1573" s="1"/>
    </row>
    <row r="1574" spans="1:35" x14ac:dyDescent="0.25">
      <c r="A1574" s="3" t="str">
        <f t="shared" si="196"/>
        <v/>
      </c>
      <c r="B1574" s="53" t="str">
        <f t="shared" si="200"/>
        <v/>
      </c>
      <c r="C1574" s="57"/>
      <c r="D1574" s="57"/>
      <c r="E1574" s="57"/>
      <c r="F1574" s="57"/>
      <c r="G1574" s="57"/>
      <c r="H1574" s="57"/>
      <c r="I1574" s="57"/>
      <c r="J1574" s="57"/>
      <c r="K1574" s="57"/>
      <c r="L1574" s="57"/>
      <c r="M1574" s="54"/>
      <c r="N1574" s="57"/>
      <c r="O1574" s="58"/>
      <c r="P1574" s="58"/>
      <c r="Q1574" s="58"/>
      <c r="R1574" s="58"/>
      <c r="S1574" s="54"/>
      <c r="T1574" s="57"/>
      <c r="U1574" s="57"/>
      <c r="V1574" s="57"/>
      <c r="W1574" s="57"/>
      <c r="X1574" s="147" t="str">
        <f>IF(ISBLANK(D1574),"",IF('order-admin-units'!$I$1&lt;&gt;"y", "", IF((K1574="")*(ISBLANK(D1574)=FALSE), 'order-admin-units'!$B$1+1, VLOOKUP(K1574, ordercountry, 2))))</f>
        <v/>
      </c>
      <c r="Y1574" s="147" t="str">
        <f>IF(ISBLANK(D1574),"",IF('order-admin-units'!$I$1&lt;&gt;"y", "", IF(L1574="", 'order-admin-units'!$B$2+1, VLOOKUP(K1574&amp;"@"&amp;L1574, orderadmin, 2))))</f>
        <v/>
      </c>
      <c r="Z1574" s="147" t="str">
        <f t="shared" si="197"/>
        <v/>
      </c>
      <c r="AA1574" s="147" t="str">
        <f t="shared" si="198"/>
        <v/>
      </c>
      <c r="AB1574" s="147" t="str">
        <f t="shared" si="199"/>
        <v/>
      </c>
      <c r="AC1574" s="147" t="str">
        <f t="shared" si="193"/>
        <v/>
      </c>
      <c r="AD1574" s="11" t="str">
        <f t="shared" si="194"/>
        <v/>
      </c>
      <c r="AE1574" s="11" t="str">
        <f t="array" ref="AE1574">IF(ISBLANK(D1574),"",IF(OR($H$2="y",$H$2="m"),IF(AA1574=AA1573,IF(OR(AB1574=$AB$4:$AB1573)=FALSE,AE1573&amp;C1574,AE1573),"("&amp;C1574)&amp;IF(AA1574=AA1575,IF(OR(AB1575=$AB$4:$AB1574)=FALSE,", ",""),") "),""))</f>
        <v/>
      </c>
      <c r="AF1574" s="11" t="str">
        <f t="shared" si="195"/>
        <v/>
      </c>
      <c r="AG1574" s="11" t="str">
        <f t="array" ref="AG1574">IF(ISBLANK(D1574),"",IF(OR($H$2="y",$H$2="m"),IF(AA1574=AA1573,IF(OR(AC1574=$AC$4:$AC1573)=FALSE,AG1573&amp;AF1574,AG1573),"("&amp;AF1574)&amp;IF(AA1574=AA1575,IF(OR(AC1575=$AC$4:$AC1574)=FALSE,", ",""),") "),""))</f>
        <v/>
      </c>
      <c r="AH1574" s="10" t="str">
        <f>IF((ISBLANK(D1574)),"",IF(D1574=D1573,AH1573,"")&amp;IF(B1573&lt;&gt;B1574,((IF(ISBLANK(E1574),$D$3&amp;"Non-type material: "&amp;$D$3,$D$3&amp;INDEX('type-categories'!$A$2:$B$100,MATCH(E1574,'type-categories'!$A$2:$A$100,0),2)&amp;$D$3))),"")&amp;(IF(K1574&lt;&gt;K1573,$C$2&amp;K1574&amp;$K$3&amp;$C$2&amp;" ",(IF(B1574&lt;&gt;B1573,$C$2&amp;K1574&amp;$K$3&amp;$C$2&amp;" ",""))))&amp;(IF(L1574="","",((IF(L1574&lt;&gt;L1573,$D$2&amp;L1574&amp;$L$3&amp;$D$2&amp;" ",IF(B1574&lt;&gt;B1573,$D$2&amp;L1574&amp;$L$3&amp;$D$2&amp;" ",""))))))&amp;(IF(M1574="","",((IF(M1574&lt;&gt;M1573,$E$2&amp;M1574&amp;$E$2&amp;","&amp;" ",IF(B1574&lt;&gt;B1573,$E$2&amp;M1574&amp;$E$2&amp;",",""))))))&amp;(IF(N1574="","",IF(N1574&lt;&gt;N1573,N1574&amp;", ",IF(B1574&lt;&gt;B1573,N1574&amp;", ",""))))&amp;(IF(ISBLANK(O1574),"",(IF(O1574&lt;&gt;O1573,O1574&amp;", ",IF(B1574&lt;&gt;B1573,O1574&amp;", ","")))))&amp;(IF(ISBLANK(P1574),"",(IF(P1574&lt;&gt;P1573,P1574&amp;", ",IF(B1574&lt;&gt;B1573,P1574&amp;", ",IF(Z1574&lt;&gt;Z1573,P1574&amp;", ",""))))))&amp;(IF(ISBLANK(Q1574),"",(IF(Q1574&lt;&gt;Q1573,Q1574&amp;", ",IF(B1574&lt;&gt;B1573,Q1574&amp;", ",IF(Z1574&lt;&gt;Z1573,Q1574&amp;", ",""))))))&amp;(IF(ISBLANK(R1574),"",(IF(R1574&lt;&gt;R1573,R1574&amp;"m, ",IF(B1574&lt;&gt;B1573,R1574&amp;"m, ",IF(Z1574&lt;&gt;Z1573,R1574&amp;"m, ",""))))))&amp;IF(ISBLANK(S1574),"",(IF(B1574&lt;&gt;B1573,S1574&amp;", ",IF(S1574&lt;&gt;S1573,IF((Z1574=Z1573),"same locality "&amp;S1574&amp;", ",S1574&amp;", "),""))))&amp;(IF(ISBLANK(T1574),"",(IF(T1574&lt;&gt;T1573,IF(ISBLANK(F$2),T1574&amp;", ",T1574&amp;" "&amp;F$2&amp;", "),(IF(B1574&lt;&gt;B1573,IF(ISBLANK(F$2),T1574&amp;", ",T1574&amp;" "&amp;F$2&amp;", "),(IF(Z1574&lt;&gt;Z1573,IF(ISBLANK(F$2),T1574&amp;", ",T1574&amp;" "&amp;F$2&amp;", "),IF((U1574&lt;&gt;U1573)*($G$2="Y"),"same collector, ","")))))))))&amp;(IF(ISBLANK(U1574),"",(IF(U1574&lt;&gt;U1573,U1574&amp;", ",(IF(B1574&lt;&gt;B1573,U1574&amp;", ",IF(Z1574&lt;&gt;Z1573,U1574&amp;", ",(IF(T1574&lt;&gt;T1573,IF((T1574&lt;&gt;T1573)*($G$2="Y"),"same date, ", ""),IF((T1574=T1573)*(U1574=U1573)*(S1574&lt;&gt;S1573)*($G$2="Y"),"same collector and date, ", ""))))))))))&amp;(IF(ISBLANK(V1574),"",V1574&amp;", "))&amp;IF((AA1574&lt;&gt;AA1575)*($H$2="y"),AD1574&amp;AE1574,IF((AA1574&lt;&gt;AA1575)*($H$2="m"),AD1574&amp;AG1574,IF(($H$2&lt;&gt;"m")*($H$2&lt;&gt;"Y"),(IF(F1574=0,"",F1574&amp;" "&amp;$F$4&amp;" "))&amp;(IF(G1574=0,"",G1574&amp;" "&amp;$G$4&amp;" "))&amp;(IF(H1574=0,"",H1574&amp;" "&amp;H$4&amp;" "))&amp;(IF(I1574=0,"",I1574&amp;" "&amp;$I$4&amp;" "))&amp;(IF(J1574=0,"",J1574&amp;" "&amp;$J$4&amp;" "))&amp;IF((ISBLANK(C1574)),"","("&amp;C1574&amp;")"),"")))&amp;IF((B1574=B1575)*(K1574=K1575)*(L1574=L1575)*(M1574=M1575),IF(($H$2&lt;&gt;"m")*($H$2&lt;&gt;"Y"), ", ", IF((ISNUMBER(FIND(")",AE1574))), ", ", "")),IF((B1574=B1575)*(K1574=K1575)*(L1574=L1575),"; ",". ")))</f>
        <v/>
      </c>
      <c r="AI1574" s="1"/>
    </row>
    <row r="1575" spans="1:35" x14ac:dyDescent="0.25">
      <c r="A1575" s="3" t="str">
        <f t="shared" si="196"/>
        <v/>
      </c>
      <c r="B1575" s="53" t="str">
        <f t="shared" si="200"/>
        <v/>
      </c>
      <c r="C1575" s="57"/>
      <c r="D1575" s="57"/>
      <c r="E1575" s="57"/>
      <c r="F1575" s="57"/>
      <c r="G1575" s="57"/>
      <c r="H1575" s="57"/>
      <c r="I1575" s="57"/>
      <c r="J1575" s="57"/>
      <c r="K1575" s="57"/>
      <c r="L1575" s="57"/>
      <c r="M1575" s="54"/>
      <c r="N1575" s="57"/>
      <c r="O1575" s="58"/>
      <c r="P1575" s="58"/>
      <c r="Q1575" s="58"/>
      <c r="R1575" s="58"/>
      <c r="S1575" s="54"/>
      <c r="T1575" s="57"/>
      <c r="U1575" s="57"/>
      <c r="V1575" s="57"/>
      <c r="W1575" s="57"/>
      <c r="X1575" s="147" t="str">
        <f>IF(ISBLANK(D1575),"",IF('order-admin-units'!$I$1&lt;&gt;"y", "", IF((K1575="")*(ISBLANK(D1575)=FALSE), 'order-admin-units'!$B$1+1, VLOOKUP(K1575, ordercountry, 2))))</f>
        <v/>
      </c>
      <c r="Y1575" s="147" t="str">
        <f>IF(ISBLANK(D1575),"",IF('order-admin-units'!$I$1&lt;&gt;"y", "", IF(L1575="", 'order-admin-units'!$B$2+1, VLOOKUP(K1575&amp;"@"&amp;L1575, orderadmin, 2))))</f>
        <v/>
      </c>
      <c r="Z1575" s="147" t="str">
        <f t="shared" si="197"/>
        <v/>
      </c>
      <c r="AA1575" s="147" t="str">
        <f t="shared" si="198"/>
        <v/>
      </c>
      <c r="AB1575" s="147" t="str">
        <f t="shared" si="199"/>
        <v/>
      </c>
      <c r="AC1575" s="147" t="str">
        <f t="shared" si="193"/>
        <v/>
      </c>
      <c r="AD1575" s="11" t="str">
        <f t="shared" si="194"/>
        <v/>
      </c>
      <c r="AE1575" s="11" t="str">
        <f t="array" ref="AE1575">IF(ISBLANK(D1575),"",IF(OR($H$2="y",$H$2="m"),IF(AA1575=AA1574,IF(OR(AB1575=$AB$4:$AB1574)=FALSE,AE1574&amp;C1575,AE1574),"("&amp;C1575)&amp;IF(AA1575=AA1576,IF(OR(AB1576=$AB$4:$AB1575)=FALSE,", ",""),") "),""))</f>
        <v/>
      </c>
      <c r="AF1575" s="11" t="str">
        <f t="shared" si="195"/>
        <v/>
      </c>
      <c r="AG1575" s="11" t="str">
        <f t="array" ref="AG1575">IF(ISBLANK(D1575),"",IF(OR($H$2="y",$H$2="m"),IF(AA1575=AA1574,IF(OR(AC1575=$AC$4:$AC1574)=FALSE,AG1574&amp;AF1575,AG1574),"("&amp;AF1575)&amp;IF(AA1575=AA1576,IF(OR(AC1576=$AC$4:$AC1575)=FALSE,", ",""),") "),""))</f>
        <v/>
      </c>
      <c r="AH1575" s="10" t="str">
        <f>IF((ISBLANK(D1575)),"",IF(D1575=D1574,AH1574,"")&amp;IF(B1574&lt;&gt;B1575,((IF(ISBLANK(E1575),$D$3&amp;"Non-type material: "&amp;$D$3,$D$3&amp;INDEX('type-categories'!$A$2:$B$100,MATCH(E1575,'type-categories'!$A$2:$A$100,0),2)&amp;$D$3))),"")&amp;(IF(K1575&lt;&gt;K1574,$C$2&amp;K1575&amp;$K$3&amp;$C$2&amp;" ",(IF(B1575&lt;&gt;B1574,$C$2&amp;K1575&amp;$K$3&amp;$C$2&amp;" ",""))))&amp;(IF(L1575="","",((IF(L1575&lt;&gt;L1574,$D$2&amp;L1575&amp;$L$3&amp;$D$2&amp;" ",IF(B1575&lt;&gt;B1574,$D$2&amp;L1575&amp;$L$3&amp;$D$2&amp;" ",""))))))&amp;(IF(M1575="","",((IF(M1575&lt;&gt;M1574,$E$2&amp;M1575&amp;$E$2&amp;","&amp;" ",IF(B1575&lt;&gt;B1574,$E$2&amp;M1575&amp;$E$2&amp;",",""))))))&amp;(IF(N1575="","",IF(N1575&lt;&gt;N1574,N1575&amp;", ",IF(B1575&lt;&gt;B1574,N1575&amp;", ",""))))&amp;(IF(ISBLANK(O1575),"",(IF(O1575&lt;&gt;O1574,O1575&amp;", ",IF(B1575&lt;&gt;B1574,O1575&amp;", ","")))))&amp;(IF(ISBLANK(P1575),"",(IF(P1575&lt;&gt;P1574,P1575&amp;", ",IF(B1575&lt;&gt;B1574,P1575&amp;", ",IF(Z1575&lt;&gt;Z1574,P1575&amp;", ",""))))))&amp;(IF(ISBLANK(Q1575),"",(IF(Q1575&lt;&gt;Q1574,Q1575&amp;", ",IF(B1575&lt;&gt;B1574,Q1575&amp;", ",IF(Z1575&lt;&gt;Z1574,Q1575&amp;", ",""))))))&amp;(IF(ISBLANK(R1575),"",(IF(R1575&lt;&gt;R1574,R1575&amp;"m, ",IF(B1575&lt;&gt;B1574,R1575&amp;"m, ",IF(Z1575&lt;&gt;Z1574,R1575&amp;"m, ",""))))))&amp;IF(ISBLANK(S1575),"",(IF(B1575&lt;&gt;B1574,S1575&amp;", ",IF(S1575&lt;&gt;S1574,IF((Z1575=Z1574),"same locality "&amp;S1575&amp;", ",S1575&amp;", "),""))))&amp;(IF(ISBLANK(T1575),"",(IF(T1575&lt;&gt;T1574,IF(ISBLANK(F$2),T1575&amp;", ",T1575&amp;" "&amp;F$2&amp;", "),(IF(B1575&lt;&gt;B1574,IF(ISBLANK(F$2),T1575&amp;", ",T1575&amp;" "&amp;F$2&amp;", "),(IF(Z1575&lt;&gt;Z1574,IF(ISBLANK(F$2),T1575&amp;", ",T1575&amp;" "&amp;F$2&amp;", "),IF((U1575&lt;&gt;U1574)*($G$2="Y"),"same collector, ","")))))))))&amp;(IF(ISBLANK(U1575),"",(IF(U1575&lt;&gt;U1574,U1575&amp;", ",(IF(B1575&lt;&gt;B1574,U1575&amp;", ",IF(Z1575&lt;&gt;Z1574,U1575&amp;", ",(IF(T1575&lt;&gt;T1574,IF((T1575&lt;&gt;T1574)*($G$2="Y"),"same date, ", ""),IF((T1575=T1574)*(U1575=U1574)*(S1575&lt;&gt;S1574)*($G$2="Y"),"same collector and date, ", ""))))))))))&amp;(IF(ISBLANK(V1575),"",V1575&amp;", "))&amp;IF((AA1575&lt;&gt;AA1576)*($H$2="y"),AD1575&amp;AE1575,IF((AA1575&lt;&gt;AA1576)*($H$2="m"),AD1575&amp;AG1575,IF(($H$2&lt;&gt;"m")*($H$2&lt;&gt;"Y"),(IF(F1575=0,"",F1575&amp;" "&amp;$F$4&amp;" "))&amp;(IF(G1575=0,"",G1575&amp;" "&amp;$G$4&amp;" "))&amp;(IF(H1575=0,"",H1575&amp;" "&amp;H$4&amp;" "))&amp;(IF(I1575=0,"",I1575&amp;" "&amp;$I$4&amp;" "))&amp;(IF(J1575=0,"",J1575&amp;" "&amp;$J$4&amp;" "))&amp;IF((ISBLANK(C1575)),"","("&amp;C1575&amp;")"),"")))&amp;IF((B1575=B1576)*(K1575=K1576)*(L1575=L1576)*(M1575=M1576),IF(($H$2&lt;&gt;"m")*($H$2&lt;&gt;"Y"), ", ", IF((ISNUMBER(FIND(")",AE1575))), ", ", "")),IF((B1575=B1576)*(K1575=K1576)*(L1575=L1576),"; ",". ")))</f>
        <v/>
      </c>
      <c r="AI1575" s="1"/>
    </row>
    <row r="1576" spans="1:35" x14ac:dyDescent="0.25">
      <c r="A1576" s="3" t="str">
        <f t="shared" si="196"/>
        <v/>
      </c>
      <c r="B1576" s="53" t="str">
        <f t="shared" si="200"/>
        <v/>
      </c>
      <c r="C1576" s="57"/>
      <c r="D1576" s="57"/>
      <c r="E1576" s="57"/>
      <c r="F1576" s="57"/>
      <c r="G1576" s="57"/>
      <c r="H1576" s="57"/>
      <c r="I1576" s="57"/>
      <c r="J1576" s="57"/>
      <c r="K1576" s="57"/>
      <c r="L1576" s="57"/>
      <c r="M1576" s="54"/>
      <c r="N1576" s="57"/>
      <c r="O1576" s="58"/>
      <c r="P1576" s="58"/>
      <c r="Q1576" s="58"/>
      <c r="R1576" s="58"/>
      <c r="S1576" s="54"/>
      <c r="T1576" s="57"/>
      <c r="U1576" s="57"/>
      <c r="V1576" s="57"/>
      <c r="W1576" s="57"/>
      <c r="X1576" s="147" t="str">
        <f>IF(ISBLANK(D1576),"",IF('order-admin-units'!$I$1&lt;&gt;"y", "", IF((K1576="")*(ISBLANK(D1576)=FALSE), 'order-admin-units'!$B$1+1, VLOOKUP(K1576, ordercountry, 2))))</f>
        <v/>
      </c>
      <c r="Y1576" s="147" t="str">
        <f>IF(ISBLANK(D1576),"",IF('order-admin-units'!$I$1&lt;&gt;"y", "", IF(L1576="", 'order-admin-units'!$B$2+1, VLOOKUP(K1576&amp;"@"&amp;L1576, orderadmin, 2))))</f>
        <v/>
      </c>
      <c r="Z1576" s="147" t="str">
        <f t="shared" si="197"/>
        <v/>
      </c>
      <c r="AA1576" s="147" t="str">
        <f t="shared" si="198"/>
        <v/>
      </c>
      <c r="AB1576" s="147" t="str">
        <f t="shared" si="199"/>
        <v/>
      </c>
      <c r="AC1576" s="147" t="str">
        <f t="shared" si="193"/>
        <v/>
      </c>
      <c r="AD1576" s="11" t="str">
        <f t="shared" si="194"/>
        <v/>
      </c>
      <c r="AE1576" s="11" t="str">
        <f t="array" ref="AE1576">IF(ISBLANK(D1576),"",IF(OR($H$2="y",$H$2="m"),IF(AA1576=AA1575,IF(OR(AB1576=$AB$4:$AB1575)=FALSE,AE1575&amp;C1576,AE1575),"("&amp;C1576)&amp;IF(AA1576=AA1577,IF(OR(AB1577=$AB$4:$AB1576)=FALSE,", ",""),") "),""))</f>
        <v/>
      </c>
      <c r="AF1576" s="11" t="str">
        <f t="shared" si="195"/>
        <v/>
      </c>
      <c r="AG1576" s="11" t="str">
        <f t="array" ref="AG1576">IF(ISBLANK(D1576),"",IF(OR($H$2="y",$H$2="m"),IF(AA1576=AA1575,IF(OR(AC1576=$AC$4:$AC1575)=FALSE,AG1575&amp;AF1576,AG1575),"("&amp;AF1576)&amp;IF(AA1576=AA1577,IF(OR(AC1577=$AC$4:$AC1576)=FALSE,", ",""),") "),""))</f>
        <v/>
      </c>
      <c r="AH1576" s="10" t="str">
        <f>IF((ISBLANK(D1576)),"",IF(D1576=D1575,AH1575,"")&amp;IF(B1575&lt;&gt;B1576,((IF(ISBLANK(E1576),$D$3&amp;"Non-type material: "&amp;$D$3,$D$3&amp;INDEX('type-categories'!$A$2:$B$100,MATCH(E1576,'type-categories'!$A$2:$A$100,0),2)&amp;$D$3))),"")&amp;(IF(K1576&lt;&gt;K1575,$C$2&amp;K1576&amp;$K$3&amp;$C$2&amp;" ",(IF(B1576&lt;&gt;B1575,$C$2&amp;K1576&amp;$K$3&amp;$C$2&amp;" ",""))))&amp;(IF(L1576="","",((IF(L1576&lt;&gt;L1575,$D$2&amp;L1576&amp;$L$3&amp;$D$2&amp;" ",IF(B1576&lt;&gt;B1575,$D$2&amp;L1576&amp;$L$3&amp;$D$2&amp;" ",""))))))&amp;(IF(M1576="","",((IF(M1576&lt;&gt;M1575,$E$2&amp;M1576&amp;$E$2&amp;","&amp;" ",IF(B1576&lt;&gt;B1575,$E$2&amp;M1576&amp;$E$2&amp;",",""))))))&amp;(IF(N1576="","",IF(N1576&lt;&gt;N1575,N1576&amp;", ",IF(B1576&lt;&gt;B1575,N1576&amp;", ",""))))&amp;(IF(ISBLANK(O1576),"",(IF(O1576&lt;&gt;O1575,O1576&amp;", ",IF(B1576&lt;&gt;B1575,O1576&amp;", ","")))))&amp;(IF(ISBLANK(P1576),"",(IF(P1576&lt;&gt;P1575,P1576&amp;", ",IF(B1576&lt;&gt;B1575,P1576&amp;", ",IF(Z1576&lt;&gt;Z1575,P1576&amp;", ",""))))))&amp;(IF(ISBLANK(Q1576),"",(IF(Q1576&lt;&gt;Q1575,Q1576&amp;", ",IF(B1576&lt;&gt;B1575,Q1576&amp;", ",IF(Z1576&lt;&gt;Z1575,Q1576&amp;", ",""))))))&amp;(IF(ISBLANK(R1576),"",(IF(R1576&lt;&gt;R1575,R1576&amp;"m, ",IF(B1576&lt;&gt;B1575,R1576&amp;"m, ",IF(Z1576&lt;&gt;Z1575,R1576&amp;"m, ",""))))))&amp;IF(ISBLANK(S1576),"",(IF(B1576&lt;&gt;B1575,S1576&amp;", ",IF(S1576&lt;&gt;S1575,IF((Z1576=Z1575),"same locality "&amp;S1576&amp;", ",S1576&amp;", "),""))))&amp;(IF(ISBLANK(T1576),"",(IF(T1576&lt;&gt;T1575,IF(ISBLANK(F$2),T1576&amp;", ",T1576&amp;" "&amp;F$2&amp;", "),(IF(B1576&lt;&gt;B1575,IF(ISBLANK(F$2),T1576&amp;", ",T1576&amp;" "&amp;F$2&amp;", "),(IF(Z1576&lt;&gt;Z1575,IF(ISBLANK(F$2),T1576&amp;", ",T1576&amp;" "&amp;F$2&amp;", "),IF((U1576&lt;&gt;U1575)*($G$2="Y"),"same collector, ","")))))))))&amp;(IF(ISBLANK(U1576),"",(IF(U1576&lt;&gt;U1575,U1576&amp;", ",(IF(B1576&lt;&gt;B1575,U1576&amp;", ",IF(Z1576&lt;&gt;Z1575,U1576&amp;", ",(IF(T1576&lt;&gt;T1575,IF((T1576&lt;&gt;T1575)*($G$2="Y"),"same date, ", ""),IF((T1576=T1575)*(U1576=U1575)*(S1576&lt;&gt;S1575)*($G$2="Y"),"same collector and date, ", ""))))))))))&amp;(IF(ISBLANK(V1576),"",V1576&amp;", "))&amp;IF((AA1576&lt;&gt;AA1577)*($H$2="y"),AD1576&amp;AE1576,IF((AA1576&lt;&gt;AA1577)*($H$2="m"),AD1576&amp;AG1576,IF(($H$2&lt;&gt;"m")*($H$2&lt;&gt;"Y"),(IF(F1576=0,"",F1576&amp;" "&amp;$F$4&amp;" "))&amp;(IF(G1576=0,"",G1576&amp;" "&amp;$G$4&amp;" "))&amp;(IF(H1576=0,"",H1576&amp;" "&amp;H$4&amp;" "))&amp;(IF(I1576=0,"",I1576&amp;" "&amp;$I$4&amp;" "))&amp;(IF(J1576=0,"",J1576&amp;" "&amp;$J$4&amp;" "))&amp;IF((ISBLANK(C1576)),"","("&amp;C1576&amp;")"),"")))&amp;IF((B1576=B1577)*(K1576=K1577)*(L1576=L1577)*(M1576=M1577),IF(($H$2&lt;&gt;"m")*($H$2&lt;&gt;"Y"), ", ", IF((ISNUMBER(FIND(")",AE1576))), ", ", "")),IF((B1576=B1577)*(K1576=K1577)*(L1576=L1577),"; ",". ")))</f>
        <v/>
      </c>
      <c r="AI1576" s="1"/>
    </row>
    <row r="1577" spans="1:35" x14ac:dyDescent="0.25">
      <c r="A1577" s="3" t="str">
        <f t="shared" si="196"/>
        <v/>
      </c>
      <c r="B1577" s="53" t="str">
        <f t="shared" si="200"/>
        <v/>
      </c>
      <c r="C1577" s="57"/>
      <c r="D1577" s="57"/>
      <c r="E1577" s="57"/>
      <c r="F1577" s="57"/>
      <c r="G1577" s="57"/>
      <c r="H1577" s="57"/>
      <c r="I1577" s="57"/>
      <c r="J1577" s="57"/>
      <c r="K1577" s="57"/>
      <c r="L1577" s="57"/>
      <c r="M1577" s="54"/>
      <c r="N1577" s="57"/>
      <c r="O1577" s="58"/>
      <c r="P1577" s="58"/>
      <c r="Q1577" s="58"/>
      <c r="R1577" s="58"/>
      <c r="S1577" s="54"/>
      <c r="T1577" s="57"/>
      <c r="U1577" s="57"/>
      <c r="V1577" s="57"/>
      <c r="W1577" s="57"/>
      <c r="X1577" s="147" t="str">
        <f>IF(ISBLANK(D1577),"",IF('order-admin-units'!$I$1&lt;&gt;"y", "", IF((K1577="")*(ISBLANK(D1577)=FALSE), 'order-admin-units'!$B$1+1, VLOOKUP(K1577, ordercountry, 2))))</f>
        <v/>
      </c>
      <c r="Y1577" s="147" t="str">
        <f>IF(ISBLANK(D1577),"",IF('order-admin-units'!$I$1&lt;&gt;"y", "", IF(L1577="", 'order-admin-units'!$B$2+1, VLOOKUP(K1577&amp;"@"&amp;L1577, orderadmin, 2))))</f>
        <v/>
      </c>
      <c r="Z1577" s="147" t="str">
        <f t="shared" si="197"/>
        <v/>
      </c>
      <c r="AA1577" s="147" t="str">
        <f t="shared" si="198"/>
        <v/>
      </c>
      <c r="AB1577" s="147" t="str">
        <f t="shared" si="199"/>
        <v/>
      </c>
      <c r="AC1577" s="147" t="str">
        <f t="shared" si="193"/>
        <v/>
      </c>
      <c r="AD1577" s="11" t="str">
        <f t="shared" si="194"/>
        <v/>
      </c>
      <c r="AE1577" s="11" t="str">
        <f t="array" ref="AE1577">IF(ISBLANK(D1577),"",IF(OR($H$2="y",$H$2="m"),IF(AA1577=AA1576,IF(OR(AB1577=$AB$4:$AB1576)=FALSE,AE1576&amp;C1577,AE1576),"("&amp;C1577)&amp;IF(AA1577=AA1578,IF(OR(AB1578=$AB$4:$AB1577)=FALSE,", ",""),") "),""))</f>
        <v/>
      </c>
      <c r="AF1577" s="11" t="str">
        <f t="shared" si="195"/>
        <v/>
      </c>
      <c r="AG1577" s="11" t="str">
        <f t="array" ref="AG1577">IF(ISBLANK(D1577),"",IF(OR($H$2="y",$H$2="m"),IF(AA1577=AA1576,IF(OR(AC1577=$AC$4:$AC1576)=FALSE,AG1576&amp;AF1577,AG1576),"("&amp;AF1577)&amp;IF(AA1577=AA1578,IF(OR(AC1578=$AC$4:$AC1577)=FALSE,", ",""),") "),""))</f>
        <v/>
      </c>
      <c r="AH1577" s="10" t="str">
        <f>IF((ISBLANK(D1577)),"",IF(D1577=D1576,AH1576,"")&amp;IF(B1576&lt;&gt;B1577,((IF(ISBLANK(E1577),$D$3&amp;"Non-type material: "&amp;$D$3,$D$3&amp;INDEX('type-categories'!$A$2:$B$100,MATCH(E1577,'type-categories'!$A$2:$A$100,0),2)&amp;$D$3))),"")&amp;(IF(K1577&lt;&gt;K1576,$C$2&amp;K1577&amp;$K$3&amp;$C$2&amp;" ",(IF(B1577&lt;&gt;B1576,$C$2&amp;K1577&amp;$K$3&amp;$C$2&amp;" ",""))))&amp;(IF(L1577="","",((IF(L1577&lt;&gt;L1576,$D$2&amp;L1577&amp;$L$3&amp;$D$2&amp;" ",IF(B1577&lt;&gt;B1576,$D$2&amp;L1577&amp;$L$3&amp;$D$2&amp;" ",""))))))&amp;(IF(M1577="","",((IF(M1577&lt;&gt;M1576,$E$2&amp;M1577&amp;$E$2&amp;","&amp;" ",IF(B1577&lt;&gt;B1576,$E$2&amp;M1577&amp;$E$2&amp;",",""))))))&amp;(IF(N1577="","",IF(N1577&lt;&gt;N1576,N1577&amp;", ",IF(B1577&lt;&gt;B1576,N1577&amp;", ",""))))&amp;(IF(ISBLANK(O1577),"",(IF(O1577&lt;&gt;O1576,O1577&amp;", ",IF(B1577&lt;&gt;B1576,O1577&amp;", ","")))))&amp;(IF(ISBLANK(P1577),"",(IF(P1577&lt;&gt;P1576,P1577&amp;", ",IF(B1577&lt;&gt;B1576,P1577&amp;", ",IF(Z1577&lt;&gt;Z1576,P1577&amp;", ",""))))))&amp;(IF(ISBLANK(Q1577),"",(IF(Q1577&lt;&gt;Q1576,Q1577&amp;", ",IF(B1577&lt;&gt;B1576,Q1577&amp;", ",IF(Z1577&lt;&gt;Z1576,Q1577&amp;", ",""))))))&amp;(IF(ISBLANK(R1577),"",(IF(R1577&lt;&gt;R1576,R1577&amp;"m, ",IF(B1577&lt;&gt;B1576,R1577&amp;"m, ",IF(Z1577&lt;&gt;Z1576,R1577&amp;"m, ",""))))))&amp;IF(ISBLANK(S1577),"",(IF(B1577&lt;&gt;B1576,S1577&amp;", ",IF(S1577&lt;&gt;S1576,IF((Z1577=Z1576),"same locality "&amp;S1577&amp;", ",S1577&amp;", "),""))))&amp;(IF(ISBLANK(T1577),"",(IF(T1577&lt;&gt;T1576,IF(ISBLANK(F$2),T1577&amp;", ",T1577&amp;" "&amp;F$2&amp;", "),(IF(B1577&lt;&gt;B1576,IF(ISBLANK(F$2),T1577&amp;", ",T1577&amp;" "&amp;F$2&amp;", "),(IF(Z1577&lt;&gt;Z1576,IF(ISBLANK(F$2),T1577&amp;", ",T1577&amp;" "&amp;F$2&amp;", "),IF((U1577&lt;&gt;U1576)*($G$2="Y"),"same collector, ","")))))))))&amp;(IF(ISBLANK(U1577),"",(IF(U1577&lt;&gt;U1576,U1577&amp;", ",(IF(B1577&lt;&gt;B1576,U1577&amp;", ",IF(Z1577&lt;&gt;Z1576,U1577&amp;", ",(IF(T1577&lt;&gt;T1576,IF((T1577&lt;&gt;T1576)*($G$2="Y"),"same date, ", ""),IF((T1577=T1576)*(U1577=U1576)*(S1577&lt;&gt;S1576)*($G$2="Y"),"same collector and date, ", ""))))))))))&amp;(IF(ISBLANK(V1577),"",V1577&amp;", "))&amp;IF((AA1577&lt;&gt;AA1578)*($H$2="y"),AD1577&amp;AE1577,IF((AA1577&lt;&gt;AA1578)*($H$2="m"),AD1577&amp;AG1577,IF(($H$2&lt;&gt;"m")*($H$2&lt;&gt;"Y"),(IF(F1577=0,"",F1577&amp;" "&amp;$F$4&amp;" "))&amp;(IF(G1577=0,"",G1577&amp;" "&amp;$G$4&amp;" "))&amp;(IF(H1577=0,"",H1577&amp;" "&amp;H$4&amp;" "))&amp;(IF(I1577=0,"",I1577&amp;" "&amp;$I$4&amp;" "))&amp;(IF(J1577=0,"",J1577&amp;" "&amp;$J$4&amp;" "))&amp;IF((ISBLANK(C1577)),"","("&amp;C1577&amp;")"),"")))&amp;IF((B1577=B1578)*(K1577=K1578)*(L1577=L1578)*(M1577=M1578),IF(($H$2&lt;&gt;"m")*($H$2&lt;&gt;"Y"), ", ", IF((ISNUMBER(FIND(")",AE1577))), ", ", "")),IF((B1577=B1578)*(K1577=K1578)*(L1577=L1578),"; ",". ")))</f>
        <v/>
      </c>
      <c r="AI1577" s="1"/>
    </row>
    <row r="1578" spans="1:35" x14ac:dyDescent="0.25">
      <c r="A1578" s="3" t="str">
        <f t="shared" si="196"/>
        <v/>
      </c>
      <c r="B1578" s="53" t="str">
        <f t="shared" si="200"/>
        <v/>
      </c>
      <c r="C1578" s="57"/>
      <c r="D1578" s="57"/>
      <c r="E1578" s="57"/>
      <c r="F1578" s="57"/>
      <c r="G1578" s="57"/>
      <c r="H1578" s="57"/>
      <c r="I1578" s="57"/>
      <c r="J1578" s="57"/>
      <c r="K1578" s="57"/>
      <c r="L1578" s="57"/>
      <c r="M1578" s="54"/>
      <c r="N1578" s="57"/>
      <c r="O1578" s="58"/>
      <c r="P1578" s="58"/>
      <c r="Q1578" s="58"/>
      <c r="R1578" s="58"/>
      <c r="S1578" s="54"/>
      <c r="T1578" s="57"/>
      <c r="U1578" s="57"/>
      <c r="V1578" s="57"/>
      <c r="W1578" s="57"/>
      <c r="X1578" s="147" t="str">
        <f>IF(ISBLANK(D1578),"",IF('order-admin-units'!$I$1&lt;&gt;"y", "", IF((K1578="")*(ISBLANK(D1578)=FALSE), 'order-admin-units'!$B$1+1, VLOOKUP(K1578, ordercountry, 2))))</f>
        <v/>
      </c>
      <c r="Y1578" s="147" t="str">
        <f>IF(ISBLANK(D1578),"",IF('order-admin-units'!$I$1&lt;&gt;"y", "", IF(L1578="", 'order-admin-units'!$B$2+1, VLOOKUP(K1578&amp;"@"&amp;L1578, orderadmin, 2))))</f>
        <v/>
      </c>
      <c r="Z1578" s="147" t="str">
        <f t="shared" si="197"/>
        <v/>
      </c>
      <c r="AA1578" s="147" t="str">
        <f t="shared" si="198"/>
        <v/>
      </c>
      <c r="AB1578" s="147" t="str">
        <f t="shared" si="199"/>
        <v/>
      </c>
      <c r="AC1578" s="147" t="str">
        <f t="shared" si="193"/>
        <v/>
      </c>
      <c r="AD1578" s="11" t="str">
        <f t="shared" si="194"/>
        <v/>
      </c>
      <c r="AE1578" s="11" t="str">
        <f t="array" ref="AE1578">IF(ISBLANK(D1578),"",IF(OR($H$2="y",$H$2="m"),IF(AA1578=AA1577,IF(OR(AB1578=$AB$4:$AB1577)=FALSE,AE1577&amp;C1578,AE1577),"("&amp;C1578)&amp;IF(AA1578=AA1579,IF(OR(AB1579=$AB$4:$AB1578)=FALSE,", ",""),") "),""))</f>
        <v/>
      </c>
      <c r="AF1578" s="11" t="str">
        <f t="shared" si="195"/>
        <v/>
      </c>
      <c r="AG1578" s="11" t="str">
        <f t="array" ref="AG1578">IF(ISBLANK(D1578),"",IF(OR($H$2="y",$H$2="m"),IF(AA1578=AA1577,IF(OR(AC1578=$AC$4:$AC1577)=FALSE,AG1577&amp;AF1578,AG1577),"("&amp;AF1578)&amp;IF(AA1578=AA1579,IF(OR(AC1579=$AC$4:$AC1578)=FALSE,", ",""),") "),""))</f>
        <v/>
      </c>
      <c r="AH1578" s="10" t="str">
        <f>IF((ISBLANK(D1578)),"",IF(D1578=D1577,AH1577,"")&amp;IF(B1577&lt;&gt;B1578,((IF(ISBLANK(E1578),$D$3&amp;"Non-type material: "&amp;$D$3,$D$3&amp;INDEX('type-categories'!$A$2:$B$100,MATCH(E1578,'type-categories'!$A$2:$A$100,0),2)&amp;$D$3))),"")&amp;(IF(K1578&lt;&gt;K1577,$C$2&amp;K1578&amp;$K$3&amp;$C$2&amp;" ",(IF(B1578&lt;&gt;B1577,$C$2&amp;K1578&amp;$K$3&amp;$C$2&amp;" ",""))))&amp;(IF(L1578="","",((IF(L1578&lt;&gt;L1577,$D$2&amp;L1578&amp;$L$3&amp;$D$2&amp;" ",IF(B1578&lt;&gt;B1577,$D$2&amp;L1578&amp;$L$3&amp;$D$2&amp;" ",""))))))&amp;(IF(M1578="","",((IF(M1578&lt;&gt;M1577,$E$2&amp;M1578&amp;$E$2&amp;","&amp;" ",IF(B1578&lt;&gt;B1577,$E$2&amp;M1578&amp;$E$2&amp;",",""))))))&amp;(IF(N1578="","",IF(N1578&lt;&gt;N1577,N1578&amp;", ",IF(B1578&lt;&gt;B1577,N1578&amp;", ",""))))&amp;(IF(ISBLANK(O1578),"",(IF(O1578&lt;&gt;O1577,O1578&amp;", ",IF(B1578&lt;&gt;B1577,O1578&amp;", ","")))))&amp;(IF(ISBLANK(P1578),"",(IF(P1578&lt;&gt;P1577,P1578&amp;", ",IF(B1578&lt;&gt;B1577,P1578&amp;", ",IF(Z1578&lt;&gt;Z1577,P1578&amp;", ",""))))))&amp;(IF(ISBLANK(Q1578),"",(IF(Q1578&lt;&gt;Q1577,Q1578&amp;", ",IF(B1578&lt;&gt;B1577,Q1578&amp;", ",IF(Z1578&lt;&gt;Z1577,Q1578&amp;", ",""))))))&amp;(IF(ISBLANK(R1578),"",(IF(R1578&lt;&gt;R1577,R1578&amp;"m, ",IF(B1578&lt;&gt;B1577,R1578&amp;"m, ",IF(Z1578&lt;&gt;Z1577,R1578&amp;"m, ",""))))))&amp;IF(ISBLANK(S1578),"",(IF(B1578&lt;&gt;B1577,S1578&amp;", ",IF(S1578&lt;&gt;S1577,IF((Z1578=Z1577),"same locality "&amp;S1578&amp;", ",S1578&amp;", "),""))))&amp;(IF(ISBLANK(T1578),"",(IF(T1578&lt;&gt;T1577,IF(ISBLANK(F$2),T1578&amp;", ",T1578&amp;" "&amp;F$2&amp;", "),(IF(B1578&lt;&gt;B1577,IF(ISBLANK(F$2),T1578&amp;", ",T1578&amp;" "&amp;F$2&amp;", "),(IF(Z1578&lt;&gt;Z1577,IF(ISBLANK(F$2),T1578&amp;", ",T1578&amp;" "&amp;F$2&amp;", "),IF((U1578&lt;&gt;U1577)*($G$2="Y"),"same collector, ","")))))))))&amp;(IF(ISBLANK(U1578),"",(IF(U1578&lt;&gt;U1577,U1578&amp;", ",(IF(B1578&lt;&gt;B1577,U1578&amp;", ",IF(Z1578&lt;&gt;Z1577,U1578&amp;", ",(IF(T1578&lt;&gt;T1577,IF((T1578&lt;&gt;T1577)*($G$2="Y"),"same date, ", ""),IF((T1578=T1577)*(U1578=U1577)*(S1578&lt;&gt;S1577)*($G$2="Y"),"same collector and date, ", ""))))))))))&amp;(IF(ISBLANK(V1578),"",V1578&amp;", "))&amp;IF((AA1578&lt;&gt;AA1579)*($H$2="y"),AD1578&amp;AE1578,IF((AA1578&lt;&gt;AA1579)*($H$2="m"),AD1578&amp;AG1578,IF(($H$2&lt;&gt;"m")*($H$2&lt;&gt;"Y"),(IF(F1578=0,"",F1578&amp;" "&amp;$F$4&amp;" "))&amp;(IF(G1578=0,"",G1578&amp;" "&amp;$G$4&amp;" "))&amp;(IF(H1578=0,"",H1578&amp;" "&amp;H$4&amp;" "))&amp;(IF(I1578=0,"",I1578&amp;" "&amp;$I$4&amp;" "))&amp;(IF(J1578=0,"",J1578&amp;" "&amp;$J$4&amp;" "))&amp;IF((ISBLANK(C1578)),"","("&amp;C1578&amp;")"),"")))&amp;IF((B1578=B1579)*(K1578=K1579)*(L1578=L1579)*(M1578=M1579),IF(($H$2&lt;&gt;"m")*($H$2&lt;&gt;"Y"), ", ", IF((ISNUMBER(FIND(")",AE1578))), ", ", "")),IF((B1578=B1579)*(K1578=K1579)*(L1578=L1579),"; ",". ")))</f>
        <v/>
      </c>
      <c r="AI1578" s="1"/>
    </row>
    <row r="1579" spans="1:35" x14ac:dyDescent="0.25">
      <c r="A1579" s="3" t="str">
        <f t="shared" si="196"/>
        <v/>
      </c>
      <c r="B1579" s="53" t="str">
        <f t="shared" si="200"/>
        <v/>
      </c>
      <c r="C1579" s="57"/>
      <c r="D1579" s="57"/>
      <c r="E1579" s="57"/>
      <c r="F1579" s="57"/>
      <c r="G1579" s="57"/>
      <c r="H1579" s="57"/>
      <c r="I1579" s="57"/>
      <c r="J1579" s="57"/>
      <c r="K1579" s="57"/>
      <c r="L1579" s="57"/>
      <c r="M1579" s="54"/>
      <c r="N1579" s="57"/>
      <c r="O1579" s="58"/>
      <c r="P1579" s="58"/>
      <c r="Q1579" s="58"/>
      <c r="R1579" s="58"/>
      <c r="S1579" s="54"/>
      <c r="T1579" s="57"/>
      <c r="U1579" s="57"/>
      <c r="V1579" s="57"/>
      <c r="W1579" s="57"/>
      <c r="X1579" s="147" t="str">
        <f>IF(ISBLANK(D1579),"",IF('order-admin-units'!$I$1&lt;&gt;"y", "", IF((K1579="")*(ISBLANK(D1579)=FALSE), 'order-admin-units'!$B$1+1, VLOOKUP(K1579, ordercountry, 2))))</f>
        <v/>
      </c>
      <c r="Y1579" s="147" t="str">
        <f>IF(ISBLANK(D1579),"",IF('order-admin-units'!$I$1&lt;&gt;"y", "", IF(L1579="", 'order-admin-units'!$B$2+1, VLOOKUP(K1579&amp;"@"&amp;L1579, orderadmin, 2))))</f>
        <v/>
      </c>
      <c r="Z1579" s="147" t="str">
        <f t="shared" si="197"/>
        <v/>
      </c>
      <c r="AA1579" s="147" t="str">
        <f t="shared" si="198"/>
        <v/>
      </c>
      <c r="AB1579" s="147" t="str">
        <f t="shared" si="199"/>
        <v/>
      </c>
      <c r="AC1579" s="147" t="str">
        <f t="shared" si="193"/>
        <v/>
      </c>
      <c r="AD1579" s="11" t="str">
        <f t="shared" si="194"/>
        <v/>
      </c>
      <c r="AE1579" s="11" t="str">
        <f t="array" ref="AE1579">IF(ISBLANK(D1579),"",IF(OR($H$2="y",$H$2="m"),IF(AA1579=AA1578,IF(OR(AB1579=$AB$4:$AB1578)=FALSE,AE1578&amp;C1579,AE1578),"("&amp;C1579)&amp;IF(AA1579=AA1580,IF(OR(AB1580=$AB$4:$AB1579)=FALSE,", ",""),") "),""))</f>
        <v/>
      </c>
      <c r="AF1579" s="11" t="str">
        <f t="shared" si="195"/>
        <v/>
      </c>
      <c r="AG1579" s="11" t="str">
        <f t="array" ref="AG1579">IF(ISBLANK(D1579),"",IF(OR($H$2="y",$H$2="m"),IF(AA1579=AA1578,IF(OR(AC1579=$AC$4:$AC1578)=FALSE,AG1578&amp;AF1579,AG1578),"("&amp;AF1579)&amp;IF(AA1579=AA1580,IF(OR(AC1580=$AC$4:$AC1579)=FALSE,", ",""),") "),""))</f>
        <v/>
      </c>
      <c r="AH1579" s="10" t="str">
        <f>IF((ISBLANK(D1579)),"",IF(D1579=D1578,AH1578,"")&amp;IF(B1578&lt;&gt;B1579,((IF(ISBLANK(E1579),$D$3&amp;"Non-type material: "&amp;$D$3,$D$3&amp;INDEX('type-categories'!$A$2:$B$100,MATCH(E1579,'type-categories'!$A$2:$A$100,0),2)&amp;$D$3))),"")&amp;(IF(K1579&lt;&gt;K1578,$C$2&amp;K1579&amp;$K$3&amp;$C$2&amp;" ",(IF(B1579&lt;&gt;B1578,$C$2&amp;K1579&amp;$K$3&amp;$C$2&amp;" ",""))))&amp;(IF(L1579="","",((IF(L1579&lt;&gt;L1578,$D$2&amp;L1579&amp;$L$3&amp;$D$2&amp;" ",IF(B1579&lt;&gt;B1578,$D$2&amp;L1579&amp;$L$3&amp;$D$2&amp;" ",""))))))&amp;(IF(M1579="","",((IF(M1579&lt;&gt;M1578,$E$2&amp;M1579&amp;$E$2&amp;","&amp;" ",IF(B1579&lt;&gt;B1578,$E$2&amp;M1579&amp;$E$2&amp;",",""))))))&amp;(IF(N1579="","",IF(N1579&lt;&gt;N1578,N1579&amp;", ",IF(B1579&lt;&gt;B1578,N1579&amp;", ",""))))&amp;(IF(ISBLANK(O1579),"",(IF(O1579&lt;&gt;O1578,O1579&amp;", ",IF(B1579&lt;&gt;B1578,O1579&amp;", ","")))))&amp;(IF(ISBLANK(P1579),"",(IF(P1579&lt;&gt;P1578,P1579&amp;", ",IF(B1579&lt;&gt;B1578,P1579&amp;", ",IF(Z1579&lt;&gt;Z1578,P1579&amp;", ",""))))))&amp;(IF(ISBLANK(Q1579),"",(IF(Q1579&lt;&gt;Q1578,Q1579&amp;", ",IF(B1579&lt;&gt;B1578,Q1579&amp;", ",IF(Z1579&lt;&gt;Z1578,Q1579&amp;", ",""))))))&amp;(IF(ISBLANK(R1579),"",(IF(R1579&lt;&gt;R1578,R1579&amp;"m, ",IF(B1579&lt;&gt;B1578,R1579&amp;"m, ",IF(Z1579&lt;&gt;Z1578,R1579&amp;"m, ",""))))))&amp;IF(ISBLANK(S1579),"",(IF(B1579&lt;&gt;B1578,S1579&amp;", ",IF(S1579&lt;&gt;S1578,IF((Z1579=Z1578),"same locality "&amp;S1579&amp;", ",S1579&amp;", "),""))))&amp;(IF(ISBLANK(T1579),"",(IF(T1579&lt;&gt;T1578,IF(ISBLANK(F$2),T1579&amp;", ",T1579&amp;" "&amp;F$2&amp;", "),(IF(B1579&lt;&gt;B1578,IF(ISBLANK(F$2),T1579&amp;", ",T1579&amp;" "&amp;F$2&amp;", "),(IF(Z1579&lt;&gt;Z1578,IF(ISBLANK(F$2),T1579&amp;", ",T1579&amp;" "&amp;F$2&amp;", "),IF((U1579&lt;&gt;U1578)*($G$2="Y"),"same collector, ","")))))))))&amp;(IF(ISBLANK(U1579),"",(IF(U1579&lt;&gt;U1578,U1579&amp;", ",(IF(B1579&lt;&gt;B1578,U1579&amp;", ",IF(Z1579&lt;&gt;Z1578,U1579&amp;", ",(IF(T1579&lt;&gt;T1578,IF((T1579&lt;&gt;T1578)*($G$2="Y"),"same date, ", ""),IF((T1579=T1578)*(U1579=U1578)*(S1579&lt;&gt;S1578)*($G$2="Y"),"same collector and date, ", ""))))))))))&amp;(IF(ISBLANK(V1579),"",V1579&amp;", "))&amp;IF((AA1579&lt;&gt;AA1580)*($H$2="y"),AD1579&amp;AE1579,IF((AA1579&lt;&gt;AA1580)*($H$2="m"),AD1579&amp;AG1579,IF(($H$2&lt;&gt;"m")*($H$2&lt;&gt;"Y"),(IF(F1579=0,"",F1579&amp;" "&amp;$F$4&amp;" "))&amp;(IF(G1579=0,"",G1579&amp;" "&amp;$G$4&amp;" "))&amp;(IF(H1579=0,"",H1579&amp;" "&amp;H$4&amp;" "))&amp;(IF(I1579=0,"",I1579&amp;" "&amp;$I$4&amp;" "))&amp;(IF(J1579=0,"",J1579&amp;" "&amp;$J$4&amp;" "))&amp;IF((ISBLANK(C1579)),"","("&amp;C1579&amp;")"),"")))&amp;IF((B1579=B1580)*(K1579=K1580)*(L1579=L1580)*(M1579=M1580),IF(($H$2&lt;&gt;"m")*($H$2&lt;&gt;"Y"), ", ", IF((ISNUMBER(FIND(")",AE1579))), ", ", "")),IF((B1579=B1580)*(K1579=K1580)*(L1579=L1580),"; ",". ")))</f>
        <v/>
      </c>
      <c r="AI1579" s="1"/>
    </row>
    <row r="1580" spans="1:35" x14ac:dyDescent="0.25">
      <c r="A1580" s="3" t="str">
        <f t="shared" si="196"/>
        <v/>
      </c>
      <c r="B1580" s="53" t="str">
        <f t="shared" si="200"/>
        <v/>
      </c>
      <c r="C1580" s="57"/>
      <c r="D1580" s="57"/>
      <c r="E1580" s="57"/>
      <c r="F1580" s="57"/>
      <c r="G1580" s="57"/>
      <c r="H1580" s="57"/>
      <c r="I1580" s="57"/>
      <c r="J1580" s="57"/>
      <c r="K1580" s="57"/>
      <c r="L1580" s="57"/>
      <c r="M1580" s="54"/>
      <c r="N1580" s="57"/>
      <c r="O1580" s="58"/>
      <c r="P1580" s="58"/>
      <c r="Q1580" s="58"/>
      <c r="R1580" s="58"/>
      <c r="S1580" s="54"/>
      <c r="T1580" s="57"/>
      <c r="U1580" s="57"/>
      <c r="V1580" s="57"/>
      <c r="W1580" s="57"/>
      <c r="X1580" s="147" t="str">
        <f>IF(ISBLANK(D1580),"",IF('order-admin-units'!$I$1&lt;&gt;"y", "", IF((K1580="")*(ISBLANK(D1580)=FALSE), 'order-admin-units'!$B$1+1, VLOOKUP(K1580, ordercountry, 2))))</f>
        <v/>
      </c>
      <c r="Y1580" s="147" t="str">
        <f>IF(ISBLANK(D1580),"",IF('order-admin-units'!$I$1&lt;&gt;"y", "", IF(L1580="", 'order-admin-units'!$B$2+1, VLOOKUP(K1580&amp;"@"&amp;L1580, orderadmin, 2))))</f>
        <v/>
      </c>
      <c r="Z1580" s="147" t="str">
        <f t="shared" si="197"/>
        <v/>
      </c>
      <c r="AA1580" s="147" t="str">
        <f t="shared" si="198"/>
        <v/>
      </c>
      <c r="AB1580" s="147" t="str">
        <f t="shared" si="199"/>
        <v/>
      </c>
      <c r="AC1580" s="147" t="str">
        <f t="shared" si="193"/>
        <v/>
      </c>
      <c r="AD1580" s="11" t="str">
        <f t="shared" si="194"/>
        <v/>
      </c>
      <c r="AE1580" s="11" t="str">
        <f t="array" ref="AE1580">IF(ISBLANK(D1580),"",IF(OR($H$2="y",$H$2="m"),IF(AA1580=AA1579,IF(OR(AB1580=$AB$4:$AB1579)=FALSE,AE1579&amp;C1580,AE1579),"("&amp;C1580)&amp;IF(AA1580=AA1581,IF(OR(AB1581=$AB$4:$AB1580)=FALSE,", ",""),") "),""))</f>
        <v/>
      </c>
      <c r="AF1580" s="11" t="str">
        <f t="shared" si="195"/>
        <v/>
      </c>
      <c r="AG1580" s="11" t="str">
        <f t="array" ref="AG1580">IF(ISBLANK(D1580),"",IF(OR($H$2="y",$H$2="m"),IF(AA1580=AA1579,IF(OR(AC1580=$AC$4:$AC1579)=FALSE,AG1579&amp;AF1580,AG1579),"("&amp;AF1580)&amp;IF(AA1580=AA1581,IF(OR(AC1581=$AC$4:$AC1580)=FALSE,", ",""),") "),""))</f>
        <v/>
      </c>
      <c r="AH1580" s="10" t="str">
        <f>IF((ISBLANK(D1580)),"",IF(D1580=D1579,AH1579,"")&amp;IF(B1579&lt;&gt;B1580,((IF(ISBLANK(E1580),$D$3&amp;"Non-type material: "&amp;$D$3,$D$3&amp;INDEX('type-categories'!$A$2:$B$100,MATCH(E1580,'type-categories'!$A$2:$A$100,0),2)&amp;$D$3))),"")&amp;(IF(K1580&lt;&gt;K1579,$C$2&amp;K1580&amp;$K$3&amp;$C$2&amp;" ",(IF(B1580&lt;&gt;B1579,$C$2&amp;K1580&amp;$K$3&amp;$C$2&amp;" ",""))))&amp;(IF(L1580="","",((IF(L1580&lt;&gt;L1579,$D$2&amp;L1580&amp;$L$3&amp;$D$2&amp;" ",IF(B1580&lt;&gt;B1579,$D$2&amp;L1580&amp;$L$3&amp;$D$2&amp;" ",""))))))&amp;(IF(M1580="","",((IF(M1580&lt;&gt;M1579,$E$2&amp;M1580&amp;$E$2&amp;","&amp;" ",IF(B1580&lt;&gt;B1579,$E$2&amp;M1580&amp;$E$2&amp;",",""))))))&amp;(IF(N1580="","",IF(N1580&lt;&gt;N1579,N1580&amp;", ",IF(B1580&lt;&gt;B1579,N1580&amp;", ",""))))&amp;(IF(ISBLANK(O1580),"",(IF(O1580&lt;&gt;O1579,O1580&amp;", ",IF(B1580&lt;&gt;B1579,O1580&amp;", ","")))))&amp;(IF(ISBLANK(P1580),"",(IF(P1580&lt;&gt;P1579,P1580&amp;", ",IF(B1580&lt;&gt;B1579,P1580&amp;", ",IF(Z1580&lt;&gt;Z1579,P1580&amp;", ",""))))))&amp;(IF(ISBLANK(Q1580),"",(IF(Q1580&lt;&gt;Q1579,Q1580&amp;", ",IF(B1580&lt;&gt;B1579,Q1580&amp;", ",IF(Z1580&lt;&gt;Z1579,Q1580&amp;", ",""))))))&amp;(IF(ISBLANK(R1580),"",(IF(R1580&lt;&gt;R1579,R1580&amp;"m, ",IF(B1580&lt;&gt;B1579,R1580&amp;"m, ",IF(Z1580&lt;&gt;Z1579,R1580&amp;"m, ",""))))))&amp;IF(ISBLANK(S1580),"",(IF(B1580&lt;&gt;B1579,S1580&amp;", ",IF(S1580&lt;&gt;S1579,IF((Z1580=Z1579),"same locality "&amp;S1580&amp;", ",S1580&amp;", "),""))))&amp;(IF(ISBLANK(T1580),"",(IF(T1580&lt;&gt;T1579,IF(ISBLANK(F$2),T1580&amp;", ",T1580&amp;" "&amp;F$2&amp;", "),(IF(B1580&lt;&gt;B1579,IF(ISBLANK(F$2),T1580&amp;", ",T1580&amp;" "&amp;F$2&amp;", "),(IF(Z1580&lt;&gt;Z1579,IF(ISBLANK(F$2),T1580&amp;", ",T1580&amp;" "&amp;F$2&amp;", "),IF((U1580&lt;&gt;U1579)*($G$2="Y"),"same collector, ","")))))))))&amp;(IF(ISBLANK(U1580),"",(IF(U1580&lt;&gt;U1579,U1580&amp;", ",(IF(B1580&lt;&gt;B1579,U1580&amp;", ",IF(Z1580&lt;&gt;Z1579,U1580&amp;", ",(IF(T1580&lt;&gt;T1579,IF((T1580&lt;&gt;T1579)*($G$2="Y"),"same date, ", ""),IF((T1580=T1579)*(U1580=U1579)*(S1580&lt;&gt;S1579)*($G$2="Y"),"same collector and date, ", ""))))))))))&amp;(IF(ISBLANK(V1580),"",V1580&amp;", "))&amp;IF((AA1580&lt;&gt;AA1581)*($H$2="y"),AD1580&amp;AE1580,IF((AA1580&lt;&gt;AA1581)*($H$2="m"),AD1580&amp;AG1580,IF(($H$2&lt;&gt;"m")*($H$2&lt;&gt;"Y"),(IF(F1580=0,"",F1580&amp;" "&amp;$F$4&amp;" "))&amp;(IF(G1580=0,"",G1580&amp;" "&amp;$G$4&amp;" "))&amp;(IF(H1580=0,"",H1580&amp;" "&amp;H$4&amp;" "))&amp;(IF(I1580=0,"",I1580&amp;" "&amp;$I$4&amp;" "))&amp;(IF(J1580=0,"",J1580&amp;" "&amp;$J$4&amp;" "))&amp;IF((ISBLANK(C1580)),"","("&amp;C1580&amp;")"),"")))&amp;IF((B1580=B1581)*(K1580=K1581)*(L1580=L1581)*(M1580=M1581),IF(($H$2&lt;&gt;"m")*($H$2&lt;&gt;"Y"), ", ", IF((ISNUMBER(FIND(")",AE1580))), ", ", "")),IF((B1580=B1581)*(K1580=K1581)*(L1580=L1581),"; ",". ")))</f>
        <v/>
      </c>
      <c r="AI1580" s="1"/>
    </row>
    <row r="1581" spans="1:35" x14ac:dyDescent="0.25">
      <c r="A1581" s="3" t="str">
        <f t="shared" si="196"/>
        <v/>
      </c>
      <c r="B1581" s="53" t="str">
        <f t="shared" si="200"/>
        <v/>
      </c>
      <c r="C1581" s="57"/>
      <c r="D1581" s="57"/>
      <c r="E1581" s="57"/>
      <c r="F1581" s="57"/>
      <c r="G1581" s="57"/>
      <c r="H1581" s="57"/>
      <c r="I1581" s="57"/>
      <c r="J1581" s="57"/>
      <c r="K1581" s="57"/>
      <c r="L1581" s="57"/>
      <c r="M1581" s="54"/>
      <c r="N1581" s="57"/>
      <c r="O1581" s="58"/>
      <c r="P1581" s="58"/>
      <c r="Q1581" s="58"/>
      <c r="R1581" s="58"/>
      <c r="S1581" s="54"/>
      <c r="T1581" s="57"/>
      <c r="U1581" s="57"/>
      <c r="V1581" s="57"/>
      <c r="W1581" s="57"/>
      <c r="X1581" s="147" t="str">
        <f>IF(ISBLANK(D1581),"",IF('order-admin-units'!$I$1&lt;&gt;"y", "", IF((K1581="")*(ISBLANK(D1581)=FALSE), 'order-admin-units'!$B$1+1, VLOOKUP(K1581, ordercountry, 2))))</f>
        <v/>
      </c>
      <c r="Y1581" s="147" t="str">
        <f>IF(ISBLANK(D1581),"",IF('order-admin-units'!$I$1&lt;&gt;"y", "", IF(L1581="", 'order-admin-units'!$B$2+1, VLOOKUP(K1581&amp;"@"&amp;L1581, orderadmin, 2))))</f>
        <v/>
      </c>
      <c r="Z1581" s="147" t="str">
        <f t="shared" si="197"/>
        <v/>
      </c>
      <c r="AA1581" s="147" t="str">
        <f t="shared" si="198"/>
        <v/>
      </c>
      <c r="AB1581" s="147" t="str">
        <f t="shared" si="199"/>
        <v/>
      </c>
      <c r="AC1581" s="147" t="str">
        <f t="shared" si="193"/>
        <v/>
      </c>
      <c r="AD1581" s="11" t="str">
        <f t="shared" si="194"/>
        <v/>
      </c>
      <c r="AE1581" s="11" t="str">
        <f t="array" ref="AE1581">IF(ISBLANK(D1581),"",IF(OR($H$2="y",$H$2="m"),IF(AA1581=AA1580,IF(OR(AB1581=$AB$4:$AB1580)=FALSE,AE1580&amp;C1581,AE1580),"("&amp;C1581)&amp;IF(AA1581=AA1582,IF(OR(AB1582=$AB$4:$AB1581)=FALSE,", ",""),") "),""))</f>
        <v/>
      </c>
      <c r="AF1581" s="11" t="str">
        <f t="shared" si="195"/>
        <v/>
      </c>
      <c r="AG1581" s="11" t="str">
        <f t="array" ref="AG1581">IF(ISBLANK(D1581),"",IF(OR($H$2="y",$H$2="m"),IF(AA1581=AA1580,IF(OR(AC1581=$AC$4:$AC1580)=FALSE,AG1580&amp;AF1581,AG1580),"("&amp;AF1581)&amp;IF(AA1581=AA1582,IF(OR(AC1582=$AC$4:$AC1581)=FALSE,", ",""),") "),""))</f>
        <v/>
      </c>
      <c r="AH1581" s="10" t="str">
        <f>IF((ISBLANK(D1581)),"",IF(D1581=D1580,AH1580,"")&amp;IF(B1580&lt;&gt;B1581,((IF(ISBLANK(E1581),$D$3&amp;"Non-type material: "&amp;$D$3,$D$3&amp;INDEX('type-categories'!$A$2:$B$100,MATCH(E1581,'type-categories'!$A$2:$A$100,0),2)&amp;$D$3))),"")&amp;(IF(K1581&lt;&gt;K1580,$C$2&amp;K1581&amp;$K$3&amp;$C$2&amp;" ",(IF(B1581&lt;&gt;B1580,$C$2&amp;K1581&amp;$K$3&amp;$C$2&amp;" ",""))))&amp;(IF(L1581="","",((IF(L1581&lt;&gt;L1580,$D$2&amp;L1581&amp;$L$3&amp;$D$2&amp;" ",IF(B1581&lt;&gt;B1580,$D$2&amp;L1581&amp;$L$3&amp;$D$2&amp;" ",""))))))&amp;(IF(M1581="","",((IF(M1581&lt;&gt;M1580,$E$2&amp;M1581&amp;$E$2&amp;","&amp;" ",IF(B1581&lt;&gt;B1580,$E$2&amp;M1581&amp;$E$2&amp;",",""))))))&amp;(IF(N1581="","",IF(N1581&lt;&gt;N1580,N1581&amp;", ",IF(B1581&lt;&gt;B1580,N1581&amp;", ",""))))&amp;(IF(ISBLANK(O1581),"",(IF(O1581&lt;&gt;O1580,O1581&amp;", ",IF(B1581&lt;&gt;B1580,O1581&amp;", ","")))))&amp;(IF(ISBLANK(P1581),"",(IF(P1581&lt;&gt;P1580,P1581&amp;", ",IF(B1581&lt;&gt;B1580,P1581&amp;", ",IF(Z1581&lt;&gt;Z1580,P1581&amp;", ",""))))))&amp;(IF(ISBLANK(Q1581),"",(IF(Q1581&lt;&gt;Q1580,Q1581&amp;", ",IF(B1581&lt;&gt;B1580,Q1581&amp;", ",IF(Z1581&lt;&gt;Z1580,Q1581&amp;", ",""))))))&amp;(IF(ISBLANK(R1581),"",(IF(R1581&lt;&gt;R1580,R1581&amp;"m, ",IF(B1581&lt;&gt;B1580,R1581&amp;"m, ",IF(Z1581&lt;&gt;Z1580,R1581&amp;"m, ",""))))))&amp;IF(ISBLANK(S1581),"",(IF(B1581&lt;&gt;B1580,S1581&amp;", ",IF(S1581&lt;&gt;S1580,IF((Z1581=Z1580),"same locality "&amp;S1581&amp;", ",S1581&amp;", "),""))))&amp;(IF(ISBLANK(T1581),"",(IF(T1581&lt;&gt;T1580,IF(ISBLANK(F$2),T1581&amp;", ",T1581&amp;" "&amp;F$2&amp;", "),(IF(B1581&lt;&gt;B1580,IF(ISBLANK(F$2),T1581&amp;", ",T1581&amp;" "&amp;F$2&amp;", "),(IF(Z1581&lt;&gt;Z1580,IF(ISBLANK(F$2),T1581&amp;", ",T1581&amp;" "&amp;F$2&amp;", "),IF((U1581&lt;&gt;U1580)*($G$2="Y"),"same collector, ","")))))))))&amp;(IF(ISBLANK(U1581),"",(IF(U1581&lt;&gt;U1580,U1581&amp;", ",(IF(B1581&lt;&gt;B1580,U1581&amp;", ",IF(Z1581&lt;&gt;Z1580,U1581&amp;", ",(IF(T1581&lt;&gt;T1580,IF((T1581&lt;&gt;T1580)*($G$2="Y"),"same date, ", ""),IF((T1581=T1580)*(U1581=U1580)*(S1581&lt;&gt;S1580)*($G$2="Y"),"same collector and date, ", ""))))))))))&amp;(IF(ISBLANK(V1581),"",V1581&amp;", "))&amp;IF((AA1581&lt;&gt;AA1582)*($H$2="y"),AD1581&amp;AE1581,IF((AA1581&lt;&gt;AA1582)*($H$2="m"),AD1581&amp;AG1581,IF(($H$2&lt;&gt;"m")*($H$2&lt;&gt;"Y"),(IF(F1581=0,"",F1581&amp;" "&amp;$F$4&amp;" "))&amp;(IF(G1581=0,"",G1581&amp;" "&amp;$G$4&amp;" "))&amp;(IF(H1581=0,"",H1581&amp;" "&amp;H$4&amp;" "))&amp;(IF(I1581=0,"",I1581&amp;" "&amp;$I$4&amp;" "))&amp;(IF(J1581=0,"",J1581&amp;" "&amp;$J$4&amp;" "))&amp;IF((ISBLANK(C1581)),"","("&amp;C1581&amp;")"),"")))&amp;IF((B1581=B1582)*(K1581=K1582)*(L1581=L1582)*(M1581=M1582),IF(($H$2&lt;&gt;"m")*($H$2&lt;&gt;"Y"), ", ", IF((ISNUMBER(FIND(")",AE1581))), ", ", "")),IF((B1581=B1582)*(K1581=K1582)*(L1581=L1582),"; ",". ")))</f>
        <v/>
      </c>
      <c r="AI1581" s="1"/>
    </row>
    <row r="1582" spans="1:35" x14ac:dyDescent="0.25">
      <c r="A1582" s="3" t="str">
        <f t="shared" si="196"/>
        <v/>
      </c>
      <c r="B1582" s="53" t="str">
        <f t="shared" si="200"/>
        <v/>
      </c>
      <c r="C1582" s="57"/>
      <c r="D1582" s="57"/>
      <c r="E1582" s="57"/>
      <c r="F1582" s="57"/>
      <c r="G1582" s="57"/>
      <c r="H1582" s="57"/>
      <c r="I1582" s="57"/>
      <c r="J1582" s="57"/>
      <c r="K1582" s="57"/>
      <c r="L1582" s="57"/>
      <c r="M1582" s="54"/>
      <c r="N1582" s="57"/>
      <c r="O1582" s="58"/>
      <c r="P1582" s="58"/>
      <c r="Q1582" s="58"/>
      <c r="R1582" s="58"/>
      <c r="S1582" s="54"/>
      <c r="T1582" s="57"/>
      <c r="U1582" s="57"/>
      <c r="V1582" s="57"/>
      <c r="W1582" s="57"/>
      <c r="X1582" s="147" t="str">
        <f>IF(ISBLANK(D1582),"",IF('order-admin-units'!$I$1&lt;&gt;"y", "", IF((K1582="")*(ISBLANK(D1582)=FALSE), 'order-admin-units'!$B$1+1, VLOOKUP(K1582, ordercountry, 2))))</f>
        <v/>
      </c>
      <c r="Y1582" s="147" t="str">
        <f>IF(ISBLANK(D1582),"",IF('order-admin-units'!$I$1&lt;&gt;"y", "", IF(L1582="", 'order-admin-units'!$B$2+1, VLOOKUP(K1582&amp;"@"&amp;L1582, orderadmin, 2))))</f>
        <v/>
      </c>
      <c r="Z1582" s="147" t="str">
        <f t="shared" si="197"/>
        <v/>
      </c>
      <c r="AA1582" s="147" t="str">
        <f t="shared" si="198"/>
        <v/>
      </c>
      <c r="AB1582" s="147" t="str">
        <f t="shared" si="199"/>
        <v/>
      </c>
      <c r="AC1582" s="147" t="str">
        <f t="shared" si="193"/>
        <v/>
      </c>
      <c r="AD1582" s="11" t="str">
        <f t="shared" si="194"/>
        <v/>
      </c>
      <c r="AE1582" s="11" t="str">
        <f t="array" ref="AE1582">IF(ISBLANK(D1582),"",IF(OR($H$2="y",$H$2="m"),IF(AA1582=AA1581,IF(OR(AB1582=$AB$4:$AB1581)=FALSE,AE1581&amp;C1582,AE1581),"("&amp;C1582)&amp;IF(AA1582=AA1583,IF(OR(AB1583=$AB$4:$AB1582)=FALSE,", ",""),") "),""))</f>
        <v/>
      </c>
      <c r="AF1582" s="11" t="str">
        <f t="shared" si="195"/>
        <v/>
      </c>
      <c r="AG1582" s="11" t="str">
        <f t="array" ref="AG1582">IF(ISBLANK(D1582),"",IF(OR($H$2="y",$H$2="m"),IF(AA1582=AA1581,IF(OR(AC1582=$AC$4:$AC1581)=FALSE,AG1581&amp;AF1582,AG1581),"("&amp;AF1582)&amp;IF(AA1582=AA1583,IF(OR(AC1583=$AC$4:$AC1582)=FALSE,", ",""),") "),""))</f>
        <v/>
      </c>
      <c r="AH1582" s="10" t="str">
        <f>IF((ISBLANK(D1582)),"",IF(D1582=D1581,AH1581,"")&amp;IF(B1581&lt;&gt;B1582,((IF(ISBLANK(E1582),$D$3&amp;"Non-type material: "&amp;$D$3,$D$3&amp;INDEX('type-categories'!$A$2:$B$100,MATCH(E1582,'type-categories'!$A$2:$A$100,0),2)&amp;$D$3))),"")&amp;(IF(K1582&lt;&gt;K1581,$C$2&amp;K1582&amp;$K$3&amp;$C$2&amp;" ",(IF(B1582&lt;&gt;B1581,$C$2&amp;K1582&amp;$K$3&amp;$C$2&amp;" ",""))))&amp;(IF(L1582="","",((IF(L1582&lt;&gt;L1581,$D$2&amp;L1582&amp;$L$3&amp;$D$2&amp;" ",IF(B1582&lt;&gt;B1581,$D$2&amp;L1582&amp;$L$3&amp;$D$2&amp;" ",""))))))&amp;(IF(M1582="","",((IF(M1582&lt;&gt;M1581,$E$2&amp;M1582&amp;$E$2&amp;","&amp;" ",IF(B1582&lt;&gt;B1581,$E$2&amp;M1582&amp;$E$2&amp;",",""))))))&amp;(IF(N1582="","",IF(N1582&lt;&gt;N1581,N1582&amp;", ",IF(B1582&lt;&gt;B1581,N1582&amp;", ",""))))&amp;(IF(ISBLANK(O1582),"",(IF(O1582&lt;&gt;O1581,O1582&amp;", ",IF(B1582&lt;&gt;B1581,O1582&amp;", ","")))))&amp;(IF(ISBLANK(P1582),"",(IF(P1582&lt;&gt;P1581,P1582&amp;", ",IF(B1582&lt;&gt;B1581,P1582&amp;", ",IF(Z1582&lt;&gt;Z1581,P1582&amp;", ",""))))))&amp;(IF(ISBLANK(Q1582),"",(IF(Q1582&lt;&gt;Q1581,Q1582&amp;", ",IF(B1582&lt;&gt;B1581,Q1582&amp;", ",IF(Z1582&lt;&gt;Z1581,Q1582&amp;", ",""))))))&amp;(IF(ISBLANK(R1582),"",(IF(R1582&lt;&gt;R1581,R1582&amp;"m, ",IF(B1582&lt;&gt;B1581,R1582&amp;"m, ",IF(Z1582&lt;&gt;Z1581,R1582&amp;"m, ",""))))))&amp;IF(ISBLANK(S1582),"",(IF(B1582&lt;&gt;B1581,S1582&amp;", ",IF(S1582&lt;&gt;S1581,IF((Z1582=Z1581),"same locality "&amp;S1582&amp;", ",S1582&amp;", "),""))))&amp;(IF(ISBLANK(T1582),"",(IF(T1582&lt;&gt;T1581,IF(ISBLANK(F$2),T1582&amp;", ",T1582&amp;" "&amp;F$2&amp;", "),(IF(B1582&lt;&gt;B1581,IF(ISBLANK(F$2),T1582&amp;", ",T1582&amp;" "&amp;F$2&amp;", "),(IF(Z1582&lt;&gt;Z1581,IF(ISBLANK(F$2),T1582&amp;", ",T1582&amp;" "&amp;F$2&amp;", "),IF((U1582&lt;&gt;U1581)*($G$2="Y"),"same collector, ","")))))))))&amp;(IF(ISBLANK(U1582),"",(IF(U1582&lt;&gt;U1581,U1582&amp;", ",(IF(B1582&lt;&gt;B1581,U1582&amp;", ",IF(Z1582&lt;&gt;Z1581,U1582&amp;", ",(IF(T1582&lt;&gt;T1581,IF((T1582&lt;&gt;T1581)*($G$2="Y"),"same date, ", ""),IF((T1582=T1581)*(U1582=U1581)*(S1582&lt;&gt;S1581)*($G$2="Y"),"same collector and date, ", ""))))))))))&amp;(IF(ISBLANK(V1582),"",V1582&amp;", "))&amp;IF((AA1582&lt;&gt;AA1583)*($H$2="y"),AD1582&amp;AE1582,IF((AA1582&lt;&gt;AA1583)*($H$2="m"),AD1582&amp;AG1582,IF(($H$2&lt;&gt;"m")*($H$2&lt;&gt;"Y"),(IF(F1582=0,"",F1582&amp;" "&amp;$F$4&amp;" "))&amp;(IF(G1582=0,"",G1582&amp;" "&amp;$G$4&amp;" "))&amp;(IF(H1582=0,"",H1582&amp;" "&amp;H$4&amp;" "))&amp;(IF(I1582=0,"",I1582&amp;" "&amp;$I$4&amp;" "))&amp;(IF(J1582=0,"",J1582&amp;" "&amp;$J$4&amp;" "))&amp;IF((ISBLANK(C1582)),"","("&amp;C1582&amp;")"),"")))&amp;IF((B1582=B1583)*(K1582=K1583)*(L1582=L1583)*(M1582=M1583),IF(($H$2&lt;&gt;"m")*($H$2&lt;&gt;"Y"), ", ", IF((ISNUMBER(FIND(")",AE1582))), ", ", "")),IF((B1582=B1583)*(K1582=K1583)*(L1582=L1583),"; ",". ")))</f>
        <v/>
      </c>
      <c r="AI1582" s="1"/>
    </row>
    <row r="1583" spans="1:35" x14ac:dyDescent="0.25">
      <c r="A1583" s="3" t="str">
        <f t="shared" si="196"/>
        <v/>
      </c>
      <c r="B1583" s="53" t="str">
        <f t="shared" si="200"/>
        <v/>
      </c>
      <c r="C1583" s="57"/>
      <c r="D1583" s="57"/>
      <c r="E1583" s="57"/>
      <c r="F1583" s="57"/>
      <c r="G1583" s="57"/>
      <c r="H1583" s="57"/>
      <c r="I1583" s="57"/>
      <c r="J1583" s="57"/>
      <c r="K1583" s="57"/>
      <c r="L1583" s="57"/>
      <c r="M1583" s="54"/>
      <c r="N1583" s="57"/>
      <c r="O1583" s="58"/>
      <c r="P1583" s="58"/>
      <c r="Q1583" s="58"/>
      <c r="R1583" s="58"/>
      <c r="S1583" s="54"/>
      <c r="T1583" s="57"/>
      <c r="U1583" s="57"/>
      <c r="V1583" s="57"/>
      <c r="W1583" s="57"/>
      <c r="X1583" s="147" t="str">
        <f>IF(ISBLANK(D1583),"",IF('order-admin-units'!$I$1&lt;&gt;"y", "", IF((K1583="")*(ISBLANK(D1583)=FALSE), 'order-admin-units'!$B$1+1, VLOOKUP(K1583, ordercountry, 2))))</f>
        <v/>
      </c>
      <c r="Y1583" s="147" t="str">
        <f>IF(ISBLANK(D1583),"",IF('order-admin-units'!$I$1&lt;&gt;"y", "", IF(L1583="", 'order-admin-units'!$B$2+1, VLOOKUP(K1583&amp;"@"&amp;L1583, orderadmin, 2))))</f>
        <v/>
      </c>
      <c r="Z1583" s="147" t="str">
        <f t="shared" si="197"/>
        <v/>
      </c>
      <c r="AA1583" s="147" t="str">
        <f t="shared" si="198"/>
        <v/>
      </c>
      <c r="AB1583" s="147" t="str">
        <f t="shared" si="199"/>
        <v/>
      </c>
      <c r="AC1583" s="147" t="str">
        <f t="shared" si="193"/>
        <v/>
      </c>
      <c r="AD1583" s="11" t="str">
        <f t="shared" si="194"/>
        <v/>
      </c>
      <c r="AE1583" s="11" t="str">
        <f t="array" ref="AE1583">IF(ISBLANK(D1583),"",IF(OR($H$2="y",$H$2="m"),IF(AA1583=AA1582,IF(OR(AB1583=$AB$4:$AB1582)=FALSE,AE1582&amp;C1583,AE1582),"("&amp;C1583)&amp;IF(AA1583=AA1584,IF(OR(AB1584=$AB$4:$AB1583)=FALSE,", ",""),") "),""))</f>
        <v/>
      </c>
      <c r="AF1583" s="11" t="str">
        <f t="shared" si="195"/>
        <v/>
      </c>
      <c r="AG1583" s="11" t="str">
        <f t="array" ref="AG1583">IF(ISBLANK(D1583),"",IF(OR($H$2="y",$H$2="m"),IF(AA1583=AA1582,IF(OR(AC1583=$AC$4:$AC1582)=FALSE,AG1582&amp;AF1583,AG1582),"("&amp;AF1583)&amp;IF(AA1583=AA1584,IF(OR(AC1584=$AC$4:$AC1583)=FALSE,", ",""),") "),""))</f>
        <v/>
      </c>
      <c r="AH1583" s="10" t="str">
        <f>IF((ISBLANK(D1583)),"",IF(D1583=D1582,AH1582,"")&amp;IF(B1582&lt;&gt;B1583,((IF(ISBLANK(E1583),$D$3&amp;"Non-type material: "&amp;$D$3,$D$3&amp;INDEX('type-categories'!$A$2:$B$100,MATCH(E1583,'type-categories'!$A$2:$A$100,0),2)&amp;$D$3))),"")&amp;(IF(K1583&lt;&gt;K1582,$C$2&amp;K1583&amp;$K$3&amp;$C$2&amp;" ",(IF(B1583&lt;&gt;B1582,$C$2&amp;K1583&amp;$K$3&amp;$C$2&amp;" ",""))))&amp;(IF(L1583="","",((IF(L1583&lt;&gt;L1582,$D$2&amp;L1583&amp;$L$3&amp;$D$2&amp;" ",IF(B1583&lt;&gt;B1582,$D$2&amp;L1583&amp;$L$3&amp;$D$2&amp;" ",""))))))&amp;(IF(M1583="","",((IF(M1583&lt;&gt;M1582,$E$2&amp;M1583&amp;$E$2&amp;","&amp;" ",IF(B1583&lt;&gt;B1582,$E$2&amp;M1583&amp;$E$2&amp;",",""))))))&amp;(IF(N1583="","",IF(N1583&lt;&gt;N1582,N1583&amp;", ",IF(B1583&lt;&gt;B1582,N1583&amp;", ",""))))&amp;(IF(ISBLANK(O1583),"",(IF(O1583&lt;&gt;O1582,O1583&amp;", ",IF(B1583&lt;&gt;B1582,O1583&amp;", ","")))))&amp;(IF(ISBLANK(P1583),"",(IF(P1583&lt;&gt;P1582,P1583&amp;", ",IF(B1583&lt;&gt;B1582,P1583&amp;", ",IF(Z1583&lt;&gt;Z1582,P1583&amp;", ",""))))))&amp;(IF(ISBLANK(Q1583),"",(IF(Q1583&lt;&gt;Q1582,Q1583&amp;", ",IF(B1583&lt;&gt;B1582,Q1583&amp;", ",IF(Z1583&lt;&gt;Z1582,Q1583&amp;", ",""))))))&amp;(IF(ISBLANK(R1583),"",(IF(R1583&lt;&gt;R1582,R1583&amp;"m, ",IF(B1583&lt;&gt;B1582,R1583&amp;"m, ",IF(Z1583&lt;&gt;Z1582,R1583&amp;"m, ",""))))))&amp;IF(ISBLANK(S1583),"",(IF(B1583&lt;&gt;B1582,S1583&amp;", ",IF(S1583&lt;&gt;S1582,IF((Z1583=Z1582),"same locality "&amp;S1583&amp;", ",S1583&amp;", "),""))))&amp;(IF(ISBLANK(T1583),"",(IF(T1583&lt;&gt;T1582,IF(ISBLANK(F$2),T1583&amp;", ",T1583&amp;" "&amp;F$2&amp;", "),(IF(B1583&lt;&gt;B1582,IF(ISBLANK(F$2),T1583&amp;", ",T1583&amp;" "&amp;F$2&amp;", "),(IF(Z1583&lt;&gt;Z1582,IF(ISBLANK(F$2),T1583&amp;", ",T1583&amp;" "&amp;F$2&amp;", "),IF((U1583&lt;&gt;U1582)*($G$2="Y"),"same collector, ","")))))))))&amp;(IF(ISBLANK(U1583),"",(IF(U1583&lt;&gt;U1582,U1583&amp;", ",(IF(B1583&lt;&gt;B1582,U1583&amp;", ",IF(Z1583&lt;&gt;Z1582,U1583&amp;", ",(IF(T1583&lt;&gt;T1582,IF((T1583&lt;&gt;T1582)*($G$2="Y"),"same date, ", ""),IF((T1583=T1582)*(U1583=U1582)*(S1583&lt;&gt;S1582)*($G$2="Y"),"same collector and date, ", ""))))))))))&amp;(IF(ISBLANK(V1583),"",V1583&amp;", "))&amp;IF((AA1583&lt;&gt;AA1584)*($H$2="y"),AD1583&amp;AE1583,IF((AA1583&lt;&gt;AA1584)*($H$2="m"),AD1583&amp;AG1583,IF(($H$2&lt;&gt;"m")*($H$2&lt;&gt;"Y"),(IF(F1583=0,"",F1583&amp;" "&amp;$F$4&amp;" "))&amp;(IF(G1583=0,"",G1583&amp;" "&amp;$G$4&amp;" "))&amp;(IF(H1583=0,"",H1583&amp;" "&amp;H$4&amp;" "))&amp;(IF(I1583=0,"",I1583&amp;" "&amp;$I$4&amp;" "))&amp;(IF(J1583=0,"",J1583&amp;" "&amp;$J$4&amp;" "))&amp;IF((ISBLANK(C1583)),"","("&amp;C1583&amp;")"),"")))&amp;IF((B1583=B1584)*(K1583=K1584)*(L1583=L1584)*(M1583=M1584),IF(($H$2&lt;&gt;"m")*($H$2&lt;&gt;"Y"), ", ", IF((ISNUMBER(FIND(")",AE1583))), ", ", "")),IF((B1583=B1584)*(K1583=K1584)*(L1583=L1584),"; ",". ")))</f>
        <v/>
      </c>
      <c r="AI1583" s="1"/>
    </row>
    <row r="1584" spans="1:35" x14ac:dyDescent="0.25">
      <c r="A1584" s="3" t="str">
        <f t="shared" si="196"/>
        <v/>
      </c>
      <c r="B1584" s="53" t="str">
        <f t="shared" si="200"/>
        <v/>
      </c>
      <c r="C1584" s="57"/>
      <c r="D1584" s="57"/>
      <c r="E1584" s="57"/>
      <c r="F1584" s="57"/>
      <c r="G1584" s="57"/>
      <c r="H1584" s="57"/>
      <c r="I1584" s="57"/>
      <c r="J1584" s="57"/>
      <c r="K1584" s="57"/>
      <c r="L1584" s="57"/>
      <c r="M1584" s="54"/>
      <c r="N1584" s="57"/>
      <c r="O1584" s="58"/>
      <c r="P1584" s="58"/>
      <c r="Q1584" s="58"/>
      <c r="R1584" s="58"/>
      <c r="S1584" s="54"/>
      <c r="T1584" s="57"/>
      <c r="U1584" s="57"/>
      <c r="V1584" s="57"/>
      <c r="W1584" s="57"/>
      <c r="X1584" s="147" t="str">
        <f>IF(ISBLANK(D1584),"",IF('order-admin-units'!$I$1&lt;&gt;"y", "", IF((K1584="")*(ISBLANK(D1584)=FALSE), 'order-admin-units'!$B$1+1, VLOOKUP(K1584, ordercountry, 2))))</f>
        <v/>
      </c>
      <c r="Y1584" s="147" t="str">
        <f>IF(ISBLANK(D1584),"",IF('order-admin-units'!$I$1&lt;&gt;"y", "", IF(L1584="", 'order-admin-units'!$B$2+1, VLOOKUP(K1584&amp;"@"&amp;L1584, orderadmin, 2))))</f>
        <v/>
      </c>
      <c r="Z1584" s="147" t="str">
        <f t="shared" si="197"/>
        <v/>
      </c>
      <c r="AA1584" s="147" t="str">
        <f t="shared" si="198"/>
        <v/>
      </c>
      <c r="AB1584" s="147" t="str">
        <f t="shared" si="199"/>
        <v/>
      </c>
      <c r="AC1584" s="147" t="str">
        <f t="shared" si="193"/>
        <v/>
      </c>
      <c r="AD1584" s="11" t="str">
        <f t="shared" si="194"/>
        <v/>
      </c>
      <c r="AE1584" s="11" t="str">
        <f t="array" ref="AE1584">IF(ISBLANK(D1584),"",IF(OR($H$2="y",$H$2="m"),IF(AA1584=AA1583,IF(OR(AB1584=$AB$4:$AB1583)=FALSE,AE1583&amp;C1584,AE1583),"("&amp;C1584)&amp;IF(AA1584=AA1585,IF(OR(AB1585=$AB$4:$AB1584)=FALSE,", ",""),") "),""))</f>
        <v/>
      </c>
      <c r="AF1584" s="11" t="str">
        <f t="shared" si="195"/>
        <v/>
      </c>
      <c r="AG1584" s="11" t="str">
        <f t="array" ref="AG1584">IF(ISBLANK(D1584),"",IF(OR($H$2="y",$H$2="m"),IF(AA1584=AA1583,IF(OR(AC1584=$AC$4:$AC1583)=FALSE,AG1583&amp;AF1584,AG1583),"("&amp;AF1584)&amp;IF(AA1584=AA1585,IF(OR(AC1585=$AC$4:$AC1584)=FALSE,", ",""),") "),""))</f>
        <v/>
      </c>
      <c r="AH1584" s="10" t="str">
        <f>IF((ISBLANK(D1584)),"",IF(D1584=D1583,AH1583,"")&amp;IF(B1583&lt;&gt;B1584,((IF(ISBLANK(E1584),$D$3&amp;"Non-type material: "&amp;$D$3,$D$3&amp;INDEX('type-categories'!$A$2:$B$100,MATCH(E1584,'type-categories'!$A$2:$A$100,0),2)&amp;$D$3))),"")&amp;(IF(K1584&lt;&gt;K1583,$C$2&amp;K1584&amp;$K$3&amp;$C$2&amp;" ",(IF(B1584&lt;&gt;B1583,$C$2&amp;K1584&amp;$K$3&amp;$C$2&amp;" ",""))))&amp;(IF(L1584="","",((IF(L1584&lt;&gt;L1583,$D$2&amp;L1584&amp;$L$3&amp;$D$2&amp;" ",IF(B1584&lt;&gt;B1583,$D$2&amp;L1584&amp;$L$3&amp;$D$2&amp;" ",""))))))&amp;(IF(M1584="","",((IF(M1584&lt;&gt;M1583,$E$2&amp;M1584&amp;$E$2&amp;","&amp;" ",IF(B1584&lt;&gt;B1583,$E$2&amp;M1584&amp;$E$2&amp;",",""))))))&amp;(IF(N1584="","",IF(N1584&lt;&gt;N1583,N1584&amp;", ",IF(B1584&lt;&gt;B1583,N1584&amp;", ",""))))&amp;(IF(ISBLANK(O1584),"",(IF(O1584&lt;&gt;O1583,O1584&amp;", ",IF(B1584&lt;&gt;B1583,O1584&amp;", ","")))))&amp;(IF(ISBLANK(P1584),"",(IF(P1584&lt;&gt;P1583,P1584&amp;", ",IF(B1584&lt;&gt;B1583,P1584&amp;", ",IF(Z1584&lt;&gt;Z1583,P1584&amp;", ",""))))))&amp;(IF(ISBLANK(Q1584),"",(IF(Q1584&lt;&gt;Q1583,Q1584&amp;", ",IF(B1584&lt;&gt;B1583,Q1584&amp;", ",IF(Z1584&lt;&gt;Z1583,Q1584&amp;", ",""))))))&amp;(IF(ISBLANK(R1584),"",(IF(R1584&lt;&gt;R1583,R1584&amp;"m, ",IF(B1584&lt;&gt;B1583,R1584&amp;"m, ",IF(Z1584&lt;&gt;Z1583,R1584&amp;"m, ",""))))))&amp;IF(ISBLANK(S1584),"",(IF(B1584&lt;&gt;B1583,S1584&amp;", ",IF(S1584&lt;&gt;S1583,IF((Z1584=Z1583),"same locality "&amp;S1584&amp;", ",S1584&amp;", "),""))))&amp;(IF(ISBLANK(T1584),"",(IF(T1584&lt;&gt;T1583,IF(ISBLANK(F$2),T1584&amp;", ",T1584&amp;" "&amp;F$2&amp;", "),(IF(B1584&lt;&gt;B1583,IF(ISBLANK(F$2),T1584&amp;", ",T1584&amp;" "&amp;F$2&amp;", "),(IF(Z1584&lt;&gt;Z1583,IF(ISBLANK(F$2),T1584&amp;", ",T1584&amp;" "&amp;F$2&amp;", "),IF((U1584&lt;&gt;U1583)*($G$2="Y"),"same collector, ","")))))))))&amp;(IF(ISBLANK(U1584),"",(IF(U1584&lt;&gt;U1583,U1584&amp;", ",(IF(B1584&lt;&gt;B1583,U1584&amp;", ",IF(Z1584&lt;&gt;Z1583,U1584&amp;", ",(IF(T1584&lt;&gt;T1583,IF((T1584&lt;&gt;T1583)*($G$2="Y"),"same date, ", ""),IF((T1584=T1583)*(U1584=U1583)*(S1584&lt;&gt;S1583)*($G$2="Y"),"same collector and date, ", ""))))))))))&amp;(IF(ISBLANK(V1584),"",V1584&amp;", "))&amp;IF((AA1584&lt;&gt;AA1585)*($H$2="y"),AD1584&amp;AE1584,IF((AA1584&lt;&gt;AA1585)*($H$2="m"),AD1584&amp;AG1584,IF(($H$2&lt;&gt;"m")*($H$2&lt;&gt;"Y"),(IF(F1584=0,"",F1584&amp;" "&amp;$F$4&amp;" "))&amp;(IF(G1584=0,"",G1584&amp;" "&amp;$G$4&amp;" "))&amp;(IF(H1584=0,"",H1584&amp;" "&amp;H$4&amp;" "))&amp;(IF(I1584=0,"",I1584&amp;" "&amp;$I$4&amp;" "))&amp;(IF(J1584=0,"",J1584&amp;" "&amp;$J$4&amp;" "))&amp;IF((ISBLANK(C1584)),"","("&amp;C1584&amp;")"),"")))&amp;IF((B1584=B1585)*(K1584=K1585)*(L1584=L1585)*(M1584=M1585),IF(($H$2&lt;&gt;"m")*($H$2&lt;&gt;"Y"), ", ", IF((ISNUMBER(FIND(")",AE1584))), ", ", "")),IF((B1584=B1585)*(K1584=K1585)*(L1584=L1585),"; ",". ")))</f>
        <v/>
      </c>
      <c r="AI1584" s="1"/>
    </row>
    <row r="1585" spans="1:35" x14ac:dyDescent="0.25">
      <c r="A1585" s="3" t="str">
        <f t="shared" si="196"/>
        <v/>
      </c>
      <c r="B1585" s="53" t="str">
        <f t="shared" si="200"/>
        <v/>
      </c>
      <c r="C1585" s="57"/>
      <c r="D1585" s="57"/>
      <c r="E1585" s="57"/>
      <c r="F1585" s="57"/>
      <c r="G1585" s="57"/>
      <c r="H1585" s="57"/>
      <c r="I1585" s="57"/>
      <c r="J1585" s="57"/>
      <c r="K1585" s="57"/>
      <c r="L1585" s="57"/>
      <c r="M1585" s="54"/>
      <c r="N1585" s="57"/>
      <c r="O1585" s="58"/>
      <c r="P1585" s="58"/>
      <c r="Q1585" s="58"/>
      <c r="R1585" s="58"/>
      <c r="S1585" s="54"/>
      <c r="T1585" s="57"/>
      <c r="U1585" s="57"/>
      <c r="V1585" s="57"/>
      <c r="W1585" s="57"/>
      <c r="X1585" s="147" t="str">
        <f>IF(ISBLANK(D1585),"",IF('order-admin-units'!$I$1&lt;&gt;"y", "", IF((K1585="")*(ISBLANK(D1585)=FALSE), 'order-admin-units'!$B$1+1, VLOOKUP(K1585, ordercountry, 2))))</f>
        <v/>
      </c>
      <c r="Y1585" s="147" t="str">
        <f>IF(ISBLANK(D1585),"",IF('order-admin-units'!$I$1&lt;&gt;"y", "", IF(L1585="", 'order-admin-units'!$B$2+1, VLOOKUP(K1585&amp;"@"&amp;L1585, orderadmin, 2))))</f>
        <v/>
      </c>
      <c r="Z1585" s="147" t="str">
        <f t="shared" si="197"/>
        <v/>
      </c>
      <c r="AA1585" s="147" t="str">
        <f t="shared" si="198"/>
        <v/>
      </c>
      <c r="AB1585" s="147" t="str">
        <f t="shared" si="199"/>
        <v/>
      </c>
      <c r="AC1585" s="147" t="str">
        <f t="shared" si="193"/>
        <v/>
      </c>
      <c r="AD1585" s="11" t="str">
        <f t="shared" si="194"/>
        <v/>
      </c>
      <c r="AE1585" s="11" t="str">
        <f t="array" ref="AE1585">IF(ISBLANK(D1585),"",IF(OR($H$2="y",$H$2="m"),IF(AA1585=AA1584,IF(OR(AB1585=$AB$4:$AB1584)=FALSE,AE1584&amp;C1585,AE1584),"("&amp;C1585)&amp;IF(AA1585=AA1586,IF(OR(AB1586=$AB$4:$AB1585)=FALSE,", ",""),") "),""))</f>
        <v/>
      </c>
      <c r="AF1585" s="11" t="str">
        <f t="shared" si="195"/>
        <v/>
      </c>
      <c r="AG1585" s="11" t="str">
        <f t="array" ref="AG1585">IF(ISBLANK(D1585),"",IF(OR($H$2="y",$H$2="m"),IF(AA1585=AA1584,IF(OR(AC1585=$AC$4:$AC1584)=FALSE,AG1584&amp;AF1585,AG1584),"("&amp;AF1585)&amp;IF(AA1585=AA1586,IF(OR(AC1586=$AC$4:$AC1585)=FALSE,", ",""),") "),""))</f>
        <v/>
      </c>
      <c r="AH1585" s="10" t="str">
        <f>IF((ISBLANK(D1585)),"",IF(D1585=D1584,AH1584,"")&amp;IF(B1584&lt;&gt;B1585,((IF(ISBLANK(E1585),$D$3&amp;"Non-type material: "&amp;$D$3,$D$3&amp;INDEX('type-categories'!$A$2:$B$100,MATCH(E1585,'type-categories'!$A$2:$A$100,0),2)&amp;$D$3))),"")&amp;(IF(K1585&lt;&gt;K1584,$C$2&amp;K1585&amp;$K$3&amp;$C$2&amp;" ",(IF(B1585&lt;&gt;B1584,$C$2&amp;K1585&amp;$K$3&amp;$C$2&amp;" ",""))))&amp;(IF(L1585="","",((IF(L1585&lt;&gt;L1584,$D$2&amp;L1585&amp;$L$3&amp;$D$2&amp;" ",IF(B1585&lt;&gt;B1584,$D$2&amp;L1585&amp;$L$3&amp;$D$2&amp;" ",""))))))&amp;(IF(M1585="","",((IF(M1585&lt;&gt;M1584,$E$2&amp;M1585&amp;$E$2&amp;","&amp;" ",IF(B1585&lt;&gt;B1584,$E$2&amp;M1585&amp;$E$2&amp;",",""))))))&amp;(IF(N1585="","",IF(N1585&lt;&gt;N1584,N1585&amp;", ",IF(B1585&lt;&gt;B1584,N1585&amp;", ",""))))&amp;(IF(ISBLANK(O1585),"",(IF(O1585&lt;&gt;O1584,O1585&amp;", ",IF(B1585&lt;&gt;B1584,O1585&amp;", ","")))))&amp;(IF(ISBLANK(P1585),"",(IF(P1585&lt;&gt;P1584,P1585&amp;", ",IF(B1585&lt;&gt;B1584,P1585&amp;", ",IF(Z1585&lt;&gt;Z1584,P1585&amp;", ",""))))))&amp;(IF(ISBLANK(Q1585),"",(IF(Q1585&lt;&gt;Q1584,Q1585&amp;", ",IF(B1585&lt;&gt;B1584,Q1585&amp;", ",IF(Z1585&lt;&gt;Z1584,Q1585&amp;", ",""))))))&amp;(IF(ISBLANK(R1585),"",(IF(R1585&lt;&gt;R1584,R1585&amp;"m, ",IF(B1585&lt;&gt;B1584,R1585&amp;"m, ",IF(Z1585&lt;&gt;Z1584,R1585&amp;"m, ",""))))))&amp;IF(ISBLANK(S1585),"",(IF(B1585&lt;&gt;B1584,S1585&amp;", ",IF(S1585&lt;&gt;S1584,IF((Z1585=Z1584),"same locality "&amp;S1585&amp;", ",S1585&amp;", "),""))))&amp;(IF(ISBLANK(T1585),"",(IF(T1585&lt;&gt;T1584,IF(ISBLANK(F$2),T1585&amp;", ",T1585&amp;" "&amp;F$2&amp;", "),(IF(B1585&lt;&gt;B1584,IF(ISBLANK(F$2),T1585&amp;", ",T1585&amp;" "&amp;F$2&amp;", "),(IF(Z1585&lt;&gt;Z1584,IF(ISBLANK(F$2),T1585&amp;", ",T1585&amp;" "&amp;F$2&amp;", "),IF((U1585&lt;&gt;U1584)*($G$2="Y"),"same collector, ","")))))))))&amp;(IF(ISBLANK(U1585),"",(IF(U1585&lt;&gt;U1584,U1585&amp;", ",(IF(B1585&lt;&gt;B1584,U1585&amp;", ",IF(Z1585&lt;&gt;Z1584,U1585&amp;", ",(IF(T1585&lt;&gt;T1584,IF((T1585&lt;&gt;T1584)*($G$2="Y"),"same date, ", ""),IF((T1585=T1584)*(U1585=U1584)*(S1585&lt;&gt;S1584)*($G$2="Y"),"same collector and date, ", ""))))))))))&amp;(IF(ISBLANK(V1585),"",V1585&amp;", "))&amp;IF((AA1585&lt;&gt;AA1586)*($H$2="y"),AD1585&amp;AE1585,IF((AA1585&lt;&gt;AA1586)*($H$2="m"),AD1585&amp;AG1585,IF(($H$2&lt;&gt;"m")*($H$2&lt;&gt;"Y"),(IF(F1585=0,"",F1585&amp;" "&amp;$F$4&amp;" "))&amp;(IF(G1585=0,"",G1585&amp;" "&amp;$G$4&amp;" "))&amp;(IF(H1585=0,"",H1585&amp;" "&amp;H$4&amp;" "))&amp;(IF(I1585=0,"",I1585&amp;" "&amp;$I$4&amp;" "))&amp;(IF(J1585=0,"",J1585&amp;" "&amp;$J$4&amp;" "))&amp;IF((ISBLANK(C1585)),"","("&amp;C1585&amp;")"),"")))&amp;IF((B1585=B1586)*(K1585=K1586)*(L1585=L1586)*(M1585=M1586),IF(($H$2&lt;&gt;"m")*($H$2&lt;&gt;"Y"), ", ", IF((ISNUMBER(FIND(")",AE1585))), ", ", "")),IF((B1585=B1586)*(K1585=K1586)*(L1585=L1586),"; ",". ")))</f>
        <v/>
      </c>
      <c r="AI1585" s="1"/>
    </row>
    <row r="1586" spans="1:35" x14ac:dyDescent="0.25">
      <c r="A1586" s="3" t="str">
        <f t="shared" si="196"/>
        <v/>
      </c>
      <c r="B1586" s="53" t="str">
        <f t="shared" si="200"/>
        <v/>
      </c>
      <c r="C1586" s="57"/>
      <c r="D1586" s="57"/>
      <c r="E1586" s="57"/>
      <c r="F1586" s="57"/>
      <c r="G1586" s="57"/>
      <c r="H1586" s="57"/>
      <c r="I1586" s="57"/>
      <c r="J1586" s="57"/>
      <c r="K1586" s="57"/>
      <c r="L1586" s="57"/>
      <c r="M1586" s="54"/>
      <c r="N1586" s="57"/>
      <c r="O1586" s="58"/>
      <c r="P1586" s="58"/>
      <c r="Q1586" s="58"/>
      <c r="R1586" s="58"/>
      <c r="S1586" s="54"/>
      <c r="T1586" s="57"/>
      <c r="U1586" s="57"/>
      <c r="V1586" s="57"/>
      <c r="W1586" s="57"/>
      <c r="X1586" s="147" t="str">
        <f>IF(ISBLANK(D1586),"",IF('order-admin-units'!$I$1&lt;&gt;"y", "", IF((K1586="")*(ISBLANK(D1586)=FALSE), 'order-admin-units'!$B$1+1, VLOOKUP(K1586, ordercountry, 2))))</f>
        <v/>
      </c>
      <c r="Y1586" s="147" t="str">
        <f>IF(ISBLANK(D1586),"",IF('order-admin-units'!$I$1&lt;&gt;"y", "", IF(L1586="", 'order-admin-units'!$B$2+1, VLOOKUP(K1586&amp;"@"&amp;L1586, orderadmin, 2))))</f>
        <v/>
      </c>
      <c r="Z1586" s="147" t="str">
        <f t="shared" si="197"/>
        <v/>
      </c>
      <c r="AA1586" s="147" t="str">
        <f t="shared" si="198"/>
        <v/>
      </c>
      <c r="AB1586" s="147" t="str">
        <f t="shared" si="199"/>
        <v/>
      </c>
      <c r="AC1586" s="147" t="str">
        <f t="shared" si="193"/>
        <v/>
      </c>
      <c r="AD1586" s="11" t="str">
        <f t="shared" si="194"/>
        <v/>
      </c>
      <c r="AE1586" s="11" t="str">
        <f t="array" ref="AE1586">IF(ISBLANK(D1586),"",IF(OR($H$2="y",$H$2="m"),IF(AA1586=AA1585,IF(OR(AB1586=$AB$4:$AB1585)=FALSE,AE1585&amp;C1586,AE1585),"("&amp;C1586)&amp;IF(AA1586=AA1587,IF(OR(AB1587=$AB$4:$AB1586)=FALSE,", ",""),") "),""))</f>
        <v/>
      </c>
      <c r="AF1586" s="11" t="str">
        <f t="shared" si="195"/>
        <v/>
      </c>
      <c r="AG1586" s="11" t="str">
        <f t="array" ref="AG1586">IF(ISBLANK(D1586),"",IF(OR($H$2="y",$H$2="m"),IF(AA1586=AA1585,IF(OR(AC1586=$AC$4:$AC1585)=FALSE,AG1585&amp;AF1586,AG1585),"("&amp;AF1586)&amp;IF(AA1586=AA1587,IF(OR(AC1587=$AC$4:$AC1586)=FALSE,", ",""),") "),""))</f>
        <v/>
      </c>
      <c r="AH1586" s="10" t="str">
        <f>IF((ISBLANK(D1586)),"",IF(D1586=D1585,AH1585,"")&amp;IF(B1585&lt;&gt;B1586,((IF(ISBLANK(E1586),$D$3&amp;"Non-type material: "&amp;$D$3,$D$3&amp;INDEX('type-categories'!$A$2:$B$100,MATCH(E1586,'type-categories'!$A$2:$A$100,0),2)&amp;$D$3))),"")&amp;(IF(K1586&lt;&gt;K1585,$C$2&amp;K1586&amp;$K$3&amp;$C$2&amp;" ",(IF(B1586&lt;&gt;B1585,$C$2&amp;K1586&amp;$K$3&amp;$C$2&amp;" ",""))))&amp;(IF(L1586="","",((IF(L1586&lt;&gt;L1585,$D$2&amp;L1586&amp;$L$3&amp;$D$2&amp;" ",IF(B1586&lt;&gt;B1585,$D$2&amp;L1586&amp;$L$3&amp;$D$2&amp;" ",""))))))&amp;(IF(M1586="","",((IF(M1586&lt;&gt;M1585,$E$2&amp;M1586&amp;$E$2&amp;","&amp;" ",IF(B1586&lt;&gt;B1585,$E$2&amp;M1586&amp;$E$2&amp;",",""))))))&amp;(IF(N1586="","",IF(N1586&lt;&gt;N1585,N1586&amp;", ",IF(B1586&lt;&gt;B1585,N1586&amp;", ",""))))&amp;(IF(ISBLANK(O1586),"",(IF(O1586&lt;&gt;O1585,O1586&amp;", ",IF(B1586&lt;&gt;B1585,O1586&amp;", ","")))))&amp;(IF(ISBLANK(P1586),"",(IF(P1586&lt;&gt;P1585,P1586&amp;", ",IF(B1586&lt;&gt;B1585,P1586&amp;", ",IF(Z1586&lt;&gt;Z1585,P1586&amp;", ",""))))))&amp;(IF(ISBLANK(Q1586),"",(IF(Q1586&lt;&gt;Q1585,Q1586&amp;", ",IF(B1586&lt;&gt;B1585,Q1586&amp;", ",IF(Z1586&lt;&gt;Z1585,Q1586&amp;", ",""))))))&amp;(IF(ISBLANK(R1586),"",(IF(R1586&lt;&gt;R1585,R1586&amp;"m, ",IF(B1586&lt;&gt;B1585,R1586&amp;"m, ",IF(Z1586&lt;&gt;Z1585,R1586&amp;"m, ",""))))))&amp;IF(ISBLANK(S1586),"",(IF(B1586&lt;&gt;B1585,S1586&amp;", ",IF(S1586&lt;&gt;S1585,IF((Z1586=Z1585),"same locality "&amp;S1586&amp;", ",S1586&amp;", "),""))))&amp;(IF(ISBLANK(T1586),"",(IF(T1586&lt;&gt;T1585,IF(ISBLANK(F$2),T1586&amp;", ",T1586&amp;" "&amp;F$2&amp;", "),(IF(B1586&lt;&gt;B1585,IF(ISBLANK(F$2),T1586&amp;", ",T1586&amp;" "&amp;F$2&amp;", "),(IF(Z1586&lt;&gt;Z1585,IF(ISBLANK(F$2),T1586&amp;", ",T1586&amp;" "&amp;F$2&amp;", "),IF((U1586&lt;&gt;U1585)*($G$2="Y"),"same collector, ","")))))))))&amp;(IF(ISBLANK(U1586),"",(IF(U1586&lt;&gt;U1585,U1586&amp;", ",(IF(B1586&lt;&gt;B1585,U1586&amp;", ",IF(Z1586&lt;&gt;Z1585,U1586&amp;", ",(IF(T1586&lt;&gt;T1585,IF((T1586&lt;&gt;T1585)*($G$2="Y"),"same date, ", ""),IF((T1586=T1585)*(U1586=U1585)*(S1586&lt;&gt;S1585)*($G$2="Y"),"same collector and date, ", ""))))))))))&amp;(IF(ISBLANK(V1586),"",V1586&amp;", "))&amp;IF((AA1586&lt;&gt;AA1587)*($H$2="y"),AD1586&amp;AE1586,IF((AA1586&lt;&gt;AA1587)*($H$2="m"),AD1586&amp;AG1586,IF(($H$2&lt;&gt;"m")*($H$2&lt;&gt;"Y"),(IF(F1586=0,"",F1586&amp;" "&amp;$F$4&amp;" "))&amp;(IF(G1586=0,"",G1586&amp;" "&amp;$G$4&amp;" "))&amp;(IF(H1586=0,"",H1586&amp;" "&amp;H$4&amp;" "))&amp;(IF(I1586=0,"",I1586&amp;" "&amp;$I$4&amp;" "))&amp;(IF(J1586=0,"",J1586&amp;" "&amp;$J$4&amp;" "))&amp;IF((ISBLANK(C1586)),"","("&amp;C1586&amp;")"),"")))&amp;IF((B1586=B1587)*(K1586=K1587)*(L1586=L1587)*(M1586=M1587),IF(($H$2&lt;&gt;"m")*($H$2&lt;&gt;"Y"), ", ", IF((ISNUMBER(FIND(")",AE1586))), ", ", "")),IF((B1586=B1587)*(K1586=K1587)*(L1586=L1587),"; ",". ")))</f>
        <v/>
      </c>
      <c r="AI1586" s="1"/>
    </row>
    <row r="1587" spans="1:35" x14ac:dyDescent="0.25">
      <c r="A1587" s="3" t="str">
        <f t="shared" si="196"/>
        <v/>
      </c>
      <c r="B1587" s="53" t="str">
        <f t="shared" si="200"/>
        <v/>
      </c>
      <c r="C1587" s="57"/>
      <c r="D1587" s="57"/>
      <c r="E1587" s="57"/>
      <c r="F1587" s="57"/>
      <c r="G1587" s="57"/>
      <c r="H1587" s="57"/>
      <c r="I1587" s="57"/>
      <c r="J1587" s="57"/>
      <c r="K1587" s="57"/>
      <c r="L1587" s="57"/>
      <c r="M1587" s="54"/>
      <c r="N1587" s="57"/>
      <c r="O1587" s="58"/>
      <c r="P1587" s="58"/>
      <c r="Q1587" s="58"/>
      <c r="R1587" s="58"/>
      <c r="S1587" s="54"/>
      <c r="T1587" s="57"/>
      <c r="U1587" s="57"/>
      <c r="V1587" s="57"/>
      <c r="W1587" s="57"/>
      <c r="X1587" s="147" t="str">
        <f>IF(ISBLANK(D1587),"",IF('order-admin-units'!$I$1&lt;&gt;"y", "", IF((K1587="")*(ISBLANK(D1587)=FALSE), 'order-admin-units'!$B$1+1, VLOOKUP(K1587, ordercountry, 2))))</f>
        <v/>
      </c>
      <c r="Y1587" s="147" t="str">
        <f>IF(ISBLANK(D1587),"",IF('order-admin-units'!$I$1&lt;&gt;"y", "", IF(L1587="", 'order-admin-units'!$B$2+1, VLOOKUP(K1587&amp;"@"&amp;L1587, orderadmin, 2))))</f>
        <v/>
      </c>
      <c r="Z1587" s="147" t="str">
        <f t="shared" si="197"/>
        <v/>
      </c>
      <c r="AA1587" s="147" t="str">
        <f t="shared" si="198"/>
        <v/>
      </c>
      <c r="AB1587" s="147" t="str">
        <f t="shared" si="199"/>
        <v/>
      </c>
      <c r="AC1587" s="147" t="str">
        <f t="shared" si="193"/>
        <v/>
      </c>
      <c r="AD1587" s="11" t="str">
        <f t="shared" si="194"/>
        <v/>
      </c>
      <c r="AE1587" s="11" t="str">
        <f t="array" ref="AE1587">IF(ISBLANK(D1587),"",IF(OR($H$2="y",$H$2="m"),IF(AA1587=AA1586,IF(OR(AB1587=$AB$4:$AB1586)=FALSE,AE1586&amp;C1587,AE1586),"("&amp;C1587)&amp;IF(AA1587=AA1588,IF(OR(AB1588=$AB$4:$AB1587)=FALSE,", ",""),") "),""))</f>
        <v/>
      </c>
      <c r="AF1587" s="11" t="str">
        <f t="shared" si="195"/>
        <v/>
      </c>
      <c r="AG1587" s="11" t="str">
        <f t="array" ref="AG1587">IF(ISBLANK(D1587),"",IF(OR($H$2="y",$H$2="m"),IF(AA1587=AA1586,IF(OR(AC1587=$AC$4:$AC1586)=FALSE,AG1586&amp;AF1587,AG1586),"("&amp;AF1587)&amp;IF(AA1587=AA1588,IF(OR(AC1588=$AC$4:$AC1587)=FALSE,", ",""),") "),""))</f>
        <v/>
      </c>
      <c r="AH1587" s="10" t="str">
        <f>IF((ISBLANK(D1587)),"",IF(D1587=D1586,AH1586,"")&amp;IF(B1586&lt;&gt;B1587,((IF(ISBLANK(E1587),$D$3&amp;"Non-type material: "&amp;$D$3,$D$3&amp;INDEX('type-categories'!$A$2:$B$100,MATCH(E1587,'type-categories'!$A$2:$A$100,0),2)&amp;$D$3))),"")&amp;(IF(K1587&lt;&gt;K1586,$C$2&amp;K1587&amp;$K$3&amp;$C$2&amp;" ",(IF(B1587&lt;&gt;B1586,$C$2&amp;K1587&amp;$K$3&amp;$C$2&amp;" ",""))))&amp;(IF(L1587="","",((IF(L1587&lt;&gt;L1586,$D$2&amp;L1587&amp;$L$3&amp;$D$2&amp;" ",IF(B1587&lt;&gt;B1586,$D$2&amp;L1587&amp;$L$3&amp;$D$2&amp;" ",""))))))&amp;(IF(M1587="","",((IF(M1587&lt;&gt;M1586,$E$2&amp;M1587&amp;$E$2&amp;","&amp;" ",IF(B1587&lt;&gt;B1586,$E$2&amp;M1587&amp;$E$2&amp;",",""))))))&amp;(IF(N1587="","",IF(N1587&lt;&gt;N1586,N1587&amp;", ",IF(B1587&lt;&gt;B1586,N1587&amp;", ",""))))&amp;(IF(ISBLANK(O1587),"",(IF(O1587&lt;&gt;O1586,O1587&amp;", ",IF(B1587&lt;&gt;B1586,O1587&amp;", ","")))))&amp;(IF(ISBLANK(P1587),"",(IF(P1587&lt;&gt;P1586,P1587&amp;", ",IF(B1587&lt;&gt;B1586,P1587&amp;", ",IF(Z1587&lt;&gt;Z1586,P1587&amp;", ",""))))))&amp;(IF(ISBLANK(Q1587),"",(IF(Q1587&lt;&gt;Q1586,Q1587&amp;", ",IF(B1587&lt;&gt;B1586,Q1587&amp;", ",IF(Z1587&lt;&gt;Z1586,Q1587&amp;", ",""))))))&amp;(IF(ISBLANK(R1587),"",(IF(R1587&lt;&gt;R1586,R1587&amp;"m, ",IF(B1587&lt;&gt;B1586,R1587&amp;"m, ",IF(Z1587&lt;&gt;Z1586,R1587&amp;"m, ",""))))))&amp;IF(ISBLANK(S1587),"",(IF(B1587&lt;&gt;B1586,S1587&amp;", ",IF(S1587&lt;&gt;S1586,IF((Z1587=Z1586),"same locality "&amp;S1587&amp;", ",S1587&amp;", "),""))))&amp;(IF(ISBLANK(T1587),"",(IF(T1587&lt;&gt;T1586,IF(ISBLANK(F$2),T1587&amp;", ",T1587&amp;" "&amp;F$2&amp;", "),(IF(B1587&lt;&gt;B1586,IF(ISBLANK(F$2),T1587&amp;", ",T1587&amp;" "&amp;F$2&amp;", "),(IF(Z1587&lt;&gt;Z1586,IF(ISBLANK(F$2),T1587&amp;", ",T1587&amp;" "&amp;F$2&amp;", "),IF((U1587&lt;&gt;U1586)*($G$2="Y"),"same collector, ","")))))))))&amp;(IF(ISBLANK(U1587),"",(IF(U1587&lt;&gt;U1586,U1587&amp;", ",(IF(B1587&lt;&gt;B1586,U1587&amp;", ",IF(Z1587&lt;&gt;Z1586,U1587&amp;", ",(IF(T1587&lt;&gt;T1586,IF((T1587&lt;&gt;T1586)*($G$2="Y"),"same date, ", ""),IF((T1587=T1586)*(U1587=U1586)*(S1587&lt;&gt;S1586)*($G$2="Y"),"same collector and date, ", ""))))))))))&amp;(IF(ISBLANK(V1587),"",V1587&amp;", "))&amp;IF((AA1587&lt;&gt;AA1588)*($H$2="y"),AD1587&amp;AE1587,IF((AA1587&lt;&gt;AA1588)*($H$2="m"),AD1587&amp;AG1587,IF(($H$2&lt;&gt;"m")*($H$2&lt;&gt;"Y"),(IF(F1587=0,"",F1587&amp;" "&amp;$F$4&amp;" "))&amp;(IF(G1587=0,"",G1587&amp;" "&amp;$G$4&amp;" "))&amp;(IF(H1587=0,"",H1587&amp;" "&amp;H$4&amp;" "))&amp;(IF(I1587=0,"",I1587&amp;" "&amp;$I$4&amp;" "))&amp;(IF(J1587=0,"",J1587&amp;" "&amp;$J$4&amp;" "))&amp;IF((ISBLANK(C1587)),"","("&amp;C1587&amp;")"),"")))&amp;IF((B1587=B1588)*(K1587=K1588)*(L1587=L1588)*(M1587=M1588),IF(($H$2&lt;&gt;"m")*($H$2&lt;&gt;"Y"), ", ", IF((ISNUMBER(FIND(")",AE1587))), ", ", "")),IF((B1587=B1588)*(K1587=K1588)*(L1587=L1588),"; ",". ")))</f>
        <v/>
      </c>
      <c r="AI1587" s="1"/>
    </row>
    <row r="1588" spans="1:35" x14ac:dyDescent="0.25">
      <c r="A1588" s="3" t="str">
        <f t="shared" si="196"/>
        <v/>
      </c>
      <c r="B1588" s="53" t="str">
        <f t="shared" si="200"/>
        <v/>
      </c>
      <c r="C1588" s="57"/>
      <c r="D1588" s="57"/>
      <c r="E1588" s="57"/>
      <c r="F1588" s="57"/>
      <c r="G1588" s="57"/>
      <c r="H1588" s="57"/>
      <c r="I1588" s="57"/>
      <c r="J1588" s="57"/>
      <c r="K1588" s="57"/>
      <c r="L1588" s="57"/>
      <c r="M1588" s="54"/>
      <c r="N1588" s="57"/>
      <c r="O1588" s="58"/>
      <c r="P1588" s="58"/>
      <c r="Q1588" s="58"/>
      <c r="R1588" s="58"/>
      <c r="S1588" s="54"/>
      <c r="T1588" s="57"/>
      <c r="U1588" s="57"/>
      <c r="V1588" s="57"/>
      <c r="W1588" s="57"/>
      <c r="X1588" s="147" t="str">
        <f>IF(ISBLANK(D1588),"",IF('order-admin-units'!$I$1&lt;&gt;"y", "", IF((K1588="")*(ISBLANK(D1588)=FALSE), 'order-admin-units'!$B$1+1, VLOOKUP(K1588, ordercountry, 2))))</f>
        <v/>
      </c>
      <c r="Y1588" s="147" t="str">
        <f>IF(ISBLANK(D1588),"",IF('order-admin-units'!$I$1&lt;&gt;"y", "", IF(L1588="", 'order-admin-units'!$B$2+1, VLOOKUP(K1588&amp;"@"&amp;L1588, orderadmin, 2))))</f>
        <v/>
      </c>
      <c r="Z1588" s="147" t="str">
        <f t="shared" si="197"/>
        <v/>
      </c>
      <c r="AA1588" s="147" t="str">
        <f t="shared" si="198"/>
        <v/>
      </c>
      <c r="AB1588" s="147" t="str">
        <f t="shared" si="199"/>
        <v/>
      </c>
      <c r="AC1588" s="147" t="str">
        <f t="shared" si="193"/>
        <v/>
      </c>
      <c r="AD1588" s="11" t="str">
        <f t="shared" si="194"/>
        <v/>
      </c>
      <c r="AE1588" s="11" t="str">
        <f t="array" ref="AE1588">IF(ISBLANK(D1588),"",IF(OR($H$2="y",$H$2="m"),IF(AA1588=AA1587,IF(OR(AB1588=$AB$4:$AB1587)=FALSE,AE1587&amp;C1588,AE1587),"("&amp;C1588)&amp;IF(AA1588=AA1589,IF(OR(AB1589=$AB$4:$AB1588)=FALSE,", ",""),") "),""))</f>
        <v/>
      </c>
      <c r="AF1588" s="11" t="str">
        <f t="shared" si="195"/>
        <v/>
      </c>
      <c r="AG1588" s="11" t="str">
        <f t="array" ref="AG1588">IF(ISBLANK(D1588),"",IF(OR($H$2="y",$H$2="m"),IF(AA1588=AA1587,IF(OR(AC1588=$AC$4:$AC1587)=FALSE,AG1587&amp;AF1588,AG1587),"("&amp;AF1588)&amp;IF(AA1588=AA1589,IF(OR(AC1589=$AC$4:$AC1588)=FALSE,", ",""),") "),""))</f>
        <v/>
      </c>
      <c r="AH1588" s="10" t="str">
        <f>IF((ISBLANK(D1588)),"",IF(D1588=D1587,AH1587,"")&amp;IF(B1587&lt;&gt;B1588,((IF(ISBLANK(E1588),$D$3&amp;"Non-type material: "&amp;$D$3,$D$3&amp;INDEX('type-categories'!$A$2:$B$100,MATCH(E1588,'type-categories'!$A$2:$A$100,0),2)&amp;$D$3))),"")&amp;(IF(K1588&lt;&gt;K1587,$C$2&amp;K1588&amp;$K$3&amp;$C$2&amp;" ",(IF(B1588&lt;&gt;B1587,$C$2&amp;K1588&amp;$K$3&amp;$C$2&amp;" ",""))))&amp;(IF(L1588="","",((IF(L1588&lt;&gt;L1587,$D$2&amp;L1588&amp;$L$3&amp;$D$2&amp;" ",IF(B1588&lt;&gt;B1587,$D$2&amp;L1588&amp;$L$3&amp;$D$2&amp;" ",""))))))&amp;(IF(M1588="","",((IF(M1588&lt;&gt;M1587,$E$2&amp;M1588&amp;$E$2&amp;","&amp;" ",IF(B1588&lt;&gt;B1587,$E$2&amp;M1588&amp;$E$2&amp;",",""))))))&amp;(IF(N1588="","",IF(N1588&lt;&gt;N1587,N1588&amp;", ",IF(B1588&lt;&gt;B1587,N1588&amp;", ",""))))&amp;(IF(ISBLANK(O1588),"",(IF(O1588&lt;&gt;O1587,O1588&amp;", ",IF(B1588&lt;&gt;B1587,O1588&amp;", ","")))))&amp;(IF(ISBLANK(P1588),"",(IF(P1588&lt;&gt;P1587,P1588&amp;", ",IF(B1588&lt;&gt;B1587,P1588&amp;", ",IF(Z1588&lt;&gt;Z1587,P1588&amp;", ",""))))))&amp;(IF(ISBLANK(Q1588),"",(IF(Q1588&lt;&gt;Q1587,Q1588&amp;", ",IF(B1588&lt;&gt;B1587,Q1588&amp;", ",IF(Z1588&lt;&gt;Z1587,Q1588&amp;", ",""))))))&amp;(IF(ISBLANK(R1588),"",(IF(R1588&lt;&gt;R1587,R1588&amp;"m, ",IF(B1588&lt;&gt;B1587,R1588&amp;"m, ",IF(Z1588&lt;&gt;Z1587,R1588&amp;"m, ",""))))))&amp;IF(ISBLANK(S1588),"",(IF(B1588&lt;&gt;B1587,S1588&amp;", ",IF(S1588&lt;&gt;S1587,IF((Z1588=Z1587),"same locality "&amp;S1588&amp;", ",S1588&amp;", "),""))))&amp;(IF(ISBLANK(T1588),"",(IF(T1588&lt;&gt;T1587,IF(ISBLANK(F$2),T1588&amp;", ",T1588&amp;" "&amp;F$2&amp;", "),(IF(B1588&lt;&gt;B1587,IF(ISBLANK(F$2),T1588&amp;", ",T1588&amp;" "&amp;F$2&amp;", "),(IF(Z1588&lt;&gt;Z1587,IF(ISBLANK(F$2),T1588&amp;", ",T1588&amp;" "&amp;F$2&amp;", "),IF((U1588&lt;&gt;U1587)*($G$2="Y"),"same collector, ","")))))))))&amp;(IF(ISBLANK(U1588),"",(IF(U1588&lt;&gt;U1587,U1588&amp;", ",(IF(B1588&lt;&gt;B1587,U1588&amp;", ",IF(Z1588&lt;&gt;Z1587,U1588&amp;", ",(IF(T1588&lt;&gt;T1587,IF((T1588&lt;&gt;T1587)*($G$2="Y"),"same date, ", ""),IF((T1588=T1587)*(U1588=U1587)*(S1588&lt;&gt;S1587)*($G$2="Y"),"same collector and date, ", ""))))))))))&amp;(IF(ISBLANK(V1588),"",V1588&amp;", "))&amp;IF((AA1588&lt;&gt;AA1589)*($H$2="y"),AD1588&amp;AE1588,IF((AA1588&lt;&gt;AA1589)*($H$2="m"),AD1588&amp;AG1588,IF(($H$2&lt;&gt;"m")*($H$2&lt;&gt;"Y"),(IF(F1588=0,"",F1588&amp;" "&amp;$F$4&amp;" "))&amp;(IF(G1588=0,"",G1588&amp;" "&amp;$G$4&amp;" "))&amp;(IF(H1588=0,"",H1588&amp;" "&amp;H$4&amp;" "))&amp;(IF(I1588=0,"",I1588&amp;" "&amp;$I$4&amp;" "))&amp;(IF(J1588=0,"",J1588&amp;" "&amp;$J$4&amp;" "))&amp;IF((ISBLANK(C1588)),"","("&amp;C1588&amp;")"),"")))&amp;IF((B1588=B1589)*(K1588=K1589)*(L1588=L1589)*(M1588=M1589),IF(($H$2&lt;&gt;"m")*($H$2&lt;&gt;"Y"), ", ", IF((ISNUMBER(FIND(")",AE1588))), ", ", "")),IF((B1588=B1589)*(K1588=K1589)*(L1588=L1589),"; ",". ")))</f>
        <v/>
      </c>
      <c r="AI1588" s="1"/>
    </row>
    <row r="1589" spans="1:35" x14ac:dyDescent="0.25">
      <c r="A1589" s="3" t="str">
        <f t="shared" si="196"/>
        <v/>
      </c>
      <c r="B1589" s="53" t="str">
        <f t="shared" si="200"/>
        <v/>
      </c>
      <c r="C1589" s="57"/>
      <c r="D1589" s="57"/>
      <c r="E1589" s="57"/>
      <c r="F1589" s="57"/>
      <c r="G1589" s="57"/>
      <c r="H1589" s="57"/>
      <c r="I1589" s="57"/>
      <c r="J1589" s="57"/>
      <c r="K1589" s="57"/>
      <c r="L1589" s="57"/>
      <c r="M1589" s="54"/>
      <c r="N1589" s="57"/>
      <c r="O1589" s="58"/>
      <c r="P1589" s="58"/>
      <c r="Q1589" s="58"/>
      <c r="R1589" s="58"/>
      <c r="S1589" s="54"/>
      <c r="T1589" s="57"/>
      <c r="U1589" s="57"/>
      <c r="V1589" s="57"/>
      <c r="W1589" s="57"/>
      <c r="X1589" s="147" t="str">
        <f>IF(ISBLANK(D1589),"",IF('order-admin-units'!$I$1&lt;&gt;"y", "", IF((K1589="")*(ISBLANK(D1589)=FALSE), 'order-admin-units'!$B$1+1, VLOOKUP(K1589, ordercountry, 2))))</f>
        <v/>
      </c>
      <c r="Y1589" s="147" t="str">
        <f>IF(ISBLANK(D1589),"",IF('order-admin-units'!$I$1&lt;&gt;"y", "", IF(L1589="", 'order-admin-units'!$B$2+1, VLOOKUP(K1589&amp;"@"&amp;L1589, orderadmin, 2))))</f>
        <v/>
      </c>
      <c r="Z1589" s="147" t="str">
        <f t="shared" si="197"/>
        <v/>
      </c>
      <c r="AA1589" s="147" t="str">
        <f t="shared" si="198"/>
        <v/>
      </c>
      <c r="AB1589" s="147" t="str">
        <f t="shared" si="199"/>
        <v/>
      </c>
      <c r="AC1589" s="147" t="str">
        <f t="shared" si="193"/>
        <v/>
      </c>
      <c r="AD1589" s="11" t="str">
        <f t="shared" si="194"/>
        <v/>
      </c>
      <c r="AE1589" s="11" t="str">
        <f t="array" ref="AE1589">IF(ISBLANK(D1589),"",IF(OR($H$2="y",$H$2="m"),IF(AA1589=AA1588,IF(OR(AB1589=$AB$4:$AB1588)=FALSE,AE1588&amp;C1589,AE1588),"("&amp;C1589)&amp;IF(AA1589=AA1590,IF(OR(AB1590=$AB$4:$AB1589)=FALSE,", ",""),") "),""))</f>
        <v/>
      </c>
      <c r="AF1589" s="11" t="str">
        <f t="shared" si="195"/>
        <v/>
      </c>
      <c r="AG1589" s="11" t="str">
        <f t="array" ref="AG1589">IF(ISBLANK(D1589),"",IF(OR($H$2="y",$H$2="m"),IF(AA1589=AA1588,IF(OR(AC1589=$AC$4:$AC1588)=FALSE,AG1588&amp;AF1589,AG1588),"("&amp;AF1589)&amp;IF(AA1589=AA1590,IF(OR(AC1590=$AC$4:$AC1589)=FALSE,", ",""),") "),""))</f>
        <v/>
      </c>
      <c r="AH1589" s="10" t="str">
        <f>IF((ISBLANK(D1589)),"",IF(D1589=D1588,AH1588,"")&amp;IF(B1588&lt;&gt;B1589,((IF(ISBLANK(E1589),$D$3&amp;"Non-type material: "&amp;$D$3,$D$3&amp;INDEX('type-categories'!$A$2:$B$100,MATCH(E1589,'type-categories'!$A$2:$A$100,0),2)&amp;$D$3))),"")&amp;(IF(K1589&lt;&gt;K1588,$C$2&amp;K1589&amp;$K$3&amp;$C$2&amp;" ",(IF(B1589&lt;&gt;B1588,$C$2&amp;K1589&amp;$K$3&amp;$C$2&amp;" ",""))))&amp;(IF(L1589="","",((IF(L1589&lt;&gt;L1588,$D$2&amp;L1589&amp;$L$3&amp;$D$2&amp;" ",IF(B1589&lt;&gt;B1588,$D$2&amp;L1589&amp;$L$3&amp;$D$2&amp;" ",""))))))&amp;(IF(M1589="","",((IF(M1589&lt;&gt;M1588,$E$2&amp;M1589&amp;$E$2&amp;","&amp;" ",IF(B1589&lt;&gt;B1588,$E$2&amp;M1589&amp;$E$2&amp;",",""))))))&amp;(IF(N1589="","",IF(N1589&lt;&gt;N1588,N1589&amp;", ",IF(B1589&lt;&gt;B1588,N1589&amp;", ",""))))&amp;(IF(ISBLANK(O1589),"",(IF(O1589&lt;&gt;O1588,O1589&amp;", ",IF(B1589&lt;&gt;B1588,O1589&amp;", ","")))))&amp;(IF(ISBLANK(P1589),"",(IF(P1589&lt;&gt;P1588,P1589&amp;", ",IF(B1589&lt;&gt;B1588,P1589&amp;", ",IF(Z1589&lt;&gt;Z1588,P1589&amp;", ",""))))))&amp;(IF(ISBLANK(Q1589),"",(IF(Q1589&lt;&gt;Q1588,Q1589&amp;", ",IF(B1589&lt;&gt;B1588,Q1589&amp;", ",IF(Z1589&lt;&gt;Z1588,Q1589&amp;", ",""))))))&amp;(IF(ISBLANK(R1589),"",(IF(R1589&lt;&gt;R1588,R1589&amp;"m, ",IF(B1589&lt;&gt;B1588,R1589&amp;"m, ",IF(Z1589&lt;&gt;Z1588,R1589&amp;"m, ",""))))))&amp;IF(ISBLANK(S1589),"",(IF(B1589&lt;&gt;B1588,S1589&amp;", ",IF(S1589&lt;&gt;S1588,IF((Z1589=Z1588),"same locality "&amp;S1589&amp;", ",S1589&amp;", "),""))))&amp;(IF(ISBLANK(T1589),"",(IF(T1589&lt;&gt;T1588,IF(ISBLANK(F$2),T1589&amp;", ",T1589&amp;" "&amp;F$2&amp;", "),(IF(B1589&lt;&gt;B1588,IF(ISBLANK(F$2),T1589&amp;", ",T1589&amp;" "&amp;F$2&amp;", "),(IF(Z1589&lt;&gt;Z1588,IF(ISBLANK(F$2),T1589&amp;", ",T1589&amp;" "&amp;F$2&amp;", "),IF((U1589&lt;&gt;U1588)*($G$2="Y"),"same collector, ","")))))))))&amp;(IF(ISBLANK(U1589),"",(IF(U1589&lt;&gt;U1588,U1589&amp;", ",(IF(B1589&lt;&gt;B1588,U1589&amp;", ",IF(Z1589&lt;&gt;Z1588,U1589&amp;", ",(IF(T1589&lt;&gt;T1588,IF((T1589&lt;&gt;T1588)*($G$2="Y"),"same date, ", ""),IF((T1589=T1588)*(U1589=U1588)*(S1589&lt;&gt;S1588)*($G$2="Y"),"same collector and date, ", ""))))))))))&amp;(IF(ISBLANK(V1589),"",V1589&amp;", "))&amp;IF((AA1589&lt;&gt;AA1590)*($H$2="y"),AD1589&amp;AE1589,IF((AA1589&lt;&gt;AA1590)*($H$2="m"),AD1589&amp;AG1589,IF(($H$2&lt;&gt;"m")*($H$2&lt;&gt;"Y"),(IF(F1589=0,"",F1589&amp;" "&amp;$F$4&amp;" "))&amp;(IF(G1589=0,"",G1589&amp;" "&amp;$G$4&amp;" "))&amp;(IF(H1589=0,"",H1589&amp;" "&amp;H$4&amp;" "))&amp;(IF(I1589=0,"",I1589&amp;" "&amp;$I$4&amp;" "))&amp;(IF(J1589=0,"",J1589&amp;" "&amp;$J$4&amp;" "))&amp;IF((ISBLANK(C1589)),"","("&amp;C1589&amp;")"),"")))&amp;IF((B1589=B1590)*(K1589=K1590)*(L1589=L1590)*(M1589=M1590),IF(($H$2&lt;&gt;"m")*($H$2&lt;&gt;"Y"), ", ", IF((ISNUMBER(FIND(")",AE1589))), ", ", "")),IF((B1589=B1590)*(K1589=K1590)*(L1589=L1590),"; ",". ")))</f>
        <v/>
      </c>
      <c r="AI1589" s="1"/>
    </row>
    <row r="1590" spans="1:35" x14ac:dyDescent="0.25">
      <c r="A1590" s="3" t="str">
        <f t="shared" si="196"/>
        <v/>
      </c>
      <c r="B1590" s="53" t="str">
        <f t="shared" si="200"/>
        <v/>
      </c>
      <c r="C1590" s="57"/>
      <c r="D1590" s="57"/>
      <c r="E1590" s="57"/>
      <c r="F1590" s="57"/>
      <c r="G1590" s="57"/>
      <c r="H1590" s="57"/>
      <c r="I1590" s="57"/>
      <c r="J1590" s="57"/>
      <c r="K1590" s="57"/>
      <c r="L1590" s="57"/>
      <c r="M1590" s="54"/>
      <c r="N1590" s="57"/>
      <c r="O1590" s="58"/>
      <c r="P1590" s="58"/>
      <c r="Q1590" s="58"/>
      <c r="R1590" s="58"/>
      <c r="S1590" s="54"/>
      <c r="T1590" s="57"/>
      <c r="U1590" s="57"/>
      <c r="V1590" s="57"/>
      <c r="W1590" s="57"/>
      <c r="X1590" s="147" t="str">
        <f>IF(ISBLANK(D1590),"",IF('order-admin-units'!$I$1&lt;&gt;"y", "", IF((K1590="")*(ISBLANK(D1590)=FALSE), 'order-admin-units'!$B$1+1, VLOOKUP(K1590, ordercountry, 2))))</f>
        <v/>
      </c>
      <c r="Y1590" s="147" t="str">
        <f>IF(ISBLANK(D1590),"",IF('order-admin-units'!$I$1&lt;&gt;"y", "", IF(L1590="", 'order-admin-units'!$B$2+1, VLOOKUP(K1590&amp;"@"&amp;L1590, orderadmin, 2))))</f>
        <v/>
      </c>
      <c r="Z1590" s="147" t="str">
        <f t="shared" si="197"/>
        <v/>
      </c>
      <c r="AA1590" s="147" t="str">
        <f t="shared" si="198"/>
        <v/>
      </c>
      <c r="AB1590" s="147" t="str">
        <f t="shared" si="199"/>
        <v/>
      </c>
      <c r="AC1590" s="147" t="str">
        <f t="shared" si="193"/>
        <v/>
      </c>
      <c r="AD1590" s="11" t="str">
        <f t="shared" si="194"/>
        <v/>
      </c>
      <c r="AE1590" s="11" t="str">
        <f t="array" ref="AE1590">IF(ISBLANK(D1590),"",IF(OR($H$2="y",$H$2="m"),IF(AA1590=AA1589,IF(OR(AB1590=$AB$4:$AB1589)=FALSE,AE1589&amp;C1590,AE1589),"("&amp;C1590)&amp;IF(AA1590=AA1591,IF(OR(AB1591=$AB$4:$AB1590)=FALSE,", ",""),") "),""))</f>
        <v/>
      </c>
      <c r="AF1590" s="11" t="str">
        <f t="shared" si="195"/>
        <v/>
      </c>
      <c r="AG1590" s="11" t="str">
        <f t="array" ref="AG1590">IF(ISBLANK(D1590),"",IF(OR($H$2="y",$H$2="m"),IF(AA1590=AA1589,IF(OR(AC1590=$AC$4:$AC1589)=FALSE,AG1589&amp;AF1590,AG1589),"("&amp;AF1590)&amp;IF(AA1590=AA1591,IF(OR(AC1591=$AC$4:$AC1590)=FALSE,", ",""),") "),""))</f>
        <v/>
      </c>
      <c r="AH1590" s="10" t="str">
        <f>IF((ISBLANK(D1590)),"",IF(D1590=D1589,AH1589,"")&amp;IF(B1589&lt;&gt;B1590,((IF(ISBLANK(E1590),$D$3&amp;"Non-type material: "&amp;$D$3,$D$3&amp;INDEX('type-categories'!$A$2:$B$100,MATCH(E1590,'type-categories'!$A$2:$A$100,0),2)&amp;$D$3))),"")&amp;(IF(K1590&lt;&gt;K1589,$C$2&amp;K1590&amp;$K$3&amp;$C$2&amp;" ",(IF(B1590&lt;&gt;B1589,$C$2&amp;K1590&amp;$K$3&amp;$C$2&amp;" ",""))))&amp;(IF(L1590="","",((IF(L1590&lt;&gt;L1589,$D$2&amp;L1590&amp;$L$3&amp;$D$2&amp;" ",IF(B1590&lt;&gt;B1589,$D$2&amp;L1590&amp;$L$3&amp;$D$2&amp;" ",""))))))&amp;(IF(M1590="","",((IF(M1590&lt;&gt;M1589,$E$2&amp;M1590&amp;$E$2&amp;","&amp;" ",IF(B1590&lt;&gt;B1589,$E$2&amp;M1590&amp;$E$2&amp;",",""))))))&amp;(IF(N1590="","",IF(N1590&lt;&gt;N1589,N1590&amp;", ",IF(B1590&lt;&gt;B1589,N1590&amp;", ",""))))&amp;(IF(ISBLANK(O1590),"",(IF(O1590&lt;&gt;O1589,O1590&amp;", ",IF(B1590&lt;&gt;B1589,O1590&amp;", ","")))))&amp;(IF(ISBLANK(P1590),"",(IF(P1590&lt;&gt;P1589,P1590&amp;", ",IF(B1590&lt;&gt;B1589,P1590&amp;", ",IF(Z1590&lt;&gt;Z1589,P1590&amp;", ",""))))))&amp;(IF(ISBLANK(Q1590),"",(IF(Q1590&lt;&gt;Q1589,Q1590&amp;", ",IF(B1590&lt;&gt;B1589,Q1590&amp;", ",IF(Z1590&lt;&gt;Z1589,Q1590&amp;", ",""))))))&amp;(IF(ISBLANK(R1590),"",(IF(R1590&lt;&gt;R1589,R1590&amp;"m, ",IF(B1590&lt;&gt;B1589,R1590&amp;"m, ",IF(Z1590&lt;&gt;Z1589,R1590&amp;"m, ",""))))))&amp;IF(ISBLANK(S1590),"",(IF(B1590&lt;&gt;B1589,S1590&amp;", ",IF(S1590&lt;&gt;S1589,IF((Z1590=Z1589),"same locality "&amp;S1590&amp;", ",S1590&amp;", "),""))))&amp;(IF(ISBLANK(T1590),"",(IF(T1590&lt;&gt;T1589,IF(ISBLANK(F$2),T1590&amp;", ",T1590&amp;" "&amp;F$2&amp;", "),(IF(B1590&lt;&gt;B1589,IF(ISBLANK(F$2),T1590&amp;", ",T1590&amp;" "&amp;F$2&amp;", "),(IF(Z1590&lt;&gt;Z1589,IF(ISBLANK(F$2),T1590&amp;", ",T1590&amp;" "&amp;F$2&amp;", "),IF((U1590&lt;&gt;U1589)*($G$2="Y"),"same collector, ","")))))))))&amp;(IF(ISBLANK(U1590),"",(IF(U1590&lt;&gt;U1589,U1590&amp;", ",(IF(B1590&lt;&gt;B1589,U1590&amp;", ",IF(Z1590&lt;&gt;Z1589,U1590&amp;", ",(IF(T1590&lt;&gt;T1589,IF((T1590&lt;&gt;T1589)*($G$2="Y"),"same date, ", ""),IF((T1590=T1589)*(U1590=U1589)*(S1590&lt;&gt;S1589)*($G$2="Y"),"same collector and date, ", ""))))))))))&amp;(IF(ISBLANK(V1590),"",V1590&amp;", "))&amp;IF((AA1590&lt;&gt;AA1591)*($H$2="y"),AD1590&amp;AE1590,IF((AA1590&lt;&gt;AA1591)*($H$2="m"),AD1590&amp;AG1590,IF(($H$2&lt;&gt;"m")*($H$2&lt;&gt;"Y"),(IF(F1590=0,"",F1590&amp;" "&amp;$F$4&amp;" "))&amp;(IF(G1590=0,"",G1590&amp;" "&amp;$G$4&amp;" "))&amp;(IF(H1590=0,"",H1590&amp;" "&amp;H$4&amp;" "))&amp;(IF(I1590=0,"",I1590&amp;" "&amp;$I$4&amp;" "))&amp;(IF(J1590=0,"",J1590&amp;" "&amp;$J$4&amp;" "))&amp;IF((ISBLANK(C1590)),"","("&amp;C1590&amp;")"),"")))&amp;IF((B1590=B1591)*(K1590=K1591)*(L1590=L1591)*(M1590=M1591),IF(($H$2&lt;&gt;"m")*($H$2&lt;&gt;"Y"), ", ", IF((ISNUMBER(FIND(")",AE1590))), ", ", "")),IF((B1590=B1591)*(K1590=K1591)*(L1590=L1591),"; ",". ")))</f>
        <v/>
      </c>
      <c r="AI1590" s="1"/>
    </row>
    <row r="1591" spans="1:35" x14ac:dyDescent="0.25">
      <c r="A1591" s="3" t="str">
        <f t="shared" si="196"/>
        <v/>
      </c>
      <c r="B1591" s="53" t="str">
        <f t="shared" si="200"/>
        <v/>
      </c>
      <c r="C1591" s="57"/>
      <c r="D1591" s="57"/>
      <c r="E1591" s="57"/>
      <c r="F1591" s="57"/>
      <c r="G1591" s="57"/>
      <c r="H1591" s="57"/>
      <c r="I1591" s="57"/>
      <c r="J1591" s="57"/>
      <c r="K1591" s="57"/>
      <c r="L1591" s="57"/>
      <c r="M1591" s="54"/>
      <c r="N1591" s="57"/>
      <c r="O1591" s="58"/>
      <c r="P1591" s="58"/>
      <c r="Q1591" s="58"/>
      <c r="R1591" s="58"/>
      <c r="S1591" s="54"/>
      <c r="T1591" s="57"/>
      <c r="U1591" s="57"/>
      <c r="V1591" s="57"/>
      <c r="W1591" s="57"/>
      <c r="X1591" s="147" t="str">
        <f>IF(ISBLANK(D1591),"",IF('order-admin-units'!$I$1&lt;&gt;"y", "", IF((K1591="")*(ISBLANK(D1591)=FALSE), 'order-admin-units'!$B$1+1, VLOOKUP(K1591, ordercountry, 2))))</f>
        <v/>
      </c>
      <c r="Y1591" s="147" t="str">
        <f>IF(ISBLANK(D1591),"",IF('order-admin-units'!$I$1&lt;&gt;"y", "", IF(L1591="", 'order-admin-units'!$B$2+1, VLOOKUP(K1591&amp;"@"&amp;L1591, orderadmin, 2))))</f>
        <v/>
      </c>
      <c r="Z1591" s="147" t="str">
        <f t="shared" si="197"/>
        <v/>
      </c>
      <c r="AA1591" s="147" t="str">
        <f t="shared" si="198"/>
        <v/>
      </c>
      <c r="AB1591" s="147" t="str">
        <f t="shared" si="199"/>
        <v/>
      </c>
      <c r="AC1591" s="147" t="str">
        <f t="shared" si="193"/>
        <v/>
      </c>
      <c r="AD1591" s="11" t="str">
        <f t="shared" si="194"/>
        <v/>
      </c>
      <c r="AE1591" s="11" t="str">
        <f t="array" ref="AE1591">IF(ISBLANK(D1591),"",IF(OR($H$2="y",$H$2="m"),IF(AA1591=AA1590,IF(OR(AB1591=$AB$4:$AB1590)=FALSE,AE1590&amp;C1591,AE1590),"("&amp;C1591)&amp;IF(AA1591=AA1592,IF(OR(AB1592=$AB$4:$AB1591)=FALSE,", ",""),") "),""))</f>
        <v/>
      </c>
      <c r="AF1591" s="11" t="str">
        <f t="shared" si="195"/>
        <v/>
      </c>
      <c r="AG1591" s="11" t="str">
        <f t="array" ref="AG1591">IF(ISBLANK(D1591),"",IF(OR($H$2="y",$H$2="m"),IF(AA1591=AA1590,IF(OR(AC1591=$AC$4:$AC1590)=FALSE,AG1590&amp;AF1591,AG1590),"("&amp;AF1591)&amp;IF(AA1591=AA1592,IF(OR(AC1592=$AC$4:$AC1591)=FALSE,", ",""),") "),""))</f>
        <v/>
      </c>
      <c r="AH1591" s="10" t="str">
        <f>IF((ISBLANK(D1591)),"",IF(D1591=D1590,AH1590,"")&amp;IF(B1590&lt;&gt;B1591,((IF(ISBLANK(E1591),$D$3&amp;"Non-type material: "&amp;$D$3,$D$3&amp;INDEX('type-categories'!$A$2:$B$100,MATCH(E1591,'type-categories'!$A$2:$A$100,0),2)&amp;$D$3))),"")&amp;(IF(K1591&lt;&gt;K1590,$C$2&amp;K1591&amp;$K$3&amp;$C$2&amp;" ",(IF(B1591&lt;&gt;B1590,$C$2&amp;K1591&amp;$K$3&amp;$C$2&amp;" ",""))))&amp;(IF(L1591="","",((IF(L1591&lt;&gt;L1590,$D$2&amp;L1591&amp;$L$3&amp;$D$2&amp;" ",IF(B1591&lt;&gt;B1590,$D$2&amp;L1591&amp;$L$3&amp;$D$2&amp;" ",""))))))&amp;(IF(M1591="","",((IF(M1591&lt;&gt;M1590,$E$2&amp;M1591&amp;$E$2&amp;","&amp;" ",IF(B1591&lt;&gt;B1590,$E$2&amp;M1591&amp;$E$2&amp;",",""))))))&amp;(IF(N1591="","",IF(N1591&lt;&gt;N1590,N1591&amp;", ",IF(B1591&lt;&gt;B1590,N1591&amp;", ",""))))&amp;(IF(ISBLANK(O1591),"",(IF(O1591&lt;&gt;O1590,O1591&amp;", ",IF(B1591&lt;&gt;B1590,O1591&amp;", ","")))))&amp;(IF(ISBLANK(P1591),"",(IF(P1591&lt;&gt;P1590,P1591&amp;", ",IF(B1591&lt;&gt;B1590,P1591&amp;", ",IF(Z1591&lt;&gt;Z1590,P1591&amp;", ",""))))))&amp;(IF(ISBLANK(Q1591),"",(IF(Q1591&lt;&gt;Q1590,Q1591&amp;", ",IF(B1591&lt;&gt;B1590,Q1591&amp;", ",IF(Z1591&lt;&gt;Z1590,Q1591&amp;", ",""))))))&amp;(IF(ISBLANK(R1591),"",(IF(R1591&lt;&gt;R1590,R1591&amp;"m, ",IF(B1591&lt;&gt;B1590,R1591&amp;"m, ",IF(Z1591&lt;&gt;Z1590,R1591&amp;"m, ",""))))))&amp;IF(ISBLANK(S1591),"",(IF(B1591&lt;&gt;B1590,S1591&amp;", ",IF(S1591&lt;&gt;S1590,IF((Z1591=Z1590),"same locality "&amp;S1591&amp;", ",S1591&amp;", "),""))))&amp;(IF(ISBLANK(T1591),"",(IF(T1591&lt;&gt;T1590,IF(ISBLANK(F$2),T1591&amp;", ",T1591&amp;" "&amp;F$2&amp;", "),(IF(B1591&lt;&gt;B1590,IF(ISBLANK(F$2),T1591&amp;", ",T1591&amp;" "&amp;F$2&amp;", "),(IF(Z1591&lt;&gt;Z1590,IF(ISBLANK(F$2),T1591&amp;", ",T1591&amp;" "&amp;F$2&amp;", "),IF((U1591&lt;&gt;U1590)*($G$2="Y"),"same collector, ","")))))))))&amp;(IF(ISBLANK(U1591),"",(IF(U1591&lt;&gt;U1590,U1591&amp;", ",(IF(B1591&lt;&gt;B1590,U1591&amp;", ",IF(Z1591&lt;&gt;Z1590,U1591&amp;", ",(IF(T1591&lt;&gt;T1590,IF((T1591&lt;&gt;T1590)*($G$2="Y"),"same date, ", ""),IF((T1591=T1590)*(U1591=U1590)*(S1591&lt;&gt;S1590)*($G$2="Y"),"same collector and date, ", ""))))))))))&amp;(IF(ISBLANK(V1591),"",V1591&amp;", "))&amp;IF((AA1591&lt;&gt;AA1592)*($H$2="y"),AD1591&amp;AE1591,IF((AA1591&lt;&gt;AA1592)*($H$2="m"),AD1591&amp;AG1591,IF(($H$2&lt;&gt;"m")*($H$2&lt;&gt;"Y"),(IF(F1591=0,"",F1591&amp;" "&amp;$F$4&amp;" "))&amp;(IF(G1591=0,"",G1591&amp;" "&amp;$G$4&amp;" "))&amp;(IF(H1591=0,"",H1591&amp;" "&amp;H$4&amp;" "))&amp;(IF(I1591=0,"",I1591&amp;" "&amp;$I$4&amp;" "))&amp;(IF(J1591=0,"",J1591&amp;" "&amp;$J$4&amp;" "))&amp;IF((ISBLANK(C1591)),"","("&amp;C1591&amp;")"),"")))&amp;IF((B1591=B1592)*(K1591=K1592)*(L1591=L1592)*(M1591=M1592),IF(($H$2&lt;&gt;"m")*($H$2&lt;&gt;"Y"), ", ", IF((ISNUMBER(FIND(")",AE1591))), ", ", "")),IF((B1591=B1592)*(K1591=K1592)*(L1591=L1592),"; ",". ")))</f>
        <v/>
      </c>
      <c r="AI1591" s="1"/>
    </row>
    <row r="1592" spans="1:35" x14ac:dyDescent="0.25">
      <c r="A1592" s="3" t="str">
        <f t="shared" si="196"/>
        <v/>
      </c>
      <c r="B1592" s="53" t="str">
        <f t="shared" si="200"/>
        <v/>
      </c>
      <c r="C1592" s="57"/>
      <c r="D1592" s="57"/>
      <c r="E1592" s="57"/>
      <c r="F1592" s="57"/>
      <c r="G1592" s="57"/>
      <c r="H1592" s="57"/>
      <c r="I1592" s="57"/>
      <c r="J1592" s="57"/>
      <c r="K1592" s="57"/>
      <c r="L1592" s="57"/>
      <c r="M1592" s="54"/>
      <c r="N1592" s="57"/>
      <c r="O1592" s="58"/>
      <c r="P1592" s="58"/>
      <c r="Q1592" s="58"/>
      <c r="R1592" s="58"/>
      <c r="S1592" s="54"/>
      <c r="T1592" s="57"/>
      <c r="U1592" s="57"/>
      <c r="V1592" s="57"/>
      <c r="W1592" s="57"/>
      <c r="X1592" s="147" t="str">
        <f>IF(ISBLANK(D1592),"",IF('order-admin-units'!$I$1&lt;&gt;"y", "", IF((K1592="")*(ISBLANK(D1592)=FALSE), 'order-admin-units'!$B$1+1, VLOOKUP(K1592, ordercountry, 2))))</f>
        <v/>
      </c>
      <c r="Y1592" s="147" t="str">
        <f>IF(ISBLANK(D1592),"",IF('order-admin-units'!$I$1&lt;&gt;"y", "", IF(L1592="", 'order-admin-units'!$B$2+1, VLOOKUP(K1592&amp;"@"&amp;L1592, orderadmin, 2))))</f>
        <v/>
      </c>
      <c r="Z1592" s="147" t="str">
        <f t="shared" si="197"/>
        <v/>
      </c>
      <c r="AA1592" s="147" t="str">
        <f t="shared" si="198"/>
        <v/>
      </c>
      <c r="AB1592" s="147" t="str">
        <f t="shared" si="199"/>
        <v/>
      </c>
      <c r="AC1592" s="147" t="str">
        <f t="shared" si="193"/>
        <v/>
      </c>
      <c r="AD1592" s="11" t="str">
        <f t="shared" si="194"/>
        <v/>
      </c>
      <c r="AE1592" s="11" t="str">
        <f t="array" ref="AE1592">IF(ISBLANK(D1592),"",IF(OR($H$2="y",$H$2="m"),IF(AA1592=AA1591,IF(OR(AB1592=$AB$4:$AB1591)=FALSE,AE1591&amp;C1592,AE1591),"("&amp;C1592)&amp;IF(AA1592=AA1593,IF(OR(AB1593=$AB$4:$AB1592)=FALSE,", ",""),") "),""))</f>
        <v/>
      </c>
      <c r="AF1592" s="11" t="str">
        <f t="shared" si="195"/>
        <v/>
      </c>
      <c r="AG1592" s="11" t="str">
        <f t="array" ref="AG1592">IF(ISBLANK(D1592),"",IF(OR($H$2="y",$H$2="m"),IF(AA1592=AA1591,IF(OR(AC1592=$AC$4:$AC1591)=FALSE,AG1591&amp;AF1592,AG1591),"("&amp;AF1592)&amp;IF(AA1592=AA1593,IF(OR(AC1593=$AC$4:$AC1592)=FALSE,", ",""),") "),""))</f>
        <v/>
      </c>
      <c r="AH1592" s="10" t="str">
        <f>IF((ISBLANK(D1592)),"",IF(D1592=D1591,AH1591,"")&amp;IF(B1591&lt;&gt;B1592,((IF(ISBLANK(E1592),$D$3&amp;"Non-type material: "&amp;$D$3,$D$3&amp;INDEX('type-categories'!$A$2:$B$100,MATCH(E1592,'type-categories'!$A$2:$A$100,0),2)&amp;$D$3))),"")&amp;(IF(K1592&lt;&gt;K1591,$C$2&amp;K1592&amp;$K$3&amp;$C$2&amp;" ",(IF(B1592&lt;&gt;B1591,$C$2&amp;K1592&amp;$K$3&amp;$C$2&amp;" ",""))))&amp;(IF(L1592="","",((IF(L1592&lt;&gt;L1591,$D$2&amp;L1592&amp;$L$3&amp;$D$2&amp;" ",IF(B1592&lt;&gt;B1591,$D$2&amp;L1592&amp;$L$3&amp;$D$2&amp;" ",""))))))&amp;(IF(M1592="","",((IF(M1592&lt;&gt;M1591,$E$2&amp;M1592&amp;$E$2&amp;","&amp;" ",IF(B1592&lt;&gt;B1591,$E$2&amp;M1592&amp;$E$2&amp;",",""))))))&amp;(IF(N1592="","",IF(N1592&lt;&gt;N1591,N1592&amp;", ",IF(B1592&lt;&gt;B1591,N1592&amp;", ",""))))&amp;(IF(ISBLANK(O1592),"",(IF(O1592&lt;&gt;O1591,O1592&amp;", ",IF(B1592&lt;&gt;B1591,O1592&amp;", ","")))))&amp;(IF(ISBLANK(P1592),"",(IF(P1592&lt;&gt;P1591,P1592&amp;", ",IF(B1592&lt;&gt;B1591,P1592&amp;", ",IF(Z1592&lt;&gt;Z1591,P1592&amp;", ",""))))))&amp;(IF(ISBLANK(Q1592),"",(IF(Q1592&lt;&gt;Q1591,Q1592&amp;", ",IF(B1592&lt;&gt;B1591,Q1592&amp;", ",IF(Z1592&lt;&gt;Z1591,Q1592&amp;", ",""))))))&amp;(IF(ISBLANK(R1592),"",(IF(R1592&lt;&gt;R1591,R1592&amp;"m, ",IF(B1592&lt;&gt;B1591,R1592&amp;"m, ",IF(Z1592&lt;&gt;Z1591,R1592&amp;"m, ",""))))))&amp;IF(ISBLANK(S1592),"",(IF(B1592&lt;&gt;B1591,S1592&amp;", ",IF(S1592&lt;&gt;S1591,IF((Z1592=Z1591),"same locality "&amp;S1592&amp;", ",S1592&amp;", "),""))))&amp;(IF(ISBLANK(T1592),"",(IF(T1592&lt;&gt;T1591,IF(ISBLANK(F$2),T1592&amp;", ",T1592&amp;" "&amp;F$2&amp;", "),(IF(B1592&lt;&gt;B1591,IF(ISBLANK(F$2),T1592&amp;", ",T1592&amp;" "&amp;F$2&amp;", "),(IF(Z1592&lt;&gt;Z1591,IF(ISBLANK(F$2),T1592&amp;", ",T1592&amp;" "&amp;F$2&amp;", "),IF((U1592&lt;&gt;U1591)*($G$2="Y"),"same collector, ","")))))))))&amp;(IF(ISBLANK(U1592),"",(IF(U1592&lt;&gt;U1591,U1592&amp;", ",(IF(B1592&lt;&gt;B1591,U1592&amp;", ",IF(Z1592&lt;&gt;Z1591,U1592&amp;", ",(IF(T1592&lt;&gt;T1591,IF((T1592&lt;&gt;T1591)*($G$2="Y"),"same date, ", ""),IF((T1592=T1591)*(U1592=U1591)*(S1592&lt;&gt;S1591)*($G$2="Y"),"same collector and date, ", ""))))))))))&amp;(IF(ISBLANK(V1592),"",V1592&amp;", "))&amp;IF((AA1592&lt;&gt;AA1593)*($H$2="y"),AD1592&amp;AE1592,IF((AA1592&lt;&gt;AA1593)*($H$2="m"),AD1592&amp;AG1592,IF(($H$2&lt;&gt;"m")*($H$2&lt;&gt;"Y"),(IF(F1592=0,"",F1592&amp;" "&amp;$F$4&amp;" "))&amp;(IF(G1592=0,"",G1592&amp;" "&amp;$G$4&amp;" "))&amp;(IF(H1592=0,"",H1592&amp;" "&amp;H$4&amp;" "))&amp;(IF(I1592=0,"",I1592&amp;" "&amp;$I$4&amp;" "))&amp;(IF(J1592=0,"",J1592&amp;" "&amp;$J$4&amp;" "))&amp;IF((ISBLANK(C1592)),"","("&amp;C1592&amp;")"),"")))&amp;IF((B1592=B1593)*(K1592=K1593)*(L1592=L1593)*(M1592=M1593),IF(($H$2&lt;&gt;"m")*($H$2&lt;&gt;"Y"), ", ", IF((ISNUMBER(FIND(")",AE1592))), ", ", "")),IF((B1592=B1593)*(K1592=K1593)*(L1592=L1593),"; ",". ")))</f>
        <v/>
      </c>
      <c r="AI1592" s="1"/>
    </row>
    <row r="1593" spans="1:35" x14ac:dyDescent="0.25">
      <c r="A1593" s="3" t="str">
        <f t="shared" si="196"/>
        <v/>
      </c>
      <c r="B1593" s="53" t="str">
        <f t="shared" si="200"/>
        <v/>
      </c>
      <c r="C1593" s="57"/>
      <c r="D1593" s="57"/>
      <c r="E1593" s="57"/>
      <c r="F1593" s="57"/>
      <c r="G1593" s="57"/>
      <c r="H1593" s="57"/>
      <c r="I1593" s="57"/>
      <c r="J1593" s="57"/>
      <c r="K1593" s="57"/>
      <c r="L1593" s="57"/>
      <c r="M1593" s="54"/>
      <c r="N1593" s="57"/>
      <c r="O1593" s="58"/>
      <c r="P1593" s="58"/>
      <c r="Q1593" s="58"/>
      <c r="R1593" s="58"/>
      <c r="S1593" s="54"/>
      <c r="T1593" s="57"/>
      <c r="U1593" s="57"/>
      <c r="V1593" s="57"/>
      <c r="W1593" s="57"/>
      <c r="X1593" s="147" t="str">
        <f>IF(ISBLANK(D1593),"",IF('order-admin-units'!$I$1&lt;&gt;"y", "", IF((K1593="")*(ISBLANK(D1593)=FALSE), 'order-admin-units'!$B$1+1, VLOOKUP(K1593, ordercountry, 2))))</f>
        <v/>
      </c>
      <c r="Y1593" s="147" t="str">
        <f>IF(ISBLANK(D1593),"",IF('order-admin-units'!$I$1&lt;&gt;"y", "", IF(L1593="", 'order-admin-units'!$B$2+1, VLOOKUP(K1593&amp;"@"&amp;L1593, orderadmin, 2))))</f>
        <v/>
      </c>
      <c r="Z1593" s="147" t="str">
        <f t="shared" si="197"/>
        <v/>
      </c>
      <c r="AA1593" s="147" t="str">
        <f t="shared" si="198"/>
        <v/>
      </c>
      <c r="AB1593" s="147" t="str">
        <f t="shared" si="199"/>
        <v/>
      </c>
      <c r="AC1593" s="147" t="str">
        <f t="shared" si="193"/>
        <v/>
      </c>
      <c r="AD1593" s="11" t="str">
        <f t="shared" si="194"/>
        <v/>
      </c>
      <c r="AE1593" s="11" t="str">
        <f t="array" ref="AE1593">IF(ISBLANK(D1593),"",IF(OR($H$2="y",$H$2="m"),IF(AA1593=AA1592,IF(OR(AB1593=$AB$4:$AB1592)=FALSE,AE1592&amp;C1593,AE1592),"("&amp;C1593)&amp;IF(AA1593=AA1594,IF(OR(AB1594=$AB$4:$AB1593)=FALSE,", ",""),") "),""))</f>
        <v/>
      </c>
      <c r="AF1593" s="11" t="str">
        <f t="shared" si="195"/>
        <v/>
      </c>
      <c r="AG1593" s="11" t="str">
        <f t="array" ref="AG1593">IF(ISBLANK(D1593),"",IF(OR($H$2="y",$H$2="m"),IF(AA1593=AA1592,IF(OR(AC1593=$AC$4:$AC1592)=FALSE,AG1592&amp;AF1593,AG1592),"("&amp;AF1593)&amp;IF(AA1593=AA1594,IF(OR(AC1594=$AC$4:$AC1593)=FALSE,", ",""),") "),""))</f>
        <v/>
      </c>
      <c r="AH1593" s="10" t="str">
        <f>IF((ISBLANK(D1593)),"",IF(D1593=D1592,AH1592,"")&amp;IF(B1592&lt;&gt;B1593,((IF(ISBLANK(E1593),$D$3&amp;"Non-type material: "&amp;$D$3,$D$3&amp;INDEX('type-categories'!$A$2:$B$100,MATCH(E1593,'type-categories'!$A$2:$A$100,0),2)&amp;$D$3))),"")&amp;(IF(K1593&lt;&gt;K1592,$C$2&amp;K1593&amp;$K$3&amp;$C$2&amp;" ",(IF(B1593&lt;&gt;B1592,$C$2&amp;K1593&amp;$K$3&amp;$C$2&amp;" ",""))))&amp;(IF(L1593="","",((IF(L1593&lt;&gt;L1592,$D$2&amp;L1593&amp;$L$3&amp;$D$2&amp;" ",IF(B1593&lt;&gt;B1592,$D$2&amp;L1593&amp;$L$3&amp;$D$2&amp;" ",""))))))&amp;(IF(M1593="","",((IF(M1593&lt;&gt;M1592,$E$2&amp;M1593&amp;$E$2&amp;","&amp;" ",IF(B1593&lt;&gt;B1592,$E$2&amp;M1593&amp;$E$2&amp;",",""))))))&amp;(IF(N1593="","",IF(N1593&lt;&gt;N1592,N1593&amp;", ",IF(B1593&lt;&gt;B1592,N1593&amp;", ",""))))&amp;(IF(ISBLANK(O1593),"",(IF(O1593&lt;&gt;O1592,O1593&amp;", ",IF(B1593&lt;&gt;B1592,O1593&amp;", ","")))))&amp;(IF(ISBLANK(P1593),"",(IF(P1593&lt;&gt;P1592,P1593&amp;", ",IF(B1593&lt;&gt;B1592,P1593&amp;", ",IF(Z1593&lt;&gt;Z1592,P1593&amp;", ",""))))))&amp;(IF(ISBLANK(Q1593),"",(IF(Q1593&lt;&gt;Q1592,Q1593&amp;", ",IF(B1593&lt;&gt;B1592,Q1593&amp;", ",IF(Z1593&lt;&gt;Z1592,Q1593&amp;", ",""))))))&amp;(IF(ISBLANK(R1593),"",(IF(R1593&lt;&gt;R1592,R1593&amp;"m, ",IF(B1593&lt;&gt;B1592,R1593&amp;"m, ",IF(Z1593&lt;&gt;Z1592,R1593&amp;"m, ",""))))))&amp;IF(ISBLANK(S1593),"",(IF(B1593&lt;&gt;B1592,S1593&amp;", ",IF(S1593&lt;&gt;S1592,IF((Z1593=Z1592),"same locality "&amp;S1593&amp;", ",S1593&amp;", "),""))))&amp;(IF(ISBLANK(T1593),"",(IF(T1593&lt;&gt;T1592,IF(ISBLANK(F$2),T1593&amp;", ",T1593&amp;" "&amp;F$2&amp;", "),(IF(B1593&lt;&gt;B1592,IF(ISBLANK(F$2),T1593&amp;", ",T1593&amp;" "&amp;F$2&amp;", "),(IF(Z1593&lt;&gt;Z1592,IF(ISBLANK(F$2),T1593&amp;", ",T1593&amp;" "&amp;F$2&amp;", "),IF((U1593&lt;&gt;U1592)*($G$2="Y"),"same collector, ","")))))))))&amp;(IF(ISBLANK(U1593),"",(IF(U1593&lt;&gt;U1592,U1593&amp;", ",(IF(B1593&lt;&gt;B1592,U1593&amp;", ",IF(Z1593&lt;&gt;Z1592,U1593&amp;", ",(IF(T1593&lt;&gt;T1592,IF((T1593&lt;&gt;T1592)*($G$2="Y"),"same date, ", ""),IF((T1593=T1592)*(U1593=U1592)*(S1593&lt;&gt;S1592)*($G$2="Y"),"same collector and date, ", ""))))))))))&amp;(IF(ISBLANK(V1593),"",V1593&amp;", "))&amp;IF((AA1593&lt;&gt;AA1594)*($H$2="y"),AD1593&amp;AE1593,IF((AA1593&lt;&gt;AA1594)*($H$2="m"),AD1593&amp;AG1593,IF(($H$2&lt;&gt;"m")*($H$2&lt;&gt;"Y"),(IF(F1593=0,"",F1593&amp;" "&amp;$F$4&amp;" "))&amp;(IF(G1593=0,"",G1593&amp;" "&amp;$G$4&amp;" "))&amp;(IF(H1593=0,"",H1593&amp;" "&amp;H$4&amp;" "))&amp;(IF(I1593=0,"",I1593&amp;" "&amp;$I$4&amp;" "))&amp;(IF(J1593=0,"",J1593&amp;" "&amp;$J$4&amp;" "))&amp;IF((ISBLANK(C1593)),"","("&amp;C1593&amp;")"),"")))&amp;IF((B1593=B1594)*(K1593=K1594)*(L1593=L1594)*(M1593=M1594),IF(($H$2&lt;&gt;"m")*($H$2&lt;&gt;"Y"), ", ", IF((ISNUMBER(FIND(")",AE1593))), ", ", "")),IF((B1593=B1594)*(K1593=K1594)*(L1593=L1594),"; ",". ")))</f>
        <v/>
      </c>
      <c r="AI1593" s="1"/>
    </row>
    <row r="1594" spans="1:35" x14ac:dyDescent="0.25">
      <c r="A1594" s="3" t="str">
        <f t="shared" si="196"/>
        <v/>
      </c>
      <c r="B1594" s="53" t="str">
        <f t="shared" si="200"/>
        <v/>
      </c>
      <c r="C1594" s="57"/>
      <c r="D1594" s="57"/>
      <c r="E1594" s="57"/>
      <c r="F1594" s="57"/>
      <c r="G1594" s="57"/>
      <c r="H1594" s="57"/>
      <c r="I1594" s="57"/>
      <c r="J1594" s="57"/>
      <c r="K1594" s="57"/>
      <c r="L1594" s="57"/>
      <c r="M1594" s="54"/>
      <c r="N1594" s="57"/>
      <c r="O1594" s="58"/>
      <c r="P1594" s="58"/>
      <c r="Q1594" s="58"/>
      <c r="R1594" s="58"/>
      <c r="S1594" s="54"/>
      <c r="T1594" s="57"/>
      <c r="U1594" s="57"/>
      <c r="V1594" s="57"/>
      <c r="W1594" s="57"/>
      <c r="X1594" s="147" t="str">
        <f>IF(ISBLANK(D1594),"",IF('order-admin-units'!$I$1&lt;&gt;"y", "", IF((K1594="")*(ISBLANK(D1594)=FALSE), 'order-admin-units'!$B$1+1, VLOOKUP(K1594, ordercountry, 2))))</f>
        <v/>
      </c>
      <c r="Y1594" s="147" t="str">
        <f>IF(ISBLANK(D1594),"",IF('order-admin-units'!$I$1&lt;&gt;"y", "", IF(L1594="", 'order-admin-units'!$B$2+1, VLOOKUP(K1594&amp;"@"&amp;L1594, orderadmin, 2))))</f>
        <v/>
      </c>
      <c r="Z1594" s="147" t="str">
        <f t="shared" si="197"/>
        <v/>
      </c>
      <c r="AA1594" s="147" t="str">
        <f t="shared" si="198"/>
        <v/>
      </c>
      <c r="AB1594" s="147" t="str">
        <f t="shared" si="199"/>
        <v/>
      </c>
      <c r="AC1594" s="147" t="str">
        <f t="shared" si="193"/>
        <v/>
      </c>
      <c r="AD1594" s="11" t="str">
        <f t="shared" si="194"/>
        <v/>
      </c>
      <c r="AE1594" s="11" t="str">
        <f t="array" ref="AE1594">IF(ISBLANK(D1594),"",IF(OR($H$2="y",$H$2="m"),IF(AA1594=AA1593,IF(OR(AB1594=$AB$4:$AB1593)=FALSE,AE1593&amp;C1594,AE1593),"("&amp;C1594)&amp;IF(AA1594=AA1595,IF(OR(AB1595=$AB$4:$AB1594)=FALSE,", ",""),") "),""))</f>
        <v/>
      </c>
      <c r="AF1594" s="11" t="str">
        <f t="shared" si="195"/>
        <v/>
      </c>
      <c r="AG1594" s="11" t="str">
        <f t="array" ref="AG1594">IF(ISBLANK(D1594),"",IF(OR($H$2="y",$H$2="m"),IF(AA1594=AA1593,IF(OR(AC1594=$AC$4:$AC1593)=FALSE,AG1593&amp;AF1594,AG1593),"("&amp;AF1594)&amp;IF(AA1594=AA1595,IF(OR(AC1595=$AC$4:$AC1594)=FALSE,", ",""),") "),""))</f>
        <v/>
      </c>
      <c r="AH1594" s="10" t="str">
        <f>IF((ISBLANK(D1594)),"",IF(D1594=D1593,AH1593,"")&amp;IF(B1593&lt;&gt;B1594,((IF(ISBLANK(E1594),$D$3&amp;"Non-type material: "&amp;$D$3,$D$3&amp;INDEX('type-categories'!$A$2:$B$100,MATCH(E1594,'type-categories'!$A$2:$A$100,0),2)&amp;$D$3))),"")&amp;(IF(K1594&lt;&gt;K1593,$C$2&amp;K1594&amp;$K$3&amp;$C$2&amp;" ",(IF(B1594&lt;&gt;B1593,$C$2&amp;K1594&amp;$K$3&amp;$C$2&amp;" ",""))))&amp;(IF(L1594="","",((IF(L1594&lt;&gt;L1593,$D$2&amp;L1594&amp;$L$3&amp;$D$2&amp;" ",IF(B1594&lt;&gt;B1593,$D$2&amp;L1594&amp;$L$3&amp;$D$2&amp;" ",""))))))&amp;(IF(M1594="","",((IF(M1594&lt;&gt;M1593,$E$2&amp;M1594&amp;$E$2&amp;","&amp;" ",IF(B1594&lt;&gt;B1593,$E$2&amp;M1594&amp;$E$2&amp;",",""))))))&amp;(IF(N1594="","",IF(N1594&lt;&gt;N1593,N1594&amp;", ",IF(B1594&lt;&gt;B1593,N1594&amp;", ",""))))&amp;(IF(ISBLANK(O1594),"",(IF(O1594&lt;&gt;O1593,O1594&amp;", ",IF(B1594&lt;&gt;B1593,O1594&amp;", ","")))))&amp;(IF(ISBLANK(P1594),"",(IF(P1594&lt;&gt;P1593,P1594&amp;", ",IF(B1594&lt;&gt;B1593,P1594&amp;", ",IF(Z1594&lt;&gt;Z1593,P1594&amp;", ",""))))))&amp;(IF(ISBLANK(Q1594),"",(IF(Q1594&lt;&gt;Q1593,Q1594&amp;", ",IF(B1594&lt;&gt;B1593,Q1594&amp;", ",IF(Z1594&lt;&gt;Z1593,Q1594&amp;", ",""))))))&amp;(IF(ISBLANK(R1594),"",(IF(R1594&lt;&gt;R1593,R1594&amp;"m, ",IF(B1594&lt;&gt;B1593,R1594&amp;"m, ",IF(Z1594&lt;&gt;Z1593,R1594&amp;"m, ",""))))))&amp;IF(ISBLANK(S1594),"",(IF(B1594&lt;&gt;B1593,S1594&amp;", ",IF(S1594&lt;&gt;S1593,IF((Z1594=Z1593),"same locality "&amp;S1594&amp;", ",S1594&amp;", "),""))))&amp;(IF(ISBLANK(T1594),"",(IF(T1594&lt;&gt;T1593,IF(ISBLANK(F$2),T1594&amp;", ",T1594&amp;" "&amp;F$2&amp;", "),(IF(B1594&lt;&gt;B1593,IF(ISBLANK(F$2),T1594&amp;", ",T1594&amp;" "&amp;F$2&amp;", "),(IF(Z1594&lt;&gt;Z1593,IF(ISBLANK(F$2),T1594&amp;", ",T1594&amp;" "&amp;F$2&amp;", "),IF((U1594&lt;&gt;U1593)*($G$2="Y"),"same collector, ","")))))))))&amp;(IF(ISBLANK(U1594),"",(IF(U1594&lt;&gt;U1593,U1594&amp;", ",(IF(B1594&lt;&gt;B1593,U1594&amp;", ",IF(Z1594&lt;&gt;Z1593,U1594&amp;", ",(IF(T1594&lt;&gt;T1593,IF((T1594&lt;&gt;T1593)*($G$2="Y"),"same date, ", ""),IF((T1594=T1593)*(U1594=U1593)*(S1594&lt;&gt;S1593)*($G$2="Y"),"same collector and date, ", ""))))))))))&amp;(IF(ISBLANK(V1594),"",V1594&amp;", "))&amp;IF((AA1594&lt;&gt;AA1595)*($H$2="y"),AD1594&amp;AE1594,IF((AA1594&lt;&gt;AA1595)*($H$2="m"),AD1594&amp;AG1594,IF(($H$2&lt;&gt;"m")*($H$2&lt;&gt;"Y"),(IF(F1594=0,"",F1594&amp;" "&amp;$F$4&amp;" "))&amp;(IF(G1594=0,"",G1594&amp;" "&amp;$G$4&amp;" "))&amp;(IF(H1594=0,"",H1594&amp;" "&amp;H$4&amp;" "))&amp;(IF(I1594=0,"",I1594&amp;" "&amp;$I$4&amp;" "))&amp;(IF(J1594=0,"",J1594&amp;" "&amp;$J$4&amp;" "))&amp;IF((ISBLANK(C1594)),"","("&amp;C1594&amp;")"),"")))&amp;IF((B1594=B1595)*(K1594=K1595)*(L1594=L1595)*(M1594=M1595),IF(($H$2&lt;&gt;"m")*($H$2&lt;&gt;"Y"), ", ", IF((ISNUMBER(FIND(")",AE1594))), ", ", "")),IF((B1594=B1595)*(K1594=K1595)*(L1594=L1595),"; ",". ")))</f>
        <v/>
      </c>
      <c r="AI1594" s="1"/>
    </row>
    <row r="1595" spans="1:35" x14ac:dyDescent="0.25">
      <c r="A1595" s="3" t="str">
        <f t="shared" si="196"/>
        <v/>
      </c>
      <c r="B1595" s="53" t="str">
        <f t="shared" si="200"/>
        <v/>
      </c>
      <c r="C1595" s="57"/>
      <c r="D1595" s="57"/>
      <c r="E1595" s="57"/>
      <c r="F1595" s="57"/>
      <c r="G1595" s="57"/>
      <c r="H1595" s="57"/>
      <c r="I1595" s="57"/>
      <c r="J1595" s="57"/>
      <c r="K1595" s="57"/>
      <c r="L1595" s="57"/>
      <c r="M1595" s="54"/>
      <c r="N1595" s="57"/>
      <c r="O1595" s="58"/>
      <c r="P1595" s="58"/>
      <c r="Q1595" s="58"/>
      <c r="R1595" s="58"/>
      <c r="S1595" s="54"/>
      <c r="T1595" s="57"/>
      <c r="U1595" s="57"/>
      <c r="V1595" s="57"/>
      <c r="W1595" s="57"/>
      <c r="X1595" s="147" t="str">
        <f>IF(ISBLANK(D1595),"",IF('order-admin-units'!$I$1&lt;&gt;"y", "", IF((K1595="")*(ISBLANK(D1595)=FALSE), 'order-admin-units'!$B$1+1, VLOOKUP(K1595, ordercountry, 2))))</f>
        <v/>
      </c>
      <c r="Y1595" s="147" t="str">
        <f>IF(ISBLANK(D1595),"",IF('order-admin-units'!$I$1&lt;&gt;"y", "", IF(L1595="", 'order-admin-units'!$B$2+1, VLOOKUP(K1595&amp;"@"&amp;L1595, orderadmin, 2))))</f>
        <v/>
      </c>
      <c r="Z1595" s="147" t="str">
        <f t="shared" si="197"/>
        <v/>
      </c>
      <c r="AA1595" s="147" t="str">
        <f t="shared" si="198"/>
        <v/>
      </c>
      <c r="AB1595" s="147" t="str">
        <f t="shared" si="199"/>
        <v/>
      </c>
      <c r="AC1595" s="147" t="str">
        <f t="shared" si="193"/>
        <v/>
      </c>
      <c r="AD1595" s="11" t="str">
        <f t="shared" si="194"/>
        <v/>
      </c>
      <c r="AE1595" s="11" t="str">
        <f t="array" ref="AE1595">IF(ISBLANK(D1595),"",IF(OR($H$2="y",$H$2="m"),IF(AA1595=AA1594,IF(OR(AB1595=$AB$4:$AB1594)=FALSE,AE1594&amp;C1595,AE1594),"("&amp;C1595)&amp;IF(AA1595=AA1596,IF(OR(AB1596=$AB$4:$AB1595)=FALSE,", ",""),") "),""))</f>
        <v/>
      </c>
      <c r="AF1595" s="11" t="str">
        <f t="shared" si="195"/>
        <v/>
      </c>
      <c r="AG1595" s="11" t="str">
        <f t="array" ref="AG1595">IF(ISBLANK(D1595),"",IF(OR($H$2="y",$H$2="m"),IF(AA1595=AA1594,IF(OR(AC1595=$AC$4:$AC1594)=FALSE,AG1594&amp;AF1595,AG1594),"("&amp;AF1595)&amp;IF(AA1595=AA1596,IF(OR(AC1596=$AC$4:$AC1595)=FALSE,", ",""),") "),""))</f>
        <v/>
      </c>
      <c r="AH1595" s="10" t="str">
        <f>IF((ISBLANK(D1595)),"",IF(D1595=D1594,AH1594,"")&amp;IF(B1594&lt;&gt;B1595,((IF(ISBLANK(E1595),$D$3&amp;"Non-type material: "&amp;$D$3,$D$3&amp;INDEX('type-categories'!$A$2:$B$100,MATCH(E1595,'type-categories'!$A$2:$A$100,0),2)&amp;$D$3))),"")&amp;(IF(K1595&lt;&gt;K1594,$C$2&amp;K1595&amp;$K$3&amp;$C$2&amp;" ",(IF(B1595&lt;&gt;B1594,$C$2&amp;K1595&amp;$K$3&amp;$C$2&amp;" ",""))))&amp;(IF(L1595="","",((IF(L1595&lt;&gt;L1594,$D$2&amp;L1595&amp;$L$3&amp;$D$2&amp;" ",IF(B1595&lt;&gt;B1594,$D$2&amp;L1595&amp;$L$3&amp;$D$2&amp;" ",""))))))&amp;(IF(M1595="","",((IF(M1595&lt;&gt;M1594,$E$2&amp;M1595&amp;$E$2&amp;","&amp;" ",IF(B1595&lt;&gt;B1594,$E$2&amp;M1595&amp;$E$2&amp;",",""))))))&amp;(IF(N1595="","",IF(N1595&lt;&gt;N1594,N1595&amp;", ",IF(B1595&lt;&gt;B1594,N1595&amp;", ",""))))&amp;(IF(ISBLANK(O1595),"",(IF(O1595&lt;&gt;O1594,O1595&amp;", ",IF(B1595&lt;&gt;B1594,O1595&amp;", ","")))))&amp;(IF(ISBLANK(P1595),"",(IF(P1595&lt;&gt;P1594,P1595&amp;", ",IF(B1595&lt;&gt;B1594,P1595&amp;", ",IF(Z1595&lt;&gt;Z1594,P1595&amp;", ",""))))))&amp;(IF(ISBLANK(Q1595),"",(IF(Q1595&lt;&gt;Q1594,Q1595&amp;", ",IF(B1595&lt;&gt;B1594,Q1595&amp;", ",IF(Z1595&lt;&gt;Z1594,Q1595&amp;", ",""))))))&amp;(IF(ISBLANK(R1595),"",(IF(R1595&lt;&gt;R1594,R1595&amp;"m, ",IF(B1595&lt;&gt;B1594,R1595&amp;"m, ",IF(Z1595&lt;&gt;Z1594,R1595&amp;"m, ",""))))))&amp;IF(ISBLANK(S1595),"",(IF(B1595&lt;&gt;B1594,S1595&amp;", ",IF(S1595&lt;&gt;S1594,IF((Z1595=Z1594),"same locality "&amp;S1595&amp;", ",S1595&amp;", "),""))))&amp;(IF(ISBLANK(T1595),"",(IF(T1595&lt;&gt;T1594,IF(ISBLANK(F$2),T1595&amp;", ",T1595&amp;" "&amp;F$2&amp;", "),(IF(B1595&lt;&gt;B1594,IF(ISBLANK(F$2),T1595&amp;", ",T1595&amp;" "&amp;F$2&amp;", "),(IF(Z1595&lt;&gt;Z1594,IF(ISBLANK(F$2),T1595&amp;", ",T1595&amp;" "&amp;F$2&amp;", "),IF((U1595&lt;&gt;U1594)*($G$2="Y"),"same collector, ","")))))))))&amp;(IF(ISBLANK(U1595),"",(IF(U1595&lt;&gt;U1594,U1595&amp;", ",(IF(B1595&lt;&gt;B1594,U1595&amp;", ",IF(Z1595&lt;&gt;Z1594,U1595&amp;", ",(IF(T1595&lt;&gt;T1594,IF((T1595&lt;&gt;T1594)*($G$2="Y"),"same date, ", ""),IF((T1595=T1594)*(U1595=U1594)*(S1595&lt;&gt;S1594)*($G$2="Y"),"same collector and date, ", ""))))))))))&amp;(IF(ISBLANK(V1595),"",V1595&amp;", "))&amp;IF((AA1595&lt;&gt;AA1596)*($H$2="y"),AD1595&amp;AE1595,IF((AA1595&lt;&gt;AA1596)*($H$2="m"),AD1595&amp;AG1595,IF(($H$2&lt;&gt;"m")*($H$2&lt;&gt;"Y"),(IF(F1595=0,"",F1595&amp;" "&amp;$F$4&amp;" "))&amp;(IF(G1595=0,"",G1595&amp;" "&amp;$G$4&amp;" "))&amp;(IF(H1595=0,"",H1595&amp;" "&amp;H$4&amp;" "))&amp;(IF(I1595=0,"",I1595&amp;" "&amp;$I$4&amp;" "))&amp;(IF(J1595=0,"",J1595&amp;" "&amp;$J$4&amp;" "))&amp;IF((ISBLANK(C1595)),"","("&amp;C1595&amp;")"),"")))&amp;IF((B1595=B1596)*(K1595=K1596)*(L1595=L1596)*(M1595=M1596),IF(($H$2&lt;&gt;"m")*($H$2&lt;&gt;"Y"), ", ", IF((ISNUMBER(FIND(")",AE1595))), ", ", "")),IF((B1595=B1596)*(K1595=K1596)*(L1595=L1596),"; ",". ")))</f>
        <v/>
      </c>
      <c r="AI1595" s="1"/>
    </row>
    <row r="1596" spans="1:35" x14ac:dyDescent="0.25">
      <c r="A1596" s="3" t="str">
        <f t="shared" si="196"/>
        <v/>
      </c>
      <c r="B1596" s="53" t="str">
        <f t="shared" si="200"/>
        <v/>
      </c>
      <c r="C1596" s="57"/>
      <c r="D1596" s="57"/>
      <c r="E1596" s="57"/>
      <c r="F1596" s="57"/>
      <c r="G1596" s="57"/>
      <c r="H1596" s="57"/>
      <c r="I1596" s="57"/>
      <c r="J1596" s="57"/>
      <c r="K1596" s="57"/>
      <c r="L1596" s="57"/>
      <c r="M1596" s="54"/>
      <c r="N1596" s="57"/>
      <c r="O1596" s="58"/>
      <c r="P1596" s="58"/>
      <c r="Q1596" s="58"/>
      <c r="R1596" s="58"/>
      <c r="S1596" s="54"/>
      <c r="T1596" s="57"/>
      <c r="U1596" s="57"/>
      <c r="V1596" s="57"/>
      <c r="W1596" s="57"/>
      <c r="X1596" s="147" t="str">
        <f>IF(ISBLANK(D1596),"",IF('order-admin-units'!$I$1&lt;&gt;"y", "", IF((K1596="")*(ISBLANK(D1596)=FALSE), 'order-admin-units'!$B$1+1, VLOOKUP(K1596, ordercountry, 2))))</f>
        <v/>
      </c>
      <c r="Y1596" s="147" t="str">
        <f>IF(ISBLANK(D1596),"",IF('order-admin-units'!$I$1&lt;&gt;"y", "", IF(L1596="", 'order-admin-units'!$B$2+1, VLOOKUP(K1596&amp;"@"&amp;L1596, orderadmin, 2))))</f>
        <v/>
      </c>
      <c r="Z1596" s="147" t="str">
        <f t="shared" si="197"/>
        <v/>
      </c>
      <c r="AA1596" s="147" t="str">
        <f t="shared" si="198"/>
        <v/>
      </c>
      <c r="AB1596" s="147" t="str">
        <f t="shared" si="199"/>
        <v/>
      </c>
      <c r="AC1596" s="147" t="str">
        <f t="shared" si="193"/>
        <v/>
      </c>
      <c r="AD1596" s="11" t="str">
        <f t="shared" si="194"/>
        <v/>
      </c>
      <c r="AE1596" s="11" t="str">
        <f t="array" ref="AE1596">IF(ISBLANK(D1596),"",IF(OR($H$2="y",$H$2="m"),IF(AA1596=AA1595,IF(OR(AB1596=$AB$4:$AB1595)=FALSE,AE1595&amp;C1596,AE1595),"("&amp;C1596)&amp;IF(AA1596=AA1597,IF(OR(AB1597=$AB$4:$AB1596)=FALSE,", ",""),") "),""))</f>
        <v/>
      </c>
      <c r="AF1596" s="11" t="str">
        <f t="shared" si="195"/>
        <v/>
      </c>
      <c r="AG1596" s="11" t="str">
        <f t="array" ref="AG1596">IF(ISBLANK(D1596),"",IF(OR($H$2="y",$H$2="m"),IF(AA1596=AA1595,IF(OR(AC1596=$AC$4:$AC1595)=FALSE,AG1595&amp;AF1596,AG1595),"("&amp;AF1596)&amp;IF(AA1596=AA1597,IF(OR(AC1597=$AC$4:$AC1596)=FALSE,", ",""),") "),""))</f>
        <v/>
      </c>
      <c r="AH1596" s="10" t="str">
        <f>IF((ISBLANK(D1596)),"",IF(D1596=D1595,AH1595,"")&amp;IF(B1595&lt;&gt;B1596,((IF(ISBLANK(E1596),$D$3&amp;"Non-type material: "&amp;$D$3,$D$3&amp;INDEX('type-categories'!$A$2:$B$100,MATCH(E1596,'type-categories'!$A$2:$A$100,0),2)&amp;$D$3))),"")&amp;(IF(K1596&lt;&gt;K1595,$C$2&amp;K1596&amp;$K$3&amp;$C$2&amp;" ",(IF(B1596&lt;&gt;B1595,$C$2&amp;K1596&amp;$K$3&amp;$C$2&amp;" ",""))))&amp;(IF(L1596="","",((IF(L1596&lt;&gt;L1595,$D$2&amp;L1596&amp;$L$3&amp;$D$2&amp;" ",IF(B1596&lt;&gt;B1595,$D$2&amp;L1596&amp;$L$3&amp;$D$2&amp;" ",""))))))&amp;(IF(M1596="","",((IF(M1596&lt;&gt;M1595,$E$2&amp;M1596&amp;$E$2&amp;","&amp;" ",IF(B1596&lt;&gt;B1595,$E$2&amp;M1596&amp;$E$2&amp;",",""))))))&amp;(IF(N1596="","",IF(N1596&lt;&gt;N1595,N1596&amp;", ",IF(B1596&lt;&gt;B1595,N1596&amp;", ",""))))&amp;(IF(ISBLANK(O1596),"",(IF(O1596&lt;&gt;O1595,O1596&amp;", ",IF(B1596&lt;&gt;B1595,O1596&amp;", ","")))))&amp;(IF(ISBLANK(P1596),"",(IF(P1596&lt;&gt;P1595,P1596&amp;", ",IF(B1596&lt;&gt;B1595,P1596&amp;", ",IF(Z1596&lt;&gt;Z1595,P1596&amp;", ",""))))))&amp;(IF(ISBLANK(Q1596),"",(IF(Q1596&lt;&gt;Q1595,Q1596&amp;", ",IF(B1596&lt;&gt;B1595,Q1596&amp;", ",IF(Z1596&lt;&gt;Z1595,Q1596&amp;", ",""))))))&amp;(IF(ISBLANK(R1596),"",(IF(R1596&lt;&gt;R1595,R1596&amp;"m, ",IF(B1596&lt;&gt;B1595,R1596&amp;"m, ",IF(Z1596&lt;&gt;Z1595,R1596&amp;"m, ",""))))))&amp;IF(ISBLANK(S1596),"",(IF(B1596&lt;&gt;B1595,S1596&amp;", ",IF(S1596&lt;&gt;S1595,IF((Z1596=Z1595),"same locality "&amp;S1596&amp;", ",S1596&amp;", "),""))))&amp;(IF(ISBLANK(T1596),"",(IF(T1596&lt;&gt;T1595,IF(ISBLANK(F$2),T1596&amp;", ",T1596&amp;" "&amp;F$2&amp;", "),(IF(B1596&lt;&gt;B1595,IF(ISBLANK(F$2),T1596&amp;", ",T1596&amp;" "&amp;F$2&amp;", "),(IF(Z1596&lt;&gt;Z1595,IF(ISBLANK(F$2),T1596&amp;", ",T1596&amp;" "&amp;F$2&amp;", "),IF((U1596&lt;&gt;U1595)*($G$2="Y"),"same collector, ","")))))))))&amp;(IF(ISBLANK(U1596),"",(IF(U1596&lt;&gt;U1595,U1596&amp;", ",(IF(B1596&lt;&gt;B1595,U1596&amp;", ",IF(Z1596&lt;&gt;Z1595,U1596&amp;", ",(IF(T1596&lt;&gt;T1595,IF((T1596&lt;&gt;T1595)*($G$2="Y"),"same date, ", ""),IF((T1596=T1595)*(U1596=U1595)*(S1596&lt;&gt;S1595)*($G$2="Y"),"same collector and date, ", ""))))))))))&amp;(IF(ISBLANK(V1596),"",V1596&amp;", "))&amp;IF((AA1596&lt;&gt;AA1597)*($H$2="y"),AD1596&amp;AE1596,IF((AA1596&lt;&gt;AA1597)*($H$2="m"),AD1596&amp;AG1596,IF(($H$2&lt;&gt;"m")*($H$2&lt;&gt;"Y"),(IF(F1596=0,"",F1596&amp;" "&amp;$F$4&amp;" "))&amp;(IF(G1596=0,"",G1596&amp;" "&amp;$G$4&amp;" "))&amp;(IF(H1596=0,"",H1596&amp;" "&amp;H$4&amp;" "))&amp;(IF(I1596=0,"",I1596&amp;" "&amp;$I$4&amp;" "))&amp;(IF(J1596=0,"",J1596&amp;" "&amp;$J$4&amp;" "))&amp;IF((ISBLANK(C1596)),"","("&amp;C1596&amp;")"),"")))&amp;IF((B1596=B1597)*(K1596=K1597)*(L1596=L1597)*(M1596=M1597),IF(($H$2&lt;&gt;"m")*($H$2&lt;&gt;"Y"), ", ", IF((ISNUMBER(FIND(")",AE1596))), ", ", "")),IF((B1596=B1597)*(K1596=K1597)*(L1596=L1597),"; ",". ")))</f>
        <v/>
      </c>
      <c r="AI1596" s="1"/>
    </row>
    <row r="1597" spans="1:35" x14ac:dyDescent="0.25">
      <c r="A1597" s="3" t="str">
        <f t="shared" si="196"/>
        <v/>
      </c>
      <c r="B1597" s="53" t="str">
        <f t="shared" si="200"/>
        <v/>
      </c>
      <c r="C1597" s="57"/>
      <c r="D1597" s="57"/>
      <c r="E1597" s="57"/>
      <c r="F1597" s="57"/>
      <c r="G1597" s="57"/>
      <c r="H1597" s="57"/>
      <c r="I1597" s="57"/>
      <c r="J1597" s="57"/>
      <c r="K1597" s="57"/>
      <c r="L1597" s="57"/>
      <c r="M1597" s="54"/>
      <c r="N1597" s="57"/>
      <c r="O1597" s="58"/>
      <c r="P1597" s="58"/>
      <c r="Q1597" s="58"/>
      <c r="R1597" s="58"/>
      <c r="S1597" s="54"/>
      <c r="T1597" s="57"/>
      <c r="U1597" s="57"/>
      <c r="V1597" s="57"/>
      <c r="W1597" s="57"/>
      <c r="X1597" s="147" t="str">
        <f>IF(ISBLANK(D1597),"",IF('order-admin-units'!$I$1&lt;&gt;"y", "", IF((K1597="")*(ISBLANK(D1597)=FALSE), 'order-admin-units'!$B$1+1, VLOOKUP(K1597, ordercountry, 2))))</f>
        <v/>
      </c>
      <c r="Y1597" s="147" t="str">
        <f>IF(ISBLANK(D1597),"",IF('order-admin-units'!$I$1&lt;&gt;"y", "", IF(L1597="", 'order-admin-units'!$B$2+1, VLOOKUP(K1597&amp;"@"&amp;L1597, orderadmin, 2))))</f>
        <v/>
      </c>
      <c r="Z1597" s="147" t="str">
        <f t="shared" si="197"/>
        <v/>
      </c>
      <c r="AA1597" s="147" t="str">
        <f t="shared" si="198"/>
        <v/>
      </c>
      <c r="AB1597" s="147" t="str">
        <f t="shared" si="199"/>
        <v/>
      </c>
      <c r="AC1597" s="147" t="str">
        <f t="shared" si="193"/>
        <v/>
      </c>
      <c r="AD1597" s="11" t="str">
        <f t="shared" si="194"/>
        <v/>
      </c>
      <c r="AE1597" s="11" t="str">
        <f t="array" ref="AE1597">IF(ISBLANK(D1597),"",IF(OR($H$2="y",$H$2="m"),IF(AA1597=AA1596,IF(OR(AB1597=$AB$4:$AB1596)=FALSE,AE1596&amp;C1597,AE1596),"("&amp;C1597)&amp;IF(AA1597=AA1598,IF(OR(AB1598=$AB$4:$AB1597)=FALSE,", ",""),") "),""))</f>
        <v/>
      </c>
      <c r="AF1597" s="11" t="str">
        <f t="shared" si="195"/>
        <v/>
      </c>
      <c r="AG1597" s="11" t="str">
        <f t="array" ref="AG1597">IF(ISBLANK(D1597),"",IF(OR($H$2="y",$H$2="m"),IF(AA1597=AA1596,IF(OR(AC1597=$AC$4:$AC1596)=FALSE,AG1596&amp;AF1597,AG1596),"("&amp;AF1597)&amp;IF(AA1597=AA1598,IF(OR(AC1598=$AC$4:$AC1597)=FALSE,", ",""),") "),""))</f>
        <v/>
      </c>
      <c r="AH1597" s="10" t="str">
        <f>IF((ISBLANK(D1597)),"",IF(D1597=D1596,AH1596,"")&amp;IF(B1596&lt;&gt;B1597,((IF(ISBLANK(E1597),$D$3&amp;"Non-type material: "&amp;$D$3,$D$3&amp;INDEX('type-categories'!$A$2:$B$100,MATCH(E1597,'type-categories'!$A$2:$A$100,0),2)&amp;$D$3))),"")&amp;(IF(K1597&lt;&gt;K1596,$C$2&amp;K1597&amp;$K$3&amp;$C$2&amp;" ",(IF(B1597&lt;&gt;B1596,$C$2&amp;K1597&amp;$K$3&amp;$C$2&amp;" ",""))))&amp;(IF(L1597="","",((IF(L1597&lt;&gt;L1596,$D$2&amp;L1597&amp;$L$3&amp;$D$2&amp;" ",IF(B1597&lt;&gt;B1596,$D$2&amp;L1597&amp;$L$3&amp;$D$2&amp;" ",""))))))&amp;(IF(M1597="","",((IF(M1597&lt;&gt;M1596,$E$2&amp;M1597&amp;$E$2&amp;","&amp;" ",IF(B1597&lt;&gt;B1596,$E$2&amp;M1597&amp;$E$2&amp;",",""))))))&amp;(IF(N1597="","",IF(N1597&lt;&gt;N1596,N1597&amp;", ",IF(B1597&lt;&gt;B1596,N1597&amp;", ",""))))&amp;(IF(ISBLANK(O1597),"",(IF(O1597&lt;&gt;O1596,O1597&amp;", ",IF(B1597&lt;&gt;B1596,O1597&amp;", ","")))))&amp;(IF(ISBLANK(P1597),"",(IF(P1597&lt;&gt;P1596,P1597&amp;", ",IF(B1597&lt;&gt;B1596,P1597&amp;", ",IF(Z1597&lt;&gt;Z1596,P1597&amp;", ",""))))))&amp;(IF(ISBLANK(Q1597),"",(IF(Q1597&lt;&gt;Q1596,Q1597&amp;", ",IF(B1597&lt;&gt;B1596,Q1597&amp;", ",IF(Z1597&lt;&gt;Z1596,Q1597&amp;", ",""))))))&amp;(IF(ISBLANK(R1597),"",(IF(R1597&lt;&gt;R1596,R1597&amp;"m, ",IF(B1597&lt;&gt;B1596,R1597&amp;"m, ",IF(Z1597&lt;&gt;Z1596,R1597&amp;"m, ",""))))))&amp;IF(ISBLANK(S1597),"",(IF(B1597&lt;&gt;B1596,S1597&amp;", ",IF(S1597&lt;&gt;S1596,IF((Z1597=Z1596),"same locality "&amp;S1597&amp;", ",S1597&amp;", "),""))))&amp;(IF(ISBLANK(T1597),"",(IF(T1597&lt;&gt;T1596,IF(ISBLANK(F$2),T1597&amp;", ",T1597&amp;" "&amp;F$2&amp;", "),(IF(B1597&lt;&gt;B1596,IF(ISBLANK(F$2),T1597&amp;", ",T1597&amp;" "&amp;F$2&amp;", "),(IF(Z1597&lt;&gt;Z1596,IF(ISBLANK(F$2),T1597&amp;", ",T1597&amp;" "&amp;F$2&amp;", "),IF((U1597&lt;&gt;U1596)*($G$2="Y"),"same collector, ","")))))))))&amp;(IF(ISBLANK(U1597),"",(IF(U1597&lt;&gt;U1596,U1597&amp;", ",(IF(B1597&lt;&gt;B1596,U1597&amp;", ",IF(Z1597&lt;&gt;Z1596,U1597&amp;", ",(IF(T1597&lt;&gt;T1596,IF((T1597&lt;&gt;T1596)*($G$2="Y"),"same date, ", ""),IF((T1597=T1596)*(U1597=U1596)*(S1597&lt;&gt;S1596)*($G$2="Y"),"same collector and date, ", ""))))))))))&amp;(IF(ISBLANK(V1597),"",V1597&amp;", "))&amp;IF((AA1597&lt;&gt;AA1598)*($H$2="y"),AD1597&amp;AE1597,IF((AA1597&lt;&gt;AA1598)*($H$2="m"),AD1597&amp;AG1597,IF(($H$2&lt;&gt;"m")*($H$2&lt;&gt;"Y"),(IF(F1597=0,"",F1597&amp;" "&amp;$F$4&amp;" "))&amp;(IF(G1597=0,"",G1597&amp;" "&amp;$G$4&amp;" "))&amp;(IF(H1597=0,"",H1597&amp;" "&amp;H$4&amp;" "))&amp;(IF(I1597=0,"",I1597&amp;" "&amp;$I$4&amp;" "))&amp;(IF(J1597=0,"",J1597&amp;" "&amp;$J$4&amp;" "))&amp;IF((ISBLANK(C1597)),"","("&amp;C1597&amp;")"),"")))&amp;IF((B1597=B1598)*(K1597=K1598)*(L1597=L1598)*(M1597=M1598),IF(($H$2&lt;&gt;"m")*($H$2&lt;&gt;"Y"), ", ", IF((ISNUMBER(FIND(")",AE1597))), ", ", "")),IF((B1597=B1598)*(K1597=K1598)*(L1597=L1598),"; ",". ")))</f>
        <v/>
      </c>
      <c r="AI1597" s="1"/>
    </row>
    <row r="1598" spans="1:35" x14ac:dyDescent="0.25">
      <c r="A1598" s="3" t="str">
        <f t="shared" si="196"/>
        <v/>
      </c>
      <c r="B1598" s="53" t="str">
        <f t="shared" si="200"/>
        <v/>
      </c>
      <c r="C1598" s="57"/>
      <c r="D1598" s="57"/>
      <c r="E1598" s="57"/>
      <c r="F1598" s="57"/>
      <c r="G1598" s="57"/>
      <c r="H1598" s="57"/>
      <c r="I1598" s="57"/>
      <c r="J1598" s="57"/>
      <c r="K1598" s="57"/>
      <c r="L1598" s="57"/>
      <c r="M1598" s="54"/>
      <c r="N1598" s="57"/>
      <c r="O1598" s="58"/>
      <c r="P1598" s="58"/>
      <c r="Q1598" s="58"/>
      <c r="R1598" s="58"/>
      <c r="S1598" s="54"/>
      <c r="T1598" s="57"/>
      <c r="U1598" s="57"/>
      <c r="V1598" s="57"/>
      <c r="W1598" s="57"/>
      <c r="X1598" s="147" t="str">
        <f>IF(ISBLANK(D1598),"",IF('order-admin-units'!$I$1&lt;&gt;"y", "", IF((K1598="")*(ISBLANK(D1598)=FALSE), 'order-admin-units'!$B$1+1, VLOOKUP(K1598, ordercountry, 2))))</f>
        <v/>
      </c>
      <c r="Y1598" s="147" t="str">
        <f>IF(ISBLANK(D1598),"",IF('order-admin-units'!$I$1&lt;&gt;"y", "", IF(L1598="", 'order-admin-units'!$B$2+1, VLOOKUP(K1598&amp;"@"&amp;L1598, orderadmin, 2))))</f>
        <v/>
      </c>
      <c r="Z1598" s="147" t="str">
        <f t="shared" si="197"/>
        <v/>
      </c>
      <c r="AA1598" s="147" t="str">
        <f t="shared" si="198"/>
        <v/>
      </c>
      <c r="AB1598" s="147" t="str">
        <f t="shared" si="199"/>
        <v/>
      </c>
      <c r="AC1598" s="147" t="str">
        <f t="shared" si="193"/>
        <v/>
      </c>
      <c r="AD1598" s="11" t="str">
        <f t="shared" si="194"/>
        <v/>
      </c>
      <c r="AE1598" s="11" t="str">
        <f t="array" ref="AE1598">IF(ISBLANK(D1598),"",IF(OR($H$2="y",$H$2="m"),IF(AA1598=AA1597,IF(OR(AB1598=$AB$4:$AB1597)=FALSE,AE1597&amp;C1598,AE1597),"("&amp;C1598)&amp;IF(AA1598=AA1599,IF(OR(AB1599=$AB$4:$AB1598)=FALSE,", ",""),") "),""))</f>
        <v/>
      </c>
      <c r="AF1598" s="11" t="str">
        <f t="shared" si="195"/>
        <v/>
      </c>
      <c r="AG1598" s="11" t="str">
        <f t="array" ref="AG1598">IF(ISBLANK(D1598),"",IF(OR($H$2="y",$H$2="m"),IF(AA1598=AA1597,IF(OR(AC1598=$AC$4:$AC1597)=FALSE,AG1597&amp;AF1598,AG1597),"("&amp;AF1598)&amp;IF(AA1598=AA1599,IF(OR(AC1599=$AC$4:$AC1598)=FALSE,", ",""),") "),""))</f>
        <v/>
      </c>
      <c r="AH1598" s="10" t="str">
        <f>IF((ISBLANK(D1598)),"",IF(D1598=D1597,AH1597,"")&amp;IF(B1597&lt;&gt;B1598,((IF(ISBLANK(E1598),$D$3&amp;"Non-type material: "&amp;$D$3,$D$3&amp;INDEX('type-categories'!$A$2:$B$100,MATCH(E1598,'type-categories'!$A$2:$A$100,0),2)&amp;$D$3))),"")&amp;(IF(K1598&lt;&gt;K1597,$C$2&amp;K1598&amp;$K$3&amp;$C$2&amp;" ",(IF(B1598&lt;&gt;B1597,$C$2&amp;K1598&amp;$K$3&amp;$C$2&amp;" ",""))))&amp;(IF(L1598="","",((IF(L1598&lt;&gt;L1597,$D$2&amp;L1598&amp;$L$3&amp;$D$2&amp;" ",IF(B1598&lt;&gt;B1597,$D$2&amp;L1598&amp;$L$3&amp;$D$2&amp;" ",""))))))&amp;(IF(M1598="","",((IF(M1598&lt;&gt;M1597,$E$2&amp;M1598&amp;$E$2&amp;","&amp;" ",IF(B1598&lt;&gt;B1597,$E$2&amp;M1598&amp;$E$2&amp;",",""))))))&amp;(IF(N1598="","",IF(N1598&lt;&gt;N1597,N1598&amp;", ",IF(B1598&lt;&gt;B1597,N1598&amp;", ",""))))&amp;(IF(ISBLANK(O1598),"",(IF(O1598&lt;&gt;O1597,O1598&amp;", ",IF(B1598&lt;&gt;B1597,O1598&amp;", ","")))))&amp;(IF(ISBLANK(P1598),"",(IF(P1598&lt;&gt;P1597,P1598&amp;", ",IF(B1598&lt;&gt;B1597,P1598&amp;", ",IF(Z1598&lt;&gt;Z1597,P1598&amp;", ",""))))))&amp;(IF(ISBLANK(Q1598),"",(IF(Q1598&lt;&gt;Q1597,Q1598&amp;", ",IF(B1598&lt;&gt;B1597,Q1598&amp;", ",IF(Z1598&lt;&gt;Z1597,Q1598&amp;", ",""))))))&amp;(IF(ISBLANK(R1598),"",(IF(R1598&lt;&gt;R1597,R1598&amp;"m, ",IF(B1598&lt;&gt;B1597,R1598&amp;"m, ",IF(Z1598&lt;&gt;Z1597,R1598&amp;"m, ",""))))))&amp;IF(ISBLANK(S1598),"",(IF(B1598&lt;&gt;B1597,S1598&amp;", ",IF(S1598&lt;&gt;S1597,IF((Z1598=Z1597),"same locality "&amp;S1598&amp;", ",S1598&amp;", "),""))))&amp;(IF(ISBLANK(T1598),"",(IF(T1598&lt;&gt;T1597,IF(ISBLANK(F$2),T1598&amp;", ",T1598&amp;" "&amp;F$2&amp;", "),(IF(B1598&lt;&gt;B1597,IF(ISBLANK(F$2),T1598&amp;", ",T1598&amp;" "&amp;F$2&amp;", "),(IF(Z1598&lt;&gt;Z1597,IF(ISBLANK(F$2),T1598&amp;", ",T1598&amp;" "&amp;F$2&amp;", "),IF((U1598&lt;&gt;U1597)*($G$2="Y"),"same collector, ","")))))))))&amp;(IF(ISBLANK(U1598),"",(IF(U1598&lt;&gt;U1597,U1598&amp;", ",(IF(B1598&lt;&gt;B1597,U1598&amp;", ",IF(Z1598&lt;&gt;Z1597,U1598&amp;", ",(IF(T1598&lt;&gt;T1597,IF((T1598&lt;&gt;T1597)*($G$2="Y"),"same date, ", ""),IF((T1598=T1597)*(U1598=U1597)*(S1598&lt;&gt;S1597)*($G$2="Y"),"same collector and date, ", ""))))))))))&amp;(IF(ISBLANK(V1598),"",V1598&amp;", "))&amp;IF((AA1598&lt;&gt;AA1599)*($H$2="y"),AD1598&amp;AE1598,IF((AA1598&lt;&gt;AA1599)*($H$2="m"),AD1598&amp;AG1598,IF(($H$2&lt;&gt;"m")*($H$2&lt;&gt;"Y"),(IF(F1598=0,"",F1598&amp;" "&amp;$F$4&amp;" "))&amp;(IF(G1598=0,"",G1598&amp;" "&amp;$G$4&amp;" "))&amp;(IF(H1598=0,"",H1598&amp;" "&amp;H$4&amp;" "))&amp;(IF(I1598=0,"",I1598&amp;" "&amp;$I$4&amp;" "))&amp;(IF(J1598=0,"",J1598&amp;" "&amp;$J$4&amp;" "))&amp;IF((ISBLANK(C1598)),"","("&amp;C1598&amp;")"),"")))&amp;IF((B1598=B1599)*(K1598=K1599)*(L1598=L1599)*(M1598=M1599),IF(($H$2&lt;&gt;"m")*($H$2&lt;&gt;"Y"), ", ", IF((ISNUMBER(FIND(")",AE1598))), ", ", "")),IF((B1598=B1599)*(K1598=K1599)*(L1598=L1599),"; ",". ")))</f>
        <v/>
      </c>
      <c r="AI1598" s="1"/>
    </row>
    <row r="1599" spans="1:35" x14ac:dyDescent="0.25">
      <c r="A1599" s="3" t="str">
        <f t="shared" si="196"/>
        <v/>
      </c>
      <c r="B1599" s="53" t="str">
        <f t="shared" si="200"/>
        <v/>
      </c>
      <c r="C1599" s="57"/>
      <c r="D1599" s="57"/>
      <c r="E1599" s="57"/>
      <c r="F1599" s="57"/>
      <c r="G1599" s="57"/>
      <c r="H1599" s="57"/>
      <c r="I1599" s="57"/>
      <c r="J1599" s="57"/>
      <c r="K1599" s="57"/>
      <c r="L1599" s="57"/>
      <c r="M1599" s="54"/>
      <c r="N1599" s="57"/>
      <c r="O1599" s="58"/>
      <c r="P1599" s="58"/>
      <c r="Q1599" s="58"/>
      <c r="R1599" s="58"/>
      <c r="S1599" s="54"/>
      <c r="T1599" s="57"/>
      <c r="U1599" s="57"/>
      <c r="V1599" s="57"/>
      <c r="W1599" s="57"/>
      <c r="X1599" s="147" t="str">
        <f>IF(ISBLANK(D1599),"",IF('order-admin-units'!$I$1&lt;&gt;"y", "", IF((K1599="")*(ISBLANK(D1599)=FALSE), 'order-admin-units'!$B$1+1, VLOOKUP(K1599, ordercountry, 2))))</f>
        <v/>
      </c>
      <c r="Y1599" s="147" t="str">
        <f>IF(ISBLANK(D1599),"",IF('order-admin-units'!$I$1&lt;&gt;"y", "", IF(L1599="", 'order-admin-units'!$B$2+1, VLOOKUP(K1599&amp;"@"&amp;L1599, orderadmin, 2))))</f>
        <v/>
      </c>
      <c r="Z1599" s="147" t="str">
        <f t="shared" si="197"/>
        <v/>
      </c>
      <c r="AA1599" s="147" t="str">
        <f t="shared" si="198"/>
        <v/>
      </c>
      <c r="AB1599" s="147" t="str">
        <f t="shared" si="199"/>
        <v/>
      </c>
      <c r="AC1599" s="147" t="str">
        <f t="shared" si="193"/>
        <v/>
      </c>
      <c r="AD1599" s="11" t="str">
        <f t="shared" si="194"/>
        <v/>
      </c>
      <c r="AE1599" s="11" t="str">
        <f t="array" ref="AE1599">IF(ISBLANK(D1599),"",IF(OR($H$2="y",$H$2="m"),IF(AA1599=AA1598,IF(OR(AB1599=$AB$4:$AB1598)=FALSE,AE1598&amp;C1599,AE1598),"("&amp;C1599)&amp;IF(AA1599=AA1600,IF(OR(AB1600=$AB$4:$AB1599)=FALSE,", ",""),") "),""))</f>
        <v/>
      </c>
      <c r="AF1599" s="11" t="str">
        <f t="shared" si="195"/>
        <v/>
      </c>
      <c r="AG1599" s="11" t="str">
        <f t="array" ref="AG1599">IF(ISBLANK(D1599),"",IF(OR($H$2="y",$H$2="m"),IF(AA1599=AA1598,IF(OR(AC1599=$AC$4:$AC1598)=FALSE,AG1598&amp;AF1599,AG1598),"("&amp;AF1599)&amp;IF(AA1599=AA1600,IF(OR(AC1600=$AC$4:$AC1599)=FALSE,", ",""),") "),""))</f>
        <v/>
      </c>
      <c r="AH1599" s="10" t="str">
        <f>IF((ISBLANK(D1599)),"",IF(D1599=D1598,AH1598,"")&amp;IF(B1598&lt;&gt;B1599,((IF(ISBLANK(E1599),$D$3&amp;"Non-type material: "&amp;$D$3,$D$3&amp;INDEX('type-categories'!$A$2:$B$100,MATCH(E1599,'type-categories'!$A$2:$A$100,0),2)&amp;$D$3))),"")&amp;(IF(K1599&lt;&gt;K1598,$C$2&amp;K1599&amp;$K$3&amp;$C$2&amp;" ",(IF(B1599&lt;&gt;B1598,$C$2&amp;K1599&amp;$K$3&amp;$C$2&amp;" ",""))))&amp;(IF(L1599="","",((IF(L1599&lt;&gt;L1598,$D$2&amp;L1599&amp;$L$3&amp;$D$2&amp;" ",IF(B1599&lt;&gt;B1598,$D$2&amp;L1599&amp;$L$3&amp;$D$2&amp;" ",""))))))&amp;(IF(M1599="","",((IF(M1599&lt;&gt;M1598,$E$2&amp;M1599&amp;$E$2&amp;","&amp;" ",IF(B1599&lt;&gt;B1598,$E$2&amp;M1599&amp;$E$2&amp;",",""))))))&amp;(IF(N1599="","",IF(N1599&lt;&gt;N1598,N1599&amp;", ",IF(B1599&lt;&gt;B1598,N1599&amp;", ",""))))&amp;(IF(ISBLANK(O1599),"",(IF(O1599&lt;&gt;O1598,O1599&amp;", ",IF(B1599&lt;&gt;B1598,O1599&amp;", ","")))))&amp;(IF(ISBLANK(P1599),"",(IF(P1599&lt;&gt;P1598,P1599&amp;", ",IF(B1599&lt;&gt;B1598,P1599&amp;", ",IF(Z1599&lt;&gt;Z1598,P1599&amp;", ",""))))))&amp;(IF(ISBLANK(Q1599),"",(IF(Q1599&lt;&gt;Q1598,Q1599&amp;", ",IF(B1599&lt;&gt;B1598,Q1599&amp;", ",IF(Z1599&lt;&gt;Z1598,Q1599&amp;", ",""))))))&amp;(IF(ISBLANK(R1599),"",(IF(R1599&lt;&gt;R1598,R1599&amp;"m, ",IF(B1599&lt;&gt;B1598,R1599&amp;"m, ",IF(Z1599&lt;&gt;Z1598,R1599&amp;"m, ",""))))))&amp;IF(ISBLANK(S1599),"",(IF(B1599&lt;&gt;B1598,S1599&amp;", ",IF(S1599&lt;&gt;S1598,IF((Z1599=Z1598),"same locality "&amp;S1599&amp;", ",S1599&amp;", "),""))))&amp;(IF(ISBLANK(T1599),"",(IF(T1599&lt;&gt;T1598,IF(ISBLANK(F$2),T1599&amp;", ",T1599&amp;" "&amp;F$2&amp;", "),(IF(B1599&lt;&gt;B1598,IF(ISBLANK(F$2),T1599&amp;", ",T1599&amp;" "&amp;F$2&amp;", "),(IF(Z1599&lt;&gt;Z1598,IF(ISBLANK(F$2),T1599&amp;", ",T1599&amp;" "&amp;F$2&amp;", "),IF((U1599&lt;&gt;U1598)*($G$2="Y"),"same collector, ","")))))))))&amp;(IF(ISBLANK(U1599),"",(IF(U1599&lt;&gt;U1598,U1599&amp;", ",(IF(B1599&lt;&gt;B1598,U1599&amp;", ",IF(Z1599&lt;&gt;Z1598,U1599&amp;", ",(IF(T1599&lt;&gt;T1598,IF((T1599&lt;&gt;T1598)*($G$2="Y"),"same date, ", ""),IF((T1599=T1598)*(U1599=U1598)*(S1599&lt;&gt;S1598)*($G$2="Y"),"same collector and date, ", ""))))))))))&amp;(IF(ISBLANK(V1599),"",V1599&amp;", "))&amp;IF((AA1599&lt;&gt;AA1600)*($H$2="y"),AD1599&amp;AE1599,IF((AA1599&lt;&gt;AA1600)*($H$2="m"),AD1599&amp;AG1599,IF(($H$2&lt;&gt;"m")*($H$2&lt;&gt;"Y"),(IF(F1599=0,"",F1599&amp;" "&amp;$F$4&amp;" "))&amp;(IF(G1599=0,"",G1599&amp;" "&amp;$G$4&amp;" "))&amp;(IF(H1599=0,"",H1599&amp;" "&amp;H$4&amp;" "))&amp;(IF(I1599=0,"",I1599&amp;" "&amp;$I$4&amp;" "))&amp;(IF(J1599=0,"",J1599&amp;" "&amp;$J$4&amp;" "))&amp;IF((ISBLANK(C1599)),"","("&amp;C1599&amp;")"),"")))&amp;IF((B1599=B1600)*(K1599=K1600)*(L1599=L1600)*(M1599=M1600),IF(($H$2&lt;&gt;"m")*($H$2&lt;&gt;"Y"), ", ", IF((ISNUMBER(FIND(")",AE1599))), ", ", "")),IF((B1599=B1600)*(K1599=K1600)*(L1599=L1600),"; ",". ")))</f>
        <v/>
      </c>
      <c r="AI1599" s="1"/>
    </row>
    <row r="1600" spans="1:35" x14ac:dyDescent="0.25">
      <c r="A1600" s="3" t="str">
        <f t="shared" si="196"/>
        <v/>
      </c>
      <c r="B1600" s="53" t="str">
        <f t="shared" si="200"/>
        <v/>
      </c>
      <c r="C1600" s="57"/>
      <c r="D1600" s="57"/>
      <c r="E1600" s="57"/>
      <c r="F1600" s="57"/>
      <c r="G1600" s="57"/>
      <c r="H1600" s="57"/>
      <c r="I1600" s="57"/>
      <c r="J1600" s="57"/>
      <c r="K1600" s="57"/>
      <c r="L1600" s="57"/>
      <c r="M1600" s="54"/>
      <c r="N1600" s="57"/>
      <c r="O1600" s="58"/>
      <c r="P1600" s="58"/>
      <c r="Q1600" s="58"/>
      <c r="R1600" s="58"/>
      <c r="S1600" s="54"/>
      <c r="T1600" s="57"/>
      <c r="U1600" s="57"/>
      <c r="V1600" s="57"/>
      <c r="W1600" s="57"/>
      <c r="X1600" s="147" t="str">
        <f>IF(ISBLANK(D1600),"",IF('order-admin-units'!$I$1&lt;&gt;"y", "", IF((K1600="")*(ISBLANK(D1600)=FALSE), 'order-admin-units'!$B$1+1, VLOOKUP(K1600, ordercountry, 2))))</f>
        <v/>
      </c>
      <c r="Y1600" s="147" t="str">
        <f>IF(ISBLANK(D1600),"",IF('order-admin-units'!$I$1&lt;&gt;"y", "", IF(L1600="", 'order-admin-units'!$B$2+1, VLOOKUP(K1600&amp;"@"&amp;L1600, orderadmin, 2))))</f>
        <v/>
      </c>
      <c r="Z1600" s="147" t="str">
        <f t="shared" si="197"/>
        <v/>
      </c>
      <c r="AA1600" s="147" t="str">
        <f t="shared" si="198"/>
        <v/>
      </c>
      <c r="AB1600" s="147" t="str">
        <f t="shared" si="199"/>
        <v/>
      </c>
      <c r="AC1600" s="147" t="str">
        <f t="shared" si="193"/>
        <v/>
      </c>
      <c r="AD1600" s="11" t="str">
        <f t="shared" si="194"/>
        <v/>
      </c>
      <c r="AE1600" s="11" t="str">
        <f t="array" ref="AE1600">IF(ISBLANK(D1600),"",IF(OR($H$2="y",$H$2="m"),IF(AA1600=AA1599,IF(OR(AB1600=$AB$4:$AB1599)=FALSE,AE1599&amp;C1600,AE1599),"("&amp;C1600)&amp;IF(AA1600=AA1601,IF(OR(AB1601=$AB$4:$AB1600)=FALSE,", ",""),") "),""))</f>
        <v/>
      </c>
      <c r="AF1600" s="11" t="str">
        <f t="shared" si="195"/>
        <v/>
      </c>
      <c r="AG1600" s="11" t="str">
        <f t="array" ref="AG1600">IF(ISBLANK(D1600),"",IF(OR($H$2="y",$H$2="m"),IF(AA1600=AA1599,IF(OR(AC1600=$AC$4:$AC1599)=FALSE,AG1599&amp;AF1600,AG1599),"("&amp;AF1600)&amp;IF(AA1600=AA1601,IF(OR(AC1601=$AC$4:$AC1600)=FALSE,", ",""),") "),""))</f>
        <v/>
      </c>
      <c r="AH1600" s="10" t="str">
        <f>IF((ISBLANK(D1600)),"",IF(D1600=D1599,AH1599,"")&amp;IF(B1599&lt;&gt;B1600,((IF(ISBLANK(E1600),$D$3&amp;"Non-type material: "&amp;$D$3,$D$3&amp;INDEX('type-categories'!$A$2:$B$100,MATCH(E1600,'type-categories'!$A$2:$A$100,0),2)&amp;$D$3))),"")&amp;(IF(K1600&lt;&gt;K1599,$C$2&amp;K1600&amp;$K$3&amp;$C$2&amp;" ",(IF(B1600&lt;&gt;B1599,$C$2&amp;K1600&amp;$K$3&amp;$C$2&amp;" ",""))))&amp;(IF(L1600="","",((IF(L1600&lt;&gt;L1599,$D$2&amp;L1600&amp;$L$3&amp;$D$2&amp;" ",IF(B1600&lt;&gt;B1599,$D$2&amp;L1600&amp;$L$3&amp;$D$2&amp;" ",""))))))&amp;(IF(M1600="","",((IF(M1600&lt;&gt;M1599,$E$2&amp;M1600&amp;$E$2&amp;","&amp;" ",IF(B1600&lt;&gt;B1599,$E$2&amp;M1600&amp;$E$2&amp;",",""))))))&amp;(IF(N1600="","",IF(N1600&lt;&gt;N1599,N1600&amp;", ",IF(B1600&lt;&gt;B1599,N1600&amp;", ",""))))&amp;(IF(ISBLANK(O1600),"",(IF(O1600&lt;&gt;O1599,O1600&amp;", ",IF(B1600&lt;&gt;B1599,O1600&amp;", ","")))))&amp;(IF(ISBLANK(P1600),"",(IF(P1600&lt;&gt;P1599,P1600&amp;", ",IF(B1600&lt;&gt;B1599,P1600&amp;", ",IF(Z1600&lt;&gt;Z1599,P1600&amp;", ",""))))))&amp;(IF(ISBLANK(Q1600),"",(IF(Q1600&lt;&gt;Q1599,Q1600&amp;", ",IF(B1600&lt;&gt;B1599,Q1600&amp;", ",IF(Z1600&lt;&gt;Z1599,Q1600&amp;", ",""))))))&amp;(IF(ISBLANK(R1600),"",(IF(R1600&lt;&gt;R1599,R1600&amp;"m, ",IF(B1600&lt;&gt;B1599,R1600&amp;"m, ",IF(Z1600&lt;&gt;Z1599,R1600&amp;"m, ",""))))))&amp;IF(ISBLANK(S1600),"",(IF(B1600&lt;&gt;B1599,S1600&amp;", ",IF(S1600&lt;&gt;S1599,IF((Z1600=Z1599),"same locality "&amp;S1600&amp;", ",S1600&amp;", "),""))))&amp;(IF(ISBLANK(T1600),"",(IF(T1600&lt;&gt;T1599,IF(ISBLANK(F$2),T1600&amp;", ",T1600&amp;" "&amp;F$2&amp;", "),(IF(B1600&lt;&gt;B1599,IF(ISBLANK(F$2),T1600&amp;", ",T1600&amp;" "&amp;F$2&amp;", "),(IF(Z1600&lt;&gt;Z1599,IF(ISBLANK(F$2),T1600&amp;", ",T1600&amp;" "&amp;F$2&amp;", "),IF((U1600&lt;&gt;U1599)*($G$2="Y"),"same collector, ","")))))))))&amp;(IF(ISBLANK(U1600),"",(IF(U1600&lt;&gt;U1599,U1600&amp;", ",(IF(B1600&lt;&gt;B1599,U1600&amp;", ",IF(Z1600&lt;&gt;Z1599,U1600&amp;", ",(IF(T1600&lt;&gt;T1599,IF((T1600&lt;&gt;T1599)*($G$2="Y"),"same date, ", ""),IF((T1600=T1599)*(U1600=U1599)*(S1600&lt;&gt;S1599)*($G$2="Y"),"same collector and date, ", ""))))))))))&amp;(IF(ISBLANK(V1600),"",V1600&amp;", "))&amp;IF((AA1600&lt;&gt;AA1601)*($H$2="y"),AD1600&amp;AE1600,IF((AA1600&lt;&gt;AA1601)*($H$2="m"),AD1600&amp;AG1600,IF(($H$2&lt;&gt;"m")*($H$2&lt;&gt;"Y"),(IF(F1600=0,"",F1600&amp;" "&amp;$F$4&amp;" "))&amp;(IF(G1600=0,"",G1600&amp;" "&amp;$G$4&amp;" "))&amp;(IF(H1600=0,"",H1600&amp;" "&amp;H$4&amp;" "))&amp;(IF(I1600=0,"",I1600&amp;" "&amp;$I$4&amp;" "))&amp;(IF(J1600=0,"",J1600&amp;" "&amp;$J$4&amp;" "))&amp;IF((ISBLANK(C1600)),"","("&amp;C1600&amp;")"),"")))&amp;IF((B1600=B1601)*(K1600=K1601)*(L1600=L1601)*(M1600=M1601),IF(($H$2&lt;&gt;"m")*($H$2&lt;&gt;"Y"), ", ", IF((ISNUMBER(FIND(")",AE1600))), ", ", "")),IF((B1600=B1601)*(K1600=K1601)*(L1600=L1601),"; ",". ")))</f>
        <v/>
      </c>
      <c r="AI1600" s="1"/>
    </row>
    <row r="1601" spans="1:35" x14ac:dyDescent="0.25">
      <c r="A1601" s="3" t="str">
        <f t="shared" si="196"/>
        <v/>
      </c>
      <c r="B1601" s="53" t="str">
        <f t="shared" si="200"/>
        <v/>
      </c>
      <c r="C1601" s="57"/>
      <c r="D1601" s="57"/>
      <c r="E1601" s="57"/>
      <c r="F1601" s="57"/>
      <c r="G1601" s="57"/>
      <c r="H1601" s="57"/>
      <c r="I1601" s="57"/>
      <c r="J1601" s="57"/>
      <c r="K1601" s="57"/>
      <c r="L1601" s="57"/>
      <c r="M1601" s="54"/>
      <c r="N1601" s="57"/>
      <c r="O1601" s="58"/>
      <c r="P1601" s="58"/>
      <c r="Q1601" s="58"/>
      <c r="R1601" s="58"/>
      <c r="S1601" s="54"/>
      <c r="T1601" s="57"/>
      <c r="U1601" s="57"/>
      <c r="V1601" s="57"/>
      <c r="W1601" s="57"/>
      <c r="X1601" s="147" t="str">
        <f>IF(ISBLANK(D1601),"",IF('order-admin-units'!$I$1&lt;&gt;"y", "", IF((K1601="")*(ISBLANK(D1601)=FALSE), 'order-admin-units'!$B$1+1, VLOOKUP(K1601, ordercountry, 2))))</f>
        <v/>
      </c>
      <c r="Y1601" s="147" t="str">
        <f>IF(ISBLANK(D1601),"",IF('order-admin-units'!$I$1&lt;&gt;"y", "", IF(L1601="", 'order-admin-units'!$B$2+1, VLOOKUP(K1601&amp;"@"&amp;L1601, orderadmin, 2))))</f>
        <v/>
      </c>
      <c r="Z1601" s="147" t="str">
        <f t="shared" si="197"/>
        <v/>
      </c>
      <c r="AA1601" s="147" t="str">
        <f t="shared" si="198"/>
        <v/>
      </c>
      <c r="AB1601" s="147" t="str">
        <f t="shared" si="199"/>
        <v/>
      </c>
      <c r="AC1601" s="147" t="str">
        <f t="shared" si="193"/>
        <v/>
      </c>
      <c r="AD1601" s="11" t="str">
        <f t="shared" si="194"/>
        <v/>
      </c>
      <c r="AE1601" s="11" t="str">
        <f t="array" ref="AE1601">IF(ISBLANK(D1601),"",IF(OR($H$2="y",$H$2="m"),IF(AA1601=AA1600,IF(OR(AB1601=$AB$4:$AB1600)=FALSE,AE1600&amp;C1601,AE1600),"("&amp;C1601)&amp;IF(AA1601=AA1602,IF(OR(AB1602=$AB$4:$AB1601)=FALSE,", ",""),") "),""))</f>
        <v/>
      </c>
      <c r="AF1601" s="11" t="str">
        <f t="shared" si="195"/>
        <v/>
      </c>
      <c r="AG1601" s="11" t="str">
        <f t="array" ref="AG1601">IF(ISBLANK(D1601),"",IF(OR($H$2="y",$H$2="m"),IF(AA1601=AA1600,IF(OR(AC1601=$AC$4:$AC1600)=FALSE,AG1600&amp;AF1601,AG1600),"("&amp;AF1601)&amp;IF(AA1601=AA1602,IF(OR(AC1602=$AC$4:$AC1601)=FALSE,", ",""),") "),""))</f>
        <v/>
      </c>
      <c r="AH1601" s="10" t="str">
        <f>IF((ISBLANK(D1601)),"",IF(D1601=D1600,AH1600,"")&amp;IF(B1600&lt;&gt;B1601,((IF(ISBLANK(E1601),$D$3&amp;"Non-type material: "&amp;$D$3,$D$3&amp;INDEX('type-categories'!$A$2:$B$100,MATCH(E1601,'type-categories'!$A$2:$A$100,0),2)&amp;$D$3))),"")&amp;(IF(K1601&lt;&gt;K1600,$C$2&amp;K1601&amp;$K$3&amp;$C$2&amp;" ",(IF(B1601&lt;&gt;B1600,$C$2&amp;K1601&amp;$K$3&amp;$C$2&amp;" ",""))))&amp;(IF(L1601="","",((IF(L1601&lt;&gt;L1600,$D$2&amp;L1601&amp;$L$3&amp;$D$2&amp;" ",IF(B1601&lt;&gt;B1600,$D$2&amp;L1601&amp;$L$3&amp;$D$2&amp;" ",""))))))&amp;(IF(M1601="","",((IF(M1601&lt;&gt;M1600,$E$2&amp;M1601&amp;$E$2&amp;","&amp;" ",IF(B1601&lt;&gt;B1600,$E$2&amp;M1601&amp;$E$2&amp;",",""))))))&amp;(IF(N1601="","",IF(N1601&lt;&gt;N1600,N1601&amp;", ",IF(B1601&lt;&gt;B1600,N1601&amp;", ",""))))&amp;(IF(ISBLANK(O1601),"",(IF(O1601&lt;&gt;O1600,O1601&amp;", ",IF(B1601&lt;&gt;B1600,O1601&amp;", ","")))))&amp;(IF(ISBLANK(P1601),"",(IF(P1601&lt;&gt;P1600,P1601&amp;", ",IF(B1601&lt;&gt;B1600,P1601&amp;", ",IF(Z1601&lt;&gt;Z1600,P1601&amp;", ",""))))))&amp;(IF(ISBLANK(Q1601),"",(IF(Q1601&lt;&gt;Q1600,Q1601&amp;", ",IF(B1601&lt;&gt;B1600,Q1601&amp;", ",IF(Z1601&lt;&gt;Z1600,Q1601&amp;", ",""))))))&amp;(IF(ISBLANK(R1601),"",(IF(R1601&lt;&gt;R1600,R1601&amp;"m, ",IF(B1601&lt;&gt;B1600,R1601&amp;"m, ",IF(Z1601&lt;&gt;Z1600,R1601&amp;"m, ",""))))))&amp;IF(ISBLANK(S1601),"",(IF(B1601&lt;&gt;B1600,S1601&amp;", ",IF(S1601&lt;&gt;S1600,IF((Z1601=Z1600),"same locality "&amp;S1601&amp;", ",S1601&amp;", "),""))))&amp;(IF(ISBLANK(T1601),"",(IF(T1601&lt;&gt;T1600,IF(ISBLANK(F$2),T1601&amp;", ",T1601&amp;" "&amp;F$2&amp;", "),(IF(B1601&lt;&gt;B1600,IF(ISBLANK(F$2),T1601&amp;", ",T1601&amp;" "&amp;F$2&amp;", "),(IF(Z1601&lt;&gt;Z1600,IF(ISBLANK(F$2),T1601&amp;", ",T1601&amp;" "&amp;F$2&amp;", "),IF((U1601&lt;&gt;U1600)*($G$2="Y"),"same collector, ","")))))))))&amp;(IF(ISBLANK(U1601),"",(IF(U1601&lt;&gt;U1600,U1601&amp;", ",(IF(B1601&lt;&gt;B1600,U1601&amp;", ",IF(Z1601&lt;&gt;Z1600,U1601&amp;", ",(IF(T1601&lt;&gt;T1600,IF((T1601&lt;&gt;T1600)*($G$2="Y"),"same date, ", ""),IF((T1601=T1600)*(U1601=U1600)*(S1601&lt;&gt;S1600)*($G$2="Y"),"same collector and date, ", ""))))))))))&amp;(IF(ISBLANK(V1601),"",V1601&amp;", "))&amp;IF((AA1601&lt;&gt;AA1602)*($H$2="y"),AD1601&amp;AE1601,IF((AA1601&lt;&gt;AA1602)*($H$2="m"),AD1601&amp;AG1601,IF(($H$2&lt;&gt;"m")*($H$2&lt;&gt;"Y"),(IF(F1601=0,"",F1601&amp;" "&amp;$F$4&amp;" "))&amp;(IF(G1601=0,"",G1601&amp;" "&amp;$G$4&amp;" "))&amp;(IF(H1601=0,"",H1601&amp;" "&amp;H$4&amp;" "))&amp;(IF(I1601=0,"",I1601&amp;" "&amp;$I$4&amp;" "))&amp;(IF(J1601=0,"",J1601&amp;" "&amp;$J$4&amp;" "))&amp;IF((ISBLANK(C1601)),"","("&amp;C1601&amp;")"),"")))&amp;IF((B1601=B1602)*(K1601=K1602)*(L1601=L1602)*(M1601=M1602),IF(($H$2&lt;&gt;"m")*($H$2&lt;&gt;"Y"), ", ", IF((ISNUMBER(FIND(")",AE1601))), ", ", "")),IF((B1601=B1602)*(K1601=K1602)*(L1601=L1602),"; ",". ")))</f>
        <v/>
      </c>
      <c r="AI1601" s="1"/>
    </row>
    <row r="1602" spans="1:35" x14ac:dyDescent="0.25">
      <c r="A1602" s="3" t="str">
        <f t="shared" si="196"/>
        <v/>
      </c>
      <c r="B1602" s="53" t="str">
        <f t="shared" si="200"/>
        <v/>
      </c>
      <c r="C1602" s="57"/>
      <c r="D1602" s="57"/>
      <c r="E1602" s="57"/>
      <c r="F1602" s="57"/>
      <c r="G1602" s="57"/>
      <c r="H1602" s="57"/>
      <c r="I1602" s="57"/>
      <c r="J1602" s="57"/>
      <c r="K1602" s="57"/>
      <c r="L1602" s="57"/>
      <c r="M1602" s="54"/>
      <c r="N1602" s="57"/>
      <c r="O1602" s="58"/>
      <c r="P1602" s="58"/>
      <c r="Q1602" s="58"/>
      <c r="R1602" s="58"/>
      <c r="S1602" s="54"/>
      <c r="T1602" s="57"/>
      <c r="U1602" s="57"/>
      <c r="V1602" s="57"/>
      <c r="W1602" s="57"/>
      <c r="X1602" s="147" t="str">
        <f>IF(ISBLANK(D1602),"",IF('order-admin-units'!$I$1&lt;&gt;"y", "", IF((K1602="")*(ISBLANK(D1602)=FALSE), 'order-admin-units'!$B$1+1, VLOOKUP(K1602, ordercountry, 2))))</f>
        <v/>
      </c>
      <c r="Y1602" s="147" t="str">
        <f>IF(ISBLANK(D1602),"",IF('order-admin-units'!$I$1&lt;&gt;"y", "", IF(L1602="", 'order-admin-units'!$B$2+1, VLOOKUP(K1602&amp;"@"&amp;L1602, orderadmin, 2))))</f>
        <v/>
      </c>
      <c r="Z1602" s="147" t="str">
        <f t="shared" si="197"/>
        <v/>
      </c>
      <c r="AA1602" s="147" t="str">
        <f t="shared" si="198"/>
        <v/>
      </c>
      <c r="AB1602" s="147" t="str">
        <f t="shared" si="199"/>
        <v/>
      </c>
      <c r="AC1602" s="147" t="str">
        <f t="shared" si="193"/>
        <v/>
      </c>
      <c r="AD1602" s="11" t="str">
        <f t="shared" si="194"/>
        <v/>
      </c>
      <c r="AE1602" s="11" t="str">
        <f t="array" ref="AE1602">IF(ISBLANK(D1602),"",IF(OR($H$2="y",$H$2="m"),IF(AA1602=AA1601,IF(OR(AB1602=$AB$4:$AB1601)=FALSE,AE1601&amp;C1602,AE1601),"("&amp;C1602)&amp;IF(AA1602=AA1603,IF(OR(AB1603=$AB$4:$AB1602)=FALSE,", ",""),") "),""))</f>
        <v/>
      </c>
      <c r="AF1602" s="11" t="str">
        <f t="shared" si="195"/>
        <v/>
      </c>
      <c r="AG1602" s="11" t="str">
        <f t="array" ref="AG1602">IF(ISBLANK(D1602),"",IF(OR($H$2="y",$H$2="m"),IF(AA1602=AA1601,IF(OR(AC1602=$AC$4:$AC1601)=FALSE,AG1601&amp;AF1602,AG1601),"("&amp;AF1602)&amp;IF(AA1602=AA1603,IF(OR(AC1603=$AC$4:$AC1602)=FALSE,", ",""),") "),""))</f>
        <v/>
      </c>
      <c r="AH1602" s="10" t="str">
        <f>IF((ISBLANK(D1602)),"",IF(D1602=D1601,AH1601,"")&amp;IF(B1601&lt;&gt;B1602,((IF(ISBLANK(E1602),$D$3&amp;"Non-type material: "&amp;$D$3,$D$3&amp;INDEX('type-categories'!$A$2:$B$100,MATCH(E1602,'type-categories'!$A$2:$A$100,0),2)&amp;$D$3))),"")&amp;(IF(K1602&lt;&gt;K1601,$C$2&amp;K1602&amp;$K$3&amp;$C$2&amp;" ",(IF(B1602&lt;&gt;B1601,$C$2&amp;K1602&amp;$K$3&amp;$C$2&amp;" ",""))))&amp;(IF(L1602="","",((IF(L1602&lt;&gt;L1601,$D$2&amp;L1602&amp;$L$3&amp;$D$2&amp;" ",IF(B1602&lt;&gt;B1601,$D$2&amp;L1602&amp;$L$3&amp;$D$2&amp;" ",""))))))&amp;(IF(M1602="","",((IF(M1602&lt;&gt;M1601,$E$2&amp;M1602&amp;$E$2&amp;","&amp;" ",IF(B1602&lt;&gt;B1601,$E$2&amp;M1602&amp;$E$2&amp;",",""))))))&amp;(IF(N1602="","",IF(N1602&lt;&gt;N1601,N1602&amp;", ",IF(B1602&lt;&gt;B1601,N1602&amp;", ",""))))&amp;(IF(ISBLANK(O1602),"",(IF(O1602&lt;&gt;O1601,O1602&amp;", ",IF(B1602&lt;&gt;B1601,O1602&amp;", ","")))))&amp;(IF(ISBLANK(P1602),"",(IF(P1602&lt;&gt;P1601,P1602&amp;", ",IF(B1602&lt;&gt;B1601,P1602&amp;", ",IF(Z1602&lt;&gt;Z1601,P1602&amp;", ",""))))))&amp;(IF(ISBLANK(Q1602),"",(IF(Q1602&lt;&gt;Q1601,Q1602&amp;", ",IF(B1602&lt;&gt;B1601,Q1602&amp;", ",IF(Z1602&lt;&gt;Z1601,Q1602&amp;", ",""))))))&amp;(IF(ISBLANK(R1602),"",(IF(R1602&lt;&gt;R1601,R1602&amp;"m, ",IF(B1602&lt;&gt;B1601,R1602&amp;"m, ",IF(Z1602&lt;&gt;Z1601,R1602&amp;"m, ",""))))))&amp;IF(ISBLANK(S1602),"",(IF(B1602&lt;&gt;B1601,S1602&amp;", ",IF(S1602&lt;&gt;S1601,IF((Z1602=Z1601),"same locality "&amp;S1602&amp;", ",S1602&amp;", "),""))))&amp;(IF(ISBLANK(T1602),"",(IF(T1602&lt;&gt;T1601,IF(ISBLANK(F$2),T1602&amp;", ",T1602&amp;" "&amp;F$2&amp;", "),(IF(B1602&lt;&gt;B1601,IF(ISBLANK(F$2),T1602&amp;", ",T1602&amp;" "&amp;F$2&amp;", "),(IF(Z1602&lt;&gt;Z1601,IF(ISBLANK(F$2),T1602&amp;", ",T1602&amp;" "&amp;F$2&amp;", "),IF((U1602&lt;&gt;U1601)*($G$2="Y"),"same collector, ","")))))))))&amp;(IF(ISBLANK(U1602),"",(IF(U1602&lt;&gt;U1601,U1602&amp;", ",(IF(B1602&lt;&gt;B1601,U1602&amp;", ",IF(Z1602&lt;&gt;Z1601,U1602&amp;", ",(IF(T1602&lt;&gt;T1601,IF((T1602&lt;&gt;T1601)*($G$2="Y"),"same date, ", ""),IF((T1602=T1601)*(U1602=U1601)*(S1602&lt;&gt;S1601)*($G$2="Y"),"same collector and date, ", ""))))))))))&amp;(IF(ISBLANK(V1602),"",V1602&amp;", "))&amp;IF((AA1602&lt;&gt;AA1603)*($H$2="y"),AD1602&amp;AE1602,IF((AA1602&lt;&gt;AA1603)*($H$2="m"),AD1602&amp;AG1602,IF(($H$2&lt;&gt;"m")*($H$2&lt;&gt;"Y"),(IF(F1602=0,"",F1602&amp;" "&amp;$F$4&amp;" "))&amp;(IF(G1602=0,"",G1602&amp;" "&amp;$G$4&amp;" "))&amp;(IF(H1602=0,"",H1602&amp;" "&amp;H$4&amp;" "))&amp;(IF(I1602=0,"",I1602&amp;" "&amp;$I$4&amp;" "))&amp;(IF(J1602=0,"",J1602&amp;" "&amp;$J$4&amp;" "))&amp;IF((ISBLANK(C1602)),"","("&amp;C1602&amp;")"),"")))&amp;IF((B1602=B1603)*(K1602=K1603)*(L1602=L1603)*(M1602=M1603),IF(($H$2&lt;&gt;"m")*($H$2&lt;&gt;"Y"), ", ", IF((ISNUMBER(FIND(")",AE1602))), ", ", "")),IF((B1602=B1603)*(K1602=K1603)*(L1602=L1603),"; ",". ")))</f>
        <v/>
      </c>
      <c r="AI1602" s="1"/>
    </row>
    <row r="1603" spans="1:35" x14ac:dyDescent="0.25">
      <c r="A1603" s="3" t="str">
        <f t="shared" si="196"/>
        <v/>
      </c>
      <c r="B1603" s="53" t="str">
        <f t="shared" si="200"/>
        <v/>
      </c>
      <c r="C1603" s="57"/>
      <c r="D1603" s="57"/>
      <c r="E1603" s="57"/>
      <c r="F1603" s="57"/>
      <c r="G1603" s="57"/>
      <c r="H1603" s="57"/>
      <c r="I1603" s="57"/>
      <c r="J1603" s="57"/>
      <c r="K1603" s="57"/>
      <c r="L1603" s="57"/>
      <c r="M1603" s="54"/>
      <c r="N1603" s="57"/>
      <c r="O1603" s="58"/>
      <c r="P1603" s="58"/>
      <c r="Q1603" s="58"/>
      <c r="R1603" s="58"/>
      <c r="S1603" s="54"/>
      <c r="T1603" s="57"/>
      <c r="U1603" s="57"/>
      <c r="V1603" s="57"/>
      <c r="W1603" s="57"/>
      <c r="X1603" s="147" t="str">
        <f>IF(ISBLANK(D1603),"",IF('order-admin-units'!$I$1&lt;&gt;"y", "", IF((K1603="")*(ISBLANK(D1603)=FALSE), 'order-admin-units'!$B$1+1, VLOOKUP(K1603, ordercountry, 2))))</f>
        <v/>
      </c>
      <c r="Y1603" s="147" t="str">
        <f>IF(ISBLANK(D1603),"",IF('order-admin-units'!$I$1&lt;&gt;"y", "", IF(L1603="", 'order-admin-units'!$B$2+1, VLOOKUP(K1603&amp;"@"&amp;L1603, orderadmin, 2))))</f>
        <v/>
      </c>
      <c r="Z1603" s="147" t="str">
        <f t="shared" si="197"/>
        <v/>
      </c>
      <c r="AA1603" s="147" t="str">
        <f t="shared" si="198"/>
        <v/>
      </c>
      <c r="AB1603" s="147" t="str">
        <f t="shared" si="199"/>
        <v/>
      </c>
      <c r="AC1603" s="147" t="str">
        <f t="shared" si="193"/>
        <v/>
      </c>
      <c r="AD1603" s="11" t="str">
        <f t="shared" si="194"/>
        <v/>
      </c>
      <c r="AE1603" s="11" t="str">
        <f t="array" ref="AE1603">IF(ISBLANK(D1603),"",IF(OR($H$2="y",$H$2="m"),IF(AA1603=AA1602,IF(OR(AB1603=$AB$4:$AB1602)=FALSE,AE1602&amp;C1603,AE1602),"("&amp;C1603)&amp;IF(AA1603=AA1604,IF(OR(AB1604=$AB$4:$AB1603)=FALSE,", ",""),") "),""))</f>
        <v/>
      </c>
      <c r="AF1603" s="11" t="str">
        <f t="shared" si="195"/>
        <v/>
      </c>
      <c r="AG1603" s="11" t="str">
        <f t="array" ref="AG1603">IF(ISBLANK(D1603),"",IF(OR($H$2="y",$H$2="m"),IF(AA1603=AA1602,IF(OR(AC1603=$AC$4:$AC1602)=FALSE,AG1602&amp;AF1603,AG1602),"("&amp;AF1603)&amp;IF(AA1603=AA1604,IF(OR(AC1604=$AC$4:$AC1603)=FALSE,", ",""),") "),""))</f>
        <v/>
      </c>
      <c r="AH1603" s="10" t="str">
        <f>IF((ISBLANK(D1603)),"",IF(D1603=D1602,AH1602,"")&amp;IF(B1602&lt;&gt;B1603,((IF(ISBLANK(E1603),$D$3&amp;"Non-type material: "&amp;$D$3,$D$3&amp;INDEX('type-categories'!$A$2:$B$100,MATCH(E1603,'type-categories'!$A$2:$A$100,0),2)&amp;$D$3))),"")&amp;(IF(K1603&lt;&gt;K1602,$C$2&amp;K1603&amp;$K$3&amp;$C$2&amp;" ",(IF(B1603&lt;&gt;B1602,$C$2&amp;K1603&amp;$K$3&amp;$C$2&amp;" ",""))))&amp;(IF(L1603="","",((IF(L1603&lt;&gt;L1602,$D$2&amp;L1603&amp;$L$3&amp;$D$2&amp;" ",IF(B1603&lt;&gt;B1602,$D$2&amp;L1603&amp;$L$3&amp;$D$2&amp;" ",""))))))&amp;(IF(M1603="","",((IF(M1603&lt;&gt;M1602,$E$2&amp;M1603&amp;$E$2&amp;","&amp;" ",IF(B1603&lt;&gt;B1602,$E$2&amp;M1603&amp;$E$2&amp;",",""))))))&amp;(IF(N1603="","",IF(N1603&lt;&gt;N1602,N1603&amp;", ",IF(B1603&lt;&gt;B1602,N1603&amp;", ",""))))&amp;(IF(ISBLANK(O1603),"",(IF(O1603&lt;&gt;O1602,O1603&amp;", ",IF(B1603&lt;&gt;B1602,O1603&amp;", ","")))))&amp;(IF(ISBLANK(P1603),"",(IF(P1603&lt;&gt;P1602,P1603&amp;", ",IF(B1603&lt;&gt;B1602,P1603&amp;", ",IF(Z1603&lt;&gt;Z1602,P1603&amp;", ",""))))))&amp;(IF(ISBLANK(Q1603),"",(IF(Q1603&lt;&gt;Q1602,Q1603&amp;", ",IF(B1603&lt;&gt;B1602,Q1603&amp;", ",IF(Z1603&lt;&gt;Z1602,Q1603&amp;", ",""))))))&amp;(IF(ISBLANK(R1603),"",(IF(R1603&lt;&gt;R1602,R1603&amp;"m, ",IF(B1603&lt;&gt;B1602,R1603&amp;"m, ",IF(Z1603&lt;&gt;Z1602,R1603&amp;"m, ",""))))))&amp;IF(ISBLANK(S1603),"",(IF(B1603&lt;&gt;B1602,S1603&amp;", ",IF(S1603&lt;&gt;S1602,IF((Z1603=Z1602),"same locality "&amp;S1603&amp;", ",S1603&amp;", "),""))))&amp;(IF(ISBLANK(T1603),"",(IF(T1603&lt;&gt;T1602,IF(ISBLANK(F$2),T1603&amp;", ",T1603&amp;" "&amp;F$2&amp;", "),(IF(B1603&lt;&gt;B1602,IF(ISBLANK(F$2),T1603&amp;", ",T1603&amp;" "&amp;F$2&amp;", "),(IF(Z1603&lt;&gt;Z1602,IF(ISBLANK(F$2),T1603&amp;", ",T1603&amp;" "&amp;F$2&amp;", "),IF((U1603&lt;&gt;U1602)*($G$2="Y"),"same collector, ","")))))))))&amp;(IF(ISBLANK(U1603),"",(IF(U1603&lt;&gt;U1602,U1603&amp;", ",(IF(B1603&lt;&gt;B1602,U1603&amp;", ",IF(Z1603&lt;&gt;Z1602,U1603&amp;", ",(IF(T1603&lt;&gt;T1602,IF((T1603&lt;&gt;T1602)*($G$2="Y"),"same date, ", ""),IF((T1603=T1602)*(U1603=U1602)*(S1603&lt;&gt;S1602)*($G$2="Y"),"same collector and date, ", ""))))))))))&amp;(IF(ISBLANK(V1603),"",V1603&amp;", "))&amp;IF((AA1603&lt;&gt;AA1604)*($H$2="y"),AD1603&amp;AE1603,IF((AA1603&lt;&gt;AA1604)*($H$2="m"),AD1603&amp;AG1603,IF(($H$2&lt;&gt;"m")*($H$2&lt;&gt;"Y"),(IF(F1603=0,"",F1603&amp;" "&amp;$F$4&amp;" "))&amp;(IF(G1603=0,"",G1603&amp;" "&amp;$G$4&amp;" "))&amp;(IF(H1603=0,"",H1603&amp;" "&amp;H$4&amp;" "))&amp;(IF(I1603=0,"",I1603&amp;" "&amp;$I$4&amp;" "))&amp;(IF(J1603=0,"",J1603&amp;" "&amp;$J$4&amp;" "))&amp;IF((ISBLANK(C1603)),"","("&amp;C1603&amp;")"),"")))&amp;IF((B1603=B1604)*(K1603=K1604)*(L1603=L1604)*(M1603=M1604),IF(($H$2&lt;&gt;"m")*($H$2&lt;&gt;"Y"), ", ", IF((ISNUMBER(FIND(")",AE1603))), ", ", "")),IF((B1603=B1604)*(K1603=K1604)*(L1603=L1604),"; ",". ")))</f>
        <v/>
      </c>
      <c r="AI1603" s="1"/>
    </row>
    <row r="1604" spans="1:35" x14ac:dyDescent="0.25">
      <c r="A1604" s="3" t="str">
        <f t="shared" si="196"/>
        <v/>
      </c>
      <c r="B1604" s="53" t="str">
        <f t="shared" si="200"/>
        <v/>
      </c>
      <c r="C1604" s="57"/>
      <c r="D1604" s="57"/>
      <c r="E1604" s="57"/>
      <c r="F1604" s="57"/>
      <c r="G1604" s="57"/>
      <c r="H1604" s="57"/>
      <c r="I1604" s="57"/>
      <c r="J1604" s="57"/>
      <c r="K1604" s="57"/>
      <c r="L1604" s="57"/>
      <c r="M1604" s="54"/>
      <c r="N1604" s="57"/>
      <c r="O1604" s="58"/>
      <c r="P1604" s="58"/>
      <c r="Q1604" s="58"/>
      <c r="R1604" s="58"/>
      <c r="S1604" s="54"/>
      <c r="T1604" s="57"/>
      <c r="U1604" s="57"/>
      <c r="V1604" s="57"/>
      <c r="W1604" s="57"/>
      <c r="X1604" s="147" t="str">
        <f>IF(ISBLANK(D1604),"",IF('order-admin-units'!$I$1&lt;&gt;"y", "", IF((K1604="")*(ISBLANK(D1604)=FALSE), 'order-admin-units'!$B$1+1, VLOOKUP(K1604, ordercountry, 2))))</f>
        <v/>
      </c>
      <c r="Y1604" s="147" t="str">
        <f>IF(ISBLANK(D1604),"",IF('order-admin-units'!$I$1&lt;&gt;"y", "", IF(L1604="", 'order-admin-units'!$B$2+1, VLOOKUP(K1604&amp;"@"&amp;L1604, orderadmin, 2))))</f>
        <v/>
      </c>
      <c r="Z1604" s="147" t="str">
        <f t="shared" si="197"/>
        <v/>
      </c>
      <c r="AA1604" s="147" t="str">
        <f t="shared" si="198"/>
        <v/>
      </c>
      <c r="AB1604" s="147" t="str">
        <f t="shared" si="199"/>
        <v/>
      </c>
      <c r="AC1604" s="147" t="str">
        <f t="shared" si="193"/>
        <v/>
      </c>
      <c r="AD1604" s="11" t="str">
        <f t="shared" si="194"/>
        <v/>
      </c>
      <c r="AE1604" s="11" t="str">
        <f t="array" ref="AE1604">IF(ISBLANK(D1604),"",IF(OR($H$2="y",$H$2="m"),IF(AA1604=AA1603,IF(OR(AB1604=$AB$4:$AB1603)=FALSE,AE1603&amp;C1604,AE1603),"("&amp;C1604)&amp;IF(AA1604=AA1605,IF(OR(AB1605=$AB$4:$AB1604)=FALSE,", ",""),") "),""))</f>
        <v/>
      </c>
      <c r="AF1604" s="11" t="str">
        <f t="shared" si="195"/>
        <v/>
      </c>
      <c r="AG1604" s="11" t="str">
        <f t="array" ref="AG1604">IF(ISBLANK(D1604),"",IF(OR($H$2="y",$H$2="m"),IF(AA1604=AA1603,IF(OR(AC1604=$AC$4:$AC1603)=FALSE,AG1603&amp;AF1604,AG1603),"("&amp;AF1604)&amp;IF(AA1604=AA1605,IF(OR(AC1605=$AC$4:$AC1604)=FALSE,", ",""),") "),""))</f>
        <v/>
      </c>
      <c r="AH1604" s="10" t="str">
        <f>IF((ISBLANK(D1604)),"",IF(D1604=D1603,AH1603,"")&amp;IF(B1603&lt;&gt;B1604,((IF(ISBLANK(E1604),$D$3&amp;"Non-type material: "&amp;$D$3,$D$3&amp;INDEX('type-categories'!$A$2:$B$100,MATCH(E1604,'type-categories'!$A$2:$A$100,0),2)&amp;$D$3))),"")&amp;(IF(K1604&lt;&gt;K1603,$C$2&amp;K1604&amp;$K$3&amp;$C$2&amp;" ",(IF(B1604&lt;&gt;B1603,$C$2&amp;K1604&amp;$K$3&amp;$C$2&amp;" ",""))))&amp;(IF(L1604="","",((IF(L1604&lt;&gt;L1603,$D$2&amp;L1604&amp;$L$3&amp;$D$2&amp;" ",IF(B1604&lt;&gt;B1603,$D$2&amp;L1604&amp;$L$3&amp;$D$2&amp;" ",""))))))&amp;(IF(M1604="","",((IF(M1604&lt;&gt;M1603,$E$2&amp;M1604&amp;$E$2&amp;","&amp;" ",IF(B1604&lt;&gt;B1603,$E$2&amp;M1604&amp;$E$2&amp;",",""))))))&amp;(IF(N1604="","",IF(N1604&lt;&gt;N1603,N1604&amp;", ",IF(B1604&lt;&gt;B1603,N1604&amp;", ",""))))&amp;(IF(ISBLANK(O1604),"",(IF(O1604&lt;&gt;O1603,O1604&amp;", ",IF(B1604&lt;&gt;B1603,O1604&amp;", ","")))))&amp;(IF(ISBLANK(P1604),"",(IF(P1604&lt;&gt;P1603,P1604&amp;", ",IF(B1604&lt;&gt;B1603,P1604&amp;", ",IF(Z1604&lt;&gt;Z1603,P1604&amp;", ",""))))))&amp;(IF(ISBLANK(Q1604),"",(IF(Q1604&lt;&gt;Q1603,Q1604&amp;", ",IF(B1604&lt;&gt;B1603,Q1604&amp;", ",IF(Z1604&lt;&gt;Z1603,Q1604&amp;", ",""))))))&amp;(IF(ISBLANK(R1604),"",(IF(R1604&lt;&gt;R1603,R1604&amp;"m, ",IF(B1604&lt;&gt;B1603,R1604&amp;"m, ",IF(Z1604&lt;&gt;Z1603,R1604&amp;"m, ",""))))))&amp;IF(ISBLANK(S1604),"",(IF(B1604&lt;&gt;B1603,S1604&amp;", ",IF(S1604&lt;&gt;S1603,IF((Z1604=Z1603),"same locality "&amp;S1604&amp;", ",S1604&amp;", "),""))))&amp;(IF(ISBLANK(T1604),"",(IF(T1604&lt;&gt;T1603,IF(ISBLANK(F$2),T1604&amp;", ",T1604&amp;" "&amp;F$2&amp;", "),(IF(B1604&lt;&gt;B1603,IF(ISBLANK(F$2),T1604&amp;", ",T1604&amp;" "&amp;F$2&amp;", "),(IF(Z1604&lt;&gt;Z1603,IF(ISBLANK(F$2),T1604&amp;", ",T1604&amp;" "&amp;F$2&amp;", "),IF((U1604&lt;&gt;U1603)*($G$2="Y"),"same collector, ","")))))))))&amp;(IF(ISBLANK(U1604),"",(IF(U1604&lt;&gt;U1603,U1604&amp;", ",(IF(B1604&lt;&gt;B1603,U1604&amp;", ",IF(Z1604&lt;&gt;Z1603,U1604&amp;", ",(IF(T1604&lt;&gt;T1603,IF((T1604&lt;&gt;T1603)*($G$2="Y"),"same date, ", ""),IF((T1604=T1603)*(U1604=U1603)*(S1604&lt;&gt;S1603)*($G$2="Y"),"same collector and date, ", ""))))))))))&amp;(IF(ISBLANK(V1604),"",V1604&amp;", "))&amp;IF((AA1604&lt;&gt;AA1605)*($H$2="y"),AD1604&amp;AE1604,IF((AA1604&lt;&gt;AA1605)*($H$2="m"),AD1604&amp;AG1604,IF(($H$2&lt;&gt;"m")*($H$2&lt;&gt;"Y"),(IF(F1604=0,"",F1604&amp;" "&amp;$F$4&amp;" "))&amp;(IF(G1604=0,"",G1604&amp;" "&amp;$G$4&amp;" "))&amp;(IF(H1604=0,"",H1604&amp;" "&amp;H$4&amp;" "))&amp;(IF(I1604=0,"",I1604&amp;" "&amp;$I$4&amp;" "))&amp;(IF(J1604=0,"",J1604&amp;" "&amp;$J$4&amp;" "))&amp;IF((ISBLANK(C1604)),"","("&amp;C1604&amp;")"),"")))&amp;IF((B1604=B1605)*(K1604=K1605)*(L1604=L1605)*(M1604=M1605),IF(($H$2&lt;&gt;"m")*($H$2&lt;&gt;"Y"), ", ", IF((ISNUMBER(FIND(")",AE1604))), ", ", "")),IF((B1604=B1605)*(K1604=K1605)*(L1604=L1605),"; ",". ")))</f>
        <v/>
      </c>
      <c r="AI1604" s="1"/>
    </row>
    <row r="1605" spans="1:35" x14ac:dyDescent="0.25">
      <c r="A1605" s="3" t="str">
        <f t="shared" si="196"/>
        <v/>
      </c>
      <c r="B1605" s="53" t="str">
        <f t="shared" si="200"/>
        <v/>
      </c>
      <c r="C1605" s="57"/>
      <c r="D1605" s="57"/>
      <c r="E1605" s="57"/>
      <c r="F1605" s="57"/>
      <c r="G1605" s="57"/>
      <c r="H1605" s="57"/>
      <c r="I1605" s="57"/>
      <c r="J1605" s="57"/>
      <c r="K1605" s="57"/>
      <c r="L1605" s="57"/>
      <c r="M1605" s="54"/>
      <c r="N1605" s="57"/>
      <c r="O1605" s="58"/>
      <c r="P1605" s="58"/>
      <c r="Q1605" s="58"/>
      <c r="R1605" s="58"/>
      <c r="S1605" s="54"/>
      <c r="T1605" s="57"/>
      <c r="U1605" s="57"/>
      <c r="V1605" s="57"/>
      <c r="W1605" s="57"/>
      <c r="X1605" s="147" t="str">
        <f>IF(ISBLANK(D1605),"",IF('order-admin-units'!$I$1&lt;&gt;"y", "", IF((K1605="")*(ISBLANK(D1605)=FALSE), 'order-admin-units'!$B$1+1, VLOOKUP(K1605, ordercountry, 2))))</f>
        <v/>
      </c>
      <c r="Y1605" s="147" t="str">
        <f>IF(ISBLANK(D1605),"",IF('order-admin-units'!$I$1&lt;&gt;"y", "", IF(L1605="", 'order-admin-units'!$B$2+1, VLOOKUP(K1605&amp;"@"&amp;L1605, orderadmin, 2))))</f>
        <v/>
      </c>
      <c r="Z1605" s="147" t="str">
        <f t="shared" si="197"/>
        <v/>
      </c>
      <c r="AA1605" s="147" t="str">
        <f t="shared" si="198"/>
        <v/>
      </c>
      <c r="AB1605" s="147" t="str">
        <f t="shared" si="199"/>
        <v/>
      </c>
      <c r="AC1605" s="147" t="str">
        <f t="shared" ref="AC1605:AC1668" si="203">AA1605&amp;AF1605</f>
        <v/>
      </c>
      <c r="AD1605" s="11" t="str">
        <f t="shared" ref="AD1605:AD1668" si="204">IF(OR($H$2="y",$H$2="m"),IF(SUMIF($AA$5:$AA$2000,AA1605,$F$5:$F$2000)&lt;&gt;0,SUMIF($AA$5:$AA$2000,AA1605,$F$5:$F$2000)&amp;" "&amp;$F$4&amp;" ","")&amp;IF(SUMIF($AA$5:$AA$2000,AA1605,$G$5:$G$2000)&lt;&gt;0,SUMIF($AA$5:$AA$2000,AA1605,$G$5:$G$2000)&amp;" "&amp;$G$4&amp;" ","")&amp;IF(SUMIF($AA$5:$AA$2000,AA1605,$H$5:$H$2000)&lt;&gt;0,SUMIF($AA$5:$AA$2000,AA1605,$H$5:$H$2000)&amp;" "&amp;$H$4&amp;" ","")&amp;IF(SUMIF($AA$5:$AA$2000,AA1605,$I$5:$I$2000)&lt;&gt;0,SUMIF($AA$5:$AA$2000,AA1605,$I$5:$I$2000)&amp;" "&amp;$I$4&amp;" ","")&amp;IF(SUMIF($AA$5:$AA$2000,AA1605,$J$5:$J$2000)&lt;&gt;0,SUMIF($AA$5:$AA$2000,AA1605,$J$5:$J$2000)&amp;" "&amp;$J$4&amp;" ",""),"")</f>
        <v/>
      </c>
      <c r="AE1605" s="11" t="str">
        <f t="array" ref="AE1605">IF(ISBLANK(D1605),"",IF(OR($H$2="y",$H$2="m"),IF(AA1605=AA1604,IF(OR(AB1605=$AB$4:$AB1604)=FALSE,AE1604&amp;C1605,AE1604),"("&amp;C1605)&amp;IF(AA1605=AA1606,IF(OR(AB1606=$AB$4:$AB1605)=FALSE,", ",""),") "),""))</f>
        <v/>
      </c>
      <c r="AF1605" s="11" t="str">
        <f t="shared" ref="AF1605:AF1668" si="205">IF((ISBLANK(D1605)=FALSE)*OR($H$2="y",$H$2="m"),IFERROR(LEFT(C1605, FIND(" ",C1605)-1), C1605),"")</f>
        <v/>
      </c>
      <c r="AG1605" s="11" t="str">
        <f t="array" ref="AG1605">IF(ISBLANK(D1605),"",IF(OR($H$2="y",$H$2="m"),IF(AA1605=AA1604,IF(OR(AC1605=$AC$4:$AC1604)=FALSE,AG1604&amp;AF1605,AG1604),"("&amp;AF1605)&amp;IF(AA1605=AA1606,IF(OR(AC1606=$AC$4:$AC1605)=FALSE,", ",""),") "),""))</f>
        <v/>
      </c>
      <c r="AH1605" s="10" t="str">
        <f>IF((ISBLANK(D1605)),"",IF(D1605=D1604,AH1604,"")&amp;IF(B1604&lt;&gt;B1605,((IF(ISBLANK(E1605),$D$3&amp;"Non-type material: "&amp;$D$3,$D$3&amp;INDEX('type-categories'!$A$2:$B$100,MATCH(E1605,'type-categories'!$A$2:$A$100,0),2)&amp;$D$3))),"")&amp;(IF(K1605&lt;&gt;K1604,$C$2&amp;K1605&amp;$K$3&amp;$C$2&amp;" ",(IF(B1605&lt;&gt;B1604,$C$2&amp;K1605&amp;$K$3&amp;$C$2&amp;" ",""))))&amp;(IF(L1605="","",((IF(L1605&lt;&gt;L1604,$D$2&amp;L1605&amp;$L$3&amp;$D$2&amp;" ",IF(B1605&lt;&gt;B1604,$D$2&amp;L1605&amp;$L$3&amp;$D$2&amp;" ",""))))))&amp;(IF(M1605="","",((IF(M1605&lt;&gt;M1604,$E$2&amp;M1605&amp;$E$2&amp;","&amp;" ",IF(B1605&lt;&gt;B1604,$E$2&amp;M1605&amp;$E$2&amp;",",""))))))&amp;(IF(N1605="","",IF(N1605&lt;&gt;N1604,N1605&amp;", ",IF(B1605&lt;&gt;B1604,N1605&amp;", ",""))))&amp;(IF(ISBLANK(O1605),"",(IF(O1605&lt;&gt;O1604,O1605&amp;", ",IF(B1605&lt;&gt;B1604,O1605&amp;", ","")))))&amp;(IF(ISBLANK(P1605),"",(IF(P1605&lt;&gt;P1604,P1605&amp;", ",IF(B1605&lt;&gt;B1604,P1605&amp;", ",IF(Z1605&lt;&gt;Z1604,P1605&amp;", ",""))))))&amp;(IF(ISBLANK(Q1605),"",(IF(Q1605&lt;&gt;Q1604,Q1605&amp;", ",IF(B1605&lt;&gt;B1604,Q1605&amp;", ",IF(Z1605&lt;&gt;Z1604,Q1605&amp;", ",""))))))&amp;(IF(ISBLANK(R1605),"",(IF(R1605&lt;&gt;R1604,R1605&amp;"m, ",IF(B1605&lt;&gt;B1604,R1605&amp;"m, ",IF(Z1605&lt;&gt;Z1604,R1605&amp;"m, ",""))))))&amp;IF(ISBLANK(S1605),"",(IF(B1605&lt;&gt;B1604,S1605&amp;", ",IF(S1605&lt;&gt;S1604,IF((Z1605=Z1604),"same locality "&amp;S1605&amp;", ",S1605&amp;", "),""))))&amp;(IF(ISBLANK(T1605),"",(IF(T1605&lt;&gt;T1604,IF(ISBLANK(F$2),T1605&amp;", ",T1605&amp;" "&amp;F$2&amp;", "),(IF(B1605&lt;&gt;B1604,IF(ISBLANK(F$2),T1605&amp;", ",T1605&amp;" "&amp;F$2&amp;", "),(IF(Z1605&lt;&gt;Z1604,IF(ISBLANK(F$2),T1605&amp;", ",T1605&amp;" "&amp;F$2&amp;", "),IF((U1605&lt;&gt;U1604)*($G$2="Y"),"same collector, ","")))))))))&amp;(IF(ISBLANK(U1605),"",(IF(U1605&lt;&gt;U1604,U1605&amp;", ",(IF(B1605&lt;&gt;B1604,U1605&amp;", ",IF(Z1605&lt;&gt;Z1604,U1605&amp;", ",(IF(T1605&lt;&gt;T1604,IF((T1605&lt;&gt;T1604)*($G$2="Y"),"same date, ", ""),IF((T1605=T1604)*(U1605=U1604)*(S1605&lt;&gt;S1604)*($G$2="Y"),"same collector and date, ", ""))))))))))&amp;(IF(ISBLANK(V1605),"",V1605&amp;", "))&amp;IF((AA1605&lt;&gt;AA1606)*($H$2="y"),AD1605&amp;AE1605,IF((AA1605&lt;&gt;AA1606)*($H$2="m"),AD1605&amp;AG1605,IF(($H$2&lt;&gt;"m")*($H$2&lt;&gt;"Y"),(IF(F1605=0,"",F1605&amp;" "&amp;$F$4&amp;" "))&amp;(IF(G1605=0,"",G1605&amp;" "&amp;$G$4&amp;" "))&amp;(IF(H1605=0,"",H1605&amp;" "&amp;H$4&amp;" "))&amp;(IF(I1605=0,"",I1605&amp;" "&amp;$I$4&amp;" "))&amp;(IF(J1605=0,"",J1605&amp;" "&amp;$J$4&amp;" "))&amp;IF((ISBLANK(C1605)),"","("&amp;C1605&amp;")"),"")))&amp;IF((B1605=B1606)*(K1605=K1606)*(L1605=L1606)*(M1605=M1606),IF(($H$2&lt;&gt;"m")*($H$2&lt;&gt;"Y"), ", ", IF((ISNUMBER(FIND(")",AE1605))), ", ", "")),IF((B1605=B1606)*(K1605=K1606)*(L1605=L1606),"; ",". ")))</f>
        <v/>
      </c>
      <c r="AI1605" s="1"/>
    </row>
    <row r="1606" spans="1:35" x14ac:dyDescent="0.25">
      <c r="A1606" s="3" t="str">
        <f t="shared" ref="A1606:A1669" si="206">IF(ISBLANK(D1606),"",IF(D1606&lt;&gt;D1605, A1605+1, A1605))</f>
        <v/>
      </c>
      <c r="B1606" s="53" t="str">
        <f t="shared" si="200"/>
        <v/>
      </c>
      <c r="C1606" s="57"/>
      <c r="D1606" s="57"/>
      <c r="E1606" s="57"/>
      <c r="F1606" s="57"/>
      <c r="G1606" s="57"/>
      <c r="H1606" s="57"/>
      <c r="I1606" s="57"/>
      <c r="J1606" s="57"/>
      <c r="K1606" s="57"/>
      <c r="L1606" s="57"/>
      <c r="M1606" s="54"/>
      <c r="N1606" s="57"/>
      <c r="O1606" s="58"/>
      <c r="P1606" s="58"/>
      <c r="Q1606" s="58"/>
      <c r="R1606" s="58"/>
      <c r="S1606" s="54"/>
      <c r="T1606" s="57"/>
      <c r="U1606" s="57"/>
      <c r="V1606" s="57"/>
      <c r="W1606" s="57"/>
      <c r="X1606" s="147" t="str">
        <f>IF(ISBLANK(D1606),"",IF('order-admin-units'!$I$1&lt;&gt;"y", "", IF((K1606="")*(ISBLANK(D1606)=FALSE), 'order-admin-units'!$B$1+1, VLOOKUP(K1606, ordercountry, 2))))</f>
        <v/>
      </c>
      <c r="Y1606" s="147" t="str">
        <f>IF(ISBLANK(D1606),"",IF('order-admin-units'!$I$1&lt;&gt;"y", "", IF(L1606="", 'order-admin-units'!$B$2+1, VLOOKUP(K1606&amp;"@"&amp;L1606, orderadmin, 2))))</f>
        <v/>
      </c>
      <c r="Z1606" s="147" t="str">
        <f t="shared" ref="Z1606:Z1669" si="207">K1606&amp;L1606&amp;M1606&amp;N1606&amp;O1606</f>
        <v/>
      </c>
      <c r="AA1606" s="147" t="str">
        <f t="shared" ref="AA1606:AA1669" si="208">B1606&amp;K1606&amp;L1606&amp;M1606&amp;N1606&amp;O1606&amp;P1606&amp;Q1606&amp;R1606&amp;S1606&amp;T1606&amp;U1606</f>
        <v/>
      </c>
      <c r="AB1606" s="147" t="str">
        <f t="shared" ref="AB1606:AB1669" si="209">AA1606&amp;C1606</f>
        <v/>
      </c>
      <c r="AC1606" s="147" t="str">
        <f t="shared" si="203"/>
        <v/>
      </c>
      <c r="AD1606" s="11" t="str">
        <f t="shared" si="204"/>
        <v/>
      </c>
      <c r="AE1606" s="11" t="str">
        <f t="array" ref="AE1606">IF(ISBLANK(D1606),"",IF(OR($H$2="y",$H$2="m"),IF(AA1606=AA1605,IF(OR(AB1606=$AB$4:$AB1605)=FALSE,AE1605&amp;C1606,AE1605),"("&amp;C1606)&amp;IF(AA1606=AA1607,IF(OR(AB1607=$AB$4:$AB1606)=FALSE,", ",""),") "),""))</f>
        <v/>
      </c>
      <c r="AF1606" s="11" t="str">
        <f t="shared" si="205"/>
        <v/>
      </c>
      <c r="AG1606" s="11" t="str">
        <f t="array" ref="AG1606">IF(ISBLANK(D1606),"",IF(OR($H$2="y",$H$2="m"),IF(AA1606=AA1605,IF(OR(AC1606=$AC$4:$AC1605)=FALSE,AG1605&amp;AF1606,AG1605),"("&amp;AF1606)&amp;IF(AA1606=AA1607,IF(OR(AC1607=$AC$4:$AC1606)=FALSE,", ",""),") "),""))</f>
        <v/>
      </c>
      <c r="AH1606" s="10" t="str">
        <f>IF((ISBLANK(D1606)),"",IF(D1606=D1605,AH1605,"")&amp;IF(B1605&lt;&gt;B1606,((IF(ISBLANK(E1606),$D$3&amp;"Non-type material: "&amp;$D$3,$D$3&amp;INDEX('type-categories'!$A$2:$B$100,MATCH(E1606,'type-categories'!$A$2:$A$100,0),2)&amp;$D$3))),"")&amp;(IF(K1606&lt;&gt;K1605,$C$2&amp;K1606&amp;$K$3&amp;$C$2&amp;" ",(IF(B1606&lt;&gt;B1605,$C$2&amp;K1606&amp;$K$3&amp;$C$2&amp;" ",""))))&amp;(IF(L1606="","",((IF(L1606&lt;&gt;L1605,$D$2&amp;L1606&amp;$L$3&amp;$D$2&amp;" ",IF(B1606&lt;&gt;B1605,$D$2&amp;L1606&amp;$L$3&amp;$D$2&amp;" ",""))))))&amp;(IF(M1606="","",((IF(M1606&lt;&gt;M1605,$E$2&amp;M1606&amp;$E$2&amp;","&amp;" ",IF(B1606&lt;&gt;B1605,$E$2&amp;M1606&amp;$E$2&amp;",",""))))))&amp;(IF(N1606="","",IF(N1606&lt;&gt;N1605,N1606&amp;", ",IF(B1606&lt;&gt;B1605,N1606&amp;", ",""))))&amp;(IF(ISBLANK(O1606),"",(IF(O1606&lt;&gt;O1605,O1606&amp;", ",IF(B1606&lt;&gt;B1605,O1606&amp;", ","")))))&amp;(IF(ISBLANK(P1606),"",(IF(P1606&lt;&gt;P1605,P1606&amp;", ",IF(B1606&lt;&gt;B1605,P1606&amp;", ",IF(Z1606&lt;&gt;Z1605,P1606&amp;", ",""))))))&amp;(IF(ISBLANK(Q1606),"",(IF(Q1606&lt;&gt;Q1605,Q1606&amp;", ",IF(B1606&lt;&gt;B1605,Q1606&amp;", ",IF(Z1606&lt;&gt;Z1605,Q1606&amp;", ",""))))))&amp;(IF(ISBLANK(R1606),"",(IF(R1606&lt;&gt;R1605,R1606&amp;"m, ",IF(B1606&lt;&gt;B1605,R1606&amp;"m, ",IF(Z1606&lt;&gt;Z1605,R1606&amp;"m, ",""))))))&amp;IF(ISBLANK(S1606),"",(IF(B1606&lt;&gt;B1605,S1606&amp;", ",IF(S1606&lt;&gt;S1605,IF((Z1606=Z1605),"same locality "&amp;S1606&amp;", ",S1606&amp;", "),""))))&amp;(IF(ISBLANK(T1606),"",(IF(T1606&lt;&gt;T1605,IF(ISBLANK(F$2),T1606&amp;", ",T1606&amp;" "&amp;F$2&amp;", "),(IF(B1606&lt;&gt;B1605,IF(ISBLANK(F$2),T1606&amp;", ",T1606&amp;" "&amp;F$2&amp;", "),(IF(Z1606&lt;&gt;Z1605,IF(ISBLANK(F$2),T1606&amp;", ",T1606&amp;" "&amp;F$2&amp;", "),IF((U1606&lt;&gt;U1605)*($G$2="Y"),"same collector, ","")))))))))&amp;(IF(ISBLANK(U1606),"",(IF(U1606&lt;&gt;U1605,U1606&amp;", ",(IF(B1606&lt;&gt;B1605,U1606&amp;", ",IF(Z1606&lt;&gt;Z1605,U1606&amp;", ",(IF(T1606&lt;&gt;T1605,IF((T1606&lt;&gt;T1605)*($G$2="Y"),"same date, ", ""),IF((T1606=T1605)*(U1606=U1605)*(S1606&lt;&gt;S1605)*($G$2="Y"),"same collector and date, ", ""))))))))))&amp;(IF(ISBLANK(V1606),"",V1606&amp;", "))&amp;IF((AA1606&lt;&gt;AA1607)*($H$2="y"),AD1606&amp;AE1606,IF((AA1606&lt;&gt;AA1607)*($H$2="m"),AD1606&amp;AG1606,IF(($H$2&lt;&gt;"m")*($H$2&lt;&gt;"Y"),(IF(F1606=0,"",F1606&amp;" "&amp;$F$4&amp;" "))&amp;(IF(G1606=0,"",G1606&amp;" "&amp;$G$4&amp;" "))&amp;(IF(H1606=0,"",H1606&amp;" "&amp;H$4&amp;" "))&amp;(IF(I1606=0,"",I1606&amp;" "&amp;$I$4&amp;" "))&amp;(IF(J1606=0,"",J1606&amp;" "&amp;$J$4&amp;" "))&amp;IF((ISBLANK(C1606)),"","("&amp;C1606&amp;")"),"")))&amp;IF((B1606=B1607)*(K1606=K1607)*(L1606=L1607)*(M1606=M1607),IF(($H$2&lt;&gt;"m")*($H$2&lt;&gt;"Y"), ", ", IF((ISNUMBER(FIND(")",AE1606))), ", ", "")),IF((B1606=B1607)*(K1606=K1607)*(L1606=L1607),"; ",". ")))</f>
        <v/>
      </c>
      <c r="AI1606" s="1"/>
    </row>
    <row r="1607" spans="1:35" x14ac:dyDescent="0.25">
      <c r="A1607" s="3" t="str">
        <f t="shared" si="206"/>
        <v/>
      </c>
      <c r="B1607" s="53" t="str">
        <f t="shared" si="200"/>
        <v/>
      </c>
      <c r="C1607" s="57"/>
      <c r="D1607" s="57"/>
      <c r="E1607" s="57"/>
      <c r="F1607" s="57"/>
      <c r="G1607" s="57"/>
      <c r="H1607" s="57"/>
      <c r="I1607" s="57"/>
      <c r="J1607" s="57"/>
      <c r="K1607" s="57"/>
      <c r="L1607" s="57"/>
      <c r="M1607" s="54"/>
      <c r="N1607" s="57"/>
      <c r="O1607" s="58"/>
      <c r="P1607" s="58"/>
      <c r="Q1607" s="58"/>
      <c r="R1607" s="58"/>
      <c r="S1607" s="54"/>
      <c r="T1607" s="57"/>
      <c r="U1607" s="57"/>
      <c r="V1607" s="57"/>
      <c r="W1607" s="57"/>
      <c r="X1607" s="147" t="str">
        <f>IF(ISBLANK(D1607),"",IF('order-admin-units'!$I$1&lt;&gt;"y", "", IF((K1607="")*(ISBLANK(D1607)=FALSE), 'order-admin-units'!$B$1+1, VLOOKUP(K1607, ordercountry, 2))))</f>
        <v/>
      </c>
      <c r="Y1607" s="147" t="str">
        <f>IF(ISBLANK(D1607),"",IF('order-admin-units'!$I$1&lt;&gt;"y", "", IF(L1607="", 'order-admin-units'!$B$2+1, VLOOKUP(K1607&amp;"@"&amp;L1607, orderadmin, 2))))</f>
        <v/>
      </c>
      <c r="Z1607" s="147" t="str">
        <f t="shared" si="207"/>
        <v/>
      </c>
      <c r="AA1607" s="147" t="str">
        <f t="shared" si="208"/>
        <v/>
      </c>
      <c r="AB1607" s="147" t="str">
        <f t="shared" si="209"/>
        <v/>
      </c>
      <c r="AC1607" s="147" t="str">
        <f t="shared" si="203"/>
        <v/>
      </c>
      <c r="AD1607" s="11" t="str">
        <f t="shared" si="204"/>
        <v/>
      </c>
      <c r="AE1607" s="11" t="str">
        <f t="array" ref="AE1607">IF(ISBLANK(D1607),"",IF(OR($H$2="y",$H$2="m"),IF(AA1607=AA1606,IF(OR(AB1607=$AB$4:$AB1606)=FALSE,AE1606&amp;C1607,AE1606),"("&amp;C1607)&amp;IF(AA1607=AA1608,IF(OR(AB1608=$AB$4:$AB1607)=FALSE,", ",""),") "),""))</f>
        <v/>
      </c>
      <c r="AF1607" s="11" t="str">
        <f t="shared" si="205"/>
        <v/>
      </c>
      <c r="AG1607" s="11" t="str">
        <f t="array" ref="AG1607">IF(ISBLANK(D1607),"",IF(OR($H$2="y",$H$2="m"),IF(AA1607=AA1606,IF(OR(AC1607=$AC$4:$AC1606)=FALSE,AG1606&amp;AF1607,AG1606),"("&amp;AF1607)&amp;IF(AA1607=AA1608,IF(OR(AC1608=$AC$4:$AC1607)=FALSE,", ",""),") "),""))</f>
        <v/>
      </c>
      <c r="AH1607" s="10" t="str">
        <f>IF((ISBLANK(D1607)),"",IF(D1607=D1606,AH1606,"")&amp;IF(B1606&lt;&gt;B1607,((IF(ISBLANK(E1607),$D$3&amp;"Non-type material: "&amp;$D$3,$D$3&amp;INDEX('type-categories'!$A$2:$B$100,MATCH(E1607,'type-categories'!$A$2:$A$100,0),2)&amp;$D$3))),"")&amp;(IF(K1607&lt;&gt;K1606,$C$2&amp;K1607&amp;$K$3&amp;$C$2&amp;" ",(IF(B1607&lt;&gt;B1606,$C$2&amp;K1607&amp;$K$3&amp;$C$2&amp;" ",""))))&amp;(IF(L1607="","",((IF(L1607&lt;&gt;L1606,$D$2&amp;L1607&amp;$L$3&amp;$D$2&amp;" ",IF(B1607&lt;&gt;B1606,$D$2&amp;L1607&amp;$L$3&amp;$D$2&amp;" ",""))))))&amp;(IF(M1607="","",((IF(M1607&lt;&gt;M1606,$E$2&amp;M1607&amp;$E$2&amp;","&amp;" ",IF(B1607&lt;&gt;B1606,$E$2&amp;M1607&amp;$E$2&amp;",",""))))))&amp;(IF(N1607="","",IF(N1607&lt;&gt;N1606,N1607&amp;", ",IF(B1607&lt;&gt;B1606,N1607&amp;", ",""))))&amp;(IF(ISBLANK(O1607),"",(IF(O1607&lt;&gt;O1606,O1607&amp;", ",IF(B1607&lt;&gt;B1606,O1607&amp;", ","")))))&amp;(IF(ISBLANK(P1607),"",(IF(P1607&lt;&gt;P1606,P1607&amp;", ",IF(B1607&lt;&gt;B1606,P1607&amp;", ",IF(Z1607&lt;&gt;Z1606,P1607&amp;", ",""))))))&amp;(IF(ISBLANK(Q1607),"",(IF(Q1607&lt;&gt;Q1606,Q1607&amp;", ",IF(B1607&lt;&gt;B1606,Q1607&amp;", ",IF(Z1607&lt;&gt;Z1606,Q1607&amp;", ",""))))))&amp;(IF(ISBLANK(R1607),"",(IF(R1607&lt;&gt;R1606,R1607&amp;"m, ",IF(B1607&lt;&gt;B1606,R1607&amp;"m, ",IF(Z1607&lt;&gt;Z1606,R1607&amp;"m, ",""))))))&amp;IF(ISBLANK(S1607),"",(IF(B1607&lt;&gt;B1606,S1607&amp;", ",IF(S1607&lt;&gt;S1606,IF((Z1607=Z1606),"same locality "&amp;S1607&amp;", ",S1607&amp;", "),""))))&amp;(IF(ISBLANK(T1607),"",(IF(T1607&lt;&gt;T1606,IF(ISBLANK(F$2),T1607&amp;", ",T1607&amp;" "&amp;F$2&amp;", "),(IF(B1607&lt;&gt;B1606,IF(ISBLANK(F$2),T1607&amp;", ",T1607&amp;" "&amp;F$2&amp;", "),(IF(Z1607&lt;&gt;Z1606,IF(ISBLANK(F$2),T1607&amp;", ",T1607&amp;" "&amp;F$2&amp;", "),IF((U1607&lt;&gt;U1606)*($G$2="Y"),"same collector, ","")))))))))&amp;(IF(ISBLANK(U1607),"",(IF(U1607&lt;&gt;U1606,U1607&amp;", ",(IF(B1607&lt;&gt;B1606,U1607&amp;", ",IF(Z1607&lt;&gt;Z1606,U1607&amp;", ",(IF(T1607&lt;&gt;T1606,IF((T1607&lt;&gt;T1606)*($G$2="Y"),"same date, ", ""),IF((T1607=T1606)*(U1607=U1606)*(S1607&lt;&gt;S1606)*($G$2="Y"),"same collector and date, ", ""))))))))))&amp;(IF(ISBLANK(V1607),"",V1607&amp;", "))&amp;IF((AA1607&lt;&gt;AA1608)*($H$2="y"),AD1607&amp;AE1607,IF((AA1607&lt;&gt;AA1608)*($H$2="m"),AD1607&amp;AG1607,IF(($H$2&lt;&gt;"m")*($H$2&lt;&gt;"Y"),(IF(F1607=0,"",F1607&amp;" "&amp;$F$4&amp;" "))&amp;(IF(G1607=0,"",G1607&amp;" "&amp;$G$4&amp;" "))&amp;(IF(H1607=0,"",H1607&amp;" "&amp;H$4&amp;" "))&amp;(IF(I1607=0,"",I1607&amp;" "&amp;$I$4&amp;" "))&amp;(IF(J1607=0,"",J1607&amp;" "&amp;$J$4&amp;" "))&amp;IF((ISBLANK(C1607)),"","("&amp;C1607&amp;")"),"")))&amp;IF((B1607=B1608)*(K1607=K1608)*(L1607=L1608)*(M1607=M1608),IF(($H$2&lt;&gt;"m")*($H$2&lt;&gt;"Y"), ", ", IF((ISNUMBER(FIND(")",AE1607))), ", ", "")),IF((B1607=B1608)*(K1607=K1608)*(L1607=L1608),"; ",". ")))</f>
        <v/>
      </c>
      <c r="AI1607" s="1"/>
    </row>
    <row r="1608" spans="1:35" x14ac:dyDescent="0.25">
      <c r="A1608" s="3" t="str">
        <f t="shared" si="206"/>
        <v/>
      </c>
      <c r="B1608" s="53" t="str">
        <f t="shared" si="200"/>
        <v/>
      </c>
      <c r="C1608" s="57"/>
      <c r="D1608" s="57"/>
      <c r="E1608" s="57"/>
      <c r="F1608" s="57"/>
      <c r="G1608" s="57"/>
      <c r="H1608" s="57"/>
      <c r="I1608" s="57"/>
      <c r="J1608" s="57"/>
      <c r="K1608" s="57"/>
      <c r="L1608" s="57"/>
      <c r="M1608" s="54"/>
      <c r="N1608" s="57"/>
      <c r="O1608" s="58"/>
      <c r="P1608" s="58"/>
      <c r="Q1608" s="58"/>
      <c r="R1608" s="58"/>
      <c r="S1608" s="54"/>
      <c r="T1608" s="57"/>
      <c r="U1608" s="57"/>
      <c r="V1608" s="57"/>
      <c r="W1608" s="57"/>
      <c r="X1608" s="147" t="str">
        <f>IF(ISBLANK(D1608),"",IF('order-admin-units'!$I$1&lt;&gt;"y", "", IF((K1608="")*(ISBLANK(D1608)=FALSE), 'order-admin-units'!$B$1+1, VLOOKUP(K1608, ordercountry, 2))))</f>
        <v/>
      </c>
      <c r="Y1608" s="147" t="str">
        <f>IF(ISBLANK(D1608),"",IF('order-admin-units'!$I$1&lt;&gt;"y", "", IF(L1608="", 'order-admin-units'!$B$2+1, VLOOKUP(K1608&amp;"@"&amp;L1608, orderadmin, 2))))</f>
        <v/>
      </c>
      <c r="Z1608" s="147" t="str">
        <f t="shared" si="207"/>
        <v/>
      </c>
      <c r="AA1608" s="147" t="str">
        <f t="shared" si="208"/>
        <v/>
      </c>
      <c r="AB1608" s="147" t="str">
        <f t="shared" si="209"/>
        <v/>
      </c>
      <c r="AC1608" s="147" t="str">
        <f t="shared" si="203"/>
        <v/>
      </c>
      <c r="AD1608" s="11" t="str">
        <f t="shared" si="204"/>
        <v/>
      </c>
      <c r="AE1608" s="11" t="str">
        <f t="array" ref="AE1608">IF(ISBLANK(D1608),"",IF(OR($H$2="y",$H$2="m"),IF(AA1608=AA1607,IF(OR(AB1608=$AB$4:$AB1607)=FALSE,AE1607&amp;C1608,AE1607),"("&amp;C1608)&amp;IF(AA1608=AA1609,IF(OR(AB1609=$AB$4:$AB1608)=FALSE,", ",""),") "),""))</f>
        <v/>
      </c>
      <c r="AF1608" s="11" t="str">
        <f t="shared" si="205"/>
        <v/>
      </c>
      <c r="AG1608" s="11" t="str">
        <f t="array" ref="AG1608">IF(ISBLANK(D1608),"",IF(OR($H$2="y",$H$2="m"),IF(AA1608=AA1607,IF(OR(AC1608=$AC$4:$AC1607)=FALSE,AG1607&amp;AF1608,AG1607),"("&amp;AF1608)&amp;IF(AA1608=AA1609,IF(OR(AC1609=$AC$4:$AC1608)=FALSE,", ",""),") "),""))</f>
        <v/>
      </c>
      <c r="AH1608" s="10" t="str">
        <f>IF((ISBLANK(D1608)),"",IF(D1608=D1607,AH1607,"")&amp;IF(B1607&lt;&gt;B1608,((IF(ISBLANK(E1608),$D$3&amp;"Non-type material: "&amp;$D$3,$D$3&amp;INDEX('type-categories'!$A$2:$B$100,MATCH(E1608,'type-categories'!$A$2:$A$100,0),2)&amp;$D$3))),"")&amp;(IF(K1608&lt;&gt;K1607,$C$2&amp;K1608&amp;$K$3&amp;$C$2&amp;" ",(IF(B1608&lt;&gt;B1607,$C$2&amp;K1608&amp;$K$3&amp;$C$2&amp;" ",""))))&amp;(IF(L1608="","",((IF(L1608&lt;&gt;L1607,$D$2&amp;L1608&amp;$L$3&amp;$D$2&amp;" ",IF(B1608&lt;&gt;B1607,$D$2&amp;L1608&amp;$L$3&amp;$D$2&amp;" ",""))))))&amp;(IF(M1608="","",((IF(M1608&lt;&gt;M1607,$E$2&amp;M1608&amp;$E$2&amp;","&amp;" ",IF(B1608&lt;&gt;B1607,$E$2&amp;M1608&amp;$E$2&amp;",",""))))))&amp;(IF(N1608="","",IF(N1608&lt;&gt;N1607,N1608&amp;", ",IF(B1608&lt;&gt;B1607,N1608&amp;", ",""))))&amp;(IF(ISBLANK(O1608),"",(IF(O1608&lt;&gt;O1607,O1608&amp;", ",IF(B1608&lt;&gt;B1607,O1608&amp;", ","")))))&amp;(IF(ISBLANK(P1608),"",(IF(P1608&lt;&gt;P1607,P1608&amp;", ",IF(B1608&lt;&gt;B1607,P1608&amp;", ",IF(Z1608&lt;&gt;Z1607,P1608&amp;", ",""))))))&amp;(IF(ISBLANK(Q1608),"",(IF(Q1608&lt;&gt;Q1607,Q1608&amp;", ",IF(B1608&lt;&gt;B1607,Q1608&amp;", ",IF(Z1608&lt;&gt;Z1607,Q1608&amp;", ",""))))))&amp;(IF(ISBLANK(R1608),"",(IF(R1608&lt;&gt;R1607,R1608&amp;"m, ",IF(B1608&lt;&gt;B1607,R1608&amp;"m, ",IF(Z1608&lt;&gt;Z1607,R1608&amp;"m, ",""))))))&amp;IF(ISBLANK(S1608),"",(IF(B1608&lt;&gt;B1607,S1608&amp;", ",IF(S1608&lt;&gt;S1607,IF((Z1608=Z1607),"same locality "&amp;S1608&amp;", ",S1608&amp;", "),""))))&amp;(IF(ISBLANK(T1608),"",(IF(T1608&lt;&gt;T1607,IF(ISBLANK(F$2),T1608&amp;", ",T1608&amp;" "&amp;F$2&amp;", "),(IF(B1608&lt;&gt;B1607,IF(ISBLANK(F$2),T1608&amp;", ",T1608&amp;" "&amp;F$2&amp;", "),(IF(Z1608&lt;&gt;Z1607,IF(ISBLANK(F$2),T1608&amp;", ",T1608&amp;" "&amp;F$2&amp;", "),IF((U1608&lt;&gt;U1607)*($G$2="Y"),"same collector, ","")))))))))&amp;(IF(ISBLANK(U1608),"",(IF(U1608&lt;&gt;U1607,U1608&amp;", ",(IF(B1608&lt;&gt;B1607,U1608&amp;", ",IF(Z1608&lt;&gt;Z1607,U1608&amp;", ",(IF(T1608&lt;&gt;T1607,IF((T1608&lt;&gt;T1607)*($G$2="Y"),"same date, ", ""),IF((T1608=T1607)*(U1608=U1607)*(S1608&lt;&gt;S1607)*($G$2="Y"),"same collector and date, ", ""))))))))))&amp;(IF(ISBLANK(V1608),"",V1608&amp;", "))&amp;IF((AA1608&lt;&gt;AA1609)*($H$2="y"),AD1608&amp;AE1608,IF((AA1608&lt;&gt;AA1609)*($H$2="m"),AD1608&amp;AG1608,IF(($H$2&lt;&gt;"m")*($H$2&lt;&gt;"Y"),(IF(F1608=0,"",F1608&amp;" "&amp;$F$4&amp;" "))&amp;(IF(G1608=0,"",G1608&amp;" "&amp;$G$4&amp;" "))&amp;(IF(H1608=0,"",H1608&amp;" "&amp;H$4&amp;" "))&amp;(IF(I1608=0,"",I1608&amp;" "&amp;$I$4&amp;" "))&amp;(IF(J1608=0,"",J1608&amp;" "&amp;$J$4&amp;" "))&amp;IF((ISBLANK(C1608)),"","("&amp;C1608&amp;")"),"")))&amp;IF((B1608=B1609)*(K1608=K1609)*(L1608=L1609)*(M1608=M1609),IF(($H$2&lt;&gt;"m")*($H$2&lt;&gt;"Y"), ", ", IF((ISNUMBER(FIND(")",AE1608))), ", ", "")),IF((B1608=B1609)*(K1608=K1609)*(L1608=L1609),"; ",". ")))</f>
        <v/>
      </c>
      <c r="AI1608" s="1"/>
    </row>
    <row r="1609" spans="1:35" x14ac:dyDescent="0.25">
      <c r="A1609" s="3" t="str">
        <f t="shared" si="206"/>
        <v/>
      </c>
      <c r="B1609" s="53" t="str">
        <f t="shared" ref="B1609:B1672" si="210">D1609&amp;E1609</f>
        <v/>
      </c>
      <c r="C1609" s="57"/>
      <c r="D1609" s="57"/>
      <c r="E1609" s="57"/>
      <c r="F1609" s="57"/>
      <c r="G1609" s="57"/>
      <c r="H1609" s="57"/>
      <c r="I1609" s="57"/>
      <c r="J1609" s="57"/>
      <c r="K1609" s="57"/>
      <c r="L1609" s="57"/>
      <c r="M1609" s="54"/>
      <c r="N1609" s="57"/>
      <c r="O1609" s="58"/>
      <c r="P1609" s="58"/>
      <c r="Q1609" s="58"/>
      <c r="R1609" s="58"/>
      <c r="S1609" s="54"/>
      <c r="T1609" s="57"/>
      <c r="U1609" s="57"/>
      <c r="V1609" s="57"/>
      <c r="W1609" s="57"/>
      <c r="X1609" s="147" t="str">
        <f>IF(ISBLANK(D1609),"",IF('order-admin-units'!$I$1&lt;&gt;"y", "", IF((K1609="")*(ISBLANK(D1609)=FALSE), 'order-admin-units'!$B$1+1, VLOOKUP(K1609, ordercountry, 2))))</f>
        <v/>
      </c>
      <c r="Y1609" s="147" t="str">
        <f>IF(ISBLANK(D1609),"",IF('order-admin-units'!$I$1&lt;&gt;"y", "", IF(L1609="", 'order-admin-units'!$B$2+1, VLOOKUP(K1609&amp;"@"&amp;L1609, orderadmin, 2))))</f>
        <v/>
      </c>
      <c r="Z1609" s="147" t="str">
        <f t="shared" si="207"/>
        <v/>
      </c>
      <c r="AA1609" s="147" t="str">
        <f t="shared" si="208"/>
        <v/>
      </c>
      <c r="AB1609" s="147" t="str">
        <f t="shared" si="209"/>
        <v/>
      </c>
      <c r="AC1609" s="147" t="str">
        <f t="shared" si="203"/>
        <v/>
      </c>
      <c r="AD1609" s="11" t="str">
        <f t="shared" si="204"/>
        <v/>
      </c>
      <c r="AE1609" s="11" t="str">
        <f t="array" ref="AE1609">IF(ISBLANK(D1609),"",IF(OR($H$2="y",$H$2="m"),IF(AA1609=AA1608,IF(OR(AB1609=$AB$4:$AB1608)=FALSE,AE1608&amp;C1609,AE1608),"("&amp;C1609)&amp;IF(AA1609=AA1610,IF(OR(AB1610=$AB$4:$AB1609)=FALSE,", ",""),") "),""))</f>
        <v/>
      </c>
      <c r="AF1609" s="11" t="str">
        <f t="shared" si="205"/>
        <v/>
      </c>
      <c r="AG1609" s="11" t="str">
        <f t="array" ref="AG1609">IF(ISBLANK(D1609),"",IF(OR($H$2="y",$H$2="m"),IF(AA1609=AA1608,IF(OR(AC1609=$AC$4:$AC1608)=FALSE,AG1608&amp;AF1609,AG1608),"("&amp;AF1609)&amp;IF(AA1609=AA1610,IF(OR(AC1610=$AC$4:$AC1609)=FALSE,", ",""),") "),""))</f>
        <v/>
      </c>
      <c r="AH1609" s="10" t="str">
        <f>IF((ISBLANK(D1609)),"",IF(D1609=D1608,AH1608,"")&amp;IF(B1608&lt;&gt;B1609,((IF(ISBLANK(E1609),$D$3&amp;"Non-type material: "&amp;$D$3,$D$3&amp;INDEX('type-categories'!$A$2:$B$100,MATCH(E1609,'type-categories'!$A$2:$A$100,0),2)&amp;$D$3))),"")&amp;(IF(K1609&lt;&gt;K1608,$C$2&amp;K1609&amp;$K$3&amp;$C$2&amp;" ",(IF(B1609&lt;&gt;B1608,$C$2&amp;K1609&amp;$K$3&amp;$C$2&amp;" ",""))))&amp;(IF(L1609="","",((IF(L1609&lt;&gt;L1608,$D$2&amp;L1609&amp;$L$3&amp;$D$2&amp;" ",IF(B1609&lt;&gt;B1608,$D$2&amp;L1609&amp;$L$3&amp;$D$2&amp;" ",""))))))&amp;(IF(M1609="","",((IF(M1609&lt;&gt;M1608,$E$2&amp;M1609&amp;$E$2&amp;","&amp;" ",IF(B1609&lt;&gt;B1608,$E$2&amp;M1609&amp;$E$2&amp;",",""))))))&amp;(IF(N1609="","",IF(N1609&lt;&gt;N1608,N1609&amp;", ",IF(B1609&lt;&gt;B1608,N1609&amp;", ",""))))&amp;(IF(ISBLANK(O1609),"",(IF(O1609&lt;&gt;O1608,O1609&amp;", ",IF(B1609&lt;&gt;B1608,O1609&amp;", ","")))))&amp;(IF(ISBLANK(P1609),"",(IF(P1609&lt;&gt;P1608,P1609&amp;", ",IF(B1609&lt;&gt;B1608,P1609&amp;", ",IF(Z1609&lt;&gt;Z1608,P1609&amp;", ",""))))))&amp;(IF(ISBLANK(Q1609),"",(IF(Q1609&lt;&gt;Q1608,Q1609&amp;", ",IF(B1609&lt;&gt;B1608,Q1609&amp;", ",IF(Z1609&lt;&gt;Z1608,Q1609&amp;", ",""))))))&amp;(IF(ISBLANK(R1609),"",(IF(R1609&lt;&gt;R1608,R1609&amp;"m, ",IF(B1609&lt;&gt;B1608,R1609&amp;"m, ",IF(Z1609&lt;&gt;Z1608,R1609&amp;"m, ",""))))))&amp;IF(ISBLANK(S1609),"",(IF(B1609&lt;&gt;B1608,S1609&amp;", ",IF(S1609&lt;&gt;S1608,IF((Z1609=Z1608),"same locality "&amp;S1609&amp;", ",S1609&amp;", "),""))))&amp;(IF(ISBLANK(T1609),"",(IF(T1609&lt;&gt;T1608,IF(ISBLANK(F$2),T1609&amp;", ",T1609&amp;" "&amp;F$2&amp;", "),(IF(B1609&lt;&gt;B1608,IF(ISBLANK(F$2),T1609&amp;", ",T1609&amp;" "&amp;F$2&amp;", "),(IF(Z1609&lt;&gt;Z1608,IF(ISBLANK(F$2),T1609&amp;", ",T1609&amp;" "&amp;F$2&amp;", "),IF((U1609&lt;&gt;U1608)*($G$2="Y"),"same collector, ","")))))))))&amp;(IF(ISBLANK(U1609),"",(IF(U1609&lt;&gt;U1608,U1609&amp;", ",(IF(B1609&lt;&gt;B1608,U1609&amp;", ",IF(Z1609&lt;&gt;Z1608,U1609&amp;", ",(IF(T1609&lt;&gt;T1608,IF((T1609&lt;&gt;T1608)*($G$2="Y"),"same date, ", ""),IF((T1609=T1608)*(U1609=U1608)*(S1609&lt;&gt;S1608)*($G$2="Y"),"same collector and date, ", ""))))))))))&amp;(IF(ISBLANK(V1609),"",V1609&amp;", "))&amp;IF((AA1609&lt;&gt;AA1610)*($H$2="y"),AD1609&amp;AE1609,IF((AA1609&lt;&gt;AA1610)*($H$2="m"),AD1609&amp;AG1609,IF(($H$2&lt;&gt;"m")*($H$2&lt;&gt;"Y"),(IF(F1609=0,"",F1609&amp;" "&amp;$F$4&amp;" "))&amp;(IF(G1609=0,"",G1609&amp;" "&amp;$G$4&amp;" "))&amp;(IF(H1609=0,"",H1609&amp;" "&amp;H$4&amp;" "))&amp;(IF(I1609=0,"",I1609&amp;" "&amp;$I$4&amp;" "))&amp;(IF(J1609=0,"",J1609&amp;" "&amp;$J$4&amp;" "))&amp;IF((ISBLANK(C1609)),"","("&amp;C1609&amp;")"),"")))&amp;IF((B1609=B1610)*(K1609=K1610)*(L1609=L1610)*(M1609=M1610),IF(($H$2&lt;&gt;"m")*($H$2&lt;&gt;"Y"), ", ", IF((ISNUMBER(FIND(")",AE1609))), ", ", "")),IF((B1609=B1610)*(K1609=K1610)*(L1609=L1610),"; ",". ")))</f>
        <v/>
      </c>
      <c r="AI1609" s="1"/>
    </row>
    <row r="1610" spans="1:35" x14ac:dyDescent="0.25">
      <c r="A1610" s="3" t="str">
        <f t="shared" si="206"/>
        <v/>
      </c>
      <c r="B1610" s="53" t="str">
        <f t="shared" si="210"/>
        <v/>
      </c>
      <c r="C1610" s="57"/>
      <c r="D1610" s="57"/>
      <c r="E1610" s="57"/>
      <c r="F1610" s="57"/>
      <c r="G1610" s="57"/>
      <c r="H1610" s="57"/>
      <c r="I1610" s="57"/>
      <c r="J1610" s="57"/>
      <c r="K1610" s="57"/>
      <c r="L1610" s="57"/>
      <c r="M1610" s="54"/>
      <c r="N1610" s="57"/>
      <c r="O1610" s="58"/>
      <c r="P1610" s="58"/>
      <c r="Q1610" s="58"/>
      <c r="R1610" s="58"/>
      <c r="S1610" s="54"/>
      <c r="T1610" s="57"/>
      <c r="U1610" s="57"/>
      <c r="V1610" s="57"/>
      <c r="W1610" s="57"/>
      <c r="X1610" s="147" t="str">
        <f>IF(ISBLANK(D1610),"",IF('order-admin-units'!$I$1&lt;&gt;"y", "", IF((K1610="")*(ISBLANK(D1610)=FALSE), 'order-admin-units'!$B$1+1, VLOOKUP(K1610, ordercountry, 2))))</f>
        <v/>
      </c>
      <c r="Y1610" s="147" t="str">
        <f>IF(ISBLANK(D1610),"",IF('order-admin-units'!$I$1&lt;&gt;"y", "", IF(L1610="", 'order-admin-units'!$B$2+1, VLOOKUP(K1610&amp;"@"&amp;L1610, orderadmin, 2))))</f>
        <v/>
      </c>
      <c r="Z1610" s="147" t="str">
        <f t="shared" si="207"/>
        <v/>
      </c>
      <c r="AA1610" s="147" t="str">
        <f t="shared" si="208"/>
        <v/>
      </c>
      <c r="AB1610" s="147" t="str">
        <f t="shared" si="209"/>
        <v/>
      </c>
      <c r="AC1610" s="147" t="str">
        <f t="shared" si="203"/>
        <v/>
      </c>
      <c r="AD1610" s="11" t="str">
        <f t="shared" si="204"/>
        <v/>
      </c>
      <c r="AE1610" s="11" t="str">
        <f t="array" ref="AE1610">IF(ISBLANK(D1610),"",IF(OR($H$2="y",$H$2="m"),IF(AA1610=AA1609,IF(OR(AB1610=$AB$4:$AB1609)=FALSE,AE1609&amp;C1610,AE1609),"("&amp;C1610)&amp;IF(AA1610=AA1611,IF(OR(AB1611=$AB$4:$AB1610)=FALSE,", ",""),") "),""))</f>
        <v/>
      </c>
      <c r="AF1610" s="11" t="str">
        <f t="shared" si="205"/>
        <v/>
      </c>
      <c r="AG1610" s="11" t="str">
        <f t="array" ref="AG1610">IF(ISBLANK(D1610),"",IF(OR($H$2="y",$H$2="m"),IF(AA1610=AA1609,IF(OR(AC1610=$AC$4:$AC1609)=FALSE,AG1609&amp;AF1610,AG1609),"("&amp;AF1610)&amp;IF(AA1610=AA1611,IF(OR(AC1611=$AC$4:$AC1610)=FALSE,", ",""),") "),""))</f>
        <v/>
      </c>
      <c r="AH1610" s="10" t="str">
        <f>IF((ISBLANK(D1610)),"",IF(D1610=D1609,AH1609,"")&amp;IF(B1609&lt;&gt;B1610,((IF(ISBLANK(E1610),$D$3&amp;"Non-type material: "&amp;$D$3,$D$3&amp;INDEX('type-categories'!$A$2:$B$100,MATCH(E1610,'type-categories'!$A$2:$A$100,0),2)&amp;$D$3))),"")&amp;(IF(K1610&lt;&gt;K1609,$C$2&amp;K1610&amp;$K$3&amp;$C$2&amp;" ",(IF(B1610&lt;&gt;B1609,$C$2&amp;K1610&amp;$K$3&amp;$C$2&amp;" ",""))))&amp;(IF(L1610="","",((IF(L1610&lt;&gt;L1609,$D$2&amp;L1610&amp;$L$3&amp;$D$2&amp;" ",IF(B1610&lt;&gt;B1609,$D$2&amp;L1610&amp;$L$3&amp;$D$2&amp;" ",""))))))&amp;(IF(M1610="","",((IF(M1610&lt;&gt;M1609,$E$2&amp;M1610&amp;$E$2&amp;","&amp;" ",IF(B1610&lt;&gt;B1609,$E$2&amp;M1610&amp;$E$2&amp;",",""))))))&amp;(IF(N1610="","",IF(N1610&lt;&gt;N1609,N1610&amp;", ",IF(B1610&lt;&gt;B1609,N1610&amp;", ",""))))&amp;(IF(ISBLANK(O1610),"",(IF(O1610&lt;&gt;O1609,O1610&amp;", ",IF(B1610&lt;&gt;B1609,O1610&amp;", ","")))))&amp;(IF(ISBLANK(P1610),"",(IF(P1610&lt;&gt;P1609,P1610&amp;", ",IF(B1610&lt;&gt;B1609,P1610&amp;", ",IF(Z1610&lt;&gt;Z1609,P1610&amp;", ",""))))))&amp;(IF(ISBLANK(Q1610),"",(IF(Q1610&lt;&gt;Q1609,Q1610&amp;", ",IF(B1610&lt;&gt;B1609,Q1610&amp;", ",IF(Z1610&lt;&gt;Z1609,Q1610&amp;", ",""))))))&amp;(IF(ISBLANK(R1610),"",(IF(R1610&lt;&gt;R1609,R1610&amp;"m, ",IF(B1610&lt;&gt;B1609,R1610&amp;"m, ",IF(Z1610&lt;&gt;Z1609,R1610&amp;"m, ",""))))))&amp;IF(ISBLANK(S1610),"",(IF(B1610&lt;&gt;B1609,S1610&amp;", ",IF(S1610&lt;&gt;S1609,IF((Z1610=Z1609),"same locality "&amp;S1610&amp;", ",S1610&amp;", "),""))))&amp;(IF(ISBLANK(T1610),"",(IF(T1610&lt;&gt;T1609,IF(ISBLANK(F$2),T1610&amp;", ",T1610&amp;" "&amp;F$2&amp;", "),(IF(B1610&lt;&gt;B1609,IF(ISBLANK(F$2),T1610&amp;", ",T1610&amp;" "&amp;F$2&amp;", "),(IF(Z1610&lt;&gt;Z1609,IF(ISBLANK(F$2),T1610&amp;", ",T1610&amp;" "&amp;F$2&amp;", "),IF((U1610&lt;&gt;U1609)*($G$2="Y"),"same collector, ","")))))))))&amp;(IF(ISBLANK(U1610),"",(IF(U1610&lt;&gt;U1609,U1610&amp;", ",(IF(B1610&lt;&gt;B1609,U1610&amp;", ",IF(Z1610&lt;&gt;Z1609,U1610&amp;", ",(IF(T1610&lt;&gt;T1609,IF((T1610&lt;&gt;T1609)*($G$2="Y"),"same date, ", ""),IF((T1610=T1609)*(U1610=U1609)*(S1610&lt;&gt;S1609)*($G$2="Y"),"same collector and date, ", ""))))))))))&amp;(IF(ISBLANK(V1610),"",V1610&amp;", "))&amp;IF((AA1610&lt;&gt;AA1611)*($H$2="y"),AD1610&amp;AE1610,IF((AA1610&lt;&gt;AA1611)*($H$2="m"),AD1610&amp;AG1610,IF(($H$2&lt;&gt;"m")*($H$2&lt;&gt;"Y"),(IF(F1610=0,"",F1610&amp;" "&amp;$F$4&amp;" "))&amp;(IF(G1610=0,"",G1610&amp;" "&amp;$G$4&amp;" "))&amp;(IF(H1610=0,"",H1610&amp;" "&amp;H$4&amp;" "))&amp;(IF(I1610=0,"",I1610&amp;" "&amp;$I$4&amp;" "))&amp;(IF(J1610=0,"",J1610&amp;" "&amp;$J$4&amp;" "))&amp;IF((ISBLANK(C1610)),"","("&amp;C1610&amp;")"),"")))&amp;IF((B1610=B1611)*(K1610=K1611)*(L1610=L1611)*(M1610=M1611),IF(($H$2&lt;&gt;"m")*($H$2&lt;&gt;"Y"), ", ", IF((ISNUMBER(FIND(")",AE1610))), ", ", "")),IF((B1610=B1611)*(K1610=K1611)*(L1610=L1611),"; ",". ")))</f>
        <v/>
      </c>
      <c r="AI1610" s="1"/>
    </row>
    <row r="1611" spans="1:35" x14ac:dyDescent="0.25">
      <c r="A1611" s="3" t="str">
        <f t="shared" si="206"/>
        <v/>
      </c>
      <c r="B1611" s="53" t="str">
        <f t="shared" si="210"/>
        <v/>
      </c>
      <c r="C1611" s="57"/>
      <c r="D1611" s="57"/>
      <c r="E1611" s="57"/>
      <c r="F1611" s="57"/>
      <c r="G1611" s="57"/>
      <c r="H1611" s="57"/>
      <c r="I1611" s="57"/>
      <c r="J1611" s="57"/>
      <c r="K1611" s="57"/>
      <c r="L1611" s="57"/>
      <c r="M1611" s="54"/>
      <c r="N1611" s="57"/>
      <c r="O1611" s="58"/>
      <c r="P1611" s="58"/>
      <c r="Q1611" s="58"/>
      <c r="R1611" s="58"/>
      <c r="S1611" s="54"/>
      <c r="T1611" s="57"/>
      <c r="U1611" s="57"/>
      <c r="V1611" s="57"/>
      <c r="W1611" s="57"/>
      <c r="X1611" s="147" t="str">
        <f>IF(ISBLANK(D1611),"",IF('order-admin-units'!$I$1&lt;&gt;"y", "", IF((K1611="")*(ISBLANK(D1611)=FALSE), 'order-admin-units'!$B$1+1, VLOOKUP(K1611, ordercountry, 2))))</f>
        <v/>
      </c>
      <c r="Y1611" s="147" t="str">
        <f>IF(ISBLANK(D1611),"",IF('order-admin-units'!$I$1&lt;&gt;"y", "", IF(L1611="", 'order-admin-units'!$B$2+1, VLOOKUP(K1611&amp;"@"&amp;L1611, orderadmin, 2))))</f>
        <v/>
      </c>
      <c r="Z1611" s="147" t="str">
        <f t="shared" si="207"/>
        <v/>
      </c>
      <c r="AA1611" s="147" t="str">
        <f t="shared" si="208"/>
        <v/>
      </c>
      <c r="AB1611" s="147" t="str">
        <f t="shared" si="209"/>
        <v/>
      </c>
      <c r="AC1611" s="147" t="str">
        <f t="shared" si="203"/>
        <v/>
      </c>
      <c r="AD1611" s="11" t="str">
        <f t="shared" si="204"/>
        <v/>
      </c>
      <c r="AE1611" s="11" t="str">
        <f t="array" ref="AE1611">IF(ISBLANK(D1611),"",IF(OR($H$2="y",$H$2="m"),IF(AA1611=AA1610,IF(OR(AB1611=$AB$4:$AB1610)=FALSE,AE1610&amp;C1611,AE1610),"("&amp;C1611)&amp;IF(AA1611=AA1612,IF(OR(AB1612=$AB$4:$AB1611)=FALSE,", ",""),") "),""))</f>
        <v/>
      </c>
      <c r="AF1611" s="11" t="str">
        <f t="shared" si="205"/>
        <v/>
      </c>
      <c r="AG1611" s="11" t="str">
        <f t="array" ref="AG1611">IF(ISBLANK(D1611),"",IF(OR($H$2="y",$H$2="m"),IF(AA1611=AA1610,IF(OR(AC1611=$AC$4:$AC1610)=FALSE,AG1610&amp;AF1611,AG1610),"("&amp;AF1611)&amp;IF(AA1611=AA1612,IF(OR(AC1612=$AC$4:$AC1611)=FALSE,", ",""),") "),""))</f>
        <v/>
      </c>
      <c r="AH1611" s="10" t="str">
        <f>IF((ISBLANK(D1611)),"",IF(D1611=D1610,AH1610,"")&amp;IF(B1610&lt;&gt;B1611,((IF(ISBLANK(E1611),$D$3&amp;"Non-type material: "&amp;$D$3,$D$3&amp;INDEX('type-categories'!$A$2:$B$100,MATCH(E1611,'type-categories'!$A$2:$A$100,0),2)&amp;$D$3))),"")&amp;(IF(K1611&lt;&gt;K1610,$C$2&amp;K1611&amp;$K$3&amp;$C$2&amp;" ",(IF(B1611&lt;&gt;B1610,$C$2&amp;K1611&amp;$K$3&amp;$C$2&amp;" ",""))))&amp;(IF(L1611="","",((IF(L1611&lt;&gt;L1610,$D$2&amp;L1611&amp;$L$3&amp;$D$2&amp;" ",IF(B1611&lt;&gt;B1610,$D$2&amp;L1611&amp;$L$3&amp;$D$2&amp;" ",""))))))&amp;(IF(M1611="","",((IF(M1611&lt;&gt;M1610,$E$2&amp;M1611&amp;$E$2&amp;","&amp;" ",IF(B1611&lt;&gt;B1610,$E$2&amp;M1611&amp;$E$2&amp;",",""))))))&amp;(IF(N1611="","",IF(N1611&lt;&gt;N1610,N1611&amp;", ",IF(B1611&lt;&gt;B1610,N1611&amp;", ",""))))&amp;(IF(ISBLANK(O1611),"",(IF(O1611&lt;&gt;O1610,O1611&amp;", ",IF(B1611&lt;&gt;B1610,O1611&amp;", ","")))))&amp;(IF(ISBLANK(P1611),"",(IF(P1611&lt;&gt;P1610,P1611&amp;", ",IF(B1611&lt;&gt;B1610,P1611&amp;", ",IF(Z1611&lt;&gt;Z1610,P1611&amp;", ",""))))))&amp;(IF(ISBLANK(Q1611),"",(IF(Q1611&lt;&gt;Q1610,Q1611&amp;", ",IF(B1611&lt;&gt;B1610,Q1611&amp;", ",IF(Z1611&lt;&gt;Z1610,Q1611&amp;", ",""))))))&amp;(IF(ISBLANK(R1611),"",(IF(R1611&lt;&gt;R1610,R1611&amp;"m, ",IF(B1611&lt;&gt;B1610,R1611&amp;"m, ",IF(Z1611&lt;&gt;Z1610,R1611&amp;"m, ",""))))))&amp;IF(ISBLANK(S1611),"",(IF(B1611&lt;&gt;B1610,S1611&amp;", ",IF(S1611&lt;&gt;S1610,IF((Z1611=Z1610),"same locality "&amp;S1611&amp;", ",S1611&amp;", "),""))))&amp;(IF(ISBLANK(T1611),"",(IF(T1611&lt;&gt;T1610,IF(ISBLANK(F$2),T1611&amp;", ",T1611&amp;" "&amp;F$2&amp;", "),(IF(B1611&lt;&gt;B1610,IF(ISBLANK(F$2),T1611&amp;", ",T1611&amp;" "&amp;F$2&amp;", "),(IF(Z1611&lt;&gt;Z1610,IF(ISBLANK(F$2),T1611&amp;", ",T1611&amp;" "&amp;F$2&amp;", "),IF((U1611&lt;&gt;U1610)*($G$2="Y"),"same collector, ","")))))))))&amp;(IF(ISBLANK(U1611),"",(IF(U1611&lt;&gt;U1610,U1611&amp;", ",(IF(B1611&lt;&gt;B1610,U1611&amp;", ",IF(Z1611&lt;&gt;Z1610,U1611&amp;", ",(IF(T1611&lt;&gt;T1610,IF((T1611&lt;&gt;T1610)*($G$2="Y"),"same date, ", ""),IF((T1611=T1610)*(U1611=U1610)*(S1611&lt;&gt;S1610)*($G$2="Y"),"same collector and date, ", ""))))))))))&amp;(IF(ISBLANK(V1611),"",V1611&amp;", "))&amp;IF((AA1611&lt;&gt;AA1612)*($H$2="y"),AD1611&amp;AE1611,IF((AA1611&lt;&gt;AA1612)*($H$2="m"),AD1611&amp;AG1611,IF(($H$2&lt;&gt;"m")*($H$2&lt;&gt;"Y"),(IF(F1611=0,"",F1611&amp;" "&amp;$F$4&amp;" "))&amp;(IF(G1611=0,"",G1611&amp;" "&amp;$G$4&amp;" "))&amp;(IF(H1611=0,"",H1611&amp;" "&amp;H$4&amp;" "))&amp;(IF(I1611=0,"",I1611&amp;" "&amp;$I$4&amp;" "))&amp;(IF(J1611=0,"",J1611&amp;" "&amp;$J$4&amp;" "))&amp;IF((ISBLANK(C1611)),"","("&amp;C1611&amp;")"),"")))&amp;IF((B1611=B1612)*(K1611=K1612)*(L1611=L1612)*(M1611=M1612),IF(($H$2&lt;&gt;"m")*($H$2&lt;&gt;"Y"), ", ", IF((ISNUMBER(FIND(")",AE1611))), ", ", "")),IF((B1611=B1612)*(K1611=K1612)*(L1611=L1612),"; ",". ")))</f>
        <v/>
      </c>
      <c r="AI1611" s="1"/>
    </row>
    <row r="1612" spans="1:35" x14ac:dyDescent="0.25">
      <c r="A1612" s="3" t="str">
        <f t="shared" si="206"/>
        <v/>
      </c>
      <c r="B1612" s="53" t="str">
        <f t="shared" si="210"/>
        <v/>
      </c>
      <c r="C1612" s="57"/>
      <c r="D1612" s="57"/>
      <c r="E1612" s="57"/>
      <c r="F1612" s="57"/>
      <c r="G1612" s="57"/>
      <c r="H1612" s="57"/>
      <c r="I1612" s="57"/>
      <c r="J1612" s="57"/>
      <c r="K1612" s="57"/>
      <c r="L1612" s="57"/>
      <c r="M1612" s="54"/>
      <c r="N1612" s="57"/>
      <c r="O1612" s="58"/>
      <c r="P1612" s="58"/>
      <c r="Q1612" s="58"/>
      <c r="R1612" s="58"/>
      <c r="S1612" s="54"/>
      <c r="T1612" s="57"/>
      <c r="U1612" s="57"/>
      <c r="V1612" s="57"/>
      <c r="W1612" s="57"/>
      <c r="X1612" s="147" t="str">
        <f>IF(ISBLANK(D1612),"",IF('order-admin-units'!$I$1&lt;&gt;"y", "", IF((K1612="")*(ISBLANK(D1612)=FALSE), 'order-admin-units'!$B$1+1, VLOOKUP(K1612, ordercountry, 2))))</f>
        <v/>
      </c>
      <c r="Y1612" s="147" t="str">
        <f>IF(ISBLANK(D1612),"",IF('order-admin-units'!$I$1&lt;&gt;"y", "", IF(L1612="", 'order-admin-units'!$B$2+1, VLOOKUP(K1612&amp;"@"&amp;L1612, orderadmin, 2))))</f>
        <v/>
      </c>
      <c r="Z1612" s="147" t="str">
        <f t="shared" si="207"/>
        <v/>
      </c>
      <c r="AA1612" s="147" t="str">
        <f t="shared" si="208"/>
        <v/>
      </c>
      <c r="AB1612" s="147" t="str">
        <f t="shared" si="209"/>
        <v/>
      </c>
      <c r="AC1612" s="147" t="str">
        <f t="shared" si="203"/>
        <v/>
      </c>
      <c r="AD1612" s="11" t="str">
        <f t="shared" si="204"/>
        <v/>
      </c>
      <c r="AE1612" s="11" t="str">
        <f t="array" ref="AE1612">IF(ISBLANK(D1612),"",IF(OR($H$2="y",$H$2="m"),IF(AA1612=AA1611,IF(OR(AB1612=$AB$4:$AB1611)=FALSE,AE1611&amp;C1612,AE1611),"("&amp;C1612)&amp;IF(AA1612=AA1613,IF(OR(AB1613=$AB$4:$AB1612)=FALSE,", ",""),") "),""))</f>
        <v/>
      </c>
      <c r="AF1612" s="11" t="str">
        <f t="shared" si="205"/>
        <v/>
      </c>
      <c r="AG1612" s="11" t="str">
        <f t="array" ref="AG1612">IF(ISBLANK(D1612),"",IF(OR($H$2="y",$H$2="m"),IF(AA1612=AA1611,IF(OR(AC1612=$AC$4:$AC1611)=FALSE,AG1611&amp;AF1612,AG1611),"("&amp;AF1612)&amp;IF(AA1612=AA1613,IF(OR(AC1613=$AC$4:$AC1612)=FALSE,", ",""),") "),""))</f>
        <v/>
      </c>
      <c r="AH1612" s="10" t="str">
        <f>IF((ISBLANK(D1612)),"",IF(D1612=D1611,AH1611,"")&amp;IF(B1611&lt;&gt;B1612,((IF(ISBLANK(E1612),$D$3&amp;"Non-type material: "&amp;$D$3,$D$3&amp;INDEX('type-categories'!$A$2:$B$100,MATCH(E1612,'type-categories'!$A$2:$A$100,0),2)&amp;$D$3))),"")&amp;(IF(K1612&lt;&gt;K1611,$C$2&amp;K1612&amp;$K$3&amp;$C$2&amp;" ",(IF(B1612&lt;&gt;B1611,$C$2&amp;K1612&amp;$K$3&amp;$C$2&amp;" ",""))))&amp;(IF(L1612="","",((IF(L1612&lt;&gt;L1611,$D$2&amp;L1612&amp;$L$3&amp;$D$2&amp;" ",IF(B1612&lt;&gt;B1611,$D$2&amp;L1612&amp;$L$3&amp;$D$2&amp;" ",""))))))&amp;(IF(M1612="","",((IF(M1612&lt;&gt;M1611,$E$2&amp;M1612&amp;$E$2&amp;","&amp;" ",IF(B1612&lt;&gt;B1611,$E$2&amp;M1612&amp;$E$2&amp;",",""))))))&amp;(IF(N1612="","",IF(N1612&lt;&gt;N1611,N1612&amp;", ",IF(B1612&lt;&gt;B1611,N1612&amp;", ",""))))&amp;(IF(ISBLANK(O1612),"",(IF(O1612&lt;&gt;O1611,O1612&amp;", ",IF(B1612&lt;&gt;B1611,O1612&amp;", ","")))))&amp;(IF(ISBLANK(P1612),"",(IF(P1612&lt;&gt;P1611,P1612&amp;", ",IF(B1612&lt;&gt;B1611,P1612&amp;", ",IF(Z1612&lt;&gt;Z1611,P1612&amp;", ",""))))))&amp;(IF(ISBLANK(Q1612),"",(IF(Q1612&lt;&gt;Q1611,Q1612&amp;", ",IF(B1612&lt;&gt;B1611,Q1612&amp;", ",IF(Z1612&lt;&gt;Z1611,Q1612&amp;", ",""))))))&amp;(IF(ISBLANK(R1612),"",(IF(R1612&lt;&gt;R1611,R1612&amp;"m, ",IF(B1612&lt;&gt;B1611,R1612&amp;"m, ",IF(Z1612&lt;&gt;Z1611,R1612&amp;"m, ",""))))))&amp;IF(ISBLANK(S1612),"",(IF(B1612&lt;&gt;B1611,S1612&amp;", ",IF(S1612&lt;&gt;S1611,IF((Z1612=Z1611),"same locality "&amp;S1612&amp;", ",S1612&amp;", "),""))))&amp;(IF(ISBLANK(T1612),"",(IF(T1612&lt;&gt;T1611,IF(ISBLANK(F$2),T1612&amp;", ",T1612&amp;" "&amp;F$2&amp;", "),(IF(B1612&lt;&gt;B1611,IF(ISBLANK(F$2),T1612&amp;", ",T1612&amp;" "&amp;F$2&amp;", "),(IF(Z1612&lt;&gt;Z1611,IF(ISBLANK(F$2),T1612&amp;", ",T1612&amp;" "&amp;F$2&amp;", "),IF((U1612&lt;&gt;U1611)*($G$2="Y"),"same collector, ","")))))))))&amp;(IF(ISBLANK(U1612),"",(IF(U1612&lt;&gt;U1611,U1612&amp;", ",(IF(B1612&lt;&gt;B1611,U1612&amp;", ",IF(Z1612&lt;&gt;Z1611,U1612&amp;", ",(IF(T1612&lt;&gt;T1611,IF((T1612&lt;&gt;T1611)*($G$2="Y"),"same date, ", ""),IF((T1612=T1611)*(U1612=U1611)*(S1612&lt;&gt;S1611)*($G$2="Y"),"same collector and date, ", ""))))))))))&amp;(IF(ISBLANK(V1612),"",V1612&amp;", "))&amp;IF((AA1612&lt;&gt;AA1613)*($H$2="y"),AD1612&amp;AE1612,IF((AA1612&lt;&gt;AA1613)*($H$2="m"),AD1612&amp;AG1612,IF(($H$2&lt;&gt;"m")*($H$2&lt;&gt;"Y"),(IF(F1612=0,"",F1612&amp;" "&amp;$F$4&amp;" "))&amp;(IF(G1612=0,"",G1612&amp;" "&amp;$G$4&amp;" "))&amp;(IF(H1612=0,"",H1612&amp;" "&amp;H$4&amp;" "))&amp;(IF(I1612=0,"",I1612&amp;" "&amp;$I$4&amp;" "))&amp;(IF(J1612=0,"",J1612&amp;" "&amp;$J$4&amp;" "))&amp;IF((ISBLANK(C1612)),"","("&amp;C1612&amp;")"),"")))&amp;IF((B1612=B1613)*(K1612=K1613)*(L1612=L1613)*(M1612=M1613),IF(($H$2&lt;&gt;"m")*($H$2&lt;&gt;"Y"), ", ", IF((ISNUMBER(FIND(")",AE1612))), ", ", "")),IF((B1612=B1613)*(K1612=K1613)*(L1612=L1613),"; ",". ")))</f>
        <v/>
      </c>
      <c r="AI1612" s="1"/>
    </row>
    <row r="1613" spans="1:35" x14ac:dyDescent="0.25">
      <c r="A1613" s="3" t="str">
        <f t="shared" si="206"/>
        <v/>
      </c>
      <c r="B1613" s="53" t="str">
        <f t="shared" si="210"/>
        <v/>
      </c>
      <c r="C1613" s="57"/>
      <c r="D1613" s="57"/>
      <c r="E1613" s="57"/>
      <c r="F1613" s="57"/>
      <c r="G1613" s="57"/>
      <c r="H1613" s="57"/>
      <c r="I1613" s="57"/>
      <c r="J1613" s="57"/>
      <c r="K1613" s="57"/>
      <c r="L1613" s="57"/>
      <c r="M1613" s="54"/>
      <c r="N1613" s="57"/>
      <c r="O1613" s="58"/>
      <c r="P1613" s="58"/>
      <c r="Q1613" s="58"/>
      <c r="R1613" s="58"/>
      <c r="S1613" s="54"/>
      <c r="T1613" s="57"/>
      <c r="U1613" s="57"/>
      <c r="V1613" s="57"/>
      <c r="W1613" s="57"/>
      <c r="X1613" s="147" t="str">
        <f>IF(ISBLANK(D1613),"",IF('order-admin-units'!$I$1&lt;&gt;"y", "", IF((K1613="")*(ISBLANK(D1613)=FALSE), 'order-admin-units'!$B$1+1, VLOOKUP(K1613, ordercountry, 2))))</f>
        <v/>
      </c>
      <c r="Y1613" s="147" t="str">
        <f>IF(ISBLANK(D1613),"",IF('order-admin-units'!$I$1&lt;&gt;"y", "", IF(L1613="", 'order-admin-units'!$B$2+1, VLOOKUP(K1613&amp;"@"&amp;L1613, orderadmin, 2))))</f>
        <v/>
      </c>
      <c r="Z1613" s="147" t="str">
        <f t="shared" si="207"/>
        <v/>
      </c>
      <c r="AA1613" s="147" t="str">
        <f t="shared" si="208"/>
        <v/>
      </c>
      <c r="AB1613" s="147" t="str">
        <f t="shared" si="209"/>
        <v/>
      </c>
      <c r="AC1613" s="147" t="str">
        <f t="shared" si="203"/>
        <v/>
      </c>
      <c r="AD1613" s="11" t="str">
        <f t="shared" si="204"/>
        <v/>
      </c>
      <c r="AE1613" s="11" t="str">
        <f t="array" ref="AE1613">IF(ISBLANK(D1613),"",IF(OR($H$2="y",$H$2="m"),IF(AA1613=AA1612,IF(OR(AB1613=$AB$4:$AB1612)=FALSE,AE1612&amp;C1613,AE1612),"("&amp;C1613)&amp;IF(AA1613=AA1614,IF(OR(AB1614=$AB$4:$AB1613)=FALSE,", ",""),") "),""))</f>
        <v/>
      </c>
      <c r="AF1613" s="11" t="str">
        <f t="shared" si="205"/>
        <v/>
      </c>
      <c r="AG1613" s="11" t="str">
        <f t="array" ref="AG1613">IF(ISBLANK(D1613),"",IF(OR($H$2="y",$H$2="m"),IF(AA1613=AA1612,IF(OR(AC1613=$AC$4:$AC1612)=FALSE,AG1612&amp;AF1613,AG1612),"("&amp;AF1613)&amp;IF(AA1613=AA1614,IF(OR(AC1614=$AC$4:$AC1613)=FALSE,", ",""),") "),""))</f>
        <v/>
      </c>
      <c r="AH1613" s="10" t="str">
        <f>IF((ISBLANK(D1613)),"",IF(D1613=D1612,AH1612,"")&amp;IF(B1612&lt;&gt;B1613,((IF(ISBLANK(E1613),$D$3&amp;"Non-type material: "&amp;$D$3,$D$3&amp;INDEX('type-categories'!$A$2:$B$100,MATCH(E1613,'type-categories'!$A$2:$A$100,0),2)&amp;$D$3))),"")&amp;(IF(K1613&lt;&gt;K1612,$C$2&amp;K1613&amp;$K$3&amp;$C$2&amp;" ",(IF(B1613&lt;&gt;B1612,$C$2&amp;K1613&amp;$K$3&amp;$C$2&amp;" ",""))))&amp;(IF(L1613="","",((IF(L1613&lt;&gt;L1612,$D$2&amp;L1613&amp;$L$3&amp;$D$2&amp;" ",IF(B1613&lt;&gt;B1612,$D$2&amp;L1613&amp;$L$3&amp;$D$2&amp;" ",""))))))&amp;(IF(M1613="","",((IF(M1613&lt;&gt;M1612,$E$2&amp;M1613&amp;$E$2&amp;","&amp;" ",IF(B1613&lt;&gt;B1612,$E$2&amp;M1613&amp;$E$2&amp;",",""))))))&amp;(IF(N1613="","",IF(N1613&lt;&gt;N1612,N1613&amp;", ",IF(B1613&lt;&gt;B1612,N1613&amp;", ",""))))&amp;(IF(ISBLANK(O1613),"",(IF(O1613&lt;&gt;O1612,O1613&amp;", ",IF(B1613&lt;&gt;B1612,O1613&amp;", ","")))))&amp;(IF(ISBLANK(P1613),"",(IF(P1613&lt;&gt;P1612,P1613&amp;", ",IF(B1613&lt;&gt;B1612,P1613&amp;", ",IF(Z1613&lt;&gt;Z1612,P1613&amp;", ",""))))))&amp;(IF(ISBLANK(Q1613),"",(IF(Q1613&lt;&gt;Q1612,Q1613&amp;", ",IF(B1613&lt;&gt;B1612,Q1613&amp;", ",IF(Z1613&lt;&gt;Z1612,Q1613&amp;", ",""))))))&amp;(IF(ISBLANK(R1613),"",(IF(R1613&lt;&gt;R1612,R1613&amp;"m, ",IF(B1613&lt;&gt;B1612,R1613&amp;"m, ",IF(Z1613&lt;&gt;Z1612,R1613&amp;"m, ",""))))))&amp;IF(ISBLANK(S1613),"",(IF(B1613&lt;&gt;B1612,S1613&amp;", ",IF(S1613&lt;&gt;S1612,IF((Z1613=Z1612),"same locality "&amp;S1613&amp;", ",S1613&amp;", "),""))))&amp;(IF(ISBLANK(T1613),"",(IF(T1613&lt;&gt;T1612,IF(ISBLANK(F$2),T1613&amp;", ",T1613&amp;" "&amp;F$2&amp;", "),(IF(B1613&lt;&gt;B1612,IF(ISBLANK(F$2),T1613&amp;", ",T1613&amp;" "&amp;F$2&amp;", "),(IF(Z1613&lt;&gt;Z1612,IF(ISBLANK(F$2),T1613&amp;", ",T1613&amp;" "&amp;F$2&amp;", "),IF((U1613&lt;&gt;U1612)*($G$2="Y"),"same collector, ","")))))))))&amp;(IF(ISBLANK(U1613),"",(IF(U1613&lt;&gt;U1612,U1613&amp;", ",(IF(B1613&lt;&gt;B1612,U1613&amp;", ",IF(Z1613&lt;&gt;Z1612,U1613&amp;", ",(IF(T1613&lt;&gt;T1612,IF((T1613&lt;&gt;T1612)*($G$2="Y"),"same date, ", ""),IF((T1613=T1612)*(U1613=U1612)*(S1613&lt;&gt;S1612)*($G$2="Y"),"same collector and date, ", ""))))))))))&amp;(IF(ISBLANK(V1613),"",V1613&amp;", "))&amp;IF((AA1613&lt;&gt;AA1614)*($H$2="y"),AD1613&amp;AE1613,IF((AA1613&lt;&gt;AA1614)*($H$2="m"),AD1613&amp;AG1613,IF(($H$2&lt;&gt;"m")*($H$2&lt;&gt;"Y"),(IF(F1613=0,"",F1613&amp;" "&amp;$F$4&amp;" "))&amp;(IF(G1613=0,"",G1613&amp;" "&amp;$G$4&amp;" "))&amp;(IF(H1613=0,"",H1613&amp;" "&amp;H$4&amp;" "))&amp;(IF(I1613=0,"",I1613&amp;" "&amp;$I$4&amp;" "))&amp;(IF(J1613=0,"",J1613&amp;" "&amp;$J$4&amp;" "))&amp;IF((ISBLANK(C1613)),"","("&amp;C1613&amp;")"),"")))&amp;IF((B1613=B1614)*(K1613=K1614)*(L1613=L1614)*(M1613=M1614),IF(($H$2&lt;&gt;"m")*($H$2&lt;&gt;"Y"), ", ", IF((ISNUMBER(FIND(")",AE1613))), ", ", "")),IF((B1613=B1614)*(K1613=K1614)*(L1613=L1614),"; ",". ")))</f>
        <v/>
      </c>
      <c r="AI1613" s="1"/>
    </row>
    <row r="1614" spans="1:35" x14ac:dyDescent="0.25">
      <c r="A1614" s="3" t="str">
        <f t="shared" si="206"/>
        <v/>
      </c>
      <c r="B1614" s="53" t="str">
        <f t="shared" si="210"/>
        <v/>
      </c>
      <c r="C1614" s="57"/>
      <c r="D1614" s="57"/>
      <c r="E1614" s="57"/>
      <c r="F1614" s="57"/>
      <c r="G1614" s="57"/>
      <c r="H1614" s="57"/>
      <c r="I1614" s="57"/>
      <c r="J1614" s="57"/>
      <c r="K1614" s="57"/>
      <c r="L1614" s="57"/>
      <c r="M1614" s="54"/>
      <c r="N1614" s="57"/>
      <c r="O1614" s="58"/>
      <c r="P1614" s="58"/>
      <c r="Q1614" s="58"/>
      <c r="R1614" s="58"/>
      <c r="S1614" s="54"/>
      <c r="T1614" s="57"/>
      <c r="U1614" s="57"/>
      <c r="V1614" s="57"/>
      <c r="W1614" s="57"/>
      <c r="X1614" s="147" t="str">
        <f>IF(ISBLANK(D1614),"",IF('order-admin-units'!$I$1&lt;&gt;"y", "", IF((K1614="")*(ISBLANK(D1614)=FALSE), 'order-admin-units'!$B$1+1, VLOOKUP(K1614, ordercountry, 2))))</f>
        <v/>
      </c>
      <c r="Y1614" s="147" t="str">
        <f>IF(ISBLANK(D1614),"",IF('order-admin-units'!$I$1&lt;&gt;"y", "", IF(L1614="", 'order-admin-units'!$B$2+1, VLOOKUP(K1614&amp;"@"&amp;L1614, orderadmin, 2))))</f>
        <v/>
      </c>
      <c r="Z1614" s="147" t="str">
        <f t="shared" si="207"/>
        <v/>
      </c>
      <c r="AA1614" s="147" t="str">
        <f t="shared" si="208"/>
        <v/>
      </c>
      <c r="AB1614" s="147" t="str">
        <f t="shared" si="209"/>
        <v/>
      </c>
      <c r="AC1614" s="147" t="str">
        <f t="shared" si="203"/>
        <v/>
      </c>
      <c r="AD1614" s="11" t="str">
        <f t="shared" si="204"/>
        <v/>
      </c>
      <c r="AE1614" s="11" t="str">
        <f t="array" ref="AE1614">IF(ISBLANK(D1614),"",IF(OR($H$2="y",$H$2="m"),IF(AA1614=AA1613,IF(OR(AB1614=$AB$4:$AB1613)=FALSE,AE1613&amp;C1614,AE1613),"("&amp;C1614)&amp;IF(AA1614=AA1615,IF(OR(AB1615=$AB$4:$AB1614)=FALSE,", ",""),") "),""))</f>
        <v/>
      </c>
      <c r="AF1614" s="11" t="str">
        <f t="shared" si="205"/>
        <v/>
      </c>
      <c r="AG1614" s="11" t="str">
        <f t="array" ref="AG1614">IF(ISBLANK(D1614),"",IF(OR($H$2="y",$H$2="m"),IF(AA1614=AA1613,IF(OR(AC1614=$AC$4:$AC1613)=FALSE,AG1613&amp;AF1614,AG1613),"("&amp;AF1614)&amp;IF(AA1614=AA1615,IF(OR(AC1615=$AC$4:$AC1614)=FALSE,", ",""),") "),""))</f>
        <v/>
      </c>
      <c r="AH1614" s="10" t="str">
        <f>IF((ISBLANK(D1614)),"",IF(D1614=D1613,AH1613,"")&amp;IF(B1613&lt;&gt;B1614,((IF(ISBLANK(E1614),$D$3&amp;"Non-type material: "&amp;$D$3,$D$3&amp;INDEX('type-categories'!$A$2:$B$100,MATCH(E1614,'type-categories'!$A$2:$A$100,0),2)&amp;$D$3))),"")&amp;(IF(K1614&lt;&gt;K1613,$C$2&amp;K1614&amp;$K$3&amp;$C$2&amp;" ",(IF(B1614&lt;&gt;B1613,$C$2&amp;K1614&amp;$K$3&amp;$C$2&amp;" ",""))))&amp;(IF(L1614="","",((IF(L1614&lt;&gt;L1613,$D$2&amp;L1614&amp;$L$3&amp;$D$2&amp;" ",IF(B1614&lt;&gt;B1613,$D$2&amp;L1614&amp;$L$3&amp;$D$2&amp;" ",""))))))&amp;(IF(M1614="","",((IF(M1614&lt;&gt;M1613,$E$2&amp;M1614&amp;$E$2&amp;","&amp;" ",IF(B1614&lt;&gt;B1613,$E$2&amp;M1614&amp;$E$2&amp;",",""))))))&amp;(IF(N1614="","",IF(N1614&lt;&gt;N1613,N1614&amp;", ",IF(B1614&lt;&gt;B1613,N1614&amp;", ",""))))&amp;(IF(ISBLANK(O1614),"",(IF(O1614&lt;&gt;O1613,O1614&amp;", ",IF(B1614&lt;&gt;B1613,O1614&amp;", ","")))))&amp;(IF(ISBLANK(P1614),"",(IF(P1614&lt;&gt;P1613,P1614&amp;", ",IF(B1614&lt;&gt;B1613,P1614&amp;", ",IF(Z1614&lt;&gt;Z1613,P1614&amp;", ",""))))))&amp;(IF(ISBLANK(Q1614),"",(IF(Q1614&lt;&gt;Q1613,Q1614&amp;", ",IF(B1614&lt;&gt;B1613,Q1614&amp;", ",IF(Z1614&lt;&gt;Z1613,Q1614&amp;", ",""))))))&amp;(IF(ISBLANK(R1614),"",(IF(R1614&lt;&gt;R1613,R1614&amp;"m, ",IF(B1614&lt;&gt;B1613,R1614&amp;"m, ",IF(Z1614&lt;&gt;Z1613,R1614&amp;"m, ",""))))))&amp;IF(ISBLANK(S1614),"",(IF(B1614&lt;&gt;B1613,S1614&amp;", ",IF(S1614&lt;&gt;S1613,IF((Z1614=Z1613),"same locality "&amp;S1614&amp;", ",S1614&amp;", "),""))))&amp;(IF(ISBLANK(T1614),"",(IF(T1614&lt;&gt;T1613,IF(ISBLANK(F$2),T1614&amp;", ",T1614&amp;" "&amp;F$2&amp;", "),(IF(B1614&lt;&gt;B1613,IF(ISBLANK(F$2),T1614&amp;", ",T1614&amp;" "&amp;F$2&amp;", "),(IF(Z1614&lt;&gt;Z1613,IF(ISBLANK(F$2),T1614&amp;", ",T1614&amp;" "&amp;F$2&amp;", "),IF((U1614&lt;&gt;U1613)*($G$2="Y"),"same collector, ","")))))))))&amp;(IF(ISBLANK(U1614),"",(IF(U1614&lt;&gt;U1613,U1614&amp;", ",(IF(B1614&lt;&gt;B1613,U1614&amp;", ",IF(Z1614&lt;&gt;Z1613,U1614&amp;", ",(IF(T1614&lt;&gt;T1613,IF((T1614&lt;&gt;T1613)*($G$2="Y"),"same date, ", ""),IF((T1614=T1613)*(U1614=U1613)*(S1614&lt;&gt;S1613)*($G$2="Y"),"same collector and date, ", ""))))))))))&amp;(IF(ISBLANK(V1614),"",V1614&amp;", "))&amp;IF((AA1614&lt;&gt;AA1615)*($H$2="y"),AD1614&amp;AE1614,IF((AA1614&lt;&gt;AA1615)*($H$2="m"),AD1614&amp;AG1614,IF(($H$2&lt;&gt;"m")*($H$2&lt;&gt;"Y"),(IF(F1614=0,"",F1614&amp;" "&amp;$F$4&amp;" "))&amp;(IF(G1614=0,"",G1614&amp;" "&amp;$G$4&amp;" "))&amp;(IF(H1614=0,"",H1614&amp;" "&amp;H$4&amp;" "))&amp;(IF(I1614=0,"",I1614&amp;" "&amp;$I$4&amp;" "))&amp;(IF(J1614=0,"",J1614&amp;" "&amp;$J$4&amp;" "))&amp;IF((ISBLANK(C1614)),"","("&amp;C1614&amp;")"),"")))&amp;IF((B1614=B1615)*(K1614=K1615)*(L1614=L1615)*(M1614=M1615),IF(($H$2&lt;&gt;"m")*($H$2&lt;&gt;"Y"), ", ", IF((ISNUMBER(FIND(")",AE1614))), ", ", "")),IF((B1614=B1615)*(K1614=K1615)*(L1614=L1615),"; ",". ")))</f>
        <v/>
      </c>
      <c r="AI1614" s="1"/>
    </row>
    <row r="1615" spans="1:35" x14ac:dyDescent="0.25">
      <c r="A1615" s="3" t="str">
        <f t="shared" si="206"/>
        <v/>
      </c>
      <c r="B1615" s="53" t="str">
        <f t="shared" si="210"/>
        <v/>
      </c>
      <c r="C1615" s="57"/>
      <c r="D1615" s="57"/>
      <c r="E1615" s="57"/>
      <c r="F1615" s="57"/>
      <c r="G1615" s="57"/>
      <c r="H1615" s="57"/>
      <c r="I1615" s="57"/>
      <c r="J1615" s="57"/>
      <c r="K1615" s="57"/>
      <c r="L1615" s="57"/>
      <c r="M1615" s="54"/>
      <c r="N1615" s="57"/>
      <c r="O1615" s="58"/>
      <c r="P1615" s="58"/>
      <c r="Q1615" s="58"/>
      <c r="R1615" s="58"/>
      <c r="S1615" s="54"/>
      <c r="T1615" s="57"/>
      <c r="U1615" s="57"/>
      <c r="V1615" s="57"/>
      <c r="W1615" s="57"/>
      <c r="X1615" s="147" t="str">
        <f>IF(ISBLANK(D1615),"",IF('order-admin-units'!$I$1&lt;&gt;"y", "", IF((K1615="")*(ISBLANK(D1615)=FALSE), 'order-admin-units'!$B$1+1, VLOOKUP(K1615, ordercountry, 2))))</f>
        <v/>
      </c>
      <c r="Y1615" s="147" t="str">
        <f>IF(ISBLANK(D1615),"",IF('order-admin-units'!$I$1&lt;&gt;"y", "", IF(L1615="", 'order-admin-units'!$B$2+1, VLOOKUP(K1615&amp;"@"&amp;L1615, orderadmin, 2))))</f>
        <v/>
      </c>
      <c r="Z1615" s="147" t="str">
        <f t="shared" si="207"/>
        <v/>
      </c>
      <c r="AA1615" s="147" t="str">
        <f t="shared" si="208"/>
        <v/>
      </c>
      <c r="AB1615" s="147" t="str">
        <f t="shared" si="209"/>
        <v/>
      </c>
      <c r="AC1615" s="147" t="str">
        <f t="shared" si="203"/>
        <v/>
      </c>
      <c r="AD1615" s="11" t="str">
        <f t="shared" si="204"/>
        <v/>
      </c>
      <c r="AE1615" s="11" t="str">
        <f t="array" ref="AE1615">IF(ISBLANK(D1615),"",IF(OR($H$2="y",$H$2="m"),IF(AA1615=AA1614,IF(OR(AB1615=$AB$4:$AB1614)=FALSE,AE1614&amp;C1615,AE1614),"("&amp;C1615)&amp;IF(AA1615=AA1616,IF(OR(AB1616=$AB$4:$AB1615)=FALSE,", ",""),") "),""))</f>
        <v/>
      </c>
      <c r="AF1615" s="11" t="str">
        <f t="shared" si="205"/>
        <v/>
      </c>
      <c r="AG1615" s="11" t="str">
        <f t="array" ref="AG1615">IF(ISBLANK(D1615),"",IF(OR($H$2="y",$H$2="m"),IF(AA1615=AA1614,IF(OR(AC1615=$AC$4:$AC1614)=FALSE,AG1614&amp;AF1615,AG1614),"("&amp;AF1615)&amp;IF(AA1615=AA1616,IF(OR(AC1616=$AC$4:$AC1615)=FALSE,", ",""),") "),""))</f>
        <v/>
      </c>
      <c r="AH1615" s="10" t="str">
        <f>IF((ISBLANK(D1615)),"",IF(D1615=D1614,AH1614,"")&amp;IF(B1614&lt;&gt;B1615,((IF(ISBLANK(E1615),$D$3&amp;"Non-type material: "&amp;$D$3,$D$3&amp;INDEX('type-categories'!$A$2:$B$100,MATCH(E1615,'type-categories'!$A$2:$A$100,0),2)&amp;$D$3))),"")&amp;(IF(K1615&lt;&gt;K1614,$C$2&amp;K1615&amp;$K$3&amp;$C$2&amp;" ",(IF(B1615&lt;&gt;B1614,$C$2&amp;K1615&amp;$K$3&amp;$C$2&amp;" ",""))))&amp;(IF(L1615="","",((IF(L1615&lt;&gt;L1614,$D$2&amp;L1615&amp;$L$3&amp;$D$2&amp;" ",IF(B1615&lt;&gt;B1614,$D$2&amp;L1615&amp;$L$3&amp;$D$2&amp;" ",""))))))&amp;(IF(M1615="","",((IF(M1615&lt;&gt;M1614,$E$2&amp;M1615&amp;$E$2&amp;","&amp;" ",IF(B1615&lt;&gt;B1614,$E$2&amp;M1615&amp;$E$2&amp;",",""))))))&amp;(IF(N1615="","",IF(N1615&lt;&gt;N1614,N1615&amp;", ",IF(B1615&lt;&gt;B1614,N1615&amp;", ",""))))&amp;(IF(ISBLANK(O1615),"",(IF(O1615&lt;&gt;O1614,O1615&amp;", ",IF(B1615&lt;&gt;B1614,O1615&amp;", ","")))))&amp;(IF(ISBLANK(P1615),"",(IF(P1615&lt;&gt;P1614,P1615&amp;", ",IF(B1615&lt;&gt;B1614,P1615&amp;", ",IF(Z1615&lt;&gt;Z1614,P1615&amp;", ",""))))))&amp;(IF(ISBLANK(Q1615),"",(IF(Q1615&lt;&gt;Q1614,Q1615&amp;", ",IF(B1615&lt;&gt;B1614,Q1615&amp;", ",IF(Z1615&lt;&gt;Z1614,Q1615&amp;", ",""))))))&amp;(IF(ISBLANK(R1615),"",(IF(R1615&lt;&gt;R1614,R1615&amp;"m, ",IF(B1615&lt;&gt;B1614,R1615&amp;"m, ",IF(Z1615&lt;&gt;Z1614,R1615&amp;"m, ",""))))))&amp;IF(ISBLANK(S1615),"",(IF(B1615&lt;&gt;B1614,S1615&amp;", ",IF(S1615&lt;&gt;S1614,IF((Z1615=Z1614),"same locality "&amp;S1615&amp;", ",S1615&amp;", "),""))))&amp;(IF(ISBLANK(T1615),"",(IF(T1615&lt;&gt;T1614,IF(ISBLANK(F$2),T1615&amp;", ",T1615&amp;" "&amp;F$2&amp;", "),(IF(B1615&lt;&gt;B1614,IF(ISBLANK(F$2),T1615&amp;", ",T1615&amp;" "&amp;F$2&amp;", "),(IF(Z1615&lt;&gt;Z1614,IF(ISBLANK(F$2),T1615&amp;", ",T1615&amp;" "&amp;F$2&amp;", "),IF((U1615&lt;&gt;U1614)*($G$2="Y"),"same collector, ","")))))))))&amp;(IF(ISBLANK(U1615),"",(IF(U1615&lt;&gt;U1614,U1615&amp;", ",(IF(B1615&lt;&gt;B1614,U1615&amp;", ",IF(Z1615&lt;&gt;Z1614,U1615&amp;", ",(IF(T1615&lt;&gt;T1614,IF((T1615&lt;&gt;T1614)*($G$2="Y"),"same date, ", ""),IF((T1615=T1614)*(U1615=U1614)*(S1615&lt;&gt;S1614)*($G$2="Y"),"same collector and date, ", ""))))))))))&amp;(IF(ISBLANK(V1615),"",V1615&amp;", "))&amp;IF((AA1615&lt;&gt;AA1616)*($H$2="y"),AD1615&amp;AE1615,IF((AA1615&lt;&gt;AA1616)*($H$2="m"),AD1615&amp;AG1615,IF(($H$2&lt;&gt;"m")*($H$2&lt;&gt;"Y"),(IF(F1615=0,"",F1615&amp;" "&amp;$F$4&amp;" "))&amp;(IF(G1615=0,"",G1615&amp;" "&amp;$G$4&amp;" "))&amp;(IF(H1615=0,"",H1615&amp;" "&amp;H$4&amp;" "))&amp;(IF(I1615=0,"",I1615&amp;" "&amp;$I$4&amp;" "))&amp;(IF(J1615=0,"",J1615&amp;" "&amp;$J$4&amp;" "))&amp;IF((ISBLANK(C1615)),"","("&amp;C1615&amp;")"),"")))&amp;IF((B1615=B1616)*(K1615=K1616)*(L1615=L1616)*(M1615=M1616),IF(($H$2&lt;&gt;"m")*($H$2&lt;&gt;"Y"), ", ", IF((ISNUMBER(FIND(")",AE1615))), ", ", "")),IF((B1615=B1616)*(K1615=K1616)*(L1615=L1616),"; ",". ")))</f>
        <v/>
      </c>
      <c r="AI1615" s="1"/>
    </row>
    <row r="1616" spans="1:35" x14ac:dyDescent="0.25">
      <c r="A1616" s="3" t="str">
        <f t="shared" si="206"/>
        <v/>
      </c>
      <c r="B1616" s="53" t="str">
        <f t="shared" si="210"/>
        <v/>
      </c>
      <c r="C1616" s="57"/>
      <c r="D1616" s="57"/>
      <c r="E1616" s="57"/>
      <c r="F1616" s="57"/>
      <c r="G1616" s="57"/>
      <c r="H1616" s="57"/>
      <c r="I1616" s="57"/>
      <c r="J1616" s="57"/>
      <c r="K1616" s="57"/>
      <c r="L1616" s="57"/>
      <c r="M1616" s="54"/>
      <c r="N1616" s="57"/>
      <c r="O1616" s="58"/>
      <c r="P1616" s="58"/>
      <c r="Q1616" s="58"/>
      <c r="R1616" s="58"/>
      <c r="S1616" s="54"/>
      <c r="T1616" s="57"/>
      <c r="U1616" s="57"/>
      <c r="V1616" s="57"/>
      <c r="W1616" s="57"/>
      <c r="X1616" s="147" t="str">
        <f>IF(ISBLANK(D1616),"",IF('order-admin-units'!$I$1&lt;&gt;"y", "", IF((K1616="")*(ISBLANK(D1616)=FALSE), 'order-admin-units'!$B$1+1, VLOOKUP(K1616, ordercountry, 2))))</f>
        <v/>
      </c>
      <c r="Y1616" s="147" t="str">
        <f>IF(ISBLANK(D1616),"",IF('order-admin-units'!$I$1&lt;&gt;"y", "", IF(L1616="", 'order-admin-units'!$B$2+1, VLOOKUP(K1616&amp;"@"&amp;L1616, orderadmin, 2))))</f>
        <v/>
      </c>
      <c r="Z1616" s="147" t="str">
        <f t="shared" si="207"/>
        <v/>
      </c>
      <c r="AA1616" s="147" t="str">
        <f t="shared" si="208"/>
        <v/>
      </c>
      <c r="AB1616" s="147" t="str">
        <f t="shared" si="209"/>
        <v/>
      </c>
      <c r="AC1616" s="147" t="str">
        <f t="shared" si="203"/>
        <v/>
      </c>
      <c r="AD1616" s="11" t="str">
        <f t="shared" si="204"/>
        <v/>
      </c>
      <c r="AE1616" s="11" t="str">
        <f t="array" ref="AE1616">IF(ISBLANK(D1616),"",IF(OR($H$2="y",$H$2="m"),IF(AA1616=AA1615,IF(OR(AB1616=$AB$4:$AB1615)=FALSE,AE1615&amp;C1616,AE1615),"("&amp;C1616)&amp;IF(AA1616=AA1617,IF(OR(AB1617=$AB$4:$AB1616)=FALSE,", ",""),") "),""))</f>
        <v/>
      </c>
      <c r="AF1616" s="11" t="str">
        <f t="shared" si="205"/>
        <v/>
      </c>
      <c r="AG1616" s="11" t="str">
        <f t="array" ref="AG1616">IF(ISBLANK(D1616),"",IF(OR($H$2="y",$H$2="m"),IF(AA1616=AA1615,IF(OR(AC1616=$AC$4:$AC1615)=FALSE,AG1615&amp;AF1616,AG1615),"("&amp;AF1616)&amp;IF(AA1616=AA1617,IF(OR(AC1617=$AC$4:$AC1616)=FALSE,", ",""),") "),""))</f>
        <v/>
      </c>
      <c r="AH1616" s="10" t="str">
        <f>IF((ISBLANK(D1616)),"",IF(D1616=D1615,AH1615,"")&amp;IF(B1615&lt;&gt;B1616,((IF(ISBLANK(E1616),$D$3&amp;"Non-type material: "&amp;$D$3,$D$3&amp;INDEX('type-categories'!$A$2:$B$100,MATCH(E1616,'type-categories'!$A$2:$A$100,0),2)&amp;$D$3))),"")&amp;(IF(K1616&lt;&gt;K1615,$C$2&amp;K1616&amp;$K$3&amp;$C$2&amp;" ",(IF(B1616&lt;&gt;B1615,$C$2&amp;K1616&amp;$K$3&amp;$C$2&amp;" ",""))))&amp;(IF(L1616="","",((IF(L1616&lt;&gt;L1615,$D$2&amp;L1616&amp;$L$3&amp;$D$2&amp;" ",IF(B1616&lt;&gt;B1615,$D$2&amp;L1616&amp;$L$3&amp;$D$2&amp;" ",""))))))&amp;(IF(M1616="","",((IF(M1616&lt;&gt;M1615,$E$2&amp;M1616&amp;$E$2&amp;","&amp;" ",IF(B1616&lt;&gt;B1615,$E$2&amp;M1616&amp;$E$2&amp;",",""))))))&amp;(IF(N1616="","",IF(N1616&lt;&gt;N1615,N1616&amp;", ",IF(B1616&lt;&gt;B1615,N1616&amp;", ",""))))&amp;(IF(ISBLANK(O1616),"",(IF(O1616&lt;&gt;O1615,O1616&amp;", ",IF(B1616&lt;&gt;B1615,O1616&amp;", ","")))))&amp;(IF(ISBLANK(P1616),"",(IF(P1616&lt;&gt;P1615,P1616&amp;", ",IF(B1616&lt;&gt;B1615,P1616&amp;", ",IF(Z1616&lt;&gt;Z1615,P1616&amp;", ",""))))))&amp;(IF(ISBLANK(Q1616),"",(IF(Q1616&lt;&gt;Q1615,Q1616&amp;", ",IF(B1616&lt;&gt;B1615,Q1616&amp;", ",IF(Z1616&lt;&gt;Z1615,Q1616&amp;", ",""))))))&amp;(IF(ISBLANK(R1616),"",(IF(R1616&lt;&gt;R1615,R1616&amp;"m, ",IF(B1616&lt;&gt;B1615,R1616&amp;"m, ",IF(Z1616&lt;&gt;Z1615,R1616&amp;"m, ",""))))))&amp;IF(ISBLANK(S1616),"",(IF(B1616&lt;&gt;B1615,S1616&amp;", ",IF(S1616&lt;&gt;S1615,IF((Z1616=Z1615),"same locality "&amp;S1616&amp;", ",S1616&amp;", "),""))))&amp;(IF(ISBLANK(T1616),"",(IF(T1616&lt;&gt;T1615,IF(ISBLANK(F$2),T1616&amp;", ",T1616&amp;" "&amp;F$2&amp;", "),(IF(B1616&lt;&gt;B1615,IF(ISBLANK(F$2),T1616&amp;", ",T1616&amp;" "&amp;F$2&amp;", "),(IF(Z1616&lt;&gt;Z1615,IF(ISBLANK(F$2),T1616&amp;", ",T1616&amp;" "&amp;F$2&amp;", "),IF((U1616&lt;&gt;U1615)*($G$2="Y"),"same collector, ","")))))))))&amp;(IF(ISBLANK(U1616),"",(IF(U1616&lt;&gt;U1615,U1616&amp;", ",(IF(B1616&lt;&gt;B1615,U1616&amp;", ",IF(Z1616&lt;&gt;Z1615,U1616&amp;", ",(IF(T1616&lt;&gt;T1615,IF((T1616&lt;&gt;T1615)*($G$2="Y"),"same date, ", ""),IF((T1616=T1615)*(U1616=U1615)*(S1616&lt;&gt;S1615)*($G$2="Y"),"same collector and date, ", ""))))))))))&amp;(IF(ISBLANK(V1616),"",V1616&amp;", "))&amp;IF((AA1616&lt;&gt;AA1617)*($H$2="y"),AD1616&amp;AE1616,IF((AA1616&lt;&gt;AA1617)*($H$2="m"),AD1616&amp;AG1616,IF(($H$2&lt;&gt;"m")*($H$2&lt;&gt;"Y"),(IF(F1616=0,"",F1616&amp;" "&amp;$F$4&amp;" "))&amp;(IF(G1616=0,"",G1616&amp;" "&amp;$G$4&amp;" "))&amp;(IF(H1616=0,"",H1616&amp;" "&amp;H$4&amp;" "))&amp;(IF(I1616=0,"",I1616&amp;" "&amp;$I$4&amp;" "))&amp;(IF(J1616=0,"",J1616&amp;" "&amp;$J$4&amp;" "))&amp;IF((ISBLANK(C1616)),"","("&amp;C1616&amp;")"),"")))&amp;IF((B1616=B1617)*(K1616=K1617)*(L1616=L1617)*(M1616=M1617),IF(($H$2&lt;&gt;"m")*($H$2&lt;&gt;"Y"), ", ", IF((ISNUMBER(FIND(")",AE1616))), ", ", "")),IF((B1616=B1617)*(K1616=K1617)*(L1616=L1617),"; ",". ")))</f>
        <v/>
      </c>
      <c r="AI1616" s="1"/>
    </row>
    <row r="1617" spans="1:35" x14ac:dyDescent="0.25">
      <c r="A1617" s="3" t="str">
        <f t="shared" si="206"/>
        <v/>
      </c>
      <c r="B1617" s="53" t="str">
        <f t="shared" si="210"/>
        <v/>
      </c>
      <c r="C1617" s="57"/>
      <c r="D1617" s="57"/>
      <c r="E1617" s="57"/>
      <c r="F1617" s="57"/>
      <c r="G1617" s="57"/>
      <c r="H1617" s="57"/>
      <c r="I1617" s="57"/>
      <c r="J1617" s="57"/>
      <c r="K1617" s="57"/>
      <c r="L1617" s="57"/>
      <c r="M1617" s="54"/>
      <c r="N1617" s="57"/>
      <c r="O1617" s="58"/>
      <c r="P1617" s="58"/>
      <c r="Q1617" s="58"/>
      <c r="R1617" s="58"/>
      <c r="S1617" s="54"/>
      <c r="T1617" s="57"/>
      <c r="U1617" s="57"/>
      <c r="V1617" s="57"/>
      <c r="W1617" s="57"/>
      <c r="X1617" s="147" t="str">
        <f>IF(ISBLANK(D1617),"",IF('order-admin-units'!$I$1&lt;&gt;"y", "", IF((K1617="")*(ISBLANK(D1617)=FALSE), 'order-admin-units'!$B$1+1, VLOOKUP(K1617, ordercountry, 2))))</f>
        <v/>
      </c>
      <c r="Y1617" s="147" t="str">
        <f>IF(ISBLANK(D1617),"",IF('order-admin-units'!$I$1&lt;&gt;"y", "", IF(L1617="", 'order-admin-units'!$B$2+1, VLOOKUP(K1617&amp;"@"&amp;L1617, orderadmin, 2))))</f>
        <v/>
      </c>
      <c r="Z1617" s="147" t="str">
        <f t="shared" si="207"/>
        <v/>
      </c>
      <c r="AA1617" s="147" t="str">
        <f t="shared" si="208"/>
        <v/>
      </c>
      <c r="AB1617" s="147" t="str">
        <f t="shared" si="209"/>
        <v/>
      </c>
      <c r="AC1617" s="147" t="str">
        <f t="shared" si="203"/>
        <v/>
      </c>
      <c r="AD1617" s="11" t="str">
        <f t="shared" si="204"/>
        <v/>
      </c>
      <c r="AE1617" s="11" t="str">
        <f t="array" ref="AE1617">IF(ISBLANK(D1617),"",IF(OR($H$2="y",$H$2="m"),IF(AA1617=AA1616,IF(OR(AB1617=$AB$4:$AB1616)=FALSE,AE1616&amp;C1617,AE1616),"("&amp;C1617)&amp;IF(AA1617=AA1618,IF(OR(AB1618=$AB$4:$AB1617)=FALSE,", ",""),") "),""))</f>
        <v/>
      </c>
      <c r="AF1617" s="11" t="str">
        <f t="shared" si="205"/>
        <v/>
      </c>
      <c r="AG1617" s="11" t="str">
        <f t="array" ref="AG1617">IF(ISBLANK(D1617),"",IF(OR($H$2="y",$H$2="m"),IF(AA1617=AA1616,IF(OR(AC1617=$AC$4:$AC1616)=FALSE,AG1616&amp;AF1617,AG1616),"("&amp;AF1617)&amp;IF(AA1617=AA1618,IF(OR(AC1618=$AC$4:$AC1617)=FALSE,", ",""),") "),""))</f>
        <v/>
      </c>
      <c r="AH1617" s="10" t="str">
        <f>IF((ISBLANK(D1617)),"",IF(D1617=D1616,AH1616,"")&amp;IF(B1616&lt;&gt;B1617,((IF(ISBLANK(E1617),$D$3&amp;"Non-type material: "&amp;$D$3,$D$3&amp;INDEX('type-categories'!$A$2:$B$100,MATCH(E1617,'type-categories'!$A$2:$A$100,0),2)&amp;$D$3))),"")&amp;(IF(K1617&lt;&gt;K1616,$C$2&amp;K1617&amp;$K$3&amp;$C$2&amp;" ",(IF(B1617&lt;&gt;B1616,$C$2&amp;K1617&amp;$K$3&amp;$C$2&amp;" ",""))))&amp;(IF(L1617="","",((IF(L1617&lt;&gt;L1616,$D$2&amp;L1617&amp;$L$3&amp;$D$2&amp;" ",IF(B1617&lt;&gt;B1616,$D$2&amp;L1617&amp;$L$3&amp;$D$2&amp;" ",""))))))&amp;(IF(M1617="","",((IF(M1617&lt;&gt;M1616,$E$2&amp;M1617&amp;$E$2&amp;","&amp;" ",IF(B1617&lt;&gt;B1616,$E$2&amp;M1617&amp;$E$2&amp;",",""))))))&amp;(IF(N1617="","",IF(N1617&lt;&gt;N1616,N1617&amp;", ",IF(B1617&lt;&gt;B1616,N1617&amp;", ",""))))&amp;(IF(ISBLANK(O1617),"",(IF(O1617&lt;&gt;O1616,O1617&amp;", ",IF(B1617&lt;&gt;B1616,O1617&amp;", ","")))))&amp;(IF(ISBLANK(P1617),"",(IF(P1617&lt;&gt;P1616,P1617&amp;", ",IF(B1617&lt;&gt;B1616,P1617&amp;", ",IF(Z1617&lt;&gt;Z1616,P1617&amp;", ",""))))))&amp;(IF(ISBLANK(Q1617),"",(IF(Q1617&lt;&gt;Q1616,Q1617&amp;", ",IF(B1617&lt;&gt;B1616,Q1617&amp;", ",IF(Z1617&lt;&gt;Z1616,Q1617&amp;", ",""))))))&amp;(IF(ISBLANK(R1617),"",(IF(R1617&lt;&gt;R1616,R1617&amp;"m, ",IF(B1617&lt;&gt;B1616,R1617&amp;"m, ",IF(Z1617&lt;&gt;Z1616,R1617&amp;"m, ",""))))))&amp;IF(ISBLANK(S1617),"",(IF(B1617&lt;&gt;B1616,S1617&amp;", ",IF(S1617&lt;&gt;S1616,IF((Z1617=Z1616),"same locality "&amp;S1617&amp;", ",S1617&amp;", "),""))))&amp;(IF(ISBLANK(T1617),"",(IF(T1617&lt;&gt;T1616,IF(ISBLANK(F$2),T1617&amp;", ",T1617&amp;" "&amp;F$2&amp;", "),(IF(B1617&lt;&gt;B1616,IF(ISBLANK(F$2),T1617&amp;", ",T1617&amp;" "&amp;F$2&amp;", "),(IF(Z1617&lt;&gt;Z1616,IF(ISBLANK(F$2),T1617&amp;", ",T1617&amp;" "&amp;F$2&amp;", "),IF((U1617&lt;&gt;U1616)*($G$2="Y"),"same collector, ","")))))))))&amp;(IF(ISBLANK(U1617),"",(IF(U1617&lt;&gt;U1616,U1617&amp;", ",(IF(B1617&lt;&gt;B1616,U1617&amp;", ",IF(Z1617&lt;&gt;Z1616,U1617&amp;", ",(IF(T1617&lt;&gt;T1616,IF((T1617&lt;&gt;T1616)*($G$2="Y"),"same date, ", ""),IF((T1617=T1616)*(U1617=U1616)*(S1617&lt;&gt;S1616)*($G$2="Y"),"same collector and date, ", ""))))))))))&amp;(IF(ISBLANK(V1617),"",V1617&amp;", "))&amp;IF((AA1617&lt;&gt;AA1618)*($H$2="y"),AD1617&amp;AE1617,IF((AA1617&lt;&gt;AA1618)*($H$2="m"),AD1617&amp;AG1617,IF(($H$2&lt;&gt;"m")*($H$2&lt;&gt;"Y"),(IF(F1617=0,"",F1617&amp;" "&amp;$F$4&amp;" "))&amp;(IF(G1617=0,"",G1617&amp;" "&amp;$G$4&amp;" "))&amp;(IF(H1617=0,"",H1617&amp;" "&amp;H$4&amp;" "))&amp;(IF(I1617=0,"",I1617&amp;" "&amp;$I$4&amp;" "))&amp;(IF(J1617=0,"",J1617&amp;" "&amp;$J$4&amp;" "))&amp;IF((ISBLANK(C1617)),"","("&amp;C1617&amp;")"),"")))&amp;IF((B1617=B1618)*(K1617=K1618)*(L1617=L1618)*(M1617=M1618),IF(($H$2&lt;&gt;"m")*($H$2&lt;&gt;"Y"), ", ", IF((ISNUMBER(FIND(")",AE1617))), ", ", "")),IF((B1617=B1618)*(K1617=K1618)*(L1617=L1618),"; ",". ")))</f>
        <v/>
      </c>
      <c r="AI1617" s="1"/>
    </row>
    <row r="1618" spans="1:35" x14ac:dyDescent="0.25">
      <c r="A1618" s="3" t="str">
        <f t="shared" si="206"/>
        <v/>
      </c>
      <c r="B1618" s="53" t="str">
        <f t="shared" si="210"/>
        <v/>
      </c>
      <c r="C1618" s="57"/>
      <c r="D1618" s="57"/>
      <c r="E1618" s="57"/>
      <c r="F1618" s="57"/>
      <c r="G1618" s="57"/>
      <c r="H1618" s="57"/>
      <c r="I1618" s="57"/>
      <c r="J1618" s="57"/>
      <c r="K1618" s="57"/>
      <c r="L1618" s="57"/>
      <c r="M1618" s="54"/>
      <c r="N1618" s="57"/>
      <c r="O1618" s="58"/>
      <c r="P1618" s="58"/>
      <c r="Q1618" s="58"/>
      <c r="R1618" s="58"/>
      <c r="S1618" s="54"/>
      <c r="T1618" s="57"/>
      <c r="U1618" s="57"/>
      <c r="V1618" s="57"/>
      <c r="W1618" s="57"/>
      <c r="X1618" s="147" t="str">
        <f>IF(ISBLANK(D1618),"",IF('order-admin-units'!$I$1&lt;&gt;"y", "", IF((K1618="")*(ISBLANK(D1618)=FALSE), 'order-admin-units'!$B$1+1, VLOOKUP(K1618, ordercountry, 2))))</f>
        <v/>
      </c>
      <c r="Y1618" s="147" t="str">
        <f>IF(ISBLANK(D1618),"",IF('order-admin-units'!$I$1&lt;&gt;"y", "", IF(L1618="", 'order-admin-units'!$B$2+1, VLOOKUP(K1618&amp;"@"&amp;L1618, orderadmin, 2))))</f>
        <v/>
      </c>
      <c r="Z1618" s="147" t="str">
        <f t="shared" si="207"/>
        <v/>
      </c>
      <c r="AA1618" s="147" t="str">
        <f t="shared" si="208"/>
        <v/>
      </c>
      <c r="AB1618" s="147" t="str">
        <f t="shared" si="209"/>
        <v/>
      </c>
      <c r="AC1618" s="147" t="str">
        <f t="shared" si="203"/>
        <v/>
      </c>
      <c r="AD1618" s="11" t="str">
        <f t="shared" si="204"/>
        <v/>
      </c>
      <c r="AE1618" s="11" t="str">
        <f t="array" ref="AE1618">IF(ISBLANK(D1618),"",IF(OR($H$2="y",$H$2="m"),IF(AA1618=AA1617,IF(OR(AB1618=$AB$4:$AB1617)=FALSE,AE1617&amp;C1618,AE1617),"("&amp;C1618)&amp;IF(AA1618=AA1619,IF(OR(AB1619=$AB$4:$AB1618)=FALSE,", ",""),") "),""))</f>
        <v/>
      </c>
      <c r="AF1618" s="11" t="str">
        <f t="shared" si="205"/>
        <v/>
      </c>
      <c r="AG1618" s="11" t="str">
        <f t="array" ref="AG1618">IF(ISBLANK(D1618),"",IF(OR($H$2="y",$H$2="m"),IF(AA1618=AA1617,IF(OR(AC1618=$AC$4:$AC1617)=FALSE,AG1617&amp;AF1618,AG1617),"("&amp;AF1618)&amp;IF(AA1618=AA1619,IF(OR(AC1619=$AC$4:$AC1618)=FALSE,", ",""),") "),""))</f>
        <v/>
      </c>
      <c r="AH1618" s="10" t="str">
        <f>IF((ISBLANK(D1618)),"",IF(D1618=D1617,AH1617,"")&amp;IF(B1617&lt;&gt;B1618,((IF(ISBLANK(E1618),$D$3&amp;"Non-type material: "&amp;$D$3,$D$3&amp;INDEX('type-categories'!$A$2:$B$100,MATCH(E1618,'type-categories'!$A$2:$A$100,0),2)&amp;$D$3))),"")&amp;(IF(K1618&lt;&gt;K1617,$C$2&amp;K1618&amp;$K$3&amp;$C$2&amp;" ",(IF(B1618&lt;&gt;B1617,$C$2&amp;K1618&amp;$K$3&amp;$C$2&amp;" ",""))))&amp;(IF(L1618="","",((IF(L1618&lt;&gt;L1617,$D$2&amp;L1618&amp;$L$3&amp;$D$2&amp;" ",IF(B1618&lt;&gt;B1617,$D$2&amp;L1618&amp;$L$3&amp;$D$2&amp;" ",""))))))&amp;(IF(M1618="","",((IF(M1618&lt;&gt;M1617,$E$2&amp;M1618&amp;$E$2&amp;","&amp;" ",IF(B1618&lt;&gt;B1617,$E$2&amp;M1618&amp;$E$2&amp;",",""))))))&amp;(IF(N1618="","",IF(N1618&lt;&gt;N1617,N1618&amp;", ",IF(B1618&lt;&gt;B1617,N1618&amp;", ",""))))&amp;(IF(ISBLANK(O1618),"",(IF(O1618&lt;&gt;O1617,O1618&amp;", ",IF(B1618&lt;&gt;B1617,O1618&amp;", ","")))))&amp;(IF(ISBLANK(P1618),"",(IF(P1618&lt;&gt;P1617,P1618&amp;", ",IF(B1618&lt;&gt;B1617,P1618&amp;", ",IF(Z1618&lt;&gt;Z1617,P1618&amp;", ",""))))))&amp;(IF(ISBLANK(Q1618),"",(IF(Q1618&lt;&gt;Q1617,Q1618&amp;", ",IF(B1618&lt;&gt;B1617,Q1618&amp;", ",IF(Z1618&lt;&gt;Z1617,Q1618&amp;", ",""))))))&amp;(IF(ISBLANK(R1618),"",(IF(R1618&lt;&gt;R1617,R1618&amp;"m, ",IF(B1618&lt;&gt;B1617,R1618&amp;"m, ",IF(Z1618&lt;&gt;Z1617,R1618&amp;"m, ",""))))))&amp;IF(ISBLANK(S1618),"",(IF(B1618&lt;&gt;B1617,S1618&amp;", ",IF(S1618&lt;&gt;S1617,IF((Z1618=Z1617),"same locality "&amp;S1618&amp;", ",S1618&amp;", "),""))))&amp;(IF(ISBLANK(T1618),"",(IF(T1618&lt;&gt;T1617,IF(ISBLANK(F$2),T1618&amp;", ",T1618&amp;" "&amp;F$2&amp;", "),(IF(B1618&lt;&gt;B1617,IF(ISBLANK(F$2),T1618&amp;", ",T1618&amp;" "&amp;F$2&amp;", "),(IF(Z1618&lt;&gt;Z1617,IF(ISBLANK(F$2),T1618&amp;", ",T1618&amp;" "&amp;F$2&amp;", "),IF((U1618&lt;&gt;U1617)*($G$2="Y"),"same collector, ","")))))))))&amp;(IF(ISBLANK(U1618),"",(IF(U1618&lt;&gt;U1617,U1618&amp;", ",(IF(B1618&lt;&gt;B1617,U1618&amp;", ",IF(Z1618&lt;&gt;Z1617,U1618&amp;", ",(IF(T1618&lt;&gt;T1617,IF((T1618&lt;&gt;T1617)*($G$2="Y"),"same date, ", ""),IF((T1618=T1617)*(U1618=U1617)*(S1618&lt;&gt;S1617)*($G$2="Y"),"same collector and date, ", ""))))))))))&amp;(IF(ISBLANK(V1618),"",V1618&amp;", "))&amp;IF((AA1618&lt;&gt;AA1619)*($H$2="y"),AD1618&amp;AE1618,IF((AA1618&lt;&gt;AA1619)*($H$2="m"),AD1618&amp;AG1618,IF(($H$2&lt;&gt;"m")*($H$2&lt;&gt;"Y"),(IF(F1618=0,"",F1618&amp;" "&amp;$F$4&amp;" "))&amp;(IF(G1618=0,"",G1618&amp;" "&amp;$G$4&amp;" "))&amp;(IF(H1618=0,"",H1618&amp;" "&amp;H$4&amp;" "))&amp;(IF(I1618=0,"",I1618&amp;" "&amp;$I$4&amp;" "))&amp;(IF(J1618=0,"",J1618&amp;" "&amp;$J$4&amp;" "))&amp;IF((ISBLANK(C1618)),"","("&amp;C1618&amp;")"),"")))&amp;IF((B1618=B1619)*(K1618=K1619)*(L1618=L1619)*(M1618=M1619),IF(($H$2&lt;&gt;"m")*($H$2&lt;&gt;"Y"), ", ", IF((ISNUMBER(FIND(")",AE1618))), ", ", "")),IF((B1618=B1619)*(K1618=K1619)*(L1618=L1619),"; ",". ")))</f>
        <v/>
      </c>
      <c r="AI1618" s="1"/>
    </row>
    <row r="1619" spans="1:35" x14ac:dyDescent="0.25">
      <c r="A1619" s="3" t="str">
        <f t="shared" si="206"/>
        <v/>
      </c>
      <c r="B1619" s="53" t="str">
        <f t="shared" si="210"/>
        <v/>
      </c>
      <c r="C1619" s="57"/>
      <c r="D1619" s="57"/>
      <c r="E1619" s="57"/>
      <c r="F1619" s="57"/>
      <c r="G1619" s="57"/>
      <c r="H1619" s="57"/>
      <c r="I1619" s="57"/>
      <c r="J1619" s="57"/>
      <c r="K1619" s="57"/>
      <c r="L1619" s="57"/>
      <c r="M1619" s="54"/>
      <c r="N1619" s="57"/>
      <c r="O1619" s="58"/>
      <c r="P1619" s="58"/>
      <c r="Q1619" s="58"/>
      <c r="R1619" s="58"/>
      <c r="S1619" s="54"/>
      <c r="T1619" s="57"/>
      <c r="U1619" s="57"/>
      <c r="V1619" s="57"/>
      <c r="W1619" s="57"/>
      <c r="X1619" s="147" t="str">
        <f>IF(ISBLANK(D1619),"",IF('order-admin-units'!$I$1&lt;&gt;"y", "", IF((K1619="")*(ISBLANK(D1619)=FALSE), 'order-admin-units'!$B$1+1, VLOOKUP(K1619, ordercountry, 2))))</f>
        <v/>
      </c>
      <c r="Y1619" s="147" t="str">
        <f>IF(ISBLANK(D1619),"",IF('order-admin-units'!$I$1&lt;&gt;"y", "", IF(L1619="", 'order-admin-units'!$B$2+1, VLOOKUP(K1619&amp;"@"&amp;L1619, orderadmin, 2))))</f>
        <v/>
      </c>
      <c r="Z1619" s="147" t="str">
        <f t="shared" si="207"/>
        <v/>
      </c>
      <c r="AA1619" s="147" t="str">
        <f t="shared" si="208"/>
        <v/>
      </c>
      <c r="AB1619" s="147" t="str">
        <f t="shared" si="209"/>
        <v/>
      </c>
      <c r="AC1619" s="147" t="str">
        <f t="shared" si="203"/>
        <v/>
      </c>
      <c r="AD1619" s="11" t="str">
        <f t="shared" si="204"/>
        <v/>
      </c>
      <c r="AE1619" s="11" t="str">
        <f t="array" ref="AE1619">IF(ISBLANK(D1619),"",IF(OR($H$2="y",$H$2="m"),IF(AA1619=AA1618,IF(OR(AB1619=$AB$4:$AB1618)=FALSE,AE1618&amp;C1619,AE1618),"("&amp;C1619)&amp;IF(AA1619=AA1620,IF(OR(AB1620=$AB$4:$AB1619)=FALSE,", ",""),") "),""))</f>
        <v/>
      </c>
      <c r="AF1619" s="11" t="str">
        <f t="shared" si="205"/>
        <v/>
      </c>
      <c r="AG1619" s="11" t="str">
        <f t="array" ref="AG1619">IF(ISBLANK(D1619),"",IF(OR($H$2="y",$H$2="m"),IF(AA1619=AA1618,IF(OR(AC1619=$AC$4:$AC1618)=FALSE,AG1618&amp;AF1619,AG1618),"("&amp;AF1619)&amp;IF(AA1619=AA1620,IF(OR(AC1620=$AC$4:$AC1619)=FALSE,", ",""),") "),""))</f>
        <v/>
      </c>
      <c r="AH1619" s="10" t="str">
        <f>IF((ISBLANK(D1619)),"",IF(D1619=D1618,AH1618,"")&amp;IF(B1618&lt;&gt;B1619,((IF(ISBLANK(E1619),$D$3&amp;"Non-type material: "&amp;$D$3,$D$3&amp;INDEX('type-categories'!$A$2:$B$100,MATCH(E1619,'type-categories'!$A$2:$A$100,0),2)&amp;$D$3))),"")&amp;(IF(K1619&lt;&gt;K1618,$C$2&amp;K1619&amp;$K$3&amp;$C$2&amp;" ",(IF(B1619&lt;&gt;B1618,$C$2&amp;K1619&amp;$K$3&amp;$C$2&amp;" ",""))))&amp;(IF(L1619="","",((IF(L1619&lt;&gt;L1618,$D$2&amp;L1619&amp;$L$3&amp;$D$2&amp;" ",IF(B1619&lt;&gt;B1618,$D$2&amp;L1619&amp;$L$3&amp;$D$2&amp;" ",""))))))&amp;(IF(M1619="","",((IF(M1619&lt;&gt;M1618,$E$2&amp;M1619&amp;$E$2&amp;","&amp;" ",IF(B1619&lt;&gt;B1618,$E$2&amp;M1619&amp;$E$2&amp;",",""))))))&amp;(IF(N1619="","",IF(N1619&lt;&gt;N1618,N1619&amp;", ",IF(B1619&lt;&gt;B1618,N1619&amp;", ",""))))&amp;(IF(ISBLANK(O1619),"",(IF(O1619&lt;&gt;O1618,O1619&amp;", ",IF(B1619&lt;&gt;B1618,O1619&amp;", ","")))))&amp;(IF(ISBLANK(P1619),"",(IF(P1619&lt;&gt;P1618,P1619&amp;", ",IF(B1619&lt;&gt;B1618,P1619&amp;", ",IF(Z1619&lt;&gt;Z1618,P1619&amp;", ",""))))))&amp;(IF(ISBLANK(Q1619),"",(IF(Q1619&lt;&gt;Q1618,Q1619&amp;", ",IF(B1619&lt;&gt;B1618,Q1619&amp;", ",IF(Z1619&lt;&gt;Z1618,Q1619&amp;", ",""))))))&amp;(IF(ISBLANK(R1619),"",(IF(R1619&lt;&gt;R1618,R1619&amp;"m, ",IF(B1619&lt;&gt;B1618,R1619&amp;"m, ",IF(Z1619&lt;&gt;Z1618,R1619&amp;"m, ",""))))))&amp;IF(ISBLANK(S1619),"",(IF(B1619&lt;&gt;B1618,S1619&amp;", ",IF(S1619&lt;&gt;S1618,IF((Z1619=Z1618),"same locality "&amp;S1619&amp;", ",S1619&amp;", "),""))))&amp;(IF(ISBLANK(T1619),"",(IF(T1619&lt;&gt;T1618,IF(ISBLANK(F$2),T1619&amp;", ",T1619&amp;" "&amp;F$2&amp;", "),(IF(B1619&lt;&gt;B1618,IF(ISBLANK(F$2),T1619&amp;", ",T1619&amp;" "&amp;F$2&amp;", "),(IF(Z1619&lt;&gt;Z1618,IF(ISBLANK(F$2),T1619&amp;", ",T1619&amp;" "&amp;F$2&amp;", "),IF((U1619&lt;&gt;U1618)*($G$2="Y"),"same collector, ","")))))))))&amp;(IF(ISBLANK(U1619),"",(IF(U1619&lt;&gt;U1618,U1619&amp;", ",(IF(B1619&lt;&gt;B1618,U1619&amp;", ",IF(Z1619&lt;&gt;Z1618,U1619&amp;", ",(IF(T1619&lt;&gt;T1618,IF((T1619&lt;&gt;T1618)*($G$2="Y"),"same date, ", ""),IF((T1619=T1618)*(U1619=U1618)*(S1619&lt;&gt;S1618)*($G$2="Y"),"same collector and date, ", ""))))))))))&amp;(IF(ISBLANK(V1619),"",V1619&amp;", "))&amp;IF((AA1619&lt;&gt;AA1620)*($H$2="y"),AD1619&amp;AE1619,IF((AA1619&lt;&gt;AA1620)*($H$2="m"),AD1619&amp;AG1619,IF(($H$2&lt;&gt;"m")*($H$2&lt;&gt;"Y"),(IF(F1619=0,"",F1619&amp;" "&amp;$F$4&amp;" "))&amp;(IF(G1619=0,"",G1619&amp;" "&amp;$G$4&amp;" "))&amp;(IF(H1619=0,"",H1619&amp;" "&amp;H$4&amp;" "))&amp;(IF(I1619=0,"",I1619&amp;" "&amp;$I$4&amp;" "))&amp;(IF(J1619=0,"",J1619&amp;" "&amp;$J$4&amp;" "))&amp;IF((ISBLANK(C1619)),"","("&amp;C1619&amp;")"),"")))&amp;IF((B1619=B1620)*(K1619=K1620)*(L1619=L1620)*(M1619=M1620),IF(($H$2&lt;&gt;"m")*($H$2&lt;&gt;"Y"), ", ", IF((ISNUMBER(FIND(")",AE1619))), ", ", "")),IF((B1619=B1620)*(K1619=K1620)*(L1619=L1620),"; ",". ")))</f>
        <v/>
      </c>
      <c r="AI1619" s="1"/>
    </row>
    <row r="1620" spans="1:35" x14ac:dyDescent="0.25">
      <c r="A1620" s="3" t="str">
        <f t="shared" si="206"/>
        <v/>
      </c>
      <c r="B1620" s="53" t="str">
        <f t="shared" si="210"/>
        <v/>
      </c>
      <c r="C1620" s="57"/>
      <c r="D1620" s="57"/>
      <c r="E1620" s="57"/>
      <c r="F1620" s="57"/>
      <c r="G1620" s="57"/>
      <c r="H1620" s="57"/>
      <c r="I1620" s="57"/>
      <c r="J1620" s="57"/>
      <c r="K1620" s="57"/>
      <c r="L1620" s="57"/>
      <c r="M1620" s="54"/>
      <c r="N1620" s="57"/>
      <c r="O1620" s="58"/>
      <c r="P1620" s="58"/>
      <c r="Q1620" s="58"/>
      <c r="R1620" s="58"/>
      <c r="S1620" s="54"/>
      <c r="T1620" s="57"/>
      <c r="U1620" s="57"/>
      <c r="V1620" s="57"/>
      <c r="W1620" s="57"/>
      <c r="X1620" s="147" t="str">
        <f>IF(ISBLANK(D1620),"",IF('order-admin-units'!$I$1&lt;&gt;"y", "", IF((K1620="")*(ISBLANK(D1620)=FALSE), 'order-admin-units'!$B$1+1, VLOOKUP(K1620, ordercountry, 2))))</f>
        <v/>
      </c>
      <c r="Y1620" s="147" t="str">
        <f>IF(ISBLANK(D1620),"",IF('order-admin-units'!$I$1&lt;&gt;"y", "", IF(L1620="", 'order-admin-units'!$B$2+1, VLOOKUP(K1620&amp;"@"&amp;L1620, orderadmin, 2))))</f>
        <v/>
      </c>
      <c r="Z1620" s="147" t="str">
        <f t="shared" si="207"/>
        <v/>
      </c>
      <c r="AA1620" s="147" t="str">
        <f t="shared" si="208"/>
        <v/>
      </c>
      <c r="AB1620" s="147" t="str">
        <f t="shared" si="209"/>
        <v/>
      </c>
      <c r="AC1620" s="147" t="str">
        <f t="shared" si="203"/>
        <v/>
      </c>
      <c r="AD1620" s="11" t="str">
        <f t="shared" si="204"/>
        <v/>
      </c>
      <c r="AE1620" s="11" t="str">
        <f t="array" ref="AE1620">IF(ISBLANK(D1620),"",IF(OR($H$2="y",$H$2="m"),IF(AA1620=AA1619,IF(OR(AB1620=$AB$4:$AB1619)=FALSE,AE1619&amp;C1620,AE1619),"("&amp;C1620)&amp;IF(AA1620=AA1621,IF(OR(AB1621=$AB$4:$AB1620)=FALSE,", ",""),") "),""))</f>
        <v/>
      </c>
      <c r="AF1620" s="11" t="str">
        <f t="shared" si="205"/>
        <v/>
      </c>
      <c r="AG1620" s="11" t="str">
        <f t="array" ref="AG1620">IF(ISBLANK(D1620),"",IF(OR($H$2="y",$H$2="m"),IF(AA1620=AA1619,IF(OR(AC1620=$AC$4:$AC1619)=FALSE,AG1619&amp;AF1620,AG1619),"("&amp;AF1620)&amp;IF(AA1620=AA1621,IF(OR(AC1621=$AC$4:$AC1620)=FALSE,", ",""),") "),""))</f>
        <v/>
      </c>
      <c r="AH1620" s="10" t="str">
        <f>IF((ISBLANK(D1620)),"",IF(D1620=D1619,AH1619,"")&amp;IF(B1619&lt;&gt;B1620,((IF(ISBLANK(E1620),$D$3&amp;"Non-type material: "&amp;$D$3,$D$3&amp;INDEX('type-categories'!$A$2:$B$100,MATCH(E1620,'type-categories'!$A$2:$A$100,0),2)&amp;$D$3))),"")&amp;(IF(K1620&lt;&gt;K1619,$C$2&amp;K1620&amp;$K$3&amp;$C$2&amp;" ",(IF(B1620&lt;&gt;B1619,$C$2&amp;K1620&amp;$K$3&amp;$C$2&amp;" ",""))))&amp;(IF(L1620="","",((IF(L1620&lt;&gt;L1619,$D$2&amp;L1620&amp;$L$3&amp;$D$2&amp;" ",IF(B1620&lt;&gt;B1619,$D$2&amp;L1620&amp;$L$3&amp;$D$2&amp;" ",""))))))&amp;(IF(M1620="","",((IF(M1620&lt;&gt;M1619,$E$2&amp;M1620&amp;$E$2&amp;","&amp;" ",IF(B1620&lt;&gt;B1619,$E$2&amp;M1620&amp;$E$2&amp;",",""))))))&amp;(IF(N1620="","",IF(N1620&lt;&gt;N1619,N1620&amp;", ",IF(B1620&lt;&gt;B1619,N1620&amp;", ",""))))&amp;(IF(ISBLANK(O1620),"",(IF(O1620&lt;&gt;O1619,O1620&amp;", ",IF(B1620&lt;&gt;B1619,O1620&amp;", ","")))))&amp;(IF(ISBLANK(P1620),"",(IF(P1620&lt;&gt;P1619,P1620&amp;", ",IF(B1620&lt;&gt;B1619,P1620&amp;", ",IF(Z1620&lt;&gt;Z1619,P1620&amp;", ",""))))))&amp;(IF(ISBLANK(Q1620),"",(IF(Q1620&lt;&gt;Q1619,Q1620&amp;", ",IF(B1620&lt;&gt;B1619,Q1620&amp;", ",IF(Z1620&lt;&gt;Z1619,Q1620&amp;", ",""))))))&amp;(IF(ISBLANK(R1620),"",(IF(R1620&lt;&gt;R1619,R1620&amp;"m, ",IF(B1620&lt;&gt;B1619,R1620&amp;"m, ",IF(Z1620&lt;&gt;Z1619,R1620&amp;"m, ",""))))))&amp;IF(ISBLANK(S1620),"",(IF(B1620&lt;&gt;B1619,S1620&amp;", ",IF(S1620&lt;&gt;S1619,IF((Z1620=Z1619),"same locality "&amp;S1620&amp;", ",S1620&amp;", "),""))))&amp;(IF(ISBLANK(T1620),"",(IF(T1620&lt;&gt;T1619,IF(ISBLANK(F$2),T1620&amp;", ",T1620&amp;" "&amp;F$2&amp;", "),(IF(B1620&lt;&gt;B1619,IF(ISBLANK(F$2),T1620&amp;", ",T1620&amp;" "&amp;F$2&amp;", "),(IF(Z1620&lt;&gt;Z1619,IF(ISBLANK(F$2),T1620&amp;", ",T1620&amp;" "&amp;F$2&amp;", "),IF((U1620&lt;&gt;U1619)*($G$2="Y"),"same collector, ","")))))))))&amp;(IF(ISBLANK(U1620),"",(IF(U1620&lt;&gt;U1619,U1620&amp;", ",(IF(B1620&lt;&gt;B1619,U1620&amp;", ",IF(Z1620&lt;&gt;Z1619,U1620&amp;", ",(IF(T1620&lt;&gt;T1619,IF((T1620&lt;&gt;T1619)*($G$2="Y"),"same date, ", ""),IF((T1620=T1619)*(U1620=U1619)*(S1620&lt;&gt;S1619)*($G$2="Y"),"same collector and date, ", ""))))))))))&amp;(IF(ISBLANK(V1620),"",V1620&amp;", "))&amp;IF((AA1620&lt;&gt;AA1621)*($H$2="y"),AD1620&amp;AE1620,IF((AA1620&lt;&gt;AA1621)*($H$2="m"),AD1620&amp;AG1620,IF(($H$2&lt;&gt;"m")*($H$2&lt;&gt;"Y"),(IF(F1620=0,"",F1620&amp;" "&amp;$F$4&amp;" "))&amp;(IF(G1620=0,"",G1620&amp;" "&amp;$G$4&amp;" "))&amp;(IF(H1620=0,"",H1620&amp;" "&amp;H$4&amp;" "))&amp;(IF(I1620=0,"",I1620&amp;" "&amp;$I$4&amp;" "))&amp;(IF(J1620=0,"",J1620&amp;" "&amp;$J$4&amp;" "))&amp;IF((ISBLANK(C1620)),"","("&amp;C1620&amp;")"),"")))&amp;IF((B1620=B1621)*(K1620=K1621)*(L1620=L1621)*(M1620=M1621),IF(($H$2&lt;&gt;"m")*($H$2&lt;&gt;"Y"), ", ", IF((ISNUMBER(FIND(")",AE1620))), ", ", "")),IF((B1620=B1621)*(K1620=K1621)*(L1620=L1621),"; ",". ")))</f>
        <v/>
      </c>
      <c r="AI1620" s="1"/>
    </row>
    <row r="1621" spans="1:35" x14ac:dyDescent="0.25">
      <c r="A1621" s="3" t="str">
        <f t="shared" si="206"/>
        <v/>
      </c>
      <c r="B1621" s="53" t="str">
        <f t="shared" si="210"/>
        <v/>
      </c>
      <c r="C1621" s="57"/>
      <c r="D1621" s="57"/>
      <c r="E1621" s="57"/>
      <c r="F1621" s="57"/>
      <c r="G1621" s="57"/>
      <c r="H1621" s="57"/>
      <c r="I1621" s="57"/>
      <c r="J1621" s="57"/>
      <c r="K1621" s="57"/>
      <c r="L1621" s="57"/>
      <c r="M1621" s="54"/>
      <c r="N1621" s="57"/>
      <c r="O1621" s="58"/>
      <c r="P1621" s="58"/>
      <c r="Q1621" s="58"/>
      <c r="R1621" s="58"/>
      <c r="S1621" s="54"/>
      <c r="T1621" s="57"/>
      <c r="U1621" s="57"/>
      <c r="V1621" s="57"/>
      <c r="W1621" s="57"/>
      <c r="X1621" s="147" t="str">
        <f>IF(ISBLANK(D1621),"",IF('order-admin-units'!$I$1&lt;&gt;"y", "", IF((K1621="")*(ISBLANK(D1621)=FALSE), 'order-admin-units'!$B$1+1, VLOOKUP(K1621, ordercountry, 2))))</f>
        <v/>
      </c>
      <c r="Y1621" s="147" t="str">
        <f>IF(ISBLANK(D1621),"",IF('order-admin-units'!$I$1&lt;&gt;"y", "", IF(L1621="", 'order-admin-units'!$B$2+1, VLOOKUP(K1621&amp;"@"&amp;L1621, orderadmin, 2))))</f>
        <v/>
      </c>
      <c r="Z1621" s="147" t="str">
        <f t="shared" si="207"/>
        <v/>
      </c>
      <c r="AA1621" s="147" t="str">
        <f t="shared" si="208"/>
        <v/>
      </c>
      <c r="AB1621" s="147" t="str">
        <f t="shared" si="209"/>
        <v/>
      </c>
      <c r="AC1621" s="147" t="str">
        <f t="shared" si="203"/>
        <v/>
      </c>
      <c r="AD1621" s="11" t="str">
        <f t="shared" si="204"/>
        <v/>
      </c>
      <c r="AE1621" s="11" t="str">
        <f t="array" ref="AE1621">IF(ISBLANK(D1621),"",IF(OR($H$2="y",$H$2="m"),IF(AA1621=AA1620,IF(OR(AB1621=$AB$4:$AB1620)=FALSE,AE1620&amp;C1621,AE1620),"("&amp;C1621)&amp;IF(AA1621=AA1622,IF(OR(AB1622=$AB$4:$AB1621)=FALSE,", ",""),") "),""))</f>
        <v/>
      </c>
      <c r="AF1621" s="11" t="str">
        <f t="shared" si="205"/>
        <v/>
      </c>
      <c r="AG1621" s="11" t="str">
        <f t="array" ref="AG1621">IF(ISBLANK(D1621),"",IF(OR($H$2="y",$H$2="m"),IF(AA1621=AA1620,IF(OR(AC1621=$AC$4:$AC1620)=FALSE,AG1620&amp;AF1621,AG1620),"("&amp;AF1621)&amp;IF(AA1621=AA1622,IF(OR(AC1622=$AC$4:$AC1621)=FALSE,", ",""),") "),""))</f>
        <v/>
      </c>
      <c r="AH1621" s="10" t="str">
        <f>IF((ISBLANK(D1621)),"",IF(D1621=D1620,AH1620,"")&amp;IF(B1620&lt;&gt;B1621,((IF(ISBLANK(E1621),$D$3&amp;"Non-type material: "&amp;$D$3,$D$3&amp;INDEX('type-categories'!$A$2:$B$100,MATCH(E1621,'type-categories'!$A$2:$A$100,0),2)&amp;$D$3))),"")&amp;(IF(K1621&lt;&gt;K1620,$C$2&amp;K1621&amp;$K$3&amp;$C$2&amp;" ",(IF(B1621&lt;&gt;B1620,$C$2&amp;K1621&amp;$K$3&amp;$C$2&amp;" ",""))))&amp;(IF(L1621="","",((IF(L1621&lt;&gt;L1620,$D$2&amp;L1621&amp;$L$3&amp;$D$2&amp;" ",IF(B1621&lt;&gt;B1620,$D$2&amp;L1621&amp;$L$3&amp;$D$2&amp;" ",""))))))&amp;(IF(M1621="","",((IF(M1621&lt;&gt;M1620,$E$2&amp;M1621&amp;$E$2&amp;","&amp;" ",IF(B1621&lt;&gt;B1620,$E$2&amp;M1621&amp;$E$2&amp;",",""))))))&amp;(IF(N1621="","",IF(N1621&lt;&gt;N1620,N1621&amp;", ",IF(B1621&lt;&gt;B1620,N1621&amp;", ",""))))&amp;(IF(ISBLANK(O1621),"",(IF(O1621&lt;&gt;O1620,O1621&amp;", ",IF(B1621&lt;&gt;B1620,O1621&amp;", ","")))))&amp;(IF(ISBLANK(P1621),"",(IF(P1621&lt;&gt;P1620,P1621&amp;", ",IF(B1621&lt;&gt;B1620,P1621&amp;", ",IF(Z1621&lt;&gt;Z1620,P1621&amp;", ",""))))))&amp;(IF(ISBLANK(Q1621),"",(IF(Q1621&lt;&gt;Q1620,Q1621&amp;", ",IF(B1621&lt;&gt;B1620,Q1621&amp;", ",IF(Z1621&lt;&gt;Z1620,Q1621&amp;", ",""))))))&amp;(IF(ISBLANK(R1621),"",(IF(R1621&lt;&gt;R1620,R1621&amp;"m, ",IF(B1621&lt;&gt;B1620,R1621&amp;"m, ",IF(Z1621&lt;&gt;Z1620,R1621&amp;"m, ",""))))))&amp;IF(ISBLANK(S1621),"",(IF(B1621&lt;&gt;B1620,S1621&amp;", ",IF(S1621&lt;&gt;S1620,IF((Z1621=Z1620),"same locality "&amp;S1621&amp;", ",S1621&amp;", "),""))))&amp;(IF(ISBLANK(T1621),"",(IF(T1621&lt;&gt;T1620,IF(ISBLANK(F$2),T1621&amp;", ",T1621&amp;" "&amp;F$2&amp;", "),(IF(B1621&lt;&gt;B1620,IF(ISBLANK(F$2),T1621&amp;", ",T1621&amp;" "&amp;F$2&amp;", "),(IF(Z1621&lt;&gt;Z1620,IF(ISBLANK(F$2),T1621&amp;", ",T1621&amp;" "&amp;F$2&amp;", "),IF((U1621&lt;&gt;U1620)*($G$2="Y"),"same collector, ","")))))))))&amp;(IF(ISBLANK(U1621),"",(IF(U1621&lt;&gt;U1620,U1621&amp;", ",(IF(B1621&lt;&gt;B1620,U1621&amp;", ",IF(Z1621&lt;&gt;Z1620,U1621&amp;", ",(IF(T1621&lt;&gt;T1620,IF((T1621&lt;&gt;T1620)*($G$2="Y"),"same date, ", ""),IF((T1621=T1620)*(U1621=U1620)*(S1621&lt;&gt;S1620)*($G$2="Y"),"same collector and date, ", ""))))))))))&amp;(IF(ISBLANK(V1621),"",V1621&amp;", "))&amp;IF((AA1621&lt;&gt;AA1622)*($H$2="y"),AD1621&amp;AE1621,IF((AA1621&lt;&gt;AA1622)*($H$2="m"),AD1621&amp;AG1621,IF(($H$2&lt;&gt;"m")*($H$2&lt;&gt;"Y"),(IF(F1621=0,"",F1621&amp;" "&amp;$F$4&amp;" "))&amp;(IF(G1621=0,"",G1621&amp;" "&amp;$G$4&amp;" "))&amp;(IF(H1621=0,"",H1621&amp;" "&amp;H$4&amp;" "))&amp;(IF(I1621=0,"",I1621&amp;" "&amp;$I$4&amp;" "))&amp;(IF(J1621=0,"",J1621&amp;" "&amp;$J$4&amp;" "))&amp;IF((ISBLANK(C1621)),"","("&amp;C1621&amp;")"),"")))&amp;IF((B1621=B1622)*(K1621=K1622)*(L1621=L1622)*(M1621=M1622),IF(($H$2&lt;&gt;"m")*($H$2&lt;&gt;"Y"), ", ", IF((ISNUMBER(FIND(")",AE1621))), ", ", "")),IF((B1621=B1622)*(K1621=K1622)*(L1621=L1622),"; ",". ")))</f>
        <v/>
      </c>
      <c r="AI1621" s="1"/>
    </row>
    <row r="1622" spans="1:35" x14ac:dyDescent="0.25">
      <c r="A1622" s="3" t="str">
        <f t="shared" si="206"/>
        <v/>
      </c>
      <c r="B1622" s="53" t="str">
        <f t="shared" si="210"/>
        <v/>
      </c>
      <c r="C1622" s="57"/>
      <c r="D1622" s="57"/>
      <c r="E1622" s="57"/>
      <c r="F1622" s="57"/>
      <c r="G1622" s="57"/>
      <c r="H1622" s="57"/>
      <c r="I1622" s="57"/>
      <c r="J1622" s="57"/>
      <c r="K1622" s="57"/>
      <c r="L1622" s="57"/>
      <c r="M1622" s="54"/>
      <c r="N1622" s="57"/>
      <c r="O1622" s="58"/>
      <c r="P1622" s="58"/>
      <c r="Q1622" s="58"/>
      <c r="R1622" s="58"/>
      <c r="S1622" s="54"/>
      <c r="T1622" s="57"/>
      <c r="U1622" s="57"/>
      <c r="V1622" s="57"/>
      <c r="W1622" s="57"/>
      <c r="X1622" s="147" t="str">
        <f>IF(ISBLANK(D1622),"",IF('order-admin-units'!$I$1&lt;&gt;"y", "", IF((K1622="")*(ISBLANK(D1622)=FALSE), 'order-admin-units'!$B$1+1, VLOOKUP(K1622, ordercountry, 2))))</f>
        <v/>
      </c>
      <c r="Y1622" s="147" t="str">
        <f>IF(ISBLANK(D1622),"",IF('order-admin-units'!$I$1&lt;&gt;"y", "", IF(L1622="", 'order-admin-units'!$B$2+1, VLOOKUP(K1622&amp;"@"&amp;L1622, orderadmin, 2))))</f>
        <v/>
      </c>
      <c r="Z1622" s="147" t="str">
        <f t="shared" si="207"/>
        <v/>
      </c>
      <c r="AA1622" s="147" t="str">
        <f t="shared" si="208"/>
        <v/>
      </c>
      <c r="AB1622" s="147" t="str">
        <f t="shared" si="209"/>
        <v/>
      </c>
      <c r="AC1622" s="147" t="str">
        <f t="shared" si="203"/>
        <v/>
      </c>
      <c r="AD1622" s="11" t="str">
        <f t="shared" si="204"/>
        <v/>
      </c>
      <c r="AE1622" s="11" t="str">
        <f t="array" ref="AE1622">IF(ISBLANK(D1622),"",IF(OR($H$2="y",$H$2="m"),IF(AA1622=AA1621,IF(OR(AB1622=$AB$4:$AB1621)=FALSE,AE1621&amp;C1622,AE1621),"("&amp;C1622)&amp;IF(AA1622=AA1623,IF(OR(AB1623=$AB$4:$AB1622)=FALSE,", ",""),") "),""))</f>
        <v/>
      </c>
      <c r="AF1622" s="11" t="str">
        <f t="shared" si="205"/>
        <v/>
      </c>
      <c r="AG1622" s="11" t="str">
        <f t="array" ref="AG1622">IF(ISBLANK(D1622),"",IF(OR($H$2="y",$H$2="m"),IF(AA1622=AA1621,IF(OR(AC1622=$AC$4:$AC1621)=FALSE,AG1621&amp;AF1622,AG1621),"("&amp;AF1622)&amp;IF(AA1622=AA1623,IF(OR(AC1623=$AC$4:$AC1622)=FALSE,", ",""),") "),""))</f>
        <v/>
      </c>
      <c r="AH1622" s="10" t="str">
        <f>IF((ISBLANK(D1622)),"",IF(D1622=D1621,AH1621,"")&amp;IF(B1621&lt;&gt;B1622,((IF(ISBLANK(E1622),$D$3&amp;"Non-type material: "&amp;$D$3,$D$3&amp;INDEX('type-categories'!$A$2:$B$100,MATCH(E1622,'type-categories'!$A$2:$A$100,0),2)&amp;$D$3))),"")&amp;(IF(K1622&lt;&gt;K1621,$C$2&amp;K1622&amp;$K$3&amp;$C$2&amp;" ",(IF(B1622&lt;&gt;B1621,$C$2&amp;K1622&amp;$K$3&amp;$C$2&amp;" ",""))))&amp;(IF(L1622="","",((IF(L1622&lt;&gt;L1621,$D$2&amp;L1622&amp;$L$3&amp;$D$2&amp;" ",IF(B1622&lt;&gt;B1621,$D$2&amp;L1622&amp;$L$3&amp;$D$2&amp;" ",""))))))&amp;(IF(M1622="","",((IF(M1622&lt;&gt;M1621,$E$2&amp;M1622&amp;$E$2&amp;","&amp;" ",IF(B1622&lt;&gt;B1621,$E$2&amp;M1622&amp;$E$2&amp;",",""))))))&amp;(IF(N1622="","",IF(N1622&lt;&gt;N1621,N1622&amp;", ",IF(B1622&lt;&gt;B1621,N1622&amp;", ",""))))&amp;(IF(ISBLANK(O1622),"",(IF(O1622&lt;&gt;O1621,O1622&amp;", ",IF(B1622&lt;&gt;B1621,O1622&amp;", ","")))))&amp;(IF(ISBLANK(P1622),"",(IF(P1622&lt;&gt;P1621,P1622&amp;", ",IF(B1622&lt;&gt;B1621,P1622&amp;", ",IF(Z1622&lt;&gt;Z1621,P1622&amp;", ",""))))))&amp;(IF(ISBLANK(Q1622),"",(IF(Q1622&lt;&gt;Q1621,Q1622&amp;", ",IF(B1622&lt;&gt;B1621,Q1622&amp;", ",IF(Z1622&lt;&gt;Z1621,Q1622&amp;", ",""))))))&amp;(IF(ISBLANK(R1622),"",(IF(R1622&lt;&gt;R1621,R1622&amp;"m, ",IF(B1622&lt;&gt;B1621,R1622&amp;"m, ",IF(Z1622&lt;&gt;Z1621,R1622&amp;"m, ",""))))))&amp;IF(ISBLANK(S1622),"",(IF(B1622&lt;&gt;B1621,S1622&amp;", ",IF(S1622&lt;&gt;S1621,IF((Z1622=Z1621),"same locality "&amp;S1622&amp;", ",S1622&amp;", "),""))))&amp;(IF(ISBLANK(T1622),"",(IF(T1622&lt;&gt;T1621,IF(ISBLANK(F$2),T1622&amp;", ",T1622&amp;" "&amp;F$2&amp;", "),(IF(B1622&lt;&gt;B1621,IF(ISBLANK(F$2),T1622&amp;", ",T1622&amp;" "&amp;F$2&amp;", "),(IF(Z1622&lt;&gt;Z1621,IF(ISBLANK(F$2),T1622&amp;", ",T1622&amp;" "&amp;F$2&amp;", "),IF((U1622&lt;&gt;U1621)*($G$2="Y"),"same collector, ","")))))))))&amp;(IF(ISBLANK(U1622),"",(IF(U1622&lt;&gt;U1621,U1622&amp;", ",(IF(B1622&lt;&gt;B1621,U1622&amp;", ",IF(Z1622&lt;&gt;Z1621,U1622&amp;", ",(IF(T1622&lt;&gt;T1621,IF((T1622&lt;&gt;T1621)*($G$2="Y"),"same date, ", ""),IF((T1622=T1621)*(U1622=U1621)*(S1622&lt;&gt;S1621)*($G$2="Y"),"same collector and date, ", ""))))))))))&amp;(IF(ISBLANK(V1622),"",V1622&amp;", "))&amp;IF((AA1622&lt;&gt;AA1623)*($H$2="y"),AD1622&amp;AE1622,IF((AA1622&lt;&gt;AA1623)*($H$2="m"),AD1622&amp;AG1622,IF(($H$2&lt;&gt;"m")*($H$2&lt;&gt;"Y"),(IF(F1622=0,"",F1622&amp;" "&amp;$F$4&amp;" "))&amp;(IF(G1622=0,"",G1622&amp;" "&amp;$G$4&amp;" "))&amp;(IF(H1622=0,"",H1622&amp;" "&amp;H$4&amp;" "))&amp;(IF(I1622=0,"",I1622&amp;" "&amp;$I$4&amp;" "))&amp;(IF(J1622=0,"",J1622&amp;" "&amp;$J$4&amp;" "))&amp;IF((ISBLANK(C1622)),"","("&amp;C1622&amp;")"),"")))&amp;IF((B1622=B1623)*(K1622=K1623)*(L1622=L1623)*(M1622=M1623),IF(($H$2&lt;&gt;"m")*($H$2&lt;&gt;"Y"), ", ", IF((ISNUMBER(FIND(")",AE1622))), ", ", "")),IF((B1622=B1623)*(K1622=K1623)*(L1622=L1623),"; ",". ")))</f>
        <v/>
      </c>
      <c r="AI1622" s="1"/>
    </row>
    <row r="1623" spans="1:35" x14ac:dyDescent="0.25">
      <c r="A1623" s="3" t="str">
        <f t="shared" si="206"/>
        <v/>
      </c>
      <c r="B1623" s="53" t="str">
        <f t="shared" si="210"/>
        <v/>
      </c>
      <c r="C1623" s="57"/>
      <c r="D1623" s="57"/>
      <c r="E1623" s="57"/>
      <c r="F1623" s="57"/>
      <c r="G1623" s="57"/>
      <c r="H1623" s="57"/>
      <c r="I1623" s="57"/>
      <c r="J1623" s="57"/>
      <c r="K1623" s="57"/>
      <c r="L1623" s="57"/>
      <c r="M1623" s="54"/>
      <c r="N1623" s="57"/>
      <c r="O1623" s="58"/>
      <c r="P1623" s="58"/>
      <c r="Q1623" s="58"/>
      <c r="R1623" s="58"/>
      <c r="S1623" s="54"/>
      <c r="T1623" s="57"/>
      <c r="U1623" s="57"/>
      <c r="V1623" s="57"/>
      <c r="W1623" s="57"/>
      <c r="X1623" s="147" t="str">
        <f>IF(ISBLANK(D1623),"",IF('order-admin-units'!$I$1&lt;&gt;"y", "", IF((K1623="")*(ISBLANK(D1623)=FALSE), 'order-admin-units'!$B$1+1, VLOOKUP(K1623, ordercountry, 2))))</f>
        <v/>
      </c>
      <c r="Y1623" s="147" t="str">
        <f>IF(ISBLANK(D1623),"",IF('order-admin-units'!$I$1&lt;&gt;"y", "", IF(L1623="", 'order-admin-units'!$B$2+1, VLOOKUP(K1623&amp;"@"&amp;L1623, orderadmin, 2))))</f>
        <v/>
      </c>
      <c r="Z1623" s="147" t="str">
        <f t="shared" si="207"/>
        <v/>
      </c>
      <c r="AA1623" s="147" t="str">
        <f t="shared" si="208"/>
        <v/>
      </c>
      <c r="AB1623" s="147" t="str">
        <f t="shared" si="209"/>
        <v/>
      </c>
      <c r="AC1623" s="147" t="str">
        <f t="shared" si="203"/>
        <v/>
      </c>
      <c r="AD1623" s="11" t="str">
        <f t="shared" si="204"/>
        <v/>
      </c>
      <c r="AE1623" s="11" t="str">
        <f t="array" ref="AE1623">IF(ISBLANK(D1623),"",IF(OR($H$2="y",$H$2="m"),IF(AA1623=AA1622,IF(OR(AB1623=$AB$4:$AB1622)=FALSE,AE1622&amp;C1623,AE1622),"("&amp;C1623)&amp;IF(AA1623=AA1624,IF(OR(AB1624=$AB$4:$AB1623)=FALSE,", ",""),") "),""))</f>
        <v/>
      </c>
      <c r="AF1623" s="11" t="str">
        <f t="shared" si="205"/>
        <v/>
      </c>
      <c r="AG1623" s="11" t="str">
        <f t="array" ref="AG1623">IF(ISBLANK(D1623),"",IF(OR($H$2="y",$H$2="m"),IF(AA1623=AA1622,IF(OR(AC1623=$AC$4:$AC1622)=FALSE,AG1622&amp;AF1623,AG1622),"("&amp;AF1623)&amp;IF(AA1623=AA1624,IF(OR(AC1624=$AC$4:$AC1623)=FALSE,", ",""),") "),""))</f>
        <v/>
      </c>
      <c r="AH1623" s="10" t="str">
        <f>IF((ISBLANK(D1623)),"",IF(D1623=D1622,AH1622,"")&amp;IF(B1622&lt;&gt;B1623,((IF(ISBLANK(E1623),$D$3&amp;"Non-type material: "&amp;$D$3,$D$3&amp;INDEX('type-categories'!$A$2:$B$100,MATCH(E1623,'type-categories'!$A$2:$A$100,0),2)&amp;$D$3))),"")&amp;(IF(K1623&lt;&gt;K1622,$C$2&amp;K1623&amp;$K$3&amp;$C$2&amp;" ",(IF(B1623&lt;&gt;B1622,$C$2&amp;K1623&amp;$K$3&amp;$C$2&amp;" ",""))))&amp;(IF(L1623="","",((IF(L1623&lt;&gt;L1622,$D$2&amp;L1623&amp;$L$3&amp;$D$2&amp;" ",IF(B1623&lt;&gt;B1622,$D$2&amp;L1623&amp;$L$3&amp;$D$2&amp;" ",""))))))&amp;(IF(M1623="","",((IF(M1623&lt;&gt;M1622,$E$2&amp;M1623&amp;$E$2&amp;","&amp;" ",IF(B1623&lt;&gt;B1622,$E$2&amp;M1623&amp;$E$2&amp;",",""))))))&amp;(IF(N1623="","",IF(N1623&lt;&gt;N1622,N1623&amp;", ",IF(B1623&lt;&gt;B1622,N1623&amp;", ",""))))&amp;(IF(ISBLANK(O1623),"",(IF(O1623&lt;&gt;O1622,O1623&amp;", ",IF(B1623&lt;&gt;B1622,O1623&amp;", ","")))))&amp;(IF(ISBLANK(P1623),"",(IF(P1623&lt;&gt;P1622,P1623&amp;", ",IF(B1623&lt;&gt;B1622,P1623&amp;", ",IF(Z1623&lt;&gt;Z1622,P1623&amp;", ",""))))))&amp;(IF(ISBLANK(Q1623),"",(IF(Q1623&lt;&gt;Q1622,Q1623&amp;", ",IF(B1623&lt;&gt;B1622,Q1623&amp;", ",IF(Z1623&lt;&gt;Z1622,Q1623&amp;", ",""))))))&amp;(IF(ISBLANK(R1623),"",(IF(R1623&lt;&gt;R1622,R1623&amp;"m, ",IF(B1623&lt;&gt;B1622,R1623&amp;"m, ",IF(Z1623&lt;&gt;Z1622,R1623&amp;"m, ",""))))))&amp;IF(ISBLANK(S1623),"",(IF(B1623&lt;&gt;B1622,S1623&amp;", ",IF(S1623&lt;&gt;S1622,IF((Z1623=Z1622),"same locality "&amp;S1623&amp;", ",S1623&amp;", "),""))))&amp;(IF(ISBLANK(T1623),"",(IF(T1623&lt;&gt;T1622,IF(ISBLANK(F$2),T1623&amp;", ",T1623&amp;" "&amp;F$2&amp;", "),(IF(B1623&lt;&gt;B1622,IF(ISBLANK(F$2),T1623&amp;", ",T1623&amp;" "&amp;F$2&amp;", "),(IF(Z1623&lt;&gt;Z1622,IF(ISBLANK(F$2),T1623&amp;", ",T1623&amp;" "&amp;F$2&amp;", "),IF((U1623&lt;&gt;U1622)*($G$2="Y"),"same collector, ","")))))))))&amp;(IF(ISBLANK(U1623),"",(IF(U1623&lt;&gt;U1622,U1623&amp;", ",(IF(B1623&lt;&gt;B1622,U1623&amp;", ",IF(Z1623&lt;&gt;Z1622,U1623&amp;", ",(IF(T1623&lt;&gt;T1622,IF((T1623&lt;&gt;T1622)*($G$2="Y"),"same date, ", ""),IF((T1623=T1622)*(U1623=U1622)*(S1623&lt;&gt;S1622)*($G$2="Y"),"same collector and date, ", ""))))))))))&amp;(IF(ISBLANK(V1623),"",V1623&amp;", "))&amp;IF((AA1623&lt;&gt;AA1624)*($H$2="y"),AD1623&amp;AE1623,IF((AA1623&lt;&gt;AA1624)*($H$2="m"),AD1623&amp;AG1623,IF(($H$2&lt;&gt;"m")*($H$2&lt;&gt;"Y"),(IF(F1623=0,"",F1623&amp;" "&amp;$F$4&amp;" "))&amp;(IF(G1623=0,"",G1623&amp;" "&amp;$G$4&amp;" "))&amp;(IF(H1623=0,"",H1623&amp;" "&amp;H$4&amp;" "))&amp;(IF(I1623=0,"",I1623&amp;" "&amp;$I$4&amp;" "))&amp;(IF(J1623=0,"",J1623&amp;" "&amp;$J$4&amp;" "))&amp;IF((ISBLANK(C1623)),"","("&amp;C1623&amp;")"),"")))&amp;IF((B1623=B1624)*(K1623=K1624)*(L1623=L1624)*(M1623=M1624),IF(($H$2&lt;&gt;"m")*($H$2&lt;&gt;"Y"), ", ", IF((ISNUMBER(FIND(")",AE1623))), ", ", "")),IF((B1623=B1624)*(K1623=K1624)*(L1623=L1624),"; ",". ")))</f>
        <v/>
      </c>
      <c r="AI1623" s="1"/>
    </row>
    <row r="1624" spans="1:35" x14ac:dyDescent="0.25">
      <c r="A1624" s="3" t="str">
        <f t="shared" si="206"/>
        <v/>
      </c>
      <c r="B1624" s="53" t="str">
        <f t="shared" si="210"/>
        <v/>
      </c>
      <c r="C1624" s="57"/>
      <c r="D1624" s="57"/>
      <c r="E1624" s="57"/>
      <c r="F1624" s="57"/>
      <c r="G1624" s="57"/>
      <c r="H1624" s="57"/>
      <c r="I1624" s="57"/>
      <c r="J1624" s="57"/>
      <c r="K1624" s="57"/>
      <c r="L1624" s="57"/>
      <c r="M1624" s="54"/>
      <c r="N1624" s="57"/>
      <c r="O1624" s="58"/>
      <c r="P1624" s="58"/>
      <c r="Q1624" s="58"/>
      <c r="R1624" s="58"/>
      <c r="S1624" s="54"/>
      <c r="T1624" s="57"/>
      <c r="U1624" s="57"/>
      <c r="V1624" s="57"/>
      <c r="W1624" s="57"/>
      <c r="X1624" s="147" t="str">
        <f>IF(ISBLANK(D1624),"",IF('order-admin-units'!$I$1&lt;&gt;"y", "", IF((K1624="")*(ISBLANK(D1624)=FALSE), 'order-admin-units'!$B$1+1, VLOOKUP(K1624, ordercountry, 2))))</f>
        <v/>
      </c>
      <c r="Y1624" s="147" t="str">
        <f>IF(ISBLANK(D1624),"",IF('order-admin-units'!$I$1&lt;&gt;"y", "", IF(L1624="", 'order-admin-units'!$B$2+1, VLOOKUP(K1624&amp;"@"&amp;L1624, orderadmin, 2))))</f>
        <v/>
      </c>
      <c r="Z1624" s="147" t="str">
        <f t="shared" si="207"/>
        <v/>
      </c>
      <c r="AA1624" s="147" t="str">
        <f t="shared" si="208"/>
        <v/>
      </c>
      <c r="AB1624" s="147" t="str">
        <f t="shared" si="209"/>
        <v/>
      </c>
      <c r="AC1624" s="147" t="str">
        <f t="shared" si="203"/>
        <v/>
      </c>
      <c r="AD1624" s="11" t="str">
        <f t="shared" si="204"/>
        <v/>
      </c>
      <c r="AE1624" s="11" t="str">
        <f t="array" ref="AE1624">IF(ISBLANK(D1624),"",IF(OR($H$2="y",$H$2="m"),IF(AA1624=AA1623,IF(OR(AB1624=$AB$4:$AB1623)=FALSE,AE1623&amp;C1624,AE1623),"("&amp;C1624)&amp;IF(AA1624=AA1625,IF(OR(AB1625=$AB$4:$AB1624)=FALSE,", ",""),") "),""))</f>
        <v/>
      </c>
      <c r="AF1624" s="11" t="str">
        <f t="shared" si="205"/>
        <v/>
      </c>
      <c r="AG1624" s="11" t="str">
        <f t="array" ref="AG1624">IF(ISBLANK(D1624),"",IF(OR($H$2="y",$H$2="m"),IF(AA1624=AA1623,IF(OR(AC1624=$AC$4:$AC1623)=FALSE,AG1623&amp;AF1624,AG1623),"("&amp;AF1624)&amp;IF(AA1624=AA1625,IF(OR(AC1625=$AC$4:$AC1624)=FALSE,", ",""),") "),""))</f>
        <v/>
      </c>
      <c r="AH1624" s="10" t="str">
        <f>IF((ISBLANK(D1624)),"",IF(D1624=D1623,AH1623,"")&amp;IF(B1623&lt;&gt;B1624,((IF(ISBLANK(E1624),$D$3&amp;"Non-type material: "&amp;$D$3,$D$3&amp;INDEX('type-categories'!$A$2:$B$100,MATCH(E1624,'type-categories'!$A$2:$A$100,0),2)&amp;$D$3))),"")&amp;(IF(K1624&lt;&gt;K1623,$C$2&amp;K1624&amp;$K$3&amp;$C$2&amp;" ",(IF(B1624&lt;&gt;B1623,$C$2&amp;K1624&amp;$K$3&amp;$C$2&amp;" ",""))))&amp;(IF(L1624="","",((IF(L1624&lt;&gt;L1623,$D$2&amp;L1624&amp;$L$3&amp;$D$2&amp;" ",IF(B1624&lt;&gt;B1623,$D$2&amp;L1624&amp;$L$3&amp;$D$2&amp;" ",""))))))&amp;(IF(M1624="","",((IF(M1624&lt;&gt;M1623,$E$2&amp;M1624&amp;$E$2&amp;","&amp;" ",IF(B1624&lt;&gt;B1623,$E$2&amp;M1624&amp;$E$2&amp;",",""))))))&amp;(IF(N1624="","",IF(N1624&lt;&gt;N1623,N1624&amp;", ",IF(B1624&lt;&gt;B1623,N1624&amp;", ",""))))&amp;(IF(ISBLANK(O1624),"",(IF(O1624&lt;&gt;O1623,O1624&amp;", ",IF(B1624&lt;&gt;B1623,O1624&amp;", ","")))))&amp;(IF(ISBLANK(P1624),"",(IF(P1624&lt;&gt;P1623,P1624&amp;", ",IF(B1624&lt;&gt;B1623,P1624&amp;", ",IF(Z1624&lt;&gt;Z1623,P1624&amp;", ",""))))))&amp;(IF(ISBLANK(Q1624),"",(IF(Q1624&lt;&gt;Q1623,Q1624&amp;", ",IF(B1624&lt;&gt;B1623,Q1624&amp;", ",IF(Z1624&lt;&gt;Z1623,Q1624&amp;", ",""))))))&amp;(IF(ISBLANK(R1624),"",(IF(R1624&lt;&gt;R1623,R1624&amp;"m, ",IF(B1624&lt;&gt;B1623,R1624&amp;"m, ",IF(Z1624&lt;&gt;Z1623,R1624&amp;"m, ",""))))))&amp;IF(ISBLANK(S1624),"",(IF(B1624&lt;&gt;B1623,S1624&amp;", ",IF(S1624&lt;&gt;S1623,IF((Z1624=Z1623),"same locality "&amp;S1624&amp;", ",S1624&amp;", "),""))))&amp;(IF(ISBLANK(T1624),"",(IF(T1624&lt;&gt;T1623,IF(ISBLANK(F$2),T1624&amp;", ",T1624&amp;" "&amp;F$2&amp;", "),(IF(B1624&lt;&gt;B1623,IF(ISBLANK(F$2),T1624&amp;", ",T1624&amp;" "&amp;F$2&amp;", "),(IF(Z1624&lt;&gt;Z1623,IF(ISBLANK(F$2),T1624&amp;", ",T1624&amp;" "&amp;F$2&amp;", "),IF((U1624&lt;&gt;U1623)*($G$2="Y"),"same collector, ","")))))))))&amp;(IF(ISBLANK(U1624),"",(IF(U1624&lt;&gt;U1623,U1624&amp;", ",(IF(B1624&lt;&gt;B1623,U1624&amp;", ",IF(Z1624&lt;&gt;Z1623,U1624&amp;", ",(IF(T1624&lt;&gt;T1623,IF((T1624&lt;&gt;T1623)*($G$2="Y"),"same date, ", ""),IF((T1624=T1623)*(U1624=U1623)*(S1624&lt;&gt;S1623)*($G$2="Y"),"same collector and date, ", ""))))))))))&amp;(IF(ISBLANK(V1624),"",V1624&amp;", "))&amp;IF((AA1624&lt;&gt;AA1625)*($H$2="y"),AD1624&amp;AE1624,IF((AA1624&lt;&gt;AA1625)*($H$2="m"),AD1624&amp;AG1624,IF(($H$2&lt;&gt;"m")*($H$2&lt;&gt;"Y"),(IF(F1624=0,"",F1624&amp;" "&amp;$F$4&amp;" "))&amp;(IF(G1624=0,"",G1624&amp;" "&amp;$G$4&amp;" "))&amp;(IF(H1624=0,"",H1624&amp;" "&amp;H$4&amp;" "))&amp;(IF(I1624=0,"",I1624&amp;" "&amp;$I$4&amp;" "))&amp;(IF(J1624=0,"",J1624&amp;" "&amp;$J$4&amp;" "))&amp;IF((ISBLANK(C1624)),"","("&amp;C1624&amp;")"),"")))&amp;IF((B1624=B1625)*(K1624=K1625)*(L1624=L1625)*(M1624=M1625),IF(($H$2&lt;&gt;"m")*($H$2&lt;&gt;"Y"), ", ", IF((ISNUMBER(FIND(")",AE1624))), ", ", "")),IF((B1624=B1625)*(K1624=K1625)*(L1624=L1625),"; ",". ")))</f>
        <v/>
      </c>
      <c r="AI1624" s="1"/>
    </row>
    <row r="1625" spans="1:35" x14ac:dyDescent="0.25">
      <c r="A1625" s="3" t="str">
        <f t="shared" si="206"/>
        <v/>
      </c>
      <c r="B1625" s="53" t="str">
        <f t="shared" si="210"/>
        <v/>
      </c>
      <c r="C1625" s="57"/>
      <c r="D1625" s="57"/>
      <c r="E1625" s="57"/>
      <c r="F1625" s="57"/>
      <c r="G1625" s="57"/>
      <c r="H1625" s="57"/>
      <c r="I1625" s="57"/>
      <c r="J1625" s="57"/>
      <c r="K1625" s="57"/>
      <c r="L1625" s="57"/>
      <c r="M1625" s="54"/>
      <c r="N1625" s="57"/>
      <c r="O1625" s="58"/>
      <c r="P1625" s="58"/>
      <c r="Q1625" s="58"/>
      <c r="R1625" s="58"/>
      <c r="S1625" s="54"/>
      <c r="T1625" s="57"/>
      <c r="U1625" s="57"/>
      <c r="V1625" s="57"/>
      <c r="W1625" s="57"/>
      <c r="X1625" s="147" t="str">
        <f>IF(ISBLANK(D1625),"",IF('order-admin-units'!$I$1&lt;&gt;"y", "", IF((K1625="")*(ISBLANK(D1625)=FALSE), 'order-admin-units'!$B$1+1, VLOOKUP(K1625, ordercountry, 2))))</f>
        <v/>
      </c>
      <c r="Y1625" s="147" t="str">
        <f>IF(ISBLANK(D1625),"",IF('order-admin-units'!$I$1&lt;&gt;"y", "", IF(L1625="", 'order-admin-units'!$B$2+1, VLOOKUP(K1625&amp;"@"&amp;L1625, orderadmin, 2))))</f>
        <v/>
      </c>
      <c r="Z1625" s="147" t="str">
        <f t="shared" si="207"/>
        <v/>
      </c>
      <c r="AA1625" s="147" t="str">
        <f t="shared" si="208"/>
        <v/>
      </c>
      <c r="AB1625" s="147" t="str">
        <f t="shared" si="209"/>
        <v/>
      </c>
      <c r="AC1625" s="147" t="str">
        <f t="shared" si="203"/>
        <v/>
      </c>
      <c r="AD1625" s="11" t="str">
        <f t="shared" si="204"/>
        <v/>
      </c>
      <c r="AE1625" s="11" t="str">
        <f t="array" ref="AE1625">IF(ISBLANK(D1625),"",IF(OR($H$2="y",$H$2="m"),IF(AA1625=AA1624,IF(OR(AB1625=$AB$4:$AB1624)=FALSE,AE1624&amp;C1625,AE1624),"("&amp;C1625)&amp;IF(AA1625=AA1626,IF(OR(AB1626=$AB$4:$AB1625)=FALSE,", ",""),") "),""))</f>
        <v/>
      </c>
      <c r="AF1625" s="11" t="str">
        <f t="shared" si="205"/>
        <v/>
      </c>
      <c r="AG1625" s="11" t="str">
        <f t="array" ref="AG1625">IF(ISBLANK(D1625),"",IF(OR($H$2="y",$H$2="m"),IF(AA1625=AA1624,IF(OR(AC1625=$AC$4:$AC1624)=FALSE,AG1624&amp;AF1625,AG1624),"("&amp;AF1625)&amp;IF(AA1625=AA1626,IF(OR(AC1626=$AC$4:$AC1625)=FALSE,", ",""),") "),""))</f>
        <v/>
      </c>
      <c r="AH1625" s="10" t="str">
        <f>IF((ISBLANK(D1625)),"",IF(D1625=D1624,AH1624,"")&amp;IF(B1624&lt;&gt;B1625,((IF(ISBLANK(E1625),$D$3&amp;"Non-type material: "&amp;$D$3,$D$3&amp;INDEX('type-categories'!$A$2:$B$100,MATCH(E1625,'type-categories'!$A$2:$A$100,0),2)&amp;$D$3))),"")&amp;(IF(K1625&lt;&gt;K1624,$C$2&amp;K1625&amp;$K$3&amp;$C$2&amp;" ",(IF(B1625&lt;&gt;B1624,$C$2&amp;K1625&amp;$K$3&amp;$C$2&amp;" ",""))))&amp;(IF(L1625="","",((IF(L1625&lt;&gt;L1624,$D$2&amp;L1625&amp;$L$3&amp;$D$2&amp;" ",IF(B1625&lt;&gt;B1624,$D$2&amp;L1625&amp;$L$3&amp;$D$2&amp;" ",""))))))&amp;(IF(M1625="","",((IF(M1625&lt;&gt;M1624,$E$2&amp;M1625&amp;$E$2&amp;","&amp;" ",IF(B1625&lt;&gt;B1624,$E$2&amp;M1625&amp;$E$2&amp;",",""))))))&amp;(IF(N1625="","",IF(N1625&lt;&gt;N1624,N1625&amp;", ",IF(B1625&lt;&gt;B1624,N1625&amp;", ",""))))&amp;(IF(ISBLANK(O1625),"",(IF(O1625&lt;&gt;O1624,O1625&amp;", ",IF(B1625&lt;&gt;B1624,O1625&amp;", ","")))))&amp;(IF(ISBLANK(P1625),"",(IF(P1625&lt;&gt;P1624,P1625&amp;", ",IF(B1625&lt;&gt;B1624,P1625&amp;", ",IF(Z1625&lt;&gt;Z1624,P1625&amp;", ",""))))))&amp;(IF(ISBLANK(Q1625),"",(IF(Q1625&lt;&gt;Q1624,Q1625&amp;", ",IF(B1625&lt;&gt;B1624,Q1625&amp;", ",IF(Z1625&lt;&gt;Z1624,Q1625&amp;", ",""))))))&amp;(IF(ISBLANK(R1625),"",(IF(R1625&lt;&gt;R1624,R1625&amp;"m, ",IF(B1625&lt;&gt;B1624,R1625&amp;"m, ",IF(Z1625&lt;&gt;Z1624,R1625&amp;"m, ",""))))))&amp;IF(ISBLANK(S1625),"",(IF(B1625&lt;&gt;B1624,S1625&amp;", ",IF(S1625&lt;&gt;S1624,IF((Z1625=Z1624),"same locality "&amp;S1625&amp;", ",S1625&amp;", "),""))))&amp;(IF(ISBLANK(T1625),"",(IF(T1625&lt;&gt;T1624,IF(ISBLANK(F$2),T1625&amp;", ",T1625&amp;" "&amp;F$2&amp;", "),(IF(B1625&lt;&gt;B1624,IF(ISBLANK(F$2),T1625&amp;", ",T1625&amp;" "&amp;F$2&amp;", "),(IF(Z1625&lt;&gt;Z1624,IF(ISBLANK(F$2),T1625&amp;", ",T1625&amp;" "&amp;F$2&amp;", "),IF((U1625&lt;&gt;U1624)*($G$2="Y"),"same collector, ","")))))))))&amp;(IF(ISBLANK(U1625),"",(IF(U1625&lt;&gt;U1624,U1625&amp;", ",(IF(B1625&lt;&gt;B1624,U1625&amp;", ",IF(Z1625&lt;&gt;Z1624,U1625&amp;", ",(IF(T1625&lt;&gt;T1624,IF((T1625&lt;&gt;T1624)*($G$2="Y"),"same date, ", ""),IF((T1625=T1624)*(U1625=U1624)*(S1625&lt;&gt;S1624)*($G$2="Y"),"same collector and date, ", ""))))))))))&amp;(IF(ISBLANK(V1625),"",V1625&amp;", "))&amp;IF((AA1625&lt;&gt;AA1626)*($H$2="y"),AD1625&amp;AE1625,IF((AA1625&lt;&gt;AA1626)*($H$2="m"),AD1625&amp;AG1625,IF(($H$2&lt;&gt;"m")*($H$2&lt;&gt;"Y"),(IF(F1625=0,"",F1625&amp;" "&amp;$F$4&amp;" "))&amp;(IF(G1625=0,"",G1625&amp;" "&amp;$G$4&amp;" "))&amp;(IF(H1625=0,"",H1625&amp;" "&amp;H$4&amp;" "))&amp;(IF(I1625=0,"",I1625&amp;" "&amp;$I$4&amp;" "))&amp;(IF(J1625=0,"",J1625&amp;" "&amp;$J$4&amp;" "))&amp;IF((ISBLANK(C1625)),"","("&amp;C1625&amp;")"),"")))&amp;IF((B1625=B1626)*(K1625=K1626)*(L1625=L1626)*(M1625=M1626),IF(($H$2&lt;&gt;"m")*($H$2&lt;&gt;"Y"), ", ", IF((ISNUMBER(FIND(")",AE1625))), ", ", "")),IF((B1625=B1626)*(K1625=K1626)*(L1625=L1626),"; ",". ")))</f>
        <v/>
      </c>
      <c r="AI1625" s="1"/>
    </row>
    <row r="1626" spans="1:35" x14ac:dyDescent="0.25">
      <c r="A1626" s="3" t="str">
        <f t="shared" si="206"/>
        <v/>
      </c>
      <c r="B1626" s="53" t="str">
        <f t="shared" si="210"/>
        <v/>
      </c>
      <c r="C1626" s="57"/>
      <c r="D1626" s="57"/>
      <c r="E1626" s="57"/>
      <c r="F1626" s="57"/>
      <c r="G1626" s="57"/>
      <c r="H1626" s="57"/>
      <c r="I1626" s="57"/>
      <c r="J1626" s="57"/>
      <c r="K1626" s="57"/>
      <c r="L1626" s="57"/>
      <c r="M1626" s="54"/>
      <c r="N1626" s="57"/>
      <c r="O1626" s="58"/>
      <c r="P1626" s="58"/>
      <c r="Q1626" s="58"/>
      <c r="R1626" s="58"/>
      <c r="S1626" s="54"/>
      <c r="T1626" s="57"/>
      <c r="U1626" s="57"/>
      <c r="V1626" s="57"/>
      <c r="W1626" s="57"/>
      <c r="X1626" s="147" t="str">
        <f>IF(ISBLANK(D1626),"",IF('order-admin-units'!$I$1&lt;&gt;"y", "", IF((K1626="")*(ISBLANK(D1626)=FALSE), 'order-admin-units'!$B$1+1, VLOOKUP(K1626, ordercountry, 2))))</f>
        <v/>
      </c>
      <c r="Y1626" s="147" t="str">
        <f>IF(ISBLANK(D1626),"",IF('order-admin-units'!$I$1&lt;&gt;"y", "", IF(L1626="", 'order-admin-units'!$B$2+1, VLOOKUP(K1626&amp;"@"&amp;L1626, orderadmin, 2))))</f>
        <v/>
      </c>
      <c r="Z1626" s="147" t="str">
        <f t="shared" si="207"/>
        <v/>
      </c>
      <c r="AA1626" s="147" t="str">
        <f t="shared" si="208"/>
        <v/>
      </c>
      <c r="AB1626" s="147" t="str">
        <f t="shared" si="209"/>
        <v/>
      </c>
      <c r="AC1626" s="147" t="str">
        <f t="shared" si="203"/>
        <v/>
      </c>
      <c r="AD1626" s="11" t="str">
        <f t="shared" si="204"/>
        <v/>
      </c>
      <c r="AE1626" s="11" t="str">
        <f t="array" ref="AE1626">IF(ISBLANK(D1626),"",IF(OR($H$2="y",$H$2="m"),IF(AA1626=AA1625,IF(OR(AB1626=$AB$4:$AB1625)=FALSE,AE1625&amp;C1626,AE1625),"("&amp;C1626)&amp;IF(AA1626=AA1627,IF(OR(AB1627=$AB$4:$AB1626)=FALSE,", ",""),") "),""))</f>
        <v/>
      </c>
      <c r="AF1626" s="11" t="str">
        <f t="shared" si="205"/>
        <v/>
      </c>
      <c r="AG1626" s="11" t="str">
        <f t="array" ref="AG1626">IF(ISBLANK(D1626),"",IF(OR($H$2="y",$H$2="m"),IF(AA1626=AA1625,IF(OR(AC1626=$AC$4:$AC1625)=FALSE,AG1625&amp;AF1626,AG1625),"("&amp;AF1626)&amp;IF(AA1626=AA1627,IF(OR(AC1627=$AC$4:$AC1626)=FALSE,", ",""),") "),""))</f>
        <v/>
      </c>
      <c r="AH1626" s="10" t="str">
        <f>IF((ISBLANK(D1626)),"",IF(D1626=D1625,AH1625,"")&amp;IF(B1625&lt;&gt;B1626,((IF(ISBLANK(E1626),$D$3&amp;"Non-type material: "&amp;$D$3,$D$3&amp;INDEX('type-categories'!$A$2:$B$100,MATCH(E1626,'type-categories'!$A$2:$A$100,0),2)&amp;$D$3))),"")&amp;(IF(K1626&lt;&gt;K1625,$C$2&amp;K1626&amp;$K$3&amp;$C$2&amp;" ",(IF(B1626&lt;&gt;B1625,$C$2&amp;K1626&amp;$K$3&amp;$C$2&amp;" ",""))))&amp;(IF(L1626="","",((IF(L1626&lt;&gt;L1625,$D$2&amp;L1626&amp;$L$3&amp;$D$2&amp;" ",IF(B1626&lt;&gt;B1625,$D$2&amp;L1626&amp;$L$3&amp;$D$2&amp;" ",""))))))&amp;(IF(M1626="","",((IF(M1626&lt;&gt;M1625,$E$2&amp;M1626&amp;$E$2&amp;","&amp;" ",IF(B1626&lt;&gt;B1625,$E$2&amp;M1626&amp;$E$2&amp;",",""))))))&amp;(IF(N1626="","",IF(N1626&lt;&gt;N1625,N1626&amp;", ",IF(B1626&lt;&gt;B1625,N1626&amp;", ",""))))&amp;(IF(ISBLANK(O1626),"",(IF(O1626&lt;&gt;O1625,O1626&amp;", ",IF(B1626&lt;&gt;B1625,O1626&amp;", ","")))))&amp;(IF(ISBLANK(P1626),"",(IF(P1626&lt;&gt;P1625,P1626&amp;", ",IF(B1626&lt;&gt;B1625,P1626&amp;", ",IF(Z1626&lt;&gt;Z1625,P1626&amp;", ",""))))))&amp;(IF(ISBLANK(Q1626),"",(IF(Q1626&lt;&gt;Q1625,Q1626&amp;", ",IF(B1626&lt;&gt;B1625,Q1626&amp;", ",IF(Z1626&lt;&gt;Z1625,Q1626&amp;", ",""))))))&amp;(IF(ISBLANK(R1626),"",(IF(R1626&lt;&gt;R1625,R1626&amp;"m, ",IF(B1626&lt;&gt;B1625,R1626&amp;"m, ",IF(Z1626&lt;&gt;Z1625,R1626&amp;"m, ",""))))))&amp;IF(ISBLANK(S1626),"",(IF(B1626&lt;&gt;B1625,S1626&amp;", ",IF(S1626&lt;&gt;S1625,IF((Z1626=Z1625),"same locality "&amp;S1626&amp;", ",S1626&amp;", "),""))))&amp;(IF(ISBLANK(T1626),"",(IF(T1626&lt;&gt;T1625,IF(ISBLANK(F$2),T1626&amp;", ",T1626&amp;" "&amp;F$2&amp;", "),(IF(B1626&lt;&gt;B1625,IF(ISBLANK(F$2),T1626&amp;", ",T1626&amp;" "&amp;F$2&amp;", "),(IF(Z1626&lt;&gt;Z1625,IF(ISBLANK(F$2),T1626&amp;", ",T1626&amp;" "&amp;F$2&amp;", "),IF((U1626&lt;&gt;U1625)*($G$2="Y"),"same collector, ","")))))))))&amp;(IF(ISBLANK(U1626),"",(IF(U1626&lt;&gt;U1625,U1626&amp;", ",(IF(B1626&lt;&gt;B1625,U1626&amp;", ",IF(Z1626&lt;&gt;Z1625,U1626&amp;", ",(IF(T1626&lt;&gt;T1625,IF((T1626&lt;&gt;T1625)*($G$2="Y"),"same date, ", ""),IF((T1626=T1625)*(U1626=U1625)*(S1626&lt;&gt;S1625)*($G$2="Y"),"same collector and date, ", ""))))))))))&amp;(IF(ISBLANK(V1626),"",V1626&amp;", "))&amp;IF((AA1626&lt;&gt;AA1627)*($H$2="y"),AD1626&amp;AE1626,IF((AA1626&lt;&gt;AA1627)*($H$2="m"),AD1626&amp;AG1626,IF(($H$2&lt;&gt;"m")*($H$2&lt;&gt;"Y"),(IF(F1626=0,"",F1626&amp;" "&amp;$F$4&amp;" "))&amp;(IF(G1626=0,"",G1626&amp;" "&amp;$G$4&amp;" "))&amp;(IF(H1626=0,"",H1626&amp;" "&amp;H$4&amp;" "))&amp;(IF(I1626=0,"",I1626&amp;" "&amp;$I$4&amp;" "))&amp;(IF(J1626=0,"",J1626&amp;" "&amp;$J$4&amp;" "))&amp;IF((ISBLANK(C1626)),"","("&amp;C1626&amp;")"),"")))&amp;IF((B1626=B1627)*(K1626=K1627)*(L1626=L1627)*(M1626=M1627),IF(($H$2&lt;&gt;"m")*($H$2&lt;&gt;"Y"), ", ", IF((ISNUMBER(FIND(")",AE1626))), ", ", "")),IF((B1626=B1627)*(K1626=K1627)*(L1626=L1627),"; ",". ")))</f>
        <v/>
      </c>
      <c r="AI1626" s="1"/>
    </row>
    <row r="1627" spans="1:35" x14ac:dyDescent="0.25">
      <c r="A1627" s="3" t="str">
        <f t="shared" si="206"/>
        <v/>
      </c>
      <c r="B1627" s="53" t="str">
        <f t="shared" si="210"/>
        <v/>
      </c>
      <c r="C1627" s="57"/>
      <c r="D1627" s="57"/>
      <c r="E1627" s="57"/>
      <c r="F1627" s="57"/>
      <c r="G1627" s="57"/>
      <c r="H1627" s="57"/>
      <c r="I1627" s="57"/>
      <c r="J1627" s="57"/>
      <c r="K1627" s="57"/>
      <c r="L1627" s="57"/>
      <c r="M1627" s="54"/>
      <c r="N1627" s="57"/>
      <c r="O1627" s="58"/>
      <c r="P1627" s="58"/>
      <c r="Q1627" s="58"/>
      <c r="R1627" s="58"/>
      <c r="S1627" s="54"/>
      <c r="T1627" s="57"/>
      <c r="U1627" s="57"/>
      <c r="V1627" s="57"/>
      <c r="W1627" s="57"/>
      <c r="X1627" s="147" t="str">
        <f>IF(ISBLANK(D1627),"",IF('order-admin-units'!$I$1&lt;&gt;"y", "", IF((K1627="")*(ISBLANK(D1627)=FALSE), 'order-admin-units'!$B$1+1, VLOOKUP(K1627, ordercountry, 2))))</f>
        <v/>
      </c>
      <c r="Y1627" s="147" t="str">
        <f>IF(ISBLANK(D1627),"",IF('order-admin-units'!$I$1&lt;&gt;"y", "", IF(L1627="", 'order-admin-units'!$B$2+1, VLOOKUP(K1627&amp;"@"&amp;L1627, orderadmin, 2))))</f>
        <v/>
      </c>
      <c r="Z1627" s="147" t="str">
        <f t="shared" si="207"/>
        <v/>
      </c>
      <c r="AA1627" s="147" t="str">
        <f t="shared" si="208"/>
        <v/>
      </c>
      <c r="AB1627" s="147" t="str">
        <f t="shared" si="209"/>
        <v/>
      </c>
      <c r="AC1627" s="147" t="str">
        <f t="shared" si="203"/>
        <v/>
      </c>
      <c r="AD1627" s="11" t="str">
        <f t="shared" si="204"/>
        <v/>
      </c>
      <c r="AE1627" s="11" t="str">
        <f t="array" ref="AE1627">IF(ISBLANK(D1627),"",IF(OR($H$2="y",$H$2="m"),IF(AA1627=AA1626,IF(OR(AB1627=$AB$4:$AB1626)=FALSE,AE1626&amp;C1627,AE1626),"("&amp;C1627)&amp;IF(AA1627=AA1628,IF(OR(AB1628=$AB$4:$AB1627)=FALSE,", ",""),") "),""))</f>
        <v/>
      </c>
      <c r="AF1627" s="11" t="str">
        <f t="shared" si="205"/>
        <v/>
      </c>
      <c r="AG1627" s="11" t="str">
        <f t="array" ref="AG1627">IF(ISBLANK(D1627),"",IF(OR($H$2="y",$H$2="m"),IF(AA1627=AA1626,IF(OR(AC1627=$AC$4:$AC1626)=FALSE,AG1626&amp;AF1627,AG1626),"("&amp;AF1627)&amp;IF(AA1627=AA1628,IF(OR(AC1628=$AC$4:$AC1627)=FALSE,", ",""),") "),""))</f>
        <v/>
      </c>
      <c r="AH1627" s="10" t="str">
        <f>IF((ISBLANK(D1627)),"",IF(D1627=D1626,AH1626,"")&amp;IF(B1626&lt;&gt;B1627,((IF(ISBLANK(E1627),$D$3&amp;"Non-type material: "&amp;$D$3,$D$3&amp;INDEX('type-categories'!$A$2:$B$100,MATCH(E1627,'type-categories'!$A$2:$A$100,0),2)&amp;$D$3))),"")&amp;(IF(K1627&lt;&gt;K1626,$C$2&amp;K1627&amp;$K$3&amp;$C$2&amp;" ",(IF(B1627&lt;&gt;B1626,$C$2&amp;K1627&amp;$K$3&amp;$C$2&amp;" ",""))))&amp;(IF(L1627="","",((IF(L1627&lt;&gt;L1626,$D$2&amp;L1627&amp;$L$3&amp;$D$2&amp;" ",IF(B1627&lt;&gt;B1626,$D$2&amp;L1627&amp;$L$3&amp;$D$2&amp;" ",""))))))&amp;(IF(M1627="","",((IF(M1627&lt;&gt;M1626,$E$2&amp;M1627&amp;$E$2&amp;","&amp;" ",IF(B1627&lt;&gt;B1626,$E$2&amp;M1627&amp;$E$2&amp;",",""))))))&amp;(IF(N1627="","",IF(N1627&lt;&gt;N1626,N1627&amp;", ",IF(B1627&lt;&gt;B1626,N1627&amp;", ",""))))&amp;(IF(ISBLANK(O1627),"",(IF(O1627&lt;&gt;O1626,O1627&amp;", ",IF(B1627&lt;&gt;B1626,O1627&amp;", ","")))))&amp;(IF(ISBLANK(P1627),"",(IF(P1627&lt;&gt;P1626,P1627&amp;", ",IF(B1627&lt;&gt;B1626,P1627&amp;", ",IF(Z1627&lt;&gt;Z1626,P1627&amp;", ",""))))))&amp;(IF(ISBLANK(Q1627),"",(IF(Q1627&lt;&gt;Q1626,Q1627&amp;", ",IF(B1627&lt;&gt;B1626,Q1627&amp;", ",IF(Z1627&lt;&gt;Z1626,Q1627&amp;", ",""))))))&amp;(IF(ISBLANK(R1627),"",(IF(R1627&lt;&gt;R1626,R1627&amp;"m, ",IF(B1627&lt;&gt;B1626,R1627&amp;"m, ",IF(Z1627&lt;&gt;Z1626,R1627&amp;"m, ",""))))))&amp;IF(ISBLANK(S1627),"",(IF(B1627&lt;&gt;B1626,S1627&amp;", ",IF(S1627&lt;&gt;S1626,IF((Z1627=Z1626),"same locality "&amp;S1627&amp;", ",S1627&amp;", "),""))))&amp;(IF(ISBLANK(T1627),"",(IF(T1627&lt;&gt;T1626,IF(ISBLANK(F$2),T1627&amp;", ",T1627&amp;" "&amp;F$2&amp;", "),(IF(B1627&lt;&gt;B1626,IF(ISBLANK(F$2),T1627&amp;", ",T1627&amp;" "&amp;F$2&amp;", "),(IF(Z1627&lt;&gt;Z1626,IF(ISBLANK(F$2),T1627&amp;", ",T1627&amp;" "&amp;F$2&amp;", "),IF((U1627&lt;&gt;U1626)*($G$2="Y"),"same collector, ","")))))))))&amp;(IF(ISBLANK(U1627),"",(IF(U1627&lt;&gt;U1626,U1627&amp;", ",(IF(B1627&lt;&gt;B1626,U1627&amp;", ",IF(Z1627&lt;&gt;Z1626,U1627&amp;", ",(IF(T1627&lt;&gt;T1626,IF((T1627&lt;&gt;T1626)*($G$2="Y"),"same date, ", ""),IF((T1627=T1626)*(U1627=U1626)*(S1627&lt;&gt;S1626)*($G$2="Y"),"same collector and date, ", ""))))))))))&amp;(IF(ISBLANK(V1627),"",V1627&amp;", "))&amp;IF((AA1627&lt;&gt;AA1628)*($H$2="y"),AD1627&amp;AE1627,IF((AA1627&lt;&gt;AA1628)*($H$2="m"),AD1627&amp;AG1627,IF(($H$2&lt;&gt;"m")*($H$2&lt;&gt;"Y"),(IF(F1627=0,"",F1627&amp;" "&amp;$F$4&amp;" "))&amp;(IF(G1627=0,"",G1627&amp;" "&amp;$G$4&amp;" "))&amp;(IF(H1627=0,"",H1627&amp;" "&amp;H$4&amp;" "))&amp;(IF(I1627=0,"",I1627&amp;" "&amp;$I$4&amp;" "))&amp;(IF(J1627=0,"",J1627&amp;" "&amp;$J$4&amp;" "))&amp;IF((ISBLANK(C1627)),"","("&amp;C1627&amp;")"),"")))&amp;IF((B1627=B1628)*(K1627=K1628)*(L1627=L1628)*(M1627=M1628),IF(($H$2&lt;&gt;"m")*($H$2&lt;&gt;"Y"), ", ", IF((ISNUMBER(FIND(")",AE1627))), ", ", "")),IF((B1627=B1628)*(K1627=K1628)*(L1627=L1628),"; ",". ")))</f>
        <v/>
      </c>
      <c r="AI1627" s="1"/>
    </row>
    <row r="1628" spans="1:35" x14ac:dyDescent="0.25">
      <c r="A1628" s="3" t="str">
        <f t="shared" si="206"/>
        <v/>
      </c>
      <c r="B1628" s="53" t="str">
        <f t="shared" si="210"/>
        <v/>
      </c>
      <c r="C1628" s="57"/>
      <c r="D1628" s="57"/>
      <c r="E1628" s="57"/>
      <c r="F1628" s="57"/>
      <c r="G1628" s="57"/>
      <c r="H1628" s="57"/>
      <c r="I1628" s="57"/>
      <c r="J1628" s="57"/>
      <c r="K1628" s="57"/>
      <c r="L1628" s="57"/>
      <c r="M1628" s="54"/>
      <c r="N1628" s="57"/>
      <c r="O1628" s="58"/>
      <c r="P1628" s="58"/>
      <c r="Q1628" s="58"/>
      <c r="R1628" s="58"/>
      <c r="S1628" s="54"/>
      <c r="T1628" s="57"/>
      <c r="U1628" s="57"/>
      <c r="V1628" s="57"/>
      <c r="W1628" s="57"/>
      <c r="X1628" s="147" t="str">
        <f>IF(ISBLANK(D1628),"",IF('order-admin-units'!$I$1&lt;&gt;"y", "", IF((K1628="")*(ISBLANK(D1628)=FALSE), 'order-admin-units'!$B$1+1, VLOOKUP(K1628, ordercountry, 2))))</f>
        <v/>
      </c>
      <c r="Y1628" s="147" t="str">
        <f>IF(ISBLANK(D1628),"",IF('order-admin-units'!$I$1&lt;&gt;"y", "", IF(L1628="", 'order-admin-units'!$B$2+1, VLOOKUP(K1628&amp;"@"&amp;L1628, orderadmin, 2))))</f>
        <v/>
      </c>
      <c r="Z1628" s="147" t="str">
        <f t="shared" si="207"/>
        <v/>
      </c>
      <c r="AA1628" s="147" t="str">
        <f t="shared" si="208"/>
        <v/>
      </c>
      <c r="AB1628" s="147" t="str">
        <f t="shared" si="209"/>
        <v/>
      </c>
      <c r="AC1628" s="147" t="str">
        <f t="shared" si="203"/>
        <v/>
      </c>
      <c r="AD1628" s="11" t="str">
        <f t="shared" si="204"/>
        <v/>
      </c>
      <c r="AE1628" s="11" t="str">
        <f t="array" ref="AE1628">IF(ISBLANK(D1628),"",IF(OR($H$2="y",$H$2="m"),IF(AA1628=AA1627,IF(OR(AB1628=$AB$4:$AB1627)=FALSE,AE1627&amp;C1628,AE1627),"("&amp;C1628)&amp;IF(AA1628=AA1629,IF(OR(AB1629=$AB$4:$AB1628)=FALSE,", ",""),") "),""))</f>
        <v/>
      </c>
      <c r="AF1628" s="11" t="str">
        <f t="shared" si="205"/>
        <v/>
      </c>
      <c r="AG1628" s="11" t="str">
        <f t="array" ref="AG1628">IF(ISBLANK(D1628),"",IF(OR($H$2="y",$H$2="m"),IF(AA1628=AA1627,IF(OR(AC1628=$AC$4:$AC1627)=FALSE,AG1627&amp;AF1628,AG1627),"("&amp;AF1628)&amp;IF(AA1628=AA1629,IF(OR(AC1629=$AC$4:$AC1628)=FALSE,", ",""),") "),""))</f>
        <v/>
      </c>
      <c r="AH1628" s="10" t="str">
        <f>IF((ISBLANK(D1628)),"",IF(D1628=D1627,AH1627,"")&amp;IF(B1627&lt;&gt;B1628,((IF(ISBLANK(E1628),$D$3&amp;"Non-type material: "&amp;$D$3,$D$3&amp;INDEX('type-categories'!$A$2:$B$100,MATCH(E1628,'type-categories'!$A$2:$A$100,0),2)&amp;$D$3))),"")&amp;(IF(K1628&lt;&gt;K1627,$C$2&amp;K1628&amp;$K$3&amp;$C$2&amp;" ",(IF(B1628&lt;&gt;B1627,$C$2&amp;K1628&amp;$K$3&amp;$C$2&amp;" ",""))))&amp;(IF(L1628="","",((IF(L1628&lt;&gt;L1627,$D$2&amp;L1628&amp;$L$3&amp;$D$2&amp;" ",IF(B1628&lt;&gt;B1627,$D$2&amp;L1628&amp;$L$3&amp;$D$2&amp;" ",""))))))&amp;(IF(M1628="","",((IF(M1628&lt;&gt;M1627,$E$2&amp;M1628&amp;$E$2&amp;","&amp;" ",IF(B1628&lt;&gt;B1627,$E$2&amp;M1628&amp;$E$2&amp;",",""))))))&amp;(IF(N1628="","",IF(N1628&lt;&gt;N1627,N1628&amp;", ",IF(B1628&lt;&gt;B1627,N1628&amp;", ",""))))&amp;(IF(ISBLANK(O1628),"",(IF(O1628&lt;&gt;O1627,O1628&amp;", ",IF(B1628&lt;&gt;B1627,O1628&amp;", ","")))))&amp;(IF(ISBLANK(P1628),"",(IF(P1628&lt;&gt;P1627,P1628&amp;", ",IF(B1628&lt;&gt;B1627,P1628&amp;", ",IF(Z1628&lt;&gt;Z1627,P1628&amp;", ",""))))))&amp;(IF(ISBLANK(Q1628),"",(IF(Q1628&lt;&gt;Q1627,Q1628&amp;", ",IF(B1628&lt;&gt;B1627,Q1628&amp;", ",IF(Z1628&lt;&gt;Z1627,Q1628&amp;", ",""))))))&amp;(IF(ISBLANK(R1628),"",(IF(R1628&lt;&gt;R1627,R1628&amp;"m, ",IF(B1628&lt;&gt;B1627,R1628&amp;"m, ",IF(Z1628&lt;&gt;Z1627,R1628&amp;"m, ",""))))))&amp;IF(ISBLANK(S1628),"",(IF(B1628&lt;&gt;B1627,S1628&amp;", ",IF(S1628&lt;&gt;S1627,IF((Z1628=Z1627),"same locality "&amp;S1628&amp;", ",S1628&amp;", "),""))))&amp;(IF(ISBLANK(T1628),"",(IF(T1628&lt;&gt;T1627,IF(ISBLANK(F$2),T1628&amp;", ",T1628&amp;" "&amp;F$2&amp;", "),(IF(B1628&lt;&gt;B1627,IF(ISBLANK(F$2),T1628&amp;", ",T1628&amp;" "&amp;F$2&amp;", "),(IF(Z1628&lt;&gt;Z1627,IF(ISBLANK(F$2),T1628&amp;", ",T1628&amp;" "&amp;F$2&amp;", "),IF((U1628&lt;&gt;U1627)*($G$2="Y"),"same collector, ","")))))))))&amp;(IF(ISBLANK(U1628),"",(IF(U1628&lt;&gt;U1627,U1628&amp;", ",(IF(B1628&lt;&gt;B1627,U1628&amp;", ",IF(Z1628&lt;&gt;Z1627,U1628&amp;", ",(IF(T1628&lt;&gt;T1627,IF((T1628&lt;&gt;T1627)*($G$2="Y"),"same date, ", ""),IF((T1628=T1627)*(U1628=U1627)*(S1628&lt;&gt;S1627)*($G$2="Y"),"same collector and date, ", ""))))))))))&amp;(IF(ISBLANK(V1628),"",V1628&amp;", "))&amp;IF((AA1628&lt;&gt;AA1629)*($H$2="y"),AD1628&amp;AE1628,IF((AA1628&lt;&gt;AA1629)*($H$2="m"),AD1628&amp;AG1628,IF(($H$2&lt;&gt;"m")*($H$2&lt;&gt;"Y"),(IF(F1628=0,"",F1628&amp;" "&amp;$F$4&amp;" "))&amp;(IF(G1628=0,"",G1628&amp;" "&amp;$G$4&amp;" "))&amp;(IF(H1628=0,"",H1628&amp;" "&amp;H$4&amp;" "))&amp;(IF(I1628=0,"",I1628&amp;" "&amp;$I$4&amp;" "))&amp;(IF(J1628=0,"",J1628&amp;" "&amp;$J$4&amp;" "))&amp;IF((ISBLANK(C1628)),"","("&amp;C1628&amp;")"),"")))&amp;IF((B1628=B1629)*(K1628=K1629)*(L1628=L1629)*(M1628=M1629),IF(($H$2&lt;&gt;"m")*($H$2&lt;&gt;"Y"), ", ", IF((ISNUMBER(FIND(")",AE1628))), ", ", "")),IF((B1628=B1629)*(K1628=K1629)*(L1628=L1629),"; ",". ")))</f>
        <v/>
      </c>
      <c r="AI1628" s="1"/>
    </row>
    <row r="1629" spans="1:35" x14ac:dyDescent="0.25">
      <c r="A1629" s="3" t="str">
        <f t="shared" si="206"/>
        <v/>
      </c>
      <c r="B1629" s="53" t="str">
        <f t="shared" si="210"/>
        <v/>
      </c>
      <c r="C1629" s="57"/>
      <c r="D1629" s="57"/>
      <c r="E1629" s="57"/>
      <c r="F1629" s="57"/>
      <c r="G1629" s="57"/>
      <c r="H1629" s="57"/>
      <c r="I1629" s="57"/>
      <c r="J1629" s="57"/>
      <c r="K1629" s="57"/>
      <c r="L1629" s="57"/>
      <c r="M1629" s="54"/>
      <c r="N1629" s="57"/>
      <c r="O1629" s="58"/>
      <c r="P1629" s="58"/>
      <c r="Q1629" s="58"/>
      <c r="R1629" s="58"/>
      <c r="S1629" s="54"/>
      <c r="T1629" s="57"/>
      <c r="U1629" s="57"/>
      <c r="V1629" s="57"/>
      <c r="W1629" s="57"/>
      <c r="X1629" s="147" t="str">
        <f>IF(ISBLANK(D1629),"",IF('order-admin-units'!$I$1&lt;&gt;"y", "", IF((K1629="")*(ISBLANK(D1629)=FALSE), 'order-admin-units'!$B$1+1, VLOOKUP(K1629, ordercountry, 2))))</f>
        <v/>
      </c>
      <c r="Y1629" s="147" t="str">
        <f>IF(ISBLANK(D1629),"",IF('order-admin-units'!$I$1&lt;&gt;"y", "", IF(L1629="", 'order-admin-units'!$B$2+1, VLOOKUP(K1629&amp;"@"&amp;L1629, orderadmin, 2))))</f>
        <v/>
      </c>
      <c r="Z1629" s="147" t="str">
        <f t="shared" si="207"/>
        <v/>
      </c>
      <c r="AA1629" s="147" t="str">
        <f t="shared" si="208"/>
        <v/>
      </c>
      <c r="AB1629" s="147" t="str">
        <f t="shared" si="209"/>
        <v/>
      </c>
      <c r="AC1629" s="147" t="str">
        <f t="shared" si="203"/>
        <v/>
      </c>
      <c r="AD1629" s="11" t="str">
        <f t="shared" si="204"/>
        <v/>
      </c>
      <c r="AE1629" s="11" t="str">
        <f t="array" ref="AE1629">IF(ISBLANK(D1629),"",IF(OR($H$2="y",$H$2="m"),IF(AA1629=AA1628,IF(OR(AB1629=$AB$4:$AB1628)=FALSE,AE1628&amp;C1629,AE1628),"("&amp;C1629)&amp;IF(AA1629=AA1630,IF(OR(AB1630=$AB$4:$AB1629)=FALSE,", ",""),") "),""))</f>
        <v/>
      </c>
      <c r="AF1629" s="11" t="str">
        <f t="shared" si="205"/>
        <v/>
      </c>
      <c r="AG1629" s="11" t="str">
        <f t="array" ref="AG1629">IF(ISBLANK(D1629),"",IF(OR($H$2="y",$H$2="m"),IF(AA1629=AA1628,IF(OR(AC1629=$AC$4:$AC1628)=FALSE,AG1628&amp;AF1629,AG1628),"("&amp;AF1629)&amp;IF(AA1629=AA1630,IF(OR(AC1630=$AC$4:$AC1629)=FALSE,", ",""),") "),""))</f>
        <v/>
      </c>
      <c r="AH1629" s="10" t="str">
        <f>IF((ISBLANK(D1629)),"",IF(D1629=D1628,AH1628,"")&amp;IF(B1628&lt;&gt;B1629,((IF(ISBLANK(E1629),$D$3&amp;"Non-type material: "&amp;$D$3,$D$3&amp;INDEX('type-categories'!$A$2:$B$100,MATCH(E1629,'type-categories'!$A$2:$A$100,0),2)&amp;$D$3))),"")&amp;(IF(K1629&lt;&gt;K1628,$C$2&amp;K1629&amp;$K$3&amp;$C$2&amp;" ",(IF(B1629&lt;&gt;B1628,$C$2&amp;K1629&amp;$K$3&amp;$C$2&amp;" ",""))))&amp;(IF(L1629="","",((IF(L1629&lt;&gt;L1628,$D$2&amp;L1629&amp;$L$3&amp;$D$2&amp;" ",IF(B1629&lt;&gt;B1628,$D$2&amp;L1629&amp;$L$3&amp;$D$2&amp;" ",""))))))&amp;(IF(M1629="","",((IF(M1629&lt;&gt;M1628,$E$2&amp;M1629&amp;$E$2&amp;","&amp;" ",IF(B1629&lt;&gt;B1628,$E$2&amp;M1629&amp;$E$2&amp;",",""))))))&amp;(IF(N1629="","",IF(N1629&lt;&gt;N1628,N1629&amp;", ",IF(B1629&lt;&gt;B1628,N1629&amp;", ",""))))&amp;(IF(ISBLANK(O1629),"",(IF(O1629&lt;&gt;O1628,O1629&amp;", ",IF(B1629&lt;&gt;B1628,O1629&amp;", ","")))))&amp;(IF(ISBLANK(P1629),"",(IF(P1629&lt;&gt;P1628,P1629&amp;", ",IF(B1629&lt;&gt;B1628,P1629&amp;", ",IF(Z1629&lt;&gt;Z1628,P1629&amp;", ",""))))))&amp;(IF(ISBLANK(Q1629),"",(IF(Q1629&lt;&gt;Q1628,Q1629&amp;", ",IF(B1629&lt;&gt;B1628,Q1629&amp;", ",IF(Z1629&lt;&gt;Z1628,Q1629&amp;", ",""))))))&amp;(IF(ISBLANK(R1629),"",(IF(R1629&lt;&gt;R1628,R1629&amp;"m, ",IF(B1629&lt;&gt;B1628,R1629&amp;"m, ",IF(Z1629&lt;&gt;Z1628,R1629&amp;"m, ",""))))))&amp;IF(ISBLANK(S1629),"",(IF(B1629&lt;&gt;B1628,S1629&amp;", ",IF(S1629&lt;&gt;S1628,IF((Z1629=Z1628),"same locality "&amp;S1629&amp;", ",S1629&amp;", "),""))))&amp;(IF(ISBLANK(T1629),"",(IF(T1629&lt;&gt;T1628,IF(ISBLANK(F$2),T1629&amp;", ",T1629&amp;" "&amp;F$2&amp;", "),(IF(B1629&lt;&gt;B1628,IF(ISBLANK(F$2),T1629&amp;", ",T1629&amp;" "&amp;F$2&amp;", "),(IF(Z1629&lt;&gt;Z1628,IF(ISBLANK(F$2),T1629&amp;", ",T1629&amp;" "&amp;F$2&amp;", "),IF((U1629&lt;&gt;U1628)*($G$2="Y"),"same collector, ","")))))))))&amp;(IF(ISBLANK(U1629),"",(IF(U1629&lt;&gt;U1628,U1629&amp;", ",(IF(B1629&lt;&gt;B1628,U1629&amp;", ",IF(Z1629&lt;&gt;Z1628,U1629&amp;", ",(IF(T1629&lt;&gt;T1628,IF((T1629&lt;&gt;T1628)*($G$2="Y"),"same date, ", ""),IF((T1629=T1628)*(U1629=U1628)*(S1629&lt;&gt;S1628)*($G$2="Y"),"same collector and date, ", ""))))))))))&amp;(IF(ISBLANK(V1629),"",V1629&amp;", "))&amp;IF((AA1629&lt;&gt;AA1630)*($H$2="y"),AD1629&amp;AE1629,IF((AA1629&lt;&gt;AA1630)*($H$2="m"),AD1629&amp;AG1629,IF(($H$2&lt;&gt;"m")*($H$2&lt;&gt;"Y"),(IF(F1629=0,"",F1629&amp;" "&amp;$F$4&amp;" "))&amp;(IF(G1629=0,"",G1629&amp;" "&amp;$G$4&amp;" "))&amp;(IF(H1629=0,"",H1629&amp;" "&amp;H$4&amp;" "))&amp;(IF(I1629=0,"",I1629&amp;" "&amp;$I$4&amp;" "))&amp;(IF(J1629=0,"",J1629&amp;" "&amp;$J$4&amp;" "))&amp;IF((ISBLANK(C1629)),"","("&amp;C1629&amp;")"),"")))&amp;IF((B1629=B1630)*(K1629=K1630)*(L1629=L1630)*(M1629=M1630),IF(($H$2&lt;&gt;"m")*($H$2&lt;&gt;"Y"), ", ", IF((ISNUMBER(FIND(")",AE1629))), ", ", "")),IF((B1629=B1630)*(K1629=K1630)*(L1629=L1630),"; ",". ")))</f>
        <v/>
      </c>
      <c r="AI1629" s="1"/>
    </row>
    <row r="1630" spans="1:35" x14ac:dyDescent="0.25">
      <c r="A1630" s="3" t="str">
        <f t="shared" si="206"/>
        <v/>
      </c>
      <c r="B1630" s="53" t="str">
        <f t="shared" si="210"/>
        <v/>
      </c>
      <c r="C1630" s="57"/>
      <c r="D1630" s="57"/>
      <c r="E1630" s="57"/>
      <c r="F1630" s="57"/>
      <c r="G1630" s="57"/>
      <c r="H1630" s="57"/>
      <c r="I1630" s="57"/>
      <c r="J1630" s="57"/>
      <c r="K1630" s="57"/>
      <c r="L1630" s="57"/>
      <c r="M1630" s="54"/>
      <c r="N1630" s="57"/>
      <c r="O1630" s="58"/>
      <c r="P1630" s="58"/>
      <c r="Q1630" s="58"/>
      <c r="R1630" s="58"/>
      <c r="S1630" s="54"/>
      <c r="T1630" s="57"/>
      <c r="U1630" s="57"/>
      <c r="V1630" s="57"/>
      <c r="W1630" s="57"/>
      <c r="X1630" s="147" t="str">
        <f>IF(ISBLANK(D1630),"",IF('order-admin-units'!$I$1&lt;&gt;"y", "", IF((K1630="")*(ISBLANK(D1630)=FALSE), 'order-admin-units'!$B$1+1, VLOOKUP(K1630, ordercountry, 2))))</f>
        <v/>
      </c>
      <c r="Y1630" s="147" t="str">
        <f>IF(ISBLANK(D1630),"",IF('order-admin-units'!$I$1&lt;&gt;"y", "", IF(L1630="", 'order-admin-units'!$B$2+1, VLOOKUP(K1630&amp;"@"&amp;L1630, orderadmin, 2))))</f>
        <v/>
      </c>
      <c r="Z1630" s="147" t="str">
        <f t="shared" si="207"/>
        <v/>
      </c>
      <c r="AA1630" s="147" t="str">
        <f t="shared" si="208"/>
        <v/>
      </c>
      <c r="AB1630" s="147" t="str">
        <f t="shared" si="209"/>
        <v/>
      </c>
      <c r="AC1630" s="147" t="str">
        <f t="shared" si="203"/>
        <v/>
      </c>
      <c r="AD1630" s="11" t="str">
        <f t="shared" si="204"/>
        <v/>
      </c>
      <c r="AE1630" s="11" t="str">
        <f t="array" ref="AE1630">IF(ISBLANK(D1630),"",IF(OR($H$2="y",$H$2="m"),IF(AA1630=AA1629,IF(OR(AB1630=$AB$4:$AB1629)=FALSE,AE1629&amp;C1630,AE1629),"("&amp;C1630)&amp;IF(AA1630=AA1631,IF(OR(AB1631=$AB$4:$AB1630)=FALSE,", ",""),") "),""))</f>
        <v/>
      </c>
      <c r="AF1630" s="11" t="str">
        <f t="shared" si="205"/>
        <v/>
      </c>
      <c r="AG1630" s="11" t="str">
        <f t="array" ref="AG1630">IF(ISBLANK(D1630),"",IF(OR($H$2="y",$H$2="m"),IF(AA1630=AA1629,IF(OR(AC1630=$AC$4:$AC1629)=FALSE,AG1629&amp;AF1630,AG1629),"("&amp;AF1630)&amp;IF(AA1630=AA1631,IF(OR(AC1631=$AC$4:$AC1630)=FALSE,", ",""),") "),""))</f>
        <v/>
      </c>
      <c r="AH1630" s="10" t="str">
        <f>IF((ISBLANK(D1630)),"",IF(D1630=D1629,AH1629,"")&amp;IF(B1629&lt;&gt;B1630,((IF(ISBLANK(E1630),$D$3&amp;"Non-type material: "&amp;$D$3,$D$3&amp;INDEX('type-categories'!$A$2:$B$100,MATCH(E1630,'type-categories'!$A$2:$A$100,0),2)&amp;$D$3))),"")&amp;(IF(K1630&lt;&gt;K1629,$C$2&amp;K1630&amp;$K$3&amp;$C$2&amp;" ",(IF(B1630&lt;&gt;B1629,$C$2&amp;K1630&amp;$K$3&amp;$C$2&amp;" ",""))))&amp;(IF(L1630="","",((IF(L1630&lt;&gt;L1629,$D$2&amp;L1630&amp;$L$3&amp;$D$2&amp;" ",IF(B1630&lt;&gt;B1629,$D$2&amp;L1630&amp;$L$3&amp;$D$2&amp;" ",""))))))&amp;(IF(M1630="","",((IF(M1630&lt;&gt;M1629,$E$2&amp;M1630&amp;$E$2&amp;","&amp;" ",IF(B1630&lt;&gt;B1629,$E$2&amp;M1630&amp;$E$2&amp;",",""))))))&amp;(IF(N1630="","",IF(N1630&lt;&gt;N1629,N1630&amp;", ",IF(B1630&lt;&gt;B1629,N1630&amp;", ",""))))&amp;(IF(ISBLANK(O1630),"",(IF(O1630&lt;&gt;O1629,O1630&amp;", ",IF(B1630&lt;&gt;B1629,O1630&amp;", ","")))))&amp;(IF(ISBLANK(P1630),"",(IF(P1630&lt;&gt;P1629,P1630&amp;", ",IF(B1630&lt;&gt;B1629,P1630&amp;", ",IF(Z1630&lt;&gt;Z1629,P1630&amp;", ",""))))))&amp;(IF(ISBLANK(Q1630),"",(IF(Q1630&lt;&gt;Q1629,Q1630&amp;", ",IF(B1630&lt;&gt;B1629,Q1630&amp;", ",IF(Z1630&lt;&gt;Z1629,Q1630&amp;", ",""))))))&amp;(IF(ISBLANK(R1630),"",(IF(R1630&lt;&gt;R1629,R1630&amp;"m, ",IF(B1630&lt;&gt;B1629,R1630&amp;"m, ",IF(Z1630&lt;&gt;Z1629,R1630&amp;"m, ",""))))))&amp;IF(ISBLANK(S1630),"",(IF(B1630&lt;&gt;B1629,S1630&amp;", ",IF(S1630&lt;&gt;S1629,IF((Z1630=Z1629),"same locality "&amp;S1630&amp;", ",S1630&amp;", "),""))))&amp;(IF(ISBLANK(T1630),"",(IF(T1630&lt;&gt;T1629,IF(ISBLANK(F$2),T1630&amp;", ",T1630&amp;" "&amp;F$2&amp;", "),(IF(B1630&lt;&gt;B1629,IF(ISBLANK(F$2),T1630&amp;", ",T1630&amp;" "&amp;F$2&amp;", "),(IF(Z1630&lt;&gt;Z1629,IF(ISBLANK(F$2),T1630&amp;", ",T1630&amp;" "&amp;F$2&amp;", "),IF((U1630&lt;&gt;U1629)*($G$2="Y"),"same collector, ","")))))))))&amp;(IF(ISBLANK(U1630),"",(IF(U1630&lt;&gt;U1629,U1630&amp;", ",(IF(B1630&lt;&gt;B1629,U1630&amp;", ",IF(Z1630&lt;&gt;Z1629,U1630&amp;", ",(IF(T1630&lt;&gt;T1629,IF((T1630&lt;&gt;T1629)*($G$2="Y"),"same date, ", ""),IF((T1630=T1629)*(U1630=U1629)*(S1630&lt;&gt;S1629)*($G$2="Y"),"same collector and date, ", ""))))))))))&amp;(IF(ISBLANK(V1630),"",V1630&amp;", "))&amp;IF((AA1630&lt;&gt;AA1631)*($H$2="y"),AD1630&amp;AE1630,IF((AA1630&lt;&gt;AA1631)*($H$2="m"),AD1630&amp;AG1630,IF(($H$2&lt;&gt;"m")*($H$2&lt;&gt;"Y"),(IF(F1630=0,"",F1630&amp;" "&amp;$F$4&amp;" "))&amp;(IF(G1630=0,"",G1630&amp;" "&amp;$G$4&amp;" "))&amp;(IF(H1630=0,"",H1630&amp;" "&amp;H$4&amp;" "))&amp;(IF(I1630=0,"",I1630&amp;" "&amp;$I$4&amp;" "))&amp;(IF(J1630=0,"",J1630&amp;" "&amp;$J$4&amp;" "))&amp;IF((ISBLANK(C1630)),"","("&amp;C1630&amp;")"),"")))&amp;IF((B1630=B1631)*(K1630=K1631)*(L1630=L1631)*(M1630=M1631),IF(($H$2&lt;&gt;"m")*($H$2&lt;&gt;"Y"), ", ", IF((ISNUMBER(FIND(")",AE1630))), ", ", "")),IF((B1630=B1631)*(K1630=K1631)*(L1630=L1631),"; ",". ")))</f>
        <v/>
      </c>
      <c r="AI1630" s="1"/>
    </row>
    <row r="1631" spans="1:35" x14ac:dyDescent="0.25">
      <c r="A1631" s="3" t="str">
        <f t="shared" si="206"/>
        <v/>
      </c>
      <c r="B1631" s="53" t="str">
        <f t="shared" si="210"/>
        <v/>
      </c>
      <c r="C1631" s="57"/>
      <c r="D1631" s="57"/>
      <c r="E1631" s="57"/>
      <c r="F1631" s="57"/>
      <c r="G1631" s="57"/>
      <c r="H1631" s="57"/>
      <c r="I1631" s="57"/>
      <c r="J1631" s="57"/>
      <c r="K1631" s="57"/>
      <c r="L1631" s="57"/>
      <c r="M1631" s="54"/>
      <c r="N1631" s="57"/>
      <c r="O1631" s="58"/>
      <c r="P1631" s="58"/>
      <c r="Q1631" s="58"/>
      <c r="R1631" s="58"/>
      <c r="S1631" s="54"/>
      <c r="T1631" s="57"/>
      <c r="U1631" s="57"/>
      <c r="V1631" s="57"/>
      <c r="W1631" s="57"/>
      <c r="X1631" s="147" t="str">
        <f>IF(ISBLANK(D1631),"",IF('order-admin-units'!$I$1&lt;&gt;"y", "", IF((K1631="")*(ISBLANK(D1631)=FALSE), 'order-admin-units'!$B$1+1, VLOOKUP(K1631, ordercountry, 2))))</f>
        <v/>
      </c>
      <c r="Y1631" s="147" t="str">
        <f>IF(ISBLANK(D1631),"",IF('order-admin-units'!$I$1&lt;&gt;"y", "", IF(L1631="", 'order-admin-units'!$B$2+1, VLOOKUP(K1631&amp;"@"&amp;L1631, orderadmin, 2))))</f>
        <v/>
      </c>
      <c r="Z1631" s="147" t="str">
        <f t="shared" si="207"/>
        <v/>
      </c>
      <c r="AA1631" s="147" t="str">
        <f t="shared" si="208"/>
        <v/>
      </c>
      <c r="AB1631" s="147" t="str">
        <f t="shared" si="209"/>
        <v/>
      </c>
      <c r="AC1631" s="147" t="str">
        <f t="shared" si="203"/>
        <v/>
      </c>
      <c r="AD1631" s="11" t="str">
        <f t="shared" si="204"/>
        <v/>
      </c>
      <c r="AE1631" s="11" t="str">
        <f t="array" ref="AE1631">IF(ISBLANK(D1631),"",IF(OR($H$2="y",$H$2="m"),IF(AA1631=AA1630,IF(OR(AB1631=$AB$4:$AB1630)=FALSE,AE1630&amp;C1631,AE1630),"("&amp;C1631)&amp;IF(AA1631=AA1632,IF(OR(AB1632=$AB$4:$AB1631)=FALSE,", ",""),") "),""))</f>
        <v/>
      </c>
      <c r="AF1631" s="11" t="str">
        <f t="shared" si="205"/>
        <v/>
      </c>
      <c r="AG1631" s="11" t="str">
        <f t="array" ref="AG1631">IF(ISBLANK(D1631),"",IF(OR($H$2="y",$H$2="m"),IF(AA1631=AA1630,IF(OR(AC1631=$AC$4:$AC1630)=FALSE,AG1630&amp;AF1631,AG1630),"("&amp;AF1631)&amp;IF(AA1631=AA1632,IF(OR(AC1632=$AC$4:$AC1631)=FALSE,", ",""),") "),""))</f>
        <v/>
      </c>
      <c r="AH1631" s="10" t="str">
        <f>IF((ISBLANK(D1631)),"",IF(D1631=D1630,AH1630,"")&amp;IF(B1630&lt;&gt;B1631,((IF(ISBLANK(E1631),$D$3&amp;"Non-type material: "&amp;$D$3,$D$3&amp;INDEX('type-categories'!$A$2:$B$100,MATCH(E1631,'type-categories'!$A$2:$A$100,0),2)&amp;$D$3))),"")&amp;(IF(K1631&lt;&gt;K1630,$C$2&amp;K1631&amp;$K$3&amp;$C$2&amp;" ",(IF(B1631&lt;&gt;B1630,$C$2&amp;K1631&amp;$K$3&amp;$C$2&amp;" ",""))))&amp;(IF(L1631="","",((IF(L1631&lt;&gt;L1630,$D$2&amp;L1631&amp;$L$3&amp;$D$2&amp;" ",IF(B1631&lt;&gt;B1630,$D$2&amp;L1631&amp;$L$3&amp;$D$2&amp;" ",""))))))&amp;(IF(M1631="","",((IF(M1631&lt;&gt;M1630,$E$2&amp;M1631&amp;$E$2&amp;","&amp;" ",IF(B1631&lt;&gt;B1630,$E$2&amp;M1631&amp;$E$2&amp;",",""))))))&amp;(IF(N1631="","",IF(N1631&lt;&gt;N1630,N1631&amp;", ",IF(B1631&lt;&gt;B1630,N1631&amp;", ",""))))&amp;(IF(ISBLANK(O1631),"",(IF(O1631&lt;&gt;O1630,O1631&amp;", ",IF(B1631&lt;&gt;B1630,O1631&amp;", ","")))))&amp;(IF(ISBLANK(P1631),"",(IF(P1631&lt;&gt;P1630,P1631&amp;", ",IF(B1631&lt;&gt;B1630,P1631&amp;", ",IF(Z1631&lt;&gt;Z1630,P1631&amp;", ",""))))))&amp;(IF(ISBLANK(Q1631),"",(IF(Q1631&lt;&gt;Q1630,Q1631&amp;", ",IF(B1631&lt;&gt;B1630,Q1631&amp;", ",IF(Z1631&lt;&gt;Z1630,Q1631&amp;", ",""))))))&amp;(IF(ISBLANK(R1631),"",(IF(R1631&lt;&gt;R1630,R1631&amp;"m, ",IF(B1631&lt;&gt;B1630,R1631&amp;"m, ",IF(Z1631&lt;&gt;Z1630,R1631&amp;"m, ",""))))))&amp;IF(ISBLANK(S1631),"",(IF(B1631&lt;&gt;B1630,S1631&amp;", ",IF(S1631&lt;&gt;S1630,IF((Z1631=Z1630),"same locality "&amp;S1631&amp;", ",S1631&amp;", "),""))))&amp;(IF(ISBLANK(T1631),"",(IF(T1631&lt;&gt;T1630,IF(ISBLANK(F$2),T1631&amp;", ",T1631&amp;" "&amp;F$2&amp;", "),(IF(B1631&lt;&gt;B1630,IF(ISBLANK(F$2),T1631&amp;", ",T1631&amp;" "&amp;F$2&amp;", "),(IF(Z1631&lt;&gt;Z1630,IF(ISBLANK(F$2),T1631&amp;", ",T1631&amp;" "&amp;F$2&amp;", "),IF((U1631&lt;&gt;U1630)*($G$2="Y"),"same collector, ","")))))))))&amp;(IF(ISBLANK(U1631),"",(IF(U1631&lt;&gt;U1630,U1631&amp;", ",(IF(B1631&lt;&gt;B1630,U1631&amp;", ",IF(Z1631&lt;&gt;Z1630,U1631&amp;", ",(IF(T1631&lt;&gt;T1630,IF((T1631&lt;&gt;T1630)*($G$2="Y"),"same date, ", ""),IF((T1631=T1630)*(U1631=U1630)*(S1631&lt;&gt;S1630)*($G$2="Y"),"same collector and date, ", ""))))))))))&amp;(IF(ISBLANK(V1631),"",V1631&amp;", "))&amp;IF((AA1631&lt;&gt;AA1632)*($H$2="y"),AD1631&amp;AE1631,IF((AA1631&lt;&gt;AA1632)*($H$2="m"),AD1631&amp;AG1631,IF(($H$2&lt;&gt;"m")*($H$2&lt;&gt;"Y"),(IF(F1631=0,"",F1631&amp;" "&amp;$F$4&amp;" "))&amp;(IF(G1631=0,"",G1631&amp;" "&amp;$G$4&amp;" "))&amp;(IF(H1631=0,"",H1631&amp;" "&amp;H$4&amp;" "))&amp;(IF(I1631=0,"",I1631&amp;" "&amp;$I$4&amp;" "))&amp;(IF(J1631=0,"",J1631&amp;" "&amp;$J$4&amp;" "))&amp;IF((ISBLANK(C1631)),"","("&amp;C1631&amp;")"),"")))&amp;IF((B1631=B1632)*(K1631=K1632)*(L1631=L1632)*(M1631=M1632),IF(($H$2&lt;&gt;"m")*($H$2&lt;&gt;"Y"), ", ", IF((ISNUMBER(FIND(")",AE1631))), ", ", "")),IF((B1631=B1632)*(K1631=K1632)*(L1631=L1632),"; ",". ")))</f>
        <v/>
      </c>
      <c r="AI1631" s="1"/>
    </row>
    <row r="1632" spans="1:35" x14ac:dyDescent="0.25">
      <c r="A1632" s="3" t="str">
        <f t="shared" si="206"/>
        <v/>
      </c>
      <c r="B1632" s="53" t="str">
        <f t="shared" si="210"/>
        <v/>
      </c>
      <c r="C1632" s="57"/>
      <c r="D1632" s="57"/>
      <c r="E1632" s="57"/>
      <c r="F1632" s="57"/>
      <c r="G1632" s="57"/>
      <c r="H1632" s="57"/>
      <c r="I1632" s="57"/>
      <c r="J1632" s="57"/>
      <c r="K1632" s="57"/>
      <c r="L1632" s="57"/>
      <c r="M1632" s="54"/>
      <c r="N1632" s="57"/>
      <c r="O1632" s="58"/>
      <c r="P1632" s="58"/>
      <c r="Q1632" s="58"/>
      <c r="R1632" s="58"/>
      <c r="S1632" s="54"/>
      <c r="T1632" s="57"/>
      <c r="U1632" s="57"/>
      <c r="V1632" s="57"/>
      <c r="W1632" s="57"/>
      <c r="X1632" s="147" t="str">
        <f>IF(ISBLANK(D1632),"",IF('order-admin-units'!$I$1&lt;&gt;"y", "", IF((K1632="")*(ISBLANK(D1632)=FALSE), 'order-admin-units'!$B$1+1, VLOOKUP(K1632, ordercountry, 2))))</f>
        <v/>
      </c>
      <c r="Y1632" s="147" t="str">
        <f>IF(ISBLANK(D1632),"",IF('order-admin-units'!$I$1&lt;&gt;"y", "", IF(L1632="", 'order-admin-units'!$B$2+1, VLOOKUP(K1632&amp;"@"&amp;L1632, orderadmin, 2))))</f>
        <v/>
      </c>
      <c r="Z1632" s="147" t="str">
        <f t="shared" si="207"/>
        <v/>
      </c>
      <c r="AA1632" s="147" t="str">
        <f t="shared" si="208"/>
        <v/>
      </c>
      <c r="AB1632" s="147" t="str">
        <f t="shared" si="209"/>
        <v/>
      </c>
      <c r="AC1632" s="147" t="str">
        <f t="shared" si="203"/>
        <v/>
      </c>
      <c r="AD1632" s="11" t="str">
        <f t="shared" si="204"/>
        <v/>
      </c>
      <c r="AE1632" s="11" t="str">
        <f t="array" ref="AE1632">IF(ISBLANK(D1632),"",IF(OR($H$2="y",$H$2="m"),IF(AA1632=AA1631,IF(OR(AB1632=$AB$4:$AB1631)=FALSE,AE1631&amp;C1632,AE1631),"("&amp;C1632)&amp;IF(AA1632=AA1633,IF(OR(AB1633=$AB$4:$AB1632)=FALSE,", ",""),") "),""))</f>
        <v/>
      </c>
      <c r="AF1632" s="11" t="str">
        <f t="shared" si="205"/>
        <v/>
      </c>
      <c r="AG1632" s="11" t="str">
        <f t="array" ref="AG1632">IF(ISBLANK(D1632),"",IF(OR($H$2="y",$H$2="m"),IF(AA1632=AA1631,IF(OR(AC1632=$AC$4:$AC1631)=FALSE,AG1631&amp;AF1632,AG1631),"("&amp;AF1632)&amp;IF(AA1632=AA1633,IF(OR(AC1633=$AC$4:$AC1632)=FALSE,", ",""),") "),""))</f>
        <v/>
      </c>
      <c r="AH1632" s="10" t="str">
        <f>IF((ISBLANK(D1632)),"",IF(D1632=D1631,AH1631,"")&amp;IF(B1631&lt;&gt;B1632,((IF(ISBLANK(E1632),$D$3&amp;"Non-type material: "&amp;$D$3,$D$3&amp;INDEX('type-categories'!$A$2:$B$100,MATCH(E1632,'type-categories'!$A$2:$A$100,0),2)&amp;$D$3))),"")&amp;(IF(K1632&lt;&gt;K1631,$C$2&amp;K1632&amp;$K$3&amp;$C$2&amp;" ",(IF(B1632&lt;&gt;B1631,$C$2&amp;K1632&amp;$K$3&amp;$C$2&amp;" ",""))))&amp;(IF(L1632="","",((IF(L1632&lt;&gt;L1631,$D$2&amp;L1632&amp;$L$3&amp;$D$2&amp;" ",IF(B1632&lt;&gt;B1631,$D$2&amp;L1632&amp;$L$3&amp;$D$2&amp;" ",""))))))&amp;(IF(M1632="","",((IF(M1632&lt;&gt;M1631,$E$2&amp;M1632&amp;$E$2&amp;","&amp;" ",IF(B1632&lt;&gt;B1631,$E$2&amp;M1632&amp;$E$2&amp;",",""))))))&amp;(IF(N1632="","",IF(N1632&lt;&gt;N1631,N1632&amp;", ",IF(B1632&lt;&gt;B1631,N1632&amp;", ",""))))&amp;(IF(ISBLANK(O1632),"",(IF(O1632&lt;&gt;O1631,O1632&amp;", ",IF(B1632&lt;&gt;B1631,O1632&amp;", ","")))))&amp;(IF(ISBLANK(P1632),"",(IF(P1632&lt;&gt;P1631,P1632&amp;", ",IF(B1632&lt;&gt;B1631,P1632&amp;", ",IF(Z1632&lt;&gt;Z1631,P1632&amp;", ",""))))))&amp;(IF(ISBLANK(Q1632),"",(IF(Q1632&lt;&gt;Q1631,Q1632&amp;", ",IF(B1632&lt;&gt;B1631,Q1632&amp;", ",IF(Z1632&lt;&gt;Z1631,Q1632&amp;", ",""))))))&amp;(IF(ISBLANK(R1632),"",(IF(R1632&lt;&gt;R1631,R1632&amp;"m, ",IF(B1632&lt;&gt;B1631,R1632&amp;"m, ",IF(Z1632&lt;&gt;Z1631,R1632&amp;"m, ",""))))))&amp;IF(ISBLANK(S1632),"",(IF(B1632&lt;&gt;B1631,S1632&amp;", ",IF(S1632&lt;&gt;S1631,IF((Z1632=Z1631),"same locality "&amp;S1632&amp;", ",S1632&amp;", "),""))))&amp;(IF(ISBLANK(T1632),"",(IF(T1632&lt;&gt;T1631,IF(ISBLANK(F$2),T1632&amp;", ",T1632&amp;" "&amp;F$2&amp;", "),(IF(B1632&lt;&gt;B1631,IF(ISBLANK(F$2),T1632&amp;", ",T1632&amp;" "&amp;F$2&amp;", "),(IF(Z1632&lt;&gt;Z1631,IF(ISBLANK(F$2),T1632&amp;", ",T1632&amp;" "&amp;F$2&amp;", "),IF((U1632&lt;&gt;U1631)*($G$2="Y"),"same collector, ","")))))))))&amp;(IF(ISBLANK(U1632),"",(IF(U1632&lt;&gt;U1631,U1632&amp;", ",(IF(B1632&lt;&gt;B1631,U1632&amp;", ",IF(Z1632&lt;&gt;Z1631,U1632&amp;", ",(IF(T1632&lt;&gt;T1631,IF((T1632&lt;&gt;T1631)*($G$2="Y"),"same date, ", ""),IF((T1632=T1631)*(U1632=U1631)*(S1632&lt;&gt;S1631)*($G$2="Y"),"same collector and date, ", ""))))))))))&amp;(IF(ISBLANK(V1632),"",V1632&amp;", "))&amp;IF((AA1632&lt;&gt;AA1633)*($H$2="y"),AD1632&amp;AE1632,IF((AA1632&lt;&gt;AA1633)*($H$2="m"),AD1632&amp;AG1632,IF(($H$2&lt;&gt;"m")*($H$2&lt;&gt;"Y"),(IF(F1632=0,"",F1632&amp;" "&amp;$F$4&amp;" "))&amp;(IF(G1632=0,"",G1632&amp;" "&amp;$G$4&amp;" "))&amp;(IF(H1632=0,"",H1632&amp;" "&amp;H$4&amp;" "))&amp;(IF(I1632=0,"",I1632&amp;" "&amp;$I$4&amp;" "))&amp;(IF(J1632=0,"",J1632&amp;" "&amp;$J$4&amp;" "))&amp;IF((ISBLANK(C1632)),"","("&amp;C1632&amp;")"),"")))&amp;IF((B1632=B1633)*(K1632=K1633)*(L1632=L1633)*(M1632=M1633),IF(($H$2&lt;&gt;"m")*($H$2&lt;&gt;"Y"), ", ", IF((ISNUMBER(FIND(")",AE1632))), ", ", "")),IF((B1632=B1633)*(K1632=K1633)*(L1632=L1633),"; ",". ")))</f>
        <v/>
      </c>
      <c r="AI1632" s="1"/>
    </row>
    <row r="1633" spans="1:35" x14ac:dyDescent="0.25">
      <c r="A1633" s="3" t="str">
        <f t="shared" si="206"/>
        <v/>
      </c>
      <c r="B1633" s="53" t="str">
        <f t="shared" si="210"/>
        <v/>
      </c>
      <c r="C1633" s="57"/>
      <c r="D1633" s="57"/>
      <c r="E1633" s="57"/>
      <c r="F1633" s="57"/>
      <c r="G1633" s="57"/>
      <c r="H1633" s="57"/>
      <c r="I1633" s="57"/>
      <c r="J1633" s="57"/>
      <c r="K1633" s="57"/>
      <c r="L1633" s="57"/>
      <c r="M1633" s="54"/>
      <c r="N1633" s="57"/>
      <c r="O1633" s="58"/>
      <c r="P1633" s="58"/>
      <c r="Q1633" s="58"/>
      <c r="R1633" s="58"/>
      <c r="S1633" s="54"/>
      <c r="T1633" s="57"/>
      <c r="U1633" s="57"/>
      <c r="V1633" s="57"/>
      <c r="W1633" s="57"/>
      <c r="X1633" s="147" t="str">
        <f>IF(ISBLANK(D1633),"",IF('order-admin-units'!$I$1&lt;&gt;"y", "", IF((K1633="")*(ISBLANK(D1633)=FALSE), 'order-admin-units'!$B$1+1, VLOOKUP(K1633, ordercountry, 2))))</f>
        <v/>
      </c>
      <c r="Y1633" s="147" t="str">
        <f>IF(ISBLANK(D1633),"",IF('order-admin-units'!$I$1&lt;&gt;"y", "", IF(L1633="", 'order-admin-units'!$B$2+1, VLOOKUP(K1633&amp;"@"&amp;L1633, orderadmin, 2))))</f>
        <v/>
      </c>
      <c r="Z1633" s="147" t="str">
        <f t="shared" si="207"/>
        <v/>
      </c>
      <c r="AA1633" s="147" t="str">
        <f t="shared" si="208"/>
        <v/>
      </c>
      <c r="AB1633" s="147" t="str">
        <f t="shared" si="209"/>
        <v/>
      </c>
      <c r="AC1633" s="147" t="str">
        <f t="shared" si="203"/>
        <v/>
      </c>
      <c r="AD1633" s="11" t="str">
        <f t="shared" si="204"/>
        <v/>
      </c>
      <c r="AE1633" s="11" t="str">
        <f t="array" ref="AE1633">IF(ISBLANK(D1633),"",IF(OR($H$2="y",$H$2="m"),IF(AA1633=AA1632,IF(OR(AB1633=$AB$4:$AB1632)=FALSE,AE1632&amp;C1633,AE1632),"("&amp;C1633)&amp;IF(AA1633=AA1634,IF(OR(AB1634=$AB$4:$AB1633)=FALSE,", ",""),") "),""))</f>
        <v/>
      </c>
      <c r="AF1633" s="11" t="str">
        <f t="shared" si="205"/>
        <v/>
      </c>
      <c r="AG1633" s="11" t="str">
        <f t="array" ref="AG1633">IF(ISBLANK(D1633),"",IF(OR($H$2="y",$H$2="m"),IF(AA1633=AA1632,IF(OR(AC1633=$AC$4:$AC1632)=FALSE,AG1632&amp;AF1633,AG1632),"("&amp;AF1633)&amp;IF(AA1633=AA1634,IF(OR(AC1634=$AC$4:$AC1633)=FALSE,", ",""),") "),""))</f>
        <v/>
      </c>
      <c r="AH1633" s="10" t="str">
        <f>IF((ISBLANK(D1633)),"",IF(D1633=D1632,AH1632,"")&amp;IF(B1632&lt;&gt;B1633,((IF(ISBLANK(E1633),$D$3&amp;"Non-type material: "&amp;$D$3,$D$3&amp;INDEX('type-categories'!$A$2:$B$100,MATCH(E1633,'type-categories'!$A$2:$A$100,0),2)&amp;$D$3))),"")&amp;(IF(K1633&lt;&gt;K1632,$C$2&amp;K1633&amp;$K$3&amp;$C$2&amp;" ",(IF(B1633&lt;&gt;B1632,$C$2&amp;K1633&amp;$K$3&amp;$C$2&amp;" ",""))))&amp;(IF(L1633="","",((IF(L1633&lt;&gt;L1632,$D$2&amp;L1633&amp;$L$3&amp;$D$2&amp;" ",IF(B1633&lt;&gt;B1632,$D$2&amp;L1633&amp;$L$3&amp;$D$2&amp;" ",""))))))&amp;(IF(M1633="","",((IF(M1633&lt;&gt;M1632,$E$2&amp;M1633&amp;$E$2&amp;","&amp;" ",IF(B1633&lt;&gt;B1632,$E$2&amp;M1633&amp;$E$2&amp;",",""))))))&amp;(IF(N1633="","",IF(N1633&lt;&gt;N1632,N1633&amp;", ",IF(B1633&lt;&gt;B1632,N1633&amp;", ",""))))&amp;(IF(ISBLANK(O1633),"",(IF(O1633&lt;&gt;O1632,O1633&amp;", ",IF(B1633&lt;&gt;B1632,O1633&amp;", ","")))))&amp;(IF(ISBLANK(P1633),"",(IF(P1633&lt;&gt;P1632,P1633&amp;", ",IF(B1633&lt;&gt;B1632,P1633&amp;", ",IF(Z1633&lt;&gt;Z1632,P1633&amp;", ",""))))))&amp;(IF(ISBLANK(Q1633),"",(IF(Q1633&lt;&gt;Q1632,Q1633&amp;", ",IF(B1633&lt;&gt;B1632,Q1633&amp;", ",IF(Z1633&lt;&gt;Z1632,Q1633&amp;", ",""))))))&amp;(IF(ISBLANK(R1633),"",(IF(R1633&lt;&gt;R1632,R1633&amp;"m, ",IF(B1633&lt;&gt;B1632,R1633&amp;"m, ",IF(Z1633&lt;&gt;Z1632,R1633&amp;"m, ",""))))))&amp;IF(ISBLANK(S1633),"",(IF(B1633&lt;&gt;B1632,S1633&amp;", ",IF(S1633&lt;&gt;S1632,IF((Z1633=Z1632),"same locality "&amp;S1633&amp;", ",S1633&amp;", "),""))))&amp;(IF(ISBLANK(T1633),"",(IF(T1633&lt;&gt;T1632,IF(ISBLANK(F$2),T1633&amp;", ",T1633&amp;" "&amp;F$2&amp;", "),(IF(B1633&lt;&gt;B1632,IF(ISBLANK(F$2),T1633&amp;", ",T1633&amp;" "&amp;F$2&amp;", "),(IF(Z1633&lt;&gt;Z1632,IF(ISBLANK(F$2),T1633&amp;", ",T1633&amp;" "&amp;F$2&amp;", "),IF((U1633&lt;&gt;U1632)*($G$2="Y"),"same collector, ","")))))))))&amp;(IF(ISBLANK(U1633),"",(IF(U1633&lt;&gt;U1632,U1633&amp;", ",(IF(B1633&lt;&gt;B1632,U1633&amp;", ",IF(Z1633&lt;&gt;Z1632,U1633&amp;", ",(IF(T1633&lt;&gt;T1632,IF((T1633&lt;&gt;T1632)*($G$2="Y"),"same date, ", ""),IF((T1633=T1632)*(U1633=U1632)*(S1633&lt;&gt;S1632)*($G$2="Y"),"same collector and date, ", ""))))))))))&amp;(IF(ISBLANK(V1633),"",V1633&amp;", "))&amp;IF((AA1633&lt;&gt;AA1634)*($H$2="y"),AD1633&amp;AE1633,IF((AA1633&lt;&gt;AA1634)*($H$2="m"),AD1633&amp;AG1633,IF(($H$2&lt;&gt;"m")*($H$2&lt;&gt;"Y"),(IF(F1633=0,"",F1633&amp;" "&amp;$F$4&amp;" "))&amp;(IF(G1633=0,"",G1633&amp;" "&amp;$G$4&amp;" "))&amp;(IF(H1633=0,"",H1633&amp;" "&amp;H$4&amp;" "))&amp;(IF(I1633=0,"",I1633&amp;" "&amp;$I$4&amp;" "))&amp;(IF(J1633=0,"",J1633&amp;" "&amp;$J$4&amp;" "))&amp;IF((ISBLANK(C1633)),"","("&amp;C1633&amp;")"),"")))&amp;IF((B1633=B1634)*(K1633=K1634)*(L1633=L1634)*(M1633=M1634),IF(($H$2&lt;&gt;"m")*($H$2&lt;&gt;"Y"), ", ", IF((ISNUMBER(FIND(")",AE1633))), ", ", "")),IF((B1633=B1634)*(K1633=K1634)*(L1633=L1634),"; ",". ")))</f>
        <v/>
      </c>
      <c r="AI1633" s="1"/>
    </row>
    <row r="1634" spans="1:35" x14ac:dyDescent="0.25">
      <c r="A1634" s="3" t="str">
        <f t="shared" si="206"/>
        <v/>
      </c>
      <c r="B1634" s="53" t="str">
        <f t="shared" si="210"/>
        <v/>
      </c>
      <c r="C1634" s="57"/>
      <c r="D1634" s="57"/>
      <c r="E1634" s="57"/>
      <c r="F1634" s="57"/>
      <c r="G1634" s="57"/>
      <c r="H1634" s="57"/>
      <c r="I1634" s="57"/>
      <c r="J1634" s="57"/>
      <c r="K1634" s="57"/>
      <c r="L1634" s="57"/>
      <c r="M1634" s="54"/>
      <c r="N1634" s="57"/>
      <c r="O1634" s="58"/>
      <c r="P1634" s="58"/>
      <c r="Q1634" s="58"/>
      <c r="R1634" s="58"/>
      <c r="S1634" s="54"/>
      <c r="T1634" s="57"/>
      <c r="U1634" s="57"/>
      <c r="V1634" s="57"/>
      <c r="W1634" s="57"/>
      <c r="X1634" s="147" t="str">
        <f>IF(ISBLANK(D1634),"",IF('order-admin-units'!$I$1&lt;&gt;"y", "", IF((K1634="")*(ISBLANK(D1634)=FALSE), 'order-admin-units'!$B$1+1, VLOOKUP(K1634, ordercountry, 2))))</f>
        <v/>
      </c>
      <c r="Y1634" s="147" t="str">
        <f>IF(ISBLANK(D1634),"",IF('order-admin-units'!$I$1&lt;&gt;"y", "", IF(L1634="", 'order-admin-units'!$B$2+1, VLOOKUP(K1634&amp;"@"&amp;L1634, orderadmin, 2))))</f>
        <v/>
      </c>
      <c r="Z1634" s="147" t="str">
        <f t="shared" si="207"/>
        <v/>
      </c>
      <c r="AA1634" s="147" t="str">
        <f t="shared" si="208"/>
        <v/>
      </c>
      <c r="AB1634" s="147" t="str">
        <f t="shared" si="209"/>
        <v/>
      </c>
      <c r="AC1634" s="147" t="str">
        <f t="shared" si="203"/>
        <v/>
      </c>
      <c r="AD1634" s="11" t="str">
        <f t="shared" si="204"/>
        <v/>
      </c>
      <c r="AE1634" s="11" t="str">
        <f t="array" ref="AE1634">IF(ISBLANK(D1634),"",IF(OR($H$2="y",$H$2="m"),IF(AA1634=AA1633,IF(OR(AB1634=$AB$4:$AB1633)=FALSE,AE1633&amp;C1634,AE1633),"("&amp;C1634)&amp;IF(AA1634=AA1635,IF(OR(AB1635=$AB$4:$AB1634)=FALSE,", ",""),") "),""))</f>
        <v/>
      </c>
      <c r="AF1634" s="11" t="str">
        <f t="shared" si="205"/>
        <v/>
      </c>
      <c r="AG1634" s="11" t="str">
        <f t="array" ref="AG1634">IF(ISBLANK(D1634),"",IF(OR($H$2="y",$H$2="m"),IF(AA1634=AA1633,IF(OR(AC1634=$AC$4:$AC1633)=FALSE,AG1633&amp;AF1634,AG1633),"("&amp;AF1634)&amp;IF(AA1634=AA1635,IF(OR(AC1635=$AC$4:$AC1634)=FALSE,", ",""),") "),""))</f>
        <v/>
      </c>
      <c r="AH1634" s="10" t="str">
        <f>IF((ISBLANK(D1634)),"",IF(D1634=D1633,AH1633,"")&amp;IF(B1633&lt;&gt;B1634,((IF(ISBLANK(E1634),$D$3&amp;"Non-type material: "&amp;$D$3,$D$3&amp;INDEX('type-categories'!$A$2:$B$100,MATCH(E1634,'type-categories'!$A$2:$A$100,0),2)&amp;$D$3))),"")&amp;(IF(K1634&lt;&gt;K1633,$C$2&amp;K1634&amp;$K$3&amp;$C$2&amp;" ",(IF(B1634&lt;&gt;B1633,$C$2&amp;K1634&amp;$K$3&amp;$C$2&amp;" ",""))))&amp;(IF(L1634="","",((IF(L1634&lt;&gt;L1633,$D$2&amp;L1634&amp;$L$3&amp;$D$2&amp;" ",IF(B1634&lt;&gt;B1633,$D$2&amp;L1634&amp;$L$3&amp;$D$2&amp;" ",""))))))&amp;(IF(M1634="","",((IF(M1634&lt;&gt;M1633,$E$2&amp;M1634&amp;$E$2&amp;","&amp;" ",IF(B1634&lt;&gt;B1633,$E$2&amp;M1634&amp;$E$2&amp;",",""))))))&amp;(IF(N1634="","",IF(N1634&lt;&gt;N1633,N1634&amp;", ",IF(B1634&lt;&gt;B1633,N1634&amp;", ",""))))&amp;(IF(ISBLANK(O1634),"",(IF(O1634&lt;&gt;O1633,O1634&amp;", ",IF(B1634&lt;&gt;B1633,O1634&amp;", ","")))))&amp;(IF(ISBLANK(P1634),"",(IF(P1634&lt;&gt;P1633,P1634&amp;", ",IF(B1634&lt;&gt;B1633,P1634&amp;", ",IF(Z1634&lt;&gt;Z1633,P1634&amp;", ",""))))))&amp;(IF(ISBLANK(Q1634),"",(IF(Q1634&lt;&gt;Q1633,Q1634&amp;", ",IF(B1634&lt;&gt;B1633,Q1634&amp;", ",IF(Z1634&lt;&gt;Z1633,Q1634&amp;", ",""))))))&amp;(IF(ISBLANK(R1634),"",(IF(R1634&lt;&gt;R1633,R1634&amp;"m, ",IF(B1634&lt;&gt;B1633,R1634&amp;"m, ",IF(Z1634&lt;&gt;Z1633,R1634&amp;"m, ",""))))))&amp;IF(ISBLANK(S1634),"",(IF(B1634&lt;&gt;B1633,S1634&amp;", ",IF(S1634&lt;&gt;S1633,IF((Z1634=Z1633),"same locality "&amp;S1634&amp;", ",S1634&amp;", "),""))))&amp;(IF(ISBLANK(T1634),"",(IF(T1634&lt;&gt;T1633,IF(ISBLANK(F$2),T1634&amp;", ",T1634&amp;" "&amp;F$2&amp;", "),(IF(B1634&lt;&gt;B1633,IF(ISBLANK(F$2),T1634&amp;", ",T1634&amp;" "&amp;F$2&amp;", "),(IF(Z1634&lt;&gt;Z1633,IF(ISBLANK(F$2),T1634&amp;", ",T1634&amp;" "&amp;F$2&amp;", "),IF((U1634&lt;&gt;U1633)*($G$2="Y"),"same collector, ","")))))))))&amp;(IF(ISBLANK(U1634),"",(IF(U1634&lt;&gt;U1633,U1634&amp;", ",(IF(B1634&lt;&gt;B1633,U1634&amp;", ",IF(Z1634&lt;&gt;Z1633,U1634&amp;", ",(IF(T1634&lt;&gt;T1633,IF((T1634&lt;&gt;T1633)*($G$2="Y"),"same date, ", ""),IF((T1634=T1633)*(U1634=U1633)*(S1634&lt;&gt;S1633)*($G$2="Y"),"same collector and date, ", ""))))))))))&amp;(IF(ISBLANK(V1634),"",V1634&amp;", "))&amp;IF((AA1634&lt;&gt;AA1635)*($H$2="y"),AD1634&amp;AE1634,IF((AA1634&lt;&gt;AA1635)*($H$2="m"),AD1634&amp;AG1634,IF(($H$2&lt;&gt;"m")*($H$2&lt;&gt;"Y"),(IF(F1634=0,"",F1634&amp;" "&amp;$F$4&amp;" "))&amp;(IF(G1634=0,"",G1634&amp;" "&amp;$G$4&amp;" "))&amp;(IF(H1634=0,"",H1634&amp;" "&amp;H$4&amp;" "))&amp;(IF(I1634=0,"",I1634&amp;" "&amp;$I$4&amp;" "))&amp;(IF(J1634=0,"",J1634&amp;" "&amp;$J$4&amp;" "))&amp;IF((ISBLANK(C1634)),"","("&amp;C1634&amp;")"),"")))&amp;IF((B1634=B1635)*(K1634=K1635)*(L1634=L1635)*(M1634=M1635),IF(($H$2&lt;&gt;"m")*($H$2&lt;&gt;"Y"), ", ", IF((ISNUMBER(FIND(")",AE1634))), ", ", "")),IF((B1634=B1635)*(K1634=K1635)*(L1634=L1635),"; ",". ")))</f>
        <v/>
      </c>
      <c r="AI1634" s="1"/>
    </row>
    <row r="1635" spans="1:35" x14ac:dyDescent="0.25">
      <c r="A1635" s="3" t="str">
        <f t="shared" si="206"/>
        <v/>
      </c>
      <c r="B1635" s="53" t="str">
        <f t="shared" si="210"/>
        <v/>
      </c>
      <c r="C1635" s="57"/>
      <c r="D1635" s="57"/>
      <c r="E1635" s="57"/>
      <c r="F1635" s="57"/>
      <c r="G1635" s="57"/>
      <c r="H1635" s="57"/>
      <c r="I1635" s="57"/>
      <c r="J1635" s="57"/>
      <c r="K1635" s="57"/>
      <c r="L1635" s="57"/>
      <c r="M1635" s="54"/>
      <c r="N1635" s="57"/>
      <c r="O1635" s="58"/>
      <c r="P1635" s="58"/>
      <c r="Q1635" s="58"/>
      <c r="R1635" s="58"/>
      <c r="S1635" s="54"/>
      <c r="T1635" s="57"/>
      <c r="U1635" s="57"/>
      <c r="V1635" s="57"/>
      <c r="W1635" s="57"/>
      <c r="X1635" s="147" t="str">
        <f>IF(ISBLANK(D1635),"",IF('order-admin-units'!$I$1&lt;&gt;"y", "", IF((K1635="")*(ISBLANK(D1635)=FALSE), 'order-admin-units'!$B$1+1, VLOOKUP(K1635, ordercountry, 2))))</f>
        <v/>
      </c>
      <c r="Y1635" s="147" t="str">
        <f>IF(ISBLANK(D1635),"",IF('order-admin-units'!$I$1&lt;&gt;"y", "", IF(L1635="", 'order-admin-units'!$B$2+1, VLOOKUP(K1635&amp;"@"&amp;L1635, orderadmin, 2))))</f>
        <v/>
      </c>
      <c r="Z1635" s="147" t="str">
        <f t="shared" si="207"/>
        <v/>
      </c>
      <c r="AA1635" s="147" t="str">
        <f t="shared" si="208"/>
        <v/>
      </c>
      <c r="AB1635" s="147" t="str">
        <f t="shared" si="209"/>
        <v/>
      </c>
      <c r="AC1635" s="147" t="str">
        <f t="shared" si="203"/>
        <v/>
      </c>
      <c r="AD1635" s="11" t="str">
        <f t="shared" si="204"/>
        <v/>
      </c>
      <c r="AE1635" s="11" t="str">
        <f t="array" ref="AE1635">IF(ISBLANK(D1635),"",IF(OR($H$2="y",$H$2="m"),IF(AA1635=AA1634,IF(OR(AB1635=$AB$4:$AB1634)=FALSE,AE1634&amp;C1635,AE1634),"("&amp;C1635)&amp;IF(AA1635=AA1636,IF(OR(AB1636=$AB$4:$AB1635)=FALSE,", ",""),") "),""))</f>
        <v/>
      </c>
      <c r="AF1635" s="11" t="str">
        <f t="shared" si="205"/>
        <v/>
      </c>
      <c r="AG1635" s="11" t="str">
        <f t="array" ref="AG1635">IF(ISBLANK(D1635),"",IF(OR($H$2="y",$H$2="m"),IF(AA1635=AA1634,IF(OR(AC1635=$AC$4:$AC1634)=FALSE,AG1634&amp;AF1635,AG1634),"("&amp;AF1635)&amp;IF(AA1635=AA1636,IF(OR(AC1636=$AC$4:$AC1635)=FALSE,", ",""),") "),""))</f>
        <v/>
      </c>
      <c r="AH1635" s="10" t="str">
        <f>IF((ISBLANK(D1635)),"",IF(D1635=D1634,AH1634,"")&amp;IF(B1634&lt;&gt;B1635,((IF(ISBLANK(E1635),$D$3&amp;"Non-type material: "&amp;$D$3,$D$3&amp;INDEX('type-categories'!$A$2:$B$100,MATCH(E1635,'type-categories'!$A$2:$A$100,0),2)&amp;$D$3))),"")&amp;(IF(K1635&lt;&gt;K1634,$C$2&amp;K1635&amp;$K$3&amp;$C$2&amp;" ",(IF(B1635&lt;&gt;B1634,$C$2&amp;K1635&amp;$K$3&amp;$C$2&amp;" ",""))))&amp;(IF(L1635="","",((IF(L1635&lt;&gt;L1634,$D$2&amp;L1635&amp;$L$3&amp;$D$2&amp;" ",IF(B1635&lt;&gt;B1634,$D$2&amp;L1635&amp;$L$3&amp;$D$2&amp;" ",""))))))&amp;(IF(M1635="","",((IF(M1635&lt;&gt;M1634,$E$2&amp;M1635&amp;$E$2&amp;","&amp;" ",IF(B1635&lt;&gt;B1634,$E$2&amp;M1635&amp;$E$2&amp;",",""))))))&amp;(IF(N1635="","",IF(N1635&lt;&gt;N1634,N1635&amp;", ",IF(B1635&lt;&gt;B1634,N1635&amp;", ",""))))&amp;(IF(ISBLANK(O1635),"",(IF(O1635&lt;&gt;O1634,O1635&amp;", ",IF(B1635&lt;&gt;B1634,O1635&amp;", ","")))))&amp;(IF(ISBLANK(P1635),"",(IF(P1635&lt;&gt;P1634,P1635&amp;", ",IF(B1635&lt;&gt;B1634,P1635&amp;", ",IF(Z1635&lt;&gt;Z1634,P1635&amp;", ",""))))))&amp;(IF(ISBLANK(Q1635),"",(IF(Q1635&lt;&gt;Q1634,Q1635&amp;", ",IF(B1635&lt;&gt;B1634,Q1635&amp;", ",IF(Z1635&lt;&gt;Z1634,Q1635&amp;", ",""))))))&amp;(IF(ISBLANK(R1635),"",(IF(R1635&lt;&gt;R1634,R1635&amp;"m, ",IF(B1635&lt;&gt;B1634,R1635&amp;"m, ",IF(Z1635&lt;&gt;Z1634,R1635&amp;"m, ",""))))))&amp;IF(ISBLANK(S1635),"",(IF(B1635&lt;&gt;B1634,S1635&amp;", ",IF(S1635&lt;&gt;S1634,IF((Z1635=Z1634),"same locality "&amp;S1635&amp;", ",S1635&amp;", "),""))))&amp;(IF(ISBLANK(T1635),"",(IF(T1635&lt;&gt;T1634,IF(ISBLANK(F$2),T1635&amp;", ",T1635&amp;" "&amp;F$2&amp;", "),(IF(B1635&lt;&gt;B1634,IF(ISBLANK(F$2),T1635&amp;", ",T1635&amp;" "&amp;F$2&amp;", "),(IF(Z1635&lt;&gt;Z1634,IF(ISBLANK(F$2),T1635&amp;", ",T1635&amp;" "&amp;F$2&amp;", "),IF((U1635&lt;&gt;U1634)*($G$2="Y"),"same collector, ","")))))))))&amp;(IF(ISBLANK(U1635),"",(IF(U1635&lt;&gt;U1634,U1635&amp;", ",(IF(B1635&lt;&gt;B1634,U1635&amp;", ",IF(Z1635&lt;&gt;Z1634,U1635&amp;", ",(IF(T1635&lt;&gt;T1634,IF((T1635&lt;&gt;T1634)*($G$2="Y"),"same date, ", ""),IF((T1635=T1634)*(U1635=U1634)*(S1635&lt;&gt;S1634)*($G$2="Y"),"same collector and date, ", ""))))))))))&amp;(IF(ISBLANK(V1635),"",V1635&amp;", "))&amp;IF((AA1635&lt;&gt;AA1636)*($H$2="y"),AD1635&amp;AE1635,IF((AA1635&lt;&gt;AA1636)*($H$2="m"),AD1635&amp;AG1635,IF(($H$2&lt;&gt;"m")*($H$2&lt;&gt;"Y"),(IF(F1635=0,"",F1635&amp;" "&amp;$F$4&amp;" "))&amp;(IF(G1635=0,"",G1635&amp;" "&amp;$G$4&amp;" "))&amp;(IF(H1635=0,"",H1635&amp;" "&amp;H$4&amp;" "))&amp;(IF(I1635=0,"",I1635&amp;" "&amp;$I$4&amp;" "))&amp;(IF(J1635=0,"",J1635&amp;" "&amp;$J$4&amp;" "))&amp;IF((ISBLANK(C1635)),"","("&amp;C1635&amp;")"),"")))&amp;IF((B1635=B1636)*(K1635=K1636)*(L1635=L1636)*(M1635=M1636),IF(($H$2&lt;&gt;"m")*($H$2&lt;&gt;"Y"), ", ", IF((ISNUMBER(FIND(")",AE1635))), ", ", "")),IF((B1635=B1636)*(K1635=K1636)*(L1635=L1636),"; ",". ")))</f>
        <v/>
      </c>
      <c r="AI1635" s="1"/>
    </row>
    <row r="1636" spans="1:35" x14ac:dyDescent="0.25">
      <c r="A1636" s="3" t="str">
        <f t="shared" si="206"/>
        <v/>
      </c>
      <c r="B1636" s="53" t="str">
        <f t="shared" si="210"/>
        <v/>
      </c>
      <c r="C1636" s="57"/>
      <c r="D1636" s="57"/>
      <c r="E1636" s="57"/>
      <c r="F1636" s="57"/>
      <c r="G1636" s="57"/>
      <c r="H1636" s="57"/>
      <c r="I1636" s="57"/>
      <c r="J1636" s="57"/>
      <c r="K1636" s="57"/>
      <c r="L1636" s="57"/>
      <c r="M1636" s="54"/>
      <c r="N1636" s="57"/>
      <c r="O1636" s="58"/>
      <c r="P1636" s="58"/>
      <c r="Q1636" s="58"/>
      <c r="R1636" s="58"/>
      <c r="S1636" s="54"/>
      <c r="T1636" s="57"/>
      <c r="U1636" s="57"/>
      <c r="V1636" s="57"/>
      <c r="W1636" s="57"/>
      <c r="X1636" s="147" t="str">
        <f>IF(ISBLANK(D1636),"",IF('order-admin-units'!$I$1&lt;&gt;"y", "", IF((K1636="")*(ISBLANK(D1636)=FALSE), 'order-admin-units'!$B$1+1, VLOOKUP(K1636, ordercountry, 2))))</f>
        <v/>
      </c>
      <c r="Y1636" s="147" t="str">
        <f>IF(ISBLANK(D1636),"",IF('order-admin-units'!$I$1&lt;&gt;"y", "", IF(L1636="", 'order-admin-units'!$B$2+1, VLOOKUP(K1636&amp;"@"&amp;L1636, orderadmin, 2))))</f>
        <v/>
      </c>
      <c r="Z1636" s="147" t="str">
        <f t="shared" si="207"/>
        <v/>
      </c>
      <c r="AA1636" s="147" t="str">
        <f t="shared" si="208"/>
        <v/>
      </c>
      <c r="AB1636" s="147" t="str">
        <f t="shared" si="209"/>
        <v/>
      </c>
      <c r="AC1636" s="147" t="str">
        <f t="shared" si="203"/>
        <v/>
      </c>
      <c r="AD1636" s="11" t="str">
        <f t="shared" si="204"/>
        <v/>
      </c>
      <c r="AE1636" s="11" t="str">
        <f t="array" ref="AE1636">IF(ISBLANK(D1636),"",IF(OR($H$2="y",$H$2="m"),IF(AA1636=AA1635,IF(OR(AB1636=$AB$4:$AB1635)=FALSE,AE1635&amp;C1636,AE1635),"("&amp;C1636)&amp;IF(AA1636=AA1637,IF(OR(AB1637=$AB$4:$AB1636)=FALSE,", ",""),") "),""))</f>
        <v/>
      </c>
      <c r="AF1636" s="11" t="str">
        <f t="shared" si="205"/>
        <v/>
      </c>
      <c r="AG1636" s="11" t="str">
        <f t="array" ref="AG1636">IF(ISBLANK(D1636),"",IF(OR($H$2="y",$H$2="m"),IF(AA1636=AA1635,IF(OR(AC1636=$AC$4:$AC1635)=FALSE,AG1635&amp;AF1636,AG1635),"("&amp;AF1636)&amp;IF(AA1636=AA1637,IF(OR(AC1637=$AC$4:$AC1636)=FALSE,", ",""),") "),""))</f>
        <v/>
      </c>
      <c r="AH1636" s="10" t="str">
        <f>IF((ISBLANK(D1636)),"",IF(D1636=D1635,AH1635,"")&amp;IF(B1635&lt;&gt;B1636,((IF(ISBLANK(E1636),$D$3&amp;"Non-type material: "&amp;$D$3,$D$3&amp;INDEX('type-categories'!$A$2:$B$100,MATCH(E1636,'type-categories'!$A$2:$A$100,0),2)&amp;$D$3))),"")&amp;(IF(K1636&lt;&gt;K1635,$C$2&amp;K1636&amp;$K$3&amp;$C$2&amp;" ",(IF(B1636&lt;&gt;B1635,$C$2&amp;K1636&amp;$K$3&amp;$C$2&amp;" ",""))))&amp;(IF(L1636="","",((IF(L1636&lt;&gt;L1635,$D$2&amp;L1636&amp;$L$3&amp;$D$2&amp;" ",IF(B1636&lt;&gt;B1635,$D$2&amp;L1636&amp;$L$3&amp;$D$2&amp;" ",""))))))&amp;(IF(M1636="","",((IF(M1636&lt;&gt;M1635,$E$2&amp;M1636&amp;$E$2&amp;","&amp;" ",IF(B1636&lt;&gt;B1635,$E$2&amp;M1636&amp;$E$2&amp;",",""))))))&amp;(IF(N1636="","",IF(N1636&lt;&gt;N1635,N1636&amp;", ",IF(B1636&lt;&gt;B1635,N1636&amp;", ",""))))&amp;(IF(ISBLANK(O1636),"",(IF(O1636&lt;&gt;O1635,O1636&amp;", ",IF(B1636&lt;&gt;B1635,O1636&amp;", ","")))))&amp;(IF(ISBLANK(P1636),"",(IF(P1636&lt;&gt;P1635,P1636&amp;", ",IF(B1636&lt;&gt;B1635,P1636&amp;", ",IF(Z1636&lt;&gt;Z1635,P1636&amp;", ",""))))))&amp;(IF(ISBLANK(Q1636),"",(IF(Q1636&lt;&gt;Q1635,Q1636&amp;", ",IF(B1636&lt;&gt;B1635,Q1636&amp;", ",IF(Z1636&lt;&gt;Z1635,Q1636&amp;", ",""))))))&amp;(IF(ISBLANK(R1636),"",(IF(R1636&lt;&gt;R1635,R1636&amp;"m, ",IF(B1636&lt;&gt;B1635,R1636&amp;"m, ",IF(Z1636&lt;&gt;Z1635,R1636&amp;"m, ",""))))))&amp;IF(ISBLANK(S1636),"",(IF(B1636&lt;&gt;B1635,S1636&amp;", ",IF(S1636&lt;&gt;S1635,IF((Z1636=Z1635),"same locality "&amp;S1636&amp;", ",S1636&amp;", "),""))))&amp;(IF(ISBLANK(T1636),"",(IF(T1636&lt;&gt;T1635,IF(ISBLANK(F$2),T1636&amp;", ",T1636&amp;" "&amp;F$2&amp;", "),(IF(B1636&lt;&gt;B1635,IF(ISBLANK(F$2),T1636&amp;", ",T1636&amp;" "&amp;F$2&amp;", "),(IF(Z1636&lt;&gt;Z1635,IF(ISBLANK(F$2),T1636&amp;", ",T1636&amp;" "&amp;F$2&amp;", "),IF((U1636&lt;&gt;U1635)*($G$2="Y"),"same collector, ","")))))))))&amp;(IF(ISBLANK(U1636),"",(IF(U1636&lt;&gt;U1635,U1636&amp;", ",(IF(B1636&lt;&gt;B1635,U1636&amp;", ",IF(Z1636&lt;&gt;Z1635,U1636&amp;", ",(IF(T1636&lt;&gt;T1635,IF((T1636&lt;&gt;T1635)*($G$2="Y"),"same date, ", ""),IF((T1636=T1635)*(U1636=U1635)*(S1636&lt;&gt;S1635)*($G$2="Y"),"same collector and date, ", ""))))))))))&amp;(IF(ISBLANK(V1636),"",V1636&amp;", "))&amp;IF((AA1636&lt;&gt;AA1637)*($H$2="y"),AD1636&amp;AE1636,IF((AA1636&lt;&gt;AA1637)*($H$2="m"),AD1636&amp;AG1636,IF(($H$2&lt;&gt;"m")*($H$2&lt;&gt;"Y"),(IF(F1636=0,"",F1636&amp;" "&amp;$F$4&amp;" "))&amp;(IF(G1636=0,"",G1636&amp;" "&amp;$G$4&amp;" "))&amp;(IF(H1636=0,"",H1636&amp;" "&amp;H$4&amp;" "))&amp;(IF(I1636=0,"",I1636&amp;" "&amp;$I$4&amp;" "))&amp;(IF(J1636=0,"",J1636&amp;" "&amp;$J$4&amp;" "))&amp;IF((ISBLANK(C1636)),"","("&amp;C1636&amp;")"),"")))&amp;IF((B1636=B1637)*(K1636=K1637)*(L1636=L1637)*(M1636=M1637),IF(($H$2&lt;&gt;"m")*($H$2&lt;&gt;"Y"), ", ", IF((ISNUMBER(FIND(")",AE1636))), ", ", "")),IF((B1636=B1637)*(K1636=K1637)*(L1636=L1637),"; ",". ")))</f>
        <v/>
      </c>
      <c r="AI1636" s="1"/>
    </row>
    <row r="1637" spans="1:35" x14ac:dyDescent="0.25">
      <c r="A1637" s="3" t="str">
        <f t="shared" si="206"/>
        <v/>
      </c>
      <c r="B1637" s="53" t="str">
        <f t="shared" si="210"/>
        <v/>
      </c>
      <c r="C1637" s="57"/>
      <c r="D1637" s="57"/>
      <c r="E1637" s="57"/>
      <c r="F1637" s="57"/>
      <c r="G1637" s="57"/>
      <c r="H1637" s="57"/>
      <c r="I1637" s="57"/>
      <c r="J1637" s="57"/>
      <c r="K1637" s="57"/>
      <c r="L1637" s="57"/>
      <c r="M1637" s="54"/>
      <c r="N1637" s="57"/>
      <c r="O1637" s="58"/>
      <c r="P1637" s="58"/>
      <c r="Q1637" s="58"/>
      <c r="R1637" s="58"/>
      <c r="S1637" s="54"/>
      <c r="T1637" s="57"/>
      <c r="U1637" s="57"/>
      <c r="V1637" s="57"/>
      <c r="W1637" s="57"/>
      <c r="X1637" s="147" t="str">
        <f>IF(ISBLANK(D1637),"",IF('order-admin-units'!$I$1&lt;&gt;"y", "", IF((K1637="")*(ISBLANK(D1637)=FALSE), 'order-admin-units'!$B$1+1, VLOOKUP(K1637, ordercountry, 2))))</f>
        <v/>
      </c>
      <c r="Y1637" s="147" t="str">
        <f>IF(ISBLANK(D1637),"",IF('order-admin-units'!$I$1&lt;&gt;"y", "", IF(L1637="", 'order-admin-units'!$B$2+1, VLOOKUP(K1637&amp;"@"&amp;L1637, orderadmin, 2))))</f>
        <v/>
      </c>
      <c r="Z1637" s="147" t="str">
        <f t="shared" si="207"/>
        <v/>
      </c>
      <c r="AA1637" s="147" t="str">
        <f t="shared" si="208"/>
        <v/>
      </c>
      <c r="AB1637" s="147" t="str">
        <f t="shared" si="209"/>
        <v/>
      </c>
      <c r="AC1637" s="147" t="str">
        <f t="shared" si="203"/>
        <v/>
      </c>
      <c r="AD1637" s="11" t="str">
        <f t="shared" si="204"/>
        <v/>
      </c>
      <c r="AE1637" s="11" t="str">
        <f t="array" ref="AE1637">IF(ISBLANK(D1637),"",IF(OR($H$2="y",$H$2="m"),IF(AA1637=AA1636,IF(OR(AB1637=$AB$4:$AB1636)=FALSE,AE1636&amp;C1637,AE1636),"("&amp;C1637)&amp;IF(AA1637=AA1638,IF(OR(AB1638=$AB$4:$AB1637)=FALSE,", ",""),") "),""))</f>
        <v/>
      </c>
      <c r="AF1637" s="11" t="str">
        <f t="shared" si="205"/>
        <v/>
      </c>
      <c r="AG1637" s="11" t="str">
        <f t="array" ref="AG1637">IF(ISBLANK(D1637),"",IF(OR($H$2="y",$H$2="m"),IF(AA1637=AA1636,IF(OR(AC1637=$AC$4:$AC1636)=FALSE,AG1636&amp;AF1637,AG1636),"("&amp;AF1637)&amp;IF(AA1637=AA1638,IF(OR(AC1638=$AC$4:$AC1637)=FALSE,", ",""),") "),""))</f>
        <v/>
      </c>
      <c r="AH1637" s="10" t="str">
        <f>IF((ISBLANK(D1637)),"",IF(D1637=D1636,AH1636,"")&amp;IF(B1636&lt;&gt;B1637,((IF(ISBLANK(E1637),$D$3&amp;"Non-type material: "&amp;$D$3,$D$3&amp;INDEX('type-categories'!$A$2:$B$100,MATCH(E1637,'type-categories'!$A$2:$A$100,0),2)&amp;$D$3))),"")&amp;(IF(K1637&lt;&gt;K1636,$C$2&amp;K1637&amp;$K$3&amp;$C$2&amp;" ",(IF(B1637&lt;&gt;B1636,$C$2&amp;K1637&amp;$K$3&amp;$C$2&amp;" ",""))))&amp;(IF(L1637="","",((IF(L1637&lt;&gt;L1636,$D$2&amp;L1637&amp;$L$3&amp;$D$2&amp;" ",IF(B1637&lt;&gt;B1636,$D$2&amp;L1637&amp;$L$3&amp;$D$2&amp;" ",""))))))&amp;(IF(M1637="","",((IF(M1637&lt;&gt;M1636,$E$2&amp;M1637&amp;$E$2&amp;","&amp;" ",IF(B1637&lt;&gt;B1636,$E$2&amp;M1637&amp;$E$2&amp;",",""))))))&amp;(IF(N1637="","",IF(N1637&lt;&gt;N1636,N1637&amp;", ",IF(B1637&lt;&gt;B1636,N1637&amp;", ",""))))&amp;(IF(ISBLANK(O1637),"",(IF(O1637&lt;&gt;O1636,O1637&amp;", ",IF(B1637&lt;&gt;B1636,O1637&amp;", ","")))))&amp;(IF(ISBLANK(P1637),"",(IF(P1637&lt;&gt;P1636,P1637&amp;", ",IF(B1637&lt;&gt;B1636,P1637&amp;", ",IF(Z1637&lt;&gt;Z1636,P1637&amp;", ",""))))))&amp;(IF(ISBLANK(Q1637),"",(IF(Q1637&lt;&gt;Q1636,Q1637&amp;", ",IF(B1637&lt;&gt;B1636,Q1637&amp;", ",IF(Z1637&lt;&gt;Z1636,Q1637&amp;", ",""))))))&amp;(IF(ISBLANK(R1637),"",(IF(R1637&lt;&gt;R1636,R1637&amp;"m, ",IF(B1637&lt;&gt;B1636,R1637&amp;"m, ",IF(Z1637&lt;&gt;Z1636,R1637&amp;"m, ",""))))))&amp;IF(ISBLANK(S1637),"",(IF(B1637&lt;&gt;B1636,S1637&amp;", ",IF(S1637&lt;&gt;S1636,IF((Z1637=Z1636),"same locality "&amp;S1637&amp;", ",S1637&amp;", "),""))))&amp;(IF(ISBLANK(T1637),"",(IF(T1637&lt;&gt;T1636,IF(ISBLANK(F$2),T1637&amp;", ",T1637&amp;" "&amp;F$2&amp;", "),(IF(B1637&lt;&gt;B1636,IF(ISBLANK(F$2),T1637&amp;", ",T1637&amp;" "&amp;F$2&amp;", "),(IF(Z1637&lt;&gt;Z1636,IF(ISBLANK(F$2),T1637&amp;", ",T1637&amp;" "&amp;F$2&amp;", "),IF((U1637&lt;&gt;U1636)*($G$2="Y"),"same collector, ","")))))))))&amp;(IF(ISBLANK(U1637),"",(IF(U1637&lt;&gt;U1636,U1637&amp;", ",(IF(B1637&lt;&gt;B1636,U1637&amp;", ",IF(Z1637&lt;&gt;Z1636,U1637&amp;", ",(IF(T1637&lt;&gt;T1636,IF((T1637&lt;&gt;T1636)*($G$2="Y"),"same date, ", ""),IF((T1637=T1636)*(U1637=U1636)*(S1637&lt;&gt;S1636)*($G$2="Y"),"same collector and date, ", ""))))))))))&amp;(IF(ISBLANK(V1637),"",V1637&amp;", "))&amp;IF((AA1637&lt;&gt;AA1638)*($H$2="y"),AD1637&amp;AE1637,IF((AA1637&lt;&gt;AA1638)*($H$2="m"),AD1637&amp;AG1637,IF(($H$2&lt;&gt;"m")*($H$2&lt;&gt;"Y"),(IF(F1637=0,"",F1637&amp;" "&amp;$F$4&amp;" "))&amp;(IF(G1637=0,"",G1637&amp;" "&amp;$G$4&amp;" "))&amp;(IF(H1637=0,"",H1637&amp;" "&amp;H$4&amp;" "))&amp;(IF(I1637=0,"",I1637&amp;" "&amp;$I$4&amp;" "))&amp;(IF(J1637=0,"",J1637&amp;" "&amp;$J$4&amp;" "))&amp;IF((ISBLANK(C1637)),"","("&amp;C1637&amp;")"),"")))&amp;IF((B1637=B1638)*(K1637=K1638)*(L1637=L1638)*(M1637=M1638),IF(($H$2&lt;&gt;"m")*($H$2&lt;&gt;"Y"), ", ", IF((ISNUMBER(FIND(")",AE1637))), ", ", "")),IF((B1637=B1638)*(K1637=K1638)*(L1637=L1638),"; ",". ")))</f>
        <v/>
      </c>
      <c r="AI1637" s="1"/>
    </row>
    <row r="1638" spans="1:35" x14ac:dyDescent="0.25">
      <c r="A1638" s="3" t="str">
        <f t="shared" si="206"/>
        <v/>
      </c>
      <c r="B1638" s="53" t="str">
        <f t="shared" si="210"/>
        <v/>
      </c>
      <c r="C1638" s="57"/>
      <c r="D1638" s="57"/>
      <c r="E1638" s="57"/>
      <c r="F1638" s="57"/>
      <c r="G1638" s="57"/>
      <c r="H1638" s="57"/>
      <c r="I1638" s="57"/>
      <c r="J1638" s="57"/>
      <c r="K1638" s="57"/>
      <c r="L1638" s="57"/>
      <c r="M1638" s="54"/>
      <c r="N1638" s="57"/>
      <c r="O1638" s="58"/>
      <c r="P1638" s="58"/>
      <c r="Q1638" s="58"/>
      <c r="R1638" s="58"/>
      <c r="S1638" s="54"/>
      <c r="T1638" s="57"/>
      <c r="U1638" s="57"/>
      <c r="V1638" s="57"/>
      <c r="W1638" s="57"/>
      <c r="X1638" s="147" t="str">
        <f>IF(ISBLANK(D1638),"",IF('order-admin-units'!$I$1&lt;&gt;"y", "", IF((K1638="")*(ISBLANK(D1638)=FALSE), 'order-admin-units'!$B$1+1, VLOOKUP(K1638, ordercountry, 2))))</f>
        <v/>
      </c>
      <c r="Y1638" s="147" t="str">
        <f>IF(ISBLANK(D1638),"",IF('order-admin-units'!$I$1&lt;&gt;"y", "", IF(L1638="", 'order-admin-units'!$B$2+1, VLOOKUP(K1638&amp;"@"&amp;L1638, orderadmin, 2))))</f>
        <v/>
      </c>
      <c r="Z1638" s="147" t="str">
        <f t="shared" si="207"/>
        <v/>
      </c>
      <c r="AA1638" s="147" t="str">
        <f t="shared" si="208"/>
        <v/>
      </c>
      <c r="AB1638" s="147" t="str">
        <f t="shared" si="209"/>
        <v/>
      </c>
      <c r="AC1638" s="147" t="str">
        <f t="shared" si="203"/>
        <v/>
      </c>
      <c r="AD1638" s="11" t="str">
        <f t="shared" si="204"/>
        <v/>
      </c>
      <c r="AE1638" s="11" t="str">
        <f t="array" ref="AE1638">IF(ISBLANK(D1638),"",IF(OR($H$2="y",$H$2="m"),IF(AA1638=AA1637,IF(OR(AB1638=$AB$4:$AB1637)=FALSE,AE1637&amp;C1638,AE1637),"("&amp;C1638)&amp;IF(AA1638=AA1639,IF(OR(AB1639=$AB$4:$AB1638)=FALSE,", ",""),") "),""))</f>
        <v/>
      </c>
      <c r="AF1638" s="11" t="str">
        <f t="shared" si="205"/>
        <v/>
      </c>
      <c r="AG1638" s="11" t="str">
        <f t="array" ref="AG1638">IF(ISBLANK(D1638),"",IF(OR($H$2="y",$H$2="m"),IF(AA1638=AA1637,IF(OR(AC1638=$AC$4:$AC1637)=FALSE,AG1637&amp;AF1638,AG1637),"("&amp;AF1638)&amp;IF(AA1638=AA1639,IF(OR(AC1639=$AC$4:$AC1638)=FALSE,", ",""),") "),""))</f>
        <v/>
      </c>
      <c r="AH1638" s="10" t="str">
        <f>IF((ISBLANK(D1638)),"",IF(D1638=D1637,AH1637,"")&amp;IF(B1637&lt;&gt;B1638,((IF(ISBLANK(E1638),$D$3&amp;"Non-type material: "&amp;$D$3,$D$3&amp;INDEX('type-categories'!$A$2:$B$100,MATCH(E1638,'type-categories'!$A$2:$A$100,0),2)&amp;$D$3))),"")&amp;(IF(K1638&lt;&gt;K1637,$C$2&amp;K1638&amp;$K$3&amp;$C$2&amp;" ",(IF(B1638&lt;&gt;B1637,$C$2&amp;K1638&amp;$K$3&amp;$C$2&amp;" ",""))))&amp;(IF(L1638="","",((IF(L1638&lt;&gt;L1637,$D$2&amp;L1638&amp;$L$3&amp;$D$2&amp;" ",IF(B1638&lt;&gt;B1637,$D$2&amp;L1638&amp;$L$3&amp;$D$2&amp;" ",""))))))&amp;(IF(M1638="","",((IF(M1638&lt;&gt;M1637,$E$2&amp;M1638&amp;$E$2&amp;","&amp;" ",IF(B1638&lt;&gt;B1637,$E$2&amp;M1638&amp;$E$2&amp;",",""))))))&amp;(IF(N1638="","",IF(N1638&lt;&gt;N1637,N1638&amp;", ",IF(B1638&lt;&gt;B1637,N1638&amp;", ",""))))&amp;(IF(ISBLANK(O1638),"",(IF(O1638&lt;&gt;O1637,O1638&amp;", ",IF(B1638&lt;&gt;B1637,O1638&amp;", ","")))))&amp;(IF(ISBLANK(P1638),"",(IF(P1638&lt;&gt;P1637,P1638&amp;", ",IF(B1638&lt;&gt;B1637,P1638&amp;", ",IF(Z1638&lt;&gt;Z1637,P1638&amp;", ",""))))))&amp;(IF(ISBLANK(Q1638),"",(IF(Q1638&lt;&gt;Q1637,Q1638&amp;", ",IF(B1638&lt;&gt;B1637,Q1638&amp;", ",IF(Z1638&lt;&gt;Z1637,Q1638&amp;", ",""))))))&amp;(IF(ISBLANK(R1638),"",(IF(R1638&lt;&gt;R1637,R1638&amp;"m, ",IF(B1638&lt;&gt;B1637,R1638&amp;"m, ",IF(Z1638&lt;&gt;Z1637,R1638&amp;"m, ",""))))))&amp;IF(ISBLANK(S1638),"",(IF(B1638&lt;&gt;B1637,S1638&amp;", ",IF(S1638&lt;&gt;S1637,IF((Z1638=Z1637),"same locality "&amp;S1638&amp;", ",S1638&amp;", "),""))))&amp;(IF(ISBLANK(T1638),"",(IF(T1638&lt;&gt;T1637,IF(ISBLANK(F$2),T1638&amp;", ",T1638&amp;" "&amp;F$2&amp;", "),(IF(B1638&lt;&gt;B1637,IF(ISBLANK(F$2),T1638&amp;", ",T1638&amp;" "&amp;F$2&amp;", "),(IF(Z1638&lt;&gt;Z1637,IF(ISBLANK(F$2),T1638&amp;", ",T1638&amp;" "&amp;F$2&amp;", "),IF((U1638&lt;&gt;U1637)*($G$2="Y"),"same collector, ","")))))))))&amp;(IF(ISBLANK(U1638),"",(IF(U1638&lt;&gt;U1637,U1638&amp;", ",(IF(B1638&lt;&gt;B1637,U1638&amp;", ",IF(Z1638&lt;&gt;Z1637,U1638&amp;", ",(IF(T1638&lt;&gt;T1637,IF((T1638&lt;&gt;T1637)*($G$2="Y"),"same date, ", ""),IF((T1638=T1637)*(U1638=U1637)*(S1638&lt;&gt;S1637)*($G$2="Y"),"same collector and date, ", ""))))))))))&amp;(IF(ISBLANK(V1638),"",V1638&amp;", "))&amp;IF((AA1638&lt;&gt;AA1639)*($H$2="y"),AD1638&amp;AE1638,IF((AA1638&lt;&gt;AA1639)*($H$2="m"),AD1638&amp;AG1638,IF(($H$2&lt;&gt;"m")*($H$2&lt;&gt;"Y"),(IF(F1638=0,"",F1638&amp;" "&amp;$F$4&amp;" "))&amp;(IF(G1638=0,"",G1638&amp;" "&amp;$G$4&amp;" "))&amp;(IF(H1638=0,"",H1638&amp;" "&amp;H$4&amp;" "))&amp;(IF(I1638=0,"",I1638&amp;" "&amp;$I$4&amp;" "))&amp;(IF(J1638=0,"",J1638&amp;" "&amp;$J$4&amp;" "))&amp;IF((ISBLANK(C1638)),"","("&amp;C1638&amp;")"),"")))&amp;IF((B1638=B1639)*(K1638=K1639)*(L1638=L1639)*(M1638=M1639),IF(($H$2&lt;&gt;"m")*($H$2&lt;&gt;"Y"), ", ", IF((ISNUMBER(FIND(")",AE1638))), ", ", "")),IF((B1638=B1639)*(K1638=K1639)*(L1638=L1639),"; ",". ")))</f>
        <v/>
      </c>
      <c r="AI1638" s="1"/>
    </row>
    <row r="1639" spans="1:35" x14ac:dyDescent="0.25">
      <c r="A1639" s="3" t="str">
        <f t="shared" si="206"/>
        <v/>
      </c>
      <c r="B1639" s="53" t="str">
        <f t="shared" si="210"/>
        <v/>
      </c>
      <c r="C1639" s="57"/>
      <c r="D1639" s="57"/>
      <c r="E1639" s="57"/>
      <c r="F1639" s="57"/>
      <c r="G1639" s="57"/>
      <c r="H1639" s="57"/>
      <c r="I1639" s="57"/>
      <c r="J1639" s="57"/>
      <c r="K1639" s="57"/>
      <c r="L1639" s="57"/>
      <c r="M1639" s="54"/>
      <c r="N1639" s="57"/>
      <c r="O1639" s="58"/>
      <c r="P1639" s="58"/>
      <c r="Q1639" s="58"/>
      <c r="R1639" s="58"/>
      <c r="S1639" s="54"/>
      <c r="T1639" s="57"/>
      <c r="U1639" s="57"/>
      <c r="V1639" s="57"/>
      <c r="W1639" s="57"/>
      <c r="X1639" s="147" t="str">
        <f>IF(ISBLANK(D1639),"",IF('order-admin-units'!$I$1&lt;&gt;"y", "", IF((K1639="")*(ISBLANK(D1639)=FALSE), 'order-admin-units'!$B$1+1, VLOOKUP(K1639, ordercountry, 2))))</f>
        <v/>
      </c>
      <c r="Y1639" s="147" t="str">
        <f>IF(ISBLANK(D1639),"",IF('order-admin-units'!$I$1&lt;&gt;"y", "", IF(L1639="", 'order-admin-units'!$B$2+1, VLOOKUP(K1639&amp;"@"&amp;L1639, orderadmin, 2))))</f>
        <v/>
      </c>
      <c r="Z1639" s="147" t="str">
        <f t="shared" si="207"/>
        <v/>
      </c>
      <c r="AA1639" s="147" t="str">
        <f t="shared" si="208"/>
        <v/>
      </c>
      <c r="AB1639" s="147" t="str">
        <f t="shared" si="209"/>
        <v/>
      </c>
      <c r="AC1639" s="147" t="str">
        <f t="shared" si="203"/>
        <v/>
      </c>
      <c r="AD1639" s="11" t="str">
        <f t="shared" si="204"/>
        <v/>
      </c>
      <c r="AE1639" s="11" t="str">
        <f t="array" ref="AE1639">IF(ISBLANK(D1639),"",IF(OR($H$2="y",$H$2="m"),IF(AA1639=AA1638,IF(OR(AB1639=$AB$4:$AB1638)=FALSE,AE1638&amp;C1639,AE1638),"("&amp;C1639)&amp;IF(AA1639=AA1640,IF(OR(AB1640=$AB$4:$AB1639)=FALSE,", ",""),") "),""))</f>
        <v/>
      </c>
      <c r="AF1639" s="11" t="str">
        <f t="shared" si="205"/>
        <v/>
      </c>
      <c r="AG1639" s="11" t="str">
        <f t="array" ref="AG1639">IF(ISBLANK(D1639),"",IF(OR($H$2="y",$H$2="m"),IF(AA1639=AA1638,IF(OR(AC1639=$AC$4:$AC1638)=FALSE,AG1638&amp;AF1639,AG1638),"("&amp;AF1639)&amp;IF(AA1639=AA1640,IF(OR(AC1640=$AC$4:$AC1639)=FALSE,", ",""),") "),""))</f>
        <v/>
      </c>
      <c r="AH1639" s="10" t="str">
        <f>IF((ISBLANK(D1639)),"",IF(D1639=D1638,AH1638,"")&amp;IF(B1638&lt;&gt;B1639,((IF(ISBLANK(E1639),$D$3&amp;"Non-type material: "&amp;$D$3,$D$3&amp;INDEX('type-categories'!$A$2:$B$100,MATCH(E1639,'type-categories'!$A$2:$A$100,0),2)&amp;$D$3))),"")&amp;(IF(K1639&lt;&gt;K1638,$C$2&amp;K1639&amp;$K$3&amp;$C$2&amp;" ",(IF(B1639&lt;&gt;B1638,$C$2&amp;K1639&amp;$K$3&amp;$C$2&amp;" ",""))))&amp;(IF(L1639="","",((IF(L1639&lt;&gt;L1638,$D$2&amp;L1639&amp;$L$3&amp;$D$2&amp;" ",IF(B1639&lt;&gt;B1638,$D$2&amp;L1639&amp;$L$3&amp;$D$2&amp;" ",""))))))&amp;(IF(M1639="","",((IF(M1639&lt;&gt;M1638,$E$2&amp;M1639&amp;$E$2&amp;","&amp;" ",IF(B1639&lt;&gt;B1638,$E$2&amp;M1639&amp;$E$2&amp;",",""))))))&amp;(IF(N1639="","",IF(N1639&lt;&gt;N1638,N1639&amp;", ",IF(B1639&lt;&gt;B1638,N1639&amp;", ",""))))&amp;(IF(ISBLANK(O1639),"",(IF(O1639&lt;&gt;O1638,O1639&amp;", ",IF(B1639&lt;&gt;B1638,O1639&amp;", ","")))))&amp;(IF(ISBLANK(P1639),"",(IF(P1639&lt;&gt;P1638,P1639&amp;", ",IF(B1639&lt;&gt;B1638,P1639&amp;", ",IF(Z1639&lt;&gt;Z1638,P1639&amp;", ",""))))))&amp;(IF(ISBLANK(Q1639),"",(IF(Q1639&lt;&gt;Q1638,Q1639&amp;", ",IF(B1639&lt;&gt;B1638,Q1639&amp;", ",IF(Z1639&lt;&gt;Z1638,Q1639&amp;", ",""))))))&amp;(IF(ISBLANK(R1639),"",(IF(R1639&lt;&gt;R1638,R1639&amp;"m, ",IF(B1639&lt;&gt;B1638,R1639&amp;"m, ",IF(Z1639&lt;&gt;Z1638,R1639&amp;"m, ",""))))))&amp;IF(ISBLANK(S1639),"",(IF(B1639&lt;&gt;B1638,S1639&amp;", ",IF(S1639&lt;&gt;S1638,IF((Z1639=Z1638),"same locality "&amp;S1639&amp;", ",S1639&amp;", "),""))))&amp;(IF(ISBLANK(T1639),"",(IF(T1639&lt;&gt;T1638,IF(ISBLANK(F$2),T1639&amp;", ",T1639&amp;" "&amp;F$2&amp;", "),(IF(B1639&lt;&gt;B1638,IF(ISBLANK(F$2),T1639&amp;", ",T1639&amp;" "&amp;F$2&amp;", "),(IF(Z1639&lt;&gt;Z1638,IF(ISBLANK(F$2),T1639&amp;", ",T1639&amp;" "&amp;F$2&amp;", "),IF((U1639&lt;&gt;U1638)*($G$2="Y"),"same collector, ","")))))))))&amp;(IF(ISBLANK(U1639),"",(IF(U1639&lt;&gt;U1638,U1639&amp;", ",(IF(B1639&lt;&gt;B1638,U1639&amp;", ",IF(Z1639&lt;&gt;Z1638,U1639&amp;", ",(IF(T1639&lt;&gt;T1638,IF((T1639&lt;&gt;T1638)*($G$2="Y"),"same date, ", ""),IF((T1639=T1638)*(U1639=U1638)*(S1639&lt;&gt;S1638)*($G$2="Y"),"same collector and date, ", ""))))))))))&amp;(IF(ISBLANK(V1639),"",V1639&amp;", "))&amp;IF((AA1639&lt;&gt;AA1640)*($H$2="y"),AD1639&amp;AE1639,IF((AA1639&lt;&gt;AA1640)*($H$2="m"),AD1639&amp;AG1639,IF(($H$2&lt;&gt;"m")*($H$2&lt;&gt;"Y"),(IF(F1639=0,"",F1639&amp;" "&amp;$F$4&amp;" "))&amp;(IF(G1639=0,"",G1639&amp;" "&amp;$G$4&amp;" "))&amp;(IF(H1639=0,"",H1639&amp;" "&amp;H$4&amp;" "))&amp;(IF(I1639=0,"",I1639&amp;" "&amp;$I$4&amp;" "))&amp;(IF(J1639=0,"",J1639&amp;" "&amp;$J$4&amp;" "))&amp;IF((ISBLANK(C1639)),"","("&amp;C1639&amp;")"),"")))&amp;IF((B1639=B1640)*(K1639=K1640)*(L1639=L1640)*(M1639=M1640),IF(($H$2&lt;&gt;"m")*($H$2&lt;&gt;"Y"), ", ", IF((ISNUMBER(FIND(")",AE1639))), ", ", "")),IF((B1639=B1640)*(K1639=K1640)*(L1639=L1640),"; ",". ")))</f>
        <v/>
      </c>
      <c r="AI1639" s="1"/>
    </row>
    <row r="1640" spans="1:35" x14ac:dyDescent="0.25">
      <c r="A1640" s="3" t="str">
        <f t="shared" si="206"/>
        <v/>
      </c>
      <c r="B1640" s="53" t="str">
        <f t="shared" si="210"/>
        <v/>
      </c>
      <c r="C1640" s="57"/>
      <c r="D1640" s="57"/>
      <c r="E1640" s="57"/>
      <c r="F1640" s="57"/>
      <c r="G1640" s="57"/>
      <c r="H1640" s="57"/>
      <c r="I1640" s="57"/>
      <c r="J1640" s="57"/>
      <c r="K1640" s="57"/>
      <c r="L1640" s="57"/>
      <c r="M1640" s="54"/>
      <c r="N1640" s="57"/>
      <c r="O1640" s="58"/>
      <c r="P1640" s="58"/>
      <c r="Q1640" s="58"/>
      <c r="R1640" s="58"/>
      <c r="S1640" s="54"/>
      <c r="T1640" s="57"/>
      <c r="U1640" s="57"/>
      <c r="V1640" s="57"/>
      <c r="W1640" s="57"/>
      <c r="X1640" s="147" t="str">
        <f>IF(ISBLANK(D1640),"",IF('order-admin-units'!$I$1&lt;&gt;"y", "", IF((K1640="")*(ISBLANK(D1640)=FALSE), 'order-admin-units'!$B$1+1, VLOOKUP(K1640, ordercountry, 2))))</f>
        <v/>
      </c>
      <c r="Y1640" s="147" t="str">
        <f>IF(ISBLANK(D1640),"",IF('order-admin-units'!$I$1&lt;&gt;"y", "", IF(L1640="", 'order-admin-units'!$B$2+1, VLOOKUP(K1640&amp;"@"&amp;L1640, orderadmin, 2))))</f>
        <v/>
      </c>
      <c r="Z1640" s="147" t="str">
        <f t="shared" si="207"/>
        <v/>
      </c>
      <c r="AA1640" s="147" t="str">
        <f t="shared" si="208"/>
        <v/>
      </c>
      <c r="AB1640" s="147" t="str">
        <f t="shared" si="209"/>
        <v/>
      </c>
      <c r="AC1640" s="147" t="str">
        <f t="shared" si="203"/>
        <v/>
      </c>
      <c r="AD1640" s="11" t="str">
        <f t="shared" si="204"/>
        <v/>
      </c>
      <c r="AE1640" s="11" t="str">
        <f t="array" ref="AE1640">IF(ISBLANK(D1640),"",IF(OR($H$2="y",$H$2="m"),IF(AA1640=AA1639,IF(OR(AB1640=$AB$4:$AB1639)=FALSE,AE1639&amp;C1640,AE1639),"("&amp;C1640)&amp;IF(AA1640=AA1641,IF(OR(AB1641=$AB$4:$AB1640)=FALSE,", ",""),") "),""))</f>
        <v/>
      </c>
      <c r="AF1640" s="11" t="str">
        <f t="shared" si="205"/>
        <v/>
      </c>
      <c r="AG1640" s="11" t="str">
        <f t="array" ref="AG1640">IF(ISBLANK(D1640),"",IF(OR($H$2="y",$H$2="m"),IF(AA1640=AA1639,IF(OR(AC1640=$AC$4:$AC1639)=FALSE,AG1639&amp;AF1640,AG1639),"("&amp;AF1640)&amp;IF(AA1640=AA1641,IF(OR(AC1641=$AC$4:$AC1640)=FALSE,", ",""),") "),""))</f>
        <v/>
      </c>
      <c r="AH1640" s="10" t="str">
        <f>IF((ISBLANK(D1640)),"",IF(D1640=D1639,AH1639,"")&amp;IF(B1639&lt;&gt;B1640,((IF(ISBLANK(E1640),$D$3&amp;"Non-type material: "&amp;$D$3,$D$3&amp;INDEX('type-categories'!$A$2:$B$100,MATCH(E1640,'type-categories'!$A$2:$A$100,0),2)&amp;$D$3))),"")&amp;(IF(K1640&lt;&gt;K1639,$C$2&amp;K1640&amp;$K$3&amp;$C$2&amp;" ",(IF(B1640&lt;&gt;B1639,$C$2&amp;K1640&amp;$K$3&amp;$C$2&amp;" ",""))))&amp;(IF(L1640="","",((IF(L1640&lt;&gt;L1639,$D$2&amp;L1640&amp;$L$3&amp;$D$2&amp;" ",IF(B1640&lt;&gt;B1639,$D$2&amp;L1640&amp;$L$3&amp;$D$2&amp;" ",""))))))&amp;(IF(M1640="","",((IF(M1640&lt;&gt;M1639,$E$2&amp;M1640&amp;$E$2&amp;","&amp;" ",IF(B1640&lt;&gt;B1639,$E$2&amp;M1640&amp;$E$2&amp;",",""))))))&amp;(IF(N1640="","",IF(N1640&lt;&gt;N1639,N1640&amp;", ",IF(B1640&lt;&gt;B1639,N1640&amp;", ",""))))&amp;(IF(ISBLANK(O1640),"",(IF(O1640&lt;&gt;O1639,O1640&amp;", ",IF(B1640&lt;&gt;B1639,O1640&amp;", ","")))))&amp;(IF(ISBLANK(P1640),"",(IF(P1640&lt;&gt;P1639,P1640&amp;", ",IF(B1640&lt;&gt;B1639,P1640&amp;", ",IF(Z1640&lt;&gt;Z1639,P1640&amp;", ",""))))))&amp;(IF(ISBLANK(Q1640),"",(IF(Q1640&lt;&gt;Q1639,Q1640&amp;", ",IF(B1640&lt;&gt;B1639,Q1640&amp;", ",IF(Z1640&lt;&gt;Z1639,Q1640&amp;", ",""))))))&amp;(IF(ISBLANK(R1640),"",(IF(R1640&lt;&gt;R1639,R1640&amp;"m, ",IF(B1640&lt;&gt;B1639,R1640&amp;"m, ",IF(Z1640&lt;&gt;Z1639,R1640&amp;"m, ",""))))))&amp;IF(ISBLANK(S1640),"",(IF(B1640&lt;&gt;B1639,S1640&amp;", ",IF(S1640&lt;&gt;S1639,IF((Z1640=Z1639),"same locality "&amp;S1640&amp;", ",S1640&amp;", "),""))))&amp;(IF(ISBLANK(T1640),"",(IF(T1640&lt;&gt;T1639,IF(ISBLANK(F$2),T1640&amp;", ",T1640&amp;" "&amp;F$2&amp;", "),(IF(B1640&lt;&gt;B1639,IF(ISBLANK(F$2),T1640&amp;", ",T1640&amp;" "&amp;F$2&amp;", "),(IF(Z1640&lt;&gt;Z1639,IF(ISBLANK(F$2),T1640&amp;", ",T1640&amp;" "&amp;F$2&amp;", "),IF((U1640&lt;&gt;U1639)*($G$2="Y"),"same collector, ","")))))))))&amp;(IF(ISBLANK(U1640),"",(IF(U1640&lt;&gt;U1639,U1640&amp;", ",(IF(B1640&lt;&gt;B1639,U1640&amp;", ",IF(Z1640&lt;&gt;Z1639,U1640&amp;", ",(IF(T1640&lt;&gt;T1639,IF((T1640&lt;&gt;T1639)*($G$2="Y"),"same date, ", ""),IF((T1640=T1639)*(U1640=U1639)*(S1640&lt;&gt;S1639)*($G$2="Y"),"same collector and date, ", ""))))))))))&amp;(IF(ISBLANK(V1640),"",V1640&amp;", "))&amp;IF((AA1640&lt;&gt;AA1641)*($H$2="y"),AD1640&amp;AE1640,IF((AA1640&lt;&gt;AA1641)*($H$2="m"),AD1640&amp;AG1640,IF(($H$2&lt;&gt;"m")*($H$2&lt;&gt;"Y"),(IF(F1640=0,"",F1640&amp;" "&amp;$F$4&amp;" "))&amp;(IF(G1640=0,"",G1640&amp;" "&amp;$G$4&amp;" "))&amp;(IF(H1640=0,"",H1640&amp;" "&amp;H$4&amp;" "))&amp;(IF(I1640=0,"",I1640&amp;" "&amp;$I$4&amp;" "))&amp;(IF(J1640=0,"",J1640&amp;" "&amp;$J$4&amp;" "))&amp;IF((ISBLANK(C1640)),"","("&amp;C1640&amp;")"),"")))&amp;IF((B1640=B1641)*(K1640=K1641)*(L1640=L1641)*(M1640=M1641),IF(($H$2&lt;&gt;"m")*($H$2&lt;&gt;"Y"), ", ", IF((ISNUMBER(FIND(")",AE1640))), ", ", "")),IF((B1640=B1641)*(K1640=K1641)*(L1640=L1641),"; ",". ")))</f>
        <v/>
      </c>
      <c r="AI1640" s="1"/>
    </row>
    <row r="1641" spans="1:35" x14ac:dyDescent="0.25">
      <c r="A1641" s="3" t="str">
        <f t="shared" si="206"/>
        <v/>
      </c>
      <c r="B1641" s="53" t="str">
        <f t="shared" si="210"/>
        <v/>
      </c>
      <c r="C1641" s="57"/>
      <c r="D1641" s="57"/>
      <c r="E1641" s="57"/>
      <c r="F1641" s="57"/>
      <c r="G1641" s="57"/>
      <c r="H1641" s="57"/>
      <c r="I1641" s="57"/>
      <c r="J1641" s="57"/>
      <c r="K1641" s="57"/>
      <c r="L1641" s="57"/>
      <c r="M1641" s="54"/>
      <c r="N1641" s="57"/>
      <c r="O1641" s="58"/>
      <c r="P1641" s="58"/>
      <c r="Q1641" s="58"/>
      <c r="R1641" s="58"/>
      <c r="S1641" s="54"/>
      <c r="T1641" s="57"/>
      <c r="U1641" s="57"/>
      <c r="V1641" s="57"/>
      <c r="W1641" s="57"/>
      <c r="X1641" s="147" t="str">
        <f>IF(ISBLANK(D1641),"",IF('order-admin-units'!$I$1&lt;&gt;"y", "", IF((K1641="")*(ISBLANK(D1641)=FALSE), 'order-admin-units'!$B$1+1, VLOOKUP(K1641, ordercountry, 2))))</f>
        <v/>
      </c>
      <c r="Y1641" s="147" t="str">
        <f>IF(ISBLANK(D1641),"",IF('order-admin-units'!$I$1&lt;&gt;"y", "", IF(L1641="", 'order-admin-units'!$B$2+1, VLOOKUP(K1641&amp;"@"&amp;L1641, orderadmin, 2))))</f>
        <v/>
      </c>
      <c r="Z1641" s="147" t="str">
        <f t="shared" si="207"/>
        <v/>
      </c>
      <c r="AA1641" s="147" t="str">
        <f t="shared" si="208"/>
        <v/>
      </c>
      <c r="AB1641" s="147" t="str">
        <f t="shared" si="209"/>
        <v/>
      </c>
      <c r="AC1641" s="147" t="str">
        <f t="shared" si="203"/>
        <v/>
      </c>
      <c r="AD1641" s="11" t="str">
        <f t="shared" si="204"/>
        <v/>
      </c>
      <c r="AE1641" s="11" t="str">
        <f t="array" ref="AE1641">IF(ISBLANK(D1641),"",IF(OR($H$2="y",$H$2="m"),IF(AA1641=AA1640,IF(OR(AB1641=$AB$4:$AB1640)=FALSE,AE1640&amp;C1641,AE1640),"("&amp;C1641)&amp;IF(AA1641=AA1642,IF(OR(AB1642=$AB$4:$AB1641)=FALSE,", ",""),") "),""))</f>
        <v/>
      </c>
      <c r="AF1641" s="11" t="str">
        <f t="shared" si="205"/>
        <v/>
      </c>
      <c r="AG1641" s="11" t="str">
        <f t="array" ref="AG1641">IF(ISBLANK(D1641),"",IF(OR($H$2="y",$H$2="m"),IF(AA1641=AA1640,IF(OR(AC1641=$AC$4:$AC1640)=FALSE,AG1640&amp;AF1641,AG1640),"("&amp;AF1641)&amp;IF(AA1641=AA1642,IF(OR(AC1642=$AC$4:$AC1641)=FALSE,", ",""),") "),""))</f>
        <v/>
      </c>
      <c r="AH1641" s="10" t="str">
        <f>IF((ISBLANK(D1641)),"",IF(D1641=D1640,AH1640,"")&amp;IF(B1640&lt;&gt;B1641,((IF(ISBLANK(E1641),$D$3&amp;"Non-type material: "&amp;$D$3,$D$3&amp;INDEX('type-categories'!$A$2:$B$100,MATCH(E1641,'type-categories'!$A$2:$A$100,0),2)&amp;$D$3))),"")&amp;(IF(K1641&lt;&gt;K1640,$C$2&amp;K1641&amp;$K$3&amp;$C$2&amp;" ",(IF(B1641&lt;&gt;B1640,$C$2&amp;K1641&amp;$K$3&amp;$C$2&amp;" ",""))))&amp;(IF(L1641="","",((IF(L1641&lt;&gt;L1640,$D$2&amp;L1641&amp;$L$3&amp;$D$2&amp;" ",IF(B1641&lt;&gt;B1640,$D$2&amp;L1641&amp;$L$3&amp;$D$2&amp;" ",""))))))&amp;(IF(M1641="","",((IF(M1641&lt;&gt;M1640,$E$2&amp;M1641&amp;$E$2&amp;","&amp;" ",IF(B1641&lt;&gt;B1640,$E$2&amp;M1641&amp;$E$2&amp;",",""))))))&amp;(IF(N1641="","",IF(N1641&lt;&gt;N1640,N1641&amp;", ",IF(B1641&lt;&gt;B1640,N1641&amp;", ",""))))&amp;(IF(ISBLANK(O1641),"",(IF(O1641&lt;&gt;O1640,O1641&amp;", ",IF(B1641&lt;&gt;B1640,O1641&amp;", ","")))))&amp;(IF(ISBLANK(P1641),"",(IF(P1641&lt;&gt;P1640,P1641&amp;", ",IF(B1641&lt;&gt;B1640,P1641&amp;", ",IF(Z1641&lt;&gt;Z1640,P1641&amp;", ",""))))))&amp;(IF(ISBLANK(Q1641),"",(IF(Q1641&lt;&gt;Q1640,Q1641&amp;", ",IF(B1641&lt;&gt;B1640,Q1641&amp;", ",IF(Z1641&lt;&gt;Z1640,Q1641&amp;", ",""))))))&amp;(IF(ISBLANK(R1641),"",(IF(R1641&lt;&gt;R1640,R1641&amp;"m, ",IF(B1641&lt;&gt;B1640,R1641&amp;"m, ",IF(Z1641&lt;&gt;Z1640,R1641&amp;"m, ",""))))))&amp;IF(ISBLANK(S1641),"",(IF(B1641&lt;&gt;B1640,S1641&amp;", ",IF(S1641&lt;&gt;S1640,IF((Z1641=Z1640),"same locality "&amp;S1641&amp;", ",S1641&amp;", "),""))))&amp;(IF(ISBLANK(T1641),"",(IF(T1641&lt;&gt;T1640,IF(ISBLANK(F$2),T1641&amp;", ",T1641&amp;" "&amp;F$2&amp;", "),(IF(B1641&lt;&gt;B1640,IF(ISBLANK(F$2),T1641&amp;", ",T1641&amp;" "&amp;F$2&amp;", "),(IF(Z1641&lt;&gt;Z1640,IF(ISBLANK(F$2),T1641&amp;", ",T1641&amp;" "&amp;F$2&amp;", "),IF((U1641&lt;&gt;U1640)*($G$2="Y"),"same collector, ","")))))))))&amp;(IF(ISBLANK(U1641),"",(IF(U1641&lt;&gt;U1640,U1641&amp;", ",(IF(B1641&lt;&gt;B1640,U1641&amp;", ",IF(Z1641&lt;&gt;Z1640,U1641&amp;", ",(IF(T1641&lt;&gt;T1640,IF((T1641&lt;&gt;T1640)*($G$2="Y"),"same date, ", ""),IF((T1641=T1640)*(U1641=U1640)*(S1641&lt;&gt;S1640)*($G$2="Y"),"same collector and date, ", ""))))))))))&amp;(IF(ISBLANK(V1641),"",V1641&amp;", "))&amp;IF((AA1641&lt;&gt;AA1642)*($H$2="y"),AD1641&amp;AE1641,IF((AA1641&lt;&gt;AA1642)*($H$2="m"),AD1641&amp;AG1641,IF(($H$2&lt;&gt;"m")*($H$2&lt;&gt;"Y"),(IF(F1641=0,"",F1641&amp;" "&amp;$F$4&amp;" "))&amp;(IF(G1641=0,"",G1641&amp;" "&amp;$G$4&amp;" "))&amp;(IF(H1641=0,"",H1641&amp;" "&amp;H$4&amp;" "))&amp;(IF(I1641=0,"",I1641&amp;" "&amp;$I$4&amp;" "))&amp;(IF(J1641=0,"",J1641&amp;" "&amp;$J$4&amp;" "))&amp;IF((ISBLANK(C1641)),"","("&amp;C1641&amp;")"),"")))&amp;IF((B1641=B1642)*(K1641=K1642)*(L1641=L1642)*(M1641=M1642),IF(($H$2&lt;&gt;"m")*($H$2&lt;&gt;"Y"), ", ", IF((ISNUMBER(FIND(")",AE1641))), ", ", "")),IF((B1641=B1642)*(K1641=K1642)*(L1641=L1642),"; ",". ")))</f>
        <v/>
      </c>
      <c r="AI1641" s="1"/>
    </row>
    <row r="1642" spans="1:35" x14ac:dyDescent="0.25">
      <c r="A1642" s="3" t="str">
        <f t="shared" si="206"/>
        <v/>
      </c>
      <c r="B1642" s="53" t="str">
        <f t="shared" si="210"/>
        <v/>
      </c>
      <c r="C1642" s="57"/>
      <c r="D1642" s="57"/>
      <c r="E1642" s="57"/>
      <c r="F1642" s="57"/>
      <c r="G1642" s="57"/>
      <c r="H1642" s="57"/>
      <c r="I1642" s="57"/>
      <c r="J1642" s="57"/>
      <c r="K1642" s="57"/>
      <c r="L1642" s="57"/>
      <c r="M1642" s="54"/>
      <c r="N1642" s="57"/>
      <c r="O1642" s="58"/>
      <c r="P1642" s="58"/>
      <c r="Q1642" s="58"/>
      <c r="R1642" s="58"/>
      <c r="S1642" s="54"/>
      <c r="T1642" s="57"/>
      <c r="U1642" s="57"/>
      <c r="V1642" s="57"/>
      <c r="W1642" s="57"/>
      <c r="X1642" s="147" t="str">
        <f>IF(ISBLANK(D1642),"",IF('order-admin-units'!$I$1&lt;&gt;"y", "", IF((K1642="")*(ISBLANK(D1642)=FALSE), 'order-admin-units'!$B$1+1, VLOOKUP(K1642, ordercountry, 2))))</f>
        <v/>
      </c>
      <c r="Y1642" s="147" t="str">
        <f>IF(ISBLANK(D1642),"",IF('order-admin-units'!$I$1&lt;&gt;"y", "", IF(L1642="", 'order-admin-units'!$B$2+1, VLOOKUP(K1642&amp;"@"&amp;L1642, orderadmin, 2))))</f>
        <v/>
      </c>
      <c r="Z1642" s="147" t="str">
        <f t="shared" si="207"/>
        <v/>
      </c>
      <c r="AA1642" s="147" t="str">
        <f t="shared" si="208"/>
        <v/>
      </c>
      <c r="AB1642" s="147" t="str">
        <f t="shared" si="209"/>
        <v/>
      </c>
      <c r="AC1642" s="147" t="str">
        <f t="shared" si="203"/>
        <v/>
      </c>
      <c r="AD1642" s="11" t="str">
        <f t="shared" si="204"/>
        <v/>
      </c>
      <c r="AE1642" s="11" t="str">
        <f t="array" ref="AE1642">IF(ISBLANK(D1642),"",IF(OR($H$2="y",$H$2="m"),IF(AA1642=AA1641,IF(OR(AB1642=$AB$4:$AB1641)=FALSE,AE1641&amp;C1642,AE1641),"("&amp;C1642)&amp;IF(AA1642=AA1643,IF(OR(AB1643=$AB$4:$AB1642)=FALSE,", ",""),") "),""))</f>
        <v/>
      </c>
      <c r="AF1642" s="11" t="str">
        <f t="shared" si="205"/>
        <v/>
      </c>
      <c r="AG1642" s="11" t="str">
        <f t="array" ref="AG1642">IF(ISBLANK(D1642),"",IF(OR($H$2="y",$H$2="m"),IF(AA1642=AA1641,IF(OR(AC1642=$AC$4:$AC1641)=FALSE,AG1641&amp;AF1642,AG1641),"("&amp;AF1642)&amp;IF(AA1642=AA1643,IF(OR(AC1643=$AC$4:$AC1642)=FALSE,", ",""),") "),""))</f>
        <v/>
      </c>
      <c r="AH1642" s="10" t="str">
        <f>IF((ISBLANK(D1642)),"",IF(D1642=D1641,AH1641,"")&amp;IF(B1641&lt;&gt;B1642,((IF(ISBLANK(E1642),$D$3&amp;"Non-type material: "&amp;$D$3,$D$3&amp;INDEX('type-categories'!$A$2:$B$100,MATCH(E1642,'type-categories'!$A$2:$A$100,0),2)&amp;$D$3))),"")&amp;(IF(K1642&lt;&gt;K1641,$C$2&amp;K1642&amp;$K$3&amp;$C$2&amp;" ",(IF(B1642&lt;&gt;B1641,$C$2&amp;K1642&amp;$K$3&amp;$C$2&amp;" ",""))))&amp;(IF(L1642="","",((IF(L1642&lt;&gt;L1641,$D$2&amp;L1642&amp;$L$3&amp;$D$2&amp;" ",IF(B1642&lt;&gt;B1641,$D$2&amp;L1642&amp;$L$3&amp;$D$2&amp;" ",""))))))&amp;(IF(M1642="","",((IF(M1642&lt;&gt;M1641,$E$2&amp;M1642&amp;$E$2&amp;","&amp;" ",IF(B1642&lt;&gt;B1641,$E$2&amp;M1642&amp;$E$2&amp;",",""))))))&amp;(IF(N1642="","",IF(N1642&lt;&gt;N1641,N1642&amp;", ",IF(B1642&lt;&gt;B1641,N1642&amp;", ",""))))&amp;(IF(ISBLANK(O1642),"",(IF(O1642&lt;&gt;O1641,O1642&amp;", ",IF(B1642&lt;&gt;B1641,O1642&amp;", ","")))))&amp;(IF(ISBLANK(P1642),"",(IF(P1642&lt;&gt;P1641,P1642&amp;", ",IF(B1642&lt;&gt;B1641,P1642&amp;", ",IF(Z1642&lt;&gt;Z1641,P1642&amp;", ",""))))))&amp;(IF(ISBLANK(Q1642),"",(IF(Q1642&lt;&gt;Q1641,Q1642&amp;", ",IF(B1642&lt;&gt;B1641,Q1642&amp;", ",IF(Z1642&lt;&gt;Z1641,Q1642&amp;", ",""))))))&amp;(IF(ISBLANK(R1642),"",(IF(R1642&lt;&gt;R1641,R1642&amp;"m, ",IF(B1642&lt;&gt;B1641,R1642&amp;"m, ",IF(Z1642&lt;&gt;Z1641,R1642&amp;"m, ",""))))))&amp;IF(ISBLANK(S1642),"",(IF(B1642&lt;&gt;B1641,S1642&amp;", ",IF(S1642&lt;&gt;S1641,IF((Z1642=Z1641),"same locality "&amp;S1642&amp;", ",S1642&amp;", "),""))))&amp;(IF(ISBLANK(T1642),"",(IF(T1642&lt;&gt;T1641,IF(ISBLANK(F$2),T1642&amp;", ",T1642&amp;" "&amp;F$2&amp;", "),(IF(B1642&lt;&gt;B1641,IF(ISBLANK(F$2),T1642&amp;", ",T1642&amp;" "&amp;F$2&amp;", "),(IF(Z1642&lt;&gt;Z1641,IF(ISBLANK(F$2),T1642&amp;", ",T1642&amp;" "&amp;F$2&amp;", "),IF((U1642&lt;&gt;U1641)*($G$2="Y"),"same collector, ","")))))))))&amp;(IF(ISBLANK(U1642),"",(IF(U1642&lt;&gt;U1641,U1642&amp;", ",(IF(B1642&lt;&gt;B1641,U1642&amp;", ",IF(Z1642&lt;&gt;Z1641,U1642&amp;", ",(IF(T1642&lt;&gt;T1641,IF((T1642&lt;&gt;T1641)*($G$2="Y"),"same date, ", ""),IF((T1642=T1641)*(U1642=U1641)*(S1642&lt;&gt;S1641)*($G$2="Y"),"same collector and date, ", ""))))))))))&amp;(IF(ISBLANK(V1642),"",V1642&amp;", "))&amp;IF((AA1642&lt;&gt;AA1643)*($H$2="y"),AD1642&amp;AE1642,IF((AA1642&lt;&gt;AA1643)*($H$2="m"),AD1642&amp;AG1642,IF(($H$2&lt;&gt;"m")*($H$2&lt;&gt;"Y"),(IF(F1642=0,"",F1642&amp;" "&amp;$F$4&amp;" "))&amp;(IF(G1642=0,"",G1642&amp;" "&amp;$G$4&amp;" "))&amp;(IF(H1642=0,"",H1642&amp;" "&amp;H$4&amp;" "))&amp;(IF(I1642=0,"",I1642&amp;" "&amp;$I$4&amp;" "))&amp;(IF(J1642=0,"",J1642&amp;" "&amp;$J$4&amp;" "))&amp;IF((ISBLANK(C1642)),"","("&amp;C1642&amp;")"),"")))&amp;IF((B1642=B1643)*(K1642=K1643)*(L1642=L1643)*(M1642=M1643),IF(($H$2&lt;&gt;"m")*($H$2&lt;&gt;"Y"), ", ", IF((ISNUMBER(FIND(")",AE1642))), ", ", "")),IF((B1642=B1643)*(K1642=K1643)*(L1642=L1643),"; ",". ")))</f>
        <v/>
      </c>
      <c r="AI1642" s="1"/>
    </row>
    <row r="1643" spans="1:35" x14ac:dyDescent="0.25">
      <c r="A1643" s="3" t="str">
        <f t="shared" si="206"/>
        <v/>
      </c>
      <c r="B1643" s="53" t="str">
        <f t="shared" si="210"/>
        <v/>
      </c>
      <c r="C1643" s="57"/>
      <c r="D1643" s="57"/>
      <c r="E1643" s="57"/>
      <c r="F1643" s="57"/>
      <c r="G1643" s="57"/>
      <c r="H1643" s="57"/>
      <c r="I1643" s="57"/>
      <c r="J1643" s="57"/>
      <c r="K1643" s="57"/>
      <c r="L1643" s="57"/>
      <c r="M1643" s="54"/>
      <c r="N1643" s="57"/>
      <c r="O1643" s="58"/>
      <c r="P1643" s="58"/>
      <c r="Q1643" s="58"/>
      <c r="R1643" s="58"/>
      <c r="S1643" s="54"/>
      <c r="T1643" s="57"/>
      <c r="U1643" s="57"/>
      <c r="V1643" s="57"/>
      <c r="W1643" s="57"/>
      <c r="X1643" s="147" t="str">
        <f>IF(ISBLANK(D1643),"",IF('order-admin-units'!$I$1&lt;&gt;"y", "", IF((K1643="")*(ISBLANK(D1643)=FALSE), 'order-admin-units'!$B$1+1, VLOOKUP(K1643, ordercountry, 2))))</f>
        <v/>
      </c>
      <c r="Y1643" s="147" t="str">
        <f>IF(ISBLANK(D1643),"",IF('order-admin-units'!$I$1&lt;&gt;"y", "", IF(L1643="", 'order-admin-units'!$B$2+1, VLOOKUP(K1643&amp;"@"&amp;L1643, orderadmin, 2))))</f>
        <v/>
      </c>
      <c r="Z1643" s="147" t="str">
        <f t="shared" si="207"/>
        <v/>
      </c>
      <c r="AA1643" s="147" t="str">
        <f t="shared" si="208"/>
        <v/>
      </c>
      <c r="AB1643" s="147" t="str">
        <f t="shared" si="209"/>
        <v/>
      </c>
      <c r="AC1643" s="147" t="str">
        <f t="shared" si="203"/>
        <v/>
      </c>
      <c r="AD1643" s="11" t="str">
        <f t="shared" si="204"/>
        <v/>
      </c>
      <c r="AE1643" s="11" t="str">
        <f t="array" ref="AE1643">IF(ISBLANK(D1643),"",IF(OR($H$2="y",$H$2="m"),IF(AA1643=AA1642,IF(OR(AB1643=$AB$4:$AB1642)=FALSE,AE1642&amp;C1643,AE1642),"("&amp;C1643)&amp;IF(AA1643=AA1644,IF(OR(AB1644=$AB$4:$AB1643)=FALSE,", ",""),") "),""))</f>
        <v/>
      </c>
      <c r="AF1643" s="11" t="str">
        <f t="shared" si="205"/>
        <v/>
      </c>
      <c r="AG1643" s="11" t="str">
        <f t="array" ref="AG1643">IF(ISBLANK(D1643),"",IF(OR($H$2="y",$H$2="m"),IF(AA1643=AA1642,IF(OR(AC1643=$AC$4:$AC1642)=FALSE,AG1642&amp;AF1643,AG1642),"("&amp;AF1643)&amp;IF(AA1643=AA1644,IF(OR(AC1644=$AC$4:$AC1643)=FALSE,", ",""),") "),""))</f>
        <v/>
      </c>
      <c r="AH1643" s="10" t="str">
        <f>IF((ISBLANK(D1643)),"",IF(D1643=D1642,AH1642,"")&amp;IF(B1642&lt;&gt;B1643,((IF(ISBLANK(E1643),$D$3&amp;"Non-type material: "&amp;$D$3,$D$3&amp;INDEX('type-categories'!$A$2:$B$100,MATCH(E1643,'type-categories'!$A$2:$A$100,0),2)&amp;$D$3))),"")&amp;(IF(K1643&lt;&gt;K1642,$C$2&amp;K1643&amp;$K$3&amp;$C$2&amp;" ",(IF(B1643&lt;&gt;B1642,$C$2&amp;K1643&amp;$K$3&amp;$C$2&amp;" ",""))))&amp;(IF(L1643="","",((IF(L1643&lt;&gt;L1642,$D$2&amp;L1643&amp;$L$3&amp;$D$2&amp;" ",IF(B1643&lt;&gt;B1642,$D$2&amp;L1643&amp;$L$3&amp;$D$2&amp;" ",""))))))&amp;(IF(M1643="","",((IF(M1643&lt;&gt;M1642,$E$2&amp;M1643&amp;$E$2&amp;","&amp;" ",IF(B1643&lt;&gt;B1642,$E$2&amp;M1643&amp;$E$2&amp;",",""))))))&amp;(IF(N1643="","",IF(N1643&lt;&gt;N1642,N1643&amp;", ",IF(B1643&lt;&gt;B1642,N1643&amp;", ",""))))&amp;(IF(ISBLANK(O1643),"",(IF(O1643&lt;&gt;O1642,O1643&amp;", ",IF(B1643&lt;&gt;B1642,O1643&amp;", ","")))))&amp;(IF(ISBLANK(P1643),"",(IF(P1643&lt;&gt;P1642,P1643&amp;", ",IF(B1643&lt;&gt;B1642,P1643&amp;", ",IF(Z1643&lt;&gt;Z1642,P1643&amp;", ",""))))))&amp;(IF(ISBLANK(Q1643),"",(IF(Q1643&lt;&gt;Q1642,Q1643&amp;", ",IF(B1643&lt;&gt;B1642,Q1643&amp;", ",IF(Z1643&lt;&gt;Z1642,Q1643&amp;", ",""))))))&amp;(IF(ISBLANK(R1643),"",(IF(R1643&lt;&gt;R1642,R1643&amp;"m, ",IF(B1643&lt;&gt;B1642,R1643&amp;"m, ",IF(Z1643&lt;&gt;Z1642,R1643&amp;"m, ",""))))))&amp;IF(ISBLANK(S1643),"",(IF(B1643&lt;&gt;B1642,S1643&amp;", ",IF(S1643&lt;&gt;S1642,IF((Z1643=Z1642),"same locality "&amp;S1643&amp;", ",S1643&amp;", "),""))))&amp;(IF(ISBLANK(T1643),"",(IF(T1643&lt;&gt;T1642,IF(ISBLANK(F$2),T1643&amp;", ",T1643&amp;" "&amp;F$2&amp;", "),(IF(B1643&lt;&gt;B1642,IF(ISBLANK(F$2),T1643&amp;", ",T1643&amp;" "&amp;F$2&amp;", "),(IF(Z1643&lt;&gt;Z1642,IF(ISBLANK(F$2),T1643&amp;", ",T1643&amp;" "&amp;F$2&amp;", "),IF((U1643&lt;&gt;U1642)*($G$2="Y"),"same collector, ","")))))))))&amp;(IF(ISBLANK(U1643),"",(IF(U1643&lt;&gt;U1642,U1643&amp;", ",(IF(B1643&lt;&gt;B1642,U1643&amp;", ",IF(Z1643&lt;&gt;Z1642,U1643&amp;", ",(IF(T1643&lt;&gt;T1642,IF((T1643&lt;&gt;T1642)*($G$2="Y"),"same date, ", ""),IF((T1643=T1642)*(U1643=U1642)*(S1643&lt;&gt;S1642)*($G$2="Y"),"same collector and date, ", ""))))))))))&amp;(IF(ISBLANK(V1643),"",V1643&amp;", "))&amp;IF((AA1643&lt;&gt;AA1644)*($H$2="y"),AD1643&amp;AE1643,IF((AA1643&lt;&gt;AA1644)*($H$2="m"),AD1643&amp;AG1643,IF(($H$2&lt;&gt;"m")*($H$2&lt;&gt;"Y"),(IF(F1643=0,"",F1643&amp;" "&amp;$F$4&amp;" "))&amp;(IF(G1643=0,"",G1643&amp;" "&amp;$G$4&amp;" "))&amp;(IF(H1643=0,"",H1643&amp;" "&amp;H$4&amp;" "))&amp;(IF(I1643=0,"",I1643&amp;" "&amp;$I$4&amp;" "))&amp;(IF(J1643=0,"",J1643&amp;" "&amp;$J$4&amp;" "))&amp;IF((ISBLANK(C1643)),"","("&amp;C1643&amp;")"),"")))&amp;IF((B1643=B1644)*(K1643=K1644)*(L1643=L1644)*(M1643=M1644),IF(($H$2&lt;&gt;"m")*($H$2&lt;&gt;"Y"), ", ", IF((ISNUMBER(FIND(")",AE1643))), ", ", "")),IF((B1643=B1644)*(K1643=K1644)*(L1643=L1644),"; ",". ")))</f>
        <v/>
      </c>
      <c r="AI1643" s="1"/>
    </row>
    <row r="1644" spans="1:35" x14ac:dyDescent="0.25">
      <c r="A1644" s="3" t="str">
        <f t="shared" si="206"/>
        <v/>
      </c>
      <c r="B1644" s="53" t="str">
        <f t="shared" si="210"/>
        <v/>
      </c>
      <c r="C1644" s="57"/>
      <c r="D1644" s="57"/>
      <c r="E1644" s="57"/>
      <c r="F1644" s="57"/>
      <c r="G1644" s="57"/>
      <c r="H1644" s="57"/>
      <c r="I1644" s="57"/>
      <c r="J1644" s="57"/>
      <c r="K1644" s="57"/>
      <c r="L1644" s="57"/>
      <c r="M1644" s="54"/>
      <c r="N1644" s="57"/>
      <c r="O1644" s="58"/>
      <c r="P1644" s="58"/>
      <c r="Q1644" s="58"/>
      <c r="R1644" s="58"/>
      <c r="S1644" s="54"/>
      <c r="T1644" s="57"/>
      <c r="U1644" s="57"/>
      <c r="V1644" s="57"/>
      <c r="W1644" s="57"/>
      <c r="X1644" s="147" t="str">
        <f>IF(ISBLANK(D1644),"",IF('order-admin-units'!$I$1&lt;&gt;"y", "", IF((K1644="")*(ISBLANK(D1644)=FALSE), 'order-admin-units'!$B$1+1, VLOOKUP(K1644, ordercountry, 2))))</f>
        <v/>
      </c>
      <c r="Y1644" s="147" t="str">
        <f>IF(ISBLANK(D1644),"",IF('order-admin-units'!$I$1&lt;&gt;"y", "", IF(L1644="", 'order-admin-units'!$B$2+1, VLOOKUP(K1644&amp;"@"&amp;L1644, orderadmin, 2))))</f>
        <v/>
      </c>
      <c r="Z1644" s="147" t="str">
        <f t="shared" si="207"/>
        <v/>
      </c>
      <c r="AA1644" s="147" t="str">
        <f t="shared" si="208"/>
        <v/>
      </c>
      <c r="AB1644" s="147" t="str">
        <f t="shared" si="209"/>
        <v/>
      </c>
      <c r="AC1644" s="147" t="str">
        <f t="shared" si="203"/>
        <v/>
      </c>
      <c r="AD1644" s="11" t="str">
        <f t="shared" si="204"/>
        <v/>
      </c>
      <c r="AE1644" s="11" t="str">
        <f t="array" ref="AE1644">IF(ISBLANK(D1644),"",IF(OR($H$2="y",$H$2="m"),IF(AA1644=AA1643,IF(OR(AB1644=$AB$4:$AB1643)=FALSE,AE1643&amp;C1644,AE1643),"("&amp;C1644)&amp;IF(AA1644=AA1645,IF(OR(AB1645=$AB$4:$AB1644)=FALSE,", ",""),") "),""))</f>
        <v/>
      </c>
      <c r="AF1644" s="11" t="str">
        <f t="shared" si="205"/>
        <v/>
      </c>
      <c r="AG1644" s="11" t="str">
        <f t="array" ref="AG1644">IF(ISBLANK(D1644),"",IF(OR($H$2="y",$H$2="m"),IF(AA1644=AA1643,IF(OR(AC1644=$AC$4:$AC1643)=FALSE,AG1643&amp;AF1644,AG1643),"("&amp;AF1644)&amp;IF(AA1644=AA1645,IF(OR(AC1645=$AC$4:$AC1644)=FALSE,", ",""),") "),""))</f>
        <v/>
      </c>
      <c r="AH1644" s="10" t="str">
        <f>IF((ISBLANK(D1644)),"",IF(D1644=D1643,AH1643,"")&amp;IF(B1643&lt;&gt;B1644,((IF(ISBLANK(E1644),$D$3&amp;"Non-type material: "&amp;$D$3,$D$3&amp;INDEX('type-categories'!$A$2:$B$100,MATCH(E1644,'type-categories'!$A$2:$A$100,0),2)&amp;$D$3))),"")&amp;(IF(K1644&lt;&gt;K1643,$C$2&amp;K1644&amp;$K$3&amp;$C$2&amp;" ",(IF(B1644&lt;&gt;B1643,$C$2&amp;K1644&amp;$K$3&amp;$C$2&amp;" ",""))))&amp;(IF(L1644="","",((IF(L1644&lt;&gt;L1643,$D$2&amp;L1644&amp;$L$3&amp;$D$2&amp;" ",IF(B1644&lt;&gt;B1643,$D$2&amp;L1644&amp;$L$3&amp;$D$2&amp;" ",""))))))&amp;(IF(M1644="","",((IF(M1644&lt;&gt;M1643,$E$2&amp;M1644&amp;$E$2&amp;","&amp;" ",IF(B1644&lt;&gt;B1643,$E$2&amp;M1644&amp;$E$2&amp;",",""))))))&amp;(IF(N1644="","",IF(N1644&lt;&gt;N1643,N1644&amp;", ",IF(B1644&lt;&gt;B1643,N1644&amp;", ",""))))&amp;(IF(ISBLANK(O1644),"",(IF(O1644&lt;&gt;O1643,O1644&amp;", ",IF(B1644&lt;&gt;B1643,O1644&amp;", ","")))))&amp;(IF(ISBLANK(P1644),"",(IF(P1644&lt;&gt;P1643,P1644&amp;", ",IF(B1644&lt;&gt;B1643,P1644&amp;", ",IF(Z1644&lt;&gt;Z1643,P1644&amp;", ",""))))))&amp;(IF(ISBLANK(Q1644),"",(IF(Q1644&lt;&gt;Q1643,Q1644&amp;", ",IF(B1644&lt;&gt;B1643,Q1644&amp;", ",IF(Z1644&lt;&gt;Z1643,Q1644&amp;", ",""))))))&amp;(IF(ISBLANK(R1644),"",(IF(R1644&lt;&gt;R1643,R1644&amp;"m, ",IF(B1644&lt;&gt;B1643,R1644&amp;"m, ",IF(Z1644&lt;&gt;Z1643,R1644&amp;"m, ",""))))))&amp;IF(ISBLANK(S1644),"",(IF(B1644&lt;&gt;B1643,S1644&amp;", ",IF(S1644&lt;&gt;S1643,IF((Z1644=Z1643),"same locality "&amp;S1644&amp;", ",S1644&amp;", "),""))))&amp;(IF(ISBLANK(T1644),"",(IF(T1644&lt;&gt;T1643,IF(ISBLANK(F$2),T1644&amp;", ",T1644&amp;" "&amp;F$2&amp;", "),(IF(B1644&lt;&gt;B1643,IF(ISBLANK(F$2),T1644&amp;", ",T1644&amp;" "&amp;F$2&amp;", "),(IF(Z1644&lt;&gt;Z1643,IF(ISBLANK(F$2),T1644&amp;", ",T1644&amp;" "&amp;F$2&amp;", "),IF((U1644&lt;&gt;U1643)*($G$2="Y"),"same collector, ","")))))))))&amp;(IF(ISBLANK(U1644),"",(IF(U1644&lt;&gt;U1643,U1644&amp;", ",(IF(B1644&lt;&gt;B1643,U1644&amp;", ",IF(Z1644&lt;&gt;Z1643,U1644&amp;", ",(IF(T1644&lt;&gt;T1643,IF((T1644&lt;&gt;T1643)*($G$2="Y"),"same date, ", ""),IF((T1644=T1643)*(U1644=U1643)*(S1644&lt;&gt;S1643)*($G$2="Y"),"same collector and date, ", ""))))))))))&amp;(IF(ISBLANK(V1644),"",V1644&amp;", "))&amp;IF((AA1644&lt;&gt;AA1645)*($H$2="y"),AD1644&amp;AE1644,IF((AA1644&lt;&gt;AA1645)*($H$2="m"),AD1644&amp;AG1644,IF(($H$2&lt;&gt;"m")*($H$2&lt;&gt;"Y"),(IF(F1644=0,"",F1644&amp;" "&amp;$F$4&amp;" "))&amp;(IF(G1644=0,"",G1644&amp;" "&amp;$G$4&amp;" "))&amp;(IF(H1644=0,"",H1644&amp;" "&amp;H$4&amp;" "))&amp;(IF(I1644=0,"",I1644&amp;" "&amp;$I$4&amp;" "))&amp;(IF(J1644=0,"",J1644&amp;" "&amp;$J$4&amp;" "))&amp;IF((ISBLANK(C1644)),"","("&amp;C1644&amp;")"),"")))&amp;IF((B1644=B1645)*(K1644=K1645)*(L1644=L1645)*(M1644=M1645),IF(($H$2&lt;&gt;"m")*($H$2&lt;&gt;"Y"), ", ", IF((ISNUMBER(FIND(")",AE1644))), ", ", "")),IF((B1644=B1645)*(K1644=K1645)*(L1644=L1645),"; ",". ")))</f>
        <v/>
      </c>
      <c r="AI1644" s="1"/>
    </row>
    <row r="1645" spans="1:35" x14ac:dyDescent="0.25">
      <c r="A1645" s="3" t="str">
        <f t="shared" si="206"/>
        <v/>
      </c>
      <c r="B1645" s="53" t="str">
        <f t="shared" si="210"/>
        <v/>
      </c>
      <c r="C1645" s="57"/>
      <c r="D1645" s="57"/>
      <c r="E1645" s="57"/>
      <c r="F1645" s="57"/>
      <c r="G1645" s="57"/>
      <c r="H1645" s="57"/>
      <c r="I1645" s="57"/>
      <c r="J1645" s="57"/>
      <c r="K1645" s="57"/>
      <c r="L1645" s="57"/>
      <c r="M1645" s="54"/>
      <c r="N1645" s="57"/>
      <c r="O1645" s="58"/>
      <c r="P1645" s="58"/>
      <c r="Q1645" s="58"/>
      <c r="R1645" s="58"/>
      <c r="S1645" s="54"/>
      <c r="T1645" s="57"/>
      <c r="U1645" s="57"/>
      <c r="V1645" s="57"/>
      <c r="W1645" s="57"/>
      <c r="X1645" s="147" t="str">
        <f>IF(ISBLANK(D1645),"",IF('order-admin-units'!$I$1&lt;&gt;"y", "", IF((K1645="")*(ISBLANK(D1645)=FALSE), 'order-admin-units'!$B$1+1, VLOOKUP(K1645, ordercountry, 2))))</f>
        <v/>
      </c>
      <c r="Y1645" s="147" t="str">
        <f>IF(ISBLANK(D1645),"",IF('order-admin-units'!$I$1&lt;&gt;"y", "", IF(L1645="", 'order-admin-units'!$B$2+1, VLOOKUP(K1645&amp;"@"&amp;L1645, orderadmin, 2))))</f>
        <v/>
      </c>
      <c r="Z1645" s="147" t="str">
        <f t="shared" si="207"/>
        <v/>
      </c>
      <c r="AA1645" s="147" t="str">
        <f t="shared" si="208"/>
        <v/>
      </c>
      <c r="AB1645" s="147" t="str">
        <f t="shared" si="209"/>
        <v/>
      </c>
      <c r="AC1645" s="147" t="str">
        <f t="shared" si="203"/>
        <v/>
      </c>
      <c r="AD1645" s="11" t="str">
        <f t="shared" si="204"/>
        <v/>
      </c>
      <c r="AE1645" s="11" t="str">
        <f t="array" ref="AE1645">IF(ISBLANK(D1645),"",IF(OR($H$2="y",$H$2="m"),IF(AA1645=AA1644,IF(OR(AB1645=$AB$4:$AB1644)=FALSE,AE1644&amp;C1645,AE1644),"("&amp;C1645)&amp;IF(AA1645=AA1646,IF(OR(AB1646=$AB$4:$AB1645)=FALSE,", ",""),") "),""))</f>
        <v/>
      </c>
      <c r="AF1645" s="11" t="str">
        <f t="shared" si="205"/>
        <v/>
      </c>
      <c r="AG1645" s="11" t="str">
        <f t="array" ref="AG1645">IF(ISBLANK(D1645),"",IF(OR($H$2="y",$H$2="m"),IF(AA1645=AA1644,IF(OR(AC1645=$AC$4:$AC1644)=FALSE,AG1644&amp;AF1645,AG1644),"("&amp;AF1645)&amp;IF(AA1645=AA1646,IF(OR(AC1646=$AC$4:$AC1645)=FALSE,", ",""),") "),""))</f>
        <v/>
      </c>
      <c r="AH1645" s="10" t="str">
        <f>IF((ISBLANK(D1645)),"",IF(D1645=D1644,AH1644,"")&amp;IF(B1644&lt;&gt;B1645,((IF(ISBLANK(E1645),$D$3&amp;"Non-type material: "&amp;$D$3,$D$3&amp;INDEX('type-categories'!$A$2:$B$100,MATCH(E1645,'type-categories'!$A$2:$A$100,0),2)&amp;$D$3))),"")&amp;(IF(K1645&lt;&gt;K1644,$C$2&amp;K1645&amp;$K$3&amp;$C$2&amp;" ",(IF(B1645&lt;&gt;B1644,$C$2&amp;K1645&amp;$K$3&amp;$C$2&amp;" ",""))))&amp;(IF(L1645="","",((IF(L1645&lt;&gt;L1644,$D$2&amp;L1645&amp;$L$3&amp;$D$2&amp;" ",IF(B1645&lt;&gt;B1644,$D$2&amp;L1645&amp;$L$3&amp;$D$2&amp;" ",""))))))&amp;(IF(M1645="","",((IF(M1645&lt;&gt;M1644,$E$2&amp;M1645&amp;$E$2&amp;","&amp;" ",IF(B1645&lt;&gt;B1644,$E$2&amp;M1645&amp;$E$2&amp;",",""))))))&amp;(IF(N1645="","",IF(N1645&lt;&gt;N1644,N1645&amp;", ",IF(B1645&lt;&gt;B1644,N1645&amp;", ",""))))&amp;(IF(ISBLANK(O1645),"",(IF(O1645&lt;&gt;O1644,O1645&amp;", ",IF(B1645&lt;&gt;B1644,O1645&amp;", ","")))))&amp;(IF(ISBLANK(P1645),"",(IF(P1645&lt;&gt;P1644,P1645&amp;", ",IF(B1645&lt;&gt;B1644,P1645&amp;", ",IF(Z1645&lt;&gt;Z1644,P1645&amp;", ",""))))))&amp;(IF(ISBLANK(Q1645),"",(IF(Q1645&lt;&gt;Q1644,Q1645&amp;", ",IF(B1645&lt;&gt;B1644,Q1645&amp;", ",IF(Z1645&lt;&gt;Z1644,Q1645&amp;", ",""))))))&amp;(IF(ISBLANK(R1645),"",(IF(R1645&lt;&gt;R1644,R1645&amp;"m, ",IF(B1645&lt;&gt;B1644,R1645&amp;"m, ",IF(Z1645&lt;&gt;Z1644,R1645&amp;"m, ",""))))))&amp;IF(ISBLANK(S1645),"",(IF(B1645&lt;&gt;B1644,S1645&amp;", ",IF(S1645&lt;&gt;S1644,IF((Z1645=Z1644),"same locality "&amp;S1645&amp;", ",S1645&amp;", "),""))))&amp;(IF(ISBLANK(T1645),"",(IF(T1645&lt;&gt;T1644,IF(ISBLANK(F$2),T1645&amp;", ",T1645&amp;" "&amp;F$2&amp;", "),(IF(B1645&lt;&gt;B1644,IF(ISBLANK(F$2),T1645&amp;", ",T1645&amp;" "&amp;F$2&amp;", "),(IF(Z1645&lt;&gt;Z1644,IF(ISBLANK(F$2),T1645&amp;", ",T1645&amp;" "&amp;F$2&amp;", "),IF((U1645&lt;&gt;U1644)*($G$2="Y"),"same collector, ","")))))))))&amp;(IF(ISBLANK(U1645),"",(IF(U1645&lt;&gt;U1644,U1645&amp;", ",(IF(B1645&lt;&gt;B1644,U1645&amp;", ",IF(Z1645&lt;&gt;Z1644,U1645&amp;", ",(IF(T1645&lt;&gt;T1644,IF((T1645&lt;&gt;T1644)*($G$2="Y"),"same date, ", ""),IF((T1645=T1644)*(U1645=U1644)*(S1645&lt;&gt;S1644)*($G$2="Y"),"same collector and date, ", ""))))))))))&amp;(IF(ISBLANK(V1645),"",V1645&amp;", "))&amp;IF((AA1645&lt;&gt;AA1646)*($H$2="y"),AD1645&amp;AE1645,IF((AA1645&lt;&gt;AA1646)*($H$2="m"),AD1645&amp;AG1645,IF(($H$2&lt;&gt;"m")*($H$2&lt;&gt;"Y"),(IF(F1645=0,"",F1645&amp;" "&amp;$F$4&amp;" "))&amp;(IF(G1645=0,"",G1645&amp;" "&amp;$G$4&amp;" "))&amp;(IF(H1645=0,"",H1645&amp;" "&amp;H$4&amp;" "))&amp;(IF(I1645=0,"",I1645&amp;" "&amp;$I$4&amp;" "))&amp;(IF(J1645=0,"",J1645&amp;" "&amp;$J$4&amp;" "))&amp;IF((ISBLANK(C1645)),"","("&amp;C1645&amp;")"),"")))&amp;IF((B1645=B1646)*(K1645=K1646)*(L1645=L1646)*(M1645=M1646),IF(($H$2&lt;&gt;"m")*($H$2&lt;&gt;"Y"), ", ", IF((ISNUMBER(FIND(")",AE1645))), ", ", "")),IF((B1645=B1646)*(K1645=K1646)*(L1645=L1646),"; ",". ")))</f>
        <v/>
      </c>
      <c r="AI1645" s="1"/>
    </row>
    <row r="1646" spans="1:35" x14ac:dyDescent="0.25">
      <c r="A1646" s="3" t="str">
        <f t="shared" si="206"/>
        <v/>
      </c>
      <c r="B1646" s="53" t="str">
        <f t="shared" si="210"/>
        <v/>
      </c>
      <c r="C1646" s="57"/>
      <c r="D1646" s="57"/>
      <c r="E1646" s="57"/>
      <c r="F1646" s="57"/>
      <c r="G1646" s="57"/>
      <c r="H1646" s="57"/>
      <c r="I1646" s="57"/>
      <c r="J1646" s="57"/>
      <c r="K1646" s="57"/>
      <c r="L1646" s="57"/>
      <c r="M1646" s="54"/>
      <c r="N1646" s="57"/>
      <c r="O1646" s="58"/>
      <c r="P1646" s="58"/>
      <c r="Q1646" s="58"/>
      <c r="R1646" s="58"/>
      <c r="S1646" s="54"/>
      <c r="T1646" s="57"/>
      <c r="U1646" s="57"/>
      <c r="V1646" s="57"/>
      <c r="W1646" s="57"/>
      <c r="X1646" s="147" t="str">
        <f>IF(ISBLANK(D1646),"",IF('order-admin-units'!$I$1&lt;&gt;"y", "", IF((K1646="")*(ISBLANK(D1646)=FALSE), 'order-admin-units'!$B$1+1, VLOOKUP(K1646, ordercountry, 2))))</f>
        <v/>
      </c>
      <c r="Y1646" s="147" t="str">
        <f>IF(ISBLANK(D1646),"",IF('order-admin-units'!$I$1&lt;&gt;"y", "", IF(L1646="", 'order-admin-units'!$B$2+1, VLOOKUP(K1646&amp;"@"&amp;L1646, orderadmin, 2))))</f>
        <v/>
      </c>
      <c r="Z1646" s="147" t="str">
        <f t="shared" si="207"/>
        <v/>
      </c>
      <c r="AA1646" s="147" t="str">
        <f t="shared" si="208"/>
        <v/>
      </c>
      <c r="AB1646" s="147" t="str">
        <f t="shared" si="209"/>
        <v/>
      </c>
      <c r="AC1646" s="147" t="str">
        <f t="shared" si="203"/>
        <v/>
      </c>
      <c r="AD1646" s="11" t="str">
        <f t="shared" si="204"/>
        <v/>
      </c>
      <c r="AE1646" s="11" t="str">
        <f t="array" ref="AE1646">IF(ISBLANK(D1646),"",IF(OR($H$2="y",$H$2="m"),IF(AA1646=AA1645,IF(OR(AB1646=$AB$4:$AB1645)=FALSE,AE1645&amp;C1646,AE1645),"("&amp;C1646)&amp;IF(AA1646=AA1647,IF(OR(AB1647=$AB$4:$AB1646)=FALSE,", ",""),") "),""))</f>
        <v/>
      </c>
      <c r="AF1646" s="11" t="str">
        <f t="shared" si="205"/>
        <v/>
      </c>
      <c r="AG1646" s="11" t="str">
        <f t="array" ref="AG1646">IF(ISBLANK(D1646),"",IF(OR($H$2="y",$H$2="m"),IF(AA1646=AA1645,IF(OR(AC1646=$AC$4:$AC1645)=FALSE,AG1645&amp;AF1646,AG1645),"("&amp;AF1646)&amp;IF(AA1646=AA1647,IF(OR(AC1647=$AC$4:$AC1646)=FALSE,", ",""),") "),""))</f>
        <v/>
      </c>
      <c r="AH1646" s="10" t="str">
        <f>IF((ISBLANK(D1646)),"",IF(D1646=D1645,AH1645,"")&amp;IF(B1645&lt;&gt;B1646,((IF(ISBLANK(E1646),$D$3&amp;"Non-type material: "&amp;$D$3,$D$3&amp;INDEX('type-categories'!$A$2:$B$100,MATCH(E1646,'type-categories'!$A$2:$A$100,0),2)&amp;$D$3))),"")&amp;(IF(K1646&lt;&gt;K1645,$C$2&amp;K1646&amp;$K$3&amp;$C$2&amp;" ",(IF(B1646&lt;&gt;B1645,$C$2&amp;K1646&amp;$K$3&amp;$C$2&amp;" ",""))))&amp;(IF(L1646="","",((IF(L1646&lt;&gt;L1645,$D$2&amp;L1646&amp;$L$3&amp;$D$2&amp;" ",IF(B1646&lt;&gt;B1645,$D$2&amp;L1646&amp;$L$3&amp;$D$2&amp;" ",""))))))&amp;(IF(M1646="","",((IF(M1646&lt;&gt;M1645,$E$2&amp;M1646&amp;$E$2&amp;","&amp;" ",IF(B1646&lt;&gt;B1645,$E$2&amp;M1646&amp;$E$2&amp;",",""))))))&amp;(IF(N1646="","",IF(N1646&lt;&gt;N1645,N1646&amp;", ",IF(B1646&lt;&gt;B1645,N1646&amp;", ",""))))&amp;(IF(ISBLANK(O1646),"",(IF(O1646&lt;&gt;O1645,O1646&amp;", ",IF(B1646&lt;&gt;B1645,O1646&amp;", ","")))))&amp;(IF(ISBLANK(P1646),"",(IF(P1646&lt;&gt;P1645,P1646&amp;", ",IF(B1646&lt;&gt;B1645,P1646&amp;", ",IF(Z1646&lt;&gt;Z1645,P1646&amp;", ",""))))))&amp;(IF(ISBLANK(Q1646),"",(IF(Q1646&lt;&gt;Q1645,Q1646&amp;", ",IF(B1646&lt;&gt;B1645,Q1646&amp;", ",IF(Z1646&lt;&gt;Z1645,Q1646&amp;", ",""))))))&amp;(IF(ISBLANK(R1646),"",(IF(R1646&lt;&gt;R1645,R1646&amp;"m, ",IF(B1646&lt;&gt;B1645,R1646&amp;"m, ",IF(Z1646&lt;&gt;Z1645,R1646&amp;"m, ",""))))))&amp;IF(ISBLANK(S1646),"",(IF(B1646&lt;&gt;B1645,S1646&amp;", ",IF(S1646&lt;&gt;S1645,IF((Z1646=Z1645),"same locality "&amp;S1646&amp;", ",S1646&amp;", "),""))))&amp;(IF(ISBLANK(T1646),"",(IF(T1646&lt;&gt;T1645,IF(ISBLANK(F$2),T1646&amp;", ",T1646&amp;" "&amp;F$2&amp;", "),(IF(B1646&lt;&gt;B1645,IF(ISBLANK(F$2),T1646&amp;", ",T1646&amp;" "&amp;F$2&amp;", "),(IF(Z1646&lt;&gt;Z1645,IF(ISBLANK(F$2),T1646&amp;", ",T1646&amp;" "&amp;F$2&amp;", "),IF((U1646&lt;&gt;U1645)*($G$2="Y"),"same collector, ","")))))))))&amp;(IF(ISBLANK(U1646),"",(IF(U1646&lt;&gt;U1645,U1646&amp;", ",(IF(B1646&lt;&gt;B1645,U1646&amp;", ",IF(Z1646&lt;&gt;Z1645,U1646&amp;", ",(IF(T1646&lt;&gt;T1645,IF((T1646&lt;&gt;T1645)*($G$2="Y"),"same date, ", ""),IF((T1646=T1645)*(U1646=U1645)*(S1646&lt;&gt;S1645)*($G$2="Y"),"same collector and date, ", ""))))))))))&amp;(IF(ISBLANK(V1646),"",V1646&amp;", "))&amp;IF((AA1646&lt;&gt;AA1647)*($H$2="y"),AD1646&amp;AE1646,IF((AA1646&lt;&gt;AA1647)*($H$2="m"),AD1646&amp;AG1646,IF(($H$2&lt;&gt;"m")*($H$2&lt;&gt;"Y"),(IF(F1646=0,"",F1646&amp;" "&amp;$F$4&amp;" "))&amp;(IF(G1646=0,"",G1646&amp;" "&amp;$G$4&amp;" "))&amp;(IF(H1646=0,"",H1646&amp;" "&amp;H$4&amp;" "))&amp;(IF(I1646=0,"",I1646&amp;" "&amp;$I$4&amp;" "))&amp;(IF(J1646=0,"",J1646&amp;" "&amp;$J$4&amp;" "))&amp;IF((ISBLANK(C1646)),"","("&amp;C1646&amp;")"),"")))&amp;IF((B1646=B1647)*(K1646=K1647)*(L1646=L1647)*(M1646=M1647),IF(($H$2&lt;&gt;"m")*($H$2&lt;&gt;"Y"), ", ", IF((ISNUMBER(FIND(")",AE1646))), ", ", "")),IF((B1646=B1647)*(K1646=K1647)*(L1646=L1647),"; ",". ")))</f>
        <v/>
      </c>
      <c r="AI1646" s="1"/>
    </row>
    <row r="1647" spans="1:35" x14ac:dyDescent="0.25">
      <c r="A1647" s="3" t="str">
        <f t="shared" si="206"/>
        <v/>
      </c>
      <c r="B1647" s="53" t="str">
        <f t="shared" si="210"/>
        <v/>
      </c>
      <c r="C1647" s="57"/>
      <c r="D1647" s="57"/>
      <c r="E1647" s="57"/>
      <c r="F1647" s="57"/>
      <c r="G1647" s="57"/>
      <c r="H1647" s="57"/>
      <c r="I1647" s="57"/>
      <c r="J1647" s="57"/>
      <c r="K1647" s="57"/>
      <c r="L1647" s="57"/>
      <c r="M1647" s="54"/>
      <c r="N1647" s="57"/>
      <c r="O1647" s="58"/>
      <c r="P1647" s="58"/>
      <c r="Q1647" s="58"/>
      <c r="R1647" s="58"/>
      <c r="S1647" s="54"/>
      <c r="T1647" s="57"/>
      <c r="U1647" s="57"/>
      <c r="V1647" s="57"/>
      <c r="W1647" s="57"/>
      <c r="X1647" s="147" t="str">
        <f>IF(ISBLANK(D1647),"",IF('order-admin-units'!$I$1&lt;&gt;"y", "", IF((K1647="")*(ISBLANK(D1647)=FALSE), 'order-admin-units'!$B$1+1, VLOOKUP(K1647, ordercountry, 2))))</f>
        <v/>
      </c>
      <c r="Y1647" s="147" t="str">
        <f>IF(ISBLANK(D1647),"",IF('order-admin-units'!$I$1&lt;&gt;"y", "", IF(L1647="", 'order-admin-units'!$B$2+1, VLOOKUP(K1647&amp;"@"&amp;L1647, orderadmin, 2))))</f>
        <v/>
      </c>
      <c r="Z1647" s="147" t="str">
        <f t="shared" si="207"/>
        <v/>
      </c>
      <c r="AA1647" s="147" t="str">
        <f t="shared" si="208"/>
        <v/>
      </c>
      <c r="AB1647" s="147" t="str">
        <f t="shared" si="209"/>
        <v/>
      </c>
      <c r="AC1647" s="147" t="str">
        <f t="shared" si="203"/>
        <v/>
      </c>
      <c r="AD1647" s="11" t="str">
        <f t="shared" si="204"/>
        <v/>
      </c>
      <c r="AE1647" s="11" t="str">
        <f t="array" ref="AE1647">IF(ISBLANK(D1647),"",IF(OR($H$2="y",$H$2="m"),IF(AA1647=AA1646,IF(OR(AB1647=$AB$4:$AB1646)=FALSE,AE1646&amp;C1647,AE1646),"("&amp;C1647)&amp;IF(AA1647=AA1648,IF(OR(AB1648=$AB$4:$AB1647)=FALSE,", ",""),") "),""))</f>
        <v/>
      </c>
      <c r="AF1647" s="11" t="str">
        <f t="shared" si="205"/>
        <v/>
      </c>
      <c r="AG1647" s="11" t="str">
        <f t="array" ref="AG1647">IF(ISBLANK(D1647),"",IF(OR($H$2="y",$H$2="m"),IF(AA1647=AA1646,IF(OR(AC1647=$AC$4:$AC1646)=FALSE,AG1646&amp;AF1647,AG1646),"("&amp;AF1647)&amp;IF(AA1647=AA1648,IF(OR(AC1648=$AC$4:$AC1647)=FALSE,", ",""),") "),""))</f>
        <v/>
      </c>
      <c r="AH1647" s="10" t="str">
        <f>IF((ISBLANK(D1647)),"",IF(D1647=D1646,AH1646,"")&amp;IF(B1646&lt;&gt;B1647,((IF(ISBLANK(E1647),$D$3&amp;"Non-type material: "&amp;$D$3,$D$3&amp;INDEX('type-categories'!$A$2:$B$100,MATCH(E1647,'type-categories'!$A$2:$A$100,0),2)&amp;$D$3))),"")&amp;(IF(K1647&lt;&gt;K1646,$C$2&amp;K1647&amp;$K$3&amp;$C$2&amp;" ",(IF(B1647&lt;&gt;B1646,$C$2&amp;K1647&amp;$K$3&amp;$C$2&amp;" ",""))))&amp;(IF(L1647="","",((IF(L1647&lt;&gt;L1646,$D$2&amp;L1647&amp;$L$3&amp;$D$2&amp;" ",IF(B1647&lt;&gt;B1646,$D$2&amp;L1647&amp;$L$3&amp;$D$2&amp;" ",""))))))&amp;(IF(M1647="","",((IF(M1647&lt;&gt;M1646,$E$2&amp;M1647&amp;$E$2&amp;","&amp;" ",IF(B1647&lt;&gt;B1646,$E$2&amp;M1647&amp;$E$2&amp;",",""))))))&amp;(IF(N1647="","",IF(N1647&lt;&gt;N1646,N1647&amp;", ",IF(B1647&lt;&gt;B1646,N1647&amp;", ",""))))&amp;(IF(ISBLANK(O1647),"",(IF(O1647&lt;&gt;O1646,O1647&amp;", ",IF(B1647&lt;&gt;B1646,O1647&amp;", ","")))))&amp;(IF(ISBLANK(P1647),"",(IF(P1647&lt;&gt;P1646,P1647&amp;", ",IF(B1647&lt;&gt;B1646,P1647&amp;", ",IF(Z1647&lt;&gt;Z1646,P1647&amp;", ",""))))))&amp;(IF(ISBLANK(Q1647),"",(IF(Q1647&lt;&gt;Q1646,Q1647&amp;", ",IF(B1647&lt;&gt;B1646,Q1647&amp;", ",IF(Z1647&lt;&gt;Z1646,Q1647&amp;", ",""))))))&amp;(IF(ISBLANK(R1647),"",(IF(R1647&lt;&gt;R1646,R1647&amp;"m, ",IF(B1647&lt;&gt;B1646,R1647&amp;"m, ",IF(Z1647&lt;&gt;Z1646,R1647&amp;"m, ",""))))))&amp;IF(ISBLANK(S1647),"",(IF(B1647&lt;&gt;B1646,S1647&amp;", ",IF(S1647&lt;&gt;S1646,IF((Z1647=Z1646),"same locality "&amp;S1647&amp;", ",S1647&amp;", "),""))))&amp;(IF(ISBLANK(T1647),"",(IF(T1647&lt;&gt;T1646,IF(ISBLANK(F$2),T1647&amp;", ",T1647&amp;" "&amp;F$2&amp;", "),(IF(B1647&lt;&gt;B1646,IF(ISBLANK(F$2),T1647&amp;", ",T1647&amp;" "&amp;F$2&amp;", "),(IF(Z1647&lt;&gt;Z1646,IF(ISBLANK(F$2),T1647&amp;", ",T1647&amp;" "&amp;F$2&amp;", "),IF((U1647&lt;&gt;U1646)*($G$2="Y"),"same collector, ","")))))))))&amp;(IF(ISBLANK(U1647),"",(IF(U1647&lt;&gt;U1646,U1647&amp;", ",(IF(B1647&lt;&gt;B1646,U1647&amp;", ",IF(Z1647&lt;&gt;Z1646,U1647&amp;", ",(IF(T1647&lt;&gt;T1646,IF((T1647&lt;&gt;T1646)*($G$2="Y"),"same date, ", ""),IF((T1647=T1646)*(U1647=U1646)*(S1647&lt;&gt;S1646)*($G$2="Y"),"same collector and date, ", ""))))))))))&amp;(IF(ISBLANK(V1647),"",V1647&amp;", "))&amp;IF((AA1647&lt;&gt;AA1648)*($H$2="y"),AD1647&amp;AE1647,IF((AA1647&lt;&gt;AA1648)*($H$2="m"),AD1647&amp;AG1647,IF(($H$2&lt;&gt;"m")*($H$2&lt;&gt;"Y"),(IF(F1647=0,"",F1647&amp;" "&amp;$F$4&amp;" "))&amp;(IF(G1647=0,"",G1647&amp;" "&amp;$G$4&amp;" "))&amp;(IF(H1647=0,"",H1647&amp;" "&amp;H$4&amp;" "))&amp;(IF(I1647=0,"",I1647&amp;" "&amp;$I$4&amp;" "))&amp;(IF(J1647=0,"",J1647&amp;" "&amp;$J$4&amp;" "))&amp;IF((ISBLANK(C1647)),"","("&amp;C1647&amp;")"),"")))&amp;IF((B1647=B1648)*(K1647=K1648)*(L1647=L1648)*(M1647=M1648),IF(($H$2&lt;&gt;"m")*($H$2&lt;&gt;"Y"), ", ", IF((ISNUMBER(FIND(")",AE1647))), ", ", "")),IF((B1647=B1648)*(K1647=K1648)*(L1647=L1648),"; ",". ")))</f>
        <v/>
      </c>
      <c r="AI1647" s="1"/>
    </row>
    <row r="1648" spans="1:35" x14ac:dyDescent="0.25">
      <c r="A1648" s="3" t="str">
        <f t="shared" si="206"/>
        <v/>
      </c>
      <c r="B1648" s="53" t="str">
        <f t="shared" si="210"/>
        <v/>
      </c>
      <c r="C1648" s="57"/>
      <c r="D1648" s="57"/>
      <c r="E1648" s="57"/>
      <c r="F1648" s="57"/>
      <c r="G1648" s="57"/>
      <c r="H1648" s="57"/>
      <c r="I1648" s="57"/>
      <c r="J1648" s="57"/>
      <c r="K1648" s="57"/>
      <c r="L1648" s="57"/>
      <c r="M1648" s="54"/>
      <c r="N1648" s="57"/>
      <c r="O1648" s="58"/>
      <c r="P1648" s="58"/>
      <c r="Q1648" s="58"/>
      <c r="R1648" s="58"/>
      <c r="S1648" s="54"/>
      <c r="T1648" s="57"/>
      <c r="U1648" s="57"/>
      <c r="V1648" s="57"/>
      <c r="W1648" s="57"/>
      <c r="X1648" s="147" t="str">
        <f>IF(ISBLANK(D1648),"",IF('order-admin-units'!$I$1&lt;&gt;"y", "", IF((K1648="")*(ISBLANK(D1648)=FALSE), 'order-admin-units'!$B$1+1, VLOOKUP(K1648, ordercountry, 2))))</f>
        <v/>
      </c>
      <c r="Y1648" s="147" t="str">
        <f>IF(ISBLANK(D1648),"",IF('order-admin-units'!$I$1&lt;&gt;"y", "", IF(L1648="", 'order-admin-units'!$B$2+1, VLOOKUP(K1648&amp;"@"&amp;L1648, orderadmin, 2))))</f>
        <v/>
      </c>
      <c r="Z1648" s="147" t="str">
        <f t="shared" si="207"/>
        <v/>
      </c>
      <c r="AA1648" s="147" t="str">
        <f t="shared" si="208"/>
        <v/>
      </c>
      <c r="AB1648" s="147" t="str">
        <f t="shared" si="209"/>
        <v/>
      </c>
      <c r="AC1648" s="147" t="str">
        <f t="shared" si="203"/>
        <v/>
      </c>
      <c r="AD1648" s="11" t="str">
        <f t="shared" si="204"/>
        <v/>
      </c>
      <c r="AE1648" s="11" t="str">
        <f t="array" ref="AE1648">IF(ISBLANK(D1648),"",IF(OR($H$2="y",$H$2="m"),IF(AA1648=AA1647,IF(OR(AB1648=$AB$4:$AB1647)=FALSE,AE1647&amp;C1648,AE1647),"("&amp;C1648)&amp;IF(AA1648=AA1649,IF(OR(AB1649=$AB$4:$AB1648)=FALSE,", ",""),") "),""))</f>
        <v/>
      </c>
      <c r="AF1648" s="11" t="str">
        <f t="shared" si="205"/>
        <v/>
      </c>
      <c r="AG1648" s="11" t="str">
        <f t="array" ref="AG1648">IF(ISBLANK(D1648),"",IF(OR($H$2="y",$H$2="m"),IF(AA1648=AA1647,IF(OR(AC1648=$AC$4:$AC1647)=FALSE,AG1647&amp;AF1648,AG1647),"("&amp;AF1648)&amp;IF(AA1648=AA1649,IF(OR(AC1649=$AC$4:$AC1648)=FALSE,", ",""),") "),""))</f>
        <v/>
      </c>
      <c r="AH1648" s="10" t="str">
        <f>IF((ISBLANK(D1648)),"",IF(D1648=D1647,AH1647,"")&amp;IF(B1647&lt;&gt;B1648,((IF(ISBLANK(E1648),$D$3&amp;"Non-type material: "&amp;$D$3,$D$3&amp;INDEX('type-categories'!$A$2:$B$100,MATCH(E1648,'type-categories'!$A$2:$A$100,0),2)&amp;$D$3))),"")&amp;(IF(K1648&lt;&gt;K1647,$C$2&amp;K1648&amp;$K$3&amp;$C$2&amp;" ",(IF(B1648&lt;&gt;B1647,$C$2&amp;K1648&amp;$K$3&amp;$C$2&amp;" ",""))))&amp;(IF(L1648="","",((IF(L1648&lt;&gt;L1647,$D$2&amp;L1648&amp;$L$3&amp;$D$2&amp;" ",IF(B1648&lt;&gt;B1647,$D$2&amp;L1648&amp;$L$3&amp;$D$2&amp;" ",""))))))&amp;(IF(M1648="","",((IF(M1648&lt;&gt;M1647,$E$2&amp;M1648&amp;$E$2&amp;","&amp;" ",IF(B1648&lt;&gt;B1647,$E$2&amp;M1648&amp;$E$2&amp;",",""))))))&amp;(IF(N1648="","",IF(N1648&lt;&gt;N1647,N1648&amp;", ",IF(B1648&lt;&gt;B1647,N1648&amp;", ",""))))&amp;(IF(ISBLANK(O1648),"",(IF(O1648&lt;&gt;O1647,O1648&amp;", ",IF(B1648&lt;&gt;B1647,O1648&amp;", ","")))))&amp;(IF(ISBLANK(P1648),"",(IF(P1648&lt;&gt;P1647,P1648&amp;", ",IF(B1648&lt;&gt;B1647,P1648&amp;", ",IF(Z1648&lt;&gt;Z1647,P1648&amp;", ",""))))))&amp;(IF(ISBLANK(Q1648),"",(IF(Q1648&lt;&gt;Q1647,Q1648&amp;", ",IF(B1648&lt;&gt;B1647,Q1648&amp;", ",IF(Z1648&lt;&gt;Z1647,Q1648&amp;", ",""))))))&amp;(IF(ISBLANK(R1648),"",(IF(R1648&lt;&gt;R1647,R1648&amp;"m, ",IF(B1648&lt;&gt;B1647,R1648&amp;"m, ",IF(Z1648&lt;&gt;Z1647,R1648&amp;"m, ",""))))))&amp;IF(ISBLANK(S1648),"",(IF(B1648&lt;&gt;B1647,S1648&amp;", ",IF(S1648&lt;&gt;S1647,IF((Z1648=Z1647),"same locality "&amp;S1648&amp;", ",S1648&amp;", "),""))))&amp;(IF(ISBLANK(T1648),"",(IF(T1648&lt;&gt;T1647,IF(ISBLANK(F$2),T1648&amp;", ",T1648&amp;" "&amp;F$2&amp;", "),(IF(B1648&lt;&gt;B1647,IF(ISBLANK(F$2),T1648&amp;", ",T1648&amp;" "&amp;F$2&amp;", "),(IF(Z1648&lt;&gt;Z1647,IF(ISBLANK(F$2),T1648&amp;", ",T1648&amp;" "&amp;F$2&amp;", "),IF((U1648&lt;&gt;U1647)*($G$2="Y"),"same collector, ","")))))))))&amp;(IF(ISBLANK(U1648),"",(IF(U1648&lt;&gt;U1647,U1648&amp;", ",(IF(B1648&lt;&gt;B1647,U1648&amp;", ",IF(Z1648&lt;&gt;Z1647,U1648&amp;", ",(IF(T1648&lt;&gt;T1647,IF((T1648&lt;&gt;T1647)*($G$2="Y"),"same date, ", ""),IF((T1648=T1647)*(U1648=U1647)*(S1648&lt;&gt;S1647)*($G$2="Y"),"same collector and date, ", ""))))))))))&amp;(IF(ISBLANK(V1648),"",V1648&amp;", "))&amp;IF((AA1648&lt;&gt;AA1649)*($H$2="y"),AD1648&amp;AE1648,IF((AA1648&lt;&gt;AA1649)*($H$2="m"),AD1648&amp;AG1648,IF(($H$2&lt;&gt;"m")*($H$2&lt;&gt;"Y"),(IF(F1648=0,"",F1648&amp;" "&amp;$F$4&amp;" "))&amp;(IF(G1648=0,"",G1648&amp;" "&amp;$G$4&amp;" "))&amp;(IF(H1648=0,"",H1648&amp;" "&amp;H$4&amp;" "))&amp;(IF(I1648=0,"",I1648&amp;" "&amp;$I$4&amp;" "))&amp;(IF(J1648=0,"",J1648&amp;" "&amp;$J$4&amp;" "))&amp;IF((ISBLANK(C1648)),"","("&amp;C1648&amp;")"),"")))&amp;IF((B1648=B1649)*(K1648=K1649)*(L1648=L1649)*(M1648=M1649),IF(($H$2&lt;&gt;"m")*($H$2&lt;&gt;"Y"), ", ", IF((ISNUMBER(FIND(")",AE1648))), ", ", "")),IF((B1648=B1649)*(K1648=K1649)*(L1648=L1649),"; ",". ")))</f>
        <v/>
      </c>
      <c r="AI1648" s="1"/>
    </row>
    <row r="1649" spans="1:35" x14ac:dyDescent="0.25">
      <c r="A1649" s="3" t="str">
        <f t="shared" si="206"/>
        <v/>
      </c>
      <c r="B1649" s="53" t="str">
        <f t="shared" si="210"/>
        <v/>
      </c>
      <c r="C1649" s="57"/>
      <c r="D1649" s="57"/>
      <c r="E1649" s="57"/>
      <c r="F1649" s="57"/>
      <c r="G1649" s="57"/>
      <c r="H1649" s="57"/>
      <c r="I1649" s="57"/>
      <c r="J1649" s="57"/>
      <c r="K1649" s="57"/>
      <c r="L1649" s="57"/>
      <c r="M1649" s="54"/>
      <c r="N1649" s="57"/>
      <c r="O1649" s="58"/>
      <c r="P1649" s="58"/>
      <c r="Q1649" s="58"/>
      <c r="R1649" s="58"/>
      <c r="S1649" s="54"/>
      <c r="T1649" s="57"/>
      <c r="U1649" s="57"/>
      <c r="V1649" s="57"/>
      <c r="W1649" s="57"/>
      <c r="X1649" s="147" t="str">
        <f>IF(ISBLANK(D1649),"",IF('order-admin-units'!$I$1&lt;&gt;"y", "", IF((K1649="")*(ISBLANK(D1649)=FALSE), 'order-admin-units'!$B$1+1, VLOOKUP(K1649, ordercountry, 2))))</f>
        <v/>
      </c>
      <c r="Y1649" s="147" t="str">
        <f>IF(ISBLANK(D1649),"",IF('order-admin-units'!$I$1&lt;&gt;"y", "", IF(L1649="", 'order-admin-units'!$B$2+1, VLOOKUP(K1649&amp;"@"&amp;L1649, orderadmin, 2))))</f>
        <v/>
      </c>
      <c r="Z1649" s="147" t="str">
        <f t="shared" si="207"/>
        <v/>
      </c>
      <c r="AA1649" s="147" t="str">
        <f t="shared" si="208"/>
        <v/>
      </c>
      <c r="AB1649" s="147" t="str">
        <f t="shared" si="209"/>
        <v/>
      </c>
      <c r="AC1649" s="147" t="str">
        <f t="shared" si="203"/>
        <v/>
      </c>
      <c r="AD1649" s="11" t="str">
        <f t="shared" si="204"/>
        <v/>
      </c>
      <c r="AE1649" s="11" t="str">
        <f t="array" ref="AE1649">IF(ISBLANK(D1649),"",IF(OR($H$2="y",$H$2="m"),IF(AA1649=AA1648,IF(OR(AB1649=$AB$4:$AB1648)=FALSE,AE1648&amp;C1649,AE1648),"("&amp;C1649)&amp;IF(AA1649=AA1650,IF(OR(AB1650=$AB$4:$AB1649)=FALSE,", ",""),") "),""))</f>
        <v/>
      </c>
      <c r="AF1649" s="11" t="str">
        <f t="shared" si="205"/>
        <v/>
      </c>
      <c r="AG1649" s="11" t="str">
        <f t="array" ref="AG1649">IF(ISBLANK(D1649),"",IF(OR($H$2="y",$H$2="m"),IF(AA1649=AA1648,IF(OR(AC1649=$AC$4:$AC1648)=FALSE,AG1648&amp;AF1649,AG1648),"("&amp;AF1649)&amp;IF(AA1649=AA1650,IF(OR(AC1650=$AC$4:$AC1649)=FALSE,", ",""),") "),""))</f>
        <v/>
      </c>
      <c r="AH1649" s="10" t="str">
        <f>IF((ISBLANK(D1649)),"",IF(D1649=D1648,AH1648,"")&amp;IF(B1648&lt;&gt;B1649,((IF(ISBLANK(E1649),$D$3&amp;"Non-type material: "&amp;$D$3,$D$3&amp;INDEX('type-categories'!$A$2:$B$100,MATCH(E1649,'type-categories'!$A$2:$A$100,0),2)&amp;$D$3))),"")&amp;(IF(K1649&lt;&gt;K1648,$C$2&amp;K1649&amp;$K$3&amp;$C$2&amp;" ",(IF(B1649&lt;&gt;B1648,$C$2&amp;K1649&amp;$K$3&amp;$C$2&amp;" ",""))))&amp;(IF(L1649="","",((IF(L1649&lt;&gt;L1648,$D$2&amp;L1649&amp;$L$3&amp;$D$2&amp;" ",IF(B1649&lt;&gt;B1648,$D$2&amp;L1649&amp;$L$3&amp;$D$2&amp;" ",""))))))&amp;(IF(M1649="","",((IF(M1649&lt;&gt;M1648,$E$2&amp;M1649&amp;$E$2&amp;","&amp;" ",IF(B1649&lt;&gt;B1648,$E$2&amp;M1649&amp;$E$2&amp;",",""))))))&amp;(IF(N1649="","",IF(N1649&lt;&gt;N1648,N1649&amp;", ",IF(B1649&lt;&gt;B1648,N1649&amp;", ",""))))&amp;(IF(ISBLANK(O1649),"",(IF(O1649&lt;&gt;O1648,O1649&amp;", ",IF(B1649&lt;&gt;B1648,O1649&amp;", ","")))))&amp;(IF(ISBLANK(P1649),"",(IF(P1649&lt;&gt;P1648,P1649&amp;", ",IF(B1649&lt;&gt;B1648,P1649&amp;", ",IF(Z1649&lt;&gt;Z1648,P1649&amp;", ",""))))))&amp;(IF(ISBLANK(Q1649),"",(IF(Q1649&lt;&gt;Q1648,Q1649&amp;", ",IF(B1649&lt;&gt;B1648,Q1649&amp;", ",IF(Z1649&lt;&gt;Z1648,Q1649&amp;", ",""))))))&amp;(IF(ISBLANK(R1649),"",(IF(R1649&lt;&gt;R1648,R1649&amp;"m, ",IF(B1649&lt;&gt;B1648,R1649&amp;"m, ",IF(Z1649&lt;&gt;Z1648,R1649&amp;"m, ",""))))))&amp;IF(ISBLANK(S1649),"",(IF(B1649&lt;&gt;B1648,S1649&amp;", ",IF(S1649&lt;&gt;S1648,IF((Z1649=Z1648),"same locality "&amp;S1649&amp;", ",S1649&amp;", "),""))))&amp;(IF(ISBLANK(T1649),"",(IF(T1649&lt;&gt;T1648,IF(ISBLANK(F$2),T1649&amp;", ",T1649&amp;" "&amp;F$2&amp;", "),(IF(B1649&lt;&gt;B1648,IF(ISBLANK(F$2),T1649&amp;", ",T1649&amp;" "&amp;F$2&amp;", "),(IF(Z1649&lt;&gt;Z1648,IF(ISBLANK(F$2),T1649&amp;", ",T1649&amp;" "&amp;F$2&amp;", "),IF((U1649&lt;&gt;U1648)*($G$2="Y"),"same collector, ","")))))))))&amp;(IF(ISBLANK(U1649),"",(IF(U1649&lt;&gt;U1648,U1649&amp;", ",(IF(B1649&lt;&gt;B1648,U1649&amp;", ",IF(Z1649&lt;&gt;Z1648,U1649&amp;", ",(IF(T1649&lt;&gt;T1648,IF((T1649&lt;&gt;T1648)*($G$2="Y"),"same date, ", ""),IF((T1649=T1648)*(U1649=U1648)*(S1649&lt;&gt;S1648)*($G$2="Y"),"same collector and date, ", ""))))))))))&amp;(IF(ISBLANK(V1649),"",V1649&amp;", "))&amp;IF((AA1649&lt;&gt;AA1650)*($H$2="y"),AD1649&amp;AE1649,IF((AA1649&lt;&gt;AA1650)*($H$2="m"),AD1649&amp;AG1649,IF(($H$2&lt;&gt;"m")*($H$2&lt;&gt;"Y"),(IF(F1649=0,"",F1649&amp;" "&amp;$F$4&amp;" "))&amp;(IF(G1649=0,"",G1649&amp;" "&amp;$G$4&amp;" "))&amp;(IF(H1649=0,"",H1649&amp;" "&amp;H$4&amp;" "))&amp;(IF(I1649=0,"",I1649&amp;" "&amp;$I$4&amp;" "))&amp;(IF(J1649=0,"",J1649&amp;" "&amp;$J$4&amp;" "))&amp;IF((ISBLANK(C1649)),"","("&amp;C1649&amp;")"),"")))&amp;IF((B1649=B1650)*(K1649=K1650)*(L1649=L1650)*(M1649=M1650),IF(($H$2&lt;&gt;"m")*($H$2&lt;&gt;"Y"), ", ", IF((ISNUMBER(FIND(")",AE1649))), ", ", "")),IF((B1649=B1650)*(K1649=K1650)*(L1649=L1650),"; ",". ")))</f>
        <v/>
      </c>
      <c r="AI1649" s="1"/>
    </row>
    <row r="1650" spans="1:35" x14ac:dyDescent="0.25">
      <c r="A1650" s="3" t="str">
        <f t="shared" si="206"/>
        <v/>
      </c>
      <c r="B1650" s="53" t="str">
        <f t="shared" si="210"/>
        <v/>
      </c>
      <c r="C1650" s="57"/>
      <c r="D1650" s="57"/>
      <c r="E1650" s="57"/>
      <c r="F1650" s="57"/>
      <c r="G1650" s="57"/>
      <c r="H1650" s="57"/>
      <c r="I1650" s="57"/>
      <c r="J1650" s="57"/>
      <c r="K1650" s="57"/>
      <c r="L1650" s="57"/>
      <c r="M1650" s="54"/>
      <c r="N1650" s="57"/>
      <c r="O1650" s="58"/>
      <c r="P1650" s="58"/>
      <c r="Q1650" s="58"/>
      <c r="R1650" s="58"/>
      <c r="S1650" s="54"/>
      <c r="T1650" s="57"/>
      <c r="U1650" s="57"/>
      <c r="V1650" s="57"/>
      <c r="W1650" s="57"/>
      <c r="X1650" s="147" t="str">
        <f>IF(ISBLANK(D1650),"",IF('order-admin-units'!$I$1&lt;&gt;"y", "", IF((K1650="")*(ISBLANK(D1650)=FALSE), 'order-admin-units'!$B$1+1, VLOOKUP(K1650, ordercountry, 2))))</f>
        <v/>
      </c>
      <c r="Y1650" s="147" t="str">
        <f>IF(ISBLANK(D1650),"",IF('order-admin-units'!$I$1&lt;&gt;"y", "", IF(L1650="", 'order-admin-units'!$B$2+1, VLOOKUP(K1650&amp;"@"&amp;L1650, orderadmin, 2))))</f>
        <v/>
      </c>
      <c r="Z1650" s="147" t="str">
        <f t="shared" si="207"/>
        <v/>
      </c>
      <c r="AA1650" s="147" t="str">
        <f t="shared" si="208"/>
        <v/>
      </c>
      <c r="AB1650" s="147" t="str">
        <f t="shared" si="209"/>
        <v/>
      </c>
      <c r="AC1650" s="147" t="str">
        <f t="shared" si="203"/>
        <v/>
      </c>
      <c r="AD1650" s="11" t="str">
        <f t="shared" si="204"/>
        <v/>
      </c>
      <c r="AE1650" s="11" t="str">
        <f t="array" ref="AE1650">IF(ISBLANK(D1650),"",IF(OR($H$2="y",$H$2="m"),IF(AA1650=AA1649,IF(OR(AB1650=$AB$4:$AB1649)=FALSE,AE1649&amp;C1650,AE1649),"("&amp;C1650)&amp;IF(AA1650=AA1651,IF(OR(AB1651=$AB$4:$AB1650)=FALSE,", ",""),") "),""))</f>
        <v/>
      </c>
      <c r="AF1650" s="11" t="str">
        <f t="shared" si="205"/>
        <v/>
      </c>
      <c r="AG1650" s="11" t="str">
        <f t="array" ref="AG1650">IF(ISBLANK(D1650),"",IF(OR($H$2="y",$H$2="m"),IF(AA1650=AA1649,IF(OR(AC1650=$AC$4:$AC1649)=FALSE,AG1649&amp;AF1650,AG1649),"("&amp;AF1650)&amp;IF(AA1650=AA1651,IF(OR(AC1651=$AC$4:$AC1650)=FALSE,", ",""),") "),""))</f>
        <v/>
      </c>
      <c r="AH1650" s="10" t="str">
        <f>IF((ISBLANK(D1650)),"",IF(D1650=D1649,AH1649,"")&amp;IF(B1649&lt;&gt;B1650,((IF(ISBLANK(E1650),$D$3&amp;"Non-type material: "&amp;$D$3,$D$3&amp;INDEX('type-categories'!$A$2:$B$100,MATCH(E1650,'type-categories'!$A$2:$A$100,0),2)&amp;$D$3))),"")&amp;(IF(K1650&lt;&gt;K1649,$C$2&amp;K1650&amp;$K$3&amp;$C$2&amp;" ",(IF(B1650&lt;&gt;B1649,$C$2&amp;K1650&amp;$K$3&amp;$C$2&amp;" ",""))))&amp;(IF(L1650="","",((IF(L1650&lt;&gt;L1649,$D$2&amp;L1650&amp;$L$3&amp;$D$2&amp;" ",IF(B1650&lt;&gt;B1649,$D$2&amp;L1650&amp;$L$3&amp;$D$2&amp;" ",""))))))&amp;(IF(M1650="","",((IF(M1650&lt;&gt;M1649,$E$2&amp;M1650&amp;$E$2&amp;","&amp;" ",IF(B1650&lt;&gt;B1649,$E$2&amp;M1650&amp;$E$2&amp;",",""))))))&amp;(IF(N1650="","",IF(N1650&lt;&gt;N1649,N1650&amp;", ",IF(B1650&lt;&gt;B1649,N1650&amp;", ",""))))&amp;(IF(ISBLANK(O1650),"",(IF(O1650&lt;&gt;O1649,O1650&amp;", ",IF(B1650&lt;&gt;B1649,O1650&amp;", ","")))))&amp;(IF(ISBLANK(P1650),"",(IF(P1650&lt;&gt;P1649,P1650&amp;", ",IF(B1650&lt;&gt;B1649,P1650&amp;", ",IF(Z1650&lt;&gt;Z1649,P1650&amp;", ",""))))))&amp;(IF(ISBLANK(Q1650),"",(IF(Q1650&lt;&gt;Q1649,Q1650&amp;", ",IF(B1650&lt;&gt;B1649,Q1650&amp;", ",IF(Z1650&lt;&gt;Z1649,Q1650&amp;", ",""))))))&amp;(IF(ISBLANK(R1650),"",(IF(R1650&lt;&gt;R1649,R1650&amp;"m, ",IF(B1650&lt;&gt;B1649,R1650&amp;"m, ",IF(Z1650&lt;&gt;Z1649,R1650&amp;"m, ",""))))))&amp;IF(ISBLANK(S1650),"",(IF(B1650&lt;&gt;B1649,S1650&amp;", ",IF(S1650&lt;&gt;S1649,IF((Z1650=Z1649),"same locality "&amp;S1650&amp;", ",S1650&amp;", "),""))))&amp;(IF(ISBLANK(T1650),"",(IF(T1650&lt;&gt;T1649,IF(ISBLANK(F$2),T1650&amp;", ",T1650&amp;" "&amp;F$2&amp;", "),(IF(B1650&lt;&gt;B1649,IF(ISBLANK(F$2),T1650&amp;", ",T1650&amp;" "&amp;F$2&amp;", "),(IF(Z1650&lt;&gt;Z1649,IF(ISBLANK(F$2),T1650&amp;", ",T1650&amp;" "&amp;F$2&amp;", "),IF((U1650&lt;&gt;U1649)*($G$2="Y"),"same collector, ","")))))))))&amp;(IF(ISBLANK(U1650),"",(IF(U1650&lt;&gt;U1649,U1650&amp;", ",(IF(B1650&lt;&gt;B1649,U1650&amp;", ",IF(Z1650&lt;&gt;Z1649,U1650&amp;", ",(IF(T1650&lt;&gt;T1649,IF((T1650&lt;&gt;T1649)*($G$2="Y"),"same date, ", ""),IF((T1650=T1649)*(U1650=U1649)*(S1650&lt;&gt;S1649)*($G$2="Y"),"same collector and date, ", ""))))))))))&amp;(IF(ISBLANK(V1650),"",V1650&amp;", "))&amp;IF((AA1650&lt;&gt;AA1651)*($H$2="y"),AD1650&amp;AE1650,IF((AA1650&lt;&gt;AA1651)*($H$2="m"),AD1650&amp;AG1650,IF(($H$2&lt;&gt;"m")*($H$2&lt;&gt;"Y"),(IF(F1650=0,"",F1650&amp;" "&amp;$F$4&amp;" "))&amp;(IF(G1650=0,"",G1650&amp;" "&amp;$G$4&amp;" "))&amp;(IF(H1650=0,"",H1650&amp;" "&amp;H$4&amp;" "))&amp;(IF(I1650=0,"",I1650&amp;" "&amp;$I$4&amp;" "))&amp;(IF(J1650=0,"",J1650&amp;" "&amp;$J$4&amp;" "))&amp;IF((ISBLANK(C1650)),"","("&amp;C1650&amp;")"),"")))&amp;IF((B1650=B1651)*(K1650=K1651)*(L1650=L1651)*(M1650=M1651),IF(($H$2&lt;&gt;"m")*($H$2&lt;&gt;"Y"), ", ", IF((ISNUMBER(FIND(")",AE1650))), ", ", "")),IF((B1650=B1651)*(K1650=K1651)*(L1650=L1651),"; ",". ")))</f>
        <v/>
      </c>
      <c r="AI1650" s="1"/>
    </row>
    <row r="1651" spans="1:35" x14ac:dyDescent="0.25">
      <c r="A1651" s="3" t="str">
        <f t="shared" si="206"/>
        <v/>
      </c>
      <c r="B1651" s="53" t="str">
        <f t="shared" si="210"/>
        <v/>
      </c>
      <c r="C1651" s="57"/>
      <c r="D1651" s="57"/>
      <c r="E1651" s="57"/>
      <c r="F1651" s="57"/>
      <c r="G1651" s="57"/>
      <c r="H1651" s="57"/>
      <c r="I1651" s="57"/>
      <c r="J1651" s="57"/>
      <c r="K1651" s="57"/>
      <c r="L1651" s="57"/>
      <c r="M1651" s="54"/>
      <c r="N1651" s="57"/>
      <c r="O1651" s="58"/>
      <c r="P1651" s="58"/>
      <c r="Q1651" s="58"/>
      <c r="R1651" s="58"/>
      <c r="S1651" s="54"/>
      <c r="T1651" s="57"/>
      <c r="U1651" s="57"/>
      <c r="V1651" s="57"/>
      <c r="W1651" s="57"/>
      <c r="X1651" s="147" t="str">
        <f>IF(ISBLANK(D1651),"",IF('order-admin-units'!$I$1&lt;&gt;"y", "", IF((K1651="")*(ISBLANK(D1651)=FALSE), 'order-admin-units'!$B$1+1, VLOOKUP(K1651, ordercountry, 2))))</f>
        <v/>
      </c>
      <c r="Y1651" s="147" t="str">
        <f>IF(ISBLANK(D1651),"",IF('order-admin-units'!$I$1&lt;&gt;"y", "", IF(L1651="", 'order-admin-units'!$B$2+1, VLOOKUP(K1651&amp;"@"&amp;L1651, orderadmin, 2))))</f>
        <v/>
      </c>
      <c r="Z1651" s="147" t="str">
        <f t="shared" si="207"/>
        <v/>
      </c>
      <c r="AA1651" s="147" t="str">
        <f t="shared" si="208"/>
        <v/>
      </c>
      <c r="AB1651" s="147" t="str">
        <f t="shared" si="209"/>
        <v/>
      </c>
      <c r="AC1651" s="147" t="str">
        <f t="shared" si="203"/>
        <v/>
      </c>
      <c r="AD1651" s="11" t="str">
        <f t="shared" si="204"/>
        <v/>
      </c>
      <c r="AE1651" s="11" t="str">
        <f t="array" ref="AE1651">IF(ISBLANK(D1651),"",IF(OR($H$2="y",$H$2="m"),IF(AA1651=AA1650,IF(OR(AB1651=$AB$4:$AB1650)=FALSE,AE1650&amp;C1651,AE1650),"("&amp;C1651)&amp;IF(AA1651=AA1652,IF(OR(AB1652=$AB$4:$AB1651)=FALSE,", ",""),") "),""))</f>
        <v/>
      </c>
      <c r="AF1651" s="11" t="str">
        <f t="shared" si="205"/>
        <v/>
      </c>
      <c r="AG1651" s="11" t="str">
        <f t="array" ref="AG1651">IF(ISBLANK(D1651),"",IF(OR($H$2="y",$H$2="m"),IF(AA1651=AA1650,IF(OR(AC1651=$AC$4:$AC1650)=FALSE,AG1650&amp;AF1651,AG1650),"("&amp;AF1651)&amp;IF(AA1651=AA1652,IF(OR(AC1652=$AC$4:$AC1651)=FALSE,", ",""),") "),""))</f>
        <v/>
      </c>
      <c r="AH1651" s="10" t="str">
        <f>IF((ISBLANK(D1651)),"",IF(D1651=D1650,AH1650,"")&amp;IF(B1650&lt;&gt;B1651,((IF(ISBLANK(E1651),$D$3&amp;"Non-type material: "&amp;$D$3,$D$3&amp;INDEX('type-categories'!$A$2:$B$100,MATCH(E1651,'type-categories'!$A$2:$A$100,0),2)&amp;$D$3))),"")&amp;(IF(K1651&lt;&gt;K1650,$C$2&amp;K1651&amp;$K$3&amp;$C$2&amp;" ",(IF(B1651&lt;&gt;B1650,$C$2&amp;K1651&amp;$K$3&amp;$C$2&amp;" ",""))))&amp;(IF(L1651="","",((IF(L1651&lt;&gt;L1650,$D$2&amp;L1651&amp;$L$3&amp;$D$2&amp;" ",IF(B1651&lt;&gt;B1650,$D$2&amp;L1651&amp;$L$3&amp;$D$2&amp;" ",""))))))&amp;(IF(M1651="","",((IF(M1651&lt;&gt;M1650,$E$2&amp;M1651&amp;$E$2&amp;","&amp;" ",IF(B1651&lt;&gt;B1650,$E$2&amp;M1651&amp;$E$2&amp;",",""))))))&amp;(IF(N1651="","",IF(N1651&lt;&gt;N1650,N1651&amp;", ",IF(B1651&lt;&gt;B1650,N1651&amp;", ",""))))&amp;(IF(ISBLANK(O1651),"",(IF(O1651&lt;&gt;O1650,O1651&amp;", ",IF(B1651&lt;&gt;B1650,O1651&amp;", ","")))))&amp;(IF(ISBLANK(P1651),"",(IF(P1651&lt;&gt;P1650,P1651&amp;", ",IF(B1651&lt;&gt;B1650,P1651&amp;", ",IF(Z1651&lt;&gt;Z1650,P1651&amp;", ",""))))))&amp;(IF(ISBLANK(Q1651),"",(IF(Q1651&lt;&gt;Q1650,Q1651&amp;", ",IF(B1651&lt;&gt;B1650,Q1651&amp;", ",IF(Z1651&lt;&gt;Z1650,Q1651&amp;", ",""))))))&amp;(IF(ISBLANK(R1651),"",(IF(R1651&lt;&gt;R1650,R1651&amp;"m, ",IF(B1651&lt;&gt;B1650,R1651&amp;"m, ",IF(Z1651&lt;&gt;Z1650,R1651&amp;"m, ",""))))))&amp;IF(ISBLANK(S1651),"",(IF(B1651&lt;&gt;B1650,S1651&amp;", ",IF(S1651&lt;&gt;S1650,IF((Z1651=Z1650),"same locality "&amp;S1651&amp;", ",S1651&amp;", "),""))))&amp;(IF(ISBLANK(T1651),"",(IF(T1651&lt;&gt;T1650,IF(ISBLANK(F$2),T1651&amp;", ",T1651&amp;" "&amp;F$2&amp;", "),(IF(B1651&lt;&gt;B1650,IF(ISBLANK(F$2),T1651&amp;", ",T1651&amp;" "&amp;F$2&amp;", "),(IF(Z1651&lt;&gt;Z1650,IF(ISBLANK(F$2),T1651&amp;", ",T1651&amp;" "&amp;F$2&amp;", "),IF((U1651&lt;&gt;U1650)*($G$2="Y"),"same collector, ","")))))))))&amp;(IF(ISBLANK(U1651),"",(IF(U1651&lt;&gt;U1650,U1651&amp;", ",(IF(B1651&lt;&gt;B1650,U1651&amp;", ",IF(Z1651&lt;&gt;Z1650,U1651&amp;", ",(IF(T1651&lt;&gt;T1650,IF((T1651&lt;&gt;T1650)*($G$2="Y"),"same date, ", ""),IF((T1651=T1650)*(U1651=U1650)*(S1651&lt;&gt;S1650)*($G$2="Y"),"same collector and date, ", ""))))))))))&amp;(IF(ISBLANK(V1651),"",V1651&amp;", "))&amp;IF((AA1651&lt;&gt;AA1652)*($H$2="y"),AD1651&amp;AE1651,IF((AA1651&lt;&gt;AA1652)*($H$2="m"),AD1651&amp;AG1651,IF(($H$2&lt;&gt;"m")*($H$2&lt;&gt;"Y"),(IF(F1651=0,"",F1651&amp;" "&amp;$F$4&amp;" "))&amp;(IF(G1651=0,"",G1651&amp;" "&amp;$G$4&amp;" "))&amp;(IF(H1651=0,"",H1651&amp;" "&amp;H$4&amp;" "))&amp;(IF(I1651=0,"",I1651&amp;" "&amp;$I$4&amp;" "))&amp;(IF(J1651=0,"",J1651&amp;" "&amp;$J$4&amp;" "))&amp;IF((ISBLANK(C1651)),"","("&amp;C1651&amp;")"),"")))&amp;IF((B1651=B1652)*(K1651=K1652)*(L1651=L1652)*(M1651=M1652),IF(($H$2&lt;&gt;"m")*($H$2&lt;&gt;"Y"), ", ", IF((ISNUMBER(FIND(")",AE1651))), ", ", "")),IF((B1651=B1652)*(K1651=K1652)*(L1651=L1652),"; ",". ")))</f>
        <v/>
      </c>
      <c r="AI1651" s="1"/>
    </row>
    <row r="1652" spans="1:35" x14ac:dyDescent="0.25">
      <c r="A1652" s="3" t="str">
        <f t="shared" si="206"/>
        <v/>
      </c>
      <c r="B1652" s="53" t="str">
        <f t="shared" si="210"/>
        <v/>
      </c>
      <c r="C1652" s="57"/>
      <c r="D1652" s="57"/>
      <c r="E1652" s="57"/>
      <c r="F1652" s="57"/>
      <c r="G1652" s="57"/>
      <c r="H1652" s="57"/>
      <c r="I1652" s="57"/>
      <c r="J1652" s="57"/>
      <c r="K1652" s="57"/>
      <c r="L1652" s="57"/>
      <c r="M1652" s="54"/>
      <c r="N1652" s="57"/>
      <c r="O1652" s="58"/>
      <c r="P1652" s="58"/>
      <c r="Q1652" s="58"/>
      <c r="R1652" s="58"/>
      <c r="S1652" s="54"/>
      <c r="T1652" s="57"/>
      <c r="U1652" s="57"/>
      <c r="V1652" s="57"/>
      <c r="W1652" s="57"/>
      <c r="X1652" s="147" t="str">
        <f>IF(ISBLANK(D1652),"",IF('order-admin-units'!$I$1&lt;&gt;"y", "", IF((K1652="")*(ISBLANK(D1652)=FALSE), 'order-admin-units'!$B$1+1, VLOOKUP(K1652, ordercountry, 2))))</f>
        <v/>
      </c>
      <c r="Y1652" s="147" t="str">
        <f>IF(ISBLANK(D1652),"",IF('order-admin-units'!$I$1&lt;&gt;"y", "", IF(L1652="", 'order-admin-units'!$B$2+1, VLOOKUP(K1652&amp;"@"&amp;L1652, orderadmin, 2))))</f>
        <v/>
      </c>
      <c r="Z1652" s="147" t="str">
        <f t="shared" si="207"/>
        <v/>
      </c>
      <c r="AA1652" s="147" t="str">
        <f t="shared" si="208"/>
        <v/>
      </c>
      <c r="AB1652" s="147" t="str">
        <f t="shared" si="209"/>
        <v/>
      </c>
      <c r="AC1652" s="147" t="str">
        <f t="shared" si="203"/>
        <v/>
      </c>
      <c r="AD1652" s="11" t="str">
        <f t="shared" si="204"/>
        <v/>
      </c>
      <c r="AE1652" s="11" t="str">
        <f t="array" ref="AE1652">IF(ISBLANK(D1652),"",IF(OR($H$2="y",$H$2="m"),IF(AA1652=AA1651,IF(OR(AB1652=$AB$4:$AB1651)=FALSE,AE1651&amp;C1652,AE1651),"("&amp;C1652)&amp;IF(AA1652=AA1653,IF(OR(AB1653=$AB$4:$AB1652)=FALSE,", ",""),") "),""))</f>
        <v/>
      </c>
      <c r="AF1652" s="11" t="str">
        <f t="shared" si="205"/>
        <v/>
      </c>
      <c r="AG1652" s="11" t="str">
        <f t="array" ref="AG1652">IF(ISBLANK(D1652),"",IF(OR($H$2="y",$H$2="m"),IF(AA1652=AA1651,IF(OR(AC1652=$AC$4:$AC1651)=FALSE,AG1651&amp;AF1652,AG1651),"("&amp;AF1652)&amp;IF(AA1652=AA1653,IF(OR(AC1653=$AC$4:$AC1652)=FALSE,", ",""),") "),""))</f>
        <v/>
      </c>
      <c r="AH1652" s="10" t="str">
        <f>IF((ISBLANK(D1652)),"",IF(D1652=D1651,AH1651,"")&amp;IF(B1651&lt;&gt;B1652,((IF(ISBLANK(E1652),$D$3&amp;"Non-type material: "&amp;$D$3,$D$3&amp;INDEX('type-categories'!$A$2:$B$100,MATCH(E1652,'type-categories'!$A$2:$A$100,0),2)&amp;$D$3))),"")&amp;(IF(K1652&lt;&gt;K1651,$C$2&amp;K1652&amp;$K$3&amp;$C$2&amp;" ",(IF(B1652&lt;&gt;B1651,$C$2&amp;K1652&amp;$K$3&amp;$C$2&amp;" ",""))))&amp;(IF(L1652="","",((IF(L1652&lt;&gt;L1651,$D$2&amp;L1652&amp;$L$3&amp;$D$2&amp;" ",IF(B1652&lt;&gt;B1651,$D$2&amp;L1652&amp;$L$3&amp;$D$2&amp;" ",""))))))&amp;(IF(M1652="","",((IF(M1652&lt;&gt;M1651,$E$2&amp;M1652&amp;$E$2&amp;","&amp;" ",IF(B1652&lt;&gt;B1651,$E$2&amp;M1652&amp;$E$2&amp;",",""))))))&amp;(IF(N1652="","",IF(N1652&lt;&gt;N1651,N1652&amp;", ",IF(B1652&lt;&gt;B1651,N1652&amp;", ",""))))&amp;(IF(ISBLANK(O1652),"",(IF(O1652&lt;&gt;O1651,O1652&amp;", ",IF(B1652&lt;&gt;B1651,O1652&amp;", ","")))))&amp;(IF(ISBLANK(P1652),"",(IF(P1652&lt;&gt;P1651,P1652&amp;", ",IF(B1652&lt;&gt;B1651,P1652&amp;", ",IF(Z1652&lt;&gt;Z1651,P1652&amp;", ",""))))))&amp;(IF(ISBLANK(Q1652),"",(IF(Q1652&lt;&gt;Q1651,Q1652&amp;", ",IF(B1652&lt;&gt;B1651,Q1652&amp;", ",IF(Z1652&lt;&gt;Z1651,Q1652&amp;", ",""))))))&amp;(IF(ISBLANK(R1652),"",(IF(R1652&lt;&gt;R1651,R1652&amp;"m, ",IF(B1652&lt;&gt;B1651,R1652&amp;"m, ",IF(Z1652&lt;&gt;Z1651,R1652&amp;"m, ",""))))))&amp;IF(ISBLANK(S1652),"",(IF(B1652&lt;&gt;B1651,S1652&amp;", ",IF(S1652&lt;&gt;S1651,IF((Z1652=Z1651),"same locality "&amp;S1652&amp;", ",S1652&amp;", "),""))))&amp;(IF(ISBLANK(T1652),"",(IF(T1652&lt;&gt;T1651,IF(ISBLANK(F$2),T1652&amp;", ",T1652&amp;" "&amp;F$2&amp;", "),(IF(B1652&lt;&gt;B1651,IF(ISBLANK(F$2),T1652&amp;", ",T1652&amp;" "&amp;F$2&amp;", "),(IF(Z1652&lt;&gt;Z1651,IF(ISBLANK(F$2),T1652&amp;", ",T1652&amp;" "&amp;F$2&amp;", "),IF((U1652&lt;&gt;U1651)*($G$2="Y"),"same collector, ","")))))))))&amp;(IF(ISBLANK(U1652),"",(IF(U1652&lt;&gt;U1651,U1652&amp;", ",(IF(B1652&lt;&gt;B1651,U1652&amp;", ",IF(Z1652&lt;&gt;Z1651,U1652&amp;", ",(IF(T1652&lt;&gt;T1651,IF((T1652&lt;&gt;T1651)*($G$2="Y"),"same date, ", ""),IF((T1652=T1651)*(U1652=U1651)*(S1652&lt;&gt;S1651)*($G$2="Y"),"same collector and date, ", ""))))))))))&amp;(IF(ISBLANK(V1652),"",V1652&amp;", "))&amp;IF((AA1652&lt;&gt;AA1653)*($H$2="y"),AD1652&amp;AE1652,IF((AA1652&lt;&gt;AA1653)*($H$2="m"),AD1652&amp;AG1652,IF(($H$2&lt;&gt;"m")*($H$2&lt;&gt;"Y"),(IF(F1652=0,"",F1652&amp;" "&amp;$F$4&amp;" "))&amp;(IF(G1652=0,"",G1652&amp;" "&amp;$G$4&amp;" "))&amp;(IF(H1652=0,"",H1652&amp;" "&amp;H$4&amp;" "))&amp;(IF(I1652=0,"",I1652&amp;" "&amp;$I$4&amp;" "))&amp;(IF(J1652=0,"",J1652&amp;" "&amp;$J$4&amp;" "))&amp;IF((ISBLANK(C1652)),"","("&amp;C1652&amp;")"),"")))&amp;IF((B1652=B1653)*(K1652=K1653)*(L1652=L1653)*(M1652=M1653),IF(($H$2&lt;&gt;"m")*($H$2&lt;&gt;"Y"), ", ", IF((ISNUMBER(FIND(")",AE1652))), ", ", "")),IF((B1652=B1653)*(K1652=K1653)*(L1652=L1653),"; ",". ")))</f>
        <v/>
      </c>
      <c r="AI1652" s="1"/>
    </row>
    <row r="1653" spans="1:35" x14ac:dyDescent="0.25">
      <c r="A1653" s="3" t="str">
        <f t="shared" si="206"/>
        <v/>
      </c>
      <c r="B1653" s="53" t="str">
        <f t="shared" si="210"/>
        <v/>
      </c>
      <c r="C1653" s="57"/>
      <c r="D1653" s="57"/>
      <c r="E1653" s="57"/>
      <c r="F1653" s="57"/>
      <c r="G1653" s="57"/>
      <c r="H1653" s="57"/>
      <c r="I1653" s="57"/>
      <c r="J1653" s="57"/>
      <c r="K1653" s="57"/>
      <c r="L1653" s="57"/>
      <c r="M1653" s="54"/>
      <c r="N1653" s="57"/>
      <c r="O1653" s="58"/>
      <c r="P1653" s="58"/>
      <c r="Q1653" s="58"/>
      <c r="R1653" s="58"/>
      <c r="S1653" s="54"/>
      <c r="T1653" s="57"/>
      <c r="U1653" s="57"/>
      <c r="V1653" s="57"/>
      <c r="W1653" s="57"/>
      <c r="X1653" s="147" t="str">
        <f>IF(ISBLANK(D1653),"",IF('order-admin-units'!$I$1&lt;&gt;"y", "", IF((K1653="")*(ISBLANK(D1653)=FALSE), 'order-admin-units'!$B$1+1, VLOOKUP(K1653, ordercountry, 2))))</f>
        <v/>
      </c>
      <c r="Y1653" s="147" t="str">
        <f>IF(ISBLANK(D1653),"",IF('order-admin-units'!$I$1&lt;&gt;"y", "", IF(L1653="", 'order-admin-units'!$B$2+1, VLOOKUP(K1653&amp;"@"&amp;L1653, orderadmin, 2))))</f>
        <v/>
      </c>
      <c r="Z1653" s="147" t="str">
        <f t="shared" si="207"/>
        <v/>
      </c>
      <c r="AA1653" s="147" t="str">
        <f t="shared" si="208"/>
        <v/>
      </c>
      <c r="AB1653" s="147" t="str">
        <f t="shared" si="209"/>
        <v/>
      </c>
      <c r="AC1653" s="147" t="str">
        <f t="shared" si="203"/>
        <v/>
      </c>
      <c r="AD1653" s="11" t="str">
        <f t="shared" si="204"/>
        <v/>
      </c>
      <c r="AE1653" s="11" t="str">
        <f t="array" ref="AE1653">IF(ISBLANK(D1653),"",IF(OR($H$2="y",$H$2="m"),IF(AA1653=AA1652,IF(OR(AB1653=$AB$4:$AB1652)=FALSE,AE1652&amp;C1653,AE1652),"("&amp;C1653)&amp;IF(AA1653=AA1654,IF(OR(AB1654=$AB$4:$AB1653)=FALSE,", ",""),") "),""))</f>
        <v/>
      </c>
      <c r="AF1653" s="11" t="str">
        <f t="shared" si="205"/>
        <v/>
      </c>
      <c r="AG1653" s="11" t="str">
        <f t="array" ref="AG1653">IF(ISBLANK(D1653),"",IF(OR($H$2="y",$H$2="m"),IF(AA1653=AA1652,IF(OR(AC1653=$AC$4:$AC1652)=FALSE,AG1652&amp;AF1653,AG1652),"("&amp;AF1653)&amp;IF(AA1653=AA1654,IF(OR(AC1654=$AC$4:$AC1653)=FALSE,", ",""),") "),""))</f>
        <v/>
      </c>
      <c r="AH1653" s="10" t="str">
        <f>IF((ISBLANK(D1653)),"",IF(D1653=D1652,AH1652,"")&amp;IF(B1652&lt;&gt;B1653,((IF(ISBLANK(E1653),$D$3&amp;"Non-type material: "&amp;$D$3,$D$3&amp;INDEX('type-categories'!$A$2:$B$100,MATCH(E1653,'type-categories'!$A$2:$A$100,0),2)&amp;$D$3))),"")&amp;(IF(K1653&lt;&gt;K1652,$C$2&amp;K1653&amp;$K$3&amp;$C$2&amp;" ",(IF(B1653&lt;&gt;B1652,$C$2&amp;K1653&amp;$K$3&amp;$C$2&amp;" ",""))))&amp;(IF(L1653="","",((IF(L1653&lt;&gt;L1652,$D$2&amp;L1653&amp;$L$3&amp;$D$2&amp;" ",IF(B1653&lt;&gt;B1652,$D$2&amp;L1653&amp;$L$3&amp;$D$2&amp;" ",""))))))&amp;(IF(M1653="","",((IF(M1653&lt;&gt;M1652,$E$2&amp;M1653&amp;$E$2&amp;","&amp;" ",IF(B1653&lt;&gt;B1652,$E$2&amp;M1653&amp;$E$2&amp;",",""))))))&amp;(IF(N1653="","",IF(N1653&lt;&gt;N1652,N1653&amp;", ",IF(B1653&lt;&gt;B1652,N1653&amp;", ",""))))&amp;(IF(ISBLANK(O1653),"",(IF(O1653&lt;&gt;O1652,O1653&amp;", ",IF(B1653&lt;&gt;B1652,O1653&amp;", ","")))))&amp;(IF(ISBLANK(P1653),"",(IF(P1653&lt;&gt;P1652,P1653&amp;", ",IF(B1653&lt;&gt;B1652,P1653&amp;", ",IF(Z1653&lt;&gt;Z1652,P1653&amp;", ",""))))))&amp;(IF(ISBLANK(Q1653),"",(IF(Q1653&lt;&gt;Q1652,Q1653&amp;", ",IF(B1653&lt;&gt;B1652,Q1653&amp;", ",IF(Z1653&lt;&gt;Z1652,Q1653&amp;", ",""))))))&amp;(IF(ISBLANK(R1653),"",(IF(R1653&lt;&gt;R1652,R1653&amp;"m, ",IF(B1653&lt;&gt;B1652,R1653&amp;"m, ",IF(Z1653&lt;&gt;Z1652,R1653&amp;"m, ",""))))))&amp;IF(ISBLANK(S1653),"",(IF(B1653&lt;&gt;B1652,S1653&amp;", ",IF(S1653&lt;&gt;S1652,IF((Z1653=Z1652),"same locality "&amp;S1653&amp;", ",S1653&amp;", "),""))))&amp;(IF(ISBLANK(T1653),"",(IF(T1653&lt;&gt;T1652,IF(ISBLANK(F$2),T1653&amp;", ",T1653&amp;" "&amp;F$2&amp;", "),(IF(B1653&lt;&gt;B1652,IF(ISBLANK(F$2),T1653&amp;", ",T1653&amp;" "&amp;F$2&amp;", "),(IF(Z1653&lt;&gt;Z1652,IF(ISBLANK(F$2),T1653&amp;", ",T1653&amp;" "&amp;F$2&amp;", "),IF((U1653&lt;&gt;U1652)*($G$2="Y"),"same collector, ","")))))))))&amp;(IF(ISBLANK(U1653),"",(IF(U1653&lt;&gt;U1652,U1653&amp;", ",(IF(B1653&lt;&gt;B1652,U1653&amp;", ",IF(Z1653&lt;&gt;Z1652,U1653&amp;", ",(IF(T1653&lt;&gt;T1652,IF((T1653&lt;&gt;T1652)*($G$2="Y"),"same date, ", ""),IF((T1653=T1652)*(U1653=U1652)*(S1653&lt;&gt;S1652)*($G$2="Y"),"same collector and date, ", ""))))))))))&amp;(IF(ISBLANK(V1653),"",V1653&amp;", "))&amp;IF((AA1653&lt;&gt;AA1654)*($H$2="y"),AD1653&amp;AE1653,IF((AA1653&lt;&gt;AA1654)*($H$2="m"),AD1653&amp;AG1653,IF(($H$2&lt;&gt;"m")*($H$2&lt;&gt;"Y"),(IF(F1653=0,"",F1653&amp;" "&amp;$F$4&amp;" "))&amp;(IF(G1653=0,"",G1653&amp;" "&amp;$G$4&amp;" "))&amp;(IF(H1653=0,"",H1653&amp;" "&amp;H$4&amp;" "))&amp;(IF(I1653=0,"",I1653&amp;" "&amp;$I$4&amp;" "))&amp;(IF(J1653=0,"",J1653&amp;" "&amp;$J$4&amp;" "))&amp;IF((ISBLANK(C1653)),"","("&amp;C1653&amp;")"),"")))&amp;IF((B1653=B1654)*(K1653=K1654)*(L1653=L1654)*(M1653=M1654),IF(($H$2&lt;&gt;"m")*($H$2&lt;&gt;"Y"), ", ", IF((ISNUMBER(FIND(")",AE1653))), ", ", "")),IF((B1653=B1654)*(K1653=K1654)*(L1653=L1654),"; ",". ")))</f>
        <v/>
      </c>
      <c r="AI1653" s="1"/>
    </row>
    <row r="1654" spans="1:35" x14ac:dyDescent="0.25">
      <c r="A1654" s="3" t="str">
        <f t="shared" si="206"/>
        <v/>
      </c>
      <c r="B1654" s="53" t="str">
        <f t="shared" si="210"/>
        <v/>
      </c>
      <c r="C1654" s="57"/>
      <c r="D1654" s="57"/>
      <c r="E1654" s="57"/>
      <c r="F1654" s="57"/>
      <c r="G1654" s="57"/>
      <c r="H1654" s="57"/>
      <c r="I1654" s="57"/>
      <c r="J1654" s="57"/>
      <c r="K1654" s="57"/>
      <c r="L1654" s="57"/>
      <c r="M1654" s="54"/>
      <c r="N1654" s="57"/>
      <c r="O1654" s="58"/>
      <c r="P1654" s="58"/>
      <c r="Q1654" s="58"/>
      <c r="R1654" s="58"/>
      <c r="S1654" s="54"/>
      <c r="T1654" s="57"/>
      <c r="U1654" s="57"/>
      <c r="V1654" s="57"/>
      <c r="W1654" s="57"/>
      <c r="X1654" s="147" t="str">
        <f>IF(ISBLANK(D1654),"",IF('order-admin-units'!$I$1&lt;&gt;"y", "", IF((K1654="")*(ISBLANK(D1654)=FALSE), 'order-admin-units'!$B$1+1, VLOOKUP(K1654, ordercountry, 2))))</f>
        <v/>
      </c>
      <c r="Y1654" s="147" t="str">
        <f>IF(ISBLANK(D1654),"",IF('order-admin-units'!$I$1&lt;&gt;"y", "", IF(L1654="", 'order-admin-units'!$B$2+1, VLOOKUP(K1654&amp;"@"&amp;L1654, orderadmin, 2))))</f>
        <v/>
      </c>
      <c r="Z1654" s="147" t="str">
        <f t="shared" si="207"/>
        <v/>
      </c>
      <c r="AA1654" s="147" t="str">
        <f t="shared" si="208"/>
        <v/>
      </c>
      <c r="AB1654" s="147" t="str">
        <f t="shared" si="209"/>
        <v/>
      </c>
      <c r="AC1654" s="147" t="str">
        <f t="shared" si="203"/>
        <v/>
      </c>
      <c r="AD1654" s="11" t="str">
        <f t="shared" si="204"/>
        <v/>
      </c>
      <c r="AE1654" s="11" t="str">
        <f t="array" ref="AE1654">IF(ISBLANK(D1654),"",IF(OR($H$2="y",$H$2="m"),IF(AA1654=AA1653,IF(OR(AB1654=$AB$4:$AB1653)=FALSE,AE1653&amp;C1654,AE1653),"("&amp;C1654)&amp;IF(AA1654=AA1655,IF(OR(AB1655=$AB$4:$AB1654)=FALSE,", ",""),") "),""))</f>
        <v/>
      </c>
      <c r="AF1654" s="11" t="str">
        <f t="shared" si="205"/>
        <v/>
      </c>
      <c r="AG1654" s="11" t="str">
        <f t="array" ref="AG1654">IF(ISBLANK(D1654),"",IF(OR($H$2="y",$H$2="m"),IF(AA1654=AA1653,IF(OR(AC1654=$AC$4:$AC1653)=FALSE,AG1653&amp;AF1654,AG1653),"("&amp;AF1654)&amp;IF(AA1654=AA1655,IF(OR(AC1655=$AC$4:$AC1654)=FALSE,", ",""),") "),""))</f>
        <v/>
      </c>
      <c r="AH1654" s="10" t="str">
        <f>IF((ISBLANK(D1654)),"",IF(D1654=D1653,AH1653,"")&amp;IF(B1653&lt;&gt;B1654,((IF(ISBLANK(E1654),$D$3&amp;"Non-type material: "&amp;$D$3,$D$3&amp;INDEX('type-categories'!$A$2:$B$100,MATCH(E1654,'type-categories'!$A$2:$A$100,0),2)&amp;$D$3))),"")&amp;(IF(K1654&lt;&gt;K1653,$C$2&amp;K1654&amp;$K$3&amp;$C$2&amp;" ",(IF(B1654&lt;&gt;B1653,$C$2&amp;K1654&amp;$K$3&amp;$C$2&amp;" ",""))))&amp;(IF(L1654="","",((IF(L1654&lt;&gt;L1653,$D$2&amp;L1654&amp;$L$3&amp;$D$2&amp;" ",IF(B1654&lt;&gt;B1653,$D$2&amp;L1654&amp;$L$3&amp;$D$2&amp;" ",""))))))&amp;(IF(M1654="","",((IF(M1654&lt;&gt;M1653,$E$2&amp;M1654&amp;$E$2&amp;","&amp;" ",IF(B1654&lt;&gt;B1653,$E$2&amp;M1654&amp;$E$2&amp;",",""))))))&amp;(IF(N1654="","",IF(N1654&lt;&gt;N1653,N1654&amp;", ",IF(B1654&lt;&gt;B1653,N1654&amp;", ",""))))&amp;(IF(ISBLANK(O1654),"",(IF(O1654&lt;&gt;O1653,O1654&amp;", ",IF(B1654&lt;&gt;B1653,O1654&amp;", ","")))))&amp;(IF(ISBLANK(P1654),"",(IF(P1654&lt;&gt;P1653,P1654&amp;", ",IF(B1654&lt;&gt;B1653,P1654&amp;", ",IF(Z1654&lt;&gt;Z1653,P1654&amp;", ",""))))))&amp;(IF(ISBLANK(Q1654),"",(IF(Q1654&lt;&gt;Q1653,Q1654&amp;", ",IF(B1654&lt;&gt;B1653,Q1654&amp;", ",IF(Z1654&lt;&gt;Z1653,Q1654&amp;", ",""))))))&amp;(IF(ISBLANK(R1654),"",(IF(R1654&lt;&gt;R1653,R1654&amp;"m, ",IF(B1654&lt;&gt;B1653,R1654&amp;"m, ",IF(Z1654&lt;&gt;Z1653,R1654&amp;"m, ",""))))))&amp;IF(ISBLANK(S1654),"",(IF(B1654&lt;&gt;B1653,S1654&amp;", ",IF(S1654&lt;&gt;S1653,IF((Z1654=Z1653),"same locality "&amp;S1654&amp;", ",S1654&amp;", "),""))))&amp;(IF(ISBLANK(T1654),"",(IF(T1654&lt;&gt;T1653,IF(ISBLANK(F$2),T1654&amp;", ",T1654&amp;" "&amp;F$2&amp;", "),(IF(B1654&lt;&gt;B1653,IF(ISBLANK(F$2),T1654&amp;", ",T1654&amp;" "&amp;F$2&amp;", "),(IF(Z1654&lt;&gt;Z1653,IF(ISBLANK(F$2),T1654&amp;", ",T1654&amp;" "&amp;F$2&amp;", "),IF((U1654&lt;&gt;U1653)*($G$2="Y"),"same collector, ","")))))))))&amp;(IF(ISBLANK(U1654),"",(IF(U1654&lt;&gt;U1653,U1654&amp;", ",(IF(B1654&lt;&gt;B1653,U1654&amp;", ",IF(Z1654&lt;&gt;Z1653,U1654&amp;", ",(IF(T1654&lt;&gt;T1653,IF((T1654&lt;&gt;T1653)*($G$2="Y"),"same date, ", ""),IF((T1654=T1653)*(U1654=U1653)*(S1654&lt;&gt;S1653)*($G$2="Y"),"same collector and date, ", ""))))))))))&amp;(IF(ISBLANK(V1654),"",V1654&amp;", "))&amp;IF((AA1654&lt;&gt;AA1655)*($H$2="y"),AD1654&amp;AE1654,IF((AA1654&lt;&gt;AA1655)*($H$2="m"),AD1654&amp;AG1654,IF(($H$2&lt;&gt;"m")*($H$2&lt;&gt;"Y"),(IF(F1654=0,"",F1654&amp;" "&amp;$F$4&amp;" "))&amp;(IF(G1654=0,"",G1654&amp;" "&amp;$G$4&amp;" "))&amp;(IF(H1654=0,"",H1654&amp;" "&amp;H$4&amp;" "))&amp;(IF(I1654=0,"",I1654&amp;" "&amp;$I$4&amp;" "))&amp;(IF(J1654=0,"",J1654&amp;" "&amp;$J$4&amp;" "))&amp;IF((ISBLANK(C1654)),"","("&amp;C1654&amp;")"),"")))&amp;IF((B1654=B1655)*(K1654=K1655)*(L1654=L1655)*(M1654=M1655),IF(($H$2&lt;&gt;"m")*($H$2&lt;&gt;"Y"), ", ", IF((ISNUMBER(FIND(")",AE1654))), ", ", "")),IF((B1654=B1655)*(K1654=K1655)*(L1654=L1655),"; ",". ")))</f>
        <v/>
      </c>
      <c r="AI1654" s="1"/>
    </row>
    <row r="1655" spans="1:35" x14ac:dyDescent="0.25">
      <c r="A1655" s="3" t="str">
        <f t="shared" si="206"/>
        <v/>
      </c>
      <c r="B1655" s="53" t="str">
        <f t="shared" si="210"/>
        <v/>
      </c>
      <c r="C1655" s="57"/>
      <c r="D1655" s="57"/>
      <c r="E1655" s="57"/>
      <c r="F1655" s="57"/>
      <c r="G1655" s="57"/>
      <c r="H1655" s="57"/>
      <c r="I1655" s="57"/>
      <c r="J1655" s="57"/>
      <c r="K1655" s="57"/>
      <c r="L1655" s="57"/>
      <c r="M1655" s="54"/>
      <c r="N1655" s="57"/>
      <c r="O1655" s="58"/>
      <c r="P1655" s="58"/>
      <c r="Q1655" s="58"/>
      <c r="R1655" s="58"/>
      <c r="S1655" s="54"/>
      <c r="T1655" s="57"/>
      <c r="U1655" s="57"/>
      <c r="V1655" s="57"/>
      <c r="W1655" s="57"/>
      <c r="X1655" s="147" t="str">
        <f>IF(ISBLANK(D1655),"",IF('order-admin-units'!$I$1&lt;&gt;"y", "", IF((K1655="")*(ISBLANK(D1655)=FALSE), 'order-admin-units'!$B$1+1, VLOOKUP(K1655, ordercountry, 2))))</f>
        <v/>
      </c>
      <c r="Y1655" s="147" t="str">
        <f>IF(ISBLANK(D1655),"",IF('order-admin-units'!$I$1&lt;&gt;"y", "", IF(L1655="", 'order-admin-units'!$B$2+1, VLOOKUP(K1655&amp;"@"&amp;L1655, orderadmin, 2))))</f>
        <v/>
      </c>
      <c r="Z1655" s="147" t="str">
        <f t="shared" si="207"/>
        <v/>
      </c>
      <c r="AA1655" s="147" t="str">
        <f t="shared" si="208"/>
        <v/>
      </c>
      <c r="AB1655" s="147" t="str">
        <f t="shared" si="209"/>
        <v/>
      </c>
      <c r="AC1655" s="147" t="str">
        <f t="shared" si="203"/>
        <v/>
      </c>
      <c r="AD1655" s="11" t="str">
        <f t="shared" si="204"/>
        <v/>
      </c>
      <c r="AE1655" s="11" t="str">
        <f t="array" ref="AE1655">IF(ISBLANK(D1655),"",IF(OR($H$2="y",$H$2="m"),IF(AA1655=AA1654,IF(OR(AB1655=$AB$4:$AB1654)=FALSE,AE1654&amp;C1655,AE1654),"("&amp;C1655)&amp;IF(AA1655=AA1656,IF(OR(AB1656=$AB$4:$AB1655)=FALSE,", ",""),") "),""))</f>
        <v/>
      </c>
      <c r="AF1655" s="11" t="str">
        <f t="shared" si="205"/>
        <v/>
      </c>
      <c r="AG1655" s="11" t="str">
        <f t="array" ref="AG1655">IF(ISBLANK(D1655),"",IF(OR($H$2="y",$H$2="m"),IF(AA1655=AA1654,IF(OR(AC1655=$AC$4:$AC1654)=FALSE,AG1654&amp;AF1655,AG1654),"("&amp;AF1655)&amp;IF(AA1655=AA1656,IF(OR(AC1656=$AC$4:$AC1655)=FALSE,", ",""),") "),""))</f>
        <v/>
      </c>
      <c r="AH1655" s="10" t="str">
        <f>IF((ISBLANK(D1655)),"",IF(D1655=D1654,AH1654,"")&amp;IF(B1654&lt;&gt;B1655,((IF(ISBLANK(E1655),$D$3&amp;"Non-type material: "&amp;$D$3,$D$3&amp;INDEX('type-categories'!$A$2:$B$100,MATCH(E1655,'type-categories'!$A$2:$A$100,0),2)&amp;$D$3))),"")&amp;(IF(K1655&lt;&gt;K1654,$C$2&amp;K1655&amp;$K$3&amp;$C$2&amp;" ",(IF(B1655&lt;&gt;B1654,$C$2&amp;K1655&amp;$K$3&amp;$C$2&amp;" ",""))))&amp;(IF(L1655="","",((IF(L1655&lt;&gt;L1654,$D$2&amp;L1655&amp;$L$3&amp;$D$2&amp;" ",IF(B1655&lt;&gt;B1654,$D$2&amp;L1655&amp;$L$3&amp;$D$2&amp;" ",""))))))&amp;(IF(M1655="","",((IF(M1655&lt;&gt;M1654,$E$2&amp;M1655&amp;$E$2&amp;","&amp;" ",IF(B1655&lt;&gt;B1654,$E$2&amp;M1655&amp;$E$2&amp;",",""))))))&amp;(IF(N1655="","",IF(N1655&lt;&gt;N1654,N1655&amp;", ",IF(B1655&lt;&gt;B1654,N1655&amp;", ",""))))&amp;(IF(ISBLANK(O1655),"",(IF(O1655&lt;&gt;O1654,O1655&amp;", ",IF(B1655&lt;&gt;B1654,O1655&amp;", ","")))))&amp;(IF(ISBLANK(P1655),"",(IF(P1655&lt;&gt;P1654,P1655&amp;", ",IF(B1655&lt;&gt;B1654,P1655&amp;", ",IF(Z1655&lt;&gt;Z1654,P1655&amp;", ",""))))))&amp;(IF(ISBLANK(Q1655),"",(IF(Q1655&lt;&gt;Q1654,Q1655&amp;", ",IF(B1655&lt;&gt;B1654,Q1655&amp;", ",IF(Z1655&lt;&gt;Z1654,Q1655&amp;", ",""))))))&amp;(IF(ISBLANK(R1655),"",(IF(R1655&lt;&gt;R1654,R1655&amp;"m, ",IF(B1655&lt;&gt;B1654,R1655&amp;"m, ",IF(Z1655&lt;&gt;Z1654,R1655&amp;"m, ",""))))))&amp;IF(ISBLANK(S1655),"",(IF(B1655&lt;&gt;B1654,S1655&amp;", ",IF(S1655&lt;&gt;S1654,IF((Z1655=Z1654),"same locality "&amp;S1655&amp;", ",S1655&amp;", "),""))))&amp;(IF(ISBLANK(T1655),"",(IF(T1655&lt;&gt;T1654,IF(ISBLANK(F$2),T1655&amp;", ",T1655&amp;" "&amp;F$2&amp;", "),(IF(B1655&lt;&gt;B1654,IF(ISBLANK(F$2),T1655&amp;", ",T1655&amp;" "&amp;F$2&amp;", "),(IF(Z1655&lt;&gt;Z1654,IF(ISBLANK(F$2),T1655&amp;", ",T1655&amp;" "&amp;F$2&amp;", "),IF((U1655&lt;&gt;U1654)*($G$2="Y"),"same collector, ","")))))))))&amp;(IF(ISBLANK(U1655),"",(IF(U1655&lt;&gt;U1654,U1655&amp;", ",(IF(B1655&lt;&gt;B1654,U1655&amp;", ",IF(Z1655&lt;&gt;Z1654,U1655&amp;", ",(IF(T1655&lt;&gt;T1654,IF((T1655&lt;&gt;T1654)*($G$2="Y"),"same date, ", ""),IF((T1655=T1654)*(U1655=U1654)*(S1655&lt;&gt;S1654)*($G$2="Y"),"same collector and date, ", ""))))))))))&amp;(IF(ISBLANK(V1655),"",V1655&amp;", "))&amp;IF((AA1655&lt;&gt;AA1656)*($H$2="y"),AD1655&amp;AE1655,IF((AA1655&lt;&gt;AA1656)*($H$2="m"),AD1655&amp;AG1655,IF(($H$2&lt;&gt;"m")*($H$2&lt;&gt;"Y"),(IF(F1655=0,"",F1655&amp;" "&amp;$F$4&amp;" "))&amp;(IF(G1655=0,"",G1655&amp;" "&amp;$G$4&amp;" "))&amp;(IF(H1655=0,"",H1655&amp;" "&amp;H$4&amp;" "))&amp;(IF(I1655=0,"",I1655&amp;" "&amp;$I$4&amp;" "))&amp;(IF(J1655=0,"",J1655&amp;" "&amp;$J$4&amp;" "))&amp;IF((ISBLANK(C1655)),"","("&amp;C1655&amp;")"),"")))&amp;IF((B1655=B1656)*(K1655=K1656)*(L1655=L1656)*(M1655=M1656),IF(($H$2&lt;&gt;"m")*($H$2&lt;&gt;"Y"), ", ", IF((ISNUMBER(FIND(")",AE1655))), ", ", "")),IF((B1655=B1656)*(K1655=K1656)*(L1655=L1656),"; ",". ")))</f>
        <v/>
      </c>
      <c r="AI1655" s="1"/>
    </row>
    <row r="1656" spans="1:35" x14ac:dyDescent="0.25">
      <c r="A1656" s="3" t="str">
        <f t="shared" si="206"/>
        <v/>
      </c>
      <c r="B1656" s="53" t="str">
        <f t="shared" si="210"/>
        <v/>
      </c>
      <c r="C1656" s="57"/>
      <c r="D1656" s="57"/>
      <c r="E1656" s="57"/>
      <c r="F1656" s="57"/>
      <c r="G1656" s="57"/>
      <c r="H1656" s="57"/>
      <c r="I1656" s="57"/>
      <c r="J1656" s="57"/>
      <c r="K1656" s="57"/>
      <c r="L1656" s="57"/>
      <c r="M1656" s="54"/>
      <c r="N1656" s="57"/>
      <c r="O1656" s="58"/>
      <c r="P1656" s="58"/>
      <c r="Q1656" s="58"/>
      <c r="R1656" s="58"/>
      <c r="S1656" s="54"/>
      <c r="T1656" s="57"/>
      <c r="U1656" s="57"/>
      <c r="V1656" s="57"/>
      <c r="W1656" s="57"/>
      <c r="X1656" s="147" t="str">
        <f>IF(ISBLANK(D1656),"",IF('order-admin-units'!$I$1&lt;&gt;"y", "", IF((K1656="")*(ISBLANK(D1656)=FALSE), 'order-admin-units'!$B$1+1, VLOOKUP(K1656, ordercountry, 2))))</f>
        <v/>
      </c>
      <c r="Y1656" s="147" t="str">
        <f>IF(ISBLANK(D1656),"",IF('order-admin-units'!$I$1&lt;&gt;"y", "", IF(L1656="", 'order-admin-units'!$B$2+1, VLOOKUP(K1656&amp;"@"&amp;L1656, orderadmin, 2))))</f>
        <v/>
      </c>
      <c r="Z1656" s="147" t="str">
        <f t="shared" si="207"/>
        <v/>
      </c>
      <c r="AA1656" s="147" t="str">
        <f t="shared" si="208"/>
        <v/>
      </c>
      <c r="AB1656" s="147" t="str">
        <f t="shared" si="209"/>
        <v/>
      </c>
      <c r="AC1656" s="147" t="str">
        <f t="shared" si="203"/>
        <v/>
      </c>
      <c r="AD1656" s="11" t="str">
        <f t="shared" si="204"/>
        <v/>
      </c>
      <c r="AE1656" s="11" t="str">
        <f t="array" ref="AE1656">IF(ISBLANK(D1656),"",IF(OR($H$2="y",$H$2="m"),IF(AA1656=AA1655,IF(OR(AB1656=$AB$4:$AB1655)=FALSE,AE1655&amp;C1656,AE1655),"("&amp;C1656)&amp;IF(AA1656=AA1657,IF(OR(AB1657=$AB$4:$AB1656)=FALSE,", ",""),") "),""))</f>
        <v/>
      </c>
      <c r="AF1656" s="11" t="str">
        <f t="shared" si="205"/>
        <v/>
      </c>
      <c r="AG1656" s="11" t="str">
        <f t="array" ref="AG1656">IF(ISBLANK(D1656),"",IF(OR($H$2="y",$H$2="m"),IF(AA1656=AA1655,IF(OR(AC1656=$AC$4:$AC1655)=FALSE,AG1655&amp;AF1656,AG1655),"("&amp;AF1656)&amp;IF(AA1656=AA1657,IF(OR(AC1657=$AC$4:$AC1656)=FALSE,", ",""),") "),""))</f>
        <v/>
      </c>
      <c r="AH1656" s="10" t="str">
        <f>IF((ISBLANK(D1656)),"",IF(D1656=D1655,AH1655,"")&amp;IF(B1655&lt;&gt;B1656,((IF(ISBLANK(E1656),$D$3&amp;"Non-type material: "&amp;$D$3,$D$3&amp;INDEX('type-categories'!$A$2:$B$100,MATCH(E1656,'type-categories'!$A$2:$A$100,0),2)&amp;$D$3))),"")&amp;(IF(K1656&lt;&gt;K1655,$C$2&amp;K1656&amp;$K$3&amp;$C$2&amp;" ",(IF(B1656&lt;&gt;B1655,$C$2&amp;K1656&amp;$K$3&amp;$C$2&amp;" ",""))))&amp;(IF(L1656="","",((IF(L1656&lt;&gt;L1655,$D$2&amp;L1656&amp;$L$3&amp;$D$2&amp;" ",IF(B1656&lt;&gt;B1655,$D$2&amp;L1656&amp;$L$3&amp;$D$2&amp;" ",""))))))&amp;(IF(M1656="","",((IF(M1656&lt;&gt;M1655,$E$2&amp;M1656&amp;$E$2&amp;","&amp;" ",IF(B1656&lt;&gt;B1655,$E$2&amp;M1656&amp;$E$2&amp;",",""))))))&amp;(IF(N1656="","",IF(N1656&lt;&gt;N1655,N1656&amp;", ",IF(B1656&lt;&gt;B1655,N1656&amp;", ",""))))&amp;(IF(ISBLANK(O1656),"",(IF(O1656&lt;&gt;O1655,O1656&amp;", ",IF(B1656&lt;&gt;B1655,O1656&amp;", ","")))))&amp;(IF(ISBLANK(P1656),"",(IF(P1656&lt;&gt;P1655,P1656&amp;", ",IF(B1656&lt;&gt;B1655,P1656&amp;", ",IF(Z1656&lt;&gt;Z1655,P1656&amp;", ",""))))))&amp;(IF(ISBLANK(Q1656),"",(IF(Q1656&lt;&gt;Q1655,Q1656&amp;", ",IF(B1656&lt;&gt;B1655,Q1656&amp;", ",IF(Z1656&lt;&gt;Z1655,Q1656&amp;", ",""))))))&amp;(IF(ISBLANK(R1656),"",(IF(R1656&lt;&gt;R1655,R1656&amp;"m, ",IF(B1656&lt;&gt;B1655,R1656&amp;"m, ",IF(Z1656&lt;&gt;Z1655,R1656&amp;"m, ",""))))))&amp;IF(ISBLANK(S1656),"",(IF(B1656&lt;&gt;B1655,S1656&amp;", ",IF(S1656&lt;&gt;S1655,IF((Z1656=Z1655),"same locality "&amp;S1656&amp;", ",S1656&amp;", "),""))))&amp;(IF(ISBLANK(T1656),"",(IF(T1656&lt;&gt;T1655,IF(ISBLANK(F$2),T1656&amp;", ",T1656&amp;" "&amp;F$2&amp;", "),(IF(B1656&lt;&gt;B1655,IF(ISBLANK(F$2),T1656&amp;", ",T1656&amp;" "&amp;F$2&amp;", "),(IF(Z1656&lt;&gt;Z1655,IF(ISBLANK(F$2),T1656&amp;", ",T1656&amp;" "&amp;F$2&amp;", "),IF((U1656&lt;&gt;U1655)*($G$2="Y"),"same collector, ","")))))))))&amp;(IF(ISBLANK(U1656),"",(IF(U1656&lt;&gt;U1655,U1656&amp;", ",(IF(B1656&lt;&gt;B1655,U1656&amp;", ",IF(Z1656&lt;&gt;Z1655,U1656&amp;", ",(IF(T1656&lt;&gt;T1655,IF((T1656&lt;&gt;T1655)*($G$2="Y"),"same date, ", ""),IF((T1656=T1655)*(U1656=U1655)*(S1656&lt;&gt;S1655)*($G$2="Y"),"same collector and date, ", ""))))))))))&amp;(IF(ISBLANK(V1656),"",V1656&amp;", "))&amp;IF((AA1656&lt;&gt;AA1657)*($H$2="y"),AD1656&amp;AE1656,IF((AA1656&lt;&gt;AA1657)*($H$2="m"),AD1656&amp;AG1656,IF(($H$2&lt;&gt;"m")*($H$2&lt;&gt;"Y"),(IF(F1656=0,"",F1656&amp;" "&amp;$F$4&amp;" "))&amp;(IF(G1656=0,"",G1656&amp;" "&amp;$G$4&amp;" "))&amp;(IF(H1656=0,"",H1656&amp;" "&amp;H$4&amp;" "))&amp;(IF(I1656=0,"",I1656&amp;" "&amp;$I$4&amp;" "))&amp;(IF(J1656=0,"",J1656&amp;" "&amp;$J$4&amp;" "))&amp;IF((ISBLANK(C1656)),"","("&amp;C1656&amp;")"),"")))&amp;IF((B1656=B1657)*(K1656=K1657)*(L1656=L1657)*(M1656=M1657),IF(($H$2&lt;&gt;"m")*($H$2&lt;&gt;"Y"), ", ", IF((ISNUMBER(FIND(")",AE1656))), ", ", "")),IF((B1656=B1657)*(K1656=K1657)*(L1656=L1657),"; ",". ")))</f>
        <v/>
      </c>
      <c r="AI1656" s="1"/>
    </row>
    <row r="1657" spans="1:35" x14ac:dyDescent="0.25">
      <c r="A1657" s="3" t="str">
        <f t="shared" si="206"/>
        <v/>
      </c>
      <c r="B1657" s="53" t="str">
        <f t="shared" si="210"/>
        <v/>
      </c>
      <c r="C1657" s="57"/>
      <c r="D1657" s="57"/>
      <c r="E1657" s="57"/>
      <c r="F1657" s="57"/>
      <c r="G1657" s="57"/>
      <c r="H1657" s="57"/>
      <c r="I1657" s="57"/>
      <c r="J1657" s="57"/>
      <c r="K1657" s="57"/>
      <c r="L1657" s="57"/>
      <c r="M1657" s="54"/>
      <c r="N1657" s="57"/>
      <c r="O1657" s="58"/>
      <c r="P1657" s="58"/>
      <c r="Q1657" s="58"/>
      <c r="R1657" s="58"/>
      <c r="S1657" s="54"/>
      <c r="T1657" s="57"/>
      <c r="U1657" s="57"/>
      <c r="V1657" s="57"/>
      <c r="W1657" s="57"/>
      <c r="X1657" s="147" t="str">
        <f>IF(ISBLANK(D1657),"",IF('order-admin-units'!$I$1&lt;&gt;"y", "", IF((K1657="")*(ISBLANK(D1657)=FALSE), 'order-admin-units'!$B$1+1, VLOOKUP(K1657, ordercountry, 2))))</f>
        <v/>
      </c>
      <c r="Y1657" s="147" t="str">
        <f>IF(ISBLANK(D1657),"",IF('order-admin-units'!$I$1&lt;&gt;"y", "", IF(L1657="", 'order-admin-units'!$B$2+1, VLOOKUP(K1657&amp;"@"&amp;L1657, orderadmin, 2))))</f>
        <v/>
      </c>
      <c r="Z1657" s="147" t="str">
        <f t="shared" si="207"/>
        <v/>
      </c>
      <c r="AA1657" s="147" t="str">
        <f t="shared" si="208"/>
        <v/>
      </c>
      <c r="AB1657" s="147" t="str">
        <f t="shared" si="209"/>
        <v/>
      </c>
      <c r="AC1657" s="147" t="str">
        <f t="shared" si="203"/>
        <v/>
      </c>
      <c r="AD1657" s="11" t="str">
        <f t="shared" si="204"/>
        <v/>
      </c>
      <c r="AE1657" s="11" t="str">
        <f t="array" ref="AE1657">IF(ISBLANK(D1657),"",IF(OR($H$2="y",$H$2="m"),IF(AA1657=AA1656,IF(OR(AB1657=$AB$4:$AB1656)=FALSE,AE1656&amp;C1657,AE1656),"("&amp;C1657)&amp;IF(AA1657=AA1658,IF(OR(AB1658=$AB$4:$AB1657)=FALSE,", ",""),") "),""))</f>
        <v/>
      </c>
      <c r="AF1657" s="11" t="str">
        <f t="shared" si="205"/>
        <v/>
      </c>
      <c r="AG1657" s="11" t="str">
        <f t="array" ref="AG1657">IF(ISBLANK(D1657),"",IF(OR($H$2="y",$H$2="m"),IF(AA1657=AA1656,IF(OR(AC1657=$AC$4:$AC1656)=FALSE,AG1656&amp;AF1657,AG1656),"("&amp;AF1657)&amp;IF(AA1657=AA1658,IF(OR(AC1658=$AC$4:$AC1657)=FALSE,", ",""),") "),""))</f>
        <v/>
      </c>
      <c r="AH1657" s="10" t="str">
        <f>IF((ISBLANK(D1657)),"",IF(D1657=D1656,AH1656,"")&amp;IF(B1656&lt;&gt;B1657,((IF(ISBLANK(E1657),$D$3&amp;"Non-type material: "&amp;$D$3,$D$3&amp;INDEX('type-categories'!$A$2:$B$100,MATCH(E1657,'type-categories'!$A$2:$A$100,0),2)&amp;$D$3))),"")&amp;(IF(K1657&lt;&gt;K1656,$C$2&amp;K1657&amp;$K$3&amp;$C$2&amp;" ",(IF(B1657&lt;&gt;B1656,$C$2&amp;K1657&amp;$K$3&amp;$C$2&amp;" ",""))))&amp;(IF(L1657="","",((IF(L1657&lt;&gt;L1656,$D$2&amp;L1657&amp;$L$3&amp;$D$2&amp;" ",IF(B1657&lt;&gt;B1656,$D$2&amp;L1657&amp;$L$3&amp;$D$2&amp;" ",""))))))&amp;(IF(M1657="","",((IF(M1657&lt;&gt;M1656,$E$2&amp;M1657&amp;$E$2&amp;","&amp;" ",IF(B1657&lt;&gt;B1656,$E$2&amp;M1657&amp;$E$2&amp;",",""))))))&amp;(IF(N1657="","",IF(N1657&lt;&gt;N1656,N1657&amp;", ",IF(B1657&lt;&gt;B1656,N1657&amp;", ",""))))&amp;(IF(ISBLANK(O1657),"",(IF(O1657&lt;&gt;O1656,O1657&amp;", ",IF(B1657&lt;&gt;B1656,O1657&amp;", ","")))))&amp;(IF(ISBLANK(P1657),"",(IF(P1657&lt;&gt;P1656,P1657&amp;", ",IF(B1657&lt;&gt;B1656,P1657&amp;", ",IF(Z1657&lt;&gt;Z1656,P1657&amp;", ",""))))))&amp;(IF(ISBLANK(Q1657),"",(IF(Q1657&lt;&gt;Q1656,Q1657&amp;", ",IF(B1657&lt;&gt;B1656,Q1657&amp;", ",IF(Z1657&lt;&gt;Z1656,Q1657&amp;", ",""))))))&amp;(IF(ISBLANK(R1657),"",(IF(R1657&lt;&gt;R1656,R1657&amp;"m, ",IF(B1657&lt;&gt;B1656,R1657&amp;"m, ",IF(Z1657&lt;&gt;Z1656,R1657&amp;"m, ",""))))))&amp;IF(ISBLANK(S1657),"",(IF(B1657&lt;&gt;B1656,S1657&amp;", ",IF(S1657&lt;&gt;S1656,IF((Z1657=Z1656),"same locality "&amp;S1657&amp;", ",S1657&amp;", "),""))))&amp;(IF(ISBLANK(T1657),"",(IF(T1657&lt;&gt;T1656,IF(ISBLANK(F$2),T1657&amp;", ",T1657&amp;" "&amp;F$2&amp;", "),(IF(B1657&lt;&gt;B1656,IF(ISBLANK(F$2),T1657&amp;", ",T1657&amp;" "&amp;F$2&amp;", "),(IF(Z1657&lt;&gt;Z1656,IF(ISBLANK(F$2),T1657&amp;", ",T1657&amp;" "&amp;F$2&amp;", "),IF((U1657&lt;&gt;U1656)*($G$2="Y"),"same collector, ","")))))))))&amp;(IF(ISBLANK(U1657),"",(IF(U1657&lt;&gt;U1656,U1657&amp;", ",(IF(B1657&lt;&gt;B1656,U1657&amp;", ",IF(Z1657&lt;&gt;Z1656,U1657&amp;", ",(IF(T1657&lt;&gt;T1656,IF((T1657&lt;&gt;T1656)*($G$2="Y"),"same date, ", ""),IF((T1657=T1656)*(U1657=U1656)*(S1657&lt;&gt;S1656)*($G$2="Y"),"same collector and date, ", ""))))))))))&amp;(IF(ISBLANK(V1657),"",V1657&amp;", "))&amp;IF((AA1657&lt;&gt;AA1658)*($H$2="y"),AD1657&amp;AE1657,IF((AA1657&lt;&gt;AA1658)*($H$2="m"),AD1657&amp;AG1657,IF(($H$2&lt;&gt;"m")*($H$2&lt;&gt;"Y"),(IF(F1657=0,"",F1657&amp;" "&amp;$F$4&amp;" "))&amp;(IF(G1657=0,"",G1657&amp;" "&amp;$G$4&amp;" "))&amp;(IF(H1657=0,"",H1657&amp;" "&amp;H$4&amp;" "))&amp;(IF(I1657=0,"",I1657&amp;" "&amp;$I$4&amp;" "))&amp;(IF(J1657=0,"",J1657&amp;" "&amp;$J$4&amp;" "))&amp;IF((ISBLANK(C1657)),"","("&amp;C1657&amp;")"),"")))&amp;IF((B1657=B1658)*(K1657=K1658)*(L1657=L1658)*(M1657=M1658),IF(($H$2&lt;&gt;"m")*($H$2&lt;&gt;"Y"), ", ", IF((ISNUMBER(FIND(")",AE1657))), ", ", "")),IF((B1657=B1658)*(K1657=K1658)*(L1657=L1658),"; ",". ")))</f>
        <v/>
      </c>
      <c r="AI1657" s="1"/>
    </row>
    <row r="1658" spans="1:35" x14ac:dyDescent="0.25">
      <c r="A1658" s="3" t="str">
        <f t="shared" si="206"/>
        <v/>
      </c>
      <c r="B1658" s="53" t="str">
        <f t="shared" si="210"/>
        <v/>
      </c>
      <c r="C1658" s="57"/>
      <c r="D1658" s="57"/>
      <c r="E1658" s="57"/>
      <c r="F1658" s="57"/>
      <c r="G1658" s="57"/>
      <c r="H1658" s="57"/>
      <c r="I1658" s="57"/>
      <c r="J1658" s="57"/>
      <c r="K1658" s="57"/>
      <c r="L1658" s="57"/>
      <c r="M1658" s="54"/>
      <c r="N1658" s="57"/>
      <c r="O1658" s="58"/>
      <c r="P1658" s="58"/>
      <c r="Q1658" s="58"/>
      <c r="R1658" s="58"/>
      <c r="S1658" s="54"/>
      <c r="T1658" s="57"/>
      <c r="U1658" s="57"/>
      <c r="V1658" s="57"/>
      <c r="W1658" s="57"/>
      <c r="X1658" s="147" t="str">
        <f>IF(ISBLANK(D1658),"",IF('order-admin-units'!$I$1&lt;&gt;"y", "", IF((K1658="")*(ISBLANK(D1658)=FALSE), 'order-admin-units'!$B$1+1, VLOOKUP(K1658, ordercountry, 2))))</f>
        <v/>
      </c>
      <c r="Y1658" s="147" t="str">
        <f>IF(ISBLANK(D1658),"",IF('order-admin-units'!$I$1&lt;&gt;"y", "", IF(L1658="", 'order-admin-units'!$B$2+1, VLOOKUP(K1658&amp;"@"&amp;L1658, orderadmin, 2))))</f>
        <v/>
      </c>
      <c r="Z1658" s="147" t="str">
        <f t="shared" si="207"/>
        <v/>
      </c>
      <c r="AA1658" s="147" t="str">
        <f t="shared" si="208"/>
        <v/>
      </c>
      <c r="AB1658" s="147" t="str">
        <f t="shared" si="209"/>
        <v/>
      </c>
      <c r="AC1658" s="147" t="str">
        <f t="shared" si="203"/>
        <v/>
      </c>
      <c r="AD1658" s="11" t="str">
        <f t="shared" si="204"/>
        <v/>
      </c>
      <c r="AE1658" s="11" t="str">
        <f t="array" ref="AE1658">IF(ISBLANK(D1658),"",IF(OR($H$2="y",$H$2="m"),IF(AA1658=AA1657,IF(OR(AB1658=$AB$4:$AB1657)=FALSE,AE1657&amp;C1658,AE1657),"("&amp;C1658)&amp;IF(AA1658=AA1659,IF(OR(AB1659=$AB$4:$AB1658)=FALSE,", ",""),") "),""))</f>
        <v/>
      </c>
      <c r="AF1658" s="11" t="str">
        <f t="shared" si="205"/>
        <v/>
      </c>
      <c r="AG1658" s="11" t="str">
        <f t="array" ref="AG1658">IF(ISBLANK(D1658),"",IF(OR($H$2="y",$H$2="m"),IF(AA1658=AA1657,IF(OR(AC1658=$AC$4:$AC1657)=FALSE,AG1657&amp;AF1658,AG1657),"("&amp;AF1658)&amp;IF(AA1658=AA1659,IF(OR(AC1659=$AC$4:$AC1658)=FALSE,", ",""),") "),""))</f>
        <v/>
      </c>
      <c r="AH1658" s="10" t="str">
        <f>IF((ISBLANK(D1658)),"",IF(D1658=D1657,AH1657,"")&amp;IF(B1657&lt;&gt;B1658,((IF(ISBLANK(E1658),$D$3&amp;"Non-type material: "&amp;$D$3,$D$3&amp;INDEX('type-categories'!$A$2:$B$100,MATCH(E1658,'type-categories'!$A$2:$A$100,0),2)&amp;$D$3))),"")&amp;(IF(K1658&lt;&gt;K1657,$C$2&amp;K1658&amp;$K$3&amp;$C$2&amp;" ",(IF(B1658&lt;&gt;B1657,$C$2&amp;K1658&amp;$K$3&amp;$C$2&amp;" ",""))))&amp;(IF(L1658="","",((IF(L1658&lt;&gt;L1657,$D$2&amp;L1658&amp;$L$3&amp;$D$2&amp;" ",IF(B1658&lt;&gt;B1657,$D$2&amp;L1658&amp;$L$3&amp;$D$2&amp;" ",""))))))&amp;(IF(M1658="","",((IF(M1658&lt;&gt;M1657,$E$2&amp;M1658&amp;$E$2&amp;","&amp;" ",IF(B1658&lt;&gt;B1657,$E$2&amp;M1658&amp;$E$2&amp;",",""))))))&amp;(IF(N1658="","",IF(N1658&lt;&gt;N1657,N1658&amp;", ",IF(B1658&lt;&gt;B1657,N1658&amp;", ",""))))&amp;(IF(ISBLANK(O1658),"",(IF(O1658&lt;&gt;O1657,O1658&amp;", ",IF(B1658&lt;&gt;B1657,O1658&amp;", ","")))))&amp;(IF(ISBLANK(P1658),"",(IF(P1658&lt;&gt;P1657,P1658&amp;", ",IF(B1658&lt;&gt;B1657,P1658&amp;", ",IF(Z1658&lt;&gt;Z1657,P1658&amp;", ",""))))))&amp;(IF(ISBLANK(Q1658),"",(IF(Q1658&lt;&gt;Q1657,Q1658&amp;", ",IF(B1658&lt;&gt;B1657,Q1658&amp;", ",IF(Z1658&lt;&gt;Z1657,Q1658&amp;", ",""))))))&amp;(IF(ISBLANK(R1658),"",(IF(R1658&lt;&gt;R1657,R1658&amp;"m, ",IF(B1658&lt;&gt;B1657,R1658&amp;"m, ",IF(Z1658&lt;&gt;Z1657,R1658&amp;"m, ",""))))))&amp;IF(ISBLANK(S1658),"",(IF(B1658&lt;&gt;B1657,S1658&amp;", ",IF(S1658&lt;&gt;S1657,IF((Z1658=Z1657),"same locality "&amp;S1658&amp;", ",S1658&amp;", "),""))))&amp;(IF(ISBLANK(T1658),"",(IF(T1658&lt;&gt;T1657,IF(ISBLANK(F$2),T1658&amp;", ",T1658&amp;" "&amp;F$2&amp;", "),(IF(B1658&lt;&gt;B1657,IF(ISBLANK(F$2),T1658&amp;", ",T1658&amp;" "&amp;F$2&amp;", "),(IF(Z1658&lt;&gt;Z1657,IF(ISBLANK(F$2),T1658&amp;", ",T1658&amp;" "&amp;F$2&amp;", "),IF((U1658&lt;&gt;U1657)*($G$2="Y"),"same collector, ","")))))))))&amp;(IF(ISBLANK(U1658),"",(IF(U1658&lt;&gt;U1657,U1658&amp;", ",(IF(B1658&lt;&gt;B1657,U1658&amp;", ",IF(Z1658&lt;&gt;Z1657,U1658&amp;", ",(IF(T1658&lt;&gt;T1657,IF((T1658&lt;&gt;T1657)*($G$2="Y"),"same date, ", ""),IF((T1658=T1657)*(U1658=U1657)*(S1658&lt;&gt;S1657)*($G$2="Y"),"same collector and date, ", ""))))))))))&amp;(IF(ISBLANK(V1658),"",V1658&amp;", "))&amp;IF((AA1658&lt;&gt;AA1659)*($H$2="y"),AD1658&amp;AE1658,IF((AA1658&lt;&gt;AA1659)*($H$2="m"),AD1658&amp;AG1658,IF(($H$2&lt;&gt;"m")*($H$2&lt;&gt;"Y"),(IF(F1658=0,"",F1658&amp;" "&amp;$F$4&amp;" "))&amp;(IF(G1658=0,"",G1658&amp;" "&amp;$G$4&amp;" "))&amp;(IF(H1658=0,"",H1658&amp;" "&amp;H$4&amp;" "))&amp;(IF(I1658=0,"",I1658&amp;" "&amp;$I$4&amp;" "))&amp;(IF(J1658=0,"",J1658&amp;" "&amp;$J$4&amp;" "))&amp;IF((ISBLANK(C1658)),"","("&amp;C1658&amp;")"),"")))&amp;IF((B1658=B1659)*(K1658=K1659)*(L1658=L1659)*(M1658=M1659),IF(($H$2&lt;&gt;"m")*($H$2&lt;&gt;"Y"), ", ", IF((ISNUMBER(FIND(")",AE1658))), ", ", "")),IF((B1658=B1659)*(K1658=K1659)*(L1658=L1659),"; ",". ")))</f>
        <v/>
      </c>
      <c r="AI1658" s="1"/>
    </row>
    <row r="1659" spans="1:35" x14ac:dyDescent="0.25">
      <c r="A1659" s="3" t="str">
        <f t="shared" si="206"/>
        <v/>
      </c>
      <c r="B1659" s="53" t="str">
        <f t="shared" si="210"/>
        <v/>
      </c>
      <c r="C1659" s="57"/>
      <c r="D1659" s="57"/>
      <c r="E1659" s="57"/>
      <c r="F1659" s="57"/>
      <c r="G1659" s="57"/>
      <c r="H1659" s="57"/>
      <c r="I1659" s="57"/>
      <c r="J1659" s="57"/>
      <c r="K1659" s="57"/>
      <c r="L1659" s="57"/>
      <c r="M1659" s="54"/>
      <c r="N1659" s="57"/>
      <c r="O1659" s="58"/>
      <c r="P1659" s="58"/>
      <c r="Q1659" s="58"/>
      <c r="R1659" s="58"/>
      <c r="S1659" s="54"/>
      <c r="T1659" s="57"/>
      <c r="U1659" s="57"/>
      <c r="V1659" s="57"/>
      <c r="W1659" s="57"/>
      <c r="X1659" s="147" t="str">
        <f>IF(ISBLANK(D1659),"",IF('order-admin-units'!$I$1&lt;&gt;"y", "", IF((K1659="")*(ISBLANK(D1659)=FALSE), 'order-admin-units'!$B$1+1, VLOOKUP(K1659, ordercountry, 2))))</f>
        <v/>
      </c>
      <c r="Y1659" s="147" t="str">
        <f>IF(ISBLANK(D1659),"",IF('order-admin-units'!$I$1&lt;&gt;"y", "", IF(L1659="", 'order-admin-units'!$B$2+1, VLOOKUP(K1659&amp;"@"&amp;L1659, orderadmin, 2))))</f>
        <v/>
      </c>
      <c r="Z1659" s="147" t="str">
        <f t="shared" si="207"/>
        <v/>
      </c>
      <c r="AA1659" s="147" t="str">
        <f t="shared" si="208"/>
        <v/>
      </c>
      <c r="AB1659" s="147" t="str">
        <f t="shared" si="209"/>
        <v/>
      </c>
      <c r="AC1659" s="147" t="str">
        <f t="shared" si="203"/>
        <v/>
      </c>
      <c r="AD1659" s="11" t="str">
        <f t="shared" si="204"/>
        <v/>
      </c>
      <c r="AE1659" s="11" t="str">
        <f t="array" ref="AE1659">IF(ISBLANK(D1659),"",IF(OR($H$2="y",$H$2="m"),IF(AA1659=AA1658,IF(OR(AB1659=$AB$4:$AB1658)=FALSE,AE1658&amp;C1659,AE1658),"("&amp;C1659)&amp;IF(AA1659=AA1660,IF(OR(AB1660=$AB$4:$AB1659)=FALSE,", ",""),") "),""))</f>
        <v/>
      </c>
      <c r="AF1659" s="11" t="str">
        <f t="shared" si="205"/>
        <v/>
      </c>
      <c r="AG1659" s="11" t="str">
        <f t="array" ref="AG1659">IF(ISBLANK(D1659),"",IF(OR($H$2="y",$H$2="m"),IF(AA1659=AA1658,IF(OR(AC1659=$AC$4:$AC1658)=FALSE,AG1658&amp;AF1659,AG1658),"("&amp;AF1659)&amp;IF(AA1659=AA1660,IF(OR(AC1660=$AC$4:$AC1659)=FALSE,", ",""),") "),""))</f>
        <v/>
      </c>
      <c r="AH1659" s="10" t="str">
        <f>IF((ISBLANK(D1659)),"",IF(D1659=D1658,AH1658,"")&amp;IF(B1658&lt;&gt;B1659,((IF(ISBLANK(E1659),$D$3&amp;"Non-type material: "&amp;$D$3,$D$3&amp;INDEX('type-categories'!$A$2:$B$100,MATCH(E1659,'type-categories'!$A$2:$A$100,0),2)&amp;$D$3))),"")&amp;(IF(K1659&lt;&gt;K1658,$C$2&amp;K1659&amp;$K$3&amp;$C$2&amp;" ",(IF(B1659&lt;&gt;B1658,$C$2&amp;K1659&amp;$K$3&amp;$C$2&amp;" ",""))))&amp;(IF(L1659="","",((IF(L1659&lt;&gt;L1658,$D$2&amp;L1659&amp;$L$3&amp;$D$2&amp;" ",IF(B1659&lt;&gt;B1658,$D$2&amp;L1659&amp;$L$3&amp;$D$2&amp;" ",""))))))&amp;(IF(M1659="","",((IF(M1659&lt;&gt;M1658,$E$2&amp;M1659&amp;$E$2&amp;","&amp;" ",IF(B1659&lt;&gt;B1658,$E$2&amp;M1659&amp;$E$2&amp;",",""))))))&amp;(IF(N1659="","",IF(N1659&lt;&gt;N1658,N1659&amp;", ",IF(B1659&lt;&gt;B1658,N1659&amp;", ",""))))&amp;(IF(ISBLANK(O1659),"",(IF(O1659&lt;&gt;O1658,O1659&amp;", ",IF(B1659&lt;&gt;B1658,O1659&amp;", ","")))))&amp;(IF(ISBLANK(P1659),"",(IF(P1659&lt;&gt;P1658,P1659&amp;", ",IF(B1659&lt;&gt;B1658,P1659&amp;", ",IF(Z1659&lt;&gt;Z1658,P1659&amp;", ",""))))))&amp;(IF(ISBLANK(Q1659),"",(IF(Q1659&lt;&gt;Q1658,Q1659&amp;", ",IF(B1659&lt;&gt;B1658,Q1659&amp;", ",IF(Z1659&lt;&gt;Z1658,Q1659&amp;", ",""))))))&amp;(IF(ISBLANK(R1659),"",(IF(R1659&lt;&gt;R1658,R1659&amp;"m, ",IF(B1659&lt;&gt;B1658,R1659&amp;"m, ",IF(Z1659&lt;&gt;Z1658,R1659&amp;"m, ",""))))))&amp;IF(ISBLANK(S1659),"",(IF(B1659&lt;&gt;B1658,S1659&amp;", ",IF(S1659&lt;&gt;S1658,IF((Z1659=Z1658),"same locality "&amp;S1659&amp;", ",S1659&amp;", "),""))))&amp;(IF(ISBLANK(T1659),"",(IF(T1659&lt;&gt;T1658,IF(ISBLANK(F$2),T1659&amp;", ",T1659&amp;" "&amp;F$2&amp;", "),(IF(B1659&lt;&gt;B1658,IF(ISBLANK(F$2),T1659&amp;", ",T1659&amp;" "&amp;F$2&amp;", "),(IF(Z1659&lt;&gt;Z1658,IF(ISBLANK(F$2),T1659&amp;", ",T1659&amp;" "&amp;F$2&amp;", "),IF((U1659&lt;&gt;U1658)*($G$2="Y"),"same collector, ","")))))))))&amp;(IF(ISBLANK(U1659),"",(IF(U1659&lt;&gt;U1658,U1659&amp;", ",(IF(B1659&lt;&gt;B1658,U1659&amp;", ",IF(Z1659&lt;&gt;Z1658,U1659&amp;", ",(IF(T1659&lt;&gt;T1658,IF((T1659&lt;&gt;T1658)*($G$2="Y"),"same date, ", ""),IF((T1659=T1658)*(U1659=U1658)*(S1659&lt;&gt;S1658)*($G$2="Y"),"same collector and date, ", ""))))))))))&amp;(IF(ISBLANK(V1659),"",V1659&amp;", "))&amp;IF((AA1659&lt;&gt;AA1660)*($H$2="y"),AD1659&amp;AE1659,IF((AA1659&lt;&gt;AA1660)*($H$2="m"),AD1659&amp;AG1659,IF(($H$2&lt;&gt;"m")*($H$2&lt;&gt;"Y"),(IF(F1659=0,"",F1659&amp;" "&amp;$F$4&amp;" "))&amp;(IF(G1659=0,"",G1659&amp;" "&amp;$G$4&amp;" "))&amp;(IF(H1659=0,"",H1659&amp;" "&amp;H$4&amp;" "))&amp;(IF(I1659=0,"",I1659&amp;" "&amp;$I$4&amp;" "))&amp;(IF(J1659=0,"",J1659&amp;" "&amp;$J$4&amp;" "))&amp;IF((ISBLANK(C1659)),"","("&amp;C1659&amp;")"),"")))&amp;IF((B1659=B1660)*(K1659=K1660)*(L1659=L1660)*(M1659=M1660),IF(($H$2&lt;&gt;"m")*($H$2&lt;&gt;"Y"), ", ", IF((ISNUMBER(FIND(")",AE1659))), ", ", "")),IF((B1659=B1660)*(K1659=K1660)*(L1659=L1660),"; ",". ")))</f>
        <v/>
      </c>
      <c r="AI1659" s="1"/>
    </row>
    <row r="1660" spans="1:35" x14ac:dyDescent="0.25">
      <c r="A1660" s="3" t="str">
        <f t="shared" si="206"/>
        <v/>
      </c>
      <c r="B1660" s="53" t="str">
        <f t="shared" si="210"/>
        <v/>
      </c>
      <c r="C1660" s="57"/>
      <c r="D1660" s="57"/>
      <c r="E1660" s="57"/>
      <c r="F1660" s="57"/>
      <c r="G1660" s="57"/>
      <c r="H1660" s="57"/>
      <c r="I1660" s="57"/>
      <c r="J1660" s="57"/>
      <c r="K1660" s="57"/>
      <c r="L1660" s="57"/>
      <c r="M1660" s="54"/>
      <c r="N1660" s="57"/>
      <c r="O1660" s="58"/>
      <c r="P1660" s="58"/>
      <c r="Q1660" s="58"/>
      <c r="R1660" s="58"/>
      <c r="S1660" s="54"/>
      <c r="T1660" s="57"/>
      <c r="U1660" s="57"/>
      <c r="V1660" s="57"/>
      <c r="W1660" s="57"/>
      <c r="X1660" s="147" t="str">
        <f>IF(ISBLANK(D1660),"",IF('order-admin-units'!$I$1&lt;&gt;"y", "", IF((K1660="")*(ISBLANK(D1660)=FALSE), 'order-admin-units'!$B$1+1, VLOOKUP(K1660, ordercountry, 2))))</f>
        <v/>
      </c>
      <c r="Y1660" s="147" t="str">
        <f>IF(ISBLANK(D1660),"",IF('order-admin-units'!$I$1&lt;&gt;"y", "", IF(L1660="", 'order-admin-units'!$B$2+1, VLOOKUP(K1660&amp;"@"&amp;L1660, orderadmin, 2))))</f>
        <v/>
      </c>
      <c r="Z1660" s="147" t="str">
        <f t="shared" si="207"/>
        <v/>
      </c>
      <c r="AA1660" s="147" t="str">
        <f t="shared" si="208"/>
        <v/>
      </c>
      <c r="AB1660" s="147" t="str">
        <f t="shared" si="209"/>
        <v/>
      </c>
      <c r="AC1660" s="147" t="str">
        <f t="shared" si="203"/>
        <v/>
      </c>
      <c r="AD1660" s="11" t="str">
        <f t="shared" si="204"/>
        <v/>
      </c>
      <c r="AE1660" s="11" t="str">
        <f t="array" ref="AE1660">IF(ISBLANK(D1660),"",IF(OR($H$2="y",$H$2="m"),IF(AA1660=AA1659,IF(OR(AB1660=$AB$4:$AB1659)=FALSE,AE1659&amp;C1660,AE1659),"("&amp;C1660)&amp;IF(AA1660=AA1661,IF(OR(AB1661=$AB$4:$AB1660)=FALSE,", ",""),") "),""))</f>
        <v/>
      </c>
      <c r="AF1660" s="11" t="str">
        <f t="shared" si="205"/>
        <v/>
      </c>
      <c r="AG1660" s="11" t="str">
        <f t="array" ref="AG1660">IF(ISBLANK(D1660),"",IF(OR($H$2="y",$H$2="m"),IF(AA1660=AA1659,IF(OR(AC1660=$AC$4:$AC1659)=FALSE,AG1659&amp;AF1660,AG1659),"("&amp;AF1660)&amp;IF(AA1660=AA1661,IF(OR(AC1661=$AC$4:$AC1660)=FALSE,", ",""),") "),""))</f>
        <v/>
      </c>
      <c r="AH1660" s="10" t="str">
        <f>IF((ISBLANK(D1660)),"",IF(D1660=D1659,AH1659,"")&amp;IF(B1659&lt;&gt;B1660,((IF(ISBLANK(E1660),$D$3&amp;"Non-type material: "&amp;$D$3,$D$3&amp;INDEX('type-categories'!$A$2:$B$100,MATCH(E1660,'type-categories'!$A$2:$A$100,0),2)&amp;$D$3))),"")&amp;(IF(K1660&lt;&gt;K1659,$C$2&amp;K1660&amp;$K$3&amp;$C$2&amp;" ",(IF(B1660&lt;&gt;B1659,$C$2&amp;K1660&amp;$K$3&amp;$C$2&amp;" ",""))))&amp;(IF(L1660="","",((IF(L1660&lt;&gt;L1659,$D$2&amp;L1660&amp;$L$3&amp;$D$2&amp;" ",IF(B1660&lt;&gt;B1659,$D$2&amp;L1660&amp;$L$3&amp;$D$2&amp;" ",""))))))&amp;(IF(M1660="","",((IF(M1660&lt;&gt;M1659,$E$2&amp;M1660&amp;$E$2&amp;","&amp;" ",IF(B1660&lt;&gt;B1659,$E$2&amp;M1660&amp;$E$2&amp;",",""))))))&amp;(IF(N1660="","",IF(N1660&lt;&gt;N1659,N1660&amp;", ",IF(B1660&lt;&gt;B1659,N1660&amp;", ",""))))&amp;(IF(ISBLANK(O1660),"",(IF(O1660&lt;&gt;O1659,O1660&amp;", ",IF(B1660&lt;&gt;B1659,O1660&amp;", ","")))))&amp;(IF(ISBLANK(P1660),"",(IF(P1660&lt;&gt;P1659,P1660&amp;", ",IF(B1660&lt;&gt;B1659,P1660&amp;", ",IF(Z1660&lt;&gt;Z1659,P1660&amp;", ",""))))))&amp;(IF(ISBLANK(Q1660),"",(IF(Q1660&lt;&gt;Q1659,Q1660&amp;", ",IF(B1660&lt;&gt;B1659,Q1660&amp;", ",IF(Z1660&lt;&gt;Z1659,Q1660&amp;", ",""))))))&amp;(IF(ISBLANK(R1660),"",(IF(R1660&lt;&gt;R1659,R1660&amp;"m, ",IF(B1660&lt;&gt;B1659,R1660&amp;"m, ",IF(Z1660&lt;&gt;Z1659,R1660&amp;"m, ",""))))))&amp;IF(ISBLANK(S1660),"",(IF(B1660&lt;&gt;B1659,S1660&amp;", ",IF(S1660&lt;&gt;S1659,IF((Z1660=Z1659),"same locality "&amp;S1660&amp;", ",S1660&amp;", "),""))))&amp;(IF(ISBLANK(T1660),"",(IF(T1660&lt;&gt;T1659,IF(ISBLANK(F$2),T1660&amp;", ",T1660&amp;" "&amp;F$2&amp;", "),(IF(B1660&lt;&gt;B1659,IF(ISBLANK(F$2),T1660&amp;", ",T1660&amp;" "&amp;F$2&amp;", "),(IF(Z1660&lt;&gt;Z1659,IF(ISBLANK(F$2),T1660&amp;", ",T1660&amp;" "&amp;F$2&amp;", "),IF((U1660&lt;&gt;U1659)*($G$2="Y"),"same collector, ","")))))))))&amp;(IF(ISBLANK(U1660),"",(IF(U1660&lt;&gt;U1659,U1660&amp;", ",(IF(B1660&lt;&gt;B1659,U1660&amp;", ",IF(Z1660&lt;&gt;Z1659,U1660&amp;", ",(IF(T1660&lt;&gt;T1659,IF((T1660&lt;&gt;T1659)*($G$2="Y"),"same date, ", ""),IF((T1660=T1659)*(U1660=U1659)*(S1660&lt;&gt;S1659)*($G$2="Y"),"same collector and date, ", ""))))))))))&amp;(IF(ISBLANK(V1660),"",V1660&amp;", "))&amp;IF((AA1660&lt;&gt;AA1661)*($H$2="y"),AD1660&amp;AE1660,IF((AA1660&lt;&gt;AA1661)*($H$2="m"),AD1660&amp;AG1660,IF(($H$2&lt;&gt;"m")*($H$2&lt;&gt;"Y"),(IF(F1660=0,"",F1660&amp;" "&amp;$F$4&amp;" "))&amp;(IF(G1660=0,"",G1660&amp;" "&amp;$G$4&amp;" "))&amp;(IF(H1660=0,"",H1660&amp;" "&amp;H$4&amp;" "))&amp;(IF(I1660=0,"",I1660&amp;" "&amp;$I$4&amp;" "))&amp;(IF(J1660=0,"",J1660&amp;" "&amp;$J$4&amp;" "))&amp;IF((ISBLANK(C1660)),"","("&amp;C1660&amp;")"),"")))&amp;IF((B1660=B1661)*(K1660=K1661)*(L1660=L1661)*(M1660=M1661),IF(($H$2&lt;&gt;"m")*($H$2&lt;&gt;"Y"), ", ", IF((ISNUMBER(FIND(")",AE1660))), ", ", "")),IF((B1660=B1661)*(K1660=K1661)*(L1660=L1661),"; ",". ")))</f>
        <v/>
      </c>
      <c r="AI1660" s="1"/>
    </row>
    <row r="1661" spans="1:35" x14ac:dyDescent="0.25">
      <c r="A1661" s="3" t="str">
        <f t="shared" si="206"/>
        <v/>
      </c>
      <c r="B1661" s="53" t="str">
        <f t="shared" si="210"/>
        <v/>
      </c>
      <c r="C1661" s="57"/>
      <c r="D1661" s="57"/>
      <c r="E1661" s="57"/>
      <c r="F1661" s="57"/>
      <c r="G1661" s="57"/>
      <c r="H1661" s="57"/>
      <c r="I1661" s="57"/>
      <c r="J1661" s="57"/>
      <c r="K1661" s="57"/>
      <c r="L1661" s="57"/>
      <c r="M1661" s="54"/>
      <c r="N1661" s="57"/>
      <c r="O1661" s="58"/>
      <c r="P1661" s="58"/>
      <c r="Q1661" s="58"/>
      <c r="R1661" s="58"/>
      <c r="S1661" s="54"/>
      <c r="T1661" s="57"/>
      <c r="U1661" s="57"/>
      <c r="V1661" s="57"/>
      <c r="W1661" s="57"/>
      <c r="X1661" s="147" t="str">
        <f>IF(ISBLANK(D1661),"",IF('order-admin-units'!$I$1&lt;&gt;"y", "", IF((K1661="")*(ISBLANK(D1661)=FALSE), 'order-admin-units'!$B$1+1, VLOOKUP(K1661, ordercountry, 2))))</f>
        <v/>
      </c>
      <c r="Y1661" s="147" t="str">
        <f>IF(ISBLANK(D1661),"",IF('order-admin-units'!$I$1&lt;&gt;"y", "", IF(L1661="", 'order-admin-units'!$B$2+1, VLOOKUP(K1661&amp;"@"&amp;L1661, orderadmin, 2))))</f>
        <v/>
      </c>
      <c r="Z1661" s="147" t="str">
        <f t="shared" si="207"/>
        <v/>
      </c>
      <c r="AA1661" s="147" t="str">
        <f t="shared" si="208"/>
        <v/>
      </c>
      <c r="AB1661" s="147" t="str">
        <f t="shared" si="209"/>
        <v/>
      </c>
      <c r="AC1661" s="147" t="str">
        <f t="shared" si="203"/>
        <v/>
      </c>
      <c r="AD1661" s="11" t="str">
        <f t="shared" si="204"/>
        <v/>
      </c>
      <c r="AE1661" s="11" t="str">
        <f t="array" ref="AE1661">IF(ISBLANK(D1661),"",IF(OR($H$2="y",$H$2="m"),IF(AA1661=AA1660,IF(OR(AB1661=$AB$4:$AB1660)=FALSE,AE1660&amp;C1661,AE1660),"("&amp;C1661)&amp;IF(AA1661=AA1662,IF(OR(AB1662=$AB$4:$AB1661)=FALSE,", ",""),") "),""))</f>
        <v/>
      </c>
      <c r="AF1661" s="11" t="str">
        <f t="shared" si="205"/>
        <v/>
      </c>
      <c r="AG1661" s="11" t="str">
        <f t="array" ref="AG1661">IF(ISBLANK(D1661),"",IF(OR($H$2="y",$H$2="m"),IF(AA1661=AA1660,IF(OR(AC1661=$AC$4:$AC1660)=FALSE,AG1660&amp;AF1661,AG1660),"("&amp;AF1661)&amp;IF(AA1661=AA1662,IF(OR(AC1662=$AC$4:$AC1661)=FALSE,", ",""),") "),""))</f>
        <v/>
      </c>
      <c r="AH1661" s="10" t="str">
        <f>IF((ISBLANK(D1661)),"",IF(D1661=D1660,AH1660,"")&amp;IF(B1660&lt;&gt;B1661,((IF(ISBLANK(E1661),$D$3&amp;"Non-type material: "&amp;$D$3,$D$3&amp;INDEX('type-categories'!$A$2:$B$100,MATCH(E1661,'type-categories'!$A$2:$A$100,0),2)&amp;$D$3))),"")&amp;(IF(K1661&lt;&gt;K1660,$C$2&amp;K1661&amp;$K$3&amp;$C$2&amp;" ",(IF(B1661&lt;&gt;B1660,$C$2&amp;K1661&amp;$K$3&amp;$C$2&amp;" ",""))))&amp;(IF(L1661="","",((IF(L1661&lt;&gt;L1660,$D$2&amp;L1661&amp;$L$3&amp;$D$2&amp;" ",IF(B1661&lt;&gt;B1660,$D$2&amp;L1661&amp;$L$3&amp;$D$2&amp;" ",""))))))&amp;(IF(M1661="","",((IF(M1661&lt;&gt;M1660,$E$2&amp;M1661&amp;$E$2&amp;","&amp;" ",IF(B1661&lt;&gt;B1660,$E$2&amp;M1661&amp;$E$2&amp;",",""))))))&amp;(IF(N1661="","",IF(N1661&lt;&gt;N1660,N1661&amp;", ",IF(B1661&lt;&gt;B1660,N1661&amp;", ",""))))&amp;(IF(ISBLANK(O1661),"",(IF(O1661&lt;&gt;O1660,O1661&amp;", ",IF(B1661&lt;&gt;B1660,O1661&amp;", ","")))))&amp;(IF(ISBLANK(P1661),"",(IF(P1661&lt;&gt;P1660,P1661&amp;", ",IF(B1661&lt;&gt;B1660,P1661&amp;", ",IF(Z1661&lt;&gt;Z1660,P1661&amp;", ",""))))))&amp;(IF(ISBLANK(Q1661),"",(IF(Q1661&lt;&gt;Q1660,Q1661&amp;", ",IF(B1661&lt;&gt;B1660,Q1661&amp;", ",IF(Z1661&lt;&gt;Z1660,Q1661&amp;", ",""))))))&amp;(IF(ISBLANK(R1661),"",(IF(R1661&lt;&gt;R1660,R1661&amp;"m, ",IF(B1661&lt;&gt;B1660,R1661&amp;"m, ",IF(Z1661&lt;&gt;Z1660,R1661&amp;"m, ",""))))))&amp;IF(ISBLANK(S1661),"",(IF(B1661&lt;&gt;B1660,S1661&amp;", ",IF(S1661&lt;&gt;S1660,IF((Z1661=Z1660),"same locality "&amp;S1661&amp;", ",S1661&amp;", "),""))))&amp;(IF(ISBLANK(T1661),"",(IF(T1661&lt;&gt;T1660,IF(ISBLANK(F$2),T1661&amp;", ",T1661&amp;" "&amp;F$2&amp;", "),(IF(B1661&lt;&gt;B1660,IF(ISBLANK(F$2),T1661&amp;", ",T1661&amp;" "&amp;F$2&amp;", "),(IF(Z1661&lt;&gt;Z1660,IF(ISBLANK(F$2),T1661&amp;", ",T1661&amp;" "&amp;F$2&amp;", "),IF((U1661&lt;&gt;U1660)*($G$2="Y"),"same collector, ","")))))))))&amp;(IF(ISBLANK(U1661),"",(IF(U1661&lt;&gt;U1660,U1661&amp;", ",(IF(B1661&lt;&gt;B1660,U1661&amp;", ",IF(Z1661&lt;&gt;Z1660,U1661&amp;", ",(IF(T1661&lt;&gt;T1660,IF((T1661&lt;&gt;T1660)*($G$2="Y"),"same date, ", ""),IF((T1661=T1660)*(U1661=U1660)*(S1661&lt;&gt;S1660)*($G$2="Y"),"same collector and date, ", ""))))))))))&amp;(IF(ISBLANK(V1661),"",V1661&amp;", "))&amp;IF((AA1661&lt;&gt;AA1662)*($H$2="y"),AD1661&amp;AE1661,IF((AA1661&lt;&gt;AA1662)*($H$2="m"),AD1661&amp;AG1661,IF(($H$2&lt;&gt;"m")*($H$2&lt;&gt;"Y"),(IF(F1661=0,"",F1661&amp;" "&amp;$F$4&amp;" "))&amp;(IF(G1661=0,"",G1661&amp;" "&amp;$G$4&amp;" "))&amp;(IF(H1661=0,"",H1661&amp;" "&amp;H$4&amp;" "))&amp;(IF(I1661=0,"",I1661&amp;" "&amp;$I$4&amp;" "))&amp;(IF(J1661=0,"",J1661&amp;" "&amp;$J$4&amp;" "))&amp;IF((ISBLANK(C1661)),"","("&amp;C1661&amp;")"),"")))&amp;IF((B1661=B1662)*(K1661=K1662)*(L1661=L1662)*(M1661=M1662),IF(($H$2&lt;&gt;"m")*($H$2&lt;&gt;"Y"), ", ", IF((ISNUMBER(FIND(")",AE1661))), ", ", "")),IF((B1661=B1662)*(K1661=K1662)*(L1661=L1662),"; ",". ")))</f>
        <v/>
      </c>
      <c r="AI1661" s="1"/>
    </row>
    <row r="1662" spans="1:35" x14ac:dyDescent="0.25">
      <c r="A1662" s="3" t="str">
        <f t="shared" si="206"/>
        <v/>
      </c>
      <c r="B1662" s="53" t="str">
        <f t="shared" si="210"/>
        <v/>
      </c>
      <c r="C1662" s="57"/>
      <c r="D1662" s="57"/>
      <c r="E1662" s="57"/>
      <c r="F1662" s="57"/>
      <c r="G1662" s="57"/>
      <c r="H1662" s="57"/>
      <c r="I1662" s="57"/>
      <c r="J1662" s="57"/>
      <c r="K1662" s="57"/>
      <c r="L1662" s="57"/>
      <c r="M1662" s="54"/>
      <c r="N1662" s="57"/>
      <c r="O1662" s="58"/>
      <c r="P1662" s="58"/>
      <c r="Q1662" s="58"/>
      <c r="R1662" s="58"/>
      <c r="S1662" s="54"/>
      <c r="T1662" s="57"/>
      <c r="U1662" s="57"/>
      <c r="V1662" s="57"/>
      <c r="W1662" s="57"/>
      <c r="X1662" s="147" t="str">
        <f>IF(ISBLANK(D1662),"",IF('order-admin-units'!$I$1&lt;&gt;"y", "", IF((K1662="")*(ISBLANK(D1662)=FALSE), 'order-admin-units'!$B$1+1, VLOOKUP(K1662, ordercountry, 2))))</f>
        <v/>
      </c>
      <c r="Y1662" s="147" t="str">
        <f>IF(ISBLANK(D1662),"",IF('order-admin-units'!$I$1&lt;&gt;"y", "", IF(L1662="", 'order-admin-units'!$B$2+1, VLOOKUP(K1662&amp;"@"&amp;L1662, orderadmin, 2))))</f>
        <v/>
      </c>
      <c r="Z1662" s="147" t="str">
        <f t="shared" si="207"/>
        <v/>
      </c>
      <c r="AA1662" s="147" t="str">
        <f t="shared" si="208"/>
        <v/>
      </c>
      <c r="AB1662" s="147" t="str">
        <f t="shared" si="209"/>
        <v/>
      </c>
      <c r="AC1662" s="147" t="str">
        <f t="shared" si="203"/>
        <v/>
      </c>
      <c r="AD1662" s="11" t="str">
        <f t="shared" si="204"/>
        <v/>
      </c>
      <c r="AE1662" s="11" t="str">
        <f t="array" ref="AE1662">IF(ISBLANK(D1662),"",IF(OR($H$2="y",$H$2="m"),IF(AA1662=AA1661,IF(OR(AB1662=$AB$4:$AB1661)=FALSE,AE1661&amp;C1662,AE1661),"("&amp;C1662)&amp;IF(AA1662=AA1663,IF(OR(AB1663=$AB$4:$AB1662)=FALSE,", ",""),") "),""))</f>
        <v/>
      </c>
      <c r="AF1662" s="11" t="str">
        <f t="shared" si="205"/>
        <v/>
      </c>
      <c r="AG1662" s="11" t="str">
        <f t="array" ref="AG1662">IF(ISBLANK(D1662),"",IF(OR($H$2="y",$H$2="m"),IF(AA1662=AA1661,IF(OR(AC1662=$AC$4:$AC1661)=FALSE,AG1661&amp;AF1662,AG1661),"("&amp;AF1662)&amp;IF(AA1662=AA1663,IF(OR(AC1663=$AC$4:$AC1662)=FALSE,", ",""),") "),""))</f>
        <v/>
      </c>
      <c r="AH1662" s="10" t="str">
        <f>IF((ISBLANK(D1662)),"",IF(D1662=D1661,AH1661,"")&amp;IF(B1661&lt;&gt;B1662,((IF(ISBLANK(E1662),$D$3&amp;"Non-type material: "&amp;$D$3,$D$3&amp;INDEX('type-categories'!$A$2:$B$100,MATCH(E1662,'type-categories'!$A$2:$A$100,0),2)&amp;$D$3))),"")&amp;(IF(K1662&lt;&gt;K1661,$C$2&amp;K1662&amp;$K$3&amp;$C$2&amp;" ",(IF(B1662&lt;&gt;B1661,$C$2&amp;K1662&amp;$K$3&amp;$C$2&amp;" ",""))))&amp;(IF(L1662="","",((IF(L1662&lt;&gt;L1661,$D$2&amp;L1662&amp;$L$3&amp;$D$2&amp;" ",IF(B1662&lt;&gt;B1661,$D$2&amp;L1662&amp;$L$3&amp;$D$2&amp;" ",""))))))&amp;(IF(M1662="","",((IF(M1662&lt;&gt;M1661,$E$2&amp;M1662&amp;$E$2&amp;","&amp;" ",IF(B1662&lt;&gt;B1661,$E$2&amp;M1662&amp;$E$2&amp;",",""))))))&amp;(IF(N1662="","",IF(N1662&lt;&gt;N1661,N1662&amp;", ",IF(B1662&lt;&gt;B1661,N1662&amp;", ",""))))&amp;(IF(ISBLANK(O1662),"",(IF(O1662&lt;&gt;O1661,O1662&amp;", ",IF(B1662&lt;&gt;B1661,O1662&amp;", ","")))))&amp;(IF(ISBLANK(P1662),"",(IF(P1662&lt;&gt;P1661,P1662&amp;", ",IF(B1662&lt;&gt;B1661,P1662&amp;", ",IF(Z1662&lt;&gt;Z1661,P1662&amp;", ",""))))))&amp;(IF(ISBLANK(Q1662),"",(IF(Q1662&lt;&gt;Q1661,Q1662&amp;", ",IF(B1662&lt;&gt;B1661,Q1662&amp;", ",IF(Z1662&lt;&gt;Z1661,Q1662&amp;", ",""))))))&amp;(IF(ISBLANK(R1662),"",(IF(R1662&lt;&gt;R1661,R1662&amp;"m, ",IF(B1662&lt;&gt;B1661,R1662&amp;"m, ",IF(Z1662&lt;&gt;Z1661,R1662&amp;"m, ",""))))))&amp;IF(ISBLANK(S1662),"",(IF(B1662&lt;&gt;B1661,S1662&amp;", ",IF(S1662&lt;&gt;S1661,IF((Z1662=Z1661),"same locality "&amp;S1662&amp;", ",S1662&amp;", "),""))))&amp;(IF(ISBLANK(T1662),"",(IF(T1662&lt;&gt;T1661,IF(ISBLANK(F$2),T1662&amp;", ",T1662&amp;" "&amp;F$2&amp;", "),(IF(B1662&lt;&gt;B1661,IF(ISBLANK(F$2),T1662&amp;", ",T1662&amp;" "&amp;F$2&amp;", "),(IF(Z1662&lt;&gt;Z1661,IF(ISBLANK(F$2),T1662&amp;", ",T1662&amp;" "&amp;F$2&amp;", "),IF((U1662&lt;&gt;U1661)*($G$2="Y"),"same collector, ","")))))))))&amp;(IF(ISBLANK(U1662),"",(IF(U1662&lt;&gt;U1661,U1662&amp;", ",(IF(B1662&lt;&gt;B1661,U1662&amp;", ",IF(Z1662&lt;&gt;Z1661,U1662&amp;", ",(IF(T1662&lt;&gt;T1661,IF((T1662&lt;&gt;T1661)*($G$2="Y"),"same date, ", ""),IF((T1662=T1661)*(U1662=U1661)*(S1662&lt;&gt;S1661)*($G$2="Y"),"same collector and date, ", ""))))))))))&amp;(IF(ISBLANK(V1662),"",V1662&amp;", "))&amp;IF((AA1662&lt;&gt;AA1663)*($H$2="y"),AD1662&amp;AE1662,IF((AA1662&lt;&gt;AA1663)*($H$2="m"),AD1662&amp;AG1662,IF(($H$2&lt;&gt;"m")*($H$2&lt;&gt;"Y"),(IF(F1662=0,"",F1662&amp;" "&amp;$F$4&amp;" "))&amp;(IF(G1662=0,"",G1662&amp;" "&amp;$G$4&amp;" "))&amp;(IF(H1662=0,"",H1662&amp;" "&amp;H$4&amp;" "))&amp;(IF(I1662=0,"",I1662&amp;" "&amp;$I$4&amp;" "))&amp;(IF(J1662=0,"",J1662&amp;" "&amp;$J$4&amp;" "))&amp;IF((ISBLANK(C1662)),"","("&amp;C1662&amp;")"),"")))&amp;IF((B1662=B1663)*(K1662=K1663)*(L1662=L1663)*(M1662=M1663),IF(($H$2&lt;&gt;"m")*($H$2&lt;&gt;"Y"), ", ", IF((ISNUMBER(FIND(")",AE1662))), ", ", "")),IF((B1662=B1663)*(K1662=K1663)*(L1662=L1663),"; ",". ")))</f>
        <v/>
      </c>
      <c r="AI1662" s="1"/>
    </row>
    <row r="1663" spans="1:35" x14ac:dyDescent="0.25">
      <c r="A1663" s="3" t="str">
        <f t="shared" si="206"/>
        <v/>
      </c>
      <c r="B1663" s="53" t="str">
        <f t="shared" si="210"/>
        <v/>
      </c>
      <c r="C1663" s="57"/>
      <c r="D1663" s="57"/>
      <c r="E1663" s="57"/>
      <c r="F1663" s="57"/>
      <c r="G1663" s="57"/>
      <c r="H1663" s="57"/>
      <c r="I1663" s="57"/>
      <c r="J1663" s="57"/>
      <c r="K1663" s="57"/>
      <c r="L1663" s="57"/>
      <c r="M1663" s="54"/>
      <c r="N1663" s="57"/>
      <c r="O1663" s="58"/>
      <c r="P1663" s="58"/>
      <c r="Q1663" s="58"/>
      <c r="R1663" s="58"/>
      <c r="S1663" s="54"/>
      <c r="T1663" s="57"/>
      <c r="U1663" s="57"/>
      <c r="V1663" s="57"/>
      <c r="W1663" s="57"/>
      <c r="X1663" s="147" t="str">
        <f>IF(ISBLANK(D1663),"",IF('order-admin-units'!$I$1&lt;&gt;"y", "", IF((K1663="")*(ISBLANK(D1663)=FALSE), 'order-admin-units'!$B$1+1, VLOOKUP(K1663, ordercountry, 2))))</f>
        <v/>
      </c>
      <c r="Y1663" s="147" t="str">
        <f>IF(ISBLANK(D1663),"",IF('order-admin-units'!$I$1&lt;&gt;"y", "", IF(L1663="", 'order-admin-units'!$B$2+1, VLOOKUP(K1663&amp;"@"&amp;L1663, orderadmin, 2))))</f>
        <v/>
      </c>
      <c r="Z1663" s="147" t="str">
        <f t="shared" si="207"/>
        <v/>
      </c>
      <c r="AA1663" s="147" t="str">
        <f t="shared" si="208"/>
        <v/>
      </c>
      <c r="AB1663" s="147" t="str">
        <f t="shared" si="209"/>
        <v/>
      </c>
      <c r="AC1663" s="147" t="str">
        <f t="shared" si="203"/>
        <v/>
      </c>
      <c r="AD1663" s="11" t="str">
        <f t="shared" si="204"/>
        <v/>
      </c>
      <c r="AE1663" s="11" t="str">
        <f t="array" ref="AE1663">IF(ISBLANK(D1663),"",IF(OR($H$2="y",$H$2="m"),IF(AA1663=AA1662,IF(OR(AB1663=$AB$4:$AB1662)=FALSE,AE1662&amp;C1663,AE1662),"("&amp;C1663)&amp;IF(AA1663=AA1664,IF(OR(AB1664=$AB$4:$AB1663)=FALSE,", ",""),") "),""))</f>
        <v/>
      </c>
      <c r="AF1663" s="11" t="str">
        <f t="shared" si="205"/>
        <v/>
      </c>
      <c r="AG1663" s="11" t="str">
        <f t="array" ref="AG1663">IF(ISBLANK(D1663),"",IF(OR($H$2="y",$H$2="m"),IF(AA1663=AA1662,IF(OR(AC1663=$AC$4:$AC1662)=FALSE,AG1662&amp;AF1663,AG1662),"("&amp;AF1663)&amp;IF(AA1663=AA1664,IF(OR(AC1664=$AC$4:$AC1663)=FALSE,", ",""),") "),""))</f>
        <v/>
      </c>
      <c r="AH1663" s="10" t="str">
        <f>IF((ISBLANK(D1663)),"",IF(D1663=D1662,AH1662,"")&amp;IF(B1662&lt;&gt;B1663,((IF(ISBLANK(E1663),$D$3&amp;"Non-type material: "&amp;$D$3,$D$3&amp;INDEX('type-categories'!$A$2:$B$100,MATCH(E1663,'type-categories'!$A$2:$A$100,0),2)&amp;$D$3))),"")&amp;(IF(K1663&lt;&gt;K1662,$C$2&amp;K1663&amp;$K$3&amp;$C$2&amp;" ",(IF(B1663&lt;&gt;B1662,$C$2&amp;K1663&amp;$K$3&amp;$C$2&amp;" ",""))))&amp;(IF(L1663="","",((IF(L1663&lt;&gt;L1662,$D$2&amp;L1663&amp;$L$3&amp;$D$2&amp;" ",IF(B1663&lt;&gt;B1662,$D$2&amp;L1663&amp;$L$3&amp;$D$2&amp;" ",""))))))&amp;(IF(M1663="","",((IF(M1663&lt;&gt;M1662,$E$2&amp;M1663&amp;$E$2&amp;","&amp;" ",IF(B1663&lt;&gt;B1662,$E$2&amp;M1663&amp;$E$2&amp;",",""))))))&amp;(IF(N1663="","",IF(N1663&lt;&gt;N1662,N1663&amp;", ",IF(B1663&lt;&gt;B1662,N1663&amp;", ",""))))&amp;(IF(ISBLANK(O1663),"",(IF(O1663&lt;&gt;O1662,O1663&amp;", ",IF(B1663&lt;&gt;B1662,O1663&amp;", ","")))))&amp;(IF(ISBLANK(P1663),"",(IF(P1663&lt;&gt;P1662,P1663&amp;", ",IF(B1663&lt;&gt;B1662,P1663&amp;", ",IF(Z1663&lt;&gt;Z1662,P1663&amp;", ",""))))))&amp;(IF(ISBLANK(Q1663),"",(IF(Q1663&lt;&gt;Q1662,Q1663&amp;", ",IF(B1663&lt;&gt;B1662,Q1663&amp;", ",IF(Z1663&lt;&gt;Z1662,Q1663&amp;", ",""))))))&amp;(IF(ISBLANK(R1663),"",(IF(R1663&lt;&gt;R1662,R1663&amp;"m, ",IF(B1663&lt;&gt;B1662,R1663&amp;"m, ",IF(Z1663&lt;&gt;Z1662,R1663&amp;"m, ",""))))))&amp;IF(ISBLANK(S1663),"",(IF(B1663&lt;&gt;B1662,S1663&amp;", ",IF(S1663&lt;&gt;S1662,IF((Z1663=Z1662),"same locality "&amp;S1663&amp;", ",S1663&amp;", "),""))))&amp;(IF(ISBLANK(T1663),"",(IF(T1663&lt;&gt;T1662,IF(ISBLANK(F$2),T1663&amp;", ",T1663&amp;" "&amp;F$2&amp;", "),(IF(B1663&lt;&gt;B1662,IF(ISBLANK(F$2),T1663&amp;", ",T1663&amp;" "&amp;F$2&amp;", "),(IF(Z1663&lt;&gt;Z1662,IF(ISBLANK(F$2),T1663&amp;", ",T1663&amp;" "&amp;F$2&amp;", "),IF((U1663&lt;&gt;U1662)*($G$2="Y"),"same collector, ","")))))))))&amp;(IF(ISBLANK(U1663),"",(IF(U1663&lt;&gt;U1662,U1663&amp;", ",(IF(B1663&lt;&gt;B1662,U1663&amp;", ",IF(Z1663&lt;&gt;Z1662,U1663&amp;", ",(IF(T1663&lt;&gt;T1662,IF((T1663&lt;&gt;T1662)*($G$2="Y"),"same date, ", ""),IF((T1663=T1662)*(U1663=U1662)*(S1663&lt;&gt;S1662)*($G$2="Y"),"same collector and date, ", ""))))))))))&amp;(IF(ISBLANK(V1663),"",V1663&amp;", "))&amp;IF((AA1663&lt;&gt;AA1664)*($H$2="y"),AD1663&amp;AE1663,IF((AA1663&lt;&gt;AA1664)*($H$2="m"),AD1663&amp;AG1663,IF(($H$2&lt;&gt;"m")*($H$2&lt;&gt;"Y"),(IF(F1663=0,"",F1663&amp;" "&amp;$F$4&amp;" "))&amp;(IF(G1663=0,"",G1663&amp;" "&amp;$G$4&amp;" "))&amp;(IF(H1663=0,"",H1663&amp;" "&amp;H$4&amp;" "))&amp;(IF(I1663=0,"",I1663&amp;" "&amp;$I$4&amp;" "))&amp;(IF(J1663=0,"",J1663&amp;" "&amp;$J$4&amp;" "))&amp;IF((ISBLANK(C1663)),"","("&amp;C1663&amp;")"),"")))&amp;IF((B1663=B1664)*(K1663=K1664)*(L1663=L1664)*(M1663=M1664),IF(($H$2&lt;&gt;"m")*($H$2&lt;&gt;"Y"), ", ", IF((ISNUMBER(FIND(")",AE1663))), ", ", "")),IF((B1663=B1664)*(K1663=K1664)*(L1663=L1664),"; ",". ")))</f>
        <v/>
      </c>
      <c r="AI1663" s="1"/>
    </row>
    <row r="1664" spans="1:35" x14ac:dyDescent="0.25">
      <c r="A1664" s="3" t="str">
        <f t="shared" si="206"/>
        <v/>
      </c>
      <c r="B1664" s="53" t="str">
        <f t="shared" si="210"/>
        <v/>
      </c>
      <c r="C1664" s="57"/>
      <c r="D1664" s="57"/>
      <c r="E1664" s="57"/>
      <c r="F1664" s="57"/>
      <c r="G1664" s="57"/>
      <c r="H1664" s="57"/>
      <c r="I1664" s="57"/>
      <c r="J1664" s="57"/>
      <c r="K1664" s="57"/>
      <c r="L1664" s="57"/>
      <c r="M1664" s="54"/>
      <c r="N1664" s="57"/>
      <c r="O1664" s="58"/>
      <c r="P1664" s="58"/>
      <c r="Q1664" s="58"/>
      <c r="R1664" s="58"/>
      <c r="S1664" s="54"/>
      <c r="T1664" s="57"/>
      <c r="U1664" s="57"/>
      <c r="V1664" s="57"/>
      <c r="W1664" s="57"/>
      <c r="X1664" s="147" t="str">
        <f>IF(ISBLANK(D1664),"",IF('order-admin-units'!$I$1&lt;&gt;"y", "", IF((K1664="")*(ISBLANK(D1664)=FALSE), 'order-admin-units'!$B$1+1, VLOOKUP(K1664, ordercountry, 2))))</f>
        <v/>
      </c>
      <c r="Y1664" s="147" t="str">
        <f>IF(ISBLANK(D1664),"",IF('order-admin-units'!$I$1&lt;&gt;"y", "", IF(L1664="", 'order-admin-units'!$B$2+1, VLOOKUP(K1664&amp;"@"&amp;L1664, orderadmin, 2))))</f>
        <v/>
      </c>
      <c r="Z1664" s="147" t="str">
        <f t="shared" si="207"/>
        <v/>
      </c>
      <c r="AA1664" s="147" t="str">
        <f t="shared" si="208"/>
        <v/>
      </c>
      <c r="AB1664" s="147" t="str">
        <f t="shared" si="209"/>
        <v/>
      </c>
      <c r="AC1664" s="147" t="str">
        <f t="shared" si="203"/>
        <v/>
      </c>
      <c r="AD1664" s="11" t="str">
        <f t="shared" si="204"/>
        <v/>
      </c>
      <c r="AE1664" s="11" t="str">
        <f t="array" ref="AE1664">IF(ISBLANK(D1664),"",IF(OR($H$2="y",$H$2="m"),IF(AA1664=AA1663,IF(OR(AB1664=$AB$4:$AB1663)=FALSE,AE1663&amp;C1664,AE1663),"("&amp;C1664)&amp;IF(AA1664=AA1665,IF(OR(AB1665=$AB$4:$AB1664)=FALSE,", ",""),") "),""))</f>
        <v/>
      </c>
      <c r="AF1664" s="11" t="str">
        <f t="shared" si="205"/>
        <v/>
      </c>
      <c r="AG1664" s="11" t="str">
        <f t="array" ref="AG1664">IF(ISBLANK(D1664),"",IF(OR($H$2="y",$H$2="m"),IF(AA1664=AA1663,IF(OR(AC1664=$AC$4:$AC1663)=FALSE,AG1663&amp;AF1664,AG1663),"("&amp;AF1664)&amp;IF(AA1664=AA1665,IF(OR(AC1665=$AC$4:$AC1664)=FALSE,", ",""),") "),""))</f>
        <v/>
      </c>
      <c r="AH1664" s="10" t="str">
        <f>IF((ISBLANK(D1664)),"",IF(D1664=D1663,AH1663,"")&amp;IF(B1663&lt;&gt;B1664,((IF(ISBLANK(E1664),$D$3&amp;"Non-type material: "&amp;$D$3,$D$3&amp;INDEX('type-categories'!$A$2:$B$100,MATCH(E1664,'type-categories'!$A$2:$A$100,0),2)&amp;$D$3))),"")&amp;(IF(K1664&lt;&gt;K1663,$C$2&amp;K1664&amp;$K$3&amp;$C$2&amp;" ",(IF(B1664&lt;&gt;B1663,$C$2&amp;K1664&amp;$K$3&amp;$C$2&amp;" ",""))))&amp;(IF(L1664="","",((IF(L1664&lt;&gt;L1663,$D$2&amp;L1664&amp;$L$3&amp;$D$2&amp;" ",IF(B1664&lt;&gt;B1663,$D$2&amp;L1664&amp;$L$3&amp;$D$2&amp;" ",""))))))&amp;(IF(M1664="","",((IF(M1664&lt;&gt;M1663,$E$2&amp;M1664&amp;$E$2&amp;","&amp;" ",IF(B1664&lt;&gt;B1663,$E$2&amp;M1664&amp;$E$2&amp;",",""))))))&amp;(IF(N1664="","",IF(N1664&lt;&gt;N1663,N1664&amp;", ",IF(B1664&lt;&gt;B1663,N1664&amp;", ",""))))&amp;(IF(ISBLANK(O1664),"",(IF(O1664&lt;&gt;O1663,O1664&amp;", ",IF(B1664&lt;&gt;B1663,O1664&amp;", ","")))))&amp;(IF(ISBLANK(P1664),"",(IF(P1664&lt;&gt;P1663,P1664&amp;", ",IF(B1664&lt;&gt;B1663,P1664&amp;", ",IF(Z1664&lt;&gt;Z1663,P1664&amp;", ",""))))))&amp;(IF(ISBLANK(Q1664),"",(IF(Q1664&lt;&gt;Q1663,Q1664&amp;", ",IF(B1664&lt;&gt;B1663,Q1664&amp;", ",IF(Z1664&lt;&gt;Z1663,Q1664&amp;", ",""))))))&amp;(IF(ISBLANK(R1664),"",(IF(R1664&lt;&gt;R1663,R1664&amp;"m, ",IF(B1664&lt;&gt;B1663,R1664&amp;"m, ",IF(Z1664&lt;&gt;Z1663,R1664&amp;"m, ",""))))))&amp;IF(ISBLANK(S1664),"",(IF(B1664&lt;&gt;B1663,S1664&amp;", ",IF(S1664&lt;&gt;S1663,IF((Z1664=Z1663),"same locality "&amp;S1664&amp;", ",S1664&amp;", "),""))))&amp;(IF(ISBLANK(T1664),"",(IF(T1664&lt;&gt;T1663,IF(ISBLANK(F$2),T1664&amp;", ",T1664&amp;" "&amp;F$2&amp;", "),(IF(B1664&lt;&gt;B1663,IF(ISBLANK(F$2),T1664&amp;", ",T1664&amp;" "&amp;F$2&amp;", "),(IF(Z1664&lt;&gt;Z1663,IF(ISBLANK(F$2),T1664&amp;", ",T1664&amp;" "&amp;F$2&amp;", "),IF((U1664&lt;&gt;U1663)*($G$2="Y"),"same collector, ","")))))))))&amp;(IF(ISBLANK(U1664),"",(IF(U1664&lt;&gt;U1663,U1664&amp;", ",(IF(B1664&lt;&gt;B1663,U1664&amp;", ",IF(Z1664&lt;&gt;Z1663,U1664&amp;", ",(IF(T1664&lt;&gt;T1663,IF((T1664&lt;&gt;T1663)*($G$2="Y"),"same date, ", ""),IF((T1664=T1663)*(U1664=U1663)*(S1664&lt;&gt;S1663)*($G$2="Y"),"same collector and date, ", ""))))))))))&amp;(IF(ISBLANK(V1664),"",V1664&amp;", "))&amp;IF((AA1664&lt;&gt;AA1665)*($H$2="y"),AD1664&amp;AE1664,IF((AA1664&lt;&gt;AA1665)*($H$2="m"),AD1664&amp;AG1664,IF(($H$2&lt;&gt;"m")*($H$2&lt;&gt;"Y"),(IF(F1664=0,"",F1664&amp;" "&amp;$F$4&amp;" "))&amp;(IF(G1664=0,"",G1664&amp;" "&amp;$G$4&amp;" "))&amp;(IF(H1664=0,"",H1664&amp;" "&amp;H$4&amp;" "))&amp;(IF(I1664=0,"",I1664&amp;" "&amp;$I$4&amp;" "))&amp;(IF(J1664=0,"",J1664&amp;" "&amp;$J$4&amp;" "))&amp;IF((ISBLANK(C1664)),"","("&amp;C1664&amp;")"),"")))&amp;IF((B1664=B1665)*(K1664=K1665)*(L1664=L1665)*(M1664=M1665),IF(($H$2&lt;&gt;"m")*($H$2&lt;&gt;"Y"), ", ", IF((ISNUMBER(FIND(")",AE1664))), ", ", "")),IF((B1664=B1665)*(K1664=K1665)*(L1664=L1665),"; ",". ")))</f>
        <v/>
      </c>
      <c r="AI1664" s="1"/>
    </row>
    <row r="1665" spans="1:35" x14ac:dyDescent="0.25">
      <c r="A1665" s="3" t="str">
        <f t="shared" si="206"/>
        <v/>
      </c>
      <c r="B1665" s="53" t="str">
        <f t="shared" si="210"/>
        <v/>
      </c>
      <c r="C1665" s="57"/>
      <c r="D1665" s="57"/>
      <c r="E1665" s="57"/>
      <c r="F1665" s="57"/>
      <c r="G1665" s="57"/>
      <c r="H1665" s="57"/>
      <c r="I1665" s="57"/>
      <c r="J1665" s="57"/>
      <c r="K1665" s="57"/>
      <c r="L1665" s="57"/>
      <c r="M1665" s="54"/>
      <c r="N1665" s="57"/>
      <c r="O1665" s="58"/>
      <c r="P1665" s="58"/>
      <c r="Q1665" s="58"/>
      <c r="R1665" s="58"/>
      <c r="S1665" s="54"/>
      <c r="T1665" s="57"/>
      <c r="U1665" s="57"/>
      <c r="V1665" s="57"/>
      <c r="W1665" s="57"/>
      <c r="X1665" s="147" t="str">
        <f>IF(ISBLANK(D1665),"",IF('order-admin-units'!$I$1&lt;&gt;"y", "", IF((K1665="")*(ISBLANK(D1665)=FALSE), 'order-admin-units'!$B$1+1, VLOOKUP(K1665, ordercountry, 2))))</f>
        <v/>
      </c>
      <c r="Y1665" s="147" t="str">
        <f>IF(ISBLANK(D1665),"",IF('order-admin-units'!$I$1&lt;&gt;"y", "", IF(L1665="", 'order-admin-units'!$B$2+1, VLOOKUP(K1665&amp;"@"&amp;L1665, orderadmin, 2))))</f>
        <v/>
      </c>
      <c r="Z1665" s="147" t="str">
        <f t="shared" si="207"/>
        <v/>
      </c>
      <c r="AA1665" s="147" t="str">
        <f t="shared" si="208"/>
        <v/>
      </c>
      <c r="AB1665" s="147" t="str">
        <f t="shared" si="209"/>
        <v/>
      </c>
      <c r="AC1665" s="147" t="str">
        <f t="shared" si="203"/>
        <v/>
      </c>
      <c r="AD1665" s="11" t="str">
        <f t="shared" si="204"/>
        <v/>
      </c>
      <c r="AE1665" s="11" t="str">
        <f t="array" ref="AE1665">IF(ISBLANK(D1665),"",IF(OR($H$2="y",$H$2="m"),IF(AA1665=AA1664,IF(OR(AB1665=$AB$4:$AB1664)=FALSE,AE1664&amp;C1665,AE1664),"("&amp;C1665)&amp;IF(AA1665=AA1666,IF(OR(AB1666=$AB$4:$AB1665)=FALSE,", ",""),") "),""))</f>
        <v/>
      </c>
      <c r="AF1665" s="11" t="str">
        <f t="shared" si="205"/>
        <v/>
      </c>
      <c r="AG1665" s="11" t="str">
        <f t="array" ref="AG1665">IF(ISBLANK(D1665),"",IF(OR($H$2="y",$H$2="m"),IF(AA1665=AA1664,IF(OR(AC1665=$AC$4:$AC1664)=FALSE,AG1664&amp;AF1665,AG1664),"("&amp;AF1665)&amp;IF(AA1665=AA1666,IF(OR(AC1666=$AC$4:$AC1665)=FALSE,", ",""),") "),""))</f>
        <v/>
      </c>
      <c r="AH1665" s="10" t="str">
        <f>IF((ISBLANK(D1665)),"",IF(D1665=D1664,AH1664,"")&amp;IF(B1664&lt;&gt;B1665,((IF(ISBLANK(E1665),$D$3&amp;"Non-type material: "&amp;$D$3,$D$3&amp;INDEX('type-categories'!$A$2:$B$100,MATCH(E1665,'type-categories'!$A$2:$A$100,0),2)&amp;$D$3))),"")&amp;(IF(K1665&lt;&gt;K1664,$C$2&amp;K1665&amp;$K$3&amp;$C$2&amp;" ",(IF(B1665&lt;&gt;B1664,$C$2&amp;K1665&amp;$K$3&amp;$C$2&amp;" ",""))))&amp;(IF(L1665="","",((IF(L1665&lt;&gt;L1664,$D$2&amp;L1665&amp;$L$3&amp;$D$2&amp;" ",IF(B1665&lt;&gt;B1664,$D$2&amp;L1665&amp;$L$3&amp;$D$2&amp;" ",""))))))&amp;(IF(M1665="","",((IF(M1665&lt;&gt;M1664,$E$2&amp;M1665&amp;$E$2&amp;","&amp;" ",IF(B1665&lt;&gt;B1664,$E$2&amp;M1665&amp;$E$2&amp;",",""))))))&amp;(IF(N1665="","",IF(N1665&lt;&gt;N1664,N1665&amp;", ",IF(B1665&lt;&gt;B1664,N1665&amp;", ",""))))&amp;(IF(ISBLANK(O1665),"",(IF(O1665&lt;&gt;O1664,O1665&amp;", ",IF(B1665&lt;&gt;B1664,O1665&amp;", ","")))))&amp;(IF(ISBLANK(P1665),"",(IF(P1665&lt;&gt;P1664,P1665&amp;", ",IF(B1665&lt;&gt;B1664,P1665&amp;", ",IF(Z1665&lt;&gt;Z1664,P1665&amp;", ",""))))))&amp;(IF(ISBLANK(Q1665),"",(IF(Q1665&lt;&gt;Q1664,Q1665&amp;", ",IF(B1665&lt;&gt;B1664,Q1665&amp;", ",IF(Z1665&lt;&gt;Z1664,Q1665&amp;", ",""))))))&amp;(IF(ISBLANK(R1665),"",(IF(R1665&lt;&gt;R1664,R1665&amp;"m, ",IF(B1665&lt;&gt;B1664,R1665&amp;"m, ",IF(Z1665&lt;&gt;Z1664,R1665&amp;"m, ",""))))))&amp;IF(ISBLANK(S1665),"",(IF(B1665&lt;&gt;B1664,S1665&amp;", ",IF(S1665&lt;&gt;S1664,IF((Z1665=Z1664),"same locality "&amp;S1665&amp;", ",S1665&amp;", "),""))))&amp;(IF(ISBLANK(T1665),"",(IF(T1665&lt;&gt;T1664,IF(ISBLANK(F$2),T1665&amp;", ",T1665&amp;" "&amp;F$2&amp;", "),(IF(B1665&lt;&gt;B1664,IF(ISBLANK(F$2),T1665&amp;", ",T1665&amp;" "&amp;F$2&amp;", "),(IF(Z1665&lt;&gt;Z1664,IF(ISBLANK(F$2),T1665&amp;", ",T1665&amp;" "&amp;F$2&amp;", "),IF((U1665&lt;&gt;U1664)*($G$2="Y"),"same collector, ","")))))))))&amp;(IF(ISBLANK(U1665),"",(IF(U1665&lt;&gt;U1664,U1665&amp;", ",(IF(B1665&lt;&gt;B1664,U1665&amp;", ",IF(Z1665&lt;&gt;Z1664,U1665&amp;", ",(IF(T1665&lt;&gt;T1664,IF((T1665&lt;&gt;T1664)*($G$2="Y"),"same date, ", ""),IF((T1665=T1664)*(U1665=U1664)*(S1665&lt;&gt;S1664)*($G$2="Y"),"same collector and date, ", ""))))))))))&amp;(IF(ISBLANK(V1665),"",V1665&amp;", "))&amp;IF((AA1665&lt;&gt;AA1666)*($H$2="y"),AD1665&amp;AE1665,IF((AA1665&lt;&gt;AA1666)*($H$2="m"),AD1665&amp;AG1665,IF(($H$2&lt;&gt;"m")*($H$2&lt;&gt;"Y"),(IF(F1665=0,"",F1665&amp;" "&amp;$F$4&amp;" "))&amp;(IF(G1665=0,"",G1665&amp;" "&amp;$G$4&amp;" "))&amp;(IF(H1665=0,"",H1665&amp;" "&amp;H$4&amp;" "))&amp;(IF(I1665=0,"",I1665&amp;" "&amp;$I$4&amp;" "))&amp;(IF(J1665=0,"",J1665&amp;" "&amp;$J$4&amp;" "))&amp;IF((ISBLANK(C1665)),"","("&amp;C1665&amp;")"),"")))&amp;IF((B1665=B1666)*(K1665=K1666)*(L1665=L1666)*(M1665=M1666),IF(($H$2&lt;&gt;"m")*($H$2&lt;&gt;"Y"), ", ", IF((ISNUMBER(FIND(")",AE1665))), ", ", "")),IF((B1665=B1666)*(K1665=K1666)*(L1665=L1666),"; ",". ")))</f>
        <v/>
      </c>
      <c r="AI1665" s="1"/>
    </row>
    <row r="1666" spans="1:35" x14ac:dyDescent="0.25">
      <c r="A1666" s="3" t="str">
        <f t="shared" si="206"/>
        <v/>
      </c>
      <c r="B1666" s="53" t="str">
        <f t="shared" si="210"/>
        <v/>
      </c>
      <c r="C1666" s="57"/>
      <c r="D1666" s="57"/>
      <c r="E1666" s="57"/>
      <c r="F1666" s="57"/>
      <c r="G1666" s="57"/>
      <c r="H1666" s="57"/>
      <c r="I1666" s="57"/>
      <c r="J1666" s="57"/>
      <c r="K1666" s="57"/>
      <c r="L1666" s="57"/>
      <c r="M1666" s="54"/>
      <c r="N1666" s="57"/>
      <c r="O1666" s="58"/>
      <c r="P1666" s="58"/>
      <c r="Q1666" s="58"/>
      <c r="R1666" s="58"/>
      <c r="S1666" s="54"/>
      <c r="T1666" s="57"/>
      <c r="U1666" s="57"/>
      <c r="V1666" s="57"/>
      <c r="W1666" s="57"/>
      <c r="X1666" s="147" t="str">
        <f>IF(ISBLANK(D1666),"",IF('order-admin-units'!$I$1&lt;&gt;"y", "", IF((K1666="")*(ISBLANK(D1666)=FALSE), 'order-admin-units'!$B$1+1, VLOOKUP(K1666, ordercountry, 2))))</f>
        <v/>
      </c>
      <c r="Y1666" s="147" t="str">
        <f>IF(ISBLANK(D1666),"",IF('order-admin-units'!$I$1&lt;&gt;"y", "", IF(L1666="", 'order-admin-units'!$B$2+1, VLOOKUP(K1666&amp;"@"&amp;L1666, orderadmin, 2))))</f>
        <v/>
      </c>
      <c r="Z1666" s="147" t="str">
        <f t="shared" si="207"/>
        <v/>
      </c>
      <c r="AA1666" s="147" t="str">
        <f t="shared" si="208"/>
        <v/>
      </c>
      <c r="AB1666" s="147" t="str">
        <f t="shared" si="209"/>
        <v/>
      </c>
      <c r="AC1666" s="147" t="str">
        <f t="shared" si="203"/>
        <v/>
      </c>
      <c r="AD1666" s="11" t="str">
        <f t="shared" si="204"/>
        <v/>
      </c>
      <c r="AE1666" s="11" t="str">
        <f t="array" ref="AE1666">IF(ISBLANK(D1666),"",IF(OR($H$2="y",$H$2="m"),IF(AA1666=AA1665,IF(OR(AB1666=$AB$4:$AB1665)=FALSE,AE1665&amp;C1666,AE1665),"("&amp;C1666)&amp;IF(AA1666=AA1667,IF(OR(AB1667=$AB$4:$AB1666)=FALSE,", ",""),") "),""))</f>
        <v/>
      </c>
      <c r="AF1666" s="11" t="str">
        <f t="shared" si="205"/>
        <v/>
      </c>
      <c r="AG1666" s="11" t="str">
        <f t="array" ref="AG1666">IF(ISBLANK(D1666),"",IF(OR($H$2="y",$H$2="m"),IF(AA1666=AA1665,IF(OR(AC1666=$AC$4:$AC1665)=FALSE,AG1665&amp;AF1666,AG1665),"("&amp;AF1666)&amp;IF(AA1666=AA1667,IF(OR(AC1667=$AC$4:$AC1666)=FALSE,", ",""),") "),""))</f>
        <v/>
      </c>
      <c r="AH1666" s="10" t="str">
        <f>IF((ISBLANK(D1666)),"",IF(D1666=D1665,AH1665,"")&amp;IF(B1665&lt;&gt;B1666,((IF(ISBLANK(E1666),$D$3&amp;"Non-type material: "&amp;$D$3,$D$3&amp;INDEX('type-categories'!$A$2:$B$100,MATCH(E1666,'type-categories'!$A$2:$A$100,0),2)&amp;$D$3))),"")&amp;(IF(K1666&lt;&gt;K1665,$C$2&amp;K1666&amp;$K$3&amp;$C$2&amp;" ",(IF(B1666&lt;&gt;B1665,$C$2&amp;K1666&amp;$K$3&amp;$C$2&amp;" ",""))))&amp;(IF(L1666="","",((IF(L1666&lt;&gt;L1665,$D$2&amp;L1666&amp;$L$3&amp;$D$2&amp;" ",IF(B1666&lt;&gt;B1665,$D$2&amp;L1666&amp;$L$3&amp;$D$2&amp;" ",""))))))&amp;(IF(M1666="","",((IF(M1666&lt;&gt;M1665,$E$2&amp;M1666&amp;$E$2&amp;","&amp;" ",IF(B1666&lt;&gt;B1665,$E$2&amp;M1666&amp;$E$2&amp;",",""))))))&amp;(IF(N1666="","",IF(N1666&lt;&gt;N1665,N1666&amp;", ",IF(B1666&lt;&gt;B1665,N1666&amp;", ",""))))&amp;(IF(ISBLANK(O1666),"",(IF(O1666&lt;&gt;O1665,O1666&amp;", ",IF(B1666&lt;&gt;B1665,O1666&amp;", ","")))))&amp;(IF(ISBLANK(P1666),"",(IF(P1666&lt;&gt;P1665,P1666&amp;", ",IF(B1666&lt;&gt;B1665,P1666&amp;", ",IF(Z1666&lt;&gt;Z1665,P1666&amp;", ",""))))))&amp;(IF(ISBLANK(Q1666),"",(IF(Q1666&lt;&gt;Q1665,Q1666&amp;", ",IF(B1666&lt;&gt;B1665,Q1666&amp;", ",IF(Z1666&lt;&gt;Z1665,Q1666&amp;", ",""))))))&amp;(IF(ISBLANK(R1666),"",(IF(R1666&lt;&gt;R1665,R1666&amp;"m, ",IF(B1666&lt;&gt;B1665,R1666&amp;"m, ",IF(Z1666&lt;&gt;Z1665,R1666&amp;"m, ",""))))))&amp;IF(ISBLANK(S1666),"",(IF(B1666&lt;&gt;B1665,S1666&amp;", ",IF(S1666&lt;&gt;S1665,IF((Z1666=Z1665),"same locality "&amp;S1666&amp;", ",S1666&amp;", "),""))))&amp;(IF(ISBLANK(T1666),"",(IF(T1666&lt;&gt;T1665,IF(ISBLANK(F$2),T1666&amp;", ",T1666&amp;" "&amp;F$2&amp;", "),(IF(B1666&lt;&gt;B1665,IF(ISBLANK(F$2),T1666&amp;", ",T1666&amp;" "&amp;F$2&amp;", "),(IF(Z1666&lt;&gt;Z1665,IF(ISBLANK(F$2),T1666&amp;", ",T1666&amp;" "&amp;F$2&amp;", "),IF((U1666&lt;&gt;U1665)*($G$2="Y"),"same collector, ","")))))))))&amp;(IF(ISBLANK(U1666),"",(IF(U1666&lt;&gt;U1665,U1666&amp;", ",(IF(B1666&lt;&gt;B1665,U1666&amp;", ",IF(Z1666&lt;&gt;Z1665,U1666&amp;", ",(IF(T1666&lt;&gt;T1665,IF((T1666&lt;&gt;T1665)*($G$2="Y"),"same date, ", ""),IF((T1666=T1665)*(U1666=U1665)*(S1666&lt;&gt;S1665)*($G$2="Y"),"same collector and date, ", ""))))))))))&amp;(IF(ISBLANK(V1666),"",V1666&amp;", "))&amp;IF((AA1666&lt;&gt;AA1667)*($H$2="y"),AD1666&amp;AE1666,IF((AA1666&lt;&gt;AA1667)*($H$2="m"),AD1666&amp;AG1666,IF(($H$2&lt;&gt;"m")*($H$2&lt;&gt;"Y"),(IF(F1666=0,"",F1666&amp;" "&amp;$F$4&amp;" "))&amp;(IF(G1666=0,"",G1666&amp;" "&amp;$G$4&amp;" "))&amp;(IF(H1666=0,"",H1666&amp;" "&amp;H$4&amp;" "))&amp;(IF(I1666=0,"",I1666&amp;" "&amp;$I$4&amp;" "))&amp;(IF(J1666=0,"",J1666&amp;" "&amp;$J$4&amp;" "))&amp;IF((ISBLANK(C1666)),"","("&amp;C1666&amp;")"),"")))&amp;IF((B1666=B1667)*(K1666=K1667)*(L1666=L1667)*(M1666=M1667),IF(($H$2&lt;&gt;"m")*($H$2&lt;&gt;"Y"), ", ", IF((ISNUMBER(FIND(")",AE1666))), ", ", "")),IF((B1666=B1667)*(K1666=K1667)*(L1666=L1667),"; ",". ")))</f>
        <v/>
      </c>
      <c r="AI1666" s="1"/>
    </row>
    <row r="1667" spans="1:35" x14ac:dyDescent="0.25">
      <c r="A1667" s="3" t="str">
        <f t="shared" si="206"/>
        <v/>
      </c>
      <c r="B1667" s="53" t="str">
        <f t="shared" si="210"/>
        <v/>
      </c>
      <c r="C1667" s="57"/>
      <c r="D1667" s="57"/>
      <c r="E1667" s="57"/>
      <c r="F1667" s="57"/>
      <c r="G1667" s="57"/>
      <c r="H1667" s="57"/>
      <c r="I1667" s="57"/>
      <c r="J1667" s="57"/>
      <c r="K1667" s="57"/>
      <c r="L1667" s="57"/>
      <c r="M1667" s="54"/>
      <c r="N1667" s="57"/>
      <c r="O1667" s="58"/>
      <c r="P1667" s="58"/>
      <c r="Q1667" s="58"/>
      <c r="R1667" s="58"/>
      <c r="S1667" s="54"/>
      <c r="T1667" s="57"/>
      <c r="U1667" s="57"/>
      <c r="V1667" s="57"/>
      <c r="W1667" s="57"/>
      <c r="X1667" s="147" t="str">
        <f>IF(ISBLANK(D1667),"",IF('order-admin-units'!$I$1&lt;&gt;"y", "", IF((K1667="")*(ISBLANK(D1667)=FALSE), 'order-admin-units'!$B$1+1, VLOOKUP(K1667, ordercountry, 2))))</f>
        <v/>
      </c>
      <c r="Y1667" s="147" t="str">
        <f>IF(ISBLANK(D1667),"",IF('order-admin-units'!$I$1&lt;&gt;"y", "", IF(L1667="", 'order-admin-units'!$B$2+1, VLOOKUP(K1667&amp;"@"&amp;L1667, orderadmin, 2))))</f>
        <v/>
      </c>
      <c r="Z1667" s="147" t="str">
        <f t="shared" si="207"/>
        <v/>
      </c>
      <c r="AA1667" s="147" t="str">
        <f t="shared" si="208"/>
        <v/>
      </c>
      <c r="AB1667" s="147" t="str">
        <f t="shared" si="209"/>
        <v/>
      </c>
      <c r="AC1667" s="147" t="str">
        <f t="shared" si="203"/>
        <v/>
      </c>
      <c r="AD1667" s="11" t="str">
        <f t="shared" si="204"/>
        <v/>
      </c>
      <c r="AE1667" s="11" t="str">
        <f t="array" ref="AE1667">IF(ISBLANK(D1667),"",IF(OR($H$2="y",$H$2="m"),IF(AA1667=AA1666,IF(OR(AB1667=$AB$4:$AB1666)=FALSE,AE1666&amp;C1667,AE1666),"("&amp;C1667)&amp;IF(AA1667=AA1668,IF(OR(AB1668=$AB$4:$AB1667)=FALSE,", ",""),") "),""))</f>
        <v/>
      </c>
      <c r="AF1667" s="11" t="str">
        <f t="shared" si="205"/>
        <v/>
      </c>
      <c r="AG1667" s="11" t="str">
        <f t="array" ref="AG1667">IF(ISBLANK(D1667),"",IF(OR($H$2="y",$H$2="m"),IF(AA1667=AA1666,IF(OR(AC1667=$AC$4:$AC1666)=FALSE,AG1666&amp;AF1667,AG1666),"("&amp;AF1667)&amp;IF(AA1667=AA1668,IF(OR(AC1668=$AC$4:$AC1667)=FALSE,", ",""),") "),""))</f>
        <v/>
      </c>
      <c r="AH1667" s="10" t="str">
        <f>IF((ISBLANK(D1667)),"",IF(D1667=D1666,AH1666,"")&amp;IF(B1666&lt;&gt;B1667,((IF(ISBLANK(E1667),$D$3&amp;"Non-type material: "&amp;$D$3,$D$3&amp;INDEX('type-categories'!$A$2:$B$100,MATCH(E1667,'type-categories'!$A$2:$A$100,0),2)&amp;$D$3))),"")&amp;(IF(K1667&lt;&gt;K1666,$C$2&amp;K1667&amp;$K$3&amp;$C$2&amp;" ",(IF(B1667&lt;&gt;B1666,$C$2&amp;K1667&amp;$K$3&amp;$C$2&amp;" ",""))))&amp;(IF(L1667="","",((IF(L1667&lt;&gt;L1666,$D$2&amp;L1667&amp;$L$3&amp;$D$2&amp;" ",IF(B1667&lt;&gt;B1666,$D$2&amp;L1667&amp;$L$3&amp;$D$2&amp;" ",""))))))&amp;(IF(M1667="","",((IF(M1667&lt;&gt;M1666,$E$2&amp;M1667&amp;$E$2&amp;","&amp;" ",IF(B1667&lt;&gt;B1666,$E$2&amp;M1667&amp;$E$2&amp;",",""))))))&amp;(IF(N1667="","",IF(N1667&lt;&gt;N1666,N1667&amp;", ",IF(B1667&lt;&gt;B1666,N1667&amp;", ",""))))&amp;(IF(ISBLANK(O1667),"",(IF(O1667&lt;&gt;O1666,O1667&amp;", ",IF(B1667&lt;&gt;B1666,O1667&amp;", ","")))))&amp;(IF(ISBLANK(P1667),"",(IF(P1667&lt;&gt;P1666,P1667&amp;", ",IF(B1667&lt;&gt;B1666,P1667&amp;", ",IF(Z1667&lt;&gt;Z1666,P1667&amp;", ",""))))))&amp;(IF(ISBLANK(Q1667),"",(IF(Q1667&lt;&gt;Q1666,Q1667&amp;", ",IF(B1667&lt;&gt;B1666,Q1667&amp;", ",IF(Z1667&lt;&gt;Z1666,Q1667&amp;", ",""))))))&amp;(IF(ISBLANK(R1667),"",(IF(R1667&lt;&gt;R1666,R1667&amp;"m, ",IF(B1667&lt;&gt;B1666,R1667&amp;"m, ",IF(Z1667&lt;&gt;Z1666,R1667&amp;"m, ",""))))))&amp;IF(ISBLANK(S1667),"",(IF(B1667&lt;&gt;B1666,S1667&amp;", ",IF(S1667&lt;&gt;S1666,IF((Z1667=Z1666),"same locality "&amp;S1667&amp;", ",S1667&amp;", "),""))))&amp;(IF(ISBLANK(T1667),"",(IF(T1667&lt;&gt;T1666,IF(ISBLANK(F$2),T1667&amp;", ",T1667&amp;" "&amp;F$2&amp;", "),(IF(B1667&lt;&gt;B1666,IF(ISBLANK(F$2),T1667&amp;", ",T1667&amp;" "&amp;F$2&amp;", "),(IF(Z1667&lt;&gt;Z1666,IF(ISBLANK(F$2),T1667&amp;", ",T1667&amp;" "&amp;F$2&amp;", "),IF((U1667&lt;&gt;U1666)*($G$2="Y"),"same collector, ","")))))))))&amp;(IF(ISBLANK(U1667),"",(IF(U1667&lt;&gt;U1666,U1667&amp;", ",(IF(B1667&lt;&gt;B1666,U1667&amp;", ",IF(Z1667&lt;&gt;Z1666,U1667&amp;", ",(IF(T1667&lt;&gt;T1666,IF((T1667&lt;&gt;T1666)*($G$2="Y"),"same date, ", ""),IF((T1667=T1666)*(U1667=U1666)*(S1667&lt;&gt;S1666)*($G$2="Y"),"same collector and date, ", ""))))))))))&amp;(IF(ISBLANK(V1667),"",V1667&amp;", "))&amp;IF((AA1667&lt;&gt;AA1668)*($H$2="y"),AD1667&amp;AE1667,IF((AA1667&lt;&gt;AA1668)*($H$2="m"),AD1667&amp;AG1667,IF(($H$2&lt;&gt;"m")*($H$2&lt;&gt;"Y"),(IF(F1667=0,"",F1667&amp;" "&amp;$F$4&amp;" "))&amp;(IF(G1667=0,"",G1667&amp;" "&amp;$G$4&amp;" "))&amp;(IF(H1667=0,"",H1667&amp;" "&amp;H$4&amp;" "))&amp;(IF(I1667=0,"",I1667&amp;" "&amp;$I$4&amp;" "))&amp;(IF(J1667=0,"",J1667&amp;" "&amp;$J$4&amp;" "))&amp;IF((ISBLANK(C1667)),"","("&amp;C1667&amp;")"),"")))&amp;IF((B1667=B1668)*(K1667=K1668)*(L1667=L1668)*(M1667=M1668),IF(($H$2&lt;&gt;"m")*($H$2&lt;&gt;"Y"), ", ", IF((ISNUMBER(FIND(")",AE1667))), ", ", "")),IF((B1667=B1668)*(K1667=K1668)*(L1667=L1668),"; ",". ")))</f>
        <v/>
      </c>
      <c r="AI1667" s="1"/>
    </row>
    <row r="1668" spans="1:35" x14ac:dyDescent="0.25">
      <c r="A1668" s="3" t="str">
        <f t="shared" si="206"/>
        <v/>
      </c>
      <c r="B1668" s="53" t="str">
        <f t="shared" si="210"/>
        <v/>
      </c>
      <c r="C1668" s="57"/>
      <c r="D1668" s="57"/>
      <c r="E1668" s="57"/>
      <c r="F1668" s="57"/>
      <c r="G1668" s="57"/>
      <c r="H1668" s="57"/>
      <c r="I1668" s="57"/>
      <c r="J1668" s="57"/>
      <c r="K1668" s="57"/>
      <c r="L1668" s="57"/>
      <c r="M1668" s="54"/>
      <c r="N1668" s="57"/>
      <c r="O1668" s="58"/>
      <c r="P1668" s="58"/>
      <c r="Q1668" s="58"/>
      <c r="R1668" s="58"/>
      <c r="S1668" s="54"/>
      <c r="T1668" s="57"/>
      <c r="U1668" s="57"/>
      <c r="V1668" s="57"/>
      <c r="W1668" s="57"/>
      <c r="X1668" s="147" t="str">
        <f>IF(ISBLANK(D1668),"",IF('order-admin-units'!$I$1&lt;&gt;"y", "", IF((K1668="")*(ISBLANK(D1668)=FALSE), 'order-admin-units'!$B$1+1, VLOOKUP(K1668, ordercountry, 2))))</f>
        <v/>
      </c>
      <c r="Y1668" s="147" t="str">
        <f>IF(ISBLANK(D1668),"",IF('order-admin-units'!$I$1&lt;&gt;"y", "", IF(L1668="", 'order-admin-units'!$B$2+1, VLOOKUP(K1668&amp;"@"&amp;L1668, orderadmin, 2))))</f>
        <v/>
      </c>
      <c r="Z1668" s="147" t="str">
        <f t="shared" si="207"/>
        <v/>
      </c>
      <c r="AA1668" s="147" t="str">
        <f t="shared" si="208"/>
        <v/>
      </c>
      <c r="AB1668" s="147" t="str">
        <f t="shared" si="209"/>
        <v/>
      </c>
      <c r="AC1668" s="147" t="str">
        <f t="shared" si="203"/>
        <v/>
      </c>
      <c r="AD1668" s="11" t="str">
        <f t="shared" si="204"/>
        <v/>
      </c>
      <c r="AE1668" s="11" t="str">
        <f t="array" ref="AE1668">IF(ISBLANK(D1668),"",IF(OR($H$2="y",$H$2="m"),IF(AA1668=AA1667,IF(OR(AB1668=$AB$4:$AB1667)=FALSE,AE1667&amp;C1668,AE1667),"("&amp;C1668)&amp;IF(AA1668=AA1669,IF(OR(AB1669=$AB$4:$AB1668)=FALSE,", ",""),") "),""))</f>
        <v/>
      </c>
      <c r="AF1668" s="11" t="str">
        <f t="shared" si="205"/>
        <v/>
      </c>
      <c r="AG1668" s="11" t="str">
        <f t="array" ref="AG1668">IF(ISBLANK(D1668),"",IF(OR($H$2="y",$H$2="m"),IF(AA1668=AA1667,IF(OR(AC1668=$AC$4:$AC1667)=FALSE,AG1667&amp;AF1668,AG1667),"("&amp;AF1668)&amp;IF(AA1668=AA1669,IF(OR(AC1669=$AC$4:$AC1668)=FALSE,", ",""),") "),""))</f>
        <v/>
      </c>
      <c r="AH1668" s="10" t="str">
        <f>IF((ISBLANK(D1668)),"",IF(D1668=D1667,AH1667,"")&amp;IF(B1667&lt;&gt;B1668,((IF(ISBLANK(E1668),$D$3&amp;"Non-type material: "&amp;$D$3,$D$3&amp;INDEX('type-categories'!$A$2:$B$100,MATCH(E1668,'type-categories'!$A$2:$A$100,0),2)&amp;$D$3))),"")&amp;(IF(K1668&lt;&gt;K1667,$C$2&amp;K1668&amp;$K$3&amp;$C$2&amp;" ",(IF(B1668&lt;&gt;B1667,$C$2&amp;K1668&amp;$K$3&amp;$C$2&amp;" ",""))))&amp;(IF(L1668="","",((IF(L1668&lt;&gt;L1667,$D$2&amp;L1668&amp;$L$3&amp;$D$2&amp;" ",IF(B1668&lt;&gt;B1667,$D$2&amp;L1668&amp;$L$3&amp;$D$2&amp;" ",""))))))&amp;(IF(M1668="","",((IF(M1668&lt;&gt;M1667,$E$2&amp;M1668&amp;$E$2&amp;","&amp;" ",IF(B1668&lt;&gt;B1667,$E$2&amp;M1668&amp;$E$2&amp;",",""))))))&amp;(IF(N1668="","",IF(N1668&lt;&gt;N1667,N1668&amp;", ",IF(B1668&lt;&gt;B1667,N1668&amp;", ",""))))&amp;(IF(ISBLANK(O1668),"",(IF(O1668&lt;&gt;O1667,O1668&amp;", ",IF(B1668&lt;&gt;B1667,O1668&amp;", ","")))))&amp;(IF(ISBLANK(P1668),"",(IF(P1668&lt;&gt;P1667,P1668&amp;", ",IF(B1668&lt;&gt;B1667,P1668&amp;", ",IF(Z1668&lt;&gt;Z1667,P1668&amp;", ",""))))))&amp;(IF(ISBLANK(Q1668),"",(IF(Q1668&lt;&gt;Q1667,Q1668&amp;", ",IF(B1668&lt;&gt;B1667,Q1668&amp;", ",IF(Z1668&lt;&gt;Z1667,Q1668&amp;", ",""))))))&amp;(IF(ISBLANK(R1668),"",(IF(R1668&lt;&gt;R1667,R1668&amp;"m, ",IF(B1668&lt;&gt;B1667,R1668&amp;"m, ",IF(Z1668&lt;&gt;Z1667,R1668&amp;"m, ",""))))))&amp;IF(ISBLANK(S1668),"",(IF(B1668&lt;&gt;B1667,S1668&amp;", ",IF(S1668&lt;&gt;S1667,IF((Z1668=Z1667),"same locality "&amp;S1668&amp;", ",S1668&amp;", "),""))))&amp;(IF(ISBLANK(T1668),"",(IF(T1668&lt;&gt;T1667,IF(ISBLANK(F$2),T1668&amp;", ",T1668&amp;" "&amp;F$2&amp;", "),(IF(B1668&lt;&gt;B1667,IF(ISBLANK(F$2),T1668&amp;", ",T1668&amp;" "&amp;F$2&amp;", "),(IF(Z1668&lt;&gt;Z1667,IF(ISBLANK(F$2),T1668&amp;", ",T1668&amp;" "&amp;F$2&amp;", "),IF((U1668&lt;&gt;U1667)*($G$2="Y"),"same collector, ","")))))))))&amp;(IF(ISBLANK(U1668),"",(IF(U1668&lt;&gt;U1667,U1668&amp;", ",(IF(B1668&lt;&gt;B1667,U1668&amp;", ",IF(Z1668&lt;&gt;Z1667,U1668&amp;", ",(IF(T1668&lt;&gt;T1667,IF((T1668&lt;&gt;T1667)*($G$2="Y"),"same date, ", ""),IF((T1668=T1667)*(U1668=U1667)*(S1668&lt;&gt;S1667)*($G$2="Y"),"same collector and date, ", ""))))))))))&amp;(IF(ISBLANK(V1668),"",V1668&amp;", "))&amp;IF((AA1668&lt;&gt;AA1669)*($H$2="y"),AD1668&amp;AE1668,IF((AA1668&lt;&gt;AA1669)*($H$2="m"),AD1668&amp;AG1668,IF(($H$2&lt;&gt;"m")*($H$2&lt;&gt;"Y"),(IF(F1668=0,"",F1668&amp;" "&amp;$F$4&amp;" "))&amp;(IF(G1668=0,"",G1668&amp;" "&amp;$G$4&amp;" "))&amp;(IF(H1668=0,"",H1668&amp;" "&amp;H$4&amp;" "))&amp;(IF(I1668=0,"",I1668&amp;" "&amp;$I$4&amp;" "))&amp;(IF(J1668=0,"",J1668&amp;" "&amp;$J$4&amp;" "))&amp;IF((ISBLANK(C1668)),"","("&amp;C1668&amp;")"),"")))&amp;IF((B1668=B1669)*(K1668=K1669)*(L1668=L1669)*(M1668=M1669),IF(($H$2&lt;&gt;"m")*($H$2&lt;&gt;"Y"), ", ", IF((ISNUMBER(FIND(")",AE1668))), ", ", "")),IF((B1668=B1669)*(K1668=K1669)*(L1668=L1669),"; ",". ")))</f>
        <v/>
      </c>
      <c r="AI1668" s="1"/>
    </row>
    <row r="1669" spans="1:35" x14ac:dyDescent="0.25">
      <c r="A1669" s="3" t="str">
        <f t="shared" si="206"/>
        <v/>
      </c>
      <c r="B1669" s="53" t="str">
        <f t="shared" si="210"/>
        <v/>
      </c>
      <c r="C1669" s="57"/>
      <c r="D1669" s="57"/>
      <c r="E1669" s="57"/>
      <c r="F1669" s="57"/>
      <c r="G1669" s="57"/>
      <c r="H1669" s="57"/>
      <c r="I1669" s="57"/>
      <c r="J1669" s="57"/>
      <c r="K1669" s="57"/>
      <c r="L1669" s="57"/>
      <c r="M1669" s="54"/>
      <c r="N1669" s="57"/>
      <c r="O1669" s="58"/>
      <c r="P1669" s="58"/>
      <c r="Q1669" s="58"/>
      <c r="R1669" s="58"/>
      <c r="S1669" s="54"/>
      <c r="T1669" s="57"/>
      <c r="U1669" s="57"/>
      <c r="V1669" s="57"/>
      <c r="W1669" s="57"/>
      <c r="X1669" s="147" t="str">
        <f>IF(ISBLANK(D1669),"",IF('order-admin-units'!$I$1&lt;&gt;"y", "", IF((K1669="")*(ISBLANK(D1669)=FALSE), 'order-admin-units'!$B$1+1, VLOOKUP(K1669, ordercountry, 2))))</f>
        <v/>
      </c>
      <c r="Y1669" s="147" t="str">
        <f>IF(ISBLANK(D1669),"",IF('order-admin-units'!$I$1&lt;&gt;"y", "", IF(L1669="", 'order-admin-units'!$B$2+1, VLOOKUP(K1669&amp;"@"&amp;L1669, orderadmin, 2))))</f>
        <v/>
      </c>
      <c r="Z1669" s="147" t="str">
        <f t="shared" si="207"/>
        <v/>
      </c>
      <c r="AA1669" s="147" t="str">
        <f t="shared" si="208"/>
        <v/>
      </c>
      <c r="AB1669" s="147" t="str">
        <f t="shared" si="209"/>
        <v/>
      </c>
      <c r="AC1669" s="147" t="str">
        <f t="shared" ref="AC1669:AC1732" si="211">AA1669&amp;AF1669</f>
        <v/>
      </c>
      <c r="AD1669" s="11" t="str">
        <f t="shared" ref="AD1669:AD1732" si="212">IF(OR($H$2="y",$H$2="m"),IF(SUMIF($AA$5:$AA$2000,AA1669,$F$5:$F$2000)&lt;&gt;0,SUMIF($AA$5:$AA$2000,AA1669,$F$5:$F$2000)&amp;" "&amp;$F$4&amp;" ","")&amp;IF(SUMIF($AA$5:$AA$2000,AA1669,$G$5:$G$2000)&lt;&gt;0,SUMIF($AA$5:$AA$2000,AA1669,$G$5:$G$2000)&amp;" "&amp;$G$4&amp;" ","")&amp;IF(SUMIF($AA$5:$AA$2000,AA1669,$H$5:$H$2000)&lt;&gt;0,SUMIF($AA$5:$AA$2000,AA1669,$H$5:$H$2000)&amp;" "&amp;$H$4&amp;" ","")&amp;IF(SUMIF($AA$5:$AA$2000,AA1669,$I$5:$I$2000)&lt;&gt;0,SUMIF($AA$5:$AA$2000,AA1669,$I$5:$I$2000)&amp;" "&amp;$I$4&amp;" ","")&amp;IF(SUMIF($AA$5:$AA$2000,AA1669,$J$5:$J$2000)&lt;&gt;0,SUMIF($AA$5:$AA$2000,AA1669,$J$5:$J$2000)&amp;" "&amp;$J$4&amp;" ",""),"")</f>
        <v/>
      </c>
      <c r="AE1669" s="11" t="str">
        <f t="array" ref="AE1669">IF(ISBLANK(D1669),"",IF(OR($H$2="y",$H$2="m"),IF(AA1669=AA1668,IF(OR(AB1669=$AB$4:$AB1668)=FALSE,AE1668&amp;C1669,AE1668),"("&amp;C1669)&amp;IF(AA1669=AA1670,IF(OR(AB1670=$AB$4:$AB1669)=FALSE,", ",""),") "),""))</f>
        <v/>
      </c>
      <c r="AF1669" s="11" t="str">
        <f t="shared" ref="AF1669:AF1732" si="213">IF((ISBLANK(D1669)=FALSE)*OR($H$2="y",$H$2="m"),IFERROR(LEFT(C1669, FIND(" ",C1669)-1), C1669),"")</f>
        <v/>
      </c>
      <c r="AG1669" s="11" t="str">
        <f t="array" ref="AG1669">IF(ISBLANK(D1669),"",IF(OR($H$2="y",$H$2="m"),IF(AA1669=AA1668,IF(OR(AC1669=$AC$4:$AC1668)=FALSE,AG1668&amp;AF1669,AG1668),"("&amp;AF1669)&amp;IF(AA1669=AA1670,IF(OR(AC1670=$AC$4:$AC1669)=FALSE,", ",""),") "),""))</f>
        <v/>
      </c>
      <c r="AH1669" s="10" t="str">
        <f>IF((ISBLANK(D1669)),"",IF(D1669=D1668,AH1668,"")&amp;IF(B1668&lt;&gt;B1669,((IF(ISBLANK(E1669),$D$3&amp;"Non-type material: "&amp;$D$3,$D$3&amp;INDEX('type-categories'!$A$2:$B$100,MATCH(E1669,'type-categories'!$A$2:$A$100,0),2)&amp;$D$3))),"")&amp;(IF(K1669&lt;&gt;K1668,$C$2&amp;K1669&amp;$K$3&amp;$C$2&amp;" ",(IF(B1669&lt;&gt;B1668,$C$2&amp;K1669&amp;$K$3&amp;$C$2&amp;" ",""))))&amp;(IF(L1669="","",((IF(L1669&lt;&gt;L1668,$D$2&amp;L1669&amp;$L$3&amp;$D$2&amp;" ",IF(B1669&lt;&gt;B1668,$D$2&amp;L1669&amp;$L$3&amp;$D$2&amp;" ",""))))))&amp;(IF(M1669="","",((IF(M1669&lt;&gt;M1668,$E$2&amp;M1669&amp;$E$2&amp;","&amp;" ",IF(B1669&lt;&gt;B1668,$E$2&amp;M1669&amp;$E$2&amp;",",""))))))&amp;(IF(N1669="","",IF(N1669&lt;&gt;N1668,N1669&amp;", ",IF(B1669&lt;&gt;B1668,N1669&amp;", ",""))))&amp;(IF(ISBLANK(O1669),"",(IF(O1669&lt;&gt;O1668,O1669&amp;", ",IF(B1669&lt;&gt;B1668,O1669&amp;", ","")))))&amp;(IF(ISBLANK(P1669),"",(IF(P1669&lt;&gt;P1668,P1669&amp;", ",IF(B1669&lt;&gt;B1668,P1669&amp;", ",IF(Z1669&lt;&gt;Z1668,P1669&amp;", ",""))))))&amp;(IF(ISBLANK(Q1669),"",(IF(Q1669&lt;&gt;Q1668,Q1669&amp;", ",IF(B1669&lt;&gt;B1668,Q1669&amp;", ",IF(Z1669&lt;&gt;Z1668,Q1669&amp;", ",""))))))&amp;(IF(ISBLANK(R1669),"",(IF(R1669&lt;&gt;R1668,R1669&amp;"m, ",IF(B1669&lt;&gt;B1668,R1669&amp;"m, ",IF(Z1669&lt;&gt;Z1668,R1669&amp;"m, ",""))))))&amp;IF(ISBLANK(S1669),"",(IF(B1669&lt;&gt;B1668,S1669&amp;", ",IF(S1669&lt;&gt;S1668,IF((Z1669=Z1668),"same locality "&amp;S1669&amp;", ",S1669&amp;", "),""))))&amp;(IF(ISBLANK(T1669),"",(IF(T1669&lt;&gt;T1668,IF(ISBLANK(F$2),T1669&amp;", ",T1669&amp;" "&amp;F$2&amp;", "),(IF(B1669&lt;&gt;B1668,IF(ISBLANK(F$2),T1669&amp;", ",T1669&amp;" "&amp;F$2&amp;", "),(IF(Z1669&lt;&gt;Z1668,IF(ISBLANK(F$2),T1669&amp;", ",T1669&amp;" "&amp;F$2&amp;", "),IF((U1669&lt;&gt;U1668)*($G$2="Y"),"same collector, ","")))))))))&amp;(IF(ISBLANK(U1669),"",(IF(U1669&lt;&gt;U1668,U1669&amp;", ",(IF(B1669&lt;&gt;B1668,U1669&amp;", ",IF(Z1669&lt;&gt;Z1668,U1669&amp;", ",(IF(T1669&lt;&gt;T1668,IF((T1669&lt;&gt;T1668)*($G$2="Y"),"same date, ", ""),IF((T1669=T1668)*(U1669=U1668)*(S1669&lt;&gt;S1668)*($G$2="Y"),"same collector and date, ", ""))))))))))&amp;(IF(ISBLANK(V1669),"",V1669&amp;", "))&amp;IF((AA1669&lt;&gt;AA1670)*($H$2="y"),AD1669&amp;AE1669,IF((AA1669&lt;&gt;AA1670)*($H$2="m"),AD1669&amp;AG1669,IF(($H$2&lt;&gt;"m")*($H$2&lt;&gt;"Y"),(IF(F1669=0,"",F1669&amp;" "&amp;$F$4&amp;" "))&amp;(IF(G1669=0,"",G1669&amp;" "&amp;$G$4&amp;" "))&amp;(IF(H1669=0,"",H1669&amp;" "&amp;H$4&amp;" "))&amp;(IF(I1669=0,"",I1669&amp;" "&amp;$I$4&amp;" "))&amp;(IF(J1669=0,"",J1669&amp;" "&amp;$J$4&amp;" "))&amp;IF((ISBLANK(C1669)),"","("&amp;C1669&amp;")"),"")))&amp;IF((B1669=B1670)*(K1669=K1670)*(L1669=L1670)*(M1669=M1670),IF(($H$2&lt;&gt;"m")*($H$2&lt;&gt;"Y"), ", ", IF((ISNUMBER(FIND(")",AE1669))), ", ", "")),IF((B1669=B1670)*(K1669=K1670)*(L1669=L1670),"; ",". ")))</f>
        <v/>
      </c>
      <c r="AI1669" s="1"/>
    </row>
    <row r="1670" spans="1:35" x14ac:dyDescent="0.25">
      <c r="A1670" s="3" t="str">
        <f t="shared" ref="A1670:A1733" si="214">IF(ISBLANK(D1670),"",IF(D1670&lt;&gt;D1669, A1669+1, A1669))</f>
        <v/>
      </c>
      <c r="B1670" s="53" t="str">
        <f t="shared" si="210"/>
        <v/>
      </c>
      <c r="C1670" s="57"/>
      <c r="D1670" s="57"/>
      <c r="E1670" s="57"/>
      <c r="F1670" s="57"/>
      <c r="G1670" s="57"/>
      <c r="H1670" s="57"/>
      <c r="I1670" s="57"/>
      <c r="J1670" s="57"/>
      <c r="K1670" s="57"/>
      <c r="L1670" s="57"/>
      <c r="M1670" s="54"/>
      <c r="N1670" s="57"/>
      <c r="O1670" s="58"/>
      <c r="P1670" s="58"/>
      <c r="Q1670" s="58"/>
      <c r="R1670" s="58"/>
      <c r="S1670" s="54"/>
      <c r="T1670" s="57"/>
      <c r="U1670" s="57"/>
      <c r="V1670" s="57"/>
      <c r="W1670" s="57"/>
      <c r="X1670" s="147" t="str">
        <f>IF(ISBLANK(D1670),"",IF('order-admin-units'!$I$1&lt;&gt;"y", "", IF((K1670="")*(ISBLANK(D1670)=FALSE), 'order-admin-units'!$B$1+1, VLOOKUP(K1670, ordercountry, 2))))</f>
        <v/>
      </c>
      <c r="Y1670" s="147" t="str">
        <f>IF(ISBLANK(D1670),"",IF('order-admin-units'!$I$1&lt;&gt;"y", "", IF(L1670="", 'order-admin-units'!$B$2+1, VLOOKUP(K1670&amp;"@"&amp;L1670, orderadmin, 2))))</f>
        <v/>
      </c>
      <c r="Z1670" s="147" t="str">
        <f t="shared" ref="Z1670:Z1733" si="215">K1670&amp;L1670&amp;M1670&amp;N1670&amp;O1670</f>
        <v/>
      </c>
      <c r="AA1670" s="147" t="str">
        <f t="shared" ref="AA1670:AA1733" si="216">B1670&amp;K1670&amp;L1670&amp;M1670&amp;N1670&amp;O1670&amp;P1670&amp;Q1670&amp;R1670&amp;S1670&amp;T1670&amp;U1670</f>
        <v/>
      </c>
      <c r="AB1670" s="147" t="str">
        <f t="shared" ref="AB1670:AB1733" si="217">AA1670&amp;C1670</f>
        <v/>
      </c>
      <c r="AC1670" s="147" t="str">
        <f t="shared" si="211"/>
        <v/>
      </c>
      <c r="AD1670" s="11" t="str">
        <f t="shared" si="212"/>
        <v/>
      </c>
      <c r="AE1670" s="11" t="str">
        <f t="array" ref="AE1670">IF(ISBLANK(D1670),"",IF(OR($H$2="y",$H$2="m"),IF(AA1670=AA1669,IF(OR(AB1670=$AB$4:$AB1669)=FALSE,AE1669&amp;C1670,AE1669),"("&amp;C1670)&amp;IF(AA1670=AA1671,IF(OR(AB1671=$AB$4:$AB1670)=FALSE,", ",""),") "),""))</f>
        <v/>
      </c>
      <c r="AF1670" s="11" t="str">
        <f t="shared" si="213"/>
        <v/>
      </c>
      <c r="AG1670" s="11" t="str">
        <f t="array" ref="AG1670">IF(ISBLANK(D1670),"",IF(OR($H$2="y",$H$2="m"),IF(AA1670=AA1669,IF(OR(AC1670=$AC$4:$AC1669)=FALSE,AG1669&amp;AF1670,AG1669),"("&amp;AF1670)&amp;IF(AA1670=AA1671,IF(OR(AC1671=$AC$4:$AC1670)=FALSE,", ",""),") "),""))</f>
        <v/>
      </c>
      <c r="AH1670" s="10" t="str">
        <f>IF((ISBLANK(D1670)),"",IF(D1670=D1669,AH1669,"")&amp;IF(B1669&lt;&gt;B1670,((IF(ISBLANK(E1670),$D$3&amp;"Non-type material: "&amp;$D$3,$D$3&amp;INDEX('type-categories'!$A$2:$B$100,MATCH(E1670,'type-categories'!$A$2:$A$100,0),2)&amp;$D$3))),"")&amp;(IF(K1670&lt;&gt;K1669,$C$2&amp;K1670&amp;$K$3&amp;$C$2&amp;" ",(IF(B1670&lt;&gt;B1669,$C$2&amp;K1670&amp;$K$3&amp;$C$2&amp;" ",""))))&amp;(IF(L1670="","",((IF(L1670&lt;&gt;L1669,$D$2&amp;L1670&amp;$L$3&amp;$D$2&amp;" ",IF(B1670&lt;&gt;B1669,$D$2&amp;L1670&amp;$L$3&amp;$D$2&amp;" ",""))))))&amp;(IF(M1670="","",((IF(M1670&lt;&gt;M1669,$E$2&amp;M1670&amp;$E$2&amp;","&amp;" ",IF(B1670&lt;&gt;B1669,$E$2&amp;M1670&amp;$E$2&amp;",",""))))))&amp;(IF(N1670="","",IF(N1670&lt;&gt;N1669,N1670&amp;", ",IF(B1670&lt;&gt;B1669,N1670&amp;", ",""))))&amp;(IF(ISBLANK(O1670),"",(IF(O1670&lt;&gt;O1669,O1670&amp;", ",IF(B1670&lt;&gt;B1669,O1670&amp;", ","")))))&amp;(IF(ISBLANK(P1670),"",(IF(P1670&lt;&gt;P1669,P1670&amp;", ",IF(B1670&lt;&gt;B1669,P1670&amp;", ",IF(Z1670&lt;&gt;Z1669,P1670&amp;", ",""))))))&amp;(IF(ISBLANK(Q1670),"",(IF(Q1670&lt;&gt;Q1669,Q1670&amp;", ",IF(B1670&lt;&gt;B1669,Q1670&amp;", ",IF(Z1670&lt;&gt;Z1669,Q1670&amp;", ",""))))))&amp;(IF(ISBLANK(R1670),"",(IF(R1670&lt;&gt;R1669,R1670&amp;"m, ",IF(B1670&lt;&gt;B1669,R1670&amp;"m, ",IF(Z1670&lt;&gt;Z1669,R1670&amp;"m, ",""))))))&amp;IF(ISBLANK(S1670),"",(IF(B1670&lt;&gt;B1669,S1670&amp;", ",IF(S1670&lt;&gt;S1669,IF((Z1670=Z1669),"same locality "&amp;S1670&amp;", ",S1670&amp;", "),""))))&amp;(IF(ISBLANK(T1670),"",(IF(T1670&lt;&gt;T1669,IF(ISBLANK(F$2),T1670&amp;", ",T1670&amp;" "&amp;F$2&amp;", "),(IF(B1670&lt;&gt;B1669,IF(ISBLANK(F$2),T1670&amp;", ",T1670&amp;" "&amp;F$2&amp;", "),(IF(Z1670&lt;&gt;Z1669,IF(ISBLANK(F$2),T1670&amp;", ",T1670&amp;" "&amp;F$2&amp;", "),IF((U1670&lt;&gt;U1669)*($G$2="Y"),"same collector, ","")))))))))&amp;(IF(ISBLANK(U1670),"",(IF(U1670&lt;&gt;U1669,U1670&amp;", ",(IF(B1670&lt;&gt;B1669,U1670&amp;", ",IF(Z1670&lt;&gt;Z1669,U1670&amp;", ",(IF(T1670&lt;&gt;T1669,IF((T1670&lt;&gt;T1669)*($G$2="Y"),"same date, ", ""),IF((T1670=T1669)*(U1670=U1669)*(S1670&lt;&gt;S1669)*($G$2="Y"),"same collector and date, ", ""))))))))))&amp;(IF(ISBLANK(V1670),"",V1670&amp;", "))&amp;IF((AA1670&lt;&gt;AA1671)*($H$2="y"),AD1670&amp;AE1670,IF((AA1670&lt;&gt;AA1671)*($H$2="m"),AD1670&amp;AG1670,IF(($H$2&lt;&gt;"m")*($H$2&lt;&gt;"Y"),(IF(F1670=0,"",F1670&amp;" "&amp;$F$4&amp;" "))&amp;(IF(G1670=0,"",G1670&amp;" "&amp;$G$4&amp;" "))&amp;(IF(H1670=0,"",H1670&amp;" "&amp;H$4&amp;" "))&amp;(IF(I1670=0,"",I1670&amp;" "&amp;$I$4&amp;" "))&amp;(IF(J1670=0,"",J1670&amp;" "&amp;$J$4&amp;" "))&amp;IF((ISBLANK(C1670)),"","("&amp;C1670&amp;")"),"")))&amp;IF((B1670=B1671)*(K1670=K1671)*(L1670=L1671)*(M1670=M1671),IF(($H$2&lt;&gt;"m")*($H$2&lt;&gt;"Y"), ", ", IF((ISNUMBER(FIND(")",AE1670))), ", ", "")),IF((B1670=B1671)*(K1670=K1671)*(L1670=L1671),"; ",". ")))</f>
        <v/>
      </c>
      <c r="AI1670" s="1"/>
    </row>
    <row r="1671" spans="1:35" x14ac:dyDescent="0.25">
      <c r="A1671" s="3" t="str">
        <f t="shared" si="214"/>
        <v/>
      </c>
      <c r="B1671" s="53" t="str">
        <f t="shared" si="210"/>
        <v/>
      </c>
      <c r="C1671" s="57"/>
      <c r="D1671" s="57"/>
      <c r="E1671" s="57"/>
      <c r="F1671" s="57"/>
      <c r="G1671" s="57"/>
      <c r="H1671" s="57"/>
      <c r="I1671" s="57"/>
      <c r="J1671" s="57"/>
      <c r="K1671" s="57"/>
      <c r="L1671" s="57"/>
      <c r="M1671" s="54"/>
      <c r="N1671" s="57"/>
      <c r="O1671" s="58"/>
      <c r="P1671" s="58"/>
      <c r="Q1671" s="58"/>
      <c r="R1671" s="58"/>
      <c r="S1671" s="54"/>
      <c r="T1671" s="57"/>
      <c r="U1671" s="57"/>
      <c r="V1671" s="57"/>
      <c r="W1671" s="57"/>
      <c r="X1671" s="147" t="str">
        <f>IF(ISBLANK(D1671),"",IF('order-admin-units'!$I$1&lt;&gt;"y", "", IF((K1671="")*(ISBLANK(D1671)=FALSE), 'order-admin-units'!$B$1+1, VLOOKUP(K1671, ordercountry, 2))))</f>
        <v/>
      </c>
      <c r="Y1671" s="147" t="str">
        <f>IF(ISBLANK(D1671),"",IF('order-admin-units'!$I$1&lt;&gt;"y", "", IF(L1671="", 'order-admin-units'!$B$2+1, VLOOKUP(K1671&amp;"@"&amp;L1671, orderadmin, 2))))</f>
        <v/>
      </c>
      <c r="Z1671" s="147" t="str">
        <f t="shared" si="215"/>
        <v/>
      </c>
      <c r="AA1671" s="147" t="str">
        <f t="shared" si="216"/>
        <v/>
      </c>
      <c r="AB1671" s="147" t="str">
        <f t="shared" si="217"/>
        <v/>
      </c>
      <c r="AC1671" s="147" t="str">
        <f t="shared" si="211"/>
        <v/>
      </c>
      <c r="AD1671" s="11" t="str">
        <f t="shared" si="212"/>
        <v/>
      </c>
      <c r="AE1671" s="11" t="str">
        <f t="array" ref="AE1671">IF(ISBLANK(D1671),"",IF(OR($H$2="y",$H$2="m"),IF(AA1671=AA1670,IF(OR(AB1671=$AB$4:$AB1670)=FALSE,AE1670&amp;C1671,AE1670),"("&amp;C1671)&amp;IF(AA1671=AA1672,IF(OR(AB1672=$AB$4:$AB1671)=FALSE,", ",""),") "),""))</f>
        <v/>
      </c>
      <c r="AF1671" s="11" t="str">
        <f t="shared" si="213"/>
        <v/>
      </c>
      <c r="AG1671" s="11" t="str">
        <f t="array" ref="AG1671">IF(ISBLANK(D1671),"",IF(OR($H$2="y",$H$2="m"),IF(AA1671=AA1670,IF(OR(AC1671=$AC$4:$AC1670)=FALSE,AG1670&amp;AF1671,AG1670),"("&amp;AF1671)&amp;IF(AA1671=AA1672,IF(OR(AC1672=$AC$4:$AC1671)=FALSE,", ",""),") "),""))</f>
        <v/>
      </c>
      <c r="AH1671" s="10" t="str">
        <f>IF((ISBLANK(D1671)),"",IF(D1671=D1670,AH1670,"")&amp;IF(B1670&lt;&gt;B1671,((IF(ISBLANK(E1671),$D$3&amp;"Non-type material: "&amp;$D$3,$D$3&amp;INDEX('type-categories'!$A$2:$B$100,MATCH(E1671,'type-categories'!$A$2:$A$100,0),2)&amp;$D$3))),"")&amp;(IF(K1671&lt;&gt;K1670,$C$2&amp;K1671&amp;$K$3&amp;$C$2&amp;" ",(IF(B1671&lt;&gt;B1670,$C$2&amp;K1671&amp;$K$3&amp;$C$2&amp;" ",""))))&amp;(IF(L1671="","",((IF(L1671&lt;&gt;L1670,$D$2&amp;L1671&amp;$L$3&amp;$D$2&amp;" ",IF(B1671&lt;&gt;B1670,$D$2&amp;L1671&amp;$L$3&amp;$D$2&amp;" ",""))))))&amp;(IF(M1671="","",((IF(M1671&lt;&gt;M1670,$E$2&amp;M1671&amp;$E$2&amp;","&amp;" ",IF(B1671&lt;&gt;B1670,$E$2&amp;M1671&amp;$E$2&amp;",",""))))))&amp;(IF(N1671="","",IF(N1671&lt;&gt;N1670,N1671&amp;", ",IF(B1671&lt;&gt;B1670,N1671&amp;", ",""))))&amp;(IF(ISBLANK(O1671),"",(IF(O1671&lt;&gt;O1670,O1671&amp;", ",IF(B1671&lt;&gt;B1670,O1671&amp;", ","")))))&amp;(IF(ISBLANK(P1671),"",(IF(P1671&lt;&gt;P1670,P1671&amp;", ",IF(B1671&lt;&gt;B1670,P1671&amp;", ",IF(Z1671&lt;&gt;Z1670,P1671&amp;", ",""))))))&amp;(IF(ISBLANK(Q1671),"",(IF(Q1671&lt;&gt;Q1670,Q1671&amp;", ",IF(B1671&lt;&gt;B1670,Q1671&amp;", ",IF(Z1671&lt;&gt;Z1670,Q1671&amp;", ",""))))))&amp;(IF(ISBLANK(R1671),"",(IF(R1671&lt;&gt;R1670,R1671&amp;"m, ",IF(B1671&lt;&gt;B1670,R1671&amp;"m, ",IF(Z1671&lt;&gt;Z1670,R1671&amp;"m, ",""))))))&amp;IF(ISBLANK(S1671),"",(IF(B1671&lt;&gt;B1670,S1671&amp;", ",IF(S1671&lt;&gt;S1670,IF((Z1671=Z1670),"same locality "&amp;S1671&amp;", ",S1671&amp;", "),""))))&amp;(IF(ISBLANK(T1671),"",(IF(T1671&lt;&gt;T1670,IF(ISBLANK(F$2),T1671&amp;", ",T1671&amp;" "&amp;F$2&amp;", "),(IF(B1671&lt;&gt;B1670,IF(ISBLANK(F$2),T1671&amp;", ",T1671&amp;" "&amp;F$2&amp;", "),(IF(Z1671&lt;&gt;Z1670,IF(ISBLANK(F$2),T1671&amp;", ",T1671&amp;" "&amp;F$2&amp;", "),IF((U1671&lt;&gt;U1670)*($G$2="Y"),"same collector, ","")))))))))&amp;(IF(ISBLANK(U1671),"",(IF(U1671&lt;&gt;U1670,U1671&amp;", ",(IF(B1671&lt;&gt;B1670,U1671&amp;", ",IF(Z1671&lt;&gt;Z1670,U1671&amp;", ",(IF(T1671&lt;&gt;T1670,IF((T1671&lt;&gt;T1670)*($G$2="Y"),"same date, ", ""),IF((T1671=T1670)*(U1671=U1670)*(S1671&lt;&gt;S1670)*($G$2="Y"),"same collector and date, ", ""))))))))))&amp;(IF(ISBLANK(V1671),"",V1671&amp;", "))&amp;IF((AA1671&lt;&gt;AA1672)*($H$2="y"),AD1671&amp;AE1671,IF((AA1671&lt;&gt;AA1672)*($H$2="m"),AD1671&amp;AG1671,IF(($H$2&lt;&gt;"m")*($H$2&lt;&gt;"Y"),(IF(F1671=0,"",F1671&amp;" "&amp;$F$4&amp;" "))&amp;(IF(G1671=0,"",G1671&amp;" "&amp;$G$4&amp;" "))&amp;(IF(H1671=0,"",H1671&amp;" "&amp;H$4&amp;" "))&amp;(IF(I1671=0,"",I1671&amp;" "&amp;$I$4&amp;" "))&amp;(IF(J1671=0,"",J1671&amp;" "&amp;$J$4&amp;" "))&amp;IF((ISBLANK(C1671)),"","("&amp;C1671&amp;")"),"")))&amp;IF((B1671=B1672)*(K1671=K1672)*(L1671=L1672)*(M1671=M1672),IF(($H$2&lt;&gt;"m")*($H$2&lt;&gt;"Y"), ", ", IF((ISNUMBER(FIND(")",AE1671))), ", ", "")),IF((B1671=B1672)*(K1671=K1672)*(L1671=L1672),"; ",". ")))</f>
        <v/>
      </c>
      <c r="AI1671" s="1"/>
    </row>
    <row r="1672" spans="1:35" x14ac:dyDescent="0.25">
      <c r="A1672" s="3" t="str">
        <f t="shared" si="214"/>
        <v/>
      </c>
      <c r="B1672" s="53" t="str">
        <f t="shared" si="210"/>
        <v/>
      </c>
      <c r="C1672" s="57"/>
      <c r="D1672" s="57"/>
      <c r="E1672" s="57"/>
      <c r="F1672" s="57"/>
      <c r="G1672" s="57"/>
      <c r="H1672" s="57"/>
      <c r="I1672" s="57"/>
      <c r="J1672" s="57"/>
      <c r="K1672" s="57"/>
      <c r="L1672" s="57"/>
      <c r="M1672" s="54"/>
      <c r="N1672" s="57"/>
      <c r="O1672" s="58"/>
      <c r="P1672" s="58"/>
      <c r="Q1672" s="58"/>
      <c r="R1672" s="58"/>
      <c r="S1672" s="54"/>
      <c r="T1672" s="57"/>
      <c r="U1672" s="57"/>
      <c r="V1672" s="57"/>
      <c r="W1672" s="57"/>
      <c r="X1672" s="147" t="str">
        <f>IF(ISBLANK(D1672),"",IF('order-admin-units'!$I$1&lt;&gt;"y", "", IF((K1672="")*(ISBLANK(D1672)=FALSE), 'order-admin-units'!$B$1+1, VLOOKUP(K1672, ordercountry, 2))))</f>
        <v/>
      </c>
      <c r="Y1672" s="147" t="str">
        <f>IF(ISBLANK(D1672),"",IF('order-admin-units'!$I$1&lt;&gt;"y", "", IF(L1672="", 'order-admin-units'!$B$2+1, VLOOKUP(K1672&amp;"@"&amp;L1672, orderadmin, 2))))</f>
        <v/>
      </c>
      <c r="Z1672" s="147" t="str">
        <f t="shared" si="215"/>
        <v/>
      </c>
      <c r="AA1672" s="147" t="str">
        <f t="shared" si="216"/>
        <v/>
      </c>
      <c r="AB1672" s="147" t="str">
        <f t="shared" si="217"/>
        <v/>
      </c>
      <c r="AC1672" s="147" t="str">
        <f t="shared" si="211"/>
        <v/>
      </c>
      <c r="AD1672" s="11" t="str">
        <f t="shared" si="212"/>
        <v/>
      </c>
      <c r="AE1672" s="11" t="str">
        <f t="array" ref="AE1672">IF(ISBLANK(D1672),"",IF(OR($H$2="y",$H$2="m"),IF(AA1672=AA1671,IF(OR(AB1672=$AB$4:$AB1671)=FALSE,AE1671&amp;C1672,AE1671),"("&amp;C1672)&amp;IF(AA1672=AA1673,IF(OR(AB1673=$AB$4:$AB1672)=FALSE,", ",""),") "),""))</f>
        <v/>
      </c>
      <c r="AF1672" s="11" t="str">
        <f t="shared" si="213"/>
        <v/>
      </c>
      <c r="AG1672" s="11" t="str">
        <f t="array" ref="AG1672">IF(ISBLANK(D1672),"",IF(OR($H$2="y",$H$2="m"),IF(AA1672=AA1671,IF(OR(AC1672=$AC$4:$AC1671)=FALSE,AG1671&amp;AF1672,AG1671),"("&amp;AF1672)&amp;IF(AA1672=AA1673,IF(OR(AC1673=$AC$4:$AC1672)=FALSE,", ",""),") "),""))</f>
        <v/>
      </c>
      <c r="AH1672" s="10" t="str">
        <f>IF((ISBLANK(D1672)),"",IF(D1672=D1671,AH1671,"")&amp;IF(B1671&lt;&gt;B1672,((IF(ISBLANK(E1672),$D$3&amp;"Non-type material: "&amp;$D$3,$D$3&amp;INDEX('type-categories'!$A$2:$B$100,MATCH(E1672,'type-categories'!$A$2:$A$100,0),2)&amp;$D$3))),"")&amp;(IF(K1672&lt;&gt;K1671,$C$2&amp;K1672&amp;$K$3&amp;$C$2&amp;" ",(IF(B1672&lt;&gt;B1671,$C$2&amp;K1672&amp;$K$3&amp;$C$2&amp;" ",""))))&amp;(IF(L1672="","",((IF(L1672&lt;&gt;L1671,$D$2&amp;L1672&amp;$L$3&amp;$D$2&amp;" ",IF(B1672&lt;&gt;B1671,$D$2&amp;L1672&amp;$L$3&amp;$D$2&amp;" ",""))))))&amp;(IF(M1672="","",((IF(M1672&lt;&gt;M1671,$E$2&amp;M1672&amp;$E$2&amp;","&amp;" ",IF(B1672&lt;&gt;B1671,$E$2&amp;M1672&amp;$E$2&amp;",",""))))))&amp;(IF(N1672="","",IF(N1672&lt;&gt;N1671,N1672&amp;", ",IF(B1672&lt;&gt;B1671,N1672&amp;", ",""))))&amp;(IF(ISBLANK(O1672),"",(IF(O1672&lt;&gt;O1671,O1672&amp;", ",IF(B1672&lt;&gt;B1671,O1672&amp;", ","")))))&amp;(IF(ISBLANK(P1672),"",(IF(P1672&lt;&gt;P1671,P1672&amp;", ",IF(B1672&lt;&gt;B1671,P1672&amp;", ",IF(Z1672&lt;&gt;Z1671,P1672&amp;", ",""))))))&amp;(IF(ISBLANK(Q1672),"",(IF(Q1672&lt;&gt;Q1671,Q1672&amp;", ",IF(B1672&lt;&gt;B1671,Q1672&amp;", ",IF(Z1672&lt;&gt;Z1671,Q1672&amp;", ",""))))))&amp;(IF(ISBLANK(R1672),"",(IF(R1672&lt;&gt;R1671,R1672&amp;"m, ",IF(B1672&lt;&gt;B1671,R1672&amp;"m, ",IF(Z1672&lt;&gt;Z1671,R1672&amp;"m, ",""))))))&amp;IF(ISBLANK(S1672),"",(IF(B1672&lt;&gt;B1671,S1672&amp;", ",IF(S1672&lt;&gt;S1671,IF((Z1672=Z1671),"same locality "&amp;S1672&amp;", ",S1672&amp;", "),""))))&amp;(IF(ISBLANK(T1672),"",(IF(T1672&lt;&gt;T1671,IF(ISBLANK(F$2),T1672&amp;", ",T1672&amp;" "&amp;F$2&amp;", "),(IF(B1672&lt;&gt;B1671,IF(ISBLANK(F$2),T1672&amp;", ",T1672&amp;" "&amp;F$2&amp;", "),(IF(Z1672&lt;&gt;Z1671,IF(ISBLANK(F$2),T1672&amp;", ",T1672&amp;" "&amp;F$2&amp;", "),IF((U1672&lt;&gt;U1671)*($G$2="Y"),"same collector, ","")))))))))&amp;(IF(ISBLANK(U1672),"",(IF(U1672&lt;&gt;U1671,U1672&amp;", ",(IF(B1672&lt;&gt;B1671,U1672&amp;", ",IF(Z1672&lt;&gt;Z1671,U1672&amp;", ",(IF(T1672&lt;&gt;T1671,IF((T1672&lt;&gt;T1671)*($G$2="Y"),"same date, ", ""),IF((T1672=T1671)*(U1672=U1671)*(S1672&lt;&gt;S1671)*($G$2="Y"),"same collector and date, ", ""))))))))))&amp;(IF(ISBLANK(V1672),"",V1672&amp;", "))&amp;IF((AA1672&lt;&gt;AA1673)*($H$2="y"),AD1672&amp;AE1672,IF((AA1672&lt;&gt;AA1673)*($H$2="m"),AD1672&amp;AG1672,IF(($H$2&lt;&gt;"m")*($H$2&lt;&gt;"Y"),(IF(F1672=0,"",F1672&amp;" "&amp;$F$4&amp;" "))&amp;(IF(G1672=0,"",G1672&amp;" "&amp;$G$4&amp;" "))&amp;(IF(H1672=0,"",H1672&amp;" "&amp;H$4&amp;" "))&amp;(IF(I1672=0,"",I1672&amp;" "&amp;$I$4&amp;" "))&amp;(IF(J1672=0,"",J1672&amp;" "&amp;$J$4&amp;" "))&amp;IF((ISBLANK(C1672)),"","("&amp;C1672&amp;")"),"")))&amp;IF((B1672=B1673)*(K1672=K1673)*(L1672=L1673)*(M1672=M1673),IF(($H$2&lt;&gt;"m")*($H$2&lt;&gt;"Y"), ", ", IF((ISNUMBER(FIND(")",AE1672))), ", ", "")),IF((B1672=B1673)*(K1672=K1673)*(L1672=L1673),"; ",". ")))</f>
        <v/>
      </c>
      <c r="AI1672" s="1"/>
    </row>
    <row r="1673" spans="1:35" x14ac:dyDescent="0.25">
      <c r="A1673" s="3" t="str">
        <f t="shared" si="214"/>
        <v/>
      </c>
      <c r="B1673" s="53" t="str">
        <f t="shared" ref="B1673:B1736" si="218">D1673&amp;E1673</f>
        <v/>
      </c>
      <c r="C1673" s="57"/>
      <c r="D1673" s="57"/>
      <c r="E1673" s="57"/>
      <c r="F1673" s="57"/>
      <c r="G1673" s="57"/>
      <c r="H1673" s="57"/>
      <c r="I1673" s="57"/>
      <c r="J1673" s="57"/>
      <c r="K1673" s="57"/>
      <c r="L1673" s="57"/>
      <c r="M1673" s="54"/>
      <c r="N1673" s="57"/>
      <c r="O1673" s="58"/>
      <c r="P1673" s="58"/>
      <c r="Q1673" s="58"/>
      <c r="R1673" s="58"/>
      <c r="S1673" s="54"/>
      <c r="T1673" s="57"/>
      <c r="U1673" s="57"/>
      <c r="V1673" s="57"/>
      <c r="W1673" s="57"/>
      <c r="X1673" s="147" t="str">
        <f>IF(ISBLANK(D1673),"",IF('order-admin-units'!$I$1&lt;&gt;"y", "", IF((K1673="")*(ISBLANK(D1673)=FALSE), 'order-admin-units'!$B$1+1, VLOOKUP(K1673, ordercountry, 2))))</f>
        <v/>
      </c>
      <c r="Y1673" s="147" t="str">
        <f>IF(ISBLANK(D1673),"",IF('order-admin-units'!$I$1&lt;&gt;"y", "", IF(L1673="", 'order-admin-units'!$B$2+1, VLOOKUP(K1673&amp;"@"&amp;L1673, orderadmin, 2))))</f>
        <v/>
      </c>
      <c r="Z1673" s="147" t="str">
        <f t="shared" si="215"/>
        <v/>
      </c>
      <c r="AA1673" s="147" t="str">
        <f t="shared" si="216"/>
        <v/>
      </c>
      <c r="AB1673" s="147" t="str">
        <f t="shared" si="217"/>
        <v/>
      </c>
      <c r="AC1673" s="147" t="str">
        <f t="shared" si="211"/>
        <v/>
      </c>
      <c r="AD1673" s="11" t="str">
        <f t="shared" si="212"/>
        <v/>
      </c>
      <c r="AE1673" s="11" t="str">
        <f t="array" ref="AE1673">IF(ISBLANK(D1673),"",IF(OR($H$2="y",$H$2="m"),IF(AA1673=AA1672,IF(OR(AB1673=$AB$4:$AB1672)=FALSE,AE1672&amp;C1673,AE1672),"("&amp;C1673)&amp;IF(AA1673=AA1674,IF(OR(AB1674=$AB$4:$AB1673)=FALSE,", ",""),") "),""))</f>
        <v/>
      </c>
      <c r="AF1673" s="11" t="str">
        <f t="shared" si="213"/>
        <v/>
      </c>
      <c r="AG1673" s="11" t="str">
        <f t="array" ref="AG1673">IF(ISBLANK(D1673),"",IF(OR($H$2="y",$H$2="m"),IF(AA1673=AA1672,IF(OR(AC1673=$AC$4:$AC1672)=FALSE,AG1672&amp;AF1673,AG1672),"("&amp;AF1673)&amp;IF(AA1673=AA1674,IF(OR(AC1674=$AC$4:$AC1673)=FALSE,", ",""),") "),""))</f>
        <v/>
      </c>
      <c r="AH1673" s="10" t="str">
        <f>IF((ISBLANK(D1673)),"",IF(D1673=D1672,AH1672,"")&amp;IF(B1672&lt;&gt;B1673,((IF(ISBLANK(E1673),$D$3&amp;"Non-type material: "&amp;$D$3,$D$3&amp;INDEX('type-categories'!$A$2:$B$100,MATCH(E1673,'type-categories'!$A$2:$A$100,0),2)&amp;$D$3))),"")&amp;(IF(K1673&lt;&gt;K1672,$C$2&amp;K1673&amp;$K$3&amp;$C$2&amp;" ",(IF(B1673&lt;&gt;B1672,$C$2&amp;K1673&amp;$K$3&amp;$C$2&amp;" ",""))))&amp;(IF(L1673="","",((IF(L1673&lt;&gt;L1672,$D$2&amp;L1673&amp;$L$3&amp;$D$2&amp;" ",IF(B1673&lt;&gt;B1672,$D$2&amp;L1673&amp;$L$3&amp;$D$2&amp;" ",""))))))&amp;(IF(M1673="","",((IF(M1673&lt;&gt;M1672,$E$2&amp;M1673&amp;$E$2&amp;","&amp;" ",IF(B1673&lt;&gt;B1672,$E$2&amp;M1673&amp;$E$2&amp;",",""))))))&amp;(IF(N1673="","",IF(N1673&lt;&gt;N1672,N1673&amp;", ",IF(B1673&lt;&gt;B1672,N1673&amp;", ",""))))&amp;(IF(ISBLANK(O1673),"",(IF(O1673&lt;&gt;O1672,O1673&amp;", ",IF(B1673&lt;&gt;B1672,O1673&amp;", ","")))))&amp;(IF(ISBLANK(P1673),"",(IF(P1673&lt;&gt;P1672,P1673&amp;", ",IF(B1673&lt;&gt;B1672,P1673&amp;", ",IF(Z1673&lt;&gt;Z1672,P1673&amp;", ",""))))))&amp;(IF(ISBLANK(Q1673),"",(IF(Q1673&lt;&gt;Q1672,Q1673&amp;", ",IF(B1673&lt;&gt;B1672,Q1673&amp;", ",IF(Z1673&lt;&gt;Z1672,Q1673&amp;", ",""))))))&amp;(IF(ISBLANK(R1673),"",(IF(R1673&lt;&gt;R1672,R1673&amp;"m, ",IF(B1673&lt;&gt;B1672,R1673&amp;"m, ",IF(Z1673&lt;&gt;Z1672,R1673&amp;"m, ",""))))))&amp;IF(ISBLANK(S1673),"",(IF(B1673&lt;&gt;B1672,S1673&amp;", ",IF(S1673&lt;&gt;S1672,IF((Z1673=Z1672),"same locality "&amp;S1673&amp;", ",S1673&amp;", "),""))))&amp;(IF(ISBLANK(T1673),"",(IF(T1673&lt;&gt;T1672,IF(ISBLANK(F$2),T1673&amp;", ",T1673&amp;" "&amp;F$2&amp;", "),(IF(B1673&lt;&gt;B1672,IF(ISBLANK(F$2),T1673&amp;", ",T1673&amp;" "&amp;F$2&amp;", "),(IF(Z1673&lt;&gt;Z1672,IF(ISBLANK(F$2),T1673&amp;", ",T1673&amp;" "&amp;F$2&amp;", "),IF((U1673&lt;&gt;U1672)*($G$2="Y"),"same collector, ","")))))))))&amp;(IF(ISBLANK(U1673),"",(IF(U1673&lt;&gt;U1672,U1673&amp;", ",(IF(B1673&lt;&gt;B1672,U1673&amp;", ",IF(Z1673&lt;&gt;Z1672,U1673&amp;", ",(IF(T1673&lt;&gt;T1672,IF((T1673&lt;&gt;T1672)*($G$2="Y"),"same date, ", ""),IF((T1673=T1672)*(U1673=U1672)*(S1673&lt;&gt;S1672)*($G$2="Y"),"same collector and date, ", ""))))))))))&amp;(IF(ISBLANK(V1673),"",V1673&amp;", "))&amp;IF((AA1673&lt;&gt;AA1674)*($H$2="y"),AD1673&amp;AE1673,IF((AA1673&lt;&gt;AA1674)*($H$2="m"),AD1673&amp;AG1673,IF(($H$2&lt;&gt;"m")*($H$2&lt;&gt;"Y"),(IF(F1673=0,"",F1673&amp;" "&amp;$F$4&amp;" "))&amp;(IF(G1673=0,"",G1673&amp;" "&amp;$G$4&amp;" "))&amp;(IF(H1673=0,"",H1673&amp;" "&amp;H$4&amp;" "))&amp;(IF(I1673=0,"",I1673&amp;" "&amp;$I$4&amp;" "))&amp;(IF(J1673=0,"",J1673&amp;" "&amp;$J$4&amp;" "))&amp;IF((ISBLANK(C1673)),"","("&amp;C1673&amp;")"),"")))&amp;IF((B1673=B1674)*(K1673=K1674)*(L1673=L1674)*(M1673=M1674),IF(($H$2&lt;&gt;"m")*($H$2&lt;&gt;"Y"), ", ", IF((ISNUMBER(FIND(")",AE1673))), ", ", "")),IF((B1673=B1674)*(K1673=K1674)*(L1673=L1674),"; ",". ")))</f>
        <v/>
      </c>
      <c r="AI1673" s="1"/>
    </row>
    <row r="1674" spans="1:35" x14ac:dyDescent="0.25">
      <c r="A1674" s="3" t="str">
        <f t="shared" si="214"/>
        <v/>
      </c>
      <c r="B1674" s="53" t="str">
        <f t="shared" si="218"/>
        <v/>
      </c>
      <c r="C1674" s="57"/>
      <c r="D1674" s="57"/>
      <c r="E1674" s="57"/>
      <c r="F1674" s="57"/>
      <c r="G1674" s="57"/>
      <c r="H1674" s="57"/>
      <c r="I1674" s="57"/>
      <c r="J1674" s="57"/>
      <c r="K1674" s="57"/>
      <c r="L1674" s="57"/>
      <c r="M1674" s="54"/>
      <c r="N1674" s="57"/>
      <c r="O1674" s="58"/>
      <c r="P1674" s="58"/>
      <c r="Q1674" s="58"/>
      <c r="R1674" s="58"/>
      <c r="S1674" s="54"/>
      <c r="T1674" s="57"/>
      <c r="U1674" s="57"/>
      <c r="V1674" s="57"/>
      <c r="W1674" s="57"/>
      <c r="X1674" s="147" t="str">
        <f>IF(ISBLANK(D1674),"",IF('order-admin-units'!$I$1&lt;&gt;"y", "", IF((K1674="")*(ISBLANK(D1674)=FALSE), 'order-admin-units'!$B$1+1, VLOOKUP(K1674, ordercountry, 2))))</f>
        <v/>
      </c>
      <c r="Y1674" s="147" t="str">
        <f>IF(ISBLANK(D1674),"",IF('order-admin-units'!$I$1&lt;&gt;"y", "", IF(L1674="", 'order-admin-units'!$B$2+1, VLOOKUP(K1674&amp;"@"&amp;L1674, orderadmin, 2))))</f>
        <v/>
      </c>
      <c r="Z1674" s="147" t="str">
        <f t="shared" si="215"/>
        <v/>
      </c>
      <c r="AA1674" s="147" t="str">
        <f t="shared" si="216"/>
        <v/>
      </c>
      <c r="AB1674" s="147" t="str">
        <f t="shared" si="217"/>
        <v/>
      </c>
      <c r="AC1674" s="147" t="str">
        <f t="shared" si="211"/>
        <v/>
      </c>
      <c r="AD1674" s="11" t="str">
        <f t="shared" si="212"/>
        <v/>
      </c>
      <c r="AE1674" s="11" t="str">
        <f t="array" ref="AE1674">IF(ISBLANK(D1674),"",IF(OR($H$2="y",$H$2="m"),IF(AA1674=AA1673,IF(OR(AB1674=$AB$4:$AB1673)=FALSE,AE1673&amp;C1674,AE1673),"("&amp;C1674)&amp;IF(AA1674=AA1675,IF(OR(AB1675=$AB$4:$AB1674)=FALSE,", ",""),") "),""))</f>
        <v/>
      </c>
      <c r="AF1674" s="11" t="str">
        <f t="shared" si="213"/>
        <v/>
      </c>
      <c r="AG1674" s="11" t="str">
        <f t="array" ref="AG1674">IF(ISBLANK(D1674),"",IF(OR($H$2="y",$H$2="m"),IF(AA1674=AA1673,IF(OR(AC1674=$AC$4:$AC1673)=FALSE,AG1673&amp;AF1674,AG1673),"("&amp;AF1674)&amp;IF(AA1674=AA1675,IF(OR(AC1675=$AC$4:$AC1674)=FALSE,", ",""),") "),""))</f>
        <v/>
      </c>
      <c r="AH1674" s="10" t="str">
        <f>IF((ISBLANK(D1674)),"",IF(D1674=D1673,AH1673,"")&amp;IF(B1673&lt;&gt;B1674,((IF(ISBLANK(E1674),$D$3&amp;"Non-type material: "&amp;$D$3,$D$3&amp;INDEX('type-categories'!$A$2:$B$100,MATCH(E1674,'type-categories'!$A$2:$A$100,0),2)&amp;$D$3))),"")&amp;(IF(K1674&lt;&gt;K1673,$C$2&amp;K1674&amp;$K$3&amp;$C$2&amp;" ",(IF(B1674&lt;&gt;B1673,$C$2&amp;K1674&amp;$K$3&amp;$C$2&amp;" ",""))))&amp;(IF(L1674="","",((IF(L1674&lt;&gt;L1673,$D$2&amp;L1674&amp;$L$3&amp;$D$2&amp;" ",IF(B1674&lt;&gt;B1673,$D$2&amp;L1674&amp;$L$3&amp;$D$2&amp;" ",""))))))&amp;(IF(M1674="","",((IF(M1674&lt;&gt;M1673,$E$2&amp;M1674&amp;$E$2&amp;","&amp;" ",IF(B1674&lt;&gt;B1673,$E$2&amp;M1674&amp;$E$2&amp;",",""))))))&amp;(IF(N1674="","",IF(N1674&lt;&gt;N1673,N1674&amp;", ",IF(B1674&lt;&gt;B1673,N1674&amp;", ",""))))&amp;(IF(ISBLANK(O1674),"",(IF(O1674&lt;&gt;O1673,O1674&amp;", ",IF(B1674&lt;&gt;B1673,O1674&amp;", ","")))))&amp;(IF(ISBLANK(P1674),"",(IF(P1674&lt;&gt;P1673,P1674&amp;", ",IF(B1674&lt;&gt;B1673,P1674&amp;", ",IF(Z1674&lt;&gt;Z1673,P1674&amp;", ",""))))))&amp;(IF(ISBLANK(Q1674),"",(IF(Q1674&lt;&gt;Q1673,Q1674&amp;", ",IF(B1674&lt;&gt;B1673,Q1674&amp;", ",IF(Z1674&lt;&gt;Z1673,Q1674&amp;", ",""))))))&amp;(IF(ISBLANK(R1674),"",(IF(R1674&lt;&gt;R1673,R1674&amp;"m, ",IF(B1674&lt;&gt;B1673,R1674&amp;"m, ",IF(Z1674&lt;&gt;Z1673,R1674&amp;"m, ",""))))))&amp;IF(ISBLANK(S1674),"",(IF(B1674&lt;&gt;B1673,S1674&amp;", ",IF(S1674&lt;&gt;S1673,IF((Z1674=Z1673),"same locality "&amp;S1674&amp;", ",S1674&amp;", "),""))))&amp;(IF(ISBLANK(T1674),"",(IF(T1674&lt;&gt;T1673,IF(ISBLANK(F$2),T1674&amp;", ",T1674&amp;" "&amp;F$2&amp;", "),(IF(B1674&lt;&gt;B1673,IF(ISBLANK(F$2),T1674&amp;", ",T1674&amp;" "&amp;F$2&amp;", "),(IF(Z1674&lt;&gt;Z1673,IF(ISBLANK(F$2),T1674&amp;", ",T1674&amp;" "&amp;F$2&amp;", "),IF((U1674&lt;&gt;U1673)*($G$2="Y"),"same collector, ","")))))))))&amp;(IF(ISBLANK(U1674),"",(IF(U1674&lt;&gt;U1673,U1674&amp;", ",(IF(B1674&lt;&gt;B1673,U1674&amp;", ",IF(Z1674&lt;&gt;Z1673,U1674&amp;", ",(IF(T1674&lt;&gt;T1673,IF((T1674&lt;&gt;T1673)*($G$2="Y"),"same date, ", ""),IF((T1674=T1673)*(U1674=U1673)*(S1674&lt;&gt;S1673)*($G$2="Y"),"same collector and date, ", ""))))))))))&amp;(IF(ISBLANK(V1674),"",V1674&amp;", "))&amp;IF((AA1674&lt;&gt;AA1675)*($H$2="y"),AD1674&amp;AE1674,IF((AA1674&lt;&gt;AA1675)*($H$2="m"),AD1674&amp;AG1674,IF(($H$2&lt;&gt;"m")*($H$2&lt;&gt;"Y"),(IF(F1674=0,"",F1674&amp;" "&amp;$F$4&amp;" "))&amp;(IF(G1674=0,"",G1674&amp;" "&amp;$G$4&amp;" "))&amp;(IF(H1674=0,"",H1674&amp;" "&amp;H$4&amp;" "))&amp;(IF(I1674=0,"",I1674&amp;" "&amp;$I$4&amp;" "))&amp;(IF(J1674=0,"",J1674&amp;" "&amp;$J$4&amp;" "))&amp;IF((ISBLANK(C1674)),"","("&amp;C1674&amp;")"),"")))&amp;IF((B1674=B1675)*(K1674=K1675)*(L1674=L1675)*(M1674=M1675),IF(($H$2&lt;&gt;"m")*($H$2&lt;&gt;"Y"), ", ", IF((ISNUMBER(FIND(")",AE1674))), ", ", "")),IF((B1674=B1675)*(K1674=K1675)*(L1674=L1675),"; ",". ")))</f>
        <v/>
      </c>
      <c r="AI1674" s="1"/>
    </row>
    <row r="1675" spans="1:35" x14ac:dyDescent="0.25">
      <c r="A1675" s="3" t="str">
        <f t="shared" si="214"/>
        <v/>
      </c>
      <c r="B1675" s="53" t="str">
        <f t="shared" si="218"/>
        <v/>
      </c>
      <c r="C1675" s="57"/>
      <c r="D1675" s="57"/>
      <c r="E1675" s="57"/>
      <c r="F1675" s="57"/>
      <c r="G1675" s="57"/>
      <c r="H1675" s="57"/>
      <c r="I1675" s="57"/>
      <c r="J1675" s="57"/>
      <c r="K1675" s="57"/>
      <c r="L1675" s="57"/>
      <c r="M1675" s="54"/>
      <c r="N1675" s="57"/>
      <c r="O1675" s="58"/>
      <c r="P1675" s="58"/>
      <c r="Q1675" s="58"/>
      <c r="R1675" s="58"/>
      <c r="S1675" s="54"/>
      <c r="T1675" s="57"/>
      <c r="U1675" s="57"/>
      <c r="V1675" s="57"/>
      <c r="W1675" s="57"/>
      <c r="X1675" s="147" t="str">
        <f>IF(ISBLANK(D1675),"",IF('order-admin-units'!$I$1&lt;&gt;"y", "", IF((K1675="")*(ISBLANK(D1675)=FALSE), 'order-admin-units'!$B$1+1, VLOOKUP(K1675, ordercountry, 2))))</f>
        <v/>
      </c>
      <c r="Y1675" s="147" t="str">
        <f>IF(ISBLANK(D1675),"",IF('order-admin-units'!$I$1&lt;&gt;"y", "", IF(L1675="", 'order-admin-units'!$B$2+1, VLOOKUP(K1675&amp;"@"&amp;L1675, orderadmin, 2))))</f>
        <v/>
      </c>
      <c r="Z1675" s="147" t="str">
        <f t="shared" si="215"/>
        <v/>
      </c>
      <c r="AA1675" s="147" t="str">
        <f t="shared" si="216"/>
        <v/>
      </c>
      <c r="AB1675" s="147" t="str">
        <f t="shared" si="217"/>
        <v/>
      </c>
      <c r="AC1675" s="147" t="str">
        <f t="shared" si="211"/>
        <v/>
      </c>
      <c r="AD1675" s="11" t="str">
        <f t="shared" si="212"/>
        <v/>
      </c>
      <c r="AE1675" s="11" t="str">
        <f t="array" ref="AE1675">IF(ISBLANK(D1675),"",IF(OR($H$2="y",$H$2="m"),IF(AA1675=AA1674,IF(OR(AB1675=$AB$4:$AB1674)=FALSE,AE1674&amp;C1675,AE1674),"("&amp;C1675)&amp;IF(AA1675=AA1676,IF(OR(AB1676=$AB$4:$AB1675)=FALSE,", ",""),") "),""))</f>
        <v/>
      </c>
      <c r="AF1675" s="11" t="str">
        <f t="shared" si="213"/>
        <v/>
      </c>
      <c r="AG1675" s="11" t="str">
        <f t="array" ref="AG1675">IF(ISBLANK(D1675),"",IF(OR($H$2="y",$H$2="m"),IF(AA1675=AA1674,IF(OR(AC1675=$AC$4:$AC1674)=FALSE,AG1674&amp;AF1675,AG1674),"("&amp;AF1675)&amp;IF(AA1675=AA1676,IF(OR(AC1676=$AC$4:$AC1675)=FALSE,", ",""),") "),""))</f>
        <v/>
      </c>
      <c r="AH1675" s="10" t="str">
        <f>IF((ISBLANK(D1675)),"",IF(D1675=D1674,AH1674,"")&amp;IF(B1674&lt;&gt;B1675,((IF(ISBLANK(E1675),$D$3&amp;"Non-type material: "&amp;$D$3,$D$3&amp;INDEX('type-categories'!$A$2:$B$100,MATCH(E1675,'type-categories'!$A$2:$A$100,0),2)&amp;$D$3))),"")&amp;(IF(K1675&lt;&gt;K1674,$C$2&amp;K1675&amp;$K$3&amp;$C$2&amp;" ",(IF(B1675&lt;&gt;B1674,$C$2&amp;K1675&amp;$K$3&amp;$C$2&amp;" ",""))))&amp;(IF(L1675="","",((IF(L1675&lt;&gt;L1674,$D$2&amp;L1675&amp;$L$3&amp;$D$2&amp;" ",IF(B1675&lt;&gt;B1674,$D$2&amp;L1675&amp;$L$3&amp;$D$2&amp;" ",""))))))&amp;(IF(M1675="","",((IF(M1675&lt;&gt;M1674,$E$2&amp;M1675&amp;$E$2&amp;","&amp;" ",IF(B1675&lt;&gt;B1674,$E$2&amp;M1675&amp;$E$2&amp;",",""))))))&amp;(IF(N1675="","",IF(N1675&lt;&gt;N1674,N1675&amp;", ",IF(B1675&lt;&gt;B1674,N1675&amp;", ",""))))&amp;(IF(ISBLANK(O1675),"",(IF(O1675&lt;&gt;O1674,O1675&amp;", ",IF(B1675&lt;&gt;B1674,O1675&amp;", ","")))))&amp;(IF(ISBLANK(P1675),"",(IF(P1675&lt;&gt;P1674,P1675&amp;", ",IF(B1675&lt;&gt;B1674,P1675&amp;", ",IF(Z1675&lt;&gt;Z1674,P1675&amp;", ",""))))))&amp;(IF(ISBLANK(Q1675),"",(IF(Q1675&lt;&gt;Q1674,Q1675&amp;", ",IF(B1675&lt;&gt;B1674,Q1675&amp;", ",IF(Z1675&lt;&gt;Z1674,Q1675&amp;", ",""))))))&amp;(IF(ISBLANK(R1675),"",(IF(R1675&lt;&gt;R1674,R1675&amp;"m, ",IF(B1675&lt;&gt;B1674,R1675&amp;"m, ",IF(Z1675&lt;&gt;Z1674,R1675&amp;"m, ",""))))))&amp;IF(ISBLANK(S1675),"",(IF(B1675&lt;&gt;B1674,S1675&amp;", ",IF(S1675&lt;&gt;S1674,IF((Z1675=Z1674),"same locality "&amp;S1675&amp;", ",S1675&amp;", "),""))))&amp;(IF(ISBLANK(T1675),"",(IF(T1675&lt;&gt;T1674,IF(ISBLANK(F$2),T1675&amp;", ",T1675&amp;" "&amp;F$2&amp;", "),(IF(B1675&lt;&gt;B1674,IF(ISBLANK(F$2),T1675&amp;", ",T1675&amp;" "&amp;F$2&amp;", "),(IF(Z1675&lt;&gt;Z1674,IF(ISBLANK(F$2),T1675&amp;", ",T1675&amp;" "&amp;F$2&amp;", "),IF((U1675&lt;&gt;U1674)*($G$2="Y"),"same collector, ","")))))))))&amp;(IF(ISBLANK(U1675),"",(IF(U1675&lt;&gt;U1674,U1675&amp;", ",(IF(B1675&lt;&gt;B1674,U1675&amp;", ",IF(Z1675&lt;&gt;Z1674,U1675&amp;", ",(IF(T1675&lt;&gt;T1674,IF((T1675&lt;&gt;T1674)*($G$2="Y"),"same date, ", ""),IF((T1675=T1674)*(U1675=U1674)*(S1675&lt;&gt;S1674)*($G$2="Y"),"same collector and date, ", ""))))))))))&amp;(IF(ISBLANK(V1675),"",V1675&amp;", "))&amp;IF((AA1675&lt;&gt;AA1676)*($H$2="y"),AD1675&amp;AE1675,IF((AA1675&lt;&gt;AA1676)*($H$2="m"),AD1675&amp;AG1675,IF(($H$2&lt;&gt;"m")*($H$2&lt;&gt;"Y"),(IF(F1675=0,"",F1675&amp;" "&amp;$F$4&amp;" "))&amp;(IF(G1675=0,"",G1675&amp;" "&amp;$G$4&amp;" "))&amp;(IF(H1675=0,"",H1675&amp;" "&amp;H$4&amp;" "))&amp;(IF(I1675=0,"",I1675&amp;" "&amp;$I$4&amp;" "))&amp;(IF(J1675=0,"",J1675&amp;" "&amp;$J$4&amp;" "))&amp;IF((ISBLANK(C1675)),"","("&amp;C1675&amp;")"),"")))&amp;IF((B1675=B1676)*(K1675=K1676)*(L1675=L1676)*(M1675=M1676),IF(($H$2&lt;&gt;"m")*($H$2&lt;&gt;"Y"), ", ", IF((ISNUMBER(FIND(")",AE1675))), ", ", "")),IF((B1675=B1676)*(K1675=K1676)*(L1675=L1676),"; ",". ")))</f>
        <v/>
      </c>
      <c r="AI1675" s="1"/>
    </row>
    <row r="1676" spans="1:35" x14ac:dyDescent="0.25">
      <c r="A1676" s="3" t="str">
        <f t="shared" si="214"/>
        <v/>
      </c>
      <c r="B1676" s="53" t="str">
        <f t="shared" si="218"/>
        <v/>
      </c>
      <c r="C1676" s="57"/>
      <c r="D1676" s="57"/>
      <c r="E1676" s="57"/>
      <c r="F1676" s="57"/>
      <c r="G1676" s="57"/>
      <c r="H1676" s="57"/>
      <c r="I1676" s="57"/>
      <c r="J1676" s="57"/>
      <c r="K1676" s="57"/>
      <c r="L1676" s="57"/>
      <c r="M1676" s="54"/>
      <c r="N1676" s="57"/>
      <c r="O1676" s="58"/>
      <c r="P1676" s="58"/>
      <c r="Q1676" s="58"/>
      <c r="R1676" s="58"/>
      <c r="S1676" s="54"/>
      <c r="T1676" s="57"/>
      <c r="U1676" s="57"/>
      <c r="V1676" s="57"/>
      <c r="W1676" s="57"/>
      <c r="X1676" s="147" t="str">
        <f>IF(ISBLANK(D1676),"",IF('order-admin-units'!$I$1&lt;&gt;"y", "", IF((K1676="")*(ISBLANK(D1676)=FALSE), 'order-admin-units'!$B$1+1, VLOOKUP(K1676, ordercountry, 2))))</f>
        <v/>
      </c>
      <c r="Y1676" s="147" t="str">
        <f>IF(ISBLANK(D1676),"",IF('order-admin-units'!$I$1&lt;&gt;"y", "", IF(L1676="", 'order-admin-units'!$B$2+1, VLOOKUP(K1676&amp;"@"&amp;L1676, orderadmin, 2))))</f>
        <v/>
      </c>
      <c r="Z1676" s="147" t="str">
        <f t="shared" si="215"/>
        <v/>
      </c>
      <c r="AA1676" s="147" t="str">
        <f t="shared" si="216"/>
        <v/>
      </c>
      <c r="AB1676" s="147" t="str">
        <f t="shared" si="217"/>
        <v/>
      </c>
      <c r="AC1676" s="147" t="str">
        <f t="shared" si="211"/>
        <v/>
      </c>
      <c r="AD1676" s="11" t="str">
        <f t="shared" si="212"/>
        <v/>
      </c>
      <c r="AE1676" s="11" t="str">
        <f t="array" ref="AE1676">IF(ISBLANK(D1676),"",IF(OR($H$2="y",$H$2="m"),IF(AA1676=AA1675,IF(OR(AB1676=$AB$4:$AB1675)=FALSE,AE1675&amp;C1676,AE1675),"("&amp;C1676)&amp;IF(AA1676=AA1677,IF(OR(AB1677=$AB$4:$AB1676)=FALSE,", ",""),") "),""))</f>
        <v/>
      </c>
      <c r="AF1676" s="11" t="str">
        <f t="shared" si="213"/>
        <v/>
      </c>
      <c r="AG1676" s="11" t="str">
        <f t="array" ref="AG1676">IF(ISBLANK(D1676),"",IF(OR($H$2="y",$H$2="m"),IF(AA1676=AA1675,IF(OR(AC1676=$AC$4:$AC1675)=FALSE,AG1675&amp;AF1676,AG1675),"("&amp;AF1676)&amp;IF(AA1676=AA1677,IF(OR(AC1677=$AC$4:$AC1676)=FALSE,", ",""),") "),""))</f>
        <v/>
      </c>
      <c r="AH1676" s="10" t="str">
        <f>IF((ISBLANK(D1676)),"",IF(D1676=D1675,AH1675,"")&amp;IF(B1675&lt;&gt;B1676,((IF(ISBLANK(E1676),$D$3&amp;"Non-type material: "&amp;$D$3,$D$3&amp;INDEX('type-categories'!$A$2:$B$100,MATCH(E1676,'type-categories'!$A$2:$A$100,0),2)&amp;$D$3))),"")&amp;(IF(K1676&lt;&gt;K1675,$C$2&amp;K1676&amp;$K$3&amp;$C$2&amp;" ",(IF(B1676&lt;&gt;B1675,$C$2&amp;K1676&amp;$K$3&amp;$C$2&amp;" ",""))))&amp;(IF(L1676="","",((IF(L1676&lt;&gt;L1675,$D$2&amp;L1676&amp;$L$3&amp;$D$2&amp;" ",IF(B1676&lt;&gt;B1675,$D$2&amp;L1676&amp;$L$3&amp;$D$2&amp;" ",""))))))&amp;(IF(M1676="","",((IF(M1676&lt;&gt;M1675,$E$2&amp;M1676&amp;$E$2&amp;","&amp;" ",IF(B1676&lt;&gt;B1675,$E$2&amp;M1676&amp;$E$2&amp;",",""))))))&amp;(IF(N1676="","",IF(N1676&lt;&gt;N1675,N1676&amp;", ",IF(B1676&lt;&gt;B1675,N1676&amp;", ",""))))&amp;(IF(ISBLANK(O1676),"",(IF(O1676&lt;&gt;O1675,O1676&amp;", ",IF(B1676&lt;&gt;B1675,O1676&amp;", ","")))))&amp;(IF(ISBLANK(P1676),"",(IF(P1676&lt;&gt;P1675,P1676&amp;", ",IF(B1676&lt;&gt;B1675,P1676&amp;", ",IF(Z1676&lt;&gt;Z1675,P1676&amp;", ",""))))))&amp;(IF(ISBLANK(Q1676),"",(IF(Q1676&lt;&gt;Q1675,Q1676&amp;", ",IF(B1676&lt;&gt;B1675,Q1676&amp;", ",IF(Z1676&lt;&gt;Z1675,Q1676&amp;", ",""))))))&amp;(IF(ISBLANK(R1676),"",(IF(R1676&lt;&gt;R1675,R1676&amp;"m, ",IF(B1676&lt;&gt;B1675,R1676&amp;"m, ",IF(Z1676&lt;&gt;Z1675,R1676&amp;"m, ",""))))))&amp;IF(ISBLANK(S1676),"",(IF(B1676&lt;&gt;B1675,S1676&amp;", ",IF(S1676&lt;&gt;S1675,IF((Z1676=Z1675),"same locality "&amp;S1676&amp;", ",S1676&amp;", "),""))))&amp;(IF(ISBLANK(T1676),"",(IF(T1676&lt;&gt;T1675,IF(ISBLANK(F$2),T1676&amp;", ",T1676&amp;" "&amp;F$2&amp;", "),(IF(B1676&lt;&gt;B1675,IF(ISBLANK(F$2),T1676&amp;", ",T1676&amp;" "&amp;F$2&amp;", "),(IF(Z1676&lt;&gt;Z1675,IF(ISBLANK(F$2),T1676&amp;", ",T1676&amp;" "&amp;F$2&amp;", "),IF((U1676&lt;&gt;U1675)*($G$2="Y"),"same collector, ","")))))))))&amp;(IF(ISBLANK(U1676),"",(IF(U1676&lt;&gt;U1675,U1676&amp;", ",(IF(B1676&lt;&gt;B1675,U1676&amp;", ",IF(Z1676&lt;&gt;Z1675,U1676&amp;", ",(IF(T1676&lt;&gt;T1675,IF((T1676&lt;&gt;T1675)*($G$2="Y"),"same date, ", ""),IF((T1676=T1675)*(U1676=U1675)*(S1676&lt;&gt;S1675)*($G$2="Y"),"same collector and date, ", ""))))))))))&amp;(IF(ISBLANK(V1676),"",V1676&amp;", "))&amp;IF((AA1676&lt;&gt;AA1677)*($H$2="y"),AD1676&amp;AE1676,IF((AA1676&lt;&gt;AA1677)*($H$2="m"),AD1676&amp;AG1676,IF(($H$2&lt;&gt;"m")*($H$2&lt;&gt;"Y"),(IF(F1676=0,"",F1676&amp;" "&amp;$F$4&amp;" "))&amp;(IF(G1676=0,"",G1676&amp;" "&amp;$G$4&amp;" "))&amp;(IF(H1676=0,"",H1676&amp;" "&amp;H$4&amp;" "))&amp;(IF(I1676=0,"",I1676&amp;" "&amp;$I$4&amp;" "))&amp;(IF(J1676=0,"",J1676&amp;" "&amp;$J$4&amp;" "))&amp;IF((ISBLANK(C1676)),"","("&amp;C1676&amp;")"),"")))&amp;IF((B1676=B1677)*(K1676=K1677)*(L1676=L1677)*(M1676=M1677),IF(($H$2&lt;&gt;"m")*($H$2&lt;&gt;"Y"), ", ", IF((ISNUMBER(FIND(")",AE1676))), ", ", "")),IF((B1676=B1677)*(K1676=K1677)*(L1676=L1677),"; ",". ")))</f>
        <v/>
      </c>
      <c r="AI1676" s="1"/>
    </row>
    <row r="1677" spans="1:35" x14ac:dyDescent="0.25">
      <c r="A1677" s="3" t="str">
        <f t="shared" si="214"/>
        <v/>
      </c>
      <c r="B1677" s="53" t="str">
        <f t="shared" si="218"/>
        <v/>
      </c>
      <c r="C1677" s="57"/>
      <c r="D1677" s="57"/>
      <c r="E1677" s="57"/>
      <c r="F1677" s="57"/>
      <c r="G1677" s="57"/>
      <c r="H1677" s="57"/>
      <c r="I1677" s="57"/>
      <c r="J1677" s="57"/>
      <c r="K1677" s="57"/>
      <c r="L1677" s="57"/>
      <c r="M1677" s="54"/>
      <c r="N1677" s="57"/>
      <c r="O1677" s="58"/>
      <c r="P1677" s="58"/>
      <c r="Q1677" s="58"/>
      <c r="R1677" s="58"/>
      <c r="S1677" s="54"/>
      <c r="T1677" s="57"/>
      <c r="U1677" s="57"/>
      <c r="V1677" s="57"/>
      <c r="W1677" s="57"/>
      <c r="X1677" s="147" t="str">
        <f>IF(ISBLANK(D1677),"",IF('order-admin-units'!$I$1&lt;&gt;"y", "", IF((K1677="")*(ISBLANK(D1677)=FALSE), 'order-admin-units'!$B$1+1, VLOOKUP(K1677, ordercountry, 2))))</f>
        <v/>
      </c>
      <c r="Y1677" s="147" t="str">
        <f>IF(ISBLANK(D1677),"",IF('order-admin-units'!$I$1&lt;&gt;"y", "", IF(L1677="", 'order-admin-units'!$B$2+1, VLOOKUP(K1677&amp;"@"&amp;L1677, orderadmin, 2))))</f>
        <v/>
      </c>
      <c r="Z1677" s="147" t="str">
        <f t="shared" si="215"/>
        <v/>
      </c>
      <c r="AA1677" s="147" t="str">
        <f t="shared" si="216"/>
        <v/>
      </c>
      <c r="AB1677" s="147" t="str">
        <f t="shared" si="217"/>
        <v/>
      </c>
      <c r="AC1677" s="147" t="str">
        <f t="shared" si="211"/>
        <v/>
      </c>
      <c r="AD1677" s="11" t="str">
        <f t="shared" si="212"/>
        <v/>
      </c>
      <c r="AE1677" s="11" t="str">
        <f t="array" ref="AE1677">IF(ISBLANK(D1677),"",IF(OR($H$2="y",$H$2="m"),IF(AA1677=AA1676,IF(OR(AB1677=$AB$4:$AB1676)=FALSE,AE1676&amp;C1677,AE1676),"("&amp;C1677)&amp;IF(AA1677=AA1678,IF(OR(AB1678=$AB$4:$AB1677)=FALSE,", ",""),") "),""))</f>
        <v/>
      </c>
      <c r="AF1677" s="11" t="str">
        <f t="shared" si="213"/>
        <v/>
      </c>
      <c r="AG1677" s="11" t="str">
        <f t="array" ref="AG1677">IF(ISBLANK(D1677),"",IF(OR($H$2="y",$H$2="m"),IF(AA1677=AA1676,IF(OR(AC1677=$AC$4:$AC1676)=FALSE,AG1676&amp;AF1677,AG1676),"("&amp;AF1677)&amp;IF(AA1677=AA1678,IF(OR(AC1678=$AC$4:$AC1677)=FALSE,", ",""),") "),""))</f>
        <v/>
      </c>
      <c r="AH1677" s="10" t="str">
        <f>IF((ISBLANK(D1677)),"",IF(D1677=D1676,AH1676,"")&amp;IF(B1676&lt;&gt;B1677,((IF(ISBLANK(E1677),$D$3&amp;"Non-type material: "&amp;$D$3,$D$3&amp;INDEX('type-categories'!$A$2:$B$100,MATCH(E1677,'type-categories'!$A$2:$A$100,0),2)&amp;$D$3))),"")&amp;(IF(K1677&lt;&gt;K1676,$C$2&amp;K1677&amp;$K$3&amp;$C$2&amp;" ",(IF(B1677&lt;&gt;B1676,$C$2&amp;K1677&amp;$K$3&amp;$C$2&amp;" ",""))))&amp;(IF(L1677="","",((IF(L1677&lt;&gt;L1676,$D$2&amp;L1677&amp;$L$3&amp;$D$2&amp;" ",IF(B1677&lt;&gt;B1676,$D$2&amp;L1677&amp;$L$3&amp;$D$2&amp;" ",""))))))&amp;(IF(M1677="","",((IF(M1677&lt;&gt;M1676,$E$2&amp;M1677&amp;$E$2&amp;","&amp;" ",IF(B1677&lt;&gt;B1676,$E$2&amp;M1677&amp;$E$2&amp;",",""))))))&amp;(IF(N1677="","",IF(N1677&lt;&gt;N1676,N1677&amp;", ",IF(B1677&lt;&gt;B1676,N1677&amp;", ",""))))&amp;(IF(ISBLANK(O1677),"",(IF(O1677&lt;&gt;O1676,O1677&amp;", ",IF(B1677&lt;&gt;B1676,O1677&amp;", ","")))))&amp;(IF(ISBLANK(P1677),"",(IF(P1677&lt;&gt;P1676,P1677&amp;", ",IF(B1677&lt;&gt;B1676,P1677&amp;", ",IF(Z1677&lt;&gt;Z1676,P1677&amp;", ",""))))))&amp;(IF(ISBLANK(Q1677),"",(IF(Q1677&lt;&gt;Q1676,Q1677&amp;", ",IF(B1677&lt;&gt;B1676,Q1677&amp;", ",IF(Z1677&lt;&gt;Z1676,Q1677&amp;", ",""))))))&amp;(IF(ISBLANK(R1677),"",(IF(R1677&lt;&gt;R1676,R1677&amp;"m, ",IF(B1677&lt;&gt;B1676,R1677&amp;"m, ",IF(Z1677&lt;&gt;Z1676,R1677&amp;"m, ",""))))))&amp;IF(ISBLANK(S1677),"",(IF(B1677&lt;&gt;B1676,S1677&amp;", ",IF(S1677&lt;&gt;S1676,IF((Z1677=Z1676),"same locality "&amp;S1677&amp;", ",S1677&amp;", "),""))))&amp;(IF(ISBLANK(T1677),"",(IF(T1677&lt;&gt;T1676,IF(ISBLANK(F$2),T1677&amp;", ",T1677&amp;" "&amp;F$2&amp;", "),(IF(B1677&lt;&gt;B1676,IF(ISBLANK(F$2),T1677&amp;", ",T1677&amp;" "&amp;F$2&amp;", "),(IF(Z1677&lt;&gt;Z1676,IF(ISBLANK(F$2),T1677&amp;", ",T1677&amp;" "&amp;F$2&amp;", "),IF((U1677&lt;&gt;U1676)*($G$2="Y"),"same collector, ","")))))))))&amp;(IF(ISBLANK(U1677),"",(IF(U1677&lt;&gt;U1676,U1677&amp;", ",(IF(B1677&lt;&gt;B1676,U1677&amp;", ",IF(Z1677&lt;&gt;Z1676,U1677&amp;", ",(IF(T1677&lt;&gt;T1676,IF((T1677&lt;&gt;T1676)*($G$2="Y"),"same date, ", ""),IF((T1677=T1676)*(U1677=U1676)*(S1677&lt;&gt;S1676)*($G$2="Y"),"same collector and date, ", ""))))))))))&amp;(IF(ISBLANK(V1677),"",V1677&amp;", "))&amp;IF((AA1677&lt;&gt;AA1678)*($H$2="y"),AD1677&amp;AE1677,IF((AA1677&lt;&gt;AA1678)*($H$2="m"),AD1677&amp;AG1677,IF(($H$2&lt;&gt;"m")*($H$2&lt;&gt;"Y"),(IF(F1677=0,"",F1677&amp;" "&amp;$F$4&amp;" "))&amp;(IF(G1677=0,"",G1677&amp;" "&amp;$G$4&amp;" "))&amp;(IF(H1677=0,"",H1677&amp;" "&amp;H$4&amp;" "))&amp;(IF(I1677=0,"",I1677&amp;" "&amp;$I$4&amp;" "))&amp;(IF(J1677=0,"",J1677&amp;" "&amp;$J$4&amp;" "))&amp;IF((ISBLANK(C1677)),"","("&amp;C1677&amp;")"),"")))&amp;IF((B1677=B1678)*(K1677=K1678)*(L1677=L1678)*(M1677=M1678),IF(($H$2&lt;&gt;"m")*($H$2&lt;&gt;"Y"), ", ", IF((ISNUMBER(FIND(")",AE1677))), ", ", "")),IF((B1677=B1678)*(K1677=K1678)*(L1677=L1678),"; ",". ")))</f>
        <v/>
      </c>
      <c r="AI1677" s="1"/>
    </row>
    <row r="1678" spans="1:35" x14ac:dyDescent="0.25">
      <c r="A1678" s="3" t="str">
        <f t="shared" si="214"/>
        <v/>
      </c>
      <c r="B1678" s="53" t="str">
        <f t="shared" si="218"/>
        <v/>
      </c>
      <c r="C1678" s="57"/>
      <c r="D1678" s="57"/>
      <c r="E1678" s="57"/>
      <c r="F1678" s="57"/>
      <c r="G1678" s="57"/>
      <c r="H1678" s="57"/>
      <c r="I1678" s="57"/>
      <c r="J1678" s="57"/>
      <c r="K1678" s="57"/>
      <c r="L1678" s="57"/>
      <c r="M1678" s="54"/>
      <c r="N1678" s="57"/>
      <c r="O1678" s="58"/>
      <c r="P1678" s="58"/>
      <c r="Q1678" s="58"/>
      <c r="R1678" s="58"/>
      <c r="S1678" s="54"/>
      <c r="T1678" s="57"/>
      <c r="U1678" s="57"/>
      <c r="V1678" s="57"/>
      <c r="W1678" s="57"/>
      <c r="X1678" s="147" t="str">
        <f>IF(ISBLANK(D1678),"",IF('order-admin-units'!$I$1&lt;&gt;"y", "", IF((K1678="")*(ISBLANK(D1678)=FALSE), 'order-admin-units'!$B$1+1, VLOOKUP(K1678, ordercountry, 2))))</f>
        <v/>
      </c>
      <c r="Y1678" s="147" t="str">
        <f>IF(ISBLANK(D1678),"",IF('order-admin-units'!$I$1&lt;&gt;"y", "", IF(L1678="", 'order-admin-units'!$B$2+1, VLOOKUP(K1678&amp;"@"&amp;L1678, orderadmin, 2))))</f>
        <v/>
      </c>
      <c r="Z1678" s="147" t="str">
        <f t="shared" si="215"/>
        <v/>
      </c>
      <c r="AA1678" s="147" t="str">
        <f t="shared" si="216"/>
        <v/>
      </c>
      <c r="AB1678" s="147" t="str">
        <f t="shared" si="217"/>
        <v/>
      </c>
      <c r="AC1678" s="147" t="str">
        <f t="shared" si="211"/>
        <v/>
      </c>
      <c r="AD1678" s="11" t="str">
        <f t="shared" si="212"/>
        <v/>
      </c>
      <c r="AE1678" s="11" t="str">
        <f t="array" ref="AE1678">IF(ISBLANK(D1678),"",IF(OR($H$2="y",$H$2="m"),IF(AA1678=AA1677,IF(OR(AB1678=$AB$4:$AB1677)=FALSE,AE1677&amp;C1678,AE1677),"("&amp;C1678)&amp;IF(AA1678=AA1679,IF(OR(AB1679=$AB$4:$AB1678)=FALSE,", ",""),") "),""))</f>
        <v/>
      </c>
      <c r="AF1678" s="11" t="str">
        <f t="shared" si="213"/>
        <v/>
      </c>
      <c r="AG1678" s="11" t="str">
        <f t="array" ref="AG1678">IF(ISBLANK(D1678),"",IF(OR($H$2="y",$H$2="m"),IF(AA1678=AA1677,IF(OR(AC1678=$AC$4:$AC1677)=FALSE,AG1677&amp;AF1678,AG1677),"("&amp;AF1678)&amp;IF(AA1678=AA1679,IF(OR(AC1679=$AC$4:$AC1678)=FALSE,", ",""),") "),""))</f>
        <v/>
      </c>
      <c r="AH1678" s="10" t="str">
        <f>IF((ISBLANK(D1678)),"",IF(D1678=D1677,AH1677,"")&amp;IF(B1677&lt;&gt;B1678,((IF(ISBLANK(E1678),$D$3&amp;"Non-type material: "&amp;$D$3,$D$3&amp;INDEX('type-categories'!$A$2:$B$100,MATCH(E1678,'type-categories'!$A$2:$A$100,0),2)&amp;$D$3))),"")&amp;(IF(K1678&lt;&gt;K1677,$C$2&amp;K1678&amp;$K$3&amp;$C$2&amp;" ",(IF(B1678&lt;&gt;B1677,$C$2&amp;K1678&amp;$K$3&amp;$C$2&amp;" ",""))))&amp;(IF(L1678="","",((IF(L1678&lt;&gt;L1677,$D$2&amp;L1678&amp;$L$3&amp;$D$2&amp;" ",IF(B1678&lt;&gt;B1677,$D$2&amp;L1678&amp;$L$3&amp;$D$2&amp;" ",""))))))&amp;(IF(M1678="","",((IF(M1678&lt;&gt;M1677,$E$2&amp;M1678&amp;$E$2&amp;","&amp;" ",IF(B1678&lt;&gt;B1677,$E$2&amp;M1678&amp;$E$2&amp;",",""))))))&amp;(IF(N1678="","",IF(N1678&lt;&gt;N1677,N1678&amp;", ",IF(B1678&lt;&gt;B1677,N1678&amp;", ",""))))&amp;(IF(ISBLANK(O1678),"",(IF(O1678&lt;&gt;O1677,O1678&amp;", ",IF(B1678&lt;&gt;B1677,O1678&amp;", ","")))))&amp;(IF(ISBLANK(P1678),"",(IF(P1678&lt;&gt;P1677,P1678&amp;", ",IF(B1678&lt;&gt;B1677,P1678&amp;", ",IF(Z1678&lt;&gt;Z1677,P1678&amp;", ",""))))))&amp;(IF(ISBLANK(Q1678),"",(IF(Q1678&lt;&gt;Q1677,Q1678&amp;", ",IF(B1678&lt;&gt;B1677,Q1678&amp;", ",IF(Z1678&lt;&gt;Z1677,Q1678&amp;", ",""))))))&amp;(IF(ISBLANK(R1678),"",(IF(R1678&lt;&gt;R1677,R1678&amp;"m, ",IF(B1678&lt;&gt;B1677,R1678&amp;"m, ",IF(Z1678&lt;&gt;Z1677,R1678&amp;"m, ",""))))))&amp;IF(ISBLANK(S1678),"",(IF(B1678&lt;&gt;B1677,S1678&amp;", ",IF(S1678&lt;&gt;S1677,IF((Z1678=Z1677),"same locality "&amp;S1678&amp;", ",S1678&amp;", "),""))))&amp;(IF(ISBLANK(T1678),"",(IF(T1678&lt;&gt;T1677,IF(ISBLANK(F$2),T1678&amp;", ",T1678&amp;" "&amp;F$2&amp;", "),(IF(B1678&lt;&gt;B1677,IF(ISBLANK(F$2),T1678&amp;", ",T1678&amp;" "&amp;F$2&amp;", "),(IF(Z1678&lt;&gt;Z1677,IF(ISBLANK(F$2),T1678&amp;", ",T1678&amp;" "&amp;F$2&amp;", "),IF((U1678&lt;&gt;U1677)*($G$2="Y"),"same collector, ","")))))))))&amp;(IF(ISBLANK(U1678),"",(IF(U1678&lt;&gt;U1677,U1678&amp;", ",(IF(B1678&lt;&gt;B1677,U1678&amp;", ",IF(Z1678&lt;&gt;Z1677,U1678&amp;", ",(IF(T1678&lt;&gt;T1677,IF((T1678&lt;&gt;T1677)*($G$2="Y"),"same date, ", ""),IF((T1678=T1677)*(U1678=U1677)*(S1678&lt;&gt;S1677)*($G$2="Y"),"same collector and date, ", ""))))))))))&amp;(IF(ISBLANK(V1678),"",V1678&amp;", "))&amp;IF((AA1678&lt;&gt;AA1679)*($H$2="y"),AD1678&amp;AE1678,IF((AA1678&lt;&gt;AA1679)*($H$2="m"),AD1678&amp;AG1678,IF(($H$2&lt;&gt;"m")*($H$2&lt;&gt;"Y"),(IF(F1678=0,"",F1678&amp;" "&amp;$F$4&amp;" "))&amp;(IF(G1678=0,"",G1678&amp;" "&amp;$G$4&amp;" "))&amp;(IF(H1678=0,"",H1678&amp;" "&amp;H$4&amp;" "))&amp;(IF(I1678=0,"",I1678&amp;" "&amp;$I$4&amp;" "))&amp;(IF(J1678=0,"",J1678&amp;" "&amp;$J$4&amp;" "))&amp;IF((ISBLANK(C1678)),"","("&amp;C1678&amp;")"),"")))&amp;IF((B1678=B1679)*(K1678=K1679)*(L1678=L1679)*(M1678=M1679),IF(($H$2&lt;&gt;"m")*($H$2&lt;&gt;"Y"), ", ", IF((ISNUMBER(FIND(")",AE1678))), ", ", "")),IF((B1678=B1679)*(K1678=K1679)*(L1678=L1679),"; ",". ")))</f>
        <v/>
      </c>
      <c r="AI1678" s="1"/>
    </row>
    <row r="1679" spans="1:35" x14ac:dyDescent="0.25">
      <c r="A1679" s="3" t="str">
        <f t="shared" si="214"/>
        <v/>
      </c>
      <c r="B1679" s="53" t="str">
        <f t="shared" si="218"/>
        <v/>
      </c>
      <c r="C1679" s="57"/>
      <c r="D1679" s="57"/>
      <c r="E1679" s="57"/>
      <c r="F1679" s="57"/>
      <c r="G1679" s="57"/>
      <c r="H1679" s="57"/>
      <c r="I1679" s="57"/>
      <c r="J1679" s="57"/>
      <c r="K1679" s="57"/>
      <c r="L1679" s="57"/>
      <c r="M1679" s="54"/>
      <c r="N1679" s="57"/>
      <c r="O1679" s="58"/>
      <c r="P1679" s="58"/>
      <c r="Q1679" s="58"/>
      <c r="R1679" s="58"/>
      <c r="S1679" s="54"/>
      <c r="T1679" s="57"/>
      <c r="U1679" s="57"/>
      <c r="V1679" s="57"/>
      <c r="W1679" s="57"/>
      <c r="X1679" s="147" t="str">
        <f>IF(ISBLANK(D1679),"",IF('order-admin-units'!$I$1&lt;&gt;"y", "", IF((K1679="")*(ISBLANK(D1679)=FALSE), 'order-admin-units'!$B$1+1, VLOOKUP(K1679, ordercountry, 2))))</f>
        <v/>
      </c>
      <c r="Y1679" s="147" t="str">
        <f>IF(ISBLANK(D1679),"",IF('order-admin-units'!$I$1&lt;&gt;"y", "", IF(L1679="", 'order-admin-units'!$B$2+1, VLOOKUP(K1679&amp;"@"&amp;L1679, orderadmin, 2))))</f>
        <v/>
      </c>
      <c r="Z1679" s="147" t="str">
        <f t="shared" si="215"/>
        <v/>
      </c>
      <c r="AA1679" s="147" t="str">
        <f t="shared" si="216"/>
        <v/>
      </c>
      <c r="AB1679" s="147" t="str">
        <f t="shared" si="217"/>
        <v/>
      </c>
      <c r="AC1679" s="147" t="str">
        <f t="shared" si="211"/>
        <v/>
      </c>
      <c r="AD1679" s="11" t="str">
        <f t="shared" si="212"/>
        <v/>
      </c>
      <c r="AE1679" s="11" t="str">
        <f t="array" ref="AE1679">IF(ISBLANK(D1679),"",IF(OR($H$2="y",$H$2="m"),IF(AA1679=AA1678,IF(OR(AB1679=$AB$4:$AB1678)=FALSE,AE1678&amp;C1679,AE1678),"("&amp;C1679)&amp;IF(AA1679=AA1680,IF(OR(AB1680=$AB$4:$AB1679)=FALSE,", ",""),") "),""))</f>
        <v/>
      </c>
      <c r="AF1679" s="11" t="str">
        <f t="shared" si="213"/>
        <v/>
      </c>
      <c r="AG1679" s="11" t="str">
        <f t="array" ref="AG1679">IF(ISBLANK(D1679),"",IF(OR($H$2="y",$H$2="m"),IF(AA1679=AA1678,IF(OR(AC1679=$AC$4:$AC1678)=FALSE,AG1678&amp;AF1679,AG1678),"("&amp;AF1679)&amp;IF(AA1679=AA1680,IF(OR(AC1680=$AC$4:$AC1679)=FALSE,", ",""),") "),""))</f>
        <v/>
      </c>
      <c r="AH1679" s="10" t="str">
        <f>IF((ISBLANK(D1679)),"",IF(D1679=D1678,AH1678,"")&amp;IF(B1678&lt;&gt;B1679,((IF(ISBLANK(E1679),$D$3&amp;"Non-type material: "&amp;$D$3,$D$3&amp;INDEX('type-categories'!$A$2:$B$100,MATCH(E1679,'type-categories'!$A$2:$A$100,0),2)&amp;$D$3))),"")&amp;(IF(K1679&lt;&gt;K1678,$C$2&amp;K1679&amp;$K$3&amp;$C$2&amp;" ",(IF(B1679&lt;&gt;B1678,$C$2&amp;K1679&amp;$K$3&amp;$C$2&amp;" ",""))))&amp;(IF(L1679="","",((IF(L1679&lt;&gt;L1678,$D$2&amp;L1679&amp;$L$3&amp;$D$2&amp;" ",IF(B1679&lt;&gt;B1678,$D$2&amp;L1679&amp;$L$3&amp;$D$2&amp;" ",""))))))&amp;(IF(M1679="","",((IF(M1679&lt;&gt;M1678,$E$2&amp;M1679&amp;$E$2&amp;","&amp;" ",IF(B1679&lt;&gt;B1678,$E$2&amp;M1679&amp;$E$2&amp;",",""))))))&amp;(IF(N1679="","",IF(N1679&lt;&gt;N1678,N1679&amp;", ",IF(B1679&lt;&gt;B1678,N1679&amp;", ",""))))&amp;(IF(ISBLANK(O1679),"",(IF(O1679&lt;&gt;O1678,O1679&amp;", ",IF(B1679&lt;&gt;B1678,O1679&amp;", ","")))))&amp;(IF(ISBLANK(P1679),"",(IF(P1679&lt;&gt;P1678,P1679&amp;", ",IF(B1679&lt;&gt;B1678,P1679&amp;", ",IF(Z1679&lt;&gt;Z1678,P1679&amp;", ",""))))))&amp;(IF(ISBLANK(Q1679),"",(IF(Q1679&lt;&gt;Q1678,Q1679&amp;", ",IF(B1679&lt;&gt;B1678,Q1679&amp;", ",IF(Z1679&lt;&gt;Z1678,Q1679&amp;", ",""))))))&amp;(IF(ISBLANK(R1679),"",(IF(R1679&lt;&gt;R1678,R1679&amp;"m, ",IF(B1679&lt;&gt;B1678,R1679&amp;"m, ",IF(Z1679&lt;&gt;Z1678,R1679&amp;"m, ",""))))))&amp;IF(ISBLANK(S1679),"",(IF(B1679&lt;&gt;B1678,S1679&amp;", ",IF(S1679&lt;&gt;S1678,IF((Z1679=Z1678),"same locality "&amp;S1679&amp;", ",S1679&amp;", "),""))))&amp;(IF(ISBLANK(T1679),"",(IF(T1679&lt;&gt;T1678,IF(ISBLANK(F$2),T1679&amp;", ",T1679&amp;" "&amp;F$2&amp;", "),(IF(B1679&lt;&gt;B1678,IF(ISBLANK(F$2),T1679&amp;", ",T1679&amp;" "&amp;F$2&amp;", "),(IF(Z1679&lt;&gt;Z1678,IF(ISBLANK(F$2),T1679&amp;", ",T1679&amp;" "&amp;F$2&amp;", "),IF((U1679&lt;&gt;U1678)*($G$2="Y"),"same collector, ","")))))))))&amp;(IF(ISBLANK(U1679),"",(IF(U1679&lt;&gt;U1678,U1679&amp;", ",(IF(B1679&lt;&gt;B1678,U1679&amp;", ",IF(Z1679&lt;&gt;Z1678,U1679&amp;", ",(IF(T1679&lt;&gt;T1678,IF((T1679&lt;&gt;T1678)*($G$2="Y"),"same date, ", ""),IF((T1679=T1678)*(U1679=U1678)*(S1679&lt;&gt;S1678)*($G$2="Y"),"same collector and date, ", ""))))))))))&amp;(IF(ISBLANK(V1679),"",V1679&amp;", "))&amp;IF((AA1679&lt;&gt;AA1680)*($H$2="y"),AD1679&amp;AE1679,IF((AA1679&lt;&gt;AA1680)*($H$2="m"),AD1679&amp;AG1679,IF(($H$2&lt;&gt;"m")*($H$2&lt;&gt;"Y"),(IF(F1679=0,"",F1679&amp;" "&amp;$F$4&amp;" "))&amp;(IF(G1679=0,"",G1679&amp;" "&amp;$G$4&amp;" "))&amp;(IF(H1679=0,"",H1679&amp;" "&amp;H$4&amp;" "))&amp;(IF(I1679=0,"",I1679&amp;" "&amp;$I$4&amp;" "))&amp;(IF(J1679=0,"",J1679&amp;" "&amp;$J$4&amp;" "))&amp;IF((ISBLANK(C1679)),"","("&amp;C1679&amp;")"),"")))&amp;IF((B1679=B1680)*(K1679=K1680)*(L1679=L1680)*(M1679=M1680),IF(($H$2&lt;&gt;"m")*($H$2&lt;&gt;"Y"), ", ", IF((ISNUMBER(FIND(")",AE1679))), ", ", "")),IF((B1679=B1680)*(K1679=K1680)*(L1679=L1680),"; ",". ")))</f>
        <v/>
      </c>
      <c r="AI1679" s="1"/>
    </row>
    <row r="1680" spans="1:35" x14ac:dyDescent="0.25">
      <c r="A1680" s="3" t="str">
        <f t="shared" si="214"/>
        <v/>
      </c>
      <c r="B1680" s="53" t="str">
        <f t="shared" si="218"/>
        <v/>
      </c>
      <c r="C1680" s="57"/>
      <c r="D1680" s="57"/>
      <c r="E1680" s="57"/>
      <c r="F1680" s="57"/>
      <c r="G1680" s="57"/>
      <c r="H1680" s="57"/>
      <c r="I1680" s="57"/>
      <c r="J1680" s="57"/>
      <c r="K1680" s="57"/>
      <c r="L1680" s="57"/>
      <c r="M1680" s="54"/>
      <c r="N1680" s="57"/>
      <c r="O1680" s="58"/>
      <c r="P1680" s="58"/>
      <c r="Q1680" s="58"/>
      <c r="R1680" s="58"/>
      <c r="S1680" s="54"/>
      <c r="T1680" s="57"/>
      <c r="U1680" s="57"/>
      <c r="V1680" s="57"/>
      <c r="W1680" s="57"/>
      <c r="X1680" s="147" t="str">
        <f>IF(ISBLANK(D1680),"",IF('order-admin-units'!$I$1&lt;&gt;"y", "", IF((K1680="")*(ISBLANK(D1680)=FALSE), 'order-admin-units'!$B$1+1, VLOOKUP(K1680, ordercountry, 2))))</f>
        <v/>
      </c>
      <c r="Y1680" s="147" t="str">
        <f>IF(ISBLANK(D1680),"",IF('order-admin-units'!$I$1&lt;&gt;"y", "", IF(L1680="", 'order-admin-units'!$B$2+1, VLOOKUP(K1680&amp;"@"&amp;L1680, orderadmin, 2))))</f>
        <v/>
      </c>
      <c r="Z1680" s="147" t="str">
        <f t="shared" si="215"/>
        <v/>
      </c>
      <c r="AA1680" s="147" t="str">
        <f t="shared" si="216"/>
        <v/>
      </c>
      <c r="AB1680" s="147" t="str">
        <f t="shared" si="217"/>
        <v/>
      </c>
      <c r="AC1680" s="147" t="str">
        <f t="shared" si="211"/>
        <v/>
      </c>
      <c r="AD1680" s="11" t="str">
        <f t="shared" si="212"/>
        <v/>
      </c>
      <c r="AE1680" s="11" t="str">
        <f t="array" ref="AE1680">IF(ISBLANK(D1680),"",IF(OR($H$2="y",$H$2="m"),IF(AA1680=AA1679,IF(OR(AB1680=$AB$4:$AB1679)=FALSE,AE1679&amp;C1680,AE1679),"("&amp;C1680)&amp;IF(AA1680=AA1681,IF(OR(AB1681=$AB$4:$AB1680)=FALSE,", ",""),") "),""))</f>
        <v/>
      </c>
      <c r="AF1680" s="11" t="str">
        <f t="shared" si="213"/>
        <v/>
      </c>
      <c r="AG1680" s="11" t="str">
        <f t="array" ref="AG1680">IF(ISBLANK(D1680),"",IF(OR($H$2="y",$H$2="m"),IF(AA1680=AA1679,IF(OR(AC1680=$AC$4:$AC1679)=FALSE,AG1679&amp;AF1680,AG1679),"("&amp;AF1680)&amp;IF(AA1680=AA1681,IF(OR(AC1681=$AC$4:$AC1680)=FALSE,", ",""),") "),""))</f>
        <v/>
      </c>
      <c r="AH1680" s="10" t="str">
        <f>IF((ISBLANK(D1680)),"",IF(D1680=D1679,AH1679,"")&amp;IF(B1679&lt;&gt;B1680,((IF(ISBLANK(E1680),$D$3&amp;"Non-type material: "&amp;$D$3,$D$3&amp;INDEX('type-categories'!$A$2:$B$100,MATCH(E1680,'type-categories'!$A$2:$A$100,0),2)&amp;$D$3))),"")&amp;(IF(K1680&lt;&gt;K1679,$C$2&amp;K1680&amp;$K$3&amp;$C$2&amp;" ",(IF(B1680&lt;&gt;B1679,$C$2&amp;K1680&amp;$K$3&amp;$C$2&amp;" ",""))))&amp;(IF(L1680="","",((IF(L1680&lt;&gt;L1679,$D$2&amp;L1680&amp;$L$3&amp;$D$2&amp;" ",IF(B1680&lt;&gt;B1679,$D$2&amp;L1680&amp;$L$3&amp;$D$2&amp;" ",""))))))&amp;(IF(M1680="","",((IF(M1680&lt;&gt;M1679,$E$2&amp;M1680&amp;$E$2&amp;","&amp;" ",IF(B1680&lt;&gt;B1679,$E$2&amp;M1680&amp;$E$2&amp;",",""))))))&amp;(IF(N1680="","",IF(N1680&lt;&gt;N1679,N1680&amp;", ",IF(B1680&lt;&gt;B1679,N1680&amp;", ",""))))&amp;(IF(ISBLANK(O1680),"",(IF(O1680&lt;&gt;O1679,O1680&amp;", ",IF(B1680&lt;&gt;B1679,O1680&amp;", ","")))))&amp;(IF(ISBLANK(P1680),"",(IF(P1680&lt;&gt;P1679,P1680&amp;", ",IF(B1680&lt;&gt;B1679,P1680&amp;", ",IF(Z1680&lt;&gt;Z1679,P1680&amp;", ",""))))))&amp;(IF(ISBLANK(Q1680),"",(IF(Q1680&lt;&gt;Q1679,Q1680&amp;", ",IF(B1680&lt;&gt;B1679,Q1680&amp;", ",IF(Z1680&lt;&gt;Z1679,Q1680&amp;", ",""))))))&amp;(IF(ISBLANK(R1680),"",(IF(R1680&lt;&gt;R1679,R1680&amp;"m, ",IF(B1680&lt;&gt;B1679,R1680&amp;"m, ",IF(Z1680&lt;&gt;Z1679,R1680&amp;"m, ",""))))))&amp;IF(ISBLANK(S1680),"",(IF(B1680&lt;&gt;B1679,S1680&amp;", ",IF(S1680&lt;&gt;S1679,IF((Z1680=Z1679),"same locality "&amp;S1680&amp;", ",S1680&amp;", "),""))))&amp;(IF(ISBLANK(T1680),"",(IF(T1680&lt;&gt;T1679,IF(ISBLANK(F$2),T1680&amp;", ",T1680&amp;" "&amp;F$2&amp;", "),(IF(B1680&lt;&gt;B1679,IF(ISBLANK(F$2),T1680&amp;", ",T1680&amp;" "&amp;F$2&amp;", "),(IF(Z1680&lt;&gt;Z1679,IF(ISBLANK(F$2),T1680&amp;", ",T1680&amp;" "&amp;F$2&amp;", "),IF((U1680&lt;&gt;U1679)*($G$2="Y"),"same collector, ","")))))))))&amp;(IF(ISBLANK(U1680),"",(IF(U1680&lt;&gt;U1679,U1680&amp;", ",(IF(B1680&lt;&gt;B1679,U1680&amp;", ",IF(Z1680&lt;&gt;Z1679,U1680&amp;", ",(IF(T1680&lt;&gt;T1679,IF((T1680&lt;&gt;T1679)*($G$2="Y"),"same date, ", ""),IF((T1680=T1679)*(U1680=U1679)*(S1680&lt;&gt;S1679)*($G$2="Y"),"same collector and date, ", ""))))))))))&amp;(IF(ISBLANK(V1680),"",V1680&amp;", "))&amp;IF((AA1680&lt;&gt;AA1681)*($H$2="y"),AD1680&amp;AE1680,IF((AA1680&lt;&gt;AA1681)*($H$2="m"),AD1680&amp;AG1680,IF(($H$2&lt;&gt;"m")*($H$2&lt;&gt;"Y"),(IF(F1680=0,"",F1680&amp;" "&amp;$F$4&amp;" "))&amp;(IF(G1680=0,"",G1680&amp;" "&amp;$G$4&amp;" "))&amp;(IF(H1680=0,"",H1680&amp;" "&amp;H$4&amp;" "))&amp;(IF(I1680=0,"",I1680&amp;" "&amp;$I$4&amp;" "))&amp;(IF(J1680=0,"",J1680&amp;" "&amp;$J$4&amp;" "))&amp;IF((ISBLANK(C1680)),"","("&amp;C1680&amp;")"),"")))&amp;IF((B1680=B1681)*(K1680=K1681)*(L1680=L1681)*(M1680=M1681),IF(($H$2&lt;&gt;"m")*($H$2&lt;&gt;"Y"), ", ", IF((ISNUMBER(FIND(")",AE1680))), ", ", "")),IF((B1680=B1681)*(K1680=K1681)*(L1680=L1681),"; ",". ")))</f>
        <v/>
      </c>
      <c r="AI1680" s="1"/>
    </row>
    <row r="1681" spans="1:35" x14ac:dyDescent="0.25">
      <c r="A1681" s="3" t="str">
        <f t="shared" si="214"/>
        <v/>
      </c>
      <c r="B1681" s="53" t="str">
        <f t="shared" si="218"/>
        <v/>
      </c>
      <c r="C1681" s="57"/>
      <c r="D1681" s="57"/>
      <c r="E1681" s="57"/>
      <c r="F1681" s="57"/>
      <c r="G1681" s="57"/>
      <c r="H1681" s="57"/>
      <c r="I1681" s="57"/>
      <c r="J1681" s="57"/>
      <c r="K1681" s="57"/>
      <c r="L1681" s="57"/>
      <c r="M1681" s="54"/>
      <c r="N1681" s="57"/>
      <c r="O1681" s="58"/>
      <c r="P1681" s="58"/>
      <c r="Q1681" s="58"/>
      <c r="R1681" s="58"/>
      <c r="S1681" s="54"/>
      <c r="T1681" s="57"/>
      <c r="U1681" s="57"/>
      <c r="V1681" s="57"/>
      <c r="W1681" s="57"/>
      <c r="X1681" s="147" t="str">
        <f>IF(ISBLANK(D1681),"",IF('order-admin-units'!$I$1&lt;&gt;"y", "", IF((K1681="")*(ISBLANK(D1681)=FALSE), 'order-admin-units'!$B$1+1, VLOOKUP(K1681, ordercountry, 2))))</f>
        <v/>
      </c>
      <c r="Y1681" s="147" t="str">
        <f>IF(ISBLANK(D1681),"",IF('order-admin-units'!$I$1&lt;&gt;"y", "", IF(L1681="", 'order-admin-units'!$B$2+1, VLOOKUP(K1681&amp;"@"&amp;L1681, orderadmin, 2))))</f>
        <v/>
      </c>
      <c r="Z1681" s="147" t="str">
        <f t="shared" si="215"/>
        <v/>
      </c>
      <c r="AA1681" s="147" t="str">
        <f t="shared" si="216"/>
        <v/>
      </c>
      <c r="AB1681" s="147" t="str">
        <f t="shared" si="217"/>
        <v/>
      </c>
      <c r="AC1681" s="147" t="str">
        <f t="shared" si="211"/>
        <v/>
      </c>
      <c r="AD1681" s="11" t="str">
        <f t="shared" si="212"/>
        <v/>
      </c>
      <c r="AE1681" s="11" t="str">
        <f t="array" ref="AE1681">IF(ISBLANK(D1681),"",IF(OR($H$2="y",$H$2="m"),IF(AA1681=AA1680,IF(OR(AB1681=$AB$4:$AB1680)=FALSE,AE1680&amp;C1681,AE1680),"("&amp;C1681)&amp;IF(AA1681=AA1682,IF(OR(AB1682=$AB$4:$AB1681)=FALSE,", ",""),") "),""))</f>
        <v/>
      </c>
      <c r="AF1681" s="11" t="str">
        <f t="shared" si="213"/>
        <v/>
      </c>
      <c r="AG1681" s="11" t="str">
        <f t="array" ref="AG1681">IF(ISBLANK(D1681),"",IF(OR($H$2="y",$H$2="m"),IF(AA1681=AA1680,IF(OR(AC1681=$AC$4:$AC1680)=FALSE,AG1680&amp;AF1681,AG1680),"("&amp;AF1681)&amp;IF(AA1681=AA1682,IF(OR(AC1682=$AC$4:$AC1681)=FALSE,", ",""),") "),""))</f>
        <v/>
      </c>
      <c r="AH1681" s="10" t="str">
        <f>IF((ISBLANK(D1681)),"",IF(D1681=D1680,AH1680,"")&amp;IF(B1680&lt;&gt;B1681,((IF(ISBLANK(E1681),$D$3&amp;"Non-type material: "&amp;$D$3,$D$3&amp;INDEX('type-categories'!$A$2:$B$100,MATCH(E1681,'type-categories'!$A$2:$A$100,0),2)&amp;$D$3))),"")&amp;(IF(K1681&lt;&gt;K1680,$C$2&amp;K1681&amp;$K$3&amp;$C$2&amp;" ",(IF(B1681&lt;&gt;B1680,$C$2&amp;K1681&amp;$K$3&amp;$C$2&amp;" ",""))))&amp;(IF(L1681="","",((IF(L1681&lt;&gt;L1680,$D$2&amp;L1681&amp;$L$3&amp;$D$2&amp;" ",IF(B1681&lt;&gt;B1680,$D$2&amp;L1681&amp;$L$3&amp;$D$2&amp;" ",""))))))&amp;(IF(M1681="","",((IF(M1681&lt;&gt;M1680,$E$2&amp;M1681&amp;$E$2&amp;","&amp;" ",IF(B1681&lt;&gt;B1680,$E$2&amp;M1681&amp;$E$2&amp;",",""))))))&amp;(IF(N1681="","",IF(N1681&lt;&gt;N1680,N1681&amp;", ",IF(B1681&lt;&gt;B1680,N1681&amp;", ",""))))&amp;(IF(ISBLANK(O1681),"",(IF(O1681&lt;&gt;O1680,O1681&amp;", ",IF(B1681&lt;&gt;B1680,O1681&amp;", ","")))))&amp;(IF(ISBLANK(P1681),"",(IF(P1681&lt;&gt;P1680,P1681&amp;", ",IF(B1681&lt;&gt;B1680,P1681&amp;", ",IF(Z1681&lt;&gt;Z1680,P1681&amp;", ",""))))))&amp;(IF(ISBLANK(Q1681),"",(IF(Q1681&lt;&gt;Q1680,Q1681&amp;", ",IF(B1681&lt;&gt;B1680,Q1681&amp;", ",IF(Z1681&lt;&gt;Z1680,Q1681&amp;", ",""))))))&amp;(IF(ISBLANK(R1681),"",(IF(R1681&lt;&gt;R1680,R1681&amp;"m, ",IF(B1681&lt;&gt;B1680,R1681&amp;"m, ",IF(Z1681&lt;&gt;Z1680,R1681&amp;"m, ",""))))))&amp;IF(ISBLANK(S1681),"",(IF(B1681&lt;&gt;B1680,S1681&amp;", ",IF(S1681&lt;&gt;S1680,IF((Z1681=Z1680),"same locality "&amp;S1681&amp;", ",S1681&amp;", "),""))))&amp;(IF(ISBLANK(T1681),"",(IF(T1681&lt;&gt;T1680,IF(ISBLANK(F$2),T1681&amp;", ",T1681&amp;" "&amp;F$2&amp;", "),(IF(B1681&lt;&gt;B1680,IF(ISBLANK(F$2),T1681&amp;", ",T1681&amp;" "&amp;F$2&amp;", "),(IF(Z1681&lt;&gt;Z1680,IF(ISBLANK(F$2),T1681&amp;", ",T1681&amp;" "&amp;F$2&amp;", "),IF((U1681&lt;&gt;U1680)*($G$2="Y"),"same collector, ","")))))))))&amp;(IF(ISBLANK(U1681),"",(IF(U1681&lt;&gt;U1680,U1681&amp;", ",(IF(B1681&lt;&gt;B1680,U1681&amp;", ",IF(Z1681&lt;&gt;Z1680,U1681&amp;", ",(IF(T1681&lt;&gt;T1680,IF((T1681&lt;&gt;T1680)*($G$2="Y"),"same date, ", ""),IF((T1681=T1680)*(U1681=U1680)*(S1681&lt;&gt;S1680)*($G$2="Y"),"same collector and date, ", ""))))))))))&amp;(IF(ISBLANK(V1681),"",V1681&amp;", "))&amp;IF((AA1681&lt;&gt;AA1682)*($H$2="y"),AD1681&amp;AE1681,IF((AA1681&lt;&gt;AA1682)*($H$2="m"),AD1681&amp;AG1681,IF(($H$2&lt;&gt;"m")*($H$2&lt;&gt;"Y"),(IF(F1681=0,"",F1681&amp;" "&amp;$F$4&amp;" "))&amp;(IF(G1681=0,"",G1681&amp;" "&amp;$G$4&amp;" "))&amp;(IF(H1681=0,"",H1681&amp;" "&amp;H$4&amp;" "))&amp;(IF(I1681=0,"",I1681&amp;" "&amp;$I$4&amp;" "))&amp;(IF(J1681=0,"",J1681&amp;" "&amp;$J$4&amp;" "))&amp;IF((ISBLANK(C1681)),"","("&amp;C1681&amp;")"),"")))&amp;IF((B1681=B1682)*(K1681=K1682)*(L1681=L1682)*(M1681=M1682),IF(($H$2&lt;&gt;"m")*($H$2&lt;&gt;"Y"), ", ", IF((ISNUMBER(FIND(")",AE1681))), ", ", "")),IF((B1681=B1682)*(K1681=K1682)*(L1681=L1682),"; ",". ")))</f>
        <v/>
      </c>
      <c r="AI1681" s="1"/>
    </row>
    <row r="1682" spans="1:35" x14ac:dyDescent="0.25">
      <c r="A1682" s="3" t="str">
        <f t="shared" si="214"/>
        <v/>
      </c>
      <c r="B1682" s="53" t="str">
        <f t="shared" si="218"/>
        <v/>
      </c>
      <c r="C1682" s="57"/>
      <c r="D1682" s="57"/>
      <c r="E1682" s="57"/>
      <c r="F1682" s="57"/>
      <c r="G1682" s="57"/>
      <c r="H1682" s="57"/>
      <c r="I1682" s="57"/>
      <c r="J1682" s="57"/>
      <c r="K1682" s="57"/>
      <c r="L1682" s="57"/>
      <c r="M1682" s="54"/>
      <c r="N1682" s="57"/>
      <c r="O1682" s="58"/>
      <c r="P1682" s="58"/>
      <c r="Q1682" s="58"/>
      <c r="R1682" s="58"/>
      <c r="S1682" s="54"/>
      <c r="T1682" s="57"/>
      <c r="U1682" s="57"/>
      <c r="V1682" s="57"/>
      <c r="W1682" s="57"/>
      <c r="X1682" s="147" t="str">
        <f>IF(ISBLANK(D1682),"",IF('order-admin-units'!$I$1&lt;&gt;"y", "", IF((K1682="")*(ISBLANK(D1682)=FALSE), 'order-admin-units'!$B$1+1, VLOOKUP(K1682, ordercountry, 2))))</f>
        <v/>
      </c>
      <c r="Y1682" s="147" t="str">
        <f>IF(ISBLANK(D1682),"",IF('order-admin-units'!$I$1&lt;&gt;"y", "", IF(L1682="", 'order-admin-units'!$B$2+1, VLOOKUP(K1682&amp;"@"&amp;L1682, orderadmin, 2))))</f>
        <v/>
      </c>
      <c r="Z1682" s="147" t="str">
        <f t="shared" si="215"/>
        <v/>
      </c>
      <c r="AA1682" s="147" t="str">
        <f t="shared" si="216"/>
        <v/>
      </c>
      <c r="AB1682" s="147" t="str">
        <f t="shared" si="217"/>
        <v/>
      </c>
      <c r="AC1682" s="147" t="str">
        <f t="shared" si="211"/>
        <v/>
      </c>
      <c r="AD1682" s="11" t="str">
        <f t="shared" si="212"/>
        <v/>
      </c>
      <c r="AE1682" s="11" t="str">
        <f t="array" ref="AE1682">IF(ISBLANK(D1682),"",IF(OR($H$2="y",$H$2="m"),IF(AA1682=AA1681,IF(OR(AB1682=$AB$4:$AB1681)=FALSE,AE1681&amp;C1682,AE1681),"("&amp;C1682)&amp;IF(AA1682=AA1683,IF(OR(AB1683=$AB$4:$AB1682)=FALSE,", ",""),") "),""))</f>
        <v/>
      </c>
      <c r="AF1682" s="11" t="str">
        <f t="shared" si="213"/>
        <v/>
      </c>
      <c r="AG1682" s="11" t="str">
        <f t="array" ref="AG1682">IF(ISBLANK(D1682),"",IF(OR($H$2="y",$H$2="m"),IF(AA1682=AA1681,IF(OR(AC1682=$AC$4:$AC1681)=FALSE,AG1681&amp;AF1682,AG1681),"("&amp;AF1682)&amp;IF(AA1682=AA1683,IF(OR(AC1683=$AC$4:$AC1682)=FALSE,", ",""),") "),""))</f>
        <v/>
      </c>
      <c r="AH1682" s="10" t="str">
        <f>IF((ISBLANK(D1682)),"",IF(D1682=D1681,AH1681,"")&amp;IF(B1681&lt;&gt;B1682,((IF(ISBLANK(E1682),$D$3&amp;"Non-type material: "&amp;$D$3,$D$3&amp;INDEX('type-categories'!$A$2:$B$100,MATCH(E1682,'type-categories'!$A$2:$A$100,0),2)&amp;$D$3))),"")&amp;(IF(K1682&lt;&gt;K1681,$C$2&amp;K1682&amp;$K$3&amp;$C$2&amp;" ",(IF(B1682&lt;&gt;B1681,$C$2&amp;K1682&amp;$K$3&amp;$C$2&amp;" ",""))))&amp;(IF(L1682="","",((IF(L1682&lt;&gt;L1681,$D$2&amp;L1682&amp;$L$3&amp;$D$2&amp;" ",IF(B1682&lt;&gt;B1681,$D$2&amp;L1682&amp;$L$3&amp;$D$2&amp;" ",""))))))&amp;(IF(M1682="","",((IF(M1682&lt;&gt;M1681,$E$2&amp;M1682&amp;$E$2&amp;","&amp;" ",IF(B1682&lt;&gt;B1681,$E$2&amp;M1682&amp;$E$2&amp;",",""))))))&amp;(IF(N1682="","",IF(N1682&lt;&gt;N1681,N1682&amp;", ",IF(B1682&lt;&gt;B1681,N1682&amp;", ",""))))&amp;(IF(ISBLANK(O1682),"",(IF(O1682&lt;&gt;O1681,O1682&amp;", ",IF(B1682&lt;&gt;B1681,O1682&amp;", ","")))))&amp;(IF(ISBLANK(P1682),"",(IF(P1682&lt;&gt;P1681,P1682&amp;", ",IF(B1682&lt;&gt;B1681,P1682&amp;", ",IF(Z1682&lt;&gt;Z1681,P1682&amp;", ",""))))))&amp;(IF(ISBLANK(Q1682),"",(IF(Q1682&lt;&gt;Q1681,Q1682&amp;", ",IF(B1682&lt;&gt;B1681,Q1682&amp;", ",IF(Z1682&lt;&gt;Z1681,Q1682&amp;", ",""))))))&amp;(IF(ISBLANK(R1682),"",(IF(R1682&lt;&gt;R1681,R1682&amp;"m, ",IF(B1682&lt;&gt;B1681,R1682&amp;"m, ",IF(Z1682&lt;&gt;Z1681,R1682&amp;"m, ",""))))))&amp;IF(ISBLANK(S1682),"",(IF(B1682&lt;&gt;B1681,S1682&amp;", ",IF(S1682&lt;&gt;S1681,IF((Z1682=Z1681),"same locality "&amp;S1682&amp;", ",S1682&amp;", "),""))))&amp;(IF(ISBLANK(T1682),"",(IF(T1682&lt;&gt;T1681,IF(ISBLANK(F$2),T1682&amp;", ",T1682&amp;" "&amp;F$2&amp;", "),(IF(B1682&lt;&gt;B1681,IF(ISBLANK(F$2),T1682&amp;", ",T1682&amp;" "&amp;F$2&amp;", "),(IF(Z1682&lt;&gt;Z1681,IF(ISBLANK(F$2),T1682&amp;", ",T1682&amp;" "&amp;F$2&amp;", "),IF((U1682&lt;&gt;U1681)*($G$2="Y"),"same collector, ","")))))))))&amp;(IF(ISBLANK(U1682),"",(IF(U1682&lt;&gt;U1681,U1682&amp;", ",(IF(B1682&lt;&gt;B1681,U1682&amp;", ",IF(Z1682&lt;&gt;Z1681,U1682&amp;", ",(IF(T1682&lt;&gt;T1681,IF((T1682&lt;&gt;T1681)*($G$2="Y"),"same date, ", ""),IF((T1682=T1681)*(U1682=U1681)*(S1682&lt;&gt;S1681)*($G$2="Y"),"same collector and date, ", ""))))))))))&amp;(IF(ISBLANK(V1682),"",V1682&amp;", "))&amp;IF((AA1682&lt;&gt;AA1683)*($H$2="y"),AD1682&amp;AE1682,IF((AA1682&lt;&gt;AA1683)*($H$2="m"),AD1682&amp;AG1682,IF(($H$2&lt;&gt;"m")*($H$2&lt;&gt;"Y"),(IF(F1682=0,"",F1682&amp;" "&amp;$F$4&amp;" "))&amp;(IF(G1682=0,"",G1682&amp;" "&amp;$G$4&amp;" "))&amp;(IF(H1682=0,"",H1682&amp;" "&amp;H$4&amp;" "))&amp;(IF(I1682=0,"",I1682&amp;" "&amp;$I$4&amp;" "))&amp;(IF(J1682=0,"",J1682&amp;" "&amp;$J$4&amp;" "))&amp;IF((ISBLANK(C1682)),"","("&amp;C1682&amp;")"),"")))&amp;IF((B1682=B1683)*(K1682=K1683)*(L1682=L1683)*(M1682=M1683),IF(($H$2&lt;&gt;"m")*($H$2&lt;&gt;"Y"), ", ", IF((ISNUMBER(FIND(")",AE1682))), ", ", "")),IF((B1682=B1683)*(K1682=K1683)*(L1682=L1683),"; ",". ")))</f>
        <v/>
      </c>
      <c r="AI1682" s="1"/>
    </row>
    <row r="1683" spans="1:35" x14ac:dyDescent="0.25">
      <c r="A1683" s="3" t="str">
        <f t="shared" si="214"/>
        <v/>
      </c>
      <c r="B1683" s="53" t="str">
        <f t="shared" si="218"/>
        <v/>
      </c>
      <c r="C1683" s="57"/>
      <c r="D1683" s="57"/>
      <c r="E1683" s="57"/>
      <c r="F1683" s="57"/>
      <c r="G1683" s="57"/>
      <c r="H1683" s="57"/>
      <c r="I1683" s="57"/>
      <c r="J1683" s="57"/>
      <c r="K1683" s="57"/>
      <c r="L1683" s="57"/>
      <c r="M1683" s="54"/>
      <c r="N1683" s="57"/>
      <c r="O1683" s="58"/>
      <c r="P1683" s="58"/>
      <c r="Q1683" s="58"/>
      <c r="R1683" s="58"/>
      <c r="S1683" s="54"/>
      <c r="T1683" s="57"/>
      <c r="U1683" s="57"/>
      <c r="V1683" s="57"/>
      <c r="W1683" s="57"/>
      <c r="X1683" s="147" t="str">
        <f>IF(ISBLANK(D1683),"",IF('order-admin-units'!$I$1&lt;&gt;"y", "", IF((K1683="")*(ISBLANK(D1683)=FALSE), 'order-admin-units'!$B$1+1, VLOOKUP(K1683, ordercountry, 2))))</f>
        <v/>
      </c>
      <c r="Y1683" s="147" t="str">
        <f>IF(ISBLANK(D1683),"",IF('order-admin-units'!$I$1&lt;&gt;"y", "", IF(L1683="", 'order-admin-units'!$B$2+1, VLOOKUP(K1683&amp;"@"&amp;L1683, orderadmin, 2))))</f>
        <v/>
      </c>
      <c r="Z1683" s="147" t="str">
        <f t="shared" si="215"/>
        <v/>
      </c>
      <c r="AA1683" s="147" t="str">
        <f t="shared" si="216"/>
        <v/>
      </c>
      <c r="AB1683" s="147" t="str">
        <f t="shared" si="217"/>
        <v/>
      </c>
      <c r="AC1683" s="147" t="str">
        <f t="shared" si="211"/>
        <v/>
      </c>
      <c r="AD1683" s="11" t="str">
        <f t="shared" si="212"/>
        <v/>
      </c>
      <c r="AE1683" s="11" t="str">
        <f t="array" ref="AE1683">IF(ISBLANK(D1683),"",IF(OR($H$2="y",$H$2="m"),IF(AA1683=AA1682,IF(OR(AB1683=$AB$4:$AB1682)=FALSE,AE1682&amp;C1683,AE1682),"("&amp;C1683)&amp;IF(AA1683=AA1684,IF(OR(AB1684=$AB$4:$AB1683)=FALSE,", ",""),") "),""))</f>
        <v/>
      </c>
      <c r="AF1683" s="11" t="str">
        <f t="shared" si="213"/>
        <v/>
      </c>
      <c r="AG1683" s="11" t="str">
        <f t="array" ref="AG1683">IF(ISBLANK(D1683),"",IF(OR($H$2="y",$H$2="m"),IF(AA1683=AA1682,IF(OR(AC1683=$AC$4:$AC1682)=FALSE,AG1682&amp;AF1683,AG1682),"("&amp;AF1683)&amp;IF(AA1683=AA1684,IF(OR(AC1684=$AC$4:$AC1683)=FALSE,", ",""),") "),""))</f>
        <v/>
      </c>
      <c r="AH1683" s="10" t="str">
        <f>IF((ISBLANK(D1683)),"",IF(D1683=D1682,AH1682,"")&amp;IF(B1682&lt;&gt;B1683,((IF(ISBLANK(E1683),$D$3&amp;"Non-type material: "&amp;$D$3,$D$3&amp;INDEX('type-categories'!$A$2:$B$100,MATCH(E1683,'type-categories'!$A$2:$A$100,0),2)&amp;$D$3))),"")&amp;(IF(K1683&lt;&gt;K1682,$C$2&amp;K1683&amp;$K$3&amp;$C$2&amp;" ",(IF(B1683&lt;&gt;B1682,$C$2&amp;K1683&amp;$K$3&amp;$C$2&amp;" ",""))))&amp;(IF(L1683="","",((IF(L1683&lt;&gt;L1682,$D$2&amp;L1683&amp;$L$3&amp;$D$2&amp;" ",IF(B1683&lt;&gt;B1682,$D$2&amp;L1683&amp;$L$3&amp;$D$2&amp;" ",""))))))&amp;(IF(M1683="","",((IF(M1683&lt;&gt;M1682,$E$2&amp;M1683&amp;$E$2&amp;","&amp;" ",IF(B1683&lt;&gt;B1682,$E$2&amp;M1683&amp;$E$2&amp;",",""))))))&amp;(IF(N1683="","",IF(N1683&lt;&gt;N1682,N1683&amp;", ",IF(B1683&lt;&gt;B1682,N1683&amp;", ",""))))&amp;(IF(ISBLANK(O1683),"",(IF(O1683&lt;&gt;O1682,O1683&amp;", ",IF(B1683&lt;&gt;B1682,O1683&amp;", ","")))))&amp;(IF(ISBLANK(P1683),"",(IF(P1683&lt;&gt;P1682,P1683&amp;", ",IF(B1683&lt;&gt;B1682,P1683&amp;", ",IF(Z1683&lt;&gt;Z1682,P1683&amp;", ",""))))))&amp;(IF(ISBLANK(Q1683),"",(IF(Q1683&lt;&gt;Q1682,Q1683&amp;", ",IF(B1683&lt;&gt;B1682,Q1683&amp;", ",IF(Z1683&lt;&gt;Z1682,Q1683&amp;", ",""))))))&amp;(IF(ISBLANK(R1683),"",(IF(R1683&lt;&gt;R1682,R1683&amp;"m, ",IF(B1683&lt;&gt;B1682,R1683&amp;"m, ",IF(Z1683&lt;&gt;Z1682,R1683&amp;"m, ",""))))))&amp;IF(ISBLANK(S1683),"",(IF(B1683&lt;&gt;B1682,S1683&amp;", ",IF(S1683&lt;&gt;S1682,IF((Z1683=Z1682),"same locality "&amp;S1683&amp;", ",S1683&amp;", "),""))))&amp;(IF(ISBLANK(T1683),"",(IF(T1683&lt;&gt;T1682,IF(ISBLANK(F$2),T1683&amp;", ",T1683&amp;" "&amp;F$2&amp;", "),(IF(B1683&lt;&gt;B1682,IF(ISBLANK(F$2),T1683&amp;", ",T1683&amp;" "&amp;F$2&amp;", "),(IF(Z1683&lt;&gt;Z1682,IF(ISBLANK(F$2),T1683&amp;", ",T1683&amp;" "&amp;F$2&amp;", "),IF((U1683&lt;&gt;U1682)*($G$2="Y"),"same collector, ","")))))))))&amp;(IF(ISBLANK(U1683),"",(IF(U1683&lt;&gt;U1682,U1683&amp;", ",(IF(B1683&lt;&gt;B1682,U1683&amp;", ",IF(Z1683&lt;&gt;Z1682,U1683&amp;", ",(IF(T1683&lt;&gt;T1682,IF((T1683&lt;&gt;T1682)*($G$2="Y"),"same date, ", ""),IF((T1683=T1682)*(U1683=U1682)*(S1683&lt;&gt;S1682)*($G$2="Y"),"same collector and date, ", ""))))))))))&amp;(IF(ISBLANK(V1683),"",V1683&amp;", "))&amp;IF((AA1683&lt;&gt;AA1684)*($H$2="y"),AD1683&amp;AE1683,IF((AA1683&lt;&gt;AA1684)*($H$2="m"),AD1683&amp;AG1683,IF(($H$2&lt;&gt;"m")*($H$2&lt;&gt;"Y"),(IF(F1683=0,"",F1683&amp;" "&amp;$F$4&amp;" "))&amp;(IF(G1683=0,"",G1683&amp;" "&amp;$G$4&amp;" "))&amp;(IF(H1683=0,"",H1683&amp;" "&amp;H$4&amp;" "))&amp;(IF(I1683=0,"",I1683&amp;" "&amp;$I$4&amp;" "))&amp;(IF(J1683=0,"",J1683&amp;" "&amp;$J$4&amp;" "))&amp;IF((ISBLANK(C1683)),"","("&amp;C1683&amp;")"),"")))&amp;IF((B1683=B1684)*(K1683=K1684)*(L1683=L1684)*(M1683=M1684),IF(($H$2&lt;&gt;"m")*($H$2&lt;&gt;"Y"), ", ", IF((ISNUMBER(FIND(")",AE1683))), ", ", "")),IF((B1683=B1684)*(K1683=K1684)*(L1683=L1684),"; ",". ")))</f>
        <v/>
      </c>
      <c r="AI1683" s="1"/>
    </row>
    <row r="1684" spans="1:35" x14ac:dyDescent="0.25">
      <c r="A1684" s="3" t="str">
        <f t="shared" si="214"/>
        <v/>
      </c>
      <c r="B1684" s="53" t="str">
        <f t="shared" si="218"/>
        <v/>
      </c>
      <c r="C1684" s="57"/>
      <c r="D1684" s="57"/>
      <c r="E1684" s="57"/>
      <c r="F1684" s="57"/>
      <c r="G1684" s="57"/>
      <c r="H1684" s="57"/>
      <c r="I1684" s="57"/>
      <c r="J1684" s="57"/>
      <c r="K1684" s="57"/>
      <c r="L1684" s="57"/>
      <c r="M1684" s="54"/>
      <c r="N1684" s="57"/>
      <c r="O1684" s="58"/>
      <c r="P1684" s="58"/>
      <c r="Q1684" s="58"/>
      <c r="R1684" s="58"/>
      <c r="S1684" s="54"/>
      <c r="T1684" s="57"/>
      <c r="U1684" s="57"/>
      <c r="V1684" s="57"/>
      <c r="W1684" s="57"/>
      <c r="X1684" s="147" t="str">
        <f>IF(ISBLANK(D1684),"",IF('order-admin-units'!$I$1&lt;&gt;"y", "", IF((K1684="")*(ISBLANK(D1684)=FALSE), 'order-admin-units'!$B$1+1, VLOOKUP(K1684, ordercountry, 2))))</f>
        <v/>
      </c>
      <c r="Y1684" s="147" t="str">
        <f>IF(ISBLANK(D1684),"",IF('order-admin-units'!$I$1&lt;&gt;"y", "", IF(L1684="", 'order-admin-units'!$B$2+1, VLOOKUP(K1684&amp;"@"&amp;L1684, orderadmin, 2))))</f>
        <v/>
      </c>
      <c r="Z1684" s="147" t="str">
        <f t="shared" si="215"/>
        <v/>
      </c>
      <c r="AA1684" s="147" t="str">
        <f t="shared" si="216"/>
        <v/>
      </c>
      <c r="AB1684" s="147" t="str">
        <f t="shared" si="217"/>
        <v/>
      </c>
      <c r="AC1684" s="147" t="str">
        <f t="shared" si="211"/>
        <v/>
      </c>
      <c r="AD1684" s="11" t="str">
        <f t="shared" si="212"/>
        <v/>
      </c>
      <c r="AE1684" s="11" t="str">
        <f t="array" ref="AE1684">IF(ISBLANK(D1684),"",IF(OR($H$2="y",$H$2="m"),IF(AA1684=AA1683,IF(OR(AB1684=$AB$4:$AB1683)=FALSE,AE1683&amp;C1684,AE1683),"("&amp;C1684)&amp;IF(AA1684=AA1685,IF(OR(AB1685=$AB$4:$AB1684)=FALSE,", ",""),") "),""))</f>
        <v/>
      </c>
      <c r="AF1684" s="11" t="str">
        <f t="shared" si="213"/>
        <v/>
      </c>
      <c r="AG1684" s="11" t="str">
        <f t="array" ref="AG1684">IF(ISBLANK(D1684),"",IF(OR($H$2="y",$H$2="m"),IF(AA1684=AA1683,IF(OR(AC1684=$AC$4:$AC1683)=FALSE,AG1683&amp;AF1684,AG1683),"("&amp;AF1684)&amp;IF(AA1684=AA1685,IF(OR(AC1685=$AC$4:$AC1684)=FALSE,", ",""),") "),""))</f>
        <v/>
      </c>
      <c r="AH1684" s="10" t="str">
        <f>IF((ISBLANK(D1684)),"",IF(D1684=D1683,AH1683,"")&amp;IF(B1683&lt;&gt;B1684,((IF(ISBLANK(E1684),$D$3&amp;"Non-type material: "&amp;$D$3,$D$3&amp;INDEX('type-categories'!$A$2:$B$100,MATCH(E1684,'type-categories'!$A$2:$A$100,0),2)&amp;$D$3))),"")&amp;(IF(K1684&lt;&gt;K1683,$C$2&amp;K1684&amp;$K$3&amp;$C$2&amp;" ",(IF(B1684&lt;&gt;B1683,$C$2&amp;K1684&amp;$K$3&amp;$C$2&amp;" ",""))))&amp;(IF(L1684="","",((IF(L1684&lt;&gt;L1683,$D$2&amp;L1684&amp;$L$3&amp;$D$2&amp;" ",IF(B1684&lt;&gt;B1683,$D$2&amp;L1684&amp;$L$3&amp;$D$2&amp;" ",""))))))&amp;(IF(M1684="","",((IF(M1684&lt;&gt;M1683,$E$2&amp;M1684&amp;$E$2&amp;","&amp;" ",IF(B1684&lt;&gt;B1683,$E$2&amp;M1684&amp;$E$2&amp;",",""))))))&amp;(IF(N1684="","",IF(N1684&lt;&gt;N1683,N1684&amp;", ",IF(B1684&lt;&gt;B1683,N1684&amp;", ",""))))&amp;(IF(ISBLANK(O1684),"",(IF(O1684&lt;&gt;O1683,O1684&amp;", ",IF(B1684&lt;&gt;B1683,O1684&amp;", ","")))))&amp;(IF(ISBLANK(P1684),"",(IF(P1684&lt;&gt;P1683,P1684&amp;", ",IF(B1684&lt;&gt;B1683,P1684&amp;", ",IF(Z1684&lt;&gt;Z1683,P1684&amp;", ",""))))))&amp;(IF(ISBLANK(Q1684),"",(IF(Q1684&lt;&gt;Q1683,Q1684&amp;", ",IF(B1684&lt;&gt;B1683,Q1684&amp;", ",IF(Z1684&lt;&gt;Z1683,Q1684&amp;", ",""))))))&amp;(IF(ISBLANK(R1684),"",(IF(R1684&lt;&gt;R1683,R1684&amp;"m, ",IF(B1684&lt;&gt;B1683,R1684&amp;"m, ",IF(Z1684&lt;&gt;Z1683,R1684&amp;"m, ",""))))))&amp;IF(ISBLANK(S1684),"",(IF(B1684&lt;&gt;B1683,S1684&amp;", ",IF(S1684&lt;&gt;S1683,IF((Z1684=Z1683),"same locality "&amp;S1684&amp;", ",S1684&amp;", "),""))))&amp;(IF(ISBLANK(T1684),"",(IF(T1684&lt;&gt;T1683,IF(ISBLANK(F$2),T1684&amp;", ",T1684&amp;" "&amp;F$2&amp;", "),(IF(B1684&lt;&gt;B1683,IF(ISBLANK(F$2),T1684&amp;", ",T1684&amp;" "&amp;F$2&amp;", "),(IF(Z1684&lt;&gt;Z1683,IF(ISBLANK(F$2),T1684&amp;", ",T1684&amp;" "&amp;F$2&amp;", "),IF((U1684&lt;&gt;U1683)*($G$2="Y"),"same collector, ","")))))))))&amp;(IF(ISBLANK(U1684),"",(IF(U1684&lt;&gt;U1683,U1684&amp;", ",(IF(B1684&lt;&gt;B1683,U1684&amp;", ",IF(Z1684&lt;&gt;Z1683,U1684&amp;", ",(IF(T1684&lt;&gt;T1683,IF((T1684&lt;&gt;T1683)*($G$2="Y"),"same date, ", ""),IF((T1684=T1683)*(U1684=U1683)*(S1684&lt;&gt;S1683)*($G$2="Y"),"same collector and date, ", ""))))))))))&amp;(IF(ISBLANK(V1684),"",V1684&amp;", "))&amp;IF((AA1684&lt;&gt;AA1685)*($H$2="y"),AD1684&amp;AE1684,IF((AA1684&lt;&gt;AA1685)*($H$2="m"),AD1684&amp;AG1684,IF(($H$2&lt;&gt;"m")*($H$2&lt;&gt;"Y"),(IF(F1684=0,"",F1684&amp;" "&amp;$F$4&amp;" "))&amp;(IF(G1684=0,"",G1684&amp;" "&amp;$G$4&amp;" "))&amp;(IF(H1684=0,"",H1684&amp;" "&amp;H$4&amp;" "))&amp;(IF(I1684=0,"",I1684&amp;" "&amp;$I$4&amp;" "))&amp;(IF(J1684=0,"",J1684&amp;" "&amp;$J$4&amp;" "))&amp;IF((ISBLANK(C1684)),"","("&amp;C1684&amp;")"),"")))&amp;IF((B1684=B1685)*(K1684=K1685)*(L1684=L1685)*(M1684=M1685),IF(($H$2&lt;&gt;"m")*($H$2&lt;&gt;"Y"), ", ", IF((ISNUMBER(FIND(")",AE1684))), ", ", "")),IF((B1684=B1685)*(K1684=K1685)*(L1684=L1685),"; ",". ")))</f>
        <v/>
      </c>
      <c r="AI1684" s="1"/>
    </row>
    <row r="1685" spans="1:35" x14ac:dyDescent="0.25">
      <c r="A1685" s="3" t="str">
        <f t="shared" si="214"/>
        <v/>
      </c>
      <c r="B1685" s="53" t="str">
        <f t="shared" si="218"/>
        <v/>
      </c>
      <c r="C1685" s="57"/>
      <c r="D1685" s="57"/>
      <c r="E1685" s="57"/>
      <c r="F1685" s="57"/>
      <c r="G1685" s="57"/>
      <c r="H1685" s="57"/>
      <c r="I1685" s="57"/>
      <c r="J1685" s="57"/>
      <c r="K1685" s="57"/>
      <c r="L1685" s="57"/>
      <c r="M1685" s="54"/>
      <c r="N1685" s="57"/>
      <c r="O1685" s="58"/>
      <c r="P1685" s="58"/>
      <c r="Q1685" s="58"/>
      <c r="R1685" s="58"/>
      <c r="S1685" s="54"/>
      <c r="T1685" s="57"/>
      <c r="U1685" s="57"/>
      <c r="V1685" s="57"/>
      <c r="W1685" s="57"/>
      <c r="X1685" s="147" t="str">
        <f>IF(ISBLANK(D1685),"",IF('order-admin-units'!$I$1&lt;&gt;"y", "", IF((K1685="")*(ISBLANK(D1685)=FALSE), 'order-admin-units'!$B$1+1, VLOOKUP(K1685, ordercountry, 2))))</f>
        <v/>
      </c>
      <c r="Y1685" s="147" t="str">
        <f>IF(ISBLANK(D1685),"",IF('order-admin-units'!$I$1&lt;&gt;"y", "", IF(L1685="", 'order-admin-units'!$B$2+1, VLOOKUP(K1685&amp;"@"&amp;L1685, orderadmin, 2))))</f>
        <v/>
      </c>
      <c r="Z1685" s="147" t="str">
        <f t="shared" si="215"/>
        <v/>
      </c>
      <c r="AA1685" s="147" t="str">
        <f t="shared" si="216"/>
        <v/>
      </c>
      <c r="AB1685" s="147" t="str">
        <f t="shared" si="217"/>
        <v/>
      </c>
      <c r="AC1685" s="147" t="str">
        <f t="shared" si="211"/>
        <v/>
      </c>
      <c r="AD1685" s="11" t="str">
        <f t="shared" si="212"/>
        <v/>
      </c>
      <c r="AE1685" s="11" t="str">
        <f t="array" ref="AE1685">IF(ISBLANK(D1685),"",IF(OR($H$2="y",$H$2="m"),IF(AA1685=AA1684,IF(OR(AB1685=$AB$4:$AB1684)=FALSE,AE1684&amp;C1685,AE1684),"("&amp;C1685)&amp;IF(AA1685=AA1686,IF(OR(AB1686=$AB$4:$AB1685)=FALSE,", ",""),") "),""))</f>
        <v/>
      </c>
      <c r="AF1685" s="11" t="str">
        <f t="shared" si="213"/>
        <v/>
      </c>
      <c r="AG1685" s="11" t="str">
        <f t="array" ref="AG1685">IF(ISBLANK(D1685),"",IF(OR($H$2="y",$H$2="m"),IF(AA1685=AA1684,IF(OR(AC1685=$AC$4:$AC1684)=FALSE,AG1684&amp;AF1685,AG1684),"("&amp;AF1685)&amp;IF(AA1685=AA1686,IF(OR(AC1686=$AC$4:$AC1685)=FALSE,", ",""),") "),""))</f>
        <v/>
      </c>
      <c r="AH1685" s="10" t="str">
        <f>IF((ISBLANK(D1685)),"",IF(D1685=D1684,AH1684,"")&amp;IF(B1684&lt;&gt;B1685,((IF(ISBLANK(E1685),$D$3&amp;"Non-type material: "&amp;$D$3,$D$3&amp;INDEX('type-categories'!$A$2:$B$100,MATCH(E1685,'type-categories'!$A$2:$A$100,0),2)&amp;$D$3))),"")&amp;(IF(K1685&lt;&gt;K1684,$C$2&amp;K1685&amp;$K$3&amp;$C$2&amp;" ",(IF(B1685&lt;&gt;B1684,$C$2&amp;K1685&amp;$K$3&amp;$C$2&amp;" ",""))))&amp;(IF(L1685="","",((IF(L1685&lt;&gt;L1684,$D$2&amp;L1685&amp;$L$3&amp;$D$2&amp;" ",IF(B1685&lt;&gt;B1684,$D$2&amp;L1685&amp;$L$3&amp;$D$2&amp;" ",""))))))&amp;(IF(M1685="","",((IF(M1685&lt;&gt;M1684,$E$2&amp;M1685&amp;$E$2&amp;","&amp;" ",IF(B1685&lt;&gt;B1684,$E$2&amp;M1685&amp;$E$2&amp;",",""))))))&amp;(IF(N1685="","",IF(N1685&lt;&gt;N1684,N1685&amp;", ",IF(B1685&lt;&gt;B1684,N1685&amp;", ",""))))&amp;(IF(ISBLANK(O1685),"",(IF(O1685&lt;&gt;O1684,O1685&amp;", ",IF(B1685&lt;&gt;B1684,O1685&amp;", ","")))))&amp;(IF(ISBLANK(P1685),"",(IF(P1685&lt;&gt;P1684,P1685&amp;", ",IF(B1685&lt;&gt;B1684,P1685&amp;", ",IF(Z1685&lt;&gt;Z1684,P1685&amp;", ",""))))))&amp;(IF(ISBLANK(Q1685),"",(IF(Q1685&lt;&gt;Q1684,Q1685&amp;", ",IF(B1685&lt;&gt;B1684,Q1685&amp;", ",IF(Z1685&lt;&gt;Z1684,Q1685&amp;", ",""))))))&amp;(IF(ISBLANK(R1685),"",(IF(R1685&lt;&gt;R1684,R1685&amp;"m, ",IF(B1685&lt;&gt;B1684,R1685&amp;"m, ",IF(Z1685&lt;&gt;Z1684,R1685&amp;"m, ",""))))))&amp;IF(ISBLANK(S1685),"",(IF(B1685&lt;&gt;B1684,S1685&amp;", ",IF(S1685&lt;&gt;S1684,IF((Z1685=Z1684),"same locality "&amp;S1685&amp;", ",S1685&amp;", "),""))))&amp;(IF(ISBLANK(T1685),"",(IF(T1685&lt;&gt;T1684,IF(ISBLANK(F$2),T1685&amp;", ",T1685&amp;" "&amp;F$2&amp;", "),(IF(B1685&lt;&gt;B1684,IF(ISBLANK(F$2),T1685&amp;", ",T1685&amp;" "&amp;F$2&amp;", "),(IF(Z1685&lt;&gt;Z1684,IF(ISBLANK(F$2),T1685&amp;", ",T1685&amp;" "&amp;F$2&amp;", "),IF((U1685&lt;&gt;U1684)*($G$2="Y"),"same collector, ","")))))))))&amp;(IF(ISBLANK(U1685),"",(IF(U1685&lt;&gt;U1684,U1685&amp;", ",(IF(B1685&lt;&gt;B1684,U1685&amp;", ",IF(Z1685&lt;&gt;Z1684,U1685&amp;", ",(IF(T1685&lt;&gt;T1684,IF((T1685&lt;&gt;T1684)*($G$2="Y"),"same date, ", ""),IF((T1685=T1684)*(U1685=U1684)*(S1685&lt;&gt;S1684)*($G$2="Y"),"same collector and date, ", ""))))))))))&amp;(IF(ISBLANK(V1685),"",V1685&amp;", "))&amp;IF((AA1685&lt;&gt;AA1686)*($H$2="y"),AD1685&amp;AE1685,IF((AA1685&lt;&gt;AA1686)*($H$2="m"),AD1685&amp;AG1685,IF(($H$2&lt;&gt;"m")*($H$2&lt;&gt;"Y"),(IF(F1685=0,"",F1685&amp;" "&amp;$F$4&amp;" "))&amp;(IF(G1685=0,"",G1685&amp;" "&amp;$G$4&amp;" "))&amp;(IF(H1685=0,"",H1685&amp;" "&amp;H$4&amp;" "))&amp;(IF(I1685=0,"",I1685&amp;" "&amp;$I$4&amp;" "))&amp;(IF(J1685=0,"",J1685&amp;" "&amp;$J$4&amp;" "))&amp;IF((ISBLANK(C1685)),"","("&amp;C1685&amp;")"),"")))&amp;IF((B1685=B1686)*(K1685=K1686)*(L1685=L1686)*(M1685=M1686),IF(($H$2&lt;&gt;"m")*($H$2&lt;&gt;"Y"), ", ", IF((ISNUMBER(FIND(")",AE1685))), ", ", "")),IF((B1685=B1686)*(K1685=K1686)*(L1685=L1686),"; ",". ")))</f>
        <v/>
      </c>
      <c r="AI1685" s="1"/>
    </row>
    <row r="1686" spans="1:35" x14ac:dyDescent="0.25">
      <c r="A1686" s="3" t="str">
        <f t="shared" si="214"/>
        <v/>
      </c>
      <c r="B1686" s="53" t="str">
        <f t="shared" si="218"/>
        <v/>
      </c>
      <c r="C1686" s="57"/>
      <c r="D1686" s="57"/>
      <c r="E1686" s="57"/>
      <c r="F1686" s="57"/>
      <c r="G1686" s="57"/>
      <c r="H1686" s="57"/>
      <c r="I1686" s="57"/>
      <c r="J1686" s="57"/>
      <c r="K1686" s="57"/>
      <c r="L1686" s="57"/>
      <c r="M1686" s="54"/>
      <c r="N1686" s="57"/>
      <c r="O1686" s="58"/>
      <c r="P1686" s="58"/>
      <c r="Q1686" s="58"/>
      <c r="R1686" s="58"/>
      <c r="S1686" s="54"/>
      <c r="T1686" s="57"/>
      <c r="U1686" s="57"/>
      <c r="V1686" s="57"/>
      <c r="W1686" s="57"/>
      <c r="X1686" s="147" t="str">
        <f>IF(ISBLANK(D1686),"",IF('order-admin-units'!$I$1&lt;&gt;"y", "", IF((K1686="")*(ISBLANK(D1686)=FALSE), 'order-admin-units'!$B$1+1, VLOOKUP(K1686, ordercountry, 2))))</f>
        <v/>
      </c>
      <c r="Y1686" s="147" t="str">
        <f>IF(ISBLANK(D1686),"",IF('order-admin-units'!$I$1&lt;&gt;"y", "", IF(L1686="", 'order-admin-units'!$B$2+1, VLOOKUP(K1686&amp;"@"&amp;L1686, orderadmin, 2))))</f>
        <v/>
      </c>
      <c r="Z1686" s="147" t="str">
        <f t="shared" si="215"/>
        <v/>
      </c>
      <c r="AA1686" s="147" t="str">
        <f t="shared" si="216"/>
        <v/>
      </c>
      <c r="AB1686" s="147" t="str">
        <f t="shared" si="217"/>
        <v/>
      </c>
      <c r="AC1686" s="147" t="str">
        <f t="shared" si="211"/>
        <v/>
      </c>
      <c r="AD1686" s="11" t="str">
        <f t="shared" si="212"/>
        <v/>
      </c>
      <c r="AE1686" s="11" t="str">
        <f t="array" ref="AE1686">IF(ISBLANK(D1686),"",IF(OR($H$2="y",$H$2="m"),IF(AA1686=AA1685,IF(OR(AB1686=$AB$4:$AB1685)=FALSE,AE1685&amp;C1686,AE1685),"("&amp;C1686)&amp;IF(AA1686=AA1687,IF(OR(AB1687=$AB$4:$AB1686)=FALSE,", ",""),") "),""))</f>
        <v/>
      </c>
      <c r="AF1686" s="11" t="str">
        <f t="shared" si="213"/>
        <v/>
      </c>
      <c r="AG1686" s="11" t="str">
        <f t="array" ref="AG1686">IF(ISBLANK(D1686),"",IF(OR($H$2="y",$H$2="m"),IF(AA1686=AA1685,IF(OR(AC1686=$AC$4:$AC1685)=FALSE,AG1685&amp;AF1686,AG1685),"("&amp;AF1686)&amp;IF(AA1686=AA1687,IF(OR(AC1687=$AC$4:$AC1686)=FALSE,", ",""),") "),""))</f>
        <v/>
      </c>
      <c r="AH1686" s="10" t="str">
        <f>IF((ISBLANK(D1686)),"",IF(D1686=D1685,AH1685,"")&amp;IF(B1685&lt;&gt;B1686,((IF(ISBLANK(E1686),$D$3&amp;"Non-type material: "&amp;$D$3,$D$3&amp;INDEX('type-categories'!$A$2:$B$100,MATCH(E1686,'type-categories'!$A$2:$A$100,0),2)&amp;$D$3))),"")&amp;(IF(K1686&lt;&gt;K1685,$C$2&amp;K1686&amp;$K$3&amp;$C$2&amp;" ",(IF(B1686&lt;&gt;B1685,$C$2&amp;K1686&amp;$K$3&amp;$C$2&amp;" ",""))))&amp;(IF(L1686="","",((IF(L1686&lt;&gt;L1685,$D$2&amp;L1686&amp;$L$3&amp;$D$2&amp;" ",IF(B1686&lt;&gt;B1685,$D$2&amp;L1686&amp;$L$3&amp;$D$2&amp;" ",""))))))&amp;(IF(M1686="","",((IF(M1686&lt;&gt;M1685,$E$2&amp;M1686&amp;$E$2&amp;","&amp;" ",IF(B1686&lt;&gt;B1685,$E$2&amp;M1686&amp;$E$2&amp;",",""))))))&amp;(IF(N1686="","",IF(N1686&lt;&gt;N1685,N1686&amp;", ",IF(B1686&lt;&gt;B1685,N1686&amp;", ",""))))&amp;(IF(ISBLANK(O1686),"",(IF(O1686&lt;&gt;O1685,O1686&amp;", ",IF(B1686&lt;&gt;B1685,O1686&amp;", ","")))))&amp;(IF(ISBLANK(P1686),"",(IF(P1686&lt;&gt;P1685,P1686&amp;", ",IF(B1686&lt;&gt;B1685,P1686&amp;", ",IF(Z1686&lt;&gt;Z1685,P1686&amp;", ",""))))))&amp;(IF(ISBLANK(Q1686),"",(IF(Q1686&lt;&gt;Q1685,Q1686&amp;", ",IF(B1686&lt;&gt;B1685,Q1686&amp;", ",IF(Z1686&lt;&gt;Z1685,Q1686&amp;", ",""))))))&amp;(IF(ISBLANK(R1686),"",(IF(R1686&lt;&gt;R1685,R1686&amp;"m, ",IF(B1686&lt;&gt;B1685,R1686&amp;"m, ",IF(Z1686&lt;&gt;Z1685,R1686&amp;"m, ",""))))))&amp;IF(ISBLANK(S1686),"",(IF(B1686&lt;&gt;B1685,S1686&amp;", ",IF(S1686&lt;&gt;S1685,IF((Z1686=Z1685),"same locality "&amp;S1686&amp;", ",S1686&amp;", "),""))))&amp;(IF(ISBLANK(T1686),"",(IF(T1686&lt;&gt;T1685,IF(ISBLANK(F$2),T1686&amp;", ",T1686&amp;" "&amp;F$2&amp;", "),(IF(B1686&lt;&gt;B1685,IF(ISBLANK(F$2),T1686&amp;", ",T1686&amp;" "&amp;F$2&amp;", "),(IF(Z1686&lt;&gt;Z1685,IF(ISBLANK(F$2),T1686&amp;", ",T1686&amp;" "&amp;F$2&amp;", "),IF((U1686&lt;&gt;U1685)*($G$2="Y"),"same collector, ","")))))))))&amp;(IF(ISBLANK(U1686),"",(IF(U1686&lt;&gt;U1685,U1686&amp;", ",(IF(B1686&lt;&gt;B1685,U1686&amp;", ",IF(Z1686&lt;&gt;Z1685,U1686&amp;", ",(IF(T1686&lt;&gt;T1685,IF((T1686&lt;&gt;T1685)*($G$2="Y"),"same date, ", ""),IF((T1686=T1685)*(U1686=U1685)*(S1686&lt;&gt;S1685)*($G$2="Y"),"same collector and date, ", ""))))))))))&amp;(IF(ISBLANK(V1686),"",V1686&amp;", "))&amp;IF((AA1686&lt;&gt;AA1687)*($H$2="y"),AD1686&amp;AE1686,IF((AA1686&lt;&gt;AA1687)*($H$2="m"),AD1686&amp;AG1686,IF(($H$2&lt;&gt;"m")*($H$2&lt;&gt;"Y"),(IF(F1686=0,"",F1686&amp;" "&amp;$F$4&amp;" "))&amp;(IF(G1686=0,"",G1686&amp;" "&amp;$G$4&amp;" "))&amp;(IF(H1686=0,"",H1686&amp;" "&amp;H$4&amp;" "))&amp;(IF(I1686=0,"",I1686&amp;" "&amp;$I$4&amp;" "))&amp;(IF(J1686=0,"",J1686&amp;" "&amp;$J$4&amp;" "))&amp;IF((ISBLANK(C1686)),"","("&amp;C1686&amp;")"),"")))&amp;IF((B1686=B1687)*(K1686=K1687)*(L1686=L1687)*(M1686=M1687),IF(($H$2&lt;&gt;"m")*($H$2&lt;&gt;"Y"), ", ", IF((ISNUMBER(FIND(")",AE1686))), ", ", "")),IF((B1686=B1687)*(K1686=K1687)*(L1686=L1687),"; ",". ")))</f>
        <v/>
      </c>
      <c r="AI1686" s="1"/>
    </row>
    <row r="1687" spans="1:35" x14ac:dyDescent="0.25">
      <c r="A1687" s="3" t="str">
        <f t="shared" si="214"/>
        <v/>
      </c>
      <c r="B1687" s="53" t="str">
        <f t="shared" si="218"/>
        <v/>
      </c>
      <c r="C1687" s="57"/>
      <c r="D1687" s="57"/>
      <c r="E1687" s="57"/>
      <c r="F1687" s="57"/>
      <c r="G1687" s="57"/>
      <c r="H1687" s="57"/>
      <c r="I1687" s="57"/>
      <c r="J1687" s="57"/>
      <c r="K1687" s="57"/>
      <c r="L1687" s="57"/>
      <c r="M1687" s="54"/>
      <c r="N1687" s="57"/>
      <c r="O1687" s="58"/>
      <c r="P1687" s="58"/>
      <c r="Q1687" s="58"/>
      <c r="R1687" s="58"/>
      <c r="S1687" s="54"/>
      <c r="T1687" s="57"/>
      <c r="U1687" s="57"/>
      <c r="V1687" s="57"/>
      <c r="W1687" s="57"/>
      <c r="X1687" s="147" t="str">
        <f>IF(ISBLANK(D1687),"",IF('order-admin-units'!$I$1&lt;&gt;"y", "", IF((K1687="")*(ISBLANK(D1687)=FALSE), 'order-admin-units'!$B$1+1, VLOOKUP(K1687, ordercountry, 2))))</f>
        <v/>
      </c>
      <c r="Y1687" s="147" t="str">
        <f>IF(ISBLANK(D1687),"",IF('order-admin-units'!$I$1&lt;&gt;"y", "", IF(L1687="", 'order-admin-units'!$B$2+1, VLOOKUP(K1687&amp;"@"&amp;L1687, orderadmin, 2))))</f>
        <v/>
      </c>
      <c r="Z1687" s="147" t="str">
        <f t="shared" si="215"/>
        <v/>
      </c>
      <c r="AA1687" s="147" t="str">
        <f t="shared" si="216"/>
        <v/>
      </c>
      <c r="AB1687" s="147" t="str">
        <f t="shared" si="217"/>
        <v/>
      </c>
      <c r="AC1687" s="147" t="str">
        <f t="shared" si="211"/>
        <v/>
      </c>
      <c r="AD1687" s="11" t="str">
        <f t="shared" si="212"/>
        <v/>
      </c>
      <c r="AE1687" s="11" t="str">
        <f t="array" ref="AE1687">IF(ISBLANK(D1687),"",IF(OR($H$2="y",$H$2="m"),IF(AA1687=AA1686,IF(OR(AB1687=$AB$4:$AB1686)=FALSE,AE1686&amp;C1687,AE1686),"("&amp;C1687)&amp;IF(AA1687=AA1688,IF(OR(AB1688=$AB$4:$AB1687)=FALSE,", ",""),") "),""))</f>
        <v/>
      </c>
      <c r="AF1687" s="11" t="str">
        <f t="shared" si="213"/>
        <v/>
      </c>
      <c r="AG1687" s="11" t="str">
        <f t="array" ref="AG1687">IF(ISBLANK(D1687),"",IF(OR($H$2="y",$H$2="m"),IF(AA1687=AA1686,IF(OR(AC1687=$AC$4:$AC1686)=FALSE,AG1686&amp;AF1687,AG1686),"("&amp;AF1687)&amp;IF(AA1687=AA1688,IF(OR(AC1688=$AC$4:$AC1687)=FALSE,", ",""),") "),""))</f>
        <v/>
      </c>
      <c r="AH1687" s="10" t="str">
        <f>IF((ISBLANK(D1687)),"",IF(D1687=D1686,AH1686,"")&amp;IF(B1686&lt;&gt;B1687,((IF(ISBLANK(E1687),$D$3&amp;"Non-type material: "&amp;$D$3,$D$3&amp;INDEX('type-categories'!$A$2:$B$100,MATCH(E1687,'type-categories'!$A$2:$A$100,0),2)&amp;$D$3))),"")&amp;(IF(K1687&lt;&gt;K1686,$C$2&amp;K1687&amp;$K$3&amp;$C$2&amp;" ",(IF(B1687&lt;&gt;B1686,$C$2&amp;K1687&amp;$K$3&amp;$C$2&amp;" ",""))))&amp;(IF(L1687="","",((IF(L1687&lt;&gt;L1686,$D$2&amp;L1687&amp;$L$3&amp;$D$2&amp;" ",IF(B1687&lt;&gt;B1686,$D$2&amp;L1687&amp;$L$3&amp;$D$2&amp;" ",""))))))&amp;(IF(M1687="","",((IF(M1687&lt;&gt;M1686,$E$2&amp;M1687&amp;$E$2&amp;","&amp;" ",IF(B1687&lt;&gt;B1686,$E$2&amp;M1687&amp;$E$2&amp;",",""))))))&amp;(IF(N1687="","",IF(N1687&lt;&gt;N1686,N1687&amp;", ",IF(B1687&lt;&gt;B1686,N1687&amp;", ",""))))&amp;(IF(ISBLANK(O1687),"",(IF(O1687&lt;&gt;O1686,O1687&amp;", ",IF(B1687&lt;&gt;B1686,O1687&amp;", ","")))))&amp;(IF(ISBLANK(P1687),"",(IF(P1687&lt;&gt;P1686,P1687&amp;", ",IF(B1687&lt;&gt;B1686,P1687&amp;", ",IF(Z1687&lt;&gt;Z1686,P1687&amp;", ",""))))))&amp;(IF(ISBLANK(Q1687),"",(IF(Q1687&lt;&gt;Q1686,Q1687&amp;", ",IF(B1687&lt;&gt;B1686,Q1687&amp;", ",IF(Z1687&lt;&gt;Z1686,Q1687&amp;", ",""))))))&amp;(IF(ISBLANK(R1687),"",(IF(R1687&lt;&gt;R1686,R1687&amp;"m, ",IF(B1687&lt;&gt;B1686,R1687&amp;"m, ",IF(Z1687&lt;&gt;Z1686,R1687&amp;"m, ",""))))))&amp;IF(ISBLANK(S1687),"",(IF(B1687&lt;&gt;B1686,S1687&amp;", ",IF(S1687&lt;&gt;S1686,IF((Z1687=Z1686),"same locality "&amp;S1687&amp;", ",S1687&amp;", "),""))))&amp;(IF(ISBLANK(T1687),"",(IF(T1687&lt;&gt;T1686,IF(ISBLANK(F$2),T1687&amp;", ",T1687&amp;" "&amp;F$2&amp;", "),(IF(B1687&lt;&gt;B1686,IF(ISBLANK(F$2),T1687&amp;", ",T1687&amp;" "&amp;F$2&amp;", "),(IF(Z1687&lt;&gt;Z1686,IF(ISBLANK(F$2),T1687&amp;", ",T1687&amp;" "&amp;F$2&amp;", "),IF((U1687&lt;&gt;U1686)*($G$2="Y"),"same collector, ","")))))))))&amp;(IF(ISBLANK(U1687),"",(IF(U1687&lt;&gt;U1686,U1687&amp;", ",(IF(B1687&lt;&gt;B1686,U1687&amp;", ",IF(Z1687&lt;&gt;Z1686,U1687&amp;", ",(IF(T1687&lt;&gt;T1686,IF((T1687&lt;&gt;T1686)*($G$2="Y"),"same date, ", ""),IF((T1687=T1686)*(U1687=U1686)*(S1687&lt;&gt;S1686)*($G$2="Y"),"same collector and date, ", ""))))))))))&amp;(IF(ISBLANK(V1687),"",V1687&amp;", "))&amp;IF((AA1687&lt;&gt;AA1688)*($H$2="y"),AD1687&amp;AE1687,IF((AA1687&lt;&gt;AA1688)*($H$2="m"),AD1687&amp;AG1687,IF(($H$2&lt;&gt;"m")*($H$2&lt;&gt;"Y"),(IF(F1687=0,"",F1687&amp;" "&amp;$F$4&amp;" "))&amp;(IF(G1687=0,"",G1687&amp;" "&amp;$G$4&amp;" "))&amp;(IF(H1687=0,"",H1687&amp;" "&amp;H$4&amp;" "))&amp;(IF(I1687=0,"",I1687&amp;" "&amp;$I$4&amp;" "))&amp;(IF(J1687=0,"",J1687&amp;" "&amp;$J$4&amp;" "))&amp;IF((ISBLANK(C1687)),"","("&amp;C1687&amp;")"),"")))&amp;IF((B1687=B1688)*(K1687=K1688)*(L1687=L1688)*(M1687=M1688),IF(($H$2&lt;&gt;"m")*($H$2&lt;&gt;"Y"), ", ", IF((ISNUMBER(FIND(")",AE1687))), ", ", "")),IF((B1687=B1688)*(K1687=K1688)*(L1687=L1688),"; ",". ")))</f>
        <v/>
      </c>
      <c r="AI1687" s="1"/>
    </row>
    <row r="1688" spans="1:35" x14ac:dyDescent="0.25">
      <c r="A1688" s="3" t="str">
        <f t="shared" si="214"/>
        <v/>
      </c>
      <c r="B1688" s="53" t="str">
        <f t="shared" si="218"/>
        <v/>
      </c>
      <c r="C1688" s="57"/>
      <c r="D1688" s="57"/>
      <c r="E1688" s="57"/>
      <c r="F1688" s="57"/>
      <c r="G1688" s="57"/>
      <c r="H1688" s="57"/>
      <c r="I1688" s="57"/>
      <c r="J1688" s="57"/>
      <c r="K1688" s="57"/>
      <c r="L1688" s="57"/>
      <c r="M1688" s="54"/>
      <c r="N1688" s="57"/>
      <c r="O1688" s="58"/>
      <c r="P1688" s="58"/>
      <c r="Q1688" s="58"/>
      <c r="R1688" s="58"/>
      <c r="S1688" s="54"/>
      <c r="T1688" s="57"/>
      <c r="U1688" s="57"/>
      <c r="V1688" s="57"/>
      <c r="W1688" s="57"/>
      <c r="X1688" s="147" t="str">
        <f>IF(ISBLANK(D1688),"",IF('order-admin-units'!$I$1&lt;&gt;"y", "", IF((K1688="")*(ISBLANK(D1688)=FALSE), 'order-admin-units'!$B$1+1, VLOOKUP(K1688, ordercountry, 2))))</f>
        <v/>
      </c>
      <c r="Y1688" s="147" t="str">
        <f>IF(ISBLANK(D1688),"",IF('order-admin-units'!$I$1&lt;&gt;"y", "", IF(L1688="", 'order-admin-units'!$B$2+1, VLOOKUP(K1688&amp;"@"&amp;L1688, orderadmin, 2))))</f>
        <v/>
      </c>
      <c r="Z1688" s="147" t="str">
        <f t="shared" si="215"/>
        <v/>
      </c>
      <c r="AA1688" s="147" t="str">
        <f t="shared" si="216"/>
        <v/>
      </c>
      <c r="AB1688" s="147" t="str">
        <f t="shared" si="217"/>
        <v/>
      </c>
      <c r="AC1688" s="147" t="str">
        <f t="shared" si="211"/>
        <v/>
      </c>
      <c r="AD1688" s="11" t="str">
        <f t="shared" si="212"/>
        <v/>
      </c>
      <c r="AE1688" s="11" t="str">
        <f t="array" ref="AE1688">IF(ISBLANK(D1688),"",IF(OR($H$2="y",$H$2="m"),IF(AA1688=AA1687,IF(OR(AB1688=$AB$4:$AB1687)=FALSE,AE1687&amp;C1688,AE1687),"("&amp;C1688)&amp;IF(AA1688=AA1689,IF(OR(AB1689=$AB$4:$AB1688)=FALSE,", ",""),") "),""))</f>
        <v/>
      </c>
      <c r="AF1688" s="11" t="str">
        <f t="shared" si="213"/>
        <v/>
      </c>
      <c r="AG1688" s="11" t="str">
        <f t="array" ref="AG1688">IF(ISBLANK(D1688),"",IF(OR($H$2="y",$H$2="m"),IF(AA1688=AA1687,IF(OR(AC1688=$AC$4:$AC1687)=FALSE,AG1687&amp;AF1688,AG1687),"("&amp;AF1688)&amp;IF(AA1688=AA1689,IF(OR(AC1689=$AC$4:$AC1688)=FALSE,", ",""),") "),""))</f>
        <v/>
      </c>
      <c r="AH1688" s="10" t="str">
        <f>IF((ISBLANK(D1688)),"",IF(D1688=D1687,AH1687,"")&amp;IF(B1687&lt;&gt;B1688,((IF(ISBLANK(E1688),$D$3&amp;"Non-type material: "&amp;$D$3,$D$3&amp;INDEX('type-categories'!$A$2:$B$100,MATCH(E1688,'type-categories'!$A$2:$A$100,0),2)&amp;$D$3))),"")&amp;(IF(K1688&lt;&gt;K1687,$C$2&amp;K1688&amp;$K$3&amp;$C$2&amp;" ",(IF(B1688&lt;&gt;B1687,$C$2&amp;K1688&amp;$K$3&amp;$C$2&amp;" ",""))))&amp;(IF(L1688="","",((IF(L1688&lt;&gt;L1687,$D$2&amp;L1688&amp;$L$3&amp;$D$2&amp;" ",IF(B1688&lt;&gt;B1687,$D$2&amp;L1688&amp;$L$3&amp;$D$2&amp;" ",""))))))&amp;(IF(M1688="","",((IF(M1688&lt;&gt;M1687,$E$2&amp;M1688&amp;$E$2&amp;","&amp;" ",IF(B1688&lt;&gt;B1687,$E$2&amp;M1688&amp;$E$2&amp;",",""))))))&amp;(IF(N1688="","",IF(N1688&lt;&gt;N1687,N1688&amp;", ",IF(B1688&lt;&gt;B1687,N1688&amp;", ",""))))&amp;(IF(ISBLANK(O1688),"",(IF(O1688&lt;&gt;O1687,O1688&amp;", ",IF(B1688&lt;&gt;B1687,O1688&amp;", ","")))))&amp;(IF(ISBLANK(P1688),"",(IF(P1688&lt;&gt;P1687,P1688&amp;", ",IF(B1688&lt;&gt;B1687,P1688&amp;", ",IF(Z1688&lt;&gt;Z1687,P1688&amp;", ",""))))))&amp;(IF(ISBLANK(Q1688),"",(IF(Q1688&lt;&gt;Q1687,Q1688&amp;", ",IF(B1688&lt;&gt;B1687,Q1688&amp;", ",IF(Z1688&lt;&gt;Z1687,Q1688&amp;", ",""))))))&amp;(IF(ISBLANK(R1688),"",(IF(R1688&lt;&gt;R1687,R1688&amp;"m, ",IF(B1688&lt;&gt;B1687,R1688&amp;"m, ",IF(Z1688&lt;&gt;Z1687,R1688&amp;"m, ",""))))))&amp;IF(ISBLANK(S1688),"",(IF(B1688&lt;&gt;B1687,S1688&amp;", ",IF(S1688&lt;&gt;S1687,IF((Z1688=Z1687),"same locality "&amp;S1688&amp;", ",S1688&amp;", "),""))))&amp;(IF(ISBLANK(T1688),"",(IF(T1688&lt;&gt;T1687,IF(ISBLANK(F$2),T1688&amp;", ",T1688&amp;" "&amp;F$2&amp;", "),(IF(B1688&lt;&gt;B1687,IF(ISBLANK(F$2),T1688&amp;", ",T1688&amp;" "&amp;F$2&amp;", "),(IF(Z1688&lt;&gt;Z1687,IF(ISBLANK(F$2),T1688&amp;", ",T1688&amp;" "&amp;F$2&amp;", "),IF((U1688&lt;&gt;U1687)*($G$2="Y"),"same collector, ","")))))))))&amp;(IF(ISBLANK(U1688),"",(IF(U1688&lt;&gt;U1687,U1688&amp;", ",(IF(B1688&lt;&gt;B1687,U1688&amp;", ",IF(Z1688&lt;&gt;Z1687,U1688&amp;", ",(IF(T1688&lt;&gt;T1687,IF((T1688&lt;&gt;T1687)*($G$2="Y"),"same date, ", ""),IF((T1688=T1687)*(U1688=U1687)*(S1688&lt;&gt;S1687)*($G$2="Y"),"same collector and date, ", ""))))))))))&amp;(IF(ISBLANK(V1688),"",V1688&amp;", "))&amp;IF((AA1688&lt;&gt;AA1689)*($H$2="y"),AD1688&amp;AE1688,IF((AA1688&lt;&gt;AA1689)*($H$2="m"),AD1688&amp;AG1688,IF(($H$2&lt;&gt;"m")*($H$2&lt;&gt;"Y"),(IF(F1688=0,"",F1688&amp;" "&amp;$F$4&amp;" "))&amp;(IF(G1688=0,"",G1688&amp;" "&amp;$G$4&amp;" "))&amp;(IF(H1688=0,"",H1688&amp;" "&amp;H$4&amp;" "))&amp;(IF(I1688=0,"",I1688&amp;" "&amp;$I$4&amp;" "))&amp;(IF(J1688=0,"",J1688&amp;" "&amp;$J$4&amp;" "))&amp;IF((ISBLANK(C1688)),"","("&amp;C1688&amp;")"),"")))&amp;IF((B1688=B1689)*(K1688=K1689)*(L1688=L1689)*(M1688=M1689),IF(($H$2&lt;&gt;"m")*($H$2&lt;&gt;"Y"), ", ", IF((ISNUMBER(FIND(")",AE1688))), ", ", "")),IF((B1688=B1689)*(K1688=K1689)*(L1688=L1689),"; ",". ")))</f>
        <v/>
      </c>
      <c r="AI1688" s="1"/>
    </row>
    <row r="1689" spans="1:35" x14ac:dyDescent="0.25">
      <c r="A1689" s="3" t="str">
        <f t="shared" si="214"/>
        <v/>
      </c>
      <c r="B1689" s="53" t="str">
        <f t="shared" si="218"/>
        <v/>
      </c>
      <c r="C1689" s="57"/>
      <c r="D1689" s="57"/>
      <c r="E1689" s="57"/>
      <c r="F1689" s="57"/>
      <c r="G1689" s="57"/>
      <c r="H1689" s="57"/>
      <c r="I1689" s="57"/>
      <c r="J1689" s="57"/>
      <c r="K1689" s="57"/>
      <c r="L1689" s="57"/>
      <c r="M1689" s="54"/>
      <c r="N1689" s="57"/>
      <c r="O1689" s="58"/>
      <c r="P1689" s="58"/>
      <c r="Q1689" s="58"/>
      <c r="R1689" s="58"/>
      <c r="S1689" s="54"/>
      <c r="T1689" s="57"/>
      <c r="U1689" s="57"/>
      <c r="V1689" s="57"/>
      <c r="W1689" s="57"/>
      <c r="X1689" s="147" t="str">
        <f>IF(ISBLANK(D1689),"",IF('order-admin-units'!$I$1&lt;&gt;"y", "", IF((K1689="")*(ISBLANK(D1689)=FALSE), 'order-admin-units'!$B$1+1, VLOOKUP(K1689, ordercountry, 2))))</f>
        <v/>
      </c>
      <c r="Y1689" s="147" t="str">
        <f>IF(ISBLANK(D1689),"",IF('order-admin-units'!$I$1&lt;&gt;"y", "", IF(L1689="", 'order-admin-units'!$B$2+1, VLOOKUP(K1689&amp;"@"&amp;L1689, orderadmin, 2))))</f>
        <v/>
      </c>
      <c r="Z1689" s="147" t="str">
        <f t="shared" si="215"/>
        <v/>
      </c>
      <c r="AA1689" s="147" t="str">
        <f t="shared" si="216"/>
        <v/>
      </c>
      <c r="AB1689" s="147" t="str">
        <f t="shared" si="217"/>
        <v/>
      </c>
      <c r="AC1689" s="147" t="str">
        <f t="shared" si="211"/>
        <v/>
      </c>
      <c r="AD1689" s="11" t="str">
        <f t="shared" si="212"/>
        <v/>
      </c>
      <c r="AE1689" s="11" t="str">
        <f t="array" ref="AE1689">IF(ISBLANK(D1689),"",IF(OR($H$2="y",$H$2="m"),IF(AA1689=AA1688,IF(OR(AB1689=$AB$4:$AB1688)=FALSE,AE1688&amp;C1689,AE1688),"("&amp;C1689)&amp;IF(AA1689=AA1690,IF(OR(AB1690=$AB$4:$AB1689)=FALSE,", ",""),") "),""))</f>
        <v/>
      </c>
      <c r="AF1689" s="11" t="str">
        <f t="shared" si="213"/>
        <v/>
      </c>
      <c r="AG1689" s="11" t="str">
        <f t="array" ref="AG1689">IF(ISBLANK(D1689),"",IF(OR($H$2="y",$H$2="m"),IF(AA1689=AA1688,IF(OR(AC1689=$AC$4:$AC1688)=FALSE,AG1688&amp;AF1689,AG1688),"("&amp;AF1689)&amp;IF(AA1689=AA1690,IF(OR(AC1690=$AC$4:$AC1689)=FALSE,", ",""),") "),""))</f>
        <v/>
      </c>
      <c r="AH1689" s="10" t="str">
        <f>IF((ISBLANK(D1689)),"",IF(D1689=D1688,AH1688,"")&amp;IF(B1688&lt;&gt;B1689,((IF(ISBLANK(E1689),$D$3&amp;"Non-type material: "&amp;$D$3,$D$3&amp;INDEX('type-categories'!$A$2:$B$100,MATCH(E1689,'type-categories'!$A$2:$A$100,0),2)&amp;$D$3))),"")&amp;(IF(K1689&lt;&gt;K1688,$C$2&amp;K1689&amp;$K$3&amp;$C$2&amp;" ",(IF(B1689&lt;&gt;B1688,$C$2&amp;K1689&amp;$K$3&amp;$C$2&amp;" ",""))))&amp;(IF(L1689="","",((IF(L1689&lt;&gt;L1688,$D$2&amp;L1689&amp;$L$3&amp;$D$2&amp;" ",IF(B1689&lt;&gt;B1688,$D$2&amp;L1689&amp;$L$3&amp;$D$2&amp;" ",""))))))&amp;(IF(M1689="","",((IF(M1689&lt;&gt;M1688,$E$2&amp;M1689&amp;$E$2&amp;","&amp;" ",IF(B1689&lt;&gt;B1688,$E$2&amp;M1689&amp;$E$2&amp;",",""))))))&amp;(IF(N1689="","",IF(N1689&lt;&gt;N1688,N1689&amp;", ",IF(B1689&lt;&gt;B1688,N1689&amp;", ",""))))&amp;(IF(ISBLANK(O1689),"",(IF(O1689&lt;&gt;O1688,O1689&amp;", ",IF(B1689&lt;&gt;B1688,O1689&amp;", ","")))))&amp;(IF(ISBLANK(P1689),"",(IF(P1689&lt;&gt;P1688,P1689&amp;", ",IF(B1689&lt;&gt;B1688,P1689&amp;", ",IF(Z1689&lt;&gt;Z1688,P1689&amp;", ",""))))))&amp;(IF(ISBLANK(Q1689),"",(IF(Q1689&lt;&gt;Q1688,Q1689&amp;", ",IF(B1689&lt;&gt;B1688,Q1689&amp;", ",IF(Z1689&lt;&gt;Z1688,Q1689&amp;", ",""))))))&amp;(IF(ISBLANK(R1689),"",(IF(R1689&lt;&gt;R1688,R1689&amp;"m, ",IF(B1689&lt;&gt;B1688,R1689&amp;"m, ",IF(Z1689&lt;&gt;Z1688,R1689&amp;"m, ",""))))))&amp;IF(ISBLANK(S1689),"",(IF(B1689&lt;&gt;B1688,S1689&amp;", ",IF(S1689&lt;&gt;S1688,IF((Z1689=Z1688),"same locality "&amp;S1689&amp;", ",S1689&amp;", "),""))))&amp;(IF(ISBLANK(T1689),"",(IF(T1689&lt;&gt;T1688,IF(ISBLANK(F$2),T1689&amp;", ",T1689&amp;" "&amp;F$2&amp;", "),(IF(B1689&lt;&gt;B1688,IF(ISBLANK(F$2),T1689&amp;", ",T1689&amp;" "&amp;F$2&amp;", "),(IF(Z1689&lt;&gt;Z1688,IF(ISBLANK(F$2),T1689&amp;", ",T1689&amp;" "&amp;F$2&amp;", "),IF((U1689&lt;&gt;U1688)*($G$2="Y"),"same collector, ","")))))))))&amp;(IF(ISBLANK(U1689),"",(IF(U1689&lt;&gt;U1688,U1689&amp;", ",(IF(B1689&lt;&gt;B1688,U1689&amp;", ",IF(Z1689&lt;&gt;Z1688,U1689&amp;", ",(IF(T1689&lt;&gt;T1688,IF((T1689&lt;&gt;T1688)*($G$2="Y"),"same date, ", ""),IF((T1689=T1688)*(U1689=U1688)*(S1689&lt;&gt;S1688)*($G$2="Y"),"same collector and date, ", ""))))))))))&amp;(IF(ISBLANK(V1689),"",V1689&amp;", "))&amp;IF((AA1689&lt;&gt;AA1690)*($H$2="y"),AD1689&amp;AE1689,IF((AA1689&lt;&gt;AA1690)*($H$2="m"),AD1689&amp;AG1689,IF(($H$2&lt;&gt;"m")*($H$2&lt;&gt;"Y"),(IF(F1689=0,"",F1689&amp;" "&amp;$F$4&amp;" "))&amp;(IF(G1689=0,"",G1689&amp;" "&amp;$G$4&amp;" "))&amp;(IF(H1689=0,"",H1689&amp;" "&amp;H$4&amp;" "))&amp;(IF(I1689=0,"",I1689&amp;" "&amp;$I$4&amp;" "))&amp;(IF(J1689=0,"",J1689&amp;" "&amp;$J$4&amp;" "))&amp;IF((ISBLANK(C1689)),"","("&amp;C1689&amp;")"),"")))&amp;IF((B1689=B1690)*(K1689=K1690)*(L1689=L1690)*(M1689=M1690),IF(($H$2&lt;&gt;"m")*($H$2&lt;&gt;"Y"), ", ", IF((ISNUMBER(FIND(")",AE1689))), ", ", "")),IF((B1689=B1690)*(K1689=K1690)*(L1689=L1690),"; ",". ")))</f>
        <v/>
      </c>
      <c r="AI1689" s="1"/>
    </row>
    <row r="1690" spans="1:35" x14ac:dyDescent="0.25">
      <c r="A1690" s="3" t="str">
        <f t="shared" si="214"/>
        <v/>
      </c>
      <c r="B1690" s="53" t="str">
        <f t="shared" si="218"/>
        <v/>
      </c>
      <c r="C1690" s="57"/>
      <c r="D1690" s="57"/>
      <c r="E1690" s="57"/>
      <c r="F1690" s="57"/>
      <c r="G1690" s="57"/>
      <c r="H1690" s="57"/>
      <c r="I1690" s="57"/>
      <c r="J1690" s="57"/>
      <c r="K1690" s="57"/>
      <c r="L1690" s="57"/>
      <c r="M1690" s="54"/>
      <c r="N1690" s="57"/>
      <c r="O1690" s="58"/>
      <c r="P1690" s="58"/>
      <c r="Q1690" s="58"/>
      <c r="R1690" s="58"/>
      <c r="S1690" s="54"/>
      <c r="T1690" s="57"/>
      <c r="U1690" s="57"/>
      <c r="V1690" s="57"/>
      <c r="W1690" s="57"/>
      <c r="X1690" s="147" t="str">
        <f>IF(ISBLANK(D1690),"",IF('order-admin-units'!$I$1&lt;&gt;"y", "", IF((K1690="")*(ISBLANK(D1690)=FALSE), 'order-admin-units'!$B$1+1, VLOOKUP(K1690, ordercountry, 2))))</f>
        <v/>
      </c>
      <c r="Y1690" s="147" t="str">
        <f>IF(ISBLANK(D1690),"",IF('order-admin-units'!$I$1&lt;&gt;"y", "", IF(L1690="", 'order-admin-units'!$B$2+1, VLOOKUP(K1690&amp;"@"&amp;L1690, orderadmin, 2))))</f>
        <v/>
      </c>
      <c r="Z1690" s="147" t="str">
        <f t="shared" si="215"/>
        <v/>
      </c>
      <c r="AA1690" s="147" t="str">
        <f t="shared" si="216"/>
        <v/>
      </c>
      <c r="AB1690" s="147" t="str">
        <f t="shared" si="217"/>
        <v/>
      </c>
      <c r="AC1690" s="147" t="str">
        <f t="shared" si="211"/>
        <v/>
      </c>
      <c r="AD1690" s="11" t="str">
        <f t="shared" si="212"/>
        <v/>
      </c>
      <c r="AE1690" s="11" t="str">
        <f t="array" ref="AE1690">IF(ISBLANK(D1690),"",IF(OR($H$2="y",$H$2="m"),IF(AA1690=AA1689,IF(OR(AB1690=$AB$4:$AB1689)=FALSE,AE1689&amp;C1690,AE1689),"("&amp;C1690)&amp;IF(AA1690=AA1691,IF(OR(AB1691=$AB$4:$AB1690)=FALSE,", ",""),") "),""))</f>
        <v/>
      </c>
      <c r="AF1690" s="11" t="str">
        <f t="shared" si="213"/>
        <v/>
      </c>
      <c r="AG1690" s="11" t="str">
        <f t="array" ref="AG1690">IF(ISBLANK(D1690),"",IF(OR($H$2="y",$H$2="m"),IF(AA1690=AA1689,IF(OR(AC1690=$AC$4:$AC1689)=FALSE,AG1689&amp;AF1690,AG1689),"("&amp;AF1690)&amp;IF(AA1690=AA1691,IF(OR(AC1691=$AC$4:$AC1690)=FALSE,", ",""),") "),""))</f>
        <v/>
      </c>
      <c r="AH1690" s="10" t="str">
        <f>IF((ISBLANK(D1690)),"",IF(D1690=D1689,AH1689,"")&amp;IF(B1689&lt;&gt;B1690,((IF(ISBLANK(E1690),$D$3&amp;"Non-type material: "&amp;$D$3,$D$3&amp;INDEX('type-categories'!$A$2:$B$100,MATCH(E1690,'type-categories'!$A$2:$A$100,0),2)&amp;$D$3))),"")&amp;(IF(K1690&lt;&gt;K1689,$C$2&amp;K1690&amp;$K$3&amp;$C$2&amp;" ",(IF(B1690&lt;&gt;B1689,$C$2&amp;K1690&amp;$K$3&amp;$C$2&amp;" ",""))))&amp;(IF(L1690="","",((IF(L1690&lt;&gt;L1689,$D$2&amp;L1690&amp;$L$3&amp;$D$2&amp;" ",IF(B1690&lt;&gt;B1689,$D$2&amp;L1690&amp;$L$3&amp;$D$2&amp;" ",""))))))&amp;(IF(M1690="","",((IF(M1690&lt;&gt;M1689,$E$2&amp;M1690&amp;$E$2&amp;","&amp;" ",IF(B1690&lt;&gt;B1689,$E$2&amp;M1690&amp;$E$2&amp;",",""))))))&amp;(IF(N1690="","",IF(N1690&lt;&gt;N1689,N1690&amp;", ",IF(B1690&lt;&gt;B1689,N1690&amp;", ",""))))&amp;(IF(ISBLANK(O1690),"",(IF(O1690&lt;&gt;O1689,O1690&amp;", ",IF(B1690&lt;&gt;B1689,O1690&amp;", ","")))))&amp;(IF(ISBLANK(P1690),"",(IF(P1690&lt;&gt;P1689,P1690&amp;", ",IF(B1690&lt;&gt;B1689,P1690&amp;", ",IF(Z1690&lt;&gt;Z1689,P1690&amp;", ",""))))))&amp;(IF(ISBLANK(Q1690),"",(IF(Q1690&lt;&gt;Q1689,Q1690&amp;", ",IF(B1690&lt;&gt;B1689,Q1690&amp;", ",IF(Z1690&lt;&gt;Z1689,Q1690&amp;", ",""))))))&amp;(IF(ISBLANK(R1690),"",(IF(R1690&lt;&gt;R1689,R1690&amp;"m, ",IF(B1690&lt;&gt;B1689,R1690&amp;"m, ",IF(Z1690&lt;&gt;Z1689,R1690&amp;"m, ",""))))))&amp;IF(ISBLANK(S1690),"",(IF(B1690&lt;&gt;B1689,S1690&amp;", ",IF(S1690&lt;&gt;S1689,IF((Z1690=Z1689),"same locality "&amp;S1690&amp;", ",S1690&amp;", "),""))))&amp;(IF(ISBLANK(T1690),"",(IF(T1690&lt;&gt;T1689,IF(ISBLANK(F$2),T1690&amp;", ",T1690&amp;" "&amp;F$2&amp;", "),(IF(B1690&lt;&gt;B1689,IF(ISBLANK(F$2),T1690&amp;", ",T1690&amp;" "&amp;F$2&amp;", "),(IF(Z1690&lt;&gt;Z1689,IF(ISBLANK(F$2),T1690&amp;", ",T1690&amp;" "&amp;F$2&amp;", "),IF((U1690&lt;&gt;U1689)*($G$2="Y"),"same collector, ","")))))))))&amp;(IF(ISBLANK(U1690),"",(IF(U1690&lt;&gt;U1689,U1690&amp;", ",(IF(B1690&lt;&gt;B1689,U1690&amp;", ",IF(Z1690&lt;&gt;Z1689,U1690&amp;", ",(IF(T1690&lt;&gt;T1689,IF((T1690&lt;&gt;T1689)*($G$2="Y"),"same date, ", ""),IF((T1690=T1689)*(U1690=U1689)*(S1690&lt;&gt;S1689)*($G$2="Y"),"same collector and date, ", ""))))))))))&amp;(IF(ISBLANK(V1690),"",V1690&amp;", "))&amp;IF((AA1690&lt;&gt;AA1691)*($H$2="y"),AD1690&amp;AE1690,IF((AA1690&lt;&gt;AA1691)*($H$2="m"),AD1690&amp;AG1690,IF(($H$2&lt;&gt;"m")*($H$2&lt;&gt;"Y"),(IF(F1690=0,"",F1690&amp;" "&amp;$F$4&amp;" "))&amp;(IF(G1690=0,"",G1690&amp;" "&amp;$G$4&amp;" "))&amp;(IF(H1690=0,"",H1690&amp;" "&amp;H$4&amp;" "))&amp;(IF(I1690=0,"",I1690&amp;" "&amp;$I$4&amp;" "))&amp;(IF(J1690=0,"",J1690&amp;" "&amp;$J$4&amp;" "))&amp;IF((ISBLANK(C1690)),"","("&amp;C1690&amp;")"),"")))&amp;IF((B1690=B1691)*(K1690=K1691)*(L1690=L1691)*(M1690=M1691),IF(($H$2&lt;&gt;"m")*($H$2&lt;&gt;"Y"), ", ", IF((ISNUMBER(FIND(")",AE1690))), ", ", "")),IF((B1690=B1691)*(K1690=K1691)*(L1690=L1691),"; ",". ")))</f>
        <v/>
      </c>
      <c r="AI1690" s="1"/>
    </row>
    <row r="1691" spans="1:35" x14ac:dyDescent="0.25">
      <c r="A1691" s="3" t="str">
        <f t="shared" si="214"/>
        <v/>
      </c>
      <c r="B1691" s="53" t="str">
        <f t="shared" si="218"/>
        <v/>
      </c>
      <c r="C1691" s="57"/>
      <c r="D1691" s="57"/>
      <c r="E1691" s="57"/>
      <c r="F1691" s="57"/>
      <c r="G1691" s="57"/>
      <c r="H1691" s="57"/>
      <c r="I1691" s="57"/>
      <c r="J1691" s="57"/>
      <c r="K1691" s="57"/>
      <c r="L1691" s="57"/>
      <c r="M1691" s="54"/>
      <c r="N1691" s="57"/>
      <c r="O1691" s="58"/>
      <c r="P1691" s="58"/>
      <c r="Q1691" s="58"/>
      <c r="R1691" s="58"/>
      <c r="S1691" s="54"/>
      <c r="T1691" s="57"/>
      <c r="U1691" s="57"/>
      <c r="V1691" s="57"/>
      <c r="W1691" s="57"/>
      <c r="X1691" s="147" t="str">
        <f>IF(ISBLANK(D1691),"",IF('order-admin-units'!$I$1&lt;&gt;"y", "", IF((K1691="")*(ISBLANK(D1691)=FALSE), 'order-admin-units'!$B$1+1, VLOOKUP(K1691, ordercountry, 2))))</f>
        <v/>
      </c>
      <c r="Y1691" s="147" t="str">
        <f>IF(ISBLANK(D1691),"",IF('order-admin-units'!$I$1&lt;&gt;"y", "", IF(L1691="", 'order-admin-units'!$B$2+1, VLOOKUP(K1691&amp;"@"&amp;L1691, orderadmin, 2))))</f>
        <v/>
      </c>
      <c r="Z1691" s="147" t="str">
        <f t="shared" si="215"/>
        <v/>
      </c>
      <c r="AA1691" s="147" t="str">
        <f t="shared" si="216"/>
        <v/>
      </c>
      <c r="AB1691" s="147" t="str">
        <f t="shared" si="217"/>
        <v/>
      </c>
      <c r="AC1691" s="147" t="str">
        <f t="shared" si="211"/>
        <v/>
      </c>
      <c r="AD1691" s="11" t="str">
        <f t="shared" si="212"/>
        <v/>
      </c>
      <c r="AE1691" s="11" t="str">
        <f t="array" ref="AE1691">IF(ISBLANK(D1691),"",IF(OR($H$2="y",$H$2="m"),IF(AA1691=AA1690,IF(OR(AB1691=$AB$4:$AB1690)=FALSE,AE1690&amp;C1691,AE1690),"("&amp;C1691)&amp;IF(AA1691=AA1692,IF(OR(AB1692=$AB$4:$AB1691)=FALSE,", ",""),") "),""))</f>
        <v/>
      </c>
      <c r="AF1691" s="11" t="str">
        <f t="shared" si="213"/>
        <v/>
      </c>
      <c r="AG1691" s="11" t="str">
        <f t="array" ref="AG1691">IF(ISBLANK(D1691),"",IF(OR($H$2="y",$H$2="m"),IF(AA1691=AA1690,IF(OR(AC1691=$AC$4:$AC1690)=FALSE,AG1690&amp;AF1691,AG1690),"("&amp;AF1691)&amp;IF(AA1691=AA1692,IF(OR(AC1692=$AC$4:$AC1691)=FALSE,", ",""),") "),""))</f>
        <v/>
      </c>
      <c r="AH1691" s="10" t="str">
        <f>IF((ISBLANK(D1691)),"",IF(D1691=D1690,AH1690,"")&amp;IF(B1690&lt;&gt;B1691,((IF(ISBLANK(E1691),$D$3&amp;"Non-type material: "&amp;$D$3,$D$3&amp;INDEX('type-categories'!$A$2:$B$100,MATCH(E1691,'type-categories'!$A$2:$A$100,0),2)&amp;$D$3))),"")&amp;(IF(K1691&lt;&gt;K1690,$C$2&amp;K1691&amp;$K$3&amp;$C$2&amp;" ",(IF(B1691&lt;&gt;B1690,$C$2&amp;K1691&amp;$K$3&amp;$C$2&amp;" ",""))))&amp;(IF(L1691="","",((IF(L1691&lt;&gt;L1690,$D$2&amp;L1691&amp;$L$3&amp;$D$2&amp;" ",IF(B1691&lt;&gt;B1690,$D$2&amp;L1691&amp;$L$3&amp;$D$2&amp;" ",""))))))&amp;(IF(M1691="","",((IF(M1691&lt;&gt;M1690,$E$2&amp;M1691&amp;$E$2&amp;","&amp;" ",IF(B1691&lt;&gt;B1690,$E$2&amp;M1691&amp;$E$2&amp;",",""))))))&amp;(IF(N1691="","",IF(N1691&lt;&gt;N1690,N1691&amp;", ",IF(B1691&lt;&gt;B1690,N1691&amp;", ",""))))&amp;(IF(ISBLANK(O1691),"",(IF(O1691&lt;&gt;O1690,O1691&amp;", ",IF(B1691&lt;&gt;B1690,O1691&amp;", ","")))))&amp;(IF(ISBLANK(P1691),"",(IF(P1691&lt;&gt;P1690,P1691&amp;", ",IF(B1691&lt;&gt;B1690,P1691&amp;", ",IF(Z1691&lt;&gt;Z1690,P1691&amp;", ",""))))))&amp;(IF(ISBLANK(Q1691),"",(IF(Q1691&lt;&gt;Q1690,Q1691&amp;", ",IF(B1691&lt;&gt;B1690,Q1691&amp;", ",IF(Z1691&lt;&gt;Z1690,Q1691&amp;", ",""))))))&amp;(IF(ISBLANK(R1691),"",(IF(R1691&lt;&gt;R1690,R1691&amp;"m, ",IF(B1691&lt;&gt;B1690,R1691&amp;"m, ",IF(Z1691&lt;&gt;Z1690,R1691&amp;"m, ",""))))))&amp;IF(ISBLANK(S1691),"",(IF(B1691&lt;&gt;B1690,S1691&amp;", ",IF(S1691&lt;&gt;S1690,IF((Z1691=Z1690),"same locality "&amp;S1691&amp;", ",S1691&amp;", "),""))))&amp;(IF(ISBLANK(T1691),"",(IF(T1691&lt;&gt;T1690,IF(ISBLANK(F$2),T1691&amp;", ",T1691&amp;" "&amp;F$2&amp;", "),(IF(B1691&lt;&gt;B1690,IF(ISBLANK(F$2),T1691&amp;", ",T1691&amp;" "&amp;F$2&amp;", "),(IF(Z1691&lt;&gt;Z1690,IF(ISBLANK(F$2),T1691&amp;", ",T1691&amp;" "&amp;F$2&amp;", "),IF((U1691&lt;&gt;U1690)*($G$2="Y"),"same collector, ","")))))))))&amp;(IF(ISBLANK(U1691),"",(IF(U1691&lt;&gt;U1690,U1691&amp;", ",(IF(B1691&lt;&gt;B1690,U1691&amp;", ",IF(Z1691&lt;&gt;Z1690,U1691&amp;", ",(IF(T1691&lt;&gt;T1690,IF((T1691&lt;&gt;T1690)*($G$2="Y"),"same date, ", ""),IF((T1691=T1690)*(U1691=U1690)*(S1691&lt;&gt;S1690)*($G$2="Y"),"same collector and date, ", ""))))))))))&amp;(IF(ISBLANK(V1691),"",V1691&amp;", "))&amp;IF((AA1691&lt;&gt;AA1692)*($H$2="y"),AD1691&amp;AE1691,IF((AA1691&lt;&gt;AA1692)*($H$2="m"),AD1691&amp;AG1691,IF(($H$2&lt;&gt;"m")*($H$2&lt;&gt;"Y"),(IF(F1691=0,"",F1691&amp;" "&amp;$F$4&amp;" "))&amp;(IF(G1691=0,"",G1691&amp;" "&amp;$G$4&amp;" "))&amp;(IF(H1691=0,"",H1691&amp;" "&amp;H$4&amp;" "))&amp;(IF(I1691=0,"",I1691&amp;" "&amp;$I$4&amp;" "))&amp;(IF(J1691=0,"",J1691&amp;" "&amp;$J$4&amp;" "))&amp;IF((ISBLANK(C1691)),"","("&amp;C1691&amp;")"),"")))&amp;IF((B1691=B1692)*(K1691=K1692)*(L1691=L1692)*(M1691=M1692),IF(($H$2&lt;&gt;"m")*($H$2&lt;&gt;"Y"), ", ", IF((ISNUMBER(FIND(")",AE1691))), ", ", "")),IF((B1691=B1692)*(K1691=K1692)*(L1691=L1692),"; ",". ")))</f>
        <v/>
      </c>
      <c r="AI1691" s="1"/>
    </row>
    <row r="1692" spans="1:35" x14ac:dyDescent="0.25">
      <c r="A1692" s="3" t="str">
        <f t="shared" si="214"/>
        <v/>
      </c>
      <c r="B1692" s="53" t="str">
        <f t="shared" si="218"/>
        <v/>
      </c>
      <c r="C1692" s="57"/>
      <c r="D1692" s="57"/>
      <c r="E1692" s="57"/>
      <c r="F1692" s="57"/>
      <c r="G1692" s="57"/>
      <c r="H1692" s="57"/>
      <c r="I1692" s="57"/>
      <c r="J1692" s="57"/>
      <c r="K1692" s="57"/>
      <c r="L1692" s="57"/>
      <c r="M1692" s="54"/>
      <c r="N1692" s="57"/>
      <c r="O1692" s="58"/>
      <c r="P1692" s="58"/>
      <c r="Q1692" s="58"/>
      <c r="R1692" s="58"/>
      <c r="S1692" s="54"/>
      <c r="T1692" s="57"/>
      <c r="U1692" s="57"/>
      <c r="V1692" s="57"/>
      <c r="W1692" s="57"/>
      <c r="X1692" s="147" t="str">
        <f>IF(ISBLANK(D1692),"",IF('order-admin-units'!$I$1&lt;&gt;"y", "", IF((K1692="")*(ISBLANK(D1692)=FALSE), 'order-admin-units'!$B$1+1, VLOOKUP(K1692, ordercountry, 2))))</f>
        <v/>
      </c>
      <c r="Y1692" s="147" t="str">
        <f>IF(ISBLANK(D1692),"",IF('order-admin-units'!$I$1&lt;&gt;"y", "", IF(L1692="", 'order-admin-units'!$B$2+1, VLOOKUP(K1692&amp;"@"&amp;L1692, orderadmin, 2))))</f>
        <v/>
      </c>
      <c r="Z1692" s="147" t="str">
        <f t="shared" si="215"/>
        <v/>
      </c>
      <c r="AA1692" s="147" t="str">
        <f t="shared" si="216"/>
        <v/>
      </c>
      <c r="AB1692" s="147" t="str">
        <f t="shared" si="217"/>
        <v/>
      </c>
      <c r="AC1692" s="147" t="str">
        <f t="shared" si="211"/>
        <v/>
      </c>
      <c r="AD1692" s="11" t="str">
        <f t="shared" si="212"/>
        <v/>
      </c>
      <c r="AE1692" s="11" t="str">
        <f t="array" ref="AE1692">IF(ISBLANK(D1692),"",IF(OR($H$2="y",$H$2="m"),IF(AA1692=AA1691,IF(OR(AB1692=$AB$4:$AB1691)=FALSE,AE1691&amp;C1692,AE1691),"("&amp;C1692)&amp;IF(AA1692=AA1693,IF(OR(AB1693=$AB$4:$AB1692)=FALSE,", ",""),") "),""))</f>
        <v/>
      </c>
      <c r="AF1692" s="11" t="str">
        <f t="shared" si="213"/>
        <v/>
      </c>
      <c r="AG1692" s="11" t="str">
        <f t="array" ref="AG1692">IF(ISBLANK(D1692),"",IF(OR($H$2="y",$H$2="m"),IF(AA1692=AA1691,IF(OR(AC1692=$AC$4:$AC1691)=FALSE,AG1691&amp;AF1692,AG1691),"("&amp;AF1692)&amp;IF(AA1692=AA1693,IF(OR(AC1693=$AC$4:$AC1692)=FALSE,", ",""),") "),""))</f>
        <v/>
      </c>
      <c r="AH1692" s="10" t="str">
        <f>IF((ISBLANK(D1692)),"",IF(D1692=D1691,AH1691,"")&amp;IF(B1691&lt;&gt;B1692,((IF(ISBLANK(E1692),$D$3&amp;"Non-type material: "&amp;$D$3,$D$3&amp;INDEX('type-categories'!$A$2:$B$100,MATCH(E1692,'type-categories'!$A$2:$A$100,0),2)&amp;$D$3))),"")&amp;(IF(K1692&lt;&gt;K1691,$C$2&amp;K1692&amp;$K$3&amp;$C$2&amp;" ",(IF(B1692&lt;&gt;B1691,$C$2&amp;K1692&amp;$K$3&amp;$C$2&amp;" ",""))))&amp;(IF(L1692="","",((IF(L1692&lt;&gt;L1691,$D$2&amp;L1692&amp;$L$3&amp;$D$2&amp;" ",IF(B1692&lt;&gt;B1691,$D$2&amp;L1692&amp;$L$3&amp;$D$2&amp;" ",""))))))&amp;(IF(M1692="","",((IF(M1692&lt;&gt;M1691,$E$2&amp;M1692&amp;$E$2&amp;","&amp;" ",IF(B1692&lt;&gt;B1691,$E$2&amp;M1692&amp;$E$2&amp;",",""))))))&amp;(IF(N1692="","",IF(N1692&lt;&gt;N1691,N1692&amp;", ",IF(B1692&lt;&gt;B1691,N1692&amp;", ",""))))&amp;(IF(ISBLANK(O1692),"",(IF(O1692&lt;&gt;O1691,O1692&amp;", ",IF(B1692&lt;&gt;B1691,O1692&amp;", ","")))))&amp;(IF(ISBLANK(P1692),"",(IF(P1692&lt;&gt;P1691,P1692&amp;", ",IF(B1692&lt;&gt;B1691,P1692&amp;", ",IF(Z1692&lt;&gt;Z1691,P1692&amp;", ",""))))))&amp;(IF(ISBLANK(Q1692),"",(IF(Q1692&lt;&gt;Q1691,Q1692&amp;", ",IF(B1692&lt;&gt;B1691,Q1692&amp;", ",IF(Z1692&lt;&gt;Z1691,Q1692&amp;", ",""))))))&amp;(IF(ISBLANK(R1692),"",(IF(R1692&lt;&gt;R1691,R1692&amp;"m, ",IF(B1692&lt;&gt;B1691,R1692&amp;"m, ",IF(Z1692&lt;&gt;Z1691,R1692&amp;"m, ",""))))))&amp;IF(ISBLANK(S1692),"",(IF(B1692&lt;&gt;B1691,S1692&amp;", ",IF(S1692&lt;&gt;S1691,IF((Z1692=Z1691),"same locality "&amp;S1692&amp;", ",S1692&amp;", "),""))))&amp;(IF(ISBLANK(T1692),"",(IF(T1692&lt;&gt;T1691,IF(ISBLANK(F$2),T1692&amp;", ",T1692&amp;" "&amp;F$2&amp;", "),(IF(B1692&lt;&gt;B1691,IF(ISBLANK(F$2),T1692&amp;", ",T1692&amp;" "&amp;F$2&amp;", "),(IF(Z1692&lt;&gt;Z1691,IF(ISBLANK(F$2),T1692&amp;", ",T1692&amp;" "&amp;F$2&amp;", "),IF((U1692&lt;&gt;U1691)*($G$2="Y"),"same collector, ","")))))))))&amp;(IF(ISBLANK(U1692),"",(IF(U1692&lt;&gt;U1691,U1692&amp;", ",(IF(B1692&lt;&gt;B1691,U1692&amp;", ",IF(Z1692&lt;&gt;Z1691,U1692&amp;", ",(IF(T1692&lt;&gt;T1691,IF((T1692&lt;&gt;T1691)*($G$2="Y"),"same date, ", ""),IF((T1692=T1691)*(U1692=U1691)*(S1692&lt;&gt;S1691)*($G$2="Y"),"same collector and date, ", ""))))))))))&amp;(IF(ISBLANK(V1692),"",V1692&amp;", "))&amp;IF((AA1692&lt;&gt;AA1693)*($H$2="y"),AD1692&amp;AE1692,IF((AA1692&lt;&gt;AA1693)*($H$2="m"),AD1692&amp;AG1692,IF(($H$2&lt;&gt;"m")*($H$2&lt;&gt;"Y"),(IF(F1692=0,"",F1692&amp;" "&amp;$F$4&amp;" "))&amp;(IF(G1692=0,"",G1692&amp;" "&amp;$G$4&amp;" "))&amp;(IF(H1692=0,"",H1692&amp;" "&amp;H$4&amp;" "))&amp;(IF(I1692=0,"",I1692&amp;" "&amp;$I$4&amp;" "))&amp;(IF(J1692=0,"",J1692&amp;" "&amp;$J$4&amp;" "))&amp;IF((ISBLANK(C1692)),"","("&amp;C1692&amp;")"),"")))&amp;IF((B1692=B1693)*(K1692=K1693)*(L1692=L1693)*(M1692=M1693),IF(($H$2&lt;&gt;"m")*($H$2&lt;&gt;"Y"), ", ", IF((ISNUMBER(FIND(")",AE1692))), ", ", "")),IF((B1692=B1693)*(K1692=K1693)*(L1692=L1693),"; ",". ")))</f>
        <v/>
      </c>
      <c r="AI1692" s="1"/>
    </row>
    <row r="1693" spans="1:35" x14ac:dyDescent="0.25">
      <c r="A1693" s="3" t="str">
        <f t="shared" si="214"/>
        <v/>
      </c>
      <c r="B1693" s="53" t="str">
        <f t="shared" si="218"/>
        <v/>
      </c>
      <c r="C1693" s="57"/>
      <c r="D1693" s="57"/>
      <c r="E1693" s="57"/>
      <c r="F1693" s="57"/>
      <c r="G1693" s="57"/>
      <c r="H1693" s="57"/>
      <c r="I1693" s="57"/>
      <c r="J1693" s="57"/>
      <c r="K1693" s="57"/>
      <c r="L1693" s="57"/>
      <c r="M1693" s="54"/>
      <c r="N1693" s="57"/>
      <c r="O1693" s="58"/>
      <c r="P1693" s="58"/>
      <c r="Q1693" s="58"/>
      <c r="R1693" s="58"/>
      <c r="S1693" s="54"/>
      <c r="T1693" s="57"/>
      <c r="U1693" s="57"/>
      <c r="V1693" s="57"/>
      <c r="W1693" s="57"/>
      <c r="X1693" s="147" t="str">
        <f>IF(ISBLANK(D1693),"",IF('order-admin-units'!$I$1&lt;&gt;"y", "", IF((K1693="")*(ISBLANK(D1693)=FALSE), 'order-admin-units'!$B$1+1, VLOOKUP(K1693, ordercountry, 2))))</f>
        <v/>
      </c>
      <c r="Y1693" s="147" t="str">
        <f>IF(ISBLANK(D1693),"",IF('order-admin-units'!$I$1&lt;&gt;"y", "", IF(L1693="", 'order-admin-units'!$B$2+1, VLOOKUP(K1693&amp;"@"&amp;L1693, orderadmin, 2))))</f>
        <v/>
      </c>
      <c r="Z1693" s="147" t="str">
        <f t="shared" si="215"/>
        <v/>
      </c>
      <c r="AA1693" s="147" t="str">
        <f t="shared" si="216"/>
        <v/>
      </c>
      <c r="AB1693" s="147" t="str">
        <f t="shared" si="217"/>
        <v/>
      </c>
      <c r="AC1693" s="147" t="str">
        <f t="shared" si="211"/>
        <v/>
      </c>
      <c r="AD1693" s="11" t="str">
        <f t="shared" si="212"/>
        <v/>
      </c>
      <c r="AE1693" s="11" t="str">
        <f t="array" ref="AE1693">IF(ISBLANK(D1693),"",IF(OR($H$2="y",$H$2="m"),IF(AA1693=AA1692,IF(OR(AB1693=$AB$4:$AB1692)=FALSE,AE1692&amp;C1693,AE1692),"("&amp;C1693)&amp;IF(AA1693=AA1694,IF(OR(AB1694=$AB$4:$AB1693)=FALSE,", ",""),") "),""))</f>
        <v/>
      </c>
      <c r="AF1693" s="11" t="str">
        <f t="shared" si="213"/>
        <v/>
      </c>
      <c r="AG1693" s="11" t="str">
        <f t="array" ref="AG1693">IF(ISBLANK(D1693),"",IF(OR($H$2="y",$H$2="m"),IF(AA1693=AA1692,IF(OR(AC1693=$AC$4:$AC1692)=FALSE,AG1692&amp;AF1693,AG1692),"("&amp;AF1693)&amp;IF(AA1693=AA1694,IF(OR(AC1694=$AC$4:$AC1693)=FALSE,", ",""),") "),""))</f>
        <v/>
      </c>
      <c r="AH1693" s="10" t="str">
        <f>IF((ISBLANK(D1693)),"",IF(D1693=D1692,AH1692,"")&amp;IF(B1692&lt;&gt;B1693,((IF(ISBLANK(E1693),$D$3&amp;"Non-type material: "&amp;$D$3,$D$3&amp;INDEX('type-categories'!$A$2:$B$100,MATCH(E1693,'type-categories'!$A$2:$A$100,0),2)&amp;$D$3))),"")&amp;(IF(K1693&lt;&gt;K1692,$C$2&amp;K1693&amp;$K$3&amp;$C$2&amp;" ",(IF(B1693&lt;&gt;B1692,$C$2&amp;K1693&amp;$K$3&amp;$C$2&amp;" ",""))))&amp;(IF(L1693="","",((IF(L1693&lt;&gt;L1692,$D$2&amp;L1693&amp;$L$3&amp;$D$2&amp;" ",IF(B1693&lt;&gt;B1692,$D$2&amp;L1693&amp;$L$3&amp;$D$2&amp;" ",""))))))&amp;(IF(M1693="","",((IF(M1693&lt;&gt;M1692,$E$2&amp;M1693&amp;$E$2&amp;","&amp;" ",IF(B1693&lt;&gt;B1692,$E$2&amp;M1693&amp;$E$2&amp;",",""))))))&amp;(IF(N1693="","",IF(N1693&lt;&gt;N1692,N1693&amp;", ",IF(B1693&lt;&gt;B1692,N1693&amp;", ",""))))&amp;(IF(ISBLANK(O1693),"",(IF(O1693&lt;&gt;O1692,O1693&amp;", ",IF(B1693&lt;&gt;B1692,O1693&amp;", ","")))))&amp;(IF(ISBLANK(P1693),"",(IF(P1693&lt;&gt;P1692,P1693&amp;", ",IF(B1693&lt;&gt;B1692,P1693&amp;", ",IF(Z1693&lt;&gt;Z1692,P1693&amp;", ",""))))))&amp;(IF(ISBLANK(Q1693),"",(IF(Q1693&lt;&gt;Q1692,Q1693&amp;", ",IF(B1693&lt;&gt;B1692,Q1693&amp;", ",IF(Z1693&lt;&gt;Z1692,Q1693&amp;", ",""))))))&amp;(IF(ISBLANK(R1693),"",(IF(R1693&lt;&gt;R1692,R1693&amp;"m, ",IF(B1693&lt;&gt;B1692,R1693&amp;"m, ",IF(Z1693&lt;&gt;Z1692,R1693&amp;"m, ",""))))))&amp;IF(ISBLANK(S1693),"",(IF(B1693&lt;&gt;B1692,S1693&amp;", ",IF(S1693&lt;&gt;S1692,IF((Z1693=Z1692),"same locality "&amp;S1693&amp;", ",S1693&amp;", "),""))))&amp;(IF(ISBLANK(T1693),"",(IF(T1693&lt;&gt;T1692,IF(ISBLANK(F$2),T1693&amp;", ",T1693&amp;" "&amp;F$2&amp;", "),(IF(B1693&lt;&gt;B1692,IF(ISBLANK(F$2),T1693&amp;", ",T1693&amp;" "&amp;F$2&amp;", "),(IF(Z1693&lt;&gt;Z1692,IF(ISBLANK(F$2),T1693&amp;", ",T1693&amp;" "&amp;F$2&amp;", "),IF((U1693&lt;&gt;U1692)*($G$2="Y"),"same collector, ","")))))))))&amp;(IF(ISBLANK(U1693),"",(IF(U1693&lt;&gt;U1692,U1693&amp;", ",(IF(B1693&lt;&gt;B1692,U1693&amp;", ",IF(Z1693&lt;&gt;Z1692,U1693&amp;", ",(IF(T1693&lt;&gt;T1692,IF((T1693&lt;&gt;T1692)*($G$2="Y"),"same date, ", ""),IF((T1693=T1692)*(U1693=U1692)*(S1693&lt;&gt;S1692)*($G$2="Y"),"same collector and date, ", ""))))))))))&amp;(IF(ISBLANK(V1693),"",V1693&amp;", "))&amp;IF((AA1693&lt;&gt;AA1694)*($H$2="y"),AD1693&amp;AE1693,IF((AA1693&lt;&gt;AA1694)*($H$2="m"),AD1693&amp;AG1693,IF(($H$2&lt;&gt;"m")*($H$2&lt;&gt;"Y"),(IF(F1693=0,"",F1693&amp;" "&amp;$F$4&amp;" "))&amp;(IF(G1693=0,"",G1693&amp;" "&amp;$G$4&amp;" "))&amp;(IF(H1693=0,"",H1693&amp;" "&amp;H$4&amp;" "))&amp;(IF(I1693=0,"",I1693&amp;" "&amp;$I$4&amp;" "))&amp;(IF(J1693=0,"",J1693&amp;" "&amp;$J$4&amp;" "))&amp;IF((ISBLANK(C1693)),"","("&amp;C1693&amp;")"),"")))&amp;IF((B1693=B1694)*(K1693=K1694)*(L1693=L1694)*(M1693=M1694),IF(($H$2&lt;&gt;"m")*($H$2&lt;&gt;"Y"), ", ", IF((ISNUMBER(FIND(")",AE1693))), ", ", "")),IF((B1693=B1694)*(K1693=K1694)*(L1693=L1694),"; ",". ")))</f>
        <v/>
      </c>
      <c r="AI1693" s="1"/>
    </row>
    <row r="1694" spans="1:35" x14ac:dyDescent="0.25">
      <c r="A1694" s="3" t="str">
        <f t="shared" si="214"/>
        <v/>
      </c>
      <c r="B1694" s="53" t="str">
        <f t="shared" si="218"/>
        <v/>
      </c>
      <c r="C1694" s="57"/>
      <c r="D1694" s="57"/>
      <c r="E1694" s="57"/>
      <c r="F1694" s="57"/>
      <c r="G1694" s="57"/>
      <c r="H1694" s="57"/>
      <c r="I1694" s="57"/>
      <c r="J1694" s="57"/>
      <c r="K1694" s="57"/>
      <c r="L1694" s="57"/>
      <c r="M1694" s="54"/>
      <c r="N1694" s="57"/>
      <c r="O1694" s="58"/>
      <c r="P1694" s="58"/>
      <c r="Q1694" s="58"/>
      <c r="R1694" s="58"/>
      <c r="S1694" s="54"/>
      <c r="T1694" s="57"/>
      <c r="U1694" s="57"/>
      <c r="V1694" s="57"/>
      <c r="W1694" s="57"/>
      <c r="X1694" s="147" t="str">
        <f>IF(ISBLANK(D1694),"",IF('order-admin-units'!$I$1&lt;&gt;"y", "", IF((K1694="")*(ISBLANK(D1694)=FALSE), 'order-admin-units'!$B$1+1, VLOOKUP(K1694, ordercountry, 2))))</f>
        <v/>
      </c>
      <c r="Y1694" s="147" t="str">
        <f>IF(ISBLANK(D1694),"",IF('order-admin-units'!$I$1&lt;&gt;"y", "", IF(L1694="", 'order-admin-units'!$B$2+1, VLOOKUP(K1694&amp;"@"&amp;L1694, orderadmin, 2))))</f>
        <v/>
      </c>
      <c r="Z1694" s="147" t="str">
        <f t="shared" si="215"/>
        <v/>
      </c>
      <c r="AA1694" s="147" t="str">
        <f t="shared" si="216"/>
        <v/>
      </c>
      <c r="AB1694" s="147" t="str">
        <f t="shared" si="217"/>
        <v/>
      </c>
      <c r="AC1694" s="147" t="str">
        <f t="shared" si="211"/>
        <v/>
      </c>
      <c r="AD1694" s="11" t="str">
        <f t="shared" si="212"/>
        <v/>
      </c>
      <c r="AE1694" s="11" t="str">
        <f t="array" ref="AE1694">IF(ISBLANK(D1694),"",IF(OR($H$2="y",$H$2="m"),IF(AA1694=AA1693,IF(OR(AB1694=$AB$4:$AB1693)=FALSE,AE1693&amp;C1694,AE1693),"("&amp;C1694)&amp;IF(AA1694=AA1695,IF(OR(AB1695=$AB$4:$AB1694)=FALSE,", ",""),") "),""))</f>
        <v/>
      </c>
      <c r="AF1694" s="11" t="str">
        <f t="shared" si="213"/>
        <v/>
      </c>
      <c r="AG1694" s="11" t="str">
        <f t="array" ref="AG1694">IF(ISBLANK(D1694),"",IF(OR($H$2="y",$H$2="m"),IF(AA1694=AA1693,IF(OR(AC1694=$AC$4:$AC1693)=FALSE,AG1693&amp;AF1694,AG1693),"("&amp;AF1694)&amp;IF(AA1694=AA1695,IF(OR(AC1695=$AC$4:$AC1694)=FALSE,", ",""),") "),""))</f>
        <v/>
      </c>
      <c r="AH1694" s="10" t="str">
        <f>IF((ISBLANK(D1694)),"",IF(D1694=D1693,AH1693,"")&amp;IF(B1693&lt;&gt;B1694,((IF(ISBLANK(E1694),$D$3&amp;"Non-type material: "&amp;$D$3,$D$3&amp;INDEX('type-categories'!$A$2:$B$100,MATCH(E1694,'type-categories'!$A$2:$A$100,0),2)&amp;$D$3))),"")&amp;(IF(K1694&lt;&gt;K1693,$C$2&amp;K1694&amp;$K$3&amp;$C$2&amp;" ",(IF(B1694&lt;&gt;B1693,$C$2&amp;K1694&amp;$K$3&amp;$C$2&amp;" ",""))))&amp;(IF(L1694="","",((IF(L1694&lt;&gt;L1693,$D$2&amp;L1694&amp;$L$3&amp;$D$2&amp;" ",IF(B1694&lt;&gt;B1693,$D$2&amp;L1694&amp;$L$3&amp;$D$2&amp;" ",""))))))&amp;(IF(M1694="","",((IF(M1694&lt;&gt;M1693,$E$2&amp;M1694&amp;$E$2&amp;","&amp;" ",IF(B1694&lt;&gt;B1693,$E$2&amp;M1694&amp;$E$2&amp;",",""))))))&amp;(IF(N1694="","",IF(N1694&lt;&gt;N1693,N1694&amp;", ",IF(B1694&lt;&gt;B1693,N1694&amp;", ",""))))&amp;(IF(ISBLANK(O1694),"",(IF(O1694&lt;&gt;O1693,O1694&amp;", ",IF(B1694&lt;&gt;B1693,O1694&amp;", ","")))))&amp;(IF(ISBLANK(P1694),"",(IF(P1694&lt;&gt;P1693,P1694&amp;", ",IF(B1694&lt;&gt;B1693,P1694&amp;", ",IF(Z1694&lt;&gt;Z1693,P1694&amp;", ",""))))))&amp;(IF(ISBLANK(Q1694),"",(IF(Q1694&lt;&gt;Q1693,Q1694&amp;", ",IF(B1694&lt;&gt;B1693,Q1694&amp;", ",IF(Z1694&lt;&gt;Z1693,Q1694&amp;", ",""))))))&amp;(IF(ISBLANK(R1694),"",(IF(R1694&lt;&gt;R1693,R1694&amp;"m, ",IF(B1694&lt;&gt;B1693,R1694&amp;"m, ",IF(Z1694&lt;&gt;Z1693,R1694&amp;"m, ",""))))))&amp;IF(ISBLANK(S1694),"",(IF(B1694&lt;&gt;B1693,S1694&amp;", ",IF(S1694&lt;&gt;S1693,IF((Z1694=Z1693),"same locality "&amp;S1694&amp;", ",S1694&amp;", "),""))))&amp;(IF(ISBLANK(T1694),"",(IF(T1694&lt;&gt;T1693,IF(ISBLANK(F$2),T1694&amp;", ",T1694&amp;" "&amp;F$2&amp;", "),(IF(B1694&lt;&gt;B1693,IF(ISBLANK(F$2),T1694&amp;", ",T1694&amp;" "&amp;F$2&amp;", "),(IF(Z1694&lt;&gt;Z1693,IF(ISBLANK(F$2),T1694&amp;", ",T1694&amp;" "&amp;F$2&amp;", "),IF((U1694&lt;&gt;U1693)*($G$2="Y"),"same collector, ","")))))))))&amp;(IF(ISBLANK(U1694),"",(IF(U1694&lt;&gt;U1693,U1694&amp;", ",(IF(B1694&lt;&gt;B1693,U1694&amp;", ",IF(Z1694&lt;&gt;Z1693,U1694&amp;", ",(IF(T1694&lt;&gt;T1693,IF((T1694&lt;&gt;T1693)*($G$2="Y"),"same date, ", ""),IF((T1694=T1693)*(U1694=U1693)*(S1694&lt;&gt;S1693)*($G$2="Y"),"same collector and date, ", ""))))))))))&amp;(IF(ISBLANK(V1694),"",V1694&amp;", "))&amp;IF((AA1694&lt;&gt;AA1695)*($H$2="y"),AD1694&amp;AE1694,IF((AA1694&lt;&gt;AA1695)*($H$2="m"),AD1694&amp;AG1694,IF(($H$2&lt;&gt;"m")*($H$2&lt;&gt;"Y"),(IF(F1694=0,"",F1694&amp;" "&amp;$F$4&amp;" "))&amp;(IF(G1694=0,"",G1694&amp;" "&amp;$G$4&amp;" "))&amp;(IF(H1694=0,"",H1694&amp;" "&amp;H$4&amp;" "))&amp;(IF(I1694=0,"",I1694&amp;" "&amp;$I$4&amp;" "))&amp;(IF(J1694=0,"",J1694&amp;" "&amp;$J$4&amp;" "))&amp;IF((ISBLANK(C1694)),"","("&amp;C1694&amp;")"),"")))&amp;IF((B1694=B1695)*(K1694=K1695)*(L1694=L1695)*(M1694=M1695),IF(($H$2&lt;&gt;"m")*($H$2&lt;&gt;"Y"), ", ", IF((ISNUMBER(FIND(")",AE1694))), ", ", "")),IF((B1694=B1695)*(K1694=K1695)*(L1694=L1695),"; ",". ")))</f>
        <v/>
      </c>
      <c r="AI1694" s="1"/>
    </row>
    <row r="1695" spans="1:35" x14ac:dyDescent="0.25">
      <c r="A1695" s="3" t="str">
        <f t="shared" si="214"/>
        <v/>
      </c>
      <c r="B1695" s="53" t="str">
        <f t="shared" si="218"/>
        <v/>
      </c>
      <c r="C1695" s="57"/>
      <c r="D1695" s="57"/>
      <c r="E1695" s="57"/>
      <c r="F1695" s="57"/>
      <c r="G1695" s="57"/>
      <c r="H1695" s="57"/>
      <c r="I1695" s="57"/>
      <c r="J1695" s="57"/>
      <c r="K1695" s="57"/>
      <c r="L1695" s="57"/>
      <c r="M1695" s="54"/>
      <c r="N1695" s="57"/>
      <c r="O1695" s="58"/>
      <c r="P1695" s="58"/>
      <c r="Q1695" s="58"/>
      <c r="R1695" s="58"/>
      <c r="S1695" s="54"/>
      <c r="T1695" s="57"/>
      <c r="U1695" s="57"/>
      <c r="V1695" s="57"/>
      <c r="W1695" s="57"/>
      <c r="X1695" s="147" t="str">
        <f>IF(ISBLANK(D1695),"",IF('order-admin-units'!$I$1&lt;&gt;"y", "", IF((K1695="")*(ISBLANK(D1695)=FALSE), 'order-admin-units'!$B$1+1, VLOOKUP(K1695, ordercountry, 2))))</f>
        <v/>
      </c>
      <c r="Y1695" s="147" t="str">
        <f>IF(ISBLANK(D1695),"",IF('order-admin-units'!$I$1&lt;&gt;"y", "", IF(L1695="", 'order-admin-units'!$B$2+1, VLOOKUP(K1695&amp;"@"&amp;L1695, orderadmin, 2))))</f>
        <v/>
      </c>
      <c r="Z1695" s="147" t="str">
        <f t="shared" si="215"/>
        <v/>
      </c>
      <c r="AA1695" s="147" t="str">
        <f t="shared" si="216"/>
        <v/>
      </c>
      <c r="AB1695" s="147" t="str">
        <f t="shared" si="217"/>
        <v/>
      </c>
      <c r="AC1695" s="147" t="str">
        <f t="shared" si="211"/>
        <v/>
      </c>
      <c r="AD1695" s="11" t="str">
        <f t="shared" si="212"/>
        <v/>
      </c>
      <c r="AE1695" s="11" t="str">
        <f t="array" ref="AE1695">IF(ISBLANK(D1695),"",IF(OR($H$2="y",$H$2="m"),IF(AA1695=AA1694,IF(OR(AB1695=$AB$4:$AB1694)=FALSE,AE1694&amp;C1695,AE1694),"("&amp;C1695)&amp;IF(AA1695=AA1696,IF(OR(AB1696=$AB$4:$AB1695)=FALSE,", ",""),") "),""))</f>
        <v/>
      </c>
      <c r="AF1695" s="11" t="str">
        <f t="shared" si="213"/>
        <v/>
      </c>
      <c r="AG1695" s="11" t="str">
        <f t="array" ref="AG1695">IF(ISBLANK(D1695),"",IF(OR($H$2="y",$H$2="m"),IF(AA1695=AA1694,IF(OR(AC1695=$AC$4:$AC1694)=FALSE,AG1694&amp;AF1695,AG1694),"("&amp;AF1695)&amp;IF(AA1695=AA1696,IF(OR(AC1696=$AC$4:$AC1695)=FALSE,", ",""),") "),""))</f>
        <v/>
      </c>
      <c r="AH1695" s="10" t="str">
        <f>IF((ISBLANK(D1695)),"",IF(D1695=D1694,AH1694,"")&amp;IF(B1694&lt;&gt;B1695,((IF(ISBLANK(E1695),$D$3&amp;"Non-type material: "&amp;$D$3,$D$3&amp;INDEX('type-categories'!$A$2:$B$100,MATCH(E1695,'type-categories'!$A$2:$A$100,0),2)&amp;$D$3))),"")&amp;(IF(K1695&lt;&gt;K1694,$C$2&amp;K1695&amp;$K$3&amp;$C$2&amp;" ",(IF(B1695&lt;&gt;B1694,$C$2&amp;K1695&amp;$K$3&amp;$C$2&amp;" ",""))))&amp;(IF(L1695="","",((IF(L1695&lt;&gt;L1694,$D$2&amp;L1695&amp;$L$3&amp;$D$2&amp;" ",IF(B1695&lt;&gt;B1694,$D$2&amp;L1695&amp;$L$3&amp;$D$2&amp;" ",""))))))&amp;(IF(M1695="","",((IF(M1695&lt;&gt;M1694,$E$2&amp;M1695&amp;$E$2&amp;","&amp;" ",IF(B1695&lt;&gt;B1694,$E$2&amp;M1695&amp;$E$2&amp;",",""))))))&amp;(IF(N1695="","",IF(N1695&lt;&gt;N1694,N1695&amp;", ",IF(B1695&lt;&gt;B1694,N1695&amp;", ",""))))&amp;(IF(ISBLANK(O1695),"",(IF(O1695&lt;&gt;O1694,O1695&amp;", ",IF(B1695&lt;&gt;B1694,O1695&amp;", ","")))))&amp;(IF(ISBLANK(P1695),"",(IF(P1695&lt;&gt;P1694,P1695&amp;", ",IF(B1695&lt;&gt;B1694,P1695&amp;", ",IF(Z1695&lt;&gt;Z1694,P1695&amp;", ",""))))))&amp;(IF(ISBLANK(Q1695),"",(IF(Q1695&lt;&gt;Q1694,Q1695&amp;", ",IF(B1695&lt;&gt;B1694,Q1695&amp;", ",IF(Z1695&lt;&gt;Z1694,Q1695&amp;", ",""))))))&amp;(IF(ISBLANK(R1695),"",(IF(R1695&lt;&gt;R1694,R1695&amp;"m, ",IF(B1695&lt;&gt;B1694,R1695&amp;"m, ",IF(Z1695&lt;&gt;Z1694,R1695&amp;"m, ",""))))))&amp;IF(ISBLANK(S1695),"",(IF(B1695&lt;&gt;B1694,S1695&amp;", ",IF(S1695&lt;&gt;S1694,IF((Z1695=Z1694),"same locality "&amp;S1695&amp;", ",S1695&amp;", "),""))))&amp;(IF(ISBLANK(T1695),"",(IF(T1695&lt;&gt;T1694,IF(ISBLANK(F$2),T1695&amp;", ",T1695&amp;" "&amp;F$2&amp;", "),(IF(B1695&lt;&gt;B1694,IF(ISBLANK(F$2),T1695&amp;", ",T1695&amp;" "&amp;F$2&amp;", "),(IF(Z1695&lt;&gt;Z1694,IF(ISBLANK(F$2),T1695&amp;", ",T1695&amp;" "&amp;F$2&amp;", "),IF((U1695&lt;&gt;U1694)*($G$2="Y"),"same collector, ","")))))))))&amp;(IF(ISBLANK(U1695),"",(IF(U1695&lt;&gt;U1694,U1695&amp;", ",(IF(B1695&lt;&gt;B1694,U1695&amp;", ",IF(Z1695&lt;&gt;Z1694,U1695&amp;", ",(IF(T1695&lt;&gt;T1694,IF((T1695&lt;&gt;T1694)*($G$2="Y"),"same date, ", ""),IF((T1695=T1694)*(U1695=U1694)*(S1695&lt;&gt;S1694)*($G$2="Y"),"same collector and date, ", ""))))))))))&amp;(IF(ISBLANK(V1695),"",V1695&amp;", "))&amp;IF((AA1695&lt;&gt;AA1696)*($H$2="y"),AD1695&amp;AE1695,IF((AA1695&lt;&gt;AA1696)*($H$2="m"),AD1695&amp;AG1695,IF(($H$2&lt;&gt;"m")*($H$2&lt;&gt;"Y"),(IF(F1695=0,"",F1695&amp;" "&amp;$F$4&amp;" "))&amp;(IF(G1695=0,"",G1695&amp;" "&amp;$G$4&amp;" "))&amp;(IF(H1695=0,"",H1695&amp;" "&amp;H$4&amp;" "))&amp;(IF(I1695=0,"",I1695&amp;" "&amp;$I$4&amp;" "))&amp;(IF(J1695=0,"",J1695&amp;" "&amp;$J$4&amp;" "))&amp;IF((ISBLANK(C1695)),"","("&amp;C1695&amp;")"),"")))&amp;IF((B1695=B1696)*(K1695=K1696)*(L1695=L1696)*(M1695=M1696),IF(($H$2&lt;&gt;"m")*($H$2&lt;&gt;"Y"), ", ", IF((ISNUMBER(FIND(")",AE1695))), ", ", "")),IF((B1695=B1696)*(K1695=K1696)*(L1695=L1696),"; ",". ")))</f>
        <v/>
      </c>
      <c r="AI1695" s="1"/>
    </row>
    <row r="1696" spans="1:35" x14ac:dyDescent="0.25">
      <c r="A1696" s="3" t="str">
        <f t="shared" si="214"/>
        <v/>
      </c>
      <c r="B1696" s="53" t="str">
        <f t="shared" si="218"/>
        <v/>
      </c>
      <c r="C1696" s="57"/>
      <c r="D1696" s="57"/>
      <c r="E1696" s="57"/>
      <c r="F1696" s="57"/>
      <c r="G1696" s="57"/>
      <c r="H1696" s="57"/>
      <c r="I1696" s="57"/>
      <c r="J1696" s="57"/>
      <c r="K1696" s="57"/>
      <c r="L1696" s="57"/>
      <c r="M1696" s="54"/>
      <c r="N1696" s="57"/>
      <c r="O1696" s="58"/>
      <c r="P1696" s="58"/>
      <c r="Q1696" s="58"/>
      <c r="R1696" s="58"/>
      <c r="S1696" s="54"/>
      <c r="T1696" s="57"/>
      <c r="U1696" s="57"/>
      <c r="V1696" s="57"/>
      <c r="W1696" s="57"/>
      <c r="X1696" s="147" t="str">
        <f>IF(ISBLANK(D1696),"",IF('order-admin-units'!$I$1&lt;&gt;"y", "", IF((K1696="")*(ISBLANK(D1696)=FALSE), 'order-admin-units'!$B$1+1, VLOOKUP(K1696, ordercountry, 2))))</f>
        <v/>
      </c>
      <c r="Y1696" s="147" t="str">
        <f>IF(ISBLANK(D1696),"",IF('order-admin-units'!$I$1&lt;&gt;"y", "", IF(L1696="", 'order-admin-units'!$B$2+1, VLOOKUP(K1696&amp;"@"&amp;L1696, orderadmin, 2))))</f>
        <v/>
      </c>
      <c r="Z1696" s="147" t="str">
        <f t="shared" si="215"/>
        <v/>
      </c>
      <c r="AA1696" s="147" t="str">
        <f t="shared" si="216"/>
        <v/>
      </c>
      <c r="AB1696" s="147" t="str">
        <f t="shared" si="217"/>
        <v/>
      </c>
      <c r="AC1696" s="147" t="str">
        <f t="shared" si="211"/>
        <v/>
      </c>
      <c r="AD1696" s="11" t="str">
        <f t="shared" si="212"/>
        <v/>
      </c>
      <c r="AE1696" s="11" t="str">
        <f t="array" ref="AE1696">IF(ISBLANK(D1696),"",IF(OR($H$2="y",$H$2="m"),IF(AA1696=AA1695,IF(OR(AB1696=$AB$4:$AB1695)=FALSE,AE1695&amp;C1696,AE1695),"("&amp;C1696)&amp;IF(AA1696=AA1697,IF(OR(AB1697=$AB$4:$AB1696)=FALSE,", ",""),") "),""))</f>
        <v/>
      </c>
      <c r="AF1696" s="11" t="str">
        <f t="shared" si="213"/>
        <v/>
      </c>
      <c r="AG1696" s="11" t="str">
        <f t="array" ref="AG1696">IF(ISBLANK(D1696),"",IF(OR($H$2="y",$H$2="m"),IF(AA1696=AA1695,IF(OR(AC1696=$AC$4:$AC1695)=FALSE,AG1695&amp;AF1696,AG1695),"("&amp;AF1696)&amp;IF(AA1696=AA1697,IF(OR(AC1697=$AC$4:$AC1696)=FALSE,", ",""),") "),""))</f>
        <v/>
      </c>
      <c r="AH1696" s="10" t="str">
        <f>IF((ISBLANK(D1696)),"",IF(D1696=D1695,AH1695,"")&amp;IF(B1695&lt;&gt;B1696,((IF(ISBLANK(E1696),$D$3&amp;"Non-type material: "&amp;$D$3,$D$3&amp;INDEX('type-categories'!$A$2:$B$100,MATCH(E1696,'type-categories'!$A$2:$A$100,0),2)&amp;$D$3))),"")&amp;(IF(K1696&lt;&gt;K1695,$C$2&amp;K1696&amp;$K$3&amp;$C$2&amp;" ",(IF(B1696&lt;&gt;B1695,$C$2&amp;K1696&amp;$K$3&amp;$C$2&amp;" ",""))))&amp;(IF(L1696="","",((IF(L1696&lt;&gt;L1695,$D$2&amp;L1696&amp;$L$3&amp;$D$2&amp;" ",IF(B1696&lt;&gt;B1695,$D$2&amp;L1696&amp;$L$3&amp;$D$2&amp;" ",""))))))&amp;(IF(M1696="","",((IF(M1696&lt;&gt;M1695,$E$2&amp;M1696&amp;$E$2&amp;","&amp;" ",IF(B1696&lt;&gt;B1695,$E$2&amp;M1696&amp;$E$2&amp;",",""))))))&amp;(IF(N1696="","",IF(N1696&lt;&gt;N1695,N1696&amp;", ",IF(B1696&lt;&gt;B1695,N1696&amp;", ",""))))&amp;(IF(ISBLANK(O1696),"",(IF(O1696&lt;&gt;O1695,O1696&amp;", ",IF(B1696&lt;&gt;B1695,O1696&amp;", ","")))))&amp;(IF(ISBLANK(P1696),"",(IF(P1696&lt;&gt;P1695,P1696&amp;", ",IF(B1696&lt;&gt;B1695,P1696&amp;", ",IF(Z1696&lt;&gt;Z1695,P1696&amp;", ",""))))))&amp;(IF(ISBLANK(Q1696),"",(IF(Q1696&lt;&gt;Q1695,Q1696&amp;", ",IF(B1696&lt;&gt;B1695,Q1696&amp;", ",IF(Z1696&lt;&gt;Z1695,Q1696&amp;", ",""))))))&amp;(IF(ISBLANK(R1696),"",(IF(R1696&lt;&gt;R1695,R1696&amp;"m, ",IF(B1696&lt;&gt;B1695,R1696&amp;"m, ",IF(Z1696&lt;&gt;Z1695,R1696&amp;"m, ",""))))))&amp;IF(ISBLANK(S1696),"",(IF(B1696&lt;&gt;B1695,S1696&amp;", ",IF(S1696&lt;&gt;S1695,IF((Z1696=Z1695),"same locality "&amp;S1696&amp;", ",S1696&amp;", "),""))))&amp;(IF(ISBLANK(T1696),"",(IF(T1696&lt;&gt;T1695,IF(ISBLANK(F$2),T1696&amp;", ",T1696&amp;" "&amp;F$2&amp;", "),(IF(B1696&lt;&gt;B1695,IF(ISBLANK(F$2),T1696&amp;", ",T1696&amp;" "&amp;F$2&amp;", "),(IF(Z1696&lt;&gt;Z1695,IF(ISBLANK(F$2),T1696&amp;", ",T1696&amp;" "&amp;F$2&amp;", "),IF((U1696&lt;&gt;U1695)*($G$2="Y"),"same collector, ","")))))))))&amp;(IF(ISBLANK(U1696),"",(IF(U1696&lt;&gt;U1695,U1696&amp;", ",(IF(B1696&lt;&gt;B1695,U1696&amp;", ",IF(Z1696&lt;&gt;Z1695,U1696&amp;", ",(IF(T1696&lt;&gt;T1695,IF((T1696&lt;&gt;T1695)*($G$2="Y"),"same date, ", ""),IF((T1696=T1695)*(U1696=U1695)*(S1696&lt;&gt;S1695)*($G$2="Y"),"same collector and date, ", ""))))))))))&amp;(IF(ISBLANK(V1696),"",V1696&amp;", "))&amp;IF((AA1696&lt;&gt;AA1697)*($H$2="y"),AD1696&amp;AE1696,IF((AA1696&lt;&gt;AA1697)*($H$2="m"),AD1696&amp;AG1696,IF(($H$2&lt;&gt;"m")*($H$2&lt;&gt;"Y"),(IF(F1696=0,"",F1696&amp;" "&amp;$F$4&amp;" "))&amp;(IF(G1696=0,"",G1696&amp;" "&amp;$G$4&amp;" "))&amp;(IF(H1696=0,"",H1696&amp;" "&amp;H$4&amp;" "))&amp;(IF(I1696=0,"",I1696&amp;" "&amp;$I$4&amp;" "))&amp;(IF(J1696=0,"",J1696&amp;" "&amp;$J$4&amp;" "))&amp;IF((ISBLANK(C1696)),"","("&amp;C1696&amp;")"),"")))&amp;IF((B1696=B1697)*(K1696=K1697)*(L1696=L1697)*(M1696=M1697),IF(($H$2&lt;&gt;"m")*($H$2&lt;&gt;"Y"), ", ", IF((ISNUMBER(FIND(")",AE1696))), ", ", "")),IF((B1696=B1697)*(K1696=K1697)*(L1696=L1697),"; ",". ")))</f>
        <v/>
      </c>
      <c r="AI1696" s="1"/>
    </row>
    <row r="1697" spans="1:35" x14ac:dyDescent="0.25">
      <c r="A1697" s="3" t="str">
        <f t="shared" si="214"/>
        <v/>
      </c>
      <c r="B1697" s="53" t="str">
        <f t="shared" si="218"/>
        <v/>
      </c>
      <c r="C1697" s="57"/>
      <c r="D1697" s="57"/>
      <c r="E1697" s="57"/>
      <c r="F1697" s="57"/>
      <c r="G1697" s="57"/>
      <c r="H1697" s="57"/>
      <c r="I1697" s="57"/>
      <c r="J1697" s="57"/>
      <c r="K1697" s="57"/>
      <c r="L1697" s="57"/>
      <c r="M1697" s="54"/>
      <c r="N1697" s="57"/>
      <c r="O1697" s="58"/>
      <c r="P1697" s="58"/>
      <c r="Q1697" s="58"/>
      <c r="R1697" s="58"/>
      <c r="S1697" s="54"/>
      <c r="T1697" s="57"/>
      <c r="U1697" s="57"/>
      <c r="V1697" s="57"/>
      <c r="W1697" s="57"/>
      <c r="X1697" s="147" t="str">
        <f>IF(ISBLANK(D1697),"",IF('order-admin-units'!$I$1&lt;&gt;"y", "", IF((K1697="")*(ISBLANK(D1697)=FALSE), 'order-admin-units'!$B$1+1, VLOOKUP(K1697, ordercountry, 2))))</f>
        <v/>
      </c>
      <c r="Y1697" s="147" t="str">
        <f>IF(ISBLANK(D1697),"",IF('order-admin-units'!$I$1&lt;&gt;"y", "", IF(L1697="", 'order-admin-units'!$B$2+1, VLOOKUP(K1697&amp;"@"&amp;L1697, orderadmin, 2))))</f>
        <v/>
      </c>
      <c r="Z1697" s="147" t="str">
        <f t="shared" si="215"/>
        <v/>
      </c>
      <c r="AA1697" s="147" t="str">
        <f t="shared" si="216"/>
        <v/>
      </c>
      <c r="AB1697" s="147" t="str">
        <f t="shared" si="217"/>
        <v/>
      </c>
      <c r="AC1697" s="147" t="str">
        <f t="shared" si="211"/>
        <v/>
      </c>
      <c r="AD1697" s="11" t="str">
        <f t="shared" si="212"/>
        <v/>
      </c>
      <c r="AE1697" s="11" t="str">
        <f t="array" ref="AE1697">IF(ISBLANK(D1697),"",IF(OR($H$2="y",$H$2="m"),IF(AA1697=AA1696,IF(OR(AB1697=$AB$4:$AB1696)=FALSE,AE1696&amp;C1697,AE1696),"("&amp;C1697)&amp;IF(AA1697=AA1698,IF(OR(AB1698=$AB$4:$AB1697)=FALSE,", ",""),") "),""))</f>
        <v/>
      </c>
      <c r="AF1697" s="11" t="str">
        <f t="shared" si="213"/>
        <v/>
      </c>
      <c r="AG1697" s="11" t="str">
        <f t="array" ref="AG1697">IF(ISBLANK(D1697),"",IF(OR($H$2="y",$H$2="m"),IF(AA1697=AA1696,IF(OR(AC1697=$AC$4:$AC1696)=FALSE,AG1696&amp;AF1697,AG1696),"("&amp;AF1697)&amp;IF(AA1697=AA1698,IF(OR(AC1698=$AC$4:$AC1697)=FALSE,", ",""),") "),""))</f>
        <v/>
      </c>
      <c r="AH1697" s="10" t="str">
        <f>IF((ISBLANK(D1697)),"",IF(D1697=D1696,AH1696,"")&amp;IF(B1696&lt;&gt;B1697,((IF(ISBLANK(E1697),$D$3&amp;"Non-type material: "&amp;$D$3,$D$3&amp;INDEX('type-categories'!$A$2:$B$100,MATCH(E1697,'type-categories'!$A$2:$A$100,0),2)&amp;$D$3))),"")&amp;(IF(K1697&lt;&gt;K1696,$C$2&amp;K1697&amp;$K$3&amp;$C$2&amp;" ",(IF(B1697&lt;&gt;B1696,$C$2&amp;K1697&amp;$K$3&amp;$C$2&amp;" ",""))))&amp;(IF(L1697="","",((IF(L1697&lt;&gt;L1696,$D$2&amp;L1697&amp;$L$3&amp;$D$2&amp;" ",IF(B1697&lt;&gt;B1696,$D$2&amp;L1697&amp;$L$3&amp;$D$2&amp;" ",""))))))&amp;(IF(M1697="","",((IF(M1697&lt;&gt;M1696,$E$2&amp;M1697&amp;$E$2&amp;","&amp;" ",IF(B1697&lt;&gt;B1696,$E$2&amp;M1697&amp;$E$2&amp;",",""))))))&amp;(IF(N1697="","",IF(N1697&lt;&gt;N1696,N1697&amp;", ",IF(B1697&lt;&gt;B1696,N1697&amp;", ",""))))&amp;(IF(ISBLANK(O1697),"",(IF(O1697&lt;&gt;O1696,O1697&amp;", ",IF(B1697&lt;&gt;B1696,O1697&amp;", ","")))))&amp;(IF(ISBLANK(P1697),"",(IF(P1697&lt;&gt;P1696,P1697&amp;", ",IF(B1697&lt;&gt;B1696,P1697&amp;", ",IF(Z1697&lt;&gt;Z1696,P1697&amp;", ",""))))))&amp;(IF(ISBLANK(Q1697),"",(IF(Q1697&lt;&gt;Q1696,Q1697&amp;", ",IF(B1697&lt;&gt;B1696,Q1697&amp;", ",IF(Z1697&lt;&gt;Z1696,Q1697&amp;", ",""))))))&amp;(IF(ISBLANK(R1697),"",(IF(R1697&lt;&gt;R1696,R1697&amp;"m, ",IF(B1697&lt;&gt;B1696,R1697&amp;"m, ",IF(Z1697&lt;&gt;Z1696,R1697&amp;"m, ",""))))))&amp;IF(ISBLANK(S1697),"",(IF(B1697&lt;&gt;B1696,S1697&amp;", ",IF(S1697&lt;&gt;S1696,IF((Z1697=Z1696),"same locality "&amp;S1697&amp;", ",S1697&amp;", "),""))))&amp;(IF(ISBLANK(T1697),"",(IF(T1697&lt;&gt;T1696,IF(ISBLANK(F$2),T1697&amp;", ",T1697&amp;" "&amp;F$2&amp;", "),(IF(B1697&lt;&gt;B1696,IF(ISBLANK(F$2),T1697&amp;", ",T1697&amp;" "&amp;F$2&amp;", "),(IF(Z1697&lt;&gt;Z1696,IF(ISBLANK(F$2),T1697&amp;", ",T1697&amp;" "&amp;F$2&amp;", "),IF((U1697&lt;&gt;U1696)*($G$2="Y"),"same collector, ","")))))))))&amp;(IF(ISBLANK(U1697),"",(IF(U1697&lt;&gt;U1696,U1697&amp;", ",(IF(B1697&lt;&gt;B1696,U1697&amp;", ",IF(Z1697&lt;&gt;Z1696,U1697&amp;", ",(IF(T1697&lt;&gt;T1696,IF((T1697&lt;&gt;T1696)*($G$2="Y"),"same date, ", ""),IF((T1697=T1696)*(U1697=U1696)*(S1697&lt;&gt;S1696)*($G$2="Y"),"same collector and date, ", ""))))))))))&amp;(IF(ISBLANK(V1697),"",V1697&amp;", "))&amp;IF((AA1697&lt;&gt;AA1698)*($H$2="y"),AD1697&amp;AE1697,IF((AA1697&lt;&gt;AA1698)*($H$2="m"),AD1697&amp;AG1697,IF(($H$2&lt;&gt;"m")*($H$2&lt;&gt;"Y"),(IF(F1697=0,"",F1697&amp;" "&amp;$F$4&amp;" "))&amp;(IF(G1697=0,"",G1697&amp;" "&amp;$G$4&amp;" "))&amp;(IF(H1697=0,"",H1697&amp;" "&amp;H$4&amp;" "))&amp;(IF(I1697=0,"",I1697&amp;" "&amp;$I$4&amp;" "))&amp;(IF(J1697=0,"",J1697&amp;" "&amp;$J$4&amp;" "))&amp;IF((ISBLANK(C1697)),"","("&amp;C1697&amp;")"),"")))&amp;IF((B1697=B1698)*(K1697=K1698)*(L1697=L1698)*(M1697=M1698),IF(($H$2&lt;&gt;"m")*($H$2&lt;&gt;"Y"), ", ", IF((ISNUMBER(FIND(")",AE1697))), ", ", "")),IF((B1697=B1698)*(K1697=K1698)*(L1697=L1698),"; ",". ")))</f>
        <v/>
      </c>
      <c r="AI1697" s="1"/>
    </row>
    <row r="1698" spans="1:35" x14ac:dyDescent="0.25">
      <c r="A1698" s="3" t="str">
        <f t="shared" si="214"/>
        <v/>
      </c>
      <c r="B1698" s="53" t="str">
        <f t="shared" si="218"/>
        <v/>
      </c>
      <c r="C1698" s="57"/>
      <c r="D1698" s="57"/>
      <c r="E1698" s="57"/>
      <c r="F1698" s="57"/>
      <c r="G1698" s="57"/>
      <c r="H1698" s="57"/>
      <c r="I1698" s="57"/>
      <c r="J1698" s="57"/>
      <c r="K1698" s="57"/>
      <c r="L1698" s="57"/>
      <c r="M1698" s="54"/>
      <c r="N1698" s="57"/>
      <c r="O1698" s="58"/>
      <c r="P1698" s="58"/>
      <c r="Q1698" s="58"/>
      <c r="R1698" s="58"/>
      <c r="S1698" s="54"/>
      <c r="T1698" s="57"/>
      <c r="U1698" s="57"/>
      <c r="V1698" s="57"/>
      <c r="W1698" s="57"/>
      <c r="X1698" s="147" t="str">
        <f>IF(ISBLANK(D1698),"",IF('order-admin-units'!$I$1&lt;&gt;"y", "", IF((K1698="")*(ISBLANK(D1698)=FALSE), 'order-admin-units'!$B$1+1, VLOOKUP(K1698, ordercountry, 2))))</f>
        <v/>
      </c>
      <c r="Y1698" s="147" t="str">
        <f>IF(ISBLANK(D1698),"",IF('order-admin-units'!$I$1&lt;&gt;"y", "", IF(L1698="", 'order-admin-units'!$B$2+1, VLOOKUP(K1698&amp;"@"&amp;L1698, orderadmin, 2))))</f>
        <v/>
      </c>
      <c r="Z1698" s="147" t="str">
        <f t="shared" si="215"/>
        <v/>
      </c>
      <c r="AA1698" s="147" t="str">
        <f t="shared" si="216"/>
        <v/>
      </c>
      <c r="AB1698" s="147" t="str">
        <f t="shared" si="217"/>
        <v/>
      </c>
      <c r="AC1698" s="147" t="str">
        <f t="shared" si="211"/>
        <v/>
      </c>
      <c r="AD1698" s="11" t="str">
        <f t="shared" si="212"/>
        <v/>
      </c>
      <c r="AE1698" s="11" t="str">
        <f t="array" ref="AE1698">IF(ISBLANK(D1698),"",IF(OR($H$2="y",$H$2="m"),IF(AA1698=AA1697,IF(OR(AB1698=$AB$4:$AB1697)=FALSE,AE1697&amp;C1698,AE1697),"("&amp;C1698)&amp;IF(AA1698=AA1699,IF(OR(AB1699=$AB$4:$AB1698)=FALSE,", ",""),") "),""))</f>
        <v/>
      </c>
      <c r="AF1698" s="11" t="str">
        <f t="shared" si="213"/>
        <v/>
      </c>
      <c r="AG1698" s="11" t="str">
        <f t="array" ref="AG1698">IF(ISBLANK(D1698),"",IF(OR($H$2="y",$H$2="m"),IF(AA1698=AA1697,IF(OR(AC1698=$AC$4:$AC1697)=FALSE,AG1697&amp;AF1698,AG1697),"("&amp;AF1698)&amp;IF(AA1698=AA1699,IF(OR(AC1699=$AC$4:$AC1698)=FALSE,", ",""),") "),""))</f>
        <v/>
      </c>
      <c r="AH1698" s="10" t="str">
        <f>IF((ISBLANK(D1698)),"",IF(D1698=D1697,AH1697,"")&amp;IF(B1697&lt;&gt;B1698,((IF(ISBLANK(E1698),$D$3&amp;"Non-type material: "&amp;$D$3,$D$3&amp;INDEX('type-categories'!$A$2:$B$100,MATCH(E1698,'type-categories'!$A$2:$A$100,0),2)&amp;$D$3))),"")&amp;(IF(K1698&lt;&gt;K1697,$C$2&amp;K1698&amp;$K$3&amp;$C$2&amp;" ",(IF(B1698&lt;&gt;B1697,$C$2&amp;K1698&amp;$K$3&amp;$C$2&amp;" ",""))))&amp;(IF(L1698="","",((IF(L1698&lt;&gt;L1697,$D$2&amp;L1698&amp;$L$3&amp;$D$2&amp;" ",IF(B1698&lt;&gt;B1697,$D$2&amp;L1698&amp;$L$3&amp;$D$2&amp;" ",""))))))&amp;(IF(M1698="","",((IF(M1698&lt;&gt;M1697,$E$2&amp;M1698&amp;$E$2&amp;","&amp;" ",IF(B1698&lt;&gt;B1697,$E$2&amp;M1698&amp;$E$2&amp;",",""))))))&amp;(IF(N1698="","",IF(N1698&lt;&gt;N1697,N1698&amp;", ",IF(B1698&lt;&gt;B1697,N1698&amp;", ",""))))&amp;(IF(ISBLANK(O1698),"",(IF(O1698&lt;&gt;O1697,O1698&amp;", ",IF(B1698&lt;&gt;B1697,O1698&amp;", ","")))))&amp;(IF(ISBLANK(P1698),"",(IF(P1698&lt;&gt;P1697,P1698&amp;", ",IF(B1698&lt;&gt;B1697,P1698&amp;", ",IF(Z1698&lt;&gt;Z1697,P1698&amp;", ",""))))))&amp;(IF(ISBLANK(Q1698),"",(IF(Q1698&lt;&gt;Q1697,Q1698&amp;", ",IF(B1698&lt;&gt;B1697,Q1698&amp;", ",IF(Z1698&lt;&gt;Z1697,Q1698&amp;", ",""))))))&amp;(IF(ISBLANK(R1698),"",(IF(R1698&lt;&gt;R1697,R1698&amp;"m, ",IF(B1698&lt;&gt;B1697,R1698&amp;"m, ",IF(Z1698&lt;&gt;Z1697,R1698&amp;"m, ",""))))))&amp;IF(ISBLANK(S1698),"",(IF(B1698&lt;&gt;B1697,S1698&amp;", ",IF(S1698&lt;&gt;S1697,IF((Z1698=Z1697),"same locality "&amp;S1698&amp;", ",S1698&amp;", "),""))))&amp;(IF(ISBLANK(T1698),"",(IF(T1698&lt;&gt;T1697,IF(ISBLANK(F$2),T1698&amp;", ",T1698&amp;" "&amp;F$2&amp;", "),(IF(B1698&lt;&gt;B1697,IF(ISBLANK(F$2),T1698&amp;", ",T1698&amp;" "&amp;F$2&amp;", "),(IF(Z1698&lt;&gt;Z1697,IF(ISBLANK(F$2),T1698&amp;", ",T1698&amp;" "&amp;F$2&amp;", "),IF((U1698&lt;&gt;U1697)*($G$2="Y"),"same collector, ","")))))))))&amp;(IF(ISBLANK(U1698),"",(IF(U1698&lt;&gt;U1697,U1698&amp;", ",(IF(B1698&lt;&gt;B1697,U1698&amp;", ",IF(Z1698&lt;&gt;Z1697,U1698&amp;", ",(IF(T1698&lt;&gt;T1697,IF((T1698&lt;&gt;T1697)*($G$2="Y"),"same date, ", ""),IF((T1698=T1697)*(U1698=U1697)*(S1698&lt;&gt;S1697)*($G$2="Y"),"same collector and date, ", ""))))))))))&amp;(IF(ISBLANK(V1698),"",V1698&amp;", "))&amp;IF((AA1698&lt;&gt;AA1699)*($H$2="y"),AD1698&amp;AE1698,IF((AA1698&lt;&gt;AA1699)*($H$2="m"),AD1698&amp;AG1698,IF(($H$2&lt;&gt;"m")*($H$2&lt;&gt;"Y"),(IF(F1698=0,"",F1698&amp;" "&amp;$F$4&amp;" "))&amp;(IF(G1698=0,"",G1698&amp;" "&amp;$G$4&amp;" "))&amp;(IF(H1698=0,"",H1698&amp;" "&amp;H$4&amp;" "))&amp;(IF(I1698=0,"",I1698&amp;" "&amp;$I$4&amp;" "))&amp;(IF(J1698=0,"",J1698&amp;" "&amp;$J$4&amp;" "))&amp;IF((ISBLANK(C1698)),"","("&amp;C1698&amp;")"),"")))&amp;IF((B1698=B1699)*(K1698=K1699)*(L1698=L1699)*(M1698=M1699),IF(($H$2&lt;&gt;"m")*($H$2&lt;&gt;"Y"), ", ", IF((ISNUMBER(FIND(")",AE1698))), ", ", "")),IF((B1698=B1699)*(K1698=K1699)*(L1698=L1699),"; ",". ")))</f>
        <v/>
      </c>
      <c r="AI1698" s="1"/>
    </row>
    <row r="1699" spans="1:35" x14ac:dyDescent="0.25">
      <c r="A1699" s="3" t="str">
        <f t="shared" si="214"/>
        <v/>
      </c>
      <c r="B1699" s="53" t="str">
        <f t="shared" si="218"/>
        <v/>
      </c>
      <c r="C1699" s="57"/>
      <c r="D1699" s="57"/>
      <c r="E1699" s="57"/>
      <c r="F1699" s="57"/>
      <c r="G1699" s="57"/>
      <c r="H1699" s="57"/>
      <c r="I1699" s="57"/>
      <c r="J1699" s="57"/>
      <c r="K1699" s="57"/>
      <c r="L1699" s="57"/>
      <c r="M1699" s="54"/>
      <c r="N1699" s="57"/>
      <c r="O1699" s="58"/>
      <c r="P1699" s="58"/>
      <c r="Q1699" s="58"/>
      <c r="R1699" s="58"/>
      <c r="S1699" s="54"/>
      <c r="T1699" s="57"/>
      <c r="U1699" s="57"/>
      <c r="V1699" s="57"/>
      <c r="W1699" s="57"/>
      <c r="X1699" s="147" t="str">
        <f>IF(ISBLANK(D1699),"",IF('order-admin-units'!$I$1&lt;&gt;"y", "", IF((K1699="")*(ISBLANK(D1699)=FALSE), 'order-admin-units'!$B$1+1, VLOOKUP(K1699, ordercountry, 2))))</f>
        <v/>
      </c>
      <c r="Y1699" s="147" t="str">
        <f>IF(ISBLANK(D1699),"",IF('order-admin-units'!$I$1&lt;&gt;"y", "", IF(L1699="", 'order-admin-units'!$B$2+1, VLOOKUP(K1699&amp;"@"&amp;L1699, orderadmin, 2))))</f>
        <v/>
      </c>
      <c r="Z1699" s="147" t="str">
        <f t="shared" si="215"/>
        <v/>
      </c>
      <c r="AA1699" s="147" t="str">
        <f t="shared" si="216"/>
        <v/>
      </c>
      <c r="AB1699" s="147" t="str">
        <f t="shared" si="217"/>
        <v/>
      </c>
      <c r="AC1699" s="147" t="str">
        <f t="shared" si="211"/>
        <v/>
      </c>
      <c r="AD1699" s="11" t="str">
        <f t="shared" si="212"/>
        <v/>
      </c>
      <c r="AE1699" s="11" t="str">
        <f t="array" ref="AE1699">IF(ISBLANK(D1699),"",IF(OR($H$2="y",$H$2="m"),IF(AA1699=AA1698,IF(OR(AB1699=$AB$4:$AB1698)=FALSE,AE1698&amp;C1699,AE1698),"("&amp;C1699)&amp;IF(AA1699=AA1700,IF(OR(AB1700=$AB$4:$AB1699)=FALSE,", ",""),") "),""))</f>
        <v/>
      </c>
      <c r="AF1699" s="11" t="str">
        <f t="shared" si="213"/>
        <v/>
      </c>
      <c r="AG1699" s="11" t="str">
        <f t="array" ref="AG1699">IF(ISBLANK(D1699),"",IF(OR($H$2="y",$H$2="m"),IF(AA1699=AA1698,IF(OR(AC1699=$AC$4:$AC1698)=FALSE,AG1698&amp;AF1699,AG1698),"("&amp;AF1699)&amp;IF(AA1699=AA1700,IF(OR(AC1700=$AC$4:$AC1699)=FALSE,", ",""),") "),""))</f>
        <v/>
      </c>
      <c r="AH1699" s="10" t="str">
        <f>IF((ISBLANK(D1699)),"",IF(D1699=D1698,AH1698,"")&amp;IF(B1698&lt;&gt;B1699,((IF(ISBLANK(E1699),$D$3&amp;"Non-type material: "&amp;$D$3,$D$3&amp;INDEX('type-categories'!$A$2:$B$100,MATCH(E1699,'type-categories'!$A$2:$A$100,0),2)&amp;$D$3))),"")&amp;(IF(K1699&lt;&gt;K1698,$C$2&amp;K1699&amp;$K$3&amp;$C$2&amp;" ",(IF(B1699&lt;&gt;B1698,$C$2&amp;K1699&amp;$K$3&amp;$C$2&amp;" ",""))))&amp;(IF(L1699="","",((IF(L1699&lt;&gt;L1698,$D$2&amp;L1699&amp;$L$3&amp;$D$2&amp;" ",IF(B1699&lt;&gt;B1698,$D$2&amp;L1699&amp;$L$3&amp;$D$2&amp;" ",""))))))&amp;(IF(M1699="","",((IF(M1699&lt;&gt;M1698,$E$2&amp;M1699&amp;$E$2&amp;","&amp;" ",IF(B1699&lt;&gt;B1698,$E$2&amp;M1699&amp;$E$2&amp;",",""))))))&amp;(IF(N1699="","",IF(N1699&lt;&gt;N1698,N1699&amp;", ",IF(B1699&lt;&gt;B1698,N1699&amp;", ",""))))&amp;(IF(ISBLANK(O1699),"",(IF(O1699&lt;&gt;O1698,O1699&amp;", ",IF(B1699&lt;&gt;B1698,O1699&amp;", ","")))))&amp;(IF(ISBLANK(P1699),"",(IF(P1699&lt;&gt;P1698,P1699&amp;", ",IF(B1699&lt;&gt;B1698,P1699&amp;", ",IF(Z1699&lt;&gt;Z1698,P1699&amp;", ",""))))))&amp;(IF(ISBLANK(Q1699),"",(IF(Q1699&lt;&gt;Q1698,Q1699&amp;", ",IF(B1699&lt;&gt;B1698,Q1699&amp;", ",IF(Z1699&lt;&gt;Z1698,Q1699&amp;", ",""))))))&amp;(IF(ISBLANK(R1699),"",(IF(R1699&lt;&gt;R1698,R1699&amp;"m, ",IF(B1699&lt;&gt;B1698,R1699&amp;"m, ",IF(Z1699&lt;&gt;Z1698,R1699&amp;"m, ",""))))))&amp;IF(ISBLANK(S1699),"",(IF(B1699&lt;&gt;B1698,S1699&amp;", ",IF(S1699&lt;&gt;S1698,IF((Z1699=Z1698),"same locality "&amp;S1699&amp;", ",S1699&amp;", "),""))))&amp;(IF(ISBLANK(T1699),"",(IF(T1699&lt;&gt;T1698,IF(ISBLANK(F$2),T1699&amp;", ",T1699&amp;" "&amp;F$2&amp;", "),(IF(B1699&lt;&gt;B1698,IF(ISBLANK(F$2),T1699&amp;", ",T1699&amp;" "&amp;F$2&amp;", "),(IF(Z1699&lt;&gt;Z1698,IF(ISBLANK(F$2),T1699&amp;", ",T1699&amp;" "&amp;F$2&amp;", "),IF((U1699&lt;&gt;U1698)*($G$2="Y"),"same collector, ","")))))))))&amp;(IF(ISBLANK(U1699),"",(IF(U1699&lt;&gt;U1698,U1699&amp;", ",(IF(B1699&lt;&gt;B1698,U1699&amp;", ",IF(Z1699&lt;&gt;Z1698,U1699&amp;", ",(IF(T1699&lt;&gt;T1698,IF((T1699&lt;&gt;T1698)*($G$2="Y"),"same date, ", ""),IF((T1699=T1698)*(U1699=U1698)*(S1699&lt;&gt;S1698)*($G$2="Y"),"same collector and date, ", ""))))))))))&amp;(IF(ISBLANK(V1699),"",V1699&amp;", "))&amp;IF((AA1699&lt;&gt;AA1700)*($H$2="y"),AD1699&amp;AE1699,IF((AA1699&lt;&gt;AA1700)*($H$2="m"),AD1699&amp;AG1699,IF(($H$2&lt;&gt;"m")*($H$2&lt;&gt;"Y"),(IF(F1699=0,"",F1699&amp;" "&amp;$F$4&amp;" "))&amp;(IF(G1699=0,"",G1699&amp;" "&amp;$G$4&amp;" "))&amp;(IF(H1699=0,"",H1699&amp;" "&amp;H$4&amp;" "))&amp;(IF(I1699=0,"",I1699&amp;" "&amp;$I$4&amp;" "))&amp;(IF(J1699=0,"",J1699&amp;" "&amp;$J$4&amp;" "))&amp;IF((ISBLANK(C1699)),"","("&amp;C1699&amp;")"),"")))&amp;IF((B1699=B1700)*(K1699=K1700)*(L1699=L1700)*(M1699=M1700),IF(($H$2&lt;&gt;"m")*($H$2&lt;&gt;"Y"), ", ", IF((ISNUMBER(FIND(")",AE1699))), ", ", "")),IF((B1699=B1700)*(K1699=K1700)*(L1699=L1700),"; ",". ")))</f>
        <v/>
      </c>
      <c r="AI1699" s="1"/>
    </row>
    <row r="1700" spans="1:35" x14ac:dyDescent="0.25">
      <c r="A1700" s="3" t="str">
        <f t="shared" si="214"/>
        <v/>
      </c>
      <c r="B1700" s="53" t="str">
        <f t="shared" si="218"/>
        <v/>
      </c>
      <c r="C1700" s="57"/>
      <c r="D1700" s="57"/>
      <c r="E1700" s="57"/>
      <c r="F1700" s="57"/>
      <c r="G1700" s="57"/>
      <c r="H1700" s="57"/>
      <c r="I1700" s="57"/>
      <c r="J1700" s="57"/>
      <c r="K1700" s="57"/>
      <c r="L1700" s="57"/>
      <c r="M1700" s="54"/>
      <c r="N1700" s="57"/>
      <c r="O1700" s="58"/>
      <c r="P1700" s="58"/>
      <c r="Q1700" s="58"/>
      <c r="R1700" s="58"/>
      <c r="S1700" s="54"/>
      <c r="T1700" s="57"/>
      <c r="U1700" s="57"/>
      <c r="V1700" s="57"/>
      <c r="W1700" s="57"/>
      <c r="X1700" s="147" t="str">
        <f>IF(ISBLANK(D1700),"",IF('order-admin-units'!$I$1&lt;&gt;"y", "", IF((K1700="")*(ISBLANK(D1700)=FALSE), 'order-admin-units'!$B$1+1, VLOOKUP(K1700, ordercountry, 2))))</f>
        <v/>
      </c>
      <c r="Y1700" s="147" t="str">
        <f>IF(ISBLANK(D1700),"",IF('order-admin-units'!$I$1&lt;&gt;"y", "", IF(L1700="", 'order-admin-units'!$B$2+1, VLOOKUP(K1700&amp;"@"&amp;L1700, orderadmin, 2))))</f>
        <v/>
      </c>
      <c r="Z1700" s="147" t="str">
        <f t="shared" si="215"/>
        <v/>
      </c>
      <c r="AA1700" s="147" t="str">
        <f t="shared" si="216"/>
        <v/>
      </c>
      <c r="AB1700" s="147" t="str">
        <f t="shared" si="217"/>
        <v/>
      </c>
      <c r="AC1700" s="147" t="str">
        <f t="shared" si="211"/>
        <v/>
      </c>
      <c r="AD1700" s="11" t="str">
        <f t="shared" si="212"/>
        <v/>
      </c>
      <c r="AE1700" s="11" t="str">
        <f t="array" ref="AE1700">IF(ISBLANK(D1700),"",IF(OR($H$2="y",$H$2="m"),IF(AA1700=AA1699,IF(OR(AB1700=$AB$4:$AB1699)=FALSE,AE1699&amp;C1700,AE1699),"("&amp;C1700)&amp;IF(AA1700=AA1701,IF(OR(AB1701=$AB$4:$AB1700)=FALSE,", ",""),") "),""))</f>
        <v/>
      </c>
      <c r="AF1700" s="11" t="str">
        <f t="shared" si="213"/>
        <v/>
      </c>
      <c r="AG1700" s="11" t="str">
        <f t="array" ref="AG1700">IF(ISBLANK(D1700),"",IF(OR($H$2="y",$H$2="m"),IF(AA1700=AA1699,IF(OR(AC1700=$AC$4:$AC1699)=FALSE,AG1699&amp;AF1700,AG1699),"("&amp;AF1700)&amp;IF(AA1700=AA1701,IF(OR(AC1701=$AC$4:$AC1700)=FALSE,", ",""),") "),""))</f>
        <v/>
      </c>
      <c r="AH1700" s="10" t="str">
        <f>IF((ISBLANK(D1700)),"",IF(D1700=D1699,AH1699,"")&amp;IF(B1699&lt;&gt;B1700,((IF(ISBLANK(E1700),$D$3&amp;"Non-type material: "&amp;$D$3,$D$3&amp;INDEX('type-categories'!$A$2:$B$100,MATCH(E1700,'type-categories'!$A$2:$A$100,0),2)&amp;$D$3))),"")&amp;(IF(K1700&lt;&gt;K1699,$C$2&amp;K1700&amp;$K$3&amp;$C$2&amp;" ",(IF(B1700&lt;&gt;B1699,$C$2&amp;K1700&amp;$K$3&amp;$C$2&amp;" ",""))))&amp;(IF(L1700="","",((IF(L1700&lt;&gt;L1699,$D$2&amp;L1700&amp;$L$3&amp;$D$2&amp;" ",IF(B1700&lt;&gt;B1699,$D$2&amp;L1700&amp;$L$3&amp;$D$2&amp;" ",""))))))&amp;(IF(M1700="","",((IF(M1700&lt;&gt;M1699,$E$2&amp;M1700&amp;$E$2&amp;","&amp;" ",IF(B1700&lt;&gt;B1699,$E$2&amp;M1700&amp;$E$2&amp;",",""))))))&amp;(IF(N1700="","",IF(N1700&lt;&gt;N1699,N1700&amp;", ",IF(B1700&lt;&gt;B1699,N1700&amp;", ",""))))&amp;(IF(ISBLANK(O1700),"",(IF(O1700&lt;&gt;O1699,O1700&amp;", ",IF(B1700&lt;&gt;B1699,O1700&amp;", ","")))))&amp;(IF(ISBLANK(P1700),"",(IF(P1700&lt;&gt;P1699,P1700&amp;", ",IF(B1700&lt;&gt;B1699,P1700&amp;", ",IF(Z1700&lt;&gt;Z1699,P1700&amp;", ",""))))))&amp;(IF(ISBLANK(Q1700),"",(IF(Q1700&lt;&gt;Q1699,Q1700&amp;", ",IF(B1700&lt;&gt;B1699,Q1700&amp;", ",IF(Z1700&lt;&gt;Z1699,Q1700&amp;", ",""))))))&amp;(IF(ISBLANK(R1700),"",(IF(R1700&lt;&gt;R1699,R1700&amp;"m, ",IF(B1700&lt;&gt;B1699,R1700&amp;"m, ",IF(Z1700&lt;&gt;Z1699,R1700&amp;"m, ",""))))))&amp;IF(ISBLANK(S1700),"",(IF(B1700&lt;&gt;B1699,S1700&amp;", ",IF(S1700&lt;&gt;S1699,IF((Z1700=Z1699),"same locality "&amp;S1700&amp;", ",S1700&amp;", "),""))))&amp;(IF(ISBLANK(T1700),"",(IF(T1700&lt;&gt;T1699,IF(ISBLANK(F$2),T1700&amp;", ",T1700&amp;" "&amp;F$2&amp;", "),(IF(B1700&lt;&gt;B1699,IF(ISBLANK(F$2),T1700&amp;", ",T1700&amp;" "&amp;F$2&amp;", "),(IF(Z1700&lt;&gt;Z1699,IF(ISBLANK(F$2),T1700&amp;", ",T1700&amp;" "&amp;F$2&amp;", "),IF((U1700&lt;&gt;U1699)*($G$2="Y"),"same collector, ","")))))))))&amp;(IF(ISBLANK(U1700),"",(IF(U1700&lt;&gt;U1699,U1700&amp;", ",(IF(B1700&lt;&gt;B1699,U1700&amp;", ",IF(Z1700&lt;&gt;Z1699,U1700&amp;", ",(IF(T1700&lt;&gt;T1699,IF((T1700&lt;&gt;T1699)*($G$2="Y"),"same date, ", ""),IF((T1700=T1699)*(U1700=U1699)*(S1700&lt;&gt;S1699)*($G$2="Y"),"same collector and date, ", ""))))))))))&amp;(IF(ISBLANK(V1700),"",V1700&amp;", "))&amp;IF((AA1700&lt;&gt;AA1701)*($H$2="y"),AD1700&amp;AE1700,IF((AA1700&lt;&gt;AA1701)*($H$2="m"),AD1700&amp;AG1700,IF(($H$2&lt;&gt;"m")*($H$2&lt;&gt;"Y"),(IF(F1700=0,"",F1700&amp;" "&amp;$F$4&amp;" "))&amp;(IF(G1700=0,"",G1700&amp;" "&amp;$G$4&amp;" "))&amp;(IF(H1700=0,"",H1700&amp;" "&amp;H$4&amp;" "))&amp;(IF(I1700=0,"",I1700&amp;" "&amp;$I$4&amp;" "))&amp;(IF(J1700=0,"",J1700&amp;" "&amp;$J$4&amp;" "))&amp;IF((ISBLANK(C1700)),"","("&amp;C1700&amp;")"),"")))&amp;IF((B1700=B1701)*(K1700=K1701)*(L1700=L1701)*(M1700=M1701),IF(($H$2&lt;&gt;"m")*($H$2&lt;&gt;"Y"), ", ", IF((ISNUMBER(FIND(")",AE1700))), ", ", "")),IF((B1700=B1701)*(K1700=K1701)*(L1700=L1701),"; ",". ")))</f>
        <v/>
      </c>
      <c r="AI1700" s="1"/>
    </row>
    <row r="1701" spans="1:35" x14ac:dyDescent="0.25">
      <c r="A1701" s="3" t="str">
        <f t="shared" si="214"/>
        <v/>
      </c>
      <c r="B1701" s="53" t="str">
        <f t="shared" si="218"/>
        <v/>
      </c>
      <c r="C1701" s="57"/>
      <c r="D1701" s="57"/>
      <c r="E1701" s="57"/>
      <c r="F1701" s="57"/>
      <c r="G1701" s="57"/>
      <c r="H1701" s="57"/>
      <c r="I1701" s="57"/>
      <c r="J1701" s="57"/>
      <c r="K1701" s="57"/>
      <c r="L1701" s="57"/>
      <c r="M1701" s="54"/>
      <c r="N1701" s="57"/>
      <c r="O1701" s="58"/>
      <c r="P1701" s="58"/>
      <c r="Q1701" s="58"/>
      <c r="R1701" s="58"/>
      <c r="S1701" s="54"/>
      <c r="T1701" s="57"/>
      <c r="U1701" s="57"/>
      <c r="V1701" s="57"/>
      <c r="W1701" s="57"/>
      <c r="X1701" s="147" t="str">
        <f>IF(ISBLANK(D1701),"",IF('order-admin-units'!$I$1&lt;&gt;"y", "", IF((K1701="")*(ISBLANK(D1701)=FALSE), 'order-admin-units'!$B$1+1, VLOOKUP(K1701, ordercountry, 2))))</f>
        <v/>
      </c>
      <c r="Y1701" s="147" t="str">
        <f>IF(ISBLANK(D1701),"",IF('order-admin-units'!$I$1&lt;&gt;"y", "", IF(L1701="", 'order-admin-units'!$B$2+1, VLOOKUP(K1701&amp;"@"&amp;L1701, orderadmin, 2))))</f>
        <v/>
      </c>
      <c r="Z1701" s="147" t="str">
        <f t="shared" si="215"/>
        <v/>
      </c>
      <c r="AA1701" s="147" t="str">
        <f t="shared" si="216"/>
        <v/>
      </c>
      <c r="AB1701" s="147" t="str">
        <f t="shared" si="217"/>
        <v/>
      </c>
      <c r="AC1701" s="147" t="str">
        <f t="shared" si="211"/>
        <v/>
      </c>
      <c r="AD1701" s="11" t="str">
        <f t="shared" si="212"/>
        <v/>
      </c>
      <c r="AE1701" s="11" t="str">
        <f t="array" ref="AE1701">IF(ISBLANK(D1701),"",IF(OR($H$2="y",$H$2="m"),IF(AA1701=AA1700,IF(OR(AB1701=$AB$4:$AB1700)=FALSE,AE1700&amp;C1701,AE1700),"("&amp;C1701)&amp;IF(AA1701=AA1702,IF(OR(AB1702=$AB$4:$AB1701)=FALSE,", ",""),") "),""))</f>
        <v/>
      </c>
      <c r="AF1701" s="11" t="str">
        <f t="shared" si="213"/>
        <v/>
      </c>
      <c r="AG1701" s="11" t="str">
        <f t="array" ref="AG1701">IF(ISBLANK(D1701),"",IF(OR($H$2="y",$H$2="m"),IF(AA1701=AA1700,IF(OR(AC1701=$AC$4:$AC1700)=FALSE,AG1700&amp;AF1701,AG1700),"("&amp;AF1701)&amp;IF(AA1701=AA1702,IF(OR(AC1702=$AC$4:$AC1701)=FALSE,", ",""),") "),""))</f>
        <v/>
      </c>
      <c r="AH1701" s="10" t="str">
        <f>IF((ISBLANK(D1701)),"",IF(D1701=D1700,AH1700,"")&amp;IF(B1700&lt;&gt;B1701,((IF(ISBLANK(E1701),$D$3&amp;"Non-type material: "&amp;$D$3,$D$3&amp;INDEX('type-categories'!$A$2:$B$100,MATCH(E1701,'type-categories'!$A$2:$A$100,0),2)&amp;$D$3))),"")&amp;(IF(K1701&lt;&gt;K1700,$C$2&amp;K1701&amp;$K$3&amp;$C$2&amp;" ",(IF(B1701&lt;&gt;B1700,$C$2&amp;K1701&amp;$K$3&amp;$C$2&amp;" ",""))))&amp;(IF(L1701="","",((IF(L1701&lt;&gt;L1700,$D$2&amp;L1701&amp;$L$3&amp;$D$2&amp;" ",IF(B1701&lt;&gt;B1700,$D$2&amp;L1701&amp;$L$3&amp;$D$2&amp;" ",""))))))&amp;(IF(M1701="","",((IF(M1701&lt;&gt;M1700,$E$2&amp;M1701&amp;$E$2&amp;","&amp;" ",IF(B1701&lt;&gt;B1700,$E$2&amp;M1701&amp;$E$2&amp;",",""))))))&amp;(IF(N1701="","",IF(N1701&lt;&gt;N1700,N1701&amp;", ",IF(B1701&lt;&gt;B1700,N1701&amp;", ",""))))&amp;(IF(ISBLANK(O1701),"",(IF(O1701&lt;&gt;O1700,O1701&amp;", ",IF(B1701&lt;&gt;B1700,O1701&amp;", ","")))))&amp;(IF(ISBLANK(P1701),"",(IF(P1701&lt;&gt;P1700,P1701&amp;", ",IF(B1701&lt;&gt;B1700,P1701&amp;", ",IF(Z1701&lt;&gt;Z1700,P1701&amp;", ",""))))))&amp;(IF(ISBLANK(Q1701),"",(IF(Q1701&lt;&gt;Q1700,Q1701&amp;", ",IF(B1701&lt;&gt;B1700,Q1701&amp;", ",IF(Z1701&lt;&gt;Z1700,Q1701&amp;", ",""))))))&amp;(IF(ISBLANK(R1701),"",(IF(R1701&lt;&gt;R1700,R1701&amp;"m, ",IF(B1701&lt;&gt;B1700,R1701&amp;"m, ",IF(Z1701&lt;&gt;Z1700,R1701&amp;"m, ",""))))))&amp;IF(ISBLANK(S1701),"",(IF(B1701&lt;&gt;B1700,S1701&amp;", ",IF(S1701&lt;&gt;S1700,IF((Z1701=Z1700),"same locality "&amp;S1701&amp;", ",S1701&amp;", "),""))))&amp;(IF(ISBLANK(T1701),"",(IF(T1701&lt;&gt;T1700,IF(ISBLANK(F$2),T1701&amp;", ",T1701&amp;" "&amp;F$2&amp;", "),(IF(B1701&lt;&gt;B1700,IF(ISBLANK(F$2),T1701&amp;", ",T1701&amp;" "&amp;F$2&amp;", "),(IF(Z1701&lt;&gt;Z1700,IF(ISBLANK(F$2),T1701&amp;", ",T1701&amp;" "&amp;F$2&amp;", "),IF((U1701&lt;&gt;U1700)*($G$2="Y"),"same collector, ","")))))))))&amp;(IF(ISBLANK(U1701),"",(IF(U1701&lt;&gt;U1700,U1701&amp;", ",(IF(B1701&lt;&gt;B1700,U1701&amp;", ",IF(Z1701&lt;&gt;Z1700,U1701&amp;", ",(IF(T1701&lt;&gt;T1700,IF((T1701&lt;&gt;T1700)*($G$2="Y"),"same date, ", ""),IF((T1701=T1700)*(U1701=U1700)*(S1701&lt;&gt;S1700)*($G$2="Y"),"same collector and date, ", ""))))))))))&amp;(IF(ISBLANK(V1701),"",V1701&amp;", "))&amp;IF((AA1701&lt;&gt;AA1702)*($H$2="y"),AD1701&amp;AE1701,IF((AA1701&lt;&gt;AA1702)*($H$2="m"),AD1701&amp;AG1701,IF(($H$2&lt;&gt;"m")*($H$2&lt;&gt;"Y"),(IF(F1701=0,"",F1701&amp;" "&amp;$F$4&amp;" "))&amp;(IF(G1701=0,"",G1701&amp;" "&amp;$G$4&amp;" "))&amp;(IF(H1701=0,"",H1701&amp;" "&amp;H$4&amp;" "))&amp;(IF(I1701=0,"",I1701&amp;" "&amp;$I$4&amp;" "))&amp;(IF(J1701=0,"",J1701&amp;" "&amp;$J$4&amp;" "))&amp;IF((ISBLANK(C1701)),"","("&amp;C1701&amp;")"),"")))&amp;IF((B1701=B1702)*(K1701=K1702)*(L1701=L1702)*(M1701=M1702),IF(($H$2&lt;&gt;"m")*($H$2&lt;&gt;"Y"), ", ", IF((ISNUMBER(FIND(")",AE1701))), ", ", "")),IF((B1701=B1702)*(K1701=K1702)*(L1701=L1702),"; ",". ")))</f>
        <v/>
      </c>
      <c r="AI1701" s="1"/>
    </row>
    <row r="1702" spans="1:35" x14ac:dyDescent="0.25">
      <c r="A1702" s="3" t="str">
        <f t="shared" si="214"/>
        <v/>
      </c>
      <c r="B1702" s="53" t="str">
        <f t="shared" si="218"/>
        <v/>
      </c>
      <c r="C1702" s="57"/>
      <c r="D1702" s="57"/>
      <c r="E1702" s="57"/>
      <c r="F1702" s="57"/>
      <c r="G1702" s="57"/>
      <c r="H1702" s="57"/>
      <c r="I1702" s="57"/>
      <c r="J1702" s="57"/>
      <c r="K1702" s="57"/>
      <c r="L1702" s="57"/>
      <c r="M1702" s="54"/>
      <c r="N1702" s="57"/>
      <c r="O1702" s="58"/>
      <c r="P1702" s="58"/>
      <c r="Q1702" s="58"/>
      <c r="R1702" s="58"/>
      <c r="S1702" s="54"/>
      <c r="T1702" s="57"/>
      <c r="U1702" s="57"/>
      <c r="V1702" s="57"/>
      <c r="W1702" s="57"/>
      <c r="X1702" s="147" t="str">
        <f>IF(ISBLANK(D1702),"",IF('order-admin-units'!$I$1&lt;&gt;"y", "", IF((K1702="")*(ISBLANK(D1702)=FALSE), 'order-admin-units'!$B$1+1, VLOOKUP(K1702, ordercountry, 2))))</f>
        <v/>
      </c>
      <c r="Y1702" s="147" t="str">
        <f>IF(ISBLANK(D1702),"",IF('order-admin-units'!$I$1&lt;&gt;"y", "", IF(L1702="", 'order-admin-units'!$B$2+1, VLOOKUP(K1702&amp;"@"&amp;L1702, orderadmin, 2))))</f>
        <v/>
      </c>
      <c r="Z1702" s="147" t="str">
        <f t="shared" si="215"/>
        <v/>
      </c>
      <c r="AA1702" s="147" t="str">
        <f t="shared" si="216"/>
        <v/>
      </c>
      <c r="AB1702" s="147" t="str">
        <f t="shared" si="217"/>
        <v/>
      </c>
      <c r="AC1702" s="147" t="str">
        <f t="shared" si="211"/>
        <v/>
      </c>
      <c r="AD1702" s="11" t="str">
        <f t="shared" si="212"/>
        <v/>
      </c>
      <c r="AE1702" s="11" t="str">
        <f t="array" ref="AE1702">IF(ISBLANK(D1702),"",IF(OR($H$2="y",$H$2="m"),IF(AA1702=AA1701,IF(OR(AB1702=$AB$4:$AB1701)=FALSE,AE1701&amp;C1702,AE1701),"("&amp;C1702)&amp;IF(AA1702=AA1703,IF(OR(AB1703=$AB$4:$AB1702)=FALSE,", ",""),") "),""))</f>
        <v/>
      </c>
      <c r="AF1702" s="11" t="str">
        <f t="shared" si="213"/>
        <v/>
      </c>
      <c r="AG1702" s="11" t="str">
        <f t="array" ref="AG1702">IF(ISBLANK(D1702),"",IF(OR($H$2="y",$H$2="m"),IF(AA1702=AA1701,IF(OR(AC1702=$AC$4:$AC1701)=FALSE,AG1701&amp;AF1702,AG1701),"("&amp;AF1702)&amp;IF(AA1702=AA1703,IF(OR(AC1703=$AC$4:$AC1702)=FALSE,", ",""),") "),""))</f>
        <v/>
      </c>
      <c r="AH1702" s="10" t="str">
        <f>IF((ISBLANK(D1702)),"",IF(D1702=D1701,AH1701,"")&amp;IF(B1701&lt;&gt;B1702,((IF(ISBLANK(E1702),$D$3&amp;"Non-type material: "&amp;$D$3,$D$3&amp;INDEX('type-categories'!$A$2:$B$100,MATCH(E1702,'type-categories'!$A$2:$A$100,0),2)&amp;$D$3))),"")&amp;(IF(K1702&lt;&gt;K1701,$C$2&amp;K1702&amp;$K$3&amp;$C$2&amp;" ",(IF(B1702&lt;&gt;B1701,$C$2&amp;K1702&amp;$K$3&amp;$C$2&amp;" ",""))))&amp;(IF(L1702="","",((IF(L1702&lt;&gt;L1701,$D$2&amp;L1702&amp;$L$3&amp;$D$2&amp;" ",IF(B1702&lt;&gt;B1701,$D$2&amp;L1702&amp;$L$3&amp;$D$2&amp;" ",""))))))&amp;(IF(M1702="","",((IF(M1702&lt;&gt;M1701,$E$2&amp;M1702&amp;$E$2&amp;","&amp;" ",IF(B1702&lt;&gt;B1701,$E$2&amp;M1702&amp;$E$2&amp;",",""))))))&amp;(IF(N1702="","",IF(N1702&lt;&gt;N1701,N1702&amp;", ",IF(B1702&lt;&gt;B1701,N1702&amp;", ",""))))&amp;(IF(ISBLANK(O1702),"",(IF(O1702&lt;&gt;O1701,O1702&amp;", ",IF(B1702&lt;&gt;B1701,O1702&amp;", ","")))))&amp;(IF(ISBLANK(P1702),"",(IF(P1702&lt;&gt;P1701,P1702&amp;", ",IF(B1702&lt;&gt;B1701,P1702&amp;", ",IF(Z1702&lt;&gt;Z1701,P1702&amp;", ",""))))))&amp;(IF(ISBLANK(Q1702),"",(IF(Q1702&lt;&gt;Q1701,Q1702&amp;", ",IF(B1702&lt;&gt;B1701,Q1702&amp;", ",IF(Z1702&lt;&gt;Z1701,Q1702&amp;", ",""))))))&amp;(IF(ISBLANK(R1702),"",(IF(R1702&lt;&gt;R1701,R1702&amp;"m, ",IF(B1702&lt;&gt;B1701,R1702&amp;"m, ",IF(Z1702&lt;&gt;Z1701,R1702&amp;"m, ",""))))))&amp;IF(ISBLANK(S1702),"",(IF(B1702&lt;&gt;B1701,S1702&amp;", ",IF(S1702&lt;&gt;S1701,IF((Z1702=Z1701),"same locality "&amp;S1702&amp;", ",S1702&amp;", "),""))))&amp;(IF(ISBLANK(T1702),"",(IF(T1702&lt;&gt;T1701,IF(ISBLANK(F$2),T1702&amp;", ",T1702&amp;" "&amp;F$2&amp;", "),(IF(B1702&lt;&gt;B1701,IF(ISBLANK(F$2),T1702&amp;", ",T1702&amp;" "&amp;F$2&amp;", "),(IF(Z1702&lt;&gt;Z1701,IF(ISBLANK(F$2),T1702&amp;", ",T1702&amp;" "&amp;F$2&amp;", "),IF((U1702&lt;&gt;U1701)*($G$2="Y"),"same collector, ","")))))))))&amp;(IF(ISBLANK(U1702),"",(IF(U1702&lt;&gt;U1701,U1702&amp;", ",(IF(B1702&lt;&gt;B1701,U1702&amp;", ",IF(Z1702&lt;&gt;Z1701,U1702&amp;", ",(IF(T1702&lt;&gt;T1701,IF((T1702&lt;&gt;T1701)*($G$2="Y"),"same date, ", ""),IF((T1702=T1701)*(U1702=U1701)*(S1702&lt;&gt;S1701)*($G$2="Y"),"same collector and date, ", ""))))))))))&amp;(IF(ISBLANK(V1702),"",V1702&amp;", "))&amp;IF((AA1702&lt;&gt;AA1703)*($H$2="y"),AD1702&amp;AE1702,IF((AA1702&lt;&gt;AA1703)*($H$2="m"),AD1702&amp;AG1702,IF(($H$2&lt;&gt;"m")*($H$2&lt;&gt;"Y"),(IF(F1702=0,"",F1702&amp;" "&amp;$F$4&amp;" "))&amp;(IF(G1702=0,"",G1702&amp;" "&amp;$G$4&amp;" "))&amp;(IF(H1702=0,"",H1702&amp;" "&amp;H$4&amp;" "))&amp;(IF(I1702=0,"",I1702&amp;" "&amp;$I$4&amp;" "))&amp;(IF(J1702=0,"",J1702&amp;" "&amp;$J$4&amp;" "))&amp;IF((ISBLANK(C1702)),"","("&amp;C1702&amp;")"),"")))&amp;IF((B1702=B1703)*(K1702=K1703)*(L1702=L1703)*(M1702=M1703),IF(($H$2&lt;&gt;"m")*($H$2&lt;&gt;"Y"), ", ", IF((ISNUMBER(FIND(")",AE1702))), ", ", "")),IF((B1702=B1703)*(K1702=K1703)*(L1702=L1703),"; ",". ")))</f>
        <v/>
      </c>
      <c r="AI1702" s="1"/>
    </row>
    <row r="1703" spans="1:35" x14ac:dyDescent="0.25">
      <c r="A1703" s="3" t="str">
        <f t="shared" si="214"/>
        <v/>
      </c>
      <c r="B1703" s="53" t="str">
        <f t="shared" si="218"/>
        <v/>
      </c>
      <c r="C1703" s="57"/>
      <c r="D1703" s="57"/>
      <c r="E1703" s="57"/>
      <c r="F1703" s="57"/>
      <c r="G1703" s="57"/>
      <c r="H1703" s="57"/>
      <c r="I1703" s="57"/>
      <c r="J1703" s="57"/>
      <c r="K1703" s="57"/>
      <c r="L1703" s="57"/>
      <c r="M1703" s="54"/>
      <c r="N1703" s="57"/>
      <c r="O1703" s="58"/>
      <c r="P1703" s="58"/>
      <c r="Q1703" s="58"/>
      <c r="R1703" s="58"/>
      <c r="S1703" s="54"/>
      <c r="T1703" s="57"/>
      <c r="U1703" s="57"/>
      <c r="V1703" s="57"/>
      <c r="W1703" s="57"/>
      <c r="X1703" s="147" t="str">
        <f>IF(ISBLANK(D1703),"",IF('order-admin-units'!$I$1&lt;&gt;"y", "", IF((K1703="")*(ISBLANK(D1703)=FALSE), 'order-admin-units'!$B$1+1, VLOOKUP(K1703, ordercountry, 2))))</f>
        <v/>
      </c>
      <c r="Y1703" s="147" t="str">
        <f>IF(ISBLANK(D1703),"",IF('order-admin-units'!$I$1&lt;&gt;"y", "", IF(L1703="", 'order-admin-units'!$B$2+1, VLOOKUP(K1703&amp;"@"&amp;L1703, orderadmin, 2))))</f>
        <v/>
      </c>
      <c r="Z1703" s="147" t="str">
        <f t="shared" si="215"/>
        <v/>
      </c>
      <c r="AA1703" s="147" t="str">
        <f t="shared" si="216"/>
        <v/>
      </c>
      <c r="AB1703" s="147" t="str">
        <f t="shared" si="217"/>
        <v/>
      </c>
      <c r="AC1703" s="147" t="str">
        <f t="shared" si="211"/>
        <v/>
      </c>
      <c r="AD1703" s="11" t="str">
        <f t="shared" si="212"/>
        <v/>
      </c>
      <c r="AE1703" s="11" t="str">
        <f t="array" ref="AE1703">IF(ISBLANK(D1703),"",IF(OR($H$2="y",$H$2="m"),IF(AA1703=AA1702,IF(OR(AB1703=$AB$4:$AB1702)=FALSE,AE1702&amp;C1703,AE1702),"("&amp;C1703)&amp;IF(AA1703=AA1704,IF(OR(AB1704=$AB$4:$AB1703)=FALSE,", ",""),") "),""))</f>
        <v/>
      </c>
      <c r="AF1703" s="11" t="str">
        <f t="shared" si="213"/>
        <v/>
      </c>
      <c r="AG1703" s="11" t="str">
        <f t="array" ref="AG1703">IF(ISBLANK(D1703),"",IF(OR($H$2="y",$H$2="m"),IF(AA1703=AA1702,IF(OR(AC1703=$AC$4:$AC1702)=FALSE,AG1702&amp;AF1703,AG1702),"("&amp;AF1703)&amp;IF(AA1703=AA1704,IF(OR(AC1704=$AC$4:$AC1703)=FALSE,", ",""),") "),""))</f>
        <v/>
      </c>
      <c r="AH1703" s="10" t="str">
        <f>IF((ISBLANK(D1703)),"",IF(D1703=D1702,AH1702,"")&amp;IF(B1702&lt;&gt;B1703,((IF(ISBLANK(E1703),$D$3&amp;"Non-type material: "&amp;$D$3,$D$3&amp;INDEX('type-categories'!$A$2:$B$100,MATCH(E1703,'type-categories'!$A$2:$A$100,0),2)&amp;$D$3))),"")&amp;(IF(K1703&lt;&gt;K1702,$C$2&amp;K1703&amp;$K$3&amp;$C$2&amp;" ",(IF(B1703&lt;&gt;B1702,$C$2&amp;K1703&amp;$K$3&amp;$C$2&amp;" ",""))))&amp;(IF(L1703="","",((IF(L1703&lt;&gt;L1702,$D$2&amp;L1703&amp;$L$3&amp;$D$2&amp;" ",IF(B1703&lt;&gt;B1702,$D$2&amp;L1703&amp;$L$3&amp;$D$2&amp;" ",""))))))&amp;(IF(M1703="","",((IF(M1703&lt;&gt;M1702,$E$2&amp;M1703&amp;$E$2&amp;","&amp;" ",IF(B1703&lt;&gt;B1702,$E$2&amp;M1703&amp;$E$2&amp;",",""))))))&amp;(IF(N1703="","",IF(N1703&lt;&gt;N1702,N1703&amp;", ",IF(B1703&lt;&gt;B1702,N1703&amp;", ",""))))&amp;(IF(ISBLANK(O1703),"",(IF(O1703&lt;&gt;O1702,O1703&amp;", ",IF(B1703&lt;&gt;B1702,O1703&amp;", ","")))))&amp;(IF(ISBLANK(P1703),"",(IF(P1703&lt;&gt;P1702,P1703&amp;", ",IF(B1703&lt;&gt;B1702,P1703&amp;", ",IF(Z1703&lt;&gt;Z1702,P1703&amp;", ",""))))))&amp;(IF(ISBLANK(Q1703),"",(IF(Q1703&lt;&gt;Q1702,Q1703&amp;", ",IF(B1703&lt;&gt;B1702,Q1703&amp;", ",IF(Z1703&lt;&gt;Z1702,Q1703&amp;", ",""))))))&amp;(IF(ISBLANK(R1703),"",(IF(R1703&lt;&gt;R1702,R1703&amp;"m, ",IF(B1703&lt;&gt;B1702,R1703&amp;"m, ",IF(Z1703&lt;&gt;Z1702,R1703&amp;"m, ",""))))))&amp;IF(ISBLANK(S1703),"",(IF(B1703&lt;&gt;B1702,S1703&amp;", ",IF(S1703&lt;&gt;S1702,IF((Z1703=Z1702),"same locality "&amp;S1703&amp;", ",S1703&amp;", "),""))))&amp;(IF(ISBLANK(T1703),"",(IF(T1703&lt;&gt;T1702,IF(ISBLANK(F$2),T1703&amp;", ",T1703&amp;" "&amp;F$2&amp;", "),(IF(B1703&lt;&gt;B1702,IF(ISBLANK(F$2),T1703&amp;", ",T1703&amp;" "&amp;F$2&amp;", "),(IF(Z1703&lt;&gt;Z1702,IF(ISBLANK(F$2),T1703&amp;", ",T1703&amp;" "&amp;F$2&amp;", "),IF((U1703&lt;&gt;U1702)*($G$2="Y"),"same collector, ","")))))))))&amp;(IF(ISBLANK(U1703),"",(IF(U1703&lt;&gt;U1702,U1703&amp;", ",(IF(B1703&lt;&gt;B1702,U1703&amp;", ",IF(Z1703&lt;&gt;Z1702,U1703&amp;", ",(IF(T1703&lt;&gt;T1702,IF((T1703&lt;&gt;T1702)*($G$2="Y"),"same date, ", ""),IF((T1703=T1702)*(U1703=U1702)*(S1703&lt;&gt;S1702)*($G$2="Y"),"same collector and date, ", ""))))))))))&amp;(IF(ISBLANK(V1703),"",V1703&amp;", "))&amp;IF((AA1703&lt;&gt;AA1704)*($H$2="y"),AD1703&amp;AE1703,IF((AA1703&lt;&gt;AA1704)*($H$2="m"),AD1703&amp;AG1703,IF(($H$2&lt;&gt;"m")*($H$2&lt;&gt;"Y"),(IF(F1703=0,"",F1703&amp;" "&amp;$F$4&amp;" "))&amp;(IF(G1703=0,"",G1703&amp;" "&amp;$G$4&amp;" "))&amp;(IF(H1703=0,"",H1703&amp;" "&amp;H$4&amp;" "))&amp;(IF(I1703=0,"",I1703&amp;" "&amp;$I$4&amp;" "))&amp;(IF(J1703=0,"",J1703&amp;" "&amp;$J$4&amp;" "))&amp;IF((ISBLANK(C1703)),"","("&amp;C1703&amp;")"),"")))&amp;IF((B1703=B1704)*(K1703=K1704)*(L1703=L1704)*(M1703=M1704),IF(($H$2&lt;&gt;"m")*($H$2&lt;&gt;"Y"), ", ", IF((ISNUMBER(FIND(")",AE1703))), ", ", "")),IF((B1703=B1704)*(K1703=K1704)*(L1703=L1704),"; ",". ")))</f>
        <v/>
      </c>
      <c r="AI1703" s="1"/>
    </row>
    <row r="1704" spans="1:35" x14ac:dyDescent="0.25">
      <c r="A1704" s="3" t="str">
        <f t="shared" si="214"/>
        <v/>
      </c>
      <c r="B1704" s="53" t="str">
        <f t="shared" si="218"/>
        <v/>
      </c>
      <c r="C1704" s="57"/>
      <c r="D1704" s="57"/>
      <c r="E1704" s="57"/>
      <c r="F1704" s="57"/>
      <c r="G1704" s="57"/>
      <c r="H1704" s="57"/>
      <c r="I1704" s="57"/>
      <c r="J1704" s="57"/>
      <c r="K1704" s="57"/>
      <c r="L1704" s="57"/>
      <c r="M1704" s="54"/>
      <c r="N1704" s="57"/>
      <c r="O1704" s="58"/>
      <c r="P1704" s="58"/>
      <c r="Q1704" s="58"/>
      <c r="R1704" s="58"/>
      <c r="S1704" s="54"/>
      <c r="T1704" s="57"/>
      <c r="U1704" s="57"/>
      <c r="V1704" s="57"/>
      <c r="W1704" s="57"/>
      <c r="X1704" s="147" t="str">
        <f>IF(ISBLANK(D1704),"",IF('order-admin-units'!$I$1&lt;&gt;"y", "", IF((K1704="")*(ISBLANK(D1704)=FALSE), 'order-admin-units'!$B$1+1, VLOOKUP(K1704, ordercountry, 2))))</f>
        <v/>
      </c>
      <c r="Y1704" s="147" t="str">
        <f>IF(ISBLANK(D1704),"",IF('order-admin-units'!$I$1&lt;&gt;"y", "", IF(L1704="", 'order-admin-units'!$B$2+1, VLOOKUP(K1704&amp;"@"&amp;L1704, orderadmin, 2))))</f>
        <v/>
      </c>
      <c r="Z1704" s="147" t="str">
        <f t="shared" si="215"/>
        <v/>
      </c>
      <c r="AA1704" s="147" t="str">
        <f t="shared" si="216"/>
        <v/>
      </c>
      <c r="AB1704" s="147" t="str">
        <f t="shared" si="217"/>
        <v/>
      </c>
      <c r="AC1704" s="147" t="str">
        <f t="shared" si="211"/>
        <v/>
      </c>
      <c r="AD1704" s="11" t="str">
        <f t="shared" si="212"/>
        <v/>
      </c>
      <c r="AE1704" s="11" t="str">
        <f t="array" ref="AE1704">IF(ISBLANK(D1704),"",IF(OR($H$2="y",$H$2="m"),IF(AA1704=AA1703,IF(OR(AB1704=$AB$4:$AB1703)=FALSE,AE1703&amp;C1704,AE1703),"("&amp;C1704)&amp;IF(AA1704=AA1705,IF(OR(AB1705=$AB$4:$AB1704)=FALSE,", ",""),") "),""))</f>
        <v/>
      </c>
      <c r="AF1704" s="11" t="str">
        <f t="shared" si="213"/>
        <v/>
      </c>
      <c r="AG1704" s="11" t="str">
        <f t="array" ref="AG1704">IF(ISBLANK(D1704),"",IF(OR($H$2="y",$H$2="m"),IF(AA1704=AA1703,IF(OR(AC1704=$AC$4:$AC1703)=FALSE,AG1703&amp;AF1704,AG1703),"("&amp;AF1704)&amp;IF(AA1704=AA1705,IF(OR(AC1705=$AC$4:$AC1704)=FALSE,", ",""),") "),""))</f>
        <v/>
      </c>
      <c r="AH1704" s="10" t="str">
        <f>IF((ISBLANK(D1704)),"",IF(D1704=D1703,AH1703,"")&amp;IF(B1703&lt;&gt;B1704,((IF(ISBLANK(E1704),$D$3&amp;"Non-type material: "&amp;$D$3,$D$3&amp;INDEX('type-categories'!$A$2:$B$100,MATCH(E1704,'type-categories'!$A$2:$A$100,0),2)&amp;$D$3))),"")&amp;(IF(K1704&lt;&gt;K1703,$C$2&amp;K1704&amp;$K$3&amp;$C$2&amp;" ",(IF(B1704&lt;&gt;B1703,$C$2&amp;K1704&amp;$K$3&amp;$C$2&amp;" ",""))))&amp;(IF(L1704="","",((IF(L1704&lt;&gt;L1703,$D$2&amp;L1704&amp;$L$3&amp;$D$2&amp;" ",IF(B1704&lt;&gt;B1703,$D$2&amp;L1704&amp;$L$3&amp;$D$2&amp;" ",""))))))&amp;(IF(M1704="","",((IF(M1704&lt;&gt;M1703,$E$2&amp;M1704&amp;$E$2&amp;","&amp;" ",IF(B1704&lt;&gt;B1703,$E$2&amp;M1704&amp;$E$2&amp;",",""))))))&amp;(IF(N1704="","",IF(N1704&lt;&gt;N1703,N1704&amp;", ",IF(B1704&lt;&gt;B1703,N1704&amp;", ",""))))&amp;(IF(ISBLANK(O1704),"",(IF(O1704&lt;&gt;O1703,O1704&amp;", ",IF(B1704&lt;&gt;B1703,O1704&amp;", ","")))))&amp;(IF(ISBLANK(P1704),"",(IF(P1704&lt;&gt;P1703,P1704&amp;", ",IF(B1704&lt;&gt;B1703,P1704&amp;", ",IF(Z1704&lt;&gt;Z1703,P1704&amp;", ",""))))))&amp;(IF(ISBLANK(Q1704),"",(IF(Q1704&lt;&gt;Q1703,Q1704&amp;", ",IF(B1704&lt;&gt;B1703,Q1704&amp;", ",IF(Z1704&lt;&gt;Z1703,Q1704&amp;", ",""))))))&amp;(IF(ISBLANK(R1704),"",(IF(R1704&lt;&gt;R1703,R1704&amp;"m, ",IF(B1704&lt;&gt;B1703,R1704&amp;"m, ",IF(Z1704&lt;&gt;Z1703,R1704&amp;"m, ",""))))))&amp;IF(ISBLANK(S1704),"",(IF(B1704&lt;&gt;B1703,S1704&amp;", ",IF(S1704&lt;&gt;S1703,IF((Z1704=Z1703),"same locality "&amp;S1704&amp;", ",S1704&amp;", "),""))))&amp;(IF(ISBLANK(T1704),"",(IF(T1704&lt;&gt;T1703,IF(ISBLANK(F$2),T1704&amp;", ",T1704&amp;" "&amp;F$2&amp;", "),(IF(B1704&lt;&gt;B1703,IF(ISBLANK(F$2),T1704&amp;", ",T1704&amp;" "&amp;F$2&amp;", "),(IF(Z1704&lt;&gt;Z1703,IF(ISBLANK(F$2),T1704&amp;", ",T1704&amp;" "&amp;F$2&amp;", "),IF((U1704&lt;&gt;U1703)*($G$2="Y"),"same collector, ","")))))))))&amp;(IF(ISBLANK(U1704),"",(IF(U1704&lt;&gt;U1703,U1704&amp;", ",(IF(B1704&lt;&gt;B1703,U1704&amp;", ",IF(Z1704&lt;&gt;Z1703,U1704&amp;", ",(IF(T1704&lt;&gt;T1703,IF((T1704&lt;&gt;T1703)*($G$2="Y"),"same date, ", ""),IF((T1704=T1703)*(U1704=U1703)*(S1704&lt;&gt;S1703)*($G$2="Y"),"same collector and date, ", ""))))))))))&amp;(IF(ISBLANK(V1704),"",V1704&amp;", "))&amp;IF((AA1704&lt;&gt;AA1705)*($H$2="y"),AD1704&amp;AE1704,IF((AA1704&lt;&gt;AA1705)*($H$2="m"),AD1704&amp;AG1704,IF(($H$2&lt;&gt;"m")*($H$2&lt;&gt;"Y"),(IF(F1704=0,"",F1704&amp;" "&amp;$F$4&amp;" "))&amp;(IF(G1704=0,"",G1704&amp;" "&amp;$G$4&amp;" "))&amp;(IF(H1704=0,"",H1704&amp;" "&amp;H$4&amp;" "))&amp;(IF(I1704=0,"",I1704&amp;" "&amp;$I$4&amp;" "))&amp;(IF(J1704=0,"",J1704&amp;" "&amp;$J$4&amp;" "))&amp;IF((ISBLANK(C1704)),"","("&amp;C1704&amp;")"),"")))&amp;IF((B1704=B1705)*(K1704=K1705)*(L1704=L1705)*(M1704=M1705),IF(($H$2&lt;&gt;"m")*($H$2&lt;&gt;"Y"), ", ", IF((ISNUMBER(FIND(")",AE1704))), ", ", "")),IF((B1704=B1705)*(K1704=K1705)*(L1704=L1705),"; ",". ")))</f>
        <v/>
      </c>
      <c r="AI1704" s="1"/>
    </row>
    <row r="1705" spans="1:35" x14ac:dyDescent="0.25">
      <c r="A1705" s="3" t="str">
        <f t="shared" si="214"/>
        <v/>
      </c>
      <c r="B1705" s="53" t="str">
        <f t="shared" si="218"/>
        <v/>
      </c>
      <c r="C1705" s="57"/>
      <c r="D1705" s="57"/>
      <c r="E1705" s="57"/>
      <c r="F1705" s="57"/>
      <c r="G1705" s="57"/>
      <c r="H1705" s="57"/>
      <c r="I1705" s="57"/>
      <c r="J1705" s="57"/>
      <c r="K1705" s="57"/>
      <c r="L1705" s="57"/>
      <c r="M1705" s="54"/>
      <c r="N1705" s="57"/>
      <c r="O1705" s="58"/>
      <c r="P1705" s="58"/>
      <c r="Q1705" s="58"/>
      <c r="R1705" s="58"/>
      <c r="S1705" s="54"/>
      <c r="T1705" s="57"/>
      <c r="U1705" s="57"/>
      <c r="V1705" s="57"/>
      <c r="W1705" s="57"/>
      <c r="X1705" s="147" t="str">
        <f>IF(ISBLANK(D1705),"",IF('order-admin-units'!$I$1&lt;&gt;"y", "", IF((K1705="")*(ISBLANK(D1705)=FALSE), 'order-admin-units'!$B$1+1, VLOOKUP(K1705, ordercountry, 2))))</f>
        <v/>
      </c>
      <c r="Y1705" s="147" t="str">
        <f>IF(ISBLANK(D1705),"",IF('order-admin-units'!$I$1&lt;&gt;"y", "", IF(L1705="", 'order-admin-units'!$B$2+1, VLOOKUP(K1705&amp;"@"&amp;L1705, orderadmin, 2))))</f>
        <v/>
      </c>
      <c r="Z1705" s="147" t="str">
        <f t="shared" si="215"/>
        <v/>
      </c>
      <c r="AA1705" s="147" t="str">
        <f t="shared" si="216"/>
        <v/>
      </c>
      <c r="AB1705" s="147" t="str">
        <f t="shared" si="217"/>
        <v/>
      </c>
      <c r="AC1705" s="147" t="str">
        <f t="shared" si="211"/>
        <v/>
      </c>
      <c r="AD1705" s="11" t="str">
        <f t="shared" si="212"/>
        <v/>
      </c>
      <c r="AE1705" s="11" t="str">
        <f t="array" ref="AE1705">IF(ISBLANK(D1705),"",IF(OR($H$2="y",$H$2="m"),IF(AA1705=AA1704,IF(OR(AB1705=$AB$4:$AB1704)=FALSE,AE1704&amp;C1705,AE1704),"("&amp;C1705)&amp;IF(AA1705=AA1706,IF(OR(AB1706=$AB$4:$AB1705)=FALSE,", ",""),") "),""))</f>
        <v/>
      </c>
      <c r="AF1705" s="11" t="str">
        <f t="shared" si="213"/>
        <v/>
      </c>
      <c r="AG1705" s="11" t="str">
        <f t="array" ref="AG1705">IF(ISBLANK(D1705),"",IF(OR($H$2="y",$H$2="m"),IF(AA1705=AA1704,IF(OR(AC1705=$AC$4:$AC1704)=FALSE,AG1704&amp;AF1705,AG1704),"("&amp;AF1705)&amp;IF(AA1705=AA1706,IF(OR(AC1706=$AC$4:$AC1705)=FALSE,", ",""),") "),""))</f>
        <v/>
      </c>
      <c r="AH1705" s="10" t="str">
        <f>IF((ISBLANK(D1705)),"",IF(D1705=D1704,AH1704,"")&amp;IF(B1704&lt;&gt;B1705,((IF(ISBLANK(E1705),$D$3&amp;"Non-type material: "&amp;$D$3,$D$3&amp;INDEX('type-categories'!$A$2:$B$100,MATCH(E1705,'type-categories'!$A$2:$A$100,0),2)&amp;$D$3))),"")&amp;(IF(K1705&lt;&gt;K1704,$C$2&amp;K1705&amp;$K$3&amp;$C$2&amp;" ",(IF(B1705&lt;&gt;B1704,$C$2&amp;K1705&amp;$K$3&amp;$C$2&amp;" ",""))))&amp;(IF(L1705="","",((IF(L1705&lt;&gt;L1704,$D$2&amp;L1705&amp;$L$3&amp;$D$2&amp;" ",IF(B1705&lt;&gt;B1704,$D$2&amp;L1705&amp;$L$3&amp;$D$2&amp;" ",""))))))&amp;(IF(M1705="","",((IF(M1705&lt;&gt;M1704,$E$2&amp;M1705&amp;$E$2&amp;","&amp;" ",IF(B1705&lt;&gt;B1704,$E$2&amp;M1705&amp;$E$2&amp;",",""))))))&amp;(IF(N1705="","",IF(N1705&lt;&gt;N1704,N1705&amp;", ",IF(B1705&lt;&gt;B1704,N1705&amp;", ",""))))&amp;(IF(ISBLANK(O1705),"",(IF(O1705&lt;&gt;O1704,O1705&amp;", ",IF(B1705&lt;&gt;B1704,O1705&amp;", ","")))))&amp;(IF(ISBLANK(P1705),"",(IF(P1705&lt;&gt;P1704,P1705&amp;", ",IF(B1705&lt;&gt;B1704,P1705&amp;", ",IF(Z1705&lt;&gt;Z1704,P1705&amp;", ",""))))))&amp;(IF(ISBLANK(Q1705),"",(IF(Q1705&lt;&gt;Q1704,Q1705&amp;", ",IF(B1705&lt;&gt;B1704,Q1705&amp;", ",IF(Z1705&lt;&gt;Z1704,Q1705&amp;", ",""))))))&amp;(IF(ISBLANK(R1705),"",(IF(R1705&lt;&gt;R1704,R1705&amp;"m, ",IF(B1705&lt;&gt;B1704,R1705&amp;"m, ",IF(Z1705&lt;&gt;Z1704,R1705&amp;"m, ",""))))))&amp;IF(ISBLANK(S1705),"",(IF(B1705&lt;&gt;B1704,S1705&amp;", ",IF(S1705&lt;&gt;S1704,IF((Z1705=Z1704),"same locality "&amp;S1705&amp;", ",S1705&amp;", "),""))))&amp;(IF(ISBLANK(T1705),"",(IF(T1705&lt;&gt;T1704,IF(ISBLANK(F$2),T1705&amp;", ",T1705&amp;" "&amp;F$2&amp;", "),(IF(B1705&lt;&gt;B1704,IF(ISBLANK(F$2),T1705&amp;", ",T1705&amp;" "&amp;F$2&amp;", "),(IF(Z1705&lt;&gt;Z1704,IF(ISBLANK(F$2),T1705&amp;", ",T1705&amp;" "&amp;F$2&amp;", "),IF((U1705&lt;&gt;U1704)*($G$2="Y"),"same collector, ","")))))))))&amp;(IF(ISBLANK(U1705),"",(IF(U1705&lt;&gt;U1704,U1705&amp;", ",(IF(B1705&lt;&gt;B1704,U1705&amp;", ",IF(Z1705&lt;&gt;Z1704,U1705&amp;", ",(IF(T1705&lt;&gt;T1704,IF((T1705&lt;&gt;T1704)*($G$2="Y"),"same date, ", ""),IF((T1705=T1704)*(U1705=U1704)*(S1705&lt;&gt;S1704)*($G$2="Y"),"same collector and date, ", ""))))))))))&amp;(IF(ISBLANK(V1705),"",V1705&amp;", "))&amp;IF((AA1705&lt;&gt;AA1706)*($H$2="y"),AD1705&amp;AE1705,IF((AA1705&lt;&gt;AA1706)*($H$2="m"),AD1705&amp;AG1705,IF(($H$2&lt;&gt;"m")*($H$2&lt;&gt;"Y"),(IF(F1705=0,"",F1705&amp;" "&amp;$F$4&amp;" "))&amp;(IF(G1705=0,"",G1705&amp;" "&amp;$G$4&amp;" "))&amp;(IF(H1705=0,"",H1705&amp;" "&amp;H$4&amp;" "))&amp;(IF(I1705=0,"",I1705&amp;" "&amp;$I$4&amp;" "))&amp;(IF(J1705=0,"",J1705&amp;" "&amp;$J$4&amp;" "))&amp;IF((ISBLANK(C1705)),"","("&amp;C1705&amp;")"),"")))&amp;IF((B1705=B1706)*(K1705=K1706)*(L1705=L1706)*(M1705=M1706),IF(($H$2&lt;&gt;"m")*($H$2&lt;&gt;"Y"), ", ", IF((ISNUMBER(FIND(")",AE1705))), ", ", "")),IF((B1705=B1706)*(K1705=K1706)*(L1705=L1706),"; ",". ")))</f>
        <v/>
      </c>
      <c r="AI1705" s="1"/>
    </row>
    <row r="1706" spans="1:35" x14ac:dyDescent="0.25">
      <c r="A1706" s="3" t="str">
        <f t="shared" si="214"/>
        <v/>
      </c>
      <c r="B1706" s="53" t="str">
        <f t="shared" si="218"/>
        <v/>
      </c>
      <c r="C1706" s="57"/>
      <c r="D1706" s="57"/>
      <c r="E1706" s="57"/>
      <c r="F1706" s="57"/>
      <c r="G1706" s="57"/>
      <c r="H1706" s="57"/>
      <c r="I1706" s="57"/>
      <c r="J1706" s="57"/>
      <c r="K1706" s="57"/>
      <c r="L1706" s="57"/>
      <c r="M1706" s="54"/>
      <c r="N1706" s="57"/>
      <c r="O1706" s="58"/>
      <c r="P1706" s="58"/>
      <c r="Q1706" s="58"/>
      <c r="R1706" s="58"/>
      <c r="S1706" s="54"/>
      <c r="T1706" s="57"/>
      <c r="U1706" s="57"/>
      <c r="V1706" s="57"/>
      <c r="W1706" s="57"/>
      <c r="X1706" s="147" t="str">
        <f>IF(ISBLANK(D1706),"",IF('order-admin-units'!$I$1&lt;&gt;"y", "", IF((K1706="")*(ISBLANK(D1706)=FALSE), 'order-admin-units'!$B$1+1, VLOOKUP(K1706, ordercountry, 2))))</f>
        <v/>
      </c>
      <c r="Y1706" s="147" t="str">
        <f>IF(ISBLANK(D1706),"",IF('order-admin-units'!$I$1&lt;&gt;"y", "", IF(L1706="", 'order-admin-units'!$B$2+1, VLOOKUP(K1706&amp;"@"&amp;L1706, orderadmin, 2))))</f>
        <v/>
      </c>
      <c r="Z1706" s="147" t="str">
        <f t="shared" si="215"/>
        <v/>
      </c>
      <c r="AA1706" s="147" t="str">
        <f t="shared" si="216"/>
        <v/>
      </c>
      <c r="AB1706" s="147" t="str">
        <f t="shared" si="217"/>
        <v/>
      </c>
      <c r="AC1706" s="147" t="str">
        <f t="shared" si="211"/>
        <v/>
      </c>
      <c r="AD1706" s="11" t="str">
        <f t="shared" si="212"/>
        <v/>
      </c>
      <c r="AE1706" s="11" t="str">
        <f t="array" ref="AE1706">IF(ISBLANK(D1706),"",IF(OR($H$2="y",$H$2="m"),IF(AA1706=AA1705,IF(OR(AB1706=$AB$4:$AB1705)=FALSE,AE1705&amp;C1706,AE1705),"("&amp;C1706)&amp;IF(AA1706=AA1707,IF(OR(AB1707=$AB$4:$AB1706)=FALSE,", ",""),") "),""))</f>
        <v/>
      </c>
      <c r="AF1706" s="11" t="str">
        <f t="shared" si="213"/>
        <v/>
      </c>
      <c r="AG1706" s="11" t="str">
        <f t="array" ref="AG1706">IF(ISBLANK(D1706),"",IF(OR($H$2="y",$H$2="m"),IF(AA1706=AA1705,IF(OR(AC1706=$AC$4:$AC1705)=FALSE,AG1705&amp;AF1706,AG1705),"("&amp;AF1706)&amp;IF(AA1706=AA1707,IF(OR(AC1707=$AC$4:$AC1706)=FALSE,", ",""),") "),""))</f>
        <v/>
      </c>
      <c r="AH1706" s="10" t="str">
        <f>IF((ISBLANK(D1706)),"",IF(D1706=D1705,AH1705,"")&amp;IF(B1705&lt;&gt;B1706,((IF(ISBLANK(E1706),$D$3&amp;"Non-type material: "&amp;$D$3,$D$3&amp;INDEX('type-categories'!$A$2:$B$100,MATCH(E1706,'type-categories'!$A$2:$A$100,0),2)&amp;$D$3))),"")&amp;(IF(K1706&lt;&gt;K1705,$C$2&amp;K1706&amp;$K$3&amp;$C$2&amp;" ",(IF(B1706&lt;&gt;B1705,$C$2&amp;K1706&amp;$K$3&amp;$C$2&amp;" ",""))))&amp;(IF(L1706="","",((IF(L1706&lt;&gt;L1705,$D$2&amp;L1706&amp;$L$3&amp;$D$2&amp;" ",IF(B1706&lt;&gt;B1705,$D$2&amp;L1706&amp;$L$3&amp;$D$2&amp;" ",""))))))&amp;(IF(M1706="","",((IF(M1706&lt;&gt;M1705,$E$2&amp;M1706&amp;$E$2&amp;","&amp;" ",IF(B1706&lt;&gt;B1705,$E$2&amp;M1706&amp;$E$2&amp;",",""))))))&amp;(IF(N1706="","",IF(N1706&lt;&gt;N1705,N1706&amp;", ",IF(B1706&lt;&gt;B1705,N1706&amp;", ",""))))&amp;(IF(ISBLANK(O1706),"",(IF(O1706&lt;&gt;O1705,O1706&amp;", ",IF(B1706&lt;&gt;B1705,O1706&amp;", ","")))))&amp;(IF(ISBLANK(P1706),"",(IF(P1706&lt;&gt;P1705,P1706&amp;", ",IF(B1706&lt;&gt;B1705,P1706&amp;", ",IF(Z1706&lt;&gt;Z1705,P1706&amp;", ",""))))))&amp;(IF(ISBLANK(Q1706),"",(IF(Q1706&lt;&gt;Q1705,Q1706&amp;", ",IF(B1706&lt;&gt;B1705,Q1706&amp;", ",IF(Z1706&lt;&gt;Z1705,Q1706&amp;", ",""))))))&amp;(IF(ISBLANK(R1706),"",(IF(R1706&lt;&gt;R1705,R1706&amp;"m, ",IF(B1706&lt;&gt;B1705,R1706&amp;"m, ",IF(Z1706&lt;&gt;Z1705,R1706&amp;"m, ",""))))))&amp;IF(ISBLANK(S1706),"",(IF(B1706&lt;&gt;B1705,S1706&amp;", ",IF(S1706&lt;&gt;S1705,IF((Z1706=Z1705),"same locality "&amp;S1706&amp;", ",S1706&amp;", "),""))))&amp;(IF(ISBLANK(T1706),"",(IF(T1706&lt;&gt;T1705,IF(ISBLANK(F$2),T1706&amp;", ",T1706&amp;" "&amp;F$2&amp;", "),(IF(B1706&lt;&gt;B1705,IF(ISBLANK(F$2),T1706&amp;", ",T1706&amp;" "&amp;F$2&amp;", "),(IF(Z1706&lt;&gt;Z1705,IF(ISBLANK(F$2),T1706&amp;", ",T1706&amp;" "&amp;F$2&amp;", "),IF((U1706&lt;&gt;U1705)*($G$2="Y"),"same collector, ","")))))))))&amp;(IF(ISBLANK(U1706),"",(IF(U1706&lt;&gt;U1705,U1706&amp;", ",(IF(B1706&lt;&gt;B1705,U1706&amp;", ",IF(Z1706&lt;&gt;Z1705,U1706&amp;", ",(IF(T1706&lt;&gt;T1705,IF((T1706&lt;&gt;T1705)*($G$2="Y"),"same date, ", ""),IF((T1706=T1705)*(U1706=U1705)*(S1706&lt;&gt;S1705)*($G$2="Y"),"same collector and date, ", ""))))))))))&amp;(IF(ISBLANK(V1706),"",V1706&amp;", "))&amp;IF((AA1706&lt;&gt;AA1707)*($H$2="y"),AD1706&amp;AE1706,IF((AA1706&lt;&gt;AA1707)*($H$2="m"),AD1706&amp;AG1706,IF(($H$2&lt;&gt;"m")*($H$2&lt;&gt;"Y"),(IF(F1706=0,"",F1706&amp;" "&amp;$F$4&amp;" "))&amp;(IF(G1706=0,"",G1706&amp;" "&amp;$G$4&amp;" "))&amp;(IF(H1706=0,"",H1706&amp;" "&amp;H$4&amp;" "))&amp;(IF(I1706=0,"",I1706&amp;" "&amp;$I$4&amp;" "))&amp;(IF(J1706=0,"",J1706&amp;" "&amp;$J$4&amp;" "))&amp;IF((ISBLANK(C1706)),"","("&amp;C1706&amp;")"),"")))&amp;IF((B1706=B1707)*(K1706=K1707)*(L1706=L1707)*(M1706=M1707),IF(($H$2&lt;&gt;"m")*($H$2&lt;&gt;"Y"), ", ", IF((ISNUMBER(FIND(")",AE1706))), ", ", "")),IF((B1706=B1707)*(K1706=K1707)*(L1706=L1707),"; ",". ")))</f>
        <v/>
      </c>
      <c r="AI1706" s="1"/>
    </row>
    <row r="1707" spans="1:35" x14ac:dyDescent="0.25">
      <c r="A1707" s="3" t="str">
        <f t="shared" si="214"/>
        <v/>
      </c>
      <c r="B1707" s="53" t="str">
        <f t="shared" si="218"/>
        <v/>
      </c>
      <c r="C1707" s="57"/>
      <c r="D1707" s="57"/>
      <c r="E1707" s="57"/>
      <c r="F1707" s="57"/>
      <c r="G1707" s="57"/>
      <c r="H1707" s="57"/>
      <c r="I1707" s="57"/>
      <c r="J1707" s="57"/>
      <c r="K1707" s="57"/>
      <c r="L1707" s="57"/>
      <c r="M1707" s="54"/>
      <c r="N1707" s="57"/>
      <c r="O1707" s="58"/>
      <c r="P1707" s="58"/>
      <c r="Q1707" s="58"/>
      <c r="R1707" s="58"/>
      <c r="S1707" s="54"/>
      <c r="T1707" s="57"/>
      <c r="U1707" s="57"/>
      <c r="V1707" s="57"/>
      <c r="W1707" s="57"/>
      <c r="X1707" s="147" t="str">
        <f>IF(ISBLANK(D1707),"",IF('order-admin-units'!$I$1&lt;&gt;"y", "", IF((K1707="")*(ISBLANK(D1707)=FALSE), 'order-admin-units'!$B$1+1, VLOOKUP(K1707, ordercountry, 2))))</f>
        <v/>
      </c>
      <c r="Y1707" s="147" t="str">
        <f>IF(ISBLANK(D1707),"",IF('order-admin-units'!$I$1&lt;&gt;"y", "", IF(L1707="", 'order-admin-units'!$B$2+1, VLOOKUP(K1707&amp;"@"&amp;L1707, orderadmin, 2))))</f>
        <v/>
      </c>
      <c r="Z1707" s="147" t="str">
        <f t="shared" si="215"/>
        <v/>
      </c>
      <c r="AA1707" s="147" t="str">
        <f t="shared" si="216"/>
        <v/>
      </c>
      <c r="AB1707" s="147" t="str">
        <f t="shared" si="217"/>
        <v/>
      </c>
      <c r="AC1707" s="147" t="str">
        <f t="shared" si="211"/>
        <v/>
      </c>
      <c r="AD1707" s="11" t="str">
        <f t="shared" si="212"/>
        <v/>
      </c>
      <c r="AE1707" s="11" t="str">
        <f t="array" ref="AE1707">IF(ISBLANK(D1707),"",IF(OR($H$2="y",$H$2="m"),IF(AA1707=AA1706,IF(OR(AB1707=$AB$4:$AB1706)=FALSE,AE1706&amp;C1707,AE1706),"("&amp;C1707)&amp;IF(AA1707=AA1708,IF(OR(AB1708=$AB$4:$AB1707)=FALSE,", ",""),") "),""))</f>
        <v/>
      </c>
      <c r="AF1707" s="11" t="str">
        <f t="shared" si="213"/>
        <v/>
      </c>
      <c r="AG1707" s="11" t="str">
        <f t="array" ref="AG1707">IF(ISBLANK(D1707),"",IF(OR($H$2="y",$H$2="m"),IF(AA1707=AA1706,IF(OR(AC1707=$AC$4:$AC1706)=FALSE,AG1706&amp;AF1707,AG1706),"("&amp;AF1707)&amp;IF(AA1707=AA1708,IF(OR(AC1708=$AC$4:$AC1707)=FALSE,", ",""),") "),""))</f>
        <v/>
      </c>
      <c r="AH1707" s="10" t="str">
        <f>IF((ISBLANK(D1707)),"",IF(D1707=D1706,AH1706,"")&amp;IF(B1706&lt;&gt;B1707,((IF(ISBLANK(E1707),$D$3&amp;"Non-type material: "&amp;$D$3,$D$3&amp;INDEX('type-categories'!$A$2:$B$100,MATCH(E1707,'type-categories'!$A$2:$A$100,0),2)&amp;$D$3))),"")&amp;(IF(K1707&lt;&gt;K1706,$C$2&amp;K1707&amp;$K$3&amp;$C$2&amp;" ",(IF(B1707&lt;&gt;B1706,$C$2&amp;K1707&amp;$K$3&amp;$C$2&amp;" ",""))))&amp;(IF(L1707="","",((IF(L1707&lt;&gt;L1706,$D$2&amp;L1707&amp;$L$3&amp;$D$2&amp;" ",IF(B1707&lt;&gt;B1706,$D$2&amp;L1707&amp;$L$3&amp;$D$2&amp;" ",""))))))&amp;(IF(M1707="","",((IF(M1707&lt;&gt;M1706,$E$2&amp;M1707&amp;$E$2&amp;","&amp;" ",IF(B1707&lt;&gt;B1706,$E$2&amp;M1707&amp;$E$2&amp;",",""))))))&amp;(IF(N1707="","",IF(N1707&lt;&gt;N1706,N1707&amp;", ",IF(B1707&lt;&gt;B1706,N1707&amp;", ",""))))&amp;(IF(ISBLANK(O1707),"",(IF(O1707&lt;&gt;O1706,O1707&amp;", ",IF(B1707&lt;&gt;B1706,O1707&amp;", ","")))))&amp;(IF(ISBLANK(P1707),"",(IF(P1707&lt;&gt;P1706,P1707&amp;", ",IF(B1707&lt;&gt;B1706,P1707&amp;", ",IF(Z1707&lt;&gt;Z1706,P1707&amp;", ",""))))))&amp;(IF(ISBLANK(Q1707),"",(IF(Q1707&lt;&gt;Q1706,Q1707&amp;", ",IF(B1707&lt;&gt;B1706,Q1707&amp;", ",IF(Z1707&lt;&gt;Z1706,Q1707&amp;", ",""))))))&amp;(IF(ISBLANK(R1707),"",(IF(R1707&lt;&gt;R1706,R1707&amp;"m, ",IF(B1707&lt;&gt;B1706,R1707&amp;"m, ",IF(Z1707&lt;&gt;Z1706,R1707&amp;"m, ",""))))))&amp;IF(ISBLANK(S1707),"",(IF(B1707&lt;&gt;B1706,S1707&amp;", ",IF(S1707&lt;&gt;S1706,IF((Z1707=Z1706),"same locality "&amp;S1707&amp;", ",S1707&amp;", "),""))))&amp;(IF(ISBLANK(T1707),"",(IF(T1707&lt;&gt;T1706,IF(ISBLANK(F$2),T1707&amp;", ",T1707&amp;" "&amp;F$2&amp;", "),(IF(B1707&lt;&gt;B1706,IF(ISBLANK(F$2),T1707&amp;", ",T1707&amp;" "&amp;F$2&amp;", "),(IF(Z1707&lt;&gt;Z1706,IF(ISBLANK(F$2),T1707&amp;", ",T1707&amp;" "&amp;F$2&amp;", "),IF((U1707&lt;&gt;U1706)*($G$2="Y"),"same collector, ","")))))))))&amp;(IF(ISBLANK(U1707),"",(IF(U1707&lt;&gt;U1706,U1707&amp;", ",(IF(B1707&lt;&gt;B1706,U1707&amp;", ",IF(Z1707&lt;&gt;Z1706,U1707&amp;", ",(IF(T1707&lt;&gt;T1706,IF((T1707&lt;&gt;T1706)*($G$2="Y"),"same date, ", ""),IF((T1707=T1706)*(U1707=U1706)*(S1707&lt;&gt;S1706)*($G$2="Y"),"same collector and date, ", ""))))))))))&amp;(IF(ISBLANK(V1707),"",V1707&amp;", "))&amp;IF((AA1707&lt;&gt;AA1708)*($H$2="y"),AD1707&amp;AE1707,IF((AA1707&lt;&gt;AA1708)*($H$2="m"),AD1707&amp;AG1707,IF(($H$2&lt;&gt;"m")*($H$2&lt;&gt;"Y"),(IF(F1707=0,"",F1707&amp;" "&amp;$F$4&amp;" "))&amp;(IF(G1707=0,"",G1707&amp;" "&amp;$G$4&amp;" "))&amp;(IF(H1707=0,"",H1707&amp;" "&amp;H$4&amp;" "))&amp;(IF(I1707=0,"",I1707&amp;" "&amp;$I$4&amp;" "))&amp;(IF(J1707=0,"",J1707&amp;" "&amp;$J$4&amp;" "))&amp;IF((ISBLANK(C1707)),"","("&amp;C1707&amp;")"),"")))&amp;IF((B1707=B1708)*(K1707=K1708)*(L1707=L1708)*(M1707=M1708),IF(($H$2&lt;&gt;"m")*($H$2&lt;&gt;"Y"), ", ", IF((ISNUMBER(FIND(")",AE1707))), ", ", "")),IF((B1707=B1708)*(K1707=K1708)*(L1707=L1708),"; ",". ")))</f>
        <v/>
      </c>
      <c r="AI1707" s="1"/>
    </row>
    <row r="1708" spans="1:35" x14ac:dyDescent="0.25">
      <c r="A1708" s="3" t="str">
        <f t="shared" si="214"/>
        <v/>
      </c>
      <c r="B1708" s="53" t="str">
        <f t="shared" si="218"/>
        <v/>
      </c>
      <c r="C1708" s="57"/>
      <c r="D1708" s="57"/>
      <c r="E1708" s="57"/>
      <c r="F1708" s="57"/>
      <c r="G1708" s="57"/>
      <c r="H1708" s="57"/>
      <c r="I1708" s="57"/>
      <c r="J1708" s="57"/>
      <c r="K1708" s="57"/>
      <c r="L1708" s="57"/>
      <c r="M1708" s="54"/>
      <c r="N1708" s="57"/>
      <c r="O1708" s="58"/>
      <c r="P1708" s="58"/>
      <c r="Q1708" s="58"/>
      <c r="R1708" s="58"/>
      <c r="S1708" s="54"/>
      <c r="T1708" s="57"/>
      <c r="U1708" s="57"/>
      <c r="V1708" s="57"/>
      <c r="W1708" s="57"/>
      <c r="X1708" s="147" t="str">
        <f>IF(ISBLANK(D1708),"",IF('order-admin-units'!$I$1&lt;&gt;"y", "", IF((K1708="")*(ISBLANK(D1708)=FALSE), 'order-admin-units'!$B$1+1, VLOOKUP(K1708, ordercountry, 2))))</f>
        <v/>
      </c>
      <c r="Y1708" s="147" t="str">
        <f>IF(ISBLANK(D1708),"",IF('order-admin-units'!$I$1&lt;&gt;"y", "", IF(L1708="", 'order-admin-units'!$B$2+1, VLOOKUP(K1708&amp;"@"&amp;L1708, orderadmin, 2))))</f>
        <v/>
      </c>
      <c r="Z1708" s="147" t="str">
        <f t="shared" si="215"/>
        <v/>
      </c>
      <c r="AA1708" s="147" t="str">
        <f t="shared" si="216"/>
        <v/>
      </c>
      <c r="AB1708" s="147" t="str">
        <f t="shared" si="217"/>
        <v/>
      </c>
      <c r="AC1708" s="147" t="str">
        <f t="shared" si="211"/>
        <v/>
      </c>
      <c r="AD1708" s="11" t="str">
        <f t="shared" si="212"/>
        <v/>
      </c>
      <c r="AE1708" s="11" t="str">
        <f t="array" ref="AE1708">IF(ISBLANK(D1708),"",IF(OR($H$2="y",$H$2="m"),IF(AA1708=AA1707,IF(OR(AB1708=$AB$4:$AB1707)=FALSE,AE1707&amp;C1708,AE1707),"("&amp;C1708)&amp;IF(AA1708=AA1709,IF(OR(AB1709=$AB$4:$AB1708)=FALSE,", ",""),") "),""))</f>
        <v/>
      </c>
      <c r="AF1708" s="11" t="str">
        <f t="shared" si="213"/>
        <v/>
      </c>
      <c r="AG1708" s="11" t="str">
        <f t="array" ref="AG1708">IF(ISBLANK(D1708),"",IF(OR($H$2="y",$H$2="m"),IF(AA1708=AA1707,IF(OR(AC1708=$AC$4:$AC1707)=FALSE,AG1707&amp;AF1708,AG1707),"("&amp;AF1708)&amp;IF(AA1708=AA1709,IF(OR(AC1709=$AC$4:$AC1708)=FALSE,", ",""),") "),""))</f>
        <v/>
      </c>
      <c r="AH1708" s="10" t="str">
        <f>IF((ISBLANK(D1708)),"",IF(D1708=D1707,AH1707,"")&amp;IF(B1707&lt;&gt;B1708,((IF(ISBLANK(E1708),$D$3&amp;"Non-type material: "&amp;$D$3,$D$3&amp;INDEX('type-categories'!$A$2:$B$100,MATCH(E1708,'type-categories'!$A$2:$A$100,0),2)&amp;$D$3))),"")&amp;(IF(K1708&lt;&gt;K1707,$C$2&amp;K1708&amp;$K$3&amp;$C$2&amp;" ",(IF(B1708&lt;&gt;B1707,$C$2&amp;K1708&amp;$K$3&amp;$C$2&amp;" ",""))))&amp;(IF(L1708="","",((IF(L1708&lt;&gt;L1707,$D$2&amp;L1708&amp;$L$3&amp;$D$2&amp;" ",IF(B1708&lt;&gt;B1707,$D$2&amp;L1708&amp;$L$3&amp;$D$2&amp;" ",""))))))&amp;(IF(M1708="","",((IF(M1708&lt;&gt;M1707,$E$2&amp;M1708&amp;$E$2&amp;","&amp;" ",IF(B1708&lt;&gt;B1707,$E$2&amp;M1708&amp;$E$2&amp;",",""))))))&amp;(IF(N1708="","",IF(N1708&lt;&gt;N1707,N1708&amp;", ",IF(B1708&lt;&gt;B1707,N1708&amp;", ",""))))&amp;(IF(ISBLANK(O1708),"",(IF(O1708&lt;&gt;O1707,O1708&amp;", ",IF(B1708&lt;&gt;B1707,O1708&amp;", ","")))))&amp;(IF(ISBLANK(P1708),"",(IF(P1708&lt;&gt;P1707,P1708&amp;", ",IF(B1708&lt;&gt;B1707,P1708&amp;", ",IF(Z1708&lt;&gt;Z1707,P1708&amp;", ",""))))))&amp;(IF(ISBLANK(Q1708),"",(IF(Q1708&lt;&gt;Q1707,Q1708&amp;", ",IF(B1708&lt;&gt;B1707,Q1708&amp;", ",IF(Z1708&lt;&gt;Z1707,Q1708&amp;", ",""))))))&amp;(IF(ISBLANK(R1708),"",(IF(R1708&lt;&gt;R1707,R1708&amp;"m, ",IF(B1708&lt;&gt;B1707,R1708&amp;"m, ",IF(Z1708&lt;&gt;Z1707,R1708&amp;"m, ",""))))))&amp;IF(ISBLANK(S1708),"",(IF(B1708&lt;&gt;B1707,S1708&amp;", ",IF(S1708&lt;&gt;S1707,IF((Z1708=Z1707),"same locality "&amp;S1708&amp;", ",S1708&amp;", "),""))))&amp;(IF(ISBLANK(T1708),"",(IF(T1708&lt;&gt;T1707,IF(ISBLANK(F$2),T1708&amp;", ",T1708&amp;" "&amp;F$2&amp;", "),(IF(B1708&lt;&gt;B1707,IF(ISBLANK(F$2),T1708&amp;", ",T1708&amp;" "&amp;F$2&amp;", "),(IF(Z1708&lt;&gt;Z1707,IF(ISBLANK(F$2),T1708&amp;", ",T1708&amp;" "&amp;F$2&amp;", "),IF((U1708&lt;&gt;U1707)*($G$2="Y"),"same collector, ","")))))))))&amp;(IF(ISBLANK(U1708),"",(IF(U1708&lt;&gt;U1707,U1708&amp;", ",(IF(B1708&lt;&gt;B1707,U1708&amp;", ",IF(Z1708&lt;&gt;Z1707,U1708&amp;", ",(IF(T1708&lt;&gt;T1707,IF((T1708&lt;&gt;T1707)*($G$2="Y"),"same date, ", ""),IF((T1708=T1707)*(U1708=U1707)*(S1708&lt;&gt;S1707)*($G$2="Y"),"same collector and date, ", ""))))))))))&amp;(IF(ISBLANK(V1708),"",V1708&amp;", "))&amp;IF((AA1708&lt;&gt;AA1709)*($H$2="y"),AD1708&amp;AE1708,IF((AA1708&lt;&gt;AA1709)*($H$2="m"),AD1708&amp;AG1708,IF(($H$2&lt;&gt;"m")*($H$2&lt;&gt;"Y"),(IF(F1708=0,"",F1708&amp;" "&amp;$F$4&amp;" "))&amp;(IF(G1708=0,"",G1708&amp;" "&amp;$G$4&amp;" "))&amp;(IF(H1708=0,"",H1708&amp;" "&amp;H$4&amp;" "))&amp;(IF(I1708=0,"",I1708&amp;" "&amp;$I$4&amp;" "))&amp;(IF(J1708=0,"",J1708&amp;" "&amp;$J$4&amp;" "))&amp;IF((ISBLANK(C1708)),"","("&amp;C1708&amp;")"),"")))&amp;IF((B1708=B1709)*(K1708=K1709)*(L1708=L1709)*(M1708=M1709),IF(($H$2&lt;&gt;"m")*($H$2&lt;&gt;"Y"), ", ", IF((ISNUMBER(FIND(")",AE1708))), ", ", "")),IF((B1708=B1709)*(K1708=K1709)*(L1708=L1709),"; ",". ")))</f>
        <v/>
      </c>
      <c r="AI1708" s="1"/>
    </row>
    <row r="1709" spans="1:35" x14ac:dyDescent="0.25">
      <c r="A1709" s="3" t="str">
        <f t="shared" si="214"/>
        <v/>
      </c>
      <c r="B1709" s="53" t="str">
        <f t="shared" si="218"/>
        <v/>
      </c>
      <c r="C1709" s="57"/>
      <c r="D1709" s="57"/>
      <c r="E1709" s="57"/>
      <c r="F1709" s="57"/>
      <c r="G1709" s="57"/>
      <c r="H1709" s="57"/>
      <c r="I1709" s="57"/>
      <c r="J1709" s="57"/>
      <c r="K1709" s="57"/>
      <c r="L1709" s="57"/>
      <c r="M1709" s="54"/>
      <c r="N1709" s="57"/>
      <c r="O1709" s="58"/>
      <c r="P1709" s="58"/>
      <c r="Q1709" s="58"/>
      <c r="R1709" s="58"/>
      <c r="S1709" s="54"/>
      <c r="T1709" s="57"/>
      <c r="U1709" s="57"/>
      <c r="V1709" s="57"/>
      <c r="W1709" s="57"/>
      <c r="X1709" s="147" t="str">
        <f>IF(ISBLANK(D1709),"",IF('order-admin-units'!$I$1&lt;&gt;"y", "", IF((K1709="")*(ISBLANK(D1709)=FALSE), 'order-admin-units'!$B$1+1, VLOOKUP(K1709, ordercountry, 2))))</f>
        <v/>
      </c>
      <c r="Y1709" s="147" t="str">
        <f>IF(ISBLANK(D1709),"",IF('order-admin-units'!$I$1&lt;&gt;"y", "", IF(L1709="", 'order-admin-units'!$B$2+1, VLOOKUP(K1709&amp;"@"&amp;L1709, orderadmin, 2))))</f>
        <v/>
      </c>
      <c r="Z1709" s="147" t="str">
        <f t="shared" si="215"/>
        <v/>
      </c>
      <c r="AA1709" s="147" t="str">
        <f t="shared" si="216"/>
        <v/>
      </c>
      <c r="AB1709" s="147" t="str">
        <f t="shared" si="217"/>
        <v/>
      </c>
      <c r="AC1709" s="147" t="str">
        <f t="shared" si="211"/>
        <v/>
      </c>
      <c r="AD1709" s="11" t="str">
        <f t="shared" si="212"/>
        <v/>
      </c>
      <c r="AE1709" s="11" t="str">
        <f t="array" ref="AE1709">IF(ISBLANK(D1709),"",IF(OR($H$2="y",$H$2="m"),IF(AA1709=AA1708,IF(OR(AB1709=$AB$4:$AB1708)=FALSE,AE1708&amp;C1709,AE1708),"("&amp;C1709)&amp;IF(AA1709=AA1710,IF(OR(AB1710=$AB$4:$AB1709)=FALSE,", ",""),") "),""))</f>
        <v/>
      </c>
      <c r="AF1709" s="11" t="str">
        <f t="shared" si="213"/>
        <v/>
      </c>
      <c r="AG1709" s="11" t="str">
        <f t="array" ref="AG1709">IF(ISBLANK(D1709),"",IF(OR($H$2="y",$H$2="m"),IF(AA1709=AA1708,IF(OR(AC1709=$AC$4:$AC1708)=FALSE,AG1708&amp;AF1709,AG1708),"("&amp;AF1709)&amp;IF(AA1709=AA1710,IF(OR(AC1710=$AC$4:$AC1709)=FALSE,", ",""),") "),""))</f>
        <v/>
      </c>
      <c r="AH1709" s="10" t="str">
        <f>IF((ISBLANK(D1709)),"",IF(D1709=D1708,AH1708,"")&amp;IF(B1708&lt;&gt;B1709,((IF(ISBLANK(E1709),$D$3&amp;"Non-type material: "&amp;$D$3,$D$3&amp;INDEX('type-categories'!$A$2:$B$100,MATCH(E1709,'type-categories'!$A$2:$A$100,0),2)&amp;$D$3))),"")&amp;(IF(K1709&lt;&gt;K1708,$C$2&amp;K1709&amp;$K$3&amp;$C$2&amp;" ",(IF(B1709&lt;&gt;B1708,$C$2&amp;K1709&amp;$K$3&amp;$C$2&amp;" ",""))))&amp;(IF(L1709="","",((IF(L1709&lt;&gt;L1708,$D$2&amp;L1709&amp;$L$3&amp;$D$2&amp;" ",IF(B1709&lt;&gt;B1708,$D$2&amp;L1709&amp;$L$3&amp;$D$2&amp;" ",""))))))&amp;(IF(M1709="","",((IF(M1709&lt;&gt;M1708,$E$2&amp;M1709&amp;$E$2&amp;","&amp;" ",IF(B1709&lt;&gt;B1708,$E$2&amp;M1709&amp;$E$2&amp;",",""))))))&amp;(IF(N1709="","",IF(N1709&lt;&gt;N1708,N1709&amp;", ",IF(B1709&lt;&gt;B1708,N1709&amp;", ",""))))&amp;(IF(ISBLANK(O1709),"",(IF(O1709&lt;&gt;O1708,O1709&amp;", ",IF(B1709&lt;&gt;B1708,O1709&amp;", ","")))))&amp;(IF(ISBLANK(P1709),"",(IF(P1709&lt;&gt;P1708,P1709&amp;", ",IF(B1709&lt;&gt;B1708,P1709&amp;", ",IF(Z1709&lt;&gt;Z1708,P1709&amp;", ",""))))))&amp;(IF(ISBLANK(Q1709),"",(IF(Q1709&lt;&gt;Q1708,Q1709&amp;", ",IF(B1709&lt;&gt;B1708,Q1709&amp;", ",IF(Z1709&lt;&gt;Z1708,Q1709&amp;", ",""))))))&amp;(IF(ISBLANK(R1709),"",(IF(R1709&lt;&gt;R1708,R1709&amp;"m, ",IF(B1709&lt;&gt;B1708,R1709&amp;"m, ",IF(Z1709&lt;&gt;Z1708,R1709&amp;"m, ",""))))))&amp;IF(ISBLANK(S1709),"",(IF(B1709&lt;&gt;B1708,S1709&amp;", ",IF(S1709&lt;&gt;S1708,IF((Z1709=Z1708),"same locality "&amp;S1709&amp;", ",S1709&amp;", "),""))))&amp;(IF(ISBLANK(T1709),"",(IF(T1709&lt;&gt;T1708,IF(ISBLANK(F$2),T1709&amp;", ",T1709&amp;" "&amp;F$2&amp;", "),(IF(B1709&lt;&gt;B1708,IF(ISBLANK(F$2),T1709&amp;", ",T1709&amp;" "&amp;F$2&amp;", "),(IF(Z1709&lt;&gt;Z1708,IF(ISBLANK(F$2),T1709&amp;", ",T1709&amp;" "&amp;F$2&amp;", "),IF((U1709&lt;&gt;U1708)*($G$2="Y"),"same collector, ","")))))))))&amp;(IF(ISBLANK(U1709),"",(IF(U1709&lt;&gt;U1708,U1709&amp;", ",(IF(B1709&lt;&gt;B1708,U1709&amp;", ",IF(Z1709&lt;&gt;Z1708,U1709&amp;", ",(IF(T1709&lt;&gt;T1708,IF((T1709&lt;&gt;T1708)*($G$2="Y"),"same date, ", ""),IF((T1709=T1708)*(U1709=U1708)*(S1709&lt;&gt;S1708)*($G$2="Y"),"same collector and date, ", ""))))))))))&amp;(IF(ISBLANK(V1709),"",V1709&amp;", "))&amp;IF((AA1709&lt;&gt;AA1710)*($H$2="y"),AD1709&amp;AE1709,IF((AA1709&lt;&gt;AA1710)*($H$2="m"),AD1709&amp;AG1709,IF(($H$2&lt;&gt;"m")*($H$2&lt;&gt;"Y"),(IF(F1709=0,"",F1709&amp;" "&amp;$F$4&amp;" "))&amp;(IF(G1709=0,"",G1709&amp;" "&amp;$G$4&amp;" "))&amp;(IF(H1709=0,"",H1709&amp;" "&amp;H$4&amp;" "))&amp;(IF(I1709=0,"",I1709&amp;" "&amp;$I$4&amp;" "))&amp;(IF(J1709=0,"",J1709&amp;" "&amp;$J$4&amp;" "))&amp;IF((ISBLANK(C1709)),"","("&amp;C1709&amp;")"),"")))&amp;IF((B1709=B1710)*(K1709=K1710)*(L1709=L1710)*(M1709=M1710),IF(($H$2&lt;&gt;"m")*($H$2&lt;&gt;"Y"), ", ", IF((ISNUMBER(FIND(")",AE1709))), ", ", "")),IF((B1709=B1710)*(K1709=K1710)*(L1709=L1710),"; ",". ")))</f>
        <v/>
      </c>
      <c r="AI1709" s="1"/>
    </row>
    <row r="1710" spans="1:35" x14ac:dyDescent="0.25">
      <c r="A1710" s="3" t="str">
        <f t="shared" si="214"/>
        <v/>
      </c>
      <c r="B1710" s="53" t="str">
        <f t="shared" si="218"/>
        <v/>
      </c>
      <c r="C1710" s="57"/>
      <c r="D1710" s="57"/>
      <c r="E1710" s="57"/>
      <c r="F1710" s="57"/>
      <c r="G1710" s="57"/>
      <c r="H1710" s="57"/>
      <c r="I1710" s="57"/>
      <c r="J1710" s="57"/>
      <c r="K1710" s="57"/>
      <c r="L1710" s="57"/>
      <c r="M1710" s="54"/>
      <c r="N1710" s="57"/>
      <c r="O1710" s="58"/>
      <c r="P1710" s="58"/>
      <c r="Q1710" s="58"/>
      <c r="R1710" s="58"/>
      <c r="S1710" s="54"/>
      <c r="T1710" s="57"/>
      <c r="U1710" s="57"/>
      <c r="V1710" s="57"/>
      <c r="W1710" s="57"/>
      <c r="X1710" s="147" t="str">
        <f>IF(ISBLANK(D1710),"",IF('order-admin-units'!$I$1&lt;&gt;"y", "", IF((K1710="")*(ISBLANK(D1710)=FALSE), 'order-admin-units'!$B$1+1, VLOOKUP(K1710, ordercountry, 2))))</f>
        <v/>
      </c>
      <c r="Y1710" s="147" t="str">
        <f>IF(ISBLANK(D1710),"",IF('order-admin-units'!$I$1&lt;&gt;"y", "", IF(L1710="", 'order-admin-units'!$B$2+1, VLOOKUP(K1710&amp;"@"&amp;L1710, orderadmin, 2))))</f>
        <v/>
      </c>
      <c r="Z1710" s="147" t="str">
        <f t="shared" si="215"/>
        <v/>
      </c>
      <c r="AA1710" s="147" t="str">
        <f t="shared" si="216"/>
        <v/>
      </c>
      <c r="AB1710" s="147" t="str">
        <f t="shared" si="217"/>
        <v/>
      </c>
      <c r="AC1710" s="147" t="str">
        <f t="shared" si="211"/>
        <v/>
      </c>
      <c r="AD1710" s="11" t="str">
        <f t="shared" si="212"/>
        <v/>
      </c>
      <c r="AE1710" s="11" t="str">
        <f t="array" ref="AE1710">IF(ISBLANK(D1710),"",IF(OR($H$2="y",$H$2="m"),IF(AA1710=AA1709,IF(OR(AB1710=$AB$4:$AB1709)=FALSE,AE1709&amp;C1710,AE1709),"("&amp;C1710)&amp;IF(AA1710=AA1711,IF(OR(AB1711=$AB$4:$AB1710)=FALSE,", ",""),") "),""))</f>
        <v/>
      </c>
      <c r="AF1710" s="11" t="str">
        <f t="shared" si="213"/>
        <v/>
      </c>
      <c r="AG1710" s="11" t="str">
        <f t="array" ref="AG1710">IF(ISBLANK(D1710),"",IF(OR($H$2="y",$H$2="m"),IF(AA1710=AA1709,IF(OR(AC1710=$AC$4:$AC1709)=FALSE,AG1709&amp;AF1710,AG1709),"("&amp;AF1710)&amp;IF(AA1710=AA1711,IF(OR(AC1711=$AC$4:$AC1710)=FALSE,", ",""),") "),""))</f>
        <v/>
      </c>
      <c r="AH1710" s="10" t="str">
        <f>IF((ISBLANK(D1710)),"",IF(D1710=D1709,AH1709,"")&amp;IF(B1709&lt;&gt;B1710,((IF(ISBLANK(E1710),$D$3&amp;"Non-type material: "&amp;$D$3,$D$3&amp;INDEX('type-categories'!$A$2:$B$100,MATCH(E1710,'type-categories'!$A$2:$A$100,0),2)&amp;$D$3))),"")&amp;(IF(K1710&lt;&gt;K1709,$C$2&amp;K1710&amp;$K$3&amp;$C$2&amp;" ",(IF(B1710&lt;&gt;B1709,$C$2&amp;K1710&amp;$K$3&amp;$C$2&amp;" ",""))))&amp;(IF(L1710="","",((IF(L1710&lt;&gt;L1709,$D$2&amp;L1710&amp;$L$3&amp;$D$2&amp;" ",IF(B1710&lt;&gt;B1709,$D$2&amp;L1710&amp;$L$3&amp;$D$2&amp;" ",""))))))&amp;(IF(M1710="","",((IF(M1710&lt;&gt;M1709,$E$2&amp;M1710&amp;$E$2&amp;","&amp;" ",IF(B1710&lt;&gt;B1709,$E$2&amp;M1710&amp;$E$2&amp;",",""))))))&amp;(IF(N1710="","",IF(N1710&lt;&gt;N1709,N1710&amp;", ",IF(B1710&lt;&gt;B1709,N1710&amp;", ",""))))&amp;(IF(ISBLANK(O1710),"",(IF(O1710&lt;&gt;O1709,O1710&amp;", ",IF(B1710&lt;&gt;B1709,O1710&amp;", ","")))))&amp;(IF(ISBLANK(P1710),"",(IF(P1710&lt;&gt;P1709,P1710&amp;", ",IF(B1710&lt;&gt;B1709,P1710&amp;", ",IF(Z1710&lt;&gt;Z1709,P1710&amp;", ",""))))))&amp;(IF(ISBLANK(Q1710),"",(IF(Q1710&lt;&gt;Q1709,Q1710&amp;", ",IF(B1710&lt;&gt;B1709,Q1710&amp;", ",IF(Z1710&lt;&gt;Z1709,Q1710&amp;", ",""))))))&amp;(IF(ISBLANK(R1710),"",(IF(R1710&lt;&gt;R1709,R1710&amp;"m, ",IF(B1710&lt;&gt;B1709,R1710&amp;"m, ",IF(Z1710&lt;&gt;Z1709,R1710&amp;"m, ",""))))))&amp;IF(ISBLANK(S1710),"",(IF(B1710&lt;&gt;B1709,S1710&amp;", ",IF(S1710&lt;&gt;S1709,IF((Z1710=Z1709),"same locality "&amp;S1710&amp;", ",S1710&amp;", "),""))))&amp;(IF(ISBLANK(T1710),"",(IF(T1710&lt;&gt;T1709,IF(ISBLANK(F$2),T1710&amp;", ",T1710&amp;" "&amp;F$2&amp;", "),(IF(B1710&lt;&gt;B1709,IF(ISBLANK(F$2),T1710&amp;", ",T1710&amp;" "&amp;F$2&amp;", "),(IF(Z1710&lt;&gt;Z1709,IF(ISBLANK(F$2),T1710&amp;", ",T1710&amp;" "&amp;F$2&amp;", "),IF((U1710&lt;&gt;U1709)*($G$2="Y"),"same collector, ","")))))))))&amp;(IF(ISBLANK(U1710),"",(IF(U1710&lt;&gt;U1709,U1710&amp;", ",(IF(B1710&lt;&gt;B1709,U1710&amp;", ",IF(Z1710&lt;&gt;Z1709,U1710&amp;", ",(IF(T1710&lt;&gt;T1709,IF((T1710&lt;&gt;T1709)*($G$2="Y"),"same date, ", ""),IF((T1710=T1709)*(U1710=U1709)*(S1710&lt;&gt;S1709)*($G$2="Y"),"same collector and date, ", ""))))))))))&amp;(IF(ISBLANK(V1710),"",V1710&amp;", "))&amp;IF((AA1710&lt;&gt;AA1711)*($H$2="y"),AD1710&amp;AE1710,IF((AA1710&lt;&gt;AA1711)*($H$2="m"),AD1710&amp;AG1710,IF(($H$2&lt;&gt;"m")*($H$2&lt;&gt;"Y"),(IF(F1710=0,"",F1710&amp;" "&amp;$F$4&amp;" "))&amp;(IF(G1710=0,"",G1710&amp;" "&amp;$G$4&amp;" "))&amp;(IF(H1710=0,"",H1710&amp;" "&amp;H$4&amp;" "))&amp;(IF(I1710=0,"",I1710&amp;" "&amp;$I$4&amp;" "))&amp;(IF(J1710=0,"",J1710&amp;" "&amp;$J$4&amp;" "))&amp;IF((ISBLANK(C1710)),"","("&amp;C1710&amp;")"),"")))&amp;IF((B1710=B1711)*(K1710=K1711)*(L1710=L1711)*(M1710=M1711),IF(($H$2&lt;&gt;"m")*($H$2&lt;&gt;"Y"), ", ", IF((ISNUMBER(FIND(")",AE1710))), ", ", "")),IF((B1710=B1711)*(K1710=K1711)*(L1710=L1711),"; ",". ")))</f>
        <v/>
      </c>
      <c r="AI1710" s="1"/>
    </row>
    <row r="1711" spans="1:35" x14ac:dyDescent="0.25">
      <c r="A1711" s="3" t="str">
        <f t="shared" si="214"/>
        <v/>
      </c>
      <c r="B1711" s="53" t="str">
        <f t="shared" si="218"/>
        <v/>
      </c>
      <c r="C1711" s="57"/>
      <c r="D1711" s="57"/>
      <c r="E1711" s="57"/>
      <c r="F1711" s="57"/>
      <c r="G1711" s="57"/>
      <c r="H1711" s="57"/>
      <c r="I1711" s="57"/>
      <c r="J1711" s="57"/>
      <c r="K1711" s="57"/>
      <c r="L1711" s="57"/>
      <c r="M1711" s="54"/>
      <c r="N1711" s="57"/>
      <c r="O1711" s="58"/>
      <c r="P1711" s="58"/>
      <c r="Q1711" s="58"/>
      <c r="R1711" s="58"/>
      <c r="S1711" s="54"/>
      <c r="T1711" s="57"/>
      <c r="U1711" s="57"/>
      <c r="V1711" s="57"/>
      <c r="W1711" s="57"/>
      <c r="X1711" s="147" t="str">
        <f>IF(ISBLANK(D1711),"",IF('order-admin-units'!$I$1&lt;&gt;"y", "", IF((K1711="")*(ISBLANK(D1711)=FALSE), 'order-admin-units'!$B$1+1, VLOOKUP(K1711, ordercountry, 2))))</f>
        <v/>
      </c>
      <c r="Y1711" s="147" t="str">
        <f>IF(ISBLANK(D1711),"",IF('order-admin-units'!$I$1&lt;&gt;"y", "", IF(L1711="", 'order-admin-units'!$B$2+1, VLOOKUP(K1711&amp;"@"&amp;L1711, orderadmin, 2))))</f>
        <v/>
      </c>
      <c r="Z1711" s="147" t="str">
        <f t="shared" si="215"/>
        <v/>
      </c>
      <c r="AA1711" s="147" t="str">
        <f t="shared" si="216"/>
        <v/>
      </c>
      <c r="AB1711" s="147" t="str">
        <f t="shared" si="217"/>
        <v/>
      </c>
      <c r="AC1711" s="147" t="str">
        <f t="shared" si="211"/>
        <v/>
      </c>
      <c r="AD1711" s="11" t="str">
        <f t="shared" si="212"/>
        <v/>
      </c>
      <c r="AE1711" s="11" t="str">
        <f t="array" ref="AE1711">IF(ISBLANK(D1711),"",IF(OR($H$2="y",$H$2="m"),IF(AA1711=AA1710,IF(OR(AB1711=$AB$4:$AB1710)=FALSE,AE1710&amp;C1711,AE1710),"("&amp;C1711)&amp;IF(AA1711=AA1712,IF(OR(AB1712=$AB$4:$AB1711)=FALSE,", ",""),") "),""))</f>
        <v/>
      </c>
      <c r="AF1711" s="11" t="str">
        <f t="shared" si="213"/>
        <v/>
      </c>
      <c r="AG1711" s="11" t="str">
        <f t="array" ref="AG1711">IF(ISBLANK(D1711),"",IF(OR($H$2="y",$H$2="m"),IF(AA1711=AA1710,IF(OR(AC1711=$AC$4:$AC1710)=FALSE,AG1710&amp;AF1711,AG1710),"("&amp;AF1711)&amp;IF(AA1711=AA1712,IF(OR(AC1712=$AC$4:$AC1711)=FALSE,", ",""),") "),""))</f>
        <v/>
      </c>
      <c r="AH1711" s="10" t="str">
        <f>IF((ISBLANK(D1711)),"",IF(D1711=D1710,AH1710,"")&amp;IF(B1710&lt;&gt;B1711,((IF(ISBLANK(E1711),$D$3&amp;"Non-type material: "&amp;$D$3,$D$3&amp;INDEX('type-categories'!$A$2:$B$100,MATCH(E1711,'type-categories'!$A$2:$A$100,0),2)&amp;$D$3))),"")&amp;(IF(K1711&lt;&gt;K1710,$C$2&amp;K1711&amp;$K$3&amp;$C$2&amp;" ",(IF(B1711&lt;&gt;B1710,$C$2&amp;K1711&amp;$K$3&amp;$C$2&amp;" ",""))))&amp;(IF(L1711="","",((IF(L1711&lt;&gt;L1710,$D$2&amp;L1711&amp;$L$3&amp;$D$2&amp;" ",IF(B1711&lt;&gt;B1710,$D$2&amp;L1711&amp;$L$3&amp;$D$2&amp;" ",""))))))&amp;(IF(M1711="","",((IF(M1711&lt;&gt;M1710,$E$2&amp;M1711&amp;$E$2&amp;","&amp;" ",IF(B1711&lt;&gt;B1710,$E$2&amp;M1711&amp;$E$2&amp;",",""))))))&amp;(IF(N1711="","",IF(N1711&lt;&gt;N1710,N1711&amp;", ",IF(B1711&lt;&gt;B1710,N1711&amp;", ",""))))&amp;(IF(ISBLANK(O1711),"",(IF(O1711&lt;&gt;O1710,O1711&amp;", ",IF(B1711&lt;&gt;B1710,O1711&amp;", ","")))))&amp;(IF(ISBLANK(P1711),"",(IF(P1711&lt;&gt;P1710,P1711&amp;", ",IF(B1711&lt;&gt;B1710,P1711&amp;", ",IF(Z1711&lt;&gt;Z1710,P1711&amp;", ",""))))))&amp;(IF(ISBLANK(Q1711),"",(IF(Q1711&lt;&gt;Q1710,Q1711&amp;", ",IF(B1711&lt;&gt;B1710,Q1711&amp;", ",IF(Z1711&lt;&gt;Z1710,Q1711&amp;", ",""))))))&amp;(IF(ISBLANK(R1711),"",(IF(R1711&lt;&gt;R1710,R1711&amp;"m, ",IF(B1711&lt;&gt;B1710,R1711&amp;"m, ",IF(Z1711&lt;&gt;Z1710,R1711&amp;"m, ",""))))))&amp;IF(ISBLANK(S1711),"",(IF(B1711&lt;&gt;B1710,S1711&amp;", ",IF(S1711&lt;&gt;S1710,IF((Z1711=Z1710),"same locality "&amp;S1711&amp;", ",S1711&amp;", "),""))))&amp;(IF(ISBLANK(T1711),"",(IF(T1711&lt;&gt;T1710,IF(ISBLANK(F$2),T1711&amp;", ",T1711&amp;" "&amp;F$2&amp;", "),(IF(B1711&lt;&gt;B1710,IF(ISBLANK(F$2),T1711&amp;", ",T1711&amp;" "&amp;F$2&amp;", "),(IF(Z1711&lt;&gt;Z1710,IF(ISBLANK(F$2),T1711&amp;", ",T1711&amp;" "&amp;F$2&amp;", "),IF((U1711&lt;&gt;U1710)*($G$2="Y"),"same collector, ","")))))))))&amp;(IF(ISBLANK(U1711),"",(IF(U1711&lt;&gt;U1710,U1711&amp;", ",(IF(B1711&lt;&gt;B1710,U1711&amp;", ",IF(Z1711&lt;&gt;Z1710,U1711&amp;", ",(IF(T1711&lt;&gt;T1710,IF((T1711&lt;&gt;T1710)*($G$2="Y"),"same date, ", ""),IF((T1711=T1710)*(U1711=U1710)*(S1711&lt;&gt;S1710)*($G$2="Y"),"same collector and date, ", ""))))))))))&amp;(IF(ISBLANK(V1711),"",V1711&amp;", "))&amp;IF((AA1711&lt;&gt;AA1712)*($H$2="y"),AD1711&amp;AE1711,IF((AA1711&lt;&gt;AA1712)*($H$2="m"),AD1711&amp;AG1711,IF(($H$2&lt;&gt;"m")*($H$2&lt;&gt;"Y"),(IF(F1711=0,"",F1711&amp;" "&amp;$F$4&amp;" "))&amp;(IF(G1711=0,"",G1711&amp;" "&amp;$G$4&amp;" "))&amp;(IF(H1711=0,"",H1711&amp;" "&amp;H$4&amp;" "))&amp;(IF(I1711=0,"",I1711&amp;" "&amp;$I$4&amp;" "))&amp;(IF(J1711=0,"",J1711&amp;" "&amp;$J$4&amp;" "))&amp;IF((ISBLANK(C1711)),"","("&amp;C1711&amp;")"),"")))&amp;IF((B1711=B1712)*(K1711=K1712)*(L1711=L1712)*(M1711=M1712),IF(($H$2&lt;&gt;"m")*($H$2&lt;&gt;"Y"), ", ", IF((ISNUMBER(FIND(")",AE1711))), ", ", "")),IF((B1711=B1712)*(K1711=K1712)*(L1711=L1712),"; ",". ")))</f>
        <v/>
      </c>
      <c r="AI1711" s="1"/>
    </row>
    <row r="1712" spans="1:35" x14ac:dyDescent="0.25">
      <c r="A1712" s="3" t="str">
        <f t="shared" si="214"/>
        <v/>
      </c>
      <c r="B1712" s="53" t="str">
        <f t="shared" si="218"/>
        <v/>
      </c>
      <c r="C1712" s="57"/>
      <c r="D1712" s="57"/>
      <c r="E1712" s="57"/>
      <c r="F1712" s="57"/>
      <c r="G1712" s="57"/>
      <c r="H1712" s="57"/>
      <c r="I1712" s="57"/>
      <c r="J1712" s="57"/>
      <c r="K1712" s="57"/>
      <c r="L1712" s="57"/>
      <c r="M1712" s="54"/>
      <c r="N1712" s="57"/>
      <c r="O1712" s="58"/>
      <c r="P1712" s="58"/>
      <c r="Q1712" s="58"/>
      <c r="R1712" s="58"/>
      <c r="S1712" s="54"/>
      <c r="T1712" s="57"/>
      <c r="U1712" s="57"/>
      <c r="V1712" s="57"/>
      <c r="W1712" s="57"/>
      <c r="X1712" s="147" t="str">
        <f>IF(ISBLANK(D1712),"",IF('order-admin-units'!$I$1&lt;&gt;"y", "", IF((K1712="")*(ISBLANK(D1712)=FALSE), 'order-admin-units'!$B$1+1, VLOOKUP(K1712, ordercountry, 2))))</f>
        <v/>
      </c>
      <c r="Y1712" s="147" t="str">
        <f>IF(ISBLANK(D1712),"",IF('order-admin-units'!$I$1&lt;&gt;"y", "", IF(L1712="", 'order-admin-units'!$B$2+1, VLOOKUP(K1712&amp;"@"&amp;L1712, orderadmin, 2))))</f>
        <v/>
      </c>
      <c r="Z1712" s="147" t="str">
        <f t="shared" si="215"/>
        <v/>
      </c>
      <c r="AA1712" s="147" t="str">
        <f t="shared" si="216"/>
        <v/>
      </c>
      <c r="AB1712" s="147" t="str">
        <f t="shared" si="217"/>
        <v/>
      </c>
      <c r="AC1712" s="147" t="str">
        <f t="shared" si="211"/>
        <v/>
      </c>
      <c r="AD1712" s="11" t="str">
        <f t="shared" si="212"/>
        <v/>
      </c>
      <c r="AE1712" s="11" t="str">
        <f t="array" ref="AE1712">IF(ISBLANK(D1712),"",IF(OR($H$2="y",$H$2="m"),IF(AA1712=AA1711,IF(OR(AB1712=$AB$4:$AB1711)=FALSE,AE1711&amp;C1712,AE1711),"("&amp;C1712)&amp;IF(AA1712=AA1713,IF(OR(AB1713=$AB$4:$AB1712)=FALSE,", ",""),") "),""))</f>
        <v/>
      </c>
      <c r="AF1712" s="11" t="str">
        <f t="shared" si="213"/>
        <v/>
      </c>
      <c r="AG1712" s="11" t="str">
        <f t="array" ref="AG1712">IF(ISBLANK(D1712),"",IF(OR($H$2="y",$H$2="m"),IF(AA1712=AA1711,IF(OR(AC1712=$AC$4:$AC1711)=FALSE,AG1711&amp;AF1712,AG1711),"("&amp;AF1712)&amp;IF(AA1712=AA1713,IF(OR(AC1713=$AC$4:$AC1712)=FALSE,", ",""),") "),""))</f>
        <v/>
      </c>
      <c r="AH1712" s="10" t="str">
        <f>IF((ISBLANK(D1712)),"",IF(D1712=D1711,AH1711,"")&amp;IF(B1711&lt;&gt;B1712,((IF(ISBLANK(E1712),$D$3&amp;"Non-type material: "&amp;$D$3,$D$3&amp;INDEX('type-categories'!$A$2:$B$100,MATCH(E1712,'type-categories'!$A$2:$A$100,0),2)&amp;$D$3))),"")&amp;(IF(K1712&lt;&gt;K1711,$C$2&amp;K1712&amp;$K$3&amp;$C$2&amp;" ",(IF(B1712&lt;&gt;B1711,$C$2&amp;K1712&amp;$K$3&amp;$C$2&amp;" ",""))))&amp;(IF(L1712="","",((IF(L1712&lt;&gt;L1711,$D$2&amp;L1712&amp;$L$3&amp;$D$2&amp;" ",IF(B1712&lt;&gt;B1711,$D$2&amp;L1712&amp;$L$3&amp;$D$2&amp;" ",""))))))&amp;(IF(M1712="","",((IF(M1712&lt;&gt;M1711,$E$2&amp;M1712&amp;$E$2&amp;","&amp;" ",IF(B1712&lt;&gt;B1711,$E$2&amp;M1712&amp;$E$2&amp;",",""))))))&amp;(IF(N1712="","",IF(N1712&lt;&gt;N1711,N1712&amp;", ",IF(B1712&lt;&gt;B1711,N1712&amp;", ",""))))&amp;(IF(ISBLANK(O1712),"",(IF(O1712&lt;&gt;O1711,O1712&amp;", ",IF(B1712&lt;&gt;B1711,O1712&amp;", ","")))))&amp;(IF(ISBLANK(P1712),"",(IF(P1712&lt;&gt;P1711,P1712&amp;", ",IF(B1712&lt;&gt;B1711,P1712&amp;", ",IF(Z1712&lt;&gt;Z1711,P1712&amp;", ",""))))))&amp;(IF(ISBLANK(Q1712),"",(IF(Q1712&lt;&gt;Q1711,Q1712&amp;", ",IF(B1712&lt;&gt;B1711,Q1712&amp;", ",IF(Z1712&lt;&gt;Z1711,Q1712&amp;", ",""))))))&amp;(IF(ISBLANK(R1712),"",(IF(R1712&lt;&gt;R1711,R1712&amp;"m, ",IF(B1712&lt;&gt;B1711,R1712&amp;"m, ",IF(Z1712&lt;&gt;Z1711,R1712&amp;"m, ",""))))))&amp;IF(ISBLANK(S1712),"",(IF(B1712&lt;&gt;B1711,S1712&amp;", ",IF(S1712&lt;&gt;S1711,IF((Z1712=Z1711),"same locality "&amp;S1712&amp;", ",S1712&amp;", "),""))))&amp;(IF(ISBLANK(T1712),"",(IF(T1712&lt;&gt;T1711,IF(ISBLANK(F$2),T1712&amp;", ",T1712&amp;" "&amp;F$2&amp;", "),(IF(B1712&lt;&gt;B1711,IF(ISBLANK(F$2),T1712&amp;", ",T1712&amp;" "&amp;F$2&amp;", "),(IF(Z1712&lt;&gt;Z1711,IF(ISBLANK(F$2),T1712&amp;", ",T1712&amp;" "&amp;F$2&amp;", "),IF((U1712&lt;&gt;U1711)*($G$2="Y"),"same collector, ","")))))))))&amp;(IF(ISBLANK(U1712),"",(IF(U1712&lt;&gt;U1711,U1712&amp;", ",(IF(B1712&lt;&gt;B1711,U1712&amp;", ",IF(Z1712&lt;&gt;Z1711,U1712&amp;", ",(IF(T1712&lt;&gt;T1711,IF((T1712&lt;&gt;T1711)*($G$2="Y"),"same date, ", ""),IF((T1712=T1711)*(U1712=U1711)*(S1712&lt;&gt;S1711)*($G$2="Y"),"same collector and date, ", ""))))))))))&amp;(IF(ISBLANK(V1712),"",V1712&amp;", "))&amp;IF((AA1712&lt;&gt;AA1713)*($H$2="y"),AD1712&amp;AE1712,IF((AA1712&lt;&gt;AA1713)*($H$2="m"),AD1712&amp;AG1712,IF(($H$2&lt;&gt;"m")*($H$2&lt;&gt;"Y"),(IF(F1712=0,"",F1712&amp;" "&amp;$F$4&amp;" "))&amp;(IF(G1712=0,"",G1712&amp;" "&amp;$G$4&amp;" "))&amp;(IF(H1712=0,"",H1712&amp;" "&amp;H$4&amp;" "))&amp;(IF(I1712=0,"",I1712&amp;" "&amp;$I$4&amp;" "))&amp;(IF(J1712=0,"",J1712&amp;" "&amp;$J$4&amp;" "))&amp;IF((ISBLANK(C1712)),"","("&amp;C1712&amp;")"),"")))&amp;IF((B1712=B1713)*(K1712=K1713)*(L1712=L1713)*(M1712=M1713),IF(($H$2&lt;&gt;"m")*($H$2&lt;&gt;"Y"), ", ", IF((ISNUMBER(FIND(")",AE1712))), ", ", "")),IF((B1712=B1713)*(K1712=K1713)*(L1712=L1713),"; ",". ")))</f>
        <v/>
      </c>
      <c r="AI1712" s="1"/>
    </row>
    <row r="1713" spans="1:35" x14ac:dyDescent="0.25">
      <c r="A1713" s="3" t="str">
        <f t="shared" si="214"/>
        <v/>
      </c>
      <c r="B1713" s="53" t="str">
        <f t="shared" si="218"/>
        <v/>
      </c>
      <c r="C1713" s="57"/>
      <c r="D1713" s="57"/>
      <c r="E1713" s="57"/>
      <c r="F1713" s="57"/>
      <c r="G1713" s="57"/>
      <c r="H1713" s="57"/>
      <c r="I1713" s="57"/>
      <c r="J1713" s="57"/>
      <c r="K1713" s="57"/>
      <c r="L1713" s="57"/>
      <c r="M1713" s="54"/>
      <c r="N1713" s="57"/>
      <c r="O1713" s="58"/>
      <c r="P1713" s="58"/>
      <c r="Q1713" s="58"/>
      <c r="R1713" s="58"/>
      <c r="S1713" s="54"/>
      <c r="T1713" s="57"/>
      <c r="U1713" s="57"/>
      <c r="V1713" s="57"/>
      <c r="W1713" s="57"/>
      <c r="X1713" s="147" t="str">
        <f>IF(ISBLANK(D1713),"",IF('order-admin-units'!$I$1&lt;&gt;"y", "", IF((K1713="")*(ISBLANK(D1713)=FALSE), 'order-admin-units'!$B$1+1, VLOOKUP(K1713, ordercountry, 2))))</f>
        <v/>
      </c>
      <c r="Y1713" s="147" t="str">
        <f>IF(ISBLANK(D1713),"",IF('order-admin-units'!$I$1&lt;&gt;"y", "", IF(L1713="", 'order-admin-units'!$B$2+1, VLOOKUP(K1713&amp;"@"&amp;L1713, orderadmin, 2))))</f>
        <v/>
      </c>
      <c r="Z1713" s="147" t="str">
        <f t="shared" si="215"/>
        <v/>
      </c>
      <c r="AA1713" s="147" t="str">
        <f t="shared" si="216"/>
        <v/>
      </c>
      <c r="AB1713" s="147" t="str">
        <f t="shared" si="217"/>
        <v/>
      </c>
      <c r="AC1713" s="147" t="str">
        <f t="shared" si="211"/>
        <v/>
      </c>
      <c r="AD1713" s="11" t="str">
        <f t="shared" si="212"/>
        <v/>
      </c>
      <c r="AE1713" s="11" t="str">
        <f t="array" ref="AE1713">IF(ISBLANK(D1713),"",IF(OR($H$2="y",$H$2="m"),IF(AA1713=AA1712,IF(OR(AB1713=$AB$4:$AB1712)=FALSE,AE1712&amp;C1713,AE1712),"("&amp;C1713)&amp;IF(AA1713=AA1714,IF(OR(AB1714=$AB$4:$AB1713)=FALSE,", ",""),") "),""))</f>
        <v/>
      </c>
      <c r="AF1713" s="11" t="str">
        <f t="shared" si="213"/>
        <v/>
      </c>
      <c r="AG1713" s="11" t="str">
        <f t="array" ref="AG1713">IF(ISBLANK(D1713),"",IF(OR($H$2="y",$H$2="m"),IF(AA1713=AA1712,IF(OR(AC1713=$AC$4:$AC1712)=FALSE,AG1712&amp;AF1713,AG1712),"("&amp;AF1713)&amp;IF(AA1713=AA1714,IF(OR(AC1714=$AC$4:$AC1713)=FALSE,", ",""),") "),""))</f>
        <v/>
      </c>
      <c r="AH1713" s="10" t="str">
        <f>IF((ISBLANK(D1713)),"",IF(D1713=D1712,AH1712,"")&amp;IF(B1712&lt;&gt;B1713,((IF(ISBLANK(E1713),$D$3&amp;"Non-type material: "&amp;$D$3,$D$3&amp;INDEX('type-categories'!$A$2:$B$100,MATCH(E1713,'type-categories'!$A$2:$A$100,0),2)&amp;$D$3))),"")&amp;(IF(K1713&lt;&gt;K1712,$C$2&amp;K1713&amp;$K$3&amp;$C$2&amp;" ",(IF(B1713&lt;&gt;B1712,$C$2&amp;K1713&amp;$K$3&amp;$C$2&amp;" ",""))))&amp;(IF(L1713="","",((IF(L1713&lt;&gt;L1712,$D$2&amp;L1713&amp;$L$3&amp;$D$2&amp;" ",IF(B1713&lt;&gt;B1712,$D$2&amp;L1713&amp;$L$3&amp;$D$2&amp;" ",""))))))&amp;(IF(M1713="","",((IF(M1713&lt;&gt;M1712,$E$2&amp;M1713&amp;$E$2&amp;","&amp;" ",IF(B1713&lt;&gt;B1712,$E$2&amp;M1713&amp;$E$2&amp;",",""))))))&amp;(IF(N1713="","",IF(N1713&lt;&gt;N1712,N1713&amp;", ",IF(B1713&lt;&gt;B1712,N1713&amp;", ",""))))&amp;(IF(ISBLANK(O1713),"",(IF(O1713&lt;&gt;O1712,O1713&amp;", ",IF(B1713&lt;&gt;B1712,O1713&amp;", ","")))))&amp;(IF(ISBLANK(P1713),"",(IF(P1713&lt;&gt;P1712,P1713&amp;", ",IF(B1713&lt;&gt;B1712,P1713&amp;", ",IF(Z1713&lt;&gt;Z1712,P1713&amp;", ",""))))))&amp;(IF(ISBLANK(Q1713),"",(IF(Q1713&lt;&gt;Q1712,Q1713&amp;", ",IF(B1713&lt;&gt;B1712,Q1713&amp;", ",IF(Z1713&lt;&gt;Z1712,Q1713&amp;", ",""))))))&amp;(IF(ISBLANK(R1713),"",(IF(R1713&lt;&gt;R1712,R1713&amp;"m, ",IF(B1713&lt;&gt;B1712,R1713&amp;"m, ",IF(Z1713&lt;&gt;Z1712,R1713&amp;"m, ",""))))))&amp;IF(ISBLANK(S1713),"",(IF(B1713&lt;&gt;B1712,S1713&amp;", ",IF(S1713&lt;&gt;S1712,IF((Z1713=Z1712),"same locality "&amp;S1713&amp;", ",S1713&amp;", "),""))))&amp;(IF(ISBLANK(T1713),"",(IF(T1713&lt;&gt;T1712,IF(ISBLANK(F$2),T1713&amp;", ",T1713&amp;" "&amp;F$2&amp;", "),(IF(B1713&lt;&gt;B1712,IF(ISBLANK(F$2),T1713&amp;", ",T1713&amp;" "&amp;F$2&amp;", "),(IF(Z1713&lt;&gt;Z1712,IF(ISBLANK(F$2),T1713&amp;", ",T1713&amp;" "&amp;F$2&amp;", "),IF((U1713&lt;&gt;U1712)*($G$2="Y"),"same collector, ","")))))))))&amp;(IF(ISBLANK(U1713),"",(IF(U1713&lt;&gt;U1712,U1713&amp;", ",(IF(B1713&lt;&gt;B1712,U1713&amp;", ",IF(Z1713&lt;&gt;Z1712,U1713&amp;", ",(IF(T1713&lt;&gt;T1712,IF((T1713&lt;&gt;T1712)*($G$2="Y"),"same date, ", ""),IF((T1713=T1712)*(U1713=U1712)*(S1713&lt;&gt;S1712)*($G$2="Y"),"same collector and date, ", ""))))))))))&amp;(IF(ISBLANK(V1713),"",V1713&amp;", "))&amp;IF((AA1713&lt;&gt;AA1714)*($H$2="y"),AD1713&amp;AE1713,IF((AA1713&lt;&gt;AA1714)*($H$2="m"),AD1713&amp;AG1713,IF(($H$2&lt;&gt;"m")*($H$2&lt;&gt;"Y"),(IF(F1713=0,"",F1713&amp;" "&amp;$F$4&amp;" "))&amp;(IF(G1713=0,"",G1713&amp;" "&amp;$G$4&amp;" "))&amp;(IF(H1713=0,"",H1713&amp;" "&amp;H$4&amp;" "))&amp;(IF(I1713=0,"",I1713&amp;" "&amp;$I$4&amp;" "))&amp;(IF(J1713=0,"",J1713&amp;" "&amp;$J$4&amp;" "))&amp;IF((ISBLANK(C1713)),"","("&amp;C1713&amp;")"),"")))&amp;IF((B1713=B1714)*(K1713=K1714)*(L1713=L1714)*(M1713=M1714),IF(($H$2&lt;&gt;"m")*($H$2&lt;&gt;"Y"), ", ", IF((ISNUMBER(FIND(")",AE1713))), ", ", "")),IF((B1713=B1714)*(K1713=K1714)*(L1713=L1714),"; ",". ")))</f>
        <v/>
      </c>
      <c r="AI1713" s="1"/>
    </row>
    <row r="1714" spans="1:35" x14ac:dyDescent="0.25">
      <c r="A1714" s="3" t="str">
        <f t="shared" si="214"/>
        <v/>
      </c>
      <c r="B1714" s="53" t="str">
        <f t="shared" si="218"/>
        <v/>
      </c>
      <c r="C1714" s="57"/>
      <c r="D1714" s="57"/>
      <c r="E1714" s="57"/>
      <c r="F1714" s="57"/>
      <c r="G1714" s="57"/>
      <c r="H1714" s="57"/>
      <c r="I1714" s="57"/>
      <c r="J1714" s="57"/>
      <c r="K1714" s="57"/>
      <c r="L1714" s="57"/>
      <c r="M1714" s="54"/>
      <c r="N1714" s="57"/>
      <c r="O1714" s="58"/>
      <c r="P1714" s="58"/>
      <c r="Q1714" s="58"/>
      <c r="R1714" s="58"/>
      <c r="S1714" s="54"/>
      <c r="T1714" s="57"/>
      <c r="U1714" s="57"/>
      <c r="V1714" s="57"/>
      <c r="W1714" s="57"/>
      <c r="X1714" s="147" t="str">
        <f>IF(ISBLANK(D1714),"",IF('order-admin-units'!$I$1&lt;&gt;"y", "", IF((K1714="")*(ISBLANK(D1714)=FALSE), 'order-admin-units'!$B$1+1, VLOOKUP(K1714, ordercountry, 2))))</f>
        <v/>
      </c>
      <c r="Y1714" s="147" t="str">
        <f>IF(ISBLANK(D1714),"",IF('order-admin-units'!$I$1&lt;&gt;"y", "", IF(L1714="", 'order-admin-units'!$B$2+1, VLOOKUP(K1714&amp;"@"&amp;L1714, orderadmin, 2))))</f>
        <v/>
      </c>
      <c r="Z1714" s="147" t="str">
        <f t="shared" si="215"/>
        <v/>
      </c>
      <c r="AA1714" s="147" t="str">
        <f t="shared" si="216"/>
        <v/>
      </c>
      <c r="AB1714" s="147" t="str">
        <f t="shared" si="217"/>
        <v/>
      </c>
      <c r="AC1714" s="147" t="str">
        <f t="shared" si="211"/>
        <v/>
      </c>
      <c r="AD1714" s="11" t="str">
        <f t="shared" si="212"/>
        <v/>
      </c>
      <c r="AE1714" s="11" t="str">
        <f t="array" ref="AE1714">IF(ISBLANK(D1714),"",IF(OR($H$2="y",$H$2="m"),IF(AA1714=AA1713,IF(OR(AB1714=$AB$4:$AB1713)=FALSE,AE1713&amp;C1714,AE1713),"("&amp;C1714)&amp;IF(AA1714=AA1715,IF(OR(AB1715=$AB$4:$AB1714)=FALSE,", ",""),") "),""))</f>
        <v/>
      </c>
      <c r="AF1714" s="11" t="str">
        <f t="shared" si="213"/>
        <v/>
      </c>
      <c r="AG1714" s="11" t="str">
        <f t="array" ref="AG1714">IF(ISBLANK(D1714),"",IF(OR($H$2="y",$H$2="m"),IF(AA1714=AA1713,IF(OR(AC1714=$AC$4:$AC1713)=FALSE,AG1713&amp;AF1714,AG1713),"("&amp;AF1714)&amp;IF(AA1714=AA1715,IF(OR(AC1715=$AC$4:$AC1714)=FALSE,", ",""),") "),""))</f>
        <v/>
      </c>
      <c r="AH1714" s="10" t="str">
        <f>IF((ISBLANK(D1714)),"",IF(D1714=D1713,AH1713,"")&amp;IF(B1713&lt;&gt;B1714,((IF(ISBLANK(E1714),$D$3&amp;"Non-type material: "&amp;$D$3,$D$3&amp;INDEX('type-categories'!$A$2:$B$100,MATCH(E1714,'type-categories'!$A$2:$A$100,0),2)&amp;$D$3))),"")&amp;(IF(K1714&lt;&gt;K1713,$C$2&amp;K1714&amp;$K$3&amp;$C$2&amp;" ",(IF(B1714&lt;&gt;B1713,$C$2&amp;K1714&amp;$K$3&amp;$C$2&amp;" ",""))))&amp;(IF(L1714="","",((IF(L1714&lt;&gt;L1713,$D$2&amp;L1714&amp;$L$3&amp;$D$2&amp;" ",IF(B1714&lt;&gt;B1713,$D$2&amp;L1714&amp;$L$3&amp;$D$2&amp;" ",""))))))&amp;(IF(M1714="","",((IF(M1714&lt;&gt;M1713,$E$2&amp;M1714&amp;$E$2&amp;","&amp;" ",IF(B1714&lt;&gt;B1713,$E$2&amp;M1714&amp;$E$2&amp;",",""))))))&amp;(IF(N1714="","",IF(N1714&lt;&gt;N1713,N1714&amp;", ",IF(B1714&lt;&gt;B1713,N1714&amp;", ",""))))&amp;(IF(ISBLANK(O1714),"",(IF(O1714&lt;&gt;O1713,O1714&amp;", ",IF(B1714&lt;&gt;B1713,O1714&amp;", ","")))))&amp;(IF(ISBLANK(P1714),"",(IF(P1714&lt;&gt;P1713,P1714&amp;", ",IF(B1714&lt;&gt;B1713,P1714&amp;", ",IF(Z1714&lt;&gt;Z1713,P1714&amp;", ",""))))))&amp;(IF(ISBLANK(Q1714),"",(IF(Q1714&lt;&gt;Q1713,Q1714&amp;", ",IF(B1714&lt;&gt;B1713,Q1714&amp;", ",IF(Z1714&lt;&gt;Z1713,Q1714&amp;", ",""))))))&amp;(IF(ISBLANK(R1714),"",(IF(R1714&lt;&gt;R1713,R1714&amp;"m, ",IF(B1714&lt;&gt;B1713,R1714&amp;"m, ",IF(Z1714&lt;&gt;Z1713,R1714&amp;"m, ",""))))))&amp;IF(ISBLANK(S1714),"",(IF(B1714&lt;&gt;B1713,S1714&amp;", ",IF(S1714&lt;&gt;S1713,IF((Z1714=Z1713),"same locality "&amp;S1714&amp;", ",S1714&amp;", "),""))))&amp;(IF(ISBLANK(T1714),"",(IF(T1714&lt;&gt;T1713,IF(ISBLANK(F$2),T1714&amp;", ",T1714&amp;" "&amp;F$2&amp;", "),(IF(B1714&lt;&gt;B1713,IF(ISBLANK(F$2),T1714&amp;", ",T1714&amp;" "&amp;F$2&amp;", "),(IF(Z1714&lt;&gt;Z1713,IF(ISBLANK(F$2),T1714&amp;", ",T1714&amp;" "&amp;F$2&amp;", "),IF((U1714&lt;&gt;U1713)*($G$2="Y"),"same collector, ","")))))))))&amp;(IF(ISBLANK(U1714),"",(IF(U1714&lt;&gt;U1713,U1714&amp;", ",(IF(B1714&lt;&gt;B1713,U1714&amp;", ",IF(Z1714&lt;&gt;Z1713,U1714&amp;", ",(IF(T1714&lt;&gt;T1713,IF((T1714&lt;&gt;T1713)*($G$2="Y"),"same date, ", ""),IF((T1714=T1713)*(U1714=U1713)*(S1714&lt;&gt;S1713)*($G$2="Y"),"same collector and date, ", ""))))))))))&amp;(IF(ISBLANK(V1714),"",V1714&amp;", "))&amp;IF((AA1714&lt;&gt;AA1715)*($H$2="y"),AD1714&amp;AE1714,IF((AA1714&lt;&gt;AA1715)*($H$2="m"),AD1714&amp;AG1714,IF(($H$2&lt;&gt;"m")*($H$2&lt;&gt;"Y"),(IF(F1714=0,"",F1714&amp;" "&amp;$F$4&amp;" "))&amp;(IF(G1714=0,"",G1714&amp;" "&amp;$G$4&amp;" "))&amp;(IF(H1714=0,"",H1714&amp;" "&amp;H$4&amp;" "))&amp;(IF(I1714=0,"",I1714&amp;" "&amp;$I$4&amp;" "))&amp;(IF(J1714=0,"",J1714&amp;" "&amp;$J$4&amp;" "))&amp;IF((ISBLANK(C1714)),"","("&amp;C1714&amp;")"),"")))&amp;IF((B1714=B1715)*(K1714=K1715)*(L1714=L1715)*(M1714=M1715),IF(($H$2&lt;&gt;"m")*($H$2&lt;&gt;"Y"), ", ", IF((ISNUMBER(FIND(")",AE1714))), ", ", "")),IF((B1714=B1715)*(K1714=K1715)*(L1714=L1715),"; ",". ")))</f>
        <v/>
      </c>
      <c r="AI1714" s="1"/>
    </row>
    <row r="1715" spans="1:35" x14ac:dyDescent="0.25">
      <c r="A1715" s="3" t="str">
        <f t="shared" si="214"/>
        <v/>
      </c>
      <c r="B1715" s="53" t="str">
        <f t="shared" si="218"/>
        <v/>
      </c>
      <c r="C1715" s="57"/>
      <c r="D1715" s="57"/>
      <c r="E1715" s="57"/>
      <c r="F1715" s="57"/>
      <c r="G1715" s="57"/>
      <c r="H1715" s="57"/>
      <c r="I1715" s="57"/>
      <c r="J1715" s="57"/>
      <c r="K1715" s="57"/>
      <c r="L1715" s="57"/>
      <c r="M1715" s="54"/>
      <c r="N1715" s="57"/>
      <c r="O1715" s="58"/>
      <c r="P1715" s="58"/>
      <c r="Q1715" s="58"/>
      <c r="R1715" s="58"/>
      <c r="S1715" s="54"/>
      <c r="T1715" s="57"/>
      <c r="U1715" s="57"/>
      <c r="V1715" s="57"/>
      <c r="W1715" s="57"/>
      <c r="X1715" s="147" t="str">
        <f>IF(ISBLANK(D1715),"",IF('order-admin-units'!$I$1&lt;&gt;"y", "", IF((K1715="")*(ISBLANK(D1715)=FALSE), 'order-admin-units'!$B$1+1, VLOOKUP(K1715, ordercountry, 2))))</f>
        <v/>
      </c>
      <c r="Y1715" s="147" t="str">
        <f>IF(ISBLANK(D1715),"",IF('order-admin-units'!$I$1&lt;&gt;"y", "", IF(L1715="", 'order-admin-units'!$B$2+1, VLOOKUP(K1715&amp;"@"&amp;L1715, orderadmin, 2))))</f>
        <v/>
      </c>
      <c r="Z1715" s="147" t="str">
        <f t="shared" si="215"/>
        <v/>
      </c>
      <c r="AA1715" s="147" t="str">
        <f t="shared" si="216"/>
        <v/>
      </c>
      <c r="AB1715" s="147" t="str">
        <f t="shared" si="217"/>
        <v/>
      </c>
      <c r="AC1715" s="147" t="str">
        <f t="shared" si="211"/>
        <v/>
      </c>
      <c r="AD1715" s="11" t="str">
        <f t="shared" si="212"/>
        <v/>
      </c>
      <c r="AE1715" s="11" t="str">
        <f t="array" ref="AE1715">IF(ISBLANK(D1715),"",IF(OR($H$2="y",$H$2="m"),IF(AA1715=AA1714,IF(OR(AB1715=$AB$4:$AB1714)=FALSE,AE1714&amp;C1715,AE1714),"("&amp;C1715)&amp;IF(AA1715=AA1716,IF(OR(AB1716=$AB$4:$AB1715)=FALSE,", ",""),") "),""))</f>
        <v/>
      </c>
      <c r="AF1715" s="11" t="str">
        <f t="shared" si="213"/>
        <v/>
      </c>
      <c r="AG1715" s="11" t="str">
        <f t="array" ref="AG1715">IF(ISBLANK(D1715),"",IF(OR($H$2="y",$H$2="m"),IF(AA1715=AA1714,IF(OR(AC1715=$AC$4:$AC1714)=FALSE,AG1714&amp;AF1715,AG1714),"("&amp;AF1715)&amp;IF(AA1715=AA1716,IF(OR(AC1716=$AC$4:$AC1715)=FALSE,", ",""),") "),""))</f>
        <v/>
      </c>
      <c r="AH1715" s="10" t="str">
        <f>IF((ISBLANK(D1715)),"",IF(D1715=D1714,AH1714,"")&amp;IF(B1714&lt;&gt;B1715,((IF(ISBLANK(E1715),$D$3&amp;"Non-type material: "&amp;$D$3,$D$3&amp;INDEX('type-categories'!$A$2:$B$100,MATCH(E1715,'type-categories'!$A$2:$A$100,0),2)&amp;$D$3))),"")&amp;(IF(K1715&lt;&gt;K1714,$C$2&amp;K1715&amp;$K$3&amp;$C$2&amp;" ",(IF(B1715&lt;&gt;B1714,$C$2&amp;K1715&amp;$K$3&amp;$C$2&amp;" ",""))))&amp;(IF(L1715="","",((IF(L1715&lt;&gt;L1714,$D$2&amp;L1715&amp;$L$3&amp;$D$2&amp;" ",IF(B1715&lt;&gt;B1714,$D$2&amp;L1715&amp;$L$3&amp;$D$2&amp;" ",""))))))&amp;(IF(M1715="","",((IF(M1715&lt;&gt;M1714,$E$2&amp;M1715&amp;$E$2&amp;","&amp;" ",IF(B1715&lt;&gt;B1714,$E$2&amp;M1715&amp;$E$2&amp;",",""))))))&amp;(IF(N1715="","",IF(N1715&lt;&gt;N1714,N1715&amp;", ",IF(B1715&lt;&gt;B1714,N1715&amp;", ",""))))&amp;(IF(ISBLANK(O1715),"",(IF(O1715&lt;&gt;O1714,O1715&amp;", ",IF(B1715&lt;&gt;B1714,O1715&amp;", ","")))))&amp;(IF(ISBLANK(P1715),"",(IF(P1715&lt;&gt;P1714,P1715&amp;", ",IF(B1715&lt;&gt;B1714,P1715&amp;", ",IF(Z1715&lt;&gt;Z1714,P1715&amp;", ",""))))))&amp;(IF(ISBLANK(Q1715),"",(IF(Q1715&lt;&gt;Q1714,Q1715&amp;", ",IF(B1715&lt;&gt;B1714,Q1715&amp;", ",IF(Z1715&lt;&gt;Z1714,Q1715&amp;", ",""))))))&amp;(IF(ISBLANK(R1715),"",(IF(R1715&lt;&gt;R1714,R1715&amp;"m, ",IF(B1715&lt;&gt;B1714,R1715&amp;"m, ",IF(Z1715&lt;&gt;Z1714,R1715&amp;"m, ",""))))))&amp;IF(ISBLANK(S1715),"",(IF(B1715&lt;&gt;B1714,S1715&amp;", ",IF(S1715&lt;&gt;S1714,IF((Z1715=Z1714),"same locality "&amp;S1715&amp;", ",S1715&amp;", "),""))))&amp;(IF(ISBLANK(T1715),"",(IF(T1715&lt;&gt;T1714,IF(ISBLANK(F$2),T1715&amp;", ",T1715&amp;" "&amp;F$2&amp;", "),(IF(B1715&lt;&gt;B1714,IF(ISBLANK(F$2),T1715&amp;", ",T1715&amp;" "&amp;F$2&amp;", "),(IF(Z1715&lt;&gt;Z1714,IF(ISBLANK(F$2),T1715&amp;", ",T1715&amp;" "&amp;F$2&amp;", "),IF((U1715&lt;&gt;U1714)*($G$2="Y"),"same collector, ","")))))))))&amp;(IF(ISBLANK(U1715),"",(IF(U1715&lt;&gt;U1714,U1715&amp;", ",(IF(B1715&lt;&gt;B1714,U1715&amp;", ",IF(Z1715&lt;&gt;Z1714,U1715&amp;", ",(IF(T1715&lt;&gt;T1714,IF((T1715&lt;&gt;T1714)*($G$2="Y"),"same date, ", ""),IF((T1715=T1714)*(U1715=U1714)*(S1715&lt;&gt;S1714)*($G$2="Y"),"same collector and date, ", ""))))))))))&amp;(IF(ISBLANK(V1715),"",V1715&amp;", "))&amp;IF((AA1715&lt;&gt;AA1716)*($H$2="y"),AD1715&amp;AE1715,IF((AA1715&lt;&gt;AA1716)*($H$2="m"),AD1715&amp;AG1715,IF(($H$2&lt;&gt;"m")*($H$2&lt;&gt;"Y"),(IF(F1715=0,"",F1715&amp;" "&amp;$F$4&amp;" "))&amp;(IF(G1715=0,"",G1715&amp;" "&amp;$G$4&amp;" "))&amp;(IF(H1715=0,"",H1715&amp;" "&amp;H$4&amp;" "))&amp;(IF(I1715=0,"",I1715&amp;" "&amp;$I$4&amp;" "))&amp;(IF(J1715=0,"",J1715&amp;" "&amp;$J$4&amp;" "))&amp;IF((ISBLANK(C1715)),"","("&amp;C1715&amp;")"),"")))&amp;IF((B1715=B1716)*(K1715=K1716)*(L1715=L1716)*(M1715=M1716),IF(($H$2&lt;&gt;"m")*($H$2&lt;&gt;"Y"), ", ", IF((ISNUMBER(FIND(")",AE1715))), ", ", "")),IF((B1715=B1716)*(K1715=K1716)*(L1715=L1716),"; ",". ")))</f>
        <v/>
      </c>
      <c r="AI1715" s="1"/>
    </row>
    <row r="1716" spans="1:35" x14ac:dyDescent="0.25">
      <c r="A1716" s="3" t="str">
        <f t="shared" si="214"/>
        <v/>
      </c>
      <c r="B1716" s="53" t="str">
        <f t="shared" si="218"/>
        <v/>
      </c>
      <c r="C1716" s="57"/>
      <c r="D1716" s="57"/>
      <c r="E1716" s="57"/>
      <c r="F1716" s="57"/>
      <c r="G1716" s="57"/>
      <c r="H1716" s="57"/>
      <c r="I1716" s="57"/>
      <c r="J1716" s="57"/>
      <c r="K1716" s="57"/>
      <c r="L1716" s="57"/>
      <c r="M1716" s="54"/>
      <c r="N1716" s="57"/>
      <c r="O1716" s="58"/>
      <c r="P1716" s="58"/>
      <c r="Q1716" s="58"/>
      <c r="R1716" s="58"/>
      <c r="S1716" s="54"/>
      <c r="T1716" s="57"/>
      <c r="U1716" s="57"/>
      <c r="V1716" s="57"/>
      <c r="W1716" s="57"/>
      <c r="X1716" s="147" t="str">
        <f>IF(ISBLANK(D1716),"",IF('order-admin-units'!$I$1&lt;&gt;"y", "", IF((K1716="")*(ISBLANK(D1716)=FALSE), 'order-admin-units'!$B$1+1, VLOOKUP(K1716, ordercountry, 2))))</f>
        <v/>
      </c>
      <c r="Y1716" s="147" t="str">
        <f>IF(ISBLANK(D1716),"",IF('order-admin-units'!$I$1&lt;&gt;"y", "", IF(L1716="", 'order-admin-units'!$B$2+1, VLOOKUP(K1716&amp;"@"&amp;L1716, orderadmin, 2))))</f>
        <v/>
      </c>
      <c r="Z1716" s="147" t="str">
        <f t="shared" si="215"/>
        <v/>
      </c>
      <c r="AA1716" s="147" t="str">
        <f t="shared" si="216"/>
        <v/>
      </c>
      <c r="AB1716" s="147" t="str">
        <f t="shared" si="217"/>
        <v/>
      </c>
      <c r="AC1716" s="147" t="str">
        <f t="shared" si="211"/>
        <v/>
      </c>
      <c r="AD1716" s="11" t="str">
        <f t="shared" si="212"/>
        <v/>
      </c>
      <c r="AE1716" s="11" t="str">
        <f t="array" ref="AE1716">IF(ISBLANK(D1716),"",IF(OR($H$2="y",$H$2="m"),IF(AA1716=AA1715,IF(OR(AB1716=$AB$4:$AB1715)=FALSE,AE1715&amp;C1716,AE1715),"("&amp;C1716)&amp;IF(AA1716=AA1717,IF(OR(AB1717=$AB$4:$AB1716)=FALSE,", ",""),") "),""))</f>
        <v/>
      </c>
      <c r="AF1716" s="11" t="str">
        <f t="shared" si="213"/>
        <v/>
      </c>
      <c r="AG1716" s="11" t="str">
        <f t="array" ref="AG1716">IF(ISBLANK(D1716),"",IF(OR($H$2="y",$H$2="m"),IF(AA1716=AA1715,IF(OR(AC1716=$AC$4:$AC1715)=FALSE,AG1715&amp;AF1716,AG1715),"("&amp;AF1716)&amp;IF(AA1716=AA1717,IF(OR(AC1717=$AC$4:$AC1716)=FALSE,", ",""),") "),""))</f>
        <v/>
      </c>
      <c r="AH1716" s="10" t="str">
        <f>IF((ISBLANK(D1716)),"",IF(D1716=D1715,AH1715,"")&amp;IF(B1715&lt;&gt;B1716,((IF(ISBLANK(E1716),$D$3&amp;"Non-type material: "&amp;$D$3,$D$3&amp;INDEX('type-categories'!$A$2:$B$100,MATCH(E1716,'type-categories'!$A$2:$A$100,0),2)&amp;$D$3))),"")&amp;(IF(K1716&lt;&gt;K1715,$C$2&amp;K1716&amp;$K$3&amp;$C$2&amp;" ",(IF(B1716&lt;&gt;B1715,$C$2&amp;K1716&amp;$K$3&amp;$C$2&amp;" ",""))))&amp;(IF(L1716="","",((IF(L1716&lt;&gt;L1715,$D$2&amp;L1716&amp;$L$3&amp;$D$2&amp;" ",IF(B1716&lt;&gt;B1715,$D$2&amp;L1716&amp;$L$3&amp;$D$2&amp;" ",""))))))&amp;(IF(M1716="","",((IF(M1716&lt;&gt;M1715,$E$2&amp;M1716&amp;$E$2&amp;","&amp;" ",IF(B1716&lt;&gt;B1715,$E$2&amp;M1716&amp;$E$2&amp;",",""))))))&amp;(IF(N1716="","",IF(N1716&lt;&gt;N1715,N1716&amp;", ",IF(B1716&lt;&gt;B1715,N1716&amp;", ",""))))&amp;(IF(ISBLANK(O1716),"",(IF(O1716&lt;&gt;O1715,O1716&amp;", ",IF(B1716&lt;&gt;B1715,O1716&amp;", ","")))))&amp;(IF(ISBLANK(P1716),"",(IF(P1716&lt;&gt;P1715,P1716&amp;", ",IF(B1716&lt;&gt;B1715,P1716&amp;", ",IF(Z1716&lt;&gt;Z1715,P1716&amp;", ",""))))))&amp;(IF(ISBLANK(Q1716),"",(IF(Q1716&lt;&gt;Q1715,Q1716&amp;", ",IF(B1716&lt;&gt;B1715,Q1716&amp;", ",IF(Z1716&lt;&gt;Z1715,Q1716&amp;", ",""))))))&amp;(IF(ISBLANK(R1716),"",(IF(R1716&lt;&gt;R1715,R1716&amp;"m, ",IF(B1716&lt;&gt;B1715,R1716&amp;"m, ",IF(Z1716&lt;&gt;Z1715,R1716&amp;"m, ",""))))))&amp;IF(ISBLANK(S1716),"",(IF(B1716&lt;&gt;B1715,S1716&amp;", ",IF(S1716&lt;&gt;S1715,IF((Z1716=Z1715),"same locality "&amp;S1716&amp;", ",S1716&amp;", "),""))))&amp;(IF(ISBLANK(T1716),"",(IF(T1716&lt;&gt;T1715,IF(ISBLANK(F$2),T1716&amp;", ",T1716&amp;" "&amp;F$2&amp;", "),(IF(B1716&lt;&gt;B1715,IF(ISBLANK(F$2),T1716&amp;", ",T1716&amp;" "&amp;F$2&amp;", "),(IF(Z1716&lt;&gt;Z1715,IF(ISBLANK(F$2),T1716&amp;", ",T1716&amp;" "&amp;F$2&amp;", "),IF((U1716&lt;&gt;U1715)*($G$2="Y"),"same collector, ","")))))))))&amp;(IF(ISBLANK(U1716),"",(IF(U1716&lt;&gt;U1715,U1716&amp;", ",(IF(B1716&lt;&gt;B1715,U1716&amp;", ",IF(Z1716&lt;&gt;Z1715,U1716&amp;", ",(IF(T1716&lt;&gt;T1715,IF((T1716&lt;&gt;T1715)*($G$2="Y"),"same date, ", ""),IF((T1716=T1715)*(U1716=U1715)*(S1716&lt;&gt;S1715)*($G$2="Y"),"same collector and date, ", ""))))))))))&amp;(IF(ISBLANK(V1716),"",V1716&amp;", "))&amp;IF((AA1716&lt;&gt;AA1717)*($H$2="y"),AD1716&amp;AE1716,IF((AA1716&lt;&gt;AA1717)*($H$2="m"),AD1716&amp;AG1716,IF(($H$2&lt;&gt;"m")*($H$2&lt;&gt;"Y"),(IF(F1716=0,"",F1716&amp;" "&amp;$F$4&amp;" "))&amp;(IF(G1716=0,"",G1716&amp;" "&amp;$G$4&amp;" "))&amp;(IF(H1716=0,"",H1716&amp;" "&amp;H$4&amp;" "))&amp;(IF(I1716=0,"",I1716&amp;" "&amp;$I$4&amp;" "))&amp;(IF(J1716=0,"",J1716&amp;" "&amp;$J$4&amp;" "))&amp;IF((ISBLANK(C1716)),"","("&amp;C1716&amp;")"),"")))&amp;IF((B1716=B1717)*(K1716=K1717)*(L1716=L1717)*(M1716=M1717),IF(($H$2&lt;&gt;"m")*($H$2&lt;&gt;"Y"), ", ", IF((ISNUMBER(FIND(")",AE1716))), ", ", "")),IF((B1716=B1717)*(K1716=K1717)*(L1716=L1717),"; ",". ")))</f>
        <v/>
      </c>
      <c r="AI1716" s="1"/>
    </row>
    <row r="1717" spans="1:35" x14ac:dyDescent="0.25">
      <c r="A1717" s="3" t="str">
        <f t="shared" si="214"/>
        <v/>
      </c>
      <c r="B1717" s="53" t="str">
        <f t="shared" si="218"/>
        <v/>
      </c>
      <c r="C1717" s="57"/>
      <c r="D1717" s="57"/>
      <c r="E1717" s="57"/>
      <c r="F1717" s="57"/>
      <c r="G1717" s="57"/>
      <c r="H1717" s="57"/>
      <c r="I1717" s="57"/>
      <c r="J1717" s="57"/>
      <c r="K1717" s="57"/>
      <c r="L1717" s="57"/>
      <c r="M1717" s="54"/>
      <c r="N1717" s="57"/>
      <c r="O1717" s="58"/>
      <c r="P1717" s="58"/>
      <c r="Q1717" s="58"/>
      <c r="R1717" s="58"/>
      <c r="S1717" s="54"/>
      <c r="T1717" s="57"/>
      <c r="U1717" s="57"/>
      <c r="V1717" s="57"/>
      <c r="W1717" s="57"/>
      <c r="X1717" s="147" t="str">
        <f>IF(ISBLANK(D1717),"",IF('order-admin-units'!$I$1&lt;&gt;"y", "", IF((K1717="")*(ISBLANK(D1717)=FALSE), 'order-admin-units'!$B$1+1, VLOOKUP(K1717, ordercountry, 2))))</f>
        <v/>
      </c>
      <c r="Y1717" s="147" t="str">
        <f>IF(ISBLANK(D1717),"",IF('order-admin-units'!$I$1&lt;&gt;"y", "", IF(L1717="", 'order-admin-units'!$B$2+1, VLOOKUP(K1717&amp;"@"&amp;L1717, orderadmin, 2))))</f>
        <v/>
      </c>
      <c r="Z1717" s="147" t="str">
        <f t="shared" si="215"/>
        <v/>
      </c>
      <c r="AA1717" s="147" t="str">
        <f t="shared" si="216"/>
        <v/>
      </c>
      <c r="AB1717" s="147" t="str">
        <f t="shared" si="217"/>
        <v/>
      </c>
      <c r="AC1717" s="147" t="str">
        <f t="shared" si="211"/>
        <v/>
      </c>
      <c r="AD1717" s="11" t="str">
        <f t="shared" si="212"/>
        <v/>
      </c>
      <c r="AE1717" s="11" t="str">
        <f t="array" ref="AE1717">IF(ISBLANK(D1717),"",IF(OR($H$2="y",$H$2="m"),IF(AA1717=AA1716,IF(OR(AB1717=$AB$4:$AB1716)=FALSE,AE1716&amp;C1717,AE1716),"("&amp;C1717)&amp;IF(AA1717=AA1718,IF(OR(AB1718=$AB$4:$AB1717)=FALSE,", ",""),") "),""))</f>
        <v/>
      </c>
      <c r="AF1717" s="11" t="str">
        <f t="shared" si="213"/>
        <v/>
      </c>
      <c r="AG1717" s="11" t="str">
        <f t="array" ref="AG1717">IF(ISBLANK(D1717),"",IF(OR($H$2="y",$H$2="m"),IF(AA1717=AA1716,IF(OR(AC1717=$AC$4:$AC1716)=FALSE,AG1716&amp;AF1717,AG1716),"("&amp;AF1717)&amp;IF(AA1717=AA1718,IF(OR(AC1718=$AC$4:$AC1717)=FALSE,", ",""),") "),""))</f>
        <v/>
      </c>
      <c r="AH1717" s="10" t="str">
        <f>IF((ISBLANK(D1717)),"",IF(D1717=D1716,AH1716,"")&amp;IF(B1716&lt;&gt;B1717,((IF(ISBLANK(E1717),$D$3&amp;"Non-type material: "&amp;$D$3,$D$3&amp;INDEX('type-categories'!$A$2:$B$100,MATCH(E1717,'type-categories'!$A$2:$A$100,0),2)&amp;$D$3))),"")&amp;(IF(K1717&lt;&gt;K1716,$C$2&amp;K1717&amp;$K$3&amp;$C$2&amp;" ",(IF(B1717&lt;&gt;B1716,$C$2&amp;K1717&amp;$K$3&amp;$C$2&amp;" ",""))))&amp;(IF(L1717="","",((IF(L1717&lt;&gt;L1716,$D$2&amp;L1717&amp;$L$3&amp;$D$2&amp;" ",IF(B1717&lt;&gt;B1716,$D$2&amp;L1717&amp;$L$3&amp;$D$2&amp;" ",""))))))&amp;(IF(M1717="","",((IF(M1717&lt;&gt;M1716,$E$2&amp;M1717&amp;$E$2&amp;","&amp;" ",IF(B1717&lt;&gt;B1716,$E$2&amp;M1717&amp;$E$2&amp;",",""))))))&amp;(IF(N1717="","",IF(N1717&lt;&gt;N1716,N1717&amp;", ",IF(B1717&lt;&gt;B1716,N1717&amp;", ",""))))&amp;(IF(ISBLANK(O1717),"",(IF(O1717&lt;&gt;O1716,O1717&amp;", ",IF(B1717&lt;&gt;B1716,O1717&amp;", ","")))))&amp;(IF(ISBLANK(P1717),"",(IF(P1717&lt;&gt;P1716,P1717&amp;", ",IF(B1717&lt;&gt;B1716,P1717&amp;", ",IF(Z1717&lt;&gt;Z1716,P1717&amp;", ",""))))))&amp;(IF(ISBLANK(Q1717),"",(IF(Q1717&lt;&gt;Q1716,Q1717&amp;", ",IF(B1717&lt;&gt;B1716,Q1717&amp;", ",IF(Z1717&lt;&gt;Z1716,Q1717&amp;", ",""))))))&amp;(IF(ISBLANK(R1717),"",(IF(R1717&lt;&gt;R1716,R1717&amp;"m, ",IF(B1717&lt;&gt;B1716,R1717&amp;"m, ",IF(Z1717&lt;&gt;Z1716,R1717&amp;"m, ",""))))))&amp;IF(ISBLANK(S1717),"",(IF(B1717&lt;&gt;B1716,S1717&amp;", ",IF(S1717&lt;&gt;S1716,IF((Z1717=Z1716),"same locality "&amp;S1717&amp;", ",S1717&amp;", "),""))))&amp;(IF(ISBLANK(T1717),"",(IF(T1717&lt;&gt;T1716,IF(ISBLANK(F$2),T1717&amp;", ",T1717&amp;" "&amp;F$2&amp;", "),(IF(B1717&lt;&gt;B1716,IF(ISBLANK(F$2),T1717&amp;", ",T1717&amp;" "&amp;F$2&amp;", "),(IF(Z1717&lt;&gt;Z1716,IF(ISBLANK(F$2),T1717&amp;", ",T1717&amp;" "&amp;F$2&amp;", "),IF((U1717&lt;&gt;U1716)*($G$2="Y"),"same collector, ","")))))))))&amp;(IF(ISBLANK(U1717),"",(IF(U1717&lt;&gt;U1716,U1717&amp;", ",(IF(B1717&lt;&gt;B1716,U1717&amp;", ",IF(Z1717&lt;&gt;Z1716,U1717&amp;", ",(IF(T1717&lt;&gt;T1716,IF((T1717&lt;&gt;T1716)*($G$2="Y"),"same date, ", ""),IF((T1717=T1716)*(U1717=U1716)*(S1717&lt;&gt;S1716)*($G$2="Y"),"same collector and date, ", ""))))))))))&amp;(IF(ISBLANK(V1717),"",V1717&amp;", "))&amp;IF((AA1717&lt;&gt;AA1718)*($H$2="y"),AD1717&amp;AE1717,IF((AA1717&lt;&gt;AA1718)*($H$2="m"),AD1717&amp;AG1717,IF(($H$2&lt;&gt;"m")*($H$2&lt;&gt;"Y"),(IF(F1717=0,"",F1717&amp;" "&amp;$F$4&amp;" "))&amp;(IF(G1717=0,"",G1717&amp;" "&amp;$G$4&amp;" "))&amp;(IF(H1717=0,"",H1717&amp;" "&amp;H$4&amp;" "))&amp;(IF(I1717=0,"",I1717&amp;" "&amp;$I$4&amp;" "))&amp;(IF(J1717=0,"",J1717&amp;" "&amp;$J$4&amp;" "))&amp;IF((ISBLANK(C1717)),"","("&amp;C1717&amp;")"),"")))&amp;IF((B1717=B1718)*(K1717=K1718)*(L1717=L1718)*(M1717=M1718),IF(($H$2&lt;&gt;"m")*($H$2&lt;&gt;"Y"), ", ", IF((ISNUMBER(FIND(")",AE1717))), ", ", "")),IF((B1717=B1718)*(K1717=K1718)*(L1717=L1718),"; ",". ")))</f>
        <v/>
      </c>
      <c r="AI1717" s="1"/>
    </row>
    <row r="1718" spans="1:35" x14ac:dyDescent="0.25">
      <c r="A1718" s="3" t="str">
        <f t="shared" si="214"/>
        <v/>
      </c>
      <c r="B1718" s="53" t="str">
        <f t="shared" si="218"/>
        <v/>
      </c>
      <c r="C1718" s="57"/>
      <c r="D1718" s="57"/>
      <c r="E1718" s="57"/>
      <c r="F1718" s="57"/>
      <c r="G1718" s="57"/>
      <c r="H1718" s="57"/>
      <c r="I1718" s="57"/>
      <c r="J1718" s="57"/>
      <c r="K1718" s="57"/>
      <c r="L1718" s="57"/>
      <c r="M1718" s="54"/>
      <c r="N1718" s="57"/>
      <c r="O1718" s="58"/>
      <c r="P1718" s="58"/>
      <c r="Q1718" s="58"/>
      <c r="R1718" s="58"/>
      <c r="S1718" s="54"/>
      <c r="T1718" s="57"/>
      <c r="U1718" s="57"/>
      <c r="V1718" s="57"/>
      <c r="W1718" s="57"/>
      <c r="X1718" s="147" t="str">
        <f>IF(ISBLANK(D1718),"",IF('order-admin-units'!$I$1&lt;&gt;"y", "", IF((K1718="")*(ISBLANK(D1718)=FALSE), 'order-admin-units'!$B$1+1, VLOOKUP(K1718, ordercountry, 2))))</f>
        <v/>
      </c>
      <c r="Y1718" s="147" t="str">
        <f>IF(ISBLANK(D1718),"",IF('order-admin-units'!$I$1&lt;&gt;"y", "", IF(L1718="", 'order-admin-units'!$B$2+1, VLOOKUP(K1718&amp;"@"&amp;L1718, orderadmin, 2))))</f>
        <v/>
      </c>
      <c r="Z1718" s="147" t="str">
        <f t="shared" si="215"/>
        <v/>
      </c>
      <c r="AA1718" s="147" t="str">
        <f t="shared" si="216"/>
        <v/>
      </c>
      <c r="AB1718" s="147" t="str">
        <f t="shared" si="217"/>
        <v/>
      </c>
      <c r="AC1718" s="147" t="str">
        <f t="shared" si="211"/>
        <v/>
      </c>
      <c r="AD1718" s="11" t="str">
        <f t="shared" si="212"/>
        <v/>
      </c>
      <c r="AE1718" s="11" t="str">
        <f t="array" ref="AE1718">IF(ISBLANK(D1718),"",IF(OR($H$2="y",$H$2="m"),IF(AA1718=AA1717,IF(OR(AB1718=$AB$4:$AB1717)=FALSE,AE1717&amp;C1718,AE1717),"("&amp;C1718)&amp;IF(AA1718=AA1719,IF(OR(AB1719=$AB$4:$AB1718)=FALSE,", ",""),") "),""))</f>
        <v/>
      </c>
      <c r="AF1718" s="11" t="str">
        <f t="shared" si="213"/>
        <v/>
      </c>
      <c r="AG1718" s="11" t="str">
        <f t="array" ref="AG1718">IF(ISBLANK(D1718),"",IF(OR($H$2="y",$H$2="m"),IF(AA1718=AA1717,IF(OR(AC1718=$AC$4:$AC1717)=FALSE,AG1717&amp;AF1718,AG1717),"("&amp;AF1718)&amp;IF(AA1718=AA1719,IF(OR(AC1719=$AC$4:$AC1718)=FALSE,", ",""),") "),""))</f>
        <v/>
      </c>
      <c r="AH1718" s="10" t="str">
        <f>IF((ISBLANK(D1718)),"",IF(D1718=D1717,AH1717,"")&amp;IF(B1717&lt;&gt;B1718,((IF(ISBLANK(E1718),$D$3&amp;"Non-type material: "&amp;$D$3,$D$3&amp;INDEX('type-categories'!$A$2:$B$100,MATCH(E1718,'type-categories'!$A$2:$A$100,0),2)&amp;$D$3))),"")&amp;(IF(K1718&lt;&gt;K1717,$C$2&amp;K1718&amp;$K$3&amp;$C$2&amp;" ",(IF(B1718&lt;&gt;B1717,$C$2&amp;K1718&amp;$K$3&amp;$C$2&amp;" ",""))))&amp;(IF(L1718="","",((IF(L1718&lt;&gt;L1717,$D$2&amp;L1718&amp;$L$3&amp;$D$2&amp;" ",IF(B1718&lt;&gt;B1717,$D$2&amp;L1718&amp;$L$3&amp;$D$2&amp;" ",""))))))&amp;(IF(M1718="","",((IF(M1718&lt;&gt;M1717,$E$2&amp;M1718&amp;$E$2&amp;","&amp;" ",IF(B1718&lt;&gt;B1717,$E$2&amp;M1718&amp;$E$2&amp;",",""))))))&amp;(IF(N1718="","",IF(N1718&lt;&gt;N1717,N1718&amp;", ",IF(B1718&lt;&gt;B1717,N1718&amp;", ",""))))&amp;(IF(ISBLANK(O1718),"",(IF(O1718&lt;&gt;O1717,O1718&amp;", ",IF(B1718&lt;&gt;B1717,O1718&amp;", ","")))))&amp;(IF(ISBLANK(P1718),"",(IF(P1718&lt;&gt;P1717,P1718&amp;", ",IF(B1718&lt;&gt;B1717,P1718&amp;", ",IF(Z1718&lt;&gt;Z1717,P1718&amp;", ",""))))))&amp;(IF(ISBLANK(Q1718),"",(IF(Q1718&lt;&gt;Q1717,Q1718&amp;", ",IF(B1718&lt;&gt;B1717,Q1718&amp;", ",IF(Z1718&lt;&gt;Z1717,Q1718&amp;", ",""))))))&amp;(IF(ISBLANK(R1718),"",(IF(R1718&lt;&gt;R1717,R1718&amp;"m, ",IF(B1718&lt;&gt;B1717,R1718&amp;"m, ",IF(Z1718&lt;&gt;Z1717,R1718&amp;"m, ",""))))))&amp;IF(ISBLANK(S1718),"",(IF(B1718&lt;&gt;B1717,S1718&amp;", ",IF(S1718&lt;&gt;S1717,IF((Z1718=Z1717),"same locality "&amp;S1718&amp;", ",S1718&amp;", "),""))))&amp;(IF(ISBLANK(T1718),"",(IF(T1718&lt;&gt;T1717,IF(ISBLANK(F$2),T1718&amp;", ",T1718&amp;" "&amp;F$2&amp;", "),(IF(B1718&lt;&gt;B1717,IF(ISBLANK(F$2),T1718&amp;", ",T1718&amp;" "&amp;F$2&amp;", "),(IF(Z1718&lt;&gt;Z1717,IF(ISBLANK(F$2),T1718&amp;", ",T1718&amp;" "&amp;F$2&amp;", "),IF((U1718&lt;&gt;U1717)*($G$2="Y"),"same collector, ","")))))))))&amp;(IF(ISBLANK(U1718),"",(IF(U1718&lt;&gt;U1717,U1718&amp;", ",(IF(B1718&lt;&gt;B1717,U1718&amp;", ",IF(Z1718&lt;&gt;Z1717,U1718&amp;", ",(IF(T1718&lt;&gt;T1717,IF((T1718&lt;&gt;T1717)*($G$2="Y"),"same date, ", ""),IF((T1718=T1717)*(U1718=U1717)*(S1718&lt;&gt;S1717)*($G$2="Y"),"same collector and date, ", ""))))))))))&amp;(IF(ISBLANK(V1718),"",V1718&amp;", "))&amp;IF((AA1718&lt;&gt;AA1719)*($H$2="y"),AD1718&amp;AE1718,IF((AA1718&lt;&gt;AA1719)*($H$2="m"),AD1718&amp;AG1718,IF(($H$2&lt;&gt;"m")*($H$2&lt;&gt;"Y"),(IF(F1718=0,"",F1718&amp;" "&amp;$F$4&amp;" "))&amp;(IF(G1718=0,"",G1718&amp;" "&amp;$G$4&amp;" "))&amp;(IF(H1718=0,"",H1718&amp;" "&amp;H$4&amp;" "))&amp;(IF(I1718=0,"",I1718&amp;" "&amp;$I$4&amp;" "))&amp;(IF(J1718=0,"",J1718&amp;" "&amp;$J$4&amp;" "))&amp;IF((ISBLANK(C1718)),"","("&amp;C1718&amp;")"),"")))&amp;IF((B1718=B1719)*(K1718=K1719)*(L1718=L1719)*(M1718=M1719),IF(($H$2&lt;&gt;"m")*($H$2&lt;&gt;"Y"), ", ", IF((ISNUMBER(FIND(")",AE1718))), ", ", "")),IF((B1718=B1719)*(K1718=K1719)*(L1718=L1719),"; ",". ")))</f>
        <v/>
      </c>
      <c r="AI1718" s="1"/>
    </row>
    <row r="1719" spans="1:35" x14ac:dyDescent="0.25">
      <c r="A1719" s="3" t="str">
        <f t="shared" si="214"/>
        <v/>
      </c>
      <c r="B1719" s="53" t="str">
        <f t="shared" si="218"/>
        <v/>
      </c>
      <c r="C1719" s="57"/>
      <c r="D1719" s="57"/>
      <c r="E1719" s="57"/>
      <c r="F1719" s="57"/>
      <c r="G1719" s="57"/>
      <c r="H1719" s="57"/>
      <c r="I1719" s="57"/>
      <c r="J1719" s="57"/>
      <c r="K1719" s="57"/>
      <c r="L1719" s="57"/>
      <c r="M1719" s="54"/>
      <c r="N1719" s="57"/>
      <c r="O1719" s="58"/>
      <c r="P1719" s="58"/>
      <c r="Q1719" s="58"/>
      <c r="R1719" s="58"/>
      <c r="S1719" s="54"/>
      <c r="T1719" s="57"/>
      <c r="U1719" s="57"/>
      <c r="V1719" s="57"/>
      <c r="W1719" s="57"/>
      <c r="X1719" s="147" t="str">
        <f>IF(ISBLANK(D1719),"",IF('order-admin-units'!$I$1&lt;&gt;"y", "", IF((K1719="")*(ISBLANK(D1719)=FALSE), 'order-admin-units'!$B$1+1, VLOOKUP(K1719, ordercountry, 2))))</f>
        <v/>
      </c>
      <c r="Y1719" s="147" t="str">
        <f>IF(ISBLANK(D1719),"",IF('order-admin-units'!$I$1&lt;&gt;"y", "", IF(L1719="", 'order-admin-units'!$B$2+1, VLOOKUP(K1719&amp;"@"&amp;L1719, orderadmin, 2))))</f>
        <v/>
      </c>
      <c r="Z1719" s="147" t="str">
        <f t="shared" si="215"/>
        <v/>
      </c>
      <c r="AA1719" s="147" t="str">
        <f t="shared" si="216"/>
        <v/>
      </c>
      <c r="AB1719" s="147" t="str">
        <f t="shared" si="217"/>
        <v/>
      </c>
      <c r="AC1719" s="147" t="str">
        <f t="shared" si="211"/>
        <v/>
      </c>
      <c r="AD1719" s="11" t="str">
        <f t="shared" si="212"/>
        <v/>
      </c>
      <c r="AE1719" s="11" t="str">
        <f t="array" ref="AE1719">IF(ISBLANK(D1719),"",IF(OR($H$2="y",$H$2="m"),IF(AA1719=AA1718,IF(OR(AB1719=$AB$4:$AB1718)=FALSE,AE1718&amp;C1719,AE1718),"("&amp;C1719)&amp;IF(AA1719=AA1720,IF(OR(AB1720=$AB$4:$AB1719)=FALSE,", ",""),") "),""))</f>
        <v/>
      </c>
      <c r="AF1719" s="11" t="str">
        <f t="shared" si="213"/>
        <v/>
      </c>
      <c r="AG1719" s="11" t="str">
        <f t="array" ref="AG1719">IF(ISBLANK(D1719),"",IF(OR($H$2="y",$H$2="m"),IF(AA1719=AA1718,IF(OR(AC1719=$AC$4:$AC1718)=FALSE,AG1718&amp;AF1719,AG1718),"("&amp;AF1719)&amp;IF(AA1719=AA1720,IF(OR(AC1720=$AC$4:$AC1719)=FALSE,", ",""),") "),""))</f>
        <v/>
      </c>
      <c r="AH1719" s="10" t="str">
        <f>IF((ISBLANK(D1719)),"",IF(D1719=D1718,AH1718,"")&amp;IF(B1718&lt;&gt;B1719,((IF(ISBLANK(E1719),$D$3&amp;"Non-type material: "&amp;$D$3,$D$3&amp;INDEX('type-categories'!$A$2:$B$100,MATCH(E1719,'type-categories'!$A$2:$A$100,0),2)&amp;$D$3))),"")&amp;(IF(K1719&lt;&gt;K1718,$C$2&amp;K1719&amp;$K$3&amp;$C$2&amp;" ",(IF(B1719&lt;&gt;B1718,$C$2&amp;K1719&amp;$K$3&amp;$C$2&amp;" ",""))))&amp;(IF(L1719="","",((IF(L1719&lt;&gt;L1718,$D$2&amp;L1719&amp;$L$3&amp;$D$2&amp;" ",IF(B1719&lt;&gt;B1718,$D$2&amp;L1719&amp;$L$3&amp;$D$2&amp;" ",""))))))&amp;(IF(M1719="","",((IF(M1719&lt;&gt;M1718,$E$2&amp;M1719&amp;$E$2&amp;","&amp;" ",IF(B1719&lt;&gt;B1718,$E$2&amp;M1719&amp;$E$2&amp;",",""))))))&amp;(IF(N1719="","",IF(N1719&lt;&gt;N1718,N1719&amp;", ",IF(B1719&lt;&gt;B1718,N1719&amp;", ",""))))&amp;(IF(ISBLANK(O1719),"",(IF(O1719&lt;&gt;O1718,O1719&amp;", ",IF(B1719&lt;&gt;B1718,O1719&amp;", ","")))))&amp;(IF(ISBLANK(P1719),"",(IF(P1719&lt;&gt;P1718,P1719&amp;", ",IF(B1719&lt;&gt;B1718,P1719&amp;", ",IF(Z1719&lt;&gt;Z1718,P1719&amp;", ",""))))))&amp;(IF(ISBLANK(Q1719),"",(IF(Q1719&lt;&gt;Q1718,Q1719&amp;", ",IF(B1719&lt;&gt;B1718,Q1719&amp;", ",IF(Z1719&lt;&gt;Z1718,Q1719&amp;", ",""))))))&amp;(IF(ISBLANK(R1719),"",(IF(R1719&lt;&gt;R1718,R1719&amp;"m, ",IF(B1719&lt;&gt;B1718,R1719&amp;"m, ",IF(Z1719&lt;&gt;Z1718,R1719&amp;"m, ",""))))))&amp;IF(ISBLANK(S1719),"",(IF(B1719&lt;&gt;B1718,S1719&amp;", ",IF(S1719&lt;&gt;S1718,IF((Z1719=Z1718),"same locality "&amp;S1719&amp;", ",S1719&amp;", "),""))))&amp;(IF(ISBLANK(T1719),"",(IF(T1719&lt;&gt;T1718,IF(ISBLANK(F$2),T1719&amp;", ",T1719&amp;" "&amp;F$2&amp;", "),(IF(B1719&lt;&gt;B1718,IF(ISBLANK(F$2),T1719&amp;", ",T1719&amp;" "&amp;F$2&amp;", "),(IF(Z1719&lt;&gt;Z1718,IF(ISBLANK(F$2),T1719&amp;", ",T1719&amp;" "&amp;F$2&amp;", "),IF((U1719&lt;&gt;U1718)*($G$2="Y"),"same collector, ","")))))))))&amp;(IF(ISBLANK(U1719),"",(IF(U1719&lt;&gt;U1718,U1719&amp;", ",(IF(B1719&lt;&gt;B1718,U1719&amp;", ",IF(Z1719&lt;&gt;Z1718,U1719&amp;", ",(IF(T1719&lt;&gt;T1718,IF((T1719&lt;&gt;T1718)*($G$2="Y"),"same date, ", ""),IF((T1719=T1718)*(U1719=U1718)*(S1719&lt;&gt;S1718)*($G$2="Y"),"same collector and date, ", ""))))))))))&amp;(IF(ISBLANK(V1719),"",V1719&amp;", "))&amp;IF((AA1719&lt;&gt;AA1720)*($H$2="y"),AD1719&amp;AE1719,IF((AA1719&lt;&gt;AA1720)*($H$2="m"),AD1719&amp;AG1719,IF(($H$2&lt;&gt;"m")*($H$2&lt;&gt;"Y"),(IF(F1719=0,"",F1719&amp;" "&amp;$F$4&amp;" "))&amp;(IF(G1719=0,"",G1719&amp;" "&amp;$G$4&amp;" "))&amp;(IF(H1719=0,"",H1719&amp;" "&amp;H$4&amp;" "))&amp;(IF(I1719=0,"",I1719&amp;" "&amp;$I$4&amp;" "))&amp;(IF(J1719=0,"",J1719&amp;" "&amp;$J$4&amp;" "))&amp;IF((ISBLANK(C1719)),"","("&amp;C1719&amp;")"),"")))&amp;IF((B1719=B1720)*(K1719=K1720)*(L1719=L1720)*(M1719=M1720),IF(($H$2&lt;&gt;"m")*($H$2&lt;&gt;"Y"), ", ", IF((ISNUMBER(FIND(")",AE1719))), ", ", "")),IF((B1719=B1720)*(K1719=K1720)*(L1719=L1720),"; ",". ")))</f>
        <v/>
      </c>
      <c r="AI1719" s="1"/>
    </row>
    <row r="1720" spans="1:35" x14ac:dyDescent="0.25">
      <c r="A1720" s="3" t="str">
        <f t="shared" si="214"/>
        <v/>
      </c>
      <c r="B1720" s="53" t="str">
        <f t="shared" si="218"/>
        <v/>
      </c>
      <c r="C1720" s="57"/>
      <c r="D1720" s="57"/>
      <c r="E1720" s="57"/>
      <c r="F1720" s="57"/>
      <c r="G1720" s="57"/>
      <c r="H1720" s="57"/>
      <c r="I1720" s="57"/>
      <c r="J1720" s="57"/>
      <c r="K1720" s="57"/>
      <c r="L1720" s="57"/>
      <c r="M1720" s="54"/>
      <c r="N1720" s="57"/>
      <c r="O1720" s="58"/>
      <c r="P1720" s="58"/>
      <c r="Q1720" s="58"/>
      <c r="R1720" s="58"/>
      <c r="S1720" s="54"/>
      <c r="T1720" s="57"/>
      <c r="U1720" s="57"/>
      <c r="V1720" s="57"/>
      <c r="W1720" s="57"/>
      <c r="X1720" s="147" t="str">
        <f>IF(ISBLANK(D1720),"",IF('order-admin-units'!$I$1&lt;&gt;"y", "", IF((K1720="")*(ISBLANK(D1720)=FALSE), 'order-admin-units'!$B$1+1, VLOOKUP(K1720, ordercountry, 2))))</f>
        <v/>
      </c>
      <c r="Y1720" s="147" t="str">
        <f>IF(ISBLANK(D1720),"",IF('order-admin-units'!$I$1&lt;&gt;"y", "", IF(L1720="", 'order-admin-units'!$B$2+1, VLOOKUP(K1720&amp;"@"&amp;L1720, orderadmin, 2))))</f>
        <v/>
      </c>
      <c r="Z1720" s="147" t="str">
        <f t="shared" si="215"/>
        <v/>
      </c>
      <c r="AA1720" s="147" t="str">
        <f t="shared" si="216"/>
        <v/>
      </c>
      <c r="AB1720" s="147" t="str">
        <f t="shared" si="217"/>
        <v/>
      </c>
      <c r="AC1720" s="147" t="str">
        <f t="shared" si="211"/>
        <v/>
      </c>
      <c r="AD1720" s="11" t="str">
        <f t="shared" si="212"/>
        <v/>
      </c>
      <c r="AE1720" s="11" t="str">
        <f t="array" ref="AE1720">IF(ISBLANK(D1720),"",IF(OR($H$2="y",$H$2="m"),IF(AA1720=AA1719,IF(OR(AB1720=$AB$4:$AB1719)=FALSE,AE1719&amp;C1720,AE1719),"("&amp;C1720)&amp;IF(AA1720=AA1721,IF(OR(AB1721=$AB$4:$AB1720)=FALSE,", ",""),") "),""))</f>
        <v/>
      </c>
      <c r="AF1720" s="11" t="str">
        <f t="shared" si="213"/>
        <v/>
      </c>
      <c r="AG1720" s="11" t="str">
        <f t="array" ref="AG1720">IF(ISBLANK(D1720),"",IF(OR($H$2="y",$H$2="m"),IF(AA1720=AA1719,IF(OR(AC1720=$AC$4:$AC1719)=FALSE,AG1719&amp;AF1720,AG1719),"("&amp;AF1720)&amp;IF(AA1720=AA1721,IF(OR(AC1721=$AC$4:$AC1720)=FALSE,", ",""),") "),""))</f>
        <v/>
      </c>
      <c r="AH1720" s="10" t="str">
        <f>IF((ISBLANK(D1720)),"",IF(D1720=D1719,AH1719,"")&amp;IF(B1719&lt;&gt;B1720,((IF(ISBLANK(E1720),$D$3&amp;"Non-type material: "&amp;$D$3,$D$3&amp;INDEX('type-categories'!$A$2:$B$100,MATCH(E1720,'type-categories'!$A$2:$A$100,0),2)&amp;$D$3))),"")&amp;(IF(K1720&lt;&gt;K1719,$C$2&amp;K1720&amp;$K$3&amp;$C$2&amp;" ",(IF(B1720&lt;&gt;B1719,$C$2&amp;K1720&amp;$K$3&amp;$C$2&amp;" ",""))))&amp;(IF(L1720="","",((IF(L1720&lt;&gt;L1719,$D$2&amp;L1720&amp;$L$3&amp;$D$2&amp;" ",IF(B1720&lt;&gt;B1719,$D$2&amp;L1720&amp;$L$3&amp;$D$2&amp;" ",""))))))&amp;(IF(M1720="","",((IF(M1720&lt;&gt;M1719,$E$2&amp;M1720&amp;$E$2&amp;","&amp;" ",IF(B1720&lt;&gt;B1719,$E$2&amp;M1720&amp;$E$2&amp;",",""))))))&amp;(IF(N1720="","",IF(N1720&lt;&gt;N1719,N1720&amp;", ",IF(B1720&lt;&gt;B1719,N1720&amp;", ",""))))&amp;(IF(ISBLANK(O1720),"",(IF(O1720&lt;&gt;O1719,O1720&amp;", ",IF(B1720&lt;&gt;B1719,O1720&amp;", ","")))))&amp;(IF(ISBLANK(P1720),"",(IF(P1720&lt;&gt;P1719,P1720&amp;", ",IF(B1720&lt;&gt;B1719,P1720&amp;", ",IF(Z1720&lt;&gt;Z1719,P1720&amp;", ",""))))))&amp;(IF(ISBLANK(Q1720),"",(IF(Q1720&lt;&gt;Q1719,Q1720&amp;", ",IF(B1720&lt;&gt;B1719,Q1720&amp;", ",IF(Z1720&lt;&gt;Z1719,Q1720&amp;", ",""))))))&amp;(IF(ISBLANK(R1720),"",(IF(R1720&lt;&gt;R1719,R1720&amp;"m, ",IF(B1720&lt;&gt;B1719,R1720&amp;"m, ",IF(Z1720&lt;&gt;Z1719,R1720&amp;"m, ",""))))))&amp;IF(ISBLANK(S1720),"",(IF(B1720&lt;&gt;B1719,S1720&amp;", ",IF(S1720&lt;&gt;S1719,IF((Z1720=Z1719),"same locality "&amp;S1720&amp;", ",S1720&amp;", "),""))))&amp;(IF(ISBLANK(T1720),"",(IF(T1720&lt;&gt;T1719,IF(ISBLANK(F$2),T1720&amp;", ",T1720&amp;" "&amp;F$2&amp;", "),(IF(B1720&lt;&gt;B1719,IF(ISBLANK(F$2),T1720&amp;", ",T1720&amp;" "&amp;F$2&amp;", "),(IF(Z1720&lt;&gt;Z1719,IF(ISBLANK(F$2),T1720&amp;", ",T1720&amp;" "&amp;F$2&amp;", "),IF((U1720&lt;&gt;U1719)*($G$2="Y"),"same collector, ","")))))))))&amp;(IF(ISBLANK(U1720),"",(IF(U1720&lt;&gt;U1719,U1720&amp;", ",(IF(B1720&lt;&gt;B1719,U1720&amp;", ",IF(Z1720&lt;&gt;Z1719,U1720&amp;", ",(IF(T1720&lt;&gt;T1719,IF((T1720&lt;&gt;T1719)*($G$2="Y"),"same date, ", ""),IF((T1720=T1719)*(U1720=U1719)*(S1720&lt;&gt;S1719)*($G$2="Y"),"same collector and date, ", ""))))))))))&amp;(IF(ISBLANK(V1720),"",V1720&amp;", "))&amp;IF((AA1720&lt;&gt;AA1721)*($H$2="y"),AD1720&amp;AE1720,IF((AA1720&lt;&gt;AA1721)*($H$2="m"),AD1720&amp;AG1720,IF(($H$2&lt;&gt;"m")*($H$2&lt;&gt;"Y"),(IF(F1720=0,"",F1720&amp;" "&amp;$F$4&amp;" "))&amp;(IF(G1720=0,"",G1720&amp;" "&amp;$G$4&amp;" "))&amp;(IF(H1720=0,"",H1720&amp;" "&amp;H$4&amp;" "))&amp;(IF(I1720=0,"",I1720&amp;" "&amp;$I$4&amp;" "))&amp;(IF(J1720=0,"",J1720&amp;" "&amp;$J$4&amp;" "))&amp;IF((ISBLANK(C1720)),"","("&amp;C1720&amp;")"),"")))&amp;IF((B1720=B1721)*(K1720=K1721)*(L1720=L1721)*(M1720=M1721),IF(($H$2&lt;&gt;"m")*($H$2&lt;&gt;"Y"), ", ", IF((ISNUMBER(FIND(")",AE1720))), ", ", "")),IF((B1720=B1721)*(K1720=K1721)*(L1720=L1721),"; ",". ")))</f>
        <v/>
      </c>
      <c r="AI1720" s="1"/>
    </row>
    <row r="1721" spans="1:35" x14ac:dyDescent="0.25">
      <c r="A1721" s="3" t="str">
        <f t="shared" si="214"/>
        <v/>
      </c>
      <c r="B1721" s="53" t="str">
        <f t="shared" si="218"/>
        <v/>
      </c>
      <c r="C1721" s="57"/>
      <c r="D1721" s="57"/>
      <c r="E1721" s="57"/>
      <c r="F1721" s="57"/>
      <c r="G1721" s="57"/>
      <c r="H1721" s="57"/>
      <c r="I1721" s="57"/>
      <c r="J1721" s="57"/>
      <c r="K1721" s="57"/>
      <c r="L1721" s="57"/>
      <c r="M1721" s="54"/>
      <c r="N1721" s="57"/>
      <c r="O1721" s="58"/>
      <c r="P1721" s="58"/>
      <c r="Q1721" s="58"/>
      <c r="R1721" s="58"/>
      <c r="S1721" s="54"/>
      <c r="T1721" s="57"/>
      <c r="U1721" s="57"/>
      <c r="V1721" s="57"/>
      <c r="W1721" s="57"/>
      <c r="X1721" s="147" t="str">
        <f>IF(ISBLANK(D1721),"",IF('order-admin-units'!$I$1&lt;&gt;"y", "", IF((K1721="")*(ISBLANK(D1721)=FALSE), 'order-admin-units'!$B$1+1, VLOOKUP(K1721, ordercountry, 2))))</f>
        <v/>
      </c>
      <c r="Y1721" s="147" t="str">
        <f>IF(ISBLANK(D1721),"",IF('order-admin-units'!$I$1&lt;&gt;"y", "", IF(L1721="", 'order-admin-units'!$B$2+1, VLOOKUP(K1721&amp;"@"&amp;L1721, orderadmin, 2))))</f>
        <v/>
      </c>
      <c r="Z1721" s="147" t="str">
        <f t="shared" si="215"/>
        <v/>
      </c>
      <c r="AA1721" s="147" t="str">
        <f t="shared" si="216"/>
        <v/>
      </c>
      <c r="AB1721" s="147" t="str">
        <f t="shared" si="217"/>
        <v/>
      </c>
      <c r="AC1721" s="147" t="str">
        <f t="shared" si="211"/>
        <v/>
      </c>
      <c r="AD1721" s="11" t="str">
        <f t="shared" si="212"/>
        <v/>
      </c>
      <c r="AE1721" s="11" t="str">
        <f t="array" ref="AE1721">IF(ISBLANK(D1721),"",IF(OR($H$2="y",$H$2="m"),IF(AA1721=AA1720,IF(OR(AB1721=$AB$4:$AB1720)=FALSE,AE1720&amp;C1721,AE1720),"("&amp;C1721)&amp;IF(AA1721=AA1722,IF(OR(AB1722=$AB$4:$AB1721)=FALSE,", ",""),") "),""))</f>
        <v/>
      </c>
      <c r="AF1721" s="11" t="str">
        <f t="shared" si="213"/>
        <v/>
      </c>
      <c r="AG1721" s="11" t="str">
        <f t="array" ref="AG1721">IF(ISBLANK(D1721),"",IF(OR($H$2="y",$H$2="m"),IF(AA1721=AA1720,IF(OR(AC1721=$AC$4:$AC1720)=FALSE,AG1720&amp;AF1721,AG1720),"("&amp;AF1721)&amp;IF(AA1721=AA1722,IF(OR(AC1722=$AC$4:$AC1721)=FALSE,", ",""),") "),""))</f>
        <v/>
      </c>
      <c r="AH1721" s="10" t="str">
        <f>IF((ISBLANK(D1721)),"",IF(D1721=D1720,AH1720,"")&amp;IF(B1720&lt;&gt;B1721,((IF(ISBLANK(E1721),$D$3&amp;"Non-type material: "&amp;$D$3,$D$3&amp;INDEX('type-categories'!$A$2:$B$100,MATCH(E1721,'type-categories'!$A$2:$A$100,0),2)&amp;$D$3))),"")&amp;(IF(K1721&lt;&gt;K1720,$C$2&amp;K1721&amp;$K$3&amp;$C$2&amp;" ",(IF(B1721&lt;&gt;B1720,$C$2&amp;K1721&amp;$K$3&amp;$C$2&amp;" ",""))))&amp;(IF(L1721="","",((IF(L1721&lt;&gt;L1720,$D$2&amp;L1721&amp;$L$3&amp;$D$2&amp;" ",IF(B1721&lt;&gt;B1720,$D$2&amp;L1721&amp;$L$3&amp;$D$2&amp;" ",""))))))&amp;(IF(M1721="","",((IF(M1721&lt;&gt;M1720,$E$2&amp;M1721&amp;$E$2&amp;","&amp;" ",IF(B1721&lt;&gt;B1720,$E$2&amp;M1721&amp;$E$2&amp;",",""))))))&amp;(IF(N1721="","",IF(N1721&lt;&gt;N1720,N1721&amp;", ",IF(B1721&lt;&gt;B1720,N1721&amp;", ",""))))&amp;(IF(ISBLANK(O1721),"",(IF(O1721&lt;&gt;O1720,O1721&amp;", ",IF(B1721&lt;&gt;B1720,O1721&amp;", ","")))))&amp;(IF(ISBLANK(P1721),"",(IF(P1721&lt;&gt;P1720,P1721&amp;", ",IF(B1721&lt;&gt;B1720,P1721&amp;", ",IF(Z1721&lt;&gt;Z1720,P1721&amp;", ",""))))))&amp;(IF(ISBLANK(Q1721),"",(IF(Q1721&lt;&gt;Q1720,Q1721&amp;", ",IF(B1721&lt;&gt;B1720,Q1721&amp;", ",IF(Z1721&lt;&gt;Z1720,Q1721&amp;", ",""))))))&amp;(IF(ISBLANK(R1721),"",(IF(R1721&lt;&gt;R1720,R1721&amp;"m, ",IF(B1721&lt;&gt;B1720,R1721&amp;"m, ",IF(Z1721&lt;&gt;Z1720,R1721&amp;"m, ",""))))))&amp;IF(ISBLANK(S1721),"",(IF(B1721&lt;&gt;B1720,S1721&amp;", ",IF(S1721&lt;&gt;S1720,IF((Z1721=Z1720),"same locality "&amp;S1721&amp;", ",S1721&amp;", "),""))))&amp;(IF(ISBLANK(T1721),"",(IF(T1721&lt;&gt;T1720,IF(ISBLANK(F$2),T1721&amp;", ",T1721&amp;" "&amp;F$2&amp;", "),(IF(B1721&lt;&gt;B1720,IF(ISBLANK(F$2),T1721&amp;", ",T1721&amp;" "&amp;F$2&amp;", "),(IF(Z1721&lt;&gt;Z1720,IF(ISBLANK(F$2),T1721&amp;", ",T1721&amp;" "&amp;F$2&amp;", "),IF((U1721&lt;&gt;U1720)*($G$2="Y"),"same collector, ","")))))))))&amp;(IF(ISBLANK(U1721),"",(IF(U1721&lt;&gt;U1720,U1721&amp;", ",(IF(B1721&lt;&gt;B1720,U1721&amp;", ",IF(Z1721&lt;&gt;Z1720,U1721&amp;", ",(IF(T1721&lt;&gt;T1720,IF((T1721&lt;&gt;T1720)*($G$2="Y"),"same date, ", ""),IF((T1721=T1720)*(U1721=U1720)*(S1721&lt;&gt;S1720)*($G$2="Y"),"same collector and date, ", ""))))))))))&amp;(IF(ISBLANK(V1721),"",V1721&amp;", "))&amp;IF((AA1721&lt;&gt;AA1722)*($H$2="y"),AD1721&amp;AE1721,IF((AA1721&lt;&gt;AA1722)*($H$2="m"),AD1721&amp;AG1721,IF(($H$2&lt;&gt;"m")*($H$2&lt;&gt;"Y"),(IF(F1721=0,"",F1721&amp;" "&amp;$F$4&amp;" "))&amp;(IF(G1721=0,"",G1721&amp;" "&amp;$G$4&amp;" "))&amp;(IF(H1721=0,"",H1721&amp;" "&amp;H$4&amp;" "))&amp;(IF(I1721=0,"",I1721&amp;" "&amp;$I$4&amp;" "))&amp;(IF(J1721=0,"",J1721&amp;" "&amp;$J$4&amp;" "))&amp;IF((ISBLANK(C1721)),"","("&amp;C1721&amp;")"),"")))&amp;IF((B1721=B1722)*(K1721=K1722)*(L1721=L1722)*(M1721=M1722),IF(($H$2&lt;&gt;"m")*($H$2&lt;&gt;"Y"), ", ", IF((ISNUMBER(FIND(")",AE1721))), ", ", "")),IF((B1721=B1722)*(K1721=K1722)*(L1721=L1722),"; ",". ")))</f>
        <v/>
      </c>
      <c r="AI1721" s="1"/>
    </row>
    <row r="1722" spans="1:35" x14ac:dyDescent="0.25">
      <c r="A1722" s="3" t="str">
        <f t="shared" si="214"/>
        <v/>
      </c>
      <c r="B1722" s="53" t="str">
        <f t="shared" si="218"/>
        <v/>
      </c>
      <c r="C1722" s="57"/>
      <c r="D1722" s="57"/>
      <c r="E1722" s="57"/>
      <c r="F1722" s="57"/>
      <c r="G1722" s="57"/>
      <c r="H1722" s="57"/>
      <c r="I1722" s="57"/>
      <c r="J1722" s="57"/>
      <c r="K1722" s="57"/>
      <c r="L1722" s="57"/>
      <c r="M1722" s="54"/>
      <c r="N1722" s="57"/>
      <c r="O1722" s="58"/>
      <c r="P1722" s="58"/>
      <c r="Q1722" s="58"/>
      <c r="R1722" s="58"/>
      <c r="S1722" s="54"/>
      <c r="T1722" s="57"/>
      <c r="U1722" s="57"/>
      <c r="V1722" s="57"/>
      <c r="W1722" s="57"/>
      <c r="X1722" s="147" t="str">
        <f>IF(ISBLANK(D1722),"",IF('order-admin-units'!$I$1&lt;&gt;"y", "", IF((K1722="")*(ISBLANK(D1722)=FALSE), 'order-admin-units'!$B$1+1, VLOOKUP(K1722, ordercountry, 2))))</f>
        <v/>
      </c>
      <c r="Y1722" s="147" t="str">
        <f>IF(ISBLANK(D1722),"",IF('order-admin-units'!$I$1&lt;&gt;"y", "", IF(L1722="", 'order-admin-units'!$B$2+1, VLOOKUP(K1722&amp;"@"&amp;L1722, orderadmin, 2))))</f>
        <v/>
      </c>
      <c r="Z1722" s="147" t="str">
        <f t="shared" si="215"/>
        <v/>
      </c>
      <c r="AA1722" s="147" t="str">
        <f t="shared" si="216"/>
        <v/>
      </c>
      <c r="AB1722" s="147" t="str">
        <f t="shared" si="217"/>
        <v/>
      </c>
      <c r="AC1722" s="147" t="str">
        <f t="shared" si="211"/>
        <v/>
      </c>
      <c r="AD1722" s="11" t="str">
        <f t="shared" si="212"/>
        <v/>
      </c>
      <c r="AE1722" s="11" t="str">
        <f t="array" ref="AE1722">IF(ISBLANK(D1722),"",IF(OR($H$2="y",$H$2="m"),IF(AA1722=AA1721,IF(OR(AB1722=$AB$4:$AB1721)=FALSE,AE1721&amp;C1722,AE1721),"("&amp;C1722)&amp;IF(AA1722=AA1723,IF(OR(AB1723=$AB$4:$AB1722)=FALSE,", ",""),") "),""))</f>
        <v/>
      </c>
      <c r="AF1722" s="11" t="str">
        <f t="shared" si="213"/>
        <v/>
      </c>
      <c r="AG1722" s="11" t="str">
        <f t="array" ref="AG1722">IF(ISBLANK(D1722),"",IF(OR($H$2="y",$H$2="m"),IF(AA1722=AA1721,IF(OR(AC1722=$AC$4:$AC1721)=FALSE,AG1721&amp;AF1722,AG1721),"("&amp;AF1722)&amp;IF(AA1722=AA1723,IF(OR(AC1723=$AC$4:$AC1722)=FALSE,", ",""),") "),""))</f>
        <v/>
      </c>
      <c r="AH1722" s="10" t="str">
        <f>IF((ISBLANK(D1722)),"",IF(D1722=D1721,AH1721,"")&amp;IF(B1721&lt;&gt;B1722,((IF(ISBLANK(E1722),$D$3&amp;"Non-type material: "&amp;$D$3,$D$3&amp;INDEX('type-categories'!$A$2:$B$100,MATCH(E1722,'type-categories'!$A$2:$A$100,0),2)&amp;$D$3))),"")&amp;(IF(K1722&lt;&gt;K1721,$C$2&amp;K1722&amp;$K$3&amp;$C$2&amp;" ",(IF(B1722&lt;&gt;B1721,$C$2&amp;K1722&amp;$K$3&amp;$C$2&amp;" ",""))))&amp;(IF(L1722="","",((IF(L1722&lt;&gt;L1721,$D$2&amp;L1722&amp;$L$3&amp;$D$2&amp;" ",IF(B1722&lt;&gt;B1721,$D$2&amp;L1722&amp;$L$3&amp;$D$2&amp;" ",""))))))&amp;(IF(M1722="","",((IF(M1722&lt;&gt;M1721,$E$2&amp;M1722&amp;$E$2&amp;","&amp;" ",IF(B1722&lt;&gt;B1721,$E$2&amp;M1722&amp;$E$2&amp;",",""))))))&amp;(IF(N1722="","",IF(N1722&lt;&gt;N1721,N1722&amp;", ",IF(B1722&lt;&gt;B1721,N1722&amp;", ",""))))&amp;(IF(ISBLANK(O1722),"",(IF(O1722&lt;&gt;O1721,O1722&amp;", ",IF(B1722&lt;&gt;B1721,O1722&amp;", ","")))))&amp;(IF(ISBLANK(P1722),"",(IF(P1722&lt;&gt;P1721,P1722&amp;", ",IF(B1722&lt;&gt;B1721,P1722&amp;", ",IF(Z1722&lt;&gt;Z1721,P1722&amp;", ",""))))))&amp;(IF(ISBLANK(Q1722),"",(IF(Q1722&lt;&gt;Q1721,Q1722&amp;", ",IF(B1722&lt;&gt;B1721,Q1722&amp;", ",IF(Z1722&lt;&gt;Z1721,Q1722&amp;", ",""))))))&amp;(IF(ISBLANK(R1722),"",(IF(R1722&lt;&gt;R1721,R1722&amp;"m, ",IF(B1722&lt;&gt;B1721,R1722&amp;"m, ",IF(Z1722&lt;&gt;Z1721,R1722&amp;"m, ",""))))))&amp;IF(ISBLANK(S1722),"",(IF(B1722&lt;&gt;B1721,S1722&amp;", ",IF(S1722&lt;&gt;S1721,IF((Z1722=Z1721),"same locality "&amp;S1722&amp;", ",S1722&amp;", "),""))))&amp;(IF(ISBLANK(T1722),"",(IF(T1722&lt;&gt;T1721,IF(ISBLANK(F$2),T1722&amp;", ",T1722&amp;" "&amp;F$2&amp;", "),(IF(B1722&lt;&gt;B1721,IF(ISBLANK(F$2),T1722&amp;", ",T1722&amp;" "&amp;F$2&amp;", "),(IF(Z1722&lt;&gt;Z1721,IF(ISBLANK(F$2),T1722&amp;", ",T1722&amp;" "&amp;F$2&amp;", "),IF((U1722&lt;&gt;U1721)*($G$2="Y"),"same collector, ","")))))))))&amp;(IF(ISBLANK(U1722),"",(IF(U1722&lt;&gt;U1721,U1722&amp;", ",(IF(B1722&lt;&gt;B1721,U1722&amp;", ",IF(Z1722&lt;&gt;Z1721,U1722&amp;", ",(IF(T1722&lt;&gt;T1721,IF((T1722&lt;&gt;T1721)*($G$2="Y"),"same date, ", ""),IF((T1722=T1721)*(U1722=U1721)*(S1722&lt;&gt;S1721)*($G$2="Y"),"same collector and date, ", ""))))))))))&amp;(IF(ISBLANK(V1722),"",V1722&amp;", "))&amp;IF((AA1722&lt;&gt;AA1723)*($H$2="y"),AD1722&amp;AE1722,IF((AA1722&lt;&gt;AA1723)*($H$2="m"),AD1722&amp;AG1722,IF(($H$2&lt;&gt;"m")*($H$2&lt;&gt;"Y"),(IF(F1722=0,"",F1722&amp;" "&amp;$F$4&amp;" "))&amp;(IF(G1722=0,"",G1722&amp;" "&amp;$G$4&amp;" "))&amp;(IF(H1722=0,"",H1722&amp;" "&amp;H$4&amp;" "))&amp;(IF(I1722=0,"",I1722&amp;" "&amp;$I$4&amp;" "))&amp;(IF(J1722=0,"",J1722&amp;" "&amp;$J$4&amp;" "))&amp;IF((ISBLANK(C1722)),"","("&amp;C1722&amp;")"),"")))&amp;IF((B1722=B1723)*(K1722=K1723)*(L1722=L1723)*(M1722=M1723),IF(($H$2&lt;&gt;"m")*($H$2&lt;&gt;"Y"), ", ", IF((ISNUMBER(FIND(")",AE1722))), ", ", "")),IF((B1722=B1723)*(K1722=K1723)*(L1722=L1723),"; ",". ")))</f>
        <v/>
      </c>
      <c r="AI1722" s="1"/>
    </row>
    <row r="1723" spans="1:35" x14ac:dyDescent="0.25">
      <c r="A1723" s="3" t="str">
        <f t="shared" si="214"/>
        <v/>
      </c>
      <c r="B1723" s="53" t="str">
        <f t="shared" si="218"/>
        <v/>
      </c>
      <c r="C1723" s="57"/>
      <c r="D1723" s="57"/>
      <c r="E1723" s="57"/>
      <c r="F1723" s="57"/>
      <c r="G1723" s="57"/>
      <c r="H1723" s="57"/>
      <c r="I1723" s="57"/>
      <c r="J1723" s="57"/>
      <c r="K1723" s="57"/>
      <c r="L1723" s="57"/>
      <c r="M1723" s="54"/>
      <c r="N1723" s="57"/>
      <c r="O1723" s="58"/>
      <c r="P1723" s="58"/>
      <c r="Q1723" s="58"/>
      <c r="R1723" s="58"/>
      <c r="S1723" s="54"/>
      <c r="T1723" s="57"/>
      <c r="U1723" s="57"/>
      <c r="V1723" s="57"/>
      <c r="W1723" s="57"/>
      <c r="X1723" s="147" t="str">
        <f>IF(ISBLANK(D1723),"",IF('order-admin-units'!$I$1&lt;&gt;"y", "", IF((K1723="")*(ISBLANK(D1723)=FALSE), 'order-admin-units'!$B$1+1, VLOOKUP(K1723, ordercountry, 2))))</f>
        <v/>
      </c>
      <c r="Y1723" s="147" t="str">
        <f>IF(ISBLANK(D1723),"",IF('order-admin-units'!$I$1&lt;&gt;"y", "", IF(L1723="", 'order-admin-units'!$B$2+1, VLOOKUP(K1723&amp;"@"&amp;L1723, orderadmin, 2))))</f>
        <v/>
      </c>
      <c r="Z1723" s="147" t="str">
        <f t="shared" si="215"/>
        <v/>
      </c>
      <c r="AA1723" s="147" t="str">
        <f t="shared" si="216"/>
        <v/>
      </c>
      <c r="AB1723" s="147" t="str">
        <f t="shared" si="217"/>
        <v/>
      </c>
      <c r="AC1723" s="147" t="str">
        <f t="shared" si="211"/>
        <v/>
      </c>
      <c r="AD1723" s="11" t="str">
        <f t="shared" si="212"/>
        <v/>
      </c>
      <c r="AE1723" s="11" t="str">
        <f t="array" ref="AE1723">IF(ISBLANK(D1723),"",IF(OR($H$2="y",$H$2="m"),IF(AA1723=AA1722,IF(OR(AB1723=$AB$4:$AB1722)=FALSE,AE1722&amp;C1723,AE1722),"("&amp;C1723)&amp;IF(AA1723=AA1724,IF(OR(AB1724=$AB$4:$AB1723)=FALSE,", ",""),") "),""))</f>
        <v/>
      </c>
      <c r="AF1723" s="11" t="str">
        <f t="shared" si="213"/>
        <v/>
      </c>
      <c r="AG1723" s="11" t="str">
        <f t="array" ref="AG1723">IF(ISBLANK(D1723),"",IF(OR($H$2="y",$H$2="m"),IF(AA1723=AA1722,IF(OR(AC1723=$AC$4:$AC1722)=FALSE,AG1722&amp;AF1723,AG1722),"("&amp;AF1723)&amp;IF(AA1723=AA1724,IF(OR(AC1724=$AC$4:$AC1723)=FALSE,", ",""),") "),""))</f>
        <v/>
      </c>
      <c r="AH1723" s="10" t="str">
        <f>IF((ISBLANK(D1723)),"",IF(D1723=D1722,AH1722,"")&amp;IF(B1722&lt;&gt;B1723,((IF(ISBLANK(E1723),$D$3&amp;"Non-type material: "&amp;$D$3,$D$3&amp;INDEX('type-categories'!$A$2:$B$100,MATCH(E1723,'type-categories'!$A$2:$A$100,0),2)&amp;$D$3))),"")&amp;(IF(K1723&lt;&gt;K1722,$C$2&amp;K1723&amp;$K$3&amp;$C$2&amp;" ",(IF(B1723&lt;&gt;B1722,$C$2&amp;K1723&amp;$K$3&amp;$C$2&amp;" ",""))))&amp;(IF(L1723="","",((IF(L1723&lt;&gt;L1722,$D$2&amp;L1723&amp;$L$3&amp;$D$2&amp;" ",IF(B1723&lt;&gt;B1722,$D$2&amp;L1723&amp;$L$3&amp;$D$2&amp;" ",""))))))&amp;(IF(M1723="","",((IF(M1723&lt;&gt;M1722,$E$2&amp;M1723&amp;$E$2&amp;","&amp;" ",IF(B1723&lt;&gt;B1722,$E$2&amp;M1723&amp;$E$2&amp;",",""))))))&amp;(IF(N1723="","",IF(N1723&lt;&gt;N1722,N1723&amp;", ",IF(B1723&lt;&gt;B1722,N1723&amp;", ",""))))&amp;(IF(ISBLANK(O1723),"",(IF(O1723&lt;&gt;O1722,O1723&amp;", ",IF(B1723&lt;&gt;B1722,O1723&amp;", ","")))))&amp;(IF(ISBLANK(P1723),"",(IF(P1723&lt;&gt;P1722,P1723&amp;", ",IF(B1723&lt;&gt;B1722,P1723&amp;", ",IF(Z1723&lt;&gt;Z1722,P1723&amp;", ",""))))))&amp;(IF(ISBLANK(Q1723),"",(IF(Q1723&lt;&gt;Q1722,Q1723&amp;", ",IF(B1723&lt;&gt;B1722,Q1723&amp;", ",IF(Z1723&lt;&gt;Z1722,Q1723&amp;", ",""))))))&amp;(IF(ISBLANK(R1723),"",(IF(R1723&lt;&gt;R1722,R1723&amp;"m, ",IF(B1723&lt;&gt;B1722,R1723&amp;"m, ",IF(Z1723&lt;&gt;Z1722,R1723&amp;"m, ",""))))))&amp;IF(ISBLANK(S1723),"",(IF(B1723&lt;&gt;B1722,S1723&amp;", ",IF(S1723&lt;&gt;S1722,IF((Z1723=Z1722),"same locality "&amp;S1723&amp;", ",S1723&amp;", "),""))))&amp;(IF(ISBLANK(T1723),"",(IF(T1723&lt;&gt;T1722,IF(ISBLANK(F$2),T1723&amp;", ",T1723&amp;" "&amp;F$2&amp;", "),(IF(B1723&lt;&gt;B1722,IF(ISBLANK(F$2),T1723&amp;", ",T1723&amp;" "&amp;F$2&amp;", "),(IF(Z1723&lt;&gt;Z1722,IF(ISBLANK(F$2),T1723&amp;", ",T1723&amp;" "&amp;F$2&amp;", "),IF((U1723&lt;&gt;U1722)*($G$2="Y"),"same collector, ","")))))))))&amp;(IF(ISBLANK(U1723),"",(IF(U1723&lt;&gt;U1722,U1723&amp;", ",(IF(B1723&lt;&gt;B1722,U1723&amp;", ",IF(Z1723&lt;&gt;Z1722,U1723&amp;", ",(IF(T1723&lt;&gt;T1722,IF((T1723&lt;&gt;T1722)*($G$2="Y"),"same date, ", ""),IF((T1723=T1722)*(U1723=U1722)*(S1723&lt;&gt;S1722)*($G$2="Y"),"same collector and date, ", ""))))))))))&amp;(IF(ISBLANK(V1723),"",V1723&amp;", "))&amp;IF((AA1723&lt;&gt;AA1724)*($H$2="y"),AD1723&amp;AE1723,IF((AA1723&lt;&gt;AA1724)*($H$2="m"),AD1723&amp;AG1723,IF(($H$2&lt;&gt;"m")*($H$2&lt;&gt;"Y"),(IF(F1723=0,"",F1723&amp;" "&amp;$F$4&amp;" "))&amp;(IF(G1723=0,"",G1723&amp;" "&amp;$G$4&amp;" "))&amp;(IF(H1723=0,"",H1723&amp;" "&amp;H$4&amp;" "))&amp;(IF(I1723=0,"",I1723&amp;" "&amp;$I$4&amp;" "))&amp;(IF(J1723=0,"",J1723&amp;" "&amp;$J$4&amp;" "))&amp;IF((ISBLANK(C1723)),"","("&amp;C1723&amp;")"),"")))&amp;IF((B1723=B1724)*(K1723=K1724)*(L1723=L1724)*(M1723=M1724),IF(($H$2&lt;&gt;"m")*($H$2&lt;&gt;"Y"), ", ", IF((ISNUMBER(FIND(")",AE1723))), ", ", "")),IF((B1723=B1724)*(K1723=K1724)*(L1723=L1724),"; ",". ")))</f>
        <v/>
      </c>
      <c r="AI1723" s="1"/>
    </row>
    <row r="1724" spans="1:35" x14ac:dyDescent="0.25">
      <c r="A1724" s="3" t="str">
        <f t="shared" si="214"/>
        <v/>
      </c>
      <c r="B1724" s="53" t="str">
        <f t="shared" si="218"/>
        <v/>
      </c>
      <c r="C1724" s="57"/>
      <c r="D1724" s="57"/>
      <c r="E1724" s="57"/>
      <c r="F1724" s="57"/>
      <c r="G1724" s="57"/>
      <c r="H1724" s="57"/>
      <c r="I1724" s="57"/>
      <c r="J1724" s="57"/>
      <c r="K1724" s="57"/>
      <c r="L1724" s="57"/>
      <c r="M1724" s="54"/>
      <c r="N1724" s="57"/>
      <c r="O1724" s="58"/>
      <c r="P1724" s="58"/>
      <c r="Q1724" s="58"/>
      <c r="R1724" s="58"/>
      <c r="S1724" s="54"/>
      <c r="T1724" s="57"/>
      <c r="U1724" s="57"/>
      <c r="V1724" s="57"/>
      <c r="W1724" s="57"/>
      <c r="X1724" s="147" t="str">
        <f>IF(ISBLANK(D1724),"",IF('order-admin-units'!$I$1&lt;&gt;"y", "", IF((K1724="")*(ISBLANK(D1724)=FALSE), 'order-admin-units'!$B$1+1, VLOOKUP(K1724, ordercountry, 2))))</f>
        <v/>
      </c>
      <c r="Y1724" s="147" t="str">
        <f>IF(ISBLANK(D1724),"",IF('order-admin-units'!$I$1&lt;&gt;"y", "", IF(L1724="", 'order-admin-units'!$B$2+1, VLOOKUP(K1724&amp;"@"&amp;L1724, orderadmin, 2))))</f>
        <v/>
      </c>
      <c r="Z1724" s="147" t="str">
        <f t="shared" si="215"/>
        <v/>
      </c>
      <c r="AA1724" s="147" t="str">
        <f t="shared" si="216"/>
        <v/>
      </c>
      <c r="AB1724" s="147" t="str">
        <f t="shared" si="217"/>
        <v/>
      </c>
      <c r="AC1724" s="147" t="str">
        <f t="shared" si="211"/>
        <v/>
      </c>
      <c r="AD1724" s="11" t="str">
        <f t="shared" si="212"/>
        <v/>
      </c>
      <c r="AE1724" s="11" t="str">
        <f t="array" ref="AE1724">IF(ISBLANK(D1724),"",IF(OR($H$2="y",$H$2="m"),IF(AA1724=AA1723,IF(OR(AB1724=$AB$4:$AB1723)=FALSE,AE1723&amp;C1724,AE1723),"("&amp;C1724)&amp;IF(AA1724=AA1725,IF(OR(AB1725=$AB$4:$AB1724)=FALSE,", ",""),") "),""))</f>
        <v/>
      </c>
      <c r="AF1724" s="11" t="str">
        <f t="shared" si="213"/>
        <v/>
      </c>
      <c r="AG1724" s="11" t="str">
        <f t="array" ref="AG1724">IF(ISBLANK(D1724),"",IF(OR($H$2="y",$H$2="m"),IF(AA1724=AA1723,IF(OR(AC1724=$AC$4:$AC1723)=FALSE,AG1723&amp;AF1724,AG1723),"("&amp;AF1724)&amp;IF(AA1724=AA1725,IF(OR(AC1725=$AC$4:$AC1724)=FALSE,", ",""),") "),""))</f>
        <v/>
      </c>
      <c r="AH1724" s="10" t="str">
        <f>IF((ISBLANK(D1724)),"",IF(D1724=D1723,AH1723,"")&amp;IF(B1723&lt;&gt;B1724,((IF(ISBLANK(E1724),$D$3&amp;"Non-type material: "&amp;$D$3,$D$3&amp;INDEX('type-categories'!$A$2:$B$100,MATCH(E1724,'type-categories'!$A$2:$A$100,0),2)&amp;$D$3))),"")&amp;(IF(K1724&lt;&gt;K1723,$C$2&amp;K1724&amp;$K$3&amp;$C$2&amp;" ",(IF(B1724&lt;&gt;B1723,$C$2&amp;K1724&amp;$K$3&amp;$C$2&amp;" ",""))))&amp;(IF(L1724="","",((IF(L1724&lt;&gt;L1723,$D$2&amp;L1724&amp;$L$3&amp;$D$2&amp;" ",IF(B1724&lt;&gt;B1723,$D$2&amp;L1724&amp;$L$3&amp;$D$2&amp;" ",""))))))&amp;(IF(M1724="","",((IF(M1724&lt;&gt;M1723,$E$2&amp;M1724&amp;$E$2&amp;","&amp;" ",IF(B1724&lt;&gt;B1723,$E$2&amp;M1724&amp;$E$2&amp;",",""))))))&amp;(IF(N1724="","",IF(N1724&lt;&gt;N1723,N1724&amp;", ",IF(B1724&lt;&gt;B1723,N1724&amp;", ",""))))&amp;(IF(ISBLANK(O1724),"",(IF(O1724&lt;&gt;O1723,O1724&amp;", ",IF(B1724&lt;&gt;B1723,O1724&amp;", ","")))))&amp;(IF(ISBLANK(P1724),"",(IF(P1724&lt;&gt;P1723,P1724&amp;", ",IF(B1724&lt;&gt;B1723,P1724&amp;", ",IF(Z1724&lt;&gt;Z1723,P1724&amp;", ",""))))))&amp;(IF(ISBLANK(Q1724),"",(IF(Q1724&lt;&gt;Q1723,Q1724&amp;", ",IF(B1724&lt;&gt;B1723,Q1724&amp;", ",IF(Z1724&lt;&gt;Z1723,Q1724&amp;", ",""))))))&amp;(IF(ISBLANK(R1724),"",(IF(R1724&lt;&gt;R1723,R1724&amp;"m, ",IF(B1724&lt;&gt;B1723,R1724&amp;"m, ",IF(Z1724&lt;&gt;Z1723,R1724&amp;"m, ",""))))))&amp;IF(ISBLANK(S1724),"",(IF(B1724&lt;&gt;B1723,S1724&amp;", ",IF(S1724&lt;&gt;S1723,IF((Z1724=Z1723),"same locality "&amp;S1724&amp;", ",S1724&amp;", "),""))))&amp;(IF(ISBLANK(T1724),"",(IF(T1724&lt;&gt;T1723,IF(ISBLANK(F$2),T1724&amp;", ",T1724&amp;" "&amp;F$2&amp;", "),(IF(B1724&lt;&gt;B1723,IF(ISBLANK(F$2),T1724&amp;", ",T1724&amp;" "&amp;F$2&amp;", "),(IF(Z1724&lt;&gt;Z1723,IF(ISBLANK(F$2),T1724&amp;", ",T1724&amp;" "&amp;F$2&amp;", "),IF((U1724&lt;&gt;U1723)*($G$2="Y"),"same collector, ","")))))))))&amp;(IF(ISBLANK(U1724),"",(IF(U1724&lt;&gt;U1723,U1724&amp;", ",(IF(B1724&lt;&gt;B1723,U1724&amp;", ",IF(Z1724&lt;&gt;Z1723,U1724&amp;", ",(IF(T1724&lt;&gt;T1723,IF((T1724&lt;&gt;T1723)*($G$2="Y"),"same date, ", ""),IF((T1724=T1723)*(U1724=U1723)*(S1724&lt;&gt;S1723)*($G$2="Y"),"same collector and date, ", ""))))))))))&amp;(IF(ISBLANK(V1724),"",V1724&amp;", "))&amp;IF((AA1724&lt;&gt;AA1725)*($H$2="y"),AD1724&amp;AE1724,IF((AA1724&lt;&gt;AA1725)*($H$2="m"),AD1724&amp;AG1724,IF(($H$2&lt;&gt;"m")*($H$2&lt;&gt;"Y"),(IF(F1724=0,"",F1724&amp;" "&amp;$F$4&amp;" "))&amp;(IF(G1724=0,"",G1724&amp;" "&amp;$G$4&amp;" "))&amp;(IF(H1724=0,"",H1724&amp;" "&amp;H$4&amp;" "))&amp;(IF(I1724=0,"",I1724&amp;" "&amp;$I$4&amp;" "))&amp;(IF(J1724=0,"",J1724&amp;" "&amp;$J$4&amp;" "))&amp;IF((ISBLANK(C1724)),"","("&amp;C1724&amp;")"),"")))&amp;IF((B1724=B1725)*(K1724=K1725)*(L1724=L1725)*(M1724=M1725),IF(($H$2&lt;&gt;"m")*($H$2&lt;&gt;"Y"), ", ", IF((ISNUMBER(FIND(")",AE1724))), ", ", "")),IF((B1724=B1725)*(K1724=K1725)*(L1724=L1725),"; ",". ")))</f>
        <v/>
      </c>
      <c r="AI1724" s="1"/>
    </row>
    <row r="1725" spans="1:35" x14ac:dyDescent="0.25">
      <c r="A1725" s="3" t="str">
        <f t="shared" si="214"/>
        <v/>
      </c>
      <c r="B1725" s="53" t="str">
        <f t="shared" si="218"/>
        <v/>
      </c>
      <c r="C1725" s="57"/>
      <c r="D1725" s="57"/>
      <c r="E1725" s="57"/>
      <c r="F1725" s="57"/>
      <c r="G1725" s="57"/>
      <c r="H1725" s="57"/>
      <c r="I1725" s="57"/>
      <c r="J1725" s="57"/>
      <c r="K1725" s="57"/>
      <c r="L1725" s="57"/>
      <c r="M1725" s="54"/>
      <c r="N1725" s="57"/>
      <c r="O1725" s="58"/>
      <c r="P1725" s="58"/>
      <c r="Q1725" s="58"/>
      <c r="R1725" s="58"/>
      <c r="S1725" s="54"/>
      <c r="T1725" s="57"/>
      <c r="U1725" s="57"/>
      <c r="V1725" s="57"/>
      <c r="W1725" s="57"/>
      <c r="X1725" s="147" t="str">
        <f>IF(ISBLANK(D1725),"",IF('order-admin-units'!$I$1&lt;&gt;"y", "", IF((K1725="")*(ISBLANK(D1725)=FALSE), 'order-admin-units'!$B$1+1, VLOOKUP(K1725, ordercountry, 2))))</f>
        <v/>
      </c>
      <c r="Y1725" s="147" t="str">
        <f>IF(ISBLANK(D1725),"",IF('order-admin-units'!$I$1&lt;&gt;"y", "", IF(L1725="", 'order-admin-units'!$B$2+1, VLOOKUP(K1725&amp;"@"&amp;L1725, orderadmin, 2))))</f>
        <v/>
      </c>
      <c r="Z1725" s="147" t="str">
        <f t="shared" si="215"/>
        <v/>
      </c>
      <c r="AA1725" s="147" t="str">
        <f t="shared" si="216"/>
        <v/>
      </c>
      <c r="AB1725" s="147" t="str">
        <f t="shared" si="217"/>
        <v/>
      </c>
      <c r="AC1725" s="147" t="str">
        <f t="shared" si="211"/>
        <v/>
      </c>
      <c r="AD1725" s="11" t="str">
        <f t="shared" si="212"/>
        <v/>
      </c>
      <c r="AE1725" s="11" t="str">
        <f t="array" ref="AE1725">IF(ISBLANK(D1725),"",IF(OR($H$2="y",$H$2="m"),IF(AA1725=AA1724,IF(OR(AB1725=$AB$4:$AB1724)=FALSE,AE1724&amp;C1725,AE1724),"("&amp;C1725)&amp;IF(AA1725=AA1726,IF(OR(AB1726=$AB$4:$AB1725)=FALSE,", ",""),") "),""))</f>
        <v/>
      </c>
      <c r="AF1725" s="11" t="str">
        <f t="shared" si="213"/>
        <v/>
      </c>
      <c r="AG1725" s="11" t="str">
        <f t="array" ref="AG1725">IF(ISBLANK(D1725),"",IF(OR($H$2="y",$H$2="m"),IF(AA1725=AA1724,IF(OR(AC1725=$AC$4:$AC1724)=FALSE,AG1724&amp;AF1725,AG1724),"("&amp;AF1725)&amp;IF(AA1725=AA1726,IF(OR(AC1726=$AC$4:$AC1725)=FALSE,", ",""),") "),""))</f>
        <v/>
      </c>
      <c r="AH1725" s="10" t="str">
        <f>IF((ISBLANK(D1725)),"",IF(D1725=D1724,AH1724,"")&amp;IF(B1724&lt;&gt;B1725,((IF(ISBLANK(E1725),$D$3&amp;"Non-type material: "&amp;$D$3,$D$3&amp;INDEX('type-categories'!$A$2:$B$100,MATCH(E1725,'type-categories'!$A$2:$A$100,0),2)&amp;$D$3))),"")&amp;(IF(K1725&lt;&gt;K1724,$C$2&amp;K1725&amp;$K$3&amp;$C$2&amp;" ",(IF(B1725&lt;&gt;B1724,$C$2&amp;K1725&amp;$K$3&amp;$C$2&amp;" ",""))))&amp;(IF(L1725="","",((IF(L1725&lt;&gt;L1724,$D$2&amp;L1725&amp;$L$3&amp;$D$2&amp;" ",IF(B1725&lt;&gt;B1724,$D$2&amp;L1725&amp;$L$3&amp;$D$2&amp;" ",""))))))&amp;(IF(M1725="","",((IF(M1725&lt;&gt;M1724,$E$2&amp;M1725&amp;$E$2&amp;","&amp;" ",IF(B1725&lt;&gt;B1724,$E$2&amp;M1725&amp;$E$2&amp;",",""))))))&amp;(IF(N1725="","",IF(N1725&lt;&gt;N1724,N1725&amp;", ",IF(B1725&lt;&gt;B1724,N1725&amp;", ",""))))&amp;(IF(ISBLANK(O1725),"",(IF(O1725&lt;&gt;O1724,O1725&amp;", ",IF(B1725&lt;&gt;B1724,O1725&amp;", ","")))))&amp;(IF(ISBLANK(P1725),"",(IF(P1725&lt;&gt;P1724,P1725&amp;", ",IF(B1725&lt;&gt;B1724,P1725&amp;", ",IF(Z1725&lt;&gt;Z1724,P1725&amp;", ",""))))))&amp;(IF(ISBLANK(Q1725),"",(IF(Q1725&lt;&gt;Q1724,Q1725&amp;", ",IF(B1725&lt;&gt;B1724,Q1725&amp;", ",IF(Z1725&lt;&gt;Z1724,Q1725&amp;", ",""))))))&amp;(IF(ISBLANK(R1725),"",(IF(R1725&lt;&gt;R1724,R1725&amp;"m, ",IF(B1725&lt;&gt;B1724,R1725&amp;"m, ",IF(Z1725&lt;&gt;Z1724,R1725&amp;"m, ",""))))))&amp;IF(ISBLANK(S1725),"",(IF(B1725&lt;&gt;B1724,S1725&amp;", ",IF(S1725&lt;&gt;S1724,IF((Z1725=Z1724),"same locality "&amp;S1725&amp;", ",S1725&amp;", "),""))))&amp;(IF(ISBLANK(T1725),"",(IF(T1725&lt;&gt;T1724,IF(ISBLANK(F$2),T1725&amp;", ",T1725&amp;" "&amp;F$2&amp;", "),(IF(B1725&lt;&gt;B1724,IF(ISBLANK(F$2),T1725&amp;", ",T1725&amp;" "&amp;F$2&amp;", "),(IF(Z1725&lt;&gt;Z1724,IF(ISBLANK(F$2),T1725&amp;", ",T1725&amp;" "&amp;F$2&amp;", "),IF((U1725&lt;&gt;U1724)*($G$2="Y"),"same collector, ","")))))))))&amp;(IF(ISBLANK(U1725),"",(IF(U1725&lt;&gt;U1724,U1725&amp;", ",(IF(B1725&lt;&gt;B1724,U1725&amp;", ",IF(Z1725&lt;&gt;Z1724,U1725&amp;", ",(IF(T1725&lt;&gt;T1724,IF((T1725&lt;&gt;T1724)*($G$2="Y"),"same date, ", ""),IF((T1725=T1724)*(U1725=U1724)*(S1725&lt;&gt;S1724)*($G$2="Y"),"same collector and date, ", ""))))))))))&amp;(IF(ISBLANK(V1725),"",V1725&amp;", "))&amp;IF((AA1725&lt;&gt;AA1726)*($H$2="y"),AD1725&amp;AE1725,IF((AA1725&lt;&gt;AA1726)*($H$2="m"),AD1725&amp;AG1725,IF(($H$2&lt;&gt;"m")*($H$2&lt;&gt;"Y"),(IF(F1725=0,"",F1725&amp;" "&amp;$F$4&amp;" "))&amp;(IF(G1725=0,"",G1725&amp;" "&amp;$G$4&amp;" "))&amp;(IF(H1725=0,"",H1725&amp;" "&amp;H$4&amp;" "))&amp;(IF(I1725=0,"",I1725&amp;" "&amp;$I$4&amp;" "))&amp;(IF(J1725=0,"",J1725&amp;" "&amp;$J$4&amp;" "))&amp;IF((ISBLANK(C1725)),"","("&amp;C1725&amp;")"),"")))&amp;IF((B1725=B1726)*(K1725=K1726)*(L1725=L1726)*(M1725=M1726),IF(($H$2&lt;&gt;"m")*($H$2&lt;&gt;"Y"), ", ", IF((ISNUMBER(FIND(")",AE1725))), ", ", "")),IF((B1725=B1726)*(K1725=K1726)*(L1725=L1726),"; ",". ")))</f>
        <v/>
      </c>
      <c r="AI1725" s="1"/>
    </row>
    <row r="1726" spans="1:35" x14ac:dyDescent="0.25">
      <c r="A1726" s="3" t="str">
        <f t="shared" si="214"/>
        <v/>
      </c>
      <c r="B1726" s="53" t="str">
        <f t="shared" si="218"/>
        <v/>
      </c>
      <c r="C1726" s="57"/>
      <c r="D1726" s="57"/>
      <c r="E1726" s="57"/>
      <c r="F1726" s="57"/>
      <c r="G1726" s="57"/>
      <c r="H1726" s="57"/>
      <c r="I1726" s="57"/>
      <c r="J1726" s="57"/>
      <c r="K1726" s="57"/>
      <c r="L1726" s="57"/>
      <c r="M1726" s="54"/>
      <c r="N1726" s="57"/>
      <c r="O1726" s="58"/>
      <c r="P1726" s="58"/>
      <c r="Q1726" s="58"/>
      <c r="R1726" s="58"/>
      <c r="S1726" s="54"/>
      <c r="T1726" s="57"/>
      <c r="U1726" s="57"/>
      <c r="V1726" s="57"/>
      <c r="W1726" s="57"/>
      <c r="X1726" s="147" t="str">
        <f>IF(ISBLANK(D1726),"",IF('order-admin-units'!$I$1&lt;&gt;"y", "", IF((K1726="")*(ISBLANK(D1726)=FALSE), 'order-admin-units'!$B$1+1, VLOOKUP(K1726, ordercountry, 2))))</f>
        <v/>
      </c>
      <c r="Y1726" s="147" t="str">
        <f>IF(ISBLANK(D1726),"",IF('order-admin-units'!$I$1&lt;&gt;"y", "", IF(L1726="", 'order-admin-units'!$B$2+1, VLOOKUP(K1726&amp;"@"&amp;L1726, orderadmin, 2))))</f>
        <v/>
      </c>
      <c r="Z1726" s="147" t="str">
        <f t="shared" si="215"/>
        <v/>
      </c>
      <c r="AA1726" s="147" t="str">
        <f t="shared" si="216"/>
        <v/>
      </c>
      <c r="AB1726" s="147" t="str">
        <f t="shared" si="217"/>
        <v/>
      </c>
      <c r="AC1726" s="147" t="str">
        <f t="shared" si="211"/>
        <v/>
      </c>
      <c r="AD1726" s="11" t="str">
        <f t="shared" si="212"/>
        <v/>
      </c>
      <c r="AE1726" s="11" t="str">
        <f t="array" ref="AE1726">IF(ISBLANK(D1726),"",IF(OR($H$2="y",$H$2="m"),IF(AA1726=AA1725,IF(OR(AB1726=$AB$4:$AB1725)=FALSE,AE1725&amp;C1726,AE1725),"("&amp;C1726)&amp;IF(AA1726=AA1727,IF(OR(AB1727=$AB$4:$AB1726)=FALSE,", ",""),") "),""))</f>
        <v/>
      </c>
      <c r="AF1726" s="11" t="str">
        <f t="shared" si="213"/>
        <v/>
      </c>
      <c r="AG1726" s="11" t="str">
        <f t="array" ref="AG1726">IF(ISBLANK(D1726),"",IF(OR($H$2="y",$H$2="m"),IF(AA1726=AA1725,IF(OR(AC1726=$AC$4:$AC1725)=FALSE,AG1725&amp;AF1726,AG1725),"("&amp;AF1726)&amp;IF(AA1726=AA1727,IF(OR(AC1727=$AC$4:$AC1726)=FALSE,", ",""),") "),""))</f>
        <v/>
      </c>
      <c r="AH1726" s="10" t="str">
        <f>IF((ISBLANK(D1726)),"",IF(D1726=D1725,AH1725,"")&amp;IF(B1725&lt;&gt;B1726,((IF(ISBLANK(E1726),$D$3&amp;"Non-type material: "&amp;$D$3,$D$3&amp;INDEX('type-categories'!$A$2:$B$100,MATCH(E1726,'type-categories'!$A$2:$A$100,0),2)&amp;$D$3))),"")&amp;(IF(K1726&lt;&gt;K1725,$C$2&amp;K1726&amp;$K$3&amp;$C$2&amp;" ",(IF(B1726&lt;&gt;B1725,$C$2&amp;K1726&amp;$K$3&amp;$C$2&amp;" ",""))))&amp;(IF(L1726="","",((IF(L1726&lt;&gt;L1725,$D$2&amp;L1726&amp;$L$3&amp;$D$2&amp;" ",IF(B1726&lt;&gt;B1725,$D$2&amp;L1726&amp;$L$3&amp;$D$2&amp;" ",""))))))&amp;(IF(M1726="","",((IF(M1726&lt;&gt;M1725,$E$2&amp;M1726&amp;$E$2&amp;","&amp;" ",IF(B1726&lt;&gt;B1725,$E$2&amp;M1726&amp;$E$2&amp;",",""))))))&amp;(IF(N1726="","",IF(N1726&lt;&gt;N1725,N1726&amp;", ",IF(B1726&lt;&gt;B1725,N1726&amp;", ",""))))&amp;(IF(ISBLANK(O1726),"",(IF(O1726&lt;&gt;O1725,O1726&amp;", ",IF(B1726&lt;&gt;B1725,O1726&amp;", ","")))))&amp;(IF(ISBLANK(P1726),"",(IF(P1726&lt;&gt;P1725,P1726&amp;", ",IF(B1726&lt;&gt;B1725,P1726&amp;", ",IF(Z1726&lt;&gt;Z1725,P1726&amp;", ",""))))))&amp;(IF(ISBLANK(Q1726),"",(IF(Q1726&lt;&gt;Q1725,Q1726&amp;", ",IF(B1726&lt;&gt;B1725,Q1726&amp;", ",IF(Z1726&lt;&gt;Z1725,Q1726&amp;", ",""))))))&amp;(IF(ISBLANK(R1726),"",(IF(R1726&lt;&gt;R1725,R1726&amp;"m, ",IF(B1726&lt;&gt;B1725,R1726&amp;"m, ",IF(Z1726&lt;&gt;Z1725,R1726&amp;"m, ",""))))))&amp;IF(ISBLANK(S1726),"",(IF(B1726&lt;&gt;B1725,S1726&amp;", ",IF(S1726&lt;&gt;S1725,IF((Z1726=Z1725),"same locality "&amp;S1726&amp;", ",S1726&amp;", "),""))))&amp;(IF(ISBLANK(T1726),"",(IF(T1726&lt;&gt;T1725,IF(ISBLANK(F$2),T1726&amp;", ",T1726&amp;" "&amp;F$2&amp;", "),(IF(B1726&lt;&gt;B1725,IF(ISBLANK(F$2),T1726&amp;", ",T1726&amp;" "&amp;F$2&amp;", "),(IF(Z1726&lt;&gt;Z1725,IF(ISBLANK(F$2),T1726&amp;", ",T1726&amp;" "&amp;F$2&amp;", "),IF((U1726&lt;&gt;U1725)*($G$2="Y"),"same collector, ","")))))))))&amp;(IF(ISBLANK(U1726),"",(IF(U1726&lt;&gt;U1725,U1726&amp;", ",(IF(B1726&lt;&gt;B1725,U1726&amp;", ",IF(Z1726&lt;&gt;Z1725,U1726&amp;", ",(IF(T1726&lt;&gt;T1725,IF((T1726&lt;&gt;T1725)*($G$2="Y"),"same date, ", ""),IF((T1726=T1725)*(U1726=U1725)*(S1726&lt;&gt;S1725)*($G$2="Y"),"same collector and date, ", ""))))))))))&amp;(IF(ISBLANK(V1726),"",V1726&amp;", "))&amp;IF((AA1726&lt;&gt;AA1727)*($H$2="y"),AD1726&amp;AE1726,IF((AA1726&lt;&gt;AA1727)*($H$2="m"),AD1726&amp;AG1726,IF(($H$2&lt;&gt;"m")*($H$2&lt;&gt;"Y"),(IF(F1726=0,"",F1726&amp;" "&amp;$F$4&amp;" "))&amp;(IF(G1726=0,"",G1726&amp;" "&amp;$G$4&amp;" "))&amp;(IF(H1726=0,"",H1726&amp;" "&amp;H$4&amp;" "))&amp;(IF(I1726=0,"",I1726&amp;" "&amp;$I$4&amp;" "))&amp;(IF(J1726=0,"",J1726&amp;" "&amp;$J$4&amp;" "))&amp;IF((ISBLANK(C1726)),"","("&amp;C1726&amp;")"),"")))&amp;IF((B1726=B1727)*(K1726=K1727)*(L1726=L1727)*(M1726=M1727),IF(($H$2&lt;&gt;"m")*($H$2&lt;&gt;"Y"), ", ", IF((ISNUMBER(FIND(")",AE1726))), ", ", "")),IF((B1726=B1727)*(K1726=K1727)*(L1726=L1727),"; ",". ")))</f>
        <v/>
      </c>
      <c r="AI1726" s="1"/>
    </row>
    <row r="1727" spans="1:35" x14ac:dyDescent="0.25">
      <c r="A1727" s="3" t="str">
        <f t="shared" si="214"/>
        <v/>
      </c>
      <c r="B1727" s="53" t="str">
        <f t="shared" si="218"/>
        <v/>
      </c>
      <c r="C1727" s="57"/>
      <c r="D1727" s="57"/>
      <c r="E1727" s="57"/>
      <c r="F1727" s="57"/>
      <c r="G1727" s="57"/>
      <c r="H1727" s="57"/>
      <c r="I1727" s="57"/>
      <c r="J1727" s="57"/>
      <c r="K1727" s="57"/>
      <c r="L1727" s="57"/>
      <c r="M1727" s="54"/>
      <c r="N1727" s="57"/>
      <c r="O1727" s="58"/>
      <c r="P1727" s="58"/>
      <c r="Q1727" s="58"/>
      <c r="R1727" s="58"/>
      <c r="S1727" s="54"/>
      <c r="T1727" s="57"/>
      <c r="U1727" s="57"/>
      <c r="V1727" s="57"/>
      <c r="W1727" s="57"/>
      <c r="X1727" s="147" t="str">
        <f>IF(ISBLANK(D1727),"",IF('order-admin-units'!$I$1&lt;&gt;"y", "", IF((K1727="")*(ISBLANK(D1727)=FALSE), 'order-admin-units'!$B$1+1, VLOOKUP(K1727, ordercountry, 2))))</f>
        <v/>
      </c>
      <c r="Y1727" s="147" t="str">
        <f>IF(ISBLANK(D1727),"",IF('order-admin-units'!$I$1&lt;&gt;"y", "", IF(L1727="", 'order-admin-units'!$B$2+1, VLOOKUP(K1727&amp;"@"&amp;L1727, orderadmin, 2))))</f>
        <v/>
      </c>
      <c r="Z1727" s="147" t="str">
        <f t="shared" si="215"/>
        <v/>
      </c>
      <c r="AA1727" s="147" t="str">
        <f t="shared" si="216"/>
        <v/>
      </c>
      <c r="AB1727" s="147" t="str">
        <f t="shared" si="217"/>
        <v/>
      </c>
      <c r="AC1727" s="147" t="str">
        <f t="shared" si="211"/>
        <v/>
      </c>
      <c r="AD1727" s="11" t="str">
        <f t="shared" si="212"/>
        <v/>
      </c>
      <c r="AE1727" s="11" t="str">
        <f t="array" ref="AE1727">IF(ISBLANK(D1727),"",IF(OR($H$2="y",$H$2="m"),IF(AA1727=AA1726,IF(OR(AB1727=$AB$4:$AB1726)=FALSE,AE1726&amp;C1727,AE1726),"("&amp;C1727)&amp;IF(AA1727=AA1728,IF(OR(AB1728=$AB$4:$AB1727)=FALSE,", ",""),") "),""))</f>
        <v/>
      </c>
      <c r="AF1727" s="11" t="str">
        <f t="shared" si="213"/>
        <v/>
      </c>
      <c r="AG1727" s="11" t="str">
        <f t="array" ref="AG1727">IF(ISBLANK(D1727),"",IF(OR($H$2="y",$H$2="m"),IF(AA1727=AA1726,IF(OR(AC1727=$AC$4:$AC1726)=FALSE,AG1726&amp;AF1727,AG1726),"("&amp;AF1727)&amp;IF(AA1727=AA1728,IF(OR(AC1728=$AC$4:$AC1727)=FALSE,", ",""),") "),""))</f>
        <v/>
      </c>
      <c r="AH1727" s="10" t="str">
        <f>IF((ISBLANK(D1727)),"",IF(D1727=D1726,AH1726,"")&amp;IF(B1726&lt;&gt;B1727,((IF(ISBLANK(E1727),$D$3&amp;"Non-type material: "&amp;$D$3,$D$3&amp;INDEX('type-categories'!$A$2:$B$100,MATCH(E1727,'type-categories'!$A$2:$A$100,0),2)&amp;$D$3))),"")&amp;(IF(K1727&lt;&gt;K1726,$C$2&amp;K1727&amp;$K$3&amp;$C$2&amp;" ",(IF(B1727&lt;&gt;B1726,$C$2&amp;K1727&amp;$K$3&amp;$C$2&amp;" ",""))))&amp;(IF(L1727="","",((IF(L1727&lt;&gt;L1726,$D$2&amp;L1727&amp;$L$3&amp;$D$2&amp;" ",IF(B1727&lt;&gt;B1726,$D$2&amp;L1727&amp;$L$3&amp;$D$2&amp;" ",""))))))&amp;(IF(M1727="","",((IF(M1727&lt;&gt;M1726,$E$2&amp;M1727&amp;$E$2&amp;","&amp;" ",IF(B1727&lt;&gt;B1726,$E$2&amp;M1727&amp;$E$2&amp;",",""))))))&amp;(IF(N1727="","",IF(N1727&lt;&gt;N1726,N1727&amp;", ",IF(B1727&lt;&gt;B1726,N1727&amp;", ",""))))&amp;(IF(ISBLANK(O1727),"",(IF(O1727&lt;&gt;O1726,O1727&amp;", ",IF(B1727&lt;&gt;B1726,O1727&amp;", ","")))))&amp;(IF(ISBLANK(P1727),"",(IF(P1727&lt;&gt;P1726,P1727&amp;", ",IF(B1727&lt;&gt;B1726,P1727&amp;", ",IF(Z1727&lt;&gt;Z1726,P1727&amp;", ",""))))))&amp;(IF(ISBLANK(Q1727),"",(IF(Q1727&lt;&gt;Q1726,Q1727&amp;", ",IF(B1727&lt;&gt;B1726,Q1727&amp;", ",IF(Z1727&lt;&gt;Z1726,Q1727&amp;", ",""))))))&amp;(IF(ISBLANK(R1727),"",(IF(R1727&lt;&gt;R1726,R1727&amp;"m, ",IF(B1727&lt;&gt;B1726,R1727&amp;"m, ",IF(Z1727&lt;&gt;Z1726,R1727&amp;"m, ",""))))))&amp;IF(ISBLANK(S1727),"",(IF(B1727&lt;&gt;B1726,S1727&amp;", ",IF(S1727&lt;&gt;S1726,IF((Z1727=Z1726),"same locality "&amp;S1727&amp;", ",S1727&amp;", "),""))))&amp;(IF(ISBLANK(T1727),"",(IF(T1727&lt;&gt;T1726,IF(ISBLANK(F$2),T1727&amp;", ",T1727&amp;" "&amp;F$2&amp;", "),(IF(B1727&lt;&gt;B1726,IF(ISBLANK(F$2),T1727&amp;", ",T1727&amp;" "&amp;F$2&amp;", "),(IF(Z1727&lt;&gt;Z1726,IF(ISBLANK(F$2),T1727&amp;", ",T1727&amp;" "&amp;F$2&amp;", "),IF((U1727&lt;&gt;U1726)*($G$2="Y"),"same collector, ","")))))))))&amp;(IF(ISBLANK(U1727),"",(IF(U1727&lt;&gt;U1726,U1727&amp;", ",(IF(B1727&lt;&gt;B1726,U1727&amp;", ",IF(Z1727&lt;&gt;Z1726,U1727&amp;", ",(IF(T1727&lt;&gt;T1726,IF((T1727&lt;&gt;T1726)*($G$2="Y"),"same date, ", ""),IF((T1727=T1726)*(U1727=U1726)*(S1727&lt;&gt;S1726)*($G$2="Y"),"same collector and date, ", ""))))))))))&amp;(IF(ISBLANK(V1727),"",V1727&amp;", "))&amp;IF((AA1727&lt;&gt;AA1728)*($H$2="y"),AD1727&amp;AE1727,IF((AA1727&lt;&gt;AA1728)*($H$2="m"),AD1727&amp;AG1727,IF(($H$2&lt;&gt;"m")*($H$2&lt;&gt;"Y"),(IF(F1727=0,"",F1727&amp;" "&amp;$F$4&amp;" "))&amp;(IF(G1727=0,"",G1727&amp;" "&amp;$G$4&amp;" "))&amp;(IF(H1727=0,"",H1727&amp;" "&amp;H$4&amp;" "))&amp;(IF(I1727=0,"",I1727&amp;" "&amp;$I$4&amp;" "))&amp;(IF(J1727=0,"",J1727&amp;" "&amp;$J$4&amp;" "))&amp;IF((ISBLANK(C1727)),"","("&amp;C1727&amp;")"),"")))&amp;IF((B1727=B1728)*(K1727=K1728)*(L1727=L1728)*(M1727=M1728),IF(($H$2&lt;&gt;"m")*($H$2&lt;&gt;"Y"), ", ", IF((ISNUMBER(FIND(")",AE1727))), ", ", "")),IF((B1727=B1728)*(K1727=K1728)*(L1727=L1728),"; ",". ")))</f>
        <v/>
      </c>
      <c r="AI1727" s="1"/>
    </row>
    <row r="1728" spans="1:35" x14ac:dyDescent="0.25">
      <c r="A1728" s="3" t="str">
        <f t="shared" si="214"/>
        <v/>
      </c>
      <c r="B1728" s="53" t="str">
        <f t="shared" si="218"/>
        <v/>
      </c>
      <c r="C1728" s="57"/>
      <c r="D1728" s="57"/>
      <c r="E1728" s="57"/>
      <c r="F1728" s="57"/>
      <c r="G1728" s="57"/>
      <c r="H1728" s="57"/>
      <c r="I1728" s="57"/>
      <c r="J1728" s="57"/>
      <c r="K1728" s="57"/>
      <c r="L1728" s="57"/>
      <c r="M1728" s="54"/>
      <c r="N1728" s="57"/>
      <c r="O1728" s="58"/>
      <c r="P1728" s="58"/>
      <c r="Q1728" s="58"/>
      <c r="R1728" s="58"/>
      <c r="S1728" s="54"/>
      <c r="T1728" s="57"/>
      <c r="U1728" s="57"/>
      <c r="V1728" s="57"/>
      <c r="W1728" s="57"/>
      <c r="X1728" s="147" t="str">
        <f>IF(ISBLANK(D1728),"",IF('order-admin-units'!$I$1&lt;&gt;"y", "", IF((K1728="")*(ISBLANK(D1728)=FALSE), 'order-admin-units'!$B$1+1, VLOOKUP(K1728, ordercountry, 2))))</f>
        <v/>
      </c>
      <c r="Y1728" s="147" t="str">
        <f>IF(ISBLANK(D1728),"",IF('order-admin-units'!$I$1&lt;&gt;"y", "", IF(L1728="", 'order-admin-units'!$B$2+1, VLOOKUP(K1728&amp;"@"&amp;L1728, orderadmin, 2))))</f>
        <v/>
      </c>
      <c r="Z1728" s="147" t="str">
        <f t="shared" si="215"/>
        <v/>
      </c>
      <c r="AA1728" s="147" t="str">
        <f t="shared" si="216"/>
        <v/>
      </c>
      <c r="AB1728" s="147" t="str">
        <f t="shared" si="217"/>
        <v/>
      </c>
      <c r="AC1728" s="147" t="str">
        <f t="shared" si="211"/>
        <v/>
      </c>
      <c r="AD1728" s="11" t="str">
        <f t="shared" si="212"/>
        <v/>
      </c>
      <c r="AE1728" s="11" t="str">
        <f t="array" ref="AE1728">IF(ISBLANK(D1728),"",IF(OR($H$2="y",$H$2="m"),IF(AA1728=AA1727,IF(OR(AB1728=$AB$4:$AB1727)=FALSE,AE1727&amp;C1728,AE1727),"("&amp;C1728)&amp;IF(AA1728=AA1729,IF(OR(AB1729=$AB$4:$AB1728)=FALSE,", ",""),") "),""))</f>
        <v/>
      </c>
      <c r="AF1728" s="11" t="str">
        <f t="shared" si="213"/>
        <v/>
      </c>
      <c r="AG1728" s="11" t="str">
        <f t="array" ref="AG1728">IF(ISBLANK(D1728),"",IF(OR($H$2="y",$H$2="m"),IF(AA1728=AA1727,IF(OR(AC1728=$AC$4:$AC1727)=FALSE,AG1727&amp;AF1728,AG1727),"("&amp;AF1728)&amp;IF(AA1728=AA1729,IF(OR(AC1729=$AC$4:$AC1728)=FALSE,", ",""),") "),""))</f>
        <v/>
      </c>
      <c r="AH1728" s="10" t="str">
        <f>IF((ISBLANK(D1728)),"",IF(D1728=D1727,AH1727,"")&amp;IF(B1727&lt;&gt;B1728,((IF(ISBLANK(E1728),$D$3&amp;"Non-type material: "&amp;$D$3,$D$3&amp;INDEX('type-categories'!$A$2:$B$100,MATCH(E1728,'type-categories'!$A$2:$A$100,0),2)&amp;$D$3))),"")&amp;(IF(K1728&lt;&gt;K1727,$C$2&amp;K1728&amp;$K$3&amp;$C$2&amp;" ",(IF(B1728&lt;&gt;B1727,$C$2&amp;K1728&amp;$K$3&amp;$C$2&amp;" ",""))))&amp;(IF(L1728="","",((IF(L1728&lt;&gt;L1727,$D$2&amp;L1728&amp;$L$3&amp;$D$2&amp;" ",IF(B1728&lt;&gt;B1727,$D$2&amp;L1728&amp;$L$3&amp;$D$2&amp;" ",""))))))&amp;(IF(M1728="","",((IF(M1728&lt;&gt;M1727,$E$2&amp;M1728&amp;$E$2&amp;","&amp;" ",IF(B1728&lt;&gt;B1727,$E$2&amp;M1728&amp;$E$2&amp;",",""))))))&amp;(IF(N1728="","",IF(N1728&lt;&gt;N1727,N1728&amp;", ",IF(B1728&lt;&gt;B1727,N1728&amp;", ",""))))&amp;(IF(ISBLANK(O1728),"",(IF(O1728&lt;&gt;O1727,O1728&amp;", ",IF(B1728&lt;&gt;B1727,O1728&amp;", ","")))))&amp;(IF(ISBLANK(P1728),"",(IF(P1728&lt;&gt;P1727,P1728&amp;", ",IF(B1728&lt;&gt;B1727,P1728&amp;", ",IF(Z1728&lt;&gt;Z1727,P1728&amp;", ",""))))))&amp;(IF(ISBLANK(Q1728),"",(IF(Q1728&lt;&gt;Q1727,Q1728&amp;", ",IF(B1728&lt;&gt;B1727,Q1728&amp;", ",IF(Z1728&lt;&gt;Z1727,Q1728&amp;", ",""))))))&amp;(IF(ISBLANK(R1728),"",(IF(R1728&lt;&gt;R1727,R1728&amp;"m, ",IF(B1728&lt;&gt;B1727,R1728&amp;"m, ",IF(Z1728&lt;&gt;Z1727,R1728&amp;"m, ",""))))))&amp;IF(ISBLANK(S1728),"",(IF(B1728&lt;&gt;B1727,S1728&amp;", ",IF(S1728&lt;&gt;S1727,IF((Z1728=Z1727),"same locality "&amp;S1728&amp;", ",S1728&amp;", "),""))))&amp;(IF(ISBLANK(T1728),"",(IF(T1728&lt;&gt;T1727,IF(ISBLANK(F$2),T1728&amp;", ",T1728&amp;" "&amp;F$2&amp;", "),(IF(B1728&lt;&gt;B1727,IF(ISBLANK(F$2),T1728&amp;", ",T1728&amp;" "&amp;F$2&amp;", "),(IF(Z1728&lt;&gt;Z1727,IF(ISBLANK(F$2),T1728&amp;", ",T1728&amp;" "&amp;F$2&amp;", "),IF((U1728&lt;&gt;U1727)*($G$2="Y"),"same collector, ","")))))))))&amp;(IF(ISBLANK(U1728),"",(IF(U1728&lt;&gt;U1727,U1728&amp;", ",(IF(B1728&lt;&gt;B1727,U1728&amp;", ",IF(Z1728&lt;&gt;Z1727,U1728&amp;", ",(IF(T1728&lt;&gt;T1727,IF((T1728&lt;&gt;T1727)*($G$2="Y"),"same date, ", ""),IF((T1728=T1727)*(U1728=U1727)*(S1728&lt;&gt;S1727)*($G$2="Y"),"same collector and date, ", ""))))))))))&amp;(IF(ISBLANK(V1728),"",V1728&amp;", "))&amp;IF((AA1728&lt;&gt;AA1729)*($H$2="y"),AD1728&amp;AE1728,IF((AA1728&lt;&gt;AA1729)*($H$2="m"),AD1728&amp;AG1728,IF(($H$2&lt;&gt;"m")*($H$2&lt;&gt;"Y"),(IF(F1728=0,"",F1728&amp;" "&amp;$F$4&amp;" "))&amp;(IF(G1728=0,"",G1728&amp;" "&amp;$G$4&amp;" "))&amp;(IF(H1728=0,"",H1728&amp;" "&amp;H$4&amp;" "))&amp;(IF(I1728=0,"",I1728&amp;" "&amp;$I$4&amp;" "))&amp;(IF(J1728=0,"",J1728&amp;" "&amp;$J$4&amp;" "))&amp;IF((ISBLANK(C1728)),"","("&amp;C1728&amp;")"),"")))&amp;IF((B1728=B1729)*(K1728=K1729)*(L1728=L1729)*(M1728=M1729),IF(($H$2&lt;&gt;"m")*($H$2&lt;&gt;"Y"), ", ", IF((ISNUMBER(FIND(")",AE1728))), ", ", "")),IF((B1728=B1729)*(K1728=K1729)*(L1728=L1729),"; ",". ")))</f>
        <v/>
      </c>
      <c r="AI1728" s="1"/>
    </row>
    <row r="1729" spans="1:35" x14ac:dyDescent="0.25">
      <c r="A1729" s="3" t="str">
        <f t="shared" si="214"/>
        <v/>
      </c>
      <c r="B1729" s="53" t="str">
        <f t="shared" si="218"/>
        <v/>
      </c>
      <c r="C1729" s="57"/>
      <c r="D1729" s="57"/>
      <c r="E1729" s="57"/>
      <c r="F1729" s="57"/>
      <c r="G1729" s="57"/>
      <c r="H1729" s="57"/>
      <c r="I1729" s="57"/>
      <c r="J1729" s="57"/>
      <c r="K1729" s="57"/>
      <c r="L1729" s="57"/>
      <c r="M1729" s="54"/>
      <c r="N1729" s="57"/>
      <c r="O1729" s="58"/>
      <c r="P1729" s="58"/>
      <c r="Q1729" s="58"/>
      <c r="R1729" s="58"/>
      <c r="S1729" s="54"/>
      <c r="T1729" s="57"/>
      <c r="U1729" s="57"/>
      <c r="V1729" s="57"/>
      <c r="W1729" s="57"/>
      <c r="X1729" s="147" t="str">
        <f>IF(ISBLANK(D1729),"",IF('order-admin-units'!$I$1&lt;&gt;"y", "", IF((K1729="")*(ISBLANK(D1729)=FALSE), 'order-admin-units'!$B$1+1, VLOOKUP(K1729, ordercountry, 2))))</f>
        <v/>
      </c>
      <c r="Y1729" s="147" t="str">
        <f>IF(ISBLANK(D1729),"",IF('order-admin-units'!$I$1&lt;&gt;"y", "", IF(L1729="", 'order-admin-units'!$B$2+1, VLOOKUP(K1729&amp;"@"&amp;L1729, orderadmin, 2))))</f>
        <v/>
      </c>
      <c r="Z1729" s="147" t="str">
        <f t="shared" si="215"/>
        <v/>
      </c>
      <c r="AA1729" s="147" t="str">
        <f t="shared" si="216"/>
        <v/>
      </c>
      <c r="AB1729" s="147" t="str">
        <f t="shared" si="217"/>
        <v/>
      </c>
      <c r="AC1729" s="147" t="str">
        <f t="shared" si="211"/>
        <v/>
      </c>
      <c r="AD1729" s="11" t="str">
        <f t="shared" si="212"/>
        <v/>
      </c>
      <c r="AE1729" s="11" t="str">
        <f t="array" ref="AE1729">IF(ISBLANK(D1729),"",IF(OR($H$2="y",$H$2="m"),IF(AA1729=AA1728,IF(OR(AB1729=$AB$4:$AB1728)=FALSE,AE1728&amp;C1729,AE1728),"("&amp;C1729)&amp;IF(AA1729=AA1730,IF(OR(AB1730=$AB$4:$AB1729)=FALSE,", ",""),") "),""))</f>
        <v/>
      </c>
      <c r="AF1729" s="11" t="str">
        <f t="shared" si="213"/>
        <v/>
      </c>
      <c r="AG1729" s="11" t="str">
        <f t="array" ref="AG1729">IF(ISBLANK(D1729),"",IF(OR($H$2="y",$H$2="m"),IF(AA1729=AA1728,IF(OR(AC1729=$AC$4:$AC1728)=FALSE,AG1728&amp;AF1729,AG1728),"("&amp;AF1729)&amp;IF(AA1729=AA1730,IF(OR(AC1730=$AC$4:$AC1729)=FALSE,", ",""),") "),""))</f>
        <v/>
      </c>
      <c r="AH1729" s="10" t="str">
        <f>IF((ISBLANK(D1729)),"",IF(D1729=D1728,AH1728,"")&amp;IF(B1728&lt;&gt;B1729,((IF(ISBLANK(E1729),$D$3&amp;"Non-type material: "&amp;$D$3,$D$3&amp;INDEX('type-categories'!$A$2:$B$100,MATCH(E1729,'type-categories'!$A$2:$A$100,0),2)&amp;$D$3))),"")&amp;(IF(K1729&lt;&gt;K1728,$C$2&amp;K1729&amp;$K$3&amp;$C$2&amp;" ",(IF(B1729&lt;&gt;B1728,$C$2&amp;K1729&amp;$K$3&amp;$C$2&amp;" ",""))))&amp;(IF(L1729="","",((IF(L1729&lt;&gt;L1728,$D$2&amp;L1729&amp;$L$3&amp;$D$2&amp;" ",IF(B1729&lt;&gt;B1728,$D$2&amp;L1729&amp;$L$3&amp;$D$2&amp;" ",""))))))&amp;(IF(M1729="","",((IF(M1729&lt;&gt;M1728,$E$2&amp;M1729&amp;$E$2&amp;","&amp;" ",IF(B1729&lt;&gt;B1728,$E$2&amp;M1729&amp;$E$2&amp;",",""))))))&amp;(IF(N1729="","",IF(N1729&lt;&gt;N1728,N1729&amp;", ",IF(B1729&lt;&gt;B1728,N1729&amp;", ",""))))&amp;(IF(ISBLANK(O1729),"",(IF(O1729&lt;&gt;O1728,O1729&amp;", ",IF(B1729&lt;&gt;B1728,O1729&amp;", ","")))))&amp;(IF(ISBLANK(P1729),"",(IF(P1729&lt;&gt;P1728,P1729&amp;", ",IF(B1729&lt;&gt;B1728,P1729&amp;", ",IF(Z1729&lt;&gt;Z1728,P1729&amp;", ",""))))))&amp;(IF(ISBLANK(Q1729),"",(IF(Q1729&lt;&gt;Q1728,Q1729&amp;", ",IF(B1729&lt;&gt;B1728,Q1729&amp;", ",IF(Z1729&lt;&gt;Z1728,Q1729&amp;", ",""))))))&amp;(IF(ISBLANK(R1729),"",(IF(R1729&lt;&gt;R1728,R1729&amp;"m, ",IF(B1729&lt;&gt;B1728,R1729&amp;"m, ",IF(Z1729&lt;&gt;Z1728,R1729&amp;"m, ",""))))))&amp;IF(ISBLANK(S1729),"",(IF(B1729&lt;&gt;B1728,S1729&amp;", ",IF(S1729&lt;&gt;S1728,IF((Z1729=Z1728),"same locality "&amp;S1729&amp;", ",S1729&amp;", "),""))))&amp;(IF(ISBLANK(T1729),"",(IF(T1729&lt;&gt;T1728,IF(ISBLANK(F$2),T1729&amp;", ",T1729&amp;" "&amp;F$2&amp;", "),(IF(B1729&lt;&gt;B1728,IF(ISBLANK(F$2),T1729&amp;", ",T1729&amp;" "&amp;F$2&amp;", "),(IF(Z1729&lt;&gt;Z1728,IF(ISBLANK(F$2),T1729&amp;", ",T1729&amp;" "&amp;F$2&amp;", "),IF((U1729&lt;&gt;U1728)*($G$2="Y"),"same collector, ","")))))))))&amp;(IF(ISBLANK(U1729),"",(IF(U1729&lt;&gt;U1728,U1729&amp;", ",(IF(B1729&lt;&gt;B1728,U1729&amp;", ",IF(Z1729&lt;&gt;Z1728,U1729&amp;", ",(IF(T1729&lt;&gt;T1728,IF((T1729&lt;&gt;T1728)*($G$2="Y"),"same date, ", ""),IF((T1729=T1728)*(U1729=U1728)*(S1729&lt;&gt;S1728)*($G$2="Y"),"same collector and date, ", ""))))))))))&amp;(IF(ISBLANK(V1729),"",V1729&amp;", "))&amp;IF((AA1729&lt;&gt;AA1730)*($H$2="y"),AD1729&amp;AE1729,IF((AA1729&lt;&gt;AA1730)*($H$2="m"),AD1729&amp;AG1729,IF(($H$2&lt;&gt;"m")*($H$2&lt;&gt;"Y"),(IF(F1729=0,"",F1729&amp;" "&amp;$F$4&amp;" "))&amp;(IF(G1729=0,"",G1729&amp;" "&amp;$G$4&amp;" "))&amp;(IF(H1729=0,"",H1729&amp;" "&amp;H$4&amp;" "))&amp;(IF(I1729=0,"",I1729&amp;" "&amp;$I$4&amp;" "))&amp;(IF(J1729=0,"",J1729&amp;" "&amp;$J$4&amp;" "))&amp;IF((ISBLANK(C1729)),"","("&amp;C1729&amp;")"),"")))&amp;IF((B1729=B1730)*(K1729=K1730)*(L1729=L1730)*(M1729=M1730),IF(($H$2&lt;&gt;"m")*($H$2&lt;&gt;"Y"), ", ", IF((ISNUMBER(FIND(")",AE1729))), ", ", "")),IF((B1729=B1730)*(K1729=K1730)*(L1729=L1730),"; ",". ")))</f>
        <v/>
      </c>
      <c r="AI1729" s="1"/>
    </row>
    <row r="1730" spans="1:35" x14ac:dyDescent="0.25">
      <c r="A1730" s="3" t="str">
        <f t="shared" si="214"/>
        <v/>
      </c>
      <c r="B1730" s="53" t="str">
        <f t="shared" si="218"/>
        <v/>
      </c>
      <c r="C1730" s="57"/>
      <c r="D1730" s="57"/>
      <c r="E1730" s="57"/>
      <c r="F1730" s="57"/>
      <c r="G1730" s="57"/>
      <c r="H1730" s="57"/>
      <c r="I1730" s="57"/>
      <c r="J1730" s="57"/>
      <c r="K1730" s="57"/>
      <c r="L1730" s="57"/>
      <c r="M1730" s="54"/>
      <c r="N1730" s="57"/>
      <c r="O1730" s="58"/>
      <c r="P1730" s="58"/>
      <c r="Q1730" s="58"/>
      <c r="R1730" s="58"/>
      <c r="S1730" s="54"/>
      <c r="T1730" s="57"/>
      <c r="U1730" s="57"/>
      <c r="V1730" s="57"/>
      <c r="W1730" s="57"/>
      <c r="X1730" s="147" t="str">
        <f>IF(ISBLANK(D1730),"",IF('order-admin-units'!$I$1&lt;&gt;"y", "", IF((K1730="")*(ISBLANK(D1730)=FALSE), 'order-admin-units'!$B$1+1, VLOOKUP(K1730, ordercountry, 2))))</f>
        <v/>
      </c>
      <c r="Y1730" s="147" t="str">
        <f>IF(ISBLANK(D1730),"",IF('order-admin-units'!$I$1&lt;&gt;"y", "", IF(L1730="", 'order-admin-units'!$B$2+1, VLOOKUP(K1730&amp;"@"&amp;L1730, orderadmin, 2))))</f>
        <v/>
      </c>
      <c r="Z1730" s="147" t="str">
        <f t="shared" si="215"/>
        <v/>
      </c>
      <c r="AA1730" s="147" t="str">
        <f t="shared" si="216"/>
        <v/>
      </c>
      <c r="AB1730" s="147" t="str">
        <f t="shared" si="217"/>
        <v/>
      </c>
      <c r="AC1730" s="147" t="str">
        <f t="shared" si="211"/>
        <v/>
      </c>
      <c r="AD1730" s="11" t="str">
        <f t="shared" si="212"/>
        <v/>
      </c>
      <c r="AE1730" s="11" t="str">
        <f t="array" ref="AE1730">IF(ISBLANK(D1730),"",IF(OR($H$2="y",$H$2="m"),IF(AA1730=AA1729,IF(OR(AB1730=$AB$4:$AB1729)=FALSE,AE1729&amp;C1730,AE1729),"("&amp;C1730)&amp;IF(AA1730=AA1731,IF(OR(AB1731=$AB$4:$AB1730)=FALSE,", ",""),") "),""))</f>
        <v/>
      </c>
      <c r="AF1730" s="11" t="str">
        <f t="shared" si="213"/>
        <v/>
      </c>
      <c r="AG1730" s="11" t="str">
        <f t="array" ref="AG1730">IF(ISBLANK(D1730),"",IF(OR($H$2="y",$H$2="m"),IF(AA1730=AA1729,IF(OR(AC1730=$AC$4:$AC1729)=FALSE,AG1729&amp;AF1730,AG1729),"("&amp;AF1730)&amp;IF(AA1730=AA1731,IF(OR(AC1731=$AC$4:$AC1730)=FALSE,", ",""),") "),""))</f>
        <v/>
      </c>
      <c r="AH1730" s="10" t="str">
        <f>IF((ISBLANK(D1730)),"",IF(D1730=D1729,AH1729,"")&amp;IF(B1729&lt;&gt;B1730,((IF(ISBLANK(E1730),$D$3&amp;"Non-type material: "&amp;$D$3,$D$3&amp;INDEX('type-categories'!$A$2:$B$100,MATCH(E1730,'type-categories'!$A$2:$A$100,0),2)&amp;$D$3))),"")&amp;(IF(K1730&lt;&gt;K1729,$C$2&amp;K1730&amp;$K$3&amp;$C$2&amp;" ",(IF(B1730&lt;&gt;B1729,$C$2&amp;K1730&amp;$K$3&amp;$C$2&amp;" ",""))))&amp;(IF(L1730="","",((IF(L1730&lt;&gt;L1729,$D$2&amp;L1730&amp;$L$3&amp;$D$2&amp;" ",IF(B1730&lt;&gt;B1729,$D$2&amp;L1730&amp;$L$3&amp;$D$2&amp;" ",""))))))&amp;(IF(M1730="","",((IF(M1730&lt;&gt;M1729,$E$2&amp;M1730&amp;$E$2&amp;","&amp;" ",IF(B1730&lt;&gt;B1729,$E$2&amp;M1730&amp;$E$2&amp;",",""))))))&amp;(IF(N1730="","",IF(N1730&lt;&gt;N1729,N1730&amp;", ",IF(B1730&lt;&gt;B1729,N1730&amp;", ",""))))&amp;(IF(ISBLANK(O1730),"",(IF(O1730&lt;&gt;O1729,O1730&amp;", ",IF(B1730&lt;&gt;B1729,O1730&amp;", ","")))))&amp;(IF(ISBLANK(P1730),"",(IF(P1730&lt;&gt;P1729,P1730&amp;", ",IF(B1730&lt;&gt;B1729,P1730&amp;", ",IF(Z1730&lt;&gt;Z1729,P1730&amp;", ",""))))))&amp;(IF(ISBLANK(Q1730),"",(IF(Q1730&lt;&gt;Q1729,Q1730&amp;", ",IF(B1730&lt;&gt;B1729,Q1730&amp;", ",IF(Z1730&lt;&gt;Z1729,Q1730&amp;", ",""))))))&amp;(IF(ISBLANK(R1730),"",(IF(R1730&lt;&gt;R1729,R1730&amp;"m, ",IF(B1730&lt;&gt;B1729,R1730&amp;"m, ",IF(Z1730&lt;&gt;Z1729,R1730&amp;"m, ",""))))))&amp;IF(ISBLANK(S1730),"",(IF(B1730&lt;&gt;B1729,S1730&amp;", ",IF(S1730&lt;&gt;S1729,IF((Z1730=Z1729),"same locality "&amp;S1730&amp;", ",S1730&amp;", "),""))))&amp;(IF(ISBLANK(T1730),"",(IF(T1730&lt;&gt;T1729,IF(ISBLANK(F$2),T1730&amp;", ",T1730&amp;" "&amp;F$2&amp;", "),(IF(B1730&lt;&gt;B1729,IF(ISBLANK(F$2),T1730&amp;", ",T1730&amp;" "&amp;F$2&amp;", "),(IF(Z1730&lt;&gt;Z1729,IF(ISBLANK(F$2),T1730&amp;", ",T1730&amp;" "&amp;F$2&amp;", "),IF((U1730&lt;&gt;U1729)*($G$2="Y"),"same collector, ","")))))))))&amp;(IF(ISBLANK(U1730),"",(IF(U1730&lt;&gt;U1729,U1730&amp;", ",(IF(B1730&lt;&gt;B1729,U1730&amp;", ",IF(Z1730&lt;&gt;Z1729,U1730&amp;", ",(IF(T1730&lt;&gt;T1729,IF((T1730&lt;&gt;T1729)*($G$2="Y"),"same date, ", ""),IF((T1730=T1729)*(U1730=U1729)*(S1730&lt;&gt;S1729)*($G$2="Y"),"same collector and date, ", ""))))))))))&amp;(IF(ISBLANK(V1730),"",V1730&amp;", "))&amp;IF((AA1730&lt;&gt;AA1731)*($H$2="y"),AD1730&amp;AE1730,IF((AA1730&lt;&gt;AA1731)*($H$2="m"),AD1730&amp;AG1730,IF(($H$2&lt;&gt;"m")*($H$2&lt;&gt;"Y"),(IF(F1730=0,"",F1730&amp;" "&amp;$F$4&amp;" "))&amp;(IF(G1730=0,"",G1730&amp;" "&amp;$G$4&amp;" "))&amp;(IF(H1730=0,"",H1730&amp;" "&amp;H$4&amp;" "))&amp;(IF(I1730=0,"",I1730&amp;" "&amp;$I$4&amp;" "))&amp;(IF(J1730=0,"",J1730&amp;" "&amp;$J$4&amp;" "))&amp;IF((ISBLANK(C1730)),"","("&amp;C1730&amp;")"),"")))&amp;IF((B1730=B1731)*(K1730=K1731)*(L1730=L1731)*(M1730=M1731),IF(($H$2&lt;&gt;"m")*($H$2&lt;&gt;"Y"), ", ", IF((ISNUMBER(FIND(")",AE1730))), ", ", "")),IF((B1730=B1731)*(K1730=K1731)*(L1730=L1731),"; ",". ")))</f>
        <v/>
      </c>
      <c r="AI1730" s="1"/>
    </row>
    <row r="1731" spans="1:35" x14ac:dyDescent="0.25">
      <c r="A1731" s="3" t="str">
        <f t="shared" si="214"/>
        <v/>
      </c>
      <c r="B1731" s="53" t="str">
        <f t="shared" si="218"/>
        <v/>
      </c>
      <c r="C1731" s="57"/>
      <c r="D1731" s="57"/>
      <c r="E1731" s="57"/>
      <c r="F1731" s="57"/>
      <c r="G1731" s="57"/>
      <c r="H1731" s="57"/>
      <c r="I1731" s="57"/>
      <c r="J1731" s="57"/>
      <c r="K1731" s="57"/>
      <c r="L1731" s="57"/>
      <c r="M1731" s="54"/>
      <c r="N1731" s="57"/>
      <c r="O1731" s="58"/>
      <c r="P1731" s="58"/>
      <c r="Q1731" s="58"/>
      <c r="R1731" s="58"/>
      <c r="S1731" s="54"/>
      <c r="T1731" s="57"/>
      <c r="U1731" s="57"/>
      <c r="V1731" s="57"/>
      <c r="W1731" s="57"/>
      <c r="X1731" s="147" t="str">
        <f>IF(ISBLANK(D1731),"",IF('order-admin-units'!$I$1&lt;&gt;"y", "", IF((K1731="")*(ISBLANK(D1731)=FALSE), 'order-admin-units'!$B$1+1, VLOOKUP(K1731, ordercountry, 2))))</f>
        <v/>
      </c>
      <c r="Y1731" s="147" t="str">
        <f>IF(ISBLANK(D1731),"",IF('order-admin-units'!$I$1&lt;&gt;"y", "", IF(L1731="", 'order-admin-units'!$B$2+1, VLOOKUP(K1731&amp;"@"&amp;L1731, orderadmin, 2))))</f>
        <v/>
      </c>
      <c r="Z1731" s="147" t="str">
        <f t="shared" si="215"/>
        <v/>
      </c>
      <c r="AA1731" s="147" t="str">
        <f t="shared" si="216"/>
        <v/>
      </c>
      <c r="AB1731" s="147" t="str">
        <f t="shared" si="217"/>
        <v/>
      </c>
      <c r="AC1731" s="147" t="str">
        <f t="shared" si="211"/>
        <v/>
      </c>
      <c r="AD1731" s="11" t="str">
        <f t="shared" si="212"/>
        <v/>
      </c>
      <c r="AE1731" s="11" t="str">
        <f t="array" ref="AE1731">IF(ISBLANK(D1731),"",IF(OR($H$2="y",$H$2="m"),IF(AA1731=AA1730,IF(OR(AB1731=$AB$4:$AB1730)=FALSE,AE1730&amp;C1731,AE1730),"("&amp;C1731)&amp;IF(AA1731=AA1732,IF(OR(AB1732=$AB$4:$AB1731)=FALSE,", ",""),") "),""))</f>
        <v/>
      </c>
      <c r="AF1731" s="11" t="str">
        <f t="shared" si="213"/>
        <v/>
      </c>
      <c r="AG1731" s="11" t="str">
        <f t="array" ref="AG1731">IF(ISBLANK(D1731),"",IF(OR($H$2="y",$H$2="m"),IF(AA1731=AA1730,IF(OR(AC1731=$AC$4:$AC1730)=FALSE,AG1730&amp;AF1731,AG1730),"("&amp;AF1731)&amp;IF(AA1731=AA1732,IF(OR(AC1732=$AC$4:$AC1731)=FALSE,", ",""),") "),""))</f>
        <v/>
      </c>
      <c r="AH1731" s="10" t="str">
        <f>IF((ISBLANK(D1731)),"",IF(D1731=D1730,AH1730,"")&amp;IF(B1730&lt;&gt;B1731,((IF(ISBLANK(E1731),$D$3&amp;"Non-type material: "&amp;$D$3,$D$3&amp;INDEX('type-categories'!$A$2:$B$100,MATCH(E1731,'type-categories'!$A$2:$A$100,0),2)&amp;$D$3))),"")&amp;(IF(K1731&lt;&gt;K1730,$C$2&amp;K1731&amp;$K$3&amp;$C$2&amp;" ",(IF(B1731&lt;&gt;B1730,$C$2&amp;K1731&amp;$K$3&amp;$C$2&amp;" ",""))))&amp;(IF(L1731="","",((IF(L1731&lt;&gt;L1730,$D$2&amp;L1731&amp;$L$3&amp;$D$2&amp;" ",IF(B1731&lt;&gt;B1730,$D$2&amp;L1731&amp;$L$3&amp;$D$2&amp;" ",""))))))&amp;(IF(M1731="","",((IF(M1731&lt;&gt;M1730,$E$2&amp;M1731&amp;$E$2&amp;","&amp;" ",IF(B1731&lt;&gt;B1730,$E$2&amp;M1731&amp;$E$2&amp;",",""))))))&amp;(IF(N1731="","",IF(N1731&lt;&gt;N1730,N1731&amp;", ",IF(B1731&lt;&gt;B1730,N1731&amp;", ",""))))&amp;(IF(ISBLANK(O1731),"",(IF(O1731&lt;&gt;O1730,O1731&amp;", ",IF(B1731&lt;&gt;B1730,O1731&amp;", ","")))))&amp;(IF(ISBLANK(P1731),"",(IF(P1731&lt;&gt;P1730,P1731&amp;", ",IF(B1731&lt;&gt;B1730,P1731&amp;", ",IF(Z1731&lt;&gt;Z1730,P1731&amp;", ",""))))))&amp;(IF(ISBLANK(Q1731),"",(IF(Q1731&lt;&gt;Q1730,Q1731&amp;", ",IF(B1731&lt;&gt;B1730,Q1731&amp;", ",IF(Z1731&lt;&gt;Z1730,Q1731&amp;", ",""))))))&amp;(IF(ISBLANK(R1731),"",(IF(R1731&lt;&gt;R1730,R1731&amp;"m, ",IF(B1731&lt;&gt;B1730,R1731&amp;"m, ",IF(Z1731&lt;&gt;Z1730,R1731&amp;"m, ",""))))))&amp;IF(ISBLANK(S1731),"",(IF(B1731&lt;&gt;B1730,S1731&amp;", ",IF(S1731&lt;&gt;S1730,IF((Z1731=Z1730),"same locality "&amp;S1731&amp;", ",S1731&amp;", "),""))))&amp;(IF(ISBLANK(T1731),"",(IF(T1731&lt;&gt;T1730,IF(ISBLANK(F$2),T1731&amp;", ",T1731&amp;" "&amp;F$2&amp;", "),(IF(B1731&lt;&gt;B1730,IF(ISBLANK(F$2),T1731&amp;", ",T1731&amp;" "&amp;F$2&amp;", "),(IF(Z1731&lt;&gt;Z1730,IF(ISBLANK(F$2),T1731&amp;", ",T1731&amp;" "&amp;F$2&amp;", "),IF((U1731&lt;&gt;U1730)*($G$2="Y"),"same collector, ","")))))))))&amp;(IF(ISBLANK(U1731),"",(IF(U1731&lt;&gt;U1730,U1731&amp;", ",(IF(B1731&lt;&gt;B1730,U1731&amp;", ",IF(Z1731&lt;&gt;Z1730,U1731&amp;", ",(IF(T1731&lt;&gt;T1730,IF((T1731&lt;&gt;T1730)*($G$2="Y"),"same date, ", ""),IF((T1731=T1730)*(U1731=U1730)*(S1731&lt;&gt;S1730)*($G$2="Y"),"same collector and date, ", ""))))))))))&amp;(IF(ISBLANK(V1731),"",V1731&amp;", "))&amp;IF((AA1731&lt;&gt;AA1732)*($H$2="y"),AD1731&amp;AE1731,IF((AA1731&lt;&gt;AA1732)*($H$2="m"),AD1731&amp;AG1731,IF(($H$2&lt;&gt;"m")*($H$2&lt;&gt;"Y"),(IF(F1731=0,"",F1731&amp;" "&amp;$F$4&amp;" "))&amp;(IF(G1731=0,"",G1731&amp;" "&amp;$G$4&amp;" "))&amp;(IF(H1731=0,"",H1731&amp;" "&amp;H$4&amp;" "))&amp;(IF(I1731=0,"",I1731&amp;" "&amp;$I$4&amp;" "))&amp;(IF(J1731=0,"",J1731&amp;" "&amp;$J$4&amp;" "))&amp;IF((ISBLANK(C1731)),"","("&amp;C1731&amp;")"),"")))&amp;IF((B1731=B1732)*(K1731=K1732)*(L1731=L1732)*(M1731=M1732),IF(($H$2&lt;&gt;"m")*($H$2&lt;&gt;"Y"), ", ", IF((ISNUMBER(FIND(")",AE1731))), ", ", "")),IF((B1731=B1732)*(K1731=K1732)*(L1731=L1732),"; ",". ")))</f>
        <v/>
      </c>
      <c r="AI1731" s="1"/>
    </row>
    <row r="1732" spans="1:35" x14ac:dyDescent="0.25">
      <c r="A1732" s="3" t="str">
        <f t="shared" si="214"/>
        <v/>
      </c>
      <c r="B1732" s="53" t="str">
        <f t="shared" si="218"/>
        <v/>
      </c>
      <c r="C1732" s="57"/>
      <c r="D1732" s="57"/>
      <c r="E1732" s="57"/>
      <c r="F1732" s="57"/>
      <c r="G1732" s="57"/>
      <c r="H1732" s="57"/>
      <c r="I1732" s="57"/>
      <c r="J1732" s="57"/>
      <c r="K1732" s="57"/>
      <c r="L1732" s="57"/>
      <c r="M1732" s="54"/>
      <c r="N1732" s="57"/>
      <c r="O1732" s="58"/>
      <c r="P1732" s="58"/>
      <c r="Q1732" s="58"/>
      <c r="R1732" s="58"/>
      <c r="S1732" s="54"/>
      <c r="T1732" s="57"/>
      <c r="U1732" s="57"/>
      <c r="V1732" s="57"/>
      <c r="W1732" s="57"/>
      <c r="X1732" s="147" t="str">
        <f>IF(ISBLANK(D1732),"",IF('order-admin-units'!$I$1&lt;&gt;"y", "", IF((K1732="")*(ISBLANK(D1732)=FALSE), 'order-admin-units'!$B$1+1, VLOOKUP(K1732, ordercountry, 2))))</f>
        <v/>
      </c>
      <c r="Y1732" s="147" t="str">
        <f>IF(ISBLANK(D1732),"",IF('order-admin-units'!$I$1&lt;&gt;"y", "", IF(L1732="", 'order-admin-units'!$B$2+1, VLOOKUP(K1732&amp;"@"&amp;L1732, orderadmin, 2))))</f>
        <v/>
      </c>
      <c r="Z1732" s="147" t="str">
        <f t="shared" si="215"/>
        <v/>
      </c>
      <c r="AA1732" s="147" t="str">
        <f t="shared" si="216"/>
        <v/>
      </c>
      <c r="AB1732" s="147" t="str">
        <f t="shared" si="217"/>
        <v/>
      </c>
      <c r="AC1732" s="147" t="str">
        <f t="shared" si="211"/>
        <v/>
      </c>
      <c r="AD1732" s="11" t="str">
        <f t="shared" si="212"/>
        <v/>
      </c>
      <c r="AE1732" s="11" t="str">
        <f t="array" ref="AE1732">IF(ISBLANK(D1732),"",IF(OR($H$2="y",$H$2="m"),IF(AA1732=AA1731,IF(OR(AB1732=$AB$4:$AB1731)=FALSE,AE1731&amp;C1732,AE1731),"("&amp;C1732)&amp;IF(AA1732=AA1733,IF(OR(AB1733=$AB$4:$AB1732)=FALSE,", ",""),") "),""))</f>
        <v/>
      </c>
      <c r="AF1732" s="11" t="str">
        <f t="shared" si="213"/>
        <v/>
      </c>
      <c r="AG1732" s="11" t="str">
        <f t="array" ref="AG1732">IF(ISBLANK(D1732),"",IF(OR($H$2="y",$H$2="m"),IF(AA1732=AA1731,IF(OR(AC1732=$AC$4:$AC1731)=FALSE,AG1731&amp;AF1732,AG1731),"("&amp;AF1732)&amp;IF(AA1732=AA1733,IF(OR(AC1733=$AC$4:$AC1732)=FALSE,", ",""),") "),""))</f>
        <v/>
      </c>
      <c r="AH1732" s="10" t="str">
        <f>IF((ISBLANK(D1732)),"",IF(D1732=D1731,AH1731,"")&amp;IF(B1731&lt;&gt;B1732,((IF(ISBLANK(E1732),$D$3&amp;"Non-type material: "&amp;$D$3,$D$3&amp;INDEX('type-categories'!$A$2:$B$100,MATCH(E1732,'type-categories'!$A$2:$A$100,0),2)&amp;$D$3))),"")&amp;(IF(K1732&lt;&gt;K1731,$C$2&amp;K1732&amp;$K$3&amp;$C$2&amp;" ",(IF(B1732&lt;&gt;B1731,$C$2&amp;K1732&amp;$K$3&amp;$C$2&amp;" ",""))))&amp;(IF(L1732="","",((IF(L1732&lt;&gt;L1731,$D$2&amp;L1732&amp;$L$3&amp;$D$2&amp;" ",IF(B1732&lt;&gt;B1731,$D$2&amp;L1732&amp;$L$3&amp;$D$2&amp;" ",""))))))&amp;(IF(M1732="","",((IF(M1732&lt;&gt;M1731,$E$2&amp;M1732&amp;$E$2&amp;","&amp;" ",IF(B1732&lt;&gt;B1731,$E$2&amp;M1732&amp;$E$2&amp;",",""))))))&amp;(IF(N1732="","",IF(N1732&lt;&gt;N1731,N1732&amp;", ",IF(B1732&lt;&gt;B1731,N1732&amp;", ",""))))&amp;(IF(ISBLANK(O1732),"",(IF(O1732&lt;&gt;O1731,O1732&amp;", ",IF(B1732&lt;&gt;B1731,O1732&amp;", ","")))))&amp;(IF(ISBLANK(P1732),"",(IF(P1732&lt;&gt;P1731,P1732&amp;", ",IF(B1732&lt;&gt;B1731,P1732&amp;", ",IF(Z1732&lt;&gt;Z1731,P1732&amp;", ",""))))))&amp;(IF(ISBLANK(Q1732),"",(IF(Q1732&lt;&gt;Q1731,Q1732&amp;", ",IF(B1732&lt;&gt;B1731,Q1732&amp;", ",IF(Z1732&lt;&gt;Z1731,Q1732&amp;", ",""))))))&amp;(IF(ISBLANK(R1732),"",(IF(R1732&lt;&gt;R1731,R1732&amp;"m, ",IF(B1732&lt;&gt;B1731,R1732&amp;"m, ",IF(Z1732&lt;&gt;Z1731,R1732&amp;"m, ",""))))))&amp;IF(ISBLANK(S1732),"",(IF(B1732&lt;&gt;B1731,S1732&amp;", ",IF(S1732&lt;&gt;S1731,IF((Z1732=Z1731),"same locality "&amp;S1732&amp;", ",S1732&amp;", "),""))))&amp;(IF(ISBLANK(T1732),"",(IF(T1732&lt;&gt;T1731,IF(ISBLANK(F$2),T1732&amp;", ",T1732&amp;" "&amp;F$2&amp;", "),(IF(B1732&lt;&gt;B1731,IF(ISBLANK(F$2),T1732&amp;", ",T1732&amp;" "&amp;F$2&amp;", "),(IF(Z1732&lt;&gt;Z1731,IF(ISBLANK(F$2),T1732&amp;", ",T1732&amp;" "&amp;F$2&amp;", "),IF((U1732&lt;&gt;U1731)*($G$2="Y"),"same collector, ","")))))))))&amp;(IF(ISBLANK(U1732),"",(IF(U1732&lt;&gt;U1731,U1732&amp;", ",(IF(B1732&lt;&gt;B1731,U1732&amp;", ",IF(Z1732&lt;&gt;Z1731,U1732&amp;", ",(IF(T1732&lt;&gt;T1731,IF((T1732&lt;&gt;T1731)*($G$2="Y"),"same date, ", ""),IF((T1732=T1731)*(U1732=U1731)*(S1732&lt;&gt;S1731)*($G$2="Y"),"same collector and date, ", ""))))))))))&amp;(IF(ISBLANK(V1732),"",V1732&amp;", "))&amp;IF((AA1732&lt;&gt;AA1733)*($H$2="y"),AD1732&amp;AE1732,IF((AA1732&lt;&gt;AA1733)*($H$2="m"),AD1732&amp;AG1732,IF(($H$2&lt;&gt;"m")*($H$2&lt;&gt;"Y"),(IF(F1732=0,"",F1732&amp;" "&amp;$F$4&amp;" "))&amp;(IF(G1732=0,"",G1732&amp;" "&amp;$G$4&amp;" "))&amp;(IF(H1732=0,"",H1732&amp;" "&amp;H$4&amp;" "))&amp;(IF(I1732=0,"",I1732&amp;" "&amp;$I$4&amp;" "))&amp;(IF(J1732=0,"",J1732&amp;" "&amp;$J$4&amp;" "))&amp;IF((ISBLANK(C1732)),"","("&amp;C1732&amp;")"),"")))&amp;IF((B1732=B1733)*(K1732=K1733)*(L1732=L1733)*(M1732=M1733),IF(($H$2&lt;&gt;"m")*($H$2&lt;&gt;"Y"), ", ", IF((ISNUMBER(FIND(")",AE1732))), ", ", "")),IF((B1732=B1733)*(K1732=K1733)*(L1732=L1733),"; ",". ")))</f>
        <v/>
      </c>
      <c r="AI1732" s="1"/>
    </row>
    <row r="1733" spans="1:35" x14ac:dyDescent="0.25">
      <c r="A1733" s="3" t="str">
        <f t="shared" si="214"/>
        <v/>
      </c>
      <c r="B1733" s="53" t="str">
        <f t="shared" si="218"/>
        <v/>
      </c>
      <c r="C1733" s="57"/>
      <c r="D1733" s="57"/>
      <c r="E1733" s="57"/>
      <c r="F1733" s="57"/>
      <c r="G1733" s="57"/>
      <c r="H1733" s="57"/>
      <c r="I1733" s="57"/>
      <c r="J1733" s="57"/>
      <c r="K1733" s="57"/>
      <c r="L1733" s="57"/>
      <c r="M1733" s="54"/>
      <c r="N1733" s="57"/>
      <c r="O1733" s="58"/>
      <c r="P1733" s="58"/>
      <c r="Q1733" s="58"/>
      <c r="R1733" s="58"/>
      <c r="S1733" s="54"/>
      <c r="T1733" s="57"/>
      <c r="U1733" s="57"/>
      <c r="V1733" s="57"/>
      <c r="W1733" s="57"/>
      <c r="X1733" s="147" t="str">
        <f>IF(ISBLANK(D1733),"",IF('order-admin-units'!$I$1&lt;&gt;"y", "", IF((K1733="")*(ISBLANK(D1733)=FALSE), 'order-admin-units'!$B$1+1, VLOOKUP(K1733, ordercountry, 2))))</f>
        <v/>
      </c>
      <c r="Y1733" s="147" t="str">
        <f>IF(ISBLANK(D1733),"",IF('order-admin-units'!$I$1&lt;&gt;"y", "", IF(L1733="", 'order-admin-units'!$B$2+1, VLOOKUP(K1733&amp;"@"&amp;L1733, orderadmin, 2))))</f>
        <v/>
      </c>
      <c r="Z1733" s="147" t="str">
        <f t="shared" si="215"/>
        <v/>
      </c>
      <c r="AA1733" s="147" t="str">
        <f t="shared" si="216"/>
        <v/>
      </c>
      <c r="AB1733" s="147" t="str">
        <f t="shared" si="217"/>
        <v/>
      </c>
      <c r="AC1733" s="147" t="str">
        <f t="shared" ref="AC1733:AC1796" si="219">AA1733&amp;AF1733</f>
        <v/>
      </c>
      <c r="AD1733" s="11" t="str">
        <f t="shared" ref="AD1733:AD1796" si="220">IF(OR($H$2="y",$H$2="m"),IF(SUMIF($AA$5:$AA$2000,AA1733,$F$5:$F$2000)&lt;&gt;0,SUMIF($AA$5:$AA$2000,AA1733,$F$5:$F$2000)&amp;" "&amp;$F$4&amp;" ","")&amp;IF(SUMIF($AA$5:$AA$2000,AA1733,$G$5:$G$2000)&lt;&gt;0,SUMIF($AA$5:$AA$2000,AA1733,$G$5:$G$2000)&amp;" "&amp;$G$4&amp;" ","")&amp;IF(SUMIF($AA$5:$AA$2000,AA1733,$H$5:$H$2000)&lt;&gt;0,SUMIF($AA$5:$AA$2000,AA1733,$H$5:$H$2000)&amp;" "&amp;$H$4&amp;" ","")&amp;IF(SUMIF($AA$5:$AA$2000,AA1733,$I$5:$I$2000)&lt;&gt;0,SUMIF($AA$5:$AA$2000,AA1733,$I$5:$I$2000)&amp;" "&amp;$I$4&amp;" ","")&amp;IF(SUMIF($AA$5:$AA$2000,AA1733,$J$5:$J$2000)&lt;&gt;0,SUMIF($AA$5:$AA$2000,AA1733,$J$5:$J$2000)&amp;" "&amp;$J$4&amp;" ",""),"")</f>
        <v/>
      </c>
      <c r="AE1733" s="11" t="str">
        <f t="array" ref="AE1733">IF(ISBLANK(D1733),"",IF(OR($H$2="y",$H$2="m"),IF(AA1733=AA1732,IF(OR(AB1733=$AB$4:$AB1732)=FALSE,AE1732&amp;C1733,AE1732),"("&amp;C1733)&amp;IF(AA1733=AA1734,IF(OR(AB1734=$AB$4:$AB1733)=FALSE,", ",""),") "),""))</f>
        <v/>
      </c>
      <c r="AF1733" s="11" t="str">
        <f t="shared" ref="AF1733:AF1796" si="221">IF((ISBLANK(D1733)=FALSE)*OR($H$2="y",$H$2="m"),IFERROR(LEFT(C1733, FIND(" ",C1733)-1), C1733),"")</f>
        <v/>
      </c>
      <c r="AG1733" s="11" t="str">
        <f t="array" ref="AG1733">IF(ISBLANK(D1733),"",IF(OR($H$2="y",$H$2="m"),IF(AA1733=AA1732,IF(OR(AC1733=$AC$4:$AC1732)=FALSE,AG1732&amp;AF1733,AG1732),"("&amp;AF1733)&amp;IF(AA1733=AA1734,IF(OR(AC1734=$AC$4:$AC1733)=FALSE,", ",""),") "),""))</f>
        <v/>
      </c>
      <c r="AH1733" s="10" t="str">
        <f>IF((ISBLANK(D1733)),"",IF(D1733=D1732,AH1732,"")&amp;IF(B1732&lt;&gt;B1733,((IF(ISBLANK(E1733),$D$3&amp;"Non-type material: "&amp;$D$3,$D$3&amp;INDEX('type-categories'!$A$2:$B$100,MATCH(E1733,'type-categories'!$A$2:$A$100,0),2)&amp;$D$3))),"")&amp;(IF(K1733&lt;&gt;K1732,$C$2&amp;K1733&amp;$K$3&amp;$C$2&amp;" ",(IF(B1733&lt;&gt;B1732,$C$2&amp;K1733&amp;$K$3&amp;$C$2&amp;" ",""))))&amp;(IF(L1733="","",((IF(L1733&lt;&gt;L1732,$D$2&amp;L1733&amp;$L$3&amp;$D$2&amp;" ",IF(B1733&lt;&gt;B1732,$D$2&amp;L1733&amp;$L$3&amp;$D$2&amp;" ",""))))))&amp;(IF(M1733="","",((IF(M1733&lt;&gt;M1732,$E$2&amp;M1733&amp;$E$2&amp;","&amp;" ",IF(B1733&lt;&gt;B1732,$E$2&amp;M1733&amp;$E$2&amp;",",""))))))&amp;(IF(N1733="","",IF(N1733&lt;&gt;N1732,N1733&amp;", ",IF(B1733&lt;&gt;B1732,N1733&amp;", ",""))))&amp;(IF(ISBLANK(O1733),"",(IF(O1733&lt;&gt;O1732,O1733&amp;", ",IF(B1733&lt;&gt;B1732,O1733&amp;", ","")))))&amp;(IF(ISBLANK(P1733),"",(IF(P1733&lt;&gt;P1732,P1733&amp;", ",IF(B1733&lt;&gt;B1732,P1733&amp;", ",IF(Z1733&lt;&gt;Z1732,P1733&amp;", ",""))))))&amp;(IF(ISBLANK(Q1733),"",(IF(Q1733&lt;&gt;Q1732,Q1733&amp;", ",IF(B1733&lt;&gt;B1732,Q1733&amp;", ",IF(Z1733&lt;&gt;Z1732,Q1733&amp;", ",""))))))&amp;(IF(ISBLANK(R1733),"",(IF(R1733&lt;&gt;R1732,R1733&amp;"m, ",IF(B1733&lt;&gt;B1732,R1733&amp;"m, ",IF(Z1733&lt;&gt;Z1732,R1733&amp;"m, ",""))))))&amp;IF(ISBLANK(S1733),"",(IF(B1733&lt;&gt;B1732,S1733&amp;", ",IF(S1733&lt;&gt;S1732,IF((Z1733=Z1732),"same locality "&amp;S1733&amp;", ",S1733&amp;", "),""))))&amp;(IF(ISBLANK(T1733),"",(IF(T1733&lt;&gt;T1732,IF(ISBLANK(F$2),T1733&amp;", ",T1733&amp;" "&amp;F$2&amp;", "),(IF(B1733&lt;&gt;B1732,IF(ISBLANK(F$2),T1733&amp;", ",T1733&amp;" "&amp;F$2&amp;", "),(IF(Z1733&lt;&gt;Z1732,IF(ISBLANK(F$2),T1733&amp;", ",T1733&amp;" "&amp;F$2&amp;", "),IF((U1733&lt;&gt;U1732)*($G$2="Y"),"same collector, ","")))))))))&amp;(IF(ISBLANK(U1733),"",(IF(U1733&lt;&gt;U1732,U1733&amp;", ",(IF(B1733&lt;&gt;B1732,U1733&amp;", ",IF(Z1733&lt;&gt;Z1732,U1733&amp;", ",(IF(T1733&lt;&gt;T1732,IF((T1733&lt;&gt;T1732)*($G$2="Y"),"same date, ", ""),IF((T1733=T1732)*(U1733=U1732)*(S1733&lt;&gt;S1732)*($G$2="Y"),"same collector and date, ", ""))))))))))&amp;(IF(ISBLANK(V1733),"",V1733&amp;", "))&amp;IF((AA1733&lt;&gt;AA1734)*($H$2="y"),AD1733&amp;AE1733,IF((AA1733&lt;&gt;AA1734)*($H$2="m"),AD1733&amp;AG1733,IF(($H$2&lt;&gt;"m")*($H$2&lt;&gt;"Y"),(IF(F1733=0,"",F1733&amp;" "&amp;$F$4&amp;" "))&amp;(IF(G1733=0,"",G1733&amp;" "&amp;$G$4&amp;" "))&amp;(IF(H1733=0,"",H1733&amp;" "&amp;H$4&amp;" "))&amp;(IF(I1733=0,"",I1733&amp;" "&amp;$I$4&amp;" "))&amp;(IF(J1733=0,"",J1733&amp;" "&amp;$J$4&amp;" "))&amp;IF((ISBLANK(C1733)),"","("&amp;C1733&amp;")"),"")))&amp;IF((B1733=B1734)*(K1733=K1734)*(L1733=L1734)*(M1733=M1734),IF(($H$2&lt;&gt;"m")*($H$2&lt;&gt;"Y"), ", ", IF((ISNUMBER(FIND(")",AE1733))), ", ", "")),IF((B1733=B1734)*(K1733=K1734)*(L1733=L1734),"; ",". ")))</f>
        <v/>
      </c>
      <c r="AI1733" s="1"/>
    </row>
    <row r="1734" spans="1:35" x14ac:dyDescent="0.25">
      <c r="A1734" s="3" t="str">
        <f t="shared" ref="A1734:A1797" si="222">IF(ISBLANK(D1734),"",IF(D1734&lt;&gt;D1733, A1733+1, A1733))</f>
        <v/>
      </c>
      <c r="B1734" s="53" t="str">
        <f t="shared" si="218"/>
        <v/>
      </c>
      <c r="C1734" s="57"/>
      <c r="D1734" s="57"/>
      <c r="E1734" s="57"/>
      <c r="F1734" s="57"/>
      <c r="G1734" s="57"/>
      <c r="H1734" s="57"/>
      <c r="I1734" s="57"/>
      <c r="J1734" s="57"/>
      <c r="K1734" s="57"/>
      <c r="L1734" s="57"/>
      <c r="M1734" s="54"/>
      <c r="N1734" s="57"/>
      <c r="O1734" s="58"/>
      <c r="P1734" s="58"/>
      <c r="Q1734" s="58"/>
      <c r="R1734" s="58"/>
      <c r="S1734" s="54"/>
      <c r="T1734" s="57"/>
      <c r="U1734" s="57"/>
      <c r="V1734" s="57"/>
      <c r="W1734" s="57"/>
      <c r="X1734" s="147" t="str">
        <f>IF(ISBLANK(D1734),"",IF('order-admin-units'!$I$1&lt;&gt;"y", "", IF((K1734="")*(ISBLANK(D1734)=FALSE), 'order-admin-units'!$B$1+1, VLOOKUP(K1734, ordercountry, 2))))</f>
        <v/>
      </c>
      <c r="Y1734" s="147" t="str">
        <f>IF(ISBLANK(D1734),"",IF('order-admin-units'!$I$1&lt;&gt;"y", "", IF(L1734="", 'order-admin-units'!$B$2+1, VLOOKUP(K1734&amp;"@"&amp;L1734, orderadmin, 2))))</f>
        <v/>
      </c>
      <c r="Z1734" s="147" t="str">
        <f t="shared" ref="Z1734:Z1797" si="223">K1734&amp;L1734&amp;M1734&amp;N1734&amp;O1734</f>
        <v/>
      </c>
      <c r="AA1734" s="147" t="str">
        <f t="shared" ref="AA1734:AA1797" si="224">B1734&amp;K1734&amp;L1734&amp;M1734&amp;N1734&amp;O1734&amp;P1734&amp;Q1734&amp;R1734&amp;S1734&amp;T1734&amp;U1734</f>
        <v/>
      </c>
      <c r="AB1734" s="147" t="str">
        <f t="shared" ref="AB1734:AB1797" si="225">AA1734&amp;C1734</f>
        <v/>
      </c>
      <c r="AC1734" s="147" t="str">
        <f t="shared" si="219"/>
        <v/>
      </c>
      <c r="AD1734" s="11" t="str">
        <f t="shared" si="220"/>
        <v/>
      </c>
      <c r="AE1734" s="11" t="str">
        <f t="array" ref="AE1734">IF(ISBLANK(D1734),"",IF(OR($H$2="y",$H$2="m"),IF(AA1734=AA1733,IF(OR(AB1734=$AB$4:$AB1733)=FALSE,AE1733&amp;C1734,AE1733),"("&amp;C1734)&amp;IF(AA1734=AA1735,IF(OR(AB1735=$AB$4:$AB1734)=FALSE,", ",""),") "),""))</f>
        <v/>
      </c>
      <c r="AF1734" s="11" t="str">
        <f t="shared" si="221"/>
        <v/>
      </c>
      <c r="AG1734" s="11" t="str">
        <f t="array" ref="AG1734">IF(ISBLANK(D1734),"",IF(OR($H$2="y",$H$2="m"),IF(AA1734=AA1733,IF(OR(AC1734=$AC$4:$AC1733)=FALSE,AG1733&amp;AF1734,AG1733),"("&amp;AF1734)&amp;IF(AA1734=AA1735,IF(OR(AC1735=$AC$4:$AC1734)=FALSE,", ",""),") "),""))</f>
        <v/>
      </c>
      <c r="AH1734" s="10" t="str">
        <f>IF((ISBLANK(D1734)),"",IF(D1734=D1733,AH1733,"")&amp;IF(B1733&lt;&gt;B1734,((IF(ISBLANK(E1734),$D$3&amp;"Non-type material: "&amp;$D$3,$D$3&amp;INDEX('type-categories'!$A$2:$B$100,MATCH(E1734,'type-categories'!$A$2:$A$100,0),2)&amp;$D$3))),"")&amp;(IF(K1734&lt;&gt;K1733,$C$2&amp;K1734&amp;$K$3&amp;$C$2&amp;" ",(IF(B1734&lt;&gt;B1733,$C$2&amp;K1734&amp;$K$3&amp;$C$2&amp;" ",""))))&amp;(IF(L1734="","",((IF(L1734&lt;&gt;L1733,$D$2&amp;L1734&amp;$L$3&amp;$D$2&amp;" ",IF(B1734&lt;&gt;B1733,$D$2&amp;L1734&amp;$L$3&amp;$D$2&amp;" ",""))))))&amp;(IF(M1734="","",((IF(M1734&lt;&gt;M1733,$E$2&amp;M1734&amp;$E$2&amp;","&amp;" ",IF(B1734&lt;&gt;B1733,$E$2&amp;M1734&amp;$E$2&amp;",",""))))))&amp;(IF(N1734="","",IF(N1734&lt;&gt;N1733,N1734&amp;", ",IF(B1734&lt;&gt;B1733,N1734&amp;", ",""))))&amp;(IF(ISBLANK(O1734),"",(IF(O1734&lt;&gt;O1733,O1734&amp;", ",IF(B1734&lt;&gt;B1733,O1734&amp;", ","")))))&amp;(IF(ISBLANK(P1734),"",(IF(P1734&lt;&gt;P1733,P1734&amp;", ",IF(B1734&lt;&gt;B1733,P1734&amp;", ",IF(Z1734&lt;&gt;Z1733,P1734&amp;", ",""))))))&amp;(IF(ISBLANK(Q1734),"",(IF(Q1734&lt;&gt;Q1733,Q1734&amp;", ",IF(B1734&lt;&gt;B1733,Q1734&amp;", ",IF(Z1734&lt;&gt;Z1733,Q1734&amp;", ",""))))))&amp;(IF(ISBLANK(R1734),"",(IF(R1734&lt;&gt;R1733,R1734&amp;"m, ",IF(B1734&lt;&gt;B1733,R1734&amp;"m, ",IF(Z1734&lt;&gt;Z1733,R1734&amp;"m, ",""))))))&amp;IF(ISBLANK(S1734),"",(IF(B1734&lt;&gt;B1733,S1734&amp;", ",IF(S1734&lt;&gt;S1733,IF((Z1734=Z1733),"same locality "&amp;S1734&amp;", ",S1734&amp;", "),""))))&amp;(IF(ISBLANK(T1734),"",(IF(T1734&lt;&gt;T1733,IF(ISBLANK(F$2),T1734&amp;", ",T1734&amp;" "&amp;F$2&amp;", "),(IF(B1734&lt;&gt;B1733,IF(ISBLANK(F$2),T1734&amp;", ",T1734&amp;" "&amp;F$2&amp;", "),(IF(Z1734&lt;&gt;Z1733,IF(ISBLANK(F$2),T1734&amp;", ",T1734&amp;" "&amp;F$2&amp;", "),IF((U1734&lt;&gt;U1733)*($G$2="Y"),"same collector, ","")))))))))&amp;(IF(ISBLANK(U1734),"",(IF(U1734&lt;&gt;U1733,U1734&amp;", ",(IF(B1734&lt;&gt;B1733,U1734&amp;", ",IF(Z1734&lt;&gt;Z1733,U1734&amp;", ",(IF(T1734&lt;&gt;T1733,IF((T1734&lt;&gt;T1733)*($G$2="Y"),"same date, ", ""),IF((T1734=T1733)*(U1734=U1733)*(S1734&lt;&gt;S1733)*($G$2="Y"),"same collector and date, ", ""))))))))))&amp;(IF(ISBLANK(V1734),"",V1734&amp;", "))&amp;IF((AA1734&lt;&gt;AA1735)*($H$2="y"),AD1734&amp;AE1734,IF((AA1734&lt;&gt;AA1735)*($H$2="m"),AD1734&amp;AG1734,IF(($H$2&lt;&gt;"m")*($H$2&lt;&gt;"Y"),(IF(F1734=0,"",F1734&amp;" "&amp;$F$4&amp;" "))&amp;(IF(G1734=0,"",G1734&amp;" "&amp;$G$4&amp;" "))&amp;(IF(H1734=0,"",H1734&amp;" "&amp;H$4&amp;" "))&amp;(IF(I1734=0,"",I1734&amp;" "&amp;$I$4&amp;" "))&amp;(IF(J1734=0,"",J1734&amp;" "&amp;$J$4&amp;" "))&amp;IF((ISBLANK(C1734)),"","("&amp;C1734&amp;")"),"")))&amp;IF((B1734=B1735)*(K1734=K1735)*(L1734=L1735)*(M1734=M1735),IF(($H$2&lt;&gt;"m")*($H$2&lt;&gt;"Y"), ", ", IF((ISNUMBER(FIND(")",AE1734))), ", ", "")),IF((B1734=B1735)*(K1734=K1735)*(L1734=L1735),"; ",". ")))</f>
        <v/>
      </c>
      <c r="AI1734" s="1"/>
    </row>
    <row r="1735" spans="1:35" x14ac:dyDescent="0.25">
      <c r="A1735" s="3" t="str">
        <f t="shared" si="222"/>
        <v/>
      </c>
      <c r="B1735" s="53" t="str">
        <f t="shared" si="218"/>
        <v/>
      </c>
      <c r="C1735" s="57"/>
      <c r="D1735" s="57"/>
      <c r="E1735" s="57"/>
      <c r="F1735" s="57"/>
      <c r="G1735" s="57"/>
      <c r="H1735" s="57"/>
      <c r="I1735" s="57"/>
      <c r="J1735" s="57"/>
      <c r="K1735" s="57"/>
      <c r="L1735" s="57"/>
      <c r="M1735" s="54"/>
      <c r="N1735" s="57"/>
      <c r="O1735" s="58"/>
      <c r="P1735" s="58"/>
      <c r="Q1735" s="58"/>
      <c r="R1735" s="58"/>
      <c r="S1735" s="54"/>
      <c r="T1735" s="57"/>
      <c r="U1735" s="57"/>
      <c r="V1735" s="57"/>
      <c r="W1735" s="57"/>
      <c r="X1735" s="147" t="str">
        <f>IF(ISBLANK(D1735),"",IF('order-admin-units'!$I$1&lt;&gt;"y", "", IF((K1735="")*(ISBLANK(D1735)=FALSE), 'order-admin-units'!$B$1+1, VLOOKUP(K1735, ordercountry, 2))))</f>
        <v/>
      </c>
      <c r="Y1735" s="147" t="str">
        <f>IF(ISBLANK(D1735),"",IF('order-admin-units'!$I$1&lt;&gt;"y", "", IF(L1735="", 'order-admin-units'!$B$2+1, VLOOKUP(K1735&amp;"@"&amp;L1735, orderadmin, 2))))</f>
        <v/>
      </c>
      <c r="Z1735" s="147" t="str">
        <f t="shared" si="223"/>
        <v/>
      </c>
      <c r="AA1735" s="147" t="str">
        <f t="shared" si="224"/>
        <v/>
      </c>
      <c r="AB1735" s="147" t="str">
        <f t="shared" si="225"/>
        <v/>
      </c>
      <c r="AC1735" s="147" t="str">
        <f t="shared" si="219"/>
        <v/>
      </c>
      <c r="AD1735" s="11" t="str">
        <f t="shared" si="220"/>
        <v/>
      </c>
      <c r="AE1735" s="11" t="str">
        <f t="array" ref="AE1735">IF(ISBLANK(D1735),"",IF(OR($H$2="y",$H$2="m"),IF(AA1735=AA1734,IF(OR(AB1735=$AB$4:$AB1734)=FALSE,AE1734&amp;C1735,AE1734),"("&amp;C1735)&amp;IF(AA1735=AA1736,IF(OR(AB1736=$AB$4:$AB1735)=FALSE,", ",""),") "),""))</f>
        <v/>
      </c>
      <c r="AF1735" s="11" t="str">
        <f t="shared" si="221"/>
        <v/>
      </c>
      <c r="AG1735" s="11" t="str">
        <f t="array" ref="AG1735">IF(ISBLANK(D1735),"",IF(OR($H$2="y",$H$2="m"),IF(AA1735=AA1734,IF(OR(AC1735=$AC$4:$AC1734)=FALSE,AG1734&amp;AF1735,AG1734),"("&amp;AF1735)&amp;IF(AA1735=AA1736,IF(OR(AC1736=$AC$4:$AC1735)=FALSE,", ",""),") "),""))</f>
        <v/>
      </c>
      <c r="AH1735" s="10" t="str">
        <f>IF((ISBLANK(D1735)),"",IF(D1735=D1734,AH1734,"")&amp;IF(B1734&lt;&gt;B1735,((IF(ISBLANK(E1735),$D$3&amp;"Non-type material: "&amp;$D$3,$D$3&amp;INDEX('type-categories'!$A$2:$B$100,MATCH(E1735,'type-categories'!$A$2:$A$100,0),2)&amp;$D$3))),"")&amp;(IF(K1735&lt;&gt;K1734,$C$2&amp;K1735&amp;$K$3&amp;$C$2&amp;" ",(IF(B1735&lt;&gt;B1734,$C$2&amp;K1735&amp;$K$3&amp;$C$2&amp;" ",""))))&amp;(IF(L1735="","",((IF(L1735&lt;&gt;L1734,$D$2&amp;L1735&amp;$L$3&amp;$D$2&amp;" ",IF(B1735&lt;&gt;B1734,$D$2&amp;L1735&amp;$L$3&amp;$D$2&amp;" ",""))))))&amp;(IF(M1735="","",((IF(M1735&lt;&gt;M1734,$E$2&amp;M1735&amp;$E$2&amp;","&amp;" ",IF(B1735&lt;&gt;B1734,$E$2&amp;M1735&amp;$E$2&amp;",",""))))))&amp;(IF(N1735="","",IF(N1735&lt;&gt;N1734,N1735&amp;", ",IF(B1735&lt;&gt;B1734,N1735&amp;", ",""))))&amp;(IF(ISBLANK(O1735),"",(IF(O1735&lt;&gt;O1734,O1735&amp;", ",IF(B1735&lt;&gt;B1734,O1735&amp;", ","")))))&amp;(IF(ISBLANK(P1735),"",(IF(P1735&lt;&gt;P1734,P1735&amp;", ",IF(B1735&lt;&gt;B1734,P1735&amp;", ",IF(Z1735&lt;&gt;Z1734,P1735&amp;", ",""))))))&amp;(IF(ISBLANK(Q1735),"",(IF(Q1735&lt;&gt;Q1734,Q1735&amp;", ",IF(B1735&lt;&gt;B1734,Q1735&amp;", ",IF(Z1735&lt;&gt;Z1734,Q1735&amp;", ",""))))))&amp;(IF(ISBLANK(R1735),"",(IF(R1735&lt;&gt;R1734,R1735&amp;"m, ",IF(B1735&lt;&gt;B1734,R1735&amp;"m, ",IF(Z1735&lt;&gt;Z1734,R1735&amp;"m, ",""))))))&amp;IF(ISBLANK(S1735),"",(IF(B1735&lt;&gt;B1734,S1735&amp;", ",IF(S1735&lt;&gt;S1734,IF((Z1735=Z1734),"same locality "&amp;S1735&amp;", ",S1735&amp;", "),""))))&amp;(IF(ISBLANK(T1735),"",(IF(T1735&lt;&gt;T1734,IF(ISBLANK(F$2),T1735&amp;", ",T1735&amp;" "&amp;F$2&amp;", "),(IF(B1735&lt;&gt;B1734,IF(ISBLANK(F$2),T1735&amp;", ",T1735&amp;" "&amp;F$2&amp;", "),(IF(Z1735&lt;&gt;Z1734,IF(ISBLANK(F$2),T1735&amp;", ",T1735&amp;" "&amp;F$2&amp;", "),IF((U1735&lt;&gt;U1734)*($G$2="Y"),"same collector, ","")))))))))&amp;(IF(ISBLANK(U1735),"",(IF(U1735&lt;&gt;U1734,U1735&amp;", ",(IF(B1735&lt;&gt;B1734,U1735&amp;", ",IF(Z1735&lt;&gt;Z1734,U1735&amp;", ",(IF(T1735&lt;&gt;T1734,IF((T1735&lt;&gt;T1734)*($G$2="Y"),"same date, ", ""),IF((T1735=T1734)*(U1735=U1734)*(S1735&lt;&gt;S1734)*($G$2="Y"),"same collector and date, ", ""))))))))))&amp;(IF(ISBLANK(V1735),"",V1735&amp;", "))&amp;IF((AA1735&lt;&gt;AA1736)*($H$2="y"),AD1735&amp;AE1735,IF((AA1735&lt;&gt;AA1736)*($H$2="m"),AD1735&amp;AG1735,IF(($H$2&lt;&gt;"m")*($H$2&lt;&gt;"Y"),(IF(F1735=0,"",F1735&amp;" "&amp;$F$4&amp;" "))&amp;(IF(G1735=0,"",G1735&amp;" "&amp;$G$4&amp;" "))&amp;(IF(H1735=0,"",H1735&amp;" "&amp;H$4&amp;" "))&amp;(IF(I1735=0,"",I1735&amp;" "&amp;$I$4&amp;" "))&amp;(IF(J1735=0,"",J1735&amp;" "&amp;$J$4&amp;" "))&amp;IF((ISBLANK(C1735)),"","("&amp;C1735&amp;")"),"")))&amp;IF((B1735=B1736)*(K1735=K1736)*(L1735=L1736)*(M1735=M1736),IF(($H$2&lt;&gt;"m")*($H$2&lt;&gt;"Y"), ", ", IF((ISNUMBER(FIND(")",AE1735))), ", ", "")),IF((B1735=B1736)*(K1735=K1736)*(L1735=L1736),"; ",". ")))</f>
        <v/>
      </c>
      <c r="AI1735" s="1"/>
    </row>
    <row r="1736" spans="1:35" x14ac:dyDescent="0.25">
      <c r="A1736" s="3" t="str">
        <f t="shared" si="222"/>
        <v/>
      </c>
      <c r="B1736" s="53" t="str">
        <f t="shared" si="218"/>
        <v/>
      </c>
      <c r="C1736" s="57"/>
      <c r="D1736" s="57"/>
      <c r="E1736" s="57"/>
      <c r="F1736" s="57"/>
      <c r="G1736" s="57"/>
      <c r="H1736" s="57"/>
      <c r="I1736" s="57"/>
      <c r="J1736" s="57"/>
      <c r="K1736" s="57"/>
      <c r="L1736" s="57"/>
      <c r="M1736" s="54"/>
      <c r="N1736" s="57"/>
      <c r="O1736" s="58"/>
      <c r="P1736" s="58"/>
      <c r="Q1736" s="58"/>
      <c r="R1736" s="58"/>
      <c r="S1736" s="54"/>
      <c r="T1736" s="57"/>
      <c r="U1736" s="57"/>
      <c r="V1736" s="57"/>
      <c r="W1736" s="57"/>
      <c r="X1736" s="147" t="str">
        <f>IF(ISBLANK(D1736),"",IF('order-admin-units'!$I$1&lt;&gt;"y", "", IF((K1736="")*(ISBLANK(D1736)=FALSE), 'order-admin-units'!$B$1+1, VLOOKUP(K1736, ordercountry, 2))))</f>
        <v/>
      </c>
      <c r="Y1736" s="147" t="str">
        <f>IF(ISBLANK(D1736),"",IF('order-admin-units'!$I$1&lt;&gt;"y", "", IF(L1736="", 'order-admin-units'!$B$2+1, VLOOKUP(K1736&amp;"@"&amp;L1736, orderadmin, 2))))</f>
        <v/>
      </c>
      <c r="Z1736" s="147" t="str">
        <f t="shared" si="223"/>
        <v/>
      </c>
      <c r="AA1736" s="147" t="str">
        <f t="shared" si="224"/>
        <v/>
      </c>
      <c r="AB1736" s="147" t="str">
        <f t="shared" si="225"/>
        <v/>
      </c>
      <c r="AC1736" s="147" t="str">
        <f t="shared" si="219"/>
        <v/>
      </c>
      <c r="AD1736" s="11" t="str">
        <f t="shared" si="220"/>
        <v/>
      </c>
      <c r="AE1736" s="11" t="str">
        <f t="array" ref="AE1736">IF(ISBLANK(D1736),"",IF(OR($H$2="y",$H$2="m"),IF(AA1736=AA1735,IF(OR(AB1736=$AB$4:$AB1735)=FALSE,AE1735&amp;C1736,AE1735),"("&amp;C1736)&amp;IF(AA1736=AA1737,IF(OR(AB1737=$AB$4:$AB1736)=FALSE,", ",""),") "),""))</f>
        <v/>
      </c>
      <c r="AF1736" s="11" t="str">
        <f t="shared" si="221"/>
        <v/>
      </c>
      <c r="AG1736" s="11" t="str">
        <f t="array" ref="AG1736">IF(ISBLANK(D1736),"",IF(OR($H$2="y",$H$2="m"),IF(AA1736=AA1735,IF(OR(AC1736=$AC$4:$AC1735)=FALSE,AG1735&amp;AF1736,AG1735),"("&amp;AF1736)&amp;IF(AA1736=AA1737,IF(OR(AC1737=$AC$4:$AC1736)=FALSE,", ",""),") "),""))</f>
        <v/>
      </c>
      <c r="AH1736" s="10" t="str">
        <f>IF((ISBLANK(D1736)),"",IF(D1736=D1735,AH1735,"")&amp;IF(B1735&lt;&gt;B1736,((IF(ISBLANK(E1736),$D$3&amp;"Non-type material: "&amp;$D$3,$D$3&amp;INDEX('type-categories'!$A$2:$B$100,MATCH(E1736,'type-categories'!$A$2:$A$100,0),2)&amp;$D$3))),"")&amp;(IF(K1736&lt;&gt;K1735,$C$2&amp;K1736&amp;$K$3&amp;$C$2&amp;" ",(IF(B1736&lt;&gt;B1735,$C$2&amp;K1736&amp;$K$3&amp;$C$2&amp;" ",""))))&amp;(IF(L1736="","",((IF(L1736&lt;&gt;L1735,$D$2&amp;L1736&amp;$L$3&amp;$D$2&amp;" ",IF(B1736&lt;&gt;B1735,$D$2&amp;L1736&amp;$L$3&amp;$D$2&amp;" ",""))))))&amp;(IF(M1736="","",((IF(M1736&lt;&gt;M1735,$E$2&amp;M1736&amp;$E$2&amp;","&amp;" ",IF(B1736&lt;&gt;B1735,$E$2&amp;M1736&amp;$E$2&amp;",",""))))))&amp;(IF(N1736="","",IF(N1736&lt;&gt;N1735,N1736&amp;", ",IF(B1736&lt;&gt;B1735,N1736&amp;", ",""))))&amp;(IF(ISBLANK(O1736),"",(IF(O1736&lt;&gt;O1735,O1736&amp;", ",IF(B1736&lt;&gt;B1735,O1736&amp;", ","")))))&amp;(IF(ISBLANK(P1736),"",(IF(P1736&lt;&gt;P1735,P1736&amp;", ",IF(B1736&lt;&gt;B1735,P1736&amp;", ",IF(Z1736&lt;&gt;Z1735,P1736&amp;", ",""))))))&amp;(IF(ISBLANK(Q1736),"",(IF(Q1736&lt;&gt;Q1735,Q1736&amp;", ",IF(B1736&lt;&gt;B1735,Q1736&amp;", ",IF(Z1736&lt;&gt;Z1735,Q1736&amp;", ",""))))))&amp;(IF(ISBLANK(R1736),"",(IF(R1736&lt;&gt;R1735,R1736&amp;"m, ",IF(B1736&lt;&gt;B1735,R1736&amp;"m, ",IF(Z1736&lt;&gt;Z1735,R1736&amp;"m, ",""))))))&amp;IF(ISBLANK(S1736),"",(IF(B1736&lt;&gt;B1735,S1736&amp;", ",IF(S1736&lt;&gt;S1735,IF((Z1736=Z1735),"same locality "&amp;S1736&amp;", ",S1736&amp;", "),""))))&amp;(IF(ISBLANK(T1736),"",(IF(T1736&lt;&gt;T1735,IF(ISBLANK(F$2),T1736&amp;", ",T1736&amp;" "&amp;F$2&amp;", "),(IF(B1736&lt;&gt;B1735,IF(ISBLANK(F$2),T1736&amp;", ",T1736&amp;" "&amp;F$2&amp;", "),(IF(Z1736&lt;&gt;Z1735,IF(ISBLANK(F$2),T1736&amp;", ",T1736&amp;" "&amp;F$2&amp;", "),IF((U1736&lt;&gt;U1735)*($G$2="Y"),"same collector, ","")))))))))&amp;(IF(ISBLANK(U1736),"",(IF(U1736&lt;&gt;U1735,U1736&amp;", ",(IF(B1736&lt;&gt;B1735,U1736&amp;", ",IF(Z1736&lt;&gt;Z1735,U1736&amp;", ",(IF(T1736&lt;&gt;T1735,IF((T1736&lt;&gt;T1735)*($G$2="Y"),"same date, ", ""),IF((T1736=T1735)*(U1736=U1735)*(S1736&lt;&gt;S1735)*($G$2="Y"),"same collector and date, ", ""))))))))))&amp;(IF(ISBLANK(V1736),"",V1736&amp;", "))&amp;IF((AA1736&lt;&gt;AA1737)*($H$2="y"),AD1736&amp;AE1736,IF((AA1736&lt;&gt;AA1737)*($H$2="m"),AD1736&amp;AG1736,IF(($H$2&lt;&gt;"m")*($H$2&lt;&gt;"Y"),(IF(F1736=0,"",F1736&amp;" "&amp;$F$4&amp;" "))&amp;(IF(G1736=0,"",G1736&amp;" "&amp;$G$4&amp;" "))&amp;(IF(H1736=0,"",H1736&amp;" "&amp;H$4&amp;" "))&amp;(IF(I1736=0,"",I1736&amp;" "&amp;$I$4&amp;" "))&amp;(IF(J1736=0,"",J1736&amp;" "&amp;$J$4&amp;" "))&amp;IF((ISBLANK(C1736)),"","("&amp;C1736&amp;")"),"")))&amp;IF((B1736=B1737)*(K1736=K1737)*(L1736=L1737)*(M1736=M1737),IF(($H$2&lt;&gt;"m")*($H$2&lt;&gt;"Y"), ", ", IF((ISNUMBER(FIND(")",AE1736))), ", ", "")),IF((B1736=B1737)*(K1736=K1737)*(L1736=L1737),"; ",". ")))</f>
        <v/>
      </c>
      <c r="AI1736" s="1"/>
    </row>
    <row r="1737" spans="1:35" x14ac:dyDescent="0.25">
      <c r="A1737" s="3" t="str">
        <f t="shared" si="222"/>
        <v/>
      </c>
      <c r="B1737" s="53" t="str">
        <f t="shared" ref="B1737:B1800" si="226">D1737&amp;E1737</f>
        <v/>
      </c>
      <c r="C1737" s="57"/>
      <c r="D1737" s="57"/>
      <c r="E1737" s="57"/>
      <c r="F1737" s="57"/>
      <c r="G1737" s="57"/>
      <c r="H1737" s="57"/>
      <c r="I1737" s="57"/>
      <c r="J1737" s="57"/>
      <c r="K1737" s="57"/>
      <c r="L1737" s="57"/>
      <c r="M1737" s="54"/>
      <c r="N1737" s="57"/>
      <c r="O1737" s="58"/>
      <c r="P1737" s="58"/>
      <c r="Q1737" s="58"/>
      <c r="R1737" s="58"/>
      <c r="S1737" s="54"/>
      <c r="T1737" s="57"/>
      <c r="U1737" s="57"/>
      <c r="V1737" s="57"/>
      <c r="W1737" s="57"/>
      <c r="X1737" s="147" t="str">
        <f>IF(ISBLANK(D1737),"",IF('order-admin-units'!$I$1&lt;&gt;"y", "", IF((K1737="")*(ISBLANK(D1737)=FALSE), 'order-admin-units'!$B$1+1, VLOOKUP(K1737, ordercountry, 2))))</f>
        <v/>
      </c>
      <c r="Y1737" s="147" t="str">
        <f>IF(ISBLANK(D1737),"",IF('order-admin-units'!$I$1&lt;&gt;"y", "", IF(L1737="", 'order-admin-units'!$B$2+1, VLOOKUP(K1737&amp;"@"&amp;L1737, orderadmin, 2))))</f>
        <v/>
      </c>
      <c r="Z1737" s="147" t="str">
        <f t="shared" si="223"/>
        <v/>
      </c>
      <c r="AA1737" s="147" t="str">
        <f t="shared" si="224"/>
        <v/>
      </c>
      <c r="AB1737" s="147" t="str">
        <f t="shared" si="225"/>
        <v/>
      </c>
      <c r="AC1737" s="147" t="str">
        <f t="shared" si="219"/>
        <v/>
      </c>
      <c r="AD1737" s="11" t="str">
        <f t="shared" si="220"/>
        <v/>
      </c>
      <c r="AE1737" s="11" t="str">
        <f t="array" ref="AE1737">IF(ISBLANK(D1737),"",IF(OR($H$2="y",$H$2="m"),IF(AA1737=AA1736,IF(OR(AB1737=$AB$4:$AB1736)=FALSE,AE1736&amp;C1737,AE1736),"("&amp;C1737)&amp;IF(AA1737=AA1738,IF(OR(AB1738=$AB$4:$AB1737)=FALSE,", ",""),") "),""))</f>
        <v/>
      </c>
      <c r="AF1737" s="11" t="str">
        <f t="shared" si="221"/>
        <v/>
      </c>
      <c r="AG1737" s="11" t="str">
        <f t="array" ref="AG1737">IF(ISBLANK(D1737),"",IF(OR($H$2="y",$H$2="m"),IF(AA1737=AA1736,IF(OR(AC1737=$AC$4:$AC1736)=FALSE,AG1736&amp;AF1737,AG1736),"("&amp;AF1737)&amp;IF(AA1737=AA1738,IF(OR(AC1738=$AC$4:$AC1737)=FALSE,", ",""),") "),""))</f>
        <v/>
      </c>
      <c r="AH1737" s="10" t="str">
        <f>IF((ISBLANK(D1737)),"",IF(D1737=D1736,AH1736,"")&amp;IF(B1736&lt;&gt;B1737,((IF(ISBLANK(E1737),$D$3&amp;"Non-type material: "&amp;$D$3,$D$3&amp;INDEX('type-categories'!$A$2:$B$100,MATCH(E1737,'type-categories'!$A$2:$A$100,0),2)&amp;$D$3))),"")&amp;(IF(K1737&lt;&gt;K1736,$C$2&amp;K1737&amp;$K$3&amp;$C$2&amp;" ",(IF(B1737&lt;&gt;B1736,$C$2&amp;K1737&amp;$K$3&amp;$C$2&amp;" ",""))))&amp;(IF(L1737="","",((IF(L1737&lt;&gt;L1736,$D$2&amp;L1737&amp;$L$3&amp;$D$2&amp;" ",IF(B1737&lt;&gt;B1736,$D$2&amp;L1737&amp;$L$3&amp;$D$2&amp;" ",""))))))&amp;(IF(M1737="","",((IF(M1737&lt;&gt;M1736,$E$2&amp;M1737&amp;$E$2&amp;","&amp;" ",IF(B1737&lt;&gt;B1736,$E$2&amp;M1737&amp;$E$2&amp;",",""))))))&amp;(IF(N1737="","",IF(N1737&lt;&gt;N1736,N1737&amp;", ",IF(B1737&lt;&gt;B1736,N1737&amp;", ",""))))&amp;(IF(ISBLANK(O1737),"",(IF(O1737&lt;&gt;O1736,O1737&amp;", ",IF(B1737&lt;&gt;B1736,O1737&amp;", ","")))))&amp;(IF(ISBLANK(P1737),"",(IF(P1737&lt;&gt;P1736,P1737&amp;", ",IF(B1737&lt;&gt;B1736,P1737&amp;", ",IF(Z1737&lt;&gt;Z1736,P1737&amp;", ",""))))))&amp;(IF(ISBLANK(Q1737),"",(IF(Q1737&lt;&gt;Q1736,Q1737&amp;", ",IF(B1737&lt;&gt;B1736,Q1737&amp;", ",IF(Z1737&lt;&gt;Z1736,Q1737&amp;", ",""))))))&amp;(IF(ISBLANK(R1737),"",(IF(R1737&lt;&gt;R1736,R1737&amp;"m, ",IF(B1737&lt;&gt;B1736,R1737&amp;"m, ",IF(Z1737&lt;&gt;Z1736,R1737&amp;"m, ",""))))))&amp;IF(ISBLANK(S1737),"",(IF(B1737&lt;&gt;B1736,S1737&amp;", ",IF(S1737&lt;&gt;S1736,IF((Z1737=Z1736),"same locality "&amp;S1737&amp;", ",S1737&amp;", "),""))))&amp;(IF(ISBLANK(T1737),"",(IF(T1737&lt;&gt;T1736,IF(ISBLANK(F$2),T1737&amp;", ",T1737&amp;" "&amp;F$2&amp;", "),(IF(B1737&lt;&gt;B1736,IF(ISBLANK(F$2),T1737&amp;", ",T1737&amp;" "&amp;F$2&amp;", "),(IF(Z1737&lt;&gt;Z1736,IF(ISBLANK(F$2),T1737&amp;", ",T1737&amp;" "&amp;F$2&amp;", "),IF((U1737&lt;&gt;U1736)*($G$2="Y"),"same collector, ","")))))))))&amp;(IF(ISBLANK(U1737),"",(IF(U1737&lt;&gt;U1736,U1737&amp;", ",(IF(B1737&lt;&gt;B1736,U1737&amp;", ",IF(Z1737&lt;&gt;Z1736,U1737&amp;", ",(IF(T1737&lt;&gt;T1736,IF((T1737&lt;&gt;T1736)*($G$2="Y"),"same date, ", ""),IF((T1737=T1736)*(U1737=U1736)*(S1737&lt;&gt;S1736)*($G$2="Y"),"same collector and date, ", ""))))))))))&amp;(IF(ISBLANK(V1737),"",V1737&amp;", "))&amp;IF((AA1737&lt;&gt;AA1738)*($H$2="y"),AD1737&amp;AE1737,IF((AA1737&lt;&gt;AA1738)*($H$2="m"),AD1737&amp;AG1737,IF(($H$2&lt;&gt;"m")*($H$2&lt;&gt;"Y"),(IF(F1737=0,"",F1737&amp;" "&amp;$F$4&amp;" "))&amp;(IF(G1737=0,"",G1737&amp;" "&amp;$G$4&amp;" "))&amp;(IF(H1737=0,"",H1737&amp;" "&amp;H$4&amp;" "))&amp;(IF(I1737=0,"",I1737&amp;" "&amp;$I$4&amp;" "))&amp;(IF(J1737=0,"",J1737&amp;" "&amp;$J$4&amp;" "))&amp;IF((ISBLANK(C1737)),"","("&amp;C1737&amp;")"),"")))&amp;IF((B1737=B1738)*(K1737=K1738)*(L1737=L1738)*(M1737=M1738),IF(($H$2&lt;&gt;"m")*($H$2&lt;&gt;"Y"), ", ", IF((ISNUMBER(FIND(")",AE1737))), ", ", "")),IF((B1737=B1738)*(K1737=K1738)*(L1737=L1738),"; ",". ")))</f>
        <v/>
      </c>
      <c r="AI1737" s="1"/>
    </row>
    <row r="1738" spans="1:35" x14ac:dyDescent="0.25">
      <c r="A1738" s="3" t="str">
        <f t="shared" si="222"/>
        <v/>
      </c>
      <c r="B1738" s="53" t="str">
        <f t="shared" si="226"/>
        <v/>
      </c>
      <c r="C1738" s="57"/>
      <c r="D1738" s="57"/>
      <c r="E1738" s="57"/>
      <c r="F1738" s="57"/>
      <c r="G1738" s="57"/>
      <c r="H1738" s="57"/>
      <c r="I1738" s="57"/>
      <c r="J1738" s="57"/>
      <c r="K1738" s="57"/>
      <c r="L1738" s="57"/>
      <c r="M1738" s="54"/>
      <c r="N1738" s="57"/>
      <c r="O1738" s="58"/>
      <c r="P1738" s="58"/>
      <c r="Q1738" s="58"/>
      <c r="R1738" s="58"/>
      <c r="S1738" s="54"/>
      <c r="T1738" s="57"/>
      <c r="U1738" s="57"/>
      <c r="V1738" s="57"/>
      <c r="W1738" s="57"/>
      <c r="X1738" s="147" t="str">
        <f>IF(ISBLANK(D1738),"",IF('order-admin-units'!$I$1&lt;&gt;"y", "", IF((K1738="")*(ISBLANK(D1738)=FALSE), 'order-admin-units'!$B$1+1, VLOOKUP(K1738, ordercountry, 2))))</f>
        <v/>
      </c>
      <c r="Y1738" s="147" t="str">
        <f>IF(ISBLANK(D1738),"",IF('order-admin-units'!$I$1&lt;&gt;"y", "", IF(L1738="", 'order-admin-units'!$B$2+1, VLOOKUP(K1738&amp;"@"&amp;L1738, orderadmin, 2))))</f>
        <v/>
      </c>
      <c r="Z1738" s="147" t="str">
        <f t="shared" si="223"/>
        <v/>
      </c>
      <c r="AA1738" s="147" t="str">
        <f t="shared" si="224"/>
        <v/>
      </c>
      <c r="AB1738" s="147" t="str">
        <f t="shared" si="225"/>
        <v/>
      </c>
      <c r="AC1738" s="147" t="str">
        <f t="shared" si="219"/>
        <v/>
      </c>
      <c r="AD1738" s="11" t="str">
        <f t="shared" si="220"/>
        <v/>
      </c>
      <c r="AE1738" s="11" t="str">
        <f t="array" ref="AE1738">IF(ISBLANK(D1738),"",IF(OR($H$2="y",$H$2="m"),IF(AA1738=AA1737,IF(OR(AB1738=$AB$4:$AB1737)=FALSE,AE1737&amp;C1738,AE1737),"("&amp;C1738)&amp;IF(AA1738=AA1739,IF(OR(AB1739=$AB$4:$AB1738)=FALSE,", ",""),") "),""))</f>
        <v/>
      </c>
      <c r="AF1738" s="11" t="str">
        <f t="shared" si="221"/>
        <v/>
      </c>
      <c r="AG1738" s="11" t="str">
        <f t="array" ref="AG1738">IF(ISBLANK(D1738),"",IF(OR($H$2="y",$H$2="m"),IF(AA1738=AA1737,IF(OR(AC1738=$AC$4:$AC1737)=FALSE,AG1737&amp;AF1738,AG1737),"("&amp;AF1738)&amp;IF(AA1738=AA1739,IF(OR(AC1739=$AC$4:$AC1738)=FALSE,", ",""),") "),""))</f>
        <v/>
      </c>
      <c r="AH1738" s="10" t="str">
        <f>IF((ISBLANK(D1738)),"",IF(D1738=D1737,AH1737,"")&amp;IF(B1737&lt;&gt;B1738,((IF(ISBLANK(E1738),$D$3&amp;"Non-type material: "&amp;$D$3,$D$3&amp;INDEX('type-categories'!$A$2:$B$100,MATCH(E1738,'type-categories'!$A$2:$A$100,0),2)&amp;$D$3))),"")&amp;(IF(K1738&lt;&gt;K1737,$C$2&amp;K1738&amp;$K$3&amp;$C$2&amp;" ",(IF(B1738&lt;&gt;B1737,$C$2&amp;K1738&amp;$K$3&amp;$C$2&amp;" ",""))))&amp;(IF(L1738="","",((IF(L1738&lt;&gt;L1737,$D$2&amp;L1738&amp;$L$3&amp;$D$2&amp;" ",IF(B1738&lt;&gt;B1737,$D$2&amp;L1738&amp;$L$3&amp;$D$2&amp;" ",""))))))&amp;(IF(M1738="","",((IF(M1738&lt;&gt;M1737,$E$2&amp;M1738&amp;$E$2&amp;","&amp;" ",IF(B1738&lt;&gt;B1737,$E$2&amp;M1738&amp;$E$2&amp;",",""))))))&amp;(IF(N1738="","",IF(N1738&lt;&gt;N1737,N1738&amp;", ",IF(B1738&lt;&gt;B1737,N1738&amp;", ",""))))&amp;(IF(ISBLANK(O1738),"",(IF(O1738&lt;&gt;O1737,O1738&amp;", ",IF(B1738&lt;&gt;B1737,O1738&amp;", ","")))))&amp;(IF(ISBLANK(P1738),"",(IF(P1738&lt;&gt;P1737,P1738&amp;", ",IF(B1738&lt;&gt;B1737,P1738&amp;", ",IF(Z1738&lt;&gt;Z1737,P1738&amp;", ",""))))))&amp;(IF(ISBLANK(Q1738),"",(IF(Q1738&lt;&gt;Q1737,Q1738&amp;", ",IF(B1738&lt;&gt;B1737,Q1738&amp;", ",IF(Z1738&lt;&gt;Z1737,Q1738&amp;", ",""))))))&amp;(IF(ISBLANK(R1738),"",(IF(R1738&lt;&gt;R1737,R1738&amp;"m, ",IF(B1738&lt;&gt;B1737,R1738&amp;"m, ",IF(Z1738&lt;&gt;Z1737,R1738&amp;"m, ",""))))))&amp;IF(ISBLANK(S1738),"",(IF(B1738&lt;&gt;B1737,S1738&amp;", ",IF(S1738&lt;&gt;S1737,IF((Z1738=Z1737),"same locality "&amp;S1738&amp;", ",S1738&amp;", "),""))))&amp;(IF(ISBLANK(T1738),"",(IF(T1738&lt;&gt;T1737,IF(ISBLANK(F$2),T1738&amp;", ",T1738&amp;" "&amp;F$2&amp;", "),(IF(B1738&lt;&gt;B1737,IF(ISBLANK(F$2),T1738&amp;", ",T1738&amp;" "&amp;F$2&amp;", "),(IF(Z1738&lt;&gt;Z1737,IF(ISBLANK(F$2),T1738&amp;", ",T1738&amp;" "&amp;F$2&amp;", "),IF((U1738&lt;&gt;U1737)*($G$2="Y"),"same collector, ","")))))))))&amp;(IF(ISBLANK(U1738),"",(IF(U1738&lt;&gt;U1737,U1738&amp;", ",(IF(B1738&lt;&gt;B1737,U1738&amp;", ",IF(Z1738&lt;&gt;Z1737,U1738&amp;", ",(IF(T1738&lt;&gt;T1737,IF((T1738&lt;&gt;T1737)*($G$2="Y"),"same date, ", ""),IF((T1738=T1737)*(U1738=U1737)*(S1738&lt;&gt;S1737)*($G$2="Y"),"same collector and date, ", ""))))))))))&amp;(IF(ISBLANK(V1738),"",V1738&amp;", "))&amp;IF((AA1738&lt;&gt;AA1739)*($H$2="y"),AD1738&amp;AE1738,IF((AA1738&lt;&gt;AA1739)*($H$2="m"),AD1738&amp;AG1738,IF(($H$2&lt;&gt;"m")*($H$2&lt;&gt;"Y"),(IF(F1738=0,"",F1738&amp;" "&amp;$F$4&amp;" "))&amp;(IF(G1738=0,"",G1738&amp;" "&amp;$G$4&amp;" "))&amp;(IF(H1738=0,"",H1738&amp;" "&amp;H$4&amp;" "))&amp;(IF(I1738=0,"",I1738&amp;" "&amp;$I$4&amp;" "))&amp;(IF(J1738=0,"",J1738&amp;" "&amp;$J$4&amp;" "))&amp;IF((ISBLANK(C1738)),"","("&amp;C1738&amp;")"),"")))&amp;IF((B1738=B1739)*(K1738=K1739)*(L1738=L1739)*(M1738=M1739),IF(($H$2&lt;&gt;"m")*($H$2&lt;&gt;"Y"), ", ", IF((ISNUMBER(FIND(")",AE1738))), ", ", "")),IF((B1738=B1739)*(K1738=K1739)*(L1738=L1739),"; ",". ")))</f>
        <v/>
      </c>
      <c r="AI1738" s="1"/>
    </row>
    <row r="1739" spans="1:35" x14ac:dyDescent="0.25">
      <c r="A1739" s="3" t="str">
        <f t="shared" si="222"/>
        <v/>
      </c>
      <c r="B1739" s="53" t="str">
        <f t="shared" si="226"/>
        <v/>
      </c>
      <c r="C1739" s="57"/>
      <c r="D1739" s="57"/>
      <c r="E1739" s="57"/>
      <c r="F1739" s="57"/>
      <c r="G1739" s="57"/>
      <c r="H1739" s="57"/>
      <c r="I1739" s="57"/>
      <c r="J1739" s="57"/>
      <c r="K1739" s="57"/>
      <c r="L1739" s="57"/>
      <c r="M1739" s="54"/>
      <c r="N1739" s="57"/>
      <c r="O1739" s="58"/>
      <c r="P1739" s="58"/>
      <c r="Q1739" s="58"/>
      <c r="R1739" s="58"/>
      <c r="S1739" s="54"/>
      <c r="T1739" s="57"/>
      <c r="U1739" s="57"/>
      <c r="V1739" s="57"/>
      <c r="W1739" s="57"/>
      <c r="X1739" s="147" t="str">
        <f>IF(ISBLANK(D1739),"",IF('order-admin-units'!$I$1&lt;&gt;"y", "", IF((K1739="")*(ISBLANK(D1739)=FALSE), 'order-admin-units'!$B$1+1, VLOOKUP(K1739, ordercountry, 2))))</f>
        <v/>
      </c>
      <c r="Y1739" s="147" t="str">
        <f>IF(ISBLANK(D1739),"",IF('order-admin-units'!$I$1&lt;&gt;"y", "", IF(L1739="", 'order-admin-units'!$B$2+1, VLOOKUP(K1739&amp;"@"&amp;L1739, orderadmin, 2))))</f>
        <v/>
      </c>
      <c r="Z1739" s="147" t="str">
        <f t="shared" si="223"/>
        <v/>
      </c>
      <c r="AA1739" s="147" t="str">
        <f t="shared" si="224"/>
        <v/>
      </c>
      <c r="AB1739" s="147" t="str">
        <f t="shared" si="225"/>
        <v/>
      </c>
      <c r="AC1739" s="147" t="str">
        <f t="shared" si="219"/>
        <v/>
      </c>
      <c r="AD1739" s="11" t="str">
        <f t="shared" si="220"/>
        <v/>
      </c>
      <c r="AE1739" s="11" t="str">
        <f t="array" ref="AE1739">IF(ISBLANK(D1739),"",IF(OR($H$2="y",$H$2="m"),IF(AA1739=AA1738,IF(OR(AB1739=$AB$4:$AB1738)=FALSE,AE1738&amp;C1739,AE1738),"("&amp;C1739)&amp;IF(AA1739=AA1740,IF(OR(AB1740=$AB$4:$AB1739)=FALSE,", ",""),") "),""))</f>
        <v/>
      </c>
      <c r="AF1739" s="11" t="str">
        <f t="shared" si="221"/>
        <v/>
      </c>
      <c r="AG1739" s="11" t="str">
        <f t="array" ref="AG1739">IF(ISBLANK(D1739),"",IF(OR($H$2="y",$H$2="m"),IF(AA1739=AA1738,IF(OR(AC1739=$AC$4:$AC1738)=FALSE,AG1738&amp;AF1739,AG1738),"("&amp;AF1739)&amp;IF(AA1739=AA1740,IF(OR(AC1740=$AC$4:$AC1739)=FALSE,", ",""),") "),""))</f>
        <v/>
      </c>
      <c r="AH1739" s="10" t="str">
        <f>IF((ISBLANK(D1739)),"",IF(D1739=D1738,AH1738,"")&amp;IF(B1738&lt;&gt;B1739,((IF(ISBLANK(E1739),$D$3&amp;"Non-type material: "&amp;$D$3,$D$3&amp;INDEX('type-categories'!$A$2:$B$100,MATCH(E1739,'type-categories'!$A$2:$A$100,0),2)&amp;$D$3))),"")&amp;(IF(K1739&lt;&gt;K1738,$C$2&amp;K1739&amp;$K$3&amp;$C$2&amp;" ",(IF(B1739&lt;&gt;B1738,$C$2&amp;K1739&amp;$K$3&amp;$C$2&amp;" ",""))))&amp;(IF(L1739="","",((IF(L1739&lt;&gt;L1738,$D$2&amp;L1739&amp;$L$3&amp;$D$2&amp;" ",IF(B1739&lt;&gt;B1738,$D$2&amp;L1739&amp;$L$3&amp;$D$2&amp;" ",""))))))&amp;(IF(M1739="","",((IF(M1739&lt;&gt;M1738,$E$2&amp;M1739&amp;$E$2&amp;","&amp;" ",IF(B1739&lt;&gt;B1738,$E$2&amp;M1739&amp;$E$2&amp;",",""))))))&amp;(IF(N1739="","",IF(N1739&lt;&gt;N1738,N1739&amp;", ",IF(B1739&lt;&gt;B1738,N1739&amp;", ",""))))&amp;(IF(ISBLANK(O1739),"",(IF(O1739&lt;&gt;O1738,O1739&amp;", ",IF(B1739&lt;&gt;B1738,O1739&amp;", ","")))))&amp;(IF(ISBLANK(P1739),"",(IF(P1739&lt;&gt;P1738,P1739&amp;", ",IF(B1739&lt;&gt;B1738,P1739&amp;", ",IF(Z1739&lt;&gt;Z1738,P1739&amp;", ",""))))))&amp;(IF(ISBLANK(Q1739),"",(IF(Q1739&lt;&gt;Q1738,Q1739&amp;", ",IF(B1739&lt;&gt;B1738,Q1739&amp;", ",IF(Z1739&lt;&gt;Z1738,Q1739&amp;", ",""))))))&amp;(IF(ISBLANK(R1739),"",(IF(R1739&lt;&gt;R1738,R1739&amp;"m, ",IF(B1739&lt;&gt;B1738,R1739&amp;"m, ",IF(Z1739&lt;&gt;Z1738,R1739&amp;"m, ",""))))))&amp;IF(ISBLANK(S1739),"",(IF(B1739&lt;&gt;B1738,S1739&amp;", ",IF(S1739&lt;&gt;S1738,IF((Z1739=Z1738),"same locality "&amp;S1739&amp;", ",S1739&amp;", "),""))))&amp;(IF(ISBLANK(T1739),"",(IF(T1739&lt;&gt;T1738,IF(ISBLANK(F$2),T1739&amp;", ",T1739&amp;" "&amp;F$2&amp;", "),(IF(B1739&lt;&gt;B1738,IF(ISBLANK(F$2),T1739&amp;", ",T1739&amp;" "&amp;F$2&amp;", "),(IF(Z1739&lt;&gt;Z1738,IF(ISBLANK(F$2),T1739&amp;", ",T1739&amp;" "&amp;F$2&amp;", "),IF((U1739&lt;&gt;U1738)*($G$2="Y"),"same collector, ","")))))))))&amp;(IF(ISBLANK(U1739),"",(IF(U1739&lt;&gt;U1738,U1739&amp;", ",(IF(B1739&lt;&gt;B1738,U1739&amp;", ",IF(Z1739&lt;&gt;Z1738,U1739&amp;", ",(IF(T1739&lt;&gt;T1738,IF((T1739&lt;&gt;T1738)*($G$2="Y"),"same date, ", ""),IF((T1739=T1738)*(U1739=U1738)*(S1739&lt;&gt;S1738)*($G$2="Y"),"same collector and date, ", ""))))))))))&amp;(IF(ISBLANK(V1739),"",V1739&amp;", "))&amp;IF((AA1739&lt;&gt;AA1740)*($H$2="y"),AD1739&amp;AE1739,IF((AA1739&lt;&gt;AA1740)*($H$2="m"),AD1739&amp;AG1739,IF(($H$2&lt;&gt;"m")*($H$2&lt;&gt;"Y"),(IF(F1739=0,"",F1739&amp;" "&amp;$F$4&amp;" "))&amp;(IF(G1739=0,"",G1739&amp;" "&amp;$G$4&amp;" "))&amp;(IF(H1739=0,"",H1739&amp;" "&amp;H$4&amp;" "))&amp;(IF(I1739=0,"",I1739&amp;" "&amp;$I$4&amp;" "))&amp;(IF(J1739=0,"",J1739&amp;" "&amp;$J$4&amp;" "))&amp;IF((ISBLANK(C1739)),"","("&amp;C1739&amp;")"),"")))&amp;IF((B1739=B1740)*(K1739=K1740)*(L1739=L1740)*(M1739=M1740),IF(($H$2&lt;&gt;"m")*($H$2&lt;&gt;"Y"), ", ", IF((ISNUMBER(FIND(")",AE1739))), ", ", "")),IF((B1739=B1740)*(K1739=K1740)*(L1739=L1740),"; ",". ")))</f>
        <v/>
      </c>
      <c r="AI1739" s="1"/>
    </row>
    <row r="1740" spans="1:35" x14ac:dyDescent="0.25">
      <c r="A1740" s="3" t="str">
        <f t="shared" si="222"/>
        <v/>
      </c>
      <c r="B1740" s="53" t="str">
        <f t="shared" si="226"/>
        <v/>
      </c>
      <c r="C1740" s="57"/>
      <c r="D1740" s="57"/>
      <c r="E1740" s="57"/>
      <c r="F1740" s="57"/>
      <c r="G1740" s="57"/>
      <c r="H1740" s="57"/>
      <c r="I1740" s="57"/>
      <c r="J1740" s="57"/>
      <c r="K1740" s="57"/>
      <c r="L1740" s="57"/>
      <c r="M1740" s="54"/>
      <c r="N1740" s="57"/>
      <c r="O1740" s="58"/>
      <c r="P1740" s="58"/>
      <c r="Q1740" s="58"/>
      <c r="R1740" s="58"/>
      <c r="S1740" s="54"/>
      <c r="T1740" s="57"/>
      <c r="U1740" s="57"/>
      <c r="V1740" s="57"/>
      <c r="W1740" s="57"/>
      <c r="X1740" s="147" t="str">
        <f>IF(ISBLANK(D1740),"",IF('order-admin-units'!$I$1&lt;&gt;"y", "", IF((K1740="")*(ISBLANK(D1740)=FALSE), 'order-admin-units'!$B$1+1, VLOOKUP(K1740, ordercountry, 2))))</f>
        <v/>
      </c>
      <c r="Y1740" s="147" t="str">
        <f>IF(ISBLANK(D1740),"",IF('order-admin-units'!$I$1&lt;&gt;"y", "", IF(L1740="", 'order-admin-units'!$B$2+1, VLOOKUP(K1740&amp;"@"&amp;L1740, orderadmin, 2))))</f>
        <v/>
      </c>
      <c r="Z1740" s="147" t="str">
        <f t="shared" si="223"/>
        <v/>
      </c>
      <c r="AA1740" s="147" t="str">
        <f t="shared" si="224"/>
        <v/>
      </c>
      <c r="AB1740" s="147" t="str">
        <f t="shared" si="225"/>
        <v/>
      </c>
      <c r="AC1740" s="147" t="str">
        <f t="shared" si="219"/>
        <v/>
      </c>
      <c r="AD1740" s="11" t="str">
        <f t="shared" si="220"/>
        <v/>
      </c>
      <c r="AE1740" s="11" t="str">
        <f t="array" ref="AE1740">IF(ISBLANK(D1740),"",IF(OR($H$2="y",$H$2="m"),IF(AA1740=AA1739,IF(OR(AB1740=$AB$4:$AB1739)=FALSE,AE1739&amp;C1740,AE1739),"("&amp;C1740)&amp;IF(AA1740=AA1741,IF(OR(AB1741=$AB$4:$AB1740)=FALSE,", ",""),") "),""))</f>
        <v/>
      </c>
      <c r="AF1740" s="11" t="str">
        <f t="shared" si="221"/>
        <v/>
      </c>
      <c r="AG1740" s="11" t="str">
        <f t="array" ref="AG1740">IF(ISBLANK(D1740),"",IF(OR($H$2="y",$H$2="m"),IF(AA1740=AA1739,IF(OR(AC1740=$AC$4:$AC1739)=FALSE,AG1739&amp;AF1740,AG1739),"("&amp;AF1740)&amp;IF(AA1740=AA1741,IF(OR(AC1741=$AC$4:$AC1740)=FALSE,", ",""),") "),""))</f>
        <v/>
      </c>
      <c r="AH1740" s="10" t="str">
        <f>IF((ISBLANK(D1740)),"",IF(D1740=D1739,AH1739,"")&amp;IF(B1739&lt;&gt;B1740,((IF(ISBLANK(E1740),$D$3&amp;"Non-type material: "&amp;$D$3,$D$3&amp;INDEX('type-categories'!$A$2:$B$100,MATCH(E1740,'type-categories'!$A$2:$A$100,0),2)&amp;$D$3))),"")&amp;(IF(K1740&lt;&gt;K1739,$C$2&amp;K1740&amp;$K$3&amp;$C$2&amp;" ",(IF(B1740&lt;&gt;B1739,$C$2&amp;K1740&amp;$K$3&amp;$C$2&amp;" ",""))))&amp;(IF(L1740="","",((IF(L1740&lt;&gt;L1739,$D$2&amp;L1740&amp;$L$3&amp;$D$2&amp;" ",IF(B1740&lt;&gt;B1739,$D$2&amp;L1740&amp;$L$3&amp;$D$2&amp;" ",""))))))&amp;(IF(M1740="","",((IF(M1740&lt;&gt;M1739,$E$2&amp;M1740&amp;$E$2&amp;","&amp;" ",IF(B1740&lt;&gt;B1739,$E$2&amp;M1740&amp;$E$2&amp;",",""))))))&amp;(IF(N1740="","",IF(N1740&lt;&gt;N1739,N1740&amp;", ",IF(B1740&lt;&gt;B1739,N1740&amp;", ",""))))&amp;(IF(ISBLANK(O1740),"",(IF(O1740&lt;&gt;O1739,O1740&amp;", ",IF(B1740&lt;&gt;B1739,O1740&amp;", ","")))))&amp;(IF(ISBLANK(P1740),"",(IF(P1740&lt;&gt;P1739,P1740&amp;", ",IF(B1740&lt;&gt;B1739,P1740&amp;", ",IF(Z1740&lt;&gt;Z1739,P1740&amp;", ",""))))))&amp;(IF(ISBLANK(Q1740),"",(IF(Q1740&lt;&gt;Q1739,Q1740&amp;", ",IF(B1740&lt;&gt;B1739,Q1740&amp;", ",IF(Z1740&lt;&gt;Z1739,Q1740&amp;", ",""))))))&amp;(IF(ISBLANK(R1740),"",(IF(R1740&lt;&gt;R1739,R1740&amp;"m, ",IF(B1740&lt;&gt;B1739,R1740&amp;"m, ",IF(Z1740&lt;&gt;Z1739,R1740&amp;"m, ",""))))))&amp;IF(ISBLANK(S1740),"",(IF(B1740&lt;&gt;B1739,S1740&amp;", ",IF(S1740&lt;&gt;S1739,IF((Z1740=Z1739),"same locality "&amp;S1740&amp;", ",S1740&amp;", "),""))))&amp;(IF(ISBLANK(T1740),"",(IF(T1740&lt;&gt;T1739,IF(ISBLANK(F$2),T1740&amp;", ",T1740&amp;" "&amp;F$2&amp;", "),(IF(B1740&lt;&gt;B1739,IF(ISBLANK(F$2),T1740&amp;", ",T1740&amp;" "&amp;F$2&amp;", "),(IF(Z1740&lt;&gt;Z1739,IF(ISBLANK(F$2),T1740&amp;", ",T1740&amp;" "&amp;F$2&amp;", "),IF((U1740&lt;&gt;U1739)*($G$2="Y"),"same collector, ","")))))))))&amp;(IF(ISBLANK(U1740),"",(IF(U1740&lt;&gt;U1739,U1740&amp;", ",(IF(B1740&lt;&gt;B1739,U1740&amp;", ",IF(Z1740&lt;&gt;Z1739,U1740&amp;", ",(IF(T1740&lt;&gt;T1739,IF((T1740&lt;&gt;T1739)*($G$2="Y"),"same date, ", ""),IF((T1740=T1739)*(U1740=U1739)*(S1740&lt;&gt;S1739)*($G$2="Y"),"same collector and date, ", ""))))))))))&amp;(IF(ISBLANK(V1740),"",V1740&amp;", "))&amp;IF((AA1740&lt;&gt;AA1741)*($H$2="y"),AD1740&amp;AE1740,IF((AA1740&lt;&gt;AA1741)*($H$2="m"),AD1740&amp;AG1740,IF(($H$2&lt;&gt;"m")*($H$2&lt;&gt;"Y"),(IF(F1740=0,"",F1740&amp;" "&amp;$F$4&amp;" "))&amp;(IF(G1740=0,"",G1740&amp;" "&amp;$G$4&amp;" "))&amp;(IF(H1740=0,"",H1740&amp;" "&amp;H$4&amp;" "))&amp;(IF(I1740=0,"",I1740&amp;" "&amp;$I$4&amp;" "))&amp;(IF(J1740=0,"",J1740&amp;" "&amp;$J$4&amp;" "))&amp;IF((ISBLANK(C1740)),"","("&amp;C1740&amp;")"),"")))&amp;IF((B1740=B1741)*(K1740=K1741)*(L1740=L1741)*(M1740=M1741),IF(($H$2&lt;&gt;"m")*($H$2&lt;&gt;"Y"), ", ", IF((ISNUMBER(FIND(")",AE1740))), ", ", "")),IF((B1740=B1741)*(K1740=K1741)*(L1740=L1741),"; ",". ")))</f>
        <v/>
      </c>
      <c r="AI1740" s="1"/>
    </row>
    <row r="1741" spans="1:35" x14ac:dyDescent="0.25">
      <c r="A1741" s="3" t="str">
        <f t="shared" si="222"/>
        <v/>
      </c>
      <c r="B1741" s="53" t="str">
        <f t="shared" si="226"/>
        <v/>
      </c>
      <c r="C1741" s="57"/>
      <c r="D1741" s="57"/>
      <c r="E1741" s="57"/>
      <c r="F1741" s="57"/>
      <c r="G1741" s="57"/>
      <c r="H1741" s="57"/>
      <c r="I1741" s="57"/>
      <c r="J1741" s="57"/>
      <c r="K1741" s="57"/>
      <c r="L1741" s="57"/>
      <c r="M1741" s="54"/>
      <c r="N1741" s="57"/>
      <c r="O1741" s="58"/>
      <c r="P1741" s="58"/>
      <c r="Q1741" s="58"/>
      <c r="R1741" s="58"/>
      <c r="S1741" s="54"/>
      <c r="T1741" s="57"/>
      <c r="U1741" s="57"/>
      <c r="V1741" s="57"/>
      <c r="W1741" s="57"/>
      <c r="X1741" s="147" t="str">
        <f>IF(ISBLANK(D1741),"",IF('order-admin-units'!$I$1&lt;&gt;"y", "", IF((K1741="")*(ISBLANK(D1741)=FALSE), 'order-admin-units'!$B$1+1, VLOOKUP(K1741, ordercountry, 2))))</f>
        <v/>
      </c>
      <c r="Y1741" s="147" t="str">
        <f>IF(ISBLANK(D1741),"",IF('order-admin-units'!$I$1&lt;&gt;"y", "", IF(L1741="", 'order-admin-units'!$B$2+1, VLOOKUP(K1741&amp;"@"&amp;L1741, orderadmin, 2))))</f>
        <v/>
      </c>
      <c r="Z1741" s="147" t="str">
        <f t="shared" si="223"/>
        <v/>
      </c>
      <c r="AA1741" s="147" t="str">
        <f t="shared" si="224"/>
        <v/>
      </c>
      <c r="AB1741" s="147" t="str">
        <f t="shared" si="225"/>
        <v/>
      </c>
      <c r="AC1741" s="147" t="str">
        <f t="shared" si="219"/>
        <v/>
      </c>
      <c r="AD1741" s="11" t="str">
        <f t="shared" si="220"/>
        <v/>
      </c>
      <c r="AE1741" s="11" t="str">
        <f t="array" ref="AE1741">IF(ISBLANK(D1741),"",IF(OR($H$2="y",$H$2="m"),IF(AA1741=AA1740,IF(OR(AB1741=$AB$4:$AB1740)=FALSE,AE1740&amp;C1741,AE1740),"("&amp;C1741)&amp;IF(AA1741=AA1742,IF(OR(AB1742=$AB$4:$AB1741)=FALSE,", ",""),") "),""))</f>
        <v/>
      </c>
      <c r="AF1741" s="11" t="str">
        <f t="shared" si="221"/>
        <v/>
      </c>
      <c r="AG1741" s="11" t="str">
        <f t="array" ref="AG1741">IF(ISBLANK(D1741),"",IF(OR($H$2="y",$H$2="m"),IF(AA1741=AA1740,IF(OR(AC1741=$AC$4:$AC1740)=FALSE,AG1740&amp;AF1741,AG1740),"("&amp;AF1741)&amp;IF(AA1741=AA1742,IF(OR(AC1742=$AC$4:$AC1741)=FALSE,", ",""),") "),""))</f>
        <v/>
      </c>
      <c r="AH1741" s="10" t="str">
        <f>IF((ISBLANK(D1741)),"",IF(D1741=D1740,AH1740,"")&amp;IF(B1740&lt;&gt;B1741,((IF(ISBLANK(E1741),$D$3&amp;"Non-type material: "&amp;$D$3,$D$3&amp;INDEX('type-categories'!$A$2:$B$100,MATCH(E1741,'type-categories'!$A$2:$A$100,0),2)&amp;$D$3))),"")&amp;(IF(K1741&lt;&gt;K1740,$C$2&amp;K1741&amp;$K$3&amp;$C$2&amp;" ",(IF(B1741&lt;&gt;B1740,$C$2&amp;K1741&amp;$K$3&amp;$C$2&amp;" ",""))))&amp;(IF(L1741="","",((IF(L1741&lt;&gt;L1740,$D$2&amp;L1741&amp;$L$3&amp;$D$2&amp;" ",IF(B1741&lt;&gt;B1740,$D$2&amp;L1741&amp;$L$3&amp;$D$2&amp;" ",""))))))&amp;(IF(M1741="","",((IF(M1741&lt;&gt;M1740,$E$2&amp;M1741&amp;$E$2&amp;","&amp;" ",IF(B1741&lt;&gt;B1740,$E$2&amp;M1741&amp;$E$2&amp;",",""))))))&amp;(IF(N1741="","",IF(N1741&lt;&gt;N1740,N1741&amp;", ",IF(B1741&lt;&gt;B1740,N1741&amp;", ",""))))&amp;(IF(ISBLANK(O1741),"",(IF(O1741&lt;&gt;O1740,O1741&amp;", ",IF(B1741&lt;&gt;B1740,O1741&amp;", ","")))))&amp;(IF(ISBLANK(P1741),"",(IF(P1741&lt;&gt;P1740,P1741&amp;", ",IF(B1741&lt;&gt;B1740,P1741&amp;", ",IF(Z1741&lt;&gt;Z1740,P1741&amp;", ",""))))))&amp;(IF(ISBLANK(Q1741),"",(IF(Q1741&lt;&gt;Q1740,Q1741&amp;", ",IF(B1741&lt;&gt;B1740,Q1741&amp;", ",IF(Z1741&lt;&gt;Z1740,Q1741&amp;", ",""))))))&amp;(IF(ISBLANK(R1741),"",(IF(R1741&lt;&gt;R1740,R1741&amp;"m, ",IF(B1741&lt;&gt;B1740,R1741&amp;"m, ",IF(Z1741&lt;&gt;Z1740,R1741&amp;"m, ",""))))))&amp;IF(ISBLANK(S1741),"",(IF(B1741&lt;&gt;B1740,S1741&amp;", ",IF(S1741&lt;&gt;S1740,IF((Z1741=Z1740),"same locality "&amp;S1741&amp;", ",S1741&amp;", "),""))))&amp;(IF(ISBLANK(T1741),"",(IF(T1741&lt;&gt;T1740,IF(ISBLANK(F$2),T1741&amp;", ",T1741&amp;" "&amp;F$2&amp;", "),(IF(B1741&lt;&gt;B1740,IF(ISBLANK(F$2),T1741&amp;", ",T1741&amp;" "&amp;F$2&amp;", "),(IF(Z1741&lt;&gt;Z1740,IF(ISBLANK(F$2),T1741&amp;", ",T1741&amp;" "&amp;F$2&amp;", "),IF((U1741&lt;&gt;U1740)*($G$2="Y"),"same collector, ","")))))))))&amp;(IF(ISBLANK(U1741),"",(IF(U1741&lt;&gt;U1740,U1741&amp;", ",(IF(B1741&lt;&gt;B1740,U1741&amp;", ",IF(Z1741&lt;&gt;Z1740,U1741&amp;", ",(IF(T1741&lt;&gt;T1740,IF((T1741&lt;&gt;T1740)*($G$2="Y"),"same date, ", ""),IF((T1741=T1740)*(U1741=U1740)*(S1741&lt;&gt;S1740)*($G$2="Y"),"same collector and date, ", ""))))))))))&amp;(IF(ISBLANK(V1741),"",V1741&amp;", "))&amp;IF((AA1741&lt;&gt;AA1742)*($H$2="y"),AD1741&amp;AE1741,IF((AA1741&lt;&gt;AA1742)*($H$2="m"),AD1741&amp;AG1741,IF(($H$2&lt;&gt;"m")*($H$2&lt;&gt;"Y"),(IF(F1741=0,"",F1741&amp;" "&amp;$F$4&amp;" "))&amp;(IF(G1741=0,"",G1741&amp;" "&amp;$G$4&amp;" "))&amp;(IF(H1741=0,"",H1741&amp;" "&amp;H$4&amp;" "))&amp;(IF(I1741=0,"",I1741&amp;" "&amp;$I$4&amp;" "))&amp;(IF(J1741=0,"",J1741&amp;" "&amp;$J$4&amp;" "))&amp;IF((ISBLANK(C1741)),"","("&amp;C1741&amp;")"),"")))&amp;IF((B1741=B1742)*(K1741=K1742)*(L1741=L1742)*(M1741=M1742),IF(($H$2&lt;&gt;"m")*($H$2&lt;&gt;"Y"), ", ", IF((ISNUMBER(FIND(")",AE1741))), ", ", "")),IF((B1741=B1742)*(K1741=K1742)*(L1741=L1742),"; ",". ")))</f>
        <v/>
      </c>
      <c r="AI1741" s="1"/>
    </row>
    <row r="1742" spans="1:35" x14ac:dyDescent="0.25">
      <c r="A1742" s="3" t="str">
        <f t="shared" si="222"/>
        <v/>
      </c>
      <c r="B1742" s="53" t="str">
        <f t="shared" si="226"/>
        <v/>
      </c>
      <c r="C1742" s="57"/>
      <c r="D1742" s="57"/>
      <c r="E1742" s="57"/>
      <c r="F1742" s="57"/>
      <c r="G1742" s="57"/>
      <c r="H1742" s="57"/>
      <c r="I1742" s="57"/>
      <c r="J1742" s="57"/>
      <c r="K1742" s="57"/>
      <c r="L1742" s="57"/>
      <c r="M1742" s="54"/>
      <c r="N1742" s="57"/>
      <c r="O1742" s="58"/>
      <c r="P1742" s="58"/>
      <c r="Q1742" s="58"/>
      <c r="R1742" s="58"/>
      <c r="S1742" s="54"/>
      <c r="T1742" s="57"/>
      <c r="U1742" s="57"/>
      <c r="V1742" s="57"/>
      <c r="W1742" s="57"/>
      <c r="X1742" s="147" t="str">
        <f>IF(ISBLANK(D1742),"",IF('order-admin-units'!$I$1&lt;&gt;"y", "", IF((K1742="")*(ISBLANK(D1742)=FALSE), 'order-admin-units'!$B$1+1, VLOOKUP(K1742, ordercountry, 2))))</f>
        <v/>
      </c>
      <c r="Y1742" s="147" t="str">
        <f>IF(ISBLANK(D1742),"",IF('order-admin-units'!$I$1&lt;&gt;"y", "", IF(L1742="", 'order-admin-units'!$B$2+1, VLOOKUP(K1742&amp;"@"&amp;L1742, orderadmin, 2))))</f>
        <v/>
      </c>
      <c r="Z1742" s="147" t="str">
        <f t="shared" si="223"/>
        <v/>
      </c>
      <c r="AA1742" s="147" t="str">
        <f t="shared" si="224"/>
        <v/>
      </c>
      <c r="AB1742" s="147" t="str">
        <f t="shared" si="225"/>
        <v/>
      </c>
      <c r="AC1742" s="147" t="str">
        <f t="shared" si="219"/>
        <v/>
      </c>
      <c r="AD1742" s="11" t="str">
        <f t="shared" si="220"/>
        <v/>
      </c>
      <c r="AE1742" s="11" t="str">
        <f t="array" ref="AE1742">IF(ISBLANK(D1742),"",IF(OR($H$2="y",$H$2="m"),IF(AA1742=AA1741,IF(OR(AB1742=$AB$4:$AB1741)=FALSE,AE1741&amp;C1742,AE1741),"("&amp;C1742)&amp;IF(AA1742=AA1743,IF(OR(AB1743=$AB$4:$AB1742)=FALSE,", ",""),") "),""))</f>
        <v/>
      </c>
      <c r="AF1742" s="11" t="str">
        <f t="shared" si="221"/>
        <v/>
      </c>
      <c r="AG1742" s="11" t="str">
        <f t="array" ref="AG1742">IF(ISBLANK(D1742),"",IF(OR($H$2="y",$H$2="m"),IF(AA1742=AA1741,IF(OR(AC1742=$AC$4:$AC1741)=FALSE,AG1741&amp;AF1742,AG1741),"("&amp;AF1742)&amp;IF(AA1742=AA1743,IF(OR(AC1743=$AC$4:$AC1742)=FALSE,", ",""),") "),""))</f>
        <v/>
      </c>
      <c r="AH1742" s="10" t="str">
        <f>IF((ISBLANK(D1742)),"",IF(D1742=D1741,AH1741,"")&amp;IF(B1741&lt;&gt;B1742,((IF(ISBLANK(E1742),$D$3&amp;"Non-type material: "&amp;$D$3,$D$3&amp;INDEX('type-categories'!$A$2:$B$100,MATCH(E1742,'type-categories'!$A$2:$A$100,0),2)&amp;$D$3))),"")&amp;(IF(K1742&lt;&gt;K1741,$C$2&amp;K1742&amp;$K$3&amp;$C$2&amp;" ",(IF(B1742&lt;&gt;B1741,$C$2&amp;K1742&amp;$K$3&amp;$C$2&amp;" ",""))))&amp;(IF(L1742="","",((IF(L1742&lt;&gt;L1741,$D$2&amp;L1742&amp;$L$3&amp;$D$2&amp;" ",IF(B1742&lt;&gt;B1741,$D$2&amp;L1742&amp;$L$3&amp;$D$2&amp;" ",""))))))&amp;(IF(M1742="","",((IF(M1742&lt;&gt;M1741,$E$2&amp;M1742&amp;$E$2&amp;","&amp;" ",IF(B1742&lt;&gt;B1741,$E$2&amp;M1742&amp;$E$2&amp;",",""))))))&amp;(IF(N1742="","",IF(N1742&lt;&gt;N1741,N1742&amp;", ",IF(B1742&lt;&gt;B1741,N1742&amp;", ",""))))&amp;(IF(ISBLANK(O1742),"",(IF(O1742&lt;&gt;O1741,O1742&amp;", ",IF(B1742&lt;&gt;B1741,O1742&amp;", ","")))))&amp;(IF(ISBLANK(P1742),"",(IF(P1742&lt;&gt;P1741,P1742&amp;", ",IF(B1742&lt;&gt;B1741,P1742&amp;", ",IF(Z1742&lt;&gt;Z1741,P1742&amp;", ",""))))))&amp;(IF(ISBLANK(Q1742),"",(IF(Q1742&lt;&gt;Q1741,Q1742&amp;", ",IF(B1742&lt;&gt;B1741,Q1742&amp;", ",IF(Z1742&lt;&gt;Z1741,Q1742&amp;", ",""))))))&amp;(IF(ISBLANK(R1742),"",(IF(R1742&lt;&gt;R1741,R1742&amp;"m, ",IF(B1742&lt;&gt;B1741,R1742&amp;"m, ",IF(Z1742&lt;&gt;Z1741,R1742&amp;"m, ",""))))))&amp;IF(ISBLANK(S1742),"",(IF(B1742&lt;&gt;B1741,S1742&amp;", ",IF(S1742&lt;&gt;S1741,IF((Z1742=Z1741),"same locality "&amp;S1742&amp;", ",S1742&amp;", "),""))))&amp;(IF(ISBLANK(T1742),"",(IF(T1742&lt;&gt;T1741,IF(ISBLANK(F$2),T1742&amp;", ",T1742&amp;" "&amp;F$2&amp;", "),(IF(B1742&lt;&gt;B1741,IF(ISBLANK(F$2),T1742&amp;", ",T1742&amp;" "&amp;F$2&amp;", "),(IF(Z1742&lt;&gt;Z1741,IF(ISBLANK(F$2),T1742&amp;", ",T1742&amp;" "&amp;F$2&amp;", "),IF((U1742&lt;&gt;U1741)*($G$2="Y"),"same collector, ","")))))))))&amp;(IF(ISBLANK(U1742),"",(IF(U1742&lt;&gt;U1741,U1742&amp;", ",(IF(B1742&lt;&gt;B1741,U1742&amp;", ",IF(Z1742&lt;&gt;Z1741,U1742&amp;", ",(IF(T1742&lt;&gt;T1741,IF((T1742&lt;&gt;T1741)*($G$2="Y"),"same date, ", ""),IF((T1742=T1741)*(U1742=U1741)*(S1742&lt;&gt;S1741)*($G$2="Y"),"same collector and date, ", ""))))))))))&amp;(IF(ISBLANK(V1742),"",V1742&amp;", "))&amp;IF((AA1742&lt;&gt;AA1743)*($H$2="y"),AD1742&amp;AE1742,IF((AA1742&lt;&gt;AA1743)*($H$2="m"),AD1742&amp;AG1742,IF(($H$2&lt;&gt;"m")*($H$2&lt;&gt;"Y"),(IF(F1742=0,"",F1742&amp;" "&amp;$F$4&amp;" "))&amp;(IF(G1742=0,"",G1742&amp;" "&amp;$G$4&amp;" "))&amp;(IF(H1742=0,"",H1742&amp;" "&amp;H$4&amp;" "))&amp;(IF(I1742=0,"",I1742&amp;" "&amp;$I$4&amp;" "))&amp;(IF(J1742=0,"",J1742&amp;" "&amp;$J$4&amp;" "))&amp;IF((ISBLANK(C1742)),"","("&amp;C1742&amp;")"),"")))&amp;IF((B1742=B1743)*(K1742=K1743)*(L1742=L1743)*(M1742=M1743),IF(($H$2&lt;&gt;"m")*($H$2&lt;&gt;"Y"), ", ", IF((ISNUMBER(FIND(")",AE1742))), ", ", "")),IF((B1742=B1743)*(K1742=K1743)*(L1742=L1743),"; ",". ")))</f>
        <v/>
      </c>
      <c r="AI1742" s="1"/>
    </row>
    <row r="1743" spans="1:35" x14ac:dyDescent="0.25">
      <c r="A1743" s="3" t="str">
        <f t="shared" si="222"/>
        <v/>
      </c>
      <c r="B1743" s="53" t="str">
        <f t="shared" si="226"/>
        <v/>
      </c>
      <c r="C1743" s="57"/>
      <c r="D1743" s="57"/>
      <c r="E1743" s="57"/>
      <c r="F1743" s="57"/>
      <c r="G1743" s="57"/>
      <c r="H1743" s="57"/>
      <c r="I1743" s="57"/>
      <c r="J1743" s="57"/>
      <c r="K1743" s="57"/>
      <c r="L1743" s="57"/>
      <c r="M1743" s="54"/>
      <c r="N1743" s="57"/>
      <c r="O1743" s="58"/>
      <c r="P1743" s="58"/>
      <c r="Q1743" s="58"/>
      <c r="R1743" s="58"/>
      <c r="S1743" s="54"/>
      <c r="T1743" s="57"/>
      <c r="U1743" s="57"/>
      <c r="V1743" s="57"/>
      <c r="W1743" s="57"/>
      <c r="X1743" s="147" t="str">
        <f>IF(ISBLANK(D1743),"",IF('order-admin-units'!$I$1&lt;&gt;"y", "", IF((K1743="")*(ISBLANK(D1743)=FALSE), 'order-admin-units'!$B$1+1, VLOOKUP(K1743, ordercountry, 2))))</f>
        <v/>
      </c>
      <c r="Y1743" s="147" t="str">
        <f>IF(ISBLANK(D1743),"",IF('order-admin-units'!$I$1&lt;&gt;"y", "", IF(L1743="", 'order-admin-units'!$B$2+1, VLOOKUP(K1743&amp;"@"&amp;L1743, orderadmin, 2))))</f>
        <v/>
      </c>
      <c r="Z1743" s="147" t="str">
        <f t="shared" si="223"/>
        <v/>
      </c>
      <c r="AA1743" s="147" t="str">
        <f t="shared" si="224"/>
        <v/>
      </c>
      <c r="AB1743" s="147" t="str">
        <f t="shared" si="225"/>
        <v/>
      </c>
      <c r="AC1743" s="147" t="str">
        <f t="shared" si="219"/>
        <v/>
      </c>
      <c r="AD1743" s="11" t="str">
        <f t="shared" si="220"/>
        <v/>
      </c>
      <c r="AE1743" s="11" t="str">
        <f t="array" ref="AE1743">IF(ISBLANK(D1743),"",IF(OR($H$2="y",$H$2="m"),IF(AA1743=AA1742,IF(OR(AB1743=$AB$4:$AB1742)=FALSE,AE1742&amp;C1743,AE1742),"("&amp;C1743)&amp;IF(AA1743=AA1744,IF(OR(AB1744=$AB$4:$AB1743)=FALSE,", ",""),") "),""))</f>
        <v/>
      </c>
      <c r="AF1743" s="11" t="str">
        <f t="shared" si="221"/>
        <v/>
      </c>
      <c r="AG1743" s="11" t="str">
        <f t="array" ref="AG1743">IF(ISBLANK(D1743),"",IF(OR($H$2="y",$H$2="m"),IF(AA1743=AA1742,IF(OR(AC1743=$AC$4:$AC1742)=FALSE,AG1742&amp;AF1743,AG1742),"("&amp;AF1743)&amp;IF(AA1743=AA1744,IF(OR(AC1744=$AC$4:$AC1743)=FALSE,", ",""),") "),""))</f>
        <v/>
      </c>
      <c r="AH1743" s="10" t="str">
        <f>IF((ISBLANK(D1743)),"",IF(D1743=D1742,AH1742,"")&amp;IF(B1742&lt;&gt;B1743,((IF(ISBLANK(E1743),$D$3&amp;"Non-type material: "&amp;$D$3,$D$3&amp;INDEX('type-categories'!$A$2:$B$100,MATCH(E1743,'type-categories'!$A$2:$A$100,0),2)&amp;$D$3))),"")&amp;(IF(K1743&lt;&gt;K1742,$C$2&amp;K1743&amp;$K$3&amp;$C$2&amp;" ",(IF(B1743&lt;&gt;B1742,$C$2&amp;K1743&amp;$K$3&amp;$C$2&amp;" ",""))))&amp;(IF(L1743="","",((IF(L1743&lt;&gt;L1742,$D$2&amp;L1743&amp;$L$3&amp;$D$2&amp;" ",IF(B1743&lt;&gt;B1742,$D$2&amp;L1743&amp;$L$3&amp;$D$2&amp;" ",""))))))&amp;(IF(M1743="","",((IF(M1743&lt;&gt;M1742,$E$2&amp;M1743&amp;$E$2&amp;","&amp;" ",IF(B1743&lt;&gt;B1742,$E$2&amp;M1743&amp;$E$2&amp;",",""))))))&amp;(IF(N1743="","",IF(N1743&lt;&gt;N1742,N1743&amp;", ",IF(B1743&lt;&gt;B1742,N1743&amp;", ",""))))&amp;(IF(ISBLANK(O1743),"",(IF(O1743&lt;&gt;O1742,O1743&amp;", ",IF(B1743&lt;&gt;B1742,O1743&amp;", ","")))))&amp;(IF(ISBLANK(P1743),"",(IF(P1743&lt;&gt;P1742,P1743&amp;", ",IF(B1743&lt;&gt;B1742,P1743&amp;", ",IF(Z1743&lt;&gt;Z1742,P1743&amp;", ",""))))))&amp;(IF(ISBLANK(Q1743),"",(IF(Q1743&lt;&gt;Q1742,Q1743&amp;", ",IF(B1743&lt;&gt;B1742,Q1743&amp;", ",IF(Z1743&lt;&gt;Z1742,Q1743&amp;", ",""))))))&amp;(IF(ISBLANK(R1743),"",(IF(R1743&lt;&gt;R1742,R1743&amp;"m, ",IF(B1743&lt;&gt;B1742,R1743&amp;"m, ",IF(Z1743&lt;&gt;Z1742,R1743&amp;"m, ",""))))))&amp;IF(ISBLANK(S1743),"",(IF(B1743&lt;&gt;B1742,S1743&amp;", ",IF(S1743&lt;&gt;S1742,IF((Z1743=Z1742),"same locality "&amp;S1743&amp;", ",S1743&amp;", "),""))))&amp;(IF(ISBLANK(T1743),"",(IF(T1743&lt;&gt;T1742,IF(ISBLANK(F$2),T1743&amp;", ",T1743&amp;" "&amp;F$2&amp;", "),(IF(B1743&lt;&gt;B1742,IF(ISBLANK(F$2),T1743&amp;", ",T1743&amp;" "&amp;F$2&amp;", "),(IF(Z1743&lt;&gt;Z1742,IF(ISBLANK(F$2),T1743&amp;", ",T1743&amp;" "&amp;F$2&amp;", "),IF((U1743&lt;&gt;U1742)*($G$2="Y"),"same collector, ","")))))))))&amp;(IF(ISBLANK(U1743),"",(IF(U1743&lt;&gt;U1742,U1743&amp;", ",(IF(B1743&lt;&gt;B1742,U1743&amp;", ",IF(Z1743&lt;&gt;Z1742,U1743&amp;", ",(IF(T1743&lt;&gt;T1742,IF((T1743&lt;&gt;T1742)*($G$2="Y"),"same date, ", ""),IF((T1743=T1742)*(U1743=U1742)*(S1743&lt;&gt;S1742)*($G$2="Y"),"same collector and date, ", ""))))))))))&amp;(IF(ISBLANK(V1743),"",V1743&amp;", "))&amp;IF((AA1743&lt;&gt;AA1744)*($H$2="y"),AD1743&amp;AE1743,IF((AA1743&lt;&gt;AA1744)*($H$2="m"),AD1743&amp;AG1743,IF(($H$2&lt;&gt;"m")*($H$2&lt;&gt;"Y"),(IF(F1743=0,"",F1743&amp;" "&amp;$F$4&amp;" "))&amp;(IF(G1743=0,"",G1743&amp;" "&amp;$G$4&amp;" "))&amp;(IF(H1743=0,"",H1743&amp;" "&amp;H$4&amp;" "))&amp;(IF(I1743=0,"",I1743&amp;" "&amp;$I$4&amp;" "))&amp;(IF(J1743=0,"",J1743&amp;" "&amp;$J$4&amp;" "))&amp;IF((ISBLANK(C1743)),"","("&amp;C1743&amp;")"),"")))&amp;IF((B1743=B1744)*(K1743=K1744)*(L1743=L1744)*(M1743=M1744),IF(($H$2&lt;&gt;"m")*($H$2&lt;&gt;"Y"), ", ", IF((ISNUMBER(FIND(")",AE1743))), ", ", "")),IF((B1743=B1744)*(K1743=K1744)*(L1743=L1744),"; ",". ")))</f>
        <v/>
      </c>
      <c r="AI1743" s="1"/>
    </row>
    <row r="1744" spans="1:35" x14ac:dyDescent="0.25">
      <c r="A1744" s="3" t="str">
        <f t="shared" si="222"/>
        <v/>
      </c>
      <c r="B1744" s="53" t="str">
        <f t="shared" si="226"/>
        <v/>
      </c>
      <c r="C1744" s="57"/>
      <c r="D1744" s="57"/>
      <c r="E1744" s="57"/>
      <c r="F1744" s="57"/>
      <c r="G1744" s="57"/>
      <c r="H1744" s="57"/>
      <c r="I1744" s="57"/>
      <c r="J1744" s="57"/>
      <c r="K1744" s="57"/>
      <c r="L1744" s="57"/>
      <c r="M1744" s="54"/>
      <c r="N1744" s="57"/>
      <c r="O1744" s="58"/>
      <c r="P1744" s="58"/>
      <c r="Q1744" s="58"/>
      <c r="R1744" s="58"/>
      <c r="S1744" s="54"/>
      <c r="T1744" s="57"/>
      <c r="U1744" s="57"/>
      <c r="V1744" s="57"/>
      <c r="W1744" s="57"/>
      <c r="X1744" s="147" t="str">
        <f>IF(ISBLANK(D1744),"",IF('order-admin-units'!$I$1&lt;&gt;"y", "", IF((K1744="")*(ISBLANK(D1744)=FALSE), 'order-admin-units'!$B$1+1, VLOOKUP(K1744, ordercountry, 2))))</f>
        <v/>
      </c>
      <c r="Y1744" s="147" t="str">
        <f>IF(ISBLANK(D1744),"",IF('order-admin-units'!$I$1&lt;&gt;"y", "", IF(L1744="", 'order-admin-units'!$B$2+1, VLOOKUP(K1744&amp;"@"&amp;L1744, orderadmin, 2))))</f>
        <v/>
      </c>
      <c r="Z1744" s="147" t="str">
        <f t="shared" si="223"/>
        <v/>
      </c>
      <c r="AA1744" s="147" t="str">
        <f t="shared" si="224"/>
        <v/>
      </c>
      <c r="AB1744" s="147" t="str">
        <f t="shared" si="225"/>
        <v/>
      </c>
      <c r="AC1744" s="147" t="str">
        <f t="shared" si="219"/>
        <v/>
      </c>
      <c r="AD1744" s="11" t="str">
        <f t="shared" si="220"/>
        <v/>
      </c>
      <c r="AE1744" s="11" t="str">
        <f t="array" ref="AE1744">IF(ISBLANK(D1744),"",IF(OR($H$2="y",$H$2="m"),IF(AA1744=AA1743,IF(OR(AB1744=$AB$4:$AB1743)=FALSE,AE1743&amp;C1744,AE1743),"("&amp;C1744)&amp;IF(AA1744=AA1745,IF(OR(AB1745=$AB$4:$AB1744)=FALSE,", ",""),") "),""))</f>
        <v/>
      </c>
      <c r="AF1744" s="11" t="str">
        <f t="shared" si="221"/>
        <v/>
      </c>
      <c r="AG1744" s="11" t="str">
        <f t="array" ref="AG1744">IF(ISBLANK(D1744),"",IF(OR($H$2="y",$H$2="m"),IF(AA1744=AA1743,IF(OR(AC1744=$AC$4:$AC1743)=FALSE,AG1743&amp;AF1744,AG1743),"("&amp;AF1744)&amp;IF(AA1744=AA1745,IF(OR(AC1745=$AC$4:$AC1744)=FALSE,", ",""),") "),""))</f>
        <v/>
      </c>
      <c r="AH1744" s="10" t="str">
        <f>IF((ISBLANK(D1744)),"",IF(D1744=D1743,AH1743,"")&amp;IF(B1743&lt;&gt;B1744,((IF(ISBLANK(E1744),$D$3&amp;"Non-type material: "&amp;$D$3,$D$3&amp;INDEX('type-categories'!$A$2:$B$100,MATCH(E1744,'type-categories'!$A$2:$A$100,0),2)&amp;$D$3))),"")&amp;(IF(K1744&lt;&gt;K1743,$C$2&amp;K1744&amp;$K$3&amp;$C$2&amp;" ",(IF(B1744&lt;&gt;B1743,$C$2&amp;K1744&amp;$K$3&amp;$C$2&amp;" ",""))))&amp;(IF(L1744="","",((IF(L1744&lt;&gt;L1743,$D$2&amp;L1744&amp;$L$3&amp;$D$2&amp;" ",IF(B1744&lt;&gt;B1743,$D$2&amp;L1744&amp;$L$3&amp;$D$2&amp;" ",""))))))&amp;(IF(M1744="","",((IF(M1744&lt;&gt;M1743,$E$2&amp;M1744&amp;$E$2&amp;","&amp;" ",IF(B1744&lt;&gt;B1743,$E$2&amp;M1744&amp;$E$2&amp;",",""))))))&amp;(IF(N1744="","",IF(N1744&lt;&gt;N1743,N1744&amp;", ",IF(B1744&lt;&gt;B1743,N1744&amp;", ",""))))&amp;(IF(ISBLANK(O1744),"",(IF(O1744&lt;&gt;O1743,O1744&amp;", ",IF(B1744&lt;&gt;B1743,O1744&amp;", ","")))))&amp;(IF(ISBLANK(P1744),"",(IF(P1744&lt;&gt;P1743,P1744&amp;", ",IF(B1744&lt;&gt;B1743,P1744&amp;", ",IF(Z1744&lt;&gt;Z1743,P1744&amp;", ",""))))))&amp;(IF(ISBLANK(Q1744),"",(IF(Q1744&lt;&gt;Q1743,Q1744&amp;", ",IF(B1744&lt;&gt;B1743,Q1744&amp;", ",IF(Z1744&lt;&gt;Z1743,Q1744&amp;", ",""))))))&amp;(IF(ISBLANK(R1744),"",(IF(R1744&lt;&gt;R1743,R1744&amp;"m, ",IF(B1744&lt;&gt;B1743,R1744&amp;"m, ",IF(Z1744&lt;&gt;Z1743,R1744&amp;"m, ",""))))))&amp;IF(ISBLANK(S1744),"",(IF(B1744&lt;&gt;B1743,S1744&amp;", ",IF(S1744&lt;&gt;S1743,IF((Z1744=Z1743),"same locality "&amp;S1744&amp;", ",S1744&amp;", "),""))))&amp;(IF(ISBLANK(T1744),"",(IF(T1744&lt;&gt;T1743,IF(ISBLANK(F$2),T1744&amp;", ",T1744&amp;" "&amp;F$2&amp;", "),(IF(B1744&lt;&gt;B1743,IF(ISBLANK(F$2),T1744&amp;", ",T1744&amp;" "&amp;F$2&amp;", "),(IF(Z1744&lt;&gt;Z1743,IF(ISBLANK(F$2),T1744&amp;", ",T1744&amp;" "&amp;F$2&amp;", "),IF((U1744&lt;&gt;U1743)*($G$2="Y"),"same collector, ","")))))))))&amp;(IF(ISBLANK(U1744),"",(IF(U1744&lt;&gt;U1743,U1744&amp;", ",(IF(B1744&lt;&gt;B1743,U1744&amp;", ",IF(Z1744&lt;&gt;Z1743,U1744&amp;", ",(IF(T1744&lt;&gt;T1743,IF((T1744&lt;&gt;T1743)*($G$2="Y"),"same date, ", ""),IF((T1744=T1743)*(U1744=U1743)*(S1744&lt;&gt;S1743)*($G$2="Y"),"same collector and date, ", ""))))))))))&amp;(IF(ISBLANK(V1744),"",V1744&amp;", "))&amp;IF((AA1744&lt;&gt;AA1745)*($H$2="y"),AD1744&amp;AE1744,IF((AA1744&lt;&gt;AA1745)*($H$2="m"),AD1744&amp;AG1744,IF(($H$2&lt;&gt;"m")*($H$2&lt;&gt;"Y"),(IF(F1744=0,"",F1744&amp;" "&amp;$F$4&amp;" "))&amp;(IF(G1744=0,"",G1744&amp;" "&amp;$G$4&amp;" "))&amp;(IF(H1744=0,"",H1744&amp;" "&amp;H$4&amp;" "))&amp;(IF(I1744=0,"",I1744&amp;" "&amp;$I$4&amp;" "))&amp;(IF(J1744=0,"",J1744&amp;" "&amp;$J$4&amp;" "))&amp;IF((ISBLANK(C1744)),"","("&amp;C1744&amp;")"),"")))&amp;IF((B1744=B1745)*(K1744=K1745)*(L1744=L1745)*(M1744=M1745),IF(($H$2&lt;&gt;"m")*($H$2&lt;&gt;"Y"), ", ", IF((ISNUMBER(FIND(")",AE1744))), ", ", "")),IF((B1744=B1745)*(K1744=K1745)*(L1744=L1745),"; ",". ")))</f>
        <v/>
      </c>
      <c r="AI1744" s="1"/>
    </row>
    <row r="1745" spans="1:35" x14ac:dyDescent="0.25">
      <c r="A1745" s="3" t="str">
        <f t="shared" si="222"/>
        <v/>
      </c>
      <c r="B1745" s="53" t="str">
        <f t="shared" si="226"/>
        <v/>
      </c>
      <c r="C1745" s="57"/>
      <c r="D1745" s="57"/>
      <c r="E1745" s="57"/>
      <c r="F1745" s="57"/>
      <c r="G1745" s="57"/>
      <c r="H1745" s="57"/>
      <c r="I1745" s="57"/>
      <c r="J1745" s="57"/>
      <c r="K1745" s="57"/>
      <c r="L1745" s="57"/>
      <c r="M1745" s="54"/>
      <c r="N1745" s="57"/>
      <c r="O1745" s="58"/>
      <c r="P1745" s="58"/>
      <c r="Q1745" s="58"/>
      <c r="R1745" s="58"/>
      <c r="S1745" s="54"/>
      <c r="T1745" s="57"/>
      <c r="U1745" s="57"/>
      <c r="V1745" s="57"/>
      <c r="W1745" s="57"/>
      <c r="X1745" s="147" t="str">
        <f>IF(ISBLANK(D1745),"",IF('order-admin-units'!$I$1&lt;&gt;"y", "", IF((K1745="")*(ISBLANK(D1745)=FALSE), 'order-admin-units'!$B$1+1, VLOOKUP(K1745, ordercountry, 2))))</f>
        <v/>
      </c>
      <c r="Y1745" s="147" t="str">
        <f>IF(ISBLANK(D1745),"",IF('order-admin-units'!$I$1&lt;&gt;"y", "", IF(L1745="", 'order-admin-units'!$B$2+1, VLOOKUP(K1745&amp;"@"&amp;L1745, orderadmin, 2))))</f>
        <v/>
      </c>
      <c r="Z1745" s="147" t="str">
        <f t="shared" si="223"/>
        <v/>
      </c>
      <c r="AA1745" s="147" t="str">
        <f t="shared" si="224"/>
        <v/>
      </c>
      <c r="AB1745" s="147" t="str">
        <f t="shared" si="225"/>
        <v/>
      </c>
      <c r="AC1745" s="147" t="str">
        <f t="shared" si="219"/>
        <v/>
      </c>
      <c r="AD1745" s="11" t="str">
        <f t="shared" si="220"/>
        <v/>
      </c>
      <c r="AE1745" s="11" t="str">
        <f t="array" ref="AE1745">IF(ISBLANK(D1745),"",IF(OR($H$2="y",$H$2="m"),IF(AA1745=AA1744,IF(OR(AB1745=$AB$4:$AB1744)=FALSE,AE1744&amp;C1745,AE1744),"("&amp;C1745)&amp;IF(AA1745=AA1746,IF(OR(AB1746=$AB$4:$AB1745)=FALSE,", ",""),") "),""))</f>
        <v/>
      </c>
      <c r="AF1745" s="11" t="str">
        <f t="shared" si="221"/>
        <v/>
      </c>
      <c r="AG1745" s="11" t="str">
        <f t="array" ref="AG1745">IF(ISBLANK(D1745),"",IF(OR($H$2="y",$H$2="m"),IF(AA1745=AA1744,IF(OR(AC1745=$AC$4:$AC1744)=FALSE,AG1744&amp;AF1745,AG1744),"("&amp;AF1745)&amp;IF(AA1745=AA1746,IF(OR(AC1746=$AC$4:$AC1745)=FALSE,", ",""),") "),""))</f>
        <v/>
      </c>
      <c r="AH1745" s="10" t="str">
        <f>IF((ISBLANK(D1745)),"",IF(D1745=D1744,AH1744,"")&amp;IF(B1744&lt;&gt;B1745,((IF(ISBLANK(E1745),$D$3&amp;"Non-type material: "&amp;$D$3,$D$3&amp;INDEX('type-categories'!$A$2:$B$100,MATCH(E1745,'type-categories'!$A$2:$A$100,0),2)&amp;$D$3))),"")&amp;(IF(K1745&lt;&gt;K1744,$C$2&amp;K1745&amp;$K$3&amp;$C$2&amp;" ",(IF(B1745&lt;&gt;B1744,$C$2&amp;K1745&amp;$K$3&amp;$C$2&amp;" ",""))))&amp;(IF(L1745="","",((IF(L1745&lt;&gt;L1744,$D$2&amp;L1745&amp;$L$3&amp;$D$2&amp;" ",IF(B1745&lt;&gt;B1744,$D$2&amp;L1745&amp;$L$3&amp;$D$2&amp;" ",""))))))&amp;(IF(M1745="","",((IF(M1745&lt;&gt;M1744,$E$2&amp;M1745&amp;$E$2&amp;","&amp;" ",IF(B1745&lt;&gt;B1744,$E$2&amp;M1745&amp;$E$2&amp;",",""))))))&amp;(IF(N1745="","",IF(N1745&lt;&gt;N1744,N1745&amp;", ",IF(B1745&lt;&gt;B1744,N1745&amp;", ",""))))&amp;(IF(ISBLANK(O1745),"",(IF(O1745&lt;&gt;O1744,O1745&amp;", ",IF(B1745&lt;&gt;B1744,O1745&amp;", ","")))))&amp;(IF(ISBLANK(P1745),"",(IF(P1745&lt;&gt;P1744,P1745&amp;", ",IF(B1745&lt;&gt;B1744,P1745&amp;", ",IF(Z1745&lt;&gt;Z1744,P1745&amp;", ",""))))))&amp;(IF(ISBLANK(Q1745),"",(IF(Q1745&lt;&gt;Q1744,Q1745&amp;", ",IF(B1745&lt;&gt;B1744,Q1745&amp;", ",IF(Z1745&lt;&gt;Z1744,Q1745&amp;", ",""))))))&amp;(IF(ISBLANK(R1745),"",(IF(R1745&lt;&gt;R1744,R1745&amp;"m, ",IF(B1745&lt;&gt;B1744,R1745&amp;"m, ",IF(Z1745&lt;&gt;Z1744,R1745&amp;"m, ",""))))))&amp;IF(ISBLANK(S1745),"",(IF(B1745&lt;&gt;B1744,S1745&amp;", ",IF(S1745&lt;&gt;S1744,IF((Z1745=Z1744),"same locality "&amp;S1745&amp;", ",S1745&amp;", "),""))))&amp;(IF(ISBLANK(T1745),"",(IF(T1745&lt;&gt;T1744,IF(ISBLANK(F$2),T1745&amp;", ",T1745&amp;" "&amp;F$2&amp;", "),(IF(B1745&lt;&gt;B1744,IF(ISBLANK(F$2),T1745&amp;", ",T1745&amp;" "&amp;F$2&amp;", "),(IF(Z1745&lt;&gt;Z1744,IF(ISBLANK(F$2),T1745&amp;", ",T1745&amp;" "&amp;F$2&amp;", "),IF((U1745&lt;&gt;U1744)*($G$2="Y"),"same collector, ","")))))))))&amp;(IF(ISBLANK(U1745),"",(IF(U1745&lt;&gt;U1744,U1745&amp;", ",(IF(B1745&lt;&gt;B1744,U1745&amp;", ",IF(Z1745&lt;&gt;Z1744,U1745&amp;", ",(IF(T1745&lt;&gt;T1744,IF((T1745&lt;&gt;T1744)*($G$2="Y"),"same date, ", ""),IF((T1745=T1744)*(U1745=U1744)*(S1745&lt;&gt;S1744)*($G$2="Y"),"same collector and date, ", ""))))))))))&amp;(IF(ISBLANK(V1745),"",V1745&amp;", "))&amp;IF((AA1745&lt;&gt;AA1746)*($H$2="y"),AD1745&amp;AE1745,IF((AA1745&lt;&gt;AA1746)*($H$2="m"),AD1745&amp;AG1745,IF(($H$2&lt;&gt;"m")*($H$2&lt;&gt;"Y"),(IF(F1745=0,"",F1745&amp;" "&amp;$F$4&amp;" "))&amp;(IF(G1745=0,"",G1745&amp;" "&amp;$G$4&amp;" "))&amp;(IF(H1745=0,"",H1745&amp;" "&amp;H$4&amp;" "))&amp;(IF(I1745=0,"",I1745&amp;" "&amp;$I$4&amp;" "))&amp;(IF(J1745=0,"",J1745&amp;" "&amp;$J$4&amp;" "))&amp;IF((ISBLANK(C1745)),"","("&amp;C1745&amp;")"),"")))&amp;IF((B1745=B1746)*(K1745=K1746)*(L1745=L1746)*(M1745=M1746),IF(($H$2&lt;&gt;"m")*($H$2&lt;&gt;"Y"), ", ", IF((ISNUMBER(FIND(")",AE1745))), ", ", "")),IF((B1745=B1746)*(K1745=K1746)*(L1745=L1746),"; ",". ")))</f>
        <v/>
      </c>
      <c r="AI1745" s="1"/>
    </row>
    <row r="1746" spans="1:35" x14ac:dyDescent="0.25">
      <c r="A1746" s="3" t="str">
        <f t="shared" si="222"/>
        <v/>
      </c>
      <c r="B1746" s="53" t="str">
        <f t="shared" si="226"/>
        <v/>
      </c>
      <c r="C1746" s="57"/>
      <c r="D1746" s="57"/>
      <c r="E1746" s="57"/>
      <c r="F1746" s="57"/>
      <c r="G1746" s="57"/>
      <c r="H1746" s="57"/>
      <c r="I1746" s="57"/>
      <c r="J1746" s="57"/>
      <c r="K1746" s="57"/>
      <c r="L1746" s="57"/>
      <c r="M1746" s="54"/>
      <c r="N1746" s="57"/>
      <c r="O1746" s="58"/>
      <c r="P1746" s="58"/>
      <c r="Q1746" s="58"/>
      <c r="R1746" s="58"/>
      <c r="S1746" s="54"/>
      <c r="T1746" s="57"/>
      <c r="U1746" s="57"/>
      <c r="V1746" s="57"/>
      <c r="W1746" s="57"/>
      <c r="X1746" s="147" t="str">
        <f>IF(ISBLANK(D1746),"",IF('order-admin-units'!$I$1&lt;&gt;"y", "", IF((K1746="")*(ISBLANK(D1746)=FALSE), 'order-admin-units'!$B$1+1, VLOOKUP(K1746, ordercountry, 2))))</f>
        <v/>
      </c>
      <c r="Y1746" s="147" t="str">
        <f>IF(ISBLANK(D1746),"",IF('order-admin-units'!$I$1&lt;&gt;"y", "", IF(L1746="", 'order-admin-units'!$B$2+1, VLOOKUP(K1746&amp;"@"&amp;L1746, orderadmin, 2))))</f>
        <v/>
      </c>
      <c r="Z1746" s="147" t="str">
        <f t="shared" si="223"/>
        <v/>
      </c>
      <c r="AA1746" s="147" t="str">
        <f t="shared" si="224"/>
        <v/>
      </c>
      <c r="AB1746" s="147" t="str">
        <f t="shared" si="225"/>
        <v/>
      </c>
      <c r="AC1746" s="147" t="str">
        <f t="shared" si="219"/>
        <v/>
      </c>
      <c r="AD1746" s="11" t="str">
        <f t="shared" si="220"/>
        <v/>
      </c>
      <c r="AE1746" s="11" t="str">
        <f t="array" ref="AE1746">IF(ISBLANK(D1746),"",IF(OR($H$2="y",$H$2="m"),IF(AA1746=AA1745,IF(OR(AB1746=$AB$4:$AB1745)=FALSE,AE1745&amp;C1746,AE1745),"("&amp;C1746)&amp;IF(AA1746=AA1747,IF(OR(AB1747=$AB$4:$AB1746)=FALSE,", ",""),") "),""))</f>
        <v/>
      </c>
      <c r="AF1746" s="11" t="str">
        <f t="shared" si="221"/>
        <v/>
      </c>
      <c r="AG1746" s="11" t="str">
        <f t="array" ref="AG1746">IF(ISBLANK(D1746),"",IF(OR($H$2="y",$H$2="m"),IF(AA1746=AA1745,IF(OR(AC1746=$AC$4:$AC1745)=FALSE,AG1745&amp;AF1746,AG1745),"("&amp;AF1746)&amp;IF(AA1746=AA1747,IF(OR(AC1747=$AC$4:$AC1746)=FALSE,", ",""),") "),""))</f>
        <v/>
      </c>
      <c r="AH1746" s="10" t="str">
        <f>IF((ISBLANK(D1746)),"",IF(D1746=D1745,AH1745,"")&amp;IF(B1745&lt;&gt;B1746,((IF(ISBLANK(E1746),$D$3&amp;"Non-type material: "&amp;$D$3,$D$3&amp;INDEX('type-categories'!$A$2:$B$100,MATCH(E1746,'type-categories'!$A$2:$A$100,0),2)&amp;$D$3))),"")&amp;(IF(K1746&lt;&gt;K1745,$C$2&amp;K1746&amp;$K$3&amp;$C$2&amp;" ",(IF(B1746&lt;&gt;B1745,$C$2&amp;K1746&amp;$K$3&amp;$C$2&amp;" ",""))))&amp;(IF(L1746="","",((IF(L1746&lt;&gt;L1745,$D$2&amp;L1746&amp;$L$3&amp;$D$2&amp;" ",IF(B1746&lt;&gt;B1745,$D$2&amp;L1746&amp;$L$3&amp;$D$2&amp;" ",""))))))&amp;(IF(M1746="","",((IF(M1746&lt;&gt;M1745,$E$2&amp;M1746&amp;$E$2&amp;","&amp;" ",IF(B1746&lt;&gt;B1745,$E$2&amp;M1746&amp;$E$2&amp;",",""))))))&amp;(IF(N1746="","",IF(N1746&lt;&gt;N1745,N1746&amp;", ",IF(B1746&lt;&gt;B1745,N1746&amp;", ",""))))&amp;(IF(ISBLANK(O1746),"",(IF(O1746&lt;&gt;O1745,O1746&amp;", ",IF(B1746&lt;&gt;B1745,O1746&amp;", ","")))))&amp;(IF(ISBLANK(P1746),"",(IF(P1746&lt;&gt;P1745,P1746&amp;", ",IF(B1746&lt;&gt;B1745,P1746&amp;", ",IF(Z1746&lt;&gt;Z1745,P1746&amp;", ",""))))))&amp;(IF(ISBLANK(Q1746),"",(IF(Q1746&lt;&gt;Q1745,Q1746&amp;", ",IF(B1746&lt;&gt;B1745,Q1746&amp;", ",IF(Z1746&lt;&gt;Z1745,Q1746&amp;", ",""))))))&amp;(IF(ISBLANK(R1746),"",(IF(R1746&lt;&gt;R1745,R1746&amp;"m, ",IF(B1746&lt;&gt;B1745,R1746&amp;"m, ",IF(Z1746&lt;&gt;Z1745,R1746&amp;"m, ",""))))))&amp;IF(ISBLANK(S1746),"",(IF(B1746&lt;&gt;B1745,S1746&amp;", ",IF(S1746&lt;&gt;S1745,IF((Z1746=Z1745),"same locality "&amp;S1746&amp;", ",S1746&amp;", "),""))))&amp;(IF(ISBLANK(T1746),"",(IF(T1746&lt;&gt;T1745,IF(ISBLANK(F$2),T1746&amp;", ",T1746&amp;" "&amp;F$2&amp;", "),(IF(B1746&lt;&gt;B1745,IF(ISBLANK(F$2),T1746&amp;", ",T1746&amp;" "&amp;F$2&amp;", "),(IF(Z1746&lt;&gt;Z1745,IF(ISBLANK(F$2),T1746&amp;", ",T1746&amp;" "&amp;F$2&amp;", "),IF((U1746&lt;&gt;U1745)*($G$2="Y"),"same collector, ","")))))))))&amp;(IF(ISBLANK(U1746),"",(IF(U1746&lt;&gt;U1745,U1746&amp;", ",(IF(B1746&lt;&gt;B1745,U1746&amp;", ",IF(Z1746&lt;&gt;Z1745,U1746&amp;", ",(IF(T1746&lt;&gt;T1745,IF((T1746&lt;&gt;T1745)*($G$2="Y"),"same date, ", ""),IF((T1746=T1745)*(U1746=U1745)*(S1746&lt;&gt;S1745)*($G$2="Y"),"same collector and date, ", ""))))))))))&amp;(IF(ISBLANK(V1746),"",V1746&amp;", "))&amp;IF((AA1746&lt;&gt;AA1747)*($H$2="y"),AD1746&amp;AE1746,IF((AA1746&lt;&gt;AA1747)*($H$2="m"),AD1746&amp;AG1746,IF(($H$2&lt;&gt;"m")*($H$2&lt;&gt;"Y"),(IF(F1746=0,"",F1746&amp;" "&amp;$F$4&amp;" "))&amp;(IF(G1746=0,"",G1746&amp;" "&amp;$G$4&amp;" "))&amp;(IF(H1746=0,"",H1746&amp;" "&amp;H$4&amp;" "))&amp;(IF(I1746=0,"",I1746&amp;" "&amp;$I$4&amp;" "))&amp;(IF(J1746=0,"",J1746&amp;" "&amp;$J$4&amp;" "))&amp;IF((ISBLANK(C1746)),"","("&amp;C1746&amp;")"),"")))&amp;IF((B1746=B1747)*(K1746=K1747)*(L1746=L1747)*(M1746=M1747),IF(($H$2&lt;&gt;"m")*($H$2&lt;&gt;"Y"), ", ", IF((ISNUMBER(FIND(")",AE1746))), ", ", "")),IF((B1746=B1747)*(K1746=K1747)*(L1746=L1747),"; ",". ")))</f>
        <v/>
      </c>
      <c r="AI1746" s="1"/>
    </row>
    <row r="1747" spans="1:35" x14ac:dyDescent="0.25">
      <c r="A1747" s="3" t="str">
        <f t="shared" si="222"/>
        <v/>
      </c>
      <c r="B1747" s="53" t="str">
        <f t="shared" si="226"/>
        <v/>
      </c>
      <c r="C1747" s="57"/>
      <c r="D1747" s="57"/>
      <c r="E1747" s="57"/>
      <c r="F1747" s="57"/>
      <c r="G1747" s="57"/>
      <c r="H1747" s="57"/>
      <c r="I1747" s="57"/>
      <c r="J1747" s="57"/>
      <c r="K1747" s="57"/>
      <c r="L1747" s="57"/>
      <c r="M1747" s="54"/>
      <c r="N1747" s="57"/>
      <c r="O1747" s="58"/>
      <c r="P1747" s="58"/>
      <c r="Q1747" s="58"/>
      <c r="R1747" s="58"/>
      <c r="S1747" s="54"/>
      <c r="T1747" s="57"/>
      <c r="U1747" s="57"/>
      <c r="V1747" s="57"/>
      <c r="W1747" s="57"/>
      <c r="X1747" s="147" t="str">
        <f>IF(ISBLANK(D1747),"",IF('order-admin-units'!$I$1&lt;&gt;"y", "", IF((K1747="")*(ISBLANK(D1747)=FALSE), 'order-admin-units'!$B$1+1, VLOOKUP(K1747, ordercountry, 2))))</f>
        <v/>
      </c>
      <c r="Y1747" s="147" t="str">
        <f>IF(ISBLANK(D1747),"",IF('order-admin-units'!$I$1&lt;&gt;"y", "", IF(L1747="", 'order-admin-units'!$B$2+1, VLOOKUP(K1747&amp;"@"&amp;L1747, orderadmin, 2))))</f>
        <v/>
      </c>
      <c r="Z1747" s="147" t="str">
        <f t="shared" si="223"/>
        <v/>
      </c>
      <c r="AA1747" s="147" t="str">
        <f t="shared" si="224"/>
        <v/>
      </c>
      <c r="AB1747" s="147" t="str">
        <f t="shared" si="225"/>
        <v/>
      </c>
      <c r="AC1747" s="147" t="str">
        <f t="shared" si="219"/>
        <v/>
      </c>
      <c r="AD1747" s="11" t="str">
        <f t="shared" si="220"/>
        <v/>
      </c>
      <c r="AE1747" s="11" t="str">
        <f t="array" ref="AE1747">IF(ISBLANK(D1747),"",IF(OR($H$2="y",$H$2="m"),IF(AA1747=AA1746,IF(OR(AB1747=$AB$4:$AB1746)=FALSE,AE1746&amp;C1747,AE1746),"("&amp;C1747)&amp;IF(AA1747=AA1748,IF(OR(AB1748=$AB$4:$AB1747)=FALSE,", ",""),") "),""))</f>
        <v/>
      </c>
      <c r="AF1747" s="11" t="str">
        <f t="shared" si="221"/>
        <v/>
      </c>
      <c r="AG1747" s="11" t="str">
        <f t="array" ref="AG1747">IF(ISBLANK(D1747),"",IF(OR($H$2="y",$H$2="m"),IF(AA1747=AA1746,IF(OR(AC1747=$AC$4:$AC1746)=FALSE,AG1746&amp;AF1747,AG1746),"("&amp;AF1747)&amp;IF(AA1747=AA1748,IF(OR(AC1748=$AC$4:$AC1747)=FALSE,", ",""),") "),""))</f>
        <v/>
      </c>
      <c r="AH1747" s="10" t="str">
        <f>IF((ISBLANK(D1747)),"",IF(D1747=D1746,AH1746,"")&amp;IF(B1746&lt;&gt;B1747,((IF(ISBLANK(E1747),$D$3&amp;"Non-type material: "&amp;$D$3,$D$3&amp;INDEX('type-categories'!$A$2:$B$100,MATCH(E1747,'type-categories'!$A$2:$A$100,0),2)&amp;$D$3))),"")&amp;(IF(K1747&lt;&gt;K1746,$C$2&amp;K1747&amp;$K$3&amp;$C$2&amp;" ",(IF(B1747&lt;&gt;B1746,$C$2&amp;K1747&amp;$K$3&amp;$C$2&amp;" ",""))))&amp;(IF(L1747="","",((IF(L1747&lt;&gt;L1746,$D$2&amp;L1747&amp;$L$3&amp;$D$2&amp;" ",IF(B1747&lt;&gt;B1746,$D$2&amp;L1747&amp;$L$3&amp;$D$2&amp;" ",""))))))&amp;(IF(M1747="","",((IF(M1747&lt;&gt;M1746,$E$2&amp;M1747&amp;$E$2&amp;","&amp;" ",IF(B1747&lt;&gt;B1746,$E$2&amp;M1747&amp;$E$2&amp;",",""))))))&amp;(IF(N1747="","",IF(N1747&lt;&gt;N1746,N1747&amp;", ",IF(B1747&lt;&gt;B1746,N1747&amp;", ",""))))&amp;(IF(ISBLANK(O1747),"",(IF(O1747&lt;&gt;O1746,O1747&amp;", ",IF(B1747&lt;&gt;B1746,O1747&amp;", ","")))))&amp;(IF(ISBLANK(P1747),"",(IF(P1747&lt;&gt;P1746,P1747&amp;", ",IF(B1747&lt;&gt;B1746,P1747&amp;", ",IF(Z1747&lt;&gt;Z1746,P1747&amp;", ",""))))))&amp;(IF(ISBLANK(Q1747),"",(IF(Q1747&lt;&gt;Q1746,Q1747&amp;", ",IF(B1747&lt;&gt;B1746,Q1747&amp;", ",IF(Z1747&lt;&gt;Z1746,Q1747&amp;", ",""))))))&amp;(IF(ISBLANK(R1747),"",(IF(R1747&lt;&gt;R1746,R1747&amp;"m, ",IF(B1747&lt;&gt;B1746,R1747&amp;"m, ",IF(Z1747&lt;&gt;Z1746,R1747&amp;"m, ",""))))))&amp;IF(ISBLANK(S1747),"",(IF(B1747&lt;&gt;B1746,S1747&amp;", ",IF(S1747&lt;&gt;S1746,IF((Z1747=Z1746),"same locality "&amp;S1747&amp;", ",S1747&amp;", "),""))))&amp;(IF(ISBLANK(T1747),"",(IF(T1747&lt;&gt;T1746,IF(ISBLANK(F$2),T1747&amp;", ",T1747&amp;" "&amp;F$2&amp;", "),(IF(B1747&lt;&gt;B1746,IF(ISBLANK(F$2),T1747&amp;", ",T1747&amp;" "&amp;F$2&amp;", "),(IF(Z1747&lt;&gt;Z1746,IF(ISBLANK(F$2),T1747&amp;", ",T1747&amp;" "&amp;F$2&amp;", "),IF((U1747&lt;&gt;U1746)*($G$2="Y"),"same collector, ","")))))))))&amp;(IF(ISBLANK(U1747),"",(IF(U1747&lt;&gt;U1746,U1747&amp;", ",(IF(B1747&lt;&gt;B1746,U1747&amp;", ",IF(Z1747&lt;&gt;Z1746,U1747&amp;", ",(IF(T1747&lt;&gt;T1746,IF((T1747&lt;&gt;T1746)*($G$2="Y"),"same date, ", ""),IF((T1747=T1746)*(U1747=U1746)*(S1747&lt;&gt;S1746)*($G$2="Y"),"same collector and date, ", ""))))))))))&amp;(IF(ISBLANK(V1747),"",V1747&amp;", "))&amp;IF((AA1747&lt;&gt;AA1748)*($H$2="y"),AD1747&amp;AE1747,IF((AA1747&lt;&gt;AA1748)*($H$2="m"),AD1747&amp;AG1747,IF(($H$2&lt;&gt;"m")*($H$2&lt;&gt;"Y"),(IF(F1747=0,"",F1747&amp;" "&amp;$F$4&amp;" "))&amp;(IF(G1747=0,"",G1747&amp;" "&amp;$G$4&amp;" "))&amp;(IF(H1747=0,"",H1747&amp;" "&amp;H$4&amp;" "))&amp;(IF(I1747=0,"",I1747&amp;" "&amp;$I$4&amp;" "))&amp;(IF(J1747=0,"",J1747&amp;" "&amp;$J$4&amp;" "))&amp;IF((ISBLANK(C1747)),"","("&amp;C1747&amp;")"),"")))&amp;IF((B1747=B1748)*(K1747=K1748)*(L1747=L1748)*(M1747=M1748),IF(($H$2&lt;&gt;"m")*($H$2&lt;&gt;"Y"), ", ", IF((ISNUMBER(FIND(")",AE1747))), ", ", "")),IF((B1747=B1748)*(K1747=K1748)*(L1747=L1748),"; ",". ")))</f>
        <v/>
      </c>
      <c r="AI1747" s="1"/>
    </row>
    <row r="1748" spans="1:35" x14ac:dyDescent="0.25">
      <c r="A1748" s="3" t="str">
        <f t="shared" si="222"/>
        <v/>
      </c>
      <c r="B1748" s="53" t="str">
        <f t="shared" si="226"/>
        <v/>
      </c>
      <c r="C1748" s="57"/>
      <c r="D1748" s="57"/>
      <c r="E1748" s="57"/>
      <c r="F1748" s="57"/>
      <c r="G1748" s="57"/>
      <c r="H1748" s="57"/>
      <c r="I1748" s="57"/>
      <c r="J1748" s="57"/>
      <c r="K1748" s="57"/>
      <c r="L1748" s="57"/>
      <c r="M1748" s="54"/>
      <c r="N1748" s="57"/>
      <c r="O1748" s="58"/>
      <c r="P1748" s="58"/>
      <c r="Q1748" s="58"/>
      <c r="R1748" s="58"/>
      <c r="S1748" s="54"/>
      <c r="T1748" s="57"/>
      <c r="U1748" s="57"/>
      <c r="V1748" s="57"/>
      <c r="W1748" s="57"/>
      <c r="X1748" s="147" t="str">
        <f>IF(ISBLANK(D1748),"",IF('order-admin-units'!$I$1&lt;&gt;"y", "", IF((K1748="")*(ISBLANK(D1748)=FALSE), 'order-admin-units'!$B$1+1, VLOOKUP(K1748, ordercountry, 2))))</f>
        <v/>
      </c>
      <c r="Y1748" s="147" t="str">
        <f>IF(ISBLANK(D1748),"",IF('order-admin-units'!$I$1&lt;&gt;"y", "", IF(L1748="", 'order-admin-units'!$B$2+1, VLOOKUP(K1748&amp;"@"&amp;L1748, orderadmin, 2))))</f>
        <v/>
      </c>
      <c r="Z1748" s="147" t="str">
        <f t="shared" si="223"/>
        <v/>
      </c>
      <c r="AA1748" s="147" t="str">
        <f t="shared" si="224"/>
        <v/>
      </c>
      <c r="AB1748" s="147" t="str">
        <f t="shared" si="225"/>
        <v/>
      </c>
      <c r="AC1748" s="147" t="str">
        <f t="shared" si="219"/>
        <v/>
      </c>
      <c r="AD1748" s="11" t="str">
        <f t="shared" si="220"/>
        <v/>
      </c>
      <c r="AE1748" s="11" t="str">
        <f t="array" ref="AE1748">IF(ISBLANK(D1748),"",IF(OR($H$2="y",$H$2="m"),IF(AA1748=AA1747,IF(OR(AB1748=$AB$4:$AB1747)=FALSE,AE1747&amp;C1748,AE1747),"("&amp;C1748)&amp;IF(AA1748=AA1749,IF(OR(AB1749=$AB$4:$AB1748)=FALSE,", ",""),") "),""))</f>
        <v/>
      </c>
      <c r="AF1748" s="11" t="str">
        <f t="shared" si="221"/>
        <v/>
      </c>
      <c r="AG1748" s="11" t="str">
        <f t="array" ref="AG1748">IF(ISBLANK(D1748),"",IF(OR($H$2="y",$H$2="m"),IF(AA1748=AA1747,IF(OR(AC1748=$AC$4:$AC1747)=FALSE,AG1747&amp;AF1748,AG1747),"("&amp;AF1748)&amp;IF(AA1748=AA1749,IF(OR(AC1749=$AC$4:$AC1748)=FALSE,", ",""),") "),""))</f>
        <v/>
      </c>
      <c r="AH1748" s="10" t="str">
        <f>IF((ISBLANK(D1748)),"",IF(D1748=D1747,AH1747,"")&amp;IF(B1747&lt;&gt;B1748,((IF(ISBLANK(E1748),$D$3&amp;"Non-type material: "&amp;$D$3,$D$3&amp;INDEX('type-categories'!$A$2:$B$100,MATCH(E1748,'type-categories'!$A$2:$A$100,0),2)&amp;$D$3))),"")&amp;(IF(K1748&lt;&gt;K1747,$C$2&amp;K1748&amp;$K$3&amp;$C$2&amp;" ",(IF(B1748&lt;&gt;B1747,$C$2&amp;K1748&amp;$K$3&amp;$C$2&amp;" ",""))))&amp;(IF(L1748="","",((IF(L1748&lt;&gt;L1747,$D$2&amp;L1748&amp;$L$3&amp;$D$2&amp;" ",IF(B1748&lt;&gt;B1747,$D$2&amp;L1748&amp;$L$3&amp;$D$2&amp;" ",""))))))&amp;(IF(M1748="","",((IF(M1748&lt;&gt;M1747,$E$2&amp;M1748&amp;$E$2&amp;","&amp;" ",IF(B1748&lt;&gt;B1747,$E$2&amp;M1748&amp;$E$2&amp;",",""))))))&amp;(IF(N1748="","",IF(N1748&lt;&gt;N1747,N1748&amp;", ",IF(B1748&lt;&gt;B1747,N1748&amp;", ",""))))&amp;(IF(ISBLANK(O1748),"",(IF(O1748&lt;&gt;O1747,O1748&amp;", ",IF(B1748&lt;&gt;B1747,O1748&amp;", ","")))))&amp;(IF(ISBLANK(P1748),"",(IF(P1748&lt;&gt;P1747,P1748&amp;", ",IF(B1748&lt;&gt;B1747,P1748&amp;", ",IF(Z1748&lt;&gt;Z1747,P1748&amp;", ",""))))))&amp;(IF(ISBLANK(Q1748),"",(IF(Q1748&lt;&gt;Q1747,Q1748&amp;", ",IF(B1748&lt;&gt;B1747,Q1748&amp;", ",IF(Z1748&lt;&gt;Z1747,Q1748&amp;", ",""))))))&amp;(IF(ISBLANK(R1748),"",(IF(R1748&lt;&gt;R1747,R1748&amp;"m, ",IF(B1748&lt;&gt;B1747,R1748&amp;"m, ",IF(Z1748&lt;&gt;Z1747,R1748&amp;"m, ",""))))))&amp;IF(ISBLANK(S1748),"",(IF(B1748&lt;&gt;B1747,S1748&amp;", ",IF(S1748&lt;&gt;S1747,IF((Z1748=Z1747),"same locality "&amp;S1748&amp;", ",S1748&amp;", "),""))))&amp;(IF(ISBLANK(T1748),"",(IF(T1748&lt;&gt;T1747,IF(ISBLANK(F$2),T1748&amp;", ",T1748&amp;" "&amp;F$2&amp;", "),(IF(B1748&lt;&gt;B1747,IF(ISBLANK(F$2),T1748&amp;", ",T1748&amp;" "&amp;F$2&amp;", "),(IF(Z1748&lt;&gt;Z1747,IF(ISBLANK(F$2),T1748&amp;", ",T1748&amp;" "&amp;F$2&amp;", "),IF((U1748&lt;&gt;U1747)*($G$2="Y"),"same collector, ","")))))))))&amp;(IF(ISBLANK(U1748),"",(IF(U1748&lt;&gt;U1747,U1748&amp;", ",(IF(B1748&lt;&gt;B1747,U1748&amp;", ",IF(Z1748&lt;&gt;Z1747,U1748&amp;", ",(IF(T1748&lt;&gt;T1747,IF((T1748&lt;&gt;T1747)*($G$2="Y"),"same date, ", ""),IF((T1748=T1747)*(U1748=U1747)*(S1748&lt;&gt;S1747)*($G$2="Y"),"same collector and date, ", ""))))))))))&amp;(IF(ISBLANK(V1748),"",V1748&amp;", "))&amp;IF((AA1748&lt;&gt;AA1749)*($H$2="y"),AD1748&amp;AE1748,IF((AA1748&lt;&gt;AA1749)*($H$2="m"),AD1748&amp;AG1748,IF(($H$2&lt;&gt;"m")*($H$2&lt;&gt;"Y"),(IF(F1748=0,"",F1748&amp;" "&amp;$F$4&amp;" "))&amp;(IF(G1748=0,"",G1748&amp;" "&amp;$G$4&amp;" "))&amp;(IF(H1748=0,"",H1748&amp;" "&amp;H$4&amp;" "))&amp;(IF(I1748=0,"",I1748&amp;" "&amp;$I$4&amp;" "))&amp;(IF(J1748=0,"",J1748&amp;" "&amp;$J$4&amp;" "))&amp;IF((ISBLANK(C1748)),"","("&amp;C1748&amp;")"),"")))&amp;IF((B1748=B1749)*(K1748=K1749)*(L1748=L1749)*(M1748=M1749),IF(($H$2&lt;&gt;"m")*($H$2&lt;&gt;"Y"), ", ", IF((ISNUMBER(FIND(")",AE1748))), ", ", "")),IF((B1748=B1749)*(K1748=K1749)*(L1748=L1749),"; ",". ")))</f>
        <v/>
      </c>
      <c r="AI1748" s="1"/>
    </row>
    <row r="1749" spans="1:35" x14ac:dyDescent="0.25">
      <c r="A1749" s="3" t="str">
        <f t="shared" si="222"/>
        <v/>
      </c>
      <c r="B1749" s="53" t="str">
        <f t="shared" si="226"/>
        <v/>
      </c>
      <c r="C1749" s="57"/>
      <c r="D1749" s="57"/>
      <c r="E1749" s="57"/>
      <c r="F1749" s="57"/>
      <c r="G1749" s="57"/>
      <c r="H1749" s="57"/>
      <c r="I1749" s="57"/>
      <c r="J1749" s="57"/>
      <c r="K1749" s="57"/>
      <c r="L1749" s="57"/>
      <c r="M1749" s="54"/>
      <c r="N1749" s="57"/>
      <c r="O1749" s="58"/>
      <c r="P1749" s="58"/>
      <c r="Q1749" s="58"/>
      <c r="R1749" s="58"/>
      <c r="S1749" s="54"/>
      <c r="T1749" s="57"/>
      <c r="U1749" s="57"/>
      <c r="V1749" s="57"/>
      <c r="W1749" s="57"/>
      <c r="X1749" s="147" t="str">
        <f>IF(ISBLANK(D1749),"",IF('order-admin-units'!$I$1&lt;&gt;"y", "", IF((K1749="")*(ISBLANK(D1749)=FALSE), 'order-admin-units'!$B$1+1, VLOOKUP(K1749, ordercountry, 2))))</f>
        <v/>
      </c>
      <c r="Y1749" s="147" t="str">
        <f>IF(ISBLANK(D1749),"",IF('order-admin-units'!$I$1&lt;&gt;"y", "", IF(L1749="", 'order-admin-units'!$B$2+1, VLOOKUP(K1749&amp;"@"&amp;L1749, orderadmin, 2))))</f>
        <v/>
      </c>
      <c r="Z1749" s="147" t="str">
        <f t="shared" si="223"/>
        <v/>
      </c>
      <c r="AA1749" s="147" t="str">
        <f t="shared" si="224"/>
        <v/>
      </c>
      <c r="AB1749" s="147" t="str">
        <f t="shared" si="225"/>
        <v/>
      </c>
      <c r="AC1749" s="147" t="str">
        <f t="shared" si="219"/>
        <v/>
      </c>
      <c r="AD1749" s="11" t="str">
        <f t="shared" si="220"/>
        <v/>
      </c>
      <c r="AE1749" s="11" t="str">
        <f t="array" ref="AE1749">IF(ISBLANK(D1749),"",IF(OR($H$2="y",$H$2="m"),IF(AA1749=AA1748,IF(OR(AB1749=$AB$4:$AB1748)=FALSE,AE1748&amp;C1749,AE1748),"("&amp;C1749)&amp;IF(AA1749=AA1750,IF(OR(AB1750=$AB$4:$AB1749)=FALSE,", ",""),") "),""))</f>
        <v/>
      </c>
      <c r="AF1749" s="11" t="str">
        <f t="shared" si="221"/>
        <v/>
      </c>
      <c r="AG1749" s="11" t="str">
        <f t="array" ref="AG1749">IF(ISBLANK(D1749),"",IF(OR($H$2="y",$H$2="m"),IF(AA1749=AA1748,IF(OR(AC1749=$AC$4:$AC1748)=FALSE,AG1748&amp;AF1749,AG1748),"("&amp;AF1749)&amp;IF(AA1749=AA1750,IF(OR(AC1750=$AC$4:$AC1749)=FALSE,", ",""),") "),""))</f>
        <v/>
      </c>
      <c r="AH1749" s="10" t="str">
        <f>IF((ISBLANK(D1749)),"",IF(D1749=D1748,AH1748,"")&amp;IF(B1748&lt;&gt;B1749,((IF(ISBLANK(E1749),$D$3&amp;"Non-type material: "&amp;$D$3,$D$3&amp;INDEX('type-categories'!$A$2:$B$100,MATCH(E1749,'type-categories'!$A$2:$A$100,0),2)&amp;$D$3))),"")&amp;(IF(K1749&lt;&gt;K1748,$C$2&amp;K1749&amp;$K$3&amp;$C$2&amp;" ",(IF(B1749&lt;&gt;B1748,$C$2&amp;K1749&amp;$K$3&amp;$C$2&amp;" ",""))))&amp;(IF(L1749="","",((IF(L1749&lt;&gt;L1748,$D$2&amp;L1749&amp;$L$3&amp;$D$2&amp;" ",IF(B1749&lt;&gt;B1748,$D$2&amp;L1749&amp;$L$3&amp;$D$2&amp;" ",""))))))&amp;(IF(M1749="","",((IF(M1749&lt;&gt;M1748,$E$2&amp;M1749&amp;$E$2&amp;","&amp;" ",IF(B1749&lt;&gt;B1748,$E$2&amp;M1749&amp;$E$2&amp;",",""))))))&amp;(IF(N1749="","",IF(N1749&lt;&gt;N1748,N1749&amp;", ",IF(B1749&lt;&gt;B1748,N1749&amp;", ",""))))&amp;(IF(ISBLANK(O1749),"",(IF(O1749&lt;&gt;O1748,O1749&amp;", ",IF(B1749&lt;&gt;B1748,O1749&amp;", ","")))))&amp;(IF(ISBLANK(P1749),"",(IF(P1749&lt;&gt;P1748,P1749&amp;", ",IF(B1749&lt;&gt;B1748,P1749&amp;", ",IF(Z1749&lt;&gt;Z1748,P1749&amp;", ",""))))))&amp;(IF(ISBLANK(Q1749),"",(IF(Q1749&lt;&gt;Q1748,Q1749&amp;", ",IF(B1749&lt;&gt;B1748,Q1749&amp;", ",IF(Z1749&lt;&gt;Z1748,Q1749&amp;", ",""))))))&amp;(IF(ISBLANK(R1749),"",(IF(R1749&lt;&gt;R1748,R1749&amp;"m, ",IF(B1749&lt;&gt;B1748,R1749&amp;"m, ",IF(Z1749&lt;&gt;Z1748,R1749&amp;"m, ",""))))))&amp;IF(ISBLANK(S1749),"",(IF(B1749&lt;&gt;B1748,S1749&amp;", ",IF(S1749&lt;&gt;S1748,IF((Z1749=Z1748),"same locality "&amp;S1749&amp;", ",S1749&amp;", "),""))))&amp;(IF(ISBLANK(T1749),"",(IF(T1749&lt;&gt;T1748,IF(ISBLANK(F$2),T1749&amp;", ",T1749&amp;" "&amp;F$2&amp;", "),(IF(B1749&lt;&gt;B1748,IF(ISBLANK(F$2),T1749&amp;", ",T1749&amp;" "&amp;F$2&amp;", "),(IF(Z1749&lt;&gt;Z1748,IF(ISBLANK(F$2),T1749&amp;", ",T1749&amp;" "&amp;F$2&amp;", "),IF((U1749&lt;&gt;U1748)*($G$2="Y"),"same collector, ","")))))))))&amp;(IF(ISBLANK(U1749),"",(IF(U1749&lt;&gt;U1748,U1749&amp;", ",(IF(B1749&lt;&gt;B1748,U1749&amp;", ",IF(Z1749&lt;&gt;Z1748,U1749&amp;", ",(IF(T1749&lt;&gt;T1748,IF((T1749&lt;&gt;T1748)*($G$2="Y"),"same date, ", ""),IF((T1749=T1748)*(U1749=U1748)*(S1749&lt;&gt;S1748)*($G$2="Y"),"same collector and date, ", ""))))))))))&amp;(IF(ISBLANK(V1749),"",V1749&amp;", "))&amp;IF((AA1749&lt;&gt;AA1750)*($H$2="y"),AD1749&amp;AE1749,IF((AA1749&lt;&gt;AA1750)*($H$2="m"),AD1749&amp;AG1749,IF(($H$2&lt;&gt;"m")*($H$2&lt;&gt;"Y"),(IF(F1749=0,"",F1749&amp;" "&amp;$F$4&amp;" "))&amp;(IF(G1749=0,"",G1749&amp;" "&amp;$G$4&amp;" "))&amp;(IF(H1749=0,"",H1749&amp;" "&amp;H$4&amp;" "))&amp;(IF(I1749=0,"",I1749&amp;" "&amp;$I$4&amp;" "))&amp;(IF(J1749=0,"",J1749&amp;" "&amp;$J$4&amp;" "))&amp;IF((ISBLANK(C1749)),"","("&amp;C1749&amp;")"),"")))&amp;IF((B1749=B1750)*(K1749=K1750)*(L1749=L1750)*(M1749=M1750),IF(($H$2&lt;&gt;"m")*($H$2&lt;&gt;"Y"), ", ", IF((ISNUMBER(FIND(")",AE1749))), ", ", "")),IF((B1749=B1750)*(K1749=K1750)*(L1749=L1750),"; ",". ")))</f>
        <v/>
      </c>
      <c r="AI1749" s="1"/>
    </row>
    <row r="1750" spans="1:35" x14ac:dyDescent="0.25">
      <c r="A1750" s="3" t="str">
        <f t="shared" si="222"/>
        <v/>
      </c>
      <c r="B1750" s="53" t="str">
        <f t="shared" si="226"/>
        <v/>
      </c>
      <c r="C1750" s="57"/>
      <c r="D1750" s="57"/>
      <c r="E1750" s="57"/>
      <c r="F1750" s="57"/>
      <c r="G1750" s="57"/>
      <c r="H1750" s="57"/>
      <c r="I1750" s="57"/>
      <c r="J1750" s="57"/>
      <c r="K1750" s="57"/>
      <c r="L1750" s="57"/>
      <c r="M1750" s="54"/>
      <c r="N1750" s="57"/>
      <c r="O1750" s="58"/>
      <c r="P1750" s="58"/>
      <c r="Q1750" s="58"/>
      <c r="R1750" s="58"/>
      <c r="S1750" s="54"/>
      <c r="T1750" s="57"/>
      <c r="U1750" s="57"/>
      <c r="V1750" s="57"/>
      <c r="W1750" s="57"/>
      <c r="X1750" s="147" t="str">
        <f>IF(ISBLANK(D1750),"",IF('order-admin-units'!$I$1&lt;&gt;"y", "", IF((K1750="")*(ISBLANK(D1750)=FALSE), 'order-admin-units'!$B$1+1, VLOOKUP(K1750, ordercountry, 2))))</f>
        <v/>
      </c>
      <c r="Y1750" s="147" t="str">
        <f>IF(ISBLANK(D1750),"",IF('order-admin-units'!$I$1&lt;&gt;"y", "", IF(L1750="", 'order-admin-units'!$B$2+1, VLOOKUP(K1750&amp;"@"&amp;L1750, orderadmin, 2))))</f>
        <v/>
      </c>
      <c r="Z1750" s="147" t="str">
        <f t="shared" si="223"/>
        <v/>
      </c>
      <c r="AA1750" s="147" t="str">
        <f t="shared" si="224"/>
        <v/>
      </c>
      <c r="AB1750" s="147" t="str">
        <f t="shared" si="225"/>
        <v/>
      </c>
      <c r="AC1750" s="147" t="str">
        <f t="shared" si="219"/>
        <v/>
      </c>
      <c r="AD1750" s="11" t="str">
        <f t="shared" si="220"/>
        <v/>
      </c>
      <c r="AE1750" s="11" t="str">
        <f t="array" ref="AE1750">IF(ISBLANK(D1750),"",IF(OR($H$2="y",$H$2="m"),IF(AA1750=AA1749,IF(OR(AB1750=$AB$4:$AB1749)=FALSE,AE1749&amp;C1750,AE1749),"("&amp;C1750)&amp;IF(AA1750=AA1751,IF(OR(AB1751=$AB$4:$AB1750)=FALSE,", ",""),") "),""))</f>
        <v/>
      </c>
      <c r="AF1750" s="11" t="str">
        <f t="shared" si="221"/>
        <v/>
      </c>
      <c r="AG1750" s="11" t="str">
        <f t="array" ref="AG1750">IF(ISBLANK(D1750),"",IF(OR($H$2="y",$H$2="m"),IF(AA1750=AA1749,IF(OR(AC1750=$AC$4:$AC1749)=FALSE,AG1749&amp;AF1750,AG1749),"("&amp;AF1750)&amp;IF(AA1750=AA1751,IF(OR(AC1751=$AC$4:$AC1750)=FALSE,", ",""),") "),""))</f>
        <v/>
      </c>
      <c r="AH1750" s="10" t="str">
        <f>IF((ISBLANK(D1750)),"",IF(D1750=D1749,AH1749,"")&amp;IF(B1749&lt;&gt;B1750,((IF(ISBLANK(E1750),$D$3&amp;"Non-type material: "&amp;$D$3,$D$3&amp;INDEX('type-categories'!$A$2:$B$100,MATCH(E1750,'type-categories'!$A$2:$A$100,0),2)&amp;$D$3))),"")&amp;(IF(K1750&lt;&gt;K1749,$C$2&amp;K1750&amp;$K$3&amp;$C$2&amp;" ",(IF(B1750&lt;&gt;B1749,$C$2&amp;K1750&amp;$K$3&amp;$C$2&amp;" ",""))))&amp;(IF(L1750="","",((IF(L1750&lt;&gt;L1749,$D$2&amp;L1750&amp;$L$3&amp;$D$2&amp;" ",IF(B1750&lt;&gt;B1749,$D$2&amp;L1750&amp;$L$3&amp;$D$2&amp;" ",""))))))&amp;(IF(M1750="","",((IF(M1750&lt;&gt;M1749,$E$2&amp;M1750&amp;$E$2&amp;","&amp;" ",IF(B1750&lt;&gt;B1749,$E$2&amp;M1750&amp;$E$2&amp;",",""))))))&amp;(IF(N1750="","",IF(N1750&lt;&gt;N1749,N1750&amp;", ",IF(B1750&lt;&gt;B1749,N1750&amp;", ",""))))&amp;(IF(ISBLANK(O1750),"",(IF(O1750&lt;&gt;O1749,O1750&amp;", ",IF(B1750&lt;&gt;B1749,O1750&amp;", ","")))))&amp;(IF(ISBLANK(P1750),"",(IF(P1750&lt;&gt;P1749,P1750&amp;", ",IF(B1750&lt;&gt;B1749,P1750&amp;", ",IF(Z1750&lt;&gt;Z1749,P1750&amp;", ",""))))))&amp;(IF(ISBLANK(Q1750),"",(IF(Q1750&lt;&gt;Q1749,Q1750&amp;", ",IF(B1750&lt;&gt;B1749,Q1750&amp;", ",IF(Z1750&lt;&gt;Z1749,Q1750&amp;", ",""))))))&amp;(IF(ISBLANK(R1750),"",(IF(R1750&lt;&gt;R1749,R1750&amp;"m, ",IF(B1750&lt;&gt;B1749,R1750&amp;"m, ",IF(Z1750&lt;&gt;Z1749,R1750&amp;"m, ",""))))))&amp;IF(ISBLANK(S1750),"",(IF(B1750&lt;&gt;B1749,S1750&amp;", ",IF(S1750&lt;&gt;S1749,IF((Z1750=Z1749),"same locality "&amp;S1750&amp;", ",S1750&amp;", "),""))))&amp;(IF(ISBLANK(T1750),"",(IF(T1750&lt;&gt;T1749,IF(ISBLANK(F$2),T1750&amp;", ",T1750&amp;" "&amp;F$2&amp;", "),(IF(B1750&lt;&gt;B1749,IF(ISBLANK(F$2),T1750&amp;", ",T1750&amp;" "&amp;F$2&amp;", "),(IF(Z1750&lt;&gt;Z1749,IF(ISBLANK(F$2),T1750&amp;", ",T1750&amp;" "&amp;F$2&amp;", "),IF((U1750&lt;&gt;U1749)*($G$2="Y"),"same collector, ","")))))))))&amp;(IF(ISBLANK(U1750),"",(IF(U1750&lt;&gt;U1749,U1750&amp;", ",(IF(B1750&lt;&gt;B1749,U1750&amp;", ",IF(Z1750&lt;&gt;Z1749,U1750&amp;", ",(IF(T1750&lt;&gt;T1749,IF((T1750&lt;&gt;T1749)*($G$2="Y"),"same date, ", ""),IF((T1750=T1749)*(U1750=U1749)*(S1750&lt;&gt;S1749)*($G$2="Y"),"same collector and date, ", ""))))))))))&amp;(IF(ISBLANK(V1750),"",V1750&amp;", "))&amp;IF((AA1750&lt;&gt;AA1751)*($H$2="y"),AD1750&amp;AE1750,IF((AA1750&lt;&gt;AA1751)*($H$2="m"),AD1750&amp;AG1750,IF(($H$2&lt;&gt;"m")*($H$2&lt;&gt;"Y"),(IF(F1750=0,"",F1750&amp;" "&amp;$F$4&amp;" "))&amp;(IF(G1750=0,"",G1750&amp;" "&amp;$G$4&amp;" "))&amp;(IF(H1750=0,"",H1750&amp;" "&amp;H$4&amp;" "))&amp;(IF(I1750=0,"",I1750&amp;" "&amp;$I$4&amp;" "))&amp;(IF(J1750=0,"",J1750&amp;" "&amp;$J$4&amp;" "))&amp;IF((ISBLANK(C1750)),"","("&amp;C1750&amp;")"),"")))&amp;IF((B1750=B1751)*(K1750=K1751)*(L1750=L1751)*(M1750=M1751),IF(($H$2&lt;&gt;"m")*($H$2&lt;&gt;"Y"), ", ", IF((ISNUMBER(FIND(")",AE1750))), ", ", "")),IF((B1750=B1751)*(K1750=K1751)*(L1750=L1751),"; ",". ")))</f>
        <v/>
      </c>
      <c r="AI1750" s="1"/>
    </row>
    <row r="1751" spans="1:35" x14ac:dyDescent="0.25">
      <c r="A1751" s="3" t="str">
        <f t="shared" si="222"/>
        <v/>
      </c>
      <c r="B1751" s="53" t="str">
        <f t="shared" si="226"/>
        <v/>
      </c>
      <c r="C1751" s="57"/>
      <c r="D1751" s="57"/>
      <c r="E1751" s="57"/>
      <c r="F1751" s="57"/>
      <c r="G1751" s="57"/>
      <c r="H1751" s="57"/>
      <c r="I1751" s="57"/>
      <c r="J1751" s="57"/>
      <c r="K1751" s="57"/>
      <c r="L1751" s="57"/>
      <c r="M1751" s="54"/>
      <c r="N1751" s="57"/>
      <c r="O1751" s="58"/>
      <c r="P1751" s="58"/>
      <c r="Q1751" s="58"/>
      <c r="R1751" s="58"/>
      <c r="S1751" s="54"/>
      <c r="T1751" s="57"/>
      <c r="U1751" s="57"/>
      <c r="V1751" s="57"/>
      <c r="W1751" s="57"/>
      <c r="X1751" s="147" t="str">
        <f>IF(ISBLANK(D1751),"",IF('order-admin-units'!$I$1&lt;&gt;"y", "", IF((K1751="")*(ISBLANK(D1751)=FALSE), 'order-admin-units'!$B$1+1, VLOOKUP(K1751, ordercountry, 2))))</f>
        <v/>
      </c>
      <c r="Y1751" s="147" t="str">
        <f>IF(ISBLANK(D1751),"",IF('order-admin-units'!$I$1&lt;&gt;"y", "", IF(L1751="", 'order-admin-units'!$B$2+1, VLOOKUP(K1751&amp;"@"&amp;L1751, orderadmin, 2))))</f>
        <v/>
      </c>
      <c r="Z1751" s="147" t="str">
        <f t="shared" si="223"/>
        <v/>
      </c>
      <c r="AA1751" s="147" t="str">
        <f t="shared" si="224"/>
        <v/>
      </c>
      <c r="AB1751" s="147" t="str">
        <f t="shared" si="225"/>
        <v/>
      </c>
      <c r="AC1751" s="147" t="str">
        <f t="shared" si="219"/>
        <v/>
      </c>
      <c r="AD1751" s="11" t="str">
        <f t="shared" si="220"/>
        <v/>
      </c>
      <c r="AE1751" s="11" t="str">
        <f t="array" ref="AE1751">IF(ISBLANK(D1751),"",IF(OR($H$2="y",$H$2="m"),IF(AA1751=AA1750,IF(OR(AB1751=$AB$4:$AB1750)=FALSE,AE1750&amp;C1751,AE1750),"("&amp;C1751)&amp;IF(AA1751=AA1752,IF(OR(AB1752=$AB$4:$AB1751)=FALSE,", ",""),") "),""))</f>
        <v/>
      </c>
      <c r="AF1751" s="11" t="str">
        <f t="shared" si="221"/>
        <v/>
      </c>
      <c r="AG1751" s="11" t="str">
        <f t="array" ref="AG1751">IF(ISBLANK(D1751),"",IF(OR($H$2="y",$H$2="m"),IF(AA1751=AA1750,IF(OR(AC1751=$AC$4:$AC1750)=FALSE,AG1750&amp;AF1751,AG1750),"("&amp;AF1751)&amp;IF(AA1751=AA1752,IF(OR(AC1752=$AC$4:$AC1751)=FALSE,", ",""),") "),""))</f>
        <v/>
      </c>
      <c r="AH1751" s="10" t="str">
        <f>IF((ISBLANK(D1751)),"",IF(D1751=D1750,AH1750,"")&amp;IF(B1750&lt;&gt;B1751,((IF(ISBLANK(E1751),$D$3&amp;"Non-type material: "&amp;$D$3,$D$3&amp;INDEX('type-categories'!$A$2:$B$100,MATCH(E1751,'type-categories'!$A$2:$A$100,0),2)&amp;$D$3))),"")&amp;(IF(K1751&lt;&gt;K1750,$C$2&amp;K1751&amp;$K$3&amp;$C$2&amp;" ",(IF(B1751&lt;&gt;B1750,$C$2&amp;K1751&amp;$K$3&amp;$C$2&amp;" ",""))))&amp;(IF(L1751="","",((IF(L1751&lt;&gt;L1750,$D$2&amp;L1751&amp;$L$3&amp;$D$2&amp;" ",IF(B1751&lt;&gt;B1750,$D$2&amp;L1751&amp;$L$3&amp;$D$2&amp;" ",""))))))&amp;(IF(M1751="","",((IF(M1751&lt;&gt;M1750,$E$2&amp;M1751&amp;$E$2&amp;","&amp;" ",IF(B1751&lt;&gt;B1750,$E$2&amp;M1751&amp;$E$2&amp;",",""))))))&amp;(IF(N1751="","",IF(N1751&lt;&gt;N1750,N1751&amp;", ",IF(B1751&lt;&gt;B1750,N1751&amp;", ",""))))&amp;(IF(ISBLANK(O1751),"",(IF(O1751&lt;&gt;O1750,O1751&amp;", ",IF(B1751&lt;&gt;B1750,O1751&amp;", ","")))))&amp;(IF(ISBLANK(P1751),"",(IF(P1751&lt;&gt;P1750,P1751&amp;", ",IF(B1751&lt;&gt;B1750,P1751&amp;", ",IF(Z1751&lt;&gt;Z1750,P1751&amp;", ",""))))))&amp;(IF(ISBLANK(Q1751),"",(IF(Q1751&lt;&gt;Q1750,Q1751&amp;", ",IF(B1751&lt;&gt;B1750,Q1751&amp;", ",IF(Z1751&lt;&gt;Z1750,Q1751&amp;", ",""))))))&amp;(IF(ISBLANK(R1751),"",(IF(R1751&lt;&gt;R1750,R1751&amp;"m, ",IF(B1751&lt;&gt;B1750,R1751&amp;"m, ",IF(Z1751&lt;&gt;Z1750,R1751&amp;"m, ",""))))))&amp;IF(ISBLANK(S1751),"",(IF(B1751&lt;&gt;B1750,S1751&amp;", ",IF(S1751&lt;&gt;S1750,IF((Z1751=Z1750),"same locality "&amp;S1751&amp;", ",S1751&amp;", "),""))))&amp;(IF(ISBLANK(T1751),"",(IF(T1751&lt;&gt;T1750,IF(ISBLANK(F$2),T1751&amp;", ",T1751&amp;" "&amp;F$2&amp;", "),(IF(B1751&lt;&gt;B1750,IF(ISBLANK(F$2),T1751&amp;", ",T1751&amp;" "&amp;F$2&amp;", "),(IF(Z1751&lt;&gt;Z1750,IF(ISBLANK(F$2),T1751&amp;", ",T1751&amp;" "&amp;F$2&amp;", "),IF((U1751&lt;&gt;U1750)*($G$2="Y"),"same collector, ","")))))))))&amp;(IF(ISBLANK(U1751),"",(IF(U1751&lt;&gt;U1750,U1751&amp;", ",(IF(B1751&lt;&gt;B1750,U1751&amp;", ",IF(Z1751&lt;&gt;Z1750,U1751&amp;", ",(IF(T1751&lt;&gt;T1750,IF((T1751&lt;&gt;T1750)*($G$2="Y"),"same date, ", ""),IF((T1751=T1750)*(U1751=U1750)*(S1751&lt;&gt;S1750)*($G$2="Y"),"same collector and date, ", ""))))))))))&amp;(IF(ISBLANK(V1751),"",V1751&amp;", "))&amp;IF((AA1751&lt;&gt;AA1752)*($H$2="y"),AD1751&amp;AE1751,IF((AA1751&lt;&gt;AA1752)*($H$2="m"),AD1751&amp;AG1751,IF(($H$2&lt;&gt;"m")*($H$2&lt;&gt;"Y"),(IF(F1751=0,"",F1751&amp;" "&amp;$F$4&amp;" "))&amp;(IF(G1751=0,"",G1751&amp;" "&amp;$G$4&amp;" "))&amp;(IF(H1751=0,"",H1751&amp;" "&amp;H$4&amp;" "))&amp;(IF(I1751=0,"",I1751&amp;" "&amp;$I$4&amp;" "))&amp;(IF(J1751=0,"",J1751&amp;" "&amp;$J$4&amp;" "))&amp;IF((ISBLANK(C1751)),"","("&amp;C1751&amp;")"),"")))&amp;IF((B1751=B1752)*(K1751=K1752)*(L1751=L1752)*(M1751=M1752),IF(($H$2&lt;&gt;"m")*($H$2&lt;&gt;"Y"), ", ", IF((ISNUMBER(FIND(")",AE1751))), ", ", "")),IF((B1751=B1752)*(K1751=K1752)*(L1751=L1752),"; ",". ")))</f>
        <v/>
      </c>
      <c r="AI1751" s="1"/>
    </row>
    <row r="1752" spans="1:35" x14ac:dyDescent="0.25">
      <c r="A1752" s="3" t="str">
        <f t="shared" si="222"/>
        <v/>
      </c>
      <c r="B1752" s="53" t="str">
        <f t="shared" si="226"/>
        <v/>
      </c>
      <c r="C1752" s="57"/>
      <c r="D1752" s="57"/>
      <c r="E1752" s="57"/>
      <c r="F1752" s="57"/>
      <c r="G1752" s="57"/>
      <c r="H1752" s="57"/>
      <c r="I1752" s="57"/>
      <c r="J1752" s="57"/>
      <c r="K1752" s="57"/>
      <c r="L1752" s="57"/>
      <c r="M1752" s="54"/>
      <c r="N1752" s="57"/>
      <c r="O1752" s="58"/>
      <c r="P1752" s="58"/>
      <c r="Q1752" s="58"/>
      <c r="R1752" s="58"/>
      <c r="S1752" s="54"/>
      <c r="T1752" s="57"/>
      <c r="U1752" s="57"/>
      <c r="V1752" s="57"/>
      <c r="W1752" s="57"/>
      <c r="X1752" s="147" t="str">
        <f>IF(ISBLANK(D1752),"",IF('order-admin-units'!$I$1&lt;&gt;"y", "", IF((K1752="")*(ISBLANK(D1752)=FALSE), 'order-admin-units'!$B$1+1, VLOOKUP(K1752, ordercountry, 2))))</f>
        <v/>
      </c>
      <c r="Y1752" s="147" t="str">
        <f>IF(ISBLANK(D1752),"",IF('order-admin-units'!$I$1&lt;&gt;"y", "", IF(L1752="", 'order-admin-units'!$B$2+1, VLOOKUP(K1752&amp;"@"&amp;L1752, orderadmin, 2))))</f>
        <v/>
      </c>
      <c r="Z1752" s="147" t="str">
        <f t="shared" si="223"/>
        <v/>
      </c>
      <c r="AA1752" s="147" t="str">
        <f t="shared" si="224"/>
        <v/>
      </c>
      <c r="AB1752" s="147" t="str">
        <f t="shared" si="225"/>
        <v/>
      </c>
      <c r="AC1752" s="147" t="str">
        <f t="shared" si="219"/>
        <v/>
      </c>
      <c r="AD1752" s="11" t="str">
        <f t="shared" si="220"/>
        <v/>
      </c>
      <c r="AE1752" s="11" t="str">
        <f t="array" ref="AE1752">IF(ISBLANK(D1752),"",IF(OR($H$2="y",$H$2="m"),IF(AA1752=AA1751,IF(OR(AB1752=$AB$4:$AB1751)=FALSE,AE1751&amp;C1752,AE1751),"("&amp;C1752)&amp;IF(AA1752=AA1753,IF(OR(AB1753=$AB$4:$AB1752)=FALSE,", ",""),") "),""))</f>
        <v/>
      </c>
      <c r="AF1752" s="11" t="str">
        <f t="shared" si="221"/>
        <v/>
      </c>
      <c r="AG1752" s="11" t="str">
        <f t="array" ref="AG1752">IF(ISBLANK(D1752),"",IF(OR($H$2="y",$H$2="m"),IF(AA1752=AA1751,IF(OR(AC1752=$AC$4:$AC1751)=FALSE,AG1751&amp;AF1752,AG1751),"("&amp;AF1752)&amp;IF(AA1752=AA1753,IF(OR(AC1753=$AC$4:$AC1752)=FALSE,", ",""),") "),""))</f>
        <v/>
      </c>
      <c r="AH1752" s="10" t="str">
        <f>IF((ISBLANK(D1752)),"",IF(D1752=D1751,AH1751,"")&amp;IF(B1751&lt;&gt;B1752,((IF(ISBLANK(E1752),$D$3&amp;"Non-type material: "&amp;$D$3,$D$3&amp;INDEX('type-categories'!$A$2:$B$100,MATCH(E1752,'type-categories'!$A$2:$A$100,0),2)&amp;$D$3))),"")&amp;(IF(K1752&lt;&gt;K1751,$C$2&amp;K1752&amp;$K$3&amp;$C$2&amp;" ",(IF(B1752&lt;&gt;B1751,$C$2&amp;K1752&amp;$K$3&amp;$C$2&amp;" ",""))))&amp;(IF(L1752="","",((IF(L1752&lt;&gt;L1751,$D$2&amp;L1752&amp;$L$3&amp;$D$2&amp;" ",IF(B1752&lt;&gt;B1751,$D$2&amp;L1752&amp;$L$3&amp;$D$2&amp;" ",""))))))&amp;(IF(M1752="","",((IF(M1752&lt;&gt;M1751,$E$2&amp;M1752&amp;$E$2&amp;","&amp;" ",IF(B1752&lt;&gt;B1751,$E$2&amp;M1752&amp;$E$2&amp;",",""))))))&amp;(IF(N1752="","",IF(N1752&lt;&gt;N1751,N1752&amp;", ",IF(B1752&lt;&gt;B1751,N1752&amp;", ",""))))&amp;(IF(ISBLANK(O1752),"",(IF(O1752&lt;&gt;O1751,O1752&amp;", ",IF(B1752&lt;&gt;B1751,O1752&amp;", ","")))))&amp;(IF(ISBLANK(P1752),"",(IF(P1752&lt;&gt;P1751,P1752&amp;", ",IF(B1752&lt;&gt;B1751,P1752&amp;", ",IF(Z1752&lt;&gt;Z1751,P1752&amp;", ",""))))))&amp;(IF(ISBLANK(Q1752),"",(IF(Q1752&lt;&gt;Q1751,Q1752&amp;", ",IF(B1752&lt;&gt;B1751,Q1752&amp;", ",IF(Z1752&lt;&gt;Z1751,Q1752&amp;", ",""))))))&amp;(IF(ISBLANK(R1752),"",(IF(R1752&lt;&gt;R1751,R1752&amp;"m, ",IF(B1752&lt;&gt;B1751,R1752&amp;"m, ",IF(Z1752&lt;&gt;Z1751,R1752&amp;"m, ",""))))))&amp;IF(ISBLANK(S1752),"",(IF(B1752&lt;&gt;B1751,S1752&amp;", ",IF(S1752&lt;&gt;S1751,IF((Z1752=Z1751),"same locality "&amp;S1752&amp;", ",S1752&amp;", "),""))))&amp;(IF(ISBLANK(T1752),"",(IF(T1752&lt;&gt;T1751,IF(ISBLANK(F$2),T1752&amp;", ",T1752&amp;" "&amp;F$2&amp;", "),(IF(B1752&lt;&gt;B1751,IF(ISBLANK(F$2),T1752&amp;", ",T1752&amp;" "&amp;F$2&amp;", "),(IF(Z1752&lt;&gt;Z1751,IF(ISBLANK(F$2),T1752&amp;", ",T1752&amp;" "&amp;F$2&amp;", "),IF((U1752&lt;&gt;U1751)*($G$2="Y"),"same collector, ","")))))))))&amp;(IF(ISBLANK(U1752),"",(IF(U1752&lt;&gt;U1751,U1752&amp;", ",(IF(B1752&lt;&gt;B1751,U1752&amp;", ",IF(Z1752&lt;&gt;Z1751,U1752&amp;", ",(IF(T1752&lt;&gt;T1751,IF((T1752&lt;&gt;T1751)*($G$2="Y"),"same date, ", ""),IF((T1752=T1751)*(U1752=U1751)*(S1752&lt;&gt;S1751)*($G$2="Y"),"same collector and date, ", ""))))))))))&amp;(IF(ISBLANK(V1752),"",V1752&amp;", "))&amp;IF((AA1752&lt;&gt;AA1753)*($H$2="y"),AD1752&amp;AE1752,IF((AA1752&lt;&gt;AA1753)*($H$2="m"),AD1752&amp;AG1752,IF(($H$2&lt;&gt;"m")*($H$2&lt;&gt;"Y"),(IF(F1752=0,"",F1752&amp;" "&amp;$F$4&amp;" "))&amp;(IF(G1752=0,"",G1752&amp;" "&amp;$G$4&amp;" "))&amp;(IF(H1752=0,"",H1752&amp;" "&amp;H$4&amp;" "))&amp;(IF(I1752=0,"",I1752&amp;" "&amp;$I$4&amp;" "))&amp;(IF(J1752=0,"",J1752&amp;" "&amp;$J$4&amp;" "))&amp;IF((ISBLANK(C1752)),"","("&amp;C1752&amp;")"),"")))&amp;IF((B1752=B1753)*(K1752=K1753)*(L1752=L1753)*(M1752=M1753),IF(($H$2&lt;&gt;"m")*($H$2&lt;&gt;"Y"), ", ", IF((ISNUMBER(FIND(")",AE1752))), ", ", "")),IF((B1752=B1753)*(K1752=K1753)*(L1752=L1753),"; ",". ")))</f>
        <v/>
      </c>
      <c r="AI1752" s="1"/>
    </row>
    <row r="1753" spans="1:35" x14ac:dyDescent="0.25">
      <c r="A1753" s="3" t="str">
        <f t="shared" si="222"/>
        <v/>
      </c>
      <c r="B1753" s="53" t="str">
        <f t="shared" si="226"/>
        <v/>
      </c>
      <c r="C1753" s="57"/>
      <c r="D1753" s="57"/>
      <c r="E1753" s="57"/>
      <c r="F1753" s="57"/>
      <c r="G1753" s="57"/>
      <c r="H1753" s="57"/>
      <c r="I1753" s="57"/>
      <c r="J1753" s="57"/>
      <c r="K1753" s="57"/>
      <c r="L1753" s="57"/>
      <c r="M1753" s="54"/>
      <c r="N1753" s="57"/>
      <c r="O1753" s="58"/>
      <c r="P1753" s="58"/>
      <c r="Q1753" s="58"/>
      <c r="R1753" s="58"/>
      <c r="S1753" s="54"/>
      <c r="T1753" s="57"/>
      <c r="U1753" s="57"/>
      <c r="V1753" s="57"/>
      <c r="W1753" s="57"/>
      <c r="X1753" s="147" t="str">
        <f>IF(ISBLANK(D1753),"",IF('order-admin-units'!$I$1&lt;&gt;"y", "", IF((K1753="")*(ISBLANK(D1753)=FALSE), 'order-admin-units'!$B$1+1, VLOOKUP(K1753, ordercountry, 2))))</f>
        <v/>
      </c>
      <c r="Y1753" s="147" t="str">
        <f>IF(ISBLANK(D1753),"",IF('order-admin-units'!$I$1&lt;&gt;"y", "", IF(L1753="", 'order-admin-units'!$B$2+1, VLOOKUP(K1753&amp;"@"&amp;L1753, orderadmin, 2))))</f>
        <v/>
      </c>
      <c r="Z1753" s="147" t="str">
        <f t="shared" si="223"/>
        <v/>
      </c>
      <c r="AA1753" s="147" t="str">
        <f t="shared" si="224"/>
        <v/>
      </c>
      <c r="AB1753" s="147" t="str">
        <f t="shared" si="225"/>
        <v/>
      </c>
      <c r="AC1753" s="147" t="str">
        <f t="shared" si="219"/>
        <v/>
      </c>
      <c r="AD1753" s="11" t="str">
        <f t="shared" si="220"/>
        <v/>
      </c>
      <c r="AE1753" s="11" t="str">
        <f t="array" ref="AE1753">IF(ISBLANK(D1753),"",IF(OR($H$2="y",$H$2="m"),IF(AA1753=AA1752,IF(OR(AB1753=$AB$4:$AB1752)=FALSE,AE1752&amp;C1753,AE1752),"("&amp;C1753)&amp;IF(AA1753=AA1754,IF(OR(AB1754=$AB$4:$AB1753)=FALSE,", ",""),") "),""))</f>
        <v/>
      </c>
      <c r="AF1753" s="11" t="str">
        <f t="shared" si="221"/>
        <v/>
      </c>
      <c r="AG1753" s="11" t="str">
        <f t="array" ref="AG1753">IF(ISBLANK(D1753),"",IF(OR($H$2="y",$H$2="m"),IF(AA1753=AA1752,IF(OR(AC1753=$AC$4:$AC1752)=FALSE,AG1752&amp;AF1753,AG1752),"("&amp;AF1753)&amp;IF(AA1753=AA1754,IF(OR(AC1754=$AC$4:$AC1753)=FALSE,", ",""),") "),""))</f>
        <v/>
      </c>
      <c r="AH1753" s="10" t="str">
        <f>IF((ISBLANK(D1753)),"",IF(D1753=D1752,AH1752,"")&amp;IF(B1752&lt;&gt;B1753,((IF(ISBLANK(E1753),$D$3&amp;"Non-type material: "&amp;$D$3,$D$3&amp;INDEX('type-categories'!$A$2:$B$100,MATCH(E1753,'type-categories'!$A$2:$A$100,0),2)&amp;$D$3))),"")&amp;(IF(K1753&lt;&gt;K1752,$C$2&amp;K1753&amp;$K$3&amp;$C$2&amp;" ",(IF(B1753&lt;&gt;B1752,$C$2&amp;K1753&amp;$K$3&amp;$C$2&amp;" ",""))))&amp;(IF(L1753="","",((IF(L1753&lt;&gt;L1752,$D$2&amp;L1753&amp;$L$3&amp;$D$2&amp;" ",IF(B1753&lt;&gt;B1752,$D$2&amp;L1753&amp;$L$3&amp;$D$2&amp;" ",""))))))&amp;(IF(M1753="","",((IF(M1753&lt;&gt;M1752,$E$2&amp;M1753&amp;$E$2&amp;","&amp;" ",IF(B1753&lt;&gt;B1752,$E$2&amp;M1753&amp;$E$2&amp;",",""))))))&amp;(IF(N1753="","",IF(N1753&lt;&gt;N1752,N1753&amp;", ",IF(B1753&lt;&gt;B1752,N1753&amp;", ",""))))&amp;(IF(ISBLANK(O1753),"",(IF(O1753&lt;&gt;O1752,O1753&amp;", ",IF(B1753&lt;&gt;B1752,O1753&amp;", ","")))))&amp;(IF(ISBLANK(P1753),"",(IF(P1753&lt;&gt;P1752,P1753&amp;", ",IF(B1753&lt;&gt;B1752,P1753&amp;", ",IF(Z1753&lt;&gt;Z1752,P1753&amp;", ",""))))))&amp;(IF(ISBLANK(Q1753),"",(IF(Q1753&lt;&gt;Q1752,Q1753&amp;", ",IF(B1753&lt;&gt;B1752,Q1753&amp;", ",IF(Z1753&lt;&gt;Z1752,Q1753&amp;", ",""))))))&amp;(IF(ISBLANK(R1753),"",(IF(R1753&lt;&gt;R1752,R1753&amp;"m, ",IF(B1753&lt;&gt;B1752,R1753&amp;"m, ",IF(Z1753&lt;&gt;Z1752,R1753&amp;"m, ",""))))))&amp;IF(ISBLANK(S1753),"",(IF(B1753&lt;&gt;B1752,S1753&amp;", ",IF(S1753&lt;&gt;S1752,IF((Z1753=Z1752),"same locality "&amp;S1753&amp;", ",S1753&amp;", "),""))))&amp;(IF(ISBLANK(T1753),"",(IF(T1753&lt;&gt;T1752,IF(ISBLANK(F$2),T1753&amp;", ",T1753&amp;" "&amp;F$2&amp;", "),(IF(B1753&lt;&gt;B1752,IF(ISBLANK(F$2),T1753&amp;", ",T1753&amp;" "&amp;F$2&amp;", "),(IF(Z1753&lt;&gt;Z1752,IF(ISBLANK(F$2),T1753&amp;", ",T1753&amp;" "&amp;F$2&amp;", "),IF((U1753&lt;&gt;U1752)*($G$2="Y"),"same collector, ","")))))))))&amp;(IF(ISBLANK(U1753),"",(IF(U1753&lt;&gt;U1752,U1753&amp;", ",(IF(B1753&lt;&gt;B1752,U1753&amp;", ",IF(Z1753&lt;&gt;Z1752,U1753&amp;", ",(IF(T1753&lt;&gt;T1752,IF((T1753&lt;&gt;T1752)*($G$2="Y"),"same date, ", ""),IF((T1753=T1752)*(U1753=U1752)*(S1753&lt;&gt;S1752)*($G$2="Y"),"same collector and date, ", ""))))))))))&amp;(IF(ISBLANK(V1753),"",V1753&amp;", "))&amp;IF((AA1753&lt;&gt;AA1754)*($H$2="y"),AD1753&amp;AE1753,IF((AA1753&lt;&gt;AA1754)*($H$2="m"),AD1753&amp;AG1753,IF(($H$2&lt;&gt;"m")*($H$2&lt;&gt;"Y"),(IF(F1753=0,"",F1753&amp;" "&amp;$F$4&amp;" "))&amp;(IF(G1753=0,"",G1753&amp;" "&amp;$G$4&amp;" "))&amp;(IF(H1753=0,"",H1753&amp;" "&amp;H$4&amp;" "))&amp;(IF(I1753=0,"",I1753&amp;" "&amp;$I$4&amp;" "))&amp;(IF(J1753=0,"",J1753&amp;" "&amp;$J$4&amp;" "))&amp;IF((ISBLANK(C1753)),"","("&amp;C1753&amp;")"),"")))&amp;IF((B1753=B1754)*(K1753=K1754)*(L1753=L1754)*(M1753=M1754),IF(($H$2&lt;&gt;"m")*($H$2&lt;&gt;"Y"), ", ", IF((ISNUMBER(FIND(")",AE1753))), ", ", "")),IF((B1753=B1754)*(K1753=K1754)*(L1753=L1754),"; ",". ")))</f>
        <v/>
      </c>
      <c r="AI1753" s="1"/>
    </row>
    <row r="1754" spans="1:35" x14ac:dyDescent="0.25">
      <c r="A1754" s="3" t="str">
        <f t="shared" si="222"/>
        <v/>
      </c>
      <c r="B1754" s="53" t="str">
        <f t="shared" si="226"/>
        <v/>
      </c>
      <c r="C1754" s="57"/>
      <c r="D1754" s="57"/>
      <c r="E1754" s="57"/>
      <c r="F1754" s="57"/>
      <c r="G1754" s="57"/>
      <c r="H1754" s="57"/>
      <c r="I1754" s="57"/>
      <c r="J1754" s="57"/>
      <c r="K1754" s="57"/>
      <c r="L1754" s="57"/>
      <c r="M1754" s="54"/>
      <c r="N1754" s="57"/>
      <c r="O1754" s="58"/>
      <c r="P1754" s="58"/>
      <c r="Q1754" s="58"/>
      <c r="R1754" s="58"/>
      <c r="S1754" s="54"/>
      <c r="T1754" s="57"/>
      <c r="U1754" s="57"/>
      <c r="V1754" s="57"/>
      <c r="W1754" s="57"/>
      <c r="X1754" s="147" t="str">
        <f>IF(ISBLANK(D1754),"",IF('order-admin-units'!$I$1&lt;&gt;"y", "", IF((K1754="")*(ISBLANK(D1754)=FALSE), 'order-admin-units'!$B$1+1, VLOOKUP(K1754, ordercountry, 2))))</f>
        <v/>
      </c>
      <c r="Y1754" s="147" t="str">
        <f>IF(ISBLANK(D1754),"",IF('order-admin-units'!$I$1&lt;&gt;"y", "", IF(L1754="", 'order-admin-units'!$B$2+1, VLOOKUP(K1754&amp;"@"&amp;L1754, orderadmin, 2))))</f>
        <v/>
      </c>
      <c r="Z1754" s="147" t="str">
        <f t="shared" si="223"/>
        <v/>
      </c>
      <c r="AA1754" s="147" t="str">
        <f t="shared" si="224"/>
        <v/>
      </c>
      <c r="AB1754" s="147" t="str">
        <f t="shared" si="225"/>
        <v/>
      </c>
      <c r="AC1754" s="147" t="str">
        <f t="shared" si="219"/>
        <v/>
      </c>
      <c r="AD1754" s="11" t="str">
        <f t="shared" si="220"/>
        <v/>
      </c>
      <c r="AE1754" s="11" t="str">
        <f t="array" ref="AE1754">IF(ISBLANK(D1754),"",IF(OR($H$2="y",$H$2="m"),IF(AA1754=AA1753,IF(OR(AB1754=$AB$4:$AB1753)=FALSE,AE1753&amp;C1754,AE1753),"("&amp;C1754)&amp;IF(AA1754=AA1755,IF(OR(AB1755=$AB$4:$AB1754)=FALSE,", ",""),") "),""))</f>
        <v/>
      </c>
      <c r="AF1754" s="11" t="str">
        <f t="shared" si="221"/>
        <v/>
      </c>
      <c r="AG1754" s="11" t="str">
        <f t="array" ref="AG1754">IF(ISBLANK(D1754),"",IF(OR($H$2="y",$H$2="m"),IF(AA1754=AA1753,IF(OR(AC1754=$AC$4:$AC1753)=FALSE,AG1753&amp;AF1754,AG1753),"("&amp;AF1754)&amp;IF(AA1754=AA1755,IF(OR(AC1755=$AC$4:$AC1754)=FALSE,", ",""),") "),""))</f>
        <v/>
      </c>
      <c r="AH1754" s="10" t="str">
        <f>IF((ISBLANK(D1754)),"",IF(D1754=D1753,AH1753,"")&amp;IF(B1753&lt;&gt;B1754,((IF(ISBLANK(E1754),$D$3&amp;"Non-type material: "&amp;$D$3,$D$3&amp;INDEX('type-categories'!$A$2:$B$100,MATCH(E1754,'type-categories'!$A$2:$A$100,0),2)&amp;$D$3))),"")&amp;(IF(K1754&lt;&gt;K1753,$C$2&amp;K1754&amp;$K$3&amp;$C$2&amp;" ",(IF(B1754&lt;&gt;B1753,$C$2&amp;K1754&amp;$K$3&amp;$C$2&amp;" ",""))))&amp;(IF(L1754="","",((IF(L1754&lt;&gt;L1753,$D$2&amp;L1754&amp;$L$3&amp;$D$2&amp;" ",IF(B1754&lt;&gt;B1753,$D$2&amp;L1754&amp;$L$3&amp;$D$2&amp;" ",""))))))&amp;(IF(M1754="","",((IF(M1754&lt;&gt;M1753,$E$2&amp;M1754&amp;$E$2&amp;","&amp;" ",IF(B1754&lt;&gt;B1753,$E$2&amp;M1754&amp;$E$2&amp;",",""))))))&amp;(IF(N1754="","",IF(N1754&lt;&gt;N1753,N1754&amp;", ",IF(B1754&lt;&gt;B1753,N1754&amp;", ",""))))&amp;(IF(ISBLANK(O1754),"",(IF(O1754&lt;&gt;O1753,O1754&amp;", ",IF(B1754&lt;&gt;B1753,O1754&amp;", ","")))))&amp;(IF(ISBLANK(P1754),"",(IF(P1754&lt;&gt;P1753,P1754&amp;", ",IF(B1754&lt;&gt;B1753,P1754&amp;", ",IF(Z1754&lt;&gt;Z1753,P1754&amp;", ",""))))))&amp;(IF(ISBLANK(Q1754),"",(IF(Q1754&lt;&gt;Q1753,Q1754&amp;", ",IF(B1754&lt;&gt;B1753,Q1754&amp;", ",IF(Z1754&lt;&gt;Z1753,Q1754&amp;", ",""))))))&amp;(IF(ISBLANK(R1754),"",(IF(R1754&lt;&gt;R1753,R1754&amp;"m, ",IF(B1754&lt;&gt;B1753,R1754&amp;"m, ",IF(Z1754&lt;&gt;Z1753,R1754&amp;"m, ",""))))))&amp;IF(ISBLANK(S1754),"",(IF(B1754&lt;&gt;B1753,S1754&amp;", ",IF(S1754&lt;&gt;S1753,IF((Z1754=Z1753),"same locality "&amp;S1754&amp;", ",S1754&amp;", "),""))))&amp;(IF(ISBLANK(T1754),"",(IF(T1754&lt;&gt;T1753,IF(ISBLANK(F$2),T1754&amp;", ",T1754&amp;" "&amp;F$2&amp;", "),(IF(B1754&lt;&gt;B1753,IF(ISBLANK(F$2),T1754&amp;", ",T1754&amp;" "&amp;F$2&amp;", "),(IF(Z1754&lt;&gt;Z1753,IF(ISBLANK(F$2),T1754&amp;", ",T1754&amp;" "&amp;F$2&amp;", "),IF((U1754&lt;&gt;U1753)*($G$2="Y"),"same collector, ","")))))))))&amp;(IF(ISBLANK(U1754),"",(IF(U1754&lt;&gt;U1753,U1754&amp;", ",(IF(B1754&lt;&gt;B1753,U1754&amp;", ",IF(Z1754&lt;&gt;Z1753,U1754&amp;", ",(IF(T1754&lt;&gt;T1753,IF((T1754&lt;&gt;T1753)*($G$2="Y"),"same date, ", ""),IF((T1754=T1753)*(U1754=U1753)*(S1754&lt;&gt;S1753)*($G$2="Y"),"same collector and date, ", ""))))))))))&amp;(IF(ISBLANK(V1754),"",V1754&amp;", "))&amp;IF((AA1754&lt;&gt;AA1755)*($H$2="y"),AD1754&amp;AE1754,IF((AA1754&lt;&gt;AA1755)*($H$2="m"),AD1754&amp;AG1754,IF(($H$2&lt;&gt;"m")*($H$2&lt;&gt;"Y"),(IF(F1754=0,"",F1754&amp;" "&amp;$F$4&amp;" "))&amp;(IF(G1754=0,"",G1754&amp;" "&amp;$G$4&amp;" "))&amp;(IF(H1754=0,"",H1754&amp;" "&amp;H$4&amp;" "))&amp;(IF(I1754=0,"",I1754&amp;" "&amp;$I$4&amp;" "))&amp;(IF(J1754=0,"",J1754&amp;" "&amp;$J$4&amp;" "))&amp;IF((ISBLANK(C1754)),"","("&amp;C1754&amp;")"),"")))&amp;IF((B1754=B1755)*(K1754=K1755)*(L1754=L1755)*(M1754=M1755),IF(($H$2&lt;&gt;"m")*($H$2&lt;&gt;"Y"), ", ", IF((ISNUMBER(FIND(")",AE1754))), ", ", "")),IF((B1754=B1755)*(K1754=K1755)*(L1754=L1755),"; ",". ")))</f>
        <v/>
      </c>
      <c r="AI1754" s="1"/>
    </row>
    <row r="1755" spans="1:35" x14ac:dyDescent="0.25">
      <c r="A1755" s="3" t="str">
        <f t="shared" si="222"/>
        <v/>
      </c>
      <c r="B1755" s="53" t="str">
        <f t="shared" si="226"/>
        <v/>
      </c>
      <c r="C1755" s="57"/>
      <c r="D1755" s="57"/>
      <c r="E1755" s="57"/>
      <c r="F1755" s="57"/>
      <c r="G1755" s="57"/>
      <c r="H1755" s="57"/>
      <c r="I1755" s="57"/>
      <c r="J1755" s="57"/>
      <c r="K1755" s="57"/>
      <c r="L1755" s="57"/>
      <c r="M1755" s="54"/>
      <c r="N1755" s="57"/>
      <c r="O1755" s="58"/>
      <c r="P1755" s="58"/>
      <c r="Q1755" s="58"/>
      <c r="R1755" s="58"/>
      <c r="S1755" s="54"/>
      <c r="T1755" s="57"/>
      <c r="U1755" s="57"/>
      <c r="V1755" s="57"/>
      <c r="W1755" s="57"/>
      <c r="X1755" s="147" t="str">
        <f>IF(ISBLANK(D1755),"",IF('order-admin-units'!$I$1&lt;&gt;"y", "", IF((K1755="")*(ISBLANK(D1755)=FALSE), 'order-admin-units'!$B$1+1, VLOOKUP(K1755, ordercountry, 2))))</f>
        <v/>
      </c>
      <c r="Y1755" s="147" t="str">
        <f>IF(ISBLANK(D1755),"",IF('order-admin-units'!$I$1&lt;&gt;"y", "", IF(L1755="", 'order-admin-units'!$B$2+1, VLOOKUP(K1755&amp;"@"&amp;L1755, orderadmin, 2))))</f>
        <v/>
      </c>
      <c r="Z1755" s="147" t="str">
        <f t="shared" si="223"/>
        <v/>
      </c>
      <c r="AA1755" s="147" t="str">
        <f t="shared" si="224"/>
        <v/>
      </c>
      <c r="AB1755" s="147" t="str">
        <f t="shared" si="225"/>
        <v/>
      </c>
      <c r="AC1755" s="147" t="str">
        <f t="shared" si="219"/>
        <v/>
      </c>
      <c r="AD1755" s="11" t="str">
        <f t="shared" si="220"/>
        <v/>
      </c>
      <c r="AE1755" s="11" t="str">
        <f t="array" ref="AE1755">IF(ISBLANK(D1755),"",IF(OR($H$2="y",$H$2="m"),IF(AA1755=AA1754,IF(OR(AB1755=$AB$4:$AB1754)=FALSE,AE1754&amp;C1755,AE1754),"("&amp;C1755)&amp;IF(AA1755=AA1756,IF(OR(AB1756=$AB$4:$AB1755)=FALSE,", ",""),") "),""))</f>
        <v/>
      </c>
      <c r="AF1755" s="11" t="str">
        <f t="shared" si="221"/>
        <v/>
      </c>
      <c r="AG1755" s="11" t="str">
        <f t="array" ref="AG1755">IF(ISBLANK(D1755),"",IF(OR($H$2="y",$H$2="m"),IF(AA1755=AA1754,IF(OR(AC1755=$AC$4:$AC1754)=FALSE,AG1754&amp;AF1755,AG1754),"("&amp;AF1755)&amp;IF(AA1755=AA1756,IF(OR(AC1756=$AC$4:$AC1755)=FALSE,", ",""),") "),""))</f>
        <v/>
      </c>
      <c r="AH1755" s="10" t="str">
        <f>IF((ISBLANK(D1755)),"",IF(D1755=D1754,AH1754,"")&amp;IF(B1754&lt;&gt;B1755,((IF(ISBLANK(E1755),$D$3&amp;"Non-type material: "&amp;$D$3,$D$3&amp;INDEX('type-categories'!$A$2:$B$100,MATCH(E1755,'type-categories'!$A$2:$A$100,0),2)&amp;$D$3))),"")&amp;(IF(K1755&lt;&gt;K1754,$C$2&amp;K1755&amp;$K$3&amp;$C$2&amp;" ",(IF(B1755&lt;&gt;B1754,$C$2&amp;K1755&amp;$K$3&amp;$C$2&amp;" ",""))))&amp;(IF(L1755="","",((IF(L1755&lt;&gt;L1754,$D$2&amp;L1755&amp;$L$3&amp;$D$2&amp;" ",IF(B1755&lt;&gt;B1754,$D$2&amp;L1755&amp;$L$3&amp;$D$2&amp;" ",""))))))&amp;(IF(M1755="","",((IF(M1755&lt;&gt;M1754,$E$2&amp;M1755&amp;$E$2&amp;","&amp;" ",IF(B1755&lt;&gt;B1754,$E$2&amp;M1755&amp;$E$2&amp;",",""))))))&amp;(IF(N1755="","",IF(N1755&lt;&gt;N1754,N1755&amp;", ",IF(B1755&lt;&gt;B1754,N1755&amp;", ",""))))&amp;(IF(ISBLANK(O1755),"",(IF(O1755&lt;&gt;O1754,O1755&amp;", ",IF(B1755&lt;&gt;B1754,O1755&amp;", ","")))))&amp;(IF(ISBLANK(P1755),"",(IF(P1755&lt;&gt;P1754,P1755&amp;", ",IF(B1755&lt;&gt;B1754,P1755&amp;", ",IF(Z1755&lt;&gt;Z1754,P1755&amp;", ",""))))))&amp;(IF(ISBLANK(Q1755),"",(IF(Q1755&lt;&gt;Q1754,Q1755&amp;", ",IF(B1755&lt;&gt;B1754,Q1755&amp;", ",IF(Z1755&lt;&gt;Z1754,Q1755&amp;", ",""))))))&amp;(IF(ISBLANK(R1755),"",(IF(R1755&lt;&gt;R1754,R1755&amp;"m, ",IF(B1755&lt;&gt;B1754,R1755&amp;"m, ",IF(Z1755&lt;&gt;Z1754,R1755&amp;"m, ",""))))))&amp;IF(ISBLANK(S1755),"",(IF(B1755&lt;&gt;B1754,S1755&amp;", ",IF(S1755&lt;&gt;S1754,IF((Z1755=Z1754),"same locality "&amp;S1755&amp;", ",S1755&amp;", "),""))))&amp;(IF(ISBLANK(T1755),"",(IF(T1755&lt;&gt;T1754,IF(ISBLANK(F$2),T1755&amp;", ",T1755&amp;" "&amp;F$2&amp;", "),(IF(B1755&lt;&gt;B1754,IF(ISBLANK(F$2),T1755&amp;", ",T1755&amp;" "&amp;F$2&amp;", "),(IF(Z1755&lt;&gt;Z1754,IF(ISBLANK(F$2),T1755&amp;", ",T1755&amp;" "&amp;F$2&amp;", "),IF((U1755&lt;&gt;U1754)*($G$2="Y"),"same collector, ","")))))))))&amp;(IF(ISBLANK(U1755),"",(IF(U1755&lt;&gt;U1754,U1755&amp;", ",(IF(B1755&lt;&gt;B1754,U1755&amp;", ",IF(Z1755&lt;&gt;Z1754,U1755&amp;", ",(IF(T1755&lt;&gt;T1754,IF((T1755&lt;&gt;T1754)*($G$2="Y"),"same date, ", ""),IF((T1755=T1754)*(U1755=U1754)*(S1755&lt;&gt;S1754)*($G$2="Y"),"same collector and date, ", ""))))))))))&amp;(IF(ISBLANK(V1755),"",V1755&amp;", "))&amp;IF((AA1755&lt;&gt;AA1756)*($H$2="y"),AD1755&amp;AE1755,IF((AA1755&lt;&gt;AA1756)*($H$2="m"),AD1755&amp;AG1755,IF(($H$2&lt;&gt;"m")*($H$2&lt;&gt;"Y"),(IF(F1755=0,"",F1755&amp;" "&amp;$F$4&amp;" "))&amp;(IF(G1755=0,"",G1755&amp;" "&amp;$G$4&amp;" "))&amp;(IF(H1755=0,"",H1755&amp;" "&amp;H$4&amp;" "))&amp;(IF(I1755=0,"",I1755&amp;" "&amp;$I$4&amp;" "))&amp;(IF(J1755=0,"",J1755&amp;" "&amp;$J$4&amp;" "))&amp;IF((ISBLANK(C1755)),"","("&amp;C1755&amp;")"),"")))&amp;IF((B1755=B1756)*(K1755=K1756)*(L1755=L1756)*(M1755=M1756),IF(($H$2&lt;&gt;"m")*($H$2&lt;&gt;"Y"), ", ", IF((ISNUMBER(FIND(")",AE1755))), ", ", "")),IF((B1755=B1756)*(K1755=K1756)*(L1755=L1756),"; ",". ")))</f>
        <v/>
      </c>
      <c r="AI1755" s="1"/>
    </row>
    <row r="1756" spans="1:35" x14ac:dyDescent="0.25">
      <c r="A1756" s="3" t="str">
        <f t="shared" si="222"/>
        <v/>
      </c>
      <c r="B1756" s="53" t="str">
        <f t="shared" si="226"/>
        <v/>
      </c>
      <c r="C1756" s="57"/>
      <c r="D1756" s="57"/>
      <c r="E1756" s="57"/>
      <c r="F1756" s="57"/>
      <c r="G1756" s="57"/>
      <c r="H1756" s="57"/>
      <c r="I1756" s="57"/>
      <c r="J1756" s="57"/>
      <c r="K1756" s="57"/>
      <c r="L1756" s="57"/>
      <c r="M1756" s="54"/>
      <c r="N1756" s="57"/>
      <c r="O1756" s="58"/>
      <c r="P1756" s="58"/>
      <c r="Q1756" s="58"/>
      <c r="R1756" s="58"/>
      <c r="S1756" s="54"/>
      <c r="T1756" s="57"/>
      <c r="U1756" s="57"/>
      <c r="V1756" s="57"/>
      <c r="W1756" s="57"/>
      <c r="X1756" s="147" t="str">
        <f>IF(ISBLANK(D1756),"",IF('order-admin-units'!$I$1&lt;&gt;"y", "", IF((K1756="")*(ISBLANK(D1756)=FALSE), 'order-admin-units'!$B$1+1, VLOOKUP(K1756, ordercountry, 2))))</f>
        <v/>
      </c>
      <c r="Y1756" s="147" t="str">
        <f>IF(ISBLANK(D1756),"",IF('order-admin-units'!$I$1&lt;&gt;"y", "", IF(L1756="", 'order-admin-units'!$B$2+1, VLOOKUP(K1756&amp;"@"&amp;L1756, orderadmin, 2))))</f>
        <v/>
      </c>
      <c r="Z1756" s="147" t="str">
        <f t="shared" si="223"/>
        <v/>
      </c>
      <c r="AA1756" s="147" t="str">
        <f t="shared" si="224"/>
        <v/>
      </c>
      <c r="AB1756" s="147" t="str">
        <f t="shared" si="225"/>
        <v/>
      </c>
      <c r="AC1756" s="147" t="str">
        <f t="shared" si="219"/>
        <v/>
      </c>
      <c r="AD1756" s="11" t="str">
        <f t="shared" si="220"/>
        <v/>
      </c>
      <c r="AE1756" s="11" t="str">
        <f t="array" ref="AE1756">IF(ISBLANK(D1756),"",IF(OR($H$2="y",$H$2="m"),IF(AA1756=AA1755,IF(OR(AB1756=$AB$4:$AB1755)=FALSE,AE1755&amp;C1756,AE1755),"("&amp;C1756)&amp;IF(AA1756=AA1757,IF(OR(AB1757=$AB$4:$AB1756)=FALSE,", ",""),") "),""))</f>
        <v/>
      </c>
      <c r="AF1756" s="11" t="str">
        <f t="shared" si="221"/>
        <v/>
      </c>
      <c r="AG1756" s="11" t="str">
        <f t="array" ref="AG1756">IF(ISBLANK(D1756),"",IF(OR($H$2="y",$H$2="m"),IF(AA1756=AA1755,IF(OR(AC1756=$AC$4:$AC1755)=FALSE,AG1755&amp;AF1756,AG1755),"("&amp;AF1756)&amp;IF(AA1756=AA1757,IF(OR(AC1757=$AC$4:$AC1756)=FALSE,", ",""),") "),""))</f>
        <v/>
      </c>
      <c r="AH1756" s="10" t="str">
        <f>IF((ISBLANK(D1756)),"",IF(D1756=D1755,AH1755,"")&amp;IF(B1755&lt;&gt;B1756,((IF(ISBLANK(E1756),$D$3&amp;"Non-type material: "&amp;$D$3,$D$3&amp;INDEX('type-categories'!$A$2:$B$100,MATCH(E1756,'type-categories'!$A$2:$A$100,0),2)&amp;$D$3))),"")&amp;(IF(K1756&lt;&gt;K1755,$C$2&amp;K1756&amp;$K$3&amp;$C$2&amp;" ",(IF(B1756&lt;&gt;B1755,$C$2&amp;K1756&amp;$K$3&amp;$C$2&amp;" ",""))))&amp;(IF(L1756="","",((IF(L1756&lt;&gt;L1755,$D$2&amp;L1756&amp;$L$3&amp;$D$2&amp;" ",IF(B1756&lt;&gt;B1755,$D$2&amp;L1756&amp;$L$3&amp;$D$2&amp;" ",""))))))&amp;(IF(M1756="","",((IF(M1756&lt;&gt;M1755,$E$2&amp;M1756&amp;$E$2&amp;","&amp;" ",IF(B1756&lt;&gt;B1755,$E$2&amp;M1756&amp;$E$2&amp;",",""))))))&amp;(IF(N1756="","",IF(N1756&lt;&gt;N1755,N1756&amp;", ",IF(B1756&lt;&gt;B1755,N1756&amp;", ",""))))&amp;(IF(ISBLANK(O1756),"",(IF(O1756&lt;&gt;O1755,O1756&amp;", ",IF(B1756&lt;&gt;B1755,O1756&amp;", ","")))))&amp;(IF(ISBLANK(P1756),"",(IF(P1756&lt;&gt;P1755,P1756&amp;", ",IF(B1756&lt;&gt;B1755,P1756&amp;", ",IF(Z1756&lt;&gt;Z1755,P1756&amp;", ",""))))))&amp;(IF(ISBLANK(Q1756),"",(IF(Q1756&lt;&gt;Q1755,Q1756&amp;", ",IF(B1756&lt;&gt;B1755,Q1756&amp;", ",IF(Z1756&lt;&gt;Z1755,Q1756&amp;", ",""))))))&amp;(IF(ISBLANK(R1756),"",(IF(R1756&lt;&gt;R1755,R1756&amp;"m, ",IF(B1756&lt;&gt;B1755,R1756&amp;"m, ",IF(Z1756&lt;&gt;Z1755,R1756&amp;"m, ",""))))))&amp;IF(ISBLANK(S1756),"",(IF(B1756&lt;&gt;B1755,S1756&amp;", ",IF(S1756&lt;&gt;S1755,IF((Z1756=Z1755),"same locality "&amp;S1756&amp;", ",S1756&amp;", "),""))))&amp;(IF(ISBLANK(T1756),"",(IF(T1756&lt;&gt;T1755,IF(ISBLANK(F$2),T1756&amp;", ",T1756&amp;" "&amp;F$2&amp;", "),(IF(B1756&lt;&gt;B1755,IF(ISBLANK(F$2),T1756&amp;", ",T1756&amp;" "&amp;F$2&amp;", "),(IF(Z1756&lt;&gt;Z1755,IF(ISBLANK(F$2),T1756&amp;", ",T1756&amp;" "&amp;F$2&amp;", "),IF((U1756&lt;&gt;U1755)*($G$2="Y"),"same collector, ","")))))))))&amp;(IF(ISBLANK(U1756),"",(IF(U1756&lt;&gt;U1755,U1756&amp;", ",(IF(B1756&lt;&gt;B1755,U1756&amp;", ",IF(Z1756&lt;&gt;Z1755,U1756&amp;", ",(IF(T1756&lt;&gt;T1755,IF((T1756&lt;&gt;T1755)*($G$2="Y"),"same date, ", ""),IF((T1756=T1755)*(U1756=U1755)*(S1756&lt;&gt;S1755)*($G$2="Y"),"same collector and date, ", ""))))))))))&amp;(IF(ISBLANK(V1756),"",V1756&amp;", "))&amp;IF((AA1756&lt;&gt;AA1757)*($H$2="y"),AD1756&amp;AE1756,IF((AA1756&lt;&gt;AA1757)*($H$2="m"),AD1756&amp;AG1756,IF(($H$2&lt;&gt;"m")*($H$2&lt;&gt;"Y"),(IF(F1756=0,"",F1756&amp;" "&amp;$F$4&amp;" "))&amp;(IF(G1756=0,"",G1756&amp;" "&amp;$G$4&amp;" "))&amp;(IF(H1756=0,"",H1756&amp;" "&amp;H$4&amp;" "))&amp;(IF(I1756=0,"",I1756&amp;" "&amp;$I$4&amp;" "))&amp;(IF(J1756=0,"",J1756&amp;" "&amp;$J$4&amp;" "))&amp;IF((ISBLANK(C1756)),"","("&amp;C1756&amp;")"),"")))&amp;IF((B1756=B1757)*(K1756=K1757)*(L1756=L1757)*(M1756=M1757),IF(($H$2&lt;&gt;"m")*($H$2&lt;&gt;"Y"), ", ", IF((ISNUMBER(FIND(")",AE1756))), ", ", "")),IF((B1756=B1757)*(K1756=K1757)*(L1756=L1757),"; ",". ")))</f>
        <v/>
      </c>
      <c r="AI1756" s="1"/>
    </row>
    <row r="1757" spans="1:35" x14ac:dyDescent="0.25">
      <c r="A1757" s="3" t="str">
        <f t="shared" si="222"/>
        <v/>
      </c>
      <c r="B1757" s="53" t="str">
        <f t="shared" si="226"/>
        <v/>
      </c>
      <c r="C1757" s="57"/>
      <c r="D1757" s="57"/>
      <c r="E1757" s="57"/>
      <c r="F1757" s="57"/>
      <c r="G1757" s="57"/>
      <c r="H1757" s="57"/>
      <c r="I1757" s="57"/>
      <c r="J1757" s="57"/>
      <c r="K1757" s="57"/>
      <c r="L1757" s="57"/>
      <c r="M1757" s="54"/>
      <c r="N1757" s="57"/>
      <c r="O1757" s="58"/>
      <c r="P1757" s="58"/>
      <c r="Q1757" s="58"/>
      <c r="R1757" s="58"/>
      <c r="S1757" s="54"/>
      <c r="T1757" s="57"/>
      <c r="U1757" s="57"/>
      <c r="V1757" s="57"/>
      <c r="W1757" s="57"/>
      <c r="X1757" s="147" t="str">
        <f>IF(ISBLANK(D1757),"",IF('order-admin-units'!$I$1&lt;&gt;"y", "", IF((K1757="")*(ISBLANK(D1757)=FALSE), 'order-admin-units'!$B$1+1, VLOOKUP(K1757, ordercountry, 2))))</f>
        <v/>
      </c>
      <c r="Y1757" s="147" t="str">
        <f>IF(ISBLANK(D1757),"",IF('order-admin-units'!$I$1&lt;&gt;"y", "", IF(L1757="", 'order-admin-units'!$B$2+1, VLOOKUP(K1757&amp;"@"&amp;L1757, orderadmin, 2))))</f>
        <v/>
      </c>
      <c r="Z1757" s="147" t="str">
        <f t="shared" si="223"/>
        <v/>
      </c>
      <c r="AA1757" s="147" t="str">
        <f t="shared" si="224"/>
        <v/>
      </c>
      <c r="AB1757" s="147" t="str">
        <f t="shared" si="225"/>
        <v/>
      </c>
      <c r="AC1757" s="147" t="str">
        <f t="shared" si="219"/>
        <v/>
      </c>
      <c r="AD1757" s="11" t="str">
        <f t="shared" si="220"/>
        <v/>
      </c>
      <c r="AE1757" s="11" t="str">
        <f t="array" ref="AE1757">IF(ISBLANK(D1757),"",IF(OR($H$2="y",$H$2="m"),IF(AA1757=AA1756,IF(OR(AB1757=$AB$4:$AB1756)=FALSE,AE1756&amp;C1757,AE1756),"("&amp;C1757)&amp;IF(AA1757=AA1758,IF(OR(AB1758=$AB$4:$AB1757)=FALSE,", ",""),") "),""))</f>
        <v/>
      </c>
      <c r="AF1757" s="11" t="str">
        <f t="shared" si="221"/>
        <v/>
      </c>
      <c r="AG1757" s="11" t="str">
        <f t="array" ref="AG1757">IF(ISBLANK(D1757),"",IF(OR($H$2="y",$H$2="m"),IF(AA1757=AA1756,IF(OR(AC1757=$AC$4:$AC1756)=FALSE,AG1756&amp;AF1757,AG1756),"("&amp;AF1757)&amp;IF(AA1757=AA1758,IF(OR(AC1758=$AC$4:$AC1757)=FALSE,", ",""),") "),""))</f>
        <v/>
      </c>
      <c r="AH1757" s="10" t="str">
        <f>IF((ISBLANK(D1757)),"",IF(D1757=D1756,AH1756,"")&amp;IF(B1756&lt;&gt;B1757,((IF(ISBLANK(E1757),$D$3&amp;"Non-type material: "&amp;$D$3,$D$3&amp;INDEX('type-categories'!$A$2:$B$100,MATCH(E1757,'type-categories'!$A$2:$A$100,0),2)&amp;$D$3))),"")&amp;(IF(K1757&lt;&gt;K1756,$C$2&amp;K1757&amp;$K$3&amp;$C$2&amp;" ",(IF(B1757&lt;&gt;B1756,$C$2&amp;K1757&amp;$K$3&amp;$C$2&amp;" ",""))))&amp;(IF(L1757="","",((IF(L1757&lt;&gt;L1756,$D$2&amp;L1757&amp;$L$3&amp;$D$2&amp;" ",IF(B1757&lt;&gt;B1756,$D$2&amp;L1757&amp;$L$3&amp;$D$2&amp;" ",""))))))&amp;(IF(M1757="","",((IF(M1757&lt;&gt;M1756,$E$2&amp;M1757&amp;$E$2&amp;","&amp;" ",IF(B1757&lt;&gt;B1756,$E$2&amp;M1757&amp;$E$2&amp;",",""))))))&amp;(IF(N1757="","",IF(N1757&lt;&gt;N1756,N1757&amp;", ",IF(B1757&lt;&gt;B1756,N1757&amp;", ",""))))&amp;(IF(ISBLANK(O1757),"",(IF(O1757&lt;&gt;O1756,O1757&amp;", ",IF(B1757&lt;&gt;B1756,O1757&amp;", ","")))))&amp;(IF(ISBLANK(P1757),"",(IF(P1757&lt;&gt;P1756,P1757&amp;", ",IF(B1757&lt;&gt;B1756,P1757&amp;", ",IF(Z1757&lt;&gt;Z1756,P1757&amp;", ",""))))))&amp;(IF(ISBLANK(Q1757),"",(IF(Q1757&lt;&gt;Q1756,Q1757&amp;", ",IF(B1757&lt;&gt;B1756,Q1757&amp;", ",IF(Z1757&lt;&gt;Z1756,Q1757&amp;", ",""))))))&amp;(IF(ISBLANK(R1757),"",(IF(R1757&lt;&gt;R1756,R1757&amp;"m, ",IF(B1757&lt;&gt;B1756,R1757&amp;"m, ",IF(Z1757&lt;&gt;Z1756,R1757&amp;"m, ",""))))))&amp;IF(ISBLANK(S1757),"",(IF(B1757&lt;&gt;B1756,S1757&amp;", ",IF(S1757&lt;&gt;S1756,IF((Z1757=Z1756),"same locality "&amp;S1757&amp;", ",S1757&amp;", "),""))))&amp;(IF(ISBLANK(T1757),"",(IF(T1757&lt;&gt;T1756,IF(ISBLANK(F$2),T1757&amp;", ",T1757&amp;" "&amp;F$2&amp;", "),(IF(B1757&lt;&gt;B1756,IF(ISBLANK(F$2),T1757&amp;", ",T1757&amp;" "&amp;F$2&amp;", "),(IF(Z1757&lt;&gt;Z1756,IF(ISBLANK(F$2),T1757&amp;", ",T1757&amp;" "&amp;F$2&amp;", "),IF((U1757&lt;&gt;U1756)*($G$2="Y"),"same collector, ","")))))))))&amp;(IF(ISBLANK(U1757),"",(IF(U1757&lt;&gt;U1756,U1757&amp;", ",(IF(B1757&lt;&gt;B1756,U1757&amp;", ",IF(Z1757&lt;&gt;Z1756,U1757&amp;", ",(IF(T1757&lt;&gt;T1756,IF((T1757&lt;&gt;T1756)*($G$2="Y"),"same date, ", ""),IF((T1757=T1756)*(U1757=U1756)*(S1757&lt;&gt;S1756)*($G$2="Y"),"same collector and date, ", ""))))))))))&amp;(IF(ISBLANK(V1757),"",V1757&amp;", "))&amp;IF((AA1757&lt;&gt;AA1758)*($H$2="y"),AD1757&amp;AE1757,IF((AA1757&lt;&gt;AA1758)*($H$2="m"),AD1757&amp;AG1757,IF(($H$2&lt;&gt;"m")*($H$2&lt;&gt;"Y"),(IF(F1757=0,"",F1757&amp;" "&amp;$F$4&amp;" "))&amp;(IF(G1757=0,"",G1757&amp;" "&amp;$G$4&amp;" "))&amp;(IF(H1757=0,"",H1757&amp;" "&amp;H$4&amp;" "))&amp;(IF(I1757=0,"",I1757&amp;" "&amp;$I$4&amp;" "))&amp;(IF(J1757=0,"",J1757&amp;" "&amp;$J$4&amp;" "))&amp;IF((ISBLANK(C1757)),"","("&amp;C1757&amp;")"),"")))&amp;IF((B1757=B1758)*(K1757=K1758)*(L1757=L1758)*(M1757=M1758),IF(($H$2&lt;&gt;"m")*($H$2&lt;&gt;"Y"), ", ", IF((ISNUMBER(FIND(")",AE1757))), ", ", "")),IF((B1757=B1758)*(K1757=K1758)*(L1757=L1758),"; ",". ")))</f>
        <v/>
      </c>
      <c r="AI1757" s="1"/>
    </row>
    <row r="1758" spans="1:35" x14ac:dyDescent="0.25">
      <c r="A1758" s="3" t="str">
        <f t="shared" si="222"/>
        <v/>
      </c>
      <c r="B1758" s="53" t="str">
        <f t="shared" si="226"/>
        <v/>
      </c>
      <c r="C1758" s="57"/>
      <c r="D1758" s="57"/>
      <c r="E1758" s="57"/>
      <c r="F1758" s="57"/>
      <c r="G1758" s="57"/>
      <c r="H1758" s="57"/>
      <c r="I1758" s="57"/>
      <c r="J1758" s="57"/>
      <c r="K1758" s="57"/>
      <c r="L1758" s="57"/>
      <c r="M1758" s="54"/>
      <c r="N1758" s="57"/>
      <c r="O1758" s="58"/>
      <c r="P1758" s="58"/>
      <c r="Q1758" s="58"/>
      <c r="R1758" s="58"/>
      <c r="S1758" s="54"/>
      <c r="T1758" s="57"/>
      <c r="U1758" s="57"/>
      <c r="V1758" s="57"/>
      <c r="W1758" s="57"/>
      <c r="X1758" s="147" t="str">
        <f>IF(ISBLANK(D1758),"",IF('order-admin-units'!$I$1&lt;&gt;"y", "", IF((K1758="")*(ISBLANK(D1758)=FALSE), 'order-admin-units'!$B$1+1, VLOOKUP(K1758, ordercountry, 2))))</f>
        <v/>
      </c>
      <c r="Y1758" s="147" t="str">
        <f>IF(ISBLANK(D1758),"",IF('order-admin-units'!$I$1&lt;&gt;"y", "", IF(L1758="", 'order-admin-units'!$B$2+1, VLOOKUP(K1758&amp;"@"&amp;L1758, orderadmin, 2))))</f>
        <v/>
      </c>
      <c r="Z1758" s="147" t="str">
        <f t="shared" si="223"/>
        <v/>
      </c>
      <c r="AA1758" s="147" t="str">
        <f t="shared" si="224"/>
        <v/>
      </c>
      <c r="AB1758" s="147" t="str">
        <f t="shared" si="225"/>
        <v/>
      </c>
      <c r="AC1758" s="147" t="str">
        <f t="shared" si="219"/>
        <v/>
      </c>
      <c r="AD1758" s="11" t="str">
        <f t="shared" si="220"/>
        <v/>
      </c>
      <c r="AE1758" s="11" t="str">
        <f t="array" ref="AE1758">IF(ISBLANK(D1758),"",IF(OR($H$2="y",$H$2="m"),IF(AA1758=AA1757,IF(OR(AB1758=$AB$4:$AB1757)=FALSE,AE1757&amp;C1758,AE1757),"("&amp;C1758)&amp;IF(AA1758=AA1759,IF(OR(AB1759=$AB$4:$AB1758)=FALSE,", ",""),") "),""))</f>
        <v/>
      </c>
      <c r="AF1758" s="11" t="str">
        <f t="shared" si="221"/>
        <v/>
      </c>
      <c r="AG1758" s="11" t="str">
        <f t="array" ref="AG1758">IF(ISBLANK(D1758),"",IF(OR($H$2="y",$H$2="m"),IF(AA1758=AA1757,IF(OR(AC1758=$AC$4:$AC1757)=FALSE,AG1757&amp;AF1758,AG1757),"("&amp;AF1758)&amp;IF(AA1758=AA1759,IF(OR(AC1759=$AC$4:$AC1758)=FALSE,", ",""),") "),""))</f>
        <v/>
      </c>
      <c r="AH1758" s="10" t="str">
        <f>IF((ISBLANK(D1758)),"",IF(D1758=D1757,AH1757,"")&amp;IF(B1757&lt;&gt;B1758,((IF(ISBLANK(E1758),$D$3&amp;"Non-type material: "&amp;$D$3,$D$3&amp;INDEX('type-categories'!$A$2:$B$100,MATCH(E1758,'type-categories'!$A$2:$A$100,0),2)&amp;$D$3))),"")&amp;(IF(K1758&lt;&gt;K1757,$C$2&amp;K1758&amp;$K$3&amp;$C$2&amp;" ",(IF(B1758&lt;&gt;B1757,$C$2&amp;K1758&amp;$K$3&amp;$C$2&amp;" ",""))))&amp;(IF(L1758="","",((IF(L1758&lt;&gt;L1757,$D$2&amp;L1758&amp;$L$3&amp;$D$2&amp;" ",IF(B1758&lt;&gt;B1757,$D$2&amp;L1758&amp;$L$3&amp;$D$2&amp;" ",""))))))&amp;(IF(M1758="","",((IF(M1758&lt;&gt;M1757,$E$2&amp;M1758&amp;$E$2&amp;","&amp;" ",IF(B1758&lt;&gt;B1757,$E$2&amp;M1758&amp;$E$2&amp;",",""))))))&amp;(IF(N1758="","",IF(N1758&lt;&gt;N1757,N1758&amp;", ",IF(B1758&lt;&gt;B1757,N1758&amp;", ",""))))&amp;(IF(ISBLANK(O1758),"",(IF(O1758&lt;&gt;O1757,O1758&amp;", ",IF(B1758&lt;&gt;B1757,O1758&amp;", ","")))))&amp;(IF(ISBLANK(P1758),"",(IF(P1758&lt;&gt;P1757,P1758&amp;", ",IF(B1758&lt;&gt;B1757,P1758&amp;", ",IF(Z1758&lt;&gt;Z1757,P1758&amp;", ",""))))))&amp;(IF(ISBLANK(Q1758),"",(IF(Q1758&lt;&gt;Q1757,Q1758&amp;", ",IF(B1758&lt;&gt;B1757,Q1758&amp;", ",IF(Z1758&lt;&gt;Z1757,Q1758&amp;", ",""))))))&amp;(IF(ISBLANK(R1758),"",(IF(R1758&lt;&gt;R1757,R1758&amp;"m, ",IF(B1758&lt;&gt;B1757,R1758&amp;"m, ",IF(Z1758&lt;&gt;Z1757,R1758&amp;"m, ",""))))))&amp;IF(ISBLANK(S1758),"",(IF(B1758&lt;&gt;B1757,S1758&amp;", ",IF(S1758&lt;&gt;S1757,IF((Z1758=Z1757),"same locality "&amp;S1758&amp;", ",S1758&amp;", "),""))))&amp;(IF(ISBLANK(T1758),"",(IF(T1758&lt;&gt;T1757,IF(ISBLANK(F$2),T1758&amp;", ",T1758&amp;" "&amp;F$2&amp;", "),(IF(B1758&lt;&gt;B1757,IF(ISBLANK(F$2),T1758&amp;", ",T1758&amp;" "&amp;F$2&amp;", "),(IF(Z1758&lt;&gt;Z1757,IF(ISBLANK(F$2),T1758&amp;", ",T1758&amp;" "&amp;F$2&amp;", "),IF((U1758&lt;&gt;U1757)*($G$2="Y"),"same collector, ","")))))))))&amp;(IF(ISBLANK(U1758),"",(IF(U1758&lt;&gt;U1757,U1758&amp;", ",(IF(B1758&lt;&gt;B1757,U1758&amp;", ",IF(Z1758&lt;&gt;Z1757,U1758&amp;", ",(IF(T1758&lt;&gt;T1757,IF((T1758&lt;&gt;T1757)*($G$2="Y"),"same date, ", ""),IF((T1758=T1757)*(U1758=U1757)*(S1758&lt;&gt;S1757)*($G$2="Y"),"same collector and date, ", ""))))))))))&amp;(IF(ISBLANK(V1758),"",V1758&amp;", "))&amp;IF((AA1758&lt;&gt;AA1759)*($H$2="y"),AD1758&amp;AE1758,IF((AA1758&lt;&gt;AA1759)*($H$2="m"),AD1758&amp;AG1758,IF(($H$2&lt;&gt;"m")*($H$2&lt;&gt;"Y"),(IF(F1758=0,"",F1758&amp;" "&amp;$F$4&amp;" "))&amp;(IF(G1758=0,"",G1758&amp;" "&amp;$G$4&amp;" "))&amp;(IF(H1758=0,"",H1758&amp;" "&amp;H$4&amp;" "))&amp;(IF(I1758=0,"",I1758&amp;" "&amp;$I$4&amp;" "))&amp;(IF(J1758=0,"",J1758&amp;" "&amp;$J$4&amp;" "))&amp;IF((ISBLANK(C1758)),"","("&amp;C1758&amp;")"),"")))&amp;IF((B1758=B1759)*(K1758=K1759)*(L1758=L1759)*(M1758=M1759),IF(($H$2&lt;&gt;"m")*($H$2&lt;&gt;"Y"), ", ", IF((ISNUMBER(FIND(")",AE1758))), ", ", "")),IF((B1758=B1759)*(K1758=K1759)*(L1758=L1759),"; ",". ")))</f>
        <v/>
      </c>
      <c r="AI1758" s="1"/>
    </row>
    <row r="1759" spans="1:35" x14ac:dyDescent="0.25">
      <c r="A1759" s="3" t="str">
        <f t="shared" si="222"/>
        <v/>
      </c>
      <c r="B1759" s="53" t="str">
        <f t="shared" si="226"/>
        <v/>
      </c>
      <c r="C1759" s="57"/>
      <c r="D1759" s="57"/>
      <c r="E1759" s="57"/>
      <c r="F1759" s="57"/>
      <c r="G1759" s="57"/>
      <c r="H1759" s="57"/>
      <c r="I1759" s="57"/>
      <c r="J1759" s="57"/>
      <c r="K1759" s="57"/>
      <c r="L1759" s="57"/>
      <c r="M1759" s="54"/>
      <c r="N1759" s="57"/>
      <c r="O1759" s="58"/>
      <c r="P1759" s="58"/>
      <c r="Q1759" s="58"/>
      <c r="R1759" s="58"/>
      <c r="S1759" s="54"/>
      <c r="T1759" s="57"/>
      <c r="U1759" s="57"/>
      <c r="V1759" s="57"/>
      <c r="W1759" s="57"/>
      <c r="X1759" s="147" t="str">
        <f>IF(ISBLANK(D1759),"",IF('order-admin-units'!$I$1&lt;&gt;"y", "", IF((K1759="")*(ISBLANK(D1759)=FALSE), 'order-admin-units'!$B$1+1, VLOOKUP(K1759, ordercountry, 2))))</f>
        <v/>
      </c>
      <c r="Y1759" s="147" t="str">
        <f>IF(ISBLANK(D1759),"",IF('order-admin-units'!$I$1&lt;&gt;"y", "", IF(L1759="", 'order-admin-units'!$B$2+1, VLOOKUP(K1759&amp;"@"&amp;L1759, orderadmin, 2))))</f>
        <v/>
      </c>
      <c r="Z1759" s="147" t="str">
        <f t="shared" si="223"/>
        <v/>
      </c>
      <c r="AA1759" s="147" t="str">
        <f t="shared" si="224"/>
        <v/>
      </c>
      <c r="AB1759" s="147" t="str">
        <f t="shared" si="225"/>
        <v/>
      </c>
      <c r="AC1759" s="147" t="str">
        <f t="shared" si="219"/>
        <v/>
      </c>
      <c r="AD1759" s="11" t="str">
        <f t="shared" si="220"/>
        <v/>
      </c>
      <c r="AE1759" s="11" t="str">
        <f t="array" ref="AE1759">IF(ISBLANK(D1759),"",IF(OR($H$2="y",$H$2="m"),IF(AA1759=AA1758,IF(OR(AB1759=$AB$4:$AB1758)=FALSE,AE1758&amp;C1759,AE1758),"("&amp;C1759)&amp;IF(AA1759=AA1760,IF(OR(AB1760=$AB$4:$AB1759)=FALSE,", ",""),") "),""))</f>
        <v/>
      </c>
      <c r="AF1759" s="11" t="str">
        <f t="shared" si="221"/>
        <v/>
      </c>
      <c r="AG1759" s="11" t="str">
        <f t="array" ref="AG1759">IF(ISBLANK(D1759),"",IF(OR($H$2="y",$H$2="m"),IF(AA1759=AA1758,IF(OR(AC1759=$AC$4:$AC1758)=FALSE,AG1758&amp;AF1759,AG1758),"("&amp;AF1759)&amp;IF(AA1759=AA1760,IF(OR(AC1760=$AC$4:$AC1759)=FALSE,", ",""),") "),""))</f>
        <v/>
      </c>
      <c r="AH1759" s="10" t="str">
        <f>IF((ISBLANK(D1759)),"",IF(D1759=D1758,AH1758,"")&amp;IF(B1758&lt;&gt;B1759,((IF(ISBLANK(E1759),$D$3&amp;"Non-type material: "&amp;$D$3,$D$3&amp;INDEX('type-categories'!$A$2:$B$100,MATCH(E1759,'type-categories'!$A$2:$A$100,0),2)&amp;$D$3))),"")&amp;(IF(K1759&lt;&gt;K1758,$C$2&amp;K1759&amp;$K$3&amp;$C$2&amp;" ",(IF(B1759&lt;&gt;B1758,$C$2&amp;K1759&amp;$K$3&amp;$C$2&amp;" ",""))))&amp;(IF(L1759="","",((IF(L1759&lt;&gt;L1758,$D$2&amp;L1759&amp;$L$3&amp;$D$2&amp;" ",IF(B1759&lt;&gt;B1758,$D$2&amp;L1759&amp;$L$3&amp;$D$2&amp;" ",""))))))&amp;(IF(M1759="","",((IF(M1759&lt;&gt;M1758,$E$2&amp;M1759&amp;$E$2&amp;","&amp;" ",IF(B1759&lt;&gt;B1758,$E$2&amp;M1759&amp;$E$2&amp;",",""))))))&amp;(IF(N1759="","",IF(N1759&lt;&gt;N1758,N1759&amp;", ",IF(B1759&lt;&gt;B1758,N1759&amp;", ",""))))&amp;(IF(ISBLANK(O1759),"",(IF(O1759&lt;&gt;O1758,O1759&amp;", ",IF(B1759&lt;&gt;B1758,O1759&amp;", ","")))))&amp;(IF(ISBLANK(P1759),"",(IF(P1759&lt;&gt;P1758,P1759&amp;", ",IF(B1759&lt;&gt;B1758,P1759&amp;", ",IF(Z1759&lt;&gt;Z1758,P1759&amp;", ",""))))))&amp;(IF(ISBLANK(Q1759),"",(IF(Q1759&lt;&gt;Q1758,Q1759&amp;", ",IF(B1759&lt;&gt;B1758,Q1759&amp;", ",IF(Z1759&lt;&gt;Z1758,Q1759&amp;", ",""))))))&amp;(IF(ISBLANK(R1759),"",(IF(R1759&lt;&gt;R1758,R1759&amp;"m, ",IF(B1759&lt;&gt;B1758,R1759&amp;"m, ",IF(Z1759&lt;&gt;Z1758,R1759&amp;"m, ",""))))))&amp;IF(ISBLANK(S1759),"",(IF(B1759&lt;&gt;B1758,S1759&amp;", ",IF(S1759&lt;&gt;S1758,IF((Z1759=Z1758),"same locality "&amp;S1759&amp;", ",S1759&amp;", "),""))))&amp;(IF(ISBLANK(T1759),"",(IF(T1759&lt;&gt;T1758,IF(ISBLANK(F$2),T1759&amp;", ",T1759&amp;" "&amp;F$2&amp;", "),(IF(B1759&lt;&gt;B1758,IF(ISBLANK(F$2),T1759&amp;", ",T1759&amp;" "&amp;F$2&amp;", "),(IF(Z1759&lt;&gt;Z1758,IF(ISBLANK(F$2),T1759&amp;", ",T1759&amp;" "&amp;F$2&amp;", "),IF((U1759&lt;&gt;U1758)*($G$2="Y"),"same collector, ","")))))))))&amp;(IF(ISBLANK(U1759),"",(IF(U1759&lt;&gt;U1758,U1759&amp;", ",(IF(B1759&lt;&gt;B1758,U1759&amp;", ",IF(Z1759&lt;&gt;Z1758,U1759&amp;", ",(IF(T1759&lt;&gt;T1758,IF((T1759&lt;&gt;T1758)*($G$2="Y"),"same date, ", ""),IF((T1759=T1758)*(U1759=U1758)*(S1759&lt;&gt;S1758)*($G$2="Y"),"same collector and date, ", ""))))))))))&amp;(IF(ISBLANK(V1759),"",V1759&amp;", "))&amp;IF((AA1759&lt;&gt;AA1760)*($H$2="y"),AD1759&amp;AE1759,IF((AA1759&lt;&gt;AA1760)*($H$2="m"),AD1759&amp;AG1759,IF(($H$2&lt;&gt;"m")*($H$2&lt;&gt;"Y"),(IF(F1759=0,"",F1759&amp;" "&amp;$F$4&amp;" "))&amp;(IF(G1759=0,"",G1759&amp;" "&amp;$G$4&amp;" "))&amp;(IF(H1759=0,"",H1759&amp;" "&amp;H$4&amp;" "))&amp;(IF(I1759=0,"",I1759&amp;" "&amp;$I$4&amp;" "))&amp;(IF(J1759=0,"",J1759&amp;" "&amp;$J$4&amp;" "))&amp;IF((ISBLANK(C1759)),"","("&amp;C1759&amp;")"),"")))&amp;IF((B1759=B1760)*(K1759=K1760)*(L1759=L1760)*(M1759=M1760),IF(($H$2&lt;&gt;"m")*($H$2&lt;&gt;"Y"), ", ", IF((ISNUMBER(FIND(")",AE1759))), ", ", "")),IF((B1759=B1760)*(K1759=K1760)*(L1759=L1760),"; ",". ")))</f>
        <v/>
      </c>
      <c r="AI1759" s="1"/>
    </row>
    <row r="1760" spans="1:35" x14ac:dyDescent="0.25">
      <c r="A1760" s="3" t="str">
        <f t="shared" si="222"/>
        <v/>
      </c>
      <c r="B1760" s="53" t="str">
        <f t="shared" si="226"/>
        <v/>
      </c>
      <c r="C1760" s="57"/>
      <c r="D1760" s="57"/>
      <c r="E1760" s="57"/>
      <c r="F1760" s="57"/>
      <c r="G1760" s="57"/>
      <c r="H1760" s="57"/>
      <c r="I1760" s="57"/>
      <c r="J1760" s="57"/>
      <c r="K1760" s="57"/>
      <c r="L1760" s="57"/>
      <c r="M1760" s="54"/>
      <c r="N1760" s="57"/>
      <c r="O1760" s="58"/>
      <c r="P1760" s="58"/>
      <c r="Q1760" s="58"/>
      <c r="R1760" s="58"/>
      <c r="S1760" s="54"/>
      <c r="T1760" s="57"/>
      <c r="U1760" s="57"/>
      <c r="V1760" s="57"/>
      <c r="W1760" s="57"/>
      <c r="X1760" s="147" t="str">
        <f>IF(ISBLANK(D1760),"",IF('order-admin-units'!$I$1&lt;&gt;"y", "", IF((K1760="")*(ISBLANK(D1760)=FALSE), 'order-admin-units'!$B$1+1, VLOOKUP(K1760, ordercountry, 2))))</f>
        <v/>
      </c>
      <c r="Y1760" s="147" t="str">
        <f>IF(ISBLANK(D1760),"",IF('order-admin-units'!$I$1&lt;&gt;"y", "", IF(L1760="", 'order-admin-units'!$B$2+1, VLOOKUP(K1760&amp;"@"&amp;L1760, orderadmin, 2))))</f>
        <v/>
      </c>
      <c r="Z1760" s="147" t="str">
        <f t="shared" si="223"/>
        <v/>
      </c>
      <c r="AA1760" s="147" t="str">
        <f t="shared" si="224"/>
        <v/>
      </c>
      <c r="AB1760" s="147" t="str">
        <f t="shared" si="225"/>
        <v/>
      </c>
      <c r="AC1760" s="147" t="str">
        <f t="shared" si="219"/>
        <v/>
      </c>
      <c r="AD1760" s="11" t="str">
        <f t="shared" si="220"/>
        <v/>
      </c>
      <c r="AE1760" s="11" t="str">
        <f t="array" ref="AE1760">IF(ISBLANK(D1760),"",IF(OR($H$2="y",$H$2="m"),IF(AA1760=AA1759,IF(OR(AB1760=$AB$4:$AB1759)=FALSE,AE1759&amp;C1760,AE1759),"("&amp;C1760)&amp;IF(AA1760=AA1761,IF(OR(AB1761=$AB$4:$AB1760)=FALSE,", ",""),") "),""))</f>
        <v/>
      </c>
      <c r="AF1760" s="11" t="str">
        <f t="shared" si="221"/>
        <v/>
      </c>
      <c r="AG1760" s="11" t="str">
        <f t="array" ref="AG1760">IF(ISBLANK(D1760),"",IF(OR($H$2="y",$H$2="m"),IF(AA1760=AA1759,IF(OR(AC1760=$AC$4:$AC1759)=FALSE,AG1759&amp;AF1760,AG1759),"("&amp;AF1760)&amp;IF(AA1760=AA1761,IF(OR(AC1761=$AC$4:$AC1760)=FALSE,", ",""),") "),""))</f>
        <v/>
      </c>
      <c r="AH1760" s="10" t="str">
        <f>IF((ISBLANK(D1760)),"",IF(D1760=D1759,AH1759,"")&amp;IF(B1759&lt;&gt;B1760,((IF(ISBLANK(E1760),$D$3&amp;"Non-type material: "&amp;$D$3,$D$3&amp;INDEX('type-categories'!$A$2:$B$100,MATCH(E1760,'type-categories'!$A$2:$A$100,0),2)&amp;$D$3))),"")&amp;(IF(K1760&lt;&gt;K1759,$C$2&amp;K1760&amp;$K$3&amp;$C$2&amp;" ",(IF(B1760&lt;&gt;B1759,$C$2&amp;K1760&amp;$K$3&amp;$C$2&amp;" ",""))))&amp;(IF(L1760="","",((IF(L1760&lt;&gt;L1759,$D$2&amp;L1760&amp;$L$3&amp;$D$2&amp;" ",IF(B1760&lt;&gt;B1759,$D$2&amp;L1760&amp;$L$3&amp;$D$2&amp;" ",""))))))&amp;(IF(M1760="","",((IF(M1760&lt;&gt;M1759,$E$2&amp;M1760&amp;$E$2&amp;","&amp;" ",IF(B1760&lt;&gt;B1759,$E$2&amp;M1760&amp;$E$2&amp;",",""))))))&amp;(IF(N1760="","",IF(N1760&lt;&gt;N1759,N1760&amp;", ",IF(B1760&lt;&gt;B1759,N1760&amp;", ",""))))&amp;(IF(ISBLANK(O1760),"",(IF(O1760&lt;&gt;O1759,O1760&amp;", ",IF(B1760&lt;&gt;B1759,O1760&amp;", ","")))))&amp;(IF(ISBLANK(P1760),"",(IF(P1760&lt;&gt;P1759,P1760&amp;", ",IF(B1760&lt;&gt;B1759,P1760&amp;", ",IF(Z1760&lt;&gt;Z1759,P1760&amp;", ",""))))))&amp;(IF(ISBLANK(Q1760),"",(IF(Q1760&lt;&gt;Q1759,Q1760&amp;", ",IF(B1760&lt;&gt;B1759,Q1760&amp;", ",IF(Z1760&lt;&gt;Z1759,Q1760&amp;", ",""))))))&amp;(IF(ISBLANK(R1760),"",(IF(R1760&lt;&gt;R1759,R1760&amp;"m, ",IF(B1760&lt;&gt;B1759,R1760&amp;"m, ",IF(Z1760&lt;&gt;Z1759,R1760&amp;"m, ",""))))))&amp;IF(ISBLANK(S1760),"",(IF(B1760&lt;&gt;B1759,S1760&amp;", ",IF(S1760&lt;&gt;S1759,IF((Z1760=Z1759),"same locality "&amp;S1760&amp;", ",S1760&amp;", "),""))))&amp;(IF(ISBLANK(T1760),"",(IF(T1760&lt;&gt;T1759,IF(ISBLANK(F$2),T1760&amp;", ",T1760&amp;" "&amp;F$2&amp;", "),(IF(B1760&lt;&gt;B1759,IF(ISBLANK(F$2),T1760&amp;", ",T1760&amp;" "&amp;F$2&amp;", "),(IF(Z1760&lt;&gt;Z1759,IF(ISBLANK(F$2),T1760&amp;", ",T1760&amp;" "&amp;F$2&amp;", "),IF((U1760&lt;&gt;U1759)*($G$2="Y"),"same collector, ","")))))))))&amp;(IF(ISBLANK(U1760),"",(IF(U1760&lt;&gt;U1759,U1760&amp;", ",(IF(B1760&lt;&gt;B1759,U1760&amp;", ",IF(Z1760&lt;&gt;Z1759,U1760&amp;", ",(IF(T1760&lt;&gt;T1759,IF((T1760&lt;&gt;T1759)*($G$2="Y"),"same date, ", ""),IF((T1760=T1759)*(U1760=U1759)*(S1760&lt;&gt;S1759)*($G$2="Y"),"same collector and date, ", ""))))))))))&amp;(IF(ISBLANK(V1760),"",V1760&amp;", "))&amp;IF((AA1760&lt;&gt;AA1761)*($H$2="y"),AD1760&amp;AE1760,IF((AA1760&lt;&gt;AA1761)*($H$2="m"),AD1760&amp;AG1760,IF(($H$2&lt;&gt;"m")*($H$2&lt;&gt;"Y"),(IF(F1760=0,"",F1760&amp;" "&amp;$F$4&amp;" "))&amp;(IF(G1760=0,"",G1760&amp;" "&amp;$G$4&amp;" "))&amp;(IF(H1760=0,"",H1760&amp;" "&amp;H$4&amp;" "))&amp;(IF(I1760=0,"",I1760&amp;" "&amp;$I$4&amp;" "))&amp;(IF(J1760=0,"",J1760&amp;" "&amp;$J$4&amp;" "))&amp;IF((ISBLANK(C1760)),"","("&amp;C1760&amp;")"),"")))&amp;IF((B1760=B1761)*(K1760=K1761)*(L1760=L1761)*(M1760=M1761),IF(($H$2&lt;&gt;"m")*($H$2&lt;&gt;"Y"), ", ", IF((ISNUMBER(FIND(")",AE1760))), ", ", "")),IF((B1760=B1761)*(K1760=K1761)*(L1760=L1761),"; ",". ")))</f>
        <v/>
      </c>
      <c r="AI1760" s="1"/>
    </row>
    <row r="1761" spans="1:35" x14ac:dyDescent="0.25">
      <c r="A1761" s="3" t="str">
        <f t="shared" si="222"/>
        <v/>
      </c>
      <c r="B1761" s="53" t="str">
        <f t="shared" si="226"/>
        <v/>
      </c>
      <c r="C1761" s="57"/>
      <c r="D1761" s="57"/>
      <c r="E1761" s="57"/>
      <c r="F1761" s="57"/>
      <c r="G1761" s="57"/>
      <c r="H1761" s="57"/>
      <c r="I1761" s="57"/>
      <c r="J1761" s="57"/>
      <c r="K1761" s="57"/>
      <c r="L1761" s="57"/>
      <c r="M1761" s="54"/>
      <c r="N1761" s="57"/>
      <c r="O1761" s="58"/>
      <c r="P1761" s="58"/>
      <c r="Q1761" s="58"/>
      <c r="R1761" s="58"/>
      <c r="S1761" s="54"/>
      <c r="T1761" s="57"/>
      <c r="U1761" s="57"/>
      <c r="V1761" s="57"/>
      <c r="W1761" s="57"/>
      <c r="X1761" s="147" t="str">
        <f>IF(ISBLANK(D1761),"",IF('order-admin-units'!$I$1&lt;&gt;"y", "", IF((K1761="")*(ISBLANK(D1761)=FALSE), 'order-admin-units'!$B$1+1, VLOOKUP(K1761, ordercountry, 2))))</f>
        <v/>
      </c>
      <c r="Y1761" s="147" t="str">
        <f>IF(ISBLANK(D1761),"",IF('order-admin-units'!$I$1&lt;&gt;"y", "", IF(L1761="", 'order-admin-units'!$B$2+1, VLOOKUP(K1761&amp;"@"&amp;L1761, orderadmin, 2))))</f>
        <v/>
      </c>
      <c r="Z1761" s="147" t="str">
        <f t="shared" si="223"/>
        <v/>
      </c>
      <c r="AA1761" s="147" t="str">
        <f t="shared" si="224"/>
        <v/>
      </c>
      <c r="AB1761" s="147" t="str">
        <f t="shared" si="225"/>
        <v/>
      </c>
      <c r="AC1761" s="147" t="str">
        <f t="shared" si="219"/>
        <v/>
      </c>
      <c r="AD1761" s="11" t="str">
        <f t="shared" si="220"/>
        <v/>
      </c>
      <c r="AE1761" s="11" t="str">
        <f t="array" ref="AE1761">IF(ISBLANK(D1761),"",IF(OR($H$2="y",$H$2="m"),IF(AA1761=AA1760,IF(OR(AB1761=$AB$4:$AB1760)=FALSE,AE1760&amp;C1761,AE1760),"("&amp;C1761)&amp;IF(AA1761=AA1762,IF(OR(AB1762=$AB$4:$AB1761)=FALSE,", ",""),") "),""))</f>
        <v/>
      </c>
      <c r="AF1761" s="11" t="str">
        <f t="shared" si="221"/>
        <v/>
      </c>
      <c r="AG1761" s="11" t="str">
        <f t="array" ref="AG1761">IF(ISBLANK(D1761),"",IF(OR($H$2="y",$H$2="m"),IF(AA1761=AA1760,IF(OR(AC1761=$AC$4:$AC1760)=FALSE,AG1760&amp;AF1761,AG1760),"("&amp;AF1761)&amp;IF(AA1761=AA1762,IF(OR(AC1762=$AC$4:$AC1761)=FALSE,", ",""),") "),""))</f>
        <v/>
      </c>
      <c r="AH1761" s="10" t="str">
        <f>IF((ISBLANK(D1761)),"",IF(D1761=D1760,AH1760,"")&amp;IF(B1760&lt;&gt;B1761,((IF(ISBLANK(E1761),$D$3&amp;"Non-type material: "&amp;$D$3,$D$3&amp;INDEX('type-categories'!$A$2:$B$100,MATCH(E1761,'type-categories'!$A$2:$A$100,0),2)&amp;$D$3))),"")&amp;(IF(K1761&lt;&gt;K1760,$C$2&amp;K1761&amp;$K$3&amp;$C$2&amp;" ",(IF(B1761&lt;&gt;B1760,$C$2&amp;K1761&amp;$K$3&amp;$C$2&amp;" ",""))))&amp;(IF(L1761="","",((IF(L1761&lt;&gt;L1760,$D$2&amp;L1761&amp;$L$3&amp;$D$2&amp;" ",IF(B1761&lt;&gt;B1760,$D$2&amp;L1761&amp;$L$3&amp;$D$2&amp;" ",""))))))&amp;(IF(M1761="","",((IF(M1761&lt;&gt;M1760,$E$2&amp;M1761&amp;$E$2&amp;","&amp;" ",IF(B1761&lt;&gt;B1760,$E$2&amp;M1761&amp;$E$2&amp;",",""))))))&amp;(IF(N1761="","",IF(N1761&lt;&gt;N1760,N1761&amp;", ",IF(B1761&lt;&gt;B1760,N1761&amp;", ",""))))&amp;(IF(ISBLANK(O1761),"",(IF(O1761&lt;&gt;O1760,O1761&amp;", ",IF(B1761&lt;&gt;B1760,O1761&amp;", ","")))))&amp;(IF(ISBLANK(P1761),"",(IF(P1761&lt;&gt;P1760,P1761&amp;", ",IF(B1761&lt;&gt;B1760,P1761&amp;", ",IF(Z1761&lt;&gt;Z1760,P1761&amp;", ",""))))))&amp;(IF(ISBLANK(Q1761),"",(IF(Q1761&lt;&gt;Q1760,Q1761&amp;", ",IF(B1761&lt;&gt;B1760,Q1761&amp;", ",IF(Z1761&lt;&gt;Z1760,Q1761&amp;", ",""))))))&amp;(IF(ISBLANK(R1761),"",(IF(R1761&lt;&gt;R1760,R1761&amp;"m, ",IF(B1761&lt;&gt;B1760,R1761&amp;"m, ",IF(Z1761&lt;&gt;Z1760,R1761&amp;"m, ",""))))))&amp;IF(ISBLANK(S1761),"",(IF(B1761&lt;&gt;B1760,S1761&amp;", ",IF(S1761&lt;&gt;S1760,IF((Z1761=Z1760),"same locality "&amp;S1761&amp;", ",S1761&amp;", "),""))))&amp;(IF(ISBLANK(T1761),"",(IF(T1761&lt;&gt;T1760,IF(ISBLANK(F$2),T1761&amp;", ",T1761&amp;" "&amp;F$2&amp;", "),(IF(B1761&lt;&gt;B1760,IF(ISBLANK(F$2),T1761&amp;", ",T1761&amp;" "&amp;F$2&amp;", "),(IF(Z1761&lt;&gt;Z1760,IF(ISBLANK(F$2),T1761&amp;", ",T1761&amp;" "&amp;F$2&amp;", "),IF((U1761&lt;&gt;U1760)*($G$2="Y"),"same collector, ","")))))))))&amp;(IF(ISBLANK(U1761),"",(IF(U1761&lt;&gt;U1760,U1761&amp;", ",(IF(B1761&lt;&gt;B1760,U1761&amp;", ",IF(Z1761&lt;&gt;Z1760,U1761&amp;", ",(IF(T1761&lt;&gt;T1760,IF((T1761&lt;&gt;T1760)*($G$2="Y"),"same date, ", ""),IF((T1761=T1760)*(U1761=U1760)*(S1761&lt;&gt;S1760)*($G$2="Y"),"same collector and date, ", ""))))))))))&amp;(IF(ISBLANK(V1761),"",V1761&amp;", "))&amp;IF((AA1761&lt;&gt;AA1762)*($H$2="y"),AD1761&amp;AE1761,IF((AA1761&lt;&gt;AA1762)*($H$2="m"),AD1761&amp;AG1761,IF(($H$2&lt;&gt;"m")*($H$2&lt;&gt;"Y"),(IF(F1761=0,"",F1761&amp;" "&amp;$F$4&amp;" "))&amp;(IF(G1761=0,"",G1761&amp;" "&amp;$G$4&amp;" "))&amp;(IF(H1761=0,"",H1761&amp;" "&amp;H$4&amp;" "))&amp;(IF(I1761=0,"",I1761&amp;" "&amp;$I$4&amp;" "))&amp;(IF(J1761=0,"",J1761&amp;" "&amp;$J$4&amp;" "))&amp;IF((ISBLANK(C1761)),"","("&amp;C1761&amp;")"),"")))&amp;IF((B1761=B1762)*(K1761=K1762)*(L1761=L1762)*(M1761=M1762),IF(($H$2&lt;&gt;"m")*($H$2&lt;&gt;"Y"), ", ", IF((ISNUMBER(FIND(")",AE1761))), ", ", "")),IF((B1761=B1762)*(K1761=K1762)*(L1761=L1762),"; ",". ")))</f>
        <v/>
      </c>
      <c r="AI1761" s="1"/>
    </row>
    <row r="1762" spans="1:35" x14ac:dyDescent="0.25">
      <c r="A1762" s="3" t="str">
        <f t="shared" si="222"/>
        <v/>
      </c>
      <c r="B1762" s="53" t="str">
        <f t="shared" si="226"/>
        <v/>
      </c>
      <c r="C1762" s="57"/>
      <c r="D1762" s="57"/>
      <c r="E1762" s="57"/>
      <c r="F1762" s="57"/>
      <c r="G1762" s="57"/>
      <c r="H1762" s="57"/>
      <c r="I1762" s="57"/>
      <c r="J1762" s="57"/>
      <c r="K1762" s="57"/>
      <c r="L1762" s="57"/>
      <c r="M1762" s="54"/>
      <c r="N1762" s="57"/>
      <c r="O1762" s="58"/>
      <c r="P1762" s="58"/>
      <c r="Q1762" s="58"/>
      <c r="R1762" s="58"/>
      <c r="S1762" s="54"/>
      <c r="T1762" s="57"/>
      <c r="U1762" s="57"/>
      <c r="V1762" s="57"/>
      <c r="W1762" s="57"/>
      <c r="X1762" s="147" t="str">
        <f>IF(ISBLANK(D1762),"",IF('order-admin-units'!$I$1&lt;&gt;"y", "", IF((K1762="")*(ISBLANK(D1762)=FALSE), 'order-admin-units'!$B$1+1, VLOOKUP(K1762, ordercountry, 2))))</f>
        <v/>
      </c>
      <c r="Y1762" s="147" t="str">
        <f>IF(ISBLANK(D1762),"",IF('order-admin-units'!$I$1&lt;&gt;"y", "", IF(L1762="", 'order-admin-units'!$B$2+1, VLOOKUP(K1762&amp;"@"&amp;L1762, orderadmin, 2))))</f>
        <v/>
      </c>
      <c r="Z1762" s="147" t="str">
        <f t="shared" si="223"/>
        <v/>
      </c>
      <c r="AA1762" s="147" t="str">
        <f t="shared" si="224"/>
        <v/>
      </c>
      <c r="AB1762" s="147" t="str">
        <f t="shared" si="225"/>
        <v/>
      </c>
      <c r="AC1762" s="147" t="str">
        <f t="shared" si="219"/>
        <v/>
      </c>
      <c r="AD1762" s="11" t="str">
        <f t="shared" si="220"/>
        <v/>
      </c>
      <c r="AE1762" s="11" t="str">
        <f t="array" ref="AE1762">IF(ISBLANK(D1762),"",IF(OR($H$2="y",$H$2="m"),IF(AA1762=AA1761,IF(OR(AB1762=$AB$4:$AB1761)=FALSE,AE1761&amp;C1762,AE1761),"("&amp;C1762)&amp;IF(AA1762=AA1763,IF(OR(AB1763=$AB$4:$AB1762)=FALSE,", ",""),") "),""))</f>
        <v/>
      </c>
      <c r="AF1762" s="11" t="str">
        <f t="shared" si="221"/>
        <v/>
      </c>
      <c r="AG1762" s="11" t="str">
        <f t="array" ref="AG1762">IF(ISBLANK(D1762),"",IF(OR($H$2="y",$H$2="m"),IF(AA1762=AA1761,IF(OR(AC1762=$AC$4:$AC1761)=FALSE,AG1761&amp;AF1762,AG1761),"("&amp;AF1762)&amp;IF(AA1762=AA1763,IF(OR(AC1763=$AC$4:$AC1762)=FALSE,", ",""),") "),""))</f>
        <v/>
      </c>
      <c r="AH1762" s="10" t="str">
        <f>IF((ISBLANK(D1762)),"",IF(D1762=D1761,AH1761,"")&amp;IF(B1761&lt;&gt;B1762,((IF(ISBLANK(E1762),$D$3&amp;"Non-type material: "&amp;$D$3,$D$3&amp;INDEX('type-categories'!$A$2:$B$100,MATCH(E1762,'type-categories'!$A$2:$A$100,0),2)&amp;$D$3))),"")&amp;(IF(K1762&lt;&gt;K1761,$C$2&amp;K1762&amp;$K$3&amp;$C$2&amp;" ",(IF(B1762&lt;&gt;B1761,$C$2&amp;K1762&amp;$K$3&amp;$C$2&amp;" ",""))))&amp;(IF(L1762="","",((IF(L1762&lt;&gt;L1761,$D$2&amp;L1762&amp;$L$3&amp;$D$2&amp;" ",IF(B1762&lt;&gt;B1761,$D$2&amp;L1762&amp;$L$3&amp;$D$2&amp;" ",""))))))&amp;(IF(M1762="","",((IF(M1762&lt;&gt;M1761,$E$2&amp;M1762&amp;$E$2&amp;","&amp;" ",IF(B1762&lt;&gt;B1761,$E$2&amp;M1762&amp;$E$2&amp;",",""))))))&amp;(IF(N1762="","",IF(N1762&lt;&gt;N1761,N1762&amp;", ",IF(B1762&lt;&gt;B1761,N1762&amp;", ",""))))&amp;(IF(ISBLANK(O1762),"",(IF(O1762&lt;&gt;O1761,O1762&amp;", ",IF(B1762&lt;&gt;B1761,O1762&amp;", ","")))))&amp;(IF(ISBLANK(P1762),"",(IF(P1762&lt;&gt;P1761,P1762&amp;", ",IF(B1762&lt;&gt;B1761,P1762&amp;", ",IF(Z1762&lt;&gt;Z1761,P1762&amp;", ",""))))))&amp;(IF(ISBLANK(Q1762),"",(IF(Q1762&lt;&gt;Q1761,Q1762&amp;", ",IF(B1762&lt;&gt;B1761,Q1762&amp;", ",IF(Z1762&lt;&gt;Z1761,Q1762&amp;", ",""))))))&amp;(IF(ISBLANK(R1762),"",(IF(R1762&lt;&gt;R1761,R1762&amp;"m, ",IF(B1762&lt;&gt;B1761,R1762&amp;"m, ",IF(Z1762&lt;&gt;Z1761,R1762&amp;"m, ",""))))))&amp;IF(ISBLANK(S1762),"",(IF(B1762&lt;&gt;B1761,S1762&amp;", ",IF(S1762&lt;&gt;S1761,IF((Z1762=Z1761),"same locality "&amp;S1762&amp;", ",S1762&amp;", "),""))))&amp;(IF(ISBLANK(T1762),"",(IF(T1762&lt;&gt;T1761,IF(ISBLANK(F$2),T1762&amp;", ",T1762&amp;" "&amp;F$2&amp;", "),(IF(B1762&lt;&gt;B1761,IF(ISBLANK(F$2),T1762&amp;", ",T1762&amp;" "&amp;F$2&amp;", "),(IF(Z1762&lt;&gt;Z1761,IF(ISBLANK(F$2),T1762&amp;", ",T1762&amp;" "&amp;F$2&amp;", "),IF((U1762&lt;&gt;U1761)*($G$2="Y"),"same collector, ","")))))))))&amp;(IF(ISBLANK(U1762),"",(IF(U1762&lt;&gt;U1761,U1762&amp;", ",(IF(B1762&lt;&gt;B1761,U1762&amp;", ",IF(Z1762&lt;&gt;Z1761,U1762&amp;", ",(IF(T1762&lt;&gt;T1761,IF((T1762&lt;&gt;T1761)*($G$2="Y"),"same date, ", ""),IF((T1762=T1761)*(U1762=U1761)*(S1762&lt;&gt;S1761)*($G$2="Y"),"same collector and date, ", ""))))))))))&amp;(IF(ISBLANK(V1762),"",V1762&amp;", "))&amp;IF((AA1762&lt;&gt;AA1763)*($H$2="y"),AD1762&amp;AE1762,IF((AA1762&lt;&gt;AA1763)*($H$2="m"),AD1762&amp;AG1762,IF(($H$2&lt;&gt;"m")*($H$2&lt;&gt;"Y"),(IF(F1762=0,"",F1762&amp;" "&amp;$F$4&amp;" "))&amp;(IF(G1762=0,"",G1762&amp;" "&amp;$G$4&amp;" "))&amp;(IF(H1762=0,"",H1762&amp;" "&amp;H$4&amp;" "))&amp;(IF(I1762=0,"",I1762&amp;" "&amp;$I$4&amp;" "))&amp;(IF(J1762=0,"",J1762&amp;" "&amp;$J$4&amp;" "))&amp;IF((ISBLANK(C1762)),"","("&amp;C1762&amp;")"),"")))&amp;IF((B1762=B1763)*(K1762=K1763)*(L1762=L1763)*(M1762=M1763),IF(($H$2&lt;&gt;"m")*($H$2&lt;&gt;"Y"), ", ", IF((ISNUMBER(FIND(")",AE1762))), ", ", "")),IF((B1762=B1763)*(K1762=K1763)*(L1762=L1763),"; ",". ")))</f>
        <v/>
      </c>
      <c r="AI1762" s="1"/>
    </row>
    <row r="1763" spans="1:35" x14ac:dyDescent="0.25">
      <c r="A1763" s="3" t="str">
        <f t="shared" si="222"/>
        <v/>
      </c>
      <c r="B1763" s="53" t="str">
        <f t="shared" si="226"/>
        <v/>
      </c>
      <c r="C1763" s="57"/>
      <c r="D1763" s="57"/>
      <c r="E1763" s="57"/>
      <c r="F1763" s="57"/>
      <c r="G1763" s="57"/>
      <c r="H1763" s="57"/>
      <c r="I1763" s="57"/>
      <c r="J1763" s="57"/>
      <c r="K1763" s="57"/>
      <c r="L1763" s="57"/>
      <c r="M1763" s="54"/>
      <c r="N1763" s="57"/>
      <c r="O1763" s="58"/>
      <c r="P1763" s="58"/>
      <c r="Q1763" s="58"/>
      <c r="R1763" s="58"/>
      <c r="S1763" s="54"/>
      <c r="T1763" s="57"/>
      <c r="U1763" s="57"/>
      <c r="V1763" s="57"/>
      <c r="W1763" s="57"/>
      <c r="X1763" s="147" t="str">
        <f>IF(ISBLANK(D1763),"",IF('order-admin-units'!$I$1&lt;&gt;"y", "", IF((K1763="")*(ISBLANK(D1763)=FALSE), 'order-admin-units'!$B$1+1, VLOOKUP(K1763, ordercountry, 2))))</f>
        <v/>
      </c>
      <c r="Y1763" s="147" t="str">
        <f>IF(ISBLANK(D1763),"",IF('order-admin-units'!$I$1&lt;&gt;"y", "", IF(L1763="", 'order-admin-units'!$B$2+1, VLOOKUP(K1763&amp;"@"&amp;L1763, orderadmin, 2))))</f>
        <v/>
      </c>
      <c r="Z1763" s="147" t="str">
        <f t="shared" si="223"/>
        <v/>
      </c>
      <c r="AA1763" s="147" t="str">
        <f t="shared" si="224"/>
        <v/>
      </c>
      <c r="AB1763" s="147" t="str">
        <f t="shared" si="225"/>
        <v/>
      </c>
      <c r="AC1763" s="147" t="str">
        <f t="shared" si="219"/>
        <v/>
      </c>
      <c r="AD1763" s="11" t="str">
        <f t="shared" si="220"/>
        <v/>
      </c>
      <c r="AE1763" s="11" t="str">
        <f t="array" ref="AE1763">IF(ISBLANK(D1763),"",IF(OR($H$2="y",$H$2="m"),IF(AA1763=AA1762,IF(OR(AB1763=$AB$4:$AB1762)=FALSE,AE1762&amp;C1763,AE1762),"("&amp;C1763)&amp;IF(AA1763=AA1764,IF(OR(AB1764=$AB$4:$AB1763)=FALSE,", ",""),") "),""))</f>
        <v/>
      </c>
      <c r="AF1763" s="11" t="str">
        <f t="shared" si="221"/>
        <v/>
      </c>
      <c r="AG1763" s="11" t="str">
        <f t="array" ref="AG1763">IF(ISBLANK(D1763),"",IF(OR($H$2="y",$H$2="m"),IF(AA1763=AA1762,IF(OR(AC1763=$AC$4:$AC1762)=FALSE,AG1762&amp;AF1763,AG1762),"("&amp;AF1763)&amp;IF(AA1763=AA1764,IF(OR(AC1764=$AC$4:$AC1763)=FALSE,", ",""),") "),""))</f>
        <v/>
      </c>
      <c r="AH1763" s="10" t="str">
        <f>IF((ISBLANK(D1763)),"",IF(D1763=D1762,AH1762,"")&amp;IF(B1762&lt;&gt;B1763,((IF(ISBLANK(E1763),$D$3&amp;"Non-type material: "&amp;$D$3,$D$3&amp;INDEX('type-categories'!$A$2:$B$100,MATCH(E1763,'type-categories'!$A$2:$A$100,0),2)&amp;$D$3))),"")&amp;(IF(K1763&lt;&gt;K1762,$C$2&amp;K1763&amp;$K$3&amp;$C$2&amp;" ",(IF(B1763&lt;&gt;B1762,$C$2&amp;K1763&amp;$K$3&amp;$C$2&amp;" ",""))))&amp;(IF(L1763="","",((IF(L1763&lt;&gt;L1762,$D$2&amp;L1763&amp;$L$3&amp;$D$2&amp;" ",IF(B1763&lt;&gt;B1762,$D$2&amp;L1763&amp;$L$3&amp;$D$2&amp;" ",""))))))&amp;(IF(M1763="","",((IF(M1763&lt;&gt;M1762,$E$2&amp;M1763&amp;$E$2&amp;","&amp;" ",IF(B1763&lt;&gt;B1762,$E$2&amp;M1763&amp;$E$2&amp;",",""))))))&amp;(IF(N1763="","",IF(N1763&lt;&gt;N1762,N1763&amp;", ",IF(B1763&lt;&gt;B1762,N1763&amp;", ",""))))&amp;(IF(ISBLANK(O1763),"",(IF(O1763&lt;&gt;O1762,O1763&amp;", ",IF(B1763&lt;&gt;B1762,O1763&amp;", ","")))))&amp;(IF(ISBLANK(P1763),"",(IF(P1763&lt;&gt;P1762,P1763&amp;", ",IF(B1763&lt;&gt;B1762,P1763&amp;", ",IF(Z1763&lt;&gt;Z1762,P1763&amp;", ",""))))))&amp;(IF(ISBLANK(Q1763),"",(IF(Q1763&lt;&gt;Q1762,Q1763&amp;", ",IF(B1763&lt;&gt;B1762,Q1763&amp;", ",IF(Z1763&lt;&gt;Z1762,Q1763&amp;", ",""))))))&amp;(IF(ISBLANK(R1763),"",(IF(R1763&lt;&gt;R1762,R1763&amp;"m, ",IF(B1763&lt;&gt;B1762,R1763&amp;"m, ",IF(Z1763&lt;&gt;Z1762,R1763&amp;"m, ",""))))))&amp;IF(ISBLANK(S1763),"",(IF(B1763&lt;&gt;B1762,S1763&amp;", ",IF(S1763&lt;&gt;S1762,IF((Z1763=Z1762),"same locality "&amp;S1763&amp;", ",S1763&amp;", "),""))))&amp;(IF(ISBLANK(T1763),"",(IF(T1763&lt;&gt;T1762,IF(ISBLANK(F$2),T1763&amp;", ",T1763&amp;" "&amp;F$2&amp;", "),(IF(B1763&lt;&gt;B1762,IF(ISBLANK(F$2),T1763&amp;", ",T1763&amp;" "&amp;F$2&amp;", "),(IF(Z1763&lt;&gt;Z1762,IF(ISBLANK(F$2),T1763&amp;", ",T1763&amp;" "&amp;F$2&amp;", "),IF((U1763&lt;&gt;U1762)*($G$2="Y"),"same collector, ","")))))))))&amp;(IF(ISBLANK(U1763),"",(IF(U1763&lt;&gt;U1762,U1763&amp;", ",(IF(B1763&lt;&gt;B1762,U1763&amp;", ",IF(Z1763&lt;&gt;Z1762,U1763&amp;", ",(IF(T1763&lt;&gt;T1762,IF((T1763&lt;&gt;T1762)*($G$2="Y"),"same date, ", ""),IF((T1763=T1762)*(U1763=U1762)*(S1763&lt;&gt;S1762)*($G$2="Y"),"same collector and date, ", ""))))))))))&amp;(IF(ISBLANK(V1763),"",V1763&amp;", "))&amp;IF((AA1763&lt;&gt;AA1764)*($H$2="y"),AD1763&amp;AE1763,IF((AA1763&lt;&gt;AA1764)*($H$2="m"),AD1763&amp;AG1763,IF(($H$2&lt;&gt;"m")*($H$2&lt;&gt;"Y"),(IF(F1763=0,"",F1763&amp;" "&amp;$F$4&amp;" "))&amp;(IF(G1763=0,"",G1763&amp;" "&amp;$G$4&amp;" "))&amp;(IF(H1763=0,"",H1763&amp;" "&amp;H$4&amp;" "))&amp;(IF(I1763=0,"",I1763&amp;" "&amp;$I$4&amp;" "))&amp;(IF(J1763=0,"",J1763&amp;" "&amp;$J$4&amp;" "))&amp;IF((ISBLANK(C1763)),"","("&amp;C1763&amp;")"),"")))&amp;IF((B1763=B1764)*(K1763=K1764)*(L1763=L1764)*(M1763=M1764),IF(($H$2&lt;&gt;"m")*($H$2&lt;&gt;"Y"), ", ", IF((ISNUMBER(FIND(")",AE1763))), ", ", "")),IF((B1763=B1764)*(K1763=K1764)*(L1763=L1764),"; ",". ")))</f>
        <v/>
      </c>
      <c r="AI1763" s="1"/>
    </row>
    <row r="1764" spans="1:35" x14ac:dyDescent="0.25">
      <c r="A1764" s="3" t="str">
        <f t="shared" si="222"/>
        <v/>
      </c>
      <c r="B1764" s="53" t="str">
        <f t="shared" si="226"/>
        <v/>
      </c>
      <c r="C1764" s="57"/>
      <c r="D1764" s="57"/>
      <c r="E1764" s="57"/>
      <c r="F1764" s="57"/>
      <c r="G1764" s="57"/>
      <c r="H1764" s="57"/>
      <c r="I1764" s="57"/>
      <c r="J1764" s="57"/>
      <c r="K1764" s="57"/>
      <c r="L1764" s="57"/>
      <c r="M1764" s="54"/>
      <c r="N1764" s="57"/>
      <c r="O1764" s="58"/>
      <c r="P1764" s="58"/>
      <c r="Q1764" s="58"/>
      <c r="R1764" s="58"/>
      <c r="S1764" s="54"/>
      <c r="T1764" s="57"/>
      <c r="U1764" s="57"/>
      <c r="V1764" s="57"/>
      <c r="W1764" s="57"/>
      <c r="X1764" s="147" t="str">
        <f>IF(ISBLANK(D1764),"",IF('order-admin-units'!$I$1&lt;&gt;"y", "", IF((K1764="")*(ISBLANK(D1764)=FALSE), 'order-admin-units'!$B$1+1, VLOOKUP(K1764, ordercountry, 2))))</f>
        <v/>
      </c>
      <c r="Y1764" s="147" t="str">
        <f>IF(ISBLANK(D1764),"",IF('order-admin-units'!$I$1&lt;&gt;"y", "", IF(L1764="", 'order-admin-units'!$B$2+1, VLOOKUP(K1764&amp;"@"&amp;L1764, orderadmin, 2))))</f>
        <v/>
      </c>
      <c r="Z1764" s="147" t="str">
        <f t="shared" si="223"/>
        <v/>
      </c>
      <c r="AA1764" s="147" t="str">
        <f t="shared" si="224"/>
        <v/>
      </c>
      <c r="AB1764" s="147" t="str">
        <f t="shared" si="225"/>
        <v/>
      </c>
      <c r="AC1764" s="147" t="str">
        <f t="shared" si="219"/>
        <v/>
      </c>
      <c r="AD1764" s="11" t="str">
        <f t="shared" si="220"/>
        <v/>
      </c>
      <c r="AE1764" s="11" t="str">
        <f t="array" ref="AE1764">IF(ISBLANK(D1764),"",IF(OR($H$2="y",$H$2="m"),IF(AA1764=AA1763,IF(OR(AB1764=$AB$4:$AB1763)=FALSE,AE1763&amp;C1764,AE1763),"("&amp;C1764)&amp;IF(AA1764=AA1765,IF(OR(AB1765=$AB$4:$AB1764)=FALSE,", ",""),") "),""))</f>
        <v/>
      </c>
      <c r="AF1764" s="11" t="str">
        <f t="shared" si="221"/>
        <v/>
      </c>
      <c r="AG1764" s="11" t="str">
        <f t="array" ref="AG1764">IF(ISBLANK(D1764),"",IF(OR($H$2="y",$H$2="m"),IF(AA1764=AA1763,IF(OR(AC1764=$AC$4:$AC1763)=FALSE,AG1763&amp;AF1764,AG1763),"("&amp;AF1764)&amp;IF(AA1764=AA1765,IF(OR(AC1765=$AC$4:$AC1764)=FALSE,", ",""),") "),""))</f>
        <v/>
      </c>
      <c r="AH1764" s="10" t="str">
        <f>IF((ISBLANK(D1764)),"",IF(D1764=D1763,AH1763,"")&amp;IF(B1763&lt;&gt;B1764,((IF(ISBLANK(E1764),$D$3&amp;"Non-type material: "&amp;$D$3,$D$3&amp;INDEX('type-categories'!$A$2:$B$100,MATCH(E1764,'type-categories'!$A$2:$A$100,0),2)&amp;$D$3))),"")&amp;(IF(K1764&lt;&gt;K1763,$C$2&amp;K1764&amp;$K$3&amp;$C$2&amp;" ",(IF(B1764&lt;&gt;B1763,$C$2&amp;K1764&amp;$K$3&amp;$C$2&amp;" ",""))))&amp;(IF(L1764="","",((IF(L1764&lt;&gt;L1763,$D$2&amp;L1764&amp;$L$3&amp;$D$2&amp;" ",IF(B1764&lt;&gt;B1763,$D$2&amp;L1764&amp;$L$3&amp;$D$2&amp;" ",""))))))&amp;(IF(M1764="","",((IF(M1764&lt;&gt;M1763,$E$2&amp;M1764&amp;$E$2&amp;","&amp;" ",IF(B1764&lt;&gt;B1763,$E$2&amp;M1764&amp;$E$2&amp;",",""))))))&amp;(IF(N1764="","",IF(N1764&lt;&gt;N1763,N1764&amp;", ",IF(B1764&lt;&gt;B1763,N1764&amp;", ",""))))&amp;(IF(ISBLANK(O1764),"",(IF(O1764&lt;&gt;O1763,O1764&amp;", ",IF(B1764&lt;&gt;B1763,O1764&amp;", ","")))))&amp;(IF(ISBLANK(P1764),"",(IF(P1764&lt;&gt;P1763,P1764&amp;", ",IF(B1764&lt;&gt;B1763,P1764&amp;", ",IF(Z1764&lt;&gt;Z1763,P1764&amp;", ",""))))))&amp;(IF(ISBLANK(Q1764),"",(IF(Q1764&lt;&gt;Q1763,Q1764&amp;", ",IF(B1764&lt;&gt;B1763,Q1764&amp;", ",IF(Z1764&lt;&gt;Z1763,Q1764&amp;", ",""))))))&amp;(IF(ISBLANK(R1764),"",(IF(R1764&lt;&gt;R1763,R1764&amp;"m, ",IF(B1764&lt;&gt;B1763,R1764&amp;"m, ",IF(Z1764&lt;&gt;Z1763,R1764&amp;"m, ",""))))))&amp;IF(ISBLANK(S1764),"",(IF(B1764&lt;&gt;B1763,S1764&amp;", ",IF(S1764&lt;&gt;S1763,IF((Z1764=Z1763),"same locality "&amp;S1764&amp;", ",S1764&amp;", "),""))))&amp;(IF(ISBLANK(T1764),"",(IF(T1764&lt;&gt;T1763,IF(ISBLANK(F$2),T1764&amp;", ",T1764&amp;" "&amp;F$2&amp;", "),(IF(B1764&lt;&gt;B1763,IF(ISBLANK(F$2),T1764&amp;", ",T1764&amp;" "&amp;F$2&amp;", "),(IF(Z1764&lt;&gt;Z1763,IF(ISBLANK(F$2),T1764&amp;", ",T1764&amp;" "&amp;F$2&amp;", "),IF((U1764&lt;&gt;U1763)*($G$2="Y"),"same collector, ","")))))))))&amp;(IF(ISBLANK(U1764),"",(IF(U1764&lt;&gt;U1763,U1764&amp;", ",(IF(B1764&lt;&gt;B1763,U1764&amp;", ",IF(Z1764&lt;&gt;Z1763,U1764&amp;", ",(IF(T1764&lt;&gt;T1763,IF((T1764&lt;&gt;T1763)*($G$2="Y"),"same date, ", ""),IF((T1764=T1763)*(U1764=U1763)*(S1764&lt;&gt;S1763)*($G$2="Y"),"same collector and date, ", ""))))))))))&amp;(IF(ISBLANK(V1764),"",V1764&amp;", "))&amp;IF((AA1764&lt;&gt;AA1765)*($H$2="y"),AD1764&amp;AE1764,IF((AA1764&lt;&gt;AA1765)*($H$2="m"),AD1764&amp;AG1764,IF(($H$2&lt;&gt;"m")*($H$2&lt;&gt;"Y"),(IF(F1764=0,"",F1764&amp;" "&amp;$F$4&amp;" "))&amp;(IF(G1764=0,"",G1764&amp;" "&amp;$G$4&amp;" "))&amp;(IF(H1764=0,"",H1764&amp;" "&amp;H$4&amp;" "))&amp;(IF(I1764=0,"",I1764&amp;" "&amp;$I$4&amp;" "))&amp;(IF(J1764=0,"",J1764&amp;" "&amp;$J$4&amp;" "))&amp;IF((ISBLANK(C1764)),"","("&amp;C1764&amp;")"),"")))&amp;IF((B1764=B1765)*(K1764=K1765)*(L1764=L1765)*(M1764=M1765),IF(($H$2&lt;&gt;"m")*($H$2&lt;&gt;"Y"), ", ", IF((ISNUMBER(FIND(")",AE1764))), ", ", "")),IF((B1764=B1765)*(K1764=K1765)*(L1764=L1765),"; ",". ")))</f>
        <v/>
      </c>
      <c r="AI1764" s="1"/>
    </row>
    <row r="1765" spans="1:35" x14ac:dyDescent="0.25">
      <c r="A1765" s="3" t="str">
        <f t="shared" si="222"/>
        <v/>
      </c>
      <c r="B1765" s="53" t="str">
        <f t="shared" si="226"/>
        <v/>
      </c>
      <c r="C1765" s="57"/>
      <c r="D1765" s="57"/>
      <c r="E1765" s="57"/>
      <c r="F1765" s="57"/>
      <c r="G1765" s="57"/>
      <c r="H1765" s="57"/>
      <c r="I1765" s="57"/>
      <c r="J1765" s="57"/>
      <c r="K1765" s="57"/>
      <c r="L1765" s="57"/>
      <c r="M1765" s="54"/>
      <c r="N1765" s="57"/>
      <c r="O1765" s="58"/>
      <c r="P1765" s="58"/>
      <c r="Q1765" s="58"/>
      <c r="R1765" s="58"/>
      <c r="S1765" s="54"/>
      <c r="T1765" s="57"/>
      <c r="U1765" s="57"/>
      <c r="V1765" s="57"/>
      <c r="W1765" s="57"/>
      <c r="X1765" s="147" t="str">
        <f>IF(ISBLANK(D1765),"",IF('order-admin-units'!$I$1&lt;&gt;"y", "", IF((K1765="")*(ISBLANK(D1765)=FALSE), 'order-admin-units'!$B$1+1, VLOOKUP(K1765, ordercountry, 2))))</f>
        <v/>
      </c>
      <c r="Y1765" s="147" t="str">
        <f>IF(ISBLANK(D1765),"",IF('order-admin-units'!$I$1&lt;&gt;"y", "", IF(L1765="", 'order-admin-units'!$B$2+1, VLOOKUP(K1765&amp;"@"&amp;L1765, orderadmin, 2))))</f>
        <v/>
      </c>
      <c r="Z1765" s="147" t="str">
        <f t="shared" si="223"/>
        <v/>
      </c>
      <c r="AA1765" s="147" t="str">
        <f t="shared" si="224"/>
        <v/>
      </c>
      <c r="AB1765" s="147" t="str">
        <f t="shared" si="225"/>
        <v/>
      </c>
      <c r="AC1765" s="147" t="str">
        <f t="shared" si="219"/>
        <v/>
      </c>
      <c r="AD1765" s="11" t="str">
        <f t="shared" si="220"/>
        <v/>
      </c>
      <c r="AE1765" s="11" t="str">
        <f t="array" ref="AE1765">IF(ISBLANK(D1765),"",IF(OR($H$2="y",$H$2="m"),IF(AA1765=AA1764,IF(OR(AB1765=$AB$4:$AB1764)=FALSE,AE1764&amp;C1765,AE1764),"("&amp;C1765)&amp;IF(AA1765=AA1766,IF(OR(AB1766=$AB$4:$AB1765)=FALSE,", ",""),") "),""))</f>
        <v/>
      </c>
      <c r="AF1765" s="11" t="str">
        <f t="shared" si="221"/>
        <v/>
      </c>
      <c r="AG1765" s="11" t="str">
        <f t="array" ref="AG1765">IF(ISBLANK(D1765),"",IF(OR($H$2="y",$H$2="m"),IF(AA1765=AA1764,IF(OR(AC1765=$AC$4:$AC1764)=FALSE,AG1764&amp;AF1765,AG1764),"("&amp;AF1765)&amp;IF(AA1765=AA1766,IF(OR(AC1766=$AC$4:$AC1765)=FALSE,", ",""),") "),""))</f>
        <v/>
      </c>
      <c r="AH1765" s="10" t="str">
        <f>IF((ISBLANK(D1765)),"",IF(D1765=D1764,AH1764,"")&amp;IF(B1764&lt;&gt;B1765,((IF(ISBLANK(E1765),$D$3&amp;"Non-type material: "&amp;$D$3,$D$3&amp;INDEX('type-categories'!$A$2:$B$100,MATCH(E1765,'type-categories'!$A$2:$A$100,0),2)&amp;$D$3))),"")&amp;(IF(K1765&lt;&gt;K1764,$C$2&amp;K1765&amp;$K$3&amp;$C$2&amp;" ",(IF(B1765&lt;&gt;B1764,$C$2&amp;K1765&amp;$K$3&amp;$C$2&amp;" ",""))))&amp;(IF(L1765="","",((IF(L1765&lt;&gt;L1764,$D$2&amp;L1765&amp;$L$3&amp;$D$2&amp;" ",IF(B1765&lt;&gt;B1764,$D$2&amp;L1765&amp;$L$3&amp;$D$2&amp;" ",""))))))&amp;(IF(M1765="","",((IF(M1765&lt;&gt;M1764,$E$2&amp;M1765&amp;$E$2&amp;","&amp;" ",IF(B1765&lt;&gt;B1764,$E$2&amp;M1765&amp;$E$2&amp;",",""))))))&amp;(IF(N1765="","",IF(N1765&lt;&gt;N1764,N1765&amp;", ",IF(B1765&lt;&gt;B1764,N1765&amp;", ",""))))&amp;(IF(ISBLANK(O1765),"",(IF(O1765&lt;&gt;O1764,O1765&amp;", ",IF(B1765&lt;&gt;B1764,O1765&amp;", ","")))))&amp;(IF(ISBLANK(P1765),"",(IF(P1765&lt;&gt;P1764,P1765&amp;", ",IF(B1765&lt;&gt;B1764,P1765&amp;", ",IF(Z1765&lt;&gt;Z1764,P1765&amp;", ",""))))))&amp;(IF(ISBLANK(Q1765),"",(IF(Q1765&lt;&gt;Q1764,Q1765&amp;", ",IF(B1765&lt;&gt;B1764,Q1765&amp;", ",IF(Z1765&lt;&gt;Z1764,Q1765&amp;", ",""))))))&amp;(IF(ISBLANK(R1765),"",(IF(R1765&lt;&gt;R1764,R1765&amp;"m, ",IF(B1765&lt;&gt;B1764,R1765&amp;"m, ",IF(Z1765&lt;&gt;Z1764,R1765&amp;"m, ",""))))))&amp;IF(ISBLANK(S1765),"",(IF(B1765&lt;&gt;B1764,S1765&amp;", ",IF(S1765&lt;&gt;S1764,IF((Z1765=Z1764),"same locality "&amp;S1765&amp;", ",S1765&amp;", "),""))))&amp;(IF(ISBLANK(T1765),"",(IF(T1765&lt;&gt;T1764,IF(ISBLANK(F$2),T1765&amp;", ",T1765&amp;" "&amp;F$2&amp;", "),(IF(B1765&lt;&gt;B1764,IF(ISBLANK(F$2),T1765&amp;", ",T1765&amp;" "&amp;F$2&amp;", "),(IF(Z1765&lt;&gt;Z1764,IF(ISBLANK(F$2),T1765&amp;", ",T1765&amp;" "&amp;F$2&amp;", "),IF((U1765&lt;&gt;U1764)*($G$2="Y"),"same collector, ","")))))))))&amp;(IF(ISBLANK(U1765),"",(IF(U1765&lt;&gt;U1764,U1765&amp;", ",(IF(B1765&lt;&gt;B1764,U1765&amp;", ",IF(Z1765&lt;&gt;Z1764,U1765&amp;", ",(IF(T1765&lt;&gt;T1764,IF((T1765&lt;&gt;T1764)*($G$2="Y"),"same date, ", ""),IF((T1765=T1764)*(U1765=U1764)*(S1765&lt;&gt;S1764)*($G$2="Y"),"same collector and date, ", ""))))))))))&amp;(IF(ISBLANK(V1765),"",V1765&amp;", "))&amp;IF((AA1765&lt;&gt;AA1766)*($H$2="y"),AD1765&amp;AE1765,IF((AA1765&lt;&gt;AA1766)*($H$2="m"),AD1765&amp;AG1765,IF(($H$2&lt;&gt;"m")*($H$2&lt;&gt;"Y"),(IF(F1765=0,"",F1765&amp;" "&amp;$F$4&amp;" "))&amp;(IF(G1765=0,"",G1765&amp;" "&amp;$G$4&amp;" "))&amp;(IF(H1765=0,"",H1765&amp;" "&amp;H$4&amp;" "))&amp;(IF(I1765=0,"",I1765&amp;" "&amp;$I$4&amp;" "))&amp;(IF(J1765=0,"",J1765&amp;" "&amp;$J$4&amp;" "))&amp;IF((ISBLANK(C1765)),"","("&amp;C1765&amp;")"),"")))&amp;IF((B1765=B1766)*(K1765=K1766)*(L1765=L1766)*(M1765=M1766),IF(($H$2&lt;&gt;"m")*($H$2&lt;&gt;"Y"), ", ", IF((ISNUMBER(FIND(")",AE1765))), ", ", "")),IF((B1765=B1766)*(K1765=K1766)*(L1765=L1766),"; ",". ")))</f>
        <v/>
      </c>
      <c r="AI1765" s="1"/>
    </row>
    <row r="1766" spans="1:35" x14ac:dyDescent="0.25">
      <c r="A1766" s="3" t="str">
        <f t="shared" si="222"/>
        <v/>
      </c>
      <c r="B1766" s="53" t="str">
        <f t="shared" si="226"/>
        <v/>
      </c>
      <c r="C1766" s="57"/>
      <c r="D1766" s="57"/>
      <c r="E1766" s="57"/>
      <c r="F1766" s="57"/>
      <c r="G1766" s="57"/>
      <c r="H1766" s="57"/>
      <c r="I1766" s="57"/>
      <c r="J1766" s="57"/>
      <c r="K1766" s="57"/>
      <c r="L1766" s="57"/>
      <c r="M1766" s="54"/>
      <c r="N1766" s="57"/>
      <c r="O1766" s="58"/>
      <c r="P1766" s="58"/>
      <c r="Q1766" s="58"/>
      <c r="R1766" s="58"/>
      <c r="S1766" s="54"/>
      <c r="T1766" s="57"/>
      <c r="U1766" s="57"/>
      <c r="V1766" s="57"/>
      <c r="W1766" s="57"/>
      <c r="X1766" s="147" t="str">
        <f>IF(ISBLANK(D1766),"",IF('order-admin-units'!$I$1&lt;&gt;"y", "", IF((K1766="")*(ISBLANK(D1766)=FALSE), 'order-admin-units'!$B$1+1, VLOOKUP(K1766, ordercountry, 2))))</f>
        <v/>
      </c>
      <c r="Y1766" s="147" t="str">
        <f>IF(ISBLANK(D1766),"",IF('order-admin-units'!$I$1&lt;&gt;"y", "", IF(L1766="", 'order-admin-units'!$B$2+1, VLOOKUP(K1766&amp;"@"&amp;L1766, orderadmin, 2))))</f>
        <v/>
      </c>
      <c r="Z1766" s="147" t="str">
        <f t="shared" si="223"/>
        <v/>
      </c>
      <c r="AA1766" s="147" t="str">
        <f t="shared" si="224"/>
        <v/>
      </c>
      <c r="AB1766" s="147" t="str">
        <f t="shared" si="225"/>
        <v/>
      </c>
      <c r="AC1766" s="147" t="str">
        <f t="shared" si="219"/>
        <v/>
      </c>
      <c r="AD1766" s="11" t="str">
        <f t="shared" si="220"/>
        <v/>
      </c>
      <c r="AE1766" s="11" t="str">
        <f t="array" ref="AE1766">IF(ISBLANK(D1766),"",IF(OR($H$2="y",$H$2="m"),IF(AA1766=AA1765,IF(OR(AB1766=$AB$4:$AB1765)=FALSE,AE1765&amp;C1766,AE1765),"("&amp;C1766)&amp;IF(AA1766=AA1767,IF(OR(AB1767=$AB$4:$AB1766)=FALSE,", ",""),") "),""))</f>
        <v/>
      </c>
      <c r="AF1766" s="11" t="str">
        <f t="shared" si="221"/>
        <v/>
      </c>
      <c r="AG1766" s="11" t="str">
        <f t="array" ref="AG1766">IF(ISBLANK(D1766),"",IF(OR($H$2="y",$H$2="m"),IF(AA1766=AA1765,IF(OR(AC1766=$AC$4:$AC1765)=FALSE,AG1765&amp;AF1766,AG1765),"("&amp;AF1766)&amp;IF(AA1766=AA1767,IF(OR(AC1767=$AC$4:$AC1766)=FALSE,", ",""),") "),""))</f>
        <v/>
      </c>
      <c r="AH1766" s="10" t="str">
        <f>IF((ISBLANK(D1766)),"",IF(D1766=D1765,AH1765,"")&amp;IF(B1765&lt;&gt;B1766,((IF(ISBLANK(E1766),$D$3&amp;"Non-type material: "&amp;$D$3,$D$3&amp;INDEX('type-categories'!$A$2:$B$100,MATCH(E1766,'type-categories'!$A$2:$A$100,0),2)&amp;$D$3))),"")&amp;(IF(K1766&lt;&gt;K1765,$C$2&amp;K1766&amp;$K$3&amp;$C$2&amp;" ",(IF(B1766&lt;&gt;B1765,$C$2&amp;K1766&amp;$K$3&amp;$C$2&amp;" ",""))))&amp;(IF(L1766="","",((IF(L1766&lt;&gt;L1765,$D$2&amp;L1766&amp;$L$3&amp;$D$2&amp;" ",IF(B1766&lt;&gt;B1765,$D$2&amp;L1766&amp;$L$3&amp;$D$2&amp;" ",""))))))&amp;(IF(M1766="","",((IF(M1766&lt;&gt;M1765,$E$2&amp;M1766&amp;$E$2&amp;","&amp;" ",IF(B1766&lt;&gt;B1765,$E$2&amp;M1766&amp;$E$2&amp;",",""))))))&amp;(IF(N1766="","",IF(N1766&lt;&gt;N1765,N1766&amp;", ",IF(B1766&lt;&gt;B1765,N1766&amp;", ",""))))&amp;(IF(ISBLANK(O1766),"",(IF(O1766&lt;&gt;O1765,O1766&amp;", ",IF(B1766&lt;&gt;B1765,O1766&amp;", ","")))))&amp;(IF(ISBLANK(P1766),"",(IF(P1766&lt;&gt;P1765,P1766&amp;", ",IF(B1766&lt;&gt;B1765,P1766&amp;", ",IF(Z1766&lt;&gt;Z1765,P1766&amp;", ",""))))))&amp;(IF(ISBLANK(Q1766),"",(IF(Q1766&lt;&gt;Q1765,Q1766&amp;", ",IF(B1766&lt;&gt;B1765,Q1766&amp;", ",IF(Z1766&lt;&gt;Z1765,Q1766&amp;", ",""))))))&amp;(IF(ISBLANK(R1766),"",(IF(R1766&lt;&gt;R1765,R1766&amp;"m, ",IF(B1766&lt;&gt;B1765,R1766&amp;"m, ",IF(Z1766&lt;&gt;Z1765,R1766&amp;"m, ",""))))))&amp;IF(ISBLANK(S1766),"",(IF(B1766&lt;&gt;B1765,S1766&amp;", ",IF(S1766&lt;&gt;S1765,IF((Z1766=Z1765),"same locality "&amp;S1766&amp;", ",S1766&amp;", "),""))))&amp;(IF(ISBLANK(T1766),"",(IF(T1766&lt;&gt;T1765,IF(ISBLANK(F$2),T1766&amp;", ",T1766&amp;" "&amp;F$2&amp;", "),(IF(B1766&lt;&gt;B1765,IF(ISBLANK(F$2),T1766&amp;", ",T1766&amp;" "&amp;F$2&amp;", "),(IF(Z1766&lt;&gt;Z1765,IF(ISBLANK(F$2),T1766&amp;", ",T1766&amp;" "&amp;F$2&amp;", "),IF((U1766&lt;&gt;U1765)*($G$2="Y"),"same collector, ","")))))))))&amp;(IF(ISBLANK(U1766),"",(IF(U1766&lt;&gt;U1765,U1766&amp;", ",(IF(B1766&lt;&gt;B1765,U1766&amp;", ",IF(Z1766&lt;&gt;Z1765,U1766&amp;", ",(IF(T1766&lt;&gt;T1765,IF((T1766&lt;&gt;T1765)*($G$2="Y"),"same date, ", ""),IF((T1766=T1765)*(U1766=U1765)*(S1766&lt;&gt;S1765)*($G$2="Y"),"same collector and date, ", ""))))))))))&amp;(IF(ISBLANK(V1766),"",V1766&amp;", "))&amp;IF((AA1766&lt;&gt;AA1767)*($H$2="y"),AD1766&amp;AE1766,IF((AA1766&lt;&gt;AA1767)*($H$2="m"),AD1766&amp;AG1766,IF(($H$2&lt;&gt;"m")*($H$2&lt;&gt;"Y"),(IF(F1766=0,"",F1766&amp;" "&amp;$F$4&amp;" "))&amp;(IF(G1766=0,"",G1766&amp;" "&amp;$G$4&amp;" "))&amp;(IF(H1766=0,"",H1766&amp;" "&amp;H$4&amp;" "))&amp;(IF(I1766=0,"",I1766&amp;" "&amp;$I$4&amp;" "))&amp;(IF(J1766=0,"",J1766&amp;" "&amp;$J$4&amp;" "))&amp;IF((ISBLANK(C1766)),"","("&amp;C1766&amp;")"),"")))&amp;IF((B1766=B1767)*(K1766=K1767)*(L1766=L1767)*(M1766=M1767),IF(($H$2&lt;&gt;"m")*($H$2&lt;&gt;"Y"), ", ", IF((ISNUMBER(FIND(")",AE1766))), ", ", "")),IF((B1766=B1767)*(K1766=K1767)*(L1766=L1767),"; ",". ")))</f>
        <v/>
      </c>
      <c r="AI1766" s="1"/>
    </row>
    <row r="1767" spans="1:35" x14ac:dyDescent="0.25">
      <c r="A1767" s="3" t="str">
        <f t="shared" si="222"/>
        <v/>
      </c>
      <c r="B1767" s="53" t="str">
        <f t="shared" si="226"/>
        <v/>
      </c>
      <c r="C1767" s="57"/>
      <c r="D1767" s="57"/>
      <c r="E1767" s="57"/>
      <c r="F1767" s="57"/>
      <c r="G1767" s="57"/>
      <c r="H1767" s="57"/>
      <c r="I1767" s="57"/>
      <c r="J1767" s="57"/>
      <c r="K1767" s="57"/>
      <c r="L1767" s="57"/>
      <c r="M1767" s="54"/>
      <c r="N1767" s="57"/>
      <c r="O1767" s="58"/>
      <c r="P1767" s="58"/>
      <c r="Q1767" s="58"/>
      <c r="R1767" s="58"/>
      <c r="S1767" s="54"/>
      <c r="T1767" s="57"/>
      <c r="U1767" s="57"/>
      <c r="V1767" s="57"/>
      <c r="W1767" s="57"/>
      <c r="X1767" s="147" t="str">
        <f>IF(ISBLANK(D1767),"",IF('order-admin-units'!$I$1&lt;&gt;"y", "", IF((K1767="")*(ISBLANK(D1767)=FALSE), 'order-admin-units'!$B$1+1, VLOOKUP(K1767, ordercountry, 2))))</f>
        <v/>
      </c>
      <c r="Y1767" s="147" t="str">
        <f>IF(ISBLANK(D1767),"",IF('order-admin-units'!$I$1&lt;&gt;"y", "", IF(L1767="", 'order-admin-units'!$B$2+1, VLOOKUP(K1767&amp;"@"&amp;L1767, orderadmin, 2))))</f>
        <v/>
      </c>
      <c r="Z1767" s="147" t="str">
        <f t="shared" si="223"/>
        <v/>
      </c>
      <c r="AA1767" s="147" t="str">
        <f t="shared" si="224"/>
        <v/>
      </c>
      <c r="AB1767" s="147" t="str">
        <f t="shared" si="225"/>
        <v/>
      </c>
      <c r="AC1767" s="147" t="str">
        <f t="shared" si="219"/>
        <v/>
      </c>
      <c r="AD1767" s="11" t="str">
        <f t="shared" si="220"/>
        <v/>
      </c>
      <c r="AE1767" s="11" t="str">
        <f t="array" ref="AE1767">IF(ISBLANK(D1767),"",IF(OR($H$2="y",$H$2="m"),IF(AA1767=AA1766,IF(OR(AB1767=$AB$4:$AB1766)=FALSE,AE1766&amp;C1767,AE1766),"("&amp;C1767)&amp;IF(AA1767=AA1768,IF(OR(AB1768=$AB$4:$AB1767)=FALSE,", ",""),") "),""))</f>
        <v/>
      </c>
      <c r="AF1767" s="11" t="str">
        <f t="shared" si="221"/>
        <v/>
      </c>
      <c r="AG1767" s="11" t="str">
        <f t="array" ref="AG1767">IF(ISBLANK(D1767),"",IF(OR($H$2="y",$H$2="m"),IF(AA1767=AA1766,IF(OR(AC1767=$AC$4:$AC1766)=FALSE,AG1766&amp;AF1767,AG1766),"("&amp;AF1767)&amp;IF(AA1767=AA1768,IF(OR(AC1768=$AC$4:$AC1767)=FALSE,", ",""),") "),""))</f>
        <v/>
      </c>
      <c r="AH1767" s="10" t="str">
        <f>IF((ISBLANK(D1767)),"",IF(D1767=D1766,AH1766,"")&amp;IF(B1766&lt;&gt;B1767,((IF(ISBLANK(E1767),$D$3&amp;"Non-type material: "&amp;$D$3,$D$3&amp;INDEX('type-categories'!$A$2:$B$100,MATCH(E1767,'type-categories'!$A$2:$A$100,0),2)&amp;$D$3))),"")&amp;(IF(K1767&lt;&gt;K1766,$C$2&amp;K1767&amp;$K$3&amp;$C$2&amp;" ",(IF(B1767&lt;&gt;B1766,$C$2&amp;K1767&amp;$K$3&amp;$C$2&amp;" ",""))))&amp;(IF(L1767="","",((IF(L1767&lt;&gt;L1766,$D$2&amp;L1767&amp;$L$3&amp;$D$2&amp;" ",IF(B1767&lt;&gt;B1766,$D$2&amp;L1767&amp;$L$3&amp;$D$2&amp;" ",""))))))&amp;(IF(M1767="","",((IF(M1767&lt;&gt;M1766,$E$2&amp;M1767&amp;$E$2&amp;","&amp;" ",IF(B1767&lt;&gt;B1766,$E$2&amp;M1767&amp;$E$2&amp;",",""))))))&amp;(IF(N1767="","",IF(N1767&lt;&gt;N1766,N1767&amp;", ",IF(B1767&lt;&gt;B1766,N1767&amp;", ",""))))&amp;(IF(ISBLANK(O1767),"",(IF(O1767&lt;&gt;O1766,O1767&amp;", ",IF(B1767&lt;&gt;B1766,O1767&amp;", ","")))))&amp;(IF(ISBLANK(P1767),"",(IF(P1767&lt;&gt;P1766,P1767&amp;", ",IF(B1767&lt;&gt;B1766,P1767&amp;", ",IF(Z1767&lt;&gt;Z1766,P1767&amp;", ",""))))))&amp;(IF(ISBLANK(Q1767),"",(IF(Q1767&lt;&gt;Q1766,Q1767&amp;", ",IF(B1767&lt;&gt;B1766,Q1767&amp;", ",IF(Z1767&lt;&gt;Z1766,Q1767&amp;", ",""))))))&amp;(IF(ISBLANK(R1767),"",(IF(R1767&lt;&gt;R1766,R1767&amp;"m, ",IF(B1767&lt;&gt;B1766,R1767&amp;"m, ",IF(Z1767&lt;&gt;Z1766,R1767&amp;"m, ",""))))))&amp;IF(ISBLANK(S1767),"",(IF(B1767&lt;&gt;B1766,S1767&amp;", ",IF(S1767&lt;&gt;S1766,IF((Z1767=Z1766),"same locality "&amp;S1767&amp;", ",S1767&amp;", "),""))))&amp;(IF(ISBLANK(T1767),"",(IF(T1767&lt;&gt;T1766,IF(ISBLANK(F$2),T1767&amp;", ",T1767&amp;" "&amp;F$2&amp;", "),(IF(B1767&lt;&gt;B1766,IF(ISBLANK(F$2),T1767&amp;", ",T1767&amp;" "&amp;F$2&amp;", "),(IF(Z1767&lt;&gt;Z1766,IF(ISBLANK(F$2),T1767&amp;", ",T1767&amp;" "&amp;F$2&amp;", "),IF((U1767&lt;&gt;U1766)*($G$2="Y"),"same collector, ","")))))))))&amp;(IF(ISBLANK(U1767),"",(IF(U1767&lt;&gt;U1766,U1767&amp;", ",(IF(B1767&lt;&gt;B1766,U1767&amp;", ",IF(Z1767&lt;&gt;Z1766,U1767&amp;", ",(IF(T1767&lt;&gt;T1766,IF((T1767&lt;&gt;T1766)*($G$2="Y"),"same date, ", ""),IF((T1767=T1766)*(U1767=U1766)*(S1767&lt;&gt;S1766)*($G$2="Y"),"same collector and date, ", ""))))))))))&amp;(IF(ISBLANK(V1767),"",V1767&amp;", "))&amp;IF((AA1767&lt;&gt;AA1768)*($H$2="y"),AD1767&amp;AE1767,IF((AA1767&lt;&gt;AA1768)*($H$2="m"),AD1767&amp;AG1767,IF(($H$2&lt;&gt;"m")*($H$2&lt;&gt;"Y"),(IF(F1767=0,"",F1767&amp;" "&amp;$F$4&amp;" "))&amp;(IF(G1767=0,"",G1767&amp;" "&amp;$G$4&amp;" "))&amp;(IF(H1767=0,"",H1767&amp;" "&amp;H$4&amp;" "))&amp;(IF(I1767=0,"",I1767&amp;" "&amp;$I$4&amp;" "))&amp;(IF(J1767=0,"",J1767&amp;" "&amp;$J$4&amp;" "))&amp;IF((ISBLANK(C1767)),"","("&amp;C1767&amp;")"),"")))&amp;IF((B1767=B1768)*(K1767=K1768)*(L1767=L1768)*(M1767=M1768),IF(($H$2&lt;&gt;"m")*($H$2&lt;&gt;"Y"), ", ", IF((ISNUMBER(FIND(")",AE1767))), ", ", "")),IF((B1767=B1768)*(K1767=K1768)*(L1767=L1768),"; ",". ")))</f>
        <v/>
      </c>
      <c r="AI1767" s="1"/>
    </row>
    <row r="1768" spans="1:35" x14ac:dyDescent="0.25">
      <c r="A1768" s="3" t="str">
        <f t="shared" si="222"/>
        <v/>
      </c>
      <c r="B1768" s="53" t="str">
        <f t="shared" si="226"/>
        <v/>
      </c>
      <c r="C1768" s="57"/>
      <c r="D1768" s="57"/>
      <c r="E1768" s="57"/>
      <c r="F1768" s="57"/>
      <c r="G1768" s="57"/>
      <c r="H1768" s="57"/>
      <c r="I1768" s="57"/>
      <c r="J1768" s="57"/>
      <c r="K1768" s="57"/>
      <c r="L1768" s="57"/>
      <c r="M1768" s="54"/>
      <c r="N1768" s="57"/>
      <c r="O1768" s="58"/>
      <c r="P1768" s="58"/>
      <c r="Q1768" s="58"/>
      <c r="R1768" s="58"/>
      <c r="S1768" s="54"/>
      <c r="T1768" s="57"/>
      <c r="U1768" s="57"/>
      <c r="V1768" s="57"/>
      <c r="W1768" s="57"/>
      <c r="X1768" s="147" t="str">
        <f>IF(ISBLANK(D1768),"",IF('order-admin-units'!$I$1&lt;&gt;"y", "", IF((K1768="")*(ISBLANK(D1768)=FALSE), 'order-admin-units'!$B$1+1, VLOOKUP(K1768, ordercountry, 2))))</f>
        <v/>
      </c>
      <c r="Y1768" s="147" t="str">
        <f>IF(ISBLANK(D1768),"",IF('order-admin-units'!$I$1&lt;&gt;"y", "", IF(L1768="", 'order-admin-units'!$B$2+1, VLOOKUP(K1768&amp;"@"&amp;L1768, orderadmin, 2))))</f>
        <v/>
      </c>
      <c r="Z1768" s="147" t="str">
        <f t="shared" si="223"/>
        <v/>
      </c>
      <c r="AA1768" s="147" t="str">
        <f t="shared" si="224"/>
        <v/>
      </c>
      <c r="AB1768" s="147" t="str">
        <f t="shared" si="225"/>
        <v/>
      </c>
      <c r="AC1768" s="147" t="str">
        <f t="shared" si="219"/>
        <v/>
      </c>
      <c r="AD1768" s="11" t="str">
        <f t="shared" si="220"/>
        <v/>
      </c>
      <c r="AE1768" s="11" t="str">
        <f t="array" ref="AE1768">IF(ISBLANK(D1768),"",IF(OR($H$2="y",$H$2="m"),IF(AA1768=AA1767,IF(OR(AB1768=$AB$4:$AB1767)=FALSE,AE1767&amp;C1768,AE1767),"("&amp;C1768)&amp;IF(AA1768=AA1769,IF(OR(AB1769=$AB$4:$AB1768)=FALSE,", ",""),") "),""))</f>
        <v/>
      </c>
      <c r="AF1768" s="11" t="str">
        <f t="shared" si="221"/>
        <v/>
      </c>
      <c r="AG1768" s="11" t="str">
        <f t="array" ref="AG1768">IF(ISBLANK(D1768),"",IF(OR($H$2="y",$H$2="m"),IF(AA1768=AA1767,IF(OR(AC1768=$AC$4:$AC1767)=FALSE,AG1767&amp;AF1768,AG1767),"("&amp;AF1768)&amp;IF(AA1768=AA1769,IF(OR(AC1769=$AC$4:$AC1768)=FALSE,", ",""),") "),""))</f>
        <v/>
      </c>
      <c r="AH1768" s="10" t="str">
        <f>IF((ISBLANK(D1768)),"",IF(D1768=D1767,AH1767,"")&amp;IF(B1767&lt;&gt;B1768,((IF(ISBLANK(E1768),$D$3&amp;"Non-type material: "&amp;$D$3,$D$3&amp;INDEX('type-categories'!$A$2:$B$100,MATCH(E1768,'type-categories'!$A$2:$A$100,0),2)&amp;$D$3))),"")&amp;(IF(K1768&lt;&gt;K1767,$C$2&amp;K1768&amp;$K$3&amp;$C$2&amp;" ",(IF(B1768&lt;&gt;B1767,$C$2&amp;K1768&amp;$K$3&amp;$C$2&amp;" ",""))))&amp;(IF(L1768="","",((IF(L1768&lt;&gt;L1767,$D$2&amp;L1768&amp;$L$3&amp;$D$2&amp;" ",IF(B1768&lt;&gt;B1767,$D$2&amp;L1768&amp;$L$3&amp;$D$2&amp;" ",""))))))&amp;(IF(M1768="","",((IF(M1768&lt;&gt;M1767,$E$2&amp;M1768&amp;$E$2&amp;","&amp;" ",IF(B1768&lt;&gt;B1767,$E$2&amp;M1768&amp;$E$2&amp;",",""))))))&amp;(IF(N1768="","",IF(N1768&lt;&gt;N1767,N1768&amp;", ",IF(B1768&lt;&gt;B1767,N1768&amp;", ",""))))&amp;(IF(ISBLANK(O1768),"",(IF(O1768&lt;&gt;O1767,O1768&amp;", ",IF(B1768&lt;&gt;B1767,O1768&amp;", ","")))))&amp;(IF(ISBLANK(P1768),"",(IF(P1768&lt;&gt;P1767,P1768&amp;", ",IF(B1768&lt;&gt;B1767,P1768&amp;", ",IF(Z1768&lt;&gt;Z1767,P1768&amp;", ",""))))))&amp;(IF(ISBLANK(Q1768),"",(IF(Q1768&lt;&gt;Q1767,Q1768&amp;", ",IF(B1768&lt;&gt;B1767,Q1768&amp;", ",IF(Z1768&lt;&gt;Z1767,Q1768&amp;", ",""))))))&amp;(IF(ISBLANK(R1768),"",(IF(R1768&lt;&gt;R1767,R1768&amp;"m, ",IF(B1768&lt;&gt;B1767,R1768&amp;"m, ",IF(Z1768&lt;&gt;Z1767,R1768&amp;"m, ",""))))))&amp;IF(ISBLANK(S1768),"",(IF(B1768&lt;&gt;B1767,S1768&amp;", ",IF(S1768&lt;&gt;S1767,IF((Z1768=Z1767),"same locality "&amp;S1768&amp;", ",S1768&amp;", "),""))))&amp;(IF(ISBLANK(T1768),"",(IF(T1768&lt;&gt;T1767,IF(ISBLANK(F$2),T1768&amp;", ",T1768&amp;" "&amp;F$2&amp;", "),(IF(B1768&lt;&gt;B1767,IF(ISBLANK(F$2),T1768&amp;", ",T1768&amp;" "&amp;F$2&amp;", "),(IF(Z1768&lt;&gt;Z1767,IF(ISBLANK(F$2),T1768&amp;", ",T1768&amp;" "&amp;F$2&amp;", "),IF((U1768&lt;&gt;U1767)*($G$2="Y"),"same collector, ","")))))))))&amp;(IF(ISBLANK(U1768),"",(IF(U1768&lt;&gt;U1767,U1768&amp;", ",(IF(B1768&lt;&gt;B1767,U1768&amp;", ",IF(Z1768&lt;&gt;Z1767,U1768&amp;", ",(IF(T1768&lt;&gt;T1767,IF((T1768&lt;&gt;T1767)*($G$2="Y"),"same date, ", ""),IF((T1768=T1767)*(U1768=U1767)*(S1768&lt;&gt;S1767)*($G$2="Y"),"same collector and date, ", ""))))))))))&amp;(IF(ISBLANK(V1768),"",V1768&amp;", "))&amp;IF((AA1768&lt;&gt;AA1769)*($H$2="y"),AD1768&amp;AE1768,IF((AA1768&lt;&gt;AA1769)*($H$2="m"),AD1768&amp;AG1768,IF(($H$2&lt;&gt;"m")*($H$2&lt;&gt;"Y"),(IF(F1768=0,"",F1768&amp;" "&amp;$F$4&amp;" "))&amp;(IF(G1768=0,"",G1768&amp;" "&amp;$G$4&amp;" "))&amp;(IF(H1768=0,"",H1768&amp;" "&amp;H$4&amp;" "))&amp;(IF(I1768=0,"",I1768&amp;" "&amp;$I$4&amp;" "))&amp;(IF(J1768=0,"",J1768&amp;" "&amp;$J$4&amp;" "))&amp;IF((ISBLANK(C1768)),"","("&amp;C1768&amp;")"),"")))&amp;IF((B1768=B1769)*(K1768=K1769)*(L1768=L1769)*(M1768=M1769),IF(($H$2&lt;&gt;"m")*($H$2&lt;&gt;"Y"), ", ", IF((ISNUMBER(FIND(")",AE1768))), ", ", "")),IF((B1768=B1769)*(K1768=K1769)*(L1768=L1769),"; ",". ")))</f>
        <v/>
      </c>
      <c r="AI1768" s="1"/>
    </row>
    <row r="1769" spans="1:35" x14ac:dyDescent="0.25">
      <c r="A1769" s="3" t="str">
        <f t="shared" si="222"/>
        <v/>
      </c>
      <c r="B1769" s="53" t="str">
        <f t="shared" si="226"/>
        <v/>
      </c>
      <c r="C1769" s="57"/>
      <c r="D1769" s="57"/>
      <c r="E1769" s="57"/>
      <c r="F1769" s="57"/>
      <c r="G1769" s="57"/>
      <c r="H1769" s="57"/>
      <c r="I1769" s="57"/>
      <c r="J1769" s="57"/>
      <c r="K1769" s="57"/>
      <c r="L1769" s="57"/>
      <c r="M1769" s="54"/>
      <c r="N1769" s="57"/>
      <c r="O1769" s="58"/>
      <c r="P1769" s="58"/>
      <c r="Q1769" s="58"/>
      <c r="R1769" s="58"/>
      <c r="S1769" s="54"/>
      <c r="T1769" s="57"/>
      <c r="U1769" s="57"/>
      <c r="V1769" s="57"/>
      <c r="W1769" s="57"/>
      <c r="X1769" s="147" t="str">
        <f>IF(ISBLANK(D1769),"",IF('order-admin-units'!$I$1&lt;&gt;"y", "", IF((K1769="")*(ISBLANK(D1769)=FALSE), 'order-admin-units'!$B$1+1, VLOOKUP(K1769, ordercountry, 2))))</f>
        <v/>
      </c>
      <c r="Y1769" s="147" t="str">
        <f>IF(ISBLANK(D1769),"",IF('order-admin-units'!$I$1&lt;&gt;"y", "", IF(L1769="", 'order-admin-units'!$B$2+1, VLOOKUP(K1769&amp;"@"&amp;L1769, orderadmin, 2))))</f>
        <v/>
      </c>
      <c r="Z1769" s="147" t="str">
        <f t="shared" si="223"/>
        <v/>
      </c>
      <c r="AA1769" s="147" t="str">
        <f t="shared" si="224"/>
        <v/>
      </c>
      <c r="AB1769" s="147" t="str">
        <f t="shared" si="225"/>
        <v/>
      </c>
      <c r="AC1769" s="147" t="str">
        <f t="shared" si="219"/>
        <v/>
      </c>
      <c r="AD1769" s="11" t="str">
        <f t="shared" si="220"/>
        <v/>
      </c>
      <c r="AE1769" s="11" t="str">
        <f t="array" ref="AE1769">IF(ISBLANK(D1769),"",IF(OR($H$2="y",$H$2="m"),IF(AA1769=AA1768,IF(OR(AB1769=$AB$4:$AB1768)=FALSE,AE1768&amp;C1769,AE1768),"("&amp;C1769)&amp;IF(AA1769=AA1770,IF(OR(AB1770=$AB$4:$AB1769)=FALSE,", ",""),") "),""))</f>
        <v/>
      </c>
      <c r="AF1769" s="11" t="str">
        <f t="shared" si="221"/>
        <v/>
      </c>
      <c r="AG1769" s="11" t="str">
        <f t="array" ref="AG1769">IF(ISBLANK(D1769),"",IF(OR($H$2="y",$H$2="m"),IF(AA1769=AA1768,IF(OR(AC1769=$AC$4:$AC1768)=FALSE,AG1768&amp;AF1769,AG1768),"("&amp;AF1769)&amp;IF(AA1769=AA1770,IF(OR(AC1770=$AC$4:$AC1769)=FALSE,", ",""),") "),""))</f>
        <v/>
      </c>
      <c r="AH1769" s="10" t="str">
        <f>IF((ISBLANK(D1769)),"",IF(D1769=D1768,AH1768,"")&amp;IF(B1768&lt;&gt;B1769,((IF(ISBLANK(E1769),$D$3&amp;"Non-type material: "&amp;$D$3,$D$3&amp;INDEX('type-categories'!$A$2:$B$100,MATCH(E1769,'type-categories'!$A$2:$A$100,0),2)&amp;$D$3))),"")&amp;(IF(K1769&lt;&gt;K1768,$C$2&amp;K1769&amp;$K$3&amp;$C$2&amp;" ",(IF(B1769&lt;&gt;B1768,$C$2&amp;K1769&amp;$K$3&amp;$C$2&amp;" ",""))))&amp;(IF(L1769="","",((IF(L1769&lt;&gt;L1768,$D$2&amp;L1769&amp;$L$3&amp;$D$2&amp;" ",IF(B1769&lt;&gt;B1768,$D$2&amp;L1769&amp;$L$3&amp;$D$2&amp;" ",""))))))&amp;(IF(M1769="","",((IF(M1769&lt;&gt;M1768,$E$2&amp;M1769&amp;$E$2&amp;","&amp;" ",IF(B1769&lt;&gt;B1768,$E$2&amp;M1769&amp;$E$2&amp;",",""))))))&amp;(IF(N1769="","",IF(N1769&lt;&gt;N1768,N1769&amp;", ",IF(B1769&lt;&gt;B1768,N1769&amp;", ",""))))&amp;(IF(ISBLANK(O1769),"",(IF(O1769&lt;&gt;O1768,O1769&amp;", ",IF(B1769&lt;&gt;B1768,O1769&amp;", ","")))))&amp;(IF(ISBLANK(P1769),"",(IF(P1769&lt;&gt;P1768,P1769&amp;", ",IF(B1769&lt;&gt;B1768,P1769&amp;", ",IF(Z1769&lt;&gt;Z1768,P1769&amp;", ",""))))))&amp;(IF(ISBLANK(Q1769),"",(IF(Q1769&lt;&gt;Q1768,Q1769&amp;", ",IF(B1769&lt;&gt;B1768,Q1769&amp;", ",IF(Z1769&lt;&gt;Z1768,Q1769&amp;", ",""))))))&amp;(IF(ISBLANK(R1769),"",(IF(R1769&lt;&gt;R1768,R1769&amp;"m, ",IF(B1769&lt;&gt;B1768,R1769&amp;"m, ",IF(Z1769&lt;&gt;Z1768,R1769&amp;"m, ",""))))))&amp;IF(ISBLANK(S1769),"",(IF(B1769&lt;&gt;B1768,S1769&amp;", ",IF(S1769&lt;&gt;S1768,IF((Z1769=Z1768),"same locality "&amp;S1769&amp;", ",S1769&amp;", "),""))))&amp;(IF(ISBLANK(T1769),"",(IF(T1769&lt;&gt;T1768,IF(ISBLANK(F$2),T1769&amp;", ",T1769&amp;" "&amp;F$2&amp;", "),(IF(B1769&lt;&gt;B1768,IF(ISBLANK(F$2),T1769&amp;", ",T1769&amp;" "&amp;F$2&amp;", "),(IF(Z1769&lt;&gt;Z1768,IF(ISBLANK(F$2),T1769&amp;", ",T1769&amp;" "&amp;F$2&amp;", "),IF((U1769&lt;&gt;U1768)*($G$2="Y"),"same collector, ","")))))))))&amp;(IF(ISBLANK(U1769),"",(IF(U1769&lt;&gt;U1768,U1769&amp;", ",(IF(B1769&lt;&gt;B1768,U1769&amp;", ",IF(Z1769&lt;&gt;Z1768,U1769&amp;", ",(IF(T1769&lt;&gt;T1768,IF((T1769&lt;&gt;T1768)*($G$2="Y"),"same date, ", ""),IF((T1769=T1768)*(U1769=U1768)*(S1769&lt;&gt;S1768)*($G$2="Y"),"same collector and date, ", ""))))))))))&amp;(IF(ISBLANK(V1769),"",V1769&amp;", "))&amp;IF((AA1769&lt;&gt;AA1770)*($H$2="y"),AD1769&amp;AE1769,IF((AA1769&lt;&gt;AA1770)*($H$2="m"),AD1769&amp;AG1769,IF(($H$2&lt;&gt;"m")*($H$2&lt;&gt;"Y"),(IF(F1769=0,"",F1769&amp;" "&amp;$F$4&amp;" "))&amp;(IF(G1769=0,"",G1769&amp;" "&amp;$G$4&amp;" "))&amp;(IF(H1769=0,"",H1769&amp;" "&amp;H$4&amp;" "))&amp;(IF(I1769=0,"",I1769&amp;" "&amp;$I$4&amp;" "))&amp;(IF(J1769=0,"",J1769&amp;" "&amp;$J$4&amp;" "))&amp;IF((ISBLANK(C1769)),"","("&amp;C1769&amp;")"),"")))&amp;IF((B1769=B1770)*(K1769=K1770)*(L1769=L1770)*(M1769=M1770),IF(($H$2&lt;&gt;"m")*($H$2&lt;&gt;"Y"), ", ", IF((ISNUMBER(FIND(")",AE1769))), ", ", "")),IF((B1769=B1770)*(K1769=K1770)*(L1769=L1770),"; ",". ")))</f>
        <v/>
      </c>
      <c r="AI1769" s="1"/>
    </row>
    <row r="1770" spans="1:35" x14ac:dyDescent="0.25">
      <c r="A1770" s="3" t="str">
        <f t="shared" si="222"/>
        <v/>
      </c>
      <c r="B1770" s="53" t="str">
        <f t="shared" si="226"/>
        <v/>
      </c>
      <c r="C1770" s="57"/>
      <c r="D1770" s="57"/>
      <c r="E1770" s="57"/>
      <c r="F1770" s="57"/>
      <c r="G1770" s="57"/>
      <c r="H1770" s="57"/>
      <c r="I1770" s="57"/>
      <c r="J1770" s="57"/>
      <c r="K1770" s="57"/>
      <c r="L1770" s="57"/>
      <c r="M1770" s="54"/>
      <c r="N1770" s="57"/>
      <c r="O1770" s="58"/>
      <c r="P1770" s="58"/>
      <c r="Q1770" s="58"/>
      <c r="R1770" s="58"/>
      <c r="S1770" s="54"/>
      <c r="T1770" s="57"/>
      <c r="U1770" s="57"/>
      <c r="V1770" s="57"/>
      <c r="W1770" s="57"/>
      <c r="X1770" s="147" t="str">
        <f>IF(ISBLANK(D1770),"",IF('order-admin-units'!$I$1&lt;&gt;"y", "", IF((K1770="")*(ISBLANK(D1770)=FALSE), 'order-admin-units'!$B$1+1, VLOOKUP(K1770, ordercountry, 2))))</f>
        <v/>
      </c>
      <c r="Y1770" s="147" t="str">
        <f>IF(ISBLANK(D1770),"",IF('order-admin-units'!$I$1&lt;&gt;"y", "", IF(L1770="", 'order-admin-units'!$B$2+1, VLOOKUP(K1770&amp;"@"&amp;L1770, orderadmin, 2))))</f>
        <v/>
      </c>
      <c r="Z1770" s="147" t="str">
        <f t="shared" si="223"/>
        <v/>
      </c>
      <c r="AA1770" s="147" t="str">
        <f t="shared" si="224"/>
        <v/>
      </c>
      <c r="AB1770" s="147" t="str">
        <f t="shared" si="225"/>
        <v/>
      </c>
      <c r="AC1770" s="147" t="str">
        <f t="shared" si="219"/>
        <v/>
      </c>
      <c r="AD1770" s="11" t="str">
        <f t="shared" si="220"/>
        <v/>
      </c>
      <c r="AE1770" s="11" t="str">
        <f t="array" ref="AE1770">IF(ISBLANK(D1770),"",IF(OR($H$2="y",$H$2="m"),IF(AA1770=AA1769,IF(OR(AB1770=$AB$4:$AB1769)=FALSE,AE1769&amp;C1770,AE1769),"("&amp;C1770)&amp;IF(AA1770=AA1771,IF(OR(AB1771=$AB$4:$AB1770)=FALSE,", ",""),") "),""))</f>
        <v/>
      </c>
      <c r="AF1770" s="11" t="str">
        <f t="shared" si="221"/>
        <v/>
      </c>
      <c r="AG1770" s="11" t="str">
        <f t="array" ref="AG1770">IF(ISBLANK(D1770),"",IF(OR($H$2="y",$H$2="m"),IF(AA1770=AA1769,IF(OR(AC1770=$AC$4:$AC1769)=FALSE,AG1769&amp;AF1770,AG1769),"("&amp;AF1770)&amp;IF(AA1770=AA1771,IF(OR(AC1771=$AC$4:$AC1770)=FALSE,", ",""),") "),""))</f>
        <v/>
      </c>
      <c r="AH1770" s="10" t="str">
        <f>IF((ISBLANK(D1770)),"",IF(D1770=D1769,AH1769,"")&amp;IF(B1769&lt;&gt;B1770,((IF(ISBLANK(E1770),$D$3&amp;"Non-type material: "&amp;$D$3,$D$3&amp;INDEX('type-categories'!$A$2:$B$100,MATCH(E1770,'type-categories'!$A$2:$A$100,0),2)&amp;$D$3))),"")&amp;(IF(K1770&lt;&gt;K1769,$C$2&amp;K1770&amp;$K$3&amp;$C$2&amp;" ",(IF(B1770&lt;&gt;B1769,$C$2&amp;K1770&amp;$K$3&amp;$C$2&amp;" ",""))))&amp;(IF(L1770="","",((IF(L1770&lt;&gt;L1769,$D$2&amp;L1770&amp;$L$3&amp;$D$2&amp;" ",IF(B1770&lt;&gt;B1769,$D$2&amp;L1770&amp;$L$3&amp;$D$2&amp;" ",""))))))&amp;(IF(M1770="","",((IF(M1770&lt;&gt;M1769,$E$2&amp;M1770&amp;$E$2&amp;","&amp;" ",IF(B1770&lt;&gt;B1769,$E$2&amp;M1770&amp;$E$2&amp;",",""))))))&amp;(IF(N1770="","",IF(N1770&lt;&gt;N1769,N1770&amp;", ",IF(B1770&lt;&gt;B1769,N1770&amp;", ",""))))&amp;(IF(ISBLANK(O1770),"",(IF(O1770&lt;&gt;O1769,O1770&amp;", ",IF(B1770&lt;&gt;B1769,O1770&amp;", ","")))))&amp;(IF(ISBLANK(P1770),"",(IF(P1770&lt;&gt;P1769,P1770&amp;", ",IF(B1770&lt;&gt;B1769,P1770&amp;", ",IF(Z1770&lt;&gt;Z1769,P1770&amp;", ",""))))))&amp;(IF(ISBLANK(Q1770),"",(IF(Q1770&lt;&gt;Q1769,Q1770&amp;", ",IF(B1770&lt;&gt;B1769,Q1770&amp;", ",IF(Z1770&lt;&gt;Z1769,Q1770&amp;", ",""))))))&amp;(IF(ISBLANK(R1770),"",(IF(R1770&lt;&gt;R1769,R1770&amp;"m, ",IF(B1770&lt;&gt;B1769,R1770&amp;"m, ",IF(Z1770&lt;&gt;Z1769,R1770&amp;"m, ",""))))))&amp;IF(ISBLANK(S1770),"",(IF(B1770&lt;&gt;B1769,S1770&amp;", ",IF(S1770&lt;&gt;S1769,IF((Z1770=Z1769),"same locality "&amp;S1770&amp;", ",S1770&amp;", "),""))))&amp;(IF(ISBLANK(T1770),"",(IF(T1770&lt;&gt;T1769,IF(ISBLANK(F$2),T1770&amp;", ",T1770&amp;" "&amp;F$2&amp;", "),(IF(B1770&lt;&gt;B1769,IF(ISBLANK(F$2),T1770&amp;", ",T1770&amp;" "&amp;F$2&amp;", "),(IF(Z1770&lt;&gt;Z1769,IF(ISBLANK(F$2),T1770&amp;", ",T1770&amp;" "&amp;F$2&amp;", "),IF((U1770&lt;&gt;U1769)*($G$2="Y"),"same collector, ","")))))))))&amp;(IF(ISBLANK(U1770),"",(IF(U1770&lt;&gt;U1769,U1770&amp;", ",(IF(B1770&lt;&gt;B1769,U1770&amp;", ",IF(Z1770&lt;&gt;Z1769,U1770&amp;", ",(IF(T1770&lt;&gt;T1769,IF((T1770&lt;&gt;T1769)*($G$2="Y"),"same date, ", ""),IF((T1770=T1769)*(U1770=U1769)*(S1770&lt;&gt;S1769)*($G$2="Y"),"same collector and date, ", ""))))))))))&amp;(IF(ISBLANK(V1770),"",V1770&amp;", "))&amp;IF((AA1770&lt;&gt;AA1771)*($H$2="y"),AD1770&amp;AE1770,IF((AA1770&lt;&gt;AA1771)*($H$2="m"),AD1770&amp;AG1770,IF(($H$2&lt;&gt;"m")*($H$2&lt;&gt;"Y"),(IF(F1770=0,"",F1770&amp;" "&amp;$F$4&amp;" "))&amp;(IF(G1770=0,"",G1770&amp;" "&amp;$G$4&amp;" "))&amp;(IF(H1770=0,"",H1770&amp;" "&amp;H$4&amp;" "))&amp;(IF(I1770=0,"",I1770&amp;" "&amp;$I$4&amp;" "))&amp;(IF(J1770=0,"",J1770&amp;" "&amp;$J$4&amp;" "))&amp;IF((ISBLANK(C1770)),"","("&amp;C1770&amp;")"),"")))&amp;IF((B1770=B1771)*(K1770=K1771)*(L1770=L1771)*(M1770=M1771),IF(($H$2&lt;&gt;"m")*($H$2&lt;&gt;"Y"), ", ", IF((ISNUMBER(FIND(")",AE1770))), ", ", "")),IF((B1770=B1771)*(K1770=K1771)*(L1770=L1771),"; ",". ")))</f>
        <v/>
      </c>
      <c r="AI1770" s="1"/>
    </row>
    <row r="1771" spans="1:35" x14ac:dyDescent="0.25">
      <c r="A1771" s="3" t="str">
        <f t="shared" si="222"/>
        <v/>
      </c>
      <c r="B1771" s="53" t="str">
        <f t="shared" si="226"/>
        <v/>
      </c>
      <c r="C1771" s="57"/>
      <c r="D1771" s="57"/>
      <c r="E1771" s="57"/>
      <c r="F1771" s="57"/>
      <c r="G1771" s="57"/>
      <c r="H1771" s="57"/>
      <c r="I1771" s="57"/>
      <c r="J1771" s="57"/>
      <c r="K1771" s="57"/>
      <c r="L1771" s="57"/>
      <c r="M1771" s="54"/>
      <c r="N1771" s="57"/>
      <c r="O1771" s="58"/>
      <c r="P1771" s="58"/>
      <c r="Q1771" s="58"/>
      <c r="R1771" s="58"/>
      <c r="S1771" s="54"/>
      <c r="T1771" s="57"/>
      <c r="U1771" s="57"/>
      <c r="V1771" s="57"/>
      <c r="W1771" s="57"/>
      <c r="X1771" s="147" t="str">
        <f>IF(ISBLANK(D1771),"",IF('order-admin-units'!$I$1&lt;&gt;"y", "", IF((K1771="")*(ISBLANK(D1771)=FALSE), 'order-admin-units'!$B$1+1, VLOOKUP(K1771, ordercountry, 2))))</f>
        <v/>
      </c>
      <c r="Y1771" s="147" t="str">
        <f>IF(ISBLANK(D1771),"",IF('order-admin-units'!$I$1&lt;&gt;"y", "", IF(L1771="", 'order-admin-units'!$B$2+1, VLOOKUP(K1771&amp;"@"&amp;L1771, orderadmin, 2))))</f>
        <v/>
      </c>
      <c r="Z1771" s="147" t="str">
        <f t="shared" si="223"/>
        <v/>
      </c>
      <c r="AA1771" s="147" t="str">
        <f t="shared" si="224"/>
        <v/>
      </c>
      <c r="AB1771" s="147" t="str">
        <f t="shared" si="225"/>
        <v/>
      </c>
      <c r="AC1771" s="147" t="str">
        <f t="shared" si="219"/>
        <v/>
      </c>
      <c r="AD1771" s="11" t="str">
        <f t="shared" si="220"/>
        <v/>
      </c>
      <c r="AE1771" s="11" t="str">
        <f t="array" ref="AE1771">IF(ISBLANK(D1771),"",IF(OR($H$2="y",$H$2="m"),IF(AA1771=AA1770,IF(OR(AB1771=$AB$4:$AB1770)=FALSE,AE1770&amp;C1771,AE1770),"("&amp;C1771)&amp;IF(AA1771=AA1772,IF(OR(AB1772=$AB$4:$AB1771)=FALSE,", ",""),") "),""))</f>
        <v/>
      </c>
      <c r="AF1771" s="11" t="str">
        <f t="shared" si="221"/>
        <v/>
      </c>
      <c r="AG1771" s="11" t="str">
        <f t="array" ref="AG1771">IF(ISBLANK(D1771),"",IF(OR($H$2="y",$H$2="m"),IF(AA1771=AA1770,IF(OR(AC1771=$AC$4:$AC1770)=FALSE,AG1770&amp;AF1771,AG1770),"("&amp;AF1771)&amp;IF(AA1771=AA1772,IF(OR(AC1772=$AC$4:$AC1771)=FALSE,", ",""),") "),""))</f>
        <v/>
      </c>
      <c r="AH1771" s="10" t="str">
        <f>IF((ISBLANK(D1771)),"",IF(D1771=D1770,AH1770,"")&amp;IF(B1770&lt;&gt;B1771,((IF(ISBLANK(E1771),$D$3&amp;"Non-type material: "&amp;$D$3,$D$3&amp;INDEX('type-categories'!$A$2:$B$100,MATCH(E1771,'type-categories'!$A$2:$A$100,0),2)&amp;$D$3))),"")&amp;(IF(K1771&lt;&gt;K1770,$C$2&amp;K1771&amp;$K$3&amp;$C$2&amp;" ",(IF(B1771&lt;&gt;B1770,$C$2&amp;K1771&amp;$K$3&amp;$C$2&amp;" ",""))))&amp;(IF(L1771="","",((IF(L1771&lt;&gt;L1770,$D$2&amp;L1771&amp;$L$3&amp;$D$2&amp;" ",IF(B1771&lt;&gt;B1770,$D$2&amp;L1771&amp;$L$3&amp;$D$2&amp;" ",""))))))&amp;(IF(M1771="","",((IF(M1771&lt;&gt;M1770,$E$2&amp;M1771&amp;$E$2&amp;","&amp;" ",IF(B1771&lt;&gt;B1770,$E$2&amp;M1771&amp;$E$2&amp;",",""))))))&amp;(IF(N1771="","",IF(N1771&lt;&gt;N1770,N1771&amp;", ",IF(B1771&lt;&gt;B1770,N1771&amp;", ",""))))&amp;(IF(ISBLANK(O1771),"",(IF(O1771&lt;&gt;O1770,O1771&amp;", ",IF(B1771&lt;&gt;B1770,O1771&amp;", ","")))))&amp;(IF(ISBLANK(P1771),"",(IF(P1771&lt;&gt;P1770,P1771&amp;", ",IF(B1771&lt;&gt;B1770,P1771&amp;", ",IF(Z1771&lt;&gt;Z1770,P1771&amp;", ",""))))))&amp;(IF(ISBLANK(Q1771),"",(IF(Q1771&lt;&gt;Q1770,Q1771&amp;", ",IF(B1771&lt;&gt;B1770,Q1771&amp;", ",IF(Z1771&lt;&gt;Z1770,Q1771&amp;", ",""))))))&amp;(IF(ISBLANK(R1771),"",(IF(R1771&lt;&gt;R1770,R1771&amp;"m, ",IF(B1771&lt;&gt;B1770,R1771&amp;"m, ",IF(Z1771&lt;&gt;Z1770,R1771&amp;"m, ",""))))))&amp;IF(ISBLANK(S1771),"",(IF(B1771&lt;&gt;B1770,S1771&amp;", ",IF(S1771&lt;&gt;S1770,IF((Z1771=Z1770),"same locality "&amp;S1771&amp;", ",S1771&amp;", "),""))))&amp;(IF(ISBLANK(T1771),"",(IF(T1771&lt;&gt;T1770,IF(ISBLANK(F$2),T1771&amp;", ",T1771&amp;" "&amp;F$2&amp;", "),(IF(B1771&lt;&gt;B1770,IF(ISBLANK(F$2),T1771&amp;", ",T1771&amp;" "&amp;F$2&amp;", "),(IF(Z1771&lt;&gt;Z1770,IF(ISBLANK(F$2),T1771&amp;", ",T1771&amp;" "&amp;F$2&amp;", "),IF((U1771&lt;&gt;U1770)*($G$2="Y"),"same collector, ","")))))))))&amp;(IF(ISBLANK(U1771),"",(IF(U1771&lt;&gt;U1770,U1771&amp;", ",(IF(B1771&lt;&gt;B1770,U1771&amp;", ",IF(Z1771&lt;&gt;Z1770,U1771&amp;", ",(IF(T1771&lt;&gt;T1770,IF((T1771&lt;&gt;T1770)*($G$2="Y"),"same date, ", ""),IF((T1771=T1770)*(U1771=U1770)*(S1771&lt;&gt;S1770)*($G$2="Y"),"same collector and date, ", ""))))))))))&amp;(IF(ISBLANK(V1771),"",V1771&amp;", "))&amp;IF((AA1771&lt;&gt;AA1772)*($H$2="y"),AD1771&amp;AE1771,IF((AA1771&lt;&gt;AA1772)*($H$2="m"),AD1771&amp;AG1771,IF(($H$2&lt;&gt;"m")*($H$2&lt;&gt;"Y"),(IF(F1771=0,"",F1771&amp;" "&amp;$F$4&amp;" "))&amp;(IF(G1771=0,"",G1771&amp;" "&amp;$G$4&amp;" "))&amp;(IF(H1771=0,"",H1771&amp;" "&amp;H$4&amp;" "))&amp;(IF(I1771=0,"",I1771&amp;" "&amp;$I$4&amp;" "))&amp;(IF(J1771=0,"",J1771&amp;" "&amp;$J$4&amp;" "))&amp;IF((ISBLANK(C1771)),"","("&amp;C1771&amp;")"),"")))&amp;IF((B1771=B1772)*(K1771=K1772)*(L1771=L1772)*(M1771=M1772),IF(($H$2&lt;&gt;"m")*($H$2&lt;&gt;"Y"), ", ", IF((ISNUMBER(FIND(")",AE1771))), ", ", "")),IF((B1771=B1772)*(K1771=K1772)*(L1771=L1772),"; ",". ")))</f>
        <v/>
      </c>
      <c r="AI1771" s="1"/>
    </row>
    <row r="1772" spans="1:35" x14ac:dyDescent="0.25">
      <c r="A1772" s="3" t="str">
        <f t="shared" si="222"/>
        <v/>
      </c>
      <c r="B1772" s="53" t="str">
        <f t="shared" si="226"/>
        <v/>
      </c>
      <c r="C1772" s="57"/>
      <c r="D1772" s="57"/>
      <c r="E1772" s="57"/>
      <c r="F1772" s="57"/>
      <c r="G1772" s="57"/>
      <c r="H1772" s="57"/>
      <c r="I1772" s="57"/>
      <c r="J1772" s="57"/>
      <c r="K1772" s="57"/>
      <c r="L1772" s="57"/>
      <c r="M1772" s="54"/>
      <c r="N1772" s="57"/>
      <c r="O1772" s="58"/>
      <c r="P1772" s="58"/>
      <c r="Q1772" s="58"/>
      <c r="R1772" s="58"/>
      <c r="S1772" s="54"/>
      <c r="T1772" s="57"/>
      <c r="U1772" s="57"/>
      <c r="V1772" s="57"/>
      <c r="W1772" s="57"/>
      <c r="X1772" s="147" t="str">
        <f>IF(ISBLANK(D1772),"",IF('order-admin-units'!$I$1&lt;&gt;"y", "", IF((K1772="")*(ISBLANK(D1772)=FALSE), 'order-admin-units'!$B$1+1, VLOOKUP(K1772, ordercountry, 2))))</f>
        <v/>
      </c>
      <c r="Y1772" s="147" t="str">
        <f>IF(ISBLANK(D1772),"",IF('order-admin-units'!$I$1&lt;&gt;"y", "", IF(L1772="", 'order-admin-units'!$B$2+1, VLOOKUP(K1772&amp;"@"&amp;L1772, orderadmin, 2))))</f>
        <v/>
      </c>
      <c r="Z1772" s="147" t="str">
        <f t="shared" si="223"/>
        <v/>
      </c>
      <c r="AA1772" s="147" t="str">
        <f t="shared" si="224"/>
        <v/>
      </c>
      <c r="AB1772" s="147" t="str">
        <f t="shared" si="225"/>
        <v/>
      </c>
      <c r="AC1772" s="147" t="str">
        <f t="shared" si="219"/>
        <v/>
      </c>
      <c r="AD1772" s="11" t="str">
        <f t="shared" si="220"/>
        <v/>
      </c>
      <c r="AE1772" s="11" t="str">
        <f t="array" ref="AE1772">IF(ISBLANK(D1772),"",IF(OR($H$2="y",$H$2="m"),IF(AA1772=AA1771,IF(OR(AB1772=$AB$4:$AB1771)=FALSE,AE1771&amp;C1772,AE1771),"("&amp;C1772)&amp;IF(AA1772=AA1773,IF(OR(AB1773=$AB$4:$AB1772)=FALSE,", ",""),") "),""))</f>
        <v/>
      </c>
      <c r="AF1772" s="11" t="str">
        <f t="shared" si="221"/>
        <v/>
      </c>
      <c r="AG1772" s="11" t="str">
        <f t="array" ref="AG1772">IF(ISBLANK(D1772),"",IF(OR($H$2="y",$H$2="m"),IF(AA1772=AA1771,IF(OR(AC1772=$AC$4:$AC1771)=FALSE,AG1771&amp;AF1772,AG1771),"("&amp;AF1772)&amp;IF(AA1772=AA1773,IF(OR(AC1773=$AC$4:$AC1772)=FALSE,", ",""),") "),""))</f>
        <v/>
      </c>
      <c r="AH1772" s="10" t="str">
        <f>IF((ISBLANK(D1772)),"",IF(D1772=D1771,AH1771,"")&amp;IF(B1771&lt;&gt;B1772,((IF(ISBLANK(E1772),$D$3&amp;"Non-type material: "&amp;$D$3,$D$3&amp;INDEX('type-categories'!$A$2:$B$100,MATCH(E1772,'type-categories'!$A$2:$A$100,0),2)&amp;$D$3))),"")&amp;(IF(K1772&lt;&gt;K1771,$C$2&amp;K1772&amp;$K$3&amp;$C$2&amp;" ",(IF(B1772&lt;&gt;B1771,$C$2&amp;K1772&amp;$K$3&amp;$C$2&amp;" ",""))))&amp;(IF(L1772="","",((IF(L1772&lt;&gt;L1771,$D$2&amp;L1772&amp;$L$3&amp;$D$2&amp;" ",IF(B1772&lt;&gt;B1771,$D$2&amp;L1772&amp;$L$3&amp;$D$2&amp;" ",""))))))&amp;(IF(M1772="","",((IF(M1772&lt;&gt;M1771,$E$2&amp;M1772&amp;$E$2&amp;","&amp;" ",IF(B1772&lt;&gt;B1771,$E$2&amp;M1772&amp;$E$2&amp;",",""))))))&amp;(IF(N1772="","",IF(N1772&lt;&gt;N1771,N1772&amp;", ",IF(B1772&lt;&gt;B1771,N1772&amp;", ",""))))&amp;(IF(ISBLANK(O1772),"",(IF(O1772&lt;&gt;O1771,O1772&amp;", ",IF(B1772&lt;&gt;B1771,O1772&amp;", ","")))))&amp;(IF(ISBLANK(P1772),"",(IF(P1772&lt;&gt;P1771,P1772&amp;", ",IF(B1772&lt;&gt;B1771,P1772&amp;", ",IF(Z1772&lt;&gt;Z1771,P1772&amp;", ",""))))))&amp;(IF(ISBLANK(Q1772),"",(IF(Q1772&lt;&gt;Q1771,Q1772&amp;", ",IF(B1772&lt;&gt;B1771,Q1772&amp;", ",IF(Z1772&lt;&gt;Z1771,Q1772&amp;", ",""))))))&amp;(IF(ISBLANK(R1772),"",(IF(R1772&lt;&gt;R1771,R1772&amp;"m, ",IF(B1772&lt;&gt;B1771,R1772&amp;"m, ",IF(Z1772&lt;&gt;Z1771,R1772&amp;"m, ",""))))))&amp;IF(ISBLANK(S1772),"",(IF(B1772&lt;&gt;B1771,S1772&amp;", ",IF(S1772&lt;&gt;S1771,IF((Z1772=Z1771),"same locality "&amp;S1772&amp;", ",S1772&amp;", "),""))))&amp;(IF(ISBLANK(T1772),"",(IF(T1772&lt;&gt;T1771,IF(ISBLANK(F$2),T1772&amp;", ",T1772&amp;" "&amp;F$2&amp;", "),(IF(B1772&lt;&gt;B1771,IF(ISBLANK(F$2),T1772&amp;", ",T1772&amp;" "&amp;F$2&amp;", "),(IF(Z1772&lt;&gt;Z1771,IF(ISBLANK(F$2),T1772&amp;", ",T1772&amp;" "&amp;F$2&amp;", "),IF((U1772&lt;&gt;U1771)*($G$2="Y"),"same collector, ","")))))))))&amp;(IF(ISBLANK(U1772),"",(IF(U1772&lt;&gt;U1771,U1772&amp;", ",(IF(B1772&lt;&gt;B1771,U1772&amp;", ",IF(Z1772&lt;&gt;Z1771,U1772&amp;", ",(IF(T1772&lt;&gt;T1771,IF((T1772&lt;&gt;T1771)*($G$2="Y"),"same date, ", ""),IF((T1772=T1771)*(U1772=U1771)*(S1772&lt;&gt;S1771)*($G$2="Y"),"same collector and date, ", ""))))))))))&amp;(IF(ISBLANK(V1772),"",V1772&amp;", "))&amp;IF((AA1772&lt;&gt;AA1773)*($H$2="y"),AD1772&amp;AE1772,IF((AA1772&lt;&gt;AA1773)*($H$2="m"),AD1772&amp;AG1772,IF(($H$2&lt;&gt;"m")*($H$2&lt;&gt;"Y"),(IF(F1772=0,"",F1772&amp;" "&amp;$F$4&amp;" "))&amp;(IF(G1772=0,"",G1772&amp;" "&amp;$G$4&amp;" "))&amp;(IF(H1772=0,"",H1772&amp;" "&amp;H$4&amp;" "))&amp;(IF(I1772=0,"",I1772&amp;" "&amp;$I$4&amp;" "))&amp;(IF(J1772=0,"",J1772&amp;" "&amp;$J$4&amp;" "))&amp;IF((ISBLANK(C1772)),"","("&amp;C1772&amp;")"),"")))&amp;IF((B1772=B1773)*(K1772=K1773)*(L1772=L1773)*(M1772=M1773),IF(($H$2&lt;&gt;"m")*($H$2&lt;&gt;"Y"), ", ", IF((ISNUMBER(FIND(")",AE1772))), ", ", "")),IF((B1772=B1773)*(K1772=K1773)*(L1772=L1773),"; ",". ")))</f>
        <v/>
      </c>
      <c r="AI1772" s="1"/>
    </row>
    <row r="1773" spans="1:35" x14ac:dyDescent="0.25">
      <c r="A1773" s="3" t="str">
        <f t="shared" si="222"/>
        <v/>
      </c>
      <c r="B1773" s="53" t="str">
        <f t="shared" si="226"/>
        <v/>
      </c>
      <c r="C1773" s="57"/>
      <c r="D1773" s="57"/>
      <c r="E1773" s="57"/>
      <c r="F1773" s="57"/>
      <c r="G1773" s="57"/>
      <c r="H1773" s="57"/>
      <c r="I1773" s="57"/>
      <c r="J1773" s="57"/>
      <c r="K1773" s="57"/>
      <c r="L1773" s="57"/>
      <c r="M1773" s="54"/>
      <c r="N1773" s="57"/>
      <c r="O1773" s="58"/>
      <c r="P1773" s="58"/>
      <c r="Q1773" s="58"/>
      <c r="R1773" s="58"/>
      <c r="S1773" s="54"/>
      <c r="T1773" s="57"/>
      <c r="U1773" s="57"/>
      <c r="V1773" s="57"/>
      <c r="W1773" s="57"/>
      <c r="X1773" s="147" t="str">
        <f>IF(ISBLANK(D1773),"",IF('order-admin-units'!$I$1&lt;&gt;"y", "", IF((K1773="")*(ISBLANK(D1773)=FALSE), 'order-admin-units'!$B$1+1, VLOOKUP(K1773, ordercountry, 2))))</f>
        <v/>
      </c>
      <c r="Y1773" s="147" t="str">
        <f>IF(ISBLANK(D1773),"",IF('order-admin-units'!$I$1&lt;&gt;"y", "", IF(L1773="", 'order-admin-units'!$B$2+1, VLOOKUP(K1773&amp;"@"&amp;L1773, orderadmin, 2))))</f>
        <v/>
      </c>
      <c r="Z1773" s="147" t="str">
        <f t="shared" si="223"/>
        <v/>
      </c>
      <c r="AA1773" s="147" t="str">
        <f t="shared" si="224"/>
        <v/>
      </c>
      <c r="AB1773" s="147" t="str">
        <f t="shared" si="225"/>
        <v/>
      </c>
      <c r="AC1773" s="147" t="str">
        <f t="shared" si="219"/>
        <v/>
      </c>
      <c r="AD1773" s="11" t="str">
        <f t="shared" si="220"/>
        <v/>
      </c>
      <c r="AE1773" s="11" t="str">
        <f t="array" ref="AE1773">IF(ISBLANK(D1773),"",IF(OR($H$2="y",$H$2="m"),IF(AA1773=AA1772,IF(OR(AB1773=$AB$4:$AB1772)=FALSE,AE1772&amp;C1773,AE1772),"("&amp;C1773)&amp;IF(AA1773=AA1774,IF(OR(AB1774=$AB$4:$AB1773)=FALSE,", ",""),") "),""))</f>
        <v/>
      </c>
      <c r="AF1773" s="11" t="str">
        <f t="shared" si="221"/>
        <v/>
      </c>
      <c r="AG1773" s="11" t="str">
        <f t="array" ref="AG1773">IF(ISBLANK(D1773),"",IF(OR($H$2="y",$H$2="m"),IF(AA1773=AA1772,IF(OR(AC1773=$AC$4:$AC1772)=FALSE,AG1772&amp;AF1773,AG1772),"("&amp;AF1773)&amp;IF(AA1773=AA1774,IF(OR(AC1774=$AC$4:$AC1773)=FALSE,", ",""),") "),""))</f>
        <v/>
      </c>
      <c r="AH1773" s="10" t="str">
        <f>IF((ISBLANK(D1773)),"",IF(D1773=D1772,AH1772,"")&amp;IF(B1772&lt;&gt;B1773,((IF(ISBLANK(E1773),$D$3&amp;"Non-type material: "&amp;$D$3,$D$3&amp;INDEX('type-categories'!$A$2:$B$100,MATCH(E1773,'type-categories'!$A$2:$A$100,0),2)&amp;$D$3))),"")&amp;(IF(K1773&lt;&gt;K1772,$C$2&amp;K1773&amp;$K$3&amp;$C$2&amp;" ",(IF(B1773&lt;&gt;B1772,$C$2&amp;K1773&amp;$K$3&amp;$C$2&amp;" ",""))))&amp;(IF(L1773="","",((IF(L1773&lt;&gt;L1772,$D$2&amp;L1773&amp;$L$3&amp;$D$2&amp;" ",IF(B1773&lt;&gt;B1772,$D$2&amp;L1773&amp;$L$3&amp;$D$2&amp;" ",""))))))&amp;(IF(M1773="","",((IF(M1773&lt;&gt;M1772,$E$2&amp;M1773&amp;$E$2&amp;","&amp;" ",IF(B1773&lt;&gt;B1772,$E$2&amp;M1773&amp;$E$2&amp;",",""))))))&amp;(IF(N1773="","",IF(N1773&lt;&gt;N1772,N1773&amp;", ",IF(B1773&lt;&gt;B1772,N1773&amp;", ",""))))&amp;(IF(ISBLANK(O1773),"",(IF(O1773&lt;&gt;O1772,O1773&amp;", ",IF(B1773&lt;&gt;B1772,O1773&amp;", ","")))))&amp;(IF(ISBLANK(P1773),"",(IF(P1773&lt;&gt;P1772,P1773&amp;", ",IF(B1773&lt;&gt;B1772,P1773&amp;", ",IF(Z1773&lt;&gt;Z1772,P1773&amp;", ",""))))))&amp;(IF(ISBLANK(Q1773),"",(IF(Q1773&lt;&gt;Q1772,Q1773&amp;", ",IF(B1773&lt;&gt;B1772,Q1773&amp;", ",IF(Z1773&lt;&gt;Z1772,Q1773&amp;", ",""))))))&amp;(IF(ISBLANK(R1773),"",(IF(R1773&lt;&gt;R1772,R1773&amp;"m, ",IF(B1773&lt;&gt;B1772,R1773&amp;"m, ",IF(Z1773&lt;&gt;Z1772,R1773&amp;"m, ",""))))))&amp;IF(ISBLANK(S1773),"",(IF(B1773&lt;&gt;B1772,S1773&amp;", ",IF(S1773&lt;&gt;S1772,IF((Z1773=Z1772),"same locality "&amp;S1773&amp;", ",S1773&amp;", "),""))))&amp;(IF(ISBLANK(T1773),"",(IF(T1773&lt;&gt;T1772,IF(ISBLANK(F$2),T1773&amp;", ",T1773&amp;" "&amp;F$2&amp;", "),(IF(B1773&lt;&gt;B1772,IF(ISBLANK(F$2),T1773&amp;", ",T1773&amp;" "&amp;F$2&amp;", "),(IF(Z1773&lt;&gt;Z1772,IF(ISBLANK(F$2),T1773&amp;", ",T1773&amp;" "&amp;F$2&amp;", "),IF((U1773&lt;&gt;U1772)*($G$2="Y"),"same collector, ","")))))))))&amp;(IF(ISBLANK(U1773),"",(IF(U1773&lt;&gt;U1772,U1773&amp;", ",(IF(B1773&lt;&gt;B1772,U1773&amp;", ",IF(Z1773&lt;&gt;Z1772,U1773&amp;", ",(IF(T1773&lt;&gt;T1772,IF((T1773&lt;&gt;T1772)*($G$2="Y"),"same date, ", ""),IF((T1773=T1772)*(U1773=U1772)*(S1773&lt;&gt;S1772)*($G$2="Y"),"same collector and date, ", ""))))))))))&amp;(IF(ISBLANK(V1773),"",V1773&amp;", "))&amp;IF((AA1773&lt;&gt;AA1774)*($H$2="y"),AD1773&amp;AE1773,IF((AA1773&lt;&gt;AA1774)*($H$2="m"),AD1773&amp;AG1773,IF(($H$2&lt;&gt;"m")*($H$2&lt;&gt;"Y"),(IF(F1773=0,"",F1773&amp;" "&amp;$F$4&amp;" "))&amp;(IF(G1773=0,"",G1773&amp;" "&amp;$G$4&amp;" "))&amp;(IF(H1773=0,"",H1773&amp;" "&amp;H$4&amp;" "))&amp;(IF(I1773=0,"",I1773&amp;" "&amp;$I$4&amp;" "))&amp;(IF(J1773=0,"",J1773&amp;" "&amp;$J$4&amp;" "))&amp;IF((ISBLANK(C1773)),"","("&amp;C1773&amp;")"),"")))&amp;IF((B1773=B1774)*(K1773=K1774)*(L1773=L1774)*(M1773=M1774),IF(($H$2&lt;&gt;"m")*($H$2&lt;&gt;"Y"), ", ", IF((ISNUMBER(FIND(")",AE1773))), ", ", "")),IF((B1773=B1774)*(K1773=K1774)*(L1773=L1774),"; ",". ")))</f>
        <v/>
      </c>
      <c r="AI1773" s="1"/>
    </row>
    <row r="1774" spans="1:35" x14ac:dyDescent="0.25">
      <c r="A1774" s="3" t="str">
        <f t="shared" si="222"/>
        <v/>
      </c>
      <c r="B1774" s="53" t="str">
        <f t="shared" si="226"/>
        <v/>
      </c>
      <c r="C1774" s="57"/>
      <c r="D1774" s="57"/>
      <c r="E1774" s="57"/>
      <c r="F1774" s="57"/>
      <c r="G1774" s="57"/>
      <c r="H1774" s="57"/>
      <c r="I1774" s="57"/>
      <c r="J1774" s="57"/>
      <c r="K1774" s="57"/>
      <c r="L1774" s="57"/>
      <c r="M1774" s="54"/>
      <c r="N1774" s="57"/>
      <c r="O1774" s="58"/>
      <c r="P1774" s="58"/>
      <c r="Q1774" s="58"/>
      <c r="R1774" s="58"/>
      <c r="S1774" s="54"/>
      <c r="T1774" s="57"/>
      <c r="U1774" s="57"/>
      <c r="V1774" s="57"/>
      <c r="W1774" s="57"/>
      <c r="X1774" s="147" t="str">
        <f>IF(ISBLANK(D1774),"",IF('order-admin-units'!$I$1&lt;&gt;"y", "", IF((K1774="")*(ISBLANK(D1774)=FALSE), 'order-admin-units'!$B$1+1, VLOOKUP(K1774, ordercountry, 2))))</f>
        <v/>
      </c>
      <c r="Y1774" s="147" t="str">
        <f>IF(ISBLANK(D1774),"",IF('order-admin-units'!$I$1&lt;&gt;"y", "", IF(L1774="", 'order-admin-units'!$B$2+1, VLOOKUP(K1774&amp;"@"&amp;L1774, orderadmin, 2))))</f>
        <v/>
      </c>
      <c r="Z1774" s="147" t="str">
        <f t="shared" si="223"/>
        <v/>
      </c>
      <c r="AA1774" s="147" t="str">
        <f t="shared" si="224"/>
        <v/>
      </c>
      <c r="AB1774" s="147" t="str">
        <f t="shared" si="225"/>
        <v/>
      </c>
      <c r="AC1774" s="147" t="str">
        <f t="shared" si="219"/>
        <v/>
      </c>
      <c r="AD1774" s="11" t="str">
        <f t="shared" si="220"/>
        <v/>
      </c>
      <c r="AE1774" s="11" t="str">
        <f t="array" ref="AE1774">IF(ISBLANK(D1774),"",IF(OR($H$2="y",$H$2="m"),IF(AA1774=AA1773,IF(OR(AB1774=$AB$4:$AB1773)=FALSE,AE1773&amp;C1774,AE1773),"("&amp;C1774)&amp;IF(AA1774=AA1775,IF(OR(AB1775=$AB$4:$AB1774)=FALSE,", ",""),") "),""))</f>
        <v/>
      </c>
      <c r="AF1774" s="11" t="str">
        <f t="shared" si="221"/>
        <v/>
      </c>
      <c r="AG1774" s="11" t="str">
        <f t="array" ref="AG1774">IF(ISBLANK(D1774),"",IF(OR($H$2="y",$H$2="m"),IF(AA1774=AA1773,IF(OR(AC1774=$AC$4:$AC1773)=FALSE,AG1773&amp;AF1774,AG1773),"("&amp;AF1774)&amp;IF(AA1774=AA1775,IF(OR(AC1775=$AC$4:$AC1774)=FALSE,", ",""),") "),""))</f>
        <v/>
      </c>
      <c r="AH1774" s="10" t="str">
        <f>IF((ISBLANK(D1774)),"",IF(D1774=D1773,AH1773,"")&amp;IF(B1773&lt;&gt;B1774,((IF(ISBLANK(E1774),$D$3&amp;"Non-type material: "&amp;$D$3,$D$3&amp;INDEX('type-categories'!$A$2:$B$100,MATCH(E1774,'type-categories'!$A$2:$A$100,0),2)&amp;$D$3))),"")&amp;(IF(K1774&lt;&gt;K1773,$C$2&amp;K1774&amp;$K$3&amp;$C$2&amp;" ",(IF(B1774&lt;&gt;B1773,$C$2&amp;K1774&amp;$K$3&amp;$C$2&amp;" ",""))))&amp;(IF(L1774="","",((IF(L1774&lt;&gt;L1773,$D$2&amp;L1774&amp;$L$3&amp;$D$2&amp;" ",IF(B1774&lt;&gt;B1773,$D$2&amp;L1774&amp;$L$3&amp;$D$2&amp;" ",""))))))&amp;(IF(M1774="","",((IF(M1774&lt;&gt;M1773,$E$2&amp;M1774&amp;$E$2&amp;","&amp;" ",IF(B1774&lt;&gt;B1773,$E$2&amp;M1774&amp;$E$2&amp;",",""))))))&amp;(IF(N1774="","",IF(N1774&lt;&gt;N1773,N1774&amp;", ",IF(B1774&lt;&gt;B1773,N1774&amp;", ",""))))&amp;(IF(ISBLANK(O1774),"",(IF(O1774&lt;&gt;O1773,O1774&amp;", ",IF(B1774&lt;&gt;B1773,O1774&amp;", ","")))))&amp;(IF(ISBLANK(P1774),"",(IF(P1774&lt;&gt;P1773,P1774&amp;", ",IF(B1774&lt;&gt;B1773,P1774&amp;", ",IF(Z1774&lt;&gt;Z1773,P1774&amp;", ",""))))))&amp;(IF(ISBLANK(Q1774),"",(IF(Q1774&lt;&gt;Q1773,Q1774&amp;", ",IF(B1774&lt;&gt;B1773,Q1774&amp;", ",IF(Z1774&lt;&gt;Z1773,Q1774&amp;", ",""))))))&amp;(IF(ISBLANK(R1774),"",(IF(R1774&lt;&gt;R1773,R1774&amp;"m, ",IF(B1774&lt;&gt;B1773,R1774&amp;"m, ",IF(Z1774&lt;&gt;Z1773,R1774&amp;"m, ",""))))))&amp;IF(ISBLANK(S1774),"",(IF(B1774&lt;&gt;B1773,S1774&amp;", ",IF(S1774&lt;&gt;S1773,IF((Z1774=Z1773),"same locality "&amp;S1774&amp;", ",S1774&amp;", "),""))))&amp;(IF(ISBLANK(T1774),"",(IF(T1774&lt;&gt;T1773,IF(ISBLANK(F$2),T1774&amp;", ",T1774&amp;" "&amp;F$2&amp;", "),(IF(B1774&lt;&gt;B1773,IF(ISBLANK(F$2),T1774&amp;", ",T1774&amp;" "&amp;F$2&amp;", "),(IF(Z1774&lt;&gt;Z1773,IF(ISBLANK(F$2),T1774&amp;", ",T1774&amp;" "&amp;F$2&amp;", "),IF((U1774&lt;&gt;U1773)*($G$2="Y"),"same collector, ","")))))))))&amp;(IF(ISBLANK(U1774),"",(IF(U1774&lt;&gt;U1773,U1774&amp;", ",(IF(B1774&lt;&gt;B1773,U1774&amp;", ",IF(Z1774&lt;&gt;Z1773,U1774&amp;", ",(IF(T1774&lt;&gt;T1773,IF((T1774&lt;&gt;T1773)*($G$2="Y"),"same date, ", ""),IF((T1774=T1773)*(U1774=U1773)*(S1774&lt;&gt;S1773)*($G$2="Y"),"same collector and date, ", ""))))))))))&amp;(IF(ISBLANK(V1774),"",V1774&amp;", "))&amp;IF((AA1774&lt;&gt;AA1775)*($H$2="y"),AD1774&amp;AE1774,IF((AA1774&lt;&gt;AA1775)*($H$2="m"),AD1774&amp;AG1774,IF(($H$2&lt;&gt;"m")*($H$2&lt;&gt;"Y"),(IF(F1774=0,"",F1774&amp;" "&amp;$F$4&amp;" "))&amp;(IF(G1774=0,"",G1774&amp;" "&amp;$G$4&amp;" "))&amp;(IF(H1774=0,"",H1774&amp;" "&amp;H$4&amp;" "))&amp;(IF(I1774=0,"",I1774&amp;" "&amp;$I$4&amp;" "))&amp;(IF(J1774=0,"",J1774&amp;" "&amp;$J$4&amp;" "))&amp;IF((ISBLANK(C1774)),"","("&amp;C1774&amp;")"),"")))&amp;IF((B1774=B1775)*(K1774=K1775)*(L1774=L1775)*(M1774=M1775),IF(($H$2&lt;&gt;"m")*($H$2&lt;&gt;"Y"), ", ", IF((ISNUMBER(FIND(")",AE1774))), ", ", "")),IF((B1774=B1775)*(K1774=K1775)*(L1774=L1775),"; ",". ")))</f>
        <v/>
      </c>
      <c r="AI1774" s="1"/>
    </row>
    <row r="1775" spans="1:35" x14ac:dyDescent="0.25">
      <c r="A1775" s="3" t="str">
        <f t="shared" si="222"/>
        <v/>
      </c>
      <c r="B1775" s="53" t="str">
        <f t="shared" si="226"/>
        <v/>
      </c>
      <c r="C1775" s="57"/>
      <c r="D1775" s="57"/>
      <c r="E1775" s="57"/>
      <c r="F1775" s="57"/>
      <c r="G1775" s="57"/>
      <c r="H1775" s="57"/>
      <c r="I1775" s="57"/>
      <c r="J1775" s="57"/>
      <c r="K1775" s="57"/>
      <c r="L1775" s="57"/>
      <c r="M1775" s="54"/>
      <c r="N1775" s="57"/>
      <c r="O1775" s="58"/>
      <c r="P1775" s="58"/>
      <c r="Q1775" s="58"/>
      <c r="R1775" s="58"/>
      <c r="S1775" s="54"/>
      <c r="T1775" s="57"/>
      <c r="U1775" s="57"/>
      <c r="V1775" s="57"/>
      <c r="W1775" s="57"/>
      <c r="X1775" s="147" t="str">
        <f>IF(ISBLANK(D1775),"",IF('order-admin-units'!$I$1&lt;&gt;"y", "", IF((K1775="")*(ISBLANK(D1775)=FALSE), 'order-admin-units'!$B$1+1, VLOOKUP(K1775, ordercountry, 2))))</f>
        <v/>
      </c>
      <c r="Y1775" s="147" t="str">
        <f>IF(ISBLANK(D1775),"",IF('order-admin-units'!$I$1&lt;&gt;"y", "", IF(L1775="", 'order-admin-units'!$B$2+1, VLOOKUP(K1775&amp;"@"&amp;L1775, orderadmin, 2))))</f>
        <v/>
      </c>
      <c r="Z1775" s="147" t="str">
        <f t="shared" si="223"/>
        <v/>
      </c>
      <c r="AA1775" s="147" t="str">
        <f t="shared" si="224"/>
        <v/>
      </c>
      <c r="AB1775" s="147" t="str">
        <f t="shared" si="225"/>
        <v/>
      </c>
      <c r="AC1775" s="147" t="str">
        <f t="shared" si="219"/>
        <v/>
      </c>
      <c r="AD1775" s="11" t="str">
        <f t="shared" si="220"/>
        <v/>
      </c>
      <c r="AE1775" s="11" t="str">
        <f t="array" ref="AE1775">IF(ISBLANK(D1775),"",IF(OR($H$2="y",$H$2="m"),IF(AA1775=AA1774,IF(OR(AB1775=$AB$4:$AB1774)=FALSE,AE1774&amp;C1775,AE1774),"("&amp;C1775)&amp;IF(AA1775=AA1776,IF(OR(AB1776=$AB$4:$AB1775)=FALSE,", ",""),") "),""))</f>
        <v/>
      </c>
      <c r="AF1775" s="11" t="str">
        <f t="shared" si="221"/>
        <v/>
      </c>
      <c r="AG1775" s="11" t="str">
        <f t="array" ref="AG1775">IF(ISBLANK(D1775),"",IF(OR($H$2="y",$H$2="m"),IF(AA1775=AA1774,IF(OR(AC1775=$AC$4:$AC1774)=FALSE,AG1774&amp;AF1775,AG1774),"("&amp;AF1775)&amp;IF(AA1775=AA1776,IF(OR(AC1776=$AC$4:$AC1775)=FALSE,", ",""),") "),""))</f>
        <v/>
      </c>
      <c r="AH1775" s="10" t="str">
        <f>IF((ISBLANK(D1775)),"",IF(D1775=D1774,AH1774,"")&amp;IF(B1774&lt;&gt;B1775,((IF(ISBLANK(E1775),$D$3&amp;"Non-type material: "&amp;$D$3,$D$3&amp;INDEX('type-categories'!$A$2:$B$100,MATCH(E1775,'type-categories'!$A$2:$A$100,0),2)&amp;$D$3))),"")&amp;(IF(K1775&lt;&gt;K1774,$C$2&amp;K1775&amp;$K$3&amp;$C$2&amp;" ",(IF(B1775&lt;&gt;B1774,$C$2&amp;K1775&amp;$K$3&amp;$C$2&amp;" ",""))))&amp;(IF(L1775="","",((IF(L1775&lt;&gt;L1774,$D$2&amp;L1775&amp;$L$3&amp;$D$2&amp;" ",IF(B1775&lt;&gt;B1774,$D$2&amp;L1775&amp;$L$3&amp;$D$2&amp;" ",""))))))&amp;(IF(M1775="","",((IF(M1775&lt;&gt;M1774,$E$2&amp;M1775&amp;$E$2&amp;","&amp;" ",IF(B1775&lt;&gt;B1774,$E$2&amp;M1775&amp;$E$2&amp;",",""))))))&amp;(IF(N1775="","",IF(N1775&lt;&gt;N1774,N1775&amp;", ",IF(B1775&lt;&gt;B1774,N1775&amp;", ",""))))&amp;(IF(ISBLANK(O1775),"",(IF(O1775&lt;&gt;O1774,O1775&amp;", ",IF(B1775&lt;&gt;B1774,O1775&amp;", ","")))))&amp;(IF(ISBLANK(P1775),"",(IF(P1775&lt;&gt;P1774,P1775&amp;", ",IF(B1775&lt;&gt;B1774,P1775&amp;", ",IF(Z1775&lt;&gt;Z1774,P1775&amp;", ",""))))))&amp;(IF(ISBLANK(Q1775),"",(IF(Q1775&lt;&gt;Q1774,Q1775&amp;", ",IF(B1775&lt;&gt;B1774,Q1775&amp;", ",IF(Z1775&lt;&gt;Z1774,Q1775&amp;", ",""))))))&amp;(IF(ISBLANK(R1775),"",(IF(R1775&lt;&gt;R1774,R1775&amp;"m, ",IF(B1775&lt;&gt;B1774,R1775&amp;"m, ",IF(Z1775&lt;&gt;Z1774,R1775&amp;"m, ",""))))))&amp;IF(ISBLANK(S1775),"",(IF(B1775&lt;&gt;B1774,S1775&amp;", ",IF(S1775&lt;&gt;S1774,IF((Z1775=Z1774),"same locality "&amp;S1775&amp;", ",S1775&amp;", "),""))))&amp;(IF(ISBLANK(T1775),"",(IF(T1775&lt;&gt;T1774,IF(ISBLANK(F$2),T1775&amp;", ",T1775&amp;" "&amp;F$2&amp;", "),(IF(B1775&lt;&gt;B1774,IF(ISBLANK(F$2),T1775&amp;", ",T1775&amp;" "&amp;F$2&amp;", "),(IF(Z1775&lt;&gt;Z1774,IF(ISBLANK(F$2),T1775&amp;", ",T1775&amp;" "&amp;F$2&amp;", "),IF((U1775&lt;&gt;U1774)*($G$2="Y"),"same collector, ","")))))))))&amp;(IF(ISBLANK(U1775),"",(IF(U1775&lt;&gt;U1774,U1775&amp;", ",(IF(B1775&lt;&gt;B1774,U1775&amp;", ",IF(Z1775&lt;&gt;Z1774,U1775&amp;", ",(IF(T1775&lt;&gt;T1774,IF((T1775&lt;&gt;T1774)*($G$2="Y"),"same date, ", ""),IF((T1775=T1774)*(U1775=U1774)*(S1775&lt;&gt;S1774)*($G$2="Y"),"same collector and date, ", ""))))))))))&amp;(IF(ISBLANK(V1775),"",V1775&amp;", "))&amp;IF((AA1775&lt;&gt;AA1776)*($H$2="y"),AD1775&amp;AE1775,IF((AA1775&lt;&gt;AA1776)*($H$2="m"),AD1775&amp;AG1775,IF(($H$2&lt;&gt;"m")*($H$2&lt;&gt;"Y"),(IF(F1775=0,"",F1775&amp;" "&amp;$F$4&amp;" "))&amp;(IF(G1775=0,"",G1775&amp;" "&amp;$G$4&amp;" "))&amp;(IF(H1775=0,"",H1775&amp;" "&amp;H$4&amp;" "))&amp;(IF(I1775=0,"",I1775&amp;" "&amp;$I$4&amp;" "))&amp;(IF(J1775=0,"",J1775&amp;" "&amp;$J$4&amp;" "))&amp;IF((ISBLANK(C1775)),"","("&amp;C1775&amp;")"),"")))&amp;IF((B1775=B1776)*(K1775=K1776)*(L1775=L1776)*(M1775=M1776),IF(($H$2&lt;&gt;"m")*($H$2&lt;&gt;"Y"), ", ", IF((ISNUMBER(FIND(")",AE1775))), ", ", "")),IF((B1775=B1776)*(K1775=K1776)*(L1775=L1776),"; ",". ")))</f>
        <v/>
      </c>
      <c r="AI1775" s="1"/>
    </row>
    <row r="1776" spans="1:35" x14ac:dyDescent="0.25">
      <c r="A1776" s="3" t="str">
        <f t="shared" si="222"/>
        <v/>
      </c>
      <c r="B1776" s="53" t="str">
        <f t="shared" si="226"/>
        <v/>
      </c>
      <c r="C1776" s="57"/>
      <c r="D1776" s="57"/>
      <c r="E1776" s="57"/>
      <c r="F1776" s="57"/>
      <c r="G1776" s="57"/>
      <c r="H1776" s="57"/>
      <c r="I1776" s="57"/>
      <c r="J1776" s="57"/>
      <c r="K1776" s="57"/>
      <c r="L1776" s="57"/>
      <c r="M1776" s="54"/>
      <c r="N1776" s="57"/>
      <c r="O1776" s="58"/>
      <c r="P1776" s="58"/>
      <c r="Q1776" s="58"/>
      <c r="R1776" s="58"/>
      <c r="S1776" s="54"/>
      <c r="T1776" s="57"/>
      <c r="U1776" s="57"/>
      <c r="V1776" s="57"/>
      <c r="W1776" s="57"/>
      <c r="X1776" s="147" t="str">
        <f>IF(ISBLANK(D1776),"",IF('order-admin-units'!$I$1&lt;&gt;"y", "", IF((K1776="")*(ISBLANK(D1776)=FALSE), 'order-admin-units'!$B$1+1, VLOOKUP(K1776, ordercountry, 2))))</f>
        <v/>
      </c>
      <c r="Y1776" s="147" t="str">
        <f>IF(ISBLANK(D1776),"",IF('order-admin-units'!$I$1&lt;&gt;"y", "", IF(L1776="", 'order-admin-units'!$B$2+1, VLOOKUP(K1776&amp;"@"&amp;L1776, orderadmin, 2))))</f>
        <v/>
      </c>
      <c r="Z1776" s="147" t="str">
        <f t="shared" si="223"/>
        <v/>
      </c>
      <c r="AA1776" s="147" t="str">
        <f t="shared" si="224"/>
        <v/>
      </c>
      <c r="AB1776" s="147" t="str">
        <f t="shared" si="225"/>
        <v/>
      </c>
      <c r="AC1776" s="147" t="str">
        <f t="shared" si="219"/>
        <v/>
      </c>
      <c r="AD1776" s="11" t="str">
        <f t="shared" si="220"/>
        <v/>
      </c>
      <c r="AE1776" s="11" t="str">
        <f t="array" ref="AE1776">IF(ISBLANK(D1776),"",IF(OR($H$2="y",$H$2="m"),IF(AA1776=AA1775,IF(OR(AB1776=$AB$4:$AB1775)=FALSE,AE1775&amp;C1776,AE1775),"("&amp;C1776)&amp;IF(AA1776=AA1777,IF(OR(AB1777=$AB$4:$AB1776)=FALSE,", ",""),") "),""))</f>
        <v/>
      </c>
      <c r="AF1776" s="11" t="str">
        <f t="shared" si="221"/>
        <v/>
      </c>
      <c r="AG1776" s="11" t="str">
        <f t="array" ref="AG1776">IF(ISBLANK(D1776),"",IF(OR($H$2="y",$H$2="m"),IF(AA1776=AA1775,IF(OR(AC1776=$AC$4:$AC1775)=FALSE,AG1775&amp;AF1776,AG1775),"("&amp;AF1776)&amp;IF(AA1776=AA1777,IF(OR(AC1777=$AC$4:$AC1776)=FALSE,", ",""),") "),""))</f>
        <v/>
      </c>
      <c r="AH1776" s="10" t="str">
        <f>IF((ISBLANK(D1776)),"",IF(D1776=D1775,AH1775,"")&amp;IF(B1775&lt;&gt;B1776,((IF(ISBLANK(E1776),$D$3&amp;"Non-type material: "&amp;$D$3,$D$3&amp;INDEX('type-categories'!$A$2:$B$100,MATCH(E1776,'type-categories'!$A$2:$A$100,0),2)&amp;$D$3))),"")&amp;(IF(K1776&lt;&gt;K1775,$C$2&amp;K1776&amp;$K$3&amp;$C$2&amp;" ",(IF(B1776&lt;&gt;B1775,$C$2&amp;K1776&amp;$K$3&amp;$C$2&amp;" ",""))))&amp;(IF(L1776="","",((IF(L1776&lt;&gt;L1775,$D$2&amp;L1776&amp;$L$3&amp;$D$2&amp;" ",IF(B1776&lt;&gt;B1775,$D$2&amp;L1776&amp;$L$3&amp;$D$2&amp;" ",""))))))&amp;(IF(M1776="","",((IF(M1776&lt;&gt;M1775,$E$2&amp;M1776&amp;$E$2&amp;","&amp;" ",IF(B1776&lt;&gt;B1775,$E$2&amp;M1776&amp;$E$2&amp;",",""))))))&amp;(IF(N1776="","",IF(N1776&lt;&gt;N1775,N1776&amp;", ",IF(B1776&lt;&gt;B1775,N1776&amp;", ",""))))&amp;(IF(ISBLANK(O1776),"",(IF(O1776&lt;&gt;O1775,O1776&amp;", ",IF(B1776&lt;&gt;B1775,O1776&amp;", ","")))))&amp;(IF(ISBLANK(P1776),"",(IF(P1776&lt;&gt;P1775,P1776&amp;", ",IF(B1776&lt;&gt;B1775,P1776&amp;", ",IF(Z1776&lt;&gt;Z1775,P1776&amp;", ",""))))))&amp;(IF(ISBLANK(Q1776),"",(IF(Q1776&lt;&gt;Q1775,Q1776&amp;", ",IF(B1776&lt;&gt;B1775,Q1776&amp;", ",IF(Z1776&lt;&gt;Z1775,Q1776&amp;", ",""))))))&amp;(IF(ISBLANK(R1776),"",(IF(R1776&lt;&gt;R1775,R1776&amp;"m, ",IF(B1776&lt;&gt;B1775,R1776&amp;"m, ",IF(Z1776&lt;&gt;Z1775,R1776&amp;"m, ",""))))))&amp;IF(ISBLANK(S1776),"",(IF(B1776&lt;&gt;B1775,S1776&amp;", ",IF(S1776&lt;&gt;S1775,IF((Z1776=Z1775),"same locality "&amp;S1776&amp;", ",S1776&amp;", "),""))))&amp;(IF(ISBLANK(T1776),"",(IF(T1776&lt;&gt;T1775,IF(ISBLANK(F$2),T1776&amp;", ",T1776&amp;" "&amp;F$2&amp;", "),(IF(B1776&lt;&gt;B1775,IF(ISBLANK(F$2),T1776&amp;", ",T1776&amp;" "&amp;F$2&amp;", "),(IF(Z1776&lt;&gt;Z1775,IF(ISBLANK(F$2),T1776&amp;", ",T1776&amp;" "&amp;F$2&amp;", "),IF((U1776&lt;&gt;U1775)*($G$2="Y"),"same collector, ","")))))))))&amp;(IF(ISBLANK(U1776),"",(IF(U1776&lt;&gt;U1775,U1776&amp;", ",(IF(B1776&lt;&gt;B1775,U1776&amp;", ",IF(Z1776&lt;&gt;Z1775,U1776&amp;", ",(IF(T1776&lt;&gt;T1775,IF((T1776&lt;&gt;T1775)*($G$2="Y"),"same date, ", ""),IF((T1776=T1775)*(U1776=U1775)*(S1776&lt;&gt;S1775)*($G$2="Y"),"same collector and date, ", ""))))))))))&amp;(IF(ISBLANK(V1776),"",V1776&amp;", "))&amp;IF((AA1776&lt;&gt;AA1777)*($H$2="y"),AD1776&amp;AE1776,IF((AA1776&lt;&gt;AA1777)*($H$2="m"),AD1776&amp;AG1776,IF(($H$2&lt;&gt;"m")*($H$2&lt;&gt;"Y"),(IF(F1776=0,"",F1776&amp;" "&amp;$F$4&amp;" "))&amp;(IF(G1776=0,"",G1776&amp;" "&amp;$G$4&amp;" "))&amp;(IF(H1776=0,"",H1776&amp;" "&amp;H$4&amp;" "))&amp;(IF(I1776=0,"",I1776&amp;" "&amp;$I$4&amp;" "))&amp;(IF(J1776=0,"",J1776&amp;" "&amp;$J$4&amp;" "))&amp;IF((ISBLANK(C1776)),"","("&amp;C1776&amp;")"),"")))&amp;IF((B1776=B1777)*(K1776=K1777)*(L1776=L1777)*(M1776=M1777),IF(($H$2&lt;&gt;"m")*($H$2&lt;&gt;"Y"), ", ", IF((ISNUMBER(FIND(")",AE1776))), ", ", "")),IF((B1776=B1777)*(K1776=K1777)*(L1776=L1777),"; ",". ")))</f>
        <v/>
      </c>
      <c r="AI1776" s="1"/>
    </row>
    <row r="1777" spans="1:35" x14ac:dyDescent="0.25">
      <c r="A1777" s="3" t="str">
        <f t="shared" si="222"/>
        <v/>
      </c>
      <c r="B1777" s="53" t="str">
        <f t="shared" si="226"/>
        <v/>
      </c>
      <c r="C1777" s="57"/>
      <c r="D1777" s="57"/>
      <c r="E1777" s="57"/>
      <c r="F1777" s="57"/>
      <c r="G1777" s="57"/>
      <c r="H1777" s="57"/>
      <c r="I1777" s="57"/>
      <c r="J1777" s="57"/>
      <c r="K1777" s="57"/>
      <c r="L1777" s="57"/>
      <c r="M1777" s="54"/>
      <c r="N1777" s="57"/>
      <c r="O1777" s="58"/>
      <c r="P1777" s="58"/>
      <c r="Q1777" s="58"/>
      <c r="R1777" s="58"/>
      <c r="S1777" s="54"/>
      <c r="T1777" s="57"/>
      <c r="U1777" s="57"/>
      <c r="V1777" s="57"/>
      <c r="W1777" s="57"/>
      <c r="X1777" s="147" t="str">
        <f>IF(ISBLANK(D1777),"",IF('order-admin-units'!$I$1&lt;&gt;"y", "", IF((K1777="")*(ISBLANK(D1777)=FALSE), 'order-admin-units'!$B$1+1, VLOOKUP(K1777, ordercountry, 2))))</f>
        <v/>
      </c>
      <c r="Y1777" s="147" t="str">
        <f>IF(ISBLANK(D1777),"",IF('order-admin-units'!$I$1&lt;&gt;"y", "", IF(L1777="", 'order-admin-units'!$B$2+1, VLOOKUP(K1777&amp;"@"&amp;L1777, orderadmin, 2))))</f>
        <v/>
      </c>
      <c r="Z1777" s="147" t="str">
        <f t="shared" si="223"/>
        <v/>
      </c>
      <c r="AA1777" s="147" t="str">
        <f t="shared" si="224"/>
        <v/>
      </c>
      <c r="AB1777" s="147" t="str">
        <f t="shared" si="225"/>
        <v/>
      </c>
      <c r="AC1777" s="147" t="str">
        <f t="shared" si="219"/>
        <v/>
      </c>
      <c r="AD1777" s="11" t="str">
        <f t="shared" si="220"/>
        <v/>
      </c>
      <c r="AE1777" s="11" t="str">
        <f t="array" ref="AE1777">IF(ISBLANK(D1777),"",IF(OR($H$2="y",$H$2="m"),IF(AA1777=AA1776,IF(OR(AB1777=$AB$4:$AB1776)=FALSE,AE1776&amp;C1777,AE1776),"("&amp;C1777)&amp;IF(AA1777=AA1778,IF(OR(AB1778=$AB$4:$AB1777)=FALSE,", ",""),") "),""))</f>
        <v/>
      </c>
      <c r="AF1777" s="11" t="str">
        <f t="shared" si="221"/>
        <v/>
      </c>
      <c r="AG1777" s="11" t="str">
        <f t="array" ref="AG1777">IF(ISBLANK(D1777),"",IF(OR($H$2="y",$H$2="m"),IF(AA1777=AA1776,IF(OR(AC1777=$AC$4:$AC1776)=FALSE,AG1776&amp;AF1777,AG1776),"("&amp;AF1777)&amp;IF(AA1777=AA1778,IF(OR(AC1778=$AC$4:$AC1777)=FALSE,", ",""),") "),""))</f>
        <v/>
      </c>
      <c r="AH1777" s="10" t="str">
        <f>IF((ISBLANK(D1777)),"",IF(D1777=D1776,AH1776,"")&amp;IF(B1776&lt;&gt;B1777,((IF(ISBLANK(E1777),$D$3&amp;"Non-type material: "&amp;$D$3,$D$3&amp;INDEX('type-categories'!$A$2:$B$100,MATCH(E1777,'type-categories'!$A$2:$A$100,0),2)&amp;$D$3))),"")&amp;(IF(K1777&lt;&gt;K1776,$C$2&amp;K1777&amp;$K$3&amp;$C$2&amp;" ",(IF(B1777&lt;&gt;B1776,$C$2&amp;K1777&amp;$K$3&amp;$C$2&amp;" ",""))))&amp;(IF(L1777="","",((IF(L1777&lt;&gt;L1776,$D$2&amp;L1777&amp;$L$3&amp;$D$2&amp;" ",IF(B1777&lt;&gt;B1776,$D$2&amp;L1777&amp;$L$3&amp;$D$2&amp;" ",""))))))&amp;(IF(M1777="","",((IF(M1777&lt;&gt;M1776,$E$2&amp;M1777&amp;$E$2&amp;","&amp;" ",IF(B1777&lt;&gt;B1776,$E$2&amp;M1777&amp;$E$2&amp;",",""))))))&amp;(IF(N1777="","",IF(N1777&lt;&gt;N1776,N1777&amp;", ",IF(B1777&lt;&gt;B1776,N1777&amp;", ",""))))&amp;(IF(ISBLANK(O1777),"",(IF(O1777&lt;&gt;O1776,O1777&amp;", ",IF(B1777&lt;&gt;B1776,O1777&amp;", ","")))))&amp;(IF(ISBLANK(P1777),"",(IF(P1777&lt;&gt;P1776,P1777&amp;", ",IF(B1777&lt;&gt;B1776,P1777&amp;", ",IF(Z1777&lt;&gt;Z1776,P1777&amp;", ",""))))))&amp;(IF(ISBLANK(Q1777),"",(IF(Q1777&lt;&gt;Q1776,Q1777&amp;", ",IF(B1777&lt;&gt;B1776,Q1777&amp;", ",IF(Z1777&lt;&gt;Z1776,Q1777&amp;", ",""))))))&amp;(IF(ISBLANK(R1777),"",(IF(R1777&lt;&gt;R1776,R1777&amp;"m, ",IF(B1777&lt;&gt;B1776,R1777&amp;"m, ",IF(Z1777&lt;&gt;Z1776,R1777&amp;"m, ",""))))))&amp;IF(ISBLANK(S1777),"",(IF(B1777&lt;&gt;B1776,S1777&amp;", ",IF(S1777&lt;&gt;S1776,IF((Z1777=Z1776),"same locality "&amp;S1777&amp;", ",S1777&amp;", "),""))))&amp;(IF(ISBLANK(T1777),"",(IF(T1777&lt;&gt;T1776,IF(ISBLANK(F$2),T1777&amp;", ",T1777&amp;" "&amp;F$2&amp;", "),(IF(B1777&lt;&gt;B1776,IF(ISBLANK(F$2),T1777&amp;", ",T1777&amp;" "&amp;F$2&amp;", "),(IF(Z1777&lt;&gt;Z1776,IF(ISBLANK(F$2),T1777&amp;", ",T1777&amp;" "&amp;F$2&amp;", "),IF((U1777&lt;&gt;U1776)*($G$2="Y"),"same collector, ","")))))))))&amp;(IF(ISBLANK(U1777),"",(IF(U1777&lt;&gt;U1776,U1777&amp;", ",(IF(B1777&lt;&gt;B1776,U1777&amp;", ",IF(Z1777&lt;&gt;Z1776,U1777&amp;", ",(IF(T1777&lt;&gt;T1776,IF((T1777&lt;&gt;T1776)*($G$2="Y"),"same date, ", ""),IF((T1777=T1776)*(U1777=U1776)*(S1777&lt;&gt;S1776)*($G$2="Y"),"same collector and date, ", ""))))))))))&amp;(IF(ISBLANK(V1777),"",V1777&amp;", "))&amp;IF((AA1777&lt;&gt;AA1778)*($H$2="y"),AD1777&amp;AE1777,IF((AA1777&lt;&gt;AA1778)*($H$2="m"),AD1777&amp;AG1777,IF(($H$2&lt;&gt;"m")*($H$2&lt;&gt;"Y"),(IF(F1777=0,"",F1777&amp;" "&amp;$F$4&amp;" "))&amp;(IF(G1777=0,"",G1777&amp;" "&amp;$G$4&amp;" "))&amp;(IF(H1777=0,"",H1777&amp;" "&amp;H$4&amp;" "))&amp;(IF(I1777=0,"",I1777&amp;" "&amp;$I$4&amp;" "))&amp;(IF(J1777=0,"",J1777&amp;" "&amp;$J$4&amp;" "))&amp;IF((ISBLANK(C1777)),"","("&amp;C1777&amp;")"),"")))&amp;IF((B1777=B1778)*(K1777=K1778)*(L1777=L1778)*(M1777=M1778),IF(($H$2&lt;&gt;"m")*($H$2&lt;&gt;"Y"), ", ", IF((ISNUMBER(FIND(")",AE1777))), ", ", "")),IF((B1777=B1778)*(K1777=K1778)*(L1777=L1778),"; ",". ")))</f>
        <v/>
      </c>
      <c r="AI1777" s="1"/>
    </row>
    <row r="1778" spans="1:35" x14ac:dyDescent="0.25">
      <c r="A1778" s="3" t="str">
        <f t="shared" si="222"/>
        <v/>
      </c>
      <c r="B1778" s="53" t="str">
        <f t="shared" si="226"/>
        <v/>
      </c>
      <c r="C1778" s="57"/>
      <c r="D1778" s="57"/>
      <c r="E1778" s="57"/>
      <c r="F1778" s="57"/>
      <c r="G1778" s="57"/>
      <c r="H1778" s="57"/>
      <c r="I1778" s="57"/>
      <c r="J1778" s="57"/>
      <c r="K1778" s="57"/>
      <c r="L1778" s="57"/>
      <c r="M1778" s="54"/>
      <c r="N1778" s="57"/>
      <c r="O1778" s="58"/>
      <c r="P1778" s="58"/>
      <c r="Q1778" s="58"/>
      <c r="R1778" s="58"/>
      <c r="S1778" s="54"/>
      <c r="T1778" s="57"/>
      <c r="U1778" s="57"/>
      <c r="V1778" s="57"/>
      <c r="W1778" s="57"/>
      <c r="X1778" s="147" t="str">
        <f>IF(ISBLANK(D1778),"",IF('order-admin-units'!$I$1&lt;&gt;"y", "", IF((K1778="")*(ISBLANK(D1778)=FALSE), 'order-admin-units'!$B$1+1, VLOOKUP(K1778, ordercountry, 2))))</f>
        <v/>
      </c>
      <c r="Y1778" s="147" t="str">
        <f>IF(ISBLANK(D1778),"",IF('order-admin-units'!$I$1&lt;&gt;"y", "", IF(L1778="", 'order-admin-units'!$B$2+1, VLOOKUP(K1778&amp;"@"&amp;L1778, orderadmin, 2))))</f>
        <v/>
      </c>
      <c r="Z1778" s="147" t="str">
        <f t="shared" si="223"/>
        <v/>
      </c>
      <c r="AA1778" s="147" t="str">
        <f t="shared" si="224"/>
        <v/>
      </c>
      <c r="AB1778" s="147" t="str">
        <f t="shared" si="225"/>
        <v/>
      </c>
      <c r="AC1778" s="147" t="str">
        <f t="shared" si="219"/>
        <v/>
      </c>
      <c r="AD1778" s="11" t="str">
        <f t="shared" si="220"/>
        <v/>
      </c>
      <c r="AE1778" s="11" t="str">
        <f t="array" ref="AE1778">IF(ISBLANK(D1778),"",IF(OR($H$2="y",$H$2="m"),IF(AA1778=AA1777,IF(OR(AB1778=$AB$4:$AB1777)=FALSE,AE1777&amp;C1778,AE1777),"("&amp;C1778)&amp;IF(AA1778=AA1779,IF(OR(AB1779=$AB$4:$AB1778)=FALSE,", ",""),") "),""))</f>
        <v/>
      </c>
      <c r="AF1778" s="11" t="str">
        <f t="shared" si="221"/>
        <v/>
      </c>
      <c r="AG1778" s="11" t="str">
        <f t="array" ref="AG1778">IF(ISBLANK(D1778),"",IF(OR($H$2="y",$H$2="m"),IF(AA1778=AA1777,IF(OR(AC1778=$AC$4:$AC1777)=FALSE,AG1777&amp;AF1778,AG1777),"("&amp;AF1778)&amp;IF(AA1778=AA1779,IF(OR(AC1779=$AC$4:$AC1778)=FALSE,", ",""),") "),""))</f>
        <v/>
      </c>
      <c r="AH1778" s="10" t="str">
        <f>IF((ISBLANK(D1778)),"",IF(D1778=D1777,AH1777,"")&amp;IF(B1777&lt;&gt;B1778,((IF(ISBLANK(E1778),$D$3&amp;"Non-type material: "&amp;$D$3,$D$3&amp;INDEX('type-categories'!$A$2:$B$100,MATCH(E1778,'type-categories'!$A$2:$A$100,0),2)&amp;$D$3))),"")&amp;(IF(K1778&lt;&gt;K1777,$C$2&amp;K1778&amp;$K$3&amp;$C$2&amp;" ",(IF(B1778&lt;&gt;B1777,$C$2&amp;K1778&amp;$K$3&amp;$C$2&amp;" ",""))))&amp;(IF(L1778="","",((IF(L1778&lt;&gt;L1777,$D$2&amp;L1778&amp;$L$3&amp;$D$2&amp;" ",IF(B1778&lt;&gt;B1777,$D$2&amp;L1778&amp;$L$3&amp;$D$2&amp;" ",""))))))&amp;(IF(M1778="","",((IF(M1778&lt;&gt;M1777,$E$2&amp;M1778&amp;$E$2&amp;","&amp;" ",IF(B1778&lt;&gt;B1777,$E$2&amp;M1778&amp;$E$2&amp;",",""))))))&amp;(IF(N1778="","",IF(N1778&lt;&gt;N1777,N1778&amp;", ",IF(B1778&lt;&gt;B1777,N1778&amp;", ",""))))&amp;(IF(ISBLANK(O1778),"",(IF(O1778&lt;&gt;O1777,O1778&amp;", ",IF(B1778&lt;&gt;B1777,O1778&amp;", ","")))))&amp;(IF(ISBLANK(P1778),"",(IF(P1778&lt;&gt;P1777,P1778&amp;", ",IF(B1778&lt;&gt;B1777,P1778&amp;", ",IF(Z1778&lt;&gt;Z1777,P1778&amp;", ",""))))))&amp;(IF(ISBLANK(Q1778),"",(IF(Q1778&lt;&gt;Q1777,Q1778&amp;", ",IF(B1778&lt;&gt;B1777,Q1778&amp;", ",IF(Z1778&lt;&gt;Z1777,Q1778&amp;", ",""))))))&amp;(IF(ISBLANK(R1778),"",(IF(R1778&lt;&gt;R1777,R1778&amp;"m, ",IF(B1778&lt;&gt;B1777,R1778&amp;"m, ",IF(Z1778&lt;&gt;Z1777,R1778&amp;"m, ",""))))))&amp;IF(ISBLANK(S1778),"",(IF(B1778&lt;&gt;B1777,S1778&amp;", ",IF(S1778&lt;&gt;S1777,IF((Z1778=Z1777),"same locality "&amp;S1778&amp;", ",S1778&amp;", "),""))))&amp;(IF(ISBLANK(T1778),"",(IF(T1778&lt;&gt;T1777,IF(ISBLANK(F$2),T1778&amp;", ",T1778&amp;" "&amp;F$2&amp;", "),(IF(B1778&lt;&gt;B1777,IF(ISBLANK(F$2),T1778&amp;", ",T1778&amp;" "&amp;F$2&amp;", "),(IF(Z1778&lt;&gt;Z1777,IF(ISBLANK(F$2),T1778&amp;", ",T1778&amp;" "&amp;F$2&amp;", "),IF((U1778&lt;&gt;U1777)*($G$2="Y"),"same collector, ","")))))))))&amp;(IF(ISBLANK(U1778),"",(IF(U1778&lt;&gt;U1777,U1778&amp;", ",(IF(B1778&lt;&gt;B1777,U1778&amp;", ",IF(Z1778&lt;&gt;Z1777,U1778&amp;", ",(IF(T1778&lt;&gt;T1777,IF((T1778&lt;&gt;T1777)*($G$2="Y"),"same date, ", ""),IF((T1778=T1777)*(U1778=U1777)*(S1778&lt;&gt;S1777)*($G$2="Y"),"same collector and date, ", ""))))))))))&amp;(IF(ISBLANK(V1778),"",V1778&amp;", "))&amp;IF((AA1778&lt;&gt;AA1779)*($H$2="y"),AD1778&amp;AE1778,IF((AA1778&lt;&gt;AA1779)*($H$2="m"),AD1778&amp;AG1778,IF(($H$2&lt;&gt;"m")*($H$2&lt;&gt;"Y"),(IF(F1778=0,"",F1778&amp;" "&amp;$F$4&amp;" "))&amp;(IF(G1778=0,"",G1778&amp;" "&amp;$G$4&amp;" "))&amp;(IF(H1778=0,"",H1778&amp;" "&amp;H$4&amp;" "))&amp;(IF(I1778=0,"",I1778&amp;" "&amp;$I$4&amp;" "))&amp;(IF(J1778=0,"",J1778&amp;" "&amp;$J$4&amp;" "))&amp;IF((ISBLANK(C1778)),"","("&amp;C1778&amp;")"),"")))&amp;IF((B1778=B1779)*(K1778=K1779)*(L1778=L1779)*(M1778=M1779),IF(($H$2&lt;&gt;"m")*($H$2&lt;&gt;"Y"), ", ", IF((ISNUMBER(FIND(")",AE1778))), ", ", "")),IF((B1778=B1779)*(K1778=K1779)*(L1778=L1779),"; ",". ")))</f>
        <v/>
      </c>
      <c r="AI1778" s="1"/>
    </row>
    <row r="1779" spans="1:35" x14ac:dyDescent="0.25">
      <c r="A1779" s="3" t="str">
        <f t="shared" si="222"/>
        <v/>
      </c>
      <c r="B1779" s="53" t="str">
        <f t="shared" si="226"/>
        <v/>
      </c>
      <c r="C1779" s="57"/>
      <c r="D1779" s="57"/>
      <c r="E1779" s="57"/>
      <c r="F1779" s="57"/>
      <c r="G1779" s="57"/>
      <c r="H1779" s="57"/>
      <c r="I1779" s="57"/>
      <c r="J1779" s="57"/>
      <c r="K1779" s="57"/>
      <c r="L1779" s="57"/>
      <c r="M1779" s="54"/>
      <c r="N1779" s="57"/>
      <c r="O1779" s="58"/>
      <c r="P1779" s="58"/>
      <c r="Q1779" s="58"/>
      <c r="R1779" s="58"/>
      <c r="S1779" s="54"/>
      <c r="T1779" s="57"/>
      <c r="U1779" s="57"/>
      <c r="V1779" s="57"/>
      <c r="W1779" s="57"/>
      <c r="X1779" s="147" t="str">
        <f>IF(ISBLANK(D1779),"",IF('order-admin-units'!$I$1&lt;&gt;"y", "", IF((K1779="")*(ISBLANK(D1779)=FALSE), 'order-admin-units'!$B$1+1, VLOOKUP(K1779, ordercountry, 2))))</f>
        <v/>
      </c>
      <c r="Y1779" s="147" t="str">
        <f>IF(ISBLANK(D1779),"",IF('order-admin-units'!$I$1&lt;&gt;"y", "", IF(L1779="", 'order-admin-units'!$B$2+1, VLOOKUP(K1779&amp;"@"&amp;L1779, orderadmin, 2))))</f>
        <v/>
      </c>
      <c r="Z1779" s="147" t="str">
        <f t="shared" si="223"/>
        <v/>
      </c>
      <c r="AA1779" s="147" t="str">
        <f t="shared" si="224"/>
        <v/>
      </c>
      <c r="AB1779" s="147" t="str">
        <f t="shared" si="225"/>
        <v/>
      </c>
      <c r="AC1779" s="147" t="str">
        <f t="shared" si="219"/>
        <v/>
      </c>
      <c r="AD1779" s="11" t="str">
        <f t="shared" si="220"/>
        <v/>
      </c>
      <c r="AE1779" s="11" t="str">
        <f t="array" ref="AE1779">IF(ISBLANK(D1779),"",IF(OR($H$2="y",$H$2="m"),IF(AA1779=AA1778,IF(OR(AB1779=$AB$4:$AB1778)=FALSE,AE1778&amp;C1779,AE1778),"("&amp;C1779)&amp;IF(AA1779=AA1780,IF(OR(AB1780=$AB$4:$AB1779)=FALSE,", ",""),") "),""))</f>
        <v/>
      </c>
      <c r="AF1779" s="11" t="str">
        <f t="shared" si="221"/>
        <v/>
      </c>
      <c r="AG1779" s="11" t="str">
        <f t="array" ref="AG1779">IF(ISBLANK(D1779),"",IF(OR($H$2="y",$H$2="m"),IF(AA1779=AA1778,IF(OR(AC1779=$AC$4:$AC1778)=FALSE,AG1778&amp;AF1779,AG1778),"("&amp;AF1779)&amp;IF(AA1779=AA1780,IF(OR(AC1780=$AC$4:$AC1779)=FALSE,", ",""),") "),""))</f>
        <v/>
      </c>
      <c r="AH1779" s="10" t="str">
        <f>IF((ISBLANK(D1779)),"",IF(D1779=D1778,AH1778,"")&amp;IF(B1778&lt;&gt;B1779,((IF(ISBLANK(E1779),$D$3&amp;"Non-type material: "&amp;$D$3,$D$3&amp;INDEX('type-categories'!$A$2:$B$100,MATCH(E1779,'type-categories'!$A$2:$A$100,0),2)&amp;$D$3))),"")&amp;(IF(K1779&lt;&gt;K1778,$C$2&amp;K1779&amp;$K$3&amp;$C$2&amp;" ",(IF(B1779&lt;&gt;B1778,$C$2&amp;K1779&amp;$K$3&amp;$C$2&amp;" ",""))))&amp;(IF(L1779="","",((IF(L1779&lt;&gt;L1778,$D$2&amp;L1779&amp;$L$3&amp;$D$2&amp;" ",IF(B1779&lt;&gt;B1778,$D$2&amp;L1779&amp;$L$3&amp;$D$2&amp;" ",""))))))&amp;(IF(M1779="","",((IF(M1779&lt;&gt;M1778,$E$2&amp;M1779&amp;$E$2&amp;","&amp;" ",IF(B1779&lt;&gt;B1778,$E$2&amp;M1779&amp;$E$2&amp;",",""))))))&amp;(IF(N1779="","",IF(N1779&lt;&gt;N1778,N1779&amp;", ",IF(B1779&lt;&gt;B1778,N1779&amp;", ",""))))&amp;(IF(ISBLANK(O1779),"",(IF(O1779&lt;&gt;O1778,O1779&amp;", ",IF(B1779&lt;&gt;B1778,O1779&amp;", ","")))))&amp;(IF(ISBLANK(P1779),"",(IF(P1779&lt;&gt;P1778,P1779&amp;", ",IF(B1779&lt;&gt;B1778,P1779&amp;", ",IF(Z1779&lt;&gt;Z1778,P1779&amp;", ",""))))))&amp;(IF(ISBLANK(Q1779),"",(IF(Q1779&lt;&gt;Q1778,Q1779&amp;", ",IF(B1779&lt;&gt;B1778,Q1779&amp;", ",IF(Z1779&lt;&gt;Z1778,Q1779&amp;", ",""))))))&amp;(IF(ISBLANK(R1779),"",(IF(R1779&lt;&gt;R1778,R1779&amp;"m, ",IF(B1779&lt;&gt;B1778,R1779&amp;"m, ",IF(Z1779&lt;&gt;Z1778,R1779&amp;"m, ",""))))))&amp;IF(ISBLANK(S1779),"",(IF(B1779&lt;&gt;B1778,S1779&amp;", ",IF(S1779&lt;&gt;S1778,IF((Z1779=Z1778),"same locality "&amp;S1779&amp;", ",S1779&amp;", "),""))))&amp;(IF(ISBLANK(T1779),"",(IF(T1779&lt;&gt;T1778,IF(ISBLANK(F$2),T1779&amp;", ",T1779&amp;" "&amp;F$2&amp;", "),(IF(B1779&lt;&gt;B1778,IF(ISBLANK(F$2),T1779&amp;", ",T1779&amp;" "&amp;F$2&amp;", "),(IF(Z1779&lt;&gt;Z1778,IF(ISBLANK(F$2),T1779&amp;", ",T1779&amp;" "&amp;F$2&amp;", "),IF((U1779&lt;&gt;U1778)*($G$2="Y"),"same collector, ","")))))))))&amp;(IF(ISBLANK(U1779),"",(IF(U1779&lt;&gt;U1778,U1779&amp;", ",(IF(B1779&lt;&gt;B1778,U1779&amp;", ",IF(Z1779&lt;&gt;Z1778,U1779&amp;", ",(IF(T1779&lt;&gt;T1778,IF((T1779&lt;&gt;T1778)*($G$2="Y"),"same date, ", ""),IF((T1779=T1778)*(U1779=U1778)*(S1779&lt;&gt;S1778)*($G$2="Y"),"same collector and date, ", ""))))))))))&amp;(IF(ISBLANK(V1779),"",V1779&amp;", "))&amp;IF((AA1779&lt;&gt;AA1780)*($H$2="y"),AD1779&amp;AE1779,IF((AA1779&lt;&gt;AA1780)*($H$2="m"),AD1779&amp;AG1779,IF(($H$2&lt;&gt;"m")*($H$2&lt;&gt;"Y"),(IF(F1779=0,"",F1779&amp;" "&amp;$F$4&amp;" "))&amp;(IF(G1779=0,"",G1779&amp;" "&amp;$G$4&amp;" "))&amp;(IF(H1779=0,"",H1779&amp;" "&amp;H$4&amp;" "))&amp;(IF(I1779=0,"",I1779&amp;" "&amp;$I$4&amp;" "))&amp;(IF(J1779=0,"",J1779&amp;" "&amp;$J$4&amp;" "))&amp;IF((ISBLANK(C1779)),"","("&amp;C1779&amp;")"),"")))&amp;IF((B1779=B1780)*(K1779=K1780)*(L1779=L1780)*(M1779=M1780),IF(($H$2&lt;&gt;"m")*($H$2&lt;&gt;"Y"), ", ", IF((ISNUMBER(FIND(")",AE1779))), ", ", "")),IF((B1779=B1780)*(K1779=K1780)*(L1779=L1780),"; ",". ")))</f>
        <v/>
      </c>
      <c r="AI1779" s="1"/>
    </row>
    <row r="1780" spans="1:35" x14ac:dyDescent="0.25">
      <c r="A1780" s="3" t="str">
        <f t="shared" si="222"/>
        <v/>
      </c>
      <c r="B1780" s="53" t="str">
        <f t="shared" si="226"/>
        <v/>
      </c>
      <c r="C1780" s="57"/>
      <c r="D1780" s="57"/>
      <c r="E1780" s="57"/>
      <c r="F1780" s="57"/>
      <c r="G1780" s="57"/>
      <c r="H1780" s="57"/>
      <c r="I1780" s="57"/>
      <c r="J1780" s="57"/>
      <c r="K1780" s="57"/>
      <c r="L1780" s="57"/>
      <c r="M1780" s="54"/>
      <c r="N1780" s="57"/>
      <c r="O1780" s="58"/>
      <c r="P1780" s="58"/>
      <c r="Q1780" s="58"/>
      <c r="R1780" s="58"/>
      <c r="S1780" s="54"/>
      <c r="T1780" s="57"/>
      <c r="U1780" s="57"/>
      <c r="V1780" s="57"/>
      <c r="W1780" s="57"/>
      <c r="X1780" s="147" t="str">
        <f>IF(ISBLANK(D1780),"",IF('order-admin-units'!$I$1&lt;&gt;"y", "", IF((K1780="")*(ISBLANK(D1780)=FALSE), 'order-admin-units'!$B$1+1, VLOOKUP(K1780, ordercountry, 2))))</f>
        <v/>
      </c>
      <c r="Y1780" s="147" t="str">
        <f>IF(ISBLANK(D1780),"",IF('order-admin-units'!$I$1&lt;&gt;"y", "", IF(L1780="", 'order-admin-units'!$B$2+1, VLOOKUP(K1780&amp;"@"&amp;L1780, orderadmin, 2))))</f>
        <v/>
      </c>
      <c r="Z1780" s="147" t="str">
        <f t="shared" si="223"/>
        <v/>
      </c>
      <c r="AA1780" s="147" t="str">
        <f t="shared" si="224"/>
        <v/>
      </c>
      <c r="AB1780" s="147" t="str">
        <f t="shared" si="225"/>
        <v/>
      </c>
      <c r="AC1780" s="147" t="str">
        <f t="shared" si="219"/>
        <v/>
      </c>
      <c r="AD1780" s="11" t="str">
        <f t="shared" si="220"/>
        <v/>
      </c>
      <c r="AE1780" s="11" t="str">
        <f t="array" ref="AE1780">IF(ISBLANK(D1780),"",IF(OR($H$2="y",$H$2="m"),IF(AA1780=AA1779,IF(OR(AB1780=$AB$4:$AB1779)=FALSE,AE1779&amp;C1780,AE1779),"("&amp;C1780)&amp;IF(AA1780=AA1781,IF(OR(AB1781=$AB$4:$AB1780)=FALSE,", ",""),") "),""))</f>
        <v/>
      </c>
      <c r="AF1780" s="11" t="str">
        <f t="shared" si="221"/>
        <v/>
      </c>
      <c r="AG1780" s="11" t="str">
        <f t="array" ref="AG1780">IF(ISBLANK(D1780),"",IF(OR($H$2="y",$H$2="m"),IF(AA1780=AA1779,IF(OR(AC1780=$AC$4:$AC1779)=FALSE,AG1779&amp;AF1780,AG1779),"("&amp;AF1780)&amp;IF(AA1780=AA1781,IF(OR(AC1781=$AC$4:$AC1780)=FALSE,", ",""),") "),""))</f>
        <v/>
      </c>
      <c r="AH1780" s="10" t="str">
        <f>IF((ISBLANK(D1780)),"",IF(D1780=D1779,AH1779,"")&amp;IF(B1779&lt;&gt;B1780,((IF(ISBLANK(E1780),$D$3&amp;"Non-type material: "&amp;$D$3,$D$3&amp;INDEX('type-categories'!$A$2:$B$100,MATCH(E1780,'type-categories'!$A$2:$A$100,0),2)&amp;$D$3))),"")&amp;(IF(K1780&lt;&gt;K1779,$C$2&amp;K1780&amp;$K$3&amp;$C$2&amp;" ",(IF(B1780&lt;&gt;B1779,$C$2&amp;K1780&amp;$K$3&amp;$C$2&amp;" ",""))))&amp;(IF(L1780="","",((IF(L1780&lt;&gt;L1779,$D$2&amp;L1780&amp;$L$3&amp;$D$2&amp;" ",IF(B1780&lt;&gt;B1779,$D$2&amp;L1780&amp;$L$3&amp;$D$2&amp;" ",""))))))&amp;(IF(M1780="","",((IF(M1780&lt;&gt;M1779,$E$2&amp;M1780&amp;$E$2&amp;","&amp;" ",IF(B1780&lt;&gt;B1779,$E$2&amp;M1780&amp;$E$2&amp;",",""))))))&amp;(IF(N1780="","",IF(N1780&lt;&gt;N1779,N1780&amp;", ",IF(B1780&lt;&gt;B1779,N1780&amp;", ",""))))&amp;(IF(ISBLANK(O1780),"",(IF(O1780&lt;&gt;O1779,O1780&amp;", ",IF(B1780&lt;&gt;B1779,O1780&amp;", ","")))))&amp;(IF(ISBLANK(P1780),"",(IF(P1780&lt;&gt;P1779,P1780&amp;", ",IF(B1780&lt;&gt;B1779,P1780&amp;", ",IF(Z1780&lt;&gt;Z1779,P1780&amp;", ",""))))))&amp;(IF(ISBLANK(Q1780),"",(IF(Q1780&lt;&gt;Q1779,Q1780&amp;", ",IF(B1780&lt;&gt;B1779,Q1780&amp;", ",IF(Z1780&lt;&gt;Z1779,Q1780&amp;", ",""))))))&amp;(IF(ISBLANK(R1780),"",(IF(R1780&lt;&gt;R1779,R1780&amp;"m, ",IF(B1780&lt;&gt;B1779,R1780&amp;"m, ",IF(Z1780&lt;&gt;Z1779,R1780&amp;"m, ",""))))))&amp;IF(ISBLANK(S1780),"",(IF(B1780&lt;&gt;B1779,S1780&amp;", ",IF(S1780&lt;&gt;S1779,IF((Z1780=Z1779),"same locality "&amp;S1780&amp;", ",S1780&amp;", "),""))))&amp;(IF(ISBLANK(T1780),"",(IF(T1780&lt;&gt;T1779,IF(ISBLANK(F$2),T1780&amp;", ",T1780&amp;" "&amp;F$2&amp;", "),(IF(B1780&lt;&gt;B1779,IF(ISBLANK(F$2),T1780&amp;", ",T1780&amp;" "&amp;F$2&amp;", "),(IF(Z1780&lt;&gt;Z1779,IF(ISBLANK(F$2),T1780&amp;", ",T1780&amp;" "&amp;F$2&amp;", "),IF((U1780&lt;&gt;U1779)*($G$2="Y"),"same collector, ","")))))))))&amp;(IF(ISBLANK(U1780),"",(IF(U1780&lt;&gt;U1779,U1780&amp;", ",(IF(B1780&lt;&gt;B1779,U1780&amp;", ",IF(Z1780&lt;&gt;Z1779,U1780&amp;", ",(IF(T1780&lt;&gt;T1779,IF((T1780&lt;&gt;T1779)*($G$2="Y"),"same date, ", ""),IF((T1780=T1779)*(U1780=U1779)*(S1780&lt;&gt;S1779)*($G$2="Y"),"same collector and date, ", ""))))))))))&amp;(IF(ISBLANK(V1780),"",V1780&amp;", "))&amp;IF((AA1780&lt;&gt;AA1781)*($H$2="y"),AD1780&amp;AE1780,IF((AA1780&lt;&gt;AA1781)*($H$2="m"),AD1780&amp;AG1780,IF(($H$2&lt;&gt;"m")*($H$2&lt;&gt;"Y"),(IF(F1780=0,"",F1780&amp;" "&amp;$F$4&amp;" "))&amp;(IF(G1780=0,"",G1780&amp;" "&amp;$G$4&amp;" "))&amp;(IF(H1780=0,"",H1780&amp;" "&amp;H$4&amp;" "))&amp;(IF(I1780=0,"",I1780&amp;" "&amp;$I$4&amp;" "))&amp;(IF(J1780=0,"",J1780&amp;" "&amp;$J$4&amp;" "))&amp;IF((ISBLANK(C1780)),"","("&amp;C1780&amp;")"),"")))&amp;IF((B1780=B1781)*(K1780=K1781)*(L1780=L1781)*(M1780=M1781),IF(($H$2&lt;&gt;"m")*($H$2&lt;&gt;"Y"), ", ", IF((ISNUMBER(FIND(")",AE1780))), ", ", "")),IF((B1780=B1781)*(K1780=K1781)*(L1780=L1781),"; ",". ")))</f>
        <v/>
      </c>
      <c r="AI1780" s="1"/>
    </row>
    <row r="1781" spans="1:35" x14ac:dyDescent="0.25">
      <c r="A1781" s="3" t="str">
        <f t="shared" si="222"/>
        <v/>
      </c>
      <c r="B1781" s="53" t="str">
        <f t="shared" si="226"/>
        <v/>
      </c>
      <c r="C1781" s="57"/>
      <c r="D1781" s="57"/>
      <c r="E1781" s="57"/>
      <c r="F1781" s="57"/>
      <c r="G1781" s="57"/>
      <c r="H1781" s="57"/>
      <c r="I1781" s="57"/>
      <c r="J1781" s="57"/>
      <c r="K1781" s="57"/>
      <c r="L1781" s="57"/>
      <c r="M1781" s="54"/>
      <c r="N1781" s="57"/>
      <c r="O1781" s="58"/>
      <c r="P1781" s="58"/>
      <c r="Q1781" s="58"/>
      <c r="R1781" s="58"/>
      <c r="S1781" s="54"/>
      <c r="T1781" s="57"/>
      <c r="U1781" s="57"/>
      <c r="V1781" s="57"/>
      <c r="W1781" s="57"/>
      <c r="X1781" s="147" t="str">
        <f>IF(ISBLANK(D1781),"",IF('order-admin-units'!$I$1&lt;&gt;"y", "", IF((K1781="")*(ISBLANK(D1781)=FALSE), 'order-admin-units'!$B$1+1, VLOOKUP(K1781, ordercountry, 2))))</f>
        <v/>
      </c>
      <c r="Y1781" s="147" t="str">
        <f>IF(ISBLANK(D1781),"",IF('order-admin-units'!$I$1&lt;&gt;"y", "", IF(L1781="", 'order-admin-units'!$B$2+1, VLOOKUP(K1781&amp;"@"&amp;L1781, orderadmin, 2))))</f>
        <v/>
      </c>
      <c r="Z1781" s="147" t="str">
        <f t="shared" si="223"/>
        <v/>
      </c>
      <c r="AA1781" s="147" t="str">
        <f t="shared" si="224"/>
        <v/>
      </c>
      <c r="AB1781" s="147" t="str">
        <f t="shared" si="225"/>
        <v/>
      </c>
      <c r="AC1781" s="147" t="str">
        <f t="shared" si="219"/>
        <v/>
      </c>
      <c r="AD1781" s="11" t="str">
        <f t="shared" si="220"/>
        <v/>
      </c>
      <c r="AE1781" s="11" t="str">
        <f t="array" ref="AE1781">IF(ISBLANK(D1781),"",IF(OR($H$2="y",$H$2="m"),IF(AA1781=AA1780,IF(OR(AB1781=$AB$4:$AB1780)=FALSE,AE1780&amp;C1781,AE1780),"("&amp;C1781)&amp;IF(AA1781=AA1782,IF(OR(AB1782=$AB$4:$AB1781)=FALSE,", ",""),") "),""))</f>
        <v/>
      </c>
      <c r="AF1781" s="11" t="str">
        <f t="shared" si="221"/>
        <v/>
      </c>
      <c r="AG1781" s="11" t="str">
        <f t="array" ref="AG1781">IF(ISBLANK(D1781),"",IF(OR($H$2="y",$H$2="m"),IF(AA1781=AA1780,IF(OR(AC1781=$AC$4:$AC1780)=FALSE,AG1780&amp;AF1781,AG1780),"("&amp;AF1781)&amp;IF(AA1781=AA1782,IF(OR(AC1782=$AC$4:$AC1781)=FALSE,", ",""),") "),""))</f>
        <v/>
      </c>
      <c r="AH1781" s="10" t="str">
        <f>IF((ISBLANK(D1781)),"",IF(D1781=D1780,AH1780,"")&amp;IF(B1780&lt;&gt;B1781,((IF(ISBLANK(E1781),$D$3&amp;"Non-type material: "&amp;$D$3,$D$3&amp;INDEX('type-categories'!$A$2:$B$100,MATCH(E1781,'type-categories'!$A$2:$A$100,0),2)&amp;$D$3))),"")&amp;(IF(K1781&lt;&gt;K1780,$C$2&amp;K1781&amp;$K$3&amp;$C$2&amp;" ",(IF(B1781&lt;&gt;B1780,$C$2&amp;K1781&amp;$K$3&amp;$C$2&amp;" ",""))))&amp;(IF(L1781="","",((IF(L1781&lt;&gt;L1780,$D$2&amp;L1781&amp;$L$3&amp;$D$2&amp;" ",IF(B1781&lt;&gt;B1780,$D$2&amp;L1781&amp;$L$3&amp;$D$2&amp;" ",""))))))&amp;(IF(M1781="","",((IF(M1781&lt;&gt;M1780,$E$2&amp;M1781&amp;$E$2&amp;","&amp;" ",IF(B1781&lt;&gt;B1780,$E$2&amp;M1781&amp;$E$2&amp;",",""))))))&amp;(IF(N1781="","",IF(N1781&lt;&gt;N1780,N1781&amp;", ",IF(B1781&lt;&gt;B1780,N1781&amp;", ",""))))&amp;(IF(ISBLANK(O1781),"",(IF(O1781&lt;&gt;O1780,O1781&amp;", ",IF(B1781&lt;&gt;B1780,O1781&amp;", ","")))))&amp;(IF(ISBLANK(P1781),"",(IF(P1781&lt;&gt;P1780,P1781&amp;", ",IF(B1781&lt;&gt;B1780,P1781&amp;", ",IF(Z1781&lt;&gt;Z1780,P1781&amp;", ",""))))))&amp;(IF(ISBLANK(Q1781),"",(IF(Q1781&lt;&gt;Q1780,Q1781&amp;", ",IF(B1781&lt;&gt;B1780,Q1781&amp;", ",IF(Z1781&lt;&gt;Z1780,Q1781&amp;", ",""))))))&amp;(IF(ISBLANK(R1781),"",(IF(R1781&lt;&gt;R1780,R1781&amp;"m, ",IF(B1781&lt;&gt;B1780,R1781&amp;"m, ",IF(Z1781&lt;&gt;Z1780,R1781&amp;"m, ",""))))))&amp;IF(ISBLANK(S1781),"",(IF(B1781&lt;&gt;B1780,S1781&amp;", ",IF(S1781&lt;&gt;S1780,IF((Z1781=Z1780),"same locality "&amp;S1781&amp;", ",S1781&amp;", "),""))))&amp;(IF(ISBLANK(T1781),"",(IF(T1781&lt;&gt;T1780,IF(ISBLANK(F$2),T1781&amp;", ",T1781&amp;" "&amp;F$2&amp;", "),(IF(B1781&lt;&gt;B1780,IF(ISBLANK(F$2),T1781&amp;", ",T1781&amp;" "&amp;F$2&amp;", "),(IF(Z1781&lt;&gt;Z1780,IF(ISBLANK(F$2),T1781&amp;", ",T1781&amp;" "&amp;F$2&amp;", "),IF((U1781&lt;&gt;U1780)*($G$2="Y"),"same collector, ","")))))))))&amp;(IF(ISBLANK(U1781),"",(IF(U1781&lt;&gt;U1780,U1781&amp;", ",(IF(B1781&lt;&gt;B1780,U1781&amp;", ",IF(Z1781&lt;&gt;Z1780,U1781&amp;", ",(IF(T1781&lt;&gt;T1780,IF((T1781&lt;&gt;T1780)*($G$2="Y"),"same date, ", ""),IF((T1781=T1780)*(U1781=U1780)*(S1781&lt;&gt;S1780)*($G$2="Y"),"same collector and date, ", ""))))))))))&amp;(IF(ISBLANK(V1781),"",V1781&amp;", "))&amp;IF((AA1781&lt;&gt;AA1782)*($H$2="y"),AD1781&amp;AE1781,IF((AA1781&lt;&gt;AA1782)*($H$2="m"),AD1781&amp;AG1781,IF(($H$2&lt;&gt;"m")*($H$2&lt;&gt;"Y"),(IF(F1781=0,"",F1781&amp;" "&amp;$F$4&amp;" "))&amp;(IF(G1781=0,"",G1781&amp;" "&amp;$G$4&amp;" "))&amp;(IF(H1781=0,"",H1781&amp;" "&amp;H$4&amp;" "))&amp;(IF(I1781=0,"",I1781&amp;" "&amp;$I$4&amp;" "))&amp;(IF(J1781=0,"",J1781&amp;" "&amp;$J$4&amp;" "))&amp;IF((ISBLANK(C1781)),"","("&amp;C1781&amp;")"),"")))&amp;IF((B1781=B1782)*(K1781=K1782)*(L1781=L1782)*(M1781=M1782),IF(($H$2&lt;&gt;"m")*($H$2&lt;&gt;"Y"), ", ", IF((ISNUMBER(FIND(")",AE1781))), ", ", "")),IF((B1781=B1782)*(K1781=K1782)*(L1781=L1782),"; ",". ")))</f>
        <v/>
      </c>
      <c r="AI1781" s="1"/>
    </row>
    <row r="1782" spans="1:35" x14ac:dyDescent="0.25">
      <c r="A1782" s="3" t="str">
        <f t="shared" si="222"/>
        <v/>
      </c>
      <c r="B1782" s="53" t="str">
        <f t="shared" si="226"/>
        <v/>
      </c>
      <c r="C1782" s="57"/>
      <c r="D1782" s="57"/>
      <c r="E1782" s="57"/>
      <c r="F1782" s="57"/>
      <c r="G1782" s="57"/>
      <c r="H1782" s="57"/>
      <c r="I1782" s="57"/>
      <c r="J1782" s="57"/>
      <c r="K1782" s="57"/>
      <c r="L1782" s="57"/>
      <c r="M1782" s="54"/>
      <c r="N1782" s="57"/>
      <c r="O1782" s="58"/>
      <c r="P1782" s="58"/>
      <c r="Q1782" s="58"/>
      <c r="R1782" s="58"/>
      <c r="S1782" s="54"/>
      <c r="T1782" s="57"/>
      <c r="U1782" s="57"/>
      <c r="V1782" s="57"/>
      <c r="W1782" s="57"/>
      <c r="X1782" s="147" t="str">
        <f>IF(ISBLANK(D1782),"",IF('order-admin-units'!$I$1&lt;&gt;"y", "", IF((K1782="")*(ISBLANK(D1782)=FALSE), 'order-admin-units'!$B$1+1, VLOOKUP(K1782, ordercountry, 2))))</f>
        <v/>
      </c>
      <c r="Y1782" s="147" t="str">
        <f>IF(ISBLANK(D1782),"",IF('order-admin-units'!$I$1&lt;&gt;"y", "", IF(L1782="", 'order-admin-units'!$B$2+1, VLOOKUP(K1782&amp;"@"&amp;L1782, orderadmin, 2))))</f>
        <v/>
      </c>
      <c r="Z1782" s="147" t="str">
        <f t="shared" si="223"/>
        <v/>
      </c>
      <c r="AA1782" s="147" t="str">
        <f t="shared" si="224"/>
        <v/>
      </c>
      <c r="AB1782" s="147" t="str">
        <f t="shared" si="225"/>
        <v/>
      </c>
      <c r="AC1782" s="147" t="str">
        <f t="shared" si="219"/>
        <v/>
      </c>
      <c r="AD1782" s="11" t="str">
        <f t="shared" si="220"/>
        <v/>
      </c>
      <c r="AE1782" s="11" t="str">
        <f t="array" ref="AE1782">IF(ISBLANK(D1782),"",IF(OR($H$2="y",$H$2="m"),IF(AA1782=AA1781,IF(OR(AB1782=$AB$4:$AB1781)=FALSE,AE1781&amp;C1782,AE1781),"("&amp;C1782)&amp;IF(AA1782=AA1783,IF(OR(AB1783=$AB$4:$AB1782)=FALSE,", ",""),") "),""))</f>
        <v/>
      </c>
      <c r="AF1782" s="11" t="str">
        <f t="shared" si="221"/>
        <v/>
      </c>
      <c r="AG1782" s="11" t="str">
        <f t="array" ref="AG1782">IF(ISBLANK(D1782),"",IF(OR($H$2="y",$H$2="m"),IF(AA1782=AA1781,IF(OR(AC1782=$AC$4:$AC1781)=FALSE,AG1781&amp;AF1782,AG1781),"("&amp;AF1782)&amp;IF(AA1782=AA1783,IF(OR(AC1783=$AC$4:$AC1782)=FALSE,", ",""),") "),""))</f>
        <v/>
      </c>
      <c r="AH1782" s="10" t="str">
        <f>IF((ISBLANK(D1782)),"",IF(D1782=D1781,AH1781,"")&amp;IF(B1781&lt;&gt;B1782,((IF(ISBLANK(E1782),$D$3&amp;"Non-type material: "&amp;$D$3,$D$3&amp;INDEX('type-categories'!$A$2:$B$100,MATCH(E1782,'type-categories'!$A$2:$A$100,0),2)&amp;$D$3))),"")&amp;(IF(K1782&lt;&gt;K1781,$C$2&amp;K1782&amp;$K$3&amp;$C$2&amp;" ",(IF(B1782&lt;&gt;B1781,$C$2&amp;K1782&amp;$K$3&amp;$C$2&amp;" ",""))))&amp;(IF(L1782="","",((IF(L1782&lt;&gt;L1781,$D$2&amp;L1782&amp;$L$3&amp;$D$2&amp;" ",IF(B1782&lt;&gt;B1781,$D$2&amp;L1782&amp;$L$3&amp;$D$2&amp;" ",""))))))&amp;(IF(M1782="","",((IF(M1782&lt;&gt;M1781,$E$2&amp;M1782&amp;$E$2&amp;","&amp;" ",IF(B1782&lt;&gt;B1781,$E$2&amp;M1782&amp;$E$2&amp;",",""))))))&amp;(IF(N1782="","",IF(N1782&lt;&gt;N1781,N1782&amp;", ",IF(B1782&lt;&gt;B1781,N1782&amp;", ",""))))&amp;(IF(ISBLANK(O1782),"",(IF(O1782&lt;&gt;O1781,O1782&amp;", ",IF(B1782&lt;&gt;B1781,O1782&amp;", ","")))))&amp;(IF(ISBLANK(P1782),"",(IF(P1782&lt;&gt;P1781,P1782&amp;", ",IF(B1782&lt;&gt;B1781,P1782&amp;", ",IF(Z1782&lt;&gt;Z1781,P1782&amp;", ",""))))))&amp;(IF(ISBLANK(Q1782),"",(IF(Q1782&lt;&gt;Q1781,Q1782&amp;", ",IF(B1782&lt;&gt;B1781,Q1782&amp;", ",IF(Z1782&lt;&gt;Z1781,Q1782&amp;", ",""))))))&amp;(IF(ISBLANK(R1782),"",(IF(R1782&lt;&gt;R1781,R1782&amp;"m, ",IF(B1782&lt;&gt;B1781,R1782&amp;"m, ",IF(Z1782&lt;&gt;Z1781,R1782&amp;"m, ",""))))))&amp;IF(ISBLANK(S1782),"",(IF(B1782&lt;&gt;B1781,S1782&amp;", ",IF(S1782&lt;&gt;S1781,IF((Z1782=Z1781),"same locality "&amp;S1782&amp;", ",S1782&amp;", "),""))))&amp;(IF(ISBLANK(T1782),"",(IF(T1782&lt;&gt;T1781,IF(ISBLANK(F$2),T1782&amp;", ",T1782&amp;" "&amp;F$2&amp;", "),(IF(B1782&lt;&gt;B1781,IF(ISBLANK(F$2),T1782&amp;", ",T1782&amp;" "&amp;F$2&amp;", "),(IF(Z1782&lt;&gt;Z1781,IF(ISBLANK(F$2),T1782&amp;", ",T1782&amp;" "&amp;F$2&amp;", "),IF((U1782&lt;&gt;U1781)*($G$2="Y"),"same collector, ","")))))))))&amp;(IF(ISBLANK(U1782),"",(IF(U1782&lt;&gt;U1781,U1782&amp;", ",(IF(B1782&lt;&gt;B1781,U1782&amp;", ",IF(Z1782&lt;&gt;Z1781,U1782&amp;", ",(IF(T1782&lt;&gt;T1781,IF((T1782&lt;&gt;T1781)*($G$2="Y"),"same date, ", ""),IF((T1782=T1781)*(U1782=U1781)*(S1782&lt;&gt;S1781)*($G$2="Y"),"same collector and date, ", ""))))))))))&amp;(IF(ISBLANK(V1782),"",V1782&amp;", "))&amp;IF((AA1782&lt;&gt;AA1783)*($H$2="y"),AD1782&amp;AE1782,IF((AA1782&lt;&gt;AA1783)*($H$2="m"),AD1782&amp;AG1782,IF(($H$2&lt;&gt;"m")*($H$2&lt;&gt;"Y"),(IF(F1782=0,"",F1782&amp;" "&amp;$F$4&amp;" "))&amp;(IF(G1782=0,"",G1782&amp;" "&amp;$G$4&amp;" "))&amp;(IF(H1782=0,"",H1782&amp;" "&amp;H$4&amp;" "))&amp;(IF(I1782=0,"",I1782&amp;" "&amp;$I$4&amp;" "))&amp;(IF(J1782=0,"",J1782&amp;" "&amp;$J$4&amp;" "))&amp;IF((ISBLANK(C1782)),"","("&amp;C1782&amp;")"),"")))&amp;IF((B1782=B1783)*(K1782=K1783)*(L1782=L1783)*(M1782=M1783),IF(($H$2&lt;&gt;"m")*($H$2&lt;&gt;"Y"), ", ", IF((ISNUMBER(FIND(")",AE1782))), ", ", "")),IF((B1782=B1783)*(K1782=K1783)*(L1782=L1783),"; ",". ")))</f>
        <v/>
      </c>
      <c r="AI1782" s="1"/>
    </row>
    <row r="1783" spans="1:35" x14ac:dyDescent="0.25">
      <c r="A1783" s="3" t="str">
        <f t="shared" si="222"/>
        <v/>
      </c>
      <c r="B1783" s="53" t="str">
        <f t="shared" si="226"/>
        <v/>
      </c>
      <c r="C1783" s="57"/>
      <c r="D1783" s="57"/>
      <c r="E1783" s="57"/>
      <c r="F1783" s="57"/>
      <c r="G1783" s="57"/>
      <c r="H1783" s="57"/>
      <c r="I1783" s="57"/>
      <c r="J1783" s="57"/>
      <c r="K1783" s="57"/>
      <c r="L1783" s="57"/>
      <c r="M1783" s="54"/>
      <c r="N1783" s="57"/>
      <c r="O1783" s="58"/>
      <c r="P1783" s="58"/>
      <c r="Q1783" s="58"/>
      <c r="R1783" s="58"/>
      <c r="S1783" s="54"/>
      <c r="T1783" s="57"/>
      <c r="U1783" s="57"/>
      <c r="V1783" s="57"/>
      <c r="W1783" s="57"/>
      <c r="X1783" s="147" t="str">
        <f>IF(ISBLANK(D1783),"",IF('order-admin-units'!$I$1&lt;&gt;"y", "", IF((K1783="")*(ISBLANK(D1783)=FALSE), 'order-admin-units'!$B$1+1, VLOOKUP(K1783, ordercountry, 2))))</f>
        <v/>
      </c>
      <c r="Y1783" s="147" t="str">
        <f>IF(ISBLANK(D1783),"",IF('order-admin-units'!$I$1&lt;&gt;"y", "", IF(L1783="", 'order-admin-units'!$B$2+1, VLOOKUP(K1783&amp;"@"&amp;L1783, orderadmin, 2))))</f>
        <v/>
      </c>
      <c r="Z1783" s="147" t="str">
        <f t="shared" si="223"/>
        <v/>
      </c>
      <c r="AA1783" s="147" t="str">
        <f t="shared" si="224"/>
        <v/>
      </c>
      <c r="AB1783" s="147" t="str">
        <f t="shared" si="225"/>
        <v/>
      </c>
      <c r="AC1783" s="147" t="str">
        <f t="shared" si="219"/>
        <v/>
      </c>
      <c r="AD1783" s="11" t="str">
        <f t="shared" si="220"/>
        <v/>
      </c>
      <c r="AE1783" s="11" t="str">
        <f t="array" ref="AE1783">IF(ISBLANK(D1783),"",IF(OR($H$2="y",$H$2="m"),IF(AA1783=AA1782,IF(OR(AB1783=$AB$4:$AB1782)=FALSE,AE1782&amp;C1783,AE1782),"("&amp;C1783)&amp;IF(AA1783=AA1784,IF(OR(AB1784=$AB$4:$AB1783)=FALSE,", ",""),") "),""))</f>
        <v/>
      </c>
      <c r="AF1783" s="11" t="str">
        <f t="shared" si="221"/>
        <v/>
      </c>
      <c r="AG1783" s="11" t="str">
        <f t="array" ref="AG1783">IF(ISBLANK(D1783),"",IF(OR($H$2="y",$H$2="m"),IF(AA1783=AA1782,IF(OR(AC1783=$AC$4:$AC1782)=FALSE,AG1782&amp;AF1783,AG1782),"("&amp;AF1783)&amp;IF(AA1783=AA1784,IF(OR(AC1784=$AC$4:$AC1783)=FALSE,", ",""),") "),""))</f>
        <v/>
      </c>
      <c r="AH1783" s="10" t="str">
        <f>IF((ISBLANK(D1783)),"",IF(D1783=D1782,AH1782,"")&amp;IF(B1782&lt;&gt;B1783,((IF(ISBLANK(E1783),$D$3&amp;"Non-type material: "&amp;$D$3,$D$3&amp;INDEX('type-categories'!$A$2:$B$100,MATCH(E1783,'type-categories'!$A$2:$A$100,0),2)&amp;$D$3))),"")&amp;(IF(K1783&lt;&gt;K1782,$C$2&amp;K1783&amp;$K$3&amp;$C$2&amp;" ",(IF(B1783&lt;&gt;B1782,$C$2&amp;K1783&amp;$K$3&amp;$C$2&amp;" ",""))))&amp;(IF(L1783="","",((IF(L1783&lt;&gt;L1782,$D$2&amp;L1783&amp;$L$3&amp;$D$2&amp;" ",IF(B1783&lt;&gt;B1782,$D$2&amp;L1783&amp;$L$3&amp;$D$2&amp;" ",""))))))&amp;(IF(M1783="","",((IF(M1783&lt;&gt;M1782,$E$2&amp;M1783&amp;$E$2&amp;","&amp;" ",IF(B1783&lt;&gt;B1782,$E$2&amp;M1783&amp;$E$2&amp;",",""))))))&amp;(IF(N1783="","",IF(N1783&lt;&gt;N1782,N1783&amp;", ",IF(B1783&lt;&gt;B1782,N1783&amp;", ",""))))&amp;(IF(ISBLANK(O1783),"",(IF(O1783&lt;&gt;O1782,O1783&amp;", ",IF(B1783&lt;&gt;B1782,O1783&amp;", ","")))))&amp;(IF(ISBLANK(P1783),"",(IF(P1783&lt;&gt;P1782,P1783&amp;", ",IF(B1783&lt;&gt;B1782,P1783&amp;", ",IF(Z1783&lt;&gt;Z1782,P1783&amp;", ",""))))))&amp;(IF(ISBLANK(Q1783),"",(IF(Q1783&lt;&gt;Q1782,Q1783&amp;", ",IF(B1783&lt;&gt;B1782,Q1783&amp;", ",IF(Z1783&lt;&gt;Z1782,Q1783&amp;", ",""))))))&amp;(IF(ISBLANK(R1783),"",(IF(R1783&lt;&gt;R1782,R1783&amp;"m, ",IF(B1783&lt;&gt;B1782,R1783&amp;"m, ",IF(Z1783&lt;&gt;Z1782,R1783&amp;"m, ",""))))))&amp;IF(ISBLANK(S1783),"",(IF(B1783&lt;&gt;B1782,S1783&amp;", ",IF(S1783&lt;&gt;S1782,IF((Z1783=Z1782),"same locality "&amp;S1783&amp;", ",S1783&amp;", "),""))))&amp;(IF(ISBLANK(T1783),"",(IF(T1783&lt;&gt;T1782,IF(ISBLANK(F$2),T1783&amp;", ",T1783&amp;" "&amp;F$2&amp;", "),(IF(B1783&lt;&gt;B1782,IF(ISBLANK(F$2),T1783&amp;", ",T1783&amp;" "&amp;F$2&amp;", "),(IF(Z1783&lt;&gt;Z1782,IF(ISBLANK(F$2),T1783&amp;", ",T1783&amp;" "&amp;F$2&amp;", "),IF((U1783&lt;&gt;U1782)*($G$2="Y"),"same collector, ","")))))))))&amp;(IF(ISBLANK(U1783),"",(IF(U1783&lt;&gt;U1782,U1783&amp;", ",(IF(B1783&lt;&gt;B1782,U1783&amp;", ",IF(Z1783&lt;&gt;Z1782,U1783&amp;", ",(IF(T1783&lt;&gt;T1782,IF((T1783&lt;&gt;T1782)*($G$2="Y"),"same date, ", ""),IF((T1783=T1782)*(U1783=U1782)*(S1783&lt;&gt;S1782)*($G$2="Y"),"same collector and date, ", ""))))))))))&amp;(IF(ISBLANK(V1783),"",V1783&amp;", "))&amp;IF((AA1783&lt;&gt;AA1784)*($H$2="y"),AD1783&amp;AE1783,IF((AA1783&lt;&gt;AA1784)*($H$2="m"),AD1783&amp;AG1783,IF(($H$2&lt;&gt;"m")*($H$2&lt;&gt;"Y"),(IF(F1783=0,"",F1783&amp;" "&amp;$F$4&amp;" "))&amp;(IF(G1783=0,"",G1783&amp;" "&amp;$G$4&amp;" "))&amp;(IF(H1783=0,"",H1783&amp;" "&amp;H$4&amp;" "))&amp;(IF(I1783=0,"",I1783&amp;" "&amp;$I$4&amp;" "))&amp;(IF(J1783=0,"",J1783&amp;" "&amp;$J$4&amp;" "))&amp;IF((ISBLANK(C1783)),"","("&amp;C1783&amp;")"),"")))&amp;IF((B1783=B1784)*(K1783=K1784)*(L1783=L1784)*(M1783=M1784),IF(($H$2&lt;&gt;"m")*($H$2&lt;&gt;"Y"), ", ", IF((ISNUMBER(FIND(")",AE1783))), ", ", "")),IF((B1783=B1784)*(K1783=K1784)*(L1783=L1784),"; ",". ")))</f>
        <v/>
      </c>
      <c r="AI1783" s="1"/>
    </row>
    <row r="1784" spans="1:35" x14ac:dyDescent="0.25">
      <c r="A1784" s="3" t="str">
        <f t="shared" si="222"/>
        <v/>
      </c>
      <c r="B1784" s="53" t="str">
        <f t="shared" si="226"/>
        <v/>
      </c>
      <c r="C1784" s="57"/>
      <c r="D1784" s="57"/>
      <c r="E1784" s="57"/>
      <c r="F1784" s="57"/>
      <c r="G1784" s="57"/>
      <c r="H1784" s="57"/>
      <c r="I1784" s="57"/>
      <c r="J1784" s="57"/>
      <c r="K1784" s="57"/>
      <c r="L1784" s="57"/>
      <c r="M1784" s="54"/>
      <c r="N1784" s="57"/>
      <c r="O1784" s="58"/>
      <c r="P1784" s="58"/>
      <c r="Q1784" s="58"/>
      <c r="R1784" s="58"/>
      <c r="S1784" s="54"/>
      <c r="T1784" s="57"/>
      <c r="U1784" s="57"/>
      <c r="V1784" s="57"/>
      <c r="W1784" s="57"/>
      <c r="X1784" s="147" t="str">
        <f>IF(ISBLANK(D1784),"",IF('order-admin-units'!$I$1&lt;&gt;"y", "", IF((K1784="")*(ISBLANK(D1784)=FALSE), 'order-admin-units'!$B$1+1, VLOOKUP(K1784, ordercountry, 2))))</f>
        <v/>
      </c>
      <c r="Y1784" s="147" t="str">
        <f>IF(ISBLANK(D1784),"",IF('order-admin-units'!$I$1&lt;&gt;"y", "", IF(L1784="", 'order-admin-units'!$B$2+1, VLOOKUP(K1784&amp;"@"&amp;L1784, orderadmin, 2))))</f>
        <v/>
      </c>
      <c r="Z1784" s="147" t="str">
        <f t="shared" si="223"/>
        <v/>
      </c>
      <c r="AA1784" s="147" t="str">
        <f t="shared" si="224"/>
        <v/>
      </c>
      <c r="AB1784" s="147" t="str">
        <f t="shared" si="225"/>
        <v/>
      </c>
      <c r="AC1784" s="147" t="str">
        <f t="shared" si="219"/>
        <v/>
      </c>
      <c r="AD1784" s="11" t="str">
        <f t="shared" si="220"/>
        <v/>
      </c>
      <c r="AE1784" s="11" t="str">
        <f t="array" ref="AE1784">IF(ISBLANK(D1784),"",IF(OR($H$2="y",$H$2="m"),IF(AA1784=AA1783,IF(OR(AB1784=$AB$4:$AB1783)=FALSE,AE1783&amp;C1784,AE1783),"("&amp;C1784)&amp;IF(AA1784=AA1785,IF(OR(AB1785=$AB$4:$AB1784)=FALSE,", ",""),") "),""))</f>
        <v/>
      </c>
      <c r="AF1784" s="11" t="str">
        <f t="shared" si="221"/>
        <v/>
      </c>
      <c r="AG1784" s="11" t="str">
        <f t="array" ref="AG1784">IF(ISBLANK(D1784),"",IF(OR($H$2="y",$H$2="m"),IF(AA1784=AA1783,IF(OR(AC1784=$AC$4:$AC1783)=FALSE,AG1783&amp;AF1784,AG1783),"("&amp;AF1784)&amp;IF(AA1784=AA1785,IF(OR(AC1785=$AC$4:$AC1784)=FALSE,", ",""),") "),""))</f>
        <v/>
      </c>
      <c r="AH1784" s="10" t="str">
        <f>IF((ISBLANK(D1784)),"",IF(D1784=D1783,AH1783,"")&amp;IF(B1783&lt;&gt;B1784,((IF(ISBLANK(E1784),$D$3&amp;"Non-type material: "&amp;$D$3,$D$3&amp;INDEX('type-categories'!$A$2:$B$100,MATCH(E1784,'type-categories'!$A$2:$A$100,0),2)&amp;$D$3))),"")&amp;(IF(K1784&lt;&gt;K1783,$C$2&amp;K1784&amp;$K$3&amp;$C$2&amp;" ",(IF(B1784&lt;&gt;B1783,$C$2&amp;K1784&amp;$K$3&amp;$C$2&amp;" ",""))))&amp;(IF(L1784="","",((IF(L1784&lt;&gt;L1783,$D$2&amp;L1784&amp;$L$3&amp;$D$2&amp;" ",IF(B1784&lt;&gt;B1783,$D$2&amp;L1784&amp;$L$3&amp;$D$2&amp;" ",""))))))&amp;(IF(M1784="","",((IF(M1784&lt;&gt;M1783,$E$2&amp;M1784&amp;$E$2&amp;","&amp;" ",IF(B1784&lt;&gt;B1783,$E$2&amp;M1784&amp;$E$2&amp;",",""))))))&amp;(IF(N1784="","",IF(N1784&lt;&gt;N1783,N1784&amp;", ",IF(B1784&lt;&gt;B1783,N1784&amp;", ",""))))&amp;(IF(ISBLANK(O1784),"",(IF(O1784&lt;&gt;O1783,O1784&amp;", ",IF(B1784&lt;&gt;B1783,O1784&amp;", ","")))))&amp;(IF(ISBLANK(P1784),"",(IF(P1784&lt;&gt;P1783,P1784&amp;", ",IF(B1784&lt;&gt;B1783,P1784&amp;", ",IF(Z1784&lt;&gt;Z1783,P1784&amp;", ",""))))))&amp;(IF(ISBLANK(Q1784),"",(IF(Q1784&lt;&gt;Q1783,Q1784&amp;", ",IF(B1784&lt;&gt;B1783,Q1784&amp;", ",IF(Z1784&lt;&gt;Z1783,Q1784&amp;", ",""))))))&amp;(IF(ISBLANK(R1784),"",(IF(R1784&lt;&gt;R1783,R1784&amp;"m, ",IF(B1784&lt;&gt;B1783,R1784&amp;"m, ",IF(Z1784&lt;&gt;Z1783,R1784&amp;"m, ",""))))))&amp;IF(ISBLANK(S1784),"",(IF(B1784&lt;&gt;B1783,S1784&amp;", ",IF(S1784&lt;&gt;S1783,IF((Z1784=Z1783),"same locality "&amp;S1784&amp;", ",S1784&amp;", "),""))))&amp;(IF(ISBLANK(T1784),"",(IF(T1784&lt;&gt;T1783,IF(ISBLANK(F$2),T1784&amp;", ",T1784&amp;" "&amp;F$2&amp;", "),(IF(B1784&lt;&gt;B1783,IF(ISBLANK(F$2),T1784&amp;", ",T1784&amp;" "&amp;F$2&amp;", "),(IF(Z1784&lt;&gt;Z1783,IF(ISBLANK(F$2),T1784&amp;", ",T1784&amp;" "&amp;F$2&amp;", "),IF((U1784&lt;&gt;U1783)*($G$2="Y"),"same collector, ","")))))))))&amp;(IF(ISBLANK(U1784),"",(IF(U1784&lt;&gt;U1783,U1784&amp;", ",(IF(B1784&lt;&gt;B1783,U1784&amp;", ",IF(Z1784&lt;&gt;Z1783,U1784&amp;", ",(IF(T1784&lt;&gt;T1783,IF((T1784&lt;&gt;T1783)*($G$2="Y"),"same date, ", ""),IF((T1784=T1783)*(U1784=U1783)*(S1784&lt;&gt;S1783)*($G$2="Y"),"same collector and date, ", ""))))))))))&amp;(IF(ISBLANK(V1784),"",V1784&amp;", "))&amp;IF((AA1784&lt;&gt;AA1785)*($H$2="y"),AD1784&amp;AE1784,IF((AA1784&lt;&gt;AA1785)*($H$2="m"),AD1784&amp;AG1784,IF(($H$2&lt;&gt;"m")*($H$2&lt;&gt;"Y"),(IF(F1784=0,"",F1784&amp;" "&amp;$F$4&amp;" "))&amp;(IF(G1784=0,"",G1784&amp;" "&amp;$G$4&amp;" "))&amp;(IF(H1784=0,"",H1784&amp;" "&amp;H$4&amp;" "))&amp;(IF(I1784=0,"",I1784&amp;" "&amp;$I$4&amp;" "))&amp;(IF(J1784=0,"",J1784&amp;" "&amp;$J$4&amp;" "))&amp;IF((ISBLANK(C1784)),"","("&amp;C1784&amp;")"),"")))&amp;IF((B1784=B1785)*(K1784=K1785)*(L1784=L1785)*(M1784=M1785),IF(($H$2&lt;&gt;"m")*($H$2&lt;&gt;"Y"), ", ", IF((ISNUMBER(FIND(")",AE1784))), ", ", "")),IF((B1784=B1785)*(K1784=K1785)*(L1784=L1785),"; ",". ")))</f>
        <v/>
      </c>
      <c r="AI1784" s="1"/>
    </row>
    <row r="1785" spans="1:35" x14ac:dyDescent="0.25">
      <c r="A1785" s="3" t="str">
        <f t="shared" si="222"/>
        <v/>
      </c>
      <c r="B1785" s="53" t="str">
        <f t="shared" si="226"/>
        <v/>
      </c>
      <c r="C1785" s="57"/>
      <c r="D1785" s="57"/>
      <c r="E1785" s="57"/>
      <c r="F1785" s="57"/>
      <c r="G1785" s="57"/>
      <c r="H1785" s="57"/>
      <c r="I1785" s="57"/>
      <c r="J1785" s="57"/>
      <c r="K1785" s="57"/>
      <c r="L1785" s="57"/>
      <c r="M1785" s="54"/>
      <c r="N1785" s="57"/>
      <c r="O1785" s="58"/>
      <c r="P1785" s="58"/>
      <c r="Q1785" s="58"/>
      <c r="R1785" s="58"/>
      <c r="S1785" s="54"/>
      <c r="T1785" s="57"/>
      <c r="U1785" s="57"/>
      <c r="V1785" s="57"/>
      <c r="W1785" s="57"/>
      <c r="X1785" s="147" t="str">
        <f>IF(ISBLANK(D1785),"",IF('order-admin-units'!$I$1&lt;&gt;"y", "", IF((K1785="")*(ISBLANK(D1785)=FALSE), 'order-admin-units'!$B$1+1, VLOOKUP(K1785, ordercountry, 2))))</f>
        <v/>
      </c>
      <c r="Y1785" s="147" t="str">
        <f>IF(ISBLANK(D1785),"",IF('order-admin-units'!$I$1&lt;&gt;"y", "", IF(L1785="", 'order-admin-units'!$B$2+1, VLOOKUP(K1785&amp;"@"&amp;L1785, orderadmin, 2))))</f>
        <v/>
      </c>
      <c r="Z1785" s="147" t="str">
        <f t="shared" si="223"/>
        <v/>
      </c>
      <c r="AA1785" s="147" t="str">
        <f t="shared" si="224"/>
        <v/>
      </c>
      <c r="AB1785" s="147" t="str">
        <f t="shared" si="225"/>
        <v/>
      </c>
      <c r="AC1785" s="147" t="str">
        <f t="shared" si="219"/>
        <v/>
      </c>
      <c r="AD1785" s="11" t="str">
        <f t="shared" si="220"/>
        <v/>
      </c>
      <c r="AE1785" s="11" t="str">
        <f t="array" ref="AE1785">IF(ISBLANK(D1785),"",IF(OR($H$2="y",$H$2="m"),IF(AA1785=AA1784,IF(OR(AB1785=$AB$4:$AB1784)=FALSE,AE1784&amp;C1785,AE1784),"("&amp;C1785)&amp;IF(AA1785=AA1786,IF(OR(AB1786=$AB$4:$AB1785)=FALSE,", ",""),") "),""))</f>
        <v/>
      </c>
      <c r="AF1785" s="11" t="str">
        <f t="shared" si="221"/>
        <v/>
      </c>
      <c r="AG1785" s="11" t="str">
        <f t="array" ref="AG1785">IF(ISBLANK(D1785),"",IF(OR($H$2="y",$H$2="m"),IF(AA1785=AA1784,IF(OR(AC1785=$AC$4:$AC1784)=FALSE,AG1784&amp;AF1785,AG1784),"("&amp;AF1785)&amp;IF(AA1785=AA1786,IF(OR(AC1786=$AC$4:$AC1785)=FALSE,", ",""),") "),""))</f>
        <v/>
      </c>
      <c r="AH1785" s="10" t="str">
        <f>IF((ISBLANK(D1785)),"",IF(D1785=D1784,AH1784,"")&amp;IF(B1784&lt;&gt;B1785,((IF(ISBLANK(E1785),$D$3&amp;"Non-type material: "&amp;$D$3,$D$3&amp;INDEX('type-categories'!$A$2:$B$100,MATCH(E1785,'type-categories'!$A$2:$A$100,0),2)&amp;$D$3))),"")&amp;(IF(K1785&lt;&gt;K1784,$C$2&amp;K1785&amp;$K$3&amp;$C$2&amp;" ",(IF(B1785&lt;&gt;B1784,$C$2&amp;K1785&amp;$K$3&amp;$C$2&amp;" ",""))))&amp;(IF(L1785="","",((IF(L1785&lt;&gt;L1784,$D$2&amp;L1785&amp;$L$3&amp;$D$2&amp;" ",IF(B1785&lt;&gt;B1784,$D$2&amp;L1785&amp;$L$3&amp;$D$2&amp;" ",""))))))&amp;(IF(M1785="","",((IF(M1785&lt;&gt;M1784,$E$2&amp;M1785&amp;$E$2&amp;","&amp;" ",IF(B1785&lt;&gt;B1784,$E$2&amp;M1785&amp;$E$2&amp;",",""))))))&amp;(IF(N1785="","",IF(N1785&lt;&gt;N1784,N1785&amp;", ",IF(B1785&lt;&gt;B1784,N1785&amp;", ",""))))&amp;(IF(ISBLANK(O1785),"",(IF(O1785&lt;&gt;O1784,O1785&amp;", ",IF(B1785&lt;&gt;B1784,O1785&amp;", ","")))))&amp;(IF(ISBLANK(P1785),"",(IF(P1785&lt;&gt;P1784,P1785&amp;", ",IF(B1785&lt;&gt;B1784,P1785&amp;", ",IF(Z1785&lt;&gt;Z1784,P1785&amp;", ",""))))))&amp;(IF(ISBLANK(Q1785),"",(IF(Q1785&lt;&gt;Q1784,Q1785&amp;", ",IF(B1785&lt;&gt;B1784,Q1785&amp;", ",IF(Z1785&lt;&gt;Z1784,Q1785&amp;", ",""))))))&amp;(IF(ISBLANK(R1785),"",(IF(R1785&lt;&gt;R1784,R1785&amp;"m, ",IF(B1785&lt;&gt;B1784,R1785&amp;"m, ",IF(Z1785&lt;&gt;Z1784,R1785&amp;"m, ",""))))))&amp;IF(ISBLANK(S1785),"",(IF(B1785&lt;&gt;B1784,S1785&amp;", ",IF(S1785&lt;&gt;S1784,IF((Z1785=Z1784),"same locality "&amp;S1785&amp;", ",S1785&amp;", "),""))))&amp;(IF(ISBLANK(T1785),"",(IF(T1785&lt;&gt;T1784,IF(ISBLANK(F$2),T1785&amp;", ",T1785&amp;" "&amp;F$2&amp;", "),(IF(B1785&lt;&gt;B1784,IF(ISBLANK(F$2),T1785&amp;", ",T1785&amp;" "&amp;F$2&amp;", "),(IF(Z1785&lt;&gt;Z1784,IF(ISBLANK(F$2),T1785&amp;", ",T1785&amp;" "&amp;F$2&amp;", "),IF((U1785&lt;&gt;U1784)*($G$2="Y"),"same collector, ","")))))))))&amp;(IF(ISBLANK(U1785),"",(IF(U1785&lt;&gt;U1784,U1785&amp;", ",(IF(B1785&lt;&gt;B1784,U1785&amp;", ",IF(Z1785&lt;&gt;Z1784,U1785&amp;", ",(IF(T1785&lt;&gt;T1784,IF((T1785&lt;&gt;T1784)*($G$2="Y"),"same date, ", ""),IF((T1785=T1784)*(U1785=U1784)*(S1785&lt;&gt;S1784)*($G$2="Y"),"same collector and date, ", ""))))))))))&amp;(IF(ISBLANK(V1785),"",V1785&amp;", "))&amp;IF((AA1785&lt;&gt;AA1786)*($H$2="y"),AD1785&amp;AE1785,IF((AA1785&lt;&gt;AA1786)*($H$2="m"),AD1785&amp;AG1785,IF(($H$2&lt;&gt;"m")*($H$2&lt;&gt;"Y"),(IF(F1785=0,"",F1785&amp;" "&amp;$F$4&amp;" "))&amp;(IF(G1785=0,"",G1785&amp;" "&amp;$G$4&amp;" "))&amp;(IF(H1785=0,"",H1785&amp;" "&amp;H$4&amp;" "))&amp;(IF(I1785=0,"",I1785&amp;" "&amp;$I$4&amp;" "))&amp;(IF(J1785=0,"",J1785&amp;" "&amp;$J$4&amp;" "))&amp;IF((ISBLANK(C1785)),"","("&amp;C1785&amp;")"),"")))&amp;IF((B1785=B1786)*(K1785=K1786)*(L1785=L1786)*(M1785=M1786),IF(($H$2&lt;&gt;"m")*($H$2&lt;&gt;"Y"), ", ", IF((ISNUMBER(FIND(")",AE1785))), ", ", "")),IF((B1785=B1786)*(K1785=K1786)*(L1785=L1786),"; ",". ")))</f>
        <v/>
      </c>
      <c r="AI1785" s="1"/>
    </row>
    <row r="1786" spans="1:35" x14ac:dyDescent="0.25">
      <c r="A1786" s="3" t="str">
        <f t="shared" si="222"/>
        <v/>
      </c>
      <c r="B1786" s="53" t="str">
        <f t="shared" si="226"/>
        <v/>
      </c>
      <c r="C1786" s="57"/>
      <c r="D1786" s="57"/>
      <c r="E1786" s="57"/>
      <c r="F1786" s="57"/>
      <c r="G1786" s="57"/>
      <c r="H1786" s="57"/>
      <c r="I1786" s="57"/>
      <c r="J1786" s="57"/>
      <c r="K1786" s="57"/>
      <c r="L1786" s="57"/>
      <c r="M1786" s="54"/>
      <c r="N1786" s="57"/>
      <c r="O1786" s="58"/>
      <c r="P1786" s="58"/>
      <c r="Q1786" s="58"/>
      <c r="R1786" s="58"/>
      <c r="S1786" s="54"/>
      <c r="T1786" s="57"/>
      <c r="U1786" s="57"/>
      <c r="V1786" s="57"/>
      <c r="W1786" s="57"/>
      <c r="X1786" s="147" t="str">
        <f>IF(ISBLANK(D1786),"",IF('order-admin-units'!$I$1&lt;&gt;"y", "", IF((K1786="")*(ISBLANK(D1786)=FALSE), 'order-admin-units'!$B$1+1, VLOOKUP(K1786, ordercountry, 2))))</f>
        <v/>
      </c>
      <c r="Y1786" s="147" t="str">
        <f>IF(ISBLANK(D1786),"",IF('order-admin-units'!$I$1&lt;&gt;"y", "", IF(L1786="", 'order-admin-units'!$B$2+1, VLOOKUP(K1786&amp;"@"&amp;L1786, orderadmin, 2))))</f>
        <v/>
      </c>
      <c r="Z1786" s="147" t="str">
        <f t="shared" si="223"/>
        <v/>
      </c>
      <c r="AA1786" s="147" t="str">
        <f t="shared" si="224"/>
        <v/>
      </c>
      <c r="AB1786" s="147" t="str">
        <f t="shared" si="225"/>
        <v/>
      </c>
      <c r="AC1786" s="147" t="str">
        <f t="shared" si="219"/>
        <v/>
      </c>
      <c r="AD1786" s="11" t="str">
        <f t="shared" si="220"/>
        <v/>
      </c>
      <c r="AE1786" s="11" t="str">
        <f t="array" ref="AE1786">IF(ISBLANK(D1786),"",IF(OR($H$2="y",$H$2="m"),IF(AA1786=AA1785,IF(OR(AB1786=$AB$4:$AB1785)=FALSE,AE1785&amp;C1786,AE1785),"("&amp;C1786)&amp;IF(AA1786=AA1787,IF(OR(AB1787=$AB$4:$AB1786)=FALSE,", ",""),") "),""))</f>
        <v/>
      </c>
      <c r="AF1786" s="11" t="str">
        <f t="shared" si="221"/>
        <v/>
      </c>
      <c r="AG1786" s="11" t="str">
        <f t="array" ref="AG1786">IF(ISBLANK(D1786),"",IF(OR($H$2="y",$H$2="m"),IF(AA1786=AA1785,IF(OR(AC1786=$AC$4:$AC1785)=FALSE,AG1785&amp;AF1786,AG1785),"("&amp;AF1786)&amp;IF(AA1786=AA1787,IF(OR(AC1787=$AC$4:$AC1786)=FALSE,", ",""),") "),""))</f>
        <v/>
      </c>
      <c r="AH1786" s="10" t="str">
        <f>IF((ISBLANK(D1786)),"",IF(D1786=D1785,AH1785,"")&amp;IF(B1785&lt;&gt;B1786,((IF(ISBLANK(E1786),$D$3&amp;"Non-type material: "&amp;$D$3,$D$3&amp;INDEX('type-categories'!$A$2:$B$100,MATCH(E1786,'type-categories'!$A$2:$A$100,0),2)&amp;$D$3))),"")&amp;(IF(K1786&lt;&gt;K1785,$C$2&amp;K1786&amp;$K$3&amp;$C$2&amp;" ",(IF(B1786&lt;&gt;B1785,$C$2&amp;K1786&amp;$K$3&amp;$C$2&amp;" ",""))))&amp;(IF(L1786="","",((IF(L1786&lt;&gt;L1785,$D$2&amp;L1786&amp;$L$3&amp;$D$2&amp;" ",IF(B1786&lt;&gt;B1785,$D$2&amp;L1786&amp;$L$3&amp;$D$2&amp;" ",""))))))&amp;(IF(M1786="","",((IF(M1786&lt;&gt;M1785,$E$2&amp;M1786&amp;$E$2&amp;","&amp;" ",IF(B1786&lt;&gt;B1785,$E$2&amp;M1786&amp;$E$2&amp;",",""))))))&amp;(IF(N1786="","",IF(N1786&lt;&gt;N1785,N1786&amp;", ",IF(B1786&lt;&gt;B1785,N1786&amp;", ",""))))&amp;(IF(ISBLANK(O1786),"",(IF(O1786&lt;&gt;O1785,O1786&amp;", ",IF(B1786&lt;&gt;B1785,O1786&amp;", ","")))))&amp;(IF(ISBLANK(P1786),"",(IF(P1786&lt;&gt;P1785,P1786&amp;", ",IF(B1786&lt;&gt;B1785,P1786&amp;", ",IF(Z1786&lt;&gt;Z1785,P1786&amp;", ",""))))))&amp;(IF(ISBLANK(Q1786),"",(IF(Q1786&lt;&gt;Q1785,Q1786&amp;", ",IF(B1786&lt;&gt;B1785,Q1786&amp;", ",IF(Z1786&lt;&gt;Z1785,Q1786&amp;", ",""))))))&amp;(IF(ISBLANK(R1786),"",(IF(R1786&lt;&gt;R1785,R1786&amp;"m, ",IF(B1786&lt;&gt;B1785,R1786&amp;"m, ",IF(Z1786&lt;&gt;Z1785,R1786&amp;"m, ",""))))))&amp;IF(ISBLANK(S1786),"",(IF(B1786&lt;&gt;B1785,S1786&amp;", ",IF(S1786&lt;&gt;S1785,IF((Z1786=Z1785),"same locality "&amp;S1786&amp;", ",S1786&amp;", "),""))))&amp;(IF(ISBLANK(T1786),"",(IF(T1786&lt;&gt;T1785,IF(ISBLANK(F$2),T1786&amp;", ",T1786&amp;" "&amp;F$2&amp;", "),(IF(B1786&lt;&gt;B1785,IF(ISBLANK(F$2),T1786&amp;", ",T1786&amp;" "&amp;F$2&amp;", "),(IF(Z1786&lt;&gt;Z1785,IF(ISBLANK(F$2),T1786&amp;", ",T1786&amp;" "&amp;F$2&amp;", "),IF((U1786&lt;&gt;U1785)*($G$2="Y"),"same collector, ","")))))))))&amp;(IF(ISBLANK(U1786),"",(IF(U1786&lt;&gt;U1785,U1786&amp;", ",(IF(B1786&lt;&gt;B1785,U1786&amp;", ",IF(Z1786&lt;&gt;Z1785,U1786&amp;", ",(IF(T1786&lt;&gt;T1785,IF((T1786&lt;&gt;T1785)*($G$2="Y"),"same date, ", ""),IF((T1786=T1785)*(U1786=U1785)*(S1786&lt;&gt;S1785)*($G$2="Y"),"same collector and date, ", ""))))))))))&amp;(IF(ISBLANK(V1786),"",V1786&amp;", "))&amp;IF((AA1786&lt;&gt;AA1787)*($H$2="y"),AD1786&amp;AE1786,IF((AA1786&lt;&gt;AA1787)*($H$2="m"),AD1786&amp;AG1786,IF(($H$2&lt;&gt;"m")*($H$2&lt;&gt;"Y"),(IF(F1786=0,"",F1786&amp;" "&amp;$F$4&amp;" "))&amp;(IF(G1786=0,"",G1786&amp;" "&amp;$G$4&amp;" "))&amp;(IF(H1786=0,"",H1786&amp;" "&amp;H$4&amp;" "))&amp;(IF(I1786=0,"",I1786&amp;" "&amp;$I$4&amp;" "))&amp;(IF(J1786=0,"",J1786&amp;" "&amp;$J$4&amp;" "))&amp;IF((ISBLANK(C1786)),"","("&amp;C1786&amp;")"),"")))&amp;IF((B1786=B1787)*(K1786=K1787)*(L1786=L1787)*(M1786=M1787),IF(($H$2&lt;&gt;"m")*($H$2&lt;&gt;"Y"), ", ", IF((ISNUMBER(FIND(")",AE1786))), ", ", "")),IF((B1786=B1787)*(K1786=K1787)*(L1786=L1787),"; ",". ")))</f>
        <v/>
      </c>
      <c r="AI1786" s="1"/>
    </row>
    <row r="1787" spans="1:35" x14ac:dyDescent="0.25">
      <c r="A1787" s="3" t="str">
        <f t="shared" si="222"/>
        <v/>
      </c>
      <c r="B1787" s="53" t="str">
        <f t="shared" si="226"/>
        <v/>
      </c>
      <c r="C1787" s="57"/>
      <c r="D1787" s="57"/>
      <c r="E1787" s="57"/>
      <c r="F1787" s="57"/>
      <c r="G1787" s="57"/>
      <c r="H1787" s="57"/>
      <c r="I1787" s="57"/>
      <c r="J1787" s="57"/>
      <c r="K1787" s="57"/>
      <c r="L1787" s="57"/>
      <c r="M1787" s="54"/>
      <c r="N1787" s="57"/>
      <c r="O1787" s="58"/>
      <c r="P1787" s="58"/>
      <c r="Q1787" s="58"/>
      <c r="R1787" s="58"/>
      <c r="S1787" s="54"/>
      <c r="T1787" s="57"/>
      <c r="U1787" s="57"/>
      <c r="V1787" s="57"/>
      <c r="W1787" s="57"/>
      <c r="X1787" s="147" t="str">
        <f>IF(ISBLANK(D1787),"",IF('order-admin-units'!$I$1&lt;&gt;"y", "", IF((K1787="")*(ISBLANK(D1787)=FALSE), 'order-admin-units'!$B$1+1, VLOOKUP(K1787, ordercountry, 2))))</f>
        <v/>
      </c>
      <c r="Y1787" s="147" t="str">
        <f>IF(ISBLANK(D1787),"",IF('order-admin-units'!$I$1&lt;&gt;"y", "", IF(L1787="", 'order-admin-units'!$B$2+1, VLOOKUP(K1787&amp;"@"&amp;L1787, orderadmin, 2))))</f>
        <v/>
      </c>
      <c r="Z1787" s="147" t="str">
        <f t="shared" si="223"/>
        <v/>
      </c>
      <c r="AA1787" s="147" t="str">
        <f t="shared" si="224"/>
        <v/>
      </c>
      <c r="AB1787" s="147" t="str">
        <f t="shared" si="225"/>
        <v/>
      </c>
      <c r="AC1787" s="147" t="str">
        <f t="shared" si="219"/>
        <v/>
      </c>
      <c r="AD1787" s="11" t="str">
        <f t="shared" si="220"/>
        <v/>
      </c>
      <c r="AE1787" s="11" t="str">
        <f t="array" ref="AE1787">IF(ISBLANK(D1787),"",IF(OR($H$2="y",$H$2="m"),IF(AA1787=AA1786,IF(OR(AB1787=$AB$4:$AB1786)=FALSE,AE1786&amp;C1787,AE1786),"("&amp;C1787)&amp;IF(AA1787=AA1788,IF(OR(AB1788=$AB$4:$AB1787)=FALSE,", ",""),") "),""))</f>
        <v/>
      </c>
      <c r="AF1787" s="11" t="str">
        <f t="shared" si="221"/>
        <v/>
      </c>
      <c r="AG1787" s="11" t="str">
        <f t="array" ref="AG1787">IF(ISBLANK(D1787),"",IF(OR($H$2="y",$H$2="m"),IF(AA1787=AA1786,IF(OR(AC1787=$AC$4:$AC1786)=FALSE,AG1786&amp;AF1787,AG1786),"("&amp;AF1787)&amp;IF(AA1787=AA1788,IF(OR(AC1788=$AC$4:$AC1787)=FALSE,", ",""),") "),""))</f>
        <v/>
      </c>
      <c r="AH1787" s="10" t="str">
        <f>IF((ISBLANK(D1787)),"",IF(D1787=D1786,AH1786,"")&amp;IF(B1786&lt;&gt;B1787,((IF(ISBLANK(E1787),$D$3&amp;"Non-type material: "&amp;$D$3,$D$3&amp;INDEX('type-categories'!$A$2:$B$100,MATCH(E1787,'type-categories'!$A$2:$A$100,0),2)&amp;$D$3))),"")&amp;(IF(K1787&lt;&gt;K1786,$C$2&amp;K1787&amp;$K$3&amp;$C$2&amp;" ",(IF(B1787&lt;&gt;B1786,$C$2&amp;K1787&amp;$K$3&amp;$C$2&amp;" ",""))))&amp;(IF(L1787="","",((IF(L1787&lt;&gt;L1786,$D$2&amp;L1787&amp;$L$3&amp;$D$2&amp;" ",IF(B1787&lt;&gt;B1786,$D$2&amp;L1787&amp;$L$3&amp;$D$2&amp;" ",""))))))&amp;(IF(M1787="","",((IF(M1787&lt;&gt;M1786,$E$2&amp;M1787&amp;$E$2&amp;","&amp;" ",IF(B1787&lt;&gt;B1786,$E$2&amp;M1787&amp;$E$2&amp;",",""))))))&amp;(IF(N1787="","",IF(N1787&lt;&gt;N1786,N1787&amp;", ",IF(B1787&lt;&gt;B1786,N1787&amp;", ",""))))&amp;(IF(ISBLANK(O1787),"",(IF(O1787&lt;&gt;O1786,O1787&amp;", ",IF(B1787&lt;&gt;B1786,O1787&amp;", ","")))))&amp;(IF(ISBLANK(P1787),"",(IF(P1787&lt;&gt;P1786,P1787&amp;", ",IF(B1787&lt;&gt;B1786,P1787&amp;", ",IF(Z1787&lt;&gt;Z1786,P1787&amp;", ",""))))))&amp;(IF(ISBLANK(Q1787),"",(IF(Q1787&lt;&gt;Q1786,Q1787&amp;", ",IF(B1787&lt;&gt;B1786,Q1787&amp;", ",IF(Z1787&lt;&gt;Z1786,Q1787&amp;", ",""))))))&amp;(IF(ISBLANK(R1787),"",(IF(R1787&lt;&gt;R1786,R1787&amp;"m, ",IF(B1787&lt;&gt;B1786,R1787&amp;"m, ",IF(Z1787&lt;&gt;Z1786,R1787&amp;"m, ",""))))))&amp;IF(ISBLANK(S1787),"",(IF(B1787&lt;&gt;B1786,S1787&amp;", ",IF(S1787&lt;&gt;S1786,IF((Z1787=Z1786),"same locality "&amp;S1787&amp;", ",S1787&amp;", "),""))))&amp;(IF(ISBLANK(T1787),"",(IF(T1787&lt;&gt;T1786,IF(ISBLANK(F$2),T1787&amp;", ",T1787&amp;" "&amp;F$2&amp;", "),(IF(B1787&lt;&gt;B1786,IF(ISBLANK(F$2),T1787&amp;", ",T1787&amp;" "&amp;F$2&amp;", "),(IF(Z1787&lt;&gt;Z1786,IF(ISBLANK(F$2),T1787&amp;", ",T1787&amp;" "&amp;F$2&amp;", "),IF((U1787&lt;&gt;U1786)*($G$2="Y"),"same collector, ","")))))))))&amp;(IF(ISBLANK(U1787),"",(IF(U1787&lt;&gt;U1786,U1787&amp;", ",(IF(B1787&lt;&gt;B1786,U1787&amp;", ",IF(Z1787&lt;&gt;Z1786,U1787&amp;", ",(IF(T1787&lt;&gt;T1786,IF((T1787&lt;&gt;T1786)*($G$2="Y"),"same date, ", ""),IF((T1787=T1786)*(U1787=U1786)*(S1787&lt;&gt;S1786)*($G$2="Y"),"same collector and date, ", ""))))))))))&amp;(IF(ISBLANK(V1787),"",V1787&amp;", "))&amp;IF((AA1787&lt;&gt;AA1788)*($H$2="y"),AD1787&amp;AE1787,IF((AA1787&lt;&gt;AA1788)*($H$2="m"),AD1787&amp;AG1787,IF(($H$2&lt;&gt;"m")*($H$2&lt;&gt;"Y"),(IF(F1787=0,"",F1787&amp;" "&amp;$F$4&amp;" "))&amp;(IF(G1787=0,"",G1787&amp;" "&amp;$G$4&amp;" "))&amp;(IF(H1787=0,"",H1787&amp;" "&amp;H$4&amp;" "))&amp;(IF(I1787=0,"",I1787&amp;" "&amp;$I$4&amp;" "))&amp;(IF(J1787=0,"",J1787&amp;" "&amp;$J$4&amp;" "))&amp;IF((ISBLANK(C1787)),"","("&amp;C1787&amp;")"),"")))&amp;IF((B1787=B1788)*(K1787=K1788)*(L1787=L1788)*(M1787=M1788),IF(($H$2&lt;&gt;"m")*($H$2&lt;&gt;"Y"), ", ", IF((ISNUMBER(FIND(")",AE1787))), ", ", "")),IF((B1787=B1788)*(K1787=K1788)*(L1787=L1788),"; ",". ")))</f>
        <v/>
      </c>
      <c r="AI1787" s="1"/>
    </row>
    <row r="1788" spans="1:35" x14ac:dyDescent="0.25">
      <c r="A1788" s="3" t="str">
        <f t="shared" si="222"/>
        <v/>
      </c>
      <c r="B1788" s="53" t="str">
        <f t="shared" si="226"/>
        <v/>
      </c>
      <c r="C1788" s="57"/>
      <c r="D1788" s="57"/>
      <c r="E1788" s="57"/>
      <c r="F1788" s="57"/>
      <c r="G1788" s="57"/>
      <c r="H1788" s="57"/>
      <c r="I1788" s="57"/>
      <c r="J1788" s="57"/>
      <c r="K1788" s="57"/>
      <c r="L1788" s="57"/>
      <c r="M1788" s="54"/>
      <c r="N1788" s="57"/>
      <c r="O1788" s="58"/>
      <c r="P1788" s="58"/>
      <c r="Q1788" s="58"/>
      <c r="R1788" s="58"/>
      <c r="S1788" s="54"/>
      <c r="T1788" s="57"/>
      <c r="U1788" s="57"/>
      <c r="V1788" s="57"/>
      <c r="W1788" s="57"/>
      <c r="X1788" s="147" t="str">
        <f>IF(ISBLANK(D1788),"",IF('order-admin-units'!$I$1&lt;&gt;"y", "", IF((K1788="")*(ISBLANK(D1788)=FALSE), 'order-admin-units'!$B$1+1, VLOOKUP(K1788, ordercountry, 2))))</f>
        <v/>
      </c>
      <c r="Y1788" s="147" t="str">
        <f>IF(ISBLANK(D1788),"",IF('order-admin-units'!$I$1&lt;&gt;"y", "", IF(L1788="", 'order-admin-units'!$B$2+1, VLOOKUP(K1788&amp;"@"&amp;L1788, orderadmin, 2))))</f>
        <v/>
      </c>
      <c r="Z1788" s="147" t="str">
        <f t="shared" si="223"/>
        <v/>
      </c>
      <c r="AA1788" s="147" t="str">
        <f t="shared" si="224"/>
        <v/>
      </c>
      <c r="AB1788" s="147" t="str">
        <f t="shared" si="225"/>
        <v/>
      </c>
      <c r="AC1788" s="147" t="str">
        <f t="shared" si="219"/>
        <v/>
      </c>
      <c r="AD1788" s="11" t="str">
        <f t="shared" si="220"/>
        <v/>
      </c>
      <c r="AE1788" s="11" t="str">
        <f t="array" ref="AE1788">IF(ISBLANK(D1788),"",IF(OR($H$2="y",$H$2="m"),IF(AA1788=AA1787,IF(OR(AB1788=$AB$4:$AB1787)=FALSE,AE1787&amp;C1788,AE1787),"("&amp;C1788)&amp;IF(AA1788=AA1789,IF(OR(AB1789=$AB$4:$AB1788)=FALSE,", ",""),") "),""))</f>
        <v/>
      </c>
      <c r="AF1788" s="11" t="str">
        <f t="shared" si="221"/>
        <v/>
      </c>
      <c r="AG1788" s="11" t="str">
        <f t="array" ref="AG1788">IF(ISBLANK(D1788),"",IF(OR($H$2="y",$H$2="m"),IF(AA1788=AA1787,IF(OR(AC1788=$AC$4:$AC1787)=FALSE,AG1787&amp;AF1788,AG1787),"("&amp;AF1788)&amp;IF(AA1788=AA1789,IF(OR(AC1789=$AC$4:$AC1788)=FALSE,", ",""),") "),""))</f>
        <v/>
      </c>
      <c r="AH1788" s="10" t="str">
        <f>IF((ISBLANK(D1788)),"",IF(D1788=D1787,AH1787,"")&amp;IF(B1787&lt;&gt;B1788,((IF(ISBLANK(E1788),$D$3&amp;"Non-type material: "&amp;$D$3,$D$3&amp;INDEX('type-categories'!$A$2:$B$100,MATCH(E1788,'type-categories'!$A$2:$A$100,0),2)&amp;$D$3))),"")&amp;(IF(K1788&lt;&gt;K1787,$C$2&amp;K1788&amp;$K$3&amp;$C$2&amp;" ",(IF(B1788&lt;&gt;B1787,$C$2&amp;K1788&amp;$K$3&amp;$C$2&amp;" ",""))))&amp;(IF(L1788="","",((IF(L1788&lt;&gt;L1787,$D$2&amp;L1788&amp;$L$3&amp;$D$2&amp;" ",IF(B1788&lt;&gt;B1787,$D$2&amp;L1788&amp;$L$3&amp;$D$2&amp;" ",""))))))&amp;(IF(M1788="","",((IF(M1788&lt;&gt;M1787,$E$2&amp;M1788&amp;$E$2&amp;","&amp;" ",IF(B1788&lt;&gt;B1787,$E$2&amp;M1788&amp;$E$2&amp;",",""))))))&amp;(IF(N1788="","",IF(N1788&lt;&gt;N1787,N1788&amp;", ",IF(B1788&lt;&gt;B1787,N1788&amp;", ",""))))&amp;(IF(ISBLANK(O1788),"",(IF(O1788&lt;&gt;O1787,O1788&amp;", ",IF(B1788&lt;&gt;B1787,O1788&amp;", ","")))))&amp;(IF(ISBLANK(P1788),"",(IF(P1788&lt;&gt;P1787,P1788&amp;", ",IF(B1788&lt;&gt;B1787,P1788&amp;", ",IF(Z1788&lt;&gt;Z1787,P1788&amp;", ",""))))))&amp;(IF(ISBLANK(Q1788),"",(IF(Q1788&lt;&gt;Q1787,Q1788&amp;", ",IF(B1788&lt;&gt;B1787,Q1788&amp;", ",IF(Z1788&lt;&gt;Z1787,Q1788&amp;", ",""))))))&amp;(IF(ISBLANK(R1788),"",(IF(R1788&lt;&gt;R1787,R1788&amp;"m, ",IF(B1788&lt;&gt;B1787,R1788&amp;"m, ",IF(Z1788&lt;&gt;Z1787,R1788&amp;"m, ",""))))))&amp;IF(ISBLANK(S1788),"",(IF(B1788&lt;&gt;B1787,S1788&amp;", ",IF(S1788&lt;&gt;S1787,IF((Z1788=Z1787),"same locality "&amp;S1788&amp;", ",S1788&amp;", "),""))))&amp;(IF(ISBLANK(T1788),"",(IF(T1788&lt;&gt;T1787,IF(ISBLANK(F$2),T1788&amp;", ",T1788&amp;" "&amp;F$2&amp;", "),(IF(B1788&lt;&gt;B1787,IF(ISBLANK(F$2),T1788&amp;", ",T1788&amp;" "&amp;F$2&amp;", "),(IF(Z1788&lt;&gt;Z1787,IF(ISBLANK(F$2),T1788&amp;", ",T1788&amp;" "&amp;F$2&amp;", "),IF((U1788&lt;&gt;U1787)*($G$2="Y"),"same collector, ","")))))))))&amp;(IF(ISBLANK(U1788),"",(IF(U1788&lt;&gt;U1787,U1788&amp;", ",(IF(B1788&lt;&gt;B1787,U1788&amp;", ",IF(Z1788&lt;&gt;Z1787,U1788&amp;", ",(IF(T1788&lt;&gt;T1787,IF((T1788&lt;&gt;T1787)*($G$2="Y"),"same date, ", ""),IF((T1788=T1787)*(U1788=U1787)*(S1788&lt;&gt;S1787)*($G$2="Y"),"same collector and date, ", ""))))))))))&amp;(IF(ISBLANK(V1788),"",V1788&amp;", "))&amp;IF((AA1788&lt;&gt;AA1789)*($H$2="y"),AD1788&amp;AE1788,IF((AA1788&lt;&gt;AA1789)*($H$2="m"),AD1788&amp;AG1788,IF(($H$2&lt;&gt;"m")*($H$2&lt;&gt;"Y"),(IF(F1788=0,"",F1788&amp;" "&amp;$F$4&amp;" "))&amp;(IF(G1788=0,"",G1788&amp;" "&amp;$G$4&amp;" "))&amp;(IF(H1788=0,"",H1788&amp;" "&amp;H$4&amp;" "))&amp;(IF(I1788=0,"",I1788&amp;" "&amp;$I$4&amp;" "))&amp;(IF(J1788=0,"",J1788&amp;" "&amp;$J$4&amp;" "))&amp;IF((ISBLANK(C1788)),"","("&amp;C1788&amp;")"),"")))&amp;IF((B1788=B1789)*(K1788=K1789)*(L1788=L1789)*(M1788=M1789),IF(($H$2&lt;&gt;"m")*($H$2&lt;&gt;"Y"), ", ", IF((ISNUMBER(FIND(")",AE1788))), ", ", "")),IF((B1788=B1789)*(K1788=K1789)*(L1788=L1789),"; ",". ")))</f>
        <v/>
      </c>
      <c r="AI1788" s="1"/>
    </row>
    <row r="1789" spans="1:35" x14ac:dyDescent="0.25">
      <c r="A1789" s="3" t="str">
        <f t="shared" si="222"/>
        <v/>
      </c>
      <c r="B1789" s="53" t="str">
        <f t="shared" si="226"/>
        <v/>
      </c>
      <c r="C1789" s="57"/>
      <c r="D1789" s="57"/>
      <c r="E1789" s="57"/>
      <c r="F1789" s="57"/>
      <c r="G1789" s="57"/>
      <c r="H1789" s="57"/>
      <c r="I1789" s="57"/>
      <c r="J1789" s="57"/>
      <c r="K1789" s="57"/>
      <c r="L1789" s="57"/>
      <c r="M1789" s="54"/>
      <c r="N1789" s="57"/>
      <c r="O1789" s="58"/>
      <c r="P1789" s="58"/>
      <c r="Q1789" s="58"/>
      <c r="R1789" s="58"/>
      <c r="S1789" s="54"/>
      <c r="T1789" s="57"/>
      <c r="U1789" s="57"/>
      <c r="V1789" s="57"/>
      <c r="W1789" s="57"/>
      <c r="X1789" s="147" t="str">
        <f>IF(ISBLANK(D1789),"",IF('order-admin-units'!$I$1&lt;&gt;"y", "", IF((K1789="")*(ISBLANK(D1789)=FALSE), 'order-admin-units'!$B$1+1, VLOOKUP(K1789, ordercountry, 2))))</f>
        <v/>
      </c>
      <c r="Y1789" s="147" t="str">
        <f>IF(ISBLANK(D1789),"",IF('order-admin-units'!$I$1&lt;&gt;"y", "", IF(L1789="", 'order-admin-units'!$B$2+1, VLOOKUP(K1789&amp;"@"&amp;L1789, orderadmin, 2))))</f>
        <v/>
      </c>
      <c r="Z1789" s="147" t="str">
        <f t="shared" si="223"/>
        <v/>
      </c>
      <c r="AA1789" s="147" t="str">
        <f t="shared" si="224"/>
        <v/>
      </c>
      <c r="AB1789" s="147" t="str">
        <f t="shared" si="225"/>
        <v/>
      </c>
      <c r="AC1789" s="147" t="str">
        <f t="shared" si="219"/>
        <v/>
      </c>
      <c r="AD1789" s="11" t="str">
        <f t="shared" si="220"/>
        <v/>
      </c>
      <c r="AE1789" s="11" t="str">
        <f t="array" ref="AE1789">IF(ISBLANK(D1789),"",IF(OR($H$2="y",$H$2="m"),IF(AA1789=AA1788,IF(OR(AB1789=$AB$4:$AB1788)=FALSE,AE1788&amp;C1789,AE1788),"("&amp;C1789)&amp;IF(AA1789=AA1790,IF(OR(AB1790=$AB$4:$AB1789)=FALSE,", ",""),") "),""))</f>
        <v/>
      </c>
      <c r="AF1789" s="11" t="str">
        <f t="shared" si="221"/>
        <v/>
      </c>
      <c r="AG1789" s="11" t="str">
        <f t="array" ref="AG1789">IF(ISBLANK(D1789),"",IF(OR($H$2="y",$H$2="m"),IF(AA1789=AA1788,IF(OR(AC1789=$AC$4:$AC1788)=FALSE,AG1788&amp;AF1789,AG1788),"("&amp;AF1789)&amp;IF(AA1789=AA1790,IF(OR(AC1790=$AC$4:$AC1789)=FALSE,", ",""),") "),""))</f>
        <v/>
      </c>
      <c r="AH1789" s="10" t="str">
        <f>IF((ISBLANK(D1789)),"",IF(D1789=D1788,AH1788,"")&amp;IF(B1788&lt;&gt;B1789,((IF(ISBLANK(E1789),$D$3&amp;"Non-type material: "&amp;$D$3,$D$3&amp;INDEX('type-categories'!$A$2:$B$100,MATCH(E1789,'type-categories'!$A$2:$A$100,0),2)&amp;$D$3))),"")&amp;(IF(K1789&lt;&gt;K1788,$C$2&amp;K1789&amp;$K$3&amp;$C$2&amp;" ",(IF(B1789&lt;&gt;B1788,$C$2&amp;K1789&amp;$K$3&amp;$C$2&amp;" ",""))))&amp;(IF(L1789="","",((IF(L1789&lt;&gt;L1788,$D$2&amp;L1789&amp;$L$3&amp;$D$2&amp;" ",IF(B1789&lt;&gt;B1788,$D$2&amp;L1789&amp;$L$3&amp;$D$2&amp;" ",""))))))&amp;(IF(M1789="","",((IF(M1789&lt;&gt;M1788,$E$2&amp;M1789&amp;$E$2&amp;","&amp;" ",IF(B1789&lt;&gt;B1788,$E$2&amp;M1789&amp;$E$2&amp;",",""))))))&amp;(IF(N1789="","",IF(N1789&lt;&gt;N1788,N1789&amp;", ",IF(B1789&lt;&gt;B1788,N1789&amp;", ",""))))&amp;(IF(ISBLANK(O1789),"",(IF(O1789&lt;&gt;O1788,O1789&amp;", ",IF(B1789&lt;&gt;B1788,O1789&amp;", ","")))))&amp;(IF(ISBLANK(P1789),"",(IF(P1789&lt;&gt;P1788,P1789&amp;", ",IF(B1789&lt;&gt;B1788,P1789&amp;", ",IF(Z1789&lt;&gt;Z1788,P1789&amp;", ",""))))))&amp;(IF(ISBLANK(Q1789),"",(IF(Q1789&lt;&gt;Q1788,Q1789&amp;", ",IF(B1789&lt;&gt;B1788,Q1789&amp;", ",IF(Z1789&lt;&gt;Z1788,Q1789&amp;", ",""))))))&amp;(IF(ISBLANK(R1789),"",(IF(R1789&lt;&gt;R1788,R1789&amp;"m, ",IF(B1789&lt;&gt;B1788,R1789&amp;"m, ",IF(Z1789&lt;&gt;Z1788,R1789&amp;"m, ",""))))))&amp;IF(ISBLANK(S1789),"",(IF(B1789&lt;&gt;B1788,S1789&amp;", ",IF(S1789&lt;&gt;S1788,IF((Z1789=Z1788),"same locality "&amp;S1789&amp;", ",S1789&amp;", "),""))))&amp;(IF(ISBLANK(T1789),"",(IF(T1789&lt;&gt;T1788,IF(ISBLANK(F$2),T1789&amp;", ",T1789&amp;" "&amp;F$2&amp;", "),(IF(B1789&lt;&gt;B1788,IF(ISBLANK(F$2),T1789&amp;", ",T1789&amp;" "&amp;F$2&amp;", "),(IF(Z1789&lt;&gt;Z1788,IF(ISBLANK(F$2),T1789&amp;", ",T1789&amp;" "&amp;F$2&amp;", "),IF((U1789&lt;&gt;U1788)*($G$2="Y"),"same collector, ","")))))))))&amp;(IF(ISBLANK(U1789),"",(IF(U1789&lt;&gt;U1788,U1789&amp;", ",(IF(B1789&lt;&gt;B1788,U1789&amp;", ",IF(Z1789&lt;&gt;Z1788,U1789&amp;", ",(IF(T1789&lt;&gt;T1788,IF((T1789&lt;&gt;T1788)*($G$2="Y"),"same date, ", ""),IF((T1789=T1788)*(U1789=U1788)*(S1789&lt;&gt;S1788)*($G$2="Y"),"same collector and date, ", ""))))))))))&amp;(IF(ISBLANK(V1789),"",V1789&amp;", "))&amp;IF((AA1789&lt;&gt;AA1790)*($H$2="y"),AD1789&amp;AE1789,IF((AA1789&lt;&gt;AA1790)*($H$2="m"),AD1789&amp;AG1789,IF(($H$2&lt;&gt;"m")*($H$2&lt;&gt;"Y"),(IF(F1789=0,"",F1789&amp;" "&amp;$F$4&amp;" "))&amp;(IF(G1789=0,"",G1789&amp;" "&amp;$G$4&amp;" "))&amp;(IF(H1789=0,"",H1789&amp;" "&amp;H$4&amp;" "))&amp;(IF(I1789=0,"",I1789&amp;" "&amp;$I$4&amp;" "))&amp;(IF(J1789=0,"",J1789&amp;" "&amp;$J$4&amp;" "))&amp;IF((ISBLANK(C1789)),"","("&amp;C1789&amp;")"),"")))&amp;IF((B1789=B1790)*(K1789=K1790)*(L1789=L1790)*(M1789=M1790),IF(($H$2&lt;&gt;"m")*($H$2&lt;&gt;"Y"), ", ", IF((ISNUMBER(FIND(")",AE1789))), ", ", "")),IF((B1789=B1790)*(K1789=K1790)*(L1789=L1790),"; ",". ")))</f>
        <v/>
      </c>
      <c r="AI1789" s="1"/>
    </row>
    <row r="1790" spans="1:35" x14ac:dyDescent="0.25">
      <c r="A1790" s="3" t="str">
        <f t="shared" si="222"/>
        <v/>
      </c>
      <c r="B1790" s="53" t="str">
        <f t="shared" si="226"/>
        <v/>
      </c>
      <c r="C1790" s="57"/>
      <c r="D1790" s="57"/>
      <c r="E1790" s="57"/>
      <c r="F1790" s="57"/>
      <c r="G1790" s="57"/>
      <c r="H1790" s="57"/>
      <c r="I1790" s="57"/>
      <c r="J1790" s="57"/>
      <c r="K1790" s="57"/>
      <c r="L1790" s="57"/>
      <c r="M1790" s="54"/>
      <c r="N1790" s="57"/>
      <c r="O1790" s="58"/>
      <c r="P1790" s="58"/>
      <c r="Q1790" s="58"/>
      <c r="R1790" s="58"/>
      <c r="S1790" s="54"/>
      <c r="T1790" s="57"/>
      <c r="U1790" s="57"/>
      <c r="V1790" s="57"/>
      <c r="W1790" s="57"/>
      <c r="X1790" s="147" t="str">
        <f>IF(ISBLANK(D1790),"",IF('order-admin-units'!$I$1&lt;&gt;"y", "", IF((K1790="")*(ISBLANK(D1790)=FALSE), 'order-admin-units'!$B$1+1, VLOOKUP(K1790, ordercountry, 2))))</f>
        <v/>
      </c>
      <c r="Y1790" s="147" t="str">
        <f>IF(ISBLANK(D1790),"",IF('order-admin-units'!$I$1&lt;&gt;"y", "", IF(L1790="", 'order-admin-units'!$B$2+1, VLOOKUP(K1790&amp;"@"&amp;L1790, orderadmin, 2))))</f>
        <v/>
      </c>
      <c r="Z1790" s="147" t="str">
        <f t="shared" si="223"/>
        <v/>
      </c>
      <c r="AA1790" s="147" t="str">
        <f t="shared" si="224"/>
        <v/>
      </c>
      <c r="AB1790" s="147" t="str">
        <f t="shared" si="225"/>
        <v/>
      </c>
      <c r="AC1790" s="147" t="str">
        <f t="shared" si="219"/>
        <v/>
      </c>
      <c r="AD1790" s="11" t="str">
        <f t="shared" si="220"/>
        <v/>
      </c>
      <c r="AE1790" s="11" t="str">
        <f t="array" ref="AE1790">IF(ISBLANK(D1790),"",IF(OR($H$2="y",$H$2="m"),IF(AA1790=AA1789,IF(OR(AB1790=$AB$4:$AB1789)=FALSE,AE1789&amp;C1790,AE1789),"("&amp;C1790)&amp;IF(AA1790=AA1791,IF(OR(AB1791=$AB$4:$AB1790)=FALSE,", ",""),") "),""))</f>
        <v/>
      </c>
      <c r="AF1790" s="11" t="str">
        <f t="shared" si="221"/>
        <v/>
      </c>
      <c r="AG1790" s="11" t="str">
        <f t="array" ref="AG1790">IF(ISBLANK(D1790),"",IF(OR($H$2="y",$H$2="m"),IF(AA1790=AA1789,IF(OR(AC1790=$AC$4:$AC1789)=FALSE,AG1789&amp;AF1790,AG1789),"("&amp;AF1790)&amp;IF(AA1790=AA1791,IF(OR(AC1791=$AC$4:$AC1790)=FALSE,", ",""),") "),""))</f>
        <v/>
      </c>
      <c r="AH1790" s="10" t="str">
        <f>IF((ISBLANK(D1790)),"",IF(D1790=D1789,AH1789,"")&amp;IF(B1789&lt;&gt;B1790,((IF(ISBLANK(E1790),$D$3&amp;"Non-type material: "&amp;$D$3,$D$3&amp;INDEX('type-categories'!$A$2:$B$100,MATCH(E1790,'type-categories'!$A$2:$A$100,0),2)&amp;$D$3))),"")&amp;(IF(K1790&lt;&gt;K1789,$C$2&amp;K1790&amp;$K$3&amp;$C$2&amp;" ",(IF(B1790&lt;&gt;B1789,$C$2&amp;K1790&amp;$K$3&amp;$C$2&amp;" ",""))))&amp;(IF(L1790="","",((IF(L1790&lt;&gt;L1789,$D$2&amp;L1790&amp;$L$3&amp;$D$2&amp;" ",IF(B1790&lt;&gt;B1789,$D$2&amp;L1790&amp;$L$3&amp;$D$2&amp;" ",""))))))&amp;(IF(M1790="","",((IF(M1790&lt;&gt;M1789,$E$2&amp;M1790&amp;$E$2&amp;","&amp;" ",IF(B1790&lt;&gt;B1789,$E$2&amp;M1790&amp;$E$2&amp;",",""))))))&amp;(IF(N1790="","",IF(N1790&lt;&gt;N1789,N1790&amp;", ",IF(B1790&lt;&gt;B1789,N1790&amp;", ",""))))&amp;(IF(ISBLANK(O1790),"",(IF(O1790&lt;&gt;O1789,O1790&amp;", ",IF(B1790&lt;&gt;B1789,O1790&amp;", ","")))))&amp;(IF(ISBLANK(P1790),"",(IF(P1790&lt;&gt;P1789,P1790&amp;", ",IF(B1790&lt;&gt;B1789,P1790&amp;", ",IF(Z1790&lt;&gt;Z1789,P1790&amp;", ",""))))))&amp;(IF(ISBLANK(Q1790),"",(IF(Q1790&lt;&gt;Q1789,Q1790&amp;", ",IF(B1790&lt;&gt;B1789,Q1790&amp;", ",IF(Z1790&lt;&gt;Z1789,Q1790&amp;", ",""))))))&amp;(IF(ISBLANK(R1790),"",(IF(R1790&lt;&gt;R1789,R1790&amp;"m, ",IF(B1790&lt;&gt;B1789,R1790&amp;"m, ",IF(Z1790&lt;&gt;Z1789,R1790&amp;"m, ",""))))))&amp;IF(ISBLANK(S1790),"",(IF(B1790&lt;&gt;B1789,S1790&amp;", ",IF(S1790&lt;&gt;S1789,IF((Z1790=Z1789),"same locality "&amp;S1790&amp;", ",S1790&amp;", "),""))))&amp;(IF(ISBLANK(T1790),"",(IF(T1790&lt;&gt;T1789,IF(ISBLANK(F$2),T1790&amp;", ",T1790&amp;" "&amp;F$2&amp;", "),(IF(B1790&lt;&gt;B1789,IF(ISBLANK(F$2),T1790&amp;", ",T1790&amp;" "&amp;F$2&amp;", "),(IF(Z1790&lt;&gt;Z1789,IF(ISBLANK(F$2),T1790&amp;", ",T1790&amp;" "&amp;F$2&amp;", "),IF((U1790&lt;&gt;U1789)*($G$2="Y"),"same collector, ","")))))))))&amp;(IF(ISBLANK(U1790),"",(IF(U1790&lt;&gt;U1789,U1790&amp;", ",(IF(B1790&lt;&gt;B1789,U1790&amp;", ",IF(Z1790&lt;&gt;Z1789,U1790&amp;", ",(IF(T1790&lt;&gt;T1789,IF((T1790&lt;&gt;T1789)*($G$2="Y"),"same date, ", ""),IF((T1790=T1789)*(U1790=U1789)*(S1790&lt;&gt;S1789)*($G$2="Y"),"same collector and date, ", ""))))))))))&amp;(IF(ISBLANK(V1790),"",V1790&amp;", "))&amp;IF((AA1790&lt;&gt;AA1791)*($H$2="y"),AD1790&amp;AE1790,IF((AA1790&lt;&gt;AA1791)*($H$2="m"),AD1790&amp;AG1790,IF(($H$2&lt;&gt;"m")*($H$2&lt;&gt;"Y"),(IF(F1790=0,"",F1790&amp;" "&amp;$F$4&amp;" "))&amp;(IF(G1790=0,"",G1790&amp;" "&amp;$G$4&amp;" "))&amp;(IF(H1790=0,"",H1790&amp;" "&amp;H$4&amp;" "))&amp;(IF(I1790=0,"",I1790&amp;" "&amp;$I$4&amp;" "))&amp;(IF(J1790=0,"",J1790&amp;" "&amp;$J$4&amp;" "))&amp;IF((ISBLANK(C1790)),"","("&amp;C1790&amp;")"),"")))&amp;IF((B1790=B1791)*(K1790=K1791)*(L1790=L1791)*(M1790=M1791),IF(($H$2&lt;&gt;"m")*($H$2&lt;&gt;"Y"), ", ", IF((ISNUMBER(FIND(")",AE1790))), ", ", "")),IF((B1790=B1791)*(K1790=K1791)*(L1790=L1791),"; ",". ")))</f>
        <v/>
      </c>
      <c r="AI1790" s="1"/>
    </row>
    <row r="1791" spans="1:35" x14ac:dyDescent="0.25">
      <c r="A1791" s="3" t="str">
        <f t="shared" si="222"/>
        <v/>
      </c>
      <c r="B1791" s="53" t="str">
        <f t="shared" si="226"/>
        <v/>
      </c>
      <c r="C1791" s="57"/>
      <c r="D1791" s="57"/>
      <c r="E1791" s="57"/>
      <c r="F1791" s="57"/>
      <c r="G1791" s="57"/>
      <c r="H1791" s="57"/>
      <c r="I1791" s="57"/>
      <c r="J1791" s="57"/>
      <c r="K1791" s="57"/>
      <c r="L1791" s="57"/>
      <c r="M1791" s="54"/>
      <c r="N1791" s="57"/>
      <c r="O1791" s="58"/>
      <c r="P1791" s="58"/>
      <c r="Q1791" s="58"/>
      <c r="R1791" s="58"/>
      <c r="S1791" s="54"/>
      <c r="T1791" s="57"/>
      <c r="U1791" s="57"/>
      <c r="V1791" s="57"/>
      <c r="W1791" s="57"/>
      <c r="X1791" s="147" t="str">
        <f>IF(ISBLANK(D1791),"",IF('order-admin-units'!$I$1&lt;&gt;"y", "", IF((K1791="")*(ISBLANK(D1791)=FALSE), 'order-admin-units'!$B$1+1, VLOOKUP(K1791, ordercountry, 2))))</f>
        <v/>
      </c>
      <c r="Y1791" s="147" t="str">
        <f>IF(ISBLANK(D1791),"",IF('order-admin-units'!$I$1&lt;&gt;"y", "", IF(L1791="", 'order-admin-units'!$B$2+1, VLOOKUP(K1791&amp;"@"&amp;L1791, orderadmin, 2))))</f>
        <v/>
      </c>
      <c r="Z1791" s="147" t="str">
        <f t="shared" si="223"/>
        <v/>
      </c>
      <c r="AA1791" s="147" t="str">
        <f t="shared" si="224"/>
        <v/>
      </c>
      <c r="AB1791" s="147" t="str">
        <f t="shared" si="225"/>
        <v/>
      </c>
      <c r="AC1791" s="147" t="str">
        <f t="shared" si="219"/>
        <v/>
      </c>
      <c r="AD1791" s="11" t="str">
        <f t="shared" si="220"/>
        <v/>
      </c>
      <c r="AE1791" s="11" t="str">
        <f t="array" ref="AE1791">IF(ISBLANK(D1791),"",IF(OR($H$2="y",$H$2="m"),IF(AA1791=AA1790,IF(OR(AB1791=$AB$4:$AB1790)=FALSE,AE1790&amp;C1791,AE1790),"("&amp;C1791)&amp;IF(AA1791=AA1792,IF(OR(AB1792=$AB$4:$AB1791)=FALSE,", ",""),") "),""))</f>
        <v/>
      </c>
      <c r="AF1791" s="11" t="str">
        <f t="shared" si="221"/>
        <v/>
      </c>
      <c r="AG1791" s="11" t="str">
        <f t="array" ref="AG1791">IF(ISBLANK(D1791),"",IF(OR($H$2="y",$H$2="m"),IF(AA1791=AA1790,IF(OR(AC1791=$AC$4:$AC1790)=FALSE,AG1790&amp;AF1791,AG1790),"("&amp;AF1791)&amp;IF(AA1791=AA1792,IF(OR(AC1792=$AC$4:$AC1791)=FALSE,", ",""),") "),""))</f>
        <v/>
      </c>
      <c r="AH1791" s="10" t="str">
        <f>IF((ISBLANK(D1791)),"",IF(D1791=D1790,AH1790,"")&amp;IF(B1790&lt;&gt;B1791,((IF(ISBLANK(E1791),$D$3&amp;"Non-type material: "&amp;$D$3,$D$3&amp;INDEX('type-categories'!$A$2:$B$100,MATCH(E1791,'type-categories'!$A$2:$A$100,0),2)&amp;$D$3))),"")&amp;(IF(K1791&lt;&gt;K1790,$C$2&amp;K1791&amp;$K$3&amp;$C$2&amp;" ",(IF(B1791&lt;&gt;B1790,$C$2&amp;K1791&amp;$K$3&amp;$C$2&amp;" ",""))))&amp;(IF(L1791="","",((IF(L1791&lt;&gt;L1790,$D$2&amp;L1791&amp;$L$3&amp;$D$2&amp;" ",IF(B1791&lt;&gt;B1790,$D$2&amp;L1791&amp;$L$3&amp;$D$2&amp;" ",""))))))&amp;(IF(M1791="","",((IF(M1791&lt;&gt;M1790,$E$2&amp;M1791&amp;$E$2&amp;","&amp;" ",IF(B1791&lt;&gt;B1790,$E$2&amp;M1791&amp;$E$2&amp;",",""))))))&amp;(IF(N1791="","",IF(N1791&lt;&gt;N1790,N1791&amp;", ",IF(B1791&lt;&gt;B1790,N1791&amp;", ",""))))&amp;(IF(ISBLANK(O1791),"",(IF(O1791&lt;&gt;O1790,O1791&amp;", ",IF(B1791&lt;&gt;B1790,O1791&amp;", ","")))))&amp;(IF(ISBLANK(P1791),"",(IF(P1791&lt;&gt;P1790,P1791&amp;", ",IF(B1791&lt;&gt;B1790,P1791&amp;", ",IF(Z1791&lt;&gt;Z1790,P1791&amp;", ",""))))))&amp;(IF(ISBLANK(Q1791),"",(IF(Q1791&lt;&gt;Q1790,Q1791&amp;", ",IF(B1791&lt;&gt;B1790,Q1791&amp;", ",IF(Z1791&lt;&gt;Z1790,Q1791&amp;", ",""))))))&amp;(IF(ISBLANK(R1791),"",(IF(R1791&lt;&gt;R1790,R1791&amp;"m, ",IF(B1791&lt;&gt;B1790,R1791&amp;"m, ",IF(Z1791&lt;&gt;Z1790,R1791&amp;"m, ",""))))))&amp;IF(ISBLANK(S1791),"",(IF(B1791&lt;&gt;B1790,S1791&amp;", ",IF(S1791&lt;&gt;S1790,IF((Z1791=Z1790),"same locality "&amp;S1791&amp;", ",S1791&amp;", "),""))))&amp;(IF(ISBLANK(T1791),"",(IF(T1791&lt;&gt;T1790,IF(ISBLANK(F$2),T1791&amp;", ",T1791&amp;" "&amp;F$2&amp;", "),(IF(B1791&lt;&gt;B1790,IF(ISBLANK(F$2),T1791&amp;", ",T1791&amp;" "&amp;F$2&amp;", "),(IF(Z1791&lt;&gt;Z1790,IF(ISBLANK(F$2),T1791&amp;", ",T1791&amp;" "&amp;F$2&amp;", "),IF((U1791&lt;&gt;U1790)*($G$2="Y"),"same collector, ","")))))))))&amp;(IF(ISBLANK(U1791),"",(IF(U1791&lt;&gt;U1790,U1791&amp;", ",(IF(B1791&lt;&gt;B1790,U1791&amp;", ",IF(Z1791&lt;&gt;Z1790,U1791&amp;", ",(IF(T1791&lt;&gt;T1790,IF((T1791&lt;&gt;T1790)*($G$2="Y"),"same date, ", ""),IF((T1791=T1790)*(U1791=U1790)*(S1791&lt;&gt;S1790)*($G$2="Y"),"same collector and date, ", ""))))))))))&amp;(IF(ISBLANK(V1791),"",V1791&amp;", "))&amp;IF((AA1791&lt;&gt;AA1792)*($H$2="y"),AD1791&amp;AE1791,IF((AA1791&lt;&gt;AA1792)*($H$2="m"),AD1791&amp;AG1791,IF(($H$2&lt;&gt;"m")*($H$2&lt;&gt;"Y"),(IF(F1791=0,"",F1791&amp;" "&amp;$F$4&amp;" "))&amp;(IF(G1791=0,"",G1791&amp;" "&amp;$G$4&amp;" "))&amp;(IF(H1791=0,"",H1791&amp;" "&amp;H$4&amp;" "))&amp;(IF(I1791=0,"",I1791&amp;" "&amp;$I$4&amp;" "))&amp;(IF(J1791=0,"",J1791&amp;" "&amp;$J$4&amp;" "))&amp;IF((ISBLANK(C1791)),"","("&amp;C1791&amp;")"),"")))&amp;IF((B1791=B1792)*(K1791=K1792)*(L1791=L1792)*(M1791=M1792),IF(($H$2&lt;&gt;"m")*($H$2&lt;&gt;"Y"), ", ", IF((ISNUMBER(FIND(")",AE1791))), ", ", "")),IF((B1791=B1792)*(K1791=K1792)*(L1791=L1792),"; ",". ")))</f>
        <v/>
      </c>
      <c r="AI1791" s="1"/>
    </row>
    <row r="1792" spans="1:35" x14ac:dyDescent="0.25">
      <c r="A1792" s="3" t="str">
        <f t="shared" si="222"/>
        <v/>
      </c>
      <c r="B1792" s="53" t="str">
        <f t="shared" si="226"/>
        <v/>
      </c>
      <c r="C1792" s="57"/>
      <c r="D1792" s="57"/>
      <c r="E1792" s="57"/>
      <c r="F1792" s="57"/>
      <c r="G1792" s="57"/>
      <c r="H1792" s="57"/>
      <c r="I1792" s="57"/>
      <c r="J1792" s="57"/>
      <c r="K1792" s="57"/>
      <c r="L1792" s="57"/>
      <c r="M1792" s="54"/>
      <c r="N1792" s="57"/>
      <c r="O1792" s="58"/>
      <c r="P1792" s="58"/>
      <c r="Q1792" s="58"/>
      <c r="R1792" s="58"/>
      <c r="S1792" s="54"/>
      <c r="T1792" s="57"/>
      <c r="U1792" s="57"/>
      <c r="V1792" s="57"/>
      <c r="W1792" s="57"/>
      <c r="X1792" s="147" t="str">
        <f>IF(ISBLANK(D1792),"",IF('order-admin-units'!$I$1&lt;&gt;"y", "", IF((K1792="")*(ISBLANK(D1792)=FALSE), 'order-admin-units'!$B$1+1, VLOOKUP(K1792, ordercountry, 2))))</f>
        <v/>
      </c>
      <c r="Y1792" s="147" t="str">
        <f>IF(ISBLANK(D1792),"",IF('order-admin-units'!$I$1&lt;&gt;"y", "", IF(L1792="", 'order-admin-units'!$B$2+1, VLOOKUP(K1792&amp;"@"&amp;L1792, orderadmin, 2))))</f>
        <v/>
      </c>
      <c r="Z1792" s="147" t="str">
        <f t="shared" si="223"/>
        <v/>
      </c>
      <c r="AA1792" s="147" t="str">
        <f t="shared" si="224"/>
        <v/>
      </c>
      <c r="AB1792" s="147" t="str">
        <f t="shared" si="225"/>
        <v/>
      </c>
      <c r="AC1792" s="147" t="str">
        <f t="shared" si="219"/>
        <v/>
      </c>
      <c r="AD1792" s="11" t="str">
        <f t="shared" si="220"/>
        <v/>
      </c>
      <c r="AE1792" s="11" t="str">
        <f t="array" ref="AE1792">IF(ISBLANK(D1792),"",IF(OR($H$2="y",$H$2="m"),IF(AA1792=AA1791,IF(OR(AB1792=$AB$4:$AB1791)=FALSE,AE1791&amp;C1792,AE1791),"("&amp;C1792)&amp;IF(AA1792=AA1793,IF(OR(AB1793=$AB$4:$AB1792)=FALSE,", ",""),") "),""))</f>
        <v/>
      </c>
      <c r="AF1792" s="11" t="str">
        <f t="shared" si="221"/>
        <v/>
      </c>
      <c r="AG1792" s="11" t="str">
        <f t="array" ref="AG1792">IF(ISBLANK(D1792),"",IF(OR($H$2="y",$H$2="m"),IF(AA1792=AA1791,IF(OR(AC1792=$AC$4:$AC1791)=FALSE,AG1791&amp;AF1792,AG1791),"("&amp;AF1792)&amp;IF(AA1792=AA1793,IF(OR(AC1793=$AC$4:$AC1792)=FALSE,", ",""),") "),""))</f>
        <v/>
      </c>
      <c r="AH1792" s="10" t="str">
        <f>IF((ISBLANK(D1792)),"",IF(D1792=D1791,AH1791,"")&amp;IF(B1791&lt;&gt;B1792,((IF(ISBLANK(E1792),$D$3&amp;"Non-type material: "&amp;$D$3,$D$3&amp;INDEX('type-categories'!$A$2:$B$100,MATCH(E1792,'type-categories'!$A$2:$A$100,0),2)&amp;$D$3))),"")&amp;(IF(K1792&lt;&gt;K1791,$C$2&amp;K1792&amp;$K$3&amp;$C$2&amp;" ",(IF(B1792&lt;&gt;B1791,$C$2&amp;K1792&amp;$K$3&amp;$C$2&amp;" ",""))))&amp;(IF(L1792="","",((IF(L1792&lt;&gt;L1791,$D$2&amp;L1792&amp;$L$3&amp;$D$2&amp;" ",IF(B1792&lt;&gt;B1791,$D$2&amp;L1792&amp;$L$3&amp;$D$2&amp;" ",""))))))&amp;(IF(M1792="","",((IF(M1792&lt;&gt;M1791,$E$2&amp;M1792&amp;$E$2&amp;","&amp;" ",IF(B1792&lt;&gt;B1791,$E$2&amp;M1792&amp;$E$2&amp;",",""))))))&amp;(IF(N1792="","",IF(N1792&lt;&gt;N1791,N1792&amp;", ",IF(B1792&lt;&gt;B1791,N1792&amp;", ",""))))&amp;(IF(ISBLANK(O1792),"",(IF(O1792&lt;&gt;O1791,O1792&amp;", ",IF(B1792&lt;&gt;B1791,O1792&amp;", ","")))))&amp;(IF(ISBLANK(P1792),"",(IF(P1792&lt;&gt;P1791,P1792&amp;", ",IF(B1792&lt;&gt;B1791,P1792&amp;", ",IF(Z1792&lt;&gt;Z1791,P1792&amp;", ",""))))))&amp;(IF(ISBLANK(Q1792),"",(IF(Q1792&lt;&gt;Q1791,Q1792&amp;", ",IF(B1792&lt;&gt;B1791,Q1792&amp;", ",IF(Z1792&lt;&gt;Z1791,Q1792&amp;", ",""))))))&amp;(IF(ISBLANK(R1792),"",(IF(R1792&lt;&gt;R1791,R1792&amp;"m, ",IF(B1792&lt;&gt;B1791,R1792&amp;"m, ",IF(Z1792&lt;&gt;Z1791,R1792&amp;"m, ",""))))))&amp;IF(ISBLANK(S1792),"",(IF(B1792&lt;&gt;B1791,S1792&amp;", ",IF(S1792&lt;&gt;S1791,IF((Z1792=Z1791),"same locality "&amp;S1792&amp;", ",S1792&amp;", "),""))))&amp;(IF(ISBLANK(T1792),"",(IF(T1792&lt;&gt;T1791,IF(ISBLANK(F$2),T1792&amp;", ",T1792&amp;" "&amp;F$2&amp;", "),(IF(B1792&lt;&gt;B1791,IF(ISBLANK(F$2),T1792&amp;", ",T1792&amp;" "&amp;F$2&amp;", "),(IF(Z1792&lt;&gt;Z1791,IF(ISBLANK(F$2),T1792&amp;", ",T1792&amp;" "&amp;F$2&amp;", "),IF((U1792&lt;&gt;U1791)*($G$2="Y"),"same collector, ","")))))))))&amp;(IF(ISBLANK(U1792),"",(IF(U1792&lt;&gt;U1791,U1792&amp;", ",(IF(B1792&lt;&gt;B1791,U1792&amp;", ",IF(Z1792&lt;&gt;Z1791,U1792&amp;", ",(IF(T1792&lt;&gt;T1791,IF((T1792&lt;&gt;T1791)*($G$2="Y"),"same date, ", ""),IF((T1792=T1791)*(U1792=U1791)*(S1792&lt;&gt;S1791)*($G$2="Y"),"same collector and date, ", ""))))))))))&amp;(IF(ISBLANK(V1792),"",V1792&amp;", "))&amp;IF((AA1792&lt;&gt;AA1793)*($H$2="y"),AD1792&amp;AE1792,IF((AA1792&lt;&gt;AA1793)*($H$2="m"),AD1792&amp;AG1792,IF(($H$2&lt;&gt;"m")*($H$2&lt;&gt;"Y"),(IF(F1792=0,"",F1792&amp;" "&amp;$F$4&amp;" "))&amp;(IF(G1792=0,"",G1792&amp;" "&amp;$G$4&amp;" "))&amp;(IF(H1792=0,"",H1792&amp;" "&amp;H$4&amp;" "))&amp;(IF(I1792=0,"",I1792&amp;" "&amp;$I$4&amp;" "))&amp;(IF(J1792=0,"",J1792&amp;" "&amp;$J$4&amp;" "))&amp;IF((ISBLANK(C1792)),"","("&amp;C1792&amp;")"),"")))&amp;IF((B1792=B1793)*(K1792=K1793)*(L1792=L1793)*(M1792=M1793),IF(($H$2&lt;&gt;"m")*($H$2&lt;&gt;"Y"), ", ", IF((ISNUMBER(FIND(")",AE1792))), ", ", "")),IF((B1792=B1793)*(K1792=K1793)*(L1792=L1793),"; ",". ")))</f>
        <v/>
      </c>
      <c r="AI1792" s="1"/>
    </row>
    <row r="1793" spans="1:35" x14ac:dyDescent="0.25">
      <c r="A1793" s="3" t="str">
        <f t="shared" si="222"/>
        <v/>
      </c>
      <c r="B1793" s="53" t="str">
        <f t="shared" si="226"/>
        <v/>
      </c>
      <c r="C1793" s="57"/>
      <c r="D1793" s="57"/>
      <c r="E1793" s="57"/>
      <c r="F1793" s="57"/>
      <c r="G1793" s="57"/>
      <c r="H1793" s="57"/>
      <c r="I1793" s="57"/>
      <c r="J1793" s="57"/>
      <c r="K1793" s="57"/>
      <c r="L1793" s="57"/>
      <c r="M1793" s="54"/>
      <c r="N1793" s="57"/>
      <c r="O1793" s="58"/>
      <c r="P1793" s="58"/>
      <c r="Q1793" s="58"/>
      <c r="R1793" s="58"/>
      <c r="S1793" s="54"/>
      <c r="T1793" s="57"/>
      <c r="U1793" s="57"/>
      <c r="V1793" s="57"/>
      <c r="W1793" s="57"/>
      <c r="X1793" s="147" t="str">
        <f>IF(ISBLANK(D1793),"",IF('order-admin-units'!$I$1&lt;&gt;"y", "", IF((K1793="")*(ISBLANK(D1793)=FALSE), 'order-admin-units'!$B$1+1, VLOOKUP(K1793, ordercountry, 2))))</f>
        <v/>
      </c>
      <c r="Y1793" s="147" t="str">
        <f>IF(ISBLANK(D1793),"",IF('order-admin-units'!$I$1&lt;&gt;"y", "", IF(L1793="", 'order-admin-units'!$B$2+1, VLOOKUP(K1793&amp;"@"&amp;L1793, orderadmin, 2))))</f>
        <v/>
      </c>
      <c r="Z1793" s="147" t="str">
        <f t="shared" si="223"/>
        <v/>
      </c>
      <c r="AA1793" s="147" t="str">
        <f t="shared" si="224"/>
        <v/>
      </c>
      <c r="AB1793" s="147" t="str">
        <f t="shared" si="225"/>
        <v/>
      </c>
      <c r="AC1793" s="147" t="str">
        <f t="shared" si="219"/>
        <v/>
      </c>
      <c r="AD1793" s="11" t="str">
        <f t="shared" si="220"/>
        <v/>
      </c>
      <c r="AE1793" s="11" t="str">
        <f t="array" ref="AE1793">IF(ISBLANK(D1793),"",IF(OR($H$2="y",$H$2="m"),IF(AA1793=AA1792,IF(OR(AB1793=$AB$4:$AB1792)=FALSE,AE1792&amp;C1793,AE1792),"("&amp;C1793)&amp;IF(AA1793=AA1794,IF(OR(AB1794=$AB$4:$AB1793)=FALSE,", ",""),") "),""))</f>
        <v/>
      </c>
      <c r="AF1793" s="11" t="str">
        <f t="shared" si="221"/>
        <v/>
      </c>
      <c r="AG1793" s="11" t="str">
        <f t="array" ref="AG1793">IF(ISBLANK(D1793),"",IF(OR($H$2="y",$H$2="m"),IF(AA1793=AA1792,IF(OR(AC1793=$AC$4:$AC1792)=FALSE,AG1792&amp;AF1793,AG1792),"("&amp;AF1793)&amp;IF(AA1793=AA1794,IF(OR(AC1794=$AC$4:$AC1793)=FALSE,", ",""),") "),""))</f>
        <v/>
      </c>
      <c r="AH1793" s="10" t="str">
        <f>IF((ISBLANK(D1793)),"",IF(D1793=D1792,AH1792,"")&amp;IF(B1792&lt;&gt;B1793,((IF(ISBLANK(E1793),$D$3&amp;"Non-type material: "&amp;$D$3,$D$3&amp;INDEX('type-categories'!$A$2:$B$100,MATCH(E1793,'type-categories'!$A$2:$A$100,0),2)&amp;$D$3))),"")&amp;(IF(K1793&lt;&gt;K1792,$C$2&amp;K1793&amp;$K$3&amp;$C$2&amp;" ",(IF(B1793&lt;&gt;B1792,$C$2&amp;K1793&amp;$K$3&amp;$C$2&amp;" ",""))))&amp;(IF(L1793="","",((IF(L1793&lt;&gt;L1792,$D$2&amp;L1793&amp;$L$3&amp;$D$2&amp;" ",IF(B1793&lt;&gt;B1792,$D$2&amp;L1793&amp;$L$3&amp;$D$2&amp;" ",""))))))&amp;(IF(M1793="","",((IF(M1793&lt;&gt;M1792,$E$2&amp;M1793&amp;$E$2&amp;","&amp;" ",IF(B1793&lt;&gt;B1792,$E$2&amp;M1793&amp;$E$2&amp;",",""))))))&amp;(IF(N1793="","",IF(N1793&lt;&gt;N1792,N1793&amp;", ",IF(B1793&lt;&gt;B1792,N1793&amp;", ",""))))&amp;(IF(ISBLANK(O1793),"",(IF(O1793&lt;&gt;O1792,O1793&amp;", ",IF(B1793&lt;&gt;B1792,O1793&amp;", ","")))))&amp;(IF(ISBLANK(P1793),"",(IF(P1793&lt;&gt;P1792,P1793&amp;", ",IF(B1793&lt;&gt;B1792,P1793&amp;", ",IF(Z1793&lt;&gt;Z1792,P1793&amp;", ",""))))))&amp;(IF(ISBLANK(Q1793),"",(IF(Q1793&lt;&gt;Q1792,Q1793&amp;", ",IF(B1793&lt;&gt;B1792,Q1793&amp;", ",IF(Z1793&lt;&gt;Z1792,Q1793&amp;", ",""))))))&amp;(IF(ISBLANK(R1793),"",(IF(R1793&lt;&gt;R1792,R1793&amp;"m, ",IF(B1793&lt;&gt;B1792,R1793&amp;"m, ",IF(Z1793&lt;&gt;Z1792,R1793&amp;"m, ",""))))))&amp;IF(ISBLANK(S1793),"",(IF(B1793&lt;&gt;B1792,S1793&amp;", ",IF(S1793&lt;&gt;S1792,IF((Z1793=Z1792),"same locality "&amp;S1793&amp;", ",S1793&amp;", "),""))))&amp;(IF(ISBLANK(T1793),"",(IF(T1793&lt;&gt;T1792,IF(ISBLANK(F$2),T1793&amp;", ",T1793&amp;" "&amp;F$2&amp;", "),(IF(B1793&lt;&gt;B1792,IF(ISBLANK(F$2),T1793&amp;", ",T1793&amp;" "&amp;F$2&amp;", "),(IF(Z1793&lt;&gt;Z1792,IF(ISBLANK(F$2),T1793&amp;", ",T1793&amp;" "&amp;F$2&amp;", "),IF((U1793&lt;&gt;U1792)*($G$2="Y"),"same collector, ","")))))))))&amp;(IF(ISBLANK(U1793),"",(IF(U1793&lt;&gt;U1792,U1793&amp;", ",(IF(B1793&lt;&gt;B1792,U1793&amp;", ",IF(Z1793&lt;&gt;Z1792,U1793&amp;", ",(IF(T1793&lt;&gt;T1792,IF((T1793&lt;&gt;T1792)*($G$2="Y"),"same date, ", ""),IF((T1793=T1792)*(U1793=U1792)*(S1793&lt;&gt;S1792)*($G$2="Y"),"same collector and date, ", ""))))))))))&amp;(IF(ISBLANK(V1793),"",V1793&amp;", "))&amp;IF((AA1793&lt;&gt;AA1794)*($H$2="y"),AD1793&amp;AE1793,IF((AA1793&lt;&gt;AA1794)*($H$2="m"),AD1793&amp;AG1793,IF(($H$2&lt;&gt;"m")*($H$2&lt;&gt;"Y"),(IF(F1793=0,"",F1793&amp;" "&amp;$F$4&amp;" "))&amp;(IF(G1793=0,"",G1793&amp;" "&amp;$G$4&amp;" "))&amp;(IF(H1793=0,"",H1793&amp;" "&amp;H$4&amp;" "))&amp;(IF(I1793=0,"",I1793&amp;" "&amp;$I$4&amp;" "))&amp;(IF(J1793=0,"",J1793&amp;" "&amp;$J$4&amp;" "))&amp;IF((ISBLANK(C1793)),"","("&amp;C1793&amp;")"),"")))&amp;IF((B1793=B1794)*(K1793=K1794)*(L1793=L1794)*(M1793=M1794),IF(($H$2&lt;&gt;"m")*($H$2&lt;&gt;"Y"), ", ", IF((ISNUMBER(FIND(")",AE1793))), ", ", "")),IF((B1793=B1794)*(K1793=K1794)*(L1793=L1794),"; ",". ")))</f>
        <v/>
      </c>
      <c r="AI1793" s="1"/>
    </row>
    <row r="1794" spans="1:35" x14ac:dyDescent="0.25">
      <c r="A1794" s="3" t="str">
        <f t="shared" si="222"/>
        <v/>
      </c>
      <c r="B1794" s="53" t="str">
        <f t="shared" si="226"/>
        <v/>
      </c>
      <c r="C1794" s="57"/>
      <c r="D1794" s="57"/>
      <c r="E1794" s="57"/>
      <c r="F1794" s="57"/>
      <c r="G1794" s="57"/>
      <c r="H1794" s="57"/>
      <c r="I1794" s="57"/>
      <c r="J1794" s="57"/>
      <c r="K1794" s="57"/>
      <c r="L1794" s="57"/>
      <c r="M1794" s="54"/>
      <c r="N1794" s="57"/>
      <c r="O1794" s="58"/>
      <c r="P1794" s="58"/>
      <c r="Q1794" s="58"/>
      <c r="R1794" s="58"/>
      <c r="S1794" s="54"/>
      <c r="T1794" s="57"/>
      <c r="U1794" s="57"/>
      <c r="V1794" s="57"/>
      <c r="W1794" s="57"/>
      <c r="X1794" s="147" t="str">
        <f>IF(ISBLANK(D1794),"",IF('order-admin-units'!$I$1&lt;&gt;"y", "", IF((K1794="")*(ISBLANK(D1794)=FALSE), 'order-admin-units'!$B$1+1, VLOOKUP(K1794, ordercountry, 2))))</f>
        <v/>
      </c>
      <c r="Y1794" s="147" t="str">
        <f>IF(ISBLANK(D1794),"",IF('order-admin-units'!$I$1&lt;&gt;"y", "", IF(L1794="", 'order-admin-units'!$B$2+1, VLOOKUP(K1794&amp;"@"&amp;L1794, orderadmin, 2))))</f>
        <v/>
      </c>
      <c r="Z1794" s="147" t="str">
        <f t="shared" si="223"/>
        <v/>
      </c>
      <c r="AA1794" s="147" t="str">
        <f t="shared" si="224"/>
        <v/>
      </c>
      <c r="AB1794" s="147" t="str">
        <f t="shared" si="225"/>
        <v/>
      </c>
      <c r="AC1794" s="147" t="str">
        <f t="shared" si="219"/>
        <v/>
      </c>
      <c r="AD1794" s="11" t="str">
        <f t="shared" si="220"/>
        <v/>
      </c>
      <c r="AE1794" s="11" t="str">
        <f t="array" ref="AE1794">IF(ISBLANK(D1794),"",IF(OR($H$2="y",$H$2="m"),IF(AA1794=AA1793,IF(OR(AB1794=$AB$4:$AB1793)=FALSE,AE1793&amp;C1794,AE1793),"("&amp;C1794)&amp;IF(AA1794=AA1795,IF(OR(AB1795=$AB$4:$AB1794)=FALSE,", ",""),") "),""))</f>
        <v/>
      </c>
      <c r="AF1794" s="11" t="str">
        <f t="shared" si="221"/>
        <v/>
      </c>
      <c r="AG1794" s="11" t="str">
        <f t="array" ref="AG1794">IF(ISBLANK(D1794),"",IF(OR($H$2="y",$H$2="m"),IF(AA1794=AA1793,IF(OR(AC1794=$AC$4:$AC1793)=FALSE,AG1793&amp;AF1794,AG1793),"("&amp;AF1794)&amp;IF(AA1794=AA1795,IF(OR(AC1795=$AC$4:$AC1794)=FALSE,", ",""),") "),""))</f>
        <v/>
      </c>
      <c r="AH1794" s="10" t="str">
        <f>IF((ISBLANK(D1794)),"",IF(D1794=D1793,AH1793,"")&amp;IF(B1793&lt;&gt;B1794,((IF(ISBLANK(E1794),$D$3&amp;"Non-type material: "&amp;$D$3,$D$3&amp;INDEX('type-categories'!$A$2:$B$100,MATCH(E1794,'type-categories'!$A$2:$A$100,0),2)&amp;$D$3))),"")&amp;(IF(K1794&lt;&gt;K1793,$C$2&amp;K1794&amp;$K$3&amp;$C$2&amp;" ",(IF(B1794&lt;&gt;B1793,$C$2&amp;K1794&amp;$K$3&amp;$C$2&amp;" ",""))))&amp;(IF(L1794="","",((IF(L1794&lt;&gt;L1793,$D$2&amp;L1794&amp;$L$3&amp;$D$2&amp;" ",IF(B1794&lt;&gt;B1793,$D$2&amp;L1794&amp;$L$3&amp;$D$2&amp;" ",""))))))&amp;(IF(M1794="","",((IF(M1794&lt;&gt;M1793,$E$2&amp;M1794&amp;$E$2&amp;","&amp;" ",IF(B1794&lt;&gt;B1793,$E$2&amp;M1794&amp;$E$2&amp;",",""))))))&amp;(IF(N1794="","",IF(N1794&lt;&gt;N1793,N1794&amp;", ",IF(B1794&lt;&gt;B1793,N1794&amp;", ",""))))&amp;(IF(ISBLANK(O1794),"",(IF(O1794&lt;&gt;O1793,O1794&amp;", ",IF(B1794&lt;&gt;B1793,O1794&amp;", ","")))))&amp;(IF(ISBLANK(P1794),"",(IF(P1794&lt;&gt;P1793,P1794&amp;", ",IF(B1794&lt;&gt;B1793,P1794&amp;", ",IF(Z1794&lt;&gt;Z1793,P1794&amp;", ",""))))))&amp;(IF(ISBLANK(Q1794),"",(IF(Q1794&lt;&gt;Q1793,Q1794&amp;", ",IF(B1794&lt;&gt;B1793,Q1794&amp;", ",IF(Z1794&lt;&gt;Z1793,Q1794&amp;", ",""))))))&amp;(IF(ISBLANK(R1794),"",(IF(R1794&lt;&gt;R1793,R1794&amp;"m, ",IF(B1794&lt;&gt;B1793,R1794&amp;"m, ",IF(Z1794&lt;&gt;Z1793,R1794&amp;"m, ",""))))))&amp;IF(ISBLANK(S1794),"",(IF(B1794&lt;&gt;B1793,S1794&amp;", ",IF(S1794&lt;&gt;S1793,IF((Z1794=Z1793),"same locality "&amp;S1794&amp;", ",S1794&amp;", "),""))))&amp;(IF(ISBLANK(T1794),"",(IF(T1794&lt;&gt;T1793,IF(ISBLANK(F$2),T1794&amp;", ",T1794&amp;" "&amp;F$2&amp;", "),(IF(B1794&lt;&gt;B1793,IF(ISBLANK(F$2),T1794&amp;", ",T1794&amp;" "&amp;F$2&amp;", "),(IF(Z1794&lt;&gt;Z1793,IF(ISBLANK(F$2),T1794&amp;", ",T1794&amp;" "&amp;F$2&amp;", "),IF((U1794&lt;&gt;U1793)*($G$2="Y"),"same collector, ","")))))))))&amp;(IF(ISBLANK(U1794),"",(IF(U1794&lt;&gt;U1793,U1794&amp;", ",(IF(B1794&lt;&gt;B1793,U1794&amp;", ",IF(Z1794&lt;&gt;Z1793,U1794&amp;", ",(IF(T1794&lt;&gt;T1793,IF((T1794&lt;&gt;T1793)*($G$2="Y"),"same date, ", ""),IF((T1794=T1793)*(U1794=U1793)*(S1794&lt;&gt;S1793)*($G$2="Y"),"same collector and date, ", ""))))))))))&amp;(IF(ISBLANK(V1794),"",V1794&amp;", "))&amp;IF((AA1794&lt;&gt;AA1795)*($H$2="y"),AD1794&amp;AE1794,IF((AA1794&lt;&gt;AA1795)*($H$2="m"),AD1794&amp;AG1794,IF(($H$2&lt;&gt;"m")*($H$2&lt;&gt;"Y"),(IF(F1794=0,"",F1794&amp;" "&amp;$F$4&amp;" "))&amp;(IF(G1794=0,"",G1794&amp;" "&amp;$G$4&amp;" "))&amp;(IF(H1794=0,"",H1794&amp;" "&amp;H$4&amp;" "))&amp;(IF(I1794=0,"",I1794&amp;" "&amp;$I$4&amp;" "))&amp;(IF(J1794=0,"",J1794&amp;" "&amp;$J$4&amp;" "))&amp;IF((ISBLANK(C1794)),"","("&amp;C1794&amp;")"),"")))&amp;IF((B1794=B1795)*(K1794=K1795)*(L1794=L1795)*(M1794=M1795),IF(($H$2&lt;&gt;"m")*($H$2&lt;&gt;"Y"), ", ", IF((ISNUMBER(FIND(")",AE1794))), ", ", "")),IF((B1794=B1795)*(K1794=K1795)*(L1794=L1795),"; ",". ")))</f>
        <v/>
      </c>
      <c r="AI1794" s="1"/>
    </row>
    <row r="1795" spans="1:35" x14ac:dyDescent="0.25">
      <c r="A1795" s="3" t="str">
        <f t="shared" si="222"/>
        <v/>
      </c>
      <c r="B1795" s="53" t="str">
        <f t="shared" si="226"/>
        <v/>
      </c>
      <c r="C1795" s="57"/>
      <c r="D1795" s="57"/>
      <c r="E1795" s="57"/>
      <c r="F1795" s="57"/>
      <c r="G1795" s="57"/>
      <c r="H1795" s="57"/>
      <c r="I1795" s="57"/>
      <c r="J1795" s="57"/>
      <c r="K1795" s="57"/>
      <c r="L1795" s="57"/>
      <c r="M1795" s="54"/>
      <c r="N1795" s="57"/>
      <c r="O1795" s="58"/>
      <c r="P1795" s="58"/>
      <c r="Q1795" s="58"/>
      <c r="R1795" s="58"/>
      <c r="S1795" s="54"/>
      <c r="T1795" s="57"/>
      <c r="U1795" s="57"/>
      <c r="V1795" s="57"/>
      <c r="W1795" s="57"/>
      <c r="X1795" s="147" t="str">
        <f>IF(ISBLANK(D1795),"",IF('order-admin-units'!$I$1&lt;&gt;"y", "", IF((K1795="")*(ISBLANK(D1795)=FALSE), 'order-admin-units'!$B$1+1, VLOOKUP(K1795, ordercountry, 2))))</f>
        <v/>
      </c>
      <c r="Y1795" s="147" t="str">
        <f>IF(ISBLANK(D1795),"",IF('order-admin-units'!$I$1&lt;&gt;"y", "", IF(L1795="", 'order-admin-units'!$B$2+1, VLOOKUP(K1795&amp;"@"&amp;L1795, orderadmin, 2))))</f>
        <v/>
      </c>
      <c r="Z1795" s="147" t="str">
        <f t="shared" si="223"/>
        <v/>
      </c>
      <c r="AA1795" s="147" t="str">
        <f t="shared" si="224"/>
        <v/>
      </c>
      <c r="AB1795" s="147" t="str">
        <f t="shared" si="225"/>
        <v/>
      </c>
      <c r="AC1795" s="147" t="str">
        <f t="shared" si="219"/>
        <v/>
      </c>
      <c r="AD1795" s="11" t="str">
        <f t="shared" si="220"/>
        <v/>
      </c>
      <c r="AE1795" s="11" t="str">
        <f t="array" ref="AE1795">IF(ISBLANK(D1795),"",IF(OR($H$2="y",$H$2="m"),IF(AA1795=AA1794,IF(OR(AB1795=$AB$4:$AB1794)=FALSE,AE1794&amp;C1795,AE1794),"("&amp;C1795)&amp;IF(AA1795=AA1796,IF(OR(AB1796=$AB$4:$AB1795)=FALSE,", ",""),") "),""))</f>
        <v/>
      </c>
      <c r="AF1795" s="11" t="str">
        <f t="shared" si="221"/>
        <v/>
      </c>
      <c r="AG1795" s="11" t="str">
        <f t="array" ref="AG1795">IF(ISBLANK(D1795),"",IF(OR($H$2="y",$H$2="m"),IF(AA1795=AA1794,IF(OR(AC1795=$AC$4:$AC1794)=FALSE,AG1794&amp;AF1795,AG1794),"("&amp;AF1795)&amp;IF(AA1795=AA1796,IF(OR(AC1796=$AC$4:$AC1795)=FALSE,", ",""),") "),""))</f>
        <v/>
      </c>
      <c r="AH1795" s="10" t="str">
        <f>IF((ISBLANK(D1795)),"",IF(D1795=D1794,AH1794,"")&amp;IF(B1794&lt;&gt;B1795,((IF(ISBLANK(E1795),$D$3&amp;"Non-type material: "&amp;$D$3,$D$3&amp;INDEX('type-categories'!$A$2:$B$100,MATCH(E1795,'type-categories'!$A$2:$A$100,0),2)&amp;$D$3))),"")&amp;(IF(K1795&lt;&gt;K1794,$C$2&amp;K1795&amp;$K$3&amp;$C$2&amp;" ",(IF(B1795&lt;&gt;B1794,$C$2&amp;K1795&amp;$K$3&amp;$C$2&amp;" ",""))))&amp;(IF(L1795="","",((IF(L1795&lt;&gt;L1794,$D$2&amp;L1795&amp;$L$3&amp;$D$2&amp;" ",IF(B1795&lt;&gt;B1794,$D$2&amp;L1795&amp;$L$3&amp;$D$2&amp;" ",""))))))&amp;(IF(M1795="","",((IF(M1795&lt;&gt;M1794,$E$2&amp;M1795&amp;$E$2&amp;","&amp;" ",IF(B1795&lt;&gt;B1794,$E$2&amp;M1795&amp;$E$2&amp;",",""))))))&amp;(IF(N1795="","",IF(N1795&lt;&gt;N1794,N1795&amp;", ",IF(B1795&lt;&gt;B1794,N1795&amp;", ",""))))&amp;(IF(ISBLANK(O1795),"",(IF(O1795&lt;&gt;O1794,O1795&amp;", ",IF(B1795&lt;&gt;B1794,O1795&amp;", ","")))))&amp;(IF(ISBLANK(P1795),"",(IF(P1795&lt;&gt;P1794,P1795&amp;", ",IF(B1795&lt;&gt;B1794,P1795&amp;", ",IF(Z1795&lt;&gt;Z1794,P1795&amp;", ",""))))))&amp;(IF(ISBLANK(Q1795),"",(IF(Q1795&lt;&gt;Q1794,Q1795&amp;", ",IF(B1795&lt;&gt;B1794,Q1795&amp;", ",IF(Z1795&lt;&gt;Z1794,Q1795&amp;", ",""))))))&amp;(IF(ISBLANK(R1795),"",(IF(R1795&lt;&gt;R1794,R1795&amp;"m, ",IF(B1795&lt;&gt;B1794,R1795&amp;"m, ",IF(Z1795&lt;&gt;Z1794,R1795&amp;"m, ",""))))))&amp;IF(ISBLANK(S1795),"",(IF(B1795&lt;&gt;B1794,S1795&amp;", ",IF(S1795&lt;&gt;S1794,IF((Z1795=Z1794),"same locality "&amp;S1795&amp;", ",S1795&amp;", "),""))))&amp;(IF(ISBLANK(T1795),"",(IF(T1795&lt;&gt;T1794,IF(ISBLANK(F$2),T1795&amp;", ",T1795&amp;" "&amp;F$2&amp;", "),(IF(B1795&lt;&gt;B1794,IF(ISBLANK(F$2),T1795&amp;", ",T1795&amp;" "&amp;F$2&amp;", "),(IF(Z1795&lt;&gt;Z1794,IF(ISBLANK(F$2),T1795&amp;", ",T1795&amp;" "&amp;F$2&amp;", "),IF((U1795&lt;&gt;U1794)*($G$2="Y"),"same collector, ","")))))))))&amp;(IF(ISBLANK(U1795),"",(IF(U1795&lt;&gt;U1794,U1795&amp;", ",(IF(B1795&lt;&gt;B1794,U1795&amp;", ",IF(Z1795&lt;&gt;Z1794,U1795&amp;", ",(IF(T1795&lt;&gt;T1794,IF((T1795&lt;&gt;T1794)*($G$2="Y"),"same date, ", ""),IF((T1795=T1794)*(U1795=U1794)*(S1795&lt;&gt;S1794)*($G$2="Y"),"same collector and date, ", ""))))))))))&amp;(IF(ISBLANK(V1795),"",V1795&amp;", "))&amp;IF((AA1795&lt;&gt;AA1796)*($H$2="y"),AD1795&amp;AE1795,IF((AA1795&lt;&gt;AA1796)*($H$2="m"),AD1795&amp;AG1795,IF(($H$2&lt;&gt;"m")*($H$2&lt;&gt;"Y"),(IF(F1795=0,"",F1795&amp;" "&amp;$F$4&amp;" "))&amp;(IF(G1795=0,"",G1795&amp;" "&amp;$G$4&amp;" "))&amp;(IF(H1795=0,"",H1795&amp;" "&amp;H$4&amp;" "))&amp;(IF(I1795=0,"",I1795&amp;" "&amp;$I$4&amp;" "))&amp;(IF(J1795=0,"",J1795&amp;" "&amp;$J$4&amp;" "))&amp;IF((ISBLANK(C1795)),"","("&amp;C1795&amp;")"),"")))&amp;IF((B1795=B1796)*(K1795=K1796)*(L1795=L1796)*(M1795=M1796),IF(($H$2&lt;&gt;"m")*($H$2&lt;&gt;"Y"), ", ", IF((ISNUMBER(FIND(")",AE1795))), ", ", "")),IF((B1795=B1796)*(K1795=K1796)*(L1795=L1796),"; ",". ")))</f>
        <v/>
      </c>
      <c r="AI1795" s="1"/>
    </row>
    <row r="1796" spans="1:35" x14ac:dyDescent="0.25">
      <c r="A1796" s="3" t="str">
        <f t="shared" si="222"/>
        <v/>
      </c>
      <c r="B1796" s="53" t="str">
        <f t="shared" si="226"/>
        <v/>
      </c>
      <c r="C1796" s="57"/>
      <c r="D1796" s="57"/>
      <c r="E1796" s="57"/>
      <c r="F1796" s="57"/>
      <c r="G1796" s="57"/>
      <c r="H1796" s="57"/>
      <c r="I1796" s="57"/>
      <c r="J1796" s="57"/>
      <c r="K1796" s="57"/>
      <c r="L1796" s="57"/>
      <c r="M1796" s="54"/>
      <c r="N1796" s="57"/>
      <c r="O1796" s="58"/>
      <c r="P1796" s="58"/>
      <c r="Q1796" s="58"/>
      <c r="R1796" s="58"/>
      <c r="S1796" s="54"/>
      <c r="T1796" s="57"/>
      <c r="U1796" s="57"/>
      <c r="V1796" s="57"/>
      <c r="W1796" s="57"/>
      <c r="X1796" s="147" t="str">
        <f>IF(ISBLANK(D1796),"",IF('order-admin-units'!$I$1&lt;&gt;"y", "", IF((K1796="")*(ISBLANK(D1796)=FALSE), 'order-admin-units'!$B$1+1, VLOOKUP(K1796, ordercountry, 2))))</f>
        <v/>
      </c>
      <c r="Y1796" s="147" t="str">
        <f>IF(ISBLANK(D1796),"",IF('order-admin-units'!$I$1&lt;&gt;"y", "", IF(L1796="", 'order-admin-units'!$B$2+1, VLOOKUP(K1796&amp;"@"&amp;L1796, orderadmin, 2))))</f>
        <v/>
      </c>
      <c r="Z1796" s="147" t="str">
        <f t="shared" si="223"/>
        <v/>
      </c>
      <c r="AA1796" s="147" t="str">
        <f t="shared" si="224"/>
        <v/>
      </c>
      <c r="AB1796" s="147" t="str">
        <f t="shared" si="225"/>
        <v/>
      </c>
      <c r="AC1796" s="147" t="str">
        <f t="shared" si="219"/>
        <v/>
      </c>
      <c r="AD1796" s="11" t="str">
        <f t="shared" si="220"/>
        <v/>
      </c>
      <c r="AE1796" s="11" t="str">
        <f t="array" ref="AE1796">IF(ISBLANK(D1796),"",IF(OR($H$2="y",$H$2="m"),IF(AA1796=AA1795,IF(OR(AB1796=$AB$4:$AB1795)=FALSE,AE1795&amp;C1796,AE1795),"("&amp;C1796)&amp;IF(AA1796=AA1797,IF(OR(AB1797=$AB$4:$AB1796)=FALSE,", ",""),") "),""))</f>
        <v/>
      </c>
      <c r="AF1796" s="11" t="str">
        <f t="shared" si="221"/>
        <v/>
      </c>
      <c r="AG1796" s="11" t="str">
        <f t="array" ref="AG1796">IF(ISBLANK(D1796),"",IF(OR($H$2="y",$H$2="m"),IF(AA1796=AA1795,IF(OR(AC1796=$AC$4:$AC1795)=FALSE,AG1795&amp;AF1796,AG1795),"("&amp;AF1796)&amp;IF(AA1796=AA1797,IF(OR(AC1797=$AC$4:$AC1796)=FALSE,", ",""),") "),""))</f>
        <v/>
      </c>
      <c r="AH1796" s="10" t="str">
        <f>IF((ISBLANK(D1796)),"",IF(D1796=D1795,AH1795,"")&amp;IF(B1795&lt;&gt;B1796,((IF(ISBLANK(E1796),$D$3&amp;"Non-type material: "&amp;$D$3,$D$3&amp;INDEX('type-categories'!$A$2:$B$100,MATCH(E1796,'type-categories'!$A$2:$A$100,0),2)&amp;$D$3))),"")&amp;(IF(K1796&lt;&gt;K1795,$C$2&amp;K1796&amp;$K$3&amp;$C$2&amp;" ",(IF(B1796&lt;&gt;B1795,$C$2&amp;K1796&amp;$K$3&amp;$C$2&amp;" ",""))))&amp;(IF(L1796="","",((IF(L1796&lt;&gt;L1795,$D$2&amp;L1796&amp;$L$3&amp;$D$2&amp;" ",IF(B1796&lt;&gt;B1795,$D$2&amp;L1796&amp;$L$3&amp;$D$2&amp;" ",""))))))&amp;(IF(M1796="","",((IF(M1796&lt;&gt;M1795,$E$2&amp;M1796&amp;$E$2&amp;","&amp;" ",IF(B1796&lt;&gt;B1795,$E$2&amp;M1796&amp;$E$2&amp;",",""))))))&amp;(IF(N1796="","",IF(N1796&lt;&gt;N1795,N1796&amp;", ",IF(B1796&lt;&gt;B1795,N1796&amp;", ",""))))&amp;(IF(ISBLANK(O1796),"",(IF(O1796&lt;&gt;O1795,O1796&amp;", ",IF(B1796&lt;&gt;B1795,O1796&amp;", ","")))))&amp;(IF(ISBLANK(P1796),"",(IF(P1796&lt;&gt;P1795,P1796&amp;", ",IF(B1796&lt;&gt;B1795,P1796&amp;", ",IF(Z1796&lt;&gt;Z1795,P1796&amp;", ",""))))))&amp;(IF(ISBLANK(Q1796),"",(IF(Q1796&lt;&gt;Q1795,Q1796&amp;", ",IF(B1796&lt;&gt;B1795,Q1796&amp;", ",IF(Z1796&lt;&gt;Z1795,Q1796&amp;", ",""))))))&amp;(IF(ISBLANK(R1796),"",(IF(R1796&lt;&gt;R1795,R1796&amp;"m, ",IF(B1796&lt;&gt;B1795,R1796&amp;"m, ",IF(Z1796&lt;&gt;Z1795,R1796&amp;"m, ",""))))))&amp;IF(ISBLANK(S1796),"",(IF(B1796&lt;&gt;B1795,S1796&amp;", ",IF(S1796&lt;&gt;S1795,IF((Z1796=Z1795),"same locality "&amp;S1796&amp;", ",S1796&amp;", "),""))))&amp;(IF(ISBLANK(T1796),"",(IF(T1796&lt;&gt;T1795,IF(ISBLANK(F$2),T1796&amp;", ",T1796&amp;" "&amp;F$2&amp;", "),(IF(B1796&lt;&gt;B1795,IF(ISBLANK(F$2),T1796&amp;", ",T1796&amp;" "&amp;F$2&amp;", "),(IF(Z1796&lt;&gt;Z1795,IF(ISBLANK(F$2),T1796&amp;", ",T1796&amp;" "&amp;F$2&amp;", "),IF((U1796&lt;&gt;U1795)*($G$2="Y"),"same collector, ","")))))))))&amp;(IF(ISBLANK(U1796),"",(IF(U1796&lt;&gt;U1795,U1796&amp;", ",(IF(B1796&lt;&gt;B1795,U1796&amp;", ",IF(Z1796&lt;&gt;Z1795,U1796&amp;", ",(IF(T1796&lt;&gt;T1795,IF((T1796&lt;&gt;T1795)*($G$2="Y"),"same date, ", ""),IF((T1796=T1795)*(U1796=U1795)*(S1796&lt;&gt;S1795)*($G$2="Y"),"same collector and date, ", ""))))))))))&amp;(IF(ISBLANK(V1796),"",V1796&amp;", "))&amp;IF((AA1796&lt;&gt;AA1797)*($H$2="y"),AD1796&amp;AE1796,IF((AA1796&lt;&gt;AA1797)*($H$2="m"),AD1796&amp;AG1796,IF(($H$2&lt;&gt;"m")*($H$2&lt;&gt;"Y"),(IF(F1796=0,"",F1796&amp;" "&amp;$F$4&amp;" "))&amp;(IF(G1796=0,"",G1796&amp;" "&amp;$G$4&amp;" "))&amp;(IF(H1796=0,"",H1796&amp;" "&amp;H$4&amp;" "))&amp;(IF(I1796=0,"",I1796&amp;" "&amp;$I$4&amp;" "))&amp;(IF(J1796=0,"",J1796&amp;" "&amp;$J$4&amp;" "))&amp;IF((ISBLANK(C1796)),"","("&amp;C1796&amp;")"),"")))&amp;IF((B1796=B1797)*(K1796=K1797)*(L1796=L1797)*(M1796=M1797),IF(($H$2&lt;&gt;"m")*($H$2&lt;&gt;"Y"), ", ", IF((ISNUMBER(FIND(")",AE1796))), ", ", "")),IF((B1796=B1797)*(K1796=K1797)*(L1796=L1797),"; ",". ")))</f>
        <v/>
      </c>
      <c r="AI1796" s="1"/>
    </row>
    <row r="1797" spans="1:35" x14ac:dyDescent="0.25">
      <c r="A1797" s="3" t="str">
        <f t="shared" si="222"/>
        <v/>
      </c>
      <c r="B1797" s="53" t="str">
        <f t="shared" si="226"/>
        <v/>
      </c>
      <c r="C1797" s="57"/>
      <c r="D1797" s="57"/>
      <c r="E1797" s="57"/>
      <c r="F1797" s="57"/>
      <c r="G1797" s="57"/>
      <c r="H1797" s="57"/>
      <c r="I1797" s="57"/>
      <c r="J1797" s="57"/>
      <c r="K1797" s="57"/>
      <c r="L1797" s="57"/>
      <c r="M1797" s="54"/>
      <c r="N1797" s="57"/>
      <c r="O1797" s="58"/>
      <c r="P1797" s="58"/>
      <c r="Q1797" s="58"/>
      <c r="R1797" s="58"/>
      <c r="S1797" s="54"/>
      <c r="T1797" s="57"/>
      <c r="U1797" s="57"/>
      <c r="V1797" s="57"/>
      <c r="W1797" s="57"/>
      <c r="X1797" s="147" t="str">
        <f>IF(ISBLANK(D1797),"",IF('order-admin-units'!$I$1&lt;&gt;"y", "", IF((K1797="")*(ISBLANK(D1797)=FALSE), 'order-admin-units'!$B$1+1, VLOOKUP(K1797, ordercountry, 2))))</f>
        <v/>
      </c>
      <c r="Y1797" s="147" t="str">
        <f>IF(ISBLANK(D1797),"",IF('order-admin-units'!$I$1&lt;&gt;"y", "", IF(L1797="", 'order-admin-units'!$B$2+1, VLOOKUP(K1797&amp;"@"&amp;L1797, orderadmin, 2))))</f>
        <v/>
      </c>
      <c r="Z1797" s="147" t="str">
        <f t="shared" si="223"/>
        <v/>
      </c>
      <c r="AA1797" s="147" t="str">
        <f t="shared" si="224"/>
        <v/>
      </c>
      <c r="AB1797" s="147" t="str">
        <f t="shared" si="225"/>
        <v/>
      </c>
      <c r="AC1797" s="147" t="str">
        <f t="shared" ref="AC1797:AC1860" si="227">AA1797&amp;AF1797</f>
        <v/>
      </c>
      <c r="AD1797" s="11" t="str">
        <f t="shared" ref="AD1797:AD1860" si="228">IF(OR($H$2="y",$H$2="m"),IF(SUMIF($AA$5:$AA$2000,AA1797,$F$5:$F$2000)&lt;&gt;0,SUMIF($AA$5:$AA$2000,AA1797,$F$5:$F$2000)&amp;" "&amp;$F$4&amp;" ","")&amp;IF(SUMIF($AA$5:$AA$2000,AA1797,$G$5:$G$2000)&lt;&gt;0,SUMIF($AA$5:$AA$2000,AA1797,$G$5:$G$2000)&amp;" "&amp;$G$4&amp;" ","")&amp;IF(SUMIF($AA$5:$AA$2000,AA1797,$H$5:$H$2000)&lt;&gt;0,SUMIF($AA$5:$AA$2000,AA1797,$H$5:$H$2000)&amp;" "&amp;$H$4&amp;" ","")&amp;IF(SUMIF($AA$5:$AA$2000,AA1797,$I$5:$I$2000)&lt;&gt;0,SUMIF($AA$5:$AA$2000,AA1797,$I$5:$I$2000)&amp;" "&amp;$I$4&amp;" ","")&amp;IF(SUMIF($AA$5:$AA$2000,AA1797,$J$5:$J$2000)&lt;&gt;0,SUMIF($AA$5:$AA$2000,AA1797,$J$5:$J$2000)&amp;" "&amp;$J$4&amp;" ",""),"")</f>
        <v/>
      </c>
      <c r="AE1797" s="11" t="str">
        <f t="array" ref="AE1797">IF(ISBLANK(D1797),"",IF(OR($H$2="y",$H$2="m"),IF(AA1797=AA1796,IF(OR(AB1797=$AB$4:$AB1796)=FALSE,AE1796&amp;C1797,AE1796),"("&amp;C1797)&amp;IF(AA1797=AA1798,IF(OR(AB1798=$AB$4:$AB1797)=FALSE,", ",""),") "),""))</f>
        <v/>
      </c>
      <c r="AF1797" s="11" t="str">
        <f t="shared" ref="AF1797:AF1860" si="229">IF((ISBLANK(D1797)=FALSE)*OR($H$2="y",$H$2="m"),IFERROR(LEFT(C1797, FIND(" ",C1797)-1), C1797),"")</f>
        <v/>
      </c>
      <c r="AG1797" s="11" t="str">
        <f t="array" ref="AG1797">IF(ISBLANK(D1797),"",IF(OR($H$2="y",$H$2="m"),IF(AA1797=AA1796,IF(OR(AC1797=$AC$4:$AC1796)=FALSE,AG1796&amp;AF1797,AG1796),"("&amp;AF1797)&amp;IF(AA1797=AA1798,IF(OR(AC1798=$AC$4:$AC1797)=FALSE,", ",""),") "),""))</f>
        <v/>
      </c>
      <c r="AH1797" s="10" t="str">
        <f>IF((ISBLANK(D1797)),"",IF(D1797=D1796,AH1796,"")&amp;IF(B1796&lt;&gt;B1797,((IF(ISBLANK(E1797),$D$3&amp;"Non-type material: "&amp;$D$3,$D$3&amp;INDEX('type-categories'!$A$2:$B$100,MATCH(E1797,'type-categories'!$A$2:$A$100,0),2)&amp;$D$3))),"")&amp;(IF(K1797&lt;&gt;K1796,$C$2&amp;K1797&amp;$K$3&amp;$C$2&amp;" ",(IF(B1797&lt;&gt;B1796,$C$2&amp;K1797&amp;$K$3&amp;$C$2&amp;" ",""))))&amp;(IF(L1797="","",((IF(L1797&lt;&gt;L1796,$D$2&amp;L1797&amp;$L$3&amp;$D$2&amp;" ",IF(B1797&lt;&gt;B1796,$D$2&amp;L1797&amp;$L$3&amp;$D$2&amp;" ",""))))))&amp;(IF(M1797="","",((IF(M1797&lt;&gt;M1796,$E$2&amp;M1797&amp;$E$2&amp;","&amp;" ",IF(B1797&lt;&gt;B1796,$E$2&amp;M1797&amp;$E$2&amp;",",""))))))&amp;(IF(N1797="","",IF(N1797&lt;&gt;N1796,N1797&amp;", ",IF(B1797&lt;&gt;B1796,N1797&amp;", ",""))))&amp;(IF(ISBLANK(O1797),"",(IF(O1797&lt;&gt;O1796,O1797&amp;", ",IF(B1797&lt;&gt;B1796,O1797&amp;", ","")))))&amp;(IF(ISBLANK(P1797),"",(IF(P1797&lt;&gt;P1796,P1797&amp;", ",IF(B1797&lt;&gt;B1796,P1797&amp;", ",IF(Z1797&lt;&gt;Z1796,P1797&amp;", ",""))))))&amp;(IF(ISBLANK(Q1797),"",(IF(Q1797&lt;&gt;Q1796,Q1797&amp;", ",IF(B1797&lt;&gt;B1796,Q1797&amp;", ",IF(Z1797&lt;&gt;Z1796,Q1797&amp;", ",""))))))&amp;(IF(ISBLANK(R1797),"",(IF(R1797&lt;&gt;R1796,R1797&amp;"m, ",IF(B1797&lt;&gt;B1796,R1797&amp;"m, ",IF(Z1797&lt;&gt;Z1796,R1797&amp;"m, ",""))))))&amp;IF(ISBLANK(S1797),"",(IF(B1797&lt;&gt;B1796,S1797&amp;", ",IF(S1797&lt;&gt;S1796,IF((Z1797=Z1796),"same locality "&amp;S1797&amp;", ",S1797&amp;", "),""))))&amp;(IF(ISBLANK(T1797),"",(IF(T1797&lt;&gt;T1796,IF(ISBLANK(F$2),T1797&amp;", ",T1797&amp;" "&amp;F$2&amp;", "),(IF(B1797&lt;&gt;B1796,IF(ISBLANK(F$2),T1797&amp;", ",T1797&amp;" "&amp;F$2&amp;", "),(IF(Z1797&lt;&gt;Z1796,IF(ISBLANK(F$2),T1797&amp;", ",T1797&amp;" "&amp;F$2&amp;", "),IF((U1797&lt;&gt;U1796)*($G$2="Y"),"same collector, ","")))))))))&amp;(IF(ISBLANK(U1797),"",(IF(U1797&lt;&gt;U1796,U1797&amp;", ",(IF(B1797&lt;&gt;B1796,U1797&amp;", ",IF(Z1797&lt;&gt;Z1796,U1797&amp;", ",(IF(T1797&lt;&gt;T1796,IF((T1797&lt;&gt;T1796)*($G$2="Y"),"same date, ", ""),IF((T1797=T1796)*(U1797=U1796)*(S1797&lt;&gt;S1796)*($G$2="Y"),"same collector and date, ", ""))))))))))&amp;(IF(ISBLANK(V1797),"",V1797&amp;", "))&amp;IF((AA1797&lt;&gt;AA1798)*($H$2="y"),AD1797&amp;AE1797,IF((AA1797&lt;&gt;AA1798)*($H$2="m"),AD1797&amp;AG1797,IF(($H$2&lt;&gt;"m")*($H$2&lt;&gt;"Y"),(IF(F1797=0,"",F1797&amp;" "&amp;$F$4&amp;" "))&amp;(IF(G1797=0,"",G1797&amp;" "&amp;$G$4&amp;" "))&amp;(IF(H1797=0,"",H1797&amp;" "&amp;H$4&amp;" "))&amp;(IF(I1797=0,"",I1797&amp;" "&amp;$I$4&amp;" "))&amp;(IF(J1797=0,"",J1797&amp;" "&amp;$J$4&amp;" "))&amp;IF((ISBLANK(C1797)),"","("&amp;C1797&amp;")"),"")))&amp;IF((B1797=B1798)*(K1797=K1798)*(L1797=L1798)*(M1797=M1798),IF(($H$2&lt;&gt;"m")*($H$2&lt;&gt;"Y"), ", ", IF((ISNUMBER(FIND(")",AE1797))), ", ", "")),IF((B1797=B1798)*(K1797=K1798)*(L1797=L1798),"; ",". ")))</f>
        <v/>
      </c>
      <c r="AI1797" s="1"/>
    </row>
    <row r="1798" spans="1:35" x14ac:dyDescent="0.25">
      <c r="A1798" s="3" t="str">
        <f t="shared" ref="A1798:A1861" si="230">IF(ISBLANK(D1798),"",IF(D1798&lt;&gt;D1797, A1797+1, A1797))</f>
        <v/>
      </c>
      <c r="B1798" s="53" t="str">
        <f t="shared" si="226"/>
        <v/>
      </c>
      <c r="C1798" s="57"/>
      <c r="D1798" s="57"/>
      <c r="E1798" s="57"/>
      <c r="F1798" s="57"/>
      <c r="G1798" s="57"/>
      <c r="H1798" s="57"/>
      <c r="I1798" s="57"/>
      <c r="J1798" s="57"/>
      <c r="K1798" s="57"/>
      <c r="L1798" s="57"/>
      <c r="M1798" s="54"/>
      <c r="N1798" s="57"/>
      <c r="O1798" s="58"/>
      <c r="P1798" s="58"/>
      <c r="Q1798" s="58"/>
      <c r="R1798" s="58"/>
      <c r="S1798" s="54"/>
      <c r="T1798" s="57"/>
      <c r="U1798" s="57"/>
      <c r="V1798" s="57"/>
      <c r="W1798" s="57"/>
      <c r="X1798" s="147" t="str">
        <f>IF(ISBLANK(D1798),"",IF('order-admin-units'!$I$1&lt;&gt;"y", "", IF((K1798="")*(ISBLANK(D1798)=FALSE), 'order-admin-units'!$B$1+1, VLOOKUP(K1798, ordercountry, 2))))</f>
        <v/>
      </c>
      <c r="Y1798" s="147" t="str">
        <f>IF(ISBLANK(D1798),"",IF('order-admin-units'!$I$1&lt;&gt;"y", "", IF(L1798="", 'order-admin-units'!$B$2+1, VLOOKUP(K1798&amp;"@"&amp;L1798, orderadmin, 2))))</f>
        <v/>
      </c>
      <c r="Z1798" s="147" t="str">
        <f t="shared" ref="Z1798:Z1861" si="231">K1798&amp;L1798&amp;M1798&amp;N1798&amp;O1798</f>
        <v/>
      </c>
      <c r="AA1798" s="147" t="str">
        <f t="shared" ref="AA1798:AA1861" si="232">B1798&amp;K1798&amp;L1798&amp;M1798&amp;N1798&amp;O1798&amp;P1798&amp;Q1798&amp;R1798&amp;S1798&amp;T1798&amp;U1798</f>
        <v/>
      </c>
      <c r="AB1798" s="147" t="str">
        <f t="shared" ref="AB1798:AB1861" si="233">AA1798&amp;C1798</f>
        <v/>
      </c>
      <c r="AC1798" s="147" t="str">
        <f t="shared" si="227"/>
        <v/>
      </c>
      <c r="AD1798" s="11" t="str">
        <f t="shared" si="228"/>
        <v/>
      </c>
      <c r="AE1798" s="11" t="str">
        <f t="array" ref="AE1798">IF(ISBLANK(D1798),"",IF(OR($H$2="y",$H$2="m"),IF(AA1798=AA1797,IF(OR(AB1798=$AB$4:$AB1797)=FALSE,AE1797&amp;C1798,AE1797),"("&amp;C1798)&amp;IF(AA1798=AA1799,IF(OR(AB1799=$AB$4:$AB1798)=FALSE,", ",""),") "),""))</f>
        <v/>
      </c>
      <c r="AF1798" s="11" t="str">
        <f t="shared" si="229"/>
        <v/>
      </c>
      <c r="AG1798" s="11" t="str">
        <f t="array" ref="AG1798">IF(ISBLANK(D1798),"",IF(OR($H$2="y",$H$2="m"),IF(AA1798=AA1797,IF(OR(AC1798=$AC$4:$AC1797)=FALSE,AG1797&amp;AF1798,AG1797),"("&amp;AF1798)&amp;IF(AA1798=AA1799,IF(OR(AC1799=$AC$4:$AC1798)=FALSE,", ",""),") "),""))</f>
        <v/>
      </c>
      <c r="AH1798" s="10" t="str">
        <f>IF((ISBLANK(D1798)),"",IF(D1798=D1797,AH1797,"")&amp;IF(B1797&lt;&gt;B1798,((IF(ISBLANK(E1798),$D$3&amp;"Non-type material: "&amp;$D$3,$D$3&amp;INDEX('type-categories'!$A$2:$B$100,MATCH(E1798,'type-categories'!$A$2:$A$100,0),2)&amp;$D$3))),"")&amp;(IF(K1798&lt;&gt;K1797,$C$2&amp;K1798&amp;$K$3&amp;$C$2&amp;" ",(IF(B1798&lt;&gt;B1797,$C$2&amp;K1798&amp;$K$3&amp;$C$2&amp;" ",""))))&amp;(IF(L1798="","",((IF(L1798&lt;&gt;L1797,$D$2&amp;L1798&amp;$L$3&amp;$D$2&amp;" ",IF(B1798&lt;&gt;B1797,$D$2&amp;L1798&amp;$L$3&amp;$D$2&amp;" ",""))))))&amp;(IF(M1798="","",((IF(M1798&lt;&gt;M1797,$E$2&amp;M1798&amp;$E$2&amp;","&amp;" ",IF(B1798&lt;&gt;B1797,$E$2&amp;M1798&amp;$E$2&amp;",",""))))))&amp;(IF(N1798="","",IF(N1798&lt;&gt;N1797,N1798&amp;", ",IF(B1798&lt;&gt;B1797,N1798&amp;", ",""))))&amp;(IF(ISBLANK(O1798),"",(IF(O1798&lt;&gt;O1797,O1798&amp;", ",IF(B1798&lt;&gt;B1797,O1798&amp;", ","")))))&amp;(IF(ISBLANK(P1798),"",(IF(P1798&lt;&gt;P1797,P1798&amp;", ",IF(B1798&lt;&gt;B1797,P1798&amp;", ",IF(Z1798&lt;&gt;Z1797,P1798&amp;", ",""))))))&amp;(IF(ISBLANK(Q1798),"",(IF(Q1798&lt;&gt;Q1797,Q1798&amp;", ",IF(B1798&lt;&gt;B1797,Q1798&amp;", ",IF(Z1798&lt;&gt;Z1797,Q1798&amp;", ",""))))))&amp;(IF(ISBLANK(R1798),"",(IF(R1798&lt;&gt;R1797,R1798&amp;"m, ",IF(B1798&lt;&gt;B1797,R1798&amp;"m, ",IF(Z1798&lt;&gt;Z1797,R1798&amp;"m, ",""))))))&amp;IF(ISBLANK(S1798),"",(IF(B1798&lt;&gt;B1797,S1798&amp;", ",IF(S1798&lt;&gt;S1797,IF((Z1798=Z1797),"same locality "&amp;S1798&amp;", ",S1798&amp;", "),""))))&amp;(IF(ISBLANK(T1798),"",(IF(T1798&lt;&gt;T1797,IF(ISBLANK(F$2),T1798&amp;", ",T1798&amp;" "&amp;F$2&amp;", "),(IF(B1798&lt;&gt;B1797,IF(ISBLANK(F$2),T1798&amp;", ",T1798&amp;" "&amp;F$2&amp;", "),(IF(Z1798&lt;&gt;Z1797,IF(ISBLANK(F$2),T1798&amp;", ",T1798&amp;" "&amp;F$2&amp;", "),IF((U1798&lt;&gt;U1797)*($G$2="Y"),"same collector, ","")))))))))&amp;(IF(ISBLANK(U1798),"",(IF(U1798&lt;&gt;U1797,U1798&amp;", ",(IF(B1798&lt;&gt;B1797,U1798&amp;", ",IF(Z1798&lt;&gt;Z1797,U1798&amp;", ",(IF(T1798&lt;&gt;T1797,IF((T1798&lt;&gt;T1797)*($G$2="Y"),"same date, ", ""),IF((T1798=T1797)*(U1798=U1797)*(S1798&lt;&gt;S1797)*($G$2="Y"),"same collector and date, ", ""))))))))))&amp;(IF(ISBLANK(V1798),"",V1798&amp;", "))&amp;IF((AA1798&lt;&gt;AA1799)*($H$2="y"),AD1798&amp;AE1798,IF((AA1798&lt;&gt;AA1799)*($H$2="m"),AD1798&amp;AG1798,IF(($H$2&lt;&gt;"m")*($H$2&lt;&gt;"Y"),(IF(F1798=0,"",F1798&amp;" "&amp;$F$4&amp;" "))&amp;(IF(G1798=0,"",G1798&amp;" "&amp;$G$4&amp;" "))&amp;(IF(H1798=0,"",H1798&amp;" "&amp;H$4&amp;" "))&amp;(IF(I1798=0,"",I1798&amp;" "&amp;$I$4&amp;" "))&amp;(IF(J1798=0,"",J1798&amp;" "&amp;$J$4&amp;" "))&amp;IF((ISBLANK(C1798)),"","("&amp;C1798&amp;")"),"")))&amp;IF((B1798=B1799)*(K1798=K1799)*(L1798=L1799)*(M1798=M1799),IF(($H$2&lt;&gt;"m")*($H$2&lt;&gt;"Y"), ", ", IF((ISNUMBER(FIND(")",AE1798))), ", ", "")),IF((B1798=B1799)*(K1798=K1799)*(L1798=L1799),"; ",". ")))</f>
        <v/>
      </c>
      <c r="AI1798" s="1"/>
    </row>
    <row r="1799" spans="1:35" x14ac:dyDescent="0.25">
      <c r="A1799" s="3" t="str">
        <f t="shared" si="230"/>
        <v/>
      </c>
      <c r="B1799" s="53" t="str">
        <f t="shared" si="226"/>
        <v/>
      </c>
      <c r="C1799" s="57"/>
      <c r="D1799" s="57"/>
      <c r="E1799" s="57"/>
      <c r="F1799" s="57"/>
      <c r="G1799" s="57"/>
      <c r="H1799" s="57"/>
      <c r="I1799" s="57"/>
      <c r="J1799" s="57"/>
      <c r="K1799" s="57"/>
      <c r="L1799" s="57"/>
      <c r="M1799" s="54"/>
      <c r="N1799" s="57"/>
      <c r="O1799" s="58"/>
      <c r="P1799" s="58"/>
      <c r="Q1799" s="58"/>
      <c r="R1799" s="58"/>
      <c r="S1799" s="54"/>
      <c r="T1799" s="57"/>
      <c r="U1799" s="57"/>
      <c r="V1799" s="57"/>
      <c r="W1799" s="57"/>
      <c r="X1799" s="147" t="str">
        <f>IF(ISBLANK(D1799),"",IF('order-admin-units'!$I$1&lt;&gt;"y", "", IF((K1799="")*(ISBLANK(D1799)=FALSE), 'order-admin-units'!$B$1+1, VLOOKUP(K1799, ordercountry, 2))))</f>
        <v/>
      </c>
      <c r="Y1799" s="147" t="str">
        <f>IF(ISBLANK(D1799),"",IF('order-admin-units'!$I$1&lt;&gt;"y", "", IF(L1799="", 'order-admin-units'!$B$2+1, VLOOKUP(K1799&amp;"@"&amp;L1799, orderadmin, 2))))</f>
        <v/>
      </c>
      <c r="Z1799" s="147" t="str">
        <f t="shared" si="231"/>
        <v/>
      </c>
      <c r="AA1799" s="147" t="str">
        <f t="shared" si="232"/>
        <v/>
      </c>
      <c r="AB1799" s="147" t="str">
        <f t="shared" si="233"/>
        <v/>
      </c>
      <c r="AC1799" s="147" t="str">
        <f t="shared" si="227"/>
        <v/>
      </c>
      <c r="AD1799" s="11" t="str">
        <f t="shared" si="228"/>
        <v/>
      </c>
      <c r="AE1799" s="11" t="str">
        <f t="array" ref="AE1799">IF(ISBLANK(D1799),"",IF(OR($H$2="y",$H$2="m"),IF(AA1799=AA1798,IF(OR(AB1799=$AB$4:$AB1798)=FALSE,AE1798&amp;C1799,AE1798),"("&amp;C1799)&amp;IF(AA1799=AA1800,IF(OR(AB1800=$AB$4:$AB1799)=FALSE,", ",""),") "),""))</f>
        <v/>
      </c>
      <c r="AF1799" s="11" t="str">
        <f t="shared" si="229"/>
        <v/>
      </c>
      <c r="AG1799" s="11" t="str">
        <f t="array" ref="AG1799">IF(ISBLANK(D1799),"",IF(OR($H$2="y",$H$2="m"),IF(AA1799=AA1798,IF(OR(AC1799=$AC$4:$AC1798)=FALSE,AG1798&amp;AF1799,AG1798),"("&amp;AF1799)&amp;IF(AA1799=AA1800,IF(OR(AC1800=$AC$4:$AC1799)=FALSE,", ",""),") "),""))</f>
        <v/>
      </c>
      <c r="AH1799" s="10" t="str">
        <f>IF((ISBLANK(D1799)),"",IF(D1799=D1798,AH1798,"")&amp;IF(B1798&lt;&gt;B1799,((IF(ISBLANK(E1799),$D$3&amp;"Non-type material: "&amp;$D$3,$D$3&amp;INDEX('type-categories'!$A$2:$B$100,MATCH(E1799,'type-categories'!$A$2:$A$100,0),2)&amp;$D$3))),"")&amp;(IF(K1799&lt;&gt;K1798,$C$2&amp;K1799&amp;$K$3&amp;$C$2&amp;" ",(IF(B1799&lt;&gt;B1798,$C$2&amp;K1799&amp;$K$3&amp;$C$2&amp;" ",""))))&amp;(IF(L1799="","",((IF(L1799&lt;&gt;L1798,$D$2&amp;L1799&amp;$L$3&amp;$D$2&amp;" ",IF(B1799&lt;&gt;B1798,$D$2&amp;L1799&amp;$L$3&amp;$D$2&amp;" ",""))))))&amp;(IF(M1799="","",((IF(M1799&lt;&gt;M1798,$E$2&amp;M1799&amp;$E$2&amp;","&amp;" ",IF(B1799&lt;&gt;B1798,$E$2&amp;M1799&amp;$E$2&amp;",",""))))))&amp;(IF(N1799="","",IF(N1799&lt;&gt;N1798,N1799&amp;", ",IF(B1799&lt;&gt;B1798,N1799&amp;", ",""))))&amp;(IF(ISBLANK(O1799),"",(IF(O1799&lt;&gt;O1798,O1799&amp;", ",IF(B1799&lt;&gt;B1798,O1799&amp;", ","")))))&amp;(IF(ISBLANK(P1799),"",(IF(P1799&lt;&gt;P1798,P1799&amp;", ",IF(B1799&lt;&gt;B1798,P1799&amp;", ",IF(Z1799&lt;&gt;Z1798,P1799&amp;", ",""))))))&amp;(IF(ISBLANK(Q1799),"",(IF(Q1799&lt;&gt;Q1798,Q1799&amp;", ",IF(B1799&lt;&gt;B1798,Q1799&amp;", ",IF(Z1799&lt;&gt;Z1798,Q1799&amp;", ",""))))))&amp;(IF(ISBLANK(R1799),"",(IF(R1799&lt;&gt;R1798,R1799&amp;"m, ",IF(B1799&lt;&gt;B1798,R1799&amp;"m, ",IF(Z1799&lt;&gt;Z1798,R1799&amp;"m, ",""))))))&amp;IF(ISBLANK(S1799),"",(IF(B1799&lt;&gt;B1798,S1799&amp;", ",IF(S1799&lt;&gt;S1798,IF((Z1799=Z1798),"same locality "&amp;S1799&amp;", ",S1799&amp;", "),""))))&amp;(IF(ISBLANK(T1799),"",(IF(T1799&lt;&gt;T1798,IF(ISBLANK(F$2),T1799&amp;", ",T1799&amp;" "&amp;F$2&amp;", "),(IF(B1799&lt;&gt;B1798,IF(ISBLANK(F$2),T1799&amp;", ",T1799&amp;" "&amp;F$2&amp;", "),(IF(Z1799&lt;&gt;Z1798,IF(ISBLANK(F$2),T1799&amp;", ",T1799&amp;" "&amp;F$2&amp;", "),IF((U1799&lt;&gt;U1798)*($G$2="Y"),"same collector, ","")))))))))&amp;(IF(ISBLANK(U1799),"",(IF(U1799&lt;&gt;U1798,U1799&amp;", ",(IF(B1799&lt;&gt;B1798,U1799&amp;", ",IF(Z1799&lt;&gt;Z1798,U1799&amp;", ",(IF(T1799&lt;&gt;T1798,IF((T1799&lt;&gt;T1798)*($G$2="Y"),"same date, ", ""),IF((T1799=T1798)*(U1799=U1798)*(S1799&lt;&gt;S1798)*($G$2="Y"),"same collector and date, ", ""))))))))))&amp;(IF(ISBLANK(V1799),"",V1799&amp;", "))&amp;IF((AA1799&lt;&gt;AA1800)*($H$2="y"),AD1799&amp;AE1799,IF((AA1799&lt;&gt;AA1800)*($H$2="m"),AD1799&amp;AG1799,IF(($H$2&lt;&gt;"m")*($H$2&lt;&gt;"Y"),(IF(F1799=0,"",F1799&amp;" "&amp;$F$4&amp;" "))&amp;(IF(G1799=0,"",G1799&amp;" "&amp;$G$4&amp;" "))&amp;(IF(H1799=0,"",H1799&amp;" "&amp;H$4&amp;" "))&amp;(IF(I1799=0,"",I1799&amp;" "&amp;$I$4&amp;" "))&amp;(IF(J1799=0,"",J1799&amp;" "&amp;$J$4&amp;" "))&amp;IF((ISBLANK(C1799)),"","("&amp;C1799&amp;")"),"")))&amp;IF((B1799=B1800)*(K1799=K1800)*(L1799=L1800)*(M1799=M1800),IF(($H$2&lt;&gt;"m")*($H$2&lt;&gt;"Y"), ", ", IF((ISNUMBER(FIND(")",AE1799))), ", ", "")),IF((B1799=B1800)*(K1799=K1800)*(L1799=L1800),"; ",". ")))</f>
        <v/>
      </c>
      <c r="AI1799" s="1"/>
    </row>
    <row r="1800" spans="1:35" x14ac:dyDescent="0.25">
      <c r="A1800" s="3" t="str">
        <f t="shared" si="230"/>
        <v/>
      </c>
      <c r="B1800" s="53" t="str">
        <f t="shared" si="226"/>
        <v/>
      </c>
      <c r="C1800" s="57"/>
      <c r="D1800" s="57"/>
      <c r="E1800" s="57"/>
      <c r="F1800" s="57"/>
      <c r="G1800" s="57"/>
      <c r="H1800" s="57"/>
      <c r="I1800" s="57"/>
      <c r="J1800" s="57"/>
      <c r="K1800" s="57"/>
      <c r="L1800" s="57"/>
      <c r="M1800" s="54"/>
      <c r="N1800" s="57"/>
      <c r="O1800" s="58"/>
      <c r="P1800" s="58"/>
      <c r="Q1800" s="58"/>
      <c r="R1800" s="58"/>
      <c r="S1800" s="54"/>
      <c r="T1800" s="57"/>
      <c r="U1800" s="57"/>
      <c r="V1800" s="57"/>
      <c r="W1800" s="57"/>
      <c r="X1800" s="147" t="str">
        <f>IF(ISBLANK(D1800),"",IF('order-admin-units'!$I$1&lt;&gt;"y", "", IF((K1800="")*(ISBLANK(D1800)=FALSE), 'order-admin-units'!$B$1+1, VLOOKUP(K1800, ordercountry, 2))))</f>
        <v/>
      </c>
      <c r="Y1800" s="147" t="str">
        <f>IF(ISBLANK(D1800),"",IF('order-admin-units'!$I$1&lt;&gt;"y", "", IF(L1800="", 'order-admin-units'!$B$2+1, VLOOKUP(K1800&amp;"@"&amp;L1800, orderadmin, 2))))</f>
        <v/>
      </c>
      <c r="Z1800" s="147" t="str">
        <f t="shared" si="231"/>
        <v/>
      </c>
      <c r="AA1800" s="147" t="str">
        <f t="shared" si="232"/>
        <v/>
      </c>
      <c r="AB1800" s="147" t="str">
        <f t="shared" si="233"/>
        <v/>
      </c>
      <c r="AC1800" s="147" t="str">
        <f t="shared" si="227"/>
        <v/>
      </c>
      <c r="AD1800" s="11" t="str">
        <f t="shared" si="228"/>
        <v/>
      </c>
      <c r="AE1800" s="11" t="str">
        <f t="array" ref="AE1800">IF(ISBLANK(D1800),"",IF(OR($H$2="y",$H$2="m"),IF(AA1800=AA1799,IF(OR(AB1800=$AB$4:$AB1799)=FALSE,AE1799&amp;C1800,AE1799),"("&amp;C1800)&amp;IF(AA1800=AA1801,IF(OR(AB1801=$AB$4:$AB1800)=FALSE,", ",""),") "),""))</f>
        <v/>
      </c>
      <c r="AF1800" s="11" t="str">
        <f t="shared" si="229"/>
        <v/>
      </c>
      <c r="AG1800" s="11" t="str">
        <f t="array" ref="AG1800">IF(ISBLANK(D1800),"",IF(OR($H$2="y",$H$2="m"),IF(AA1800=AA1799,IF(OR(AC1800=$AC$4:$AC1799)=FALSE,AG1799&amp;AF1800,AG1799),"("&amp;AF1800)&amp;IF(AA1800=AA1801,IF(OR(AC1801=$AC$4:$AC1800)=FALSE,", ",""),") "),""))</f>
        <v/>
      </c>
      <c r="AH1800" s="10" t="str">
        <f>IF((ISBLANK(D1800)),"",IF(D1800=D1799,AH1799,"")&amp;IF(B1799&lt;&gt;B1800,((IF(ISBLANK(E1800),$D$3&amp;"Non-type material: "&amp;$D$3,$D$3&amp;INDEX('type-categories'!$A$2:$B$100,MATCH(E1800,'type-categories'!$A$2:$A$100,0),2)&amp;$D$3))),"")&amp;(IF(K1800&lt;&gt;K1799,$C$2&amp;K1800&amp;$K$3&amp;$C$2&amp;" ",(IF(B1800&lt;&gt;B1799,$C$2&amp;K1800&amp;$K$3&amp;$C$2&amp;" ",""))))&amp;(IF(L1800="","",((IF(L1800&lt;&gt;L1799,$D$2&amp;L1800&amp;$L$3&amp;$D$2&amp;" ",IF(B1800&lt;&gt;B1799,$D$2&amp;L1800&amp;$L$3&amp;$D$2&amp;" ",""))))))&amp;(IF(M1800="","",((IF(M1800&lt;&gt;M1799,$E$2&amp;M1800&amp;$E$2&amp;","&amp;" ",IF(B1800&lt;&gt;B1799,$E$2&amp;M1800&amp;$E$2&amp;",",""))))))&amp;(IF(N1800="","",IF(N1800&lt;&gt;N1799,N1800&amp;", ",IF(B1800&lt;&gt;B1799,N1800&amp;", ",""))))&amp;(IF(ISBLANK(O1800),"",(IF(O1800&lt;&gt;O1799,O1800&amp;", ",IF(B1800&lt;&gt;B1799,O1800&amp;", ","")))))&amp;(IF(ISBLANK(P1800),"",(IF(P1800&lt;&gt;P1799,P1800&amp;", ",IF(B1800&lt;&gt;B1799,P1800&amp;", ",IF(Z1800&lt;&gt;Z1799,P1800&amp;", ",""))))))&amp;(IF(ISBLANK(Q1800),"",(IF(Q1800&lt;&gt;Q1799,Q1800&amp;", ",IF(B1800&lt;&gt;B1799,Q1800&amp;", ",IF(Z1800&lt;&gt;Z1799,Q1800&amp;", ",""))))))&amp;(IF(ISBLANK(R1800),"",(IF(R1800&lt;&gt;R1799,R1800&amp;"m, ",IF(B1800&lt;&gt;B1799,R1800&amp;"m, ",IF(Z1800&lt;&gt;Z1799,R1800&amp;"m, ",""))))))&amp;IF(ISBLANK(S1800),"",(IF(B1800&lt;&gt;B1799,S1800&amp;", ",IF(S1800&lt;&gt;S1799,IF((Z1800=Z1799),"same locality "&amp;S1800&amp;", ",S1800&amp;", "),""))))&amp;(IF(ISBLANK(T1800),"",(IF(T1800&lt;&gt;T1799,IF(ISBLANK(F$2),T1800&amp;", ",T1800&amp;" "&amp;F$2&amp;", "),(IF(B1800&lt;&gt;B1799,IF(ISBLANK(F$2),T1800&amp;", ",T1800&amp;" "&amp;F$2&amp;", "),(IF(Z1800&lt;&gt;Z1799,IF(ISBLANK(F$2),T1800&amp;", ",T1800&amp;" "&amp;F$2&amp;", "),IF((U1800&lt;&gt;U1799)*($G$2="Y"),"same collector, ","")))))))))&amp;(IF(ISBLANK(U1800),"",(IF(U1800&lt;&gt;U1799,U1800&amp;", ",(IF(B1800&lt;&gt;B1799,U1800&amp;", ",IF(Z1800&lt;&gt;Z1799,U1800&amp;", ",(IF(T1800&lt;&gt;T1799,IF((T1800&lt;&gt;T1799)*($G$2="Y"),"same date, ", ""),IF((T1800=T1799)*(U1800=U1799)*(S1800&lt;&gt;S1799)*($G$2="Y"),"same collector and date, ", ""))))))))))&amp;(IF(ISBLANK(V1800),"",V1800&amp;", "))&amp;IF((AA1800&lt;&gt;AA1801)*($H$2="y"),AD1800&amp;AE1800,IF((AA1800&lt;&gt;AA1801)*($H$2="m"),AD1800&amp;AG1800,IF(($H$2&lt;&gt;"m")*($H$2&lt;&gt;"Y"),(IF(F1800=0,"",F1800&amp;" "&amp;$F$4&amp;" "))&amp;(IF(G1800=0,"",G1800&amp;" "&amp;$G$4&amp;" "))&amp;(IF(H1800=0,"",H1800&amp;" "&amp;H$4&amp;" "))&amp;(IF(I1800=0,"",I1800&amp;" "&amp;$I$4&amp;" "))&amp;(IF(J1800=0,"",J1800&amp;" "&amp;$J$4&amp;" "))&amp;IF((ISBLANK(C1800)),"","("&amp;C1800&amp;")"),"")))&amp;IF((B1800=B1801)*(K1800=K1801)*(L1800=L1801)*(M1800=M1801),IF(($H$2&lt;&gt;"m")*($H$2&lt;&gt;"Y"), ", ", IF((ISNUMBER(FIND(")",AE1800))), ", ", "")),IF((B1800=B1801)*(K1800=K1801)*(L1800=L1801),"; ",". ")))</f>
        <v/>
      </c>
      <c r="AI1800" s="1"/>
    </row>
    <row r="1801" spans="1:35" x14ac:dyDescent="0.25">
      <c r="A1801" s="3" t="str">
        <f t="shared" si="230"/>
        <v/>
      </c>
      <c r="B1801" s="53" t="str">
        <f t="shared" ref="B1801:B1864" si="234">D1801&amp;E1801</f>
        <v/>
      </c>
      <c r="C1801" s="57"/>
      <c r="D1801" s="57"/>
      <c r="E1801" s="57"/>
      <c r="F1801" s="57"/>
      <c r="G1801" s="57"/>
      <c r="H1801" s="57"/>
      <c r="I1801" s="57"/>
      <c r="J1801" s="57"/>
      <c r="K1801" s="57"/>
      <c r="L1801" s="57"/>
      <c r="M1801" s="54"/>
      <c r="N1801" s="57"/>
      <c r="O1801" s="58"/>
      <c r="P1801" s="58"/>
      <c r="Q1801" s="58"/>
      <c r="R1801" s="58"/>
      <c r="S1801" s="54"/>
      <c r="T1801" s="57"/>
      <c r="U1801" s="57"/>
      <c r="V1801" s="57"/>
      <c r="W1801" s="57"/>
      <c r="X1801" s="147" t="str">
        <f>IF(ISBLANK(D1801),"",IF('order-admin-units'!$I$1&lt;&gt;"y", "", IF((K1801="")*(ISBLANK(D1801)=FALSE), 'order-admin-units'!$B$1+1, VLOOKUP(K1801, ordercountry, 2))))</f>
        <v/>
      </c>
      <c r="Y1801" s="147" t="str">
        <f>IF(ISBLANK(D1801),"",IF('order-admin-units'!$I$1&lt;&gt;"y", "", IF(L1801="", 'order-admin-units'!$B$2+1, VLOOKUP(K1801&amp;"@"&amp;L1801, orderadmin, 2))))</f>
        <v/>
      </c>
      <c r="Z1801" s="147" t="str">
        <f t="shared" si="231"/>
        <v/>
      </c>
      <c r="AA1801" s="147" t="str">
        <f t="shared" si="232"/>
        <v/>
      </c>
      <c r="AB1801" s="147" t="str">
        <f t="shared" si="233"/>
        <v/>
      </c>
      <c r="AC1801" s="147" t="str">
        <f t="shared" si="227"/>
        <v/>
      </c>
      <c r="AD1801" s="11" t="str">
        <f t="shared" si="228"/>
        <v/>
      </c>
      <c r="AE1801" s="11" t="str">
        <f t="array" ref="AE1801">IF(ISBLANK(D1801),"",IF(OR($H$2="y",$H$2="m"),IF(AA1801=AA1800,IF(OR(AB1801=$AB$4:$AB1800)=FALSE,AE1800&amp;C1801,AE1800),"("&amp;C1801)&amp;IF(AA1801=AA1802,IF(OR(AB1802=$AB$4:$AB1801)=FALSE,", ",""),") "),""))</f>
        <v/>
      </c>
      <c r="AF1801" s="11" t="str">
        <f t="shared" si="229"/>
        <v/>
      </c>
      <c r="AG1801" s="11" t="str">
        <f t="array" ref="AG1801">IF(ISBLANK(D1801),"",IF(OR($H$2="y",$H$2="m"),IF(AA1801=AA1800,IF(OR(AC1801=$AC$4:$AC1800)=FALSE,AG1800&amp;AF1801,AG1800),"("&amp;AF1801)&amp;IF(AA1801=AA1802,IF(OR(AC1802=$AC$4:$AC1801)=FALSE,", ",""),") "),""))</f>
        <v/>
      </c>
      <c r="AH1801" s="10" t="str">
        <f>IF((ISBLANK(D1801)),"",IF(D1801=D1800,AH1800,"")&amp;IF(B1800&lt;&gt;B1801,((IF(ISBLANK(E1801),$D$3&amp;"Non-type material: "&amp;$D$3,$D$3&amp;INDEX('type-categories'!$A$2:$B$100,MATCH(E1801,'type-categories'!$A$2:$A$100,0),2)&amp;$D$3))),"")&amp;(IF(K1801&lt;&gt;K1800,$C$2&amp;K1801&amp;$K$3&amp;$C$2&amp;" ",(IF(B1801&lt;&gt;B1800,$C$2&amp;K1801&amp;$K$3&amp;$C$2&amp;" ",""))))&amp;(IF(L1801="","",((IF(L1801&lt;&gt;L1800,$D$2&amp;L1801&amp;$L$3&amp;$D$2&amp;" ",IF(B1801&lt;&gt;B1800,$D$2&amp;L1801&amp;$L$3&amp;$D$2&amp;" ",""))))))&amp;(IF(M1801="","",((IF(M1801&lt;&gt;M1800,$E$2&amp;M1801&amp;$E$2&amp;","&amp;" ",IF(B1801&lt;&gt;B1800,$E$2&amp;M1801&amp;$E$2&amp;",",""))))))&amp;(IF(N1801="","",IF(N1801&lt;&gt;N1800,N1801&amp;", ",IF(B1801&lt;&gt;B1800,N1801&amp;", ",""))))&amp;(IF(ISBLANK(O1801),"",(IF(O1801&lt;&gt;O1800,O1801&amp;", ",IF(B1801&lt;&gt;B1800,O1801&amp;", ","")))))&amp;(IF(ISBLANK(P1801),"",(IF(P1801&lt;&gt;P1800,P1801&amp;", ",IF(B1801&lt;&gt;B1800,P1801&amp;", ",IF(Z1801&lt;&gt;Z1800,P1801&amp;", ",""))))))&amp;(IF(ISBLANK(Q1801),"",(IF(Q1801&lt;&gt;Q1800,Q1801&amp;", ",IF(B1801&lt;&gt;B1800,Q1801&amp;", ",IF(Z1801&lt;&gt;Z1800,Q1801&amp;", ",""))))))&amp;(IF(ISBLANK(R1801),"",(IF(R1801&lt;&gt;R1800,R1801&amp;"m, ",IF(B1801&lt;&gt;B1800,R1801&amp;"m, ",IF(Z1801&lt;&gt;Z1800,R1801&amp;"m, ",""))))))&amp;IF(ISBLANK(S1801),"",(IF(B1801&lt;&gt;B1800,S1801&amp;", ",IF(S1801&lt;&gt;S1800,IF((Z1801=Z1800),"same locality "&amp;S1801&amp;", ",S1801&amp;", "),""))))&amp;(IF(ISBLANK(T1801),"",(IF(T1801&lt;&gt;T1800,IF(ISBLANK(F$2),T1801&amp;", ",T1801&amp;" "&amp;F$2&amp;", "),(IF(B1801&lt;&gt;B1800,IF(ISBLANK(F$2),T1801&amp;", ",T1801&amp;" "&amp;F$2&amp;", "),(IF(Z1801&lt;&gt;Z1800,IF(ISBLANK(F$2),T1801&amp;", ",T1801&amp;" "&amp;F$2&amp;", "),IF((U1801&lt;&gt;U1800)*($G$2="Y"),"same collector, ","")))))))))&amp;(IF(ISBLANK(U1801),"",(IF(U1801&lt;&gt;U1800,U1801&amp;", ",(IF(B1801&lt;&gt;B1800,U1801&amp;", ",IF(Z1801&lt;&gt;Z1800,U1801&amp;", ",(IF(T1801&lt;&gt;T1800,IF((T1801&lt;&gt;T1800)*($G$2="Y"),"same date, ", ""),IF((T1801=T1800)*(U1801=U1800)*(S1801&lt;&gt;S1800)*($G$2="Y"),"same collector and date, ", ""))))))))))&amp;(IF(ISBLANK(V1801),"",V1801&amp;", "))&amp;IF((AA1801&lt;&gt;AA1802)*($H$2="y"),AD1801&amp;AE1801,IF((AA1801&lt;&gt;AA1802)*($H$2="m"),AD1801&amp;AG1801,IF(($H$2&lt;&gt;"m")*($H$2&lt;&gt;"Y"),(IF(F1801=0,"",F1801&amp;" "&amp;$F$4&amp;" "))&amp;(IF(G1801=0,"",G1801&amp;" "&amp;$G$4&amp;" "))&amp;(IF(H1801=0,"",H1801&amp;" "&amp;H$4&amp;" "))&amp;(IF(I1801=0,"",I1801&amp;" "&amp;$I$4&amp;" "))&amp;(IF(J1801=0,"",J1801&amp;" "&amp;$J$4&amp;" "))&amp;IF((ISBLANK(C1801)),"","("&amp;C1801&amp;")"),"")))&amp;IF((B1801=B1802)*(K1801=K1802)*(L1801=L1802)*(M1801=M1802),IF(($H$2&lt;&gt;"m")*($H$2&lt;&gt;"Y"), ", ", IF((ISNUMBER(FIND(")",AE1801))), ", ", "")),IF((B1801=B1802)*(K1801=K1802)*(L1801=L1802),"; ",". ")))</f>
        <v/>
      </c>
      <c r="AI1801" s="1"/>
    </row>
    <row r="1802" spans="1:35" x14ac:dyDescent="0.25">
      <c r="A1802" s="3" t="str">
        <f t="shared" si="230"/>
        <v/>
      </c>
      <c r="B1802" s="53" t="str">
        <f t="shared" si="234"/>
        <v/>
      </c>
      <c r="C1802" s="57"/>
      <c r="D1802" s="57"/>
      <c r="E1802" s="57"/>
      <c r="F1802" s="57"/>
      <c r="G1802" s="57"/>
      <c r="H1802" s="57"/>
      <c r="I1802" s="57"/>
      <c r="J1802" s="57"/>
      <c r="K1802" s="57"/>
      <c r="L1802" s="57"/>
      <c r="M1802" s="54"/>
      <c r="N1802" s="57"/>
      <c r="O1802" s="58"/>
      <c r="P1802" s="58"/>
      <c r="Q1802" s="58"/>
      <c r="R1802" s="58"/>
      <c r="S1802" s="54"/>
      <c r="T1802" s="57"/>
      <c r="U1802" s="57"/>
      <c r="V1802" s="57"/>
      <c r="W1802" s="57"/>
      <c r="X1802" s="147" t="str">
        <f>IF(ISBLANK(D1802),"",IF('order-admin-units'!$I$1&lt;&gt;"y", "", IF((K1802="")*(ISBLANK(D1802)=FALSE), 'order-admin-units'!$B$1+1, VLOOKUP(K1802, ordercountry, 2))))</f>
        <v/>
      </c>
      <c r="Y1802" s="147" t="str">
        <f>IF(ISBLANK(D1802),"",IF('order-admin-units'!$I$1&lt;&gt;"y", "", IF(L1802="", 'order-admin-units'!$B$2+1, VLOOKUP(K1802&amp;"@"&amp;L1802, orderadmin, 2))))</f>
        <v/>
      </c>
      <c r="Z1802" s="147" t="str">
        <f t="shared" si="231"/>
        <v/>
      </c>
      <c r="AA1802" s="147" t="str">
        <f t="shared" si="232"/>
        <v/>
      </c>
      <c r="AB1802" s="147" t="str">
        <f t="shared" si="233"/>
        <v/>
      </c>
      <c r="AC1802" s="147" t="str">
        <f t="shared" si="227"/>
        <v/>
      </c>
      <c r="AD1802" s="11" t="str">
        <f t="shared" si="228"/>
        <v/>
      </c>
      <c r="AE1802" s="11" t="str">
        <f t="array" ref="AE1802">IF(ISBLANK(D1802),"",IF(OR($H$2="y",$H$2="m"),IF(AA1802=AA1801,IF(OR(AB1802=$AB$4:$AB1801)=FALSE,AE1801&amp;C1802,AE1801),"("&amp;C1802)&amp;IF(AA1802=AA1803,IF(OR(AB1803=$AB$4:$AB1802)=FALSE,", ",""),") "),""))</f>
        <v/>
      </c>
      <c r="AF1802" s="11" t="str">
        <f t="shared" si="229"/>
        <v/>
      </c>
      <c r="AG1802" s="11" t="str">
        <f t="array" ref="AG1802">IF(ISBLANK(D1802),"",IF(OR($H$2="y",$H$2="m"),IF(AA1802=AA1801,IF(OR(AC1802=$AC$4:$AC1801)=FALSE,AG1801&amp;AF1802,AG1801),"("&amp;AF1802)&amp;IF(AA1802=AA1803,IF(OR(AC1803=$AC$4:$AC1802)=FALSE,", ",""),") "),""))</f>
        <v/>
      </c>
      <c r="AH1802" s="10" t="str">
        <f>IF((ISBLANK(D1802)),"",IF(D1802=D1801,AH1801,"")&amp;IF(B1801&lt;&gt;B1802,((IF(ISBLANK(E1802),$D$3&amp;"Non-type material: "&amp;$D$3,$D$3&amp;INDEX('type-categories'!$A$2:$B$100,MATCH(E1802,'type-categories'!$A$2:$A$100,0),2)&amp;$D$3))),"")&amp;(IF(K1802&lt;&gt;K1801,$C$2&amp;K1802&amp;$K$3&amp;$C$2&amp;" ",(IF(B1802&lt;&gt;B1801,$C$2&amp;K1802&amp;$K$3&amp;$C$2&amp;" ",""))))&amp;(IF(L1802="","",((IF(L1802&lt;&gt;L1801,$D$2&amp;L1802&amp;$L$3&amp;$D$2&amp;" ",IF(B1802&lt;&gt;B1801,$D$2&amp;L1802&amp;$L$3&amp;$D$2&amp;" ",""))))))&amp;(IF(M1802="","",((IF(M1802&lt;&gt;M1801,$E$2&amp;M1802&amp;$E$2&amp;","&amp;" ",IF(B1802&lt;&gt;B1801,$E$2&amp;M1802&amp;$E$2&amp;",",""))))))&amp;(IF(N1802="","",IF(N1802&lt;&gt;N1801,N1802&amp;", ",IF(B1802&lt;&gt;B1801,N1802&amp;", ",""))))&amp;(IF(ISBLANK(O1802),"",(IF(O1802&lt;&gt;O1801,O1802&amp;", ",IF(B1802&lt;&gt;B1801,O1802&amp;", ","")))))&amp;(IF(ISBLANK(P1802),"",(IF(P1802&lt;&gt;P1801,P1802&amp;", ",IF(B1802&lt;&gt;B1801,P1802&amp;", ",IF(Z1802&lt;&gt;Z1801,P1802&amp;", ",""))))))&amp;(IF(ISBLANK(Q1802),"",(IF(Q1802&lt;&gt;Q1801,Q1802&amp;", ",IF(B1802&lt;&gt;B1801,Q1802&amp;", ",IF(Z1802&lt;&gt;Z1801,Q1802&amp;", ",""))))))&amp;(IF(ISBLANK(R1802),"",(IF(R1802&lt;&gt;R1801,R1802&amp;"m, ",IF(B1802&lt;&gt;B1801,R1802&amp;"m, ",IF(Z1802&lt;&gt;Z1801,R1802&amp;"m, ",""))))))&amp;IF(ISBLANK(S1802),"",(IF(B1802&lt;&gt;B1801,S1802&amp;", ",IF(S1802&lt;&gt;S1801,IF((Z1802=Z1801),"same locality "&amp;S1802&amp;", ",S1802&amp;", "),""))))&amp;(IF(ISBLANK(T1802),"",(IF(T1802&lt;&gt;T1801,IF(ISBLANK(F$2),T1802&amp;", ",T1802&amp;" "&amp;F$2&amp;", "),(IF(B1802&lt;&gt;B1801,IF(ISBLANK(F$2),T1802&amp;", ",T1802&amp;" "&amp;F$2&amp;", "),(IF(Z1802&lt;&gt;Z1801,IF(ISBLANK(F$2),T1802&amp;", ",T1802&amp;" "&amp;F$2&amp;", "),IF((U1802&lt;&gt;U1801)*($G$2="Y"),"same collector, ","")))))))))&amp;(IF(ISBLANK(U1802),"",(IF(U1802&lt;&gt;U1801,U1802&amp;", ",(IF(B1802&lt;&gt;B1801,U1802&amp;", ",IF(Z1802&lt;&gt;Z1801,U1802&amp;", ",(IF(T1802&lt;&gt;T1801,IF((T1802&lt;&gt;T1801)*($G$2="Y"),"same date, ", ""),IF((T1802=T1801)*(U1802=U1801)*(S1802&lt;&gt;S1801)*($G$2="Y"),"same collector and date, ", ""))))))))))&amp;(IF(ISBLANK(V1802),"",V1802&amp;", "))&amp;IF((AA1802&lt;&gt;AA1803)*($H$2="y"),AD1802&amp;AE1802,IF((AA1802&lt;&gt;AA1803)*($H$2="m"),AD1802&amp;AG1802,IF(($H$2&lt;&gt;"m")*($H$2&lt;&gt;"Y"),(IF(F1802=0,"",F1802&amp;" "&amp;$F$4&amp;" "))&amp;(IF(G1802=0,"",G1802&amp;" "&amp;$G$4&amp;" "))&amp;(IF(H1802=0,"",H1802&amp;" "&amp;H$4&amp;" "))&amp;(IF(I1802=0,"",I1802&amp;" "&amp;$I$4&amp;" "))&amp;(IF(J1802=0,"",J1802&amp;" "&amp;$J$4&amp;" "))&amp;IF((ISBLANK(C1802)),"","("&amp;C1802&amp;")"),"")))&amp;IF((B1802=B1803)*(K1802=K1803)*(L1802=L1803)*(M1802=M1803),IF(($H$2&lt;&gt;"m")*($H$2&lt;&gt;"Y"), ", ", IF((ISNUMBER(FIND(")",AE1802))), ", ", "")),IF((B1802=B1803)*(K1802=K1803)*(L1802=L1803),"; ",". ")))</f>
        <v/>
      </c>
      <c r="AI1802" s="1"/>
    </row>
    <row r="1803" spans="1:35" x14ac:dyDescent="0.25">
      <c r="A1803" s="3" t="str">
        <f t="shared" si="230"/>
        <v/>
      </c>
      <c r="B1803" s="53" t="str">
        <f t="shared" si="234"/>
        <v/>
      </c>
      <c r="C1803" s="57"/>
      <c r="D1803" s="57"/>
      <c r="E1803" s="57"/>
      <c r="F1803" s="57"/>
      <c r="G1803" s="57"/>
      <c r="H1803" s="57"/>
      <c r="I1803" s="57"/>
      <c r="J1803" s="57"/>
      <c r="K1803" s="57"/>
      <c r="L1803" s="57"/>
      <c r="M1803" s="54"/>
      <c r="N1803" s="57"/>
      <c r="O1803" s="58"/>
      <c r="P1803" s="58"/>
      <c r="Q1803" s="58"/>
      <c r="R1803" s="58"/>
      <c r="S1803" s="54"/>
      <c r="T1803" s="57"/>
      <c r="U1803" s="57"/>
      <c r="V1803" s="57"/>
      <c r="W1803" s="57"/>
      <c r="X1803" s="147" t="str">
        <f>IF(ISBLANK(D1803),"",IF('order-admin-units'!$I$1&lt;&gt;"y", "", IF((K1803="")*(ISBLANK(D1803)=FALSE), 'order-admin-units'!$B$1+1, VLOOKUP(K1803, ordercountry, 2))))</f>
        <v/>
      </c>
      <c r="Y1803" s="147" t="str">
        <f>IF(ISBLANK(D1803),"",IF('order-admin-units'!$I$1&lt;&gt;"y", "", IF(L1803="", 'order-admin-units'!$B$2+1, VLOOKUP(K1803&amp;"@"&amp;L1803, orderadmin, 2))))</f>
        <v/>
      </c>
      <c r="Z1803" s="147" t="str">
        <f t="shared" si="231"/>
        <v/>
      </c>
      <c r="AA1803" s="147" t="str">
        <f t="shared" si="232"/>
        <v/>
      </c>
      <c r="AB1803" s="147" t="str">
        <f t="shared" si="233"/>
        <v/>
      </c>
      <c r="AC1803" s="147" t="str">
        <f t="shared" si="227"/>
        <v/>
      </c>
      <c r="AD1803" s="11" t="str">
        <f t="shared" si="228"/>
        <v/>
      </c>
      <c r="AE1803" s="11" t="str">
        <f t="array" ref="AE1803">IF(ISBLANK(D1803),"",IF(OR($H$2="y",$H$2="m"),IF(AA1803=AA1802,IF(OR(AB1803=$AB$4:$AB1802)=FALSE,AE1802&amp;C1803,AE1802),"("&amp;C1803)&amp;IF(AA1803=AA1804,IF(OR(AB1804=$AB$4:$AB1803)=FALSE,", ",""),") "),""))</f>
        <v/>
      </c>
      <c r="AF1803" s="11" t="str">
        <f t="shared" si="229"/>
        <v/>
      </c>
      <c r="AG1803" s="11" t="str">
        <f t="array" ref="AG1803">IF(ISBLANK(D1803),"",IF(OR($H$2="y",$H$2="m"),IF(AA1803=AA1802,IF(OR(AC1803=$AC$4:$AC1802)=FALSE,AG1802&amp;AF1803,AG1802),"("&amp;AF1803)&amp;IF(AA1803=AA1804,IF(OR(AC1804=$AC$4:$AC1803)=FALSE,", ",""),") "),""))</f>
        <v/>
      </c>
      <c r="AH1803" s="10" t="str">
        <f>IF((ISBLANK(D1803)),"",IF(D1803=D1802,AH1802,"")&amp;IF(B1802&lt;&gt;B1803,((IF(ISBLANK(E1803),$D$3&amp;"Non-type material: "&amp;$D$3,$D$3&amp;INDEX('type-categories'!$A$2:$B$100,MATCH(E1803,'type-categories'!$A$2:$A$100,0),2)&amp;$D$3))),"")&amp;(IF(K1803&lt;&gt;K1802,$C$2&amp;K1803&amp;$K$3&amp;$C$2&amp;" ",(IF(B1803&lt;&gt;B1802,$C$2&amp;K1803&amp;$K$3&amp;$C$2&amp;" ",""))))&amp;(IF(L1803="","",((IF(L1803&lt;&gt;L1802,$D$2&amp;L1803&amp;$L$3&amp;$D$2&amp;" ",IF(B1803&lt;&gt;B1802,$D$2&amp;L1803&amp;$L$3&amp;$D$2&amp;" ",""))))))&amp;(IF(M1803="","",((IF(M1803&lt;&gt;M1802,$E$2&amp;M1803&amp;$E$2&amp;","&amp;" ",IF(B1803&lt;&gt;B1802,$E$2&amp;M1803&amp;$E$2&amp;",",""))))))&amp;(IF(N1803="","",IF(N1803&lt;&gt;N1802,N1803&amp;", ",IF(B1803&lt;&gt;B1802,N1803&amp;", ",""))))&amp;(IF(ISBLANK(O1803),"",(IF(O1803&lt;&gt;O1802,O1803&amp;", ",IF(B1803&lt;&gt;B1802,O1803&amp;", ","")))))&amp;(IF(ISBLANK(P1803),"",(IF(P1803&lt;&gt;P1802,P1803&amp;", ",IF(B1803&lt;&gt;B1802,P1803&amp;", ",IF(Z1803&lt;&gt;Z1802,P1803&amp;", ",""))))))&amp;(IF(ISBLANK(Q1803),"",(IF(Q1803&lt;&gt;Q1802,Q1803&amp;", ",IF(B1803&lt;&gt;B1802,Q1803&amp;", ",IF(Z1803&lt;&gt;Z1802,Q1803&amp;", ",""))))))&amp;(IF(ISBLANK(R1803),"",(IF(R1803&lt;&gt;R1802,R1803&amp;"m, ",IF(B1803&lt;&gt;B1802,R1803&amp;"m, ",IF(Z1803&lt;&gt;Z1802,R1803&amp;"m, ",""))))))&amp;IF(ISBLANK(S1803),"",(IF(B1803&lt;&gt;B1802,S1803&amp;", ",IF(S1803&lt;&gt;S1802,IF((Z1803=Z1802),"same locality "&amp;S1803&amp;", ",S1803&amp;", "),""))))&amp;(IF(ISBLANK(T1803),"",(IF(T1803&lt;&gt;T1802,IF(ISBLANK(F$2),T1803&amp;", ",T1803&amp;" "&amp;F$2&amp;", "),(IF(B1803&lt;&gt;B1802,IF(ISBLANK(F$2),T1803&amp;", ",T1803&amp;" "&amp;F$2&amp;", "),(IF(Z1803&lt;&gt;Z1802,IF(ISBLANK(F$2),T1803&amp;", ",T1803&amp;" "&amp;F$2&amp;", "),IF((U1803&lt;&gt;U1802)*($G$2="Y"),"same collector, ","")))))))))&amp;(IF(ISBLANK(U1803),"",(IF(U1803&lt;&gt;U1802,U1803&amp;", ",(IF(B1803&lt;&gt;B1802,U1803&amp;", ",IF(Z1803&lt;&gt;Z1802,U1803&amp;", ",(IF(T1803&lt;&gt;T1802,IF((T1803&lt;&gt;T1802)*($G$2="Y"),"same date, ", ""),IF((T1803=T1802)*(U1803=U1802)*(S1803&lt;&gt;S1802)*($G$2="Y"),"same collector and date, ", ""))))))))))&amp;(IF(ISBLANK(V1803),"",V1803&amp;", "))&amp;IF((AA1803&lt;&gt;AA1804)*($H$2="y"),AD1803&amp;AE1803,IF((AA1803&lt;&gt;AA1804)*($H$2="m"),AD1803&amp;AG1803,IF(($H$2&lt;&gt;"m")*($H$2&lt;&gt;"Y"),(IF(F1803=0,"",F1803&amp;" "&amp;$F$4&amp;" "))&amp;(IF(G1803=0,"",G1803&amp;" "&amp;$G$4&amp;" "))&amp;(IF(H1803=0,"",H1803&amp;" "&amp;H$4&amp;" "))&amp;(IF(I1803=0,"",I1803&amp;" "&amp;$I$4&amp;" "))&amp;(IF(J1803=0,"",J1803&amp;" "&amp;$J$4&amp;" "))&amp;IF((ISBLANK(C1803)),"","("&amp;C1803&amp;")"),"")))&amp;IF((B1803=B1804)*(K1803=K1804)*(L1803=L1804)*(M1803=M1804),IF(($H$2&lt;&gt;"m")*($H$2&lt;&gt;"Y"), ", ", IF((ISNUMBER(FIND(")",AE1803))), ", ", "")),IF((B1803=B1804)*(K1803=K1804)*(L1803=L1804),"; ",". ")))</f>
        <v/>
      </c>
      <c r="AI1803" s="1"/>
    </row>
    <row r="1804" spans="1:35" x14ac:dyDescent="0.25">
      <c r="A1804" s="3" t="str">
        <f t="shared" si="230"/>
        <v/>
      </c>
      <c r="B1804" s="53" t="str">
        <f t="shared" si="234"/>
        <v/>
      </c>
      <c r="C1804" s="57"/>
      <c r="D1804" s="57"/>
      <c r="E1804" s="57"/>
      <c r="F1804" s="57"/>
      <c r="G1804" s="57"/>
      <c r="H1804" s="57"/>
      <c r="I1804" s="57"/>
      <c r="J1804" s="57"/>
      <c r="K1804" s="57"/>
      <c r="L1804" s="57"/>
      <c r="M1804" s="54"/>
      <c r="N1804" s="57"/>
      <c r="O1804" s="58"/>
      <c r="P1804" s="58"/>
      <c r="Q1804" s="58"/>
      <c r="R1804" s="58"/>
      <c r="S1804" s="54"/>
      <c r="T1804" s="57"/>
      <c r="U1804" s="57"/>
      <c r="V1804" s="57"/>
      <c r="W1804" s="57"/>
      <c r="X1804" s="147" t="str">
        <f>IF(ISBLANK(D1804),"",IF('order-admin-units'!$I$1&lt;&gt;"y", "", IF((K1804="")*(ISBLANK(D1804)=FALSE), 'order-admin-units'!$B$1+1, VLOOKUP(K1804, ordercountry, 2))))</f>
        <v/>
      </c>
      <c r="Y1804" s="147" t="str">
        <f>IF(ISBLANK(D1804),"",IF('order-admin-units'!$I$1&lt;&gt;"y", "", IF(L1804="", 'order-admin-units'!$B$2+1, VLOOKUP(K1804&amp;"@"&amp;L1804, orderadmin, 2))))</f>
        <v/>
      </c>
      <c r="Z1804" s="147" t="str">
        <f t="shared" si="231"/>
        <v/>
      </c>
      <c r="AA1804" s="147" t="str">
        <f t="shared" si="232"/>
        <v/>
      </c>
      <c r="AB1804" s="147" t="str">
        <f t="shared" si="233"/>
        <v/>
      </c>
      <c r="AC1804" s="147" t="str">
        <f t="shared" si="227"/>
        <v/>
      </c>
      <c r="AD1804" s="11" t="str">
        <f t="shared" si="228"/>
        <v/>
      </c>
      <c r="AE1804" s="11" t="str">
        <f t="array" ref="AE1804">IF(ISBLANK(D1804),"",IF(OR($H$2="y",$H$2="m"),IF(AA1804=AA1803,IF(OR(AB1804=$AB$4:$AB1803)=FALSE,AE1803&amp;C1804,AE1803),"("&amp;C1804)&amp;IF(AA1804=AA1805,IF(OR(AB1805=$AB$4:$AB1804)=FALSE,", ",""),") "),""))</f>
        <v/>
      </c>
      <c r="AF1804" s="11" t="str">
        <f t="shared" si="229"/>
        <v/>
      </c>
      <c r="AG1804" s="11" t="str">
        <f t="array" ref="AG1804">IF(ISBLANK(D1804),"",IF(OR($H$2="y",$H$2="m"),IF(AA1804=AA1803,IF(OR(AC1804=$AC$4:$AC1803)=FALSE,AG1803&amp;AF1804,AG1803),"("&amp;AF1804)&amp;IF(AA1804=AA1805,IF(OR(AC1805=$AC$4:$AC1804)=FALSE,", ",""),") "),""))</f>
        <v/>
      </c>
      <c r="AH1804" s="10" t="str">
        <f>IF((ISBLANK(D1804)),"",IF(D1804=D1803,AH1803,"")&amp;IF(B1803&lt;&gt;B1804,((IF(ISBLANK(E1804),$D$3&amp;"Non-type material: "&amp;$D$3,$D$3&amp;INDEX('type-categories'!$A$2:$B$100,MATCH(E1804,'type-categories'!$A$2:$A$100,0),2)&amp;$D$3))),"")&amp;(IF(K1804&lt;&gt;K1803,$C$2&amp;K1804&amp;$K$3&amp;$C$2&amp;" ",(IF(B1804&lt;&gt;B1803,$C$2&amp;K1804&amp;$K$3&amp;$C$2&amp;" ",""))))&amp;(IF(L1804="","",((IF(L1804&lt;&gt;L1803,$D$2&amp;L1804&amp;$L$3&amp;$D$2&amp;" ",IF(B1804&lt;&gt;B1803,$D$2&amp;L1804&amp;$L$3&amp;$D$2&amp;" ",""))))))&amp;(IF(M1804="","",((IF(M1804&lt;&gt;M1803,$E$2&amp;M1804&amp;$E$2&amp;","&amp;" ",IF(B1804&lt;&gt;B1803,$E$2&amp;M1804&amp;$E$2&amp;",",""))))))&amp;(IF(N1804="","",IF(N1804&lt;&gt;N1803,N1804&amp;", ",IF(B1804&lt;&gt;B1803,N1804&amp;", ",""))))&amp;(IF(ISBLANK(O1804),"",(IF(O1804&lt;&gt;O1803,O1804&amp;", ",IF(B1804&lt;&gt;B1803,O1804&amp;", ","")))))&amp;(IF(ISBLANK(P1804),"",(IF(P1804&lt;&gt;P1803,P1804&amp;", ",IF(B1804&lt;&gt;B1803,P1804&amp;", ",IF(Z1804&lt;&gt;Z1803,P1804&amp;", ",""))))))&amp;(IF(ISBLANK(Q1804),"",(IF(Q1804&lt;&gt;Q1803,Q1804&amp;", ",IF(B1804&lt;&gt;B1803,Q1804&amp;", ",IF(Z1804&lt;&gt;Z1803,Q1804&amp;", ",""))))))&amp;(IF(ISBLANK(R1804),"",(IF(R1804&lt;&gt;R1803,R1804&amp;"m, ",IF(B1804&lt;&gt;B1803,R1804&amp;"m, ",IF(Z1804&lt;&gt;Z1803,R1804&amp;"m, ",""))))))&amp;IF(ISBLANK(S1804),"",(IF(B1804&lt;&gt;B1803,S1804&amp;", ",IF(S1804&lt;&gt;S1803,IF((Z1804=Z1803),"same locality "&amp;S1804&amp;", ",S1804&amp;", "),""))))&amp;(IF(ISBLANK(T1804),"",(IF(T1804&lt;&gt;T1803,IF(ISBLANK(F$2),T1804&amp;", ",T1804&amp;" "&amp;F$2&amp;", "),(IF(B1804&lt;&gt;B1803,IF(ISBLANK(F$2),T1804&amp;", ",T1804&amp;" "&amp;F$2&amp;", "),(IF(Z1804&lt;&gt;Z1803,IF(ISBLANK(F$2),T1804&amp;", ",T1804&amp;" "&amp;F$2&amp;", "),IF((U1804&lt;&gt;U1803)*($G$2="Y"),"same collector, ","")))))))))&amp;(IF(ISBLANK(U1804),"",(IF(U1804&lt;&gt;U1803,U1804&amp;", ",(IF(B1804&lt;&gt;B1803,U1804&amp;", ",IF(Z1804&lt;&gt;Z1803,U1804&amp;", ",(IF(T1804&lt;&gt;T1803,IF((T1804&lt;&gt;T1803)*($G$2="Y"),"same date, ", ""),IF((T1804=T1803)*(U1804=U1803)*(S1804&lt;&gt;S1803)*($G$2="Y"),"same collector and date, ", ""))))))))))&amp;(IF(ISBLANK(V1804),"",V1804&amp;", "))&amp;IF((AA1804&lt;&gt;AA1805)*($H$2="y"),AD1804&amp;AE1804,IF((AA1804&lt;&gt;AA1805)*($H$2="m"),AD1804&amp;AG1804,IF(($H$2&lt;&gt;"m")*($H$2&lt;&gt;"Y"),(IF(F1804=0,"",F1804&amp;" "&amp;$F$4&amp;" "))&amp;(IF(G1804=0,"",G1804&amp;" "&amp;$G$4&amp;" "))&amp;(IF(H1804=0,"",H1804&amp;" "&amp;H$4&amp;" "))&amp;(IF(I1804=0,"",I1804&amp;" "&amp;$I$4&amp;" "))&amp;(IF(J1804=0,"",J1804&amp;" "&amp;$J$4&amp;" "))&amp;IF((ISBLANK(C1804)),"","("&amp;C1804&amp;")"),"")))&amp;IF((B1804=B1805)*(K1804=K1805)*(L1804=L1805)*(M1804=M1805),IF(($H$2&lt;&gt;"m")*($H$2&lt;&gt;"Y"), ", ", IF((ISNUMBER(FIND(")",AE1804))), ", ", "")),IF((B1804=B1805)*(K1804=K1805)*(L1804=L1805),"; ",". ")))</f>
        <v/>
      </c>
      <c r="AI1804" s="1"/>
    </row>
    <row r="1805" spans="1:35" x14ac:dyDescent="0.25">
      <c r="A1805" s="3" t="str">
        <f t="shared" si="230"/>
        <v/>
      </c>
      <c r="B1805" s="53" t="str">
        <f t="shared" si="234"/>
        <v/>
      </c>
      <c r="C1805" s="57"/>
      <c r="D1805" s="57"/>
      <c r="E1805" s="57"/>
      <c r="F1805" s="57"/>
      <c r="G1805" s="57"/>
      <c r="H1805" s="57"/>
      <c r="I1805" s="57"/>
      <c r="J1805" s="57"/>
      <c r="K1805" s="57"/>
      <c r="L1805" s="57"/>
      <c r="M1805" s="54"/>
      <c r="N1805" s="57"/>
      <c r="O1805" s="58"/>
      <c r="P1805" s="58"/>
      <c r="Q1805" s="58"/>
      <c r="R1805" s="58"/>
      <c r="S1805" s="54"/>
      <c r="T1805" s="57"/>
      <c r="U1805" s="57"/>
      <c r="V1805" s="57"/>
      <c r="W1805" s="57"/>
      <c r="X1805" s="147" t="str">
        <f>IF(ISBLANK(D1805),"",IF('order-admin-units'!$I$1&lt;&gt;"y", "", IF((K1805="")*(ISBLANK(D1805)=FALSE), 'order-admin-units'!$B$1+1, VLOOKUP(K1805, ordercountry, 2))))</f>
        <v/>
      </c>
      <c r="Y1805" s="147" t="str">
        <f>IF(ISBLANK(D1805),"",IF('order-admin-units'!$I$1&lt;&gt;"y", "", IF(L1805="", 'order-admin-units'!$B$2+1, VLOOKUP(K1805&amp;"@"&amp;L1805, orderadmin, 2))))</f>
        <v/>
      </c>
      <c r="Z1805" s="147" t="str">
        <f t="shared" si="231"/>
        <v/>
      </c>
      <c r="AA1805" s="147" t="str">
        <f t="shared" si="232"/>
        <v/>
      </c>
      <c r="AB1805" s="147" t="str">
        <f t="shared" si="233"/>
        <v/>
      </c>
      <c r="AC1805" s="147" t="str">
        <f t="shared" si="227"/>
        <v/>
      </c>
      <c r="AD1805" s="11" t="str">
        <f t="shared" si="228"/>
        <v/>
      </c>
      <c r="AE1805" s="11" t="str">
        <f t="array" ref="AE1805">IF(ISBLANK(D1805),"",IF(OR($H$2="y",$H$2="m"),IF(AA1805=AA1804,IF(OR(AB1805=$AB$4:$AB1804)=FALSE,AE1804&amp;C1805,AE1804),"("&amp;C1805)&amp;IF(AA1805=AA1806,IF(OR(AB1806=$AB$4:$AB1805)=FALSE,", ",""),") "),""))</f>
        <v/>
      </c>
      <c r="AF1805" s="11" t="str">
        <f t="shared" si="229"/>
        <v/>
      </c>
      <c r="AG1805" s="11" t="str">
        <f t="array" ref="AG1805">IF(ISBLANK(D1805),"",IF(OR($H$2="y",$H$2="m"),IF(AA1805=AA1804,IF(OR(AC1805=$AC$4:$AC1804)=FALSE,AG1804&amp;AF1805,AG1804),"("&amp;AF1805)&amp;IF(AA1805=AA1806,IF(OR(AC1806=$AC$4:$AC1805)=FALSE,", ",""),") "),""))</f>
        <v/>
      </c>
      <c r="AH1805" s="10" t="str">
        <f>IF((ISBLANK(D1805)),"",IF(D1805=D1804,AH1804,"")&amp;IF(B1804&lt;&gt;B1805,((IF(ISBLANK(E1805),$D$3&amp;"Non-type material: "&amp;$D$3,$D$3&amp;INDEX('type-categories'!$A$2:$B$100,MATCH(E1805,'type-categories'!$A$2:$A$100,0),2)&amp;$D$3))),"")&amp;(IF(K1805&lt;&gt;K1804,$C$2&amp;K1805&amp;$K$3&amp;$C$2&amp;" ",(IF(B1805&lt;&gt;B1804,$C$2&amp;K1805&amp;$K$3&amp;$C$2&amp;" ",""))))&amp;(IF(L1805="","",((IF(L1805&lt;&gt;L1804,$D$2&amp;L1805&amp;$L$3&amp;$D$2&amp;" ",IF(B1805&lt;&gt;B1804,$D$2&amp;L1805&amp;$L$3&amp;$D$2&amp;" ",""))))))&amp;(IF(M1805="","",((IF(M1805&lt;&gt;M1804,$E$2&amp;M1805&amp;$E$2&amp;","&amp;" ",IF(B1805&lt;&gt;B1804,$E$2&amp;M1805&amp;$E$2&amp;",",""))))))&amp;(IF(N1805="","",IF(N1805&lt;&gt;N1804,N1805&amp;", ",IF(B1805&lt;&gt;B1804,N1805&amp;", ",""))))&amp;(IF(ISBLANK(O1805),"",(IF(O1805&lt;&gt;O1804,O1805&amp;", ",IF(B1805&lt;&gt;B1804,O1805&amp;", ","")))))&amp;(IF(ISBLANK(P1805),"",(IF(P1805&lt;&gt;P1804,P1805&amp;", ",IF(B1805&lt;&gt;B1804,P1805&amp;", ",IF(Z1805&lt;&gt;Z1804,P1805&amp;", ",""))))))&amp;(IF(ISBLANK(Q1805),"",(IF(Q1805&lt;&gt;Q1804,Q1805&amp;", ",IF(B1805&lt;&gt;B1804,Q1805&amp;", ",IF(Z1805&lt;&gt;Z1804,Q1805&amp;", ",""))))))&amp;(IF(ISBLANK(R1805),"",(IF(R1805&lt;&gt;R1804,R1805&amp;"m, ",IF(B1805&lt;&gt;B1804,R1805&amp;"m, ",IF(Z1805&lt;&gt;Z1804,R1805&amp;"m, ",""))))))&amp;IF(ISBLANK(S1805),"",(IF(B1805&lt;&gt;B1804,S1805&amp;", ",IF(S1805&lt;&gt;S1804,IF((Z1805=Z1804),"same locality "&amp;S1805&amp;", ",S1805&amp;", "),""))))&amp;(IF(ISBLANK(T1805),"",(IF(T1805&lt;&gt;T1804,IF(ISBLANK(F$2),T1805&amp;", ",T1805&amp;" "&amp;F$2&amp;", "),(IF(B1805&lt;&gt;B1804,IF(ISBLANK(F$2),T1805&amp;", ",T1805&amp;" "&amp;F$2&amp;", "),(IF(Z1805&lt;&gt;Z1804,IF(ISBLANK(F$2),T1805&amp;", ",T1805&amp;" "&amp;F$2&amp;", "),IF((U1805&lt;&gt;U1804)*($G$2="Y"),"same collector, ","")))))))))&amp;(IF(ISBLANK(U1805),"",(IF(U1805&lt;&gt;U1804,U1805&amp;", ",(IF(B1805&lt;&gt;B1804,U1805&amp;", ",IF(Z1805&lt;&gt;Z1804,U1805&amp;", ",(IF(T1805&lt;&gt;T1804,IF((T1805&lt;&gt;T1804)*($G$2="Y"),"same date, ", ""),IF((T1805=T1804)*(U1805=U1804)*(S1805&lt;&gt;S1804)*($G$2="Y"),"same collector and date, ", ""))))))))))&amp;(IF(ISBLANK(V1805),"",V1805&amp;", "))&amp;IF((AA1805&lt;&gt;AA1806)*($H$2="y"),AD1805&amp;AE1805,IF((AA1805&lt;&gt;AA1806)*($H$2="m"),AD1805&amp;AG1805,IF(($H$2&lt;&gt;"m")*($H$2&lt;&gt;"Y"),(IF(F1805=0,"",F1805&amp;" "&amp;$F$4&amp;" "))&amp;(IF(G1805=0,"",G1805&amp;" "&amp;$G$4&amp;" "))&amp;(IF(H1805=0,"",H1805&amp;" "&amp;H$4&amp;" "))&amp;(IF(I1805=0,"",I1805&amp;" "&amp;$I$4&amp;" "))&amp;(IF(J1805=0,"",J1805&amp;" "&amp;$J$4&amp;" "))&amp;IF((ISBLANK(C1805)),"","("&amp;C1805&amp;")"),"")))&amp;IF((B1805=B1806)*(K1805=K1806)*(L1805=L1806)*(M1805=M1806),IF(($H$2&lt;&gt;"m")*($H$2&lt;&gt;"Y"), ", ", IF((ISNUMBER(FIND(")",AE1805))), ", ", "")),IF((B1805=B1806)*(K1805=K1806)*(L1805=L1806),"; ",". ")))</f>
        <v/>
      </c>
      <c r="AI1805" s="1"/>
    </row>
    <row r="1806" spans="1:35" x14ac:dyDescent="0.25">
      <c r="A1806" s="3" t="str">
        <f t="shared" si="230"/>
        <v/>
      </c>
      <c r="B1806" s="53" t="str">
        <f t="shared" si="234"/>
        <v/>
      </c>
      <c r="C1806" s="57"/>
      <c r="D1806" s="57"/>
      <c r="E1806" s="57"/>
      <c r="F1806" s="57"/>
      <c r="G1806" s="57"/>
      <c r="H1806" s="57"/>
      <c r="I1806" s="57"/>
      <c r="J1806" s="57"/>
      <c r="K1806" s="57"/>
      <c r="L1806" s="57"/>
      <c r="M1806" s="54"/>
      <c r="N1806" s="57"/>
      <c r="O1806" s="58"/>
      <c r="P1806" s="58"/>
      <c r="Q1806" s="58"/>
      <c r="R1806" s="58"/>
      <c r="S1806" s="54"/>
      <c r="T1806" s="57"/>
      <c r="U1806" s="57"/>
      <c r="V1806" s="57"/>
      <c r="W1806" s="57"/>
      <c r="X1806" s="147" t="str">
        <f>IF(ISBLANK(D1806),"",IF('order-admin-units'!$I$1&lt;&gt;"y", "", IF((K1806="")*(ISBLANK(D1806)=FALSE), 'order-admin-units'!$B$1+1, VLOOKUP(K1806, ordercountry, 2))))</f>
        <v/>
      </c>
      <c r="Y1806" s="147" t="str">
        <f>IF(ISBLANK(D1806),"",IF('order-admin-units'!$I$1&lt;&gt;"y", "", IF(L1806="", 'order-admin-units'!$B$2+1, VLOOKUP(K1806&amp;"@"&amp;L1806, orderadmin, 2))))</f>
        <v/>
      </c>
      <c r="Z1806" s="147" t="str">
        <f t="shared" si="231"/>
        <v/>
      </c>
      <c r="AA1806" s="147" t="str">
        <f t="shared" si="232"/>
        <v/>
      </c>
      <c r="AB1806" s="147" t="str">
        <f t="shared" si="233"/>
        <v/>
      </c>
      <c r="AC1806" s="147" t="str">
        <f t="shared" si="227"/>
        <v/>
      </c>
      <c r="AD1806" s="11" t="str">
        <f t="shared" si="228"/>
        <v/>
      </c>
      <c r="AE1806" s="11" t="str">
        <f t="array" ref="AE1806">IF(ISBLANK(D1806),"",IF(OR($H$2="y",$H$2="m"),IF(AA1806=AA1805,IF(OR(AB1806=$AB$4:$AB1805)=FALSE,AE1805&amp;C1806,AE1805),"("&amp;C1806)&amp;IF(AA1806=AA1807,IF(OR(AB1807=$AB$4:$AB1806)=FALSE,", ",""),") "),""))</f>
        <v/>
      </c>
      <c r="AF1806" s="11" t="str">
        <f t="shared" si="229"/>
        <v/>
      </c>
      <c r="AG1806" s="11" t="str">
        <f t="array" ref="AG1806">IF(ISBLANK(D1806),"",IF(OR($H$2="y",$H$2="m"),IF(AA1806=AA1805,IF(OR(AC1806=$AC$4:$AC1805)=FALSE,AG1805&amp;AF1806,AG1805),"("&amp;AF1806)&amp;IF(AA1806=AA1807,IF(OR(AC1807=$AC$4:$AC1806)=FALSE,", ",""),") "),""))</f>
        <v/>
      </c>
      <c r="AH1806" s="10" t="str">
        <f>IF((ISBLANK(D1806)),"",IF(D1806=D1805,AH1805,"")&amp;IF(B1805&lt;&gt;B1806,((IF(ISBLANK(E1806),$D$3&amp;"Non-type material: "&amp;$D$3,$D$3&amp;INDEX('type-categories'!$A$2:$B$100,MATCH(E1806,'type-categories'!$A$2:$A$100,0),2)&amp;$D$3))),"")&amp;(IF(K1806&lt;&gt;K1805,$C$2&amp;K1806&amp;$K$3&amp;$C$2&amp;" ",(IF(B1806&lt;&gt;B1805,$C$2&amp;K1806&amp;$K$3&amp;$C$2&amp;" ",""))))&amp;(IF(L1806="","",((IF(L1806&lt;&gt;L1805,$D$2&amp;L1806&amp;$L$3&amp;$D$2&amp;" ",IF(B1806&lt;&gt;B1805,$D$2&amp;L1806&amp;$L$3&amp;$D$2&amp;" ",""))))))&amp;(IF(M1806="","",((IF(M1806&lt;&gt;M1805,$E$2&amp;M1806&amp;$E$2&amp;","&amp;" ",IF(B1806&lt;&gt;B1805,$E$2&amp;M1806&amp;$E$2&amp;",",""))))))&amp;(IF(N1806="","",IF(N1806&lt;&gt;N1805,N1806&amp;", ",IF(B1806&lt;&gt;B1805,N1806&amp;", ",""))))&amp;(IF(ISBLANK(O1806),"",(IF(O1806&lt;&gt;O1805,O1806&amp;", ",IF(B1806&lt;&gt;B1805,O1806&amp;", ","")))))&amp;(IF(ISBLANK(P1806),"",(IF(P1806&lt;&gt;P1805,P1806&amp;", ",IF(B1806&lt;&gt;B1805,P1806&amp;", ",IF(Z1806&lt;&gt;Z1805,P1806&amp;", ",""))))))&amp;(IF(ISBLANK(Q1806),"",(IF(Q1806&lt;&gt;Q1805,Q1806&amp;", ",IF(B1806&lt;&gt;B1805,Q1806&amp;", ",IF(Z1806&lt;&gt;Z1805,Q1806&amp;", ",""))))))&amp;(IF(ISBLANK(R1806),"",(IF(R1806&lt;&gt;R1805,R1806&amp;"m, ",IF(B1806&lt;&gt;B1805,R1806&amp;"m, ",IF(Z1806&lt;&gt;Z1805,R1806&amp;"m, ",""))))))&amp;IF(ISBLANK(S1806),"",(IF(B1806&lt;&gt;B1805,S1806&amp;", ",IF(S1806&lt;&gt;S1805,IF((Z1806=Z1805),"same locality "&amp;S1806&amp;", ",S1806&amp;", "),""))))&amp;(IF(ISBLANK(T1806),"",(IF(T1806&lt;&gt;T1805,IF(ISBLANK(F$2),T1806&amp;", ",T1806&amp;" "&amp;F$2&amp;", "),(IF(B1806&lt;&gt;B1805,IF(ISBLANK(F$2),T1806&amp;", ",T1806&amp;" "&amp;F$2&amp;", "),(IF(Z1806&lt;&gt;Z1805,IF(ISBLANK(F$2),T1806&amp;", ",T1806&amp;" "&amp;F$2&amp;", "),IF((U1806&lt;&gt;U1805)*($G$2="Y"),"same collector, ","")))))))))&amp;(IF(ISBLANK(U1806),"",(IF(U1806&lt;&gt;U1805,U1806&amp;", ",(IF(B1806&lt;&gt;B1805,U1806&amp;", ",IF(Z1806&lt;&gt;Z1805,U1806&amp;", ",(IF(T1806&lt;&gt;T1805,IF((T1806&lt;&gt;T1805)*($G$2="Y"),"same date, ", ""),IF((T1806=T1805)*(U1806=U1805)*(S1806&lt;&gt;S1805)*($G$2="Y"),"same collector and date, ", ""))))))))))&amp;(IF(ISBLANK(V1806),"",V1806&amp;", "))&amp;IF((AA1806&lt;&gt;AA1807)*($H$2="y"),AD1806&amp;AE1806,IF((AA1806&lt;&gt;AA1807)*($H$2="m"),AD1806&amp;AG1806,IF(($H$2&lt;&gt;"m")*($H$2&lt;&gt;"Y"),(IF(F1806=0,"",F1806&amp;" "&amp;$F$4&amp;" "))&amp;(IF(G1806=0,"",G1806&amp;" "&amp;$G$4&amp;" "))&amp;(IF(H1806=0,"",H1806&amp;" "&amp;H$4&amp;" "))&amp;(IF(I1806=0,"",I1806&amp;" "&amp;$I$4&amp;" "))&amp;(IF(J1806=0,"",J1806&amp;" "&amp;$J$4&amp;" "))&amp;IF((ISBLANK(C1806)),"","("&amp;C1806&amp;")"),"")))&amp;IF((B1806=B1807)*(K1806=K1807)*(L1806=L1807)*(M1806=M1807),IF(($H$2&lt;&gt;"m")*($H$2&lt;&gt;"Y"), ", ", IF((ISNUMBER(FIND(")",AE1806))), ", ", "")),IF((B1806=B1807)*(K1806=K1807)*(L1806=L1807),"; ",". ")))</f>
        <v/>
      </c>
      <c r="AI1806" s="1"/>
    </row>
    <row r="1807" spans="1:35" x14ac:dyDescent="0.25">
      <c r="A1807" s="3" t="str">
        <f t="shared" si="230"/>
        <v/>
      </c>
      <c r="B1807" s="53" t="str">
        <f t="shared" si="234"/>
        <v/>
      </c>
      <c r="C1807" s="57"/>
      <c r="D1807" s="57"/>
      <c r="E1807" s="57"/>
      <c r="F1807" s="57"/>
      <c r="G1807" s="57"/>
      <c r="H1807" s="57"/>
      <c r="I1807" s="57"/>
      <c r="J1807" s="57"/>
      <c r="K1807" s="57"/>
      <c r="L1807" s="57"/>
      <c r="M1807" s="54"/>
      <c r="N1807" s="57"/>
      <c r="O1807" s="58"/>
      <c r="P1807" s="58"/>
      <c r="Q1807" s="58"/>
      <c r="R1807" s="58"/>
      <c r="S1807" s="54"/>
      <c r="T1807" s="57"/>
      <c r="U1807" s="57"/>
      <c r="V1807" s="57"/>
      <c r="W1807" s="57"/>
      <c r="X1807" s="147" t="str">
        <f>IF(ISBLANK(D1807),"",IF('order-admin-units'!$I$1&lt;&gt;"y", "", IF((K1807="")*(ISBLANK(D1807)=FALSE), 'order-admin-units'!$B$1+1, VLOOKUP(K1807, ordercountry, 2))))</f>
        <v/>
      </c>
      <c r="Y1807" s="147" t="str">
        <f>IF(ISBLANK(D1807),"",IF('order-admin-units'!$I$1&lt;&gt;"y", "", IF(L1807="", 'order-admin-units'!$B$2+1, VLOOKUP(K1807&amp;"@"&amp;L1807, orderadmin, 2))))</f>
        <v/>
      </c>
      <c r="Z1807" s="147" t="str">
        <f t="shared" si="231"/>
        <v/>
      </c>
      <c r="AA1807" s="147" t="str">
        <f t="shared" si="232"/>
        <v/>
      </c>
      <c r="AB1807" s="147" t="str">
        <f t="shared" si="233"/>
        <v/>
      </c>
      <c r="AC1807" s="147" t="str">
        <f t="shared" si="227"/>
        <v/>
      </c>
      <c r="AD1807" s="11" t="str">
        <f t="shared" si="228"/>
        <v/>
      </c>
      <c r="AE1807" s="11" t="str">
        <f t="array" ref="AE1807">IF(ISBLANK(D1807),"",IF(OR($H$2="y",$H$2="m"),IF(AA1807=AA1806,IF(OR(AB1807=$AB$4:$AB1806)=FALSE,AE1806&amp;C1807,AE1806),"("&amp;C1807)&amp;IF(AA1807=AA1808,IF(OR(AB1808=$AB$4:$AB1807)=FALSE,", ",""),") "),""))</f>
        <v/>
      </c>
      <c r="AF1807" s="11" t="str">
        <f t="shared" si="229"/>
        <v/>
      </c>
      <c r="AG1807" s="11" t="str">
        <f t="array" ref="AG1807">IF(ISBLANK(D1807),"",IF(OR($H$2="y",$H$2="m"),IF(AA1807=AA1806,IF(OR(AC1807=$AC$4:$AC1806)=FALSE,AG1806&amp;AF1807,AG1806),"("&amp;AF1807)&amp;IF(AA1807=AA1808,IF(OR(AC1808=$AC$4:$AC1807)=FALSE,", ",""),") "),""))</f>
        <v/>
      </c>
      <c r="AH1807" s="10" t="str">
        <f>IF((ISBLANK(D1807)),"",IF(D1807=D1806,AH1806,"")&amp;IF(B1806&lt;&gt;B1807,((IF(ISBLANK(E1807),$D$3&amp;"Non-type material: "&amp;$D$3,$D$3&amp;INDEX('type-categories'!$A$2:$B$100,MATCH(E1807,'type-categories'!$A$2:$A$100,0),2)&amp;$D$3))),"")&amp;(IF(K1807&lt;&gt;K1806,$C$2&amp;K1807&amp;$K$3&amp;$C$2&amp;" ",(IF(B1807&lt;&gt;B1806,$C$2&amp;K1807&amp;$K$3&amp;$C$2&amp;" ",""))))&amp;(IF(L1807="","",((IF(L1807&lt;&gt;L1806,$D$2&amp;L1807&amp;$L$3&amp;$D$2&amp;" ",IF(B1807&lt;&gt;B1806,$D$2&amp;L1807&amp;$L$3&amp;$D$2&amp;" ",""))))))&amp;(IF(M1807="","",((IF(M1807&lt;&gt;M1806,$E$2&amp;M1807&amp;$E$2&amp;","&amp;" ",IF(B1807&lt;&gt;B1806,$E$2&amp;M1807&amp;$E$2&amp;",",""))))))&amp;(IF(N1807="","",IF(N1807&lt;&gt;N1806,N1807&amp;", ",IF(B1807&lt;&gt;B1806,N1807&amp;", ",""))))&amp;(IF(ISBLANK(O1807),"",(IF(O1807&lt;&gt;O1806,O1807&amp;", ",IF(B1807&lt;&gt;B1806,O1807&amp;", ","")))))&amp;(IF(ISBLANK(P1807),"",(IF(P1807&lt;&gt;P1806,P1807&amp;", ",IF(B1807&lt;&gt;B1806,P1807&amp;", ",IF(Z1807&lt;&gt;Z1806,P1807&amp;", ",""))))))&amp;(IF(ISBLANK(Q1807),"",(IF(Q1807&lt;&gt;Q1806,Q1807&amp;", ",IF(B1807&lt;&gt;B1806,Q1807&amp;", ",IF(Z1807&lt;&gt;Z1806,Q1807&amp;", ",""))))))&amp;(IF(ISBLANK(R1807),"",(IF(R1807&lt;&gt;R1806,R1807&amp;"m, ",IF(B1807&lt;&gt;B1806,R1807&amp;"m, ",IF(Z1807&lt;&gt;Z1806,R1807&amp;"m, ",""))))))&amp;IF(ISBLANK(S1807),"",(IF(B1807&lt;&gt;B1806,S1807&amp;", ",IF(S1807&lt;&gt;S1806,IF((Z1807=Z1806),"same locality "&amp;S1807&amp;", ",S1807&amp;", "),""))))&amp;(IF(ISBLANK(T1807),"",(IF(T1807&lt;&gt;T1806,IF(ISBLANK(F$2),T1807&amp;", ",T1807&amp;" "&amp;F$2&amp;", "),(IF(B1807&lt;&gt;B1806,IF(ISBLANK(F$2),T1807&amp;", ",T1807&amp;" "&amp;F$2&amp;", "),(IF(Z1807&lt;&gt;Z1806,IF(ISBLANK(F$2),T1807&amp;", ",T1807&amp;" "&amp;F$2&amp;", "),IF((U1807&lt;&gt;U1806)*($G$2="Y"),"same collector, ","")))))))))&amp;(IF(ISBLANK(U1807),"",(IF(U1807&lt;&gt;U1806,U1807&amp;", ",(IF(B1807&lt;&gt;B1806,U1807&amp;", ",IF(Z1807&lt;&gt;Z1806,U1807&amp;", ",(IF(T1807&lt;&gt;T1806,IF((T1807&lt;&gt;T1806)*($G$2="Y"),"same date, ", ""),IF((T1807=T1806)*(U1807=U1806)*(S1807&lt;&gt;S1806)*($G$2="Y"),"same collector and date, ", ""))))))))))&amp;(IF(ISBLANK(V1807),"",V1807&amp;", "))&amp;IF((AA1807&lt;&gt;AA1808)*($H$2="y"),AD1807&amp;AE1807,IF((AA1807&lt;&gt;AA1808)*($H$2="m"),AD1807&amp;AG1807,IF(($H$2&lt;&gt;"m")*($H$2&lt;&gt;"Y"),(IF(F1807=0,"",F1807&amp;" "&amp;$F$4&amp;" "))&amp;(IF(G1807=0,"",G1807&amp;" "&amp;$G$4&amp;" "))&amp;(IF(H1807=0,"",H1807&amp;" "&amp;H$4&amp;" "))&amp;(IF(I1807=0,"",I1807&amp;" "&amp;$I$4&amp;" "))&amp;(IF(J1807=0,"",J1807&amp;" "&amp;$J$4&amp;" "))&amp;IF((ISBLANK(C1807)),"","("&amp;C1807&amp;")"),"")))&amp;IF((B1807=B1808)*(K1807=K1808)*(L1807=L1808)*(M1807=M1808),IF(($H$2&lt;&gt;"m")*($H$2&lt;&gt;"Y"), ", ", IF((ISNUMBER(FIND(")",AE1807))), ", ", "")),IF((B1807=B1808)*(K1807=K1808)*(L1807=L1808),"; ",". ")))</f>
        <v/>
      </c>
      <c r="AI1807" s="1"/>
    </row>
    <row r="1808" spans="1:35" x14ac:dyDescent="0.25">
      <c r="A1808" s="3" t="str">
        <f t="shared" si="230"/>
        <v/>
      </c>
      <c r="B1808" s="53" t="str">
        <f t="shared" si="234"/>
        <v/>
      </c>
      <c r="C1808" s="57"/>
      <c r="D1808" s="57"/>
      <c r="E1808" s="57"/>
      <c r="F1808" s="57"/>
      <c r="G1808" s="57"/>
      <c r="H1808" s="57"/>
      <c r="I1808" s="57"/>
      <c r="J1808" s="57"/>
      <c r="K1808" s="57"/>
      <c r="L1808" s="57"/>
      <c r="M1808" s="54"/>
      <c r="N1808" s="57"/>
      <c r="O1808" s="58"/>
      <c r="P1808" s="58"/>
      <c r="Q1808" s="58"/>
      <c r="R1808" s="58"/>
      <c r="S1808" s="54"/>
      <c r="T1808" s="57"/>
      <c r="U1808" s="57"/>
      <c r="V1808" s="57"/>
      <c r="W1808" s="57"/>
      <c r="X1808" s="147" t="str">
        <f>IF(ISBLANK(D1808),"",IF('order-admin-units'!$I$1&lt;&gt;"y", "", IF((K1808="")*(ISBLANK(D1808)=FALSE), 'order-admin-units'!$B$1+1, VLOOKUP(K1808, ordercountry, 2))))</f>
        <v/>
      </c>
      <c r="Y1808" s="147" t="str">
        <f>IF(ISBLANK(D1808),"",IF('order-admin-units'!$I$1&lt;&gt;"y", "", IF(L1808="", 'order-admin-units'!$B$2+1, VLOOKUP(K1808&amp;"@"&amp;L1808, orderadmin, 2))))</f>
        <v/>
      </c>
      <c r="Z1808" s="147" t="str">
        <f t="shared" si="231"/>
        <v/>
      </c>
      <c r="AA1808" s="147" t="str">
        <f t="shared" si="232"/>
        <v/>
      </c>
      <c r="AB1808" s="147" t="str">
        <f t="shared" si="233"/>
        <v/>
      </c>
      <c r="AC1808" s="147" t="str">
        <f t="shared" si="227"/>
        <v/>
      </c>
      <c r="AD1808" s="11" t="str">
        <f t="shared" si="228"/>
        <v/>
      </c>
      <c r="AE1808" s="11" t="str">
        <f t="array" ref="AE1808">IF(ISBLANK(D1808),"",IF(OR($H$2="y",$H$2="m"),IF(AA1808=AA1807,IF(OR(AB1808=$AB$4:$AB1807)=FALSE,AE1807&amp;C1808,AE1807),"("&amp;C1808)&amp;IF(AA1808=AA1809,IF(OR(AB1809=$AB$4:$AB1808)=FALSE,", ",""),") "),""))</f>
        <v/>
      </c>
      <c r="AF1808" s="11" t="str">
        <f t="shared" si="229"/>
        <v/>
      </c>
      <c r="AG1808" s="11" t="str">
        <f t="array" ref="AG1808">IF(ISBLANK(D1808),"",IF(OR($H$2="y",$H$2="m"),IF(AA1808=AA1807,IF(OR(AC1808=$AC$4:$AC1807)=FALSE,AG1807&amp;AF1808,AG1807),"("&amp;AF1808)&amp;IF(AA1808=AA1809,IF(OR(AC1809=$AC$4:$AC1808)=FALSE,", ",""),") "),""))</f>
        <v/>
      </c>
      <c r="AH1808" s="10" t="str">
        <f>IF((ISBLANK(D1808)),"",IF(D1808=D1807,AH1807,"")&amp;IF(B1807&lt;&gt;B1808,((IF(ISBLANK(E1808),$D$3&amp;"Non-type material: "&amp;$D$3,$D$3&amp;INDEX('type-categories'!$A$2:$B$100,MATCH(E1808,'type-categories'!$A$2:$A$100,0),2)&amp;$D$3))),"")&amp;(IF(K1808&lt;&gt;K1807,$C$2&amp;K1808&amp;$K$3&amp;$C$2&amp;" ",(IF(B1808&lt;&gt;B1807,$C$2&amp;K1808&amp;$K$3&amp;$C$2&amp;" ",""))))&amp;(IF(L1808="","",((IF(L1808&lt;&gt;L1807,$D$2&amp;L1808&amp;$L$3&amp;$D$2&amp;" ",IF(B1808&lt;&gt;B1807,$D$2&amp;L1808&amp;$L$3&amp;$D$2&amp;" ",""))))))&amp;(IF(M1808="","",((IF(M1808&lt;&gt;M1807,$E$2&amp;M1808&amp;$E$2&amp;","&amp;" ",IF(B1808&lt;&gt;B1807,$E$2&amp;M1808&amp;$E$2&amp;",",""))))))&amp;(IF(N1808="","",IF(N1808&lt;&gt;N1807,N1808&amp;", ",IF(B1808&lt;&gt;B1807,N1808&amp;", ",""))))&amp;(IF(ISBLANK(O1808),"",(IF(O1808&lt;&gt;O1807,O1808&amp;", ",IF(B1808&lt;&gt;B1807,O1808&amp;", ","")))))&amp;(IF(ISBLANK(P1808),"",(IF(P1808&lt;&gt;P1807,P1808&amp;", ",IF(B1808&lt;&gt;B1807,P1808&amp;", ",IF(Z1808&lt;&gt;Z1807,P1808&amp;", ",""))))))&amp;(IF(ISBLANK(Q1808),"",(IF(Q1808&lt;&gt;Q1807,Q1808&amp;", ",IF(B1808&lt;&gt;B1807,Q1808&amp;", ",IF(Z1808&lt;&gt;Z1807,Q1808&amp;", ",""))))))&amp;(IF(ISBLANK(R1808),"",(IF(R1808&lt;&gt;R1807,R1808&amp;"m, ",IF(B1808&lt;&gt;B1807,R1808&amp;"m, ",IF(Z1808&lt;&gt;Z1807,R1808&amp;"m, ",""))))))&amp;IF(ISBLANK(S1808),"",(IF(B1808&lt;&gt;B1807,S1808&amp;", ",IF(S1808&lt;&gt;S1807,IF((Z1808=Z1807),"same locality "&amp;S1808&amp;", ",S1808&amp;", "),""))))&amp;(IF(ISBLANK(T1808),"",(IF(T1808&lt;&gt;T1807,IF(ISBLANK(F$2),T1808&amp;", ",T1808&amp;" "&amp;F$2&amp;", "),(IF(B1808&lt;&gt;B1807,IF(ISBLANK(F$2),T1808&amp;", ",T1808&amp;" "&amp;F$2&amp;", "),(IF(Z1808&lt;&gt;Z1807,IF(ISBLANK(F$2),T1808&amp;", ",T1808&amp;" "&amp;F$2&amp;", "),IF((U1808&lt;&gt;U1807)*($G$2="Y"),"same collector, ","")))))))))&amp;(IF(ISBLANK(U1808),"",(IF(U1808&lt;&gt;U1807,U1808&amp;", ",(IF(B1808&lt;&gt;B1807,U1808&amp;", ",IF(Z1808&lt;&gt;Z1807,U1808&amp;", ",(IF(T1808&lt;&gt;T1807,IF((T1808&lt;&gt;T1807)*($G$2="Y"),"same date, ", ""),IF((T1808=T1807)*(U1808=U1807)*(S1808&lt;&gt;S1807)*($G$2="Y"),"same collector and date, ", ""))))))))))&amp;(IF(ISBLANK(V1808),"",V1808&amp;", "))&amp;IF((AA1808&lt;&gt;AA1809)*($H$2="y"),AD1808&amp;AE1808,IF((AA1808&lt;&gt;AA1809)*($H$2="m"),AD1808&amp;AG1808,IF(($H$2&lt;&gt;"m")*($H$2&lt;&gt;"Y"),(IF(F1808=0,"",F1808&amp;" "&amp;$F$4&amp;" "))&amp;(IF(G1808=0,"",G1808&amp;" "&amp;$G$4&amp;" "))&amp;(IF(H1808=0,"",H1808&amp;" "&amp;H$4&amp;" "))&amp;(IF(I1808=0,"",I1808&amp;" "&amp;$I$4&amp;" "))&amp;(IF(J1808=0,"",J1808&amp;" "&amp;$J$4&amp;" "))&amp;IF((ISBLANK(C1808)),"","("&amp;C1808&amp;")"),"")))&amp;IF((B1808=B1809)*(K1808=K1809)*(L1808=L1809)*(M1808=M1809),IF(($H$2&lt;&gt;"m")*($H$2&lt;&gt;"Y"), ", ", IF((ISNUMBER(FIND(")",AE1808))), ", ", "")),IF((B1808=B1809)*(K1808=K1809)*(L1808=L1809),"; ",". ")))</f>
        <v/>
      </c>
      <c r="AI1808" s="1"/>
    </row>
    <row r="1809" spans="1:35" x14ac:dyDescent="0.25">
      <c r="A1809" s="3" t="str">
        <f t="shared" si="230"/>
        <v/>
      </c>
      <c r="B1809" s="53" t="str">
        <f t="shared" si="234"/>
        <v/>
      </c>
      <c r="C1809" s="57"/>
      <c r="D1809" s="57"/>
      <c r="E1809" s="57"/>
      <c r="F1809" s="57"/>
      <c r="G1809" s="57"/>
      <c r="H1809" s="57"/>
      <c r="I1809" s="57"/>
      <c r="J1809" s="57"/>
      <c r="K1809" s="57"/>
      <c r="L1809" s="57"/>
      <c r="M1809" s="54"/>
      <c r="N1809" s="57"/>
      <c r="O1809" s="58"/>
      <c r="P1809" s="58"/>
      <c r="Q1809" s="58"/>
      <c r="R1809" s="58"/>
      <c r="S1809" s="54"/>
      <c r="T1809" s="57"/>
      <c r="U1809" s="57"/>
      <c r="V1809" s="57"/>
      <c r="W1809" s="57"/>
      <c r="X1809" s="147" t="str">
        <f>IF(ISBLANK(D1809),"",IF('order-admin-units'!$I$1&lt;&gt;"y", "", IF((K1809="")*(ISBLANK(D1809)=FALSE), 'order-admin-units'!$B$1+1, VLOOKUP(K1809, ordercountry, 2))))</f>
        <v/>
      </c>
      <c r="Y1809" s="147" t="str">
        <f>IF(ISBLANK(D1809),"",IF('order-admin-units'!$I$1&lt;&gt;"y", "", IF(L1809="", 'order-admin-units'!$B$2+1, VLOOKUP(K1809&amp;"@"&amp;L1809, orderadmin, 2))))</f>
        <v/>
      </c>
      <c r="Z1809" s="147" t="str">
        <f t="shared" si="231"/>
        <v/>
      </c>
      <c r="AA1809" s="147" t="str">
        <f t="shared" si="232"/>
        <v/>
      </c>
      <c r="AB1809" s="147" t="str">
        <f t="shared" si="233"/>
        <v/>
      </c>
      <c r="AC1809" s="147" t="str">
        <f t="shared" si="227"/>
        <v/>
      </c>
      <c r="AD1809" s="11" t="str">
        <f t="shared" si="228"/>
        <v/>
      </c>
      <c r="AE1809" s="11" t="str">
        <f t="array" ref="AE1809">IF(ISBLANK(D1809),"",IF(OR($H$2="y",$H$2="m"),IF(AA1809=AA1808,IF(OR(AB1809=$AB$4:$AB1808)=FALSE,AE1808&amp;C1809,AE1808),"("&amp;C1809)&amp;IF(AA1809=AA1810,IF(OR(AB1810=$AB$4:$AB1809)=FALSE,", ",""),") "),""))</f>
        <v/>
      </c>
      <c r="AF1809" s="11" t="str">
        <f t="shared" si="229"/>
        <v/>
      </c>
      <c r="AG1809" s="11" t="str">
        <f t="array" ref="AG1809">IF(ISBLANK(D1809),"",IF(OR($H$2="y",$H$2="m"),IF(AA1809=AA1808,IF(OR(AC1809=$AC$4:$AC1808)=FALSE,AG1808&amp;AF1809,AG1808),"("&amp;AF1809)&amp;IF(AA1809=AA1810,IF(OR(AC1810=$AC$4:$AC1809)=FALSE,", ",""),") "),""))</f>
        <v/>
      </c>
      <c r="AH1809" s="10" t="str">
        <f>IF((ISBLANK(D1809)),"",IF(D1809=D1808,AH1808,"")&amp;IF(B1808&lt;&gt;B1809,((IF(ISBLANK(E1809),$D$3&amp;"Non-type material: "&amp;$D$3,$D$3&amp;INDEX('type-categories'!$A$2:$B$100,MATCH(E1809,'type-categories'!$A$2:$A$100,0),2)&amp;$D$3))),"")&amp;(IF(K1809&lt;&gt;K1808,$C$2&amp;K1809&amp;$K$3&amp;$C$2&amp;" ",(IF(B1809&lt;&gt;B1808,$C$2&amp;K1809&amp;$K$3&amp;$C$2&amp;" ",""))))&amp;(IF(L1809="","",((IF(L1809&lt;&gt;L1808,$D$2&amp;L1809&amp;$L$3&amp;$D$2&amp;" ",IF(B1809&lt;&gt;B1808,$D$2&amp;L1809&amp;$L$3&amp;$D$2&amp;" ",""))))))&amp;(IF(M1809="","",((IF(M1809&lt;&gt;M1808,$E$2&amp;M1809&amp;$E$2&amp;","&amp;" ",IF(B1809&lt;&gt;B1808,$E$2&amp;M1809&amp;$E$2&amp;",",""))))))&amp;(IF(N1809="","",IF(N1809&lt;&gt;N1808,N1809&amp;", ",IF(B1809&lt;&gt;B1808,N1809&amp;", ",""))))&amp;(IF(ISBLANK(O1809),"",(IF(O1809&lt;&gt;O1808,O1809&amp;", ",IF(B1809&lt;&gt;B1808,O1809&amp;", ","")))))&amp;(IF(ISBLANK(P1809),"",(IF(P1809&lt;&gt;P1808,P1809&amp;", ",IF(B1809&lt;&gt;B1808,P1809&amp;", ",IF(Z1809&lt;&gt;Z1808,P1809&amp;", ",""))))))&amp;(IF(ISBLANK(Q1809),"",(IF(Q1809&lt;&gt;Q1808,Q1809&amp;", ",IF(B1809&lt;&gt;B1808,Q1809&amp;", ",IF(Z1809&lt;&gt;Z1808,Q1809&amp;", ",""))))))&amp;(IF(ISBLANK(R1809),"",(IF(R1809&lt;&gt;R1808,R1809&amp;"m, ",IF(B1809&lt;&gt;B1808,R1809&amp;"m, ",IF(Z1809&lt;&gt;Z1808,R1809&amp;"m, ",""))))))&amp;IF(ISBLANK(S1809),"",(IF(B1809&lt;&gt;B1808,S1809&amp;", ",IF(S1809&lt;&gt;S1808,IF((Z1809=Z1808),"same locality "&amp;S1809&amp;", ",S1809&amp;", "),""))))&amp;(IF(ISBLANK(T1809),"",(IF(T1809&lt;&gt;T1808,IF(ISBLANK(F$2),T1809&amp;", ",T1809&amp;" "&amp;F$2&amp;", "),(IF(B1809&lt;&gt;B1808,IF(ISBLANK(F$2),T1809&amp;", ",T1809&amp;" "&amp;F$2&amp;", "),(IF(Z1809&lt;&gt;Z1808,IF(ISBLANK(F$2),T1809&amp;", ",T1809&amp;" "&amp;F$2&amp;", "),IF((U1809&lt;&gt;U1808)*($G$2="Y"),"same collector, ","")))))))))&amp;(IF(ISBLANK(U1809),"",(IF(U1809&lt;&gt;U1808,U1809&amp;", ",(IF(B1809&lt;&gt;B1808,U1809&amp;", ",IF(Z1809&lt;&gt;Z1808,U1809&amp;", ",(IF(T1809&lt;&gt;T1808,IF((T1809&lt;&gt;T1808)*($G$2="Y"),"same date, ", ""),IF((T1809=T1808)*(U1809=U1808)*(S1809&lt;&gt;S1808)*($G$2="Y"),"same collector and date, ", ""))))))))))&amp;(IF(ISBLANK(V1809),"",V1809&amp;", "))&amp;IF((AA1809&lt;&gt;AA1810)*($H$2="y"),AD1809&amp;AE1809,IF((AA1809&lt;&gt;AA1810)*($H$2="m"),AD1809&amp;AG1809,IF(($H$2&lt;&gt;"m")*($H$2&lt;&gt;"Y"),(IF(F1809=0,"",F1809&amp;" "&amp;$F$4&amp;" "))&amp;(IF(G1809=0,"",G1809&amp;" "&amp;$G$4&amp;" "))&amp;(IF(H1809=0,"",H1809&amp;" "&amp;H$4&amp;" "))&amp;(IF(I1809=0,"",I1809&amp;" "&amp;$I$4&amp;" "))&amp;(IF(J1809=0,"",J1809&amp;" "&amp;$J$4&amp;" "))&amp;IF((ISBLANK(C1809)),"","("&amp;C1809&amp;")"),"")))&amp;IF((B1809=B1810)*(K1809=K1810)*(L1809=L1810)*(M1809=M1810),IF(($H$2&lt;&gt;"m")*($H$2&lt;&gt;"Y"), ", ", IF((ISNUMBER(FIND(")",AE1809))), ", ", "")),IF((B1809=B1810)*(K1809=K1810)*(L1809=L1810),"; ",". ")))</f>
        <v/>
      </c>
      <c r="AI1809" s="1"/>
    </row>
    <row r="1810" spans="1:35" x14ac:dyDescent="0.25">
      <c r="A1810" s="3" t="str">
        <f t="shared" si="230"/>
        <v/>
      </c>
      <c r="B1810" s="53" t="str">
        <f t="shared" si="234"/>
        <v/>
      </c>
      <c r="C1810" s="57"/>
      <c r="D1810" s="57"/>
      <c r="E1810" s="57"/>
      <c r="F1810" s="57"/>
      <c r="G1810" s="57"/>
      <c r="H1810" s="57"/>
      <c r="I1810" s="57"/>
      <c r="J1810" s="57"/>
      <c r="K1810" s="57"/>
      <c r="L1810" s="57"/>
      <c r="M1810" s="54"/>
      <c r="N1810" s="57"/>
      <c r="O1810" s="58"/>
      <c r="P1810" s="58"/>
      <c r="Q1810" s="58"/>
      <c r="R1810" s="58"/>
      <c r="S1810" s="54"/>
      <c r="T1810" s="57"/>
      <c r="U1810" s="57"/>
      <c r="V1810" s="57"/>
      <c r="W1810" s="57"/>
      <c r="X1810" s="147" t="str">
        <f>IF(ISBLANK(D1810),"",IF('order-admin-units'!$I$1&lt;&gt;"y", "", IF((K1810="")*(ISBLANK(D1810)=FALSE), 'order-admin-units'!$B$1+1, VLOOKUP(K1810, ordercountry, 2))))</f>
        <v/>
      </c>
      <c r="Y1810" s="147" t="str">
        <f>IF(ISBLANK(D1810),"",IF('order-admin-units'!$I$1&lt;&gt;"y", "", IF(L1810="", 'order-admin-units'!$B$2+1, VLOOKUP(K1810&amp;"@"&amp;L1810, orderadmin, 2))))</f>
        <v/>
      </c>
      <c r="Z1810" s="147" t="str">
        <f t="shared" si="231"/>
        <v/>
      </c>
      <c r="AA1810" s="147" t="str">
        <f t="shared" si="232"/>
        <v/>
      </c>
      <c r="AB1810" s="147" t="str">
        <f t="shared" si="233"/>
        <v/>
      </c>
      <c r="AC1810" s="147" t="str">
        <f t="shared" si="227"/>
        <v/>
      </c>
      <c r="AD1810" s="11" t="str">
        <f t="shared" si="228"/>
        <v/>
      </c>
      <c r="AE1810" s="11" t="str">
        <f t="array" ref="AE1810">IF(ISBLANK(D1810),"",IF(OR($H$2="y",$H$2="m"),IF(AA1810=AA1809,IF(OR(AB1810=$AB$4:$AB1809)=FALSE,AE1809&amp;C1810,AE1809),"("&amp;C1810)&amp;IF(AA1810=AA1811,IF(OR(AB1811=$AB$4:$AB1810)=FALSE,", ",""),") "),""))</f>
        <v/>
      </c>
      <c r="AF1810" s="11" t="str">
        <f t="shared" si="229"/>
        <v/>
      </c>
      <c r="AG1810" s="11" t="str">
        <f t="array" ref="AG1810">IF(ISBLANK(D1810),"",IF(OR($H$2="y",$H$2="m"),IF(AA1810=AA1809,IF(OR(AC1810=$AC$4:$AC1809)=FALSE,AG1809&amp;AF1810,AG1809),"("&amp;AF1810)&amp;IF(AA1810=AA1811,IF(OR(AC1811=$AC$4:$AC1810)=FALSE,", ",""),") "),""))</f>
        <v/>
      </c>
      <c r="AH1810" s="10" t="str">
        <f>IF((ISBLANK(D1810)),"",IF(D1810=D1809,AH1809,"")&amp;IF(B1809&lt;&gt;B1810,((IF(ISBLANK(E1810),$D$3&amp;"Non-type material: "&amp;$D$3,$D$3&amp;INDEX('type-categories'!$A$2:$B$100,MATCH(E1810,'type-categories'!$A$2:$A$100,0),2)&amp;$D$3))),"")&amp;(IF(K1810&lt;&gt;K1809,$C$2&amp;K1810&amp;$K$3&amp;$C$2&amp;" ",(IF(B1810&lt;&gt;B1809,$C$2&amp;K1810&amp;$K$3&amp;$C$2&amp;" ",""))))&amp;(IF(L1810="","",((IF(L1810&lt;&gt;L1809,$D$2&amp;L1810&amp;$L$3&amp;$D$2&amp;" ",IF(B1810&lt;&gt;B1809,$D$2&amp;L1810&amp;$L$3&amp;$D$2&amp;" ",""))))))&amp;(IF(M1810="","",((IF(M1810&lt;&gt;M1809,$E$2&amp;M1810&amp;$E$2&amp;","&amp;" ",IF(B1810&lt;&gt;B1809,$E$2&amp;M1810&amp;$E$2&amp;",",""))))))&amp;(IF(N1810="","",IF(N1810&lt;&gt;N1809,N1810&amp;", ",IF(B1810&lt;&gt;B1809,N1810&amp;", ",""))))&amp;(IF(ISBLANK(O1810),"",(IF(O1810&lt;&gt;O1809,O1810&amp;", ",IF(B1810&lt;&gt;B1809,O1810&amp;", ","")))))&amp;(IF(ISBLANK(P1810),"",(IF(P1810&lt;&gt;P1809,P1810&amp;", ",IF(B1810&lt;&gt;B1809,P1810&amp;", ",IF(Z1810&lt;&gt;Z1809,P1810&amp;", ",""))))))&amp;(IF(ISBLANK(Q1810),"",(IF(Q1810&lt;&gt;Q1809,Q1810&amp;", ",IF(B1810&lt;&gt;B1809,Q1810&amp;", ",IF(Z1810&lt;&gt;Z1809,Q1810&amp;", ",""))))))&amp;(IF(ISBLANK(R1810),"",(IF(R1810&lt;&gt;R1809,R1810&amp;"m, ",IF(B1810&lt;&gt;B1809,R1810&amp;"m, ",IF(Z1810&lt;&gt;Z1809,R1810&amp;"m, ",""))))))&amp;IF(ISBLANK(S1810),"",(IF(B1810&lt;&gt;B1809,S1810&amp;", ",IF(S1810&lt;&gt;S1809,IF((Z1810=Z1809),"same locality "&amp;S1810&amp;", ",S1810&amp;", "),""))))&amp;(IF(ISBLANK(T1810),"",(IF(T1810&lt;&gt;T1809,IF(ISBLANK(F$2),T1810&amp;", ",T1810&amp;" "&amp;F$2&amp;", "),(IF(B1810&lt;&gt;B1809,IF(ISBLANK(F$2),T1810&amp;", ",T1810&amp;" "&amp;F$2&amp;", "),(IF(Z1810&lt;&gt;Z1809,IF(ISBLANK(F$2),T1810&amp;", ",T1810&amp;" "&amp;F$2&amp;", "),IF((U1810&lt;&gt;U1809)*($G$2="Y"),"same collector, ","")))))))))&amp;(IF(ISBLANK(U1810),"",(IF(U1810&lt;&gt;U1809,U1810&amp;", ",(IF(B1810&lt;&gt;B1809,U1810&amp;", ",IF(Z1810&lt;&gt;Z1809,U1810&amp;", ",(IF(T1810&lt;&gt;T1809,IF((T1810&lt;&gt;T1809)*($G$2="Y"),"same date, ", ""),IF((T1810=T1809)*(U1810=U1809)*(S1810&lt;&gt;S1809)*($G$2="Y"),"same collector and date, ", ""))))))))))&amp;(IF(ISBLANK(V1810),"",V1810&amp;", "))&amp;IF((AA1810&lt;&gt;AA1811)*($H$2="y"),AD1810&amp;AE1810,IF((AA1810&lt;&gt;AA1811)*($H$2="m"),AD1810&amp;AG1810,IF(($H$2&lt;&gt;"m")*($H$2&lt;&gt;"Y"),(IF(F1810=0,"",F1810&amp;" "&amp;$F$4&amp;" "))&amp;(IF(G1810=0,"",G1810&amp;" "&amp;$G$4&amp;" "))&amp;(IF(H1810=0,"",H1810&amp;" "&amp;H$4&amp;" "))&amp;(IF(I1810=0,"",I1810&amp;" "&amp;$I$4&amp;" "))&amp;(IF(J1810=0,"",J1810&amp;" "&amp;$J$4&amp;" "))&amp;IF((ISBLANK(C1810)),"","("&amp;C1810&amp;")"),"")))&amp;IF((B1810=B1811)*(K1810=K1811)*(L1810=L1811)*(M1810=M1811),IF(($H$2&lt;&gt;"m")*($H$2&lt;&gt;"Y"), ", ", IF((ISNUMBER(FIND(")",AE1810))), ", ", "")),IF((B1810=B1811)*(K1810=K1811)*(L1810=L1811),"; ",". ")))</f>
        <v/>
      </c>
      <c r="AI1810" s="1"/>
    </row>
    <row r="1811" spans="1:35" x14ac:dyDescent="0.25">
      <c r="A1811" s="3" t="str">
        <f t="shared" si="230"/>
        <v/>
      </c>
      <c r="B1811" s="53" t="str">
        <f t="shared" si="234"/>
        <v/>
      </c>
      <c r="C1811" s="57"/>
      <c r="D1811" s="57"/>
      <c r="E1811" s="57"/>
      <c r="F1811" s="57"/>
      <c r="G1811" s="57"/>
      <c r="H1811" s="57"/>
      <c r="I1811" s="57"/>
      <c r="J1811" s="57"/>
      <c r="K1811" s="57"/>
      <c r="L1811" s="57"/>
      <c r="M1811" s="54"/>
      <c r="N1811" s="57"/>
      <c r="O1811" s="58"/>
      <c r="P1811" s="58"/>
      <c r="Q1811" s="58"/>
      <c r="R1811" s="58"/>
      <c r="S1811" s="54"/>
      <c r="T1811" s="57"/>
      <c r="U1811" s="57"/>
      <c r="V1811" s="57"/>
      <c r="W1811" s="57"/>
      <c r="X1811" s="147" t="str">
        <f>IF(ISBLANK(D1811),"",IF('order-admin-units'!$I$1&lt;&gt;"y", "", IF((K1811="")*(ISBLANK(D1811)=FALSE), 'order-admin-units'!$B$1+1, VLOOKUP(K1811, ordercountry, 2))))</f>
        <v/>
      </c>
      <c r="Y1811" s="147" t="str">
        <f>IF(ISBLANK(D1811),"",IF('order-admin-units'!$I$1&lt;&gt;"y", "", IF(L1811="", 'order-admin-units'!$B$2+1, VLOOKUP(K1811&amp;"@"&amp;L1811, orderadmin, 2))))</f>
        <v/>
      </c>
      <c r="Z1811" s="147" t="str">
        <f t="shared" si="231"/>
        <v/>
      </c>
      <c r="AA1811" s="147" t="str">
        <f t="shared" si="232"/>
        <v/>
      </c>
      <c r="AB1811" s="147" t="str">
        <f t="shared" si="233"/>
        <v/>
      </c>
      <c r="AC1811" s="147" t="str">
        <f t="shared" si="227"/>
        <v/>
      </c>
      <c r="AD1811" s="11" t="str">
        <f t="shared" si="228"/>
        <v/>
      </c>
      <c r="AE1811" s="11" t="str">
        <f t="array" ref="AE1811">IF(ISBLANK(D1811),"",IF(OR($H$2="y",$H$2="m"),IF(AA1811=AA1810,IF(OR(AB1811=$AB$4:$AB1810)=FALSE,AE1810&amp;C1811,AE1810),"("&amp;C1811)&amp;IF(AA1811=AA1812,IF(OR(AB1812=$AB$4:$AB1811)=FALSE,", ",""),") "),""))</f>
        <v/>
      </c>
      <c r="AF1811" s="11" t="str">
        <f t="shared" si="229"/>
        <v/>
      </c>
      <c r="AG1811" s="11" t="str">
        <f t="array" ref="AG1811">IF(ISBLANK(D1811),"",IF(OR($H$2="y",$H$2="m"),IF(AA1811=AA1810,IF(OR(AC1811=$AC$4:$AC1810)=FALSE,AG1810&amp;AF1811,AG1810),"("&amp;AF1811)&amp;IF(AA1811=AA1812,IF(OR(AC1812=$AC$4:$AC1811)=FALSE,", ",""),") "),""))</f>
        <v/>
      </c>
      <c r="AH1811" s="10" t="str">
        <f>IF((ISBLANK(D1811)),"",IF(D1811=D1810,AH1810,"")&amp;IF(B1810&lt;&gt;B1811,((IF(ISBLANK(E1811),$D$3&amp;"Non-type material: "&amp;$D$3,$D$3&amp;INDEX('type-categories'!$A$2:$B$100,MATCH(E1811,'type-categories'!$A$2:$A$100,0),2)&amp;$D$3))),"")&amp;(IF(K1811&lt;&gt;K1810,$C$2&amp;K1811&amp;$K$3&amp;$C$2&amp;" ",(IF(B1811&lt;&gt;B1810,$C$2&amp;K1811&amp;$K$3&amp;$C$2&amp;" ",""))))&amp;(IF(L1811="","",((IF(L1811&lt;&gt;L1810,$D$2&amp;L1811&amp;$L$3&amp;$D$2&amp;" ",IF(B1811&lt;&gt;B1810,$D$2&amp;L1811&amp;$L$3&amp;$D$2&amp;" ",""))))))&amp;(IF(M1811="","",((IF(M1811&lt;&gt;M1810,$E$2&amp;M1811&amp;$E$2&amp;","&amp;" ",IF(B1811&lt;&gt;B1810,$E$2&amp;M1811&amp;$E$2&amp;",",""))))))&amp;(IF(N1811="","",IF(N1811&lt;&gt;N1810,N1811&amp;", ",IF(B1811&lt;&gt;B1810,N1811&amp;", ",""))))&amp;(IF(ISBLANK(O1811),"",(IF(O1811&lt;&gt;O1810,O1811&amp;", ",IF(B1811&lt;&gt;B1810,O1811&amp;", ","")))))&amp;(IF(ISBLANK(P1811),"",(IF(P1811&lt;&gt;P1810,P1811&amp;", ",IF(B1811&lt;&gt;B1810,P1811&amp;", ",IF(Z1811&lt;&gt;Z1810,P1811&amp;", ",""))))))&amp;(IF(ISBLANK(Q1811),"",(IF(Q1811&lt;&gt;Q1810,Q1811&amp;", ",IF(B1811&lt;&gt;B1810,Q1811&amp;", ",IF(Z1811&lt;&gt;Z1810,Q1811&amp;", ",""))))))&amp;(IF(ISBLANK(R1811),"",(IF(R1811&lt;&gt;R1810,R1811&amp;"m, ",IF(B1811&lt;&gt;B1810,R1811&amp;"m, ",IF(Z1811&lt;&gt;Z1810,R1811&amp;"m, ",""))))))&amp;IF(ISBLANK(S1811),"",(IF(B1811&lt;&gt;B1810,S1811&amp;", ",IF(S1811&lt;&gt;S1810,IF((Z1811=Z1810),"same locality "&amp;S1811&amp;", ",S1811&amp;", "),""))))&amp;(IF(ISBLANK(T1811),"",(IF(T1811&lt;&gt;T1810,IF(ISBLANK(F$2),T1811&amp;", ",T1811&amp;" "&amp;F$2&amp;", "),(IF(B1811&lt;&gt;B1810,IF(ISBLANK(F$2),T1811&amp;", ",T1811&amp;" "&amp;F$2&amp;", "),(IF(Z1811&lt;&gt;Z1810,IF(ISBLANK(F$2),T1811&amp;", ",T1811&amp;" "&amp;F$2&amp;", "),IF((U1811&lt;&gt;U1810)*($G$2="Y"),"same collector, ","")))))))))&amp;(IF(ISBLANK(U1811),"",(IF(U1811&lt;&gt;U1810,U1811&amp;", ",(IF(B1811&lt;&gt;B1810,U1811&amp;", ",IF(Z1811&lt;&gt;Z1810,U1811&amp;", ",(IF(T1811&lt;&gt;T1810,IF((T1811&lt;&gt;T1810)*($G$2="Y"),"same date, ", ""),IF((T1811=T1810)*(U1811=U1810)*(S1811&lt;&gt;S1810)*($G$2="Y"),"same collector and date, ", ""))))))))))&amp;(IF(ISBLANK(V1811),"",V1811&amp;", "))&amp;IF((AA1811&lt;&gt;AA1812)*($H$2="y"),AD1811&amp;AE1811,IF((AA1811&lt;&gt;AA1812)*($H$2="m"),AD1811&amp;AG1811,IF(($H$2&lt;&gt;"m")*($H$2&lt;&gt;"Y"),(IF(F1811=0,"",F1811&amp;" "&amp;$F$4&amp;" "))&amp;(IF(G1811=0,"",G1811&amp;" "&amp;$G$4&amp;" "))&amp;(IF(H1811=0,"",H1811&amp;" "&amp;H$4&amp;" "))&amp;(IF(I1811=0,"",I1811&amp;" "&amp;$I$4&amp;" "))&amp;(IF(J1811=0,"",J1811&amp;" "&amp;$J$4&amp;" "))&amp;IF((ISBLANK(C1811)),"","("&amp;C1811&amp;")"),"")))&amp;IF((B1811=B1812)*(K1811=K1812)*(L1811=L1812)*(M1811=M1812),IF(($H$2&lt;&gt;"m")*($H$2&lt;&gt;"Y"), ", ", IF((ISNUMBER(FIND(")",AE1811))), ", ", "")),IF((B1811=B1812)*(K1811=K1812)*(L1811=L1812),"; ",". ")))</f>
        <v/>
      </c>
      <c r="AI1811" s="1"/>
    </row>
    <row r="1812" spans="1:35" x14ac:dyDescent="0.25">
      <c r="A1812" s="3" t="str">
        <f t="shared" si="230"/>
        <v/>
      </c>
      <c r="B1812" s="53" t="str">
        <f t="shared" si="234"/>
        <v/>
      </c>
      <c r="C1812" s="57"/>
      <c r="D1812" s="57"/>
      <c r="E1812" s="57"/>
      <c r="F1812" s="57"/>
      <c r="G1812" s="57"/>
      <c r="H1812" s="57"/>
      <c r="I1812" s="57"/>
      <c r="J1812" s="57"/>
      <c r="K1812" s="57"/>
      <c r="L1812" s="57"/>
      <c r="M1812" s="54"/>
      <c r="N1812" s="57"/>
      <c r="O1812" s="58"/>
      <c r="P1812" s="58"/>
      <c r="Q1812" s="58"/>
      <c r="R1812" s="58"/>
      <c r="S1812" s="54"/>
      <c r="T1812" s="57"/>
      <c r="U1812" s="57"/>
      <c r="V1812" s="57"/>
      <c r="W1812" s="57"/>
      <c r="X1812" s="147" t="str">
        <f>IF(ISBLANK(D1812),"",IF('order-admin-units'!$I$1&lt;&gt;"y", "", IF((K1812="")*(ISBLANK(D1812)=FALSE), 'order-admin-units'!$B$1+1, VLOOKUP(K1812, ordercountry, 2))))</f>
        <v/>
      </c>
      <c r="Y1812" s="147" t="str">
        <f>IF(ISBLANK(D1812),"",IF('order-admin-units'!$I$1&lt;&gt;"y", "", IF(L1812="", 'order-admin-units'!$B$2+1, VLOOKUP(K1812&amp;"@"&amp;L1812, orderadmin, 2))))</f>
        <v/>
      </c>
      <c r="Z1812" s="147" t="str">
        <f t="shared" si="231"/>
        <v/>
      </c>
      <c r="AA1812" s="147" t="str">
        <f t="shared" si="232"/>
        <v/>
      </c>
      <c r="AB1812" s="147" t="str">
        <f t="shared" si="233"/>
        <v/>
      </c>
      <c r="AC1812" s="147" t="str">
        <f t="shared" si="227"/>
        <v/>
      </c>
      <c r="AD1812" s="11" t="str">
        <f t="shared" si="228"/>
        <v/>
      </c>
      <c r="AE1812" s="11" t="str">
        <f t="array" ref="AE1812">IF(ISBLANK(D1812),"",IF(OR($H$2="y",$H$2="m"),IF(AA1812=AA1811,IF(OR(AB1812=$AB$4:$AB1811)=FALSE,AE1811&amp;C1812,AE1811),"("&amp;C1812)&amp;IF(AA1812=AA1813,IF(OR(AB1813=$AB$4:$AB1812)=FALSE,", ",""),") "),""))</f>
        <v/>
      </c>
      <c r="AF1812" s="11" t="str">
        <f t="shared" si="229"/>
        <v/>
      </c>
      <c r="AG1812" s="11" t="str">
        <f t="array" ref="AG1812">IF(ISBLANK(D1812),"",IF(OR($H$2="y",$H$2="m"),IF(AA1812=AA1811,IF(OR(AC1812=$AC$4:$AC1811)=FALSE,AG1811&amp;AF1812,AG1811),"("&amp;AF1812)&amp;IF(AA1812=AA1813,IF(OR(AC1813=$AC$4:$AC1812)=FALSE,", ",""),") "),""))</f>
        <v/>
      </c>
      <c r="AH1812" s="10" t="str">
        <f>IF((ISBLANK(D1812)),"",IF(D1812=D1811,AH1811,"")&amp;IF(B1811&lt;&gt;B1812,((IF(ISBLANK(E1812),$D$3&amp;"Non-type material: "&amp;$D$3,$D$3&amp;INDEX('type-categories'!$A$2:$B$100,MATCH(E1812,'type-categories'!$A$2:$A$100,0),2)&amp;$D$3))),"")&amp;(IF(K1812&lt;&gt;K1811,$C$2&amp;K1812&amp;$K$3&amp;$C$2&amp;" ",(IF(B1812&lt;&gt;B1811,$C$2&amp;K1812&amp;$K$3&amp;$C$2&amp;" ",""))))&amp;(IF(L1812="","",((IF(L1812&lt;&gt;L1811,$D$2&amp;L1812&amp;$L$3&amp;$D$2&amp;" ",IF(B1812&lt;&gt;B1811,$D$2&amp;L1812&amp;$L$3&amp;$D$2&amp;" ",""))))))&amp;(IF(M1812="","",((IF(M1812&lt;&gt;M1811,$E$2&amp;M1812&amp;$E$2&amp;","&amp;" ",IF(B1812&lt;&gt;B1811,$E$2&amp;M1812&amp;$E$2&amp;",",""))))))&amp;(IF(N1812="","",IF(N1812&lt;&gt;N1811,N1812&amp;", ",IF(B1812&lt;&gt;B1811,N1812&amp;", ",""))))&amp;(IF(ISBLANK(O1812),"",(IF(O1812&lt;&gt;O1811,O1812&amp;", ",IF(B1812&lt;&gt;B1811,O1812&amp;", ","")))))&amp;(IF(ISBLANK(P1812),"",(IF(P1812&lt;&gt;P1811,P1812&amp;", ",IF(B1812&lt;&gt;B1811,P1812&amp;", ",IF(Z1812&lt;&gt;Z1811,P1812&amp;", ",""))))))&amp;(IF(ISBLANK(Q1812),"",(IF(Q1812&lt;&gt;Q1811,Q1812&amp;", ",IF(B1812&lt;&gt;B1811,Q1812&amp;", ",IF(Z1812&lt;&gt;Z1811,Q1812&amp;", ",""))))))&amp;(IF(ISBLANK(R1812),"",(IF(R1812&lt;&gt;R1811,R1812&amp;"m, ",IF(B1812&lt;&gt;B1811,R1812&amp;"m, ",IF(Z1812&lt;&gt;Z1811,R1812&amp;"m, ",""))))))&amp;IF(ISBLANK(S1812),"",(IF(B1812&lt;&gt;B1811,S1812&amp;", ",IF(S1812&lt;&gt;S1811,IF((Z1812=Z1811),"same locality "&amp;S1812&amp;", ",S1812&amp;", "),""))))&amp;(IF(ISBLANK(T1812),"",(IF(T1812&lt;&gt;T1811,IF(ISBLANK(F$2),T1812&amp;", ",T1812&amp;" "&amp;F$2&amp;", "),(IF(B1812&lt;&gt;B1811,IF(ISBLANK(F$2),T1812&amp;", ",T1812&amp;" "&amp;F$2&amp;", "),(IF(Z1812&lt;&gt;Z1811,IF(ISBLANK(F$2),T1812&amp;", ",T1812&amp;" "&amp;F$2&amp;", "),IF((U1812&lt;&gt;U1811)*($G$2="Y"),"same collector, ","")))))))))&amp;(IF(ISBLANK(U1812),"",(IF(U1812&lt;&gt;U1811,U1812&amp;", ",(IF(B1812&lt;&gt;B1811,U1812&amp;", ",IF(Z1812&lt;&gt;Z1811,U1812&amp;", ",(IF(T1812&lt;&gt;T1811,IF((T1812&lt;&gt;T1811)*($G$2="Y"),"same date, ", ""),IF((T1812=T1811)*(U1812=U1811)*(S1812&lt;&gt;S1811)*($G$2="Y"),"same collector and date, ", ""))))))))))&amp;(IF(ISBLANK(V1812),"",V1812&amp;", "))&amp;IF((AA1812&lt;&gt;AA1813)*($H$2="y"),AD1812&amp;AE1812,IF((AA1812&lt;&gt;AA1813)*($H$2="m"),AD1812&amp;AG1812,IF(($H$2&lt;&gt;"m")*($H$2&lt;&gt;"Y"),(IF(F1812=0,"",F1812&amp;" "&amp;$F$4&amp;" "))&amp;(IF(G1812=0,"",G1812&amp;" "&amp;$G$4&amp;" "))&amp;(IF(H1812=0,"",H1812&amp;" "&amp;H$4&amp;" "))&amp;(IF(I1812=0,"",I1812&amp;" "&amp;$I$4&amp;" "))&amp;(IF(J1812=0,"",J1812&amp;" "&amp;$J$4&amp;" "))&amp;IF((ISBLANK(C1812)),"","("&amp;C1812&amp;")"),"")))&amp;IF((B1812=B1813)*(K1812=K1813)*(L1812=L1813)*(M1812=M1813),IF(($H$2&lt;&gt;"m")*($H$2&lt;&gt;"Y"), ", ", IF((ISNUMBER(FIND(")",AE1812))), ", ", "")),IF((B1812=B1813)*(K1812=K1813)*(L1812=L1813),"; ",". ")))</f>
        <v/>
      </c>
      <c r="AI1812" s="1"/>
    </row>
    <row r="1813" spans="1:35" x14ac:dyDescent="0.25">
      <c r="A1813" s="3" t="str">
        <f t="shared" si="230"/>
        <v/>
      </c>
      <c r="B1813" s="53" t="str">
        <f t="shared" si="234"/>
        <v/>
      </c>
      <c r="C1813" s="57"/>
      <c r="D1813" s="57"/>
      <c r="E1813" s="57"/>
      <c r="F1813" s="57"/>
      <c r="G1813" s="57"/>
      <c r="H1813" s="57"/>
      <c r="I1813" s="57"/>
      <c r="J1813" s="57"/>
      <c r="K1813" s="57"/>
      <c r="L1813" s="57"/>
      <c r="M1813" s="54"/>
      <c r="N1813" s="57"/>
      <c r="O1813" s="58"/>
      <c r="P1813" s="58"/>
      <c r="Q1813" s="58"/>
      <c r="R1813" s="58"/>
      <c r="S1813" s="54"/>
      <c r="T1813" s="57"/>
      <c r="U1813" s="57"/>
      <c r="V1813" s="57"/>
      <c r="W1813" s="57"/>
      <c r="X1813" s="147" t="str">
        <f>IF(ISBLANK(D1813),"",IF('order-admin-units'!$I$1&lt;&gt;"y", "", IF((K1813="")*(ISBLANK(D1813)=FALSE), 'order-admin-units'!$B$1+1, VLOOKUP(K1813, ordercountry, 2))))</f>
        <v/>
      </c>
      <c r="Y1813" s="147" t="str">
        <f>IF(ISBLANK(D1813),"",IF('order-admin-units'!$I$1&lt;&gt;"y", "", IF(L1813="", 'order-admin-units'!$B$2+1, VLOOKUP(K1813&amp;"@"&amp;L1813, orderadmin, 2))))</f>
        <v/>
      </c>
      <c r="Z1813" s="147" t="str">
        <f t="shared" si="231"/>
        <v/>
      </c>
      <c r="AA1813" s="147" t="str">
        <f t="shared" si="232"/>
        <v/>
      </c>
      <c r="AB1813" s="147" t="str">
        <f t="shared" si="233"/>
        <v/>
      </c>
      <c r="AC1813" s="147" t="str">
        <f t="shared" si="227"/>
        <v/>
      </c>
      <c r="AD1813" s="11" t="str">
        <f t="shared" si="228"/>
        <v/>
      </c>
      <c r="AE1813" s="11" t="str">
        <f t="array" ref="AE1813">IF(ISBLANK(D1813),"",IF(OR($H$2="y",$H$2="m"),IF(AA1813=AA1812,IF(OR(AB1813=$AB$4:$AB1812)=FALSE,AE1812&amp;C1813,AE1812),"("&amp;C1813)&amp;IF(AA1813=AA1814,IF(OR(AB1814=$AB$4:$AB1813)=FALSE,", ",""),") "),""))</f>
        <v/>
      </c>
      <c r="AF1813" s="11" t="str">
        <f t="shared" si="229"/>
        <v/>
      </c>
      <c r="AG1813" s="11" t="str">
        <f t="array" ref="AG1813">IF(ISBLANK(D1813),"",IF(OR($H$2="y",$H$2="m"),IF(AA1813=AA1812,IF(OR(AC1813=$AC$4:$AC1812)=FALSE,AG1812&amp;AF1813,AG1812),"("&amp;AF1813)&amp;IF(AA1813=AA1814,IF(OR(AC1814=$AC$4:$AC1813)=FALSE,", ",""),") "),""))</f>
        <v/>
      </c>
      <c r="AH1813" s="10" t="str">
        <f>IF((ISBLANK(D1813)),"",IF(D1813=D1812,AH1812,"")&amp;IF(B1812&lt;&gt;B1813,((IF(ISBLANK(E1813),$D$3&amp;"Non-type material: "&amp;$D$3,$D$3&amp;INDEX('type-categories'!$A$2:$B$100,MATCH(E1813,'type-categories'!$A$2:$A$100,0),2)&amp;$D$3))),"")&amp;(IF(K1813&lt;&gt;K1812,$C$2&amp;K1813&amp;$K$3&amp;$C$2&amp;" ",(IF(B1813&lt;&gt;B1812,$C$2&amp;K1813&amp;$K$3&amp;$C$2&amp;" ",""))))&amp;(IF(L1813="","",((IF(L1813&lt;&gt;L1812,$D$2&amp;L1813&amp;$L$3&amp;$D$2&amp;" ",IF(B1813&lt;&gt;B1812,$D$2&amp;L1813&amp;$L$3&amp;$D$2&amp;" ",""))))))&amp;(IF(M1813="","",((IF(M1813&lt;&gt;M1812,$E$2&amp;M1813&amp;$E$2&amp;","&amp;" ",IF(B1813&lt;&gt;B1812,$E$2&amp;M1813&amp;$E$2&amp;",",""))))))&amp;(IF(N1813="","",IF(N1813&lt;&gt;N1812,N1813&amp;", ",IF(B1813&lt;&gt;B1812,N1813&amp;", ",""))))&amp;(IF(ISBLANK(O1813),"",(IF(O1813&lt;&gt;O1812,O1813&amp;", ",IF(B1813&lt;&gt;B1812,O1813&amp;", ","")))))&amp;(IF(ISBLANK(P1813),"",(IF(P1813&lt;&gt;P1812,P1813&amp;", ",IF(B1813&lt;&gt;B1812,P1813&amp;", ",IF(Z1813&lt;&gt;Z1812,P1813&amp;", ",""))))))&amp;(IF(ISBLANK(Q1813),"",(IF(Q1813&lt;&gt;Q1812,Q1813&amp;", ",IF(B1813&lt;&gt;B1812,Q1813&amp;", ",IF(Z1813&lt;&gt;Z1812,Q1813&amp;", ",""))))))&amp;(IF(ISBLANK(R1813),"",(IF(R1813&lt;&gt;R1812,R1813&amp;"m, ",IF(B1813&lt;&gt;B1812,R1813&amp;"m, ",IF(Z1813&lt;&gt;Z1812,R1813&amp;"m, ",""))))))&amp;IF(ISBLANK(S1813),"",(IF(B1813&lt;&gt;B1812,S1813&amp;", ",IF(S1813&lt;&gt;S1812,IF((Z1813=Z1812),"same locality "&amp;S1813&amp;", ",S1813&amp;", "),""))))&amp;(IF(ISBLANK(T1813),"",(IF(T1813&lt;&gt;T1812,IF(ISBLANK(F$2),T1813&amp;", ",T1813&amp;" "&amp;F$2&amp;", "),(IF(B1813&lt;&gt;B1812,IF(ISBLANK(F$2),T1813&amp;", ",T1813&amp;" "&amp;F$2&amp;", "),(IF(Z1813&lt;&gt;Z1812,IF(ISBLANK(F$2),T1813&amp;", ",T1813&amp;" "&amp;F$2&amp;", "),IF((U1813&lt;&gt;U1812)*($G$2="Y"),"same collector, ","")))))))))&amp;(IF(ISBLANK(U1813),"",(IF(U1813&lt;&gt;U1812,U1813&amp;", ",(IF(B1813&lt;&gt;B1812,U1813&amp;", ",IF(Z1813&lt;&gt;Z1812,U1813&amp;", ",(IF(T1813&lt;&gt;T1812,IF((T1813&lt;&gt;T1812)*($G$2="Y"),"same date, ", ""),IF((T1813=T1812)*(U1813=U1812)*(S1813&lt;&gt;S1812)*($G$2="Y"),"same collector and date, ", ""))))))))))&amp;(IF(ISBLANK(V1813),"",V1813&amp;", "))&amp;IF((AA1813&lt;&gt;AA1814)*($H$2="y"),AD1813&amp;AE1813,IF((AA1813&lt;&gt;AA1814)*($H$2="m"),AD1813&amp;AG1813,IF(($H$2&lt;&gt;"m")*($H$2&lt;&gt;"Y"),(IF(F1813=0,"",F1813&amp;" "&amp;$F$4&amp;" "))&amp;(IF(G1813=0,"",G1813&amp;" "&amp;$G$4&amp;" "))&amp;(IF(H1813=0,"",H1813&amp;" "&amp;H$4&amp;" "))&amp;(IF(I1813=0,"",I1813&amp;" "&amp;$I$4&amp;" "))&amp;(IF(J1813=0,"",J1813&amp;" "&amp;$J$4&amp;" "))&amp;IF((ISBLANK(C1813)),"","("&amp;C1813&amp;")"),"")))&amp;IF((B1813=B1814)*(K1813=K1814)*(L1813=L1814)*(M1813=M1814),IF(($H$2&lt;&gt;"m")*($H$2&lt;&gt;"Y"), ", ", IF((ISNUMBER(FIND(")",AE1813))), ", ", "")),IF((B1813=B1814)*(K1813=K1814)*(L1813=L1814),"; ",". ")))</f>
        <v/>
      </c>
      <c r="AI1813" s="1"/>
    </row>
    <row r="1814" spans="1:35" x14ac:dyDescent="0.25">
      <c r="A1814" s="3" t="str">
        <f t="shared" si="230"/>
        <v/>
      </c>
      <c r="B1814" s="53" t="str">
        <f t="shared" si="234"/>
        <v/>
      </c>
      <c r="C1814" s="57"/>
      <c r="D1814" s="57"/>
      <c r="E1814" s="57"/>
      <c r="F1814" s="57"/>
      <c r="G1814" s="57"/>
      <c r="H1814" s="57"/>
      <c r="I1814" s="57"/>
      <c r="J1814" s="57"/>
      <c r="K1814" s="57"/>
      <c r="L1814" s="57"/>
      <c r="M1814" s="54"/>
      <c r="N1814" s="57"/>
      <c r="O1814" s="58"/>
      <c r="P1814" s="58"/>
      <c r="Q1814" s="58"/>
      <c r="R1814" s="58"/>
      <c r="S1814" s="54"/>
      <c r="T1814" s="57"/>
      <c r="U1814" s="57"/>
      <c r="V1814" s="57"/>
      <c r="W1814" s="57"/>
      <c r="X1814" s="147" t="str">
        <f>IF(ISBLANK(D1814),"",IF('order-admin-units'!$I$1&lt;&gt;"y", "", IF((K1814="")*(ISBLANK(D1814)=FALSE), 'order-admin-units'!$B$1+1, VLOOKUP(K1814, ordercountry, 2))))</f>
        <v/>
      </c>
      <c r="Y1814" s="147" t="str">
        <f>IF(ISBLANK(D1814),"",IF('order-admin-units'!$I$1&lt;&gt;"y", "", IF(L1814="", 'order-admin-units'!$B$2+1, VLOOKUP(K1814&amp;"@"&amp;L1814, orderadmin, 2))))</f>
        <v/>
      </c>
      <c r="Z1814" s="147" t="str">
        <f t="shared" si="231"/>
        <v/>
      </c>
      <c r="AA1814" s="147" t="str">
        <f t="shared" si="232"/>
        <v/>
      </c>
      <c r="AB1814" s="147" t="str">
        <f t="shared" si="233"/>
        <v/>
      </c>
      <c r="AC1814" s="147" t="str">
        <f t="shared" si="227"/>
        <v/>
      </c>
      <c r="AD1814" s="11" t="str">
        <f t="shared" si="228"/>
        <v/>
      </c>
      <c r="AE1814" s="11" t="str">
        <f t="array" ref="AE1814">IF(ISBLANK(D1814),"",IF(OR($H$2="y",$H$2="m"),IF(AA1814=AA1813,IF(OR(AB1814=$AB$4:$AB1813)=FALSE,AE1813&amp;C1814,AE1813),"("&amp;C1814)&amp;IF(AA1814=AA1815,IF(OR(AB1815=$AB$4:$AB1814)=FALSE,", ",""),") "),""))</f>
        <v/>
      </c>
      <c r="AF1814" s="11" t="str">
        <f t="shared" si="229"/>
        <v/>
      </c>
      <c r="AG1814" s="11" t="str">
        <f t="array" ref="AG1814">IF(ISBLANK(D1814),"",IF(OR($H$2="y",$H$2="m"),IF(AA1814=AA1813,IF(OR(AC1814=$AC$4:$AC1813)=FALSE,AG1813&amp;AF1814,AG1813),"("&amp;AF1814)&amp;IF(AA1814=AA1815,IF(OR(AC1815=$AC$4:$AC1814)=FALSE,", ",""),") "),""))</f>
        <v/>
      </c>
      <c r="AH1814" s="10" t="str">
        <f>IF((ISBLANK(D1814)),"",IF(D1814=D1813,AH1813,"")&amp;IF(B1813&lt;&gt;B1814,((IF(ISBLANK(E1814),$D$3&amp;"Non-type material: "&amp;$D$3,$D$3&amp;INDEX('type-categories'!$A$2:$B$100,MATCH(E1814,'type-categories'!$A$2:$A$100,0),2)&amp;$D$3))),"")&amp;(IF(K1814&lt;&gt;K1813,$C$2&amp;K1814&amp;$K$3&amp;$C$2&amp;" ",(IF(B1814&lt;&gt;B1813,$C$2&amp;K1814&amp;$K$3&amp;$C$2&amp;" ",""))))&amp;(IF(L1814="","",((IF(L1814&lt;&gt;L1813,$D$2&amp;L1814&amp;$L$3&amp;$D$2&amp;" ",IF(B1814&lt;&gt;B1813,$D$2&amp;L1814&amp;$L$3&amp;$D$2&amp;" ",""))))))&amp;(IF(M1814="","",((IF(M1814&lt;&gt;M1813,$E$2&amp;M1814&amp;$E$2&amp;","&amp;" ",IF(B1814&lt;&gt;B1813,$E$2&amp;M1814&amp;$E$2&amp;",",""))))))&amp;(IF(N1814="","",IF(N1814&lt;&gt;N1813,N1814&amp;", ",IF(B1814&lt;&gt;B1813,N1814&amp;", ",""))))&amp;(IF(ISBLANK(O1814),"",(IF(O1814&lt;&gt;O1813,O1814&amp;", ",IF(B1814&lt;&gt;B1813,O1814&amp;", ","")))))&amp;(IF(ISBLANK(P1814),"",(IF(P1814&lt;&gt;P1813,P1814&amp;", ",IF(B1814&lt;&gt;B1813,P1814&amp;", ",IF(Z1814&lt;&gt;Z1813,P1814&amp;", ",""))))))&amp;(IF(ISBLANK(Q1814),"",(IF(Q1814&lt;&gt;Q1813,Q1814&amp;", ",IF(B1814&lt;&gt;B1813,Q1814&amp;", ",IF(Z1814&lt;&gt;Z1813,Q1814&amp;", ",""))))))&amp;(IF(ISBLANK(R1814),"",(IF(R1814&lt;&gt;R1813,R1814&amp;"m, ",IF(B1814&lt;&gt;B1813,R1814&amp;"m, ",IF(Z1814&lt;&gt;Z1813,R1814&amp;"m, ",""))))))&amp;IF(ISBLANK(S1814),"",(IF(B1814&lt;&gt;B1813,S1814&amp;", ",IF(S1814&lt;&gt;S1813,IF((Z1814=Z1813),"same locality "&amp;S1814&amp;", ",S1814&amp;", "),""))))&amp;(IF(ISBLANK(T1814),"",(IF(T1814&lt;&gt;T1813,IF(ISBLANK(F$2),T1814&amp;", ",T1814&amp;" "&amp;F$2&amp;", "),(IF(B1814&lt;&gt;B1813,IF(ISBLANK(F$2),T1814&amp;", ",T1814&amp;" "&amp;F$2&amp;", "),(IF(Z1814&lt;&gt;Z1813,IF(ISBLANK(F$2),T1814&amp;", ",T1814&amp;" "&amp;F$2&amp;", "),IF((U1814&lt;&gt;U1813)*($G$2="Y"),"same collector, ","")))))))))&amp;(IF(ISBLANK(U1814),"",(IF(U1814&lt;&gt;U1813,U1814&amp;", ",(IF(B1814&lt;&gt;B1813,U1814&amp;", ",IF(Z1814&lt;&gt;Z1813,U1814&amp;", ",(IF(T1814&lt;&gt;T1813,IF((T1814&lt;&gt;T1813)*($G$2="Y"),"same date, ", ""),IF((T1814=T1813)*(U1814=U1813)*(S1814&lt;&gt;S1813)*($G$2="Y"),"same collector and date, ", ""))))))))))&amp;(IF(ISBLANK(V1814),"",V1814&amp;", "))&amp;IF((AA1814&lt;&gt;AA1815)*($H$2="y"),AD1814&amp;AE1814,IF((AA1814&lt;&gt;AA1815)*($H$2="m"),AD1814&amp;AG1814,IF(($H$2&lt;&gt;"m")*($H$2&lt;&gt;"Y"),(IF(F1814=0,"",F1814&amp;" "&amp;$F$4&amp;" "))&amp;(IF(G1814=0,"",G1814&amp;" "&amp;$G$4&amp;" "))&amp;(IF(H1814=0,"",H1814&amp;" "&amp;H$4&amp;" "))&amp;(IF(I1814=0,"",I1814&amp;" "&amp;$I$4&amp;" "))&amp;(IF(J1814=0,"",J1814&amp;" "&amp;$J$4&amp;" "))&amp;IF((ISBLANK(C1814)),"","("&amp;C1814&amp;")"),"")))&amp;IF((B1814=B1815)*(K1814=K1815)*(L1814=L1815)*(M1814=M1815),IF(($H$2&lt;&gt;"m")*($H$2&lt;&gt;"Y"), ", ", IF((ISNUMBER(FIND(")",AE1814))), ", ", "")),IF((B1814=B1815)*(K1814=K1815)*(L1814=L1815),"; ",". ")))</f>
        <v/>
      </c>
      <c r="AI1814" s="1"/>
    </row>
    <row r="1815" spans="1:35" x14ac:dyDescent="0.25">
      <c r="A1815" s="3" t="str">
        <f t="shared" si="230"/>
        <v/>
      </c>
      <c r="B1815" s="53" t="str">
        <f t="shared" si="234"/>
        <v/>
      </c>
      <c r="C1815" s="57"/>
      <c r="D1815" s="57"/>
      <c r="E1815" s="57"/>
      <c r="F1815" s="57"/>
      <c r="G1815" s="57"/>
      <c r="H1815" s="57"/>
      <c r="I1815" s="57"/>
      <c r="J1815" s="57"/>
      <c r="K1815" s="57"/>
      <c r="L1815" s="57"/>
      <c r="M1815" s="54"/>
      <c r="N1815" s="57"/>
      <c r="O1815" s="58"/>
      <c r="P1815" s="58"/>
      <c r="Q1815" s="58"/>
      <c r="R1815" s="58"/>
      <c r="S1815" s="54"/>
      <c r="T1815" s="57"/>
      <c r="U1815" s="57"/>
      <c r="V1815" s="57"/>
      <c r="W1815" s="57"/>
      <c r="X1815" s="147" t="str">
        <f>IF(ISBLANK(D1815),"",IF('order-admin-units'!$I$1&lt;&gt;"y", "", IF((K1815="")*(ISBLANK(D1815)=FALSE), 'order-admin-units'!$B$1+1, VLOOKUP(K1815, ordercountry, 2))))</f>
        <v/>
      </c>
      <c r="Y1815" s="147" t="str">
        <f>IF(ISBLANK(D1815),"",IF('order-admin-units'!$I$1&lt;&gt;"y", "", IF(L1815="", 'order-admin-units'!$B$2+1, VLOOKUP(K1815&amp;"@"&amp;L1815, orderadmin, 2))))</f>
        <v/>
      </c>
      <c r="Z1815" s="147" t="str">
        <f t="shared" si="231"/>
        <v/>
      </c>
      <c r="AA1815" s="147" t="str">
        <f t="shared" si="232"/>
        <v/>
      </c>
      <c r="AB1815" s="147" t="str">
        <f t="shared" si="233"/>
        <v/>
      </c>
      <c r="AC1815" s="147" t="str">
        <f t="shared" si="227"/>
        <v/>
      </c>
      <c r="AD1815" s="11" t="str">
        <f t="shared" si="228"/>
        <v/>
      </c>
      <c r="AE1815" s="11" t="str">
        <f t="array" ref="AE1815">IF(ISBLANK(D1815),"",IF(OR($H$2="y",$H$2="m"),IF(AA1815=AA1814,IF(OR(AB1815=$AB$4:$AB1814)=FALSE,AE1814&amp;C1815,AE1814),"("&amp;C1815)&amp;IF(AA1815=AA1816,IF(OR(AB1816=$AB$4:$AB1815)=FALSE,", ",""),") "),""))</f>
        <v/>
      </c>
      <c r="AF1815" s="11" t="str">
        <f t="shared" si="229"/>
        <v/>
      </c>
      <c r="AG1815" s="11" t="str">
        <f t="array" ref="AG1815">IF(ISBLANK(D1815),"",IF(OR($H$2="y",$H$2="m"),IF(AA1815=AA1814,IF(OR(AC1815=$AC$4:$AC1814)=FALSE,AG1814&amp;AF1815,AG1814),"("&amp;AF1815)&amp;IF(AA1815=AA1816,IF(OR(AC1816=$AC$4:$AC1815)=FALSE,", ",""),") "),""))</f>
        <v/>
      </c>
      <c r="AH1815" s="10" t="str">
        <f>IF((ISBLANK(D1815)),"",IF(D1815=D1814,AH1814,"")&amp;IF(B1814&lt;&gt;B1815,((IF(ISBLANK(E1815),$D$3&amp;"Non-type material: "&amp;$D$3,$D$3&amp;INDEX('type-categories'!$A$2:$B$100,MATCH(E1815,'type-categories'!$A$2:$A$100,0),2)&amp;$D$3))),"")&amp;(IF(K1815&lt;&gt;K1814,$C$2&amp;K1815&amp;$K$3&amp;$C$2&amp;" ",(IF(B1815&lt;&gt;B1814,$C$2&amp;K1815&amp;$K$3&amp;$C$2&amp;" ",""))))&amp;(IF(L1815="","",((IF(L1815&lt;&gt;L1814,$D$2&amp;L1815&amp;$L$3&amp;$D$2&amp;" ",IF(B1815&lt;&gt;B1814,$D$2&amp;L1815&amp;$L$3&amp;$D$2&amp;" ",""))))))&amp;(IF(M1815="","",((IF(M1815&lt;&gt;M1814,$E$2&amp;M1815&amp;$E$2&amp;","&amp;" ",IF(B1815&lt;&gt;B1814,$E$2&amp;M1815&amp;$E$2&amp;",",""))))))&amp;(IF(N1815="","",IF(N1815&lt;&gt;N1814,N1815&amp;", ",IF(B1815&lt;&gt;B1814,N1815&amp;", ",""))))&amp;(IF(ISBLANK(O1815),"",(IF(O1815&lt;&gt;O1814,O1815&amp;", ",IF(B1815&lt;&gt;B1814,O1815&amp;", ","")))))&amp;(IF(ISBLANK(P1815),"",(IF(P1815&lt;&gt;P1814,P1815&amp;", ",IF(B1815&lt;&gt;B1814,P1815&amp;", ",IF(Z1815&lt;&gt;Z1814,P1815&amp;", ",""))))))&amp;(IF(ISBLANK(Q1815),"",(IF(Q1815&lt;&gt;Q1814,Q1815&amp;", ",IF(B1815&lt;&gt;B1814,Q1815&amp;", ",IF(Z1815&lt;&gt;Z1814,Q1815&amp;", ",""))))))&amp;(IF(ISBLANK(R1815),"",(IF(R1815&lt;&gt;R1814,R1815&amp;"m, ",IF(B1815&lt;&gt;B1814,R1815&amp;"m, ",IF(Z1815&lt;&gt;Z1814,R1815&amp;"m, ",""))))))&amp;IF(ISBLANK(S1815),"",(IF(B1815&lt;&gt;B1814,S1815&amp;", ",IF(S1815&lt;&gt;S1814,IF((Z1815=Z1814),"same locality "&amp;S1815&amp;", ",S1815&amp;", "),""))))&amp;(IF(ISBLANK(T1815),"",(IF(T1815&lt;&gt;T1814,IF(ISBLANK(F$2),T1815&amp;", ",T1815&amp;" "&amp;F$2&amp;", "),(IF(B1815&lt;&gt;B1814,IF(ISBLANK(F$2),T1815&amp;", ",T1815&amp;" "&amp;F$2&amp;", "),(IF(Z1815&lt;&gt;Z1814,IF(ISBLANK(F$2),T1815&amp;", ",T1815&amp;" "&amp;F$2&amp;", "),IF((U1815&lt;&gt;U1814)*($G$2="Y"),"same collector, ","")))))))))&amp;(IF(ISBLANK(U1815),"",(IF(U1815&lt;&gt;U1814,U1815&amp;", ",(IF(B1815&lt;&gt;B1814,U1815&amp;", ",IF(Z1815&lt;&gt;Z1814,U1815&amp;", ",(IF(T1815&lt;&gt;T1814,IF((T1815&lt;&gt;T1814)*($G$2="Y"),"same date, ", ""),IF((T1815=T1814)*(U1815=U1814)*(S1815&lt;&gt;S1814)*($G$2="Y"),"same collector and date, ", ""))))))))))&amp;(IF(ISBLANK(V1815),"",V1815&amp;", "))&amp;IF((AA1815&lt;&gt;AA1816)*($H$2="y"),AD1815&amp;AE1815,IF((AA1815&lt;&gt;AA1816)*($H$2="m"),AD1815&amp;AG1815,IF(($H$2&lt;&gt;"m")*($H$2&lt;&gt;"Y"),(IF(F1815=0,"",F1815&amp;" "&amp;$F$4&amp;" "))&amp;(IF(G1815=0,"",G1815&amp;" "&amp;$G$4&amp;" "))&amp;(IF(H1815=0,"",H1815&amp;" "&amp;H$4&amp;" "))&amp;(IF(I1815=0,"",I1815&amp;" "&amp;$I$4&amp;" "))&amp;(IF(J1815=0,"",J1815&amp;" "&amp;$J$4&amp;" "))&amp;IF((ISBLANK(C1815)),"","("&amp;C1815&amp;")"),"")))&amp;IF((B1815=B1816)*(K1815=K1816)*(L1815=L1816)*(M1815=M1816),IF(($H$2&lt;&gt;"m")*($H$2&lt;&gt;"Y"), ", ", IF((ISNUMBER(FIND(")",AE1815))), ", ", "")),IF((B1815=B1816)*(K1815=K1816)*(L1815=L1816),"; ",". ")))</f>
        <v/>
      </c>
      <c r="AI1815" s="1"/>
    </row>
    <row r="1816" spans="1:35" x14ac:dyDescent="0.25">
      <c r="A1816" s="3" t="str">
        <f t="shared" si="230"/>
        <v/>
      </c>
      <c r="B1816" s="53" t="str">
        <f t="shared" si="234"/>
        <v/>
      </c>
      <c r="C1816" s="57"/>
      <c r="D1816" s="57"/>
      <c r="E1816" s="57"/>
      <c r="F1816" s="57"/>
      <c r="G1816" s="57"/>
      <c r="H1816" s="57"/>
      <c r="I1816" s="57"/>
      <c r="J1816" s="57"/>
      <c r="K1816" s="57"/>
      <c r="L1816" s="57"/>
      <c r="M1816" s="54"/>
      <c r="N1816" s="57"/>
      <c r="O1816" s="58"/>
      <c r="P1816" s="58"/>
      <c r="Q1816" s="58"/>
      <c r="R1816" s="58"/>
      <c r="S1816" s="54"/>
      <c r="T1816" s="57"/>
      <c r="U1816" s="57"/>
      <c r="V1816" s="57"/>
      <c r="W1816" s="57"/>
      <c r="X1816" s="147" t="str">
        <f>IF(ISBLANK(D1816),"",IF('order-admin-units'!$I$1&lt;&gt;"y", "", IF((K1816="")*(ISBLANK(D1816)=FALSE), 'order-admin-units'!$B$1+1, VLOOKUP(K1816, ordercountry, 2))))</f>
        <v/>
      </c>
      <c r="Y1816" s="147" t="str">
        <f>IF(ISBLANK(D1816),"",IF('order-admin-units'!$I$1&lt;&gt;"y", "", IF(L1816="", 'order-admin-units'!$B$2+1, VLOOKUP(K1816&amp;"@"&amp;L1816, orderadmin, 2))))</f>
        <v/>
      </c>
      <c r="Z1816" s="147" t="str">
        <f t="shared" si="231"/>
        <v/>
      </c>
      <c r="AA1816" s="147" t="str">
        <f t="shared" si="232"/>
        <v/>
      </c>
      <c r="AB1816" s="147" t="str">
        <f t="shared" si="233"/>
        <v/>
      </c>
      <c r="AC1816" s="147" t="str">
        <f t="shared" si="227"/>
        <v/>
      </c>
      <c r="AD1816" s="11" t="str">
        <f t="shared" si="228"/>
        <v/>
      </c>
      <c r="AE1816" s="11" t="str">
        <f t="array" ref="AE1816">IF(ISBLANK(D1816),"",IF(OR($H$2="y",$H$2="m"),IF(AA1816=AA1815,IF(OR(AB1816=$AB$4:$AB1815)=FALSE,AE1815&amp;C1816,AE1815),"("&amp;C1816)&amp;IF(AA1816=AA1817,IF(OR(AB1817=$AB$4:$AB1816)=FALSE,", ",""),") "),""))</f>
        <v/>
      </c>
      <c r="AF1816" s="11" t="str">
        <f t="shared" si="229"/>
        <v/>
      </c>
      <c r="AG1816" s="11" t="str">
        <f t="array" ref="AG1816">IF(ISBLANK(D1816),"",IF(OR($H$2="y",$H$2="m"),IF(AA1816=AA1815,IF(OR(AC1816=$AC$4:$AC1815)=FALSE,AG1815&amp;AF1816,AG1815),"("&amp;AF1816)&amp;IF(AA1816=AA1817,IF(OR(AC1817=$AC$4:$AC1816)=FALSE,", ",""),") "),""))</f>
        <v/>
      </c>
      <c r="AH1816" s="10" t="str">
        <f>IF((ISBLANK(D1816)),"",IF(D1816=D1815,AH1815,"")&amp;IF(B1815&lt;&gt;B1816,((IF(ISBLANK(E1816),$D$3&amp;"Non-type material: "&amp;$D$3,$D$3&amp;INDEX('type-categories'!$A$2:$B$100,MATCH(E1816,'type-categories'!$A$2:$A$100,0),2)&amp;$D$3))),"")&amp;(IF(K1816&lt;&gt;K1815,$C$2&amp;K1816&amp;$K$3&amp;$C$2&amp;" ",(IF(B1816&lt;&gt;B1815,$C$2&amp;K1816&amp;$K$3&amp;$C$2&amp;" ",""))))&amp;(IF(L1816="","",((IF(L1816&lt;&gt;L1815,$D$2&amp;L1816&amp;$L$3&amp;$D$2&amp;" ",IF(B1816&lt;&gt;B1815,$D$2&amp;L1816&amp;$L$3&amp;$D$2&amp;" ",""))))))&amp;(IF(M1816="","",((IF(M1816&lt;&gt;M1815,$E$2&amp;M1816&amp;$E$2&amp;","&amp;" ",IF(B1816&lt;&gt;B1815,$E$2&amp;M1816&amp;$E$2&amp;",",""))))))&amp;(IF(N1816="","",IF(N1816&lt;&gt;N1815,N1816&amp;", ",IF(B1816&lt;&gt;B1815,N1816&amp;", ",""))))&amp;(IF(ISBLANK(O1816),"",(IF(O1816&lt;&gt;O1815,O1816&amp;", ",IF(B1816&lt;&gt;B1815,O1816&amp;", ","")))))&amp;(IF(ISBLANK(P1816),"",(IF(P1816&lt;&gt;P1815,P1816&amp;", ",IF(B1816&lt;&gt;B1815,P1816&amp;", ",IF(Z1816&lt;&gt;Z1815,P1816&amp;", ",""))))))&amp;(IF(ISBLANK(Q1816),"",(IF(Q1816&lt;&gt;Q1815,Q1816&amp;", ",IF(B1816&lt;&gt;B1815,Q1816&amp;", ",IF(Z1816&lt;&gt;Z1815,Q1816&amp;", ",""))))))&amp;(IF(ISBLANK(R1816),"",(IF(R1816&lt;&gt;R1815,R1816&amp;"m, ",IF(B1816&lt;&gt;B1815,R1816&amp;"m, ",IF(Z1816&lt;&gt;Z1815,R1816&amp;"m, ",""))))))&amp;IF(ISBLANK(S1816),"",(IF(B1816&lt;&gt;B1815,S1816&amp;", ",IF(S1816&lt;&gt;S1815,IF((Z1816=Z1815),"same locality "&amp;S1816&amp;", ",S1816&amp;", "),""))))&amp;(IF(ISBLANK(T1816),"",(IF(T1816&lt;&gt;T1815,IF(ISBLANK(F$2),T1816&amp;", ",T1816&amp;" "&amp;F$2&amp;", "),(IF(B1816&lt;&gt;B1815,IF(ISBLANK(F$2),T1816&amp;", ",T1816&amp;" "&amp;F$2&amp;", "),(IF(Z1816&lt;&gt;Z1815,IF(ISBLANK(F$2),T1816&amp;", ",T1816&amp;" "&amp;F$2&amp;", "),IF((U1816&lt;&gt;U1815)*($G$2="Y"),"same collector, ","")))))))))&amp;(IF(ISBLANK(U1816),"",(IF(U1816&lt;&gt;U1815,U1816&amp;", ",(IF(B1816&lt;&gt;B1815,U1816&amp;", ",IF(Z1816&lt;&gt;Z1815,U1816&amp;", ",(IF(T1816&lt;&gt;T1815,IF((T1816&lt;&gt;T1815)*($G$2="Y"),"same date, ", ""),IF((T1816=T1815)*(U1816=U1815)*(S1816&lt;&gt;S1815)*($G$2="Y"),"same collector and date, ", ""))))))))))&amp;(IF(ISBLANK(V1816),"",V1816&amp;", "))&amp;IF((AA1816&lt;&gt;AA1817)*($H$2="y"),AD1816&amp;AE1816,IF((AA1816&lt;&gt;AA1817)*($H$2="m"),AD1816&amp;AG1816,IF(($H$2&lt;&gt;"m")*($H$2&lt;&gt;"Y"),(IF(F1816=0,"",F1816&amp;" "&amp;$F$4&amp;" "))&amp;(IF(G1816=0,"",G1816&amp;" "&amp;$G$4&amp;" "))&amp;(IF(H1816=0,"",H1816&amp;" "&amp;H$4&amp;" "))&amp;(IF(I1816=0,"",I1816&amp;" "&amp;$I$4&amp;" "))&amp;(IF(J1816=0,"",J1816&amp;" "&amp;$J$4&amp;" "))&amp;IF((ISBLANK(C1816)),"","("&amp;C1816&amp;")"),"")))&amp;IF((B1816=B1817)*(K1816=K1817)*(L1816=L1817)*(M1816=M1817),IF(($H$2&lt;&gt;"m")*($H$2&lt;&gt;"Y"), ", ", IF((ISNUMBER(FIND(")",AE1816))), ", ", "")),IF((B1816=B1817)*(K1816=K1817)*(L1816=L1817),"; ",". ")))</f>
        <v/>
      </c>
      <c r="AI1816" s="1"/>
    </row>
    <row r="1817" spans="1:35" x14ac:dyDescent="0.25">
      <c r="A1817" s="3" t="str">
        <f t="shared" si="230"/>
        <v/>
      </c>
      <c r="B1817" s="53" t="str">
        <f t="shared" si="234"/>
        <v/>
      </c>
      <c r="C1817" s="57"/>
      <c r="D1817" s="57"/>
      <c r="E1817" s="57"/>
      <c r="F1817" s="57"/>
      <c r="G1817" s="57"/>
      <c r="H1817" s="57"/>
      <c r="I1817" s="57"/>
      <c r="J1817" s="57"/>
      <c r="K1817" s="57"/>
      <c r="L1817" s="57"/>
      <c r="M1817" s="54"/>
      <c r="N1817" s="57"/>
      <c r="O1817" s="58"/>
      <c r="P1817" s="58"/>
      <c r="Q1817" s="58"/>
      <c r="R1817" s="58"/>
      <c r="S1817" s="54"/>
      <c r="T1817" s="57"/>
      <c r="U1817" s="57"/>
      <c r="V1817" s="57"/>
      <c r="W1817" s="57"/>
      <c r="X1817" s="147" t="str">
        <f>IF(ISBLANK(D1817),"",IF('order-admin-units'!$I$1&lt;&gt;"y", "", IF((K1817="")*(ISBLANK(D1817)=FALSE), 'order-admin-units'!$B$1+1, VLOOKUP(K1817, ordercountry, 2))))</f>
        <v/>
      </c>
      <c r="Y1817" s="147" t="str">
        <f>IF(ISBLANK(D1817),"",IF('order-admin-units'!$I$1&lt;&gt;"y", "", IF(L1817="", 'order-admin-units'!$B$2+1, VLOOKUP(K1817&amp;"@"&amp;L1817, orderadmin, 2))))</f>
        <v/>
      </c>
      <c r="Z1817" s="147" t="str">
        <f t="shared" si="231"/>
        <v/>
      </c>
      <c r="AA1817" s="147" t="str">
        <f t="shared" si="232"/>
        <v/>
      </c>
      <c r="AB1817" s="147" t="str">
        <f t="shared" si="233"/>
        <v/>
      </c>
      <c r="AC1817" s="147" t="str">
        <f t="shared" si="227"/>
        <v/>
      </c>
      <c r="AD1817" s="11" t="str">
        <f t="shared" si="228"/>
        <v/>
      </c>
      <c r="AE1817" s="11" t="str">
        <f t="array" ref="AE1817">IF(ISBLANK(D1817),"",IF(OR($H$2="y",$H$2="m"),IF(AA1817=AA1816,IF(OR(AB1817=$AB$4:$AB1816)=FALSE,AE1816&amp;C1817,AE1816),"("&amp;C1817)&amp;IF(AA1817=AA1818,IF(OR(AB1818=$AB$4:$AB1817)=FALSE,", ",""),") "),""))</f>
        <v/>
      </c>
      <c r="AF1817" s="11" t="str">
        <f t="shared" si="229"/>
        <v/>
      </c>
      <c r="AG1817" s="11" t="str">
        <f t="array" ref="AG1817">IF(ISBLANK(D1817),"",IF(OR($H$2="y",$H$2="m"),IF(AA1817=AA1816,IF(OR(AC1817=$AC$4:$AC1816)=FALSE,AG1816&amp;AF1817,AG1816),"("&amp;AF1817)&amp;IF(AA1817=AA1818,IF(OR(AC1818=$AC$4:$AC1817)=FALSE,", ",""),") "),""))</f>
        <v/>
      </c>
      <c r="AH1817" s="10" t="str">
        <f>IF((ISBLANK(D1817)),"",IF(D1817=D1816,AH1816,"")&amp;IF(B1816&lt;&gt;B1817,((IF(ISBLANK(E1817),$D$3&amp;"Non-type material: "&amp;$D$3,$D$3&amp;INDEX('type-categories'!$A$2:$B$100,MATCH(E1817,'type-categories'!$A$2:$A$100,0),2)&amp;$D$3))),"")&amp;(IF(K1817&lt;&gt;K1816,$C$2&amp;K1817&amp;$K$3&amp;$C$2&amp;" ",(IF(B1817&lt;&gt;B1816,$C$2&amp;K1817&amp;$K$3&amp;$C$2&amp;" ",""))))&amp;(IF(L1817="","",((IF(L1817&lt;&gt;L1816,$D$2&amp;L1817&amp;$L$3&amp;$D$2&amp;" ",IF(B1817&lt;&gt;B1816,$D$2&amp;L1817&amp;$L$3&amp;$D$2&amp;" ",""))))))&amp;(IF(M1817="","",((IF(M1817&lt;&gt;M1816,$E$2&amp;M1817&amp;$E$2&amp;","&amp;" ",IF(B1817&lt;&gt;B1816,$E$2&amp;M1817&amp;$E$2&amp;",",""))))))&amp;(IF(N1817="","",IF(N1817&lt;&gt;N1816,N1817&amp;", ",IF(B1817&lt;&gt;B1816,N1817&amp;", ",""))))&amp;(IF(ISBLANK(O1817),"",(IF(O1817&lt;&gt;O1816,O1817&amp;", ",IF(B1817&lt;&gt;B1816,O1817&amp;", ","")))))&amp;(IF(ISBLANK(P1817),"",(IF(P1817&lt;&gt;P1816,P1817&amp;", ",IF(B1817&lt;&gt;B1816,P1817&amp;", ",IF(Z1817&lt;&gt;Z1816,P1817&amp;", ",""))))))&amp;(IF(ISBLANK(Q1817),"",(IF(Q1817&lt;&gt;Q1816,Q1817&amp;", ",IF(B1817&lt;&gt;B1816,Q1817&amp;", ",IF(Z1817&lt;&gt;Z1816,Q1817&amp;", ",""))))))&amp;(IF(ISBLANK(R1817),"",(IF(R1817&lt;&gt;R1816,R1817&amp;"m, ",IF(B1817&lt;&gt;B1816,R1817&amp;"m, ",IF(Z1817&lt;&gt;Z1816,R1817&amp;"m, ",""))))))&amp;IF(ISBLANK(S1817),"",(IF(B1817&lt;&gt;B1816,S1817&amp;", ",IF(S1817&lt;&gt;S1816,IF((Z1817=Z1816),"same locality "&amp;S1817&amp;", ",S1817&amp;", "),""))))&amp;(IF(ISBLANK(T1817),"",(IF(T1817&lt;&gt;T1816,IF(ISBLANK(F$2),T1817&amp;", ",T1817&amp;" "&amp;F$2&amp;", "),(IF(B1817&lt;&gt;B1816,IF(ISBLANK(F$2),T1817&amp;", ",T1817&amp;" "&amp;F$2&amp;", "),(IF(Z1817&lt;&gt;Z1816,IF(ISBLANK(F$2),T1817&amp;", ",T1817&amp;" "&amp;F$2&amp;", "),IF((U1817&lt;&gt;U1816)*($G$2="Y"),"same collector, ","")))))))))&amp;(IF(ISBLANK(U1817),"",(IF(U1817&lt;&gt;U1816,U1817&amp;", ",(IF(B1817&lt;&gt;B1816,U1817&amp;", ",IF(Z1817&lt;&gt;Z1816,U1817&amp;", ",(IF(T1817&lt;&gt;T1816,IF((T1817&lt;&gt;T1816)*($G$2="Y"),"same date, ", ""),IF((T1817=T1816)*(U1817=U1816)*(S1817&lt;&gt;S1816)*($G$2="Y"),"same collector and date, ", ""))))))))))&amp;(IF(ISBLANK(V1817),"",V1817&amp;", "))&amp;IF((AA1817&lt;&gt;AA1818)*($H$2="y"),AD1817&amp;AE1817,IF((AA1817&lt;&gt;AA1818)*($H$2="m"),AD1817&amp;AG1817,IF(($H$2&lt;&gt;"m")*($H$2&lt;&gt;"Y"),(IF(F1817=0,"",F1817&amp;" "&amp;$F$4&amp;" "))&amp;(IF(G1817=0,"",G1817&amp;" "&amp;$G$4&amp;" "))&amp;(IF(H1817=0,"",H1817&amp;" "&amp;H$4&amp;" "))&amp;(IF(I1817=0,"",I1817&amp;" "&amp;$I$4&amp;" "))&amp;(IF(J1817=0,"",J1817&amp;" "&amp;$J$4&amp;" "))&amp;IF((ISBLANK(C1817)),"","("&amp;C1817&amp;")"),"")))&amp;IF((B1817=B1818)*(K1817=K1818)*(L1817=L1818)*(M1817=M1818),IF(($H$2&lt;&gt;"m")*($H$2&lt;&gt;"Y"), ", ", IF((ISNUMBER(FIND(")",AE1817))), ", ", "")),IF((B1817=B1818)*(K1817=K1818)*(L1817=L1818),"; ",". ")))</f>
        <v/>
      </c>
      <c r="AI1817" s="1"/>
    </row>
    <row r="1818" spans="1:35" x14ac:dyDescent="0.25">
      <c r="A1818" s="3" t="str">
        <f t="shared" si="230"/>
        <v/>
      </c>
      <c r="B1818" s="53" t="str">
        <f t="shared" si="234"/>
        <v/>
      </c>
      <c r="C1818" s="57"/>
      <c r="D1818" s="57"/>
      <c r="E1818" s="57"/>
      <c r="F1818" s="57"/>
      <c r="G1818" s="57"/>
      <c r="H1818" s="57"/>
      <c r="I1818" s="57"/>
      <c r="J1818" s="57"/>
      <c r="K1818" s="57"/>
      <c r="L1818" s="57"/>
      <c r="M1818" s="54"/>
      <c r="N1818" s="57"/>
      <c r="O1818" s="58"/>
      <c r="P1818" s="58"/>
      <c r="Q1818" s="58"/>
      <c r="R1818" s="58"/>
      <c r="S1818" s="54"/>
      <c r="T1818" s="57"/>
      <c r="U1818" s="57"/>
      <c r="V1818" s="57"/>
      <c r="W1818" s="57"/>
      <c r="X1818" s="147" t="str">
        <f>IF(ISBLANK(D1818),"",IF('order-admin-units'!$I$1&lt;&gt;"y", "", IF((K1818="")*(ISBLANK(D1818)=FALSE), 'order-admin-units'!$B$1+1, VLOOKUP(K1818, ordercountry, 2))))</f>
        <v/>
      </c>
      <c r="Y1818" s="147" t="str">
        <f>IF(ISBLANK(D1818),"",IF('order-admin-units'!$I$1&lt;&gt;"y", "", IF(L1818="", 'order-admin-units'!$B$2+1, VLOOKUP(K1818&amp;"@"&amp;L1818, orderadmin, 2))))</f>
        <v/>
      </c>
      <c r="Z1818" s="147" t="str">
        <f t="shared" si="231"/>
        <v/>
      </c>
      <c r="AA1818" s="147" t="str">
        <f t="shared" si="232"/>
        <v/>
      </c>
      <c r="AB1818" s="147" t="str">
        <f t="shared" si="233"/>
        <v/>
      </c>
      <c r="AC1818" s="147" t="str">
        <f t="shared" si="227"/>
        <v/>
      </c>
      <c r="AD1818" s="11" t="str">
        <f t="shared" si="228"/>
        <v/>
      </c>
      <c r="AE1818" s="11" t="str">
        <f t="array" ref="AE1818">IF(ISBLANK(D1818),"",IF(OR($H$2="y",$H$2="m"),IF(AA1818=AA1817,IF(OR(AB1818=$AB$4:$AB1817)=FALSE,AE1817&amp;C1818,AE1817),"("&amp;C1818)&amp;IF(AA1818=AA1819,IF(OR(AB1819=$AB$4:$AB1818)=FALSE,", ",""),") "),""))</f>
        <v/>
      </c>
      <c r="AF1818" s="11" t="str">
        <f t="shared" si="229"/>
        <v/>
      </c>
      <c r="AG1818" s="11" t="str">
        <f t="array" ref="AG1818">IF(ISBLANK(D1818),"",IF(OR($H$2="y",$H$2="m"),IF(AA1818=AA1817,IF(OR(AC1818=$AC$4:$AC1817)=FALSE,AG1817&amp;AF1818,AG1817),"("&amp;AF1818)&amp;IF(AA1818=AA1819,IF(OR(AC1819=$AC$4:$AC1818)=FALSE,", ",""),") "),""))</f>
        <v/>
      </c>
      <c r="AH1818" s="10" t="str">
        <f>IF((ISBLANK(D1818)),"",IF(D1818=D1817,AH1817,"")&amp;IF(B1817&lt;&gt;B1818,((IF(ISBLANK(E1818),$D$3&amp;"Non-type material: "&amp;$D$3,$D$3&amp;INDEX('type-categories'!$A$2:$B$100,MATCH(E1818,'type-categories'!$A$2:$A$100,0),2)&amp;$D$3))),"")&amp;(IF(K1818&lt;&gt;K1817,$C$2&amp;K1818&amp;$K$3&amp;$C$2&amp;" ",(IF(B1818&lt;&gt;B1817,$C$2&amp;K1818&amp;$K$3&amp;$C$2&amp;" ",""))))&amp;(IF(L1818="","",((IF(L1818&lt;&gt;L1817,$D$2&amp;L1818&amp;$L$3&amp;$D$2&amp;" ",IF(B1818&lt;&gt;B1817,$D$2&amp;L1818&amp;$L$3&amp;$D$2&amp;" ",""))))))&amp;(IF(M1818="","",((IF(M1818&lt;&gt;M1817,$E$2&amp;M1818&amp;$E$2&amp;","&amp;" ",IF(B1818&lt;&gt;B1817,$E$2&amp;M1818&amp;$E$2&amp;",",""))))))&amp;(IF(N1818="","",IF(N1818&lt;&gt;N1817,N1818&amp;", ",IF(B1818&lt;&gt;B1817,N1818&amp;", ",""))))&amp;(IF(ISBLANK(O1818),"",(IF(O1818&lt;&gt;O1817,O1818&amp;", ",IF(B1818&lt;&gt;B1817,O1818&amp;", ","")))))&amp;(IF(ISBLANK(P1818),"",(IF(P1818&lt;&gt;P1817,P1818&amp;", ",IF(B1818&lt;&gt;B1817,P1818&amp;", ",IF(Z1818&lt;&gt;Z1817,P1818&amp;", ",""))))))&amp;(IF(ISBLANK(Q1818),"",(IF(Q1818&lt;&gt;Q1817,Q1818&amp;", ",IF(B1818&lt;&gt;B1817,Q1818&amp;", ",IF(Z1818&lt;&gt;Z1817,Q1818&amp;", ",""))))))&amp;(IF(ISBLANK(R1818),"",(IF(R1818&lt;&gt;R1817,R1818&amp;"m, ",IF(B1818&lt;&gt;B1817,R1818&amp;"m, ",IF(Z1818&lt;&gt;Z1817,R1818&amp;"m, ",""))))))&amp;IF(ISBLANK(S1818),"",(IF(B1818&lt;&gt;B1817,S1818&amp;", ",IF(S1818&lt;&gt;S1817,IF((Z1818=Z1817),"same locality "&amp;S1818&amp;", ",S1818&amp;", "),""))))&amp;(IF(ISBLANK(T1818),"",(IF(T1818&lt;&gt;T1817,IF(ISBLANK(F$2),T1818&amp;", ",T1818&amp;" "&amp;F$2&amp;", "),(IF(B1818&lt;&gt;B1817,IF(ISBLANK(F$2),T1818&amp;", ",T1818&amp;" "&amp;F$2&amp;", "),(IF(Z1818&lt;&gt;Z1817,IF(ISBLANK(F$2),T1818&amp;", ",T1818&amp;" "&amp;F$2&amp;", "),IF((U1818&lt;&gt;U1817)*($G$2="Y"),"same collector, ","")))))))))&amp;(IF(ISBLANK(U1818),"",(IF(U1818&lt;&gt;U1817,U1818&amp;", ",(IF(B1818&lt;&gt;B1817,U1818&amp;", ",IF(Z1818&lt;&gt;Z1817,U1818&amp;", ",(IF(T1818&lt;&gt;T1817,IF((T1818&lt;&gt;T1817)*($G$2="Y"),"same date, ", ""),IF((T1818=T1817)*(U1818=U1817)*(S1818&lt;&gt;S1817)*($G$2="Y"),"same collector and date, ", ""))))))))))&amp;(IF(ISBLANK(V1818),"",V1818&amp;", "))&amp;IF((AA1818&lt;&gt;AA1819)*($H$2="y"),AD1818&amp;AE1818,IF((AA1818&lt;&gt;AA1819)*($H$2="m"),AD1818&amp;AG1818,IF(($H$2&lt;&gt;"m")*($H$2&lt;&gt;"Y"),(IF(F1818=0,"",F1818&amp;" "&amp;$F$4&amp;" "))&amp;(IF(G1818=0,"",G1818&amp;" "&amp;$G$4&amp;" "))&amp;(IF(H1818=0,"",H1818&amp;" "&amp;H$4&amp;" "))&amp;(IF(I1818=0,"",I1818&amp;" "&amp;$I$4&amp;" "))&amp;(IF(J1818=0,"",J1818&amp;" "&amp;$J$4&amp;" "))&amp;IF((ISBLANK(C1818)),"","("&amp;C1818&amp;")"),"")))&amp;IF((B1818=B1819)*(K1818=K1819)*(L1818=L1819)*(M1818=M1819),IF(($H$2&lt;&gt;"m")*($H$2&lt;&gt;"Y"), ", ", IF((ISNUMBER(FIND(")",AE1818))), ", ", "")),IF((B1818=B1819)*(K1818=K1819)*(L1818=L1819),"; ",". ")))</f>
        <v/>
      </c>
      <c r="AI1818" s="1"/>
    </row>
    <row r="1819" spans="1:35" x14ac:dyDescent="0.25">
      <c r="A1819" s="3" t="str">
        <f t="shared" si="230"/>
        <v/>
      </c>
      <c r="B1819" s="53" t="str">
        <f t="shared" si="234"/>
        <v/>
      </c>
      <c r="C1819" s="57"/>
      <c r="D1819" s="57"/>
      <c r="E1819" s="57"/>
      <c r="F1819" s="57"/>
      <c r="G1819" s="57"/>
      <c r="H1819" s="57"/>
      <c r="I1819" s="57"/>
      <c r="J1819" s="57"/>
      <c r="K1819" s="57"/>
      <c r="L1819" s="57"/>
      <c r="M1819" s="54"/>
      <c r="N1819" s="57"/>
      <c r="O1819" s="58"/>
      <c r="P1819" s="58"/>
      <c r="Q1819" s="58"/>
      <c r="R1819" s="58"/>
      <c r="S1819" s="54"/>
      <c r="T1819" s="57"/>
      <c r="U1819" s="57"/>
      <c r="V1819" s="57"/>
      <c r="W1819" s="57"/>
      <c r="X1819" s="147" t="str">
        <f>IF(ISBLANK(D1819),"",IF('order-admin-units'!$I$1&lt;&gt;"y", "", IF((K1819="")*(ISBLANK(D1819)=FALSE), 'order-admin-units'!$B$1+1, VLOOKUP(K1819, ordercountry, 2))))</f>
        <v/>
      </c>
      <c r="Y1819" s="147" t="str">
        <f>IF(ISBLANK(D1819),"",IF('order-admin-units'!$I$1&lt;&gt;"y", "", IF(L1819="", 'order-admin-units'!$B$2+1, VLOOKUP(K1819&amp;"@"&amp;L1819, orderadmin, 2))))</f>
        <v/>
      </c>
      <c r="Z1819" s="147" t="str">
        <f t="shared" si="231"/>
        <v/>
      </c>
      <c r="AA1819" s="147" t="str">
        <f t="shared" si="232"/>
        <v/>
      </c>
      <c r="AB1819" s="147" t="str">
        <f t="shared" si="233"/>
        <v/>
      </c>
      <c r="AC1819" s="147" t="str">
        <f t="shared" si="227"/>
        <v/>
      </c>
      <c r="AD1819" s="11" t="str">
        <f t="shared" si="228"/>
        <v/>
      </c>
      <c r="AE1819" s="11" t="str">
        <f t="array" ref="AE1819">IF(ISBLANK(D1819),"",IF(OR($H$2="y",$H$2="m"),IF(AA1819=AA1818,IF(OR(AB1819=$AB$4:$AB1818)=FALSE,AE1818&amp;C1819,AE1818),"("&amp;C1819)&amp;IF(AA1819=AA1820,IF(OR(AB1820=$AB$4:$AB1819)=FALSE,", ",""),") "),""))</f>
        <v/>
      </c>
      <c r="AF1819" s="11" t="str">
        <f t="shared" si="229"/>
        <v/>
      </c>
      <c r="AG1819" s="11" t="str">
        <f t="array" ref="AG1819">IF(ISBLANK(D1819),"",IF(OR($H$2="y",$H$2="m"),IF(AA1819=AA1818,IF(OR(AC1819=$AC$4:$AC1818)=FALSE,AG1818&amp;AF1819,AG1818),"("&amp;AF1819)&amp;IF(AA1819=AA1820,IF(OR(AC1820=$AC$4:$AC1819)=FALSE,", ",""),") "),""))</f>
        <v/>
      </c>
      <c r="AH1819" s="10" t="str">
        <f>IF((ISBLANK(D1819)),"",IF(D1819=D1818,AH1818,"")&amp;IF(B1818&lt;&gt;B1819,((IF(ISBLANK(E1819),$D$3&amp;"Non-type material: "&amp;$D$3,$D$3&amp;INDEX('type-categories'!$A$2:$B$100,MATCH(E1819,'type-categories'!$A$2:$A$100,0),2)&amp;$D$3))),"")&amp;(IF(K1819&lt;&gt;K1818,$C$2&amp;K1819&amp;$K$3&amp;$C$2&amp;" ",(IF(B1819&lt;&gt;B1818,$C$2&amp;K1819&amp;$K$3&amp;$C$2&amp;" ",""))))&amp;(IF(L1819="","",((IF(L1819&lt;&gt;L1818,$D$2&amp;L1819&amp;$L$3&amp;$D$2&amp;" ",IF(B1819&lt;&gt;B1818,$D$2&amp;L1819&amp;$L$3&amp;$D$2&amp;" ",""))))))&amp;(IF(M1819="","",((IF(M1819&lt;&gt;M1818,$E$2&amp;M1819&amp;$E$2&amp;","&amp;" ",IF(B1819&lt;&gt;B1818,$E$2&amp;M1819&amp;$E$2&amp;",",""))))))&amp;(IF(N1819="","",IF(N1819&lt;&gt;N1818,N1819&amp;", ",IF(B1819&lt;&gt;B1818,N1819&amp;", ",""))))&amp;(IF(ISBLANK(O1819),"",(IF(O1819&lt;&gt;O1818,O1819&amp;", ",IF(B1819&lt;&gt;B1818,O1819&amp;", ","")))))&amp;(IF(ISBLANK(P1819),"",(IF(P1819&lt;&gt;P1818,P1819&amp;", ",IF(B1819&lt;&gt;B1818,P1819&amp;", ",IF(Z1819&lt;&gt;Z1818,P1819&amp;", ",""))))))&amp;(IF(ISBLANK(Q1819),"",(IF(Q1819&lt;&gt;Q1818,Q1819&amp;", ",IF(B1819&lt;&gt;B1818,Q1819&amp;", ",IF(Z1819&lt;&gt;Z1818,Q1819&amp;", ",""))))))&amp;(IF(ISBLANK(R1819),"",(IF(R1819&lt;&gt;R1818,R1819&amp;"m, ",IF(B1819&lt;&gt;B1818,R1819&amp;"m, ",IF(Z1819&lt;&gt;Z1818,R1819&amp;"m, ",""))))))&amp;IF(ISBLANK(S1819),"",(IF(B1819&lt;&gt;B1818,S1819&amp;", ",IF(S1819&lt;&gt;S1818,IF((Z1819=Z1818),"same locality "&amp;S1819&amp;", ",S1819&amp;", "),""))))&amp;(IF(ISBLANK(T1819),"",(IF(T1819&lt;&gt;T1818,IF(ISBLANK(F$2),T1819&amp;", ",T1819&amp;" "&amp;F$2&amp;", "),(IF(B1819&lt;&gt;B1818,IF(ISBLANK(F$2),T1819&amp;", ",T1819&amp;" "&amp;F$2&amp;", "),(IF(Z1819&lt;&gt;Z1818,IF(ISBLANK(F$2),T1819&amp;", ",T1819&amp;" "&amp;F$2&amp;", "),IF((U1819&lt;&gt;U1818)*($G$2="Y"),"same collector, ","")))))))))&amp;(IF(ISBLANK(U1819),"",(IF(U1819&lt;&gt;U1818,U1819&amp;", ",(IF(B1819&lt;&gt;B1818,U1819&amp;", ",IF(Z1819&lt;&gt;Z1818,U1819&amp;", ",(IF(T1819&lt;&gt;T1818,IF((T1819&lt;&gt;T1818)*($G$2="Y"),"same date, ", ""),IF((T1819=T1818)*(U1819=U1818)*(S1819&lt;&gt;S1818)*($G$2="Y"),"same collector and date, ", ""))))))))))&amp;(IF(ISBLANK(V1819),"",V1819&amp;", "))&amp;IF((AA1819&lt;&gt;AA1820)*($H$2="y"),AD1819&amp;AE1819,IF((AA1819&lt;&gt;AA1820)*($H$2="m"),AD1819&amp;AG1819,IF(($H$2&lt;&gt;"m")*($H$2&lt;&gt;"Y"),(IF(F1819=0,"",F1819&amp;" "&amp;$F$4&amp;" "))&amp;(IF(G1819=0,"",G1819&amp;" "&amp;$G$4&amp;" "))&amp;(IF(H1819=0,"",H1819&amp;" "&amp;H$4&amp;" "))&amp;(IF(I1819=0,"",I1819&amp;" "&amp;$I$4&amp;" "))&amp;(IF(J1819=0,"",J1819&amp;" "&amp;$J$4&amp;" "))&amp;IF((ISBLANK(C1819)),"","("&amp;C1819&amp;")"),"")))&amp;IF((B1819=B1820)*(K1819=K1820)*(L1819=L1820)*(M1819=M1820),IF(($H$2&lt;&gt;"m")*($H$2&lt;&gt;"Y"), ", ", IF((ISNUMBER(FIND(")",AE1819))), ", ", "")),IF((B1819=B1820)*(K1819=K1820)*(L1819=L1820),"; ",". ")))</f>
        <v/>
      </c>
      <c r="AI1819" s="1"/>
    </row>
    <row r="1820" spans="1:35" x14ac:dyDescent="0.25">
      <c r="A1820" s="3" t="str">
        <f t="shared" si="230"/>
        <v/>
      </c>
      <c r="B1820" s="53" t="str">
        <f t="shared" si="234"/>
        <v/>
      </c>
      <c r="C1820" s="57"/>
      <c r="D1820" s="57"/>
      <c r="E1820" s="57"/>
      <c r="F1820" s="57"/>
      <c r="G1820" s="57"/>
      <c r="H1820" s="57"/>
      <c r="I1820" s="57"/>
      <c r="J1820" s="57"/>
      <c r="K1820" s="57"/>
      <c r="L1820" s="57"/>
      <c r="M1820" s="54"/>
      <c r="N1820" s="57"/>
      <c r="O1820" s="58"/>
      <c r="P1820" s="58"/>
      <c r="Q1820" s="58"/>
      <c r="R1820" s="58"/>
      <c r="S1820" s="54"/>
      <c r="T1820" s="57"/>
      <c r="U1820" s="57"/>
      <c r="V1820" s="57"/>
      <c r="W1820" s="57"/>
      <c r="X1820" s="147" t="str">
        <f>IF(ISBLANK(D1820),"",IF('order-admin-units'!$I$1&lt;&gt;"y", "", IF((K1820="")*(ISBLANK(D1820)=FALSE), 'order-admin-units'!$B$1+1, VLOOKUP(K1820, ordercountry, 2))))</f>
        <v/>
      </c>
      <c r="Y1820" s="147" t="str">
        <f>IF(ISBLANK(D1820),"",IF('order-admin-units'!$I$1&lt;&gt;"y", "", IF(L1820="", 'order-admin-units'!$B$2+1, VLOOKUP(K1820&amp;"@"&amp;L1820, orderadmin, 2))))</f>
        <v/>
      </c>
      <c r="Z1820" s="147" t="str">
        <f t="shared" si="231"/>
        <v/>
      </c>
      <c r="AA1820" s="147" t="str">
        <f t="shared" si="232"/>
        <v/>
      </c>
      <c r="AB1820" s="147" t="str">
        <f t="shared" si="233"/>
        <v/>
      </c>
      <c r="AC1820" s="147" t="str">
        <f t="shared" si="227"/>
        <v/>
      </c>
      <c r="AD1820" s="11" t="str">
        <f t="shared" si="228"/>
        <v/>
      </c>
      <c r="AE1820" s="11" t="str">
        <f t="array" ref="AE1820">IF(ISBLANK(D1820),"",IF(OR($H$2="y",$H$2="m"),IF(AA1820=AA1819,IF(OR(AB1820=$AB$4:$AB1819)=FALSE,AE1819&amp;C1820,AE1819),"("&amp;C1820)&amp;IF(AA1820=AA1821,IF(OR(AB1821=$AB$4:$AB1820)=FALSE,", ",""),") "),""))</f>
        <v/>
      </c>
      <c r="AF1820" s="11" t="str">
        <f t="shared" si="229"/>
        <v/>
      </c>
      <c r="AG1820" s="11" t="str">
        <f t="array" ref="AG1820">IF(ISBLANK(D1820),"",IF(OR($H$2="y",$H$2="m"),IF(AA1820=AA1819,IF(OR(AC1820=$AC$4:$AC1819)=FALSE,AG1819&amp;AF1820,AG1819),"("&amp;AF1820)&amp;IF(AA1820=AA1821,IF(OR(AC1821=$AC$4:$AC1820)=FALSE,", ",""),") "),""))</f>
        <v/>
      </c>
      <c r="AH1820" s="10" t="str">
        <f>IF((ISBLANK(D1820)),"",IF(D1820=D1819,AH1819,"")&amp;IF(B1819&lt;&gt;B1820,((IF(ISBLANK(E1820),$D$3&amp;"Non-type material: "&amp;$D$3,$D$3&amp;INDEX('type-categories'!$A$2:$B$100,MATCH(E1820,'type-categories'!$A$2:$A$100,0),2)&amp;$D$3))),"")&amp;(IF(K1820&lt;&gt;K1819,$C$2&amp;K1820&amp;$K$3&amp;$C$2&amp;" ",(IF(B1820&lt;&gt;B1819,$C$2&amp;K1820&amp;$K$3&amp;$C$2&amp;" ",""))))&amp;(IF(L1820="","",((IF(L1820&lt;&gt;L1819,$D$2&amp;L1820&amp;$L$3&amp;$D$2&amp;" ",IF(B1820&lt;&gt;B1819,$D$2&amp;L1820&amp;$L$3&amp;$D$2&amp;" ",""))))))&amp;(IF(M1820="","",((IF(M1820&lt;&gt;M1819,$E$2&amp;M1820&amp;$E$2&amp;","&amp;" ",IF(B1820&lt;&gt;B1819,$E$2&amp;M1820&amp;$E$2&amp;",",""))))))&amp;(IF(N1820="","",IF(N1820&lt;&gt;N1819,N1820&amp;", ",IF(B1820&lt;&gt;B1819,N1820&amp;", ",""))))&amp;(IF(ISBLANK(O1820),"",(IF(O1820&lt;&gt;O1819,O1820&amp;", ",IF(B1820&lt;&gt;B1819,O1820&amp;", ","")))))&amp;(IF(ISBLANK(P1820),"",(IF(P1820&lt;&gt;P1819,P1820&amp;", ",IF(B1820&lt;&gt;B1819,P1820&amp;", ",IF(Z1820&lt;&gt;Z1819,P1820&amp;", ",""))))))&amp;(IF(ISBLANK(Q1820),"",(IF(Q1820&lt;&gt;Q1819,Q1820&amp;", ",IF(B1820&lt;&gt;B1819,Q1820&amp;", ",IF(Z1820&lt;&gt;Z1819,Q1820&amp;", ",""))))))&amp;(IF(ISBLANK(R1820),"",(IF(R1820&lt;&gt;R1819,R1820&amp;"m, ",IF(B1820&lt;&gt;B1819,R1820&amp;"m, ",IF(Z1820&lt;&gt;Z1819,R1820&amp;"m, ",""))))))&amp;IF(ISBLANK(S1820),"",(IF(B1820&lt;&gt;B1819,S1820&amp;", ",IF(S1820&lt;&gt;S1819,IF((Z1820=Z1819),"same locality "&amp;S1820&amp;", ",S1820&amp;", "),""))))&amp;(IF(ISBLANK(T1820),"",(IF(T1820&lt;&gt;T1819,IF(ISBLANK(F$2),T1820&amp;", ",T1820&amp;" "&amp;F$2&amp;", "),(IF(B1820&lt;&gt;B1819,IF(ISBLANK(F$2),T1820&amp;", ",T1820&amp;" "&amp;F$2&amp;", "),(IF(Z1820&lt;&gt;Z1819,IF(ISBLANK(F$2),T1820&amp;", ",T1820&amp;" "&amp;F$2&amp;", "),IF((U1820&lt;&gt;U1819)*($G$2="Y"),"same collector, ","")))))))))&amp;(IF(ISBLANK(U1820),"",(IF(U1820&lt;&gt;U1819,U1820&amp;", ",(IF(B1820&lt;&gt;B1819,U1820&amp;", ",IF(Z1820&lt;&gt;Z1819,U1820&amp;", ",(IF(T1820&lt;&gt;T1819,IF((T1820&lt;&gt;T1819)*($G$2="Y"),"same date, ", ""),IF((T1820=T1819)*(U1820=U1819)*(S1820&lt;&gt;S1819)*($G$2="Y"),"same collector and date, ", ""))))))))))&amp;(IF(ISBLANK(V1820),"",V1820&amp;", "))&amp;IF((AA1820&lt;&gt;AA1821)*($H$2="y"),AD1820&amp;AE1820,IF((AA1820&lt;&gt;AA1821)*($H$2="m"),AD1820&amp;AG1820,IF(($H$2&lt;&gt;"m")*($H$2&lt;&gt;"Y"),(IF(F1820=0,"",F1820&amp;" "&amp;$F$4&amp;" "))&amp;(IF(G1820=0,"",G1820&amp;" "&amp;$G$4&amp;" "))&amp;(IF(H1820=0,"",H1820&amp;" "&amp;H$4&amp;" "))&amp;(IF(I1820=0,"",I1820&amp;" "&amp;$I$4&amp;" "))&amp;(IF(J1820=0,"",J1820&amp;" "&amp;$J$4&amp;" "))&amp;IF((ISBLANK(C1820)),"","("&amp;C1820&amp;")"),"")))&amp;IF((B1820=B1821)*(K1820=K1821)*(L1820=L1821)*(M1820=M1821),IF(($H$2&lt;&gt;"m")*($H$2&lt;&gt;"Y"), ", ", IF((ISNUMBER(FIND(")",AE1820))), ", ", "")),IF((B1820=B1821)*(K1820=K1821)*(L1820=L1821),"; ",". ")))</f>
        <v/>
      </c>
      <c r="AI1820" s="1"/>
    </row>
    <row r="1821" spans="1:35" x14ac:dyDescent="0.25">
      <c r="A1821" s="3" t="str">
        <f t="shared" si="230"/>
        <v/>
      </c>
      <c r="B1821" s="53" t="str">
        <f t="shared" si="234"/>
        <v/>
      </c>
      <c r="C1821" s="57"/>
      <c r="D1821" s="57"/>
      <c r="E1821" s="57"/>
      <c r="F1821" s="57"/>
      <c r="G1821" s="57"/>
      <c r="H1821" s="57"/>
      <c r="I1821" s="57"/>
      <c r="J1821" s="57"/>
      <c r="K1821" s="57"/>
      <c r="L1821" s="57"/>
      <c r="M1821" s="54"/>
      <c r="N1821" s="57"/>
      <c r="O1821" s="58"/>
      <c r="P1821" s="58"/>
      <c r="Q1821" s="58"/>
      <c r="R1821" s="58"/>
      <c r="S1821" s="54"/>
      <c r="T1821" s="57"/>
      <c r="U1821" s="57"/>
      <c r="V1821" s="57"/>
      <c r="W1821" s="57"/>
      <c r="X1821" s="147" t="str">
        <f>IF(ISBLANK(D1821),"",IF('order-admin-units'!$I$1&lt;&gt;"y", "", IF((K1821="")*(ISBLANK(D1821)=FALSE), 'order-admin-units'!$B$1+1, VLOOKUP(K1821, ordercountry, 2))))</f>
        <v/>
      </c>
      <c r="Y1821" s="147" t="str">
        <f>IF(ISBLANK(D1821),"",IF('order-admin-units'!$I$1&lt;&gt;"y", "", IF(L1821="", 'order-admin-units'!$B$2+1, VLOOKUP(K1821&amp;"@"&amp;L1821, orderadmin, 2))))</f>
        <v/>
      </c>
      <c r="Z1821" s="147" t="str">
        <f t="shared" si="231"/>
        <v/>
      </c>
      <c r="AA1821" s="147" t="str">
        <f t="shared" si="232"/>
        <v/>
      </c>
      <c r="AB1821" s="147" t="str">
        <f t="shared" si="233"/>
        <v/>
      </c>
      <c r="AC1821" s="147" t="str">
        <f t="shared" si="227"/>
        <v/>
      </c>
      <c r="AD1821" s="11" t="str">
        <f t="shared" si="228"/>
        <v/>
      </c>
      <c r="AE1821" s="11" t="str">
        <f t="array" ref="AE1821">IF(ISBLANK(D1821),"",IF(OR($H$2="y",$H$2="m"),IF(AA1821=AA1820,IF(OR(AB1821=$AB$4:$AB1820)=FALSE,AE1820&amp;C1821,AE1820),"("&amp;C1821)&amp;IF(AA1821=AA1822,IF(OR(AB1822=$AB$4:$AB1821)=FALSE,", ",""),") "),""))</f>
        <v/>
      </c>
      <c r="AF1821" s="11" t="str">
        <f t="shared" si="229"/>
        <v/>
      </c>
      <c r="AG1821" s="11" t="str">
        <f t="array" ref="AG1821">IF(ISBLANK(D1821),"",IF(OR($H$2="y",$H$2="m"),IF(AA1821=AA1820,IF(OR(AC1821=$AC$4:$AC1820)=FALSE,AG1820&amp;AF1821,AG1820),"("&amp;AF1821)&amp;IF(AA1821=AA1822,IF(OR(AC1822=$AC$4:$AC1821)=FALSE,", ",""),") "),""))</f>
        <v/>
      </c>
      <c r="AH1821" s="10" t="str">
        <f>IF((ISBLANK(D1821)),"",IF(D1821=D1820,AH1820,"")&amp;IF(B1820&lt;&gt;B1821,((IF(ISBLANK(E1821),$D$3&amp;"Non-type material: "&amp;$D$3,$D$3&amp;INDEX('type-categories'!$A$2:$B$100,MATCH(E1821,'type-categories'!$A$2:$A$100,0),2)&amp;$D$3))),"")&amp;(IF(K1821&lt;&gt;K1820,$C$2&amp;K1821&amp;$K$3&amp;$C$2&amp;" ",(IF(B1821&lt;&gt;B1820,$C$2&amp;K1821&amp;$K$3&amp;$C$2&amp;" ",""))))&amp;(IF(L1821="","",((IF(L1821&lt;&gt;L1820,$D$2&amp;L1821&amp;$L$3&amp;$D$2&amp;" ",IF(B1821&lt;&gt;B1820,$D$2&amp;L1821&amp;$L$3&amp;$D$2&amp;" ",""))))))&amp;(IF(M1821="","",((IF(M1821&lt;&gt;M1820,$E$2&amp;M1821&amp;$E$2&amp;","&amp;" ",IF(B1821&lt;&gt;B1820,$E$2&amp;M1821&amp;$E$2&amp;",",""))))))&amp;(IF(N1821="","",IF(N1821&lt;&gt;N1820,N1821&amp;", ",IF(B1821&lt;&gt;B1820,N1821&amp;", ",""))))&amp;(IF(ISBLANK(O1821),"",(IF(O1821&lt;&gt;O1820,O1821&amp;", ",IF(B1821&lt;&gt;B1820,O1821&amp;", ","")))))&amp;(IF(ISBLANK(P1821),"",(IF(P1821&lt;&gt;P1820,P1821&amp;", ",IF(B1821&lt;&gt;B1820,P1821&amp;", ",IF(Z1821&lt;&gt;Z1820,P1821&amp;", ",""))))))&amp;(IF(ISBLANK(Q1821),"",(IF(Q1821&lt;&gt;Q1820,Q1821&amp;", ",IF(B1821&lt;&gt;B1820,Q1821&amp;", ",IF(Z1821&lt;&gt;Z1820,Q1821&amp;", ",""))))))&amp;(IF(ISBLANK(R1821),"",(IF(R1821&lt;&gt;R1820,R1821&amp;"m, ",IF(B1821&lt;&gt;B1820,R1821&amp;"m, ",IF(Z1821&lt;&gt;Z1820,R1821&amp;"m, ",""))))))&amp;IF(ISBLANK(S1821),"",(IF(B1821&lt;&gt;B1820,S1821&amp;", ",IF(S1821&lt;&gt;S1820,IF((Z1821=Z1820),"same locality "&amp;S1821&amp;", ",S1821&amp;", "),""))))&amp;(IF(ISBLANK(T1821),"",(IF(T1821&lt;&gt;T1820,IF(ISBLANK(F$2),T1821&amp;", ",T1821&amp;" "&amp;F$2&amp;", "),(IF(B1821&lt;&gt;B1820,IF(ISBLANK(F$2),T1821&amp;", ",T1821&amp;" "&amp;F$2&amp;", "),(IF(Z1821&lt;&gt;Z1820,IF(ISBLANK(F$2),T1821&amp;", ",T1821&amp;" "&amp;F$2&amp;", "),IF((U1821&lt;&gt;U1820)*($G$2="Y"),"same collector, ","")))))))))&amp;(IF(ISBLANK(U1821),"",(IF(U1821&lt;&gt;U1820,U1821&amp;", ",(IF(B1821&lt;&gt;B1820,U1821&amp;", ",IF(Z1821&lt;&gt;Z1820,U1821&amp;", ",(IF(T1821&lt;&gt;T1820,IF((T1821&lt;&gt;T1820)*($G$2="Y"),"same date, ", ""),IF((T1821=T1820)*(U1821=U1820)*(S1821&lt;&gt;S1820)*($G$2="Y"),"same collector and date, ", ""))))))))))&amp;(IF(ISBLANK(V1821),"",V1821&amp;", "))&amp;IF((AA1821&lt;&gt;AA1822)*($H$2="y"),AD1821&amp;AE1821,IF((AA1821&lt;&gt;AA1822)*($H$2="m"),AD1821&amp;AG1821,IF(($H$2&lt;&gt;"m")*($H$2&lt;&gt;"Y"),(IF(F1821=0,"",F1821&amp;" "&amp;$F$4&amp;" "))&amp;(IF(G1821=0,"",G1821&amp;" "&amp;$G$4&amp;" "))&amp;(IF(H1821=0,"",H1821&amp;" "&amp;H$4&amp;" "))&amp;(IF(I1821=0,"",I1821&amp;" "&amp;$I$4&amp;" "))&amp;(IF(J1821=0,"",J1821&amp;" "&amp;$J$4&amp;" "))&amp;IF((ISBLANK(C1821)),"","("&amp;C1821&amp;")"),"")))&amp;IF((B1821=B1822)*(K1821=K1822)*(L1821=L1822)*(M1821=M1822),IF(($H$2&lt;&gt;"m")*($H$2&lt;&gt;"Y"), ", ", IF((ISNUMBER(FIND(")",AE1821))), ", ", "")),IF((B1821=B1822)*(K1821=K1822)*(L1821=L1822),"; ",". ")))</f>
        <v/>
      </c>
      <c r="AI1821" s="1"/>
    </row>
    <row r="1822" spans="1:35" x14ac:dyDescent="0.25">
      <c r="A1822" s="3" t="str">
        <f t="shared" si="230"/>
        <v/>
      </c>
      <c r="B1822" s="53" t="str">
        <f t="shared" si="234"/>
        <v/>
      </c>
      <c r="C1822" s="57"/>
      <c r="D1822" s="57"/>
      <c r="E1822" s="57"/>
      <c r="F1822" s="57"/>
      <c r="G1822" s="57"/>
      <c r="H1822" s="57"/>
      <c r="I1822" s="57"/>
      <c r="J1822" s="57"/>
      <c r="K1822" s="57"/>
      <c r="L1822" s="57"/>
      <c r="M1822" s="54"/>
      <c r="N1822" s="57"/>
      <c r="O1822" s="58"/>
      <c r="P1822" s="58"/>
      <c r="Q1822" s="58"/>
      <c r="R1822" s="58"/>
      <c r="S1822" s="54"/>
      <c r="T1822" s="57"/>
      <c r="U1822" s="57"/>
      <c r="V1822" s="57"/>
      <c r="W1822" s="57"/>
      <c r="X1822" s="147" t="str">
        <f>IF(ISBLANK(D1822),"",IF('order-admin-units'!$I$1&lt;&gt;"y", "", IF((K1822="")*(ISBLANK(D1822)=FALSE), 'order-admin-units'!$B$1+1, VLOOKUP(K1822, ordercountry, 2))))</f>
        <v/>
      </c>
      <c r="Y1822" s="147" t="str">
        <f>IF(ISBLANK(D1822),"",IF('order-admin-units'!$I$1&lt;&gt;"y", "", IF(L1822="", 'order-admin-units'!$B$2+1, VLOOKUP(K1822&amp;"@"&amp;L1822, orderadmin, 2))))</f>
        <v/>
      </c>
      <c r="Z1822" s="147" t="str">
        <f t="shared" si="231"/>
        <v/>
      </c>
      <c r="AA1822" s="147" t="str">
        <f t="shared" si="232"/>
        <v/>
      </c>
      <c r="AB1822" s="147" t="str">
        <f t="shared" si="233"/>
        <v/>
      </c>
      <c r="AC1822" s="147" t="str">
        <f t="shared" si="227"/>
        <v/>
      </c>
      <c r="AD1822" s="11" t="str">
        <f t="shared" si="228"/>
        <v/>
      </c>
      <c r="AE1822" s="11" t="str">
        <f t="array" ref="AE1822">IF(ISBLANK(D1822),"",IF(OR($H$2="y",$H$2="m"),IF(AA1822=AA1821,IF(OR(AB1822=$AB$4:$AB1821)=FALSE,AE1821&amp;C1822,AE1821),"("&amp;C1822)&amp;IF(AA1822=AA1823,IF(OR(AB1823=$AB$4:$AB1822)=FALSE,", ",""),") "),""))</f>
        <v/>
      </c>
      <c r="AF1822" s="11" t="str">
        <f t="shared" si="229"/>
        <v/>
      </c>
      <c r="AG1822" s="11" t="str">
        <f t="array" ref="AG1822">IF(ISBLANK(D1822),"",IF(OR($H$2="y",$H$2="m"),IF(AA1822=AA1821,IF(OR(AC1822=$AC$4:$AC1821)=FALSE,AG1821&amp;AF1822,AG1821),"("&amp;AF1822)&amp;IF(AA1822=AA1823,IF(OR(AC1823=$AC$4:$AC1822)=FALSE,", ",""),") "),""))</f>
        <v/>
      </c>
      <c r="AH1822" s="10" t="str">
        <f>IF((ISBLANK(D1822)),"",IF(D1822=D1821,AH1821,"")&amp;IF(B1821&lt;&gt;B1822,((IF(ISBLANK(E1822),$D$3&amp;"Non-type material: "&amp;$D$3,$D$3&amp;INDEX('type-categories'!$A$2:$B$100,MATCH(E1822,'type-categories'!$A$2:$A$100,0),2)&amp;$D$3))),"")&amp;(IF(K1822&lt;&gt;K1821,$C$2&amp;K1822&amp;$K$3&amp;$C$2&amp;" ",(IF(B1822&lt;&gt;B1821,$C$2&amp;K1822&amp;$K$3&amp;$C$2&amp;" ",""))))&amp;(IF(L1822="","",((IF(L1822&lt;&gt;L1821,$D$2&amp;L1822&amp;$L$3&amp;$D$2&amp;" ",IF(B1822&lt;&gt;B1821,$D$2&amp;L1822&amp;$L$3&amp;$D$2&amp;" ",""))))))&amp;(IF(M1822="","",((IF(M1822&lt;&gt;M1821,$E$2&amp;M1822&amp;$E$2&amp;","&amp;" ",IF(B1822&lt;&gt;B1821,$E$2&amp;M1822&amp;$E$2&amp;",",""))))))&amp;(IF(N1822="","",IF(N1822&lt;&gt;N1821,N1822&amp;", ",IF(B1822&lt;&gt;B1821,N1822&amp;", ",""))))&amp;(IF(ISBLANK(O1822),"",(IF(O1822&lt;&gt;O1821,O1822&amp;", ",IF(B1822&lt;&gt;B1821,O1822&amp;", ","")))))&amp;(IF(ISBLANK(P1822),"",(IF(P1822&lt;&gt;P1821,P1822&amp;", ",IF(B1822&lt;&gt;B1821,P1822&amp;", ",IF(Z1822&lt;&gt;Z1821,P1822&amp;", ",""))))))&amp;(IF(ISBLANK(Q1822),"",(IF(Q1822&lt;&gt;Q1821,Q1822&amp;", ",IF(B1822&lt;&gt;B1821,Q1822&amp;", ",IF(Z1822&lt;&gt;Z1821,Q1822&amp;", ",""))))))&amp;(IF(ISBLANK(R1822),"",(IF(R1822&lt;&gt;R1821,R1822&amp;"m, ",IF(B1822&lt;&gt;B1821,R1822&amp;"m, ",IF(Z1822&lt;&gt;Z1821,R1822&amp;"m, ",""))))))&amp;IF(ISBLANK(S1822),"",(IF(B1822&lt;&gt;B1821,S1822&amp;", ",IF(S1822&lt;&gt;S1821,IF((Z1822=Z1821),"same locality "&amp;S1822&amp;", ",S1822&amp;", "),""))))&amp;(IF(ISBLANK(T1822),"",(IF(T1822&lt;&gt;T1821,IF(ISBLANK(F$2),T1822&amp;", ",T1822&amp;" "&amp;F$2&amp;", "),(IF(B1822&lt;&gt;B1821,IF(ISBLANK(F$2),T1822&amp;", ",T1822&amp;" "&amp;F$2&amp;", "),(IF(Z1822&lt;&gt;Z1821,IF(ISBLANK(F$2),T1822&amp;", ",T1822&amp;" "&amp;F$2&amp;", "),IF((U1822&lt;&gt;U1821)*($G$2="Y"),"same collector, ","")))))))))&amp;(IF(ISBLANK(U1822),"",(IF(U1822&lt;&gt;U1821,U1822&amp;", ",(IF(B1822&lt;&gt;B1821,U1822&amp;", ",IF(Z1822&lt;&gt;Z1821,U1822&amp;", ",(IF(T1822&lt;&gt;T1821,IF((T1822&lt;&gt;T1821)*($G$2="Y"),"same date, ", ""),IF((T1822=T1821)*(U1822=U1821)*(S1822&lt;&gt;S1821)*($G$2="Y"),"same collector and date, ", ""))))))))))&amp;(IF(ISBLANK(V1822),"",V1822&amp;", "))&amp;IF((AA1822&lt;&gt;AA1823)*($H$2="y"),AD1822&amp;AE1822,IF((AA1822&lt;&gt;AA1823)*($H$2="m"),AD1822&amp;AG1822,IF(($H$2&lt;&gt;"m")*($H$2&lt;&gt;"Y"),(IF(F1822=0,"",F1822&amp;" "&amp;$F$4&amp;" "))&amp;(IF(G1822=0,"",G1822&amp;" "&amp;$G$4&amp;" "))&amp;(IF(H1822=0,"",H1822&amp;" "&amp;H$4&amp;" "))&amp;(IF(I1822=0,"",I1822&amp;" "&amp;$I$4&amp;" "))&amp;(IF(J1822=0,"",J1822&amp;" "&amp;$J$4&amp;" "))&amp;IF((ISBLANK(C1822)),"","("&amp;C1822&amp;")"),"")))&amp;IF((B1822=B1823)*(K1822=K1823)*(L1822=L1823)*(M1822=M1823),IF(($H$2&lt;&gt;"m")*($H$2&lt;&gt;"Y"), ", ", IF((ISNUMBER(FIND(")",AE1822))), ", ", "")),IF((B1822=B1823)*(K1822=K1823)*(L1822=L1823),"; ",". ")))</f>
        <v/>
      </c>
      <c r="AI1822" s="1"/>
    </row>
    <row r="1823" spans="1:35" x14ac:dyDescent="0.25">
      <c r="A1823" s="3" t="str">
        <f t="shared" si="230"/>
        <v/>
      </c>
      <c r="B1823" s="53" t="str">
        <f t="shared" si="234"/>
        <v/>
      </c>
      <c r="C1823" s="57"/>
      <c r="D1823" s="57"/>
      <c r="E1823" s="57"/>
      <c r="F1823" s="57"/>
      <c r="G1823" s="57"/>
      <c r="H1823" s="57"/>
      <c r="I1823" s="57"/>
      <c r="J1823" s="57"/>
      <c r="K1823" s="57"/>
      <c r="L1823" s="57"/>
      <c r="M1823" s="54"/>
      <c r="N1823" s="57"/>
      <c r="O1823" s="58"/>
      <c r="P1823" s="58"/>
      <c r="Q1823" s="58"/>
      <c r="R1823" s="58"/>
      <c r="S1823" s="54"/>
      <c r="T1823" s="57"/>
      <c r="U1823" s="57"/>
      <c r="V1823" s="57"/>
      <c r="W1823" s="57"/>
      <c r="X1823" s="147" t="str">
        <f>IF(ISBLANK(D1823),"",IF('order-admin-units'!$I$1&lt;&gt;"y", "", IF((K1823="")*(ISBLANK(D1823)=FALSE), 'order-admin-units'!$B$1+1, VLOOKUP(K1823, ordercountry, 2))))</f>
        <v/>
      </c>
      <c r="Y1823" s="147" t="str">
        <f>IF(ISBLANK(D1823),"",IF('order-admin-units'!$I$1&lt;&gt;"y", "", IF(L1823="", 'order-admin-units'!$B$2+1, VLOOKUP(K1823&amp;"@"&amp;L1823, orderadmin, 2))))</f>
        <v/>
      </c>
      <c r="Z1823" s="147" t="str">
        <f t="shared" si="231"/>
        <v/>
      </c>
      <c r="AA1823" s="147" t="str">
        <f t="shared" si="232"/>
        <v/>
      </c>
      <c r="AB1823" s="147" t="str">
        <f t="shared" si="233"/>
        <v/>
      </c>
      <c r="AC1823" s="147" t="str">
        <f t="shared" si="227"/>
        <v/>
      </c>
      <c r="AD1823" s="11" t="str">
        <f t="shared" si="228"/>
        <v/>
      </c>
      <c r="AE1823" s="11" t="str">
        <f t="array" ref="AE1823">IF(ISBLANK(D1823),"",IF(OR($H$2="y",$H$2="m"),IF(AA1823=AA1822,IF(OR(AB1823=$AB$4:$AB1822)=FALSE,AE1822&amp;C1823,AE1822),"("&amp;C1823)&amp;IF(AA1823=AA1824,IF(OR(AB1824=$AB$4:$AB1823)=FALSE,", ",""),") "),""))</f>
        <v/>
      </c>
      <c r="AF1823" s="11" t="str">
        <f t="shared" si="229"/>
        <v/>
      </c>
      <c r="AG1823" s="11" t="str">
        <f t="array" ref="AG1823">IF(ISBLANK(D1823),"",IF(OR($H$2="y",$H$2="m"),IF(AA1823=AA1822,IF(OR(AC1823=$AC$4:$AC1822)=FALSE,AG1822&amp;AF1823,AG1822),"("&amp;AF1823)&amp;IF(AA1823=AA1824,IF(OR(AC1824=$AC$4:$AC1823)=FALSE,", ",""),") "),""))</f>
        <v/>
      </c>
      <c r="AH1823" s="10" t="str">
        <f>IF((ISBLANK(D1823)),"",IF(D1823=D1822,AH1822,"")&amp;IF(B1822&lt;&gt;B1823,((IF(ISBLANK(E1823),$D$3&amp;"Non-type material: "&amp;$D$3,$D$3&amp;INDEX('type-categories'!$A$2:$B$100,MATCH(E1823,'type-categories'!$A$2:$A$100,0),2)&amp;$D$3))),"")&amp;(IF(K1823&lt;&gt;K1822,$C$2&amp;K1823&amp;$K$3&amp;$C$2&amp;" ",(IF(B1823&lt;&gt;B1822,$C$2&amp;K1823&amp;$K$3&amp;$C$2&amp;" ",""))))&amp;(IF(L1823="","",((IF(L1823&lt;&gt;L1822,$D$2&amp;L1823&amp;$L$3&amp;$D$2&amp;" ",IF(B1823&lt;&gt;B1822,$D$2&amp;L1823&amp;$L$3&amp;$D$2&amp;" ",""))))))&amp;(IF(M1823="","",((IF(M1823&lt;&gt;M1822,$E$2&amp;M1823&amp;$E$2&amp;","&amp;" ",IF(B1823&lt;&gt;B1822,$E$2&amp;M1823&amp;$E$2&amp;",",""))))))&amp;(IF(N1823="","",IF(N1823&lt;&gt;N1822,N1823&amp;", ",IF(B1823&lt;&gt;B1822,N1823&amp;", ",""))))&amp;(IF(ISBLANK(O1823),"",(IF(O1823&lt;&gt;O1822,O1823&amp;", ",IF(B1823&lt;&gt;B1822,O1823&amp;", ","")))))&amp;(IF(ISBLANK(P1823),"",(IF(P1823&lt;&gt;P1822,P1823&amp;", ",IF(B1823&lt;&gt;B1822,P1823&amp;", ",IF(Z1823&lt;&gt;Z1822,P1823&amp;", ",""))))))&amp;(IF(ISBLANK(Q1823),"",(IF(Q1823&lt;&gt;Q1822,Q1823&amp;", ",IF(B1823&lt;&gt;B1822,Q1823&amp;", ",IF(Z1823&lt;&gt;Z1822,Q1823&amp;", ",""))))))&amp;(IF(ISBLANK(R1823),"",(IF(R1823&lt;&gt;R1822,R1823&amp;"m, ",IF(B1823&lt;&gt;B1822,R1823&amp;"m, ",IF(Z1823&lt;&gt;Z1822,R1823&amp;"m, ",""))))))&amp;IF(ISBLANK(S1823),"",(IF(B1823&lt;&gt;B1822,S1823&amp;", ",IF(S1823&lt;&gt;S1822,IF((Z1823=Z1822),"same locality "&amp;S1823&amp;", ",S1823&amp;", "),""))))&amp;(IF(ISBLANK(T1823),"",(IF(T1823&lt;&gt;T1822,IF(ISBLANK(F$2),T1823&amp;", ",T1823&amp;" "&amp;F$2&amp;", "),(IF(B1823&lt;&gt;B1822,IF(ISBLANK(F$2),T1823&amp;", ",T1823&amp;" "&amp;F$2&amp;", "),(IF(Z1823&lt;&gt;Z1822,IF(ISBLANK(F$2),T1823&amp;", ",T1823&amp;" "&amp;F$2&amp;", "),IF((U1823&lt;&gt;U1822)*($G$2="Y"),"same collector, ","")))))))))&amp;(IF(ISBLANK(U1823),"",(IF(U1823&lt;&gt;U1822,U1823&amp;", ",(IF(B1823&lt;&gt;B1822,U1823&amp;", ",IF(Z1823&lt;&gt;Z1822,U1823&amp;", ",(IF(T1823&lt;&gt;T1822,IF((T1823&lt;&gt;T1822)*($G$2="Y"),"same date, ", ""),IF((T1823=T1822)*(U1823=U1822)*(S1823&lt;&gt;S1822)*($G$2="Y"),"same collector and date, ", ""))))))))))&amp;(IF(ISBLANK(V1823),"",V1823&amp;", "))&amp;IF((AA1823&lt;&gt;AA1824)*($H$2="y"),AD1823&amp;AE1823,IF((AA1823&lt;&gt;AA1824)*($H$2="m"),AD1823&amp;AG1823,IF(($H$2&lt;&gt;"m")*($H$2&lt;&gt;"Y"),(IF(F1823=0,"",F1823&amp;" "&amp;$F$4&amp;" "))&amp;(IF(G1823=0,"",G1823&amp;" "&amp;$G$4&amp;" "))&amp;(IF(H1823=0,"",H1823&amp;" "&amp;H$4&amp;" "))&amp;(IF(I1823=0,"",I1823&amp;" "&amp;$I$4&amp;" "))&amp;(IF(J1823=0,"",J1823&amp;" "&amp;$J$4&amp;" "))&amp;IF((ISBLANK(C1823)),"","("&amp;C1823&amp;")"),"")))&amp;IF((B1823=B1824)*(K1823=K1824)*(L1823=L1824)*(M1823=M1824),IF(($H$2&lt;&gt;"m")*($H$2&lt;&gt;"Y"), ", ", IF((ISNUMBER(FIND(")",AE1823))), ", ", "")),IF((B1823=B1824)*(K1823=K1824)*(L1823=L1824),"; ",". ")))</f>
        <v/>
      </c>
      <c r="AI1823" s="1"/>
    </row>
    <row r="1824" spans="1:35" x14ac:dyDescent="0.25">
      <c r="A1824" s="3" t="str">
        <f t="shared" si="230"/>
        <v/>
      </c>
      <c r="B1824" s="53" t="str">
        <f t="shared" si="234"/>
        <v/>
      </c>
      <c r="C1824" s="57"/>
      <c r="D1824" s="57"/>
      <c r="E1824" s="57"/>
      <c r="F1824" s="57"/>
      <c r="G1824" s="57"/>
      <c r="H1824" s="57"/>
      <c r="I1824" s="57"/>
      <c r="J1824" s="57"/>
      <c r="K1824" s="57"/>
      <c r="L1824" s="57"/>
      <c r="M1824" s="54"/>
      <c r="N1824" s="57"/>
      <c r="O1824" s="58"/>
      <c r="P1824" s="58"/>
      <c r="Q1824" s="58"/>
      <c r="R1824" s="58"/>
      <c r="S1824" s="54"/>
      <c r="T1824" s="57"/>
      <c r="U1824" s="57"/>
      <c r="V1824" s="57"/>
      <c r="W1824" s="57"/>
      <c r="X1824" s="147" t="str">
        <f>IF(ISBLANK(D1824),"",IF('order-admin-units'!$I$1&lt;&gt;"y", "", IF((K1824="")*(ISBLANK(D1824)=FALSE), 'order-admin-units'!$B$1+1, VLOOKUP(K1824, ordercountry, 2))))</f>
        <v/>
      </c>
      <c r="Y1824" s="147" t="str">
        <f>IF(ISBLANK(D1824),"",IF('order-admin-units'!$I$1&lt;&gt;"y", "", IF(L1824="", 'order-admin-units'!$B$2+1, VLOOKUP(K1824&amp;"@"&amp;L1824, orderadmin, 2))))</f>
        <v/>
      </c>
      <c r="Z1824" s="147" t="str">
        <f t="shared" si="231"/>
        <v/>
      </c>
      <c r="AA1824" s="147" t="str">
        <f t="shared" si="232"/>
        <v/>
      </c>
      <c r="AB1824" s="147" t="str">
        <f t="shared" si="233"/>
        <v/>
      </c>
      <c r="AC1824" s="147" t="str">
        <f t="shared" si="227"/>
        <v/>
      </c>
      <c r="AD1824" s="11" t="str">
        <f t="shared" si="228"/>
        <v/>
      </c>
      <c r="AE1824" s="11" t="str">
        <f t="array" ref="AE1824">IF(ISBLANK(D1824),"",IF(OR($H$2="y",$H$2="m"),IF(AA1824=AA1823,IF(OR(AB1824=$AB$4:$AB1823)=FALSE,AE1823&amp;C1824,AE1823),"("&amp;C1824)&amp;IF(AA1824=AA1825,IF(OR(AB1825=$AB$4:$AB1824)=FALSE,", ",""),") "),""))</f>
        <v/>
      </c>
      <c r="AF1824" s="11" t="str">
        <f t="shared" si="229"/>
        <v/>
      </c>
      <c r="AG1824" s="11" t="str">
        <f t="array" ref="AG1824">IF(ISBLANK(D1824),"",IF(OR($H$2="y",$H$2="m"),IF(AA1824=AA1823,IF(OR(AC1824=$AC$4:$AC1823)=FALSE,AG1823&amp;AF1824,AG1823),"("&amp;AF1824)&amp;IF(AA1824=AA1825,IF(OR(AC1825=$AC$4:$AC1824)=FALSE,", ",""),") "),""))</f>
        <v/>
      </c>
      <c r="AH1824" s="10" t="str">
        <f>IF((ISBLANK(D1824)),"",IF(D1824=D1823,AH1823,"")&amp;IF(B1823&lt;&gt;B1824,((IF(ISBLANK(E1824),$D$3&amp;"Non-type material: "&amp;$D$3,$D$3&amp;INDEX('type-categories'!$A$2:$B$100,MATCH(E1824,'type-categories'!$A$2:$A$100,0),2)&amp;$D$3))),"")&amp;(IF(K1824&lt;&gt;K1823,$C$2&amp;K1824&amp;$K$3&amp;$C$2&amp;" ",(IF(B1824&lt;&gt;B1823,$C$2&amp;K1824&amp;$K$3&amp;$C$2&amp;" ",""))))&amp;(IF(L1824="","",((IF(L1824&lt;&gt;L1823,$D$2&amp;L1824&amp;$L$3&amp;$D$2&amp;" ",IF(B1824&lt;&gt;B1823,$D$2&amp;L1824&amp;$L$3&amp;$D$2&amp;" ",""))))))&amp;(IF(M1824="","",((IF(M1824&lt;&gt;M1823,$E$2&amp;M1824&amp;$E$2&amp;","&amp;" ",IF(B1824&lt;&gt;B1823,$E$2&amp;M1824&amp;$E$2&amp;",",""))))))&amp;(IF(N1824="","",IF(N1824&lt;&gt;N1823,N1824&amp;", ",IF(B1824&lt;&gt;B1823,N1824&amp;", ",""))))&amp;(IF(ISBLANK(O1824),"",(IF(O1824&lt;&gt;O1823,O1824&amp;", ",IF(B1824&lt;&gt;B1823,O1824&amp;", ","")))))&amp;(IF(ISBLANK(P1824),"",(IF(P1824&lt;&gt;P1823,P1824&amp;", ",IF(B1824&lt;&gt;B1823,P1824&amp;", ",IF(Z1824&lt;&gt;Z1823,P1824&amp;", ",""))))))&amp;(IF(ISBLANK(Q1824),"",(IF(Q1824&lt;&gt;Q1823,Q1824&amp;", ",IF(B1824&lt;&gt;B1823,Q1824&amp;", ",IF(Z1824&lt;&gt;Z1823,Q1824&amp;", ",""))))))&amp;(IF(ISBLANK(R1824),"",(IF(R1824&lt;&gt;R1823,R1824&amp;"m, ",IF(B1824&lt;&gt;B1823,R1824&amp;"m, ",IF(Z1824&lt;&gt;Z1823,R1824&amp;"m, ",""))))))&amp;IF(ISBLANK(S1824),"",(IF(B1824&lt;&gt;B1823,S1824&amp;", ",IF(S1824&lt;&gt;S1823,IF((Z1824=Z1823),"same locality "&amp;S1824&amp;", ",S1824&amp;", "),""))))&amp;(IF(ISBLANK(T1824),"",(IF(T1824&lt;&gt;T1823,IF(ISBLANK(F$2),T1824&amp;", ",T1824&amp;" "&amp;F$2&amp;", "),(IF(B1824&lt;&gt;B1823,IF(ISBLANK(F$2),T1824&amp;", ",T1824&amp;" "&amp;F$2&amp;", "),(IF(Z1824&lt;&gt;Z1823,IF(ISBLANK(F$2),T1824&amp;", ",T1824&amp;" "&amp;F$2&amp;", "),IF((U1824&lt;&gt;U1823)*($G$2="Y"),"same collector, ","")))))))))&amp;(IF(ISBLANK(U1824),"",(IF(U1824&lt;&gt;U1823,U1824&amp;", ",(IF(B1824&lt;&gt;B1823,U1824&amp;", ",IF(Z1824&lt;&gt;Z1823,U1824&amp;", ",(IF(T1824&lt;&gt;T1823,IF((T1824&lt;&gt;T1823)*($G$2="Y"),"same date, ", ""),IF((T1824=T1823)*(U1824=U1823)*(S1824&lt;&gt;S1823)*($G$2="Y"),"same collector and date, ", ""))))))))))&amp;(IF(ISBLANK(V1824),"",V1824&amp;", "))&amp;IF((AA1824&lt;&gt;AA1825)*($H$2="y"),AD1824&amp;AE1824,IF((AA1824&lt;&gt;AA1825)*($H$2="m"),AD1824&amp;AG1824,IF(($H$2&lt;&gt;"m")*($H$2&lt;&gt;"Y"),(IF(F1824=0,"",F1824&amp;" "&amp;$F$4&amp;" "))&amp;(IF(G1824=0,"",G1824&amp;" "&amp;$G$4&amp;" "))&amp;(IF(H1824=0,"",H1824&amp;" "&amp;H$4&amp;" "))&amp;(IF(I1824=0,"",I1824&amp;" "&amp;$I$4&amp;" "))&amp;(IF(J1824=0,"",J1824&amp;" "&amp;$J$4&amp;" "))&amp;IF((ISBLANK(C1824)),"","("&amp;C1824&amp;")"),"")))&amp;IF((B1824=B1825)*(K1824=K1825)*(L1824=L1825)*(M1824=M1825),IF(($H$2&lt;&gt;"m")*($H$2&lt;&gt;"Y"), ", ", IF((ISNUMBER(FIND(")",AE1824))), ", ", "")),IF((B1824=B1825)*(K1824=K1825)*(L1824=L1825),"; ",". ")))</f>
        <v/>
      </c>
      <c r="AI1824" s="1"/>
    </row>
    <row r="1825" spans="1:35" x14ac:dyDescent="0.25">
      <c r="A1825" s="3" t="str">
        <f t="shared" si="230"/>
        <v/>
      </c>
      <c r="B1825" s="53" t="str">
        <f t="shared" si="234"/>
        <v/>
      </c>
      <c r="C1825" s="57"/>
      <c r="D1825" s="57"/>
      <c r="E1825" s="57"/>
      <c r="F1825" s="57"/>
      <c r="G1825" s="57"/>
      <c r="H1825" s="57"/>
      <c r="I1825" s="57"/>
      <c r="J1825" s="57"/>
      <c r="K1825" s="57"/>
      <c r="L1825" s="57"/>
      <c r="M1825" s="54"/>
      <c r="N1825" s="57"/>
      <c r="O1825" s="58"/>
      <c r="P1825" s="58"/>
      <c r="Q1825" s="58"/>
      <c r="R1825" s="58"/>
      <c r="S1825" s="54"/>
      <c r="T1825" s="57"/>
      <c r="U1825" s="57"/>
      <c r="V1825" s="57"/>
      <c r="W1825" s="57"/>
      <c r="X1825" s="147" t="str">
        <f>IF(ISBLANK(D1825),"",IF('order-admin-units'!$I$1&lt;&gt;"y", "", IF((K1825="")*(ISBLANK(D1825)=FALSE), 'order-admin-units'!$B$1+1, VLOOKUP(K1825, ordercountry, 2))))</f>
        <v/>
      </c>
      <c r="Y1825" s="147" t="str">
        <f>IF(ISBLANK(D1825),"",IF('order-admin-units'!$I$1&lt;&gt;"y", "", IF(L1825="", 'order-admin-units'!$B$2+1, VLOOKUP(K1825&amp;"@"&amp;L1825, orderadmin, 2))))</f>
        <v/>
      </c>
      <c r="Z1825" s="147" t="str">
        <f t="shared" si="231"/>
        <v/>
      </c>
      <c r="AA1825" s="147" t="str">
        <f t="shared" si="232"/>
        <v/>
      </c>
      <c r="AB1825" s="147" t="str">
        <f t="shared" si="233"/>
        <v/>
      </c>
      <c r="AC1825" s="147" t="str">
        <f t="shared" si="227"/>
        <v/>
      </c>
      <c r="AD1825" s="11" t="str">
        <f t="shared" si="228"/>
        <v/>
      </c>
      <c r="AE1825" s="11" t="str">
        <f t="array" ref="AE1825">IF(ISBLANK(D1825),"",IF(OR($H$2="y",$H$2="m"),IF(AA1825=AA1824,IF(OR(AB1825=$AB$4:$AB1824)=FALSE,AE1824&amp;C1825,AE1824),"("&amp;C1825)&amp;IF(AA1825=AA1826,IF(OR(AB1826=$AB$4:$AB1825)=FALSE,", ",""),") "),""))</f>
        <v/>
      </c>
      <c r="AF1825" s="11" t="str">
        <f t="shared" si="229"/>
        <v/>
      </c>
      <c r="AG1825" s="11" t="str">
        <f t="array" ref="AG1825">IF(ISBLANK(D1825),"",IF(OR($H$2="y",$H$2="m"),IF(AA1825=AA1824,IF(OR(AC1825=$AC$4:$AC1824)=FALSE,AG1824&amp;AF1825,AG1824),"("&amp;AF1825)&amp;IF(AA1825=AA1826,IF(OR(AC1826=$AC$4:$AC1825)=FALSE,", ",""),") "),""))</f>
        <v/>
      </c>
      <c r="AH1825" s="10" t="str">
        <f>IF((ISBLANK(D1825)),"",IF(D1825=D1824,AH1824,"")&amp;IF(B1824&lt;&gt;B1825,((IF(ISBLANK(E1825),$D$3&amp;"Non-type material: "&amp;$D$3,$D$3&amp;INDEX('type-categories'!$A$2:$B$100,MATCH(E1825,'type-categories'!$A$2:$A$100,0),2)&amp;$D$3))),"")&amp;(IF(K1825&lt;&gt;K1824,$C$2&amp;K1825&amp;$K$3&amp;$C$2&amp;" ",(IF(B1825&lt;&gt;B1824,$C$2&amp;K1825&amp;$K$3&amp;$C$2&amp;" ",""))))&amp;(IF(L1825="","",((IF(L1825&lt;&gt;L1824,$D$2&amp;L1825&amp;$L$3&amp;$D$2&amp;" ",IF(B1825&lt;&gt;B1824,$D$2&amp;L1825&amp;$L$3&amp;$D$2&amp;" ",""))))))&amp;(IF(M1825="","",((IF(M1825&lt;&gt;M1824,$E$2&amp;M1825&amp;$E$2&amp;","&amp;" ",IF(B1825&lt;&gt;B1824,$E$2&amp;M1825&amp;$E$2&amp;",",""))))))&amp;(IF(N1825="","",IF(N1825&lt;&gt;N1824,N1825&amp;", ",IF(B1825&lt;&gt;B1824,N1825&amp;", ",""))))&amp;(IF(ISBLANK(O1825),"",(IF(O1825&lt;&gt;O1824,O1825&amp;", ",IF(B1825&lt;&gt;B1824,O1825&amp;", ","")))))&amp;(IF(ISBLANK(P1825),"",(IF(P1825&lt;&gt;P1824,P1825&amp;", ",IF(B1825&lt;&gt;B1824,P1825&amp;", ",IF(Z1825&lt;&gt;Z1824,P1825&amp;", ",""))))))&amp;(IF(ISBLANK(Q1825),"",(IF(Q1825&lt;&gt;Q1824,Q1825&amp;", ",IF(B1825&lt;&gt;B1824,Q1825&amp;", ",IF(Z1825&lt;&gt;Z1824,Q1825&amp;", ",""))))))&amp;(IF(ISBLANK(R1825),"",(IF(R1825&lt;&gt;R1824,R1825&amp;"m, ",IF(B1825&lt;&gt;B1824,R1825&amp;"m, ",IF(Z1825&lt;&gt;Z1824,R1825&amp;"m, ",""))))))&amp;IF(ISBLANK(S1825),"",(IF(B1825&lt;&gt;B1824,S1825&amp;", ",IF(S1825&lt;&gt;S1824,IF((Z1825=Z1824),"same locality "&amp;S1825&amp;", ",S1825&amp;", "),""))))&amp;(IF(ISBLANK(T1825),"",(IF(T1825&lt;&gt;T1824,IF(ISBLANK(F$2),T1825&amp;", ",T1825&amp;" "&amp;F$2&amp;", "),(IF(B1825&lt;&gt;B1824,IF(ISBLANK(F$2),T1825&amp;", ",T1825&amp;" "&amp;F$2&amp;", "),(IF(Z1825&lt;&gt;Z1824,IF(ISBLANK(F$2),T1825&amp;", ",T1825&amp;" "&amp;F$2&amp;", "),IF((U1825&lt;&gt;U1824)*($G$2="Y"),"same collector, ","")))))))))&amp;(IF(ISBLANK(U1825),"",(IF(U1825&lt;&gt;U1824,U1825&amp;", ",(IF(B1825&lt;&gt;B1824,U1825&amp;", ",IF(Z1825&lt;&gt;Z1824,U1825&amp;", ",(IF(T1825&lt;&gt;T1824,IF((T1825&lt;&gt;T1824)*($G$2="Y"),"same date, ", ""),IF((T1825=T1824)*(U1825=U1824)*(S1825&lt;&gt;S1824)*($G$2="Y"),"same collector and date, ", ""))))))))))&amp;(IF(ISBLANK(V1825),"",V1825&amp;", "))&amp;IF((AA1825&lt;&gt;AA1826)*($H$2="y"),AD1825&amp;AE1825,IF((AA1825&lt;&gt;AA1826)*($H$2="m"),AD1825&amp;AG1825,IF(($H$2&lt;&gt;"m")*($H$2&lt;&gt;"Y"),(IF(F1825=0,"",F1825&amp;" "&amp;$F$4&amp;" "))&amp;(IF(G1825=0,"",G1825&amp;" "&amp;$G$4&amp;" "))&amp;(IF(H1825=0,"",H1825&amp;" "&amp;H$4&amp;" "))&amp;(IF(I1825=0,"",I1825&amp;" "&amp;$I$4&amp;" "))&amp;(IF(J1825=0,"",J1825&amp;" "&amp;$J$4&amp;" "))&amp;IF((ISBLANK(C1825)),"","("&amp;C1825&amp;")"),"")))&amp;IF((B1825=B1826)*(K1825=K1826)*(L1825=L1826)*(M1825=M1826),IF(($H$2&lt;&gt;"m")*($H$2&lt;&gt;"Y"), ", ", IF((ISNUMBER(FIND(")",AE1825))), ", ", "")),IF((B1825=B1826)*(K1825=K1826)*(L1825=L1826),"; ",". ")))</f>
        <v/>
      </c>
      <c r="AI1825" s="1"/>
    </row>
    <row r="1826" spans="1:35" x14ac:dyDescent="0.25">
      <c r="A1826" s="3" t="str">
        <f t="shared" si="230"/>
        <v/>
      </c>
      <c r="B1826" s="53" t="str">
        <f t="shared" si="234"/>
        <v/>
      </c>
      <c r="C1826" s="57"/>
      <c r="D1826" s="57"/>
      <c r="E1826" s="57"/>
      <c r="F1826" s="57"/>
      <c r="G1826" s="57"/>
      <c r="H1826" s="57"/>
      <c r="I1826" s="57"/>
      <c r="J1826" s="57"/>
      <c r="K1826" s="57"/>
      <c r="L1826" s="57"/>
      <c r="M1826" s="54"/>
      <c r="N1826" s="57"/>
      <c r="O1826" s="58"/>
      <c r="P1826" s="58"/>
      <c r="Q1826" s="58"/>
      <c r="R1826" s="58"/>
      <c r="S1826" s="54"/>
      <c r="T1826" s="57"/>
      <c r="U1826" s="57"/>
      <c r="V1826" s="57"/>
      <c r="W1826" s="57"/>
      <c r="X1826" s="147" t="str">
        <f>IF(ISBLANK(D1826),"",IF('order-admin-units'!$I$1&lt;&gt;"y", "", IF((K1826="")*(ISBLANK(D1826)=FALSE), 'order-admin-units'!$B$1+1, VLOOKUP(K1826, ordercountry, 2))))</f>
        <v/>
      </c>
      <c r="Y1826" s="147" t="str">
        <f>IF(ISBLANK(D1826),"",IF('order-admin-units'!$I$1&lt;&gt;"y", "", IF(L1826="", 'order-admin-units'!$B$2+1, VLOOKUP(K1826&amp;"@"&amp;L1826, orderadmin, 2))))</f>
        <v/>
      </c>
      <c r="Z1826" s="147" t="str">
        <f t="shared" si="231"/>
        <v/>
      </c>
      <c r="AA1826" s="147" t="str">
        <f t="shared" si="232"/>
        <v/>
      </c>
      <c r="AB1826" s="147" t="str">
        <f t="shared" si="233"/>
        <v/>
      </c>
      <c r="AC1826" s="147" t="str">
        <f t="shared" si="227"/>
        <v/>
      </c>
      <c r="AD1826" s="11" t="str">
        <f t="shared" si="228"/>
        <v/>
      </c>
      <c r="AE1826" s="11" t="str">
        <f t="array" ref="AE1826">IF(ISBLANK(D1826),"",IF(OR($H$2="y",$H$2="m"),IF(AA1826=AA1825,IF(OR(AB1826=$AB$4:$AB1825)=FALSE,AE1825&amp;C1826,AE1825),"("&amp;C1826)&amp;IF(AA1826=AA1827,IF(OR(AB1827=$AB$4:$AB1826)=FALSE,", ",""),") "),""))</f>
        <v/>
      </c>
      <c r="AF1826" s="11" t="str">
        <f t="shared" si="229"/>
        <v/>
      </c>
      <c r="AG1826" s="11" t="str">
        <f t="array" ref="AG1826">IF(ISBLANK(D1826),"",IF(OR($H$2="y",$H$2="m"),IF(AA1826=AA1825,IF(OR(AC1826=$AC$4:$AC1825)=FALSE,AG1825&amp;AF1826,AG1825),"("&amp;AF1826)&amp;IF(AA1826=AA1827,IF(OR(AC1827=$AC$4:$AC1826)=FALSE,", ",""),") "),""))</f>
        <v/>
      </c>
      <c r="AH1826" s="10" t="str">
        <f>IF((ISBLANK(D1826)),"",IF(D1826=D1825,AH1825,"")&amp;IF(B1825&lt;&gt;B1826,((IF(ISBLANK(E1826),$D$3&amp;"Non-type material: "&amp;$D$3,$D$3&amp;INDEX('type-categories'!$A$2:$B$100,MATCH(E1826,'type-categories'!$A$2:$A$100,0),2)&amp;$D$3))),"")&amp;(IF(K1826&lt;&gt;K1825,$C$2&amp;K1826&amp;$K$3&amp;$C$2&amp;" ",(IF(B1826&lt;&gt;B1825,$C$2&amp;K1826&amp;$K$3&amp;$C$2&amp;" ",""))))&amp;(IF(L1826="","",((IF(L1826&lt;&gt;L1825,$D$2&amp;L1826&amp;$L$3&amp;$D$2&amp;" ",IF(B1826&lt;&gt;B1825,$D$2&amp;L1826&amp;$L$3&amp;$D$2&amp;" ",""))))))&amp;(IF(M1826="","",((IF(M1826&lt;&gt;M1825,$E$2&amp;M1826&amp;$E$2&amp;","&amp;" ",IF(B1826&lt;&gt;B1825,$E$2&amp;M1826&amp;$E$2&amp;",",""))))))&amp;(IF(N1826="","",IF(N1826&lt;&gt;N1825,N1826&amp;", ",IF(B1826&lt;&gt;B1825,N1826&amp;", ",""))))&amp;(IF(ISBLANK(O1826),"",(IF(O1826&lt;&gt;O1825,O1826&amp;", ",IF(B1826&lt;&gt;B1825,O1826&amp;", ","")))))&amp;(IF(ISBLANK(P1826),"",(IF(P1826&lt;&gt;P1825,P1826&amp;", ",IF(B1826&lt;&gt;B1825,P1826&amp;", ",IF(Z1826&lt;&gt;Z1825,P1826&amp;", ",""))))))&amp;(IF(ISBLANK(Q1826),"",(IF(Q1826&lt;&gt;Q1825,Q1826&amp;", ",IF(B1826&lt;&gt;B1825,Q1826&amp;", ",IF(Z1826&lt;&gt;Z1825,Q1826&amp;", ",""))))))&amp;(IF(ISBLANK(R1826),"",(IF(R1826&lt;&gt;R1825,R1826&amp;"m, ",IF(B1826&lt;&gt;B1825,R1826&amp;"m, ",IF(Z1826&lt;&gt;Z1825,R1826&amp;"m, ",""))))))&amp;IF(ISBLANK(S1826),"",(IF(B1826&lt;&gt;B1825,S1826&amp;", ",IF(S1826&lt;&gt;S1825,IF((Z1826=Z1825),"same locality "&amp;S1826&amp;", ",S1826&amp;", "),""))))&amp;(IF(ISBLANK(T1826),"",(IF(T1826&lt;&gt;T1825,IF(ISBLANK(F$2),T1826&amp;", ",T1826&amp;" "&amp;F$2&amp;", "),(IF(B1826&lt;&gt;B1825,IF(ISBLANK(F$2),T1826&amp;", ",T1826&amp;" "&amp;F$2&amp;", "),(IF(Z1826&lt;&gt;Z1825,IF(ISBLANK(F$2),T1826&amp;", ",T1826&amp;" "&amp;F$2&amp;", "),IF((U1826&lt;&gt;U1825)*($G$2="Y"),"same collector, ","")))))))))&amp;(IF(ISBLANK(U1826),"",(IF(U1826&lt;&gt;U1825,U1826&amp;", ",(IF(B1826&lt;&gt;B1825,U1826&amp;", ",IF(Z1826&lt;&gt;Z1825,U1826&amp;", ",(IF(T1826&lt;&gt;T1825,IF((T1826&lt;&gt;T1825)*($G$2="Y"),"same date, ", ""),IF((T1826=T1825)*(U1826=U1825)*(S1826&lt;&gt;S1825)*($G$2="Y"),"same collector and date, ", ""))))))))))&amp;(IF(ISBLANK(V1826),"",V1826&amp;", "))&amp;IF((AA1826&lt;&gt;AA1827)*($H$2="y"),AD1826&amp;AE1826,IF((AA1826&lt;&gt;AA1827)*($H$2="m"),AD1826&amp;AG1826,IF(($H$2&lt;&gt;"m")*($H$2&lt;&gt;"Y"),(IF(F1826=0,"",F1826&amp;" "&amp;$F$4&amp;" "))&amp;(IF(G1826=0,"",G1826&amp;" "&amp;$G$4&amp;" "))&amp;(IF(H1826=0,"",H1826&amp;" "&amp;H$4&amp;" "))&amp;(IF(I1826=0,"",I1826&amp;" "&amp;$I$4&amp;" "))&amp;(IF(J1826=0,"",J1826&amp;" "&amp;$J$4&amp;" "))&amp;IF((ISBLANK(C1826)),"","("&amp;C1826&amp;")"),"")))&amp;IF((B1826=B1827)*(K1826=K1827)*(L1826=L1827)*(M1826=M1827),IF(($H$2&lt;&gt;"m")*($H$2&lt;&gt;"Y"), ", ", IF((ISNUMBER(FIND(")",AE1826))), ", ", "")),IF((B1826=B1827)*(K1826=K1827)*(L1826=L1827),"; ",". ")))</f>
        <v/>
      </c>
      <c r="AI1826" s="1"/>
    </row>
    <row r="1827" spans="1:35" x14ac:dyDescent="0.25">
      <c r="A1827" s="3" t="str">
        <f t="shared" si="230"/>
        <v/>
      </c>
      <c r="B1827" s="53" t="str">
        <f t="shared" si="234"/>
        <v/>
      </c>
      <c r="C1827" s="57"/>
      <c r="D1827" s="57"/>
      <c r="E1827" s="57"/>
      <c r="F1827" s="57"/>
      <c r="G1827" s="57"/>
      <c r="H1827" s="57"/>
      <c r="I1827" s="57"/>
      <c r="J1827" s="57"/>
      <c r="K1827" s="57"/>
      <c r="L1827" s="57"/>
      <c r="M1827" s="54"/>
      <c r="N1827" s="57"/>
      <c r="O1827" s="58"/>
      <c r="P1827" s="58"/>
      <c r="Q1827" s="58"/>
      <c r="R1827" s="58"/>
      <c r="S1827" s="54"/>
      <c r="T1827" s="57"/>
      <c r="U1827" s="57"/>
      <c r="V1827" s="57"/>
      <c r="W1827" s="57"/>
      <c r="X1827" s="147" t="str">
        <f>IF(ISBLANK(D1827),"",IF('order-admin-units'!$I$1&lt;&gt;"y", "", IF((K1827="")*(ISBLANK(D1827)=FALSE), 'order-admin-units'!$B$1+1, VLOOKUP(K1827, ordercountry, 2))))</f>
        <v/>
      </c>
      <c r="Y1827" s="147" t="str">
        <f>IF(ISBLANK(D1827),"",IF('order-admin-units'!$I$1&lt;&gt;"y", "", IF(L1827="", 'order-admin-units'!$B$2+1, VLOOKUP(K1827&amp;"@"&amp;L1827, orderadmin, 2))))</f>
        <v/>
      </c>
      <c r="Z1827" s="147" t="str">
        <f t="shared" si="231"/>
        <v/>
      </c>
      <c r="AA1827" s="147" t="str">
        <f t="shared" si="232"/>
        <v/>
      </c>
      <c r="AB1827" s="147" t="str">
        <f t="shared" si="233"/>
        <v/>
      </c>
      <c r="AC1827" s="147" t="str">
        <f t="shared" si="227"/>
        <v/>
      </c>
      <c r="AD1827" s="11" t="str">
        <f t="shared" si="228"/>
        <v/>
      </c>
      <c r="AE1827" s="11" t="str">
        <f t="array" ref="AE1827">IF(ISBLANK(D1827),"",IF(OR($H$2="y",$H$2="m"),IF(AA1827=AA1826,IF(OR(AB1827=$AB$4:$AB1826)=FALSE,AE1826&amp;C1827,AE1826),"("&amp;C1827)&amp;IF(AA1827=AA1828,IF(OR(AB1828=$AB$4:$AB1827)=FALSE,", ",""),") "),""))</f>
        <v/>
      </c>
      <c r="AF1827" s="11" t="str">
        <f t="shared" si="229"/>
        <v/>
      </c>
      <c r="AG1827" s="11" t="str">
        <f t="array" ref="AG1827">IF(ISBLANK(D1827),"",IF(OR($H$2="y",$H$2="m"),IF(AA1827=AA1826,IF(OR(AC1827=$AC$4:$AC1826)=FALSE,AG1826&amp;AF1827,AG1826),"("&amp;AF1827)&amp;IF(AA1827=AA1828,IF(OR(AC1828=$AC$4:$AC1827)=FALSE,", ",""),") "),""))</f>
        <v/>
      </c>
      <c r="AH1827" s="10" t="str">
        <f>IF((ISBLANK(D1827)),"",IF(D1827=D1826,AH1826,"")&amp;IF(B1826&lt;&gt;B1827,((IF(ISBLANK(E1827),$D$3&amp;"Non-type material: "&amp;$D$3,$D$3&amp;INDEX('type-categories'!$A$2:$B$100,MATCH(E1827,'type-categories'!$A$2:$A$100,0),2)&amp;$D$3))),"")&amp;(IF(K1827&lt;&gt;K1826,$C$2&amp;K1827&amp;$K$3&amp;$C$2&amp;" ",(IF(B1827&lt;&gt;B1826,$C$2&amp;K1827&amp;$K$3&amp;$C$2&amp;" ",""))))&amp;(IF(L1827="","",((IF(L1827&lt;&gt;L1826,$D$2&amp;L1827&amp;$L$3&amp;$D$2&amp;" ",IF(B1827&lt;&gt;B1826,$D$2&amp;L1827&amp;$L$3&amp;$D$2&amp;" ",""))))))&amp;(IF(M1827="","",((IF(M1827&lt;&gt;M1826,$E$2&amp;M1827&amp;$E$2&amp;","&amp;" ",IF(B1827&lt;&gt;B1826,$E$2&amp;M1827&amp;$E$2&amp;",",""))))))&amp;(IF(N1827="","",IF(N1827&lt;&gt;N1826,N1827&amp;", ",IF(B1827&lt;&gt;B1826,N1827&amp;", ",""))))&amp;(IF(ISBLANK(O1827),"",(IF(O1827&lt;&gt;O1826,O1827&amp;", ",IF(B1827&lt;&gt;B1826,O1827&amp;", ","")))))&amp;(IF(ISBLANK(P1827),"",(IF(P1827&lt;&gt;P1826,P1827&amp;", ",IF(B1827&lt;&gt;B1826,P1827&amp;", ",IF(Z1827&lt;&gt;Z1826,P1827&amp;", ",""))))))&amp;(IF(ISBLANK(Q1827),"",(IF(Q1827&lt;&gt;Q1826,Q1827&amp;", ",IF(B1827&lt;&gt;B1826,Q1827&amp;", ",IF(Z1827&lt;&gt;Z1826,Q1827&amp;", ",""))))))&amp;(IF(ISBLANK(R1827),"",(IF(R1827&lt;&gt;R1826,R1827&amp;"m, ",IF(B1827&lt;&gt;B1826,R1827&amp;"m, ",IF(Z1827&lt;&gt;Z1826,R1827&amp;"m, ",""))))))&amp;IF(ISBLANK(S1827),"",(IF(B1827&lt;&gt;B1826,S1827&amp;", ",IF(S1827&lt;&gt;S1826,IF((Z1827=Z1826),"same locality "&amp;S1827&amp;", ",S1827&amp;", "),""))))&amp;(IF(ISBLANK(T1827),"",(IF(T1827&lt;&gt;T1826,IF(ISBLANK(F$2),T1827&amp;", ",T1827&amp;" "&amp;F$2&amp;", "),(IF(B1827&lt;&gt;B1826,IF(ISBLANK(F$2),T1827&amp;", ",T1827&amp;" "&amp;F$2&amp;", "),(IF(Z1827&lt;&gt;Z1826,IF(ISBLANK(F$2),T1827&amp;", ",T1827&amp;" "&amp;F$2&amp;", "),IF((U1827&lt;&gt;U1826)*($G$2="Y"),"same collector, ","")))))))))&amp;(IF(ISBLANK(U1827),"",(IF(U1827&lt;&gt;U1826,U1827&amp;", ",(IF(B1827&lt;&gt;B1826,U1827&amp;", ",IF(Z1827&lt;&gt;Z1826,U1827&amp;", ",(IF(T1827&lt;&gt;T1826,IF((T1827&lt;&gt;T1826)*($G$2="Y"),"same date, ", ""),IF((T1827=T1826)*(U1827=U1826)*(S1827&lt;&gt;S1826)*($G$2="Y"),"same collector and date, ", ""))))))))))&amp;(IF(ISBLANK(V1827),"",V1827&amp;", "))&amp;IF((AA1827&lt;&gt;AA1828)*($H$2="y"),AD1827&amp;AE1827,IF((AA1827&lt;&gt;AA1828)*($H$2="m"),AD1827&amp;AG1827,IF(($H$2&lt;&gt;"m")*($H$2&lt;&gt;"Y"),(IF(F1827=0,"",F1827&amp;" "&amp;$F$4&amp;" "))&amp;(IF(G1827=0,"",G1827&amp;" "&amp;$G$4&amp;" "))&amp;(IF(H1827=0,"",H1827&amp;" "&amp;H$4&amp;" "))&amp;(IF(I1827=0,"",I1827&amp;" "&amp;$I$4&amp;" "))&amp;(IF(J1827=0,"",J1827&amp;" "&amp;$J$4&amp;" "))&amp;IF((ISBLANK(C1827)),"","("&amp;C1827&amp;")"),"")))&amp;IF((B1827=B1828)*(K1827=K1828)*(L1827=L1828)*(M1827=M1828),IF(($H$2&lt;&gt;"m")*($H$2&lt;&gt;"Y"), ", ", IF((ISNUMBER(FIND(")",AE1827))), ", ", "")),IF((B1827=B1828)*(K1827=K1828)*(L1827=L1828),"; ",". ")))</f>
        <v/>
      </c>
      <c r="AI1827" s="1"/>
    </row>
    <row r="1828" spans="1:35" x14ac:dyDescent="0.25">
      <c r="A1828" s="3" t="str">
        <f t="shared" si="230"/>
        <v/>
      </c>
      <c r="B1828" s="53" t="str">
        <f t="shared" si="234"/>
        <v/>
      </c>
      <c r="C1828" s="57"/>
      <c r="D1828" s="57"/>
      <c r="E1828" s="57"/>
      <c r="F1828" s="57"/>
      <c r="G1828" s="57"/>
      <c r="H1828" s="57"/>
      <c r="I1828" s="57"/>
      <c r="J1828" s="57"/>
      <c r="K1828" s="57"/>
      <c r="L1828" s="57"/>
      <c r="M1828" s="54"/>
      <c r="N1828" s="57"/>
      <c r="O1828" s="58"/>
      <c r="P1828" s="58"/>
      <c r="Q1828" s="58"/>
      <c r="R1828" s="58"/>
      <c r="S1828" s="54"/>
      <c r="T1828" s="57"/>
      <c r="U1828" s="57"/>
      <c r="V1828" s="57"/>
      <c r="W1828" s="57"/>
      <c r="X1828" s="147" t="str">
        <f>IF(ISBLANK(D1828),"",IF('order-admin-units'!$I$1&lt;&gt;"y", "", IF((K1828="")*(ISBLANK(D1828)=FALSE), 'order-admin-units'!$B$1+1, VLOOKUP(K1828, ordercountry, 2))))</f>
        <v/>
      </c>
      <c r="Y1828" s="147" t="str">
        <f>IF(ISBLANK(D1828),"",IF('order-admin-units'!$I$1&lt;&gt;"y", "", IF(L1828="", 'order-admin-units'!$B$2+1, VLOOKUP(K1828&amp;"@"&amp;L1828, orderadmin, 2))))</f>
        <v/>
      </c>
      <c r="Z1828" s="147" t="str">
        <f t="shared" si="231"/>
        <v/>
      </c>
      <c r="AA1828" s="147" t="str">
        <f t="shared" si="232"/>
        <v/>
      </c>
      <c r="AB1828" s="147" t="str">
        <f t="shared" si="233"/>
        <v/>
      </c>
      <c r="AC1828" s="147" t="str">
        <f t="shared" si="227"/>
        <v/>
      </c>
      <c r="AD1828" s="11" t="str">
        <f t="shared" si="228"/>
        <v/>
      </c>
      <c r="AE1828" s="11" t="str">
        <f t="array" ref="AE1828">IF(ISBLANK(D1828),"",IF(OR($H$2="y",$H$2="m"),IF(AA1828=AA1827,IF(OR(AB1828=$AB$4:$AB1827)=FALSE,AE1827&amp;C1828,AE1827),"("&amp;C1828)&amp;IF(AA1828=AA1829,IF(OR(AB1829=$AB$4:$AB1828)=FALSE,", ",""),") "),""))</f>
        <v/>
      </c>
      <c r="AF1828" s="11" t="str">
        <f t="shared" si="229"/>
        <v/>
      </c>
      <c r="AG1828" s="11" t="str">
        <f t="array" ref="AG1828">IF(ISBLANK(D1828),"",IF(OR($H$2="y",$H$2="m"),IF(AA1828=AA1827,IF(OR(AC1828=$AC$4:$AC1827)=FALSE,AG1827&amp;AF1828,AG1827),"("&amp;AF1828)&amp;IF(AA1828=AA1829,IF(OR(AC1829=$AC$4:$AC1828)=FALSE,", ",""),") "),""))</f>
        <v/>
      </c>
      <c r="AH1828" s="10" t="str">
        <f>IF((ISBLANK(D1828)),"",IF(D1828=D1827,AH1827,"")&amp;IF(B1827&lt;&gt;B1828,((IF(ISBLANK(E1828),$D$3&amp;"Non-type material: "&amp;$D$3,$D$3&amp;INDEX('type-categories'!$A$2:$B$100,MATCH(E1828,'type-categories'!$A$2:$A$100,0),2)&amp;$D$3))),"")&amp;(IF(K1828&lt;&gt;K1827,$C$2&amp;K1828&amp;$K$3&amp;$C$2&amp;" ",(IF(B1828&lt;&gt;B1827,$C$2&amp;K1828&amp;$K$3&amp;$C$2&amp;" ",""))))&amp;(IF(L1828="","",((IF(L1828&lt;&gt;L1827,$D$2&amp;L1828&amp;$L$3&amp;$D$2&amp;" ",IF(B1828&lt;&gt;B1827,$D$2&amp;L1828&amp;$L$3&amp;$D$2&amp;" ",""))))))&amp;(IF(M1828="","",((IF(M1828&lt;&gt;M1827,$E$2&amp;M1828&amp;$E$2&amp;","&amp;" ",IF(B1828&lt;&gt;B1827,$E$2&amp;M1828&amp;$E$2&amp;",",""))))))&amp;(IF(N1828="","",IF(N1828&lt;&gt;N1827,N1828&amp;", ",IF(B1828&lt;&gt;B1827,N1828&amp;", ",""))))&amp;(IF(ISBLANK(O1828),"",(IF(O1828&lt;&gt;O1827,O1828&amp;", ",IF(B1828&lt;&gt;B1827,O1828&amp;", ","")))))&amp;(IF(ISBLANK(P1828),"",(IF(P1828&lt;&gt;P1827,P1828&amp;", ",IF(B1828&lt;&gt;B1827,P1828&amp;", ",IF(Z1828&lt;&gt;Z1827,P1828&amp;", ",""))))))&amp;(IF(ISBLANK(Q1828),"",(IF(Q1828&lt;&gt;Q1827,Q1828&amp;", ",IF(B1828&lt;&gt;B1827,Q1828&amp;", ",IF(Z1828&lt;&gt;Z1827,Q1828&amp;", ",""))))))&amp;(IF(ISBLANK(R1828),"",(IF(R1828&lt;&gt;R1827,R1828&amp;"m, ",IF(B1828&lt;&gt;B1827,R1828&amp;"m, ",IF(Z1828&lt;&gt;Z1827,R1828&amp;"m, ",""))))))&amp;IF(ISBLANK(S1828),"",(IF(B1828&lt;&gt;B1827,S1828&amp;", ",IF(S1828&lt;&gt;S1827,IF((Z1828=Z1827),"same locality "&amp;S1828&amp;", ",S1828&amp;", "),""))))&amp;(IF(ISBLANK(T1828),"",(IF(T1828&lt;&gt;T1827,IF(ISBLANK(F$2),T1828&amp;", ",T1828&amp;" "&amp;F$2&amp;", "),(IF(B1828&lt;&gt;B1827,IF(ISBLANK(F$2),T1828&amp;", ",T1828&amp;" "&amp;F$2&amp;", "),(IF(Z1828&lt;&gt;Z1827,IF(ISBLANK(F$2),T1828&amp;", ",T1828&amp;" "&amp;F$2&amp;", "),IF((U1828&lt;&gt;U1827)*($G$2="Y"),"same collector, ","")))))))))&amp;(IF(ISBLANK(U1828),"",(IF(U1828&lt;&gt;U1827,U1828&amp;", ",(IF(B1828&lt;&gt;B1827,U1828&amp;", ",IF(Z1828&lt;&gt;Z1827,U1828&amp;", ",(IF(T1828&lt;&gt;T1827,IF((T1828&lt;&gt;T1827)*($G$2="Y"),"same date, ", ""),IF((T1828=T1827)*(U1828=U1827)*(S1828&lt;&gt;S1827)*($G$2="Y"),"same collector and date, ", ""))))))))))&amp;(IF(ISBLANK(V1828),"",V1828&amp;", "))&amp;IF((AA1828&lt;&gt;AA1829)*($H$2="y"),AD1828&amp;AE1828,IF((AA1828&lt;&gt;AA1829)*($H$2="m"),AD1828&amp;AG1828,IF(($H$2&lt;&gt;"m")*($H$2&lt;&gt;"Y"),(IF(F1828=0,"",F1828&amp;" "&amp;$F$4&amp;" "))&amp;(IF(G1828=0,"",G1828&amp;" "&amp;$G$4&amp;" "))&amp;(IF(H1828=0,"",H1828&amp;" "&amp;H$4&amp;" "))&amp;(IF(I1828=0,"",I1828&amp;" "&amp;$I$4&amp;" "))&amp;(IF(J1828=0,"",J1828&amp;" "&amp;$J$4&amp;" "))&amp;IF((ISBLANK(C1828)),"","("&amp;C1828&amp;")"),"")))&amp;IF((B1828=B1829)*(K1828=K1829)*(L1828=L1829)*(M1828=M1829),IF(($H$2&lt;&gt;"m")*($H$2&lt;&gt;"Y"), ", ", IF((ISNUMBER(FIND(")",AE1828))), ", ", "")),IF((B1828=B1829)*(K1828=K1829)*(L1828=L1829),"; ",". ")))</f>
        <v/>
      </c>
      <c r="AI1828" s="1"/>
    </row>
    <row r="1829" spans="1:35" x14ac:dyDescent="0.25">
      <c r="A1829" s="3" t="str">
        <f t="shared" si="230"/>
        <v/>
      </c>
      <c r="B1829" s="53" t="str">
        <f t="shared" si="234"/>
        <v/>
      </c>
      <c r="C1829" s="57"/>
      <c r="D1829" s="57"/>
      <c r="E1829" s="57"/>
      <c r="F1829" s="57"/>
      <c r="G1829" s="57"/>
      <c r="H1829" s="57"/>
      <c r="I1829" s="57"/>
      <c r="J1829" s="57"/>
      <c r="K1829" s="57"/>
      <c r="L1829" s="57"/>
      <c r="M1829" s="54"/>
      <c r="N1829" s="57"/>
      <c r="O1829" s="58"/>
      <c r="P1829" s="58"/>
      <c r="Q1829" s="58"/>
      <c r="R1829" s="58"/>
      <c r="S1829" s="54"/>
      <c r="T1829" s="57"/>
      <c r="U1829" s="57"/>
      <c r="V1829" s="57"/>
      <c r="W1829" s="57"/>
      <c r="X1829" s="147" t="str">
        <f>IF(ISBLANK(D1829),"",IF('order-admin-units'!$I$1&lt;&gt;"y", "", IF((K1829="")*(ISBLANK(D1829)=FALSE), 'order-admin-units'!$B$1+1, VLOOKUP(K1829, ordercountry, 2))))</f>
        <v/>
      </c>
      <c r="Y1829" s="147" t="str">
        <f>IF(ISBLANK(D1829),"",IF('order-admin-units'!$I$1&lt;&gt;"y", "", IF(L1829="", 'order-admin-units'!$B$2+1, VLOOKUP(K1829&amp;"@"&amp;L1829, orderadmin, 2))))</f>
        <v/>
      </c>
      <c r="Z1829" s="147" t="str">
        <f t="shared" si="231"/>
        <v/>
      </c>
      <c r="AA1829" s="147" t="str">
        <f t="shared" si="232"/>
        <v/>
      </c>
      <c r="AB1829" s="147" t="str">
        <f t="shared" si="233"/>
        <v/>
      </c>
      <c r="AC1829" s="147" t="str">
        <f t="shared" si="227"/>
        <v/>
      </c>
      <c r="AD1829" s="11" t="str">
        <f t="shared" si="228"/>
        <v/>
      </c>
      <c r="AE1829" s="11" t="str">
        <f t="array" ref="AE1829">IF(ISBLANK(D1829),"",IF(OR($H$2="y",$H$2="m"),IF(AA1829=AA1828,IF(OR(AB1829=$AB$4:$AB1828)=FALSE,AE1828&amp;C1829,AE1828),"("&amp;C1829)&amp;IF(AA1829=AA1830,IF(OR(AB1830=$AB$4:$AB1829)=FALSE,", ",""),") "),""))</f>
        <v/>
      </c>
      <c r="AF1829" s="11" t="str">
        <f t="shared" si="229"/>
        <v/>
      </c>
      <c r="AG1829" s="11" t="str">
        <f t="array" ref="AG1829">IF(ISBLANK(D1829),"",IF(OR($H$2="y",$H$2="m"),IF(AA1829=AA1828,IF(OR(AC1829=$AC$4:$AC1828)=FALSE,AG1828&amp;AF1829,AG1828),"("&amp;AF1829)&amp;IF(AA1829=AA1830,IF(OR(AC1830=$AC$4:$AC1829)=FALSE,", ",""),") "),""))</f>
        <v/>
      </c>
      <c r="AH1829" s="10" t="str">
        <f>IF((ISBLANK(D1829)),"",IF(D1829=D1828,AH1828,"")&amp;IF(B1828&lt;&gt;B1829,((IF(ISBLANK(E1829),$D$3&amp;"Non-type material: "&amp;$D$3,$D$3&amp;INDEX('type-categories'!$A$2:$B$100,MATCH(E1829,'type-categories'!$A$2:$A$100,0),2)&amp;$D$3))),"")&amp;(IF(K1829&lt;&gt;K1828,$C$2&amp;K1829&amp;$K$3&amp;$C$2&amp;" ",(IF(B1829&lt;&gt;B1828,$C$2&amp;K1829&amp;$K$3&amp;$C$2&amp;" ",""))))&amp;(IF(L1829="","",((IF(L1829&lt;&gt;L1828,$D$2&amp;L1829&amp;$L$3&amp;$D$2&amp;" ",IF(B1829&lt;&gt;B1828,$D$2&amp;L1829&amp;$L$3&amp;$D$2&amp;" ",""))))))&amp;(IF(M1829="","",((IF(M1829&lt;&gt;M1828,$E$2&amp;M1829&amp;$E$2&amp;","&amp;" ",IF(B1829&lt;&gt;B1828,$E$2&amp;M1829&amp;$E$2&amp;",",""))))))&amp;(IF(N1829="","",IF(N1829&lt;&gt;N1828,N1829&amp;", ",IF(B1829&lt;&gt;B1828,N1829&amp;", ",""))))&amp;(IF(ISBLANK(O1829),"",(IF(O1829&lt;&gt;O1828,O1829&amp;", ",IF(B1829&lt;&gt;B1828,O1829&amp;", ","")))))&amp;(IF(ISBLANK(P1829),"",(IF(P1829&lt;&gt;P1828,P1829&amp;", ",IF(B1829&lt;&gt;B1828,P1829&amp;", ",IF(Z1829&lt;&gt;Z1828,P1829&amp;", ",""))))))&amp;(IF(ISBLANK(Q1829),"",(IF(Q1829&lt;&gt;Q1828,Q1829&amp;", ",IF(B1829&lt;&gt;B1828,Q1829&amp;", ",IF(Z1829&lt;&gt;Z1828,Q1829&amp;", ",""))))))&amp;(IF(ISBLANK(R1829),"",(IF(R1829&lt;&gt;R1828,R1829&amp;"m, ",IF(B1829&lt;&gt;B1828,R1829&amp;"m, ",IF(Z1829&lt;&gt;Z1828,R1829&amp;"m, ",""))))))&amp;IF(ISBLANK(S1829),"",(IF(B1829&lt;&gt;B1828,S1829&amp;", ",IF(S1829&lt;&gt;S1828,IF((Z1829=Z1828),"same locality "&amp;S1829&amp;", ",S1829&amp;", "),""))))&amp;(IF(ISBLANK(T1829),"",(IF(T1829&lt;&gt;T1828,IF(ISBLANK(F$2),T1829&amp;", ",T1829&amp;" "&amp;F$2&amp;", "),(IF(B1829&lt;&gt;B1828,IF(ISBLANK(F$2),T1829&amp;", ",T1829&amp;" "&amp;F$2&amp;", "),(IF(Z1829&lt;&gt;Z1828,IF(ISBLANK(F$2),T1829&amp;", ",T1829&amp;" "&amp;F$2&amp;", "),IF((U1829&lt;&gt;U1828)*($G$2="Y"),"same collector, ","")))))))))&amp;(IF(ISBLANK(U1829),"",(IF(U1829&lt;&gt;U1828,U1829&amp;", ",(IF(B1829&lt;&gt;B1828,U1829&amp;", ",IF(Z1829&lt;&gt;Z1828,U1829&amp;", ",(IF(T1829&lt;&gt;T1828,IF((T1829&lt;&gt;T1828)*($G$2="Y"),"same date, ", ""),IF((T1829=T1828)*(U1829=U1828)*(S1829&lt;&gt;S1828)*($G$2="Y"),"same collector and date, ", ""))))))))))&amp;(IF(ISBLANK(V1829),"",V1829&amp;", "))&amp;IF((AA1829&lt;&gt;AA1830)*($H$2="y"),AD1829&amp;AE1829,IF((AA1829&lt;&gt;AA1830)*($H$2="m"),AD1829&amp;AG1829,IF(($H$2&lt;&gt;"m")*($H$2&lt;&gt;"Y"),(IF(F1829=0,"",F1829&amp;" "&amp;$F$4&amp;" "))&amp;(IF(G1829=0,"",G1829&amp;" "&amp;$G$4&amp;" "))&amp;(IF(H1829=0,"",H1829&amp;" "&amp;H$4&amp;" "))&amp;(IF(I1829=0,"",I1829&amp;" "&amp;$I$4&amp;" "))&amp;(IF(J1829=0,"",J1829&amp;" "&amp;$J$4&amp;" "))&amp;IF((ISBLANK(C1829)),"","("&amp;C1829&amp;")"),"")))&amp;IF((B1829=B1830)*(K1829=K1830)*(L1829=L1830)*(M1829=M1830),IF(($H$2&lt;&gt;"m")*($H$2&lt;&gt;"Y"), ", ", IF((ISNUMBER(FIND(")",AE1829))), ", ", "")),IF((B1829=B1830)*(K1829=K1830)*(L1829=L1830),"; ",". ")))</f>
        <v/>
      </c>
      <c r="AI1829" s="1"/>
    </row>
    <row r="1830" spans="1:35" x14ac:dyDescent="0.25">
      <c r="A1830" s="3" t="str">
        <f t="shared" si="230"/>
        <v/>
      </c>
      <c r="B1830" s="53" t="str">
        <f t="shared" si="234"/>
        <v/>
      </c>
      <c r="C1830" s="57"/>
      <c r="D1830" s="57"/>
      <c r="E1830" s="57"/>
      <c r="F1830" s="57"/>
      <c r="G1830" s="57"/>
      <c r="H1830" s="57"/>
      <c r="I1830" s="57"/>
      <c r="J1830" s="57"/>
      <c r="K1830" s="57"/>
      <c r="L1830" s="57"/>
      <c r="M1830" s="54"/>
      <c r="N1830" s="57"/>
      <c r="O1830" s="58"/>
      <c r="P1830" s="58"/>
      <c r="Q1830" s="58"/>
      <c r="R1830" s="58"/>
      <c r="S1830" s="54"/>
      <c r="T1830" s="57"/>
      <c r="U1830" s="57"/>
      <c r="V1830" s="57"/>
      <c r="W1830" s="57"/>
      <c r="X1830" s="147" t="str">
        <f>IF(ISBLANK(D1830),"",IF('order-admin-units'!$I$1&lt;&gt;"y", "", IF((K1830="")*(ISBLANK(D1830)=FALSE), 'order-admin-units'!$B$1+1, VLOOKUP(K1830, ordercountry, 2))))</f>
        <v/>
      </c>
      <c r="Y1830" s="147" t="str">
        <f>IF(ISBLANK(D1830),"",IF('order-admin-units'!$I$1&lt;&gt;"y", "", IF(L1830="", 'order-admin-units'!$B$2+1, VLOOKUP(K1830&amp;"@"&amp;L1830, orderadmin, 2))))</f>
        <v/>
      </c>
      <c r="Z1830" s="147" t="str">
        <f t="shared" si="231"/>
        <v/>
      </c>
      <c r="AA1830" s="147" t="str">
        <f t="shared" si="232"/>
        <v/>
      </c>
      <c r="AB1830" s="147" t="str">
        <f t="shared" si="233"/>
        <v/>
      </c>
      <c r="AC1830" s="147" t="str">
        <f t="shared" si="227"/>
        <v/>
      </c>
      <c r="AD1830" s="11" t="str">
        <f t="shared" si="228"/>
        <v/>
      </c>
      <c r="AE1830" s="11" t="str">
        <f t="array" ref="AE1830">IF(ISBLANK(D1830),"",IF(OR($H$2="y",$H$2="m"),IF(AA1830=AA1829,IF(OR(AB1830=$AB$4:$AB1829)=FALSE,AE1829&amp;C1830,AE1829),"("&amp;C1830)&amp;IF(AA1830=AA1831,IF(OR(AB1831=$AB$4:$AB1830)=FALSE,", ",""),") "),""))</f>
        <v/>
      </c>
      <c r="AF1830" s="11" t="str">
        <f t="shared" si="229"/>
        <v/>
      </c>
      <c r="AG1830" s="11" t="str">
        <f t="array" ref="AG1830">IF(ISBLANK(D1830),"",IF(OR($H$2="y",$H$2="m"),IF(AA1830=AA1829,IF(OR(AC1830=$AC$4:$AC1829)=FALSE,AG1829&amp;AF1830,AG1829),"("&amp;AF1830)&amp;IF(AA1830=AA1831,IF(OR(AC1831=$AC$4:$AC1830)=FALSE,", ",""),") "),""))</f>
        <v/>
      </c>
      <c r="AH1830" s="10" t="str">
        <f>IF((ISBLANK(D1830)),"",IF(D1830=D1829,AH1829,"")&amp;IF(B1829&lt;&gt;B1830,((IF(ISBLANK(E1830),$D$3&amp;"Non-type material: "&amp;$D$3,$D$3&amp;INDEX('type-categories'!$A$2:$B$100,MATCH(E1830,'type-categories'!$A$2:$A$100,0),2)&amp;$D$3))),"")&amp;(IF(K1830&lt;&gt;K1829,$C$2&amp;K1830&amp;$K$3&amp;$C$2&amp;" ",(IF(B1830&lt;&gt;B1829,$C$2&amp;K1830&amp;$K$3&amp;$C$2&amp;" ",""))))&amp;(IF(L1830="","",((IF(L1830&lt;&gt;L1829,$D$2&amp;L1830&amp;$L$3&amp;$D$2&amp;" ",IF(B1830&lt;&gt;B1829,$D$2&amp;L1830&amp;$L$3&amp;$D$2&amp;" ",""))))))&amp;(IF(M1830="","",((IF(M1830&lt;&gt;M1829,$E$2&amp;M1830&amp;$E$2&amp;","&amp;" ",IF(B1830&lt;&gt;B1829,$E$2&amp;M1830&amp;$E$2&amp;",",""))))))&amp;(IF(N1830="","",IF(N1830&lt;&gt;N1829,N1830&amp;", ",IF(B1830&lt;&gt;B1829,N1830&amp;", ",""))))&amp;(IF(ISBLANK(O1830),"",(IF(O1830&lt;&gt;O1829,O1830&amp;", ",IF(B1830&lt;&gt;B1829,O1830&amp;", ","")))))&amp;(IF(ISBLANK(P1830),"",(IF(P1830&lt;&gt;P1829,P1830&amp;", ",IF(B1830&lt;&gt;B1829,P1830&amp;", ",IF(Z1830&lt;&gt;Z1829,P1830&amp;", ",""))))))&amp;(IF(ISBLANK(Q1830),"",(IF(Q1830&lt;&gt;Q1829,Q1830&amp;", ",IF(B1830&lt;&gt;B1829,Q1830&amp;", ",IF(Z1830&lt;&gt;Z1829,Q1830&amp;", ",""))))))&amp;(IF(ISBLANK(R1830),"",(IF(R1830&lt;&gt;R1829,R1830&amp;"m, ",IF(B1830&lt;&gt;B1829,R1830&amp;"m, ",IF(Z1830&lt;&gt;Z1829,R1830&amp;"m, ",""))))))&amp;IF(ISBLANK(S1830),"",(IF(B1830&lt;&gt;B1829,S1830&amp;", ",IF(S1830&lt;&gt;S1829,IF((Z1830=Z1829),"same locality "&amp;S1830&amp;", ",S1830&amp;", "),""))))&amp;(IF(ISBLANK(T1830),"",(IF(T1830&lt;&gt;T1829,IF(ISBLANK(F$2),T1830&amp;", ",T1830&amp;" "&amp;F$2&amp;", "),(IF(B1830&lt;&gt;B1829,IF(ISBLANK(F$2),T1830&amp;", ",T1830&amp;" "&amp;F$2&amp;", "),(IF(Z1830&lt;&gt;Z1829,IF(ISBLANK(F$2),T1830&amp;", ",T1830&amp;" "&amp;F$2&amp;", "),IF((U1830&lt;&gt;U1829)*($G$2="Y"),"same collector, ","")))))))))&amp;(IF(ISBLANK(U1830),"",(IF(U1830&lt;&gt;U1829,U1830&amp;", ",(IF(B1830&lt;&gt;B1829,U1830&amp;", ",IF(Z1830&lt;&gt;Z1829,U1830&amp;", ",(IF(T1830&lt;&gt;T1829,IF((T1830&lt;&gt;T1829)*($G$2="Y"),"same date, ", ""),IF((T1830=T1829)*(U1830=U1829)*(S1830&lt;&gt;S1829)*($G$2="Y"),"same collector and date, ", ""))))))))))&amp;(IF(ISBLANK(V1830),"",V1830&amp;", "))&amp;IF((AA1830&lt;&gt;AA1831)*($H$2="y"),AD1830&amp;AE1830,IF((AA1830&lt;&gt;AA1831)*($H$2="m"),AD1830&amp;AG1830,IF(($H$2&lt;&gt;"m")*($H$2&lt;&gt;"Y"),(IF(F1830=0,"",F1830&amp;" "&amp;$F$4&amp;" "))&amp;(IF(G1830=0,"",G1830&amp;" "&amp;$G$4&amp;" "))&amp;(IF(H1830=0,"",H1830&amp;" "&amp;H$4&amp;" "))&amp;(IF(I1830=0,"",I1830&amp;" "&amp;$I$4&amp;" "))&amp;(IF(J1830=0,"",J1830&amp;" "&amp;$J$4&amp;" "))&amp;IF((ISBLANK(C1830)),"","("&amp;C1830&amp;")"),"")))&amp;IF((B1830=B1831)*(K1830=K1831)*(L1830=L1831)*(M1830=M1831),IF(($H$2&lt;&gt;"m")*($H$2&lt;&gt;"Y"), ", ", IF((ISNUMBER(FIND(")",AE1830))), ", ", "")),IF((B1830=B1831)*(K1830=K1831)*(L1830=L1831),"; ",". ")))</f>
        <v/>
      </c>
      <c r="AI1830" s="1"/>
    </row>
    <row r="1831" spans="1:35" x14ac:dyDescent="0.25">
      <c r="A1831" s="3" t="str">
        <f t="shared" si="230"/>
        <v/>
      </c>
      <c r="B1831" s="53" t="str">
        <f t="shared" si="234"/>
        <v/>
      </c>
      <c r="C1831" s="57"/>
      <c r="D1831" s="57"/>
      <c r="E1831" s="57"/>
      <c r="F1831" s="57"/>
      <c r="G1831" s="57"/>
      <c r="H1831" s="57"/>
      <c r="I1831" s="57"/>
      <c r="J1831" s="57"/>
      <c r="K1831" s="57"/>
      <c r="L1831" s="57"/>
      <c r="M1831" s="54"/>
      <c r="N1831" s="57"/>
      <c r="O1831" s="58"/>
      <c r="P1831" s="58"/>
      <c r="Q1831" s="58"/>
      <c r="R1831" s="58"/>
      <c r="S1831" s="54"/>
      <c r="T1831" s="57"/>
      <c r="U1831" s="57"/>
      <c r="V1831" s="57"/>
      <c r="W1831" s="57"/>
      <c r="X1831" s="147" t="str">
        <f>IF(ISBLANK(D1831),"",IF('order-admin-units'!$I$1&lt;&gt;"y", "", IF((K1831="")*(ISBLANK(D1831)=FALSE), 'order-admin-units'!$B$1+1, VLOOKUP(K1831, ordercountry, 2))))</f>
        <v/>
      </c>
      <c r="Y1831" s="147" t="str">
        <f>IF(ISBLANK(D1831),"",IF('order-admin-units'!$I$1&lt;&gt;"y", "", IF(L1831="", 'order-admin-units'!$B$2+1, VLOOKUP(K1831&amp;"@"&amp;L1831, orderadmin, 2))))</f>
        <v/>
      </c>
      <c r="Z1831" s="147" t="str">
        <f t="shared" si="231"/>
        <v/>
      </c>
      <c r="AA1831" s="147" t="str">
        <f t="shared" si="232"/>
        <v/>
      </c>
      <c r="AB1831" s="147" t="str">
        <f t="shared" si="233"/>
        <v/>
      </c>
      <c r="AC1831" s="147" t="str">
        <f t="shared" si="227"/>
        <v/>
      </c>
      <c r="AD1831" s="11" t="str">
        <f t="shared" si="228"/>
        <v/>
      </c>
      <c r="AE1831" s="11" t="str">
        <f t="array" ref="AE1831">IF(ISBLANK(D1831),"",IF(OR($H$2="y",$H$2="m"),IF(AA1831=AA1830,IF(OR(AB1831=$AB$4:$AB1830)=FALSE,AE1830&amp;C1831,AE1830),"("&amp;C1831)&amp;IF(AA1831=AA1832,IF(OR(AB1832=$AB$4:$AB1831)=FALSE,", ",""),") "),""))</f>
        <v/>
      </c>
      <c r="AF1831" s="11" t="str">
        <f t="shared" si="229"/>
        <v/>
      </c>
      <c r="AG1831" s="11" t="str">
        <f t="array" ref="AG1831">IF(ISBLANK(D1831),"",IF(OR($H$2="y",$H$2="m"),IF(AA1831=AA1830,IF(OR(AC1831=$AC$4:$AC1830)=FALSE,AG1830&amp;AF1831,AG1830),"("&amp;AF1831)&amp;IF(AA1831=AA1832,IF(OR(AC1832=$AC$4:$AC1831)=FALSE,", ",""),") "),""))</f>
        <v/>
      </c>
      <c r="AH1831" s="10" t="str">
        <f>IF((ISBLANK(D1831)),"",IF(D1831=D1830,AH1830,"")&amp;IF(B1830&lt;&gt;B1831,((IF(ISBLANK(E1831),$D$3&amp;"Non-type material: "&amp;$D$3,$D$3&amp;INDEX('type-categories'!$A$2:$B$100,MATCH(E1831,'type-categories'!$A$2:$A$100,0),2)&amp;$D$3))),"")&amp;(IF(K1831&lt;&gt;K1830,$C$2&amp;K1831&amp;$K$3&amp;$C$2&amp;" ",(IF(B1831&lt;&gt;B1830,$C$2&amp;K1831&amp;$K$3&amp;$C$2&amp;" ",""))))&amp;(IF(L1831="","",((IF(L1831&lt;&gt;L1830,$D$2&amp;L1831&amp;$L$3&amp;$D$2&amp;" ",IF(B1831&lt;&gt;B1830,$D$2&amp;L1831&amp;$L$3&amp;$D$2&amp;" ",""))))))&amp;(IF(M1831="","",((IF(M1831&lt;&gt;M1830,$E$2&amp;M1831&amp;$E$2&amp;","&amp;" ",IF(B1831&lt;&gt;B1830,$E$2&amp;M1831&amp;$E$2&amp;",",""))))))&amp;(IF(N1831="","",IF(N1831&lt;&gt;N1830,N1831&amp;", ",IF(B1831&lt;&gt;B1830,N1831&amp;", ",""))))&amp;(IF(ISBLANK(O1831),"",(IF(O1831&lt;&gt;O1830,O1831&amp;", ",IF(B1831&lt;&gt;B1830,O1831&amp;", ","")))))&amp;(IF(ISBLANK(P1831),"",(IF(P1831&lt;&gt;P1830,P1831&amp;", ",IF(B1831&lt;&gt;B1830,P1831&amp;", ",IF(Z1831&lt;&gt;Z1830,P1831&amp;", ",""))))))&amp;(IF(ISBLANK(Q1831),"",(IF(Q1831&lt;&gt;Q1830,Q1831&amp;", ",IF(B1831&lt;&gt;B1830,Q1831&amp;", ",IF(Z1831&lt;&gt;Z1830,Q1831&amp;", ",""))))))&amp;(IF(ISBLANK(R1831),"",(IF(R1831&lt;&gt;R1830,R1831&amp;"m, ",IF(B1831&lt;&gt;B1830,R1831&amp;"m, ",IF(Z1831&lt;&gt;Z1830,R1831&amp;"m, ",""))))))&amp;IF(ISBLANK(S1831),"",(IF(B1831&lt;&gt;B1830,S1831&amp;", ",IF(S1831&lt;&gt;S1830,IF((Z1831=Z1830),"same locality "&amp;S1831&amp;", ",S1831&amp;", "),""))))&amp;(IF(ISBLANK(T1831),"",(IF(T1831&lt;&gt;T1830,IF(ISBLANK(F$2),T1831&amp;", ",T1831&amp;" "&amp;F$2&amp;", "),(IF(B1831&lt;&gt;B1830,IF(ISBLANK(F$2),T1831&amp;", ",T1831&amp;" "&amp;F$2&amp;", "),(IF(Z1831&lt;&gt;Z1830,IF(ISBLANK(F$2),T1831&amp;", ",T1831&amp;" "&amp;F$2&amp;", "),IF((U1831&lt;&gt;U1830)*($G$2="Y"),"same collector, ","")))))))))&amp;(IF(ISBLANK(U1831),"",(IF(U1831&lt;&gt;U1830,U1831&amp;", ",(IF(B1831&lt;&gt;B1830,U1831&amp;", ",IF(Z1831&lt;&gt;Z1830,U1831&amp;", ",(IF(T1831&lt;&gt;T1830,IF((T1831&lt;&gt;T1830)*($G$2="Y"),"same date, ", ""),IF((T1831=T1830)*(U1831=U1830)*(S1831&lt;&gt;S1830)*($G$2="Y"),"same collector and date, ", ""))))))))))&amp;(IF(ISBLANK(V1831),"",V1831&amp;", "))&amp;IF((AA1831&lt;&gt;AA1832)*($H$2="y"),AD1831&amp;AE1831,IF((AA1831&lt;&gt;AA1832)*($H$2="m"),AD1831&amp;AG1831,IF(($H$2&lt;&gt;"m")*($H$2&lt;&gt;"Y"),(IF(F1831=0,"",F1831&amp;" "&amp;$F$4&amp;" "))&amp;(IF(G1831=0,"",G1831&amp;" "&amp;$G$4&amp;" "))&amp;(IF(H1831=0,"",H1831&amp;" "&amp;H$4&amp;" "))&amp;(IF(I1831=0,"",I1831&amp;" "&amp;$I$4&amp;" "))&amp;(IF(J1831=0,"",J1831&amp;" "&amp;$J$4&amp;" "))&amp;IF((ISBLANK(C1831)),"","("&amp;C1831&amp;")"),"")))&amp;IF((B1831=B1832)*(K1831=K1832)*(L1831=L1832)*(M1831=M1832),IF(($H$2&lt;&gt;"m")*($H$2&lt;&gt;"Y"), ", ", IF((ISNUMBER(FIND(")",AE1831))), ", ", "")),IF((B1831=B1832)*(K1831=K1832)*(L1831=L1832),"; ",". ")))</f>
        <v/>
      </c>
      <c r="AI1831" s="1"/>
    </row>
    <row r="1832" spans="1:35" x14ac:dyDescent="0.25">
      <c r="A1832" s="3" t="str">
        <f t="shared" si="230"/>
        <v/>
      </c>
      <c r="B1832" s="53" t="str">
        <f t="shared" si="234"/>
        <v/>
      </c>
      <c r="C1832" s="57"/>
      <c r="D1832" s="57"/>
      <c r="E1832" s="57"/>
      <c r="F1832" s="57"/>
      <c r="G1832" s="57"/>
      <c r="H1832" s="57"/>
      <c r="I1832" s="57"/>
      <c r="J1832" s="57"/>
      <c r="K1832" s="57"/>
      <c r="L1832" s="57"/>
      <c r="M1832" s="54"/>
      <c r="N1832" s="57"/>
      <c r="O1832" s="58"/>
      <c r="P1832" s="58"/>
      <c r="Q1832" s="58"/>
      <c r="R1832" s="58"/>
      <c r="S1832" s="54"/>
      <c r="T1832" s="57"/>
      <c r="U1832" s="57"/>
      <c r="V1832" s="57"/>
      <c r="W1832" s="57"/>
      <c r="X1832" s="147" t="str">
        <f>IF(ISBLANK(D1832),"",IF('order-admin-units'!$I$1&lt;&gt;"y", "", IF((K1832="")*(ISBLANK(D1832)=FALSE), 'order-admin-units'!$B$1+1, VLOOKUP(K1832, ordercountry, 2))))</f>
        <v/>
      </c>
      <c r="Y1832" s="147" t="str">
        <f>IF(ISBLANK(D1832),"",IF('order-admin-units'!$I$1&lt;&gt;"y", "", IF(L1832="", 'order-admin-units'!$B$2+1, VLOOKUP(K1832&amp;"@"&amp;L1832, orderadmin, 2))))</f>
        <v/>
      </c>
      <c r="Z1832" s="147" t="str">
        <f t="shared" si="231"/>
        <v/>
      </c>
      <c r="AA1832" s="147" t="str">
        <f t="shared" si="232"/>
        <v/>
      </c>
      <c r="AB1832" s="147" t="str">
        <f t="shared" si="233"/>
        <v/>
      </c>
      <c r="AC1832" s="147" t="str">
        <f t="shared" si="227"/>
        <v/>
      </c>
      <c r="AD1832" s="11" t="str">
        <f t="shared" si="228"/>
        <v/>
      </c>
      <c r="AE1832" s="11" t="str">
        <f t="array" ref="AE1832">IF(ISBLANK(D1832),"",IF(OR($H$2="y",$H$2="m"),IF(AA1832=AA1831,IF(OR(AB1832=$AB$4:$AB1831)=FALSE,AE1831&amp;C1832,AE1831),"("&amp;C1832)&amp;IF(AA1832=AA1833,IF(OR(AB1833=$AB$4:$AB1832)=FALSE,", ",""),") "),""))</f>
        <v/>
      </c>
      <c r="AF1832" s="11" t="str">
        <f t="shared" si="229"/>
        <v/>
      </c>
      <c r="AG1832" s="11" t="str">
        <f t="array" ref="AG1832">IF(ISBLANK(D1832),"",IF(OR($H$2="y",$H$2="m"),IF(AA1832=AA1831,IF(OR(AC1832=$AC$4:$AC1831)=FALSE,AG1831&amp;AF1832,AG1831),"("&amp;AF1832)&amp;IF(AA1832=AA1833,IF(OR(AC1833=$AC$4:$AC1832)=FALSE,", ",""),") "),""))</f>
        <v/>
      </c>
      <c r="AH1832" s="10" t="str">
        <f>IF((ISBLANK(D1832)),"",IF(D1832=D1831,AH1831,"")&amp;IF(B1831&lt;&gt;B1832,((IF(ISBLANK(E1832),$D$3&amp;"Non-type material: "&amp;$D$3,$D$3&amp;INDEX('type-categories'!$A$2:$B$100,MATCH(E1832,'type-categories'!$A$2:$A$100,0),2)&amp;$D$3))),"")&amp;(IF(K1832&lt;&gt;K1831,$C$2&amp;K1832&amp;$K$3&amp;$C$2&amp;" ",(IF(B1832&lt;&gt;B1831,$C$2&amp;K1832&amp;$K$3&amp;$C$2&amp;" ",""))))&amp;(IF(L1832="","",((IF(L1832&lt;&gt;L1831,$D$2&amp;L1832&amp;$L$3&amp;$D$2&amp;" ",IF(B1832&lt;&gt;B1831,$D$2&amp;L1832&amp;$L$3&amp;$D$2&amp;" ",""))))))&amp;(IF(M1832="","",((IF(M1832&lt;&gt;M1831,$E$2&amp;M1832&amp;$E$2&amp;","&amp;" ",IF(B1832&lt;&gt;B1831,$E$2&amp;M1832&amp;$E$2&amp;",",""))))))&amp;(IF(N1832="","",IF(N1832&lt;&gt;N1831,N1832&amp;", ",IF(B1832&lt;&gt;B1831,N1832&amp;", ",""))))&amp;(IF(ISBLANK(O1832),"",(IF(O1832&lt;&gt;O1831,O1832&amp;", ",IF(B1832&lt;&gt;B1831,O1832&amp;", ","")))))&amp;(IF(ISBLANK(P1832),"",(IF(P1832&lt;&gt;P1831,P1832&amp;", ",IF(B1832&lt;&gt;B1831,P1832&amp;", ",IF(Z1832&lt;&gt;Z1831,P1832&amp;", ",""))))))&amp;(IF(ISBLANK(Q1832),"",(IF(Q1832&lt;&gt;Q1831,Q1832&amp;", ",IF(B1832&lt;&gt;B1831,Q1832&amp;", ",IF(Z1832&lt;&gt;Z1831,Q1832&amp;", ",""))))))&amp;(IF(ISBLANK(R1832),"",(IF(R1832&lt;&gt;R1831,R1832&amp;"m, ",IF(B1832&lt;&gt;B1831,R1832&amp;"m, ",IF(Z1832&lt;&gt;Z1831,R1832&amp;"m, ",""))))))&amp;IF(ISBLANK(S1832),"",(IF(B1832&lt;&gt;B1831,S1832&amp;", ",IF(S1832&lt;&gt;S1831,IF((Z1832=Z1831),"same locality "&amp;S1832&amp;", ",S1832&amp;", "),""))))&amp;(IF(ISBLANK(T1832),"",(IF(T1832&lt;&gt;T1831,IF(ISBLANK(F$2),T1832&amp;", ",T1832&amp;" "&amp;F$2&amp;", "),(IF(B1832&lt;&gt;B1831,IF(ISBLANK(F$2),T1832&amp;", ",T1832&amp;" "&amp;F$2&amp;", "),(IF(Z1832&lt;&gt;Z1831,IF(ISBLANK(F$2),T1832&amp;", ",T1832&amp;" "&amp;F$2&amp;", "),IF((U1832&lt;&gt;U1831)*($G$2="Y"),"same collector, ","")))))))))&amp;(IF(ISBLANK(U1832),"",(IF(U1832&lt;&gt;U1831,U1832&amp;", ",(IF(B1832&lt;&gt;B1831,U1832&amp;", ",IF(Z1832&lt;&gt;Z1831,U1832&amp;", ",(IF(T1832&lt;&gt;T1831,IF((T1832&lt;&gt;T1831)*($G$2="Y"),"same date, ", ""),IF((T1832=T1831)*(U1832=U1831)*(S1832&lt;&gt;S1831)*($G$2="Y"),"same collector and date, ", ""))))))))))&amp;(IF(ISBLANK(V1832),"",V1832&amp;", "))&amp;IF((AA1832&lt;&gt;AA1833)*($H$2="y"),AD1832&amp;AE1832,IF((AA1832&lt;&gt;AA1833)*($H$2="m"),AD1832&amp;AG1832,IF(($H$2&lt;&gt;"m")*($H$2&lt;&gt;"Y"),(IF(F1832=0,"",F1832&amp;" "&amp;$F$4&amp;" "))&amp;(IF(G1832=0,"",G1832&amp;" "&amp;$G$4&amp;" "))&amp;(IF(H1832=0,"",H1832&amp;" "&amp;H$4&amp;" "))&amp;(IF(I1832=0,"",I1832&amp;" "&amp;$I$4&amp;" "))&amp;(IF(J1832=0,"",J1832&amp;" "&amp;$J$4&amp;" "))&amp;IF((ISBLANK(C1832)),"","("&amp;C1832&amp;")"),"")))&amp;IF((B1832=B1833)*(K1832=K1833)*(L1832=L1833)*(M1832=M1833),IF(($H$2&lt;&gt;"m")*($H$2&lt;&gt;"Y"), ", ", IF((ISNUMBER(FIND(")",AE1832))), ", ", "")),IF((B1832=B1833)*(K1832=K1833)*(L1832=L1833),"; ",". ")))</f>
        <v/>
      </c>
      <c r="AI1832" s="1"/>
    </row>
    <row r="1833" spans="1:35" x14ac:dyDescent="0.25">
      <c r="A1833" s="3" t="str">
        <f t="shared" si="230"/>
        <v/>
      </c>
      <c r="B1833" s="53" t="str">
        <f t="shared" si="234"/>
        <v/>
      </c>
      <c r="C1833" s="57"/>
      <c r="D1833" s="57"/>
      <c r="E1833" s="57"/>
      <c r="F1833" s="57"/>
      <c r="G1833" s="57"/>
      <c r="H1833" s="57"/>
      <c r="I1833" s="57"/>
      <c r="J1833" s="57"/>
      <c r="K1833" s="57"/>
      <c r="L1833" s="57"/>
      <c r="M1833" s="54"/>
      <c r="N1833" s="57"/>
      <c r="O1833" s="58"/>
      <c r="P1833" s="58"/>
      <c r="Q1833" s="58"/>
      <c r="R1833" s="58"/>
      <c r="S1833" s="54"/>
      <c r="T1833" s="57"/>
      <c r="U1833" s="57"/>
      <c r="V1833" s="57"/>
      <c r="W1833" s="57"/>
      <c r="X1833" s="147" t="str">
        <f>IF(ISBLANK(D1833),"",IF('order-admin-units'!$I$1&lt;&gt;"y", "", IF((K1833="")*(ISBLANK(D1833)=FALSE), 'order-admin-units'!$B$1+1, VLOOKUP(K1833, ordercountry, 2))))</f>
        <v/>
      </c>
      <c r="Y1833" s="147" t="str">
        <f>IF(ISBLANK(D1833),"",IF('order-admin-units'!$I$1&lt;&gt;"y", "", IF(L1833="", 'order-admin-units'!$B$2+1, VLOOKUP(K1833&amp;"@"&amp;L1833, orderadmin, 2))))</f>
        <v/>
      </c>
      <c r="Z1833" s="147" t="str">
        <f t="shared" si="231"/>
        <v/>
      </c>
      <c r="AA1833" s="147" t="str">
        <f t="shared" si="232"/>
        <v/>
      </c>
      <c r="AB1833" s="147" t="str">
        <f t="shared" si="233"/>
        <v/>
      </c>
      <c r="AC1833" s="147" t="str">
        <f t="shared" si="227"/>
        <v/>
      </c>
      <c r="AD1833" s="11" t="str">
        <f t="shared" si="228"/>
        <v/>
      </c>
      <c r="AE1833" s="11" t="str">
        <f t="array" ref="AE1833">IF(ISBLANK(D1833),"",IF(OR($H$2="y",$H$2="m"),IF(AA1833=AA1832,IF(OR(AB1833=$AB$4:$AB1832)=FALSE,AE1832&amp;C1833,AE1832),"("&amp;C1833)&amp;IF(AA1833=AA1834,IF(OR(AB1834=$AB$4:$AB1833)=FALSE,", ",""),") "),""))</f>
        <v/>
      </c>
      <c r="AF1833" s="11" t="str">
        <f t="shared" si="229"/>
        <v/>
      </c>
      <c r="AG1833" s="11" t="str">
        <f t="array" ref="AG1833">IF(ISBLANK(D1833),"",IF(OR($H$2="y",$H$2="m"),IF(AA1833=AA1832,IF(OR(AC1833=$AC$4:$AC1832)=FALSE,AG1832&amp;AF1833,AG1832),"("&amp;AF1833)&amp;IF(AA1833=AA1834,IF(OR(AC1834=$AC$4:$AC1833)=FALSE,", ",""),") "),""))</f>
        <v/>
      </c>
      <c r="AH1833" s="10" t="str">
        <f>IF((ISBLANK(D1833)),"",IF(D1833=D1832,AH1832,"")&amp;IF(B1832&lt;&gt;B1833,((IF(ISBLANK(E1833),$D$3&amp;"Non-type material: "&amp;$D$3,$D$3&amp;INDEX('type-categories'!$A$2:$B$100,MATCH(E1833,'type-categories'!$A$2:$A$100,0),2)&amp;$D$3))),"")&amp;(IF(K1833&lt;&gt;K1832,$C$2&amp;K1833&amp;$K$3&amp;$C$2&amp;" ",(IF(B1833&lt;&gt;B1832,$C$2&amp;K1833&amp;$K$3&amp;$C$2&amp;" ",""))))&amp;(IF(L1833="","",((IF(L1833&lt;&gt;L1832,$D$2&amp;L1833&amp;$L$3&amp;$D$2&amp;" ",IF(B1833&lt;&gt;B1832,$D$2&amp;L1833&amp;$L$3&amp;$D$2&amp;" ",""))))))&amp;(IF(M1833="","",((IF(M1833&lt;&gt;M1832,$E$2&amp;M1833&amp;$E$2&amp;","&amp;" ",IF(B1833&lt;&gt;B1832,$E$2&amp;M1833&amp;$E$2&amp;",",""))))))&amp;(IF(N1833="","",IF(N1833&lt;&gt;N1832,N1833&amp;", ",IF(B1833&lt;&gt;B1832,N1833&amp;", ",""))))&amp;(IF(ISBLANK(O1833),"",(IF(O1833&lt;&gt;O1832,O1833&amp;", ",IF(B1833&lt;&gt;B1832,O1833&amp;", ","")))))&amp;(IF(ISBLANK(P1833),"",(IF(P1833&lt;&gt;P1832,P1833&amp;", ",IF(B1833&lt;&gt;B1832,P1833&amp;", ",IF(Z1833&lt;&gt;Z1832,P1833&amp;", ",""))))))&amp;(IF(ISBLANK(Q1833),"",(IF(Q1833&lt;&gt;Q1832,Q1833&amp;", ",IF(B1833&lt;&gt;B1832,Q1833&amp;", ",IF(Z1833&lt;&gt;Z1832,Q1833&amp;", ",""))))))&amp;(IF(ISBLANK(R1833),"",(IF(R1833&lt;&gt;R1832,R1833&amp;"m, ",IF(B1833&lt;&gt;B1832,R1833&amp;"m, ",IF(Z1833&lt;&gt;Z1832,R1833&amp;"m, ",""))))))&amp;IF(ISBLANK(S1833),"",(IF(B1833&lt;&gt;B1832,S1833&amp;", ",IF(S1833&lt;&gt;S1832,IF((Z1833=Z1832),"same locality "&amp;S1833&amp;", ",S1833&amp;", "),""))))&amp;(IF(ISBLANK(T1833),"",(IF(T1833&lt;&gt;T1832,IF(ISBLANK(F$2),T1833&amp;", ",T1833&amp;" "&amp;F$2&amp;", "),(IF(B1833&lt;&gt;B1832,IF(ISBLANK(F$2),T1833&amp;", ",T1833&amp;" "&amp;F$2&amp;", "),(IF(Z1833&lt;&gt;Z1832,IF(ISBLANK(F$2),T1833&amp;", ",T1833&amp;" "&amp;F$2&amp;", "),IF((U1833&lt;&gt;U1832)*($G$2="Y"),"same collector, ","")))))))))&amp;(IF(ISBLANK(U1833),"",(IF(U1833&lt;&gt;U1832,U1833&amp;", ",(IF(B1833&lt;&gt;B1832,U1833&amp;", ",IF(Z1833&lt;&gt;Z1832,U1833&amp;", ",(IF(T1833&lt;&gt;T1832,IF((T1833&lt;&gt;T1832)*($G$2="Y"),"same date, ", ""),IF((T1833=T1832)*(U1833=U1832)*(S1833&lt;&gt;S1832)*($G$2="Y"),"same collector and date, ", ""))))))))))&amp;(IF(ISBLANK(V1833),"",V1833&amp;", "))&amp;IF((AA1833&lt;&gt;AA1834)*($H$2="y"),AD1833&amp;AE1833,IF((AA1833&lt;&gt;AA1834)*($H$2="m"),AD1833&amp;AG1833,IF(($H$2&lt;&gt;"m")*($H$2&lt;&gt;"Y"),(IF(F1833=0,"",F1833&amp;" "&amp;$F$4&amp;" "))&amp;(IF(G1833=0,"",G1833&amp;" "&amp;$G$4&amp;" "))&amp;(IF(H1833=0,"",H1833&amp;" "&amp;H$4&amp;" "))&amp;(IF(I1833=0,"",I1833&amp;" "&amp;$I$4&amp;" "))&amp;(IF(J1833=0,"",J1833&amp;" "&amp;$J$4&amp;" "))&amp;IF((ISBLANK(C1833)),"","("&amp;C1833&amp;")"),"")))&amp;IF((B1833=B1834)*(K1833=K1834)*(L1833=L1834)*(M1833=M1834),IF(($H$2&lt;&gt;"m")*($H$2&lt;&gt;"Y"), ", ", IF((ISNUMBER(FIND(")",AE1833))), ", ", "")),IF((B1833=B1834)*(K1833=K1834)*(L1833=L1834),"; ",". ")))</f>
        <v/>
      </c>
      <c r="AI1833" s="1"/>
    </row>
    <row r="1834" spans="1:35" x14ac:dyDescent="0.25">
      <c r="A1834" s="3" t="str">
        <f t="shared" si="230"/>
        <v/>
      </c>
      <c r="B1834" s="53" t="str">
        <f t="shared" si="234"/>
        <v/>
      </c>
      <c r="C1834" s="57"/>
      <c r="D1834" s="57"/>
      <c r="E1834" s="57"/>
      <c r="F1834" s="57"/>
      <c r="G1834" s="57"/>
      <c r="H1834" s="57"/>
      <c r="I1834" s="57"/>
      <c r="J1834" s="57"/>
      <c r="K1834" s="57"/>
      <c r="L1834" s="57"/>
      <c r="M1834" s="54"/>
      <c r="N1834" s="57"/>
      <c r="O1834" s="58"/>
      <c r="P1834" s="58"/>
      <c r="Q1834" s="58"/>
      <c r="R1834" s="58"/>
      <c r="S1834" s="54"/>
      <c r="T1834" s="57"/>
      <c r="U1834" s="57"/>
      <c r="V1834" s="57"/>
      <c r="W1834" s="57"/>
      <c r="X1834" s="147" t="str">
        <f>IF(ISBLANK(D1834),"",IF('order-admin-units'!$I$1&lt;&gt;"y", "", IF((K1834="")*(ISBLANK(D1834)=FALSE), 'order-admin-units'!$B$1+1, VLOOKUP(K1834, ordercountry, 2))))</f>
        <v/>
      </c>
      <c r="Y1834" s="147" t="str">
        <f>IF(ISBLANK(D1834),"",IF('order-admin-units'!$I$1&lt;&gt;"y", "", IF(L1834="", 'order-admin-units'!$B$2+1, VLOOKUP(K1834&amp;"@"&amp;L1834, orderadmin, 2))))</f>
        <v/>
      </c>
      <c r="Z1834" s="147" t="str">
        <f t="shared" si="231"/>
        <v/>
      </c>
      <c r="AA1834" s="147" t="str">
        <f t="shared" si="232"/>
        <v/>
      </c>
      <c r="AB1834" s="147" t="str">
        <f t="shared" si="233"/>
        <v/>
      </c>
      <c r="AC1834" s="147" t="str">
        <f t="shared" si="227"/>
        <v/>
      </c>
      <c r="AD1834" s="11" t="str">
        <f t="shared" si="228"/>
        <v/>
      </c>
      <c r="AE1834" s="11" t="str">
        <f t="array" ref="AE1834">IF(ISBLANK(D1834),"",IF(OR($H$2="y",$H$2="m"),IF(AA1834=AA1833,IF(OR(AB1834=$AB$4:$AB1833)=FALSE,AE1833&amp;C1834,AE1833),"("&amp;C1834)&amp;IF(AA1834=AA1835,IF(OR(AB1835=$AB$4:$AB1834)=FALSE,", ",""),") "),""))</f>
        <v/>
      </c>
      <c r="AF1834" s="11" t="str">
        <f t="shared" si="229"/>
        <v/>
      </c>
      <c r="AG1834" s="11" t="str">
        <f t="array" ref="AG1834">IF(ISBLANK(D1834),"",IF(OR($H$2="y",$H$2="m"),IF(AA1834=AA1833,IF(OR(AC1834=$AC$4:$AC1833)=FALSE,AG1833&amp;AF1834,AG1833),"("&amp;AF1834)&amp;IF(AA1834=AA1835,IF(OR(AC1835=$AC$4:$AC1834)=FALSE,", ",""),") "),""))</f>
        <v/>
      </c>
      <c r="AH1834" s="10" t="str">
        <f>IF((ISBLANK(D1834)),"",IF(D1834=D1833,AH1833,"")&amp;IF(B1833&lt;&gt;B1834,((IF(ISBLANK(E1834),$D$3&amp;"Non-type material: "&amp;$D$3,$D$3&amp;INDEX('type-categories'!$A$2:$B$100,MATCH(E1834,'type-categories'!$A$2:$A$100,0),2)&amp;$D$3))),"")&amp;(IF(K1834&lt;&gt;K1833,$C$2&amp;K1834&amp;$K$3&amp;$C$2&amp;" ",(IF(B1834&lt;&gt;B1833,$C$2&amp;K1834&amp;$K$3&amp;$C$2&amp;" ",""))))&amp;(IF(L1834="","",((IF(L1834&lt;&gt;L1833,$D$2&amp;L1834&amp;$L$3&amp;$D$2&amp;" ",IF(B1834&lt;&gt;B1833,$D$2&amp;L1834&amp;$L$3&amp;$D$2&amp;" ",""))))))&amp;(IF(M1834="","",((IF(M1834&lt;&gt;M1833,$E$2&amp;M1834&amp;$E$2&amp;","&amp;" ",IF(B1834&lt;&gt;B1833,$E$2&amp;M1834&amp;$E$2&amp;",",""))))))&amp;(IF(N1834="","",IF(N1834&lt;&gt;N1833,N1834&amp;", ",IF(B1834&lt;&gt;B1833,N1834&amp;", ",""))))&amp;(IF(ISBLANK(O1834),"",(IF(O1834&lt;&gt;O1833,O1834&amp;", ",IF(B1834&lt;&gt;B1833,O1834&amp;", ","")))))&amp;(IF(ISBLANK(P1834),"",(IF(P1834&lt;&gt;P1833,P1834&amp;", ",IF(B1834&lt;&gt;B1833,P1834&amp;", ",IF(Z1834&lt;&gt;Z1833,P1834&amp;", ",""))))))&amp;(IF(ISBLANK(Q1834),"",(IF(Q1834&lt;&gt;Q1833,Q1834&amp;", ",IF(B1834&lt;&gt;B1833,Q1834&amp;", ",IF(Z1834&lt;&gt;Z1833,Q1834&amp;", ",""))))))&amp;(IF(ISBLANK(R1834),"",(IF(R1834&lt;&gt;R1833,R1834&amp;"m, ",IF(B1834&lt;&gt;B1833,R1834&amp;"m, ",IF(Z1834&lt;&gt;Z1833,R1834&amp;"m, ",""))))))&amp;IF(ISBLANK(S1834),"",(IF(B1834&lt;&gt;B1833,S1834&amp;", ",IF(S1834&lt;&gt;S1833,IF((Z1834=Z1833),"same locality "&amp;S1834&amp;", ",S1834&amp;", "),""))))&amp;(IF(ISBLANK(T1834),"",(IF(T1834&lt;&gt;T1833,IF(ISBLANK(F$2),T1834&amp;", ",T1834&amp;" "&amp;F$2&amp;", "),(IF(B1834&lt;&gt;B1833,IF(ISBLANK(F$2),T1834&amp;", ",T1834&amp;" "&amp;F$2&amp;", "),(IF(Z1834&lt;&gt;Z1833,IF(ISBLANK(F$2),T1834&amp;", ",T1834&amp;" "&amp;F$2&amp;", "),IF((U1834&lt;&gt;U1833)*($G$2="Y"),"same collector, ","")))))))))&amp;(IF(ISBLANK(U1834),"",(IF(U1834&lt;&gt;U1833,U1834&amp;", ",(IF(B1834&lt;&gt;B1833,U1834&amp;", ",IF(Z1834&lt;&gt;Z1833,U1834&amp;", ",(IF(T1834&lt;&gt;T1833,IF((T1834&lt;&gt;T1833)*($G$2="Y"),"same date, ", ""),IF((T1834=T1833)*(U1834=U1833)*(S1834&lt;&gt;S1833)*($G$2="Y"),"same collector and date, ", ""))))))))))&amp;(IF(ISBLANK(V1834),"",V1834&amp;", "))&amp;IF((AA1834&lt;&gt;AA1835)*($H$2="y"),AD1834&amp;AE1834,IF((AA1834&lt;&gt;AA1835)*($H$2="m"),AD1834&amp;AG1834,IF(($H$2&lt;&gt;"m")*($H$2&lt;&gt;"Y"),(IF(F1834=0,"",F1834&amp;" "&amp;$F$4&amp;" "))&amp;(IF(G1834=0,"",G1834&amp;" "&amp;$G$4&amp;" "))&amp;(IF(H1834=0,"",H1834&amp;" "&amp;H$4&amp;" "))&amp;(IF(I1834=0,"",I1834&amp;" "&amp;$I$4&amp;" "))&amp;(IF(J1834=0,"",J1834&amp;" "&amp;$J$4&amp;" "))&amp;IF((ISBLANK(C1834)),"","("&amp;C1834&amp;")"),"")))&amp;IF((B1834=B1835)*(K1834=K1835)*(L1834=L1835)*(M1834=M1835),IF(($H$2&lt;&gt;"m")*($H$2&lt;&gt;"Y"), ", ", IF((ISNUMBER(FIND(")",AE1834))), ", ", "")),IF((B1834=B1835)*(K1834=K1835)*(L1834=L1835),"; ",". ")))</f>
        <v/>
      </c>
      <c r="AI1834" s="1"/>
    </row>
    <row r="1835" spans="1:35" x14ac:dyDescent="0.25">
      <c r="A1835" s="3" t="str">
        <f t="shared" si="230"/>
        <v/>
      </c>
      <c r="B1835" s="53" t="str">
        <f t="shared" si="234"/>
        <v/>
      </c>
      <c r="C1835" s="57"/>
      <c r="D1835" s="57"/>
      <c r="E1835" s="57"/>
      <c r="F1835" s="57"/>
      <c r="G1835" s="57"/>
      <c r="H1835" s="57"/>
      <c r="I1835" s="57"/>
      <c r="J1835" s="57"/>
      <c r="K1835" s="57"/>
      <c r="L1835" s="57"/>
      <c r="M1835" s="54"/>
      <c r="N1835" s="57"/>
      <c r="O1835" s="58"/>
      <c r="P1835" s="58"/>
      <c r="Q1835" s="58"/>
      <c r="R1835" s="58"/>
      <c r="S1835" s="54"/>
      <c r="T1835" s="57"/>
      <c r="U1835" s="57"/>
      <c r="V1835" s="57"/>
      <c r="W1835" s="57"/>
      <c r="X1835" s="147" t="str">
        <f>IF(ISBLANK(D1835),"",IF('order-admin-units'!$I$1&lt;&gt;"y", "", IF((K1835="")*(ISBLANK(D1835)=FALSE), 'order-admin-units'!$B$1+1, VLOOKUP(K1835, ordercountry, 2))))</f>
        <v/>
      </c>
      <c r="Y1835" s="147" t="str">
        <f>IF(ISBLANK(D1835),"",IF('order-admin-units'!$I$1&lt;&gt;"y", "", IF(L1835="", 'order-admin-units'!$B$2+1, VLOOKUP(K1835&amp;"@"&amp;L1835, orderadmin, 2))))</f>
        <v/>
      </c>
      <c r="Z1835" s="147" t="str">
        <f t="shared" si="231"/>
        <v/>
      </c>
      <c r="AA1835" s="147" t="str">
        <f t="shared" si="232"/>
        <v/>
      </c>
      <c r="AB1835" s="147" t="str">
        <f t="shared" si="233"/>
        <v/>
      </c>
      <c r="AC1835" s="147" t="str">
        <f t="shared" si="227"/>
        <v/>
      </c>
      <c r="AD1835" s="11" t="str">
        <f t="shared" si="228"/>
        <v/>
      </c>
      <c r="AE1835" s="11" t="str">
        <f t="array" ref="AE1835">IF(ISBLANK(D1835),"",IF(OR($H$2="y",$H$2="m"),IF(AA1835=AA1834,IF(OR(AB1835=$AB$4:$AB1834)=FALSE,AE1834&amp;C1835,AE1834),"("&amp;C1835)&amp;IF(AA1835=AA1836,IF(OR(AB1836=$AB$4:$AB1835)=FALSE,", ",""),") "),""))</f>
        <v/>
      </c>
      <c r="AF1835" s="11" t="str">
        <f t="shared" si="229"/>
        <v/>
      </c>
      <c r="AG1835" s="11" t="str">
        <f t="array" ref="AG1835">IF(ISBLANK(D1835),"",IF(OR($H$2="y",$H$2="m"),IF(AA1835=AA1834,IF(OR(AC1835=$AC$4:$AC1834)=FALSE,AG1834&amp;AF1835,AG1834),"("&amp;AF1835)&amp;IF(AA1835=AA1836,IF(OR(AC1836=$AC$4:$AC1835)=FALSE,", ",""),") "),""))</f>
        <v/>
      </c>
      <c r="AH1835" s="10" t="str">
        <f>IF((ISBLANK(D1835)),"",IF(D1835=D1834,AH1834,"")&amp;IF(B1834&lt;&gt;B1835,((IF(ISBLANK(E1835),$D$3&amp;"Non-type material: "&amp;$D$3,$D$3&amp;INDEX('type-categories'!$A$2:$B$100,MATCH(E1835,'type-categories'!$A$2:$A$100,0),2)&amp;$D$3))),"")&amp;(IF(K1835&lt;&gt;K1834,$C$2&amp;K1835&amp;$K$3&amp;$C$2&amp;" ",(IF(B1835&lt;&gt;B1834,$C$2&amp;K1835&amp;$K$3&amp;$C$2&amp;" ",""))))&amp;(IF(L1835="","",((IF(L1835&lt;&gt;L1834,$D$2&amp;L1835&amp;$L$3&amp;$D$2&amp;" ",IF(B1835&lt;&gt;B1834,$D$2&amp;L1835&amp;$L$3&amp;$D$2&amp;" ",""))))))&amp;(IF(M1835="","",((IF(M1835&lt;&gt;M1834,$E$2&amp;M1835&amp;$E$2&amp;","&amp;" ",IF(B1835&lt;&gt;B1834,$E$2&amp;M1835&amp;$E$2&amp;",",""))))))&amp;(IF(N1835="","",IF(N1835&lt;&gt;N1834,N1835&amp;", ",IF(B1835&lt;&gt;B1834,N1835&amp;", ",""))))&amp;(IF(ISBLANK(O1835),"",(IF(O1835&lt;&gt;O1834,O1835&amp;", ",IF(B1835&lt;&gt;B1834,O1835&amp;", ","")))))&amp;(IF(ISBLANK(P1835),"",(IF(P1835&lt;&gt;P1834,P1835&amp;", ",IF(B1835&lt;&gt;B1834,P1835&amp;", ",IF(Z1835&lt;&gt;Z1834,P1835&amp;", ",""))))))&amp;(IF(ISBLANK(Q1835),"",(IF(Q1835&lt;&gt;Q1834,Q1835&amp;", ",IF(B1835&lt;&gt;B1834,Q1835&amp;", ",IF(Z1835&lt;&gt;Z1834,Q1835&amp;", ",""))))))&amp;(IF(ISBLANK(R1835),"",(IF(R1835&lt;&gt;R1834,R1835&amp;"m, ",IF(B1835&lt;&gt;B1834,R1835&amp;"m, ",IF(Z1835&lt;&gt;Z1834,R1835&amp;"m, ",""))))))&amp;IF(ISBLANK(S1835),"",(IF(B1835&lt;&gt;B1834,S1835&amp;", ",IF(S1835&lt;&gt;S1834,IF((Z1835=Z1834),"same locality "&amp;S1835&amp;", ",S1835&amp;", "),""))))&amp;(IF(ISBLANK(T1835),"",(IF(T1835&lt;&gt;T1834,IF(ISBLANK(F$2),T1835&amp;", ",T1835&amp;" "&amp;F$2&amp;", "),(IF(B1835&lt;&gt;B1834,IF(ISBLANK(F$2),T1835&amp;", ",T1835&amp;" "&amp;F$2&amp;", "),(IF(Z1835&lt;&gt;Z1834,IF(ISBLANK(F$2),T1835&amp;", ",T1835&amp;" "&amp;F$2&amp;", "),IF((U1835&lt;&gt;U1834)*($G$2="Y"),"same collector, ","")))))))))&amp;(IF(ISBLANK(U1835),"",(IF(U1835&lt;&gt;U1834,U1835&amp;", ",(IF(B1835&lt;&gt;B1834,U1835&amp;", ",IF(Z1835&lt;&gt;Z1834,U1835&amp;", ",(IF(T1835&lt;&gt;T1834,IF((T1835&lt;&gt;T1834)*($G$2="Y"),"same date, ", ""),IF((T1835=T1834)*(U1835=U1834)*(S1835&lt;&gt;S1834)*($G$2="Y"),"same collector and date, ", ""))))))))))&amp;(IF(ISBLANK(V1835),"",V1835&amp;", "))&amp;IF((AA1835&lt;&gt;AA1836)*($H$2="y"),AD1835&amp;AE1835,IF((AA1835&lt;&gt;AA1836)*($H$2="m"),AD1835&amp;AG1835,IF(($H$2&lt;&gt;"m")*($H$2&lt;&gt;"Y"),(IF(F1835=0,"",F1835&amp;" "&amp;$F$4&amp;" "))&amp;(IF(G1835=0,"",G1835&amp;" "&amp;$G$4&amp;" "))&amp;(IF(H1835=0,"",H1835&amp;" "&amp;H$4&amp;" "))&amp;(IF(I1835=0,"",I1835&amp;" "&amp;$I$4&amp;" "))&amp;(IF(J1835=0,"",J1835&amp;" "&amp;$J$4&amp;" "))&amp;IF((ISBLANK(C1835)),"","("&amp;C1835&amp;")"),"")))&amp;IF((B1835=B1836)*(K1835=K1836)*(L1835=L1836)*(M1835=M1836),IF(($H$2&lt;&gt;"m")*($H$2&lt;&gt;"Y"), ", ", IF((ISNUMBER(FIND(")",AE1835))), ", ", "")),IF((B1835=B1836)*(K1835=K1836)*(L1835=L1836),"; ",". ")))</f>
        <v/>
      </c>
      <c r="AI1835" s="1"/>
    </row>
    <row r="1836" spans="1:35" x14ac:dyDescent="0.25">
      <c r="A1836" s="3" t="str">
        <f t="shared" si="230"/>
        <v/>
      </c>
      <c r="B1836" s="53" t="str">
        <f t="shared" si="234"/>
        <v/>
      </c>
      <c r="C1836" s="57"/>
      <c r="D1836" s="57"/>
      <c r="E1836" s="57"/>
      <c r="F1836" s="57"/>
      <c r="G1836" s="57"/>
      <c r="H1836" s="57"/>
      <c r="I1836" s="57"/>
      <c r="J1836" s="57"/>
      <c r="K1836" s="57"/>
      <c r="L1836" s="57"/>
      <c r="M1836" s="54"/>
      <c r="N1836" s="57"/>
      <c r="O1836" s="58"/>
      <c r="P1836" s="58"/>
      <c r="Q1836" s="58"/>
      <c r="R1836" s="58"/>
      <c r="S1836" s="54"/>
      <c r="T1836" s="57"/>
      <c r="U1836" s="57"/>
      <c r="V1836" s="57"/>
      <c r="W1836" s="57"/>
      <c r="X1836" s="147" t="str">
        <f>IF(ISBLANK(D1836),"",IF('order-admin-units'!$I$1&lt;&gt;"y", "", IF((K1836="")*(ISBLANK(D1836)=FALSE), 'order-admin-units'!$B$1+1, VLOOKUP(K1836, ordercountry, 2))))</f>
        <v/>
      </c>
      <c r="Y1836" s="147" t="str">
        <f>IF(ISBLANK(D1836),"",IF('order-admin-units'!$I$1&lt;&gt;"y", "", IF(L1836="", 'order-admin-units'!$B$2+1, VLOOKUP(K1836&amp;"@"&amp;L1836, orderadmin, 2))))</f>
        <v/>
      </c>
      <c r="Z1836" s="147" t="str">
        <f t="shared" si="231"/>
        <v/>
      </c>
      <c r="AA1836" s="147" t="str">
        <f t="shared" si="232"/>
        <v/>
      </c>
      <c r="AB1836" s="147" t="str">
        <f t="shared" si="233"/>
        <v/>
      </c>
      <c r="AC1836" s="147" t="str">
        <f t="shared" si="227"/>
        <v/>
      </c>
      <c r="AD1836" s="11" t="str">
        <f t="shared" si="228"/>
        <v/>
      </c>
      <c r="AE1836" s="11" t="str">
        <f t="array" ref="AE1836">IF(ISBLANK(D1836),"",IF(OR($H$2="y",$H$2="m"),IF(AA1836=AA1835,IF(OR(AB1836=$AB$4:$AB1835)=FALSE,AE1835&amp;C1836,AE1835),"("&amp;C1836)&amp;IF(AA1836=AA1837,IF(OR(AB1837=$AB$4:$AB1836)=FALSE,", ",""),") "),""))</f>
        <v/>
      </c>
      <c r="AF1836" s="11" t="str">
        <f t="shared" si="229"/>
        <v/>
      </c>
      <c r="AG1836" s="11" t="str">
        <f t="array" ref="AG1836">IF(ISBLANK(D1836),"",IF(OR($H$2="y",$H$2="m"),IF(AA1836=AA1835,IF(OR(AC1836=$AC$4:$AC1835)=FALSE,AG1835&amp;AF1836,AG1835),"("&amp;AF1836)&amp;IF(AA1836=AA1837,IF(OR(AC1837=$AC$4:$AC1836)=FALSE,", ",""),") "),""))</f>
        <v/>
      </c>
      <c r="AH1836" s="10" t="str">
        <f>IF((ISBLANK(D1836)),"",IF(D1836=D1835,AH1835,"")&amp;IF(B1835&lt;&gt;B1836,((IF(ISBLANK(E1836),$D$3&amp;"Non-type material: "&amp;$D$3,$D$3&amp;INDEX('type-categories'!$A$2:$B$100,MATCH(E1836,'type-categories'!$A$2:$A$100,0),2)&amp;$D$3))),"")&amp;(IF(K1836&lt;&gt;K1835,$C$2&amp;K1836&amp;$K$3&amp;$C$2&amp;" ",(IF(B1836&lt;&gt;B1835,$C$2&amp;K1836&amp;$K$3&amp;$C$2&amp;" ",""))))&amp;(IF(L1836="","",((IF(L1836&lt;&gt;L1835,$D$2&amp;L1836&amp;$L$3&amp;$D$2&amp;" ",IF(B1836&lt;&gt;B1835,$D$2&amp;L1836&amp;$L$3&amp;$D$2&amp;" ",""))))))&amp;(IF(M1836="","",((IF(M1836&lt;&gt;M1835,$E$2&amp;M1836&amp;$E$2&amp;","&amp;" ",IF(B1836&lt;&gt;B1835,$E$2&amp;M1836&amp;$E$2&amp;",",""))))))&amp;(IF(N1836="","",IF(N1836&lt;&gt;N1835,N1836&amp;", ",IF(B1836&lt;&gt;B1835,N1836&amp;", ",""))))&amp;(IF(ISBLANK(O1836),"",(IF(O1836&lt;&gt;O1835,O1836&amp;", ",IF(B1836&lt;&gt;B1835,O1836&amp;", ","")))))&amp;(IF(ISBLANK(P1836),"",(IF(P1836&lt;&gt;P1835,P1836&amp;", ",IF(B1836&lt;&gt;B1835,P1836&amp;", ",IF(Z1836&lt;&gt;Z1835,P1836&amp;", ",""))))))&amp;(IF(ISBLANK(Q1836),"",(IF(Q1836&lt;&gt;Q1835,Q1836&amp;", ",IF(B1836&lt;&gt;B1835,Q1836&amp;", ",IF(Z1836&lt;&gt;Z1835,Q1836&amp;", ",""))))))&amp;(IF(ISBLANK(R1836),"",(IF(R1836&lt;&gt;R1835,R1836&amp;"m, ",IF(B1836&lt;&gt;B1835,R1836&amp;"m, ",IF(Z1836&lt;&gt;Z1835,R1836&amp;"m, ",""))))))&amp;IF(ISBLANK(S1836),"",(IF(B1836&lt;&gt;B1835,S1836&amp;", ",IF(S1836&lt;&gt;S1835,IF((Z1836=Z1835),"same locality "&amp;S1836&amp;", ",S1836&amp;", "),""))))&amp;(IF(ISBLANK(T1836),"",(IF(T1836&lt;&gt;T1835,IF(ISBLANK(F$2),T1836&amp;", ",T1836&amp;" "&amp;F$2&amp;", "),(IF(B1836&lt;&gt;B1835,IF(ISBLANK(F$2),T1836&amp;", ",T1836&amp;" "&amp;F$2&amp;", "),(IF(Z1836&lt;&gt;Z1835,IF(ISBLANK(F$2),T1836&amp;", ",T1836&amp;" "&amp;F$2&amp;", "),IF((U1836&lt;&gt;U1835)*($G$2="Y"),"same collector, ","")))))))))&amp;(IF(ISBLANK(U1836),"",(IF(U1836&lt;&gt;U1835,U1836&amp;", ",(IF(B1836&lt;&gt;B1835,U1836&amp;", ",IF(Z1836&lt;&gt;Z1835,U1836&amp;", ",(IF(T1836&lt;&gt;T1835,IF((T1836&lt;&gt;T1835)*($G$2="Y"),"same date, ", ""),IF((T1836=T1835)*(U1836=U1835)*(S1836&lt;&gt;S1835)*($G$2="Y"),"same collector and date, ", ""))))))))))&amp;(IF(ISBLANK(V1836),"",V1836&amp;", "))&amp;IF((AA1836&lt;&gt;AA1837)*($H$2="y"),AD1836&amp;AE1836,IF((AA1836&lt;&gt;AA1837)*($H$2="m"),AD1836&amp;AG1836,IF(($H$2&lt;&gt;"m")*($H$2&lt;&gt;"Y"),(IF(F1836=0,"",F1836&amp;" "&amp;$F$4&amp;" "))&amp;(IF(G1836=0,"",G1836&amp;" "&amp;$G$4&amp;" "))&amp;(IF(H1836=0,"",H1836&amp;" "&amp;H$4&amp;" "))&amp;(IF(I1836=0,"",I1836&amp;" "&amp;$I$4&amp;" "))&amp;(IF(J1836=0,"",J1836&amp;" "&amp;$J$4&amp;" "))&amp;IF((ISBLANK(C1836)),"","("&amp;C1836&amp;")"),"")))&amp;IF((B1836=B1837)*(K1836=K1837)*(L1836=L1837)*(M1836=M1837),IF(($H$2&lt;&gt;"m")*($H$2&lt;&gt;"Y"), ", ", IF((ISNUMBER(FIND(")",AE1836))), ", ", "")),IF((B1836=B1837)*(K1836=K1837)*(L1836=L1837),"; ",". ")))</f>
        <v/>
      </c>
      <c r="AI1836" s="1"/>
    </row>
    <row r="1837" spans="1:35" x14ac:dyDescent="0.25">
      <c r="A1837" s="3" t="str">
        <f t="shared" si="230"/>
        <v/>
      </c>
      <c r="B1837" s="53" t="str">
        <f t="shared" si="234"/>
        <v/>
      </c>
      <c r="C1837" s="57"/>
      <c r="D1837" s="57"/>
      <c r="E1837" s="57"/>
      <c r="F1837" s="57"/>
      <c r="G1837" s="57"/>
      <c r="H1837" s="57"/>
      <c r="I1837" s="57"/>
      <c r="J1837" s="57"/>
      <c r="K1837" s="57"/>
      <c r="L1837" s="57"/>
      <c r="M1837" s="54"/>
      <c r="N1837" s="57"/>
      <c r="O1837" s="58"/>
      <c r="P1837" s="58"/>
      <c r="Q1837" s="58"/>
      <c r="R1837" s="58"/>
      <c r="S1837" s="54"/>
      <c r="T1837" s="57"/>
      <c r="U1837" s="57"/>
      <c r="V1837" s="57"/>
      <c r="W1837" s="57"/>
      <c r="X1837" s="147" t="str">
        <f>IF(ISBLANK(D1837),"",IF('order-admin-units'!$I$1&lt;&gt;"y", "", IF((K1837="")*(ISBLANK(D1837)=FALSE), 'order-admin-units'!$B$1+1, VLOOKUP(K1837, ordercountry, 2))))</f>
        <v/>
      </c>
      <c r="Y1837" s="147" t="str">
        <f>IF(ISBLANK(D1837),"",IF('order-admin-units'!$I$1&lt;&gt;"y", "", IF(L1837="", 'order-admin-units'!$B$2+1, VLOOKUP(K1837&amp;"@"&amp;L1837, orderadmin, 2))))</f>
        <v/>
      </c>
      <c r="Z1837" s="147" t="str">
        <f t="shared" si="231"/>
        <v/>
      </c>
      <c r="AA1837" s="147" t="str">
        <f t="shared" si="232"/>
        <v/>
      </c>
      <c r="AB1837" s="147" t="str">
        <f t="shared" si="233"/>
        <v/>
      </c>
      <c r="AC1837" s="147" t="str">
        <f t="shared" si="227"/>
        <v/>
      </c>
      <c r="AD1837" s="11" t="str">
        <f t="shared" si="228"/>
        <v/>
      </c>
      <c r="AE1837" s="11" t="str">
        <f t="array" ref="AE1837">IF(ISBLANK(D1837),"",IF(OR($H$2="y",$H$2="m"),IF(AA1837=AA1836,IF(OR(AB1837=$AB$4:$AB1836)=FALSE,AE1836&amp;C1837,AE1836),"("&amp;C1837)&amp;IF(AA1837=AA1838,IF(OR(AB1838=$AB$4:$AB1837)=FALSE,", ",""),") "),""))</f>
        <v/>
      </c>
      <c r="AF1837" s="11" t="str">
        <f t="shared" si="229"/>
        <v/>
      </c>
      <c r="AG1837" s="11" t="str">
        <f t="array" ref="AG1837">IF(ISBLANK(D1837),"",IF(OR($H$2="y",$H$2="m"),IF(AA1837=AA1836,IF(OR(AC1837=$AC$4:$AC1836)=FALSE,AG1836&amp;AF1837,AG1836),"("&amp;AF1837)&amp;IF(AA1837=AA1838,IF(OR(AC1838=$AC$4:$AC1837)=FALSE,", ",""),") "),""))</f>
        <v/>
      </c>
      <c r="AH1837" s="10" t="str">
        <f>IF((ISBLANK(D1837)),"",IF(D1837=D1836,AH1836,"")&amp;IF(B1836&lt;&gt;B1837,((IF(ISBLANK(E1837),$D$3&amp;"Non-type material: "&amp;$D$3,$D$3&amp;INDEX('type-categories'!$A$2:$B$100,MATCH(E1837,'type-categories'!$A$2:$A$100,0),2)&amp;$D$3))),"")&amp;(IF(K1837&lt;&gt;K1836,$C$2&amp;K1837&amp;$K$3&amp;$C$2&amp;" ",(IF(B1837&lt;&gt;B1836,$C$2&amp;K1837&amp;$K$3&amp;$C$2&amp;" ",""))))&amp;(IF(L1837="","",((IF(L1837&lt;&gt;L1836,$D$2&amp;L1837&amp;$L$3&amp;$D$2&amp;" ",IF(B1837&lt;&gt;B1836,$D$2&amp;L1837&amp;$L$3&amp;$D$2&amp;" ",""))))))&amp;(IF(M1837="","",((IF(M1837&lt;&gt;M1836,$E$2&amp;M1837&amp;$E$2&amp;","&amp;" ",IF(B1837&lt;&gt;B1836,$E$2&amp;M1837&amp;$E$2&amp;",",""))))))&amp;(IF(N1837="","",IF(N1837&lt;&gt;N1836,N1837&amp;", ",IF(B1837&lt;&gt;B1836,N1837&amp;", ",""))))&amp;(IF(ISBLANK(O1837),"",(IF(O1837&lt;&gt;O1836,O1837&amp;", ",IF(B1837&lt;&gt;B1836,O1837&amp;", ","")))))&amp;(IF(ISBLANK(P1837),"",(IF(P1837&lt;&gt;P1836,P1837&amp;", ",IF(B1837&lt;&gt;B1836,P1837&amp;", ",IF(Z1837&lt;&gt;Z1836,P1837&amp;", ",""))))))&amp;(IF(ISBLANK(Q1837),"",(IF(Q1837&lt;&gt;Q1836,Q1837&amp;", ",IF(B1837&lt;&gt;B1836,Q1837&amp;", ",IF(Z1837&lt;&gt;Z1836,Q1837&amp;", ",""))))))&amp;(IF(ISBLANK(R1837),"",(IF(R1837&lt;&gt;R1836,R1837&amp;"m, ",IF(B1837&lt;&gt;B1836,R1837&amp;"m, ",IF(Z1837&lt;&gt;Z1836,R1837&amp;"m, ",""))))))&amp;IF(ISBLANK(S1837),"",(IF(B1837&lt;&gt;B1836,S1837&amp;", ",IF(S1837&lt;&gt;S1836,IF((Z1837=Z1836),"same locality "&amp;S1837&amp;", ",S1837&amp;", "),""))))&amp;(IF(ISBLANK(T1837),"",(IF(T1837&lt;&gt;T1836,IF(ISBLANK(F$2),T1837&amp;", ",T1837&amp;" "&amp;F$2&amp;", "),(IF(B1837&lt;&gt;B1836,IF(ISBLANK(F$2),T1837&amp;", ",T1837&amp;" "&amp;F$2&amp;", "),(IF(Z1837&lt;&gt;Z1836,IF(ISBLANK(F$2),T1837&amp;", ",T1837&amp;" "&amp;F$2&amp;", "),IF((U1837&lt;&gt;U1836)*($G$2="Y"),"same collector, ","")))))))))&amp;(IF(ISBLANK(U1837),"",(IF(U1837&lt;&gt;U1836,U1837&amp;", ",(IF(B1837&lt;&gt;B1836,U1837&amp;", ",IF(Z1837&lt;&gt;Z1836,U1837&amp;", ",(IF(T1837&lt;&gt;T1836,IF((T1837&lt;&gt;T1836)*($G$2="Y"),"same date, ", ""),IF((T1837=T1836)*(U1837=U1836)*(S1837&lt;&gt;S1836)*($G$2="Y"),"same collector and date, ", ""))))))))))&amp;(IF(ISBLANK(V1837),"",V1837&amp;", "))&amp;IF((AA1837&lt;&gt;AA1838)*($H$2="y"),AD1837&amp;AE1837,IF((AA1837&lt;&gt;AA1838)*($H$2="m"),AD1837&amp;AG1837,IF(($H$2&lt;&gt;"m")*($H$2&lt;&gt;"Y"),(IF(F1837=0,"",F1837&amp;" "&amp;$F$4&amp;" "))&amp;(IF(G1837=0,"",G1837&amp;" "&amp;$G$4&amp;" "))&amp;(IF(H1837=0,"",H1837&amp;" "&amp;H$4&amp;" "))&amp;(IF(I1837=0,"",I1837&amp;" "&amp;$I$4&amp;" "))&amp;(IF(J1837=0,"",J1837&amp;" "&amp;$J$4&amp;" "))&amp;IF((ISBLANK(C1837)),"","("&amp;C1837&amp;")"),"")))&amp;IF((B1837=B1838)*(K1837=K1838)*(L1837=L1838)*(M1837=M1838),IF(($H$2&lt;&gt;"m")*($H$2&lt;&gt;"Y"), ", ", IF((ISNUMBER(FIND(")",AE1837))), ", ", "")),IF((B1837=B1838)*(K1837=K1838)*(L1837=L1838),"; ",". ")))</f>
        <v/>
      </c>
      <c r="AI1837" s="1"/>
    </row>
    <row r="1838" spans="1:35" x14ac:dyDescent="0.25">
      <c r="A1838" s="3" t="str">
        <f t="shared" si="230"/>
        <v/>
      </c>
      <c r="B1838" s="53" t="str">
        <f t="shared" si="234"/>
        <v/>
      </c>
      <c r="C1838" s="57"/>
      <c r="D1838" s="57"/>
      <c r="E1838" s="57"/>
      <c r="F1838" s="57"/>
      <c r="G1838" s="57"/>
      <c r="H1838" s="57"/>
      <c r="I1838" s="57"/>
      <c r="J1838" s="57"/>
      <c r="K1838" s="57"/>
      <c r="L1838" s="57"/>
      <c r="M1838" s="54"/>
      <c r="N1838" s="57"/>
      <c r="O1838" s="58"/>
      <c r="P1838" s="58"/>
      <c r="Q1838" s="58"/>
      <c r="R1838" s="58"/>
      <c r="S1838" s="54"/>
      <c r="T1838" s="57"/>
      <c r="U1838" s="57"/>
      <c r="V1838" s="57"/>
      <c r="W1838" s="57"/>
      <c r="X1838" s="147" t="str">
        <f>IF(ISBLANK(D1838),"",IF('order-admin-units'!$I$1&lt;&gt;"y", "", IF((K1838="")*(ISBLANK(D1838)=FALSE), 'order-admin-units'!$B$1+1, VLOOKUP(K1838, ordercountry, 2))))</f>
        <v/>
      </c>
      <c r="Y1838" s="147" t="str">
        <f>IF(ISBLANK(D1838),"",IF('order-admin-units'!$I$1&lt;&gt;"y", "", IF(L1838="", 'order-admin-units'!$B$2+1, VLOOKUP(K1838&amp;"@"&amp;L1838, orderadmin, 2))))</f>
        <v/>
      </c>
      <c r="Z1838" s="147" t="str">
        <f t="shared" si="231"/>
        <v/>
      </c>
      <c r="AA1838" s="147" t="str">
        <f t="shared" si="232"/>
        <v/>
      </c>
      <c r="AB1838" s="147" t="str">
        <f t="shared" si="233"/>
        <v/>
      </c>
      <c r="AC1838" s="147" t="str">
        <f t="shared" si="227"/>
        <v/>
      </c>
      <c r="AD1838" s="11" t="str">
        <f t="shared" si="228"/>
        <v/>
      </c>
      <c r="AE1838" s="11" t="str">
        <f t="array" ref="AE1838">IF(ISBLANK(D1838),"",IF(OR($H$2="y",$H$2="m"),IF(AA1838=AA1837,IF(OR(AB1838=$AB$4:$AB1837)=FALSE,AE1837&amp;C1838,AE1837),"("&amp;C1838)&amp;IF(AA1838=AA1839,IF(OR(AB1839=$AB$4:$AB1838)=FALSE,", ",""),") "),""))</f>
        <v/>
      </c>
      <c r="AF1838" s="11" t="str">
        <f t="shared" si="229"/>
        <v/>
      </c>
      <c r="AG1838" s="11" t="str">
        <f t="array" ref="AG1838">IF(ISBLANK(D1838),"",IF(OR($H$2="y",$H$2="m"),IF(AA1838=AA1837,IF(OR(AC1838=$AC$4:$AC1837)=FALSE,AG1837&amp;AF1838,AG1837),"("&amp;AF1838)&amp;IF(AA1838=AA1839,IF(OR(AC1839=$AC$4:$AC1838)=FALSE,", ",""),") "),""))</f>
        <v/>
      </c>
      <c r="AH1838" s="10" t="str">
        <f>IF((ISBLANK(D1838)),"",IF(D1838=D1837,AH1837,"")&amp;IF(B1837&lt;&gt;B1838,((IF(ISBLANK(E1838),$D$3&amp;"Non-type material: "&amp;$D$3,$D$3&amp;INDEX('type-categories'!$A$2:$B$100,MATCH(E1838,'type-categories'!$A$2:$A$100,0),2)&amp;$D$3))),"")&amp;(IF(K1838&lt;&gt;K1837,$C$2&amp;K1838&amp;$K$3&amp;$C$2&amp;" ",(IF(B1838&lt;&gt;B1837,$C$2&amp;K1838&amp;$K$3&amp;$C$2&amp;" ",""))))&amp;(IF(L1838="","",((IF(L1838&lt;&gt;L1837,$D$2&amp;L1838&amp;$L$3&amp;$D$2&amp;" ",IF(B1838&lt;&gt;B1837,$D$2&amp;L1838&amp;$L$3&amp;$D$2&amp;" ",""))))))&amp;(IF(M1838="","",((IF(M1838&lt;&gt;M1837,$E$2&amp;M1838&amp;$E$2&amp;","&amp;" ",IF(B1838&lt;&gt;B1837,$E$2&amp;M1838&amp;$E$2&amp;",",""))))))&amp;(IF(N1838="","",IF(N1838&lt;&gt;N1837,N1838&amp;", ",IF(B1838&lt;&gt;B1837,N1838&amp;", ",""))))&amp;(IF(ISBLANK(O1838),"",(IF(O1838&lt;&gt;O1837,O1838&amp;", ",IF(B1838&lt;&gt;B1837,O1838&amp;", ","")))))&amp;(IF(ISBLANK(P1838),"",(IF(P1838&lt;&gt;P1837,P1838&amp;", ",IF(B1838&lt;&gt;B1837,P1838&amp;", ",IF(Z1838&lt;&gt;Z1837,P1838&amp;", ",""))))))&amp;(IF(ISBLANK(Q1838),"",(IF(Q1838&lt;&gt;Q1837,Q1838&amp;", ",IF(B1838&lt;&gt;B1837,Q1838&amp;", ",IF(Z1838&lt;&gt;Z1837,Q1838&amp;", ",""))))))&amp;(IF(ISBLANK(R1838),"",(IF(R1838&lt;&gt;R1837,R1838&amp;"m, ",IF(B1838&lt;&gt;B1837,R1838&amp;"m, ",IF(Z1838&lt;&gt;Z1837,R1838&amp;"m, ",""))))))&amp;IF(ISBLANK(S1838),"",(IF(B1838&lt;&gt;B1837,S1838&amp;", ",IF(S1838&lt;&gt;S1837,IF((Z1838=Z1837),"same locality "&amp;S1838&amp;", ",S1838&amp;", "),""))))&amp;(IF(ISBLANK(T1838),"",(IF(T1838&lt;&gt;T1837,IF(ISBLANK(F$2),T1838&amp;", ",T1838&amp;" "&amp;F$2&amp;", "),(IF(B1838&lt;&gt;B1837,IF(ISBLANK(F$2),T1838&amp;", ",T1838&amp;" "&amp;F$2&amp;", "),(IF(Z1838&lt;&gt;Z1837,IF(ISBLANK(F$2),T1838&amp;", ",T1838&amp;" "&amp;F$2&amp;", "),IF((U1838&lt;&gt;U1837)*($G$2="Y"),"same collector, ","")))))))))&amp;(IF(ISBLANK(U1838),"",(IF(U1838&lt;&gt;U1837,U1838&amp;", ",(IF(B1838&lt;&gt;B1837,U1838&amp;", ",IF(Z1838&lt;&gt;Z1837,U1838&amp;", ",(IF(T1838&lt;&gt;T1837,IF((T1838&lt;&gt;T1837)*($G$2="Y"),"same date, ", ""),IF((T1838=T1837)*(U1838=U1837)*(S1838&lt;&gt;S1837)*($G$2="Y"),"same collector and date, ", ""))))))))))&amp;(IF(ISBLANK(V1838),"",V1838&amp;", "))&amp;IF((AA1838&lt;&gt;AA1839)*($H$2="y"),AD1838&amp;AE1838,IF((AA1838&lt;&gt;AA1839)*($H$2="m"),AD1838&amp;AG1838,IF(($H$2&lt;&gt;"m")*($H$2&lt;&gt;"Y"),(IF(F1838=0,"",F1838&amp;" "&amp;$F$4&amp;" "))&amp;(IF(G1838=0,"",G1838&amp;" "&amp;$G$4&amp;" "))&amp;(IF(H1838=0,"",H1838&amp;" "&amp;H$4&amp;" "))&amp;(IF(I1838=0,"",I1838&amp;" "&amp;$I$4&amp;" "))&amp;(IF(J1838=0,"",J1838&amp;" "&amp;$J$4&amp;" "))&amp;IF((ISBLANK(C1838)),"","("&amp;C1838&amp;")"),"")))&amp;IF((B1838=B1839)*(K1838=K1839)*(L1838=L1839)*(M1838=M1839),IF(($H$2&lt;&gt;"m")*($H$2&lt;&gt;"Y"), ", ", IF((ISNUMBER(FIND(")",AE1838))), ", ", "")),IF((B1838=B1839)*(K1838=K1839)*(L1838=L1839),"; ",". ")))</f>
        <v/>
      </c>
      <c r="AI1838" s="1"/>
    </row>
    <row r="1839" spans="1:35" x14ac:dyDescent="0.25">
      <c r="A1839" s="3" t="str">
        <f t="shared" si="230"/>
        <v/>
      </c>
      <c r="B1839" s="53" t="str">
        <f t="shared" si="234"/>
        <v/>
      </c>
      <c r="C1839" s="57"/>
      <c r="D1839" s="57"/>
      <c r="E1839" s="57"/>
      <c r="F1839" s="57"/>
      <c r="G1839" s="57"/>
      <c r="H1839" s="57"/>
      <c r="I1839" s="57"/>
      <c r="J1839" s="57"/>
      <c r="K1839" s="57"/>
      <c r="L1839" s="57"/>
      <c r="M1839" s="54"/>
      <c r="N1839" s="57"/>
      <c r="O1839" s="58"/>
      <c r="P1839" s="58"/>
      <c r="Q1839" s="58"/>
      <c r="R1839" s="58"/>
      <c r="S1839" s="54"/>
      <c r="T1839" s="57"/>
      <c r="U1839" s="57"/>
      <c r="V1839" s="57"/>
      <c r="W1839" s="57"/>
      <c r="X1839" s="147" t="str">
        <f>IF(ISBLANK(D1839),"",IF('order-admin-units'!$I$1&lt;&gt;"y", "", IF((K1839="")*(ISBLANK(D1839)=FALSE), 'order-admin-units'!$B$1+1, VLOOKUP(K1839, ordercountry, 2))))</f>
        <v/>
      </c>
      <c r="Y1839" s="147" t="str">
        <f>IF(ISBLANK(D1839),"",IF('order-admin-units'!$I$1&lt;&gt;"y", "", IF(L1839="", 'order-admin-units'!$B$2+1, VLOOKUP(K1839&amp;"@"&amp;L1839, orderadmin, 2))))</f>
        <v/>
      </c>
      <c r="Z1839" s="147" t="str">
        <f t="shared" si="231"/>
        <v/>
      </c>
      <c r="AA1839" s="147" t="str">
        <f t="shared" si="232"/>
        <v/>
      </c>
      <c r="AB1839" s="147" t="str">
        <f t="shared" si="233"/>
        <v/>
      </c>
      <c r="AC1839" s="147" t="str">
        <f t="shared" si="227"/>
        <v/>
      </c>
      <c r="AD1839" s="11" t="str">
        <f t="shared" si="228"/>
        <v/>
      </c>
      <c r="AE1839" s="11" t="str">
        <f t="array" ref="AE1839">IF(ISBLANK(D1839),"",IF(OR($H$2="y",$H$2="m"),IF(AA1839=AA1838,IF(OR(AB1839=$AB$4:$AB1838)=FALSE,AE1838&amp;C1839,AE1838),"("&amp;C1839)&amp;IF(AA1839=AA1840,IF(OR(AB1840=$AB$4:$AB1839)=FALSE,", ",""),") "),""))</f>
        <v/>
      </c>
      <c r="AF1839" s="11" t="str">
        <f t="shared" si="229"/>
        <v/>
      </c>
      <c r="AG1839" s="11" t="str">
        <f t="array" ref="AG1839">IF(ISBLANK(D1839),"",IF(OR($H$2="y",$H$2="m"),IF(AA1839=AA1838,IF(OR(AC1839=$AC$4:$AC1838)=FALSE,AG1838&amp;AF1839,AG1838),"("&amp;AF1839)&amp;IF(AA1839=AA1840,IF(OR(AC1840=$AC$4:$AC1839)=FALSE,", ",""),") "),""))</f>
        <v/>
      </c>
      <c r="AH1839" s="10" t="str">
        <f>IF((ISBLANK(D1839)),"",IF(D1839=D1838,AH1838,"")&amp;IF(B1838&lt;&gt;B1839,((IF(ISBLANK(E1839),$D$3&amp;"Non-type material: "&amp;$D$3,$D$3&amp;INDEX('type-categories'!$A$2:$B$100,MATCH(E1839,'type-categories'!$A$2:$A$100,0),2)&amp;$D$3))),"")&amp;(IF(K1839&lt;&gt;K1838,$C$2&amp;K1839&amp;$K$3&amp;$C$2&amp;" ",(IF(B1839&lt;&gt;B1838,$C$2&amp;K1839&amp;$K$3&amp;$C$2&amp;" ",""))))&amp;(IF(L1839="","",((IF(L1839&lt;&gt;L1838,$D$2&amp;L1839&amp;$L$3&amp;$D$2&amp;" ",IF(B1839&lt;&gt;B1838,$D$2&amp;L1839&amp;$L$3&amp;$D$2&amp;" ",""))))))&amp;(IF(M1839="","",((IF(M1839&lt;&gt;M1838,$E$2&amp;M1839&amp;$E$2&amp;","&amp;" ",IF(B1839&lt;&gt;B1838,$E$2&amp;M1839&amp;$E$2&amp;",",""))))))&amp;(IF(N1839="","",IF(N1839&lt;&gt;N1838,N1839&amp;", ",IF(B1839&lt;&gt;B1838,N1839&amp;", ",""))))&amp;(IF(ISBLANK(O1839),"",(IF(O1839&lt;&gt;O1838,O1839&amp;", ",IF(B1839&lt;&gt;B1838,O1839&amp;", ","")))))&amp;(IF(ISBLANK(P1839),"",(IF(P1839&lt;&gt;P1838,P1839&amp;", ",IF(B1839&lt;&gt;B1838,P1839&amp;", ",IF(Z1839&lt;&gt;Z1838,P1839&amp;", ",""))))))&amp;(IF(ISBLANK(Q1839),"",(IF(Q1839&lt;&gt;Q1838,Q1839&amp;", ",IF(B1839&lt;&gt;B1838,Q1839&amp;", ",IF(Z1839&lt;&gt;Z1838,Q1839&amp;", ",""))))))&amp;(IF(ISBLANK(R1839),"",(IF(R1839&lt;&gt;R1838,R1839&amp;"m, ",IF(B1839&lt;&gt;B1838,R1839&amp;"m, ",IF(Z1839&lt;&gt;Z1838,R1839&amp;"m, ",""))))))&amp;IF(ISBLANK(S1839),"",(IF(B1839&lt;&gt;B1838,S1839&amp;", ",IF(S1839&lt;&gt;S1838,IF((Z1839=Z1838),"same locality "&amp;S1839&amp;", ",S1839&amp;", "),""))))&amp;(IF(ISBLANK(T1839),"",(IF(T1839&lt;&gt;T1838,IF(ISBLANK(F$2),T1839&amp;", ",T1839&amp;" "&amp;F$2&amp;", "),(IF(B1839&lt;&gt;B1838,IF(ISBLANK(F$2),T1839&amp;", ",T1839&amp;" "&amp;F$2&amp;", "),(IF(Z1839&lt;&gt;Z1838,IF(ISBLANK(F$2),T1839&amp;", ",T1839&amp;" "&amp;F$2&amp;", "),IF((U1839&lt;&gt;U1838)*($G$2="Y"),"same collector, ","")))))))))&amp;(IF(ISBLANK(U1839),"",(IF(U1839&lt;&gt;U1838,U1839&amp;", ",(IF(B1839&lt;&gt;B1838,U1839&amp;", ",IF(Z1839&lt;&gt;Z1838,U1839&amp;", ",(IF(T1839&lt;&gt;T1838,IF((T1839&lt;&gt;T1838)*($G$2="Y"),"same date, ", ""),IF((T1839=T1838)*(U1839=U1838)*(S1839&lt;&gt;S1838)*($G$2="Y"),"same collector and date, ", ""))))))))))&amp;(IF(ISBLANK(V1839),"",V1839&amp;", "))&amp;IF((AA1839&lt;&gt;AA1840)*($H$2="y"),AD1839&amp;AE1839,IF((AA1839&lt;&gt;AA1840)*($H$2="m"),AD1839&amp;AG1839,IF(($H$2&lt;&gt;"m")*($H$2&lt;&gt;"Y"),(IF(F1839=0,"",F1839&amp;" "&amp;$F$4&amp;" "))&amp;(IF(G1839=0,"",G1839&amp;" "&amp;$G$4&amp;" "))&amp;(IF(H1839=0,"",H1839&amp;" "&amp;H$4&amp;" "))&amp;(IF(I1839=0,"",I1839&amp;" "&amp;$I$4&amp;" "))&amp;(IF(J1839=0,"",J1839&amp;" "&amp;$J$4&amp;" "))&amp;IF((ISBLANK(C1839)),"","("&amp;C1839&amp;")"),"")))&amp;IF((B1839=B1840)*(K1839=K1840)*(L1839=L1840)*(M1839=M1840),IF(($H$2&lt;&gt;"m")*($H$2&lt;&gt;"Y"), ", ", IF((ISNUMBER(FIND(")",AE1839))), ", ", "")),IF((B1839=B1840)*(K1839=K1840)*(L1839=L1840),"; ",". ")))</f>
        <v/>
      </c>
      <c r="AI1839" s="1"/>
    </row>
    <row r="1840" spans="1:35" x14ac:dyDescent="0.25">
      <c r="A1840" s="3" t="str">
        <f t="shared" si="230"/>
        <v/>
      </c>
      <c r="B1840" s="53" t="str">
        <f t="shared" si="234"/>
        <v/>
      </c>
      <c r="C1840" s="57"/>
      <c r="D1840" s="57"/>
      <c r="E1840" s="57"/>
      <c r="F1840" s="57"/>
      <c r="G1840" s="57"/>
      <c r="H1840" s="57"/>
      <c r="I1840" s="57"/>
      <c r="J1840" s="57"/>
      <c r="K1840" s="57"/>
      <c r="L1840" s="57"/>
      <c r="M1840" s="54"/>
      <c r="N1840" s="57"/>
      <c r="O1840" s="58"/>
      <c r="P1840" s="58"/>
      <c r="Q1840" s="58"/>
      <c r="R1840" s="58"/>
      <c r="S1840" s="54"/>
      <c r="T1840" s="57"/>
      <c r="U1840" s="57"/>
      <c r="V1840" s="57"/>
      <c r="W1840" s="57"/>
      <c r="X1840" s="147" t="str">
        <f>IF(ISBLANK(D1840),"",IF('order-admin-units'!$I$1&lt;&gt;"y", "", IF((K1840="")*(ISBLANK(D1840)=FALSE), 'order-admin-units'!$B$1+1, VLOOKUP(K1840, ordercountry, 2))))</f>
        <v/>
      </c>
      <c r="Y1840" s="147" t="str">
        <f>IF(ISBLANK(D1840),"",IF('order-admin-units'!$I$1&lt;&gt;"y", "", IF(L1840="", 'order-admin-units'!$B$2+1, VLOOKUP(K1840&amp;"@"&amp;L1840, orderadmin, 2))))</f>
        <v/>
      </c>
      <c r="Z1840" s="147" t="str">
        <f t="shared" si="231"/>
        <v/>
      </c>
      <c r="AA1840" s="147" t="str">
        <f t="shared" si="232"/>
        <v/>
      </c>
      <c r="AB1840" s="147" t="str">
        <f t="shared" si="233"/>
        <v/>
      </c>
      <c r="AC1840" s="147" t="str">
        <f t="shared" si="227"/>
        <v/>
      </c>
      <c r="AD1840" s="11" t="str">
        <f t="shared" si="228"/>
        <v/>
      </c>
      <c r="AE1840" s="11" t="str">
        <f t="array" ref="AE1840">IF(ISBLANK(D1840),"",IF(OR($H$2="y",$H$2="m"),IF(AA1840=AA1839,IF(OR(AB1840=$AB$4:$AB1839)=FALSE,AE1839&amp;C1840,AE1839),"("&amp;C1840)&amp;IF(AA1840=AA1841,IF(OR(AB1841=$AB$4:$AB1840)=FALSE,", ",""),") "),""))</f>
        <v/>
      </c>
      <c r="AF1840" s="11" t="str">
        <f t="shared" si="229"/>
        <v/>
      </c>
      <c r="AG1840" s="11" t="str">
        <f t="array" ref="AG1840">IF(ISBLANK(D1840),"",IF(OR($H$2="y",$H$2="m"),IF(AA1840=AA1839,IF(OR(AC1840=$AC$4:$AC1839)=FALSE,AG1839&amp;AF1840,AG1839),"("&amp;AF1840)&amp;IF(AA1840=AA1841,IF(OR(AC1841=$AC$4:$AC1840)=FALSE,", ",""),") "),""))</f>
        <v/>
      </c>
      <c r="AH1840" s="10" t="str">
        <f>IF((ISBLANK(D1840)),"",IF(D1840=D1839,AH1839,"")&amp;IF(B1839&lt;&gt;B1840,((IF(ISBLANK(E1840),$D$3&amp;"Non-type material: "&amp;$D$3,$D$3&amp;INDEX('type-categories'!$A$2:$B$100,MATCH(E1840,'type-categories'!$A$2:$A$100,0),2)&amp;$D$3))),"")&amp;(IF(K1840&lt;&gt;K1839,$C$2&amp;K1840&amp;$K$3&amp;$C$2&amp;" ",(IF(B1840&lt;&gt;B1839,$C$2&amp;K1840&amp;$K$3&amp;$C$2&amp;" ",""))))&amp;(IF(L1840="","",((IF(L1840&lt;&gt;L1839,$D$2&amp;L1840&amp;$L$3&amp;$D$2&amp;" ",IF(B1840&lt;&gt;B1839,$D$2&amp;L1840&amp;$L$3&amp;$D$2&amp;" ",""))))))&amp;(IF(M1840="","",((IF(M1840&lt;&gt;M1839,$E$2&amp;M1840&amp;$E$2&amp;","&amp;" ",IF(B1840&lt;&gt;B1839,$E$2&amp;M1840&amp;$E$2&amp;",",""))))))&amp;(IF(N1840="","",IF(N1840&lt;&gt;N1839,N1840&amp;", ",IF(B1840&lt;&gt;B1839,N1840&amp;", ",""))))&amp;(IF(ISBLANK(O1840),"",(IF(O1840&lt;&gt;O1839,O1840&amp;", ",IF(B1840&lt;&gt;B1839,O1840&amp;", ","")))))&amp;(IF(ISBLANK(P1840),"",(IF(P1840&lt;&gt;P1839,P1840&amp;", ",IF(B1840&lt;&gt;B1839,P1840&amp;", ",IF(Z1840&lt;&gt;Z1839,P1840&amp;", ",""))))))&amp;(IF(ISBLANK(Q1840),"",(IF(Q1840&lt;&gt;Q1839,Q1840&amp;", ",IF(B1840&lt;&gt;B1839,Q1840&amp;", ",IF(Z1840&lt;&gt;Z1839,Q1840&amp;", ",""))))))&amp;(IF(ISBLANK(R1840),"",(IF(R1840&lt;&gt;R1839,R1840&amp;"m, ",IF(B1840&lt;&gt;B1839,R1840&amp;"m, ",IF(Z1840&lt;&gt;Z1839,R1840&amp;"m, ",""))))))&amp;IF(ISBLANK(S1840),"",(IF(B1840&lt;&gt;B1839,S1840&amp;", ",IF(S1840&lt;&gt;S1839,IF((Z1840=Z1839),"same locality "&amp;S1840&amp;", ",S1840&amp;", "),""))))&amp;(IF(ISBLANK(T1840),"",(IF(T1840&lt;&gt;T1839,IF(ISBLANK(F$2),T1840&amp;", ",T1840&amp;" "&amp;F$2&amp;", "),(IF(B1840&lt;&gt;B1839,IF(ISBLANK(F$2),T1840&amp;", ",T1840&amp;" "&amp;F$2&amp;", "),(IF(Z1840&lt;&gt;Z1839,IF(ISBLANK(F$2),T1840&amp;", ",T1840&amp;" "&amp;F$2&amp;", "),IF((U1840&lt;&gt;U1839)*($G$2="Y"),"same collector, ","")))))))))&amp;(IF(ISBLANK(U1840),"",(IF(U1840&lt;&gt;U1839,U1840&amp;", ",(IF(B1840&lt;&gt;B1839,U1840&amp;", ",IF(Z1840&lt;&gt;Z1839,U1840&amp;", ",(IF(T1840&lt;&gt;T1839,IF((T1840&lt;&gt;T1839)*($G$2="Y"),"same date, ", ""),IF((T1840=T1839)*(U1840=U1839)*(S1840&lt;&gt;S1839)*($G$2="Y"),"same collector and date, ", ""))))))))))&amp;(IF(ISBLANK(V1840),"",V1840&amp;", "))&amp;IF((AA1840&lt;&gt;AA1841)*($H$2="y"),AD1840&amp;AE1840,IF((AA1840&lt;&gt;AA1841)*($H$2="m"),AD1840&amp;AG1840,IF(($H$2&lt;&gt;"m")*($H$2&lt;&gt;"Y"),(IF(F1840=0,"",F1840&amp;" "&amp;$F$4&amp;" "))&amp;(IF(G1840=0,"",G1840&amp;" "&amp;$G$4&amp;" "))&amp;(IF(H1840=0,"",H1840&amp;" "&amp;H$4&amp;" "))&amp;(IF(I1840=0,"",I1840&amp;" "&amp;$I$4&amp;" "))&amp;(IF(J1840=0,"",J1840&amp;" "&amp;$J$4&amp;" "))&amp;IF((ISBLANK(C1840)),"","("&amp;C1840&amp;")"),"")))&amp;IF((B1840=B1841)*(K1840=K1841)*(L1840=L1841)*(M1840=M1841),IF(($H$2&lt;&gt;"m")*($H$2&lt;&gt;"Y"), ", ", IF((ISNUMBER(FIND(")",AE1840))), ", ", "")),IF((B1840=B1841)*(K1840=K1841)*(L1840=L1841),"; ",". ")))</f>
        <v/>
      </c>
      <c r="AI1840" s="1"/>
    </row>
    <row r="1841" spans="1:35" x14ac:dyDescent="0.25">
      <c r="A1841" s="3" t="str">
        <f t="shared" si="230"/>
        <v/>
      </c>
      <c r="B1841" s="53" t="str">
        <f t="shared" si="234"/>
        <v/>
      </c>
      <c r="C1841" s="57"/>
      <c r="D1841" s="57"/>
      <c r="E1841" s="57"/>
      <c r="F1841" s="57"/>
      <c r="G1841" s="57"/>
      <c r="H1841" s="57"/>
      <c r="I1841" s="57"/>
      <c r="J1841" s="57"/>
      <c r="K1841" s="57"/>
      <c r="L1841" s="57"/>
      <c r="M1841" s="54"/>
      <c r="N1841" s="57"/>
      <c r="O1841" s="58"/>
      <c r="P1841" s="58"/>
      <c r="Q1841" s="58"/>
      <c r="R1841" s="58"/>
      <c r="S1841" s="54"/>
      <c r="T1841" s="57"/>
      <c r="U1841" s="57"/>
      <c r="V1841" s="57"/>
      <c r="W1841" s="57"/>
      <c r="X1841" s="147" t="str">
        <f>IF(ISBLANK(D1841),"",IF('order-admin-units'!$I$1&lt;&gt;"y", "", IF((K1841="")*(ISBLANK(D1841)=FALSE), 'order-admin-units'!$B$1+1, VLOOKUP(K1841, ordercountry, 2))))</f>
        <v/>
      </c>
      <c r="Y1841" s="147" t="str">
        <f>IF(ISBLANK(D1841),"",IF('order-admin-units'!$I$1&lt;&gt;"y", "", IF(L1841="", 'order-admin-units'!$B$2+1, VLOOKUP(K1841&amp;"@"&amp;L1841, orderadmin, 2))))</f>
        <v/>
      </c>
      <c r="Z1841" s="147" t="str">
        <f t="shared" si="231"/>
        <v/>
      </c>
      <c r="AA1841" s="147" t="str">
        <f t="shared" si="232"/>
        <v/>
      </c>
      <c r="AB1841" s="147" t="str">
        <f t="shared" si="233"/>
        <v/>
      </c>
      <c r="AC1841" s="147" t="str">
        <f t="shared" si="227"/>
        <v/>
      </c>
      <c r="AD1841" s="11" t="str">
        <f t="shared" si="228"/>
        <v/>
      </c>
      <c r="AE1841" s="11" t="str">
        <f t="array" ref="AE1841">IF(ISBLANK(D1841),"",IF(OR($H$2="y",$H$2="m"),IF(AA1841=AA1840,IF(OR(AB1841=$AB$4:$AB1840)=FALSE,AE1840&amp;C1841,AE1840),"("&amp;C1841)&amp;IF(AA1841=AA1842,IF(OR(AB1842=$AB$4:$AB1841)=FALSE,", ",""),") "),""))</f>
        <v/>
      </c>
      <c r="AF1841" s="11" t="str">
        <f t="shared" si="229"/>
        <v/>
      </c>
      <c r="AG1841" s="11" t="str">
        <f t="array" ref="AG1841">IF(ISBLANK(D1841),"",IF(OR($H$2="y",$H$2="m"),IF(AA1841=AA1840,IF(OR(AC1841=$AC$4:$AC1840)=FALSE,AG1840&amp;AF1841,AG1840),"("&amp;AF1841)&amp;IF(AA1841=AA1842,IF(OR(AC1842=$AC$4:$AC1841)=FALSE,", ",""),") "),""))</f>
        <v/>
      </c>
      <c r="AH1841" s="10" t="str">
        <f>IF((ISBLANK(D1841)),"",IF(D1841=D1840,AH1840,"")&amp;IF(B1840&lt;&gt;B1841,((IF(ISBLANK(E1841),$D$3&amp;"Non-type material: "&amp;$D$3,$D$3&amp;INDEX('type-categories'!$A$2:$B$100,MATCH(E1841,'type-categories'!$A$2:$A$100,0),2)&amp;$D$3))),"")&amp;(IF(K1841&lt;&gt;K1840,$C$2&amp;K1841&amp;$K$3&amp;$C$2&amp;" ",(IF(B1841&lt;&gt;B1840,$C$2&amp;K1841&amp;$K$3&amp;$C$2&amp;" ",""))))&amp;(IF(L1841="","",((IF(L1841&lt;&gt;L1840,$D$2&amp;L1841&amp;$L$3&amp;$D$2&amp;" ",IF(B1841&lt;&gt;B1840,$D$2&amp;L1841&amp;$L$3&amp;$D$2&amp;" ",""))))))&amp;(IF(M1841="","",((IF(M1841&lt;&gt;M1840,$E$2&amp;M1841&amp;$E$2&amp;","&amp;" ",IF(B1841&lt;&gt;B1840,$E$2&amp;M1841&amp;$E$2&amp;",",""))))))&amp;(IF(N1841="","",IF(N1841&lt;&gt;N1840,N1841&amp;", ",IF(B1841&lt;&gt;B1840,N1841&amp;", ",""))))&amp;(IF(ISBLANK(O1841),"",(IF(O1841&lt;&gt;O1840,O1841&amp;", ",IF(B1841&lt;&gt;B1840,O1841&amp;", ","")))))&amp;(IF(ISBLANK(P1841),"",(IF(P1841&lt;&gt;P1840,P1841&amp;", ",IF(B1841&lt;&gt;B1840,P1841&amp;", ",IF(Z1841&lt;&gt;Z1840,P1841&amp;", ",""))))))&amp;(IF(ISBLANK(Q1841),"",(IF(Q1841&lt;&gt;Q1840,Q1841&amp;", ",IF(B1841&lt;&gt;B1840,Q1841&amp;", ",IF(Z1841&lt;&gt;Z1840,Q1841&amp;", ",""))))))&amp;(IF(ISBLANK(R1841),"",(IF(R1841&lt;&gt;R1840,R1841&amp;"m, ",IF(B1841&lt;&gt;B1840,R1841&amp;"m, ",IF(Z1841&lt;&gt;Z1840,R1841&amp;"m, ",""))))))&amp;IF(ISBLANK(S1841),"",(IF(B1841&lt;&gt;B1840,S1841&amp;", ",IF(S1841&lt;&gt;S1840,IF((Z1841=Z1840),"same locality "&amp;S1841&amp;", ",S1841&amp;", "),""))))&amp;(IF(ISBLANK(T1841),"",(IF(T1841&lt;&gt;T1840,IF(ISBLANK(F$2),T1841&amp;", ",T1841&amp;" "&amp;F$2&amp;", "),(IF(B1841&lt;&gt;B1840,IF(ISBLANK(F$2),T1841&amp;", ",T1841&amp;" "&amp;F$2&amp;", "),(IF(Z1841&lt;&gt;Z1840,IF(ISBLANK(F$2),T1841&amp;", ",T1841&amp;" "&amp;F$2&amp;", "),IF((U1841&lt;&gt;U1840)*($G$2="Y"),"same collector, ","")))))))))&amp;(IF(ISBLANK(U1841),"",(IF(U1841&lt;&gt;U1840,U1841&amp;", ",(IF(B1841&lt;&gt;B1840,U1841&amp;", ",IF(Z1841&lt;&gt;Z1840,U1841&amp;", ",(IF(T1841&lt;&gt;T1840,IF((T1841&lt;&gt;T1840)*($G$2="Y"),"same date, ", ""),IF((T1841=T1840)*(U1841=U1840)*(S1841&lt;&gt;S1840)*($G$2="Y"),"same collector and date, ", ""))))))))))&amp;(IF(ISBLANK(V1841),"",V1841&amp;", "))&amp;IF((AA1841&lt;&gt;AA1842)*($H$2="y"),AD1841&amp;AE1841,IF((AA1841&lt;&gt;AA1842)*($H$2="m"),AD1841&amp;AG1841,IF(($H$2&lt;&gt;"m")*($H$2&lt;&gt;"Y"),(IF(F1841=0,"",F1841&amp;" "&amp;$F$4&amp;" "))&amp;(IF(G1841=0,"",G1841&amp;" "&amp;$G$4&amp;" "))&amp;(IF(H1841=0,"",H1841&amp;" "&amp;H$4&amp;" "))&amp;(IF(I1841=0,"",I1841&amp;" "&amp;$I$4&amp;" "))&amp;(IF(J1841=0,"",J1841&amp;" "&amp;$J$4&amp;" "))&amp;IF((ISBLANK(C1841)),"","("&amp;C1841&amp;")"),"")))&amp;IF((B1841=B1842)*(K1841=K1842)*(L1841=L1842)*(M1841=M1842),IF(($H$2&lt;&gt;"m")*($H$2&lt;&gt;"Y"), ", ", IF((ISNUMBER(FIND(")",AE1841))), ", ", "")),IF((B1841=B1842)*(K1841=K1842)*(L1841=L1842),"; ",". ")))</f>
        <v/>
      </c>
      <c r="AI1841" s="1"/>
    </row>
    <row r="1842" spans="1:35" x14ac:dyDescent="0.25">
      <c r="A1842" s="3" t="str">
        <f t="shared" si="230"/>
        <v/>
      </c>
      <c r="B1842" s="53" t="str">
        <f t="shared" si="234"/>
        <v/>
      </c>
      <c r="C1842" s="57"/>
      <c r="D1842" s="57"/>
      <c r="E1842" s="57"/>
      <c r="F1842" s="57"/>
      <c r="G1842" s="57"/>
      <c r="H1842" s="57"/>
      <c r="I1842" s="57"/>
      <c r="J1842" s="57"/>
      <c r="K1842" s="57"/>
      <c r="L1842" s="57"/>
      <c r="M1842" s="54"/>
      <c r="N1842" s="57"/>
      <c r="O1842" s="58"/>
      <c r="P1842" s="58"/>
      <c r="Q1842" s="58"/>
      <c r="R1842" s="58"/>
      <c r="S1842" s="54"/>
      <c r="T1842" s="57"/>
      <c r="U1842" s="57"/>
      <c r="V1842" s="57"/>
      <c r="W1842" s="57"/>
      <c r="X1842" s="147" t="str">
        <f>IF(ISBLANK(D1842),"",IF('order-admin-units'!$I$1&lt;&gt;"y", "", IF((K1842="")*(ISBLANK(D1842)=FALSE), 'order-admin-units'!$B$1+1, VLOOKUP(K1842, ordercountry, 2))))</f>
        <v/>
      </c>
      <c r="Y1842" s="147" t="str">
        <f>IF(ISBLANK(D1842),"",IF('order-admin-units'!$I$1&lt;&gt;"y", "", IF(L1842="", 'order-admin-units'!$B$2+1, VLOOKUP(K1842&amp;"@"&amp;L1842, orderadmin, 2))))</f>
        <v/>
      </c>
      <c r="Z1842" s="147" t="str">
        <f t="shared" si="231"/>
        <v/>
      </c>
      <c r="AA1842" s="147" t="str">
        <f t="shared" si="232"/>
        <v/>
      </c>
      <c r="AB1842" s="147" t="str">
        <f t="shared" si="233"/>
        <v/>
      </c>
      <c r="AC1842" s="147" t="str">
        <f t="shared" si="227"/>
        <v/>
      </c>
      <c r="AD1842" s="11" t="str">
        <f t="shared" si="228"/>
        <v/>
      </c>
      <c r="AE1842" s="11" t="str">
        <f t="array" ref="AE1842">IF(ISBLANK(D1842),"",IF(OR($H$2="y",$H$2="m"),IF(AA1842=AA1841,IF(OR(AB1842=$AB$4:$AB1841)=FALSE,AE1841&amp;C1842,AE1841),"("&amp;C1842)&amp;IF(AA1842=AA1843,IF(OR(AB1843=$AB$4:$AB1842)=FALSE,", ",""),") "),""))</f>
        <v/>
      </c>
      <c r="AF1842" s="11" t="str">
        <f t="shared" si="229"/>
        <v/>
      </c>
      <c r="AG1842" s="11" t="str">
        <f t="array" ref="AG1842">IF(ISBLANK(D1842),"",IF(OR($H$2="y",$H$2="m"),IF(AA1842=AA1841,IF(OR(AC1842=$AC$4:$AC1841)=FALSE,AG1841&amp;AF1842,AG1841),"("&amp;AF1842)&amp;IF(AA1842=AA1843,IF(OR(AC1843=$AC$4:$AC1842)=FALSE,", ",""),") "),""))</f>
        <v/>
      </c>
      <c r="AH1842" s="10" t="str">
        <f>IF((ISBLANK(D1842)),"",IF(D1842=D1841,AH1841,"")&amp;IF(B1841&lt;&gt;B1842,((IF(ISBLANK(E1842),$D$3&amp;"Non-type material: "&amp;$D$3,$D$3&amp;INDEX('type-categories'!$A$2:$B$100,MATCH(E1842,'type-categories'!$A$2:$A$100,0),2)&amp;$D$3))),"")&amp;(IF(K1842&lt;&gt;K1841,$C$2&amp;K1842&amp;$K$3&amp;$C$2&amp;" ",(IF(B1842&lt;&gt;B1841,$C$2&amp;K1842&amp;$K$3&amp;$C$2&amp;" ",""))))&amp;(IF(L1842="","",((IF(L1842&lt;&gt;L1841,$D$2&amp;L1842&amp;$L$3&amp;$D$2&amp;" ",IF(B1842&lt;&gt;B1841,$D$2&amp;L1842&amp;$L$3&amp;$D$2&amp;" ",""))))))&amp;(IF(M1842="","",((IF(M1842&lt;&gt;M1841,$E$2&amp;M1842&amp;$E$2&amp;","&amp;" ",IF(B1842&lt;&gt;B1841,$E$2&amp;M1842&amp;$E$2&amp;",",""))))))&amp;(IF(N1842="","",IF(N1842&lt;&gt;N1841,N1842&amp;", ",IF(B1842&lt;&gt;B1841,N1842&amp;", ",""))))&amp;(IF(ISBLANK(O1842),"",(IF(O1842&lt;&gt;O1841,O1842&amp;", ",IF(B1842&lt;&gt;B1841,O1842&amp;", ","")))))&amp;(IF(ISBLANK(P1842),"",(IF(P1842&lt;&gt;P1841,P1842&amp;", ",IF(B1842&lt;&gt;B1841,P1842&amp;", ",IF(Z1842&lt;&gt;Z1841,P1842&amp;", ",""))))))&amp;(IF(ISBLANK(Q1842),"",(IF(Q1842&lt;&gt;Q1841,Q1842&amp;", ",IF(B1842&lt;&gt;B1841,Q1842&amp;", ",IF(Z1842&lt;&gt;Z1841,Q1842&amp;", ",""))))))&amp;(IF(ISBLANK(R1842),"",(IF(R1842&lt;&gt;R1841,R1842&amp;"m, ",IF(B1842&lt;&gt;B1841,R1842&amp;"m, ",IF(Z1842&lt;&gt;Z1841,R1842&amp;"m, ",""))))))&amp;IF(ISBLANK(S1842),"",(IF(B1842&lt;&gt;B1841,S1842&amp;", ",IF(S1842&lt;&gt;S1841,IF((Z1842=Z1841),"same locality "&amp;S1842&amp;", ",S1842&amp;", "),""))))&amp;(IF(ISBLANK(T1842),"",(IF(T1842&lt;&gt;T1841,IF(ISBLANK(F$2),T1842&amp;", ",T1842&amp;" "&amp;F$2&amp;", "),(IF(B1842&lt;&gt;B1841,IF(ISBLANK(F$2),T1842&amp;", ",T1842&amp;" "&amp;F$2&amp;", "),(IF(Z1842&lt;&gt;Z1841,IF(ISBLANK(F$2),T1842&amp;", ",T1842&amp;" "&amp;F$2&amp;", "),IF((U1842&lt;&gt;U1841)*($G$2="Y"),"same collector, ","")))))))))&amp;(IF(ISBLANK(U1842),"",(IF(U1842&lt;&gt;U1841,U1842&amp;", ",(IF(B1842&lt;&gt;B1841,U1842&amp;", ",IF(Z1842&lt;&gt;Z1841,U1842&amp;", ",(IF(T1842&lt;&gt;T1841,IF((T1842&lt;&gt;T1841)*($G$2="Y"),"same date, ", ""),IF((T1842=T1841)*(U1842=U1841)*(S1842&lt;&gt;S1841)*($G$2="Y"),"same collector and date, ", ""))))))))))&amp;(IF(ISBLANK(V1842),"",V1842&amp;", "))&amp;IF((AA1842&lt;&gt;AA1843)*($H$2="y"),AD1842&amp;AE1842,IF((AA1842&lt;&gt;AA1843)*($H$2="m"),AD1842&amp;AG1842,IF(($H$2&lt;&gt;"m")*($H$2&lt;&gt;"Y"),(IF(F1842=0,"",F1842&amp;" "&amp;$F$4&amp;" "))&amp;(IF(G1842=0,"",G1842&amp;" "&amp;$G$4&amp;" "))&amp;(IF(H1842=0,"",H1842&amp;" "&amp;H$4&amp;" "))&amp;(IF(I1842=0,"",I1842&amp;" "&amp;$I$4&amp;" "))&amp;(IF(J1842=0,"",J1842&amp;" "&amp;$J$4&amp;" "))&amp;IF((ISBLANK(C1842)),"","("&amp;C1842&amp;")"),"")))&amp;IF((B1842=B1843)*(K1842=K1843)*(L1842=L1843)*(M1842=M1843),IF(($H$2&lt;&gt;"m")*($H$2&lt;&gt;"Y"), ", ", IF((ISNUMBER(FIND(")",AE1842))), ", ", "")),IF((B1842=B1843)*(K1842=K1843)*(L1842=L1843),"; ",". ")))</f>
        <v/>
      </c>
      <c r="AI1842" s="1"/>
    </row>
    <row r="1843" spans="1:35" x14ac:dyDescent="0.25">
      <c r="A1843" s="3" t="str">
        <f t="shared" si="230"/>
        <v/>
      </c>
      <c r="B1843" s="53" t="str">
        <f t="shared" si="234"/>
        <v/>
      </c>
      <c r="C1843" s="57"/>
      <c r="D1843" s="57"/>
      <c r="E1843" s="57"/>
      <c r="F1843" s="57"/>
      <c r="G1843" s="57"/>
      <c r="H1843" s="57"/>
      <c r="I1843" s="57"/>
      <c r="J1843" s="57"/>
      <c r="K1843" s="57"/>
      <c r="L1843" s="57"/>
      <c r="M1843" s="54"/>
      <c r="N1843" s="57"/>
      <c r="O1843" s="58"/>
      <c r="P1843" s="58"/>
      <c r="Q1843" s="58"/>
      <c r="R1843" s="58"/>
      <c r="S1843" s="54"/>
      <c r="T1843" s="57"/>
      <c r="U1843" s="57"/>
      <c r="V1843" s="57"/>
      <c r="W1843" s="57"/>
      <c r="X1843" s="147" t="str">
        <f>IF(ISBLANK(D1843),"",IF('order-admin-units'!$I$1&lt;&gt;"y", "", IF((K1843="")*(ISBLANK(D1843)=FALSE), 'order-admin-units'!$B$1+1, VLOOKUP(K1843, ordercountry, 2))))</f>
        <v/>
      </c>
      <c r="Y1843" s="147" t="str">
        <f>IF(ISBLANK(D1843),"",IF('order-admin-units'!$I$1&lt;&gt;"y", "", IF(L1843="", 'order-admin-units'!$B$2+1, VLOOKUP(K1843&amp;"@"&amp;L1843, orderadmin, 2))))</f>
        <v/>
      </c>
      <c r="Z1843" s="147" t="str">
        <f t="shared" si="231"/>
        <v/>
      </c>
      <c r="AA1843" s="147" t="str">
        <f t="shared" si="232"/>
        <v/>
      </c>
      <c r="AB1843" s="147" t="str">
        <f t="shared" si="233"/>
        <v/>
      </c>
      <c r="AC1843" s="147" t="str">
        <f t="shared" si="227"/>
        <v/>
      </c>
      <c r="AD1843" s="11" t="str">
        <f t="shared" si="228"/>
        <v/>
      </c>
      <c r="AE1843" s="11" t="str">
        <f t="array" ref="AE1843">IF(ISBLANK(D1843),"",IF(OR($H$2="y",$H$2="m"),IF(AA1843=AA1842,IF(OR(AB1843=$AB$4:$AB1842)=FALSE,AE1842&amp;C1843,AE1842),"("&amp;C1843)&amp;IF(AA1843=AA1844,IF(OR(AB1844=$AB$4:$AB1843)=FALSE,", ",""),") "),""))</f>
        <v/>
      </c>
      <c r="AF1843" s="11" t="str">
        <f t="shared" si="229"/>
        <v/>
      </c>
      <c r="AG1843" s="11" t="str">
        <f t="array" ref="AG1843">IF(ISBLANK(D1843),"",IF(OR($H$2="y",$H$2="m"),IF(AA1843=AA1842,IF(OR(AC1843=$AC$4:$AC1842)=FALSE,AG1842&amp;AF1843,AG1842),"("&amp;AF1843)&amp;IF(AA1843=AA1844,IF(OR(AC1844=$AC$4:$AC1843)=FALSE,", ",""),") "),""))</f>
        <v/>
      </c>
      <c r="AH1843" s="10" t="str">
        <f>IF((ISBLANK(D1843)),"",IF(D1843=D1842,AH1842,"")&amp;IF(B1842&lt;&gt;B1843,((IF(ISBLANK(E1843),$D$3&amp;"Non-type material: "&amp;$D$3,$D$3&amp;INDEX('type-categories'!$A$2:$B$100,MATCH(E1843,'type-categories'!$A$2:$A$100,0),2)&amp;$D$3))),"")&amp;(IF(K1843&lt;&gt;K1842,$C$2&amp;K1843&amp;$K$3&amp;$C$2&amp;" ",(IF(B1843&lt;&gt;B1842,$C$2&amp;K1843&amp;$K$3&amp;$C$2&amp;" ",""))))&amp;(IF(L1843="","",((IF(L1843&lt;&gt;L1842,$D$2&amp;L1843&amp;$L$3&amp;$D$2&amp;" ",IF(B1843&lt;&gt;B1842,$D$2&amp;L1843&amp;$L$3&amp;$D$2&amp;" ",""))))))&amp;(IF(M1843="","",((IF(M1843&lt;&gt;M1842,$E$2&amp;M1843&amp;$E$2&amp;","&amp;" ",IF(B1843&lt;&gt;B1842,$E$2&amp;M1843&amp;$E$2&amp;",",""))))))&amp;(IF(N1843="","",IF(N1843&lt;&gt;N1842,N1843&amp;", ",IF(B1843&lt;&gt;B1842,N1843&amp;", ",""))))&amp;(IF(ISBLANK(O1843),"",(IF(O1843&lt;&gt;O1842,O1843&amp;", ",IF(B1843&lt;&gt;B1842,O1843&amp;", ","")))))&amp;(IF(ISBLANK(P1843),"",(IF(P1843&lt;&gt;P1842,P1843&amp;", ",IF(B1843&lt;&gt;B1842,P1843&amp;", ",IF(Z1843&lt;&gt;Z1842,P1843&amp;", ",""))))))&amp;(IF(ISBLANK(Q1843),"",(IF(Q1843&lt;&gt;Q1842,Q1843&amp;", ",IF(B1843&lt;&gt;B1842,Q1843&amp;", ",IF(Z1843&lt;&gt;Z1842,Q1843&amp;", ",""))))))&amp;(IF(ISBLANK(R1843),"",(IF(R1843&lt;&gt;R1842,R1843&amp;"m, ",IF(B1843&lt;&gt;B1842,R1843&amp;"m, ",IF(Z1843&lt;&gt;Z1842,R1843&amp;"m, ",""))))))&amp;IF(ISBLANK(S1843),"",(IF(B1843&lt;&gt;B1842,S1843&amp;", ",IF(S1843&lt;&gt;S1842,IF((Z1843=Z1842),"same locality "&amp;S1843&amp;", ",S1843&amp;", "),""))))&amp;(IF(ISBLANK(T1843),"",(IF(T1843&lt;&gt;T1842,IF(ISBLANK(F$2),T1843&amp;", ",T1843&amp;" "&amp;F$2&amp;", "),(IF(B1843&lt;&gt;B1842,IF(ISBLANK(F$2),T1843&amp;", ",T1843&amp;" "&amp;F$2&amp;", "),(IF(Z1843&lt;&gt;Z1842,IF(ISBLANK(F$2),T1843&amp;", ",T1843&amp;" "&amp;F$2&amp;", "),IF((U1843&lt;&gt;U1842)*($G$2="Y"),"same collector, ","")))))))))&amp;(IF(ISBLANK(U1843),"",(IF(U1843&lt;&gt;U1842,U1843&amp;", ",(IF(B1843&lt;&gt;B1842,U1843&amp;", ",IF(Z1843&lt;&gt;Z1842,U1843&amp;", ",(IF(T1843&lt;&gt;T1842,IF((T1843&lt;&gt;T1842)*($G$2="Y"),"same date, ", ""),IF((T1843=T1842)*(U1843=U1842)*(S1843&lt;&gt;S1842)*($G$2="Y"),"same collector and date, ", ""))))))))))&amp;(IF(ISBLANK(V1843),"",V1843&amp;", "))&amp;IF((AA1843&lt;&gt;AA1844)*($H$2="y"),AD1843&amp;AE1843,IF((AA1843&lt;&gt;AA1844)*($H$2="m"),AD1843&amp;AG1843,IF(($H$2&lt;&gt;"m")*($H$2&lt;&gt;"Y"),(IF(F1843=0,"",F1843&amp;" "&amp;$F$4&amp;" "))&amp;(IF(G1843=0,"",G1843&amp;" "&amp;$G$4&amp;" "))&amp;(IF(H1843=0,"",H1843&amp;" "&amp;H$4&amp;" "))&amp;(IF(I1843=0,"",I1843&amp;" "&amp;$I$4&amp;" "))&amp;(IF(J1843=0,"",J1843&amp;" "&amp;$J$4&amp;" "))&amp;IF((ISBLANK(C1843)),"","("&amp;C1843&amp;")"),"")))&amp;IF((B1843=B1844)*(K1843=K1844)*(L1843=L1844)*(M1843=M1844),IF(($H$2&lt;&gt;"m")*($H$2&lt;&gt;"Y"), ", ", IF((ISNUMBER(FIND(")",AE1843))), ", ", "")),IF((B1843=B1844)*(K1843=K1844)*(L1843=L1844),"; ",". ")))</f>
        <v/>
      </c>
      <c r="AI1843" s="1"/>
    </row>
    <row r="1844" spans="1:35" x14ac:dyDescent="0.25">
      <c r="A1844" s="3" t="str">
        <f t="shared" si="230"/>
        <v/>
      </c>
      <c r="B1844" s="53" t="str">
        <f t="shared" si="234"/>
        <v/>
      </c>
      <c r="C1844" s="57"/>
      <c r="D1844" s="57"/>
      <c r="E1844" s="57"/>
      <c r="F1844" s="57"/>
      <c r="G1844" s="57"/>
      <c r="H1844" s="57"/>
      <c r="I1844" s="57"/>
      <c r="J1844" s="57"/>
      <c r="K1844" s="57"/>
      <c r="L1844" s="57"/>
      <c r="M1844" s="54"/>
      <c r="N1844" s="57"/>
      <c r="O1844" s="58"/>
      <c r="P1844" s="58"/>
      <c r="Q1844" s="58"/>
      <c r="R1844" s="58"/>
      <c r="S1844" s="54"/>
      <c r="T1844" s="57"/>
      <c r="U1844" s="57"/>
      <c r="V1844" s="57"/>
      <c r="W1844" s="57"/>
      <c r="X1844" s="147" t="str">
        <f>IF(ISBLANK(D1844),"",IF('order-admin-units'!$I$1&lt;&gt;"y", "", IF((K1844="")*(ISBLANK(D1844)=FALSE), 'order-admin-units'!$B$1+1, VLOOKUP(K1844, ordercountry, 2))))</f>
        <v/>
      </c>
      <c r="Y1844" s="147" t="str">
        <f>IF(ISBLANK(D1844),"",IF('order-admin-units'!$I$1&lt;&gt;"y", "", IF(L1844="", 'order-admin-units'!$B$2+1, VLOOKUP(K1844&amp;"@"&amp;L1844, orderadmin, 2))))</f>
        <v/>
      </c>
      <c r="Z1844" s="147" t="str">
        <f t="shared" si="231"/>
        <v/>
      </c>
      <c r="AA1844" s="147" t="str">
        <f t="shared" si="232"/>
        <v/>
      </c>
      <c r="AB1844" s="147" t="str">
        <f t="shared" si="233"/>
        <v/>
      </c>
      <c r="AC1844" s="147" t="str">
        <f t="shared" si="227"/>
        <v/>
      </c>
      <c r="AD1844" s="11" t="str">
        <f t="shared" si="228"/>
        <v/>
      </c>
      <c r="AE1844" s="11" t="str">
        <f t="array" ref="AE1844">IF(ISBLANK(D1844),"",IF(OR($H$2="y",$H$2="m"),IF(AA1844=AA1843,IF(OR(AB1844=$AB$4:$AB1843)=FALSE,AE1843&amp;C1844,AE1843),"("&amp;C1844)&amp;IF(AA1844=AA1845,IF(OR(AB1845=$AB$4:$AB1844)=FALSE,", ",""),") "),""))</f>
        <v/>
      </c>
      <c r="AF1844" s="11" t="str">
        <f t="shared" si="229"/>
        <v/>
      </c>
      <c r="AG1844" s="11" t="str">
        <f t="array" ref="AG1844">IF(ISBLANK(D1844),"",IF(OR($H$2="y",$H$2="m"),IF(AA1844=AA1843,IF(OR(AC1844=$AC$4:$AC1843)=FALSE,AG1843&amp;AF1844,AG1843),"("&amp;AF1844)&amp;IF(AA1844=AA1845,IF(OR(AC1845=$AC$4:$AC1844)=FALSE,", ",""),") "),""))</f>
        <v/>
      </c>
      <c r="AH1844" s="10" t="str">
        <f>IF((ISBLANK(D1844)),"",IF(D1844=D1843,AH1843,"")&amp;IF(B1843&lt;&gt;B1844,((IF(ISBLANK(E1844),$D$3&amp;"Non-type material: "&amp;$D$3,$D$3&amp;INDEX('type-categories'!$A$2:$B$100,MATCH(E1844,'type-categories'!$A$2:$A$100,0),2)&amp;$D$3))),"")&amp;(IF(K1844&lt;&gt;K1843,$C$2&amp;K1844&amp;$K$3&amp;$C$2&amp;" ",(IF(B1844&lt;&gt;B1843,$C$2&amp;K1844&amp;$K$3&amp;$C$2&amp;" ",""))))&amp;(IF(L1844="","",((IF(L1844&lt;&gt;L1843,$D$2&amp;L1844&amp;$L$3&amp;$D$2&amp;" ",IF(B1844&lt;&gt;B1843,$D$2&amp;L1844&amp;$L$3&amp;$D$2&amp;" ",""))))))&amp;(IF(M1844="","",((IF(M1844&lt;&gt;M1843,$E$2&amp;M1844&amp;$E$2&amp;","&amp;" ",IF(B1844&lt;&gt;B1843,$E$2&amp;M1844&amp;$E$2&amp;",",""))))))&amp;(IF(N1844="","",IF(N1844&lt;&gt;N1843,N1844&amp;", ",IF(B1844&lt;&gt;B1843,N1844&amp;", ",""))))&amp;(IF(ISBLANK(O1844),"",(IF(O1844&lt;&gt;O1843,O1844&amp;", ",IF(B1844&lt;&gt;B1843,O1844&amp;", ","")))))&amp;(IF(ISBLANK(P1844),"",(IF(P1844&lt;&gt;P1843,P1844&amp;", ",IF(B1844&lt;&gt;B1843,P1844&amp;", ",IF(Z1844&lt;&gt;Z1843,P1844&amp;", ",""))))))&amp;(IF(ISBLANK(Q1844),"",(IF(Q1844&lt;&gt;Q1843,Q1844&amp;", ",IF(B1844&lt;&gt;B1843,Q1844&amp;", ",IF(Z1844&lt;&gt;Z1843,Q1844&amp;", ",""))))))&amp;(IF(ISBLANK(R1844),"",(IF(R1844&lt;&gt;R1843,R1844&amp;"m, ",IF(B1844&lt;&gt;B1843,R1844&amp;"m, ",IF(Z1844&lt;&gt;Z1843,R1844&amp;"m, ",""))))))&amp;IF(ISBLANK(S1844),"",(IF(B1844&lt;&gt;B1843,S1844&amp;", ",IF(S1844&lt;&gt;S1843,IF((Z1844=Z1843),"same locality "&amp;S1844&amp;", ",S1844&amp;", "),""))))&amp;(IF(ISBLANK(T1844),"",(IF(T1844&lt;&gt;T1843,IF(ISBLANK(F$2),T1844&amp;", ",T1844&amp;" "&amp;F$2&amp;", "),(IF(B1844&lt;&gt;B1843,IF(ISBLANK(F$2),T1844&amp;", ",T1844&amp;" "&amp;F$2&amp;", "),(IF(Z1844&lt;&gt;Z1843,IF(ISBLANK(F$2),T1844&amp;", ",T1844&amp;" "&amp;F$2&amp;", "),IF((U1844&lt;&gt;U1843)*($G$2="Y"),"same collector, ","")))))))))&amp;(IF(ISBLANK(U1844),"",(IF(U1844&lt;&gt;U1843,U1844&amp;", ",(IF(B1844&lt;&gt;B1843,U1844&amp;", ",IF(Z1844&lt;&gt;Z1843,U1844&amp;", ",(IF(T1844&lt;&gt;T1843,IF((T1844&lt;&gt;T1843)*($G$2="Y"),"same date, ", ""),IF((T1844=T1843)*(U1844=U1843)*(S1844&lt;&gt;S1843)*($G$2="Y"),"same collector and date, ", ""))))))))))&amp;(IF(ISBLANK(V1844),"",V1844&amp;", "))&amp;IF((AA1844&lt;&gt;AA1845)*($H$2="y"),AD1844&amp;AE1844,IF((AA1844&lt;&gt;AA1845)*($H$2="m"),AD1844&amp;AG1844,IF(($H$2&lt;&gt;"m")*($H$2&lt;&gt;"Y"),(IF(F1844=0,"",F1844&amp;" "&amp;$F$4&amp;" "))&amp;(IF(G1844=0,"",G1844&amp;" "&amp;$G$4&amp;" "))&amp;(IF(H1844=0,"",H1844&amp;" "&amp;H$4&amp;" "))&amp;(IF(I1844=0,"",I1844&amp;" "&amp;$I$4&amp;" "))&amp;(IF(J1844=0,"",J1844&amp;" "&amp;$J$4&amp;" "))&amp;IF((ISBLANK(C1844)),"","("&amp;C1844&amp;")"),"")))&amp;IF((B1844=B1845)*(K1844=K1845)*(L1844=L1845)*(M1844=M1845),IF(($H$2&lt;&gt;"m")*($H$2&lt;&gt;"Y"), ", ", IF((ISNUMBER(FIND(")",AE1844))), ", ", "")),IF((B1844=B1845)*(K1844=K1845)*(L1844=L1845),"; ",". ")))</f>
        <v/>
      </c>
      <c r="AI1844" s="1"/>
    </row>
    <row r="1845" spans="1:35" x14ac:dyDescent="0.25">
      <c r="A1845" s="3" t="str">
        <f t="shared" si="230"/>
        <v/>
      </c>
      <c r="B1845" s="53" t="str">
        <f t="shared" si="234"/>
        <v/>
      </c>
      <c r="C1845" s="57"/>
      <c r="D1845" s="57"/>
      <c r="E1845" s="57"/>
      <c r="F1845" s="57"/>
      <c r="G1845" s="57"/>
      <c r="H1845" s="57"/>
      <c r="I1845" s="57"/>
      <c r="J1845" s="57"/>
      <c r="K1845" s="57"/>
      <c r="L1845" s="57"/>
      <c r="M1845" s="54"/>
      <c r="N1845" s="57"/>
      <c r="O1845" s="58"/>
      <c r="P1845" s="58"/>
      <c r="Q1845" s="58"/>
      <c r="R1845" s="58"/>
      <c r="S1845" s="54"/>
      <c r="T1845" s="57"/>
      <c r="U1845" s="57"/>
      <c r="V1845" s="57"/>
      <c r="W1845" s="57"/>
      <c r="X1845" s="147" t="str">
        <f>IF(ISBLANK(D1845),"",IF('order-admin-units'!$I$1&lt;&gt;"y", "", IF((K1845="")*(ISBLANK(D1845)=FALSE), 'order-admin-units'!$B$1+1, VLOOKUP(K1845, ordercountry, 2))))</f>
        <v/>
      </c>
      <c r="Y1845" s="147" t="str">
        <f>IF(ISBLANK(D1845),"",IF('order-admin-units'!$I$1&lt;&gt;"y", "", IF(L1845="", 'order-admin-units'!$B$2+1, VLOOKUP(K1845&amp;"@"&amp;L1845, orderadmin, 2))))</f>
        <v/>
      </c>
      <c r="Z1845" s="147" t="str">
        <f t="shared" si="231"/>
        <v/>
      </c>
      <c r="AA1845" s="147" t="str">
        <f t="shared" si="232"/>
        <v/>
      </c>
      <c r="AB1845" s="147" t="str">
        <f t="shared" si="233"/>
        <v/>
      </c>
      <c r="AC1845" s="147" t="str">
        <f t="shared" si="227"/>
        <v/>
      </c>
      <c r="AD1845" s="11" t="str">
        <f t="shared" si="228"/>
        <v/>
      </c>
      <c r="AE1845" s="11" t="str">
        <f t="array" ref="AE1845">IF(ISBLANK(D1845),"",IF(OR($H$2="y",$H$2="m"),IF(AA1845=AA1844,IF(OR(AB1845=$AB$4:$AB1844)=FALSE,AE1844&amp;C1845,AE1844),"("&amp;C1845)&amp;IF(AA1845=AA1846,IF(OR(AB1846=$AB$4:$AB1845)=FALSE,", ",""),") "),""))</f>
        <v/>
      </c>
      <c r="AF1845" s="11" t="str">
        <f t="shared" si="229"/>
        <v/>
      </c>
      <c r="AG1845" s="11" t="str">
        <f t="array" ref="AG1845">IF(ISBLANK(D1845),"",IF(OR($H$2="y",$H$2="m"),IF(AA1845=AA1844,IF(OR(AC1845=$AC$4:$AC1844)=FALSE,AG1844&amp;AF1845,AG1844),"("&amp;AF1845)&amp;IF(AA1845=AA1846,IF(OR(AC1846=$AC$4:$AC1845)=FALSE,", ",""),") "),""))</f>
        <v/>
      </c>
      <c r="AH1845" s="10" t="str">
        <f>IF((ISBLANK(D1845)),"",IF(D1845=D1844,AH1844,"")&amp;IF(B1844&lt;&gt;B1845,((IF(ISBLANK(E1845),$D$3&amp;"Non-type material: "&amp;$D$3,$D$3&amp;INDEX('type-categories'!$A$2:$B$100,MATCH(E1845,'type-categories'!$A$2:$A$100,0),2)&amp;$D$3))),"")&amp;(IF(K1845&lt;&gt;K1844,$C$2&amp;K1845&amp;$K$3&amp;$C$2&amp;" ",(IF(B1845&lt;&gt;B1844,$C$2&amp;K1845&amp;$K$3&amp;$C$2&amp;" ",""))))&amp;(IF(L1845="","",((IF(L1845&lt;&gt;L1844,$D$2&amp;L1845&amp;$L$3&amp;$D$2&amp;" ",IF(B1845&lt;&gt;B1844,$D$2&amp;L1845&amp;$L$3&amp;$D$2&amp;" ",""))))))&amp;(IF(M1845="","",((IF(M1845&lt;&gt;M1844,$E$2&amp;M1845&amp;$E$2&amp;","&amp;" ",IF(B1845&lt;&gt;B1844,$E$2&amp;M1845&amp;$E$2&amp;",",""))))))&amp;(IF(N1845="","",IF(N1845&lt;&gt;N1844,N1845&amp;", ",IF(B1845&lt;&gt;B1844,N1845&amp;", ",""))))&amp;(IF(ISBLANK(O1845),"",(IF(O1845&lt;&gt;O1844,O1845&amp;", ",IF(B1845&lt;&gt;B1844,O1845&amp;", ","")))))&amp;(IF(ISBLANK(P1845),"",(IF(P1845&lt;&gt;P1844,P1845&amp;", ",IF(B1845&lt;&gt;B1844,P1845&amp;", ",IF(Z1845&lt;&gt;Z1844,P1845&amp;", ",""))))))&amp;(IF(ISBLANK(Q1845),"",(IF(Q1845&lt;&gt;Q1844,Q1845&amp;", ",IF(B1845&lt;&gt;B1844,Q1845&amp;", ",IF(Z1845&lt;&gt;Z1844,Q1845&amp;", ",""))))))&amp;(IF(ISBLANK(R1845),"",(IF(R1845&lt;&gt;R1844,R1845&amp;"m, ",IF(B1845&lt;&gt;B1844,R1845&amp;"m, ",IF(Z1845&lt;&gt;Z1844,R1845&amp;"m, ",""))))))&amp;IF(ISBLANK(S1845),"",(IF(B1845&lt;&gt;B1844,S1845&amp;", ",IF(S1845&lt;&gt;S1844,IF((Z1845=Z1844),"same locality "&amp;S1845&amp;", ",S1845&amp;", "),""))))&amp;(IF(ISBLANK(T1845),"",(IF(T1845&lt;&gt;T1844,IF(ISBLANK(F$2),T1845&amp;", ",T1845&amp;" "&amp;F$2&amp;", "),(IF(B1845&lt;&gt;B1844,IF(ISBLANK(F$2),T1845&amp;", ",T1845&amp;" "&amp;F$2&amp;", "),(IF(Z1845&lt;&gt;Z1844,IF(ISBLANK(F$2),T1845&amp;", ",T1845&amp;" "&amp;F$2&amp;", "),IF((U1845&lt;&gt;U1844)*($G$2="Y"),"same collector, ","")))))))))&amp;(IF(ISBLANK(U1845),"",(IF(U1845&lt;&gt;U1844,U1845&amp;", ",(IF(B1845&lt;&gt;B1844,U1845&amp;", ",IF(Z1845&lt;&gt;Z1844,U1845&amp;", ",(IF(T1845&lt;&gt;T1844,IF((T1845&lt;&gt;T1844)*($G$2="Y"),"same date, ", ""),IF((T1845=T1844)*(U1845=U1844)*(S1845&lt;&gt;S1844)*($G$2="Y"),"same collector and date, ", ""))))))))))&amp;(IF(ISBLANK(V1845),"",V1845&amp;", "))&amp;IF((AA1845&lt;&gt;AA1846)*($H$2="y"),AD1845&amp;AE1845,IF((AA1845&lt;&gt;AA1846)*($H$2="m"),AD1845&amp;AG1845,IF(($H$2&lt;&gt;"m")*($H$2&lt;&gt;"Y"),(IF(F1845=0,"",F1845&amp;" "&amp;$F$4&amp;" "))&amp;(IF(G1845=0,"",G1845&amp;" "&amp;$G$4&amp;" "))&amp;(IF(H1845=0,"",H1845&amp;" "&amp;H$4&amp;" "))&amp;(IF(I1845=0,"",I1845&amp;" "&amp;$I$4&amp;" "))&amp;(IF(J1845=0,"",J1845&amp;" "&amp;$J$4&amp;" "))&amp;IF((ISBLANK(C1845)),"","("&amp;C1845&amp;")"),"")))&amp;IF((B1845=B1846)*(K1845=K1846)*(L1845=L1846)*(M1845=M1846),IF(($H$2&lt;&gt;"m")*($H$2&lt;&gt;"Y"), ", ", IF((ISNUMBER(FIND(")",AE1845))), ", ", "")),IF((B1845=B1846)*(K1845=K1846)*(L1845=L1846),"; ",". ")))</f>
        <v/>
      </c>
      <c r="AI1845" s="1"/>
    </row>
    <row r="1846" spans="1:35" x14ac:dyDescent="0.25">
      <c r="A1846" s="3" t="str">
        <f t="shared" si="230"/>
        <v/>
      </c>
      <c r="B1846" s="53" t="str">
        <f t="shared" si="234"/>
        <v/>
      </c>
      <c r="C1846" s="57"/>
      <c r="D1846" s="57"/>
      <c r="E1846" s="57"/>
      <c r="F1846" s="57"/>
      <c r="G1846" s="57"/>
      <c r="H1846" s="57"/>
      <c r="I1846" s="57"/>
      <c r="J1846" s="57"/>
      <c r="K1846" s="57"/>
      <c r="L1846" s="57"/>
      <c r="M1846" s="54"/>
      <c r="N1846" s="57"/>
      <c r="O1846" s="58"/>
      <c r="P1846" s="58"/>
      <c r="Q1846" s="58"/>
      <c r="R1846" s="58"/>
      <c r="S1846" s="54"/>
      <c r="T1846" s="57"/>
      <c r="U1846" s="57"/>
      <c r="V1846" s="57"/>
      <c r="W1846" s="57"/>
      <c r="X1846" s="147" t="str">
        <f>IF(ISBLANK(D1846),"",IF('order-admin-units'!$I$1&lt;&gt;"y", "", IF((K1846="")*(ISBLANK(D1846)=FALSE), 'order-admin-units'!$B$1+1, VLOOKUP(K1846, ordercountry, 2))))</f>
        <v/>
      </c>
      <c r="Y1846" s="147" t="str">
        <f>IF(ISBLANK(D1846),"",IF('order-admin-units'!$I$1&lt;&gt;"y", "", IF(L1846="", 'order-admin-units'!$B$2+1, VLOOKUP(K1846&amp;"@"&amp;L1846, orderadmin, 2))))</f>
        <v/>
      </c>
      <c r="Z1846" s="147" t="str">
        <f t="shared" si="231"/>
        <v/>
      </c>
      <c r="AA1846" s="147" t="str">
        <f t="shared" si="232"/>
        <v/>
      </c>
      <c r="AB1846" s="147" t="str">
        <f t="shared" si="233"/>
        <v/>
      </c>
      <c r="AC1846" s="147" t="str">
        <f t="shared" si="227"/>
        <v/>
      </c>
      <c r="AD1846" s="11" t="str">
        <f t="shared" si="228"/>
        <v/>
      </c>
      <c r="AE1846" s="11" t="str">
        <f t="array" ref="AE1846">IF(ISBLANK(D1846),"",IF(OR($H$2="y",$H$2="m"),IF(AA1846=AA1845,IF(OR(AB1846=$AB$4:$AB1845)=FALSE,AE1845&amp;C1846,AE1845),"("&amp;C1846)&amp;IF(AA1846=AA1847,IF(OR(AB1847=$AB$4:$AB1846)=FALSE,", ",""),") "),""))</f>
        <v/>
      </c>
      <c r="AF1846" s="11" t="str">
        <f t="shared" si="229"/>
        <v/>
      </c>
      <c r="AG1846" s="11" t="str">
        <f t="array" ref="AG1846">IF(ISBLANK(D1846),"",IF(OR($H$2="y",$H$2="m"),IF(AA1846=AA1845,IF(OR(AC1846=$AC$4:$AC1845)=FALSE,AG1845&amp;AF1846,AG1845),"("&amp;AF1846)&amp;IF(AA1846=AA1847,IF(OR(AC1847=$AC$4:$AC1846)=FALSE,", ",""),") "),""))</f>
        <v/>
      </c>
      <c r="AH1846" s="10" t="str">
        <f>IF((ISBLANK(D1846)),"",IF(D1846=D1845,AH1845,"")&amp;IF(B1845&lt;&gt;B1846,((IF(ISBLANK(E1846),$D$3&amp;"Non-type material: "&amp;$D$3,$D$3&amp;INDEX('type-categories'!$A$2:$B$100,MATCH(E1846,'type-categories'!$A$2:$A$100,0),2)&amp;$D$3))),"")&amp;(IF(K1846&lt;&gt;K1845,$C$2&amp;K1846&amp;$K$3&amp;$C$2&amp;" ",(IF(B1846&lt;&gt;B1845,$C$2&amp;K1846&amp;$K$3&amp;$C$2&amp;" ",""))))&amp;(IF(L1846="","",((IF(L1846&lt;&gt;L1845,$D$2&amp;L1846&amp;$L$3&amp;$D$2&amp;" ",IF(B1846&lt;&gt;B1845,$D$2&amp;L1846&amp;$L$3&amp;$D$2&amp;" ",""))))))&amp;(IF(M1846="","",((IF(M1846&lt;&gt;M1845,$E$2&amp;M1846&amp;$E$2&amp;","&amp;" ",IF(B1846&lt;&gt;B1845,$E$2&amp;M1846&amp;$E$2&amp;",",""))))))&amp;(IF(N1846="","",IF(N1846&lt;&gt;N1845,N1846&amp;", ",IF(B1846&lt;&gt;B1845,N1846&amp;", ",""))))&amp;(IF(ISBLANK(O1846),"",(IF(O1846&lt;&gt;O1845,O1846&amp;", ",IF(B1846&lt;&gt;B1845,O1846&amp;", ","")))))&amp;(IF(ISBLANK(P1846),"",(IF(P1846&lt;&gt;P1845,P1846&amp;", ",IF(B1846&lt;&gt;B1845,P1846&amp;", ",IF(Z1846&lt;&gt;Z1845,P1846&amp;", ",""))))))&amp;(IF(ISBLANK(Q1846),"",(IF(Q1846&lt;&gt;Q1845,Q1846&amp;", ",IF(B1846&lt;&gt;B1845,Q1846&amp;", ",IF(Z1846&lt;&gt;Z1845,Q1846&amp;", ",""))))))&amp;(IF(ISBLANK(R1846),"",(IF(R1846&lt;&gt;R1845,R1846&amp;"m, ",IF(B1846&lt;&gt;B1845,R1846&amp;"m, ",IF(Z1846&lt;&gt;Z1845,R1846&amp;"m, ",""))))))&amp;IF(ISBLANK(S1846),"",(IF(B1846&lt;&gt;B1845,S1846&amp;", ",IF(S1846&lt;&gt;S1845,IF((Z1846=Z1845),"same locality "&amp;S1846&amp;", ",S1846&amp;", "),""))))&amp;(IF(ISBLANK(T1846),"",(IF(T1846&lt;&gt;T1845,IF(ISBLANK(F$2),T1846&amp;", ",T1846&amp;" "&amp;F$2&amp;", "),(IF(B1846&lt;&gt;B1845,IF(ISBLANK(F$2),T1846&amp;", ",T1846&amp;" "&amp;F$2&amp;", "),(IF(Z1846&lt;&gt;Z1845,IF(ISBLANK(F$2),T1846&amp;", ",T1846&amp;" "&amp;F$2&amp;", "),IF((U1846&lt;&gt;U1845)*($G$2="Y"),"same collector, ","")))))))))&amp;(IF(ISBLANK(U1846),"",(IF(U1846&lt;&gt;U1845,U1846&amp;", ",(IF(B1846&lt;&gt;B1845,U1846&amp;", ",IF(Z1846&lt;&gt;Z1845,U1846&amp;", ",(IF(T1846&lt;&gt;T1845,IF((T1846&lt;&gt;T1845)*($G$2="Y"),"same date, ", ""),IF((T1846=T1845)*(U1846=U1845)*(S1846&lt;&gt;S1845)*($G$2="Y"),"same collector and date, ", ""))))))))))&amp;(IF(ISBLANK(V1846),"",V1846&amp;", "))&amp;IF((AA1846&lt;&gt;AA1847)*($H$2="y"),AD1846&amp;AE1846,IF((AA1846&lt;&gt;AA1847)*($H$2="m"),AD1846&amp;AG1846,IF(($H$2&lt;&gt;"m")*($H$2&lt;&gt;"Y"),(IF(F1846=0,"",F1846&amp;" "&amp;$F$4&amp;" "))&amp;(IF(G1846=0,"",G1846&amp;" "&amp;$G$4&amp;" "))&amp;(IF(H1846=0,"",H1846&amp;" "&amp;H$4&amp;" "))&amp;(IF(I1846=0,"",I1846&amp;" "&amp;$I$4&amp;" "))&amp;(IF(J1846=0,"",J1846&amp;" "&amp;$J$4&amp;" "))&amp;IF((ISBLANK(C1846)),"","("&amp;C1846&amp;")"),"")))&amp;IF((B1846=B1847)*(K1846=K1847)*(L1846=L1847)*(M1846=M1847),IF(($H$2&lt;&gt;"m")*($H$2&lt;&gt;"Y"), ", ", IF((ISNUMBER(FIND(")",AE1846))), ", ", "")),IF((B1846=B1847)*(K1846=K1847)*(L1846=L1847),"; ",". ")))</f>
        <v/>
      </c>
      <c r="AI1846" s="1"/>
    </row>
    <row r="1847" spans="1:35" x14ac:dyDescent="0.25">
      <c r="A1847" s="3" t="str">
        <f t="shared" si="230"/>
        <v/>
      </c>
      <c r="B1847" s="53" t="str">
        <f t="shared" si="234"/>
        <v/>
      </c>
      <c r="C1847" s="57"/>
      <c r="D1847" s="57"/>
      <c r="E1847" s="57"/>
      <c r="F1847" s="57"/>
      <c r="G1847" s="57"/>
      <c r="H1847" s="57"/>
      <c r="I1847" s="57"/>
      <c r="J1847" s="57"/>
      <c r="K1847" s="57"/>
      <c r="L1847" s="57"/>
      <c r="M1847" s="54"/>
      <c r="N1847" s="57"/>
      <c r="O1847" s="58"/>
      <c r="P1847" s="58"/>
      <c r="Q1847" s="58"/>
      <c r="R1847" s="58"/>
      <c r="S1847" s="54"/>
      <c r="T1847" s="57"/>
      <c r="U1847" s="57"/>
      <c r="V1847" s="57"/>
      <c r="W1847" s="57"/>
      <c r="X1847" s="147" t="str">
        <f>IF(ISBLANK(D1847),"",IF('order-admin-units'!$I$1&lt;&gt;"y", "", IF((K1847="")*(ISBLANK(D1847)=FALSE), 'order-admin-units'!$B$1+1, VLOOKUP(K1847, ordercountry, 2))))</f>
        <v/>
      </c>
      <c r="Y1847" s="147" t="str">
        <f>IF(ISBLANK(D1847),"",IF('order-admin-units'!$I$1&lt;&gt;"y", "", IF(L1847="", 'order-admin-units'!$B$2+1, VLOOKUP(K1847&amp;"@"&amp;L1847, orderadmin, 2))))</f>
        <v/>
      </c>
      <c r="Z1847" s="147" t="str">
        <f t="shared" si="231"/>
        <v/>
      </c>
      <c r="AA1847" s="147" t="str">
        <f t="shared" si="232"/>
        <v/>
      </c>
      <c r="AB1847" s="147" t="str">
        <f t="shared" si="233"/>
        <v/>
      </c>
      <c r="AC1847" s="147" t="str">
        <f t="shared" si="227"/>
        <v/>
      </c>
      <c r="AD1847" s="11" t="str">
        <f t="shared" si="228"/>
        <v/>
      </c>
      <c r="AE1847" s="11" t="str">
        <f t="array" ref="AE1847">IF(ISBLANK(D1847),"",IF(OR($H$2="y",$H$2="m"),IF(AA1847=AA1846,IF(OR(AB1847=$AB$4:$AB1846)=FALSE,AE1846&amp;C1847,AE1846),"("&amp;C1847)&amp;IF(AA1847=AA1848,IF(OR(AB1848=$AB$4:$AB1847)=FALSE,", ",""),") "),""))</f>
        <v/>
      </c>
      <c r="AF1847" s="11" t="str">
        <f t="shared" si="229"/>
        <v/>
      </c>
      <c r="AG1847" s="11" t="str">
        <f t="array" ref="AG1847">IF(ISBLANK(D1847),"",IF(OR($H$2="y",$H$2="m"),IF(AA1847=AA1846,IF(OR(AC1847=$AC$4:$AC1846)=FALSE,AG1846&amp;AF1847,AG1846),"("&amp;AF1847)&amp;IF(AA1847=AA1848,IF(OR(AC1848=$AC$4:$AC1847)=FALSE,", ",""),") "),""))</f>
        <v/>
      </c>
      <c r="AH1847" s="10" t="str">
        <f>IF((ISBLANK(D1847)),"",IF(D1847=D1846,AH1846,"")&amp;IF(B1846&lt;&gt;B1847,((IF(ISBLANK(E1847),$D$3&amp;"Non-type material: "&amp;$D$3,$D$3&amp;INDEX('type-categories'!$A$2:$B$100,MATCH(E1847,'type-categories'!$A$2:$A$100,0),2)&amp;$D$3))),"")&amp;(IF(K1847&lt;&gt;K1846,$C$2&amp;K1847&amp;$K$3&amp;$C$2&amp;" ",(IF(B1847&lt;&gt;B1846,$C$2&amp;K1847&amp;$K$3&amp;$C$2&amp;" ",""))))&amp;(IF(L1847="","",((IF(L1847&lt;&gt;L1846,$D$2&amp;L1847&amp;$L$3&amp;$D$2&amp;" ",IF(B1847&lt;&gt;B1846,$D$2&amp;L1847&amp;$L$3&amp;$D$2&amp;" ",""))))))&amp;(IF(M1847="","",((IF(M1847&lt;&gt;M1846,$E$2&amp;M1847&amp;$E$2&amp;","&amp;" ",IF(B1847&lt;&gt;B1846,$E$2&amp;M1847&amp;$E$2&amp;",",""))))))&amp;(IF(N1847="","",IF(N1847&lt;&gt;N1846,N1847&amp;", ",IF(B1847&lt;&gt;B1846,N1847&amp;", ",""))))&amp;(IF(ISBLANK(O1847),"",(IF(O1847&lt;&gt;O1846,O1847&amp;", ",IF(B1847&lt;&gt;B1846,O1847&amp;", ","")))))&amp;(IF(ISBLANK(P1847),"",(IF(P1847&lt;&gt;P1846,P1847&amp;", ",IF(B1847&lt;&gt;B1846,P1847&amp;", ",IF(Z1847&lt;&gt;Z1846,P1847&amp;", ",""))))))&amp;(IF(ISBLANK(Q1847),"",(IF(Q1847&lt;&gt;Q1846,Q1847&amp;", ",IF(B1847&lt;&gt;B1846,Q1847&amp;", ",IF(Z1847&lt;&gt;Z1846,Q1847&amp;", ",""))))))&amp;(IF(ISBLANK(R1847),"",(IF(R1847&lt;&gt;R1846,R1847&amp;"m, ",IF(B1847&lt;&gt;B1846,R1847&amp;"m, ",IF(Z1847&lt;&gt;Z1846,R1847&amp;"m, ",""))))))&amp;IF(ISBLANK(S1847),"",(IF(B1847&lt;&gt;B1846,S1847&amp;", ",IF(S1847&lt;&gt;S1846,IF((Z1847=Z1846),"same locality "&amp;S1847&amp;", ",S1847&amp;", "),""))))&amp;(IF(ISBLANK(T1847),"",(IF(T1847&lt;&gt;T1846,IF(ISBLANK(F$2),T1847&amp;", ",T1847&amp;" "&amp;F$2&amp;", "),(IF(B1847&lt;&gt;B1846,IF(ISBLANK(F$2),T1847&amp;", ",T1847&amp;" "&amp;F$2&amp;", "),(IF(Z1847&lt;&gt;Z1846,IF(ISBLANK(F$2),T1847&amp;", ",T1847&amp;" "&amp;F$2&amp;", "),IF((U1847&lt;&gt;U1846)*($G$2="Y"),"same collector, ","")))))))))&amp;(IF(ISBLANK(U1847),"",(IF(U1847&lt;&gt;U1846,U1847&amp;", ",(IF(B1847&lt;&gt;B1846,U1847&amp;", ",IF(Z1847&lt;&gt;Z1846,U1847&amp;", ",(IF(T1847&lt;&gt;T1846,IF((T1847&lt;&gt;T1846)*($G$2="Y"),"same date, ", ""),IF((T1847=T1846)*(U1847=U1846)*(S1847&lt;&gt;S1846)*($G$2="Y"),"same collector and date, ", ""))))))))))&amp;(IF(ISBLANK(V1847),"",V1847&amp;", "))&amp;IF((AA1847&lt;&gt;AA1848)*($H$2="y"),AD1847&amp;AE1847,IF((AA1847&lt;&gt;AA1848)*($H$2="m"),AD1847&amp;AG1847,IF(($H$2&lt;&gt;"m")*($H$2&lt;&gt;"Y"),(IF(F1847=0,"",F1847&amp;" "&amp;$F$4&amp;" "))&amp;(IF(G1847=0,"",G1847&amp;" "&amp;$G$4&amp;" "))&amp;(IF(H1847=0,"",H1847&amp;" "&amp;H$4&amp;" "))&amp;(IF(I1847=0,"",I1847&amp;" "&amp;$I$4&amp;" "))&amp;(IF(J1847=0,"",J1847&amp;" "&amp;$J$4&amp;" "))&amp;IF((ISBLANK(C1847)),"","("&amp;C1847&amp;")"),"")))&amp;IF((B1847=B1848)*(K1847=K1848)*(L1847=L1848)*(M1847=M1848),IF(($H$2&lt;&gt;"m")*($H$2&lt;&gt;"Y"), ", ", IF((ISNUMBER(FIND(")",AE1847))), ", ", "")),IF((B1847=B1848)*(K1847=K1848)*(L1847=L1848),"; ",". ")))</f>
        <v/>
      </c>
      <c r="AI1847" s="1"/>
    </row>
    <row r="1848" spans="1:35" x14ac:dyDescent="0.25">
      <c r="A1848" s="3" t="str">
        <f t="shared" si="230"/>
        <v/>
      </c>
      <c r="B1848" s="53" t="str">
        <f t="shared" si="234"/>
        <v/>
      </c>
      <c r="C1848" s="57"/>
      <c r="D1848" s="57"/>
      <c r="E1848" s="57"/>
      <c r="F1848" s="57"/>
      <c r="G1848" s="57"/>
      <c r="H1848" s="57"/>
      <c r="I1848" s="57"/>
      <c r="J1848" s="57"/>
      <c r="K1848" s="57"/>
      <c r="L1848" s="57"/>
      <c r="M1848" s="54"/>
      <c r="N1848" s="57"/>
      <c r="O1848" s="58"/>
      <c r="P1848" s="58"/>
      <c r="Q1848" s="58"/>
      <c r="R1848" s="58"/>
      <c r="S1848" s="54"/>
      <c r="T1848" s="57"/>
      <c r="U1848" s="57"/>
      <c r="V1848" s="57"/>
      <c r="W1848" s="57"/>
      <c r="X1848" s="147" t="str">
        <f>IF(ISBLANK(D1848),"",IF('order-admin-units'!$I$1&lt;&gt;"y", "", IF((K1848="")*(ISBLANK(D1848)=FALSE), 'order-admin-units'!$B$1+1, VLOOKUP(K1848, ordercountry, 2))))</f>
        <v/>
      </c>
      <c r="Y1848" s="147" t="str">
        <f>IF(ISBLANK(D1848),"",IF('order-admin-units'!$I$1&lt;&gt;"y", "", IF(L1848="", 'order-admin-units'!$B$2+1, VLOOKUP(K1848&amp;"@"&amp;L1848, orderadmin, 2))))</f>
        <v/>
      </c>
      <c r="Z1848" s="147" t="str">
        <f t="shared" si="231"/>
        <v/>
      </c>
      <c r="AA1848" s="147" t="str">
        <f t="shared" si="232"/>
        <v/>
      </c>
      <c r="AB1848" s="147" t="str">
        <f t="shared" si="233"/>
        <v/>
      </c>
      <c r="AC1848" s="147" t="str">
        <f t="shared" si="227"/>
        <v/>
      </c>
      <c r="AD1848" s="11" t="str">
        <f t="shared" si="228"/>
        <v/>
      </c>
      <c r="AE1848" s="11" t="str">
        <f t="array" ref="AE1848">IF(ISBLANK(D1848),"",IF(OR($H$2="y",$H$2="m"),IF(AA1848=AA1847,IF(OR(AB1848=$AB$4:$AB1847)=FALSE,AE1847&amp;C1848,AE1847),"("&amp;C1848)&amp;IF(AA1848=AA1849,IF(OR(AB1849=$AB$4:$AB1848)=FALSE,", ",""),") "),""))</f>
        <v/>
      </c>
      <c r="AF1848" s="11" t="str">
        <f t="shared" si="229"/>
        <v/>
      </c>
      <c r="AG1848" s="11" t="str">
        <f t="array" ref="AG1848">IF(ISBLANK(D1848),"",IF(OR($H$2="y",$H$2="m"),IF(AA1848=AA1847,IF(OR(AC1848=$AC$4:$AC1847)=FALSE,AG1847&amp;AF1848,AG1847),"("&amp;AF1848)&amp;IF(AA1848=AA1849,IF(OR(AC1849=$AC$4:$AC1848)=FALSE,", ",""),") "),""))</f>
        <v/>
      </c>
      <c r="AH1848" s="10" t="str">
        <f>IF((ISBLANK(D1848)),"",IF(D1848=D1847,AH1847,"")&amp;IF(B1847&lt;&gt;B1848,((IF(ISBLANK(E1848),$D$3&amp;"Non-type material: "&amp;$D$3,$D$3&amp;INDEX('type-categories'!$A$2:$B$100,MATCH(E1848,'type-categories'!$A$2:$A$100,0),2)&amp;$D$3))),"")&amp;(IF(K1848&lt;&gt;K1847,$C$2&amp;K1848&amp;$K$3&amp;$C$2&amp;" ",(IF(B1848&lt;&gt;B1847,$C$2&amp;K1848&amp;$K$3&amp;$C$2&amp;" ",""))))&amp;(IF(L1848="","",((IF(L1848&lt;&gt;L1847,$D$2&amp;L1848&amp;$L$3&amp;$D$2&amp;" ",IF(B1848&lt;&gt;B1847,$D$2&amp;L1848&amp;$L$3&amp;$D$2&amp;" ",""))))))&amp;(IF(M1848="","",((IF(M1848&lt;&gt;M1847,$E$2&amp;M1848&amp;$E$2&amp;","&amp;" ",IF(B1848&lt;&gt;B1847,$E$2&amp;M1848&amp;$E$2&amp;",",""))))))&amp;(IF(N1848="","",IF(N1848&lt;&gt;N1847,N1848&amp;", ",IF(B1848&lt;&gt;B1847,N1848&amp;", ",""))))&amp;(IF(ISBLANK(O1848),"",(IF(O1848&lt;&gt;O1847,O1848&amp;", ",IF(B1848&lt;&gt;B1847,O1848&amp;", ","")))))&amp;(IF(ISBLANK(P1848),"",(IF(P1848&lt;&gt;P1847,P1848&amp;", ",IF(B1848&lt;&gt;B1847,P1848&amp;", ",IF(Z1848&lt;&gt;Z1847,P1848&amp;", ",""))))))&amp;(IF(ISBLANK(Q1848),"",(IF(Q1848&lt;&gt;Q1847,Q1848&amp;", ",IF(B1848&lt;&gt;B1847,Q1848&amp;", ",IF(Z1848&lt;&gt;Z1847,Q1848&amp;", ",""))))))&amp;(IF(ISBLANK(R1848),"",(IF(R1848&lt;&gt;R1847,R1848&amp;"m, ",IF(B1848&lt;&gt;B1847,R1848&amp;"m, ",IF(Z1848&lt;&gt;Z1847,R1848&amp;"m, ",""))))))&amp;IF(ISBLANK(S1848),"",(IF(B1848&lt;&gt;B1847,S1848&amp;", ",IF(S1848&lt;&gt;S1847,IF((Z1848=Z1847),"same locality "&amp;S1848&amp;", ",S1848&amp;", "),""))))&amp;(IF(ISBLANK(T1848),"",(IF(T1848&lt;&gt;T1847,IF(ISBLANK(F$2),T1848&amp;", ",T1848&amp;" "&amp;F$2&amp;", "),(IF(B1848&lt;&gt;B1847,IF(ISBLANK(F$2),T1848&amp;", ",T1848&amp;" "&amp;F$2&amp;", "),(IF(Z1848&lt;&gt;Z1847,IF(ISBLANK(F$2),T1848&amp;", ",T1848&amp;" "&amp;F$2&amp;", "),IF((U1848&lt;&gt;U1847)*($G$2="Y"),"same collector, ","")))))))))&amp;(IF(ISBLANK(U1848),"",(IF(U1848&lt;&gt;U1847,U1848&amp;", ",(IF(B1848&lt;&gt;B1847,U1848&amp;", ",IF(Z1848&lt;&gt;Z1847,U1848&amp;", ",(IF(T1848&lt;&gt;T1847,IF((T1848&lt;&gt;T1847)*($G$2="Y"),"same date, ", ""),IF((T1848=T1847)*(U1848=U1847)*(S1848&lt;&gt;S1847)*($G$2="Y"),"same collector and date, ", ""))))))))))&amp;(IF(ISBLANK(V1848),"",V1848&amp;", "))&amp;IF((AA1848&lt;&gt;AA1849)*($H$2="y"),AD1848&amp;AE1848,IF((AA1848&lt;&gt;AA1849)*($H$2="m"),AD1848&amp;AG1848,IF(($H$2&lt;&gt;"m")*($H$2&lt;&gt;"Y"),(IF(F1848=0,"",F1848&amp;" "&amp;$F$4&amp;" "))&amp;(IF(G1848=0,"",G1848&amp;" "&amp;$G$4&amp;" "))&amp;(IF(H1848=0,"",H1848&amp;" "&amp;H$4&amp;" "))&amp;(IF(I1848=0,"",I1848&amp;" "&amp;$I$4&amp;" "))&amp;(IF(J1848=0,"",J1848&amp;" "&amp;$J$4&amp;" "))&amp;IF((ISBLANK(C1848)),"","("&amp;C1848&amp;")"),"")))&amp;IF((B1848=B1849)*(K1848=K1849)*(L1848=L1849)*(M1848=M1849),IF(($H$2&lt;&gt;"m")*($H$2&lt;&gt;"Y"), ", ", IF((ISNUMBER(FIND(")",AE1848))), ", ", "")),IF((B1848=B1849)*(K1848=K1849)*(L1848=L1849),"; ",". ")))</f>
        <v/>
      </c>
      <c r="AI1848" s="1"/>
    </row>
    <row r="1849" spans="1:35" x14ac:dyDescent="0.25">
      <c r="A1849" s="3" t="str">
        <f t="shared" si="230"/>
        <v/>
      </c>
      <c r="B1849" s="53" t="str">
        <f t="shared" si="234"/>
        <v/>
      </c>
      <c r="C1849" s="57"/>
      <c r="D1849" s="57"/>
      <c r="E1849" s="57"/>
      <c r="F1849" s="57"/>
      <c r="G1849" s="57"/>
      <c r="H1849" s="57"/>
      <c r="I1849" s="57"/>
      <c r="J1849" s="57"/>
      <c r="K1849" s="57"/>
      <c r="L1849" s="57"/>
      <c r="M1849" s="54"/>
      <c r="N1849" s="57"/>
      <c r="O1849" s="58"/>
      <c r="P1849" s="58"/>
      <c r="Q1849" s="58"/>
      <c r="R1849" s="58"/>
      <c r="S1849" s="54"/>
      <c r="T1849" s="57"/>
      <c r="U1849" s="57"/>
      <c r="V1849" s="57"/>
      <c r="W1849" s="57"/>
      <c r="X1849" s="147" t="str">
        <f>IF(ISBLANK(D1849),"",IF('order-admin-units'!$I$1&lt;&gt;"y", "", IF((K1849="")*(ISBLANK(D1849)=FALSE), 'order-admin-units'!$B$1+1, VLOOKUP(K1849, ordercountry, 2))))</f>
        <v/>
      </c>
      <c r="Y1849" s="147" t="str">
        <f>IF(ISBLANK(D1849),"",IF('order-admin-units'!$I$1&lt;&gt;"y", "", IF(L1849="", 'order-admin-units'!$B$2+1, VLOOKUP(K1849&amp;"@"&amp;L1849, orderadmin, 2))))</f>
        <v/>
      </c>
      <c r="Z1849" s="147" t="str">
        <f t="shared" si="231"/>
        <v/>
      </c>
      <c r="AA1849" s="147" t="str">
        <f t="shared" si="232"/>
        <v/>
      </c>
      <c r="AB1849" s="147" t="str">
        <f t="shared" si="233"/>
        <v/>
      </c>
      <c r="AC1849" s="147" t="str">
        <f t="shared" si="227"/>
        <v/>
      </c>
      <c r="AD1849" s="11" t="str">
        <f t="shared" si="228"/>
        <v/>
      </c>
      <c r="AE1849" s="11" t="str">
        <f t="array" ref="AE1849">IF(ISBLANK(D1849),"",IF(OR($H$2="y",$H$2="m"),IF(AA1849=AA1848,IF(OR(AB1849=$AB$4:$AB1848)=FALSE,AE1848&amp;C1849,AE1848),"("&amp;C1849)&amp;IF(AA1849=AA1850,IF(OR(AB1850=$AB$4:$AB1849)=FALSE,", ",""),") "),""))</f>
        <v/>
      </c>
      <c r="AF1849" s="11" t="str">
        <f t="shared" si="229"/>
        <v/>
      </c>
      <c r="AG1849" s="11" t="str">
        <f t="array" ref="AG1849">IF(ISBLANK(D1849),"",IF(OR($H$2="y",$H$2="m"),IF(AA1849=AA1848,IF(OR(AC1849=$AC$4:$AC1848)=FALSE,AG1848&amp;AF1849,AG1848),"("&amp;AF1849)&amp;IF(AA1849=AA1850,IF(OR(AC1850=$AC$4:$AC1849)=FALSE,", ",""),") "),""))</f>
        <v/>
      </c>
      <c r="AH1849" s="10" t="str">
        <f>IF((ISBLANK(D1849)),"",IF(D1849=D1848,AH1848,"")&amp;IF(B1848&lt;&gt;B1849,((IF(ISBLANK(E1849),$D$3&amp;"Non-type material: "&amp;$D$3,$D$3&amp;INDEX('type-categories'!$A$2:$B$100,MATCH(E1849,'type-categories'!$A$2:$A$100,0),2)&amp;$D$3))),"")&amp;(IF(K1849&lt;&gt;K1848,$C$2&amp;K1849&amp;$K$3&amp;$C$2&amp;" ",(IF(B1849&lt;&gt;B1848,$C$2&amp;K1849&amp;$K$3&amp;$C$2&amp;" ",""))))&amp;(IF(L1849="","",((IF(L1849&lt;&gt;L1848,$D$2&amp;L1849&amp;$L$3&amp;$D$2&amp;" ",IF(B1849&lt;&gt;B1848,$D$2&amp;L1849&amp;$L$3&amp;$D$2&amp;" ",""))))))&amp;(IF(M1849="","",((IF(M1849&lt;&gt;M1848,$E$2&amp;M1849&amp;$E$2&amp;","&amp;" ",IF(B1849&lt;&gt;B1848,$E$2&amp;M1849&amp;$E$2&amp;",",""))))))&amp;(IF(N1849="","",IF(N1849&lt;&gt;N1848,N1849&amp;", ",IF(B1849&lt;&gt;B1848,N1849&amp;", ",""))))&amp;(IF(ISBLANK(O1849),"",(IF(O1849&lt;&gt;O1848,O1849&amp;", ",IF(B1849&lt;&gt;B1848,O1849&amp;", ","")))))&amp;(IF(ISBLANK(P1849),"",(IF(P1849&lt;&gt;P1848,P1849&amp;", ",IF(B1849&lt;&gt;B1848,P1849&amp;", ",IF(Z1849&lt;&gt;Z1848,P1849&amp;", ",""))))))&amp;(IF(ISBLANK(Q1849),"",(IF(Q1849&lt;&gt;Q1848,Q1849&amp;", ",IF(B1849&lt;&gt;B1848,Q1849&amp;", ",IF(Z1849&lt;&gt;Z1848,Q1849&amp;", ",""))))))&amp;(IF(ISBLANK(R1849),"",(IF(R1849&lt;&gt;R1848,R1849&amp;"m, ",IF(B1849&lt;&gt;B1848,R1849&amp;"m, ",IF(Z1849&lt;&gt;Z1848,R1849&amp;"m, ",""))))))&amp;IF(ISBLANK(S1849),"",(IF(B1849&lt;&gt;B1848,S1849&amp;", ",IF(S1849&lt;&gt;S1848,IF((Z1849=Z1848),"same locality "&amp;S1849&amp;", ",S1849&amp;", "),""))))&amp;(IF(ISBLANK(T1849),"",(IF(T1849&lt;&gt;T1848,IF(ISBLANK(F$2),T1849&amp;", ",T1849&amp;" "&amp;F$2&amp;", "),(IF(B1849&lt;&gt;B1848,IF(ISBLANK(F$2),T1849&amp;", ",T1849&amp;" "&amp;F$2&amp;", "),(IF(Z1849&lt;&gt;Z1848,IF(ISBLANK(F$2),T1849&amp;", ",T1849&amp;" "&amp;F$2&amp;", "),IF((U1849&lt;&gt;U1848)*($G$2="Y"),"same collector, ","")))))))))&amp;(IF(ISBLANK(U1849),"",(IF(U1849&lt;&gt;U1848,U1849&amp;", ",(IF(B1849&lt;&gt;B1848,U1849&amp;", ",IF(Z1849&lt;&gt;Z1848,U1849&amp;", ",(IF(T1849&lt;&gt;T1848,IF((T1849&lt;&gt;T1848)*($G$2="Y"),"same date, ", ""),IF((T1849=T1848)*(U1849=U1848)*(S1849&lt;&gt;S1848)*($G$2="Y"),"same collector and date, ", ""))))))))))&amp;(IF(ISBLANK(V1849),"",V1849&amp;", "))&amp;IF((AA1849&lt;&gt;AA1850)*($H$2="y"),AD1849&amp;AE1849,IF((AA1849&lt;&gt;AA1850)*($H$2="m"),AD1849&amp;AG1849,IF(($H$2&lt;&gt;"m")*($H$2&lt;&gt;"Y"),(IF(F1849=0,"",F1849&amp;" "&amp;$F$4&amp;" "))&amp;(IF(G1849=0,"",G1849&amp;" "&amp;$G$4&amp;" "))&amp;(IF(H1849=0,"",H1849&amp;" "&amp;H$4&amp;" "))&amp;(IF(I1849=0,"",I1849&amp;" "&amp;$I$4&amp;" "))&amp;(IF(J1849=0,"",J1849&amp;" "&amp;$J$4&amp;" "))&amp;IF((ISBLANK(C1849)),"","("&amp;C1849&amp;")"),"")))&amp;IF((B1849=B1850)*(K1849=K1850)*(L1849=L1850)*(M1849=M1850),IF(($H$2&lt;&gt;"m")*($H$2&lt;&gt;"Y"), ", ", IF((ISNUMBER(FIND(")",AE1849))), ", ", "")),IF((B1849=B1850)*(K1849=K1850)*(L1849=L1850),"; ",". ")))</f>
        <v/>
      </c>
      <c r="AI1849" s="1"/>
    </row>
    <row r="1850" spans="1:35" x14ac:dyDescent="0.25">
      <c r="A1850" s="3" t="str">
        <f t="shared" si="230"/>
        <v/>
      </c>
      <c r="B1850" s="53" t="str">
        <f t="shared" si="234"/>
        <v/>
      </c>
      <c r="C1850" s="57"/>
      <c r="D1850" s="57"/>
      <c r="E1850" s="57"/>
      <c r="F1850" s="57"/>
      <c r="G1850" s="57"/>
      <c r="H1850" s="57"/>
      <c r="I1850" s="57"/>
      <c r="J1850" s="57"/>
      <c r="K1850" s="57"/>
      <c r="L1850" s="57"/>
      <c r="M1850" s="54"/>
      <c r="N1850" s="57"/>
      <c r="O1850" s="58"/>
      <c r="P1850" s="58"/>
      <c r="Q1850" s="58"/>
      <c r="R1850" s="58"/>
      <c r="S1850" s="54"/>
      <c r="T1850" s="57"/>
      <c r="U1850" s="57"/>
      <c r="V1850" s="57"/>
      <c r="W1850" s="57"/>
      <c r="X1850" s="147" t="str">
        <f>IF(ISBLANK(D1850),"",IF('order-admin-units'!$I$1&lt;&gt;"y", "", IF((K1850="")*(ISBLANK(D1850)=FALSE), 'order-admin-units'!$B$1+1, VLOOKUP(K1850, ordercountry, 2))))</f>
        <v/>
      </c>
      <c r="Y1850" s="147" t="str">
        <f>IF(ISBLANK(D1850),"",IF('order-admin-units'!$I$1&lt;&gt;"y", "", IF(L1850="", 'order-admin-units'!$B$2+1, VLOOKUP(K1850&amp;"@"&amp;L1850, orderadmin, 2))))</f>
        <v/>
      </c>
      <c r="Z1850" s="147" t="str">
        <f t="shared" si="231"/>
        <v/>
      </c>
      <c r="AA1850" s="147" t="str">
        <f t="shared" si="232"/>
        <v/>
      </c>
      <c r="AB1850" s="147" t="str">
        <f t="shared" si="233"/>
        <v/>
      </c>
      <c r="AC1850" s="147" t="str">
        <f t="shared" si="227"/>
        <v/>
      </c>
      <c r="AD1850" s="11" t="str">
        <f t="shared" si="228"/>
        <v/>
      </c>
      <c r="AE1850" s="11" t="str">
        <f t="array" ref="AE1850">IF(ISBLANK(D1850),"",IF(OR($H$2="y",$H$2="m"),IF(AA1850=AA1849,IF(OR(AB1850=$AB$4:$AB1849)=FALSE,AE1849&amp;C1850,AE1849),"("&amp;C1850)&amp;IF(AA1850=AA1851,IF(OR(AB1851=$AB$4:$AB1850)=FALSE,", ",""),") "),""))</f>
        <v/>
      </c>
      <c r="AF1850" s="11" t="str">
        <f t="shared" si="229"/>
        <v/>
      </c>
      <c r="AG1850" s="11" t="str">
        <f t="array" ref="AG1850">IF(ISBLANK(D1850),"",IF(OR($H$2="y",$H$2="m"),IF(AA1850=AA1849,IF(OR(AC1850=$AC$4:$AC1849)=FALSE,AG1849&amp;AF1850,AG1849),"("&amp;AF1850)&amp;IF(AA1850=AA1851,IF(OR(AC1851=$AC$4:$AC1850)=FALSE,", ",""),") "),""))</f>
        <v/>
      </c>
      <c r="AH1850" s="10" t="str">
        <f>IF((ISBLANK(D1850)),"",IF(D1850=D1849,AH1849,"")&amp;IF(B1849&lt;&gt;B1850,((IF(ISBLANK(E1850),$D$3&amp;"Non-type material: "&amp;$D$3,$D$3&amp;INDEX('type-categories'!$A$2:$B$100,MATCH(E1850,'type-categories'!$A$2:$A$100,0),2)&amp;$D$3))),"")&amp;(IF(K1850&lt;&gt;K1849,$C$2&amp;K1850&amp;$K$3&amp;$C$2&amp;" ",(IF(B1850&lt;&gt;B1849,$C$2&amp;K1850&amp;$K$3&amp;$C$2&amp;" ",""))))&amp;(IF(L1850="","",((IF(L1850&lt;&gt;L1849,$D$2&amp;L1850&amp;$L$3&amp;$D$2&amp;" ",IF(B1850&lt;&gt;B1849,$D$2&amp;L1850&amp;$L$3&amp;$D$2&amp;" ",""))))))&amp;(IF(M1850="","",((IF(M1850&lt;&gt;M1849,$E$2&amp;M1850&amp;$E$2&amp;","&amp;" ",IF(B1850&lt;&gt;B1849,$E$2&amp;M1850&amp;$E$2&amp;",",""))))))&amp;(IF(N1850="","",IF(N1850&lt;&gt;N1849,N1850&amp;", ",IF(B1850&lt;&gt;B1849,N1850&amp;", ",""))))&amp;(IF(ISBLANK(O1850),"",(IF(O1850&lt;&gt;O1849,O1850&amp;", ",IF(B1850&lt;&gt;B1849,O1850&amp;", ","")))))&amp;(IF(ISBLANK(P1850),"",(IF(P1850&lt;&gt;P1849,P1850&amp;", ",IF(B1850&lt;&gt;B1849,P1850&amp;", ",IF(Z1850&lt;&gt;Z1849,P1850&amp;", ",""))))))&amp;(IF(ISBLANK(Q1850),"",(IF(Q1850&lt;&gt;Q1849,Q1850&amp;", ",IF(B1850&lt;&gt;B1849,Q1850&amp;", ",IF(Z1850&lt;&gt;Z1849,Q1850&amp;", ",""))))))&amp;(IF(ISBLANK(R1850),"",(IF(R1850&lt;&gt;R1849,R1850&amp;"m, ",IF(B1850&lt;&gt;B1849,R1850&amp;"m, ",IF(Z1850&lt;&gt;Z1849,R1850&amp;"m, ",""))))))&amp;IF(ISBLANK(S1850),"",(IF(B1850&lt;&gt;B1849,S1850&amp;", ",IF(S1850&lt;&gt;S1849,IF((Z1850=Z1849),"same locality "&amp;S1850&amp;", ",S1850&amp;", "),""))))&amp;(IF(ISBLANK(T1850),"",(IF(T1850&lt;&gt;T1849,IF(ISBLANK(F$2),T1850&amp;", ",T1850&amp;" "&amp;F$2&amp;", "),(IF(B1850&lt;&gt;B1849,IF(ISBLANK(F$2),T1850&amp;", ",T1850&amp;" "&amp;F$2&amp;", "),(IF(Z1850&lt;&gt;Z1849,IF(ISBLANK(F$2),T1850&amp;", ",T1850&amp;" "&amp;F$2&amp;", "),IF((U1850&lt;&gt;U1849)*($G$2="Y"),"same collector, ","")))))))))&amp;(IF(ISBLANK(U1850),"",(IF(U1850&lt;&gt;U1849,U1850&amp;", ",(IF(B1850&lt;&gt;B1849,U1850&amp;", ",IF(Z1850&lt;&gt;Z1849,U1850&amp;", ",(IF(T1850&lt;&gt;T1849,IF((T1850&lt;&gt;T1849)*($G$2="Y"),"same date, ", ""),IF((T1850=T1849)*(U1850=U1849)*(S1850&lt;&gt;S1849)*($G$2="Y"),"same collector and date, ", ""))))))))))&amp;(IF(ISBLANK(V1850),"",V1850&amp;", "))&amp;IF((AA1850&lt;&gt;AA1851)*($H$2="y"),AD1850&amp;AE1850,IF((AA1850&lt;&gt;AA1851)*($H$2="m"),AD1850&amp;AG1850,IF(($H$2&lt;&gt;"m")*($H$2&lt;&gt;"Y"),(IF(F1850=0,"",F1850&amp;" "&amp;$F$4&amp;" "))&amp;(IF(G1850=0,"",G1850&amp;" "&amp;$G$4&amp;" "))&amp;(IF(H1850=0,"",H1850&amp;" "&amp;H$4&amp;" "))&amp;(IF(I1850=0,"",I1850&amp;" "&amp;$I$4&amp;" "))&amp;(IF(J1850=0,"",J1850&amp;" "&amp;$J$4&amp;" "))&amp;IF((ISBLANK(C1850)),"","("&amp;C1850&amp;")"),"")))&amp;IF((B1850=B1851)*(K1850=K1851)*(L1850=L1851)*(M1850=M1851),IF(($H$2&lt;&gt;"m")*($H$2&lt;&gt;"Y"), ", ", IF((ISNUMBER(FIND(")",AE1850))), ", ", "")),IF((B1850=B1851)*(K1850=K1851)*(L1850=L1851),"; ",". ")))</f>
        <v/>
      </c>
      <c r="AI1850" s="1"/>
    </row>
    <row r="1851" spans="1:35" x14ac:dyDescent="0.25">
      <c r="A1851" s="3" t="str">
        <f t="shared" si="230"/>
        <v/>
      </c>
      <c r="B1851" s="53" t="str">
        <f t="shared" si="234"/>
        <v/>
      </c>
      <c r="C1851" s="57"/>
      <c r="D1851" s="57"/>
      <c r="E1851" s="57"/>
      <c r="F1851" s="57"/>
      <c r="G1851" s="57"/>
      <c r="H1851" s="57"/>
      <c r="I1851" s="57"/>
      <c r="J1851" s="57"/>
      <c r="K1851" s="57"/>
      <c r="L1851" s="57"/>
      <c r="M1851" s="54"/>
      <c r="N1851" s="57"/>
      <c r="O1851" s="58"/>
      <c r="P1851" s="58"/>
      <c r="Q1851" s="58"/>
      <c r="R1851" s="58"/>
      <c r="S1851" s="54"/>
      <c r="T1851" s="57"/>
      <c r="U1851" s="57"/>
      <c r="V1851" s="57"/>
      <c r="W1851" s="57"/>
      <c r="X1851" s="147" t="str">
        <f>IF(ISBLANK(D1851),"",IF('order-admin-units'!$I$1&lt;&gt;"y", "", IF((K1851="")*(ISBLANK(D1851)=FALSE), 'order-admin-units'!$B$1+1, VLOOKUP(K1851, ordercountry, 2))))</f>
        <v/>
      </c>
      <c r="Y1851" s="147" t="str">
        <f>IF(ISBLANK(D1851),"",IF('order-admin-units'!$I$1&lt;&gt;"y", "", IF(L1851="", 'order-admin-units'!$B$2+1, VLOOKUP(K1851&amp;"@"&amp;L1851, orderadmin, 2))))</f>
        <v/>
      </c>
      <c r="Z1851" s="147" t="str">
        <f t="shared" si="231"/>
        <v/>
      </c>
      <c r="AA1851" s="147" t="str">
        <f t="shared" si="232"/>
        <v/>
      </c>
      <c r="AB1851" s="147" t="str">
        <f t="shared" si="233"/>
        <v/>
      </c>
      <c r="AC1851" s="147" t="str">
        <f t="shared" si="227"/>
        <v/>
      </c>
      <c r="AD1851" s="11" t="str">
        <f t="shared" si="228"/>
        <v/>
      </c>
      <c r="AE1851" s="11" t="str">
        <f t="array" ref="AE1851">IF(ISBLANK(D1851),"",IF(OR($H$2="y",$H$2="m"),IF(AA1851=AA1850,IF(OR(AB1851=$AB$4:$AB1850)=FALSE,AE1850&amp;C1851,AE1850),"("&amp;C1851)&amp;IF(AA1851=AA1852,IF(OR(AB1852=$AB$4:$AB1851)=FALSE,", ",""),") "),""))</f>
        <v/>
      </c>
      <c r="AF1851" s="11" t="str">
        <f t="shared" si="229"/>
        <v/>
      </c>
      <c r="AG1851" s="11" t="str">
        <f t="array" ref="AG1851">IF(ISBLANK(D1851),"",IF(OR($H$2="y",$H$2="m"),IF(AA1851=AA1850,IF(OR(AC1851=$AC$4:$AC1850)=FALSE,AG1850&amp;AF1851,AG1850),"("&amp;AF1851)&amp;IF(AA1851=AA1852,IF(OR(AC1852=$AC$4:$AC1851)=FALSE,", ",""),") "),""))</f>
        <v/>
      </c>
      <c r="AH1851" s="10" t="str">
        <f>IF((ISBLANK(D1851)),"",IF(D1851=D1850,AH1850,"")&amp;IF(B1850&lt;&gt;B1851,((IF(ISBLANK(E1851),$D$3&amp;"Non-type material: "&amp;$D$3,$D$3&amp;INDEX('type-categories'!$A$2:$B$100,MATCH(E1851,'type-categories'!$A$2:$A$100,0),2)&amp;$D$3))),"")&amp;(IF(K1851&lt;&gt;K1850,$C$2&amp;K1851&amp;$K$3&amp;$C$2&amp;" ",(IF(B1851&lt;&gt;B1850,$C$2&amp;K1851&amp;$K$3&amp;$C$2&amp;" ",""))))&amp;(IF(L1851="","",((IF(L1851&lt;&gt;L1850,$D$2&amp;L1851&amp;$L$3&amp;$D$2&amp;" ",IF(B1851&lt;&gt;B1850,$D$2&amp;L1851&amp;$L$3&amp;$D$2&amp;" ",""))))))&amp;(IF(M1851="","",((IF(M1851&lt;&gt;M1850,$E$2&amp;M1851&amp;$E$2&amp;","&amp;" ",IF(B1851&lt;&gt;B1850,$E$2&amp;M1851&amp;$E$2&amp;",",""))))))&amp;(IF(N1851="","",IF(N1851&lt;&gt;N1850,N1851&amp;", ",IF(B1851&lt;&gt;B1850,N1851&amp;", ",""))))&amp;(IF(ISBLANK(O1851),"",(IF(O1851&lt;&gt;O1850,O1851&amp;", ",IF(B1851&lt;&gt;B1850,O1851&amp;", ","")))))&amp;(IF(ISBLANK(P1851),"",(IF(P1851&lt;&gt;P1850,P1851&amp;", ",IF(B1851&lt;&gt;B1850,P1851&amp;", ",IF(Z1851&lt;&gt;Z1850,P1851&amp;", ",""))))))&amp;(IF(ISBLANK(Q1851),"",(IF(Q1851&lt;&gt;Q1850,Q1851&amp;", ",IF(B1851&lt;&gt;B1850,Q1851&amp;", ",IF(Z1851&lt;&gt;Z1850,Q1851&amp;", ",""))))))&amp;(IF(ISBLANK(R1851),"",(IF(R1851&lt;&gt;R1850,R1851&amp;"m, ",IF(B1851&lt;&gt;B1850,R1851&amp;"m, ",IF(Z1851&lt;&gt;Z1850,R1851&amp;"m, ",""))))))&amp;IF(ISBLANK(S1851),"",(IF(B1851&lt;&gt;B1850,S1851&amp;", ",IF(S1851&lt;&gt;S1850,IF((Z1851=Z1850),"same locality "&amp;S1851&amp;", ",S1851&amp;", "),""))))&amp;(IF(ISBLANK(T1851),"",(IF(T1851&lt;&gt;T1850,IF(ISBLANK(F$2),T1851&amp;", ",T1851&amp;" "&amp;F$2&amp;", "),(IF(B1851&lt;&gt;B1850,IF(ISBLANK(F$2),T1851&amp;", ",T1851&amp;" "&amp;F$2&amp;", "),(IF(Z1851&lt;&gt;Z1850,IF(ISBLANK(F$2),T1851&amp;", ",T1851&amp;" "&amp;F$2&amp;", "),IF((U1851&lt;&gt;U1850)*($G$2="Y"),"same collector, ","")))))))))&amp;(IF(ISBLANK(U1851),"",(IF(U1851&lt;&gt;U1850,U1851&amp;", ",(IF(B1851&lt;&gt;B1850,U1851&amp;", ",IF(Z1851&lt;&gt;Z1850,U1851&amp;", ",(IF(T1851&lt;&gt;T1850,IF((T1851&lt;&gt;T1850)*($G$2="Y"),"same date, ", ""),IF((T1851=T1850)*(U1851=U1850)*(S1851&lt;&gt;S1850)*($G$2="Y"),"same collector and date, ", ""))))))))))&amp;(IF(ISBLANK(V1851),"",V1851&amp;", "))&amp;IF((AA1851&lt;&gt;AA1852)*($H$2="y"),AD1851&amp;AE1851,IF((AA1851&lt;&gt;AA1852)*($H$2="m"),AD1851&amp;AG1851,IF(($H$2&lt;&gt;"m")*($H$2&lt;&gt;"Y"),(IF(F1851=0,"",F1851&amp;" "&amp;$F$4&amp;" "))&amp;(IF(G1851=0,"",G1851&amp;" "&amp;$G$4&amp;" "))&amp;(IF(H1851=0,"",H1851&amp;" "&amp;H$4&amp;" "))&amp;(IF(I1851=0,"",I1851&amp;" "&amp;$I$4&amp;" "))&amp;(IF(J1851=0,"",J1851&amp;" "&amp;$J$4&amp;" "))&amp;IF((ISBLANK(C1851)),"","("&amp;C1851&amp;")"),"")))&amp;IF((B1851=B1852)*(K1851=K1852)*(L1851=L1852)*(M1851=M1852),IF(($H$2&lt;&gt;"m")*($H$2&lt;&gt;"Y"), ", ", IF((ISNUMBER(FIND(")",AE1851))), ", ", "")),IF((B1851=B1852)*(K1851=K1852)*(L1851=L1852),"; ",". ")))</f>
        <v/>
      </c>
      <c r="AI1851" s="1"/>
    </row>
    <row r="1852" spans="1:35" x14ac:dyDescent="0.25">
      <c r="A1852" s="3" t="str">
        <f t="shared" si="230"/>
        <v/>
      </c>
      <c r="B1852" s="53" t="str">
        <f t="shared" si="234"/>
        <v/>
      </c>
      <c r="C1852" s="57"/>
      <c r="D1852" s="57"/>
      <c r="E1852" s="57"/>
      <c r="F1852" s="57"/>
      <c r="G1852" s="57"/>
      <c r="H1852" s="57"/>
      <c r="I1852" s="57"/>
      <c r="J1852" s="57"/>
      <c r="K1852" s="57"/>
      <c r="L1852" s="57"/>
      <c r="M1852" s="54"/>
      <c r="N1852" s="57"/>
      <c r="O1852" s="58"/>
      <c r="P1852" s="58"/>
      <c r="Q1852" s="58"/>
      <c r="R1852" s="58"/>
      <c r="S1852" s="54"/>
      <c r="T1852" s="57"/>
      <c r="U1852" s="57"/>
      <c r="V1852" s="57"/>
      <c r="W1852" s="57"/>
      <c r="X1852" s="147" t="str">
        <f>IF(ISBLANK(D1852),"",IF('order-admin-units'!$I$1&lt;&gt;"y", "", IF((K1852="")*(ISBLANK(D1852)=FALSE), 'order-admin-units'!$B$1+1, VLOOKUP(K1852, ordercountry, 2))))</f>
        <v/>
      </c>
      <c r="Y1852" s="147" t="str">
        <f>IF(ISBLANK(D1852),"",IF('order-admin-units'!$I$1&lt;&gt;"y", "", IF(L1852="", 'order-admin-units'!$B$2+1, VLOOKUP(K1852&amp;"@"&amp;L1852, orderadmin, 2))))</f>
        <v/>
      </c>
      <c r="Z1852" s="147" t="str">
        <f t="shared" si="231"/>
        <v/>
      </c>
      <c r="AA1852" s="147" t="str">
        <f t="shared" si="232"/>
        <v/>
      </c>
      <c r="AB1852" s="147" t="str">
        <f t="shared" si="233"/>
        <v/>
      </c>
      <c r="AC1852" s="147" t="str">
        <f t="shared" si="227"/>
        <v/>
      </c>
      <c r="AD1852" s="11" t="str">
        <f t="shared" si="228"/>
        <v/>
      </c>
      <c r="AE1852" s="11" t="str">
        <f t="array" ref="AE1852">IF(ISBLANK(D1852),"",IF(OR($H$2="y",$H$2="m"),IF(AA1852=AA1851,IF(OR(AB1852=$AB$4:$AB1851)=FALSE,AE1851&amp;C1852,AE1851),"("&amp;C1852)&amp;IF(AA1852=AA1853,IF(OR(AB1853=$AB$4:$AB1852)=FALSE,", ",""),") "),""))</f>
        <v/>
      </c>
      <c r="AF1852" s="11" t="str">
        <f t="shared" si="229"/>
        <v/>
      </c>
      <c r="AG1852" s="11" t="str">
        <f t="array" ref="AG1852">IF(ISBLANK(D1852),"",IF(OR($H$2="y",$H$2="m"),IF(AA1852=AA1851,IF(OR(AC1852=$AC$4:$AC1851)=FALSE,AG1851&amp;AF1852,AG1851),"("&amp;AF1852)&amp;IF(AA1852=AA1853,IF(OR(AC1853=$AC$4:$AC1852)=FALSE,", ",""),") "),""))</f>
        <v/>
      </c>
      <c r="AH1852" s="10" t="str">
        <f>IF((ISBLANK(D1852)),"",IF(D1852=D1851,AH1851,"")&amp;IF(B1851&lt;&gt;B1852,((IF(ISBLANK(E1852),$D$3&amp;"Non-type material: "&amp;$D$3,$D$3&amp;INDEX('type-categories'!$A$2:$B$100,MATCH(E1852,'type-categories'!$A$2:$A$100,0),2)&amp;$D$3))),"")&amp;(IF(K1852&lt;&gt;K1851,$C$2&amp;K1852&amp;$K$3&amp;$C$2&amp;" ",(IF(B1852&lt;&gt;B1851,$C$2&amp;K1852&amp;$K$3&amp;$C$2&amp;" ",""))))&amp;(IF(L1852="","",((IF(L1852&lt;&gt;L1851,$D$2&amp;L1852&amp;$L$3&amp;$D$2&amp;" ",IF(B1852&lt;&gt;B1851,$D$2&amp;L1852&amp;$L$3&amp;$D$2&amp;" ",""))))))&amp;(IF(M1852="","",((IF(M1852&lt;&gt;M1851,$E$2&amp;M1852&amp;$E$2&amp;","&amp;" ",IF(B1852&lt;&gt;B1851,$E$2&amp;M1852&amp;$E$2&amp;",",""))))))&amp;(IF(N1852="","",IF(N1852&lt;&gt;N1851,N1852&amp;", ",IF(B1852&lt;&gt;B1851,N1852&amp;", ",""))))&amp;(IF(ISBLANK(O1852),"",(IF(O1852&lt;&gt;O1851,O1852&amp;", ",IF(B1852&lt;&gt;B1851,O1852&amp;", ","")))))&amp;(IF(ISBLANK(P1852),"",(IF(P1852&lt;&gt;P1851,P1852&amp;", ",IF(B1852&lt;&gt;B1851,P1852&amp;", ",IF(Z1852&lt;&gt;Z1851,P1852&amp;", ",""))))))&amp;(IF(ISBLANK(Q1852),"",(IF(Q1852&lt;&gt;Q1851,Q1852&amp;", ",IF(B1852&lt;&gt;B1851,Q1852&amp;", ",IF(Z1852&lt;&gt;Z1851,Q1852&amp;", ",""))))))&amp;(IF(ISBLANK(R1852),"",(IF(R1852&lt;&gt;R1851,R1852&amp;"m, ",IF(B1852&lt;&gt;B1851,R1852&amp;"m, ",IF(Z1852&lt;&gt;Z1851,R1852&amp;"m, ",""))))))&amp;IF(ISBLANK(S1852),"",(IF(B1852&lt;&gt;B1851,S1852&amp;", ",IF(S1852&lt;&gt;S1851,IF((Z1852=Z1851),"same locality "&amp;S1852&amp;", ",S1852&amp;", "),""))))&amp;(IF(ISBLANK(T1852),"",(IF(T1852&lt;&gt;T1851,IF(ISBLANK(F$2),T1852&amp;", ",T1852&amp;" "&amp;F$2&amp;", "),(IF(B1852&lt;&gt;B1851,IF(ISBLANK(F$2),T1852&amp;", ",T1852&amp;" "&amp;F$2&amp;", "),(IF(Z1852&lt;&gt;Z1851,IF(ISBLANK(F$2),T1852&amp;", ",T1852&amp;" "&amp;F$2&amp;", "),IF((U1852&lt;&gt;U1851)*($G$2="Y"),"same collector, ","")))))))))&amp;(IF(ISBLANK(U1852),"",(IF(U1852&lt;&gt;U1851,U1852&amp;", ",(IF(B1852&lt;&gt;B1851,U1852&amp;", ",IF(Z1852&lt;&gt;Z1851,U1852&amp;", ",(IF(T1852&lt;&gt;T1851,IF((T1852&lt;&gt;T1851)*($G$2="Y"),"same date, ", ""),IF((T1852=T1851)*(U1852=U1851)*(S1852&lt;&gt;S1851)*($G$2="Y"),"same collector and date, ", ""))))))))))&amp;(IF(ISBLANK(V1852),"",V1852&amp;", "))&amp;IF((AA1852&lt;&gt;AA1853)*($H$2="y"),AD1852&amp;AE1852,IF((AA1852&lt;&gt;AA1853)*($H$2="m"),AD1852&amp;AG1852,IF(($H$2&lt;&gt;"m")*($H$2&lt;&gt;"Y"),(IF(F1852=0,"",F1852&amp;" "&amp;$F$4&amp;" "))&amp;(IF(G1852=0,"",G1852&amp;" "&amp;$G$4&amp;" "))&amp;(IF(H1852=0,"",H1852&amp;" "&amp;H$4&amp;" "))&amp;(IF(I1852=0,"",I1852&amp;" "&amp;$I$4&amp;" "))&amp;(IF(J1852=0,"",J1852&amp;" "&amp;$J$4&amp;" "))&amp;IF((ISBLANK(C1852)),"","("&amp;C1852&amp;")"),"")))&amp;IF((B1852=B1853)*(K1852=K1853)*(L1852=L1853)*(M1852=M1853),IF(($H$2&lt;&gt;"m")*($H$2&lt;&gt;"Y"), ", ", IF((ISNUMBER(FIND(")",AE1852))), ", ", "")),IF((B1852=B1853)*(K1852=K1853)*(L1852=L1853),"; ",". ")))</f>
        <v/>
      </c>
      <c r="AI1852" s="1"/>
    </row>
    <row r="1853" spans="1:35" x14ac:dyDescent="0.25">
      <c r="A1853" s="3" t="str">
        <f t="shared" si="230"/>
        <v/>
      </c>
      <c r="B1853" s="53" t="str">
        <f t="shared" si="234"/>
        <v/>
      </c>
      <c r="C1853" s="57"/>
      <c r="D1853" s="57"/>
      <c r="E1853" s="57"/>
      <c r="F1853" s="57"/>
      <c r="G1853" s="57"/>
      <c r="H1853" s="57"/>
      <c r="I1853" s="57"/>
      <c r="J1853" s="57"/>
      <c r="K1853" s="57"/>
      <c r="L1853" s="57"/>
      <c r="M1853" s="54"/>
      <c r="N1853" s="57"/>
      <c r="O1853" s="58"/>
      <c r="P1853" s="58"/>
      <c r="Q1853" s="58"/>
      <c r="R1853" s="58"/>
      <c r="S1853" s="54"/>
      <c r="T1853" s="57"/>
      <c r="U1853" s="57"/>
      <c r="V1853" s="57"/>
      <c r="W1853" s="57"/>
      <c r="X1853" s="147" t="str">
        <f>IF(ISBLANK(D1853),"",IF('order-admin-units'!$I$1&lt;&gt;"y", "", IF((K1853="")*(ISBLANK(D1853)=FALSE), 'order-admin-units'!$B$1+1, VLOOKUP(K1853, ordercountry, 2))))</f>
        <v/>
      </c>
      <c r="Y1853" s="147" t="str">
        <f>IF(ISBLANK(D1853),"",IF('order-admin-units'!$I$1&lt;&gt;"y", "", IF(L1853="", 'order-admin-units'!$B$2+1, VLOOKUP(K1853&amp;"@"&amp;L1853, orderadmin, 2))))</f>
        <v/>
      </c>
      <c r="Z1853" s="147" t="str">
        <f t="shared" si="231"/>
        <v/>
      </c>
      <c r="AA1853" s="147" t="str">
        <f t="shared" si="232"/>
        <v/>
      </c>
      <c r="AB1853" s="147" t="str">
        <f t="shared" si="233"/>
        <v/>
      </c>
      <c r="AC1853" s="147" t="str">
        <f t="shared" si="227"/>
        <v/>
      </c>
      <c r="AD1853" s="11" t="str">
        <f t="shared" si="228"/>
        <v/>
      </c>
      <c r="AE1853" s="11" t="str">
        <f t="array" ref="AE1853">IF(ISBLANK(D1853),"",IF(OR($H$2="y",$H$2="m"),IF(AA1853=AA1852,IF(OR(AB1853=$AB$4:$AB1852)=FALSE,AE1852&amp;C1853,AE1852),"("&amp;C1853)&amp;IF(AA1853=AA1854,IF(OR(AB1854=$AB$4:$AB1853)=FALSE,", ",""),") "),""))</f>
        <v/>
      </c>
      <c r="AF1853" s="11" t="str">
        <f t="shared" si="229"/>
        <v/>
      </c>
      <c r="AG1853" s="11" t="str">
        <f t="array" ref="AG1853">IF(ISBLANK(D1853),"",IF(OR($H$2="y",$H$2="m"),IF(AA1853=AA1852,IF(OR(AC1853=$AC$4:$AC1852)=FALSE,AG1852&amp;AF1853,AG1852),"("&amp;AF1853)&amp;IF(AA1853=AA1854,IF(OR(AC1854=$AC$4:$AC1853)=FALSE,", ",""),") "),""))</f>
        <v/>
      </c>
      <c r="AH1853" s="10" t="str">
        <f>IF((ISBLANK(D1853)),"",IF(D1853=D1852,AH1852,"")&amp;IF(B1852&lt;&gt;B1853,((IF(ISBLANK(E1853),$D$3&amp;"Non-type material: "&amp;$D$3,$D$3&amp;INDEX('type-categories'!$A$2:$B$100,MATCH(E1853,'type-categories'!$A$2:$A$100,0),2)&amp;$D$3))),"")&amp;(IF(K1853&lt;&gt;K1852,$C$2&amp;K1853&amp;$K$3&amp;$C$2&amp;" ",(IF(B1853&lt;&gt;B1852,$C$2&amp;K1853&amp;$K$3&amp;$C$2&amp;" ",""))))&amp;(IF(L1853="","",((IF(L1853&lt;&gt;L1852,$D$2&amp;L1853&amp;$L$3&amp;$D$2&amp;" ",IF(B1853&lt;&gt;B1852,$D$2&amp;L1853&amp;$L$3&amp;$D$2&amp;" ",""))))))&amp;(IF(M1853="","",((IF(M1853&lt;&gt;M1852,$E$2&amp;M1853&amp;$E$2&amp;","&amp;" ",IF(B1853&lt;&gt;B1852,$E$2&amp;M1853&amp;$E$2&amp;",",""))))))&amp;(IF(N1853="","",IF(N1853&lt;&gt;N1852,N1853&amp;", ",IF(B1853&lt;&gt;B1852,N1853&amp;", ",""))))&amp;(IF(ISBLANK(O1853),"",(IF(O1853&lt;&gt;O1852,O1853&amp;", ",IF(B1853&lt;&gt;B1852,O1853&amp;", ","")))))&amp;(IF(ISBLANK(P1853),"",(IF(P1853&lt;&gt;P1852,P1853&amp;", ",IF(B1853&lt;&gt;B1852,P1853&amp;", ",IF(Z1853&lt;&gt;Z1852,P1853&amp;", ",""))))))&amp;(IF(ISBLANK(Q1853),"",(IF(Q1853&lt;&gt;Q1852,Q1853&amp;", ",IF(B1853&lt;&gt;B1852,Q1853&amp;", ",IF(Z1853&lt;&gt;Z1852,Q1853&amp;", ",""))))))&amp;(IF(ISBLANK(R1853),"",(IF(R1853&lt;&gt;R1852,R1853&amp;"m, ",IF(B1853&lt;&gt;B1852,R1853&amp;"m, ",IF(Z1853&lt;&gt;Z1852,R1853&amp;"m, ",""))))))&amp;IF(ISBLANK(S1853),"",(IF(B1853&lt;&gt;B1852,S1853&amp;", ",IF(S1853&lt;&gt;S1852,IF((Z1853=Z1852),"same locality "&amp;S1853&amp;", ",S1853&amp;", "),""))))&amp;(IF(ISBLANK(T1853),"",(IF(T1853&lt;&gt;T1852,IF(ISBLANK(F$2),T1853&amp;", ",T1853&amp;" "&amp;F$2&amp;", "),(IF(B1853&lt;&gt;B1852,IF(ISBLANK(F$2),T1853&amp;", ",T1853&amp;" "&amp;F$2&amp;", "),(IF(Z1853&lt;&gt;Z1852,IF(ISBLANK(F$2),T1853&amp;", ",T1853&amp;" "&amp;F$2&amp;", "),IF((U1853&lt;&gt;U1852)*($G$2="Y"),"same collector, ","")))))))))&amp;(IF(ISBLANK(U1853),"",(IF(U1853&lt;&gt;U1852,U1853&amp;", ",(IF(B1853&lt;&gt;B1852,U1853&amp;", ",IF(Z1853&lt;&gt;Z1852,U1853&amp;", ",(IF(T1853&lt;&gt;T1852,IF((T1853&lt;&gt;T1852)*($G$2="Y"),"same date, ", ""),IF((T1853=T1852)*(U1853=U1852)*(S1853&lt;&gt;S1852)*($G$2="Y"),"same collector and date, ", ""))))))))))&amp;(IF(ISBLANK(V1853),"",V1853&amp;", "))&amp;IF((AA1853&lt;&gt;AA1854)*($H$2="y"),AD1853&amp;AE1853,IF((AA1853&lt;&gt;AA1854)*($H$2="m"),AD1853&amp;AG1853,IF(($H$2&lt;&gt;"m")*($H$2&lt;&gt;"Y"),(IF(F1853=0,"",F1853&amp;" "&amp;$F$4&amp;" "))&amp;(IF(G1853=0,"",G1853&amp;" "&amp;$G$4&amp;" "))&amp;(IF(H1853=0,"",H1853&amp;" "&amp;H$4&amp;" "))&amp;(IF(I1853=0,"",I1853&amp;" "&amp;$I$4&amp;" "))&amp;(IF(J1853=0,"",J1853&amp;" "&amp;$J$4&amp;" "))&amp;IF((ISBLANK(C1853)),"","("&amp;C1853&amp;")"),"")))&amp;IF((B1853=B1854)*(K1853=K1854)*(L1853=L1854)*(M1853=M1854),IF(($H$2&lt;&gt;"m")*($H$2&lt;&gt;"Y"), ", ", IF((ISNUMBER(FIND(")",AE1853))), ", ", "")),IF((B1853=B1854)*(K1853=K1854)*(L1853=L1854),"; ",". ")))</f>
        <v/>
      </c>
      <c r="AI1853" s="1"/>
    </row>
    <row r="1854" spans="1:35" x14ac:dyDescent="0.25">
      <c r="A1854" s="3" t="str">
        <f t="shared" si="230"/>
        <v/>
      </c>
      <c r="B1854" s="53" t="str">
        <f t="shared" si="234"/>
        <v/>
      </c>
      <c r="C1854" s="57"/>
      <c r="D1854" s="57"/>
      <c r="E1854" s="57"/>
      <c r="F1854" s="57"/>
      <c r="G1854" s="57"/>
      <c r="H1854" s="57"/>
      <c r="I1854" s="57"/>
      <c r="J1854" s="57"/>
      <c r="K1854" s="57"/>
      <c r="L1854" s="57"/>
      <c r="M1854" s="54"/>
      <c r="N1854" s="57"/>
      <c r="O1854" s="58"/>
      <c r="P1854" s="58"/>
      <c r="Q1854" s="58"/>
      <c r="R1854" s="58"/>
      <c r="S1854" s="54"/>
      <c r="T1854" s="57"/>
      <c r="U1854" s="57"/>
      <c r="V1854" s="57"/>
      <c r="W1854" s="57"/>
      <c r="X1854" s="147" t="str">
        <f>IF(ISBLANK(D1854),"",IF('order-admin-units'!$I$1&lt;&gt;"y", "", IF((K1854="")*(ISBLANK(D1854)=FALSE), 'order-admin-units'!$B$1+1, VLOOKUP(K1854, ordercountry, 2))))</f>
        <v/>
      </c>
      <c r="Y1854" s="147" t="str">
        <f>IF(ISBLANK(D1854),"",IF('order-admin-units'!$I$1&lt;&gt;"y", "", IF(L1854="", 'order-admin-units'!$B$2+1, VLOOKUP(K1854&amp;"@"&amp;L1854, orderadmin, 2))))</f>
        <v/>
      </c>
      <c r="Z1854" s="147" t="str">
        <f t="shared" si="231"/>
        <v/>
      </c>
      <c r="AA1854" s="147" t="str">
        <f t="shared" si="232"/>
        <v/>
      </c>
      <c r="AB1854" s="147" t="str">
        <f t="shared" si="233"/>
        <v/>
      </c>
      <c r="AC1854" s="147" t="str">
        <f t="shared" si="227"/>
        <v/>
      </c>
      <c r="AD1854" s="11" t="str">
        <f t="shared" si="228"/>
        <v/>
      </c>
      <c r="AE1854" s="11" t="str">
        <f t="array" ref="AE1854">IF(ISBLANK(D1854),"",IF(OR($H$2="y",$H$2="m"),IF(AA1854=AA1853,IF(OR(AB1854=$AB$4:$AB1853)=FALSE,AE1853&amp;C1854,AE1853),"("&amp;C1854)&amp;IF(AA1854=AA1855,IF(OR(AB1855=$AB$4:$AB1854)=FALSE,", ",""),") "),""))</f>
        <v/>
      </c>
      <c r="AF1854" s="11" t="str">
        <f t="shared" si="229"/>
        <v/>
      </c>
      <c r="AG1854" s="11" t="str">
        <f t="array" ref="AG1854">IF(ISBLANK(D1854),"",IF(OR($H$2="y",$H$2="m"),IF(AA1854=AA1853,IF(OR(AC1854=$AC$4:$AC1853)=FALSE,AG1853&amp;AF1854,AG1853),"("&amp;AF1854)&amp;IF(AA1854=AA1855,IF(OR(AC1855=$AC$4:$AC1854)=FALSE,", ",""),") "),""))</f>
        <v/>
      </c>
      <c r="AH1854" s="10" t="str">
        <f>IF((ISBLANK(D1854)),"",IF(D1854=D1853,AH1853,"")&amp;IF(B1853&lt;&gt;B1854,((IF(ISBLANK(E1854),$D$3&amp;"Non-type material: "&amp;$D$3,$D$3&amp;INDEX('type-categories'!$A$2:$B$100,MATCH(E1854,'type-categories'!$A$2:$A$100,0),2)&amp;$D$3))),"")&amp;(IF(K1854&lt;&gt;K1853,$C$2&amp;K1854&amp;$K$3&amp;$C$2&amp;" ",(IF(B1854&lt;&gt;B1853,$C$2&amp;K1854&amp;$K$3&amp;$C$2&amp;" ",""))))&amp;(IF(L1854="","",((IF(L1854&lt;&gt;L1853,$D$2&amp;L1854&amp;$L$3&amp;$D$2&amp;" ",IF(B1854&lt;&gt;B1853,$D$2&amp;L1854&amp;$L$3&amp;$D$2&amp;" ",""))))))&amp;(IF(M1854="","",((IF(M1854&lt;&gt;M1853,$E$2&amp;M1854&amp;$E$2&amp;","&amp;" ",IF(B1854&lt;&gt;B1853,$E$2&amp;M1854&amp;$E$2&amp;",",""))))))&amp;(IF(N1854="","",IF(N1854&lt;&gt;N1853,N1854&amp;", ",IF(B1854&lt;&gt;B1853,N1854&amp;", ",""))))&amp;(IF(ISBLANK(O1854),"",(IF(O1854&lt;&gt;O1853,O1854&amp;", ",IF(B1854&lt;&gt;B1853,O1854&amp;", ","")))))&amp;(IF(ISBLANK(P1854),"",(IF(P1854&lt;&gt;P1853,P1854&amp;", ",IF(B1854&lt;&gt;B1853,P1854&amp;", ",IF(Z1854&lt;&gt;Z1853,P1854&amp;", ",""))))))&amp;(IF(ISBLANK(Q1854),"",(IF(Q1854&lt;&gt;Q1853,Q1854&amp;", ",IF(B1854&lt;&gt;B1853,Q1854&amp;", ",IF(Z1854&lt;&gt;Z1853,Q1854&amp;", ",""))))))&amp;(IF(ISBLANK(R1854),"",(IF(R1854&lt;&gt;R1853,R1854&amp;"m, ",IF(B1854&lt;&gt;B1853,R1854&amp;"m, ",IF(Z1854&lt;&gt;Z1853,R1854&amp;"m, ",""))))))&amp;IF(ISBLANK(S1854),"",(IF(B1854&lt;&gt;B1853,S1854&amp;", ",IF(S1854&lt;&gt;S1853,IF((Z1854=Z1853),"same locality "&amp;S1854&amp;", ",S1854&amp;", "),""))))&amp;(IF(ISBLANK(T1854),"",(IF(T1854&lt;&gt;T1853,IF(ISBLANK(F$2),T1854&amp;", ",T1854&amp;" "&amp;F$2&amp;", "),(IF(B1854&lt;&gt;B1853,IF(ISBLANK(F$2),T1854&amp;", ",T1854&amp;" "&amp;F$2&amp;", "),(IF(Z1854&lt;&gt;Z1853,IF(ISBLANK(F$2),T1854&amp;", ",T1854&amp;" "&amp;F$2&amp;", "),IF((U1854&lt;&gt;U1853)*($G$2="Y"),"same collector, ","")))))))))&amp;(IF(ISBLANK(U1854),"",(IF(U1854&lt;&gt;U1853,U1854&amp;", ",(IF(B1854&lt;&gt;B1853,U1854&amp;", ",IF(Z1854&lt;&gt;Z1853,U1854&amp;", ",(IF(T1854&lt;&gt;T1853,IF((T1854&lt;&gt;T1853)*($G$2="Y"),"same date, ", ""),IF((T1854=T1853)*(U1854=U1853)*(S1854&lt;&gt;S1853)*($G$2="Y"),"same collector and date, ", ""))))))))))&amp;(IF(ISBLANK(V1854),"",V1854&amp;", "))&amp;IF((AA1854&lt;&gt;AA1855)*($H$2="y"),AD1854&amp;AE1854,IF((AA1854&lt;&gt;AA1855)*($H$2="m"),AD1854&amp;AG1854,IF(($H$2&lt;&gt;"m")*($H$2&lt;&gt;"Y"),(IF(F1854=0,"",F1854&amp;" "&amp;$F$4&amp;" "))&amp;(IF(G1854=0,"",G1854&amp;" "&amp;$G$4&amp;" "))&amp;(IF(H1854=0,"",H1854&amp;" "&amp;H$4&amp;" "))&amp;(IF(I1854=0,"",I1854&amp;" "&amp;$I$4&amp;" "))&amp;(IF(J1854=0,"",J1854&amp;" "&amp;$J$4&amp;" "))&amp;IF((ISBLANK(C1854)),"","("&amp;C1854&amp;")"),"")))&amp;IF((B1854=B1855)*(K1854=K1855)*(L1854=L1855)*(M1854=M1855),IF(($H$2&lt;&gt;"m")*($H$2&lt;&gt;"Y"), ", ", IF((ISNUMBER(FIND(")",AE1854))), ", ", "")),IF((B1854=B1855)*(K1854=K1855)*(L1854=L1855),"; ",". ")))</f>
        <v/>
      </c>
      <c r="AI1854" s="1"/>
    </row>
    <row r="1855" spans="1:35" x14ac:dyDescent="0.25">
      <c r="A1855" s="3" t="str">
        <f t="shared" si="230"/>
        <v/>
      </c>
      <c r="B1855" s="53" t="str">
        <f t="shared" si="234"/>
        <v/>
      </c>
      <c r="C1855" s="57"/>
      <c r="D1855" s="57"/>
      <c r="E1855" s="57"/>
      <c r="F1855" s="57"/>
      <c r="G1855" s="57"/>
      <c r="H1855" s="57"/>
      <c r="I1855" s="57"/>
      <c r="J1855" s="57"/>
      <c r="K1855" s="57"/>
      <c r="L1855" s="57"/>
      <c r="M1855" s="54"/>
      <c r="N1855" s="57"/>
      <c r="O1855" s="58"/>
      <c r="P1855" s="58"/>
      <c r="Q1855" s="58"/>
      <c r="R1855" s="58"/>
      <c r="S1855" s="54"/>
      <c r="T1855" s="57"/>
      <c r="U1855" s="57"/>
      <c r="V1855" s="57"/>
      <c r="W1855" s="57"/>
      <c r="X1855" s="147" t="str">
        <f>IF(ISBLANK(D1855),"",IF('order-admin-units'!$I$1&lt;&gt;"y", "", IF((K1855="")*(ISBLANK(D1855)=FALSE), 'order-admin-units'!$B$1+1, VLOOKUP(K1855, ordercountry, 2))))</f>
        <v/>
      </c>
      <c r="Y1855" s="147" t="str">
        <f>IF(ISBLANK(D1855),"",IF('order-admin-units'!$I$1&lt;&gt;"y", "", IF(L1855="", 'order-admin-units'!$B$2+1, VLOOKUP(K1855&amp;"@"&amp;L1855, orderadmin, 2))))</f>
        <v/>
      </c>
      <c r="Z1855" s="147" t="str">
        <f t="shared" si="231"/>
        <v/>
      </c>
      <c r="AA1855" s="147" t="str">
        <f t="shared" si="232"/>
        <v/>
      </c>
      <c r="AB1855" s="147" t="str">
        <f t="shared" si="233"/>
        <v/>
      </c>
      <c r="AC1855" s="147" t="str">
        <f t="shared" si="227"/>
        <v/>
      </c>
      <c r="AD1855" s="11" t="str">
        <f t="shared" si="228"/>
        <v/>
      </c>
      <c r="AE1855" s="11" t="str">
        <f t="array" ref="AE1855">IF(ISBLANK(D1855),"",IF(OR($H$2="y",$H$2="m"),IF(AA1855=AA1854,IF(OR(AB1855=$AB$4:$AB1854)=FALSE,AE1854&amp;C1855,AE1854),"("&amp;C1855)&amp;IF(AA1855=AA1856,IF(OR(AB1856=$AB$4:$AB1855)=FALSE,", ",""),") "),""))</f>
        <v/>
      </c>
      <c r="AF1855" s="11" t="str">
        <f t="shared" si="229"/>
        <v/>
      </c>
      <c r="AG1855" s="11" t="str">
        <f t="array" ref="AG1855">IF(ISBLANK(D1855),"",IF(OR($H$2="y",$H$2="m"),IF(AA1855=AA1854,IF(OR(AC1855=$AC$4:$AC1854)=FALSE,AG1854&amp;AF1855,AG1854),"("&amp;AF1855)&amp;IF(AA1855=AA1856,IF(OR(AC1856=$AC$4:$AC1855)=FALSE,", ",""),") "),""))</f>
        <v/>
      </c>
      <c r="AH1855" s="10" t="str">
        <f>IF((ISBLANK(D1855)),"",IF(D1855=D1854,AH1854,"")&amp;IF(B1854&lt;&gt;B1855,((IF(ISBLANK(E1855),$D$3&amp;"Non-type material: "&amp;$D$3,$D$3&amp;INDEX('type-categories'!$A$2:$B$100,MATCH(E1855,'type-categories'!$A$2:$A$100,0),2)&amp;$D$3))),"")&amp;(IF(K1855&lt;&gt;K1854,$C$2&amp;K1855&amp;$K$3&amp;$C$2&amp;" ",(IF(B1855&lt;&gt;B1854,$C$2&amp;K1855&amp;$K$3&amp;$C$2&amp;" ",""))))&amp;(IF(L1855="","",((IF(L1855&lt;&gt;L1854,$D$2&amp;L1855&amp;$L$3&amp;$D$2&amp;" ",IF(B1855&lt;&gt;B1854,$D$2&amp;L1855&amp;$L$3&amp;$D$2&amp;" ",""))))))&amp;(IF(M1855="","",((IF(M1855&lt;&gt;M1854,$E$2&amp;M1855&amp;$E$2&amp;","&amp;" ",IF(B1855&lt;&gt;B1854,$E$2&amp;M1855&amp;$E$2&amp;",",""))))))&amp;(IF(N1855="","",IF(N1855&lt;&gt;N1854,N1855&amp;", ",IF(B1855&lt;&gt;B1854,N1855&amp;", ",""))))&amp;(IF(ISBLANK(O1855),"",(IF(O1855&lt;&gt;O1854,O1855&amp;", ",IF(B1855&lt;&gt;B1854,O1855&amp;", ","")))))&amp;(IF(ISBLANK(P1855),"",(IF(P1855&lt;&gt;P1854,P1855&amp;", ",IF(B1855&lt;&gt;B1854,P1855&amp;", ",IF(Z1855&lt;&gt;Z1854,P1855&amp;", ",""))))))&amp;(IF(ISBLANK(Q1855),"",(IF(Q1855&lt;&gt;Q1854,Q1855&amp;", ",IF(B1855&lt;&gt;B1854,Q1855&amp;", ",IF(Z1855&lt;&gt;Z1854,Q1855&amp;", ",""))))))&amp;(IF(ISBLANK(R1855),"",(IF(R1855&lt;&gt;R1854,R1855&amp;"m, ",IF(B1855&lt;&gt;B1854,R1855&amp;"m, ",IF(Z1855&lt;&gt;Z1854,R1855&amp;"m, ",""))))))&amp;IF(ISBLANK(S1855),"",(IF(B1855&lt;&gt;B1854,S1855&amp;", ",IF(S1855&lt;&gt;S1854,IF((Z1855=Z1854),"same locality "&amp;S1855&amp;", ",S1855&amp;", "),""))))&amp;(IF(ISBLANK(T1855),"",(IF(T1855&lt;&gt;T1854,IF(ISBLANK(F$2),T1855&amp;", ",T1855&amp;" "&amp;F$2&amp;", "),(IF(B1855&lt;&gt;B1854,IF(ISBLANK(F$2),T1855&amp;", ",T1855&amp;" "&amp;F$2&amp;", "),(IF(Z1855&lt;&gt;Z1854,IF(ISBLANK(F$2),T1855&amp;", ",T1855&amp;" "&amp;F$2&amp;", "),IF((U1855&lt;&gt;U1854)*($G$2="Y"),"same collector, ","")))))))))&amp;(IF(ISBLANK(U1855),"",(IF(U1855&lt;&gt;U1854,U1855&amp;", ",(IF(B1855&lt;&gt;B1854,U1855&amp;", ",IF(Z1855&lt;&gt;Z1854,U1855&amp;", ",(IF(T1855&lt;&gt;T1854,IF((T1855&lt;&gt;T1854)*($G$2="Y"),"same date, ", ""),IF((T1855=T1854)*(U1855=U1854)*(S1855&lt;&gt;S1854)*($G$2="Y"),"same collector and date, ", ""))))))))))&amp;(IF(ISBLANK(V1855),"",V1855&amp;", "))&amp;IF((AA1855&lt;&gt;AA1856)*($H$2="y"),AD1855&amp;AE1855,IF((AA1855&lt;&gt;AA1856)*($H$2="m"),AD1855&amp;AG1855,IF(($H$2&lt;&gt;"m")*($H$2&lt;&gt;"Y"),(IF(F1855=0,"",F1855&amp;" "&amp;$F$4&amp;" "))&amp;(IF(G1855=0,"",G1855&amp;" "&amp;$G$4&amp;" "))&amp;(IF(H1855=0,"",H1855&amp;" "&amp;H$4&amp;" "))&amp;(IF(I1855=0,"",I1855&amp;" "&amp;$I$4&amp;" "))&amp;(IF(J1855=0,"",J1855&amp;" "&amp;$J$4&amp;" "))&amp;IF((ISBLANK(C1855)),"","("&amp;C1855&amp;")"),"")))&amp;IF((B1855=B1856)*(K1855=K1856)*(L1855=L1856)*(M1855=M1856),IF(($H$2&lt;&gt;"m")*($H$2&lt;&gt;"Y"), ", ", IF((ISNUMBER(FIND(")",AE1855))), ", ", "")),IF((B1855=B1856)*(K1855=K1856)*(L1855=L1856),"; ",". ")))</f>
        <v/>
      </c>
      <c r="AI1855" s="1"/>
    </row>
    <row r="1856" spans="1:35" x14ac:dyDescent="0.25">
      <c r="A1856" s="3" t="str">
        <f t="shared" si="230"/>
        <v/>
      </c>
      <c r="B1856" s="53" t="str">
        <f t="shared" si="234"/>
        <v/>
      </c>
      <c r="C1856" s="57"/>
      <c r="D1856" s="57"/>
      <c r="E1856" s="57"/>
      <c r="F1856" s="57"/>
      <c r="G1856" s="57"/>
      <c r="H1856" s="57"/>
      <c r="I1856" s="57"/>
      <c r="J1856" s="57"/>
      <c r="K1856" s="57"/>
      <c r="L1856" s="57"/>
      <c r="M1856" s="54"/>
      <c r="N1856" s="57"/>
      <c r="O1856" s="58"/>
      <c r="P1856" s="58"/>
      <c r="Q1856" s="58"/>
      <c r="R1856" s="58"/>
      <c r="S1856" s="54"/>
      <c r="T1856" s="57"/>
      <c r="U1856" s="57"/>
      <c r="V1856" s="57"/>
      <c r="W1856" s="57"/>
      <c r="X1856" s="147" t="str">
        <f>IF(ISBLANK(D1856),"",IF('order-admin-units'!$I$1&lt;&gt;"y", "", IF((K1856="")*(ISBLANK(D1856)=FALSE), 'order-admin-units'!$B$1+1, VLOOKUP(K1856, ordercountry, 2))))</f>
        <v/>
      </c>
      <c r="Y1856" s="147" t="str">
        <f>IF(ISBLANK(D1856),"",IF('order-admin-units'!$I$1&lt;&gt;"y", "", IF(L1856="", 'order-admin-units'!$B$2+1, VLOOKUP(K1856&amp;"@"&amp;L1856, orderadmin, 2))))</f>
        <v/>
      </c>
      <c r="Z1856" s="147" t="str">
        <f t="shared" si="231"/>
        <v/>
      </c>
      <c r="AA1856" s="147" t="str">
        <f t="shared" si="232"/>
        <v/>
      </c>
      <c r="AB1856" s="147" t="str">
        <f t="shared" si="233"/>
        <v/>
      </c>
      <c r="AC1856" s="147" t="str">
        <f t="shared" si="227"/>
        <v/>
      </c>
      <c r="AD1856" s="11" t="str">
        <f t="shared" si="228"/>
        <v/>
      </c>
      <c r="AE1856" s="11" t="str">
        <f t="array" ref="AE1856">IF(ISBLANK(D1856),"",IF(OR($H$2="y",$H$2="m"),IF(AA1856=AA1855,IF(OR(AB1856=$AB$4:$AB1855)=FALSE,AE1855&amp;C1856,AE1855),"("&amp;C1856)&amp;IF(AA1856=AA1857,IF(OR(AB1857=$AB$4:$AB1856)=FALSE,", ",""),") "),""))</f>
        <v/>
      </c>
      <c r="AF1856" s="11" t="str">
        <f t="shared" si="229"/>
        <v/>
      </c>
      <c r="AG1856" s="11" t="str">
        <f t="array" ref="AG1856">IF(ISBLANK(D1856),"",IF(OR($H$2="y",$H$2="m"),IF(AA1856=AA1855,IF(OR(AC1856=$AC$4:$AC1855)=FALSE,AG1855&amp;AF1856,AG1855),"("&amp;AF1856)&amp;IF(AA1856=AA1857,IF(OR(AC1857=$AC$4:$AC1856)=FALSE,", ",""),") "),""))</f>
        <v/>
      </c>
      <c r="AH1856" s="10" t="str">
        <f>IF((ISBLANK(D1856)),"",IF(D1856=D1855,AH1855,"")&amp;IF(B1855&lt;&gt;B1856,((IF(ISBLANK(E1856),$D$3&amp;"Non-type material: "&amp;$D$3,$D$3&amp;INDEX('type-categories'!$A$2:$B$100,MATCH(E1856,'type-categories'!$A$2:$A$100,0),2)&amp;$D$3))),"")&amp;(IF(K1856&lt;&gt;K1855,$C$2&amp;K1856&amp;$K$3&amp;$C$2&amp;" ",(IF(B1856&lt;&gt;B1855,$C$2&amp;K1856&amp;$K$3&amp;$C$2&amp;" ",""))))&amp;(IF(L1856="","",((IF(L1856&lt;&gt;L1855,$D$2&amp;L1856&amp;$L$3&amp;$D$2&amp;" ",IF(B1856&lt;&gt;B1855,$D$2&amp;L1856&amp;$L$3&amp;$D$2&amp;" ",""))))))&amp;(IF(M1856="","",((IF(M1856&lt;&gt;M1855,$E$2&amp;M1856&amp;$E$2&amp;","&amp;" ",IF(B1856&lt;&gt;B1855,$E$2&amp;M1856&amp;$E$2&amp;",",""))))))&amp;(IF(N1856="","",IF(N1856&lt;&gt;N1855,N1856&amp;", ",IF(B1856&lt;&gt;B1855,N1856&amp;", ",""))))&amp;(IF(ISBLANK(O1856),"",(IF(O1856&lt;&gt;O1855,O1856&amp;", ",IF(B1856&lt;&gt;B1855,O1856&amp;", ","")))))&amp;(IF(ISBLANK(P1856),"",(IF(P1856&lt;&gt;P1855,P1856&amp;", ",IF(B1856&lt;&gt;B1855,P1856&amp;", ",IF(Z1856&lt;&gt;Z1855,P1856&amp;", ",""))))))&amp;(IF(ISBLANK(Q1856),"",(IF(Q1856&lt;&gt;Q1855,Q1856&amp;", ",IF(B1856&lt;&gt;B1855,Q1856&amp;", ",IF(Z1856&lt;&gt;Z1855,Q1856&amp;", ",""))))))&amp;(IF(ISBLANK(R1856),"",(IF(R1856&lt;&gt;R1855,R1856&amp;"m, ",IF(B1856&lt;&gt;B1855,R1856&amp;"m, ",IF(Z1856&lt;&gt;Z1855,R1856&amp;"m, ",""))))))&amp;IF(ISBLANK(S1856),"",(IF(B1856&lt;&gt;B1855,S1856&amp;", ",IF(S1856&lt;&gt;S1855,IF((Z1856=Z1855),"same locality "&amp;S1856&amp;", ",S1856&amp;", "),""))))&amp;(IF(ISBLANK(T1856),"",(IF(T1856&lt;&gt;T1855,IF(ISBLANK(F$2),T1856&amp;", ",T1856&amp;" "&amp;F$2&amp;", "),(IF(B1856&lt;&gt;B1855,IF(ISBLANK(F$2),T1856&amp;", ",T1856&amp;" "&amp;F$2&amp;", "),(IF(Z1856&lt;&gt;Z1855,IF(ISBLANK(F$2),T1856&amp;", ",T1856&amp;" "&amp;F$2&amp;", "),IF((U1856&lt;&gt;U1855)*($G$2="Y"),"same collector, ","")))))))))&amp;(IF(ISBLANK(U1856),"",(IF(U1856&lt;&gt;U1855,U1856&amp;", ",(IF(B1856&lt;&gt;B1855,U1856&amp;", ",IF(Z1856&lt;&gt;Z1855,U1856&amp;", ",(IF(T1856&lt;&gt;T1855,IF((T1856&lt;&gt;T1855)*($G$2="Y"),"same date, ", ""),IF((T1856=T1855)*(U1856=U1855)*(S1856&lt;&gt;S1855)*($G$2="Y"),"same collector and date, ", ""))))))))))&amp;(IF(ISBLANK(V1856),"",V1856&amp;", "))&amp;IF((AA1856&lt;&gt;AA1857)*($H$2="y"),AD1856&amp;AE1856,IF((AA1856&lt;&gt;AA1857)*($H$2="m"),AD1856&amp;AG1856,IF(($H$2&lt;&gt;"m")*($H$2&lt;&gt;"Y"),(IF(F1856=0,"",F1856&amp;" "&amp;$F$4&amp;" "))&amp;(IF(G1856=0,"",G1856&amp;" "&amp;$G$4&amp;" "))&amp;(IF(H1856=0,"",H1856&amp;" "&amp;H$4&amp;" "))&amp;(IF(I1856=0,"",I1856&amp;" "&amp;$I$4&amp;" "))&amp;(IF(J1856=0,"",J1856&amp;" "&amp;$J$4&amp;" "))&amp;IF((ISBLANK(C1856)),"","("&amp;C1856&amp;")"),"")))&amp;IF((B1856=B1857)*(K1856=K1857)*(L1856=L1857)*(M1856=M1857),IF(($H$2&lt;&gt;"m")*($H$2&lt;&gt;"Y"), ", ", IF((ISNUMBER(FIND(")",AE1856))), ", ", "")),IF((B1856=B1857)*(K1856=K1857)*(L1856=L1857),"; ",". ")))</f>
        <v/>
      </c>
      <c r="AI1856" s="1"/>
    </row>
    <row r="1857" spans="1:35" x14ac:dyDescent="0.25">
      <c r="A1857" s="3" t="str">
        <f t="shared" si="230"/>
        <v/>
      </c>
      <c r="B1857" s="53" t="str">
        <f t="shared" si="234"/>
        <v/>
      </c>
      <c r="C1857" s="57"/>
      <c r="D1857" s="57"/>
      <c r="E1857" s="57"/>
      <c r="F1857" s="57"/>
      <c r="G1857" s="57"/>
      <c r="H1857" s="57"/>
      <c r="I1857" s="57"/>
      <c r="J1857" s="57"/>
      <c r="K1857" s="57"/>
      <c r="L1857" s="57"/>
      <c r="M1857" s="54"/>
      <c r="N1857" s="57"/>
      <c r="O1857" s="58"/>
      <c r="P1857" s="58"/>
      <c r="Q1857" s="58"/>
      <c r="R1857" s="58"/>
      <c r="S1857" s="54"/>
      <c r="T1857" s="57"/>
      <c r="U1857" s="57"/>
      <c r="V1857" s="57"/>
      <c r="W1857" s="57"/>
      <c r="X1857" s="147" t="str">
        <f>IF(ISBLANK(D1857),"",IF('order-admin-units'!$I$1&lt;&gt;"y", "", IF((K1857="")*(ISBLANK(D1857)=FALSE), 'order-admin-units'!$B$1+1, VLOOKUP(K1857, ordercountry, 2))))</f>
        <v/>
      </c>
      <c r="Y1857" s="147" t="str">
        <f>IF(ISBLANK(D1857),"",IF('order-admin-units'!$I$1&lt;&gt;"y", "", IF(L1857="", 'order-admin-units'!$B$2+1, VLOOKUP(K1857&amp;"@"&amp;L1857, orderadmin, 2))))</f>
        <v/>
      </c>
      <c r="Z1857" s="147" t="str">
        <f t="shared" si="231"/>
        <v/>
      </c>
      <c r="AA1857" s="147" t="str">
        <f t="shared" si="232"/>
        <v/>
      </c>
      <c r="AB1857" s="147" t="str">
        <f t="shared" si="233"/>
        <v/>
      </c>
      <c r="AC1857" s="147" t="str">
        <f t="shared" si="227"/>
        <v/>
      </c>
      <c r="AD1857" s="11" t="str">
        <f t="shared" si="228"/>
        <v/>
      </c>
      <c r="AE1857" s="11" t="str">
        <f t="array" ref="AE1857">IF(ISBLANK(D1857),"",IF(OR($H$2="y",$H$2="m"),IF(AA1857=AA1856,IF(OR(AB1857=$AB$4:$AB1856)=FALSE,AE1856&amp;C1857,AE1856),"("&amp;C1857)&amp;IF(AA1857=AA1858,IF(OR(AB1858=$AB$4:$AB1857)=FALSE,", ",""),") "),""))</f>
        <v/>
      </c>
      <c r="AF1857" s="11" t="str">
        <f t="shared" si="229"/>
        <v/>
      </c>
      <c r="AG1857" s="11" t="str">
        <f t="array" ref="AG1857">IF(ISBLANK(D1857),"",IF(OR($H$2="y",$H$2="m"),IF(AA1857=AA1856,IF(OR(AC1857=$AC$4:$AC1856)=FALSE,AG1856&amp;AF1857,AG1856),"("&amp;AF1857)&amp;IF(AA1857=AA1858,IF(OR(AC1858=$AC$4:$AC1857)=FALSE,", ",""),") "),""))</f>
        <v/>
      </c>
      <c r="AH1857" s="10" t="str">
        <f>IF((ISBLANK(D1857)),"",IF(D1857=D1856,AH1856,"")&amp;IF(B1856&lt;&gt;B1857,((IF(ISBLANK(E1857),$D$3&amp;"Non-type material: "&amp;$D$3,$D$3&amp;INDEX('type-categories'!$A$2:$B$100,MATCH(E1857,'type-categories'!$A$2:$A$100,0),2)&amp;$D$3))),"")&amp;(IF(K1857&lt;&gt;K1856,$C$2&amp;K1857&amp;$K$3&amp;$C$2&amp;" ",(IF(B1857&lt;&gt;B1856,$C$2&amp;K1857&amp;$K$3&amp;$C$2&amp;" ",""))))&amp;(IF(L1857="","",((IF(L1857&lt;&gt;L1856,$D$2&amp;L1857&amp;$L$3&amp;$D$2&amp;" ",IF(B1857&lt;&gt;B1856,$D$2&amp;L1857&amp;$L$3&amp;$D$2&amp;" ",""))))))&amp;(IF(M1857="","",((IF(M1857&lt;&gt;M1856,$E$2&amp;M1857&amp;$E$2&amp;","&amp;" ",IF(B1857&lt;&gt;B1856,$E$2&amp;M1857&amp;$E$2&amp;",",""))))))&amp;(IF(N1857="","",IF(N1857&lt;&gt;N1856,N1857&amp;", ",IF(B1857&lt;&gt;B1856,N1857&amp;", ",""))))&amp;(IF(ISBLANK(O1857),"",(IF(O1857&lt;&gt;O1856,O1857&amp;", ",IF(B1857&lt;&gt;B1856,O1857&amp;", ","")))))&amp;(IF(ISBLANK(P1857),"",(IF(P1857&lt;&gt;P1856,P1857&amp;", ",IF(B1857&lt;&gt;B1856,P1857&amp;", ",IF(Z1857&lt;&gt;Z1856,P1857&amp;", ",""))))))&amp;(IF(ISBLANK(Q1857),"",(IF(Q1857&lt;&gt;Q1856,Q1857&amp;", ",IF(B1857&lt;&gt;B1856,Q1857&amp;", ",IF(Z1857&lt;&gt;Z1856,Q1857&amp;", ",""))))))&amp;(IF(ISBLANK(R1857),"",(IF(R1857&lt;&gt;R1856,R1857&amp;"m, ",IF(B1857&lt;&gt;B1856,R1857&amp;"m, ",IF(Z1857&lt;&gt;Z1856,R1857&amp;"m, ",""))))))&amp;IF(ISBLANK(S1857),"",(IF(B1857&lt;&gt;B1856,S1857&amp;", ",IF(S1857&lt;&gt;S1856,IF((Z1857=Z1856),"same locality "&amp;S1857&amp;", ",S1857&amp;", "),""))))&amp;(IF(ISBLANK(T1857),"",(IF(T1857&lt;&gt;T1856,IF(ISBLANK(F$2),T1857&amp;", ",T1857&amp;" "&amp;F$2&amp;", "),(IF(B1857&lt;&gt;B1856,IF(ISBLANK(F$2),T1857&amp;", ",T1857&amp;" "&amp;F$2&amp;", "),(IF(Z1857&lt;&gt;Z1856,IF(ISBLANK(F$2),T1857&amp;", ",T1857&amp;" "&amp;F$2&amp;", "),IF((U1857&lt;&gt;U1856)*($G$2="Y"),"same collector, ","")))))))))&amp;(IF(ISBLANK(U1857),"",(IF(U1857&lt;&gt;U1856,U1857&amp;", ",(IF(B1857&lt;&gt;B1856,U1857&amp;", ",IF(Z1857&lt;&gt;Z1856,U1857&amp;", ",(IF(T1857&lt;&gt;T1856,IF((T1857&lt;&gt;T1856)*($G$2="Y"),"same date, ", ""),IF((T1857=T1856)*(U1857=U1856)*(S1857&lt;&gt;S1856)*($G$2="Y"),"same collector and date, ", ""))))))))))&amp;(IF(ISBLANK(V1857),"",V1857&amp;", "))&amp;IF((AA1857&lt;&gt;AA1858)*($H$2="y"),AD1857&amp;AE1857,IF((AA1857&lt;&gt;AA1858)*($H$2="m"),AD1857&amp;AG1857,IF(($H$2&lt;&gt;"m")*($H$2&lt;&gt;"Y"),(IF(F1857=0,"",F1857&amp;" "&amp;$F$4&amp;" "))&amp;(IF(G1857=0,"",G1857&amp;" "&amp;$G$4&amp;" "))&amp;(IF(H1857=0,"",H1857&amp;" "&amp;H$4&amp;" "))&amp;(IF(I1857=0,"",I1857&amp;" "&amp;$I$4&amp;" "))&amp;(IF(J1857=0,"",J1857&amp;" "&amp;$J$4&amp;" "))&amp;IF((ISBLANK(C1857)),"","("&amp;C1857&amp;")"),"")))&amp;IF((B1857=B1858)*(K1857=K1858)*(L1857=L1858)*(M1857=M1858),IF(($H$2&lt;&gt;"m")*($H$2&lt;&gt;"Y"), ", ", IF((ISNUMBER(FIND(")",AE1857))), ", ", "")),IF((B1857=B1858)*(K1857=K1858)*(L1857=L1858),"; ",". ")))</f>
        <v/>
      </c>
      <c r="AI1857" s="1"/>
    </row>
    <row r="1858" spans="1:35" x14ac:dyDescent="0.25">
      <c r="A1858" s="3" t="str">
        <f t="shared" si="230"/>
        <v/>
      </c>
      <c r="B1858" s="53" t="str">
        <f t="shared" si="234"/>
        <v/>
      </c>
      <c r="C1858" s="57"/>
      <c r="D1858" s="57"/>
      <c r="E1858" s="57"/>
      <c r="F1858" s="57"/>
      <c r="G1858" s="57"/>
      <c r="H1858" s="57"/>
      <c r="I1858" s="57"/>
      <c r="J1858" s="57"/>
      <c r="K1858" s="57"/>
      <c r="L1858" s="57"/>
      <c r="M1858" s="54"/>
      <c r="N1858" s="57"/>
      <c r="O1858" s="58"/>
      <c r="P1858" s="58"/>
      <c r="Q1858" s="58"/>
      <c r="R1858" s="58"/>
      <c r="S1858" s="54"/>
      <c r="T1858" s="57"/>
      <c r="U1858" s="57"/>
      <c r="V1858" s="57"/>
      <c r="W1858" s="57"/>
      <c r="X1858" s="147" t="str">
        <f>IF(ISBLANK(D1858),"",IF('order-admin-units'!$I$1&lt;&gt;"y", "", IF((K1858="")*(ISBLANK(D1858)=FALSE), 'order-admin-units'!$B$1+1, VLOOKUP(K1858, ordercountry, 2))))</f>
        <v/>
      </c>
      <c r="Y1858" s="147" t="str">
        <f>IF(ISBLANK(D1858),"",IF('order-admin-units'!$I$1&lt;&gt;"y", "", IF(L1858="", 'order-admin-units'!$B$2+1, VLOOKUP(K1858&amp;"@"&amp;L1858, orderadmin, 2))))</f>
        <v/>
      </c>
      <c r="Z1858" s="147" t="str">
        <f t="shared" si="231"/>
        <v/>
      </c>
      <c r="AA1858" s="147" t="str">
        <f t="shared" si="232"/>
        <v/>
      </c>
      <c r="AB1858" s="147" t="str">
        <f t="shared" si="233"/>
        <v/>
      </c>
      <c r="AC1858" s="147" t="str">
        <f t="shared" si="227"/>
        <v/>
      </c>
      <c r="AD1858" s="11" t="str">
        <f t="shared" si="228"/>
        <v/>
      </c>
      <c r="AE1858" s="11" t="str">
        <f t="array" ref="AE1858">IF(ISBLANK(D1858),"",IF(OR($H$2="y",$H$2="m"),IF(AA1858=AA1857,IF(OR(AB1858=$AB$4:$AB1857)=FALSE,AE1857&amp;C1858,AE1857),"("&amp;C1858)&amp;IF(AA1858=AA1859,IF(OR(AB1859=$AB$4:$AB1858)=FALSE,", ",""),") "),""))</f>
        <v/>
      </c>
      <c r="AF1858" s="11" t="str">
        <f t="shared" si="229"/>
        <v/>
      </c>
      <c r="AG1858" s="11" t="str">
        <f t="array" ref="AG1858">IF(ISBLANK(D1858),"",IF(OR($H$2="y",$H$2="m"),IF(AA1858=AA1857,IF(OR(AC1858=$AC$4:$AC1857)=FALSE,AG1857&amp;AF1858,AG1857),"("&amp;AF1858)&amp;IF(AA1858=AA1859,IF(OR(AC1859=$AC$4:$AC1858)=FALSE,", ",""),") "),""))</f>
        <v/>
      </c>
      <c r="AH1858" s="10" t="str">
        <f>IF((ISBLANK(D1858)),"",IF(D1858=D1857,AH1857,"")&amp;IF(B1857&lt;&gt;B1858,((IF(ISBLANK(E1858),$D$3&amp;"Non-type material: "&amp;$D$3,$D$3&amp;INDEX('type-categories'!$A$2:$B$100,MATCH(E1858,'type-categories'!$A$2:$A$100,0),2)&amp;$D$3))),"")&amp;(IF(K1858&lt;&gt;K1857,$C$2&amp;K1858&amp;$K$3&amp;$C$2&amp;" ",(IF(B1858&lt;&gt;B1857,$C$2&amp;K1858&amp;$K$3&amp;$C$2&amp;" ",""))))&amp;(IF(L1858="","",((IF(L1858&lt;&gt;L1857,$D$2&amp;L1858&amp;$L$3&amp;$D$2&amp;" ",IF(B1858&lt;&gt;B1857,$D$2&amp;L1858&amp;$L$3&amp;$D$2&amp;" ",""))))))&amp;(IF(M1858="","",((IF(M1858&lt;&gt;M1857,$E$2&amp;M1858&amp;$E$2&amp;","&amp;" ",IF(B1858&lt;&gt;B1857,$E$2&amp;M1858&amp;$E$2&amp;",",""))))))&amp;(IF(N1858="","",IF(N1858&lt;&gt;N1857,N1858&amp;", ",IF(B1858&lt;&gt;B1857,N1858&amp;", ",""))))&amp;(IF(ISBLANK(O1858),"",(IF(O1858&lt;&gt;O1857,O1858&amp;", ",IF(B1858&lt;&gt;B1857,O1858&amp;", ","")))))&amp;(IF(ISBLANK(P1858),"",(IF(P1858&lt;&gt;P1857,P1858&amp;", ",IF(B1858&lt;&gt;B1857,P1858&amp;", ",IF(Z1858&lt;&gt;Z1857,P1858&amp;", ",""))))))&amp;(IF(ISBLANK(Q1858),"",(IF(Q1858&lt;&gt;Q1857,Q1858&amp;", ",IF(B1858&lt;&gt;B1857,Q1858&amp;", ",IF(Z1858&lt;&gt;Z1857,Q1858&amp;", ",""))))))&amp;(IF(ISBLANK(R1858),"",(IF(R1858&lt;&gt;R1857,R1858&amp;"m, ",IF(B1858&lt;&gt;B1857,R1858&amp;"m, ",IF(Z1858&lt;&gt;Z1857,R1858&amp;"m, ",""))))))&amp;IF(ISBLANK(S1858),"",(IF(B1858&lt;&gt;B1857,S1858&amp;", ",IF(S1858&lt;&gt;S1857,IF((Z1858=Z1857),"same locality "&amp;S1858&amp;", ",S1858&amp;", "),""))))&amp;(IF(ISBLANK(T1858),"",(IF(T1858&lt;&gt;T1857,IF(ISBLANK(F$2),T1858&amp;", ",T1858&amp;" "&amp;F$2&amp;", "),(IF(B1858&lt;&gt;B1857,IF(ISBLANK(F$2),T1858&amp;", ",T1858&amp;" "&amp;F$2&amp;", "),(IF(Z1858&lt;&gt;Z1857,IF(ISBLANK(F$2),T1858&amp;", ",T1858&amp;" "&amp;F$2&amp;", "),IF((U1858&lt;&gt;U1857)*($G$2="Y"),"same collector, ","")))))))))&amp;(IF(ISBLANK(U1858),"",(IF(U1858&lt;&gt;U1857,U1858&amp;", ",(IF(B1858&lt;&gt;B1857,U1858&amp;", ",IF(Z1858&lt;&gt;Z1857,U1858&amp;", ",(IF(T1858&lt;&gt;T1857,IF((T1858&lt;&gt;T1857)*($G$2="Y"),"same date, ", ""),IF((T1858=T1857)*(U1858=U1857)*(S1858&lt;&gt;S1857)*($G$2="Y"),"same collector and date, ", ""))))))))))&amp;(IF(ISBLANK(V1858),"",V1858&amp;", "))&amp;IF((AA1858&lt;&gt;AA1859)*($H$2="y"),AD1858&amp;AE1858,IF((AA1858&lt;&gt;AA1859)*($H$2="m"),AD1858&amp;AG1858,IF(($H$2&lt;&gt;"m")*($H$2&lt;&gt;"Y"),(IF(F1858=0,"",F1858&amp;" "&amp;$F$4&amp;" "))&amp;(IF(G1858=0,"",G1858&amp;" "&amp;$G$4&amp;" "))&amp;(IF(H1858=0,"",H1858&amp;" "&amp;H$4&amp;" "))&amp;(IF(I1858=0,"",I1858&amp;" "&amp;$I$4&amp;" "))&amp;(IF(J1858=0,"",J1858&amp;" "&amp;$J$4&amp;" "))&amp;IF((ISBLANK(C1858)),"","("&amp;C1858&amp;")"),"")))&amp;IF((B1858=B1859)*(K1858=K1859)*(L1858=L1859)*(M1858=M1859),IF(($H$2&lt;&gt;"m")*($H$2&lt;&gt;"Y"), ", ", IF((ISNUMBER(FIND(")",AE1858))), ", ", "")),IF((B1858=B1859)*(K1858=K1859)*(L1858=L1859),"; ",". ")))</f>
        <v/>
      </c>
      <c r="AI1858" s="1"/>
    </row>
    <row r="1859" spans="1:35" x14ac:dyDescent="0.25">
      <c r="A1859" s="3" t="str">
        <f t="shared" si="230"/>
        <v/>
      </c>
      <c r="B1859" s="53" t="str">
        <f t="shared" si="234"/>
        <v/>
      </c>
      <c r="C1859" s="57"/>
      <c r="D1859" s="57"/>
      <c r="E1859" s="57"/>
      <c r="F1859" s="57"/>
      <c r="G1859" s="57"/>
      <c r="H1859" s="57"/>
      <c r="I1859" s="57"/>
      <c r="J1859" s="57"/>
      <c r="K1859" s="57"/>
      <c r="L1859" s="57"/>
      <c r="M1859" s="54"/>
      <c r="N1859" s="57"/>
      <c r="O1859" s="58"/>
      <c r="P1859" s="58"/>
      <c r="Q1859" s="58"/>
      <c r="R1859" s="58"/>
      <c r="S1859" s="54"/>
      <c r="T1859" s="57"/>
      <c r="U1859" s="57"/>
      <c r="V1859" s="57"/>
      <c r="W1859" s="57"/>
      <c r="X1859" s="147" t="str">
        <f>IF(ISBLANK(D1859),"",IF('order-admin-units'!$I$1&lt;&gt;"y", "", IF((K1859="")*(ISBLANK(D1859)=FALSE), 'order-admin-units'!$B$1+1, VLOOKUP(K1859, ordercountry, 2))))</f>
        <v/>
      </c>
      <c r="Y1859" s="147" t="str">
        <f>IF(ISBLANK(D1859),"",IF('order-admin-units'!$I$1&lt;&gt;"y", "", IF(L1859="", 'order-admin-units'!$B$2+1, VLOOKUP(K1859&amp;"@"&amp;L1859, orderadmin, 2))))</f>
        <v/>
      </c>
      <c r="Z1859" s="147" t="str">
        <f t="shared" si="231"/>
        <v/>
      </c>
      <c r="AA1859" s="147" t="str">
        <f t="shared" si="232"/>
        <v/>
      </c>
      <c r="AB1859" s="147" t="str">
        <f t="shared" si="233"/>
        <v/>
      </c>
      <c r="AC1859" s="147" t="str">
        <f t="shared" si="227"/>
        <v/>
      </c>
      <c r="AD1859" s="11" t="str">
        <f t="shared" si="228"/>
        <v/>
      </c>
      <c r="AE1859" s="11" t="str">
        <f t="array" ref="AE1859">IF(ISBLANK(D1859),"",IF(OR($H$2="y",$H$2="m"),IF(AA1859=AA1858,IF(OR(AB1859=$AB$4:$AB1858)=FALSE,AE1858&amp;C1859,AE1858),"("&amp;C1859)&amp;IF(AA1859=AA1860,IF(OR(AB1860=$AB$4:$AB1859)=FALSE,", ",""),") "),""))</f>
        <v/>
      </c>
      <c r="AF1859" s="11" t="str">
        <f t="shared" si="229"/>
        <v/>
      </c>
      <c r="AG1859" s="11" t="str">
        <f t="array" ref="AG1859">IF(ISBLANK(D1859),"",IF(OR($H$2="y",$H$2="m"),IF(AA1859=AA1858,IF(OR(AC1859=$AC$4:$AC1858)=FALSE,AG1858&amp;AF1859,AG1858),"("&amp;AF1859)&amp;IF(AA1859=AA1860,IF(OR(AC1860=$AC$4:$AC1859)=FALSE,", ",""),") "),""))</f>
        <v/>
      </c>
      <c r="AH1859" s="10" t="str">
        <f>IF((ISBLANK(D1859)),"",IF(D1859=D1858,AH1858,"")&amp;IF(B1858&lt;&gt;B1859,((IF(ISBLANK(E1859),$D$3&amp;"Non-type material: "&amp;$D$3,$D$3&amp;INDEX('type-categories'!$A$2:$B$100,MATCH(E1859,'type-categories'!$A$2:$A$100,0),2)&amp;$D$3))),"")&amp;(IF(K1859&lt;&gt;K1858,$C$2&amp;K1859&amp;$K$3&amp;$C$2&amp;" ",(IF(B1859&lt;&gt;B1858,$C$2&amp;K1859&amp;$K$3&amp;$C$2&amp;" ",""))))&amp;(IF(L1859="","",((IF(L1859&lt;&gt;L1858,$D$2&amp;L1859&amp;$L$3&amp;$D$2&amp;" ",IF(B1859&lt;&gt;B1858,$D$2&amp;L1859&amp;$L$3&amp;$D$2&amp;" ",""))))))&amp;(IF(M1859="","",((IF(M1859&lt;&gt;M1858,$E$2&amp;M1859&amp;$E$2&amp;","&amp;" ",IF(B1859&lt;&gt;B1858,$E$2&amp;M1859&amp;$E$2&amp;",",""))))))&amp;(IF(N1859="","",IF(N1859&lt;&gt;N1858,N1859&amp;", ",IF(B1859&lt;&gt;B1858,N1859&amp;", ",""))))&amp;(IF(ISBLANK(O1859),"",(IF(O1859&lt;&gt;O1858,O1859&amp;", ",IF(B1859&lt;&gt;B1858,O1859&amp;", ","")))))&amp;(IF(ISBLANK(P1859),"",(IF(P1859&lt;&gt;P1858,P1859&amp;", ",IF(B1859&lt;&gt;B1858,P1859&amp;", ",IF(Z1859&lt;&gt;Z1858,P1859&amp;", ",""))))))&amp;(IF(ISBLANK(Q1859),"",(IF(Q1859&lt;&gt;Q1858,Q1859&amp;", ",IF(B1859&lt;&gt;B1858,Q1859&amp;", ",IF(Z1859&lt;&gt;Z1858,Q1859&amp;", ",""))))))&amp;(IF(ISBLANK(R1859),"",(IF(R1859&lt;&gt;R1858,R1859&amp;"m, ",IF(B1859&lt;&gt;B1858,R1859&amp;"m, ",IF(Z1859&lt;&gt;Z1858,R1859&amp;"m, ",""))))))&amp;IF(ISBLANK(S1859),"",(IF(B1859&lt;&gt;B1858,S1859&amp;", ",IF(S1859&lt;&gt;S1858,IF((Z1859=Z1858),"same locality "&amp;S1859&amp;", ",S1859&amp;", "),""))))&amp;(IF(ISBLANK(T1859),"",(IF(T1859&lt;&gt;T1858,IF(ISBLANK(F$2),T1859&amp;", ",T1859&amp;" "&amp;F$2&amp;", "),(IF(B1859&lt;&gt;B1858,IF(ISBLANK(F$2),T1859&amp;", ",T1859&amp;" "&amp;F$2&amp;", "),(IF(Z1859&lt;&gt;Z1858,IF(ISBLANK(F$2),T1859&amp;", ",T1859&amp;" "&amp;F$2&amp;", "),IF((U1859&lt;&gt;U1858)*($G$2="Y"),"same collector, ","")))))))))&amp;(IF(ISBLANK(U1859),"",(IF(U1859&lt;&gt;U1858,U1859&amp;", ",(IF(B1859&lt;&gt;B1858,U1859&amp;", ",IF(Z1859&lt;&gt;Z1858,U1859&amp;", ",(IF(T1859&lt;&gt;T1858,IF((T1859&lt;&gt;T1858)*($G$2="Y"),"same date, ", ""),IF((T1859=T1858)*(U1859=U1858)*(S1859&lt;&gt;S1858)*($G$2="Y"),"same collector and date, ", ""))))))))))&amp;(IF(ISBLANK(V1859),"",V1859&amp;", "))&amp;IF((AA1859&lt;&gt;AA1860)*($H$2="y"),AD1859&amp;AE1859,IF((AA1859&lt;&gt;AA1860)*($H$2="m"),AD1859&amp;AG1859,IF(($H$2&lt;&gt;"m")*($H$2&lt;&gt;"Y"),(IF(F1859=0,"",F1859&amp;" "&amp;$F$4&amp;" "))&amp;(IF(G1859=0,"",G1859&amp;" "&amp;$G$4&amp;" "))&amp;(IF(H1859=0,"",H1859&amp;" "&amp;H$4&amp;" "))&amp;(IF(I1859=0,"",I1859&amp;" "&amp;$I$4&amp;" "))&amp;(IF(J1859=0,"",J1859&amp;" "&amp;$J$4&amp;" "))&amp;IF((ISBLANK(C1859)),"","("&amp;C1859&amp;")"),"")))&amp;IF((B1859=B1860)*(K1859=K1860)*(L1859=L1860)*(M1859=M1860),IF(($H$2&lt;&gt;"m")*($H$2&lt;&gt;"Y"), ", ", IF((ISNUMBER(FIND(")",AE1859))), ", ", "")),IF((B1859=B1860)*(K1859=K1860)*(L1859=L1860),"; ",". ")))</f>
        <v/>
      </c>
      <c r="AI1859" s="1"/>
    </row>
    <row r="1860" spans="1:35" x14ac:dyDescent="0.25">
      <c r="A1860" s="3" t="str">
        <f t="shared" si="230"/>
        <v/>
      </c>
      <c r="B1860" s="53" t="str">
        <f t="shared" si="234"/>
        <v/>
      </c>
      <c r="C1860" s="57"/>
      <c r="D1860" s="57"/>
      <c r="E1860" s="57"/>
      <c r="F1860" s="57"/>
      <c r="G1860" s="57"/>
      <c r="H1860" s="57"/>
      <c r="I1860" s="57"/>
      <c r="J1860" s="57"/>
      <c r="K1860" s="57"/>
      <c r="L1860" s="57"/>
      <c r="M1860" s="54"/>
      <c r="N1860" s="57"/>
      <c r="O1860" s="58"/>
      <c r="P1860" s="58"/>
      <c r="Q1860" s="58"/>
      <c r="R1860" s="58"/>
      <c r="S1860" s="54"/>
      <c r="T1860" s="57"/>
      <c r="U1860" s="57"/>
      <c r="V1860" s="57"/>
      <c r="W1860" s="57"/>
      <c r="X1860" s="147" t="str">
        <f>IF(ISBLANK(D1860),"",IF('order-admin-units'!$I$1&lt;&gt;"y", "", IF((K1860="")*(ISBLANK(D1860)=FALSE), 'order-admin-units'!$B$1+1, VLOOKUP(K1860, ordercountry, 2))))</f>
        <v/>
      </c>
      <c r="Y1860" s="147" t="str">
        <f>IF(ISBLANK(D1860),"",IF('order-admin-units'!$I$1&lt;&gt;"y", "", IF(L1860="", 'order-admin-units'!$B$2+1, VLOOKUP(K1860&amp;"@"&amp;L1860, orderadmin, 2))))</f>
        <v/>
      </c>
      <c r="Z1860" s="147" t="str">
        <f t="shared" si="231"/>
        <v/>
      </c>
      <c r="AA1860" s="147" t="str">
        <f t="shared" si="232"/>
        <v/>
      </c>
      <c r="AB1860" s="147" t="str">
        <f t="shared" si="233"/>
        <v/>
      </c>
      <c r="AC1860" s="147" t="str">
        <f t="shared" si="227"/>
        <v/>
      </c>
      <c r="AD1860" s="11" t="str">
        <f t="shared" si="228"/>
        <v/>
      </c>
      <c r="AE1860" s="11" t="str">
        <f t="array" ref="AE1860">IF(ISBLANK(D1860),"",IF(OR($H$2="y",$H$2="m"),IF(AA1860=AA1859,IF(OR(AB1860=$AB$4:$AB1859)=FALSE,AE1859&amp;C1860,AE1859),"("&amp;C1860)&amp;IF(AA1860=AA1861,IF(OR(AB1861=$AB$4:$AB1860)=FALSE,", ",""),") "),""))</f>
        <v/>
      </c>
      <c r="AF1860" s="11" t="str">
        <f t="shared" si="229"/>
        <v/>
      </c>
      <c r="AG1860" s="11" t="str">
        <f t="array" ref="AG1860">IF(ISBLANK(D1860),"",IF(OR($H$2="y",$H$2="m"),IF(AA1860=AA1859,IF(OR(AC1860=$AC$4:$AC1859)=FALSE,AG1859&amp;AF1860,AG1859),"("&amp;AF1860)&amp;IF(AA1860=AA1861,IF(OR(AC1861=$AC$4:$AC1860)=FALSE,", ",""),") "),""))</f>
        <v/>
      </c>
      <c r="AH1860" s="10" t="str">
        <f>IF((ISBLANK(D1860)),"",IF(D1860=D1859,AH1859,"")&amp;IF(B1859&lt;&gt;B1860,((IF(ISBLANK(E1860),$D$3&amp;"Non-type material: "&amp;$D$3,$D$3&amp;INDEX('type-categories'!$A$2:$B$100,MATCH(E1860,'type-categories'!$A$2:$A$100,0),2)&amp;$D$3))),"")&amp;(IF(K1860&lt;&gt;K1859,$C$2&amp;K1860&amp;$K$3&amp;$C$2&amp;" ",(IF(B1860&lt;&gt;B1859,$C$2&amp;K1860&amp;$K$3&amp;$C$2&amp;" ",""))))&amp;(IF(L1860="","",((IF(L1860&lt;&gt;L1859,$D$2&amp;L1860&amp;$L$3&amp;$D$2&amp;" ",IF(B1860&lt;&gt;B1859,$D$2&amp;L1860&amp;$L$3&amp;$D$2&amp;" ",""))))))&amp;(IF(M1860="","",((IF(M1860&lt;&gt;M1859,$E$2&amp;M1860&amp;$E$2&amp;","&amp;" ",IF(B1860&lt;&gt;B1859,$E$2&amp;M1860&amp;$E$2&amp;",",""))))))&amp;(IF(N1860="","",IF(N1860&lt;&gt;N1859,N1860&amp;", ",IF(B1860&lt;&gt;B1859,N1860&amp;", ",""))))&amp;(IF(ISBLANK(O1860),"",(IF(O1860&lt;&gt;O1859,O1860&amp;", ",IF(B1860&lt;&gt;B1859,O1860&amp;", ","")))))&amp;(IF(ISBLANK(P1860),"",(IF(P1860&lt;&gt;P1859,P1860&amp;", ",IF(B1860&lt;&gt;B1859,P1860&amp;", ",IF(Z1860&lt;&gt;Z1859,P1860&amp;", ",""))))))&amp;(IF(ISBLANK(Q1860),"",(IF(Q1860&lt;&gt;Q1859,Q1860&amp;", ",IF(B1860&lt;&gt;B1859,Q1860&amp;", ",IF(Z1860&lt;&gt;Z1859,Q1860&amp;", ",""))))))&amp;(IF(ISBLANK(R1860),"",(IF(R1860&lt;&gt;R1859,R1860&amp;"m, ",IF(B1860&lt;&gt;B1859,R1860&amp;"m, ",IF(Z1860&lt;&gt;Z1859,R1860&amp;"m, ",""))))))&amp;IF(ISBLANK(S1860),"",(IF(B1860&lt;&gt;B1859,S1860&amp;", ",IF(S1860&lt;&gt;S1859,IF((Z1860=Z1859),"same locality "&amp;S1860&amp;", ",S1860&amp;", "),""))))&amp;(IF(ISBLANK(T1860),"",(IF(T1860&lt;&gt;T1859,IF(ISBLANK(F$2),T1860&amp;", ",T1860&amp;" "&amp;F$2&amp;", "),(IF(B1860&lt;&gt;B1859,IF(ISBLANK(F$2),T1860&amp;", ",T1860&amp;" "&amp;F$2&amp;", "),(IF(Z1860&lt;&gt;Z1859,IF(ISBLANK(F$2),T1860&amp;", ",T1860&amp;" "&amp;F$2&amp;", "),IF((U1860&lt;&gt;U1859)*($G$2="Y"),"same collector, ","")))))))))&amp;(IF(ISBLANK(U1860),"",(IF(U1860&lt;&gt;U1859,U1860&amp;", ",(IF(B1860&lt;&gt;B1859,U1860&amp;", ",IF(Z1860&lt;&gt;Z1859,U1860&amp;", ",(IF(T1860&lt;&gt;T1859,IF((T1860&lt;&gt;T1859)*($G$2="Y"),"same date, ", ""),IF((T1860=T1859)*(U1860=U1859)*(S1860&lt;&gt;S1859)*($G$2="Y"),"same collector and date, ", ""))))))))))&amp;(IF(ISBLANK(V1860),"",V1860&amp;", "))&amp;IF((AA1860&lt;&gt;AA1861)*($H$2="y"),AD1860&amp;AE1860,IF((AA1860&lt;&gt;AA1861)*($H$2="m"),AD1860&amp;AG1860,IF(($H$2&lt;&gt;"m")*($H$2&lt;&gt;"Y"),(IF(F1860=0,"",F1860&amp;" "&amp;$F$4&amp;" "))&amp;(IF(G1860=0,"",G1860&amp;" "&amp;$G$4&amp;" "))&amp;(IF(H1860=0,"",H1860&amp;" "&amp;H$4&amp;" "))&amp;(IF(I1860=0,"",I1860&amp;" "&amp;$I$4&amp;" "))&amp;(IF(J1860=0,"",J1860&amp;" "&amp;$J$4&amp;" "))&amp;IF((ISBLANK(C1860)),"","("&amp;C1860&amp;")"),"")))&amp;IF((B1860=B1861)*(K1860=K1861)*(L1860=L1861)*(M1860=M1861),IF(($H$2&lt;&gt;"m")*($H$2&lt;&gt;"Y"), ", ", IF((ISNUMBER(FIND(")",AE1860))), ", ", "")),IF((B1860=B1861)*(K1860=K1861)*(L1860=L1861),"; ",". ")))</f>
        <v/>
      </c>
      <c r="AI1860" s="1"/>
    </row>
    <row r="1861" spans="1:35" x14ac:dyDescent="0.25">
      <c r="A1861" s="3" t="str">
        <f t="shared" si="230"/>
        <v/>
      </c>
      <c r="B1861" s="53" t="str">
        <f t="shared" si="234"/>
        <v/>
      </c>
      <c r="C1861" s="57"/>
      <c r="D1861" s="57"/>
      <c r="E1861" s="57"/>
      <c r="F1861" s="57"/>
      <c r="G1861" s="57"/>
      <c r="H1861" s="57"/>
      <c r="I1861" s="57"/>
      <c r="J1861" s="57"/>
      <c r="K1861" s="57"/>
      <c r="L1861" s="57"/>
      <c r="M1861" s="54"/>
      <c r="N1861" s="57"/>
      <c r="O1861" s="58"/>
      <c r="P1861" s="58"/>
      <c r="Q1861" s="58"/>
      <c r="R1861" s="58"/>
      <c r="S1861" s="54"/>
      <c r="T1861" s="57"/>
      <c r="U1861" s="57"/>
      <c r="V1861" s="57"/>
      <c r="W1861" s="57"/>
      <c r="X1861" s="147" t="str">
        <f>IF(ISBLANK(D1861),"",IF('order-admin-units'!$I$1&lt;&gt;"y", "", IF((K1861="")*(ISBLANK(D1861)=FALSE), 'order-admin-units'!$B$1+1, VLOOKUP(K1861, ordercountry, 2))))</f>
        <v/>
      </c>
      <c r="Y1861" s="147" t="str">
        <f>IF(ISBLANK(D1861),"",IF('order-admin-units'!$I$1&lt;&gt;"y", "", IF(L1861="", 'order-admin-units'!$B$2+1, VLOOKUP(K1861&amp;"@"&amp;L1861, orderadmin, 2))))</f>
        <v/>
      </c>
      <c r="Z1861" s="147" t="str">
        <f t="shared" si="231"/>
        <v/>
      </c>
      <c r="AA1861" s="147" t="str">
        <f t="shared" si="232"/>
        <v/>
      </c>
      <c r="AB1861" s="147" t="str">
        <f t="shared" si="233"/>
        <v/>
      </c>
      <c r="AC1861" s="147" t="str">
        <f t="shared" ref="AC1861:AC1924" si="235">AA1861&amp;AF1861</f>
        <v/>
      </c>
      <c r="AD1861" s="11" t="str">
        <f t="shared" ref="AD1861:AD1924" si="236">IF(OR($H$2="y",$H$2="m"),IF(SUMIF($AA$5:$AA$2000,AA1861,$F$5:$F$2000)&lt;&gt;0,SUMIF($AA$5:$AA$2000,AA1861,$F$5:$F$2000)&amp;" "&amp;$F$4&amp;" ","")&amp;IF(SUMIF($AA$5:$AA$2000,AA1861,$G$5:$G$2000)&lt;&gt;0,SUMIF($AA$5:$AA$2000,AA1861,$G$5:$G$2000)&amp;" "&amp;$G$4&amp;" ","")&amp;IF(SUMIF($AA$5:$AA$2000,AA1861,$H$5:$H$2000)&lt;&gt;0,SUMIF($AA$5:$AA$2000,AA1861,$H$5:$H$2000)&amp;" "&amp;$H$4&amp;" ","")&amp;IF(SUMIF($AA$5:$AA$2000,AA1861,$I$5:$I$2000)&lt;&gt;0,SUMIF($AA$5:$AA$2000,AA1861,$I$5:$I$2000)&amp;" "&amp;$I$4&amp;" ","")&amp;IF(SUMIF($AA$5:$AA$2000,AA1861,$J$5:$J$2000)&lt;&gt;0,SUMIF($AA$5:$AA$2000,AA1861,$J$5:$J$2000)&amp;" "&amp;$J$4&amp;" ",""),"")</f>
        <v/>
      </c>
      <c r="AE1861" s="11" t="str">
        <f t="array" ref="AE1861">IF(ISBLANK(D1861),"",IF(OR($H$2="y",$H$2="m"),IF(AA1861=AA1860,IF(OR(AB1861=$AB$4:$AB1860)=FALSE,AE1860&amp;C1861,AE1860),"("&amp;C1861)&amp;IF(AA1861=AA1862,IF(OR(AB1862=$AB$4:$AB1861)=FALSE,", ",""),") "),""))</f>
        <v/>
      </c>
      <c r="AF1861" s="11" t="str">
        <f t="shared" ref="AF1861:AF1924" si="237">IF((ISBLANK(D1861)=FALSE)*OR($H$2="y",$H$2="m"),IFERROR(LEFT(C1861, FIND(" ",C1861)-1), C1861),"")</f>
        <v/>
      </c>
      <c r="AG1861" s="11" t="str">
        <f t="array" ref="AG1861">IF(ISBLANK(D1861),"",IF(OR($H$2="y",$H$2="m"),IF(AA1861=AA1860,IF(OR(AC1861=$AC$4:$AC1860)=FALSE,AG1860&amp;AF1861,AG1860),"("&amp;AF1861)&amp;IF(AA1861=AA1862,IF(OR(AC1862=$AC$4:$AC1861)=FALSE,", ",""),") "),""))</f>
        <v/>
      </c>
      <c r="AH1861" s="10" t="str">
        <f>IF((ISBLANK(D1861)),"",IF(D1861=D1860,AH1860,"")&amp;IF(B1860&lt;&gt;B1861,((IF(ISBLANK(E1861),$D$3&amp;"Non-type material: "&amp;$D$3,$D$3&amp;INDEX('type-categories'!$A$2:$B$100,MATCH(E1861,'type-categories'!$A$2:$A$100,0),2)&amp;$D$3))),"")&amp;(IF(K1861&lt;&gt;K1860,$C$2&amp;K1861&amp;$K$3&amp;$C$2&amp;" ",(IF(B1861&lt;&gt;B1860,$C$2&amp;K1861&amp;$K$3&amp;$C$2&amp;" ",""))))&amp;(IF(L1861="","",((IF(L1861&lt;&gt;L1860,$D$2&amp;L1861&amp;$L$3&amp;$D$2&amp;" ",IF(B1861&lt;&gt;B1860,$D$2&amp;L1861&amp;$L$3&amp;$D$2&amp;" ",""))))))&amp;(IF(M1861="","",((IF(M1861&lt;&gt;M1860,$E$2&amp;M1861&amp;$E$2&amp;","&amp;" ",IF(B1861&lt;&gt;B1860,$E$2&amp;M1861&amp;$E$2&amp;",",""))))))&amp;(IF(N1861="","",IF(N1861&lt;&gt;N1860,N1861&amp;", ",IF(B1861&lt;&gt;B1860,N1861&amp;", ",""))))&amp;(IF(ISBLANK(O1861),"",(IF(O1861&lt;&gt;O1860,O1861&amp;", ",IF(B1861&lt;&gt;B1860,O1861&amp;", ","")))))&amp;(IF(ISBLANK(P1861),"",(IF(P1861&lt;&gt;P1860,P1861&amp;", ",IF(B1861&lt;&gt;B1860,P1861&amp;", ",IF(Z1861&lt;&gt;Z1860,P1861&amp;", ",""))))))&amp;(IF(ISBLANK(Q1861),"",(IF(Q1861&lt;&gt;Q1860,Q1861&amp;", ",IF(B1861&lt;&gt;B1860,Q1861&amp;", ",IF(Z1861&lt;&gt;Z1860,Q1861&amp;", ",""))))))&amp;(IF(ISBLANK(R1861),"",(IF(R1861&lt;&gt;R1860,R1861&amp;"m, ",IF(B1861&lt;&gt;B1860,R1861&amp;"m, ",IF(Z1861&lt;&gt;Z1860,R1861&amp;"m, ",""))))))&amp;IF(ISBLANK(S1861),"",(IF(B1861&lt;&gt;B1860,S1861&amp;", ",IF(S1861&lt;&gt;S1860,IF((Z1861=Z1860),"same locality "&amp;S1861&amp;", ",S1861&amp;", "),""))))&amp;(IF(ISBLANK(T1861),"",(IF(T1861&lt;&gt;T1860,IF(ISBLANK(F$2),T1861&amp;", ",T1861&amp;" "&amp;F$2&amp;", "),(IF(B1861&lt;&gt;B1860,IF(ISBLANK(F$2),T1861&amp;", ",T1861&amp;" "&amp;F$2&amp;", "),(IF(Z1861&lt;&gt;Z1860,IF(ISBLANK(F$2),T1861&amp;", ",T1861&amp;" "&amp;F$2&amp;", "),IF((U1861&lt;&gt;U1860)*($G$2="Y"),"same collector, ","")))))))))&amp;(IF(ISBLANK(U1861),"",(IF(U1861&lt;&gt;U1860,U1861&amp;", ",(IF(B1861&lt;&gt;B1860,U1861&amp;", ",IF(Z1861&lt;&gt;Z1860,U1861&amp;", ",(IF(T1861&lt;&gt;T1860,IF((T1861&lt;&gt;T1860)*($G$2="Y"),"same date, ", ""),IF((T1861=T1860)*(U1861=U1860)*(S1861&lt;&gt;S1860)*($G$2="Y"),"same collector and date, ", ""))))))))))&amp;(IF(ISBLANK(V1861),"",V1861&amp;", "))&amp;IF((AA1861&lt;&gt;AA1862)*($H$2="y"),AD1861&amp;AE1861,IF((AA1861&lt;&gt;AA1862)*($H$2="m"),AD1861&amp;AG1861,IF(($H$2&lt;&gt;"m")*($H$2&lt;&gt;"Y"),(IF(F1861=0,"",F1861&amp;" "&amp;$F$4&amp;" "))&amp;(IF(G1861=0,"",G1861&amp;" "&amp;$G$4&amp;" "))&amp;(IF(H1861=0,"",H1861&amp;" "&amp;H$4&amp;" "))&amp;(IF(I1861=0,"",I1861&amp;" "&amp;$I$4&amp;" "))&amp;(IF(J1861=0,"",J1861&amp;" "&amp;$J$4&amp;" "))&amp;IF((ISBLANK(C1861)),"","("&amp;C1861&amp;")"),"")))&amp;IF((B1861=B1862)*(K1861=K1862)*(L1861=L1862)*(M1861=M1862),IF(($H$2&lt;&gt;"m")*($H$2&lt;&gt;"Y"), ", ", IF((ISNUMBER(FIND(")",AE1861))), ", ", "")),IF((B1861=B1862)*(K1861=K1862)*(L1861=L1862),"; ",". ")))</f>
        <v/>
      </c>
      <c r="AI1861" s="1"/>
    </row>
    <row r="1862" spans="1:35" x14ac:dyDescent="0.25">
      <c r="A1862" s="3" t="str">
        <f t="shared" ref="A1862:A1925" si="238">IF(ISBLANK(D1862),"",IF(D1862&lt;&gt;D1861, A1861+1, A1861))</f>
        <v/>
      </c>
      <c r="B1862" s="53" t="str">
        <f t="shared" si="234"/>
        <v/>
      </c>
      <c r="C1862" s="57"/>
      <c r="D1862" s="57"/>
      <c r="E1862" s="57"/>
      <c r="F1862" s="57"/>
      <c r="G1862" s="57"/>
      <c r="H1862" s="57"/>
      <c r="I1862" s="57"/>
      <c r="J1862" s="57"/>
      <c r="K1862" s="57"/>
      <c r="L1862" s="57"/>
      <c r="M1862" s="54"/>
      <c r="N1862" s="57"/>
      <c r="O1862" s="58"/>
      <c r="P1862" s="58"/>
      <c r="Q1862" s="58"/>
      <c r="R1862" s="58"/>
      <c r="S1862" s="54"/>
      <c r="T1862" s="57"/>
      <c r="U1862" s="57"/>
      <c r="V1862" s="57"/>
      <c r="W1862" s="57"/>
      <c r="X1862" s="147" t="str">
        <f>IF(ISBLANK(D1862),"",IF('order-admin-units'!$I$1&lt;&gt;"y", "", IF((K1862="")*(ISBLANK(D1862)=FALSE), 'order-admin-units'!$B$1+1, VLOOKUP(K1862, ordercountry, 2))))</f>
        <v/>
      </c>
      <c r="Y1862" s="147" t="str">
        <f>IF(ISBLANK(D1862),"",IF('order-admin-units'!$I$1&lt;&gt;"y", "", IF(L1862="", 'order-admin-units'!$B$2+1, VLOOKUP(K1862&amp;"@"&amp;L1862, orderadmin, 2))))</f>
        <v/>
      </c>
      <c r="Z1862" s="147" t="str">
        <f t="shared" ref="Z1862:Z1925" si="239">K1862&amp;L1862&amp;M1862&amp;N1862&amp;O1862</f>
        <v/>
      </c>
      <c r="AA1862" s="147" t="str">
        <f t="shared" ref="AA1862:AA1925" si="240">B1862&amp;K1862&amp;L1862&amp;M1862&amp;N1862&amp;O1862&amp;P1862&amp;Q1862&amp;R1862&amp;S1862&amp;T1862&amp;U1862</f>
        <v/>
      </c>
      <c r="AB1862" s="147" t="str">
        <f t="shared" ref="AB1862:AB1925" si="241">AA1862&amp;C1862</f>
        <v/>
      </c>
      <c r="AC1862" s="147" t="str">
        <f t="shared" si="235"/>
        <v/>
      </c>
      <c r="AD1862" s="11" t="str">
        <f t="shared" si="236"/>
        <v/>
      </c>
      <c r="AE1862" s="11" t="str">
        <f t="array" ref="AE1862">IF(ISBLANK(D1862),"",IF(OR($H$2="y",$H$2="m"),IF(AA1862=AA1861,IF(OR(AB1862=$AB$4:$AB1861)=FALSE,AE1861&amp;C1862,AE1861),"("&amp;C1862)&amp;IF(AA1862=AA1863,IF(OR(AB1863=$AB$4:$AB1862)=FALSE,", ",""),") "),""))</f>
        <v/>
      </c>
      <c r="AF1862" s="11" t="str">
        <f t="shared" si="237"/>
        <v/>
      </c>
      <c r="AG1862" s="11" t="str">
        <f t="array" ref="AG1862">IF(ISBLANK(D1862),"",IF(OR($H$2="y",$H$2="m"),IF(AA1862=AA1861,IF(OR(AC1862=$AC$4:$AC1861)=FALSE,AG1861&amp;AF1862,AG1861),"("&amp;AF1862)&amp;IF(AA1862=AA1863,IF(OR(AC1863=$AC$4:$AC1862)=FALSE,", ",""),") "),""))</f>
        <v/>
      </c>
      <c r="AH1862" s="10" t="str">
        <f>IF((ISBLANK(D1862)),"",IF(D1862=D1861,AH1861,"")&amp;IF(B1861&lt;&gt;B1862,((IF(ISBLANK(E1862),$D$3&amp;"Non-type material: "&amp;$D$3,$D$3&amp;INDEX('type-categories'!$A$2:$B$100,MATCH(E1862,'type-categories'!$A$2:$A$100,0),2)&amp;$D$3))),"")&amp;(IF(K1862&lt;&gt;K1861,$C$2&amp;K1862&amp;$K$3&amp;$C$2&amp;" ",(IF(B1862&lt;&gt;B1861,$C$2&amp;K1862&amp;$K$3&amp;$C$2&amp;" ",""))))&amp;(IF(L1862="","",((IF(L1862&lt;&gt;L1861,$D$2&amp;L1862&amp;$L$3&amp;$D$2&amp;" ",IF(B1862&lt;&gt;B1861,$D$2&amp;L1862&amp;$L$3&amp;$D$2&amp;" ",""))))))&amp;(IF(M1862="","",((IF(M1862&lt;&gt;M1861,$E$2&amp;M1862&amp;$E$2&amp;","&amp;" ",IF(B1862&lt;&gt;B1861,$E$2&amp;M1862&amp;$E$2&amp;",",""))))))&amp;(IF(N1862="","",IF(N1862&lt;&gt;N1861,N1862&amp;", ",IF(B1862&lt;&gt;B1861,N1862&amp;", ",""))))&amp;(IF(ISBLANK(O1862),"",(IF(O1862&lt;&gt;O1861,O1862&amp;", ",IF(B1862&lt;&gt;B1861,O1862&amp;", ","")))))&amp;(IF(ISBLANK(P1862),"",(IF(P1862&lt;&gt;P1861,P1862&amp;", ",IF(B1862&lt;&gt;B1861,P1862&amp;", ",IF(Z1862&lt;&gt;Z1861,P1862&amp;", ",""))))))&amp;(IF(ISBLANK(Q1862),"",(IF(Q1862&lt;&gt;Q1861,Q1862&amp;", ",IF(B1862&lt;&gt;B1861,Q1862&amp;", ",IF(Z1862&lt;&gt;Z1861,Q1862&amp;", ",""))))))&amp;(IF(ISBLANK(R1862),"",(IF(R1862&lt;&gt;R1861,R1862&amp;"m, ",IF(B1862&lt;&gt;B1861,R1862&amp;"m, ",IF(Z1862&lt;&gt;Z1861,R1862&amp;"m, ",""))))))&amp;IF(ISBLANK(S1862),"",(IF(B1862&lt;&gt;B1861,S1862&amp;", ",IF(S1862&lt;&gt;S1861,IF((Z1862=Z1861),"same locality "&amp;S1862&amp;", ",S1862&amp;", "),""))))&amp;(IF(ISBLANK(T1862),"",(IF(T1862&lt;&gt;T1861,IF(ISBLANK(F$2),T1862&amp;", ",T1862&amp;" "&amp;F$2&amp;", "),(IF(B1862&lt;&gt;B1861,IF(ISBLANK(F$2),T1862&amp;", ",T1862&amp;" "&amp;F$2&amp;", "),(IF(Z1862&lt;&gt;Z1861,IF(ISBLANK(F$2),T1862&amp;", ",T1862&amp;" "&amp;F$2&amp;", "),IF((U1862&lt;&gt;U1861)*($G$2="Y"),"same collector, ","")))))))))&amp;(IF(ISBLANK(U1862),"",(IF(U1862&lt;&gt;U1861,U1862&amp;", ",(IF(B1862&lt;&gt;B1861,U1862&amp;", ",IF(Z1862&lt;&gt;Z1861,U1862&amp;", ",(IF(T1862&lt;&gt;T1861,IF((T1862&lt;&gt;T1861)*($G$2="Y"),"same date, ", ""),IF((T1862=T1861)*(U1862=U1861)*(S1862&lt;&gt;S1861)*($G$2="Y"),"same collector and date, ", ""))))))))))&amp;(IF(ISBLANK(V1862),"",V1862&amp;", "))&amp;IF((AA1862&lt;&gt;AA1863)*($H$2="y"),AD1862&amp;AE1862,IF((AA1862&lt;&gt;AA1863)*($H$2="m"),AD1862&amp;AG1862,IF(($H$2&lt;&gt;"m")*($H$2&lt;&gt;"Y"),(IF(F1862=0,"",F1862&amp;" "&amp;$F$4&amp;" "))&amp;(IF(G1862=0,"",G1862&amp;" "&amp;$G$4&amp;" "))&amp;(IF(H1862=0,"",H1862&amp;" "&amp;H$4&amp;" "))&amp;(IF(I1862=0,"",I1862&amp;" "&amp;$I$4&amp;" "))&amp;(IF(J1862=0,"",J1862&amp;" "&amp;$J$4&amp;" "))&amp;IF((ISBLANK(C1862)),"","("&amp;C1862&amp;")"),"")))&amp;IF((B1862=B1863)*(K1862=K1863)*(L1862=L1863)*(M1862=M1863),IF(($H$2&lt;&gt;"m")*($H$2&lt;&gt;"Y"), ", ", IF((ISNUMBER(FIND(")",AE1862))), ", ", "")),IF((B1862=B1863)*(K1862=K1863)*(L1862=L1863),"; ",". ")))</f>
        <v/>
      </c>
      <c r="AI1862" s="1"/>
    </row>
    <row r="1863" spans="1:35" x14ac:dyDescent="0.25">
      <c r="A1863" s="3" t="str">
        <f t="shared" si="238"/>
        <v/>
      </c>
      <c r="B1863" s="53" t="str">
        <f t="shared" si="234"/>
        <v/>
      </c>
      <c r="C1863" s="57"/>
      <c r="D1863" s="57"/>
      <c r="E1863" s="57"/>
      <c r="F1863" s="57"/>
      <c r="G1863" s="57"/>
      <c r="H1863" s="57"/>
      <c r="I1863" s="57"/>
      <c r="J1863" s="57"/>
      <c r="K1863" s="57"/>
      <c r="L1863" s="57"/>
      <c r="M1863" s="54"/>
      <c r="N1863" s="57"/>
      <c r="O1863" s="58"/>
      <c r="P1863" s="58"/>
      <c r="Q1863" s="58"/>
      <c r="R1863" s="58"/>
      <c r="S1863" s="54"/>
      <c r="T1863" s="57"/>
      <c r="U1863" s="57"/>
      <c r="V1863" s="57"/>
      <c r="W1863" s="57"/>
      <c r="X1863" s="147" t="str">
        <f>IF(ISBLANK(D1863),"",IF('order-admin-units'!$I$1&lt;&gt;"y", "", IF((K1863="")*(ISBLANK(D1863)=FALSE), 'order-admin-units'!$B$1+1, VLOOKUP(K1863, ordercountry, 2))))</f>
        <v/>
      </c>
      <c r="Y1863" s="147" t="str">
        <f>IF(ISBLANK(D1863),"",IF('order-admin-units'!$I$1&lt;&gt;"y", "", IF(L1863="", 'order-admin-units'!$B$2+1, VLOOKUP(K1863&amp;"@"&amp;L1863, orderadmin, 2))))</f>
        <v/>
      </c>
      <c r="Z1863" s="147" t="str">
        <f t="shared" si="239"/>
        <v/>
      </c>
      <c r="AA1863" s="147" t="str">
        <f t="shared" si="240"/>
        <v/>
      </c>
      <c r="AB1863" s="147" t="str">
        <f t="shared" si="241"/>
        <v/>
      </c>
      <c r="AC1863" s="147" t="str">
        <f t="shared" si="235"/>
        <v/>
      </c>
      <c r="AD1863" s="11" t="str">
        <f t="shared" si="236"/>
        <v/>
      </c>
      <c r="AE1863" s="11" t="str">
        <f t="array" ref="AE1863">IF(ISBLANK(D1863),"",IF(OR($H$2="y",$H$2="m"),IF(AA1863=AA1862,IF(OR(AB1863=$AB$4:$AB1862)=FALSE,AE1862&amp;C1863,AE1862),"("&amp;C1863)&amp;IF(AA1863=AA1864,IF(OR(AB1864=$AB$4:$AB1863)=FALSE,", ",""),") "),""))</f>
        <v/>
      </c>
      <c r="AF1863" s="11" t="str">
        <f t="shared" si="237"/>
        <v/>
      </c>
      <c r="AG1863" s="11" t="str">
        <f t="array" ref="AG1863">IF(ISBLANK(D1863),"",IF(OR($H$2="y",$H$2="m"),IF(AA1863=AA1862,IF(OR(AC1863=$AC$4:$AC1862)=FALSE,AG1862&amp;AF1863,AG1862),"("&amp;AF1863)&amp;IF(AA1863=AA1864,IF(OR(AC1864=$AC$4:$AC1863)=FALSE,", ",""),") "),""))</f>
        <v/>
      </c>
      <c r="AH1863" s="10" t="str">
        <f>IF((ISBLANK(D1863)),"",IF(D1863=D1862,AH1862,"")&amp;IF(B1862&lt;&gt;B1863,((IF(ISBLANK(E1863),$D$3&amp;"Non-type material: "&amp;$D$3,$D$3&amp;INDEX('type-categories'!$A$2:$B$100,MATCH(E1863,'type-categories'!$A$2:$A$100,0),2)&amp;$D$3))),"")&amp;(IF(K1863&lt;&gt;K1862,$C$2&amp;K1863&amp;$K$3&amp;$C$2&amp;" ",(IF(B1863&lt;&gt;B1862,$C$2&amp;K1863&amp;$K$3&amp;$C$2&amp;" ",""))))&amp;(IF(L1863="","",((IF(L1863&lt;&gt;L1862,$D$2&amp;L1863&amp;$L$3&amp;$D$2&amp;" ",IF(B1863&lt;&gt;B1862,$D$2&amp;L1863&amp;$L$3&amp;$D$2&amp;" ",""))))))&amp;(IF(M1863="","",((IF(M1863&lt;&gt;M1862,$E$2&amp;M1863&amp;$E$2&amp;","&amp;" ",IF(B1863&lt;&gt;B1862,$E$2&amp;M1863&amp;$E$2&amp;",",""))))))&amp;(IF(N1863="","",IF(N1863&lt;&gt;N1862,N1863&amp;", ",IF(B1863&lt;&gt;B1862,N1863&amp;", ",""))))&amp;(IF(ISBLANK(O1863),"",(IF(O1863&lt;&gt;O1862,O1863&amp;", ",IF(B1863&lt;&gt;B1862,O1863&amp;", ","")))))&amp;(IF(ISBLANK(P1863),"",(IF(P1863&lt;&gt;P1862,P1863&amp;", ",IF(B1863&lt;&gt;B1862,P1863&amp;", ",IF(Z1863&lt;&gt;Z1862,P1863&amp;", ",""))))))&amp;(IF(ISBLANK(Q1863),"",(IF(Q1863&lt;&gt;Q1862,Q1863&amp;", ",IF(B1863&lt;&gt;B1862,Q1863&amp;", ",IF(Z1863&lt;&gt;Z1862,Q1863&amp;", ",""))))))&amp;(IF(ISBLANK(R1863),"",(IF(R1863&lt;&gt;R1862,R1863&amp;"m, ",IF(B1863&lt;&gt;B1862,R1863&amp;"m, ",IF(Z1863&lt;&gt;Z1862,R1863&amp;"m, ",""))))))&amp;IF(ISBLANK(S1863),"",(IF(B1863&lt;&gt;B1862,S1863&amp;", ",IF(S1863&lt;&gt;S1862,IF((Z1863=Z1862),"same locality "&amp;S1863&amp;", ",S1863&amp;", "),""))))&amp;(IF(ISBLANK(T1863),"",(IF(T1863&lt;&gt;T1862,IF(ISBLANK(F$2),T1863&amp;", ",T1863&amp;" "&amp;F$2&amp;", "),(IF(B1863&lt;&gt;B1862,IF(ISBLANK(F$2),T1863&amp;", ",T1863&amp;" "&amp;F$2&amp;", "),(IF(Z1863&lt;&gt;Z1862,IF(ISBLANK(F$2),T1863&amp;", ",T1863&amp;" "&amp;F$2&amp;", "),IF((U1863&lt;&gt;U1862)*($G$2="Y"),"same collector, ","")))))))))&amp;(IF(ISBLANK(U1863),"",(IF(U1863&lt;&gt;U1862,U1863&amp;", ",(IF(B1863&lt;&gt;B1862,U1863&amp;", ",IF(Z1863&lt;&gt;Z1862,U1863&amp;", ",(IF(T1863&lt;&gt;T1862,IF((T1863&lt;&gt;T1862)*($G$2="Y"),"same date, ", ""),IF((T1863=T1862)*(U1863=U1862)*(S1863&lt;&gt;S1862)*($G$2="Y"),"same collector and date, ", ""))))))))))&amp;(IF(ISBLANK(V1863),"",V1863&amp;", "))&amp;IF((AA1863&lt;&gt;AA1864)*($H$2="y"),AD1863&amp;AE1863,IF((AA1863&lt;&gt;AA1864)*($H$2="m"),AD1863&amp;AG1863,IF(($H$2&lt;&gt;"m")*($H$2&lt;&gt;"Y"),(IF(F1863=0,"",F1863&amp;" "&amp;$F$4&amp;" "))&amp;(IF(G1863=0,"",G1863&amp;" "&amp;$G$4&amp;" "))&amp;(IF(H1863=0,"",H1863&amp;" "&amp;H$4&amp;" "))&amp;(IF(I1863=0,"",I1863&amp;" "&amp;$I$4&amp;" "))&amp;(IF(J1863=0,"",J1863&amp;" "&amp;$J$4&amp;" "))&amp;IF((ISBLANK(C1863)),"","("&amp;C1863&amp;")"),"")))&amp;IF((B1863=B1864)*(K1863=K1864)*(L1863=L1864)*(M1863=M1864),IF(($H$2&lt;&gt;"m")*($H$2&lt;&gt;"Y"), ", ", IF((ISNUMBER(FIND(")",AE1863))), ", ", "")),IF((B1863=B1864)*(K1863=K1864)*(L1863=L1864),"; ",". ")))</f>
        <v/>
      </c>
      <c r="AI1863" s="1"/>
    </row>
    <row r="1864" spans="1:35" x14ac:dyDescent="0.25">
      <c r="A1864" s="3" t="str">
        <f t="shared" si="238"/>
        <v/>
      </c>
      <c r="B1864" s="53" t="str">
        <f t="shared" si="234"/>
        <v/>
      </c>
      <c r="C1864" s="57"/>
      <c r="D1864" s="57"/>
      <c r="E1864" s="57"/>
      <c r="F1864" s="57"/>
      <c r="G1864" s="57"/>
      <c r="H1864" s="57"/>
      <c r="I1864" s="57"/>
      <c r="J1864" s="57"/>
      <c r="K1864" s="57"/>
      <c r="L1864" s="57"/>
      <c r="M1864" s="54"/>
      <c r="N1864" s="57"/>
      <c r="O1864" s="58"/>
      <c r="P1864" s="58"/>
      <c r="Q1864" s="58"/>
      <c r="R1864" s="58"/>
      <c r="S1864" s="54"/>
      <c r="T1864" s="57"/>
      <c r="U1864" s="57"/>
      <c r="V1864" s="57"/>
      <c r="W1864" s="57"/>
      <c r="X1864" s="147" t="str">
        <f>IF(ISBLANK(D1864),"",IF('order-admin-units'!$I$1&lt;&gt;"y", "", IF((K1864="")*(ISBLANK(D1864)=FALSE), 'order-admin-units'!$B$1+1, VLOOKUP(K1864, ordercountry, 2))))</f>
        <v/>
      </c>
      <c r="Y1864" s="147" t="str">
        <f>IF(ISBLANK(D1864),"",IF('order-admin-units'!$I$1&lt;&gt;"y", "", IF(L1864="", 'order-admin-units'!$B$2+1, VLOOKUP(K1864&amp;"@"&amp;L1864, orderadmin, 2))))</f>
        <v/>
      </c>
      <c r="Z1864" s="147" t="str">
        <f t="shared" si="239"/>
        <v/>
      </c>
      <c r="AA1864" s="147" t="str">
        <f t="shared" si="240"/>
        <v/>
      </c>
      <c r="AB1864" s="147" t="str">
        <f t="shared" si="241"/>
        <v/>
      </c>
      <c r="AC1864" s="147" t="str">
        <f t="shared" si="235"/>
        <v/>
      </c>
      <c r="AD1864" s="11" t="str">
        <f t="shared" si="236"/>
        <v/>
      </c>
      <c r="AE1864" s="11" t="str">
        <f t="array" ref="AE1864">IF(ISBLANK(D1864),"",IF(OR($H$2="y",$H$2="m"),IF(AA1864=AA1863,IF(OR(AB1864=$AB$4:$AB1863)=FALSE,AE1863&amp;C1864,AE1863),"("&amp;C1864)&amp;IF(AA1864=AA1865,IF(OR(AB1865=$AB$4:$AB1864)=FALSE,", ",""),") "),""))</f>
        <v/>
      </c>
      <c r="AF1864" s="11" t="str">
        <f t="shared" si="237"/>
        <v/>
      </c>
      <c r="AG1864" s="11" t="str">
        <f t="array" ref="AG1864">IF(ISBLANK(D1864),"",IF(OR($H$2="y",$H$2="m"),IF(AA1864=AA1863,IF(OR(AC1864=$AC$4:$AC1863)=FALSE,AG1863&amp;AF1864,AG1863),"("&amp;AF1864)&amp;IF(AA1864=AA1865,IF(OR(AC1865=$AC$4:$AC1864)=FALSE,", ",""),") "),""))</f>
        <v/>
      </c>
      <c r="AH1864" s="10" t="str">
        <f>IF((ISBLANK(D1864)),"",IF(D1864=D1863,AH1863,"")&amp;IF(B1863&lt;&gt;B1864,((IF(ISBLANK(E1864),$D$3&amp;"Non-type material: "&amp;$D$3,$D$3&amp;INDEX('type-categories'!$A$2:$B$100,MATCH(E1864,'type-categories'!$A$2:$A$100,0),2)&amp;$D$3))),"")&amp;(IF(K1864&lt;&gt;K1863,$C$2&amp;K1864&amp;$K$3&amp;$C$2&amp;" ",(IF(B1864&lt;&gt;B1863,$C$2&amp;K1864&amp;$K$3&amp;$C$2&amp;" ",""))))&amp;(IF(L1864="","",((IF(L1864&lt;&gt;L1863,$D$2&amp;L1864&amp;$L$3&amp;$D$2&amp;" ",IF(B1864&lt;&gt;B1863,$D$2&amp;L1864&amp;$L$3&amp;$D$2&amp;" ",""))))))&amp;(IF(M1864="","",((IF(M1864&lt;&gt;M1863,$E$2&amp;M1864&amp;$E$2&amp;","&amp;" ",IF(B1864&lt;&gt;B1863,$E$2&amp;M1864&amp;$E$2&amp;",",""))))))&amp;(IF(N1864="","",IF(N1864&lt;&gt;N1863,N1864&amp;", ",IF(B1864&lt;&gt;B1863,N1864&amp;", ",""))))&amp;(IF(ISBLANK(O1864),"",(IF(O1864&lt;&gt;O1863,O1864&amp;", ",IF(B1864&lt;&gt;B1863,O1864&amp;", ","")))))&amp;(IF(ISBLANK(P1864),"",(IF(P1864&lt;&gt;P1863,P1864&amp;", ",IF(B1864&lt;&gt;B1863,P1864&amp;", ",IF(Z1864&lt;&gt;Z1863,P1864&amp;", ",""))))))&amp;(IF(ISBLANK(Q1864),"",(IF(Q1864&lt;&gt;Q1863,Q1864&amp;", ",IF(B1864&lt;&gt;B1863,Q1864&amp;", ",IF(Z1864&lt;&gt;Z1863,Q1864&amp;", ",""))))))&amp;(IF(ISBLANK(R1864),"",(IF(R1864&lt;&gt;R1863,R1864&amp;"m, ",IF(B1864&lt;&gt;B1863,R1864&amp;"m, ",IF(Z1864&lt;&gt;Z1863,R1864&amp;"m, ",""))))))&amp;IF(ISBLANK(S1864),"",(IF(B1864&lt;&gt;B1863,S1864&amp;", ",IF(S1864&lt;&gt;S1863,IF((Z1864=Z1863),"same locality "&amp;S1864&amp;", ",S1864&amp;", "),""))))&amp;(IF(ISBLANK(T1864),"",(IF(T1864&lt;&gt;T1863,IF(ISBLANK(F$2),T1864&amp;", ",T1864&amp;" "&amp;F$2&amp;", "),(IF(B1864&lt;&gt;B1863,IF(ISBLANK(F$2),T1864&amp;", ",T1864&amp;" "&amp;F$2&amp;", "),(IF(Z1864&lt;&gt;Z1863,IF(ISBLANK(F$2),T1864&amp;", ",T1864&amp;" "&amp;F$2&amp;", "),IF((U1864&lt;&gt;U1863)*($G$2="Y"),"same collector, ","")))))))))&amp;(IF(ISBLANK(U1864),"",(IF(U1864&lt;&gt;U1863,U1864&amp;", ",(IF(B1864&lt;&gt;B1863,U1864&amp;", ",IF(Z1864&lt;&gt;Z1863,U1864&amp;", ",(IF(T1864&lt;&gt;T1863,IF((T1864&lt;&gt;T1863)*($G$2="Y"),"same date, ", ""),IF((T1864=T1863)*(U1864=U1863)*(S1864&lt;&gt;S1863)*($G$2="Y"),"same collector and date, ", ""))))))))))&amp;(IF(ISBLANK(V1864),"",V1864&amp;", "))&amp;IF((AA1864&lt;&gt;AA1865)*($H$2="y"),AD1864&amp;AE1864,IF((AA1864&lt;&gt;AA1865)*($H$2="m"),AD1864&amp;AG1864,IF(($H$2&lt;&gt;"m")*($H$2&lt;&gt;"Y"),(IF(F1864=0,"",F1864&amp;" "&amp;$F$4&amp;" "))&amp;(IF(G1864=0,"",G1864&amp;" "&amp;$G$4&amp;" "))&amp;(IF(H1864=0,"",H1864&amp;" "&amp;H$4&amp;" "))&amp;(IF(I1864=0,"",I1864&amp;" "&amp;$I$4&amp;" "))&amp;(IF(J1864=0,"",J1864&amp;" "&amp;$J$4&amp;" "))&amp;IF((ISBLANK(C1864)),"","("&amp;C1864&amp;")"),"")))&amp;IF((B1864=B1865)*(K1864=K1865)*(L1864=L1865)*(M1864=M1865),IF(($H$2&lt;&gt;"m")*($H$2&lt;&gt;"Y"), ", ", IF((ISNUMBER(FIND(")",AE1864))), ", ", "")),IF((B1864=B1865)*(K1864=K1865)*(L1864=L1865),"; ",". ")))</f>
        <v/>
      </c>
      <c r="AI1864" s="1"/>
    </row>
    <row r="1865" spans="1:35" x14ac:dyDescent="0.25">
      <c r="A1865" s="3" t="str">
        <f t="shared" si="238"/>
        <v/>
      </c>
      <c r="B1865" s="53" t="str">
        <f t="shared" ref="B1865:B1928" si="242">D1865&amp;E1865</f>
        <v/>
      </c>
      <c r="C1865" s="57"/>
      <c r="D1865" s="57"/>
      <c r="E1865" s="57"/>
      <c r="F1865" s="57"/>
      <c r="G1865" s="57"/>
      <c r="H1865" s="57"/>
      <c r="I1865" s="57"/>
      <c r="J1865" s="57"/>
      <c r="K1865" s="57"/>
      <c r="L1865" s="57"/>
      <c r="M1865" s="54"/>
      <c r="N1865" s="57"/>
      <c r="O1865" s="58"/>
      <c r="P1865" s="58"/>
      <c r="Q1865" s="58"/>
      <c r="R1865" s="58"/>
      <c r="S1865" s="54"/>
      <c r="T1865" s="57"/>
      <c r="U1865" s="57"/>
      <c r="V1865" s="57"/>
      <c r="W1865" s="57"/>
      <c r="X1865" s="147" t="str">
        <f>IF(ISBLANK(D1865),"",IF('order-admin-units'!$I$1&lt;&gt;"y", "", IF((K1865="")*(ISBLANK(D1865)=FALSE), 'order-admin-units'!$B$1+1, VLOOKUP(K1865, ordercountry, 2))))</f>
        <v/>
      </c>
      <c r="Y1865" s="147" t="str">
        <f>IF(ISBLANK(D1865),"",IF('order-admin-units'!$I$1&lt;&gt;"y", "", IF(L1865="", 'order-admin-units'!$B$2+1, VLOOKUP(K1865&amp;"@"&amp;L1865, orderadmin, 2))))</f>
        <v/>
      </c>
      <c r="Z1865" s="147" t="str">
        <f t="shared" si="239"/>
        <v/>
      </c>
      <c r="AA1865" s="147" t="str">
        <f t="shared" si="240"/>
        <v/>
      </c>
      <c r="AB1865" s="147" t="str">
        <f t="shared" si="241"/>
        <v/>
      </c>
      <c r="AC1865" s="147" t="str">
        <f t="shared" si="235"/>
        <v/>
      </c>
      <c r="AD1865" s="11" t="str">
        <f t="shared" si="236"/>
        <v/>
      </c>
      <c r="AE1865" s="11" t="str">
        <f t="array" ref="AE1865">IF(ISBLANK(D1865),"",IF(OR($H$2="y",$H$2="m"),IF(AA1865=AA1864,IF(OR(AB1865=$AB$4:$AB1864)=FALSE,AE1864&amp;C1865,AE1864),"("&amp;C1865)&amp;IF(AA1865=AA1866,IF(OR(AB1866=$AB$4:$AB1865)=FALSE,", ",""),") "),""))</f>
        <v/>
      </c>
      <c r="AF1865" s="11" t="str">
        <f t="shared" si="237"/>
        <v/>
      </c>
      <c r="AG1865" s="11" t="str">
        <f t="array" ref="AG1865">IF(ISBLANK(D1865),"",IF(OR($H$2="y",$H$2="m"),IF(AA1865=AA1864,IF(OR(AC1865=$AC$4:$AC1864)=FALSE,AG1864&amp;AF1865,AG1864),"("&amp;AF1865)&amp;IF(AA1865=AA1866,IF(OR(AC1866=$AC$4:$AC1865)=FALSE,", ",""),") "),""))</f>
        <v/>
      </c>
      <c r="AH1865" s="10" t="str">
        <f>IF((ISBLANK(D1865)),"",IF(D1865=D1864,AH1864,"")&amp;IF(B1864&lt;&gt;B1865,((IF(ISBLANK(E1865),$D$3&amp;"Non-type material: "&amp;$D$3,$D$3&amp;INDEX('type-categories'!$A$2:$B$100,MATCH(E1865,'type-categories'!$A$2:$A$100,0),2)&amp;$D$3))),"")&amp;(IF(K1865&lt;&gt;K1864,$C$2&amp;K1865&amp;$K$3&amp;$C$2&amp;" ",(IF(B1865&lt;&gt;B1864,$C$2&amp;K1865&amp;$K$3&amp;$C$2&amp;" ",""))))&amp;(IF(L1865="","",((IF(L1865&lt;&gt;L1864,$D$2&amp;L1865&amp;$L$3&amp;$D$2&amp;" ",IF(B1865&lt;&gt;B1864,$D$2&amp;L1865&amp;$L$3&amp;$D$2&amp;" ",""))))))&amp;(IF(M1865="","",((IF(M1865&lt;&gt;M1864,$E$2&amp;M1865&amp;$E$2&amp;","&amp;" ",IF(B1865&lt;&gt;B1864,$E$2&amp;M1865&amp;$E$2&amp;",",""))))))&amp;(IF(N1865="","",IF(N1865&lt;&gt;N1864,N1865&amp;", ",IF(B1865&lt;&gt;B1864,N1865&amp;", ",""))))&amp;(IF(ISBLANK(O1865),"",(IF(O1865&lt;&gt;O1864,O1865&amp;", ",IF(B1865&lt;&gt;B1864,O1865&amp;", ","")))))&amp;(IF(ISBLANK(P1865),"",(IF(P1865&lt;&gt;P1864,P1865&amp;", ",IF(B1865&lt;&gt;B1864,P1865&amp;", ",IF(Z1865&lt;&gt;Z1864,P1865&amp;", ",""))))))&amp;(IF(ISBLANK(Q1865),"",(IF(Q1865&lt;&gt;Q1864,Q1865&amp;", ",IF(B1865&lt;&gt;B1864,Q1865&amp;", ",IF(Z1865&lt;&gt;Z1864,Q1865&amp;", ",""))))))&amp;(IF(ISBLANK(R1865),"",(IF(R1865&lt;&gt;R1864,R1865&amp;"m, ",IF(B1865&lt;&gt;B1864,R1865&amp;"m, ",IF(Z1865&lt;&gt;Z1864,R1865&amp;"m, ",""))))))&amp;IF(ISBLANK(S1865),"",(IF(B1865&lt;&gt;B1864,S1865&amp;", ",IF(S1865&lt;&gt;S1864,IF((Z1865=Z1864),"same locality "&amp;S1865&amp;", ",S1865&amp;", "),""))))&amp;(IF(ISBLANK(T1865),"",(IF(T1865&lt;&gt;T1864,IF(ISBLANK(F$2),T1865&amp;", ",T1865&amp;" "&amp;F$2&amp;", "),(IF(B1865&lt;&gt;B1864,IF(ISBLANK(F$2),T1865&amp;", ",T1865&amp;" "&amp;F$2&amp;", "),(IF(Z1865&lt;&gt;Z1864,IF(ISBLANK(F$2),T1865&amp;", ",T1865&amp;" "&amp;F$2&amp;", "),IF((U1865&lt;&gt;U1864)*($G$2="Y"),"same collector, ","")))))))))&amp;(IF(ISBLANK(U1865),"",(IF(U1865&lt;&gt;U1864,U1865&amp;", ",(IF(B1865&lt;&gt;B1864,U1865&amp;", ",IF(Z1865&lt;&gt;Z1864,U1865&amp;", ",(IF(T1865&lt;&gt;T1864,IF((T1865&lt;&gt;T1864)*($G$2="Y"),"same date, ", ""),IF((T1865=T1864)*(U1865=U1864)*(S1865&lt;&gt;S1864)*($G$2="Y"),"same collector and date, ", ""))))))))))&amp;(IF(ISBLANK(V1865),"",V1865&amp;", "))&amp;IF((AA1865&lt;&gt;AA1866)*($H$2="y"),AD1865&amp;AE1865,IF((AA1865&lt;&gt;AA1866)*($H$2="m"),AD1865&amp;AG1865,IF(($H$2&lt;&gt;"m")*($H$2&lt;&gt;"Y"),(IF(F1865=0,"",F1865&amp;" "&amp;$F$4&amp;" "))&amp;(IF(G1865=0,"",G1865&amp;" "&amp;$G$4&amp;" "))&amp;(IF(H1865=0,"",H1865&amp;" "&amp;H$4&amp;" "))&amp;(IF(I1865=0,"",I1865&amp;" "&amp;$I$4&amp;" "))&amp;(IF(J1865=0,"",J1865&amp;" "&amp;$J$4&amp;" "))&amp;IF((ISBLANK(C1865)),"","("&amp;C1865&amp;")"),"")))&amp;IF((B1865=B1866)*(K1865=K1866)*(L1865=L1866)*(M1865=M1866),IF(($H$2&lt;&gt;"m")*($H$2&lt;&gt;"Y"), ", ", IF((ISNUMBER(FIND(")",AE1865))), ", ", "")),IF((B1865=B1866)*(K1865=K1866)*(L1865=L1866),"; ",". ")))</f>
        <v/>
      </c>
      <c r="AI1865" s="1"/>
    </row>
    <row r="1866" spans="1:35" x14ac:dyDescent="0.25">
      <c r="A1866" s="3" t="str">
        <f t="shared" si="238"/>
        <v/>
      </c>
      <c r="B1866" s="53" t="str">
        <f t="shared" si="242"/>
        <v/>
      </c>
      <c r="C1866" s="57"/>
      <c r="D1866" s="57"/>
      <c r="E1866" s="57"/>
      <c r="F1866" s="57"/>
      <c r="G1866" s="57"/>
      <c r="H1866" s="57"/>
      <c r="I1866" s="57"/>
      <c r="J1866" s="57"/>
      <c r="K1866" s="57"/>
      <c r="L1866" s="57"/>
      <c r="M1866" s="54"/>
      <c r="N1866" s="57"/>
      <c r="O1866" s="58"/>
      <c r="P1866" s="58"/>
      <c r="Q1866" s="58"/>
      <c r="R1866" s="58"/>
      <c r="S1866" s="54"/>
      <c r="T1866" s="57"/>
      <c r="U1866" s="57"/>
      <c r="V1866" s="57"/>
      <c r="W1866" s="57"/>
      <c r="X1866" s="147" t="str">
        <f>IF(ISBLANK(D1866),"",IF('order-admin-units'!$I$1&lt;&gt;"y", "", IF((K1866="")*(ISBLANK(D1866)=FALSE), 'order-admin-units'!$B$1+1, VLOOKUP(K1866, ordercountry, 2))))</f>
        <v/>
      </c>
      <c r="Y1866" s="147" t="str">
        <f>IF(ISBLANK(D1866),"",IF('order-admin-units'!$I$1&lt;&gt;"y", "", IF(L1866="", 'order-admin-units'!$B$2+1, VLOOKUP(K1866&amp;"@"&amp;L1866, orderadmin, 2))))</f>
        <v/>
      </c>
      <c r="Z1866" s="147" t="str">
        <f t="shared" si="239"/>
        <v/>
      </c>
      <c r="AA1866" s="147" t="str">
        <f t="shared" si="240"/>
        <v/>
      </c>
      <c r="AB1866" s="147" t="str">
        <f t="shared" si="241"/>
        <v/>
      </c>
      <c r="AC1866" s="147" t="str">
        <f t="shared" si="235"/>
        <v/>
      </c>
      <c r="AD1866" s="11" t="str">
        <f t="shared" si="236"/>
        <v/>
      </c>
      <c r="AE1866" s="11" t="str">
        <f t="array" ref="AE1866">IF(ISBLANK(D1866),"",IF(OR($H$2="y",$H$2="m"),IF(AA1866=AA1865,IF(OR(AB1866=$AB$4:$AB1865)=FALSE,AE1865&amp;C1866,AE1865),"("&amp;C1866)&amp;IF(AA1866=AA1867,IF(OR(AB1867=$AB$4:$AB1866)=FALSE,", ",""),") "),""))</f>
        <v/>
      </c>
      <c r="AF1866" s="11" t="str">
        <f t="shared" si="237"/>
        <v/>
      </c>
      <c r="AG1866" s="11" t="str">
        <f t="array" ref="AG1866">IF(ISBLANK(D1866),"",IF(OR($H$2="y",$H$2="m"),IF(AA1866=AA1865,IF(OR(AC1866=$AC$4:$AC1865)=FALSE,AG1865&amp;AF1866,AG1865),"("&amp;AF1866)&amp;IF(AA1866=AA1867,IF(OR(AC1867=$AC$4:$AC1866)=FALSE,", ",""),") "),""))</f>
        <v/>
      </c>
      <c r="AH1866" s="10" t="str">
        <f>IF((ISBLANK(D1866)),"",IF(D1866=D1865,AH1865,"")&amp;IF(B1865&lt;&gt;B1866,((IF(ISBLANK(E1866),$D$3&amp;"Non-type material: "&amp;$D$3,$D$3&amp;INDEX('type-categories'!$A$2:$B$100,MATCH(E1866,'type-categories'!$A$2:$A$100,0),2)&amp;$D$3))),"")&amp;(IF(K1866&lt;&gt;K1865,$C$2&amp;K1866&amp;$K$3&amp;$C$2&amp;" ",(IF(B1866&lt;&gt;B1865,$C$2&amp;K1866&amp;$K$3&amp;$C$2&amp;" ",""))))&amp;(IF(L1866="","",((IF(L1866&lt;&gt;L1865,$D$2&amp;L1866&amp;$L$3&amp;$D$2&amp;" ",IF(B1866&lt;&gt;B1865,$D$2&amp;L1866&amp;$L$3&amp;$D$2&amp;" ",""))))))&amp;(IF(M1866="","",((IF(M1866&lt;&gt;M1865,$E$2&amp;M1866&amp;$E$2&amp;","&amp;" ",IF(B1866&lt;&gt;B1865,$E$2&amp;M1866&amp;$E$2&amp;",",""))))))&amp;(IF(N1866="","",IF(N1866&lt;&gt;N1865,N1866&amp;", ",IF(B1866&lt;&gt;B1865,N1866&amp;", ",""))))&amp;(IF(ISBLANK(O1866),"",(IF(O1866&lt;&gt;O1865,O1866&amp;", ",IF(B1866&lt;&gt;B1865,O1866&amp;", ","")))))&amp;(IF(ISBLANK(P1866),"",(IF(P1866&lt;&gt;P1865,P1866&amp;", ",IF(B1866&lt;&gt;B1865,P1866&amp;", ",IF(Z1866&lt;&gt;Z1865,P1866&amp;", ",""))))))&amp;(IF(ISBLANK(Q1866),"",(IF(Q1866&lt;&gt;Q1865,Q1866&amp;", ",IF(B1866&lt;&gt;B1865,Q1866&amp;", ",IF(Z1866&lt;&gt;Z1865,Q1866&amp;", ",""))))))&amp;(IF(ISBLANK(R1866),"",(IF(R1866&lt;&gt;R1865,R1866&amp;"m, ",IF(B1866&lt;&gt;B1865,R1866&amp;"m, ",IF(Z1866&lt;&gt;Z1865,R1866&amp;"m, ",""))))))&amp;IF(ISBLANK(S1866),"",(IF(B1866&lt;&gt;B1865,S1866&amp;", ",IF(S1866&lt;&gt;S1865,IF((Z1866=Z1865),"same locality "&amp;S1866&amp;", ",S1866&amp;", "),""))))&amp;(IF(ISBLANK(T1866),"",(IF(T1866&lt;&gt;T1865,IF(ISBLANK(F$2),T1866&amp;", ",T1866&amp;" "&amp;F$2&amp;", "),(IF(B1866&lt;&gt;B1865,IF(ISBLANK(F$2),T1866&amp;", ",T1866&amp;" "&amp;F$2&amp;", "),(IF(Z1866&lt;&gt;Z1865,IF(ISBLANK(F$2),T1866&amp;", ",T1866&amp;" "&amp;F$2&amp;", "),IF((U1866&lt;&gt;U1865)*($G$2="Y"),"same collector, ","")))))))))&amp;(IF(ISBLANK(U1866),"",(IF(U1866&lt;&gt;U1865,U1866&amp;", ",(IF(B1866&lt;&gt;B1865,U1866&amp;", ",IF(Z1866&lt;&gt;Z1865,U1866&amp;", ",(IF(T1866&lt;&gt;T1865,IF((T1866&lt;&gt;T1865)*($G$2="Y"),"same date, ", ""),IF((T1866=T1865)*(U1866=U1865)*(S1866&lt;&gt;S1865)*($G$2="Y"),"same collector and date, ", ""))))))))))&amp;(IF(ISBLANK(V1866),"",V1866&amp;", "))&amp;IF((AA1866&lt;&gt;AA1867)*($H$2="y"),AD1866&amp;AE1866,IF((AA1866&lt;&gt;AA1867)*($H$2="m"),AD1866&amp;AG1866,IF(($H$2&lt;&gt;"m")*($H$2&lt;&gt;"Y"),(IF(F1866=0,"",F1866&amp;" "&amp;$F$4&amp;" "))&amp;(IF(G1866=0,"",G1866&amp;" "&amp;$G$4&amp;" "))&amp;(IF(H1866=0,"",H1866&amp;" "&amp;H$4&amp;" "))&amp;(IF(I1866=0,"",I1866&amp;" "&amp;$I$4&amp;" "))&amp;(IF(J1866=0,"",J1866&amp;" "&amp;$J$4&amp;" "))&amp;IF((ISBLANK(C1866)),"","("&amp;C1866&amp;")"),"")))&amp;IF((B1866=B1867)*(K1866=K1867)*(L1866=L1867)*(M1866=M1867),IF(($H$2&lt;&gt;"m")*($H$2&lt;&gt;"Y"), ", ", IF((ISNUMBER(FIND(")",AE1866))), ", ", "")),IF((B1866=B1867)*(K1866=K1867)*(L1866=L1867),"; ",". ")))</f>
        <v/>
      </c>
      <c r="AI1866" s="1"/>
    </row>
    <row r="1867" spans="1:35" x14ac:dyDescent="0.25">
      <c r="A1867" s="3" t="str">
        <f t="shared" si="238"/>
        <v/>
      </c>
      <c r="B1867" s="53" t="str">
        <f t="shared" si="242"/>
        <v/>
      </c>
      <c r="C1867" s="57"/>
      <c r="D1867" s="57"/>
      <c r="E1867" s="57"/>
      <c r="F1867" s="57"/>
      <c r="G1867" s="57"/>
      <c r="H1867" s="57"/>
      <c r="I1867" s="57"/>
      <c r="J1867" s="57"/>
      <c r="K1867" s="57"/>
      <c r="L1867" s="57"/>
      <c r="M1867" s="54"/>
      <c r="N1867" s="57"/>
      <c r="O1867" s="58"/>
      <c r="P1867" s="58"/>
      <c r="Q1867" s="58"/>
      <c r="R1867" s="58"/>
      <c r="S1867" s="54"/>
      <c r="T1867" s="57"/>
      <c r="U1867" s="57"/>
      <c r="V1867" s="57"/>
      <c r="W1867" s="57"/>
      <c r="X1867" s="147" t="str">
        <f>IF(ISBLANK(D1867),"",IF('order-admin-units'!$I$1&lt;&gt;"y", "", IF((K1867="")*(ISBLANK(D1867)=FALSE), 'order-admin-units'!$B$1+1, VLOOKUP(K1867, ordercountry, 2))))</f>
        <v/>
      </c>
      <c r="Y1867" s="147" t="str">
        <f>IF(ISBLANK(D1867),"",IF('order-admin-units'!$I$1&lt;&gt;"y", "", IF(L1867="", 'order-admin-units'!$B$2+1, VLOOKUP(K1867&amp;"@"&amp;L1867, orderadmin, 2))))</f>
        <v/>
      </c>
      <c r="Z1867" s="147" t="str">
        <f t="shared" si="239"/>
        <v/>
      </c>
      <c r="AA1867" s="147" t="str">
        <f t="shared" si="240"/>
        <v/>
      </c>
      <c r="AB1867" s="147" t="str">
        <f t="shared" si="241"/>
        <v/>
      </c>
      <c r="AC1867" s="147" t="str">
        <f t="shared" si="235"/>
        <v/>
      </c>
      <c r="AD1867" s="11" t="str">
        <f t="shared" si="236"/>
        <v/>
      </c>
      <c r="AE1867" s="11" t="str">
        <f t="array" ref="AE1867">IF(ISBLANK(D1867),"",IF(OR($H$2="y",$H$2="m"),IF(AA1867=AA1866,IF(OR(AB1867=$AB$4:$AB1866)=FALSE,AE1866&amp;C1867,AE1866),"("&amp;C1867)&amp;IF(AA1867=AA1868,IF(OR(AB1868=$AB$4:$AB1867)=FALSE,", ",""),") "),""))</f>
        <v/>
      </c>
      <c r="AF1867" s="11" t="str">
        <f t="shared" si="237"/>
        <v/>
      </c>
      <c r="AG1867" s="11" t="str">
        <f t="array" ref="AG1867">IF(ISBLANK(D1867),"",IF(OR($H$2="y",$H$2="m"),IF(AA1867=AA1866,IF(OR(AC1867=$AC$4:$AC1866)=FALSE,AG1866&amp;AF1867,AG1866),"("&amp;AF1867)&amp;IF(AA1867=AA1868,IF(OR(AC1868=$AC$4:$AC1867)=FALSE,", ",""),") "),""))</f>
        <v/>
      </c>
      <c r="AH1867" s="10" t="str">
        <f>IF((ISBLANK(D1867)),"",IF(D1867=D1866,AH1866,"")&amp;IF(B1866&lt;&gt;B1867,((IF(ISBLANK(E1867),$D$3&amp;"Non-type material: "&amp;$D$3,$D$3&amp;INDEX('type-categories'!$A$2:$B$100,MATCH(E1867,'type-categories'!$A$2:$A$100,0),2)&amp;$D$3))),"")&amp;(IF(K1867&lt;&gt;K1866,$C$2&amp;K1867&amp;$K$3&amp;$C$2&amp;" ",(IF(B1867&lt;&gt;B1866,$C$2&amp;K1867&amp;$K$3&amp;$C$2&amp;" ",""))))&amp;(IF(L1867="","",((IF(L1867&lt;&gt;L1866,$D$2&amp;L1867&amp;$L$3&amp;$D$2&amp;" ",IF(B1867&lt;&gt;B1866,$D$2&amp;L1867&amp;$L$3&amp;$D$2&amp;" ",""))))))&amp;(IF(M1867="","",((IF(M1867&lt;&gt;M1866,$E$2&amp;M1867&amp;$E$2&amp;","&amp;" ",IF(B1867&lt;&gt;B1866,$E$2&amp;M1867&amp;$E$2&amp;",",""))))))&amp;(IF(N1867="","",IF(N1867&lt;&gt;N1866,N1867&amp;", ",IF(B1867&lt;&gt;B1866,N1867&amp;", ",""))))&amp;(IF(ISBLANK(O1867),"",(IF(O1867&lt;&gt;O1866,O1867&amp;", ",IF(B1867&lt;&gt;B1866,O1867&amp;", ","")))))&amp;(IF(ISBLANK(P1867),"",(IF(P1867&lt;&gt;P1866,P1867&amp;", ",IF(B1867&lt;&gt;B1866,P1867&amp;", ",IF(Z1867&lt;&gt;Z1866,P1867&amp;", ",""))))))&amp;(IF(ISBLANK(Q1867),"",(IF(Q1867&lt;&gt;Q1866,Q1867&amp;", ",IF(B1867&lt;&gt;B1866,Q1867&amp;", ",IF(Z1867&lt;&gt;Z1866,Q1867&amp;", ",""))))))&amp;(IF(ISBLANK(R1867),"",(IF(R1867&lt;&gt;R1866,R1867&amp;"m, ",IF(B1867&lt;&gt;B1866,R1867&amp;"m, ",IF(Z1867&lt;&gt;Z1866,R1867&amp;"m, ",""))))))&amp;IF(ISBLANK(S1867),"",(IF(B1867&lt;&gt;B1866,S1867&amp;", ",IF(S1867&lt;&gt;S1866,IF((Z1867=Z1866),"same locality "&amp;S1867&amp;", ",S1867&amp;", "),""))))&amp;(IF(ISBLANK(T1867),"",(IF(T1867&lt;&gt;T1866,IF(ISBLANK(F$2),T1867&amp;", ",T1867&amp;" "&amp;F$2&amp;", "),(IF(B1867&lt;&gt;B1866,IF(ISBLANK(F$2),T1867&amp;", ",T1867&amp;" "&amp;F$2&amp;", "),(IF(Z1867&lt;&gt;Z1866,IF(ISBLANK(F$2),T1867&amp;", ",T1867&amp;" "&amp;F$2&amp;", "),IF((U1867&lt;&gt;U1866)*($G$2="Y"),"same collector, ","")))))))))&amp;(IF(ISBLANK(U1867),"",(IF(U1867&lt;&gt;U1866,U1867&amp;", ",(IF(B1867&lt;&gt;B1866,U1867&amp;", ",IF(Z1867&lt;&gt;Z1866,U1867&amp;", ",(IF(T1867&lt;&gt;T1866,IF((T1867&lt;&gt;T1866)*($G$2="Y"),"same date, ", ""),IF((T1867=T1866)*(U1867=U1866)*(S1867&lt;&gt;S1866)*($G$2="Y"),"same collector and date, ", ""))))))))))&amp;(IF(ISBLANK(V1867),"",V1867&amp;", "))&amp;IF((AA1867&lt;&gt;AA1868)*($H$2="y"),AD1867&amp;AE1867,IF((AA1867&lt;&gt;AA1868)*($H$2="m"),AD1867&amp;AG1867,IF(($H$2&lt;&gt;"m")*($H$2&lt;&gt;"Y"),(IF(F1867=0,"",F1867&amp;" "&amp;$F$4&amp;" "))&amp;(IF(G1867=0,"",G1867&amp;" "&amp;$G$4&amp;" "))&amp;(IF(H1867=0,"",H1867&amp;" "&amp;H$4&amp;" "))&amp;(IF(I1867=0,"",I1867&amp;" "&amp;$I$4&amp;" "))&amp;(IF(J1867=0,"",J1867&amp;" "&amp;$J$4&amp;" "))&amp;IF((ISBLANK(C1867)),"","("&amp;C1867&amp;")"),"")))&amp;IF((B1867=B1868)*(K1867=K1868)*(L1867=L1868)*(M1867=M1868),IF(($H$2&lt;&gt;"m")*($H$2&lt;&gt;"Y"), ", ", IF((ISNUMBER(FIND(")",AE1867))), ", ", "")),IF((B1867=B1868)*(K1867=K1868)*(L1867=L1868),"; ",". ")))</f>
        <v/>
      </c>
      <c r="AI1867" s="1"/>
    </row>
    <row r="1868" spans="1:35" x14ac:dyDescent="0.25">
      <c r="A1868" s="3" t="str">
        <f t="shared" si="238"/>
        <v/>
      </c>
      <c r="B1868" s="53" t="str">
        <f t="shared" si="242"/>
        <v/>
      </c>
      <c r="C1868" s="57"/>
      <c r="D1868" s="57"/>
      <c r="E1868" s="57"/>
      <c r="F1868" s="57"/>
      <c r="G1868" s="57"/>
      <c r="H1868" s="57"/>
      <c r="I1868" s="57"/>
      <c r="J1868" s="57"/>
      <c r="K1868" s="57"/>
      <c r="L1868" s="57"/>
      <c r="M1868" s="54"/>
      <c r="N1868" s="57"/>
      <c r="O1868" s="58"/>
      <c r="P1868" s="58"/>
      <c r="Q1868" s="58"/>
      <c r="R1868" s="58"/>
      <c r="S1868" s="54"/>
      <c r="T1868" s="57"/>
      <c r="U1868" s="57"/>
      <c r="V1868" s="57"/>
      <c r="W1868" s="57"/>
      <c r="X1868" s="147" t="str">
        <f>IF(ISBLANK(D1868),"",IF('order-admin-units'!$I$1&lt;&gt;"y", "", IF((K1868="")*(ISBLANK(D1868)=FALSE), 'order-admin-units'!$B$1+1, VLOOKUP(K1868, ordercountry, 2))))</f>
        <v/>
      </c>
      <c r="Y1868" s="147" t="str">
        <f>IF(ISBLANK(D1868),"",IF('order-admin-units'!$I$1&lt;&gt;"y", "", IF(L1868="", 'order-admin-units'!$B$2+1, VLOOKUP(K1868&amp;"@"&amp;L1868, orderadmin, 2))))</f>
        <v/>
      </c>
      <c r="Z1868" s="147" t="str">
        <f t="shared" si="239"/>
        <v/>
      </c>
      <c r="AA1868" s="147" t="str">
        <f t="shared" si="240"/>
        <v/>
      </c>
      <c r="AB1868" s="147" t="str">
        <f t="shared" si="241"/>
        <v/>
      </c>
      <c r="AC1868" s="147" t="str">
        <f t="shared" si="235"/>
        <v/>
      </c>
      <c r="AD1868" s="11" t="str">
        <f t="shared" si="236"/>
        <v/>
      </c>
      <c r="AE1868" s="11" t="str">
        <f t="array" ref="AE1868">IF(ISBLANK(D1868),"",IF(OR($H$2="y",$H$2="m"),IF(AA1868=AA1867,IF(OR(AB1868=$AB$4:$AB1867)=FALSE,AE1867&amp;C1868,AE1867),"("&amp;C1868)&amp;IF(AA1868=AA1869,IF(OR(AB1869=$AB$4:$AB1868)=FALSE,", ",""),") "),""))</f>
        <v/>
      </c>
      <c r="AF1868" s="11" t="str">
        <f t="shared" si="237"/>
        <v/>
      </c>
      <c r="AG1868" s="11" t="str">
        <f t="array" ref="AG1868">IF(ISBLANK(D1868),"",IF(OR($H$2="y",$H$2="m"),IF(AA1868=AA1867,IF(OR(AC1868=$AC$4:$AC1867)=FALSE,AG1867&amp;AF1868,AG1867),"("&amp;AF1868)&amp;IF(AA1868=AA1869,IF(OR(AC1869=$AC$4:$AC1868)=FALSE,", ",""),") "),""))</f>
        <v/>
      </c>
      <c r="AH1868" s="10" t="str">
        <f>IF((ISBLANK(D1868)),"",IF(D1868=D1867,AH1867,"")&amp;IF(B1867&lt;&gt;B1868,((IF(ISBLANK(E1868),$D$3&amp;"Non-type material: "&amp;$D$3,$D$3&amp;INDEX('type-categories'!$A$2:$B$100,MATCH(E1868,'type-categories'!$A$2:$A$100,0),2)&amp;$D$3))),"")&amp;(IF(K1868&lt;&gt;K1867,$C$2&amp;K1868&amp;$K$3&amp;$C$2&amp;" ",(IF(B1868&lt;&gt;B1867,$C$2&amp;K1868&amp;$K$3&amp;$C$2&amp;" ",""))))&amp;(IF(L1868="","",((IF(L1868&lt;&gt;L1867,$D$2&amp;L1868&amp;$L$3&amp;$D$2&amp;" ",IF(B1868&lt;&gt;B1867,$D$2&amp;L1868&amp;$L$3&amp;$D$2&amp;" ",""))))))&amp;(IF(M1868="","",((IF(M1868&lt;&gt;M1867,$E$2&amp;M1868&amp;$E$2&amp;","&amp;" ",IF(B1868&lt;&gt;B1867,$E$2&amp;M1868&amp;$E$2&amp;",",""))))))&amp;(IF(N1868="","",IF(N1868&lt;&gt;N1867,N1868&amp;", ",IF(B1868&lt;&gt;B1867,N1868&amp;", ",""))))&amp;(IF(ISBLANK(O1868),"",(IF(O1868&lt;&gt;O1867,O1868&amp;", ",IF(B1868&lt;&gt;B1867,O1868&amp;", ","")))))&amp;(IF(ISBLANK(P1868),"",(IF(P1868&lt;&gt;P1867,P1868&amp;", ",IF(B1868&lt;&gt;B1867,P1868&amp;", ",IF(Z1868&lt;&gt;Z1867,P1868&amp;", ",""))))))&amp;(IF(ISBLANK(Q1868),"",(IF(Q1868&lt;&gt;Q1867,Q1868&amp;", ",IF(B1868&lt;&gt;B1867,Q1868&amp;", ",IF(Z1868&lt;&gt;Z1867,Q1868&amp;", ",""))))))&amp;(IF(ISBLANK(R1868),"",(IF(R1868&lt;&gt;R1867,R1868&amp;"m, ",IF(B1868&lt;&gt;B1867,R1868&amp;"m, ",IF(Z1868&lt;&gt;Z1867,R1868&amp;"m, ",""))))))&amp;IF(ISBLANK(S1868),"",(IF(B1868&lt;&gt;B1867,S1868&amp;", ",IF(S1868&lt;&gt;S1867,IF((Z1868=Z1867),"same locality "&amp;S1868&amp;", ",S1868&amp;", "),""))))&amp;(IF(ISBLANK(T1868),"",(IF(T1868&lt;&gt;T1867,IF(ISBLANK(F$2),T1868&amp;", ",T1868&amp;" "&amp;F$2&amp;", "),(IF(B1868&lt;&gt;B1867,IF(ISBLANK(F$2),T1868&amp;", ",T1868&amp;" "&amp;F$2&amp;", "),(IF(Z1868&lt;&gt;Z1867,IF(ISBLANK(F$2),T1868&amp;", ",T1868&amp;" "&amp;F$2&amp;", "),IF((U1868&lt;&gt;U1867)*($G$2="Y"),"same collector, ","")))))))))&amp;(IF(ISBLANK(U1868),"",(IF(U1868&lt;&gt;U1867,U1868&amp;", ",(IF(B1868&lt;&gt;B1867,U1868&amp;", ",IF(Z1868&lt;&gt;Z1867,U1868&amp;", ",(IF(T1868&lt;&gt;T1867,IF((T1868&lt;&gt;T1867)*($G$2="Y"),"same date, ", ""),IF((T1868=T1867)*(U1868=U1867)*(S1868&lt;&gt;S1867)*($G$2="Y"),"same collector and date, ", ""))))))))))&amp;(IF(ISBLANK(V1868),"",V1868&amp;", "))&amp;IF((AA1868&lt;&gt;AA1869)*($H$2="y"),AD1868&amp;AE1868,IF((AA1868&lt;&gt;AA1869)*($H$2="m"),AD1868&amp;AG1868,IF(($H$2&lt;&gt;"m")*($H$2&lt;&gt;"Y"),(IF(F1868=0,"",F1868&amp;" "&amp;$F$4&amp;" "))&amp;(IF(G1868=0,"",G1868&amp;" "&amp;$G$4&amp;" "))&amp;(IF(H1868=0,"",H1868&amp;" "&amp;H$4&amp;" "))&amp;(IF(I1868=0,"",I1868&amp;" "&amp;$I$4&amp;" "))&amp;(IF(J1868=0,"",J1868&amp;" "&amp;$J$4&amp;" "))&amp;IF((ISBLANK(C1868)),"","("&amp;C1868&amp;")"),"")))&amp;IF((B1868=B1869)*(K1868=K1869)*(L1868=L1869)*(M1868=M1869),IF(($H$2&lt;&gt;"m")*($H$2&lt;&gt;"Y"), ", ", IF((ISNUMBER(FIND(")",AE1868))), ", ", "")),IF((B1868=B1869)*(K1868=K1869)*(L1868=L1869),"; ",". ")))</f>
        <v/>
      </c>
      <c r="AI1868" s="1"/>
    </row>
    <row r="1869" spans="1:35" x14ac:dyDescent="0.25">
      <c r="A1869" s="3" t="str">
        <f t="shared" si="238"/>
        <v/>
      </c>
      <c r="B1869" s="53" t="str">
        <f t="shared" si="242"/>
        <v/>
      </c>
      <c r="C1869" s="57"/>
      <c r="D1869" s="57"/>
      <c r="E1869" s="57"/>
      <c r="F1869" s="57"/>
      <c r="G1869" s="57"/>
      <c r="H1869" s="57"/>
      <c r="I1869" s="57"/>
      <c r="J1869" s="57"/>
      <c r="K1869" s="57"/>
      <c r="L1869" s="57"/>
      <c r="M1869" s="54"/>
      <c r="N1869" s="57"/>
      <c r="O1869" s="58"/>
      <c r="P1869" s="58"/>
      <c r="Q1869" s="58"/>
      <c r="R1869" s="58"/>
      <c r="S1869" s="54"/>
      <c r="T1869" s="57"/>
      <c r="U1869" s="57"/>
      <c r="V1869" s="57"/>
      <c r="W1869" s="57"/>
      <c r="X1869" s="147" t="str">
        <f>IF(ISBLANK(D1869),"",IF('order-admin-units'!$I$1&lt;&gt;"y", "", IF((K1869="")*(ISBLANK(D1869)=FALSE), 'order-admin-units'!$B$1+1, VLOOKUP(K1869, ordercountry, 2))))</f>
        <v/>
      </c>
      <c r="Y1869" s="147" t="str">
        <f>IF(ISBLANK(D1869),"",IF('order-admin-units'!$I$1&lt;&gt;"y", "", IF(L1869="", 'order-admin-units'!$B$2+1, VLOOKUP(K1869&amp;"@"&amp;L1869, orderadmin, 2))))</f>
        <v/>
      </c>
      <c r="Z1869" s="147" t="str">
        <f t="shared" si="239"/>
        <v/>
      </c>
      <c r="AA1869" s="147" t="str">
        <f t="shared" si="240"/>
        <v/>
      </c>
      <c r="AB1869" s="147" t="str">
        <f t="shared" si="241"/>
        <v/>
      </c>
      <c r="AC1869" s="147" t="str">
        <f t="shared" si="235"/>
        <v/>
      </c>
      <c r="AD1869" s="11" t="str">
        <f t="shared" si="236"/>
        <v/>
      </c>
      <c r="AE1869" s="11" t="str">
        <f t="array" ref="AE1869">IF(ISBLANK(D1869),"",IF(OR($H$2="y",$H$2="m"),IF(AA1869=AA1868,IF(OR(AB1869=$AB$4:$AB1868)=FALSE,AE1868&amp;C1869,AE1868),"("&amp;C1869)&amp;IF(AA1869=AA1870,IF(OR(AB1870=$AB$4:$AB1869)=FALSE,", ",""),") "),""))</f>
        <v/>
      </c>
      <c r="AF1869" s="11" t="str">
        <f t="shared" si="237"/>
        <v/>
      </c>
      <c r="AG1869" s="11" t="str">
        <f t="array" ref="AG1869">IF(ISBLANK(D1869),"",IF(OR($H$2="y",$H$2="m"),IF(AA1869=AA1868,IF(OR(AC1869=$AC$4:$AC1868)=FALSE,AG1868&amp;AF1869,AG1868),"("&amp;AF1869)&amp;IF(AA1869=AA1870,IF(OR(AC1870=$AC$4:$AC1869)=FALSE,", ",""),") "),""))</f>
        <v/>
      </c>
      <c r="AH1869" s="10" t="str">
        <f>IF((ISBLANK(D1869)),"",IF(D1869=D1868,AH1868,"")&amp;IF(B1868&lt;&gt;B1869,((IF(ISBLANK(E1869),$D$3&amp;"Non-type material: "&amp;$D$3,$D$3&amp;INDEX('type-categories'!$A$2:$B$100,MATCH(E1869,'type-categories'!$A$2:$A$100,0),2)&amp;$D$3))),"")&amp;(IF(K1869&lt;&gt;K1868,$C$2&amp;K1869&amp;$K$3&amp;$C$2&amp;" ",(IF(B1869&lt;&gt;B1868,$C$2&amp;K1869&amp;$K$3&amp;$C$2&amp;" ",""))))&amp;(IF(L1869="","",((IF(L1869&lt;&gt;L1868,$D$2&amp;L1869&amp;$L$3&amp;$D$2&amp;" ",IF(B1869&lt;&gt;B1868,$D$2&amp;L1869&amp;$L$3&amp;$D$2&amp;" ",""))))))&amp;(IF(M1869="","",((IF(M1869&lt;&gt;M1868,$E$2&amp;M1869&amp;$E$2&amp;","&amp;" ",IF(B1869&lt;&gt;B1868,$E$2&amp;M1869&amp;$E$2&amp;",",""))))))&amp;(IF(N1869="","",IF(N1869&lt;&gt;N1868,N1869&amp;", ",IF(B1869&lt;&gt;B1868,N1869&amp;", ",""))))&amp;(IF(ISBLANK(O1869),"",(IF(O1869&lt;&gt;O1868,O1869&amp;", ",IF(B1869&lt;&gt;B1868,O1869&amp;", ","")))))&amp;(IF(ISBLANK(P1869),"",(IF(P1869&lt;&gt;P1868,P1869&amp;", ",IF(B1869&lt;&gt;B1868,P1869&amp;", ",IF(Z1869&lt;&gt;Z1868,P1869&amp;", ",""))))))&amp;(IF(ISBLANK(Q1869),"",(IF(Q1869&lt;&gt;Q1868,Q1869&amp;", ",IF(B1869&lt;&gt;B1868,Q1869&amp;", ",IF(Z1869&lt;&gt;Z1868,Q1869&amp;", ",""))))))&amp;(IF(ISBLANK(R1869),"",(IF(R1869&lt;&gt;R1868,R1869&amp;"m, ",IF(B1869&lt;&gt;B1868,R1869&amp;"m, ",IF(Z1869&lt;&gt;Z1868,R1869&amp;"m, ",""))))))&amp;IF(ISBLANK(S1869),"",(IF(B1869&lt;&gt;B1868,S1869&amp;", ",IF(S1869&lt;&gt;S1868,IF((Z1869=Z1868),"same locality "&amp;S1869&amp;", ",S1869&amp;", "),""))))&amp;(IF(ISBLANK(T1869),"",(IF(T1869&lt;&gt;T1868,IF(ISBLANK(F$2),T1869&amp;", ",T1869&amp;" "&amp;F$2&amp;", "),(IF(B1869&lt;&gt;B1868,IF(ISBLANK(F$2),T1869&amp;", ",T1869&amp;" "&amp;F$2&amp;", "),(IF(Z1869&lt;&gt;Z1868,IF(ISBLANK(F$2),T1869&amp;", ",T1869&amp;" "&amp;F$2&amp;", "),IF((U1869&lt;&gt;U1868)*($G$2="Y"),"same collector, ","")))))))))&amp;(IF(ISBLANK(U1869),"",(IF(U1869&lt;&gt;U1868,U1869&amp;", ",(IF(B1869&lt;&gt;B1868,U1869&amp;", ",IF(Z1869&lt;&gt;Z1868,U1869&amp;", ",(IF(T1869&lt;&gt;T1868,IF((T1869&lt;&gt;T1868)*($G$2="Y"),"same date, ", ""),IF((T1869=T1868)*(U1869=U1868)*(S1869&lt;&gt;S1868)*($G$2="Y"),"same collector and date, ", ""))))))))))&amp;(IF(ISBLANK(V1869),"",V1869&amp;", "))&amp;IF((AA1869&lt;&gt;AA1870)*($H$2="y"),AD1869&amp;AE1869,IF((AA1869&lt;&gt;AA1870)*($H$2="m"),AD1869&amp;AG1869,IF(($H$2&lt;&gt;"m")*($H$2&lt;&gt;"Y"),(IF(F1869=0,"",F1869&amp;" "&amp;$F$4&amp;" "))&amp;(IF(G1869=0,"",G1869&amp;" "&amp;$G$4&amp;" "))&amp;(IF(H1869=0,"",H1869&amp;" "&amp;H$4&amp;" "))&amp;(IF(I1869=0,"",I1869&amp;" "&amp;$I$4&amp;" "))&amp;(IF(J1869=0,"",J1869&amp;" "&amp;$J$4&amp;" "))&amp;IF((ISBLANK(C1869)),"","("&amp;C1869&amp;")"),"")))&amp;IF((B1869=B1870)*(K1869=K1870)*(L1869=L1870)*(M1869=M1870),IF(($H$2&lt;&gt;"m")*($H$2&lt;&gt;"Y"), ", ", IF((ISNUMBER(FIND(")",AE1869))), ", ", "")),IF((B1869=B1870)*(K1869=K1870)*(L1869=L1870),"; ",". ")))</f>
        <v/>
      </c>
      <c r="AI1869" s="1"/>
    </row>
    <row r="1870" spans="1:35" x14ac:dyDescent="0.25">
      <c r="A1870" s="3" t="str">
        <f t="shared" si="238"/>
        <v/>
      </c>
      <c r="B1870" s="53" t="str">
        <f t="shared" si="242"/>
        <v/>
      </c>
      <c r="C1870" s="57"/>
      <c r="D1870" s="57"/>
      <c r="E1870" s="57"/>
      <c r="F1870" s="57"/>
      <c r="G1870" s="57"/>
      <c r="H1870" s="57"/>
      <c r="I1870" s="57"/>
      <c r="J1870" s="57"/>
      <c r="K1870" s="57"/>
      <c r="L1870" s="57"/>
      <c r="M1870" s="54"/>
      <c r="N1870" s="57"/>
      <c r="O1870" s="58"/>
      <c r="P1870" s="58"/>
      <c r="Q1870" s="58"/>
      <c r="R1870" s="58"/>
      <c r="S1870" s="54"/>
      <c r="T1870" s="57"/>
      <c r="U1870" s="57"/>
      <c r="V1870" s="57"/>
      <c r="W1870" s="57"/>
      <c r="X1870" s="147" t="str">
        <f>IF(ISBLANK(D1870),"",IF('order-admin-units'!$I$1&lt;&gt;"y", "", IF((K1870="")*(ISBLANK(D1870)=FALSE), 'order-admin-units'!$B$1+1, VLOOKUP(K1870, ordercountry, 2))))</f>
        <v/>
      </c>
      <c r="Y1870" s="147" t="str">
        <f>IF(ISBLANK(D1870),"",IF('order-admin-units'!$I$1&lt;&gt;"y", "", IF(L1870="", 'order-admin-units'!$B$2+1, VLOOKUP(K1870&amp;"@"&amp;L1870, orderadmin, 2))))</f>
        <v/>
      </c>
      <c r="Z1870" s="147" t="str">
        <f t="shared" si="239"/>
        <v/>
      </c>
      <c r="AA1870" s="147" t="str">
        <f t="shared" si="240"/>
        <v/>
      </c>
      <c r="AB1870" s="147" t="str">
        <f t="shared" si="241"/>
        <v/>
      </c>
      <c r="AC1870" s="147" t="str">
        <f t="shared" si="235"/>
        <v/>
      </c>
      <c r="AD1870" s="11" t="str">
        <f t="shared" si="236"/>
        <v/>
      </c>
      <c r="AE1870" s="11" t="str">
        <f t="array" ref="AE1870">IF(ISBLANK(D1870),"",IF(OR($H$2="y",$H$2="m"),IF(AA1870=AA1869,IF(OR(AB1870=$AB$4:$AB1869)=FALSE,AE1869&amp;C1870,AE1869),"("&amp;C1870)&amp;IF(AA1870=AA1871,IF(OR(AB1871=$AB$4:$AB1870)=FALSE,", ",""),") "),""))</f>
        <v/>
      </c>
      <c r="AF1870" s="11" t="str">
        <f t="shared" si="237"/>
        <v/>
      </c>
      <c r="AG1870" s="11" t="str">
        <f t="array" ref="AG1870">IF(ISBLANK(D1870),"",IF(OR($H$2="y",$H$2="m"),IF(AA1870=AA1869,IF(OR(AC1870=$AC$4:$AC1869)=FALSE,AG1869&amp;AF1870,AG1869),"("&amp;AF1870)&amp;IF(AA1870=AA1871,IF(OR(AC1871=$AC$4:$AC1870)=FALSE,", ",""),") "),""))</f>
        <v/>
      </c>
      <c r="AH1870" s="10" t="str">
        <f>IF((ISBLANK(D1870)),"",IF(D1870=D1869,AH1869,"")&amp;IF(B1869&lt;&gt;B1870,((IF(ISBLANK(E1870),$D$3&amp;"Non-type material: "&amp;$D$3,$D$3&amp;INDEX('type-categories'!$A$2:$B$100,MATCH(E1870,'type-categories'!$A$2:$A$100,0),2)&amp;$D$3))),"")&amp;(IF(K1870&lt;&gt;K1869,$C$2&amp;K1870&amp;$K$3&amp;$C$2&amp;" ",(IF(B1870&lt;&gt;B1869,$C$2&amp;K1870&amp;$K$3&amp;$C$2&amp;" ",""))))&amp;(IF(L1870="","",((IF(L1870&lt;&gt;L1869,$D$2&amp;L1870&amp;$L$3&amp;$D$2&amp;" ",IF(B1870&lt;&gt;B1869,$D$2&amp;L1870&amp;$L$3&amp;$D$2&amp;" ",""))))))&amp;(IF(M1870="","",((IF(M1870&lt;&gt;M1869,$E$2&amp;M1870&amp;$E$2&amp;","&amp;" ",IF(B1870&lt;&gt;B1869,$E$2&amp;M1870&amp;$E$2&amp;",",""))))))&amp;(IF(N1870="","",IF(N1870&lt;&gt;N1869,N1870&amp;", ",IF(B1870&lt;&gt;B1869,N1870&amp;", ",""))))&amp;(IF(ISBLANK(O1870),"",(IF(O1870&lt;&gt;O1869,O1870&amp;", ",IF(B1870&lt;&gt;B1869,O1870&amp;", ","")))))&amp;(IF(ISBLANK(P1870),"",(IF(P1870&lt;&gt;P1869,P1870&amp;", ",IF(B1870&lt;&gt;B1869,P1870&amp;", ",IF(Z1870&lt;&gt;Z1869,P1870&amp;", ",""))))))&amp;(IF(ISBLANK(Q1870),"",(IF(Q1870&lt;&gt;Q1869,Q1870&amp;", ",IF(B1870&lt;&gt;B1869,Q1870&amp;", ",IF(Z1870&lt;&gt;Z1869,Q1870&amp;", ",""))))))&amp;(IF(ISBLANK(R1870),"",(IF(R1870&lt;&gt;R1869,R1870&amp;"m, ",IF(B1870&lt;&gt;B1869,R1870&amp;"m, ",IF(Z1870&lt;&gt;Z1869,R1870&amp;"m, ",""))))))&amp;IF(ISBLANK(S1870),"",(IF(B1870&lt;&gt;B1869,S1870&amp;", ",IF(S1870&lt;&gt;S1869,IF((Z1870=Z1869),"same locality "&amp;S1870&amp;", ",S1870&amp;", "),""))))&amp;(IF(ISBLANK(T1870),"",(IF(T1870&lt;&gt;T1869,IF(ISBLANK(F$2),T1870&amp;", ",T1870&amp;" "&amp;F$2&amp;", "),(IF(B1870&lt;&gt;B1869,IF(ISBLANK(F$2),T1870&amp;", ",T1870&amp;" "&amp;F$2&amp;", "),(IF(Z1870&lt;&gt;Z1869,IF(ISBLANK(F$2),T1870&amp;", ",T1870&amp;" "&amp;F$2&amp;", "),IF((U1870&lt;&gt;U1869)*($G$2="Y"),"same collector, ","")))))))))&amp;(IF(ISBLANK(U1870),"",(IF(U1870&lt;&gt;U1869,U1870&amp;", ",(IF(B1870&lt;&gt;B1869,U1870&amp;", ",IF(Z1870&lt;&gt;Z1869,U1870&amp;", ",(IF(T1870&lt;&gt;T1869,IF((T1870&lt;&gt;T1869)*($G$2="Y"),"same date, ", ""),IF((T1870=T1869)*(U1870=U1869)*(S1870&lt;&gt;S1869)*($G$2="Y"),"same collector and date, ", ""))))))))))&amp;(IF(ISBLANK(V1870),"",V1870&amp;", "))&amp;IF((AA1870&lt;&gt;AA1871)*($H$2="y"),AD1870&amp;AE1870,IF((AA1870&lt;&gt;AA1871)*($H$2="m"),AD1870&amp;AG1870,IF(($H$2&lt;&gt;"m")*($H$2&lt;&gt;"Y"),(IF(F1870=0,"",F1870&amp;" "&amp;$F$4&amp;" "))&amp;(IF(G1870=0,"",G1870&amp;" "&amp;$G$4&amp;" "))&amp;(IF(H1870=0,"",H1870&amp;" "&amp;H$4&amp;" "))&amp;(IF(I1870=0,"",I1870&amp;" "&amp;$I$4&amp;" "))&amp;(IF(J1870=0,"",J1870&amp;" "&amp;$J$4&amp;" "))&amp;IF((ISBLANK(C1870)),"","("&amp;C1870&amp;")"),"")))&amp;IF((B1870=B1871)*(K1870=K1871)*(L1870=L1871)*(M1870=M1871),IF(($H$2&lt;&gt;"m")*($H$2&lt;&gt;"Y"), ", ", IF((ISNUMBER(FIND(")",AE1870))), ", ", "")),IF((B1870=B1871)*(K1870=K1871)*(L1870=L1871),"; ",". ")))</f>
        <v/>
      </c>
      <c r="AI1870" s="1"/>
    </row>
    <row r="1871" spans="1:35" x14ac:dyDescent="0.25">
      <c r="A1871" s="3" t="str">
        <f t="shared" si="238"/>
        <v/>
      </c>
      <c r="B1871" s="53" t="str">
        <f t="shared" si="242"/>
        <v/>
      </c>
      <c r="C1871" s="57"/>
      <c r="D1871" s="57"/>
      <c r="E1871" s="57"/>
      <c r="F1871" s="57"/>
      <c r="G1871" s="57"/>
      <c r="H1871" s="57"/>
      <c r="I1871" s="57"/>
      <c r="J1871" s="57"/>
      <c r="K1871" s="57"/>
      <c r="L1871" s="57"/>
      <c r="M1871" s="54"/>
      <c r="N1871" s="57"/>
      <c r="O1871" s="58"/>
      <c r="P1871" s="58"/>
      <c r="Q1871" s="58"/>
      <c r="R1871" s="58"/>
      <c r="S1871" s="54"/>
      <c r="T1871" s="57"/>
      <c r="U1871" s="57"/>
      <c r="V1871" s="57"/>
      <c r="W1871" s="57"/>
      <c r="X1871" s="147" t="str">
        <f>IF(ISBLANK(D1871),"",IF('order-admin-units'!$I$1&lt;&gt;"y", "", IF((K1871="")*(ISBLANK(D1871)=FALSE), 'order-admin-units'!$B$1+1, VLOOKUP(K1871, ordercountry, 2))))</f>
        <v/>
      </c>
      <c r="Y1871" s="147" t="str">
        <f>IF(ISBLANK(D1871),"",IF('order-admin-units'!$I$1&lt;&gt;"y", "", IF(L1871="", 'order-admin-units'!$B$2+1, VLOOKUP(K1871&amp;"@"&amp;L1871, orderadmin, 2))))</f>
        <v/>
      </c>
      <c r="Z1871" s="147" t="str">
        <f t="shared" si="239"/>
        <v/>
      </c>
      <c r="AA1871" s="147" t="str">
        <f t="shared" si="240"/>
        <v/>
      </c>
      <c r="AB1871" s="147" t="str">
        <f t="shared" si="241"/>
        <v/>
      </c>
      <c r="AC1871" s="147" t="str">
        <f t="shared" si="235"/>
        <v/>
      </c>
      <c r="AD1871" s="11" t="str">
        <f t="shared" si="236"/>
        <v/>
      </c>
      <c r="AE1871" s="11" t="str">
        <f t="array" ref="AE1871">IF(ISBLANK(D1871),"",IF(OR($H$2="y",$H$2="m"),IF(AA1871=AA1870,IF(OR(AB1871=$AB$4:$AB1870)=FALSE,AE1870&amp;C1871,AE1870),"("&amp;C1871)&amp;IF(AA1871=AA1872,IF(OR(AB1872=$AB$4:$AB1871)=FALSE,", ",""),") "),""))</f>
        <v/>
      </c>
      <c r="AF1871" s="11" t="str">
        <f t="shared" si="237"/>
        <v/>
      </c>
      <c r="AG1871" s="11" t="str">
        <f t="array" ref="AG1871">IF(ISBLANK(D1871),"",IF(OR($H$2="y",$H$2="m"),IF(AA1871=AA1870,IF(OR(AC1871=$AC$4:$AC1870)=FALSE,AG1870&amp;AF1871,AG1870),"("&amp;AF1871)&amp;IF(AA1871=AA1872,IF(OR(AC1872=$AC$4:$AC1871)=FALSE,", ",""),") "),""))</f>
        <v/>
      </c>
      <c r="AH1871" s="10" t="str">
        <f>IF((ISBLANK(D1871)),"",IF(D1871=D1870,AH1870,"")&amp;IF(B1870&lt;&gt;B1871,((IF(ISBLANK(E1871),$D$3&amp;"Non-type material: "&amp;$D$3,$D$3&amp;INDEX('type-categories'!$A$2:$B$100,MATCH(E1871,'type-categories'!$A$2:$A$100,0),2)&amp;$D$3))),"")&amp;(IF(K1871&lt;&gt;K1870,$C$2&amp;K1871&amp;$K$3&amp;$C$2&amp;" ",(IF(B1871&lt;&gt;B1870,$C$2&amp;K1871&amp;$K$3&amp;$C$2&amp;" ",""))))&amp;(IF(L1871="","",((IF(L1871&lt;&gt;L1870,$D$2&amp;L1871&amp;$L$3&amp;$D$2&amp;" ",IF(B1871&lt;&gt;B1870,$D$2&amp;L1871&amp;$L$3&amp;$D$2&amp;" ",""))))))&amp;(IF(M1871="","",((IF(M1871&lt;&gt;M1870,$E$2&amp;M1871&amp;$E$2&amp;","&amp;" ",IF(B1871&lt;&gt;B1870,$E$2&amp;M1871&amp;$E$2&amp;",",""))))))&amp;(IF(N1871="","",IF(N1871&lt;&gt;N1870,N1871&amp;", ",IF(B1871&lt;&gt;B1870,N1871&amp;", ",""))))&amp;(IF(ISBLANK(O1871),"",(IF(O1871&lt;&gt;O1870,O1871&amp;", ",IF(B1871&lt;&gt;B1870,O1871&amp;", ","")))))&amp;(IF(ISBLANK(P1871),"",(IF(P1871&lt;&gt;P1870,P1871&amp;", ",IF(B1871&lt;&gt;B1870,P1871&amp;", ",IF(Z1871&lt;&gt;Z1870,P1871&amp;", ",""))))))&amp;(IF(ISBLANK(Q1871),"",(IF(Q1871&lt;&gt;Q1870,Q1871&amp;", ",IF(B1871&lt;&gt;B1870,Q1871&amp;", ",IF(Z1871&lt;&gt;Z1870,Q1871&amp;", ",""))))))&amp;(IF(ISBLANK(R1871),"",(IF(R1871&lt;&gt;R1870,R1871&amp;"m, ",IF(B1871&lt;&gt;B1870,R1871&amp;"m, ",IF(Z1871&lt;&gt;Z1870,R1871&amp;"m, ",""))))))&amp;IF(ISBLANK(S1871),"",(IF(B1871&lt;&gt;B1870,S1871&amp;", ",IF(S1871&lt;&gt;S1870,IF((Z1871=Z1870),"same locality "&amp;S1871&amp;", ",S1871&amp;", "),""))))&amp;(IF(ISBLANK(T1871),"",(IF(T1871&lt;&gt;T1870,IF(ISBLANK(F$2),T1871&amp;", ",T1871&amp;" "&amp;F$2&amp;", "),(IF(B1871&lt;&gt;B1870,IF(ISBLANK(F$2),T1871&amp;", ",T1871&amp;" "&amp;F$2&amp;", "),(IF(Z1871&lt;&gt;Z1870,IF(ISBLANK(F$2),T1871&amp;", ",T1871&amp;" "&amp;F$2&amp;", "),IF((U1871&lt;&gt;U1870)*($G$2="Y"),"same collector, ","")))))))))&amp;(IF(ISBLANK(U1871),"",(IF(U1871&lt;&gt;U1870,U1871&amp;", ",(IF(B1871&lt;&gt;B1870,U1871&amp;", ",IF(Z1871&lt;&gt;Z1870,U1871&amp;", ",(IF(T1871&lt;&gt;T1870,IF((T1871&lt;&gt;T1870)*($G$2="Y"),"same date, ", ""),IF((T1871=T1870)*(U1871=U1870)*(S1871&lt;&gt;S1870)*($G$2="Y"),"same collector and date, ", ""))))))))))&amp;(IF(ISBLANK(V1871),"",V1871&amp;", "))&amp;IF((AA1871&lt;&gt;AA1872)*($H$2="y"),AD1871&amp;AE1871,IF((AA1871&lt;&gt;AA1872)*($H$2="m"),AD1871&amp;AG1871,IF(($H$2&lt;&gt;"m")*($H$2&lt;&gt;"Y"),(IF(F1871=0,"",F1871&amp;" "&amp;$F$4&amp;" "))&amp;(IF(G1871=0,"",G1871&amp;" "&amp;$G$4&amp;" "))&amp;(IF(H1871=0,"",H1871&amp;" "&amp;H$4&amp;" "))&amp;(IF(I1871=0,"",I1871&amp;" "&amp;$I$4&amp;" "))&amp;(IF(J1871=0,"",J1871&amp;" "&amp;$J$4&amp;" "))&amp;IF((ISBLANK(C1871)),"","("&amp;C1871&amp;")"),"")))&amp;IF((B1871=B1872)*(K1871=K1872)*(L1871=L1872)*(M1871=M1872),IF(($H$2&lt;&gt;"m")*($H$2&lt;&gt;"Y"), ", ", IF((ISNUMBER(FIND(")",AE1871))), ", ", "")),IF((B1871=B1872)*(K1871=K1872)*(L1871=L1872),"; ",". ")))</f>
        <v/>
      </c>
      <c r="AI1871" s="1"/>
    </row>
    <row r="1872" spans="1:35" x14ac:dyDescent="0.25">
      <c r="A1872" s="3" t="str">
        <f t="shared" si="238"/>
        <v/>
      </c>
      <c r="B1872" s="53" t="str">
        <f t="shared" si="242"/>
        <v/>
      </c>
      <c r="C1872" s="57"/>
      <c r="D1872" s="57"/>
      <c r="E1872" s="57"/>
      <c r="F1872" s="57"/>
      <c r="G1872" s="57"/>
      <c r="H1872" s="57"/>
      <c r="I1872" s="57"/>
      <c r="J1872" s="57"/>
      <c r="K1872" s="57"/>
      <c r="L1872" s="57"/>
      <c r="M1872" s="54"/>
      <c r="N1872" s="57"/>
      <c r="O1872" s="58"/>
      <c r="P1872" s="58"/>
      <c r="Q1872" s="58"/>
      <c r="R1872" s="58"/>
      <c r="S1872" s="54"/>
      <c r="T1872" s="57"/>
      <c r="U1872" s="57"/>
      <c r="V1872" s="57"/>
      <c r="W1872" s="57"/>
      <c r="X1872" s="147" t="str">
        <f>IF(ISBLANK(D1872),"",IF('order-admin-units'!$I$1&lt;&gt;"y", "", IF((K1872="")*(ISBLANK(D1872)=FALSE), 'order-admin-units'!$B$1+1, VLOOKUP(K1872, ordercountry, 2))))</f>
        <v/>
      </c>
      <c r="Y1872" s="147" t="str">
        <f>IF(ISBLANK(D1872),"",IF('order-admin-units'!$I$1&lt;&gt;"y", "", IF(L1872="", 'order-admin-units'!$B$2+1, VLOOKUP(K1872&amp;"@"&amp;L1872, orderadmin, 2))))</f>
        <v/>
      </c>
      <c r="Z1872" s="147" t="str">
        <f t="shared" si="239"/>
        <v/>
      </c>
      <c r="AA1872" s="147" t="str">
        <f t="shared" si="240"/>
        <v/>
      </c>
      <c r="AB1872" s="147" t="str">
        <f t="shared" si="241"/>
        <v/>
      </c>
      <c r="AC1872" s="147" t="str">
        <f t="shared" si="235"/>
        <v/>
      </c>
      <c r="AD1872" s="11" t="str">
        <f t="shared" si="236"/>
        <v/>
      </c>
      <c r="AE1872" s="11" t="str">
        <f t="array" ref="AE1872">IF(ISBLANK(D1872),"",IF(OR($H$2="y",$H$2="m"),IF(AA1872=AA1871,IF(OR(AB1872=$AB$4:$AB1871)=FALSE,AE1871&amp;C1872,AE1871),"("&amp;C1872)&amp;IF(AA1872=AA1873,IF(OR(AB1873=$AB$4:$AB1872)=FALSE,", ",""),") "),""))</f>
        <v/>
      </c>
      <c r="AF1872" s="11" t="str">
        <f t="shared" si="237"/>
        <v/>
      </c>
      <c r="AG1872" s="11" t="str">
        <f t="array" ref="AG1872">IF(ISBLANK(D1872),"",IF(OR($H$2="y",$H$2="m"),IF(AA1872=AA1871,IF(OR(AC1872=$AC$4:$AC1871)=FALSE,AG1871&amp;AF1872,AG1871),"("&amp;AF1872)&amp;IF(AA1872=AA1873,IF(OR(AC1873=$AC$4:$AC1872)=FALSE,", ",""),") "),""))</f>
        <v/>
      </c>
      <c r="AH1872" s="10" t="str">
        <f>IF((ISBLANK(D1872)),"",IF(D1872=D1871,AH1871,"")&amp;IF(B1871&lt;&gt;B1872,((IF(ISBLANK(E1872),$D$3&amp;"Non-type material: "&amp;$D$3,$D$3&amp;INDEX('type-categories'!$A$2:$B$100,MATCH(E1872,'type-categories'!$A$2:$A$100,0),2)&amp;$D$3))),"")&amp;(IF(K1872&lt;&gt;K1871,$C$2&amp;K1872&amp;$K$3&amp;$C$2&amp;" ",(IF(B1872&lt;&gt;B1871,$C$2&amp;K1872&amp;$K$3&amp;$C$2&amp;" ",""))))&amp;(IF(L1872="","",((IF(L1872&lt;&gt;L1871,$D$2&amp;L1872&amp;$L$3&amp;$D$2&amp;" ",IF(B1872&lt;&gt;B1871,$D$2&amp;L1872&amp;$L$3&amp;$D$2&amp;" ",""))))))&amp;(IF(M1872="","",((IF(M1872&lt;&gt;M1871,$E$2&amp;M1872&amp;$E$2&amp;","&amp;" ",IF(B1872&lt;&gt;B1871,$E$2&amp;M1872&amp;$E$2&amp;",",""))))))&amp;(IF(N1872="","",IF(N1872&lt;&gt;N1871,N1872&amp;", ",IF(B1872&lt;&gt;B1871,N1872&amp;", ",""))))&amp;(IF(ISBLANK(O1872),"",(IF(O1872&lt;&gt;O1871,O1872&amp;", ",IF(B1872&lt;&gt;B1871,O1872&amp;", ","")))))&amp;(IF(ISBLANK(P1872),"",(IF(P1872&lt;&gt;P1871,P1872&amp;", ",IF(B1872&lt;&gt;B1871,P1872&amp;", ",IF(Z1872&lt;&gt;Z1871,P1872&amp;", ",""))))))&amp;(IF(ISBLANK(Q1872),"",(IF(Q1872&lt;&gt;Q1871,Q1872&amp;", ",IF(B1872&lt;&gt;B1871,Q1872&amp;", ",IF(Z1872&lt;&gt;Z1871,Q1872&amp;", ",""))))))&amp;(IF(ISBLANK(R1872),"",(IF(R1872&lt;&gt;R1871,R1872&amp;"m, ",IF(B1872&lt;&gt;B1871,R1872&amp;"m, ",IF(Z1872&lt;&gt;Z1871,R1872&amp;"m, ",""))))))&amp;IF(ISBLANK(S1872),"",(IF(B1872&lt;&gt;B1871,S1872&amp;", ",IF(S1872&lt;&gt;S1871,IF((Z1872=Z1871),"same locality "&amp;S1872&amp;", ",S1872&amp;", "),""))))&amp;(IF(ISBLANK(T1872),"",(IF(T1872&lt;&gt;T1871,IF(ISBLANK(F$2),T1872&amp;", ",T1872&amp;" "&amp;F$2&amp;", "),(IF(B1872&lt;&gt;B1871,IF(ISBLANK(F$2),T1872&amp;", ",T1872&amp;" "&amp;F$2&amp;", "),(IF(Z1872&lt;&gt;Z1871,IF(ISBLANK(F$2),T1872&amp;", ",T1872&amp;" "&amp;F$2&amp;", "),IF((U1872&lt;&gt;U1871)*($G$2="Y"),"same collector, ","")))))))))&amp;(IF(ISBLANK(U1872),"",(IF(U1872&lt;&gt;U1871,U1872&amp;", ",(IF(B1872&lt;&gt;B1871,U1872&amp;", ",IF(Z1872&lt;&gt;Z1871,U1872&amp;", ",(IF(T1872&lt;&gt;T1871,IF((T1872&lt;&gt;T1871)*($G$2="Y"),"same date, ", ""),IF((T1872=T1871)*(U1872=U1871)*(S1872&lt;&gt;S1871)*($G$2="Y"),"same collector and date, ", ""))))))))))&amp;(IF(ISBLANK(V1872),"",V1872&amp;", "))&amp;IF((AA1872&lt;&gt;AA1873)*($H$2="y"),AD1872&amp;AE1872,IF((AA1872&lt;&gt;AA1873)*($H$2="m"),AD1872&amp;AG1872,IF(($H$2&lt;&gt;"m")*($H$2&lt;&gt;"Y"),(IF(F1872=0,"",F1872&amp;" "&amp;$F$4&amp;" "))&amp;(IF(G1872=0,"",G1872&amp;" "&amp;$G$4&amp;" "))&amp;(IF(H1872=0,"",H1872&amp;" "&amp;H$4&amp;" "))&amp;(IF(I1872=0,"",I1872&amp;" "&amp;$I$4&amp;" "))&amp;(IF(J1872=0,"",J1872&amp;" "&amp;$J$4&amp;" "))&amp;IF((ISBLANK(C1872)),"","("&amp;C1872&amp;")"),"")))&amp;IF((B1872=B1873)*(K1872=K1873)*(L1872=L1873)*(M1872=M1873),IF(($H$2&lt;&gt;"m")*($H$2&lt;&gt;"Y"), ", ", IF((ISNUMBER(FIND(")",AE1872))), ", ", "")),IF((B1872=B1873)*(K1872=K1873)*(L1872=L1873),"; ",". ")))</f>
        <v/>
      </c>
      <c r="AI1872" s="1"/>
    </row>
    <row r="1873" spans="1:35" x14ac:dyDescent="0.25">
      <c r="A1873" s="3" t="str">
        <f t="shared" si="238"/>
        <v/>
      </c>
      <c r="B1873" s="53" t="str">
        <f t="shared" si="242"/>
        <v/>
      </c>
      <c r="C1873" s="57"/>
      <c r="D1873" s="57"/>
      <c r="E1873" s="57"/>
      <c r="F1873" s="57"/>
      <c r="G1873" s="57"/>
      <c r="H1873" s="57"/>
      <c r="I1873" s="57"/>
      <c r="J1873" s="57"/>
      <c r="K1873" s="57"/>
      <c r="L1873" s="57"/>
      <c r="M1873" s="54"/>
      <c r="N1873" s="57"/>
      <c r="O1873" s="58"/>
      <c r="P1873" s="58"/>
      <c r="Q1873" s="58"/>
      <c r="R1873" s="58"/>
      <c r="S1873" s="54"/>
      <c r="T1873" s="57"/>
      <c r="U1873" s="57"/>
      <c r="V1873" s="57"/>
      <c r="W1873" s="57"/>
      <c r="X1873" s="147" t="str">
        <f>IF(ISBLANK(D1873),"",IF('order-admin-units'!$I$1&lt;&gt;"y", "", IF((K1873="")*(ISBLANK(D1873)=FALSE), 'order-admin-units'!$B$1+1, VLOOKUP(K1873, ordercountry, 2))))</f>
        <v/>
      </c>
      <c r="Y1873" s="147" t="str">
        <f>IF(ISBLANK(D1873),"",IF('order-admin-units'!$I$1&lt;&gt;"y", "", IF(L1873="", 'order-admin-units'!$B$2+1, VLOOKUP(K1873&amp;"@"&amp;L1873, orderadmin, 2))))</f>
        <v/>
      </c>
      <c r="Z1873" s="147" t="str">
        <f t="shared" si="239"/>
        <v/>
      </c>
      <c r="AA1873" s="147" t="str">
        <f t="shared" si="240"/>
        <v/>
      </c>
      <c r="AB1873" s="147" t="str">
        <f t="shared" si="241"/>
        <v/>
      </c>
      <c r="AC1873" s="147" t="str">
        <f t="shared" si="235"/>
        <v/>
      </c>
      <c r="AD1873" s="11" t="str">
        <f t="shared" si="236"/>
        <v/>
      </c>
      <c r="AE1873" s="11" t="str">
        <f t="array" ref="AE1873">IF(ISBLANK(D1873),"",IF(OR($H$2="y",$H$2="m"),IF(AA1873=AA1872,IF(OR(AB1873=$AB$4:$AB1872)=FALSE,AE1872&amp;C1873,AE1872),"("&amp;C1873)&amp;IF(AA1873=AA1874,IF(OR(AB1874=$AB$4:$AB1873)=FALSE,", ",""),") "),""))</f>
        <v/>
      </c>
      <c r="AF1873" s="11" t="str">
        <f t="shared" si="237"/>
        <v/>
      </c>
      <c r="AG1873" s="11" t="str">
        <f t="array" ref="AG1873">IF(ISBLANK(D1873),"",IF(OR($H$2="y",$H$2="m"),IF(AA1873=AA1872,IF(OR(AC1873=$AC$4:$AC1872)=FALSE,AG1872&amp;AF1873,AG1872),"("&amp;AF1873)&amp;IF(AA1873=AA1874,IF(OR(AC1874=$AC$4:$AC1873)=FALSE,", ",""),") "),""))</f>
        <v/>
      </c>
      <c r="AH1873" s="10" t="str">
        <f>IF((ISBLANK(D1873)),"",IF(D1873=D1872,AH1872,"")&amp;IF(B1872&lt;&gt;B1873,((IF(ISBLANK(E1873),$D$3&amp;"Non-type material: "&amp;$D$3,$D$3&amp;INDEX('type-categories'!$A$2:$B$100,MATCH(E1873,'type-categories'!$A$2:$A$100,0),2)&amp;$D$3))),"")&amp;(IF(K1873&lt;&gt;K1872,$C$2&amp;K1873&amp;$K$3&amp;$C$2&amp;" ",(IF(B1873&lt;&gt;B1872,$C$2&amp;K1873&amp;$K$3&amp;$C$2&amp;" ",""))))&amp;(IF(L1873="","",((IF(L1873&lt;&gt;L1872,$D$2&amp;L1873&amp;$L$3&amp;$D$2&amp;" ",IF(B1873&lt;&gt;B1872,$D$2&amp;L1873&amp;$L$3&amp;$D$2&amp;" ",""))))))&amp;(IF(M1873="","",((IF(M1873&lt;&gt;M1872,$E$2&amp;M1873&amp;$E$2&amp;","&amp;" ",IF(B1873&lt;&gt;B1872,$E$2&amp;M1873&amp;$E$2&amp;",",""))))))&amp;(IF(N1873="","",IF(N1873&lt;&gt;N1872,N1873&amp;", ",IF(B1873&lt;&gt;B1872,N1873&amp;", ",""))))&amp;(IF(ISBLANK(O1873),"",(IF(O1873&lt;&gt;O1872,O1873&amp;", ",IF(B1873&lt;&gt;B1872,O1873&amp;", ","")))))&amp;(IF(ISBLANK(P1873),"",(IF(P1873&lt;&gt;P1872,P1873&amp;", ",IF(B1873&lt;&gt;B1872,P1873&amp;", ",IF(Z1873&lt;&gt;Z1872,P1873&amp;", ",""))))))&amp;(IF(ISBLANK(Q1873),"",(IF(Q1873&lt;&gt;Q1872,Q1873&amp;", ",IF(B1873&lt;&gt;B1872,Q1873&amp;", ",IF(Z1873&lt;&gt;Z1872,Q1873&amp;", ",""))))))&amp;(IF(ISBLANK(R1873),"",(IF(R1873&lt;&gt;R1872,R1873&amp;"m, ",IF(B1873&lt;&gt;B1872,R1873&amp;"m, ",IF(Z1873&lt;&gt;Z1872,R1873&amp;"m, ",""))))))&amp;IF(ISBLANK(S1873),"",(IF(B1873&lt;&gt;B1872,S1873&amp;", ",IF(S1873&lt;&gt;S1872,IF((Z1873=Z1872),"same locality "&amp;S1873&amp;", ",S1873&amp;", "),""))))&amp;(IF(ISBLANK(T1873),"",(IF(T1873&lt;&gt;T1872,IF(ISBLANK(F$2),T1873&amp;", ",T1873&amp;" "&amp;F$2&amp;", "),(IF(B1873&lt;&gt;B1872,IF(ISBLANK(F$2),T1873&amp;", ",T1873&amp;" "&amp;F$2&amp;", "),(IF(Z1873&lt;&gt;Z1872,IF(ISBLANK(F$2),T1873&amp;", ",T1873&amp;" "&amp;F$2&amp;", "),IF((U1873&lt;&gt;U1872)*($G$2="Y"),"same collector, ","")))))))))&amp;(IF(ISBLANK(U1873),"",(IF(U1873&lt;&gt;U1872,U1873&amp;", ",(IF(B1873&lt;&gt;B1872,U1873&amp;", ",IF(Z1873&lt;&gt;Z1872,U1873&amp;", ",(IF(T1873&lt;&gt;T1872,IF((T1873&lt;&gt;T1872)*($G$2="Y"),"same date, ", ""),IF((T1873=T1872)*(U1873=U1872)*(S1873&lt;&gt;S1872)*($G$2="Y"),"same collector and date, ", ""))))))))))&amp;(IF(ISBLANK(V1873),"",V1873&amp;", "))&amp;IF((AA1873&lt;&gt;AA1874)*($H$2="y"),AD1873&amp;AE1873,IF((AA1873&lt;&gt;AA1874)*($H$2="m"),AD1873&amp;AG1873,IF(($H$2&lt;&gt;"m")*($H$2&lt;&gt;"Y"),(IF(F1873=0,"",F1873&amp;" "&amp;$F$4&amp;" "))&amp;(IF(G1873=0,"",G1873&amp;" "&amp;$G$4&amp;" "))&amp;(IF(H1873=0,"",H1873&amp;" "&amp;H$4&amp;" "))&amp;(IF(I1873=0,"",I1873&amp;" "&amp;$I$4&amp;" "))&amp;(IF(J1873=0,"",J1873&amp;" "&amp;$J$4&amp;" "))&amp;IF((ISBLANK(C1873)),"","("&amp;C1873&amp;")"),"")))&amp;IF((B1873=B1874)*(K1873=K1874)*(L1873=L1874)*(M1873=M1874),IF(($H$2&lt;&gt;"m")*($H$2&lt;&gt;"Y"), ", ", IF((ISNUMBER(FIND(")",AE1873))), ", ", "")),IF((B1873=B1874)*(K1873=K1874)*(L1873=L1874),"; ",". ")))</f>
        <v/>
      </c>
      <c r="AI1873" s="1"/>
    </row>
    <row r="1874" spans="1:35" x14ac:dyDescent="0.25">
      <c r="A1874" s="3" t="str">
        <f t="shared" si="238"/>
        <v/>
      </c>
      <c r="B1874" s="53" t="str">
        <f t="shared" si="242"/>
        <v/>
      </c>
      <c r="C1874" s="57"/>
      <c r="D1874" s="57"/>
      <c r="E1874" s="57"/>
      <c r="F1874" s="57"/>
      <c r="G1874" s="57"/>
      <c r="H1874" s="57"/>
      <c r="I1874" s="57"/>
      <c r="J1874" s="57"/>
      <c r="K1874" s="57"/>
      <c r="L1874" s="57"/>
      <c r="M1874" s="54"/>
      <c r="N1874" s="57"/>
      <c r="O1874" s="58"/>
      <c r="P1874" s="58"/>
      <c r="Q1874" s="58"/>
      <c r="R1874" s="58"/>
      <c r="S1874" s="54"/>
      <c r="T1874" s="57"/>
      <c r="U1874" s="57"/>
      <c r="V1874" s="57"/>
      <c r="W1874" s="57"/>
      <c r="X1874" s="147" t="str">
        <f>IF(ISBLANK(D1874),"",IF('order-admin-units'!$I$1&lt;&gt;"y", "", IF((K1874="")*(ISBLANK(D1874)=FALSE), 'order-admin-units'!$B$1+1, VLOOKUP(K1874, ordercountry, 2))))</f>
        <v/>
      </c>
      <c r="Y1874" s="147" t="str">
        <f>IF(ISBLANK(D1874),"",IF('order-admin-units'!$I$1&lt;&gt;"y", "", IF(L1874="", 'order-admin-units'!$B$2+1, VLOOKUP(K1874&amp;"@"&amp;L1874, orderadmin, 2))))</f>
        <v/>
      </c>
      <c r="Z1874" s="147" t="str">
        <f t="shared" si="239"/>
        <v/>
      </c>
      <c r="AA1874" s="147" t="str">
        <f t="shared" si="240"/>
        <v/>
      </c>
      <c r="AB1874" s="147" t="str">
        <f t="shared" si="241"/>
        <v/>
      </c>
      <c r="AC1874" s="147" t="str">
        <f t="shared" si="235"/>
        <v/>
      </c>
      <c r="AD1874" s="11" t="str">
        <f t="shared" si="236"/>
        <v/>
      </c>
      <c r="AE1874" s="11" t="str">
        <f t="array" ref="AE1874">IF(ISBLANK(D1874),"",IF(OR($H$2="y",$H$2="m"),IF(AA1874=AA1873,IF(OR(AB1874=$AB$4:$AB1873)=FALSE,AE1873&amp;C1874,AE1873),"("&amp;C1874)&amp;IF(AA1874=AA1875,IF(OR(AB1875=$AB$4:$AB1874)=FALSE,", ",""),") "),""))</f>
        <v/>
      </c>
      <c r="AF1874" s="11" t="str">
        <f t="shared" si="237"/>
        <v/>
      </c>
      <c r="AG1874" s="11" t="str">
        <f t="array" ref="AG1874">IF(ISBLANK(D1874),"",IF(OR($H$2="y",$H$2="m"),IF(AA1874=AA1873,IF(OR(AC1874=$AC$4:$AC1873)=FALSE,AG1873&amp;AF1874,AG1873),"("&amp;AF1874)&amp;IF(AA1874=AA1875,IF(OR(AC1875=$AC$4:$AC1874)=FALSE,", ",""),") "),""))</f>
        <v/>
      </c>
      <c r="AH1874" s="10" t="str">
        <f>IF((ISBLANK(D1874)),"",IF(D1874=D1873,AH1873,"")&amp;IF(B1873&lt;&gt;B1874,((IF(ISBLANK(E1874),$D$3&amp;"Non-type material: "&amp;$D$3,$D$3&amp;INDEX('type-categories'!$A$2:$B$100,MATCH(E1874,'type-categories'!$A$2:$A$100,0),2)&amp;$D$3))),"")&amp;(IF(K1874&lt;&gt;K1873,$C$2&amp;K1874&amp;$K$3&amp;$C$2&amp;" ",(IF(B1874&lt;&gt;B1873,$C$2&amp;K1874&amp;$K$3&amp;$C$2&amp;" ",""))))&amp;(IF(L1874="","",((IF(L1874&lt;&gt;L1873,$D$2&amp;L1874&amp;$L$3&amp;$D$2&amp;" ",IF(B1874&lt;&gt;B1873,$D$2&amp;L1874&amp;$L$3&amp;$D$2&amp;" ",""))))))&amp;(IF(M1874="","",((IF(M1874&lt;&gt;M1873,$E$2&amp;M1874&amp;$E$2&amp;","&amp;" ",IF(B1874&lt;&gt;B1873,$E$2&amp;M1874&amp;$E$2&amp;",",""))))))&amp;(IF(N1874="","",IF(N1874&lt;&gt;N1873,N1874&amp;", ",IF(B1874&lt;&gt;B1873,N1874&amp;", ",""))))&amp;(IF(ISBLANK(O1874),"",(IF(O1874&lt;&gt;O1873,O1874&amp;", ",IF(B1874&lt;&gt;B1873,O1874&amp;", ","")))))&amp;(IF(ISBLANK(P1874),"",(IF(P1874&lt;&gt;P1873,P1874&amp;", ",IF(B1874&lt;&gt;B1873,P1874&amp;", ",IF(Z1874&lt;&gt;Z1873,P1874&amp;", ",""))))))&amp;(IF(ISBLANK(Q1874),"",(IF(Q1874&lt;&gt;Q1873,Q1874&amp;", ",IF(B1874&lt;&gt;B1873,Q1874&amp;", ",IF(Z1874&lt;&gt;Z1873,Q1874&amp;", ",""))))))&amp;(IF(ISBLANK(R1874),"",(IF(R1874&lt;&gt;R1873,R1874&amp;"m, ",IF(B1874&lt;&gt;B1873,R1874&amp;"m, ",IF(Z1874&lt;&gt;Z1873,R1874&amp;"m, ",""))))))&amp;IF(ISBLANK(S1874),"",(IF(B1874&lt;&gt;B1873,S1874&amp;", ",IF(S1874&lt;&gt;S1873,IF((Z1874=Z1873),"same locality "&amp;S1874&amp;", ",S1874&amp;", "),""))))&amp;(IF(ISBLANK(T1874),"",(IF(T1874&lt;&gt;T1873,IF(ISBLANK(F$2),T1874&amp;", ",T1874&amp;" "&amp;F$2&amp;", "),(IF(B1874&lt;&gt;B1873,IF(ISBLANK(F$2),T1874&amp;", ",T1874&amp;" "&amp;F$2&amp;", "),(IF(Z1874&lt;&gt;Z1873,IF(ISBLANK(F$2),T1874&amp;", ",T1874&amp;" "&amp;F$2&amp;", "),IF((U1874&lt;&gt;U1873)*($G$2="Y"),"same collector, ","")))))))))&amp;(IF(ISBLANK(U1874),"",(IF(U1874&lt;&gt;U1873,U1874&amp;", ",(IF(B1874&lt;&gt;B1873,U1874&amp;", ",IF(Z1874&lt;&gt;Z1873,U1874&amp;", ",(IF(T1874&lt;&gt;T1873,IF((T1874&lt;&gt;T1873)*($G$2="Y"),"same date, ", ""),IF((T1874=T1873)*(U1874=U1873)*(S1874&lt;&gt;S1873)*($G$2="Y"),"same collector and date, ", ""))))))))))&amp;(IF(ISBLANK(V1874),"",V1874&amp;", "))&amp;IF((AA1874&lt;&gt;AA1875)*($H$2="y"),AD1874&amp;AE1874,IF((AA1874&lt;&gt;AA1875)*($H$2="m"),AD1874&amp;AG1874,IF(($H$2&lt;&gt;"m")*($H$2&lt;&gt;"Y"),(IF(F1874=0,"",F1874&amp;" "&amp;$F$4&amp;" "))&amp;(IF(G1874=0,"",G1874&amp;" "&amp;$G$4&amp;" "))&amp;(IF(H1874=0,"",H1874&amp;" "&amp;H$4&amp;" "))&amp;(IF(I1874=0,"",I1874&amp;" "&amp;$I$4&amp;" "))&amp;(IF(J1874=0,"",J1874&amp;" "&amp;$J$4&amp;" "))&amp;IF((ISBLANK(C1874)),"","("&amp;C1874&amp;")"),"")))&amp;IF((B1874=B1875)*(K1874=K1875)*(L1874=L1875)*(M1874=M1875),IF(($H$2&lt;&gt;"m")*($H$2&lt;&gt;"Y"), ", ", IF((ISNUMBER(FIND(")",AE1874))), ", ", "")),IF((B1874=B1875)*(K1874=K1875)*(L1874=L1875),"; ",". ")))</f>
        <v/>
      </c>
      <c r="AI1874" s="1"/>
    </row>
    <row r="1875" spans="1:35" x14ac:dyDescent="0.25">
      <c r="A1875" s="3" t="str">
        <f t="shared" si="238"/>
        <v/>
      </c>
      <c r="B1875" s="53" t="str">
        <f t="shared" si="242"/>
        <v/>
      </c>
      <c r="C1875" s="57"/>
      <c r="D1875" s="57"/>
      <c r="E1875" s="57"/>
      <c r="F1875" s="57"/>
      <c r="G1875" s="57"/>
      <c r="H1875" s="57"/>
      <c r="I1875" s="57"/>
      <c r="J1875" s="57"/>
      <c r="K1875" s="57"/>
      <c r="L1875" s="57"/>
      <c r="M1875" s="54"/>
      <c r="N1875" s="57"/>
      <c r="O1875" s="58"/>
      <c r="P1875" s="58"/>
      <c r="Q1875" s="58"/>
      <c r="R1875" s="58"/>
      <c r="S1875" s="54"/>
      <c r="T1875" s="57"/>
      <c r="U1875" s="57"/>
      <c r="V1875" s="57"/>
      <c r="W1875" s="57"/>
      <c r="X1875" s="147" t="str">
        <f>IF(ISBLANK(D1875),"",IF('order-admin-units'!$I$1&lt;&gt;"y", "", IF((K1875="")*(ISBLANK(D1875)=FALSE), 'order-admin-units'!$B$1+1, VLOOKUP(K1875, ordercountry, 2))))</f>
        <v/>
      </c>
      <c r="Y1875" s="147" t="str">
        <f>IF(ISBLANK(D1875),"",IF('order-admin-units'!$I$1&lt;&gt;"y", "", IF(L1875="", 'order-admin-units'!$B$2+1, VLOOKUP(K1875&amp;"@"&amp;L1875, orderadmin, 2))))</f>
        <v/>
      </c>
      <c r="Z1875" s="147" t="str">
        <f t="shared" si="239"/>
        <v/>
      </c>
      <c r="AA1875" s="147" t="str">
        <f t="shared" si="240"/>
        <v/>
      </c>
      <c r="AB1875" s="147" t="str">
        <f t="shared" si="241"/>
        <v/>
      </c>
      <c r="AC1875" s="147" t="str">
        <f t="shared" si="235"/>
        <v/>
      </c>
      <c r="AD1875" s="11" t="str">
        <f t="shared" si="236"/>
        <v/>
      </c>
      <c r="AE1875" s="11" t="str">
        <f t="array" ref="AE1875">IF(ISBLANK(D1875),"",IF(OR($H$2="y",$H$2="m"),IF(AA1875=AA1874,IF(OR(AB1875=$AB$4:$AB1874)=FALSE,AE1874&amp;C1875,AE1874),"("&amp;C1875)&amp;IF(AA1875=AA1876,IF(OR(AB1876=$AB$4:$AB1875)=FALSE,", ",""),") "),""))</f>
        <v/>
      </c>
      <c r="AF1875" s="11" t="str">
        <f t="shared" si="237"/>
        <v/>
      </c>
      <c r="AG1875" s="11" t="str">
        <f t="array" ref="AG1875">IF(ISBLANK(D1875),"",IF(OR($H$2="y",$H$2="m"),IF(AA1875=AA1874,IF(OR(AC1875=$AC$4:$AC1874)=FALSE,AG1874&amp;AF1875,AG1874),"("&amp;AF1875)&amp;IF(AA1875=AA1876,IF(OR(AC1876=$AC$4:$AC1875)=FALSE,", ",""),") "),""))</f>
        <v/>
      </c>
      <c r="AH1875" s="10" t="str">
        <f>IF((ISBLANK(D1875)),"",IF(D1875=D1874,AH1874,"")&amp;IF(B1874&lt;&gt;B1875,((IF(ISBLANK(E1875),$D$3&amp;"Non-type material: "&amp;$D$3,$D$3&amp;INDEX('type-categories'!$A$2:$B$100,MATCH(E1875,'type-categories'!$A$2:$A$100,0),2)&amp;$D$3))),"")&amp;(IF(K1875&lt;&gt;K1874,$C$2&amp;K1875&amp;$K$3&amp;$C$2&amp;" ",(IF(B1875&lt;&gt;B1874,$C$2&amp;K1875&amp;$K$3&amp;$C$2&amp;" ",""))))&amp;(IF(L1875="","",((IF(L1875&lt;&gt;L1874,$D$2&amp;L1875&amp;$L$3&amp;$D$2&amp;" ",IF(B1875&lt;&gt;B1874,$D$2&amp;L1875&amp;$L$3&amp;$D$2&amp;" ",""))))))&amp;(IF(M1875="","",((IF(M1875&lt;&gt;M1874,$E$2&amp;M1875&amp;$E$2&amp;","&amp;" ",IF(B1875&lt;&gt;B1874,$E$2&amp;M1875&amp;$E$2&amp;",",""))))))&amp;(IF(N1875="","",IF(N1875&lt;&gt;N1874,N1875&amp;", ",IF(B1875&lt;&gt;B1874,N1875&amp;", ",""))))&amp;(IF(ISBLANK(O1875),"",(IF(O1875&lt;&gt;O1874,O1875&amp;", ",IF(B1875&lt;&gt;B1874,O1875&amp;", ","")))))&amp;(IF(ISBLANK(P1875),"",(IF(P1875&lt;&gt;P1874,P1875&amp;", ",IF(B1875&lt;&gt;B1874,P1875&amp;", ",IF(Z1875&lt;&gt;Z1874,P1875&amp;", ",""))))))&amp;(IF(ISBLANK(Q1875),"",(IF(Q1875&lt;&gt;Q1874,Q1875&amp;", ",IF(B1875&lt;&gt;B1874,Q1875&amp;", ",IF(Z1875&lt;&gt;Z1874,Q1875&amp;", ",""))))))&amp;(IF(ISBLANK(R1875),"",(IF(R1875&lt;&gt;R1874,R1875&amp;"m, ",IF(B1875&lt;&gt;B1874,R1875&amp;"m, ",IF(Z1875&lt;&gt;Z1874,R1875&amp;"m, ",""))))))&amp;IF(ISBLANK(S1875),"",(IF(B1875&lt;&gt;B1874,S1875&amp;", ",IF(S1875&lt;&gt;S1874,IF((Z1875=Z1874),"same locality "&amp;S1875&amp;", ",S1875&amp;", "),""))))&amp;(IF(ISBLANK(T1875),"",(IF(T1875&lt;&gt;T1874,IF(ISBLANK(F$2),T1875&amp;", ",T1875&amp;" "&amp;F$2&amp;", "),(IF(B1875&lt;&gt;B1874,IF(ISBLANK(F$2),T1875&amp;", ",T1875&amp;" "&amp;F$2&amp;", "),(IF(Z1875&lt;&gt;Z1874,IF(ISBLANK(F$2),T1875&amp;", ",T1875&amp;" "&amp;F$2&amp;", "),IF((U1875&lt;&gt;U1874)*($G$2="Y"),"same collector, ","")))))))))&amp;(IF(ISBLANK(U1875),"",(IF(U1875&lt;&gt;U1874,U1875&amp;", ",(IF(B1875&lt;&gt;B1874,U1875&amp;", ",IF(Z1875&lt;&gt;Z1874,U1875&amp;", ",(IF(T1875&lt;&gt;T1874,IF((T1875&lt;&gt;T1874)*($G$2="Y"),"same date, ", ""),IF((T1875=T1874)*(U1875=U1874)*(S1875&lt;&gt;S1874)*($G$2="Y"),"same collector and date, ", ""))))))))))&amp;(IF(ISBLANK(V1875),"",V1875&amp;", "))&amp;IF((AA1875&lt;&gt;AA1876)*($H$2="y"),AD1875&amp;AE1875,IF((AA1875&lt;&gt;AA1876)*($H$2="m"),AD1875&amp;AG1875,IF(($H$2&lt;&gt;"m")*($H$2&lt;&gt;"Y"),(IF(F1875=0,"",F1875&amp;" "&amp;$F$4&amp;" "))&amp;(IF(G1875=0,"",G1875&amp;" "&amp;$G$4&amp;" "))&amp;(IF(H1875=0,"",H1875&amp;" "&amp;H$4&amp;" "))&amp;(IF(I1875=0,"",I1875&amp;" "&amp;$I$4&amp;" "))&amp;(IF(J1875=0,"",J1875&amp;" "&amp;$J$4&amp;" "))&amp;IF((ISBLANK(C1875)),"","("&amp;C1875&amp;")"),"")))&amp;IF((B1875=B1876)*(K1875=K1876)*(L1875=L1876)*(M1875=M1876),IF(($H$2&lt;&gt;"m")*($H$2&lt;&gt;"Y"), ", ", IF((ISNUMBER(FIND(")",AE1875))), ", ", "")),IF((B1875=B1876)*(K1875=K1876)*(L1875=L1876),"; ",". ")))</f>
        <v/>
      </c>
      <c r="AI1875" s="1"/>
    </row>
    <row r="1876" spans="1:35" x14ac:dyDescent="0.25">
      <c r="A1876" s="3" t="str">
        <f t="shared" si="238"/>
        <v/>
      </c>
      <c r="B1876" s="53" t="str">
        <f t="shared" si="242"/>
        <v/>
      </c>
      <c r="C1876" s="57"/>
      <c r="D1876" s="57"/>
      <c r="E1876" s="57"/>
      <c r="F1876" s="57"/>
      <c r="G1876" s="57"/>
      <c r="H1876" s="57"/>
      <c r="I1876" s="57"/>
      <c r="J1876" s="57"/>
      <c r="K1876" s="57"/>
      <c r="L1876" s="57"/>
      <c r="M1876" s="54"/>
      <c r="N1876" s="57"/>
      <c r="O1876" s="58"/>
      <c r="P1876" s="58"/>
      <c r="Q1876" s="58"/>
      <c r="R1876" s="58"/>
      <c r="S1876" s="54"/>
      <c r="T1876" s="57"/>
      <c r="U1876" s="57"/>
      <c r="V1876" s="57"/>
      <c r="W1876" s="57"/>
      <c r="X1876" s="147" t="str">
        <f>IF(ISBLANK(D1876),"",IF('order-admin-units'!$I$1&lt;&gt;"y", "", IF((K1876="")*(ISBLANK(D1876)=FALSE), 'order-admin-units'!$B$1+1, VLOOKUP(K1876, ordercountry, 2))))</f>
        <v/>
      </c>
      <c r="Y1876" s="147" t="str">
        <f>IF(ISBLANK(D1876),"",IF('order-admin-units'!$I$1&lt;&gt;"y", "", IF(L1876="", 'order-admin-units'!$B$2+1, VLOOKUP(K1876&amp;"@"&amp;L1876, orderadmin, 2))))</f>
        <v/>
      </c>
      <c r="Z1876" s="147" t="str">
        <f t="shared" si="239"/>
        <v/>
      </c>
      <c r="AA1876" s="147" t="str">
        <f t="shared" si="240"/>
        <v/>
      </c>
      <c r="AB1876" s="147" t="str">
        <f t="shared" si="241"/>
        <v/>
      </c>
      <c r="AC1876" s="147" t="str">
        <f t="shared" si="235"/>
        <v/>
      </c>
      <c r="AD1876" s="11" t="str">
        <f t="shared" si="236"/>
        <v/>
      </c>
      <c r="AE1876" s="11" t="str">
        <f t="array" ref="AE1876">IF(ISBLANK(D1876),"",IF(OR($H$2="y",$H$2="m"),IF(AA1876=AA1875,IF(OR(AB1876=$AB$4:$AB1875)=FALSE,AE1875&amp;C1876,AE1875),"("&amp;C1876)&amp;IF(AA1876=AA1877,IF(OR(AB1877=$AB$4:$AB1876)=FALSE,", ",""),") "),""))</f>
        <v/>
      </c>
      <c r="AF1876" s="11" t="str">
        <f t="shared" si="237"/>
        <v/>
      </c>
      <c r="AG1876" s="11" t="str">
        <f t="array" ref="AG1876">IF(ISBLANK(D1876),"",IF(OR($H$2="y",$H$2="m"),IF(AA1876=AA1875,IF(OR(AC1876=$AC$4:$AC1875)=FALSE,AG1875&amp;AF1876,AG1875),"("&amp;AF1876)&amp;IF(AA1876=AA1877,IF(OR(AC1877=$AC$4:$AC1876)=FALSE,", ",""),") "),""))</f>
        <v/>
      </c>
      <c r="AH1876" s="10" t="str">
        <f>IF((ISBLANK(D1876)),"",IF(D1876=D1875,AH1875,"")&amp;IF(B1875&lt;&gt;B1876,((IF(ISBLANK(E1876),$D$3&amp;"Non-type material: "&amp;$D$3,$D$3&amp;INDEX('type-categories'!$A$2:$B$100,MATCH(E1876,'type-categories'!$A$2:$A$100,0),2)&amp;$D$3))),"")&amp;(IF(K1876&lt;&gt;K1875,$C$2&amp;K1876&amp;$K$3&amp;$C$2&amp;" ",(IF(B1876&lt;&gt;B1875,$C$2&amp;K1876&amp;$K$3&amp;$C$2&amp;" ",""))))&amp;(IF(L1876="","",((IF(L1876&lt;&gt;L1875,$D$2&amp;L1876&amp;$L$3&amp;$D$2&amp;" ",IF(B1876&lt;&gt;B1875,$D$2&amp;L1876&amp;$L$3&amp;$D$2&amp;" ",""))))))&amp;(IF(M1876="","",((IF(M1876&lt;&gt;M1875,$E$2&amp;M1876&amp;$E$2&amp;","&amp;" ",IF(B1876&lt;&gt;B1875,$E$2&amp;M1876&amp;$E$2&amp;",",""))))))&amp;(IF(N1876="","",IF(N1876&lt;&gt;N1875,N1876&amp;", ",IF(B1876&lt;&gt;B1875,N1876&amp;", ",""))))&amp;(IF(ISBLANK(O1876),"",(IF(O1876&lt;&gt;O1875,O1876&amp;", ",IF(B1876&lt;&gt;B1875,O1876&amp;", ","")))))&amp;(IF(ISBLANK(P1876),"",(IF(P1876&lt;&gt;P1875,P1876&amp;", ",IF(B1876&lt;&gt;B1875,P1876&amp;", ",IF(Z1876&lt;&gt;Z1875,P1876&amp;", ",""))))))&amp;(IF(ISBLANK(Q1876),"",(IF(Q1876&lt;&gt;Q1875,Q1876&amp;", ",IF(B1876&lt;&gt;B1875,Q1876&amp;", ",IF(Z1876&lt;&gt;Z1875,Q1876&amp;", ",""))))))&amp;(IF(ISBLANK(R1876),"",(IF(R1876&lt;&gt;R1875,R1876&amp;"m, ",IF(B1876&lt;&gt;B1875,R1876&amp;"m, ",IF(Z1876&lt;&gt;Z1875,R1876&amp;"m, ",""))))))&amp;IF(ISBLANK(S1876),"",(IF(B1876&lt;&gt;B1875,S1876&amp;", ",IF(S1876&lt;&gt;S1875,IF((Z1876=Z1875),"same locality "&amp;S1876&amp;", ",S1876&amp;", "),""))))&amp;(IF(ISBLANK(T1876),"",(IF(T1876&lt;&gt;T1875,IF(ISBLANK(F$2),T1876&amp;", ",T1876&amp;" "&amp;F$2&amp;", "),(IF(B1876&lt;&gt;B1875,IF(ISBLANK(F$2),T1876&amp;", ",T1876&amp;" "&amp;F$2&amp;", "),(IF(Z1876&lt;&gt;Z1875,IF(ISBLANK(F$2),T1876&amp;", ",T1876&amp;" "&amp;F$2&amp;", "),IF((U1876&lt;&gt;U1875)*($G$2="Y"),"same collector, ","")))))))))&amp;(IF(ISBLANK(U1876),"",(IF(U1876&lt;&gt;U1875,U1876&amp;", ",(IF(B1876&lt;&gt;B1875,U1876&amp;", ",IF(Z1876&lt;&gt;Z1875,U1876&amp;", ",(IF(T1876&lt;&gt;T1875,IF((T1876&lt;&gt;T1875)*($G$2="Y"),"same date, ", ""),IF((T1876=T1875)*(U1876=U1875)*(S1876&lt;&gt;S1875)*($G$2="Y"),"same collector and date, ", ""))))))))))&amp;(IF(ISBLANK(V1876),"",V1876&amp;", "))&amp;IF((AA1876&lt;&gt;AA1877)*($H$2="y"),AD1876&amp;AE1876,IF((AA1876&lt;&gt;AA1877)*($H$2="m"),AD1876&amp;AG1876,IF(($H$2&lt;&gt;"m")*($H$2&lt;&gt;"Y"),(IF(F1876=0,"",F1876&amp;" "&amp;$F$4&amp;" "))&amp;(IF(G1876=0,"",G1876&amp;" "&amp;$G$4&amp;" "))&amp;(IF(H1876=0,"",H1876&amp;" "&amp;H$4&amp;" "))&amp;(IF(I1876=0,"",I1876&amp;" "&amp;$I$4&amp;" "))&amp;(IF(J1876=0,"",J1876&amp;" "&amp;$J$4&amp;" "))&amp;IF((ISBLANK(C1876)),"","("&amp;C1876&amp;")"),"")))&amp;IF((B1876=B1877)*(K1876=K1877)*(L1876=L1877)*(M1876=M1877),IF(($H$2&lt;&gt;"m")*($H$2&lt;&gt;"Y"), ", ", IF((ISNUMBER(FIND(")",AE1876))), ", ", "")),IF((B1876=B1877)*(K1876=K1877)*(L1876=L1877),"; ",". ")))</f>
        <v/>
      </c>
      <c r="AI1876" s="1"/>
    </row>
    <row r="1877" spans="1:35" x14ac:dyDescent="0.25">
      <c r="A1877" s="3" t="str">
        <f t="shared" si="238"/>
        <v/>
      </c>
      <c r="B1877" s="53" t="str">
        <f t="shared" si="242"/>
        <v/>
      </c>
      <c r="C1877" s="57"/>
      <c r="D1877" s="57"/>
      <c r="E1877" s="57"/>
      <c r="F1877" s="57"/>
      <c r="G1877" s="57"/>
      <c r="H1877" s="57"/>
      <c r="I1877" s="57"/>
      <c r="J1877" s="57"/>
      <c r="K1877" s="57"/>
      <c r="L1877" s="57"/>
      <c r="M1877" s="54"/>
      <c r="N1877" s="57"/>
      <c r="O1877" s="58"/>
      <c r="P1877" s="58"/>
      <c r="Q1877" s="58"/>
      <c r="R1877" s="58"/>
      <c r="S1877" s="54"/>
      <c r="T1877" s="57"/>
      <c r="U1877" s="57"/>
      <c r="V1877" s="57"/>
      <c r="W1877" s="57"/>
      <c r="X1877" s="147" t="str">
        <f>IF(ISBLANK(D1877),"",IF('order-admin-units'!$I$1&lt;&gt;"y", "", IF((K1877="")*(ISBLANK(D1877)=FALSE), 'order-admin-units'!$B$1+1, VLOOKUP(K1877, ordercountry, 2))))</f>
        <v/>
      </c>
      <c r="Y1877" s="147" t="str">
        <f>IF(ISBLANK(D1877),"",IF('order-admin-units'!$I$1&lt;&gt;"y", "", IF(L1877="", 'order-admin-units'!$B$2+1, VLOOKUP(K1877&amp;"@"&amp;L1877, orderadmin, 2))))</f>
        <v/>
      </c>
      <c r="Z1877" s="147" t="str">
        <f t="shared" si="239"/>
        <v/>
      </c>
      <c r="AA1877" s="147" t="str">
        <f t="shared" si="240"/>
        <v/>
      </c>
      <c r="AB1877" s="147" t="str">
        <f t="shared" si="241"/>
        <v/>
      </c>
      <c r="AC1877" s="147" t="str">
        <f t="shared" si="235"/>
        <v/>
      </c>
      <c r="AD1877" s="11" t="str">
        <f t="shared" si="236"/>
        <v/>
      </c>
      <c r="AE1877" s="11" t="str">
        <f t="array" ref="AE1877">IF(ISBLANK(D1877),"",IF(OR($H$2="y",$H$2="m"),IF(AA1877=AA1876,IF(OR(AB1877=$AB$4:$AB1876)=FALSE,AE1876&amp;C1877,AE1876),"("&amp;C1877)&amp;IF(AA1877=AA1878,IF(OR(AB1878=$AB$4:$AB1877)=FALSE,", ",""),") "),""))</f>
        <v/>
      </c>
      <c r="AF1877" s="11" t="str">
        <f t="shared" si="237"/>
        <v/>
      </c>
      <c r="AG1877" s="11" t="str">
        <f t="array" ref="AG1877">IF(ISBLANK(D1877),"",IF(OR($H$2="y",$H$2="m"),IF(AA1877=AA1876,IF(OR(AC1877=$AC$4:$AC1876)=FALSE,AG1876&amp;AF1877,AG1876),"("&amp;AF1877)&amp;IF(AA1877=AA1878,IF(OR(AC1878=$AC$4:$AC1877)=FALSE,", ",""),") "),""))</f>
        <v/>
      </c>
      <c r="AH1877" s="10" t="str">
        <f>IF((ISBLANK(D1877)),"",IF(D1877=D1876,AH1876,"")&amp;IF(B1876&lt;&gt;B1877,((IF(ISBLANK(E1877),$D$3&amp;"Non-type material: "&amp;$D$3,$D$3&amp;INDEX('type-categories'!$A$2:$B$100,MATCH(E1877,'type-categories'!$A$2:$A$100,0),2)&amp;$D$3))),"")&amp;(IF(K1877&lt;&gt;K1876,$C$2&amp;K1877&amp;$K$3&amp;$C$2&amp;" ",(IF(B1877&lt;&gt;B1876,$C$2&amp;K1877&amp;$K$3&amp;$C$2&amp;" ",""))))&amp;(IF(L1877="","",((IF(L1877&lt;&gt;L1876,$D$2&amp;L1877&amp;$L$3&amp;$D$2&amp;" ",IF(B1877&lt;&gt;B1876,$D$2&amp;L1877&amp;$L$3&amp;$D$2&amp;" ",""))))))&amp;(IF(M1877="","",((IF(M1877&lt;&gt;M1876,$E$2&amp;M1877&amp;$E$2&amp;","&amp;" ",IF(B1877&lt;&gt;B1876,$E$2&amp;M1877&amp;$E$2&amp;",",""))))))&amp;(IF(N1877="","",IF(N1877&lt;&gt;N1876,N1877&amp;", ",IF(B1877&lt;&gt;B1876,N1877&amp;", ",""))))&amp;(IF(ISBLANK(O1877),"",(IF(O1877&lt;&gt;O1876,O1877&amp;", ",IF(B1877&lt;&gt;B1876,O1877&amp;", ","")))))&amp;(IF(ISBLANK(P1877),"",(IF(P1877&lt;&gt;P1876,P1877&amp;", ",IF(B1877&lt;&gt;B1876,P1877&amp;", ",IF(Z1877&lt;&gt;Z1876,P1877&amp;", ",""))))))&amp;(IF(ISBLANK(Q1877),"",(IF(Q1877&lt;&gt;Q1876,Q1877&amp;", ",IF(B1877&lt;&gt;B1876,Q1877&amp;", ",IF(Z1877&lt;&gt;Z1876,Q1877&amp;", ",""))))))&amp;(IF(ISBLANK(R1877),"",(IF(R1877&lt;&gt;R1876,R1877&amp;"m, ",IF(B1877&lt;&gt;B1876,R1877&amp;"m, ",IF(Z1877&lt;&gt;Z1876,R1877&amp;"m, ",""))))))&amp;IF(ISBLANK(S1877),"",(IF(B1877&lt;&gt;B1876,S1877&amp;", ",IF(S1877&lt;&gt;S1876,IF((Z1877=Z1876),"same locality "&amp;S1877&amp;", ",S1877&amp;", "),""))))&amp;(IF(ISBLANK(T1877),"",(IF(T1877&lt;&gt;T1876,IF(ISBLANK(F$2),T1877&amp;", ",T1877&amp;" "&amp;F$2&amp;", "),(IF(B1877&lt;&gt;B1876,IF(ISBLANK(F$2),T1877&amp;", ",T1877&amp;" "&amp;F$2&amp;", "),(IF(Z1877&lt;&gt;Z1876,IF(ISBLANK(F$2),T1877&amp;", ",T1877&amp;" "&amp;F$2&amp;", "),IF((U1877&lt;&gt;U1876)*($G$2="Y"),"same collector, ","")))))))))&amp;(IF(ISBLANK(U1877),"",(IF(U1877&lt;&gt;U1876,U1877&amp;", ",(IF(B1877&lt;&gt;B1876,U1877&amp;", ",IF(Z1877&lt;&gt;Z1876,U1877&amp;", ",(IF(T1877&lt;&gt;T1876,IF((T1877&lt;&gt;T1876)*($G$2="Y"),"same date, ", ""),IF((T1877=T1876)*(U1877=U1876)*(S1877&lt;&gt;S1876)*($G$2="Y"),"same collector and date, ", ""))))))))))&amp;(IF(ISBLANK(V1877),"",V1877&amp;", "))&amp;IF((AA1877&lt;&gt;AA1878)*($H$2="y"),AD1877&amp;AE1877,IF((AA1877&lt;&gt;AA1878)*($H$2="m"),AD1877&amp;AG1877,IF(($H$2&lt;&gt;"m")*($H$2&lt;&gt;"Y"),(IF(F1877=0,"",F1877&amp;" "&amp;$F$4&amp;" "))&amp;(IF(G1877=0,"",G1877&amp;" "&amp;$G$4&amp;" "))&amp;(IF(H1877=0,"",H1877&amp;" "&amp;H$4&amp;" "))&amp;(IF(I1877=0,"",I1877&amp;" "&amp;$I$4&amp;" "))&amp;(IF(J1877=0,"",J1877&amp;" "&amp;$J$4&amp;" "))&amp;IF((ISBLANK(C1877)),"","("&amp;C1877&amp;")"),"")))&amp;IF((B1877=B1878)*(K1877=K1878)*(L1877=L1878)*(M1877=M1878),IF(($H$2&lt;&gt;"m")*($H$2&lt;&gt;"Y"), ", ", IF((ISNUMBER(FIND(")",AE1877))), ", ", "")),IF((B1877=B1878)*(K1877=K1878)*(L1877=L1878),"; ",". ")))</f>
        <v/>
      </c>
      <c r="AI1877" s="1"/>
    </row>
    <row r="1878" spans="1:35" x14ac:dyDescent="0.25">
      <c r="A1878" s="3" t="str">
        <f t="shared" si="238"/>
        <v/>
      </c>
      <c r="B1878" s="53" t="str">
        <f t="shared" si="242"/>
        <v/>
      </c>
      <c r="C1878" s="57"/>
      <c r="D1878" s="57"/>
      <c r="E1878" s="57"/>
      <c r="F1878" s="57"/>
      <c r="G1878" s="57"/>
      <c r="H1878" s="57"/>
      <c r="I1878" s="57"/>
      <c r="J1878" s="57"/>
      <c r="K1878" s="57"/>
      <c r="L1878" s="57"/>
      <c r="M1878" s="54"/>
      <c r="N1878" s="57"/>
      <c r="O1878" s="58"/>
      <c r="P1878" s="58"/>
      <c r="Q1878" s="58"/>
      <c r="R1878" s="58"/>
      <c r="S1878" s="54"/>
      <c r="T1878" s="57"/>
      <c r="U1878" s="57"/>
      <c r="V1878" s="57"/>
      <c r="W1878" s="57"/>
      <c r="X1878" s="147" t="str">
        <f>IF(ISBLANK(D1878),"",IF('order-admin-units'!$I$1&lt;&gt;"y", "", IF((K1878="")*(ISBLANK(D1878)=FALSE), 'order-admin-units'!$B$1+1, VLOOKUP(K1878, ordercountry, 2))))</f>
        <v/>
      </c>
      <c r="Y1878" s="147" t="str">
        <f>IF(ISBLANK(D1878),"",IF('order-admin-units'!$I$1&lt;&gt;"y", "", IF(L1878="", 'order-admin-units'!$B$2+1, VLOOKUP(K1878&amp;"@"&amp;L1878, orderadmin, 2))))</f>
        <v/>
      </c>
      <c r="Z1878" s="147" t="str">
        <f t="shared" si="239"/>
        <v/>
      </c>
      <c r="AA1878" s="147" t="str">
        <f t="shared" si="240"/>
        <v/>
      </c>
      <c r="AB1878" s="147" t="str">
        <f t="shared" si="241"/>
        <v/>
      </c>
      <c r="AC1878" s="147" t="str">
        <f t="shared" si="235"/>
        <v/>
      </c>
      <c r="AD1878" s="11" t="str">
        <f t="shared" si="236"/>
        <v/>
      </c>
      <c r="AE1878" s="11" t="str">
        <f t="array" ref="AE1878">IF(ISBLANK(D1878),"",IF(OR($H$2="y",$H$2="m"),IF(AA1878=AA1877,IF(OR(AB1878=$AB$4:$AB1877)=FALSE,AE1877&amp;C1878,AE1877),"("&amp;C1878)&amp;IF(AA1878=AA1879,IF(OR(AB1879=$AB$4:$AB1878)=FALSE,", ",""),") "),""))</f>
        <v/>
      </c>
      <c r="AF1878" s="11" t="str">
        <f t="shared" si="237"/>
        <v/>
      </c>
      <c r="AG1878" s="11" t="str">
        <f t="array" ref="AG1878">IF(ISBLANK(D1878),"",IF(OR($H$2="y",$H$2="m"),IF(AA1878=AA1877,IF(OR(AC1878=$AC$4:$AC1877)=FALSE,AG1877&amp;AF1878,AG1877),"("&amp;AF1878)&amp;IF(AA1878=AA1879,IF(OR(AC1879=$AC$4:$AC1878)=FALSE,", ",""),") "),""))</f>
        <v/>
      </c>
      <c r="AH1878" s="10" t="str">
        <f>IF((ISBLANK(D1878)),"",IF(D1878=D1877,AH1877,"")&amp;IF(B1877&lt;&gt;B1878,((IF(ISBLANK(E1878),$D$3&amp;"Non-type material: "&amp;$D$3,$D$3&amp;INDEX('type-categories'!$A$2:$B$100,MATCH(E1878,'type-categories'!$A$2:$A$100,0),2)&amp;$D$3))),"")&amp;(IF(K1878&lt;&gt;K1877,$C$2&amp;K1878&amp;$K$3&amp;$C$2&amp;" ",(IF(B1878&lt;&gt;B1877,$C$2&amp;K1878&amp;$K$3&amp;$C$2&amp;" ",""))))&amp;(IF(L1878="","",((IF(L1878&lt;&gt;L1877,$D$2&amp;L1878&amp;$L$3&amp;$D$2&amp;" ",IF(B1878&lt;&gt;B1877,$D$2&amp;L1878&amp;$L$3&amp;$D$2&amp;" ",""))))))&amp;(IF(M1878="","",((IF(M1878&lt;&gt;M1877,$E$2&amp;M1878&amp;$E$2&amp;","&amp;" ",IF(B1878&lt;&gt;B1877,$E$2&amp;M1878&amp;$E$2&amp;",",""))))))&amp;(IF(N1878="","",IF(N1878&lt;&gt;N1877,N1878&amp;", ",IF(B1878&lt;&gt;B1877,N1878&amp;", ",""))))&amp;(IF(ISBLANK(O1878),"",(IF(O1878&lt;&gt;O1877,O1878&amp;", ",IF(B1878&lt;&gt;B1877,O1878&amp;", ","")))))&amp;(IF(ISBLANK(P1878),"",(IF(P1878&lt;&gt;P1877,P1878&amp;", ",IF(B1878&lt;&gt;B1877,P1878&amp;", ",IF(Z1878&lt;&gt;Z1877,P1878&amp;", ",""))))))&amp;(IF(ISBLANK(Q1878),"",(IF(Q1878&lt;&gt;Q1877,Q1878&amp;", ",IF(B1878&lt;&gt;B1877,Q1878&amp;", ",IF(Z1878&lt;&gt;Z1877,Q1878&amp;", ",""))))))&amp;(IF(ISBLANK(R1878),"",(IF(R1878&lt;&gt;R1877,R1878&amp;"m, ",IF(B1878&lt;&gt;B1877,R1878&amp;"m, ",IF(Z1878&lt;&gt;Z1877,R1878&amp;"m, ",""))))))&amp;IF(ISBLANK(S1878),"",(IF(B1878&lt;&gt;B1877,S1878&amp;", ",IF(S1878&lt;&gt;S1877,IF((Z1878=Z1877),"same locality "&amp;S1878&amp;", ",S1878&amp;", "),""))))&amp;(IF(ISBLANK(T1878),"",(IF(T1878&lt;&gt;T1877,IF(ISBLANK(F$2),T1878&amp;", ",T1878&amp;" "&amp;F$2&amp;", "),(IF(B1878&lt;&gt;B1877,IF(ISBLANK(F$2),T1878&amp;", ",T1878&amp;" "&amp;F$2&amp;", "),(IF(Z1878&lt;&gt;Z1877,IF(ISBLANK(F$2),T1878&amp;", ",T1878&amp;" "&amp;F$2&amp;", "),IF((U1878&lt;&gt;U1877)*($G$2="Y"),"same collector, ","")))))))))&amp;(IF(ISBLANK(U1878),"",(IF(U1878&lt;&gt;U1877,U1878&amp;", ",(IF(B1878&lt;&gt;B1877,U1878&amp;", ",IF(Z1878&lt;&gt;Z1877,U1878&amp;", ",(IF(T1878&lt;&gt;T1877,IF((T1878&lt;&gt;T1877)*($G$2="Y"),"same date, ", ""),IF((T1878=T1877)*(U1878=U1877)*(S1878&lt;&gt;S1877)*($G$2="Y"),"same collector and date, ", ""))))))))))&amp;(IF(ISBLANK(V1878),"",V1878&amp;", "))&amp;IF((AA1878&lt;&gt;AA1879)*($H$2="y"),AD1878&amp;AE1878,IF((AA1878&lt;&gt;AA1879)*($H$2="m"),AD1878&amp;AG1878,IF(($H$2&lt;&gt;"m")*($H$2&lt;&gt;"Y"),(IF(F1878=0,"",F1878&amp;" "&amp;$F$4&amp;" "))&amp;(IF(G1878=0,"",G1878&amp;" "&amp;$G$4&amp;" "))&amp;(IF(H1878=0,"",H1878&amp;" "&amp;H$4&amp;" "))&amp;(IF(I1878=0,"",I1878&amp;" "&amp;$I$4&amp;" "))&amp;(IF(J1878=0,"",J1878&amp;" "&amp;$J$4&amp;" "))&amp;IF((ISBLANK(C1878)),"","("&amp;C1878&amp;")"),"")))&amp;IF((B1878=B1879)*(K1878=K1879)*(L1878=L1879)*(M1878=M1879),IF(($H$2&lt;&gt;"m")*($H$2&lt;&gt;"Y"), ", ", IF((ISNUMBER(FIND(")",AE1878))), ", ", "")),IF((B1878=B1879)*(K1878=K1879)*(L1878=L1879),"; ",". ")))</f>
        <v/>
      </c>
      <c r="AI1878" s="1"/>
    </row>
    <row r="1879" spans="1:35" x14ac:dyDescent="0.25">
      <c r="A1879" s="3" t="str">
        <f t="shared" si="238"/>
        <v/>
      </c>
      <c r="B1879" s="53" t="str">
        <f t="shared" si="242"/>
        <v/>
      </c>
      <c r="C1879" s="57"/>
      <c r="D1879" s="57"/>
      <c r="E1879" s="57"/>
      <c r="F1879" s="57"/>
      <c r="G1879" s="57"/>
      <c r="H1879" s="57"/>
      <c r="I1879" s="57"/>
      <c r="J1879" s="57"/>
      <c r="K1879" s="57"/>
      <c r="L1879" s="57"/>
      <c r="M1879" s="54"/>
      <c r="N1879" s="57"/>
      <c r="O1879" s="58"/>
      <c r="P1879" s="58"/>
      <c r="Q1879" s="58"/>
      <c r="R1879" s="58"/>
      <c r="S1879" s="54"/>
      <c r="T1879" s="57"/>
      <c r="U1879" s="57"/>
      <c r="V1879" s="57"/>
      <c r="W1879" s="57"/>
      <c r="X1879" s="147" t="str">
        <f>IF(ISBLANK(D1879),"",IF('order-admin-units'!$I$1&lt;&gt;"y", "", IF((K1879="")*(ISBLANK(D1879)=FALSE), 'order-admin-units'!$B$1+1, VLOOKUP(K1879, ordercountry, 2))))</f>
        <v/>
      </c>
      <c r="Y1879" s="147" t="str">
        <f>IF(ISBLANK(D1879),"",IF('order-admin-units'!$I$1&lt;&gt;"y", "", IF(L1879="", 'order-admin-units'!$B$2+1, VLOOKUP(K1879&amp;"@"&amp;L1879, orderadmin, 2))))</f>
        <v/>
      </c>
      <c r="Z1879" s="147" t="str">
        <f t="shared" si="239"/>
        <v/>
      </c>
      <c r="AA1879" s="147" t="str">
        <f t="shared" si="240"/>
        <v/>
      </c>
      <c r="AB1879" s="147" t="str">
        <f t="shared" si="241"/>
        <v/>
      </c>
      <c r="AC1879" s="147" t="str">
        <f t="shared" si="235"/>
        <v/>
      </c>
      <c r="AD1879" s="11" t="str">
        <f t="shared" si="236"/>
        <v/>
      </c>
      <c r="AE1879" s="11" t="str">
        <f t="array" ref="AE1879">IF(ISBLANK(D1879),"",IF(OR($H$2="y",$H$2="m"),IF(AA1879=AA1878,IF(OR(AB1879=$AB$4:$AB1878)=FALSE,AE1878&amp;C1879,AE1878),"("&amp;C1879)&amp;IF(AA1879=AA1880,IF(OR(AB1880=$AB$4:$AB1879)=FALSE,", ",""),") "),""))</f>
        <v/>
      </c>
      <c r="AF1879" s="11" t="str">
        <f t="shared" si="237"/>
        <v/>
      </c>
      <c r="AG1879" s="11" t="str">
        <f t="array" ref="AG1879">IF(ISBLANK(D1879),"",IF(OR($H$2="y",$H$2="m"),IF(AA1879=AA1878,IF(OR(AC1879=$AC$4:$AC1878)=FALSE,AG1878&amp;AF1879,AG1878),"("&amp;AF1879)&amp;IF(AA1879=AA1880,IF(OR(AC1880=$AC$4:$AC1879)=FALSE,", ",""),") "),""))</f>
        <v/>
      </c>
      <c r="AH1879" s="10" t="str">
        <f>IF((ISBLANK(D1879)),"",IF(D1879=D1878,AH1878,"")&amp;IF(B1878&lt;&gt;B1879,((IF(ISBLANK(E1879),$D$3&amp;"Non-type material: "&amp;$D$3,$D$3&amp;INDEX('type-categories'!$A$2:$B$100,MATCH(E1879,'type-categories'!$A$2:$A$100,0),2)&amp;$D$3))),"")&amp;(IF(K1879&lt;&gt;K1878,$C$2&amp;K1879&amp;$K$3&amp;$C$2&amp;" ",(IF(B1879&lt;&gt;B1878,$C$2&amp;K1879&amp;$K$3&amp;$C$2&amp;" ",""))))&amp;(IF(L1879="","",((IF(L1879&lt;&gt;L1878,$D$2&amp;L1879&amp;$L$3&amp;$D$2&amp;" ",IF(B1879&lt;&gt;B1878,$D$2&amp;L1879&amp;$L$3&amp;$D$2&amp;" ",""))))))&amp;(IF(M1879="","",((IF(M1879&lt;&gt;M1878,$E$2&amp;M1879&amp;$E$2&amp;","&amp;" ",IF(B1879&lt;&gt;B1878,$E$2&amp;M1879&amp;$E$2&amp;",",""))))))&amp;(IF(N1879="","",IF(N1879&lt;&gt;N1878,N1879&amp;", ",IF(B1879&lt;&gt;B1878,N1879&amp;", ",""))))&amp;(IF(ISBLANK(O1879),"",(IF(O1879&lt;&gt;O1878,O1879&amp;", ",IF(B1879&lt;&gt;B1878,O1879&amp;", ","")))))&amp;(IF(ISBLANK(P1879),"",(IF(P1879&lt;&gt;P1878,P1879&amp;", ",IF(B1879&lt;&gt;B1878,P1879&amp;", ",IF(Z1879&lt;&gt;Z1878,P1879&amp;", ",""))))))&amp;(IF(ISBLANK(Q1879),"",(IF(Q1879&lt;&gt;Q1878,Q1879&amp;", ",IF(B1879&lt;&gt;B1878,Q1879&amp;", ",IF(Z1879&lt;&gt;Z1878,Q1879&amp;", ",""))))))&amp;(IF(ISBLANK(R1879),"",(IF(R1879&lt;&gt;R1878,R1879&amp;"m, ",IF(B1879&lt;&gt;B1878,R1879&amp;"m, ",IF(Z1879&lt;&gt;Z1878,R1879&amp;"m, ",""))))))&amp;IF(ISBLANK(S1879),"",(IF(B1879&lt;&gt;B1878,S1879&amp;", ",IF(S1879&lt;&gt;S1878,IF((Z1879=Z1878),"same locality "&amp;S1879&amp;", ",S1879&amp;", "),""))))&amp;(IF(ISBLANK(T1879),"",(IF(T1879&lt;&gt;T1878,IF(ISBLANK(F$2),T1879&amp;", ",T1879&amp;" "&amp;F$2&amp;", "),(IF(B1879&lt;&gt;B1878,IF(ISBLANK(F$2),T1879&amp;", ",T1879&amp;" "&amp;F$2&amp;", "),(IF(Z1879&lt;&gt;Z1878,IF(ISBLANK(F$2),T1879&amp;", ",T1879&amp;" "&amp;F$2&amp;", "),IF((U1879&lt;&gt;U1878)*($G$2="Y"),"same collector, ","")))))))))&amp;(IF(ISBLANK(U1879),"",(IF(U1879&lt;&gt;U1878,U1879&amp;", ",(IF(B1879&lt;&gt;B1878,U1879&amp;", ",IF(Z1879&lt;&gt;Z1878,U1879&amp;", ",(IF(T1879&lt;&gt;T1878,IF((T1879&lt;&gt;T1878)*($G$2="Y"),"same date, ", ""),IF((T1879=T1878)*(U1879=U1878)*(S1879&lt;&gt;S1878)*($G$2="Y"),"same collector and date, ", ""))))))))))&amp;(IF(ISBLANK(V1879),"",V1879&amp;", "))&amp;IF((AA1879&lt;&gt;AA1880)*($H$2="y"),AD1879&amp;AE1879,IF((AA1879&lt;&gt;AA1880)*($H$2="m"),AD1879&amp;AG1879,IF(($H$2&lt;&gt;"m")*($H$2&lt;&gt;"Y"),(IF(F1879=0,"",F1879&amp;" "&amp;$F$4&amp;" "))&amp;(IF(G1879=0,"",G1879&amp;" "&amp;$G$4&amp;" "))&amp;(IF(H1879=0,"",H1879&amp;" "&amp;H$4&amp;" "))&amp;(IF(I1879=0,"",I1879&amp;" "&amp;$I$4&amp;" "))&amp;(IF(J1879=0,"",J1879&amp;" "&amp;$J$4&amp;" "))&amp;IF((ISBLANK(C1879)),"","("&amp;C1879&amp;")"),"")))&amp;IF((B1879=B1880)*(K1879=K1880)*(L1879=L1880)*(M1879=M1880),IF(($H$2&lt;&gt;"m")*($H$2&lt;&gt;"Y"), ", ", IF((ISNUMBER(FIND(")",AE1879))), ", ", "")),IF((B1879=B1880)*(K1879=K1880)*(L1879=L1880),"; ",". ")))</f>
        <v/>
      </c>
      <c r="AI1879" s="1"/>
    </row>
    <row r="1880" spans="1:35" x14ac:dyDescent="0.25">
      <c r="A1880" s="3" t="str">
        <f t="shared" si="238"/>
        <v/>
      </c>
      <c r="B1880" s="53" t="str">
        <f t="shared" si="242"/>
        <v/>
      </c>
      <c r="C1880" s="57"/>
      <c r="D1880" s="57"/>
      <c r="E1880" s="57"/>
      <c r="F1880" s="57"/>
      <c r="G1880" s="57"/>
      <c r="H1880" s="57"/>
      <c r="I1880" s="57"/>
      <c r="J1880" s="57"/>
      <c r="K1880" s="57"/>
      <c r="L1880" s="57"/>
      <c r="M1880" s="54"/>
      <c r="N1880" s="57"/>
      <c r="O1880" s="58"/>
      <c r="P1880" s="58"/>
      <c r="Q1880" s="58"/>
      <c r="R1880" s="58"/>
      <c r="S1880" s="54"/>
      <c r="T1880" s="57"/>
      <c r="U1880" s="57"/>
      <c r="V1880" s="57"/>
      <c r="W1880" s="57"/>
      <c r="X1880" s="147" t="str">
        <f>IF(ISBLANK(D1880),"",IF('order-admin-units'!$I$1&lt;&gt;"y", "", IF((K1880="")*(ISBLANK(D1880)=FALSE), 'order-admin-units'!$B$1+1, VLOOKUP(K1880, ordercountry, 2))))</f>
        <v/>
      </c>
      <c r="Y1880" s="147" t="str">
        <f>IF(ISBLANK(D1880),"",IF('order-admin-units'!$I$1&lt;&gt;"y", "", IF(L1880="", 'order-admin-units'!$B$2+1, VLOOKUP(K1880&amp;"@"&amp;L1880, orderadmin, 2))))</f>
        <v/>
      </c>
      <c r="Z1880" s="147" t="str">
        <f t="shared" si="239"/>
        <v/>
      </c>
      <c r="AA1880" s="147" t="str">
        <f t="shared" si="240"/>
        <v/>
      </c>
      <c r="AB1880" s="147" t="str">
        <f t="shared" si="241"/>
        <v/>
      </c>
      <c r="AC1880" s="147" t="str">
        <f t="shared" si="235"/>
        <v/>
      </c>
      <c r="AD1880" s="11" t="str">
        <f t="shared" si="236"/>
        <v/>
      </c>
      <c r="AE1880" s="11" t="str">
        <f t="array" ref="AE1880">IF(ISBLANK(D1880),"",IF(OR($H$2="y",$H$2="m"),IF(AA1880=AA1879,IF(OR(AB1880=$AB$4:$AB1879)=FALSE,AE1879&amp;C1880,AE1879),"("&amp;C1880)&amp;IF(AA1880=AA1881,IF(OR(AB1881=$AB$4:$AB1880)=FALSE,", ",""),") "),""))</f>
        <v/>
      </c>
      <c r="AF1880" s="11" t="str">
        <f t="shared" si="237"/>
        <v/>
      </c>
      <c r="AG1880" s="11" t="str">
        <f t="array" ref="AG1880">IF(ISBLANK(D1880),"",IF(OR($H$2="y",$H$2="m"),IF(AA1880=AA1879,IF(OR(AC1880=$AC$4:$AC1879)=FALSE,AG1879&amp;AF1880,AG1879),"("&amp;AF1880)&amp;IF(AA1880=AA1881,IF(OR(AC1881=$AC$4:$AC1880)=FALSE,", ",""),") "),""))</f>
        <v/>
      </c>
      <c r="AH1880" s="10" t="str">
        <f>IF((ISBLANK(D1880)),"",IF(D1880=D1879,AH1879,"")&amp;IF(B1879&lt;&gt;B1880,((IF(ISBLANK(E1880),$D$3&amp;"Non-type material: "&amp;$D$3,$D$3&amp;INDEX('type-categories'!$A$2:$B$100,MATCH(E1880,'type-categories'!$A$2:$A$100,0),2)&amp;$D$3))),"")&amp;(IF(K1880&lt;&gt;K1879,$C$2&amp;K1880&amp;$K$3&amp;$C$2&amp;" ",(IF(B1880&lt;&gt;B1879,$C$2&amp;K1880&amp;$K$3&amp;$C$2&amp;" ",""))))&amp;(IF(L1880="","",((IF(L1880&lt;&gt;L1879,$D$2&amp;L1880&amp;$L$3&amp;$D$2&amp;" ",IF(B1880&lt;&gt;B1879,$D$2&amp;L1880&amp;$L$3&amp;$D$2&amp;" ",""))))))&amp;(IF(M1880="","",((IF(M1880&lt;&gt;M1879,$E$2&amp;M1880&amp;$E$2&amp;","&amp;" ",IF(B1880&lt;&gt;B1879,$E$2&amp;M1880&amp;$E$2&amp;",",""))))))&amp;(IF(N1880="","",IF(N1880&lt;&gt;N1879,N1880&amp;", ",IF(B1880&lt;&gt;B1879,N1880&amp;", ",""))))&amp;(IF(ISBLANK(O1880),"",(IF(O1880&lt;&gt;O1879,O1880&amp;", ",IF(B1880&lt;&gt;B1879,O1880&amp;", ","")))))&amp;(IF(ISBLANK(P1880),"",(IF(P1880&lt;&gt;P1879,P1880&amp;", ",IF(B1880&lt;&gt;B1879,P1880&amp;", ",IF(Z1880&lt;&gt;Z1879,P1880&amp;", ",""))))))&amp;(IF(ISBLANK(Q1880),"",(IF(Q1880&lt;&gt;Q1879,Q1880&amp;", ",IF(B1880&lt;&gt;B1879,Q1880&amp;", ",IF(Z1880&lt;&gt;Z1879,Q1880&amp;", ",""))))))&amp;(IF(ISBLANK(R1880),"",(IF(R1880&lt;&gt;R1879,R1880&amp;"m, ",IF(B1880&lt;&gt;B1879,R1880&amp;"m, ",IF(Z1880&lt;&gt;Z1879,R1880&amp;"m, ",""))))))&amp;IF(ISBLANK(S1880),"",(IF(B1880&lt;&gt;B1879,S1880&amp;", ",IF(S1880&lt;&gt;S1879,IF((Z1880=Z1879),"same locality "&amp;S1880&amp;", ",S1880&amp;", "),""))))&amp;(IF(ISBLANK(T1880),"",(IF(T1880&lt;&gt;T1879,IF(ISBLANK(F$2),T1880&amp;", ",T1880&amp;" "&amp;F$2&amp;", "),(IF(B1880&lt;&gt;B1879,IF(ISBLANK(F$2),T1880&amp;", ",T1880&amp;" "&amp;F$2&amp;", "),(IF(Z1880&lt;&gt;Z1879,IF(ISBLANK(F$2),T1880&amp;", ",T1880&amp;" "&amp;F$2&amp;", "),IF((U1880&lt;&gt;U1879)*($G$2="Y"),"same collector, ","")))))))))&amp;(IF(ISBLANK(U1880),"",(IF(U1880&lt;&gt;U1879,U1880&amp;", ",(IF(B1880&lt;&gt;B1879,U1880&amp;", ",IF(Z1880&lt;&gt;Z1879,U1880&amp;", ",(IF(T1880&lt;&gt;T1879,IF((T1880&lt;&gt;T1879)*($G$2="Y"),"same date, ", ""),IF((T1880=T1879)*(U1880=U1879)*(S1880&lt;&gt;S1879)*($G$2="Y"),"same collector and date, ", ""))))))))))&amp;(IF(ISBLANK(V1880),"",V1880&amp;", "))&amp;IF((AA1880&lt;&gt;AA1881)*($H$2="y"),AD1880&amp;AE1880,IF((AA1880&lt;&gt;AA1881)*($H$2="m"),AD1880&amp;AG1880,IF(($H$2&lt;&gt;"m")*($H$2&lt;&gt;"Y"),(IF(F1880=0,"",F1880&amp;" "&amp;$F$4&amp;" "))&amp;(IF(G1880=0,"",G1880&amp;" "&amp;$G$4&amp;" "))&amp;(IF(H1880=0,"",H1880&amp;" "&amp;H$4&amp;" "))&amp;(IF(I1880=0,"",I1880&amp;" "&amp;$I$4&amp;" "))&amp;(IF(J1880=0,"",J1880&amp;" "&amp;$J$4&amp;" "))&amp;IF((ISBLANK(C1880)),"","("&amp;C1880&amp;")"),"")))&amp;IF((B1880=B1881)*(K1880=K1881)*(L1880=L1881)*(M1880=M1881),IF(($H$2&lt;&gt;"m")*($H$2&lt;&gt;"Y"), ", ", IF((ISNUMBER(FIND(")",AE1880))), ", ", "")),IF((B1880=B1881)*(K1880=K1881)*(L1880=L1881),"; ",". ")))</f>
        <v/>
      </c>
      <c r="AI1880" s="1"/>
    </row>
    <row r="1881" spans="1:35" x14ac:dyDescent="0.25">
      <c r="A1881" s="3" t="str">
        <f t="shared" si="238"/>
        <v/>
      </c>
      <c r="B1881" s="53" t="str">
        <f t="shared" si="242"/>
        <v/>
      </c>
      <c r="C1881" s="57"/>
      <c r="D1881" s="57"/>
      <c r="E1881" s="57"/>
      <c r="F1881" s="57"/>
      <c r="G1881" s="57"/>
      <c r="H1881" s="57"/>
      <c r="I1881" s="57"/>
      <c r="J1881" s="57"/>
      <c r="K1881" s="57"/>
      <c r="L1881" s="57"/>
      <c r="M1881" s="54"/>
      <c r="N1881" s="57"/>
      <c r="O1881" s="58"/>
      <c r="P1881" s="58"/>
      <c r="Q1881" s="58"/>
      <c r="R1881" s="58"/>
      <c r="S1881" s="54"/>
      <c r="T1881" s="57"/>
      <c r="U1881" s="57"/>
      <c r="V1881" s="57"/>
      <c r="W1881" s="57"/>
      <c r="X1881" s="147" t="str">
        <f>IF(ISBLANK(D1881),"",IF('order-admin-units'!$I$1&lt;&gt;"y", "", IF((K1881="")*(ISBLANK(D1881)=FALSE), 'order-admin-units'!$B$1+1, VLOOKUP(K1881, ordercountry, 2))))</f>
        <v/>
      </c>
      <c r="Y1881" s="147" t="str">
        <f>IF(ISBLANK(D1881),"",IF('order-admin-units'!$I$1&lt;&gt;"y", "", IF(L1881="", 'order-admin-units'!$B$2+1, VLOOKUP(K1881&amp;"@"&amp;L1881, orderadmin, 2))))</f>
        <v/>
      </c>
      <c r="Z1881" s="147" t="str">
        <f t="shared" si="239"/>
        <v/>
      </c>
      <c r="AA1881" s="147" t="str">
        <f t="shared" si="240"/>
        <v/>
      </c>
      <c r="AB1881" s="147" t="str">
        <f t="shared" si="241"/>
        <v/>
      </c>
      <c r="AC1881" s="147" t="str">
        <f t="shared" si="235"/>
        <v/>
      </c>
      <c r="AD1881" s="11" t="str">
        <f t="shared" si="236"/>
        <v/>
      </c>
      <c r="AE1881" s="11" t="str">
        <f t="array" ref="AE1881">IF(ISBLANK(D1881),"",IF(OR($H$2="y",$H$2="m"),IF(AA1881=AA1880,IF(OR(AB1881=$AB$4:$AB1880)=FALSE,AE1880&amp;C1881,AE1880),"("&amp;C1881)&amp;IF(AA1881=AA1882,IF(OR(AB1882=$AB$4:$AB1881)=FALSE,", ",""),") "),""))</f>
        <v/>
      </c>
      <c r="AF1881" s="11" t="str">
        <f t="shared" si="237"/>
        <v/>
      </c>
      <c r="AG1881" s="11" t="str">
        <f t="array" ref="AG1881">IF(ISBLANK(D1881),"",IF(OR($H$2="y",$H$2="m"),IF(AA1881=AA1880,IF(OR(AC1881=$AC$4:$AC1880)=FALSE,AG1880&amp;AF1881,AG1880),"("&amp;AF1881)&amp;IF(AA1881=AA1882,IF(OR(AC1882=$AC$4:$AC1881)=FALSE,", ",""),") "),""))</f>
        <v/>
      </c>
      <c r="AH1881" s="10" t="str">
        <f>IF((ISBLANK(D1881)),"",IF(D1881=D1880,AH1880,"")&amp;IF(B1880&lt;&gt;B1881,((IF(ISBLANK(E1881),$D$3&amp;"Non-type material: "&amp;$D$3,$D$3&amp;INDEX('type-categories'!$A$2:$B$100,MATCH(E1881,'type-categories'!$A$2:$A$100,0),2)&amp;$D$3))),"")&amp;(IF(K1881&lt;&gt;K1880,$C$2&amp;K1881&amp;$K$3&amp;$C$2&amp;" ",(IF(B1881&lt;&gt;B1880,$C$2&amp;K1881&amp;$K$3&amp;$C$2&amp;" ",""))))&amp;(IF(L1881="","",((IF(L1881&lt;&gt;L1880,$D$2&amp;L1881&amp;$L$3&amp;$D$2&amp;" ",IF(B1881&lt;&gt;B1880,$D$2&amp;L1881&amp;$L$3&amp;$D$2&amp;" ",""))))))&amp;(IF(M1881="","",((IF(M1881&lt;&gt;M1880,$E$2&amp;M1881&amp;$E$2&amp;","&amp;" ",IF(B1881&lt;&gt;B1880,$E$2&amp;M1881&amp;$E$2&amp;",",""))))))&amp;(IF(N1881="","",IF(N1881&lt;&gt;N1880,N1881&amp;", ",IF(B1881&lt;&gt;B1880,N1881&amp;", ",""))))&amp;(IF(ISBLANK(O1881),"",(IF(O1881&lt;&gt;O1880,O1881&amp;", ",IF(B1881&lt;&gt;B1880,O1881&amp;", ","")))))&amp;(IF(ISBLANK(P1881),"",(IF(P1881&lt;&gt;P1880,P1881&amp;", ",IF(B1881&lt;&gt;B1880,P1881&amp;", ",IF(Z1881&lt;&gt;Z1880,P1881&amp;", ",""))))))&amp;(IF(ISBLANK(Q1881),"",(IF(Q1881&lt;&gt;Q1880,Q1881&amp;", ",IF(B1881&lt;&gt;B1880,Q1881&amp;", ",IF(Z1881&lt;&gt;Z1880,Q1881&amp;", ",""))))))&amp;(IF(ISBLANK(R1881),"",(IF(R1881&lt;&gt;R1880,R1881&amp;"m, ",IF(B1881&lt;&gt;B1880,R1881&amp;"m, ",IF(Z1881&lt;&gt;Z1880,R1881&amp;"m, ",""))))))&amp;IF(ISBLANK(S1881),"",(IF(B1881&lt;&gt;B1880,S1881&amp;", ",IF(S1881&lt;&gt;S1880,IF((Z1881=Z1880),"same locality "&amp;S1881&amp;", ",S1881&amp;", "),""))))&amp;(IF(ISBLANK(T1881),"",(IF(T1881&lt;&gt;T1880,IF(ISBLANK(F$2),T1881&amp;", ",T1881&amp;" "&amp;F$2&amp;", "),(IF(B1881&lt;&gt;B1880,IF(ISBLANK(F$2),T1881&amp;", ",T1881&amp;" "&amp;F$2&amp;", "),(IF(Z1881&lt;&gt;Z1880,IF(ISBLANK(F$2),T1881&amp;", ",T1881&amp;" "&amp;F$2&amp;", "),IF((U1881&lt;&gt;U1880)*($G$2="Y"),"same collector, ","")))))))))&amp;(IF(ISBLANK(U1881),"",(IF(U1881&lt;&gt;U1880,U1881&amp;", ",(IF(B1881&lt;&gt;B1880,U1881&amp;", ",IF(Z1881&lt;&gt;Z1880,U1881&amp;", ",(IF(T1881&lt;&gt;T1880,IF((T1881&lt;&gt;T1880)*($G$2="Y"),"same date, ", ""),IF((T1881=T1880)*(U1881=U1880)*(S1881&lt;&gt;S1880)*($G$2="Y"),"same collector and date, ", ""))))))))))&amp;(IF(ISBLANK(V1881),"",V1881&amp;", "))&amp;IF((AA1881&lt;&gt;AA1882)*($H$2="y"),AD1881&amp;AE1881,IF((AA1881&lt;&gt;AA1882)*($H$2="m"),AD1881&amp;AG1881,IF(($H$2&lt;&gt;"m")*($H$2&lt;&gt;"Y"),(IF(F1881=0,"",F1881&amp;" "&amp;$F$4&amp;" "))&amp;(IF(G1881=0,"",G1881&amp;" "&amp;$G$4&amp;" "))&amp;(IF(H1881=0,"",H1881&amp;" "&amp;H$4&amp;" "))&amp;(IF(I1881=0,"",I1881&amp;" "&amp;$I$4&amp;" "))&amp;(IF(J1881=0,"",J1881&amp;" "&amp;$J$4&amp;" "))&amp;IF((ISBLANK(C1881)),"","("&amp;C1881&amp;")"),"")))&amp;IF((B1881=B1882)*(K1881=K1882)*(L1881=L1882)*(M1881=M1882),IF(($H$2&lt;&gt;"m")*($H$2&lt;&gt;"Y"), ", ", IF((ISNUMBER(FIND(")",AE1881))), ", ", "")),IF((B1881=B1882)*(K1881=K1882)*(L1881=L1882),"; ",". ")))</f>
        <v/>
      </c>
      <c r="AI1881" s="1"/>
    </row>
    <row r="1882" spans="1:35" x14ac:dyDescent="0.25">
      <c r="A1882" s="3" t="str">
        <f t="shared" si="238"/>
        <v/>
      </c>
      <c r="B1882" s="53" t="str">
        <f t="shared" si="242"/>
        <v/>
      </c>
      <c r="C1882" s="57"/>
      <c r="D1882" s="57"/>
      <c r="E1882" s="57"/>
      <c r="F1882" s="57"/>
      <c r="G1882" s="57"/>
      <c r="H1882" s="57"/>
      <c r="I1882" s="57"/>
      <c r="J1882" s="57"/>
      <c r="K1882" s="57"/>
      <c r="L1882" s="57"/>
      <c r="M1882" s="54"/>
      <c r="N1882" s="57"/>
      <c r="O1882" s="58"/>
      <c r="P1882" s="58"/>
      <c r="Q1882" s="58"/>
      <c r="R1882" s="58"/>
      <c r="S1882" s="54"/>
      <c r="T1882" s="57"/>
      <c r="U1882" s="57"/>
      <c r="V1882" s="57"/>
      <c r="W1882" s="57"/>
      <c r="X1882" s="147" t="str">
        <f>IF(ISBLANK(D1882),"",IF('order-admin-units'!$I$1&lt;&gt;"y", "", IF((K1882="")*(ISBLANK(D1882)=FALSE), 'order-admin-units'!$B$1+1, VLOOKUP(K1882, ordercountry, 2))))</f>
        <v/>
      </c>
      <c r="Y1882" s="147" t="str">
        <f>IF(ISBLANK(D1882),"",IF('order-admin-units'!$I$1&lt;&gt;"y", "", IF(L1882="", 'order-admin-units'!$B$2+1, VLOOKUP(K1882&amp;"@"&amp;L1882, orderadmin, 2))))</f>
        <v/>
      </c>
      <c r="Z1882" s="147" t="str">
        <f t="shared" si="239"/>
        <v/>
      </c>
      <c r="AA1882" s="147" t="str">
        <f t="shared" si="240"/>
        <v/>
      </c>
      <c r="AB1882" s="147" t="str">
        <f t="shared" si="241"/>
        <v/>
      </c>
      <c r="AC1882" s="147" t="str">
        <f t="shared" si="235"/>
        <v/>
      </c>
      <c r="AD1882" s="11" t="str">
        <f t="shared" si="236"/>
        <v/>
      </c>
      <c r="AE1882" s="11" t="str">
        <f t="array" ref="AE1882">IF(ISBLANK(D1882),"",IF(OR($H$2="y",$H$2="m"),IF(AA1882=AA1881,IF(OR(AB1882=$AB$4:$AB1881)=FALSE,AE1881&amp;C1882,AE1881),"("&amp;C1882)&amp;IF(AA1882=AA1883,IF(OR(AB1883=$AB$4:$AB1882)=FALSE,", ",""),") "),""))</f>
        <v/>
      </c>
      <c r="AF1882" s="11" t="str">
        <f t="shared" si="237"/>
        <v/>
      </c>
      <c r="AG1882" s="11" t="str">
        <f t="array" ref="AG1882">IF(ISBLANK(D1882),"",IF(OR($H$2="y",$H$2="m"),IF(AA1882=AA1881,IF(OR(AC1882=$AC$4:$AC1881)=FALSE,AG1881&amp;AF1882,AG1881),"("&amp;AF1882)&amp;IF(AA1882=AA1883,IF(OR(AC1883=$AC$4:$AC1882)=FALSE,", ",""),") "),""))</f>
        <v/>
      </c>
      <c r="AH1882" s="10" t="str">
        <f>IF((ISBLANK(D1882)),"",IF(D1882=D1881,AH1881,"")&amp;IF(B1881&lt;&gt;B1882,((IF(ISBLANK(E1882),$D$3&amp;"Non-type material: "&amp;$D$3,$D$3&amp;INDEX('type-categories'!$A$2:$B$100,MATCH(E1882,'type-categories'!$A$2:$A$100,0),2)&amp;$D$3))),"")&amp;(IF(K1882&lt;&gt;K1881,$C$2&amp;K1882&amp;$K$3&amp;$C$2&amp;" ",(IF(B1882&lt;&gt;B1881,$C$2&amp;K1882&amp;$K$3&amp;$C$2&amp;" ",""))))&amp;(IF(L1882="","",((IF(L1882&lt;&gt;L1881,$D$2&amp;L1882&amp;$L$3&amp;$D$2&amp;" ",IF(B1882&lt;&gt;B1881,$D$2&amp;L1882&amp;$L$3&amp;$D$2&amp;" ",""))))))&amp;(IF(M1882="","",((IF(M1882&lt;&gt;M1881,$E$2&amp;M1882&amp;$E$2&amp;","&amp;" ",IF(B1882&lt;&gt;B1881,$E$2&amp;M1882&amp;$E$2&amp;",",""))))))&amp;(IF(N1882="","",IF(N1882&lt;&gt;N1881,N1882&amp;", ",IF(B1882&lt;&gt;B1881,N1882&amp;", ",""))))&amp;(IF(ISBLANK(O1882),"",(IF(O1882&lt;&gt;O1881,O1882&amp;", ",IF(B1882&lt;&gt;B1881,O1882&amp;", ","")))))&amp;(IF(ISBLANK(P1882),"",(IF(P1882&lt;&gt;P1881,P1882&amp;", ",IF(B1882&lt;&gt;B1881,P1882&amp;", ",IF(Z1882&lt;&gt;Z1881,P1882&amp;", ",""))))))&amp;(IF(ISBLANK(Q1882),"",(IF(Q1882&lt;&gt;Q1881,Q1882&amp;", ",IF(B1882&lt;&gt;B1881,Q1882&amp;", ",IF(Z1882&lt;&gt;Z1881,Q1882&amp;", ",""))))))&amp;(IF(ISBLANK(R1882),"",(IF(R1882&lt;&gt;R1881,R1882&amp;"m, ",IF(B1882&lt;&gt;B1881,R1882&amp;"m, ",IF(Z1882&lt;&gt;Z1881,R1882&amp;"m, ",""))))))&amp;IF(ISBLANK(S1882),"",(IF(B1882&lt;&gt;B1881,S1882&amp;", ",IF(S1882&lt;&gt;S1881,IF((Z1882=Z1881),"same locality "&amp;S1882&amp;", ",S1882&amp;", "),""))))&amp;(IF(ISBLANK(T1882),"",(IF(T1882&lt;&gt;T1881,IF(ISBLANK(F$2),T1882&amp;", ",T1882&amp;" "&amp;F$2&amp;", "),(IF(B1882&lt;&gt;B1881,IF(ISBLANK(F$2),T1882&amp;", ",T1882&amp;" "&amp;F$2&amp;", "),(IF(Z1882&lt;&gt;Z1881,IF(ISBLANK(F$2),T1882&amp;", ",T1882&amp;" "&amp;F$2&amp;", "),IF((U1882&lt;&gt;U1881)*($G$2="Y"),"same collector, ","")))))))))&amp;(IF(ISBLANK(U1882),"",(IF(U1882&lt;&gt;U1881,U1882&amp;", ",(IF(B1882&lt;&gt;B1881,U1882&amp;", ",IF(Z1882&lt;&gt;Z1881,U1882&amp;", ",(IF(T1882&lt;&gt;T1881,IF((T1882&lt;&gt;T1881)*($G$2="Y"),"same date, ", ""),IF((T1882=T1881)*(U1882=U1881)*(S1882&lt;&gt;S1881)*($G$2="Y"),"same collector and date, ", ""))))))))))&amp;(IF(ISBLANK(V1882),"",V1882&amp;", "))&amp;IF((AA1882&lt;&gt;AA1883)*($H$2="y"),AD1882&amp;AE1882,IF((AA1882&lt;&gt;AA1883)*($H$2="m"),AD1882&amp;AG1882,IF(($H$2&lt;&gt;"m")*($H$2&lt;&gt;"Y"),(IF(F1882=0,"",F1882&amp;" "&amp;$F$4&amp;" "))&amp;(IF(G1882=0,"",G1882&amp;" "&amp;$G$4&amp;" "))&amp;(IF(H1882=0,"",H1882&amp;" "&amp;H$4&amp;" "))&amp;(IF(I1882=0,"",I1882&amp;" "&amp;$I$4&amp;" "))&amp;(IF(J1882=0,"",J1882&amp;" "&amp;$J$4&amp;" "))&amp;IF((ISBLANK(C1882)),"","("&amp;C1882&amp;")"),"")))&amp;IF((B1882=B1883)*(K1882=K1883)*(L1882=L1883)*(M1882=M1883),IF(($H$2&lt;&gt;"m")*($H$2&lt;&gt;"Y"), ", ", IF((ISNUMBER(FIND(")",AE1882))), ", ", "")),IF((B1882=B1883)*(K1882=K1883)*(L1882=L1883),"; ",". ")))</f>
        <v/>
      </c>
      <c r="AI1882" s="1"/>
    </row>
    <row r="1883" spans="1:35" x14ac:dyDescent="0.25">
      <c r="A1883" s="3" t="str">
        <f t="shared" si="238"/>
        <v/>
      </c>
      <c r="B1883" s="53" t="str">
        <f t="shared" si="242"/>
        <v/>
      </c>
      <c r="C1883" s="57"/>
      <c r="D1883" s="57"/>
      <c r="E1883" s="57"/>
      <c r="F1883" s="57"/>
      <c r="G1883" s="57"/>
      <c r="H1883" s="57"/>
      <c r="I1883" s="57"/>
      <c r="J1883" s="57"/>
      <c r="K1883" s="57"/>
      <c r="L1883" s="57"/>
      <c r="M1883" s="54"/>
      <c r="N1883" s="57"/>
      <c r="O1883" s="58"/>
      <c r="P1883" s="58"/>
      <c r="Q1883" s="58"/>
      <c r="R1883" s="58"/>
      <c r="S1883" s="54"/>
      <c r="T1883" s="57"/>
      <c r="U1883" s="57"/>
      <c r="V1883" s="57"/>
      <c r="W1883" s="57"/>
      <c r="X1883" s="147" t="str">
        <f>IF(ISBLANK(D1883),"",IF('order-admin-units'!$I$1&lt;&gt;"y", "", IF((K1883="")*(ISBLANK(D1883)=FALSE), 'order-admin-units'!$B$1+1, VLOOKUP(K1883, ordercountry, 2))))</f>
        <v/>
      </c>
      <c r="Y1883" s="147" t="str">
        <f>IF(ISBLANK(D1883),"",IF('order-admin-units'!$I$1&lt;&gt;"y", "", IF(L1883="", 'order-admin-units'!$B$2+1, VLOOKUP(K1883&amp;"@"&amp;L1883, orderadmin, 2))))</f>
        <v/>
      </c>
      <c r="Z1883" s="147" t="str">
        <f t="shared" si="239"/>
        <v/>
      </c>
      <c r="AA1883" s="147" t="str">
        <f t="shared" si="240"/>
        <v/>
      </c>
      <c r="AB1883" s="147" t="str">
        <f t="shared" si="241"/>
        <v/>
      </c>
      <c r="AC1883" s="147" t="str">
        <f t="shared" si="235"/>
        <v/>
      </c>
      <c r="AD1883" s="11" t="str">
        <f t="shared" si="236"/>
        <v/>
      </c>
      <c r="AE1883" s="11" t="str">
        <f t="array" ref="AE1883">IF(ISBLANK(D1883),"",IF(OR($H$2="y",$H$2="m"),IF(AA1883=AA1882,IF(OR(AB1883=$AB$4:$AB1882)=FALSE,AE1882&amp;C1883,AE1882),"("&amp;C1883)&amp;IF(AA1883=AA1884,IF(OR(AB1884=$AB$4:$AB1883)=FALSE,", ",""),") "),""))</f>
        <v/>
      </c>
      <c r="AF1883" s="11" t="str">
        <f t="shared" si="237"/>
        <v/>
      </c>
      <c r="AG1883" s="11" t="str">
        <f t="array" ref="AG1883">IF(ISBLANK(D1883),"",IF(OR($H$2="y",$H$2="m"),IF(AA1883=AA1882,IF(OR(AC1883=$AC$4:$AC1882)=FALSE,AG1882&amp;AF1883,AG1882),"("&amp;AF1883)&amp;IF(AA1883=AA1884,IF(OR(AC1884=$AC$4:$AC1883)=FALSE,", ",""),") "),""))</f>
        <v/>
      </c>
      <c r="AH1883" s="10" t="str">
        <f>IF((ISBLANK(D1883)),"",IF(D1883=D1882,AH1882,"")&amp;IF(B1882&lt;&gt;B1883,((IF(ISBLANK(E1883),$D$3&amp;"Non-type material: "&amp;$D$3,$D$3&amp;INDEX('type-categories'!$A$2:$B$100,MATCH(E1883,'type-categories'!$A$2:$A$100,0),2)&amp;$D$3))),"")&amp;(IF(K1883&lt;&gt;K1882,$C$2&amp;K1883&amp;$K$3&amp;$C$2&amp;" ",(IF(B1883&lt;&gt;B1882,$C$2&amp;K1883&amp;$K$3&amp;$C$2&amp;" ",""))))&amp;(IF(L1883="","",((IF(L1883&lt;&gt;L1882,$D$2&amp;L1883&amp;$L$3&amp;$D$2&amp;" ",IF(B1883&lt;&gt;B1882,$D$2&amp;L1883&amp;$L$3&amp;$D$2&amp;" ",""))))))&amp;(IF(M1883="","",((IF(M1883&lt;&gt;M1882,$E$2&amp;M1883&amp;$E$2&amp;","&amp;" ",IF(B1883&lt;&gt;B1882,$E$2&amp;M1883&amp;$E$2&amp;",",""))))))&amp;(IF(N1883="","",IF(N1883&lt;&gt;N1882,N1883&amp;", ",IF(B1883&lt;&gt;B1882,N1883&amp;", ",""))))&amp;(IF(ISBLANK(O1883),"",(IF(O1883&lt;&gt;O1882,O1883&amp;", ",IF(B1883&lt;&gt;B1882,O1883&amp;", ","")))))&amp;(IF(ISBLANK(P1883),"",(IF(P1883&lt;&gt;P1882,P1883&amp;", ",IF(B1883&lt;&gt;B1882,P1883&amp;", ",IF(Z1883&lt;&gt;Z1882,P1883&amp;", ",""))))))&amp;(IF(ISBLANK(Q1883),"",(IF(Q1883&lt;&gt;Q1882,Q1883&amp;", ",IF(B1883&lt;&gt;B1882,Q1883&amp;", ",IF(Z1883&lt;&gt;Z1882,Q1883&amp;", ",""))))))&amp;(IF(ISBLANK(R1883),"",(IF(R1883&lt;&gt;R1882,R1883&amp;"m, ",IF(B1883&lt;&gt;B1882,R1883&amp;"m, ",IF(Z1883&lt;&gt;Z1882,R1883&amp;"m, ",""))))))&amp;IF(ISBLANK(S1883),"",(IF(B1883&lt;&gt;B1882,S1883&amp;", ",IF(S1883&lt;&gt;S1882,IF((Z1883=Z1882),"same locality "&amp;S1883&amp;", ",S1883&amp;", "),""))))&amp;(IF(ISBLANK(T1883),"",(IF(T1883&lt;&gt;T1882,IF(ISBLANK(F$2),T1883&amp;", ",T1883&amp;" "&amp;F$2&amp;", "),(IF(B1883&lt;&gt;B1882,IF(ISBLANK(F$2),T1883&amp;", ",T1883&amp;" "&amp;F$2&amp;", "),(IF(Z1883&lt;&gt;Z1882,IF(ISBLANK(F$2),T1883&amp;", ",T1883&amp;" "&amp;F$2&amp;", "),IF((U1883&lt;&gt;U1882)*($G$2="Y"),"same collector, ","")))))))))&amp;(IF(ISBLANK(U1883),"",(IF(U1883&lt;&gt;U1882,U1883&amp;", ",(IF(B1883&lt;&gt;B1882,U1883&amp;", ",IF(Z1883&lt;&gt;Z1882,U1883&amp;", ",(IF(T1883&lt;&gt;T1882,IF((T1883&lt;&gt;T1882)*($G$2="Y"),"same date, ", ""),IF((T1883=T1882)*(U1883=U1882)*(S1883&lt;&gt;S1882)*($G$2="Y"),"same collector and date, ", ""))))))))))&amp;(IF(ISBLANK(V1883),"",V1883&amp;", "))&amp;IF((AA1883&lt;&gt;AA1884)*($H$2="y"),AD1883&amp;AE1883,IF((AA1883&lt;&gt;AA1884)*($H$2="m"),AD1883&amp;AG1883,IF(($H$2&lt;&gt;"m")*($H$2&lt;&gt;"Y"),(IF(F1883=0,"",F1883&amp;" "&amp;$F$4&amp;" "))&amp;(IF(G1883=0,"",G1883&amp;" "&amp;$G$4&amp;" "))&amp;(IF(H1883=0,"",H1883&amp;" "&amp;H$4&amp;" "))&amp;(IF(I1883=0,"",I1883&amp;" "&amp;$I$4&amp;" "))&amp;(IF(J1883=0,"",J1883&amp;" "&amp;$J$4&amp;" "))&amp;IF((ISBLANK(C1883)),"","("&amp;C1883&amp;")"),"")))&amp;IF((B1883=B1884)*(K1883=K1884)*(L1883=L1884)*(M1883=M1884),IF(($H$2&lt;&gt;"m")*($H$2&lt;&gt;"Y"), ", ", IF((ISNUMBER(FIND(")",AE1883))), ", ", "")),IF((B1883=B1884)*(K1883=K1884)*(L1883=L1884),"; ",". ")))</f>
        <v/>
      </c>
      <c r="AI1883" s="1"/>
    </row>
    <row r="1884" spans="1:35" x14ac:dyDescent="0.25">
      <c r="A1884" s="3" t="str">
        <f t="shared" si="238"/>
        <v/>
      </c>
      <c r="B1884" s="53" t="str">
        <f t="shared" si="242"/>
        <v/>
      </c>
      <c r="C1884" s="57"/>
      <c r="D1884" s="57"/>
      <c r="E1884" s="57"/>
      <c r="F1884" s="57"/>
      <c r="G1884" s="57"/>
      <c r="H1884" s="57"/>
      <c r="I1884" s="57"/>
      <c r="J1884" s="57"/>
      <c r="K1884" s="57"/>
      <c r="L1884" s="57"/>
      <c r="M1884" s="54"/>
      <c r="N1884" s="57"/>
      <c r="O1884" s="58"/>
      <c r="P1884" s="58"/>
      <c r="Q1884" s="58"/>
      <c r="R1884" s="58"/>
      <c r="S1884" s="54"/>
      <c r="T1884" s="57"/>
      <c r="U1884" s="57"/>
      <c r="V1884" s="57"/>
      <c r="W1884" s="57"/>
      <c r="X1884" s="147" t="str">
        <f>IF(ISBLANK(D1884),"",IF('order-admin-units'!$I$1&lt;&gt;"y", "", IF((K1884="")*(ISBLANK(D1884)=FALSE), 'order-admin-units'!$B$1+1, VLOOKUP(K1884, ordercountry, 2))))</f>
        <v/>
      </c>
      <c r="Y1884" s="147" t="str">
        <f>IF(ISBLANK(D1884),"",IF('order-admin-units'!$I$1&lt;&gt;"y", "", IF(L1884="", 'order-admin-units'!$B$2+1, VLOOKUP(K1884&amp;"@"&amp;L1884, orderadmin, 2))))</f>
        <v/>
      </c>
      <c r="Z1884" s="147" t="str">
        <f t="shared" si="239"/>
        <v/>
      </c>
      <c r="AA1884" s="147" t="str">
        <f t="shared" si="240"/>
        <v/>
      </c>
      <c r="AB1884" s="147" t="str">
        <f t="shared" si="241"/>
        <v/>
      </c>
      <c r="AC1884" s="147" t="str">
        <f t="shared" si="235"/>
        <v/>
      </c>
      <c r="AD1884" s="11" t="str">
        <f t="shared" si="236"/>
        <v/>
      </c>
      <c r="AE1884" s="11" t="str">
        <f t="array" ref="AE1884">IF(ISBLANK(D1884),"",IF(OR($H$2="y",$H$2="m"),IF(AA1884=AA1883,IF(OR(AB1884=$AB$4:$AB1883)=FALSE,AE1883&amp;C1884,AE1883),"("&amp;C1884)&amp;IF(AA1884=AA1885,IF(OR(AB1885=$AB$4:$AB1884)=FALSE,", ",""),") "),""))</f>
        <v/>
      </c>
      <c r="AF1884" s="11" t="str">
        <f t="shared" si="237"/>
        <v/>
      </c>
      <c r="AG1884" s="11" t="str">
        <f t="array" ref="AG1884">IF(ISBLANK(D1884),"",IF(OR($H$2="y",$H$2="m"),IF(AA1884=AA1883,IF(OR(AC1884=$AC$4:$AC1883)=FALSE,AG1883&amp;AF1884,AG1883),"("&amp;AF1884)&amp;IF(AA1884=AA1885,IF(OR(AC1885=$AC$4:$AC1884)=FALSE,", ",""),") "),""))</f>
        <v/>
      </c>
      <c r="AH1884" s="10" t="str">
        <f>IF((ISBLANK(D1884)),"",IF(D1884=D1883,AH1883,"")&amp;IF(B1883&lt;&gt;B1884,((IF(ISBLANK(E1884),$D$3&amp;"Non-type material: "&amp;$D$3,$D$3&amp;INDEX('type-categories'!$A$2:$B$100,MATCH(E1884,'type-categories'!$A$2:$A$100,0),2)&amp;$D$3))),"")&amp;(IF(K1884&lt;&gt;K1883,$C$2&amp;K1884&amp;$K$3&amp;$C$2&amp;" ",(IF(B1884&lt;&gt;B1883,$C$2&amp;K1884&amp;$K$3&amp;$C$2&amp;" ",""))))&amp;(IF(L1884="","",((IF(L1884&lt;&gt;L1883,$D$2&amp;L1884&amp;$L$3&amp;$D$2&amp;" ",IF(B1884&lt;&gt;B1883,$D$2&amp;L1884&amp;$L$3&amp;$D$2&amp;" ",""))))))&amp;(IF(M1884="","",((IF(M1884&lt;&gt;M1883,$E$2&amp;M1884&amp;$E$2&amp;","&amp;" ",IF(B1884&lt;&gt;B1883,$E$2&amp;M1884&amp;$E$2&amp;",",""))))))&amp;(IF(N1884="","",IF(N1884&lt;&gt;N1883,N1884&amp;", ",IF(B1884&lt;&gt;B1883,N1884&amp;", ",""))))&amp;(IF(ISBLANK(O1884),"",(IF(O1884&lt;&gt;O1883,O1884&amp;", ",IF(B1884&lt;&gt;B1883,O1884&amp;", ","")))))&amp;(IF(ISBLANK(P1884),"",(IF(P1884&lt;&gt;P1883,P1884&amp;", ",IF(B1884&lt;&gt;B1883,P1884&amp;", ",IF(Z1884&lt;&gt;Z1883,P1884&amp;", ",""))))))&amp;(IF(ISBLANK(Q1884),"",(IF(Q1884&lt;&gt;Q1883,Q1884&amp;", ",IF(B1884&lt;&gt;B1883,Q1884&amp;", ",IF(Z1884&lt;&gt;Z1883,Q1884&amp;", ",""))))))&amp;(IF(ISBLANK(R1884),"",(IF(R1884&lt;&gt;R1883,R1884&amp;"m, ",IF(B1884&lt;&gt;B1883,R1884&amp;"m, ",IF(Z1884&lt;&gt;Z1883,R1884&amp;"m, ",""))))))&amp;IF(ISBLANK(S1884),"",(IF(B1884&lt;&gt;B1883,S1884&amp;", ",IF(S1884&lt;&gt;S1883,IF((Z1884=Z1883),"same locality "&amp;S1884&amp;", ",S1884&amp;", "),""))))&amp;(IF(ISBLANK(T1884),"",(IF(T1884&lt;&gt;T1883,IF(ISBLANK(F$2),T1884&amp;", ",T1884&amp;" "&amp;F$2&amp;", "),(IF(B1884&lt;&gt;B1883,IF(ISBLANK(F$2),T1884&amp;", ",T1884&amp;" "&amp;F$2&amp;", "),(IF(Z1884&lt;&gt;Z1883,IF(ISBLANK(F$2),T1884&amp;", ",T1884&amp;" "&amp;F$2&amp;", "),IF((U1884&lt;&gt;U1883)*($G$2="Y"),"same collector, ","")))))))))&amp;(IF(ISBLANK(U1884),"",(IF(U1884&lt;&gt;U1883,U1884&amp;", ",(IF(B1884&lt;&gt;B1883,U1884&amp;", ",IF(Z1884&lt;&gt;Z1883,U1884&amp;", ",(IF(T1884&lt;&gt;T1883,IF((T1884&lt;&gt;T1883)*($G$2="Y"),"same date, ", ""),IF((T1884=T1883)*(U1884=U1883)*(S1884&lt;&gt;S1883)*($G$2="Y"),"same collector and date, ", ""))))))))))&amp;(IF(ISBLANK(V1884),"",V1884&amp;", "))&amp;IF((AA1884&lt;&gt;AA1885)*($H$2="y"),AD1884&amp;AE1884,IF((AA1884&lt;&gt;AA1885)*($H$2="m"),AD1884&amp;AG1884,IF(($H$2&lt;&gt;"m")*($H$2&lt;&gt;"Y"),(IF(F1884=0,"",F1884&amp;" "&amp;$F$4&amp;" "))&amp;(IF(G1884=0,"",G1884&amp;" "&amp;$G$4&amp;" "))&amp;(IF(H1884=0,"",H1884&amp;" "&amp;H$4&amp;" "))&amp;(IF(I1884=0,"",I1884&amp;" "&amp;$I$4&amp;" "))&amp;(IF(J1884=0,"",J1884&amp;" "&amp;$J$4&amp;" "))&amp;IF((ISBLANK(C1884)),"","("&amp;C1884&amp;")"),"")))&amp;IF((B1884=B1885)*(K1884=K1885)*(L1884=L1885)*(M1884=M1885),IF(($H$2&lt;&gt;"m")*($H$2&lt;&gt;"Y"), ", ", IF((ISNUMBER(FIND(")",AE1884))), ", ", "")),IF((B1884=B1885)*(K1884=K1885)*(L1884=L1885),"; ",". ")))</f>
        <v/>
      </c>
      <c r="AI1884" s="1"/>
    </row>
    <row r="1885" spans="1:35" x14ac:dyDescent="0.25">
      <c r="A1885" s="3" t="str">
        <f t="shared" si="238"/>
        <v/>
      </c>
      <c r="B1885" s="53" t="str">
        <f t="shared" si="242"/>
        <v/>
      </c>
      <c r="C1885" s="57"/>
      <c r="D1885" s="57"/>
      <c r="E1885" s="57"/>
      <c r="F1885" s="57"/>
      <c r="G1885" s="57"/>
      <c r="H1885" s="57"/>
      <c r="I1885" s="57"/>
      <c r="J1885" s="57"/>
      <c r="K1885" s="57"/>
      <c r="L1885" s="57"/>
      <c r="M1885" s="54"/>
      <c r="N1885" s="57"/>
      <c r="O1885" s="58"/>
      <c r="P1885" s="58"/>
      <c r="Q1885" s="58"/>
      <c r="R1885" s="58"/>
      <c r="S1885" s="54"/>
      <c r="T1885" s="57"/>
      <c r="U1885" s="57"/>
      <c r="V1885" s="57"/>
      <c r="W1885" s="57"/>
      <c r="X1885" s="147" t="str">
        <f>IF(ISBLANK(D1885),"",IF('order-admin-units'!$I$1&lt;&gt;"y", "", IF((K1885="")*(ISBLANK(D1885)=FALSE), 'order-admin-units'!$B$1+1, VLOOKUP(K1885, ordercountry, 2))))</f>
        <v/>
      </c>
      <c r="Y1885" s="147" t="str">
        <f>IF(ISBLANK(D1885),"",IF('order-admin-units'!$I$1&lt;&gt;"y", "", IF(L1885="", 'order-admin-units'!$B$2+1, VLOOKUP(K1885&amp;"@"&amp;L1885, orderadmin, 2))))</f>
        <v/>
      </c>
      <c r="Z1885" s="147" t="str">
        <f t="shared" si="239"/>
        <v/>
      </c>
      <c r="AA1885" s="147" t="str">
        <f t="shared" si="240"/>
        <v/>
      </c>
      <c r="AB1885" s="147" t="str">
        <f t="shared" si="241"/>
        <v/>
      </c>
      <c r="AC1885" s="147" t="str">
        <f t="shared" si="235"/>
        <v/>
      </c>
      <c r="AD1885" s="11" t="str">
        <f t="shared" si="236"/>
        <v/>
      </c>
      <c r="AE1885" s="11" t="str">
        <f t="array" ref="AE1885">IF(ISBLANK(D1885),"",IF(OR($H$2="y",$H$2="m"),IF(AA1885=AA1884,IF(OR(AB1885=$AB$4:$AB1884)=FALSE,AE1884&amp;C1885,AE1884),"("&amp;C1885)&amp;IF(AA1885=AA1886,IF(OR(AB1886=$AB$4:$AB1885)=FALSE,", ",""),") "),""))</f>
        <v/>
      </c>
      <c r="AF1885" s="11" t="str">
        <f t="shared" si="237"/>
        <v/>
      </c>
      <c r="AG1885" s="11" t="str">
        <f t="array" ref="AG1885">IF(ISBLANK(D1885),"",IF(OR($H$2="y",$H$2="m"),IF(AA1885=AA1884,IF(OR(AC1885=$AC$4:$AC1884)=FALSE,AG1884&amp;AF1885,AG1884),"("&amp;AF1885)&amp;IF(AA1885=AA1886,IF(OR(AC1886=$AC$4:$AC1885)=FALSE,", ",""),") "),""))</f>
        <v/>
      </c>
      <c r="AH1885" s="10" t="str">
        <f>IF((ISBLANK(D1885)),"",IF(D1885=D1884,AH1884,"")&amp;IF(B1884&lt;&gt;B1885,((IF(ISBLANK(E1885),$D$3&amp;"Non-type material: "&amp;$D$3,$D$3&amp;INDEX('type-categories'!$A$2:$B$100,MATCH(E1885,'type-categories'!$A$2:$A$100,0),2)&amp;$D$3))),"")&amp;(IF(K1885&lt;&gt;K1884,$C$2&amp;K1885&amp;$K$3&amp;$C$2&amp;" ",(IF(B1885&lt;&gt;B1884,$C$2&amp;K1885&amp;$K$3&amp;$C$2&amp;" ",""))))&amp;(IF(L1885="","",((IF(L1885&lt;&gt;L1884,$D$2&amp;L1885&amp;$L$3&amp;$D$2&amp;" ",IF(B1885&lt;&gt;B1884,$D$2&amp;L1885&amp;$L$3&amp;$D$2&amp;" ",""))))))&amp;(IF(M1885="","",((IF(M1885&lt;&gt;M1884,$E$2&amp;M1885&amp;$E$2&amp;","&amp;" ",IF(B1885&lt;&gt;B1884,$E$2&amp;M1885&amp;$E$2&amp;",",""))))))&amp;(IF(N1885="","",IF(N1885&lt;&gt;N1884,N1885&amp;", ",IF(B1885&lt;&gt;B1884,N1885&amp;", ",""))))&amp;(IF(ISBLANK(O1885),"",(IF(O1885&lt;&gt;O1884,O1885&amp;", ",IF(B1885&lt;&gt;B1884,O1885&amp;", ","")))))&amp;(IF(ISBLANK(P1885),"",(IF(P1885&lt;&gt;P1884,P1885&amp;", ",IF(B1885&lt;&gt;B1884,P1885&amp;", ",IF(Z1885&lt;&gt;Z1884,P1885&amp;", ",""))))))&amp;(IF(ISBLANK(Q1885),"",(IF(Q1885&lt;&gt;Q1884,Q1885&amp;", ",IF(B1885&lt;&gt;B1884,Q1885&amp;", ",IF(Z1885&lt;&gt;Z1884,Q1885&amp;", ",""))))))&amp;(IF(ISBLANK(R1885),"",(IF(R1885&lt;&gt;R1884,R1885&amp;"m, ",IF(B1885&lt;&gt;B1884,R1885&amp;"m, ",IF(Z1885&lt;&gt;Z1884,R1885&amp;"m, ",""))))))&amp;IF(ISBLANK(S1885),"",(IF(B1885&lt;&gt;B1884,S1885&amp;", ",IF(S1885&lt;&gt;S1884,IF((Z1885=Z1884),"same locality "&amp;S1885&amp;", ",S1885&amp;", "),""))))&amp;(IF(ISBLANK(T1885),"",(IF(T1885&lt;&gt;T1884,IF(ISBLANK(F$2),T1885&amp;", ",T1885&amp;" "&amp;F$2&amp;", "),(IF(B1885&lt;&gt;B1884,IF(ISBLANK(F$2),T1885&amp;", ",T1885&amp;" "&amp;F$2&amp;", "),(IF(Z1885&lt;&gt;Z1884,IF(ISBLANK(F$2),T1885&amp;", ",T1885&amp;" "&amp;F$2&amp;", "),IF((U1885&lt;&gt;U1884)*($G$2="Y"),"same collector, ","")))))))))&amp;(IF(ISBLANK(U1885),"",(IF(U1885&lt;&gt;U1884,U1885&amp;", ",(IF(B1885&lt;&gt;B1884,U1885&amp;", ",IF(Z1885&lt;&gt;Z1884,U1885&amp;", ",(IF(T1885&lt;&gt;T1884,IF((T1885&lt;&gt;T1884)*($G$2="Y"),"same date, ", ""),IF((T1885=T1884)*(U1885=U1884)*(S1885&lt;&gt;S1884)*($G$2="Y"),"same collector and date, ", ""))))))))))&amp;(IF(ISBLANK(V1885),"",V1885&amp;", "))&amp;IF((AA1885&lt;&gt;AA1886)*($H$2="y"),AD1885&amp;AE1885,IF((AA1885&lt;&gt;AA1886)*($H$2="m"),AD1885&amp;AG1885,IF(($H$2&lt;&gt;"m")*($H$2&lt;&gt;"Y"),(IF(F1885=0,"",F1885&amp;" "&amp;$F$4&amp;" "))&amp;(IF(G1885=0,"",G1885&amp;" "&amp;$G$4&amp;" "))&amp;(IF(H1885=0,"",H1885&amp;" "&amp;H$4&amp;" "))&amp;(IF(I1885=0,"",I1885&amp;" "&amp;$I$4&amp;" "))&amp;(IF(J1885=0,"",J1885&amp;" "&amp;$J$4&amp;" "))&amp;IF((ISBLANK(C1885)),"","("&amp;C1885&amp;")"),"")))&amp;IF((B1885=B1886)*(K1885=K1886)*(L1885=L1886)*(M1885=M1886),IF(($H$2&lt;&gt;"m")*($H$2&lt;&gt;"Y"), ", ", IF((ISNUMBER(FIND(")",AE1885))), ", ", "")),IF((B1885=B1886)*(K1885=K1886)*(L1885=L1886),"; ",". ")))</f>
        <v/>
      </c>
      <c r="AI1885" s="1"/>
    </row>
    <row r="1886" spans="1:35" x14ac:dyDescent="0.25">
      <c r="A1886" s="3" t="str">
        <f t="shared" si="238"/>
        <v/>
      </c>
      <c r="B1886" s="53" t="str">
        <f t="shared" si="242"/>
        <v/>
      </c>
      <c r="C1886" s="57"/>
      <c r="D1886" s="57"/>
      <c r="E1886" s="57"/>
      <c r="F1886" s="57"/>
      <c r="G1886" s="57"/>
      <c r="H1886" s="57"/>
      <c r="I1886" s="57"/>
      <c r="J1886" s="57"/>
      <c r="K1886" s="57"/>
      <c r="L1886" s="57"/>
      <c r="M1886" s="54"/>
      <c r="N1886" s="57"/>
      <c r="O1886" s="58"/>
      <c r="P1886" s="58"/>
      <c r="Q1886" s="58"/>
      <c r="R1886" s="58"/>
      <c r="S1886" s="54"/>
      <c r="T1886" s="57"/>
      <c r="U1886" s="57"/>
      <c r="V1886" s="57"/>
      <c r="W1886" s="57"/>
      <c r="X1886" s="147" t="str">
        <f>IF(ISBLANK(D1886),"",IF('order-admin-units'!$I$1&lt;&gt;"y", "", IF((K1886="")*(ISBLANK(D1886)=FALSE), 'order-admin-units'!$B$1+1, VLOOKUP(K1886, ordercountry, 2))))</f>
        <v/>
      </c>
      <c r="Y1886" s="147" t="str">
        <f>IF(ISBLANK(D1886),"",IF('order-admin-units'!$I$1&lt;&gt;"y", "", IF(L1886="", 'order-admin-units'!$B$2+1, VLOOKUP(K1886&amp;"@"&amp;L1886, orderadmin, 2))))</f>
        <v/>
      </c>
      <c r="Z1886" s="147" t="str">
        <f t="shared" si="239"/>
        <v/>
      </c>
      <c r="AA1886" s="147" t="str">
        <f t="shared" si="240"/>
        <v/>
      </c>
      <c r="AB1886" s="147" t="str">
        <f t="shared" si="241"/>
        <v/>
      </c>
      <c r="AC1886" s="147" t="str">
        <f t="shared" si="235"/>
        <v/>
      </c>
      <c r="AD1886" s="11" t="str">
        <f t="shared" si="236"/>
        <v/>
      </c>
      <c r="AE1886" s="11" t="str">
        <f t="array" ref="AE1886">IF(ISBLANK(D1886),"",IF(OR($H$2="y",$H$2="m"),IF(AA1886=AA1885,IF(OR(AB1886=$AB$4:$AB1885)=FALSE,AE1885&amp;C1886,AE1885),"("&amp;C1886)&amp;IF(AA1886=AA1887,IF(OR(AB1887=$AB$4:$AB1886)=FALSE,", ",""),") "),""))</f>
        <v/>
      </c>
      <c r="AF1886" s="11" t="str">
        <f t="shared" si="237"/>
        <v/>
      </c>
      <c r="AG1886" s="11" t="str">
        <f t="array" ref="AG1886">IF(ISBLANK(D1886),"",IF(OR($H$2="y",$H$2="m"),IF(AA1886=AA1885,IF(OR(AC1886=$AC$4:$AC1885)=FALSE,AG1885&amp;AF1886,AG1885),"("&amp;AF1886)&amp;IF(AA1886=AA1887,IF(OR(AC1887=$AC$4:$AC1886)=FALSE,", ",""),") "),""))</f>
        <v/>
      </c>
      <c r="AH1886" s="10" t="str">
        <f>IF((ISBLANK(D1886)),"",IF(D1886=D1885,AH1885,"")&amp;IF(B1885&lt;&gt;B1886,((IF(ISBLANK(E1886),$D$3&amp;"Non-type material: "&amp;$D$3,$D$3&amp;INDEX('type-categories'!$A$2:$B$100,MATCH(E1886,'type-categories'!$A$2:$A$100,0),2)&amp;$D$3))),"")&amp;(IF(K1886&lt;&gt;K1885,$C$2&amp;K1886&amp;$K$3&amp;$C$2&amp;" ",(IF(B1886&lt;&gt;B1885,$C$2&amp;K1886&amp;$K$3&amp;$C$2&amp;" ",""))))&amp;(IF(L1886="","",((IF(L1886&lt;&gt;L1885,$D$2&amp;L1886&amp;$L$3&amp;$D$2&amp;" ",IF(B1886&lt;&gt;B1885,$D$2&amp;L1886&amp;$L$3&amp;$D$2&amp;" ",""))))))&amp;(IF(M1886="","",((IF(M1886&lt;&gt;M1885,$E$2&amp;M1886&amp;$E$2&amp;","&amp;" ",IF(B1886&lt;&gt;B1885,$E$2&amp;M1886&amp;$E$2&amp;",",""))))))&amp;(IF(N1886="","",IF(N1886&lt;&gt;N1885,N1886&amp;", ",IF(B1886&lt;&gt;B1885,N1886&amp;", ",""))))&amp;(IF(ISBLANK(O1886),"",(IF(O1886&lt;&gt;O1885,O1886&amp;", ",IF(B1886&lt;&gt;B1885,O1886&amp;", ","")))))&amp;(IF(ISBLANK(P1886),"",(IF(P1886&lt;&gt;P1885,P1886&amp;", ",IF(B1886&lt;&gt;B1885,P1886&amp;", ",IF(Z1886&lt;&gt;Z1885,P1886&amp;", ",""))))))&amp;(IF(ISBLANK(Q1886),"",(IF(Q1886&lt;&gt;Q1885,Q1886&amp;", ",IF(B1886&lt;&gt;B1885,Q1886&amp;", ",IF(Z1886&lt;&gt;Z1885,Q1886&amp;", ",""))))))&amp;(IF(ISBLANK(R1886),"",(IF(R1886&lt;&gt;R1885,R1886&amp;"m, ",IF(B1886&lt;&gt;B1885,R1886&amp;"m, ",IF(Z1886&lt;&gt;Z1885,R1886&amp;"m, ",""))))))&amp;IF(ISBLANK(S1886),"",(IF(B1886&lt;&gt;B1885,S1886&amp;", ",IF(S1886&lt;&gt;S1885,IF((Z1886=Z1885),"same locality "&amp;S1886&amp;", ",S1886&amp;", "),""))))&amp;(IF(ISBLANK(T1886),"",(IF(T1886&lt;&gt;T1885,IF(ISBLANK(F$2),T1886&amp;", ",T1886&amp;" "&amp;F$2&amp;", "),(IF(B1886&lt;&gt;B1885,IF(ISBLANK(F$2),T1886&amp;", ",T1886&amp;" "&amp;F$2&amp;", "),(IF(Z1886&lt;&gt;Z1885,IF(ISBLANK(F$2),T1886&amp;", ",T1886&amp;" "&amp;F$2&amp;", "),IF((U1886&lt;&gt;U1885)*($G$2="Y"),"same collector, ","")))))))))&amp;(IF(ISBLANK(U1886),"",(IF(U1886&lt;&gt;U1885,U1886&amp;", ",(IF(B1886&lt;&gt;B1885,U1886&amp;", ",IF(Z1886&lt;&gt;Z1885,U1886&amp;", ",(IF(T1886&lt;&gt;T1885,IF((T1886&lt;&gt;T1885)*($G$2="Y"),"same date, ", ""),IF((T1886=T1885)*(U1886=U1885)*(S1886&lt;&gt;S1885)*($G$2="Y"),"same collector and date, ", ""))))))))))&amp;(IF(ISBLANK(V1886),"",V1886&amp;", "))&amp;IF((AA1886&lt;&gt;AA1887)*($H$2="y"),AD1886&amp;AE1886,IF((AA1886&lt;&gt;AA1887)*($H$2="m"),AD1886&amp;AG1886,IF(($H$2&lt;&gt;"m")*($H$2&lt;&gt;"Y"),(IF(F1886=0,"",F1886&amp;" "&amp;$F$4&amp;" "))&amp;(IF(G1886=0,"",G1886&amp;" "&amp;$G$4&amp;" "))&amp;(IF(H1886=0,"",H1886&amp;" "&amp;H$4&amp;" "))&amp;(IF(I1886=0,"",I1886&amp;" "&amp;$I$4&amp;" "))&amp;(IF(J1886=0,"",J1886&amp;" "&amp;$J$4&amp;" "))&amp;IF((ISBLANK(C1886)),"","("&amp;C1886&amp;")"),"")))&amp;IF((B1886=B1887)*(K1886=K1887)*(L1886=L1887)*(M1886=M1887),IF(($H$2&lt;&gt;"m")*($H$2&lt;&gt;"Y"), ", ", IF((ISNUMBER(FIND(")",AE1886))), ", ", "")),IF((B1886=B1887)*(K1886=K1887)*(L1886=L1887),"; ",". ")))</f>
        <v/>
      </c>
      <c r="AI1886" s="1"/>
    </row>
    <row r="1887" spans="1:35" x14ac:dyDescent="0.25">
      <c r="A1887" s="3" t="str">
        <f t="shared" si="238"/>
        <v/>
      </c>
      <c r="B1887" s="53" t="str">
        <f t="shared" si="242"/>
        <v/>
      </c>
      <c r="C1887" s="57"/>
      <c r="D1887" s="57"/>
      <c r="E1887" s="57"/>
      <c r="F1887" s="57"/>
      <c r="G1887" s="57"/>
      <c r="H1887" s="57"/>
      <c r="I1887" s="57"/>
      <c r="J1887" s="57"/>
      <c r="K1887" s="57"/>
      <c r="L1887" s="57"/>
      <c r="M1887" s="54"/>
      <c r="N1887" s="57"/>
      <c r="O1887" s="58"/>
      <c r="P1887" s="58"/>
      <c r="Q1887" s="58"/>
      <c r="R1887" s="58"/>
      <c r="S1887" s="54"/>
      <c r="T1887" s="57"/>
      <c r="U1887" s="57"/>
      <c r="V1887" s="57"/>
      <c r="W1887" s="57"/>
      <c r="X1887" s="147" t="str">
        <f>IF(ISBLANK(D1887),"",IF('order-admin-units'!$I$1&lt;&gt;"y", "", IF((K1887="")*(ISBLANK(D1887)=FALSE), 'order-admin-units'!$B$1+1, VLOOKUP(K1887, ordercountry, 2))))</f>
        <v/>
      </c>
      <c r="Y1887" s="147" t="str">
        <f>IF(ISBLANK(D1887),"",IF('order-admin-units'!$I$1&lt;&gt;"y", "", IF(L1887="", 'order-admin-units'!$B$2+1, VLOOKUP(K1887&amp;"@"&amp;L1887, orderadmin, 2))))</f>
        <v/>
      </c>
      <c r="Z1887" s="147" t="str">
        <f t="shared" si="239"/>
        <v/>
      </c>
      <c r="AA1887" s="147" t="str">
        <f t="shared" si="240"/>
        <v/>
      </c>
      <c r="AB1887" s="147" t="str">
        <f t="shared" si="241"/>
        <v/>
      </c>
      <c r="AC1887" s="147" t="str">
        <f t="shared" si="235"/>
        <v/>
      </c>
      <c r="AD1887" s="11" t="str">
        <f t="shared" si="236"/>
        <v/>
      </c>
      <c r="AE1887" s="11" t="str">
        <f t="array" ref="AE1887">IF(ISBLANK(D1887),"",IF(OR($H$2="y",$H$2="m"),IF(AA1887=AA1886,IF(OR(AB1887=$AB$4:$AB1886)=FALSE,AE1886&amp;C1887,AE1886),"("&amp;C1887)&amp;IF(AA1887=AA1888,IF(OR(AB1888=$AB$4:$AB1887)=FALSE,", ",""),") "),""))</f>
        <v/>
      </c>
      <c r="AF1887" s="11" t="str">
        <f t="shared" si="237"/>
        <v/>
      </c>
      <c r="AG1887" s="11" t="str">
        <f t="array" ref="AG1887">IF(ISBLANK(D1887),"",IF(OR($H$2="y",$H$2="m"),IF(AA1887=AA1886,IF(OR(AC1887=$AC$4:$AC1886)=FALSE,AG1886&amp;AF1887,AG1886),"("&amp;AF1887)&amp;IF(AA1887=AA1888,IF(OR(AC1888=$AC$4:$AC1887)=FALSE,", ",""),") "),""))</f>
        <v/>
      </c>
      <c r="AH1887" s="10" t="str">
        <f>IF((ISBLANK(D1887)),"",IF(D1887=D1886,AH1886,"")&amp;IF(B1886&lt;&gt;B1887,((IF(ISBLANK(E1887),$D$3&amp;"Non-type material: "&amp;$D$3,$D$3&amp;INDEX('type-categories'!$A$2:$B$100,MATCH(E1887,'type-categories'!$A$2:$A$100,0),2)&amp;$D$3))),"")&amp;(IF(K1887&lt;&gt;K1886,$C$2&amp;K1887&amp;$K$3&amp;$C$2&amp;" ",(IF(B1887&lt;&gt;B1886,$C$2&amp;K1887&amp;$K$3&amp;$C$2&amp;" ",""))))&amp;(IF(L1887="","",((IF(L1887&lt;&gt;L1886,$D$2&amp;L1887&amp;$L$3&amp;$D$2&amp;" ",IF(B1887&lt;&gt;B1886,$D$2&amp;L1887&amp;$L$3&amp;$D$2&amp;" ",""))))))&amp;(IF(M1887="","",((IF(M1887&lt;&gt;M1886,$E$2&amp;M1887&amp;$E$2&amp;","&amp;" ",IF(B1887&lt;&gt;B1886,$E$2&amp;M1887&amp;$E$2&amp;",",""))))))&amp;(IF(N1887="","",IF(N1887&lt;&gt;N1886,N1887&amp;", ",IF(B1887&lt;&gt;B1886,N1887&amp;", ",""))))&amp;(IF(ISBLANK(O1887),"",(IF(O1887&lt;&gt;O1886,O1887&amp;", ",IF(B1887&lt;&gt;B1886,O1887&amp;", ","")))))&amp;(IF(ISBLANK(P1887),"",(IF(P1887&lt;&gt;P1886,P1887&amp;", ",IF(B1887&lt;&gt;B1886,P1887&amp;", ",IF(Z1887&lt;&gt;Z1886,P1887&amp;", ",""))))))&amp;(IF(ISBLANK(Q1887),"",(IF(Q1887&lt;&gt;Q1886,Q1887&amp;", ",IF(B1887&lt;&gt;B1886,Q1887&amp;", ",IF(Z1887&lt;&gt;Z1886,Q1887&amp;", ",""))))))&amp;(IF(ISBLANK(R1887),"",(IF(R1887&lt;&gt;R1886,R1887&amp;"m, ",IF(B1887&lt;&gt;B1886,R1887&amp;"m, ",IF(Z1887&lt;&gt;Z1886,R1887&amp;"m, ",""))))))&amp;IF(ISBLANK(S1887),"",(IF(B1887&lt;&gt;B1886,S1887&amp;", ",IF(S1887&lt;&gt;S1886,IF((Z1887=Z1886),"same locality "&amp;S1887&amp;", ",S1887&amp;", "),""))))&amp;(IF(ISBLANK(T1887),"",(IF(T1887&lt;&gt;T1886,IF(ISBLANK(F$2),T1887&amp;", ",T1887&amp;" "&amp;F$2&amp;", "),(IF(B1887&lt;&gt;B1886,IF(ISBLANK(F$2),T1887&amp;", ",T1887&amp;" "&amp;F$2&amp;", "),(IF(Z1887&lt;&gt;Z1886,IF(ISBLANK(F$2),T1887&amp;", ",T1887&amp;" "&amp;F$2&amp;", "),IF((U1887&lt;&gt;U1886)*($G$2="Y"),"same collector, ","")))))))))&amp;(IF(ISBLANK(U1887),"",(IF(U1887&lt;&gt;U1886,U1887&amp;", ",(IF(B1887&lt;&gt;B1886,U1887&amp;", ",IF(Z1887&lt;&gt;Z1886,U1887&amp;", ",(IF(T1887&lt;&gt;T1886,IF((T1887&lt;&gt;T1886)*($G$2="Y"),"same date, ", ""),IF((T1887=T1886)*(U1887=U1886)*(S1887&lt;&gt;S1886)*($G$2="Y"),"same collector and date, ", ""))))))))))&amp;(IF(ISBLANK(V1887),"",V1887&amp;", "))&amp;IF((AA1887&lt;&gt;AA1888)*($H$2="y"),AD1887&amp;AE1887,IF((AA1887&lt;&gt;AA1888)*($H$2="m"),AD1887&amp;AG1887,IF(($H$2&lt;&gt;"m")*($H$2&lt;&gt;"Y"),(IF(F1887=0,"",F1887&amp;" "&amp;$F$4&amp;" "))&amp;(IF(G1887=0,"",G1887&amp;" "&amp;$G$4&amp;" "))&amp;(IF(H1887=0,"",H1887&amp;" "&amp;H$4&amp;" "))&amp;(IF(I1887=0,"",I1887&amp;" "&amp;$I$4&amp;" "))&amp;(IF(J1887=0,"",J1887&amp;" "&amp;$J$4&amp;" "))&amp;IF((ISBLANK(C1887)),"","("&amp;C1887&amp;")"),"")))&amp;IF((B1887=B1888)*(K1887=K1888)*(L1887=L1888)*(M1887=M1888),IF(($H$2&lt;&gt;"m")*($H$2&lt;&gt;"Y"), ", ", IF((ISNUMBER(FIND(")",AE1887))), ", ", "")),IF((B1887=B1888)*(K1887=K1888)*(L1887=L1888),"; ",". ")))</f>
        <v/>
      </c>
      <c r="AI1887" s="1"/>
    </row>
    <row r="1888" spans="1:35" x14ac:dyDescent="0.25">
      <c r="A1888" s="3" t="str">
        <f t="shared" si="238"/>
        <v/>
      </c>
      <c r="B1888" s="53" t="str">
        <f t="shared" si="242"/>
        <v/>
      </c>
      <c r="C1888" s="57"/>
      <c r="D1888" s="57"/>
      <c r="E1888" s="57"/>
      <c r="F1888" s="57"/>
      <c r="G1888" s="57"/>
      <c r="H1888" s="57"/>
      <c r="I1888" s="57"/>
      <c r="J1888" s="57"/>
      <c r="K1888" s="57"/>
      <c r="L1888" s="57"/>
      <c r="M1888" s="54"/>
      <c r="N1888" s="57"/>
      <c r="O1888" s="58"/>
      <c r="P1888" s="58"/>
      <c r="Q1888" s="58"/>
      <c r="R1888" s="58"/>
      <c r="S1888" s="54"/>
      <c r="T1888" s="57"/>
      <c r="U1888" s="57"/>
      <c r="V1888" s="57"/>
      <c r="W1888" s="57"/>
      <c r="X1888" s="147" t="str">
        <f>IF(ISBLANK(D1888),"",IF('order-admin-units'!$I$1&lt;&gt;"y", "", IF((K1888="")*(ISBLANK(D1888)=FALSE), 'order-admin-units'!$B$1+1, VLOOKUP(K1888, ordercountry, 2))))</f>
        <v/>
      </c>
      <c r="Y1888" s="147" t="str">
        <f>IF(ISBLANK(D1888),"",IF('order-admin-units'!$I$1&lt;&gt;"y", "", IF(L1888="", 'order-admin-units'!$B$2+1, VLOOKUP(K1888&amp;"@"&amp;L1888, orderadmin, 2))))</f>
        <v/>
      </c>
      <c r="Z1888" s="147" t="str">
        <f t="shared" si="239"/>
        <v/>
      </c>
      <c r="AA1888" s="147" t="str">
        <f t="shared" si="240"/>
        <v/>
      </c>
      <c r="AB1888" s="147" t="str">
        <f t="shared" si="241"/>
        <v/>
      </c>
      <c r="AC1888" s="147" t="str">
        <f t="shared" si="235"/>
        <v/>
      </c>
      <c r="AD1888" s="11" t="str">
        <f t="shared" si="236"/>
        <v/>
      </c>
      <c r="AE1888" s="11" t="str">
        <f t="array" ref="AE1888">IF(ISBLANK(D1888),"",IF(OR($H$2="y",$H$2="m"),IF(AA1888=AA1887,IF(OR(AB1888=$AB$4:$AB1887)=FALSE,AE1887&amp;C1888,AE1887),"("&amp;C1888)&amp;IF(AA1888=AA1889,IF(OR(AB1889=$AB$4:$AB1888)=FALSE,", ",""),") "),""))</f>
        <v/>
      </c>
      <c r="AF1888" s="11" t="str">
        <f t="shared" si="237"/>
        <v/>
      </c>
      <c r="AG1888" s="11" t="str">
        <f t="array" ref="AG1888">IF(ISBLANK(D1888),"",IF(OR($H$2="y",$H$2="m"),IF(AA1888=AA1887,IF(OR(AC1888=$AC$4:$AC1887)=FALSE,AG1887&amp;AF1888,AG1887),"("&amp;AF1888)&amp;IF(AA1888=AA1889,IF(OR(AC1889=$AC$4:$AC1888)=FALSE,", ",""),") "),""))</f>
        <v/>
      </c>
      <c r="AH1888" s="10" t="str">
        <f>IF((ISBLANK(D1888)),"",IF(D1888=D1887,AH1887,"")&amp;IF(B1887&lt;&gt;B1888,((IF(ISBLANK(E1888),$D$3&amp;"Non-type material: "&amp;$D$3,$D$3&amp;INDEX('type-categories'!$A$2:$B$100,MATCH(E1888,'type-categories'!$A$2:$A$100,0),2)&amp;$D$3))),"")&amp;(IF(K1888&lt;&gt;K1887,$C$2&amp;K1888&amp;$K$3&amp;$C$2&amp;" ",(IF(B1888&lt;&gt;B1887,$C$2&amp;K1888&amp;$K$3&amp;$C$2&amp;" ",""))))&amp;(IF(L1888="","",((IF(L1888&lt;&gt;L1887,$D$2&amp;L1888&amp;$L$3&amp;$D$2&amp;" ",IF(B1888&lt;&gt;B1887,$D$2&amp;L1888&amp;$L$3&amp;$D$2&amp;" ",""))))))&amp;(IF(M1888="","",((IF(M1888&lt;&gt;M1887,$E$2&amp;M1888&amp;$E$2&amp;","&amp;" ",IF(B1888&lt;&gt;B1887,$E$2&amp;M1888&amp;$E$2&amp;",",""))))))&amp;(IF(N1888="","",IF(N1888&lt;&gt;N1887,N1888&amp;", ",IF(B1888&lt;&gt;B1887,N1888&amp;", ",""))))&amp;(IF(ISBLANK(O1888),"",(IF(O1888&lt;&gt;O1887,O1888&amp;", ",IF(B1888&lt;&gt;B1887,O1888&amp;", ","")))))&amp;(IF(ISBLANK(P1888),"",(IF(P1888&lt;&gt;P1887,P1888&amp;", ",IF(B1888&lt;&gt;B1887,P1888&amp;", ",IF(Z1888&lt;&gt;Z1887,P1888&amp;", ",""))))))&amp;(IF(ISBLANK(Q1888),"",(IF(Q1888&lt;&gt;Q1887,Q1888&amp;", ",IF(B1888&lt;&gt;B1887,Q1888&amp;", ",IF(Z1888&lt;&gt;Z1887,Q1888&amp;", ",""))))))&amp;(IF(ISBLANK(R1888),"",(IF(R1888&lt;&gt;R1887,R1888&amp;"m, ",IF(B1888&lt;&gt;B1887,R1888&amp;"m, ",IF(Z1888&lt;&gt;Z1887,R1888&amp;"m, ",""))))))&amp;IF(ISBLANK(S1888),"",(IF(B1888&lt;&gt;B1887,S1888&amp;", ",IF(S1888&lt;&gt;S1887,IF((Z1888=Z1887),"same locality "&amp;S1888&amp;", ",S1888&amp;", "),""))))&amp;(IF(ISBLANK(T1888),"",(IF(T1888&lt;&gt;T1887,IF(ISBLANK(F$2),T1888&amp;", ",T1888&amp;" "&amp;F$2&amp;", "),(IF(B1888&lt;&gt;B1887,IF(ISBLANK(F$2),T1888&amp;", ",T1888&amp;" "&amp;F$2&amp;", "),(IF(Z1888&lt;&gt;Z1887,IF(ISBLANK(F$2),T1888&amp;", ",T1888&amp;" "&amp;F$2&amp;", "),IF((U1888&lt;&gt;U1887)*($G$2="Y"),"same collector, ","")))))))))&amp;(IF(ISBLANK(U1888),"",(IF(U1888&lt;&gt;U1887,U1888&amp;", ",(IF(B1888&lt;&gt;B1887,U1888&amp;", ",IF(Z1888&lt;&gt;Z1887,U1888&amp;", ",(IF(T1888&lt;&gt;T1887,IF((T1888&lt;&gt;T1887)*($G$2="Y"),"same date, ", ""),IF((T1888=T1887)*(U1888=U1887)*(S1888&lt;&gt;S1887)*($G$2="Y"),"same collector and date, ", ""))))))))))&amp;(IF(ISBLANK(V1888),"",V1888&amp;", "))&amp;IF((AA1888&lt;&gt;AA1889)*($H$2="y"),AD1888&amp;AE1888,IF((AA1888&lt;&gt;AA1889)*($H$2="m"),AD1888&amp;AG1888,IF(($H$2&lt;&gt;"m")*($H$2&lt;&gt;"Y"),(IF(F1888=0,"",F1888&amp;" "&amp;$F$4&amp;" "))&amp;(IF(G1888=0,"",G1888&amp;" "&amp;$G$4&amp;" "))&amp;(IF(H1888=0,"",H1888&amp;" "&amp;H$4&amp;" "))&amp;(IF(I1888=0,"",I1888&amp;" "&amp;$I$4&amp;" "))&amp;(IF(J1888=0,"",J1888&amp;" "&amp;$J$4&amp;" "))&amp;IF((ISBLANK(C1888)),"","("&amp;C1888&amp;")"),"")))&amp;IF((B1888=B1889)*(K1888=K1889)*(L1888=L1889)*(M1888=M1889),IF(($H$2&lt;&gt;"m")*($H$2&lt;&gt;"Y"), ", ", IF((ISNUMBER(FIND(")",AE1888))), ", ", "")),IF((B1888=B1889)*(K1888=K1889)*(L1888=L1889),"; ",". ")))</f>
        <v/>
      </c>
      <c r="AI1888" s="1"/>
    </row>
    <row r="1889" spans="1:35" x14ac:dyDescent="0.25">
      <c r="A1889" s="3" t="str">
        <f t="shared" si="238"/>
        <v/>
      </c>
      <c r="B1889" s="53" t="str">
        <f t="shared" si="242"/>
        <v/>
      </c>
      <c r="C1889" s="57"/>
      <c r="D1889" s="57"/>
      <c r="E1889" s="57"/>
      <c r="F1889" s="57"/>
      <c r="G1889" s="57"/>
      <c r="H1889" s="57"/>
      <c r="I1889" s="57"/>
      <c r="J1889" s="57"/>
      <c r="K1889" s="57"/>
      <c r="L1889" s="57"/>
      <c r="M1889" s="54"/>
      <c r="N1889" s="57"/>
      <c r="O1889" s="58"/>
      <c r="P1889" s="58"/>
      <c r="Q1889" s="58"/>
      <c r="R1889" s="58"/>
      <c r="S1889" s="54"/>
      <c r="T1889" s="57"/>
      <c r="U1889" s="57"/>
      <c r="V1889" s="57"/>
      <c r="W1889" s="57"/>
      <c r="X1889" s="147" t="str">
        <f>IF(ISBLANK(D1889),"",IF('order-admin-units'!$I$1&lt;&gt;"y", "", IF((K1889="")*(ISBLANK(D1889)=FALSE), 'order-admin-units'!$B$1+1, VLOOKUP(K1889, ordercountry, 2))))</f>
        <v/>
      </c>
      <c r="Y1889" s="147" t="str">
        <f>IF(ISBLANK(D1889),"",IF('order-admin-units'!$I$1&lt;&gt;"y", "", IF(L1889="", 'order-admin-units'!$B$2+1, VLOOKUP(K1889&amp;"@"&amp;L1889, orderadmin, 2))))</f>
        <v/>
      </c>
      <c r="Z1889" s="147" t="str">
        <f t="shared" si="239"/>
        <v/>
      </c>
      <c r="AA1889" s="147" t="str">
        <f t="shared" si="240"/>
        <v/>
      </c>
      <c r="AB1889" s="147" t="str">
        <f t="shared" si="241"/>
        <v/>
      </c>
      <c r="AC1889" s="147" t="str">
        <f t="shared" si="235"/>
        <v/>
      </c>
      <c r="AD1889" s="11" t="str">
        <f t="shared" si="236"/>
        <v/>
      </c>
      <c r="AE1889" s="11" t="str">
        <f t="array" ref="AE1889">IF(ISBLANK(D1889),"",IF(OR($H$2="y",$H$2="m"),IF(AA1889=AA1888,IF(OR(AB1889=$AB$4:$AB1888)=FALSE,AE1888&amp;C1889,AE1888),"("&amp;C1889)&amp;IF(AA1889=AA1890,IF(OR(AB1890=$AB$4:$AB1889)=FALSE,", ",""),") "),""))</f>
        <v/>
      </c>
      <c r="AF1889" s="11" t="str">
        <f t="shared" si="237"/>
        <v/>
      </c>
      <c r="AG1889" s="11" t="str">
        <f t="array" ref="AG1889">IF(ISBLANK(D1889),"",IF(OR($H$2="y",$H$2="m"),IF(AA1889=AA1888,IF(OR(AC1889=$AC$4:$AC1888)=FALSE,AG1888&amp;AF1889,AG1888),"("&amp;AF1889)&amp;IF(AA1889=AA1890,IF(OR(AC1890=$AC$4:$AC1889)=FALSE,", ",""),") "),""))</f>
        <v/>
      </c>
      <c r="AH1889" s="10" t="str">
        <f>IF((ISBLANK(D1889)),"",IF(D1889=D1888,AH1888,"")&amp;IF(B1888&lt;&gt;B1889,((IF(ISBLANK(E1889),$D$3&amp;"Non-type material: "&amp;$D$3,$D$3&amp;INDEX('type-categories'!$A$2:$B$100,MATCH(E1889,'type-categories'!$A$2:$A$100,0),2)&amp;$D$3))),"")&amp;(IF(K1889&lt;&gt;K1888,$C$2&amp;K1889&amp;$K$3&amp;$C$2&amp;" ",(IF(B1889&lt;&gt;B1888,$C$2&amp;K1889&amp;$K$3&amp;$C$2&amp;" ",""))))&amp;(IF(L1889="","",((IF(L1889&lt;&gt;L1888,$D$2&amp;L1889&amp;$L$3&amp;$D$2&amp;" ",IF(B1889&lt;&gt;B1888,$D$2&amp;L1889&amp;$L$3&amp;$D$2&amp;" ",""))))))&amp;(IF(M1889="","",((IF(M1889&lt;&gt;M1888,$E$2&amp;M1889&amp;$E$2&amp;","&amp;" ",IF(B1889&lt;&gt;B1888,$E$2&amp;M1889&amp;$E$2&amp;",",""))))))&amp;(IF(N1889="","",IF(N1889&lt;&gt;N1888,N1889&amp;", ",IF(B1889&lt;&gt;B1888,N1889&amp;", ",""))))&amp;(IF(ISBLANK(O1889),"",(IF(O1889&lt;&gt;O1888,O1889&amp;", ",IF(B1889&lt;&gt;B1888,O1889&amp;", ","")))))&amp;(IF(ISBLANK(P1889),"",(IF(P1889&lt;&gt;P1888,P1889&amp;", ",IF(B1889&lt;&gt;B1888,P1889&amp;", ",IF(Z1889&lt;&gt;Z1888,P1889&amp;", ",""))))))&amp;(IF(ISBLANK(Q1889),"",(IF(Q1889&lt;&gt;Q1888,Q1889&amp;", ",IF(B1889&lt;&gt;B1888,Q1889&amp;", ",IF(Z1889&lt;&gt;Z1888,Q1889&amp;", ",""))))))&amp;(IF(ISBLANK(R1889),"",(IF(R1889&lt;&gt;R1888,R1889&amp;"m, ",IF(B1889&lt;&gt;B1888,R1889&amp;"m, ",IF(Z1889&lt;&gt;Z1888,R1889&amp;"m, ",""))))))&amp;IF(ISBLANK(S1889),"",(IF(B1889&lt;&gt;B1888,S1889&amp;", ",IF(S1889&lt;&gt;S1888,IF((Z1889=Z1888),"same locality "&amp;S1889&amp;", ",S1889&amp;", "),""))))&amp;(IF(ISBLANK(T1889),"",(IF(T1889&lt;&gt;T1888,IF(ISBLANK(F$2),T1889&amp;", ",T1889&amp;" "&amp;F$2&amp;", "),(IF(B1889&lt;&gt;B1888,IF(ISBLANK(F$2),T1889&amp;", ",T1889&amp;" "&amp;F$2&amp;", "),(IF(Z1889&lt;&gt;Z1888,IF(ISBLANK(F$2),T1889&amp;", ",T1889&amp;" "&amp;F$2&amp;", "),IF((U1889&lt;&gt;U1888)*($G$2="Y"),"same collector, ","")))))))))&amp;(IF(ISBLANK(U1889),"",(IF(U1889&lt;&gt;U1888,U1889&amp;", ",(IF(B1889&lt;&gt;B1888,U1889&amp;", ",IF(Z1889&lt;&gt;Z1888,U1889&amp;", ",(IF(T1889&lt;&gt;T1888,IF((T1889&lt;&gt;T1888)*($G$2="Y"),"same date, ", ""),IF((T1889=T1888)*(U1889=U1888)*(S1889&lt;&gt;S1888)*($G$2="Y"),"same collector and date, ", ""))))))))))&amp;(IF(ISBLANK(V1889),"",V1889&amp;", "))&amp;IF((AA1889&lt;&gt;AA1890)*($H$2="y"),AD1889&amp;AE1889,IF((AA1889&lt;&gt;AA1890)*($H$2="m"),AD1889&amp;AG1889,IF(($H$2&lt;&gt;"m")*($H$2&lt;&gt;"Y"),(IF(F1889=0,"",F1889&amp;" "&amp;$F$4&amp;" "))&amp;(IF(G1889=0,"",G1889&amp;" "&amp;$G$4&amp;" "))&amp;(IF(H1889=0,"",H1889&amp;" "&amp;H$4&amp;" "))&amp;(IF(I1889=0,"",I1889&amp;" "&amp;$I$4&amp;" "))&amp;(IF(J1889=0,"",J1889&amp;" "&amp;$J$4&amp;" "))&amp;IF((ISBLANK(C1889)),"","("&amp;C1889&amp;")"),"")))&amp;IF((B1889=B1890)*(K1889=K1890)*(L1889=L1890)*(M1889=M1890),IF(($H$2&lt;&gt;"m")*($H$2&lt;&gt;"Y"), ", ", IF((ISNUMBER(FIND(")",AE1889))), ", ", "")),IF((B1889=B1890)*(K1889=K1890)*(L1889=L1890),"; ",". ")))</f>
        <v/>
      </c>
      <c r="AI1889" s="1"/>
    </row>
    <row r="1890" spans="1:35" x14ac:dyDescent="0.25">
      <c r="A1890" s="3" t="str">
        <f t="shared" si="238"/>
        <v/>
      </c>
      <c r="B1890" s="53" t="str">
        <f t="shared" si="242"/>
        <v/>
      </c>
      <c r="C1890" s="57"/>
      <c r="D1890" s="57"/>
      <c r="E1890" s="57"/>
      <c r="F1890" s="57"/>
      <c r="G1890" s="57"/>
      <c r="H1890" s="57"/>
      <c r="I1890" s="57"/>
      <c r="J1890" s="57"/>
      <c r="K1890" s="57"/>
      <c r="L1890" s="57"/>
      <c r="M1890" s="54"/>
      <c r="N1890" s="57"/>
      <c r="O1890" s="58"/>
      <c r="P1890" s="58"/>
      <c r="Q1890" s="58"/>
      <c r="R1890" s="58"/>
      <c r="S1890" s="54"/>
      <c r="T1890" s="57"/>
      <c r="U1890" s="57"/>
      <c r="V1890" s="57"/>
      <c r="W1890" s="57"/>
      <c r="X1890" s="147" t="str">
        <f>IF(ISBLANK(D1890),"",IF('order-admin-units'!$I$1&lt;&gt;"y", "", IF((K1890="")*(ISBLANK(D1890)=FALSE), 'order-admin-units'!$B$1+1, VLOOKUP(K1890, ordercountry, 2))))</f>
        <v/>
      </c>
      <c r="Y1890" s="147" t="str">
        <f>IF(ISBLANK(D1890),"",IF('order-admin-units'!$I$1&lt;&gt;"y", "", IF(L1890="", 'order-admin-units'!$B$2+1, VLOOKUP(K1890&amp;"@"&amp;L1890, orderadmin, 2))))</f>
        <v/>
      </c>
      <c r="Z1890" s="147" t="str">
        <f t="shared" si="239"/>
        <v/>
      </c>
      <c r="AA1890" s="147" t="str">
        <f t="shared" si="240"/>
        <v/>
      </c>
      <c r="AB1890" s="147" t="str">
        <f t="shared" si="241"/>
        <v/>
      </c>
      <c r="AC1890" s="147" t="str">
        <f t="shared" si="235"/>
        <v/>
      </c>
      <c r="AD1890" s="11" t="str">
        <f t="shared" si="236"/>
        <v/>
      </c>
      <c r="AE1890" s="11" t="str">
        <f t="array" ref="AE1890">IF(ISBLANK(D1890),"",IF(OR($H$2="y",$H$2="m"),IF(AA1890=AA1889,IF(OR(AB1890=$AB$4:$AB1889)=FALSE,AE1889&amp;C1890,AE1889),"("&amp;C1890)&amp;IF(AA1890=AA1891,IF(OR(AB1891=$AB$4:$AB1890)=FALSE,", ",""),") "),""))</f>
        <v/>
      </c>
      <c r="AF1890" s="11" t="str">
        <f t="shared" si="237"/>
        <v/>
      </c>
      <c r="AG1890" s="11" t="str">
        <f t="array" ref="AG1890">IF(ISBLANK(D1890),"",IF(OR($H$2="y",$H$2="m"),IF(AA1890=AA1889,IF(OR(AC1890=$AC$4:$AC1889)=FALSE,AG1889&amp;AF1890,AG1889),"("&amp;AF1890)&amp;IF(AA1890=AA1891,IF(OR(AC1891=$AC$4:$AC1890)=FALSE,", ",""),") "),""))</f>
        <v/>
      </c>
      <c r="AH1890" s="10" t="str">
        <f>IF((ISBLANK(D1890)),"",IF(D1890=D1889,AH1889,"")&amp;IF(B1889&lt;&gt;B1890,((IF(ISBLANK(E1890),$D$3&amp;"Non-type material: "&amp;$D$3,$D$3&amp;INDEX('type-categories'!$A$2:$B$100,MATCH(E1890,'type-categories'!$A$2:$A$100,0),2)&amp;$D$3))),"")&amp;(IF(K1890&lt;&gt;K1889,$C$2&amp;K1890&amp;$K$3&amp;$C$2&amp;" ",(IF(B1890&lt;&gt;B1889,$C$2&amp;K1890&amp;$K$3&amp;$C$2&amp;" ",""))))&amp;(IF(L1890="","",((IF(L1890&lt;&gt;L1889,$D$2&amp;L1890&amp;$L$3&amp;$D$2&amp;" ",IF(B1890&lt;&gt;B1889,$D$2&amp;L1890&amp;$L$3&amp;$D$2&amp;" ",""))))))&amp;(IF(M1890="","",((IF(M1890&lt;&gt;M1889,$E$2&amp;M1890&amp;$E$2&amp;","&amp;" ",IF(B1890&lt;&gt;B1889,$E$2&amp;M1890&amp;$E$2&amp;",",""))))))&amp;(IF(N1890="","",IF(N1890&lt;&gt;N1889,N1890&amp;", ",IF(B1890&lt;&gt;B1889,N1890&amp;", ",""))))&amp;(IF(ISBLANK(O1890),"",(IF(O1890&lt;&gt;O1889,O1890&amp;", ",IF(B1890&lt;&gt;B1889,O1890&amp;", ","")))))&amp;(IF(ISBLANK(P1890),"",(IF(P1890&lt;&gt;P1889,P1890&amp;", ",IF(B1890&lt;&gt;B1889,P1890&amp;", ",IF(Z1890&lt;&gt;Z1889,P1890&amp;", ",""))))))&amp;(IF(ISBLANK(Q1890),"",(IF(Q1890&lt;&gt;Q1889,Q1890&amp;", ",IF(B1890&lt;&gt;B1889,Q1890&amp;", ",IF(Z1890&lt;&gt;Z1889,Q1890&amp;", ",""))))))&amp;(IF(ISBLANK(R1890),"",(IF(R1890&lt;&gt;R1889,R1890&amp;"m, ",IF(B1890&lt;&gt;B1889,R1890&amp;"m, ",IF(Z1890&lt;&gt;Z1889,R1890&amp;"m, ",""))))))&amp;IF(ISBLANK(S1890),"",(IF(B1890&lt;&gt;B1889,S1890&amp;", ",IF(S1890&lt;&gt;S1889,IF((Z1890=Z1889),"same locality "&amp;S1890&amp;", ",S1890&amp;", "),""))))&amp;(IF(ISBLANK(T1890),"",(IF(T1890&lt;&gt;T1889,IF(ISBLANK(F$2),T1890&amp;", ",T1890&amp;" "&amp;F$2&amp;", "),(IF(B1890&lt;&gt;B1889,IF(ISBLANK(F$2),T1890&amp;", ",T1890&amp;" "&amp;F$2&amp;", "),(IF(Z1890&lt;&gt;Z1889,IF(ISBLANK(F$2),T1890&amp;", ",T1890&amp;" "&amp;F$2&amp;", "),IF((U1890&lt;&gt;U1889)*($G$2="Y"),"same collector, ","")))))))))&amp;(IF(ISBLANK(U1890),"",(IF(U1890&lt;&gt;U1889,U1890&amp;", ",(IF(B1890&lt;&gt;B1889,U1890&amp;", ",IF(Z1890&lt;&gt;Z1889,U1890&amp;", ",(IF(T1890&lt;&gt;T1889,IF((T1890&lt;&gt;T1889)*($G$2="Y"),"same date, ", ""),IF((T1890=T1889)*(U1890=U1889)*(S1890&lt;&gt;S1889)*($G$2="Y"),"same collector and date, ", ""))))))))))&amp;(IF(ISBLANK(V1890),"",V1890&amp;", "))&amp;IF((AA1890&lt;&gt;AA1891)*($H$2="y"),AD1890&amp;AE1890,IF((AA1890&lt;&gt;AA1891)*($H$2="m"),AD1890&amp;AG1890,IF(($H$2&lt;&gt;"m")*($H$2&lt;&gt;"Y"),(IF(F1890=0,"",F1890&amp;" "&amp;$F$4&amp;" "))&amp;(IF(G1890=0,"",G1890&amp;" "&amp;$G$4&amp;" "))&amp;(IF(H1890=0,"",H1890&amp;" "&amp;H$4&amp;" "))&amp;(IF(I1890=0,"",I1890&amp;" "&amp;$I$4&amp;" "))&amp;(IF(J1890=0,"",J1890&amp;" "&amp;$J$4&amp;" "))&amp;IF((ISBLANK(C1890)),"","("&amp;C1890&amp;")"),"")))&amp;IF((B1890=B1891)*(K1890=K1891)*(L1890=L1891)*(M1890=M1891),IF(($H$2&lt;&gt;"m")*($H$2&lt;&gt;"Y"), ", ", IF((ISNUMBER(FIND(")",AE1890))), ", ", "")),IF((B1890=B1891)*(K1890=K1891)*(L1890=L1891),"; ",". ")))</f>
        <v/>
      </c>
      <c r="AI1890" s="1"/>
    </row>
    <row r="1891" spans="1:35" x14ac:dyDescent="0.25">
      <c r="A1891" s="3" t="str">
        <f t="shared" si="238"/>
        <v/>
      </c>
      <c r="B1891" s="53" t="str">
        <f t="shared" si="242"/>
        <v/>
      </c>
      <c r="C1891" s="57"/>
      <c r="D1891" s="57"/>
      <c r="E1891" s="57"/>
      <c r="F1891" s="57"/>
      <c r="G1891" s="57"/>
      <c r="H1891" s="57"/>
      <c r="I1891" s="57"/>
      <c r="J1891" s="57"/>
      <c r="K1891" s="57"/>
      <c r="L1891" s="57"/>
      <c r="M1891" s="54"/>
      <c r="N1891" s="57"/>
      <c r="O1891" s="58"/>
      <c r="P1891" s="58"/>
      <c r="Q1891" s="58"/>
      <c r="R1891" s="58"/>
      <c r="S1891" s="54"/>
      <c r="T1891" s="57"/>
      <c r="U1891" s="57"/>
      <c r="V1891" s="57"/>
      <c r="W1891" s="57"/>
      <c r="X1891" s="147" t="str">
        <f>IF(ISBLANK(D1891),"",IF('order-admin-units'!$I$1&lt;&gt;"y", "", IF((K1891="")*(ISBLANK(D1891)=FALSE), 'order-admin-units'!$B$1+1, VLOOKUP(K1891, ordercountry, 2))))</f>
        <v/>
      </c>
      <c r="Y1891" s="147" t="str">
        <f>IF(ISBLANK(D1891),"",IF('order-admin-units'!$I$1&lt;&gt;"y", "", IF(L1891="", 'order-admin-units'!$B$2+1, VLOOKUP(K1891&amp;"@"&amp;L1891, orderadmin, 2))))</f>
        <v/>
      </c>
      <c r="Z1891" s="147" t="str">
        <f t="shared" si="239"/>
        <v/>
      </c>
      <c r="AA1891" s="147" t="str">
        <f t="shared" si="240"/>
        <v/>
      </c>
      <c r="AB1891" s="147" t="str">
        <f t="shared" si="241"/>
        <v/>
      </c>
      <c r="AC1891" s="147" t="str">
        <f t="shared" si="235"/>
        <v/>
      </c>
      <c r="AD1891" s="11" t="str">
        <f t="shared" si="236"/>
        <v/>
      </c>
      <c r="AE1891" s="11" t="str">
        <f t="array" ref="AE1891">IF(ISBLANK(D1891),"",IF(OR($H$2="y",$H$2="m"),IF(AA1891=AA1890,IF(OR(AB1891=$AB$4:$AB1890)=FALSE,AE1890&amp;C1891,AE1890),"("&amp;C1891)&amp;IF(AA1891=AA1892,IF(OR(AB1892=$AB$4:$AB1891)=FALSE,", ",""),") "),""))</f>
        <v/>
      </c>
      <c r="AF1891" s="11" t="str">
        <f t="shared" si="237"/>
        <v/>
      </c>
      <c r="AG1891" s="11" t="str">
        <f t="array" ref="AG1891">IF(ISBLANK(D1891),"",IF(OR($H$2="y",$H$2="m"),IF(AA1891=AA1890,IF(OR(AC1891=$AC$4:$AC1890)=FALSE,AG1890&amp;AF1891,AG1890),"("&amp;AF1891)&amp;IF(AA1891=AA1892,IF(OR(AC1892=$AC$4:$AC1891)=FALSE,", ",""),") "),""))</f>
        <v/>
      </c>
      <c r="AH1891" s="10" t="str">
        <f>IF((ISBLANK(D1891)),"",IF(D1891=D1890,AH1890,"")&amp;IF(B1890&lt;&gt;B1891,((IF(ISBLANK(E1891),$D$3&amp;"Non-type material: "&amp;$D$3,$D$3&amp;INDEX('type-categories'!$A$2:$B$100,MATCH(E1891,'type-categories'!$A$2:$A$100,0),2)&amp;$D$3))),"")&amp;(IF(K1891&lt;&gt;K1890,$C$2&amp;K1891&amp;$K$3&amp;$C$2&amp;" ",(IF(B1891&lt;&gt;B1890,$C$2&amp;K1891&amp;$K$3&amp;$C$2&amp;" ",""))))&amp;(IF(L1891="","",((IF(L1891&lt;&gt;L1890,$D$2&amp;L1891&amp;$L$3&amp;$D$2&amp;" ",IF(B1891&lt;&gt;B1890,$D$2&amp;L1891&amp;$L$3&amp;$D$2&amp;" ",""))))))&amp;(IF(M1891="","",((IF(M1891&lt;&gt;M1890,$E$2&amp;M1891&amp;$E$2&amp;","&amp;" ",IF(B1891&lt;&gt;B1890,$E$2&amp;M1891&amp;$E$2&amp;",",""))))))&amp;(IF(N1891="","",IF(N1891&lt;&gt;N1890,N1891&amp;", ",IF(B1891&lt;&gt;B1890,N1891&amp;", ",""))))&amp;(IF(ISBLANK(O1891),"",(IF(O1891&lt;&gt;O1890,O1891&amp;", ",IF(B1891&lt;&gt;B1890,O1891&amp;", ","")))))&amp;(IF(ISBLANK(P1891),"",(IF(P1891&lt;&gt;P1890,P1891&amp;", ",IF(B1891&lt;&gt;B1890,P1891&amp;", ",IF(Z1891&lt;&gt;Z1890,P1891&amp;", ",""))))))&amp;(IF(ISBLANK(Q1891),"",(IF(Q1891&lt;&gt;Q1890,Q1891&amp;", ",IF(B1891&lt;&gt;B1890,Q1891&amp;", ",IF(Z1891&lt;&gt;Z1890,Q1891&amp;", ",""))))))&amp;(IF(ISBLANK(R1891),"",(IF(R1891&lt;&gt;R1890,R1891&amp;"m, ",IF(B1891&lt;&gt;B1890,R1891&amp;"m, ",IF(Z1891&lt;&gt;Z1890,R1891&amp;"m, ",""))))))&amp;IF(ISBLANK(S1891),"",(IF(B1891&lt;&gt;B1890,S1891&amp;", ",IF(S1891&lt;&gt;S1890,IF((Z1891=Z1890),"same locality "&amp;S1891&amp;", ",S1891&amp;", "),""))))&amp;(IF(ISBLANK(T1891),"",(IF(T1891&lt;&gt;T1890,IF(ISBLANK(F$2),T1891&amp;", ",T1891&amp;" "&amp;F$2&amp;", "),(IF(B1891&lt;&gt;B1890,IF(ISBLANK(F$2),T1891&amp;", ",T1891&amp;" "&amp;F$2&amp;", "),(IF(Z1891&lt;&gt;Z1890,IF(ISBLANK(F$2),T1891&amp;", ",T1891&amp;" "&amp;F$2&amp;", "),IF((U1891&lt;&gt;U1890)*($G$2="Y"),"same collector, ","")))))))))&amp;(IF(ISBLANK(U1891),"",(IF(U1891&lt;&gt;U1890,U1891&amp;", ",(IF(B1891&lt;&gt;B1890,U1891&amp;", ",IF(Z1891&lt;&gt;Z1890,U1891&amp;", ",(IF(T1891&lt;&gt;T1890,IF((T1891&lt;&gt;T1890)*($G$2="Y"),"same date, ", ""),IF((T1891=T1890)*(U1891=U1890)*(S1891&lt;&gt;S1890)*($G$2="Y"),"same collector and date, ", ""))))))))))&amp;(IF(ISBLANK(V1891),"",V1891&amp;", "))&amp;IF((AA1891&lt;&gt;AA1892)*($H$2="y"),AD1891&amp;AE1891,IF((AA1891&lt;&gt;AA1892)*($H$2="m"),AD1891&amp;AG1891,IF(($H$2&lt;&gt;"m")*($H$2&lt;&gt;"Y"),(IF(F1891=0,"",F1891&amp;" "&amp;$F$4&amp;" "))&amp;(IF(G1891=0,"",G1891&amp;" "&amp;$G$4&amp;" "))&amp;(IF(H1891=0,"",H1891&amp;" "&amp;H$4&amp;" "))&amp;(IF(I1891=0,"",I1891&amp;" "&amp;$I$4&amp;" "))&amp;(IF(J1891=0,"",J1891&amp;" "&amp;$J$4&amp;" "))&amp;IF((ISBLANK(C1891)),"","("&amp;C1891&amp;")"),"")))&amp;IF((B1891=B1892)*(K1891=K1892)*(L1891=L1892)*(M1891=M1892),IF(($H$2&lt;&gt;"m")*($H$2&lt;&gt;"Y"), ", ", IF((ISNUMBER(FIND(")",AE1891))), ", ", "")),IF((B1891=B1892)*(K1891=K1892)*(L1891=L1892),"; ",". ")))</f>
        <v/>
      </c>
      <c r="AI1891" s="1"/>
    </row>
    <row r="1892" spans="1:35" x14ac:dyDescent="0.25">
      <c r="A1892" s="3" t="str">
        <f t="shared" si="238"/>
        <v/>
      </c>
      <c r="B1892" s="53" t="str">
        <f t="shared" si="242"/>
        <v/>
      </c>
      <c r="C1892" s="57"/>
      <c r="D1892" s="57"/>
      <c r="E1892" s="57"/>
      <c r="F1892" s="57"/>
      <c r="G1892" s="57"/>
      <c r="H1892" s="57"/>
      <c r="I1892" s="57"/>
      <c r="J1892" s="57"/>
      <c r="K1892" s="57"/>
      <c r="L1892" s="57"/>
      <c r="M1892" s="54"/>
      <c r="N1892" s="57"/>
      <c r="O1892" s="58"/>
      <c r="P1892" s="58"/>
      <c r="Q1892" s="58"/>
      <c r="R1892" s="58"/>
      <c r="S1892" s="54"/>
      <c r="T1892" s="57"/>
      <c r="U1892" s="57"/>
      <c r="V1892" s="57"/>
      <c r="W1892" s="57"/>
      <c r="X1892" s="147" t="str">
        <f>IF(ISBLANK(D1892),"",IF('order-admin-units'!$I$1&lt;&gt;"y", "", IF((K1892="")*(ISBLANK(D1892)=FALSE), 'order-admin-units'!$B$1+1, VLOOKUP(K1892, ordercountry, 2))))</f>
        <v/>
      </c>
      <c r="Y1892" s="147" t="str">
        <f>IF(ISBLANK(D1892),"",IF('order-admin-units'!$I$1&lt;&gt;"y", "", IF(L1892="", 'order-admin-units'!$B$2+1, VLOOKUP(K1892&amp;"@"&amp;L1892, orderadmin, 2))))</f>
        <v/>
      </c>
      <c r="Z1892" s="147" t="str">
        <f t="shared" si="239"/>
        <v/>
      </c>
      <c r="AA1892" s="147" t="str">
        <f t="shared" si="240"/>
        <v/>
      </c>
      <c r="AB1892" s="147" t="str">
        <f t="shared" si="241"/>
        <v/>
      </c>
      <c r="AC1892" s="147" t="str">
        <f t="shared" si="235"/>
        <v/>
      </c>
      <c r="AD1892" s="11" t="str">
        <f t="shared" si="236"/>
        <v/>
      </c>
      <c r="AE1892" s="11" t="str">
        <f t="array" ref="AE1892">IF(ISBLANK(D1892),"",IF(OR($H$2="y",$H$2="m"),IF(AA1892=AA1891,IF(OR(AB1892=$AB$4:$AB1891)=FALSE,AE1891&amp;C1892,AE1891),"("&amp;C1892)&amp;IF(AA1892=AA1893,IF(OR(AB1893=$AB$4:$AB1892)=FALSE,", ",""),") "),""))</f>
        <v/>
      </c>
      <c r="AF1892" s="11" t="str">
        <f t="shared" si="237"/>
        <v/>
      </c>
      <c r="AG1892" s="11" t="str">
        <f t="array" ref="AG1892">IF(ISBLANK(D1892),"",IF(OR($H$2="y",$H$2="m"),IF(AA1892=AA1891,IF(OR(AC1892=$AC$4:$AC1891)=FALSE,AG1891&amp;AF1892,AG1891),"("&amp;AF1892)&amp;IF(AA1892=AA1893,IF(OR(AC1893=$AC$4:$AC1892)=FALSE,", ",""),") "),""))</f>
        <v/>
      </c>
      <c r="AH1892" s="10" t="str">
        <f>IF((ISBLANK(D1892)),"",IF(D1892=D1891,AH1891,"")&amp;IF(B1891&lt;&gt;B1892,((IF(ISBLANK(E1892),$D$3&amp;"Non-type material: "&amp;$D$3,$D$3&amp;INDEX('type-categories'!$A$2:$B$100,MATCH(E1892,'type-categories'!$A$2:$A$100,0),2)&amp;$D$3))),"")&amp;(IF(K1892&lt;&gt;K1891,$C$2&amp;K1892&amp;$K$3&amp;$C$2&amp;" ",(IF(B1892&lt;&gt;B1891,$C$2&amp;K1892&amp;$K$3&amp;$C$2&amp;" ",""))))&amp;(IF(L1892="","",((IF(L1892&lt;&gt;L1891,$D$2&amp;L1892&amp;$L$3&amp;$D$2&amp;" ",IF(B1892&lt;&gt;B1891,$D$2&amp;L1892&amp;$L$3&amp;$D$2&amp;" ",""))))))&amp;(IF(M1892="","",((IF(M1892&lt;&gt;M1891,$E$2&amp;M1892&amp;$E$2&amp;","&amp;" ",IF(B1892&lt;&gt;B1891,$E$2&amp;M1892&amp;$E$2&amp;",",""))))))&amp;(IF(N1892="","",IF(N1892&lt;&gt;N1891,N1892&amp;", ",IF(B1892&lt;&gt;B1891,N1892&amp;", ",""))))&amp;(IF(ISBLANK(O1892),"",(IF(O1892&lt;&gt;O1891,O1892&amp;", ",IF(B1892&lt;&gt;B1891,O1892&amp;", ","")))))&amp;(IF(ISBLANK(P1892),"",(IF(P1892&lt;&gt;P1891,P1892&amp;", ",IF(B1892&lt;&gt;B1891,P1892&amp;", ",IF(Z1892&lt;&gt;Z1891,P1892&amp;", ",""))))))&amp;(IF(ISBLANK(Q1892),"",(IF(Q1892&lt;&gt;Q1891,Q1892&amp;", ",IF(B1892&lt;&gt;B1891,Q1892&amp;", ",IF(Z1892&lt;&gt;Z1891,Q1892&amp;", ",""))))))&amp;(IF(ISBLANK(R1892),"",(IF(R1892&lt;&gt;R1891,R1892&amp;"m, ",IF(B1892&lt;&gt;B1891,R1892&amp;"m, ",IF(Z1892&lt;&gt;Z1891,R1892&amp;"m, ",""))))))&amp;IF(ISBLANK(S1892),"",(IF(B1892&lt;&gt;B1891,S1892&amp;", ",IF(S1892&lt;&gt;S1891,IF((Z1892=Z1891),"same locality "&amp;S1892&amp;", ",S1892&amp;", "),""))))&amp;(IF(ISBLANK(T1892),"",(IF(T1892&lt;&gt;T1891,IF(ISBLANK(F$2),T1892&amp;", ",T1892&amp;" "&amp;F$2&amp;", "),(IF(B1892&lt;&gt;B1891,IF(ISBLANK(F$2),T1892&amp;", ",T1892&amp;" "&amp;F$2&amp;", "),(IF(Z1892&lt;&gt;Z1891,IF(ISBLANK(F$2),T1892&amp;", ",T1892&amp;" "&amp;F$2&amp;", "),IF((U1892&lt;&gt;U1891)*($G$2="Y"),"same collector, ","")))))))))&amp;(IF(ISBLANK(U1892),"",(IF(U1892&lt;&gt;U1891,U1892&amp;", ",(IF(B1892&lt;&gt;B1891,U1892&amp;", ",IF(Z1892&lt;&gt;Z1891,U1892&amp;", ",(IF(T1892&lt;&gt;T1891,IF((T1892&lt;&gt;T1891)*($G$2="Y"),"same date, ", ""),IF((T1892=T1891)*(U1892=U1891)*(S1892&lt;&gt;S1891)*($G$2="Y"),"same collector and date, ", ""))))))))))&amp;(IF(ISBLANK(V1892),"",V1892&amp;", "))&amp;IF((AA1892&lt;&gt;AA1893)*($H$2="y"),AD1892&amp;AE1892,IF((AA1892&lt;&gt;AA1893)*($H$2="m"),AD1892&amp;AG1892,IF(($H$2&lt;&gt;"m")*($H$2&lt;&gt;"Y"),(IF(F1892=0,"",F1892&amp;" "&amp;$F$4&amp;" "))&amp;(IF(G1892=0,"",G1892&amp;" "&amp;$G$4&amp;" "))&amp;(IF(H1892=0,"",H1892&amp;" "&amp;H$4&amp;" "))&amp;(IF(I1892=0,"",I1892&amp;" "&amp;$I$4&amp;" "))&amp;(IF(J1892=0,"",J1892&amp;" "&amp;$J$4&amp;" "))&amp;IF((ISBLANK(C1892)),"","("&amp;C1892&amp;")"),"")))&amp;IF((B1892=B1893)*(K1892=K1893)*(L1892=L1893)*(M1892=M1893),IF(($H$2&lt;&gt;"m")*($H$2&lt;&gt;"Y"), ", ", IF((ISNUMBER(FIND(")",AE1892))), ", ", "")),IF((B1892=B1893)*(K1892=K1893)*(L1892=L1893),"; ",". ")))</f>
        <v/>
      </c>
      <c r="AI1892" s="1"/>
    </row>
    <row r="1893" spans="1:35" x14ac:dyDescent="0.25">
      <c r="A1893" s="3" t="str">
        <f t="shared" si="238"/>
        <v/>
      </c>
      <c r="B1893" s="53" t="str">
        <f t="shared" si="242"/>
        <v/>
      </c>
      <c r="C1893" s="57"/>
      <c r="D1893" s="57"/>
      <c r="E1893" s="57"/>
      <c r="F1893" s="57"/>
      <c r="G1893" s="57"/>
      <c r="H1893" s="57"/>
      <c r="I1893" s="57"/>
      <c r="J1893" s="57"/>
      <c r="K1893" s="57"/>
      <c r="L1893" s="57"/>
      <c r="M1893" s="54"/>
      <c r="N1893" s="57"/>
      <c r="O1893" s="58"/>
      <c r="P1893" s="58"/>
      <c r="Q1893" s="58"/>
      <c r="R1893" s="58"/>
      <c r="S1893" s="54"/>
      <c r="T1893" s="57"/>
      <c r="U1893" s="57"/>
      <c r="V1893" s="57"/>
      <c r="W1893" s="57"/>
      <c r="X1893" s="147" t="str">
        <f>IF(ISBLANK(D1893),"",IF('order-admin-units'!$I$1&lt;&gt;"y", "", IF((K1893="")*(ISBLANK(D1893)=FALSE), 'order-admin-units'!$B$1+1, VLOOKUP(K1893, ordercountry, 2))))</f>
        <v/>
      </c>
      <c r="Y1893" s="147" t="str">
        <f>IF(ISBLANK(D1893),"",IF('order-admin-units'!$I$1&lt;&gt;"y", "", IF(L1893="", 'order-admin-units'!$B$2+1, VLOOKUP(K1893&amp;"@"&amp;L1893, orderadmin, 2))))</f>
        <v/>
      </c>
      <c r="Z1893" s="147" t="str">
        <f t="shared" si="239"/>
        <v/>
      </c>
      <c r="AA1893" s="147" t="str">
        <f t="shared" si="240"/>
        <v/>
      </c>
      <c r="AB1893" s="147" t="str">
        <f t="shared" si="241"/>
        <v/>
      </c>
      <c r="AC1893" s="147" t="str">
        <f t="shared" si="235"/>
        <v/>
      </c>
      <c r="AD1893" s="11" t="str">
        <f t="shared" si="236"/>
        <v/>
      </c>
      <c r="AE1893" s="11" t="str">
        <f t="array" ref="AE1893">IF(ISBLANK(D1893),"",IF(OR($H$2="y",$H$2="m"),IF(AA1893=AA1892,IF(OR(AB1893=$AB$4:$AB1892)=FALSE,AE1892&amp;C1893,AE1892),"("&amp;C1893)&amp;IF(AA1893=AA1894,IF(OR(AB1894=$AB$4:$AB1893)=FALSE,", ",""),") "),""))</f>
        <v/>
      </c>
      <c r="AF1893" s="11" t="str">
        <f t="shared" si="237"/>
        <v/>
      </c>
      <c r="AG1893" s="11" t="str">
        <f t="array" ref="AG1893">IF(ISBLANK(D1893),"",IF(OR($H$2="y",$H$2="m"),IF(AA1893=AA1892,IF(OR(AC1893=$AC$4:$AC1892)=FALSE,AG1892&amp;AF1893,AG1892),"("&amp;AF1893)&amp;IF(AA1893=AA1894,IF(OR(AC1894=$AC$4:$AC1893)=FALSE,", ",""),") "),""))</f>
        <v/>
      </c>
      <c r="AH1893" s="10" t="str">
        <f>IF((ISBLANK(D1893)),"",IF(D1893=D1892,AH1892,"")&amp;IF(B1892&lt;&gt;B1893,((IF(ISBLANK(E1893),$D$3&amp;"Non-type material: "&amp;$D$3,$D$3&amp;INDEX('type-categories'!$A$2:$B$100,MATCH(E1893,'type-categories'!$A$2:$A$100,0),2)&amp;$D$3))),"")&amp;(IF(K1893&lt;&gt;K1892,$C$2&amp;K1893&amp;$K$3&amp;$C$2&amp;" ",(IF(B1893&lt;&gt;B1892,$C$2&amp;K1893&amp;$K$3&amp;$C$2&amp;" ",""))))&amp;(IF(L1893="","",((IF(L1893&lt;&gt;L1892,$D$2&amp;L1893&amp;$L$3&amp;$D$2&amp;" ",IF(B1893&lt;&gt;B1892,$D$2&amp;L1893&amp;$L$3&amp;$D$2&amp;" ",""))))))&amp;(IF(M1893="","",((IF(M1893&lt;&gt;M1892,$E$2&amp;M1893&amp;$E$2&amp;","&amp;" ",IF(B1893&lt;&gt;B1892,$E$2&amp;M1893&amp;$E$2&amp;",",""))))))&amp;(IF(N1893="","",IF(N1893&lt;&gt;N1892,N1893&amp;", ",IF(B1893&lt;&gt;B1892,N1893&amp;", ",""))))&amp;(IF(ISBLANK(O1893),"",(IF(O1893&lt;&gt;O1892,O1893&amp;", ",IF(B1893&lt;&gt;B1892,O1893&amp;", ","")))))&amp;(IF(ISBLANK(P1893),"",(IF(P1893&lt;&gt;P1892,P1893&amp;", ",IF(B1893&lt;&gt;B1892,P1893&amp;", ",IF(Z1893&lt;&gt;Z1892,P1893&amp;", ",""))))))&amp;(IF(ISBLANK(Q1893),"",(IF(Q1893&lt;&gt;Q1892,Q1893&amp;", ",IF(B1893&lt;&gt;B1892,Q1893&amp;", ",IF(Z1893&lt;&gt;Z1892,Q1893&amp;", ",""))))))&amp;(IF(ISBLANK(R1893),"",(IF(R1893&lt;&gt;R1892,R1893&amp;"m, ",IF(B1893&lt;&gt;B1892,R1893&amp;"m, ",IF(Z1893&lt;&gt;Z1892,R1893&amp;"m, ",""))))))&amp;IF(ISBLANK(S1893),"",(IF(B1893&lt;&gt;B1892,S1893&amp;", ",IF(S1893&lt;&gt;S1892,IF((Z1893=Z1892),"same locality "&amp;S1893&amp;", ",S1893&amp;", "),""))))&amp;(IF(ISBLANK(T1893),"",(IF(T1893&lt;&gt;T1892,IF(ISBLANK(F$2),T1893&amp;", ",T1893&amp;" "&amp;F$2&amp;", "),(IF(B1893&lt;&gt;B1892,IF(ISBLANK(F$2),T1893&amp;", ",T1893&amp;" "&amp;F$2&amp;", "),(IF(Z1893&lt;&gt;Z1892,IF(ISBLANK(F$2),T1893&amp;", ",T1893&amp;" "&amp;F$2&amp;", "),IF((U1893&lt;&gt;U1892)*($G$2="Y"),"same collector, ","")))))))))&amp;(IF(ISBLANK(U1893),"",(IF(U1893&lt;&gt;U1892,U1893&amp;", ",(IF(B1893&lt;&gt;B1892,U1893&amp;", ",IF(Z1893&lt;&gt;Z1892,U1893&amp;", ",(IF(T1893&lt;&gt;T1892,IF((T1893&lt;&gt;T1892)*($G$2="Y"),"same date, ", ""),IF((T1893=T1892)*(U1893=U1892)*(S1893&lt;&gt;S1892)*($G$2="Y"),"same collector and date, ", ""))))))))))&amp;(IF(ISBLANK(V1893),"",V1893&amp;", "))&amp;IF((AA1893&lt;&gt;AA1894)*($H$2="y"),AD1893&amp;AE1893,IF((AA1893&lt;&gt;AA1894)*($H$2="m"),AD1893&amp;AG1893,IF(($H$2&lt;&gt;"m")*($H$2&lt;&gt;"Y"),(IF(F1893=0,"",F1893&amp;" "&amp;$F$4&amp;" "))&amp;(IF(G1893=0,"",G1893&amp;" "&amp;$G$4&amp;" "))&amp;(IF(H1893=0,"",H1893&amp;" "&amp;H$4&amp;" "))&amp;(IF(I1893=0,"",I1893&amp;" "&amp;$I$4&amp;" "))&amp;(IF(J1893=0,"",J1893&amp;" "&amp;$J$4&amp;" "))&amp;IF((ISBLANK(C1893)),"","("&amp;C1893&amp;")"),"")))&amp;IF((B1893=B1894)*(K1893=K1894)*(L1893=L1894)*(M1893=M1894),IF(($H$2&lt;&gt;"m")*($H$2&lt;&gt;"Y"), ", ", IF((ISNUMBER(FIND(")",AE1893))), ", ", "")),IF((B1893=B1894)*(K1893=K1894)*(L1893=L1894),"; ",". ")))</f>
        <v/>
      </c>
      <c r="AI1893" s="1"/>
    </row>
    <row r="1894" spans="1:35" x14ac:dyDescent="0.25">
      <c r="A1894" s="3" t="str">
        <f t="shared" si="238"/>
        <v/>
      </c>
      <c r="B1894" s="53" t="str">
        <f t="shared" si="242"/>
        <v/>
      </c>
      <c r="C1894" s="57"/>
      <c r="D1894" s="57"/>
      <c r="E1894" s="57"/>
      <c r="F1894" s="57"/>
      <c r="G1894" s="57"/>
      <c r="H1894" s="57"/>
      <c r="I1894" s="57"/>
      <c r="J1894" s="57"/>
      <c r="K1894" s="57"/>
      <c r="L1894" s="57"/>
      <c r="M1894" s="54"/>
      <c r="N1894" s="57"/>
      <c r="O1894" s="58"/>
      <c r="P1894" s="58"/>
      <c r="Q1894" s="58"/>
      <c r="R1894" s="58"/>
      <c r="S1894" s="54"/>
      <c r="T1894" s="57"/>
      <c r="U1894" s="57"/>
      <c r="V1894" s="57"/>
      <c r="W1894" s="57"/>
      <c r="X1894" s="147" t="str">
        <f>IF(ISBLANK(D1894),"",IF('order-admin-units'!$I$1&lt;&gt;"y", "", IF((K1894="")*(ISBLANK(D1894)=FALSE), 'order-admin-units'!$B$1+1, VLOOKUP(K1894, ordercountry, 2))))</f>
        <v/>
      </c>
      <c r="Y1894" s="147" t="str">
        <f>IF(ISBLANK(D1894),"",IF('order-admin-units'!$I$1&lt;&gt;"y", "", IF(L1894="", 'order-admin-units'!$B$2+1, VLOOKUP(K1894&amp;"@"&amp;L1894, orderadmin, 2))))</f>
        <v/>
      </c>
      <c r="Z1894" s="147" t="str">
        <f t="shared" si="239"/>
        <v/>
      </c>
      <c r="AA1894" s="147" t="str">
        <f t="shared" si="240"/>
        <v/>
      </c>
      <c r="AB1894" s="147" t="str">
        <f t="shared" si="241"/>
        <v/>
      </c>
      <c r="AC1894" s="147" t="str">
        <f t="shared" si="235"/>
        <v/>
      </c>
      <c r="AD1894" s="11" t="str">
        <f t="shared" si="236"/>
        <v/>
      </c>
      <c r="AE1894" s="11" t="str">
        <f t="array" ref="AE1894">IF(ISBLANK(D1894),"",IF(OR($H$2="y",$H$2="m"),IF(AA1894=AA1893,IF(OR(AB1894=$AB$4:$AB1893)=FALSE,AE1893&amp;C1894,AE1893),"("&amp;C1894)&amp;IF(AA1894=AA1895,IF(OR(AB1895=$AB$4:$AB1894)=FALSE,", ",""),") "),""))</f>
        <v/>
      </c>
      <c r="AF1894" s="11" t="str">
        <f t="shared" si="237"/>
        <v/>
      </c>
      <c r="AG1894" s="11" t="str">
        <f t="array" ref="AG1894">IF(ISBLANK(D1894),"",IF(OR($H$2="y",$H$2="m"),IF(AA1894=AA1893,IF(OR(AC1894=$AC$4:$AC1893)=FALSE,AG1893&amp;AF1894,AG1893),"("&amp;AF1894)&amp;IF(AA1894=AA1895,IF(OR(AC1895=$AC$4:$AC1894)=FALSE,", ",""),") "),""))</f>
        <v/>
      </c>
      <c r="AH1894" s="10" t="str">
        <f>IF((ISBLANK(D1894)),"",IF(D1894=D1893,AH1893,"")&amp;IF(B1893&lt;&gt;B1894,((IF(ISBLANK(E1894),$D$3&amp;"Non-type material: "&amp;$D$3,$D$3&amp;INDEX('type-categories'!$A$2:$B$100,MATCH(E1894,'type-categories'!$A$2:$A$100,0),2)&amp;$D$3))),"")&amp;(IF(K1894&lt;&gt;K1893,$C$2&amp;K1894&amp;$K$3&amp;$C$2&amp;" ",(IF(B1894&lt;&gt;B1893,$C$2&amp;K1894&amp;$K$3&amp;$C$2&amp;" ",""))))&amp;(IF(L1894="","",((IF(L1894&lt;&gt;L1893,$D$2&amp;L1894&amp;$L$3&amp;$D$2&amp;" ",IF(B1894&lt;&gt;B1893,$D$2&amp;L1894&amp;$L$3&amp;$D$2&amp;" ",""))))))&amp;(IF(M1894="","",((IF(M1894&lt;&gt;M1893,$E$2&amp;M1894&amp;$E$2&amp;","&amp;" ",IF(B1894&lt;&gt;B1893,$E$2&amp;M1894&amp;$E$2&amp;",",""))))))&amp;(IF(N1894="","",IF(N1894&lt;&gt;N1893,N1894&amp;", ",IF(B1894&lt;&gt;B1893,N1894&amp;", ",""))))&amp;(IF(ISBLANK(O1894),"",(IF(O1894&lt;&gt;O1893,O1894&amp;", ",IF(B1894&lt;&gt;B1893,O1894&amp;", ","")))))&amp;(IF(ISBLANK(P1894),"",(IF(P1894&lt;&gt;P1893,P1894&amp;", ",IF(B1894&lt;&gt;B1893,P1894&amp;", ",IF(Z1894&lt;&gt;Z1893,P1894&amp;", ",""))))))&amp;(IF(ISBLANK(Q1894),"",(IF(Q1894&lt;&gt;Q1893,Q1894&amp;", ",IF(B1894&lt;&gt;B1893,Q1894&amp;", ",IF(Z1894&lt;&gt;Z1893,Q1894&amp;", ",""))))))&amp;(IF(ISBLANK(R1894),"",(IF(R1894&lt;&gt;R1893,R1894&amp;"m, ",IF(B1894&lt;&gt;B1893,R1894&amp;"m, ",IF(Z1894&lt;&gt;Z1893,R1894&amp;"m, ",""))))))&amp;IF(ISBLANK(S1894),"",(IF(B1894&lt;&gt;B1893,S1894&amp;", ",IF(S1894&lt;&gt;S1893,IF((Z1894=Z1893),"same locality "&amp;S1894&amp;", ",S1894&amp;", "),""))))&amp;(IF(ISBLANK(T1894),"",(IF(T1894&lt;&gt;T1893,IF(ISBLANK(F$2),T1894&amp;", ",T1894&amp;" "&amp;F$2&amp;", "),(IF(B1894&lt;&gt;B1893,IF(ISBLANK(F$2),T1894&amp;", ",T1894&amp;" "&amp;F$2&amp;", "),(IF(Z1894&lt;&gt;Z1893,IF(ISBLANK(F$2),T1894&amp;", ",T1894&amp;" "&amp;F$2&amp;", "),IF((U1894&lt;&gt;U1893)*($G$2="Y"),"same collector, ","")))))))))&amp;(IF(ISBLANK(U1894),"",(IF(U1894&lt;&gt;U1893,U1894&amp;", ",(IF(B1894&lt;&gt;B1893,U1894&amp;", ",IF(Z1894&lt;&gt;Z1893,U1894&amp;", ",(IF(T1894&lt;&gt;T1893,IF((T1894&lt;&gt;T1893)*($G$2="Y"),"same date, ", ""),IF((T1894=T1893)*(U1894=U1893)*(S1894&lt;&gt;S1893)*($G$2="Y"),"same collector and date, ", ""))))))))))&amp;(IF(ISBLANK(V1894),"",V1894&amp;", "))&amp;IF((AA1894&lt;&gt;AA1895)*($H$2="y"),AD1894&amp;AE1894,IF((AA1894&lt;&gt;AA1895)*($H$2="m"),AD1894&amp;AG1894,IF(($H$2&lt;&gt;"m")*($H$2&lt;&gt;"Y"),(IF(F1894=0,"",F1894&amp;" "&amp;$F$4&amp;" "))&amp;(IF(G1894=0,"",G1894&amp;" "&amp;$G$4&amp;" "))&amp;(IF(H1894=0,"",H1894&amp;" "&amp;H$4&amp;" "))&amp;(IF(I1894=0,"",I1894&amp;" "&amp;$I$4&amp;" "))&amp;(IF(J1894=0,"",J1894&amp;" "&amp;$J$4&amp;" "))&amp;IF((ISBLANK(C1894)),"","("&amp;C1894&amp;")"),"")))&amp;IF((B1894=B1895)*(K1894=K1895)*(L1894=L1895)*(M1894=M1895),IF(($H$2&lt;&gt;"m")*($H$2&lt;&gt;"Y"), ", ", IF((ISNUMBER(FIND(")",AE1894))), ", ", "")),IF((B1894=B1895)*(K1894=K1895)*(L1894=L1895),"; ",". ")))</f>
        <v/>
      </c>
      <c r="AI1894" s="1"/>
    </row>
    <row r="1895" spans="1:35" x14ac:dyDescent="0.25">
      <c r="A1895" s="3" t="str">
        <f t="shared" si="238"/>
        <v/>
      </c>
      <c r="B1895" s="53" t="str">
        <f t="shared" si="242"/>
        <v/>
      </c>
      <c r="C1895" s="57"/>
      <c r="D1895" s="57"/>
      <c r="E1895" s="57"/>
      <c r="F1895" s="57"/>
      <c r="G1895" s="57"/>
      <c r="H1895" s="57"/>
      <c r="I1895" s="57"/>
      <c r="J1895" s="57"/>
      <c r="K1895" s="57"/>
      <c r="L1895" s="57"/>
      <c r="M1895" s="54"/>
      <c r="N1895" s="57"/>
      <c r="O1895" s="58"/>
      <c r="P1895" s="58"/>
      <c r="Q1895" s="58"/>
      <c r="R1895" s="58"/>
      <c r="S1895" s="54"/>
      <c r="T1895" s="57"/>
      <c r="U1895" s="57"/>
      <c r="V1895" s="57"/>
      <c r="W1895" s="57"/>
      <c r="X1895" s="147" t="str">
        <f>IF(ISBLANK(D1895),"",IF('order-admin-units'!$I$1&lt;&gt;"y", "", IF((K1895="")*(ISBLANK(D1895)=FALSE), 'order-admin-units'!$B$1+1, VLOOKUP(K1895, ordercountry, 2))))</f>
        <v/>
      </c>
      <c r="Y1895" s="147" t="str">
        <f>IF(ISBLANK(D1895),"",IF('order-admin-units'!$I$1&lt;&gt;"y", "", IF(L1895="", 'order-admin-units'!$B$2+1, VLOOKUP(K1895&amp;"@"&amp;L1895, orderadmin, 2))))</f>
        <v/>
      </c>
      <c r="Z1895" s="147" t="str">
        <f t="shared" si="239"/>
        <v/>
      </c>
      <c r="AA1895" s="147" t="str">
        <f t="shared" si="240"/>
        <v/>
      </c>
      <c r="AB1895" s="147" t="str">
        <f t="shared" si="241"/>
        <v/>
      </c>
      <c r="AC1895" s="147" t="str">
        <f t="shared" si="235"/>
        <v/>
      </c>
      <c r="AD1895" s="11" t="str">
        <f t="shared" si="236"/>
        <v/>
      </c>
      <c r="AE1895" s="11" t="str">
        <f t="array" ref="AE1895">IF(ISBLANK(D1895),"",IF(OR($H$2="y",$H$2="m"),IF(AA1895=AA1894,IF(OR(AB1895=$AB$4:$AB1894)=FALSE,AE1894&amp;C1895,AE1894),"("&amp;C1895)&amp;IF(AA1895=AA1896,IF(OR(AB1896=$AB$4:$AB1895)=FALSE,", ",""),") "),""))</f>
        <v/>
      </c>
      <c r="AF1895" s="11" t="str">
        <f t="shared" si="237"/>
        <v/>
      </c>
      <c r="AG1895" s="11" t="str">
        <f t="array" ref="AG1895">IF(ISBLANK(D1895),"",IF(OR($H$2="y",$H$2="m"),IF(AA1895=AA1894,IF(OR(AC1895=$AC$4:$AC1894)=FALSE,AG1894&amp;AF1895,AG1894),"("&amp;AF1895)&amp;IF(AA1895=AA1896,IF(OR(AC1896=$AC$4:$AC1895)=FALSE,", ",""),") "),""))</f>
        <v/>
      </c>
      <c r="AH1895" s="10" t="str">
        <f>IF((ISBLANK(D1895)),"",IF(D1895=D1894,AH1894,"")&amp;IF(B1894&lt;&gt;B1895,((IF(ISBLANK(E1895),$D$3&amp;"Non-type material: "&amp;$D$3,$D$3&amp;INDEX('type-categories'!$A$2:$B$100,MATCH(E1895,'type-categories'!$A$2:$A$100,0),2)&amp;$D$3))),"")&amp;(IF(K1895&lt;&gt;K1894,$C$2&amp;K1895&amp;$K$3&amp;$C$2&amp;" ",(IF(B1895&lt;&gt;B1894,$C$2&amp;K1895&amp;$K$3&amp;$C$2&amp;" ",""))))&amp;(IF(L1895="","",((IF(L1895&lt;&gt;L1894,$D$2&amp;L1895&amp;$L$3&amp;$D$2&amp;" ",IF(B1895&lt;&gt;B1894,$D$2&amp;L1895&amp;$L$3&amp;$D$2&amp;" ",""))))))&amp;(IF(M1895="","",((IF(M1895&lt;&gt;M1894,$E$2&amp;M1895&amp;$E$2&amp;","&amp;" ",IF(B1895&lt;&gt;B1894,$E$2&amp;M1895&amp;$E$2&amp;",",""))))))&amp;(IF(N1895="","",IF(N1895&lt;&gt;N1894,N1895&amp;", ",IF(B1895&lt;&gt;B1894,N1895&amp;", ",""))))&amp;(IF(ISBLANK(O1895),"",(IF(O1895&lt;&gt;O1894,O1895&amp;", ",IF(B1895&lt;&gt;B1894,O1895&amp;", ","")))))&amp;(IF(ISBLANK(P1895),"",(IF(P1895&lt;&gt;P1894,P1895&amp;", ",IF(B1895&lt;&gt;B1894,P1895&amp;", ",IF(Z1895&lt;&gt;Z1894,P1895&amp;", ",""))))))&amp;(IF(ISBLANK(Q1895),"",(IF(Q1895&lt;&gt;Q1894,Q1895&amp;", ",IF(B1895&lt;&gt;B1894,Q1895&amp;", ",IF(Z1895&lt;&gt;Z1894,Q1895&amp;", ",""))))))&amp;(IF(ISBLANK(R1895),"",(IF(R1895&lt;&gt;R1894,R1895&amp;"m, ",IF(B1895&lt;&gt;B1894,R1895&amp;"m, ",IF(Z1895&lt;&gt;Z1894,R1895&amp;"m, ",""))))))&amp;IF(ISBLANK(S1895),"",(IF(B1895&lt;&gt;B1894,S1895&amp;", ",IF(S1895&lt;&gt;S1894,IF((Z1895=Z1894),"same locality "&amp;S1895&amp;", ",S1895&amp;", "),""))))&amp;(IF(ISBLANK(T1895),"",(IF(T1895&lt;&gt;T1894,IF(ISBLANK(F$2),T1895&amp;", ",T1895&amp;" "&amp;F$2&amp;", "),(IF(B1895&lt;&gt;B1894,IF(ISBLANK(F$2),T1895&amp;", ",T1895&amp;" "&amp;F$2&amp;", "),(IF(Z1895&lt;&gt;Z1894,IF(ISBLANK(F$2),T1895&amp;", ",T1895&amp;" "&amp;F$2&amp;", "),IF((U1895&lt;&gt;U1894)*($G$2="Y"),"same collector, ","")))))))))&amp;(IF(ISBLANK(U1895),"",(IF(U1895&lt;&gt;U1894,U1895&amp;", ",(IF(B1895&lt;&gt;B1894,U1895&amp;", ",IF(Z1895&lt;&gt;Z1894,U1895&amp;", ",(IF(T1895&lt;&gt;T1894,IF((T1895&lt;&gt;T1894)*($G$2="Y"),"same date, ", ""),IF((T1895=T1894)*(U1895=U1894)*(S1895&lt;&gt;S1894)*($G$2="Y"),"same collector and date, ", ""))))))))))&amp;(IF(ISBLANK(V1895),"",V1895&amp;", "))&amp;IF((AA1895&lt;&gt;AA1896)*($H$2="y"),AD1895&amp;AE1895,IF((AA1895&lt;&gt;AA1896)*($H$2="m"),AD1895&amp;AG1895,IF(($H$2&lt;&gt;"m")*($H$2&lt;&gt;"Y"),(IF(F1895=0,"",F1895&amp;" "&amp;$F$4&amp;" "))&amp;(IF(G1895=0,"",G1895&amp;" "&amp;$G$4&amp;" "))&amp;(IF(H1895=0,"",H1895&amp;" "&amp;H$4&amp;" "))&amp;(IF(I1895=0,"",I1895&amp;" "&amp;$I$4&amp;" "))&amp;(IF(J1895=0,"",J1895&amp;" "&amp;$J$4&amp;" "))&amp;IF((ISBLANK(C1895)),"","("&amp;C1895&amp;")"),"")))&amp;IF((B1895=B1896)*(K1895=K1896)*(L1895=L1896)*(M1895=M1896),IF(($H$2&lt;&gt;"m")*($H$2&lt;&gt;"Y"), ", ", IF((ISNUMBER(FIND(")",AE1895))), ", ", "")),IF((B1895=B1896)*(K1895=K1896)*(L1895=L1896),"; ",". ")))</f>
        <v/>
      </c>
      <c r="AI1895" s="1"/>
    </row>
    <row r="1896" spans="1:35" x14ac:dyDescent="0.25">
      <c r="A1896" s="3" t="str">
        <f t="shared" si="238"/>
        <v/>
      </c>
      <c r="B1896" s="53" t="str">
        <f t="shared" si="242"/>
        <v/>
      </c>
      <c r="C1896" s="57"/>
      <c r="D1896" s="57"/>
      <c r="E1896" s="57"/>
      <c r="F1896" s="57"/>
      <c r="G1896" s="57"/>
      <c r="H1896" s="57"/>
      <c r="I1896" s="57"/>
      <c r="J1896" s="57"/>
      <c r="K1896" s="57"/>
      <c r="L1896" s="57"/>
      <c r="M1896" s="54"/>
      <c r="N1896" s="57"/>
      <c r="O1896" s="58"/>
      <c r="P1896" s="58"/>
      <c r="Q1896" s="58"/>
      <c r="R1896" s="58"/>
      <c r="S1896" s="54"/>
      <c r="T1896" s="57"/>
      <c r="U1896" s="57"/>
      <c r="V1896" s="57"/>
      <c r="W1896" s="57"/>
      <c r="X1896" s="147" t="str">
        <f>IF(ISBLANK(D1896),"",IF('order-admin-units'!$I$1&lt;&gt;"y", "", IF((K1896="")*(ISBLANK(D1896)=FALSE), 'order-admin-units'!$B$1+1, VLOOKUP(K1896, ordercountry, 2))))</f>
        <v/>
      </c>
      <c r="Y1896" s="147" t="str">
        <f>IF(ISBLANK(D1896),"",IF('order-admin-units'!$I$1&lt;&gt;"y", "", IF(L1896="", 'order-admin-units'!$B$2+1, VLOOKUP(K1896&amp;"@"&amp;L1896, orderadmin, 2))))</f>
        <v/>
      </c>
      <c r="Z1896" s="147" t="str">
        <f t="shared" si="239"/>
        <v/>
      </c>
      <c r="AA1896" s="147" t="str">
        <f t="shared" si="240"/>
        <v/>
      </c>
      <c r="AB1896" s="147" t="str">
        <f t="shared" si="241"/>
        <v/>
      </c>
      <c r="AC1896" s="147" t="str">
        <f t="shared" si="235"/>
        <v/>
      </c>
      <c r="AD1896" s="11" t="str">
        <f t="shared" si="236"/>
        <v/>
      </c>
      <c r="AE1896" s="11" t="str">
        <f t="array" ref="AE1896">IF(ISBLANK(D1896),"",IF(OR($H$2="y",$H$2="m"),IF(AA1896=AA1895,IF(OR(AB1896=$AB$4:$AB1895)=FALSE,AE1895&amp;C1896,AE1895),"("&amp;C1896)&amp;IF(AA1896=AA1897,IF(OR(AB1897=$AB$4:$AB1896)=FALSE,", ",""),") "),""))</f>
        <v/>
      </c>
      <c r="AF1896" s="11" t="str">
        <f t="shared" si="237"/>
        <v/>
      </c>
      <c r="AG1896" s="11" t="str">
        <f t="array" ref="AG1896">IF(ISBLANK(D1896),"",IF(OR($H$2="y",$H$2="m"),IF(AA1896=AA1895,IF(OR(AC1896=$AC$4:$AC1895)=FALSE,AG1895&amp;AF1896,AG1895),"("&amp;AF1896)&amp;IF(AA1896=AA1897,IF(OR(AC1897=$AC$4:$AC1896)=FALSE,", ",""),") "),""))</f>
        <v/>
      </c>
      <c r="AH1896" s="10" t="str">
        <f>IF((ISBLANK(D1896)),"",IF(D1896=D1895,AH1895,"")&amp;IF(B1895&lt;&gt;B1896,((IF(ISBLANK(E1896),$D$3&amp;"Non-type material: "&amp;$D$3,$D$3&amp;INDEX('type-categories'!$A$2:$B$100,MATCH(E1896,'type-categories'!$A$2:$A$100,0),2)&amp;$D$3))),"")&amp;(IF(K1896&lt;&gt;K1895,$C$2&amp;K1896&amp;$K$3&amp;$C$2&amp;" ",(IF(B1896&lt;&gt;B1895,$C$2&amp;K1896&amp;$K$3&amp;$C$2&amp;" ",""))))&amp;(IF(L1896="","",((IF(L1896&lt;&gt;L1895,$D$2&amp;L1896&amp;$L$3&amp;$D$2&amp;" ",IF(B1896&lt;&gt;B1895,$D$2&amp;L1896&amp;$L$3&amp;$D$2&amp;" ",""))))))&amp;(IF(M1896="","",((IF(M1896&lt;&gt;M1895,$E$2&amp;M1896&amp;$E$2&amp;","&amp;" ",IF(B1896&lt;&gt;B1895,$E$2&amp;M1896&amp;$E$2&amp;",",""))))))&amp;(IF(N1896="","",IF(N1896&lt;&gt;N1895,N1896&amp;", ",IF(B1896&lt;&gt;B1895,N1896&amp;", ",""))))&amp;(IF(ISBLANK(O1896),"",(IF(O1896&lt;&gt;O1895,O1896&amp;", ",IF(B1896&lt;&gt;B1895,O1896&amp;", ","")))))&amp;(IF(ISBLANK(P1896),"",(IF(P1896&lt;&gt;P1895,P1896&amp;", ",IF(B1896&lt;&gt;B1895,P1896&amp;", ",IF(Z1896&lt;&gt;Z1895,P1896&amp;", ",""))))))&amp;(IF(ISBLANK(Q1896),"",(IF(Q1896&lt;&gt;Q1895,Q1896&amp;", ",IF(B1896&lt;&gt;B1895,Q1896&amp;", ",IF(Z1896&lt;&gt;Z1895,Q1896&amp;", ",""))))))&amp;(IF(ISBLANK(R1896),"",(IF(R1896&lt;&gt;R1895,R1896&amp;"m, ",IF(B1896&lt;&gt;B1895,R1896&amp;"m, ",IF(Z1896&lt;&gt;Z1895,R1896&amp;"m, ",""))))))&amp;IF(ISBLANK(S1896),"",(IF(B1896&lt;&gt;B1895,S1896&amp;", ",IF(S1896&lt;&gt;S1895,IF((Z1896=Z1895),"same locality "&amp;S1896&amp;", ",S1896&amp;", "),""))))&amp;(IF(ISBLANK(T1896),"",(IF(T1896&lt;&gt;T1895,IF(ISBLANK(F$2),T1896&amp;", ",T1896&amp;" "&amp;F$2&amp;", "),(IF(B1896&lt;&gt;B1895,IF(ISBLANK(F$2),T1896&amp;", ",T1896&amp;" "&amp;F$2&amp;", "),(IF(Z1896&lt;&gt;Z1895,IF(ISBLANK(F$2),T1896&amp;", ",T1896&amp;" "&amp;F$2&amp;", "),IF((U1896&lt;&gt;U1895)*($G$2="Y"),"same collector, ","")))))))))&amp;(IF(ISBLANK(U1896),"",(IF(U1896&lt;&gt;U1895,U1896&amp;", ",(IF(B1896&lt;&gt;B1895,U1896&amp;", ",IF(Z1896&lt;&gt;Z1895,U1896&amp;", ",(IF(T1896&lt;&gt;T1895,IF((T1896&lt;&gt;T1895)*($G$2="Y"),"same date, ", ""),IF((T1896=T1895)*(U1896=U1895)*(S1896&lt;&gt;S1895)*($G$2="Y"),"same collector and date, ", ""))))))))))&amp;(IF(ISBLANK(V1896),"",V1896&amp;", "))&amp;IF((AA1896&lt;&gt;AA1897)*($H$2="y"),AD1896&amp;AE1896,IF((AA1896&lt;&gt;AA1897)*($H$2="m"),AD1896&amp;AG1896,IF(($H$2&lt;&gt;"m")*($H$2&lt;&gt;"Y"),(IF(F1896=0,"",F1896&amp;" "&amp;$F$4&amp;" "))&amp;(IF(G1896=0,"",G1896&amp;" "&amp;$G$4&amp;" "))&amp;(IF(H1896=0,"",H1896&amp;" "&amp;H$4&amp;" "))&amp;(IF(I1896=0,"",I1896&amp;" "&amp;$I$4&amp;" "))&amp;(IF(J1896=0,"",J1896&amp;" "&amp;$J$4&amp;" "))&amp;IF((ISBLANK(C1896)),"","("&amp;C1896&amp;")"),"")))&amp;IF((B1896=B1897)*(K1896=K1897)*(L1896=L1897)*(M1896=M1897),IF(($H$2&lt;&gt;"m")*($H$2&lt;&gt;"Y"), ", ", IF((ISNUMBER(FIND(")",AE1896))), ", ", "")),IF((B1896=B1897)*(K1896=K1897)*(L1896=L1897),"; ",". ")))</f>
        <v/>
      </c>
      <c r="AI1896" s="1"/>
    </row>
    <row r="1897" spans="1:35" x14ac:dyDescent="0.25">
      <c r="A1897" s="3" t="str">
        <f t="shared" si="238"/>
        <v/>
      </c>
      <c r="B1897" s="53" t="str">
        <f t="shared" si="242"/>
        <v/>
      </c>
      <c r="C1897" s="57"/>
      <c r="D1897" s="57"/>
      <c r="E1897" s="57"/>
      <c r="F1897" s="57"/>
      <c r="G1897" s="57"/>
      <c r="H1897" s="57"/>
      <c r="I1897" s="57"/>
      <c r="J1897" s="57"/>
      <c r="K1897" s="57"/>
      <c r="L1897" s="57"/>
      <c r="M1897" s="54"/>
      <c r="N1897" s="57"/>
      <c r="O1897" s="58"/>
      <c r="P1897" s="58"/>
      <c r="Q1897" s="58"/>
      <c r="R1897" s="58"/>
      <c r="S1897" s="54"/>
      <c r="T1897" s="57"/>
      <c r="U1897" s="57"/>
      <c r="V1897" s="57"/>
      <c r="W1897" s="57"/>
      <c r="X1897" s="147" t="str">
        <f>IF(ISBLANK(D1897),"",IF('order-admin-units'!$I$1&lt;&gt;"y", "", IF((K1897="")*(ISBLANK(D1897)=FALSE), 'order-admin-units'!$B$1+1, VLOOKUP(K1897, ordercountry, 2))))</f>
        <v/>
      </c>
      <c r="Y1897" s="147" t="str">
        <f>IF(ISBLANK(D1897),"",IF('order-admin-units'!$I$1&lt;&gt;"y", "", IF(L1897="", 'order-admin-units'!$B$2+1, VLOOKUP(K1897&amp;"@"&amp;L1897, orderadmin, 2))))</f>
        <v/>
      </c>
      <c r="Z1897" s="147" t="str">
        <f t="shared" si="239"/>
        <v/>
      </c>
      <c r="AA1897" s="147" t="str">
        <f t="shared" si="240"/>
        <v/>
      </c>
      <c r="AB1897" s="147" t="str">
        <f t="shared" si="241"/>
        <v/>
      </c>
      <c r="AC1897" s="147" t="str">
        <f t="shared" si="235"/>
        <v/>
      </c>
      <c r="AD1897" s="11" t="str">
        <f t="shared" si="236"/>
        <v/>
      </c>
      <c r="AE1897" s="11" t="str">
        <f t="array" ref="AE1897">IF(ISBLANK(D1897),"",IF(OR($H$2="y",$H$2="m"),IF(AA1897=AA1896,IF(OR(AB1897=$AB$4:$AB1896)=FALSE,AE1896&amp;C1897,AE1896),"("&amp;C1897)&amp;IF(AA1897=AA1898,IF(OR(AB1898=$AB$4:$AB1897)=FALSE,", ",""),") "),""))</f>
        <v/>
      </c>
      <c r="AF1897" s="11" t="str">
        <f t="shared" si="237"/>
        <v/>
      </c>
      <c r="AG1897" s="11" t="str">
        <f t="array" ref="AG1897">IF(ISBLANK(D1897),"",IF(OR($H$2="y",$H$2="m"),IF(AA1897=AA1896,IF(OR(AC1897=$AC$4:$AC1896)=FALSE,AG1896&amp;AF1897,AG1896),"("&amp;AF1897)&amp;IF(AA1897=AA1898,IF(OR(AC1898=$AC$4:$AC1897)=FALSE,", ",""),") "),""))</f>
        <v/>
      </c>
      <c r="AH1897" s="10" t="str">
        <f>IF((ISBLANK(D1897)),"",IF(D1897=D1896,AH1896,"")&amp;IF(B1896&lt;&gt;B1897,((IF(ISBLANK(E1897),$D$3&amp;"Non-type material: "&amp;$D$3,$D$3&amp;INDEX('type-categories'!$A$2:$B$100,MATCH(E1897,'type-categories'!$A$2:$A$100,0),2)&amp;$D$3))),"")&amp;(IF(K1897&lt;&gt;K1896,$C$2&amp;K1897&amp;$K$3&amp;$C$2&amp;" ",(IF(B1897&lt;&gt;B1896,$C$2&amp;K1897&amp;$K$3&amp;$C$2&amp;" ",""))))&amp;(IF(L1897="","",((IF(L1897&lt;&gt;L1896,$D$2&amp;L1897&amp;$L$3&amp;$D$2&amp;" ",IF(B1897&lt;&gt;B1896,$D$2&amp;L1897&amp;$L$3&amp;$D$2&amp;" ",""))))))&amp;(IF(M1897="","",((IF(M1897&lt;&gt;M1896,$E$2&amp;M1897&amp;$E$2&amp;","&amp;" ",IF(B1897&lt;&gt;B1896,$E$2&amp;M1897&amp;$E$2&amp;",",""))))))&amp;(IF(N1897="","",IF(N1897&lt;&gt;N1896,N1897&amp;", ",IF(B1897&lt;&gt;B1896,N1897&amp;", ",""))))&amp;(IF(ISBLANK(O1897),"",(IF(O1897&lt;&gt;O1896,O1897&amp;", ",IF(B1897&lt;&gt;B1896,O1897&amp;", ","")))))&amp;(IF(ISBLANK(P1897),"",(IF(P1897&lt;&gt;P1896,P1897&amp;", ",IF(B1897&lt;&gt;B1896,P1897&amp;", ",IF(Z1897&lt;&gt;Z1896,P1897&amp;", ",""))))))&amp;(IF(ISBLANK(Q1897),"",(IF(Q1897&lt;&gt;Q1896,Q1897&amp;", ",IF(B1897&lt;&gt;B1896,Q1897&amp;", ",IF(Z1897&lt;&gt;Z1896,Q1897&amp;", ",""))))))&amp;(IF(ISBLANK(R1897),"",(IF(R1897&lt;&gt;R1896,R1897&amp;"m, ",IF(B1897&lt;&gt;B1896,R1897&amp;"m, ",IF(Z1897&lt;&gt;Z1896,R1897&amp;"m, ",""))))))&amp;IF(ISBLANK(S1897),"",(IF(B1897&lt;&gt;B1896,S1897&amp;", ",IF(S1897&lt;&gt;S1896,IF((Z1897=Z1896),"same locality "&amp;S1897&amp;", ",S1897&amp;", "),""))))&amp;(IF(ISBLANK(T1897),"",(IF(T1897&lt;&gt;T1896,IF(ISBLANK(F$2),T1897&amp;", ",T1897&amp;" "&amp;F$2&amp;", "),(IF(B1897&lt;&gt;B1896,IF(ISBLANK(F$2),T1897&amp;", ",T1897&amp;" "&amp;F$2&amp;", "),(IF(Z1897&lt;&gt;Z1896,IF(ISBLANK(F$2),T1897&amp;", ",T1897&amp;" "&amp;F$2&amp;", "),IF((U1897&lt;&gt;U1896)*($G$2="Y"),"same collector, ","")))))))))&amp;(IF(ISBLANK(U1897),"",(IF(U1897&lt;&gt;U1896,U1897&amp;", ",(IF(B1897&lt;&gt;B1896,U1897&amp;", ",IF(Z1897&lt;&gt;Z1896,U1897&amp;", ",(IF(T1897&lt;&gt;T1896,IF((T1897&lt;&gt;T1896)*($G$2="Y"),"same date, ", ""),IF((T1897=T1896)*(U1897=U1896)*(S1897&lt;&gt;S1896)*($G$2="Y"),"same collector and date, ", ""))))))))))&amp;(IF(ISBLANK(V1897),"",V1897&amp;", "))&amp;IF((AA1897&lt;&gt;AA1898)*($H$2="y"),AD1897&amp;AE1897,IF((AA1897&lt;&gt;AA1898)*($H$2="m"),AD1897&amp;AG1897,IF(($H$2&lt;&gt;"m")*($H$2&lt;&gt;"Y"),(IF(F1897=0,"",F1897&amp;" "&amp;$F$4&amp;" "))&amp;(IF(G1897=0,"",G1897&amp;" "&amp;$G$4&amp;" "))&amp;(IF(H1897=0,"",H1897&amp;" "&amp;H$4&amp;" "))&amp;(IF(I1897=0,"",I1897&amp;" "&amp;$I$4&amp;" "))&amp;(IF(J1897=0,"",J1897&amp;" "&amp;$J$4&amp;" "))&amp;IF((ISBLANK(C1897)),"","("&amp;C1897&amp;")"),"")))&amp;IF((B1897=B1898)*(K1897=K1898)*(L1897=L1898)*(M1897=M1898),IF(($H$2&lt;&gt;"m")*($H$2&lt;&gt;"Y"), ", ", IF((ISNUMBER(FIND(")",AE1897))), ", ", "")),IF((B1897=B1898)*(K1897=K1898)*(L1897=L1898),"; ",". ")))</f>
        <v/>
      </c>
      <c r="AI1897" s="1"/>
    </row>
    <row r="1898" spans="1:35" x14ac:dyDescent="0.25">
      <c r="A1898" s="3" t="str">
        <f t="shared" si="238"/>
        <v/>
      </c>
      <c r="B1898" s="53" t="str">
        <f t="shared" si="242"/>
        <v/>
      </c>
      <c r="C1898" s="57"/>
      <c r="D1898" s="57"/>
      <c r="E1898" s="57"/>
      <c r="F1898" s="57"/>
      <c r="G1898" s="57"/>
      <c r="H1898" s="57"/>
      <c r="I1898" s="57"/>
      <c r="J1898" s="57"/>
      <c r="K1898" s="57"/>
      <c r="L1898" s="57"/>
      <c r="M1898" s="54"/>
      <c r="N1898" s="57"/>
      <c r="O1898" s="58"/>
      <c r="P1898" s="58"/>
      <c r="Q1898" s="58"/>
      <c r="R1898" s="58"/>
      <c r="S1898" s="54"/>
      <c r="T1898" s="57"/>
      <c r="U1898" s="57"/>
      <c r="V1898" s="57"/>
      <c r="W1898" s="57"/>
      <c r="X1898" s="147" t="str">
        <f>IF(ISBLANK(D1898),"",IF('order-admin-units'!$I$1&lt;&gt;"y", "", IF((K1898="")*(ISBLANK(D1898)=FALSE), 'order-admin-units'!$B$1+1, VLOOKUP(K1898, ordercountry, 2))))</f>
        <v/>
      </c>
      <c r="Y1898" s="147" t="str">
        <f>IF(ISBLANK(D1898),"",IF('order-admin-units'!$I$1&lt;&gt;"y", "", IF(L1898="", 'order-admin-units'!$B$2+1, VLOOKUP(K1898&amp;"@"&amp;L1898, orderadmin, 2))))</f>
        <v/>
      </c>
      <c r="Z1898" s="147" t="str">
        <f t="shared" si="239"/>
        <v/>
      </c>
      <c r="AA1898" s="147" t="str">
        <f t="shared" si="240"/>
        <v/>
      </c>
      <c r="AB1898" s="147" t="str">
        <f t="shared" si="241"/>
        <v/>
      </c>
      <c r="AC1898" s="147" t="str">
        <f t="shared" si="235"/>
        <v/>
      </c>
      <c r="AD1898" s="11" t="str">
        <f t="shared" si="236"/>
        <v/>
      </c>
      <c r="AE1898" s="11" t="str">
        <f t="array" ref="AE1898">IF(ISBLANK(D1898),"",IF(OR($H$2="y",$H$2="m"),IF(AA1898=AA1897,IF(OR(AB1898=$AB$4:$AB1897)=FALSE,AE1897&amp;C1898,AE1897),"("&amp;C1898)&amp;IF(AA1898=AA1899,IF(OR(AB1899=$AB$4:$AB1898)=FALSE,", ",""),") "),""))</f>
        <v/>
      </c>
      <c r="AF1898" s="11" t="str">
        <f t="shared" si="237"/>
        <v/>
      </c>
      <c r="AG1898" s="11" t="str">
        <f t="array" ref="AG1898">IF(ISBLANK(D1898),"",IF(OR($H$2="y",$H$2="m"),IF(AA1898=AA1897,IF(OR(AC1898=$AC$4:$AC1897)=FALSE,AG1897&amp;AF1898,AG1897),"("&amp;AF1898)&amp;IF(AA1898=AA1899,IF(OR(AC1899=$AC$4:$AC1898)=FALSE,", ",""),") "),""))</f>
        <v/>
      </c>
      <c r="AH1898" s="10" t="str">
        <f>IF((ISBLANK(D1898)),"",IF(D1898=D1897,AH1897,"")&amp;IF(B1897&lt;&gt;B1898,((IF(ISBLANK(E1898),$D$3&amp;"Non-type material: "&amp;$D$3,$D$3&amp;INDEX('type-categories'!$A$2:$B$100,MATCH(E1898,'type-categories'!$A$2:$A$100,0),2)&amp;$D$3))),"")&amp;(IF(K1898&lt;&gt;K1897,$C$2&amp;K1898&amp;$K$3&amp;$C$2&amp;" ",(IF(B1898&lt;&gt;B1897,$C$2&amp;K1898&amp;$K$3&amp;$C$2&amp;" ",""))))&amp;(IF(L1898="","",((IF(L1898&lt;&gt;L1897,$D$2&amp;L1898&amp;$L$3&amp;$D$2&amp;" ",IF(B1898&lt;&gt;B1897,$D$2&amp;L1898&amp;$L$3&amp;$D$2&amp;" ",""))))))&amp;(IF(M1898="","",((IF(M1898&lt;&gt;M1897,$E$2&amp;M1898&amp;$E$2&amp;","&amp;" ",IF(B1898&lt;&gt;B1897,$E$2&amp;M1898&amp;$E$2&amp;",",""))))))&amp;(IF(N1898="","",IF(N1898&lt;&gt;N1897,N1898&amp;", ",IF(B1898&lt;&gt;B1897,N1898&amp;", ",""))))&amp;(IF(ISBLANK(O1898),"",(IF(O1898&lt;&gt;O1897,O1898&amp;", ",IF(B1898&lt;&gt;B1897,O1898&amp;", ","")))))&amp;(IF(ISBLANK(P1898),"",(IF(P1898&lt;&gt;P1897,P1898&amp;", ",IF(B1898&lt;&gt;B1897,P1898&amp;", ",IF(Z1898&lt;&gt;Z1897,P1898&amp;", ",""))))))&amp;(IF(ISBLANK(Q1898),"",(IF(Q1898&lt;&gt;Q1897,Q1898&amp;", ",IF(B1898&lt;&gt;B1897,Q1898&amp;", ",IF(Z1898&lt;&gt;Z1897,Q1898&amp;", ",""))))))&amp;(IF(ISBLANK(R1898),"",(IF(R1898&lt;&gt;R1897,R1898&amp;"m, ",IF(B1898&lt;&gt;B1897,R1898&amp;"m, ",IF(Z1898&lt;&gt;Z1897,R1898&amp;"m, ",""))))))&amp;IF(ISBLANK(S1898),"",(IF(B1898&lt;&gt;B1897,S1898&amp;", ",IF(S1898&lt;&gt;S1897,IF((Z1898=Z1897),"same locality "&amp;S1898&amp;", ",S1898&amp;", "),""))))&amp;(IF(ISBLANK(T1898),"",(IF(T1898&lt;&gt;T1897,IF(ISBLANK(F$2),T1898&amp;", ",T1898&amp;" "&amp;F$2&amp;", "),(IF(B1898&lt;&gt;B1897,IF(ISBLANK(F$2),T1898&amp;", ",T1898&amp;" "&amp;F$2&amp;", "),(IF(Z1898&lt;&gt;Z1897,IF(ISBLANK(F$2),T1898&amp;", ",T1898&amp;" "&amp;F$2&amp;", "),IF((U1898&lt;&gt;U1897)*($G$2="Y"),"same collector, ","")))))))))&amp;(IF(ISBLANK(U1898),"",(IF(U1898&lt;&gt;U1897,U1898&amp;", ",(IF(B1898&lt;&gt;B1897,U1898&amp;", ",IF(Z1898&lt;&gt;Z1897,U1898&amp;", ",(IF(T1898&lt;&gt;T1897,IF((T1898&lt;&gt;T1897)*($G$2="Y"),"same date, ", ""),IF((T1898=T1897)*(U1898=U1897)*(S1898&lt;&gt;S1897)*($G$2="Y"),"same collector and date, ", ""))))))))))&amp;(IF(ISBLANK(V1898),"",V1898&amp;", "))&amp;IF((AA1898&lt;&gt;AA1899)*($H$2="y"),AD1898&amp;AE1898,IF((AA1898&lt;&gt;AA1899)*($H$2="m"),AD1898&amp;AG1898,IF(($H$2&lt;&gt;"m")*($H$2&lt;&gt;"Y"),(IF(F1898=0,"",F1898&amp;" "&amp;$F$4&amp;" "))&amp;(IF(G1898=0,"",G1898&amp;" "&amp;$G$4&amp;" "))&amp;(IF(H1898=0,"",H1898&amp;" "&amp;H$4&amp;" "))&amp;(IF(I1898=0,"",I1898&amp;" "&amp;$I$4&amp;" "))&amp;(IF(J1898=0,"",J1898&amp;" "&amp;$J$4&amp;" "))&amp;IF((ISBLANK(C1898)),"","("&amp;C1898&amp;")"),"")))&amp;IF((B1898=B1899)*(K1898=K1899)*(L1898=L1899)*(M1898=M1899),IF(($H$2&lt;&gt;"m")*($H$2&lt;&gt;"Y"), ", ", IF((ISNUMBER(FIND(")",AE1898))), ", ", "")),IF((B1898=B1899)*(K1898=K1899)*(L1898=L1899),"; ",". ")))</f>
        <v/>
      </c>
      <c r="AI1898" s="1"/>
    </row>
    <row r="1899" spans="1:35" x14ac:dyDescent="0.25">
      <c r="A1899" s="3" t="str">
        <f t="shared" si="238"/>
        <v/>
      </c>
      <c r="B1899" s="53" t="str">
        <f t="shared" si="242"/>
        <v/>
      </c>
      <c r="C1899" s="57"/>
      <c r="D1899" s="57"/>
      <c r="E1899" s="57"/>
      <c r="F1899" s="57"/>
      <c r="G1899" s="57"/>
      <c r="H1899" s="57"/>
      <c r="I1899" s="57"/>
      <c r="J1899" s="57"/>
      <c r="K1899" s="57"/>
      <c r="L1899" s="57"/>
      <c r="M1899" s="54"/>
      <c r="N1899" s="57"/>
      <c r="O1899" s="58"/>
      <c r="P1899" s="58"/>
      <c r="Q1899" s="58"/>
      <c r="R1899" s="58"/>
      <c r="S1899" s="54"/>
      <c r="T1899" s="57"/>
      <c r="U1899" s="57"/>
      <c r="V1899" s="57"/>
      <c r="W1899" s="57"/>
      <c r="X1899" s="147" t="str">
        <f>IF(ISBLANK(D1899),"",IF('order-admin-units'!$I$1&lt;&gt;"y", "", IF((K1899="")*(ISBLANK(D1899)=FALSE), 'order-admin-units'!$B$1+1, VLOOKUP(K1899, ordercountry, 2))))</f>
        <v/>
      </c>
      <c r="Y1899" s="147" t="str">
        <f>IF(ISBLANK(D1899),"",IF('order-admin-units'!$I$1&lt;&gt;"y", "", IF(L1899="", 'order-admin-units'!$B$2+1, VLOOKUP(K1899&amp;"@"&amp;L1899, orderadmin, 2))))</f>
        <v/>
      </c>
      <c r="Z1899" s="147" t="str">
        <f t="shared" si="239"/>
        <v/>
      </c>
      <c r="AA1899" s="147" t="str">
        <f t="shared" si="240"/>
        <v/>
      </c>
      <c r="AB1899" s="147" t="str">
        <f t="shared" si="241"/>
        <v/>
      </c>
      <c r="AC1899" s="147" t="str">
        <f t="shared" si="235"/>
        <v/>
      </c>
      <c r="AD1899" s="11" t="str">
        <f t="shared" si="236"/>
        <v/>
      </c>
      <c r="AE1899" s="11" t="str">
        <f t="array" ref="AE1899">IF(ISBLANK(D1899),"",IF(OR($H$2="y",$H$2="m"),IF(AA1899=AA1898,IF(OR(AB1899=$AB$4:$AB1898)=FALSE,AE1898&amp;C1899,AE1898),"("&amp;C1899)&amp;IF(AA1899=AA1900,IF(OR(AB1900=$AB$4:$AB1899)=FALSE,", ",""),") "),""))</f>
        <v/>
      </c>
      <c r="AF1899" s="11" t="str">
        <f t="shared" si="237"/>
        <v/>
      </c>
      <c r="AG1899" s="11" t="str">
        <f t="array" ref="AG1899">IF(ISBLANK(D1899),"",IF(OR($H$2="y",$H$2="m"),IF(AA1899=AA1898,IF(OR(AC1899=$AC$4:$AC1898)=FALSE,AG1898&amp;AF1899,AG1898),"("&amp;AF1899)&amp;IF(AA1899=AA1900,IF(OR(AC1900=$AC$4:$AC1899)=FALSE,", ",""),") "),""))</f>
        <v/>
      </c>
      <c r="AH1899" s="10" t="str">
        <f>IF((ISBLANK(D1899)),"",IF(D1899=D1898,AH1898,"")&amp;IF(B1898&lt;&gt;B1899,((IF(ISBLANK(E1899),$D$3&amp;"Non-type material: "&amp;$D$3,$D$3&amp;INDEX('type-categories'!$A$2:$B$100,MATCH(E1899,'type-categories'!$A$2:$A$100,0),2)&amp;$D$3))),"")&amp;(IF(K1899&lt;&gt;K1898,$C$2&amp;K1899&amp;$K$3&amp;$C$2&amp;" ",(IF(B1899&lt;&gt;B1898,$C$2&amp;K1899&amp;$K$3&amp;$C$2&amp;" ",""))))&amp;(IF(L1899="","",((IF(L1899&lt;&gt;L1898,$D$2&amp;L1899&amp;$L$3&amp;$D$2&amp;" ",IF(B1899&lt;&gt;B1898,$D$2&amp;L1899&amp;$L$3&amp;$D$2&amp;" ",""))))))&amp;(IF(M1899="","",((IF(M1899&lt;&gt;M1898,$E$2&amp;M1899&amp;$E$2&amp;","&amp;" ",IF(B1899&lt;&gt;B1898,$E$2&amp;M1899&amp;$E$2&amp;",",""))))))&amp;(IF(N1899="","",IF(N1899&lt;&gt;N1898,N1899&amp;", ",IF(B1899&lt;&gt;B1898,N1899&amp;", ",""))))&amp;(IF(ISBLANK(O1899),"",(IF(O1899&lt;&gt;O1898,O1899&amp;", ",IF(B1899&lt;&gt;B1898,O1899&amp;", ","")))))&amp;(IF(ISBLANK(P1899),"",(IF(P1899&lt;&gt;P1898,P1899&amp;", ",IF(B1899&lt;&gt;B1898,P1899&amp;", ",IF(Z1899&lt;&gt;Z1898,P1899&amp;", ",""))))))&amp;(IF(ISBLANK(Q1899),"",(IF(Q1899&lt;&gt;Q1898,Q1899&amp;", ",IF(B1899&lt;&gt;B1898,Q1899&amp;", ",IF(Z1899&lt;&gt;Z1898,Q1899&amp;", ",""))))))&amp;(IF(ISBLANK(R1899),"",(IF(R1899&lt;&gt;R1898,R1899&amp;"m, ",IF(B1899&lt;&gt;B1898,R1899&amp;"m, ",IF(Z1899&lt;&gt;Z1898,R1899&amp;"m, ",""))))))&amp;IF(ISBLANK(S1899),"",(IF(B1899&lt;&gt;B1898,S1899&amp;", ",IF(S1899&lt;&gt;S1898,IF((Z1899=Z1898),"same locality "&amp;S1899&amp;", ",S1899&amp;", "),""))))&amp;(IF(ISBLANK(T1899),"",(IF(T1899&lt;&gt;T1898,IF(ISBLANK(F$2),T1899&amp;", ",T1899&amp;" "&amp;F$2&amp;", "),(IF(B1899&lt;&gt;B1898,IF(ISBLANK(F$2),T1899&amp;", ",T1899&amp;" "&amp;F$2&amp;", "),(IF(Z1899&lt;&gt;Z1898,IF(ISBLANK(F$2),T1899&amp;", ",T1899&amp;" "&amp;F$2&amp;", "),IF((U1899&lt;&gt;U1898)*($G$2="Y"),"same collector, ","")))))))))&amp;(IF(ISBLANK(U1899),"",(IF(U1899&lt;&gt;U1898,U1899&amp;", ",(IF(B1899&lt;&gt;B1898,U1899&amp;", ",IF(Z1899&lt;&gt;Z1898,U1899&amp;", ",(IF(T1899&lt;&gt;T1898,IF((T1899&lt;&gt;T1898)*($G$2="Y"),"same date, ", ""),IF((T1899=T1898)*(U1899=U1898)*(S1899&lt;&gt;S1898)*($G$2="Y"),"same collector and date, ", ""))))))))))&amp;(IF(ISBLANK(V1899),"",V1899&amp;", "))&amp;IF((AA1899&lt;&gt;AA1900)*($H$2="y"),AD1899&amp;AE1899,IF((AA1899&lt;&gt;AA1900)*($H$2="m"),AD1899&amp;AG1899,IF(($H$2&lt;&gt;"m")*($H$2&lt;&gt;"Y"),(IF(F1899=0,"",F1899&amp;" "&amp;$F$4&amp;" "))&amp;(IF(G1899=0,"",G1899&amp;" "&amp;$G$4&amp;" "))&amp;(IF(H1899=0,"",H1899&amp;" "&amp;H$4&amp;" "))&amp;(IF(I1899=0,"",I1899&amp;" "&amp;$I$4&amp;" "))&amp;(IF(J1899=0,"",J1899&amp;" "&amp;$J$4&amp;" "))&amp;IF((ISBLANK(C1899)),"","("&amp;C1899&amp;")"),"")))&amp;IF((B1899=B1900)*(K1899=K1900)*(L1899=L1900)*(M1899=M1900),IF(($H$2&lt;&gt;"m")*($H$2&lt;&gt;"Y"), ", ", IF((ISNUMBER(FIND(")",AE1899))), ", ", "")),IF((B1899=B1900)*(K1899=K1900)*(L1899=L1900),"; ",". ")))</f>
        <v/>
      </c>
      <c r="AI1899" s="1"/>
    </row>
    <row r="1900" spans="1:35" x14ac:dyDescent="0.25">
      <c r="A1900" s="3" t="str">
        <f t="shared" si="238"/>
        <v/>
      </c>
      <c r="B1900" s="53" t="str">
        <f t="shared" si="242"/>
        <v/>
      </c>
      <c r="C1900" s="57"/>
      <c r="D1900" s="57"/>
      <c r="E1900" s="57"/>
      <c r="F1900" s="57"/>
      <c r="G1900" s="57"/>
      <c r="H1900" s="57"/>
      <c r="I1900" s="57"/>
      <c r="J1900" s="57"/>
      <c r="K1900" s="57"/>
      <c r="L1900" s="57"/>
      <c r="M1900" s="54"/>
      <c r="N1900" s="57"/>
      <c r="O1900" s="58"/>
      <c r="P1900" s="58"/>
      <c r="Q1900" s="58"/>
      <c r="R1900" s="58"/>
      <c r="S1900" s="54"/>
      <c r="T1900" s="57"/>
      <c r="U1900" s="57"/>
      <c r="V1900" s="57"/>
      <c r="W1900" s="57"/>
      <c r="X1900" s="147" t="str">
        <f>IF(ISBLANK(D1900),"",IF('order-admin-units'!$I$1&lt;&gt;"y", "", IF((K1900="")*(ISBLANK(D1900)=FALSE), 'order-admin-units'!$B$1+1, VLOOKUP(K1900, ordercountry, 2))))</f>
        <v/>
      </c>
      <c r="Y1900" s="147" t="str">
        <f>IF(ISBLANK(D1900),"",IF('order-admin-units'!$I$1&lt;&gt;"y", "", IF(L1900="", 'order-admin-units'!$B$2+1, VLOOKUP(K1900&amp;"@"&amp;L1900, orderadmin, 2))))</f>
        <v/>
      </c>
      <c r="Z1900" s="147" t="str">
        <f t="shared" si="239"/>
        <v/>
      </c>
      <c r="AA1900" s="147" t="str">
        <f t="shared" si="240"/>
        <v/>
      </c>
      <c r="AB1900" s="147" t="str">
        <f t="shared" si="241"/>
        <v/>
      </c>
      <c r="AC1900" s="147" t="str">
        <f t="shared" si="235"/>
        <v/>
      </c>
      <c r="AD1900" s="11" t="str">
        <f t="shared" si="236"/>
        <v/>
      </c>
      <c r="AE1900" s="11" t="str">
        <f t="array" ref="AE1900">IF(ISBLANK(D1900),"",IF(OR($H$2="y",$H$2="m"),IF(AA1900=AA1899,IF(OR(AB1900=$AB$4:$AB1899)=FALSE,AE1899&amp;C1900,AE1899),"("&amp;C1900)&amp;IF(AA1900=AA1901,IF(OR(AB1901=$AB$4:$AB1900)=FALSE,", ",""),") "),""))</f>
        <v/>
      </c>
      <c r="AF1900" s="11" t="str">
        <f t="shared" si="237"/>
        <v/>
      </c>
      <c r="AG1900" s="11" t="str">
        <f t="array" ref="AG1900">IF(ISBLANK(D1900),"",IF(OR($H$2="y",$H$2="m"),IF(AA1900=AA1899,IF(OR(AC1900=$AC$4:$AC1899)=FALSE,AG1899&amp;AF1900,AG1899),"("&amp;AF1900)&amp;IF(AA1900=AA1901,IF(OR(AC1901=$AC$4:$AC1900)=FALSE,", ",""),") "),""))</f>
        <v/>
      </c>
      <c r="AH1900" s="10" t="str">
        <f>IF((ISBLANK(D1900)),"",IF(D1900=D1899,AH1899,"")&amp;IF(B1899&lt;&gt;B1900,((IF(ISBLANK(E1900),$D$3&amp;"Non-type material: "&amp;$D$3,$D$3&amp;INDEX('type-categories'!$A$2:$B$100,MATCH(E1900,'type-categories'!$A$2:$A$100,0),2)&amp;$D$3))),"")&amp;(IF(K1900&lt;&gt;K1899,$C$2&amp;K1900&amp;$K$3&amp;$C$2&amp;" ",(IF(B1900&lt;&gt;B1899,$C$2&amp;K1900&amp;$K$3&amp;$C$2&amp;" ",""))))&amp;(IF(L1900="","",((IF(L1900&lt;&gt;L1899,$D$2&amp;L1900&amp;$L$3&amp;$D$2&amp;" ",IF(B1900&lt;&gt;B1899,$D$2&amp;L1900&amp;$L$3&amp;$D$2&amp;" ",""))))))&amp;(IF(M1900="","",((IF(M1900&lt;&gt;M1899,$E$2&amp;M1900&amp;$E$2&amp;","&amp;" ",IF(B1900&lt;&gt;B1899,$E$2&amp;M1900&amp;$E$2&amp;",",""))))))&amp;(IF(N1900="","",IF(N1900&lt;&gt;N1899,N1900&amp;", ",IF(B1900&lt;&gt;B1899,N1900&amp;", ",""))))&amp;(IF(ISBLANK(O1900),"",(IF(O1900&lt;&gt;O1899,O1900&amp;", ",IF(B1900&lt;&gt;B1899,O1900&amp;", ","")))))&amp;(IF(ISBLANK(P1900),"",(IF(P1900&lt;&gt;P1899,P1900&amp;", ",IF(B1900&lt;&gt;B1899,P1900&amp;", ",IF(Z1900&lt;&gt;Z1899,P1900&amp;", ",""))))))&amp;(IF(ISBLANK(Q1900),"",(IF(Q1900&lt;&gt;Q1899,Q1900&amp;", ",IF(B1900&lt;&gt;B1899,Q1900&amp;", ",IF(Z1900&lt;&gt;Z1899,Q1900&amp;", ",""))))))&amp;(IF(ISBLANK(R1900),"",(IF(R1900&lt;&gt;R1899,R1900&amp;"m, ",IF(B1900&lt;&gt;B1899,R1900&amp;"m, ",IF(Z1900&lt;&gt;Z1899,R1900&amp;"m, ",""))))))&amp;IF(ISBLANK(S1900),"",(IF(B1900&lt;&gt;B1899,S1900&amp;", ",IF(S1900&lt;&gt;S1899,IF((Z1900=Z1899),"same locality "&amp;S1900&amp;", ",S1900&amp;", "),""))))&amp;(IF(ISBLANK(T1900),"",(IF(T1900&lt;&gt;T1899,IF(ISBLANK(F$2),T1900&amp;", ",T1900&amp;" "&amp;F$2&amp;", "),(IF(B1900&lt;&gt;B1899,IF(ISBLANK(F$2),T1900&amp;", ",T1900&amp;" "&amp;F$2&amp;", "),(IF(Z1900&lt;&gt;Z1899,IF(ISBLANK(F$2),T1900&amp;", ",T1900&amp;" "&amp;F$2&amp;", "),IF((U1900&lt;&gt;U1899)*($G$2="Y"),"same collector, ","")))))))))&amp;(IF(ISBLANK(U1900),"",(IF(U1900&lt;&gt;U1899,U1900&amp;", ",(IF(B1900&lt;&gt;B1899,U1900&amp;", ",IF(Z1900&lt;&gt;Z1899,U1900&amp;", ",(IF(T1900&lt;&gt;T1899,IF((T1900&lt;&gt;T1899)*($G$2="Y"),"same date, ", ""),IF((T1900=T1899)*(U1900=U1899)*(S1900&lt;&gt;S1899)*($G$2="Y"),"same collector and date, ", ""))))))))))&amp;(IF(ISBLANK(V1900),"",V1900&amp;", "))&amp;IF((AA1900&lt;&gt;AA1901)*($H$2="y"),AD1900&amp;AE1900,IF((AA1900&lt;&gt;AA1901)*($H$2="m"),AD1900&amp;AG1900,IF(($H$2&lt;&gt;"m")*($H$2&lt;&gt;"Y"),(IF(F1900=0,"",F1900&amp;" "&amp;$F$4&amp;" "))&amp;(IF(G1900=0,"",G1900&amp;" "&amp;$G$4&amp;" "))&amp;(IF(H1900=0,"",H1900&amp;" "&amp;H$4&amp;" "))&amp;(IF(I1900=0,"",I1900&amp;" "&amp;$I$4&amp;" "))&amp;(IF(J1900=0,"",J1900&amp;" "&amp;$J$4&amp;" "))&amp;IF((ISBLANK(C1900)),"","("&amp;C1900&amp;")"),"")))&amp;IF((B1900=B1901)*(K1900=K1901)*(L1900=L1901)*(M1900=M1901),IF(($H$2&lt;&gt;"m")*($H$2&lt;&gt;"Y"), ", ", IF((ISNUMBER(FIND(")",AE1900))), ", ", "")),IF((B1900=B1901)*(K1900=K1901)*(L1900=L1901),"; ",". ")))</f>
        <v/>
      </c>
      <c r="AI1900" s="1"/>
    </row>
    <row r="1901" spans="1:35" x14ac:dyDescent="0.25">
      <c r="A1901" s="3" t="str">
        <f t="shared" si="238"/>
        <v/>
      </c>
      <c r="B1901" s="53" t="str">
        <f t="shared" si="242"/>
        <v/>
      </c>
      <c r="C1901" s="57"/>
      <c r="D1901" s="57"/>
      <c r="E1901" s="57"/>
      <c r="F1901" s="57"/>
      <c r="G1901" s="57"/>
      <c r="H1901" s="57"/>
      <c r="I1901" s="57"/>
      <c r="J1901" s="57"/>
      <c r="K1901" s="57"/>
      <c r="L1901" s="57"/>
      <c r="M1901" s="54"/>
      <c r="N1901" s="57"/>
      <c r="O1901" s="58"/>
      <c r="P1901" s="58"/>
      <c r="Q1901" s="58"/>
      <c r="R1901" s="58"/>
      <c r="S1901" s="54"/>
      <c r="T1901" s="57"/>
      <c r="U1901" s="57"/>
      <c r="V1901" s="57"/>
      <c r="W1901" s="57"/>
      <c r="X1901" s="147" t="str">
        <f>IF(ISBLANK(D1901),"",IF('order-admin-units'!$I$1&lt;&gt;"y", "", IF((K1901="")*(ISBLANK(D1901)=FALSE), 'order-admin-units'!$B$1+1, VLOOKUP(K1901, ordercountry, 2))))</f>
        <v/>
      </c>
      <c r="Y1901" s="147" t="str">
        <f>IF(ISBLANK(D1901),"",IF('order-admin-units'!$I$1&lt;&gt;"y", "", IF(L1901="", 'order-admin-units'!$B$2+1, VLOOKUP(K1901&amp;"@"&amp;L1901, orderadmin, 2))))</f>
        <v/>
      </c>
      <c r="Z1901" s="147" t="str">
        <f t="shared" si="239"/>
        <v/>
      </c>
      <c r="AA1901" s="147" t="str">
        <f t="shared" si="240"/>
        <v/>
      </c>
      <c r="AB1901" s="147" t="str">
        <f t="shared" si="241"/>
        <v/>
      </c>
      <c r="AC1901" s="147" t="str">
        <f t="shared" si="235"/>
        <v/>
      </c>
      <c r="AD1901" s="11" t="str">
        <f t="shared" si="236"/>
        <v/>
      </c>
      <c r="AE1901" s="11" t="str">
        <f t="array" ref="AE1901">IF(ISBLANK(D1901),"",IF(OR($H$2="y",$H$2="m"),IF(AA1901=AA1900,IF(OR(AB1901=$AB$4:$AB1900)=FALSE,AE1900&amp;C1901,AE1900),"("&amp;C1901)&amp;IF(AA1901=AA1902,IF(OR(AB1902=$AB$4:$AB1901)=FALSE,", ",""),") "),""))</f>
        <v/>
      </c>
      <c r="AF1901" s="11" t="str">
        <f t="shared" si="237"/>
        <v/>
      </c>
      <c r="AG1901" s="11" t="str">
        <f t="array" ref="AG1901">IF(ISBLANK(D1901),"",IF(OR($H$2="y",$H$2="m"),IF(AA1901=AA1900,IF(OR(AC1901=$AC$4:$AC1900)=FALSE,AG1900&amp;AF1901,AG1900),"("&amp;AF1901)&amp;IF(AA1901=AA1902,IF(OR(AC1902=$AC$4:$AC1901)=FALSE,", ",""),") "),""))</f>
        <v/>
      </c>
      <c r="AH1901" s="10" t="str">
        <f>IF((ISBLANK(D1901)),"",IF(D1901=D1900,AH1900,"")&amp;IF(B1900&lt;&gt;B1901,((IF(ISBLANK(E1901),$D$3&amp;"Non-type material: "&amp;$D$3,$D$3&amp;INDEX('type-categories'!$A$2:$B$100,MATCH(E1901,'type-categories'!$A$2:$A$100,0),2)&amp;$D$3))),"")&amp;(IF(K1901&lt;&gt;K1900,$C$2&amp;K1901&amp;$K$3&amp;$C$2&amp;" ",(IF(B1901&lt;&gt;B1900,$C$2&amp;K1901&amp;$K$3&amp;$C$2&amp;" ",""))))&amp;(IF(L1901="","",((IF(L1901&lt;&gt;L1900,$D$2&amp;L1901&amp;$L$3&amp;$D$2&amp;" ",IF(B1901&lt;&gt;B1900,$D$2&amp;L1901&amp;$L$3&amp;$D$2&amp;" ",""))))))&amp;(IF(M1901="","",((IF(M1901&lt;&gt;M1900,$E$2&amp;M1901&amp;$E$2&amp;","&amp;" ",IF(B1901&lt;&gt;B1900,$E$2&amp;M1901&amp;$E$2&amp;",",""))))))&amp;(IF(N1901="","",IF(N1901&lt;&gt;N1900,N1901&amp;", ",IF(B1901&lt;&gt;B1900,N1901&amp;", ",""))))&amp;(IF(ISBLANK(O1901),"",(IF(O1901&lt;&gt;O1900,O1901&amp;", ",IF(B1901&lt;&gt;B1900,O1901&amp;", ","")))))&amp;(IF(ISBLANK(P1901),"",(IF(P1901&lt;&gt;P1900,P1901&amp;", ",IF(B1901&lt;&gt;B1900,P1901&amp;", ",IF(Z1901&lt;&gt;Z1900,P1901&amp;", ",""))))))&amp;(IF(ISBLANK(Q1901),"",(IF(Q1901&lt;&gt;Q1900,Q1901&amp;", ",IF(B1901&lt;&gt;B1900,Q1901&amp;", ",IF(Z1901&lt;&gt;Z1900,Q1901&amp;", ",""))))))&amp;(IF(ISBLANK(R1901),"",(IF(R1901&lt;&gt;R1900,R1901&amp;"m, ",IF(B1901&lt;&gt;B1900,R1901&amp;"m, ",IF(Z1901&lt;&gt;Z1900,R1901&amp;"m, ",""))))))&amp;IF(ISBLANK(S1901),"",(IF(B1901&lt;&gt;B1900,S1901&amp;", ",IF(S1901&lt;&gt;S1900,IF((Z1901=Z1900),"same locality "&amp;S1901&amp;", ",S1901&amp;", "),""))))&amp;(IF(ISBLANK(T1901),"",(IF(T1901&lt;&gt;T1900,IF(ISBLANK(F$2),T1901&amp;", ",T1901&amp;" "&amp;F$2&amp;", "),(IF(B1901&lt;&gt;B1900,IF(ISBLANK(F$2),T1901&amp;", ",T1901&amp;" "&amp;F$2&amp;", "),(IF(Z1901&lt;&gt;Z1900,IF(ISBLANK(F$2),T1901&amp;", ",T1901&amp;" "&amp;F$2&amp;", "),IF((U1901&lt;&gt;U1900)*($G$2="Y"),"same collector, ","")))))))))&amp;(IF(ISBLANK(U1901),"",(IF(U1901&lt;&gt;U1900,U1901&amp;", ",(IF(B1901&lt;&gt;B1900,U1901&amp;", ",IF(Z1901&lt;&gt;Z1900,U1901&amp;", ",(IF(T1901&lt;&gt;T1900,IF((T1901&lt;&gt;T1900)*($G$2="Y"),"same date, ", ""),IF((T1901=T1900)*(U1901=U1900)*(S1901&lt;&gt;S1900)*($G$2="Y"),"same collector and date, ", ""))))))))))&amp;(IF(ISBLANK(V1901),"",V1901&amp;", "))&amp;IF((AA1901&lt;&gt;AA1902)*($H$2="y"),AD1901&amp;AE1901,IF((AA1901&lt;&gt;AA1902)*($H$2="m"),AD1901&amp;AG1901,IF(($H$2&lt;&gt;"m")*($H$2&lt;&gt;"Y"),(IF(F1901=0,"",F1901&amp;" "&amp;$F$4&amp;" "))&amp;(IF(G1901=0,"",G1901&amp;" "&amp;$G$4&amp;" "))&amp;(IF(H1901=0,"",H1901&amp;" "&amp;H$4&amp;" "))&amp;(IF(I1901=0,"",I1901&amp;" "&amp;$I$4&amp;" "))&amp;(IF(J1901=0,"",J1901&amp;" "&amp;$J$4&amp;" "))&amp;IF((ISBLANK(C1901)),"","("&amp;C1901&amp;")"),"")))&amp;IF((B1901=B1902)*(K1901=K1902)*(L1901=L1902)*(M1901=M1902),IF(($H$2&lt;&gt;"m")*($H$2&lt;&gt;"Y"), ", ", IF((ISNUMBER(FIND(")",AE1901))), ", ", "")),IF((B1901=B1902)*(K1901=K1902)*(L1901=L1902),"; ",". ")))</f>
        <v/>
      </c>
      <c r="AI1901" s="1"/>
    </row>
    <row r="1902" spans="1:35" x14ac:dyDescent="0.25">
      <c r="A1902" s="3" t="str">
        <f t="shared" si="238"/>
        <v/>
      </c>
      <c r="B1902" s="53" t="str">
        <f t="shared" si="242"/>
        <v/>
      </c>
      <c r="C1902" s="57"/>
      <c r="D1902" s="57"/>
      <c r="E1902" s="57"/>
      <c r="F1902" s="57"/>
      <c r="G1902" s="57"/>
      <c r="H1902" s="57"/>
      <c r="I1902" s="57"/>
      <c r="J1902" s="57"/>
      <c r="K1902" s="57"/>
      <c r="L1902" s="57"/>
      <c r="M1902" s="54"/>
      <c r="N1902" s="57"/>
      <c r="O1902" s="58"/>
      <c r="P1902" s="58"/>
      <c r="Q1902" s="58"/>
      <c r="R1902" s="58"/>
      <c r="S1902" s="54"/>
      <c r="T1902" s="57"/>
      <c r="U1902" s="57"/>
      <c r="V1902" s="57"/>
      <c r="W1902" s="57"/>
      <c r="X1902" s="147" t="str">
        <f>IF(ISBLANK(D1902),"",IF('order-admin-units'!$I$1&lt;&gt;"y", "", IF((K1902="")*(ISBLANK(D1902)=FALSE), 'order-admin-units'!$B$1+1, VLOOKUP(K1902, ordercountry, 2))))</f>
        <v/>
      </c>
      <c r="Y1902" s="147" t="str">
        <f>IF(ISBLANK(D1902),"",IF('order-admin-units'!$I$1&lt;&gt;"y", "", IF(L1902="", 'order-admin-units'!$B$2+1, VLOOKUP(K1902&amp;"@"&amp;L1902, orderadmin, 2))))</f>
        <v/>
      </c>
      <c r="Z1902" s="147" t="str">
        <f t="shared" si="239"/>
        <v/>
      </c>
      <c r="AA1902" s="147" t="str">
        <f t="shared" si="240"/>
        <v/>
      </c>
      <c r="AB1902" s="147" t="str">
        <f t="shared" si="241"/>
        <v/>
      </c>
      <c r="AC1902" s="147" t="str">
        <f t="shared" si="235"/>
        <v/>
      </c>
      <c r="AD1902" s="11" t="str">
        <f t="shared" si="236"/>
        <v/>
      </c>
      <c r="AE1902" s="11" t="str">
        <f t="array" ref="AE1902">IF(ISBLANK(D1902),"",IF(OR($H$2="y",$H$2="m"),IF(AA1902=AA1901,IF(OR(AB1902=$AB$4:$AB1901)=FALSE,AE1901&amp;C1902,AE1901),"("&amp;C1902)&amp;IF(AA1902=AA1903,IF(OR(AB1903=$AB$4:$AB1902)=FALSE,", ",""),") "),""))</f>
        <v/>
      </c>
      <c r="AF1902" s="11" t="str">
        <f t="shared" si="237"/>
        <v/>
      </c>
      <c r="AG1902" s="11" t="str">
        <f t="array" ref="AG1902">IF(ISBLANK(D1902),"",IF(OR($H$2="y",$H$2="m"),IF(AA1902=AA1901,IF(OR(AC1902=$AC$4:$AC1901)=FALSE,AG1901&amp;AF1902,AG1901),"("&amp;AF1902)&amp;IF(AA1902=AA1903,IF(OR(AC1903=$AC$4:$AC1902)=FALSE,", ",""),") "),""))</f>
        <v/>
      </c>
      <c r="AH1902" s="10" t="str">
        <f>IF((ISBLANK(D1902)),"",IF(D1902=D1901,AH1901,"")&amp;IF(B1901&lt;&gt;B1902,((IF(ISBLANK(E1902),$D$3&amp;"Non-type material: "&amp;$D$3,$D$3&amp;INDEX('type-categories'!$A$2:$B$100,MATCH(E1902,'type-categories'!$A$2:$A$100,0),2)&amp;$D$3))),"")&amp;(IF(K1902&lt;&gt;K1901,$C$2&amp;K1902&amp;$K$3&amp;$C$2&amp;" ",(IF(B1902&lt;&gt;B1901,$C$2&amp;K1902&amp;$K$3&amp;$C$2&amp;" ",""))))&amp;(IF(L1902="","",((IF(L1902&lt;&gt;L1901,$D$2&amp;L1902&amp;$L$3&amp;$D$2&amp;" ",IF(B1902&lt;&gt;B1901,$D$2&amp;L1902&amp;$L$3&amp;$D$2&amp;" ",""))))))&amp;(IF(M1902="","",((IF(M1902&lt;&gt;M1901,$E$2&amp;M1902&amp;$E$2&amp;","&amp;" ",IF(B1902&lt;&gt;B1901,$E$2&amp;M1902&amp;$E$2&amp;",",""))))))&amp;(IF(N1902="","",IF(N1902&lt;&gt;N1901,N1902&amp;", ",IF(B1902&lt;&gt;B1901,N1902&amp;", ",""))))&amp;(IF(ISBLANK(O1902),"",(IF(O1902&lt;&gt;O1901,O1902&amp;", ",IF(B1902&lt;&gt;B1901,O1902&amp;", ","")))))&amp;(IF(ISBLANK(P1902),"",(IF(P1902&lt;&gt;P1901,P1902&amp;", ",IF(B1902&lt;&gt;B1901,P1902&amp;", ",IF(Z1902&lt;&gt;Z1901,P1902&amp;", ",""))))))&amp;(IF(ISBLANK(Q1902),"",(IF(Q1902&lt;&gt;Q1901,Q1902&amp;", ",IF(B1902&lt;&gt;B1901,Q1902&amp;", ",IF(Z1902&lt;&gt;Z1901,Q1902&amp;", ",""))))))&amp;(IF(ISBLANK(R1902),"",(IF(R1902&lt;&gt;R1901,R1902&amp;"m, ",IF(B1902&lt;&gt;B1901,R1902&amp;"m, ",IF(Z1902&lt;&gt;Z1901,R1902&amp;"m, ",""))))))&amp;IF(ISBLANK(S1902),"",(IF(B1902&lt;&gt;B1901,S1902&amp;", ",IF(S1902&lt;&gt;S1901,IF((Z1902=Z1901),"same locality "&amp;S1902&amp;", ",S1902&amp;", "),""))))&amp;(IF(ISBLANK(T1902),"",(IF(T1902&lt;&gt;T1901,IF(ISBLANK(F$2),T1902&amp;", ",T1902&amp;" "&amp;F$2&amp;", "),(IF(B1902&lt;&gt;B1901,IF(ISBLANK(F$2),T1902&amp;", ",T1902&amp;" "&amp;F$2&amp;", "),(IF(Z1902&lt;&gt;Z1901,IF(ISBLANK(F$2),T1902&amp;", ",T1902&amp;" "&amp;F$2&amp;", "),IF((U1902&lt;&gt;U1901)*($G$2="Y"),"same collector, ","")))))))))&amp;(IF(ISBLANK(U1902),"",(IF(U1902&lt;&gt;U1901,U1902&amp;", ",(IF(B1902&lt;&gt;B1901,U1902&amp;", ",IF(Z1902&lt;&gt;Z1901,U1902&amp;", ",(IF(T1902&lt;&gt;T1901,IF((T1902&lt;&gt;T1901)*($G$2="Y"),"same date, ", ""),IF((T1902=T1901)*(U1902=U1901)*(S1902&lt;&gt;S1901)*($G$2="Y"),"same collector and date, ", ""))))))))))&amp;(IF(ISBLANK(V1902),"",V1902&amp;", "))&amp;IF((AA1902&lt;&gt;AA1903)*($H$2="y"),AD1902&amp;AE1902,IF((AA1902&lt;&gt;AA1903)*($H$2="m"),AD1902&amp;AG1902,IF(($H$2&lt;&gt;"m")*($H$2&lt;&gt;"Y"),(IF(F1902=0,"",F1902&amp;" "&amp;$F$4&amp;" "))&amp;(IF(G1902=0,"",G1902&amp;" "&amp;$G$4&amp;" "))&amp;(IF(H1902=0,"",H1902&amp;" "&amp;H$4&amp;" "))&amp;(IF(I1902=0,"",I1902&amp;" "&amp;$I$4&amp;" "))&amp;(IF(J1902=0,"",J1902&amp;" "&amp;$J$4&amp;" "))&amp;IF((ISBLANK(C1902)),"","("&amp;C1902&amp;")"),"")))&amp;IF((B1902=B1903)*(K1902=K1903)*(L1902=L1903)*(M1902=M1903),IF(($H$2&lt;&gt;"m")*($H$2&lt;&gt;"Y"), ", ", IF((ISNUMBER(FIND(")",AE1902))), ", ", "")),IF((B1902=B1903)*(K1902=K1903)*(L1902=L1903),"; ",". ")))</f>
        <v/>
      </c>
      <c r="AI1902" s="1"/>
    </row>
    <row r="1903" spans="1:35" x14ac:dyDescent="0.25">
      <c r="A1903" s="3" t="str">
        <f t="shared" si="238"/>
        <v/>
      </c>
      <c r="B1903" s="53" t="str">
        <f t="shared" si="242"/>
        <v/>
      </c>
      <c r="C1903" s="57"/>
      <c r="D1903" s="57"/>
      <c r="E1903" s="57"/>
      <c r="F1903" s="57"/>
      <c r="G1903" s="57"/>
      <c r="H1903" s="57"/>
      <c r="I1903" s="57"/>
      <c r="J1903" s="57"/>
      <c r="K1903" s="57"/>
      <c r="L1903" s="57"/>
      <c r="M1903" s="54"/>
      <c r="N1903" s="57"/>
      <c r="O1903" s="58"/>
      <c r="P1903" s="58"/>
      <c r="Q1903" s="58"/>
      <c r="R1903" s="58"/>
      <c r="S1903" s="54"/>
      <c r="T1903" s="57"/>
      <c r="U1903" s="57"/>
      <c r="V1903" s="57"/>
      <c r="W1903" s="57"/>
      <c r="X1903" s="147" t="str">
        <f>IF(ISBLANK(D1903),"",IF('order-admin-units'!$I$1&lt;&gt;"y", "", IF((K1903="")*(ISBLANK(D1903)=FALSE), 'order-admin-units'!$B$1+1, VLOOKUP(K1903, ordercountry, 2))))</f>
        <v/>
      </c>
      <c r="Y1903" s="147" t="str">
        <f>IF(ISBLANK(D1903),"",IF('order-admin-units'!$I$1&lt;&gt;"y", "", IF(L1903="", 'order-admin-units'!$B$2+1, VLOOKUP(K1903&amp;"@"&amp;L1903, orderadmin, 2))))</f>
        <v/>
      </c>
      <c r="Z1903" s="147" t="str">
        <f t="shared" si="239"/>
        <v/>
      </c>
      <c r="AA1903" s="147" t="str">
        <f t="shared" si="240"/>
        <v/>
      </c>
      <c r="AB1903" s="147" t="str">
        <f t="shared" si="241"/>
        <v/>
      </c>
      <c r="AC1903" s="147" t="str">
        <f t="shared" si="235"/>
        <v/>
      </c>
      <c r="AD1903" s="11" t="str">
        <f t="shared" si="236"/>
        <v/>
      </c>
      <c r="AE1903" s="11" t="str">
        <f t="array" ref="AE1903">IF(ISBLANK(D1903),"",IF(OR($H$2="y",$H$2="m"),IF(AA1903=AA1902,IF(OR(AB1903=$AB$4:$AB1902)=FALSE,AE1902&amp;C1903,AE1902),"("&amp;C1903)&amp;IF(AA1903=AA1904,IF(OR(AB1904=$AB$4:$AB1903)=FALSE,", ",""),") "),""))</f>
        <v/>
      </c>
      <c r="AF1903" s="11" t="str">
        <f t="shared" si="237"/>
        <v/>
      </c>
      <c r="AG1903" s="11" t="str">
        <f t="array" ref="AG1903">IF(ISBLANK(D1903),"",IF(OR($H$2="y",$H$2="m"),IF(AA1903=AA1902,IF(OR(AC1903=$AC$4:$AC1902)=FALSE,AG1902&amp;AF1903,AG1902),"("&amp;AF1903)&amp;IF(AA1903=AA1904,IF(OR(AC1904=$AC$4:$AC1903)=FALSE,", ",""),") "),""))</f>
        <v/>
      </c>
      <c r="AH1903" s="10" t="str">
        <f>IF((ISBLANK(D1903)),"",IF(D1903=D1902,AH1902,"")&amp;IF(B1902&lt;&gt;B1903,((IF(ISBLANK(E1903),$D$3&amp;"Non-type material: "&amp;$D$3,$D$3&amp;INDEX('type-categories'!$A$2:$B$100,MATCH(E1903,'type-categories'!$A$2:$A$100,0),2)&amp;$D$3))),"")&amp;(IF(K1903&lt;&gt;K1902,$C$2&amp;K1903&amp;$K$3&amp;$C$2&amp;" ",(IF(B1903&lt;&gt;B1902,$C$2&amp;K1903&amp;$K$3&amp;$C$2&amp;" ",""))))&amp;(IF(L1903="","",((IF(L1903&lt;&gt;L1902,$D$2&amp;L1903&amp;$L$3&amp;$D$2&amp;" ",IF(B1903&lt;&gt;B1902,$D$2&amp;L1903&amp;$L$3&amp;$D$2&amp;" ",""))))))&amp;(IF(M1903="","",((IF(M1903&lt;&gt;M1902,$E$2&amp;M1903&amp;$E$2&amp;","&amp;" ",IF(B1903&lt;&gt;B1902,$E$2&amp;M1903&amp;$E$2&amp;",",""))))))&amp;(IF(N1903="","",IF(N1903&lt;&gt;N1902,N1903&amp;", ",IF(B1903&lt;&gt;B1902,N1903&amp;", ",""))))&amp;(IF(ISBLANK(O1903),"",(IF(O1903&lt;&gt;O1902,O1903&amp;", ",IF(B1903&lt;&gt;B1902,O1903&amp;", ","")))))&amp;(IF(ISBLANK(P1903),"",(IF(P1903&lt;&gt;P1902,P1903&amp;", ",IF(B1903&lt;&gt;B1902,P1903&amp;", ",IF(Z1903&lt;&gt;Z1902,P1903&amp;", ",""))))))&amp;(IF(ISBLANK(Q1903),"",(IF(Q1903&lt;&gt;Q1902,Q1903&amp;", ",IF(B1903&lt;&gt;B1902,Q1903&amp;", ",IF(Z1903&lt;&gt;Z1902,Q1903&amp;", ",""))))))&amp;(IF(ISBLANK(R1903),"",(IF(R1903&lt;&gt;R1902,R1903&amp;"m, ",IF(B1903&lt;&gt;B1902,R1903&amp;"m, ",IF(Z1903&lt;&gt;Z1902,R1903&amp;"m, ",""))))))&amp;IF(ISBLANK(S1903),"",(IF(B1903&lt;&gt;B1902,S1903&amp;", ",IF(S1903&lt;&gt;S1902,IF((Z1903=Z1902),"same locality "&amp;S1903&amp;", ",S1903&amp;", "),""))))&amp;(IF(ISBLANK(T1903),"",(IF(T1903&lt;&gt;T1902,IF(ISBLANK(F$2),T1903&amp;", ",T1903&amp;" "&amp;F$2&amp;", "),(IF(B1903&lt;&gt;B1902,IF(ISBLANK(F$2),T1903&amp;", ",T1903&amp;" "&amp;F$2&amp;", "),(IF(Z1903&lt;&gt;Z1902,IF(ISBLANK(F$2),T1903&amp;", ",T1903&amp;" "&amp;F$2&amp;", "),IF((U1903&lt;&gt;U1902)*($G$2="Y"),"same collector, ","")))))))))&amp;(IF(ISBLANK(U1903),"",(IF(U1903&lt;&gt;U1902,U1903&amp;", ",(IF(B1903&lt;&gt;B1902,U1903&amp;", ",IF(Z1903&lt;&gt;Z1902,U1903&amp;", ",(IF(T1903&lt;&gt;T1902,IF((T1903&lt;&gt;T1902)*($G$2="Y"),"same date, ", ""),IF((T1903=T1902)*(U1903=U1902)*(S1903&lt;&gt;S1902)*($G$2="Y"),"same collector and date, ", ""))))))))))&amp;(IF(ISBLANK(V1903),"",V1903&amp;", "))&amp;IF((AA1903&lt;&gt;AA1904)*($H$2="y"),AD1903&amp;AE1903,IF((AA1903&lt;&gt;AA1904)*($H$2="m"),AD1903&amp;AG1903,IF(($H$2&lt;&gt;"m")*($H$2&lt;&gt;"Y"),(IF(F1903=0,"",F1903&amp;" "&amp;$F$4&amp;" "))&amp;(IF(G1903=0,"",G1903&amp;" "&amp;$G$4&amp;" "))&amp;(IF(H1903=0,"",H1903&amp;" "&amp;H$4&amp;" "))&amp;(IF(I1903=0,"",I1903&amp;" "&amp;$I$4&amp;" "))&amp;(IF(J1903=0,"",J1903&amp;" "&amp;$J$4&amp;" "))&amp;IF((ISBLANK(C1903)),"","("&amp;C1903&amp;")"),"")))&amp;IF((B1903=B1904)*(K1903=K1904)*(L1903=L1904)*(M1903=M1904),IF(($H$2&lt;&gt;"m")*($H$2&lt;&gt;"Y"), ", ", IF((ISNUMBER(FIND(")",AE1903))), ", ", "")),IF((B1903=B1904)*(K1903=K1904)*(L1903=L1904),"; ",". ")))</f>
        <v/>
      </c>
      <c r="AI1903" s="1"/>
    </row>
    <row r="1904" spans="1:35" x14ac:dyDescent="0.25">
      <c r="A1904" s="3" t="str">
        <f t="shared" si="238"/>
        <v/>
      </c>
      <c r="B1904" s="53" t="str">
        <f t="shared" si="242"/>
        <v/>
      </c>
      <c r="C1904" s="57"/>
      <c r="D1904" s="57"/>
      <c r="E1904" s="57"/>
      <c r="F1904" s="57"/>
      <c r="G1904" s="57"/>
      <c r="H1904" s="57"/>
      <c r="I1904" s="57"/>
      <c r="J1904" s="57"/>
      <c r="K1904" s="57"/>
      <c r="L1904" s="57"/>
      <c r="M1904" s="54"/>
      <c r="N1904" s="57"/>
      <c r="O1904" s="58"/>
      <c r="P1904" s="58"/>
      <c r="Q1904" s="58"/>
      <c r="R1904" s="58"/>
      <c r="S1904" s="54"/>
      <c r="T1904" s="57"/>
      <c r="U1904" s="57"/>
      <c r="V1904" s="57"/>
      <c r="W1904" s="57"/>
      <c r="X1904" s="147" t="str">
        <f>IF(ISBLANK(D1904),"",IF('order-admin-units'!$I$1&lt;&gt;"y", "", IF((K1904="")*(ISBLANK(D1904)=FALSE), 'order-admin-units'!$B$1+1, VLOOKUP(K1904, ordercountry, 2))))</f>
        <v/>
      </c>
      <c r="Y1904" s="147" t="str">
        <f>IF(ISBLANK(D1904),"",IF('order-admin-units'!$I$1&lt;&gt;"y", "", IF(L1904="", 'order-admin-units'!$B$2+1, VLOOKUP(K1904&amp;"@"&amp;L1904, orderadmin, 2))))</f>
        <v/>
      </c>
      <c r="Z1904" s="147" t="str">
        <f t="shared" si="239"/>
        <v/>
      </c>
      <c r="AA1904" s="147" t="str">
        <f t="shared" si="240"/>
        <v/>
      </c>
      <c r="AB1904" s="147" t="str">
        <f t="shared" si="241"/>
        <v/>
      </c>
      <c r="AC1904" s="147" t="str">
        <f t="shared" si="235"/>
        <v/>
      </c>
      <c r="AD1904" s="11" t="str">
        <f t="shared" si="236"/>
        <v/>
      </c>
      <c r="AE1904" s="11" t="str">
        <f t="array" ref="AE1904">IF(ISBLANK(D1904),"",IF(OR($H$2="y",$H$2="m"),IF(AA1904=AA1903,IF(OR(AB1904=$AB$4:$AB1903)=FALSE,AE1903&amp;C1904,AE1903),"("&amp;C1904)&amp;IF(AA1904=AA1905,IF(OR(AB1905=$AB$4:$AB1904)=FALSE,", ",""),") "),""))</f>
        <v/>
      </c>
      <c r="AF1904" s="11" t="str">
        <f t="shared" si="237"/>
        <v/>
      </c>
      <c r="AG1904" s="11" t="str">
        <f t="array" ref="AG1904">IF(ISBLANK(D1904),"",IF(OR($H$2="y",$H$2="m"),IF(AA1904=AA1903,IF(OR(AC1904=$AC$4:$AC1903)=FALSE,AG1903&amp;AF1904,AG1903),"("&amp;AF1904)&amp;IF(AA1904=AA1905,IF(OR(AC1905=$AC$4:$AC1904)=FALSE,", ",""),") "),""))</f>
        <v/>
      </c>
      <c r="AH1904" s="10" t="str">
        <f>IF((ISBLANK(D1904)),"",IF(D1904=D1903,AH1903,"")&amp;IF(B1903&lt;&gt;B1904,((IF(ISBLANK(E1904),$D$3&amp;"Non-type material: "&amp;$D$3,$D$3&amp;INDEX('type-categories'!$A$2:$B$100,MATCH(E1904,'type-categories'!$A$2:$A$100,0),2)&amp;$D$3))),"")&amp;(IF(K1904&lt;&gt;K1903,$C$2&amp;K1904&amp;$K$3&amp;$C$2&amp;" ",(IF(B1904&lt;&gt;B1903,$C$2&amp;K1904&amp;$K$3&amp;$C$2&amp;" ",""))))&amp;(IF(L1904="","",((IF(L1904&lt;&gt;L1903,$D$2&amp;L1904&amp;$L$3&amp;$D$2&amp;" ",IF(B1904&lt;&gt;B1903,$D$2&amp;L1904&amp;$L$3&amp;$D$2&amp;" ",""))))))&amp;(IF(M1904="","",((IF(M1904&lt;&gt;M1903,$E$2&amp;M1904&amp;$E$2&amp;","&amp;" ",IF(B1904&lt;&gt;B1903,$E$2&amp;M1904&amp;$E$2&amp;",",""))))))&amp;(IF(N1904="","",IF(N1904&lt;&gt;N1903,N1904&amp;", ",IF(B1904&lt;&gt;B1903,N1904&amp;", ",""))))&amp;(IF(ISBLANK(O1904),"",(IF(O1904&lt;&gt;O1903,O1904&amp;", ",IF(B1904&lt;&gt;B1903,O1904&amp;", ","")))))&amp;(IF(ISBLANK(P1904),"",(IF(P1904&lt;&gt;P1903,P1904&amp;", ",IF(B1904&lt;&gt;B1903,P1904&amp;", ",IF(Z1904&lt;&gt;Z1903,P1904&amp;", ",""))))))&amp;(IF(ISBLANK(Q1904),"",(IF(Q1904&lt;&gt;Q1903,Q1904&amp;", ",IF(B1904&lt;&gt;B1903,Q1904&amp;", ",IF(Z1904&lt;&gt;Z1903,Q1904&amp;", ",""))))))&amp;(IF(ISBLANK(R1904),"",(IF(R1904&lt;&gt;R1903,R1904&amp;"m, ",IF(B1904&lt;&gt;B1903,R1904&amp;"m, ",IF(Z1904&lt;&gt;Z1903,R1904&amp;"m, ",""))))))&amp;IF(ISBLANK(S1904),"",(IF(B1904&lt;&gt;B1903,S1904&amp;", ",IF(S1904&lt;&gt;S1903,IF((Z1904=Z1903),"same locality "&amp;S1904&amp;", ",S1904&amp;", "),""))))&amp;(IF(ISBLANK(T1904),"",(IF(T1904&lt;&gt;T1903,IF(ISBLANK(F$2),T1904&amp;", ",T1904&amp;" "&amp;F$2&amp;", "),(IF(B1904&lt;&gt;B1903,IF(ISBLANK(F$2),T1904&amp;", ",T1904&amp;" "&amp;F$2&amp;", "),(IF(Z1904&lt;&gt;Z1903,IF(ISBLANK(F$2),T1904&amp;", ",T1904&amp;" "&amp;F$2&amp;", "),IF((U1904&lt;&gt;U1903)*($G$2="Y"),"same collector, ","")))))))))&amp;(IF(ISBLANK(U1904),"",(IF(U1904&lt;&gt;U1903,U1904&amp;", ",(IF(B1904&lt;&gt;B1903,U1904&amp;", ",IF(Z1904&lt;&gt;Z1903,U1904&amp;", ",(IF(T1904&lt;&gt;T1903,IF((T1904&lt;&gt;T1903)*($G$2="Y"),"same date, ", ""),IF((T1904=T1903)*(U1904=U1903)*(S1904&lt;&gt;S1903)*($G$2="Y"),"same collector and date, ", ""))))))))))&amp;(IF(ISBLANK(V1904),"",V1904&amp;", "))&amp;IF((AA1904&lt;&gt;AA1905)*($H$2="y"),AD1904&amp;AE1904,IF((AA1904&lt;&gt;AA1905)*($H$2="m"),AD1904&amp;AG1904,IF(($H$2&lt;&gt;"m")*($H$2&lt;&gt;"Y"),(IF(F1904=0,"",F1904&amp;" "&amp;$F$4&amp;" "))&amp;(IF(G1904=0,"",G1904&amp;" "&amp;$G$4&amp;" "))&amp;(IF(H1904=0,"",H1904&amp;" "&amp;H$4&amp;" "))&amp;(IF(I1904=0,"",I1904&amp;" "&amp;$I$4&amp;" "))&amp;(IF(J1904=0,"",J1904&amp;" "&amp;$J$4&amp;" "))&amp;IF((ISBLANK(C1904)),"","("&amp;C1904&amp;")"),"")))&amp;IF((B1904=B1905)*(K1904=K1905)*(L1904=L1905)*(M1904=M1905),IF(($H$2&lt;&gt;"m")*($H$2&lt;&gt;"Y"), ", ", IF((ISNUMBER(FIND(")",AE1904))), ", ", "")),IF((B1904=B1905)*(K1904=K1905)*(L1904=L1905),"; ",". ")))</f>
        <v/>
      </c>
      <c r="AI1904" s="1"/>
    </row>
    <row r="1905" spans="1:35" x14ac:dyDescent="0.25">
      <c r="A1905" s="3" t="str">
        <f t="shared" si="238"/>
        <v/>
      </c>
      <c r="B1905" s="53" t="str">
        <f t="shared" si="242"/>
        <v/>
      </c>
      <c r="C1905" s="57"/>
      <c r="D1905" s="57"/>
      <c r="E1905" s="57"/>
      <c r="F1905" s="57"/>
      <c r="G1905" s="57"/>
      <c r="H1905" s="57"/>
      <c r="I1905" s="57"/>
      <c r="J1905" s="57"/>
      <c r="K1905" s="57"/>
      <c r="L1905" s="57"/>
      <c r="M1905" s="54"/>
      <c r="N1905" s="57"/>
      <c r="O1905" s="58"/>
      <c r="P1905" s="58"/>
      <c r="Q1905" s="58"/>
      <c r="R1905" s="58"/>
      <c r="S1905" s="54"/>
      <c r="T1905" s="57"/>
      <c r="U1905" s="57"/>
      <c r="V1905" s="57"/>
      <c r="W1905" s="57"/>
      <c r="X1905" s="147" t="str">
        <f>IF(ISBLANK(D1905),"",IF('order-admin-units'!$I$1&lt;&gt;"y", "", IF((K1905="")*(ISBLANK(D1905)=FALSE), 'order-admin-units'!$B$1+1, VLOOKUP(K1905, ordercountry, 2))))</f>
        <v/>
      </c>
      <c r="Y1905" s="147" t="str">
        <f>IF(ISBLANK(D1905),"",IF('order-admin-units'!$I$1&lt;&gt;"y", "", IF(L1905="", 'order-admin-units'!$B$2+1, VLOOKUP(K1905&amp;"@"&amp;L1905, orderadmin, 2))))</f>
        <v/>
      </c>
      <c r="Z1905" s="147" t="str">
        <f t="shared" si="239"/>
        <v/>
      </c>
      <c r="AA1905" s="147" t="str">
        <f t="shared" si="240"/>
        <v/>
      </c>
      <c r="AB1905" s="147" t="str">
        <f t="shared" si="241"/>
        <v/>
      </c>
      <c r="AC1905" s="147" t="str">
        <f t="shared" si="235"/>
        <v/>
      </c>
      <c r="AD1905" s="11" t="str">
        <f t="shared" si="236"/>
        <v/>
      </c>
      <c r="AE1905" s="11" t="str">
        <f t="array" ref="AE1905">IF(ISBLANK(D1905),"",IF(OR($H$2="y",$H$2="m"),IF(AA1905=AA1904,IF(OR(AB1905=$AB$4:$AB1904)=FALSE,AE1904&amp;C1905,AE1904),"("&amp;C1905)&amp;IF(AA1905=AA1906,IF(OR(AB1906=$AB$4:$AB1905)=FALSE,", ",""),") "),""))</f>
        <v/>
      </c>
      <c r="AF1905" s="11" t="str">
        <f t="shared" si="237"/>
        <v/>
      </c>
      <c r="AG1905" s="11" t="str">
        <f t="array" ref="AG1905">IF(ISBLANK(D1905),"",IF(OR($H$2="y",$H$2="m"),IF(AA1905=AA1904,IF(OR(AC1905=$AC$4:$AC1904)=FALSE,AG1904&amp;AF1905,AG1904),"("&amp;AF1905)&amp;IF(AA1905=AA1906,IF(OR(AC1906=$AC$4:$AC1905)=FALSE,", ",""),") "),""))</f>
        <v/>
      </c>
      <c r="AH1905" s="10" t="str">
        <f>IF((ISBLANK(D1905)),"",IF(D1905=D1904,AH1904,"")&amp;IF(B1904&lt;&gt;B1905,((IF(ISBLANK(E1905),$D$3&amp;"Non-type material: "&amp;$D$3,$D$3&amp;INDEX('type-categories'!$A$2:$B$100,MATCH(E1905,'type-categories'!$A$2:$A$100,0),2)&amp;$D$3))),"")&amp;(IF(K1905&lt;&gt;K1904,$C$2&amp;K1905&amp;$K$3&amp;$C$2&amp;" ",(IF(B1905&lt;&gt;B1904,$C$2&amp;K1905&amp;$K$3&amp;$C$2&amp;" ",""))))&amp;(IF(L1905="","",((IF(L1905&lt;&gt;L1904,$D$2&amp;L1905&amp;$L$3&amp;$D$2&amp;" ",IF(B1905&lt;&gt;B1904,$D$2&amp;L1905&amp;$L$3&amp;$D$2&amp;" ",""))))))&amp;(IF(M1905="","",((IF(M1905&lt;&gt;M1904,$E$2&amp;M1905&amp;$E$2&amp;","&amp;" ",IF(B1905&lt;&gt;B1904,$E$2&amp;M1905&amp;$E$2&amp;",",""))))))&amp;(IF(N1905="","",IF(N1905&lt;&gt;N1904,N1905&amp;", ",IF(B1905&lt;&gt;B1904,N1905&amp;", ",""))))&amp;(IF(ISBLANK(O1905),"",(IF(O1905&lt;&gt;O1904,O1905&amp;", ",IF(B1905&lt;&gt;B1904,O1905&amp;", ","")))))&amp;(IF(ISBLANK(P1905),"",(IF(P1905&lt;&gt;P1904,P1905&amp;", ",IF(B1905&lt;&gt;B1904,P1905&amp;", ",IF(Z1905&lt;&gt;Z1904,P1905&amp;", ",""))))))&amp;(IF(ISBLANK(Q1905),"",(IF(Q1905&lt;&gt;Q1904,Q1905&amp;", ",IF(B1905&lt;&gt;B1904,Q1905&amp;", ",IF(Z1905&lt;&gt;Z1904,Q1905&amp;", ",""))))))&amp;(IF(ISBLANK(R1905),"",(IF(R1905&lt;&gt;R1904,R1905&amp;"m, ",IF(B1905&lt;&gt;B1904,R1905&amp;"m, ",IF(Z1905&lt;&gt;Z1904,R1905&amp;"m, ",""))))))&amp;IF(ISBLANK(S1905),"",(IF(B1905&lt;&gt;B1904,S1905&amp;", ",IF(S1905&lt;&gt;S1904,IF((Z1905=Z1904),"same locality "&amp;S1905&amp;", ",S1905&amp;", "),""))))&amp;(IF(ISBLANK(T1905),"",(IF(T1905&lt;&gt;T1904,IF(ISBLANK(F$2),T1905&amp;", ",T1905&amp;" "&amp;F$2&amp;", "),(IF(B1905&lt;&gt;B1904,IF(ISBLANK(F$2),T1905&amp;", ",T1905&amp;" "&amp;F$2&amp;", "),(IF(Z1905&lt;&gt;Z1904,IF(ISBLANK(F$2),T1905&amp;", ",T1905&amp;" "&amp;F$2&amp;", "),IF((U1905&lt;&gt;U1904)*($G$2="Y"),"same collector, ","")))))))))&amp;(IF(ISBLANK(U1905),"",(IF(U1905&lt;&gt;U1904,U1905&amp;", ",(IF(B1905&lt;&gt;B1904,U1905&amp;", ",IF(Z1905&lt;&gt;Z1904,U1905&amp;", ",(IF(T1905&lt;&gt;T1904,IF((T1905&lt;&gt;T1904)*($G$2="Y"),"same date, ", ""),IF((T1905=T1904)*(U1905=U1904)*(S1905&lt;&gt;S1904)*($G$2="Y"),"same collector and date, ", ""))))))))))&amp;(IF(ISBLANK(V1905),"",V1905&amp;", "))&amp;IF((AA1905&lt;&gt;AA1906)*($H$2="y"),AD1905&amp;AE1905,IF((AA1905&lt;&gt;AA1906)*($H$2="m"),AD1905&amp;AG1905,IF(($H$2&lt;&gt;"m")*($H$2&lt;&gt;"Y"),(IF(F1905=0,"",F1905&amp;" "&amp;$F$4&amp;" "))&amp;(IF(G1905=0,"",G1905&amp;" "&amp;$G$4&amp;" "))&amp;(IF(H1905=0,"",H1905&amp;" "&amp;H$4&amp;" "))&amp;(IF(I1905=0,"",I1905&amp;" "&amp;$I$4&amp;" "))&amp;(IF(J1905=0,"",J1905&amp;" "&amp;$J$4&amp;" "))&amp;IF((ISBLANK(C1905)),"","("&amp;C1905&amp;")"),"")))&amp;IF((B1905=B1906)*(K1905=K1906)*(L1905=L1906)*(M1905=M1906),IF(($H$2&lt;&gt;"m")*($H$2&lt;&gt;"Y"), ", ", IF((ISNUMBER(FIND(")",AE1905))), ", ", "")),IF((B1905=B1906)*(K1905=K1906)*(L1905=L1906),"; ",". ")))</f>
        <v/>
      </c>
      <c r="AI1905" s="1"/>
    </row>
    <row r="1906" spans="1:35" x14ac:dyDescent="0.25">
      <c r="A1906" s="3" t="str">
        <f t="shared" si="238"/>
        <v/>
      </c>
      <c r="B1906" s="53" t="str">
        <f t="shared" si="242"/>
        <v/>
      </c>
      <c r="C1906" s="57"/>
      <c r="D1906" s="57"/>
      <c r="E1906" s="57"/>
      <c r="F1906" s="57"/>
      <c r="G1906" s="57"/>
      <c r="H1906" s="57"/>
      <c r="I1906" s="57"/>
      <c r="J1906" s="57"/>
      <c r="K1906" s="57"/>
      <c r="L1906" s="57"/>
      <c r="M1906" s="54"/>
      <c r="N1906" s="57"/>
      <c r="O1906" s="58"/>
      <c r="P1906" s="58"/>
      <c r="Q1906" s="58"/>
      <c r="R1906" s="58"/>
      <c r="S1906" s="54"/>
      <c r="T1906" s="57"/>
      <c r="U1906" s="57"/>
      <c r="V1906" s="57"/>
      <c r="W1906" s="57"/>
      <c r="X1906" s="147" t="str">
        <f>IF(ISBLANK(D1906),"",IF('order-admin-units'!$I$1&lt;&gt;"y", "", IF((K1906="")*(ISBLANK(D1906)=FALSE), 'order-admin-units'!$B$1+1, VLOOKUP(K1906, ordercountry, 2))))</f>
        <v/>
      </c>
      <c r="Y1906" s="147" t="str">
        <f>IF(ISBLANK(D1906),"",IF('order-admin-units'!$I$1&lt;&gt;"y", "", IF(L1906="", 'order-admin-units'!$B$2+1, VLOOKUP(K1906&amp;"@"&amp;L1906, orderadmin, 2))))</f>
        <v/>
      </c>
      <c r="Z1906" s="147" t="str">
        <f t="shared" si="239"/>
        <v/>
      </c>
      <c r="AA1906" s="147" t="str">
        <f t="shared" si="240"/>
        <v/>
      </c>
      <c r="AB1906" s="147" t="str">
        <f t="shared" si="241"/>
        <v/>
      </c>
      <c r="AC1906" s="147" t="str">
        <f t="shared" si="235"/>
        <v/>
      </c>
      <c r="AD1906" s="11" t="str">
        <f t="shared" si="236"/>
        <v/>
      </c>
      <c r="AE1906" s="11" t="str">
        <f t="array" ref="AE1906">IF(ISBLANK(D1906),"",IF(OR($H$2="y",$H$2="m"),IF(AA1906=AA1905,IF(OR(AB1906=$AB$4:$AB1905)=FALSE,AE1905&amp;C1906,AE1905),"("&amp;C1906)&amp;IF(AA1906=AA1907,IF(OR(AB1907=$AB$4:$AB1906)=FALSE,", ",""),") "),""))</f>
        <v/>
      </c>
      <c r="AF1906" s="11" t="str">
        <f t="shared" si="237"/>
        <v/>
      </c>
      <c r="AG1906" s="11" t="str">
        <f t="array" ref="AG1906">IF(ISBLANK(D1906),"",IF(OR($H$2="y",$H$2="m"),IF(AA1906=AA1905,IF(OR(AC1906=$AC$4:$AC1905)=FALSE,AG1905&amp;AF1906,AG1905),"("&amp;AF1906)&amp;IF(AA1906=AA1907,IF(OR(AC1907=$AC$4:$AC1906)=FALSE,", ",""),") "),""))</f>
        <v/>
      </c>
      <c r="AH1906" s="10" t="str">
        <f>IF((ISBLANK(D1906)),"",IF(D1906=D1905,AH1905,"")&amp;IF(B1905&lt;&gt;B1906,((IF(ISBLANK(E1906),$D$3&amp;"Non-type material: "&amp;$D$3,$D$3&amp;INDEX('type-categories'!$A$2:$B$100,MATCH(E1906,'type-categories'!$A$2:$A$100,0),2)&amp;$D$3))),"")&amp;(IF(K1906&lt;&gt;K1905,$C$2&amp;K1906&amp;$K$3&amp;$C$2&amp;" ",(IF(B1906&lt;&gt;B1905,$C$2&amp;K1906&amp;$K$3&amp;$C$2&amp;" ",""))))&amp;(IF(L1906="","",((IF(L1906&lt;&gt;L1905,$D$2&amp;L1906&amp;$L$3&amp;$D$2&amp;" ",IF(B1906&lt;&gt;B1905,$D$2&amp;L1906&amp;$L$3&amp;$D$2&amp;" ",""))))))&amp;(IF(M1906="","",((IF(M1906&lt;&gt;M1905,$E$2&amp;M1906&amp;$E$2&amp;","&amp;" ",IF(B1906&lt;&gt;B1905,$E$2&amp;M1906&amp;$E$2&amp;",",""))))))&amp;(IF(N1906="","",IF(N1906&lt;&gt;N1905,N1906&amp;", ",IF(B1906&lt;&gt;B1905,N1906&amp;", ",""))))&amp;(IF(ISBLANK(O1906),"",(IF(O1906&lt;&gt;O1905,O1906&amp;", ",IF(B1906&lt;&gt;B1905,O1906&amp;", ","")))))&amp;(IF(ISBLANK(P1906),"",(IF(P1906&lt;&gt;P1905,P1906&amp;", ",IF(B1906&lt;&gt;B1905,P1906&amp;", ",IF(Z1906&lt;&gt;Z1905,P1906&amp;", ",""))))))&amp;(IF(ISBLANK(Q1906),"",(IF(Q1906&lt;&gt;Q1905,Q1906&amp;", ",IF(B1906&lt;&gt;B1905,Q1906&amp;", ",IF(Z1906&lt;&gt;Z1905,Q1906&amp;", ",""))))))&amp;(IF(ISBLANK(R1906),"",(IF(R1906&lt;&gt;R1905,R1906&amp;"m, ",IF(B1906&lt;&gt;B1905,R1906&amp;"m, ",IF(Z1906&lt;&gt;Z1905,R1906&amp;"m, ",""))))))&amp;IF(ISBLANK(S1906),"",(IF(B1906&lt;&gt;B1905,S1906&amp;", ",IF(S1906&lt;&gt;S1905,IF((Z1906=Z1905),"same locality "&amp;S1906&amp;", ",S1906&amp;", "),""))))&amp;(IF(ISBLANK(T1906),"",(IF(T1906&lt;&gt;T1905,IF(ISBLANK(F$2),T1906&amp;", ",T1906&amp;" "&amp;F$2&amp;", "),(IF(B1906&lt;&gt;B1905,IF(ISBLANK(F$2),T1906&amp;", ",T1906&amp;" "&amp;F$2&amp;", "),(IF(Z1906&lt;&gt;Z1905,IF(ISBLANK(F$2),T1906&amp;", ",T1906&amp;" "&amp;F$2&amp;", "),IF((U1906&lt;&gt;U1905)*($G$2="Y"),"same collector, ","")))))))))&amp;(IF(ISBLANK(U1906),"",(IF(U1906&lt;&gt;U1905,U1906&amp;", ",(IF(B1906&lt;&gt;B1905,U1906&amp;", ",IF(Z1906&lt;&gt;Z1905,U1906&amp;", ",(IF(T1906&lt;&gt;T1905,IF((T1906&lt;&gt;T1905)*($G$2="Y"),"same date, ", ""),IF((T1906=T1905)*(U1906=U1905)*(S1906&lt;&gt;S1905)*($G$2="Y"),"same collector and date, ", ""))))))))))&amp;(IF(ISBLANK(V1906),"",V1906&amp;", "))&amp;IF((AA1906&lt;&gt;AA1907)*($H$2="y"),AD1906&amp;AE1906,IF((AA1906&lt;&gt;AA1907)*($H$2="m"),AD1906&amp;AG1906,IF(($H$2&lt;&gt;"m")*($H$2&lt;&gt;"Y"),(IF(F1906=0,"",F1906&amp;" "&amp;$F$4&amp;" "))&amp;(IF(G1906=0,"",G1906&amp;" "&amp;$G$4&amp;" "))&amp;(IF(H1906=0,"",H1906&amp;" "&amp;H$4&amp;" "))&amp;(IF(I1906=0,"",I1906&amp;" "&amp;$I$4&amp;" "))&amp;(IF(J1906=0,"",J1906&amp;" "&amp;$J$4&amp;" "))&amp;IF((ISBLANK(C1906)),"","("&amp;C1906&amp;")"),"")))&amp;IF((B1906=B1907)*(K1906=K1907)*(L1906=L1907)*(M1906=M1907),IF(($H$2&lt;&gt;"m")*($H$2&lt;&gt;"Y"), ", ", IF((ISNUMBER(FIND(")",AE1906))), ", ", "")),IF((B1906=B1907)*(K1906=K1907)*(L1906=L1907),"; ",". ")))</f>
        <v/>
      </c>
      <c r="AI1906" s="1"/>
    </row>
    <row r="1907" spans="1:35" x14ac:dyDescent="0.25">
      <c r="A1907" s="3" t="str">
        <f t="shared" si="238"/>
        <v/>
      </c>
      <c r="B1907" s="53" t="str">
        <f t="shared" si="242"/>
        <v/>
      </c>
      <c r="C1907" s="57"/>
      <c r="D1907" s="57"/>
      <c r="E1907" s="57"/>
      <c r="F1907" s="57"/>
      <c r="G1907" s="57"/>
      <c r="H1907" s="57"/>
      <c r="I1907" s="57"/>
      <c r="J1907" s="57"/>
      <c r="K1907" s="57"/>
      <c r="L1907" s="57"/>
      <c r="M1907" s="54"/>
      <c r="N1907" s="57"/>
      <c r="O1907" s="58"/>
      <c r="P1907" s="58"/>
      <c r="Q1907" s="58"/>
      <c r="R1907" s="58"/>
      <c r="S1907" s="54"/>
      <c r="T1907" s="57"/>
      <c r="U1907" s="57"/>
      <c r="V1907" s="57"/>
      <c r="W1907" s="57"/>
      <c r="X1907" s="147" t="str">
        <f>IF(ISBLANK(D1907),"",IF('order-admin-units'!$I$1&lt;&gt;"y", "", IF((K1907="")*(ISBLANK(D1907)=FALSE), 'order-admin-units'!$B$1+1, VLOOKUP(K1907, ordercountry, 2))))</f>
        <v/>
      </c>
      <c r="Y1907" s="147" t="str">
        <f>IF(ISBLANK(D1907),"",IF('order-admin-units'!$I$1&lt;&gt;"y", "", IF(L1907="", 'order-admin-units'!$B$2+1, VLOOKUP(K1907&amp;"@"&amp;L1907, orderadmin, 2))))</f>
        <v/>
      </c>
      <c r="Z1907" s="147" t="str">
        <f t="shared" si="239"/>
        <v/>
      </c>
      <c r="AA1907" s="147" t="str">
        <f t="shared" si="240"/>
        <v/>
      </c>
      <c r="AB1907" s="147" t="str">
        <f t="shared" si="241"/>
        <v/>
      </c>
      <c r="AC1907" s="147" t="str">
        <f t="shared" si="235"/>
        <v/>
      </c>
      <c r="AD1907" s="11" t="str">
        <f t="shared" si="236"/>
        <v/>
      </c>
      <c r="AE1907" s="11" t="str">
        <f t="array" ref="AE1907">IF(ISBLANK(D1907),"",IF(OR($H$2="y",$H$2="m"),IF(AA1907=AA1906,IF(OR(AB1907=$AB$4:$AB1906)=FALSE,AE1906&amp;C1907,AE1906),"("&amp;C1907)&amp;IF(AA1907=AA1908,IF(OR(AB1908=$AB$4:$AB1907)=FALSE,", ",""),") "),""))</f>
        <v/>
      </c>
      <c r="AF1907" s="11" t="str">
        <f t="shared" si="237"/>
        <v/>
      </c>
      <c r="AG1907" s="11" t="str">
        <f t="array" ref="AG1907">IF(ISBLANK(D1907),"",IF(OR($H$2="y",$H$2="m"),IF(AA1907=AA1906,IF(OR(AC1907=$AC$4:$AC1906)=FALSE,AG1906&amp;AF1907,AG1906),"("&amp;AF1907)&amp;IF(AA1907=AA1908,IF(OR(AC1908=$AC$4:$AC1907)=FALSE,", ",""),") "),""))</f>
        <v/>
      </c>
      <c r="AH1907" s="10" t="str">
        <f>IF((ISBLANK(D1907)),"",IF(D1907=D1906,AH1906,"")&amp;IF(B1906&lt;&gt;B1907,((IF(ISBLANK(E1907),$D$3&amp;"Non-type material: "&amp;$D$3,$D$3&amp;INDEX('type-categories'!$A$2:$B$100,MATCH(E1907,'type-categories'!$A$2:$A$100,0),2)&amp;$D$3))),"")&amp;(IF(K1907&lt;&gt;K1906,$C$2&amp;K1907&amp;$K$3&amp;$C$2&amp;" ",(IF(B1907&lt;&gt;B1906,$C$2&amp;K1907&amp;$K$3&amp;$C$2&amp;" ",""))))&amp;(IF(L1907="","",((IF(L1907&lt;&gt;L1906,$D$2&amp;L1907&amp;$L$3&amp;$D$2&amp;" ",IF(B1907&lt;&gt;B1906,$D$2&amp;L1907&amp;$L$3&amp;$D$2&amp;" ",""))))))&amp;(IF(M1907="","",((IF(M1907&lt;&gt;M1906,$E$2&amp;M1907&amp;$E$2&amp;","&amp;" ",IF(B1907&lt;&gt;B1906,$E$2&amp;M1907&amp;$E$2&amp;",",""))))))&amp;(IF(N1907="","",IF(N1907&lt;&gt;N1906,N1907&amp;", ",IF(B1907&lt;&gt;B1906,N1907&amp;", ",""))))&amp;(IF(ISBLANK(O1907),"",(IF(O1907&lt;&gt;O1906,O1907&amp;", ",IF(B1907&lt;&gt;B1906,O1907&amp;", ","")))))&amp;(IF(ISBLANK(P1907),"",(IF(P1907&lt;&gt;P1906,P1907&amp;", ",IF(B1907&lt;&gt;B1906,P1907&amp;", ",IF(Z1907&lt;&gt;Z1906,P1907&amp;", ",""))))))&amp;(IF(ISBLANK(Q1907),"",(IF(Q1907&lt;&gt;Q1906,Q1907&amp;", ",IF(B1907&lt;&gt;B1906,Q1907&amp;", ",IF(Z1907&lt;&gt;Z1906,Q1907&amp;", ",""))))))&amp;(IF(ISBLANK(R1907),"",(IF(R1907&lt;&gt;R1906,R1907&amp;"m, ",IF(B1907&lt;&gt;B1906,R1907&amp;"m, ",IF(Z1907&lt;&gt;Z1906,R1907&amp;"m, ",""))))))&amp;IF(ISBLANK(S1907),"",(IF(B1907&lt;&gt;B1906,S1907&amp;", ",IF(S1907&lt;&gt;S1906,IF((Z1907=Z1906),"same locality "&amp;S1907&amp;", ",S1907&amp;", "),""))))&amp;(IF(ISBLANK(T1907),"",(IF(T1907&lt;&gt;T1906,IF(ISBLANK(F$2),T1907&amp;", ",T1907&amp;" "&amp;F$2&amp;", "),(IF(B1907&lt;&gt;B1906,IF(ISBLANK(F$2),T1907&amp;", ",T1907&amp;" "&amp;F$2&amp;", "),(IF(Z1907&lt;&gt;Z1906,IF(ISBLANK(F$2),T1907&amp;", ",T1907&amp;" "&amp;F$2&amp;", "),IF((U1907&lt;&gt;U1906)*($G$2="Y"),"same collector, ","")))))))))&amp;(IF(ISBLANK(U1907),"",(IF(U1907&lt;&gt;U1906,U1907&amp;", ",(IF(B1907&lt;&gt;B1906,U1907&amp;", ",IF(Z1907&lt;&gt;Z1906,U1907&amp;", ",(IF(T1907&lt;&gt;T1906,IF((T1907&lt;&gt;T1906)*($G$2="Y"),"same date, ", ""),IF((T1907=T1906)*(U1907=U1906)*(S1907&lt;&gt;S1906)*($G$2="Y"),"same collector and date, ", ""))))))))))&amp;(IF(ISBLANK(V1907),"",V1907&amp;", "))&amp;IF((AA1907&lt;&gt;AA1908)*($H$2="y"),AD1907&amp;AE1907,IF((AA1907&lt;&gt;AA1908)*($H$2="m"),AD1907&amp;AG1907,IF(($H$2&lt;&gt;"m")*($H$2&lt;&gt;"Y"),(IF(F1907=0,"",F1907&amp;" "&amp;$F$4&amp;" "))&amp;(IF(G1907=0,"",G1907&amp;" "&amp;$G$4&amp;" "))&amp;(IF(H1907=0,"",H1907&amp;" "&amp;H$4&amp;" "))&amp;(IF(I1907=0,"",I1907&amp;" "&amp;$I$4&amp;" "))&amp;(IF(J1907=0,"",J1907&amp;" "&amp;$J$4&amp;" "))&amp;IF((ISBLANK(C1907)),"","("&amp;C1907&amp;")"),"")))&amp;IF((B1907=B1908)*(K1907=K1908)*(L1907=L1908)*(M1907=M1908),IF(($H$2&lt;&gt;"m")*($H$2&lt;&gt;"Y"), ", ", IF((ISNUMBER(FIND(")",AE1907))), ", ", "")),IF((B1907=B1908)*(K1907=K1908)*(L1907=L1908),"; ",". ")))</f>
        <v/>
      </c>
      <c r="AI1907" s="1"/>
    </row>
    <row r="1908" spans="1:35" x14ac:dyDescent="0.25">
      <c r="A1908" s="3" t="str">
        <f t="shared" si="238"/>
        <v/>
      </c>
      <c r="B1908" s="53" t="str">
        <f t="shared" si="242"/>
        <v/>
      </c>
      <c r="C1908" s="57"/>
      <c r="D1908" s="57"/>
      <c r="E1908" s="57"/>
      <c r="F1908" s="57"/>
      <c r="G1908" s="57"/>
      <c r="H1908" s="57"/>
      <c r="I1908" s="57"/>
      <c r="J1908" s="57"/>
      <c r="K1908" s="57"/>
      <c r="L1908" s="57"/>
      <c r="M1908" s="54"/>
      <c r="N1908" s="57"/>
      <c r="O1908" s="58"/>
      <c r="P1908" s="58"/>
      <c r="Q1908" s="58"/>
      <c r="R1908" s="58"/>
      <c r="S1908" s="54"/>
      <c r="T1908" s="57"/>
      <c r="U1908" s="57"/>
      <c r="V1908" s="57"/>
      <c r="W1908" s="57"/>
      <c r="X1908" s="147" t="str">
        <f>IF(ISBLANK(D1908),"",IF('order-admin-units'!$I$1&lt;&gt;"y", "", IF((K1908="")*(ISBLANK(D1908)=FALSE), 'order-admin-units'!$B$1+1, VLOOKUP(K1908, ordercountry, 2))))</f>
        <v/>
      </c>
      <c r="Y1908" s="147" t="str">
        <f>IF(ISBLANK(D1908),"",IF('order-admin-units'!$I$1&lt;&gt;"y", "", IF(L1908="", 'order-admin-units'!$B$2+1, VLOOKUP(K1908&amp;"@"&amp;L1908, orderadmin, 2))))</f>
        <v/>
      </c>
      <c r="Z1908" s="147" t="str">
        <f t="shared" si="239"/>
        <v/>
      </c>
      <c r="AA1908" s="147" t="str">
        <f t="shared" si="240"/>
        <v/>
      </c>
      <c r="AB1908" s="147" t="str">
        <f t="shared" si="241"/>
        <v/>
      </c>
      <c r="AC1908" s="147" t="str">
        <f t="shared" si="235"/>
        <v/>
      </c>
      <c r="AD1908" s="11" t="str">
        <f t="shared" si="236"/>
        <v/>
      </c>
      <c r="AE1908" s="11" t="str">
        <f t="array" ref="AE1908">IF(ISBLANK(D1908),"",IF(OR($H$2="y",$H$2="m"),IF(AA1908=AA1907,IF(OR(AB1908=$AB$4:$AB1907)=FALSE,AE1907&amp;C1908,AE1907),"("&amp;C1908)&amp;IF(AA1908=AA1909,IF(OR(AB1909=$AB$4:$AB1908)=FALSE,", ",""),") "),""))</f>
        <v/>
      </c>
      <c r="AF1908" s="11" t="str">
        <f t="shared" si="237"/>
        <v/>
      </c>
      <c r="AG1908" s="11" t="str">
        <f t="array" ref="AG1908">IF(ISBLANK(D1908),"",IF(OR($H$2="y",$H$2="m"),IF(AA1908=AA1907,IF(OR(AC1908=$AC$4:$AC1907)=FALSE,AG1907&amp;AF1908,AG1907),"("&amp;AF1908)&amp;IF(AA1908=AA1909,IF(OR(AC1909=$AC$4:$AC1908)=FALSE,", ",""),") "),""))</f>
        <v/>
      </c>
      <c r="AH1908" s="10" t="str">
        <f>IF((ISBLANK(D1908)),"",IF(D1908=D1907,AH1907,"")&amp;IF(B1907&lt;&gt;B1908,((IF(ISBLANK(E1908),$D$3&amp;"Non-type material: "&amp;$D$3,$D$3&amp;INDEX('type-categories'!$A$2:$B$100,MATCH(E1908,'type-categories'!$A$2:$A$100,0),2)&amp;$D$3))),"")&amp;(IF(K1908&lt;&gt;K1907,$C$2&amp;K1908&amp;$K$3&amp;$C$2&amp;" ",(IF(B1908&lt;&gt;B1907,$C$2&amp;K1908&amp;$K$3&amp;$C$2&amp;" ",""))))&amp;(IF(L1908="","",((IF(L1908&lt;&gt;L1907,$D$2&amp;L1908&amp;$L$3&amp;$D$2&amp;" ",IF(B1908&lt;&gt;B1907,$D$2&amp;L1908&amp;$L$3&amp;$D$2&amp;" ",""))))))&amp;(IF(M1908="","",((IF(M1908&lt;&gt;M1907,$E$2&amp;M1908&amp;$E$2&amp;","&amp;" ",IF(B1908&lt;&gt;B1907,$E$2&amp;M1908&amp;$E$2&amp;",",""))))))&amp;(IF(N1908="","",IF(N1908&lt;&gt;N1907,N1908&amp;", ",IF(B1908&lt;&gt;B1907,N1908&amp;", ",""))))&amp;(IF(ISBLANK(O1908),"",(IF(O1908&lt;&gt;O1907,O1908&amp;", ",IF(B1908&lt;&gt;B1907,O1908&amp;", ","")))))&amp;(IF(ISBLANK(P1908),"",(IF(P1908&lt;&gt;P1907,P1908&amp;", ",IF(B1908&lt;&gt;B1907,P1908&amp;", ",IF(Z1908&lt;&gt;Z1907,P1908&amp;", ",""))))))&amp;(IF(ISBLANK(Q1908),"",(IF(Q1908&lt;&gt;Q1907,Q1908&amp;", ",IF(B1908&lt;&gt;B1907,Q1908&amp;", ",IF(Z1908&lt;&gt;Z1907,Q1908&amp;", ",""))))))&amp;(IF(ISBLANK(R1908),"",(IF(R1908&lt;&gt;R1907,R1908&amp;"m, ",IF(B1908&lt;&gt;B1907,R1908&amp;"m, ",IF(Z1908&lt;&gt;Z1907,R1908&amp;"m, ",""))))))&amp;IF(ISBLANK(S1908),"",(IF(B1908&lt;&gt;B1907,S1908&amp;", ",IF(S1908&lt;&gt;S1907,IF((Z1908=Z1907),"same locality "&amp;S1908&amp;", ",S1908&amp;", "),""))))&amp;(IF(ISBLANK(T1908),"",(IF(T1908&lt;&gt;T1907,IF(ISBLANK(F$2),T1908&amp;", ",T1908&amp;" "&amp;F$2&amp;", "),(IF(B1908&lt;&gt;B1907,IF(ISBLANK(F$2),T1908&amp;", ",T1908&amp;" "&amp;F$2&amp;", "),(IF(Z1908&lt;&gt;Z1907,IF(ISBLANK(F$2),T1908&amp;", ",T1908&amp;" "&amp;F$2&amp;", "),IF((U1908&lt;&gt;U1907)*($G$2="Y"),"same collector, ","")))))))))&amp;(IF(ISBLANK(U1908),"",(IF(U1908&lt;&gt;U1907,U1908&amp;", ",(IF(B1908&lt;&gt;B1907,U1908&amp;", ",IF(Z1908&lt;&gt;Z1907,U1908&amp;", ",(IF(T1908&lt;&gt;T1907,IF((T1908&lt;&gt;T1907)*($G$2="Y"),"same date, ", ""),IF((T1908=T1907)*(U1908=U1907)*(S1908&lt;&gt;S1907)*($G$2="Y"),"same collector and date, ", ""))))))))))&amp;(IF(ISBLANK(V1908),"",V1908&amp;", "))&amp;IF((AA1908&lt;&gt;AA1909)*($H$2="y"),AD1908&amp;AE1908,IF((AA1908&lt;&gt;AA1909)*($H$2="m"),AD1908&amp;AG1908,IF(($H$2&lt;&gt;"m")*($H$2&lt;&gt;"Y"),(IF(F1908=0,"",F1908&amp;" "&amp;$F$4&amp;" "))&amp;(IF(G1908=0,"",G1908&amp;" "&amp;$G$4&amp;" "))&amp;(IF(H1908=0,"",H1908&amp;" "&amp;H$4&amp;" "))&amp;(IF(I1908=0,"",I1908&amp;" "&amp;$I$4&amp;" "))&amp;(IF(J1908=0,"",J1908&amp;" "&amp;$J$4&amp;" "))&amp;IF((ISBLANK(C1908)),"","("&amp;C1908&amp;")"),"")))&amp;IF((B1908=B1909)*(K1908=K1909)*(L1908=L1909)*(M1908=M1909),IF(($H$2&lt;&gt;"m")*($H$2&lt;&gt;"Y"), ", ", IF((ISNUMBER(FIND(")",AE1908))), ", ", "")),IF((B1908=B1909)*(K1908=K1909)*(L1908=L1909),"; ",". ")))</f>
        <v/>
      </c>
      <c r="AI1908" s="1"/>
    </row>
    <row r="1909" spans="1:35" x14ac:dyDescent="0.25">
      <c r="A1909" s="3" t="str">
        <f t="shared" si="238"/>
        <v/>
      </c>
      <c r="B1909" s="53" t="str">
        <f t="shared" si="242"/>
        <v/>
      </c>
      <c r="C1909" s="57"/>
      <c r="D1909" s="57"/>
      <c r="E1909" s="57"/>
      <c r="F1909" s="57"/>
      <c r="G1909" s="57"/>
      <c r="H1909" s="57"/>
      <c r="I1909" s="57"/>
      <c r="J1909" s="57"/>
      <c r="K1909" s="57"/>
      <c r="L1909" s="57"/>
      <c r="M1909" s="54"/>
      <c r="N1909" s="57"/>
      <c r="O1909" s="58"/>
      <c r="P1909" s="58"/>
      <c r="Q1909" s="58"/>
      <c r="R1909" s="58"/>
      <c r="S1909" s="54"/>
      <c r="T1909" s="57"/>
      <c r="U1909" s="57"/>
      <c r="V1909" s="57"/>
      <c r="W1909" s="57"/>
      <c r="X1909" s="147" t="str">
        <f>IF(ISBLANK(D1909),"",IF('order-admin-units'!$I$1&lt;&gt;"y", "", IF((K1909="")*(ISBLANK(D1909)=FALSE), 'order-admin-units'!$B$1+1, VLOOKUP(K1909, ordercountry, 2))))</f>
        <v/>
      </c>
      <c r="Y1909" s="147" t="str">
        <f>IF(ISBLANK(D1909),"",IF('order-admin-units'!$I$1&lt;&gt;"y", "", IF(L1909="", 'order-admin-units'!$B$2+1, VLOOKUP(K1909&amp;"@"&amp;L1909, orderadmin, 2))))</f>
        <v/>
      </c>
      <c r="Z1909" s="147" t="str">
        <f t="shared" si="239"/>
        <v/>
      </c>
      <c r="AA1909" s="147" t="str">
        <f t="shared" si="240"/>
        <v/>
      </c>
      <c r="AB1909" s="147" t="str">
        <f t="shared" si="241"/>
        <v/>
      </c>
      <c r="AC1909" s="147" t="str">
        <f t="shared" si="235"/>
        <v/>
      </c>
      <c r="AD1909" s="11" t="str">
        <f t="shared" si="236"/>
        <v/>
      </c>
      <c r="AE1909" s="11" t="str">
        <f t="array" ref="AE1909">IF(ISBLANK(D1909),"",IF(OR($H$2="y",$H$2="m"),IF(AA1909=AA1908,IF(OR(AB1909=$AB$4:$AB1908)=FALSE,AE1908&amp;C1909,AE1908),"("&amp;C1909)&amp;IF(AA1909=AA1910,IF(OR(AB1910=$AB$4:$AB1909)=FALSE,", ",""),") "),""))</f>
        <v/>
      </c>
      <c r="AF1909" s="11" t="str">
        <f t="shared" si="237"/>
        <v/>
      </c>
      <c r="AG1909" s="11" t="str">
        <f t="array" ref="AG1909">IF(ISBLANK(D1909),"",IF(OR($H$2="y",$H$2="m"),IF(AA1909=AA1908,IF(OR(AC1909=$AC$4:$AC1908)=FALSE,AG1908&amp;AF1909,AG1908),"("&amp;AF1909)&amp;IF(AA1909=AA1910,IF(OR(AC1910=$AC$4:$AC1909)=FALSE,", ",""),") "),""))</f>
        <v/>
      </c>
      <c r="AH1909" s="10" t="str">
        <f>IF((ISBLANK(D1909)),"",IF(D1909=D1908,AH1908,"")&amp;IF(B1908&lt;&gt;B1909,((IF(ISBLANK(E1909),$D$3&amp;"Non-type material: "&amp;$D$3,$D$3&amp;INDEX('type-categories'!$A$2:$B$100,MATCH(E1909,'type-categories'!$A$2:$A$100,0),2)&amp;$D$3))),"")&amp;(IF(K1909&lt;&gt;K1908,$C$2&amp;K1909&amp;$K$3&amp;$C$2&amp;" ",(IF(B1909&lt;&gt;B1908,$C$2&amp;K1909&amp;$K$3&amp;$C$2&amp;" ",""))))&amp;(IF(L1909="","",((IF(L1909&lt;&gt;L1908,$D$2&amp;L1909&amp;$L$3&amp;$D$2&amp;" ",IF(B1909&lt;&gt;B1908,$D$2&amp;L1909&amp;$L$3&amp;$D$2&amp;" ",""))))))&amp;(IF(M1909="","",((IF(M1909&lt;&gt;M1908,$E$2&amp;M1909&amp;$E$2&amp;","&amp;" ",IF(B1909&lt;&gt;B1908,$E$2&amp;M1909&amp;$E$2&amp;",",""))))))&amp;(IF(N1909="","",IF(N1909&lt;&gt;N1908,N1909&amp;", ",IF(B1909&lt;&gt;B1908,N1909&amp;", ",""))))&amp;(IF(ISBLANK(O1909),"",(IF(O1909&lt;&gt;O1908,O1909&amp;", ",IF(B1909&lt;&gt;B1908,O1909&amp;", ","")))))&amp;(IF(ISBLANK(P1909),"",(IF(P1909&lt;&gt;P1908,P1909&amp;", ",IF(B1909&lt;&gt;B1908,P1909&amp;", ",IF(Z1909&lt;&gt;Z1908,P1909&amp;", ",""))))))&amp;(IF(ISBLANK(Q1909),"",(IF(Q1909&lt;&gt;Q1908,Q1909&amp;", ",IF(B1909&lt;&gt;B1908,Q1909&amp;", ",IF(Z1909&lt;&gt;Z1908,Q1909&amp;", ",""))))))&amp;(IF(ISBLANK(R1909),"",(IF(R1909&lt;&gt;R1908,R1909&amp;"m, ",IF(B1909&lt;&gt;B1908,R1909&amp;"m, ",IF(Z1909&lt;&gt;Z1908,R1909&amp;"m, ",""))))))&amp;IF(ISBLANK(S1909),"",(IF(B1909&lt;&gt;B1908,S1909&amp;", ",IF(S1909&lt;&gt;S1908,IF((Z1909=Z1908),"same locality "&amp;S1909&amp;", ",S1909&amp;", "),""))))&amp;(IF(ISBLANK(T1909),"",(IF(T1909&lt;&gt;T1908,IF(ISBLANK(F$2),T1909&amp;", ",T1909&amp;" "&amp;F$2&amp;", "),(IF(B1909&lt;&gt;B1908,IF(ISBLANK(F$2),T1909&amp;", ",T1909&amp;" "&amp;F$2&amp;", "),(IF(Z1909&lt;&gt;Z1908,IF(ISBLANK(F$2),T1909&amp;", ",T1909&amp;" "&amp;F$2&amp;", "),IF((U1909&lt;&gt;U1908)*($G$2="Y"),"same collector, ","")))))))))&amp;(IF(ISBLANK(U1909),"",(IF(U1909&lt;&gt;U1908,U1909&amp;", ",(IF(B1909&lt;&gt;B1908,U1909&amp;", ",IF(Z1909&lt;&gt;Z1908,U1909&amp;", ",(IF(T1909&lt;&gt;T1908,IF((T1909&lt;&gt;T1908)*($G$2="Y"),"same date, ", ""),IF((T1909=T1908)*(U1909=U1908)*(S1909&lt;&gt;S1908)*($G$2="Y"),"same collector and date, ", ""))))))))))&amp;(IF(ISBLANK(V1909),"",V1909&amp;", "))&amp;IF((AA1909&lt;&gt;AA1910)*($H$2="y"),AD1909&amp;AE1909,IF((AA1909&lt;&gt;AA1910)*($H$2="m"),AD1909&amp;AG1909,IF(($H$2&lt;&gt;"m")*($H$2&lt;&gt;"Y"),(IF(F1909=0,"",F1909&amp;" "&amp;$F$4&amp;" "))&amp;(IF(G1909=0,"",G1909&amp;" "&amp;$G$4&amp;" "))&amp;(IF(H1909=0,"",H1909&amp;" "&amp;H$4&amp;" "))&amp;(IF(I1909=0,"",I1909&amp;" "&amp;$I$4&amp;" "))&amp;(IF(J1909=0,"",J1909&amp;" "&amp;$J$4&amp;" "))&amp;IF((ISBLANK(C1909)),"","("&amp;C1909&amp;")"),"")))&amp;IF((B1909=B1910)*(K1909=K1910)*(L1909=L1910)*(M1909=M1910),IF(($H$2&lt;&gt;"m")*($H$2&lt;&gt;"Y"), ", ", IF((ISNUMBER(FIND(")",AE1909))), ", ", "")),IF((B1909=B1910)*(K1909=K1910)*(L1909=L1910),"; ",". ")))</f>
        <v/>
      </c>
      <c r="AI1909" s="1"/>
    </row>
    <row r="1910" spans="1:35" x14ac:dyDescent="0.25">
      <c r="A1910" s="3" t="str">
        <f t="shared" si="238"/>
        <v/>
      </c>
      <c r="B1910" s="53" t="str">
        <f t="shared" si="242"/>
        <v/>
      </c>
      <c r="C1910" s="57"/>
      <c r="D1910" s="57"/>
      <c r="E1910" s="57"/>
      <c r="F1910" s="57"/>
      <c r="G1910" s="57"/>
      <c r="H1910" s="57"/>
      <c r="I1910" s="57"/>
      <c r="J1910" s="57"/>
      <c r="K1910" s="57"/>
      <c r="L1910" s="57"/>
      <c r="M1910" s="54"/>
      <c r="N1910" s="57"/>
      <c r="O1910" s="58"/>
      <c r="P1910" s="58"/>
      <c r="Q1910" s="58"/>
      <c r="R1910" s="58"/>
      <c r="S1910" s="54"/>
      <c r="T1910" s="57"/>
      <c r="U1910" s="57"/>
      <c r="V1910" s="57"/>
      <c r="W1910" s="57"/>
      <c r="X1910" s="147" t="str">
        <f>IF(ISBLANK(D1910),"",IF('order-admin-units'!$I$1&lt;&gt;"y", "", IF((K1910="")*(ISBLANK(D1910)=FALSE), 'order-admin-units'!$B$1+1, VLOOKUP(K1910, ordercountry, 2))))</f>
        <v/>
      </c>
      <c r="Y1910" s="147" t="str">
        <f>IF(ISBLANK(D1910),"",IF('order-admin-units'!$I$1&lt;&gt;"y", "", IF(L1910="", 'order-admin-units'!$B$2+1, VLOOKUP(K1910&amp;"@"&amp;L1910, orderadmin, 2))))</f>
        <v/>
      </c>
      <c r="Z1910" s="147" t="str">
        <f t="shared" si="239"/>
        <v/>
      </c>
      <c r="AA1910" s="147" t="str">
        <f t="shared" si="240"/>
        <v/>
      </c>
      <c r="AB1910" s="147" t="str">
        <f t="shared" si="241"/>
        <v/>
      </c>
      <c r="AC1910" s="147" t="str">
        <f t="shared" si="235"/>
        <v/>
      </c>
      <c r="AD1910" s="11" t="str">
        <f t="shared" si="236"/>
        <v/>
      </c>
      <c r="AE1910" s="11" t="str">
        <f t="array" ref="AE1910">IF(ISBLANK(D1910),"",IF(OR($H$2="y",$H$2="m"),IF(AA1910=AA1909,IF(OR(AB1910=$AB$4:$AB1909)=FALSE,AE1909&amp;C1910,AE1909),"("&amp;C1910)&amp;IF(AA1910=AA1911,IF(OR(AB1911=$AB$4:$AB1910)=FALSE,", ",""),") "),""))</f>
        <v/>
      </c>
      <c r="AF1910" s="11" t="str">
        <f t="shared" si="237"/>
        <v/>
      </c>
      <c r="AG1910" s="11" t="str">
        <f t="array" ref="AG1910">IF(ISBLANK(D1910),"",IF(OR($H$2="y",$H$2="m"),IF(AA1910=AA1909,IF(OR(AC1910=$AC$4:$AC1909)=FALSE,AG1909&amp;AF1910,AG1909),"("&amp;AF1910)&amp;IF(AA1910=AA1911,IF(OR(AC1911=$AC$4:$AC1910)=FALSE,", ",""),") "),""))</f>
        <v/>
      </c>
      <c r="AH1910" s="10" t="str">
        <f>IF((ISBLANK(D1910)),"",IF(D1910=D1909,AH1909,"")&amp;IF(B1909&lt;&gt;B1910,((IF(ISBLANK(E1910),$D$3&amp;"Non-type material: "&amp;$D$3,$D$3&amp;INDEX('type-categories'!$A$2:$B$100,MATCH(E1910,'type-categories'!$A$2:$A$100,0),2)&amp;$D$3))),"")&amp;(IF(K1910&lt;&gt;K1909,$C$2&amp;K1910&amp;$K$3&amp;$C$2&amp;" ",(IF(B1910&lt;&gt;B1909,$C$2&amp;K1910&amp;$K$3&amp;$C$2&amp;" ",""))))&amp;(IF(L1910="","",((IF(L1910&lt;&gt;L1909,$D$2&amp;L1910&amp;$L$3&amp;$D$2&amp;" ",IF(B1910&lt;&gt;B1909,$D$2&amp;L1910&amp;$L$3&amp;$D$2&amp;" ",""))))))&amp;(IF(M1910="","",((IF(M1910&lt;&gt;M1909,$E$2&amp;M1910&amp;$E$2&amp;","&amp;" ",IF(B1910&lt;&gt;B1909,$E$2&amp;M1910&amp;$E$2&amp;",",""))))))&amp;(IF(N1910="","",IF(N1910&lt;&gt;N1909,N1910&amp;", ",IF(B1910&lt;&gt;B1909,N1910&amp;", ",""))))&amp;(IF(ISBLANK(O1910),"",(IF(O1910&lt;&gt;O1909,O1910&amp;", ",IF(B1910&lt;&gt;B1909,O1910&amp;", ","")))))&amp;(IF(ISBLANK(P1910),"",(IF(P1910&lt;&gt;P1909,P1910&amp;", ",IF(B1910&lt;&gt;B1909,P1910&amp;", ",IF(Z1910&lt;&gt;Z1909,P1910&amp;", ",""))))))&amp;(IF(ISBLANK(Q1910),"",(IF(Q1910&lt;&gt;Q1909,Q1910&amp;", ",IF(B1910&lt;&gt;B1909,Q1910&amp;", ",IF(Z1910&lt;&gt;Z1909,Q1910&amp;", ",""))))))&amp;(IF(ISBLANK(R1910),"",(IF(R1910&lt;&gt;R1909,R1910&amp;"m, ",IF(B1910&lt;&gt;B1909,R1910&amp;"m, ",IF(Z1910&lt;&gt;Z1909,R1910&amp;"m, ",""))))))&amp;IF(ISBLANK(S1910),"",(IF(B1910&lt;&gt;B1909,S1910&amp;", ",IF(S1910&lt;&gt;S1909,IF((Z1910=Z1909),"same locality "&amp;S1910&amp;", ",S1910&amp;", "),""))))&amp;(IF(ISBLANK(T1910),"",(IF(T1910&lt;&gt;T1909,IF(ISBLANK(F$2),T1910&amp;", ",T1910&amp;" "&amp;F$2&amp;", "),(IF(B1910&lt;&gt;B1909,IF(ISBLANK(F$2),T1910&amp;", ",T1910&amp;" "&amp;F$2&amp;", "),(IF(Z1910&lt;&gt;Z1909,IF(ISBLANK(F$2),T1910&amp;", ",T1910&amp;" "&amp;F$2&amp;", "),IF((U1910&lt;&gt;U1909)*($G$2="Y"),"same collector, ","")))))))))&amp;(IF(ISBLANK(U1910),"",(IF(U1910&lt;&gt;U1909,U1910&amp;", ",(IF(B1910&lt;&gt;B1909,U1910&amp;", ",IF(Z1910&lt;&gt;Z1909,U1910&amp;", ",(IF(T1910&lt;&gt;T1909,IF((T1910&lt;&gt;T1909)*($G$2="Y"),"same date, ", ""),IF((T1910=T1909)*(U1910=U1909)*(S1910&lt;&gt;S1909)*($G$2="Y"),"same collector and date, ", ""))))))))))&amp;(IF(ISBLANK(V1910),"",V1910&amp;", "))&amp;IF((AA1910&lt;&gt;AA1911)*($H$2="y"),AD1910&amp;AE1910,IF((AA1910&lt;&gt;AA1911)*($H$2="m"),AD1910&amp;AG1910,IF(($H$2&lt;&gt;"m")*($H$2&lt;&gt;"Y"),(IF(F1910=0,"",F1910&amp;" "&amp;$F$4&amp;" "))&amp;(IF(G1910=0,"",G1910&amp;" "&amp;$G$4&amp;" "))&amp;(IF(H1910=0,"",H1910&amp;" "&amp;H$4&amp;" "))&amp;(IF(I1910=0,"",I1910&amp;" "&amp;$I$4&amp;" "))&amp;(IF(J1910=0,"",J1910&amp;" "&amp;$J$4&amp;" "))&amp;IF((ISBLANK(C1910)),"","("&amp;C1910&amp;")"),"")))&amp;IF((B1910=B1911)*(K1910=K1911)*(L1910=L1911)*(M1910=M1911),IF(($H$2&lt;&gt;"m")*($H$2&lt;&gt;"Y"), ", ", IF((ISNUMBER(FIND(")",AE1910))), ", ", "")),IF((B1910=B1911)*(K1910=K1911)*(L1910=L1911),"; ",". ")))</f>
        <v/>
      </c>
      <c r="AI1910" s="1"/>
    </row>
    <row r="1911" spans="1:35" x14ac:dyDescent="0.25">
      <c r="A1911" s="3" t="str">
        <f t="shared" si="238"/>
        <v/>
      </c>
      <c r="B1911" s="53" t="str">
        <f t="shared" si="242"/>
        <v/>
      </c>
      <c r="C1911" s="57"/>
      <c r="D1911" s="57"/>
      <c r="E1911" s="57"/>
      <c r="F1911" s="57"/>
      <c r="G1911" s="57"/>
      <c r="H1911" s="57"/>
      <c r="I1911" s="57"/>
      <c r="J1911" s="57"/>
      <c r="K1911" s="57"/>
      <c r="L1911" s="57"/>
      <c r="M1911" s="54"/>
      <c r="N1911" s="57"/>
      <c r="O1911" s="58"/>
      <c r="P1911" s="58"/>
      <c r="Q1911" s="58"/>
      <c r="R1911" s="58"/>
      <c r="S1911" s="54"/>
      <c r="T1911" s="57"/>
      <c r="U1911" s="57"/>
      <c r="V1911" s="57"/>
      <c r="W1911" s="57"/>
      <c r="X1911" s="147" t="str">
        <f>IF(ISBLANK(D1911),"",IF('order-admin-units'!$I$1&lt;&gt;"y", "", IF((K1911="")*(ISBLANK(D1911)=FALSE), 'order-admin-units'!$B$1+1, VLOOKUP(K1911, ordercountry, 2))))</f>
        <v/>
      </c>
      <c r="Y1911" s="147" t="str">
        <f>IF(ISBLANK(D1911),"",IF('order-admin-units'!$I$1&lt;&gt;"y", "", IF(L1911="", 'order-admin-units'!$B$2+1, VLOOKUP(K1911&amp;"@"&amp;L1911, orderadmin, 2))))</f>
        <v/>
      </c>
      <c r="Z1911" s="147" t="str">
        <f t="shared" si="239"/>
        <v/>
      </c>
      <c r="AA1911" s="147" t="str">
        <f t="shared" si="240"/>
        <v/>
      </c>
      <c r="AB1911" s="147" t="str">
        <f t="shared" si="241"/>
        <v/>
      </c>
      <c r="AC1911" s="147" t="str">
        <f t="shared" si="235"/>
        <v/>
      </c>
      <c r="AD1911" s="11" t="str">
        <f t="shared" si="236"/>
        <v/>
      </c>
      <c r="AE1911" s="11" t="str">
        <f t="array" ref="AE1911">IF(ISBLANK(D1911),"",IF(OR($H$2="y",$H$2="m"),IF(AA1911=AA1910,IF(OR(AB1911=$AB$4:$AB1910)=FALSE,AE1910&amp;C1911,AE1910),"("&amp;C1911)&amp;IF(AA1911=AA1912,IF(OR(AB1912=$AB$4:$AB1911)=FALSE,", ",""),") "),""))</f>
        <v/>
      </c>
      <c r="AF1911" s="11" t="str">
        <f t="shared" si="237"/>
        <v/>
      </c>
      <c r="AG1911" s="11" t="str">
        <f t="array" ref="AG1911">IF(ISBLANK(D1911),"",IF(OR($H$2="y",$H$2="m"),IF(AA1911=AA1910,IF(OR(AC1911=$AC$4:$AC1910)=FALSE,AG1910&amp;AF1911,AG1910),"("&amp;AF1911)&amp;IF(AA1911=AA1912,IF(OR(AC1912=$AC$4:$AC1911)=FALSE,", ",""),") "),""))</f>
        <v/>
      </c>
      <c r="AH1911" s="10" t="str">
        <f>IF((ISBLANK(D1911)),"",IF(D1911=D1910,AH1910,"")&amp;IF(B1910&lt;&gt;B1911,((IF(ISBLANK(E1911),$D$3&amp;"Non-type material: "&amp;$D$3,$D$3&amp;INDEX('type-categories'!$A$2:$B$100,MATCH(E1911,'type-categories'!$A$2:$A$100,0),2)&amp;$D$3))),"")&amp;(IF(K1911&lt;&gt;K1910,$C$2&amp;K1911&amp;$K$3&amp;$C$2&amp;" ",(IF(B1911&lt;&gt;B1910,$C$2&amp;K1911&amp;$K$3&amp;$C$2&amp;" ",""))))&amp;(IF(L1911="","",((IF(L1911&lt;&gt;L1910,$D$2&amp;L1911&amp;$L$3&amp;$D$2&amp;" ",IF(B1911&lt;&gt;B1910,$D$2&amp;L1911&amp;$L$3&amp;$D$2&amp;" ",""))))))&amp;(IF(M1911="","",((IF(M1911&lt;&gt;M1910,$E$2&amp;M1911&amp;$E$2&amp;","&amp;" ",IF(B1911&lt;&gt;B1910,$E$2&amp;M1911&amp;$E$2&amp;",",""))))))&amp;(IF(N1911="","",IF(N1911&lt;&gt;N1910,N1911&amp;", ",IF(B1911&lt;&gt;B1910,N1911&amp;", ",""))))&amp;(IF(ISBLANK(O1911),"",(IF(O1911&lt;&gt;O1910,O1911&amp;", ",IF(B1911&lt;&gt;B1910,O1911&amp;", ","")))))&amp;(IF(ISBLANK(P1911),"",(IF(P1911&lt;&gt;P1910,P1911&amp;", ",IF(B1911&lt;&gt;B1910,P1911&amp;", ",IF(Z1911&lt;&gt;Z1910,P1911&amp;", ",""))))))&amp;(IF(ISBLANK(Q1911),"",(IF(Q1911&lt;&gt;Q1910,Q1911&amp;", ",IF(B1911&lt;&gt;B1910,Q1911&amp;", ",IF(Z1911&lt;&gt;Z1910,Q1911&amp;", ",""))))))&amp;(IF(ISBLANK(R1911),"",(IF(R1911&lt;&gt;R1910,R1911&amp;"m, ",IF(B1911&lt;&gt;B1910,R1911&amp;"m, ",IF(Z1911&lt;&gt;Z1910,R1911&amp;"m, ",""))))))&amp;IF(ISBLANK(S1911),"",(IF(B1911&lt;&gt;B1910,S1911&amp;", ",IF(S1911&lt;&gt;S1910,IF((Z1911=Z1910),"same locality "&amp;S1911&amp;", ",S1911&amp;", "),""))))&amp;(IF(ISBLANK(T1911),"",(IF(T1911&lt;&gt;T1910,IF(ISBLANK(F$2),T1911&amp;", ",T1911&amp;" "&amp;F$2&amp;", "),(IF(B1911&lt;&gt;B1910,IF(ISBLANK(F$2),T1911&amp;", ",T1911&amp;" "&amp;F$2&amp;", "),(IF(Z1911&lt;&gt;Z1910,IF(ISBLANK(F$2),T1911&amp;", ",T1911&amp;" "&amp;F$2&amp;", "),IF((U1911&lt;&gt;U1910)*($G$2="Y"),"same collector, ","")))))))))&amp;(IF(ISBLANK(U1911),"",(IF(U1911&lt;&gt;U1910,U1911&amp;", ",(IF(B1911&lt;&gt;B1910,U1911&amp;", ",IF(Z1911&lt;&gt;Z1910,U1911&amp;", ",(IF(T1911&lt;&gt;T1910,IF((T1911&lt;&gt;T1910)*($G$2="Y"),"same date, ", ""),IF((T1911=T1910)*(U1911=U1910)*(S1911&lt;&gt;S1910)*($G$2="Y"),"same collector and date, ", ""))))))))))&amp;(IF(ISBLANK(V1911),"",V1911&amp;", "))&amp;IF((AA1911&lt;&gt;AA1912)*($H$2="y"),AD1911&amp;AE1911,IF((AA1911&lt;&gt;AA1912)*($H$2="m"),AD1911&amp;AG1911,IF(($H$2&lt;&gt;"m")*($H$2&lt;&gt;"Y"),(IF(F1911=0,"",F1911&amp;" "&amp;$F$4&amp;" "))&amp;(IF(G1911=0,"",G1911&amp;" "&amp;$G$4&amp;" "))&amp;(IF(H1911=0,"",H1911&amp;" "&amp;H$4&amp;" "))&amp;(IF(I1911=0,"",I1911&amp;" "&amp;$I$4&amp;" "))&amp;(IF(J1911=0,"",J1911&amp;" "&amp;$J$4&amp;" "))&amp;IF((ISBLANK(C1911)),"","("&amp;C1911&amp;")"),"")))&amp;IF((B1911=B1912)*(K1911=K1912)*(L1911=L1912)*(M1911=M1912),IF(($H$2&lt;&gt;"m")*($H$2&lt;&gt;"Y"), ", ", IF((ISNUMBER(FIND(")",AE1911))), ", ", "")),IF((B1911=B1912)*(K1911=K1912)*(L1911=L1912),"; ",". ")))</f>
        <v/>
      </c>
      <c r="AI1911" s="1"/>
    </row>
    <row r="1912" spans="1:35" x14ac:dyDescent="0.25">
      <c r="A1912" s="3" t="str">
        <f t="shared" si="238"/>
        <v/>
      </c>
      <c r="B1912" s="53" t="str">
        <f t="shared" si="242"/>
        <v/>
      </c>
      <c r="C1912" s="57"/>
      <c r="D1912" s="57"/>
      <c r="E1912" s="57"/>
      <c r="F1912" s="57"/>
      <c r="G1912" s="57"/>
      <c r="H1912" s="57"/>
      <c r="I1912" s="57"/>
      <c r="J1912" s="57"/>
      <c r="K1912" s="57"/>
      <c r="L1912" s="57"/>
      <c r="M1912" s="54"/>
      <c r="N1912" s="57"/>
      <c r="O1912" s="58"/>
      <c r="P1912" s="58"/>
      <c r="Q1912" s="58"/>
      <c r="R1912" s="58"/>
      <c r="S1912" s="54"/>
      <c r="T1912" s="57"/>
      <c r="U1912" s="57"/>
      <c r="V1912" s="57"/>
      <c r="W1912" s="57"/>
      <c r="X1912" s="147" t="str">
        <f>IF(ISBLANK(D1912),"",IF('order-admin-units'!$I$1&lt;&gt;"y", "", IF((K1912="")*(ISBLANK(D1912)=FALSE), 'order-admin-units'!$B$1+1, VLOOKUP(K1912, ordercountry, 2))))</f>
        <v/>
      </c>
      <c r="Y1912" s="147" t="str">
        <f>IF(ISBLANK(D1912),"",IF('order-admin-units'!$I$1&lt;&gt;"y", "", IF(L1912="", 'order-admin-units'!$B$2+1, VLOOKUP(K1912&amp;"@"&amp;L1912, orderadmin, 2))))</f>
        <v/>
      </c>
      <c r="Z1912" s="147" t="str">
        <f t="shared" si="239"/>
        <v/>
      </c>
      <c r="AA1912" s="147" t="str">
        <f t="shared" si="240"/>
        <v/>
      </c>
      <c r="AB1912" s="147" t="str">
        <f t="shared" si="241"/>
        <v/>
      </c>
      <c r="AC1912" s="147" t="str">
        <f t="shared" si="235"/>
        <v/>
      </c>
      <c r="AD1912" s="11" t="str">
        <f t="shared" si="236"/>
        <v/>
      </c>
      <c r="AE1912" s="11" t="str">
        <f t="array" ref="AE1912">IF(ISBLANK(D1912),"",IF(OR($H$2="y",$H$2="m"),IF(AA1912=AA1911,IF(OR(AB1912=$AB$4:$AB1911)=FALSE,AE1911&amp;C1912,AE1911),"("&amp;C1912)&amp;IF(AA1912=AA1913,IF(OR(AB1913=$AB$4:$AB1912)=FALSE,", ",""),") "),""))</f>
        <v/>
      </c>
      <c r="AF1912" s="11" t="str">
        <f t="shared" si="237"/>
        <v/>
      </c>
      <c r="AG1912" s="11" t="str">
        <f t="array" ref="AG1912">IF(ISBLANK(D1912),"",IF(OR($H$2="y",$H$2="m"),IF(AA1912=AA1911,IF(OR(AC1912=$AC$4:$AC1911)=FALSE,AG1911&amp;AF1912,AG1911),"("&amp;AF1912)&amp;IF(AA1912=AA1913,IF(OR(AC1913=$AC$4:$AC1912)=FALSE,", ",""),") "),""))</f>
        <v/>
      </c>
      <c r="AH1912" s="10" t="str">
        <f>IF((ISBLANK(D1912)),"",IF(D1912=D1911,AH1911,"")&amp;IF(B1911&lt;&gt;B1912,((IF(ISBLANK(E1912),$D$3&amp;"Non-type material: "&amp;$D$3,$D$3&amp;INDEX('type-categories'!$A$2:$B$100,MATCH(E1912,'type-categories'!$A$2:$A$100,0),2)&amp;$D$3))),"")&amp;(IF(K1912&lt;&gt;K1911,$C$2&amp;K1912&amp;$K$3&amp;$C$2&amp;" ",(IF(B1912&lt;&gt;B1911,$C$2&amp;K1912&amp;$K$3&amp;$C$2&amp;" ",""))))&amp;(IF(L1912="","",((IF(L1912&lt;&gt;L1911,$D$2&amp;L1912&amp;$L$3&amp;$D$2&amp;" ",IF(B1912&lt;&gt;B1911,$D$2&amp;L1912&amp;$L$3&amp;$D$2&amp;" ",""))))))&amp;(IF(M1912="","",((IF(M1912&lt;&gt;M1911,$E$2&amp;M1912&amp;$E$2&amp;","&amp;" ",IF(B1912&lt;&gt;B1911,$E$2&amp;M1912&amp;$E$2&amp;",",""))))))&amp;(IF(N1912="","",IF(N1912&lt;&gt;N1911,N1912&amp;", ",IF(B1912&lt;&gt;B1911,N1912&amp;", ",""))))&amp;(IF(ISBLANK(O1912),"",(IF(O1912&lt;&gt;O1911,O1912&amp;", ",IF(B1912&lt;&gt;B1911,O1912&amp;", ","")))))&amp;(IF(ISBLANK(P1912),"",(IF(P1912&lt;&gt;P1911,P1912&amp;", ",IF(B1912&lt;&gt;B1911,P1912&amp;", ",IF(Z1912&lt;&gt;Z1911,P1912&amp;", ",""))))))&amp;(IF(ISBLANK(Q1912),"",(IF(Q1912&lt;&gt;Q1911,Q1912&amp;", ",IF(B1912&lt;&gt;B1911,Q1912&amp;", ",IF(Z1912&lt;&gt;Z1911,Q1912&amp;", ",""))))))&amp;(IF(ISBLANK(R1912),"",(IF(R1912&lt;&gt;R1911,R1912&amp;"m, ",IF(B1912&lt;&gt;B1911,R1912&amp;"m, ",IF(Z1912&lt;&gt;Z1911,R1912&amp;"m, ",""))))))&amp;IF(ISBLANK(S1912),"",(IF(B1912&lt;&gt;B1911,S1912&amp;", ",IF(S1912&lt;&gt;S1911,IF((Z1912=Z1911),"same locality "&amp;S1912&amp;", ",S1912&amp;", "),""))))&amp;(IF(ISBLANK(T1912),"",(IF(T1912&lt;&gt;T1911,IF(ISBLANK(F$2),T1912&amp;", ",T1912&amp;" "&amp;F$2&amp;", "),(IF(B1912&lt;&gt;B1911,IF(ISBLANK(F$2),T1912&amp;", ",T1912&amp;" "&amp;F$2&amp;", "),(IF(Z1912&lt;&gt;Z1911,IF(ISBLANK(F$2),T1912&amp;", ",T1912&amp;" "&amp;F$2&amp;", "),IF((U1912&lt;&gt;U1911)*($G$2="Y"),"same collector, ","")))))))))&amp;(IF(ISBLANK(U1912),"",(IF(U1912&lt;&gt;U1911,U1912&amp;", ",(IF(B1912&lt;&gt;B1911,U1912&amp;", ",IF(Z1912&lt;&gt;Z1911,U1912&amp;", ",(IF(T1912&lt;&gt;T1911,IF((T1912&lt;&gt;T1911)*($G$2="Y"),"same date, ", ""),IF((T1912=T1911)*(U1912=U1911)*(S1912&lt;&gt;S1911)*($G$2="Y"),"same collector and date, ", ""))))))))))&amp;(IF(ISBLANK(V1912),"",V1912&amp;", "))&amp;IF((AA1912&lt;&gt;AA1913)*($H$2="y"),AD1912&amp;AE1912,IF((AA1912&lt;&gt;AA1913)*($H$2="m"),AD1912&amp;AG1912,IF(($H$2&lt;&gt;"m")*($H$2&lt;&gt;"Y"),(IF(F1912=0,"",F1912&amp;" "&amp;$F$4&amp;" "))&amp;(IF(G1912=0,"",G1912&amp;" "&amp;$G$4&amp;" "))&amp;(IF(H1912=0,"",H1912&amp;" "&amp;H$4&amp;" "))&amp;(IF(I1912=0,"",I1912&amp;" "&amp;$I$4&amp;" "))&amp;(IF(J1912=0,"",J1912&amp;" "&amp;$J$4&amp;" "))&amp;IF((ISBLANK(C1912)),"","("&amp;C1912&amp;")"),"")))&amp;IF((B1912=B1913)*(K1912=K1913)*(L1912=L1913)*(M1912=M1913),IF(($H$2&lt;&gt;"m")*($H$2&lt;&gt;"Y"), ", ", IF((ISNUMBER(FIND(")",AE1912))), ", ", "")),IF((B1912=B1913)*(K1912=K1913)*(L1912=L1913),"; ",". ")))</f>
        <v/>
      </c>
      <c r="AI1912" s="1"/>
    </row>
    <row r="1913" spans="1:35" x14ac:dyDescent="0.25">
      <c r="A1913" s="3" t="str">
        <f t="shared" si="238"/>
        <v/>
      </c>
      <c r="B1913" s="53" t="str">
        <f t="shared" si="242"/>
        <v/>
      </c>
      <c r="C1913" s="57"/>
      <c r="D1913" s="57"/>
      <c r="E1913" s="57"/>
      <c r="F1913" s="57"/>
      <c r="G1913" s="57"/>
      <c r="H1913" s="57"/>
      <c r="I1913" s="57"/>
      <c r="J1913" s="57"/>
      <c r="K1913" s="57"/>
      <c r="L1913" s="57"/>
      <c r="M1913" s="54"/>
      <c r="N1913" s="57"/>
      <c r="O1913" s="58"/>
      <c r="P1913" s="58"/>
      <c r="Q1913" s="58"/>
      <c r="R1913" s="58"/>
      <c r="S1913" s="54"/>
      <c r="T1913" s="57"/>
      <c r="U1913" s="57"/>
      <c r="V1913" s="57"/>
      <c r="W1913" s="57"/>
      <c r="X1913" s="147" t="str">
        <f>IF(ISBLANK(D1913),"",IF('order-admin-units'!$I$1&lt;&gt;"y", "", IF((K1913="")*(ISBLANK(D1913)=FALSE), 'order-admin-units'!$B$1+1, VLOOKUP(K1913, ordercountry, 2))))</f>
        <v/>
      </c>
      <c r="Y1913" s="147" t="str">
        <f>IF(ISBLANK(D1913),"",IF('order-admin-units'!$I$1&lt;&gt;"y", "", IF(L1913="", 'order-admin-units'!$B$2+1, VLOOKUP(K1913&amp;"@"&amp;L1913, orderadmin, 2))))</f>
        <v/>
      </c>
      <c r="Z1913" s="147" t="str">
        <f t="shared" si="239"/>
        <v/>
      </c>
      <c r="AA1913" s="147" t="str">
        <f t="shared" si="240"/>
        <v/>
      </c>
      <c r="AB1913" s="147" t="str">
        <f t="shared" si="241"/>
        <v/>
      </c>
      <c r="AC1913" s="147" t="str">
        <f t="shared" si="235"/>
        <v/>
      </c>
      <c r="AD1913" s="11" t="str">
        <f t="shared" si="236"/>
        <v/>
      </c>
      <c r="AE1913" s="11" t="str">
        <f t="array" ref="AE1913">IF(ISBLANK(D1913),"",IF(OR($H$2="y",$H$2="m"),IF(AA1913=AA1912,IF(OR(AB1913=$AB$4:$AB1912)=FALSE,AE1912&amp;C1913,AE1912),"("&amp;C1913)&amp;IF(AA1913=AA1914,IF(OR(AB1914=$AB$4:$AB1913)=FALSE,", ",""),") "),""))</f>
        <v/>
      </c>
      <c r="AF1913" s="11" t="str">
        <f t="shared" si="237"/>
        <v/>
      </c>
      <c r="AG1913" s="11" t="str">
        <f t="array" ref="AG1913">IF(ISBLANK(D1913),"",IF(OR($H$2="y",$H$2="m"),IF(AA1913=AA1912,IF(OR(AC1913=$AC$4:$AC1912)=FALSE,AG1912&amp;AF1913,AG1912),"("&amp;AF1913)&amp;IF(AA1913=AA1914,IF(OR(AC1914=$AC$4:$AC1913)=FALSE,", ",""),") "),""))</f>
        <v/>
      </c>
      <c r="AH1913" s="10" t="str">
        <f>IF((ISBLANK(D1913)),"",IF(D1913=D1912,AH1912,"")&amp;IF(B1912&lt;&gt;B1913,((IF(ISBLANK(E1913),$D$3&amp;"Non-type material: "&amp;$D$3,$D$3&amp;INDEX('type-categories'!$A$2:$B$100,MATCH(E1913,'type-categories'!$A$2:$A$100,0),2)&amp;$D$3))),"")&amp;(IF(K1913&lt;&gt;K1912,$C$2&amp;K1913&amp;$K$3&amp;$C$2&amp;" ",(IF(B1913&lt;&gt;B1912,$C$2&amp;K1913&amp;$K$3&amp;$C$2&amp;" ",""))))&amp;(IF(L1913="","",((IF(L1913&lt;&gt;L1912,$D$2&amp;L1913&amp;$L$3&amp;$D$2&amp;" ",IF(B1913&lt;&gt;B1912,$D$2&amp;L1913&amp;$L$3&amp;$D$2&amp;" ",""))))))&amp;(IF(M1913="","",((IF(M1913&lt;&gt;M1912,$E$2&amp;M1913&amp;$E$2&amp;","&amp;" ",IF(B1913&lt;&gt;B1912,$E$2&amp;M1913&amp;$E$2&amp;",",""))))))&amp;(IF(N1913="","",IF(N1913&lt;&gt;N1912,N1913&amp;", ",IF(B1913&lt;&gt;B1912,N1913&amp;", ",""))))&amp;(IF(ISBLANK(O1913),"",(IF(O1913&lt;&gt;O1912,O1913&amp;", ",IF(B1913&lt;&gt;B1912,O1913&amp;", ","")))))&amp;(IF(ISBLANK(P1913),"",(IF(P1913&lt;&gt;P1912,P1913&amp;", ",IF(B1913&lt;&gt;B1912,P1913&amp;", ",IF(Z1913&lt;&gt;Z1912,P1913&amp;", ",""))))))&amp;(IF(ISBLANK(Q1913),"",(IF(Q1913&lt;&gt;Q1912,Q1913&amp;", ",IF(B1913&lt;&gt;B1912,Q1913&amp;", ",IF(Z1913&lt;&gt;Z1912,Q1913&amp;", ",""))))))&amp;(IF(ISBLANK(R1913),"",(IF(R1913&lt;&gt;R1912,R1913&amp;"m, ",IF(B1913&lt;&gt;B1912,R1913&amp;"m, ",IF(Z1913&lt;&gt;Z1912,R1913&amp;"m, ",""))))))&amp;IF(ISBLANK(S1913),"",(IF(B1913&lt;&gt;B1912,S1913&amp;", ",IF(S1913&lt;&gt;S1912,IF((Z1913=Z1912),"same locality "&amp;S1913&amp;", ",S1913&amp;", "),""))))&amp;(IF(ISBLANK(T1913),"",(IF(T1913&lt;&gt;T1912,IF(ISBLANK(F$2),T1913&amp;", ",T1913&amp;" "&amp;F$2&amp;", "),(IF(B1913&lt;&gt;B1912,IF(ISBLANK(F$2),T1913&amp;", ",T1913&amp;" "&amp;F$2&amp;", "),(IF(Z1913&lt;&gt;Z1912,IF(ISBLANK(F$2),T1913&amp;", ",T1913&amp;" "&amp;F$2&amp;", "),IF((U1913&lt;&gt;U1912)*($G$2="Y"),"same collector, ","")))))))))&amp;(IF(ISBLANK(U1913),"",(IF(U1913&lt;&gt;U1912,U1913&amp;", ",(IF(B1913&lt;&gt;B1912,U1913&amp;", ",IF(Z1913&lt;&gt;Z1912,U1913&amp;", ",(IF(T1913&lt;&gt;T1912,IF((T1913&lt;&gt;T1912)*($G$2="Y"),"same date, ", ""),IF((T1913=T1912)*(U1913=U1912)*(S1913&lt;&gt;S1912)*($G$2="Y"),"same collector and date, ", ""))))))))))&amp;(IF(ISBLANK(V1913),"",V1913&amp;", "))&amp;IF((AA1913&lt;&gt;AA1914)*($H$2="y"),AD1913&amp;AE1913,IF((AA1913&lt;&gt;AA1914)*($H$2="m"),AD1913&amp;AG1913,IF(($H$2&lt;&gt;"m")*($H$2&lt;&gt;"Y"),(IF(F1913=0,"",F1913&amp;" "&amp;$F$4&amp;" "))&amp;(IF(G1913=0,"",G1913&amp;" "&amp;$G$4&amp;" "))&amp;(IF(H1913=0,"",H1913&amp;" "&amp;H$4&amp;" "))&amp;(IF(I1913=0,"",I1913&amp;" "&amp;$I$4&amp;" "))&amp;(IF(J1913=0,"",J1913&amp;" "&amp;$J$4&amp;" "))&amp;IF((ISBLANK(C1913)),"","("&amp;C1913&amp;")"),"")))&amp;IF((B1913=B1914)*(K1913=K1914)*(L1913=L1914)*(M1913=M1914),IF(($H$2&lt;&gt;"m")*($H$2&lt;&gt;"Y"), ", ", IF((ISNUMBER(FIND(")",AE1913))), ", ", "")),IF((B1913=B1914)*(K1913=K1914)*(L1913=L1914),"; ",". ")))</f>
        <v/>
      </c>
      <c r="AI1913" s="1"/>
    </row>
    <row r="1914" spans="1:35" x14ac:dyDescent="0.25">
      <c r="A1914" s="3" t="str">
        <f t="shared" si="238"/>
        <v/>
      </c>
      <c r="B1914" s="53" t="str">
        <f t="shared" si="242"/>
        <v/>
      </c>
      <c r="C1914" s="57"/>
      <c r="D1914" s="57"/>
      <c r="E1914" s="57"/>
      <c r="F1914" s="57"/>
      <c r="G1914" s="57"/>
      <c r="H1914" s="57"/>
      <c r="I1914" s="57"/>
      <c r="J1914" s="57"/>
      <c r="K1914" s="57"/>
      <c r="L1914" s="57"/>
      <c r="M1914" s="54"/>
      <c r="N1914" s="57"/>
      <c r="O1914" s="58"/>
      <c r="P1914" s="58"/>
      <c r="Q1914" s="58"/>
      <c r="R1914" s="58"/>
      <c r="S1914" s="54"/>
      <c r="T1914" s="57"/>
      <c r="U1914" s="57"/>
      <c r="V1914" s="57"/>
      <c r="W1914" s="57"/>
      <c r="X1914" s="147" t="str">
        <f>IF(ISBLANK(D1914),"",IF('order-admin-units'!$I$1&lt;&gt;"y", "", IF((K1914="")*(ISBLANK(D1914)=FALSE), 'order-admin-units'!$B$1+1, VLOOKUP(K1914, ordercountry, 2))))</f>
        <v/>
      </c>
      <c r="Y1914" s="147" t="str">
        <f>IF(ISBLANK(D1914),"",IF('order-admin-units'!$I$1&lt;&gt;"y", "", IF(L1914="", 'order-admin-units'!$B$2+1, VLOOKUP(K1914&amp;"@"&amp;L1914, orderadmin, 2))))</f>
        <v/>
      </c>
      <c r="Z1914" s="147" t="str">
        <f t="shared" si="239"/>
        <v/>
      </c>
      <c r="AA1914" s="147" t="str">
        <f t="shared" si="240"/>
        <v/>
      </c>
      <c r="AB1914" s="147" t="str">
        <f t="shared" si="241"/>
        <v/>
      </c>
      <c r="AC1914" s="147" t="str">
        <f t="shared" si="235"/>
        <v/>
      </c>
      <c r="AD1914" s="11" t="str">
        <f t="shared" si="236"/>
        <v/>
      </c>
      <c r="AE1914" s="11" t="str">
        <f t="array" ref="AE1914">IF(ISBLANK(D1914),"",IF(OR($H$2="y",$H$2="m"),IF(AA1914=AA1913,IF(OR(AB1914=$AB$4:$AB1913)=FALSE,AE1913&amp;C1914,AE1913),"("&amp;C1914)&amp;IF(AA1914=AA1915,IF(OR(AB1915=$AB$4:$AB1914)=FALSE,", ",""),") "),""))</f>
        <v/>
      </c>
      <c r="AF1914" s="11" t="str">
        <f t="shared" si="237"/>
        <v/>
      </c>
      <c r="AG1914" s="11" t="str">
        <f t="array" ref="AG1914">IF(ISBLANK(D1914),"",IF(OR($H$2="y",$H$2="m"),IF(AA1914=AA1913,IF(OR(AC1914=$AC$4:$AC1913)=FALSE,AG1913&amp;AF1914,AG1913),"("&amp;AF1914)&amp;IF(AA1914=AA1915,IF(OR(AC1915=$AC$4:$AC1914)=FALSE,", ",""),") "),""))</f>
        <v/>
      </c>
      <c r="AH1914" s="10" t="str">
        <f>IF((ISBLANK(D1914)),"",IF(D1914=D1913,AH1913,"")&amp;IF(B1913&lt;&gt;B1914,((IF(ISBLANK(E1914),$D$3&amp;"Non-type material: "&amp;$D$3,$D$3&amp;INDEX('type-categories'!$A$2:$B$100,MATCH(E1914,'type-categories'!$A$2:$A$100,0),2)&amp;$D$3))),"")&amp;(IF(K1914&lt;&gt;K1913,$C$2&amp;K1914&amp;$K$3&amp;$C$2&amp;" ",(IF(B1914&lt;&gt;B1913,$C$2&amp;K1914&amp;$K$3&amp;$C$2&amp;" ",""))))&amp;(IF(L1914="","",((IF(L1914&lt;&gt;L1913,$D$2&amp;L1914&amp;$L$3&amp;$D$2&amp;" ",IF(B1914&lt;&gt;B1913,$D$2&amp;L1914&amp;$L$3&amp;$D$2&amp;" ",""))))))&amp;(IF(M1914="","",((IF(M1914&lt;&gt;M1913,$E$2&amp;M1914&amp;$E$2&amp;","&amp;" ",IF(B1914&lt;&gt;B1913,$E$2&amp;M1914&amp;$E$2&amp;",",""))))))&amp;(IF(N1914="","",IF(N1914&lt;&gt;N1913,N1914&amp;", ",IF(B1914&lt;&gt;B1913,N1914&amp;", ",""))))&amp;(IF(ISBLANK(O1914),"",(IF(O1914&lt;&gt;O1913,O1914&amp;", ",IF(B1914&lt;&gt;B1913,O1914&amp;", ","")))))&amp;(IF(ISBLANK(P1914),"",(IF(P1914&lt;&gt;P1913,P1914&amp;", ",IF(B1914&lt;&gt;B1913,P1914&amp;", ",IF(Z1914&lt;&gt;Z1913,P1914&amp;", ",""))))))&amp;(IF(ISBLANK(Q1914),"",(IF(Q1914&lt;&gt;Q1913,Q1914&amp;", ",IF(B1914&lt;&gt;B1913,Q1914&amp;", ",IF(Z1914&lt;&gt;Z1913,Q1914&amp;", ",""))))))&amp;(IF(ISBLANK(R1914),"",(IF(R1914&lt;&gt;R1913,R1914&amp;"m, ",IF(B1914&lt;&gt;B1913,R1914&amp;"m, ",IF(Z1914&lt;&gt;Z1913,R1914&amp;"m, ",""))))))&amp;IF(ISBLANK(S1914),"",(IF(B1914&lt;&gt;B1913,S1914&amp;", ",IF(S1914&lt;&gt;S1913,IF((Z1914=Z1913),"same locality "&amp;S1914&amp;", ",S1914&amp;", "),""))))&amp;(IF(ISBLANK(T1914),"",(IF(T1914&lt;&gt;T1913,IF(ISBLANK(F$2),T1914&amp;", ",T1914&amp;" "&amp;F$2&amp;", "),(IF(B1914&lt;&gt;B1913,IF(ISBLANK(F$2),T1914&amp;", ",T1914&amp;" "&amp;F$2&amp;", "),(IF(Z1914&lt;&gt;Z1913,IF(ISBLANK(F$2),T1914&amp;", ",T1914&amp;" "&amp;F$2&amp;", "),IF((U1914&lt;&gt;U1913)*($G$2="Y"),"same collector, ","")))))))))&amp;(IF(ISBLANK(U1914),"",(IF(U1914&lt;&gt;U1913,U1914&amp;", ",(IF(B1914&lt;&gt;B1913,U1914&amp;", ",IF(Z1914&lt;&gt;Z1913,U1914&amp;", ",(IF(T1914&lt;&gt;T1913,IF((T1914&lt;&gt;T1913)*($G$2="Y"),"same date, ", ""),IF((T1914=T1913)*(U1914=U1913)*(S1914&lt;&gt;S1913)*($G$2="Y"),"same collector and date, ", ""))))))))))&amp;(IF(ISBLANK(V1914),"",V1914&amp;", "))&amp;IF((AA1914&lt;&gt;AA1915)*($H$2="y"),AD1914&amp;AE1914,IF((AA1914&lt;&gt;AA1915)*($H$2="m"),AD1914&amp;AG1914,IF(($H$2&lt;&gt;"m")*($H$2&lt;&gt;"Y"),(IF(F1914=0,"",F1914&amp;" "&amp;$F$4&amp;" "))&amp;(IF(G1914=0,"",G1914&amp;" "&amp;$G$4&amp;" "))&amp;(IF(H1914=0,"",H1914&amp;" "&amp;H$4&amp;" "))&amp;(IF(I1914=0,"",I1914&amp;" "&amp;$I$4&amp;" "))&amp;(IF(J1914=0,"",J1914&amp;" "&amp;$J$4&amp;" "))&amp;IF((ISBLANK(C1914)),"","("&amp;C1914&amp;")"),"")))&amp;IF((B1914=B1915)*(K1914=K1915)*(L1914=L1915)*(M1914=M1915),IF(($H$2&lt;&gt;"m")*($H$2&lt;&gt;"Y"), ", ", IF((ISNUMBER(FIND(")",AE1914))), ", ", "")),IF((B1914=B1915)*(K1914=K1915)*(L1914=L1915),"; ",". ")))</f>
        <v/>
      </c>
      <c r="AI1914" s="1"/>
    </row>
    <row r="1915" spans="1:35" x14ac:dyDescent="0.25">
      <c r="A1915" s="3" t="str">
        <f t="shared" si="238"/>
        <v/>
      </c>
      <c r="B1915" s="53" t="str">
        <f t="shared" si="242"/>
        <v/>
      </c>
      <c r="C1915" s="57"/>
      <c r="D1915" s="57"/>
      <c r="E1915" s="57"/>
      <c r="F1915" s="57"/>
      <c r="G1915" s="57"/>
      <c r="H1915" s="57"/>
      <c r="I1915" s="57"/>
      <c r="J1915" s="57"/>
      <c r="K1915" s="57"/>
      <c r="L1915" s="57"/>
      <c r="M1915" s="54"/>
      <c r="N1915" s="57"/>
      <c r="O1915" s="58"/>
      <c r="P1915" s="58"/>
      <c r="Q1915" s="58"/>
      <c r="R1915" s="58"/>
      <c r="S1915" s="54"/>
      <c r="T1915" s="57"/>
      <c r="U1915" s="57"/>
      <c r="V1915" s="57"/>
      <c r="W1915" s="57"/>
      <c r="X1915" s="147" t="str">
        <f>IF(ISBLANK(D1915),"",IF('order-admin-units'!$I$1&lt;&gt;"y", "", IF((K1915="")*(ISBLANK(D1915)=FALSE), 'order-admin-units'!$B$1+1, VLOOKUP(K1915, ordercountry, 2))))</f>
        <v/>
      </c>
      <c r="Y1915" s="147" t="str">
        <f>IF(ISBLANK(D1915),"",IF('order-admin-units'!$I$1&lt;&gt;"y", "", IF(L1915="", 'order-admin-units'!$B$2+1, VLOOKUP(K1915&amp;"@"&amp;L1915, orderadmin, 2))))</f>
        <v/>
      </c>
      <c r="Z1915" s="147" t="str">
        <f t="shared" si="239"/>
        <v/>
      </c>
      <c r="AA1915" s="147" t="str">
        <f t="shared" si="240"/>
        <v/>
      </c>
      <c r="AB1915" s="147" t="str">
        <f t="shared" si="241"/>
        <v/>
      </c>
      <c r="AC1915" s="147" t="str">
        <f t="shared" si="235"/>
        <v/>
      </c>
      <c r="AD1915" s="11" t="str">
        <f t="shared" si="236"/>
        <v/>
      </c>
      <c r="AE1915" s="11" t="str">
        <f t="array" ref="AE1915">IF(ISBLANK(D1915),"",IF(OR($H$2="y",$H$2="m"),IF(AA1915=AA1914,IF(OR(AB1915=$AB$4:$AB1914)=FALSE,AE1914&amp;C1915,AE1914),"("&amp;C1915)&amp;IF(AA1915=AA1916,IF(OR(AB1916=$AB$4:$AB1915)=FALSE,", ",""),") "),""))</f>
        <v/>
      </c>
      <c r="AF1915" s="11" t="str">
        <f t="shared" si="237"/>
        <v/>
      </c>
      <c r="AG1915" s="11" t="str">
        <f t="array" ref="AG1915">IF(ISBLANK(D1915),"",IF(OR($H$2="y",$H$2="m"),IF(AA1915=AA1914,IF(OR(AC1915=$AC$4:$AC1914)=FALSE,AG1914&amp;AF1915,AG1914),"("&amp;AF1915)&amp;IF(AA1915=AA1916,IF(OR(AC1916=$AC$4:$AC1915)=FALSE,", ",""),") "),""))</f>
        <v/>
      </c>
      <c r="AH1915" s="10" t="str">
        <f>IF((ISBLANK(D1915)),"",IF(D1915=D1914,AH1914,"")&amp;IF(B1914&lt;&gt;B1915,((IF(ISBLANK(E1915),$D$3&amp;"Non-type material: "&amp;$D$3,$D$3&amp;INDEX('type-categories'!$A$2:$B$100,MATCH(E1915,'type-categories'!$A$2:$A$100,0),2)&amp;$D$3))),"")&amp;(IF(K1915&lt;&gt;K1914,$C$2&amp;K1915&amp;$K$3&amp;$C$2&amp;" ",(IF(B1915&lt;&gt;B1914,$C$2&amp;K1915&amp;$K$3&amp;$C$2&amp;" ",""))))&amp;(IF(L1915="","",((IF(L1915&lt;&gt;L1914,$D$2&amp;L1915&amp;$L$3&amp;$D$2&amp;" ",IF(B1915&lt;&gt;B1914,$D$2&amp;L1915&amp;$L$3&amp;$D$2&amp;" ",""))))))&amp;(IF(M1915="","",((IF(M1915&lt;&gt;M1914,$E$2&amp;M1915&amp;$E$2&amp;","&amp;" ",IF(B1915&lt;&gt;B1914,$E$2&amp;M1915&amp;$E$2&amp;",",""))))))&amp;(IF(N1915="","",IF(N1915&lt;&gt;N1914,N1915&amp;", ",IF(B1915&lt;&gt;B1914,N1915&amp;", ",""))))&amp;(IF(ISBLANK(O1915),"",(IF(O1915&lt;&gt;O1914,O1915&amp;", ",IF(B1915&lt;&gt;B1914,O1915&amp;", ","")))))&amp;(IF(ISBLANK(P1915),"",(IF(P1915&lt;&gt;P1914,P1915&amp;", ",IF(B1915&lt;&gt;B1914,P1915&amp;", ",IF(Z1915&lt;&gt;Z1914,P1915&amp;", ",""))))))&amp;(IF(ISBLANK(Q1915),"",(IF(Q1915&lt;&gt;Q1914,Q1915&amp;", ",IF(B1915&lt;&gt;B1914,Q1915&amp;", ",IF(Z1915&lt;&gt;Z1914,Q1915&amp;", ",""))))))&amp;(IF(ISBLANK(R1915),"",(IF(R1915&lt;&gt;R1914,R1915&amp;"m, ",IF(B1915&lt;&gt;B1914,R1915&amp;"m, ",IF(Z1915&lt;&gt;Z1914,R1915&amp;"m, ",""))))))&amp;IF(ISBLANK(S1915),"",(IF(B1915&lt;&gt;B1914,S1915&amp;", ",IF(S1915&lt;&gt;S1914,IF((Z1915=Z1914),"same locality "&amp;S1915&amp;", ",S1915&amp;", "),""))))&amp;(IF(ISBLANK(T1915),"",(IF(T1915&lt;&gt;T1914,IF(ISBLANK(F$2),T1915&amp;", ",T1915&amp;" "&amp;F$2&amp;", "),(IF(B1915&lt;&gt;B1914,IF(ISBLANK(F$2),T1915&amp;", ",T1915&amp;" "&amp;F$2&amp;", "),(IF(Z1915&lt;&gt;Z1914,IF(ISBLANK(F$2),T1915&amp;", ",T1915&amp;" "&amp;F$2&amp;", "),IF((U1915&lt;&gt;U1914)*($G$2="Y"),"same collector, ","")))))))))&amp;(IF(ISBLANK(U1915),"",(IF(U1915&lt;&gt;U1914,U1915&amp;", ",(IF(B1915&lt;&gt;B1914,U1915&amp;", ",IF(Z1915&lt;&gt;Z1914,U1915&amp;", ",(IF(T1915&lt;&gt;T1914,IF((T1915&lt;&gt;T1914)*($G$2="Y"),"same date, ", ""),IF((T1915=T1914)*(U1915=U1914)*(S1915&lt;&gt;S1914)*($G$2="Y"),"same collector and date, ", ""))))))))))&amp;(IF(ISBLANK(V1915),"",V1915&amp;", "))&amp;IF((AA1915&lt;&gt;AA1916)*($H$2="y"),AD1915&amp;AE1915,IF((AA1915&lt;&gt;AA1916)*($H$2="m"),AD1915&amp;AG1915,IF(($H$2&lt;&gt;"m")*($H$2&lt;&gt;"Y"),(IF(F1915=0,"",F1915&amp;" "&amp;$F$4&amp;" "))&amp;(IF(G1915=0,"",G1915&amp;" "&amp;$G$4&amp;" "))&amp;(IF(H1915=0,"",H1915&amp;" "&amp;H$4&amp;" "))&amp;(IF(I1915=0,"",I1915&amp;" "&amp;$I$4&amp;" "))&amp;(IF(J1915=0,"",J1915&amp;" "&amp;$J$4&amp;" "))&amp;IF((ISBLANK(C1915)),"","("&amp;C1915&amp;")"),"")))&amp;IF((B1915=B1916)*(K1915=K1916)*(L1915=L1916)*(M1915=M1916),IF(($H$2&lt;&gt;"m")*($H$2&lt;&gt;"Y"), ", ", IF((ISNUMBER(FIND(")",AE1915))), ", ", "")),IF((B1915=B1916)*(K1915=K1916)*(L1915=L1916),"; ",". ")))</f>
        <v/>
      </c>
      <c r="AI1915" s="1"/>
    </row>
    <row r="1916" spans="1:35" x14ac:dyDescent="0.25">
      <c r="A1916" s="3" t="str">
        <f t="shared" si="238"/>
        <v/>
      </c>
      <c r="B1916" s="53" t="str">
        <f t="shared" si="242"/>
        <v/>
      </c>
      <c r="C1916" s="57"/>
      <c r="D1916" s="57"/>
      <c r="E1916" s="57"/>
      <c r="F1916" s="57"/>
      <c r="G1916" s="57"/>
      <c r="H1916" s="57"/>
      <c r="I1916" s="57"/>
      <c r="J1916" s="57"/>
      <c r="K1916" s="57"/>
      <c r="L1916" s="57"/>
      <c r="M1916" s="54"/>
      <c r="N1916" s="57"/>
      <c r="O1916" s="58"/>
      <c r="P1916" s="58"/>
      <c r="Q1916" s="58"/>
      <c r="R1916" s="58"/>
      <c r="S1916" s="54"/>
      <c r="T1916" s="57"/>
      <c r="U1916" s="57"/>
      <c r="V1916" s="57"/>
      <c r="W1916" s="57"/>
      <c r="X1916" s="147" t="str">
        <f>IF(ISBLANK(D1916),"",IF('order-admin-units'!$I$1&lt;&gt;"y", "", IF((K1916="")*(ISBLANK(D1916)=FALSE), 'order-admin-units'!$B$1+1, VLOOKUP(K1916, ordercountry, 2))))</f>
        <v/>
      </c>
      <c r="Y1916" s="147" t="str">
        <f>IF(ISBLANK(D1916),"",IF('order-admin-units'!$I$1&lt;&gt;"y", "", IF(L1916="", 'order-admin-units'!$B$2+1, VLOOKUP(K1916&amp;"@"&amp;L1916, orderadmin, 2))))</f>
        <v/>
      </c>
      <c r="Z1916" s="147" t="str">
        <f t="shared" si="239"/>
        <v/>
      </c>
      <c r="AA1916" s="147" t="str">
        <f t="shared" si="240"/>
        <v/>
      </c>
      <c r="AB1916" s="147" t="str">
        <f t="shared" si="241"/>
        <v/>
      </c>
      <c r="AC1916" s="147" t="str">
        <f t="shared" si="235"/>
        <v/>
      </c>
      <c r="AD1916" s="11" t="str">
        <f t="shared" si="236"/>
        <v/>
      </c>
      <c r="AE1916" s="11" t="str">
        <f t="array" ref="AE1916">IF(ISBLANK(D1916),"",IF(OR($H$2="y",$H$2="m"),IF(AA1916=AA1915,IF(OR(AB1916=$AB$4:$AB1915)=FALSE,AE1915&amp;C1916,AE1915),"("&amp;C1916)&amp;IF(AA1916=AA1917,IF(OR(AB1917=$AB$4:$AB1916)=FALSE,", ",""),") "),""))</f>
        <v/>
      </c>
      <c r="AF1916" s="11" t="str">
        <f t="shared" si="237"/>
        <v/>
      </c>
      <c r="AG1916" s="11" t="str">
        <f t="array" ref="AG1916">IF(ISBLANK(D1916),"",IF(OR($H$2="y",$H$2="m"),IF(AA1916=AA1915,IF(OR(AC1916=$AC$4:$AC1915)=FALSE,AG1915&amp;AF1916,AG1915),"("&amp;AF1916)&amp;IF(AA1916=AA1917,IF(OR(AC1917=$AC$4:$AC1916)=FALSE,", ",""),") "),""))</f>
        <v/>
      </c>
      <c r="AH1916" s="10" t="str">
        <f>IF((ISBLANK(D1916)),"",IF(D1916=D1915,AH1915,"")&amp;IF(B1915&lt;&gt;B1916,((IF(ISBLANK(E1916),$D$3&amp;"Non-type material: "&amp;$D$3,$D$3&amp;INDEX('type-categories'!$A$2:$B$100,MATCH(E1916,'type-categories'!$A$2:$A$100,0),2)&amp;$D$3))),"")&amp;(IF(K1916&lt;&gt;K1915,$C$2&amp;K1916&amp;$K$3&amp;$C$2&amp;" ",(IF(B1916&lt;&gt;B1915,$C$2&amp;K1916&amp;$K$3&amp;$C$2&amp;" ",""))))&amp;(IF(L1916="","",((IF(L1916&lt;&gt;L1915,$D$2&amp;L1916&amp;$L$3&amp;$D$2&amp;" ",IF(B1916&lt;&gt;B1915,$D$2&amp;L1916&amp;$L$3&amp;$D$2&amp;" ",""))))))&amp;(IF(M1916="","",((IF(M1916&lt;&gt;M1915,$E$2&amp;M1916&amp;$E$2&amp;","&amp;" ",IF(B1916&lt;&gt;B1915,$E$2&amp;M1916&amp;$E$2&amp;",",""))))))&amp;(IF(N1916="","",IF(N1916&lt;&gt;N1915,N1916&amp;", ",IF(B1916&lt;&gt;B1915,N1916&amp;", ",""))))&amp;(IF(ISBLANK(O1916),"",(IF(O1916&lt;&gt;O1915,O1916&amp;", ",IF(B1916&lt;&gt;B1915,O1916&amp;", ","")))))&amp;(IF(ISBLANK(P1916),"",(IF(P1916&lt;&gt;P1915,P1916&amp;", ",IF(B1916&lt;&gt;B1915,P1916&amp;", ",IF(Z1916&lt;&gt;Z1915,P1916&amp;", ",""))))))&amp;(IF(ISBLANK(Q1916),"",(IF(Q1916&lt;&gt;Q1915,Q1916&amp;", ",IF(B1916&lt;&gt;B1915,Q1916&amp;", ",IF(Z1916&lt;&gt;Z1915,Q1916&amp;", ",""))))))&amp;(IF(ISBLANK(R1916),"",(IF(R1916&lt;&gt;R1915,R1916&amp;"m, ",IF(B1916&lt;&gt;B1915,R1916&amp;"m, ",IF(Z1916&lt;&gt;Z1915,R1916&amp;"m, ",""))))))&amp;IF(ISBLANK(S1916),"",(IF(B1916&lt;&gt;B1915,S1916&amp;", ",IF(S1916&lt;&gt;S1915,IF((Z1916=Z1915),"same locality "&amp;S1916&amp;", ",S1916&amp;", "),""))))&amp;(IF(ISBLANK(T1916),"",(IF(T1916&lt;&gt;T1915,IF(ISBLANK(F$2),T1916&amp;", ",T1916&amp;" "&amp;F$2&amp;", "),(IF(B1916&lt;&gt;B1915,IF(ISBLANK(F$2),T1916&amp;", ",T1916&amp;" "&amp;F$2&amp;", "),(IF(Z1916&lt;&gt;Z1915,IF(ISBLANK(F$2),T1916&amp;", ",T1916&amp;" "&amp;F$2&amp;", "),IF((U1916&lt;&gt;U1915)*($G$2="Y"),"same collector, ","")))))))))&amp;(IF(ISBLANK(U1916),"",(IF(U1916&lt;&gt;U1915,U1916&amp;", ",(IF(B1916&lt;&gt;B1915,U1916&amp;", ",IF(Z1916&lt;&gt;Z1915,U1916&amp;", ",(IF(T1916&lt;&gt;T1915,IF((T1916&lt;&gt;T1915)*($G$2="Y"),"same date, ", ""),IF((T1916=T1915)*(U1916=U1915)*(S1916&lt;&gt;S1915)*($G$2="Y"),"same collector and date, ", ""))))))))))&amp;(IF(ISBLANK(V1916),"",V1916&amp;", "))&amp;IF((AA1916&lt;&gt;AA1917)*($H$2="y"),AD1916&amp;AE1916,IF((AA1916&lt;&gt;AA1917)*($H$2="m"),AD1916&amp;AG1916,IF(($H$2&lt;&gt;"m")*($H$2&lt;&gt;"Y"),(IF(F1916=0,"",F1916&amp;" "&amp;$F$4&amp;" "))&amp;(IF(G1916=0,"",G1916&amp;" "&amp;$G$4&amp;" "))&amp;(IF(H1916=0,"",H1916&amp;" "&amp;H$4&amp;" "))&amp;(IF(I1916=0,"",I1916&amp;" "&amp;$I$4&amp;" "))&amp;(IF(J1916=0,"",J1916&amp;" "&amp;$J$4&amp;" "))&amp;IF((ISBLANK(C1916)),"","("&amp;C1916&amp;")"),"")))&amp;IF((B1916=B1917)*(K1916=K1917)*(L1916=L1917)*(M1916=M1917),IF(($H$2&lt;&gt;"m")*($H$2&lt;&gt;"Y"), ", ", IF((ISNUMBER(FIND(")",AE1916))), ", ", "")),IF((B1916=B1917)*(K1916=K1917)*(L1916=L1917),"; ",". ")))</f>
        <v/>
      </c>
      <c r="AI1916" s="1"/>
    </row>
    <row r="1917" spans="1:35" x14ac:dyDescent="0.25">
      <c r="A1917" s="3" t="str">
        <f t="shared" si="238"/>
        <v/>
      </c>
      <c r="B1917" s="53" t="str">
        <f t="shared" si="242"/>
        <v/>
      </c>
      <c r="C1917" s="57"/>
      <c r="D1917" s="57"/>
      <c r="E1917" s="57"/>
      <c r="F1917" s="57"/>
      <c r="G1917" s="57"/>
      <c r="H1917" s="57"/>
      <c r="I1917" s="57"/>
      <c r="J1917" s="57"/>
      <c r="K1917" s="57"/>
      <c r="L1917" s="57"/>
      <c r="M1917" s="54"/>
      <c r="N1917" s="57"/>
      <c r="O1917" s="58"/>
      <c r="P1917" s="58"/>
      <c r="Q1917" s="58"/>
      <c r="R1917" s="58"/>
      <c r="S1917" s="54"/>
      <c r="T1917" s="57"/>
      <c r="U1917" s="57"/>
      <c r="V1917" s="57"/>
      <c r="W1917" s="57"/>
      <c r="X1917" s="147" t="str">
        <f>IF(ISBLANK(D1917),"",IF('order-admin-units'!$I$1&lt;&gt;"y", "", IF((K1917="")*(ISBLANK(D1917)=FALSE), 'order-admin-units'!$B$1+1, VLOOKUP(K1917, ordercountry, 2))))</f>
        <v/>
      </c>
      <c r="Y1917" s="147" t="str">
        <f>IF(ISBLANK(D1917),"",IF('order-admin-units'!$I$1&lt;&gt;"y", "", IF(L1917="", 'order-admin-units'!$B$2+1, VLOOKUP(K1917&amp;"@"&amp;L1917, orderadmin, 2))))</f>
        <v/>
      </c>
      <c r="Z1917" s="147" t="str">
        <f t="shared" si="239"/>
        <v/>
      </c>
      <c r="AA1917" s="147" t="str">
        <f t="shared" si="240"/>
        <v/>
      </c>
      <c r="AB1917" s="147" t="str">
        <f t="shared" si="241"/>
        <v/>
      </c>
      <c r="AC1917" s="147" t="str">
        <f t="shared" si="235"/>
        <v/>
      </c>
      <c r="AD1917" s="11" t="str">
        <f t="shared" si="236"/>
        <v/>
      </c>
      <c r="AE1917" s="11" t="str">
        <f t="array" ref="AE1917">IF(ISBLANK(D1917),"",IF(OR($H$2="y",$H$2="m"),IF(AA1917=AA1916,IF(OR(AB1917=$AB$4:$AB1916)=FALSE,AE1916&amp;C1917,AE1916),"("&amp;C1917)&amp;IF(AA1917=AA1918,IF(OR(AB1918=$AB$4:$AB1917)=FALSE,", ",""),") "),""))</f>
        <v/>
      </c>
      <c r="AF1917" s="11" t="str">
        <f t="shared" si="237"/>
        <v/>
      </c>
      <c r="AG1917" s="11" t="str">
        <f t="array" ref="AG1917">IF(ISBLANK(D1917),"",IF(OR($H$2="y",$H$2="m"),IF(AA1917=AA1916,IF(OR(AC1917=$AC$4:$AC1916)=FALSE,AG1916&amp;AF1917,AG1916),"("&amp;AF1917)&amp;IF(AA1917=AA1918,IF(OR(AC1918=$AC$4:$AC1917)=FALSE,", ",""),") "),""))</f>
        <v/>
      </c>
      <c r="AH1917" s="10" t="str">
        <f>IF((ISBLANK(D1917)),"",IF(D1917=D1916,AH1916,"")&amp;IF(B1916&lt;&gt;B1917,((IF(ISBLANK(E1917),$D$3&amp;"Non-type material: "&amp;$D$3,$D$3&amp;INDEX('type-categories'!$A$2:$B$100,MATCH(E1917,'type-categories'!$A$2:$A$100,0),2)&amp;$D$3))),"")&amp;(IF(K1917&lt;&gt;K1916,$C$2&amp;K1917&amp;$K$3&amp;$C$2&amp;" ",(IF(B1917&lt;&gt;B1916,$C$2&amp;K1917&amp;$K$3&amp;$C$2&amp;" ",""))))&amp;(IF(L1917="","",((IF(L1917&lt;&gt;L1916,$D$2&amp;L1917&amp;$L$3&amp;$D$2&amp;" ",IF(B1917&lt;&gt;B1916,$D$2&amp;L1917&amp;$L$3&amp;$D$2&amp;" ",""))))))&amp;(IF(M1917="","",((IF(M1917&lt;&gt;M1916,$E$2&amp;M1917&amp;$E$2&amp;","&amp;" ",IF(B1917&lt;&gt;B1916,$E$2&amp;M1917&amp;$E$2&amp;",",""))))))&amp;(IF(N1917="","",IF(N1917&lt;&gt;N1916,N1917&amp;", ",IF(B1917&lt;&gt;B1916,N1917&amp;", ",""))))&amp;(IF(ISBLANK(O1917),"",(IF(O1917&lt;&gt;O1916,O1917&amp;", ",IF(B1917&lt;&gt;B1916,O1917&amp;", ","")))))&amp;(IF(ISBLANK(P1917),"",(IF(P1917&lt;&gt;P1916,P1917&amp;", ",IF(B1917&lt;&gt;B1916,P1917&amp;", ",IF(Z1917&lt;&gt;Z1916,P1917&amp;", ",""))))))&amp;(IF(ISBLANK(Q1917),"",(IF(Q1917&lt;&gt;Q1916,Q1917&amp;", ",IF(B1917&lt;&gt;B1916,Q1917&amp;", ",IF(Z1917&lt;&gt;Z1916,Q1917&amp;", ",""))))))&amp;(IF(ISBLANK(R1917),"",(IF(R1917&lt;&gt;R1916,R1917&amp;"m, ",IF(B1917&lt;&gt;B1916,R1917&amp;"m, ",IF(Z1917&lt;&gt;Z1916,R1917&amp;"m, ",""))))))&amp;IF(ISBLANK(S1917),"",(IF(B1917&lt;&gt;B1916,S1917&amp;", ",IF(S1917&lt;&gt;S1916,IF((Z1917=Z1916),"same locality "&amp;S1917&amp;", ",S1917&amp;", "),""))))&amp;(IF(ISBLANK(T1917),"",(IF(T1917&lt;&gt;T1916,IF(ISBLANK(F$2),T1917&amp;", ",T1917&amp;" "&amp;F$2&amp;", "),(IF(B1917&lt;&gt;B1916,IF(ISBLANK(F$2),T1917&amp;", ",T1917&amp;" "&amp;F$2&amp;", "),(IF(Z1917&lt;&gt;Z1916,IF(ISBLANK(F$2),T1917&amp;", ",T1917&amp;" "&amp;F$2&amp;", "),IF((U1917&lt;&gt;U1916)*($G$2="Y"),"same collector, ","")))))))))&amp;(IF(ISBLANK(U1917),"",(IF(U1917&lt;&gt;U1916,U1917&amp;", ",(IF(B1917&lt;&gt;B1916,U1917&amp;", ",IF(Z1917&lt;&gt;Z1916,U1917&amp;", ",(IF(T1917&lt;&gt;T1916,IF((T1917&lt;&gt;T1916)*($G$2="Y"),"same date, ", ""),IF((T1917=T1916)*(U1917=U1916)*(S1917&lt;&gt;S1916)*($G$2="Y"),"same collector and date, ", ""))))))))))&amp;(IF(ISBLANK(V1917),"",V1917&amp;", "))&amp;IF((AA1917&lt;&gt;AA1918)*($H$2="y"),AD1917&amp;AE1917,IF((AA1917&lt;&gt;AA1918)*($H$2="m"),AD1917&amp;AG1917,IF(($H$2&lt;&gt;"m")*($H$2&lt;&gt;"Y"),(IF(F1917=0,"",F1917&amp;" "&amp;$F$4&amp;" "))&amp;(IF(G1917=0,"",G1917&amp;" "&amp;$G$4&amp;" "))&amp;(IF(H1917=0,"",H1917&amp;" "&amp;H$4&amp;" "))&amp;(IF(I1917=0,"",I1917&amp;" "&amp;$I$4&amp;" "))&amp;(IF(J1917=0,"",J1917&amp;" "&amp;$J$4&amp;" "))&amp;IF((ISBLANK(C1917)),"","("&amp;C1917&amp;")"),"")))&amp;IF((B1917=B1918)*(K1917=K1918)*(L1917=L1918)*(M1917=M1918),IF(($H$2&lt;&gt;"m")*($H$2&lt;&gt;"Y"), ", ", IF((ISNUMBER(FIND(")",AE1917))), ", ", "")),IF((B1917=B1918)*(K1917=K1918)*(L1917=L1918),"; ",". ")))</f>
        <v/>
      </c>
      <c r="AI1917" s="1"/>
    </row>
    <row r="1918" spans="1:35" x14ac:dyDescent="0.25">
      <c r="A1918" s="3" t="str">
        <f t="shared" si="238"/>
        <v/>
      </c>
      <c r="B1918" s="53" t="str">
        <f t="shared" si="242"/>
        <v/>
      </c>
      <c r="C1918" s="57"/>
      <c r="D1918" s="57"/>
      <c r="E1918" s="57"/>
      <c r="F1918" s="57"/>
      <c r="G1918" s="57"/>
      <c r="H1918" s="57"/>
      <c r="I1918" s="57"/>
      <c r="J1918" s="57"/>
      <c r="K1918" s="57"/>
      <c r="L1918" s="57"/>
      <c r="M1918" s="54"/>
      <c r="N1918" s="57"/>
      <c r="O1918" s="58"/>
      <c r="P1918" s="58"/>
      <c r="Q1918" s="58"/>
      <c r="R1918" s="58"/>
      <c r="S1918" s="54"/>
      <c r="T1918" s="57"/>
      <c r="U1918" s="57"/>
      <c r="V1918" s="57"/>
      <c r="W1918" s="57"/>
      <c r="X1918" s="147" t="str">
        <f>IF(ISBLANK(D1918),"",IF('order-admin-units'!$I$1&lt;&gt;"y", "", IF((K1918="")*(ISBLANK(D1918)=FALSE), 'order-admin-units'!$B$1+1, VLOOKUP(K1918, ordercountry, 2))))</f>
        <v/>
      </c>
      <c r="Y1918" s="147" t="str">
        <f>IF(ISBLANK(D1918),"",IF('order-admin-units'!$I$1&lt;&gt;"y", "", IF(L1918="", 'order-admin-units'!$B$2+1, VLOOKUP(K1918&amp;"@"&amp;L1918, orderadmin, 2))))</f>
        <v/>
      </c>
      <c r="Z1918" s="147" t="str">
        <f t="shared" si="239"/>
        <v/>
      </c>
      <c r="AA1918" s="147" t="str">
        <f t="shared" si="240"/>
        <v/>
      </c>
      <c r="AB1918" s="147" t="str">
        <f t="shared" si="241"/>
        <v/>
      </c>
      <c r="AC1918" s="147" t="str">
        <f t="shared" si="235"/>
        <v/>
      </c>
      <c r="AD1918" s="11" t="str">
        <f t="shared" si="236"/>
        <v/>
      </c>
      <c r="AE1918" s="11" t="str">
        <f t="array" ref="AE1918">IF(ISBLANK(D1918),"",IF(OR($H$2="y",$H$2="m"),IF(AA1918=AA1917,IF(OR(AB1918=$AB$4:$AB1917)=FALSE,AE1917&amp;C1918,AE1917),"("&amp;C1918)&amp;IF(AA1918=AA1919,IF(OR(AB1919=$AB$4:$AB1918)=FALSE,", ",""),") "),""))</f>
        <v/>
      </c>
      <c r="AF1918" s="11" t="str">
        <f t="shared" si="237"/>
        <v/>
      </c>
      <c r="AG1918" s="11" t="str">
        <f t="array" ref="AG1918">IF(ISBLANK(D1918),"",IF(OR($H$2="y",$H$2="m"),IF(AA1918=AA1917,IF(OR(AC1918=$AC$4:$AC1917)=FALSE,AG1917&amp;AF1918,AG1917),"("&amp;AF1918)&amp;IF(AA1918=AA1919,IF(OR(AC1919=$AC$4:$AC1918)=FALSE,", ",""),") "),""))</f>
        <v/>
      </c>
      <c r="AH1918" s="10" t="str">
        <f>IF((ISBLANK(D1918)),"",IF(D1918=D1917,AH1917,"")&amp;IF(B1917&lt;&gt;B1918,((IF(ISBLANK(E1918),$D$3&amp;"Non-type material: "&amp;$D$3,$D$3&amp;INDEX('type-categories'!$A$2:$B$100,MATCH(E1918,'type-categories'!$A$2:$A$100,0),2)&amp;$D$3))),"")&amp;(IF(K1918&lt;&gt;K1917,$C$2&amp;K1918&amp;$K$3&amp;$C$2&amp;" ",(IF(B1918&lt;&gt;B1917,$C$2&amp;K1918&amp;$K$3&amp;$C$2&amp;" ",""))))&amp;(IF(L1918="","",((IF(L1918&lt;&gt;L1917,$D$2&amp;L1918&amp;$L$3&amp;$D$2&amp;" ",IF(B1918&lt;&gt;B1917,$D$2&amp;L1918&amp;$L$3&amp;$D$2&amp;" ",""))))))&amp;(IF(M1918="","",((IF(M1918&lt;&gt;M1917,$E$2&amp;M1918&amp;$E$2&amp;","&amp;" ",IF(B1918&lt;&gt;B1917,$E$2&amp;M1918&amp;$E$2&amp;",",""))))))&amp;(IF(N1918="","",IF(N1918&lt;&gt;N1917,N1918&amp;", ",IF(B1918&lt;&gt;B1917,N1918&amp;", ",""))))&amp;(IF(ISBLANK(O1918),"",(IF(O1918&lt;&gt;O1917,O1918&amp;", ",IF(B1918&lt;&gt;B1917,O1918&amp;", ","")))))&amp;(IF(ISBLANK(P1918),"",(IF(P1918&lt;&gt;P1917,P1918&amp;", ",IF(B1918&lt;&gt;B1917,P1918&amp;", ",IF(Z1918&lt;&gt;Z1917,P1918&amp;", ",""))))))&amp;(IF(ISBLANK(Q1918),"",(IF(Q1918&lt;&gt;Q1917,Q1918&amp;", ",IF(B1918&lt;&gt;B1917,Q1918&amp;", ",IF(Z1918&lt;&gt;Z1917,Q1918&amp;", ",""))))))&amp;(IF(ISBLANK(R1918),"",(IF(R1918&lt;&gt;R1917,R1918&amp;"m, ",IF(B1918&lt;&gt;B1917,R1918&amp;"m, ",IF(Z1918&lt;&gt;Z1917,R1918&amp;"m, ",""))))))&amp;IF(ISBLANK(S1918),"",(IF(B1918&lt;&gt;B1917,S1918&amp;", ",IF(S1918&lt;&gt;S1917,IF((Z1918=Z1917),"same locality "&amp;S1918&amp;", ",S1918&amp;", "),""))))&amp;(IF(ISBLANK(T1918),"",(IF(T1918&lt;&gt;T1917,IF(ISBLANK(F$2),T1918&amp;", ",T1918&amp;" "&amp;F$2&amp;", "),(IF(B1918&lt;&gt;B1917,IF(ISBLANK(F$2),T1918&amp;", ",T1918&amp;" "&amp;F$2&amp;", "),(IF(Z1918&lt;&gt;Z1917,IF(ISBLANK(F$2),T1918&amp;", ",T1918&amp;" "&amp;F$2&amp;", "),IF((U1918&lt;&gt;U1917)*($G$2="Y"),"same collector, ","")))))))))&amp;(IF(ISBLANK(U1918),"",(IF(U1918&lt;&gt;U1917,U1918&amp;", ",(IF(B1918&lt;&gt;B1917,U1918&amp;", ",IF(Z1918&lt;&gt;Z1917,U1918&amp;", ",(IF(T1918&lt;&gt;T1917,IF((T1918&lt;&gt;T1917)*($G$2="Y"),"same date, ", ""),IF((T1918=T1917)*(U1918=U1917)*(S1918&lt;&gt;S1917)*($G$2="Y"),"same collector and date, ", ""))))))))))&amp;(IF(ISBLANK(V1918),"",V1918&amp;", "))&amp;IF((AA1918&lt;&gt;AA1919)*($H$2="y"),AD1918&amp;AE1918,IF((AA1918&lt;&gt;AA1919)*($H$2="m"),AD1918&amp;AG1918,IF(($H$2&lt;&gt;"m")*($H$2&lt;&gt;"Y"),(IF(F1918=0,"",F1918&amp;" "&amp;$F$4&amp;" "))&amp;(IF(G1918=0,"",G1918&amp;" "&amp;$G$4&amp;" "))&amp;(IF(H1918=0,"",H1918&amp;" "&amp;H$4&amp;" "))&amp;(IF(I1918=0,"",I1918&amp;" "&amp;$I$4&amp;" "))&amp;(IF(J1918=0,"",J1918&amp;" "&amp;$J$4&amp;" "))&amp;IF((ISBLANK(C1918)),"","("&amp;C1918&amp;")"),"")))&amp;IF((B1918=B1919)*(K1918=K1919)*(L1918=L1919)*(M1918=M1919),IF(($H$2&lt;&gt;"m")*($H$2&lt;&gt;"Y"), ", ", IF((ISNUMBER(FIND(")",AE1918))), ", ", "")),IF((B1918=B1919)*(K1918=K1919)*(L1918=L1919),"; ",". ")))</f>
        <v/>
      </c>
      <c r="AI1918" s="1"/>
    </row>
    <row r="1919" spans="1:35" x14ac:dyDescent="0.25">
      <c r="A1919" s="3" t="str">
        <f t="shared" si="238"/>
        <v/>
      </c>
      <c r="B1919" s="53" t="str">
        <f t="shared" si="242"/>
        <v/>
      </c>
      <c r="C1919" s="57"/>
      <c r="D1919" s="57"/>
      <c r="E1919" s="57"/>
      <c r="F1919" s="57"/>
      <c r="G1919" s="57"/>
      <c r="H1919" s="57"/>
      <c r="I1919" s="57"/>
      <c r="J1919" s="57"/>
      <c r="K1919" s="57"/>
      <c r="L1919" s="57"/>
      <c r="M1919" s="54"/>
      <c r="N1919" s="57"/>
      <c r="O1919" s="58"/>
      <c r="P1919" s="58"/>
      <c r="Q1919" s="58"/>
      <c r="R1919" s="58"/>
      <c r="S1919" s="54"/>
      <c r="T1919" s="57"/>
      <c r="U1919" s="57"/>
      <c r="V1919" s="57"/>
      <c r="W1919" s="57"/>
      <c r="X1919" s="147" t="str">
        <f>IF(ISBLANK(D1919),"",IF('order-admin-units'!$I$1&lt;&gt;"y", "", IF((K1919="")*(ISBLANK(D1919)=FALSE), 'order-admin-units'!$B$1+1, VLOOKUP(K1919, ordercountry, 2))))</f>
        <v/>
      </c>
      <c r="Y1919" s="147" t="str">
        <f>IF(ISBLANK(D1919),"",IF('order-admin-units'!$I$1&lt;&gt;"y", "", IF(L1919="", 'order-admin-units'!$B$2+1, VLOOKUP(K1919&amp;"@"&amp;L1919, orderadmin, 2))))</f>
        <v/>
      </c>
      <c r="Z1919" s="147" t="str">
        <f t="shared" si="239"/>
        <v/>
      </c>
      <c r="AA1919" s="147" t="str">
        <f t="shared" si="240"/>
        <v/>
      </c>
      <c r="AB1919" s="147" t="str">
        <f t="shared" si="241"/>
        <v/>
      </c>
      <c r="AC1919" s="147" t="str">
        <f t="shared" si="235"/>
        <v/>
      </c>
      <c r="AD1919" s="11" t="str">
        <f t="shared" si="236"/>
        <v/>
      </c>
      <c r="AE1919" s="11" t="str">
        <f t="array" ref="AE1919">IF(ISBLANK(D1919),"",IF(OR($H$2="y",$H$2="m"),IF(AA1919=AA1918,IF(OR(AB1919=$AB$4:$AB1918)=FALSE,AE1918&amp;C1919,AE1918),"("&amp;C1919)&amp;IF(AA1919=AA1920,IF(OR(AB1920=$AB$4:$AB1919)=FALSE,", ",""),") "),""))</f>
        <v/>
      </c>
      <c r="AF1919" s="11" t="str">
        <f t="shared" si="237"/>
        <v/>
      </c>
      <c r="AG1919" s="11" t="str">
        <f t="array" ref="AG1919">IF(ISBLANK(D1919),"",IF(OR($H$2="y",$H$2="m"),IF(AA1919=AA1918,IF(OR(AC1919=$AC$4:$AC1918)=FALSE,AG1918&amp;AF1919,AG1918),"("&amp;AF1919)&amp;IF(AA1919=AA1920,IF(OR(AC1920=$AC$4:$AC1919)=FALSE,", ",""),") "),""))</f>
        <v/>
      </c>
      <c r="AH1919" s="10" t="str">
        <f>IF((ISBLANK(D1919)),"",IF(D1919=D1918,AH1918,"")&amp;IF(B1918&lt;&gt;B1919,((IF(ISBLANK(E1919),$D$3&amp;"Non-type material: "&amp;$D$3,$D$3&amp;INDEX('type-categories'!$A$2:$B$100,MATCH(E1919,'type-categories'!$A$2:$A$100,0),2)&amp;$D$3))),"")&amp;(IF(K1919&lt;&gt;K1918,$C$2&amp;K1919&amp;$K$3&amp;$C$2&amp;" ",(IF(B1919&lt;&gt;B1918,$C$2&amp;K1919&amp;$K$3&amp;$C$2&amp;" ",""))))&amp;(IF(L1919="","",((IF(L1919&lt;&gt;L1918,$D$2&amp;L1919&amp;$L$3&amp;$D$2&amp;" ",IF(B1919&lt;&gt;B1918,$D$2&amp;L1919&amp;$L$3&amp;$D$2&amp;" ",""))))))&amp;(IF(M1919="","",((IF(M1919&lt;&gt;M1918,$E$2&amp;M1919&amp;$E$2&amp;","&amp;" ",IF(B1919&lt;&gt;B1918,$E$2&amp;M1919&amp;$E$2&amp;",",""))))))&amp;(IF(N1919="","",IF(N1919&lt;&gt;N1918,N1919&amp;", ",IF(B1919&lt;&gt;B1918,N1919&amp;", ",""))))&amp;(IF(ISBLANK(O1919),"",(IF(O1919&lt;&gt;O1918,O1919&amp;", ",IF(B1919&lt;&gt;B1918,O1919&amp;", ","")))))&amp;(IF(ISBLANK(P1919),"",(IF(P1919&lt;&gt;P1918,P1919&amp;", ",IF(B1919&lt;&gt;B1918,P1919&amp;", ",IF(Z1919&lt;&gt;Z1918,P1919&amp;", ",""))))))&amp;(IF(ISBLANK(Q1919),"",(IF(Q1919&lt;&gt;Q1918,Q1919&amp;", ",IF(B1919&lt;&gt;B1918,Q1919&amp;", ",IF(Z1919&lt;&gt;Z1918,Q1919&amp;", ",""))))))&amp;(IF(ISBLANK(R1919),"",(IF(R1919&lt;&gt;R1918,R1919&amp;"m, ",IF(B1919&lt;&gt;B1918,R1919&amp;"m, ",IF(Z1919&lt;&gt;Z1918,R1919&amp;"m, ",""))))))&amp;IF(ISBLANK(S1919),"",(IF(B1919&lt;&gt;B1918,S1919&amp;", ",IF(S1919&lt;&gt;S1918,IF((Z1919=Z1918),"same locality "&amp;S1919&amp;", ",S1919&amp;", "),""))))&amp;(IF(ISBLANK(T1919),"",(IF(T1919&lt;&gt;T1918,IF(ISBLANK(F$2),T1919&amp;", ",T1919&amp;" "&amp;F$2&amp;", "),(IF(B1919&lt;&gt;B1918,IF(ISBLANK(F$2),T1919&amp;", ",T1919&amp;" "&amp;F$2&amp;", "),(IF(Z1919&lt;&gt;Z1918,IF(ISBLANK(F$2),T1919&amp;", ",T1919&amp;" "&amp;F$2&amp;", "),IF((U1919&lt;&gt;U1918)*($G$2="Y"),"same collector, ","")))))))))&amp;(IF(ISBLANK(U1919),"",(IF(U1919&lt;&gt;U1918,U1919&amp;", ",(IF(B1919&lt;&gt;B1918,U1919&amp;", ",IF(Z1919&lt;&gt;Z1918,U1919&amp;", ",(IF(T1919&lt;&gt;T1918,IF((T1919&lt;&gt;T1918)*($G$2="Y"),"same date, ", ""),IF((T1919=T1918)*(U1919=U1918)*(S1919&lt;&gt;S1918)*($G$2="Y"),"same collector and date, ", ""))))))))))&amp;(IF(ISBLANK(V1919),"",V1919&amp;", "))&amp;IF((AA1919&lt;&gt;AA1920)*($H$2="y"),AD1919&amp;AE1919,IF((AA1919&lt;&gt;AA1920)*($H$2="m"),AD1919&amp;AG1919,IF(($H$2&lt;&gt;"m")*($H$2&lt;&gt;"Y"),(IF(F1919=0,"",F1919&amp;" "&amp;$F$4&amp;" "))&amp;(IF(G1919=0,"",G1919&amp;" "&amp;$G$4&amp;" "))&amp;(IF(H1919=0,"",H1919&amp;" "&amp;H$4&amp;" "))&amp;(IF(I1919=0,"",I1919&amp;" "&amp;$I$4&amp;" "))&amp;(IF(J1919=0,"",J1919&amp;" "&amp;$J$4&amp;" "))&amp;IF((ISBLANK(C1919)),"","("&amp;C1919&amp;")"),"")))&amp;IF((B1919=B1920)*(K1919=K1920)*(L1919=L1920)*(M1919=M1920),IF(($H$2&lt;&gt;"m")*($H$2&lt;&gt;"Y"), ", ", IF((ISNUMBER(FIND(")",AE1919))), ", ", "")),IF((B1919=B1920)*(K1919=K1920)*(L1919=L1920),"; ",". ")))</f>
        <v/>
      </c>
      <c r="AI1919" s="1"/>
    </row>
    <row r="1920" spans="1:35" x14ac:dyDescent="0.25">
      <c r="A1920" s="3" t="str">
        <f t="shared" si="238"/>
        <v/>
      </c>
      <c r="B1920" s="53" t="str">
        <f t="shared" si="242"/>
        <v/>
      </c>
      <c r="C1920" s="57"/>
      <c r="D1920" s="57"/>
      <c r="E1920" s="57"/>
      <c r="F1920" s="57"/>
      <c r="G1920" s="57"/>
      <c r="H1920" s="57"/>
      <c r="I1920" s="57"/>
      <c r="J1920" s="57"/>
      <c r="K1920" s="57"/>
      <c r="L1920" s="57"/>
      <c r="M1920" s="54"/>
      <c r="N1920" s="57"/>
      <c r="O1920" s="58"/>
      <c r="P1920" s="58"/>
      <c r="Q1920" s="58"/>
      <c r="R1920" s="58"/>
      <c r="S1920" s="54"/>
      <c r="T1920" s="57"/>
      <c r="U1920" s="57"/>
      <c r="V1920" s="57"/>
      <c r="W1920" s="57"/>
      <c r="X1920" s="147" t="str">
        <f>IF(ISBLANK(D1920),"",IF('order-admin-units'!$I$1&lt;&gt;"y", "", IF((K1920="")*(ISBLANK(D1920)=FALSE), 'order-admin-units'!$B$1+1, VLOOKUP(K1920, ordercountry, 2))))</f>
        <v/>
      </c>
      <c r="Y1920" s="147" t="str">
        <f>IF(ISBLANK(D1920),"",IF('order-admin-units'!$I$1&lt;&gt;"y", "", IF(L1920="", 'order-admin-units'!$B$2+1, VLOOKUP(K1920&amp;"@"&amp;L1920, orderadmin, 2))))</f>
        <v/>
      </c>
      <c r="Z1920" s="147" t="str">
        <f t="shared" si="239"/>
        <v/>
      </c>
      <c r="AA1920" s="147" t="str">
        <f t="shared" si="240"/>
        <v/>
      </c>
      <c r="AB1920" s="147" t="str">
        <f t="shared" si="241"/>
        <v/>
      </c>
      <c r="AC1920" s="147" t="str">
        <f t="shared" si="235"/>
        <v/>
      </c>
      <c r="AD1920" s="11" t="str">
        <f t="shared" si="236"/>
        <v/>
      </c>
      <c r="AE1920" s="11" t="str">
        <f t="array" ref="AE1920">IF(ISBLANK(D1920),"",IF(OR($H$2="y",$H$2="m"),IF(AA1920=AA1919,IF(OR(AB1920=$AB$4:$AB1919)=FALSE,AE1919&amp;C1920,AE1919),"("&amp;C1920)&amp;IF(AA1920=AA1921,IF(OR(AB1921=$AB$4:$AB1920)=FALSE,", ",""),") "),""))</f>
        <v/>
      </c>
      <c r="AF1920" s="11" t="str">
        <f t="shared" si="237"/>
        <v/>
      </c>
      <c r="AG1920" s="11" t="str">
        <f t="array" ref="AG1920">IF(ISBLANK(D1920),"",IF(OR($H$2="y",$H$2="m"),IF(AA1920=AA1919,IF(OR(AC1920=$AC$4:$AC1919)=FALSE,AG1919&amp;AF1920,AG1919),"("&amp;AF1920)&amp;IF(AA1920=AA1921,IF(OR(AC1921=$AC$4:$AC1920)=FALSE,", ",""),") "),""))</f>
        <v/>
      </c>
      <c r="AH1920" s="10" t="str">
        <f>IF((ISBLANK(D1920)),"",IF(D1920=D1919,AH1919,"")&amp;IF(B1919&lt;&gt;B1920,((IF(ISBLANK(E1920),$D$3&amp;"Non-type material: "&amp;$D$3,$D$3&amp;INDEX('type-categories'!$A$2:$B$100,MATCH(E1920,'type-categories'!$A$2:$A$100,0),2)&amp;$D$3))),"")&amp;(IF(K1920&lt;&gt;K1919,$C$2&amp;K1920&amp;$K$3&amp;$C$2&amp;" ",(IF(B1920&lt;&gt;B1919,$C$2&amp;K1920&amp;$K$3&amp;$C$2&amp;" ",""))))&amp;(IF(L1920="","",((IF(L1920&lt;&gt;L1919,$D$2&amp;L1920&amp;$L$3&amp;$D$2&amp;" ",IF(B1920&lt;&gt;B1919,$D$2&amp;L1920&amp;$L$3&amp;$D$2&amp;" ",""))))))&amp;(IF(M1920="","",((IF(M1920&lt;&gt;M1919,$E$2&amp;M1920&amp;$E$2&amp;","&amp;" ",IF(B1920&lt;&gt;B1919,$E$2&amp;M1920&amp;$E$2&amp;",",""))))))&amp;(IF(N1920="","",IF(N1920&lt;&gt;N1919,N1920&amp;", ",IF(B1920&lt;&gt;B1919,N1920&amp;", ",""))))&amp;(IF(ISBLANK(O1920),"",(IF(O1920&lt;&gt;O1919,O1920&amp;", ",IF(B1920&lt;&gt;B1919,O1920&amp;", ","")))))&amp;(IF(ISBLANK(P1920),"",(IF(P1920&lt;&gt;P1919,P1920&amp;", ",IF(B1920&lt;&gt;B1919,P1920&amp;", ",IF(Z1920&lt;&gt;Z1919,P1920&amp;", ",""))))))&amp;(IF(ISBLANK(Q1920),"",(IF(Q1920&lt;&gt;Q1919,Q1920&amp;", ",IF(B1920&lt;&gt;B1919,Q1920&amp;", ",IF(Z1920&lt;&gt;Z1919,Q1920&amp;", ",""))))))&amp;(IF(ISBLANK(R1920),"",(IF(R1920&lt;&gt;R1919,R1920&amp;"m, ",IF(B1920&lt;&gt;B1919,R1920&amp;"m, ",IF(Z1920&lt;&gt;Z1919,R1920&amp;"m, ",""))))))&amp;IF(ISBLANK(S1920),"",(IF(B1920&lt;&gt;B1919,S1920&amp;", ",IF(S1920&lt;&gt;S1919,IF((Z1920=Z1919),"same locality "&amp;S1920&amp;", ",S1920&amp;", "),""))))&amp;(IF(ISBLANK(T1920),"",(IF(T1920&lt;&gt;T1919,IF(ISBLANK(F$2),T1920&amp;", ",T1920&amp;" "&amp;F$2&amp;", "),(IF(B1920&lt;&gt;B1919,IF(ISBLANK(F$2),T1920&amp;", ",T1920&amp;" "&amp;F$2&amp;", "),(IF(Z1920&lt;&gt;Z1919,IF(ISBLANK(F$2),T1920&amp;", ",T1920&amp;" "&amp;F$2&amp;", "),IF((U1920&lt;&gt;U1919)*($G$2="Y"),"same collector, ","")))))))))&amp;(IF(ISBLANK(U1920),"",(IF(U1920&lt;&gt;U1919,U1920&amp;", ",(IF(B1920&lt;&gt;B1919,U1920&amp;", ",IF(Z1920&lt;&gt;Z1919,U1920&amp;", ",(IF(T1920&lt;&gt;T1919,IF((T1920&lt;&gt;T1919)*($G$2="Y"),"same date, ", ""),IF((T1920=T1919)*(U1920=U1919)*(S1920&lt;&gt;S1919)*($G$2="Y"),"same collector and date, ", ""))))))))))&amp;(IF(ISBLANK(V1920),"",V1920&amp;", "))&amp;IF((AA1920&lt;&gt;AA1921)*($H$2="y"),AD1920&amp;AE1920,IF((AA1920&lt;&gt;AA1921)*($H$2="m"),AD1920&amp;AG1920,IF(($H$2&lt;&gt;"m")*($H$2&lt;&gt;"Y"),(IF(F1920=0,"",F1920&amp;" "&amp;$F$4&amp;" "))&amp;(IF(G1920=0,"",G1920&amp;" "&amp;$G$4&amp;" "))&amp;(IF(H1920=0,"",H1920&amp;" "&amp;H$4&amp;" "))&amp;(IF(I1920=0,"",I1920&amp;" "&amp;$I$4&amp;" "))&amp;(IF(J1920=0,"",J1920&amp;" "&amp;$J$4&amp;" "))&amp;IF((ISBLANK(C1920)),"","("&amp;C1920&amp;")"),"")))&amp;IF((B1920=B1921)*(K1920=K1921)*(L1920=L1921)*(M1920=M1921),IF(($H$2&lt;&gt;"m")*($H$2&lt;&gt;"Y"), ", ", IF((ISNUMBER(FIND(")",AE1920))), ", ", "")),IF((B1920=B1921)*(K1920=K1921)*(L1920=L1921),"; ",". ")))</f>
        <v/>
      </c>
      <c r="AI1920" s="1"/>
    </row>
    <row r="1921" spans="1:35" x14ac:dyDescent="0.25">
      <c r="A1921" s="3" t="str">
        <f t="shared" si="238"/>
        <v/>
      </c>
      <c r="B1921" s="53" t="str">
        <f t="shared" si="242"/>
        <v/>
      </c>
      <c r="C1921" s="57"/>
      <c r="D1921" s="57"/>
      <c r="E1921" s="57"/>
      <c r="F1921" s="57"/>
      <c r="G1921" s="57"/>
      <c r="H1921" s="57"/>
      <c r="I1921" s="57"/>
      <c r="J1921" s="57"/>
      <c r="K1921" s="57"/>
      <c r="L1921" s="57"/>
      <c r="M1921" s="54"/>
      <c r="N1921" s="57"/>
      <c r="O1921" s="58"/>
      <c r="P1921" s="58"/>
      <c r="Q1921" s="58"/>
      <c r="R1921" s="58"/>
      <c r="S1921" s="54"/>
      <c r="T1921" s="57"/>
      <c r="U1921" s="57"/>
      <c r="V1921" s="57"/>
      <c r="W1921" s="57"/>
      <c r="X1921" s="147" t="str">
        <f>IF(ISBLANK(D1921),"",IF('order-admin-units'!$I$1&lt;&gt;"y", "", IF((K1921="")*(ISBLANK(D1921)=FALSE), 'order-admin-units'!$B$1+1, VLOOKUP(K1921, ordercountry, 2))))</f>
        <v/>
      </c>
      <c r="Y1921" s="147" t="str">
        <f>IF(ISBLANK(D1921),"",IF('order-admin-units'!$I$1&lt;&gt;"y", "", IF(L1921="", 'order-admin-units'!$B$2+1, VLOOKUP(K1921&amp;"@"&amp;L1921, orderadmin, 2))))</f>
        <v/>
      </c>
      <c r="Z1921" s="147" t="str">
        <f t="shared" si="239"/>
        <v/>
      </c>
      <c r="AA1921" s="147" t="str">
        <f t="shared" si="240"/>
        <v/>
      </c>
      <c r="AB1921" s="147" t="str">
        <f t="shared" si="241"/>
        <v/>
      </c>
      <c r="AC1921" s="147" t="str">
        <f t="shared" si="235"/>
        <v/>
      </c>
      <c r="AD1921" s="11" t="str">
        <f t="shared" si="236"/>
        <v/>
      </c>
      <c r="AE1921" s="11" t="str">
        <f t="array" ref="AE1921">IF(ISBLANK(D1921),"",IF(OR($H$2="y",$H$2="m"),IF(AA1921=AA1920,IF(OR(AB1921=$AB$4:$AB1920)=FALSE,AE1920&amp;C1921,AE1920),"("&amp;C1921)&amp;IF(AA1921=AA1922,IF(OR(AB1922=$AB$4:$AB1921)=FALSE,", ",""),") "),""))</f>
        <v/>
      </c>
      <c r="AF1921" s="11" t="str">
        <f t="shared" si="237"/>
        <v/>
      </c>
      <c r="AG1921" s="11" t="str">
        <f t="array" ref="AG1921">IF(ISBLANK(D1921),"",IF(OR($H$2="y",$H$2="m"),IF(AA1921=AA1920,IF(OR(AC1921=$AC$4:$AC1920)=FALSE,AG1920&amp;AF1921,AG1920),"("&amp;AF1921)&amp;IF(AA1921=AA1922,IF(OR(AC1922=$AC$4:$AC1921)=FALSE,", ",""),") "),""))</f>
        <v/>
      </c>
      <c r="AH1921" s="10" t="str">
        <f>IF((ISBLANK(D1921)),"",IF(D1921=D1920,AH1920,"")&amp;IF(B1920&lt;&gt;B1921,((IF(ISBLANK(E1921),$D$3&amp;"Non-type material: "&amp;$D$3,$D$3&amp;INDEX('type-categories'!$A$2:$B$100,MATCH(E1921,'type-categories'!$A$2:$A$100,0),2)&amp;$D$3))),"")&amp;(IF(K1921&lt;&gt;K1920,$C$2&amp;K1921&amp;$K$3&amp;$C$2&amp;" ",(IF(B1921&lt;&gt;B1920,$C$2&amp;K1921&amp;$K$3&amp;$C$2&amp;" ",""))))&amp;(IF(L1921="","",((IF(L1921&lt;&gt;L1920,$D$2&amp;L1921&amp;$L$3&amp;$D$2&amp;" ",IF(B1921&lt;&gt;B1920,$D$2&amp;L1921&amp;$L$3&amp;$D$2&amp;" ",""))))))&amp;(IF(M1921="","",((IF(M1921&lt;&gt;M1920,$E$2&amp;M1921&amp;$E$2&amp;","&amp;" ",IF(B1921&lt;&gt;B1920,$E$2&amp;M1921&amp;$E$2&amp;",",""))))))&amp;(IF(N1921="","",IF(N1921&lt;&gt;N1920,N1921&amp;", ",IF(B1921&lt;&gt;B1920,N1921&amp;", ",""))))&amp;(IF(ISBLANK(O1921),"",(IF(O1921&lt;&gt;O1920,O1921&amp;", ",IF(B1921&lt;&gt;B1920,O1921&amp;", ","")))))&amp;(IF(ISBLANK(P1921),"",(IF(P1921&lt;&gt;P1920,P1921&amp;", ",IF(B1921&lt;&gt;B1920,P1921&amp;", ",IF(Z1921&lt;&gt;Z1920,P1921&amp;", ",""))))))&amp;(IF(ISBLANK(Q1921),"",(IF(Q1921&lt;&gt;Q1920,Q1921&amp;", ",IF(B1921&lt;&gt;B1920,Q1921&amp;", ",IF(Z1921&lt;&gt;Z1920,Q1921&amp;", ",""))))))&amp;(IF(ISBLANK(R1921),"",(IF(R1921&lt;&gt;R1920,R1921&amp;"m, ",IF(B1921&lt;&gt;B1920,R1921&amp;"m, ",IF(Z1921&lt;&gt;Z1920,R1921&amp;"m, ",""))))))&amp;IF(ISBLANK(S1921),"",(IF(B1921&lt;&gt;B1920,S1921&amp;", ",IF(S1921&lt;&gt;S1920,IF((Z1921=Z1920),"same locality "&amp;S1921&amp;", ",S1921&amp;", "),""))))&amp;(IF(ISBLANK(T1921),"",(IF(T1921&lt;&gt;T1920,IF(ISBLANK(F$2),T1921&amp;", ",T1921&amp;" "&amp;F$2&amp;", "),(IF(B1921&lt;&gt;B1920,IF(ISBLANK(F$2),T1921&amp;", ",T1921&amp;" "&amp;F$2&amp;", "),(IF(Z1921&lt;&gt;Z1920,IF(ISBLANK(F$2),T1921&amp;", ",T1921&amp;" "&amp;F$2&amp;", "),IF((U1921&lt;&gt;U1920)*($G$2="Y"),"same collector, ","")))))))))&amp;(IF(ISBLANK(U1921),"",(IF(U1921&lt;&gt;U1920,U1921&amp;", ",(IF(B1921&lt;&gt;B1920,U1921&amp;", ",IF(Z1921&lt;&gt;Z1920,U1921&amp;", ",(IF(T1921&lt;&gt;T1920,IF((T1921&lt;&gt;T1920)*($G$2="Y"),"same date, ", ""),IF((T1921=T1920)*(U1921=U1920)*(S1921&lt;&gt;S1920)*($G$2="Y"),"same collector and date, ", ""))))))))))&amp;(IF(ISBLANK(V1921),"",V1921&amp;", "))&amp;IF((AA1921&lt;&gt;AA1922)*($H$2="y"),AD1921&amp;AE1921,IF((AA1921&lt;&gt;AA1922)*($H$2="m"),AD1921&amp;AG1921,IF(($H$2&lt;&gt;"m")*($H$2&lt;&gt;"Y"),(IF(F1921=0,"",F1921&amp;" "&amp;$F$4&amp;" "))&amp;(IF(G1921=0,"",G1921&amp;" "&amp;$G$4&amp;" "))&amp;(IF(H1921=0,"",H1921&amp;" "&amp;H$4&amp;" "))&amp;(IF(I1921=0,"",I1921&amp;" "&amp;$I$4&amp;" "))&amp;(IF(J1921=0,"",J1921&amp;" "&amp;$J$4&amp;" "))&amp;IF((ISBLANK(C1921)),"","("&amp;C1921&amp;")"),"")))&amp;IF((B1921=B1922)*(K1921=K1922)*(L1921=L1922)*(M1921=M1922),IF(($H$2&lt;&gt;"m")*($H$2&lt;&gt;"Y"), ", ", IF((ISNUMBER(FIND(")",AE1921))), ", ", "")),IF((B1921=B1922)*(K1921=K1922)*(L1921=L1922),"; ",". ")))</f>
        <v/>
      </c>
      <c r="AI1921" s="1"/>
    </row>
    <row r="1922" spans="1:35" x14ac:dyDescent="0.25">
      <c r="A1922" s="3" t="str">
        <f t="shared" si="238"/>
        <v/>
      </c>
      <c r="B1922" s="53" t="str">
        <f t="shared" si="242"/>
        <v/>
      </c>
      <c r="C1922" s="57"/>
      <c r="D1922" s="57"/>
      <c r="E1922" s="57"/>
      <c r="F1922" s="57"/>
      <c r="G1922" s="57"/>
      <c r="H1922" s="57"/>
      <c r="I1922" s="57"/>
      <c r="J1922" s="57"/>
      <c r="K1922" s="57"/>
      <c r="L1922" s="57"/>
      <c r="M1922" s="54"/>
      <c r="N1922" s="57"/>
      <c r="O1922" s="58"/>
      <c r="P1922" s="58"/>
      <c r="Q1922" s="58"/>
      <c r="R1922" s="58"/>
      <c r="S1922" s="54"/>
      <c r="T1922" s="57"/>
      <c r="U1922" s="57"/>
      <c r="V1922" s="57"/>
      <c r="W1922" s="57"/>
      <c r="X1922" s="147" t="str">
        <f>IF(ISBLANK(D1922),"",IF('order-admin-units'!$I$1&lt;&gt;"y", "", IF((K1922="")*(ISBLANK(D1922)=FALSE), 'order-admin-units'!$B$1+1, VLOOKUP(K1922, ordercountry, 2))))</f>
        <v/>
      </c>
      <c r="Y1922" s="147" t="str">
        <f>IF(ISBLANK(D1922),"",IF('order-admin-units'!$I$1&lt;&gt;"y", "", IF(L1922="", 'order-admin-units'!$B$2+1, VLOOKUP(K1922&amp;"@"&amp;L1922, orderadmin, 2))))</f>
        <v/>
      </c>
      <c r="Z1922" s="147" t="str">
        <f t="shared" si="239"/>
        <v/>
      </c>
      <c r="AA1922" s="147" t="str">
        <f t="shared" si="240"/>
        <v/>
      </c>
      <c r="AB1922" s="147" t="str">
        <f t="shared" si="241"/>
        <v/>
      </c>
      <c r="AC1922" s="147" t="str">
        <f t="shared" si="235"/>
        <v/>
      </c>
      <c r="AD1922" s="11" t="str">
        <f t="shared" si="236"/>
        <v/>
      </c>
      <c r="AE1922" s="11" t="str">
        <f t="array" ref="AE1922">IF(ISBLANK(D1922),"",IF(OR($H$2="y",$H$2="m"),IF(AA1922=AA1921,IF(OR(AB1922=$AB$4:$AB1921)=FALSE,AE1921&amp;C1922,AE1921),"("&amp;C1922)&amp;IF(AA1922=AA1923,IF(OR(AB1923=$AB$4:$AB1922)=FALSE,", ",""),") "),""))</f>
        <v/>
      </c>
      <c r="AF1922" s="11" t="str">
        <f t="shared" si="237"/>
        <v/>
      </c>
      <c r="AG1922" s="11" t="str">
        <f t="array" ref="AG1922">IF(ISBLANK(D1922),"",IF(OR($H$2="y",$H$2="m"),IF(AA1922=AA1921,IF(OR(AC1922=$AC$4:$AC1921)=FALSE,AG1921&amp;AF1922,AG1921),"("&amp;AF1922)&amp;IF(AA1922=AA1923,IF(OR(AC1923=$AC$4:$AC1922)=FALSE,", ",""),") "),""))</f>
        <v/>
      </c>
      <c r="AH1922" s="10" t="str">
        <f>IF((ISBLANK(D1922)),"",IF(D1922=D1921,AH1921,"")&amp;IF(B1921&lt;&gt;B1922,((IF(ISBLANK(E1922),$D$3&amp;"Non-type material: "&amp;$D$3,$D$3&amp;INDEX('type-categories'!$A$2:$B$100,MATCH(E1922,'type-categories'!$A$2:$A$100,0),2)&amp;$D$3))),"")&amp;(IF(K1922&lt;&gt;K1921,$C$2&amp;K1922&amp;$K$3&amp;$C$2&amp;" ",(IF(B1922&lt;&gt;B1921,$C$2&amp;K1922&amp;$K$3&amp;$C$2&amp;" ",""))))&amp;(IF(L1922="","",((IF(L1922&lt;&gt;L1921,$D$2&amp;L1922&amp;$L$3&amp;$D$2&amp;" ",IF(B1922&lt;&gt;B1921,$D$2&amp;L1922&amp;$L$3&amp;$D$2&amp;" ",""))))))&amp;(IF(M1922="","",((IF(M1922&lt;&gt;M1921,$E$2&amp;M1922&amp;$E$2&amp;","&amp;" ",IF(B1922&lt;&gt;B1921,$E$2&amp;M1922&amp;$E$2&amp;",",""))))))&amp;(IF(N1922="","",IF(N1922&lt;&gt;N1921,N1922&amp;", ",IF(B1922&lt;&gt;B1921,N1922&amp;", ",""))))&amp;(IF(ISBLANK(O1922),"",(IF(O1922&lt;&gt;O1921,O1922&amp;", ",IF(B1922&lt;&gt;B1921,O1922&amp;", ","")))))&amp;(IF(ISBLANK(P1922),"",(IF(P1922&lt;&gt;P1921,P1922&amp;", ",IF(B1922&lt;&gt;B1921,P1922&amp;", ",IF(Z1922&lt;&gt;Z1921,P1922&amp;", ",""))))))&amp;(IF(ISBLANK(Q1922),"",(IF(Q1922&lt;&gt;Q1921,Q1922&amp;", ",IF(B1922&lt;&gt;B1921,Q1922&amp;", ",IF(Z1922&lt;&gt;Z1921,Q1922&amp;", ",""))))))&amp;(IF(ISBLANK(R1922),"",(IF(R1922&lt;&gt;R1921,R1922&amp;"m, ",IF(B1922&lt;&gt;B1921,R1922&amp;"m, ",IF(Z1922&lt;&gt;Z1921,R1922&amp;"m, ",""))))))&amp;IF(ISBLANK(S1922),"",(IF(B1922&lt;&gt;B1921,S1922&amp;", ",IF(S1922&lt;&gt;S1921,IF((Z1922=Z1921),"same locality "&amp;S1922&amp;", ",S1922&amp;", "),""))))&amp;(IF(ISBLANK(T1922),"",(IF(T1922&lt;&gt;T1921,IF(ISBLANK(F$2),T1922&amp;", ",T1922&amp;" "&amp;F$2&amp;", "),(IF(B1922&lt;&gt;B1921,IF(ISBLANK(F$2),T1922&amp;", ",T1922&amp;" "&amp;F$2&amp;", "),(IF(Z1922&lt;&gt;Z1921,IF(ISBLANK(F$2),T1922&amp;", ",T1922&amp;" "&amp;F$2&amp;", "),IF((U1922&lt;&gt;U1921)*($G$2="Y"),"same collector, ","")))))))))&amp;(IF(ISBLANK(U1922),"",(IF(U1922&lt;&gt;U1921,U1922&amp;", ",(IF(B1922&lt;&gt;B1921,U1922&amp;", ",IF(Z1922&lt;&gt;Z1921,U1922&amp;", ",(IF(T1922&lt;&gt;T1921,IF((T1922&lt;&gt;T1921)*($G$2="Y"),"same date, ", ""),IF((T1922=T1921)*(U1922=U1921)*(S1922&lt;&gt;S1921)*($G$2="Y"),"same collector and date, ", ""))))))))))&amp;(IF(ISBLANK(V1922),"",V1922&amp;", "))&amp;IF((AA1922&lt;&gt;AA1923)*($H$2="y"),AD1922&amp;AE1922,IF((AA1922&lt;&gt;AA1923)*($H$2="m"),AD1922&amp;AG1922,IF(($H$2&lt;&gt;"m")*($H$2&lt;&gt;"Y"),(IF(F1922=0,"",F1922&amp;" "&amp;$F$4&amp;" "))&amp;(IF(G1922=0,"",G1922&amp;" "&amp;$G$4&amp;" "))&amp;(IF(H1922=0,"",H1922&amp;" "&amp;H$4&amp;" "))&amp;(IF(I1922=0,"",I1922&amp;" "&amp;$I$4&amp;" "))&amp;(IF(J1922=0,"",J1922&amp;" "&amp;$J$4&amp;" "))&amp;IF((ISBLANK(C1922)),"","("&amp;C1922&amp;")"),"")))&amp;IF((B1922=B1923)*(K1922=K1923)*(L1922=L1923)*(M1922=M1923),IF(($H$2&lt;&gt;"m")*($H$2&lt;&gt;"Y"), ", ", IF((ISNUMBER(FIND(")",AE1922))), ", ", "")),IF((B1922=B1923)*(K1922=K1923)*(L1922=L1923),"; ",". ")))</f>
        <v/>
      </c>
      <c r="AI1922" s="1"/>
    </row>
    <row r="1923" spans="1:35" x14ac:dyDescent="0.25">
      <c r="A1923" s="3" t="str">
        <f t="shared" si="238"/>
        <v/>
      </c>
      <c r="B1923" s="53" t="str">
        <f t="shared" si="242"/>
        <v/>
      </c>
      <c r="C1923" s="57"/>
      <c r="D1923" s="57"/>
      <c r="E1923" s="57"/>
      <c r="F1923" s="57"/>
      <c r="G1923" s="57"/>
      <c r="H1923" s="57"/>
      <c r="I1923" s="57"/>
      <c r="J1923" s="57"/>
      <c r="K1923" s="57"/>
      <c r="L1923" s="57"/>
      <c r="M1923" s="54"/>
      <c r="N1923" s="57"/>
      <c r="O1923" s="58"/>
      <c r="P1923" s="58"/>
      <c r="Q1923" s="58"/>
      <c r="R1923" s="58"/>
      <c r="S1923" s="54"/>
      <c r="T1923" s="57"/>
      <c r="U1923" s="57"/>
      <c r="V1923" s="57"/>
      <c r="W1923" s="57"/>
      <c r="X1923" s="147" t="str">
        <f>IF(ISBLANK(D1923),"",IF('order-admin-units'!$I$1&lt;&gt;"y", "", IF((K1923="")*(ISBLANK(D1923)=FALSE), 'order-admin-units'!$B$1+1, VLOOKUP(K1923, ordercountry, 2))))</f>
        <v/>
      </c>
      <c r="Y1923" s="147" t="str">
        <f>IF(ISBLANK(D1923),"",IF('order-admin-units'!$I$1&lt;&gt;"y", "", IF(L1923="", 'order-admin-units'!$B$2+1, VLOOKUP(K1923&amp;"@"&amp;L1923, orderadmin, 2))))</f>
        <v/>
      </c>
      <c r="Z1923" s="147" t="str">
        <f t="shared" si="239"/>
        <v/>
      </c>
      <c r="AA1923" s="147" t="str">
        <f t="shared" si="240"/>
        <v/>
      </c>
      <c r="AB1923" s="147" t="str">
        <f t="shared" si="241"/>
        <v/>
      </c>
      <c r="AC1923" s="147" t="str">
        <f t="shared" si="235"/>
        <v/>
      </c>
      <c r="AD1923" s="11" t="str">
        <f t="shared" si="236"/>
        <v/>
      </c>
      <c r="AE1923" s="11" t="str">
        <f t="array" ref="AE1923">IF(ISBLANK(D1923),"",IF(OR($H$2="y",$H$2="m"),IF(AA1923=AA1922,IF(OR(AB1923=$AB$4:$AB1922)=FALSE,AE1922&amp;C1923,AE1922),"("&amp;C1923)&amp;IF(AA1923=AA1924,IF(OR(AB1924=$AB$4:$AB1923)=FALSE,", ",""),") "),""))</f>
        <v/>
      </c>
      <c r="AF1923" s="11" t="str">
        <f t="shared" si="237"/>
        <v/>
      </c>
      <c r="AG1923" s="11" t="str">
        <f t="array" ref="AG1923">IF(ISBLANK(D1923),"",IF(OR($H$2="y",$H$2="m"),IF(AA1923=AA1922,IF(OR(AC1923=$AC$4:$AC1922)=FALSE,AG1922&amp;AF1923,AG1922),"("&amp;AF1923)&amp;IF(AA1923=AA1924,IF(OR(AC1924=$AC$4:$AC1923)=FALSE,", ",""),") "),""))</f>
        <v/>
      </c>
      <c r="AH1923" s="10" t="str">
        <f>IF((ISBLANK(D1923)),"",IF(D1923=D1922,AH1922,"")&amp;IF(B1922&lt;&gt;B1923,((IF(ISBLANK(E1923),$D$3&amp;"Non-type material: "&amp;$D$3,$D$3&amp;INDEX('type-categories'!$A$2:$B$100,MATCH(E1923,'type-categories'!$A$2:$A$100,0),2)&amp;$D$3))),"")&amp;(IF(K1923&lt;&gt;K1922,$C$2&amp;K1923&amp;$K$3&amp;$C$2&amp;" ",(IF(B1923&lt;&gt;B1922,$C$2&amp;K1923&amp;$K$3&amp;$C$2&amp;" ",""))))&amp;(IF(L1923="","",((IF(L1923&lt;&gt;L1922,$D$2&amp;L1923&amp;$L$3&amp;$D$2&amp;" ",IF(B1923&lt;&gt;B1922,$D$2&amp;L1923&amp;$L$3&amp;$D$2&amp;" ",""))))))&amp;(IF(M1923="","",((IF(M1923&lt;&gt;M1922,$E$2&amp;M1923&amp;$E$2&amp;","&amp;" ",IF(B1923&lt;&gt;B1922,$E$2&amp;M1923&amp;$E$2&amp;",",""))))))&amp;(IF(N1923="","",IF(N1923&lt;&gt;N1922,N1923&amp;", ",IF(B1923&lt;&gt;B1922,N1923&amp;", ",""))))&amp;(IF(ISBLANK(O1923),"",(IF(O1923&lt;&gt;O1922,O1923&amp;", ",IF(B1923&lt;&gt;B1922,O1923&amp;", ","")))))&amp;(IF(ISBLANK(P1923),"",(IF(P1923&lt;&gt;P1922,P1923&amp;", ",IF(B1923&lt;&gt;B1922,P1923&amp;", ",IF(Z1923&lt;&gt;Z1922,P1923&amp;", ",""))))))&amp;(IF(ISBLANK(Q1923),"",(IF(Q1923&lt;&gt;Q1922,Q1923&amp;", ",IF(B1923&lt;&gt;B1922,Q1923&amp;", ",IF(Z1923&lt;&gt;Z1922,Q1923&amp;", ",""))))))&amp;(IF(ISBLANK(R1923),"",(IF(R1923&lt;&gt;R1922,R1923&amp;"m, ",IF(B1923&lt;&gt;B1922,R1923&amp;"m, ",IF(Z1923&lt;&gt;Z1922,R1923&amp;"m, ",""))))))&amp;IF(ISBLANK(S1923),"",(IF(B1923&lt;&gt;B1922,S1923&amp;", ",IF(S1923&lt;&gt;S1922,IF((Z1923=Z1922),"same locality "&amp;S1923&amp;", ",S1923&amp;", "),""))))&amp;(IF(ISBLANK(T1923),"",(IF(T1923&lt;&gt;T1922,IF(ISBLANK(F$2),T1923&amp;", ",T1923&amp;" "&amp;F$2&amp;", "),(IF(B1923&lt;&gt;B1922,IF(ISBLANK(F$2),T1923&amp;", ",T1923&amp;" "&amp;F$2&amp;", "),(IF(Z1923&lt;&gt;Z1922,IF(ISBLANK(F$2),T1923&amp;", ",T1923&amp;" "&amp;F$2&amp;", "),IF((U1923&lt;&gt;U1922)*($G$2="Y"),"same collector, ","")))))))))&amp;(IF(ISBLANK(U1923),"",(IF(U1923&lt;&gt;U1922,U1923&amp;", ",(IF(B1923&lt;&gt;B1922,U1923&amp;", ",IF(Z1923&lt;&gt;Z1922,U1923&amp;", ",(IF(T1923&lt;&gt;T1922,IF((T1923&lt;&gt;T1922)*($G$2="Y"),"same date, ", ""),IF((T1923=T1922)*(U1923=U1922)*(S1923&lt;&gt;S1922)*($G$2="Y"),"same collector and date, ", ""))))))))))&amp;(IF(ISBLANK(V1923),"",V1923&amp;", "))&amp;IF((AA1923&lt;&gt;AA1924)*($H$2="y"),AD1923&amp;AE1923,IF((AA1923&lt;&gt;AA1924)*($H$2="m"),AD1923&amp;AG1923,IF(($H$2&lt;&gt;"m")*($H$2&lt;&gt;"Y"),(IF(F1923=0,"",F1923&amp;" "&amp;$F$4&amp;" "))&amp;(IF(G1923=0,"",G1923&amp;" "&amp;$G$4&amp;" "))&amp;(IF(H1923=0,"",H1923&amp;" "&amp;H$4&amp;" "))&amp;(IF(I1923=0,"",I1923&amp;" "&amp;$I$4&amp;" "))&amp;(IF(J1923=0,"",J1923&amp;" "&amp;$J$4&amp;" "))&amp;IF((ISBLANK(C1923)),"","("&amp;C1923&amp;")"),"")))&amp;IF((B1923=B1924)*(K1923=K1924)*(L1923=L1924)*(M1923=M1924),IF(($H$2&lt;&gt;"m")*($H$2&lt;&gt;"Y"), ", ", IF((ISNUMBER(FIND(")",AE1923))), ", ", "")),IF((B1923=B1924)*(K1923=K1924)*(L1923=L1924),"; ",". ")))</f>
        <v/>
      </c>
      <c r="AI1923" s="1"/>
    </row>
    <row r="1924" spans="1:35" x14ac:dyDescent="0.25">
      <c r="A1924" s="3" t="str">
        <f t="shared" si="238"/>
        <v/>
      </c>
      <c r="B1924" s="53" t="str">
        <f t="shared" si="242"/>
        <v/>
      </c>
      <c r="C1924" s="57"/>
      <c r="D1924" s="57"/>
      <c r="E1924" s="57"/>
      <c r="F1924" s="57"/>
      <c r="G1924" s="57"/>
      <c r="H1924" s="57"/>
      <c r="I1924" s="57"/>
      <c r="J1924" s="57"/>
      <c r="K1924" s="57"/>
      <c r="L1924" s="57"/>
      <c r="M1924" s="54"/>
      <c r="N1924" s="57"/>
      <c r="O1924" s="58"/>
      <c r="P1924" s="58"/>
      <c r="Q1924" s="58"/>
      <c r="R1924" s="58"/>
      <c r="S1924" s="54"/>
      <c r="T1924" s="57"/>
      <c r="U1924" s="57"/>
      <c r="V1924" s="57"/>
      <c r="W1924" s="57"/>
      <c r="X1924" s="147" t="str">
        <f>IF(ISBLANK(D1924),"",IF('order-admin-units'!$I$1&lt;&gt;"y", "", IF((K1924="")*(ISBLANK(D1924)=FALSE), 'order-admin-units'!$B$1+1, VLOOKUP(K1924, ordercountry, 2))))</f>
        <v/>
      </c>
      <c r="Y1924" s="147" t="str">
        <f>IF(ISBLANK(D1924),"",IF('order-admin-units'!$I$1&lt;&gt;"y", "", IF(L1924="", 'order-admin-units'!$B$2+1, VLOOKUP(K1924&amp;"@"&amp;L1924, orderadmin, 2))))</f>
        <v/>
      </c>
      <c r="Z1924" s="147" t="str">
        <f t="shared" si="239"/>
        <v/>
      </c>
      <c r="AA1924" s="147" t="str">
        <f t="shared" si="240"/>
        <v/>
      </c>
      <c r="AB1924" s="147" t="str">
        <f t="shared" si="241"/>
        <v/>
      </c>
      <c r="AC1924" s="147" t="str">
        <f t="shared" si="235"/>
        <v/>
      </c>
      <c r="AD1924" s="11" t="str">
        <f t="shared" si="236"/>
        <v/>
      </c>
      <c r="AE1924" s="11" t="str">
        <f t="array" ref="AE1924">IF(ISBLANK(D1924),"",IF(OR($H$2="y",$H$2="m"),IF(AA1924=AA1923,IF(OR(AB1924=$AB$4:$AB1923)=FALSE,AE1923&amp;C1924,AE1923),"("&amp;C1924)&amp;IF(AA1924=AA1925,IF(OR(AB1925=$AB$4:$AB1924)=FALSE,", ",""),") "),""))</f>
        <v/>
      </c>
      <c r="AF1924" s="11" t="str">
        <f t="shared" si="237"/>
        <v/>
      </c>
      <c r="AG1924" s="11" t="str">
        <f t="array" ref="AG1924">IF(ISBLANK(D1924),"",IF(OR($H$2="y",$H$2="m"),IF(AA1924=AA1923,IF(OR(AC1924=$AC$4:$AC1923)=FALSE,AG1923&amp;AF1924,AG1923),"("&amp;AF1924)&amp;IF(AA1924=AA1925,IF(OR(AC1925=$AC$4:$AC1924)=FALSE,", ",""),") "),""))</f>
        <v/>
      </c>
      <c r="AH1924" s="10" t="str">
        <f>IF((ISBLANK(D1924)),"",IF(D1924=D1923,AH1923,"")&amp;IF(B1923&lt;&gt;B1924,((IF(ISBLANK(E1924),$D$3&amp;"Non-type material: "&amp;$D$3,$D$3&amp;INDEX('type-categories'!$A$2:$B$100,MATCH(E1924,'type-categories'!$A$2:$A$100,0),2)&amp;$D$3))),"")&amp;(IF(K1924&lt;&gt;K1923,$C$2&amp;K1924&amp;$K$3&amp;$C$2&amp;" ",(IF(B1924&lt;&gt;B1923,$C$2&amp;K1924&amp;$K$3&amp;$C$2&amp;" ",""))))&amp;(IF(L1924="","",((IF(L1924&lt;&gt;L1923,$D$2&amp;L1924&amp;$L$3&amp;$D$2&amp;" ",IF(B1924&lt;&gt;B1923,$D$2&amp;L1924&amp;$L$3&amp;$D$2&amp;" ",""))))))&amp;(IF(M1924="","",((IF(M1924&lt;&gt;M1923,$E$2&amp;M1924&amp;$E$2&amp;","&amp;" ",IF(B1924&lt;&gt;B1923,$E$2&amp;M1924&amp;$E$2&amp;",",""))))))&amp;(IF(N1924="","",IF(N1924&lt;&gt;N1923,N1924&amp;", ",IF(B1924&lt;&gt;B1923,N1924&amp;", ",""))))&amp;(IF(ISBLANK(O1924),"",(IF(O1924&lt;&gt;O1923,O1924&amp;", ",IF(B1924&lt;&gt;B1923,O1924&amp;", ","")))))&amp;(IF(ISBLANK(P1924),"",(IF(P1924&lt;&gt;P1923,P1924&amp;", ",IF(B1924&lt;&gt;B1923,P1924&amp;", ",IF(Z1924&lt;&gt;Z1923,P1924&amp;", ",""))))))&amp;(IF(ISBLANK(Q1924),"",(IF(Q1924&lt;&gt;Q1923,Q1924&amp;", ",IF(B1924&lt;&gt;B1923,Q1924&amp;", ",IF(Z1924&lt;&gt;Z1923,Q1924&amp;", ",""))))))&amp;(IF(ISBLANK(R1924),"",(IF(R1924&lt;&gt;R1923,R1924&amp;"m, ",IF(B1924&lt;&gt;B1923,R1924&amp;"m, ",IF(Z1924&lt;&gt;Z1923,R1924&amp;"m, ",""))))))&amp;IF(ISBLANK(S1924),"",(IF(B1924&lt;&gt;B1923,S1924&amp;", ",IF(S1924&lt;&gt;S1923,IF((Z1924=Z1923),"same locality "&amp;S1924&amp;", ",S1924&amp;", "),""))))&amp;(IF(ISBLANK(T1924),"",(IF(T1924&lt;&gt;T1923,IF(ISBLANK(F$2),T1924&amp;", ",T1924&amp;" "&amp;F$2&amp;", "),(IF(B1924&lt;&gt;B1923,IF(ISBLANK(F$2),T1924&amp;", ",T1924&amp;" "&amp;F$2&amp;", "),(IF(Z1924&lt;&gt;Z1923,IF(ISBLANK(F$2),T1924&amp;", ",T1924&amp;" "&amp;F$2&amp;", "),IF((U1924&lt;&gt;U1923)*($G$2="Y"),"same collector, ","")))))))))&amp;(IF(ISBLANK(U1924),"",(IF(U1924&lt;&gt;U1923,U1924&amp;", ",(IF(B1924&lt;&gt;B1923,U1924&amp;", ",IF(Z1924&lt;&gt;Z1923,U1924&amp;", ",(IF(T1924&lt;&gt;T1923,IF((T1924&lt;&gt;T1923)*($G$2="Y"),"same date, ", ""),IF((T1924=T1923)*(U1924=U1923)*(S1924&lt;&gt;S1923)*($G$2="Y"),"same collector and date, ", ""))))))))))&amp;(IF(ISBLANK(V1924),"",V1924&amp;", "))&amp;IF((AA1924&lt;&gt;AA1925)*($H$2="y"),AD1924&amp;AE1924,IF((AA1924&lt;&gt;AA1925)*($H$2="m"),AD1924&amp;AG1924,IF(($H$2&lt;&gt;"m")*($H$2&lt;&gt;"Y"),(IF(F1924=0,"",F1924&amp;" "&amp;$F$4&amp;" "))&amp;(IF(G1924=0,"",G1924&amp;" "&amp;$G$4&amp;" "))&amp;(IF(H1924=0,"",H1924&amp;" "&amp;H$4&amp;" "))&amp;(IF(I1924=0,"",I1924&amp;" "&amp;$I$4&amp;" "))&amp;(IF(J1924=0,"",J1924&amp;" "&amp;$J$4&amp;" "))&amp;IF((ISBLANK(C1924)),"","("&amp;C1924&amp;")"),"")))&amp;IF((B1924=B1925)*(K1924=K1925)*(L1924=L1925)*(M1924=M1925),IF(($H$2&lt;&gt;"m")*($H$2&lt;&gt;"Y"), ", ", IF((ISNUMBER(FIND(")",AE1924))), ", ", "")),IF((B1924=B1925)*(K1924=K1925)*(L1924=L1925),"; ",". ")))</f>
        <v/>
      </c>
      <c r="AI1924" s="1"/>
    </row>
    <row r="1925" spans="1:35" x14ac:dyDescent="0.25">
      <c r="A1925" s="3" t="str">
        <f t="shared" si="238"/>
        <v/>
      </c>
      <c r="B1925" s="53" t="str">
        <f t="shared" si="242"/>
        <v/>
      </c>
      <c r="C1925" s="57"/>
      <c r="D1925" s="57"/>
      <c r="E1925" s="57"/>
      <c r="F1925" s="57"/>
      <c r="G1925" s="57"/>
      <c r="H1925" s="57"/>
      <c r="I1925" s="57"/>
      <c r="J1925" s="57"/>
      <c r="K1925" s="57"/>
      <c r="L1925" s="57"/>
      <c r="M1925" s="54"/>
      <c r="N1925" s="57"/>
      <c r="O1925" s="58"/>
      <c r="P1925" s="58"/>
      <c r="Q1925" s="58"/>
      <c r="R1925" s="58"/>
      <c r="S1925" s="54"/>
      <c r="T1925" s="57"/>
      <c r="U1925" s="57"/>
      <c r="V1925" s="57"/>
      <c r="W1925" s="57"/>
      <c r="X1925" s="147" t="str">
        <f>IF(ISBLANK(D1925),"",IF('order-admin-units'!$I$1&lt;&gt;"y", "", IF((K1925="")*(ISBLANK(D1925)=FALSE), 'order-admin-units'!$B$1+1, VLOOKUP(K1925, ordercountry, 2))))</f>
        <v/>
      </c>
      <c r="Y1925" s="147" t="str">
        <f>IF(ISBLANK(D1925),"",IF('order-admin-units'!$I$1&lt;&gt;"y", "", IF(L1925="", 'order-admin-units'!$B$2+1, VLOOKUP(K1925&amp;"@"&amp;L1925, orderadmin, 2))))</f>
        <v/>
      </c>
      <c r="Z1925" s="147" t="str">
        <f t="shared" si="239"/>
        <v/>
      </c>
      <c r="AA1925" s="147" t="str">
        <f t="shared" si="240"/>
        <v/>
      </c>
      <c r="AB1925" s="147" t="str">
        <f t="shared" si="241"/>
        <v/>
      </c>
      <c r="AC1925" s="147" t="str">
        <f t="shared" ref="AC1925:AC1988" si="243">AA1925&amp;AF1925</f>
        <v/>
      </c>
      <c r="AD1925" s="11" t="str">
        <f t="shared" ref="AD1925:AD1989" si="244">IF(OR($H$2="y",$H$2="m"),IF(SUMIF($AA$5:$AA$2000,AA1925,$F$5:$F$2000)&lt;&gt;0,SUMIF($AA$5:$AA$2000,AA1925,$F$5:$F$2000)&amp;" "&amp;$F$4&amp;" ","")&amp;IF(SUMIF($AA$5:$AA$2000,AA1925,$G$5:$G$2000)&lt;&gt;0,SUMIF($AA$5:$AA$2000,AA1925,$G$5:$G$2000)&amp;" "&amp;$G$4&amp;" ","")&amp;IF(SUMIF($AA$5:$AA$2000,AA1925,$H$5:$H$2000)&lt;&gt;0,SUMIF($AA$5:$AA$2000,AA1925,$H$5:$H$2000)&amp;" "&amp;$H$4&amp;" ","")&amp;IF(SUMIF($AA$5:$AA$2000,AA1925,$I$5:$I$2000)&lt;&gt;0,SUMIF($AA$5:$AA$2000,AA1925,$I$5:$I$2000)&amp;" "&amp;$I$4&amp;" ","")&amp;IF(SUMIF($AA$5:$AA$2000,AA1925,$J$5:$J$2000)&lt;&gt;0,SUMIF($AA$5:$AA$2000,AA1925,$J$5:$J$2000)&amp;" "&amp;$J$4&amp;" ",""),"")</f>
        <v/>
      </c>
      <c r="AE1925" s="11" t="str">
        <f t="array" ref="AE1925">IF(ISBLANK(D1925),"",IF(OR($H$2="y",$H$2="m"),IF(AA1925=AA1924,IF(OR(AB1925=$AB$4:$AB1924)=FALSE,AE1924&amp;C1925,AE1924),"("&amp;C1925)&amp;IF(AA1925=AA1926,IF(OR(AB1926=$AB$4:$AB1925)=FALSE,", ",""),") "),""))</f>
        <v/>
      </c>
      <c r="AF1925" s="11" t="str">
        <f t="shared" ref="AF1925:AF1989" si="245">IF((ISBLANK(D1925)=FALSE)*OR($H$2="y",$H$2="m"),IFERROR(LEFT(C1925, FIND(" ",C1925)-1), C1925),"")</f>
        <v/>
      </c>
      <c r="AG1925" s="11" t="str">
        <f t="array" ref="AG1925">IF(ISBLANK(D1925),"",IF(OR($H$2="y",$H$2="m"),IF(AA1925=AA1924,IF(OR(AC1925=$AC$4:$AC1924)=FALSE,AG1924&amp;AF1925,AG1924),"("&amp;AF1925)&amp;IF(AA1925=AA1926,IF(OR(AC1926=$AC$4:$AC1925)=FALSE,", ",""),") "),""))</f>
        <v/>
      </c>
      <c r="AH1925" s="10" t="str">
        <f>IF((ISBLANK(D1925)),"",IF(D1925=D1924,AH1924,"")&amp;IF(B1924&lt;&gt;B1925,((IF(ISBLANK(E1925),$D$3&amp;"Non-type material: "&amp;$D$3,$D$3&amp;INDEX('type-categories'!$A$2:$B$100,MATCH(E1925,'type-categories'!$A$2:$A$100,0),2)&amp;$D$3))),"")&amp;(IF(K1925&lt;&gt;K1924,$C$2&amp;K1925&amp;$K$3&amp;$C$2&amp;" ",(IF(B1925&lt;&gt;B1924,$C$2&amp;K1925&amp;$K$3&amp;$C$2&amp;" ",""))))&amp;(IF(L1925="","",((IF(L1925&lt;&gt;L1924,$D$2&amp;L1925&amp;$L$3&amp;$D$2&amp;" ",IF(B1925&lt;&gt;B1924,$D$2&amp;L1925&amp;$L$3&amp;$D$2&amp;" ",""))))))&amp;(IF(M1925="","",((IF(M1925&lt;&gt;M1924,$E$2&amp;M1925&amp;$E$2&amp;","&amp;" ",IF(B1925&lt;&gt;B1924,$E$2&amp;M1925&amp;$E$2&amp;",",""))))))&amp;(IF(N1925="","",IF(N1925&lt;&gt;N1924,N1925&amp;", ",IF(B1925&lt;&gt;B1924,N1925&amp;", ",""))))&amp;(IF(ISBLANK(O1925),"",(IF(O1925&lt;&gt;O1924,O1925&amp;", ",IF(B1925&lt;&gt;B1924,O1925&amp;", ","")))))&amp;(IF(ISBLANK(P1925),"",(IF(P1925&lt;&gt;P1924,P1925&amp;", ",IF(B1925&lt;&gt;B1924,P1925&amp;", ",IF(Z1925&lt;&gt;Z1924,P1925&amp;", ",""))))))&amp;(IF(ISBLANK(Q1925),"",(IF(Q1925&lt;&gt;Q1924,Q1925&amp;", ",IF(B1925&lt;&gt;B1924,Q1925&amp;", ",IF(Z1925&lt;&gt;Z1924,Q1925&amp;", ",""))))))&amp;(IF(ISBLANK(R1925),"",(IF(R1925&lt;&gt;R1924,R1925&amp;"m, ",IF(B1925&lt;&gt;B1924,R1925&amp;"m, ",IF(Z1925&lt;&gt;Z1924,R1925&amp;"m, ",""))))))&amp;IF(ISBLANK(S1925),"",(IF(B1925&lt;&gt;B1924,S1925&amp;", ",IF(S1925&lt;&gt;S1924,IF((Z1925=Z1924),"same locality "&amp;S1925&amp;", ",S1925&amp;", "),""))))&amp;(IF(ISBLANK(T1925),"",(IF(T1925&lt;&gt;T1924,IF(ISBLANK(F$2),T1925&amp;", ",T1925&amp;" "&amp;F$2&amp;", "),(IF(B1925&lt;&gt;B1924,IF(ISBLANK(F$2),T1925&amp;", ",T1925&amp;" "&amp;F$2&amp;", "),(IF(Z1925&lt;&gt;Z1924,IF(ISBLANK(F$2),T1925&amp;", ",T1925&amp;" "&amp;F$2&amp;", "),IF((U1925&lt;&gt;U1924)*($G$2="Y"),"same collector, ","")))))))))&amp;(IF(ISBLANK(U1925),"",(IF(U1925&lt;&gt;U1924,U1925&amp;", ",(IF(B1925&lt;&gt;B1924,U1925&amp;", ",IF(Z1925&lt;&gt;Z1924,U1925&amp;", ",(IF(T1925&lt;&gt;T1924,IF((T1925&lt;&gt;T1924)*($G$2="Y"),"same date, ", ""),IF((T1925=T1924)*(U1925=U1924)*(S1925&lt;&gt;S1924)*($G$2="Y"),"same collector and date, ", ""))))))))))&amp;(IF(ISBLANK(V1925),"",V1925&amp;", "))&amp;IF((AA1925&lt;&gt;AA1926)*($H$2="y"),AD1925&amp;AE1925,IF((AA1925&lt;&gt;AA1926)*($H$2="m"),AD1925&amp;AG1925,IF(($H$2&lt;&gt;"m")*($H$2&lt;&gt;"Y"),(IF(F1925=0,"",F1925&amp;" "&amp;$F$4&amp;" "))&amp;(IF(G1925=0,"",G1925&amp;" "&amp;$G$4&amp;" "))&amp;(IF(H1925=0,"",H1925&amp;" "&amp;H$4&amp;" "))&amp;(IF(I1925=0,"",I1925&amp;" "&amp;$I$4&amp;" "))&amp;(IF(J1925=0,"",J1925&amp;" "&amp;$J$4&amp;" "))&amp;IF((ISBLANK(C1925)),"","("&amp;C1925&amp;")"),"")))&amp;IF((B1925=B1926)*(K1925=K1926)*(L1925=L1926)*(M1925=M1926),IF(($H$2&lt;&gt;"m")*($H$2&lt;&gt;"Y"), ", ", IF((ISNUMBER(FIND(")",AE1925))), ", ", "")),IF((B1925=B1926)*(K1925=K1926)*(L1925=L1926),"; ",". ")))</f>
        <v/>
      </c>
      <c r="AI1925" s="1"/>
    </row>
    <row r="1926" spans="1:35" x14ac:dyDescent="0.25">
      <c r="A1926" s="3" t="str">
        <f t="shared" ref="A1926:A1989" si="246">IF(ISBLANK(D1926),"",IF(D1926&lt;&gt;D1925, A1925+1, A1925))</f>
        <v/>
      </c>
      <c r="B1926" s="53" t="str">
        <f t="shared" si="242"/>
        <v/>
      </c>
      <c r="C1926" s="57"/>
      <c r="D1926" s="57"/>
      <c r="E1926" s="57"/>
      <c r="F1926" s="57"/>
      <c r="G1926" s="57"/>
      <c r="H1926" s="57"/>
      <c r="I1926" s="57"/>
      <c r="J1926" s="57"/>
      <c r="K1926" s="57"/>
      <c r="L1926" s="57"/>
      <c r="M1926" s="54"/>
      <c r="N1926" s="57"/>
      <c r="O1926" s="58"/>
      <c r="P1926" s="58"/>
      <c r="Q1926" s="58"/>
      <c r="R1926" s="58"/>
      <c r="S1926" s="54"/>
      <c r="T1926" s="57"/>
      <c r="U1926" s="57"/>
      <c r="V1926" s="57"/>
      <c r="W1926" s="57"/>
      <c r="X1926" s="147" t="str">
        <f>IF(ISBLANK(D1926),"",IF('order-admin-units'!$I$1&lt;&gt;"y", "", IF((K1926="")*(ISBLANK(D1926)=FALSE), 'order-admin-units'!$B$1+1, VLOOKUP(K1926, ordercountry, 2))))</f>
        <v/>
      </c>
      <c r="Y1926" s="147" t="str">
        <f>IF(ISBLANK(D1926),"",IF('order-admin-units'!$I$1&lt;&gt;"y", "", IF(L1926="", 'order-admin-units'!$B$2+1, VLOOKUP(K1926&amp;"@"&amp;L1926, orderadmin, 2))))</f>
        <v/>
      </c>
      <c r="Z1926" s="147" t="str">
        <f t="shared" ref="Z1926:Z1989" si="247">K1926&amp;L1926&amp;M1926&amp;N1926&amp;O1926</f>
        <v/>
      </c>
      <c r="AA1926" s="147" t="str">
        <f t="shared" ref="AA1926:AA1989" si="248">B1926&amp;K1926&amp;L1926&amp;M1926&amp;N1926&amp;O1926&amp;P1926&amp;Q1926&amp;R1926&amp;S1926&amp;T1926&amp;U1926</f>
        <v/>
      </c>
      <c r="AB1926" s="147" t="str">
        <f t="shared" ref="AB1926:AB1989" si="249">AA1926&amp;C1926</f>
        <v/>
      </c>
      <c r="AC1926" s="147" t="str">
        <f t="shared" si="243"/>
        <v/>
      </c>
      <c r="AD1926" s="11" t="str">
        <f t="shared" si="244"/>
        <v/>
      </c>
      <c r="AE1926" s="11" t="str">
        <f t="array" ref="AE1926">IF(ISBLANK(D1926),"",IF(OR($H$2="y",$H$2="m"),IF(AA1926=AA1925,IF(OR(AB1926=$AB$4:$AB1925)=FALSE,AE1925&amp;C1926,AE1925),"("&amp;C1926)&amp;IF(AA1926=AA1927,IF(OR(AB1927=$AB$4:$AB1926)=FALSE,", ",""),") "),""))</f>
        <v/>
      </c>
      <c r="AF1926" s="11" t="str">
        <f t="shared" si="245"/>
        <v/>
      </c>
      <c r="AG1926" s="11" t="str">
        <f t="array" ref="AG1926">IF(ISBLANK(D1926),"",IF(OR($H$2="y",$H$2="m"),IF(AA1926=AA1925,IF(OR(AC1926=$AC$4:$AC1925)=FALSE,AG1925&amp;AF1926,AG1925),"("&amp;AF1926)&amp;IF(AA1926=AA1927,IF(OR(AC1927=$AC$4:$AC1926)=FALSE,", ",""),") "),""))</f>
        <v/>
      </c>
      <c r="AH1926" s="10" t="str">
        <f>IF((ISBLANK(D1926)),"",IF(D1926=D1925,AH1925,"")&amp;IF(B1925&lt;&gt;B1926,((IF(ISBLANK(E1926),$D$3&amp;"Non-type material: "&amp;$D$3,$D$3&amp;INDEX('type-categories'!$A$2:$B$100,MATCH(E1926,'type-categories'!$A$2:$A$100,0),2)&amp;$D$3))),"")&amp;(IF(K1926&lt;&gt;K1925,$C$2&amp;K1926&amp;$K$3&amp;$C$2&amp;" ",(IF(B1926&lt;&gt;B1925,$C$2&amp;K1926&amp;$K$3&amp;$C$2&amp;" ",""))))&amp;(IF(L1926="","",((IF(L1926&lt;&gt;L1925,$D$2&amp;L1926&amp;$L$3&amp;$D$2&amp;" ",IF(B1926&lt;&gt;B1925,$D$2&amp;L1926&amp;$L$3&amp;$D$2&amp;" ",""))))))&amp;(IF(M1926="","",((IF(M1926&lt;&gt;M1925,$E$2&amp;M1926&amp;$E$2&amp;","&amp;" ",IF(B1926&lt;&gt;B1925,$E$2&amp;M1926&amp;$E$2&amp;",",""))))))&amp;(IF(N1926="","",IF(N1926&lt;&gt;N1925,N1926&amp;", ",IF(B1926&lt;&gt;B1925,N1926&amp;", ",""))))&amp;(IF(ISBLANK(O1926),"",(IF(O1926&lt;&gt;O1925,O1926&amp;", ",IF(B1926&lt;&gt;B1925,O1926&amp;", ","")))))&amp;(IF(ISBLANK(P1926),"",(IF(P1926&lt;&gt;P1925,P1926&amp;", ",IF(B1926&lt;&gt;B1925,P1926&amp;", ",IF(Z1926&lt;&gt;Z1925,P1926&amp;", ",""))))))&amp;(IF(ISBLANK(Q1926),"",(IF(Q1926&lt;&gt;Q1925,Q1926&amp;", ",IF(B1926&lt;&gt;B1925,Q1926&amp;", ",IF(Z1926&lt;&gt;Z1925,Q1926&amp;", ",""))))))&amp;(IF(ISBLANK(R1926),"",(IF(R1926&lt;&gt;R1925,R1926&amp;"m, ",IF(B1926&lt;&gt;B1925,R1926&amp;"m, ",IF(Z1926&lt;&gt;Z1925,R1926&amp;"m, ",""))))))&amp;IF(ISBLANK(S1926),"",(IF(B1926&lt;&gt;B1925,S1926&amp;", ",IF(S1926&lt;&gt;S1925,IF((Z1926=Z1925),"same locality "&amp;S1926&amp;", ",S1926&amp;", "),""))))&amp;(IF(ISBLANK(T1926),"",(IF(T1926&lt;&gt;T1925,IF(ISBLANK(F$2),T1926&amp;", ",T1926&amp;" "&amp;F$2&amp;", "),(IF(B1926&lt;&gt;B1925,IF(ISBLANK(F$2),T1926&amp;", ",T1926&amp;" "&amp;F$2&amp;", "),(IF(Z1926&lt;&gt;Z1925,IF(ISBLANK(F$2),T1926&amp;", ",T1926&amp;" "&amp;F$2&amp;", "),IF((U1926&lt;&gt;U1925)*($G$2="Y"),"same collector, ","")))))))))&amp;(IF(ISBLANK(U1926),"",(IF(U1926&lt;&gt;U1925,U1926&amp;", ",(IF(B1926&lt;&gt;B1925,U1926&amp;", ",IF(Z1926&lt;&gt;Z1925,U1926&amp;", ",(IF(T1926&lt;&gt;T1925,IF((T1926&lt;&gt;T1925)*($G$2="Y"),"same date, ", ""),IF((T1926=T1925)*(U1926=U1925)*(S1926&lt;&gt;S1925)*($G$2="Y"),"same collector and date, ", ""))))))))))&amp;(IF(ISBLANK(V1926),"",V1926&amp;", "))&amp;IF((AA1926&lt;&gt;AA1927)*($H$2="y"),AD1926&amp;AE1926,IF((AA1926&lt;&gt;AA1927)*($H$2="m"),AD1926&amp;AG1926,IF(($H$2&lt;&gt;"m")*($H$2&lt;&gt;"Y"),(IF(F1926=0,"",F1926&amp;" "&amp;$F$4&amp;" "))&amp;(IF(G1926=0,"",G1926&amp;" "&amp;$G$4&amp;" "))&amp;(IF(H1926=0,"",H1926&amp;" "&amp;H$4&amp;" "))&amp;(IF(I1926=0,"",I1926&amp;" "&amp;$I$4&amp;" "))&amp;(IF(J1926=0,"",J1926&amp;" "&amp;$J$4&amp;" "))&amp;IF((ISBLANK(C1926)),"","("&amp;C1926&amp;")"),"")))&amp;IF((B1926=B1927)*(K1926=K1927)*(L1926=L1927)*(M1926=M1927),IF(($H$2&lt;&gt;"m")*($H$2&lt;&gt;"Y"), ", ", IF((ISNUMBER(FIND(")",AE1926))), ", ", "")),IF((B1926=B1927)*(K1926=K1927)*(L1926=L1927),"; ",". ")))</f>
        <v/>
      </c>
      <c r="AI1926" s="1"/>
    </row>
    <row r="1927" spans="1:35" x14ac:dyDescent="0.25">
      <c r="A1927" s="3" t="str">
        <f t="shared" si="246"/>
        <v/>
      </c>
      <c r="B1927" s="53" t="str">
        <f t="shared" si="242"/>
        <v/>
      </c>
      <c r="C1927" s="57"/>
      <c r="D1927" s="57"/>
      <c r="E1927" s="57"/>
      <c r="F1927" s="57"/>
      <c r="G1927" s="57"/>
      <c r="H1927" s="57"/>
      <c r="I1927" s="57"/>
      <c r="J1927" s="57"/>
      <c r="K1927" s="57"/>
      <c r="L1927" s="57"/>
      <c r="M1927" s="54"/>
      <c r="N1927" s="57"/>
      <c r="O1927" s="58"/>
      <c r="P1927" s="58"/>
      <c r="Q1927" s="58"/>
      <c r="R1927" s="58"/>
      <c r="S1927" s="54"/>
      <c r="T1927" s="57"/>
      <c r="U1927" s="57"/>
      <c r="V1927" s="57"/>
      <c r="W1927" s="57"/>
      <c r="X1927" s="147" t="str">
        <f>IF(ISBLANK(D1927),"",IF('order-admin-units'!$I$1&lt;&gt;"y", "", IF((K1927="")*(ISBLANK(D1927)=FALSE), 'order-admin-units'!$B$1+1, VLOOKUP(K1927, ordercountry, 2))))</f>
        <v/>
      </c>
      <c r="Y1927" s="147" t="str">
        <f>IF(ISBLANK(D1927),"",IF('order-admin-units'!$I$1&lt;&gt;"y", "", IF(L1927="", 'order-admin-units'!$B$2+1, VLOOKUP(K1927&amp;"@"&amp;L1927, orderadmin, 2))))</f>
        <v/>
      </c>
      <c r="Z1927" s="147" t="str">
        <f t="shared" si="247"/>
        <v/>
      </c>
      <c r="AA1927" s="147" t="str">
        <f t="shared" si="248"/>
        <v/>
      </c>
      <c r="AB1927" s="147" t="str">
        <f t="shared" si="249"/>
        <v/>
      </c>
      <c r="AC1927" s="147" t="str">
        <f t="shared" si="243"/>
        <v/>
      </c>
      <c r="AD1927" s="11" t="str">
        <f t="shared" si="244"/>
        <v/>
      </c>
      <c r="AE1927" s="11" t="str">
        <f t="array" ref="AE1927">IF(ISBLANK(D1927),"",IF(OR($H$2="y",$H$2="m"),IF(AA1927=AA1926,IF(OR(AB1927=$AB$4:$AB1926)=FALSE,AE1926&amp;C1927,AE1926),"("&amp;C1927)&amp;IF(AA1927=AA1928,IF(OR(AB1928=$AB$4:$AB1927)=FALSE,", ",""),") "),""))</f>
        <v/>
      </c>
      <c r="AF1927" s="11" t="str">
        <f t="shared" si="245"/>
        <v/>
      </c>
      <c r="AG1927" s="11" t="str">
        <f t="array" ref="AG1927">IF(ISBLANK(D1927),"",IF(OR($H$2="y",$H$2="m"),IF(AA1927=AA1926,IF(OR(AC1927=$AC$4:$AC1926)=FALSE,AG1926&amp;AF1927,AG1926),"("&amp;AF1927)&amp;IF(AA1927=AA1928,IF(OR(AC1928=$AC$4:$AC1927)=FALSE,", ",""),") "),""))</f>
        <v/>
      </c>
      <c r="AH1927" s="10" t="str">
        <f>IF((ISBLANK(D1927)),"",IF(D1927=D1926,AH1926,"")&amp;IF(B1926&lt;&gt;B1927,((IF(ISBLANK(E1927),$D$3&amp;"Non-type material: "&amp;$D$3,$D$3&amp;INDEX('type-categories'!$A$2:$B$100,MATCH(E1927,'type-categories'!$A$2:$A$100,0),2)&amp;$D$3))),"")&amp;(IF(K1927&lt;&gt;K1926,$C$2&amp;K1927&amp;$K$3&amp;$C$2&amp;" ",(IF(B1927&lt;&gt;B1926,$C$2&amp;K1927&amp;$K$3&amp;$C$2&amp;" ",""))))&amp;(IF(L1927="","",((IF(L1927&lt;&gt;L1926,$D$2&amp;L1927&amp;$L$3&amp;$D$2&amp;" ",IF(B1927&lt;&gt;B1926,$D$2&amp;L1927&amp;$L$3&amp;$D$2&amp;" ",""))))))&amp;(IF(M1927="","",((IF(M1927&lt;&gt;M1926,$E$2&amp;M1927&amp;$E$2&amp;","&amp;" ",IF(B1927&lt;&gt;B1926,$E$2&amp;M1927&amp;$E$2&amp;",",""))))))&amp;(IF(N1927="","",IF(N1927&lt;&gt;N1926,N1927&amp;", ",IF(B1927&lt;&gt;B1926,N1927&amp;", ",""))))&amp;(IF(ISBLANK(O1927),"",(IF(O1927&lt;&gt;O1926,O1927&amp;", ",IF(B1927&lt;&gt;B1926,O1927&amp;", ","")))))&amp;(IF(ISBLANK(P1927),"",(IF(P1927&lt;&gt;P1926,P1927&amp;", ",IF(B1927&lt;&gt;B1926,P1927&amp;", ",IF(Z1927&lt;&gt;Z1926,P1927&amp;", ",""))))))&amp;(IF(ISBLANK(Q1927),"",(IF(Q1927&lt;&gt;Q1926,Q1927&amp;", ",IF(B1927&lt;&gt;B1926,Q1927&amp;", ",IF(Z1927&lt;&gt;Z1926,Q1927&amp;", ",""))))))&amp;(IF(ISBLANK(R1927),"",(IF(R1927&lt;&gt;R1926,R1927&amp;"m, ",IF(B1927&lt;&gt;B1926,R1927&amp;"m, ",IF(Z1927&lt;&gt;Z1926,R1927&amp;"m, ",""))))))&amp;IF(ISBLANK(S1927),"",(IF(B1927&lt;&gt;B1926,S1927&amp;", ",IF(S1927&lt;&gt;S1926,IF((Z1927=Z1926),"same locality "&amp;S1927&amp;", ",S1927&amp;", "),""))))&amp;(IF(ISBLANK(T1927),"",(IF(T1927&lt;&gt;T1926,IF(ISBLANK(F$2),T1927&amp;", ",T1927&amp;" "&amp;F$2&amp;", "),(IF(B1927&lt;&gt;B1926,IF(ISBLANK(F$2),T1927&amp;", ",T1927&amp;" "&amp;F$2&amp;", "),(IF(Z1927&lt;&gt;Z1926,IF(ISBLANK(F$2),T1927&amp;", ",T1927&amp;" "&amp;F$2&amp;", "),IF((U1927&lt;&gt;U1926)*($G$2="Y"),"same collector, ","")))))))))&amp;(IF(ISBLANK(U1927),"",(IF(U1927&lt;&gt;U1926,U1927&amp;", ",(IF(B1927&lt;&gt;B1926,U1927&amp;", ",IF(Z1927&lt;&gt;Z1926,U1927&amp;", ",(IF(T1927&lt;&gt;T1926,IF((T1927&lt;&gt;T1926)*($G$2="Y"),"same date, ", ""),IF((T1927=T1926)*(U1927=U1926)*(S1927&lt;&gt;S1926)*($G$2="Y"),"same collector and date, ", ""))))))))))&amp;(IF(ISBLANK(V1927),"",V1927&amp;", "))&amp;IF((AA1927&lt;&gt;AA1928)*($H$2="y"),AD1927&amp;AE1927,IF((AA1927&lt;&gt;AA1928)*($H$2="m"),AD1927&amp;AG1927,IF(($H$2&lt;&gt;"m")*($H$2&lt;&gt;"Y"),(IF(F1927=0,"",F1927&amp;" "&amp;$F$4&amp;" "))&amp;(IF(G1927=0,"",G1927&amp;" "&amp;$G$4&amp;" "))&amp;(IF(H1927=0,"",H1927&amp;" "&amp;H$4&amp;" "))&amp;(IF(I1927=0,"",I1927&amp;" "&amp;$I$4&amp;" "))&amp;(IF(J1927=0,"",J1927&amp;" "&amp;$J$4&amp;" "))&amp;IF((ISBLANK(C1927)),"","("&amp;C1927&amp;")"),"")))&amp;IF((B1927=B1928)*(K1927=K1928)*(L1927=L1928)*(M1927=M1928),IF(($H$2&lt;&gt;"m")*($H$2&lt;&gt;"Y"), ", ", IF((ISNUMBER(FIND(")",AE1927))), ", ", "")),IF((B1927=B1928)*(K1927=K1928)*(L1927=L1928),"; ",". ")))</f>
        <v/>
      </c>
      <c r="AI1927" s="1"/>
    </row>
    <row r="1928" spans="1:35" x14ac:dyDescent="0.25">
      <c r="A1928" s="3" t="str">
        <f t="shared" si="246"/>
        <v/>
      </c>
      <c r="B1928" s="53" t="str">
        <f t="shared" si="242"/>
        <v/>
      </c>
      <c r="C1928" s="57"/>
      <c r="D1928" s="57"/>
      <c r="E1928" s="57"/>
      <c r="F1928" s="57"/>
      <c r="G1928" s="57"/>
      <c r="H1928" s="57"/>
      <c r="I1928" s="57"/>
      <c r="J1928" s="57"/>
      <c r="K1928" s="57"/>
      <c r="L1928" s="57"/>
      <c r="M1928" s="54"/>
      <c r="N1928" s="57"/>
      <c r="O1928" s="58"/>
      <c r="P1928" s="58"/>
      <c r="Q1928" s="58"/>
      <c r="R1928" s="58"/>
      <c r="S1928" s="54"/>
      <c r="T1928" s="57"/>
      <c r="U1928" s="57"/>
      <c r="V1928" s="57"/>
      <c r="W1928" s="57"/>
      <c r="X1928" s="147" t="str">
        <f>IF(ISBLANK(D1928),"",IF('order-admin-units'!$I$1&lt;&gt;"y", "", IF((K1928="")*(ISBLANK(D1928)=FALSE), 'order-admin-units'!$B$1+1, VLOOKUP(K1928, ordercountry, 2))))</f>
        <v/>
      </c>
      <c r="Y1928" s="147" t="str">
        <f>IF(ISBLANK(D1928),"",IF('order-admin-units'!$I$1&lt;&gt;"y", "", IF(L1928="", 'order-admin-units'!$B$2+1, VLOOKUP(K1928&amp;"@"&amp;L1928, orderadmin, 2))))</f>
        <v/>
      </c>
      <c r="Z1928" s="147" t="str">
        <f t="shared" si="247"/>
        <v/>
      </c>
      <c r="AA1928" s="147" t="str">
        <f t="shared" si="248"/>
        <v/>
      </c>
      <c r="AB1928" s="147" t="str">
        <f t="shared" si="249"/>
        <v/>
      </c>
      <c r="AC1928" s="147" t="str">
        <f t="shared" si="243"/>
        <v/>
      </c>
      <c r="AD1928" s="11" t="str">
        <f t="shared" si="244"/>
        <v/>
      </c>
      <c r="AE1928" s="11" t="str">
        <f t="array" ref="AE1928">IF(ISBLANK(D1928),"",IF(OR($H$2="y",$H$2="m"),IF(AA1928=AA1927,IF(OR(AB1928=$AB$4:$AB1927)=FALSE,AE1927&amp;C1928,AE1927),"("&amp;C1928)&amp;IF(AA1928=AA1929,IF(OR(AB1929=$AB$4:$AB1928)=FALSE,", ",""),") "),""))</f>
        <v/>
      </c>
      <c r="AF1928" s="11" t="str">
        <f t="shared" si="245"/>
        <v/>
      </c>
      <c r="AG1928" s="11" t="str">
        <f t="array" ref="AG1928">IF(ISBLANK(D1928),"",IF(OR($H$2="y",$H$2="m"),IF(AA1928=AA1927,IF(OR(AC1928=$AC$4:$AC1927)=FALSE,AG1927&amp;AF1928,AG1927),"("&amp;AF1928)&amp;IF(AA1928=AA1929,IF(OR(AC1929=$AC$4:$AC1928)=FALSE,", ",""),") "),""))</f>
        <v/>
      </c>
      <c r="AH1928" s="10" t="str">
        <f>IF((ISBLANK(D1928)),"",IF(D1928=D1927,AH1927,"")&amp;IF(B1927&lt;&gt;B1928,((IF(ISBLANK(E1928),$D$3&amp;"Non-type material: "&amp;$D$3,$D$3&amp;INDEX('type-categories'!$A$2:$B$100,MATCH(E1928,'type-categories'!$A$2:$A$100,0),2)&amp;$D$3))),"")&amp;(IF(K1928&lt;&gt;K1927,$C$2&amp;K1928&amp;$K$3&amp;$C$2&amp;" ",(IF(B1928&lt;&gt;B1927,$C$2&amp;K1928&amp;$K$3&amp;$C$2&amp;" ",""))))&amp;(IF(L1928="","",((IF(L1928&lt;&gt;L1927,$D$2&amp;L1928&amp;$L$3&amp;$D$2&amp;" ",IF(B1928&lt;&gt;B1927,$D$2&amp;L1928&amp;$L$3&amp;$D$2&amp;" ",""))))))&amp;(IF(M1928="","",((IF(M1928&lt;&gt;M1927,$E$2&amp;M1928&amp;$E$2&amp;","&amp;" ",IF(B1928&lt;&gt;B1927,$E$2&amp;M1928&amp;$E$2&amp;",",""))))))&amp;(IF(N1928="","",IF(N1928&lt;&gt;N1927,N1928&amp;", ",IF(B1928&lt;&gt;B1927,N1928&amp;", ",""))))&amp;(IF(ISBLANK(O1928),"",(IF(O1928&lt;&gt;O1927,O1928&amp;", ",IF(B1928&lt;&gt;B1927,O1928&amp;", ","")))))&amp;(IF(ISBLANK(P1928),"",(IF(P1928&lt;&gt;P1927,P1928&amp;", ",IF(B1928&lt;&gt;B1927,P1928&amp;", ",IF(Z1928&lt;&gt;Z1927,P1928&amp;", ",""))))))&amp;(IF(ISBLANK(Q1928),"",(IF(Q1928&lt;&gt;Q1927,Q1928&amp;", ",IF(B1928&lt;&gt;B1927,Q1928&amp;", ",IF(Z1928&lt;&gt;Z1927,Q1928&amp;", ",""))))))&amp;(IF(ISBLANK(R1928),"",(IF(R1928&lt;&gt;R1927,R1928&amp;"m, ",IF(B1928&lt;&gt;B1927,R1928&amp;"m, ",IF(Z1928&lt;&gt;Z1927,R1928&amp;"m, ",""))))))&amp;IF(ISBLANK(S1928),"",(IF(B1928&lt;&gt;B1927,S1928&amp;", ",IF(S1928&lt;&gt;S1927,IF((Z1928=Z1927),"same locality "&amp;S1928&amp;", ",S1928&amp;", "),""))))&amp;(IF(ISBLANK(T1928),"",(IF(T1928&lt;&gt;T1927,IF(ISBLANK(F$2),T1928&amp;", ",T1928&amp;" "&amp;F$2&amp;", "),(IF(B1928&lt;&gt;B1927,IF(ISBLANK(F$2),T1928&amp;", ",T1928&amp;" "&amp;F$2&amp;", "),(IF(Z1928&lt;&gt;Z1927,IF(ISBLANK(F$2),T1928&amp;", ",T1928&amp;" "&amp;F$2&amp;", "),IF((U1928&lt;&gt;U1927)*($G$2="Y"),"same collector, ","")))))))))&amp;(IF(ISBLANK(U1928),"",(IF(U1928&lt;&gt;U1927,U1928&amp;", ",(IF(B1928&lt;&gt;B1927,U1928&amp;", ",IF(Z1928&lt;&gt;Z1927,U1928&amp;", ",(IF(T1928&lt;&gt;T1927,IF((T1928&lt;&gt;T1927)*($G$2="Y"),"same date, ", ""),IF((T1928=T1927)*(U1928=U1927)*(S1928&lt;&gt;S1927)*($G$2="Y"),"same collector and date, ", ""))))))))))&amp;(IF(ISBLANK(V1928),"",V1928&amp;", "))&amp;IF((AA1928&lt;&gt;AA1929)*($H$2="y"),AD1928&amp;AE1928,IF((AA1928&lt;&gt;AA1929)*($H$2="m"),AD1928&amp;AG1928,IF(($H$2&lt;&gt;"m")*($H$2&lt;&gt;"Y"),(IF(F1928=0,"",F1928&amp;" "&amp;$F$4&amp;" "))&amp;(IF(G1928=0,"",G1928&amp;" "&amp;$G$4&amp;" "))&amp;(IF(H1928=0,"",H1928&amp;" "&amp;H$4&amp;" "))&amp;(IF(I1928=0,"",I1928&amp;" "&amp;$I$4&amp;" "))&amp;(IF(J1928=0,"",J1928&amp;" "&amp;$J$4&amp;" "))&amp;IF((ISBLANK(C1928)),"","("&amp;C1928&amp;")"),"")))&amp;IF((B1928=B1929)*(K1928=K1929)*(L1928=L1929)*(M1928=M1929),IF(($H$2&lt;&gt;"m")*($H$2&lt;&gt;"Y"), ", ", IF((ISNUMBER(FIND(")",AE1928))), ", ", "")),IF((B1928=B1929)*(K1928=K1929)*(L1928=L1929),"; ",". ")))</f>
        <v/>
      </c>
      <c r="AI1928" s="1"/>
    </row>
    <row r="1929" spans="1:35" x14ac:dyDescent="0.25">
      <c r="A1929" s="3" t="str">
        <f t="shared" si="246"/>
        <v/>
      </c>
      <c r="B1929" s="53" t="str">
        <f t="shared" ref="B1929:B1992" si="250">D1929&amp;E1929</f>
        <v/>
      </c>
      <c r="C1929" s="57"/>
      <c r="D1929" s="57"/>
      <c r="E1929" s="57"/>
      <c r="F1929" s="57"/>
      <c r="G1929" s="57"/>
      <c r="H1929" s="57"/>
      <c r="I1929" s="57"/>
      <c r="J1929" s="57"/>
      <c r="K1929" s="57"/>
      <c r="L1929" s="57"/>
      <c r="M1929" s="54"/>
      <c r="N1929" s="57"/>
      <c r="O1929" s="58"/>
      <c r="P1929" s="58"/>
      <c r="Q1929" s="58"/>
      <c r="R1929" s="58"/>
      <c r="S1929" s="54"/>
      <c r="T1929" s="57"/>
      <c r="U1929" s="57"/>
      <c r="V1929" s="57"/>
      <c r="W1929" s="57"/>
      <c r="X1929" s="147" t="str">
        <f>IF(ISBLANK(D1929),"",IF('order-admin-units'!$I$1&lt;&gt;"y", "", IF((K1929="")*(ISBLANK(D1929)=FALSE), 'order-admin-units'!$B$1+1, VLOOKUP(K1929, ordercountry, 2))))</f>
        <v/>
      </c>
      <c r="Y1929" s="147" t="str">
        <f>IF(ISBLANK(D1929),"",IF('order-admin-units'!$I$1&lt;&gt;"y", "", IF(L1929="", 'order-admin-units'!$B$2+1, VLOOKUP(K1929&amp;"@"&amp;L1929, orderadmin, 2))))</f>
        <v/>
      </c>
      <c r="Z1929" s="147" t="str">
        <f t="shared" si="247"/>
        <v/>
      </c>
      <c r="AA1929" s="147" t="str">
        <f t="shared" si="248"/>
        <v/>
      </c>
      <c r="AB1929" s="147" t="str">
        <f t="shared" si="249"/>
        <v/>
      </c>
      <c r="AC1929" s="147" t="str">
        <f t="shared" si="243"/>
        <v/>
      </c>
      <c r="AD1929" s="11" t="str">
        <f t="shared" si="244"/>
        <v/>
      </c>
      <c r="AE1929" s="11" t="str">
        <f t="array" ref="AE1929">IF(ISBLANK(D1929),"",IF(OR($H$2="y",$H$2="m"),IF(AA1929=AA1928,IF(OR(AB1929=$AB$4:$AB1928)=FALSE,AE1928&amp;C1929,AE1928),"("&amp;C1929)&amp;IF(AA1929=AA1930,IF(OR(AB1930=$AB$4:$AB1929)=FALSE,", ",""),") "),""))</f>
        <v/>
      </c>
      <c r="AF1929" s="11" t="str">
        <f t="shared" si="245"/>
        <v/>
      </c>
      <c r="AG1929" s="11" t="str">
        <f t="array" ref="AG1929">IF(ISBLANK(D1929),"",IF(OR($H$2="y",$H$2="m"),IF(AA1929=AA1928,IF(OR(AC1929=$AC$4:$AC1928)=FALSE,AG1928&amp;AF1929,AG1928),"("&amp;AF1929)&amp;IF(AA1929=AA1930,IF(OR(AC1930=$AC$4:$AC1929)=FALSE,", ",""),") "),""))</f>
        <v/>
      </c>
      <c r="AH1929" s="10" t="str">
        <f>IF((ISBLANK(D1929)),"",IF(D1929=D1928,AH1928,"")&amp;IF(B1928&lt;&gt;B1929,((IF(ISBLANK(E1929),$D$3&amp;"Non-type material: "&amp;$D$3,$D$3&amp;INDEX('type-categories'!$A$2:$B$100,MATCH(E1929,'type-categories'!$A$2:$A$100,0),2)&amp;$D$3))),"")&amp;(IF(K1929&lt;&gt;K1928,$C$2&amp;K1929&amp;$K$3&amp;$C$2&amp;" ",(IF(B1929&lt;&gt;B1928,$C$2&amp;K1929&amp;$K$3&amp;$C$2&amp;" ",""))))&amp;(IF(L1929="","",((IF(L1929&lt;&gt;L1928,$D$2&amp;L1929&amp;$L$3&amp;$D$2&amp;" ",IF(B1929&lt;&gt;B1928,$D$2&amp;L1929&amp;$L$3&amp;$D$2&amp;" ",""))))))&amp;(IF(M1929="","",((IF(M1929&lt;&gt;M1928,$E$2&amp;M1929&amp;$E$2&amp;","&amp;" ",IF(B1929&lt;&gt;B1928,$E$2&amp;M1929&amp;$E$2&amp;",",""))))))&amp;(IF(N1929="","",IF(N1929&lt;&gt;N1928,N1929&amp;", ",IF(B1929&lt;&gt;B1928,N1929&amp;", ",""))))&amp;(IF(ISBLANK(O1929),"",(IF(O1929&lt;&gt;O1928,O1929&amp;", ",IF(B1929&lt;&gt;B1928,O1929&amp;", ","")))))&amp;(IF(ISBLANK(P1929),"",(IF(P1929&lt;&gt;P1928,P1929&amp;", ",IF(B1929&lt;&gt;B1928,P1929&amp;", ",IF(Z1929&lt;&gt;Z1928,P1929&amp;", ",""))))))&amp;(IF(ISBLANK(Q1929),"",(IF(Q1929&lt;&gt;Q1928,Q1929&amp;", ",IF(B1929&lt;&gt;B1928,Q1929&amp;", ",IF(Z1929&lt;&gt;Z1928,Q1929&amp;", ",""))))))&amp;(IF(ISBLANK(R1929),"",(IF(R1929&lt;&gt;R1928,R1929&amp;"m, ",IF(B1929&lt;&gt;B1928,R1929&amp;"m, ",IF(Z1929&lt;&gt;Z1928,R1929&amp;"m, ",""))))))&amp;IF(ISBLANK(S1929),"",(IF(B1929&lt;&gt;B1928,S1929&amp;", ",IF(S1929&lt;&gt;S1928,IF((Z1929=Z1928),"same locality "&amp;S1929&amp;", ",S1929&amp;", "),""))))&amp;(IF(ISBLANK(T1929),"",(IF(T1929&lt;&gt;T1928,IF(ISBLANK(F$2),T1929&amp;", ",T1929&amp;" "&amp;F$2&amp;", "),(IF(B1929&lt;&gt;B1928,IF(ISBLANK(F$2),T1929&amp;", ",T1929&amp;" "&amp;F$2&amp;", "),(IF(Z1929&lt;&gt;Z1928,IF(ISBLANK(F$2),T1929&amp;", ",T1929&amp;" "&amp;F$2&amp;", "),IF((U1929&lt;&gt;U1928)*($G$2="Y"),"same collector, ","")))))))))&amp;(IF(ISBLANK(U1929),"",(IF(U1929&lt;&gt;U1928,U1929&amp;", ",(IF(B1929&lt;&gt;B1928,U1929&amp;", ",IF(Z1929&lt;&gt;Z1928,U1929&amp;", ",(IF(T1929&lt;&gt;T1928,IF((T1929&lt;&gt;T1928)*($G$2="Y"),"same date, ", ""),IF((T1929=T1928)*(U1929=U1928)*(S1929&lt;&gt;S1928)*($G$2="Y"),"same collector and date, ", ""))))))))))&amp;(IF(ISBLANK(V1929),"",V1929&amp;", "))&amp;IF((AA1929&lt;&gt;AA1930)*($H$2="y"),AD1929&amp;AE1929,IF((AA1929&lt;&gt;AA1930)*($H$2="m"),AD1929&amp;AG1929,IF(($H$2&lt;&gt;"m")*($H$2&lt;&gt;"Y"),(IF(F1929=0,"",F1929&amp;" "&amp;$F$4&amp;" "))&amp;(IF(G1929=0,"",G1929&amp;" "&amp;$G$4&amp;" "))&amp;(IF(H1929=0,"",H1929&amp;" "&amp;H$4&amp;" "))&amp;(IF(I1929=0,"",I1929&amp;" "&amp;$I$4&amp;" "))&amp;(IF(J1929=0,"",J1929&amp;" "&amp;$J$4&amp;" "))&amp;IF((ISBLANK(C1929)),"","("&amp;C1929&amp;")"),"")))&amp;IF((B1929=B1930)*(K1929=K1930)*(L1929=L1930)*(M1929=M1930),IF(($H$2&lt;&gt;"m")*($H$2&lt;&gt;"Y"), ", ", IF((ISNUMBER(FIND(")",AE1929))), ", ", "")),IF((B1929=B1930)*(K1929=K1930)*(L1929=L1930),"; ",". ")))</f>
        <v/>
      </c>
      <c r="AI1929" s="1"/>
    </row>
    <row r="1930" spans="1:35" x14ac:dyDescent="0.25">
      <c r="A1930" s="3" t="str">
        <f t="shared" si="246"/>
        <v/>
      </c>
      <c r="B1930" s="53" t="str">
        <f t="shared" si="250"/>
        <v/>
      </c>
      <c r="C1930" s="57"/>
      <c r="D1930" s="57"/>
      <c r="E1930" s="57"/>
      <c r="F1930" s="57"/>
      <c r="G1930" s="57"/>
      <c r="H1930" s="57"/>
      <c r="I1930" s="57"/>
      <c r="J1930" s="57"/>
      <c r="K1930" s="57"/>
      <c r="L1930" s="57"/>
      <c r="M1930" s="54"/>
      <c r="N1930" s="57"/>
      <c r="O1930" s="58"/>
      <c r="P1930" s="58"/>
      <c r="Q1930" s="58"/>
      <c r="R1930" s="58"/>
      <c r="S1930" s="54"/>
      <c r="T1930" s="57"/>
      <c r="U1930" s="57"/>
      <c r="V1930" s="57"/>
      <c r="W1930" s="57"/>
      <c r="X1930" s="147" t="str">
        <f>IF(ISBLANK(D1930),"",IF('order-admin-units'!$I$1&lt;&gt;"y", "", IF((K1930="")*(ISBLANK(D1930)=FALSE), 'order-admin-units'!$B$1+1, VLOOKUP(K1930, ordercountry, 2))))</f>
        <v/>
      </c>
      <c r="Y1930" s="147" t="str">
        <f>IF(ISBLANK(D1930),"",IF('order-admin-units'!$I$1&lt;&gt;"y", "", IF(L1930="", 'order-admin-units'!$B$2+1, VLOOKUP(K1930&amp;"@"&amp;L1930, orderadmin, 2))))</f>
        <v/>
      </c>
      <c r="Z1930" s="147" t="str">
        <f t="shared" si="247"/>
        <v/>
      </c>
      <c r="AA1930" s="147" t="str">
        <f t="shared" si="248"/>
        <v/>
      </c>
      <c r="AB1930" s="147" t="str">
        <f t="shared" si="249"/>
        <v/>
      </c>
      <c r="AC1930" s="147" t="str">
        <f t="shared" si="243"/>
        <v/>
      </c>
      <c r="AD1930" s="11" t="str">
        <f t="shared" si="244"/>
        <v/>
      </c>
      <c r="AE1930" s="11" t="str">
        <f t="array" ref="AE1930">IF(ISBLANK(D1930),"",IF(OR($H$2="y",$H$2="m"),IF(AA1930=AA1929,IF(OR(AB1930=$AB$4:$AB1929)=FALSE,AE1929&amp;C1930,AE1929),"("&amp;C1930)&amp;IF(AA1930=AA1931,IF(OR(AB1931=$AB$4:$AB1930)=FALSE,", ",""),") "),""))</f>
        <v/>
      </c>
      <c r="AF1930" s="11" t="str">
        <f t="shared" si="245"/>
        <v/>
      </c>
      <c r="AG1930" s="11" t="str">
        <f t="array" ref="AG1930">IF(ISBLANK(D1930),"",IF(OR($H$2="y",$H$2="m"),IF(AA1930=AA1929,IF(OR(AC1930=$AC$4:$AC1929)=FALSE,AG1929&amp;AF1930,AG1929),"("&amp;AF1930)&amp;IF(AA1930=AA1931,IF(OR(AC1931=$AC$4:$AC1930)=FALSE,", ",""),") "),""))</f>
        <v/>
      </c>
      <c r="AH1930" s="10" t="str">
        <f>IF((ISBLANK(D1930)),"",IF(D1930=D1929,AH1929,"")&amp;IF(B1929&lt;&gt;B1930,((IF(ISBLANK(E1930),$D$3&amp;"Non-type material: "&amp;$D$3,$D$3&amp;INDEX('type-categories'!$A$2:$B$100,MATCH(E1930,'type-categories'!$A$2:$A$100,0),2)&amp;$D$3))),"")&amp;(IF(K1930&lt;&gt;K1929,$C$2&amp;K1930&amp;$K$3&amp;$C$2&amp;" ",(IF(B1930&lt;&gt;B1929,$C$2&amp;K1930&amp;$K$3&amp;$C$2&amp;" ",""))))&amp;(IF(L1930="","",((IF(L1930&lt;&gt;L1929,$D$2&amp;L1930&amp;$L$3&amp;$D$2&amp;" ",IF(B1930&lt;&gt;B1929,$D$2&amp;L1930&amp;$L$3&amp;$D$2&amp;" ",""))))))&amp;(IF(M1930="","",((IF(M1930&lt;&gt;M1929,$E$2&amp;M1930&amp;$E$2&amp;","&amp;" ",IF(B1930&lt;&gt;B1929,$E$2&amp;M1930&amp;$E$2&amp;",",""))))))&amp;(IF(N1930="","",IF(N1930&lt;&gt;N1929,N1930&amp;", ",IF(B1930&lt;&gt;B1929,N1930&amp;", ",""))))&amp;(IF(ISBLANK(O1930),"",(IF(O1930&lt;&gt;O1929,O1930&amp;", ",IF(B1930&lt;&gt;B1929,O1930&amp;", ","")))))&amp;(IF(ISBLANK(P1930),"",(IF(P1930&lt;&gt;P1929,P1930&amp;", ",IF(B1930&lt;&gt;B1929,P1930&amp;", ",IF(Z1930&lt;&gt;Z1929,P1930&amp;", ",""))))))&amp;(IF(ISBLANK(Q1930),"",(IF(Q1930&lt;&gt;Q1929,Q1930&amp;", ",IF(B1930&lt;&gt;B1929,Q1930&amp;", ",IF(Z1930&lt;&gt;Z1929,Q1930&amp;", ",""))))))&amp;(IF(ISBLANK(R1930),"",(IF(R1930&lt;&gt;R1929,R1930&amp;"m, ",IF(B1930&lt;&gt;B1929,R1930&amp;"m, ",IF(Z1930&lt;&gt;Z1929,R1930&amp;"m, ",""))))))&amp;IF(ISBLANK(S1930),"",(IF(B1930&lt;&gt;B1929,S1930&amp;", ",IF(S1930&lt;&gt;S1929,IF((Z1930=Z1929),"same locality "&amp;S1930&amp;", ",S1930&amp;", "),""))))&amp;(IF(ISBLANK(T1930),"",(IF(T1930&lt;&gt;T1929,IF(ISBLANK(F$2),T1930&amp;", ",T1930&amp;" "&amp;F$2&amp;", "),(IF(B1930&lt;&gt;B1929,IF(ISBLANK(F$2),T1930&amp;", ",T1930&amp;" "&amp;F$2&amp;", "),(IF(Z1930&lt;&gt;Z1929,IF(ISBLANK(F$2),T1930&amp;", ",T1930&amp;" "&amp;F$2&amp;", "),IF((U1930&lt;&gt;U1929)*($G$2="Y"),"same collector, ","")))))))))&amp;(IF(ISBLANK(U1930),"",(IF(U1930&lt;&gt;U1929,U1930&amp;", ",(IF(B1930&lt;&gt;B1929,U1930&amp;", ",IF(Z1930&lt;&gt;Z1929,U1930&amp;", ",(IF(T1930&lt;&gt;T1929,IF((T1930&lt;&gt;T1929)*($G$2="Y"),"same date, ", ""),IF((T1930=T1929)*(U1930=U1929)*(S1930&lt;&gt;S1929)*($G$2="Y"),"same collector and date, ", ""))))))))))&amp;(IF(ISBLANK(V1930),"",V1930&amp;", "))&amp;IF((AA1930&lt;&gt;AA1931)*($H$2="y"),AD1930&amp;AE1930,IF((AA1930&lt;&gt;AA1931)*($H$2="m"),AD1930&amp;AG1930,IF(($H$2&lt;&gt;"m")*($H$2&lt;&gt;"Y"),(IF(F1930=0,"",F1930&amp;" "&amp;$F$4&amp;" "))&amp;(IF(G1930=0,"",G1930&amp;" "&amp;$G$4&amp;" "))&amp;(IF(H1930=0,"",H1930&amp;" "&amp;H$4&amp;" "))&amp;(IF(I1930=0,"",I1930&amp;" "&amp;$I$4&amp;" "))&amp;(IF(J1930=0,"",J1930&amp;" "&amp;$J$4&amp;" "))&amp;IF((ISBLANK(C1930)),"","("&amp;C1930&amp;")"),"")))&amp;IF((B1930=B1931)*(K1930=K1931)*(L1930=L1931)*(M1930=M1931),IF(($H$2&lt;&gt;"m")*($H$2&lt;&gt;"Y"), ", ", IF((ISNUMBER(FIND(")",AE1930))), ", ", "")),IF((B1930=B1931)*(K1930=K1931)*(L1930=L1931),"; ",". ")))</f>
        <v/>
      </c>
      <c r="AI1930" s="1"/>
    </row>
    <row r="1931" spans="1:35" x14ac:dyDescent="0.25">
      <c r="A1931" s="3" t="str">
        <f t="shared" si="246"/>
        <v/>
      </c>
      <c r="B1931" s="53" t="str">
        <f t="shared" si="250"/>
        <v/>
      </c>
      <c r="C1931" s="57"/>
      <c r="D1931" s="57"/>
      <c r="E1931" s="57"/>
      <c r="F1931" s="57"/>
      <c r="G1931" s="57"/>
      <c r="H1931" s="57"/>
      <c r="I1931" s="57"/>
      <c r="J1931" s="57"/>
      <c r="K1931" s="57"/>
      <c r="L1931" s="57"/>
      <c r="M1931" s="54"/>
      <c r="N1931" s="57"/>
      <c r="O1931" s="58"/>
      <c r="P1931" s="58"/>
      <c r="Q1931" s="58"/>
      <c r="R1931" s="58"/>
      <c r="S1931" s="54"/>
      <c r="T1931" s="57"/>
      <c r="U1931" s="57"/>
      <c r="V1931" s="57"/>
      <c r="W1931" s="57"/>
      <c r="X1931" s="147" t="str">
        <f>IF(ISBLANK(D1931),"",IF('order-admin-units'!$I$1&lt;&gt;"y", "", IF((K1931="")*(ISBLANK(D1931)=FALSE), 'order-admin-units'!$B$1+1, VLOOKUP(K1931, ordercountry, 2))))</f>
        <v/>
      </c>
      <c r="Y1931" s="147" t="str">
        <f>IF(ISBLANK(D1931),"",IF('order-admin-units'!$I$1&lt;&gt;"y", "", IF(L1931="", 'order-admin-units'!$B$2+1, VLOOKUP(K1931&amp;"@"&amp;L1931, orderadmin, 2))))</f>
        <v/>
      </c>
      <c r="Z1931" s="147" t="str">
        <f t="shared" si="247"/>
        <v/>
      </c>
      <c r="AA1931" s="147" t="str">
        <f t="shared" si="248"/>
        <v/>
      </c>
      <c r="AB1931" s="147" t="str">
        <f t="shared" si="249"/>
        <v/>
      </c>
      <c r="AC1931" s="147" t="str">
        <f t="shared" si="243"/>
        <v/>
      </c>
      <c r="AD1931" s="11" t="str">
        <f t="shared" si="244"/>
        <v/>
      </c>
      <c r="AE1931" s="11" t="str">
        <f t="array" ref="AE1931">IF(ISBLANK(D1931),"",IF(OR($H$2="y",$H$2="m"),IF(AA1931=AA1930,IF(OR(AB1931=$AB$4:$AB1930)=FALSE,AE1930&amp;C1931,AE1930),"("&amp;C1931)&amp;IF(AA1931=AA1932,IF(OR(AB1932=$AB$4:$AB1931)=FALSE,", ",""),") "),""))</f>
        <v/>
      </c>
      <c r="AF1931" s="11" t="str">
        <f t="shared" si="245"/>
        <v/>
      </c>
      <c r="AG1931" s="11" t="str">
        <f t="array" ref="AG1931">IF(ISBLANK(D1931),"",IF(OR($H$2="y",$H$2="m"),IF(AA1931=AA1930,IF(OR(AC1931=$AC$4:$AC1930)=FALSE,AG1930&amp;AF1931,AG1930),"("&amp;AF1931)&amp;IF(AA1931=AA1932,IF(OR(AC1932=$AC$4:$AC1931)=FALSE,", ",""),") "),""))</f>
        <v/>
      </c>
      <c r="AH1931" s="10" t="str">
        <f>IF((ISBLANK(D1931)),"",IF(D1931=D1930,AH1930,"")&amp;IF(B1930&lt;&gt;B1931,((IF(ISBLANK(E1931),$D$3&amp;"Non-type material: "&amp;$D$3,$D$3&amp;INDEX('type-categories'!$A$2:$B$100,MATCH(E1931,'type-categories'!$A$2:$A$100,0),2)&amp;$D$3))),"")&amp;(IF(K1931&lt;&gt;K1930,$C$2&amp;K1931&amp;$K$3&amp;$C$2&amp;" ",(IF(B1931&lt;&gt;B1930,$C$2&amp;K1931&amp;$K$3&amp;$C$2&amp;" ",""))))&amp;(IF(L1931="","",((IF(L1931&lt;&gt;L1930,$D$2&amp;L1931&amp;$L$3&amp;$D$2&amp;" ",IF(B1931&lt;&gt;B1930,$D$2&amp;L1931&amp;$L$3&amp;$D$2&amp;" ",""))))))&amp;(IF(M1931="","",((IF(M1931&lt;&gt;M1930,$E$2&amp;M1931&amp;$E$2&amp;","&amp;" ",IF(B1931&lt;&gt;B1930,$E$2&amp;M1931&amp;$E$2&amp;",",""))))))&amp;(IF(N1931="","",IF(N1931&lt;&gt;N1930,N1931&amp;", ",IF(B1931&lt;&gt;B1930,N1931&amp;", ",""))))&amp;(IF(ISBLANK(O1931),"",(IF(O1931&lt;&gt;O1930,O1931&amp;", ",IF(B1931&lt;&gt;B1930,O1931&amp;", ","")))))&amp;(IF(ISBLANK(P1931),"",(IF(P1931&lt;&gt;P1930,P1931&amp;", ",IF(B1931&lt;&gt;B1930,P1931&amp;", ",IF(Z1931&lt;&gt;Z1930,P1931&amp;", ",""))))))&amp;(IF(ISBLANK(Q1931),"",(IF(Q1931&lt;&gt;Q1930,Q1931&amp;", ",IF(B1931&lt;&gt;B1930,Q1931&amp;", ",IF(Z1931&lt;&gt;Z1930,Q1931&amp;", ",""))))))&amp;(IF(ISBLANK(R1931),"",(IF(R1931&lt;&gt;R1930,R1931&amp;"m, ",IF(B1931&lt;&gt;B1930,R1931&amp;"m, ",IF(Z1931&lt;&gt;Z1930,R1931&amp;"m, ",""))))))&amp;IF(ISBLANK(S1931),"",(IF(B1931&lt;&gt;B1930,S1931&amp;", ",IF(S1931&lt;&gt;S1930,IF((Z1931=Z1930),"same locality "&amp;S1931&amp;", ",S1931&amp;", "),""))))&amp;(IF(ISBLANK(T1931),"",(IF(T1931&lt;&gt;T1930,IF(ISBLANK(F$2),T1931&amp;", ",T1931&amp;" "&amp;F$2&amp;", "),(IF(B1931&lt;&gt;B1930,IF(ISBLANK(F$2),T1931&amp;", ",T1931&amp;" "&amp;F$2&amp;", "),(IF(Z1931&lt;&gt;Z1930,IF(ISBLANK(F$2),T1931&amp;", ",T1931&amp;" "&amp;F$2&amp;", "),IF((U1931&lt;&gt;U1930)*($G$2="Y"),"same collector, ","")))))))))&amp;(IF(ISBLANK(U1931),"",(IF(U1931&lt;&gt;U1930,U1931&amp;", ",(IF(B1931&lt;&gt;B1930,U1931&amp;", ",IF(Z1931&lt;&gt;Z1930,U1931&amp;", ",(IF(T1931&lt;&gt;T1930,IF((T1931&lt;&gt;T1930)*($G$2="Y"),"same date, ", ""),IF((T1931=T1930)*(U1931=U1930)*(S1931&lt;&gt;S1930)*($G$2="Y"),"same collector and date, ", ""))))))))))&amp;(IF(ISBLANK(V1931),"",V1931&amp;", "))&amp;IF((AA1931&lt;&gt;AA1932)*($H$2="y"),AD1931&amp;AE1931,IF((AA1931&lt;&gt;AA1932)*($H$2="m"),AD1931&amp;AG1931,IF(($H$2&lt;&gt;"m")*($H$2&lt;&gt;"Y"),(IF(F1931=0,"",F1931&amp;" "&amp;$F$4&amp;" "))&amp;(IF(G1931=0,"",G1931&amp;" "&amp;$G$4&amp;" "))&amp;(IF(H1931=0,"",H1931&amp;" "&amp;H$4&amp;" "))&amp;(IF(I1931=0,"",I1931&amp;" "&amp;$I$4&amp;" "))&amp;(IF(J1931=0,"",J1931&amp;" "&amp;$J$4&amp;" "))&amp;IF((ISBLANK(C1931)),"","("&amp;C1931&amp;")"),"")))&amp;IF((B1931=B1932)*(K1931=K1932)*(L1931=L1932)*(M1931=M1932),IF(($H$2&lt;&gt;"m")*($H$2&lt;&gt;"Y"), ", ", IF((ISNUMBER(FIND(")",AE1931))), ", ", "")),IF((B1931=B1932)*(K1931=K1932)*(L1931=L1932),"; ",". ")))</f>
        <v/>
      </c>
      <c r="AI1931" s="1"/>
    </row>
    <row r="1932" spans="1:35" x14ac:dyDescent="0.25">
      <c r="A1932" s="3" t="str">
        <f t="shared" si="246"/>
        <v/>
      </c>
      <c r="B1932" s="53" t="str">
        <f t="shared" si="250"/>
        <v/>
      </c>
      <c r="C1932" s="57"/>
      <c r="D1932" s="57"/>
      <c r="E1932" s="57"/>
      <c r="F1932" s="57"/>
      <c r="G1932" s="57"/>
      <c r="H1932" s="57"/>
      <c r="I1932" s="57"/>
      <c r="J1932" s="57"/>
      <c r="K1932" s="57"/>
      <c r="L1932" s="57"/>
      <c r="M1932" s="54"/>
      <c r="N1932" s="57"/>
      <c r="O1932" s="58"/>
      <c r="P1932" s="58"/>
      <c r="Q1932" s="58"/>
      <c r="R1932" s="58"/>
      <c r="S1932" s="54"/>
      <c r="T1932" s="57"/>
      <c r="U1932" s="57"/>
      <c r="V1932" s="57"/>
      <c r="W1932" s="57"/>
      <c r="X1932" s="147" t="str">
        <f>IF(ISBLANK(D1932),"",IF('order-admin-units'!$I$1&lt;&gt;"y", "", IF((K1932="")*(ISBLANK(D1932)=FALSE), 'order-admin-units'!$B$1+1, VLOOKUP(K1932, ordercountry, 2))))</f>
        <v/>
      </c>
      <c r="Y1932" s="147" t="str">
        <f>IF(ISBLANK(D1932),"",IF('order-admin-units'!$I$1&lt;&gt;"y", "", IF(L1932="", 'order-admin-units'!$B$2+1, VLOOKUP(K1932&amp;"@"&amp;L1932, orderadmin, 2))))</f>
        <v/>
      </c>
      <c r="Z1932" s="147" t="str">
        <f t="shared" si="247"/>
        <v/>
      </c>
      <c r="AA1932" s="147" t="str">
        <f t="shared" si="248"/>
        <v/>
      </c>
      <c r="AB1932" s="147" t="str">
        <f t="shared" si="249"/>
        <v/>
      </c>
      <c r="AC1932" s="147" t="str">
        <f t="shared" si="243"/>
        <v/>
      </c>
      <c r="AD1932" s="11" t="str">
        <f t="shared" si="244"/>
        <v/>
      </c>
      <c r="AE1932" s="11" t="str">
        <f t="array" ref="AE1932">IF(ISBLANK(D1932),"",IF(OR($H$2="y",$H$2="m"),IF(AA1932=AA1931,IF(OR(AB1932=$AB$4:$AB1931)=FALSE,AE1931&amp;C1932,AE1931),"("&amp;C1932)&amp;IF(AA1932=AA1933,IF(OR(AB1933=$AB$4:$AB1932)=FALSE,", ",""),") "),""))</f>
        <v/>
      </c>
      <c r="AF1932" s="11" t="str">
        <f t="shared" si="245"/>
        <v/>
      </c>
      <c r="AG1932" s="11" t="str">
        <f t="array" ref="AG1932">IF(ISBLANK(D1932),"",IF(OR($H$2="y",$H$2="m"),IF(AA1932=AA1931,IF(OR(AC1932=$AC$4:$AC1931)=FALSE,AG1931&amp;AF1932,AG1931),"("&amp;AF1932)&amp;IF(AA1932=AA1933,IF(OR(AC1933=$AC$4:$AC1932)=FALSE,", ",""),") "),""))</f>
        <v/>
      </c>
      <c r="AH1932" s="10" t="str">
        <f>IF((ISBLANK(D1932)),"",IF(D1932=D1931,AH1931,"")&amp;IF(B1931&lt;&gt;B1932,((IF(ISBLANK(E1932),$D$3&amp;"Non-type material: "&amp;$D$3,$D$3&amp;INDEX('type-categories'!$A$2:$B$100,MATCH(E1932,'type-categories'!$A$2:$A$100,0),2)&amp;$D$3))),"")&amp;(IF(K1932&lt;&gt;K1931,$C$2&amp;K1932&amp;$K$3&amp;$C$2&amp;" ",(IF(B1932&lt;&gt;B1931,$C$2&amp;K1932&amp;$K$3&amp;$C$2&amp;" ",""))))&amp;(IF(L1932="","",((IF(L1932&lt;&gt;L1931,$D$2&amp;L1932&amp;$L$3&amp;$D$2&amp;" ",IF(B1932&lt;&gt;B1931,$D$2&amp;L1932&amp;$L$3&amp;$D$2&amp;" ",""))))))&amp;(IF(M1932="","",((IF(M1932&lt;&gt;M1931,$E$2&amp;M1932&amp;$E$2&amp;","&amp;" ",IF(B1932&lt;&gt;B1931,$E$2&amp;M1932&amp;$E$2&amp;",",""))))))&amp;(IF(N1932="","",IF(N1932&lt;&gt;N1931,N1932&amp;", ",IF(B1932&lt;&gt;B1931,N1932&amp;", ",""))))&amp;(IF(ISBLANK(O1932),"",(IF(O1932&lt;&gt;O1931,O1932&amp;", ",IF(B1932&lt;&gt;B1931,O1932&amp;", ","")))))&amp;(IF(ISBLANK(P1932),"",(IF(P1932&lt;&gt;P1931,P1932&amp;", ",IF(B1932&lt;&gt;B1931,P1932&amp;", ",IF(Z1932&lt;&gt;Z1931,P1932&amp;", ",""))))))&amp;(IF(ISBLANK(Q1932),"",(IF(Q1932&lt;&gt;Q1931,Q1932&amp;", ",IF(B1932&lt;&gt;B1931,Q1932&amp;", ",IF(Z1932&lt;&gt;Z1931,Q1932&amp;", ",""))))))&amp;(IF(ISBLANK(R1932),"",(IF(R1932&lt;&gt;R1931,R1932&amp;"m, ",IF(B1932&lt;&gt;B1931,R1932&amp;"m, ",IF(Z1932&lt;&gt;Z1931,R1932&amp;"m, ",""))))))&amp;IF(ISBLANK(S1932),"",(IF(B1932&lt;&gt;B1931,S1932&amp;", ",IF(S1932&lt;&gt;S1931,IF((Z1932=Z1931),"same locality "&amp;S1932&amp;", ",S1932&amp;", "),""))))&amp;(IF(ISBLANK(T1932),"",(IF(T1932&lt;&gt;T1931,IF(ISBLANK(F$2),T1932&amp;", ",T1932&amp;" "&amp;F$2&amp;", "),(IF(B1932&lt;&gt;B1931,IF(ISBLANK(F$2),T1932&amp;", ",T1932&amp;" "&amp;F$2&amp;", "),(IF(Z1932&lt;&gt;Z1931,IF(ISBLANK(F$2),T1932&amp;", ",T1932&amp;" "&amp;F$2&amp;", "),IF((U1932&lt;&gt;U1931)*($G$2="Y"),"same collector, ","")))))))))&amp;(IF(ISBLANK(U1932),"",(IF(U1932&lt;&gt;U1931,U1932&amp;", ",(IF(B1932&lt;&gt;B1931,U1932&amp;", ",IF(Z1932&lt;&gt;Z1931,U1932&amp;", ",(IF(T1932&lt;&gt;T1931,IF((T1932&lt;&gt;T1931)*($G$2="Y"),"same date, ", ""),IF((T1932=T1931)*(U1932=U1931)*(S1932&lt;&gt;S1931)*($G$2="Y"),"same collector and date, ", ""))))))))))&amp;(IF(ISBLANK(V1932),"",V1932&amp;", "))&amp;IF((AA1932&lt;&gt;AA1933)*($H$2="y"),AD1932&amp;AE1932,IF((AA1932&lt;&gt;AA1933)*($H$2="m"),AD1932&amp;AG1932,IF(($H$2&lt;&gt;"m")*($H$2&lt;&gt;"Y"),(IF(F1932=0,"",F1932&amp;" "&amp;$F$4&amp;" "))&amp;(IF(G1932=0,"",G1932&amp;" "&amp;$G$4&amp;" "))&amp;(IF(H1932=0,"",H1932&amp;" "&amp;H$4&amp;" "))&amp;(IF(I1932=0,"",I1932&amp;" "&amp;$I$4&amp;" "))&amp;(IF(J1932=0,"",J1932&amp;" "&amp;$J$4&amp;" "))&amp;IF((ISBLANK(C1932)),"","("&amp;C1932&amp;")"),"")))&amp;IF((B1932=B1933)*(K1932=K1933)*(L1932=L1933)*(M1932=M1933),IF(($H$2&lt;&gt;"m")*($H$2&lt;&gt;"Y"), ", ", IF((ISNUMBER(FIND(")",AE1932))), ", ", "")),IF((B1932=B1933)*(K1932=K1933)*(L1932=L1933),"; ",". ")))</f>
        <v/>
      </c>
      <c r="AI1932" s="1"/>
    </row>
    <row r="1933" spans="1:35" x14ac:dyDescent="0.25">
      <c r="A1933" s="3" t="str">
        <f t="shared" si="246"/>
        <v/>
      </c>
      <c r="B1933" s="53" t="str">
        <f t="shared" si="250"/>
        <v/>
      </c>
      <c r="C1933" s="57"/>
      <c r="D1933" s="57"/>
      <c r="E1933" s="57"/>
      <c r="F1933" s="57"/>
      <c r="G1933" s="57"/>
      <c r="H1933" s="57"/>
      <c r="I1933" s="57"/>
      <c r="J1933" s="57"/>
      <c r="K1933" s="57"/>
      <c r="L1933" s="57"/>
      <c r="M1933" s="54"/>
      <c r="N1933" s="57"/>
      <c r="O1933" s="58"/>
      <c r="P1933" s="58"/>
      <c r="Q1933" s="58"/>
      <c r="R1933" s="58"/>
      <c r="S1933" s="54"/>
      <c r="T1933" s="57"/>
      <c r="U1933" s="57"/>
      <c r="V1933" s="57"/>
      <c r="W1933" s="57"/>
      <c r="X1933" s="147" t="str">
        <f>IF(ISBLANK(D1933),"",IF('order-admin-units'!$I$1&lt;&gt;"y", "", IF((K1933="")*(ISBLANK(D1933)=FALSE), 'order-admin-units'!$B$1+1, VLOOKUP(K1933, ordercountry, 2))))</f>
        <v/>
      </c>
      <c r="Y1933" s="147" t="str">
        <f>IF(ISBLANK(D1933),"",IF('order-admin-units'!$I$1&lt;&gt;"y", "", IF(L1933="", 'order-admin-units'!$B$2+1, VLOOKUP(K1933&amp;"@"&amp;L1933, orderadmin, 2))))</f>
        <v/>
      </c>
      <c r="Z1933" s="147" t="str">
        <f t="shared" si="247"/>
        <v/>
      </c>
      <c r="AA1933" s="147" t="str">
        <f t="shared" si="248"/>
        <v/>
      </c>
      <c r="AB1933" s="147" t="str">
        <f t="shared" si="249"/>
        <v/>
      </c>
      <c r="AC1933" s="147" t="str">
        <f t="shared" si="243"/>
        <v/>
      </c>
      <c r="AD1933" s="11" t="str">
        <f t="shared" si="244"/>
        <v/>
      </c>
      <c r="AE1933" s="11" t="str">
        <f t="array" ref="AE1933">IF(ISBLANK(D1933),"",IF(OR($H$2="y",$H$2="m"),IF(AA1933=AA1932,IF(OR(AB1933=$AB$4:$AB1932)=FALSE,AE1932&amp;C1933,AE1932),"("&amp;C1933)&amp;IF(AA1933=AA1934,IF(OR(AB1934=$AB$4:$AB1933)=FALSE,", ",""),") "),""))</f>
        <v/>
      </c>
      <c r="AF1933" s="11" t="str">
        <f t="shared" si="245"/>
        <v/>
      </c>
      <c r="AG1933" s="11" t="str">
        <f t="array" ref="AG1933">IF(ISBLANK(D1933),"",IF(OR($H$2="y",$H$2="m"),IF(AA1933=AA1932,IF(OR(AC1933=$AC$4:$AC1932)=FALSE,AG1932&amp;AF1933,AG1932),"("&amp;AF1933)&amp;IF(AA1933=AA1934,IF(OR(AC1934=$AC$4:$AC1933)=FALSE,", ",""),") "),""))</f>
        <v/>
      </c>
      <c r="AH1933" s="10" t="str">
        <f>IF((ISBLANK(D1933)),"",IF(D1933=D1932,AH1932,"")&amp;IF(B1932&lt;&gt;B1933,((IF(ISBLANK(E1933),$D$3&amp;"Non-type material: "&amp;$D$3,$D$3&amp;INDEX('type-categories'!$A$2:$B$100,MATCH(E1933,'type-categories'!$A$2:$A$100,0),2)&amp;$D$3))),"")&amp;(IF(K1933&lt;&gt;K1932,$C$2&amp;K1933&amp;$K$3&amp;$C$2&amp;" ",(IF(B1933&lt;&gt;B1932,$C$2&amp;K1933&amp;$K$3&amp;$C$2&amp;" ",""))))&amp;(IF(L1933="","",((IF(L1933&lt;&gt;L1932,$D$2&amp;L1933&amp;$L$3&amp;$D$2&amp;" ",IF(B1933&lt;&gt;B1932,$D$2&amp;L1933&amp;$L$3&amp;$D$2&amp;" ",""))))))&amp;(IF(M1933="","",((IF(M1933&lt;&gt;M1932,$E$2&amp;M1933&amp;$E$2&amp;","&amp;" ",IF(B1933&lt;&gt;B1932,$E$2&amp;M1933&amp;$E$2&amp;",",""))))))&amp;(IF(N1933="","",IF(N1933&lt;&gt;N1932,N1933&amp;", ",IF(B1933&lt;&gt;B1932,N1933&amp;", ",""))))&amp;(IF(ISBLANK(O1933),"",(IF(O1933&lt;&gt;O1932,O1933&amp;", ",IF(B1933&lt;&gt;B1932,O1933&amp;", ","")))))&amp;(IF(ISBLANK(P1933),"",(IF(P1933&lt;&gt;P1932,P1933&amp;", ",IF(B1933&lt;&gt;B1932,P1933&amp;", ",IF(Z1933&lt;&gt;Z1932,P1933&amp;", ",""))))))&amp;(IF(ISBLANK(Q1933),"",(IF(Q1933&lt;&gt;Q1932,Q1933&amp;", ",IF(B1933&lt;&gt;B1932,Q1933&amp;", ",IF(Z1933&lt;&gt;Z1932,Q1933&amp;", ",""))))))&amp;(IF(ISBLANK(R1933),"",(IF(R1933&lt;&gt;R1932,R1933&amp;"m, ",IF(B1933&lt;&gt;B1932,R1933&amp;"m, ",IF(Z1933&lt;&gt;Z1932,R1933&amp;"m, ",""))))))&amp;IF(ISBLANK(S1933),"",(IF(B1933&lt;&gt;B1932,S1933&amp;", ",IF(S1933&lt;&gt;S1932,IF((Z1933=Z1932),"same locality "&amp;S1933&amp;", ",S1933&amp;", "),""))))&amp;(IF(ISBLANK(T1933),"",(IF(T1933&lt;&gt;T1932,IF(ISBLANK(F$2),T1933&amp;", ",T1933&amp;" "&amp;F$2&amp;", "),(IF(B1933&lt;&gt;B1932,IF(ISBLANK(F$2),T1933&amp;", ",T1933&amp;" "&amp;F$2&amp;", "),(IF(Z1933&lt;&gt;Z1932,IF(ISBLANK(F$2),T1933&amp;", ",T1933&amp;" "&amp;F$2&amp;", "),IF((U1933&lt;&gt;U1932)*($G$2="Y"),"same collector, ","")))))))))&amp;(IF(ISBLANK(U1933),"",(IF(U1933&lt;&gt;U1932,U1933&amp;", ",(IF(B1933&lt;&gt;B1932,U1933&amp;", ",IF(Z1933&lt;&gt;Z1932,U1933&amp;", ",(IF(T1933&lt;&gt;T1932,IF((T1933&lt;&gt;T1932)*($G$2="Y"),"same date, ", ""),IF((T1933=T1932)*(U1933=U1932)*(S1933&lt;&gt;S1932)*($G$2="Y"),"same collector and date, ", ""))))))))))&amp;(IF(ISBLANK(V1933),"",V1933&amp;", "))&amp;IF((AA1933&lt;&gt;AA1934)*($H$2="y"),AD1933&amp;AE1933,IF((AA1933&lt;&gt;AA1934)*($H$2="m"),AD1933&amp;AG1933,IF(($H$2&lt;&gt;"m")*($H$2&lt;&gt;"Y"),(IF(F1933=0,"",F1933&amp;" "&amp;$F$4&amp;" "))&amp;(IF(G1933=0,"",G1933&amp;" "&amp;$G$4&amp;" "))&amp;(IF(H1933=0,"",H1933&amp;" "&amp;H$4&amp;" "))&amp;(IF(I1933=0,"",I1933&amp;" "&amp;$I$4&amp;" "))&amp;(IF(J1933=0,"",J1933&amp;" "&amp;$J$4&amp;" "))&amp;IF((ISBLANK(C1933)),"","("&amp;C1933&amp;")"),"")))&amp;IF((B1933=B1934)*(K1933=K1934)*(L1933=L1934)*(M1933=M1934),IF(($H$2&lt;&gt;"m")*($H$2&lt;&gt;"Y"), ", ", IF((ISNUMBER(FIND(")",AE1933))), ", ", "")),IF((B1933=B1934)*(K1933=K1934)*(L1933=L1934),"; ",". ")))</f>
        <v/>
      </c>
      <c r="AI1933" s="1"/>
    </row>
    <row r="1934" spans="1:35" x14ac:dyDescent="0.25">
      <c r="A1934" s="3" t="str">
        <f t="shared" si="246"/>
        <v/>
      </c>
      <c r="B1934" s="53" t="str">
        <f t="shared" si="250"/>
        <v/>
      </c>
      <c r="C1934" s="57"/>
      <c r="D1934" s="57"/>
      <c r="E1934" s="57"/>
      <c r="F1934" s="57"/>
      <c r="G1934" s="57"/>
      <c r="H1934" s="57"/>
      <c r="I1934" s="57"/>
      <c r="J1934" s="57"/>
      <c r="K1934" s="57"/>
      <c r="L1934" s="57"/>
      <c r="M1934" s="54"/>
      <c r="N1934" s="57"/>
      <c r="O1934" s="58"/>
      <c r="P1934" s="58"/>
      <c r="Q1934" s="58"/>
      <c r="R1934" s="58"/>
      <c r="S1934" s="54"/>
      <c r="T1934" s="57"/>
      <c r="U1934" s="57"/>
      <c r="V1934" s="57"/>
      <c r="W1934" s="57"/>
      <c r="X1934" s="147" t="str">
        <f>IF(ISBLANK(D1934),"",IF('order-admin-units'!$I$1&lt;&gt;"y", "", IF((K1934="")*(ISBLANK(D1934)=FALSE), 'order-admin-units'!$B$1+1, VLOOKUP(K1934, ordercountry, 2))))</f>
        <v/>
      </c>
      <c r="Y1934" s="147" t="str">
        <f>IF(ISBLANK(D1934),"",IF('order-admin-units'!$I$1&lt;&gt;"y", "", IF(L1934="", 'order-admin-units'!$B$2+1, VLOOKUP(K1934&amp;"@"&amp;L1934, orderadmin, 2))))</f>
        <v/>
      </c>
      <c r="Z1934" s="147" t="str">
        <f t="shared" si="247"/>
        <v/>
      </c>
      <c r="AA1934" s="147" t="str">
        <f t="shared" si="248"/>
        <v/>
      </c>
      <c r="AB1934" s="147" t="str">
        <f t="shared" si="249"/>
        <v/>
      </c>
      <c r="AC1934" s="147" t="str">
        <f t="shared" si="243"/>
        <v/>
      </c>
      <c r="AD1934" s="11" t="str">
        <f t="shared" si="244"/>
        <v/>
      </c>
      <c r="AE1934" s="11" t="str">
        <f t="array" ref="AE1934">IF(ISBLANK(D1934),"",IF(OR($H$2="y",$H$2="m"),IF(AA1934=AA1933,IF(OR(AB1934=$AB$4:$AB1933)=FALSE,AE1933&amp;C1934,AE1933),"("&amp;C1934)&amp;IF(AA1934=AA1935,IF(OR(AB1935=$AB$4:$AB1934)=FALSE,", ",""),") "),""))</f>
        <v/>
      </c>
      <c r="AF1934" s="11" t="str">
        <f t="shared" si="245"/>
        <v/>
      </c>
      <c r="AG1934" s="11" t="str">
        <f t="array" ref="AG1934">IF(ISBLANK(D1934),"",IF(OR($H$2="y",$H$2="m"),IF(AA1934=AA1933,IF(OR(AC1934=$AC$4:$AC1933)=FALSE,AG1933&amp;AF1934,AG1933),"("&amp;AF1934)&amp;IF(AA1934=AA1935,IF(OR(AC1935=$AC$4:$AC1934)=FALSE,", ",""),") "),""))</f>
        <v/>
      </c>
      <c r="AH1934" s="10" t="str">
        <f>IF((ISBLANK(D1934)),"",IF(D1934=D1933,AH1933,"")&amp;IF(B1933&lt;&gt;B1934,((IF(ISBLANK(E1934),$D$3&amp;"Non-type material: "&amp;$D$3,$D$3&amp;INDEX('type-categories'!$A$2:$B$100,MATCH(E1934,'type-categories'!$A$2:$A$100,0),2)&amp;$D$3))),"")&amp;(IF(K1934&lt;&gt;K1933,$C$2&amp;K1934&amp;$K$3&amp;$C$2&amp;" ",(IF(B1934&lt;&gt;B1933,$C$2&amp;K1934&amp;$K$3&amp;$C$2&amp;" ",""))))&amp;(IF(L1934="","",((IF(L1934&lt;&gt;L1933,$D$2&amp;L1934&amp;$L$3&amp;$D$2&amp;" ",IF(B1934&lt;&gt;B1933,$D$2&amp;L1934&amp;$L$3&amp;$D$2&amp;" ",""))))))&amp;(IF(M1934="","",((IF(M1934&lt;&gt;M1933,$E$2&amp;M1934&amp;$E$2&amp;","&amp;" ",IF(B1934&lt;&gt;B1933,$E$2&amp;M1934&amp;$E$2&amp;",",""))))))&amp;(IF(N1934="","",IF(N1934&lt;&gt;N1933,N1934&amp;", ",IF(B1934&lt;&gt;B1933,N1934&amp;", ",""))))&amp;(IF(ISBLANK(O1934),"",(IF(O1934&lt;&gt;O1933,O1934&amp;", ",IF(B1934&lt;&gt;B1933,O1934&amp;", ","")))))&amp;(IF(ISBLANK(P1934),"",(IF(P1934&lt;&gt;P1933,P1934&amp;", ",IF(B1934&lt;&gt;B1933,P1934&amp;", ",IF(Z1934&lt;&gt;Z1933,P1934&amp;", ",""))))))&amp;(IF(ISBLANK(Q1934),"",(IF(Q1934&lt;&gt;Q1933,Q1934&amp;", ",IF(B1934&lt;&gt;B1933,Q1934&amp;", ",IF(Z1934&lt;&gt;Z1933,Q1934&amp;", ",""))))))&amp;(IF(ISBLANK(R1934),"",(IF(R1934&lt;&gt;R1933,R1934&amp;"m, ",IF(B1934&lt;&gt;B1933,R1934&amp;"m, ",IF(Z1934&lt;&gt;Z1933,R1934&amp;"m, ",""))))))&amp;IF(ISBLANK(S1934),"",(IF(B1934&lt;&gt;B1933,S1934&amp;", ",IF(S1934&lt;&gt;S1933,IF((Z1934=Z1933),"same locality "&amp;S1934&amp;", ",S1934&amp;", "),""))))&amp;(IF(ISBLANK(T1934),"",(IF(T1934&lt;&gt;T1933,IF(ISBLANK(F$2),T1934&amp;", ",T1934&amp;" "&amp;F$2&amp;", "),(IF(B1934&lt;&gt;B1933,IF(ISBLANK(F$2),T1934&amp;", ",T1934&amp;" "&amp;F$2&amp;", "),(IF(Z1934&lt;&gt;Z1933,IF(ISBLANK(F$2),T1934&amp;", ",T1934&amp;" "&amp;F$2&amp;", "),IF((U1934&lt;&gt;U1933)*($G$2="Y"),"same collector, ","")))))))))&amp;(IF(ISBLANK(U1934),"",(IF(U1934&lt;&gt;U1933,U1934&amp;", ",(IF(B1934&lt;&gt;B1933,U1934&amp;", ",IF(Z1934&lt;&gt;Z1933,U1934&amp;", ",(IF(T1934&lt;&gt;T1933,IF((T1934&lt;&gt;T1933)*($G$2="Y"),"same date, ", ""),IF((T1934=T1933)*(U1934=U1933)*(S1934&lt;&gt;S1933)*($G$2="Y"),"same collector and date, ", ""))))))))))&amp;(IF(ISBLANK(V1934),"",V1934&amp;", "))&amp;IF((AA1934&lt;&gt;AA1935)*($H$2="y"),AD1934&amp;AE1934,IF((AA1934&lt;&gt;AA1935)*($H$2="m"),AD1934&amp;AG1934,IF(($H$2&lt;&gt;"m")*($H$2&lt;&gt;"Y"),(IF(F1934=0,"",F1934&amp;" "&amp;$F$4&amp;" "))&amp;(IF(G1934=0,"",G1934&amp;" "&amp;$G$4&amp;" "))&amp;(IF(H1934=0,"",H1934&amp;" "&amp;H$4&amp;" "))&amp;(IF(I1934=0,"",I1934&amp;" "&amp;$I$4&amp;" "))&amp;(IF(J1934=0,"",J1934&amp;" "&amp;$J$4&amp;" "))&amp;IF((ISBLANK(C1934)),"","("&amp;C1934&amp;")"),"")))&amp;IF((B1934=B1935)*(K1934=K1935)*(L1934=L1935)*(M1934=M1935),IF(($H$2&lt;&gt;"m")*($H$2&lt;&gt;"Y"), ", ", IF((ISNUMBER(FIND(")",AE1934))), ", ", "")),IF((B1934=B1935)*(K1934=K1935)*(L1934=L1935),"; ",". ")))</f>
        <v/>
      </c>
      <c r="AI1934" s="1"/>
    </row>
    <row r="1935" spans="1:35" x14ac:dyDescent="0.25">
      <c r="A1935" s="3" t="str">
        <f t="shared" si="246"/>
        <v/>
      </c>
      <c r="B1935" s="53" t="str">
        <f t="shared" si="250"/>
        <v/>
      </c>
      <c r="C1935" s="57"/>
      <c r="D1935" s="57"/>
      <c r="E1935" s="57"/>
      <c r="F1935" s="57"/>
      <c r="G1935" s="57"/>
      <c r="H1935" s="57"/>
      <c r="I1935" s="57"/>
      <c r="J1935" s="57"/>
      <c r="K1935" s="57"/>
      <c r="L1935" s="57"/>
      <c r="M1935" s="54"/>
      <c r="N1935" s="57"/>
      <c r="O1935" s="58"/>
      <c r="P1935" s="58"/>
      <c r="Q1935" s="58"/>
      <c r="R1935" s="58"/>
      <c r="S1935" s="54"/>
      <c r="T1935" s="57"/>
      <c r="U1935" s="57"/>
      <c r="V1935" s="57"/>
      <c r="W1935" s="57"/>
      <c r="X1935" s="147" t="str">
        <f>IF(ISBLANK(D1935),"",IF('order-admin-units'!$I$1&lt;&gt;"y", "", IF((K1935="")*(ISBLANK(D1935)=FALSE), 'order-admin-units'!$B$1+1, VLOOKUP(K1935, ordercountry, 2))))</f>
        <v/>
      </c>
      <c r="Y1935" s="147" t="str">
        <f>IF(ISBLANK(D1935),"",IF('order-admin-units'!$I$1&lt;&gt;"y", "", IF(L1935="", 'order-admin-units'!$B$2+1, VLOOKUP(K1935&amp;"@"&amp;L1935, orderadmin, 2))))</f>
        <v/>
      </c>
      <c r="Z1935" s="147" t="str">
        <f t="shared" si="247"/>
        <v/>
      </c>
      <c r="AA1935" s="147" t="str">
        <f t="shared" si="248"/>
        <v/>
      </c>
      <c r="AB1935" s="147" t="str">
        <f t="shared" si="249"/>
        <v/>
      </c>
      <c r="AC1935" s="147" t="str">
        <f t="shared" si="243"/>
        <v/>
      </c>
      <c r="AD1935" s="11" t="str">
        <f t="shared" si="244"/>
        <v/>
      </c>
      <c r="AE1935" s="11" t="str">
        <f t="array" ref="AE1935">IF(ISBLANK(D1935),"",IF(OR($H$2="y",$H$2="m"),IF(AA1935=AA1934,IF(OR(AB1935=$AB$4:$AB1934)=FALSE,AE1934&amp;C1935,AE1934),"("&amp;C1935)&amp;IF(AA1935=AA1936,IF(OR(AB1936=$AB$4:$AB1935)=FALSE,", ",""),") "),""))</f>
        <v/>
      </c>
      <c r="AF1935" s="11" t="str">
        <f t="shared" si="245"/>
        <v/>
      </c>
      <c r="AG1935" s="11" t="str">
        <f t="array" ref="AG1935">IF(ISBLANK(D1935),"",IF(OR($H$2="y",$H$2="m"),IF(AA1935=AA1934,IF(OR(AC1935=$AC$4:$AC1934)=FALSE,AG1934&amp;AF1935,AG1934),"("&amp;AF1935)&amp;IF(AA1935=AA1936,IF(OR(AC1936=$AC$4:$AC1935)=FALSE,", ",""),") "),""))</f>
        <v/>
      </c>
      <c r="AH1935" s="10" t="str">
        <f>IF((ISBLANK(D1935)),"",IF(D1935=D1934,AH1934,"")&amp;IF(B1934&lt;&gt;B1935,((IF(ISBLANK(E1935),$D$3&amp;"Non-type material: "&amp;$D$3,$D$3&amp;INDEX('type-categories'!$A$2:$B$100,MATCH(E1935,'type-categories'!$A$2:$A$100,0),2)&amp;$D$3))),"")&amp;(IF(K1935&lt;&gt;K1934,$C$2&amp;K1935&amp;$K$3&amp;$C$2&amp;" ",(IF(B1935&lt;&gt;B1934,$C$2&amp;K1935&amp;$K$3&amp;$C$2&amp;" ",""))))&amp;(IF(L1935="","",((IF(L1935&lt;&gt;L1934,$D$2&amp;L1935&amp;$L$3&amp;$D$2&amp;" ",IF(B1935&lt;&gt;B1934,$D$2&amp;L1935&amp;$L$3&amp;$D$2&amp;" ",""))))))&amp;(IF(M1935="","",((IF(M1935&lt;&gt;M1934,$E$2&amp;M1935&amp;$E$2&amp;","&amp;" ",IF(B1935&lt;&gt;B1934,$E$2&amp;M1935&amp;$E$2&amp;",",""))))))&amp;(IF(N1935="","",IF(N1935&lt;&gt;N1934,N1935&amp;", ",IF(B1935&lt;&gt;B1934,N1935&amp;", ",""))))&amp;(IF(ISBLANK(O1935),"",(IF(O1935&lt;&gt;O1934,O1935&amp;", ",IF(B1935&lt;&gt;B1934,O1935&amp;", ","")))))&amp;(IF(ISBLANK(P1935),"",(IF(P1935&lt;&gt;P1934,P1935&amp;", ",IF(B1935&lt;&gt;B1934,P1935&amp;", ",IF(Z1935&lt;&gt;Z1934,P1935&amp;", ",""))))))&amp;(IF(ISBLANK(Q1935),"",(IF(Q1935&lt;&gt;Q1934,Q1935&amp;", ",IF(B1935&lt;&gt;B1934,Q1935&amp;", ",IF(Z1935&lt;&gt;Z1934,Q1935&amp;", ",""))))))&amp;(IF(ISBLANK(R1935),"",(IF(R1935&lt;&gt;R1934,R1935&amp;"m, ",IF(B1935&lt;&gt;B1934,R1935&amp;"m, ",IF(Z1935&lt;&gt;Z1934,R1935&amp;"m, ",""))))))&amp;IF(ISBLANK(S1935),"",(IF(B1935&lt;&gt;B1934,S1935&amp;", ",IF(S1935&lt;&gt;S1934,IF((Z1935=Z1934),"same locality "&amp;S1935&amp;", ",S1935&amp;", "),""))))&amp;(IF(ISBLANK(T1935),"",(IF(T1935&lt;&gt;T1934,IF(ISBLANK(F$2),T1935&amp;", ",T1935&amp;" "&amp;F$2&amp;", "),(IF(B1935&lt;&gt;B1934,IF(ISBLANK(F$2),T1935&amp;", ",T1935&amp;" "&amp;F$2&amp;", "),(IF(Z1935&lt;&gt;Z1934,IF(ISBLANK(F$2),T1935&amp;", ",T1935&amp;" "&amp;F$2&amp;", "),IF((U1935&lt;&gt;U1934)*($G$2="Y"),"same collector, ","")))))))))&amp;(IF(ISBLANK(U1935),"",(IF(U1935&lt;&gt;U1934,U1935&amp;", ",(IF(B1935&lt;&gt;B1934,U1935&amp;", ",IF(Z1935&lt;&gt;Z1934,U1935&amp;", ",(IF(T1935&lt;&gt;T1934,IF((T1935&lt;&gt;T1934)*($G$2="Y"),"same date, ", ""),IF((T1935=T1934)*(U1935=U1934)*(S1935&lt;&gt;S1934)*($G$2="Y"),"same collector and date, ", ""))))))))))&amp;(IF(ISBLANK(V1935),"",V1935&amp;", "))&amp;IF((AA1935&lt;&gt;AA1936)*($H$2="y"),AD1935&amp;AE1935,IF((AA1935&lt;&gt;AA1936)*($H$2="m"),AD1935&amp;AG1935,IF(($H$2&lt;&gt;"m")*($H$2&lt;&gt;"Y"),(IF(F1935=0,"",F1935&amp;" "&amp;$F$4&amp;" "))&amp;(IF(G1935=0,"",G1935&amp;" "&amp;$G$4&amp;" "))&amp;(IF(H1935=0,"",H1935&amp;" "&amp;H$4&amp;" "))&amp;(IF(I1935=0,"",I1935&amp;" "&amp;$I$4&amp;" "))&amp;(IF(J1935=0,"",J1935&amp;" "&amp;$J$4&amp;" "))&amp;IF((ISBLANK(C1935)),"","("&amp;C1935&amp;")"),"")))&amp;IF((B1935=B1936)*(K1935=K1936)*(L1935=L1936)*(M1935=M1936),IF(($H$2&lt;&gt;"m")*($H$2&lt;&gt;"Y"), ", ", IF((ISNUMBER(FIND(")",AE1935))), ", ", "")),IF((B1935=B1936)*(K1935=K1936)*(L1935=L1936),"; ",". ")))</f>
        <v/>
      </c>
      <c r="AI1935" s="1"/>
    </row>
    <row r="1936" spans="1:35" x14ac:dyDescent="0.25">
      <c r="A1936" s="3" t="str">
        <f t="shared" si="246"/>
        <v/>
      </c>
      <c r="B1936" s="53" t="str">
        <f t="shared" si="250"/>
        <v/>
      </c>
      <c r="C1936" s="57"/>
      <c r="D1936" s="57"/>
      <c r="E1936" s="57"/>
      <c r="F1936" s="57"/>
      <c r="G1936" s="57"/>
      <c r="H1936" s="57"/>
      <c r="I1936" s="57"/>
      <c r="J1936" s="57"/>
      <c r="K1936" s="57"/>
      <c r="L1936" s="57"/>
      <c r="M1936" s="54"/>
      <c r="N1936" s="57"/>
      <c r="O1936" s="58"/>
      <c r="P1936" s="58"/>
      <c r="Q1936" s="58"/>
      <c r="R1936" s="58"/>
      <c r="S1936" s="54"/>
      <c r="T1936" s="57"/>
      <c r="U1936" s="57"/>
      <c r="V1936" s="57"/>
      <c r="W1936" s="57"/>
      <c r="X1936" s="147" t="str">
        <f>IF(ISBLANK(D1936),"",IF('order-admin-units'!$I$1&lt;&gt;"y", "", IF((K1936="")*(ISBLANK(D1936)=FALSE), 'order-admin-units'!$B$1+1, VLOOKUP(K1936, ordercountry, 2))))</f>
        <v/>
      </c>
      <c r="Y1936" s="147" t="str">
        <f>IF(ISBLANK(D1936),"",IF('order-admin-units'!$I$1&lt;&gt;"y", "", IF(L1936="", 'order-admin-units'!$B$2+1, VLOOKUP(K1936&amp;"@"&amp;L1936, orderadmin, 2))))</f>
        <v/>
      </c>
      <c r="Z1936" s="147" t="str">
        <f t="shared" si="247"/>
        <v/>
      </c>
      <c r="AA1936" s="147" t="str">
        <f t="shared" si="248"/>
        <v/>
      </c>
      <c r="AB1936" s="147" t="str">
        <f t="shared" si="249"/>
        <v/>
      </c>
      <c r="AC1936" s="147" t="str">
        <f t="shared" si="243"/>
        <v/>
      </c>
      <c r="AD1936" s="11" t="str">
        <f t="shared" si="244"/>
        <v/>
      </c>
      <c r="AE1936" s="11" t="str">
        <f t="array" ref="AE1936">IF(ISBLANK(D1936),"",IF(OR($H$2="y",$H$2="m"),IF(AA1936=AA1935,IF(OR(AB1936=$AB$4:$AB1935)=FALSE,AE1935&amp;C1936,AE1935),"("&amp;C1936)&amp;IF(AA1936=AA1937,IF(OR(AB1937=$AB$4:$AB1936)=FALSE,", ",""),") "),""))</f>
        <v/>
      </c>
      <c r="AF1936" s="11" t="str">
        <f t="shared" si="245"/>
        <v/>
      </c>
      <c r="AG1936" s="11" t="str">
        <f t="array" ref="AG1936">IF(ISBLANK(D1936),"",IF(OR($H$2="y",$H$2="m"),IF(AA1936=AA1935,IF(OR(AC1936=$AC$4:$AC1935)=FALSE,AG1935&amp;AF1936,AG1935),"("&amp;AF1936)&amp;IF(AA1936=AA1937,IF(OR(AC1937=$AC$4:$AC1936)=FALSE,", ",""),") "),""))</f>
        <v/>
      </c>
      <c r="AH1936" s="10" t="str">
        <f>IF((ISBLANK(D1936)),"",IF(D1936=D1935,AH1935,"")&amp;IF(B1935&lt;&gt;B1936,((IF(ISBLANK(E1936),$D$3&amp;"Non-type material: "&amp;$D$3,$D$3&amp;INDEX('type-categories'!$A$2:$B$100,MATCH(E1936,'type-categories'!$A$2:$A$100,0),2)&amp;$D$3))),"")&amp;(IF(K1936&lt;&gt;K1935,$C$2&amp;K1936&amp;$K$3&amp;$C$2&amp;" ",(IF(B1936&lt;&gt;B1935,$C$2&amp;K1936&amp;$K$3&amp;$C$2&amp;" ",""))))&amp;(IF(L1936="","",((IF(L1936&lt;&gt;L1935,$D$2&amp;L1936&amp;$L$3&amp;$D$2&amp;" ",IF(B1936&lt;&gt;B1935,$D$2&amp;L1936&amp;$L$3&amp;$D$2&amp;" ",""))))))&amp;(IF(M1936="","",((IF(M1936&lt;&gt;M1935,$E$2&amp;M1936&amp;$E$2&amp;","&amp;" ",IF(B1936&lt;&gt;B1935,$E$2&amp;M1936&amp;$E$2&amp;",",""))))))&amp;(IF(N1936="","",IF(N1936&lt;&gt;N1935,N1936&amp;", ",IF(B1936&lt;&gt;B1935,N1936&amp;", ",""))))&amp;(IF(ISBLANK(O1936),"",(IF(O1936&lt;&gt;O1935,O1936&amp;", ",IF(B1936&lt;&gt;B1935,O1936&amp;", ","")))))&amp;(IF(ISBLANK(P1936),"",(IF(P1936&lt;&gt;P1935,P1936&amp;", ",IF(B1936&lt;&gt;B1935,P1936&amp;", ",IF(Z1936&lt;&gt;Z1935,P1936&amp;", ",""))))))&amp;(IF(ISBLANK(Q1936),"",(IF(Q1936&lt;&gt;Q1935,Q1936&amp;", ",IF(B1936&lt;&gt;B1935,Q1936&amp;", ",IF(Z1936&lt;&gt;Z1935,Q1936&amp;", ",""))))))&amp;(IF(ISBLANK(R1936),"",(IF(R1936&lt;&gt;R1935,R1936&amp;"m, ",IF(B1936&lt;&gt;B1935,R1936&amp;"m, ",IF(Z1936&lt;&gt;Z1935,R1936&amp;"m, ",""))))))&amp;IF(ISBLANK(S1936),"",(IF(B1936&lt;&gt;B1935,S1936&amp;", ",IF(S1936&lt;&gt;S1935,IF((Z1936=Z1935),"same locality "&amp;S1936&amp;", ",S1936&amp;", "),""))))&amp;(IF(ISBLANK(T1936),"",(IF(T1936&lt;&gt;T1935,IF(ISBLANK(F$2),T1936&amp;", ",T1936&amp;" "&amp;F$2&amp;", "),(IF(B1936&lt;&gt;B1935,IF(ISBLANK(F$2),T1936&amp;", ",T1936&amp;" "&amp;F$2&amp;", "),(IF(Z1936&lt;&gt;Z1935,IF(ISBLANK(F$2),T1936&amp;", ",T1936&amp;" "&amp;F$2&amp;", "),IF((U1936&lt;&gt;U1935)*($G$2="Y"),"same collector, ","")))))))))&amp;(IF(ISBLANK(U1936),"",(IF(U1936&lt;&gt;U1935,U1936&amp;", ",(IF(B1936&lt;&gt;B1935,U1936&amp;", ",IF(Z1936&lt;&gt;Z1935,U1936&amp;", ",(IF(T1936&lt;&gt;T1935,IF((T1936&lt;&gt;T1935)*($G$2="Y"),"same date, ", ""),IF((T1936=T1935)*(U1936=U1935)*(S1936&lt;&gt;S1935)*($G$2="Y"),"same collector and date, ", ""))))))))))&amp;(IF(ISBLANK(V1936),"",V1936&amp;", "))&amp;IF((AA1936&lt;&gt;AA1937)*($H$2="y"),AD1936&amp;AE1936,IF((AA1936&lt;&gt;AA1937)*($H$2="m"),AD1936&amp;AG1936,IF(($H$2&lt;&gt;"m")*($H$2&lt;&gt;"Y"),(IF(F1936=0,"",F1936&amp;" "&amp;$F$4&amp;" "))&amp;(IF(G1936=0,"",G1936&amp;" "&amp;$G$4&amp;" "))&amp;(IF(H1936=0,"",H1936&amp;" "&amp;H$4&amp;" "))&amp;(IF(I1936=0,"",I1936&amp;" "&amp;$I$4&amp;" "))&amp;(IF(J1936=0,"",J1936&amp;" "&amp;$J$4&amp;" "))&amp;IF((ISBLANK(C1936)),"","("&amp;C1936&amp;")"),"")))&amp;IF((B1936=B1937)*(K1936=K1937)*(L1936=L1937)*(M1936=M1937),IF(($H$2&lt;&gt;"m")*($H$2&lt;&gt;"Y"), ", ", IF((ISNUMBER(FIND(")",AE1936))), ", ", "")),IF((B1936=B1937)*(K1936=K1937)*(L1936=L1937),"; ",". ")))</f>
        <v/>
      </c>
      <c r="AI1936" s="1"/>
    </row>
    <row r="1937" spans="1:35" x14ac:dyDescent="0.25">
      <c r="A1937" s="3" t="str">
        <f t="shared" si="246"/>
        <v/>
      </c>
      <c r="B1937" s="53" t="str">
        <f t="shared" si="250"/>
        <v/>
      </c>
      <c r="C1937" s="57"/>
      <c r="D1937" s="57"/>
      <c r="E1937" s="57"/>
      <c r="F1937" s="57"/>
      <c r="G1937" s="57"/>
      <c r="H1937" s="57"/>
      <c r="I1937" s="57"/>
      <c r="J1937" s="57"/>
      <c r="K1937" s="57"/>
      <c r="L1937" s="57"/>
      <c r="M1937" s="54"/>
      <c r="N1937" s="57"/>
      <c r="O1937" s="58"/>
      <c r="P1937" s="58"/>
      <c r="Q1937" s="58"/>
      <c r="R1937" s="58"/>
      <c r="S1937" s="54"/>
      <c r="T1937" s="57"/>
      <c r="U1937" s="57"/>
      <c r="V1937" s="57"/>
      <c r="W1937" s="57"/>
      <c r="X1937" s="147" t="str">
        <f>IF(ISBLANK(D1937),"",IF('order-admin-units'!$I$1&lt;&gt;"y", "", IF((K1937="")*(ISBLANK(D1937)=FALSE), 'order-admin-units'!$B$1+1, VLOOKUP(K1937, ordercountry, 2))))</f>
        <v/>
      </c>
      <c r="Y1937" s="147" t="str">
        <f>IF(ISBLANK(D1937),"",IF('order-admin-units'!$I$1&lt;&gt;"y", "", IF(L1937="", 'order-admin-units'!$B$2+1, VLOOKUP(K1937&amp;"@"&amp;L1937, orderadmin, 2))))</f>
        <v/>
      </c>
      <c r="Z1937" s="147" t="str">
        <f t="shared" si="247"/>
        <v/>
      </c>
      <c r="AA1937" s="147" t="str">
        <f t="shared" si="248"/>
        <v/>
      </c>
      <c r="AB1937" s="147" t="str">
        <f t="shared" si="249"/>
        <v/>
      </c>
      <c r="AC1937" s="147" t="str">
        <f t="shared" si="243"/>
        <v/>
      </c>
      <c r="AD1937" s="11" t="str">
        <f t="shared" si="244"/>
        <v/>
      </c>
      <c r="AE1937" s="11" t="str">
        <f t="array" ref="AE1937">IF(ISBLANK(D1937),"",IF(OR($H$2="y",$H$2="m"),IF(AA1937=AA1936,IF(OR(AB1937=$AB$4:$AB1936)=FALSE,AE1936&amp;C1937,AE1936),"("&amp;C1937)&amp;IF(AA1937=AA1938,IF(OR(AB1938=$AB$4:$AB1937)=FALSE,", ",""),") "),""))</f>
        <v/>
      </c>
      <c r="AF1937" s="11" t="str">
        <f t="shared" si="245"/>
        <v/>
      </c>
      <c r="AG1937" s="11" t="str">
        <f t="array" ref="AG1937">IF(ISBLANK(D1937),"",IF(OR($H$2="y",$H$2="m"),IF(AA1937=AA1936,IF(OR(AC1937=$AC$4:$AC1936)=FALSE,AG1936&amp;AF1937,AG1936),"("&amp;AF1937)&amp;IF(AA1937=AA1938,IF(OR(AC1938=$AC$4:$AC1937)=FALSE,", ",""),") "),""))</f>
        <v/>
      </c>
      <c r="AH1937" s="10" t="str">
        <f>IF((ISBLANK(D1937)),"",IF(D1937=D1936,AH1936,"")&amp;IF(B1936&lt;&gt;B1937,((IF(ISBLANK(E1937),$D$3&amp;"Non-type material: "&amp;$D$3,$D$3&amp;INDEX('type-categories'!$A$2:$B$100,MATCH(E1937,'type-categories'!$A$2:$A$100,0),2)&amp;$D$3))),"")&amp;(IF(K1937&lt;&gt;K1936,$C$2&amp;K1937&amp;$K$3&amp;$C$2&amp;" ",(IF(B1937&lt;&gt;B1936,$C$2&amp;K1937&amp;$K$3&amp;$C$2&amp;" ",""))))&amp;(IF(L1937="","",((IF(L1937&lt;&gt;L1936,$D$2&amp;L1937&amp;$L$3&amp;$D$2&amp;" ",IF(B1937&lt;&gt;B1936,$D$2&amp;L1937&amp;$L$3&amp;$D$2&amp;" ",""))))))&amp;(IF(M1937="","",((IF(M1937&lt;&gt;M1936,$E$2&amp;M1937&amp;$E$2&amp;","&amp;" ",IF(B1937&lt;&gt;B1936,$E$2&amp;M1937&amp;$E$2&amp;",",""))))))&amp;(IF(N1937="","",IF(N1937&lt;&gt;N1936,N1937&amp;", ",IF(B1937&lt;&gt;B1936,N1937&amp;", ",""))))&amp;(IF(ISBLANK(O1937),"",(IF(O1937&lt;&gt;O1936,O1937&amp;", ",IF(B1937&lt;&gt;B1936,O1937&amp;", ","")))))&amp;(IF(ISBLANK(P1937),"",(IF(P1937&lt;&gt;P1936,P1937&amp;", ",IF(B1937&lt;&gt;B1936,P1937&amp;", ",IF(Z1937&lt;&gt;Z1936,P1937&amp;", ",""))))))&amp;(IF(ISBLANK(Q1937),"",(IF(Q1937&lt;&gt;Q1936,Q1937&amp;", ",IF(B1937&lt;&gt;B1936,Q1937&amp;", ",IF(Z1937&lt;&gt;Z1936,Q1937&amp;", ",""))))))&amp;(IF(ISBLANK(R1937),"",(IF(R1937&lt;&gt;R1936,R1937&amp;"m, ",IF(B1937&lt;&gt;B1936,R1937&amp;"m, ",IF(Z1937&lt;&gt;Z1936,R1937&amp;"m, ",""))))))&amp;IF(ISBLANK(S1937),"",(IF(B1937&lt;&gt;B1936,S1937&amp;", ",IF(S1937&lt;&gt;S1936,IF((Z1937=Z1936),"same locality "&amp;S1937&amp;", ",S1937&amp;", "),""))))&amp;(IF(ISBLANK(T1937),"",(IF(T1937&lt;&gt;T1936,IF(ISBLANK(F$2),T1937&amp;", ",T1937&amp;" "&amp;F$2&amp;", "),(IF(B1937&lt;&gt;B1936,IF(ISBLANK(F$2),T1937&amp;", ",T1937&amp;" "&amp;F$2&amp;", "),(IF(Z1937&lt;&gt;Z1936,IF(ISBLANK(F$2),T1937&amp;", ",T1937&amp;" "&amp;F$2&amp;", "),IF((U1937&lt;&gt;U1936)*($G$2="Y"),"same collector, ","")))))))))&amp;(IF(ISBLANK(U1937),"",(IF(U1937&lt;&gt;U1936,U1937&amp;", ",(IF(B1937&lt;&gt;B1936,U1937&amp;", ",IF(Z1937&lt;&gt;Z1936,U1937&amp;", ",(IF(T1937&lt;&gt;T1936,IF((T1937&lt;&gt;T1936)*($G$2="Y"),"same date, ", ""),IF((T1937=T1936)*(U1937=U1936)*(S1937&lt;&gt;S1936)*($G$2="Y"),"same collector and date, ", ""))))))))))&amp;(IF(ISBLANK(V1937),"",V1937&amp;", "))&amp;IF((AA1937&lt;&gt;AA1938)*($H$2="y"),AD1937&amp;AE1937,IF((AA1937&lt;&gt;AA1938)*($H$2="m"),AD1937&amp;AG1937,IF(($H$2&lt;&gt;"m")*($H$2&lt;&gt;"Y"),(IF(F1937=0,"",F1937&amp;" "&amp;$F$4&amp;" "))&amp;(IF(G1937=0,"",G1937&amp;" "&amp;$G$4&amp;" "))&amp;(IF(H1937=0,"",H1937&amp;" "&amp;H$4&amp;" "))&amp;(IF(I1937=0,"",I1937&amp;" "&amp;$I$4&amp;" "))&amp;(IF(J1937=0,"",J1937&amp;" "&amp;$J$4&amp;" "))&amp;IF((ISBLANK(C1937)),"","("&amp;C1937&amp;")"),"")))&amp;IF((B1937=B1938)*(K1937=K1938)*(L1937=L1938)*(M1937=M1938),IF(($H$2&lt;&gt;"m")*($H$2&lt;&gt;"Y"), ", ", IF((ISNUMBER(FIND(")",AE1937))), ", ", "")),IF((B1937=B1938)*(K1937=K1938)*(L1937=L1938),"; ",". ")))</f>
        <v/>
      </c>
      <c r="AI1937" s="1"/>
    </row>
    <row r="1938" spans="1:35" x14ac:dyDescent="0.25">
      <c r="A1938" s="3" t="str">
        <f t="shared" si="246"/>
        <v/>
      </c>
      <c r="B1938" s="53" t="str">
        <f t="shared" si="250"/>
        <v/>
      </c>
      <c r="C1938" s="57"/>
      <c r="D1938" s="57"/>
      <c r="E1938" s="57"/>
      <c r="F1938" s="57"/>
      <c r="G1938" s="57"/>
      <c r="H1938" s="57"/>
      <c r="I1938" s="57"/>
      <c r="J1938" s="57"/>
      <c r="K1938" s="57"/>
      <c r="L1938" s="57"/>
      <c r="M1938" s="54"/>
      <c r="N1938" s="57"/>
      <c r="O1938" s="58"/>
      <c r="P1938" s="58"/>
      <c r="Q1938" s="58"/>
      <c r="R1938" s="58"/>
      <c r="S1938" s="54"/>
      <c r="T1938" s="57"/>
      <c r="U1938" s="57"/>
      <c r="V1938" s="57"/>
      <c r="W1938" s="57"/>
      <c r="X1938" s="147" t="str">
        <f>IF(ISBLANK(D1938),"",IF('order-admin-units'!$I$1&lt;&gt;"y", "", IF((K1938="")*(ISBLANK(D1938)=FALSE), 'order-admin-units'!$B$1+1, VLOOKUP(K1938, ordercountry, 2))))</f>
        <v/>
      </c>
      <c r="Y1938" s="147" t="str">
        <f>IF(ISBLANK(D1938),"",IF('order-admin-units'!$I$1&lt;&gt;"y", "", IF(L1938="", 'order-admin-units'!$B$2+1, VLOOKUP(K1938&amp;"@"&amp;L1938, orderadmin, 2))))</f>
        <v/>
      </c>
      <c r="Z1938" s="147" t="str">
        <f t="shared" si="247"/>
        <v/>
      </c>
      <c r="AA1938" s="147" t="str">
        <f t="shared" si="248"/>
        <v/>
      </c>
      <c r="AB1938" s="147" t="str">
        <f t="shared" si="249"/>
        <v/>
      </c>
      <c r="AC1938" s="147" t="str">
        <f t="shared" si="243"/>
        <v/>
      </c>
      <c r="AD1938" s="11" t="str">
        <f t="shared" si="244"/>
        <v/>
      </c>
      <c r="AE1938" s="11" t="str">
        <f t="array" ref="AE1938">IF(ISBLANK(D1938),"",IF(OR($H$2="y",$H$2="m"),IF(AA1938=AA1937,IF(OR(AB1938=$AB$4:$AB1937)=FALSE,AE1937&amp;C1938,AE1937),"("&amp;C1938)&amp;IF(AA1938=AA1939,IF(OR(AB1939=$AB$4:$AB1938)=FALSE,", ",""),") "),""))</f>
        <v/>
      </c>
      <c r="AF1938" s="11" t="str">
        <f t="shared" si="245"/>
        <v/>
      </c>
      <c r="AG1938" s="11" t="str">
        <f t="array" ref="AG1938">IF(ISBLANK(D1938),"",IF(OR($H$2="y",$H$2="m"),IF(AA1938=AA1937,IF(OR(AC1938=$AC$4:$AC1937)=FALSE,AG1937&amp;AF1938,AG1937),"("&amp;AF1938)&amp;IF(AA1938=AA1939,IF(OR(AC1939=$AC$4:$AC1938)=FALSE,", ",""),") "),""))</f>
        <v/>
      </c>
      <c r="AH1938" s="10" t="str">
        <f>IF((ISBLANK(D1938)),"",IF(D1938=D1937,AH1937,"")&amp;IF(B1937&lt;&gt;B1938,((IF(ISBLANK(E1938),$D$3&amp;"Non-type material: "&amp;$D$3,$D$3&amp;INDEX('type-categories'!$A$2:$B$100,MATCH(E1938,'type-categories'!$A$2:$A$100,0),2)&amp;$D$3))),"")&amp;(IF(K1938&lt;&gt;K1937,$C$2&amp;K1938&amp;$K$3&amp;$C$2&amp;" ",(IF(B1938&lt;&gt;B1937,$C$2&amp;K1938&amp;$K$3&amp;$C$2&amp;" ",""))))&amp;(IF(L1938="","",((IF(L1938&lt;&gt;L1937,$D$2&amp;L1938&amp;$L$3&amp;$D$2&amp;" ",IF(B1938&lt;&gt;B1937,$D$2&amp;L1938&amp;$L$3&amp;$D$2&amp;" ",""))))))&amp;(IF(M1938="","",((IF(M1938&lt;&gt;M1937,$E$2&amp;M1938&amp;$E$2&amp;","&amp;" ",IF(B1938&lt;&gt;B1937,$E$2&amp;M1938&amp;$E$2&amp;",",""))))))&amp;(IF(N1938="","",IF(N1938&lt;&gt;N1937,N1938&amp;", ",IF(B1938&lt;&gt;B1937,N1938&amp;", ",""))))&amp;(IF(ISBLANK(O1938),"",(IF(O1938&lt;&gt;O1937,O1938&amp;", ",IF(B1938&lt;&gt;B1937,O1938&amp;", ","")))))&amp;(IF(ISBLANK(P1938),"",(IF(P1938&lt;&gt;P1937,P1938&amp;", ",IF(B1938&lt;&gt;B1937,P1938&amp;", ",IF(Z1938&lt;&gt;Z1937,P1938&amp;", ",""))))))&amp;(IF(ISBLANK(Q1938),"",(IF(Q1938&lt;&gt;Q1937,Q1938&amp;", ",IF(B1938&lt;&gt;B1937,Q1938&amp;", ",IF(Z1938&lt;&gt;Z1937,Q1938&amp;", ",""))))))&amp;(IF(ISBLANK(R1938),"",(IF(R1938&lt;&gt;R1937,R1938&amp;"m, ",IF(B1938&lt;&gt;B1937,R1938&amp;"m, ",IF(Z1938&lt;&gt;Z1937,R1938&amp;"m, ",""))))))&amp;IF(ISBLANK(S1938),"",(IF(B1938&lt;&gt;B1937,S1938&amp;", ",IF(S1938&lt;&gt;S1937,IF((Z1938=Z1937),"same locality "&amp;S1938&amp;", ",S1938&amp;", "),""))))&amp;(IF(ISBLANK(T1938),"",(IF(T1938&lt;&gt;T1937,IF(ISBLANK(F$2),T1938&amp;", ",T1938&amp;" "&amp;F$2&amp;", "),(IF(B1938&lt;&gt;B1937,IF(ISBLANK(F$2),T1938&amp;", ",T1938&amp;" "&amp;F$2&amp;", "),(IF(Z1938&lt;&gt;Z1937,IF(ISBLANK(F$2),T1938&amp;", ",T1938&amp;" "&amp;F$2&amp;", "),IF((U1938&lt;&gt;U1937)*($G$2="Y"),"same collector, ","")))))))))&amp;(IF(ISBLANK(U1938),"",(IF(U1938&lt;&gt;U1937,U1938&amp;", ",(IF(B1938&lt;&gt;B1937,U1938&amp;", ",IF(Z1938&lt;&gt;Z1937,U1938&amp;", ",(IF(T1938&lt;&gt;T1937,IF((T1938&lt;&gt;T1937)*($G$2="Y"),"same date, ", ""),IF((T1938=T1937)*(U1938=U1937)*(S1938&lt;&gt;S1937)*($G$2="Y"),"same collector and date, ", ""))))))))))&amp;(IF(ISBLANK(V1938),"",V1938&amp;", "))&amp;IF((AA1938&lt;&gt;AA1939)*($H$2="y"),AD1938&amp;AE1938,IF((AA1938&lt;&gt;AA1939)*($H$2="m"),AD1938&amp;AG1938,IF(($H$2&lt;&gt;"m")*($H$2&lt;&gt;"Y"),(IF(F1938=0,"",F1938&amp;" "&amp;$F$4&amp;" "))&amp;(IF(G1938=0,"",G1938&amp;" "&amp;$G$4&amp;" "))&amp;(IF(H1938=0,"",H1938&amp;" "&amp;H$4&amp;" "))&amp;(IF(I1938=0,"",I1938&amp;" "&amp;$I$4&amp;" "))&amp;(IF(J1938=0,"",J1938&amp;" "&amp;$J$4&amp;" "))&amp;IF((ISBLANK(C1938)),"","("&amp;C1938&amp;")"),"")))&amp;IF((B1938=B1939)*(K1938=K1939)*(L1938=L1939)*(M1938=M1939),IF(($H$2&lt;&gt;"m")*($H$2&lt;&gt;"Y"), ", ", IF((ISNUMBER(FIND(")",AE1938))), ", ", "")),IF((B1938=B1939)*(K1938=K1939)*(L1938=L1939),"; ",". ")))</f>
        <v/>
      </c>
      <c r="AI1938" s="1"/>
    </row>
    <row r="1939" spans="1:35" x14ac:dyDescent="0.25">
      <c r="A1939" s="3" t="str">
        <f t="shared" si="246"/>
        <v/>
      </c>
      <c r="B1939" s="53" t="str">
        <f t="shared" si="250"/>
        <v/>
      </c>
      <c r="C1939" s="57"/>
      <c r="D1939" s="57"/>
      <c r="E1939" s="57"/>
      <c r="F1939" s="57"/>
      <c r="G1939" s="57"/>
      <c r="H1939" s="57"/>
      <c r="I1939" s="57"/>
      <c r="J1939" s="57"/>
      <c r="K1939" s="57"/>
      <c r="L1939" s="57"/>
      <c r="M1939" s="54"/>
      <c r="N1939" s="57"/>
      <c r="O1939" s="58"/>
      <c r="P1939" s="58"/>
      <c r="Q1939" s="58"/>
      <c r="R1939" s="58"/>
      <c r="S1939" s="54"/>
      <c r="T1939" s="57"/>
      <c r="U1939" s="57"/>
      <c r="V1939" s="57"/>
      <c r="W1939" s="57"/>
      <c r="X1939" s="147" t="str">
        <f>IF(ISBLANK(D1939),"",IF('order-admin-units'!$I$1&lt;&gt;"y", "", IF((K1939="")*(ISBLANK(D1939)=FALSE), 'order-admin-units'!$B$1+1, VLOOKUP(K1939, ordercountry, 2))))</f>
        <v/>
      </c>
      <c r="Y1939" s="147" t="str">
        <f>IF(ISBLANK(D1939),"",IF('order-admin-units'!$I$1&lt;&gt;"y", "", IF(L1939="", 'order-admin-units'!$B$2+1, VLOOKUP(K1939&amp;"@"&amp;L1939, orderadmin, 2))))</f>
        <v/>
      </c>
      <c r="Z1939" s="147" t="str">
        <f t="shared" si="247"/>
        <v/>
      </c>
      <c r="AA1939" s="147" t="str">
        <f t="shared" si="248"/>
        <v/>
      </c>
      <c r="AB1939" s="147" t="str">
        <f t="shared" si="249"/>
        <v/>
      </c>
      <c r="AC1939" s="147" t="str">
        <f t="shared" si="243"/>
        <v/>
      </c>
      <c r="AD1939" s="11" t="str">
        <f t="shared" si="244"/>
        <v/>
      </c>
      <c r="AE1939" s="11" t="str">
        <f t="array" ref="AE1939">IF(ISBLANK(D1939),"",IF(OR($H$2="y",$H$2="m"),IF(AA1939=AA1938,IF(OR(AB1939=$AB$4:$AB1938)=FALSE,AE1938&amp;C1939,AE1938),"("&amp;C1939)&amp;IF(AA1939=AA1940,IF(OR(AB1940=$AB$4:$AB1939)=FALSE,", ",""),") "),""))</f>
        <v/>
      </c>
      <c r="AF1939" s="11" t="str">
        <f t="shared" si="245"/>
        <v/>
      </c>
      <c r="AG1939" s="11" t="str">
        <f t="array" ref="AG1939">IF(ISBLANK(D1939),"",IF(OR($H$2="y",$H$2="m"),IF(AA1939=AA1938,IF(OR(AC1939=$AC$4:$AC1938)=FALSE,AG1938&amp;AF1939,AG1938),"("&amp;AF1939)&amp;IF(AA1939=AA1940,IF(OR(AC1940=$AC$4:$AC1939)=FALSE,", ",""),") "),""))</f>
        <v/>
      </c>
      <c r="AH1939" s="10" t="str">
        <f>IF((ISBLANK(D1939)),"",IF(D1939=D1938,AH1938,"")&amp;IF(B1938&lt;&gt;B1939,((IF(ISBLANK(E1939),$D$3&amp;"Non-type material: "&amp;$D$3,$D$3&amp;INDEX('type-categories'!$A$2:$B$100,MATCH(E1939,'type-categories'!$A$2:$A$100,0),2)&amp;$D$3))),"")&amp;(IF(K1939&lt;&gt;K1938,$C$2&amp;K1939&amp;$K$3&amp;$C$2&amp;" ",(IF(B1939&lt;&gt;B1938,$C$2&amp;K1939&amp;$K$3&amp;$C$2&amp;" ",""))))&amp;(IF(L1939="","",((IF(L1939&lt;&gt;L1938,$D$2&amp;L1939&amp;$L$3&amp;$D$2&amp;" ",IF(B1939&lt;&gt;B1938,$D$2&amp;L1939&amp;$L$3&amp;$D$2&amp;" ",""))))))&amp;(IF(M1939="","",((IF(M1939&lt;&gt;M1938,$E$2&amp;M1939&amp;$E$2&amp;","&amp;" ",IF(B1939&lt;&gt;B1938,$E$2&amp;M1939&amp;$E$2&amp;",",""))))))&amp;(IF(N1939="","",IF(N1939&lt;&gt;N1938,N1939&amp;", ",IF(B1939&lt;&gt;B1938,N1939&amp;", ",""))))&amp;(IF(ISBLANK(O1939),"",(IF(O1939&lt;&gt;O1938,O1939&amp;", ",IF(B1939&lt;&gt;B1938,O1939&amp;", ","")))))&amp;(IF(ISBLANK(P1939),"",(IF(P1939&lt;&gt;P1938,P1939&amp;", ",IF(B1939&lt;&gt;B1938,P1939&amp;", ",IF(Z1939&lt;&gt;Z1938,P1939&amp;", ",""))))))&amp;(IF(ISBLANK(Q1939),"",(IF(Q1939&lt;&gt;Q1938,Q1939&amp;", ",IF(B1939&lt;&gt;B1938,Q1939&amp;", ",IF(Z1939&lt;&gt;Z1938,Q1939&amp;", ",""))))))&amp;(IF(ISBLANK(R1939),"",(IF(R1939&lt;&gt;R1938,R1939&amp;"m, ",IF(B1939&lt;&gt;B1938,R1939&amp;"m, ",IF(Z1939&lt;&gt;Z1938,R1939&amp;"m, ",""))))))&amp;IF(ISBLANK(S1939),"",(IF(B1939&lt;&gt;B1938,S1939&amp;", ",IF(S1939&lt;&gt;S1938,IF((Z1939=Z1938),"same locality "&amp;S1939&amp;", ",S1939&amp;", "),""))))&amp;(IF(ISBLANK(T1939),"",(IF(T1939&lt;&gt;T1938,IF(ISBLANK(F$2),T1939&amp;", ",T1939&amp;" "&amp;F$2&amp;", "),(IF(B1939&lt;&gt;B1938,IF(ISBLANK(F$2),T1939&amp;", ",T1939&amp;" "&amp;F$2&amp;", "),(IF(Z1939&lt;&gt;Z1938,IF(ISBLANK(F$2),T1939&amp;", ",T1939&amp;" "&amp;F$2&amp;", "),IF((U1939&lt;&gt;U1938)*($G$2="Y"),"same collector, ","")))))))))&amp;(IF(ISBLANK(U1939),"",(IF(U1939&lt;&gt;U1938,U1939&amp;", ",(IF(B1939&lt;&gt;B1938,U1939&amp;", ",IF(Z1939&lt;&gt;Z1938,U1939&amp;", ",(IF(T1939&lt;&gt;T1938,IF((T1939&lt;&gt;T1938)*($G$2="Y"),"same date, ", ""),IF((T1939=T1938)*(U1939=U1938)*(S1939&lt;&gt;S1938)*($G$2="Y"),"same collector and date, ", ""))))))))))&amp;(IF(ISBLANK(V1939),"",V1939&amp;", "))&amp;IF((AA1939&lt;&gt;AA1940)*($H$2="y"),AD1939&amp;AE1939,IF((AA1939&lt;&gt;AA1940)*($H$2="m"),AD1939&amp;AG1939,IF(($H$2&lt;&gt;"m")*($H$2&lt;&gt;"Y"),(IF(F1939=0,"",F1939&amp;" "&amp;$F$4&amp;" "))&amp;(IF(G1939=0,"",G1939&amp;" "&amp;$G$4&amp;" "))&amp;(IF(H1939=0,"",H1939&amp;" "&amp;H$4&amp;" "))&amp;(IF(I1939=0,"",I1939&amp;" "&amp;$I$4&amp;" "))&amp;(IF(J1939=0,"",J1939&amp;" "&amp;$J$4&amp;" "))&amp;IF((ISBLANK(C1939)),"","("&amp;C1939&amp;")"),"")))&amp;IF((B1939=B1940)*(K1939=K1940)*(L1939=L1940)*(M1939=M1940),IF(($H$2&lt;&gt;"m")*($H$2&lt;&gt;"Y"), ", ", IF((ISNUMBER(FIND(")",AE1939))), ", ", "")),IF((B1939=B1940)*(K1939=K1940)*(L1939=L1940),"; ",". ")))</f>
        <v/>
      </c>
      <c r="AI1939" s="1"/>
    </row>
    <row r="1940" spans="1:35" x14ac:dyDescent="0.25">
      <c r="A1940" s="3" t="str">
        <f t="shared" si="246"/>
        <v/>
      </c>
      <c r="B1940" s="53" t="str">
        <f t="shared" si="250"/>
        <v/>
      </c>
      <c r="C1940" s="57"/>
      <c r="D1940" s="57"/>
      <c r="E1940" s="57"/>
      <c r="F1940" s="57"/>
      <c r="G1940" s="57"/>
      <c r="H1940" s="57"/>
      <c r="I1940" s="57"/>
      <c r="J1940" s="57"/>
      <c r="K1940" s="57"/>
      <c r="L1940" s="57"/>
      <c r="M1940" s="54"/>
      <c r="N1940" s="57"/>
      <c r="O1940" s="58"/>
      <c r="P1940" s="58"/>
      <c r="Q1940" s="58"/>
      <c r="R1940" s="58"/>
      <c r="S1940" s="54"/>
      <c r="T1940" s="57"/>
      <c r="U1940" s="57"/>
      <c r="V1940" s="57"/>
      <c r="W1940" s="57"/>
      <c r="X1940" s="147" t="str">
        <f>IF(ISBLANK(D1940),"",IF('order-admin-units'!$I$1&lt;&gt;"y", "", IF((K1940="")*(ISBLANK(D1940)=FALSE), 'order-admin-units'!$B$1+1, VLOOKUP(K1940, ordercountry, 2))))</f>
        <v/>
      </c>
      <c r="Y1940" s="147" t="str">
        <f>IF(ISBLANK(D1940),"",IF('order-admin-units'!$I$1&lt;&gt;"y", "", IF(L1940="", 'order-admin-units'!$B$2+1, VLOOKUP(K1940&amp;"@"&amp;L1940, orderadmin, 2))))</f>
        <v/>
      </c>
      <c r="Z1940" s="147" t="str">
        <f t="shared" si="247"/>
        <v/>
      </c>
      <c r="AA1940" s="147" t="str">
        <f t="shared" si="248"/>
        <v/>
      </c>
      <c r="AB1940" s="147" t="str">
        <f t="shared" si="249"/>
        <v/>
      </c>
      <c r="AC1940" s="147" t="str">
        <f t="shared" si="243"/>
        <v/>
      </c>
      <c r="AD1940" s="11" t="str">
        <f t="shared" si="244"/>
        <v/>
      </c>
      <c r="AE1940" s="11" t="str">
        <f t="array" ref="AE1940">IF(ISBLANK(D1940),"",IF(OR($H$2="y",$H$2="m"),IF(AA1940=AA1939,IF(OR(AB1940=$AB$4:$AB1939)=FALSE,AE1939&amp;C1940,AE1939),"("&amp;C1940)&amp;IF(AA1940=AA1941,IF(OR(AB1941=$AB$4:$AB1940)=FALSE,", ",""),") "),""))</f>
        <v/>
      </c>
      <c r="AF1940" s="11" t="str">
        <f t="shared" si="245"/>
        <v/>
      </c>
      <c r="AG1940" s="11" t="str">
        <f t="array" ref="AG1940">IF(ISBLANK(D1940),"",IF(OR($H$2="y",$H$2="m"),IF(AA1940=AA1939,IF(OR(AC1940=$AC$4:$AC1939)=FALSE,AG1939&amp;AF1940,AG1939),"("&amp;AF1940)&amp;IF(AA1940=AA1941,IF(OR(AC1941=$AC$4:$AC1940)=FALSE,", ",""),") "),""))</f>
        <v/>
      </c>
      <c r="AH1940" s="10" t="str">
        <f>IF((ISBLANK(D1940)),"",IF(D1940=D1939,AH1939,"")&amp;IF(B1939&lt;&gt;B1940,((IF(ISBLANK(E1940),$D$3&amp;"Non-type material: "&amp;$D$3,$D$3&amp;INDEX('type-categories'!$A$2:$B$100,MATCH(E1940,'type-categories'!$A$2:$A$100,0),2)&amp;$D$3))),"")&amp;(IF(K1940&lt;&gt;K1939,$C$2&amp;K1940&amp;$K$3&amp;$C$2&amp;" ",(IF(B1940&lt;&gt;B1939,$C$2&amp;K1940&amp;$K$3&amp;$C$2&amp;" ",""))))&amp;(IF(L1940="","",((IF(L1940&lt;&gt;L1939,$D$2&amp;L1940&amp;$L$3&amp;$D$2&amp;" ",IF(B1940&lt;&gt;B1939,$D$2&amp;L1940&amp;$L$3&amp;$D$2&amp;" ",""))))))&amp;(IF(M1940="","",((IF(M1940&lt;&gt;M1939,$E$2&amp;M1940&amp;$E$2&amp;","&amp;" ",IF(B1940&lt;&gt;B1939,$E$2&amp;M1940&amp;$E$2&amp;",",""))))))&amp;(IF(N1940="","",IF(N1940&lt;&gt;N1939,N1940&amp;", ",IF(B1940&lt;&gt;B1939,N1940&amp;", ",""))))&amp;(IF(ISBLANK(O1940),"",(IF(O1940&lt;&gt;O1939,O1940&amp;", ",IF(B1940&lt;&gt;B1939,O1940&amp;", ","")))))&amp;(IF(ISBLANK(P1940),"",(IF(P1940&lt;&gt;P1939,P1940&amp;", ",IF(B1940&lt;&gt;B1939,P1940&amp;", ",IF(Z1940&lt;&gt;Z1939,P1940&amp;", ",""))))))&amp;(IF(ISBLANK(Q1940),"",(IF(Q1940&lt;&gt;Q1939,Q1940&amp;", ",IF(B1940&lt;&gt;B1939,Q1940&amp;", ",IF(Z1940&lt;&gt;Z1939,Q1940&amp;", ",""))))))&amp;(IF(ISBLANK(R1940),"",(IF(R1940&lt;&gt;R1939,R1940&amp;"m, ",IF(B1940&lt;&gt;B1939,R1940&amp;"m, ",IF(Z1940&lt;&gt;Z1939,R1940&amp;"m, ",""))))))&amp;IF(ISBLANK(S1940),"",(IF(B1940&lt;&gt;B1939,S1940&amp;", ",IF(S1940&lt;&gt;S1939,IF((Z1940=Z1939),"same locality "&amp;S1940&amp;", ",S1940&amp;", "),""))))&amp;(IF(ISBLANK(T1940),"",(IF(T1940&lt;&gt;T1939,IF(ISBLANK(F$2),T1940&amp;", ",T1940&amp;" "&amp;F$2&amp;", "),(IF(B1940&lt;&gt;B1939,IF(ISBLANK(F$2),T1940&amp;", ",T1940&amp;" "&amp;F$2&amp;", "),(IF(Z1940&lt;&gt;Z1939,IF(ISBLANK(F$2),T1940&amp;", ",T1940&amp;" "&amp;F$2&amp;", "),IF((U1940&lt;&gt;U1939)*($G$2="Y"),"same collector, ","")))))))))&amp;(IF(ISBLANK(U1940),"",(IF(U1940&lt;&gt;U1939,U1940&amp;", ",(IF(B1940&lt;&gt;B1939,U1940&amp;", ",IF(Z1940&lt;&gt;Z1939,U1940&amp;", ",(IF(T1940&lt;&gt;T1939,IF((T1940&lt;&gt;T1939)*($G$2="Y"),"same date, ", ""),IF((T1940=T1939)*(U1940=U1939)*(S1940&lt;&gt;S1939)*($G$2="Y"),"same collector and date, ", ""))))))))))&amp;(IF(ISBLANK(V1940),"",V1940&amp;", "))&amp;IF((AA1940&lt;&gt;AA1941)*($H$2="y"),AD1940&amp;AE1940,IF((AA1940&lt;&gt;AA1941)*($H$2="m"),AD1940&amp;AG1940,IF(($H$2&lt;&gt;"m")*($H$2&lt;&gt;"Y"),(IF(F1940=0,"",F1940&amp;" "&amp;$F$4&amp;" "))&amp;(IF(G1940=0,"",G1940&amp;" "&amp;$G$4&amp;" "))&amp;(IF(H1940=0,"",H1940&amp;" "&amp;H$4&amp;" "))&amp;(IF(I1940=0,"",I1940&amp;" "&amp;$I$4&amp;" "))&amp;(IF(J1940=0,"",J1940&amp;" "&amp;$J$4&amp;" "))&amp;IF((ISBLANK(C1940)),"","("&amp;C1940&amp;")"),"")))&amp;IF((B1940=B1941)*(K1940=K1941)*(L1940=L1941)*(M1940=M1941),IF(($H$2&lt;&gt;"m")*($H$2&lt;&gt;"Y"), ", ", IF((ISNUMBER(FIND(")",AE1940))), ", ", "")),IF((B1940=B1941)*(K1940=K1941)*(L1940=L1941),"; ",". ")))</f>
        <v/>
      </c>
      <c r="AI1940" s="1"/>
    </row>
    <row r="1941" spans="1:35" x14ac:dyDescent="0.25">
      <c r="A1941" s="3" t="str">
        <f t="shared" si="246"/>
        <v/>
      </c>
      <c r="B1941" s="53" t="str">
        <f t="shared" si="250"/>
        <v/>
      </c>
      <c r="C1941" s="57"/>
      <c r="D1941" s="57"/>
      <c r="E1941" s="57"/>
      <c r="F1941" s="57"/>
      <c r="G1941" s="57"/>
      <c r="H1941" s="57"/>
      <c r="I1941" s="57"/>
      <c r="J1941" s="57"/>
      <c r="K1941" s="57"/>
      <c r="L1941" s="57"/>
      <c r="M1941" s="54"/>
      <c r="N1941" s="57"/>
      <c r="O1941" s="58"/>
      <c r="P1941" s="58"/>
      <c r="Q1941" s="58"/>
      <c r="R1941" s="58"/>
      <c r="S1941" s="54"/>
      <c r="T1941" s="57"/>
      <c r="U1941" s="57"/>
      <c r="V1941" s="57"/>
      <c r="W1941" s="57"/>
      <c r="X1941" s="147" t="str">
        <f>IF(ISBLANK(D1941),"",IF('order-admin-units'!$I$1&lt;&gt;"y", "", IF((K1941="")*(ISBLANK(D1941)=FALSE), 'order-admin-units'!$B$1+1, VLOOKUP(K1941, ordercountry, 2))))</f>
        <v/>
      </c>
      <c r="Y1941" s="147" t="str">
        <f>IF(ISBLANK(D1941),"",IF('order-admin-units'!$I$1&lt;&gt;"y", "", IF(L1941="", 'order-admin-units'!$B$2+1, VLOOKUP(K1941&amp;"@"&amp;L1941, orderadmin, 2))))</f>
        <v/>
      </c>
      <c r="Z1941" s="147" t="str">
        <f t="shared" si="247"/>
        <v/>
      </c>
      <c r="AA1941" s="147" t="str">
        <f t="shared" si="248"/>
        <v/>
      </c>
      <c r="AB1941" s="147" t="str">
        <f t="shared" si="249"/>
        <v/>
      </c>
      <c r="AC1941" s="147" t="str">
        <f t="shared" si="243"/>
        <v/>
      </c>
      <c r="AD1941" s="11" t="str">
        <f t="shared" si="244"/>
        <v/>
      </c>
      <c r="AE1941" s="11" t="str">
        <f t="array" ref="AE1941">IF(ISBLANK(D1941),"",IF(OR($H$2="y",$H$2="m"),IF(AA1941=AA1940,IF(OR(AB1941=$AB$4:$AB1940)=FALSE,AE1940&amp;C1941,AE1940),"("&amp;C1941)&amp;IF(AA1941=AA1942,IF(OR(AB1942=$AB$4:$AB1941)=FALSE,", ",""),") "),""))</f>
        <v/>
      </c>
      <c r="AF1941" s="11" t="str">
        <f t="shared" si="245"/>
        <v/>
      </c>
      <c r="AG1941" s="11" t="str">
        <f t="array" ref="AG1941">IF(ISBLANK(D1941),"",IF(OR($H$2="y",$H$2="m"),IF(AA1941=AA1940,IF(OR(AC1941=$AC$4:$AC1940)=FALSE,AG1940&amp;AF1941,AG1940),"("&amp;AF1941)&amp;IF(AA1941=AA1942,IF(OR(AC1942=$AC$4:$AC1941)=FALSE,", ",""),") "),""))</f>
        <v/>
      </c>
      <c r="AH1941" s="10" t="str">
        <f>IF((ISBLANK(D1941)),"",IF(D1941=D1940,AH1940,"")&amp;IF(B1940&lt;&gt;B1941,((IF(ISBLANK(E1941),$D$3&amp;"Non-type material: "&amp;$D$3,$D$3&amp;INDEX('type-categories'!$A$2:$B$100,MATCH(E1941,'type-categories'!$A$2:$A$100,0),2)&amp;$D$3))),"")&amp;(IF(K1941&lt;&gt;K1940,$C$2&amp;K1941&amp;$K$3&amp;$C$2&amp;" ",(IF(B1941&lt;&gt;B1940,$C$2&amp;K1941&amp;$K$3&amp;$C$2&amp;" ",""))))&amp;(IF(L1941="","",((IF(L1941&lt;&gt;L1940,$D$2&amp;L1941&amp;$L$3&amp;$D$2&amp;" ",IF(B1941&lt;&gt;B1940,$D$2&amp;L1941&amp;$L$3&amp;$D$2&amp;" ",""))))))&amp;(IF(M1941="","",((IF(M1941&lt;&gt;M1940,$E$2&amp;M1941&amp;$E$2&amp;","&amp;" ",IF(B1941&lt;&gt;B1940,$E$2&amp;M1941&amp;$E$2&amp;",",""))))))&amp;(IF(N1941="","",IF(N1941&lt;&gt;N1940,N1941&amp;", ",IF(B1941&lt;&gt;B1940,N1941&amp;", ",""))))&amp;(IF(ISBLANK(O1941),"",(IF(O1941&lt;&gt;O1940,O1941&amp;", ",IF(B1941&lt;&gt;B1940,O1941&amp;", ","")))))&amp;(IF(ISBLANK(P1941),"",(IF(P1941&lt;&gt;P1940,P1941&amp;", ",IF(B1941&lt;&gt;B1940,P1941&amp;", ",IF(Z1941&lt;&gt;Z1940,P1941&amp;", ",""))))))&amp;(IF(ISBLANK(Q1941),"",(IF(Q1941&lt;&gt;Q1940,Q1941&amp;", ",IF(B1941&lt;&gt;B1940,Q1941&amp;", ",IF(Z1941&lt;&gt;Z1940,Q1941&amp;", ",""))))))&amp;(IF(ISBLANK(R1941),"",(IF(R1941&lt;&gt;R1940,R1941&amp;"m, ",IF(B1941&lt;&gt;B1940,R1941&amp;"m, ",IF(Z1941&lt;&gt;Z1940,R1941&amp;"m, ",""))))))&amp;IF(ISBLANK(S1941),"",(IF(B1941&lt;&gt;B1940,S1941&amp;", ",IF(S1941&lt;&gt;S1940,IF((Z1941=Z1940),"same locality "&amp;S1941&amp;", ",S1941&amp;", "),""))))&amp;(IF(ISBLANK(T1941),"",(IF(T1941&lt;&gt;T1940,IF(ISBLANK(F$2),T1941&amp;", ",T1941&amp;" "&amp;F$2&amp;", "),(IF(B1941&lt;&gt;B1940,IF(ISBLANK(F$2),T1941&amp;", ",T1941&amp;" "&amp;F$2&amp;", "),(IF(Z1941&lt;&gt;Z1940,IF(ISBLANK(F$2),T1941&amp;", ",T1941&amp;" "&amp;F$2&amp;", "),IF((U1941&lt;&gt;U1940)*($G$2="Y"),"same collector, ","")))))))))&amp;(IF(ISBLANK(U1941),"",(IF(U1941&lt;&gt;U1940,U1941&amp;", ",(IF(B1941&lt;&gt;B1940,U1941&amp;", ",IF(Z1941&lt;&gt;Z1940,U1941&amp;", ",(IF(T1941&lt;&gt;T1940,IF((T1941&lt;&gt;T1940)*($G$2="Y"),"same date, ", ""),IF((T1941=T1940)*(U1941=U1940)*(S1941&lt;&gt;S1940)*($G$2="Y"),"same collector and date, ", ""))))))))))&amp;(IF(ISBLANK(V1941),"",V1941&amp;", "))&amp;IF((AA1941&lt;&gt;AA1942)*($H$2="y"),AD1941&amp;AE1941,IF((AA1941&lt;&gt;AA1942)*($H$2="m"),AD1941&amp;AG1941,IF(($H$2&lt;&gt;"m")*($H$2&lt;&gt;"Y"),(IF(F1941=0,"",F1941&amp;" "&amp;$F$4&amp;" "))&amp;(IF(G1941=0,"",G1941&amp;" "&amp;$G$4&amp;" "))&amp;(IF(H1941=0,"",H1941&amp;" "&amp;H$4&amp;" "))&amp;(IF(I1941=0,"",I1941&amp;" "&amp;$I$4&amp;" "))&amp;(IF(J1941=0,"",J1941&amp;" "&amp;$J$4&amp;" "))&amp;IF((ISBLANK(C1941)),"","("&amp;C1941&amp;")"),"")))&amp;IF((B1941=B1942)*(K1941=K1942)*(L1941=L1942)*(M1941=M1942),IF(($H$2&lt;&gt;"m")*($H$2&lt;&gt;"Y"), ", ", IF((ISNUMBER(FIND(")",AE1941))), ", ", "")),IF((B1941=B1942)*(K1941=K1942)*(L1941=L1942),"; ",". ")))</f>
        <v/>
      </c>
      <c r="AI1941" s="1"/>
    </row>
    <row r="1942" spans="1:35" x14ac:dyDescent="0.25">
      <c r="A1942" s="3" t="str">
        <f t="shared" si="246"/>
        <v/>
      </c>
      <c r="B1942" s="53" t="str">
        <f t="shared" si="250"/>
        <v/>
      </c>
      <c r="C1942" s="57"/>
      <c r="D1942" s="57"/>
      <c r="E1942" s="57"/>
      <c r="F1942" s="57"/>
      <c r="G1942" s="57"/>
      <c r="H1942" s="57"/>
      <c r="I1942" s="57"/>
      <c r="J1942" s="57"/>
      <c r="K1942" s="57"/>
      <c r="L1942" s="57"/>
      <c r="M1942" s="54"/>
      <c r="N1942" s="57"/>
      <c r="O1942" s="58"/>
      <c r="P1942" s="58"/>
      <c r="Q1942" s="58"/>
      <c r="R1942" s="58"/>
      <c r="S1942" s="54"/>
      <c r="T1942" s="57"/>
      <c r="U1942" s="57"/>
      <c r="V1942" s="57"/>
      <c r="W1942" s="57"/>
      <c r="X1942" s="147" t="str">
        <f>IF(ISBLANK(D1942),"",IF('order-admin-units'!$I$1&lt;&gt;"y", "", IF((K1942="")*(ISBLANK(D1942)=FALSE), 'order-admin-units'!$B$1+1, VLOOKUP(K1942, ordercountry, 2))))</f>
        <v/>
      </c>
      <c r="Y1942" s="147" t="str">
        <f>IF(ISBLANK(D1942),"",IF('order-admin-units'!$I$1&lt;&gt;"y", "", IF(L1942="", 'order-admin-units'!$B$2+1, VLOOKUP(K1942&amp;"@"&amp;L1942, orderadmin, 2))))</f>
        <v/>
      </c>
      <c r="Z1942" s="147" t="str">
        <f t="shared" si="247"/>
        <v/>
      </c>
      <c r="AA1942" s="147" t="str">
        <f t="shared" si="248"/>
        <v/>
      </c>
      <c r="AB1942" s="147" t="str">
        <f t="shared" si="249"/>
        <v/>
      </c>
      <c r="AC1942" s="147" t="str">
        <f t="shared" si="243"/>
        <v/>
      </c>
      <c r="AD1942" s="11" t="str">
        <f t="shared" si="244"/>
        <v/>
      </c>
      <c r="AE1942" s="11" t="str">
        <f t="array" ref="AE1942">IF(ISBLANK(D1942),"",IF(OR($H$2="y",$H$2="m"),IF(AA1942=AA1941,IF(OR(AB1942=$AB$4:$AB1941)=FALSE,AE1941&amp;C1942,AE1941),"("&amp;C1942)&amp;IF(AA1942=AA1943,IF(OR(AB1943=$AB$4:$AB1942)=FALSE,", ",""),") "),""))</f>
        <v/>
      </c>
      <c r="AF1942" s="11" t="str">
        <f t="shared" si="245"/>
        <v/>
      </c>
      <c r="AG1942" s="11" t="str">
        <f t="array" ref="AG1942">IF(ISBLANK(D1942),"",IF(OR($H$2="y",$H$2="m"),IF(AA1942=AA1941,IF(OR(AC1942=$AC$4:$AC1941)=FALSE,AG1941&amp;AF1942,AG1941),"("&amp;AF1942)&amp;IF(AA1942=AA1943,IF(OR(AC1943=$AC$4:$AC1942)=FALSE,", ",""),") "),""))</f>
        <v/>
      </c>
      <c r="AH1942" s="10" t="str">
        <f>IF((ISBLANK(D1942)),"",IF(D1942=D1941,AH1941,"")&amp;IF(B1941&lt;&gt;B1942,((IF(ISBLANK(E1942),$D$3&amp;"Non-type material: "&amp;$D$3,$D$3&amp;INDEX('type-categories'!$A$2:$B$100,MATCH(E1942,'type-categories'!$A$2:$A$100,0),2)&amp;$D$3))),"")&amp;(IF(K1942&lt;&gt;K1941,$C$2&amp;K1942&amp;$K$3&amp;$C$2&amp;" ",(IF(B1942&lt;&gt;B1941,$C$2&amp;K1942&amp;$K$3&amp;$C$2&amp;" ",""))))&amp;(IF(L1942="","",((IF(L1942&lt;&gt;L1941,$D$2&amp;L1942&amp;$L$3&amp;$D$2&amp;" ",IF(B1942&lt;&gt;B1941,$D$2&amp;L1942&amp;$L$3&amp;$D$2&amp;" ",""))))))&amp;(IF(M1942="","",((IF(M1942&lt;&gt;M1941,$E$2&amp;M1942&amp;$E$2&amp;","&amp;" ",IF(B1942&lt;&gt;B1941,$E$2&amp;M1942&amp;$E$2&amp;",",""))))))&amp;(IF(N1942="","",IF(N1942&lt;&gt;N1941,N1942&amp;", ",IF(B1942&lt;&gt;B1941,N1942&amp;", ",""))))&amp;(IF(ISBLANK(O1942),"",(IF(O1942&lt;&gt;O1941,O1942&amp;", ",IF(B1942&lt;&gt;B1941,O1942&amp;", ","")))))&amp;(IF(ISBLANK(P1942),"",(IF(P1942&lt;&gt;P1941,P1942&amp;", ",IF(B1942&lt;&gt;B1941,P1942&amp;", ",IF(Z1942&lt;&gt;Z1941,P1942&amp;", ",""))))))&amp;(IF(ISBLANK(Q1942),"",(IF(Q1942&lt;&gt;Q1941,Q1942&amp;", ",IF(B1942&lt;&gt;B1941,Q1942&amp;", ",IF(Z1942&lt;&gt;Z1941,Q1942&amp;", ",""))))))&amp;(IF(ISBLANK(R1942),"",(IF(R1942&lt;&gt;R1941,R1942&amp;"m, ",IF(B1942&lt;&gt;B1941,R1942&amp;"m, ",IF(Z1942&lt;&gt;Z1941,R1942&amp;"m, ",""))))))&amp;IF(ISBLANK(S1942),"",(IF(B1942&lt;&gt;B1941,S1942&amp;", ",IF(S1942&lt;&gt;S1941,IF((Z1942=Z1941),"same locality "&amp;S1942&amp;", ",S1942&amp;", "),""))))&amp;(IF(ISBLANK(T1942),"",(IF(T1942&lt;&gt;T1941,IF(ISBLANK(F$2),T1942&amp;", ",T1942&amp;" "&amp;F$2&amp;", "),(IF(B1942&lt;&gt;B1941,IF(ISBLANK(F$2),T1942&amp;", ",T1942&amp;" "&amp;F$2&amp;", "),(IF(Z1942&lt;&gt;Z1941,IF(ISBLANK(F$2),T1942&amp;", ",T1942&amp;" "&amp;F$2&amp;", "),IF((U1942&lt;&gt;U1941)*($G$2="Y"),"same collector, ","")))))))))&amp;(IF(ISBLANK(U1942),"",(IF(U1942&lt;&gt;U1941,U1942&amp;", ",(IF(B1942&lt;&gt;B1941,U1942&amp;", ",IF(Z1942&lt;&gt;Z1941,U1942&amp;", ",(IF(T1942&lt;&gt;T1941,IF((T1942&lt;&gt;T1941)*($G$2="Y"),"same date, ", ""),IF((T1942=T1941)*(U1942=U1941)*(S1942&lt;&gt;S1941)*($G$2="Y"),"same collector and date, ", ""))))))))))&amp;(IF(ISBLANK(V1942),"",V1942&amp;", "))&amp;IF((AA1942&lt;&gt;AA1943)*($H$2="y"),AD1942&amp;AE1942,IF((AA1942&lt;&gt;AA1943)*($H$2="m"),AD1942&amp;AG1942,IF(($H$2&lt;&gt;"m")*($H$2&lt;&gt;"Y"),(IF(F1942=0,"",F1942&amp;" "&amp;$F$4&amp;" "))&amp;(IF(G1942=0,"",G1942&amp;" "&amp;$G$4&amp;" "))&amp;(IF(H1942=0,"",H1942&amp;" "&amp;H$4&amp;" "))&amp;(IF(I1942=0,"",I1942&amp;" "&amp;$I$4&amp;" "))&amp;(IF(J1942=0,"",J1942&amp;" "&amp;$J$4&amp;" "))&amp;IF((ISBLANK(C1942)),"","("&amp;C1942&amp;")"),"")))&amp;IF((B1942=B1943)*(K1942=K1943)*(L1942=L1943)*(M1942=M1943),IF(($H$2&lt;&gt;"m")*($H$2&lt;&gt;"Y"), ", ", IF((ISNUMBER(FIND(")",AE1942))), ", ", "")),IF((B1942=B1943)*(K1942=K1943)*(L1942=L1943),"; ",". ")))</f>
        <v/>
      </c>
      <c r="AI1942" s="1"/>
    </row>
    <row r="1943" spans="1:35" x14ac:dyDescent="0.25">
      <c r="A1943" s="3" t="str">
        <f t="shared" si="246"/>
        <v/>
      </c>
      <c r="B1943" s="53" t="str">
        <f t="shared" si="250"/>
        <v/>
      </c>
      <c r="C1943" s="57"/>
      <c r="D1943" s="57"/>
      <c r="E1943" s="57"/>
      <c r="F1943" s="57"/>
      <c r="G1943" s="57"/>
      <c r="H1943" s="57"/>
      <c r="I1943" s="57"/>
      <c r="J1943" s="57"/>
      <c r="K1943" s="57"/>
      <c r="L1943" s="57"/>
      <c r="M1943" s="54"/>
      <c r="N1943" s="57"/>
      <c r="O1943" s="58"/>
      <c r="P1943" s="58"/>
      <c r="Q1943" s="58"/>
      <c r="R1943" s="58"/>
      <c r="S1943" s="54"/>
      <c r="T1943" s="57"/>
      <c r="U1943" s="57"/>
      <c r="V1943" s="57"/>
      <c r="W1943" s="57"/>
      <c r="X1943" s="147" t="str">
        <f>IF(ISBLANK(D1943),"",IF('order-admin-units'!$I$1&lt;&gt;"y", "", IF((K1943="")*(ISBLANK(D1943)=FALSE), 'order-admin-units'!$B$1+1, VLOOKUP(K1943, ordercountry, 2))))</f>
        <v/>
      </c>
      <c r="Y1943" s="147" t="str">
        <f>IF(ISBLANK(D1943),"",IF('order-admin-units'!$I$1&lt;&gt;"y", "", IF(L1943="", 'order-admin-units'!$B$2+1, VLOOKUP(K1943&amp;"@"&amp;L1943, orderadmin, 2))))</f>
        <v/>
      </c>
      <c r="Z1943" s="147" t="str">
        <f t="shared" si="247"/>
        <v/>
      </c>
      <c r="AA1943" s="147" t="str">
        <f t="shared" si="248"/>
        <v/>
      </c>
      <c r="AB1943" s="147" t="str">
        <f t="shared" si="249"/>
        <v/>
      </c>
      <c r="AC1943" s="147" t="str">
        <f t="shared" si="243"/>
        <v/>
      </c>
      <c r="AD1943" s="11" t="str">
        <f t="shared" si="244"/>
        <v/>
      </c>
      <c r="AE1943" s="11" t="str">
        <f t="array" ref="AE1943">IF(ISBLANK(D1943),"",IF(OR($H$2="y",$H$2="m"),IF(AA1943=AA1942,IF(OR(AB1943=$AB$4:$AB1942)=FALSE,AE1942&amp;C1943,AE1942),"("&amp;C1943)&amp;IF(AA1943=AA1944,IF(OR(AB1944=$AB$4:$AB1943)=FALSE,", ",""),") "),""))</f>
        <v/>
      </c>
      <c r="AF1943" s="11" t="str">
        <f t="shared" si="245"/>
        <v/>
      </c>
      <c r="AG1943" s="11" t="str">
        <f t="array" ref="AG1943">IF(ISBLANK(D1943),"",IF(OR($H$2="y",$H$2="m"),IF(AA1943=AA1942,IF(OR(AC1943=$AC$4:$AC1942)=FALSE,AG1942&amp;AF1943,AG1942),"("&amp;AF1943)&amp;IF(AA1943=AA1944,IF(OR(AC1944=$AC$4:$AC1943)=FALSE,", ",""),") "),""))</f>
        <v/>
      </c>
      <c r="AH1943" s="10" t="str">
        <f>IF((ISBLANK(D1943)),"",IF(D1943=D1942,AH1942,"")&amp;IF(B1942&lt;&gt;B1943,((IF(ISBLANK(E1943),$D$3&amp;"Non-type material: "&amp;$D$3,$D$3&amp;INDEX('type-categories'!$A$2:$B$100,MATCH(E1943,'type-categories'!$A$2:$A$100,0),2)&amp;$D$3))),"")&amp;(IF(K1943&lt;&gt;K1942,$C$2&amp;K1943&amp;$K$3&amp;$C$2&amp;" ",(IF(B1943&lt;&gt;B1942,$C$2&amp;K1943&amp;$K$3&amp;$C$2&amp;" ",""))))&amp;(IF(L1943="","",((IF(L1943&lt;&gt;L1942,$D$2&amp;L1943&amp;$L$3&amp;$D$2&amp;" ",IF(B1943&lt;&gt;B1942,$D$2&amp;L1943&amp;$L$3&amp;$D$2&amp;" ",""))))))&amp;(IF(M1943="","",((IF(M1943&lt;&gt;M1942,$E$2&amp;M1943&amp;$E$2&amp;","&amp;" ",IF(B1943&lt;&gt;B1942,$E$2&amp;M1943&amp;$E$2&amp;",",""))))))&amp;(IF(N1943="","",IF(N1943&lt;&gt;N1942,N1943&amp;", ",IF(B1943&lt;&gt;B1942,N1943&amp;", ",""))))&amp;(IF(ISBLANK(O1943),"",(IF(O1943&lt;&gt;O1942,O1943&amp;", ",IF(B1943&lt;&gt;B1942,O1943&amp;", ","")))))&amp;(IF(ISBLANK(P1943),"",(IF(P1943&lt;&gt;P1942,P1943&amp;", ",IF(B1943&lt;&gt;B1942,P1943&amp;", ",IF(Z1943&lt;&gt;Z1942,P1943&amp;", ",""))))))&amp;(IF(ISBLANK(Q1943),"",(IF(Q1943&lt;&gt;Q1942,Q1943&amp;", ",IF(B1943&lt;&gt;B1942,Q1943&amp;", ",IF(Z1943&lt;&gt;Z1942,Q1943&amp;", ",""))))))&amp;(IF(ISBLANK(R1943),"",(IF(R1943&lt;&gt;R1942,R1943&amp;"m, ",IF(B1943&lt;&gt;B1942,R1943&amp;"m, ",IF(Z1943&lt;&gt;Z1942,R1943&amp;"m, ",""))))))&amp;IF(ISBLANK(S1943),"",(IF(B1943&lt;&gt;B1942,S1943&amp;", ",IF(S1943&lt;&gt;S1942,IF((Z1943=Z1942),"same locality "&amp;S1943&amp;", ",S1943&amp;", "),""))))&amp;(IF(ISBLANK(T1943),"",(IF(T1943&lt;&gt;T1942,IF(ISBLANK(F$2),T1943&amp;", ",T1943&amp;" "&amp;F$2&amp;", "),(IF(B1943&lt;&gt;B1942,IF(ISBLANK(F$2),T1943&amp;", ",T1943&amp;" "&amp;F$2&amp;", "),(IF(Z1943&lt;&gt;Z1942,IF(ISBLANK(F$2),T1943&amp;", ",T1943&amp;" "&amp;F$2&amp;", "),IF((U1943&lt;&gt;U1942)*($G$2="Y"),"same collector, ","")))))))))&amp;(IF(ISBLANK(U1943),"",(IF(U1943&lt;&gt;U1942,U1943&amp;", ",(IF(B1943&lt;&gt;B1942,U1943&amp;", ",IF(Z1943&lt;&gt;Z1942,U1943&amp;", ",(IF(T1943&lt;&gt;T1942,IF((T1943&lt;&gt;T1942)*($G$2="Y"),"same date, ", ""),IF((T1943=T1942)*(U1943=U1942)*(S1943&lt;&gt;S1942)*($G$2="Y"),"same collector and date, ", ""))))))))))&amp;(IF(ISBLANK(V1943),"",V1943&amp;", "))&amp;IF((AA1943&lt;&gt;AA1944)*($H$2="y"),AD1943&amp;AE1943,IF((AA1943&lt;&gt;AA1944)*($H$2="m"),AD1943&amp;AG1943,IF(($H$2&lt;&gt;"m")*($H$2&lt;&gt;"Y"),(IF(F1943=0,"",F1943&amp;" "&amp;$F$4&amp;" "))&amp;(IF(G1943=0,"",G1943&amp;" "&amp;$G$4&amp;" "))&amp;(IF(H1943=0,"",H1943&amp;" "&amp;H$4&amp;" "))&amp;(IF(I1943=0,"",I1943&amp;" "&amp;$I$4&amp;" "))&amp;(IF(J1943=0,"",J1943&amp;" "&amp;$J$4&amp;" "))&amp;IF((ISBLANK(C1943)),"","("&amp;C1943&amp;")"),"")))&amp;IF((B1943=B1944)*(K1943=K1944)*(L1943=L1944)*(M1943=M1944),IF(($H$2&lt;&gt;"m")*($H$2&lt;&gt;"Y"), ", ", IF((ISNUMBER(FIND(")",AE1943))), ", ", "")),IF((B1943=B1944)*(K1943=K1944)*(L1943=L1944),"; ",". ")))</f>
        <v/>
      </c>
      <c r="AI1943" s="1"/>
    </row>
    <row r="1944" spans="1:35" x14ac:dyDescent="0.25">
      <c r="A1944" s="3" t="str">
        <f t="shared" si="246"/>
        <v/>
      </c>
      <c r="B1944" s="53" t="str">
        <f t="shared" si="250"/>
        <v/>
      </c>
      <c r="C1944" s="57"/>
      <c r="D1944" s="57"/>
      <c r="E1944" s="57"/>
      <c r="F1944" s="57"/>
      <c r="G1944" s="57"/>
      <c r="H1944" s="57"/>
      <c r="I1944" s="57"/>
      <c r="J1944" s="57"/>
      <c r="K1944" s="57"/>
      <c r="L1944" s="57"/>
      <c r="M1944" s="54"/>
      <c r="N1944" s="57"/>
      <c r="O1944" s="58"/>
      <c r="P1944" s="58"/>
      <c r="Q1944" s="58"/>
      <c r="R1944" s="58"/>
      <c r="S1944" s="54"/>
      <c r="T1944" s="57"/>
      <c r="U1944" s="57"/>
      <c r="V1944" s="57"/>
      <c r="W1944" s="57"/>
      <c r="X1944" s="147" t="str">
        <f>IF(ISBLANK(D1944),"",IF('order-admin-units'!$I$1&lt;&gt;"y", "", IF((K1944="")*(ISBLANK(D1944)=FALSE), 'order-admin-units'!$B$1+1, VLOOKUP(K1944, ordercountry, 2))))</f>
        <v/>
      </c>
      <c r="Y1944" s="147" t="str">
        <f>IF(ISBLANK(D1944),"",IF('order-admin-units'!$I$1&lt;&gt;"y", "", IF(L1944="", 'order-admin-units'!$B$2+1, VLOOKUP(K1944&amp;"@"&amp;L1944, orderadmin, 2))))</f>
        <v/>
      </c>
      <c r="Z1944" s="147" t="str">
        <f t="shared" si="247"/>
        <v/>
      </c>
      <c r="AA1944" s="147" t="str">
        <f t="shared" si="248"/>
        <v/>
      </c>
      <c r="AB1944" s="147" t="str">
        <f t="shared" si="249"/>
        <v/>
      </c>
      <c r="AC1944" s="147" t="str">
        <f t="shared" si="243"/>
        <v/>
      </c>
      <c r="AD1944" s="11" t="str">
        <f t="shared" si="244"/>
        <v/>
      </c>
      <c r="AE1944" s="11" t="str">
        <f t="array" ref="AE1944">IF(ISBLANK(D1944),"",IF(OR($H$2="y",$H$2="m"),IF(AA1944=AA1943,IF(OR(AB1944=$AB$4:$AB1943)=FALSE,AE1943&amp;C1944,AE1943),"("&amp;C1944)&amp;IF(AA1944=AA1945,IF(OR(AB1945=$AB$4:$AB1944)=FALSE,", ",""),") "),""))</f>
        <v/>
      </c>
      <c r="AF1944" s="11" t="str">
        <f t="shared" si="245"/>
        <v/>
      </c>
      <c r="AG1944" s="11" t="str">
        <f t="array" ref="AG1944">IF(ISBLANK(D1944),"",IF(OR($H$2="y",$H$2="m"),IF(AA1944=AA1943,IF(OR(AC1944=$AC$4:$AC1943)=FALSE,AG1943&amp;AF1944,AG1943),"("&amp;AF1944)&amp;IF(AA1944=AA1945,IF(OR(AC1945=$AC$4:$AC1944)=FALSE,", ",""),") "),""))</f>
        <v/>
      </c>
      <c r="AH1944" s="10" t="str">
        <f>IF((ISBLANK(D1944)),"",IF(D1944=D1943,AH1943,"")&amp;IF(B1943&lt;&gt;B1944,((IF(ISBLANK(E1944),$D$3&amp;"Non-type material: "&amp;$D$3,$D$3&amp;INDEX('type-categories'!$A$2:$B$100,MATCH(E1944,'type-categories'!$A$2:$A$100,0),2)&amp;$D$3))),"")&amp;(IF(K1944&lt;&gt;K1943,$C$2&amp;K1944&amp;$K$3&amp;$C$2&amp;" ",(IF(B1944&lt;&gt;B1943,$C$2&amp;K1944&amp;$K$3&amp;$C$2&amp;" ",""))))&amp;(IF(L1944="","",((IF(L1944&lt;&gt;L1943,$D$2&amp;L1944&amp;$L$3&amp;$D$2&amp;" ",IF(B1944&lt;&gt;B1943,$D$2&amp;L1944&amp;$L$3&amp;$D$2&amp;" ",""))))))&amp;(IF(M1944="","",((IF(M1944&lt;&gt;M1943,$E$2&amp;M1944&amp;$E$2&amp;","&amp;" ",IF(B1944&lt;&gt;B1943,$E$2&amp;M1944&amp;$E$2&amp;",",""))))))&amp;(IF(N1944="","",IF(N1944&lt;&gt;N1943,N1944&amp;", ",IF(B1944&lt;&gt;B1943,N1944&amp;", ",""))))&amp;(IF(ISBLANK(O1944),"",(IF(O1944&lt;&gt;O1943,O1944&amp;", ",IF(B1944&lt;&gt;B1943,O1944&amp;", ","")))))&amp;(IF(ISBLANK(P1944),"",(IF(P1944&lt;&gt;P1943,P1944&amp;", ",IF(B1944&lt;&gt;B1943,P1944&amp;", ",IF(Z1944&lt;&gt;Z1943,P1944&amp;", ",""))))))&amp;(IF(ISBLANK(Q1944),"",(IF(Q1944&lt;&gt;Q1943,Q1944&amp;", ",IF(B1944&lt;&gt;B1943,Q1944&amp;", ",IF(Z1944&lt;&gt;Z1943,Q1944&amp;", ",""))))))&amp;(IF(ISBLANK(R1944),"",(IF(R1944&lt;&gt;R1943,R1944&amp;"m, ",IF(B1944&lt;&gt;B1943,R1944&amp;"m, ",IF(Z1944&lt;&gt;Z1943,R1944&amp;"m, ",""))))))&amp;IF(ISBLANK(S1944),"",(IF(B1944&lt;&gt;B1943,S1944&amp;", ",IF(S1944&lt;&gt;S1943,IF((Z1944=Z1943),"same locality "&amp;S1944&amp;", ",S1944&amp;", "),""))))&amp;(IF(ISBLANK(T1944),"",(IF(T1944&lt;&gt;T1943,IF(ISBLANK(F$2),T1944&amp;", ",T1944&amp;" "&amp;F$2&amp;", "),(IF(B1944&lt;&gt;B1943,IF(ISBLANK(F$2),T1944&amp;", ",T1944&amp;" "&amp;F$2&amp;", "),(IF(Z1944&lt;&gt;Z1943,IF(ISBLANK(F$2),T1944&amp;", ",T1944&amp;" "&amp;F$2&amp;", "),IF((U1944&lt;&gt;U1943)*($G$2="Y"),"same collector, ","")))))))))&amp;(IF(ISBLANK(U1944),"",(IF(U1944&lt;&gt;U1943,U1944&amp;", ",(IF(B1944&lt;&gt;B1943,U1944&amp;", ",IF(Z1944&lt;&gt;Z1943,U1944&amp;", ",(IF(T1944&lt;&gt;T1943,IF((T1944&lt;&gt;T1943)*($G$2="Y"),"same date, ", ""),IF((T1944=T1943)*(U1944=U1943)*(S1944&lt;&gt;S1943)*($G$2="Y"),"same collector and date, ", ""))))))))))&amp;(IF(ISBLANK(V1944),"",V1944&amp;", "))&amp;IF((AA1944&lt;&gt;AA1945)*($H$2="y"),AD1944&amp;AE1944,IF((AA1944&lt;&gt;AA1945)*($H$2="m"),AD1944&amp;AG1944,IF(($H$2&lt;&gt;"m")*($H$2&lt;&gt;"Y"),(IF(F1944=0,"",F1944&amp;" "&amp;$F$4&amp;" "))&amp;(IF(G1944=0,"",G1944&amp;" "&amp;$G$4&amp;" "))&amp;(IF(H1944=0,"",H1944&amp;" "&amp;H$4&amp;" "))&amp;(IF(I1944=0,"",I1944&amp;" "&amp;$I$4&amp;" "))&amp;(IF(J1944=0,"",J1944&amp;" "&amp;$J$4&amp;" "))&amp;IF((ISBLANK(C1944)),"","("&amp;C1944&amp;")"),"")))&amp;IF((B1944=B1945)*(K1944=K1945)*(L1944=L1945)*(M1944=M1945),IF(($H$2&lt;&gt;"m")*($H$2&lt;&gt;"Y"), ", ", IF((ISNUMBER(FIND(")",AE1944))), ", ", "")),IF((B1944=B1945)*(K1944=K1945)*(L1944=L1945),"; ",". ")))</f>
        <v/>
      </c>
      <c r="AI1944" s="1"/>
    </row>
    <row r="1945" spans="1:35" x14ac:dyDescent="0.25">
      <c r="A1945" s="3" t="str">
        <f t="shared" si="246"/>
        <v/>
      </c>
      <c r="B1945" s="53" t="str">
        <f t="shared" si="250"/>
        <v/>
      </c>
      <c r="C1945" s="57"/>
      <c r="D1945" s="57"/>
      <c r="E1945" s="57"/>
      <c r="F1945" s="57"/>
      <c r="G1945" s="57"/>
      <c r="H1945" s="57"/>
      <c r="I1945" s="57"/>
      <c r="J1945" s="57"/>
      <c r="K1945" s="57"/>
      <c r="L1945" s="57"/>
      <c r="M1945" s="54"/>
      <c r="N1945" s="57"/>
      <c r="O1945" s="58"/>
      <c r="P1945" s="58"/>
      <c r="Q1945" s="58"/>
      <c r="R1945" s="58"/>
      <c r="S1945" s="54"/>
      <c r="T1945" s="57"/>
      <c r="U1945" s="57"/>
      <c r="V1945" s="57"/>
      <c r="W1945" s="57"/>
      <c r="X1945" s="147" t="str">
        <f>IF(ISBLANK(D1945),"",IF('order-admin-units'!$I$1&lt;&gt;"y", "", IF((K1945="")*(ISBLANK(D1945)=FALSE), 'order-admin-units'!$B$1+1, VLOOKUP(K1945, ordercountry, 2))))</f>
        <v/>
      </c>
      <c r="Y1945" s="147" t="str">
        <f>IF(ISBLANK(D1945),"",IF('order-admin-units'!$I$1&lt;&gt;"y", "", IF(L1945="", 'order-admin-units'!$B$2+1, VLOOKUP(K1945&amp;"@"&amp;L1945, orderadmin, 2))))</f>
        <v/>
      </c>
      <c r="Z1945" s="147" t="str">
        <f t="shared" si="247"/>
        <v/>
      </c>
      <c r="AA1945" s="147" t="str">
        <f t="shared" si="248"/>
        <v/>
      </c>
      <c r="AB1945" s="147" t="str">
        <f t="shared" si="249"/>
        <v/>
      </c>
      <c r="AC1945" s="147" t="str">
        <f t="shared" si="243"/>
        <v/>
      </c>
      <c r="AD1945" s="11" t="str">
        <f t="shared" si="244"/>
        <v/>
      </c>
      <c r="AE1945" s="11" t="str">
        <f t="array" ref="AE1945">IF(ISBLANK(D1945),"",IF(OR($H$2="y",$H$2="m"),IF(AA1945=AA1944,IF(OR(AB1945=$AB$4:$AB1944)=FALSE,AE1944&amp;C1945,AE1944),"("&amp;C1945)&amp;IF(AA1945=AA1946,IF(OR(AB1946=$AB$4:$AB1945)=FALSE,", ",""),") "),""))</f>
        <v/>
      </c>
      <c r="AF1945" s="11" t="str">
        <f t="shared" si="245"/>
        <v/>
      </c>
      <c r="AG1945" s="11" t="str">
        <f t="array" ref="AG1945">IF(ISBLANK(D1945),"",IF(OR($H$2="y",$H$2="m"),IF(AA1945=AA1944,IF(OR(AC1945=$AC$4:$AC1944)=FALSE,AG1944&amp;AF1945,AG1944),"("&amp;AF1945)&amp;IF(AA1945=AA1946,IF(OR(AC1946=$AC$4:$AC1945)=FALSE,", ",""),") "),""))</f>
        <v/>
      </c>
      <c r="AH1945" s="10" t="str">
        <f>IF((ISBLANK(D1945)),"",IF(D1945=D1944,AH1944,"")&amp;IF(B1944&lt;&gt;B1945,((IF(ISBLANK(E1945),$D$3&amp;"Non-type material: "&amp;$D$3,$D$3&amp;INDEX('type-categories'!$A$2:$B$100,MATCH(E1945,'type-categories'!$A$2:$A$100,0),2)&amp;$D$3))),"")&amp;(IF(K1945&lt;&gt;K1944,$C$2&amp;K1945&amp;$K$3&amp;$C$2&amp;" ",(IF(B1945&lt;&gt;B1944,$C$2&amp;K1945&amp;$K$3&amp;$C$2&amp;" ",""))))&amp;(IF(L1945="","",((IF(L1945&lt;&gt;L1944,$D$2&amp;L1945&amp;$L$3&amp;$D$2&amp;" ",IF(B1945&lt;&gt;B1944,$D$2&amp;L1945&amp;$L$3&amp;$D$2&amp;" ",""))))))&amp;(IF(M1945="","",((IF(M1945&lt;&gt;M1944,$E$2&amp;M1945&amp;$E$2&amp;","&amp;" ",IF(B1945&lt;&gt;B1944,$E$2&amp;M1945&amp;$E$2&amp;",",""))))))&amp;(IF(N1945="","",IF(N1945&lt;&gt;N1944,N1945&amp;", ",IF(B1945&lt;&gt;B1944,N1945&amp;", ",""))))&amp;(IF(ISBLANK(O1945),"",(IF(O1945&lt;&gt;O1944,O1945&amp;", ",IF(B1945&lt;&gt;B1944,O1945&amp;", ","")))))&amp;(IF(ISBLANK(P1945),"",(IF(P1945&lt;&gt;P1944,P1945&amp;", ",IF(B1945&lt;&gt;B1944,P1945&amp;", ",IF(Z1945&lt;&gt;Z1944,P1945&amp;", ",""))))))&amp;(IF(ISBLANK(Q1945),"",(IF(Q1945&lt;&gt;Q1944,Q1945&amp;", ",IF(B1945&lt;&gt;B1944,Q1945&amp;", ",IF(Z1945&lt;&gt;Z1944,Q1945&amp;", ",""))))))&amp;(IF(ISBLANK(R1945),"",(IF(R1945&lt;&gt;R1944,R1945&amp;"m, ",IF(B1945&lt;&gt;B1944,R1945&amp;"m, ",IF(Z1945&lt;&gt;Z1944,R1945&amp;"m, ",""))))))&amp;IF(ISBLANK(S1945),"",(IF(B1945&lt;&gt;B1944,S1945&amp;", ",IF(S1945&lt;&gt;S1944,IF((Z1945=Z1944),"same locality "&amp;S1945&amp;", ",S1945&amp;", "),""))))&amp;(IF(ISBLANK(T1945),"",(IF(T1945&lt;&gt;T1944,IF(ISBLANK(F$2),T1945&amp;", ",T1945&amp;" "&amp;F$2&amp;", "),(IF(B1945&lt;&gt;B1944,IF(ISBLANK(F$2),T1945&amp;", ",T1945&amp;" "&amp;F$2&amp;", "),(IF(Z1945&lt;&gt;Z1944,IF(ISBLANK(F$2),T1945&amp;", ",T1945&amp;" "&amp;F$2&amp;", "),IF((U1945&lt;&gt;U1944)*($G$2="Y"),"same collector, ","")))))))))&amp;(IF(ISBLANK(U1945),"",(IF(U1945&lt;&gt;U1944,U1945&amp;", ",(IF(B1945&lt;&gt;B1944,U1945&amp;", ",IF(Z1945&lt;&gt;Z1944,U1945&amp;", ",(IF(T1945&lt;&gt;T1944,IF((T1945&lt;&gt;T1944)*($G$2="Y"),"same date, ", ""),IF((T1945=T1944)*(U1945=U1944)*(S1945&lt;&gt;S1944)*($G$2="Y"),"same collector and date, ", ""))))))))))&amp;(IF(ISBLANK(V1945),"",V1945&amp;", "))&amp;IF((AA1945&lt;&gt;AA1946)*($H$2="y"),AD1945&amp;AE1945,IF((AA1945&lt;&gt;AA1946)*($H$2="m"),AD1945&amp;AG1945,IF(($H$2&lt;&gt;"m")*($H$2&lt;&gt;"Y"),(IF(F1945=0,"",F1945&amp;" "&amp;$F$4&amp;" "))&amp;(IF(G1945=0,"",G1945&amp;" "&amp;$G$4&amp;" "))&amp;(IF(H1945=0,"",H1945&amp;" "&amp;H$4&amp;" "))&amp;(IF(I1945=0,"",I1945&amp;" "&amp;$I$4&amp;" "))&amp;(IF(J1945=0,"",J1945&amp;" "&amp;$J$4&amp;" "))&amp;IF((ISBLANK(C1945)),"","("&amp;C1945&amp;")"),"")))&amp;IF((B1945=B1946)*(K1945=K1946)*(L1945=L1946)*(M1945=M1946),IF(($H$2&lt;&gt;"m")*($H$2&lt;&gt;"Y"), ", ", IF((ISNUMBER(FIND(")",AE1945))), ", ", "")),IF((B1945=B1946)*(K1945=K1946)*(L1945=L1946),"; ",". ")))</f>
        <v/>
      </c>
      <c r="AI1945" s="1"/>
    </row>
    <row r="1946" spans="1:35" x14ac:dyDescent="0.25">
      <c r="A1946" s="3" t="str">
        <f t="shared" si="246"/>
        <v/>
      </c>
      <c r="B1946" s="53" t="str">
        <f t="shared" si="250"/>
        <v/>
      </c>
      <c r="C1946" s="57"/>
      <c r="D1946" s="57"/>
      <c r="E1946" s="57"/>
      <c r="F1946" s="57"/>
      <c r="G1946" s="57"/>
      <c r="H1946" s="57"/>
      <c r="I1946" s="57"/>
      <c r="J1946" s="57"/>
      <c r="K1946" s="57"/>
      <c r="L1946" s="57"/>
      <c r="M1946" s="54"/>
      <c r="N1946" s="57"/>
      <c r="O1946" s="58"/>
      <c r="P1946" s="58"/>
      <c r="Q1946" s="58"/>
      <c r="R1946" s="58"/>
      <c r="S1946" s="54"/>
      <c r="T1946" s="57"/>
      <c r="U1946" s="57"/>
      <c r="V1946" s="57"/>
      <c r="W1946" s="57"/>
      <c r="X1946" s="147" t="str">
        <f>IF(ISBLANK(D1946),"",IF('order-admin-units'!$I$1&lt;&gt;"y", "", IF((K1946="")*(ISBLANK(D1946)=FALSE), 'order-admin-units'!$B$1+1, VLOOKUP(K1946, ordercountry, 2))))</f>
        <v/>
      </c>
      <c r="Y1946" s="147" t="str">
        <f>IF(ISBLANK(D1946),"",IF('order-admin-units'!$I$1&lt;&gt;"y", "", IF(L1946="", 'order-admin-units'!$B$2+1, VLOOKUP(K1946&amp;"@"&amp;L1946, orderadmin, 2))))</f>
        <v/>
      </c>
      <c r="Z1946" s="147" t="str">
        <f t="shared" si="247"/>
        <v/>
      </c>
      <c r="AA1946" s="147" t="str">
        <f t="shared" si="248"/>
        <v/>
      </c>
      <c r="AB1946" s="147" t="str">
        <f t="shared" si="249"/>
        <v/>
      </c>
      <c r="AC1946" s="147" t="str">
        <f t="shared" si="243"/>
        <v/>
      </c>
      <c r="AD1946" s="11" t="str">
        <f t="shared" si="244"/>
        <v/>
      </c>
      <c r="AE1946" s="11" t="str">
        <f t="array" ref="AE1946">IF(ISBLANK(D1946),"",IF(OR($H$2="y",$H$2="m"),IF(AA1946=AA1945,IF(OR(AB1946=$AB$4:$AB1945)=FALSE,AE1945&amp;C1946,AE1945),"("&amp;C1946)&amp;IF(AA1946=AA1947,IF(OR(AB1947=$AB$4:$AB1946)=FALSE,", ",""),") "),""))</f>
        <v/>
      </c>
      <c r="AF1946" s="11" t="str">
        <f t="shared" si="245"/>
        <v/>
      </c>
      <c r="AG1946" s="11" t="str">
        <f t="array" ref="AG1946">IF(ISBLANK(D1946),"",IF(OR($H$2="y",$H$2="m"),IF(AA1946=AA1945,IF(OR(AC1946=$AC$4:$AC1945)=FALSE,AG1945&amp;AF1946,AG1945),"("&amp;AF1946)&amp;IF(AA1946=AA1947,IF(OR(AC1947=$AC$4:$AC1946)=FALSE,", ",""),") "),""))</f>
        <v/>
      </c>
      <c r="AH1946" s="10" t="str">
        <f>IF((ISBLANK(D1946)),"",IF(D1946=D1945,AH1945,"")&amp;IF(B1945&lt;&gt;B1946,((IF(ISBLANK(E1946),$D$3&amp;"Non-type material: "&amp;$D$3,$D$3&amp;INDEX('type-categories'!$A$2:$B$100,MATCH(E1946,'type-categories'!$A$2:$A$100,0),2)&amp;$D$3))),"")&amp;(IF(K1946&lt;&gt;K1945,$C$2&amp;K1946&amp;$K$3&amp;$C$2&amp;" ",(IF(B1946&lt;&gt;B1945,$C$2&amp;K1946&amp;$K$3&amp;$C$2&amp;" ",""))))&amp;(IF(L1946="","",((IF(L1946&lt;&gt;L1945,$D$2&amp;L1946&amp;$L$3&amp;$D$2&amp;" ",IF(B1946&lt;&gt;B1945,$D$2&amp;L1946&amp;$L$3&amp;$D$2&amp;" ",""))))))&amp;(IF(M1946="","",((IF(M1946&lt;&gt;M1945,$E$2&amp;M1946&amp;$E$2&amp;","&amp;" ",IF(B1946&lt;&gt;B1945,$E$2&amp;M1946&amp;$E$2&amp;",",""))))))&amp;(IF(N1946="","",IF(N1946&lt;&gt;N1945,N1946&amp;", ",IF(B1946&lt;&gt;B1945,N1946&amp;", ",""))))&amp;(IF(ISBLANK(O1946),"",(IF(O1946&lt;&gt;O1945,O1946&amp;", ",IF(B1946&lt;&gt;B1945,O1946&amp;", ","")))))&amp;(IF(ISBLANK(P1946),"",(IF(P1946&lt;&gt;P1945,P1946&amp;", ",IF(B1946&lt;&gt;B1945,P1946&amp;", ",IF(Z1946&lt;&gt;Z1945,P1946&amp;", ",""))))))&amp;(IF(ISBLANK(Q1946),"",(IF(Q1946&lt;&gt;Q1945,Q1946&amp;", ",IF(B1946&lt;&gt;B1945,Q1946&amp;", ",IF(Z1946&lt;&gt;Z1945,Q1946&amp;", ",""))))))&amp;(IF(ISBLANK(R1946),"",(IF(R1946&lt;&gt;R1945,R1946&amp;"m, ",IF(B1946&lt;&gt;B1945,R1946&amp;"m, ",IF(Z1946&lt;&gt;Z1945,R1946&amp;"m, ",""))))))&amp;IF(ISBLANK(S1946),"",(IF(B1946&lt;&gt;B1945,S1946&amp;", ",IF(S1946&lt;&gt;S1945,IF((Z1946=Z1945),"same locality "&amp;S1946&amp;", ",S1946&amp;", "),""))))&amp;(IF(ISBLANK(T1946),"",(IF(T1946&lt;&gt;T1945,IF(ISBLANK(F$2),T1946&amp;", ",T1946&amp;" "&amp;F$2&amp;", "),(IF(B1946&lt;&gt;B1945,IF(ISBLANK(F$2),T1946&amp;", ",T1946&amp;" "&amp;F$2&amp;", "),(IF(Z1946&lt;&gt;Z1945,IF(ISBLANK(F$2),T1946&amp;", ",T1946&amp;" "&amp;F$2&amp;", "),IF((U1946&lt;&gt;U1945)*($G$2="Y"),"same collector, ","")))))))))&amp;(IF(ISBLANK(U1946),"",(IF(U1946&lt;&gt;U1945,U1946&amp;", ",(IF(B1946&lt;&gt;B1945,U1946&amp;", ",IF(Z1946&lt;&gt;Z1945,U1946&amp;", ",(IF(T1946&lt;&gt;T1945,IF((T1946&lt;&gt;T1945)*($G$2="Y"),"same date, ", ""),IF((T1946=T1945)*(U1946=U1945)*(S1946&lt;&gt;S1945)*($G$2="Y"),"same collector and date, ", ""))))))))))&amp;(IF(ISBLANK(V1946),"",V1946&amp;", "))&amp;IF((AA1946&lt;&gt;AA1947)*($H$2="y"),AD1946&amp;AE1946,IF((AA1946&lt;&gt;AA1947)*($H$2="m"),AD1946&amp;AG1946,IF(($H$2&lt;&gt;"m")*($H$2&lt;&gt;"Y"),(IF(F1946=0,"",F1946&amp;" "&amp;$F$4&amp;" "))&amp;(IF(G1946=0,"",G1946&amp;" "&amp;$G$4&amp;" "))&amp;(IF(H1946=0,"",H1946&amp;" "&amp;H$4&amp;" "))&amp;(IF(I1946=0,"",I1946&amp;" "&amp;$I$4&amp;" "))&amp;(IF(J1946=0,"",J1946&amp;" "&amp;$J$4&amp;" "))&amp;IF((ISBLANK(C1946)),"","("&amp;C1946&amp;")"),"")))&amp;IF((B1946=B1947)*(K1946=K1947)*(L1946=L1947)*(M1946=M1947),IF(($H$2&lt;&gt;"m")*($H$2&lt;&gt;"Y"), ", ", IF((ISNUMBER(FIND(")",AE1946))), ", ", "")),IF((B1946=B1947)*(K1946=K1947)*(L1946=L1947),"; ",". ")))</f>
        <v/>
      </c>
      <c r="AI1946" s="1"/>
    </row>
    <row r="1947" spans="1:35" x14ac:dyDescent="0.25">
      <c r="A1947" s="3" t="str">
        <f t="shared" si="246"/>
        <v/>
      </c>
      <c r="B1947" s="53" t="str">
        <f t="shared" si="250"/>
        <v/>
      </c>
      <c r="C1947" s="57"/>
      <c r="D1947" s="57"/>
      <c r="E1947" s="57"/>
      <c r="F1947" s="57"/>
      <c r="G1947" s="57"/>
      <c r="H1947" s="57"/>
      <c r="I1947" s="57"/>
      <c r="J1947" s="57"/>
      <c r="K1947" s="57"/>
      <c r="L1947" s="57"/>
      <c r="M1947" s="54"/>
      <c r="N1947" s="57"/>
      <c r="O1947" s="58"/>
      <c r="P1947" s="58"/>
      <c r="Q1947" s="58"/>
      <c r="R1947" s="58"/>
      <c r="S1947" s="54"/>
      <c r="T1947" s="57"/>
      <c r="U1947" s="57"/>
      <c r="V1947" s="57"/>
      <c r="W1947" s="57"/>
      <c r="X1947" s="147" t="str">
        <f>IF(ISBLANK(D1947),"",IF('order-admin-units'!$I$1&lt;&gt;"y", "", IF((K1947="")*(ISBLANK(D1947)=FALSE), 'order-admin-units'!$B$1+1, VLOOKUP(K1947, ordercountry, 2))))</f>
        <v/>
      </c>
      <c r="Y1947" s="147" t="str">
        <f>IF(ISBLANK(D1947),"",IF('order-admin-units'!$I$1&lt;&gt;"y", "", IF(L1947="", 'order-admin-units'!$B$2+1, VLOOKUP(K1947&amp;"@"&amp;L1947, orderadmin, 2))))</f>
        <v/>
      </c>
      <c r="Z1947" s="147" t="str">
        <f t="shared" si="247"/>
        <v/>
      </c>
      <c r="AA1947" s="147" t="str">
        <f t="shared" si="248"/>
        <v/>
      </c>
      <c r="AB1947" s="147" t="str">
        <f t="shared" si="249"/>
        <v/>
      </c>
      <c r="AC1947" s="147" t="str">
        <f t="shared" si="243"/>
        <v/>
      </c>
      <c r="AD1947" s="11" t="str">
        <f t="shared" si="244"/>
        <v/>
      </c>
      <c r="AE1947" s="11" t="str">
        <f t="array" ref="AE1947">IF(ISBLANK(D1947),"",IF(OR($H$2="y",$H$2="m"),IF(AA1947=AA1946,IF(OR(AB1947=$AB$4:$AB1946)=FALSE,AE1946&amp;C1947,AE1946),"("&amp;C1947)&amp;IF(AA1947=AA1948,IF(OR(AB1948=$AB$4:$AB1947)=FALSE,", ",""),") "),""))</f>
        <v/>
      </c>
      <c r="AF1947" s="11" t="str">
        <f t="shared" si="245"/>
        <v/>
      </c>
      <c r="AG1947" s="11" t="str">
        <f t="array" ref="AG1947">IF(ISBLANK(D1947),"",IF(OR($H$2="y",$H$2="m"),IF(AA1947=AA1946,IF(OR(AC1947=$AC$4:$AC1946)=FALSE,AG1946&amp;AF1947,AG1946),"("&amp;AF1947)&amp;IF(AA1947=AA1948,IF(OR(AC1948=$AC$4:$AC1947)=FALSE,", ",""),") "),""))</f>
        <v/>
      </c>
      <c r="AH1947" s="10" t="str">
        <f>IF((ISBLANK(D1947)),"",IF(D1947=D1946,AH1946,"")&amp;IF(B1946&lt;&gt;B1947,((IF(ISBLANK(E1947),$D$3&amp;"Non-type material: "&amp;$D$3,$D$3&amp;INDEX('type-categories'!$A$2:$B$100,MATCH(E1947,'type-categories'!$A$2:$A$100,0),2)&amp;$D$3))),"")&amp;(IF(K1947&lt;&gt;K1946,$C$2&amp;K1947&amp;$K$3&amp;$C$2&amp;" ",(IF(B1947&lt;&gt;B1946,$C$2&amp;K1947&amp;$K$3&amp;$C$2&amp;" ",""))))&amp;(IF(L1947="","",((IF(L1947&lt;&gt;L1946,$D$2&amp;L1947&amp;$L$3&amp;$D$2&amp;" ",IF(B1947&lt;&gt;B1946,$D$2&amp;L1947&amp;$L$3&amp;$D$2&amp;" ",""))))))&amp;(IF(M1947="","",((IF(M1947&lt;&gt;M1946,$E$2&amp;M1947&amp;$E$2&amp;","&amp;" ",IF(B1947&lt;&gt;B1946,$E$2&amp;M1947&amp;$E$2&amp;",",""))))))&amp;(IF(N1947="","",IF(N1947&lt;&gt;N1946,N1947&amp;", ",IF(B1947&lt;&gt;B1946,N1947&amp;", ",""))))&amp;(IF(ISBLANK(O1947),"",(IF(O1947&lt;&gt;O1946,O1947&amp;", ",IF(B1947&lt;&gt;B1946,O1947&amp;", ","")))))&amp;(IF(ISBLANK(P1947),"",(IF(P1947&lt;&gt;P1946,P1947&amp;", ",IF(B1947&lt;&gt;B1946,P1947&amp;", ",IF(Z1947&lt;&gt;Z1946,P1947&amp;", ",""))))))&amp;(IF(ISBLANK(Q1947),"",(IF(Q1947&lt;&gt;Q1946,Q1947&amp;", ",IF(B1947&lt;&gt;B1946,Q1947&amp;", ",IF(Z1947&lt;&gt;Z1946,Q1947&amp;", ",""))))))&amp;(IF(ISBLANK(R1947),"",(IF(R1947&lt;&gt;R1946,R1947&amp;"m, ",IF(B1947&lt;&gt;B1946,R1947&amp;"m, ",IF(Z1947&lt;&gt;Z1946,R1947&amp;"m, ",""))))))&amp;IF(ISBLANK(S1947),"",(IF(B1947&lt;&gt;B1946,S1947&amp;", ",IF(S1947&lt;&gt;S1946,IF((Z1947=Z1946),"same locality "&amp;S1947&amp;", ",S1947&amp;", "),""))))&amp;(IF(ISBLANK(T1947),"",(IF(T1947&lt;&gt;T1946,IF(ISBLANK(F$2),T1947&amp;", ",T1947&amp;" "&amp;F$2&amp;", "),(IF(B1947&lt;&gt;B1946,IF(ISBLANK(F$2),T1947&amp;", ",T1947&amp;" "&amp;F$2&amp;", "),(IF(Z1947&lt;&gt;Z1946,IF(ISBLANK(F$2),T1947&amp;", ",T1947&amp;" "&amp;F$2&amp;", "),IF((U1947&lt;&gt;U1946)*($G$2="Y"),"same collector, ","")))))))))&amp;(IF(ISBLANK(U1947),"",(IF(U1947&lt;&gt;U1946,U1947&amp;", ",(IF(B1947&lt;&gt;B1946,U1947&amp;", ",IF(Z1947&lt;&gt;Z1946,U1947&amp;", ",(IF(T1947&lt;&gt;T1946,IF((T1947&lt;&gt;T1946)*($G$2="Y"),"same date, ", ""),IF((T1947=T1946)*(U1947=U1946)*(S1947&lt;&gt;S1946)*($G$2="Y"),"same collector and date, ", ""))))))))))&amp;(IF(ISBLANK(V1947),"",V1947&amp;", "))&amp;IF((AA1947&lt;&gt;AA1948)*($H$2="y"),AD1947&amp;AE1947,IF((AA1947&lt;&gt;AA1948)*($H$2="m"),AD1947&amp;AG1947,IF(($H$2&lt;&gt;"m")*($H$2&lt;&gt;"Y"),(IF(F1947=0,"",F1947&amp;" "&amp;$F$4&amp;" "))&amp;(IF(G1947=0,"",G1947&amp;" "&amp;$G$4&amp;" "))&amp;(IF(H1947=0,"",H1947&amp;" "&amp;H$4&amp;" "))&amp;(IF(I1947=0,"",I1947&amp;" "&amp;$I$4&amp;" "))&amp;(IF(J1947=0,"",J1947&amp;" "&amp;$J$4&amp;" "))&amp;IF((ISBLANK(C1947)),"","("&amp;C1947&amp;")"),"")))&amp;IF((B1947=B1948)*(K1947=K1948)*(L1947=L1948)*(M1947=M1948),IF(($H$2&lt;&gt;"m")*($H$2&lt;&gt;"Y"), ", ", IF((ISNUMBER(FIND(")",AE1947))), ", ", "")),IF((B1947=B1948)*(K1947=K1948)*(L1947=L1948),"; ",". ")))</f>
        <v/>
      </c>
      <c r="AI1947" s="1"/>
    </row>
    <row r="1948" spans="1:35" x14ac:dyDescent="0.25">
      <c r="A1948" s="3" t="str">
        <f t="shared" si="246"/>
        <v/>
      </c>
      <c r="B1948" s="53" t="str">
        <f t="shared" si="250"/>
        <v/>
      </c>
      <c r="C1948" s="57"/>
      <c r="D1948" s="57"/>
      <c r="E1948" s="57"/>
      <c r="F1948" s="57"/>
      <c r="G1948" s="57"/>
      <c r="H1948" s="57"/>
      <c r="I1948" s="57"/>
      <c r="J1948" s="57"/>
      <c r="K1948" s="57"/>
      <c r="L1948" s="57"/>
      <c r="M1948" s="54"/>
      <c r="N1948" s="57"/>
      <c r="O1948" s="58"/>
      <c r="P1948" s="58"/>
      <c r="Q1948" s="58"/>
      <c r="R1948" s="58"/>
      <c r="S1948" s="54"/>
      <c r="T1948" s="57"/>
      <c r="U1948" s="57"/>
      <c r="V1948" s="57"/>
      <c r="W1948" s="57"/>
      <c r="X1948" s="147" t="str">
        <f>IF(ISBLANK(D1948),"",IF('order-admin-units'!$I$1&lt;&gt;"y", "", IF((K1948="")*(ISBLANK(D1948)=FALSE), 'order-admin-units'!$B$1+1, VLOOKUP(K1948, ordercountry, 2))))</f>
        <v/>
      </c>
      <c r="Y1948" s="147" t="str">
        <f>IF(ISBLANK(D1948),"",IF('order-admin-units'!$I$1&lt;&gt;"y", "", IF(L1948="", 'order-admin-units'!$B$2+1, VLOOKUP(K1948&amp;"@"&amp;L1948, orderadmin, 2))))</f>
        <v/>
      </c>
      <c r="Z1948" s="147" t="str">
        <f t="shared" si="247"/>
        <v/>
      </c>
      <c r="AA1948" s="147" t="str">
        <f t="shared" si="248"/>
        <v/>
      </c>
      <c r="AB1948" s="147" t="str">
        <f t="shared" si="249"/>
        <v/>
      </c>
      <c r="AC1948" s="147" t="str">
        <f t="shared" si="243"/>
        <v/>
      </c>
      <c r="AD1948" s="11" t="str">
        <f t="shared" si="244"/>
        <v/>
      </c>
      <c r="AE1948" s="11" t="str">
        <f t="array" ref="AE1948">IF(ISBLANK(D1948),"",IF(OR($H$2="y",$H$2="m"),IF(AA1948=AA1947,IF(OR(AB1948=$AB$4:$AB1947)=FALSE,AE1947&amp;C1948,AE1947),"("&amp;C1948)&amp;IF(AA1948=AA1949,IF(OR(AB1949=$AB$4:$AB1948)=FALSE,", ",""),") "),""))</f>
        <v/>
      </c>
      <c r="AF1948" s="11" t="str">
        <f t="shared" si="245"/>
        <v/>
      </c>
      <c r="AG1948" s="11" t="str">
        <f t="array" ref="AG1948">IF(ISBLANK(D1948),"",IF(OR($H$2="y",$H$2="m"),IF(AA1948=AA1947,IF(OR(AC1948=$AC$4:$AC1947)=FALSE,AG1947&amp;AF1948,AG1947),"("&amp;AF1948)&amp;IF(AA1948=AA1949,IF(OR(AC1949=$AC$4:$AC1948)=FALSE,", ",""),") "),""))</f>
        <v/>
      </c>
      <c r="AH1948" s="10" t="str">
        <f>IF((ISBLANK(D1948)),"",IF(D1948=D1947,AH1947,"")&amp;IF(B1947&lt;&gt;B1948,((IF(ISBLANK(E1948),$D$3&amp;"Non-type material: "&amp;$D$3,$D$3&amp;INDEX('type-categories'!$A$2:$B$100,MATCH(E1948,'type-categories'!$A$2:$A$100,0),2)&amp;$D$3))),"")&amp;(IF(K1948&lt;&gt;K1947,$C$2&amp;K1948&amp;$K$3&amp;$C$2&amp;" ",(IF(B1948&lt;&gt;B1947,$C$2&amp;K1948&amp;$K$3&amp;$C$2&amp;" ",""))))&amp;(IF(L1948="","",((IF(L1948&lt;&gt;L1947,$D$2&amp;L1948&amp;$L$3&amp;$D$2&amp;" ",IF(B1948&lt;&gt;B1947,$D$2&amp;L1948&amp;$L$3&amp;$D$2&amp;" ",""))))))&amp;(IF(M1948="","",((IF(M1948&lt;&gt;M1947,$E$2&amp;M1948&amp;$E$2&amp;","&amp;" ",IF(B1948&lt;&gt;B1947,$E$2&amp;M1948&amp;$E$2&amp;",",""))))))&amp;(IF(N1948="","",IF(N1948&lt;&gt;N1947,N1948&amp;", ",IF(B1948&lt;&gt;B1947,N1948&amp;", ",""))))&amp;(IF(ISBLANK(O1948),"",(IF(O1948&lt;&gt;O1947,O1948&amp;", ",IF(B1948&lt;&gt;B1947,O1948&amp;", ","")))))&amp;(IF(ISBLANK(P1948),"",(IF(P1948&lt;&gt;P1947,P1948&amp;", ",IF(B1948&lt;&gt;B1947,P1948&amp;", ",IF(Z1948&lt;&gt;Z1947,P1948&amp;", ",""))))))&amp;(IF(ISBLANK(Q1948),"",(IF(Q1948&lt;&gt;Q1947,Q1948&amp;", ",IF(B1948&lt;&gt;B1947,Q1948&amp;", ",IF(Z1948&lt;&gt;Z1947,Q1948&amp;", ",""))))))&amp;(IF(ISBLANK(R1948),"",(IF(R1948&lt;&gt;R1947,R1948&amp;"m, ",IF(B1948&lt;&gt;B1947,R1948&amp;"m, ",IF(Z1948&lt;&gt;Z1947,R1948&amp;"m, ",""))))))&amp;IF(ISBLANK(S1948),"",(IF(B1948&lt;&gt;B1947,S1948&amp;", ",IF(S1948&lt;&gt;S1947,IF((Z1948=Z1947),"same locality "&amp;S1948&amp;", ",S1948&amp;", "),""))))&amp;(IF(ISBLANK(T1948),"",(IF(T1948&lt;&gt;T1947,IF(ISBLANK(F$2),T1948&amp;", ",T1948&amp;" "&amp;F$2&amp;", "),(IF(B1948&lt;&gt;B1947,IF(ISBLANK(F$2),T1948&amp;", ",T1948&amp;" "&amp;F$2&amp;", "),(IF(Z1948&lt;&gt;Z1947,IF(ISBLANK(F$2),T1948&amp;", ",T1948&amp;" "&amp;F$2&amp;", "),IF((U1948&lt;&gt;U1947)*($G$2="Y"),"same collector, ","")))))))))&amp;(IF(ISBLANK(U1948),"",(IF(U1948&lt;&gt;U1947,U1948&amp;", ",(IF(B1948&lt;&gt;B1947,U1948&amp;", ",IF(Z1948&lt;&gt;Z1947,U1948&amp;", ",(IF(T1948&lt;&gt;T1947,IF((T1948&lt;&gt;T1947)*($G$2="Y"),"same date, ", ""),IF((T1948=T1947)*(U1948=U1947)*(S1948&lt;&gt;S1947)*($G$2="Y"),"same collector and date, ", ""))))))))))&amp;(IF(ISBLANK(V1948),"",V1948&amp;", "))&amp;IF((AA1948&lt;&gt;AA1949)*($H$2="y"),AD1948&amp;AE1948,IF((AA1948&lt;&gt;AA1949)*($H$2="m"),AD1948&amp;AG1948,IF(($H$2&lt;&gt;"m")*($H$2&lt;&gt;"Y"),(IF(F1948=0,"",F1948&amp;" "&amp;$F$4&amp;" "))&amp;(IF(G1948=0,"",G1948&amp;" "&amp;$G$4&amp;" "))&amp;(IF(H1948=0,"",H1948&amp;" "&amp;H$4&amp;" "))&amp;(IF(I1948=0,"",I1948&amp;" "&amp;$I$4&amp;" "))&amp;(IF(J1948=0,"",J1948&amp;" "&amp;$J$4&amp;" "))&amp;IF((ISBLANK(C1948)),"","("&amp;C1948&amp;")"),"")))&amp;IF((B1948=B1949)*(K1948=K1949)*(L1948=L1949)*(M1948=M1949),IF(($H$2&lt;&gt;"m")*($H$2&lt;&gt;"Y"), ", ", IF((ISNUMBER(FIND(")",AE1948))), ", ", "")),IF((B1948=B1949)*(K1948=K1949)*(L1948=L1949),"; ",". ")))</f>
        <v/>
      </c>
      <c r="AI1948" s="1"/>
    </row>
    <row r="1949" spans="1:35" x14ac:dyDescent="0.25">
      <c r="A1949" s="3" t="str">
        <f t="shared" si="246"/>
        <v/>
      </c>
      <c r="B1949" s="53" t="str">
        <f t="shared" si="250"/>
        <v/>
      </c>
      <c r="C1949" s="57"/>
      <c r="D1949" s="57"/>
      <c r="E1949" s="57"/>
      <c r="F1949" s="57"/>
      <c r="G1949" s="57"/>
      <c r="H1949" s="57"/>
      <c r="I1949" s="57"/>
      <c r="J1949" s="57"/>
      <c r="K1949" s="57"/>
      <c r="L1949" s="57"/>
      <c r="M1949" s="54"/>
      <c r="N1949" s="57"/>
      <c r="O1949" s="58"/>
      <c r="P1949" s="58"/>
      <c r="Q1949" s="58"/>
      <c r="R1949" s="58"/>
      <c r="S1949" s="54"/>
      <c r="T1949" s="57"/>
      <c r="U1949" s="57"/>
      <c r="V1949" s="57"/>
      <c r="W1949" s="57"/>
      <c r="X1949" s="147" t="str">
        <f>IF(ISBLANK(D1949),"",IF('order-admin-units'!$I$1&lt;&gt;"y", "", IF((K1949="")*(ISBLANK(D1949)=FALSE), 'order-admin-units'!$B$1+1, VLOOKUP(K1949, ordercountry, 2))))</f>
        <v/>
      </c>
      <c r="Y1949" s="147" t="str">
        <f>IF(ISBLANK(D1949),"",IF('order-admin-units'!$I$1&lt;&gt;"y", "", IF(L1949="", 'order-admin-units'!$B$2+1, VLOOKUP(K1949&amp;"@"&amp;L1949, orderadmin, 2))))</f>
        <v/>
      </c>
      <c r="Z1949" s="147" t="str">
        <f t="shared" si="247"/>
        <v/>
      </c>
      <c r="AA1949" s="147" t="str">
        <f t="shared" si="248"/>
        <v/>
      </c>
      <c r="AB1949" s="147" t="str">
        <f t="shared" si="249"/>
        <v/>
      </c>
      <c r="AC1949" s="147" t="str">
        <f t="shared" si="243"/>
        <v/>
      </c>
      <c r="AD1949" s="11" t="str">
        <f t="shared" si="244"/>
        <v/>
      </c>
      <c r="AE1949" s="11" t="str">
        <f t="array" ref="AE1949">IF(ISBLANK(D1949),"",IF(OR($H$2="y",$H$2="m"),IF(AA1949=AA1948,IF(OR(AB1949=$AB$4:$AB1948)=FALSE,AE1948&amp;C1949,AE1948),"("&amp;C1949)&amp;IF(AA1949=AA1950,IF(OR(AB1950=$AB$4:$AB1949)=FALSE,", ",""),") "),""))</f>
        <v/>
      </c>
      <c r="AF1949" s="11" t="str">
        <f t="shared" si="245"/>
        <v/>
      </c>
      <c r="AG1949" s="11" t="str">
        <f t="array" ref="AG1949">IF(ISBLANK(D1949),"",IF(OR($H$2="y",$H$2="m"),IF(AA1949=AA1948,IF(OR(AC1949=$AC$4:$AC1948)=FALSE,AG1948&amp;AF1949,AG1948),"("&amp;AF1949)&amp;IF(AA1949=AA1950,IF(OR(AC1950=$AC$4:$AC1949)=FALSE,", ",""),") "),""))</f>
        <v/>
      </c>
      <c r="AH1949" s="10" t="str">
        <f>IF((ISBLANK(D1949)),"",IF(D1949=D1948,AH1948,"")&amp;IF(B1948&lt;&gt;B1949,((IF(ISBLANK(E1949),$D$3&amp;"Non-type material: "&amp;$D$3,$D$3&amp;INDEX('type-categories'!$A$2:$B$100,MATCH(E1949,'type-categories'!$A$2:$A$100,0),2)&amp;$D$3))),"")&amp;(IF(K1949&lt;&gt;K1948,$C$2&amp;K1949&amp;$K$3&amp;$C$2&amp;" ",(IF(B1949&lt;&gt;B1948,$C$2&amp;K1949&amp;$K$3&amp;$C$2&amp;" ",""))))&amp;(IF(L1949="","",((IF(L1949&lt;&gt;L1948,$D$2&amp;L1949&amp;$L$3&amp;$D$2&amp;" ",IF(B1949&lt;&gt;B1948,$D$2&amp;L1949&amp;$L$3&amp;$D$2&amp;" ",""))))))&amp;(IF(M1949="","",((IF(M1949&lt;&gt;M1948,$E$2&amp;M1949&amp;$E$2&amp;","&amp;" ",IF(B1949&lt;&gt;B1948,$E$2&amp;M1949&amp;$E$2&amp;",",""))))))&amp;(IF(N1949="","",IF(N1949&lt;&gt;N1948,N1949&amp;", ",IF(B1949&lt;&gt;B1948,N1949&amp;", ",""))))&amp;(IF(ISBLANK(O1949),"",(IF(O1949&lt;&gt;O1948,O1949&amp;", ",IF(B1949&lt;&gt;B1948,O1949&amp;", ","")))))&amp;(IF(ISBLANK(P1949),"",(IF(P1949&lt;&gt;P1948,P1949&amp;", ",IF(B1949&lt;&gt;B1948,P1949&amp;", ",IF(Z1949&lt;&gt;Z1948,P1949&amp;", ",""))))))&amp;(IF(ISBLANK(Q1949),"",(IF(Q1949&lt;&gt;Q1948,Q1949&amp;", ",IF(B1949&lt;&gt;B1948,Q1949&amp;", ",IF(Z1949&lt;&gt;Z1948,Q1949&amp;", ",""))))))&amp;(IF(ISBLANK(R1949),"",(IF(R1949&lt;&gt;R1948,R1949&amp;"m, ",IF(B1949&lt;&gt;B1948,R1949&amp;"m, ",IF(Z1949&lt;&gt;Z1948,R1949&amp;"m, ",""))))))&amp;IF(ISBLANK(S1949),"",(IF(B1949&lt;&gt;B1948,S1949&amp;", ",IF(S1949&lt;&gt;S1948,IF((Z1949=Z1948),"same locality "&amp;S1949&amp;", ",S1949&amp;", "),""))))&amp;(IF(ISBLANK(T1949),"",(IF(T1949&lt;&gt;T1948,IF(ISBLANK(F$2),T1949&amp;", ",T1949&amp;" "&amp;F$2&amp;", "),(IF(B1949&lt;&gt;B1948,IF(ISBLANK(F$2),T1949&amp;", ",T1949&amp;" "&amp;F$2&amp;", "),(IF(Z1949&lt;&gt;Z1948,IF(ISBLANK(F$2),T1949&amp;", ",T1949&amp;" "&amp;F$2&amp;", "),IF((U1949&lt;&gt;U1948)*($G$2="Y"),"same collector, ","")))))))))&amp;(IF(ISBLANK(U1949),"",(IF(U1949&lt;&gt;U1948,U1949&amp;", ",(IF(B1949&lt;&gt;B1948,U1949&amp;", ",IF(Z1949&lt;&gt;Z1948,U1949&amp;", ",(IF(T1949&lt;&gt;T1948,IF((T1949&lt;&gt;T1948)*($G$2="Y"),"same date, ", ""),IF((T1949=T1948)*(U1949=U1948)*(S1949&lt;&gt;S1948)*($G$2="Y"),"same collector and date, ", ""))))))))))&amp;(IF(ISBLANK(V1949),"",V1949&amp;", "))&amp;IF((AA1949&lt;&gt;AA1950)*($H$2="y"),AD1949&amp;AE1949,IF((AA1949&lt;&gt;AA1950)*($H$2="m"),AD1949&amp;AG1949,IF(($H$2&lt;&gt;"m")*($H$2&lt;&gt;"Y"),(IF(F1949=0,"",F1949&amp;" "&amp;$F$4&amp;" "))&amp;(IF(G1949=0,"",G1949&amp;" "&amp;$G$4&amp;" "))&amp;(IF(H1949=0,"",H1949&amp;" "&amp;H$4&amp;" "))&amp;(IF(I1949=0,"",I1949&amp;" "&amp;$I$4&amp;" "))&amp;(IF(J1949=0,"",J1949&amp;" "&amp;$J$4&amp;" "))&amp;IF((ISBLANK(C1949)),"","("&amp;C1949&amp;")"),"")))&amp;IF((B1949=B1950)*(K1949=K1950)*(L1949=L1950)*(M1949=M1950),IF(($H$2&lt;&gt;"m")*($H$2&lt;&gt;"Y"), ", ", IF((ISNUMBER(FIND(")",AE1949))), ", ", "")),IF((B1949=B1950)*(K1949=K1950)*(L1949=L1950),"; ",". ")))</f>
        <v/>
      </c>
      <c r="AI1949" s="1"/>
    </row>
    <row r="1950" spans="1:35" x14ac:dyDescent="0.25">
      <c r="A1950" s="3" t="str">
        <f t="shared" si="246"/>
        <v/>
      </c>
      <c r="B1950" s="53" t="str">
        <f t="shared" si="250"/>
        <v/>
      </c>
      <c r="C1950" s="57"/>
      <c r="D1950" s="57"/>
      <c r="E1950" s="57"/>
      <c r="F1950" s="57"/>
      <c r="G1950" s="57"/>
      <c r="H1950" s="57"/>
      <c r="I1950" s="57"/>
      <c r="J1950" s="57"/>
      <c r="K1950" s="57"/>
      <c r="L1950" s="57"/>
      <c r="M1950" s="54"/>
      <c r="N1950" s="57"/>
      <c r="O1950" s="58"/>
      <c r="P1950" s="58"/>
      <c r="Q1950" s="58"/>
      <c r="R1950" s="58"/>
      <c r="S1950" s="54"/>
      <c r="T1950" s="57"/>
      <c r="U1950" s="57"/>
      <c r="V1950" s="57"/>
      <c r="W1950" s="57"/>
      <c r="X1950" s="147" t="str">
        <f>IF(ISBLANK(D1950),"",IF('order-admin-units'!$I$1&lt;&gt;"y", "", IF((K1950="")*(ISBLANK(D1950)=FALSE), 'order-admin-units'!$B$1+1, VLOOKUP(K1950, ordercountry, 2))))</f>
        <v/>
      </c>
      <c r="Y1950" s="147" t="str">
        <f>IF(ISBLANK(D1950),"",IF('order-admin-units'!$I$1&lt;&gt;"y", "", IF(L1950="", 'order-admin-units'!$B$2+1, VLOOKUP(K1950&amp;"@"&amp;L1950, orderadmin, 2))))</f>
        <v/>
      </c>
      <c r="Z1950" s="147" t="str">
        <f t="shared" si="247"/>
        <v/>
      </c>
      <c r="AA1950" s="147" t="str">
        <f t="shared" si="248"/>
        <v/>
      </c>
      <c r="AB1950" s="147" t="str">
        <f t="shared" si="249"/>
        <v/>
      </c>
      <c r="AC1950" s="147" t="str">
        <f t="shared" si="243"/>
        <v/>
      </c>
      <c r="AD1950" s="11" t="str">
        <f t="shared" si="244"/>
        <v/>
      </c>
      <c r="AE1950" s="11" t="str">
        <f t="array" ref="AE1950">IF(ISBLANK(D1950),"",IF(OR($H$2="y",$H$2="m"),IF(AA1950=AA1949,IF(OR(AB1950=$AB$4:$AB1949)=FALSE,AE1949&amp;C1950,AE1949),"("&amp;C1950)&amp;IF(AA1950=AA1951,IF(OR(AB1951=$AB$4:$AB1950)=FALSE,", ",""),") "),""))</f>
        <v/>
      </c>
      <c r="AF1950" s="11" t="str">
        <f t="shared" si="245"/>
        <v/>
      </c>
      <c r="AG1950" s="11" t="str">
        <f t="array" ref="AG1950">IF(ISBLANK(D1950),"",IF(OR($H$2="y",$H$2="m"),IF(AA1950=AA1949,IF(OR(AC1950=$AC$4:$AC1949)=FALSE,AG1949&amp;AF1950,AG1949),"("&amp;AF1950)&amp;IF(AA1950=AA1951,IF(OR(AC1951=$AC$4:$AC1950)=FALSE,", ",""),") "),""))</f>
        <v/>
      </c>
      <c r="AH1950" s="10" t="str">
        <f>IF((ISBLANK(D1950)),"",IF(D1950=D1949,AH1949,"")&amp;IF(B1949&lt;&gt;B1950,((IF(ISBLANK(E1950),$D$3&amp;"Non-type material: "&amp;$D$3,$D$3&amp;INDEX('type-categories'!$A$2:$B$100,MATCH(E1950,'type-categories'!$A$2:$A$100,0),2)&amp;$D$3))),"")&amp;(IF(K1950&lt;&gt;K1949,$C$2&amp;K1950&amp;$K$3&amp;$C$2&amp;" ",(IF(B1950&lt;&gt;B1949,$C$2&amp;K1950&amp;$K$3&amp;$C$2&amp;" ",""))))&amp;(IF(L1950="","",((IF(L1950&lt;&gt;L1949,$D$2&amp;L1950&amp;$L$3&amp;$D$2&amp;" ",IF(B1950&lt;&gt;B1949,$D$2&amp;L1950&amp;$L$3&amp;$D$2&amp;" ",""))))))&amp;(IF(M1950="","",((IF(M1950&lt;&gt;M1949,$E$2&amp;M1950&amp;$E$2&amp;","&amp;" ",IF(B1950&lt;&gt;B1949,$E$2&amp;M1950&amp;$E$2&amp;",",""))))))&amp;(IF(N1950="","",IF(N1950&lt;&gt;N1949,N1950&amp;", ",IF(B1950&lt;&gt;B1949,N1950&amp;", ",""))))&amp;(IF(ISBLANK(O1950),"",(IF(O1950&lt;&gt;O1949,O1950&amp;", ",IF(B1950&lt;&gt;B1949,O1950&amp;", ","")))))&amp;(IF(ISBLANK(P1950),"",(IF(P1950&lt;&gt;P1949,P1950&amp;", ",IF(B1950&lt;&gt;B1949,P1950&amp;", ",IF(Z1950&lt;&gt;Z1949,P1950&amp;", ",""))))))&amp;(IF(ISBLANK(Q1950),"",(IF(Q1950&lt;&gt;Q1949,Q1950&amp;", ",IF(B1950&lt;&gt;B1949,Q1950&amp;", ",IF(Z1950&lt;&gt;Z1949,Q1950&amp;", ",""))))))&amp;(IF(ISBLANK(R1950),"",(IF(R1950&lt;&gt;R1949,R1950&amp;"m, ",IF(B1950&lt;&gt;B1949,R1950&amp;"m, ",IF(Z1950&lt;&gt;Z1949,R1950&amp;"m, ",""))))))&amp;IF(ISBLANK(S1950),"",(IF(B1950&lt;&gt;B1949,S1950&amp;", ",IF(S1950&lt;&gt;S1949,IF((Z1950=Z1949),"same locality "&amp;S1950&amp;", ",S1950&amp;", "),""))))&amp;(IF(ISBLANK(T1950),"",(IF(T1950&lt;&gt;T1949,IF(ISBLANK(F$2),T1950&amp;", ",T1950&amp;" "&amp;F$2&amp;", "),(IF(B1950&lt;&gt;B1949,IF(ISBLANK(F$2),T1950&amp;", ",T1950&amp;" "&amp;F$2&amp;", "),(IF(Z1950&lt;&gt;Z1949,IF(ISBLANK(F$2),T1950&amp;", ",T1950&amp;" "&amp;F$2&amp;", "),IF((U1950&lt;&gt;U1949)*($G$2="Y"),"same collector, ","")))))))))&amp;(IF(ISBLANK(U1950),"",(IF(U1950&lt;&gt;U1949,U1950&amp;", ",(IF(B1950&lt;&gt;B1949,U1950&amp;", ",IF(Z1950&lt;&gt;Z1949,U1950&amp;", ",(IF(T1950&lt;&gt;T1949,IF((T1950&lt;&gt;T1949)*($G$2="Y"),"same date, ", ""),IF((T1950=T1949)*(U1950=U1949)*(S1950&lt;&gt;S1949)*($G$2="Y"),"same collector and date, ", ""))))))))))&amp;(IF(ISBLANK(V1950),"",V1950&amp;", "))&amp;IF((AA1950&lt;&gt;AA1951)*($H$2="y"),AD1950&amp;AE1950,IF((AA1950&lt;&gt;AA1951)*($H$2="m"),AD1950&amp;AG1950,IF(($H$2&lt;&gt;"m")*($H$2&lt;&gt;"Y"),(IF(F1950=0,"",F1950&amp;" "&amp;$F$4&amp;" "))&amp;(IF(G1950=0,"",G1950&amp;" "&amp;$G$4&amp;" "))&amp;(IF(H1950=0,"",H1950&amp;" "&amp;H$4&amp;" "))&amp;(IF(I1950=0,"",I1950&amp;" "&amp;$I$4&amp;" "))&amp;(IF(J1950=0,"",J1950&amp;" "&amp;$J$4&amp;" "))&amp;IF((ISBLANK(C1950)),"","("&amp;C1950&amp;")"),"")))&amp;IF((B1950=B1951)*(K1950=K1951)*(L1950=L1951)*(M1950=M1951),IF(($H$2&lt;&gt;"m")*($H$2&lt;&gt;"Y"), ", ", IF((ISNUMBER(FIND(")",AE1950))), ", ", "")),IF((B1950=B1951)*(K1950=K1951)*(L1950=L1951),"; ",". ")))</f>
        <v/>
      </c>
      <c r="AI1950" s="1"/>
    </row>
    <row r="1951" spans="1:35" x14ac:dyDescent="0.25">
      <c r="A1951" s="3" t="str">
        <f t="shared" si="246"/>
        <v/>
      </c>
      <c r="B1951" s="53" t="str">
        <f t="shared" si="250"/>
        <v/>
      </c>
      <c r="C1951" s="57"/>
      <c r="D1951" s="57"/>
      <c r="E1951" s="57"/>
      <c r="F1951" s="57"/>
      <c r="G1951" s="57"/>
      <c r="H1951" s="57"/>
      <c r="I1951" s="57"/>
      <c r="J1951" s="57"/>
      <c r="K1951" s="57"/>
      <c r="L1951" s="57"/>
      <c r="M1951" s="54"/>
      <c r="N1951" s="57"/>
      <c r="O1951" s="58"/>
      <c r="P1951" s="58"/>
      <c r="Q1951" s="58"/>
      <c r="R1951" s="58"/>
      <c r="S1951" s="54"/>
      <c r="T1951" s="57"/>
      <c r="U1951" s="57"/>
      <c r="V1951" s="57"/>
      <c r="W1951" s="57"/>
      <c r="X1951" s="147" t="str">
        <f>IF(ISBLANK(D1951),"",IF('order-admin-units'!$I$1&lt;&gt;"y", "", IF((K1951="")*(ISBLANK(D1951)=FALSE), 'order-admin-units'!$B$1+1, VLOOKUP(K1951, ordercountry, 2))))</f>
        <v/>
      </c>
      <c r="Y1951" s="147" t="str">
        <f>IF(ISBLANK(D1951),"",IF('order-admin-units'!$I$1&lt;&gt;"y", "", IF(L1951="", 'order-admin-units'!$B$2+1, VLOOKUP(K1951&amp;"@"&amp;L1951, orderadmin, 2))))</f>
        <v/>
      </c>
      <c r="Z1951" s="147" t="str">
        <f t="shared" si="247"/>
        <v/>
      </c>
      <c r="AA1951" s="147" t="str">
        <f t="shared" si="248"/>
        <v/>
      </c>
      <c r="AB1951" s="147" t="str">
        <f t="shared" si="249"/>
        <v/>
      </c>
      <c r="AC1951" s="147" t="str">
        <f t="shared" si="243"/>
        <v/>
      </c>
      <c r="AD1951" s="11" t="str">
        <f t="shared" si="244"/>
        <v/>
      </c>
      <c r="AE1951" s="11" t="str">
        <f t="array" ref="AE1951">IF(ISBLANK(D1951),"",IF(OR($H$2="y",$H$2="m"),IF(AA1951=AA1950,IF(OR(AB1951=$AB$4:$AB1950)=FALSE,AE1950&amp;C1951,AE1950),"("&amp;C1951)&amp;IF(AA1951=AA1952,IF(OR(AB1952=$AB$4:$AB1951)=FALSE,", ",""),") "),""))</f>
        <v/>
      </c>
      <c r="AF1951" s="11" t="str">
        <f t="shared" si="245"/>
        <v/>
      </c>
      <c r="AG1951" s="11" t="str">
        <f t="array" ref="AG1951">IF(ISBLANK(D1951),"",IF(OR($H$2="y",$H$2="m"),IF(AA1951=AA1950,IF(OR(AC1951=$AC$4:$AC1950)=FALSE,AG1950&amp;AF1951,AG1950),"("&amp;AF1951)&amp;IF(AA1951=AA1952,IF(OR(AC1952=$AC$4:$AC1951)=FALSE,", ",""),") "),""))</f>
        <v/>
      </c>
      <c r="AH1951" s="10" t="str">
        <f>IF((ISBLANK(D1951)),"",IF(D1951=D1950,AH1950,"")&amp;IF(B1950&lt;&gt;B1951,((IF(ISBLANK(E1951),$D$3&amp;"Non-type material: "&amp;$D$3,$D$3&amp;INDEX('type-categories'!$A$2:$B$100,MATCH(E1951,'type-categories'!$A$2:$A$100,0),2)&amp;$D$3))),"")&amp;(IF(K1951&lt;&gt;K1950,$C$2&amp;K1951&amp;$K$3&amp;$C$2&amp;" ",(IF(B1951&lt;&gt;B1950,$C$2&amp;K1951&amp;$K$3&amp;$C$2&amp;" ",""))))&amp;(IF(L1951="","",((IF(L1951&lt;&gt;L1950,$D$2&amp;L1951&amp;$L$3&amp;$D$2&amp;" ",IF(B1951&lt;&gt;B1950,$D$2&amp;L1951&amp;$L$3&amp;$D$2&amp;" ",""))))))&amp;(IF(M1951="","",((IF(M1951&lt;&gt;M1950,$E$2&amp;M1951&amp;$E$2&amp;","&amp;" ",IF(B1951&lt;&gt;B1950,$E$2&amp;M1951&amp;$E$2&amp;",",""))))))&amp;(IF(N1951="","",IF(N1951&lt;&gt;N1950,N1951&amp;", ",IF(B1951&lt;&gt;B1950,N1951&amp;", ",""))))&amp;(IF(ISBLANK(O1951),"",(IF(O1951&lt;&gt;O1950,O1951&amp;", ",IF(B1951&lt;&gt;B1950,O1951&amp;", ","")))))&amp;(IF(ISBLANK(P1951),"",(IF(P1951&lt;&gt;P1950,P1951&amp;", ",IF(B1951&lt;&gt;B1950,P1951&amp;", ",IF(Z1951&lt;&gt;Z1950,P1951&amp;", ",""))))))&amp;(IF(ISBLANK(Q1951),"",(IF(Q1951&lt;&gt;Q1950,Q1951&amp;", ",IF(B1951&lt;&gt;B1950,Q1951&amp;", ",IF(Z1951&lt;&gt;Z1950,Q1951&amp;", ",""))))))&amp;(IF(ISBLANK(R1951),"",(IF(R1951&lt;&gt;R1950,R1951&amp;"m, ",IF(B1951&lt;&gt;B1950,R1951&amp;"m, ",IF(Z1951&lt;&gt;Z1950,R1951&amp;"m, ",""))))))&amp;IF(ISBLANK(S1951),"",(IF(B1951&lt;&gt;B1950,S1951&amp;", ",IF(S1951&lt;&gt;S1950,IF((Z1951=Z1950),"same locality "&amp;S1951&amp;", ",S1951&amp;", "),""))))&amp;(IF(ISBLANK(T1951),"",(IF(T1951&lt;&gt;T1950,IF(ISBLANK(F$2),T1951&amp;", ",T1951&amp;" "&amp;F$2&amp;", "),(IF(B1951&lt;&gt;B1950,IF(ISBLANK(F$2),T1951&amp;", ",T1951&amp;" "&amp;F$2&amp;", "),(IF(Z1951&lt;&gt;Z1950,IF(ISBLANK(F$2),T1951&amp;", ",T1951&amp;" "&amp;F$2&amp;", "),IF((U1951&lt;&gt;U1950)*($G$2="Y"),"same collector, ","")))))))))&amp;(IF(ISBLANK(U1951),"",(IF(U1951&lt;&gt;U1950,U1951&amp;", ",(IF(B1951&lt;&gt;B1950,U1951&amp;", ",IF(Z1951&lt;&gt;Z1950,U1951&amp;", ",(IF(T1951&lt;&gt;T1950,IF((T1951&lt;&gt;T1950)*($G$2="Y"),"same date, ", ""),IF((T1951=T1950)*(U1951=U1950)*(S1951&lt;&gt;S1950)*($G$2="Y"),"same collector and date, ", ""))))))))))&amp;(IF(ISBLANK(V1951),"",V1951&amp;", "))&amp;IF((AA1951&lt;&gt;AA1952)*($H$2="y"),AD1951&amp;AE1951,IF((AA1951&lt;&gt;AA1952)*($H$2="m"),AD1951&amp;AG1951,IF(($H$2&lt;&gt;"m")*($H$2&lt;&gt;"Y"),(IF(F1951=0,"",F1951&amp;" "&amp;$F$4&amp;" "))&amp;(IF(G1951=0,"",G1951&amp;" "&amp;$G$4&amp;" "))&amp;(IF(H1951=0,"",H1951&amp;" "&amp;H$4&amp;" "))&amp;(IF(I1951=0,"",I1951&amp;" "&amp;$I$4&amp;" "))&amp;(IF(J1951=0,"",J1951&amp;" "&amp;$J$4&amp;" "))&amp;IF((ISBLANK(C1951)),"","("&amp;C1951&amp;")"),"")))&amp;IF((B1951=B1952)*(K1951=K1952)*(L1951=L1952)*(M1951=M1952),IF(($H$2&lt;&gt;"m")*($H$2&lt;&gt;"Y"), ", ", IF((ISNUMBER(FIND(")",AE1951))), ", ", "")),IF((B1951=B1952)*(K1951=K1952)*(L1951=L1952),"; ",". ")))</f>
        <v/>
      </c>
      <c r="AI1951" s="1"/>
    </row>
    <row r="1952" spans="1:35" x14ac:dyDescent="0.25">
      <c r="A1952" s="3" t="str">
        <f t="shared" si="246"/>
        <v/>
      </c>
      <c r="B1952" s="53" t="str">
        <f t="shared" si="250"/>
        <v/>
      </c>
      <c r="C1952" s="57"/>
      <c r="D1952" s="57"/>
      <c r="E1952" s="57"/>
      <c r="F1952" s="57"/>
      <c r="G1952" s="57"/>
      <c r="H1952" s="57"/>
      <c r="I1952" s="57"/>
      <c r="J1952" s="57"/>
      <c r="K1952" s="57"/>
      <c r="L1952" s="57"/>
      <c r="M1952" s="54"/>
      <c r="N1952" s="57"/>
      <c r="O1952" s="58"/>
      <c r="P1952" s="58"/>
      <c r="Q1952" s="58"/>
      <c r="R1952" s="58"/>
      <c r="S1952" s="54"/>
      <c r="T1952" s="57"/>
      <c r="U1952" s="57"/>
      <c r="V1952" s="57"/>
      <c r="W1952" s="57"/>
      <c r="X1952" s="147" t="str">
        <f>IF(ISBLANK(D1952),"",IF('order-admin-units'!$I$1&lt;&gt;"y", "", IF((K1952="")*(ISBLANK(D1952)=FALSE), 'order-admin-units'!$B$1+1, VLOOKUP(K1952, ordercountry, 2))))</f>
        <v/>
      </c>
      <c r="Y1952" s="147" t="str">
        <f>IF(ISBLANK(D1952),"",IF('order-admin-units'!$I$1&lt;&gt;"y", "", IF(L1952="", 'order-admin-units'!$B$2+1, VLOOKUP(K1952&amp;"@"&amp;L1952, orderadmin, 2))))</f>
        <v/>
      </c>
      <c r="Z1952" s="147" t="str">
        <f t="shared" si="247"/>
        <v/>
      </c>
      <c r="AA1952" s="147" t="str">
        <f t="shared" si="248"/>
        <v/>
      </c>
      <c r="AB1952" s="147" t="str">
        <f t="shared" si="249"/>
        <v/>
      </c>
      <c r="AC1952" s="147" t="str">
        <f t="shared" si="243"/>
        <v/>
      </c>
      <c r="AD1952" s="11" t="str">
        <f t="shared" si="244"/>
        <v/>
      </c>
      <c r="AE1952" s="11" t="str">
        <f t="array" ref="AE1952">IF(ISBLANK(D1952),"",IF(OR($H$2="y",$H$2="m"),IF(AA1952=AA1951,IF(OR(AB1952=$AB$4:$AB1951)=FALSE,AE1951&amp;C1952,AE1951),"("&amp;C1952)&amp;IF(AA1952=AA1953,IF(OR(AB1953=$AB$4:$AB1952)=FALSE,", ",""),") "),""))</f>
        <v/>
      </c>
      <c r="AF1952" s="11" t="str">
        <f t="shared" si="245"/>
        <v/>
      </c>
      <c r="AG1952" s="11" t="str">
        <f t="array" ref="AG1952">IF(ISBLANK(D1952),"",IF(OR($H$2="y",$H$2="m"),IF(AA1952=AA1951,IF(OR(AC1952=$AC$4:$AC1951)=FALSE,AG1951&amp;AF1952,AG1951),"("&amp;AF1952)&amp;IF(AA1952=AA1953,IF(OR(AC1953=$AC$4:$AC1952)=FALSE,", ",""),") "),""))</f>
        <v/>
      </c>
      <c r="AH1952" s="10" t="str">
        <f>IF((ISBLANK(D1952)),"",IF(D1952=D1951,AH1951,"")&amp;IF(B1951&lt;&gt;B1952,((IF(ISBLANK(E1952),$D$3&amp;"Non-type material: "&amp;$D$3,$D$3&amp;INDEX('type-categories'!$A$2:$B$100,MATCH(E1952,'type-categories'!$A$2:$A$100,0),2)&amp;$D$3))),"")&amp;(IF(K1952&lt;&gt;K1951,$C$2&amp;K1952&amp;$K$3&amp;$C$2&amp;" ",(IF(B1952&lt;&gt;B1951,$C$2&amp;K1952&amp;$K$3&amp;$C$2&amp;" ",""))))&amp;(IF(L1952="","",((IF(L1952&lt;&gt;L1951,$D$2&amp;L1952&amp;$L$3&amp;$D$2&amp;" ",IF(B1952&lt;&gt;B1951,$D$2&amp;L1952&amp;$L$3&amp;$D$2&amp;" ",""))))))&amp;(IF(M1952="","",((IF(M1952&lt;&gt;M1951,$E$2&amp;M1952&amp;$E$2&amp;","&amp;" ",IF(B1952&lt;&gt;B1951,$E$2&amp;M1952&amp;$E$2&amp;",",""))))))&amp;(IF(N1952="","",IF(N1952&lt;&gt;N1951,N1952&amp;", ",IF(B1952&lt;&gt;B1951,N1952&amp;", ",""))))&amp;(IF(ISBLANK(O1952),"",(IF(O1952&lt;&gt;O1951,O1952&amp;", ",IF(B1952&lt;&gt;B1951,O1952&amp;", ","")))))&amp;(IF(ISBLANK(P1952),"",(IF(P1952&lt;&gt;P1951,P1952&amp;", ",IF(B1952&lt;&gt;B1951,P1952&amp;", ",IF(Z1952&lt;&gt;Z1951,P1952&amp;", ",""))))))&amp;(IF(ISBLANK(Q1952),"",(IF(Q1952&lt;&gt;Q1951,Q1952&amp;", ",IF(B1952&lt;&gt;B1951,Q1952&amp;", ",IF(Z1952&lt;&gt;Z1951,Q1952&amp;", ",""))))))&amp;(IF(ISBLANK(R1952),"",(IF(R1952&lt;&gt;R1951,R1952&amp;"m, ",IF(B1952&lt;&gt;B1951,R1952&amp;"m, ",IF(Z1952&lt;&gt;Z1951,R1952&amp;"m, ",""))))))&amp;IF(ISBLANK(S1952),"",(IF(B1952&lt;&gt;B1951,S1952&amp;", ",IF(S1952&lt;&gt;S1951,IF((Z1952=Z1951),"same locality "&amp;S1952&amp;", ",S1952&amp;", "),""))))&amp;(IF(ISBLANK(T1952),"",(IF(T1952&lt;&gt;T1951,IF(ISBLANK(F$2),T1952&amp;", ",T1952&amp;" "&amp;F$2&amp;", "),(IF(B1952&lt;&gt;B1951,IF(ISBLANK(F$2),T1952&amp;", ",T1952&amp;" "&amp;F$2&amp;", "),(IF(Z1952&lt;&gt;Z1951,IF(ISBLANK(F$2),T1952&amp;", ",T1952&amp;" "&amp;F$2&amp;", "),IF((U1952&lt;&gt;U1951)*($G$2="Y"),"same collector, ","")))))))))&amp;(IF(ISBLANK(U1952),"",(IF(U1952&lt;&gt;U1951,U1952&amp;", ",(IF(B1952&lt;&gt;B1951,U1952&amp;", ",IF(Z1952&lt;&gt;Z1951,U1952&amp;", ",(IF(T1952&lt;&gt;T1951,IF((T1952&lt;&gt;T1951)*($G$2="Y"),"same date, ", ""),IF((T1952=T1951)*(U1952=U1951)*(S1952&lt;&gt;S1951)*($G$2="Y"),"same collector and date, ", ""))))))))))&amp;(IF(ISBLANK(V1952),"",V1952&amp;", "))&amp;IF((AA1952&lt;&gt;AA1953)*($H$2="y"),AD1952&amp;AE1952,IF((AA1952&lt;&gt;AA1953)*($H$2="m"),AD1952&amp;AG1952,IF(($H$2&lt;&gt;"m")*($H$2&lt;&gt;"Y"),(IF(F1952=0,"",F1952&amp;" "&amp;$F$4&amp;" "))&amp;(IF(G1952=0,"",G1952&amp;" "&amp;$G$4&amp;" "))&amp;(IF(H1952=0,"",H1952&amp;" "&amp;H$4&amp;" "))&amp;(IF(I1952=0,"",I1952&amp;" "&amp;$I$4&amp;" "))&amp;(IF(J1952=0,"",J1952&amp;" "&amp;$J$4&amp;" "))&amp;IF((ISBLANK(C1952)),"","("&amp;C1952&amp;")"),"")))&amp;IF((B1952=B1953)*(K1952=K1953)*(L1952=L1953)*(M1952=M1953),IF(($H$2&lt;&gt;"m")*($H$2&lt;&gt;"Y"), ", ", IF((ISNUMBER(FIND(")",AE1952))), ", ", "")),IF((B1952=B1953)*(K1952=K1953)*(L1952=L1953),"; ",". ")))</f>
        <v/>
      </c>
      <c r="AI1952" s="1"/>
    </row>
    <row r="1953" spans="1:35" x14ac:dyDescent="0.25">
      <c r="A1953" s="3" t="str">
        <f t="shared" si="246"/>
        <v/>
      </c>
      <c r="B1953" s="53" t="str">
        <f t="shared" si="250"/>
        <v/>
      </c>
      <c r="C1953" s="57"/>
      <c r="D1953" s="57"/>
      <c r="E1953" s="57"/>
      <c r="F1953" s="57"/>
      <c r="G1953" s="57"/>
      <c r="H1953" s="57"/>
      <c r="I1953" s="57"/>
      <c r="J1953" s="57"/>
      <c r="K1953" s="57"/>
      <c r="L1953" s="57"/>
      <c r="M1953" s="54"/>
      <c r="N1953" s="57"/>
      <c r="O1953" s="58"/>
      <c r="P1953" s="58"/>
      <c r="Q1953" s="58"/>
      <c r="R1953" s="58"/>
      <c r="S1953" s="54"/>
      <c r="T1953" s="57"/>
      <c r="U1953" s="57"/>
      <c r="V1953" s="57"/>
      <c r="W1953" s="57"/>
      <c r="X1953" s="147" t="str">
        <f>IF(ISBLANK(D1953),"",IF('order-admin-units'!$I$1&lt;&gt;"y", "", IF((K1953="")*(ISBLANK(D1953)=FALSE), 'order-admin-units'!$B$1+1, VLOOKUP(K1953, ordercountry, 2))))</f>
        <v/>
      </c>
      <c r="Y1953" s="147" t="str">
        <f>IF(ISBLANK(D1953),"",IF('order-admin-units'!$I$1&lt;&gt;"y", "", IF(L1953="", 'order-admin-units'!$B$2+1, VLOOKUP(K1953&amp;"@"&amp;L1953, orderadmin, 2))))</f>
        <v/>
      </c>
      <c r="Z1953" s="147" t="str">
        <f t="shared" si="247"/>
        <v/>
      </c>
      <c r="AA1953" s="147" t="str">
        <f t="shared" si="248"/>
        <v/>
      </c>
      <c r="AB1953" s="147" t="str">
        <f t="shared" si="249"/>
        <v/>
      </c>
      <c r="AC1953" s="147" t="str">
        <f t="shared" si="243"/>
        <v/>
      </c>
      <c r="AD1953" s="11" t="str">
        <f t="shared" si="244"/>
        <v/>
      </c>
      <c r="AE1953" s="11" t="str">
        <f t="array" ref="AE1953">IF(ISBLANK(D1953),"",IF(OR($H$2="y",$H$2="m"),IF(AA1953=AA1952,IF(OR(AB1953=$AB$4:$AB1952)=FALSE,AE1952&amp;C1953,AE1952),"("&amp;C1953)&amp;IF(AA1953=AA1954,IF(OR(AB1954=$AB$4:$AB1953)=FALSE,", ",""),") "),""))</f>
        <v/>
      </c>
      <c r="AF1953" s="11" t="str">
        <f t="shared" si="245"/>
        <v/>
      </c>
      <c r="AG1953" s="11" t="str">
        <f t="array" ref="AG1953">IF(ISBLANK(D1953),"",IF(OR($H$2="y",$H$2="m"),IF(AA1953=AA1952,IF(OR(AC1953=$AC$4:$AC1952)=FALSE,AG1952&amp;AF1953,AG1952),"("&amp;AF1953)&amp;IF(AA1953=AA1954,IF(OR(AC1954=$AC$4:$AC1953)=FALSE,", ",""),") "),""))</f>
        <v/>
      </c>
      <c r="AH1953" s="10" t="str">
        <f>IF((ISBLANK(D1953)),"",IF(D1953=D1952,AH1952,"")&amp;IF(B1952&lt;&gt;B1953,((IF(ISBLANK(E1953),$D$3&amp;"Non-type material: "&amp;$D$3,$D$3&amp;INDEX('type-categories'!$A$2:$B$100,MATCH(E1953,'type-categories'!$A$2:$A$100,0),2)&amp;$D$3))),"")&amp;(IF(K1953&lt;&gt;K1952,$C$2&amp;K1953&amp;$K$3&amp;$C$2&amp;" ",(IF(B1953&lt;&gt;B1952,$C$2&amp;K1953&amp;$K$3&amp;$C$2&amp;" ",""))))&amp;(IF(L1953="","",((IF(L1953&lt;&gt;L1952,$D$2&amp;L1953&amp;$L$3&amp;$D$2&amp;" ",IF(B1953&lt;&gt;B1952,$D$2&amp;L1953&amp;$L$3&amp;$D$2&amp;" ",""))))))&amp;(IF(M1953="","",((IF(M1953&lt;&gt;M1952,$E$2&amp;M1953&amp;$E$2&amp;","&amp;" ",IF(B1953&lt;&gt;B1952,$E$2&amp;M1953&amp;$E$2&amp;",",""))))))&amp;(IF(N1953="","",IF(N1953&lt;&gt;N1952,N1953&amp;", ",IF(B1953&lt;&gt;B1952,N1953&amp;", ",""))))&amp;(IF(ISBLANK(O1953),"",(IF(O1953&lt;&gt;O1952,O1953&amp;", ",IF(B1953&lt;&gt;B1952,O1953&amp;", ","")))))&amp;(IF(ISBLANK(P1953),"",(IF(P1953&lt;&gt;P1952,P1953&amp;", ",IF(B1953&lt;&gt;B1952,P1953&amp;", ",IF(Z1953&lt;&gt;Z1952,P1953&amp;", ",""))))))&amp;(IF(ISBLANK(Q1953),"",(IF(Q1953&lt;&gt;Q1952,Q1953&amp;", ",IF(B1953&lt;&gt;B1952,Q1953&amp;", ",IF(Z1953&lt;&gt;Z1952,Q1953&amp;", ",""))))))&amp;(IF(ISBLANK(R1953),"",(IF(R1953&lt;&gt;R1952,R1953&amp;"m, ",IF(B1953&lt;&gt;B1952,R1953&amp;"m, ",IF(Z1953&lt;&gt;Z1952,R1953&amp;"m, ",""))))))&amp;IF(ISBLANK(S1953),"",(IF(B1953&lt;&gt;B1952,S1953&amp;", ",IF(S1953&lt;&gt;S1952,IF((Z1953=Z1952),"same locality "&amp;S1953&amp;", ",S1953&amp;", "),""))))&amp;(IF(ISBLANK(T1953),"",(IF(T1953&lt;&gt;T1952,IF(ISBLANK(F$2),T1953&amp;", ",T1953&amp;" "&amp;F$2&amp;", "),(IF(B1953&lt;&gt;B1952,IF(ISBLANK(F$2),T1953&amp;", ",T1953&amp;" "&amp;F$2&amp;", "),(IF(Z1953&lt;&gt;Z1952,IF(ISBLANK(F$2),T1953&amp;", ",T1953&amp;" "&amp;F$2&amp;", "),IF((U1953&lt;&gt;U1952)*($G$2="Y"),"same collector, ","")))))))))&amp;(IF(ISBLANK(U1953),"",(IF(U1953&lt;&gt;U1952,U1953&amp;", ",(IF(B1953&lt;&gt;B1952,U1953&amp;", ",IF(Z1953&lt;&gt;Z1952,U1953&amp;", ",(IF(T1953&lt;&gt;T1952,IF((T1953&lt;&gt;T1952)*($G$2="Y"),"same date, ", ""),IF((T1953=T1952)*(U1953=U1952)*(S1953&lt;&gt;S1952)*($G$2="Y"),"same collector and date, ", ""))))))))))&amp;(IF(ISBLANK(V1953),"",V1953&amp;", "))&amp;IF((AA1953&lt;&gt;AA1954)*($H$2="y"),AD1953&amp;AE1953,IF((AA1953&lt;&gt;AA1954)*($H$2="m"),AD1953&amp;AG1953,IF(($H$2&lt;&gt;"m")*($H$2&lt;&gt;"Y"),(IF(F1953=0,"",F1953&amp;" "&amp;$F$4&amp;" "))&amp;(IF(G1953=0,"",G1953&amp;" "&amp;$G$4&amp;" "))&amp;(IF(H1953=0,"",H1953&amp;" "&amp;H$4&amp;" "))&amp;(IF(I1953=0,"",I1953&amp;" "&amp;$I$4&amp;" "))&amp;(IF(J1953=0,"",J1953&amp;" "&amp;$J$4&amp;" "))&amp;IF((ISBLANK(C1953)),"","("&amp;C1953&amp;")"),"")))&amp;IF((B1953=B1954)*(K1953=K1954)*(L1953=L1954)*(M1953=M1954),IF(($H$2&lt;&gt;"m")*($H$2&lt;&gt;"Y"), ", ", IF((ISNUMBER(FIND(")",AE1953))), ", ", "")),IF((B1953=B1954)*(K1953=K1954)*(L1953=L1954),"; ",". ")))</f>
        <v/>
      </c>
      <c r="AI1953" s="1"/>
    </row>
    <row r="1954" spans="1:35" x14ac:dyDescent="0.25">
      <c r="A1954" s="3" t="str">
        <f t="shared" si="246"/>
        <v/>
      </c>
      <c r="B1954" s="53" t="str">
        <f t="shared" si="250"/>
        <v/>
      </c>
      <c r="C1954" s="57"/>
      <c r="D1954" s="57"/>
      <c r="E1954" s="57"/>
      <c r="F1954" s="57"/>
      <c r="G1954" s="57"/>
      <c r="H1954" s="57"/>
      <c r="I1954" s="57"/>
      <c r="J1954" s="57"/>
      <c r="K1954" s="57"/>
      <c r="L1954" s="57"/>
      <c r="M1954" s="54"/>
      <c r="N1954" s="57"/>
      <c r="O1954" s="58"/>
      <c r="P1954" s="58"/>
      <c r="Q1954" s="58"/>
      <c r="R1954" s="58"/>
      <c r="S1954" s="54"/>
      <c r="T1954" s="57"/>
      <c r="U1954" s="57"/>
      <c r="V1954" s="57"/>
      <c r="W1954" s="57"/>
      <c r="X1954" s="147" t="str">
        <f>IF(ISBLANK(D1954),"",IF('order-admin-units'!$I$1&lt;&gt;"y", "", IF((K1954="")*(ISBLANK(D1954)=FALSE), 'order-admin-units'!$B$1+1, VLOOKUP(K1954, ordercountry, 2))))</f>
        <v/>
      </c>
      <c r="Y1954" s="147" t="str">
        <f>IF(ISBLANK(D1954),"",IF('order-admin-units'!$I$1&lt;&gt;"y", "", IF(L1954="", 'order-admin-units'!$B$2+1, VLOOKUP(K1954&amp;"@"&amp;L1954, orderadmin, 2))))</f>
        <v/>
      </c>
      <c r="Z1954" s="147" t="str">
        <f t="shared" si="247"/>
        <v/>
      </c>
      <c r="AA1954" s="147" t="str">
        <f t="shared" si="248"/>
        <v/>
      </c>
      <c r="AB1954" s="147" t="str">
        <f t="shared" si="249"/>
        <v/>
      </c>
      <c r="AC1954" s="147" t="str">
        <f t="shared" si="243"/>
        <v/>
      </c>
      <c r="AD1954" s="11" t="str">
        <f t="shared" si="244"/>
        <v/>
      </c>
      <c r="AE1954" s="11" t="str">
        <f t="array" ref="AE1954">IF(ISBLANK(D1954),"",IF(OR($H$2="y",$H$2="m"),IF(AA1954=AA1953,IF(OR(AB1954=$AB$4:$AB1953)=FALSE,AE1953&amp;C1954,AE1953),"("&amp;C1954)&amp;IF(AA1954=AA1955,IF(OR(AB1955=$AB$4:$AB1954)=FALSE,", ",""),") "),""))</f>
        <v/>
      </c>
      <c r="AF1954" s="11" t="str">
        <f t="shared" si="245"/>
        <v/>
      </c>
      <c r="AG1954" s="11" t="str">
        <f t="array" ref="AG1954">IF(ISBLANK(D1954),"",IF(OR($H$2="y",$H$2="m"),IF(AA1954=AA1953,IF(OR(AC1954=$AC$4:$AC1953)=FALSE,AG1953&amp;AF1954,AG1953),"("&amp;AF1954)&amp;IF(AA1954=AA1955,IF(OR(AC1955=$AC$4:$AC1954)=FALSE,", ",""),") "),""))</f>
        <v/>
      </c>
      <c r="AH1954" s="10" t="str">
        <f>IF((ISBLANK(D1954)),"",IF(D1954=D1953,AH1953,"")&amp;IF(B1953&lt;&gt;B1954,((IF(ISBLANK(E1954),$D$3&amp;"Non-type material: "&amp;$D$3,$D$3&amp;INDEX('type-categories'!$A$2:$B$100,MATCH(E1954,'type-categories'!$A$2:$A$100,0),2)&amp;$D$3))),"")&amp;(IF(K1954&lt;&gt;K1953,$C$2&amp;K1954&amp;$K$3&amp;$C$2&amp;" ",(IF(B1954&lt;&gt;B1953,$C$2&amp;K1954&amp;$K$3&amp;$C$2&amp;" ",""))))&amp;(IF(L1954="","",((IF(L1954&lt;&gt;L1953,$D$2&amp;L1954&amp;$L$3&amp;$D$2&amp;" ",IF(B1954&lt;&gt;B1953,$D$2&amp;L1954&amp;$L$3&amp;$D$2&amp;" ",""))))))&amp;(IF(M1954="","",((IF(M1954&lt;&gt;M1953,$E$2&amp;M1954&amp;$E$2&amp;","&amp;" ",IF(B1954&lt;&gt;B1953,$E$2&amp;M1954&amp;$E$2&amp;",",""))))))&amp;(IF(N1954="","",IF(N1954&lt;&gt;N1953,N1954&amp;", ",IF(B1954&lt;&gt;B1953,N1954&amp;", ",""))))&amp;(IF(ISBLANK(O1954),"",(IF(O1954&lt;&gt;O1953,O1954&amp;", ",IF(B1954&lt;&gt;B1953,O1954&amp;", ","")))))&amp;(IF(ISBLANK(P1954),"",(IF(P1954&lt;&gt;P1953,P1954&amp;", ",IF(B1954&lt;&gt;B1953,P1954&amp;", ",IF(Z1954&lt;&gt;Z1953,P1954&amp;", ",""))))))&amp;(IF(ISBLANK(Q1954),"",(IF(Q1954&lt;&gt;Q1953,Q1954&amp;", ",IF(B1954&lt;&gt;B1953,Q1954&amp;", ",IF(Z1954&lt;&gt;Z1953,Q1954&amp;", ",""))))))&amp;(IF(ISBLANK(R1954),"",(IF(R1954&lt;&gt;R1953,R1954&amp;"m, ",IF(B1954&lt;&gt;B1953,R1954&amp;"m, ",IF(Z1954&lt;&gt;Z1953,R1954&amp;"m, ",""))))))&amp;IF(ISBLANK(S1954),"",(IF(B1954&lt;&gt;B1953,S1954&amp;", ",IF(S1954&lt;&gt;S1953,IF((Z1954=Z1953),"same locality "&amp;S1954&amp;", ",S1954&amp;", "),""))))&amp;(IF(ISBLANK(T1954),"",(IF(T1954&lt;&gt;T1953,IF(ISBLANK(F$2),T1954&amp;", ",T1954&amp;" "&amp;F$2&amp;", "),(IF(B1954&lt;&gt;B1953,IF(ISBLANK(F$2),T1954&amp;", ",T1954&amp;" "&amp;F$2&amp;", "),(IF(Z1954&lt;&gt;Z1953,IF(ISBLANK(F$2),T1954&amp;", ",T1954&amp;" "&amp;F$2&amp;", "),IF((U1954&lt;&gt;U1953)*($G$2="Y"),"same collector, ","")))))))))&amp;(IF(ISBLANK(U1954),"",(IF(U1954&lt;&gt;U1953,U1954&amp;", ",(IF(B1954&lt;&gt;B1953,U1954&amp;", ",IF(Z1954&lt;&gt;Z1953,U1954&amp;", ",(IF(T1954&lt;&gt;T1953,IF((T1954&lt;&gt;T1953)*($G$2="Y"),"same date, ", ""),IF((T1954=T1953)*(U1954=U1953)*(S1954&lt;&gt;S1953)*($G$2="Y"),"same collector and date, ", ""))))))))))&amp;(IF(ISBLANK(V1954),"",V1954&amp;", "))&amp;IF((AA1954&lt;&gt;AA1955)*($H$2="y"),AD1954&amp;AE1954,IF((AA1954&lt;&gt;AA1955)*($H$2="m"),AD1954&amp;AG1954,IF(($H$2&lt;&gt;"m")*($H$2&lt;&gt;"Y"),(IF(F1954=0,"",F1954&amp;" "&amp;$F$4&amp;" "))&amp;(IF(G1954=0,"",G1954&amp;" "&amp;$G$4&amp;" "))&amp;(IF(H1954=0,"",H1954&amp;" "&amp;H$4&amp;" "))&amp;(IF(I1954=0,"",I1954&amp;" "&amp;$I$4&amp;" "))&amp;(IF(J1954=0,"",J1954&amp;" "&amp;$J$4&amp;" "))&amp;IF((ISBLANK(C1954)),"","("&amp;C1954&amp;")"),"")))&amp;IF((B1954=B1955)*(K1954=K1955)*(L1954=L1955)*(M1954=M1955),IF(($H$2&lt;&gt;"m")*($H$2&lt;&gt;"Y"), ", ", IF((ISNUMBER(FIND(")",AE1954))), ", ", "")),IF((B1954=B1955)*(K1954=K1955)*(L1954=L1955),"; ",". ")))</f>
        <v/>
      </c>
      <c r="AI1954" s="1"/>
    </row>
    <row r="1955" spans="1:35" x14ac:dyDescent="0.25">
      <c r="A1955" s="3" t="str">
        <f t="shared" si="246"/>
        <v/>
      </c>
      <c r="B1955" s="53" t="str">
        <f t="shared" si="250"/>
        <v/>
      </c>
      <c r="C1955" s="57"/>
      <c r="D1955" s="57"/>
      <c r="E1955" s="57"/>
      <c r="F1955" s="57"/>
      <c r="G1955" s="57"/>
      <c r="H1955" s="57"/>
      <c r="I1955" s="57"/>
      <c r="J1955" s="57"/>
      <c r="K1955" s="57"/>
      <c r="L1955" s="57"/>
      <c r="M1955" s="54"/>
      <c r="N1955" s="57"/>
      <c r="O1955" s="58"/>
      <c r="P1955" s="58"/>
      <c r="Q1955" s="58"/>
      <c r="R1955" s="58"/>
      <c r="S1955" s="54"/>
      <c r="T1955" s="57"/>
      <c r="U1955" s="57"/>
      <c r="V1955" s="57"/>
      <c r="W1955" s="57"/>
      <c r="X1955" s="147" t="str">
        <f>IF(ISBLANK(D1955),"",IF('order-admin-units'!$I$1&lt;&gt;"y", "", IF((K1955="")*(ISBLANK(D1955)=FALSE), 'order-admin-units'!$B$1+1, VLOOKUP(K1955, ordercountry, 2))))</f>
        <v/>
      </c>
      <c r="Y1955" s="147" t="str">
        <f>IF(ISBLANK(D1955),"",IF('order-admin-units'!$I$1&lt;&gt;"y", "", IF(L1955="", 'order-admin-units'!$B$2+1, VLOOKUP(K1955&amp;"@"&amp;L1955, orderadmin, 2))))</f>
        <v/>
      </c>
      <c r="Z1955" s="147" t="str">
        <f t="shared" si="247"/>
        <v/>
      </c>
      <c r="AA1955" s="147" t="str">
        <f t="shared" si="248"/>
        <v/>
      </c>
      <c r="AB1955" s="147" t="str">
        <f t="shared" si="249"/>
        <v/>
      </c>
      <c r="AC1955" s="147" t="str">
        <f t="shared" si="243"/>
        <v/>
      </c>
      <c r="AD1955" s="11" t="str">
        <f t="shared" si="244"/>
        <v/>
      </c>
      <c r="AE1955" s="11" t="str">
        <f t="array" ref="AE1955">IF(ISBLANK(D1955),"",IF(OR($H$2="y",$H$2="m"),IF(AA1955=AA1954,IF(OR(AB1955=$AB$4:$AB1954)=FALSE,AE1954&amp;C1955,AE1954),"("&amp;C1955)&amp;IF(AA1955=AA1956,IF(OR(AB1956=$AB$4:$AB1955)=FALSE,", ",""),") "),""))</f>
        <v/>
      </c>
      <c r="AF1955" s="11" t="str">
        <f t="shared" si="245"/>
        <v/>
      </c>
      <c r="AG1955" s="11" t="str">
        <f t="array" ref="AG1955">IF(ISBLANK(D1955),"",IF(OR($H$2="y",$H$2="m"),IF(AA1955=AA1954,IF(OR(AC1955=$AC$4:$AC1954)=FALSE,AG1954&amp;AF1955,AG1954),"("&amp;AF1955)&amp;IF(AA1955=AA1956,IF(OR(AC1956=$AC$4:$AC1955)=FALSE,", ",""),") "),""))</f>
        <v/>
      </c>
      <c r="AH1955" s="10" t="str">
        <f>IF((ISBLANK(D1955)),"",IF(D1955=D1954,AH1954,"")&amp;IF(B1954&lt;&gt;B1955,((IF(ISBLANK(E1955),$D$3&amp;"Non-type material: "&amp;$D$3,$D$3&amp;INDEX('type-categories'!$A$2:$B$100,MATCH(E1955,'type-categories'!$A$2:$A$100,0),2)&amp;$D$3))),"")&amp;(IF(K1955&lt;&gt;K1954,$C$2&amp;K1955&amp;$K$3&amp;$C$2&amp;" ",(IF(B1955&lt;&gt;B1954,$C$2&amp;K1955&amp;$K$3&amp;$C$2&amp;" ",""))))&amp;(IF(L1955="","",((IF(L1955&lt;&gt;L1954,$D$2&amp;L1955&amp;$L$3&amp;$D$2&amp;" ",IF(B1955&lt;&gt;B1954,$D$2&amp;L1955&amp;$L$3&amp;$D$2&amp;" ",""))))))&amp;(IF(M1955="","",((IF(M1955&lt;&gt;M1954,$E$2&amp;M1955&amp;$E$2&amp;","&amp;" ",IF(B1955&lt;&gt;B1954,$E$2&amp;M1955&amp;$E$2&amp;",",""))))))&amp;(IF(N1955="","",IF(N1955&lt;&gt;N1954,N1955&amp;", ",IF(B1955&lt;&gt;B1954,N1955&amp;", ",""))))&amp;(IF(ISBLANK(O1955),"",(IF(O1955&lt;&gt;O1954,O1955&amp;", ",IF(B1955&lt;&gt;B1954,O1955&amp;", ","")))))&amp;(IF(ISBLANK(P1955),"",(IF(P1955&lt;&gt;P1954,P1955&amp;", ",IF(B1955&lt;&gt;B1954,P1955&amp;", ",IF(Z1955&lt;&gt;Z1954,P1955&amp;", ",""))))))&amp;(IF(ISBLANK(Q1955),"",(IF(Q1955&lt;&gt;Q1954,Q1955&amp;", ",IF(B1955&lt;&gt;B1954,Q1955&amp;", ",IF(Z1955&lt;&gt;Z1954,Q1955&amp;", ",""))))))&amp;(IF(ISBLANK(R1955),"",(IF(R1955&lt;&gt;R1954,R1955&amp;"m, ",IF(B1955&lt;&gt;B1954,R1955&amp;"m, ",IF(Z1955&lt;&gt;Z1954,R1955&amp;"m, ",""))))))&amp;IF(ISBLANK(S1955),"",(IF(B1955&lt;&gt;B1954,S1955&amp;", ",IF(S1955&lt;&gt;S1954,IF((Z1955=Z1954),"same locality "&amp;S1955&amp;", ",S1955&amp;", "),""))))&amp;(IF(ISBLANK(T1955),"",(IF(T1955&lt;&gt;T1954,IF(ISBLANK(F$2),T1955&amp;", ",T1955&amp;" "&amp;F$2&amp;", "),(IF(B1955&lt;&gt;B1954,IF(ISBLANK(F$2),T1955&amp;", ",T1955&amp;" "&amp;F$2&amp;", "),(IF(Z1955&lt;&gt;Z1954,IF(ISBLANK(F$2),T1955&amp;", ",T1955&amp;" "&amp;F$2&amp;", "),IF((U1955&lt;&gt;U1954)*($G$2="Y"),"same collector, ","")))))))))&amp;(IF(ISBLANK(U1955),"",(IF(U1955&lt;&gt;U1954,U1955&amp;", ",(IF(B1955&lt;&gt;B1954,U1955&amp;", ",IF(Z1955&lt;&gt;Z1954,U1955&amp;", ",(IF(T1955&lt;&gt;T1954,IF((T1955&lt;&gt;T1954)*($G$2="Y"),"same date, ", ""),IF((T1955=T1954)*(U1955=U1954)*(S1955&lt;&gt;S1954)*($G$2="Y"),"same collector and date, ", ""))))))))))&amp;(IF(ISBLANK(V1955),"",V1955&amp;", "))&amp;IF((AA1955&lt;&gt;AA1956)*($H$2="y"),AD1955&amp;AE1955,IF((AA1955&lt;&gt;AA1956)*($H$2="m"),AD1955&amp;AG1955,IF(($H$2&lt;&gt;"m")*($H$2&lt;&gt;"Y"),(IF(F1955=0,"",F1955&amp;" "&amp;$F$4&amp;" "))&amp;(IF(G1955=0,"",G1955&amp;" "&amp;$G$4&amp;" "))&amp;(IF(H1955=0,"",H1955&amp;" "&amp;H$4&amp;" "))&amp;(IF(I1955=0,"",I1955&amp;" "&amp;$I$4&amp;" "))&amp;(IF(J1955=0,"",J1955&amp;" "&amp;$J$4&amp;" "))&amp;IF((ISBLANK(C1955)),"","("&amp;C1955&amp;")"),"")))&amp;IF((B1955=B1956)*(K1955=K1956)*(L1955=L1956)*(M1955=M1956),IF(($H$2&lt;&gt;"m")*($H$2&lt;&gt;"Y"), ", ", IF((ISNUMBER(FIND(")",AE1955))), ", ", "")),IF((B1955=B1956)*(K1955=K1956)*(L1955=L1956),"; ",". ")))</f>
        <v/>
      </c>
      <c r="AI1955" s="1"/>
    </row>
    <row r="1956" spans="1:35" x14ac:dyDescent="0.25">
      <c r="A1956" s="3" t="str">
        <f t="shared" si="246"/>
        <v/>
      </c>
      <c r="B1956" s="53" t="str">
        <f t="shared" si="250"/>
        <v/>
      </c>
      <c r="C1956" s="57"/>
      <c r="D1956" s="57"/>
      <c r="E1956" s="57"/>
      <c r="F1956" s="57"/>
      <c r="G1956" s="57"/>
      <c r="H1956" s="57"/>
      <c r="I1956" s="57"/>
      <c r="J1956" s="57"/>
      <c r="K1956" s="57"/>
      <c r="L1956" s="57"/>
      <c r="M1956" s="54"/>
      <c r="N1956" s="57"/>
      <c r="O1956" s="58"/>
      <c r="P1956" s="58"/>
      <c r="Q1956" s="58"/>
      <c r="R1956" s="58"/>
      <c r="S1956" s="54"/>
      <c r="T1956" s="57"/>
      <c r="U1956" s="57"/>
      <c r="V1956" s="57"/>
      <c r="W1956" s="57"/>
      <c r="X1956" s="147" t="str">
        <f>IF(ISBLANK(D1956),"",IF('order-admin-units'!$I$1&lt;&gt;"y", "", IF((K1956="")*(ISBLANK(D1956)=FALSE), 'order-admin-units'!$B$1+1, VLOOKUP(K1956, ordercountry, 2))))</f>
        <v/>
      </c>
      <c r="Y1956" s="147" t="str">
        <f>IF(ISBLANK(D1956),"",IF('order-admin-units'!$I$1&lt;&gt;"y", "", IF(L1956="", 'order-admin-units'!$B$2+1, VLOOKUP(K1956&amp;"@"&amp;L1956, orderadmin, 2))))</f>
        <v/>
      </c>
      <c r="Z1956" s="147" t="str">
        <f t="shared" si="247"/>
        <v/>
      </c>
      <c r="AA1956" s="147" t="str">
        <f t="shared" si="248"/>
        <v/>
      </c>
      <c r="AB1956" s="147" t="str">
        <f t="shared" si="249"/>
        <v/>
      </c>
      <c r="AC1956" s="147" t="str">
        <f t="shared" si="243"/>
        <v/>
      </c>
      <c r="AD1956" s="11" t="str">
        <f t="shared" si="244"/>
        <v/>
      </c>
      <c r="AE1956" s="11" t="str">
        <f t="array" ref="AE1956">IF(ISBLANK(D1956),"",IF(OR($H$2="y",$H$2="m"),IF(AA1956=AA1955,IF(OR(AB1956=$AB$4:$AB1955)=FALSE,AE1955&amp;C1956,AE1955),"("&amp;C1956)&amp;IF(AA1956=AA1957,IF(OR(AB1957=$AB$4:$AB1956)=FALSE,", ",""),") "),""))</f>
        <v/>
      </c>
      <c r="AF1956" s="11" t="str">
        <f t="shared" si="245"/>
        <v/>
      </c>
      <c r="AG1956" s="11" t="str">
        <f t="array" ref="AG1956">IF(ISBLANK(D1956),"",IF(OR($H$2="y",$H$2="m"),IF(AA1956=AA1955,IF(OR(AC1956=$AC$4:$AC1955)=FALSE,AG1955&amp;AF1956,AG1955),"("&amp;AF1956)&amp;IF(AA1956=AA1957,IF(OR(AC1957=$AC$4:$AC1956)=FALSE,", ",""),") "),""))</f>
        <v/>
      </c>
      <c r="AH1956" s="10" t="str">
        <f>IF((ISBLANK(D1956)),"",IF(D1956=D1955,AH1955,"")&amp;IF(B1955&lt;&gt;B1956,((IF(ISBLANK(E1956),$D$3&amp;"Non-type material: "&amp;$D$3,$D$3&amp;INDEX('type-categories'!$A$2:$B$100,MATCH(E1956,'type-categories'!$A$2:$A$100,0),2)&amp;$D$3))),"")&amp;(IF(K1956&lt;&gt;K1955,$C$2&amp;K1956&amp;$K$3&amp;$C$2&amp;" ",(IF(B1956&lt;&gt;B1955,$C$2&amp;K1956&amp;$K$3&amp;$C$2&amp;" ",""))))&amp;(IF(L1956="","",((IF(L1956&lt;&gt;L1955,$D$2&amp;L1956&amp;$L$3&amp;$D$2&amp;" ",IF(B1956&lt;&gt;B1955,$D$2&amp;L1956&amp;$L$3&amp;$D$2&amp;" ",""))))))&amp;(IF(M1956="","",((IF(M1956&lt;&gt;M1955,$E$2&amp;M1956&amp;$E$2&amp;","&amp;" ",IF(B1956&lt;&gt;B1955,$E$2&amp;M1956&amp;$E$2&amp;",",""))))))&amp;(IF(N1956="","",IF(N1956&lt;&gt;N1955,N1956&amp;", ",IF(B1956&lt;&gt;B1955,N1956&amp;", ",""))))&amp;(IF(ISBLANK(O1956),"",(IF(O1956&lt;&gt;O1955,O1956&amp;", ",IF(B1956&lt;&gt;B1955,O1956&amp;", ","")))))&amp;(IF(ISBLANK(P1956),"",(IF(P1956&lt;&gt;P1955,P1956&amp;", ",IF(B1956&lt;&gt;B1955,P1956&amp;", ",IF(Z1956&lt;&gt;Z1955,P1956&amp;", ",""))))))&amp;(IF(ISBLANK(Q1956),"",(IF(Q1956&lt;&gt;Q1955,Q1956&amp;", ",IF(B1956&lt;&gt;B1955,Q1956&amp;", ",IF(Z1956&lt;&gt;Z1955,Q1956&amp;", ",""))))))&amp;(IF(ISBLANK(R1956),"",(IF(R1956&lt;&gt;R1955,R1956&amp;"m, ",IF(B1956&lt;&gt;B1955,R1956&amp;"m, ",IF(Z1956&lt;&gt;Z1955,R1956&amp;"m, ",""))))))&amp;IF(ISBLANK(S1956),"",(IF(B1956&lt;&gt;B1955,S1956&amp;", ",IF(S1956&lt;&gt;S1955,IF((Z1956=Z1955),"same locality "&amp;S1956&amp;", ",S1956&amp;", "),""))))&amp;(IF(ISBLANK(T1956),"",(IF(T1956&lt;&gt;T1955,IF(ISBLANK(F$2),T1956&amp;", ",T1956&amp;" "&amp;F$2&amp;", "),(IF(B1956&lt;&gt;B1955,IF(ISBLANK(F$2),T1956&amp;", ",T1956&amp;" "&amp;F$2&amp;", "),(IF(Z1956&lt;&gt;Z1955,IF(ISBLANK(F$2),T1956&amp;", ",T1956&amp;" "&amp;F$2&amp;", "),IF((U1956&lt;&gt;U1955)*($G$2="Y"),"same collector, ","")))))))))&amp;(IF(ISBLANK(U1956),"",(IF(U1956&lt;&gt;U1955,U1956&amp;", ",(IF(B1956&lt;&gt;B1955,U1956&amp;", ",IF(Z1956&lt;&gt;Z1955,U1956&amp;", ",(IF(T1956&lt;&gt;T1955,IF((T1956&lt;&gt;T1955)*($G$2="Y"),"same date, ", ""),IF((T1956=T1955)*(U1956=U1955)*(S1956&lt;&gt;S1955)*($G$2="Y"),"same collector and date, ", ""))))))))))&amp;(IF(ISBLANK(V1956),"",V1956&amp;", "))&amp;IF((AA1956&lt;&gt;AA1957)*($H$2="y"),AD1956&amp;AE1956,IF((AA1956&lt;&gt;AA1957)*($H$2="m"),AD1956&amp;AG1956,IF(($H$2&lt;&gt;"m")*($H$2&lt;&gt;"Y"),(IF(F1956=0,"",F1956&amp;" "&amp;$F$4&amp;" "))&amp;(IF(G1956=0,"",G1956&amp;" "&amp;$G$4&amp;" "))&amp;(IF(H1956=0,"",H1956&amp;" "&amp;H$4&amp;" "))&amp;(IF(I1956=0,"",I1956&amp;" "&amp;$I$4&amp;" "))&amp;(IF(J1956=0,"",J1956&amp;" "&amp;$J$4&amp;" "))&amp;IF((ISBLANK(C1956)),"","("&amp;C1956&amp;")"),"")))&amp;IF((B1956=B1957)*(K1956=K1957)*(L1956=L1957)*(M1956=M1957),IF(($H$2&lt;&gt;"m")*($H$2&lt;&gt;"Y"), ", ", IF((ISNUMBER(FIND(")",AE1956))), ", ", "")),IF((B1956=B1957)*(K1956=K1957)*(L1956=L1957),"; ",". ")))</f>
        <v/>
      </c>
      <c r="AI1956" s="1"/>
    </row>
    <row r="1957" spans="1:35" x14ac:dyDescent="0.25">
      <c r="A1957" s="3" t="str">
        <f t="shared" si="246"/>
        <v/>
      </c>
      <c r="B1957" s="53" t="str">
        <f t="shared" si="250"/>
        <v/>
      </c>
      <c r="C1957" s="57"/>
      <c r="D1957" s="57"/>
      <c r="E1957" s="57"/>
      <c r="F1957" s="57"/>
      <c r="G1957" s="57"/>
      <c r="H1957" s="57"/>
      <c r="I1957" s="57"/>
      <c r="J1957" s="57"/>
      <c r="K1957" s="57"/>
      <c r="L1957" s="57"/>
      <c r="M1957" s="54"/>
      <c r="N1957" s="57"/>
      <c r="O1957" s="58"/>
      <c r="P1957" s="58"/>
      <c r="Q1957" s="58"/>
      <c r="R1957" s="58"/>
      <c r="S1957" s="54"/>
      <c r="T1957" s="57"/>
      <c r="U1957" s="57"/>
      <c r="V1957" s="57"/>
      <c r="W1957" s="57"/>
      <c r="X1957" s="147" t="str">
        <f>IF(ISBLANK(D1957),"",IF('order-admin-units'!$I$1&lt;&gt;"y", "", IF((K1957="")*(ISBLANK(D1957)=FALSE), 'order-admin-units'!$B$1+1, VLOOKUP(K1957, ordercountry, 2))))</f>
        <v/>
      </c>
      <c r="Y1957" s="147" t="str">
        <f>IF(ISBLANK(D1957),"",IF('order-admin-units'!$I$1&lt;&gt;"y", "", IF(L1957="", 'order-admin-units'!$B$2+1, VLOOKUP(K1957&amp;"@"&amp;L1957, orderadmin, 2))))</f>
        <v/>
      </c>
      <c r="Z1957" s="147" t="str">
        <f t="shared" si="247"/>
        <v/>
      </c>
      <c r="AA1957" s="147" t="str">
        <f t="shared" si="248"/>
        <v/>
      </c>
      <c r="AB1957" s="147" t="str">
        <f t="shared" si="249"/>
        <v/>
      </c>
      <c r="AC1957" s="147" t="str">
        <f t="shared" si="243"/>
        <v/>
      </c>
      <c r="AD1957" s="11" t="str">
        <f t="shared" si="244"/>
        <v/>
      </c>
      <c r="AE1957" s="11" t="str">
        <f t="array" ref="AE1957">IF(ISBLANK(D1957),"",IF(OR($H$2="y",$H$2="m"),IF(AA1957=AA1956,IF(OR(AB1957=$AB$4:$AB1956)=FALSE,AE1956&amp;C1957,AE1956),"("&amp;C1957)&amp;IF(AA1957=AA1958,IF(OR(AB1958=$AB$4:$AB1957)=FALSE,", ",""),") "),""))</f>
        <v/>
      </c>
      <c r="AF1957" s="11" t="str">
        <f t="shared" si="245"/>
        <v/>
      </c>
      <c r="AG1957" s="11" t="str">
        <f t="array" ref="AG1957">IF(ISBLANK(D1957),"",IF(OR($H$2="y",$H$2="m"),IF(AA1957=AA1956,IF(OR(AC1957=$AC$4:$AC1956)=FALSE,AG1956&amp;AF1957,AG1956),"("&amp;AF1957)&amp;IF(AA1957=AA1958,IF(OR(AC1958=$AC$4:$AC1957)=FALSE,", ",""),") "),""))</f>
        <v/>
      </c>
      <c r="AH1957" s="10" t="str">
        <f>IF((ISBLANK(D1957)),"",IF(D1957=D1956,AH1956,"")&amp;IF(B1956&lt;&gt;B1957,((IF(ISBLANK(E1957),$D$3&amp;"Non-type material: "&amp;$D$3,$D$3&amp;INDEX('type-categories'!$A$2:$B$100,MATCH(E1957,'type-categories'!$A$2:$A$100,0),2)&amp;$D$3))),"")&amp;(IF(K1957&lt;&gt;K1956,$C$2&amp;K1957&amp;$K$3&amp;$C$2&amp;" ",(IF(B1957&lt;&gt;B1956,$C$2&amp;K1957&amp;$K$3&amp;$C$2&amp;" ",""))))&amp;(IF(L1957="","",((IF(L1957&lt;&gt;L1956,$D$2&amp;L1957&amp;$L$3&amp;$D$2&amp;" ",IF(B1957&lt;&gt;B1956,$D$2&amp;L1957&amp;$L$3&amp;$D$2&amp;" ",""))))))&amp;(IF(M1957="","",((IF(M1957&lt;&gt;M1956,$E$2&amp;M1957&amp;$E$2&amp;","&amp;" ",IF(B1957&lt;&gt;B1956,$E$2&amp;M1957&amp;$E$2&amp;",",""))))))&amp;(IF(N1957="","",IF(N1957&lt;&gt;N1956,N1957&amp;", ",IF(B1957&lt;&gt;B1956,N1957&amp;", ",""))))&amp;(IF(ISBLANK(O1957),"",(IF(O1957&lt;&gt;O1956,O1957&amp;", ",IF(B1957&lt;&gt;B1956,O1957&amp;", ","")))))&amp;(IF(ISBLANK(P1957),"",(IF(P1957&lt;&gt;P1956,P1957&amp;", ",IF(B1957&lt;&gt;B1956,P1957&amp;", ",IF(Z1957&lt;&gt;Z1956,P1957&amp;", ",""))))))&amp;(IF(ISBLANK(Q1957),"",(IF(Q1957&lt;&gt;Q1956,Q1957&amp;", ",IF(B1957&lt;&gt;B1956,Q1957&amp;", ",IF(Z1957&lt;&gt;Z1956,Q1957&amp;", ",""))))))&amp;(IF(ISBLANK(R1957),"",(IF(R1957&lt;&gt;R1956,R1957&amp;"m, ",IF(B1957&lt;&gt;B1956,R1957&amp;"m, ",IF(Z1957&lt;&gt;Z1956,R1957&amp;"m, ",""))))))&amp;IF(ISBLANK(S1957),"",(IF(B1957&lt;&gt;B1956,S1957&amp;", ",IF(S1957&lt;&gt;S1956,IF((Z1957=Z1956),"same locality "&amp;S1957&amp;", ",S1957&amp;", "),""))))&amp;(IF(ISBLANK(T1957),"",(IF(T1957&lt;&gt;T1956,IF(ISBLANK(F$2),T1957&amp;", ",T1957&amp;" "&amp;F$2&amp;", "),(IF(B1957&lt;&gt;B1956,IF(ISBLANK(F$2),T1957&amp;", ",T1957&amp;" "&amp;F$2&amp;", "),(IF(Z1957&lt;&gt;Z1956,IF(ISBLANK(F$2),T1957&amp;", ",T1957&amp;" "&amp;F$2&amp;", "),IF((U1957&lt;&gt;U1956)*($G$2="Y"),"same collector, ","")))))))))&amp;(IF(ISBLANK(U1957),"",(IF(U1957&lt;&gt;U1956,U1957&amp;", ",(IF(B1957&lt;&gt;B1956,U1957&amp;", ",IF(Z1957&lt;&gt;Z1956,U1957&amp;", ",(IF(T1957&lt;&gt;T1956,IF((T1957&lt;&gt;T1956)*($G$2="Y"),"same date, ", ""),IF((T1957=T1956)*(U1957=U1956)*(S1957&lt;&gt;S1956)*($G$2="Y"),"same collector and date, ", ""))))))))))&amp;(IF(ISBLANK(V1957),"",V1957&amp;", "))&amp;IF((AA1957&lt;&gt;AA1958)*($H$2="y"),AD1957&amp;AE1957,IF((AA1957&lt;&gt;AA1958)*($H$2="m"),AD1957&amp;AG1957,IF(($H$2&lt;&gt;"m")*($H$2&lt;&gt;"Y"),(IF(F1957=0,"",F1957&amp;" "&amp;$F$4&amp;" "))&amp;(IF(G1957=0,"",G1957&amp;" "&amp;$G$4&amp;" "))&amp;(IF(H1957=0,"",H1957&amp;" "&amp;H$4&amp;" "))&amp;(IF(I1957=0,"",I1957&amp;" "&amp;$I$4&amp;" "))&amp;(IF(J1957=0,"",J1957&amp;" "&amp;$J$4&amp;" "))&amp;IF((ISBLANK(C1957)),"","("&amp;C1957&amp;")"),"")))&amp;IF((B1957=B1958)*(K1957=K1958)*(L1957=L1958)*(M1957=M1958),IF(($H$2&lt;&gt;"m")*($H$2&lt;&gt;"Y"), ", ", IF((ISNUMBER(FIND(")",AE1957))), ", ", "")),IF((B1957=B1958)*(K1957=K1958)*(L1957=L1958),"; ",". ")))</f>
        <v/>
      </c>
      <c r="AI1957" s="1"/>
    </row>
    <row r="1958" spans="1:35" x14ac:dyDescent="0.25">
      <c r="A1958" s="3" t="str">
        <f t="shared" si="246"/>
        <v/>
      </c>
      <c r="B1958" s="53" t="str">
        <f t="shared" si="250"/>
        <v/>
      </c>
      <c r="C1958" s="57"/>
      <c r="D1958" s="57"/>
      <c r="E1958" s="57"/>
      <c r="F1958" s="57"/>
      <c r="G1958" s="57"/>
      <c r="H1958" s="57"/>
      <c r="I1958" s="57"/>
      <c r="J1958" s="57"/>
      <c r="K1958" s="57"/>
      <c r="L1958" s="57"/>
      <c r="M1958" s="54"/>
      <c r="N1958" s="57"/>
      <c r="O1958" s="58"/>
      <c r="P1958" s="58"/>
      <c r="Q1958" s="58"/>
      <c r="R1958" s="58"/>
      <c r="S1958" s="54"/>
      <c r="T1958" s="57"/>
      <c r="U1958" s="57"/>
      <c r="V1958" s="57"/>
      <c r="W1958" s="57"/>
      <c r="X1958" s="147" t="str">
        <f>IF(ISBLANK(D1958),"",IF('order-admin-units'!$I$1&lt;&gt;"y", "", IF((K1958="")*(ISBLANK(D1958)=FALSE), 'order-admin-units'!$B$1+1, VLOOKUP(K1958, ordercountry, 2))))</f>
        <v/>
      </c>
      <c r="Y1958" s="147" t="str">
        <f>IF(ISBLANK(D1958),"",IF('order-admin-units'!$I$1&lt;&gt;"y", "", IF(L1958="", 'order-admin-units'!$B$2+1, VLOOKUP(K1958&amp;"@"&amp;L1958, orderadmin, 2))))</f>
        <v/>
      </c>
      <c r="Z1958" s="147" t="str">
        <f t="shared" si="247"/>
        <v/>
      </c>
      <c r="AA1958" s="147" t="str">
        <f t="shared" si="248"/>
        <v/>
      </c>
      <c r="AB1958" s="147" t="str">
        <f t="shared" si="249"/>
        <v/>
      </c>
      <c r="AC1958" s="147" t="str">
        <f t="shared" si="243"/>
        <v/>
      </c>
      <c r="AD1958" s="11" t="str">
        <f t="shared" si="244"/>
        <v/>
      </c>
      <c r="AE1958" s="11" t="str">
        <f t="array" ref="AE1958">IF(ISBLANK(D1958),"",IF(OR($H$2="y",$H$2="m"),IF(AA1958=AA1957,IF(OR(AB1958=$AB$4:$AB1957)=FALSE,AE1957&amp;C1958,AE1957),"("&amp;C1958)&amp;IF(AA1958=AA1959,IF(OR(AB1959=$AB$4:$AB1958)=FALSE,", ",""),") "),""))</f>
        <v/>
      </c>
      <c r="AF1958" s="11" t="str">
        <f t="shared" si="245"/>
        <v/>
      </c>
      <c r="AG1958" s="11" t="str">
        <f t="array" ref="AG1958">IF(ISBLANK(D1958),"",IF(OR($H$2="y",$H$2="m"),IF(AA1958=AA1957,IF(OR(AC1958=$AC$4:$AC1957)=FALSE,AG1957&amp;AF1958,AG1957),"("&amp;AF1958)&amp;IF(AA1958=AA1959,IF(OR(AC1959=$AC$4:$AC1958)=FALSE,", ",""),") "),""))</f>
        <v/>
      </c>
      <c r="AH1958" s="10" t="str">
        <f>IF((ISBLANK(D1958)),"",IF(D1958=D1957,AH1957,"")&amp;IF(B1957&lt;&gt;B1958,((IF(ISBLANK(E1958),$D$3&amp;"Non-type material: "&amp;$D$3,$D$3&amp;INDEX('type-categories'!$A$2:$B$100,MATCH(E1958,'type-categories'!$A$2:$A$100,0),2)&amp;$D$3))),"")&amp;(IF(K1958&lt;&gt;K1957,$C$2&amp;K1958&amp;$K$3&amp;$C$2&amp;" ",(IF(B1958&lt;&gt;B1957,$C$2&amp;K1958&amp;$K$3&amp;$C$2&amp;" ",""))))&amp;(IF(L1958="","",((IF(L1958&lt;&gt;L1957,$D$2&amp;L1958&amp;$L$3&amp;$D$2&amp;" ",IF(B1958&lt;&gt;B1957,$D$2&amp;L1958&amp;$L$3&amp;$D$2&amp;" ",""))))))&amp;(IF(M1958="","",((IF(M1958&lt;&gt;M1957,$E$2&amp;M1958&amp;$E$2&amp;","&amp;" ",IF(B1958&lt;&gt;B1957,$E$2&amp;M1958&amp;$E$2&amp;",",""))))))&amp;(IF(N1958="","",IF(N1958&lt;&gt;N1957,N1958&amp;", ",IF(B1958&lt;&gt;B1957,N1958&amp;", ",""))))&amp;(IF(ISBLANK(O1958),"",(IF(O1958&lt;&gt;O1957,O1958&amp;", ",IF(B1958&lt;&gt;B1957,O1958&amp;", ","")))))&amp;(IF(ISBLANK(P1958),"",(IF(P1958&lt;&gt;P1957,P1958&amp;", ",IF(B1958&lt;&gt;B1957,P1958&amp;", ",IF(Z1958&lt;&gt;Z1957,P1958&amp;", ",""))))))&amp;(IF(ISBLANK(Q1958),"",(IF(Q1958&lt;&gt;Q1957,Q1958&amp;", ",IF(B1958&lt;&gt;B1957,Q1958&amp;", ",IF(Z1958&lt;&gt;Z1957,Q1958&amp;", ",""))))))&amp;(IF(ISBLANK(R1958),"",(IF(R1958&lt;&gt;R1957,R1958&amp;"m, ",IF(B1958&lt;&gt;B1957,R1958&amp;"m, ",IF(Z1958&lt;&gt;Z1957,R1958&amp;"m, ",""))))))&amp;IF(ISBLANK(S1958),"",(IF(B1958&lt;&gt;B1957,S1958&amp;", ",IF(S1958&lt;&gt;S1957,IF((Z1958=Z1957),"same locality "&amp;S1958&amp;", ",S1958&amp;", "),""))))&amp;(IF(ISBLANK(T1958),"",(IF(T1958&lt;&gt;T1957,IF(ISBLANK(F$2),T1958&amp;", ",T1958&amp;" "&amp;F$2&amp;", "),(IF(B1958&lt;&gt;B1957,IF(ISBLANK(F$2),T1958&amp;", ",T1958&amp;" "&amp;F$2&amp;", "),(IF(Z1958&lt;&gt;Z1957,IF(ISBLANK(F$2),T1958&amp;", ",T1958&amp;" "&amp;F$2&amp;", "),IF((U1958&lt;&gt;U1957)*($G$2="Y"),"same collector, ","")))))))))&amp;(IF(ISBLANK(U1958),"",(IF(U1958&lt;&gt;U1957,U1958&amp;", ",(IF(B1958&lt;&gt;B1957,U1958&amp;", ",IF(Z1958&lt;&gt;Z1957,U1958&amp;", ",(IF(T1958&lt;&gt;T1957,IF((T1958&lt;&gt;T1957)*($G$2="Y"),"same date, ", ""),IF((T1958=T1957)*(U1958=U1957)*(S1958&lt;&gt;S1957)*($G$2="Y"),"same collector and date, ", ""))))))))))&amp;(IF(ISBLANK(V1958),"",V1958&amp;", "))&amp;IF((AA1958&lt;&gt;AA1959)*($H$2="y"),AD1958&amp;AE1958,IF((AA1958&lt;&gt;AA1959)*($H$2="m"),AD1958&amp;AG1958,IF(($H$2&lt;&gt;"m")*($H$2&lt;&gt;"Y"),(IF(F1958=0,"",F1958&amp;" "&amp;$F$4&amp;" "))&amp;(IF(G1958=0,"",G1958&amp;" "&amp;$G$4&amp;" "))&amp;(IF(H1958=0,"",H1958&amp;" "&amp;H$4&amp;" "))&amp;(IF(I1958=0,"",I1958&amp;" "&amp;$I$4&amp;" "))&amp;(IF(J1958=0,"",J1958&amp;" "&amp;$J$4&amp;" "))&amp;IF((ISBLANK(C1958)),"","("&amp;C1958&amp;")"),"")))&amp;IF((B1958=B1959)*(K1958=K1959)*(L1958=L1959)*(M1958=M1959),IF(($H$2&lt;&gt;"m")*($H$2&lt;&gt;"Y"), ", ", IF((ISNUMBER(FIND(")",AE1958))), ", ", "")),IF((B1958=B1959)*(K1958=K1959)*(L1958=L1959),"; ",". ")))</f>
        <v/>
      </c>
      <c r="AI1958" s="1"/>
    </row>
    <row r="1959" spans="1:35" x14ac:dyDescent="0.25">
      <c r="A1959" s="3" t="str">
        <f t="shared" si="246"/>
        <v/>
      </c>
      <c r="B1959" s="53" t="str">
        <f t="shared" si="250"/>
        <v/>
      </c>
      <c r="C1959" s="57"/>
      <c r="D1959" s="57"/>
      <c r="E1959" s="57"/>
      <c r="F1959" s="57"/>
      <c r="G1959" s="57"/>
      <c r="H1959" s="57"/>
      <c r="I1959" s="57"/>
      <c r="J1959" s="57"/>
      <c r="K1959" s="57"/>
      <c r="L1959" s="57"/>
      <c r="M1959" s="54"/>
      <c r="N1959" s="57"/>
      <c r="O1959" s="58"/>
      <c r="P1959" s="58"/>
      <c r="Q1959" s="58"/>
      <c r="R1959" s="58"/>
      <c r="S1959" s="54"/>
      <c r="T1959" s="57"/>
      <c r="U1959" s="57"/>
      <c r="V1959" s="57"/>
      <c r="W1959" s="57"/>
      <c r="X1959" s="147" t="str">
        <f>IF(ISBLANK(D1959),"",IF('order-admin-units'!$I$1&lt;&gt;"y", "", IF((K1959="")*(ISBLANK(D1959)=FALSE), 'order-admin-units'!$B$1+1, VLOOKUP(K1959, ordercountry, 2))))</f>
        <v/>
      </c>
      <c r="Y1959" s="147" t="str">
        <f>IF(ISBLANK(D1959),"",IF('order-admin-units'!$I$1&lt;&gt;"y", "", IF(L1959="", 'order-admin-units'!$B$2+1, VLOOKUP(K1959&amp;"@"&amp;L1959, orderadmin, 2))))</f>
        <v/>
      </c>
      <c r="Z1959" s="147" t="str">
        <f t="shared" si="247"/>
        <v/>
      </c>
      <c r="AA1959" s="147" t="str">
        <f t="shared" si="248"/>
        <v/>
      </c>
      <c r="AB1959" s="147" t="str">
        <f t="shared" si="249"/>
        <v/>
      </c>
      <c r="AC1959" s="147" t="str">
        <f t="shared" si="243"/>
        <v/>
      </c>
      <c r="AD1959" s="11" t="str">
        <f t="shared" si="244"/>
        <v/>
      </c>
      <c r="AE1959" s="11" t="str">
        <f t="array" ref="AE1959">IF(ISBLANK(D1959),"",IF(OR($H$2="y",$H$2="m"),IF(AA1959=AA1958,IF(OR(AB1959=$AB$4:$AB1958)=FALSE,AE1958&amp;C1959,AE1958),"("&amp;C1959)&amp;IF(AA1959=AA1960,IF(OR(AB1960=$AB$4:$AB1959)=FALSE,", ",""),") "),""))</f>
        <v/>
      </c>
      <c r="AF1959" s="11" t="str">
        <f t="shared" si="245"/>
        <v/>
      </c>
      <c r="AG1959" s="11" t="str">
        <f t="array" ref="AG1959">IF(ISBLANK(D1959),"",IF(OR($H$2="y",$H$2="m"),IF(AA1959=AA1958,IF(OR(AC1959=$AC$4:$AC1958)=FALSE,AG1958&amp;AF1959,AG1958),"("&amp;AF1959)&amp;IF(AA1959=AA1960,IF(OR(AC1960=$AC$4:$AC1959)=FALSE,", ",""),") "),""))</f>
        <v/>
      </c>
      <c r="AH1959" s="10" t="str">
        <f>IF((ISBLANK(D1959)),"",IF(D1959=D1958,AH1958,"")&amp;IF(B1958&lt;&gt;B1959,((IF(ISBLANK(E1959),$D$3&amp;"Non-type material: "&amp;$D$3,$D$3&amp;INDEX('type-categories'!$A$2:$B$100,MATCH(E1959,'type-categories'!$A$2:$A$100,0),2)&amp;$D$3))),"")&amp;(IF(K1959&lt;&gt;K1958,$C$2&amp;K1959&amp;$K$3&amp;$C$2&amp;" ",(IF(B1959&lt;&gt;B1958,$C$2&amp;K1959&amp;$K$3&amp;$C$2&amp;" ",""))))&amp;(IF(L1959="","",((IF(L1959&lt;&gt;L1958,$D$2&amp;L1959&amp;$L$3&amp;$D$2&amp;" ",IF(B1959&lt;&gt;B1958,$D$2&amp;L1959&amp;$L$3&amp;$D$2&amp;" ",""))))))&amp;(IF(M1959="","",((IF(M1959&lt;&gt;M1958,$E$2&amp;M1959&amp;$E$2&amp;","&amp;" ",IF(B1959&lt;&gt;B1958,$E$2&amp;M1959&amp;$E$2&amp;",",""))))))&amp;(IF(N1959="","",IF(N1959&lt;&gt;N1958,N1959&amp;", ",IF(B1959&lt;&gt;B1958,N1959&amp;", ",""))))&amp;(IF(ISBLANK(O1959),"",(IF(O1959&lt;&gt;O1958,O1959&amp;", ",IF(B1959&lt;&gt;B1958,O1959&amp;", ","")))))&amp;(IF(ISBLANK(P1959),"",(IF(P1959&lt;&gt;P1958,P1959&amp;", ",IF(B1959&lt;&gt;B1958,P1959&amp;", ",IF(Z1959&lt;&gt;Z1958,P1959&amp;", ",""))))))&amp;(IF(ISBLANK(Q1959),"",(IF(Q1959&lt;&gt;Q1958,Q1959&amp;", ",IF(B1959&lt;&gt;B1958,Q1959&amp;", ",IF(Z1959&lt;&gt;Z1958,Q1959&amp;", ",""))))))&amp;(IF(ISBLANK(R1959),"",(IF(R1959&lt;&gt;R1958,R1959&amp;"m, ",IF(B1959&lt;&gt;B1958,R1959&amp;"m, ",IF(Z1959&lt;&gt;Z1958,R1959&amp;"m, ",""))))))&amp;IF(ISBLANK(S1959),"",(IF(B1959&lt;&gt;B1958,S1959&amp;", ",IF(S1959&lt;&gt;S1958,IF((Z1959=Z1958),"same locality "&amp;S1959&amp;", ",S1959&amp;", "),""))))&amp;(IF(ISBLANK(T1959),"",(IF(T1959&lt;&gt;T1958,IF(ISBLANK(F$2),T1959&amp;", ",T1959&amp;" "&amp;F$2&amp;", "),(IF(B1959&lt;&gt;B1958,IF(ISBLANK(F$2),T1959&amp;", ",T1959&amp;" "&amp;F$2&amp;", "),(IF(Z1959&lt;&gt;Z1958,IF(ISBLANK(F$2),T1959&amp;", ",T1959&amp;" "&amp;F$2&amp;", "),IF((U1959&lt;&gt;U1958)*($G$2="Y"),"same collector, ","")))))))))&amp;(IF(ISBLANK(U1959),"",(IF(U1959&lt;&gt;U1958,U1959&amp;", ",(IF(B1959&lt;&gt;B1958,U1959&amp;", ",IF(Z1959&lt;&gt;Z1958,U1959&amp;", ",(IF(T1959&lt;&gt;T1958,IF((T1959&lt;&gt;T1958)*($G$2="Y"),"same date, ", ""),IF((T1959=T1958)*(U1959=U1958)*(S1959&lt;&gt;S1958)*($G$2="Y"),"same collector and date, ", ""))))))))))&amp;(IF(ISBLANK(V1959),"",V1959&amp;", "))&amp;IF((AA1959&lt;&gt;AA1960)*($H$2="y"),AD1959&amp;AE1959,IF((AA1959&lt;&gt;AA1960)*($H$2="m"),AD1959&amp;AG1959,IF(($H$2&lt;&gt;"m")*($H$2&lt;&gt;"Y"),(IF(F1959=0,"",F1959&amp;" "&amp;$F$4&amp;" "))&amp;(IF(G1959=0,"",G1959&amp;" "&amp;$G$4&amp;" "))&amp;(IF(H1959=0,"",H1959&amp;" "&amp;H$4&amp;" "))&amp;(IF(I1959=0,"",I1959&amp;" "&amp;$I$4&amp;" "))&amp;(IF(J1959=0,"",J1959&amp;" "&amp;$J$4&amp;" "))&amp;IF((ISBLANK(C1959)),"","("&amp;C1959&amp;")"),"")))&amp;IF((B1959=B1960)*(K1959=K1960)*(L1959=L1960)*(M1959=M1960),IF(($H$2&lt;&gt;"m")*($H$2&lt;&gt;"Y"), ", ", IF((ISNUMBER(FIND(")",AE1959))), ", ", "")),IF((B1959=B1960)*(K1959=K1960)*(L1959=L1960),"; ",". ")))</f>
        <v/>
      </c>
      <c r="AI1959" s="1"/>
    </row>
    <row r="1960" spans="1:35" x14ac:dyDescent="0.25">
      <c r="A1960" s="3" t="str">
        <f t="shared" si="246"/>
        <v/>
      </c>
      <c r="B1960" s="53" t="str">
        <f t="shared" si="250"/>
        <v/>
      </c>
      <c r="C1960" s="57"/>
      <c r="D1960" s="57"/>
      <c r="E1960" s="57"/>
      <c r="F1960" s="57"/>
      <c r="G1960" s="57"/>
      <c r="H1960" s="57"/>
      <c r="I1960" s="57"/>
      <c r="J1960" s="57"/>
      <c r="K1960" s="57"/>
      <c r="L1960" s="57"/>
      <c r="M1960" s="54"/>
      <c r="N1960" s="57"/>
      <c r="O1960" s="58"/>
      <c r="P1960" s="58"/>
      <c r="Q1960" s="58"/>
      <c r="R1960" s="58"/>
      <c r="S1960" s="54"/>
      <c r="T1960" s="57"/>
      <c r="U1960" s="57"/>
      <c r="V1960" s="57"/>
      <c r="W1960" s="57"/>
      <c r="X1960" s="147" t="str">
        <f>IF(ISBLANK(D1960),"",IF('order-admin-units'!$I$1&lt;&gt;"y", "", IF((K1960="")*(ISBLANK(D1960)=FALSE), 'order-admin-units'!$B$1+1, VLOOKUP(K1960, ordercountry, 2))))</f>
        <v/>
      </c>
      <c r="Y1960" s="147" t="str">
        <f>IF(ISBLANK(D1960),"",IF('order-admin-units'!$I$1&lt;&gt;"y", "", IF(L1960="", 'order-admin-units'!$B$2+1, VLOOKUP(K1960&amp;"@"&amp;L1960, orderadmin, 2))))</f>
        <v/>
      </c>
      <c r="Z1960" s="147" t="str">
        <f t="shared" si="247"/>
        <v/>
      </c>
      <c r="AA1960" s="147" t="str">
        <f t="shared" si="248"/>
        <v/>
      </c>
      <c r="AB1960" s="147" t="str">
        <f t="shared" si="249"/>
        <v/>
      </c>
      <c r="AC1960" s="147" t="str">
        <f t="shared" si="243"/>
        <v/>
      </c>
      <c r="AD1960" s="11" t="str">
        <f t="shared" si="244"/>
        <v/>
      </c>
      <c r="AE1960" s="11" t="str">
        <f t="array" ref="AE1960">IF(ISBLANK(D1960),"",IF(OR($H$2="y",$H$2="m"),IF(AA1960=AA1959,IF(OR(AB1960=$AB$4:$AB1959)=FALSE,AE1959&amp;C1960,AE1959),"("&amp;C1960)&amp;IF(AA1960=AA1961,IF(OR(AB1961=$AB$4:$AB1960)=FALSE,", ",""),") "),""))</f>
        <v/>
      </c>
      <c r="AF1960" s="11" t="str">
        <f t="shared" si="245"/>
        <v/>
      </c>
      <c r="AG1960" s="11" t="str">
        <f t="array" ref="AG1960">IF(ISBLANK(D1960),"",IF(OR($H$2="y",$H$2="m"),IF(AA1960=AA1959,IF(OR(AC1960=$AC$4:$AC1959)=FALSE,AG1959&amp;AF1960,AG1959),"("&amp;AF1960)&amp;IF(AA1960=AA1961,IF(OR(AC1961=$AC$4:$AC1960)=FALSE,", ",""),") "),""))</f>
        <v/>
      </c>
      <c r="AH1960" s="10" t="str">
        <f>IF((ISBLANK(D1960)),"",IF(D1960=D1959,AH1959,"")&amp;IF(B1959&lt;&gt;B1960,((IF(ISBLANK(E1960),$D$3&amp;"Non-type material: "&amp;$D$3,$D$3&amp;INDEX('type-categories'!$A$2:$B$100,MATCH(E1960,'type-categories'!$A$2:$A$100,0),2)&amp;$D$3))),"")&amp;(IF(K1960&lt;&gt;K1959,$C$2&amp;K1960&amp;$K$3&amp;$C$2&amp;" ",(IF(B1960&lt;&gt;B1959,$C$2&amp;K1960&amp;$K$3&amp;$C$2&amp;" ",""))))&amp;(IF(L1960="","",((IF(L1960&lt;&gt;L1959,$D$2&amp;L1960&amp;$L$3&amp;$D$2&amp;" ",IF(B1960&lt;&gt;B1959,$D$2&amp;L1960&amp;$L$3&amp;$D$2&amp;" ",""))))))&amp;(IF(M1960="","",((IF(M1960&lt;&gt;M1959,$E$2&amp;M1960&amp;$E$2&amp;","&amp;" ",IF(B1960&lt;&gt;B1959,$E$2&amp;M1960&amp;$E$2&amp;",",""))))))&amp;(IF(N1960="","",IF(N1960&lt;&gt;N1959,N1960&amp;", ",IF(B1960&lt;&gt;B1959,N1960&amp;", ",""))))&amp;(IF(ISBLANK(O1960),"",(IF(O1960&lt;&gt;O1959,O1960&amp;", ",IF(B1960&lt;&gt;B1959,O1960&amp;", ","")))))&amp;(IF(ISBLANK(P1960),"",(IF(P1960&lt;&gt;P1959,P1960&amp;", ",IF(B1960&lt;&gt;B1959,P1960&amp;", ",IF(Z1960&lt;&gt;Z1959,P1960&amp;", ",""))))))&amp;(IF(ISBLANK(Q1960),"",(IF(Q1960&lt;&gt;Q1959,Q1960&amp;", ",IF(B1960&lt;&gt;B1959,Q1960&amp;", ",IF(Z1960&lt;&gt;Z1959,Q1960&amp;", ",""))))))&amp;(IF(ISBLANK(R1960),"",(IF(R1960&lt;&gt;R1959,R1960&amp;"m, ",IF(B1960&lt;&gt;B1959,R1960&amp;"m, ",IF(Z1960&lt;&gt;Z1959,R1960&amp;"m, ",""))))))&amp;IF(ISBLANK(S1960),"",(IF(B1960&lt;&gt;B1959,S1960&amp;", ",IF(S1960&lt;&gt;S1959,IF((Z1960=Z1959),"same locality "&amp;S1960&amp;", ",S1960&amp;", "),""))))&amp;(IF(ISBLANK(T1960),"",(IF(T1960&lt;&gt;T1959,IF(ISBLANK(F$2),T1960&amp;", ",T1960&amp;" "&amp;F$2&amp;", "),(IF(B1960&lt;&gt;B1959,IF(ISBLANK(F$2),T1960&amp;", ",T1960&amp;" "&amp;F$2&amp;", "),(IF(Z1960&lt;&gt;Z1959,IF(ISBLANK(F$2),T1960&amp;", ",T1960&amp;" "&amp;F$2&amp;", "),IF((U1960&lt;&gt;U1959)*($G$2="Y"),"same collector, ","")))))))))&amp;(IF(ISBLANK(U1960),"",(IF(U1960&lt;&gt;U1959,U1960&amp;", ",(IF(B1960&lt;&gt;B1959,U1960&amp;", ",IF(Z1960&lt;&gt;Z1959,U1960&amp;", ",(IF(T1960&lt;&gt;T1959,IF((T1960&lt;&gt;T1959)*($G$2="Y"),"same date, ", ""),IF((T1960=T1959)*(U1960=U1959)*(S1960&lt;&gt;S1959)*($G$2="Y"),"same collector and date, ", ""))))))))))&amp;(IF(ISBLANK(V1960),"",V1960&amp;", "))&amp;IF((AA1960&lt;&gt;AA1961)*($H$2="y"),AD1960&amp;AE1960,IF((AA1960&lt;&gt;AA1961)*($H$2="m"),AD1960&amp;AG1960,IF(($H$2&lt;&gt;"m")*($H$2&lt;&gt;"Y"),(IF(F1960=0,"",F1960&amp;" "&amp;$F$4&amp;" "))&amp;(IF(G1960=0,"",G1960&amp;" "&amp;$G$4&amp;" "))&amp;(IF(H1960=0,"",H1960&amp;" "&amp;H$4&amp;" "))&amp;(IF(I1960=0,"",I1960&amp;" "&amp;$I$4&amp;" "))&amp;(IF(J1960=0,"",J1960&amp;" "&amp;$J$4&amp;" "))&amp;IF((ISBLANK(C1960)),"","("&amp;C1960&amp;")"),"")))&amp;IF((B1960=B1961)*(K1960=K1961)*(L1960=L1961)*(M1960=M1961),IF(($H$2&lt;&gt;"m")*($H$2&lt;&gt;"Y"), ", ", IF((ISNUMBER(FIND(")",AE1960))), ", ", "")),IF((B1960=B1961)*(K1960=K1961)*(L1960=L1961),"; ",". ")))</f>
        <v/>
      </c>
      <c r="AI1960" s="1"/>
    </row>
    <row r="1961" spans="1:35" x14ac:dyDescent="0.25">
      <c r="A1961" s="3" t="str">
        <f t="shared" si="246"/>
        <v/>
      </c>
      <c r="B1961" s="53" t="str">
        <f t="shared" si="250"/>
        <v/>
      </c>
      <c r="C1961" s="57"/>
      <c r="D1961" s="57"/>
      <c r="E1961" s="57"/>
      <c r="F1961" s="57"/>
      <c r="G1961" s="57"/>
      <c r="H1961" s="57"/>
      <c r="I1961" s="57"/>
      <c r="J1961" s="57"/>
      <c r="K1961" s="57"/>
      <c r="L1961" s="57"/>
      <c r="M1961" s="54"/>
      <c r="N1961" s="57"/>
      <c r="O1961" s="58"/>
      <c r="P1961" s="58"/>
      <c r="Q1961" s="58"/>
      <c r="R1961" s="58"/>
      <c r="S1961" s="54"/>
      <c r="T1961" s="57"/>
      <c r="U1961" s="57"/>
      <c r="V1961" s="57"/>
      <c r="W1961" s="57"/>
      <c r="X1961" s="147" t="str">
        <f>IF(ISBLANK(D1961),"",IF('order-admin-units'!$I$1&lt;&gt;"y", "", IF((K1961="")*(ISBLANK(D1961)=FALSE), 'order-admin-units'!$B$1+1, VLOOKUP(K1961, ordercountry, 2))))</f>
        <v/>
      </c>
      <c r="Y1961" s="147" t="str">
        <f>IF(ISBLANK(D1961),"",IF('order-admin-units'!$I$1&lt;&gt;"y", "", IF(L1961="", 'order-admin-units'!$B$2+1, VLOOKUP(K1961&amp;"@"&amp;L1961, orderadmin, 2))))</f>
        <v/>
      </c>
      <c r="Z1961" s="147" t="str">
        <f t="shared" si="247"/>
        <v/>
      </c>
      <c r="AA1961" s="147" t="str">
        <f t="shared" si="248"/>
        <v/>
      </c>
      <c r="AB1961" s="147" t="str">
        <f t="shared" si="249"/>
        <v/>
      </c>
      <c r="AC1961" s="147" t="str">
        <f t="shared" si="243"/>
        <v/>
      </c>
      <c r="AD1961" s="11" t="str">
        <f t="shared" si="244"/>
        <v/>
      </c>
      <c r="AE1961" s="11" t="str">
        <f t="array" ref="AE1961">IF(ISBLANK(D1961),"",IF(OR($H$2="y",$H$2="m"),IF(AA1961=AA1960,IF(OR(AB1961=$AB$4:$AB1960)=FALSE,AE1960&amp;C1961,AE1960),"("&amp;C1961)&amp;IF(AA1961=AA1962,IF(OR(AB1962=$AB$4:$AB1961)=FALSE,", ",""),") "),""))</f>
        <v/>
      </c>
      <c r="AF1961" s="11" t="str">
        <f t="shared" si="245"/>
        <v/>
      </c>
      <c r="AG1961" s="11" t="str">
        <f t="array" ref="AG1961">IF(ISBLANK(D1961),"",IF(OR($H$2="y",$H$2="m"),IF(AA1961=AA1960,IF(OR(AC1961=$AC$4:$AC1960)=FALSE,AG1960&amp;AF1961,AG1960),"("&amp;AF1961)&amp;IF(AA1961=AA1962,IF(OR(AC1962=$AC$4:$AC1961)=FALSE,", ",""),") "),""))</f>
        <v/>
      </c>
      <c r="AH1961" s="10" t="str">
        <f>IF((ISBLANK(D1961)),"",IF(D1961=D1960,AH1960,"")&amp;IF(B1960&lt;&gt;B1961,((IF(ISBLANK(E1961),$D$3&amp;"Non-type material: "&amp;$D$3,$D$3&amp;INDEX('type-categories'!$A$2:$B$100,MATCH(E1961,'type-categories'!$A$2:$A$100,0),2)&amp;$D$3))),"")&amp;(IF(K1961&lt;&gt;K1960,$C$2&amp;K1961&amp;$K$3&amp;$C$2&amp;" ",(IF(B1961&lt;&gt;B1960,$C$2&amp;K1961&amp;$K$3&amp;$C$2&amp;" ",""))))&amp;(IF(L1961="","",((IF(L1961&lt;&gt;L1960,$D$2&amp;L1961&amp;$L$3&amp;$D$2&amp;" ",IF(B1961&lt;&gt;B1960,$D$2&amp;L1961&amp;$L$3&amp;$D$2&amp;" ",""))))))&amp;(IF(M1961="","",((IF(M1961&lt;&gt;M1960,$E$2&amp;M1961&amp;$E$2&amp;","&amp;" ",IF(B1961&lt;&gt;B1960,$E$2&amp;M1961&amp;$E$2&amp;",",""))))))&amp;(IF(N1961="","",IF(N1961&lt;&gt;N1960,N1961&amp;", ",IF(B1961&lt;&gt;B1960,N1961&amp;", ",""))))&amp;(IF(ISBLANK(O1961),"",(IF(O1961&lt;&gt;O1960,O1961&amp;", ",IF(B1961&lt;&gt;B1960,O1961&amp;", ","")))))&amp;(IF(ISBLANK(P1961),"",(IF(P1961&lt;&gt;P1960,P1961&amp;", ",IF(B1961&lt;&gt;B1960,P1961&amp;", ",IF(Z1961&lt;&gt;Z1960,P1961&amp;", ",""))))))&amp;(IF(ISBLANK(Q1961),"",(IF(Q1961&lt;&gt;Q1960,Q1961&amp;", ",IF(B1961&lt;&gt;B1960,Q1961&amp;", ",IF(Z1961&lt;&gt;Z1960,Q1961&amp;", ",""))))))&amp;(IF(ISBLANK(R1961),"",(IF(R1961&lt;&gt;R1960,R1961&amp;"m, ",IF(B1961&lt;&gt;B1960,R1961&amp;"m, ",IF(Z1961&lt;&gt;Z1960,R1961&amp;"m, ",""))))))&amp;IF(ISBLANK(S1961),"",(IF(B1961&lt;&gt;B1960,S1961&amp;", ",IF(S1961&lt;&gt;S1960,IF((Z1961=Z1960),"same locality "&amp;S1961&amp;", ",S1961&amp;", "),""))))&amp;(IF(ISBLANK(T1961),"",(IF(T1961&lt;&gt;T1960,IF(ISBLANK(F$2),T1961&amp;", ",T1961&amp;" "&amp;F$2&amp;", "),(IF(B1961&lt;&gt;B1960,IF(ISBLANK(F$2),T1961&amp;", ",T1961&amp;" "&amp;F$2&amp;", "),(IF(Z1961&lt;&gt;Z1960,IF(ISBLANK(F$2),T1961&amp;", ",T1961&amp;" "&amp;F$2&amp;", "),IF((U1961&lt;&gt;U1960)*($G$2="Y"),"same collector, ","")))))))))&amp;(IF(ISBLANK(U1961),"",(IF(U1961&lt;&gt;U1960,U1961&amp;", ",(IF(B1961&lt;&gt;B1960,U1961&amp;", ",IF(Z1961&lt;&gt;Z1960,U1961&amp;", ",(IF(T1961&lt;&gt;T1960,IF((T1961&lt;&gt;T1960)*($G$2="Y"),"same date, ", ""),IF((T1961=T1960)*(U1961=U1960)*(S1961&lt;&gt;S1960)*($G$2="Y"),"same collector and date, ", ""))))))))))&amp;(IF(ISBLANK(V1961),"",V1961&amp;", "))&amp;IF((AA1961&lt;&gt;AA1962)*($H$2="y"),AD1961&amp;AE1961,IF((AA1961&lt;&gt;AA1962)*($H$2="m"),AD1961&amp;AG1961,IF(($H$2&lt;&gt;"m")*($H$2&lt;&gt;"Y"),(IF(F1961=0,"",F1961&amp;" "&amp;$F$4&amp;" "))&amp;(IF(G1961=0,"",G1961&amp;" "&amp;$G$4&amp;" "))&amp;(IF(H1961=0,"",H1961&amp;" "&amp;H$4&amp;" "))&amp;(IF(I1961=0,"",I1961&amp;" "&amp;$I$4&amp;" "))&amp;(IF(J1961=0,"",J1961&amp;" "&amp;$J$4&amp;" "))&amp;IF((ISBLANK(C1961)),"","("&amp;C1961&amp;")"),"")))&amp;IF((B1961=B1962)*(K1961=K1962)*(L1961=L1962)*(M1961=M1962),IF(($H$2&lt;&gt;"m")*($H$2&lt;&gt;"Y"), ", ", IF((ISNUMBER(FIND(")",AE1961))), ", ", "")),IF((B1961=B1962)*(K1961=K1962)*(L1961=L1962),"; ",". ")))</f>
        <v/>
      </c>
      <c r="AI1961" s="1"/>
    </row>
    <row r="1962" spans="1:35" x14ac:dyDescent="0.25">
      <c r="A1962" s="3" t="str">
        <f t="shared" si="246"/>
        <v/>
      </c>
      <c r="B1962" s="53" t="str">
        <f t="shared" si="250"/>
        <v/>
      </c>
      <c r="C1962" s="57"/>
      <c r="D1962" s="57"/>
      <c r="E1962" s="57"/>
      <c r="F1962" s="57"/>
      <c r="G1962" s="57"/>
      <c r="H1962" s="57"/>
      <c r="I1962" s="57"/>
      <c r="J1962" s="57"/>
      <c r="K1962" s="57"/>
      <c r="L1962" s="57"/>
      <c r="M1962" s="54"/>
      <c r="N1962" s="57"/>
      <c r="O1962" s="58"/>
      <c r="P1962" s="58"/>
      <c r="Q1962" s="58"/>
      <c r="R1962" s="58"/>
      <c r="S1962" s="54"/>
      <c r="T1962" s="57"/>
      <c r="U1962" s="57"/>
      <c r="V1962" s="57"/>
      <c r="W1962" s="57"/>
      <c r="X1962" s="147" t="str">
        <f>IF(ISBLANK(D1962),"",IF('order-admin-units'!$I$1&lt;&gt;"y", "", IF((K1962="")*(ISBLANK(D1962)=FALSE), 'order-admin-units'!$B$1+1, VLOOKUP(K1962, ordercountry, 2))))</f>
        <v/>
      </c>
      <c r="Y1962" s="147" t="str">
        <f>IF(ISBLANK(D1962),"",IF('order-admin-units'!$I$1&lt;&gt;"y", "", IF(L1962="", 'order-admin-units'!$B$2+1, VLOOKUP(K1962&amp;"@"&amp;L1962, orderadmin, 2))))</f>
        <v/>
      </c>
      <c r="Z1962" s="147" t="str">
        <f t="shared" si="247"/>
        <v/>
      </c>
      <c r="AA1962" s="147" t="str">
        <f t="shared" si="248"/>
        <v/>
      </c>
      <c r="AB1962" s="147" t="str">
        <f t="shared" si="249"/>
        <v/>
      </c>
      <c r="AC1962" s="147" t="str">
        <f t="shared" si="243"/>
        <v/>
      </c>
      <c r="AD1962" s="11" t="str">
        <f t="shared" si="244"/>
        <v/>
      </c>
      <c r="AE1962" s="11" t="str">
        <f t="array" ref="AE1962">IF(ISBLANK(D1962),"",IF(OR($H$2="y",$H$2="m"),IF(AA1962=AA1961,IF(OR(AB1962=$AB$4:$AB1961)=FALSE,AE1961&amp;C1962,AE1961),"("&amp;C1962)&amp;IF(AA1962=AA1963,IF(OR(AB1963=$AB$4:$AB1962)=FALSE,", ",""),") "),""))</f>
        <v/>
      </c>
      <c r="AF1962" s="11" t="str">
        <f t="shared" si="245"/>
        <v/>
      </c>
      <c r="AG1962" s="11" t="str">
        <f t="array" ref="AG1962">IF(ISBLANK(D1962),"",IF(OR($H$2="y",$H$2="m"),IF(AA1962=AA1961,IF(OR(AC1962=$AC$4:$AC1961)=FALSE,AG1961&amp;AF1962,AG1961),"("&amp;AF1962)&amp;IF(AA1962=AA1963,IF(OR(AC1963=$AC$4:$AC1962)=FALSE,", ",""),") "),""))</f>
        <v/>
      </c>
      <c r="AH1962" s="10" t="str">
        <f>IF((ISBLANK(D1962)),"",IF(D1962=D1961,AH1961,"")&amp;IF(B1961&lt;&gt;B1962,((IF(ISBLANK(E1962),$D$3&amp;"Non-type material: "&amp;$D$3,$D$3&amp;INDEX('type-categories'!$A$2:$B$100,MATCH(E1962,'type-categories'!$A$2:$A$100,0),2)&amp;$D$3))),"")&amp;(IF(K1962&lt;&gt;K1961,$C$2&amp;K1962&amp;$K$3&amp;$C$2&amp;" ",(IF(B1962&lt;&gt;B1961,$C$2&amp;K1962&amp;$K$3&amp;$C$2&amp;" ",""))))&amp;(IF(L1962="","",((IF(L1962&lt;&gt;L1961,$D$2&amp;L1962&amp;$L$3&amp;$D$2&amp;" ",IF(B1962&lt;&gt;B1961,$D$2&amp;L1962&amp;$L$3&amp;$D$2&amp;" ",""))))))&amp;(IF(M1962="","",((IF(M1962&lt;&gt;M1961,$E$2&amp;M1962&amp;$E$2&amp;","&amp;" ",IF(B1962&lt;&gt;B1961,$E$2&amp;M1962&amp;$E$2&amp;",",""))))))&amp;(IF(N1962="","",IF(N1962&lt;&gt;N1961,N1962&amp;", ",IF(B1962&lt;&gt;B1961,N1962&amp;", ",""))))&amp;(IF(ISBLANK(O1962),"",(IF(O1962&lt;&gt;O1961,O1962&amp;", ",IF(B1962&lt;&gt;B1961,O1962&amp;", ","")))))&amp;(IF(ISBLANK(P1962),"",(IF(P1962&lt;&gt;P1961,P1962&amp;", ",IF(B1962&lt;&gt;B1961,P1962&amp;", ",IF(Z1962&lt;&gt;Z1961,P1962&amp;", ",""))))))&amp;(IF(ISBLANK(Q1962),"",(IF(Q1962&lt;&gt;Q1961,Q1962&amp;", ",IF(B1962&lt;&gt;B1961,Q1962&amp;", ",IF(Z1962&lt;&gt;Z1961,Q1962&amp;", ",""))))))&amp;(IF(ISBLANK(R1962),"",(IF(R1962&lt;&gt;R1961,R1962&amp;"m, ",IF(B1962&lt;&gt;B1961,R1962&amp;"m, ",IF(Z1962&lt;&gt;Z1961,R1962&amp;"m, ",""))))))&amp;IF(ISBLANK(S1962),"",(IF(B1962&lt;&gt;B1961,S1962&amp;", ",IF(S1962&lt;&gt;S1961,IF((Z1962=Z1961),"same locality "&amp;S1962&amp;", ",S1962&amp;", "),""))))&amp;(IF(ISBLANK(T1962),"",(IF(T1962&lt;&gt;T1961,IF(ISBLANK(F$2),T1962&amp;", ",T1962&amp;" "&amp;F$2&amp;", "),(IF(B1962&lt;&gt;B1961,IF(ISBLANK(F$2),T1962&amp;", ",T1962&amp;" "&amp;F$2&amp;", "),(IF(Z1962&lt;&gt;Z1961,IF(ISBLANK(F$2),T1962&amp;", ",T1962&amp;" "&amp;F$2&amp;", "),IF((U1962&lt;&gt;U1961)*($G$2="Y"),"same collector, ","")))))))))&amp;(IF(ISBLANK(U1962),"",(IF(U1962&lt;&gt;U1961,U1962&amp;", ",(IF(B1962&lt;&gt;B1961,U1962&amp;", ",IF(Z1962&lt;&gt;Z1961,U1962&amp;", ",(IF(T1962&lt;&gt;T1961,IF((T1962&lt;&gt;T1961)*($G$2="Y"),"same date, ", ""),IF((T1962=T1961)*(U1962=U1961)*(S1962&lt;&gt;S1961)*($G$2="Y"),"same collector and date, ", ""))))))))))&amp;(IF(ISBLANK(V1962),"",V1962&amp;", "))&amp;IF((AA1962&lt;&gt;AA1963)*($H$2="y"),AD1962&amp;AE1962,IF((AA1962&lt;&gt;AA1963)*($H$2="m"),AD1962&amp;AG1962,IF(($H$2&lt;&gt;"m")*($H$2&lt;&gt;"Y"),(IF(F1962=0,"",F1962&amp;" "&amp;$F$4&amp;" "))&amp;(IF(G1962=0,"",G1962&amp;" "&amp;$G$4&amp;" "))&amp;(IF(H1962=0,"",H1962&amp;" "&amp;H$4&amp;" "))&amp;(IF(I1962=0,"",I1962&amp;" "&amp;$I$4&amp;" "))&amp;(IF(J1962=0,"",J1962&amp;" "&amp;$J$4&amp;" "))&amp;IF((ISBLANK(C1962)),"","("&amp;C1962&amp;")"),"")))&amp;IF((B1962=B1963)*(K1962=K1963)*(L1962=L1963)*(M1962=M1963),IF(($H$2&lt;&gt;"m")*($H$2&lt;&gt;"Y"), ", ", IF((ISNUMBER(FIND(")",AE1962))), ", ", "")),IF((B1962=B1963)*(K1962=K1963)*(L1962=L1963),"; ",". ")))</f>
        <v/>
      </c>
      <c r="AI1962" s="1"/>
    </row>
    <row r="1963" spans="1:35" x14ac:dyDescent="0.25">
      <c r="A1963" s="3" t="str">
        <f t="shared" si="246"/>
        <v/>
      </c>
      <c r="B1963" s="53" t="str">
        <f t="shared" si="250"/>
        <v/>
      </c>
      <c r="C1963" s="57"/>
      <c r="D1963" s="57"/>
      <c r="E1963" s="57"/>
      <c r="F1963" s="57"/>
      <c r="G1963" s="57"/>
      <c r="H1963" s="57"/>
      <c r="I1963" s="57"/>
      <c r="J1963" s="57"/>
      <c r="K1963" s="57"/>
      <c r="L1963" s="57"/>
      <c r="M1963" s="54"/>
      <c r="N1963" s="57"/>
      <c r="O1963" s="58"/>
      <c r="P1963" s="58"/>
      <c r="Q1963" s="58"/>
      <c r="R1963" s="58"/>
      <c r="S1963" s="54"/>
      <c r="T1963" s="57"/>
      <c r="U1963" s="57"/>
      <c r="V1963" s="57"/>
      <c r="W1963" s="57"/>
      <c r="X1963" s="147" t="str">
        <f>IF(ISBLANK(D1963),"",IF('order-admin-units'!$I$1&lt;&gt;"y", "", IF((K1963="")*(ISBLANK(D1963)=FALSE), 'order-admin-units'!$B$1+1, VLOOKUP(K1963, ordercountry, 2))))</f>
        <v/>
      </c>
      <c r="Y1963" s="147" t="str">
        <f>IF(ISBLANK(D1963),"",IF('order-admin-units'!$I$1&lt;&gt;"y", "", IF(L1963="", 'order-admin-units'!$B$2+1, VLOOKUP(K1963&amp;"@"&amp;L1963, orderadmin, 2))))</f>
        <v/>
      </c>
      <c r="Z1963" s="147" t="str">
        <f t="shared" si="247"/>
        <v/>
      </c>
      <c r="AA1963" s="147" t="str">
        <f t="shared" si="248"/>
        <v/>
      </c>
      <c r="AB1963" s="147" t="str">
        <f t="shared" si="249"/>
        <v/>
      </c>
      <c r="AC1963" s="147" t="str">
        <f t="shared" si="243"/>
        <v/>
      </c>
      <c r="AD1963" s="11" t="str">
        <f t="shared" si="244"/>
        <v/>
      </c>
      <c r="AE1963" s="11" t="str">
        <f t="array" ref="AE1963">IF(ISBLANK(D1963),"",IF(OR($H$2="y",$H$2="m"),IF(AA1963=AA1962,IF(OR(AB1963=$AB$4:$AB1962)=FALSE,AE1962&amp;C1963,AE1962),"("&amp;C1963)&amp;IF(AA1963=AA1964,IF(OR(AB1964=$AB$4:$AB1963)=FALSE,", ",""),") "),""))</f>
        <v/>
      </c>
      <c r="AF1963" s="11" t="str">
        <f t="shared" si="245"/>
        <v/>
      </c>
      <c r="AG1963" s="11" t="str">
        <f t="array" ref="AG1963">IF(ISBLANK(D1963),"",IF(OR($H$2="y",$H$2="m"),IF(AA1963=AA1962,IF(OR(AC1963=$AC$4:$AC1962)=FALSE,AG1962&amp;AF1963,AG1962),"("&amp;AF1963)&amp;IF(AA1963=AA1964,IF(OR(AC1964=$AC$4:$AC1963)=FALSE,", ",""),") "),""))</f>
        <v/>
      </c>
      <c r="AH1963" s="10" t="str">
        <f>IF((ISBLANK(D1963)),"",IF(D1963=D1962,AH1962,"")&amp;IF(B1962&lt;&gt;B1963,((IF(ISBLANK(E1963),$D$3&amp;"Non-type material: "&amp;$D$3,$D$3&amp;INDEX('type-categories'!$A$2:$B$100,MATCH(E1963,'type-categories'!$A$2:$A$100,0),2)&amp;$D$3))),"")&amp;(IF(K1963&lt;&gt;K1962,$C$2&amp;K1963&amp;$K$3&amp;$C$2&amp;" ",(IF(B1963&lt;&gt;B1962,$C$2&amp;K1963&amp;$K$3&amp;$C$2&amp;" ",""))))&amp;(IF(L1963="","",((IF(L1963&lt;&gt;L1962,$D$2&amp;L1963&amp;$L$3&amp;$D$2&amp;" ",IF(B1963&lt;&gt;B1962,$D$2&amp;L1963&amp;$L$3&amp;$D$2&amp;" ",""))))))&amp;(IF(M1963="","",((IF(M1963&lt;&gt;M1962,$E$2&amp;M1963&amp;$E$2&amp;","&amp;" ",IF(B1963&lt;&gt;B1962,$E$2&amp;M1963&amp;$E$2&amp;",",""))))))&amp;(IF(N1963="","",IF(N1963&lt;&gt;N1962,N1963&amp;", ",IF(B1963&lt;&gt;B1962,N1963&amp;", ",""))))&amp;(IF(ISBLANK(O1963),"",(IF(O1963&lt;&gt;O1962,O1963&amp;", ",IF(B1963&lt;&gt;B1962,O1963&amp;", ","")))))&amp;(IF(ISBLANK(P1963),"",(IF(P1963&lt;&gt;P1962,P1963&amp;", ",IF(B1963&lt;&gt;B1962,P1963&amp;", ",IF(Z1963&lt;&gt;Z1962,P1963&amp;", ",""))))))&amp;(IF(ISBLANK(Q1963),"",(IF(Q1963&lt;&gt;Q1962,Q1963&amp;", ",IF(B1963&lt;&gt;B1962,Q1963&amp;", ",IF(Z1963&lt;&gt;Z1962,Q1963&amp;", ",""))))))&amp;(IF(ISBLANK(R1963),"",(IF(R1963&lt;&gt;R1962,R1963&amp;"m, ",IF(B1963&lt;&gt;B1962,R1963&amp;"m, ",IF(Z1963&lt;&gt;Z1962,R1963&amp;"m, ",""))))))&amp;IF(ISBLANK(S1963),"",(IF(B1963&lt;&gt;B1962,S1963&amp;", ",IF(S1963&lt;&gt;S1962,IF((Z1963=Z1962),"same locality "&amp;S1963&amp;", ",S1963&amp;", "),""))))&amp;(IF(ISBLANK(T1963),"",(IF(T1963&lt;&gt;T1962,IF(ISBLANK(F$2),T1963&amp;", ",T1963&amp;" "&amp;F$2&amp;", "),(IF(B1963&lt;&gt;B1962,IF(ISBLANK(F$2),T1963&amp;", ",T1963&amp;" "&amp;F$2&amp;", "),(IF(Z1963&lt;&gt;Z1962,IF(ISBLANK(F$2),T1963&amp;", ",T1963&amp;" "&amp;F$2&amp;", "),IF((U1963&lt;&gt;U1962)*($G$2="Y"),"same collector, ","")))))))))&amp;(IF(ISBLANK(U1963),"",(IF(U1963&lt;&gt;U1962,U1963&amp;", ",(IF(B1963&lt;&gt;B1962,U1963&amp;", ",IF(Z1963&lt;&gt;Z1962,U1963&amp;", ",(IF(T1963&lt;&gt;T1962,IF((T1963&lt;&gt;T1962)*($G$2="Y"),"same date, ", ""),IF((T1963=T1962)*(U1963=U1962)*(S1963&lt;&gt;S1962)*($G$2="Y"),"same collector and date, ", ""))))))))))&amp;(IF(ISBLANK(V1963),"",V1963&amp;", "))&amp;IF((AA1963&lt;&gt;AA1964)*($H$2="y"),AD1963&amp;AE1963,IF((AA1963&lt;&gt;AA1964)*($H$2="m"),AD1963&amp;AG1963,IF(($H$2&lt;&gt;"m")*($H$2&lt;&gt;"Y"),(IF(F1963=0,"",F1963&amp;" "&amp;$F$4&amp;" "))&amp;(IF(G1963=0,"",G1963&amp;" "&amp;$G$4&amp;" "))&amp;(IF(H1963=0,"",H1963&amp;" "&amp;H$4&amp;" "))&amp;(IF(I1963=0,"",I1963&amp;" "&amp;$I$4&amp;" "))&amp;(IF(J1963=0,"",J1963&amp;" "&amp;$J$4&amp;" "))&amp;IF((ISBLANK(C1963)),"","("&amp;C1963&amp;")"),"")))&amp;IF((B1963=B1964)*(K1963=K1964)*(L1963=L1964)*(M1963=M1964),IF(($H$2&lt;&gt;"m")*($H$2&lt;&gt;"Y"), ", ", IF((ISNUMBER(FIND(")",AE1963))), ", ", "")),IF((B1963=B1964)*(K1963=K1964)*(L1963=L1964),"; ",". ")))</f>
        <v/>
      </c>
      <c r="AI1963" s="1"/>
    </row>
    <row r="1964" spans="1:35" x14ac:dyDescent="0.25">
      <c r="A1964" s="3" t="str">
        <f t="shared" si="246"/>
        <v/>
      </c>
      <c r="B1964" s="53" t="str">
        <f t="shared" si="250"/>
        <v/>
      </c>
      <c r="C1964" s="57"/>
      <c r="D1964" s="57"/>
      <c r="E1964" s="57"/>
      <c r="F1964" s="57"/>
      <c r="G1964" s="57"/>
      <c r="H1964" s="57"/>
      <c r="I1964" s="57"/>
      <c r="J1964" s="57"/>
      <c r="K1964" s="57"/>
      <c r="L1964" s="57"/>
      <c r="M1964" s="54"/>
      <c r="N1964" s="57"/>
      <c r="O1964" s="58"/>
      <c r="P1964" s="58"/>
      <c r="Q1964" s="58"/>
      <c r="R1964" s="58"/>
      <c r="S1964" s="54"/>
      <c r="T1964" s="57"/>
      <c r="U1964" s="57"/>
      <c r="V1964" s="57"/>
      <c r="W1964" s="57"/>
      <c r="X1964" s="147" t="str">
        <f>IF(ISBLANK(D1964),"",IF('order-admin-units'!$I$1&lt;&gt;"y", "", IF((K1964="")*(ISBLANK(D1964)=FALSE), 'order-admin-units'!$B$1+1, VLOOKUP(K1964, ordercountry, 2))))</f>
        <v/>
      </c>
      <c r="Y1964" s="147" t="str">
        <f>IF(ISBLANK(D1964),"",IF('order-admin-units'!$I$1&lt;&gt;"y", "", IF(L1964="", 'order-admin-units'!$B$2+1, VLOOKUP(K1964&amp;"@"&amp;L1964, orderadmin, 2))))</f>
        <v/>
      </c>
      <c r="Z1964" s="147" t="str">
        <f t="shared" si="247"/>
        <v/>
      </c>
      <c r="AA1964" s="147" t="str">
        <f t="shared" si="248"/>
        <v/>
      </c>
      <c r="AB1964" s="147" t="str">
        <f t="shared" si="249"/>
        <v/>
      </c>
      <c r="AC1964" s="147" t="str">
        <f t="shared" si="243"/>
        <v/>
      </c>
      <c r="AD1964" s="11" t="str">
        <f t="shared" si="244"/>
        <v/>
      </c>
      <c r="AE1964" s="11" t="str">
        <f t="array" ref="AE1964">IF(ISBLANK(D1964),"",IF(OR($H$2="y",$H$2="m"),IF(AA1964=AA1963,IF(OR(AB1964=$AB$4:$AB1963)=FALSE,AE1963&amp;C1964,AE1963),"("&amp;C1964)&amp;IF(AA1964=AA1965,IF(OR(AB1965=$AB$4:$AB1964)=FALSE,", ",""),") "),""))</f>
        <v/>
      </c>
      <c r="AF1964" s="11" t="str">
        <f t="shared" si="245"/>
        <v/>
      </c>
      <c r="AG1964" s="11" t="str">
        <f t="array" ref="AG1964">IF(ISBLANK(D1964),"",IF(OR($H$2="y",$H$2="m"),IF(AA1964=AA1963,IF(OR(AC1964=$AC$4:$AC1963)=FALSE,AG1963&amp;AF1964,AG1963),"("&amp;AF1964)&amp;IF(AA1964=AA1965,IF(OR(AC1965=$AC$4:$AC1964)=FALSE,", ",""),") "),""))</f>
        <v/>
      </c>
      <c r="AH1964" s="10" t="str">
        <f>IF((ISBLANK(D1964)),"",IF(D1964=D1963,AH1963,"")&amp;IF(B1963&lt;&gt;B1964,((IF(ISBLANK(E1964),$D$3&amp;"Non-type material: "&amp;$D$3,$D$3&amp;INDEX('type-categories'!$A$2:$B$100,MATCH(E1964,'type-categories'!$A$2:$A$100,0),2)&amp;$D$3))),"")&amp;(IF(K1964&lt;&gt;K1963,$C$2&amp;K1964&amp;$K$3&amp;$C$2&amp;" ",(IF(B1964&lt;&gt;B1963,$C$2&amp;K1964&amp;$K$3&amp;$C$2&amp;" ",""))))&amp;(IF(L1964="","",((IF(L1964&lt;&gt;L1963,$D$2&amp;L1964&amp;$L$3&amp;$D$2&amp;" ",IF(B1964&lt;&gt;B1963,$D$2&amp;L1964&amp;$L$3&amp;$D$2&amp;" ",""))))))&amp;(IF(M1964="","",((IF(M1964&lt;&gt;M1963,$E$2&amp;M1964&amp;$E$2&amp;","&amp;" ",IF(B1964&lt;&gt;B1963,$E$2&amp;M1964&amp;$E$2&amp;",",""))))))&amp;(IF(N1964="","",IF(N1964&lt;&gt;N1963,N1964&amp;", ",IF(B1964&lt;&gt;B1963,N1964&amp;", ",""))))&amp;(IF(ISBLANK(O1964),"",(IF(O1964&lt;&gt;O1963,O1964&amp;", ",IF(B1964&lt;&gt;B1963,O1964&amp;", ","")))))&amp;(IF(ISBLANK(P1964),"",(IF(P1964&lt;&gt;P1963,P1964&amp;", ",IF(B1964&lt;&gt;B1963,P1964&amp;", ",IF(Z1964&lt;&gt;Z1963,P1964&amp;", ",""))))))&amp;(IF(ISBLANK(Q1964),"",(IF(Q1964&lt;&gt;Q1963,Q1964&amp;", ",IF(B1964&lt;&gt;B1963,Q1964&amp;", ",IF(Z1964&lt;&gt;Z1963,Q1964&amp;", ",""))))))&amp;(IF(ISBLANK(R1964),"",(IF(R1964&lt;&gt;R1963,R1964&amp;"m, ",IF(B1964&lt;&gt;B1963,R1964&amp;"m, ",IF(Z1964&lt;&gt;Z1963,R1964&amp;"m, ",""))))))&amp;IF(ISBLANK(S1964),"",(IF(B1964&lt;&gt;B1963,S1964&amp;", ",IF(S1964&lt;&gt;S1963,IF((Z1964=Z1963),"same locality "&amp;S1964&amp;", ",S1964&amp;", "),""))))&amp;(IF(ISBLANK(T1964),"",(IF(T1964&lt;&gt;T1963,IF(ISBLANK(F$2),T1964&amp;", ",T1964&amp;" "&amp;F$2&amp;", "),(IF(B1964&lt;&gt;B1963,IF(ISBLANK(F$2),T1964&amp;", ",T1964&amp;" "&amp;F$2&amp;", "),(IF(Z1964&lt;&gt;Z1963,IF(ISBLANK(F$2),T1964&amp;", ",T1964&amp;" "&amp;F$2&amp;", "),IF((U1964&lt;&gt;U1963)*($G$2="Y"),"same collector, ","")))))))))&amp;(IF(ISBLANK(U1964),"",(IF(U1964&lt;&gt;U1963,U1964&amp;", ",(IF(B1964&lt;&gt;B1963,U1964&amp;", ",IF(Z1964&lt;&gt;Z1963,U1964&amp;", ",(IF(T1964&lt;&gt;T1963,IF((T1964&lt;&gt;T1963)*($G$2="Y"),"same date, ", ""),IF((T1964=T1963)*(U1964=U1963)*(S1964&lt;&gt;S1963)*($G$2="Y"),"same collector and date, ", ""))))))))))&amp;(IF(ISBLANK(V1964),"",V1964&amp;", "))&amp;IF((AA1964&lt;&gt;AA1965)*($H$2="y"),AD1964&amp;AE1964,IF((AA1964&lt;&gt;AA1965)*($H$2="m"),AD1964&amp;AG1964,IF(($H$2&lt;&gt;"m")*($H$2&lt;&gt;"Y"),(IF(F1964=0,"",F1964&amp;" "&amp;$F$4&amp;" "))&amp;(IF(G1964=0,"",G1964&amp;" "&amp;$G$4&amp;" "))&amp;(IF(H1964=0,"",H1964&amp;" "&amp;H$4&amp;" "))&amp;(IF(I1964=0,"",I1964&amp;" "&amp;$I$4&amp;" "))&amp;(IF(J1964=0,"",J1964&amp;" "&amp;$J$4&amp;" "))&amp;IF((ISBLANK(C1964)),"","("&amp;C1964&amp;")"),"")))&amp;IF((B1964=B1965)*(K1964=K1965)*(L1964=L1965)*(M1964=M1965),IF(($H$2&lt;&gt;"m")*($H$2&lt;&gt;"Y"), ", ", IF((ISNUMBER(FIND(")",AE1964))), ", ", "")),IF((B1964=B1965)*(K1964=K1965)*(L1964=L1965),"; ",". ")))</f>
        <v/>
      </c>
      <c r="AI1964" s="1"/>
    </row>
    <row r="1965" spans="1:35" x14ac:dyDescent="0.25">
      <c r="A1965" s="3" t="str">
        <f t="shared" si="246"/>
        <v/>
      </c>
      <c r="B1965" s="53" t="str">
        <f t="shared" si="250"/>
        <v/>
      </c>
      <c r="C1965" s="57"/>
      <c r="D1965" s="57"/>
      <c r="E1965" s="57"/>
      <c r="F1965" s="57"/>
      <c r="G1965" s="57"/>
      <c r="H1965" s="57"/>
      <c r="I1965" s="57"/>
      <c r="J1965" s="57"/>
      <c r="K1965" s="57"/>
      <c r="L1965" s="57"/>
      <c r="M1965" s="54"/>
      <c r="N1965" s="57"/>
      <c r="O1965" s="58"/>
      <c r="P1965" s="58"/>
      <c r="Q1965" s="58"/>
      <c r="R1965" s="58"/>
      <c r="S1965" s="54"/>
      <c r="T1965" s="57"/>
      <c r="U1965" s="57"/>
      <c r="V1965" s="57"/>
      <c r="W1965" s="57"/>
      <c r="X1965" s="147" t="str">
        <f>IF(ISBLANK(D1965),"",IF('order-admin-units'!$I$1&lt;&gt;"y", "", IF((K1965="")*(ISBLANK(D1965)=FALSE), 'order-admin-units'!$B$1+1, VLOOKUP(K1965, ordercountry, 2))))</f>
        <v/>
      </c>
      <c r="Y1965" s="147" t="str">
        <f>IF(ISBLANK(D1965),"",IF('order-admin-units'!$I$1&lt;&gt;"y", "", IF(L1965="", 'order-admin-units'!$B$2+1, VLOOKUP(K1965&amp;"@"&amp;L1965, orderadmin, 2))))</f>
        <v/>
      </c>
      <c r="Z1965" s="147" t="str">
        <f t="shared" si="247"/>
        <v/>
      </c>
      <c r="AA1965" s="147" t="str">
        <f t="shared" si="248"/>
        <v/>
      </c>
      <c r="AB1965" s="147" t="str">
        <f t="shared" si="249"/>
        <v/>
      </c>
      <c r="AC1965" s="147" t="str">
        <f t="shared" si="243"/>
        <v/>
      </c>
      <c r="AD1965" s="11" t="str">
        <f t="shared" si="244"/>
        <v/>
      </c>
      <c r="AE1965" s="11" t="str">
        <f t="array" ref="AE1965">IF(ISBLANK(D1965),"",IF(OR($H$2="y",$H$2="m"),IF(AA1965=AA1964,IF(OR(AB1965=$AB$4:$AB1964)=FALSE,AE1964&amp;C1965,AE1964),"("&amp;C1965)&amp;IF(AA1965=AA1966,IF(OR(AB1966=$AB$4:$AB1965)=FALSE,", ",""),") "),""))</f>
        <v/>
      </c>
      <c r="AF1965" s="11" t="str">
        <f t="shared" si="245"/>
        <v/>
      </c>
      <c r="AG1965" s="11" t="str">
        <f t="array" ref="AG1965">IF(ISBLANK(D1965),"",IF(OR($H$2="y",$H$2="m"),IF(AA1965=AA1964,IF(OR(AC1965=$AC$4:$AC1964)=FALSE,AG1964&amp;AF1965,AG1964),"("&amp;AF1965)&amp;IF(AA1965=AA1966,IF(OR(AC1966=$AC$4:$AC1965)=FALSE,", ",""),") "),""))</f>
        <v/>
      </c>
      <c r="AH1965" s="10" t="str">
        <f>IF((ISBLANK(D1965)),"",IF(D1965=D1964,AH1964,"")&amp;IF(B1964&lt;&gt;B1965,((IF(ISBLANK(E1965),$D$3&amp;"Non-type material: "&amp;$D$3,$D$3&amp;INDEX('type-categories'!$A$2:$B$100,MATCH(E1965,'type-categories'!$A$2:$A$100,0),2)&amp;$D$3))),"")&amp;(IF(K1965&lt;&gt;K1964,$C$2&amp;K1965&amp;$K$3&amp;$C$2&amp;" ",(IF(B1965&lt;&gt;B1964,$C$2&amp;K1965&amp;$K$3&amp;$C$2&amp;" ",""))))&amp;(IF(L1965="","",((IF(L1965&lt;&gt;L1964,$D$2&amp;L1965&amp;$L$3&amp;$D$2&amp;" ",IF(B1965&lt;&gt;B1964,$D$2&amp;L1965&amp;$L$3&amp;$D$2&amp;" ",""))))))&amp;(IF(M1965="","",((IF(M1965&lt;&gt;M1964,$E$2&amp;M1965&amp;$E$2&amp;","&amp;" ",IF(B1965&lt;&gt;B1964,$E$2&amp;M1965&amp;$E$2&amp;",",""))))))&amp;(IF(N1965="","",IF(N1965&lt;&gt;N1964,N1965&amp;", ",IF(B1965&lt;&gt;B1964,N1965&amp;", ",""))))&amp;(IF(ISBLANK(O1965),"",(IF(O1965&lt;&gt;O1964,O1965&amp;", ",IF(B1965&lt;&gt;B1964,O1965&amp;", ","")))))&amp;(IF(ISBLANK(P1965),"",(IF(P1965&lt;&gt;P1964,P1965&amp;", ",IF(B1965&lt;&gt;B1964,P1965&amp;", ",IF(Z1965&lt;&gt;Z1964,P1965&amp;", ",""))))))&amp;(IF(ISBLANK(Q1965),"",(IF(Q1965&lt;&gt;Q1964,Q1965&amp;", ",IF(B1965&lt;&gt;B1964,Q1965&amp;", ",IF(Z1965&lt;&gt;Z1964,Q1965&amp;", ",""))))))&amp;(IF(ISBLANK(R1965),"",(IF(R1965&lt;&gt;R1964,R1965&amp;"m, ",IF(B1965&lt;&gt;B1964,R1965&amp;"m, ",IF(Z1965&lt;&gt;Z1964,R1965&amp;"m, ",""))))))&amp;IF(ISBLANK(S1965),"",(IF(B1965&lt;&gt;B1964,S1965&amp;", ",IF(S1965&lt;&gt;S1964,IF((Z1965=Z1964),"same locality "&amp;S1965&amp;", ",S1965&amp;", "),""))))&amp;(IF(ISBLANK(T1965),"",(IF(T1965&lt;&gt;T1964,IF(ISBLANK(F$2),T1965&amp;", ",T1965&amp;" "&amp;F$2&amp;", "),(IF(B1965&lt;&gt;B1964,IF(ISBLANK(F$2),T1965&amp;", ",T1965&amp;" "&amp;F$2&amp;", "),(IF(Z1965&lt;&gt;Z1964,IF(ISBLANK(F$2),T1965&amp;", ",T1965&amp;" "&amp;F$2&amp;", "),IF((U1965&lt;&gt;U1964)*($G$2="Y"),"same collector, ","")))))))))&amp;(IF(ISBLANK(U1965),"",(IF(U1965&lt;&gt;U1964,U1965&amp;", ",(IF(B1965&lt;&gt;B1964,U1965&amp;", ",IF(Z1965&lt;&gt;Z1964,U1965&amp;", ",(IF(T1965&lt;&gt;T1964,IF((T1965&lt;&gt;T1964)*($G$2="Y"),"same date, ", ""),IF((T1965=T1964)*(U1965=U1964)*(S1965&lt;&gt;S1964)*($G$2="Y"),"same collector and date, ", ""))))))))))&amp;(IF(ISBLANK(V1965),"",V1965&amp;", "))&amp;IF((AA1965&lt;&gt;AA1966)*($H$2="y"),AD1965&amp;AE1965,IF((AA1965&lt;&gt;AA1966)*($H$2="m"),AD1965&amp;AG1965,IF(($H$2&lt;&gt;"m")*($H$2&lt;&gt;"Y"),(IF(F1965=0,"",F1965&amp;" "&amp;$F$4&amp;" "))&amp;(IF(G1965=0,"",G1965&amp;" "&amp;$G$4&amp;" "))&amp;(IF(H1965=0,"",H1965&amp;" "&amp;H$4&amp;" "))&amp;(IF(I1965=0,"",I1965&amp;" "&amp;$I$4&amp;" "))&amp;(IF(J1965=0,"",J1965&amp;" "&amp;$J$4&amp;" "))&amp;IF((ISBLANK(C1965)),"","("&amp;C1965&amp;")"),"")))&amp;IF((B1965=B1966)*(K1965=K1966)*(L1965=L1966)*(M1965=M1966),IF(($H$2&lt;&gt;"m")*($H$2&lt;&gt;"Y"), ", ", IF((ISNUMBER(FIND(")",AE1965))), ", ", "")),IF((B1965=B1966)*(K1965=K1966)*(L1965=L1966),"; ",". ")))</f>
        <v/>
      </c>
      <c r="AI1965" s="1"/>
    </row>
    <row r="1966" spans="1:35" x14ac:dyDescent="0.25">
      <c r="A1966" s="3" t="str">
        <f t="shared" si="246"/>
        <v/>
      </c>
      <c r="B1966" s="53" t="str">
        <f t="shared" si="250"/>
        <v/>
      </c>
      <c r="C1966" s="57"/>
      <c r="D1966" s="57"/>
      <c r="E1966" s="57"/>
      <c r="F1966" s="57"/>
      <c r="G1966" s="57"/>
      <c r="H1966" s="57"/>
      <c r="I1966" s="57"/>
      <c r="J1966" s="57"/>
      <c r="K1966" s="57"/>
      <c r="L1966" s="57"/>
      <c r="M1966" s="54"/>
      <c r="N1966" s="57"/>
      <c r="O1966" s="58"/>
      <c r="P1966" s="58"/>
      <c r="Q1966" s="58"/>
      <c r="R1966" s="58"/>
      <c r="S1966" s="54"/>
      <c r="T1966" s="57"/>
      <c r="U1966" s="57"/>
      <c r="V1966" s="57"/>
      <c r="W1966" s="57"/>
      <c r="X1966" s="147" t="str">
        <f>IF(ISBLANK(D1966),"",IF('order-admin-units'!$I$1&lt;&gt;"y", "", IF((K1966="")*(ISBLANK(D1966)=FALSE), 'order-admin-units'!$B$1+1, VLOOKUP(K1966, ordercountry, 2))))</f>
        <v/>
      </c>
      <c r="Y1966" s="147" t="str">
        <f>IF(ISBLANK(D1966),"",IF('order-admin-units'!$I$1&lt;&gt;"y", "", IF(L1966="", 'order-admin-units'!$B$2+1, VLOOKUP(K1966&amp;"@"&amp;L1966, orderadmin, 2))))</f>
        <v/>
      </c>
      <c r="Z1966" s="147" t="str">
        <f t="shared" si="247"/>
        <v/>
      </c>
      <c r="AA1966" s="147" t="str">
        <f t="shared" si="248"/>
        <v/>
      </c>
      <c r="AB1966" s="147" t="str">
        <f t="shared" si="249"/>
        <v/>
      </c>
      <c r="AC1966" s="147" t="str">
        <f t="shared" si="243"/>
        <v/>
      </c>
      <c r="AD1966" s="11" t="str">
        <f t="shared" si="244"/>
        <v/>
      </c>
      <c r="AE1966" s="11" t="str">
        <f t="array" ref="AE1966">IF(ISBLANK(D1966),"",IF(OR($H$2="y",$H$2="m"),IF(AA1966=AA1965,IF(OR(AB1966=$AB$4:$AB1965)=FALSE,AE1965&amp;C1966,AE1965),"("&amp;C1966)&amp;IF(AA1966=AA1967,IF(OR(AB1967=$AB$4:$AB1966)=FALSE,", ",""),") "),""))</f>
        <v/>
      </c>
      <c r="AF1966" s="11" t="str">
        <f t="shared" si="245"/>
        <v/>
      </c>
      <c r="AG1966" s="11" t="str">
        <f t="array" ref="AG1966">IF(ISBLANK(D1966),"",IF(OR($H$2="y",$H$2="m"),IF(AA1966=AA1965,IF(OR(AC1966=$AC$4:$AC1965)=FALSE,AG1965&amp;AF1966,AG1965),"("&amp;AF1966)&amp;IF(AA1966=AA1967,IF(OR(AC1967=$AC$4:$AC1966)=FALSE,", ",""),") "),""))</f>
        <v/>
      </c>
      <c r="AH1966" s="10" t="str">
        <f>IF((ISBLANK(D1966)),"",IF(D1966=D1965,AH1965,"")&amp;IF(B1965&lt;&gt;B1966,((IF(ISBLANK(E1966),$D$3&amp;"Non-type material: "&amp;$D$3,$D$3&amp;INDEX('type-categories'!$A$2:$B$100,MATCH(E1966,'type-categories'!$A$2:$A$100,0),2)&amp;$D$3))),"")&amp;(IF(K1966&lt;&gt;K1965,$C$2&amp;K1966&amp;$K$3&amp;$C$2&amp;" ",(IF(B1966&lt;&gt;B1965,$C$2&amp;K1966&amp;$K$3&amp;$C$2&amp;" ",""))))&amp;(IF(L1966="","",((IF(L1966&lt;&gt;L1965,$D$2&amp;L1966&amp;$L$3&amp;$D$2&amp;" ",IF(B1966&lt;&gt;B1965,$D$2&amp;L1966&amp;$L$3&amp;$D$2&amp;" ",""))))))&amp;(IF(M1966="","",((IF(M1966&lt;&gt;M1965,$E$2&amp;M1966&amp;$E$2&amp;","&amp;" ",IF(B1966&lt;&gt;B1965,$E$2&amp;M1966&amp;$E$2&amp;",",""))))))&amp;(IF(N1966="","",IF(N1966&lt;&gt;N1965,N1966&amp;", ",IF(B1966&lt;&gt;B1965,N1966&amp;", ",""))))&amp;(IF(ISBLANK(O1966),"",(IF(O1966&lt;&gt;O1965,O1966&amp;", ",IF(B1966&lt;&gt;B1965,O1966&amp;", ","")))))&amp;(IF(ISBLANK(P1966),"",(IF(P1966&lt;&gt;P1965,P1966&amp;", ",IF(B1966&lt;&gt;B1965,P1966&amp;", ",IF(Z1966&lt;&gt;Z1965,P1966&amp;", ",""))))))&amp;(IF(ISBLANK(Q1966),"",(IF(Q1966&lt;&gt;Q1965,Q1966&amp;", ",IF(B1966&lt;&gt;B1965,Q1966&amp;", ",IF(Z1966&lt;&gt;Z1965,Q1966&amp;", ",""))))))&amp;(IF(ISBLANK(R1966),"",(IF(R1966&lt;&gt;R1965,R1966&amp;"m, ",IF(B1966&lt;&gt;B1965,R1966&amp;"m, ",IF(Z1966&lt;&gt;Z1965,R1966&amp;"m, ",""))))))&amp;IF(ISBLANK(S1966),"",(IF(B1966&lt;&gt;B1965,S1966&amp;", ",IF(S1966&lt;&gt;S1965,IF((Z1966=Z1965),"same locality "&amp;S1966&amp;", ",S1966&amp;", "),""))))&amp;(IF(ISBLANK(T1966),"",(IF(T1966&lt;&gt;T1965,IF(ISBLANK(F$2),T1966&amp;", ",T1966&amp;" "&amp;F$2&amp;", "),(IF(B1966&lt;&gt;B1965,IF(ISBLANK(F$2),T1966&amp;", ",T1966&amp;" "&amp;F$2&amp;", "),(IF(Z1966&lt;&gt;Z1965,IF(ISBLANK(F$2),T1966&amp;", ",T1966&amp;" "&amp;F$2&amp;", "),IF((U1966&lt;&gt;U1965)*($G$2="Y"),"same collector, ","")))))))))&amp;(IF(ISBLANK(U1966),"",(IF(U1966&lt;&gt;U1965,U1966&amp;", ",(IF(B1966&lt;&gt;B1965,U1966&amp;", ",IF(Z1966&lt;&gt;Z1965,U1966&amp;", ",(IF(T1966&lt;&gt;T1965,IF((T1966&lt;&gt;T1965)*($G$2="Y"),"same date, ", ""),IF((T1966=T1965)*(U1966=U1965)*(S1966&lt;&gt;S1965)*($G$2="Y"),"same collector and date, ", ""))))))))))&amp;(IF(ISBLANK(V1966),"",V1966&amp;", "))&amp;IF((AA1966&lt;&gt;AA1967)*($H$2="y"),AD1966&amp;AE1966,IF((AA1966&lt;&gt;AA1967)*($H$2="m"),AD1966&amp;AG1966,IF(($H$2&lt;&gt;"m")*($H$2&lt;&gt;"Y"),(IF(F1966=0,"",F1966&amp;" "&amp;$F$4&amp;" "))&amp;(IF(G1966=0,"",G1966&amp;" "&amp;$G$4&amp;" "))&amp;(IF(H1966=0,"",H1966&amp;" "&amp;H$4&amp;" "))&amp;(IF(I1966=0,"",I1966&amp;" "&amp;$I$4&amp;" "))&amp;(IF(J1966=0,"",J1966&amp;" "&amp;$J$4&amp;" "))&amp;IF((ISBLANK(C1966)),"","("&amp;C1966&amp;")"),"")))&amp;IF((B1966=B1967)*(K1966=K1967)*(L1966=L1967)*(M1966=M1967),IF(($H$2&lt;&gt;"m")*($H$2&lt;&gt;"Y"), ", ", IF((ISNUMBER(FIND(")",AE1966))), ", ", "")),IF((B1966=B1967)*(K1966=K1967)*(L1966=L1967),"; ",". ")))</f>
        <v/>
      </c>
      <c r="AI1966" s="1"/>
    </row>
    <row r="1967" spans="1:35" x14ac:dyDescent="0.25">
      <c r="A1967" s="3" t="str">
        <f t="shared" si="246"/>
        <v/>
      </c>
      <c r="B1967" s="53" t="str">
        <f t="shared" si="250"/>
        <v/>
      </c>
      <c r="C1967" s="57"/>
      <c r="D1967" s="57"/>
      <c r="E1967" s="57"/>
      <c r="F1967" s="57"/>
      <c r="G1967" s="57"/>
      <c r="H1967" s="57"/>
      <c r="I1967" s="57"/>
      <c r="J1967" s="57"/>
      <c r="K1967" s="57"/>
      <c r="L1967" s="57"/>
      <c r="M1967" s="54"/>
      <c r="N1967" s="57"/>
      <c r="O1967" s="58"/>
      <c r="P1967" s="58"/>
      <c r="Q1967" s="58"/>
      <c r="R1967" s="58"/>
      <c r="S1967" s="54"/>
      <c r="T1967" s="57"/>
      <c r="U1967" s="57"/>
      <c r="V1967" s="57"/>
      <c r="W1967" s="57"/>
      <c r="X1967" s="147" t="str">
        <f>IF(ISBLANK(D1967),"",IF('order-admin-units'!$I$1&lt;&gt;"y", "", IF((K1967="")*(ISBLANK(D1967)=FALSE), 'order-admin-units'!$B$1+1, VLOOKUP(K1967, ordercountry, 2))))</f>
        <v/>
      </c>
      <c r="Y1967" s="147" t="str">
        <f>IF(ISBLANK(D1967),"",IF('order-admin-units'!$I$1&lt;&gt;"y", "", IF(L1967="", 'order-admin-units'!$B$2+1, VLOOKUP(K1967&amp;"@"&amp;L1967, orderadmin, 2))))</f>
        <v/>
      </c>
      <c r="Z1967" s="147" t="str">
        <f t="shared" si="247"/>
        <v/>
      </c>
      <c r="AA1967" s="147" t="str">
        <f t="shared" si="248"/>
        <v/>
      </c>
      <c r="AB1967" s="147" t="str">
        <f t="shared" si="249"/>
        <v/>
      </c>
      <c r="AC1967" s="147" t="str">
        <f t="shared" si="243"/>
        <v/>
      </c>
      <c r="AD1967" s="11" t="str">
        <f t="shared" si="244"/>
        <v/>
      </c>
      <c r="AE1967" s="11" t="str">
        <f t="array" ref="AE1967">IF(ISBLANK(D1967),"",IF(OR($H$2="y",$H$2="m"),IF(AA1967=AA1966,IF(OR(AB1967=$AB$4:$AB1966)=FALSE,AE1966&amp;C1967,AE1966),"("&amp;C1967)&amp;IF(AA1967=AA1968,IF(OR(AB1968=$AB$4:$AB1967)=FALSE,", ",""),") "),""))</f>
        <v/>
      </c>
      <c r="AF1967" s="11" t="str">
        <f t="shared" si="245"/>
        <v/>
      </c>
      <c r="AG1967" s="11" t="str">
        <f t="array" ref="AG1967">IF(ISBLANK(D1967),"",IF(OR($H$2="y",$H$2="m"),IF(AA1967=AA1966,IF(OR(AC1967=$AC$4:$AC1966)=FALSE,AG1966&amp;AF1967,AG1966),"("&amp;AF1967)&amp;IF(AA1967=AA1968,IF(OR(AC1968=$AC$4:$AC1967)=FALSE,", ",""),") "),""))</f>
        <v/>
      </c>
      <c r="AH1967" s="10" t="str">
        <f>IF((ISBLANK(D1967)),"",IF(D1967=D1966,AH1966,"")&amp;IF(B1966&lt;&gt;B1967,((IF(ISBLANK(E1967),$D$3&amp;"Non-type material: "&amp;$D$3,$D$3&amp;INDEX('type-categories'!$A$2:$B$100,MATCH(E1967,'type-categories'!$A$2:$A$100,0),2)&amp;$D$3))),"")&amp;(IF(K1967&lt;&gt;K1966,$C$2&amp;K1967&amp;$K$3&amp;$C$2&amp;" ",(IF(B1967&lt;&gt;B1966,$C$2&amp;K1967&amp;$K$3&amp;$C$2&amp;" ",""))))&amp;(IF(L1967="","",((IF(L1967&lt;&gt;L1966,$D$2&amp;L1967&amp;$L$3&amp;$D$2&amp;" ",IF(B1967&lt;&gt;B1966,$D$2&amp;L1967&amp;$L$3&amp;$D$2&amp;" ",""))))))&amp;(IF(M1967="","",((IF(M1967&lt;&gt;M1966,$E$2&amp;M1967&amp;$E$2&amp;","&amp;" ",IF(B1967&lt;&gt;B1966,$E$2&amp;M1967&amp;$E$2&amp;",",""))))))&amp;(IF(N1967="","",IF(N1967&lt;&gt;N1966,N1967&amp;", ",IF(B1967&lt;&gt;B1966,N1967&amp;", ",""))))&amp;(IF(ISBLANK(O1967),"",(IF(O1967&lt;&gt;O1966,O1967&amp;", ",IF(B1967&lt;&gt;B1966,O1967&amp;", ","")))))&amp;(IF(ISBLANK(P1967),"",(IF(P1967&lt;&gt;P1966,P1967&amp;", ",IF(B1967&lt;&gt;B1966,P1967&amp;", ",IF(Z1967&lt;&gt;Z1966,P1967&amp;", ",""))))))&amp;(IF(ISBLANK(Q1967),"",(IF(Q1967&lt;&gt;Q1966,Q1967&amp;", ",IF(B1967&lt;&gt;B1966,Q1967&amp;", ",IF(Z1967&lt;&gt;Z1966,Q1967&amp;", ",""))))))&amp;(IF(ISBLANK(R1967),"",(IF(R1967&lt;&gt;R1966,R1967&amp;"m, ",IF(B1967&lt;&gt;B1966,R1967&amp;"m, ",IF(Z1967&lt;&gt;Z1966,R1967&amp;"m, ",""))))))&amp;IF(ISBLANK(S1967),"",(IF(B1967&lt;&gt;B1966,S1967&amp;", ",IF(S1967&lt;&gt;S1966,IF((Z1967=Z1966),"same locality "&amp;S1967&amp;", ",S1967&amp;", "),""))))&amp;(IF(ISBLANK(T1967),"",(IF(T1967&lt;&gt;T1966,IF(ISBLANK(F$2),T1967&amp;", ",T1967&amp;" "&amp;F$2&amp;", "),(IF(B1967&lt;&gt;B1966,IF(ISBLANK(F$2),T1967&amp;", ",T1967&amp;" "&amp;F$2&amp;", "),(IF(Z1967&lt;&gt;Z1966,IF(ISBLANK(F$2),T1967&amp;", ",T1967&amp;" "&amp;F$2&amp;", "),IF((U1967&lt;&gt;U1966)*($G$2="Y"),"same collector, ","")))))))))&amp;(IF(ISBLANK(U1967),"",(IF(U1967&lt;&gt;U1966,U1967&amp;", ",(IF(B1967&lt;&gt;B1966,U1967&amp;", ",IF(Z1967&lt;&gt;Z1966,U1967&amp;", ",(IF(T1967&lt;&gt;T1966,IF((T1967&lt;&gt;T1966)*($G$2="Y"),"same date, ", ""),IF((T1967=T1966)*(U1967=U1966)*(S1967&lt;&gt;S1966)*($G$2="Y"),"same collector and date, ", ""))))))))))&amp;(IF(ISBLANK(V1967),"",V1967&amp;", "))&amp;IF((AA1967&lt;&gt;AA1968)*($H$2="y"),AD1967&amp;AE1967,IF((AA1967&lt;&gt;AA1968)*($H$2="m"),AD1967&amp;AG1967,IF(($H$2&lt;&gt;"m")*($H$2&lt;&gt;"Y"),(IF(F1967=0,"",F1967&amp;" "&amp;$F$4&amp;" "))&amp;(IF(G1967=0,"",G1967&amp;" "&amp;$G$4&amp;" "))&amp;(IF(H1967=0,"",H1967&amp;" "&amp;H$4&amp;" "))&amp;(IF(I1967=0,"",I1967&amp;" "&amp;$I$4&amp;" "))&amp;(IF(J1967=0,"",J1967&amp;" "&amp;$J$4&amp;" "))&amp;IF((ISBLANK(C1967)),"","("&amp;C1967&amp;")"),"")))&amp;IF((B1967=B1968)*(K1967=K1968)*(L1967=L1968)*(M1967=M1968),IF(($H$2&lt;&gt;"m")*($H$2&lt;&gt;"Y"), ", ", IF((ISNUMBER(FIND(")",AE1967))), ", ", "")),IF((B1967=B1968)*(K1967=K1968)*(L1967=L1968),"; ",". ")))</f>
        <v/>
      </c>
      <c r="AI1967" s="1"/>
    </row>
    <row r="1968" spans="1:35" x14ac:dyDescent="0.25">
      <c r="A1968" s="3" t="str">
        <f t="shared" si="246"/>
        <v/>
      </c>
      <c r="B1968" s="53" t="str">
        <f t="shared" si="250"/>
        <v/>
      </c>
      <c r="C1968" s="57"/>
      <c r="D1968" s="57"/>
      <c r="E1968" s="57"/>
      <c r="F1968" s="57"/>
      <c r="G1968" s="57"/>
      <c r="H1968" s="57"/>
      <c r="I1968" s="57"/>
      <c r="J1968" s="57"/>
      <c r="K1968" s="57"/>
      <c r="L1968" s="57"/>
      <c r="M1968" s="54"/>
      <c r="N1968" s="57"/>
      <c r="O1968" s="58"/>
      <c r="P1968" s="58"/>
      <c r="Q1968" s="58"/>
      <c r="R1968" s="58"/>
      <c r="S1968" s="54"/>
      <c r="T1968" s="57"/>
      <c r="U1968" s="57"/>
      <c r="V1968" s="57"/>
      <c r="W1968" s="57"/>
      <c r="X1968" s="147" t="str">
        <f>IF(ISBLANK(D1968),"",IF('order-admin-units'!$I$1&lt;&gt;"y", "", IF((K1968="")*(ISBLANK(D1968)=FALSE), 'order-admin-units'!$B$1+1, VLOOKUP(K1968, ordercountry, 2))))</f>
        <v/>
      </c>
      <c r="Y1968" s="147" t="str">
        <f>IF(ISBLANK(D1968),"",IF('order-admin-units'!$I$1&lt;&gt;"y", "", IF(L1968="", 'order-admin-units'!$B$2+1, VLOOKUP(K1968&amp;"@"&amp;L1968, orderadmin, 2))))</f>
        <v/>
      </c>
      <c r="Z1968" s="147" t="str">
        <f t="shared" si="247"/>
        <v/>
      </c>
      <c r="AA1968" s="147" t="str">
        <f t="shared" si="248"/>
        <v/>
      </c>
      <c r="AB1968" s="147" t="str">
        <f t="shared" si="249"/>
        <v/>
      </c>
      <c r="AC1968" s="147" t="str">
        <f t="shared" si="243"/>
        <v/>
      </c>
      <c r="AD1968" s="11" t="str">
        <f t="shared" si="244"/>
        <v/>
      </c>
      <c r="AE1968" s="11" t="str">
        <f t="array" ref="AE1968">IF(ISBLANK(D1968),"",IF(OR($H$2="y",$H$2="m"),IF(AA1968=AA1967,IF(OR(AB1968=$AB$4:$AB1967)=FALSE,AE1967&amp;C1968,AE1967),"("&amp;C1968)&amp;IF(AA1968=AA1969,IF(OR(AB1969=$AB$4:$AB1968)=FALSE,", ",""),") "),""))</f>
        <v/>
      </c>
      <c r="AF1968" s="11" t="str">
        <f t="shared" si="245"/>
        <v/>
      </c>
      <c r="AG1968" s="11" t="str">
        <f t="array" ref="AG1968">IF(ISBLANK(D1968),"",IF(OR($H$2="y",$H$2="m"),IF(AA1968=AA1967,IF(OR(AC1968=$AC$4:$AC1967)=FALSE,AG1967&amp;AF1968,AG1967),"("&amp;AF1968)&amp;IF(AA1968=AA1969,IF(OR(AC1969=$AC$4:$AC1968)=FALSE,", ",""),") "),""))</f>
        <v/>
      </c>
      <c r="AH1968" s="10" t="str">
        <f>IF((ISBLANK(D1968)),"",IF(D1968=D1967,AH1967,"")&amp;IF(B1967&lt;&gt;B1968,((IF(ISBLANK(E1968),$D$3&amp;"Non-type material: "&amp;$D$3,$D$3&amp;INDEX('type-categories'!$A$2:$B$100,MATCH(E1968,'type-categories'!$A$2:$A$100,0),2)&amp;$D$3))),"")&amp;(IF(K1968&lt;&gt;K1967,$C$2&amp;K1968&amp;$K$3&amp;$C$2&amp;" ",(IF(B1968&lt;&gt;B1967,$C$2&amp;K1968&amp;$K$3&amp;$C$2&amp;" ",""))))&amp;(IF(L1968="","",((IF(L1968&lt;&gt;L1967,$D$2&amp;L1968&amp;$L$3&amp;$D$2&amp;" ",IF(B1968&lt;&gt;B1967,$D$2&amp;L1968&amp;$L$3&amp;$D$2&amp;" ",""))))))&amp;(IF(M1968="","",((IF(M1968&lt;&gt;M1967,$E$2&amp;M1968&amp;$E$2&amp;","&amp;" ",IF(B1968&lt;&gt;B1967,$E$2&amp;M1968&amp;$E$2&amp;",",""))))))&amp;(IF(N1968="","",IF(N1968&lt;&gt;N1967,N1968&amp;", ",IF(B1968&lt;&gt;B1967,N1968&amp;", ",""))))&amp;(IF(ISBLANK(O1968),"",(IF(O1968&lt;&gt;O1967,O1968&amp;", ",IF(B1968&lt;&gt;B1967,O1968&amp;", ","")))))&amp;(IF(ISBLANK(P1968),"",(IF(P1968&lt;&gt;P1967,P1968&amp;", ",IF(B1968&lt;&gt;B1967,P1968&amp;", ",IF(Z1968&lt;&gt;Z1967,P1968&amp;", ",""))))))&amp;(IF(ISBLANK(Q1968),"",(IF(Q1968&lt;&gt;Q1967,Q1968&amp;", ",IF(B1968&lt;&gt;B1967,Q1968&amp;", ",IF(Z1968&lt;&gt;Z1967,Q1968&amp;", ",""))))))&amp;(IF(ISBLANK(R1968),"",(IF(R1968&lt;&gt;R1967,R1968&amp;"m, ",IF(B1968&lt;&gt;B1967,R1968&amp;"m, ",IF(Z1968&lt;&gt;Z1967,R1968&amp;"m, ",""))))))&amp;IF(ISBLANK(S1968),"",(IF(B1968&lt;&gt;B1967,S1968&amp;", ",IF(S1968&lt;&gt;S1967,IF((Z1968=Z1967),"same locality "&amp;S1968&amp;", ",S1968&amp;", "),""))))&amp;(IF(ISBLANK(T1968),"",(IF(T1968&lt;&gt;T1967,IF(ISBLANK(F$2),T1968&amp;", ",T1968&amp;" "&amp;F$2&amp;", "),(IF(B1968&lt;&gt;B1967,IF(ISBLANK(F$2),T1968&amp;", ",T1968&amp;" "&amp;F$2&amp;", "),(IF(Z1968&lt;&gt;Z1967,IF(ISBLANK(F$2),T1968&amp;", ",T1968&amp;" "&amp;F$2&amp;", "),IF((U1968&lt;&gt;U1967)*($G$2="Y"),"same collector, ","")))))))))&amp;(IF(ISBLANK(U1968),"",(IF(U1968&lt;&gt;U1967,U1968&amp;", ",(IF(B1968&lt;&gt;B1967,U1968&amp;", ",IF(Z1968&lt;&gt;Z1967,U1968&amp;", ",(IF(T1968&lt;&gt;T1967,IF((T1968&lt;&gt;T1967)*($G$2="Y"),"same date, ", ""),IF((T1968=T1967)*(U1968=U1967)*(S1968&lt;&gt;S1967)*($G$2="Y"),"same collector and date, ", ""))))))))))&amp;(IF(ISBLANK(V1968),"",V1968&amp;", "))&amp;IF((AA1968&lt;&gt;AA1969)*($H$2="y"),AD1968&amp;AE1968,IF((AA1968&lt;&gt;AA1969)*($H$2="m"),AD1968&amp;AG1968,IF(($H$2&lt;&gt;"m")*($H$2&lt;&gt;"Y"),(IF(F1968=0,"",F1968&amp;" "&amp;$F$4&amp;" "))&amp;(IF(G1968=0,"",G1968&amp;" "&amp;$G$4&amp;" "))&amp;(IF(H1968=0,"",H1968&amp;" "&amp;H$4&amp;" "))&amp;(IF(I1968=0,"",I1968&amp;" "&amp;$I$4&amp;" "))&amp;(IF(J1968=0,"",J1968&amp;" "&amp;$J$4&amp;" "))&amp;IF((ISBLANK(C1968)),"","("&amp;C1968&amp;")"),"")))&amp;IF((B1968=B1969)*(K1968=K1969)*(L1968=L1969)*(M1968=M1969),IF(($H$2&lt;&gt;"m")*($H$2&lt;&gt;"Y"), ", ", IF((ISNUMBER(FIND(")",AE1968))), ", ", "")),IF((B1968=B1969)*(K1968=K1969)*(L1968=L1969),"; ",". ")))</f>
        <v/>
      </c>
      <c r="AI1968" s="1"/>
    </row>
    <row r="1969" spans="1:35" x14ac:dyDescent="0.25">
      <c r="A1969" s="3" t="str">
        <f t="shared" si="246"/>
        <v/>
      </c>
      <c r="B1969" s="53" t="str">
        <f t="shared" si="250"/>
        <v/>
      </c>
      <c r="C1969" s="57"/>
      <c r="D1969" s="57"/>
      <c r="E1969" s="57"/>
      <c r="F1969" s="57"/>
      <c r="G1969" s="57"/>
      <c r="H1969" s="57"/>
      <c r="I1969" s="57"/>
      <c r="J1969" s="57"/>
      <c r="K1969" s="57"/>
      <c r="L1969" s="57"/>
      <c r="M1969" s="54"/>
      <c r="N1969" s="57"/>
      <c r="O1969" s="58"/>
      <c r="P1969" s="58"/>
      <c r="Q1969" s="58"/>
      <c r="R1969" s="58"/>
      <c r="S1969" s="54"/>
      <c r="T1969" s="57"/>
      <c r="U1969" s="57"/>
      <c r="V1969" s="57"/>
      <c r="W1969" s="57"/>
      <c r="X1969" s="147" t="str">
        <f>IF(ISBLANK(D1969),"",IF('order-admin-units'!$I$1&lt;&gt;"y", "", IF((K1969="")*(ISBLANK(D1969)=FALSE), 'order-admin-units'!$B$1+1, VLOOKUP(K1969, ordercountry, 2))))</f>
        <v/>
      </c>
      <c r="Y1969" s="147" t="str">
        <f>IF(ISBLANK(D1969),"",IF('order-admin-units'!$I$1&lt;&gt;"y", "", IF(L1969="", 'order-admin-units'!$B$2+1, VLOOKUP(K1969&amp;"@"&amp;L1969, orderadmin, 2))))</f>
        <v/>
      </c>
      <c r="Z1969" s="147" t="str">
        <f t="shared" si="247"/>
        <v/>
      </c>
      <c r="AA1969" s="147" t="str">
        <f t="shared" si="248"/>
        <v/>
      </c>
      <c r="AB1969" s="147" t="str">
        <f t="shared" si="249"/>
        <v/>
      </c>
      <c r="AC1969" s="147" t="str">
        <f t="shared" si="243"/>
        <v/>
      </c>
      <c r="AD1969" s="11" t="str">
        <f t="shared" si="244"/>
        <v/>
      </c>
      <c r="AE1969" s="11" t="str">
        <f t="array" ref="AE1969">IF(ISBLANK(D1969),"",IF(OR($H$2="y",$H$2="m"),IF(AA1969=AA1968,IF(OR(AB1969=$AB$4:$AB1968)=FALSE,AE1968&amp;C1969,AE1968),"("&amp;C1969)&amp;IF(AA1969=AA1970,IF(OR(AB1970=$AB$4:$AB1969)=FALSE,", ",""),") "),""))</f>
        <v/>
      </c>
      <c r="AF1969" s="11" t="str">
        <f t="shared" si="245"/>
        <v/>
      </c>
      <c r="AG1969" s="11" t="str">
        <f t="array" ref="AG1969">IF(ISBLANK(D1969),"",IF(OR($H$2="y",$H$2="m"),IF(AA1969=AA1968,IF(OR(AC1969=$AC$4:$AC1968)=FALSE,AG1968&amp;AF1969,AG1968),"("&amp;AF1969)&amp;IF(AA1969=AA1970,IF(OR(AC1970=$AC$4:$AC1969)=FALSE,", ",""),") "),""))</f>
        <v/>
      </c>
      <c r="AH1969" s="10" t="str">
        <f>IF((ISBLANK(D1969)),"",IF(D1969=D1968,AH1968,"")&amp;IF(B1968&lt;&gt;B1969,((IF(ISBLANK(E1969),$D$3&amp;"Non-type material: "&amp;$D$3,$D$3&amp;INDEX('type-categories'!$A$2:$B$100,MATCH(E1969,'type-categories'!$A$2:$A$100,0),2)&amp;$D$3))),"")&amp;(IF(K1969&lt;&gt;K1968,$C$2&amp;K1969&amp;$K$3&amp;$C$2&amp;" ",(IF(B1969&lt;&gt;B1968,$C$2&amp;K1969&amp;$K$3&amp;$C$2&amp;" ",""))))&amp;(IF(L1969="","",((IF(L1969&lt;&gt;L1968,$D$2&amp;L1969&amp;$L$3&amp;$D$2&amp;" ",IF(B1969&lt;&gt;B1968,$D$2&amp;L1969&amp;$L$3&amp;$D$2&amp;" ",""))))))&amp;(IF(M1969="","",((IF(M1969&lt;&gt;M1968,$E$2&amp;M1969&amp;$E$2&amp;","&amp;" ",IF(B1969&lt;&gt;B1968,$E$2&amp;M1969&amp;$E$2&amp;",",""))))))&amp;(IF(N1969="","",IF(N1969&lt;&gt;N1968,N1969&amp;", ",IF(B1969&lt;&gt;B1968,N1969&amp;", ",""))))&amp;(IF(ISBLANK(O1969),"",(IF(O1969&lt;&gt;O1968,O1969&amp;", ",IF(B1969&lt;&gt;B1968,O1969&amp;", ","")))))&amp;(IF(ISBLANK(P1969),"",(IF(P1969&lt;&gt;P1968,P1969&amp;", ",IF(B1969&lt;&gt;B1968,P1969&amp;", ",IF(Z1969&lt;&gt;Z1968,P1969&amp;", ",""))))))&amp;(IF(ISBLANK(Q1969),"",(IF(Q1969&lt;&gt;Q1968,Q1969&amp;", ",IF(B1969&lt;&gt;B1968,Q1969&amp;", ",IF(Z1969&lt;&gt;Z1968,Q1969&amp;", ",""))))))&amp;(IF(ISBLANK(R1969),"",(IF(R1969&lt;&gt;R1968,R1969&amp;"m, ",IF(B1969&lt;&gt;B1968,R1969&amp;"m, ",IF(Z1969&lt;&gt;Z1968,R1969&amp;"m, ",""))))))&amp;IF(ISBLANK(S1969),"",(IF(B1969&lt;&gt;B1968,S1969&amp;", ",IF(S1969&lt;&gt;S1968,IF((Z1969=Z1968),"same locality "&amp;S1969&amp;", ",S1969&amp;", "),""))))&amp;(IF(ISBLANK(T1969),"",(IF(T1969&lt;&gt;T1968,IF(ISBLANK(F$2),T1969&amp;", ",T1969&amp;" "&amp;F$2&amp;", "),(IF(B1969&lt;&gt;B1968,IF(ISBLANK(F$2),T1969&amp;", ",T1969&amp;" "&amp;F$2&amp;", "),(IF(Z1969&lt;&gt;Z1968,IF(ISBLANK(F$2),T1969&amp;", ",T1969&amp;" "&amp;F$2&amp;", "),IF((U1969&lt;&gt;U1968)*($G$2="Y"),"same collector, ","")))))))))&amp;(IF(ISBLANK(U1969),"",(IF(U1969&lt;&gt;U1968,U1969&amp;", ",(IF(B1969&lt;&gt;B1968,U1969&amp;", ",IF(Z1969&lt;&gt;Z1968,U1969&amp;", ",(IF(T1969&lt;&gt;T1968,IF((T1969&lt;&gt;T1968)*($G$2="Y"),"same date, ", ""),IF((T1969=T1968)*(U1969=U1968)*(S1969&lt;&gt;S1968)*($G$2="Y"),"same collector and date, ", ""))))))))))&amp;(IF(ISBLANK(V1969),"",V1969&amp;", "))&amp;IF((AA1969&lt;&gt;AA1970)*($H$2="y"),AD1969&amp;AE1969,IF((AA1969&lt;&gt;AA1970)*($H$2="m"),AD1969&amp;AG1969,IF(($H$2&lt;&gt;"m")*($H$2&lt;&gt;"Y"),(IF(F1969=0,"",F1969&amp;" "&amp;$F$4&amp;" "))&amp;(IF(G1969=0,"",G1969&amp;" "&amp;$G$4&amp;" "))&amp;(IF(H1969=0,"",H1969&amp;" "&amp;H$4&amp;" "))&amp;(IF(I1969=0,"",I1969&amp;" "&amp;$I$4&amp;" "))&amp;(IF(J1969=0,"",J1969&amp;" "&amp;$J$4&amp;" "))&amp;IF((ISBLANK(C1969)),"","("&amp;C1969&amp;")"),"")))&amp;IF((B1969=B1970)*(K1969=K1970)*(L1969=L1970)*(M1969=M1970),IF(($H$2&lt;&gt;"m")*($H$2&lt;&gt;"Y"), ", ", IF((ISNUMBER(FIND(")",AE1969))), ", ", "")),IF((B1969=B1970)*(K1969=K1970)*(L1969=L1970),"; ",". ")))</f>
        <v/>
      </c>
      <c r="AI1969" s="1"/>
    </row>
    <row r="1970" spans="1:35" x14ac:dyDescent="0.25">
      <c r="A1970" s="3" t="str">
        <f t="shared" si="246"/>
        <v/>
      </c>
      <c r="B1970" s="53" t="str">
        <f t="shared" si="250"/>
        <v/>
      </c>
      <c r="C1970" s="57"/>
      <c r="D1970" s="57"/>
      <c r="E1970" s="57"/>
      <c r="F1970" s="57"/>
      <c r="G1970" s="57"/>
      <c r="H1970" s="57"/>
      <c r="I1970" s="57"/>
      <c r="J1970" s="57"/>
      <c r="K1970" s="57"/>
      <c r="L1970" s="57"/>
      <c r="M1970" s="54"/>
      <c r="N1970" s="57"/>
      <c r="O1970" s="58"/>
      <c r="P1970" s="58"/>
      <c r="Q1970" s="58"/>
      <c r="R1970" s="58"/>
      <c r="S1970" s="54"/>
      <c r="T1970" s="57"/>
      <c r="U1970" s="57"/>
      <c r="V1970" s="57"/>
      <c r="W1970" s="57"/>
      <c r="X1970" s="147" t="str">
        <f>IF(ISBLANK(D1970),"",IF('order-admin-units'!$I$1&lt;&gt;"y", "", IF((K1970="")*(ISBLANK(D1970)=FALSE), 'order-admin-units'!$B$1+1, VLOOKUP(K1970, ordercountry, 2))))</f>
        <v/>
      </c>
      <c r="Y1970" s="147" t="str">
        <f>IF(ISBLANK(D1970),"",IF('order-admin-units'!$I$1&lt;&gt;"y", "", IF(L1970="", 'order-admin-units'!$B$2+1, VLOOKUP(K1970&amp;"@"&amp;L1970, orderadmin, 2))))</f>
        <v/>
      </c>
      <c r="Z1970" s="147" t="str">
        <f t="shared" si="247"/>
        <v/>
      </c>
      <c r="AA1970" s="147" t="str">
        <f t="shared" si="248"/>
        <v/>
      </c>
      <c r="AB1970" s="147" t="str">
        <f t="shared" si="249"/>
        <v/>
      </c>
      <c r="AC1970" s="147" t="str">
        <f t="shared" si="243"/>
        <v/>
      </c>
      <c r="AD1970" s="11" t="str">
        <f t="shared" si="244"/>
        <v/>
      </c>
      <c r="AE1970" s="11" t="str">
        <f t="array" ref="AE1970">IF(ISBLANK(D1970),"",IF(OR($H$2="y",$H$2="m"),IF(AA1970=AA1969,IF(OR(AB1970=$AB$4:$AB1969)=FALSE,AE1969&amp;C1970,AE1969),"("&amp;C1970)&amp;IF(AA1970=AA1971,IF(OR(AB1971=$AB$4:$AB1970)=FALSE,", ",""),") "),""))</f>
        <v/>
      </c>
      <c r="AF1970" s="11" t="str">
        <f t="shared" si="245"/>
        <v/>
      </c>
      <c r="AG1970" s="11" t="str">
        <f t="array" ref="AG1970">IF(ISBLANK(D1970),"",IF(OR($H$2="y",$H$2="m"),IF(AA1970=AA1969,IF(OR(AC1970=$AC$4:$AC1969)=FALSE,AG1969&amp;AF1970,AG1969),"("&amp;AF1970)&amp;IF(AA1970=AA1971,IF(OR(AC1971=$AC$4:$AC1970)=FALSE,", ",""),") "),""))</f>
        <v/>
      </c>
      <c r="AH1970" s="10" t="str">
        <f>IF((ISBLANK(D1970)),"",IF(D1970=D1969,AH1969,"")&amp;IF(B1969&lt;&gt;B1970,((IF(ISBLANK(E1970),$D$3&amp;"Non-type material: "&amp;$D$3,$D$3&amp;INDEX('type-categories'!$A$2:$B$100,MATCH(E1970,'type-categories'!$A$2:$A$100,0),2)&amp;$D$3))),"")&amp;(IF(K1970&lt;&gt;K1969,$C$2&amp;K1970&amp;$K$3&amp;$C$2&amp;" ",(IF(B1970&lt;&gt;B1969,$C$2&amp;K1970&amp;$K$3&amp;$C$2&amp;" ",""))))&amp;(IF(L1970="","",((IF(L1970&lt;&gt;L1969,$D$2&amp;L1970&amp;$L$3&amp;$D$2&amp;" ",IF(B1970&lt;&gt;B1969,$D$2&amp;L1970&amp;$L$3&amp;$D$2&amp;" ",""))))))&amp;(IF(M1970="","",((IF(M1970&lt;&gt;M1969,$E$2&amp;M1970&amp;$E$2&amp;","&amp;" ",IF(B1970&lt;&gt;B1969,$E$2&amp;M1970&amp;$E$2&amp;",",""))))))&amp;(IF(N1970="","",IF(N1970&lt;&gt;N1969,N1970&amp;", ",IF(B1970&lt;&gt;B1969,N1970&amp;", ",""))))&amp;(IF(ISBLANK(O1970),"",(IF(O1970&lt;&gt;O1969,O1970&amp;", ",IF(B1970&lt;&gt;B1969,O1970&amp;", ","")))))&amp;(IF(ISBLANK(P1970),"",(IF(P1970&lt;&gt;P1969,P1970&amp;", ",IF(B1970&lt;&gt;B1969,P1970&amp;", ",IF(Z1970&lt;&gt;Z1969,P1970&amp;", ",""))))))&amp;(IF(ISBLANK(Q1970),"",(IF(Q1970&lt;&gt;Q1969,Q1970&amp;", ",IF(B1970&lt;&gt;B1969,Q1970&amp;", ",IF(Z1970&lt;&gt;Z1969,Q1970&amp;", ",""))))))&amp;(IF(ISBLANK(R1970),"",(IF(R1970&lt;&gt;R1969,R1970&amp;"m, ",IF(B1970&lt;&gt;B1969,R1970&amp;"m, ",IF(Z1970&lt;&gt;Z1969,R1970&amp;"m, ",""))))))&amp;IF(ISBLANK(S1970),"",(IF(B1970&lt;&gt;B1969,S1970&amp;", ",IF(S1970&lt;&gt;S1969,IF((Z1970=Z1969),"same locality "&amp;S1970&amp;", ",S1970&amp;", "),""))))&amp;(IF(ISBLANK(T1970),"",(IF(T1970&lt;&gt;T1969,IF(ISBLANK(F$2),T1970&amp;", ",T1970&amp;" "&amp;F$2&amp;", "),(IF(B1970&lt;&gt;B1969,IF(ISBLANK(F$2),T1970&amp;", ",T1970&amp;" "&amp;F$2&amp;", "),(IF(Z1970&lt;&gt;Z1969,IF(ISBLANK(F$2),T1970&amp;", ",T1970&amp;" "&amp;F$2&amp;", "),IF((U1970&lt;&gt;U1969)*($G$2="Y"),"same collector, ","")))))))))&amp;(IF(ISBLANK(U1970),"",(IF(U1970&lt;&gt;U1969,U1970&amp;", ",(IF(B1970&lt;&gt;B1969,U1970&amp;", ",IF(Z1970&lt;&gt;Z1969,U1970&amp;", ",(IF(T1970&lt;&gt;T1969,IF((T1970&lt;&gt;T1969)*($G$2="Y"),"same date, ", ""),IF((T1970=T1969)*(U1970=U1969)*(S1970&lt;&gt;S1969)*($G$2="Y"),"same collector and date, ", ""))))))))))&amp;(IF(ISBLANK(V1970),"",V1970&amp;", "))&amp;IF((AA1970&lt;&gt;AA1971)*($H$2="y"),AD1970&amp;AE1970,IF((AA1970&lt;&gt;AA1971)*($H$2="m"),AD1970&amp;AG1970,IF(($H$2&lt;&gt;"m")*($H$2&lt;&gt;"Y"),(IF(F1970=0,"",F1970&amp;" "&amp;$F$4&amp;" "))&amp;(IF(G1970=0,"",G1970&amp;" "&amp;$G$4&amp;" "))&amp;(IF(H1970=0,"",H1970&amp;" "&amp;H$4&amp;" "))&amp;(IF(I1970=0,"",I1970&amp;" "&amp;$I$4&amp;" "))&amp;(IF(J1970=0,"",J1970&amp;" "&amp;$J$4&amp;" "))&amp;IF((ISBLANK(C1970)),"","("&amp;C1970&amp;")"),"")))&amp;IF((B1970=B1971)*(K1970=K1971)*(L1970=L1971)*(M1970=M1971),IF(($H$2&lt;&gt;"m")*($H$2&lt;&gt;"Y"), ", ", IF((ISNUMBER(FIND(")",AE1970))), ", ", "")),IF((B1970=B1971)*(K1970=K1971)*(L1970=L1971),"; ",". ")))</f>
        <v/>
      </c>
      <c r="AI1970" s="1"/>
    </row>
    <row r="1971" spans="1:35" x14ac:dyDescent="0.25">
      <c r="A1971" s="3" t="str">
        <f t="shared" si="246"/>
        <v/>
      </c>
      <c r="B1971" s="53" t="str">
        <f t="shared" si="250"/>
        <v/>
      </c>
      <c r="C1971" s="57"/>
      <c r="D1971" s="57"/>
      <c r="E1971" s="57"/>
      <c r="F1971" s="57"/>
      <c r="G1971" s="57"/>
      <c r="H1971" s="57"/>
      <c r="I1971" s="57"/>
      <c r="J1971" s="57"/>
      <c r="K1971" s="57"/>
      <c r="L1971" s="57"/>
      <c r="M1971" s="54"/>
      <c r="N1971" s="57"/>
      <c r="O1971" s="58"/>
      <c r="P1971" s="58"/>
      <c r="Q1971" s="58"/>
      <c r="R1971" s="58"/>
      <c r="S1971" s="54"/>
      <c r="T1971" s="57"/>
      <c r="U1971" s="57"/>
      <c r="V1971" s="57"/>
      <c r="W1971" s="57"/>
      <c r="X1971" s="147" t="str">
        <f>IF(ISBLANK(D1971),"",IF('order-admin-units'!$I$1&lt;&gt;"y", "", IF((K1971="")*(ISBLANK(D1971)=FALSE), 'order-admin-units'!$B$1+1, VLOOKUP(K1971, ordercountry, 2))))</f>
        <v/>
      </c>
      <c r="Y1971" s="147" t="str">
        <f>IF(ISBLANK(D1971),"",IF('order-admin-units'!$I$1&lt;&gt;"y", "", IF(L1971="", 'order-admin-units'!$B$2+1, VLOOKUP(K1971&amp;"@"&amp;L1971, orderadmin, 2))))</f>
        <v/>
      </c>
      <c r="Z1971" s="147" t="str">
        <f t="shared" si="247"/>
        <v/>
      </c>
      <c r="AA1971" s="147" t="str">
        <f t="shared" si="248"/>
        <v/>
      </c>
      <c r="AB1971" s="147" t="str">
        <f t="shared" si="249"/>
        <v/>
      </c>
      <c r="AC1971" s="147" t="str">
        <f t="shared" si="243"/>
        <v/>
      </c>
      <c r="AD1971" s="11" t="str">
        <f t="shared" si="244"/>
        <v/>
      </c>
      <c r="AE1971" s="11" t="str">
        <f t="array" ref="AE1971">IF(ISBLANK(D1971),"",IF(OR($H$2="y",$H$2="m"),IF(AA1971=AA1970,IF(OR(AB1971=$AB$4:$AB1970)=FALSE,AE1970&amp;C1971,AE1970),"("&amp;C1971)&amp;IF(AA1971=AA1972,IF(OR(AB1972=$AB$4:$AB1971)=FALSE,", ",""),") "),""))</f>
        <v/>
      </c>
      <c r="AF1971" s="11" t="str">
        <f t="shared" si="245"/>
        <v/>
      </c>
      <c r="AG1971" s="11" t="str">
        <f t="array" ref="AG1971">IF(ISBLANK(D1971),"",IF(OR($H$2="y",$H$2="m"),IF(AA1971=AA1970,IF(OR(AC1971=$AC$4:$AC1970)=FALSE,AG1970&amp;AF1971,AG1970),"("&amp;AF1971)&amp;IF(AA1971=AA1972,IF(OR(AC1972=$AC$4:$AC1971)=FALSE,", ",""),") "),""))</f>
        <v/>
      </c>
      <c r="AH1971" s="10" t="str">
        <f>IF((ISBLANK(D1971)),"",IF(D1971=D1970,AH1970,"")&amp;IF(B1970&lt;&gt;B1971,((IF(ISBLANK(E1971),$D$3&amp;"Non-type material: "&amp;$D$3,$D$3&amp;INDEX('type-categories'!$A$2:$B$100,MATCH(E1971,'type-categories'!$A$2:$A$100,0),2)&amp;$D$3))),"")&amp;(IF(K1971&lt;&gt;K1970,$C$2&amp;K1971&amp;$K$3&amp;$C$2&amp;" ",(IF(B1971&lt;&gt;B1970,$C$2&amp;K1971&amp;$K$3&amp;$C$2&amp;" ",""))))&amp;(IF(L1971="","",((IF(L1971&lt;&gt;L1970,$D$2&amp;L1971&amp;$L$3&amp;$D$2&amp;" ",IF(B1971&lt;&gt;B1970,$D$2&amp;L1971&amp;$L$3&amp;$D$2&amp;" ",""))))))&amp;(IF(M1971="","",((IF(M1971&lt;&gt;M1970,$E$2&amp;M1971&amp;$E$2&amp;","&amp;" ",IF(B1971&lt;&gt;B1970,$E$2&amp;M1971&amp;$E$2&amp;",",""))))))&amp;(IF(N1971="","",IF(N1971&lt;&gt;N1970,N1971&amp;", ",IF(B1971&lt;&gt;B1970,N1971&amp;", ",""))))&amp;(IF(ISBLANK(O1971),"",(IF(O1971&lt;&gt;O1970,O1971&amp;", ",IF(B1971&lt;&gt;B1970,O1971&amp;", ","")))))&amp;(IF(ISBLANK(P1971),"",(IF(P1971&lt;&gt;P1970,P1971&amp;", ",IF(B1971&lt;&gt;B1970,P1971&amp;", ",IF(Z1971&lt;&gt;Z1970,P1971&amp;", ",""))))))&amp;(IF(ISBLANK(Q1971),"",(IF(Q1971&lt;&gt;Q1970,Q1971&amp;", ",IF(B1971&lt;&gt;B1970,Q1971&amp;", ",IF(Z1971&lt;&gt;Z1970,Q1971&amp;", ",""))))))&amp;(IF(ISBLANK(R1971),"",(IF(R1971&lt;&gt;R1970,R1971&amp;"m, ",IF(B1971&lt;&gt;B1970,R1971&amp;"m, ",IF(Z1971&lt;&gt;Z1970,R1971&amp;"m, ",""))))))&amp;IF(ISBLANK(S1971),"",(IF(B1971&lt;&gt;B1970,S1971&amp;", ",IF(S1971&lt;&gt;S1970,IF((Z1971=Z1970),"same locality "&amp;S1971&amp;", ",S1971&amp;", "),""))))&amp;(IF(ISBLANK(T1971),"",(IF(T1971&lt;&gt;T1970,IF(ISBLANK(F$2),T1971&amp;", ",T1971&amp;" "&amp;F$2&amp;", "),(IF(B1971&lt;&gt;B1970,IF(ISBLANK(F$2),T1971&amp;", ",T1971&amp;" "&amp;F$2&amp;", "),(IF(Z1971&lt;&gt;Z1970,IF(ISBLANK(F$2),T1971&amp;", ",T1971&amp;" "&amp;F$2&amp;", "),IF((U1971&lt;&gt;U1970)*($G$2="Y"),"same collector, ","")))))))))&amp;(IF(ISBLANK(U1971),"",(IF(U1971&lt;&gt;U1970,U1971&amp;", ",(IF(B1971&lt;&gt;B1970,U1971&amp;", ",IF(Z1971&lt;&gt;Z1970,U1971&amp;", ",(IF(T1971&lt;&gt;T1970,IF((T1971&lt;&gt;T1970)*($G$2="Y"),"same date, ", ""),IF((T1971=T1970)*(U1971=U1970)*(S1971&lt;&gt;S1970)*($G$2="Y"),"same collector and date, ", ""))))))))))&amp;(IF(ISBLANK(V1971),"",V1971&amp;", "))&amp;IF((AA1971&lt;&gt;AA1972)*($H$2="y"),AD1971&amp;AE1971,IF((AA1971&lt;&gt;AA1972)*($H$2="m"),AD1971&amp;AG1971,IF(($H$2&lt;&gt;"m")*($H$2&lt;&gt;"Y"),(IF(F1971=0,"",F1971&amp;" "&amp;$F$4&amp;" "))&amp;(IF(G1971=0,"",G1971&amp;" "&amp;$G$4&amp;" "))&amp;(IF(H1971=0,"",H1971&amp;" "&amp;H$4&amp;" "))&amp;(IF(I1971=0,"",I1971&amp;" "&amp;$I$4&amp;" "))&amp;(IF(J1971=0,"",J1971&amp;" "&amp;$J$4&amp;" "))&amp;IF((ISBLANK(C1971)),"","("&amp;C1971&amp;")"),"")))&amp;IF((B1971=B1972)*(K1971=K1972)*(L1971=L1972)*(M1971=M1972),IF(($H$2&lt;&gt;"m")*($H$2&lt;&gt;"Y"), ", ", IF((ISNUMBER(FIND(")",AE1971))), ", ", "")),IF((B1971=B1972)*(K1971=K1972)*(L1971=L1972),"; ",". ")))</f>
        <v/>
      </c>
      <c r="AI1971" s="1"/>
    </row>
    <row r="1972" spans="1:35" x14ac:dyDescent="0.25">
      <c r="A1972" s="3" t="str">
        <f t="shared" si="246"/>
        <v/>
      </c>
      <c r="B1972" s="53" t="str">
        <f t="shared" si="250"/>
        <v/>
      </c>
      <c r="C1972" s="57"/>
      <c r="D1972" s="57"/>
      <c r="E1972" s="57"/>
      <c r="F1972" s="57"/>
      <c r="G1972" s="57"/>
      <c r="H1972" s="57"/>
      <c r="I1972" s="57"/>
      <c r="J1972" s="57"/>
      <c r="K1972" s="57"/>
      <c r="L1972" s="57"/>
      <c r="M1972" s="54"/>
      <c r="N1972" s="57"/>
      <c r="O1972" s="58"/>
      <c r="P1972" s="58"/>
      <c r="Q1972" s="58"/>
      <c r="R1972" s="58"/>
      <c r="S1972" s="54"/>
      <c r="T1972" s="57"/>
      <c r="U1972" s="57"/>
      <c r="V1972" s="57"/>
      <c r="W1972" s="57"/>
      <c r="X1972" s="147" t="str">
        <f>IF(ISBLANK(D1972),"",IF('order-admin-units'!$I$1&lt;&gt;"y", "", IF((K1972="")*(ISBLANK(D1972)=FALSE), 'order-admin-units'!$B$1+1, VLOOKUP(K1972, ordercountry, 2))))</f>
        <v/>
      </c>
      <c r="Y1972" s="147" t="str">
        <f>IF(ISBLANK(D1972),"",IF('order-admin-units'!$I$1&lt;&gt;"y", "", IF(L1972="", 'order-admin-units'!$B$2+1, VLOOKUP(K1972&amp;"@"&amp;L1972, orderadmin, 2))))</f>
        <v/>
      </c>
      <c r="Z1972" s="147" t="str">
        <f t="shared" si="247"/>
        <v/>
      </c>
      <c r="AA1972" s="147" t="str">
        <f t="shared" si="248"/>
        <v/>
      </c>
      <c r="AB1972" s="147" t="str">
        <f t="shared" si="249"/>
        <v/>
      </c>
      <c r="AC1972" s="147" t="str">
        <f t="shared" si="243"/>
        <v/>
      </c>
      <c r="AD1972" s="11" t="str">
        <f t="shared" si="244"/>
        <v/>
      </c>
      <c r="AE1972" s="11" t="str">
        <f t="array" ref="AE1972">IF(ISBLANK(D1972),"",IF(OR($H$2="y",$H$2="m"),IF(AA1972=AA1971,IF(OR(AB1972=$AB$4:$AB1971)=FALSE,AE1971&amp;C1972,AE1971),"("&amp;C1972)&amp;IF(AA1972=AA1973,IF(OR(AB1973=$AB$4:$AB1972)=FALSE,", ",""),") "),""))</f>
        <v/>
      </c>
      <c r="AF1972" s="11" t="str">
        <f t="shared" si="245"/>
        <v/>
      </c>
      <c r="AG1972" s="11" t="str">
        <f t="array" ref="AG1972">IF(ISBLANK(D1972),"",IF(OR($H$2="y",$H$2="m"),IF(AA1972=AA1971,IF(OR(AC1972=$AC$4:$AC1971)=FALSE,AG1971&amp;AF1972,AG1971),"("&amp;AF1972)&amp;IF(AA1972=AA1973,IF(OR(AC1973=$AC$4:$AC1972)=FALSE,", ",""),") "),""))</f>
        <v/>
      </c>
      <c r="AH1972" s="10" t="str">
        <f>IF((ISBLANK(D1972)),"",IF(D1972=D1971,AH1971,"")&amp;IF(B1971&lt;&gt;B1972,((IF(ISBLANK(E1972),$D$3&amp;"Non-type material: "&amp;$D$3,$D$3&amp;INDEX('type-categories'!$A$2:$B$100,MATCH(E1972,'type-categories'!$A$2:$A$100,0),2)&amp;$D$3))),"")&amp;(IF(K1972&lt;&gt;K1971,$C$2&amp;K1972&amp;$K$3&amp;$C$2&amp;" ",(IF(B1972&lt;&gt;B1971,$C$2&amp;K1972&amp;$K$3&amp;$C$2&amp;" ",""))))&amp;(IF(L1972="","",((IF(L1972&lt;&gt;L1971,$D$2&amp;L1972&amp;$L$3&amp;$D$2&amp;" ",IF(B1972&lt;&gt;B1971,$D$2&amp;L1972&amp;$L$3&amp;$D$2&amp;" ",""))))))&amp;(IF(M1972="","",((IF(M1972&lt;&gt;M1971,$E$2&amp;M1972&amp;$E$2&amp;","&amp;" ",IF(B1972&lt;&gt;B1971,$E$2&amp;M1972&amp;$E$2&amp;",",""))))))&amp;(IF(N1972="","",IF(N1972&lt;&gt;N1971,N1972&amp;", ",IF(B1972&lt;&gt;B1971,N1972&amp;", ",""))))&amp;(IF(ISBLANK(O1972),"",(IF(O1972&lt;&gt;O1971,O1972&amp;", ",IF(B1972&lt;&gt;B1971,O1972&amp;", ","")))))&amp;(IF(ISBLANK(P1972),"",(IF(P1972&lt;&gt;P1971,P1972&amp;", ",IF(B1972&lt;&gt;B1971,P1972&amp;", ",IF(Z1972&lt;&gt;Z1971,P1972&amp;", ",""))))))&amp;(IF(ISBLANK(Q1972),"",(IF(Q1972&lt;&gt;Q1971,Q1972&amp;", ",IF(B1972&lt;&gt;B1971,Q1972&amp;", ",IF(Z1972&lt;&gt;Z1971,Q1972&amp;", ",""))))))&amp;(IF(ISBLANK(R1972),"",(IF(R1972&lt;&gt;R1971,R1972&amp;"m, ",IF(B1972&lt;&gt;B1971,R1972&amp;"m, ",IF(Z1972&lt;&gt;Z1971,R1972&amp;"m, ",""))))))&amp;IF(ISBLANK(S1972),"",(IF(B1972&lt;&gt;B1971,S1972&amp;", ",IF(S1972&lt;&gt;S1971,IF((Z1972=Z1971),"same locality "&amp;S1972&amp;", ",S1972&amp;", "),""))))&amp;(IF(ISBLANK(T1972),"",(IF(T1972&lt;&gt;T1971,IF(ISBLANK(F$2),T1972&amp;", ",T1972&amp;" "&amp;F$2&amp;", "),(IF(B1972&lt;&gt;B1971,IF(ISBLANK(F$2),T1972&amp;", ",T1972&amp;" "&amp;F$2&amp;", "),(IF(Z1972&lt;&gt;Z1971,IF(ISBLANK(F$2),T1972&amp;", ",T1972&amp;" "&amp;F$2&amp;", "),IF((U1972&lt;&gt;U1971)*($G$2="Y"),"same collector, ","")))))))))&amp;(IF(ISBLANK(U1972),"",(IF(U1972&lt;&gt;U1971,U1972&amp;", ",(IF(B1972&lt;&gt;B1971,U1972&amp;", ",IF(Z1972&lt;&gt;Z1971,U1972&amp;", ",(IF(T1972&lt;&gt;T1971,IF((T1972&lt;&gt;T1971)*($G$2="Y"),"same date, ", ""),IF((T1972=T1971)*(U1972=U1971)*(S1972&lt;&gt;S1971)*($G$2="Y"),"same collector and date, ", ""))))))))))&amp;(IF(ISBLANK(V1972),"",V1972&amp;", "))&amp;IF((AA1972&lt;&gt;AA1973)*($H$2="y"),AD1972&amp;AE1972,IF((AA1972&lt;&gt;AA1973)*($H$2="m"),AD1972&amp;AG1972,IF(($H$2&lt;&gt;"m")*($H$2&lt;&gt;"Y"),(IF(F1972=0,"",F1972&amp;" "&amp;$F$4&amp;" "))&amp;(IF(G1972=0,"",G1972&amp;" "&amp;$G$4&amp;" "))&amp;(IF(H1972=0,"",H1972&amp;" "&amp;H$4&amp;" "))&amp;(IF(I1972=0,"",I1972&amp;" "&amp;$I$4&amp;" "))&amp;(IF(J1972=0,"",J1972&amp;" "&amp;$J$4&amp;" "))&amp;IF((ISBLANK(C1972)),"","("&amp;C1972&amp;")"),"")))&amp;IF((B1972=B1973)*(K1972=K1973)*(L1972=L1973)*(M1972=M1973),IF(($H$2&lt;&gt;"m")*($H$2&lt;&gt;"Y"), ", ", IF((ISNUMBER(FIND(")",AE1972))), ", ", "")),IF((B1972=B1973)*(K1972=K1973)*(L1972=L1973),"; ",". ")))</f>
        <v/>
      </c>
      <c r="AI1972" s="1"/>
    </row>
    <row r="1973" spans="1:35" x14ac:dyDescent="0.25">
      <c r="A1973" s="3" t="str">
        <f t="shared" si="246"/>
        <v/>
      </c>
      <c r="B1973" s="53" t="str">
        <f t="shared" si="250"/>
        <v/>
      </c>
      <c r="C1973" s="57"/>
      <c r="D1973" s="57"/>
      <c r="E1973" s="57"/>
      <c r="F1973" s="57"/>
      <c r="G1973" s="57"/>
      <c r="H1973" s="57"/>
      <c r="I1973" s="57"/>
      <c r="J1973" s="57"/>
      <c r="K1973" s="57"/>
      <c r="L1973" s="57"/>
      <c r="M1973" s="54"/>
      <c r="N1973" s="57"/>
      <c r="O1973" s="58"/>
      <c r="P1973" s="58"/>
      <c r="Q1973" s="58"/>
      <c r="R1973" s="58"/>
      <c r="S1973" s="54"/>
      <c r="T1973" s="57"/>
      <c r="U1973" s="57"/>
      <c r="V1973" s="57"/>
      <c r="W1973" s="57"/>
      <c r="X1973" s="147" t="str">
        <f>IF(ISBLANK(D1973),"",IF('order-admin-units'!$I$1&lt;&gt;"y", "", IF((K1973="")*(ISBLANK(D1973)=FALSE), 'order-admin-units'!$B$1+1, VLOOKUP(K1973, ordercountry, 2))))</f>
        <v/>
      </c>
      <c r="Y1973" s="147" t="str">
        <f>IF(ISBLANK(D1973),"",IF('order-admin-units'!$I$1&lt;&gt;"y", "", IF(L1973="", 'order-admin-units'!$B$2+1, VLOOKUP(K1973&amp;"@"&amp;L1973, orderadmin, 2))))</f>
        <v/>
      </c>
      <c r="Z1973" s="147" t="str">
        <f t="shared" si="247"/>
        <v/>
      </c>
      <c r="AA1973" s="147" t="str">
        <f t="shared" si="248"/>
        <v/>
      </c>
      <c r="AB1973" s="147" t="str">
        <f t="shared" si="249"/>
        <v/>
      </c>
      <c r="AC1973" s="147" t="str">
        <f t="shared" si="243"/>
        <v/>
      </c>
      <c r="AD1973" s="11" t="str">
        <f t="shared" si="244"/>
        <v/>
      </c>
      <c r="AE1973" s="11" t="str">
        <f t="array" ref="AE1973">IF(ISBLANK(D1973),"",IF(OR($H$2="y",$H$2="m"),IF(AA1973=AA1972,IF(OR(AB1973=$AB$4:$AB1972)=FALSE,AE1972&amp;C1973,AE1972),"("&amp;C1973)&amp;IF(AA1973=AA1974,IF(OR(AB1974=$AB$4:$AB1973)=FALSE,", ",""),") "),""))</f>
        <v/>
      </c>
      <c r="AF1973" s="11" t="str">
        <f t="shared" si="245"/>
        <v/>
      </c>
      <c r="AG1973" s="11" t="str">
        <f t="array" ref="AG1973">IF(ISBLANK(D1973),"",IF(OR($H$2="y",$H$2="m"),IF(AA1973=AA1972,IF(OR(AC1973=$AC$4:$AC1972)=FALSE,AG1972&amp;AF1973,AG1972),"("&amp;AF1973)&amp;IF(AA1973=AA1974,IF(OR(AC1974=$AC$4:$AC1973)=FALSE,", ",""),") "),""))</f>
        <v/>
      </c>
      <c r="AH1973" s="10" t="str">
        <f>IF((ISBLANK(D1973)),"",IF(D1973=D1972,AH1972,"")&amp;IF(B1972&lt;&gt;B1973,((IF(ISBLANK(E1973),$D$3&amp;"Non-type material: "&amp;$D$3,$D$3&amp;INDEX('type-categories'!$A$2:$B$100,MATCH(E1973,'type-categories'!$A$2:$A$100,0),2)&amp;$D$3))),"")&amp;(IF(K1973&lt;&gt;K1972,$C$2&amp;K1973&amp;$K$3&amp;$C$2&amp;" ",(IF(B1973&lt;&gt;B1972,$C$2&amp;K1973&amp;$K$3&amp;$C$2&amp;" ",""))))&amp;(IF(L1973="","",((IF(L1973&lt;&gt;L1972,$D$2&amp;L1973&amp;$L$3&amp;$D$2&amp;" ",IF(B1973&lt;&gt;B1972,$D$2&amp;L1973&amp;$L$3&amp;$D$2&amp;" ",""))))))&amp;(IF(M1973="","",((IF(M1973&lt;&gt;M1972,$E$2&amp;M1973&amp;$E$2&amp;","&amp;" ",IF(B1973&lt;&gt;B1972,$E$2&amp;M1973&amp;$E$2&amp;",",""))))))&amp;(IF(N1973="","",IF(N1973&lt;&gt;N1972,N1973&amp;", ",IF(B1973&lt;&gt;B1972,N1973&amp;", ",""))))&amp;(IF(ISBLANK(O1973),"",(IF(O1973&lt;&gt;O1972,O1973&amp;", ",IF(B1973&lt;&gt;B1972,O1973&amp;", ","")))))&amp;(IF(ISBLANK(P1973),"",(IF(P1973&lt;&gt;P1972,P1973&amp;", ",IF(B1973&lt;&gt;B1972,P1973&amp;", ",IF(Z1973&lt;&gt;Z1972,P1973&amp;", ",""))))))&amp;(IF(ISBLANK(Q1973),"",(IF(Q1973&lt;&gt;Q1972,Q1973&amp;", ",IF(B1973&lt;&gt;B1972,Q1973&amp;", ",IF(Z1973&lt;&gt;Z1972,Q1973&amp;", ",""))))))&amp;(IF(ISBLANK(R1973),"",(IF(R1973&lt;&gt;R1972,R1973&amp;"m, ",IF(B1973&lt;&gt;B1972,R1973&amp;"m, ",IF(Z1973&lt;&gt;Z1972,R1973&amp;"m, ",""))))))&amp;IF(ISBLANK(S1973),"",(IF(B1973&lt;&gt;B1972,S1973&amp;", ",IF(S1973&lt;&gt;S1972,IF((Z1973=Z1972),"same locality "&amp;S1973&amp;", ",S1973&amp;", "),""))))&amp;(IF(ISBLANK(T1973),"",(IF(T1973&lt;&gt;T1972,IF(ISBLANK(F$2),T1973&amp;", ",T1973&amp;" "&amp;F$2&amp;", "),(IF(B1973&lt;&gt;B1972,IF(ISBLANK(F$2),T1973&amp;", ",T1973&amp;" "&amp;F$2&amp;", "),(IF(Z1973&lt;&gt;Z1972,IF(ISBLANK(F$2),T1973&amp;", ",T1973&amp;" "&amp;F$2&amp;", "),IF((U1973&lt;&gt;U1972)*($G$2="Y"),"same collector, ","")))))))))&amp;(IF(ISBLANK(U1973),"",(IF(U1973&lt;&gt;U1972,U1973&amp;", ",(IF(B1973&lt;&gt;B1972,U1973&amp;", ",IF(Z1973&lt;&gt;Z1972,U1973&amp;", ",(IF(T1973&lt;&gt;T1972,IF((T1973&lt;&gt;T1972)*($G$2="Y"),"same date, ", ""),IF((T1973=T1972)*(U1973=U1972)*(S1973&lt;&gt;S1972)*($G$2="Y"),"same collector and date, ", ""))))))))))&amp;(IF(ISBLANK(V1973),"",V1973&amp;", "))&amp;IF((AA1973&lt;&gt;AA1974)*($H$2="y"),AD1973&amp;AE1973,IF((AA1973&lt;&gt;AA1974)*($H$2="m"),AD1973&amp;AG1973,IF(($H$2&lt;&gt;"m")*($H$2&lt;&gt;"Y"),(IF(F1973=0,"",F1973&amp;" "&amp;$F$4&amp;" "))&amp;(IF(G1973=0,"",G1973&amp;" "&amp;$G$4&amp;" "))&amp;(IF(H1973=0,"",H1973&amp;" "&amp;H$4&amp;" "))&amp;(IF(I1973=0,"",I1973&amp;" "&amp;$I$4&amp;" "))&amp;(IF(J1973=0,"",J1973&amp;" "&amp;$J$4&amp;" "))&amp;IF((ISBLANK(C1973)),"","("&amp;C1973&amp;")"),"")))&amp;IF((B1973=B1974)*(K1973=K1974)*(L1973=L1974)*(M1973=M1974),IF(($H$2&lt;&gt;"m")*($H$2&lt;&gt;"Y"), ", ", IF((ISNUMBER(FIND(")",AE1973))), ", ", "")),IF((B1973=B1974)*(K1973=K1974)*(L1973=L1974),"; ",". ")))</f>
        <v/>
      </c>
      <c r="AI1973" s="1"/>
    </row>
    <row r="1974" spans="1:35" x14ac:dyDescent="0.25">
      <c r="A1974" s="3" t="str">
        <f t="shared" si="246"/>
        <v/>
      </c>
      <c r="B1974" s="53" t="str">
        <f t="shared" si="250"/>
        <v/>
      </c>
      <c r="C1974" s="57"/>
      <c r="D1974" s="57"/>
      <c r="E1974" s="57"/>
      <c r="F1974" s="57"/>
      <c r="G1974" s="57"/>
      <c r="H1974" s="57"/>
      <c r="I1974" s="57"/>
      <c r="J1974" s="57"/>
      <c r="K1974" s="57"/>
      <c r="L1974" s="57"/>
      <c r="M1974" s="54"/>
      <c r="N1974" s="57"/>
      <c r="O1974" s="58"/>
      <c r="P1974" s="58"/>
      <c r="Q1974" s="58"/>
      <c r="R1974" s="58"/>
      <c r="S1974" s="54"/>
      <c r="T1974" s="57"/>
      <c r="U1974" s="57"/>
      <c r="V1974" s="57"/>
      <c r="W1974" s="57"/>
      <c r="X1974" s="147" t="str">
        <f>IF(ISBLANK(D1974),"",IF('order-admin-units'!$I$1&lt;&gt;"y", "", IF((K1974="")*(ISBLANK(D1974)=FALSE), 'order-admin-units'!$B$1+1, VLOOKUP(K1974, ordercountry, 2))))</f>
        <v/>
      </c>
      <c r="Y1974" s="147" t="str">
        <f>IF(ISBLANK(D1974),"",IF('order-admin-units'!$I$1&lt;&gt;"y", "", IF(L1974="", 'order-admin-units'!$B$2+1, VLOOKUP(K1974&amp;"@"&amp;L1974, orderadmin, 2))))</f>
        <v/>
      </c>
      <c r="Z1974" s="147" t="str">
        <f t="shared" si="247"/>
        <v/>
      </c>
      <c r="AA1974" s="147" t="str">
        <f t="shared" si="248"/>
        <v/>
      </c>
      <c r="AB1974" s="147" t="str">
        <f t="shared" si="249"/>
        <v/>
      </c>
      <c r="AC1974" s="147" t="str">
        <f t="shared" si="243"/>
        <v/>
      </c>
      <c r="AD1974" s="11" t="str">
        <f t="shared" si="244"/>
        <v/>
      </c>
      <c r="AE1974" s="11" t="str">
        <f t="array" ref="AE1974">IF(ISBLANK(D1974),"",IF(OR($H$2="y",$H$2="m"),IF(AA1974=AA1973,IF(OR(AB1974=$AB$4:$AB1973)=FALSE,AE1973&amp;C1974,AE1973),"("&amp;C1974)&amp;IF(AA1974=AA1975,IF(OR(AB1975=$AB$4:$AB1974)=FALSE,", ",""),") "),""))</f>
        <v/>
      </c>
      <c r="AF1974" s="11" t="str">
        <f t="shared" si="245"/>
        <v/>
      </c>
      <c r="AG1974" s="11" t="str">
        <f t="array" ref="AG1974">IF(ISBLANK(D1974),"",IF(OR($H$2="y",$H$2="m"),IF(AA1974=AA1973,IF(OR(AC1974=$AC$4:$AC1973)=FALSE,AG1973&amp;AF1974,AG1973),"("&amp;AF1974)&amp;IF(AA1974=AA1975,IF(OR(AC1975=$AC$4:$AC1974)=FALSE,", ",""),") "),""))</f>
        <v/>
      </c>
      <c r="AH1974" s="10" t="str">
        <f>IF((ISBLANK(D1974)),"",IF(D1974=D1973,AH1973,"")&amp;IF(B1973&lt;&gt;B1974,((IF(ISBLANK(E1974),$D$3&amp;"Non-type material: "&amp;$D$3,$D$3&amp;INDEX('type-categories'!$A$2:$B$100,MATCH(E1974,'type-categories'!$A$2:$A$100,0),2)&amp;$D$3))),"")&amp;(IF(K1974&lt;&gt;K1973,$C$2&amp;K1974&amp;$K$3&amp;$C$2&amp;" ",(IF(B1974&lt;&gt;B1973,$C$2&amp;K1974&amp;$K$3&amp;$C$2&amp;" ",""))))&amp;(IF(L1974="","",((IF(L1974&lt;&gt;L1973,$D$2&amp;L1974&amp;$L$3&amp;$D$2&amp;" ",IF(B1974&lt;&gt;B1973,$D$2&amp;L1974&amp;$L$3&amp;$D$2&amp;" ",""))))))&amp;(IF(M1974="","",((IF(M1974&lt;&gt;M1973,$E$2&amp;M1974&amp;$E$2&amp;","&amp;" ",IF(B1974&lt;&gt;B1973,$E$2&amp;M1974&amp;$E$2&amp;",",""))))))&amp;(IF(N1974="","",IF(N1974&lt;&gt;N1973,N1974&amp;", ",IF(B1974&lt;&gt;B1973,N1974&amp;", ",""))))&amp;(IF(ISBLANK(O1974),"",(IF(O1974&lt;&gt;O1973,O1974&amp;", ",IF(B1974&lt;&gt;B1973,O1974&amp;", ","")))))&amp;(IF(ISBLANK(P1974),"",(IF(P1974&lt;&gt;P1973,P1974&amp;", ",IF(B1974&lt;&gt;B1973,P1974&amp;", ",IF(Z1974&lt;&gt;Z1973,P1974&amp;", ",""))))))&amp;(IF(ISBLANK(Q1974),"",(IF(Q1974&lt;&gt;Q1973,Q1974&amp;", ",IF(B1974&lt;&gt;B1973,Q1974&amp;", ",IF(Z1974&lt;&gt;Z1973,Q1974&amp;", ",""))))))&amp;(IF(ISBLANK(R1974),"",(IF(R1974&lt;&gt;R1973,R1974&amp;"m, ",IF(B1974&lt;&gt;B1973,R1974&amp;"m, ",IF(Z1974&lt;&gt;Z1973,R1974&amp;"m, ",""))))))&amp;IF(ISBLANK(S1974),"",(IF(B1974&lt;&gt;B1973,S1974&amp;", ",IF(S1974&lt;&gt;S1973,IF((Z1974=Z1973),"same locality "&amp;S1974&amp;", ",S1974&amp;", "),""))))&amp;(IF(ISBLANK(T1974),"",(IF(T1974&lt;&gt;T1973,IF(ISBLANK(F$2),T1974&amp;", ",T1974&amp;" "&amp;F$2&amp;", "),(IF(B1974&lt;&gt;B1973,IF(ISBLANK(F$2),T1974&amp;", ",T1974&amp;" "&amp;F$2&amp;", "),(IF(Z1974&lt;&gt;Z1973,IF(ISBLANK(F$2),T1974&amp;", ",T1974&amp;" "&amp;F$2&amp;", "),IF((U1974&lt;&gt;U1973)*($G$2="Y"),"same collector, ","")))))))))&amp;(IF(ISBLANK(U1974),"",(IF(U1974&lt;&gt;U1973,U1974&amp;", ",(IF(B1974&lt;&gt;B1973,U1974&amp;", ",IF(Z1974&lt;&gt;Z1973,U1974&amp;", ",(IF(T1974&lt;&gt;T1973,IF((T1974&lt;&gt;T1973)*($G$2="Y"),"same date, ", ""),IF((T1974=T1973)*(U1974=U1973)*(S1974&lt;&gt;S1973)*($G$2="Y"),"same collector and date, ", ""))))))))))&amp;(IF(ISBLANK(V1974),"",V1974&amp;", "))&amp;IF((AA1974&lt;&gt;AA1975)*($H$2="y"),AD1974&amp;AE1974,IF((AA1974&lt;&gt;AA1975)*($H$2="m"),AD1974&amp;AG1974,IF(($H$2&lt;&gt;"m")*($H$2&lt;&gt;"Y"),(IF(F1974=0,"",F1974&amp;" "&amp;$F$4&amp;" "))&amp;(IF(G1974=0,"",G1974&amp;" "&amp;$G$4&amp;" "))&amp;(IF(H1974=0,"",H1974&amp;" "&amp;H$4&amp;" "))&amp;(IF(I1974=0,"",I1974&amp;" "&amp;$I$4&amp;" "))&amp;(IF(J1974=0,"",J1974&amp;" "&amp;$J$4&amp;" "))&amp;IF((ISBLANK(C1974)),"","("&amp;C1974&amp;")"),"")))&amp;IF((B1974=B1975)*(K1974=K1975)*(L1974=L1975)*(M1974=M1975),IF(($H$2&lt;&gt;"m")*($H$2&lt;&gt;"Y"), ", ", IF((ISNUMBER(FIND(")",AE1974))), ", ", "")),IF((B1974=B1975)*(K1974=K1975)*(L1974=L1975),"; ",". ")))</f>
        <v/>
      </c>
      <c r="AI1974" s="1"/>
    </row>
    <row r="1975" spans="1:35" x14ac:dyDescent="0.25">
      <c r="A1975" s="3" t="str">
        <f t="shared" si="246"/>
        <v/>
      </c>
      <c r="B1975" s="53" t="str">
        <f t="shared" si="250"/>
        <v/>
      </c>
      <c r="C1975" s="57"/>
      <c r="D1975" s="57"/>
      <c r="E1975" s="57"/>
      <c r="F1975" s="57"/>
      <c r="G1975" s="57"/>
      <c r="H1975" s="57"/>
      <c r="I1975" s="57"/>
      <c r="J1975" s="57"/>
      <c r="K1975" s="57"/>
      <c r="L1975" s="57"/>
      <c r="M1975" s="54"/>
      <c r="N1975" s="57"/>
      <c r="O1975" s="58"/>
      <c r="P1975" s="58"/>
      <c r="Q1975" s="58"/>
      <c r="R1975" s="58"/>
      <c r="S1975" s="54"/>
      <c r="T1975" s="57"/>
      <c r="U1975" s="57"/>
      <c r="V1975" s="57"/>
      <c r="W1975" s="57"/>
      <c r="X1975" s="147" t="str">
        <f>IF(ISBLANK(D1975),"",IF('order-admin-units'!$I$1&lt;&gt;"y", "", IF((K1975="")*(ISBLANK(D1975)=FALSE), 'order-admin-units'!$B$1+1, VLOOKUP(K1975, ordercountry, 2))))</f>
        <v/>
      </c>
      <c r="Y1975" s="147" t="str">
        <f>IF(ISBLANK(D1975),"",IF('order-admin-units'!$I$1&lt;&gt;"y", "", IF(L1975="", 'order-admin-units'!$B$2+1, VLOOKUP(K1975&amp;"@"&amp;L1975, orderadmin, 2))))</f>
        <v/>
      </c>
      <c r="Z1975" s="147" t="str">
        <f t="shared" si="247"/>
        <v/>
      </c>
      <c r="AA1975" s="147" t="str">
        <f t="shared" si="248"/>
        <v/>
      </c>
      <c r="AB1975" s="147" t="str">
        <f t="shared" si="249"/>
        <v/>
      </c>
      <c r="AC1975" s="147" t="str">
        <f t="shared" si="243"/>
        <v/>
      </c>
      <c r="AD1975" s="11" t="str">
        <f t="shared" si="244"/>
        <v/>
      </c>
      <c r="AE1975" s="11" t="str">
        <f t="array" ref="AE1975">IF(ISBLANK(D1975),"",IF(OR($H$2="y",$H$2="m"),IF(AA1975=AA1974,IF(OR(AB1975=$AB$4:$AB1974)=FALSE,AE1974&amp;C1975,AE1974),"("&amp;C1975)&amp;IF(AA1975=AA1976,IF(OR(AB1976=$AB$4:$AB1975)=FALSE,", ",""),") "),""))</f>
        <v/>
      </c>
      <c r="AF1975" s="11" t="str">
        <f t="shared" si="245"/>
        <v/>
      </c>
      <c r="AG1975" s="11" t="str">
        <f t="array" ref="AG1975">IF(ISBLANK(D1975),"",IF(OR($H$2="y",$H$2="m"),IF(AA1975=AA1974,IF(OR(AC1975=$AC$4:$AC1974)=FALSE,AG1974&amp;AF1975,AG1974),"("&amp;AF1975)&amp;IF(AA1975=AA1976,IF(OR(AC1976=$AC$4:$AC1975)=FALSE,", ",""),") "),""))</f>
        <v/>
      </c>
      <c r="AH1975" s="10" t="str">
        <f>IF((ISBLANK(D1975)),"",IF(D1975=D1974,AH1974,"")&amp;IF(B1974&lt;&gt;B1975,((IF(ISBLANK(E1975),$D$3&amp;"Non-type material: "&amp;$D$3,$D$3&amp;INDEX('type-categories'!$A$2:$B$100,MATCH(E1975,'type-categories'!$A$2:$A$100,0),2)&amp;$D$3))),"")&amp;(IF(K1975&lt;&gt;K1974,$C$2&amp;K1975&amp;$K$3&amp;$C$2&amp;" ",(IF(B1975&lt;&gt;B1974,$C$2&amp;K1975&amp;$K$3&amp;$C$2&amp;" ",""))))&amp;(IF(L1975="","",((IF(L1975&lt;&gt;L1974,$D$2&amp;L1975&amp;$L$3&amp;$D$2&amp;" ",IF(B1975&lt;&gt;B1974,$D$2&amp;L1975&amp;$L$3&amp;$D$2&amp;" ",""))))))&amp;(IF(M1975="","",((IF(M1975&lt;&gt;M1974,$E$2&amp;M1975&amp;$E$2&amp;","&amp;" ",IF(B1975&lt;&gt;B1974,$E$2&amp;M1975&amp;$E$2&amp;",",""))))))&amp;(IF(N1975="","",IF(N1975&lt;&gt;N1974,N1975&amp;", ",IF(B1975&lt;&gt;B1974,N1975&amp;", ",""))))&amp;(IF(ISBLANK(O1975),"",(IF(O1975&lt;&gt;O1974,O1975&amp;", ",IF(B1975&lt;&gt;B1974,O1975&amp;", ","")))))&amp;(IF(ISBLANK(P1975),"",(IF(P1975&lt;&gt;P1974,P1975&amp;", ",IF(B1975&lt;&gt;B1974,P1975&amp;", ",IF(Z1975&lt;&gt;Z1974,P1975&amp;", ",""))))))&amp;(IF(ISBLANK(Q1975),"",(IF(Q1975&lt;&gt;Q1974,Q1975&amp;", ",IF(B1975&lt;&gt;B1974,Q1975&amp;", ",IF(Z1975&lt;&gt;Z1974,Q1975&amp;", ",""))))))&amp;(IF(ISBLANK(R1975),"",(IF(R1975&lt;&gt;R1974,R1975&amp;"m, ",IF(B1975&lt;&gt;B1974,R1975&amp;"m, ",IF(Z1975&lt;&gt;Z1974,R1975&amp;"m, ",""))))))&amp;IF(ISBLANK(S1975),"",(IF(B1975&lt;&gt;B1974,S1975&amp;", ",IF(S1975&lt;&gt;S1974,IF((Z1975=Z1974),"same locality "&amp;S1975&amp;", ",S1975&amp;", "),""))))&amp;(IF(ISBLANK(T1975),"",(IF(T1975&lt;&gt;T1974,IF(ISBLANK(F$2),T1975&amp;", ",T1975&amp;" "&amp;F$2&amp;", "),(IF(B1975&lt;&gt;B1974,IF(ISBLANK(F$2),T1975&amp;", ",T1975&amp;" "&amp;F$2&amp;", "),(IF(Z1975&lt;&gt;Z1974,IF(ISBLANK(F$2),T1975&amp;", ",T1975&amp;" "&amp;F$2&amp;", "),IF((U1975&lt;&gt;U1974)*($G$2="Y"),"same collector, ","")))))))))&amp;(IF(ISBLANK(U1975),"",(IF(U1975&lt;&gt;U1974,U1975&amp;", ",(IF(B1975&lt;&gt;B1974,U1975&amp;", ",IF(Z1975&lt;&gt;Z1974,U1975&amp;", ",(IF(T1975&lt;&gt;T1974,IF((T1975&lt;&gt;T1974)*($G$2="Y"),"same date, ", ""),IF((T1975=T1974)*(U1975=U1974)*(S1975&lt;&gt;S1974)*($G$2="Y"),"same collector and date, ", ""))))))))))&amp;(IF(ISBLANK(V1975),"",V1975&amp;", "))&amp;IF((AA1975&lt;&gt;AA1976)*($H$2="y"),AD1975&amp;AE1975,IF((AA1975&lt;&gt;AA1976)*($H$2="m"),AD1975&amp;AG1975,IF(($H$2&lt;&gt;"m")*($H$2&lt;&gt;"Y"),(IF(F1975=0,"",F1975&amp;" "&amp;$F$4&amp;" "))&amp;(IF(G1975=0,"",G1975&amp;" "&amp;$G$4&amp;" "))&amp;(IF(H1975=0,"",H1975&amp;" "&amp;H$4&amp;" "))&amp;(IF(I1975=0,"",I1975&amp;" "&amp;$I$4&amp;" "))&amp;(IF(J1975=0,"",J1975&amp;" "&amp;$J$4&amp;" "))&amp;IF((ISBLANK(C1975)),"","("&amp;C1975&amp;")"),"")))&amp;IF((B1975=B1976)*(K1975=K1976)*(L1975=L1976)*(M1975=M1976),IF(($H$2&lt;&gt;"m")*($H$2&lt;&gt;"Y"), ", ", IF((ISNUMBER(FIND(")",AE1975))), ", ", "")),IF((B1975=B1976)*(K1975=K1976)*(L1975=L1976),"; ",". ")))</f>
        <v/>
      </c>
      <c r="AI1975" s="1"/>
    </row>
    <row r="1976" spans="1:35" x14ac:dyDescent="0.25">
      <c r="A1976" s="3" t="str">
        <f t="shared" si="246"/>
        <v/>
      </c>
      <c r="B1976" s="53" t="str">
        <f t="shared" si="250"/>
        <v/>
      </c>
      <c r="C1976" s="57"/>
      <c r="D1976" s="57"/>
      <c r="E1976" s="57"/>
      <c r="F1976" s="57"/>
      <c r="G1976" s="57"/>
      <c r="H1976" s="57"/>
      <c r="I1976" s="57"/>
      <c r="J1976" s="57"/>
      <c r="K1976" s="57"/>
      <c r="L1976" s="57"/>
      <c r="M1976" s="54"/>
      <c r="N1976" s="57"/>
      <c r="O1976" s="58"/>
      <c r="P1976" s="58"/>
      <c r="Q1976" s="58"/>
      <c r="R1976" s="58"/>
      <c r="S1976" s="54"/>
      <c r="T1976" s="57"/>
      <c r="U1976" s="57"/>
      <c r="V1976" s="57"/>
      <c r="W1976" s="57"/>
      <c r="X1976" s="147" t="str">
        <f>IF(ISBLANK(D1976),"",IF('order-admin-units'!$I$1&lt;&gt;"y", "", IF((K1976="")*(ISBLANK(D1976)=FALSE), 'order-admin-units'!$B$1+1, VLOOKUP(K1976, ordercountry, 2))))</f>
        <v/>
      </c>
      <c r="Y1976" s="147" t="str">
        <f>IF(ISBLANK(D1976),"",IF('order-admin-units'!$I$1&lt;&gt;"y", "", IF(L1976="", 'order-admin-units'!$B$2+1, VLOOKUP(K1976&amp;"@"&amp;L1976, orderadmin, 2))))</f>
        <v/>
      </c>
      <c r="Z1976" s="147" t="str">
        <f t="shared" si="247"/>
        <v/>
      </c>
      <c r="AA1976" s="147" t="str">
        <f t="shared" si="248"/>
        <v/>
      </c>
      <c r="AB1976" s="147" t="str">
        <f t="shared" si="249"/>
        <v/>
      </c>
      <c r="AC1976" s="147" t="str">
        <f t="shared" si="243"/>
        <v/>
      </c>
      <c r="AD1976" s="11" t="str">
        <f t="shared" si="244"/>
        <v/>
      </c>
      <c r="AE1976" s="11" t="str">
        <f t="array" ref="AE1976">IF(ISBLANK(D1976),"",IF(OR($H$2="y",$H$2="m"),IF(AA1976=AA1975,IF(OR(AB1976=$AB$4:$AB1975)=FALSE,AE1975&amp;C1976,AE1975),"("&amp;C1976)&amp;IF(AA1976=AA1977,IF(OR(AB1977=$AB$4:$AB1976)=FALSE,", ",""),") "),""))</f>
        <v/>
      </c>
      <c r="AF1976" s="11" t="str">
        <f t="shared" si="245"/>
        <v/>
      </c>
      <c r="AG1976" s="11" t="str">
        <f t="array" ref="AG1976">IF(ISBLANK(D1976),"",IF(OR($H$2="y",$H$2="m"),IF(AA1976=AA1975,IF(OR(AC1976=$AC$4:$AC1975)=FALSE,AG1975&amp;AF1976,AG1975),"("&amp;AF1976)&amp;IF(AA1976=AA1977,IF(OR(AC1977=$AC$4:$AC1976)=FALSE,", ",""),") "),""))</f>
        <v/>
      </c>
      <c r="AH1976" s="10" t="str">
        <f>IF((ISBLANK(D1976)),"",IF(D1976=D1975,AH1975,"")&amp;IF(B1975&lt;&gt;B1976,((IF(ISBLANK(E1976),$D$3&amp;"Non-type material: "&amp;$D$3,$D$3&amp;INDEX('type-categories'!$A$2:$B$100,MATCH(E1976,'type-categories'!$A$2:$A$100,0),2)&amp;$D$3))),"")&amp;(IF(K1976&lt;&gt;K1975,$C$2&amp;K1976&amp;$K$3&amp;$C$2&amp;" ",(IF(B1976&lt;&gt;B1975,$C$2&amp;K1976&amp;$K$3&amp;$C$2&amp;" ",""))))&amp;(IF(L1976="","",((IF(L1976&lt;&gt;L1975,$D$2&amp;L1976&amp;$L$3&amp;$D$2&amp;" ",IF(B1976&lt;&gt;B1975,$D$2&amp;L1976&amp;$L$3&amp;$D$2&amp;" ",""))))))&amp;(IF(M1976="","",((IF(M1976&lt;&gt;M1975,$E$2&amp;M1976&amp;$E$2&amp;","&amp;" ",IF(B1976&lt;&gt;B1975,$E$2&amp;M1976&amp;$E$2&amp;",",""))))))&amp;(IF(N1976="","",IF(N1976&lt;&gt;N1975,N1976&amp;", ",IF(B1976&lt;&gt;B1975,N1976&amp;", ",""))))&amp;(IF(ISBLANK(O1976),"",(IF(O1976&lt;&gt;O1975,O1976&amp;", ",IF(B1976&lt;&gt;B1975,O1976&amp;", ","")))))&amp;(IF(ISBLANK(P1976),"",(IF(P1976&lt;&gt;P1975,P1976&amp;", ",IF(B1976&lt;&gt;B1975,P1976&amp;", ",IF(Z1976&lt;&gt;Z1975,P1976&amp;", ",""))))))&amp;(IF(ISBLANK(Q1976),"",(IF(Q1976&lt;&gt;Q1975,Q1976&amp;", ",IF(B1976&lt;&gt;B1975,Q1976&amp;", ",IF(Z1976&lt;&gt;Z1975,Q1976&amp;", ",""))))))&amp;(IF(ISBLANK(R1976),"",(IF(R1976&lt;&gt;R1975,R1976&amp;"m, ",IF(B1976&lt;&gt;B1975,R1976&amp;"m, ",IF(Z1976&lt;&gt;Z1975,R1976&amp;"m, ",""))))))&amp;IF(ISBLANK(S1976),"",(IF(B1976&lt;&gt;B1975,S1976&amp;", ",IF(S1976&lt;&gt;S1975,IF((Z1976=Z1975),"same locality "&amp;S1976&amp;", ",S1976&amp;", "),""))))&amp;(IF(ISBLANK(T1976),"",(IF(T1976&lt;&gt;T1975,IF(ISBLANK(F$2),T1976&amp;", ",T1976&amp;" "&amp;F$2&amp;", "),(IF(B1976&lt;&gt;B1975,IF(ISBLANK(F$2),T1976&amp;", ",T1976&amp;" "&amp;F$2&amp;", "),(IF(Z1976&lt;&gt;Z1975,IF(ISBLANK(F$2),T1976&amp;", ",T1976&amp;" "&amp;F$2&amp;", "),IF((U1976&lt;&gt;U1975)*($G$2="Y"),"same collector, ","")))))))))&amp;(IF(ISBLANK(U1976),"",(IF(U1976&lt;&gt;U1975,U1976&amp;", ",(IF(B1976&lt;&gt;B1975,U1976&amp;", ",IF(Z1976&lt;&gt;Z1975,U1976&amp;", ",(IF(T1976&lt;&gt;T1975,IF((T1976&lt;&gt;T1975)*($G$2="Y"),"same date, ", ""),IF((T1976=T1975)*(U1976=U1975)*(S1976&lt;&gt;S1975)*($G$2="Y"),"same collector and date, ", ""))))))))))&amp;(IF(ISBLANK(V1976),"",V1976&amp;", "))&amp;IF((AA1976&lt;&gt;AA1977)*($H$2="y"),AD1976&amp;AE1976,IF((AA1976&lt;&gt;AA1977)*($H$2="m"),AD1976&amp;AG1976,IF(($H$2&lt;&gt;"m")*($H$2&lt;&gt;"Y"),(IF(F1976=0,"",F1976&amp;" "&amp;$F$4&amp;" "))&amp;(IF(G1976=0,"",G1976&amp;" "&amp;$G$4&amp;" "))&amp;(IF(H1976=0,"",H1976&amp;" "&amp;H$4&amp;" "))&amp;(IF(I1976=0,"",I1976&amp;" "&amp;$I$4&amp;" "))&amp;(IF(J1976=0,"",J1976&amp;" "&amp;$J$4&amp;" "))&amp;IF((ISBLANK(C1976)),"","("&amp;C1976&amp;")"),"")))&amp;IF((B1976=B1977)*(K1976=K1977)*(L1976=L1977)*(M1976=M1977),IF(($H$2&lt;&gt;"m")*($H$2&lt;&gt;"Y"), ", ", IF((ISNUMBER(FIND(")",AE1976))), ", ", "")),IF((B1976=B1977)*(K1976=K1977)*(L1976=L1977),"; ",". ")))</f>
        <v/>
      </c>
      <c r="AI1976" s="1"/>
    </row>
    <row r="1977" spans="1:35" x14ac:dyDescent="0.25">
      <c r="A1977" s="3" t="str">
        <f t="shared" si="246"/>
        <v/>
      </c>
      <c r="B1977" s="53" t="str">
        <f t="shared" si="250"/>
        <v/>
      </c>
      <c r="C1977" s="57"/>
      <c r="D1977" s="57"/>
      <c r="E1977" s="57"/>
      <c r="F1977" s="57"/>
      <c r="G1977" s="57"/>
      <c r="H1977" s="57"/>
      <c r="I1977" s="57"/>
      <c r="J1977" s="57"/>
      <c r="K1977" s="57"/>
      <c r="L1977" s="57"/>
      <c r="M1977" s="54"/>
      <c r="N1977" s="57"/>
      <c r="O1977" s="58"/>
      <c r="P1977" s="58"/>
      <c r="Q1977" s="58"/>
      <c r="R1977" s="58"/>
      <c r="S1977" s="54"/>
      <c r="T1977" s="57"/>
      <c r="U1977" s="57"/>
      <c r="V1977" s="57"/>
      <c r="W1977" s="57"/>
      <c r="X1977" s="147" t="str">
        <f>IF(ISBLANK(D1977),"",IF('order-admin-units'!$I$1&lt;&gt;"y", "", IF((K1977="")*(ISBLANK(D1977)=FALSE), 'order-admin-units'!$B$1+1, VLOOKUP(K1977, ordercountry, 2))))</f>
        <v/>
      </c>
      <c r="Y1977" s="147" t="str">
        <f>IF(ISBLANK(D1977),"",IF('order-admin-units'!$I$1&lt;&gt;"y", "", IF(L1977="", 'order-admin-units'!$B$2+1, VLOOKUP(K1977&amp;"@"&amp;L1977, orderadmin, 2))))</f>
        <v/>
      </c>
      <c r="Z1977" s="147" t="str">
        <f t="shared" si="247"/>
        <v/>
      </c>
      <c r="AA1977" s="147" t="str">
        <f t="shared" si="248"/>
        <v/>
      </c>
      <c r="AB1977" s="147" t="str">
        <f t="shared" si="249"/>
        <v/>
      </c>
      <c r="AC1977" s="147" t="str">
        <f t="shared" si="243"/>
        <v/>
      </c>
      <c r="AD1977" s="11" t="str">
        <f t="shared" si="244"/>
        <v/>
      </c>
      <c r="AE1977" s="11" t="str">
        <f t="array" ref="AE1977">IF(ISBLANK(D1977),"",IF(OR($H$2="y",$H$2="m"),IF(AA1977=AA1976,IF(OR(AB1977=$AB$4:$AB1976)=FALSE,AE1976&amp;C1977,AE1976),"("&amp;C1977)&amp;IF(AA1977=AA1978,IF(OR(AB1978=$AB$4:$AB1977)=FALSE,", ",""),") "),""))</f>
        <v/>
      </c>
      <c r="AF1977" s="11" t="str">
        <f t="shared" si="245"/>
        <v/>
      </c>
      <c r="AG1977" s="11" t="str">
        <f t="array" ref="AG1977">IF(ISBLANK(D1977),"",IF(OR($H$2="y",$H$2="m"),IF(AA1977=AA1976,IF(OR(AC1977=$AC$4:$AC1976)=FALSE,AG1976&amp;AF1977,AG1976),"("&amp;AF1977)&amp;IF(AA1977=AA1978,IF(OR(AC1978=$AC$4:$AC1977)=FALSE,", ",""),") "),""))</f>
        <v/>
      </c>
      <c r="AH1977" s="10" t="str">
        <f>IF((ISBLANK(D1977)),"",IF(D1977=D1976,AH1976,"")&amp;IF(B1976&lt;&gt;B1977,((IF(ISBLANK(E1977),$D$3&amp;"Non-type material: "&amp;$D$3,$D$3&amp;INDEX('type-categories'!$A$2:$B$100,MATCH(E1977,'type-categories'!$A$2:$A$100,0),2)&amp;$D$3))),"")&amp;(IF(K1977&lt;&gt;K1976,$C$2&amp;K1977&amp;$K$3&amp;$C$2&amp;" ",(IF(B1977&lt;&gt;B1976,$C$2&amp;K1977&amp;$K$3&amp;$C$2&amp;" ",""))))&amp;(IF(L1977="","",((IF(L1977&lt;&gt;L1976,$D$2&amp;L1977&amp;$L$3&amp;$D$2&amp;" ",IF(B1977&lt;&gt;B1976,$D$2&amp;L1977&amp;$L$3&amp;$D$2&amp;" ",""))))))&amp;(IF(M1977="","",((IF(M1977&lt;&gt;M1976,$E$2&amp;M1977&amp;$E$2&amp;","&amp;" ",IF(B1977&lt;&gt;B1976,$E$2&amp;M1977&amp;$E$2&amp;",",""))))))&amp;(IF(N1977="","",IF(N1977&lt;&gt;N1976,N1977&amp;", ",IF(B1977&lt;&gt;B1976,N1977&amp;", ",""))))&amp;(IF(ISBLANK(O1977),"",(IF(O1977&lt;&gt;O1976,O1977&amp;", ",IF(B1977&lt;&gt;B1976,O1977&amp;", ","")))))&amp;(IF(ISBLANK(P1977),"",(IF(P1977&lt;&gt;P1976,P1977&amp;", ",IF(B1977&lt;&gt;B1976,P1977&amp;", ",IF(Z1977&lt;&gt;Z1976,P1977&amp;", ",""))))))&amp;(IF(ISBLANK(Q1977),"",(IF(Q1977&lt;&gt;Q1976,Q1977&amp;", ",IF(B1977&lt;&gt;B1976,Q1977&amp;", ",IF(Z1977&lt;&gt;Z1976,Q1977&amp;", ",""))))))&amp;(IF(ISBLANK(R1977),"",(IF(R1977&lt;&gt;R1976,R1977&amp;"m, ",IF(B1977&lt;&gt;B1976,R1977&amp;"m, ",IF(Z1977&lt;&gt;Z1976,R1977&amp;"m, ",""))))))&amp;IF(ISBLANK(S1977),"",(IF(B1977&lt;&gt;B1976,S1977&amp;", ",IF(S1977&lt;&gt;S1976,IF((Z1977=Z1976),"same locality "&amp;S1977&amp;", ",S1977&amp;", "),""))))&amp;(IF(ISBLANK(T1977),"",(IF(T1977&lt;&gt;T1976,IF(ISBLANK(F$2),T1977&amp;", ",T1977&amp;" "&amp;F$2&amp;", "),(IF(B1977&lt;&gt;B1976,IF(ISBLANK(F$2),T1977&amp;", ",T1977&amp;" "&amp;F$2&amp;", "),(IF(Z1977&lt;&gt;Z1976,IF(ISBLANK(F$2),T1977&amp;", ",T1977&amp;" "&amp;F$2&amp;", "),IF((U1977&lt;&gt;U1976)*($G$2="Y"),"same collector, ","")))))))))&amp;(IF(ISBLANK(U1977),"",(IF(U1977&lt;&gt;U1976,U1977&amp;", ",(IF(B1977&lt;&gt;B1976,U1977&amp;", ",IF(Z1977&lt;&gt;Z1976,U1977&amp;", ",(IF(T1977&lt;&gt;T1976,IF((T1977&lt;&gt;T1976)*($G$2="Y"),"same date, ", ""),IF((T1977=T1976)*(U1977=U1976)*(S1977&lt;&gt;S1976)*($G$2="Y"),"same collector and date, ", ""))))))))))&amp;(IF(ISBLANK(V1977),"",V1977&amp;", "))&amp;IF((AA1977&lt;&gt;AA1978)*($H$2="y"),AD1977&amp;AE1977,IF((AA1977&lt;&gt;AA1978)*($H$2="m"),AD1977&amp;AG1977,IF(($H$2&lt;&gt;"m")*($H$2&lt;&gt;"Y"),(IF(F1977=0,"",F1977&amp;" "&amp;$F$4&amp;" "))&amp;(IF(G1977=0,"",G1977&amp;" "&amp;$G$4&amp;" "))&amp;(IF(H1977=0,"",H1977&amp;" "&amp;H$4&amp;" "))&amp;(IF(I1977=0,"",I1977&amp;" "&amp;$I$4&amp;" "))&amp;(IF(J1977=0,"",J1977&amp;" "&amp;$J$4&amp;" "))&amp;IF((ISBLANK(C1977)),"","("&amp;C1977&amp;")"),"")))&amp;IF((B1977=B1978)*(K1977=K1978)*(L1977=L1978)*(M1977=M1978),IF(($H$2&lt;&gt;"m")*($H$2&lt;&gt;"Y"), ", ", IF((ISNUMBER(FIND(")",AE1977))), ", ", "")),IF((B1977=B1978)*(K1977=K1978)*(L1977=L1978),"; ",". ")))</f>
        <v/>
      </c>
      <c r="AI1977" s="1"/>
    </row>
    <row r="1978" spans="1:35" x14ac:dyDescent="0.25">
      <c r="A1978" s="3" t="str">
        <f t="shared" si="246"/>
        <v/>
      </c>
      <c r="B1978" s="53" t="str">
        <f t="shared" si="250"/>
        <v/>
      </c>
      <c r="C1978" s="57"/>
      <c r="D1978" s="57"/>
      <c r="E1978" s="57"/>
      <c r="F1978" s="57"/>
      <c r="G1978" s="57"/>
      <c r="H1978" s="57"/>
      <c r="I1978" s="57"/>
      <c r="J1978" s="57"/>
      <c r="K1978" s="57"/>
      <c r="L1978" s="57"/>
      <c r="M1978" s="54"/>
      <c r="N1978" s="57"/>
      <c r="O1978" s="58"/>
      <c r="P1978" s="58"/>
      <c r="Q1978" s="58"/>
      <c r="R1978" s="58"/>
      <c r="S1978" s="54"/>
      <c r="T1978" s="57"/>
      <c r="U1978" s="57"/>
      <c r="V1978" s="57"/>
      <c r="W1978" s="57"/>
      <c r="X1978" s="147" t="str">
        <f>IF(ISBLANK(D1978),"",IF('order-admin-units'!$I$1&lt;&gt;"y", "", IF((K1978="")*(ISBLANK(D1978)=FALSE), 'order-admin-units'!$B$1+1, VLOOKUP(K1978, ordercountry, 2))))</f>
        <v/>
      </c>
      <c r="Y1978" s="147" t="str">
        <f>IF(ISBLANK(D1978),"",IF('order-admin-units'!$I$1&lt;&gt;"y", "", IF(L1978="", 'order-admin-units'!$B$2+1, VLOOKUP(K1978&amp;"@"&amp;L1978, orderadmin, 2))))</f>
        <v/>
      </c>
      <c r="Z1978" s="147" t="str">
        <f t="shared" si="247"/>
        <v/>
      </c>
      <c r="AA1978" s="147" t="str">
        <f t="shared" si="248"/>
        <v/>
      </c>
      <c r="AB1978" s="147" t="str">
        <f t="shared" si="249"/>
        <v/>
      </c>
      <c r="AC1978" s="147" t="str">
        <f t="shared" si="243"/>
        <v/>
      </c>
      <c r="AD1978" s="11" t="str">
        <f t="shared" si="244"/>
        <v/>
      </c>
      <c r="AE1978" s="11" t="str">
        <f t="array" ref="AE1978">IF(ISBLANK(D1978),"",IF(OR($H$2="y",$H$2="m"),IF(AA1978=AA1977,IF(OR(AB1978=$AB$4:$AB1977)=FALSE,AE1977&amp;C1978,AE1977),"("&amp;C1978)&amp;IF(AA1978=AA1979,IF(OR(AB1979=$AB$4:$AB1978)=FALSE,", ",""),") "),""))</f>
        <v/>
      </c>
      <c r="AF1978" s="11" t="str">
        <f t="shared" si="245"/>
        <v/>
      </c>
      <c r="AG1978" s="11" t="str">
        <f t="array" ref="AG1978">IF(ISBLANK(D1978),"",IF(OR($H$2="y",$H$2="m"),IF(AA1978=AA1977,IF(OR(AC1978=$AC$4:$AC1977)=FALSE,AG1977&amp;AF1978,AG1977),"("&amp;AF1978)&amp;IF(AA1978=AA1979,IF(OR(AC1979=$AC$4:$AC1978)=FALSE,", ",""),") "),""))</f>
        <v/>
      </c>
      <c r="AH1978" s="10" t="str">
        <f>IF((ISBLANK(D1978)),"",IF(D1978=D1977,AH1977,"")&amp;IF(B1977&lt;&gt;B1978,((IF(ISBLANK(E1978),$D$3&amp;"Non-type material: "&amp;$D$3,$D$3&amp;INDEX('type-categories'!$A$2:$B$100,MATCH(E1978,'type-categories'!$A$2:$A$100,0),2)&amp;$D$3))),"")&amp;(IF(K1978&lt;&gt;K1977,$C$2&amp;K1978&amp;$K$3&amp;$C$2&amp;" ",(IF(B1978&lt;&gt;B1977,$C$2&amp;K1978&amp;$K$3&amp;$C$2&amp;" ",""))))&amp;(IF(L1978="","",((IF(L1978&lt;&gt;L1977,$D$2&amp;L1978&amp;$L$3&amp;$D$2&amp;" ",IF(B1978&lt;&gt;B1977,$D$2&amp;L1978&amp;$L$3&amp;$D$2&amp;" ",""))))))&amp;(IF(M1978="","",((IF(M1978&lt;&gt;M1977,$E$2&amp;M1978&amp;$E$2&amp;","&amp;" ",IF(B1978&lt;&gt;B1977,$E$2&amp;M1978&amp;$E$2&amp;",",""))))))&amp;(IF(N1978="","",IF(N1978&lt;&gt;N1977,N1978&amp;", ",IF(B1978&lt;&gt;B1977,N1978&amp;", ",""))))&amp;(IF(ISBLANK(O1978),"",(IF(O1978&lt;&gt;O1977,O1978&amp;", ",IF(B1978&lt;&gt;B1977,O1978&amp;", ","")))))&amp;(IF(ISBLANK(P1978),"",(IF(P1978&lt;&gt;P1977,P1978&amp;", ",IF(B1978&lt;&gt;B1977,P1978&amp;", ",IF(Z1978&lt;&gt;Z1977,P1978&amp;", ",""))))))&amp;(IF(ISBLANK(Q1978),"",(IF(Q1978&lt;&gt;Q1977,Q1978&amp;", ",IF(B1978&lt;&gt;B1977,Q1978&amp;", ",IF(Z1978&lt;&gt;Z1977,Q1978&amp;", ",""))))))&amp;(IF(ISBLANK(R1978),"",(IF(R1978&lt;&gt;R1977,R1978&amp;"m, ",IF(B1978&lt;&gt;B1977,R1978&amp;"m, ",IF(Z1978&lt;&gt;Z1977,R1978&amp;"m, ",""))))))&amp;IF(ISBLANK(S1978),"",(IF(B1978&lt;&gt;B1977,S1978&amp;", ",IF(S1978&lt;&gt;S1977,IF((Z1978=Z1977),"same locality "&amp;S1978&amp;", ",S1978&amp;", "),""))))&amp;(IF(ISBLANK(T1978),"",(IF(T1978&lt;&gt;T1977,IF(ISBLANK(F$2),T1978&amp;", ",T1978&amp;" "&amp;F$2&amp;", "),(IF(B1978&lt;&gt;B1977,IF(ISBLANK(F$2),T1978&amp;", ",T1978&amp;" "&amp;F$2&amp;", "),(IF(Z1978&lt;&gt;Z1977,IF(ISBLANK(F$2),T1978&amp;", ",T1978&amp;" "&amp;F$2&amp;", "),IF((U1978&lt;&gt;U1977)*($G$2="Y"),"same collector, ","")))))))))&amp;(IF(ISBLANK(U1978),"",(IF(U1978&lt;&gt;U1977,U1978&amp;", ",(IF(B1978&lt;&gt;B1977,U1978&amp;", ",IF(Z1978&lt;&gt;Z1977,U1978&amp;", ",(IF(T1978&lt;&gt;T1977,IF((T1978&lt;&gt;T1977)*($G$2="Y"),"same date, ", ""),IF((T1978=T1977)*(U1978=U1977)*(S1978&lt;&gt;S1977)*($G$2="Y"),"same collector and date, ", ""))))))))))&amp;(IF(ISBLANK(V1978),"",V1978&amp;", "))&amp;IF((AA1978&lt;&gt;AA1979)*($H$2="y"),AD1978&amp;AE1978,IF((AA1978&lt;&gt;AA1979)*($H$2="m"),AD1978&amp;AG1978,IF(($H$2&lt;&gt;"m")*($H$2&lt;&gt;"Y"),(IF(F1978=0,"",F1978&amp;" "&amp;$F$4&amp;" "))&amp;(IF(G1978=0,"",G1978&amp;" "&amp;$G$4&amp;" "))&amp;(IF(H1978=0,"",H1978&amp;" "&amp;H$4&amp;" "))&amp;(IF(I1978=0,"",I1978&amp;" "&amp;$I$4&amp;" "))&amp;(IF(J1978=0,"",J1978&amp;" "&amp;$J$4&amp;" "))&amp;IF((ISBLANK(C1978)),"","("&amp;C1978&amp;")"),"")))&amp;IF((B1978=B1979)*(K1978=K1979)*(L1978=L1979)*(M1978=M1979),IF(($H$2&lt;&gt;"m")*($H$2&lt;&gt;"Y"), ", ", IF((ISNUMBER(FIND(")",AE1978))), ", ", "")),IF((B1978=B1979)*(K1978=K1979)*(L1978=L1979),"; ",". ")))</f>
        <v/>
      </c>
      <c r="AI1978" s="1"/>
    </row>
    <row r="1979" spans="1:35" x14ac:dyDescent="0.25">
      <c r="A1979" s="3" t="str">
        <f t="shared" si="246"/>
        <v/>
      </c>
      <c r="B1979" s="53" t="str">
        <f t="shared" si="250"/>
        <v/>
      </c>
      <c r="C1979" s="57"/>
      <c r="D1979" s="57"/>
      <c r="E1979" s="57"/>
      <c r="F1979" s="57"/>
      <c r="G1979" s="57"/>
      <c r="H1979" s="57"/>
      <c r="I1979" s="57"/>
      <c r="J1979" s="57"/>
      <c r="K1979" s="57"/>
      <c r="L1979" s="57"/>
      <c r="M1979" s="54"/>
      <c r="N1979" s="57"/>
      <c r="O1979" s="58"/>
      <c r="P1979" s="58"/>
      <c r="Q1979" s="58"/>
      <c r="R1979" s="58"/>
      <c r="S1979" s="54"/>
      <c r="T1979" s="57"/>
      <c r="U1979" s="57"/>
      <c r="V1979" s="57"/>
      <c r="W1979" s="57"/>
      <c r="X1979" s="147" t="str">
        <f>IF(ISBLANK(D1979),"",IF('order-admin-units'!$I$1&lt;&gt;"y", "", IF((K1979="")*(ISBLANK(D1979)=FALSE), 'order-admin-units'!$B$1+1, VLOOKUP(K1979, ordercountry, 2))))</f>
        <v/>
      </c>
      <c r="Y1979" s="147" t="str">
        <f>IF(ISBLANK(D1979),"",IF('order-admin-units'!$I$1&lt;&gt;"y", "", IF(L1979="", 'order-admin-units'!$B$2+1, VLOOKUP(K1979&amp;"@"&amp;L1979, orderadmin, 2))))</f>
        <v/>
      </c>
      <c r="Z1979" s="147" t="str">
        <f t="shared" si="247"/>
        <v/>
      </c>
      <c r="AA1979" s="147" t="str">
        <f t="shared" si="248"/>
        <v/>
      </c>
      <c r="AB1979" s="147" t="str">
        <f t="shared" si="249"/>
        <v/>
      </c>
      <c r="AC1979" s="147" t="str">
        <f t="shared" si="243"/>
        <v/>
      </c>
      <c r="AD1979" s="11" t="str">
        <f t="shared" si="244"/>
        <v/>
      </c>
      <c r="AE1979" s="11" t="str">
        <f t="array" ref="AE1979">IF(ISBLANK(D1979),"",IF(OR($H$2="y",$H$2="m"),IF(AA1979=AA1978,IF(OR(AB1979=$AB$4:$AB1978)=FALSE,AE1978&amp;C1979,AE1978),"("&amp;C1979)&amp;IF(AA1979=AA1980,IF(OR(AB1980=$AB$4:$AB1979)=FALSE,", ",""),") "),""))</f>
        <v/>
      </c>
      <c r="AF1979" s="11" t="str">
        <f t="shared" si="245"/>
        <v/>
      </c>
      <c r="AG1979" s="11" t="str">
        <f t="array" ref="AG1979">IF(ISBLANK(D1979),"",IF(OR($H$2="y",$H$2="m"),IF(AA1979=AA1978,IF(OR(AC1979=$AC$4:$AC1978)=FALSE,AG1978&amp;AF1979,AG1978),"("&amp;AF1979)&amp;IF(AA1979=AA1980,IF(OR(AC1980=$AC$4:$AC1979)=FALSE,", ",""),") "),""))</f>
        <v/>
      </c>
      <c r="AH1979" s="10" t="str">
        <f>IF((ISBLANK(D1979)),"",IF(D1979=D1978,AH1978,"")&amp;IF(B1978&lt;&gt;B1979,((IF(ISBLANK(E1979),$D$3&amp;"Non-type material: "&amp;$D$3,$D$3&amp;INDEX('type-categories'!$A$2:$B$100,MATCH(E1979,'type-categories'!$A$2:$A$100,0),2)&amp;$D$3))),"")&amp;(IF(K1979&lt;&gt;K1978,$C$2&amp;K1979&amp;$K$3&amp;$C$2&amp;" ",(IF(B1979&lt;&gt;B1978,$C$2&amp;K1979&amp;$K$3&amp;$C$2&amp;" ",""))))&amp;(IF(L1979="","",((IF(L1979&lt;&gt;L1978,$D$2&amp;L1979&amp;$L$3&amp;$D$2&amp;" ",IF(B1979&lt;&gt;B1978,$D$2&amp;L1979&amp;$L$3&amp;$D$2&amp;" ",""))))))&amp;(IF(M1979="","",((IF(M1979&lt;&gt;M1978,$E$2&amp;M1979&amp;$E$2&amp;","&amp;" ",IF(B1979&lt;&gt;B1978,$E$2&amp;M1979&amp;$E$2&amp;",",""))))))&amp;(IF(N1979="","",IF(N1979&lt;&gt;N1978,N1979&amp;", ",IF(B1979&lt;&gt;B1978,N1979&amp;", ",""))))&amp;(IF(ISBLANK(O1979),"",(IF(O1979&lt;&gt;O1978,O1979&amp;", ",IF(B1979&lt;&gt;B1978,O1979&amp;", ","")))))&amp;(IF(ISBLANK(P1979),"",(IF(P1979&lt;&gt;P1978,P1979&amp;", ",IF(B1979&lt;&gt;B1978,P1979&amp;", ",IF(Z1979&lt;&gt;Z1978,P1979&amp;", ",""))))))&amp;(IF(ISBLANK(Q1979),"",(IF(Q1979&lt;&gt;Q1978,Q1979&amp;", ",IF(B1979&lt;&gt;B1978,Q1979&amp;", ",IF(Z1979&lt;&gt;Z1978,Q1979&amp;", ",""))))))&amp;(IF(ISBLANK(R1979),"",(IF(R1979&lt;&gt;R1978,R1979&amp;"m, ",IF(B1979&lt;&gt;B1978,R1979&amp;"m, ",IF(Z1979&lt;&gt;Z1978,R1979&amp;"m, ",""))))))&amp;IF(ISBLANK(S1979),"",(IF(B1979&lt;&gt;B1978,S1979&amp;", ",IF(S1979&lt;&gt;S1978,IF((Z1979=Z1978),"same locality "&amp;S1979&amp;", ",S1979&amp;", "),""))))&amp;(IF(ISBLANK(T1979),"",(IF(T1979&lt;&gt;T1978,IF(ISBLANK(F$2),T1979&amp;", ",T1979&amp;" "&amp;F$2&amp;", "),(IF(B1979&lt;&gt;B1978,IF(ISBLANK(F$2),T1979&amp;", ",T1979&amp;" "&amp;F$2&amp;", "),(IF(Z1979&lt;&gt;Z1978,IF(ISBLANK(F$2),T1979&amp;", ",T1979&amp;" "&amp;F$2&amp;", "),IF((U1979&lt;&gt;U1978)*($G$2="Y"),"same collector, ","")))))))))&amp;(IF(ISBLANK(U1979),"",(IF(U1979&lt;&gt;U1978,U1979&amp;", ",(IF(B1979&lt;&gt;B1978,U1979&amp;", ",IF(Z1979&lt;&gt;Z1978,U1979&amp;", ",(IF(T1979&lt;&gt;T1978,IF((T1979&lt;&gt;T1978)*($G$2="Y"),"same date, ", ""),IF((T1979=T1978)*(U1979=U1978)*(S1979&lt;&gt;S1978)*($G$2="Y"),"same collector and date, ", ""))))))))))&amp;(IF(ISBLANK(V1979),"",V1979&amp;", "))&amp;IF((AA1979&lt;&gt;AA1980)*($H$2="y"),AD1979&amp;AE1979,IF((AA1979&lt;&gt;AA1980)*($H$2="m"),AD1979&amp;AG1979,IF(($H$2&lt;&gt;"m")*($H$2&lt;&gt;"Y"),(IF(F1979=0,"",F1979&amp;" "&amp;$F$4&amp;" "))&amp;(IF(G1979=0,"",G1979&amp;" "&amp;$G$4&amp;" "))&amp;(IF(H1979=0,"",H1979&amp;" "&amp;H$4&amp;" "))&amp;(IF(I1979=0,"",I1979&amp;" "&amp;$I$4&amp;" "))&amp;(IF(J1979=0,"",J1979&amp;" "&amp;$J$4&amp;" "))&amp;IF((ISBLANK(C1979)),"","("&amp;C1979&amp;")"),"")))&amp;IF((B1979=B1980)*(K1979=K1980)*(L1979=L1980)*(M1979=M1980),IF(($H$2&lt;&gt;"m")*($H$2&lt;&gt;"Y"), ", ", IF((ISNUMBER(FIND(")",AE1979))), ", ", "")),IF((B1979=B1980)*(K1979=K1980)*(L1979=L1980),"; ",". ")))</f>
        <v/>
      </c>
      <c r="AI1979" s="1"/>
    </row>
    <row r="1980" spans="1:35" x14ac:dyDescent="0.25">
      <c r="A1980" s="3" t="str">
        <f t="shared" si="246"/>
        <v/>
      </c>
      <c r="B1980" s="53" t="str">
        <f t="shared" si="250"/>
        <v/>
      </c>
      <c r="C1980" s="57"/>
      <c r="D1980" s="57"/>
      <c r="E1980" s="57"/>
      <c r="F1980" s="57"/>
      <c r="G1980" s="57"/>
      <c r="H1980" s="57"/>
      <c r="I1980" s="57"/>
      <c r="J1980" s="57"/>
      <c r="K1980" s="57"/>
      <c r="L1980" s="57"/>
      <c r="M1980" s="54"/>
      <c r="N1980" s="57"/>
      <c r="O1980" s="58"/>
      <c r="P1980" s="58"/>
      <c r="Q1980" s="58"/>
      <c r="R1980" s="58"/>
      <c r="S1980" s="54"/>
      <c r="T1980" s="57"/>
      <c r="U1980" s="57"/>
      <c r="V1980" s="57"/>
      <c r="W1980" s="57"/>
      <c r="X1980" s="147" t="str">
        <f>IF(ISBLANK(D1980),"",IF('order-admin-units'!$I$1&lt;&gt;"y", "", IF((K1980="")*(ISBLANK(D1980)=FALSE), 'order-admin-units'!$B$1+1, VLOOKUP(K1980, ordercountry, 2))))</f>
        <v/>
      </c>
      <c r="Y1980" s="147" t="str">
        <f>IF(ISBLANK(D1980),"",IF('order-admin-units'!$I$1&lt;&gt;"y", "", IF(L1980="", 'order-admin-units'!$B$2+1, VLOOKUP(K1980&amp;"@"&amp;L1980, orderadmin, 2))))</f>
        <v/>
      </c>
      <c r="Z1980" s="147" t="str">
        <f t="shared" si="247"/>
        <v/>
      </c>
      <c r="AA1980" s="147" t="str">
        <f t="shared" si="248"/>
        <v/>
      </c>
      <c r="AB1980" s="147" t="str">
        <f t="shared" si="249"/>
        <v/>
      </c>
      <c r="AC1980" s="147" t="str">
        <f t="shared" si="243"/>
        <v/>
      </c>
      <c r="AD1980" s="11" t="str">
        <f t="shared" si="244"/>
        <v/>
      </c>
      <c r="AE1980" s="11" t="str">
        <f t="array" ref="AE1980">IF(ISBLANK(D1980),"",IF(OR($H$2="y",$H$2="m"),IF(AA1980=AA1979,IF(OR(AB1980=$AB$4:$AB1979)=FALSE,AE1979&amp;C1980,AE1979),"("&amp;C1980)&amp;IF(AA1980=AA1981,IF(OR(AB1981=$AB$4:$AB1980)=FALSE,", ",""),") "),""))</f>
        <v/>
      </c>
      <c r="AF1980" s="11" t="str">
        <f t="shared" si="245"/>
        <v/>
      </c>
      <c r="AG1980" s="11" t="str">
        <f t="array" ref="AG1980">IF(ISBLANK(D1980),"",IF(OR($H$2="y",$H$2="m"),IF(AA1980=AA1979,IF(OR(AC1980=$AC$4:$AC1979)=FALSE,AG1979&amp;AF1980,AG1979),"("&amp;AF1980)&amp;IF(AA1980=AA1981,IF(OR(AC1981=$AC$4:$AC1980)=FALSE,", ",""),") "),""))</f>
        <v/>
      </c>
      <c r="AH1980" s="10" t="str">
        <f>IF((ISBLANK(D1980)),"",IF(D1980=D1979,AH1979,"")&amp;IF(B1979&lt;&gt;B1980,((IF(ISBLANK(E1980),$D$3&amp;"Non-type material: "&amp;$D$3,$D$3&amp;INDEX('type-categories'!$A$2:$B$100,MATCH(E1980,'type-categories'!$A$2:$A$100,0),2)&amp;$D$3))),"")&amp;(IF(K1980&lt;&gt;K1979,$C$2&amp;K1980&amp;$K$3&amp;$C$2&amp;" ",(IF(B1980&lt;&gt;B1979,$C$2&amp;K1980&amp;$K$3&amp;$C$2&amp;" ",""))))&amp;(IF(L1980="","",((IF(L1980&lt;&gt;L1979,$D$2&amp;L1980&amp;$L$3&amp;$D$2&amp;" ",IF(B1980&lt;&gt;B1979,$D$2&amp;L1980&amp;$L$3&amp;$D$2&amp;" ",""))))))&amp;(IF(M1980="","",((IF(M1980&lt;&gt;M1979,$E$2&amp;M1980&amp;$E$2&amp;","&amp;" ",IF(B1980&lt;&gt;B1979,$E$2&amp;M1980&amp;$E$2&amp;",",""))))))&amp;(IF(N1980="","",IF(N1980&lt;&gt;N1979,N1980&amp;", ",IF(B1980&lt;&gt;B1979,N1980&amp;", ",""))))&amp;(IF(ISBLANK(O1980),"",(IF(O1980&lt;&gt;O1979,O1980&amp;", ",IF(B1980&lt;&gt;B1979,O1980&amp;", ","")))))&amp;(IF(ISBLANK(P1980),"",(IF(P1980&lt;&gt;P1979,P1980&amp;", ",IF(B1980&lt;&gt;B1979,P1980&amp;", ",IF(Z1980&lt;&gt;Z1979,P1980&amp;", ",""))))))&amp;(IF(ISBLANK(Q1980),"",(IF(Q1980&lt;&gt;Q1979,Q1980&amp;", ",IF(B1980&lt;&gt;B1979,Q1980&amp;", ",IF(Z1980&lt;&gt;Z1979,Q1980&amp;", ",""))))))&amp;(IF(ISBLANK(R1980),"",(IF(R1980&lt;&gt;R1979,R1980&amp;"m, ",IF(B1980&lt;&gt;B1979,R1980&amp;"m, ",IF(Z1980&lt;&gt;Z1979,R1980&amp;"m, ",""))))))&amp;IF(ISBLANK(S1980),"",(IF(B1980&lt;&gt;B1979,S1980&amp;", ",IF(S1980&lt;&gt;S1979,IF((Z1980=Z1979),"same locality "&amp;S1980&amp;", ",S1980&amp;", "),""))))&amp;(IF(ISBLANK(T1980),"",(IF(T1980&lt;&gt;T1979,IF(ISBLANK(F$2),T1980&amp;", ",T1980&amp;" "&amp;F$2&amp;", "),(IF(B1980&lt;&gt;B1979,IF(ISBLANK(F$2),T1980&amp;", ",T1980&amp;" "&amp;F$2&amp;", "),(IF(Z1980&lt;&gt;Z1979,IF(ISBLANK(F$2),T1980&amp;", ",T1980&amp;" "&amp;F$2&amp;", "),IF((U1980&lt;&gt;U1979)*($G$2="Y"),"same collector, ","")))))))))&amp;(IF(ISBLANK(U1980),"",(IF(U1980&lt;&gt;U1979,U1980&amp;", ",(IF(B1980&lt;&gt;B1979,U1980&amp;", ",IF(Z1980&lt;&gt;Z1979,U1980&amp;", ",(IF(T1980&lt;&gt;T1979,IF((T1980&lt;&gt;T1979)*($G$2="Y"),"same date, ", ""),IF((T1980=T1979)*(U1980=U1979)*(S1980&lt;&gt;S1979)*($G$2="Y"),"same collector and date, ", ""))))))))))&amp;(IF(ISBLANK(V1980),"",V1980&amp;", "))&amp;IF((AA1980&lt;&gt;AA1981)*($H$2="y"),AD1980&amp;AE1980,IF((AA1980&lt;&gt;AA1981)*($H$2="m"),AD1980&amp;AG1980,IF(($H$2&lt;&gt;"m")*($H$2&lt;&gt;"Y"),(IF(F1980=0,"",F1980&amp;" "&amp;$F$4&amp;" "))&amp;(IF(G1980=0,"",G1980&amp;" "&amp;$G$4&amp;" "))&amp;(IF(H1980=0,"",H1980&amp;" "&amp;H$4&amp;" "))&amp;(IF(I1980=0,"",I1980&amp;" "&amp;$I$4&amp;" "))&amp;(IF(J1980=0,"",J1980&amp;" "&amp;$J$4&amp;" "))&amp;IF((ISBLANK(C1980)),"","("&amp;C1980&amp;")"),"")))&amp;IF((B1980=B1981)*(K1980=K1981)*(L1980=L1981)*(M1980=M1981),IF(($H$2&lt;&gt;"m")*($H$2&lt;&gt;"Y"), ", ", IF((ISNUMBER(FIND(")",AE1980))), ", ", "")),IF((B1980=B1981)*(K1980=K1981)*(L1980=L1981),"; ",". ")))</f>
        <v/>
      </c>
      <c r="AI1980" s="1"/>
    </row>
    <row r="1981" spans="1:35" x14ac:dyDescent="0.25">
      <c r="A1981" s="3" t="str">
        <f t="shared" si="246"/>
        <v/>
      </c>
      <c r="B1981" s="53" t="str">
        <f t="shared" si="250"/>
        <v/>
      </c>
      <c r="C1981" s="57"/>
      <c r="D1981" s="57"/>
      <c r="E1981" s="57"/>
      <c r="F1981" s="57"/>
      <c r="G1981" s="57"/>
      <c r="H1981" s="57"/>
      <c r="I1981" s="57"/>
      <c r="J1981" s="57"/>
      <c r="K1981" s="57"/>
      <c r="L1981" s="57"/>
      <c r="M1981" s="54"/>
      <c r="N1981" s="57"/>
      <c r="O1981" s="58"/>
      <c r="P1981" s="58"/>
      <c r="Q1981" s="58"/>
      <c r="R1981" s="58"/>
      <c r="S1981" s="54"/>
      <c r="T1981" s="57"/>
      <c r="U1981" s="57"/>
      <c r="V1981" s="57"/>
      <c r="W1981" s="57"/>
      <c r="X1981" s="147" t="str">
        <f>IF(ISBLANK(D1981),"",IF('order-admin-units'!$I$1&lt;&gt;"y", "", IF((K1981="")*(ISBLANK(D1981)=FALSE), 'order-admin-units'!$B$1+1, VLOOKUP(K1981, ordercountry, 2))))</f>
        <v/>
      </c>
      <c r="Y1981" s="147" t="str">
        <f>IF(ISBLANK(D1981),"",IF('order-admin-units'!$I$1&lt;&gt;"y", "", IF(L1981="", 'order-admin-units'!$B$2+1, VLOOKUP(K1981&amp;"@"&amp;L1981, orderadmin, 2))))</f>
        <v/>
      </c>
      <c r="Z1981" s="147" t="str">
        <f t="shared" si="247"/>
        <v/>
      </c>
      <c r="AA1981" s="147" t="str">
        <f t="shared" si="248"/>
        <v/>
      </c>
      <c r="AB1981" s="147" t="str">
        <f t="shared" si="249"/>
        <v/>
      </c>
      <c r="AC1981" s="147" t="str">
        <f t="shared" si="243"/>
        <v/>
      </c>
      <c r="AD1981" s="11" t="str">
        <f t="shared" si="244"/>
        <v/>
      </c>
      <c r="AE1981" s="11" t="str">
        <f t="array" ref="AE1981">IF(ISBLANK(D1981),"",IF(OR($H$2="y",$H$2="m"),IF(AA1981=AA1980,IF(OR(AB1981=$AB$4:$AB1980)=FALSE,AE1980&amp;C1981,AE1980),"("&amp;C1981)&amp;IF(AA1981=AA1982,IF(OR(AB1982=$AB$4:$AB1981)=FALSE,", ",""),") "),""))</f>
        <v/>
      </c>
      <c r="AF1981" s="11" t="str">
        <f t="shared" si="245"/>
        <v/>
      </c>
      <c r="AG1981" s="11" t="str">
        <f t="array" ref="AG1981">IF(ISBLANK(D1981),"",IF(OR($H$2="y",$H$2="m"),IF(AA1981=AA1980,IF(OR(AC1981=$AC$4:$AC1980)=FALSE,AG1980&amp;AF1981,AG1980),"("&amp;AF1981)&amp;IF(AA1981=AA1982,IF(OR(AC1982=$AC$4:$AC1981)=FALSE,", ",""),") "),""))</f>
        <v/>
      </c>
      <c r="AH1981" s="10" t="str">
        <f>IF((ISBLANK(D1981)),"",IF(D1981=D1980,AH1980,"")&amp;IF(B1980&lt;&gt;B1981,((IF(ISBLANK(E1981),$D$3&amp;"Non-type material: "&amp;$D$3,$D$3&amp;INDEX('type-categories'!$A$2:$B$100,MATCH(E1981,'type-categories'!$A$2:$A$100,0),2)&amp;$D$3))),"")&amp;(IF(K1981&lt;&gt;K1980,$C$2&amp;K1981&amp;$K$3&amp;$C$2&amp;" ",(IF(B1981&lt;&gt;B1980,$C$2&amp;K1981&amp;$K$3&amp;$C$2&amp;" ",""))))&amp;(IF(L1981="","",((IF(L1981&lt;&gt;L1980,$D$2&amp;L1981&amp;$L$3&amp;$D$2&amp;" ",IF(B1981&lt;&gt;B1980,$D$2&amp;L1981&amp;$L$3&amp;$D$2&amp;" ",""))))))&amp;(IF(M1981="","",((IF(M1981&lt;&gt;M1980,$E$2&amp;M1981&amp;$E$2&amp;","&amp;" ",IF(B1981&lt;&gt;B1980,$E$2&amp;M1981&amp;$E$2&amp;",",""))))))&amp;(IF(N1981="","",IF(N1981&lt;&gt;N1980,N1981&amp;", ",IF(B1981&lt;&gt;B1980,N1981&amp;", ",""))))&amp;(IF(ISBLANK(O1981),"",(IF(O1981&lt;&gt;O1980,O1981&amp;", ",IF(B1981&lt;&gt;B1980,O1981&amp;", ","")))))&amp;(IF(ISBLANK(P1981),"",(IF(P1981&lt;&gt;P1980,P1981&amp;", ",IF(B1981&lt;&gt;B1980,P1981&amp;", ",IF(Z1981&lt;&gt;Z1980,P1981&amp;", ",""))))))&amp;(IF(ISBLANK(Q1981),"",(IF(Q1981&lt;&gt;Q1980,Q1981&amp;", ",IF(B1981&lt;&gt;B1980,Q1981&amp;", ",IF(Z1981&lt;&gt;Z1980,Q1981&amp;", ",""))))))&amp;(IF(ISBLANK(R1981),"",(IF(R1981&lt;&gt;R1980,R1981&amp;"m, ",IF(B1981&lt;&gt;B1980,R1981&amp;"m, ",IF(Z1981&lt;&gt;Z1980,R1981&amp;"m, ",""))))))&amp;IF(ISBLANK(S1981),"",(IF(B1981&lt;&gt;B1980,S1981&amp;", ",IF(S1981&lt;&gt;S1980,IF((Z1981=Z1980),"same locality "&amp;S1981&amp;", ",S1981&amp;", "),""))))&amp;(IF(ISBLANK(T1981),"",(IF(T1981&lt;&gt;T1980,IF(ISBLANK(F$2),T1981&amp;", ",T1981&amp;" "&amp;F$2&amp;", "),(IF(B1981&lt;&gt;B1980,IF(ISBLANK(F$2),T1981&amp;", ",T1981&amp;" "&amp;F$2&amp;", "),(IF(Z1981&lt;&gt;Z1980,IF(ISBLANK(F$2),T1981&amp;", ",T1981&amp;" "&amp;F$2&amp;", "),IF((U1981&lt;&gt;U1980)*($G$2="Y"),"same collector, ","")))))))))&amp;(IF(ISBLANK(U1981),"",(IF(U1981&lt;&gt;U1980,U1981&amp;", ",(IF(B1981&lt;&gt;B1980,U1981&amp;", ",IF(Z1981&lt;&gt;Z1980,U1981&amp;", ",(IF(T1981&lt;&gt;T1980,IF((T1981&lt;&gt;T1980)*($G$2="Y"),"same date, ", ""),IF((T1981=T1980)*(U1981=U1980)*(S1981&lt;&gt;S1980)*($G$2="Y"),"same collector and date, ", ""))))))))))&amp;(IF(ISBLANK(V1981),"",V1981&amp;", "))&amp;IF((AA1981&lt;&gt;AA1982)*($H$2="y"),AD1981&amp;AE1981,IF((AA1981&lt;&gt;AA1982)*($H$2="m"),AD1981&amp;AG1981,IF(($H$2&lt;&gt;"m")*($H$2&lt;&gt;"Y"),(IF(F1981=0,"",F1981&amp;" "&amp;$F$4&amp;" "))&amp;(IF(G1981=0,"",G1981&amp;" "&amp;$G$4&amp;" "))&amp;(IF(H1981=0,"",H1981&amp;" "&amp;H$4&amp;" "))&amp;(IF(I1981=0,"",I1981&amp;" "&amp;$I$4&amp;" "))&amp;(IF(J1981=0,"",J1981&amp;" "&amp;$J$4&amp;" "))&amp;IF((ISBLANK(C1981)),"","("&amp;C1981&amp;")"),"")))&amp;IF((B1981=B1982)*(K1981=K1982)*(L1981=L1982)*(M1981=M1982),IF(($H$2&lt;&gt;"m")*($H$2&lt;&gt;"Y"), ", ", IF((ISNUMBER(FIND(")",AE1981))), ", ", "")),IF((B1981=B1982)*(K1981=K1982)*(L1981=L1982),"; ",". ")))</f>
        <v/>
      </c>
      <c r="AI1981" s="1"/>
    </row>
    <row r="1982" spans="1:35" x14ac:dyDescent="0.25">
      <c r="A1982" s="3" t="str">
        <f t="shared" si="246"/>
        <v/>
      </c>
      <c r="B1982" s="53" t="str">
        <f t="shared" si="250"/>
        <v/>
      </c>
      <c r="C1982" s="57"/>
      <c r="D1982" s="57"/>
      <c r="E1982" s="57"/>
      <c r="F1982" s="57"/>
      <c r="G1982" s="57"/>
      <c r="H1982" s="57"/>
      <c r="I1982" s="57"/>
      <c r="J1982" s="57"/>
      <c r="K1982" s="57"/>
      <c r="L1982" s="57"/>
      <c r="M1982" s="54"/>
      <c r="N1982" s="57"/>
      <c r="O1982" s="58"/>
      <c r="P1982" s="58"/>
      <c r="Q1982" s="58"/>
      <c r="R1982" s="58"/>
      <c r="S1982" s="54"/>
      <c r="T1982" s="57"/>
      <c r="U1982" s="57"/>
      <c r="V1982" s="57"/>
      <c r="W1982" s="57"/>
      <c r="X1982" s="147" t="str">
        <f>IF(ISBLANK(D1982),"",IF('order-admin-units'!$I$1&lt;&gt;"y", "", IF((K1982="")*(ISBLANK(D1982)=FALSE), 'order-admin-units'!$B$1+1, VLOOKUP(K1982, ordercountry, 2))))</f>
        <v/>
      </c>
      <c r="Y1982" s="147" t="str">
        <f>IF(ISBLANK(D1982),"",IF('order-admin-units'!$I$1&lt;&gt;"y", "", IF(L1982="", 'order-admin-units'!$B$2+1, VLOOKUP(K1982&amp;"@"&amp;L1982, orderadmin, 2))))</f>
        <v/>
      </c>
      <c r="Z1982" s="147" t="str">
        <f t="shared" si="247"/>
        <v/>
      </c>
      <c r="AA1982" s="147" t="str">
        <f t="shared" si="248"/>
        <v/>
      </c>
      <c r="AB1982" s="147" t="str">
        <f t="shared" si="249"/>
        <v/>
      </c>
      <c r="AC1982" s="147" t="str">
        <f t="shared" si="243"/>
        <v/>
      </c>
      <c r="AD1982" s="11" t="str">
        <f t="shared" si="244"/>
        <v/>
      </c>
      <c r="AE1982" s="11" t="str">
        <f t="array" ref="AE1982">IF(ISBLANK(D1982),"",IF(OR($H$2="y",$H$2="m"),IF(AA1982=AA1981,IF(OR(AB1982=$AB$4:$AB1981)=FALSE,AE1981&amp;C1982,AE1981),"("&amp;C1982)&amp;IF(AA1982=AA1983,IF(OR(AB1983=$AB$4:$AB1982)=FALSE,", ",""),") "),""))</f>
        <v/>
      </c>
      <c r="AF1982" s="11" t="str">
        <f t="shared" si="245"/>
        <v/>
      </c>
      <c r="AG1982" s="11" t="str">
        <f t="array" ref="AG1982">IF(ISBLANK(D1982),"",IF(OR($H$2="y",$H$2="m"),IF(AA1982=AA1981,IF(OR(AC1982=$AC$4:$AC1981)=FALSE,AG1981&amp;AF1982,AG1981),"("&amp;AF1982)&amp;IF(AA1982=AA1983,IF(OR(AC1983=$AC$4:$AC1982)=FALSE,", ",""),") "),""))</f>
        <v/>
      </c>
      <c r="AH1982" s="10" t="str">
        <f>IF((ISBLANK(D1982)),"",IF(D1982=D1981,AH1981,"")&amp;IF(B1981&lt;&gt;B1982,((IF(ISBLANK(E1982),$D$3&amp;"Non-type material: "&amp;$D$3,$D$3&amp;INDEX('type-categories'!$A$2:$B$100,MATCH(E1982,'type-categories'!$A$2:$A$100,0),2)&amp;$D$3))),"")&amp;(IF(K1982&lt;&gt;K1981,$C$2&amp;K1982&amp;$K$3&amp;$C$2&amp;" ",(IF(B1982&lt;&gt;B1981,$C$2&amp;K1982&amp;$K$3&amp;$C$2&amp;" ",""))))&amp;(IF(L1982="","",((IF(L1982&lt;&gt;L1981,$D$2&amp;L1982&amp;$L$3&amp;$D$2&amp;" ",IF(B1982&lt;&gt;B1981,$D$2&amp;L1982&amp;$L$3&amp;$D$2&amp;" ",""))))))&amp;(IF(M1982="","",((IF(M1982&lt;&gt;M1981,$E$2&amp;M1982&amp;$E$2&amp;","&amp;" ",IF(B1982&lt;&gt;B1981,$E$2&amp;M1982&amp;$E$2&amp;",",""))))))&amp;(IF(N1982="","",IF(N1982&lt;&gt;N1981,N1982&amp;", ",IF(B1982&lt;&gt;B1981,N1982&amp;", ",""))))&amp;(IF(ISBLANK(O1982),"",(IF(O1982&lt;&gt;O1981,O1982&amp;", ",IF(B1982&lt;&gt;B1981,O1982&amp;", ","")))))&amp;(IF(ISBLANK(P1982),"",(IF(P1982&lt;&gt;P1981,P1982&amp;", ",IF(B1982&lt;&gt;B1981,P1982&amp;", ",IF(Z1982&lt;&gt;Z1981,P1982&amp;", ",""))))))&amp;(IF(ISBLANK(Q1982),"",(IF(Q1982&lt;&gt;Q1981,Q1982&amp;", ",IF(B1982&lt;&gt;B1981,Q1982&amp;", ",IF(Z1982&lt;&gt;Z1981,Q1982&amp;", ",""))))))&amp;(IF(ISBLANK(R1982),"",(IF(R1982&lt;&gt;R1981,R1982&amp;"m, ",IF(B1982&lt;&gt;B1981,R1982&amp;"m, ",IF(Z1982&lt;&gt;Z1981,R1982&amp;"m, ",""))))))&amp;IF(ISBLANK(S1982),"",(IF(B1982&lt;&gt;B1981,S1982&amp;", ",IF(S1982&lt;&gt;S1981,IF((Z1982=Z1981),"same locality "&amp;S1982&amp;", ",S1982&amp;", "),""))))&amp;(IF(ISBLANK(T1982),"",(IF(T1982&lt;&gt;T1981,IF(ISBLANK(F$2),T1982&amp;", ",T1982&amp;" "&amp;F$2&amp;", "),(IF(B1982&lt;&gt;B1981,IF(ISBLANK(F$2),T1982&amp;", ",T1982&amp;" "&amp;F$2&amp;", "),(IF(Z1982&lt;&gt;Z1981,IF(ISBLANK(F$2),T1982&amp;", ",T1982&amp;" "&amp;F$2&amp;", "),IF((U1982&lt;&gt;U1981)*($G$2="Y"),"same collector, ","")))))))))&amp;(IF(ISBLANK(U1982),"",(IF(U1982&lt;&gt;U1981,U1982&amp;", ",(IF(B1982&lt;&gt;B1981,U1982&amp;", ",IF(Z1982&lt;&gt;Z1981,U1982&amp;", ",(IF(T1982&lt;&gt;T1981,IF((T1982&lt;&gt;T1981)*($G$2="Y"),"same date, ", ""),IF((T1982=T1981)*(U1982=U1981)*(S1982&lt;&gt;S1981)*($G$2="Y"),"same collector and date, ", ""))))))))))&amp;(IF(ISBLANK(V1982),"",V1982&amp;", "))&amp;IF((AA1982&lt;&gt;AA1983)*($H$2="y"),AD1982&amp;AE1982,IF((AA1982&lt;&gt;AA1983)*($H$2="m"),AD1982&amp;AG1982,IF(($H$2&lt;&gt;"m")*($H$2&lt;&gt;"Y"),(IF(F1982=0,"",F1982&amp;" "&amp;$F$4&amp;" "))&amp;(IF(G1982=0,"",G1982&amp;" "&amp;$G$4&amp;" "))&amp;(IF(H1982=0,"",H1982&amp;" "&amp;H$4&amp;" "))&amp;(IF(I1982=0,"",I1982&amp;" "&amp;$I$4&amp;" "))&amp;(IF(J1982=0,"",J1982&amp;" "&amp;$J$4&amp;" "))&amp;IF((ISBLANK(C1982)),"","("&amp;C1982&amp;")"),"")))&amp;IF((B1982=B1983)*(K1982=K1983)*(L1982=L1983)*(M1982=M1983),IF(($H$2&lt;&gt;"m")*($H$2&lt;&gt;"Y"), ", ", IF((ISNUMBER(FIND(")",AE1982))), ", ", "")),IF((B1982=B1983)*(K1982=K1983)*(L1982=L1983),"; ",". ")))</f>
        <v/>
      </c>
      <c r="AI1982" s="1"/>
    </row>
    <row r="1983" spans="1:35" x14ac:dyDescent="0.25">
      <c r="A1983" s="3" t="str">
        <f t="shared" si="246"/>
        <v/>
      </c>
      <c r="B1983" s="53" t="str">
        <f t="shared" si="250"/>
        <v/>
      </c>
      <c r="C1983" s="57"/>
      <c r="D1983" s="57"/>
      <c r="E1983" s="57"/>
      <c r="F1983" s="57"/>
      <c r="G1983" s="57"/>
      <c r="H1983" s="57"/>
      <c r="I1983" s="57"/>
      <c r="J1983" s="57"/>
      <c r="K1983" s="57"/>
      <c r="L1983" s="57"/>
      <c r="M1983" s="54"/>
      <c r="N1983" s="57"/>
      <c r="O1983" s="58"/>
      <c r="P1983" s="58"/>
      <c r="Q1983" s="58"/>
      <c r="R1983" s="58"/>
      <c r="S1983" s="54"/>
      <c r="T1983" s="57"/>
      <c r="U1983" s="57"/>
      <c r="V1983" s="57"/>
      <c r="W1983" s="57"/>
      <c r="X1983" s="147" t="str">
        <f>IF(ISBLANK(D1983),"",IF('order-admin-units'!$I$1&lt;&gt;"y", "", IF((K1983="")*(ISBLANK(D1983)=FALSE), 'order-admin-units'!$B$1+1, VLOOKUP(K1983, ordercountry, 2))))</f>
        <v/>
      </c>
      <c r="Y1983" s="147" t="str">
        <f>IF(ISBLANK(D1983),"",IF('order-admin-units'!$I$1&lt;&gt;"y", "", IF(L1983="", 'order-admin-units'!$B$2+1, VLOOKUP(K1983&amp;"@"&amp;L1983, orderadmin, 2))))</f>
        <v/>
      </c>
      <c r="Z1983" s="147" t="str">
        <f t="shared" si="247"/>
        <v/>
      </c>
      <c r="AA1983" s="147" t="str">
        <f t="shared" si="248"/>
        <v/>
      </c>
      <c r="AB1983" s="147" t="str">
        <f t="shared" si="249"/>
        <v/>
      </c>
      <c r="AC1983" s="147" t="str">
        <f t="shared" si="243"/>
        <v/>
      </c>
      <c r="AD1983" s="11" t="str">
        <f t="shared" si="244"/>
        <v/>
      </c>
      <c r="AE1983" s="11" t="str">
        <f t="array" ref="AE1983">IF(ISBLANK(D1983),"",IF(OR($H$2="y",$H$2="m"),IF(AA1983=AA1982,IF(OR(AB1983=$AB$4:$AB1982)=FALSE,AE1982&amp;C1983,AE1982),"("&amp;C1983)&amp;IF(AA1983=AA1984,IF(OR(AB1984=$AB$4:$AB1983)=FALSE,", ",""),") "),""))</f>
        <v/>
      </c>
      <c r="AF1983" s="11" t="str">
        <f t="shared" si="245"/>
        <v/>
      </c>
      <c r="AG1983" s="11" t="str">
        <f t="array" ref="AG1983">IF(ISBLANK(D1983),"",IF(OR($H$2="y",$H$2="m"),IF(AA1983=AA1982,IF(OR(AC1983=$AC$4:$AC1982)=FALSE,AG1982&amp;AF1983,AG1982),"("&amp;AF1983)&amp;IF(AA1983=AA1984,IF(OR(AC1984=$AC$4:$AC1983)=FALSE,", ",""),") "),""))</f>
        <v/>
      </c>
      <c r="AH1983" s="10" t="str">
        <f>IF((ISBLANK(D1983)),"",IF(D1983=D1982,AH1982,"")&amp;IF(B1982&lt;&gt;B1983,((IF(ISBLANK(E1983),$D$3&amp;"Non-type material: "&amp;$D$3,$D$3&amp;INDEX('type-categories'!$A$2:$B$100,MATCH(E1983,'type-categories'!$A$2:$A$100,0),2)&amp;$D$3))),"")&amp;(IF(K1983&lt;&gt;K1982,$C$2&amp;K1983&amp;$K$3&amp;$C$2&amp;" ",(IF(B1983&lt;&gt;B1982,$C$2&amp;K1983&amp;$K$3&amp;$C$2&amp;" ",""))))&amp;(IF(L1983="","",((IF(L1983&lt;&gt;L1982,$D$2&amp;L1983&amp;$L$3&amp;$D$2&amp;" ",IF(B1983&lt;&gt;B1982,$D$2&amp;L1983&amp;$L$3&amp;$D$2&amp;" ",""))))))&amp;(IF(M1983="","",((IF(M1983&lt;&gt;M1982,$E$2&amp;M1983&amp;$E$2&amp;","&amp;" ",IF(B1983&lt;&gt;B1982,$E$2&amp;M1983&amp;$E$2&amp;",",""))))))&amp;(IF(N1983="","",IF(N1983&lt;&gt;N1982,N1983&amp;", ",IF(B1983&lt;&gt;B1982,N1983&amp;", ",""))))&amp;(IF(ISBLANK(O1983),"",(IF(O1983&lt;&gt;O1982,O1983&amp;", ",IF(B1983&lt;&gt;B1982,O1983&amp;", ","")))))&amp;(IF(ISBLANK(P1983),"",(IF(P1983&lt;&gt;P1982,P1983&amp;", ",IF(B1983&lt;&gt;B1982,P1983&amp;", ",IF(Z1983&lt;&gt;Z1982,P1983&amp;", ",""))))))&amp;(IF(ISBLANK(Q1983),"",(IF(Q1983&lt;&gt;Q1982,Q1983&amp;", ",IF(B1983&lt;&gt;B1982,Q1983&amp;", ",IF(Z1983&lt;&gt;Z1982,Q1983&amp;", ",""))))))&amp;(IF(ISBLANK(R1983),"",(IF(R1983&lt;&gt;R1982,R1983&amp;"m, ",IF(B1983&lt;&gt;B1982,R1983&amp;"m, ",IF(Z1983&lt;&gt;Z1982,R1983&amp;"m, ",""))))))&amp;IF(ISBLANK(S1983),"",(IF(B1983&lt;&gt;B1982,S1983&amp;", ",IF(S1983&lt;&gt;S1982,IF((Z1983=Z1982),"same locality "&amp;S1983&amp;", ",S1983&amp;", "),""))))&amp;(IF(ISBLANK(T1983),"",(IF(T1983&lt;&gt;T1982,IF(ISBLANK(F$2),T1983&amp;", ",T1983&amp;" "&amp;F$2&amp;", "),(IF(B1983&lt;&gt;B1982,IF(ISBLANK(F$2),T1983&amp;", ",T1983&amp;" "&amp;F$2&amp;", "),(IF(Z1983&lt;&gt;Z1982,IF(ISBLANK(F$2),T1983&amp;", ",T1983&amp;" "&amp;F$2&amp;", "),IF((U1983&lt;&gt;U1982)*($G$2="Y"),"same collector, ","")))))))))&amp;(IF(ISBLANK(U1983),"",(IF(U1983&lt;&gt;U1982,U1983&amp;", ",(IF(B1983&lt;&gt;B1982,U1983&amp;", ",IF(Z1983&lt;&gt;Z1982,U1983&amp;", ",(IF(T1983&lt;&gt;T1982,IF((T1983&lt;&gt;T1982)*($G$2="Y"),"same date, ", ""),IF((T1983=T1982)*(U1983=U1982)*(S1983&lt;&gt;S1982)*($G$2="Y"),"same collector and date, ", ""))))))))))&amp;(IF(ISBLANK(V1983),"",V1983&amp;", "))&amp;IF((AA1983&lt;&gt;AA1984)*($H$2="y"),AD1983&amp;AE1983,IF((AA1983&lt;&gt;AA1984)*($H$2="m"),AD1983&amp;AG1983,IF(($H$2&lt;&gt;"m")*($H$2&lt;&gt;"Y"),(IF(F1983=0,"",F1983&amp;" "&amp;$F$4&amp;" "))&amp;(IF(G1983=0,"",G1983&amp;" "&amp;$G$4&amp;" "))&amp;(IF(H1983=0,"",H1983&amp;" "&amp;H$4&amp;" "))&amp;(IF(I1983=0,"",I1983&amp;" "&amp;$I$4&amp;" "))&amp;(IF(J1983=0,"",J1983&amp;" "&amp;$J$4&amp;" "))&amp;IF((ISBLANK(C1983)),"","("&amp;C1983&amp;")"),"")))&amp;IF((B1983=B1984)*(K1983=K1984)*(L1983=L1984)*(M1983=M1984),IF(($H$2&lt;&gt;"m")*($H$2&lt;&gt;"Y"), ", ", IF((ISNUMBER(FIND(")",AE1983))), ", ", "")),IF((B1983=B1984)*(K1983=K1984)*(L1983=L1984),"; ",". ")))</f>
        <v/>
      </c>
      <c r="AI1983" s="1"/>
    </row>
    <row r="1984" spans="1:35" x14ac:dyDescent="0.25">
      <c r="A1984" s="3" t="str">
        <f t="shared" si="246"/>
        <v/>
      </c>
      <c r="B1984" s="53" t="str">
        <f t="shared" si="250"/>
        <v/>
      </c>
      <c r="C1984" s="57"/>
      <c r="D1984" s="57"/>
      <c r="E1984" s="57"/>
      <c r="F1984" s="57"/>
      <c r="G1984" s="57"/>
      <c r="H1984" s="57"/>
      <c r="I1984" s="57"/>
      <c r="J1984" s="57"/>
      <c r="K1984" s="57"/>
      <c r="L1984" s="57"/>
      <c r="M1984" s="54"/>
      <c r="N1984" s="57"/>
      <c r="O1984" s="58"/>
      <c r="P1984" s="58"/>
      <c r="Q1984" s="58"/>
      <c r="R1984" s="58"/>
      <c r="S1984" s="54"/>
      <c r="T1984" s="57"/>
      <c r="U1984" s="57"/>
      <c r="V1984" s="57"/>
      <c r="W1984" s="57"/>
      <c r="X1984" s="147" t="str">
        <f>IF(ISBLANK(D1984),"",IF('order-admin-units'!$I$1&lt;&gt;"y", "", IF((K1984="")*(ISBLANK(D1984)=FALSE), 'order-admin-units'!$B$1+1, VLOOKUP(K1984, ordercountry, 2))))</f>
        <v/>
      </c>
      <c r="Y1984" s="147" t="str">
        <f>IF(ISBLANK(D1984),"",IF('order-admin-units'!$I$1&lt;&gt;"y", "", IF(L1984="", 'order-admin-units'!$B$2+1, VLOOKUP(K1984&amp;"@"&amp;L1984, orderadmin, 2))))</f>
        <v/>
      </c>
      <c r="Z1984" s="147" t="str">
        <f t="shared" si="247"/>
        <v/>
      </c>
      <c r="AA1984" s="147" t="str">
        <f t="shared" si="248"/>
        <v/>
      </c>
      <c r="AB1984" s="147" t="str">
        <f t="shared" si="249"/>
        <v/>
      </c>
      <c r="AC1984" s="147" t="str">
        <f t="shared" si="243"/>
        <v/>
      </c>
      <c r="AD1984" s="11" t="str">
        <f t="shared" si="244"/>
        <v/>
      </c>
      <c r="AE1984" s="11" t="str">
        <f t="array" ref="AE1984">IF(ISBLANK(D1984),"",IF(OR($H$2="y",$H$2="m"),IF(AA1984=AA1983,IF(OR(AB1984=$AB$4:$AB1983)=FALSE,AE1983&amp;C1984,AE1983),"("&amp;C1984)&amp;IF(AA1984=AA1985,IF(OR(AB1985=$AB$4:$AB1984)=FALSE,", ",""),") "),""))</f>
        <v/>
      </c>
      <c r="AF1984" s="11" t="str">
        <f t="shared" si="245"/>
        <v/>
      </c>
      <c r="AG1984" s="11" t="str">
        <f t="array" ref="AG1984">IF(ISBLANK(D1984),"",IF(OR($H$2="y",$H$2="m"),IF(AA1984=AA1983,IF(OR(AC1984=$AC$4:$AC1983)=FALSE,AG1983&amp;AF1984,AG1983),"("&amp;AF1984)&amp;IF(AA1984=AA1985,IF(OR(AC1985=$AC$4:$AC1984)=FALSE,", ",""),") "),""))</f>
        <v/>
      </c>
      <c r="AH1984" s="10" t="str">
        <f>IF((ISBLANK(D1984)),"",IF(D1984=D1983,AH1983,"")&amp;IF(B1983&lt;&gt;B1984,((IF(ISBLANK(E1984),$D$3&amp;"Non-type material: "&amp;$D$3,$D$3&amp;INDEX('type-categories'!$A$2:$B$100,MATCH(E1984,'type-categories'!$A$2:$A$100,0),2)&amp;$D$3))),"")&amp;(IF(K1984&lt;&gt;K1983,$C$2&amp;K1984&amp;$K$3&amp;$C$2&amp;" ",(IF(B1984&lt;&gt;B1983,$C$2&amp;K1984&amp;$K$3&amp;$C$2&amp;" ",""))))&amp;(IF(L1984="","",((IF(L1984&lt;&gt;L1983,$D$2&amp;L1984&amp;$L$3&amp;$D$2&amp;" ",IF(B1984&lt;&gt;B1983,$D$2&amp;L1984&amp;$L$3&amp;$D$2&amp;" ",""))))))&amp;(IF(M1984="","",((IF(M1984&lt;&gt;M1983,$E$2&amp;M1984&amp;$E$2&amp;","&amp;" ",IF(B1984&lt;&gt;B1983,$E$2&amp;M1984&amp;$E$2&amp;",",""))))))&amp;(IF(N1984="","",IF(N1984&lt;&gt;N1983,N1984&amp;", ",IF(B1984&lt;&gt;B1983,N1984&amp;", ",""))))&amp;(IF(ISBLANK(O1984),"",(IF(O1984&lt;&gt;O1983,O1984&amp;", ",IF(B1984&lt;&gt;B1983,O1984&amp;", ","")))))&amp;(IF(ISBLANK(P1984),"",(IF(P1984&lt;&gt;P1983,P1984&amp;", ",IF(B1984&lt;&gt;B1983,P1984&amp;", ",IF(Z1984&lt;&gt;Z1983,P1984&amp;", ",""))))))&amp;(IF(ISBLANK(Q1984),"",(IF(Q1984&lt;&gt;Q1983,Q1984&amp;", ",IF(B1984&lt;&gt;B1983,Q1984&amp;", ",IF(Z1984&lt;&gt;Z1983,Q1984&amp;", ",""))))))&amp;(IF(ISBLANK(R1984),"",(IF(R1984&lt;&gt;R1983,R1984&amp;"m, ",IF(B1984&lt;&gt;B1983,R1984&amp;"m, ",IF(Z1984&lt;&gt;Z1983,R1984&amp;"m, ",""))))))&amp;IF(ISBLANK(S1984),"",(IF(B1984&lt;&gt;B1983,S1984&amp;", ",IF(S1984&lt;&gt;S1983,IF((Z1984=Z1983),"same locality "&amp;S1984&amp;", ",S1984&amp;", "),""))))&amp;(IF(ISBLANK(T1984),"",(IF(T1984&lt;&gt;T1983,IF(ISBLANK(F$2),T1984&amp;", ",T1984&amp;" "&amp;F$2&amp;", "),(IF(B1984&lt;&gt;B1983,IF(ISBLANK(F$2),T1984&amp;", ",T1984&amp;" "&amp;F$2&amp;", "),(IF(Z1984&lt;&gt;Z1983,IF(ISBLANK(F$2),T1984&amp;", ",T1984&amp;" "&amp;F$2&amp;", "),IF((U1984&lt;&gt;U1983)*($G$2="Y"),"same collector, ","")))))))))&amp;(IF(ISBLANK(U1984),"",(IF(U1984&lt;&gt;U1983,U1984&amp;", ",(IF(B1984&lt;&gt;B1983,U1984&amp;", ",IF(Z1984&lt;&gt;Z1983,U1984&amp;", ",(IF(T1984&lt;&gt;T1983,IF((T1984&lt;&gt;T1983)*($G$2="Y"),"same date, ", ""),IF((T1984=T1983)*(U1984=U1983)*(S1984&lt;&gt;S1983)*($G$2="Y"),"same collector and date, ", ""))))))))))&amp;(IF(ISBLANK(V1984),"",V1984&amp;", "))&amp;IF((AA1984&lt;&gt;AA1985)*($H$2="y"),AD1984&amp;AE1984,IF((AA1984&lt;&gt;AA1985)*($H$2="m"),AD1984&amp;AG1984,IF(($H$2&lt;&gt;"m")*($H$2&lt;&gt;"Y"),(IF(F1984=0,"",F1984&amp;" "&amp;$F$4&amp;" "))&amp;(IF(G1984=0,"",G1984&amp;" "&amp;$G$4&amp;" "))&amp;(IF(H1984=0,"",H1984&amp;" "&amp;H$4&amp;" "))&amp;(IF(I1984=0,"",I1984&amp;" "&amp;$I$4&amp;" "))&amp;(IF(J1984=0,"",J1984&amp;" "&amp;$J$4&amp;" "))&amp;IF((ISBLANK(C1984)),"","("&amp;C1984&amp;")"),"")))&amp;IF((B1984=B1985)*(K1984=K1985)*(L1984=L1985)*(M1984=M1985),IF(($H$2&lt;&gt;"m")*($H$2&lt;&gt;"Y"), ", ", IF((ISNUMBER(FIND(")",AE1984))), ", ", "")),IF((B1984=B1985)*(K1984=K1985)*(L1984=L1985),"; ",". ")))</f>
        <v/>
      </c>
      <c r="AI1984" s="1"/>
    </row>
    <row r="1985" spans="1:35" x14ac:dyDescent="0.25">
      <c r="A1985" s="3" t="str">
        <f t="shared" si="246"/>
        <v/>
      </c>
      <c r="B1985" s="53" t="str">
        <f t="shared" si="250"/>
        <v/>
      </c>
      <c r="C1985" s="57"/>
      <c r="D1985" s="57"/>
      <c r="E1985" s="57"/>
      <c r="F1985" s="57"/>
      <c r="G1985" s="57"/>
      <c r="H1985" s="57"/>
      <c r="I1985" s="57"/>
      <c r="J1985" s="57"/>
      <c r="K1985" s="57"/>
      <c r="L1985" s="57"/>
      <c r="M1985" s="54"/>
      <c r="N1985" s="57"/>
      <c r="O1985" s="58"/>
      <c r="P1985" s="58"/>
      <c r="Q1985" s="58"/>
      <c r="R1985" s="58"/>
      <c r="S1985" s="54"/>
      <c r="T1985" s="57"/>
      <c r="U1985" s="57"/>
      <c r="V1985" s="57"/>
      <c r="W1985" s="57"/>
      <c r="X1985" s="147" t="str">
        <f>IF(ISBLANK(D1985),"",IF('order-admin-units'!$I$1&lt;&gt;"y", "", IF((K1985="")*(ISBLANK(D1985)=FALSE), 'order-admin-units'!$B$1+1, VLOOKUP(K1985, ordercountry, 2))))</f>
        <v/>
      </c>
      <c r="Y1985" s="147" t="str">
        <f>IF(ISBLANK(D1985),"",IF('order-admin-units'!$I$1&lt;&gt;"y", "", IF(L1985="", 'order-admin-units'!$B$2+1, VLOOKUP(K1985&amp;"@"&amp;L1985, orderadmin, 2))))</f>
        <v/>
      </c>
      <c r="Z1985" s="147" t="str">
        <f t="shared" si="247"/>
        <v/>
      </c>
      <c r="AA1985" s="147" t="str">
        <f t="shared" si="248"/>
        <v/>
      </c>
      <c r="AB1985" s="147" t="str">
        <f t="shared" si="249"/>
        <v/>
      </c>
      <c r="AC1985" s="147" t="str">
        <f t="shared" si="243"/>
        <v/>
      </c>
      <c r="AD1985" s="11" t="str">
        <f t="shared" si="244"/>
        <v/>
      </c>
      <c r="AE1985" s="11" t="str">
        <f t="array" ref="AE1985">IF(ISBLANK(D1985),"",IF(OR($H$2="y",$H$2="m"),IF(AA1985=AA1984,IF(OR(AB1985=$AB$4:$AB1984)=FALSE,AE1984&amp;C1985,AE1984),"("&amp;C1985)&amp;IF(AA1985=AA1986,IF(OR(AB1986=$AB$4:$AB1985)=FALSE,", ",""),") "),""))</f>
        <v/>
      </c>
      <c r="AF1985" s="11" t="str">
        <f t="shared" si="245"/>
        <v/>
      </c>
      <c r="AG1985" s="11" t="str">
        <f t="array" ref="AG1985">IF(ISBLANK(D1985),"",IF(OR($H$2="y",$H$2="m"),IF(AA1985=AA1984,IF(OR(AC1985=$AC$4:$AC1984)=FALSE,AG1984&amp;AF1985,AG1984),"("&amp;AF1985)&amp;IF(AA1985=AA1986,IF(OR(AC1986=$AC$4:$AC1985)=FALSE,", ",""),") "),""))</f>
        <v/>
      </c>
      <c r="AH1985" s="10" t="str">
        <f>IF((ISBLANK(D1985)),"",IF(D1985=D1984,AH1984,"")&amp;IF(B1984&lt;&gt;B1985,((IF(ISBLANK(E1985),$D$3&amp;"Non-type material: "&amp;$D$3,$D$3&amp;INDEX('type-categories'!$A$2:$B$100,MATCH(E1985,'type-categories'!$A$2:$A$100,0),2)&amp;$D$3))),"")&amp;(IF(K1985&lt;&gt;K1984,$C$2&amp;K1985&amp;$K$3&amp;$C$2&amp;" ",(IF(B1985&lt;&gt;B1984,$C$2&amp;K1985&amp;$K$3&amp;$C$2&amp;" ",""))))&amp;(IF(L1985="","",((IF(L1985&lt;&gt;L1984,$D$2&amp;L1985&amp;$L$3&amp;$D$2&amp;" ",IF(B1985&lt;&gt;B1984,$D$2&amp;L1985&amp;$L$3&amp;$D$2&amp;" ",""))))))&amp;(IF(M1985="","",((IF(M1985&lt;&gt;M1984,$E$2&amp;M1985&amp;$E$2&amp;","&amp;" ",IF(B1985&lt;&gt;B1984,$E$2&amp;M1985&amp;$E$2&amp;",",""))))))&amp;(IF(N1985="","",IF(N1985&lt;&gt;N1984,N1985&amp;", ",IF(B1985&lt;&gt;B1984,N1985&amp;", ",""))))&amp;(IF(ISBLANK(O1985),"",(IF(O1985&lt;&gt;O1984,O1985&amp;", ",IF(B1985&lt;&gt;B1984,O1985&amp;", ","")))))&amp;(IF(ISBLANK(P1985),"",(IF(P1985&lt;&gt;P1984,P1985&amp;", ",IF(B1985&lt;&gt;B1984,P1985&amp;", ",IF(Z1985&lt;&gt;Z1984,P1985&amp;", ",""))))))&amp;(IF(ISBLANK(Q1985),"",(IF(Q1985&lt;&gt;Q1984,Q1985&amp;", ",IF(B1985&lt;&gt;B1984,Q1985&amp;", ",IF(Z1985&lt;&gt;Z1984,Q1985&amp;", ",""))))))&amp;(IF(ISBLANK(R1985),"",(IF(R1985&lt;&gt;R1984,R1985&amp;"m, ",IF(B1985&lt;&gt;B1984,R1985&amp;"m, ",IF(Z1985&lt;&gt;Z1984,R1985&amp;"m, ",""))))))&amp;IF(ISBLANK(S1985),"",(IF(B1985&lt;&gt;B1984,S1985&amp;", ",IF(S1985&lt;&gt;S1984,IF((Z1985=Z1984),"same locality "&amp;S1985&amp;", ",S1985&amp;", "),""))))&amp;(IF(ISBLANK(T1985),"",(IF(T1985&lt;&gt;T1984,IF(ISBLANK(F$2),T1985&amp;", ",T1985&amp;" "&amp;F$2&amp;", "),(IF(B1985&lt;&gt;B1984,IF(ISBLANK(F$2),T1985&amp;", ",T1985&amp;" "&amp;F$2&amp;", "),(IF(Z1985&lt;&gt;Z1984,IF(ISBLANK(F$2),T1985&amp;", ",T1985&amp;" "&amp;F$2&amp;", "),IF((U1985&lt;&gt;U1984)*($G$2="Y"),"same collector, ","")))))))))&amp;(IF(ISBLANK(U1985),"",(IF(U1985&lt;&gt;U1984,U1985&amp;", ",(IF(B1985&lt;&gt;B1984,U1985&amp;", ",IF(Z1985&lt;&gt;Z1984,U1985&amp;", ",(IF(T1985&lt;&gt;T1984,IF((T1985&lt;&gt;T1984)*($G$2="Y"),"same date, ", ""),IF((T1985=T1984)*(U1985=U1984)*(S1985&lt;&gt;S1984)*($G$2="Y"),"same collector and date, ", ""))))))))))&amp;(IF(ISBLANK(V1985),"",V1985&amp;", "))&amp;IF((AA1985&lt;&gt;AA1986)*($H$2="y"),AD1985&amp;AE1985,IF((AA1985&lt;&gt;AA1986)*($H$2="m"),AD1985&amp;AG1985,IF(($H$2&lt;&gt;"m")*($H$2&lt;&gt;"Y"),(IF(F1985=0,"",F1985&amp;" "&amp;$F$4&amp;" "))&amp;(IF(G1985=0,"",G1985&amp;" "&amp;$G$4&amp;" "))&amp;(IF(H1985=0,"",H1985&amp;" "&amp;H$4&amp;" "))&amp;(IF(I1985=0,"",I1985&amp;" "&amp;$I$4&amp;" "))&amp;(IF(J1985=0,"",J1985&amp;" "&amp;$J$4&amp;" "))&amp;IF((ISBLANK(C1985)),"","("&amp;C1985&amp;")"),"")))&amp;IF((B1985=B1986)*(K1985=K1986)*(L1985=L1986)*(M1985=M1986),IF(($H$2&lt;&gt;"m")*($H$2&lt;&gt;"Y"), ", ", IF((ISNUMBER(FIND(")",AE1985))), ", ", "")),IF((B1985=B1986)*(K1985=K1986)*(L1985=L1986),"; ",". ")))</f>
        <v/>
      </c>
      <c r="AI1985" s="1"/>
    </row>
    <row r="1986" spans="1:35" x14ac:dyDescent="0.25">
      <c r="A1986" s="3" t="str">
        <f t="shared" si="246"/>
        <v/>
      </c>
      <c r="B1986" s="53" t="str">
        <f t="shared" si="250"/>
        <v/>
      </c>
      <c r="C1986" s="57"/>
      <c r="D1986" s="57"/>
      <c r="E1986" s="57"/>
      <c r="F1986" s="57"/>
      <c r="G1986" s="57"/>
      <c r="H1986" s="57"/>
      <c r="I1986" s="57"/>
      <c r="J1986" s="57"/>
      <c r="K1986" s="57"/>
      <c r="L1986" s="57"/>
      <c r="M1986" s="54"/>
      <c r="N1986" s="57"/>
      <c r="O1986" s="58"/>
      <c r="P1986" s="58"/>
      <c r="Q1986" s="58"/>
      <c r="R1986" s="58"/>
      <c r="S1986" s="54"/>
      <c r="T1986" s="57"/>
      <c r="U1986" s="57"/>
      <c r="V1986" s="57"/>
      <c r="W1986" s="57"/>
      <c r="X1986" s="147" t="str">
        <f>IF(ISBLANK(D1986),"",IF('order-admin-units'!$I$1&lt;&gt;"y", "", IF((K1986="")*(ISBLANK(D1986)=FALSE), 'order-admin-units'!$B$1+1, VLOOKUP(K1986, ordercountry, 2))))</f>
        <v/>
      </c>
      <c r="Y1986" s="147" t="str">
        <f>IF(ISBLANK(D1986),"",IF('order-admin-units'!$I$1&lt;&gt;"y", "", IF(L1986="", 'order-admin-units'!$B$2+1, VLOOKUP(K1986&amp;"@"&amp;L1986, orderadmin, 2))))</f>
        <v/>
      </c>
      <c r="Z1986" s="147" t="str">
        <f t="shared" si="247"/>
        <v/>
      </c>
      <c r="AA1986" s="147" t="str">
        <f t="shared" si="248"/>
        <v/>
      </c>
      <c r="AB1986" s="147" t="str">
        <f t="shared" si="249"/>
        <v/>
      </c>
      <c r="AC1986" s="147" t="str">
        <f t="shared" si="243"/>
        <v/>
      </c>
      <c r="AD1986" s="11" t="str">
        <f t="shared" si="244"/>
        <v/>
      </c>
      <c r="AE1986" s="11" t="str">
        <f t="array" ref="AE1986">IF(ISBLANK(D1986),"",IF(OR($H$2="y",$H$2="m"),IF(AA1986=AA1985,IF(OR(AB1986=$AB$4:$AB1985)=FALSE,AE1985&amp;C1986,AE1985),"("&amp;C1986)&amp;IF(AA1986=AA1987,IF(OR(AB1987=$AB$4:$AB1986)=FALSE,", ",""),") "),""))</f>
        <v/>
      </c>
      <c r="AF1986" s="11" t="str">
        <f t="shared" si="245"/>
        <v/>
      </c>
      <c r="AG1986" s="11" t="str">
        <f t="array" ref="AG1986">IF(ISBLANK(D1986),"",IF(OR($H$2="y",$H$2="m"),IF(AA1986=AA1985,IF(OR(AC1986=$AC$4:$AC1985)=FALSE,AG1985&amp;AF1986,AG1985),"("&amp;AF1986)&amp;IF(AA1986=AA1987,IF(OR(AC1987=$AC$4:$AC1986)=FALSE,", ",""),") "),""))</f>
        <v/>
      </c>
      <c r="AH1986" s="10" t="str">
        <f>IF((ISBLANK(D1986)),"",IF(D1986=D1985,AH1985,"")&amp;IF(B1985&lt;&gt;B1986,((IF(ISBLANK(E1986),$D$3&amp;"Non-type material: "&amp;$D$3,$D$3&amp;INDEX('type-categories'!$A$2:$B$100,MATCH(E1986,'type-categories'!$A$2:$A$100,0),2)&amp;$D$3))),"")&amp;(IF(K1986&lt;&gt;K1985,$C$2&amp;K1986&amp;$K$3&amp;$C$2&amp;" ",(IF(B1986&lt;&gt;B1985,$C$2&amp;K1986&amp;$K$3&amp;$C$2&amp;" ",""))))&amp;(IF(L1986="","",((IF(L1986&lt;&gt;L1985,$D$2&amp;L1986&amp;$L$3&amp;$D$2&amp;" ",IF(B1986&lt;&gt;B1985,$D$2&amp;L1986&amp;$L$3&amp;$D$2&amp;" ",""))))))&amp;(IF(M1986="","",((IF(M1986&lt;&gt;M1985,$E$2&amp;M1986&amp;$E$2&amp;","&amp;" ",IF(B1986&lt;&gt;B1985,$E$2&amp;M1986&amp;$E$2&amp;",",""))))))&amp;(IF(N1986="","",IF(N1986&lt;&gt;N1985,N1986&amp;", ",IF(B1986&lt;&gt;B1985,N1986&amp;", ",""))))&amp;(IF(ISBLANK(O1986),"",(IF(O1986&lt;&gt;O1985,O1986&amp;", ",IF(B1986&lt;&gt;B1985,O1986&amp;", ","")))))&amp;(IF(ISBLANK(P1986),"",(IF(P1986&lt;&gt;P1985,P1986&amp;", ",IF(B1986&lt;&gt;B1985,P1986&amp;", ",IF(Z1986&lt;&gt;Z1985,P1986&amp;", ",""))))))&amp;(IF(ISBLANK(Q1986),"",(IF(Q1986&lt;&gt;Q1985,Q1986&amp;", ",IF(B1986&lt;&gt;B1985,Q1986&amp;", ",IF(Z1986&lt;&gt;Z1985,Q1986&amp;", ",""))))))&amp;(IF(ISBLANK(R1986),"",(IF(R1986&lt;&gt;R1985,R1986&amp;"m, ",IF(B1986&lt;&gt;B1985,R1986&amp;"m, ",IF(Z1986&lt;&gt;Z1985,R1986&amp;"m, ",""))))))&amp;IF(ISBLANK(S1986),"",(IF(B1986&lt;&gt;B1985,S1986&amp;", ",IF(S1986&lt;&gt;S1985,IF((Z1986=Z1985),"same locality "&amp;S1986&amp;", ",S1986&amp;", "),""))))&amp;(IF(ISBLANK(T1986),"",(IF(T1986&lt;&gt;T1985,IF(ISBLANK(F$2),T1986&amp;", ",T1986&amp;" "&amp;F$2&amp;", "),(IF(B1986&lt;&gt;B1985,IF(ISBLANK(F$2),T1986&amp;", ",T1986&amp;" "&amp;F$2&amp;", "),(IF(Z1986&lt;&gt;Z1985,IF(ISBLANK(F$2),T1986&amp;", ",T1986&amp;" "&amp;F$2&amp;", "),IF((U1986&lt;&gt;U1985)*($G$2="Y"),"same collector, ","")))))))))&amp;(IF(ISBLANK(U1986),"",(IF(U1986&lt;&gt;U1985,U1986&amp;", ",(IF(B1986&lt;&gt;B1985,U1986&amp;", ",IF(Z1986&lt;&gt;Z1985,U1986&amp;", ",(IF(T1986&lt;&gt;T1985,IF((T1986&lt;&gt;T1985)*($G$2="Y"),"same date, ", ""),IF((T1986=T1985)*(U1986=U1985)*(S1986&lt;&gt;S1985)*($G$2="Y"),"same collector and date, ", ""))))))))))&amp;(IF(ISBLANK(V1986),"",V1986&amp;", "))&amp;IF((AA1986&lt;&gt;AA1987)*($H$2="y"),AD1986&amp;AE1986,IF((AA1986&lt;&gt;AA1987)*($H$2="m"),AD1986&amp;AG1986,IF(($H$2&lt;&gt;"m")*($H$2&lt;&gt;"Y"),(IF(F1986=0,"",F1986&amp;" "&amp;$F$4&amp;" "))&amp;(IF(G1986=0,"",G1986&amp;" "&amp;$G$4&amp;" "))&amp;(IF(H1986=0,"",H1986&amp;" "&amp;H$4&amp;" "))&amp;(IF(I1986=0,"",I1986&amp;" "&amp;$I$4&amp;" "))&amp;(IF(J1986=0,"",J1986&amp;" "&amp;$J$4&amp;" "))&amp;IF((ISBLANK(C1986)),"","("&amp;C1986&amp;")"),"")))&amp;IF((B1986=B1987)*(K1986=K1987)*(L1986=L1987)*(M1986=M1987),IF(($H$2&lt;&gt;"m")*($H$2&lt;&gt;"Y"), ", ", IF((ISNUMBER(FIND(")",AE1986))), ", ", "")),IF((B1986=B1987)*(K1986=K1987)*(L1986=L1987),"; ",". ")))</f>
        <v/>
      </c>
      <c r="AI1986" s="1"/>
    </row>
    <row r="1987" spans="1:35" x14ac:dyDescent="0.25">
      <c r="A1987" s="3" t="str">
        <f t="shared" si="246"/>
        <v/>
      </c>
      <c r="B1987" s="53" t="str">
        <f t="shared" si="250"/>
        <v/>
      </c>
      <c r="C1987" s="57"/>
      <c r="D1987" s="57"/>
      <c r="E1987" s="57"/>
      <c r="F1987" s="57"/>
      <c r="G1987" s="57"/>
      <c r="H1987" s="57"/>
      <c r="I1987" s="57"/>
      <c r="J1987" s="57"/>
      <c r="K1987" s="57"/>
      <c r="L1987" s="57"/>
      <c r="M1987" s="54"/>
      <c r="N1987" s="57"/>
      <c r="O1987" s="58"/>
      <c r="P1987" s="58"/>
      <c r="Q1987" s="58"/>
      <c r="R1987" s="58"/>
      <c r="S1987" s="54"/>
      <c r="T1987" s="57"/>
      <c r="U1987" s="57"/>
      <c r="V1987" s="57"/>
      <c r="W1987" s="57"/>
      <c r="X1987" s="147" t="str">
        <f>IF(ISBLANK(D1987),"",IF('order-admin-units'!$I$1&lt;&gt;"y", "", IF((K1987="")*(ISBLANK(D1987)=FALSE), 'order-admin-units'!$B$1+1, VLOOKUP(K1987, ordercountry, 2))))</f>
        <v/>
      </c>
      <c r="Y1987" s="147" t="str">
        <f>IF(ISBLANK(D1987),"",IF('order-admin-units'!$I$1&lt;&gt;"y", "", IF(L1987="", 'order-admin-units'!$B$2+1, VLOOKUP(K1987&amp;"@"&amp;L1987, orderadmin, 2))))</f>
        <v/>
      </c>
      <c r="Z1987" s="147" t="str">
        <f t="shared" si="247"/>
        <v/>
      </c>
      <c r="AA1987" s="147" t="str">
        <f t="shared" si="248"/>
        <v/>
      </c>
      <c r="AB1987" s="147" t="str">
        <f t="shared" si="249"/>
        <v/>
      </c>
      <c r="AC1987" s="147" t="str">
        <f t="shared" si="243"/>
        <v/>
      </c>
      <c r="AD1987" s="11" t="str">
        <f t="shared" si="244"/>
        <v/>
      </c>
      <c r="AE1987" s="11" t="str">
        <f t="array" ref="AE1987">IF(ISBLANK(D1987),"",IF(OR($H$2="y",$H$2="m"),IF(AA1987=AA1986,IF(OR(AB1987=$AB$4:$AB1986)=FALSE,AE1986&amp;C1987,AE1986),"("&amp;C1987)&amp;IF(AA1987=AA1988,IF(OR(AB1988=$AB$4:$AB1987)=FALSE,", ",""),") "),""))</f>
        <v/>
      </c>
      <c r="AF1987" s="11" t="str">
        <f t="shared" si="245"/>
        <v/>
      </c>
      <c r="AG1987" s="11" t="str">
        <f t="array" ref="AG1987">IF(ISBLANK(D1987),"",IF(OR($H$2="y",$H$2="m"),IF(AA1987=AA1986,IF(OR(AC1987=$AC$4:$AC1986)=FALSE,AG1986&amp;AF1987,AG1986),"("&amp;AF1987)&amp;IF(AA1987=AA1988,IF(OR(AC1988=$AC$4:$AC1987)=FALSE,", ",""),") "),""))</f>
        <v/>
      </c>
      <c r="AH1987" s="10" t="str">
        <f>IF((ISBLANK(D1987)),"",IF(D1987=D1986,AH1986,"")&amp;IF(B1986&lt;&gt;B1987,((IF(ISBLANK(E1987),$D$3&amp;"Non-type material: "&amp;$D$3,$D$3&amp;INDEX('type-categories'!$A$2:$B$100,MATCH(E1987,'type-categories'!$A$2:$A$100,0),2)&amp;$D$3))),"")&amp;(IF(K1987&lt;&gt;K1986,$C$2&amp;K1987&amp;$K$3&amp;$C$2&amp;" ",(IF(B1987&lt;&gt;B1986,$C$2&amp;K1987&amp;$K$3&amp;$C$2&amp;" ",""))))&amp;(IF(L1987="","",((IF(L1987&lt;&gt;L1986,$D$2&amp;L1987&amp;$L$3&amp;$D$2&amp;" ",IF(B1987&lt;&gt;B1986,$D$2&amp;L1987&amp;$L$3&amp;$D$2&amp;" ",""))))))&amp;(IF(M1987="","",((IF(M1987&lt;&gt;M1986,$E$2&amp;M1987&amp;$E$2&amp;","&amp;" ",IF(B1987&lt;&gt;B1986,$E$2&amp;M1987&amp;$E$2&amp;",",""))))))&amp;(IF(N1987="","",IF(N1987&lt;&gt;N1986,N1987&amp;", ",IF(B1987&lt;&gt;B1986,N1987&amp;", ",""))))&amp;(IF(ISBLANK(O1987),"",(IF(O1987&lt;&gt;O1986,O1987&amp;", ",IF(B1987&lt;&gt;B1986,O1987&amp;", ","")))))&amp;(IF(ISBLANK(P1987),"",(IF(P1987&lt;&gt;P1986,P1987&amp;", ",IF(B1987&lt;&gt;B1986,P1987&amp;", ",IF(Z1987&lt;&gt;Z1986,P1987&amp;", ",""))))))&amp;(IF(ISBLANK(Q1987),"",(IF(Q1987&lt;&gt;Q1986,Q1987&amp;", ",IF(B1987&lt;&gt;B1986,Q1987&amp;", ",IF(Z1987&lt;&gt;Z1986,Q1987&amp;", ",""))))))&amp;(IF(ISBLANK(R1987),"",(IF(R1987&lt;&gt;R1986,R1987&amp;"m, ",IF(B1987&lt;&gt;B1986,R1987&amp;"m, ",IF(Z1987&lt;&gt;Z1986,R1987&amp;"m, ",""))))))&amp;IF(ISBLANK(S1987),"",(IF(B1987&lt;&gt;B1986,S1987&amp;", ",IF(S1987&lt;&gt;S1986,IF((Z1987=Z1986),"same locality "&amp;S1987&amp;", ",S1987&amp;", "),""))))&amp;(IF(ISBLANK(T1987),"",(IF(T1987&lt;&gt;T1986,IF(ISBLANK(F$2),T1987&amp;", ",T1987&amp;" "&amp;F$2&amp;", "),(IF(B1987&lt;&gt;B1986,IF(ISBLANK(F$2),T1987&amp;", ",T1987&amp;" "&amp;F$2&amp;", "),(IF(Z1987&lt;&gt;Z1986,IF(ISBLANK(F$2),T1987&amp;", ",T1987&amp;" "&amp;F$2&amp;", "),IF((U1987&lt;&gt;U1986)*($G$2="Y"),"same collector, ","")))))))))&amp;(IF(ISBLANK(U1987),"",(IF(U1987&lt;&gt;U1986,U1987&amp;", ",(IF(B1987&lt;&gt;B1986,U1987&amp;", ",IF(Z1987&lt;&gt;Z1986,U1987&amp;", ",(IF(T1987&lt;&gt;T1986,IF((T1987&lt;&gt;T1986)*($G$2="Y"),"same date, ", ""),IF((T1987=T1986)*(U1987=U1986)*(S1987&lt;&gt;S1986)*($G$2="Y"),"same collector and date, ", ""))))))))))&amp;(IF(ISBLANK(V1987),"",V1987&amp;", "))&amp;IF((AA1987&lt;&gt;AA1988)*($H$2="y"),AD1987&amp;AE1987,IF((AA1987&lt;&gt;AA1988)*($H$2="m"),AD1987&amp;AG1987,IF(($H$2&lt;&gt;"m")*($H$2&lt;&gt;"Y"),(IF(F1987=0,"",F1987&amp;" "&amp;$F$4&amp;" "))&amp;(IF(G1987=0,"",G1987&amp;" "&amp;$G$4&amp;" "))&amp;(IF(H1987=0,"",H1987&amp;" "&amp;H$4&amp;" "))&amp;(IF(I1987=0,"",I1987&amp;" "&amp;$I$4&amp;" "))&amp;(IF(J1987=0,"",J1987&amp;" "&amp;$J$4&amp;" "))&amp;IF((ISBLANK(C1987)),"","("&amp;C1987&amp;")"),"")))&amp;IF((B1987=B1988)*(K1987=K1988)*(L1987=L1988)*(M1987=M1988),IF(($H$2&lt;&gt;"m")*($H$2&lt;&gt;"Y"), ", ", IF((ISNUMBER(FIND(")",AE1987))), ", ", "")),IF((B1987=B1988)*(K1987=K1988)*(L1987=L1988),"; ",". ")))</f>
        <v/>
      </c>
      <c r="AI1987" s="1"/>
    </row>
    <row r="1988" spans="1:35" x14ac:dyDescent="0.25">
      <c r="A1988" s="3" t="str">
        <f t="shared" si="246"/>
        <v/>
      </c>
      <c r="B1988" s="53" t="str">
        <f t="shared" si="250"/>
        <v/>
      </c>
      <c r="C1988" s="57"/>
      <c r="D1988" s="57"/>
      <c r="E1988" s="57"/>
      <c r="F1988" s="57"/>
      <c r="G1988" s="57"/>
      <c r="H1988" s="57"/>
      <c r="I1988" s="57"/>
      <c r="J1988" s="57"/>
      <c r="K1988" s="57"/>
      <c r="L1988" s="57"/>
      <c r="M1988" s="54"/>
      <c r="N1988" s="57"/>
      <c r="O1988" s="58"/>
      <c r="P1988" s="58"/>
      <c r="Q1988" s="58"/>
      <c r="R1988" s="58"/>
      <c r="S1988" s="54"/>
      <c r="T1988" s="57"/>
      <c r="U1988" s="57"/>
      <c r="V1988" s="57"/>
      <c r="W1988" s="57"/>
      <c r="X1988" s="147" t="str">
        <f>IF(ISBLANK(D1988),"",IF('order-admin-units'!$I$1&lt;&gt;"y", "", IF((K1988="")*(ISBLANK(D1988)=FALSE), 'order-admin-units'!$B$1+1, VLOOKUP(K1988, ordercountry, 2))))</f>
        <v/>
      </c>
      <c r="Y1988" s="147" t="str">
        <f>IF(ISBLANK(D1988),"",IF('order-admin-units'!$I$1&lt;&gt;"y", "", IF(L1988="", 'order-admin-units'!$B$2+1, VLOOKUP(K1988&amp;"@"&amp;L1988, orderadmin, 2))))</f>
        <v/>
      </c>
      <c r="Z1988" s="147" t="str">
        <f t="shared" si="247"/>
        <v/>
      </c>
      <c r="AA1988" s="147" t="str">
        <f t="shared" si="248"/>
        <v/>
      </c>
      <c r="AB1988" s="147" t="str">
        <f t="shared" si="249"/>
        <v/>
      </c>
      <c r="AC1988" s="147" t="str">
        <f t="shared" si="243"/>
        <v/>
      </c>
      <c r="AD1988" s="11" t="str">
        <f t="shared" si="244"/>
        <v/>
      </c>
      <c r="AE1988" s="11" t="str">
        <f t="array" ref="AE1988">IF(ISBLANK(D1988),"",IF(OR($H$2="y",$H$2="m"),IF(AA1988=AA1987,IF(OR(AB1988=$AB$4:$AB1987)=FALSE,AE1987&amp;C1988,AE1987),"("&amp;C1988)&amp;IF(AA1988=AA1989,IF(OR(AB1989=$AB$4:$AB1988)=FALSE,", ",""),") "),""))</f>
        <v/>
      </c>
      <c r="AF1988" s="11" t="str">
        <f t="shared" si="245"/>
        <v/>
      </c>
      <c r="AG1988" s="11" t="str">
        <f t="array" ref="AG1988">IF(ISBLANK(D1988),"",IF(OR($H$2="y",$H$2="m"),IF(AA1988=AA1987,IF(OR(AC1988=$AC$4:$AC1987)=FALSE,AG1987&amp;AF1988,AG1987),"("&amp;AF1988)&amp;IF(AA1988=AA1989,IF(OR(AC1989=$AC$4:$AC1988)=FALSE,", ",""),") "),""))</f>
        <v/>
      </c>
      <c r="AH1988" s="10" t="str">
        <f>IF((ISBLANK(D1988)),"",IF(D1988=D1987,AH1987,"")&amp;IF(B1987&lt;&gt;B1988,((IF(ISBLANK(E1988),$D$3&amp;"Non-type material: "&amp;$D$3,$D$3&amp;INDEX('type-categories'!$A$2:$B$100,MATCH(E1988,'type-categories'!$A$2:$A$100,0),2)&amp;$D$3))),"")&amp;(IF(K1988&lt;&gt;K1987,$C$2&amp;K1988&amp;$K$3&amp;$C$2&amp;" ",(IF(B1988&lt;&gt;B1987,$C$2&amp;K1988&amp;$K$3&amp;$C$2&amp;" ",""))))&amp;(IF(L1988="","",((IF(L1988&lt;&gt;L1987,$D$2&amp;L1988&amp;$L$3&amp;$D$2&amp;" ",IF(B1988&lt;&gt;B1987,$D$2&amp;L1988&amp;$L$3&amp;$D$2&amp;" ",""))))))&amp;(IF(M1988="","",((IF(M1988&lt;&gt;M1987,$E$2&amp;M1988&amp;$E$2&amp;","&amp;" ",IF(B1988&lt;&gt;B1987,$E$2&amp;M1988&amp;$E$2&amp;",",""))))))&amp;(IF(N1988="","",IF(N1988&lt;&gt;N1987,N1988&amp;", ",IF(B1988&lt;&gt;B1987,N1988&amp;", ",""))))&amp;(IF(ISBLANK(O1988),"",(IF(O1988&lt;&gt;O1987,O1988&amp;", ",IF(B1988&lt;&gt;B1987,O1988&amp;", ","")))))&amp;(IF(ISBLANK(P1988),"",(IF(P1988&lt;&gt;P1987,P1988&amp;", ",IF(B1988&lt;&gt;B1987,P1988&amp;", ",IF(Z1988&lt;&gt;Z1987,P1988&amp;", ",""))))))&amp;(IF(ISBLANK(Q1988),"",(IF(Q1988&lt;&gt;Q1987,Q1988&amp;", ",IF(B1988&lt;&gt;B1987,Q1988&amp;", ",IF(Z1988&lt;&gt;Z1987,Q1988&amp;", ",""))))))&amp;(IF(ISBLANK(R1988),"",(IF(R1988&lt;&gt;R1987,R1988&amp;"m, ",IF(B1988&lt;&gt;B1987,R1988&amp;"m, ",IF(Z1988&lt;&gt;Z1987,R1988&amp;"m, ",""))))))&amp;IF(ISBLANK(S1988),"",(IF(B1988&lt;&gt;B1987,S1988&amp;", ",IF(S1988&lt;&gt;S1987,IF((Z1988=Z1987),"same locality "&amp;S1988&amp;", ",S1988&amp;", "),""))))&amp;(IF(ISBLANK(T1988),"",(IF(T1988&lt;&gt;T1987,IF(ISBLANK(F$2),T1988&amp;", ",T1988&amp;" "&amp;F$2&amp;", "),(IF(B1988&lt;&gt;B1987,IF(ISBLANK(F$2),T1988&amp;", ",T1988&amp;" "&amp;F$2&amp;", "),(IF(Z1988&lt;&gt;Z1987,IF(ISBLANK(F$2),T1988&amp;", ",T1988&amp;" "&amp;F$2&amp;", "),IF((U1988&lt;&gt;U1987)*($G$2="Y"),"same collector, ","")))))))))&amp;(IF(ISBLANK(U1988),"",(IF(U1988&lt;&gt;U1987,U1988&amp;", ",(IF(B1988&lt;&gt;B1987,U1988&amp;", ",IF(Z1988&lt;&gt;Z1987,U1988&amp;", ",(IF(T1988&lt;&gt;T1987,IF((T1988&lt;&gt;T1987)*($G$2="Y"),"same date, ", ""),IF((T1988=T1987)*(U1988=U1987)*(S1988&lt;&gt;S1987)*($G$2="Y"),"same collector and date, ", ""))))))))))&amp;(IF(ISBLANK(V1988),"",V1988&amp;", "))&amp;IF((AA1988&lt;&gt;AA1989)*($H$2="y"),AD1988&amp;AE1988,IF((AA1988&lt;&gt;AA1989)*($H$2="m"),AD1988&amp;AG1988,IF(($H$2&lt;&gt;"m")*($H$2&lt;&gt;"Y"),(IF(F1988=0,"",F1988&amp;" "&amp;$F$4&amp;" "))&amp;(IF(G1988=0,"",G1988&amp;" "&amp;$G$4&amp;" "))&amp;(IF(H1988=0,"",H1988&amp;" "&amp;H$4&amp;" "))&amp;(IF(I1988=0,"",I1988&amp;" "&amp;$I$4&amp;" "))&amp;(IF(J1988=0,"",J1988&amp;" "&amp;$J$4&amp;" "))&amp;IF((ISBLANK(C1988)),"","("&amp;C1988&amp;")"),"")))&amp;IF((B1988=B1989)*(K1988=K1989)*(L1988=L1989)*(M1988=M1989),IF(($H$2&lt;&gt;"m")*($H$2&lt;&gt;"Y"), ", ", IF((ISNUMBER(FIND(")",AE1988))), ", ", "")),IF((B1988=B1989)*(K1988=K1989)*(L1988=L1989),"; ",". ")))</f>
        <v/>
      </c>
      <c r="AI1988" s="1"/>
    </row>
    <row r="1989" spans="1:35" x14ac:dyDescent="0.25">
      <c r="A1989" s="3" t="str">
        <f t="shared" si="246"/>
        <v/>
      </c>
      <c r="B1989" s="53" t="str">
        <f t="shared" si="250"/>
        <v/>
      </c>
      <c r="C1989" s="57"/>
      <c r="D1989" s="57"/>
      <c r="E1989" s="57"/>
      <c r="F1989" s="57"/>
      <c r="G1989" s="57"/>
      <c r="H1989" s="57"/>
      <c r="I1989" s="57"/>
      <c r="J1989" s="57"/>
      <c r="K1989" s="57"/>
      <c r="L1989" s="57"/>
      <c r="M1989" s="54"/>
      <c r="N1989" s="57"/>
      <c r="O1989" s="58"/>
      <c r="P1989" s="58"/>
      <c r="Q1989" s="58"/>
      <c r="R1989" s="58"/>
      <c r="S1989" s="54"/>
      <c r="T1989" s="57"/>
      <c r="U1989" s="57"/>
      <c r="V1989" s="57"/>
      <c r="W1989" s="57"/>
      <c r="X1989" s="147" t="str">
        <f>IF(ISBLANK(D1989),"",IF('order-admin-units'!$I$1&lt;&gt;"y", "", IF((K1989="")*(ISBLANK(D1989)=FALSE), 'order-admin-units'!$B$1+1, VLOOKUP(K1989, ordercountry, 2))))</f>
        <v/>
      </c>
      <c r="Y1989" s="147" t="str">
        <f>IF(ISBLANK(D1989),"",IF('order-admin-units'!$I$1&lt;&gt;"y", "", IF(L1989="", 'order-admin-units'!$B$2+1, VLOOKUP(K1989&amp;"@"&amp;L1989, orderadmin, 2))))</f>
        <v/>
      </c>
      <c r="Z1989" s="147" t="str">
        <f t="shared" si="247"/>
        <v/>
      </c>
      <c r="AA1989" s="147" t="str">
        <f t="shared" si="248"/>
        <v/>
      </c>
      <c r="AB1989" s="147" t="str">
        <f t="shared" si="249"/>
        <v/>
      </c>
      <c r="AC1989" s="147" t="str">
        <f t="shared" ref="AC1989:AC2004" si="251">AA1989&amp;AF1989</f>
        <v/>
      </c>
      <c r="AD1989" s="11" t="str">
        <f t="shared" si="244"/>
        <v/>
      </c>
      <c r="AE1989" s="11" t="str">
        <f t="array" ref="AE1989">IF(ISBLANK(D1989),"",IF(OR($H$2="y",$H$2="m"),IF(AA1989=AA1988,IF(OR(AB1989=$AB$4:$AB1988)=FALSE,AE1988&amp;C1989,AE1988),"("&amp;C1989)&amp;IF(AA1989=AA1990,IF(OR(AB1990=$AB$4:$AB1989)=FALSE,", ",""),") "),""))</f>
        <v/>
      </c>
      <c r="AF1989" s="11" t="str">
        <f t="shared" si="245"/>
        <v/>
      </c>
      <c r="AG1989" s="11" t="str">
        <f t="array" ref="AG1989">IF(ISBLANK(D1989),"",IF(OR($H$2="y",$H$2="m"),IF(AA1989=AA1988,IF(OR(AC1989=$AC$4:$AC1988)=FALSE,AG1988&amp;AF1989,AG1988),"("&amp;AF1989)&amp;IF(AA1989=AA1990,IF(OR(AC1990=$AC$4:$AC1989)=FALSE,", ",""),") "),""))</f>
        <v/>
      </c>
      <c r="AH1989" s="10" t="str">
        <f>IF((ISBLANK(D1989)),"",IF(D1989=D1988,AH1988,"")&amp;IF(B1988&lt;&gt;B1989,((IF(ISBLANK(E1989),$D$3&amp;"Non-type material: "&amp;$D$3,$D$3&amp;INDEX('type-categories'!$A$2:$B$100,MATCH(E1989,'type-categories'!$A$2:$A$100,0),2)&amp;$D$3))),"")&amp;(IF(K1989&lt;&gt;K1988,$C$2&amp;K1989&amp;$K$3&amp;$C$2&amp;" ",(IF(B1989&lt;&gt;B1988,$C$2&amp;K1989&amp;$K$3&amp;$C$2&amp;" ",""))))&amp;(IF(L1989="","",((IF(L1989&lt;&gt;L1988,$D$2&amp;L1989&amp;$L$3&amp;$D$2&amp;" ",IF(B1989&lt;&gt;B1988,$D$2&amp;L1989&amp;$L$3&amp;$D$2&amp;" ",""))))))&amp;(IF(M1989="","",((IF(M1989&lt;&gt;M1988,$E$2&amp;M1989&amp;$E$2&amp;","&amp;" ",IF(B1989&lt;&gt;B1988,$E$2&amp;M1989&amp;$E$2&amp;",",""))))))&amp;(IF(N1989="","",IF(N1989&lt;&gt;N1988,N1989&amp;", ",IF(B1989&lt;&gt;B1988,N1989&amp;", ",""))))&amp;(IF(ISBLANK(O1989),"",(IF(O1989&lt;&gt;O1988,O1989&amp;", ",IF(B1989&lt;&gt;B1988,O1989&amp;", ","")))))&amp;(IF(ISBLANK(P1989),"",(IF(P1989&lt;&gt;P1988,P1989&amp;", ",IF(B1989&lt;&gt;B1988,P1989&amp;", ",IF(Z1989&lt;&gt;Z1988,P1989&amp;", ",""))))))&amp;(IF(ISBLANK(Q1989),"",(IF(Q1989&lt;&gt;Q1988,Q1989&amp;", ",IF(B1989&lt;&gt;B1988,Q1989&amp;", ",IF(Z1989&lt;&gt;Z1988,Q1989&amp;", ",""))))))&amp;(IF(ISBLANK(R1989),"",(IF(R1989&lt;&gt;R1988,R1989&amp;"m, ",IF(B1989&lt;&gt;B1988,R1989&amp;"m, ",IF(Z1989&lt;&gt;Z1988,R1989&amp;"m, ",""))))))&amp;IF(ISBLANK(S1989),"",(IF(B1989&lt;&gt;B1988,S1989&amp;", ",IF(S1989&lt;&gt;S1988,IF((Z1989=Z1988),"same locality "&amp;S1989&amp;", ",S1989&amp;", "),""))))&amp;(IF(ISBLANK(T1989),"",(IF(T1989&lt;&gt;T1988,IF(ISBLANK(F$2),T1989&amp;", ",T1989&amp;" "&amp;F$2&amp;", "),(IF(B1989&lt;&gt;B1988,IF(ISBLANK(F$2),T1989&amp;", ",T1989&amp;" "&amp;F$2&amp;", "),(IF(Z1989&lt;&gt;Z1988,IF(ISBLANK(F$2),T1989&amp;", ",T1989&amp;" "&amp;F$2&amp;", "),IF((U1989&lt;&gt;U1988)*($G$2="Y"),"same collector, ","")))))))))&amp;(IF(ISBLANK(U1989),"",(IF(U1989&lt;&gt;U1988,U1989&amp;", ",(IF(B1989&lt;&gt;B1988,U1989&amp;", ",IF(Z1989&lt;&gt;Z1988,U1989&amp;", ",(IF(T1989&lt;&gt;T1988,IF((T1989&lt;&gt;T1988)*($G$2="Y"),"same date, ", ""),IF((T1989=T1988)*(U1989=U1988)*(S1989&lt;&gt;S1988)*($G$2="Y"),"same collector and date, ", ""))))))))))&amp;(IF(ISBLANK(V1989),"",V1989&amp;", "))&amp;IF((AA1989&lt;&gt;AA1990)*($H$2="y"),AD1989&amp;AE1989,IF((AA1989&lt;&gt;AA1990)*($H$2="m"),AD1989&amp;AG1989,IF(($H$2&lt;&gt;"m")*($H$2&lt;&gt;"Y"),(IF(F1989=0,"",F1989&amp;" "&amp;$F$4&amp;" "))&amp;(IF(G1989=0,"",G1989&amp;" "&amp;$G$4&amp;" "))&amp;(IF(H1989=0,"",H1989&amp;" "&amp;H$4&amp;" "))&amp;(IF(I1989=0,"",I1989&amp;" "&amp;$I$4&amp;" "))&amp;(IF(J1989=0,"",J1989&amp;" "&amp;$J$4&amp;" "))&amp;IF((ISBLANK(C1989)),"","("&amp;C1989&amp;")"),"")))&amp;IF((B1989=B1990)*(K1989=K1990)*(L1989=L1990)*(M1989=M1990),IF(($H$2&lt;&gt;"m")*($H$2&lt;&gt;"Y"), ", ", IF((ISNUMBER(FIND(")",AE1989))), ", ", "")),IF((B1989=B1990)*(K1989=K1990)*(L1989=L1990),"; ",". ")))</f>
        <v/>
      </c>
      <c r="AI1989" s="1"/>
    </row>
    <row r="1990" spans="1:35" x14ac:dyDescent="0.25">
      <c r="A1990" s="3" t="str">
        <f t="shared" ref="A1990:A2004" si="252">IF(ISBLANK(D1990),"",IF(D1990&lt;&gt;D1989, A1989+1, A1989))</f>
        <v/>
      </c>
      <c r="B1990" s="53" t="str">
        <f t="shared" si="250"/>
        <v/>
      </c>
      <c r="C1990" s="57"/>
      <c r="D1990" s="57"/>
      <c r="E1990" s="57"/>
      <c r="F1990" s="57"/>
      <c r="G1990" s="57"/>
      <c r="H1990" s="57"/>
      <c r="I1990" s="57"/>
      <c r="J1990" s="57"/>
      <c r="K1990" s="57"/>
      <c r="L1990" s="57"/>
      <c r="M1990" s="54"/>
      <c r="N1990" s="57"/>
      <c r="O1990" s="58"/>
      <c r="P1990" s="58"/>
      <c r="Q1990" s="58"/>
      <c r="R1990" s="58"/>
      <c r="S1990" s="54"/>
      <c r="T1990" s="57"/>
      <c r="U1990" s="57"/>
      <c r="V1990" s="57"/>
      <c r="W1990" s="57"/>
      <c r="X1990" s="147" t="str">
        <f>IF(ISBLANK(D1990),"",IF('order-admin-units'!$I$1&lt;&gt;"y", "", IF((K1990="")*(ISBLANK(D1990)=FALSE), 'order-admin-units'!$B$1+1, VLOOKUP(K1990, ordercountry, 2))))</f>
        <v/>
      </c>
      <c r="Y1990" s="147" t="str">
        <f>IF(ISBLANK(D1990),"",IF('order-admin-units'!$I$1&lt;&gt;"y", "", IF(L1990="", 'order-admin-units'!$B$2+1, VLOOKUP(K1990&amp;"@"&amp;L1990, orderadmin, 2))))</f>
        <v/>
      </c>
      <c r="Z1990" s="147" t="str">
        <f t="shared" ref="Z1990:Z2004" si="253">K1990&amp;L1990&amp;M1990&amp;N1990&amp;O1990</f>
        <v/>
      </c>
      <c r="AA1990" s="147" t="str">
        <f t="shared" ref="AA1990:AA2004" si="254">B1990&amp;K1990&amp;L1990&amp;M1990&amp;N1990&amp;O1990&amp;P1990&amp;Q1990&amp;R1990&amp;S1990&amp;T1990&amp;U1990</f>
        <v/>
      </c>
      <c r="AB1990" s="147" t="str">
        <f t="shared" ref="AB1990:AB2004" si="255">AA1990&amp;C1990</f>
        <v/>
      </c>
      <c r="AC1990" s="147" t="str">
        <f t="shared" si="251"/>
        <v/>
      </c>
      <c r="AD1990" s="11" t="str">
        <f t="shared" ref="AD1990:AD2004" si="256">IF(OR($H$2="y",$H$2="m"),IF(SUMIF($AA$5:$AA$2000,AA1990,$F$5:$F$2000)&lt;&gt;0,SUMIF($AA$5:$AA$2000,AA1990,$F$5:$F$2000)&amp;" "&amp;$F$4&amp;" ","")&amp;IF(SUMIF($AA$5:$AA$2000,AA1990,$G$5:$G$2000)&lt;&gt;0,SUMIF($AA$5:$AA$2000,AA1990,$G$5:$G$2000)&amp;" "&amp;$G$4&amp;" ","")&amp;IF(SUMIF($AA$5:$AA$2000,AA1990,$H$5:$H$2000)&lt;&gt;0,SUMIF($AA$5:$AA$2000,AA1990,$H$5:$H$2000)&amp;" "&amp;$H$4&amp;" ","")&amp;IF(SUMIF($AA$5:$AA$2000,AA1990,$I$5:$I$2000)&lt;&gt;0,SUMIF($AA$5:$AA$2000,AA1990,$I$5:$I$2000)&amp;" "&amp;$I$4&amp;" ","")&amp;IF(SUMIF($AA$5:$AA$2000,AA1990,$J$5:$J$2000)&lt;&gt;0,SUMIF($AA$5:$AA$2000,AA1990,$J$5:$J$2000)&amp;" "&amp;$J$4&amp;" ",""),"")</f>
        <v/>
      </c>
      <c r="AE1990" s="11" t="str">
        <f t="array" ref="AE1990">IF(ISBLANK(D1990),"",IF(OR($H$2="y",$H$2="m"),IF(AA1990=AA1989,IF(OR(AB1990=$AB$4:$AB1989)=FALSE,AE1989&amp;C1990,AE1989),"("&amp;C1990)&amp;IF(AA1990=AA1991,IF(OR(AB1991=$AB$4:$AB1990)=FALSE,", ",""),") "),""))</f>
        <v/>
      </c>
      <c r="AF1990" s="11" t="str">
        <f t="shared" ref="AF1990:AF2004" si="257">IF((ISBLANK(D1990)=FALSE)*OR($H$2="y",$H$2="m"),IFERROR(LEFT(C1990, FIND(" ",C1990)-1), C1990),"")</f>
        <v/>
      </c>
      <c r="AG1990" s="11" t="str">
        <f t="array" ref="AG1990">IF(ISBLANK(D1990),"",IF(OR($H$2="y",$H$2="m"),IF(AA1990=AA1989,IF(OR(AC1990=$AC$4:$AC1989)=FALSE,AG1989&amp;AF1990,AG1989),"("&amp;AF1990)&amp;IF(AA1990=AA1991,IF(OR(AC1991=$AC$4:$AC1990)=FALSE,", ",""),") "),""))</f>
        <v/>
      </c>
      <c r="AH1990" s="10" t="str">
        <f>IF((ISBLANK(D1990)),"",IF(D1990=D1989,AH1989,"")&amp;IF(B1989&lt;&gt;B1990,((IF(ISBLANK(E1990),$D$3&amp;"Non-type material: "&amp;$D$3,$D$3&amp;INDEX('type-categories'!$A$2:$B$100,MATCH(E1990,'type-categories'!$A$2:$A$100,0),2)&amp;$D$3))),"")&amp;(IF(K1990&lt;&gt;K1989,$C$2&amp;K1990&amp;$K$3&amp;$C$2&amp;" ",(IF(B1990&lt;&gt;B1989,$C$2&amp;K1990&amp;$K$3&amp;$C$2&amp;" ",""))))&amp;(IF(L1990="","",((IF(L1990&lt;&gt;L1989,$D$2&amp;L1990&amp;$L$3&amp;$D$2&amp;" ",IF(B1990&lt;&gt;B1989,$D$2&amp;L1990&amp;$L$3&amp;$D$2&amp;" ",""))))))&amp;(IF(M1990="","",((IF(M1990&lt;&gt;M1989,$E$2&amp;M1990&amp;$E$2&amp;","&amp;" ",IF(B1990&lt;&gt;B1989,$E$2&amp;M1990&amp;$E$2&amp;",",""))))))&amp;(IF(N1990="","",IF(N1990&lt;&gt;N1989,N1990&amp;", ",IF(B1990&lt;&gt;B1989,N1990&amp;", ",""))))&amp;(IF(ISBLANK(O1990),"",(IF(O1990&lt;&gt;O1989,O1990&amp;", ",IF(B1990&lt;&gt;B1989,O1990&amp;", ","")))))&amp;(IF(ISBLANK(P1990),"",(IF(P1990&lt;&gt;P1989,P1990&amp;", ",IF(B1990&lt;&gt;B1989,P1990&amp;", ",IF(Z1990&lt;&gt;Z1989,P1990&amp;", ",""))))))&amp;(IF(ISBLANK(Q1990),"",(IF(Q1990&lt;&gt;Q1989,Q1990&amp;", ",IF(B1990&lt;&gt;B1989,Q1990&amp;", ",IF(Z1990&lt;&gt;Z1989,Q1990&amp;", ",""))))))&amp;(IF(ISBLANK(R1990),"",(IF(R1990&lt;&gt;R1989,R1990&amp;"m, ",IF(B1990&lt;&gt;B1989,R1990&amp;"m, ",IF(Z1990&lt;&gt;Z1989,R1990&amp;"m, ",""))))))&amp;IF(ISBLANK(S1990),"",(IF(B1990&lt;&gt;B1989,S1990&amp;", ",IF(S1990&lt;&gt;S1989,IF((Z1990=Z1989),"same locality "&amp;S1990&amp;", ",S1990&amp;", "),""))))&amp;(IF(ISBLANK(T1990),"",(IF(T1990&lt;&gt;T1989,IF(ISBLANK(F$2),T1990&amp;", ",T1990&amp;" "&amp;F$2&amp;", "),(IF(B1990&lt;&gt;B1989,IF(ISBLANK(F$2),T1990&amp;", ",T1990&amp;" "&amp;F$2&amp;", "),(IF(Z1990&lt;&gt;Z1989,IF(ISBLANK(F$2),T1990&amp;", ",T1990&amp;" "&amp;F$2&amp;", "),IF((U1990&lt;&gt;U1989)*($G$2="Y"),"same collector, ","")))))))))&amp;(IF(ISBLANK(U1990),"",(IF(U1990&lt;&gt;U1989,U1990&amp;", ",(IF(B1990&lt;&gt;B1989,U1990&amp;", ",IF(Z1990&lt;&gt;Z1989,U1990&amp;", ",(IF(T1990&lt;&gt;T1989,IF((T1990&lt;&gt;T1989)*($G$2="Y"),"same date, ", ""),IF((T1990=T1989)*(U1990=U1989)*(S1990&lt;&gt;S1989)*($G$2="Y"),"same collector and date, ", ""))))))))))&amp;(IF(ISBLANK(V1990),"",V1990&amp;", "))&amp;IF((AA1990&lt;&gt;AA1991)*($H$2="y"),AD1990&amp;AE1990,IF((AA1990&lt;&gt;AA1991)*($H$2="m"),AD1990&amp;AG1990,IF(($H$2&lt;&gt;"m")*($H$2&lt;&gt;"Y"),(IF(F1990=0,"",F1990&amp;" "&amp;$F$4&amp;" "))&amp;(IF(G1990=0,"",G1990&amp;" "&amp;$G$4&amp;" "))&amp;(IF(H1990=0,"",H1990&amp;" "&amp;H$4&amp;" "))&amp;(IF(I1990=0,"",I1990&amp;" "&amp;$I$4&amp;" "))&amp;(IF(J1990=0,"",J1990&amp;" "&amp;$J$4&amp;" "))&amp;IF((ISBLANK(C1990)),"","("&amp;C1990&amp;")"),"")))&amp;IF((B1990=B1991)*(K1990=K1991)*(L1990=L1991)*(M1990=M1991),IF(($H$2&lt;&gt;"m")*($H$2&lt;&gt;"Y"), ", ", IF((ISNUMBER(FIND(")",AE1990))), ", ", "")),IF((B1990=B1991)*(K1990=K1991)*(L1990=L1991),"; ",". ")))</f>
        <v/>
      </c>
      <c r="AI1990" s="1"/>
    </row>
    <row r="1991" spans="1:35" x14ac:dyDescent="0.25">
      <c r="A1991" s="3" t="str">
        <f t="shared" si="252"/>
        <v/>
      </c>
      <c r="B1991" s="53" t="str">
        <f t="shared" si="250"/>
        <v/>
      </c>
      <c r="C1991" s="57"/>
      <c r="D1991" s="57"/>
      <c r="E1991" s="57"/>
      <c r="F1991" s="57"/>
      <c r="G1991" s="57"/>
      <c r="H1991" s="57"/>
      <c r="I1991" s="57"/>
      <c r="J1991" s="57"/>
      <c r="K1991" s="57"/>
      <c r="L1991" s="57"/>
      <c r="M1991" s="54"/>
      <c r="N1991" s="57"/>
      <c r="O1991" s="58"/>
      <c r="P1991" s="58"/>
      <c r="Q1991" s="58"/>
      <c r="R1991" s="58"/>
      <c r="S1991" s="54"/>
      <c r="T1991" s="57"/>
      <c r="U1991" s="57"/>
      <c r="V1991" s="57"/>
      <c r="W1991" s="57"/>
      <c r="X1991" s="147" t="str">
        <f>IF(ISBLANK(D1991),"",IF('order-admin-units'!$I$1&lt;&gt;"y", "", IF((K1991="")*(ISBLANK(D1991)=FALSE), 'order-admin-units'!$B$1+1, VLOOKUP(K1991, ordercountry, 2))))</f>
        <v/>
      </c>
      <c r="Y1991" s="147" t="str">
        <f>IF(ISBLANK(D1991),"",IF('order-admin-units'!$I$1&lt;&gt;"y", "", IF(L1991="", 'order-admin-units'!$B$2+1, VLOOKUP(K1991&amp;"@"&amp;L1991, orderadmin, 2))))</f>
        <v/>
      </c>
      <c r="Z1991" s="147" t="str">
        <f t="shared" si="253"/>
        <v/>
      </c>
      <c r="AA1991" s="147" t="str">
        <f t="shared" si="254"/>
        <v/>
      </c>
      <c r="AB1991" s="147" t="str">
        <f t="shared" si="255"/>
        <v/>
      </c>
      <c r="AC1991" s="147" t="str">
        <f t="shared" si="251"/>
        <v/>
      </c>
      <c r="AD1991" s="11" t="str">
        <f t="shared" si="256"/>
        <v/>
      </c>
      <c r="AE1991" s="11" t="str">
        <f t="array" ref="AE1991">IF(ISBLANK(D1991),"",IF(OR($H$2="y",$H$2="m"),IF(AA1991=AA1990,IF(OR(AB1991=$AB$4:$AB1990)=FALSE,AE1990&amp;C1991,AE1990),"("&amp;C1991)&amp;IF(AA1991=AA1992,IF(OR(AB1992=$AB$4:$AB1991)=FALSE,", ",""),") "),""))</f>
        <v/>
      </c>
      <c r="AF1991" s="11" t="str">
        <f t="shared" si="257"/>
        <v/>
      </c>
      <c r="AG1991" s="11" t="str">
        <f t="array" ref="AG1991">IF(ISBLANK(D1991),"",IF(OR($H$2="y",$H$2="m"),IF(AA1991=AA1990,IF(OR(AC1991=$AC$4:$AC1990)=FALSE,AG1990&amp;AF1991,AG1990),"("&amp;AF1991)&amp;IF(AA1991=AA1992,IF(OR(AC1992=$AC$4:$AC1991)=FALSE,", ",""),") "),""))</f>
        <v/>
      </c>
      <c r="AH1991" s="10" t="str">
        <f>IF((ISBLANK(D1991)),"",IF(D1991=D1990,AH1990,"")&amp;IF(B1990&lt;&gt;B1991,((IF(ISBLANK(E1991),$D$3&amp;"Non-type material: "&amp;$D$3,$D$3&amp;INDEX('type-categories'!$A$2:$B$100,MATCH(E1991,'type-categories'!$A$2:$A$100,0),2)&amp;$D$3))),"")&amp;(IF(K1991&lt;&gt;K1990,$C$2&amp;K1991&amp;$K$3&amp;$C$2&amp;" ",(IF(B1991&lt;&gt;B1990,$C$2&amp;K1991&amp;$K$3&amp;$C$2&amp;" ",""))))&amp;(IF(L1991="","",((IF(L1991&lt;&gt;L1990,$D$2&amp;L1991&amp;$L$3&amp;$D$2&amp;" ",IF(B1991&lt;&gt;B1990,$D$2&amp;L1991&amp;$L$3&amp;$D$2&amp;" ",""))))))&amp;(IF(M1991="","",((IF(M1991&lt;&gt;M1990,$E$2&amp;M1991&amp;$E$2&amp;","&amp;" ",IF(B1991&lt;&gt;B1990,$E$2&amp;M1991&amp;$E$2&amp;",",""))))))&amp;(IF(N1991="","",IF(N1991&lt;&gt;N1990,N1991&amp;", ",IF(B1991&lt;&gt;B1990,N1991&amp;", ",""))))&amp;(IF(ISBLANK(O1991),"",(IF(O1991&lt;&gt;O1990,O1991&amp;", ",IF(B1991&lt;&gt;B1990,O1991&amp;", ","")))))&amp;(IF(ISBLANK(P1991),"",(IF(P1991&lt;&gt;P1990,P1991&amp;", ",IF(B1991&lt;&gt;B1990,P1991&amp;", ",IF(Z1991&lt;&gt;Z1990,P1991&amp;", ",""))))))&amp;(IF(ISBLANK(Q1991),"",(IF(Q1991&lt;&gt;Q1990,Q1991&amp;", ",IF(B1991&lt;&gt;B1990,Q1991&amp;", ",IF(Z1991&lt;&gt;Z1990,Q1991&amp;", ",""))))))&amp;(IF(ISBLANK(R1991),"",(IF(R1991&lt;&gt;R1990,R1991&amp;"m, ",IF(B1991&lt;&gt;B1990,R1991&amp;"m, ",IF(Z1991&lt;&gt;Z1990,R1991&amp;"m, ",""))))))&amp;IF(ISBLANK(S1991),"",(IF(B1991&lt;&gt;B1990,S1991&amp;", ",IF(S1991&lt;&gt;S1990,IF((Z1991=Z1990),"same locality "&amp;S1991&amp;", ",S1991&amp;", "),""))))&amp;(IF(ISBLANK(T1991),"",(IF(T1991&lt;&gt;T1990,IF(ISBLANK(F$2),T1991&amp;", ",T1991&amp;" "&amp;F$2&amp;", "),(IF(B1991&lt;&gt;B1990,IF(ISBLANK(F$2),T1991&amp;", ",T1991&amp;" "&amp;F$2&amp;", "),(IF(Z1991&lt;&gt;Z1990,IF(ISBLANK(F$2),T1991&amp;", ",T1991&amp;" "&amp;F$2&amp;", "),IF((U1991&lt;&gt;U1990)*($G$2="Y"),"same collector, ","")))))))))&amp;(IF(ISBLANK(U1991),"",(IF(U1991&lt;&gt;U1990,U1991&amp;", ",(IF(B1991&lt;&gt;B1990,U1991&amp;", ",IF(Z1991&lt;&gt;Z1990,U1991&amp;", ",(IF(T1991&lt;&gt;T1990,IF((T1991&lt;&gt;T1990)*($G$2="Y"),"same date, ", ""),IF((T1991=T1990)*(U1991=U1990)*(S1991&lt;&gt;S1990)*($G$2="Y"),"same collector and date, ", ""))))))))))&amp;(IF(ISBLANK(V1991),"",V1991&amp;", "))&amp;IF((AA1991&lt;&gt;AA1992)*($H$2="y"),AD1991&amp;AE1991,IF((AA1991&lt;&gt;AA1992)*($H$2="m"),AD1991&amp;AG1991,IF(($H$2&lt;&gt;"m")*($H$2&lt;&gt;"Y"),(IF(F1991=0,"",F1991&amp;" "&amp;$F$4&amp;" "))&amp;(IF(G1991=0,"",G1991&amp;" "&amp;$G$4&amp;" "))&amp;(IF(H1991=0,"",H1991&amp;" "&amp;H$4&amp;" "))&amp;(IF(I1991=0,"",I1991&amp;" "&amp;$I$4&amp;" "))&amp;(IF(J1991=0,"",J1991&amp;" "&amp;$J$4&amp;" "))&amp;IF((ISBLANK(C1991)),"","("&amp;C1991&amp;")"),"")))&amp;IF((B1991=B1992)*(K1991=K1992)*(L1991=L1992)*(M1991=M1992),IF(($H$2&lt;&gt;"m")*($H$2&lt;&gt;"Y"), ", ", IF((ISNUMBER(FIND(")",AE1991))), ", ", "")),IF((B1991=B1992)*(K1991=K1992)*(L1991=L1992),"; ",". ")))</f>
        <v/>
      </c>
      <c r="AI1991" s="1"/>
    </row>
    <row r="1992" spans="1:35" x14ac:dyDescent="0.25">
      <c r="A1992" s="3" t="str">
        <f t="shared" si="252"/>
        <v/>
      </c>
      <c r="B1992" s="53" t="str">
        <f t="shared" si="250"/>
        <v/>
      </c>
      <c r="C1992" s="57"/>
      <c r="D1992" s="57"/>
      <c r="E1992" s="57"/>
      <c r="F1992" s="57"/>
      <c r="G1992" s="57"/>
      <c r="H1992" s="57"/>
      <c r="I1992" s="57"/>
      <c r="J1992" s="57"/>
      <c r="K1992" s="57"/>
      <c r="L1992" s="57"/>
      <c r="M1992" s="54"/>
      <c r="N1992" s="57"/>
      <c r="O1992" s="58"/>
      <c r="P1992" s="58"/>
      <c r="Q1992" s="58"/>
      <c r="R1992" s="58"/>
      <c r="S1992" s="54"/>
      <c r="T1992" s="57"/>
      <c r="U1992" s="57"/>
      <c r="V1992" s="57"/>
      <c r="W1992" s="57"/>
      <c r="X1992" s="147" t="str">
        <f>IF(ISBLANK(D1992),"",IF('order-admin-units'!$I$1&lt;&gt;"y", "", IF((K1992="")*(ISBLANK(D1992)=FALSE), 'order-admin-units'!$B$1+1, VLOOKUP(K1992, ordercountry, 2))))</f>
        <v/>
      </c>
      <c r="Y1992" s="147" t="str">
        <f>IF(ISBLANK(D1992),"",IF('order-admin-units'!$I$1&lt;&gt;"y", "", IF(L1992="", 'order-admin-units'!$B$2+1, VLOOKUP(K1992&amp;"@"&amp;L1992, orderadmin, 2))))</f>
        <v/>
      </c>
      <c r="Z1992" s="147" t="str">
        <f t="shared" si="253"/>
        <v/>
      </c>
      <c r="AA1992" s="147" t="str">
        <f t="shared" si="254"/>
        <v/>
      </c>
      <c r="AB1992" s="147" t="str">
        <f t="shared" si="255"/>
        <v/>
      </c>
      <c r="AC1992" s="147" t="str">
        <f t="shared" si="251"/>
        <v/>
      </c>
      <c r="AD1992" s="11" t="str">
        <f t="shared" si="256"/>
        <v/>
      </c>
      <c r="AE1992" s="11" t="str">
        <f t="array" ref="AE1992">IF(ISBLANK(D1992),"",IF(OR($H$2="y",$H$2="m"),IF(AA1992=AA1991,IF(OR(AB1992=$AB$4:$AB1991)=FALSE,AE1991&amp;C1992,AE1991),"("&amp;C1992)&amp;IF(AA1992=AA1993,IF(OR(AB1993=$AB$4:$AB1992)=FALSE,", ",""),") "),""))</f>
        <v/>
      </c>
      <c r="AF1992" s="11" t="str">
        <f t="shared" si="257"/>
        <v/>
      </c>
      <c r="AG1992" s="11" t="str">
        <f t="array" ref="AG1992">IF(ISBLANK(D1992),"",IF(OR($H$2="y",$H$2="m"),IF(AA1992=AA1991,IF(OR(AC1992=$AC$4:$AC1991)=FALSE,AG1991&amp;AF1992,AG1991),"("&amp;AF1992)&amp;IF(AA1992=AA1993,IF(OR(AC1993=$AC$4:$AC1992)=FALSE,", ",""),") "),""))</f>
        <v/>
      </c>
      <c r="AH1992" s="10" t="str">
        <f>IF((ISBLANK(D1992)),"",IF(D1992=D1991,AH1991,"")&amp;IF(B1991&lt;&gt;B1992,((IF(ISBLANK(E1992),$D$3&amp;"Non-type material: "&amp;$D$3,$D$3&amp;INDEX('type-categories'!$A$2:$B$100,MATCH(E1992,'type-categories'!$A$2:$A$100,0),2)&amp;$D$3))),"")&amp;(IF(K1992&lt;&gt;K1991,$C$2&amp;K1992&amp;$K$3&amp;$C$2&amp;" ",(IF(B1992&lt;&gt;B1991,$C$2&amp;K1992&amp;$K$3&amp;$C$2&amp;" ",""))))&amp;(IF(L1992="","",((IF(L1992&lt;&gt;L1991,$D$2&amp;L1992&amp;$L$3&amp;$D$2&amp;" ",IF(B1992&lt;&gt;B1991,$D$2&amp;L1992&amp;$L$3&amp;$D$2&amp;" ",""))))))&amp;(IF(M1992="","",((IF(M1992&lt;&gt;M1991,$E$2&amp;M1992&amp;$E$2&amp;","&amp;" ",IF(B1992&lt;&gt;B1991,$E$2&amp;M1992&amp;$E$2&amp;",",""))))))&amp;(IF(N1992="","",IF(N1992&lt;&gt;N1991,N1992&amp;", ",IF(B1992&lt;&gt;B1991,N1992&amp;", ",""))))&amp;(IF(ISBLANK(O1992),"",(IF(O1992&lt;&gt;O1991,O1992&amp;", ",IF(B1992&lt;&gt;B1991,O1992&amp;", ","")))))&amp;(IF(ISBLANK(P1992),"",(IF(P1992&lt;&gt;P1991,P1992&amp;", ",IF(B1992&lt;&gt;B1991,P1992&amp;", ",IF(Z1992&lt;&gt;Z1991,P1992&amp;", ",""))))))&amp;(IF(ISBLANK(Q1992),"",(IF(Q1992&lt;&gt;Q1991,Q1992&amp;", ",IF(B1992&lt;&gt;B1991,Q1992&amp;", ",IF(Z1992&lt;&gt;Z1991,Q1992&amp;", ",""))))))&amp;(IF(ISBLANK(R1992),"",(IF(R1992&lt;&gt;R1991,R1992&amp;"m, ",IF(B1992&lt;&gt;B1991,R1992&amp;"m, ",IF(Z1992&lt;&gt;Z1991,R1992&amp;"m, ",""))))))&amp;IF(ISBLANK(S1992),"",(IF(B1992&lt;&gt;B1991,S1992&amp;", ",IF(S1992&lt;&gt;S1991,IF((Z1992=Z1991),"same locality "&amp;S1992&amp;", ",S1992&amp;", "),""))))&amp;(IF(ISBLANK(T1992),"",(IF(T1992&lt;&gt;T1991,IF(ISBLANK(F$2),T1992&amp;", ",T1992&amp;" "&amp;F$2&amp;", "),(IF(B1992&lt;&gt;B1991,IF(ISBLANK(F$2),T1992&amp;", ",T1992&amp;" "&amp;F$2&amp;", "),(IF(Z1992&lt;&gt;Z1991,IF(ISBLANK(F$2),T1992&amp;", ",T1992&amp;" "&amp;F$2&amp;", "),IF((U1992&lt;&gt;U1991)*($G$2="Y"),"same collector, ","")))))))))&amp;(IF(ISBLANK(U1992),"",(IF(U1992&lt;&gt;U1991,U1992&amp;", ",(IF(B1992&lt;&gt;B1991,U1992&amp;", ",IF(Z1992&lt;&gt;Z1991,U1992&amp;", ",(IF(T1992&lt;&gt;T1991,IF((T1992&lt;&gt;T1991)*($G$2="Y"),"same date, ", ""),IF((T1992=T1991)*(U1992=U1991)*(S1992&lt;&gt;S1991)*($G$2="Y"),"same collector and date, ", ""))))))))))&amp;(IF(ISBLANK(V1992),"",V1992&amp;", "))&amp;IF((AA1992&lt;&gt;AA1993)*($H$2="y"),AD1992&amp;AE1992,IF((AA1992&lt;&gt;AA1993)*($H$2="m"),AD1992&amp;AG1992,IF(($H$2&lt;&gt;"m")*($H$2&lt;&gt;"Y"),(IF(F1992=0,"",F1992&amp;" "&amp;$F$4&amp;" "))&amp;(IF(G1992=0,"",G1992&amp;" "&amp;$G$4&amp;" "))&amp;(IF(H1992=0,"",H1992&amp;" "&amp;H$4&amp;" "))&amp;(IF(I1992=0,"",I1992&amp;" "&amp;$I$4&amp;" "))&amp;(IF(J1992=0,"",J1992&amp;" "&amp;$J$4&amp;" "))&amp;IF((ISBLANK(C1992)),"","("&amp;C1992&amp;")"),"")))&amp;IF((B1992=B1993)*(K1992=K1993)*(L1992=L1993)*(M1992=M1993),IF(($H$2&lt;&gt;"m")*($H$2&lt;&gt;"Y"), ", ", IF((ISNUMBER(FIND(")",AE1992))), ", ", "")),IF((B1992=B1993)*(K1992=K1993)*(L1992=L1993),"; ",". ")))</f>
        <v/>
      </c>
      <c r="AI1992" s="1"/>
    </row>
    <row r="1993" spans="1:35" x14ac:dyDescent="0.25">
      <c r="A1993" s="3" t="str">
        <f t="shared" si="252"/>
        <v/>
      </c>
      <c r="B1993" s="53" t="str">
        <f t="shared" ref="B1993:B2004" si="258">D1993&amp;E1993</f>
        <v/>
      </c>
      <c r="C1993" s="57"/>
      <c r="D1993" s="57"/>
      <c r="E1993" s="57"/>
      <c r="F1993" s="57"/>
      <c r="G1993" s="57"/>
      <c r="H1993" s="57"/>
      <c r="I1993" s="57"/>
      <c r="J1993" s="57"/>
      <c r="K1993" s="57"/>
      <c r="L1993" s="57"/>
      <c r="M1993" s="54"/>
      <c r="N1993" s="57"/>
      <c r="O1993" s="58"/>
      <c r="P1993" s="58"/>
      <c r="Q1993" s="58"/>
      <c r="R1993" s="58"/>
      <c r="S1993" s="54"/>
      <c r="T1993" s="57"/>
      <c r="U1993" s="57"/>
      <c r="V1993" s="57"/>
      <c r="W1993" s="57"/>
      <c r="X1993" s="147" t="str">
        <f>IF(ISBLANK(D1993),"",IF('order-admin-units'!$I$1&lt;&gt;"y", "", IF((K1993="")*(ISBLANK(D1993)=FALSE), 'order-admin-units'!$B$1+1, VLOOKUP(K1993, ordercountry, 2))))</f>
        <v/>
      </c>
      <c r="Y1993" s="147" t="str">
        <f>IF(ISBLANK(D1993),"",IF('order-admin-units'!$I$1&lt;&gt;"y", "", IF(L1993="", 'order-admin-units'!$B$2+1, VLOOKUP(K1993&amp;"@"&amp;L1993, orderadmin, 2))))</f>
        <v/>
      </c>
      <c r="Z1993" s="147" t="str">
        <f t="shared" si="253"/>
        <v/>
      </c>
      <c r="AA1993" s="147" t="str">
        <f t="shared" si="254"/>
        <v/>
      </c>
      <c r="AB1993" s="147" t="str">
        <f t="shared" si="255"/>
        <v/>
      </c>
      <c r="AC1993" s="147" t="str">
        <f t="shared" si="251"/>
        <v/>
      </c>
      <c r="AD1993" s="11" t="str">
        <f t="shared" si="256"/>
        <v/>
      </c>
      <c r="AE1993" s="11" t="str">
        <f t="array" ref="AE1993">IF(ISBLANK(D1993),"",IF(OR($H$2="y",$H$2="m"),IF(AA1993=AA1992,IF(OR(AB1993=$AB$4:$AB1992)=FALSE,AE1992&amp;C1993,AE1992),"("&amp;C1993)&amp;IF(AA1993=AA1994,IF(OR(AB1994=$AB$4:$AB1993)=FALSE,", ",""),") "),""))</f>
        <v/>
      </c>
      <c r="AF1993" s="11" t="str">
        <f t="shared" si="257"/>
        <v/>
      </c>
      <c r="AG1993" s="11" t="str">
        <f t="array" ref="AG1993">IF(ISBLANK(D1993),"",IF(OR($H$2="y",$H$2="m"),IF(AA1993=AA1992,IF(OR(AC1993=$AC$4:$AC1992)=FALSE,AG1992&amp;AF1993,AG1992),"("&amp;AF1993)&amp;IF(AA1993=AA1994,IF(OR(AC1994=$AC$4:$AC1993)=FALSE,", ",""),") "),""))</f>
        <v/>
      </c>
      <c r="AH1993" s="10" t="str">
        <f>IF((ISBLANK(D1993)),"",IF(D1993=D1992,AH1992,"")&amp;IF(B1992&lt;&gt;B1993,((IF(ISBLANK(E1993),$D$3&amp;"Non-type material: "&amp;$D$3,$D$3&amp;INDEX('type-categories'!$A$2:$B$100,MATCH(E1993,'type-categories'!$A$2:$A$100,0),2)&amp;$D$3))),"")&amp;(IF(K1993&lt;&gt;K1992,$C$2&amp;K1993&amp;$K$3&amp;$C$2&amp;" ",(IF(B1993&lt;&gt;B1992,$C$2&amp;K1993&amp;$K$3&amp;$C$2&amp;" ",""))))&amp;(IF(L1993="","",((IF(L1993&lt;&gt;L1992,$D$2&amp;L1993&amp;$L$3&amp;$D$2&amp;" ",IF(B1993&lt;&gt;B1992,$D$2&amp;L1993&amp;$L$3&amp;$D$2&amp;" ",""))))))&amp;(IF(M1993="","",((IF(M1993&lt;&gt;M1992,$E$2&amp;M1993&amp;$E$2&amp;","&amp;" ",IF(B1993&lt;&gt;B1992,$E$2&amp;M1993&amp;$E$2&amp;",",""))))))&amp;(IF(N1993="","",IF(N1993&lt;&gt;N1992,N1993&amp;", ",IF(B1993&lt;&gt;B1992,N1993&amp;", ",""))))&amp;(IF(ISBLANK(O1993),"",(IF(O1993&lt;&gt;O1992,O1993&amp;", ",IF(B1993&lt;&gt;B1992,O1993&amp;", ","")))))&amp;(IF(ISBLANK(P1993),"",(IF(P1993&lt;&gt;P1992,P1993&amp;", ",IF(B1993&lt;&gt;B1992,P1993&amp;", ",IF(Z1993&lt;&gt;Z1992,P1993&amp;", ",""))))))&amp;(IF(ISBLANK(Q1993),"",(IF(Q1993&lt;&gt;Q1992,Q1993&amp;", ",IF(B1993&lt;&gt;B1992,Q1993&amp;", ",IF(Z1993&lt;&gt;Z1992,Q1993&amp;", ",""))))))&amp;(IF(ISBLANK(R1993),"",(IF(R1993&lt;&gt;R1992,R1993&amp;"m, ",IF(B1993&lt;&gt;B1992,R1993&amp;"m, ",IF(Z1993&lt;&gt;Z1992,R1993&amp;"m, ",""))))))&amp;IF(ISBLANK(S1993),"",(IF(B1993&lt;&gt;B1992,S1993&amp;", ",IF(S1993&lt;&gt;S1992,IF((Z1993=Z1992),"same locality "&amp;S1993&amp;", ",S1993&amp;", "),""))))&amp;(IF(ISBLANK(T1993),"",(IF(T1993&lt;&gt;T1992,IF(ISBLANK(F$2),T1993&amp;", ",T1993&amp;" "&amp;F$2&amp;", "),(IF(B1993&lt;&gt;B1992,IF(ISBLANK(F$2),T1993&amp;", ",T1993&amp;" "&amp;F$2&amp;", "),(IF(Z1993&lt;&gt;Z1992,IF(ISBLANK(F$2),T1993&amp;", ",T1993&amp;" "&amp;F$2&amp;", "),IF((U1993&lt;&gt;U1992)*($G$2="Y"),"same collector, ","")))))))))&amp;(IF(ISBLANK(U1993),"",(IF(U1993&lt;&gt;U1992,U1993&amp;", ",(IF(B1993&lt;&gt;B1992,U1993&amp;", ",IF(Z1993&lt;&gt;Z1992,U1993&amp;", ",(IF(T1993&lt;&gt;T1992,IF((T1993&lt;&gt;T1992)*($G$2="Y"),"same date, ", ""),IF((T1993=T1992)*(U1993=U1992)*(S1993&lt;&gt;S1992)*($G$2="Y"),"same collector and date, ", ""))))))))))&amp;(IF(ISBLANK(V1993),"",V1993&amp;", "))&amp;IF((AA1993&lt;&gt;AA1994)*($H$2="y"),AD1993&amp;AE1993,IF((AA1993&lt;&gt;AA1994)*($H$2="m"),AD1993&amp;AG1993,IF(($H$2&lt;&gt;"m")*($H$2&lt;&gt;"Y"),(IF(F1993=0,"",F1993&amp;" "&amp;$F$4&amp;" "))&amp;(IF(G1993=0,"",G1993&amp;" "&amp;$G$4&amp;" "))&amp;(IF(H1993=0,"",H1993&amp;" "&amp;H$4&amp;" "))&amp;(IF(I1993=0,"",I1993&amp;" "&amp;$I$4&amp;" "))&amp;(IF(J1993=0,"",J1993&amp;" "&amp;$J$4&amp;" "))&amp;IF((ISBLANK(C1993)),"","("&amp;C1993&amp;")"),"")))&amp;IF((B1993=B1994)*(K1993=K1994)*(L1993=L1994)*(M1993=M1994),IF(($H$2&lt;&gt;"m")*($H$2&lt;&gt;"Y"), ", ", IF((ISNUMBER(FIND(")",AE1993))), ", ", "")),IF((B1993=B1994)*(K1993=K1994)*(L1993=L1994),"; ",". ")))</f>
        <v/>
      </c>
      <c r="AI1993" s="1"/>
    </row>
    <row r="1994" spans="1:35" x14ac:dyDescent="0.25">
      <c r="A1994" s="3" t="str">
        <f t="shared" si="252"/>
        <v/>
      </c>
      <c r="B1994" s="53" t="str">
        <f t="shared" si="258"/>
        <v/>
      </c>
      <c r="C1994" s="57"/>
      <c r="D1994" s="57"/>
      <c r="E1994" s="57"/>
      <c r="F1994" s="57"/>
      <c r="G1994" s="57"/>
      <c r="H1994" s="57"/>
      <c r="I1994" s="57"/>
      <c r="J1994" s="57"/>
      <c r="K1994" s="57"/>
      <c r="L1994" s="57"/>
      <c r="M1994" s="54"/>
      <c r="N1994" s="57"/>
      <c r="O1994" s="58"/>
      <c r="P1994" s="58"/>
      <c r="Q1994" s="58"/>
      <c r="R1994" s="58"/>
      <c r="S1994" s="54"/>
      <c r="T1994" s="57"/>
      <c r="U1994" s="57"/>
      <c r="V1994" s="57"/>
      <c r="W1994" s="57"/>
      <c r="X1994" s="147" t="str">
        <f>IF(ISBLANK(D1994),"",IF('order-admin-units'!$I$1&lt;&gt;"y", "", IF((K1994="")*(ISBLANK(D1994)=FALSE), 'order-admin-units'!$B$1+1, VLOOKUP(K1994, ordercountry, 2))))</f>
        <v/>
      </c>
      <c r="Y1994" s="147" t="str">
        <f>IF(ISBLANK(D1994),"",IF('order-admin-units'!$I$1&lt;&gt;"y", "", IF(L1994="", 'order-admin-units'!$B$2+1, VLOOKUP(K1994&amp;"@"&amp;L1994, orderadmin, 2))))</f>
        <v/>
      </c>
      <c r="Z1994" s="147" t="str">
        <f t="shared" si="253"/>
        <v/>
      </c>
      <c r="AA1994" s="147" t="str">
        <f t="shared" si="254"/>
        <v/>
      </c>
      <c r="AB1994" s="147" t="str">
        <f t="shared" si="255"/>
        <v/>
      </c>
      <c r="AC1994" s="147" t="str">
        <f t="shared" si="251"/>
        <v/>
      </c>
      <c r="AD1994" s="11" t="str">
        <f t="shared" si="256"/>
        <v/>
      </c>
      <c r="AE1994" s="11" t="str">
        <f t="array" ref="AE1994">IF(ISBLANK(D1994),"",IF(OR($H$2="y",$H$2="m"),IF(AA1994=AA1993,IF(OR(AB1994=$AB$4:$AB1993)=FALSE,AE1993&amp;C1994,AE1993),"("&amp;C1994)&amp;IF(AA1994=AA1995,IF(OR(AB1995=$AB$4:$AB1994)=FALSE,", ",""),") "),""))</f>
        <v/>
      </c>
      <c r="AF1994" s="11" t="str">
        <f t="shared" si="257"/>
        <v/>
      </c>
      <c r="AG1994" s="11" t="str">
        <f t="array" ref="AG1994">IF(ISBLANK(D1994),"",IF(OR($H$2="y",$H$2="m"),IF(AA1994=AA1993,IF(OR(AC1994=$AC$4:$AC1993)=FALSE,AG1993&amp;AF1994,AG1993),"("&amp;AF1994)&amp;IF(AA1994=AA1995,IF(OR(AC1995=$AC$4:$AC1994)=FALSE,", ",""),") "),""))</f>
        <v/>
      </c>
      <c r="AH1994" s="10" t="str">
        <f>IF((ISBLANK(D1994)),"",IF(D1994=D1993,AH1993,"")&amp;IF(B1993&lt;&gt;B1994,((IF(ISBLANK(E1994),$D$3&amp;"Non-type material: "&amp;$D$3,$D$3&amp;INDEX('type-categories'!$A$2:$B$100,MATCH(E1994,'type-categories'!$A$2:$A$100,0),2)&amp;$D$3))),"")&amp;(IF(K1994&lt;&gt;K1993,$C$2&amp;K1994&amp;$K$3&amp;$C$2&amp;" ",(IF(B1994&lt;&gt;B1993,$C$2&amp;K1994&amp;$K$3&amp;$C$2&amp;" ",""))))&amp;(IF(L1994="","",((IF(L1994&lt;&gt;L1993,$D$2&amp;L1994&amp;$L$3&amp;$D$2&amp;" ",IF(B1994&lt;&gt;B1993,$D$2&amp;L1994&amp;$L$3&amp;$D$2&amp;" ",""))))))&amp;(IF(M1994="","",((IF(M1994&lt;&gt;M1993,$E$2&amp;M1994&amp;$E$2&amp;","&amp;" ",IF(B1994&lt;&gt;B1993,$E$2&amp;M1994&amp;$E$2&amp;",",""))))))&amp;(IF(N1994="","",IF(N1994&lt;&gt;N1993,N1994&amp;", ",IF(B1994&lt;&gt;B1993,N1994&amp;", ",""))))&amp;(IF(ISBLANK(O1994),"",(IF(O1994&lt;&gt;O1993,O1994&amp;", ",IF(B1994&lt;&gt;B1993,O1994&amp;", ","")))))&amp;(IF(ISBLANK(P1994),"",(IF(P1994&lt;&gt;P1993,P1994&amp;", ",IF(B1994&lt;&gt;B1993,P1994&amp;", ",IF(Z1994&lt;&gt;Z1993,P1994&amp;", ",""))))))&amp;(IF(ISBLANK(Q1994),"",(IF(Q1994&lt;&gt;Q1993,Q1994&amp;", ",IF(B1994&lt;&gt;B1993,Q1994&amp;", ",IF(Z1994&lt;&gt;Z1993,Q1994&amp;", ",""))))))&amp;(IF(ISBLANK(R1994),"",(IF(R1994&lt;&gt;R1993,R1994&amp;"m, ",IF(B1994&lt;&gt;B1993,R1994&amp;"m, ",IF(Z1994&lt;&gt;Z1993,R1994&amp;"m, ",""))))))&amp;IF(ISBLANK(S1994),"",(IF(B1994&lt;&gt;B1993,S1994&amp;", ",IF(S1994&lt;&gt;S1993,IF((Z1994=Z1993),"same locality "&amp;S1994&amp;", ",S1994&amp;", "),""))))&amp;(IF(ISBLANK(T1994),"",(IF(T1994&lt;&gt;T1993,IF(ISBLANK(F$2),T1994&amp;", ",T1994&amp;" "&amp;F$2&amp;", "),(IF(B1994&lt;&gt;B1993,IF(ISBLANK(F$2),T1994&amp;", ",T1994&amp;" "&amp;F$2&amp;", "),(IF(Z1994&lt;&gt;Z1993,IF(ISBLANK(F$2),T1994&amp;", ",T1994&amp;" "&amp;F$2&amp;", "),IF((U1994&lt;&gt;U1993)*($G$2="Y"),"same collector, ","")))))))))&amp;(IF(ISBLANK(U1994),"",(IF(U1994&lt;&gt;U1993,U1994&amp;", ",(IF(B1994&lt;&gt;B1993,U1994&amp;", ",IF(Z1994&lt;&gt;Z1993,U1994&amp;", ",(IF(T1994&lt;&gt;T1993,IF((T1994&lt;&gt;T1993)*($G$2="Y"),"same date, ", ""),IF((T1994=T1993)*(U1994=U1993)*(S1994&lt;&gt;S1993)*($G$2="Y"),"same collector and date, ", ""))))))))))&amp;(IF(ISBLANK(V1994),"",V1994&amp;", "))&amp;IF((AA1994&lt;&gt;AA1995)*($H$2="y"),AD1994&amp;AE1994,IF((AA1994&lt;&gt;AA1995)*($H$2="m"),AD1994&amp;AG1994,IF(($H$2&lt;&gt;"m")*($H$2&lt;&gt;"Y"),(IF(F1994=0,"",F1994&amp;" "&amp;$F$4&amp;" "))&amp;(IF(G1994=0,"",G1994&amp;" "&amp;$G$4&amp;" "))&amp;(IF(H1994=0,"",H1994&amp;" "&amp;H$4&amp;" "))&amp;(IF(I1994=0,"",I1994&amp;" "&amp;$I$4&amp;" "))&amp;(IF(J1994=0,"",J1994&amp;" "&amp;$J$4&amp;" "))&amp;IF((ISBLANK(C1994)),"","("&amp;C1994&amp;")"),"")))&amp;IF((B1994=B1995)*(K1994=K1995)*(L1994=L1995)*(M1994=M1995),IF(($H$2&lt;&gt;"m")*($H$2&lt;&gt;"Y"), ", ", IF((ISNUMBER(FIND(")",AE1994))), ", ", "")),IF((B1994=B1995)*(K1994=K1995)*(L1994=L1995),"; ",". ")))</f>
        <v/>
      </c>
      <c r="AI1994" s="1"/>
    </row>
    <row r="1995" spans="1:35" x14ac:dyDescent="0.25">
      <c r="A1995" s="3" t="str">
        <f t="shared" si="252"/>
        <v/>
      </c>
      <c r="B1995" s="53" t="str">
        <f t="shared" si="258"/>
        <v/>
      </c>
      <c r="C1995" s="57"/>
      <c r="D1995" s="57"/>
      <c r="E1995" s="57"/>
      <c r="F1995" s="57"/>
      <c r="G1995" s="57"/>
      <c r="H1995" s="57"/>
      <c r="I1995" s="57"/>
      <c r="J1995" s="57"/>
      <c r="K1995" s="57"/>
      <c r="L1995" s="57"/>
      <c r="M1995" s="54"/>
      <c r="N1995" s="57"/>
      <c r="O1995" s="58"/>
      <c r="P1995" s="58"/>
      <c r="Q1995" s="58"/>
      <c r="R1995" s="58"/>
      <c r="S1995" s="54"/>
      <c r="T1995" s="57"/>
      <c r="U1995" s="57"/>
      <c r="V1995" s="57"/>
      <c r="W1995" s="57"/>
      <c r="X1995" s="147" t="str">
        <f>IF(ISBLANK(D1995),"",IF('order-admin-units'!$I$1&lt;&gt;"y", "", IF((K1995="")*(ISBLANK(D1995)=FALSE), 'order-admin-units'!$B$1+1, VLOOKUP(K1995, ordercountry, 2))))</f>
        <v/>
      </c>
      <c r="Y1995" s="147" t="str">
        <f>IF(ISBLANK(D1995),"",IF('order-admin-units'!$I$1&lt;&gt;"y", "", IF(L1995="", 'order-admin-units'!$B$2+1, VLOOKUP(K1995&amp;"@"&amp;L1995, orderadmin, 2))))</f>
        <v/>
      </c>
      <c r="Z1995" s="147" t="str">
        <f t="shared" si="253"/>
        <v/>
      </c>
      <c r="AA1995" s="147" t="str">
        <f t="shared" si="254"/>
        <v/>
      </c>
      <c r="AB1995" s="147" t="str">
        <f t="shared" si="255"/>
        <v/>
      </c>
      <c r="AC1995" s="147" t="str">
        <f t="shared" si="251"/>
        <v/>
      </c>
      <c r="AD1995" s="11" t="str">
        <f t="shared" si="256"/>
        <v/>
      </c>
      <c r="AE1995" s="11" t="str">
        <f t="array" ref="AE1995">IF(ISBLANK(D1995),"",IF(OR($H$2="y",$H$2="m"),IF(AA1995=AA1994,IF(OR(AB1995=$AB$4:$AB1994)=FALSE,AE1994&amp;C1995,AE1994),"("&amp;C1995)&amp;IF(AA1995=AA1996,IF(OR(AB1996=$AB$4:$AB1995)=FALSE,", ",""),") "),""))</f>
        <v/>
      </c>
      <c r="AF1995" s="11" t="str">
        <f t="shared" si="257"/>
        <v/>
      </c>
      <c r="AG1995" s="11" t="str">
        <f t="array" ref="AG1995">IF(ISBLANK(D1995),"",IF(OR($H$2="y",$H$2="m"),IF(AA1995=AA1994,IF(OR(AC1995=$AC$4:$AC1994)=FALSE,AG1994&amp;AF1995,AG1994),"("&amp;AF1995)&amp;IF(AA1995=AA1996,IF(OR(AC1996=$AC$4:$AC1995)=FALSE,", ",""),") "),""))</f>
        <v/>
      </c>
      <c r="AH1995" s="10" t="str">
        <f>IF((ISBLANK(D1995)),"",IF(D1995=D1994,AH1994,"")&amp;IF(B1994&lt;&gt;B1995,((IF(ISBLANK(E1995),$D$3&amp;"Non-type material: "&amp;$D$3,$D$3&amp;INDEX('type-categories'!$A$2:$B$100,MATCH(E1995,'type-categories'!$A$2:$A$100,0),2)&amp;$D$3))),"")&amp;(IF(K1995&lt;&gt;K1994,$C$2&amp;K1995&amp;$K$3&amp;$C$2&amp;" ",(IF(B1995&lt;&gt;B1994,$C$2&amp;K1995&amp;$K$3&amp;$C$2&amp;" ",""))))&amp;(IF(L1995="","",((IF(L1995&lt;&gt;L1994,$D$2&amp;L1995&amp;$L$3&amp;$D$2&amp;" ",IF(B1995&lt;&gt;B1994,$D$2&amp;L1995&amp;$L$3&amp;$D$2&amp;" ",""))))))&amp;(IF(M1995="","",((IF(M1995&lt;&gt;M1994,$E$2&amp;M1995&amp;$E$2&amp;","&amp;" ",IF(B1995&lt;&gt;B1994,$E$2&amp;M1995&amp;$E$2&amp;",",""))))))&amp;(IF(N1995="","",IF(N1995&lt;&gt;N1994,N1995&amp;", ",IF(B1995&lt;&gt;B1994,N1995&amp;", ",""))))&amp;(IF(ISBLANK(O1995),"",(IF(O1995&lt;&gt;O1994,O1995&amp;", ",IF(B1995&lt;&gt;B1994,O1995&amp;", ","")))))&amp;(IF(ISBLANK(P1995),"",(IF(P1995&lt;&gt;P1994,P1995&amp;", ",IF(B1995&lt;&gt;B1994,P1995&amp;", ",IF(Z1995&lt;&gt;Z1994,P1995&amp;", ",""))))))&amp;(IF(ISBLANK(Q1995),"",(IF(Q1995&lt;&gt;Q1994,Q1995&amp;", ",IF(B1995&lt;&gt;B1994,Q1995&amp;", ",IF(Z1995&lt;&gt;Z1994,Q1995&amp;", ",""))))))&amp;(IF(ISBLANK(R1995),"",(IF(R1995&lt;&gt;R1994,R1995&amp;"m, ",IF(B1995&lt;&gt;B1994,R1995&amp;"m, ",IF(Z1995&lt;&gt;Z1994,R1995&amp;"m, ",""))))))&amp;IF(ISBLANK(S1995),"",(IF(B1995&lt;&gt;B1994,S1995&amp;", ",IF(S1995&lt;&gt;S1994,IF((Z1995=Z1994),"same locality "&amp;S1995&amp;", ",S1995&amp;", "),""))))&amp;(IF(ISBLANK(T1995),"",(IF(T1995&lt;&gt;T1994,IF(ISBLANK(F$2),T1995&amp;", ",T1995&amp;" "&amp;F$2&amp;", "),(IF(B1995&lt;&gt;B1994,IF(ISBLANK(F$2),T1995&amp;", ",T1995&amp;" "&amp;F$2&amp;", "),(IF(Z1995&lt;&gt;Z1994,IF(ISBLANK(F$2),T1995&amp;", ",T1995&amp;" "&amp;F$2&amp;", "),IF((U1995&lt;&gt;U1994)*($G$2="Y"),"same collector, ","")))))))))&amp;(IF(ISBLANK(U1995),"",(IF(U1995&lt;&gt;U1994,U1995&amp;", ",(IF(B1995&lt;&gt;B1994,U1995&amp;", ",IF(Z1995&lt;&gt;Z1994,U1995&amp;", ",(IF(T1995&lt;&gt;T1994,IF((T1995&lt;&gt;T1994)*($G$2="Y"),"same date, ", ""),IF((T1995=T1994)*(U1995=U1994)*(S1995&lt;&gt;S1994)*($G$2="Y"),"same collector and date, ", ""))))))))))&amp;(IF(ISBLANK(V1995),"",V1995&amp;", "))&amp;IF((AA1995&lt;&gt;AA1996)*($H$2="y"),AD1995&amp;AE1995,IF((AA1995&lt;&gt;AA1996)*($H$2="m"),AD1995&amp;AG1995,IF(($H$2&lt;&gt;"m")*($H$2&lt;&gt;"Y"),(IF(F1995=0,"",F1995&amp;" "&amp;$F$4&amp;" "))&amp;(IF(G1995=0,"",G1995&amp;" "&amp;$G$4&amp;" "))&amp;(IF(H1995=0,"",H1995&amp;" "&amp;H$4&amp;" "))&amp;(IF(I1995=0,"",I1995&amp;" "&amp;$I$4&amp;" "))&amp;(IF(J1995=0,"",J1995&amp;" "&amp;$J$4&amp;" "))&amp;IF((ISBLANK(C1995)),"","("&amp;C1995&amp;")"),"")))&amp;IF((B1995=B1996)*(K1995=K1996)*(L1995=L1996)*(M1995=M1996),IF(($H$2&lt;&gt;"m")*($H$2&lt;&gt;"Y"), ", ", IF((ISNUMBER(FIND(")",AE1995))), ", ", "")),IF((B1995=B1996)*(K1995=K1996)*(L1995=L1996),"; ",". ")))</f>
        <v/>
      </c>
      <c r="AI1995" s="1"/>
    </row>
    <row r="1996" spans="1:35" x14ac:dyDescent="0.25">
      <c r="A1996" s="3" t="str">
        <f t="shared" si="252"/>
        <v/>
      </c>
      <c r="B1996" s="53" t="str">
        <f t="shared" si="258"/>
        <v/>
      </c>
      <c r="C1996" s="57"/>
      <c r="D1996" s="57"/>
      <c r="E1996" s="57"/>
      <c r="F1996" s="57"/>
      <c r="G1996" s="57"/>
      <c r="H1996" s="57"/>
      <c r="I1996" s="57"/>
      <c r="J1996" s="57"/>
      <c r="K1996" s="57"/>
      <c r="L1996" s="57"/>
      <c r="M1996" s="54"/>
      <c r="N1996" s="57"/>
      <c r="O1996" s="58"/>
      <c r="P1996" s="58"/>
      <c r="Q1996" s="58"/>
      <c r="R1996" s="58"/>
      <c r="S1996" s="54"/>
      <c r="T1996" s="57"/>
      <c r="U1996" s="57"/>
      <c r="V1996" s="57"/>
      <c r="W1996" s="57"/>
      <c r="X1996" s="147" t="str">
        <f>IF(ISBLANK(D1996),"",IF('order-admin-units'!$I$1&lt;&gt;"y", "", IF((K1996="")*(ISBLANK(D1996)=FALSE), 'order-admin-units'!$B$1+1, VLOOKUP(K1996, ordercountry, 2))))</f>
        <v/>
      </c>
      <c r="Y1996" s="147" t="str">
        <f>IF(ISBLANK(D1996),"",IF('order-admin-units'!$I$1&lt;&gt;"y", "", IF(L1996="", 'order-admin-units'!$B$2+1, VLOOKUP(K1996&amp;"@"&amp;L1996, orderadmin, 2))))</f>
        <v/>
      </c>
      <c r="Z1996" s="147" t="str">
        <f t="shared" si="253"/>
        <v/>
      </c>
      <c r="AA1996" s="147" t="str">
        <f t="shared" si="254"/>
        <v/>
      </c>
      <c r="AB1996" s="147" t="str">
        <f t="shared" si="255"/>
        <v/>
      </c>
      <c r="AC1996" s="147" t="str">
        <f t="shared" si="251"/>
        <v/>
      </c>
      <c r="AD1996" s="11" t="str">
        <f t="shared" si="256"/>
        <v/>
      </c>
      <c r="AE1996" s="11" t="str">
        <f t="array" ref="AE1996">IF(ISBLANK(D1996),"",IF(OR($H$2="y",$H$2="m"),IF(AA1996=AA1995,IF(OR(AB1996=$AB$4:$AB1995)=FALSE,AE1995&amp;C1996,AE1995),"("&amp;C1996)&amp;IF(AA1996=AA1997,IF(OR(AB1997=$AB$4:$AB1996)=FALSE,", ",""),") "),""))</f>
        <v/>
      </c>
      <c r="AF1996" s="11" t="str">
        <f t="shared" si="257"/>
        <v/>
      </c>
      <c r="AG1996" s="11" t="str">
        <f t="array" ref="AG1996">IF(ISBLANK(D1996),"",IF(OR($H$2="y",$H$2="m"),IF(AA1996=AA1995,IF(OR(AC1996=$AC$4:$AC1995)=FALSE,AG1995&amp;AF1996,AG1995),"("&amp;AF1996)&amp;IF(AA1996=AA1997,IF(OR(AC1997=$AC$4:$AC1996)=FALSE,", ",""),") "),""))</f>
        <v/>
      </c>
      <c r="AH1996" s="10" t="str">
        <f>IF((ISBLANK(D1996)),"",IF(D1996=D1995,AH1995,"")&amp;IF(B1995&lt;&gt;B1996,((IF(ISBLANK(E1996),$D$3&amp;"Non-type material: "&amp;$D$3,$D$3&amp;INDEX('type-categories'!$A$2:$B$100,MATCH(E1996,'type-categories'!$A$2:$A$100,0),2)&amp;$D$3))),"")&amp;(IF(K1996&lt;&gt;K1995,$C$2&amp;K1996&amp;$K$3&amp;$C$2&amp;" ",(IF(B1996&lt;&gt;B1995,$C$2&amp;K1996&amp;$K$3&amp;$C$2&amp;" ",""))))&amp;(IF(L1996="","",((IF(L1996&lt;&gt;L1995,$D$2&amp;L1996&amp;$L$3&amp;$D$2&amp;" ",IF(B1996&lt;&gt;B1995,$D$2&amp;L1996&amp;$L$3&amp;$D$2&amp;" ",""))))))&amp;(IF(M1996="","",((IF(M1996&lt;&gt;M1995,$E$2&amp;M1996&amp;$E$2&amp;","&amp;" ",IF(B1996&lt;&gt;B1995,$E$2&amp;M1996&amp;$E$2&amp;",",""))))))&amp;(IF(N1996="","",IF(N1996&lt;&gt;N1995,N1996&amp;", ",IF(B1996&lt;&gt;B1995,N1996&amp;", ",""))))&amp;(IF(ISBLANK(O1996),"",(IF(O1996&lt;&gt;O1995,O1996&amp;", ",IF(B1996&lt;&gt;B1995,O1996&amp;", ","")))))&amp;(IF(ISBLANK(P1996),"",(IF(P1996&lt;&gt;P1995,P1996&amp;", ",IF(B1996&lt;&gt;B1995,P1996&amp;", ",IF(Z1996&lt;&gt;Z1995,P1996&amp;", ",""))))))&amp;(IF(ISBLANK(Q1996),"",(IF(Q1996&lt;&gt;Q1995,Q1996&amp;", ",IF(B1996&lt;&gt;B1995,Q1996&amp;", ",IF(Z1996&lt;&gt;Z1995,Q1996&amp;", ",""))))))&amp;(IF(ISBLANK(R1996),"",(IF(R1996&lt;&gt;R1995,R1996&amp;"m, ",IF(B1996&lt;&gt;B1995,R1996&amp;"m, ",IF(Z1996&lt;&gt;Z1995,R1996&amp;"m, ",""))))))&amp;IF(ISBLANK(S1996),"",(IF(B1996&lt;&gt;B1995,S1996&amp;", ",IF(S1996&lt;&gt;S1995,IF((Z1996=Z1995),"same locality "&amp;S1996&amp;", ",S1996&amp;", "),""))))&amp;(IF(ISBLANK(T1996),"",(IF(T1996&lt;&gt;T1995,IF(ISBLANK(F$2),T1996&amp;", ",T1996&amp;" "&amp;F$2&amp;", "),(IF(B1996&lt;&gt;B1995,IF(ISBLANK(F$2),T1996&amp;", ",T1996&amp;" "&amp;F$2&amp;", "),(IF(Z1996&lt;&gt;Z1995,IF(ISBLANK(F$2),T1996&amp;", ",T1996&amp;" "&amp;F$2&amp;", "),IF((U1996&lt;&gt;U1995)*($G$2="Y"),"same collector, ","")))))))))&amp;(IF(ISBLANK(U1996),"",(IF(U1996&lt;&gt;U1995,U1996&amp;", ",(IF(B1996&lt;&gt;B1995,U1996&amp;", ",IF(Z1996&lt;&gt;Z1995,U1996&amp;", ",(IF(T1996&lt;&gt;T1995,IF((T1996&lt;&gt;T1995)*($G$2="Y"),"same date, ", ""),IF((T1996=T1995)*(U1996=U1995)*(S1996&lt;&gt;S1995)*($G$2="Y"),"same collector and date, ", ""))))))))))&amp;(IF(ISBLANK(V1996),"",V1996&amp;", "))&amp;IF((AA1996&lt;&gt;AA1997)*($H$2="y"),AD1996&amp;AE1996,IF((AA1996&lt;&gt;AA1997)*($H$2="m"),AD1996&amp;AG1996,IF(($H$2&lt;&gt;"m")*($H$2&lt;&gt;"Y"),(IF(F1996=0,"",F1996&amp;" "&amp;$F$4&amp;" "))&amp;(IF(G1996=0,"",G1996&amp;" "&amp;$G$4&amp;" "))&amp;(IF(H1996=0,"",H1996&amp;" "&amp;H$4&amp;" "))&amp;(IF(I1996=0,"",I1996&amp;" "&amp;$I$4&amp;" "))&amp;(IF(J1996=0,"",J1996&amp;" "&amp;$J$4&amp;" "))&amp;IF((ISBLANK(C1996)),"","("&amp;C1996&amp;")"),"")))&amp;IF((B1996=B1997)*(K1996=K1997)*(L1996=L1997)*(M1996=M1997),IF(($H$2&lt;&gt;"m")*($H$2&lt;&gt;"Y"), ", ", IF((ISNUMBER(FIND(")",AE1996))), ", ", "")),IF((B1996=B1997)*(K1996=K1997)*(L1996=L1997),"; ",". ")))</f>
        <v/>
      </c>
      <c r="AI1996" s="1"/>
    </row>
    <row r="1997" spans="1:35" x14ac:dyDescent="0.25">
      <c r="A1997" s="3" t="str">
        <f t="shared" si="252"/>
        <v/>
      </c>
      <c r="B1997" s="53" t="str">
        <f t="shared" si="258"/>
        <v/>
      </c>
      <c r="C1997" s="57"/>
      <c r="D1997" s="57"/>
      <c r="E1997" s="57"/>
      <c r="F1997" s="57"/>
      <c r="G1997" s="57"/>
      <c r="H1997" s="57"/>
      <c r="I1997" s="57"/>
      <c r="J1997" s="57"/>
      <c r="K1997" s="57"/>
      <c r="L1997" s="57"/>
      <c r="M1997" s="54"/>
      <c r="N1997" s="57"/>
      <c r="O1997" s="58"/>
      <c r="P1997" s="58"/>
      <c r="Q1997" s="58"/>
      <c r="R1997" s="58"/>
      <c r="S1997" s="54"/>
      <c r="T1997" s="57"/>
      <c r="U1997" s="57"/>
      <c r="V1997" s="57"/>
      <c r="W1997" s="57"/>
      <c r="X1997" s="147" t="str">
        <f>IF(ISBLANK(D1997),"",IF('order-admin-units'!$I$1&lt;&gt;"y", "", IF((K1997="")*(ISBLANK(D1997)=FALSE), 'order-admin-units'!$B$1+1, VLOOKUP(K1997, ordercountry, 2))))</f>
        <v/>
      </c>
      <c r="Y1997" s="147" t="str">
        <f>IF(ISBLANK(D1997),"",IF('order-admin-units'!$I$1&lt;&gt;"y", "", IF(L1997="", 'order-admin-units'!$B$2+1, VLOOKUP(K1997&amp;"@"&amp;L1997, orderadmin, 2))))</f>
        <v/>
      </c>
      <c r="Z1997" s="147" t="str">
        <f t="shared" si="253"/>
        <v/>
      </c>
      <c r="AA1997" s="147" t="str">
        <f t="shared" si="254"/>
        <v/>
      </c>
      <c r="AB1997" s="147" t="str">
        <f t="shared" si="255"/>
        <v/>
      </c>
      <c r="AC1997" s="147" t="str">
        <f t="shared" si="251"/>
        <v/>
      </c>
      <c r="AD1997" s="11" t="str">
        <f t="shared" si="256"/>
        <v/>
      </c>
      <c r="AE1997" s="11" t="str">
        <f t="array" ref="AE1997">IF(ISBLANK(D1997),"",IF(OR($H$2="y",$H$2="m"),IF(AA1997=AA1996,IF(OR(AB1997=$AB$4:$AB1996)=FALSE,AE1996&amp;C1997,AE1996),"("&amp;C1997)&amp;IF(AA1997=AA1998,IF(OR(AB1998=$AB$4:$AB1997)=FALSE,", ",""),") "),""))</f>
        <v/>
      </c>
      <c r="AF1997" s="11" t="str">
        <f t="shared" si="257"/>
        <v/>
      </c>
      <c r="AG1997" s="11" t="str">
        <f t="array" ref="AG1997">IF(ISBLANK(D1997),"",IF(OR($H$2="y",$H$2="m"),IF(AA1997=AA1996,IF(OR(AC1997=$AC$4:$AC1996)=FALSE,AG1996&amp;AF1997,AG1996),"("&amp;AF1997)&amp;IF(AA1997=AA1998,IF(OR(AC1998=$AC$4:$AC1997)=FALSE,", ",""),") "),""))</f>
        <v/>
      </c>
      <c r="AH1997" s="10" t="str">
        <f>IF((ISBLANK(D1997)),"",IF(D1997=D1996,AH1996,"")&amp;IF(B1996&lt;&gt;B1997,((IF(ISBLANK(E1997),$D$3&amp;"Non-type material: "&amp;$D$3,$D$3&amp;INDEX('type-categories'!$A$2:$B$100,MATCH(E1997,'type-categories'!$A$2:$A$100,0),2)&amp;$D$3))),"")&amp;(IF(K1997&lt;&gt;K1996,$C$2&amp;K1997&amp;$K$3&amp;$C$2&amp;" ",(IF(B1997&lt;&gt;B1996,$C$2&amp;K1997&amp;$K$3&amp;$C$2&amp;" ",""))))&amp;(IF(L1997="","",((IF(L1997&lt;&gt;L1996,$D$2&amp;L1997&amp;$L$3&amp;$D$2&amp;" ",IF(B1997&lt;&gt;B1996,$D$2&amp;L1997&amp;$L$3&amp;$D$2&amp;" ",""))))))&amp;(IF(M1997="","",((IF(M1997&lt;&gt;M1996,$E$2&amp;M1997&amp;$E$2&amp;","&amp;" ",IF(B1997&lt;&gt;B1996,$E$2&amp;M1997&amp;$E$2&amp;",",""))))))&amp;(IF(N1997="","",IF(N1997&lt;&gt;N1996,N1997&amp;", ",IF(B1997&lt;&gt;B1996,N1997&amp;", ",""))))&amp;(IF(ISBLANK(O1997),"",(IF(O1997&lt;&gt;O1996,O1997&amp;", ",IF(B1997&lt;&gt;B1996,O1997&amp;", ","")))))&amp;(IF(ISBLANK(P1997),"",(IF(P1997&lt;&gt;P1996,P1997&amp;", ",IF(B1997&lt;&gt;B1996,P1997&amp;", ",IF(Z1997&lt;&gt;Z1996,P1997&amp;", ",""))))))&amp;(IF(ISBLANK(Q1997),"",(IF(Q1997&lt;&gt;Q1996,Q1997&amp;", ",IF(B1997&lt;&gt;B1996,Q1997&amp;", ",IF(Z1997&lt;&gt;Z1996,Q1997&amp;", ",""))))))&amp;(IF(ISBLANK(R1997),"",(IF(R1997&lt;&gt;R1996,R1997&amp;"m, ",IF(B1997&lt;&gt;B1996,R1997&amp;"m, ",IF(Z1997&lt;&gt;Z1996,R1997&amp;"m, ",""))))))&amp;IF(ISBLANK(S1997),"",(IF(B1997&lt;&gt;B1996,S1997&amp;", ",IF(S1997&lt;&gt;S1996,IF((Z1997=Z1996),"same locality "&amp;S1997&amp;", ",S1997&amp;", "),""))))&amp;(IF(ISBLANK(T1997),"",(IF(T1997&lt;&gt;T1996,IF(ISBLANK(F$2),T1997&amp;", ",T1997&amp;" "&amp;F$2&amp;", "),(IF(B1997&lt;&gt;B1996,IF(ISBLANK(F$2),T1997&amp;", ",T1997&amp;" "&amp;F$2&amp;", "),(IF(Z1997&lt;&gt;Z1996,IF(ISBLANK(F$2),T1997&amp;", ",T1997&amp;" "&amp;F$2&amp;", "),IF((U1997&lt;&gt;U1996)*($G$2="Y"),"same collector, ","")))))))))&amp;(IF(ISBLANK(U1997),"",(IF(U1997&lt;&gt;U1996,U1997&amp;", ",(IF(B1997&lt;&gt;B1996,U1997&amp;", ",IF(Z1997&lt;&gt;Z1996,U1997&amp;", ",(IF(T1997&lt;&gt;T1996,IF((T1997&lt;&gt;T1996)*($G$2="Y"),"same date, ", ""),IF((T1997=T1996)*(U1997=U1996)*(S1997&lt;&gt;S1996)*($G$2="Y"),"same collector and date, ", ""))))))))))&amp;(IF(ISBLANK(V1997),"",V1997&amp;", "))&amp;IF((AA1997&lt;&gt;AA1998)*($H$2="y"),AD1997&amp;AE1997,IF((AA1997&lt;&gt;AA1998)*($H$2="m"),AD1997&amp;AG1997,IF(($H$2&lt;&gt;"m")*($H$2&lt;&gt;"Y"),(IF(F1997=0,"",F1997&amp;" "&amp;$F$4&amp;" "))&amp;(IF(G1997=0,"",G1997&amp;" "&amp;$G$4&amp;" "))&amp;(IF(H1997=0,"",H1997&amp;" "&amp;H$4&amp;" "))&amp;(IF(I1997=0,"",I1997&amp;" "&amp;$I$4&amp;" "))&amp;(IF(J1997=0,"",J1997&amp;" "&amp;$J$4&amp;" "))&amp;IF((ISBLANK(C1997)),"","("&amp;C1997&amp;")"),"")))&amp;IF((B1997=B1998)*(K1997=K1998)*(L1997=L1998)*(M1997=M1998),IF(($H$2&lt;&gt;"m")*($H$2&lt;&gt;"Y"), ", ", IF((ISNUMBER(FIND(")",AE1997))), ", ", "")),IF((B1997=B1998)*(K1997=K1998)*(L1997=L1998),"; ",". ")))</f>
        <v/>
      </c>
      <c r="AI1997" s="1"/>
    </row>
    <row r="1998" spans="1:35" x14ac:dyDescent="0.25">
      <c r="A1998" s="3" t="str">
        <f t="shared" si="252"/>
        <v/>
      </c>
      <c r="B1998" s="53" t="str">
        <f t="shared" si="258"/>
        <v/>
      </c>
      <c r="C1998" s="57"/>
      <c r="D1998" s="57"/>
      <c r="E1998" s="57"/>
      <c r="F1998" s="57"/>
      <c r="G1998" s="57"/>
      <c r="H1998" s="57"/>
      <c r="I1998" s="57"/>
      <c r="J1998" s="57"/>
      <c r="K1998" s="57"/>
      <c r="L1998" s="57"/>
      <c r="M1998" s="54"/>
      <c r="N1998" s="57"/>
      <c r="O1998" s="58"/>
      <c r="P1998" s="58"/>
      <c r="Q1998" s="58"/>
      <c r="R1998" s="58"/>
      <c r="S1998" s="54"/>
      <c r="T1998" s="57"/>
      <c r="U1998" s="57"/>
      <c r="V1998" s="57"/>
      <c r="W1998" s="57"/>
      <c r="X1998" s="147" t="str">
        <f>IF(ISBLANK(D1998),"",IF('order-admin-units'!$I$1&lt;&gt;"y", "", IF((K1998="")*(ISBLANK(D1998)=FALSE), 'order-admin-units'!$B$1+1, VLOOKUP(K1998, ordercountry, 2))))</f>
        <v/>
      </c>
      <c r="Y1998" s="147" t="str">
        <f>IF(ISBLANK(D1998),"",IF('order-admin-units'!$I$1&lt;&gt;"y", "", IF(L1998="", 'order-admin-units'!$B$2+1, VLOOKUP(K1998&amp;"@"&amp;L1998, orderadmin, 2))))</f>
        <v/>
      </c>
      <c r="Z1998" s="147" t="str">
        <f t="shared" si="253"/>
        <v/>
      </c>
      <c r="AA1998" s="147" t="str">
        <f t="shared" si="254"/>
        <v/>
      </c>
      <c r="AB1998" s="147" t="str">
        <f t="shared" si="255"/>
        <v/>
      </c>
      <c r="AC1998" s="147" t="str">
        <f t="shared" si="251"/>
        <v/>
      </c>
      <c r="AD1998" s="11" t="str">
        <f t="shared" si="256"/>
        <v/>
      </c>
      <c r="AE1998" s="11" t="str">
        <f t="array" ref="AE1998">IF(ISBLANK(D1998),"",IF(OR($H$2="y",$H$2="m"),IF(AA1998=AA1997,IF(OR(AB1998=$AB$4:$AB1997)=FALSE,AE1997&amp;C1998,AE1997),"("&amp;C1998)&amp;IF(AA1998=AA1999,IF(OR(AB1999=$AB$4:$AB1998)=FALSE,", ",""),") "),""))</f>
        <v/>
      </c>
      <c r="AF1998" s="11" t="str">
        <f t="shared" si="257"/>
        <v/>
      </c>
      <c r="AG1998" s="11" t="str">
        <f t="array" ref="AG1998">IF(ISBLANK(D1998),"",IF(OR($H$2="y",$H$2="m"),IF(AA1998=AA1997,IF(OR(AC1998=$AC$4:$AC1997)=FALSE,AG1997&amp;AF1998,AG1997),"("&amp;AF1998)&amp;IF(AA1998=AA1999,IF(OR(AC1999=$AC$4:$AC1998)=FALSE,", ",""),") "),""))</f>
        <v/>
      </c>
      <c r="AH1998" s="10" t="str">
        <f>IF((ISBLANK(D1998)),"",IF(D1998=D1997,AH1997,"")&amp;IF(B1997&lt;&gt;B1998,((IF(ISBLANK(E1998),$D$3&amp;"Non-type material: "&amp;$D$3,$D$3&amp;INDEX('type-categories'!$A$2:$B$100,MATCH(E1998,'type-categories'!$A$2:$A$100,0),2)&amp;$D$3))),"")&amp;(IF(K1998&lt;&gt;K1997,$C$2&amp;K1998&amp;$K$3&amp;$C$2&amp;" ",(IF(B1998&lt;&gt;B1997,$C$2&amp;K1998&amp;$K$3&amp;$C$2&amp;" ",""))))&amp;(IF(L1998="","",((IF(L1998&lt;&gt;L1997,$D$2&amp;L1998&amp;$L$3&amp;$D$2&amp;" ",IF(B1998&lt;&gt;B1997,$D$2&amp;L1998&amp;$L$3&amp;$D$2&amp;" ",""))))))&amp;(IF(M1998="","",((IF(M1998&lt;&gt;M1997,$E$2&amp;M1998&amp;$E$2&amp;","&amp;" ",IF(B1998&lt;&gt;B1997,$E$2&amp;M1998&amp;$E$2&amp;",",""))))))&amp;(IF(N1998="","",IF(N1998&lt;&gt;N1997,N1998&amp;", ",IF(B1998&lt;&gt;B1997,N1998&amp;", ",""))))&amp;(IF(ISBLANK(O1998),"",(IF(O1998&lt;&gt;O1997,O1998&amp;", ",IF(B1998&lt;&gt;B1997,O1998&amp;", ","")))))&amp;(IF(ISBLANK(P1998),"",(IF(P1998&lt;&gt;P1997,P1998&amp;", ",IF(B1998&lt;&gt;B1997,P1998&amp;", ",IF(Z1998&lt;&gt;Z1997,P1998&amp;", ",""))))))&amp;(IF(ISBLANK(Q1998),"",(IF(Q1998&lt;&gt;Q1997,Q1998&amp;", ",IF(B1998&lt;&gt;B1997,Q1998&amp;", ",IF(Z1998&lt;&gt;Z1997,Q1998&amp;", ",""))))))&amp;(IF(ISBLANK(R1998),"",(IF(R1998&lt;&gt;R1997,R1998&amp;"m, ",IF(B1998&lt;&gt;B1997,R1998&amp;"m, ",IF(Z1998&lt;&gt;Z1997,R1998&amp;"m, ",""))))))&amp;IF(ISBLANK(S1998),"",(IF(B1998&lt;&gt;B1997,S1998&amp;", ",IF(S1998&lt;&gt;S1997,IF((Z1998=Z1997),"same locality "&amp;S1998&amp;", ",S1998&amp;", "),""))))&amp;(IF(ISBLANK(T1998),"",(IF(T1998&lt;&gt;T1997,IF(ISBLANK(F$2),T1998&amp;", ",T1998&amp;" "&amp;F$2&amp;", "),(IF(B1998&lt;&gt;B1997,IF(ISBLANK(F$2),T1998&amp;", ",T1998&amp;" "&amp;F$2&amp;", "),(IF(Z1998&lt;&gt;Z1997,IF(ISBLANK(F$2),T1998&amp;", ",T1998&amp;" "&amp;F$2&amp;", "),IF((U1998&lt;&gt;U1997)*($G$2="Y"),"same collector, ","")))))))))&amp;(IF(ISBLANK(U1998),"",(IF(U1998&lt;&gt;U1997,U1998&amp;", ",(IF(B1998&lt;&gt;B1997,U1998&amp;", ",IF(Z1998&lt;&gt;Z1997,U1998&amp;", ",(IF(T1998&lt;&gt;T1997,IF((T1998&lt;&gt;T1997)*($G$2="Y"),"same date, ", ""),IF((T1998=T1997)*(U1998=U1997)*(S1998&lt;&gt;S1997)*($G$2="Y"),"same collector and date, ", ""))))))))))&amp;(IF(ISBLANK(V1998),"",V1998&amp;", "))&amp;IF((AA1998&lt;&gt;AA1999)*($H$2="y"),AD1998&amp;AE1998,IF((AA1998&lt;&gt;AA1999)*($H$2="m"),AD1998&amp;AG1998,IF(($H$2&lt;&gt;"m")*($H$2&lt;&gt;"Y"),(IF(F1998=0,"",F1998&amp;" "&amp;$F$4&amp;" "))&amp;(IF(G1998=0,"",G1998&amp;" "&amp;$G$4&amp;" "))&amp;(IF(H1998=0,"",H1998&amp;" "&amp;H$4&amp;" "))&amp;(IF(I1998=0,"",I1998&amp;" "&amp;$I$4&amp;" "))&amp;(IF(J1998=0,"",J1998&amp;" "&amp;$J$4&amp;" "))&amp;IF((ISBLANK(C1998)),"","("&amp;C1998&amp;")"),"")))&amp;IF((B1998=B1999)*(K1998=K1999)*(L1998=L1999)*(M1998=M1999),IF(($H$2&lt;&gt;"m")*($H$2&lt;&gt;"Y"), ", ", IF((ISNUMBER(FIND(")",AE1998))), ", ", "")),IF((B1998=B1999)*(K1998=K1999)*(L1998=L1999),"; ",". ")))</f>
        <v/>
      </c>
      <c r="AI1998" s="1"/>
    </row>
    <row r="1999" spans="1:35" x14ac:dyDescent="0.25">
      <c r="A1999" s="3" t="str">
        <f t="shared" si="252"/>
        <v/>
      </c>
      <c r="B1999" s="53" t="str">
        <f t="shared" si="258"/>
        <v/>
      </c>
      <c r="C1999" s="57"/>
      <c r="D1999" s="57"/>
      <c r="E1999" s="57"/>
      <c r="F1999" s="57"/>
      <c r="G1999" s="57"/>
      <c r="H1999" s="57"/>
      <c r="I1999" s="57"/>
      <c r="J1999" s="57"/>
      <c r="K1999" s="57"/>
      <c r="L1999" s="57"/>
      <c r="M1999" s="54"/>
      <c r="N1999" s="57"/>
      <c r="O1999" s="58"/>
      <c r="P1999" s="58"/>
      <c r="Q1999" s="58"/>
      <c r="R1999" s="58"/>
      <c r="S1999" s="54"/>
      <c r="T1999" s="57"/>
      <c r="U1999" s="57"/>
      <c r="V1999" s="57"/>
      <c r="W1999" s="57"/>
      <c r="X1999" s="147" t="str">
        <f>IF(ISBLANK(D1999),"",IF('order-admin-units'!$I$1&lt;&gt;"y", "", IF((K1999="")*(ISBLANK(D1999)=FALSE), 'order-admin-units'!$B$1+1, VLOOKUP(K1999, ordercountry, 2))))</f>
        <v/>
      </c>
      <c r="Y1999" s="147" t="str">
        <f>IF(ISBLANK(D1999),"",IF('order-admin-units'!$I$1&lt;&gt;"y", "", IF(L1999="", 'order-admin-units'!$B$2+1, VLOOKUP(K1999&amp;"@"&amp;L1999, orderadmin, 2))))</f>
        <v/>
      </c>
      <c r="Z1999" s="147" t="str">
        <f t="shared" si="253"/>
        <v/>
      </c>
      <c r="AA1999" s="147" t="str">
        <f t="shared" si="254"/>
        <v/>
      </c>
      <c r="AB1999" s="147" t="str">
        <f t="shared" si="255"/>
        <v/>
      </c>
      <c r="AC1999" s="147" t="str">
        <f t="shared" si="251"/>
        <v/>
      </c>
      <c r="AD1999" s="11" t="str">
        <f t="shared" si="256"/>
        <v/>
      </c>
      <c r="AE1999" s="11" t="str">
        <f t="array" ref="AE1999">IF(ISBLANK(D1999),"",IF(OR($H$2="y",$H$2="m"),IF(AA1999=AA1998,IF(OR(AB1999=$AB$4:$AB1998)=FALSE,AE1998&amp;C1999,AE1998),"("&amp;C1999)&amp;IF(AA1999=AA2000,IF(OR(AB2000=$AB$4:$AB1999)=FALSE,", ",""),") "),""))</f>
        <v/>
      </c>
      <c r="AF1999" s="11" t="str">
        <f t="shared" si="257"/>
        <v/>
      </c>
      <c r="AG1999" s="11" t="str">
        <f t="array" ref="AG1999">IF(ISBLANK(D1999),"",IF(OR($H$2="y",$H$2="m"),IF(AA1999=AA1998,IF(OR(AC1999=$AC$4:$AC1998)=FALSE,AG1998&amp;AF1999,AG1998),"("&amp;AF1999)&amp;IF(AA1999=AA2000,IF(OR(AC2000=$AC$4:$AC1999)=FALSE,", ",""),") "),""))</f>
        <v/>
      </c>
      <c r="AH1999" s="10" t="str">
        <f>IF((ISBLANK(D1999)),"",IF(D1999=D1998,AH1998,"")&amp;IF(B1998&lt;&gt;B1999,((IF(ISBLANK(E1999),$D$3&amp;"Non-type material: "&amp;$D$3,$D$3&amp;INDEX('type-categories'!$A$2:$B$100,MATCH(E1999,'type-categories'!$A$2:$A$100,0),2)&amp;$D$3))),"")&amp;(IF(K1999&lt;&gt;K1998,$C$2&amp;K1999&amp;$K$3&amp;$C$2&amp;" ",(IF(B1999&lt;&gt;B1998,$C$2&amp;K1999&amp;$K$3&amp;$C$2&amp;" ",""))))&amp;(IF(L1999="","",((IF(L1999&lt;&gt;L1998,$D$2&amp;L1999&amp;$L$3&amp;$D$2&amp;" ",IF(B1999&lt;&gt;B1998,$D$2&amp;L1999&amp;$L$3&amp;$D$2&amp;" ",""))))))&amp;(IF(M1999="","",((IF(M1999&lt;&gt;M1998,$E$2&amp;M1999&amp;$E$2&amp;","&amp;" ",IF(B1999&lt;&gt;B1998,$E$2&amp;M1999&amp;$E$2&amp;",",""))))))&amp;(IF(N1999="","",IF(N1999&lt;&gt;N1998,N1999&amp;", ",IF(B1999&lt;&gt;B1998,N1999&amp;", ",""))))&amp;(IF(ISBLANK(O1999),"",(IF(O1999&lt;&gt;O1998,O1999&amp;", ",IF(B1999&lt;&gt;B1998,O1999&amp;", ","")))))&amp;(IF(ISBLANK(P1999),"",(IF(P1999&lt;&gt;P1998,P1999&amp;", ",IF(B1999&lt;&gt;B1998,P1999&amp;", ",IF(Z1999&lt;&gt;Z1998,P1999&amp;", ",""))))))&amp;(IF(ISBLANK(Q1999),"",(IF(Q1999&lt;&gt;Q1998,Q1999&amp;", ",IF(B1999&lt;&gt;B1998,Q1999&amp;", ",IF(Z1999&lt;&gt;Z1998,Q1999&amp;", ",""))))))&amp;(IF(ISBLANK(R1999),"",(IF(R1999&lt;&gt;R1998,R1999&amp;"m, ",IF(B1999&lt;&gt;B1998,R1999&amp;"m, ",IF(Z1999&lt;&gt;Z1998,R1999&amp;"m, ",""))))))&amp;IF(ISBLANK(S1999),"",(IF(B1999&lt;&gt;B1998,S1999&amp;", ",IF(S1999&lt;&gt;S1998,IF((Z1999=Z1998),"same locality "&amp;S1999&amp;", ",S1999&amp;", "),""))))&amp;(IF(ISBLANK(T1999),"",(IF(T1999&lt;&gt;T1998,IF(ISBLANK(F$2),T1999&amp;", ",T1999&amp;" "&amp;F$2&amp;", "),(IF(B1999&lt;&gt;B1998,IF(ISBLANK(F$2),T1999&amp;", ",T1999&amp;" "&amp;F$2&amp;", "),(IF(Z1999&lt;&gt;Z1998,IF(ISBLANK(F$2),T1999&amp;", ",T1999&amp;" "&amp;F$2&amp;", "),IF((U1999&lt;&gt;U1998)*($G$2="Y"),"same collector, ","")))))))))&amp;(IF(ISBLANK(U1999),"",(IF(U1999&lt;&gt;U1998,U1999&amp;", ",(IF(B1999&lt;&gt;B1998,U1999&amp;", ",IF(Z1999&lt;&gt;Z1998,U1999&amp;", ",(IF(T1999&lt;&gt;T1998,IF((T1999&lt;&gt;T1998)*($G$2="Y"),"same date, ", ""),IF((T1999=T1998)*(U1999=U1998)*(S1999&lt;&gt;S1998)*($G$2="Y"),"same collector and date, ", ""))))))))))&amp;(IF(ISBLANK(V1999),"",V1999&amp;", "))&amp;IF((AA1999&lt;&gt;AA2000)*($H$2="y"),AD1999&amp;AE1999,IF((AA1999&lt;&gt;AA2000)*($H$2="m"),AD1999&amp;AG1999,IF(($H$2&lt;&gt;"m")*($H$2&lt;&gt;"Y"),(IF(F1999=0,"",F1999&amp;" "&amp;$F$4&amp;" "))&amp;(IF(G1999=0,"",G1999&amp;" "&amp;$G$4&amp;" "))&amp;(IF(H1999=0,"",H1999&amp;" "&amp;H$4&amp;" "))&amp;(IF(I1999=0,"",I1999&amp;" "&amp;$I$4&amp;" "))&amp;(IF(J1999=0,"",J1999&amp;" "&amp;$J$4&amp;" "))&amp;IF((ISBLANK(C1999)),"","("&amp;C1999&amp;")"),"")))&amp;IF((B1999=B2000)*(K1999=K2000)*(L1999=L2000)*(M1999=M2000),IF(($H$2&lt;&gt;"m")*($H$2&lt;&gt;"Y"), ", ", IF((ISNUMBER(FIND(")",AE1999))), ", ", "")),IF((B1999=B2000)*(K1999=K2000)*(L1999=L2000),"; ",". ")))</f>
        <v/>
      </c>
      <c r="AI1999" s="1"/>
    </row>
    <row r="2000" spans="1:35" x14ac:dyDescent="0.25">
      <c r="A2000" s="3" t="str">
        <f t="shared" si="252"/>
        <v/>
      </c>
      <c r="B2000" s="53" t="str">
        <f t="shared" si="258"/>
        <v/>
      </c>
      <c r="C2000" s="57"/>
      <c r="D2000" s="57"/>
      <c r="E2000" s="57"/>
      <c r="F2000" s="57"/>
      <c r="G2000" s="57"/>
      <c r="H2000" s="57"/>
      <c r="I2000" s="57"/>
      <c r="J2000" s="57"/>
      <c r="K2000" s="57"/>
      <c r="L2000" s="57"/>
      <c r="M2000" s="54"/>
      <c r="N2000" s="57"/>
      <c r="O2000" s="58"/>
      <c r="P2000" s="58"/>
      <c r="Q2000" s="58"/>
      <c r="R2000" s="58"/>
      <c r="S2000" s="54"/>
      <c r="T2000" s="57"/>
      <c r="U2000" s="57"/>
      <c r="V2000" s="57"/>
      <c r="W2000" s="57"/>
      <c r="X2000" s="147" t="str">
        <f>IF(ISBLANK(D2000),"",IF('order-admin-units'!$I$1&lt;&gt;"y", "", IF((K2000="")*(ISBLANK(D2000)=FALSE), 'order-admin-units'!$B$1+1, VLOOKUP(K2000, ordercountry, 2))))</f>
        <v/>
      </c>
      <c r="Y2000" s="147" t="str">
        <f>IF(ISBLANK(D2000),"",IF('order-admin-units'!$I$1&lt;&gt;"y", "", IF(L2000="", 'order-admin-units'!$B$2+1, VLOOKUP(K2000&amp;"@"&amp;L2000, orderadmin, 2))))</f>
        <v/>
      </c>
      <c r="Z2000" s="147" t="str">
        <f t="shared" si="253"/>
        <v/>
      </c>
      <c r="AA2000" s="147" t="str">
        <f t="shared" si="254"/>
        <v/>
      </c>
      <c r="AB2000" s="147" t="str">
        <f t="shared" si="255"/>
        <v/>
      </c>
      <c r="AC2000" s="147" t="str">
        <f t="shared" si="251"/>
        <v/>
      </c>
      <c r="AD2000" s="11" t="str">
        <f t="shared" si="256"/>
        <v/>
      </c>
      <c r="AE2000" s="11" t="str">
        <f t="array" ref="AE2000">IF(ISBLANK(D2000),"",IF(OR($H$2="y",$H$2="m"),IF(AA2000=AA1999,IF(OR(AB2000=$AB$4:$AB1999)=FALSE,AE1999&amp;C2000,AE1999),"("&amp;C2000)&amp;IF(AA2000=AA2001,IF(OR(AB2001=$AB$4:$AB2000)=FALSE,", ",""),") "),""))</f>
        <v/>
      </c>
      <c r="AF2000" s="11" t="str">
        <f t="shared" si="257"/>
        <v/>
      </c>
      <c r="AG2000" s="11" t="str">
        <f t="array" ref="AG2000">IF(ISBLANK(D2000),"",IF(OR($H$2="y",$H$2="m"),IF(AA2000=AA1999,IF(OR(AC2000=$AC$4:$AC1999)=FALSE,AG1999&amp;AF2000,AG1999),"("&amp;AF2000)&amp;IF(AA2000=AA2001,IF(OR(AC2001=$AC$4:$AC2000)=FALSE,", ",""),") "),""))</f>
        <v/>
      </c>
      <c r="AH2000" s="10" t="str">
        <f>IF((ISBLANK(D2000)),"",IF(D2000=D1999,AH1999,"")&amp;IF(B1999&lt;&gt;B2000,((IF(ISBLANK(E2000),$D$3&amp;"Non-type material: "&amp;$D$3,$D$3&amp;INDEX('type-categories'!$A$2:$B$100,MATCH(E2000,'type-categories'!$A$2:$A$100,0),2)&amp;$D$3))),"")&amp;(IF(K2000&lt;&gt;K1999,$C$2&amp;K2000&amp;$K$3&amp;$C$2&amp;" ",(IF(B2000&lt;&gt;B1999,$C$2&amp;K2000&amp;$K$3&amp;$C$2&amp;" ",""))))&amp;(IF(L2000="","",((IF(L2000&lt;&gt;L1999,$D$2&amp;L2000&amp;$L$3&amp;$D$2&amp;" ",IF(B2000&lt;&gt;B1999,$D$2&amp;L2000&amp;$L$3&amp;$D$2&amp;" ",""))))))&amp;(IF(M2000="","",((IF(M2000&lt;&gt;M1999,$E$2&amp;M2000&amp;$E$2&amp;","&amp;" ",IF(B2000&lt;&gt;B1999,$E$2&amp;M2000&amp;$E$2&amp;",",""))))))&amp;(IF(N2000="","",IF(N2000&lt;&gt;N1999,N2000&amp;", ",IF(B2000&lt;&gt;B1999,N2000&amp;", ",""))))&amp;(IF(ISBLANK(O2000),"",(IF(O2000&lt;&gt;O1999,O2000&amp;", ",IF(B2000&lt;&gt;B1999,O2000&amp;", ","")))))&amp;(IF(ISBLANK(P2000),"",(IF(P2000&lt;&gt;P1999,P2000&amp;", ",IF(B2000&lt;&gt;B1999,P2000&amp;", ",IF(Z2000&lt;&gt;Z1999,P2000&amp;", ",""))))))&amp;(IF(ISBLANK(Q2000),"",(IF(Q2000&lt;&gt;Q1999,Q2000&amp;", ",IF(B2000&lt;&gt;B1999,Q2000&amp;", ",IF(Z2000&lt;&gt;Z1999,Q2000&amp;", ",""))))))&amp;(IF(ISBLANK(R2000),"",(IF(R2000&lt;&gt;R1999,R2000&amp;"m, ",IF(B2000&lt;&gt;B1999,R2000&amp;"m, ",IF(Z2000&lt;&gt;Z1999,R2000&amp;"m, ",""))))))&amp;IF(ISBLANK(S2000),"",(IF(B2000&lt;&gt;B1999,S2000&amp;", ",IF(S2000&lt;&gt;S1999,IF((Z2000=Z1999),"same locality "&amp;S2000&amp;", ",S2000&amp;", "),""))))&amp;(IF(ISBLANK(T2000),"",(IF(T2000&lt;&gt;T1999,IF(ISBLANK(F$2),T2000&amp;", ",T2000&amp;" "&amp;F$2&amp;", "),(IF(B2000&lt;&gt;B1999,IF(ISBLANK(F$2),T2000&amp;", ",T2000&amp;" "&amp;F$2&amp;", "),(IF(Z2000&lt;&gt;Z1999,IF(ISBLANK(F$2),T2000&amp;", ",T2000&amp;" "&amp;F$2&amp;", "),IF((U2000&lt;&gt;U1999)*($G$2="Y"),"same collector, ","")))))))))&amp;(IF(ISBLANK(U2000),"",(IF(U2000&lt;&gt;U1999,U2000&amp;", ",(IF(B2000&lt;&gt;B1999,U2000&amp;", ",IF(Z2000&lt;&gt;Z1999,U2000&amp;", ",(IF(T2000&lt;&gt;T1999,IF((T2000&lt;&gt;T1999)*($G$2="Y"),"same date, ", ""),IF((T2000=T1999)*(U2000=U1999)*(S2000&lt;&gt;S1999)*($G$2="Y"),"same collector and date, ", ""))))))))))&amp;(IF(ISBLANK(V2000),"",V2000&amp;", "))&amp;IF((AA2000&lt;&gt;AA2001)*($H$2="y"),AD2000&amp;AE2000,IF((AA2000&lt;&gt;AA2001)*($H$2="m"),AD2000&amp;AG2000,IF(($H$2&lt;&gt;"m")*($H$2&lt;&gt;"Y"),(IF(F2000=0,"",F2000&amp;" "&amp;$F$4&amp;" "))&amp;(IF(G2000=0,"",G2000&amp;" "&amp;$G$4&amp;" "))&amp;(IF(H2000=0,"",H2000&amp;" "&amp;H$4&amp;" "))&amp;(IF(I2000=0,"",I2000&amp;" "&amp;$I$4&amp;" "))&amp;(IF(J2000=0,"",J2000&amp;" "&amp;$J$4&amp;" "))&amp;IF((ISBLANK(C2000)),"","("&amp;C2000&amp;")"),"")))&amp;IF((B2000=B2001)*(K2000=K2001)*(L2000=L2001)*(M2000=M2001),IF(($H$2&lt;&gt;"m")*($H$2&lt;&gt;"Y"), ", ", IF((ISNUMBER(FIND(")",AE2000))), ", ", "")),IF((B2000=B2001)*(K2000=K2001)*(L2000=L2001),"; ",". ")))</f>
        <v/>
      </c>
      <c r="AI2000" s="1"/>
    </row>
    <row r="2001" spans="1:35" x14ac:dyDescent="0.25">
      <c r="A2001" s="3" t="str">
        <f t="shared" si="252"/>
        <v/>
      </c>
      <c r="B2001" s="53" t="str">
        <f t="shared" si="258"/>
        <v/>
      </c>
      <c r="C2001" s="57"/>
      <c r="D2001" s="57"/>
      <c r="E2001" s="57"/>
      <c r="F2001" s="57"/>
      <c r="G2001" s="57"/>
      <c r="H2001" s="57"/>
      <c r="I2001" s="57"/>
      <c r="J2001" s="57"/>
      <c r="K2001" s="57"/>
      <c r="L2001" s="57"/>
      <c r="M2001" s="54"/>
      <c r="N2001" s="57"/>
      <c r="O2001" s="58"/>
      <c r="P2001" s="58"/>
      <c r="Q2001" s="58"/>
      <c r="R2001" s="58"/>
      <c r="S2001" s="54"/>
      <c r="T2001" s="57"/>
      <c r="U2001" s="57"/>
      <c r="V2001" s="57"/>
      <c r="W2001" s="57"/>
      <c r="X2001" s="147" t="str">
        <f>IF(ISBLANK(D2001),"",IF('order-admin-units'!$I$1&lt;&gt;"y", "", IF((K2001="")*(ISBLANK(D2001)=FALSE), 'order-admin-units'!$B$1+1, VLOOKUP(K2001, ordercountry, 2))))</f>
        <v/>
      </c>
      <c r="Y2001" s="147" t="str">
        <f>IF(ISBLANK(D2001),"",IF('order-admin-units'!$I$1&lt;&gt;"y", "", IF(L2001="", 'order-admin-units'!$B$2+1, VLOOKUP(K2001&amp;"@"&amp;L2001, orderadmin, 2))))</f>
        <v/>
      </c>
      <c r="Z2001" s="147" t="str">
        <f t="shared" si="253"/>
        <v/>
      </c>
      <c r="AA2001" s="147" t="str">
        <f t="shared" si="254"/>
        <v/>
      </c>
      <c r="AB2001" s="147" t="str">
        <f t="shared" si="255"/>
        <v/>
      </c>
      <c r="AC2001" s="147" t="str">
        <f t="shared" si="251"/>
        <v/>
      </c>
      <c r="AD2001" s="11" t="str">
        <f t="shared" si="256"/>
        <v/>
      </c>
      <c r="AE2001" s="11" t="str">
        <f t="array" ref="AE2001">IF(ISBLANK(D2001),"",IF(OR($H$2="y",$H$2="m"),IF(AA2001=AA2000,IF(OR(AB2001=$AB$4:$AB2000)=FALSE,AE2000&amp;C2001,AE2000),"("&amp;C2001)&amp;IF(AA2001=AA2002,IF(OR(AB2002=$AB$4:$AB2001)=FALSE,", ",""),") "),""))</f>
        <v/>
      </c>
      <c r="AF2001" s="11" t="str">
        <f t="shared" si="257"/>
        <v/>
      </c>
      <c r="AG2001" s="11" t="str">
        <f t="array" ref="AG2001">IF(ISBLANK(D2001),"",IF(OR($H$2="y",$H$2="m"),IF(AA2001=AA2000,IF(OR(AC2001=$AC$4:$AC2000)=FALSE,AG2000&amp;AF2001,AG2000),"("&amp;AF2001)&amp;IF(AA2001=AA2002,IF(OR(AC2002=$AC$4:$AC2001)=FALSE,", ",""),") "),""))</f>
        <v/>
      </c>
      <c r="AH2001" s="10" t="str">
        <f>IF((ISBLANK(D2001)),"",IF(D2001=D2000,AH2000,"")&amp;IF(B2000&lt;&gt;B2001,((IF(ISBLANK(E2001),$D$3&amp;"Non-type material: "&amp;$D$3,$D$3&amp;INDEX('type-categories'!$A$2:$B$100,MATCH(E2001,'type-categories'!$A$2:$A$100,0),2)&amp;$D$3))),"")&amp;(IF(K2001&lt;&gt;K2000,$C$2&amp;K2001&amp;$K$3&amp;$C$2&amp;" ",(IF(B2001&lt;&gt;B2000,$C$2&amp;K2001&amp;$K$3&amp;$C$2&amp;" ",""))))&amp;(IF(L2001="","",((IF(L2001&lt;&gt;L2000,$D$2&amp;L2001&amp;$L$3&amp;$D$2&amp;" ",IF(B2001&lt;&gt;B2000,$D$2&amp;L2001&amp;$L$3&amp;$D$2&amp;" ",""))))))&amp;(IF(M2001="","",((IF(M2001&lt;&gt;M2000,$E$2&amp;M2001&amp;$E$2&amp;","&amp;" ",IF(B2001&lt;&gt;B2000,$E$2&amp;M2001&amp;$E$2&amp;",",""))))))&amp;(IF(N2001="","",IF(N2001&lt;&gt;N2000,N2001&amp;", ",IF(B2001&lt;&gt;B2000,N2001&amp;", ",""))))&amp;(IF(ISBLANK(O2001),"",(IF(O2001&lt;&gt;O2000,O2001&amp;", ",IF(B2001&lt;&gt;B2000,O2001&amp;", ","")))))&amp;(IF(ISBLANK(P2001),"",(IF(P2001&lt;&gt;P2000,P2001&amp;", ",IF(B2001&lt;&gt;B2000,P2001&amp;", ",IF(Z2001&lt;&gt;Z2000,P2001&amp;", ",""))))))&amp;(IF(ISBLANK(Q2001),"",(IF(Q2001&lt;&gt;Q2000,Q2001&amp;", ",IF(B2001&lt;&gt;B2000,Q2001&amp;", ",IF(Z2001&lt;&gt;Z2000,Q2001&amp;", ",""))))))&amp;(IF(ISBLANK(R2001),"",(IF(R2001&lt;&gt;R2000,R2001&amp;"m, ",IF(B2001&lt;&gt;B2000,R2001&amp;"m, ",IF(Z2001&lt;&gt;Z2000,R2001&amp;"m, ",""))))))&amp;IF(ISBLANK(S2001),"",(IF(B2001&lt;&gt;B2000,S2001&amp;", ",IF(S2001&lt;&gt;S2000,IF((Z2001=Z2000),"same locality "&amp;S2001&amp;", ",S2001&amp;", "),""))))&amp;(IF(ISBLANK(T2001),"",(IF(T2001&lt;&gt;T2000,IF(ISBLANK(F$2),T2001&amp;", ",T2001&amp;" "&amp;F$2&amp;", "),(IF(B2001&lt;&gt;B2000,IF(ISBLANK(F$2),T2001&amp;", ",T2001&amp;" "&amp;F$2&amp;", "),(IF(Z2001&lt;&gt;Z2000,IF(ISBLANK(F$2),T2001&amp;", ",T2001&amp;" "&amp;F$2&amp;", "),IF((U2001&lt;&gt;U2000)*($G$2="Y"),"same collector, ","")))))))))&amp;(IF(ISBLANK(U2001),"",(IF(U2001&lt;&gt;U2000,U2001&amp;", ",(IF(B2001&lt;&gt;B2000,U2001&amp;", ",IF(Z2001&lt;&gt;Z2000,U2001&amp;", ",(IF(T2001&lt;&gt;T2000,IF((T2001&lt;&gt;T2000)*($G$2="Y"),"same date, ", ""),IF((T2001=T2000)*(U2001=U2000)*(S2001&lt;&gt;S2000)*($G$2="Y"),"same collector and date, ", ""))))))))))&amp;(IF(ISBLANK(V2001),"",V2001&amp;", "))&amp;IF((AA2001&lt;&gt;AA2002)*($H$2="y"),AD2001&amp;AE2001,IF((AA2001&lt;&gt;AA2002)*($H$2="m"),AD2001&amp;AG2001,IF(($H$2&lt;&gt;"m")*($H$2&lt;&gt;"Y"),(IF(F2001=0,"",F2001&amp;" "&amp;$F$4&amp;" "))&amp;(IF(G2001=0,"",G2001&amp;" "&amp;$G$4&amp;" "))&amp;(IF(H2001=0,"",H2001&amp;" "&amp;H$4&amp;" "))&amp;(IF(I2001=0,"",I2001&amp;" "&amp;$I$4&amp;" "))&amp;(IF(J2001=0,"",J2001&amp;" "&amp;$J$4&amp;" "))&amp;IF((ISBLANK(C2001)),"","("&amp;C2001&amp;")"),"")))&amp;IF((B2001=B2002)*(K2001=K2002)*(L2001=L2002)*(M2001=M2002),IF(($H$2&lt;&gt;"m")*($H$2&lt;&gt;"Y"), ", ", IF((ISNUMBER(FIND(")",AE2001))), ", ", "")),IF((B2001=B2002)*(K2001=K2002)*(L2001=L2002),"; ",". ")))</f>
        <v/>
      </c>
      <c r="AI2001" s="1"/>
    </row>
    <row r="2002" spans="1:35" x14ac:dyDescent="0.25">
      <c r="A2002" s="3" t="str">
        <f t="shared" si="252"/>
        <v/>
      </c>
      <c r="B2002" s="53" t="str">
        <f t="shared" si="258"/>
        <v/>
      </c>
      <c r="C2002" s="57"/>
      <c r="D2002" s="57"/>
      <c r="E2002" s="57"/>
      <c r="F2002" s="57"/>
      <c r="G2002" s="57"/>
      <c r="H2002" s="57"/>
      <c r="I2002" s="57"/>
      <c r="J2002" s="57"/>
      <c r="K2002" s="57"/>
      <c r="L2002" s="57"/>
      <c r="M2002" s="54"/>
      <c r="N2002" s="57"/>
      <c r="O2002" s="58"/>
      <c r="P2002" s="58"/>
      <c r="Q2002" s="58"/>
      <c r="R2002" s="58"/>
      <c r="S2002" s="54"/>
      <c r="T2002" s="57"/>
      <c r="U2002" s="57"/>
      <c r="V2002" s="57"/>
      <c r="W2002" s="57"/>
      <c r="X2002" s="147" t="str">
        <f>IF(ISBLANK(D2002),"",IF('order-admin-units'!$I$1&lt;&gt;"y", "", IF((K2002="")*(ISBLANK(D2002)=FALSE), 'order-admin-units'!$B$1+1, VLOOKUP(K2002, ordercountry, 2))))</f>
        <v/>
      </c>
      <c r="Y2002" s="147" t="str">
        <f>IF(ISBLANK(D2002),"",IF('order-admin-units'!$I$1&lt;&gt;"y", "", IF(L2002="", 'order-admin-units'!$B$2+1, VLOOKUP(K2002&amp;"@"&amp;L2002, orderadmin, 2))))</f>
        <v/>
      </c>
      <c r="Z2002" s="147" t="str">
        <f t="shared" si="253"/>
        <v/>
      </c>
      <c r="AA2002" s="147" t="str">
        <f t="shared" si="254"/>
        <v/>
      </c>
      <c r="AB2002" s="147" t="str">
        <f t="shared" si="255"/>
        <v/>
      </c>
      <c r="AC2002" s="147" t="str">
        <f t="shared" si="251"/>
        <v/>
      </c>
      <c r="AD2002" s="11" t="str">
        <f t="shared" si="256"/>
        <v/>
      </c>
      <c r="AE2002" s="11" t="str">
        <f t="array" ref="AE2002">IF(ISBLANK(D2002),"",IF(OR($H$2="y",$H$2="m"),IF(AA2002=AA2001,IF(OR(AB2002=$AB$4:$AB2001)=FALSE,AE2001&amp;C2002,AE2001),"("&amp;C2002)&amp;IF(AA2002=AA2003,IF(OR(AB2003=$AB$4:$AB2002)=FALSE,", ",""),") "),""))</f>
        <v/>
      </c>
      <c r="AF2002" s="11" t="str">
        <f t="shared" si="257"/>
        <v/>
      </c>
      <c r="AG2002" s="11" t="str">
        <f t="array" ref="AG2002">IF(ISBLANK(D2002),"",IF(OR($H$2="y",$H$2="m"),IF(AA2002=AA2001,IF(OR(AC2002=$AC$4:$AC2001)=FALSE,AG2001&amp;AF2002,AG2001),"("&amp;AF2002)&amp;IF(AA2002=AA2003,IF(OR(AC2003=$AC$4:$AC2002)=FALSE,", ",""),") "),""))</f>
        <v/>
      </c>
      <c r="AH2002" s="10" t="str">
        <f>IF((ISBLANK(D2002)),"",IF(D2002=D2001,AH2001,"")&amp;IF(B2001&lt;&gt;B2002,((IF(ISBLANK(E2002),$D$3&amp;"Non-type material: "&amp;$D$3,$D$3&amp;INDEX('type-categories'!$A$2:$B$100,MATCH(E2002,'type-categories'!$A$2:$A$100,0),2)&amp;$D$3))),"")&amp;(IF(K2002&lt;&gt;K2001,$C$2&amp;K2002&amp;$K$3&amp;$C$2&amp;" ",(IF(B2002&lt;&gt;B2001,$C$2&amp;K2002&amp;$K$3&amp;$C$2&amp;" ",""))))&amp;(IF(L2002="","",((IF(L2002&lt;&gt;L2001,$D$2&amp;L2002&amp;$L$3&amp;$D$2&amp;" ",IF(B2002&lt;&gt;B2001,$D$2&amp;L2002&amp;$L$3&amp;$D$2&amp;" ",""))))))&amp;(IF(M2002="","",((IF(M2002&lt;&gt;M2001,$E$2&amp;M2002&amp;$E$2&amp;","&amp;" ",IF(B2002&lt;&gt;B2001,$E$2&amp;M2002&amp;$E$2&amp;",",""))))))&amp;(IF(N2002="","",IF(N2002&lt;&gt;N2001,N2002&amp;", ",IF(B2002&lt;&gt;B2001,N2002&amp;", ",""))))&amp;(IF(ISBLANK(O2002),"",(IF(O2002&lt;&gt;O2001,O2002&amp;", ",IF(B2002&lt;&gt;B2001,O2002&amp;", ","")))))&amp;(IF(ISBLANK(P2002),"",(IF(P2002&lt;&gt;P2001,P2002&amp;", ",IF(B2002&lt;&gt;B2001,P2002&amp;", ",IF(Z2002&lt;&gt;Z2001,P2002&amp;", ",""))))))&amp;(IF(ISBLANK(Q2002),"",(IF(Q2002&lt;&gt;Q2001,Q2002&amp;", ",IF(B2002&lt;&gt;B2001,Q2002&amp;", ",IF(Z2002&lt;&gt;Z2001,Q2002&amp;", ",""))))))&amp;(IF(ISBLANK(R2002),"",(IF(R2002&lt;&gt;R2001,R2002&amp;"m, ",IF(B2002&lt;&gt;B2001,R2002&amp;"m, ",IF(Z2002&lt;&gt;Z2001,R2002&amp;"m, ",""))))))&amp;IF(ISBLANK(S2002),"",(IF(B2002&lt;&gt;B2001,S2002&amp;", ",IF(S2002&lt;&gt;S2001,IF((Z2002=Z2001),"same locality "&amp;S2002&amp;", ",S2002&amp;", "),""))))&amp;(IF(ISBLANK(T2002),"",(IF(T2002&lt;&gt;T2001,IF(ISBLANK(F$2),T2002&amp;", ",T2002&amp;" "&amp;F$2&amp;", "),(IF(B2002&lt;&gt;B2001,IF(ISBLANK(F$2),T2002&amp;", ",T2002&amp;" "&amp;F$2&amp;", "),(IF(Z2002&lt;&gt;Z2001,IF(ISBLANK(F$2),T2002&amp;", ",T2002&amp;" "&amp;F$2&amp;", "),IF((U2002&lt;&gt;U2001)*($G$2="Y"),"same collector, ","")))))))))&amp;(IF(ISBLANK(U2002),"",(IF(U2002&lt;&gt;U2001,U2002&amp;", ",(IF(B2002&lt;&gt;B2001,U2002&amp;", ",IF(Z2002&lt;&gt;Z2001,U2002&amp;", ",(IF(T2002&lt;&gt;T2001,IF((T2002&lt;&gt;T2001)*($G$2="Y"),"same date, ", ""),IF((T2002=T2001)*(U2002=U2001)*(S2002&lt;&gt;S2001)*($G$2="Y"),"same collector and date, ", ""))))))))))&amp;(IF(ISBLANK(V2002),"",V2002&amp;", "))&amp;IF((AA2002&lt;&gt;AA2003)*($H$2="y"),AD2002&amp;AE2002,IF((AA2002&lt;&gt;AA2003)*($H$2="m"),AD2002&amp;AG2002,IF(($H$2&lt;&gt;"m")*($H$2&lt;&gt;"Y"),(IF(F2002=0,"",F2002&amp;" "&amp;$F$4&amp;" "))&amp;(IF(G2002=0,"",G2002&amp;" "&amp;$G$4&amp;" "))&amp;(IF(H2002=0,"",H2002&amp;" "&amp;H$4&amp;" "))&amp;(IF(I2002=0,"",I2002&amp;" "&amp;$I$4&amp;" "))&amp;(IF(J2002=0,"",J2002&amp;" "&amp;$J$4&amp;" "))&amp;IF((ISBLANK(C2002)),"","("&amp;C2002&amp;")"),"")))&amp;IF((B2002=B2003)*(K2002=K2003)*(L2002=L2003)*(M2002=M2003),IF(($H$2&lt;&gt;"m")*($H$2&lt;&gt;"Y"), ", ", IF((ISNUMBER(FIND(")",AE2002))), ", ", "")),IF((B2002=B2003)*(K2002=K2003)*(L2002=L2003),"; ",". ")))</f>
        <v/>
      </c>
      <c r="AI2002" s="1"/>
    </row>
    <row r="2003" spans="1:35" x14ac:dyDescent="0.25">
      <c r="A2003" s="3" t="str">
        <f t="shared" si="252"/>
        <v/>
      </c>
      <c r="B2003" s="53" t="str">
        <f t="shared" si="258"/>
        <v/>
      </c>
      <c r="C2003" s="57"/>
      <c r="D2003" s="57"/>
      <c r="E2003" s="57"/>
      <c r="F2003" s="57"/>
      <c r="G2003" s="57"/>
      <c r="H2003" s="57"/>
      <c r="I2003" s="57"/>
      <c r="J2003" s="57"/>
      <c r="K2003" s="57"/>
      <c r="L2003" s="57"/>
      <c r="M2003" s="54"/>
      <c r="N2003" s="57"/>
      <c r="O2003" s="58"/>
      <c r="P2003" s="58"/>
      <c r="Q2003" s="58"/>
      <c r="R2003" s="58"/>
      <c r="S2003" s="54"/>
      <c r="T2003" s="57"/>
      <c r="U2003" s="57"/>
      <c r="V2003" s="57"/>
      <c r="W2003" s="57"/>
      <c r="X2003" s="147" t="str">
        <f>IF(ISBLANK(D2003),"",IF('order-admin-units'!$I$1&lt;&gt;"y", "", IF((K2003="")*(ISBLANK(D2003)=FALSE), 'order-admin-units'!$B$1+1, VLOOKUP(K2003, ordercountry, 2))))</f>
        <v/>
      </c>
      <c r="Y2003" s="147" t="str">
        <f>IF(ISBLANK(D2003),"",IF('order-admin-units'!$I$1&lt;&gt;"y", "", IF(L2003="", 'order-admin-units'!$B$2+1, VLOOKUP(K2003&amp;"@"&amp;L2003, orderadmin, 2))))</f>
        <v/>
      </c>
      <c r="Z2003" s="147" t="str">
        <f t="shared" si="253"/>
        <v/>
      </c>
      <c r="AA2003" s="147" t="str">
        <f t="shared" si="254"/>
        <v/>
      </c>
      <c r="AB2003" s="147" t="str">
        <f t="shared" si="255"/>
        <v/>
      </c>
      <c r="AC2003" s="147" t="str">
        <f t="shared" si="251"/>
        <v/>
      </c>
      <c r="AD2003" s="11" t="str">
        <f t="shared" si="256"/>
        <v/>
      </c>
      <c r="AE2003" s="11" t="str">
        <f t="array" ref="AE2003">IF(ISBLANK(D2003),"",IF(OR($H$2="y",$H$2="m"),IF(AA2003=AA2002,IF(OR(AB2003=$AB$4:$AB2002)=FALSE,AE2002&amp;C2003,AE2002),"("&amp;C2003)&amp;IF(AA2003=AA2004,IF(OR(AB2004=$AB$4:$AB2003)=FALSE,", ",""),") "),""))</f>
        <v/>
      </c>
      <c r="AF2003" s="11" t="str">
        <f t="shared" si="257"/>
        <v/>
      </c>
      <c r="AG2003" s="11" t="str">
        <f t="array" ref="AG2003">IF(ISBLANK(D2003),"",IF(OR($H$2="y",$H$2="m"),IF(AA2003=AA2002,IF(OR(AC2003=$AC$4:$AC2002)=FALSE,AG2002&amp;AF2003,AG2002),"("&amp;AF2003)&amp;IF(AA2003=AA2004,IF(OR(AC2004=$AC$4:$AC2003)=FALSE,", ",""),") "),""))</f>
        <v/>
      </c>
      <c r="AH2003" s="10" t="str">
        <f>IF((ISBLANK(D2003)),"",IF(D2003=D2002,AH2002,"")&amp;IF(B2002&lt;&gt;B2003,((IF(ISBLANK(E2003),$D$3&amp;"Non-type material: "&amp;$D$3,$D$3&amp;INDEX('type-categories'!$A$2:$B$100,MATCH(E2003,'type-categories'!$A$2:$A$100,0),2)&amp;$D$3))),"")&amp;(IF(K2003&lt;&gt;K2002,$C$2&amp;K2003&amp;$K$3&amp;$C$2&amp;" ",(IF(B2003&lt;&gt;B2002,$C$2&amp;K2003&amp;$K$3&amp;$C$2&amp;" ",""))))&amp;(IF(L2003="","",((IF(L2003&lt;&gt;L2002,$D$2&amp;L2003&amp;$L$3&amp;$D$2&amp;" ",IF(B2003&lt;&gt;B2002,$D$2&amp;L2003&amp;$L$3&amp;$D$2&amp;" ",""))))))&amp;(IF(M2003="","",((IF(M2003&lt;&gt;M2002,$E$2&amp;M2003&amp;$E$2&amp;","&amp;" ",IF(B2003&lt;&gt;B2002,$E$2&amp;M2003&amp;$E$2&amp;",",""))))))&amp;(IF(N2003="","",IF(N2003&lt;&gt;N2002,N2003&amp;", ",IF(B2003&lt;&gt;B2002,N2003&amp;", ",""))))&amp;(IF(ISBLANK(O2003),"",(IF(O2003&lt;&gt;O2002,O2003&amp;", ",IF(B2003&lt;&gt;B2002,O2003&amp;", ","")))))&amp;(IF(ISBLANK(P2003),"",(IF(P2003&lt;&gt;P2002,P2003&amp;", ",IF(B2003&lt;&gt;B2002,P2003&amp;", ",IF(Z2003&lt;&gt;Z2002,P2003&amp;", ",""))))))&amp;(IF(ISBLANK(Q2003),"",(IF(Q2003&lt;&gt;Q2002,Q2003&amp;", ",IF(B2003&lt;&gt;B2002,Q2003&amp;", ",IF(Z2003&lt;&gt;Z2002,Q2003&amp;", ",""))))))&amp;(IF(ISBLANK(R2003),"",(IF(R2003&lt;&gt;R2002,R2003&amp;"m, ",IF(B2003&lt;&gt;B2002,R2003&amp;"m, ",IF(Z2003&lt;&gt;Z2002,R2003&amp;"m, ",""))))))&amp;IF(ISBLANK(S2003),"",(IF(B2003&lt;&gt;B2002,S2003&amp;", ",IF(S2003&lt;&gt;S2002,IF((Z2003=Z2002),"same locality "&amp;S2003&amp;", ",S2003&amp;", "),""))))&amp;(IF(ISBLANK(T2003),"",(IF(T2003&lt;&gt;T2002,IF(ISBLANK(F$2),T2003&amp;", ",T2003&amp;" "&amp;F$2&amp;", "),(IF(B2003&lt;&gt;B2002,IF(ISBLANK(F$2),T2003&amp;", ",T2003&amp;" "&amp;F$2&amp;", "),(IF(Z2003&lt;&gt;Z2002,IF(ISBLANK(F$2),T2003&amp;", ",T2003&amp;" "&amp;F$2&amp;", "),IF((U2003&lt;&gt;U2002)*($G$2="Y"),"same collector, ","")))))))))&amp;(IF(ISBLANK(U2003),"",(IF(U2003&lt;&gt;U2002,U2003&amp;", ",(IF(B2003&lt;&gt;B2002,U2003&amp;", ",IF(Z2003&lt;&gt;Z2002,U2003&amp;", ",(IF(T2003&lt;&gt;T2002,IF((T2003&lt;&gt;T2002)*($G$2="Y"),"same date, ", ""),IF((T2003=T2002)*(U2003=U2002)*(S2003&lt;&gt;S2002)*($G$2="Y"),"same collector and date, ", ""))))))))))&amp;(IF(ISBLANK(V2003),"",V2003&amp;", "))&amp;IF((AA2003&lt;&gt;AA2004)*($H$2="y"),AD2003&amp;AE2003,IF((AA2003&lt;&gt;AA2004)*($H$2="m"),AD2003&amp;AG2003,IF(($H$2&lt;&gt;"m")*($H$2&lt;&gt;"Y"),(IF(F2003=0,"",F2003&amp;" "&amp;$F$4&amp;" "))&amp;(IF(G2003=0,"",G2003&amp;" "&amp;$G$4&amp;" "))&amp;(IF(H2003=0,"",H2003&amp;" "&amp;H$4&amp;" "))&amp;(IF(I2003=0,"",I2003&amp;" "&amp;$I$4&amp;" "))&amp;(IF(J2003=0,"",J2003&amp;" "&amp;$J$4&amp;" "))&amp;IF((ISBLANK(C2003)),"","("&amp;C2003&amp;")"),"")))&amp;IF((B2003=B2004)*(K2003=K2004)*(L2003=L2004)*(M2003=M2004),IF(($H$2&lt;&gt;"m")*($H$2&lt;&gt;"Y"), ", ", IF((ISNUMBER(FIND(")",AE2003))), ", ", "")),IF((B2003=B2004)*(K2003=K2004)*(L2003=L2004),"; ",". ")))</f>
        <v/>
      </c>
      <c r="AI2003" s="1"/>
    </row>
    <row r="2004" spans="1:35" x14ac:dyDescent="0.25">
      <c r="A2004" s="3" t="str">
        <f t="shared" si="252"/>
        <v/>
      </c>
      <c r="B2004" s="53" t="str">
        <f t="shared" si="258"/>
        <v/>
      </c>
      <c r="C2004" s="57"/>
      <c r="D2004" s="57"/>
      <c r="E2004" s="57"/>
      <c r="F2004" s="57"/>
      <c r="G2004" s="57"/>
      <c r="H2004" s="57"/>
      <c r="I2004" s="57"/>
      <c r="J2004" s="57"/>
      <c r="K2004" s="57"/>
      <c r="L2004" s="57"/>
      <c r="M2004" s="54"/>
      <c r="N2004" s="57"/>
      <c r="O2004" s="58"/>
      <c r="P2004" s="58"/>
      <c r="Q2004" s="58"/>
      <c r="R2004" s="58"/>
      <c r="S2004" s="54"/>
      <c r="T2004" s="57"/>
      <c r="U2004" s="57"/>
      <c r="V2004" s="57"/>
      <c r="W2004" s="57"/>
      <c r="X2004" s="147" t="str">
        <f>IF(ISBLANK(D2004),"",IF('order-admin-units'!$I$1&lt;&gt;"y", "", IF((K2004="")*(ISBLANK(D2004)=FALSE), 'order-admin-units'!$B$1+1, VLOOKUP(K2004, ordercountry, 2))))</f>
        <v/>
      </c>
      <c r="Y2004" s="147" t="str">
        <f>IF(ISBLANK(D2004),"",IF('order-admin-units'!$I$1&lt;&gt;"y", "", IF(L2004="", 'order-admin-units'!$B$2+1, VLOOKUP(K2004&amp;"@"&amp;L2004, orderadmin, 2))))</f>
        <v/>
      </c>
      <c r="Z2004" s="147" t="str">
        <f t="shared" si="253"/>
        <v/>
      </c>
      <c r="AA2004" s="147" t="str">
        <f t="shared" si="254"/>
        <v/>
      </c>
      <c r="AB2004" s="147" t="str">
        <f t="shared" si="255"/>
        <v/>
      </c>
      <c r="AC2004" s="147" t="str">
        <f t="shared" si="251"/>
        <v/>
      </c>
      <c r="AD2004" s="11" t="str">
        <f t="shared" si="256"/>
        <v/>
      </c>
      <c r="AE2004" s="11" t="str">
        <f t="array" ref="AE2004">IF(ISBLANK(D2004),"",IF(OR($H$2="y",$H$2="m"),IF(AA2004=AA2003,IF(OR(AB2004=$AB$4:$AB2003)=FALSE,AE2003&amp;C2004,AE2003),"("&amp;C2004)&amp;IF(AA2004=#REF!,IF(OR(#REF!=$AB$4:$AB2004)=FALSE,", ",""),") "),""))</f>
        <v/>
      </c>
      <c r="AF2004" s="11" t="str">
        <f t="shared" si="257"/>
        <v/>
      </c>
      <c r="AG2004" s="11" t="str">
        <f t="array" ref="AG2004">IF(ISBLANK(D2004),"",IF(OR($H$2="y",$H$2="m"),IF(AA2004=AA2003,IF(OR(AC2004=$AC$4:$AC2003)=FALSE,AG2003&amp;AF2004,AG2003),"("&amp;AF2004)&amp;IF(AA2004=#REF!,IF(OR(#REF!=$AC$4:$AC2004)=FALSE,", ",""),") "),""))</f>
        <v/>
      </c>
      <c r="AH2004" s="10" t="str">
        <f>IF((ISBLANK(D2004)),"",IF(D2004=D2003,AH2003,"")&amp;IF(B2003&lt;&gt;B2004,((IF(ISBLANK(E2004),$D$3&amp;"Non-type material: "&amp;$D$3,$D$3&amp;INDEX('type-categories'!$A$2:$B$100,MATCH(E2004,'type-categories'!$A$2:$A$100,0),2)&amp;$D$3))),"")&amp;(IF(K2004&lt;&gt;K2003,$C$2&amp;K2004&amp;$K$3&amp;$C$2&amp;" ",(IF(B2004&lt;&gt;B2003,$C$2&amp;K2004&amp;$K$3&amp;$C$2&amp;" ",""))))&amp;(IF(L2004="","",((IF(L2004&lt;&gt;L2003,$D$2&amp;L2004&amp;$L$3&amp;$D$2&amp;" ",IF(B2004&lt;&gt;B2003,$D$2&amp;L2004&amp;$L$3&amp;$D$2&amp;" ",""))))))&amp;(IF(M2004="","",((IF(M2004&lt;&gt;M2003,$E$2&amp;M2004&amp;$E$2&amp;","&amp;" ",IF(B2004&lt;&gt;B2003,$E$2&amp;M2004&amp;$E$2&amp;",",""))))))&amp;(IF(N2004="","",IF(N2004&lt;&gt;N2003,N2004&amp;", ",IF(B2004&lt;&gt;B2003,N2004&amp;", ",""))))&amp;(IF(ISBLANK(O2004),"",(IF(O2004&lt;&gt;O2003,O2004&amp;", ",IF(B2004&lt;&gt;B2003,O2004&amp;", ","")))))&amp;(IF(ISBLANK(P2004),"",(IF(P2004&lt;&gt;P2003,P2004&amp;", ",IF(B2004&lt;&gt;B2003,P2004&amp;", ",IF(Z2004&lt;&gt;Z2003,P2004&amp;", ",""))))))&amp;(IF(ISBLANK(Q2004),"",(IF(Q2004&lt;&gt;Q2003,Q2004&amp;", ",IF(B2004&lt;&gt;B2003,Q2004&amp;", ",IF(Z2004&lt;&gt;Z2003,Q2004&amp;", ",""))))))&amp;(IF(ISBLANK(R2004),"",(IF(R2004&lt;&gt;R2003,R2004&amp;"m, ",IF(B2004&lt;&gt;B2003,R2004&amp;"m, ",IF(Z2004&lt;&gt;Z2003,R2004&amp;"m, ",""))))))&amp;IF(ISBLANK(S2004),"",(IF(B2004&lt;&gt;B2003,S2004&amp;", ",IF(S2004&lt;&gt;S2003,IF((Z2004=Z2003),"same locality "&amp;S2004&amp;", ",S2004&amp;", "),""))))&amp;(IF(ISBLANK(T2004),"",(IF(T2004&lt;&gt;T2003,IF(ISBLANK(F$2),T2004&amp;", ",T2004&amp;" "&amp;F$2&amp;", "),(IF(B2004&lt;&gt;B2003,IF(ISBLANK(F$2),T2004&amp;", ",T2004&amp;" "&amp;F$2&amp;", "),(IF(Z2004&lt;&gt;Z2003,IF(ISBLANK(F$2),T2004&amp;", ",T2004&amp;" "&amp;F$2&amp;", "),IF((U2004&lt;&gt;U2003)*($G$2="Y"),"same collector, ","")))))))))&amp;(IF(ISBLANK(U2004),"",(IF(U2004&lt;&gt;U2003,U2004&amp;", ",(IF(B2004&lt;&gt;B2003,U2004&amp;", ",IF(Z2004&lt;&gt;Z2003,U2004&amp;", ",(IF(T2004&lt;&gt;T2003,IF((T2004&lt;&gt;T2003)*($G$2="Y"),"same date, ", ""),IF((T2004=T2003)*(U2004=U2003)*(S2004&lt;&gt;S2003)*($G$2="Y"),"same collector and date, ", ""))))))))))&amp;(IF(ISBLANK(V2004),"",V2004&amp;", "))&amp;IF((AA2004&lt;&gt;AA2005)*($H$2="y"),AD2004&amp;AE2004,IF((AA2004&lt;&gt;AA2005)*($H$2="m"),AD2004&amp;AG2004,IF(($H$2&lt;&gt;"m")*($H$2&lt;&gt;"Y"),(IF(F2004=0,"",F2004&amp;" "&amp;$F$4&amp;" "))&amp;(IF(G2004=0,"",G2004&amp;" "&amp;$G$4&amp;" "))&amp;(IF(H2004=0,"",H2004&amp;" "&amp;H$4&amp;" "))&amp;(IF(I2004=0,"",I2004&amp;" "&amp;$I$4&amp;" "))&amp;(IF(J2004=0,"",J2004&amp;" "&amp;$J$4&amp;" "))&amp;IF((ISBLANK(C2004)),"","("&amp;C2004&amp;")"),"")))&amp;IF((B2004=B2005)*(K2004=K2005)*(L2004=L2005)*(M2004=M2005),IF(($H$2&lt;&gt;"m")*($H$2&lt;&gt;"Y"), ", ", IF((ISNUMBER(FIND(")",AE2004))), ", ", "")),IF((B2004=B2005)*(K2004=K2005)*(L2004=L2005),"; ",". ")))</f>
        <v/>
      </c>
      <c r="AI2004" s="1"/>
    </row>
  </sheetData>
  <sheetProtection sheet="1" objects="1" scenarios="1" insertRows="0" sort="0" autoFilter="0"/>
  <protectedRanges>
    <protectedRange sqref="X4:Y10004" name="AllowSorting"/>
  </protectedRanges>
  <autoFilter ref="C4:AH2004"/>
  <sortState ref="C5:Y345">
    <sortCondition ref="D5:D345"/>
    <sortCondition ref="E5:E345"/>
    <sortCondition ref="K5:K345"/>
    <sortCondition ref="L5:L345"/>
    <sortCondition ref="M5:M345"/>
    <sortCondition ref="N5:N345"/>
    <sortCondition ref="O5:O345"/>
    <sortCondition ref="P5:P345"/>
    <sortCondition ref="S5:S345"/>
    <sortCondition ref="T5:T345"/>
    <sortCondition ref="U5:U345"/>
    <sortCondition ref="C5:C345"/>
  </sortState>
  <mergeCells count="1">
    <mergeCell ref="X1:Y3"/>
  </mergeCells>
  <phoneticPr fontId="25" type="noConversion"/>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XFC201"/>
  <sheetViews>
    <sheetView topLeftCell="B1" workbookViewId="0">
      <selection activeCell="B1" sqref="B1"/>
    </sheetView>
  </sheetViews>
  <sheetFormatPr defaultColWidth="0" defaultRowHeight="15" x14ac:dyDescent="0.25"/>
  <cols>
    <col min="1" max="1" width="6" style="5" hidden="1" customWidth="1"/>
    <col min="2" max="2" width="22" style="5" bestFit="1" customWidth="1"/>
    <col min="3" max="3" width="154.42578125" style="35" customWidth="1"/>
    <col min="4" max="16383" width="11.42578125" style="9" hidden="1"/>
    <col min="16384" max="16384" width="4.140625" style="9" hidden="1"/>
  </cols>
  <sheetData>
    <row r="1" spans="1:3" customFormat="1" x14ac:dyDescent="0.25">
      <c r="A1" s="142" t="s">
        <v>10</v>
      </c>
      <c r="B1" s="7" t="s">
        <v>0</v>
      </c>
      <c r="C1" s="34" t="s">
        <v>121</v>
      </c>
    </row>
    <row r="2" spans="1:3" customFormat="1" x14ac:dyDescent="0.25">
      <c r="A2" s="1">
        <v>1</v>
      </c>
      <c r="B2" s="1" t="str">
        <f>IFERROR(INDEX(DATA!$A:$AH,MATCH(A2,DATA!$A:$A,0),4),"")</f>
        <v>Kukulcania arizonica</v>
      </c>
      <c r="C2" s="35" t="str">
        <f>IF(B2="","",TRIM(SUBSTITUTE(SUBSTITUTE(SUBSTITUTE(SUBSTITUTE(SUBSTITUTE(SUBSTITUTE(SUBSTITUTE(SUBSTITUTE(SUBSTITUTE(SUBSTITUTE(SUBSTITUTE(SUBSTITUTE(SUBSTITUTE((IFERROR(INDEX(DATA!$A:$AH,MATCH(A2,DATA!$A:$A,1),MATCH("matex",DATA!$A$4:$AH$4,0)),"")),",,",",")," )", ")")," ]", "]"),", ,", ","),",,",","),", ("," ("),", ["," ["),", ,",","),": ,", ":")," ,", ",")," .", "."),",.",".")," ;", ";")))</f>
        <v>&lt;boldsmallcaps&gt;Paratypes: &lt;boldsmallcaps&gt;&lt;boldsmallcaps&gt;USA.&lt;boldsmallcaps&gt; &lt;bold&gt;Arizona:&lt;bold&gt; &lt;italics&gt;Gila&lt;italics&gt;, 8 km N of Roosevelt Dam, [N33.82314°, W111.29501°], W. Ivie coll., 11/IV/1935, 1 #m 1 #ff (AMNH), 1 #m 3 #ff 1 imm. (AMNH IFM-1198, IFM-1655), 8 miles N Roosevelt Dam (N33.75°, W111.25°), W. Ivie coll., 11/IV/1939, 1 #m 1 #ff 1 imm. (AMNH), 1 #m 1 #ff (AMNH IFM-1531). &lt;boldsmallcaps&gt;Non-type material: &lt;boldsmallcaps&gt;&lt;boldsmallcaps&gt;Mexico.&lt;boldsmallcaps&gt; &lt;bold&gt;Chihuahua:&lt;bold&gt; &lt;italics&gt;12 miles NW Gran Morelos&lt;italics&gt;, [N28.33287°, W106.68477°], R. Smith coll., 16/VIII/1950, 1 #ff (AMNH); &lt;italics&gt;23 miles S Chihuahua&lt;italics&gt; [N28.35459°, W106.26728°], E.J. Schlinger coll., 9/VII/1954, 1 #ff (UCB); &lt;italics&gt;Las Canoas Babicora&lt;italics&gt; [N26.62389°, W106.40391°], W.J. Gertsch coll., 3/VII/1947, 1 #m 5 imm. (AMNH); &lt;italics&gt;near Primavera&lt;italics&gt;, Cañon Prieta, W.J. Gertsch coll., 30/VI/1947, 1 #ff (AMNH), 1 #ff (AMNH); &lt;italics&gt;Samalayuca&lt;italics&gt; [N31.34139°, W106.47833°], W.J. Gertsch coll., 25/VI/1947, 3 #ff (AMNH); &lt;italics&gt;Sierra de En Medio&lt;italics&gt;, Nogales Ranch [N30.98644°, W108.59738°, 1524–1737m], W.S. Creighton coll., 25–30/IX/1951, 1 #ff (AMNH); &lt;italics&gt;Sierra del Nido&lt;italics&gt;, Arroyo del Álamo (N29.33333°, W106.83333°), V. Roth coll., 14/X/1969, 1 #ff (AMNH); &lt;italics&gt;summit W of Primavera&lt;italics&gt;, W.J. Gertsch coll., 2/VII/1947, 1 #m 6 #ff 3 imm. (AMNH), 3 #ff 10 imm. (AMNH). &lt;bold&gt;Coahuila:&lt;bold&gt; &lt;italics&gt;1 mile S Cedritos&lt;italics&gt; [N27.45639°, W101.77°], R. Zweifel coll., 23/VI/1957, 2 #ff 3 imm. (AMNH); &lt;italics&gt;20 miles E Saltillo&lt;italics&gt; [N25.45685°, W100.65425°], W.J. Gertsch &amp; V. Roth coll., 18/VII/1956, 1 #ff 3 imm. (AMNH); &lt;italics&gt;20 miles E Saltillo on Rt. 40&lt;italics&gt; [N25.68679°, W100.60631°], F.A. Coyle coll., 3/VII/1982, 2 #ff 2 imm. (MCZ 39918); &lt;italics&gt;5 miles W Saltillo&lt;italics&gt; [N25.45212°, W101.08545°], Davis coll., 5/VII/1936, 1 #ff 1 imm. (AMNH); &lt;italics&gt;56 km E Monclova&lt;italics&gt;, Cueva de Las Animas [N26.88366°, W100.92261°], W. Bell &amp; J. Reddell coll., 21/II/1966, 1 #ff (AMNH);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&lt;italics&gt;San Isidro&lt;italics&gt;, 60 miles NW Durango [N24.63946°, W105.20289°], W.J. Gertsch coll., 19/VIII/1947, 1 #ff (AMNH). &lt;bold&gt;Nuevo León:&lt;bold&gt; &lt;italics&gt;29 miles W Linares&lt;italics&gt; [N24.74912°, W99.99261°], S.B. &amp; S.A. Mulaik coll., IX/1956, 4 #ff 2 imm. (AMNH); &lt;italics&gt;6 miles S Micondra de Presa&lt;italics&gt;, creosote contry (N24°, W99.96667°), V. &amp; B. Roth coll., 17/II/1984, 1 #ff (CAS 9060612); &lt;italics&gt;Monterrey&lt;italics&gt; [N25.68661°, W100.31611°], R.H. Crandall coll., 30/XII/1940, 4 #ff 1 imm. (AMNH).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&lt;italics&gt;Rt. 70, 70 miles W of Valles&lt;italics&gt;, under stones by roadside [N22.15313°, W100.93359°], J.A.L. Cooke coll., 19/II/1970, 1 #ff 2 imm. (AMNH). &lt;bold&gt;Sonora:&lt;bold&gt; &lt;italics&gt;10 miles S Cananea&lt;italics&gt;, Sierra Manzanal [N30.73333°, W110.25°], V. Roth coll., 17/IX/1970, 3 #ff (AMNH); &lt;italics&gt;10 miles S Nacorazi&lt;italics&gt;, Hwy. 10, entrance to old copper mine [N30.22803°, W109.72427°], B.A. Brance coll., 16/VIII/1959, 1 #ff (AMNH); &lt;italics&gt;10 miles W Alamos&lt;italics&gt; [N27.08241°, W109.08339°], W.J. Gertsch coll., 19/VII/1954, 2 #ff 9 imm. (AMNH); &lt;italics&gt;11 miles S Cumpas&lt;italics&gt; [N29.85812°, W109.66722°], V. Roth &amp; N. Bucknall coll., 3/X/1966, 1 #ff (AMNH);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&lt;italics&gt;Desemboque&lt;italics&gt; [N30.56833°, W113.00667°], B. Malkin coll., 15–31/VII/1935, 1 #m 3 #ff (AMNH); &lt;italics&gt;Guaymas&lt;italics&gt;, in room in town [N27.91787°, W110.90894°], M. Cardenas coll., 6/XI/1944, 1 #ff (AMNH); &lt;italics&gt;Hermosillo&lt;italics&gt; [N29.07297°, W110.95592°], B. Malkin coll., 18/VIII/1953, 1 #ff (AMNH), B. Malkin &amp; V.E. Thatcher coll., 20/IX/1952, 1 #ff (AMNH); &lt;italics&gt;Isla Medio&lt;italics&gt;, B. Osorio coll., 29/IV/1944, 1 #ff 3 imm. (AMNH); &lt;italics&gt;Minas Nuevas&lt;italics&gt; [N27.06196°, W109.00735°], P. &amp; C. Vaurie coll., 8/VIII/1952, 1 #m (AMNH); &lt;italics&gt;near Sierra Manzanal&lt;italics&gt;, oak, rocky [N30.73333°, W110.25°], 13/VII/1970, 1 #m (AMNH); &lt;italics&gt;S. Puerto Libert.&lt;italics&gt;, Tidepool Beach (N29.45°, W112.4°), B. Roth coll., 26/III/1981, 1 #m (AMNH); &lt;italics&gt;San Luis Río Colorado&lt;italics&gt; [N32.45189°, W114.77171°], V. Roth coll., 4/XII/1955, 1 #m (AMNH); &lt;italics&gt;San Miguel de Horcasitas&lt;italics&gt; (N29.3°, W110.45°), V. Roth coll., 4/X/1966, 1 #ff (AMNH); &lt;italics&gt;Sierra Álamos&lt;italics&gt; [N27.01482°, W108.74702°] (collector illegible) coll., 1 #ff 1 imm. (AMNH); &lt;italics&gt;Sierra de Los Ajos&lt;italics&gt; (N31.05°, W109.93333°), V. Roth coll., 20/VII/1971, 1 #ff (AMNH). &lt;bold&gt;Tamaulipas:&lt;bold&gt;, J.A.L. Cooke coll., 18/III/1972, 1 #ff 1 imm. (AMNH IFM-1633); &lt;italics&gt;10 miles S Reynosa&lt;italics&gt; [N25.87425°, W98.26907°], W.S. Creighton coll., 6/XI/1951, 1 #m 1 #ff (AMNH); &lt;italics&gt;Highway 101, km 152.5&lt;italics&gt; [N24.10985°, W98.74616°], C. Soileau coll., 23/II/1973, 1 #ff (AMNH); &lt;italics&gt;Mumulique Pass.&lt;italics&gt;, 25/XII/1947, 1 #ff (AMNH). &lt;bold&gt;uncertain locality:&lt;bold&gt; &lt;italics&gt;San Diego, plain (? label illegible)&lt;italics&gt;, A.M. Chickering coll., 20/VII/1934, 3 #ff 1 imm. (MCZ 39058). &lt;bold&gt;Zacatecas:&lt;bold&gt; &lt;italics&gt;27 miles NNW Fresnillo&lt;italics&gt; (N23.35°, W102.58°), J. &amp; W. Ivie coll., 7/IX/1964, 1 #ff (AMNH); &lt;italics&gt;45 miles NE Zacatecas&lt;italics&gt; [N23.34835°, W102.27046°], L. Erickson &amp; M.E. Soleglad coll., 8/VIII/1974, 1 #ff (AMNH); &lt;italics&gt;on route 45, 120 miles SE Durango&lt;italics&gt; [N23.40496°, W103.033°], A. Aschwanden coll., 8/IX/1961, 1 #ff (AMNH). &lt;boldsmallcaps&gt;No data.&lt;boldsmallcaps&gt;, 2 #ff 4 imm. (AMNH). &lt;boldsmallcaps&gt;USA.&lt;boldsmallcaps&gt; &lt;bold&gt;Arizona:&lt;bold&gt; &lt;italics&gt;Cochise&lt;italics&gt;, 1 Mile east of Portal (N31.92°, W109.15°), W.J. Gertsch coll., 20/II/1982, 1 #ff (AM KS.32580), 5 miles W Portal [N31.9107°, W109.22673°, 1600m], S. Johnson coll., 26/VII/1976, 1 #m (AMNH), same collector, 29/VII/1976, 2 #m (AMNH IFM-1392), S.W.R.S. [N31.9137°, W109.14145°, 1646m], D. Ubick coll., 7/VII/1972, 1 #m (DU 72.07.07), SWRS, N. Platnick coll., 13–22/VIII/1972, 1 #ff 1 imm. (MCZ 145369), 9 miles W Portal, East Turkey Creek [N31.9137°, W109.14145°], W.J. Gertsch coll., 11/V/1972, 1 #ff (AMNH), Bowie, [N32.32593°, W109.48706°], V. Roth coll., V/1972, 1 #ff (DU 72.05), Chiricahua Mountains [N31.92981°, W109.38229°, 1981m], A.Jung coll., 9/VII/1971, 1 #m 1 #ff (DU 71.07.09), same locality [N31.92981°, W109.38229°], F.C. Baptista coll., 23/V/1981, 1 #m (AMNH), J.A.L. Cooke coll., VII–VIII/1972, 1 #ff (AMNH), R.O. Schuster &amp; L.M. Smith coll., 6/VIII/1958, 1 #ff (AMNH), Cave Creek Canyon, can traps [N31.92981°, W109.38229°, 1554–1615m], V. Roth coll., 14/X/1981, 1 #m (AMNH), Cave Creek Canyon, Sunny Flat Camp Ground [N31.92981°, W109.38229°], Caziers &amp; Favreaus coll., 18/VIII/1974, 1 #ff (AMNH), S.W.R.S., D. Ubick coll., 19–22/VII/1975, 1 #m (DU 75.07.19), Turkey Cr. Near Forest, rt. 42, S. Johnson coll., 20/VIII/1976, 1 #ff 5 imm. (AMNH), 1 #ff (AMNH), Lower Carr Canyon, Huachuca Mts., (N31.48787°, W110.40828°), W.J. Gertsch coll., 21/VII/1955, 1 #m 2 #ff 1 imm. (MACN-Ar 20557), near Portal [N31.9137°, W109.14145°], F.N. Young coll., 2/VII/1956, 1 #ff (AMNH), Paradise [N31.93481°, W109.21895°, 1646m], F.W. Zweifel coll., XII/1998, 1 #ff (AMNH), Portal, at house [N31.9137°, W109.14145°], V. Roth coll., XI/1995, 1 #m (CAS 9057629), in house, W.J. Gertsch coll., 19/VI/1980, 1 #m (AMNH), on porch, same locality (N31.92°, W109.15°), same collector, 17/XII/1976, 2 #m (AM KS.32579), on wall at light, same locality [N31.9137°, W109.14145°], D. Ubick coll., 11/VIII/1981, 1 #m (DU 81.08.11), ranch house, B. Hölldobler coll., VIII/1974, 1 #ff (MCZ 145370), D.M. Tuttle coll., 1969, 1 #ff (AMNH), M. van Buskirk coll., 4/VII/1971, 2 #m (CAS 9060466), W. Spofford coll., II/1982, 1 #ff (AMNH IFM-1561), W.J. Gertsch coll., X/1978, 1 #m (AMNH);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Solomonville, [N32.81412°, W109.62948°], D. &amp; S. Mulaik coll., 7/IX/1939, 1 #ff (AMNH);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bookstore, near restroom, K. Wissman coll., 13/IV/1988, 1 #m 1 #ff (USNM);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Quercus and Pinus edulis, under cobbles and boulders, same locality (N31.7717°, W111.5769°, 1530m), same collector and date, 1 #ff (SMF), Coronado National Forest, Madera Canyon, Proctor Area, 53mk S Tucson (MJR-Loc-157), dry forest on rocky hillside, under rocks and logs (N31.73856°, W110.88673°), M.J. Ramírez coll., 28/II/2014, 1 #m (MACN-Ar 33844), Greaterville [N31.76398°, W110.75008°], S. &amp; D. Mulaik coll., 29/XII/1940, 1 #ff (AMNH), Green Valley [N31.85425°, W110.9937°], II/1990, 1 #ff (AMNH), Santa Catalina Mountains, Molimo Basin, under granite [N32.443°, W110.788°], D. Ubick coll., 28/VII/1997, 1 #ff (CAS 9060659), Tucson, [N32.22174°, W110.92648°], W. Ivie coll., VII–VIII/1935, 1 #m 2 #ff (AMNH IFM-1560), same locality [N32.22178°, W110.92645°], F. Russell coll., 2 #ff (AMNH),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Bumble Bee (MJR-Loc-249) (N34.18545°, W112.16866°, 1133m), M.J. Ramírez coll., 24/II/2016, 1 #ff (MACN-Ar 36218), Prescott [N34.54002°, W112.4685°], 11/VI/1987, 2 #m (AMNH); &lt;italics&gt;Yuma&lt;italics&gt;, in greenhouse [N32.69265°, W114.62769°], D.M. Tuttle coll., 1/III/1977, 2 #ff (AMNH), N. Banks coll., 1 #ff (MCZ 145397), 4/V/1918, 1 #ff (AMNH), XI/1949, 1 #ff (AMNH), MACG, in warehouse, II/1971, 1 #ff (AMNH), Yuma, D.M. Tuttle coll., 3/IX/1983, 4 #ff (AMNH), P. Covingto coll., 13/II/1956, 1 #ff (MCZ 145396). &lt;bold&gt;California:&lt;bold&gt; &lt;italics&gt;Imperial&lt;italics&gt;, Brawley [N32.97866°, W115.53027°], J.Y. Sandoval coll., XII/1971, 1 #ff (USNM), 1 #ff 10 imm. (USNM), Imperial Valley [N32.73755°, W114.9633°], V. Roth coll., V/1960, 1 #m (AMNH); &lt;italics&gt;Riverside&lt;italics&gt;, Blythe, in garage [N33.61777°, W114.58826°, 76m], E. Sanders coll., 11/VII/1935, 2 #m 1 #ff (MCZ 145398), same locality [N33.61777°, W114.58826°], Linsley, MacSwain &amp; R.F. Smith coll., 12/VII/1945, 1 #m (AMNH), P.D. Hurd &amp; W.F. Barr coll., 9/VIII/1946, 1 #m (AMNH);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Lake Mead [N36.0056°, W114.8052°], S. Schwab coll., V/1968, 1 #m (USNM). &lt;bold&gt;New Mexico:&lt;bold&gt; &lt;italics&gt;Bernalillo&lt;italics&gt;, Albuquerque [N35.08533°, W106.60555°], N. Banks coll., 2 #ff 3 imm. (MCZ 145399); &lt;italics&gt;Catron&lt;italics&gt;, 13 miles NE Glenwood, Deep Creek [N33.48698°, W108.93296°], A. Grubbs coll., 30/VII/1979, 1 #ff (AMNH), Sierra, Gila National Forest, 19 km W Hillsboro, highway 90 [N33.50184°, W108.62222°], S.C. Willians coll., 16/VIII/1974, 1 #ff (CAS 9060619); &lt;italics&gt;Dona Ana&lt;italics&gt;, Las Cruces, Chihuahua desert scrub, around house (N32.31994°, W106.76365°), L. Prendini &amp; M. Nishiguchi coll., 12/IX/2002, 1 #m (AMNH), Organ Mountains, Aguirre Springs National Recreation Area, oak-juniper, under granite [N32.32612°, W106.55599°], D. Ubick coll., 9/IX/1989, 1 #ff (CAS 9060415); &lt;italics&gt;Eddy&lt;italics&gt;, Carlsbad Caverns National Park, found house [N32.14786°, W104.55671°], W.C. Welboun coll., 2/V/1975, 1 #m (AMNH); &lt;italics&gt;Hidalgo&lt;italics&gt;, 5 miles NE Lordsburg, [N32.41576°, W108.67974°], W. Ivie coll., 8/IX/1941, 1 #ff (AMNH), 7 miles W Animas [N31.93587°, W108.93072°], B. Tomberlin &amp; T. Snell coll., 26/VI/1988, 1 #ff (AMNH), 8 miles SE Rodeo, Peloncillo Mountains [N31.82969°, W109.03504°], J.O. Hood coll., 14/VII/1954, 1 #m 1 #ff (AMNH), Guadalupe Canyon, [N31.42644°, W109.04506°], V. Roth &amp; T. Gee coll., 15/VII/1994, 1 #m (CAS 9057590); &lt;italics&gt;Luna&lt;italics&gt;, Deming, around house [N32.2687°, W107.75864°], S.E. Ruebush coll., 1976, 2 #ff (MCZ 145400); &lt;italics&gt;San Miguel&lt;italics&gt;, 8 miles E Rowe [N35.4164°, W105.56031°], C.C. Hoff coll., 1 #ff (AMNH); &lt;italics&gt;Sandoval&lt;italics&gt;, Los Alamos, Bandelier National Monument [N35.76506°, W106.32205°, 91m], W. Pippin coll., VI/1979, 1 #ff (CAS 9060632); &lt;italics&gt;Santa Fe&lt;italics&gt;, Santa Fe, W of Santa Fé, under rock [N35.68698°, W105.9378°], D.C. Lowrie coll., 10/X/1977, 1 #m (AMNH), SW of Santa Fe, D.C.Lowrie coll., 27/VIII/1977, 1 #ff (AMNH); &lt;italics&gt;Valencia&lt;italics&gt;, 5 miles SE Suwanee (N34.9°, W107.08333°), W. Ivie coll., 5/IX/1941, 1 #ff (AMNH). &lt;bold&gt;no further locality:&lt;bold&gt;, 1 #ff 4 imm. (AMNH). &lt;bold&gt;Oklahoma:&lt;bold&gt; &lt;italics&gt;Comanche&lt;italics&gt;, Wichita Mts. [N34.75951°, W98.6434°], C.J. Goodnight coll., 3/IX/1949, 1 #ff 1 imm. (AMNH); &lt;italics&gt;Grady&lt;italics&gt;, Chickasha, Washita R. Bank [N35.05257°, W97.93643°], L. Hook coll., 4/VI/1944, 1 #m (AMNH). &lt;bold&gt;Texas:&lt;bold&gt; &lt;italics&gt;Archer&lt;italics&gt;, Wichita Falls, Lake Kickapoo [N33.6458°, W98.82249°], J.Y. Sandoval coll., 28/VI/1968, 1 #ff 3 imm. (USNM); &lt;italics&gt;Bexar&lt;italics&gt;, 0.5 mi N Heliotes, [N29.57801°, W98.68975°], D. Campbell &amp; P.R. Craig coll., 4/V/1960, 2 #ff (CAS 9057577), Bandera, near Helotes, under rocks [N29.54947°, W98.66298°], E. Nelson coll., 5/VIII/1973, 1 #ff (MCZ 145401), Helotes creek, [N29.63222°, W98.71755°], S.A. Murray coll., 11/X/1940, 1 #ff (AMNH); &lt;italics&gt;Blanco&lt;italics&gt;, 1 mi N of Rt. 290 on Rd. 3232 to Pedernales Falls State Park [N30.30807°, W98.25773°], F. Coyle coll., 11/V/1982, 1 #ff (MCZ 145402); &lt;italics&gt;Brewster&lt;italics&gt;, Basin of Chisos Mountains [N29.27°, W103.3°], W. Necker coll., summer/1937, 1 #ff (AMNH),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same locality [N29.27°, W103.3°, 2286m], same collector, VII/1937, 2 #ff (AMNH), Big Bend State Park [N29.26665°, W103.29873°], W.J. Gertsch coll., 28/IX/1950, 1 #m 2 #ff 3 imm. (AMNH), The Basin [N29.27°, W103.3°], C. Soileau coll., 27/I/1973, 1 #ff (AMNH), Marathon, [N30.20517°, W103.24462°], M.A. Cazier coll., 12/VI/1948, 1 #ff o imm. (AMNH), Presidio, MSU Dalquest Research Site, 18 rd mi NE Sauceda, under rocks, desert scrub (N29.55667°, W103.79417°), N. Platnick &amp; D. Ubick coll., 4/X/2005, 1 #ff (AMNH), Window Trail, under large rock [N29.27553°, W103.31621°], C.L. Reid coll., 17/IX/1960, 1 #ff (MCZ 145405); &lt;italics&gt;Burnet&lt;italics&gt;, Hays, 4 km NW Wimberley, at Little Twin Sisters Peaks (N30.51667°, W98.11667°), W.E. Steiner et al. coll., 9–10/III/1995, 1 #ff (USNM); &lt;italics&gt;Cameron&lt;italics&gt;, Leguna Atascosa Wildlife Refuge, east shore of Cayo Atascosa, near damsite [N26.22835°, W97.34865°], 29/I/1959, 1 #ff (AMNH);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&lt;italics&gt;Hays&lt;italics&gt;, 2.2 mi W of San Marcos, [N29.88328°, W97.94139°], H. Campbell &amp; H. Campbell coll., 1/IV/1961, 1 imm. (CAS 9057630); &lt;italics&gt;Jeff Davis&lt;italics&gt;, Davis, Davis Mountain junction [N30.75015°, W104.0838°], C. &amp; P. Vaurie coll., 9/VII/1948, 2 #m (AMNH), Fort Davis, walnut grove [N30.58821°, W103.89463°], D. Ubick coll., 11/VIII/1981, 1 #ff (DU 81.08.11); &lt;italics&gt;Kerr&lt;italics&gt;, Hunt, MO Ranch, 10 mi. W of Hunt [N30.07104°, W99.33798°], R.O. Albert coll., 20/IV/1962, 1 #ff (MCZ 145410), Kerrville, [N30.04743°, W99.14032°], S. &amp; D. Mulaik coll., VII/1940, 1 #ff (AMNH), Raven Ranch, A. Mulaik coll., VI/1941, 2 #ff (AMNH), S. &amp; D. Mulaik coll., IV/1941, 2 #ff 1 imm. (AMNH), same collector, VI/1941, 1 #ff (AMNH), same locality [N30.09453°, W99.45616°], D. Mulaik coll., VIII/1939, 1 #m 2 imm. (AMNH); &lt;italics&gt;Lampasas&lt;italics&gt;, 2 miles S Lampasas, on Route 281, under rocks [N31.06378°, W98.1817°], 24/XII/1941, 1 #ff 1 imm. (AMNH), D.C. Lowrie coll., same date, 1 #ff (AMNH); &lt;italics&gt;Llano&lt;italics&gt;, 23 miles SE Llano, [N30.53875°, W98.94858°], B. Vogel coll., 14/III/1970, 1 #ff 1 imm. (USNM); &lt;italics&gt;Mason&lt;italics&gt;, Mason [N30.74879°, W99.23061°], J. Rosen &amp; R. Schrammel coll., 15/IV/1961, 2 #m 6 imm. (AMNH);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&lt;italics&gt;Terrell&lt;italics&gt;, 0.5 mile E Dryden [N30.04469°, W102.11438°], 14/I/1948, 1 #ff (AMNH), Sanderson [N30.14241°, W102.39403°], S. Mulaik coll., 4/VII/1934, 1 #m (AMNH); &lt;italics&gt;Travis&lt;italics&gt;, 12 miles W Jonestown, Turkey Bend of the Colorado River [N30.48709°, W98.07139°], B. Vogel coll., 25/X/1969, 1 #m (USNM), Austin [N30.26715°, W97.74306°], 1903, 2 #m (AMNH), Bull Creek, 7.5 miles NW Austin [N30.36327°, W97.7868°], B. Vogel coll., 13/IV/1969, 1 #m (USNM); &lt;italics&gt;Uvalde&lt;italics&gt;, Laguna, chalk cliffs [N29.41912°, W100.00562°], D.C. Lowrie coll., 25/XII/1941, 1 #ff (AMNH); &lt;italics&gt;Val Verde&lt;italics&gt;, Langtry [N29.80856°, W101.55968°], S. &amp; D. Mulaik coll., 3/VI/1941, 1 #ff 2 imm. (AMNH). &lt;bold&gt;Utah:&lt;bold&gt; &lt;italics&gt;Washington&lt;italics&gt; [N37.13054°, W113.50829°], 1 #ff 2 imm. (AMNH).</v>
      </c>
    </row>
    <row r="3" spans="1:3" customFormat="1" x14ac:dyDescent="0.25">
      <c r="A3" s="1">
        <v>2</v>
      </c>
      <c r="B3" s="1" t="str">
        <f>IFERROR(INDEX(DATA!$A:$AH,MATCH(A3,DATA!$A:$A,0),4),"")</f>
        <v>Kukulcania bajacali</v>
      </c>
      <c r="C3" s="35" t="str">
        <f>IF(B3="","",TRIM(SUBSTITUTE(SUBSTITUTE(SUBSTITUTE(SUBSTITUTE(SUBSTITUTE(SUBSTITUTE(SUBSTITUTE(SUBSTITUTE(SUBSTITUTE(SUBSTITUTE(SUBSTITUTE(SUBSTITUTE(SUBSTITUTE((IFERROR(INDEX(DATA!$A:$AH,MATCH(A3,DATA!$A:$A,1),MATCH("matex",DATA!$A$4:$AH$4,0)),"")),",,",",")," )", ")")," ]", "]"),", ,", ","),",,",","),", ("," ("),", ["," ["),", ,",","),": ,", ":")," ,", ",")," .", "."),",.",".")," ;", ";")))</f>
        <v>&lt;boldsmallcaps&gt;Holotype: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&lt;boldsmallcaps&gt;Non-type material: &lt;boldsmallcaps&gt;&lt;boldsmallcaps&gt;Mexico.&lt;boldsmallcaps&gt; &lt;bold&gt;Baja California:&lt;bold&gt; &lt;italics&gt;Cabo Pulmo&lt;italics&gt;, Cerro Cuevoso [N23.43636°, W109.42963°], I. La Rivers coll., 26/III/1947, 1 #ff (UCB); &lt;italics&gt;San José del Cabo&lt;italics&gt; [N23.06366°, W109.70244°], Eisen &amp; Vaslet coll., 6 #ff 3 imm. (MCZ 145412), N. Banks coll., 1896, 1 #ff (MCZ 145411). &lt;bold&gt;Baja California Sur:&lt;bold&gt;, V. Roth coll., 5–8/II/1966, 2 #ff several imm. (AMNH); &lt;italics&gt;1.5 mile NE Punta Palmilla&lt;italics&gt; [N23.01058°, W109.71676°], S.C. Willians et al. coll., 16/VII/1968, 1 #ff (AMNH); &lt;italics&gt;12 miles NE Cabo San Lucas&lt;italics&gt;, in palm oasis [N22.98916°, W109.75131°], V. Roth coll., 7/II/1966, 2 #ff 1 imm. (AMNH); &lt;italics&gt;24 miles N Miraflores&lt;italics&gt; [N23.69759°, W109.74241°], V. Roth coll., 10/II/1966, 1 #ff (CAS 9060683); &lt;italics&gt;25 km E Cabo San Lucas&lt;italics&gt; [N23.01487°, W109.72488°], C. Griswold &amp; L. Vincent coll., 16/XII/1977, 1 #ff (UCB);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&lt;italics&gt;8 km S Miraflores&lt;italics&gt;, road to Las Casitas [N23.30636°, W109.76754°], C. Griswold &amp; L. Vincent coll., 15/XII/1977, 2 #ff (UCB); &lt;italics&gt;8 miles S El Crucero&lt;italics&gt; [N25.03953°, W111.65788°], V. Roth coll., 12/II/1966, 1 #ff (AMNH); &lt;italics&gt;8 miles SE La Paz&lt;italics&gt; [N24.06244°, W110.18285°, 305m], E.L. Sleeper &amp; F.J. Moore coll., 13/X/1968, 1 #ff (CAS 9060627), 1 #ff (CAS 9060677); &lt;italics&gt;Bahía de La Paz&lt;italics&gt;, Isla Gaviota [N24.14264°, W110.31275°], B. Osorio y Tafall coll., 17/V/1944, 1 #ff (AMNH); &lt;italics&gt;Boca de la Sierra&lt;italics&gt; [N23.38607°, W109.81647°], HWC coll., 12/VIII/1964, 1 #ff (CAS 9057581); &lt;italics&gt;Cabo San Lucas&lt;italics&gt;, under litter on sand dunes [N22.89053°, W109.91674°], P. Rude coll., 31/XII/1978, 2 #ff (UCB), T. Craig coll., 5/III/1928, 1 #ff (CAS 9060631); &lt;italics&gt;Comitán&lt;italics&gt; [N24.13151°, W110.42446°], M. Jiménez coll., 30/IX/1986, 1 #ff (AMNH); &lt;italics&gt;El Cien&lt;italics&gt;, 1 #ff (CAS 9060645), 1 #ff (CAS 9060648); &lt;italics&gt;La Paz&lt;italics&gt; [N24.14264°, W110.31275°, 50m], E.L. Sleeper &amp; F.J. Moore coll., 12/X/1968, 1 #ff (AMNH), same locality [N24.14264°, W110.31275°], V. Roth coll., 1–3/II/1965, 2 #m 3 #ff 2 imm. (AMNH), 2 #m 1 #ff (AMNH), 1 #m 1 #ff (AMNH IFM-1622), same collector, 2–3/II/1966, 1 #ff (AMNH), same collector, II/1965, 2 #m 5 #ff 1 imm. (AMNH); &lt;italics&gt;La Ribera&lt;italics&gt; (N23.3°, W109.3°), V. Roth coll., 10/II/1966, 1 #ff (AMNH);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in house [N24.14264°, W110.31275°], H.W. Campbell coll., 15–18/VIII/1964, 1 #ff (CAS 9057585); &lt;italics&gt;Sierra de la Laguna&lt;italics&gt;, Los Naranjos, under rocks, hand collecting [N23.56667°, W110°, 600m], A. Cota coll., 30/IX/1988, 1 #ff (CAECIB 336); &lt;italics&gt;Sierra de las Cacachilas&lt;italics&gt;, near Rancho Al Chivato [N24.10449°, W110.12541°, 487m], M.L. Jiménez &amp; J. Maya coll., 5/XI/2013, 1 #ff (CAECIB IFM-1540); &lt;italics&gt;west side of Santiago&lt;italics&gt; [N23.48194°, W109.71833°], H.W. Campbell coll., 14/VIII/1964, 3 #ff (CAS 9057600). &lt;boldsmallcaps&gt;USA.&lt;boldsmallcaps&gt; &lt;bold&gt;Arizona:&lt;bold&gt; &lt;italics&gt;Williams&lt;italics&gt;, Marx Collection coll., 1 #ff (USNM).</v>
      </c>
    </row>
    <row r="4" spans="1:3" customFormat="1" x14ac:dyDescent="0.25">
      <c r="A4" s="1">
        <v>3</v>
      </c>
      <c r="B4" s="1" t="str">
        <f>IFERROR(INDEX(DATA!$A:$AH,MATCH(A4,DATA!$A:$A,0),4),"")</f>
        <v>Kukulcania benita</v>
      </c>
      <c r="C4" s="35" t="str">
        <f>IF(B4="","",TRIM(SUBSTITUTE(SUBSTITUTE(SUBSTITUTE(SUBSTITUTE(SUBSTITUTE(SUBSTITUTE(SUBSTITUTE(SUBSTITUTE(SUBSTITUTE(SUBSTITUTE(SUBSTITUTE(SUBSTITUTE(SUBSTITUTE((IFERROR(INDEX(DATA!$A:$AH,MATCH(A4,DATA!$A:$A,1),MATCH("matex",DATA!$A$4:$AH$4,0)),"")),",,",",")," )", ")")," ]", "]"),", ,", ","),",,",","),", ("," ("),", ["," ["),", ,",","),": ,", ":")," ,", ",")," .", "."),",.",".")," ;", ";")))</f>
        <v>&lt;boldsmallcaps&gt;Holotype: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Middle Island [N28.31048°, W115.56785°], S.C. Willians coll., 9/IV/1981, 1 #ff (CAS 9060669), 1 #m (CAS 9060689).</v>
      </c>
    </row>
    <row r="5" spans="1:3" customFormat="1" x14ac:dyDescent="0.25">
      <c r="A5" s="1">
        <v>4</v>
      </c>
      <c r="B5" s="1" t="str">
        <f>IFERROR(INDEX(DATA!$A:$AH,MATCH(A5,DATA!$A:$A,0),4),"")</f>
        <v>Kukulcania brignolii</v>
      </c>
      <c r="C5" s="35" t="str">
        <f>IF(B5="","",TRIM(SUBSTITUTE(SUBSTITUTE(SUBSTITUTE(SUBSTITUTE(SUBSTITUTE(SUBSTITUTE(SUBSTITUTE(SUBSTITUTE(SUBSTITUTE(SUBSTITUTE(SUBSTITUTE(SUBSTITUTE(SUBSTITUTE((IFERROR(INDEX(DATA!$A:$AH,MATCH(A5,DATA!$A:$A,1),MATCH("matex",DATA!$A$4:$AH$4,0)),"")),",,",",")," )", ")")," ]", "]"),", ,", ","),",,",","),", ("," ("),", ["," ["),", ,",","),": ,", ":")," ,", ",")," .", "."),",.",".")," ;", ";")))</f>
        <v>&lt;boldsmallcaps&gt;Holotype: &lt;boldsmallcaps&gt;&lt;boldsmallcaps&gt;Mexico.&lt;boldsmallcaps&gt; &lt;bold&gt;Oaxaca:&lt;bold&gt; &lt;italics&gt;Monte Albán&lt;italics&gt;, [N17.0438°, W96.76811°], P. Brignoli coll., 7/VIII/1973, 1 #m (MCVR). &lt;boldsmallcaps&gt;Non-type material: &lt;boldsmallcaps&gt;&lt;boldsmallcaps&gt;Mexico.&lt;boldsmallcaps&gt; &lt;bold&gt;Estado de México:&lt;bold&gt; &lt;italics&gt;Pyramids of San Juán Teotihuacán&lt;italics&gt;, [N19.69227°, W98.8435°], Bentzien coll., 15/IX/1977, 3 #ff 3 imm. (UCB). &lt;bold&gt;Oaxaca:&lt;bold&gt; [N17.0438°, W96.76811°], R. Greenfield coll., V–VI/1938, 2 #ff (USNM), same locality [N17.05942°, W96.72162°, 1534m], C. &amp; P. Vaurie coll., 17/VII/1955, 1 #ff (AMNH), same locality [N17.05942°, W96.72162°], R.V. Chamberlin coll., 6/II/1939, 2 #ff (AMNH), same date, 1 #ff 1 imm. (AMNH); &lt;italics&gt;10 miles E Oaxaca&lt;italics&gt; [N17.00505°, W96.54714°], J. Reddell &amp; J. Fish coll., 15/VIII/1967, 3 #ff 4 imm. (AMNH); &lt;italics&gt;10 miles S Tomellín&lt;italics&gt; [N17.62498°, W96.91975°], J. Reddell, J. Fish &amp; T. Evans coll., 14/VIII/1967, 1 #ff 2 imm. (AMNH); &lt;italics&gt;28 km S Nochixtlán&lt;italics&gt; [N17.2261°, W96.87526°], S.A. Stockwell coll., 11/VIII/1988, 1 #ff 1 imm. (AMNH); &lt;italics&gt;3.7 km N El Moral&lt;italics&gt;, under stones (N17.50223°, W96.93485°, 2050m), L. Prendini, O. Francke, E. Gonzaléz &amp; J. Ponce coll., 23/VII/2002, 5 #ff (AMNH); &lt;italics&gt;5 mi NE Mitla&lt;italics&gt;, near "El Crucero" ruins [N16.9379°, W96.28138°, 2073–2195m], M.R. Bogert, G. Sluder &amp; N. Bucknall coll., 27/VIII/1963, 1 #ff 1 imm. (AMNH); &lt;italics&gt;5.8 miles N Teotitlán&lt;italics&gt;, off Mex-131 [N17.03016°, W96.52073°], L.R. Erickson &amp; M.E. Soleglad coll., 31/VII/1973, 2 #ff (AMNH); &lt;italics&gt;7.4 miles N of Telixtlahuaca&lt;italics&gt; [N17.34993°, W96.89013°, 1800m], V.F. Lee coll., 16/XI/1987, 1 #ff (CAS 9057632); &lt;italics&gt;8 km NE El Punto&lt;italics&gt; [N17.30739°, W96.55186°, 2134m], S.A. Stockwell coll., 16/VIII/1988, 1 #ff (AMNH); &lt;italics&gt;9 km N de San Lorenzo Mixtepec&lt;italics&gt; (N16.17521°, W96.1983°, 1925m), O. Francke et al. coll., 23/VI/2006, 1 #ff (CNAN-Ar 8181); &lt;italics&gt;Disto. De Ejutla&lt;italics&gt;, 1.5 km W San Andres Zabache, on rocky slope [N16.59905°, W96.85799°, 1539m], C.M. Bogert coll., 15/VIII/1970, 1 #ff (AMNH); &lt;italics&gt;El Catrin&lt;italics&gt; (N17.21°, W96.57°), J. &amp; W. Ivie coll., 3/IX/1964, 2 #ff 3 imm. (AMNH); &lt;italics&gt;Etla&lt;italics&gt;, 2 miles N of El Moral, in pine-oak forest [N17.47762°, W96.93724°], C.M. Bogert coll., 10/IX/1966, 1 #ff (AMNH); &lt;italics&gt;Guelatao&lt;italics&gt; [N17.31763°, W96.49114°], M.R. Bogert coll., VIII/1962, 1 #ff (AMNH); &lt;italics&gt;Km 171 carretera Ixtlán-Oaxaca&lt;italics&gt; (N17.29725°, W96.54295°, 2006m), H. Montaña coll., 16/III/2008, 1 #ff (CNAN-Ar 6635); &lt;italics&gt;Monte Albán&lt;italics&gt; [N17.0438°, W96.76811°], E.S. Ross coll., 11/XII/1948, 1 #ff (AMNH IFM-1637), same date, 2 #ff 1 imm. (AMNH); &lt;italics&gt;NE slope of Cerro San Felipe&lt;italics&gt; [N17.09253°, W96.74474°, 2499–2743m], M.R. Bogert coll., 6/VIII/1961, 1 #ff (AMNH); &lt;italics&gt;Nochixtlán&lt;italics&gt; (N17.27°, W97.14°), J. &amp; W. Ivie coll., 4/IX/1963, 2 #ff (AMNH); &lt;italics&gt;Oaxaca&lt;italics&gt; [N17.05942°, W96.72162°], B. Malkin coll., 13–20/IX/1947, 1 #ff (AMNH), 1 #m (AMNH);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&lt;italics&gt;Tehuacán&lt;italics&gt; [N18.46586°, W97.40005°], D.M. Bogert &amp; H.E. Vokes coll., 8/XI/1939, 1 #ff 1 imm. (AMNH IFM-1525), H. Wagner coll., 17–24/X/1944, 10 #ff 1 imm. (AMNH IFM-1406), same locality [N18.46651°, W97.40038°], W.J. Gertsch &amp; V. Roth coll., 24/VII/1956, 1 #m 1 #ff 2 imm. (AMNH); &lt;italics&gt;Tlacotepec&lt;italics&gt; [N18.68163°, W97.64832°], V. Roth &amp; W. Gertsch coll., 24/VII/1956, 7 #ff 8 imm. (AMNH); &lt;italics&gt;toll road 21 km N Tehuacán&lt;italics&gt;, under rocks (N18.64475°, W97.45636°, 2249m), W.G. Villegas, O. Fracke &amp; R. Paredes coll., 31/XI/2004, 2 #ff (AMNH). &lt;bold&gt;uncertain locality:&lt;bold&gt; &lt;italics&gt;label illegible&lt;italics&gt;, C.A. Purpus coll., 1 #ff (MfN). &lt;bold&gt;Veracruz:&lt;bold&gt; &lt;italics&gt;15.5 miles W Orizaba&lt;italics&gt;, off Mex-150 [N18.71566°, W97.30777°], L.R. Erickson &amp; M.E. Soleglad coll., 30/VII/1973, 1 #ff (AMNH); &lt;italics&gt;2 miles NE Acultzingo&lt;italics&gt;, J.A. Beatty coll., 4/VII/1963, 1 #ff 5 imm. (AMNH); &lt;italics&gt;Veracruz&lt;italics&gt; [N19.17377°, W96.13422°], O'Rourke coll., III/1968, 2 #ff (AMNH).</v>
      </c>
    </row>
    <row r="6" spans="1:3" customFormat="1" x14ac:dyDescent="0.25">
      <c r="A6" s="1">
        <v>5</v>
      </c>
      <c r="B6" s="1" t="str">
        <f>IFERROR(INDEX(DATA!$A:$AH,MATCH(A6,DATA!$A:$A,0),4),"")</f>
        <v>Kukulcania chingona</v>
      </c>
      <c r="C6" s="35" t="str">
        <f>IF(B6="","",TRIM(SUBSTITUTE(SUBSTITUTE(SUBSTITUTE(SUBSTITUTE(SUBSTITUTE(SUBSTITUTE(SUBSTITUTE(SUBSTITUTE(SUBSTITUTE(SUBSTITUTE(SUBSTITUTE(SUBSTITUTE(SUBSTITUTE((IFERROR(INDEX(DATA!$A:$AH,MATCH(A6,DATA!$A:$A,1),MATCH("matex",DATA!$A$4:$AH$4,0)),"")),",,",",")," )", ")")," ]", "]"),", ,", ","),",,",","),", ("," ("),", ["," ["),", ,",","),": ,", ":")," ,", ",")," .", "."),",.",".")," ;", ";")))</f>
        <v>&lt;boldsmallcaps&gt;Holotype: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&lt;bold&gt;Michoacán:&lt;bold&gt; &lt;italics&gt;Tuxpán&lt;italics&gt; [N19.56839°, W100.46382°, 1829m], S.C. Willians coll., 19/VI/1969, 1 #ff (CAS 9060636). &lt;boldsmallcaps&gt;Non-type material: &lt;boldsmallcaps&gt;&lt;boldsmallcaps&gt;Mexico.&lt;boldsmallcaps&gt; &lt;bold&gt;Nayarit:&lt;bold&gt; &lt;italics&gt;5 mi NE San Blas&lt;italics&gt;, (N21.34°, W105.12°), W.J. Gertsch &amp; W. Ivie coll., 14/V/1963, 1 #ff (AMNH IFM-1636).</v>
      </c>
    </row>
    <row r="7" spans="1:3" customFormat="1" x14ac:dyDescent="0.25">
      <c r="A7" s="1">
        <v>6</v>
      </c>
      <c r="B7" s="1" t="str">
        <f>IFERROR(INDEX(DATA!$A:$AH,MATCH(A7,DATA!$A:$A,0),4),"")</f>
        <v>Kukulcania cochimi</v>
      </c>
      <c r="C7" s="35" t="str">
        <f>IF(B7="","",TRIM(SUBSTITUTE(SUBSTITUTE(SUBSTITUTE(SUBSTITUTE(SUBSTITUTE(SUBSTITUTE(SUBSTITUTE(SUBSTITUTE(SUBSTITUTE(SUBSTITUTE(SUBSTITUTE(SUBSTITUTE(SUBSTITUTE((IFERROR(INDEX(DATA!$A:$AH,MATCH(A7,DATA!$A:$A,1),MATCH("matex",DATA!$A$4:$AH$4,0)),"")),",,",",")," )", ")")," ]", "]"),", ,", ","),",,",","),", ("," ("),", ["," ["),", ,",","),": ,", ":")," ,", ",")," .", "."),",.",".")," ;", ";")))</f>
        <v>&lt;boldsmallcaps&gt;Holotype: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&lt;boldsmallcaps&gt;Non-type material: &lt;boldsmallcaps&gt;&lt;boldsmallcaps&gt;Mexico.&lt;boldsmallcaps&gt; &lt;bold&gt;Baja California:&lt;bold&gt; &lt;italics&gt;Isla Espiritu Santo&lt;italics&gt;, [N24.46739°, W110.3428°], B. Firstman coll., 23/III/1953, 1 #ff (AMNH). &lt;bold&gt;Baja California Sur:&lt;bold&gt;, 1 #ff (CAS 9060649); &lt;italics&gt;13.4 miles S Loreto&lt;italics&gt;, Chuenque, under volc. cbl. [N25.82848°, W111.3319°], D. Ubick coll., 2/I/1982, 1 #ff (CAS 9060436), same collector, 13/I/1982, 1 #ff (CAS 9060494); &lt;italics&gt;Isla Carmen&lt;italics&gt;, Puerto Ballandro [N25.97747°, W111.15335°], collector illegible coll., 21/V/1921, 1 #ff (MCZ 145040); &lt;italics&gt;Isla San José&lt;italics&gt;, night collecting [N24.97103°, W110.62881°], B. Firstman coll., 25/III/1953, 1 #ff 3 imm. (AMNH), near boy's prison, 25/III/1953, 2 #ff 1 imm. (AMNH); &lt;italics&gt;Isla Tortuga&lt;italics&gt; [N27.43608°, W111.88683°], J.C. Chamberlin coll., 11/V/1921, 1 #ff (MCZ 145038), 1 #ff (MCZ 145039); &lt;italics&gt;San Ignacio&lt;italics&gt;, palm grove, under cbl. [N27.28207°, W112.89545°], D. Ubick coll., 31/XII/1981, 1 #ff (CAS 9060464).</v>
      </c>
    </row>
    <row r="8" spans="1:3" customFormat="1" x14ac:dyDescent="0.25">
      <c r="A8" s="1">
        <v>7</v>
      </c>
      <c r="B8" s="1" t="str">
        <f>IFERROR(INDEX(DATA!$A:$AH,MATCH(A8,DATA!$A:$A,0),4),"")</f>
        <v/>
      </c>
      <c r="C8" s="35" t="str">
        <f>IF(B8="","",TRIM(SUBSTITUTE(SUBSTITUTE(SUBSTITUTE(SUBSTITUTE(SUBSTITUTE(SUBSTITUTE(SUBSTITUTE(SUBSTITUTE(SUBSTITUTE(SUBSTITUTE(SUBSTITUTE(SUBSTITUTE(SUBSTITUTE((IFERROR(INDEX(DATA!$A:$AH,MATCH(A8,DATA!$A:$A,1),MATCH("matex",DATA!$A$4:$AH$4,0)),"")),",,",",")," )", ")")," ]", "]"),", ,", ","),",,",","),", ("," ("),", ["," ["),", ,",","),": ,", ":")," ,", ",")," .", "."),",.",".")," ;", ";")))</f>
        <v/>
      </c>
    </row>
    <row r="9" spans="1:3" customFormat="1" x14ac:dyDescent="0.25">
      <c r="A9" s="1">
        <v>8</v>
      </c>
      <c r="B9" s="1" t="str">
        <f>IFERROR(INDEX(DATA!$A:$AH,MATCH(A9,DATA!$A:$A,0),4),"")</f>
        <v/>
      </c>
      <c r="C9" s="35" t="str">
        <f>IF(B9="","",TRIM(SUBSTITUTE(SUBSTITUTE(SUBSTITUTE(SUBSTITUTE(SUBSTITUTE(SUBSTITUTE(SUBSTITUTE(SUBSTITUTE(SUBSTITUTE(SUBSTITUTE(SUBSTITUTE(SUBSTITUTE(SUBSTITUTE((IFERROR(INDEX(DATA!$A:$AH,MATCH(A9,DATA!$A:$A,1),MATCH("matex",DATA!$A$4:$AH$4,0)),"")),",,",",")," )", ")")," ]", "]"),", ,", ","),",,",","),", ("," ("),", ["," ["),", ,",","),": ,", ":")," ,", ",")," .", "."),",.",".")," ;", ";")))</f>
        <v/>
      </c>
    </row>
    <row r="10" spans="1:3" customFormat="1" x14ac:dyDescent="0.25">
      <c r="A10" s="1">
        <v>9</v>
      </c>
      <c r="B10" s="1" t="str">
        <f>IFERROR(INDEX(DATA!$A:$AH,MATCH(A10,DATA!$A:$A,0),4),"")</f>
        <v/>
      </c>
      <c r="C10" s="35" t="str">
        <f>IF(B10="","",TRIM(SUBSTITUTE(SUBSTITUTE(SUBSTITUTE(SUBSTITUTE(SUBSTITUTE(SUBSTITUTE(SUBSTITUTE(SUBSTITUTE(SUBSTITUTE(SUBSTITUTE(SUBSTITUTE(SUBSTITUTE(SUBSTITUTE((IFERROR(INDEX(DATA!$A:$AH,MATCH(A10,DATA!$A:$A,1),MATCH("matex",DATA!$A$4:$AH$4,0)),"")),",,",",")," )", ")")," ]", "]"),", ,", ","),",,",","),", ("," ("),", ["," ["),", ,",","),": ,", ":")," ,", ",")," .", "."),",.",".")," ;", ";")))</f>
        <v/>
      </c>
    </row>
    <row r="11" spans="1:3" customFormat="1" x14ac:dyDescent="0.25">
      <c r="A11" s="1">
        <v>10</v>
      </c>
      <c r="B11" s="1" t="str">
        <f>IFERROR(INDEX(DATA!$A:$AH,MATCH(A11,DATA!$A:$A,0),4),"")</f>
        <v/>
      </c>
      <c r="C11" s="35" t="str">
        <f>IF(B11="","",TRIM(SUBSTITUTE(SUBSTITUTE(SUBSTITUTE(SUBSTITUTE(SUBSTITUTE(SUBSTITUTE(SUBSTITUTE(SUBSTITUTE(SUBSTITUTE(SUBSTITUTE(SUBSTITUTE(SUBSTITUTE(SUBSTITUTE((IFERROR(INDEX(DATA!$A:$AH,MATCH(A11,DATA!$A:$A,1),MATCH("matex",DATA!$A$4:$AH$4,0)),"")),",,",",")," )", ")")," ]", "]"),", ,", ","),",,",","),", ("," ("),", ["," ["),", ,",","),": ,", ":")," ,", ",")," .", "."),",.",".")," ;", ";")))</f>
        <v/>
      </c>
    </row>
    <row r="12" spans="1:3" customFormat="1" x14ac:dyDescent="0.25">
      <c r="A12" s="1">
        <v>11</v>
      </c>
      <c r="B12" s="1" t="str">
        <f>IFERROR(INDEX(DATA!$A:$AH,MATCH(A12,DATA!$A:$A,0),4),"")</f>
        <v/>
      </c>
      <c r="C12" s="35" t="str">
        <f>IF(B12="","",TRIM(SUBSTITUTE(SUBSTITUTE(SUBSTITUTE(SUBSTITUTE(SUBSTITUTE(SUBSTITUTE(SUBSTITUTE(SUBSTITUTE(SUBSTITUTE(SUBSTITUTE(SUBSTITUTE(SUBSTITUTE(SUBSTITUTE((IFERROR(INDEX(DATA!$A:$AH,MATCH(A12,DATA!$A:$A,1),MATCH("matex",DATA!$A$4:$AH$4,0)),"")),",,",",")," )", ")")," ]", "]"),", ,", ","),",,",","),", ("," ("),", ["," ["),", ,",","),": ,", ":")," ,", ",")," .", "."),",.",".")," ;", ";")))</f>
        <v/>
      </c>
    </row>
    <row r="13" spans="1:3" customFormat="1" x14ac:dyDescent="0.25">
      <c r="A13" s="1">
        <v>12</v>
      </c>
      <c r="B13" s="1" t="str">
        <f>IFERROR(INDEX(DATA!$A:$AH,MATCH(A13,DATA!$A:$A,0),4),"")</f>
        <v/>
      </c>
      <c r="C13" s="35" t="str">
        <f>IF(B13="","",TRIM(SUBSTITUTE(SUBSTITUTE(SUBSTITUTE(SUBSTITUTE(SUBSTITUTE(SUBSTITUTE(SUBSTITUTE(SUBSTITUTE(SUBSTITUTE(SUBSTITUTE(SUBSTITUTE(SUBSTITUTE(SUBSTITUTE((IFERROR(INDEX(DATA!$A:$AH,MATCH(A13,DATA!$A:$A,1),MATCH("matex",DATA!$A$4:$AH$4,0)),"")),",,",",")," )", ")")," ]", "]"),", ,", ","),",,",","),", ("," ("),", ["," ["),", ,",","),": ,", ":")," ,", ",")," .", "."),",.",".")," ;", ";")))</f>
        <v/>
      </c>
    </row>
    <row r="14" spans="1:3" customFormat="1" x14ac:dyDescent="0.25">
      <c r="A14" s="1">
        <v>13</v>
      </c>
      <c r="B14" s="1" t="str">
        <f>IFERROR(INDEX(DATA!$A:$AH,MATCH(A14,DATA!$A:$A,0),4),"")</f>
        <v/>
      </c>
      <c r="C14" s="35" t="str">
        <f>IF(B14="","",TRIM(SUBSTITUTE(SUBSTITUTE(SUBSTITUTE(SUBSTITUTE(SUBSTITUTE(SUBSTITUTE(SUBSTITUTE(SUBSTITUTE(SUBSTITUTE(SUBSTITUTE(SUBSTITUTE(SUBSTITUTE(SUBSTITUTE((IFERROR(INDEX(DATA!$A:$AH,MATCH(A14,DATA!$A:$A,1),MATCH("matex",DATA!$A$4:$AH$4,0)),"")),",,",",")," )", ")")," ]", "]"),", ,", ","),",,",","),", ("," ("),", ["," ["),", ,",","),": ,", ":")," ,", ",")," .", "."),",.",".")," ;", ";")))</f>
        <v/>
      </c>
    </row>
    <row r="15" spans="1:3" customFormat="1" x14ac:dyDescent="0.25">
      <c r="A15" s="1">
        <v>14</v>
      </c>
      <c r="B15" s="1" t="str">
        <f>IFERROR(INDEX(DATA!$A:$AH,MATCH(A15,DATA!$A:$A,0),4),"")</f>
        <v/>
      </c>
      <c r="C15" s="35" t="str">
        <f>IF(B15="","",TRIM(SUBSTITUTE(SUBSTITUTE(SUBSTITUTE(SUBSTITUTE(SUBSTITUTE(SUBSTITUTE(SUBSTITUTE(SUBSTITUTE(SUBSTITUTE(SUBSTITUTE(SUBSTITUTE(SUBSTITUTE(SUBSTITUTE((IFERROR(INDEX(DATA!$A:$AH,MATCH(A15,DATA!$A:$A,1),MATCH("matex",DATA!$A$4:$AH$4,0)),"")),",,",",")," )", ")")," ]", "]"),", ,", ","),",,",","),", ("," ("),", ["," ["),", ,",","),": ,", ":")," ,", ",")," .", "."),",.",".")," ;", ";")))</f>
        <v/>
      </c>
    </row>
    <row r="16" spans="1:3" customFormat="1" x14ac:dyDescent="0.25">
      <c r="A16" s="1">
        <v>15</v>
      </c>
      <c r="B16" s="1" t="str">
        <f>IFERROR(INDEX(DATA!$A:$AH,MATCH(A16,DATA!$A:$A,0),4),"")</f>
        <v/>
      </c>
      <c r="C16" s="35" t="str">
        <f>IF(B16="","",TRIM(SUBSTITUTE(SUBSTITUTE(SUBSTITUTE(SUBSTITUTE(SUBSTITUTE(SUBSTITUTE(SUBSTITUTE(SUBSTITUTE(SUBSTITUTE(SUBSTITUTE(SUBSTITUTE(SUBSTITUTE(SUBSTITUTE((IFERROR(INDEX(DATA!$A:$AH,MATCH(A16,DATA!$A:$A,1),MATCH("matex",DATA!$A$4:$AH$4,0)),"")),",,",",")," )", ")")," ]", "]"),", ,", ","),",,",","),", ("," ("),", ["," ["),", ,",","),": ,", ":")," ,", ",")," .", "."),",.",".")," ;", ";")))</f>
        <v/>
      </c>
    </row>
    <row r="17" spans="1:3" customFormat="1" x14ac:dyDescent="0.25">
      <c r="A17" s="1">
        <v>16</v>
      </c>
      <c r="B17" s="1" t="str">
        <f>IFERROR(INDEX(DATA!$A:$AH,MATCH(A17,DATA!$A:$A,0),4),"")</f>
        <v/>
      </c>
      <c r="C17" s="35" t="str">
        <f>IF(B17="","",TRIM(SUBSTITUTE(SUBSTITUTE(SUBSTITUTE(SUBSTITUTE(SUBSTITUTE(SUBSTITUTE(SUBSTITUTE(SUBSTITUTE(SUBSTITUTE(SUBSTITUTE(SUBSTITUTE(SUBSTITUTE(SUBSTITUTE((IFERROR(INDEX(DATA!$A:$AH,MATCH(A17,DATA!$A:$A,1),MATCH("matex",DATA!$A$4:$AH$4,0)),"")),",,",",")," )", ")")," ]", "]"),", ,", ","),",,",","),", ("," ("),", ["," ["),", ,",","),": ,", ":")," ,", ",")," .", "."),",.",".")," ;", ";")))</f>
        <v/>
      </c>
    </row>
    <row r="18" spans="1:3" customFormat="1" x14ac:dyDescent="0.25">
      <c r="A18" s="1">
        <v>17</v>
      </c>
      <c r="B18" s="1" t="str">
        <f>IFERROR(INDEX(DATA!$A:$AH,MATCH(A18,DATA!$A:$A,0),4),"")</f>
        <v/>
      </c>
      <c r="C18" s="35" t="str">
        <f>IF(B18="","",TRIM(SUBSTITUTE(SUBSTITUTE(SUBSTITUTE(SUBSTITUTE(SUBSTITUTE(SUBSTITUTE(SUBSTITUTE(SUBSTITUTE(SUBSTITUTE(SUBSTITUTE(SUBSTITUTE(SUBSTITUTE(SUBSTITUTE((IFERROR(INDEX(DATA!$A:$AH,MATCH(A18,DATA!$A:$A,1),MATCH("matex",DATA!$A$4:$AH$4,0)),"")),",,",",")," )", ")")," ]", "]"),", ,", ","),",,",","),", ("," ("),", ["," ["),", ,",","),": ,", ":")," ,", ",")," .", "."),",.",".")," ;", ";")))</f>
        <v/>
      </c>
    </row>
    <row r="19" spans="1:3" customFormat="1" x14ac:dyDescent="0.25">
      <c r="A19" s="1">
        <v>18</v>
      </c>
      <c r="B19" s="1" t="str">
        <f>IFERROR(INDEX(DATA!$A:$AH,MATCH(A19,DATA!$A:$A,0),4),"")</f>
        <v/>
      </c>
      <c r="C19" s="35" t="str">
        <f>IF(B19="","",TRIM(SUBSTITUTE(SUBSTITUTE(SUBSTITUTE(SUBSTITUTE(SUBSTITUTE(SUBSTITUTE(SUBSTITUTE(SUBSTITUTE(SUBSTITUTE(SUBSTITUTE(SUBSTITUTE(SUBSTITUTE(SUBSTITUTE((IFERROR(INDEX(DATA!$A:$AH,MATCH(A19,DATA!$A:$A,1),MATCH("matex",DATA!$A$4:$AH$4,0)),"")),",,",",")," )", ")")," ]", "]"),", ,", ","),",,",","),", ("," ("),", ["," ["),", ,",","),": ,", ":")," ,", ",")," .", "."),",.",".")," ;", ";")))</f>
        <v/>
      </c>
    </row>
    <row r="20" spans="1:3" customFormat="1" x14ac:dyDescent="0.25">
      <c r="A20" s="1">
        <v>19</v>
      </c>
      <c r="B20" s="1" t="str">
        <f>IFERROR(INDEX(DATA!$A:$AH,MATCH(A20,DATA!$A:$A,0),4),"")</f>
        <v/>
      </c>
      <c r="C20" s="35" t="str">
        <f>IF(B20="","",TRIM(SUBSTITUTE(SUBSTITUTE(SUBSTITUTE(SUBSTITUTE(SUBSTITUTE(SUBSTITUTE(SUBSTITUTE(SUBSTITUTE(SUBSTITUTE(SUBSTITUTE(SUBSTITUTE(SUBSTITUTE(SUBSTITUTE((IFERROR(INDEX(DATA!$A:$AH,MATCH(A20,DATA!$A:$A,1),MATCH("matex",DATA!$A$4:$AH$4,0)),"")),",,",",")," )", ")")," ]", "]"),", ,", ","),",,",","),", ("," ("),", ["," ["),", ,",","),": ,", ":")," ,", ",")," .", "."),",.",".")," ;", ";")))</f>
        <v/>
      </c>
    </row>
    <row r="21" spans="1:3" customFormat="1" x14ac:dyDescent="0.25">
      <c r="A21" s="1">
        <v>20</v>
      </c>
      <c r="B21" s="1" t="str">
        <f>IFERROR(INDEX(DATA!$A:$AH,MATCH(A21,DATA!$A:$A,0),4),"")</f>
        <v/>
      </c>
      <c r="C21" s="35" t="str">
        <f>IF(B21="","",TRIM(SUBSTITUTE(SUBSTITUTE(SUBSTITUTE(SUBSTITUTE(SUBSTITUTE(SUBSTITUTE(SUBSTITUTE(SUBSTITUTE(SUBSTITUTE(SUBSTITUTE(SUBSTITUTE(SUBSTITUTE(SUBSTITUTE((IFERROR(INDEX(DATA!$A:$AH,MATCH(A21,DATA!$A:$A,1),MATCH("matex",DATA!$A$4:$AH$4,0)),"")),",,",",")," )", ")")," ]", "]"),", ,", ","),",,",","),", ("," ("),", ["," ["),", ,",","),": ,", ":")," ,", ",")," .", "."),",.",".")," ;", ";")))</f>
        <v/>
      </c>
    </row>
    <row r="22" spans="1:3" customFormat="1" x14ac:dyDescent="0.25">
      <c r="A22" s="1">
        <v>21</v>
      </c>
      <c r="B22" s="1" t="str">
        <f>IFERROR(INDEX(DATA!$A:$AH,MATCH(A22,DATA!$A:$A,0),4),"")</f>
        <v/>
      </c>
      <c r="C22" s="35" t="str">
        <f>IF(B22="","",TRIM(SUBSTITUTE(SUBSTITUTE(SUBSTITUTE(SUBSTITUTE(SUBSTITUTE(SUBSTITUTE(SUBSTITUTE(SUBSTITUTE(SUBSTITUTE(SUBSTITUTE(SUBSTITUTE(SUBSTITUTE(SUBSTITUTE((IFERROR(INDEX(DATA!$A:$AH,MATCH(A22,DATA!$A:$A,1),MATCH("matex",DATA!$A$4:$AH$4,0)),"")),",,",",")," )", ")")," ]", "]"),", ,", ","),",,",","),", ("," ("),", ["," ["),", ,",","),": ,", ":")," ,", ",")," .", "."),",.",".")," ;", ";")))</f>
        <v/>
      </c>
    </row>
    <row r="23" spans="1:3" customFormat="1" x14ac:dyDescent="0.25">
      <c r="A23" s="1">
        <v>22</v>
      </c>
      <c r="B23" s="1" t="str">
        <f>IFERROR(INDEX(DATA!$A:$AH,MATCH(A23,DATA!$A:$A,0),4),"")</f>
        <v/>
      </c>
      <c r="C23" s="35" t="str">
        <f>IF(B23="","",TRIM(SUBSTITUTE(SUBSTITUTE(SUBSTITUTE(SUBSTITUTE(SUBSTITUTE(SUBSTITUTE(SUBSTITUTE(SUBSTITUTE(SUBSTITUTE(SUBSTITUTE(SUBSTITUTE(SUBSTITUTE(SUBSTITUTE((IFERROR(INDEX(DATA!$A:$AH,MATCH(A23,DATA!$A:$A,1),MATCH("matex",DATA!$A$4:$AH$4,0)),"")),",,",",")," )", ")")," ]", "]"),", ,", ","),",,",","),", ("," ("),", ["," ["),", ,",","),": ,", ":")," ,", ",")," .", "."),",.",".")," ;", ";")))</f>
        <v/>
      </c>
    </row>
    <row r="24" spans="1:3" customFormat="1" x14ac:dyDescent="0.25">
      <c r="A24" s="1">
        <v>23</v>
      </c>
      <c r="B24" s="1" t="str">
        <f>IFERROR(INDEX(DATA!$A:$AH,MATCH(A24,DATA!$A:$A,0),4),"")</f>
        <v/>
      </c>
      <c r="C24" s="35" t="str">
        <f>IF(B24="","",TRIM(SUBSTITUTE(SUBSTITUTE(SUBSTITUTE(SUBSTITUTE(SUBSTITUTE(SUBSTITUTE(SUBSTITUTE(SUBSTITUTE(SUBSTITUTE(SUBSTITUTE(SUBSTITUTE(SUBSTITUTE(SUBSTITUTE((IFERROR(INDEX(DATA!$A:$AH,MATCH(A24,DATA!$A:$A,1),MATCH("matex",DATA!$A$4:$AH$4,0)),"")),",,",",")," )", ")")," ]", "]"),", ,", ","),",,",","),", ("," ("),", ["," ["),", ,",","),": ,", ":")," ,", ",")," .", "."),",.",".")," ;", ";")))</f>
        <v/>
      </c>
    </row>
    <row r="25" spans="1:3" customFormat="1" x14ac:dyDescent="0.25">
      <c r="A25" s="1">
        <v>24</v>
      </c>
      <c r="B25" s="1" t="str">
        <f>IFERROR(INDEX(DATA!$A:$AH,MATCH(A25,DATA!$A:$A,0),4),"")</f>
        <v/>
      </c>
      <c r="C25" s="35" t="str">
        <f>IF(B25="","",TRIM(SUBSTITUTE(SUBSTITUTE(SUBSTITUTE(SUBSTITUTE(SUBSTITUTE(SUBSTITUTE(SUBSTITUTE(SUBSTITUTE(SUBSTITUTE(SUBSTITUTE(SUBSTITUTE(SUBSTITUTE(SUBSTITUTE((IFERROR(INDEX(DATA!$A:$AH,MATCH(A25,DATA!$A:$A,1),MATCH("matex",DATA!$A$4:$AH$4,0)),"")),",,",",")," )", ")")," ]", "]"),", ,", ","),",,",","),", ("," ("),", ["," ["),", ,",","),": ,", ":")," ,", ",")," .", "."),",.",".")," ;", ";")))</f>
        <v/>
      </c>
    </row>
    <row r="26" spans="1:3" customFormat="1" x14ac:dyDescent="0.25">
      <c r="A26" s="1">
        <v>25</v>
      </c>
      <c r="B26" s="1" t="str">
        <f>IFERROR(INDEX(DATA!$A:$AH,MATCH(A26,DATA!$A:$A,0),4),"")</f>
        <v/>
      </c>
      <c r="C26" s="35" t="str">
        <f>IF(B26="","",TRIM(SUBSTITUTE(SUBSTITUTE(SUBSTITUTE(SUBSTITUTE(SUBSTITUTE(SUBSTITUTE(SUBSTITUTE(SUBSTITUTE(SUBSTITUTE(SUBSTITUTE(SUBSTITUTE(SUBSTITUTE(SUBSTITUTE((IFERROR(INDEX(DATA!$A:$AH,MATCH(A26,DATA!$A:$A,1),MATCH("matex",DATA!$A$4:$AH$4,0)),"")),",,",",")," )", ")")," ]", "]"),", ,", ","),",,",","),", ("," ("),", ["," ["),", ,",","),": ,", ":")," ,", ",")," .", "."),",.",".")," ;", ";")))</f>
        <v/>
      </c>
    </row>
    <row r="27" spans="1:3" customFormat="1" x14ac:dyDescent="0.25">
      <c r="A27" s="1">
        <v>26</v>
      </c>
      <c r="B27" s="1" t="str">
        <f>IFERROR(INDEX(DATA!$A:$AH,MATCH(A27,DATA!$A:$A,0),4),"")</f>
        <v/>
      </c>
      <c r="C27" s="35" t="str">
        <f>IF(B27="","",TRIM(SUBSTITUTE(SUBSTITUTE(SUBSTITUTE(SUBSTITUTE(SUBSTITUTE(SUBSTITUTE(SUBSTITUTE(SUBSTITUTE(SUBSTITUTE(SUBSTITUTE(SUBSTITUTE(SUBSTITUTE(SUBSTITUTE((IFERROR(INDEX(DATA!$A:$AH,MATCH(A27,DATA!$A:$A,1),MATCH("matex",DATA!$A$4:$AH$4,0)),"")),",,",",")," )", ")")," ]", "]"),", ,", ","),",,",","),", ("," ("),", ["," ["),", ,",","),": ,", ":")," ,", ",")," .", "."),",.",".")," ;", ";")))</f>
        <v/>
      </c>
    </row>
    <row r="28" spans="1:3" customFormat="1" x14ac:dyDescent="0.25">
      <c r="A28" s="1">
        <v>27</v>
      </c>
      <c r="B28" s="1" t="str">
        <f>IFERROR(INDEX(DATA!$A:$AH,MATCH(A28,DATA!$A:$A,0),4),"")</f>
        <v/>
      </c>
      <c r="C28" s="35" t="str">
        <f>IF(B28="","",TRIM(SUBSTITUTE(SUBSTITUTE(SUBSTITUTE(SUBSTITUTE(SUBSTITUTE(SUBSTITUTE(SUBSTITUTE(SUBSTITUTE(SUBSTITUTE(SUBSTITUTE(SUBSTITUTE(SUBSTITUTE(SUBSTITUTE((IFERROR(INDEX(DATA!$A:$AH,MATCH(A28,DATA!$A:$A,1),MATCH("matex",DATA!$A$4:$AH$4,0)),"")),",,",",")," )", ")")," ]", "]"),", ,", ","),",,",","),", ("," ("),", ["," ["),", ,",","),": ,", ":")," ,", ",")," .", "."),",.",".")," ;", ";")))</f>
        <v/>
      </c>
    </row>
    <row r="29" spans="1:3" customFormat="1" x14ac:dyDescent="0.25">
      <c r="A29" s="1">
        <v>28</v>
      </c>
      <c r="B29" s="1" t="str">
        <f>IFERROR(INDEX(DATA!$A:$AH,MATCH(A29,DATA!$A:$A,0),4),"")</f>
        <v/>
      </c>
      <c r="C29" s="35" t="str">
        <f>IF(B29="","",TRIM(SUBSTITUTE(SUBSTITUTE(SUBSTITUTE(SUBSTITUTE(SUBSTITUTE(SUBSTITUTE(SUBSTITUTE(SUBSTITUTE(SUBSTITUTE(SUBSTITUTE(SUBSTITUTE(SUBSTITUTE(SUBSTITUTE((IFERROR(INDEX(DATA!$A:$AH,MATCH(A29,DATA!$A:$A,1),MATCH("matex",DATA!$A$4:$AH$4,0)),"")),",,",",")," )", ")")," ]", "]"),", ,", ","),",,",","),", ("," ("),", ["," ["),", ,",","),": ,", ":")," ,", ",")," .", "."),",.",".")," ;", ";")))</f>
        <v/>
      </c>
    </row>
    <row r="30" spans="1:3" customFormat="1" x14ac:dyDescent="0.25">
      <c r="A30" s="1">
        <v>29</v>
      </c>
      <c r="B30" s="1" t="str">
        <f>IFERROR(INDEX(DATA!$A:$AH,MATCH(A30,DATA!$A:$A,0),4),"")</f>
        <v/>
      </c>
      <c r="C30" s="35" t="str">
        <f>IF(B30="","",TRIM(SUBSTITUTE(SUBSTITUTE(SUBSTITUTE(SUBSTITUTE(SUBSTITUTE(SUBSTITUTE(SUBSTITUTE(SUBSTITUTE(SUBSTITUTE(SUBSTITUTE(SUBSTITUTE(SUBSTITUTE(SUBSTITUTE((IFERROR(INDEX(DATA!$A:$AH,MATCH(A30,DATA!$A:$A,1),MATCH("matex",DATA!$A$4:$AH$4,0)),"")),",,",",")," )", ")")," ]", "]"),", ,", ","),",,",","),", ("," ("),", ["," ["),", ,",","),": ,", ":")," ,", ",")," .", "."),",.",".")," ;", ";")))</f>
        <v/>
      </c>
    </row>
    <row r="31" spans="1:3" customFormat="1" x14ac:dyDescent="0.25">
      <c r="A31" s="1">
        <v>30</v>
      </c>
      <c r="B31" s="1" t="str">
        <f>IFERROR(INDEX(DATA!$A:$AH,MATCH(A31,DATA!$A:$A,0),4),"")</f>
        <v/>
      </c>
      <c r="C31" s="35" t="str">
        <f>IF(B31="","",TRIM(SUBSTITUTE(SUBSTITUTE(SUBSTITUTE(SUBSTITUTE(SUBSTITUTE(SUBSTITUTE(SUBSTITUTE(SUBSTITUTE(SUBSTITUTE(SUBSTITUTE(SUBSTITUTE(SUBSTITUTE(SUBSTITUTE((IFERROR(INDEX(DATA!$A:$AH,MATCH(A31,DATA!$A:$A,1),MATCH("matex",DATA!$A$4:$AH$4,0)),"")),",,",",")," )", ")")," ]", "]"),", ,", ","),",,",","),", ("," ("),", ["," ["),", ,",","),": ,", ":")," ,", ",")," .", "."),",.",".")," ;", ";")))</f>
        <v/>
      </c>
    </row>
    <row r="32" spans="1:3" customFormat="1" x14ac:dyDescent="0.25">
      <c r="A32" s="1">
        <v>31</v>
      </c>
      <c r="B32" s="1" t="str">
        <f>IFERROR(INDEX(DATA!$A:$AH,MATCH(A32,DATA!$A:$A,0),4),"")</f>
        <v/>
      </c>
      <c r="C32" s="35" t="str">
        <f>IF(B32="","",TRIM(SUBSTITUTE(SUBSTITUTE(SUBSTITUTE(SUBSTITUTE(SUBSTITUTE(SUBSTITUTE(SUBSTITUTE(SUBSTITUTE(SUBSTITUTE(SUBSTITUTE(SUBSTITUTE(SUBSTITUTE(SUBSTITUTE((IFERROR(INDEX(DATA!$A:$AH,MATCH(A32,DATA!$A:$A,1),MATCH("matex",DATA!$A$4:$AH$4,0)),"")),",,",",")," )", ")")," ]", "]"),", ,", ","),",,",","),", ("," ("),", ["," ["),", ,",","),": ,", ":")," ,", ",")," .", "."),",.",".")," ;", ";")))</f>
        <v/>
      </c>
    </row>
    <row r="33" spans="1:3" customFormat="1" x14ac:dyDescent="0.25">
      <c r="A33" s="1">
        <v>32</v>
      </c>
      <c r="B33" s="1" t="str">
        <f>IFERROR(INDEX(DATA!$A:$AH,MATCH(A33,DATA!$A:$A,0),4),"")</f>
        <v/>
      </c>
      <c r="C33" s="35" t="str">
        <f>IF(B33="","",TRIM(SUBSTITUTE(SUBSTITUTE(SUBSTITUTE(SUBSTITUTE(SUBSTITUTE(SUBSTITUTE(SUBSTITUTE(SUBSTITUTE(SUBSTITUTE(SUBSTITUTE(SUBSTITUTE(SUBSTITUTE(SUBSTITUTE((IFERROR(INDEX(DATA!$A:$AH,MATCH(A33,DATA!$A:$A,1),MATCH("matex",DATA!$A$4:$AH$4,0)),"")),",,",",")," )", ")")," ]", "]"),", ,", ","),",,",","),", ("," ("),", ["," ["),", ,",","),": ,", ":")," ,", ",")," .", "."),",.",".")," ;", ";")))</f>
        <v/>
      </c>
    </row>
    <row r="34" spans="1:3" customFormat="1" x14ac:dyDescent="0.25">
      <c r="A34" s="1">
        <v>33</v>
      </c>
      <c r="B34" s="1" t="str">
        <f>IFERROR(INDEX(DATA!$A:$AH,MATCH(A34,DATA!$A:$A,0),4),"")</f>
        <v/>
      </c>
      <c r="C34" s="35" t="str">
        <f>IF(B34="","",TRIM(SUBSTITUTE(SUBSTITUTE(SUBSTITUTE(SUBSTITUTE(SUBSTITUTE(SUBSTITUTE(SUBSTITUTE(SUBSTITUTE(SUBSTITUTE(SUBSTITUTE(SUBSTITUTE(SUBSTITUTE(SUBSTITUTE((IFERROR(INDEX(DATA!$A:$AH,MATCH(A34,DATA!$A:$A,1),MATCH("matex",DATA!$A$4:$AH$4,0)),"")),",,",",")," )", ")")," ]", "]"),", ,", ","),",,",","),", ("," ("),", ["," ["),", ,",","),": ,", ":")," ,", ",")," .", "."),",.",".")," ;", ";")))</f>
        <v/>
      </c>
    </row>
    <row r="35" spans="1:3" customFormat="1" x14ac:dyDescent="0.25">
      <c r="A35" s="1">
        <v>34</v>
      </c>
      <c r="B35" s="1" t="str">
        <f>IFERROR(INDEX(DATA!$A:$AH,MATCH(A35,DATA!$A:$A,0),4),"")</f>
        <v/>
      </c>
      <c r="C35" s="35" t="str">
        <f>IF(B35="","",TRIM(SUBSTITUTE(SUBSTITUTE(SUBSTITUTE(SUBSTITUTE(SUBSTITUTE(SUBSTITUTE(SUBSTITUTE(SUBSTITUTE(SUBSTITUTE(SUBSTITUTE(SUBSTITUTE(SUBSTITUTE(SUBSTITUTE((IFERROR(INDEX(DATA!$A:$AH,MATCH(A35,DATA!$A:$A,1),MATCH("matex",DATA!$A$4:$AH$4,0)),"")),",,",",")," )", ")")," ]", "]"),", ,", ","),",,",","),", ("," ("),", ["," ["),", ,",","),": ,", ":")," ,", ",")," .", "."),",.",".")," ;", ";")))</f>
        <v/>
      </c>
    </row>
    <row r="36" spans="1:3" customFormat="1" x14ac:dyDescent="0.25">
      <c r="A36" s="1">
        <v>35</v>
      </c>
      <c r="B36" s="1" t="str">
        <f>IFERROR(INDEX(DATA!$A:$AH,MATCH(A36,DATA!$A:$A,0),4),"")</f>
        <v/>
      </c>
      <c r="C36" s="35" t="str">
        <f>IF(B36="","",TRIM(SUBSTITUTE(SUBSTITUTE(SUBSTITUTE(SUBSTITUTE(SUBSTITUTE(SUBSTITUTE(SUBSTITUTE(SUBSTITUTE(SUBSTITUTE(SUBSTITUTE(SUBSTITUTE(SUBSTITUTE(SUBSTITUTE((IFERROR(INDEX(DATA!$A:$AH,MATCH(A36,DATA!$A:$A,1),MATCH("matex",DATA!$A$4:$AH$4,0)),"")),",,",",")," )", ")")," ]", "]"),", ,", ","),",,",","),", ("," ("),", ["," ["),", ,",","),": ,", ":")," ,", ",")," .", "."),",.",".")," ;", ";")))</f>
        <v/>
      </c>
    </row>
    <row r="37" spans="1:3" customFormat="1" x14ac:dyDescent="0.25">
      <c r="A37" s="1">
        <v>36</v>
      </c>
      <c r="B37" s="1" t="str">
        <f>IFERROR(INDEX(DATA!$A:$AH,MATCH(A37,DATA!$A:$A,0),4),"")</f>
        <v/>
      </c>
      <c r="C37" s="35" t="str">
        <f>IF(B37="","",TRIM(SUBSTITUTE(SUBSTITUTE(SUBSTITUTE(SUBSTITUTE(SUBSTITUTE(SUBSTITUTE(SUBSTITUTE(SUBSTITUTE(SUBSTITUTE(SUBSTITUTE(SUBSTITUTE(SUBSTITUTE(SUBSTITUTE((IFERROR(INDEX(DATA!$A:$AH,MATCH(A37,DATA!$A:$A,1),MATCH("matex",DATA!$A$4:$AH$4,0)),"")),",,",",")," )", ")")," ]", "]"),", ,", ","),",,",","),", ("," ("),", ["," ["),", ,",","),": ,", ":")," ,", ",")," .", "."),",.",".")," ;", ";")))</f>
        <v/>
      </c>
    </row>
    <row r="38" spans="1:3" customFormat="1" x14ac:dyDescent="0.25">
      <c r="A38" s="1">
        <v>37</v>
      </c>
      <c r="B38" s="1" t="str">
        <f>IFERROR(INDEX(DATA!$A:$AH,MATCH(A38,DATA!$A:$A,0),4),"")</f>
        <v/>
      </c>
      <c r="C38" s="35" t="str">
        <f>IF(B38="","",TRIM(SUBSTITUTE(SUBSTITUTE(SUBSTITUTE(SUBSTITUTE(SUBSTITUTE(SUBSTITUTE(SUBSTITUTE(SUBSTITUTE(SUBSTITUTE(SUBSTITUTE(SUBSTITUTE(SUBSTITUTE(SUBSTITUTE((IFERROR(INDEX(DATA!$A:$AH,MATCH(A38,DATA!$A:$A,1),MATCH("matex",DATA!$A$4:$AH$4,0)),"")),",,",",")," )", ")")," ]", "]"),", ,", ","),",,",","),", ("," ("),", ["," ["),", ,",","),": ,", ":")," ,", ",")," .", "."),",.",".")," ;", ";")))</f>
        <v/>
      </c>
    </row>
    <row r="39" spans="1:3" customFormat="1" x14ac:dyDescent="0.25">
      <c r="A39" s="1">
        <v>38</v>
      </c>
      <c r="B39" s="1" t="str">
        <f>IFERROR(INDEX(DATA!$A:$AH,MATCH(A39,DATA!$A:$A,0),4),"")</f>
        <v/>
      </c>
      <c r="C39" s="35" t="str">
        <f>IF(B39="","",TRIM(SUBSTITUTE(SUBSTITUTE(SUBSTITUTE(SUBSTITUTE(SUBSTITUTE(SUBSTITUTE(SUBSTITUTE(SUBSTITUTE(SUBSTITUTE(SUBSTITUTE(SUBSTITUTE(SUBSTITUTE(SUBSTITUTE((IFERROR(INDEX(DATA!$A:$AH,MATCH(A39,DATA!$A:$A,1),MATCH("matex",DATA!$A$4:$AH$4,0)),"")),",,",",")," )", ")")," ]", "]"),", ,", ","),",,",","),", ("," ("),", ["," ["),", ,",","),": ,", ":")," ,", ",")," .", "."),",.",".")," ;", ";")))</f>
        <v/>
      </c>
    </row>
    <row r="40" spans="1:3" customFormat="1" x14ac:dyDescent="0.25">
      <c r="A40" s="1">
        <v>39</v>
      </c>
      <c r="B40" s="1" t="str">
        <f>IFERROR(INDEX(DATA!$A:$AH,MATCH(A40,DATA!$A:$A,0),4),"")</f>
        <v/>
      </c>
      <c r="C40" s="35" t="str">
        <f>IF(B40="","",TRIM(SUBSTITUTE(SUBSTITUTE(SUBSTITUTE(SUBSTITUTE(SUBSTITUTE(SUBSTITUTE(SUBSTITUTE(SUBSTITUTE(SUBSTITUTE(SUBSTITUTE(SUBSTITUTE(SUBSTITUTE(SUBSTITUTE((IFERROR(INDEX(DATA!$A:$AH,MATCH(A40,DATA!$A:$A,1),MATCH("matex",DATA!$A$4:$AH$4,0)),"")),",,",",")," )", ")")," ]", "]"),", ,", ","),",,",","),", ("," ("),", ["," ["),", ,",","),": ,", ":")," ,", ",")," .", "."),",.",".")," ;", ";")))</f>
        <v/>
      </c>
    </row>
    <row r="41" spans="1:3" customFormat="1" x14ac:dyDescent="0.25">
      <c r="A41" s="1">
        <v>40</v>
      </c>
      <c r="B41" s="1" t="str">
        <f>IFERROR(INDEX(DATA!$A:$AH,MATCH(A41,DATA!$A:$A,0),4),"")</f>
        <v/>
      </c>
      <c r="C41" s="35" t="str">
        <f>IF(B41="","",TRIM(SUBSTITUTE(SUBSTITUTE(SUBSTITUTE(SUBSTITUTE(SUBSTITUTE(SUBSTITUTE(SUBSTITUTE(SUBSTITUTE(SUBSTITUTE(SUBSTITUTE(SUBSTITUTE(SUBSTITUTE(SUBSTITUTE((IFERROR(INDEX(DATA!$A:$AH,MATCH(A41,DATA!$A:$A,1),MATCH("matex",DATA!$A$4:$AH$4,0)),"")),",,",",")," )", ")")," ]", "]"),", ,", ","),",,",","),", ("," ("),", ["," ["),", ,",","),": ,", ":")," ,", ",")," .", "."),",.",".")," ;", ";")))</f>
        <v/>
      </c>
    </row>
    <row r="42" spans="1:3" customFormat="1" x14ac:dyDescent="0.25">
      <c r="A42" s="1">
        <v>41</v>
      </c>
      <c r="B42" s="1" t="str">
        <f>IFERROR(INDEX(DATA!$A:$AH,MATCH(A42,DATA!$A:$A,0),4),"")</f>
        <v/>
      </c>
      <c r="C42" s="35" t="str">
        <f>IF(B42="","",TRIM(SUBSTITUTE(SUBSTITUTE(SUBSTITUTE(SUBSTITUTE(SUBSTITUTE(SUBSTITUTE(SUBSTITUTE(SUBSTITUTE(SUBSTITUTE(SUBSTITUTE(SUBSTITUTE(SUBSTITUTE(SUBSTITUTE((IFERROR(INDEX(DATA!$A:$AH,MATCH(A42,DATA!$A:$A,1),MATCH("matex",DATA!$A$4:$AH$4,0)),"")),",,",",")," )", ")")," ]", "]"),", ,", ","),",,",","),", ("," ("),", ["," ["),", ,",","),": ,", ":")," ,", ",")," .", "."),",.",".")," ;", ";")))</f>
        <v/>
      </c>
    </row>
    <row r="43" spans="1:3" customFormat="1" x14ac:dyDescent="0.25">
      <c r="A43" s="1">
        <v>42</v>
      </c>
      <c r="B43" s="1" t="str">
        <f>IFERROR(INDEX(DATA!$A:$AH,MATCH(A43,DATA!$A:$A,0),4),"")</f>
        <v/>
      </c>
      <c r="C43" s="35" t="str">
        <f>IF(B43="","",TRIM(SUBSTITUTE(SUBSTITUTE(SUBSTITUTE(SUBSTITUTE(SUBSTITUTE(SUBSTITUTE(SUBSTITUTE(SUBSTITUTE(SUBSTITUTE(SUBSTITUTE(SUBSTITUTE(SUBSTITUTE(SUBSTITUTE((IFERROR(INDEX(DATA!$A:$AH,MATCH(A43,DATA!$A:$A,1),MATCH("matex",DATA!$A$4:$AH$4,0)),"")),",,",",")," )", ")")," ]", "]"),", ,", ","),",,",","),", ("," ("),", ["," ["),", ,",","),": ,", ":")," ,", ",")," .", "."),",.",".")," ;", ";")))</f>
        <v/>
      </c>
    </row>
    <row r="44" spans="1:3" customFormat="1" x14ac:dyDescent="0.25">
      <c r="A44" s="1">
        <v>43</v>
      </c>
      <c r="B44" s="1" t="str">
        <f>IFERROR(INDEX(DATA!$A:$AH,MATCH(A44,DATA!$A:$A,0),4),"")</f>
        <v/>
      </c>
      <c r="C44" s="35" t="str">
        <f>IF(B44="","",TRIM(SUBSTITUTE(SUBSTITUTE(SUBSTITUTE(SUBSTITUTE(SUBSTITUTE(SUBSTITUTE(SUBSTITUTE(SUBSTITUTE(SUBSTITUTE(SUBSTITUTE(SUBSTITUTE(SUBSTITUTE(SUBSTITUTE((IFERROR(INDEX(DATA!$A:$AH,MATCH(A44,DATA!$A:$A,1),MATCH("matex",DATA!$A$4:$AH$4,0)),"")),",,",",")," )", ")")," ]", "]"),", ,", ","),",,",","),", ("," ("),", ["," ["),", ,",","),": ,", ":")," ,", ",")," .", "."),",.",".")," ;", ";")))</f>
        <v/>
      </c>
    </row>
    <row r="45" spans="1:3" customFormat="1" x14ac:dyDescent="0.25">
      <c r="A45" s="1">
        <v>44</v>
      </c>
      <c r="B45" s="1" t="str">
        <f>IFERROR(INDEX(DATA!$A:$AH,MATCH(A45,DATA!$A:$A,0),4),"")</f>
        <v/>
      </c>
      <c r="C45" s="35" t="str">
        <f>IF(B45="","",TRIM(SUBSTITUTE(SUBSTITUTE(SUBSTITUTE(SUBSTITUTE(SUBSTITUTE(SUBSTITUTE(SUBSTITUTE(SUBSTITUTE(SUBSTITUTE(SUBSTITUTE(SUBSTITUTE(SUBSTITUTE(SUBSTITUTE((IFERROR(INDEX(DATA!$A:$AH,MATCH(A45,DATA!$A:$A,1),MATCH("matex",DATA!$A$4:$AH$4,0)),"")),",,",",")," )", ")")," ]", "]"),", ,", ","),",,",","),", ("," ("),", ["," ["),", ,",","),": ,", ":")," ,", ",")," .", "."),",.",".")," ;", ";")))</f>
        <v/>
      </c>
    </row>
    <row r="46" spans="1:3" customFormat="1" x14ac:dyDescent="0.25">
      <c r="A46" s="1">
        <v>45</v>
      </c>
      <c r="B46" s="1" t="str">
        <f>IFERROR(INDEX(DATA!$A:$AH,MATCH(A46,DATA!$A:$A,0),4),"")</f>
        <v/>
      </c>
      <c r="C46" s="35" t="str">
        <f>IF(B46="","",TRIM(SUBSTITUTE(SUBSTITUTE(SUBSTITUTE(SUBSTITUTE(SUBSTITUTE(SUBSTITUTE(SUBSTITUTE(SUBSTITUTE(SUBSTITUTE(SUBSTITUTE(SUBSTITUTE(SUBSTITUTE(SUBSTITUTE((IFERROR(INDEX(DATA!$A:$AH,MATCH(A46,DATA!$A:$A,1),MATCH("matex",DATA!$A$4:$AH$4,0)),"")),",,",",")," )", ")")," ]", "]"),", ,", ","),",,",","),", ("," ("),", ["," ["),", ,",","),": ,", ":")," ,", ",")," .", "."),",.",".")," ;", ";")))</f>
        <v/>
      </c>
    </row>
    <row r="47" spans="1:3" customFormat="1" x14ac:dyDescent="0.25">
      <c r="A47" s="1">
        <v>46</v>
      </c>
      <c r="B47" s="1" t="str">
        <f>IFERROR(INDEX(DATA!$A:$AH,MATCH(A47,DATA!$A:$A,0),4),"")</f>
        <v/>
      </c>
      <c r="C47" s="35" t="str">
        <f>IF(B47="","",TRIM(SUBSTITUTE(SUBSTITUTE(SUBSTITUTE(SUBSTITUTE(SUBSTITUTE(SUBSTITUTE(SUBSTITUTE(SUBSTITUTE(SUBSTITUTE(SUBSTITUTE(SUBSTITUTE(SUBSTITUTE(SUBSTITUTE((IFERROR(INDEX(DATA!$A:$AH,MATCH(A47,DATA!$A:$A,1),MATCH("matex",DATA!$A$4:$AH$4,0)),"")),",,",",")," )", ")")," ]", "]"),", ,", ","),",,",","),", ("," ("),", ["," ["),", ,",","),": ,", ":")," ,", ",")," .", "."),",.",".")," ;", ";")))</f>
        <v/>
      </c>
    </row>
    <row r="48" spans="1:3" customFormat="1" x14ac:dyDescent="0.25">
      <c r="A48" s="1">
        <v>47</v>
      </c>
      <c r="B48" s="1" t="str">
        <f>IFERROR(INDEX(DATA!$A:$AH,MATCH(A48,DATA!$A:$A,0),4),"")</f>
        <v/>
      </c>
      <c r="C48" s="35" t="str">
        <f>IF(B48="","",TRIM(SUBSTITUTE(SUBSTITUTE(SUBSTITUTE(SUBSTITUTE(SUBSTITUTE(SUBSTITUTE(SUBSTITUTE(SUBSTITUTE(SUBSTITUTE(SUBSTITUTE(SUBSTITUTE(SUBSTITUTE(SUBSTITUTE((IFERROR(INDEX(DATA!$A:$AH,MATCH(A48,DATA!$A:$A,1),MATCH("matex",DATA!$A$4:$AH$4,0)),"")),",,",",")," )", ")")," ]", "]"),", ,", ","),",,",","),", ("," ("),", ["," ["),", ,",","),": ,", ":")," ,", ",")," .", "."),",.",".")," ;", ";")))</f>
        <v/>
      </c>
    </row>
    <row r="49" spans="1:3" customFormat="1" x14ac:dyDescent="0.25">
      <c r="A49" s="1">
        <v>48</v>
      </c>
      <c r="B49" s="1" t="str">
        <f>IFERROR(INDEX(DATA!$A:$AH,MATCH(A49,DATA!$A:$A,0),4),"")</f>
        <v/>
      </c>
      <c r="C49" s="35" t="str">
        <f>IF(B49="","",TRIM(SUBSTITUTE(SUBSTITUTE(SUBSTITUTE(SUBSTITUTE(SUBSTITUTE(SUBSTITUTE(SUBSTITUTE(SUBSTITUTE(SUBSTITUTE(SUBSTITUTE(SUBSTITUTE(SUBSTITUTE(SUBSTITUTE((IFERROR(INDEX(DATA!$A:$AH,MATCH(A49,DATA!$A:$A,1),MATCH("matex",DATA!$A$4:$AH$4,0)),"")),",,",",")," )", ")")," ]", "]"),", ,", ","),",,",","),", ("," ("),", ["," ["),", ,",","),": ,", ":")," ,", ",")," .", "."),",.",".")," ;", ";")))</f>
        <v/>
      </c>
    </row>
    <row r="50" spans="1:3" customFormat="1" x14ac:dyDescent="0.25">
      <c r="A50" s="1">
        <v>49</v>
      </c>
      <c r="B50" s="1" t="str">
        <f>IFERROR(INDEX(DATA!$A:$AH,MATCH(A50,DATA!$A:$A,0),4),"")</f>
        <v/>
      </c>
      <c r="C50" s="35" t="str">
        <f>IF(B50="","",TRIM(SUBSTITUTE(SUBSTITUTE(SUBSTITUTE(SUBSTITUTE(SUBSTITUTE(SUBSTITUTE(SUBSTITUTE(SUBSTITUTE(SUBSTITUTE(SUBSTITUTE(SUBSTITUTE(SUBSTITUTE(SUBSTITUTE((IFERROR(INDEX(DATA!$A:$AH,MATCH(A50,DATA!$A:$A,1),MATCH("matex",DATA!$A$4:$AH$4,0)),"")),",,",",")," )", ")")," ]", "]"),", ,", ","),",,",","),", ("," ("),", ["," ["),", ,",","),": ,", ":")," ,", ",")," .", "."),",.",".")," ;", ";")))</f>
        <v/>
      </c>
    </row>
    <row r="51" spans="1:3" customFormat="1" x14ac:dyDescent="0.25">
      <c r="A51" s="1">
        <v>50</v>
      </c>
      <c r="B51" s="1" t="str">
        <f>IFERROR(INDEX(DATA!$A:$AH,MATCH(A51,DATA!$A:$A,0),4),"")</f>
        <v/>
      </c>
      <c r="C51" s="35" t="str">
        <f>IF(B51="","",TRIM(SUBSTITUTE(SUBSTITUTE(SUBSTITUTE(SUBSTITUTE(SUBSTITUTE(SUBSTITUTE(SUBSTITUTE(SUBSTITUTE(SUBSTITUTE(SUBSTITUTE(SUBSTITUTE(SUBSTITUTE(SUBSTITUTE((IFERROR(INDEX(DATA!$A:$AH,MATCH(A51,DATA!$A:$A,1),MATCH("matex",DATA!$A$4:$AH$4,0)),"")),",,",",")," )", ")")," ]", "]"),", ,", ","),",,",","),", ("," ("),", ["," ["),", ,",","),": ,", ":")," ,", ",")," .", "."),",.",".")," ;", ";")))</f>
        <v/>
      </c>
    </row>
    <row r="52" spans="1:3" customFormat="1" x14ac:dyDescent="0.25">
      <c r="A52" s="1">
        <v>51</v>
      </c>
      <c r="B52" s="1" t="str">
        <f>IFERROR(INDEX(DATA!$A:$AH,MATCH(A52,DATA!$A:$A,0),4),"")</f>
        <v/>
      </c>
      <c r="C52" s="35" t="str">
        <f>IF(B52="","",TRIM(SUBSTITUTE(SUBSTITUTE(SUBSTITUTE(SUBSTITUTE(SUBSTITUTE(SUBSTITUTE(SUBSTITUTE(SUBSTITUTE(SUBSTITUTE(SUBSTITUTE(SUBSTITUTE(SUBSTITUTE(SUBSTITUTE((IFERROR(INDEX(DATA!$A:$AH,MATCH(A52,DATA!$A:$A,1),MATCH("matex",DATA!$A$4:$AH$4,0)),"")),",,",",")," )", ")")," ]", "]"),", ,", ","),",,",","),", ("," ("),", ["," ["),", ,",","),": ,", ":")," ,", ",")," .", "."),",.",".")," ;", ";")))</f>
        <v/>
      </c>
    </row>
    <row r="53" spans="1:3" customFormat="1" x14ac:dyDescent="0.25">
      <c r="A53" s="1">
        <v>52</v>
      </c>
      <c r="B53" s="1" t="str">
        <f>IFERROR(INDEX(DATA!$A:$AH,MATCH(A53,DATA!$A:$A,0),4),"")</f>
        <v/>
      </c>
      <c r="C53" s="35" t="str">
        <f>IF(B53="","",TRIM(SUBSTITUTE(SUBSTITUTE(SUBSTITUTE(SUBSTITUTE(SUBSTITUTE(SUBSTITUTE(SUBSTITUTE(SUBSTITUTE(SUBSTITUTE(SUBSTITUTE(SUBSTITUTE(SUBSTITUTE(SUBSTITUTE((IFERROR(INDEX(DATA!$A:$AH,MATCH(A53,DATA!$A:$A,1),MATCH("matex",DATA!$A$4:$AH$4,0)),"")),",,",",")," )", ")")," ]", "]"),", ,", ","),",,",","),", ("," ("),", ["," ["),", ,",","),": ,", ":")," ,", ",")," .", "."),",.",".")," ;", ";")))</f>
        <v/>
      </c>
    </row>
    <row r="54" spans="1:3" customFormat="1" x14ac:dyDescent="0.25">
      <c r="A54" s="1">
        <v>53</v>
      </c>
      <c r="B54" s="1" t="str">
        <f>IFERROR(INDEX(DATA!$A:$AH,MATCH(A54,DATA!$A:$A,0),4),"")</f>
        <v/>
      </c>
      <c r="C54" s="35" t="str">
        <f>IF(B54="","",TRIM(SUBSTITUTE(SUBSTITUTE(SUBSTITUTE(SUBSTITUTE(SUBSTITUTE(SUBSTITUTE(SUBSTITUTE(SUBSTITUTE(SUBSTITUTE(SUBSTITUTE(SUBSTITUTE(SUBSTITUTE(SUBSTITUTE((IFERROR(INDEX(DATA!$A:$AH,MATCH(A54,DATA!$A:$A,1),MATCH("matex",DATA!$A$4:$AH$4,0)),"")),",,",",")," )", ")")," ]", "]"),", ,", ","),",,",","),", ("," ("),", ["," ["),", ,",","),": ,", ":")," ,", ",")," .", "."),",.",".")," ;", ";")))</f>
        <v/>
      </c>
    </row>
    <row r="55" spans="1:3" customFormat="1" x14ac:dyDescent="0.25">
      <c r="A55" s="1">
        <v>54</v>
      </c>
      <c r="B55" s="1" t="str">
        <f>IFERROR(INDEX(DATA!$A:$AH,MATCH(A55,DATA!$A:$A,0),4),"")</f>
        <v/>
      </c>
      <c r="C55" s="35" t="str">
        <f>IF(B55="","",TRIM(SUBSTITUTE(SUBSTITUTE(SUBSTITUTE(SUBSTITUTE(SUBSTITUTE(SUBSTITUTE(SUBSTITUTE(SUBSTITUTE(SUBSTITUTE(SUBSTITUTE(SUBSTITUTE(SUBSTITUTE(SUBSTITUTE((IFERROR(INDEX(DATA!$A:$AH,MATCH(A55,DATA!$A:$A,1),MATCH("matex",DATA!$A$4:$AH$4,0)),"")),",,",",")," )", ")")," ]", "]"),", ,", ","),",,",","),", ("," ("),", ["," ["),", ,",","),": ,", ":")," ,", ",")," .", "."),",.",".")," ;", ";")))</f>
        <v/>
      </c>
    </row>
    <row r="56" spans="1:3" customFormat="1" x14ac:dyDescent="0.25">
      <c r="A56" s="1">
        <v>55</v>
      </c>
      <c r="B56" s="1" t="str">
        <f>IFERROR(INDEX(DATA!$A:$AH,MATCH(A56,DATA!$A:$A,0),4),"")</f>
        <v/>
      </c>
      <c r="C56" s="35" t="str">
        <f>IF(B56="","",TRIM(SUBSTITUTE(SUBSTITUTE(SUBSTITUTE(SUBSTITUTE(SUBSTITUTE(SUBSTITUTE(SUBSTITUTE(SUBSTITUTE(SUBSTITUTE(SUBSTITUTE(SUBSTITUTE(SUBSTITUTE(SUBSTITUTE((IFERROR(INDEX(DATA!$A:$AH,MATCH(A56,DATA!$A:$A,1),MATCH("matex",DATA!$A$4:$AH$4,0)),"")),",,",",")," )", ")")," ]", "]"),", ,", ","),",,",","),", ("," ("),", ["," ["),", ,",","),": ,", ":")," ,", ",")," .", "."),",.",".")," ;", ";")))</f>
        <v/>
      </c>
    </row>
    <row r="57" spans="1:3" customFormat="1" x14ac:dyDescent="0.25">
      <c r="A57" s="1">
        <v>56</v>
      </c>
      <c r="B57" s="1" t="str">
        <f>IFERROR(INDEX(DATA!$A:$AH,MATCH(A57,DATA!$A:$A,0),4),"")</f>
        <v/>
      </c>
      <c r="C57" s="35" t="str">
        <f>IF(B57="","",TRIM(SUBSTITUTE(SUBSTITUTE(SUBSTITUTE(SUBSTITUTE(SUBSTITUTE(SUBSTITUTE(SUBSTITUTE(SUBSTITUTE(SUBSTITUTE(SUBSTITUTE(SUBSTITUTE(SUBSTITUTE(SUBSTITUTE((IFERROR(INDEX(DATA!$A:$AH,MATCH(A57,DATA!$A:$A,1),MATCH("matex",DATA!$A$4:$AH$4,0)),"")),",,",",")," )", ")")," ]", "]"),", ,", ","),",,",","),", ("," ("),", ["," ["),", ,",","),": ,", ":")," ,", ",")," .", "."),",.",".")," ;", ";")))</f>
        <v/>
      </c>
    </row>
    <row r="58" spans="1:3" customFormat="1" x14ac:dyDescent="0.25">
      <c r="A58" s="1">
        <v>57</v>
      </c>
      <c r="B58" s="1" t="str">
        <f>IFERROR(INDEX(DATA!$A:$AH,MATCH(A58,DATA!$A:$A,0),4),"")</f>
        <v/>
      </c>
      <c r="C58" s="35" t="str">
        <f>IF(B58="","",TRIM(SUBSTITUTE(SUBSTITUTE(SUBSTITUTE(SUBSTITUTE(SUBSTITUTE(SUBSTITUTE(SUBSTITUTE(SUBSTITUTE(SUBSTITUTE(SUBSTITUTE(SUBSTITUTE(SUBSTITUTE(SUBSTITUTE((IFERROR(INDEX(DATA!$A:$AH,MATCH(A58,DATA!$A:$A,1),MATCH("matex",DATA!$A$4:$AH$4,0)),"")),",,",",")," )", ")")," ]", "]"),", ,", ","),",,",","),", ("," ("),", ["," ["),", ,",","),": ,", ":")," ,", ",")," .", "."),",.",".")," ;", ";")))</f>
        <v/>
      </c>
    </row>
    <row r="59" spans="1:3" customFormat="1" x14ac:dyDescent="0.25">
      <c r="A59" s="1">
        <v>58</v>
      </c>
      <c r="B59" s="1" t="str">
        <f>IFERROR(INDEX(DATA!$A:$AH,MATCH(A59,DATA!$A:$A,0),4),"")</f>
        <v/>
      </c>
      <c r="C59" s="35" t="str">
        <f>IF(B59="","",TRIM(SUBSTITUTE(SUBSTITUTE(SUBSTITUTE(SUBSTITUTE(SUBSTITUTE(SUBSTITUTE(SUBSTITUTE(SUBSTITUTE(SUBSTITUTE(SUBSTITUTE(SUBSTITUTE(SUBSTITUTE(SUBSTITUTE((IFERROR(INDEX(DATA!$A:$AH,MATCH(A59,DATA!$A:$A,1),MATCH("matex",DATA!$A$4:$AH$4,0)),"")),",,",",")," )", ")")," ]", "]"),", ,", ","),",,",","),", ("," ("),", ["," ["),", ,",","),": ,", ":")," ,", ",")," .", "."),",.",".")," ;", ";")))</f>
        <v/>
      </c>
    </row>
    <row r="60" spans="1:3" customFormat="1" x14ac:dyDescent="0.25">
      <c r="A60" s="1">
        <v>59</v>
      </c>
      <c r="B60" s="1" t="str">
        <f>IFERROR(INDEX(DATA!$A:$AH,MATCH(A60,DATA!$A:$A,0),4),"")</f>
        <v/>
      </c>
      <c r="C60" s="35" t="str">
        <f>IF(B60="","",TRIM(SUBSTITUTE(SUBSTITUTE(SUBSTITUTE(SUBSTITUTE(SUBSTITUTE(SUBSTITUTE(SUBSTITUTE(SUBSTITUTE(SUBSTITUTE(SUBSTITUTE(SUBSTITUTE(SUBSTITUTE(SUBSTITUTE((IFERROR(INDEX(DATA!$A:$AH,MATCH(A60,DATA!$A:$A,1),MATCH("matex",DATA!$A$4:$AH$4,0)),"")),",,",",")," )", ")")," ]", "]"),", ,", ","),",,",","),", ("," ("),", ["," ["),", ,",","),": ,", ":")," ,", ",")," .", "."),",.",".")," ;", ";")))</f>
        <v/>
      </c>
    </row>
    <row r="61" spans="1:3" customFormat="1" x14ac:dyDescent="0.25">
      <c r="A61" s="1">
        <v>60</v>
      </c>
      <c r="B61" s="1" t="str">
        <f>IFERROR(INDEX(DATA!$A:$AH,MATCH(A61,DATA!$A:$A,0),4),"")</f>
        <v/>
      </c>
      <c r="C61" s="35" t="str">
        <f>IF(B61="","",TRIM(SUBSTITUTE(SUBSTITUTE(SUBSTITUTE(SUBSTITUTE(SUBSTITUTE(SUBSTITUTE(SUBSTITUTE(SUBSTITUTE(SUBSTITUTE(SUBSTITUTE(SUBSTITUTE(SUBSTITUTE(SUBSTITUTE((IFERROR(INDEX(DATA!$A:$AH,MATCH(A61,DATA!$A:$A,1),MATCH("matex",DATA!$A$4:$AH$4,0)),"")),",,",",")," )", ")")," ]", "]"),", ,", ","),",,",","),", ("," ("),", ["," ["),", ,",","),": ,", ":")," ,", ",")," .", "."),",.",".")," ;", ";")))</f>
        <v/>
      </c>
    </row>
    <row r="62" spans="1:3" customFormat="1" x14ac:dyDescent="0.25">
      <c r="A62" s="1">
        <v>61</v>
      </c>
      <c r="B62" s="1" t="str">
        <f>IFERROR(INDEX(DATA!$A:$AH,MATCH(A62,DATA!$A:$A,0),4),"")</f>
        <v/>
      </c>
      <c r="C62" s="35" t="str">
        <f>IF(B62="","",TRIM(SUBSTITUTE(SUBSTITUTE(SUBSTITUTE(SUBSTITUTE(SUBSTITUTE(SUBSTITUTE(SUBSTITUTE(SUBSTITUTE(SUBSTITUTE(SUBSTITUTE(SUBSTITUTE(SUBSTITUTE(SUBSTITUTE((IFERROR(INDEX(DATA!$A:$AH,MATCH(A62,DATA!$A:$A,1),MATCH("matex",DATA!$A$4:$AH$4,0)),"")),",,",",")," )", ")")," ]", "]"),", ,", ","),",,",","),", ("," ("),", ["," ["),", ,",","),": ,", ":")," ,", ",")," .", "."),",.",".")," ;", ";")))</f>
        <v/>
      </c>
    </row>
    <row r="63" spans="1:3" customFormat="1" x14ac:dyDescent="0.25">
      <c r="A63" s="1">
        <v>62</v>
      </c>
      <c r="B63" s="1" t="str">
        <f>IFERROR(INDEX(DATA!$A:$AH,MATCH(A63,DATA!$A:$A,0),4),"")</f>
        <v/>
      </c>
      <c r="C63" s="35" t="str">
        <f>IF(B63="","",TRIM(SUBSTITUTE(SUBSTITUTE(SUBSTITUTE(SUBSTITUTE(SUBSTITUTE(SUBSTITUTE(SUBSTITUTE(SUBSTITUTE(SUBSTITUTE(SUBSTITUTE(SUBSTITUTE(SUBSTITUTE(SUBSTITUTE((IFERROR(INDEX(DATA!$A:$AH,MATCH(A63,DATA!$A:$A,1),MATCH("matex",DATA!$A$4:$AH$4,0)),"")),",,",",")," )", ")")," ]", "]"),", ,", ","),",,",","),", ("," ("),", ["," ["),", ,",","),": ,", ":")," ,", ",")," .", "."),",.",".")," ;", ";")))</f>
        <v/>
      </c>
    </row>
    <row r="64" spans="1:3" customFormat="1" x14ac:dyDescent="0.25">
      <c r="A64" s="1">
        <v>63</v>
      </c>
      <c r="B64" s="1" t="str">
        <f>IFERROR(INDEX(DATA!$A:$AH,MATCH(A64,DATA!$A:$A,0),4),"")</f>
        <v/>
      </c>
      <c r="C64" s="35" t="str">
        <f>IF(B64="","",TRIM(SUBSTITUTE(SUBSTITUTE(SUBSTITUTE(SUBSTITUTE(SUBSTITUTE(SUBSTITUTE(SUBSTITUTE(SUBSTITUTE(SUBSTITUTE(SUBSTITUTE(SUBSTITUTE(SUBSTITUTE(SUBSTITUTE((IFERROR(INDEX(DATA!$A:$AH,MATCH(A64,DATA!$A:$A,1),MATCH("matex",DATA!$A$4:$AH$4,0)),"")),",,",",")," )", ")")," ]", "]"),", ,", ","),",,",","),", ("," ("),", ["," ["),", ,",","),": ,", ":")," ,", ",")," .", "."),",.",".")," ;", ";")))</f>
        <v/>
      </c>
    </row>
    <row r="65" spans="1:3" customFormat="1" x14ac:dyDescent="0.25">
      <c r="A65" s="1">
        <v>64</v>
      </c>
      <c r="B65" s="1" t="str">
        <f>IFERROR(INDEX(DATA!$A:$AH,MATCH(A65,DATA!$A:$A,0),4),"")</f>
        <v/>
      </c>
      <c r="C65" s="35" t="str">
        <f>IF(B65="","",TRIM(SUBSTITUTE(SUBSTITUTE(SUBSTITUTE(SUBSTITUTE(SUBSTITUTE(SUBSTITUTE(SUBSTITUTE(SUBSTITUTE(SUBSTITUTE(SUBSTITUTE(SUBSTITUTE(SUBSTITUTE(SUBSTITUTE((IFERROR(INDEX(DATA!$A:$AH,MATCH(A65,DATA!$A:$A,1),MATCH("matex",DATA!$A$4:$AH$4,0)),"")),",,",",")," )", ")")," ]", "]"),", ,", ","),",,",","),", ("," ("),", ["," ["),", ,",","),": ,", ":")," ,", ",")," .", "."),",.",".")," ;", ";")))</f>
        <v/>
      </c>
    </row>
    <row r="66" spans="1:3" customFormat="1" x14ac:dyDescent="0.25">
      <c r="A66" s="1">
        <v>65</v>
      </c>
      <c r="B66" s="1" t="str">
        <f>IFERROR(INDEX(DATA!$A:$AH,MATCH(A66,DATA!$A:$A,0),4),"")</f>
        <v/>
      </c>
      <c r="C66" s="35" t="str">
        <f>IF(B66="","",TRIM(SUBSTITUTE(SUBSTITUTE(SUBSTITUTE(SUBSTITUTE(SUBSTITUTE(SUBSTITUTE(SUBSTITUTE(SUBSTITUTE(SUBSTITUTE(SUBSTITUTE(SUBSTITUTE(SUBSTITUTE(SUBSTITUTE((IFERROR(INDEX(DATA!$A:$AH,MATCH(A66,DATA!$A:$A,1),MATCH("matex",DATA!$A$4:$AH$4,0)),"")),",,",",")," )", ")")," ]", "]"),", ,", ","),",,",","),", ("," ("),", ["," ["),", ,",","),": ,", ":")," ,", ",")," .", "."),",.",".")," ;", ";")))</f>
        <v/>
      </c>
    </row>
    <row r="67" spans="1:3" customFormat="1" x14ac:dyDescent="0.25">
      <c r="A67" s="1">
        <v>66</v>
      </c>
      <c r="B67" s="1" t="str">
        <f>IFERROR(INDEX(DATA!$A:$AH,MATCH(A67,DATA!$A:$A,0),4),"")</f>
        <v/>
      </c>
      <c r="C67" s="35" t="str">
        <f>IF(B67="","",TRIM(SUBSTITUTE(SUBSTITUTE(SUBSTITUTE(SUBSTITUTE(SUBSTITUTE(SUBSTITUTE(SUBSTITUTE(SUBSTITUTE(SUBSTITUTE(SUBSTITUTE(SUBSTITUTE(SUBSTITUTE(SUBSTITUTE((IFERROR(INDEX(DATA!$A:$AH,MATCH(A67,DATA!$A:$A,1),MATCH("matex",DATA!$A$4:$AH$4,0)),"")),",,",",")," )", ")")," ]", "]"),", ,", ","),",,",","),", ("," ("),", ["," ["),", ,",","),": ,", ":")," ,", ",")," .", "."),",.",".")," ;", ";")))</f>
        <v/>
      </c>
    </row>
    <row r="68" spans="1:3" customFormat="1" x14ac:dyDescent="0.25">
      <c r="A68" s="1">
        <v>67</v>
      </c>
      <c r="B68" s="1" t="str">
        <f>IFERROR(INDEX(DATA!$A:$AH,MATCH(A68,DATA!$A:$A,0),4),"")</f>
        <v/>
      </c>
      <c r="C68" s="35" t="str">
        <f>IF(B68="","",TRIM(SUBSTITUTE(SUBSTITUTE(SUBSTITUTE(SUBSTITUTE(SUBSTITUTE(SUBSTITUTE(SUBSTITUTE(SUBSTITUTE(SUBSTITUTE(SUBSTITUTE(SUBSTITUTE(SUBSTITUTE(SUBSTITUTE((IFERROR(INDEX(DATA!$A:$AH,MATCH(A68,DATA!$A:$A,1),MATCH("matex",DATA!$A$4:$AH$4,0)),"")),",,",",")," )", ")")," ]", "]"),", ,", ","),",,",","),", ("," ("),", ["," ["),", ,",","),": ,", ":")," ,", ",")," .", "."),",.",".")," ;", ";")))</f>
        <v/>
      </c>
    </row>
    <row r="69" spans="1:3" customFormat="1" x14ac:dyDescent="0.25">
      <c r="A69" s="1">
        <v>68</v>
      </c>
      <c r="B69" s="1" t="str">
        <f>IFERROR(INDEX(DATA!$A:$AH,MATCH(A69,DATA!$A:$A,0),4),"")</f>
        <v/>
      </c>
      <c r="C69" s="35" t="str">
        <f>IF(B69="","",TRIM(SUBSTITUTE(SUBSTITUTE(SUBSTITUTE(SUBSTITUTE(SUBSTITUTE(SUBSTITUTE(SUBSTITUTE(SUBSTITUTE(SUBSTITUTE(SUBSTITUTE(SUBSTITUTE(SUBSTITUTE(SUBSTITUTE((IFERROR(INDEX(DATA!$A:$AH,MATCH(A69,DATA!$A:$A,1),MATCH("matex",DATA!$A$4:$AH$4,0)),"")),",,",",")," )", ")")," ]", "]"),", ,", ","),",,",","),", ("," ("),", ["," ["),", ,",","),": ,", ":")," ,", ",")," .", "."),",.",".")," ;", ";")))</f>
        <v/>
      </c>
    </row>
    <row r="70" spans="1:3" customFormat="1" x14ac:dyDescent="0.25">
      <c r="A70" s="1">
        <v>69</v>
      </c>
      <c r="B70" s="1" t="str">
        <f>IFERROR(INDEX(DATA!$A:$AH,MATCH(A70,DATA!$A:$A,0),4),"")</f>
        <v/>
      </c>
      <c r="C70" s="35" t="str">
        <f>IF(B70="","",TRIM(SUBSTITUTE(SUBSTITUTE(SUBSTITUTE(SUBSTITUTE(SUBSTITUTE(SUBSTITUTE(SUBSTITUTE(SUBSTITUTE(SUBSTITUTE(SUBSTITUTE(SUBSTITUTE(SUBSTITUTE(SUBSTITUTE((IFERROR(INDEX(DATA!$A:$AH,MATCH(A70,DATA!$A:$A,1),MATCH("matex",DATA!$A$4:$AH$4,0)),"")),",,",",")," )", ")")," ]", "]"),", ,", ","),",,",","),", ("," ("),", ["," ["),", ,",","),": ,", ":")," ,", ",")," .", "."),",.",".")," ;", ";")))</f>
        <v/>
      </c>
    </row>
    <row r="71" spans="1:3" customFormat="1" x14ac:dyDescent="0.25">
      <c r="A71" s="1">
        <v>70</v>
      </c>
      <c r="B71" s="1" t="str">
        <f>IFERROR(INDEX(DATA!$A:$AH,MATCH(A71,DATA!$A:$A,0),4),"")</f>
        <v/>
      </c>
      <c r="C71" s="35" t="str">
        <f>IF(B71="","",TRIM(SUBSTITUTE(SUBSTITUTE(SUBSTITUTE(SUBSTITUTE(SUBSTITUTE(SUBSTITUTE(SUBSTITUTE(SUBSTITUTE(SUBSTITUTE(SUBSTITUTE(SUBSTITUTE(SUBSTITUTE(SUBSTITUTE((IFERROR(INDEX(DATA!$A:$AH,MATCH(A71,DATA!$A:$A,1),MATCH("matex",DATA!$A$4:$AH$4,0)),"")),",,",",")," )", ")")," ]", "]"),", ,", ","),",,",","),", ("," ("),", ["," ["),", ,",","),": ,", ":")," ,", ",")," .", "."),",.",".")," ;", ";")))</f>
        <v/>
      </c>
    </row>
    <row r="72" spans="1:3" customFormat="1" x14ac:dyDescent="0.25">
      <c r="A72" s="1">
        <v>71</v>
      </c>
      <c r="B72" s="1" t="str">
        <f>IFERROR(INDEX(DATA!$A:$AH,MATCH(A72,DATA!$A:$A,0),4),"")</f>
        <v/>
      </c>
      <c r="C72" s="35" t="str">
        <f>IF(B72="","",TRIM(SUBSTITUTE(SUBSTITUTE(SUBSTITUTE(SUBSTITUTE(SUBSTITUTE(SUBSTITUTE(SUBSTITUTE(SUBSTITUTE(SUBSTITUTE(SUBSTITUTE(SUBSTITUTE(SUBSTITUTE(SUBSTITUTE((IFERROR(INDEX(DATA!$A:$AH,MATCH(A72,DATA!$A:$A,1),MATCH("matex",DATA!$A$4:$AH$4,0)),"")),",,",",")," )", ")")," ]", "]"),", ,", ","),",,",","),", ("," ("),", ["," ["),", ,",","),": ,", ":")," ,", ",")," .", "."),",.",".")," ;", ";")))</f>
        <v/>
      </c>
    </row>
    <row r="73" spans="1:3" customFormat="1" x14ac:dyDescent="0.25">
      <c r="A73" s="1">
        <v>72</v>
      </c>
      <c r="B73" s="1" t="str">
        <f>IFERROR(INDEX(DATA!$A:$AH,MATCH(A73,DATA!$A:$A,0),4),"")</f>
        <v/>
      </c>
      <c r="C73" s="35" t="str">
        <f>IF(B73="","",TRIM(SUBSTITUTE(SUBSTITUTE(SUBSTITUTE(SUBSTITUTE(SUBSTITUTE(SUBSTITUTE(SUBSTITUTE(SUBSTITUTE(SUBSTITUTE(SUBSTITUTE(SUBSTITUTE(SUBSTITUTE(SUBSTITUTE((IFERROR(INDEX(DATA!$A:$AH,MATCH(A73,DATA!$A:$A,1),MATCH("matex",DATA!$A$4:$AH$4,0)),"")),",,",",")," )", ")")," ]", "]"),", ,", ","),",,",","),", ("," ("),", ["," ["),", ,",","),": ,", ":")," ,", ",")," .", "."),",.",".")," ;", ";")))</f>
        <v/>
      </c>
    </row>
    <row r="74" spans="1:3" customFormat="1" x14ac:dyDescent="0.25">
      <c r="A74" s="1">
        <v>73</v>
      </c>
      <c r="B74" s="1" t="str">
        <f>IFERROR(INDEX(DATA!$A:$AH,MATCH(A74,DATA!$A:$A,0),4),"")</f>
        <v/>
      </c>
      <c r="C74" s="35" t="str">
        <f>IF(B74="","",TRIM(SUBSTITUTE(SUBSTITUTE(SUBSTITUTE(SUBSTITUTE(SUBSTITUTE(SUBSTITUTE(SUBSTITUTE(SUBSTITUTE(SUBSTITUTE(SUBSTITUTE(SUBSTITUTE(SUBSTITUTE(SUBSTITUTE((IFERROR(INDEX(DATA!$A:$AH,MATCH(A74,DATA!$A:$A,1),MATCH("matex",DATA!$A$4:$AH$4,0)),"")),",,",",")," )", ")")," ]", "]"),", ,", ","),",,",","),", ("," ("),", ["," ["),", ,",","),": ,", ":")," ,", ",")," .", "."),",.",".")," ;", ";")))</f>
        <v/>
      </c>
    </row>
    <row r="75" spans="1:3" customFormat="1" x14ac:dyDescent="0.25">
      <c r="A75" s="1">
        <v>74</v>
      </c>
      <c r="B75" s="1" t="str">
        <f>IFERROR(INDEX(DATA!$A:$AH,MATCH(A75,DATA!$A:$A,0),4),"")</f>
        <v/>
      </c>
      <c r="C75" s="35" t="str">
        <f>IF(B75="","",TRIM(SUBSTITUTE(SUBSTITUTE(SUBSTITUTE(SUBSTITUTE(SUBSTITUTE(SUBSTITUTE(SUBSTITUTE(SUBSTITUTE(SUBSTITUTE(SUBSTITUTE(SUBSTITUTE(SUBSTITUTE(SUBSTITUTE((IFERROR(INDEX(DATA!$A:$AH,MATCH(A75,DATA!$A:$A,1),MATCH("matex",DATA!$A$4:$AH$4,0)),"")),",,",",")," )", ")")," ]", "]"),", ,", ","),",,",","),", ("," ("),", ["," ["),", ,",","),": ,", ":")," ,", ",")," .", "."),",.",".")," ;", ";")))</f>
        <v/>
      </c>
    </row>
    <row r="76" spans="1:3" customFormat="1" x14ac:dyDescent="0.25">
      <c r="A76" s="1">
        <v>75</v>
      </c>
      <c r="B76" s="1" t="str">
        <f>IFERROR(INDEX(DATA!$A:$AH,MATCH(A76,DATA!$A:$A,0),4),"")</f>
        <v/>
      </c>
      <c r="C76" s="35" t="str">
        <f>IF(B76="","",TRIM(SUBSTITUTE(SUBSTITUTE(SUBSTITUTE(SUBSTITUTE(SUBSTITUTE(SUBSTITUTE(SUBSTITUTE(SUBSTITUTE(SUBSTITUTE(SUBSTITUTE(SUBSTITUTE(SUBSTITUTE(SUBSTITUTE((IFERROR(INDEX(DATA!$A:$AH,MATCH(A76,DATA!$A:$A,1),MATCH("matex",DATA!$A$4:$AH$4,0)),"")),",,",",")," )", ")")," ]", "]"),", ,", ","),",,",","),", ("," ("),", ["," ["),", ,",","),": ,", ":")," ,", ",")," .", "."),",.",".")," ;", ";")))</f>
        <v/>
      </c>
    </row>
    <row r="77" spans="1:3" customFormat="1" x14ac:dyDescent="0.25">
      <c r="A77" s="1">
        <v>76</v>
      </c>
      <c r="B77" s="1" t="str">
        <f>IFERROR(INDEX(DATA!$A:$AH,MATCH(A77,DATA!$A:$A,0),4),"")</f>
        <v/>
      </c>
      <c r="C77" s="35" t="str">
        <f>IF(B77="","",TRIM(SUBSTITUTE(SUBSTITUTE(SUBSTITUTE(SUBSTITUTE(SUBSTITUTE(SUBSTITUTE(SUBSTITUTE(SUBSTITUTE(SUBSTITUTE(SUBSTITUTE(SUBSTITUTE(SUBSTITUTE(SUBSTITUTE((IFERROR(INDEX(DATA!$A:$AH,MATCH(A77,DATA!$A:$A,1),MATCH("matex",DATA!$A$4:$AH$4,0)),"")),",,",",")," )", ")")," ]", "]"),", ,", ","),",,",","),", ("," ("),", ["," ["),", ,",","),": ,", ":")," ,", ",")," .", "."),",.",".")," ;", ";")))</f>
        <v/>
      </c>
    </row>
    <row r="78" spans="1:3" customFormat="1" x14ac:dyDescent="0.25">
      <c r="A78" s="1">
        <v>77</v>
      </c>
      <c r="B78" s="1" t="str">
        <f>IFERROR(INDEX(DATA!$A:$AH,MATCH(A78,DATA!$A:$A,0),4),"")</f>
        <v/>
      </c>
      <c r="C78" s="35" t="str">
        <f>IF(B78="","",TRIM(SUBSTITUTE(SUBSTITUTE(SUBSTITUTE(SUBSTITUTE(SUBSTITUTE(SUBSTITUTE(SUBSTITUTE(SUBSTITUTE(SUBSTITUTE(SUBSTITUTE(SUBSTITUTE(SUBSTITUTE(SUBSTITUTE((IFERROR(INDEX(DATA!$A:$AH,MATCH(A78,DATA!$A:$A,1),MATCH("matex",DATA!$A$4:$AH$4,0)),"")),",,",",")," )", ")")," ]", "]"),", ,", ","),",,",","),", ("," ("),", ["," ["),", ,",","),": ,", ":")," ,", ",")," .", "."),",.",".")," ;", ";")))</f>
        <v/>
      </c>
    </row>
    <row r="79" spans="1:3" customFormat="1" x14ac:dyDescent="0.25">
      <c r="A79" s="1">
        <v>78</v>
      </c>
      <c r="B79" s="1" t="str">
        <f>IFERROR(INDEX(DATA!$A:$AH,MATCH(A79,DATA!$A:$A,0),4),"")</f>
        <v/>
      </c>
      <c r="C79" s="35" t="str">
        <f>IF(B79="","",TRIM(SUBSTITUTE(SUBSTITUTE(SUBSTITUTE(SUBSTITUTE(SUBSTITUTE(SUBSTITUTE(SUBSTITUTE(SUBSTITUTE(SUBSTITUTE(SUBSTITUTE(SUBSTITUTE(SUBSTITUTE(SUBSTITUTE((IFERROR(INDEX(DATA!$A:$AH,MATCH(A79,DATA!$A:$A,1),MATCH("matex",DATA!$A$4:$AH$4,0)),"")),",,",",")," )", ")")," ]", "]"),", ,", ","),",,",","),", ("," ("),", ["," ["),", ,",","),": ,", ":")," ,", ",")," .", "."),",.",".")," ;", ";")))</f>
        <v/>
      </c>
    </row>
    <row r="80" spans="1:3" customFormat="1" x14ac:dyDescent="0.25">
      <c r="A80" s="1">
        <v>79</v>
      </c>
      <c r="B80" s="1" t="str">
        <f>IFERROR(INDEX(DATA!$A:$AH,MATCH(A80,DATA!$A:$A,0),4),"")</f>
        <v/>
      </c>
      <c r="C80" s="35" t="str">
        <f>IF(B80="","",TRIM(SUBSTITUTE(SUBSTITUTE(SUBSTITUTE(SUBSTITUTE(SUBSTITUTE(SUBSTITUTE(SUBSTITUTE(SUBSTITUTE(SUBSTITUTE(SUBSTITUTE(SUBSTITUTE(SUBSTITUTE(SUBSTITUTE((IFERROR(INDEX(DATA!$A:$AH,MATCH(A80,DATA!$A:$A,1),MATCH("matex",DATA!$A$4:$AH$4,0)),"")),",,",",")," )", ")")," ]", "]"),", ,", ","),",,",","),", ("," ("),", ["," ["),", ,",","),": ,", ":")," ,", ",")," .", "."),",.",".")," ;", ";")))</f>
        <v/>
      </c>
    </row>
    <row r="81" spans="1:3" customFormat="1" x14ac:dyDescent="0.25">
      <c r="A81" s="1">
        <v>80</v>
      </c>
      <c r="B81" s="1" t="str">
        <f>IFERROR(INDEX(DATA!$A:$AH,MATCH(A81,DATA!$A:$A,0),4),"")</f>
        <v/>
      </c>
      <c r="C81" s="35" t="str">
        <f>IF(B81="","",TRIM(SUBSTITUTE(SUBSTITUTE(SUBSTITUTE(SUBSTITUTE(SUBSTITUTE(SUBSTITUTE(SUBSTITUTE(SUBSTITUTE(SUBSTITUTE(SUBSTITUTE(SUBSTITUTE(SUBSTITUTE(SUBSTITUTE((IFERROR(INDEX(DATA!$A:$AH,MATCH(A81,DATA!$A:$A,1),MATCH("matex",DATA!$A$4:$AH$4,0)),"")),",,",",")," )", ")")," ]", "]"),", ,", ","),",,",","),", ("," ("),", ["," ["),", ,",","),": ,", ":")," ,", ",")," .", "."),",.",".")," ;", ";")))</f>
        <v/>
      </c>
    </row>
    <row r="82" spans="1:3" customFormat="1" x14ac:dyDescent="0.25">
      <c r="A82" s="1">
        <v>81</v>
      </c>
      <c r="B82" s="1" t="str">
        <f>IFERROR(INDEX(DATA!$A:$AH,MATCH(A82,DATA!$A:$A,0),4),"")</f>
        <v/>
      </c>
      <c r="C82" s="35" t="str">
        <f>IF(B82="","",TRIM(SUBSTITUTE(SUBSTITUTE(SUBSTITUTE(SUBSTITUTE(SUBSTITUTE(SUBSTITUTE(SUBSTITUTE(SUBSTITUTE(SUBSTITUTE(SUBSTITUTE(SUBSTITUTE(SUBSTITUTE(SUBSTITUTE((IFERROR(INDEX(DATA!$A:$AH,MATCH(A82,DATA!$A:$A,1),MATCH("matex",DATA!$A$4:$AH$4,0)),"")),",,",",")," )", ")")," ]", "]"),", ,", ","),",,",","),", ("," ("),", ["," ["),", ,",","),": ,", ":")," ,", ",")," .", "."),",.",".")," ;", ";")))</f>
        <v/>
      </c>
    </row>
    <row r="83" spans="1:3" customFormat="1" x14ac:dyDescent="0.25">
      <c r="A83" s="1">
        <v>82</v>
      </c>
      <c r="B83" s="1" t="str">
        <f>IFERROR(INDEX(DATA!$A:$AH,MATCH(A83,DATA!$A:$A,0),4),"")</f>
        <v/>
      </c>
      <c r="C83" s="35" t="str">
        <f>IF(B83="","",TRIM(SUBSTITUTE(SUBSTITUTE(SUBSTITUTE(SUBSTITUTE(SUBSTITUTE(SUBSTITUTE(SUBSTITUTE(SUBSTITUTE(SUBSTITUTE(SUBSTITUTE(SUBSTITUTE(SUBSTITUTE(SUBSTITUTE((IFERROR(INDEX(DATA!$A:$AH,MATCH(A83,DATA!$A:$A,1),MATCH("matex",DATA!$A$4:$AH$4,0)),"")),",,",",")," )", ")")," ]", "]"),", ,", ","),",,",","),", ("," ("),", ["," ["),", ,",","),": ,", ":")," ,", ",")," .", "."),",.",".")," ;", ";")))</f>
        <v/>
      </c>
    </row>
    <row r="84" spans="1:3" customFormat="1" x14ac:dyDescent="0.25">
      <c r="A84" s="1">
        <v>83</v>
      </c>
      <c r="B84" s="1" t="str">
        <f>IFERROR(INDEX(DATA!$A:$AH,MATCH(A84,DATA!$A:$A,0),4),"")</f>
        <v/>
      </c>
      <c r="C84" s="35" t="str">
        <f>IF(B84="","",TRIM(SUBSTITUTE(SUBSTITUTE(SUBSTITUTE(SUBSTITUTE(SUBSTITUTE(SUBSTITUTE(SUBSTITUTE(SUBSTITUTE(SUBSTITUTE(SUBSTITUTE(SUBSTITUTE(SUBSTITUTE(SUBSTITUTE((IFERROR(INDEX(DATA!$A:$AH,MATCH(A84,DATA!$A:$A,1),MATCH("matex",DATA!$A$4:$AH$4,0)),"")),",,",",")," )", ")")," ]", "]"),", ,", ","),",,",","),", ("," ("),", ["," ["),", ,",","),": ,", ":")," ,", ",")," .", "."),",.",".")," ;", ";")))</f>
        <v/>
      </c>
    </row>
    <row r="85" spans="1:3" customFormat="1" x14ac:dyDescent="0.25">
      <c r="A85" s="1">
        <v>84</v>
      </c>
      <c r="B85" s="1" t="str">
        <f>IFERROR(INDEX(DATA!$A:$AH,MATCH(A85,DATA!$A:$A,0),4),"")</f>
        <v/>
      </c>
      <c r="C85" s="35" t="str">
        <f>IF(B85="","",TRIM(SUBSTITUTE(SUBSTITUTE(SUBSTITUTE(SUBSTITUTE(SUBSTITUTE(SUBSTITUTE(SUBSTITUTE(SUBSTITUTE(SUBSTITUTE(SUBSTITUTE(SUBSTITUTE(SUBSTITUTE(SUBSTITUTE((IFERROR(INDEX(DATA!$A:$AH,MATCH(A85,DATA!$A:$A,1),MATCH("matex",DATA!$A$4:$AH$4,0)),"")),",,",",")," )", ")")," ]", "]"),", ,", ","),",,",","),", ("," ("),", ["," ["),", ,",","),": ,", ":")," ,", ",")," .", "."),",.",".")," ;", ";")))</f>
        <v/>
      </c>
    </row>
    <row r="86" spans="1:3" customFormat="1" x14ac:dyDescent="0.25">
      <c r="A86" s="1">
        <v>85</v>
      </c>
      <c r="B86" s="1" t="str">
        <f>IFERROR(INDEX(DATA!$A:$AH,MATCH(A86,DATA!$A:$A,0),4),"")</f>
        <v/>
      </c>
      <c r="C86" s="35" t="str">
        <f>IF(B86="","",TRIM(SUBSTITUTE(SUBSTITUTE(SUBSTITUTE(SUBSTITUTE(SUBSTITUTE(SUBSTITUTE(SUBSTITUTE(SUBSTITUTE(SUBSTITUTE(SUBSTITUTE(SUBSTITUTE(SUBSTITUTE(SUBSTITUTE((IFERROR(INDEX(DATA!$A:$AH,MATCH(A86,DATA!$A:$A,1),MATCH("matex",DATA!$A$4:$AH$4,0)),"")),",,",",")," )", ")")," ]", "]"),", ,", ","),",,",","),", ("," ("),", ["," ["),", ,",","),": ,", ":")," ,", ",")," .", "."),",.",".")," ;", ";")))</f>
        <v/>
      </c>
    </row>
    <row r="87" spans="1:3" customFormat="1" x14ac:dyDescent="0.25">
      <c r="A87" s="1">
        <v>86</v>
      </c>
      <c r="B87" s="1" t="str">
        <f>IFERROR(INDEX(DATA!$A:$AH,MATCH(A87,DATA!$A:$A,0),4),"")</f>
        <v/>
      </c>
      <c r="C87" s="35" t="str">
        <f>IF(B87="","",TRIM(SUBSTITUTE(SUBSTITUTE(SUBSTITUTE(SUBSTITUTE(SUBSTITUTE(SUBSTITUTE(SUBSTITUTE(SUBSTITUTE(SUBSTITUTE(SUBSTITUTE(SUBSTITUTE(SUBSTITUTE(SUBSTITUTE((IFERROR(INDEX(DATA!$A:$AH,MATCH(A87,DATA!$A:$A,1),MATCH("matex",DATA!$A$4:$AH$4,0)),"")),",,",",")," )", ")")," ]", "]"),", ,", ","),",,",","),", ("," ("),", ["," ["),", ,",","),": ,", ":")," ,", ",")," .", "."),",.",".")," ;", ";")))</f>
        <v/>
      </c>
    </row>
    <row r="88" spans="1:3" customFormat="1" x14ac:dyDescent="0.25">
      <c r="A88" s="1">
        <v>87</v>
      </c>
      <c r="B88" s="1" t="str">
        <f>IFERROR(INDEX(DATA!$A:$AH,MATCH(A88,DATA!$A:$A,0),4),"")</f>
        <v/>
      </c>
      <c r="C88" s="35" t="str">
        <f>IF(B88="","",TRIM(SUBSTITUTE(SUBSTITUTE(SUBSTITUTE(SUBSTITUTE(SUBSTITUTE(SUBSTITUTE(SUBSTITUTE(SUBSTITUTE(SUBSTITUTE(SUBSTITUTE(SUBSTITUTE(SUBSTITUTE(SUBSTITUTE((IFERROR(INDEX(DATA!$A:$AH,MATCH(A88,DATA!$A:$A,1),MATCH("matex",DATA!$A$4:$AH$4,0)),"")),",,",",")," )", ")")," ]", "]"),", ,", ","),",,",","),", ("," ("),", ["," ["),", ,",","),": ,", ":")," ,", ",")," .", "."),",.",".")," ;", ";")))</f>
        <v/>
      </c>
    </row>
    <row r="89" spans="1:3" customFormat="1" x14ac:dyDescent="0.25">
      <c r="A89" s="1">
        <v>88</v>
      </c>
      <c r="B89" s="1" t="str">
        <f>IFERROR(INDEX(DATA!$A:$AH,MATCH(A89,DATA!$A:$A,0),4),"")</f>
        <v/>
      </c>
      <c r="C89" s="35" t="str">
        <f>IF(B89="","",TRIM(SUBSTITUTE(SUBSTITUTE(SUBSTITUTE(SUBSTITUTE(SUBSTITUTE(SUBSTITUTE(SUBSTITUTE(SUBSTITUTE(SUBSTITUTE(SUBSTITUTE(SUBSTITUTE(SUBSTITUTE(SUBSTITUTE((IFERROR(INDEX(DATA!$A:$AH,MATCH(A89,DATA!$A:$A,1),MATCH("matex",DATA!$A$4:$AH$4,0)),"")),",,",",")," )", ")")," ]", "]"),", ,", ","),",,",","),", ("," ("),", ["," ["),", ,",","),": ,", ":")," ,", ",")," .", "."),",.",".")," ;", ";")))</f>
        <v/>
      </c>
    </row>
    <row r="90" spans="1:3" customFormat="1" x14ac:dyDescent="0.25">
      <c r="A90" s="1">
        <v>89</v>
      </c>
      <c r="B90" s="1" t="str">
        <f>IFERROR(INDEX(DATA!$A:$AH,MATCH(A90,DATA!$A:$A,0),4),"")</f>
        <v/>
      </c>
      <c r="C90" s="35" t="str">
        <f>IF(B90="","",TRIM(SUBSTITUTE(SUBSTITUTE(SUBSTITUTE(SUBSTITUTE(SUBSTITUTE(SUBSTITUTE(SUBSTITUTE(SUBSTITUTE(SUBSTITUTE(SUBSTITUTE(SUBSTITUTE(SUBSTITUTE(SUBSTITUTE((IFERROR(INDEX(DATA!$A:$AH,MATCH(A90,DATA!$A:$A,1),MATCH("matex",DATA!$A$4:$AH$4,0)),"")),",,",",")," )", ")")," ]", "]"),", ,", ","),",,",","),", ("," ("),", ["," ["),", ,",","),": ,", ":")," ,", ",")," .", "."),",.",".")," ;", ";")))</f>
        <v/>
      </c>
    </row>
    <row r="91" spans="1:3" customFormat="1" x14ac:dyDescent="0.25">
      <c r="A91" s="1">
        <v>90</v>
      </c>
      <c r="B91" s="1" t="str">
        <f>IFERROR(INDEX(DATA!$A:$AH,MATCH(A91,DATA!$A:$A,0),4),"")</f>
        <v/>
      </c>
      <c r="C91" s="35" t="str">
        <f>IF(B91="","",TRIM(SUBSTITUTE(SUBSTITUTE(SUBSTITUTE(SUBSTITUTE(SUBSTITUTE(SUBSTITUTE(SUBSTITUTE(SUBSTITUTE(SUBSTITUTE(SUBSTITUTE(SUBSTITUTE(SUBSTITUTE(SUBSTITUTE((IFERROR(INDEX(DATA!$A:$AH,MATCH(A91,DATA!$A:$A,1),MATCH("matex",DATA!$A$4:$AH$4,0)),"")),",,",",")," )", ")")," ]", "]"),", ,", ","),",,",","),", ("," ("),", ["," ["),", ,",","),": ,", ":")," ,", ",")," .", "."),",.",".")," ;", ";")))</f>
        <v/>
      </c>
    </row>
    <row r="92" spans="1:3" customFormat="1" x14ac:dyDescent="0.25">
      <c r="A92" s="1">
        <v>91</v>
      </c>
      <c r="B92" s="1" t="str">
        <f>IFERROR(INDEX(DATA!$A:$AH,MATCH(A92,DATA!$A:$A,0),4),"")</f>
        <v/>
      </c>
      <c r="C92" s="35" t="str">
        <f>IF(B92="","",TRIM(SUBSTITUTE(SUBSTITUTE(SUBSTITUTE(SUBSTITUTE(SUBSTITUTE(SUBSTITUTE(SUBSTITUTE(SUBSTITUTE(SUBSTITUTE(SUBSTITUTE(SUBSTITUTE(SUBSTITUTE(SUBSTITUTE((IFERROR(INDEX(DATA!$A:$AH,MATCH(A92,DATA!$A:$A,1),MATCH("matex",DATA!$A$4:$AH$4,0)),"")),",,",",")," )", ")")," ]", "]"),", ,", ","),",,",","),", ("," ("),", ["," ["),", ,",","),": ,", ":")," ,", ",")," .", "."),",.",".")," ;", ";")))</f>
        <v/>
      </c>
    </row>
    <row r="93" spans="1:3" customFormat="1" x14ac:dyDescent="0.25">
      <c r="A93" s="1">
        <v>92</v>
      </c>
      <c r="B93" s="1" t="str">
        <f>IFERROR(INDEX(DATA!$A:$AH,MATCH(A93,DATA!$A:$A,0),4),"")</f>
        <v/>
      </c>
      <c r="C93" s="35" t="str">
        <f>IF(B93="","",TRIM(SUBSTITUTE(SUBSTITUTE(SUBSTITUTE(SUBSTITUTE(SUBSTITUTE(SUBSTITUTE(SUBSTITUTE(SUBSTITUTE(SUBSTITUTE(SUBSTITUTE(SUBSTITUTE(SUBSTITUTE(SUBSTITUTE((IFERROR(INDEX(DATA!$A:$AH,MATCH(A93,DATA!$A:$A,1),MATCH("matex",DATA!$A$4:$AH$4,0)),"")),",,",",")," )", ")")," ]", "]"),", ,", ","),",,",","),", ("," ("),", ["," ["),", ,",","),": ,", ":")," ,", ",")," .", "."),",.",".")," ;", ";")))</f>
        <v/>
      </c>
    </row>
    <row r="94" spans="1:3" customFormat="1" x14ac:dyDescent="0.25">
      <c r="A94" s="1">
        <v>93</v>
      </c>
      <c r="B94" s="1" t="str">
        <f>IFERROR(INDEX(DATA!$A:$AH,MATCH(A94,DATA!$A:$A,0),4),"")</f>
        <v/>
      </c>
      <c r="C94" s="35" t="str">
        <f>IF(B94="","",TRIM(SUBSTITUTE(SUBSTITUTE(SUBSTITUTE(SUBSTITUTE(SUBSTITUTE(SUBSTITUTE(SUBSTITUTE(SUBSTITUTE(SUBSTITUTE(SUBSTITUTE(SUBSTITUTE(SUBSTITUTE(SUBSTITUTE((IFERROR(INDEX(DATA!$A:$AH,MATCH(A94,DATA!$A:$A,1),MATCH("matex",DATA!$A$4:$AH$4,0)),"")),",,",",")," )", ")")," ]", "]"),", ,", ","),",,",","),", ("," ("),", ["," ["),", ,",","),": ,", ":")," ,", ",")," .", "."),",.",".")," ;", ";")))</f>
        <v/>
      </c>
    </row>
    <row r="95" spans="1:3" customFormat="1" x14ac:dyDescent="0.25">
      <c r="A95" s="1">
        <v>94</v>
      </c>
      <c r="B95" s="1" t="str">
        <f>IFERROR(INDEX(DATA!$A:$AH,MATCH(A95,DATA!$A:$A,0),4),"")</f>
        <v/>
      </c>
      <c r="C95" s="35" t="str">
        <f>IF(B95="","",TRIM(SUBSTITUTE(SUBSTITUTE(SUBSTITUTE(SUBSTITUTE(SUBSTITUTE(SUBSTITUTE(SUBSTITUTE(SUBSTITUTE(SUBSTITUTE(SUBSTITUTE(SUBSTITUTE(SUBSTITUTE(SUBSTITUTE((IFERROR(INDEX(DATA!$A:$AH,MATCH(A95,DATA!$A:$A,1),MATCH("matex",DATA!$A$4:$AH$4,0)),"")),",,",",")," )", ")")," ]", "]"),", ,", ","),",,",","),", ("," ("),", ["," ["),", ,",","),": ,", ":")," ,", ",")," .", "."),",.",".")," ;", ";")))</f>
        <v/>
      </c>
    </row>
    <row r="96" spans="1:3" customFormat="1" x14ac:dyDescent="0.25">
      <c r="A96" s="1">
        <v>95</v>
      </c>
      <c r="B96" s="1" t="str">
        <f>IFERROR(INDEX(DATA!$A:$AH,MATCH(A96,DATA!$A:$A,0),4),"")</f>
        <v/>
      </c>
      <c r="C96" s="35" t="str">
        <f>IF(B96="","",TRIM(SUBSTITUTE(SUBSTITUTE(SUBSTITUTE(SUBSTITUTE(SUBSTITUTE(SUBSTITUTE(SUBSTITUTE(SUBSTITUTE(SUBSTITUTE(SUBSTITUTE(SUBSTITUTE(SUBSTITUTE(SUBSTITUTE((IFERROR(INDEX(DATA!$A:$AH,MATCH(A96,DATA!$A:$A,1),MATCH("matex",DATA!$A$4:$AH$4,0)),"")),",,",",")," )", ")")," ]", "]"),", ,", ","),",,",","),", ("," ("),", ["," ["),", ,",","),": ,", ":")," ,", ",")," .", "."),",.",".")," ;", ";")))</f>
        <v/>
      </c>
    </row>
    <row r="97" spans="1:3" customFormat="1" x14ac:dyDescent="0.25">
      <c r="A97" s="1">
        <v>96</v>
      </c>
      <c r="B97" s="1" t="str">
        <f>IFERROR(INDEX(DATA!$A:$AH,MATCH(A97,DATA!$A:$A,0),4),"")</f>
        <v/>
      </c>
      <c r="C97" s="35" t="str">
        <f>IF(B97="","",TRIM(SUBSTITUTE(SUBSTITUTE(SUBSTITUTE(SUBSTITUTE(SUBSTITUTE(SUBSTITUTE(SUBSTITUTE(SUBSTITUTE(SUBSTITUTE(SUBSTITUTE(SUBSTITUTE(SUBSTITUTE(SUBSTITUTE((IFERROR(INDEX(DATA!$A:$AH,MATCH(A97,DATA!$A:$A,1),MATCH("matex",DATA!$A$4:$AH$4,0)),"")),",,",",")," )", ")")," ]", "]"),", ,", ","),",,",","),", ("," ("),", ["," ["),", ,",","),": ,", ":")," ,", ",")," .", "."),",.",".")," ;", ";")))</f>
        <v/>
      </c>
    </row>
    <row r="98" spans="1:3" customFormat="1" x14ac:dyDescent="0.25">
      <c r="A98" s="1">
        <v>97</v>
      </c>
      <c r="B98" s="1" t="str">
        <f>IFERROR(INDEX(DATA!$A:$AH,MATCH(A98,DATA!$A:$A,0),4),"")</f>
        <v/>
      </c>
      <c r="C98" s="35" t="str">
        <f>IF(B98="","",TRIM(SUBSTITUTE(SUBSTITUTE(SUBSTITUTE(SUBSTITUTE(SUBSTITUTE(SUBSTITUTE(SUBSTITUTE(SUBSTITUTE(SUBSTITUTE(SUBSTITUTE(SUBSTITUTE(SUBSTITUTE(SUBSTITUTE((IFERROR(INDEX(DATA!$A:$AH,MATCH(A98,DATA!$A:$A,1),MATCH("matex",DATA!$A$4:$AH$4,0)),"")),",,",",")," )", ")")," ]", "]"),", ,", ","),",,",","),", ("," ("),", ["," ["),", ,",","),": ,", ":")," ,", ",")," .", "."),",.",".")," ;", ";")))</f>
        <v/>
      </c>
    </row>
    <row r="99" spans="1:3" customFormat="1" x14ac:dyDescent="0.25">
      <c r="A99" s="1">
        <v>98</v>
      </c>
      <c r="B99" s="1" t="str">
        <f>IFERROR(INDEX(DATA!$A:$AH,MATCH(A99,DATA!$A:$A,0),4),"")</f>
        <v/>
      </c>
      <c r="C99" s="35" t="str">
        <f>IF(B99="","",TRIM(SUBSTITUTE(SUBSTITUTE(SUBSTITUTE(SUBSTITUTE(SUBSTITUTE(SUBSTITUTE(SUBSTITUTE(SUBSTITUTE(SUBSTITUTE(SUBSTITUTE(SUBSTITUTE(SUBSTITUTE(SUBSTITUTE((IFERROR(INDEX(DATA!$A:$AH,MATCH(A99,DATA!$A:$A,1),MATCH("matex",DATA!$A$4:$AH$4,0)),"")),",,",",")," )", ")")," ]", "]"),", ,", ","),",,",","),", ("," ("),", ["," ["),", ,",","),": ,", ":")," ,", ",")," .", "."),",.",".")," ;", ";")))</f>
        <v/>
      </c>
    </row>
    <row r="100" spans="1:3" customFormat="1" x14ac:dyDescent="0.25">
      <c r="A100" s="1">
        <v>99</v>
      </c>
      <c r="B100" s="1" t="str">
        <f>IFERROR(INDEX(DATA!$A:$AH,MATCH(A100,DATA!$A:$A,0),4),"")</f>
        <v/>
      </c>
      <c r="C100" s="35" t="str">
        <f>IF(B100="","",TRIM(SUBSTITUTE(SUBSTITUTE(SUBSTITUTE(SUBSTITUTE(SUBSTITUTE(SUBSTITUTE(SUBSTITUTE(SUBSTITUTE(SUBSTITUTE(SUBSTITUTE(SUBSTITUTE(SUBSTITUTE(SUBSTITUTE((IFERROR(INDEX(DATA!$A:$AH,MATCH(A100,DATA!$A:$A,1),MATCH("matex",DATA!$A$4:$AH$4,0)),"")),",,",",")," )", ")")," ]", "]"),", ,", ","),",,",","),", ("," ("),", ["," ["),", ,",","),": ,", ":")," ,", ",")," .", "."),",.",".")," ;", ";")))</f>
        <v/>
      </c>
    </row>
    <row r="101" spans="1:3" customFormat="1" x14ac:dyDescent="0.25">
      <c r="A101" s="1">
        <v>100</v>
      </c>
      <c r="B101" s="1" t="str">
        <f>IFERROR(INDEX(DATA!$A:$AH,MATCH(A101,DATA!$A:$A,0),4),"")</f>
        <v/>
      </c>
      <c r="C101" s="35" t="str">
        <f>IF(B101="","",TRIM(SUBSTITUTE(SUBSTITUTE(SUBSTITUTE(SUBSTITUTE(SUBSTITUTE(SUBSTITUTE(SUBSTITUTE(SUBSTITUTE(SUBSTITUTE(SUBSTITUTE(SUBSTITUTE(SUBSTITUTE(SUBSTITUTE((IFERROR(INDEX(DATA!$A:$AH,MATCH(A101,DATA!$A:$A,1),MATCH("matex",DATA!$A$4:$AH$4,0)),"")),",,",",")," )", ")")," ]", "]"),", ,", ","),",,",","),", ("," ("),", ["," ["),", ,",","),": ,", ":")," ,", ",")," .", "."),",.",".")," ;", ";")))</f>
        <v/>
      </c>
    </row>
    <row r="102" spans="1:3" customFormat="1" x14ac:dyDescent="0.25">
      <c r="A102" s="1">
        <v>101</v>
      </c>
      <c r="B102" s="1" t="str">
        <f>IFERROR(INDEX(DATA!$A:$AH,MATCH(A102,DATA!$A:$A,0),4),"")</f>
        <v/>
      </c>
      <c r="C102" s="35" t="str">
        <f>IF(B102="","",TRIM(SUBSTITUTE(SUBSTITUTE(SUBSTITUTE(SUBSTITUTE(SUBSTITUTE(SUBSTITUTE(SUBSTITUTE(SUBSTITUTE(SUBSTITUTE(SUBSTITUTE(SUBSTITUTE(SUBSTITUTE(SUBSTITUTE((IFERROR(INDEX(DATA!$A:$AH,MATCH(A102,DATA!$A:$A,1),MATCH("matex",DATA!$A$4:$AH$4,0)),"")),",,",",")," )", ")")," ]", "]"),", ,", ","),",,",","),", ("," ("),", ["," ["),", ,",","),": ,", ":")," ,", ",")," .", "."),",.",".")," ;", ";")))</f>
        <v/>
      </c>
    </row>
    <row r="103" spans="1:3" customFormat="1" x14ac:dyDescent="0.25">
      <c r="A103" s="1">
        <v>102</v>
      </c>
      <c r="B103" s="1" t="str">
        <f>IFERROR(INDEX(DATA!$A:$AH,MATCH(A103,DATA!$A:$A,0),4),"")</f>
        <v/>
      </c>
      <c r="C103" s="35" t="str">
        <f>IF(B103="","",TRIM(SUBSTITUTE(SUBSTITUTE(SUBSTITUTE(SUBSTITUTE(SUBSTITUTE(SUBSTITUTE(SUBSTITUTE(SUBSTITUTE(SUBSTITUTE(SUBSTITUTE(SUBSTITUTE(SUBSTITUTE(SUBSTITUTE((IFERROR(INDEX(DATA!$A:$AH,MATCH(A103,DATA!$A:$A,1),MATCH("matex",DATA!$A$4:$AH$4,0)),"")),",,",",")," )", ")")," ]", "]"),", ,", ","),",,",","),", ("," ("),", ["," ["),", ,",","),": ,", ":")," ,", ",")," .", "."),",.",".")," ;", ";")))</f>
        <v/>
      </c>
    </row>
    <row r="104" spans="1:3" customFormat="1" x14ac:dyDescent="0.25">
      <c r="A104" s="1">
        <v>103</v>
      </c>
      <c r="B104" s="1" t="str">
        <f>IFERROR(INDEX(DATA!$A:$AH,MATCH(A104,DATA!$A:$A,0),4),"")</f>
        <v/>
      </c>
      <c r="C104" s="35" t="str">
        <f>IF(B104="","",TRIM(SUBSTITUTE(SUBSTITUTE(SUBSTITUTE(SUBSTITUTE(SUBSTITUTE(SUBSTITUTE(SUBSTITUTE(SUBSTITUTE(SUBSTITUTE(SUBSTITUTE(SUBSTITUTE(SUBSTITUTE(SUBSTITUTE((IFERROR(INDEX(DATA!$A:$AH,MATCH(A104,DATA!$A:$A,1),MATCH("matex",DATA!$A$4:$AH$4,0)),"")),",,",",")," )", ")")," ]", "]"),", ,", ","),",,",","),", ("," ("),", ["," ["),", ,",","),": ,", ":")," ,", ",")," .", "."),",.",".")," ;", ";")))</f>
        <v/>
      </c>
    </row>
    <row r="105" spans="1:3" customFormat="1" x14ac:dyDescent="0.25">
      <c r="A105" s="1">
        <v>104</v>
      </c>
      <c r="B105" s="1" t="str">
        <f>IFERROR(INDEX(DATA!$A:$AH,MATCH(A105,DATA!$A:$A,0),4),"")</f>
        <v/>
      </c>
      <c r="C105" s="35" t="str">
        <f>IF(B105="","",TRIM(SUBSTITUTE(SUBSTITUTE(SUBSTITUTE(SUBSTITUTE(SUBSTITUTE(SUBSTITUTE(SUBSTITUTE(SUBSTITUTE(SUBSTITUTE(SUBSTITUTE(SUBSTITUTE(SUBSTITUTE(SUBSTITUTE((IFERROR(INDEX(DATA!$A:$AH,MATCH(A105,DATA!$A:$A,1),MATCH("matex",DATA!$A$4:$AH$4,0)),"")),",,",",")," )", ")")," ]", "]"),", ,", ","),",,",","),", ("," ("),", ["," ["),", ,",","),": ,", ":")," ,", ",")," .", "."),",.",".")," ;", ";")))</f>
        <v/>
      </c>
    </row>
    <row r="106" spans="1:3" customFormat="1" x14ac:dyDescent="0.25">
      <c r="A106" s="1">
        <v>105</v>
      </c>
      <c r="B106" s="1" t="str">
        <f>IFERROR(INDEX(DATA!$A:$AH,MATCH(A106,DATA!$A:$A,0),4),"")</f>
        <v/>
      </c>
      <c r="C106" s="35" t="str">
        <f>IF(B106="","",TRIM(SUBSTITUTE(SUBSTITUTE(SUBSTITUTE(SUBSTITUTE(SUBSTITUTE(SUBSTITUTE(SUBSTITUTE(SUBSTITUTE(SUBSTITUTE(SUBSTITUTE(SUBSTITUTE(SUBSTITUTE(SUBSTITUTE((IFERROR(INDEX(DATA!$A:$AH,MATCH(A106,DATA!$A:$A,1),MATCH("matex",DATA!$A$4:$AH$4,0)),"")),",,",",")," )", ")")," ]", "]"),", ,", ","),",,",","),", ("," ("),", ["," ["),", ,",","),": ,", ":")," ,", ",")," .", "."),",.",".")," ;", ";")))</f>
        <v/>
      </c>
    </row>
    <row r="107" spans="1:3" customFormat="1" x14ac:dyDescent="0.25">
      <c r="A107" s="1">
        <v>106</v>
      </c>
      <c r="B107" s="1" t="str">
        <f>IFERROR(INDEX(DATA!$A:$AH,MATCH(A107,DATA!$A:$A,0),4),"")</f>
        <v/>
      </c>
      <c r="C107" s="35" t="str">
        <f>IF(B107="","",TRIM(SUBSTITUTE(SUBSTITUTE(SUBSTITUTE(SUBSTITUTE(SUBSTITUTE(SUBSTITUTE(SUBSTITUTE(SUBSTITUTE(SUBSTITUTE(SUBSTITUTE(SUBSTITUTE(SUBSTITUTE(SUBSTITUTE((IFERROR(INDEX(DATA!$A:$AH,MATCH(A107,DATA!$A:$A,1),MATCH("matex",DATA!$A$4:$AH$4,0)),"")),",,",",")," )", ")")," ]", "]"),", ,", ","),",,",","),", ("," ("),", ["," ["),", ,",","),": ,", ":")," ,", ",")," .", "."),",.",".")," ;", ";")))</f>
        <v/>
      </c>
    </row>
    <row r="108" spans="1:3" customFormat="1" x14ac:dyDescent="0.25">
      <c r="A108" s="1">
        <v>107</v>
      </c>
      <c r="B108" s="1" t="str">
        <f>IFERROR(INDEX(DATA!$A:$AH,MATCH(A108,DATA!$A:$A,0),4),"")</f>
        <v/>
      </c>
      <c r="C108" s="35" t="str">
        <f>IF(B108="","",TRIM(SUBSTITUTE(SUBSTITUTE(SUBSTITUTE(SUBSTITUTE(SUBSTITUTE(SUBSTITUTE(SUBSTITUTE(SUBSTITUTE(SUBSTITUTE(SUBSTITUTE(SUBSTITUTE(SUBSTITUTE(SUBSTITUTE((IFERROR(INDEX(DATA!$A:$AH,MATCH(A108,DATA!$A:$A,1),MATCH("matex",DATA!$A$4:$AH$4,0)),"")),",,",",")," )", ")")," ]", "]"),", ,", ","),",,",","),", ("," ("),", ["," ["),", ,",","),": ,", ":")," ,", ",")," .", "."),",.",".")," ;", ";")))</f>
        <v/>
      </c>
    </row>
    <row r="109" spans="1:3" customFormat="1" x14ac:dyDescent="0.25">
      <c r="A109" s="1">
        <v>108</v>
      </c>
      <c r="B109" s="1" t="str">
        <f>IFERROR(INDEX(DATA!$A:$AH,MATCH(A109,DATA!$A:$A,0),4),"")</f>
        <v/>
      </c>
      <c r="C109" s="35" t="str">
        <f>IF(B109="","",TRIM(SUBSTITUTE(SUBSTITUTE(SUBSTITUTE(SUBSTITUTE(SUBSTITUTE(SUBSTITUTE(SUBSTITUTE(SUBSTITUTE(SUBSTITUTE(SUBSTITUTE(SUBSTITUTE(SUBSTITUTE(SUBSTITUTE((IFERROR(INDEX(DATA!$A:$AH,MATCH(A109,DATA!$A:$A,1),MATCH("matex",DATA!$A$4:$AH$4,0)),"")),",,",",")," )", ")")," ]", "]"),", ,", ","),",,",","),", ("," ("),", ["," ["),", ,",","),": ,", ":")," ,", ",")," .", "."),",.",".")," ;", ";")))</f>
        <v/>
      </c>
    </row>
    <row r="110" spans="1:3" customFormat="1" x14ac:dyDescent="0.25">
      <c r="A110" s="1">
        <v>109</v>
      </c>
      <c r="B110" s="1" t="str">
        <f>IFERROR(INDEX(DATA!$A:$AH,MATCH(A110,DATA!$A:$A,0),4),"")</f>
        <v/>
      </c>
      <c r="C110" s="35" t="str">
        <f>IF(B110="","",TRIM(SUBSTITUTE(SUBSTITUTE(SUBSTITUTE(SUBSTITUTE(SUBSTITUTE(SUBSTITUTE(SUBSTITUTE(SUBSTITUTE(SUBSTITUTE(SUBSTITUTE(SUBSTITUTE(SUBSTITUTE(SUBSTITUTE((IFERROR(INDEX(DATA!$A:$AH,MATCH(A110,DATA!$A:$A,1),MATCH("matex",DATA!$A$4:$AH$4,0)),"")),",,",",")," )", ")")," ]", "]"),", ,", ","),",,",","),", ("," ("),", ["," ["),", ,",","),": ,", ":")," ,", ",")," .", "."),",.",".")," ;", ";")))</f>
        <v/>
      </c>
    </row>
    <row r="111" spans="1:3" customFormat="1" x14ac:dyDescent="0.25">
      <c r="A111" s="1">
        <v>110</v>
      </c>
      <c r="B111" s="1" t="str">
        <f>IFERROR(INDEX(DATA!$A:$AH,MATCH(A111,DATA!$A:$A,0),4),"")</f>
        <v/>
      </c>
      <c r="C111" s="35" t="str">
        <f>IF(B111="","",TRIM(SUBSTITUTE(SUBSTITUTE(SUBSTITUTE(SUBSTITUTE(SUBSTITUTE(SUBSTITUTE(SUBSTITUTE(SUBSTITUTE(SUBSTITUTE(SUBSTITUTE(SUBSTITUTE(SUBSTITUTE(SUBSTITUTE((IFERROR(INDEX(DATA!$A:$AH,MATCH(A111,DATA!$A:$A,1),MATCH("matex",DATA!$A$4:$AH$4,0)),"")),",,",",")," )", ")")," ]", "]"),", ,", ","),",,",","),", ("," ("),", ["," ["),", ,",","),": ,", ":")," ,", ",")," .", "."),",.",".")," ;", ";")))</f>
        <v/>
      </c>
    </row>
    <row r="112" spans="1:3" customFormat="1" x14ac:dyDescent="0.25">
      <c r="A112" s="1">
        <v>111</v>
      </c>
      <c r="B112" s="1" t="str">
        <f>IFERROR(INDEX(DATA!$A:$AH,MATCH(A112,DATA!$A:$A,0),4),"")</f>
        <v/>
      </c>
      <c r="C112" s="35" t="str">
        <f>IF(B112="","",TRIM(SUBSTITUTE(SUBSTITUTE(SUBSTITUTE(SUBSTITUTE(SUBSTITUTE(SUBSTITUTE(SUBSTITUTE(SUBSTITUTE(SUBSTITUTE(SUBSTITUTE(SUBSTITUTE(SUBSTITUTE(SUBSTITUTE((IFERROR(INDEX(DATA!$A:$AH,MATCH(A112,DATA!$A:$A,1),MATCH("matex",DATA!$A$4:$AH$4,0)),"")),",,",",")," )", ")")," ]", "]"),", ,", ","),",,",","),", ("," ("),", ["," ["),", ,",","),": ,", ":")," ,", ",")," .", "."),",.",".")," ;", ";")))</f>
        <v/>
      </c>
    </row>
    <row r="113" spans="1:3" customFormat="1" x14ac:dyDescent="0.25">
      <c r="A113" s="1">
        <v>112</v>
      </c>
      <c r="B113" s="1" t="str">
        <f>IFERROR(INDEX(DATA!$A:$AH,MATCH(A113,DATA!$A:$A,0),4),"")</f>
        <v/>
      </c>
      <c r="C113" s="35" t="str">
        <f>IF(B113="","",TRIM(SUBSTITUTE(SUBSTITUTE(SUBSTITUTE(SUBSTITUTE(SUBSTITUTE(SUBSTITUTE(SUBSTITUTE(SUBSTITUTE(SUBSTITUTE(SUBSTITUTE(SUBSTITUTE(SUBSTITUTE(SUBSTITUTE((IFERROR(INDEX(DATA!$A:$AH,MATCH(A113,DATA!$A:$A,1),MATCH("matex",DATA!$A$4:$AH$4,0)),"")),",,",",")," )", ")")," ]", "]"),", ,", ","),",,",","),", ("," ("),", ["," ["),", ,",","),": ,", ":")," ,", ",")," .", "."),",.",".")," ;", ";")))</f>
        <v/>
      </c>
    </row>
    <row r="114" spans="1:3" customFormat="1" x14ac:dyDescent="0.25">
      <c r="A114" s="1">
        <v>113</v>
      </c>
      <c r="B114" s="1" t="str">
        <f>IFERROR(INDEX(DATA!$A:$AH,MATCH(A114,DATA!$A:$A,0),4),"")</f>
        <v/>
      </c>
      <c r="C114" s="35" t="str">
        <f>IF(B114="","",TRIM(SUBSTITUTE(SUBSTITUTE(SUBSTITUTE(SUBSTITUTE(SUBSTITUTE(SUBSTITUTE(SUBSTITUTE(SUBSTITUTE(SUBSTITUTE(SUBSTITUTE(SUBSTITUTE(SUBSTITUTE(SUBSTITUTE((IFERROR(INDEX(DATA!$A:$AH,MATCH(A114,DATA!$A:$A,1),MATCH("matex",DATA!$A$4:$AH$4,0)),"")),",,",",")," )", ")")," ]", "]"),", ,", ","),",,",","),", ("," ("),", ["," ["),", ,",","),": ,", ":")," ,", ",")," .", "."),",.",".")," ;", ";")))</f>
        <v/>
      </c>
    </row>
    <row r="115" spans="1:3" customFormat="1" x14ac:dyDescent="0.25">
      <c r="A115" s="1">
        <v>114</v>
      </c>
      <c r="B115" s="1" t="str">
        <f>IFERROR(INDEX(DATA!$A:$AH,MATCH(A115,DATA!$A:$A,0),4),"")</f>
        <v/>
      </c>
      <c r="C115" s="35" t="str">
        <f>IF(B115="","",TRIM(SUBSTITUTE(SUBSTITUTE(SUBSTITUTE(SUBSTITUTE(SUBSTITUTE(SUBSTITUTE(SUBSTITUTE(SUBSTITUTE(SUBSTITUTE(SUBSTITUTE(SUBSTITUTE(SUBSTITUTE(SUBSTITUTE((IFERROR(INDEX(DATA!$A:$AH,MATCH(A115,DATA!$A:$A,1),MATCH("matex",DATA!$A$4:$AH$4,0)),"")),",,",",")," )", ")")," ]", "]"),", ,", ","),",,",","),", ("," ("),", ["," ["),", ,",","),": ,", ":")," ,", ",")," .", "."),",.",".")," ;", ";")))</f>
        <v/>
      </c>
    </row>
    <row r="116" spans="1:3" customFormat="1" x14ac:dyDescent="0.25">
      <c r="A116" s="1">
        <v>115</v>
      </c>
      <c r="B116" s="1" t="str">
        <f>IFERROR(INDEX(DATA!$A:$AH,MATCH(A116,DATA!$A:$A,0),4),"")</f>
        <v/>
      </c>
      <c r="C116" s="35" t="str">
        <f>IF(B116="","",TRIM(SUBSTITUTE(SUBSTITUTE(SUBSTITUTE(SUBSTITUTE(SUBSTITUTE(SUBSTITUTE(SUBSTITUTE(SUBSTITUTE(SUBSTITUTE(SUBSTITUTE(SUBSTITUTE(SUBSTITUTE(SUBSTITUTE((IFERROR(INDEX(DATA!$A:$AH,MATCH(A116,DATA!$A:$A,1),MATCH("matex",DATA!$A$4:$AH$4,0)),"")),",,",",")," )", ")")," ]", "]"),", ,", ","),",,",","),", ("," ("),", ["," ["),", ,",","),": ,", ":")," ,", ",")," .", "."),",.",".")," ;", ";")))</f>
        <v/>
      </c>
    </row>
    <row r="117" spans="1:3" customFormat="1" x14ac:dyDescent="0.25">
      <c r="A117" s="1">
        <v>116</v>
      </c>
      <c r="B117" s="1" t="str">
        <f>IFERROR(INDEX(DATA!$A:$AH,MATCH(A117,DATA!$A:$A,0),4),"")</f>
        <v/>
      </c>
      <c r="C117" s="35" t="str">
        <f>IF(B117="","",TRIM(SUBSTITUTE(SUBSTITUTE(SUBSTITUTE(SUBSTITUTE(SUBSTITUTE(SUBSTITUTE(SUBSTITUTE(SUBSTITUTE(SUBSTITUTE(SUBSTITUTE(SUBSTITUTE(SUBSTITUTE(SUBSTITUTE((IFERROR(INDEX(DATA!$A:$AH,MATCH(A117,DATA!$A:$A,1),MATCH("matex",DATA!$A$4:$AH$4,0)),"")),",,",",")," )", ")")," ]", "]"),", ,", ","),",,",","),", ("," ("),", ["," ["),", ,",","),": ,", ":")," ,", ",")," .", "."),",.",".")," ;", ";")))</f>
        <v/>
      </c>
    </row>
    <row r="118" spans="1:3" customFormat="1" x14ac:dyDescent="0.25">
      <c r="A118" s="1">
        <v>117</v>
      </c>
      <c r="B118" s="1" t="str">
        <f>IFERROR(INDEX(DATA!$A:$AH,MATCH(A118,DATA!$A:$A,0),4),"")</f>
        <v/>
      </c>
      <c r="C118" s="35" t="str">
        <f>IF(B118="","",TRIM(SUBSTITUTE(SUBSTITUTE(SUBSTITUTE(SUBSTITUTE(SUBSTITUTE(SUBSTITUTE(SUBSTITUTE(SUBSTITUTE(SUBSTITUTE(SUBSTITUTE(SUBSTITUTE(SUBSTITUTE(SUBSTITUTE((IFERROR(INDEX(DATA!$A:$AH,MATCH(A118,DATA!$A:$A,1),MATCH("matex",DATA!$A$4:$AH$4,0)),"")),",,",",")," )", ")")," ]", "]"),", ,", ","),",,",","),", ("," ("),", ["," ["),", ,",","),": ,", ":")," ,", ",")," .", "."),",.",".")," ;", ";")))</f>
        <v/>
      </c>
    </row>
    <row r="119" spans="1:3" customFormat="1" x14ac:dyDescent="0.25">
      <c r="A119" s="1">
        <v>118</v>
      </c>
      <c r="B119" s="1" t="str">
        <f>IFERROR(INDEX(DATA!$A:$AH,MATCH(A119,DATA!$A:$A,0),4),"")</f>
        <v/>
      </c>
      <c r="C119" s="35" t="str">
        <f>IF(B119="","",TRIM(SUBSTITUTE(SUBSTITUTE(SUBSTITUTE(SUBSTITUTE(SUBSTITUTE(SUBSTITUTE(SUBSTITUTE(SUBSTITUTE(SUBSTITUTE(SUBSTITUTE(SUBSTITUTE(SUBSTITUTE(SUBSTITUTE((IFERROR(INDEX(DATA!$A:$AH,MATCH(A119,DATA!$A:$A,1),MATCH("matex",DATA!$A$4:$AH$4,0)),"")),",,",",")," )", ")")," ]", "]"),", ,", ","),",,",","),", ("," ("),", ["," ["),", ,",","),": ,", ":")," ,", ",")," .", "."),",.",".")," ;", ";")))</f>
        <v/>
      </c>
    </row>
    <row r="120" spans="1:3" customFormat="1" x14ac:dyDescent="0.25">
      <c r="A120" s="1">
        <v>119</v>
      </c>
      <c r="B120" s="1" t="str">
        <f>IFERROR(INDEX(DATA!$A:$AH,MATCH(A120,DATA!$A:$A,0),4),"")</f>
        <v/>
      </c>
      <c r="C120" s="35" t="str">
        <f>IF(B120="","",TRIM(SUBSTITUTE(SUBSTITUTE(SUBSTITUTE(SUBSTITUTE(SUBSTITUTE(SUBSTITUTE(SUBSTITUTE(SUBSTITUTE(SUBSTITUTE(SUBSTITUTE(SUBSTITUTE(SUBSTITUTE(SUBSTITUTE((IFERROR(INDEX(DATA!$A:$AH,MATCH(A120,DATA!$A:$A,1),MATCH("matex",DATA!$A$4:$AH$4,0)),"")),",,",",")," )", ")")," ]", "]"),", ,", ","),",,",","),", ("," ("),", ["," ["),", ,",","),": ,", ":")," ,", ",")," .", "."),",.",".")," ;", ";")))</f>
        <v/>
      </c>
    </row>
    <row r="121" spans="1:3" customFormat="1" x14ac:dyDescent="0.25">
      <c r="A121" s="1">
        <v>120</v>
      </c>
      <c r="B121" s="1" t="str">
        <f>IFERROR(INDEX(DATA!$A:$AH,MATCH(A121,DATA!$A:$A,0),4),"")</f>
        <v/>
      </c>
      <c r="C121" s="35" t="str">
        <f>IF(B121="","",TRIM(SUBSTITUTE(SUBSTITUTE(SUBSTITUTE(SUBSTITUTE(SUBSTITUTE(SUBSTITUTE(SUBSTITUTE(SUBSTITUTE(SUBSTITUTE(SUBSTITUTE(SUBSTITUTE(SUBSTITUTE(SUBSTITUTE((IFERROR(INDEX(DATA!$A:$AH,MATCH(A121,DATA!$A:$A,1),MATCH("matex",DATA!$A$4:$AH$4,0)),"")),",,",",")," )", ")")," ]", "]"),", ,", ","),",,",","),", ("," ("),", ["," ["),", ,",","),": ,", ":")," ,", ",")," .", "."),",.",".")," ;", ";")))</f>
        <v/>
      </c>
    </row>
    <row r="122" spans="1:3" customFormat="1" x14ac:dyDescent="0.25">
      <c r="A122" s="1">
        <v>121</v>
      </c>
      <c r="B122" s="1" t="str">
        <f>IFERROR(INDEX(DATA!$A:$AH,MATCH(A122,DATA!$A:$A,0),4),"")</f>
        <v/>
      </c>
      <c r="C122" s="35" t="str">
        <f>IF(B122="","",TRIM(SUBSTITUTE(SUBSTITUTE(SUBSTITUTE(SUBSTITUTE(SUBSTITUTE(SUBSTITUTE(SUBSTITUTE(SUBSTITUTE(SUBSTITUTE(SUBSTITUTE(SUBSTITUTE(SUBSTITUTE(SUBSTITUTE((IFERROR(INDEX(DATA!$A:$AH,MATCH(A122,DATA!$A:$A,1),MATCH("matex",DATA!$A$4:$AH$4,0)),"")),",,",",")," )", ")")," ]", "]"),", ,", ","),",,",","),", ("," ("),", ["," ["),", ,",","),": ,", ":")," ,", ",")," .", "."),",.",".")," ;", ";")))</f>
        <v/>
      </c>
    </row>
    <row r="123" spans="1:3" customFormat="1" x14ac:dyDescent="0.25">
      <c r="A123" s="1">
        <v>122</v>
      </c>
      <c r="B123" s="1" t="str">
        <f>IFERROR(INDEX(DATA!$A:$AH,MATCH(A123,DATA!$A:$A,0),4),"")</f>
        <v/>
      </c>
      <c r="C123" s="35" t="str">
        <f>IF(B123="","",TRIM(SUBSTITUTE(SUBSTITUTE(SUBSTITUTE(SUBSTITUTE(SUBSTITUTE(SUBSTITUTE(SUBSTITUTE(SUBSTITUTE(SUBSTITUTE(SUBSTITUTE(SUBSTITUTE(SUBSTITUTE(SUBSTITUTE((IFERROR(INDEX(DATA!$A:$AH,MATCH(A123,DATA!$A:$A,1),MATCH("matex",DATA!$A$4:$AH$4,0)),"")),",,",",")," )", ")")," ]", "]"),", ,", ","),",,",","),", ("," ("),", ["," ["),", ,",","),": ,", ":")," ,", ",")," .", "."),",.",".")," ;", ";")))</f>
        <v/>
      </c>
    </row>
    <row r="124" spans="1:3" customFormat="1" x14ac:dyDescent="0.25">
      <c r="A124" s="1">
        <v>123</v>
      </c>
      <c r="B124" s="1" t="str">
        <f>IFERROR(INDEX(DATA!$A:$AH,MATCH(A124,DATA!$A:$A,0),4),"")</f>
        <v/>
      </c>
      <c r="C124" s="35" t="str">
        <f>IF(B124="","",TRIM(SUBSTITUTE(SUBSTITUTE(SUBSTITUTE(SUBSTITUTE(SUBSTITUTE(SUBSTITUTE(SUBSTITUTE(SUBSTITUTE(SUBSTITUTE(SUBSTITUTE(SUBSTITUTE(SUBSTITUTE(SUBSTITUTE((IFERROR(INDEX(DATA!$A:$AH,MATCH(A124,DATA!$A:$A,1),MATCH("matex",DATA!$A$4:$AH$4,0)),"")),",,",",")," )", ")")," ]", "]"),", ,", ","),",,",","),", ("," ("),", ["," ["),", ,",","),": ,", ":")," ,", ",")," .", "."),",.",".")," ;", ";")))</f>
        <v/>
      </c>
    </row>
    <row r="125" spans="1:3" customFormat="1" x14ac:dyDescent="0.25">
      <c r="A125" s="1">
        <v>124</v>
      </c>
      <c r="B125" s="1" t="str">
        <f>IFERROR(INDEX(DATA!$A:$AH,MATCH(A125,DATA!$A:$A,0),4),"")</f>
        <v/>
      </c>
      <c r="C125" s="35" t="str">
        <f>IF(B125="","",TRIM(SUBSTITUTE(SUBSTITUTE(SUBSTITUTE(SUBSTITUTE(SUBSTITUTE(SUBSTITUTE(SUBSTITUTE(SUBSTITUTE(SUBSTITUTE(SUBSTITUTE(SUBSTITUTE(SUBSTITUTE(SUBSTITUTE((IFERROR(INDEX(DATA!$A:$AH,MATCH(A125,DATA!$A:$A,1),MATCH("matex",DATA!$A$4:$AH$4,0)),"")),",,",",")," )", ")")," ]", "]"),", ,", ","),",,",","),", ("," ("),", ["," ["),", ,",","),": ,", ":")," ,", ",")," .", "."),",.",".")," ;", ";")))</f>
        <v/>
      </c>
    </row>
    <row r="126" spans="1:3" customFormat="1" x14ac:dyDescent="0.25">
      <c r="A126" s="1">
        <v>125</v>
      </c>
      <c r="B126" s="1" t="str">
        <f>IFERROR(INDEX(DATA!$A:$AH,MATCH(A126,DATA!$A:$A,0),4),"")</f>
        <v/>
      </c>
      <c r="C126" s="35" t="str">
        <f>IF(B126="","",TRIM(SUBSTITUTE(SUBSTITUTE(SUBSTITUTE(SUBSTITUTE(SUBSTITUTE(SUBSTITUTE(SUBSTITUTE(SUBSTITUTE(SUBSTITUTE(SUBSTITUTE(SUBSTITUTE(SUBSTITUTE(SUBSTITUTE((IFERROR(INDEX(DATA!$A:$AH,MATCH(A126,DATA!$A:$A,1),MATCH("matex",DATA!$A$4:$AH$4,0)),"")),",,",",")," )", ")")," ]", "]"),", ,", ","),",,",","),", ("," ("),", ["," ["),", ,",","),": ,", ":")," ,", ",")," .", "."),",.",".")," ;", ";")))</f>
        <v/>
      </c>
    </row>
    <row r="127" spans="1:3" customFormat="1" x14ac:dyDescent="0.25">
      <c r="A127" s="1">
        <v>126</v>
      </c>
      <c r="B127" s="1" t="str">
        <f>IFERROR(INDEX(DATA!$A:$AH,MATCH(A127,DATA!$A:$A,0),4),"")</f>
        <v/>
      </c>
      <c r="C127" s="35" t="str">
        <f>IF(B127="","",TRIM(SUBSTITUTE(SUBSTITUTE(SUBSTITUTE(SUBSTITUTE(SUBSTITUTE(SUBSTITUTE(SUBSTITUTE(SUBSTITUTE(SUBSTITUTE(SUBSTITUTE(SUBSTITUTE(SUBSTITUTE(SUBSTITUTE((IFERROR(INDEX(DATA!$A:$AH,MATCH(A127,DATA!$A:$A,1),MATCH("matex",DATA!$A$4:$AH$4,0)),"")),",,",",")," )", ")")," ]", "]"),", ,", ","),",,",","),", ("," ("),", ["," ["),", ,",","),": ,", ":")," ,", ",")," .", "."),",.",".")," ;", ";")))</f>
        <v/>
      </c>
    </row>
    <row r="128" spans="1:3" customFormat="1" x14ac:dyDescent="0.25">
      <c r="A128" s="1">
        <v>127</v>
      </c>
      <c r="B128" s="1" t="str">
        <f>IFERROR(INDEX(DATA!$A:$AH,MATCH(A128,DATA!$A:$A,0),4),"")</f>
        <v/>
      </c>
      <c r="C128" s="35" t="str">
        <f>IF(B128="","",TRIM(SUBSTITUTE(SUBSTITUTE(SUBSTITUTE(SUBSTITUTE(SUBSTITUTE(SUBSTITUTE(SUBSTITUTE(SUBSTITUTE(SUBSTITUTE(SUBSTITUTE(SUBSTITUTE(SUBSTITUTE(SUBSTITUTE((IFERROR(INDEX(DATA!$A:$AH,MATCH(A128,DATA!$A:$A,1),MATCH("matex",DATA!$A$4:$AH$4,0)),"")),",,",",")," )", ")")," ]", "]"),", ,", ","),",,",","),", ("," ("),", ["," ["),", ,",","),": ,", ":")," ,", ",")," .", "."),",.",".")," ;", ";")))</f>
        <v/>
      </c>
    </row>
    <row r="129" spans="1:3" customFormat="1" x14ac:dyDescent="0.25">
      <c r="A129" s="1">
        <v>128</v>
      </c>
      <c r="B129" s="1" t="str">
        <f>IFERROR(INDEX(DATA!$A:$AH,MATCH(A129,DATA!$A:$A,0),4),"")</f>
        <v/>
      </c>
      <c r="C129" s="35" t="str">
        <f>IF(B129="","",TRIM(SUBSTITUTE(SUBSTITUTE(SUBSTITUTE(SUBSTITUTE(SUBSTITUTE(SUBSTITUTE(SUBSTITUTE(SUBSTITUTE(SUBSTITUTE(SUBSTITUTE(SUBSTITUTE(SUBSTITUTE(SUBSTITUTE((IFERROR(INDEX(DATA!$A:$AH,MATCH(A129,DATA!$A:$A,1),MATCH("matex",DATA!$A$4:$AH$4,0)),"")),",,",",")," )", ")")," ]", "]"),", ,", ","),",,",","),", ("," ("),", ["," ["),", ,",","),": ,", ":")," ,", ",")," .", "."),",.",".")," ;", ";")))</f>
        <v/>
      </c>
    </row>
    <row r="130" spans="1:3" customFormat="1" x14ac:dyDescent="0.25">
      <c r="A130" s="1">
        <v>129</v>
      </c>
      <c r="B130" s="1" t="str">
        <f>IFERROR(INDEX(DATA!$A:$AH,MATCH(A130,DATA!$A:$A,0),4),"")</f>
        <v/>
      </c>
      <c r="C130" s="35" t="str">
        <f>IF(B130="","",TRIM(SUBSTITUTE(SUBSTITUTE(SUBSTITUTE(SUBSTITUTE(SUBSTITUTE(SUBSTITUTE(SUBSTITUTE(SUBSTITUTE(SUBSTITUTE(SUBSTITUTE(SUBSTITUTE(SUBSTITUTE(SUBSTITUTE((IFERROR(INDEX(DATA!$A:$AH,MATCH(A130,DATA!$A:$A,1),MATCH("matex",DATA!$A$4:$AH$4,0)),"")),",,",",")," )", ")")," ]", "]"),", ,", ","),",,",","),", ("," ("),", ["," ["),", ,",","),": ,", ":")," ,", ",")," .", "."),",.",".")," ;", ";")))</f>
        <v/>
      </c>
    </row>
    <row r="131" spans="1:3" customFormat="1" x14ac:dyDescent="0.25">
      <c r="A131" s="1">
        <v>130</v>
      </c>
      <c r="B131" s="1" t="str">
        <f>IFERROR(INDEX(DATA!$A:$AH,MATCH(A131,DATA!$A:$A,0),4),"")</f>
        <v/>
      </c>
      <c r="C131" s="35" t="str">
        <f>IF(B131="","",TRIM(SUBSTITUTE(SUBSTITUTE(SUBSTITUTE(SUBSTITUTE(SUBSTITUTE(SUBSTITUTE(SUBSTITUTE(SUBSTITUTE(SUBSTITUTE(SUBSTITUTE(SUBSTITUTE(SUBSTITUTE(SUBSTITUTE((IFERROR(INDEX(DATA!$A:$AH,MATCH(A131,DATA!$A:$A,1),MATCH("matex",DATA!$A$4:$AH$4,0)),"")),",,",",")," )", ")")," ]", "]"),", ,", ","),",,",","),", ("," ("),", ["," ["),", ,",","),": ,", ":")," ,", ",")," .", "."),",.",".")," ;", ";")))</f>
        <v/>
      </c>
    </row>
    <row r="132" spans="1:3" customFormat="1" x14ac:dyDescent="0.25">
      <c r="A132" s="1">
        <v>131</v>
      </c>
      <c r="B132" s="1" t="str">
        <f>IFERROR(INDEX(DATA!$A:$AH,MATCH(A132,DATA!$A:$A,0),4),"")</f>
        <v/>
      </c>
      <c r="C132" s="35" t="str">
        <f>IF(B132="","",TRIM(SUBSTITUTE(SUBSTITUTE(SUBSTITUTE(SUBSTITUTE(SUBSTITUTE(SUBSTITUTE(SUBSTITUTE(SUBSTITUTE(SUBSTITUTE(SUBSTITUTE(SUBSTITUTE(SUBSTITUTE(SUBSTITUTE((IFERROR(INDEX(DATA!$A:$AH,MATCH(A132,DATA!$A:$A,1),MATCH("matex",DATA!$A$4:$AH$4,0)),"")),",,",",")," )", ")")," ]", "]"),", ,", ","),",,",","),", ("," ("),", ["," ["),", ,",","),": ,", ":")," ,", ",")," .", "."),",.",".")," ;", ";")))</f>
        <v/>
      </c>
    </row>
    <row r="133" spans="1:3" customFormat="1" x14ac:dyDescent="0.25">
      <c r="A133" s="1">
        <v>132</v>
      </c>
      <c r="B133" s="1" t="str">
        <f>IFERROR(INDEX(DATA!$A:$AH,MATCH(A133,DATA!$A:$A,0),4),"")</f>
        <v/>
      </c>
      <c r="C133" s="35" t="str">
        <f>IF(B133="","",TRIM(SUBSTITUTE(SUBSTITUTE(SUBSTITUTE(SUBSTITUTE(SUBSTITUTE(SUBSTITUTE(SUBSTITUTE(SUBSTITUTE(SUBSTITUTE(SUBSTITUTE(SUBSTITUTE(SUBSTITUTE(SUBSTITUTE((IFERROR(INDEX(DATA!$A:$AH,MATCH(A133,DATA!$A:$A,1),MATCH("matex",DATA!$A$4:$AH$4,0)),"")),",,",",")," )", ")")," ]", "]"),", ,", ","),",,",","),", ("," ("),", ["," ["),", ,",","),": ,", ":")," ,", ",")," .", "."),",.",".")," ;", ";")))</f>
        <v/>
      </c>
    </row>
    <row r="134" spans="1:3" customFormat="1" x14ac:dyDescent="0.25">
      <c r="A134" s="1">
        <v>133</v>
      </c>
      <c r="B134" s="1" t="str">
        <f>IFERROR(INDEX(DATA!$A:$AH,MATCH(A134,DATA!$A:$A,0),4),"")</f>
        <v/>
      </c>
      <c r="C134" s="35" t="str">
        <f>IF(B134="","",TRIM(SUBSTITUTE(SUBSTITUTE(SUBSTITUTE(SUBSTITUTE(SUBSTITUTE(SUBSTITUTE(SUBSTITUTE(SUBSTITUTE(SUBSTITUTE(SUBSTITUTE(SUBSTITUTE(SUBSTITUTE(SUBSTITUTE((IFERROR(INDEX(DATA!$A:$AH,MATCH(A134,DATA!$A:$A,1),MATCH("matex",DATA!$A$4:$AH$4,0)),"")),",,",",")," )", ")")," ]", "]"),", ,", ","),",,",","),", ("," ("),", ["," ["),", ,",","),": ,", ":")," ,", ",")," .", "."),",.",".")," ;", ";")))</f>
        <v/>
      </c>
    </row>
    <row r="135" spans="1:3" customFormat="1" x14ac:dyDescent="0.25">
      <c r="A135" s="1">
        <v>134</v>
      </c>
      <c r="B135" s="1" t="str">
        <f>IFERROR(INDEX(DATA!$A:$AH,MATCH(A135,DATA!$A:$A,0),4),"")</f>
        <v/>
      </c>
      <c r="C135" s="35" t="str">
        <f>IF(B135="","",TRIM(SUBSTITUTE(SUBSTITUTE(SUBSTITUTE(SUBSTITUTE(SUBSTITUTE(SUBSTITUTE(SUBSTITUTE(SUBSTITUTE(SUBSTITUTE(SUBSTITUTE(SUBSTITUTE(SUBSTITUTE(SUBSTITUTE((IFERROR(INDEX(DATA!$A:$AH,MATCH(A135,DATA!$A:$A,1),MATCH("matex",DATA!$A$4:$AH$4,0)),"")),",,",",")," )", ")")," ]", "]"),", ,", ","),",,",","),", ("," ("),", ["," ["),", ,",","),": ,", ":")," ,", ",")," .", "."),",.",".")," ;", ";")))</f>
        <v/>
      </c>
    </row>
    <row r="136" spans="1:3" customFormat="1" x14ac:dyDescent="0.25">
      <c r="A136" s="1">
        <v>135</v>
      </c>
      <c r="B136" s="1" t="str">
        <f>IFERROR(INDEX(DATA!$A:$AH,MATCH(A136,DATA!$A:$A,0),4),"")</f>
        <v/>
      </c>
      <c r="C136" s="35" t="str">
        <f>IF(B136="","",TRIM(SUBSTITUTE(SUBSTITUTE(SUBSTITUTE(SUBSTITUTE(SUBSTITUTE(SUBSTITUTE(SUBSTITUTE(SUBSTITUTE(SUBSTITUTE(SUBSTITUTE(SUBSTITUTE(SUBSTITUTE(SUBSTITUTE((IFERROR(INDEX(DATA!$A:$AH,MATCH(A136,DATA!$A:$A,1),MATCH("matex",DATA!$A$4:$AH$4,0)),"")),",,",",")," )", ")")," ]", "]"),", ,", ","),",,",","),", ("," ("),", ["," ["),", ,",","),": ,", ":")," ,", ",")," .", "."),",.",".")," ;", ";")))</f>
        <v/>
      </c>
    </row>
    <row r="137" spans="1:3" customFormat="1" x14ac:dyDescent="0.25">
      <c r="A137" s="1">
        <v>136</v>
      </c>
      <c r="B137" s="1" t="str">
        <f>IFERROR(INDEX(DATA!$A:$AH,MATCH(A137,DATA!$A:$A,0),4),"")</f>
        <v/>
      </c>
      <c r="C137" s="35" t="str">
        <f>IF(B137="","",TRIM(SUBSTITUTE(SUBSTITUTE(SUBSTITUTE(SUBSTITUTE(SUBSTITUTE(SUBSTITUTE(SUBSTITUTE(SUBSTITUTE(SUBSTITUTE(SUBSTITUTE(SUBSTITUTE(SUBSTITUTE(SUBSTITUTE((IFERROR(INDEX(DATA!$A:$AH,MATCH(A137,DATA!$A:$A,1),MATCH("matex",DATA!$A$4:$AH$4,0)),"")),",,",",")," )", ")")," ]", "]"),", ,", ","),",,",","),", ("," ("),", ["," ["),", ,",","),": ,", ":")," ,", ",")," .", "."),",.",".")," ;", ";")))</f>
        <v/>
      </c>
    </row>
    <row r="138" spans="1:3" customFormat="1" x14ac:dyDescent="0.25">
      <c r="A138" s="1">
        <v>137</v>
      </c>
      <c r="B138" s="1" t="str">
        <f>IFERROR(INDEX(DATA!$A:$AH,MATCH(A138,DATA!$A:$A,0),4),"")</f>
        <v/>
      </c>
      <c r="C138" s="35" t="str">
        <f>IF(B138="","",TRIM(SUBSTITUTE(SUBSTITUTE(SUBSTITUTE(SUBSTITUTE(SUBSTITUTE(SUBSTITUTE(SUBSTITUTE(SUBSTITUTE(SUBSTITUTE(SUBSTITUTE(SUBSTITUTE(SUBSTITUTE(SUBSTITUTE((IFERROR(INDEX(DATA!$A:$AH,MATCH(A138,DATA!$A:$A,1),MATCH("matex",DATA!$A$4:$AH$4,0)),"")),",,",",")," )", ")")," ]", "]"),", ,", ","),",,",","),", ("," ("),", ["," ["),", ,",","),": ,", ":")," ,", ",")," .", "."),",.",".")," ;", ";")))</f>
        <v/>
      </c>
    </row>
    <row r="139" spans="1:3" customFormat="1" x14ac:dyDescent="0.25">
      <c r="A139" s="1">
        <v>138</v>
      </c>
      <c r="B139" s="1" t="str">
        <f>IFERROR(INDEX(DATA!$A:$AH,MATCH(A139,DATA!$A:$A,0),4),"")</f>
        <v/>
      </c>
      <c r="C139" s="35" t="str">
        <f>IF(B139="","",TRIM(SUBSTITUTE(SUBSTITUTE(SUBSTITUTE(SUBSTITUTE(SUBSTITUTE(SUBSTITUTE(SUBSTITUTE(SUBSTITUTE(SUBSTITUTE(SUBSTITUTE(SUBSTITUTE(SUBSTITUTE(SUBSTITUTE((IFERROR(INDEX(DATA!$A:$AH,MATCH(A139,DATA!$A:$A,1),MATCH("matex",DATA!$A$4:$AH$4,0)),"")),",,",",")," )", ")")," ]", "]"),", ,", ","),",,",","),", ("," ("),", ["," ["),", ,",","),": ,", ":")," ,", ",")," .", "."),",.",".")," ;", ";")))</f>
        <v/>
      </c>
    </row>
    <row r="140" spans="1:3" customFormat="1" x14ac:dyDescent="0.25">
      <c r="A140" s="1">
        <v>139</v>
      </c>
      <c r="B140" s="1" t="str">
        <f>IFERROR(INDEX(DATA!$A:$AH,MATCH(A140,DATA!$A:$A,0),4),"")</f>
        <v/>
      </c>
      <c r="C140" s="35" t="str">
        <f>IF(B140="","",TRIM(SUBSTITUTE(SUBSTITUTE(SUBSTITUTE(SUBSTITUTE(SUBSTITUTE(SUBSTITUTE(SUBSTITUTE(SUBSTITUTE(SUBSTITUTE(SUBSTITUTE(SUBSTITUTE(SUBSTITUTE(SUBSTITUTE((IFERROR(INDEX(DATA!$A:$AH,MATCH(A140,DATA!$A:$A,1),MATCH("matex",DATA!$A$4:$AH$4,0)),"")),",,",",")," )", ")")," ]", "]"),", ,", ","),",,",","),", ("," ("),", ["," ["),", ,",","),": ,", ":")," ,", ",")," .", "."),",.",".")," ;", ";")))</f>
        <v/>
      </c>
    </row>
    <row r="141" spans="1:3" customFormat="1" x14ac:dyDescent="0.25">
      <c r="A141" s="1">
        <v>140</v>
      </c>
      <c r="B141" s="1" t="str">
        <f>IFERROR(INDEX(DATA!$A:$AH,MATCH(A141,DATA!$A:$A,0),4),"")</f>
        <v/>
      </c>
      <c r="C141" s="35" t="str">
        <f>IF(B141="","",TRIM(SUBSTITUTE(SUBSTITUTE(SUBSTITUTE(SUBSTITUTE(SUBSTITUTE(SUBSTITUTE(SUBSTITUTE(SUBSTITUTE(SUBSTITUTE(SUBSTITUTE(SUBSTITUTE(SUBSTITUTE(SUBSTITUTE((IFERROR(INDEX(DATA!$A:$AH,MATCH(A141,DATA!$A:$A,1),MATCH("matex",DATA!$A$4:$AH$4,0)),"")),",,",",")," )", ")")," ]", "]"),", ,", ","),",,",","),", ("," ("),", ["," ["),", ,",","),": ,", ":")," ,", ",")," .", "."),",.",".")," ;", ";")))</f>
        <v/>
      </c>
    </row>
    <row r="142" spans="1:3" customFormat="1" x14ac:dyDescent="0.25">
      <c r="A142" s="1">
        <v>141</v>
      </c>
      <c r="B142" s="1" t="str">
        <f>IFERROR(INDEX(DATA!$A:$AH,MATCH(A142,DATA!$A:$A,0),4),"")</f>
        <v/>
      </c>
      <c r="C142" s="35" t="str">
        <f>IF(B142="","",TRIM(SUBSTITUTE(SUBSTITUTE(SUBSTITUTE(SUBSTITUTE(SUBSTITUTE(SUBSTITUTE(SUBSTITUTE(SUBSTITUTE(SUBSTITUTE(SUBSTITUTE(SUBSTITUTE(SUBSTITUTE(SUBSTITUTE((IFERROR(INDEX(DATA!$A:$AH,MATCH(A142,DATA!$A:$A,1),MATCH("matex",DATA!$A$4:$AH$4,0)),"")),",,",",")," )", ")")," ]", "]"),", ,", ","),",,",","),", ("," ("),", ["," ["),", ,",","),": ,", ":")," ,", ",")," .", "."),",.",".")," ;", ";")))</f>
        <v/>
      </c>
    </row>
    <row r="143" spans="1:3" customFormat="1" x14ac:dyDescent="0.25">
      <c r="A143" s="1">
        <v>142</v>
      </c>
      <c r="B143" s="1" t="str">
        <f>IFERROR(INDEX(DATA!$A:$AH,MATCH(A143,DATA!$A:$A,0),4),"")</f>
        <v/>
      </c>
      <c r="C143" s="35" t="str">
        <f>IF(B143="","",TRIM(SUBSTITUTE(SUBSTITUTE(SUBSTITUTE(SUBSTITUTE(SUBSTITUTE(SUBSTITUTE(SUBSTITUTE(SUBSTITUTE(SUBSTITUTE(SUBSTITUTE(SUBSTITUTE(SUBSTITUTE(SUBSTITUTE((IFERROR(INDEX(DATA!$A:$AH,MATCH(A143,DATA!$A:$A,1),MATCH("matex",DATA!$A$4:$AH$4,0)),"")),",,",",")," )", ")")," ]", "]"),", ,", ","),",,",","),", ("," ("),", ["," ["),", ,",","),": ,", ":")," ,", ",")," .", "."),",.",".")," ;", ";")))</f>
        <v/>
      </c>
    </row>
    <row r="144" spans="1:3" customFormat="1" x14ac:dyDescent="0.25">
      <c r="A144" s="1">
        <v>143</v>
      </c>
      <c r="B144" s="1" t="str">
        <f>IFERROR(INDEX(DATA!$A:$AH,MATCH(A144,DATA!$A:$A,0),4),"")</f>
        <v/>
      </c>
      <c r="C144" s="35" t="str">
        <f>IF(B144="","",TRIM(SUBSTITUTE(SUBSTITUTE(SUBSTITUTE(SUBSTITUTE(SUBSTITUTE(SUBSTITUTE(SUBSTITUTE(SUBSTITUTE(SUBSTITUTE(SUBSTITUTE(SUBSTITUTE(SUBSTITUTE(SUBSTITUTE((IFERROR(INDEX(DATA!$A:$AH,MATCH(A144,DATA!$A:$A,1),MATCH("matex",DATA!$A$4:$AH$4,0)),"")),",,",",")," )", ")")," ]", "]"),", ,", ","),",,",","),", ("," ("),", ["," ["),", ,",","),": ,", ":")," ,", ",")," .", "."),",.",".")," ;", ";")))</f>
        <v/>
      </c>
    </row>
    <row r="145" spans="1:3" customFormat="1" x14ac:dyDescent="0.25">
      <c r="A145" s="1">
        <v>144</v>
      </c>
      <c r="B145" s="1" t="str">
        <f>IFERROR(INDEX(DATA!$A:$AH,MATCH(A145,DATA!$A:$A,0),4),"")</f>
        <v/>
      </c>
      <c r="C145" s="35" t="str">
        <f>IF(B145="","",TRIM(SUBSTITUTE(SUBSTITUTE(SUBSTITUTE(SUBSTITUTE(SUBSTITUTE(SUBSTITUTE(SUBSTITUTE(SUBSTITUTE(SUBSTITUTE(SUBSTITUTE(SUBSTITUTE(SUBSTITUTE(SUBSTITUTE((IFERROR(INDEX(DATA!$A:$AH,MATCH(A145,DATA!$A:$A,1),MATCH("matex",DATA!$A$4:$AH$4,0)),"")),",,",",")," )", ")")," ]", "]"),", ,", ","),",,",","),", ("," ("),", ["," ["),", ,",","),": ,", ":")," ,", ",")," .", "."),",.",".")," ;", ";")))</f>
        <v/>
      </c>
    </row>
    <row r="146" spans="1:3" customFormat="1" x14ac:dyDescent="0.25">
      <c r="A146" s="1">
        <v>145</v>
      </c>
      <c r="B146" s="1" t="str">
        <f>IFERROR(INDEX(DATA!$A:$AH,MATCH(A146,DATA!$A:$A,0),4),"")</f>
        <v/>
      </c>
      <c r="C146" s="35" t="str">
        <f>IF(B146="","",TRIM(SUBSTITUTE(SUBSTITUTE(SUBSTITUTE(SUBSTITUTE(SUBSTITUTE(SUBSTITUTE(SUBSTITUTE(SUBSTITUTE(SUBSTITUTE(SUBSTITUTE(SUBSTITUTE(SUBSTITUTE(SUBSTITUTE((IFERROR(INDEX(DATA!$A:$AH,MATCH(A146,DATA!$A:$A,1),MATCH("matex",DATA!$A$4:$AH$4,0)),"")),",,",",")," )", ")")," ]", "]"),", ,", ","),",,",","),", ("," ("),", ["," ["),", ,",","),": ,", ":")," ,", ",")," .", "."),",.",".")," ;", ";")))</f>
        <v/>
      </c>
    </row>
    <row r="147" spans="1:3" customFormat="1" x14ac:dyDescent="0.25">
      <c r="A147" s="1">
        <v>146</v>
      </c>
      <c r="B147" s="1" t="str">
        <f>IFERROR(INDEX(DATA!$A:$AH,MATCH(A147,DATA!$A:$A,0),4),"")</f>
        <v/>
      </c>
      <c r="C147" s="35" t="str">
        <f>IF(B147="","",TRIM(SUBSTITUTE(SUBSTITUTE(SUBSTITUTE(SUBSTITUTE(SUBSTITUTE(SUBSTITUTE(SUBSTITUTE(SUBSTITUTE(SUBSTITUTE(SUBSTITUTE(SUBSTITUTE(SUBSTITUTE(SUBSTITUTE((IFERROR(INDEX(DATA!$A:$AH,MATCH(A147,DATA!$A:$A,1),MATCH("matex",DATA!$A$4:$AH$4,0)),"")),",,",",")," )", ")")," ]", "]"),", ,", ","),",,",","),", ("," ("),", ["," ["),", ,",","),": ,", ":")," ,", ",")," .", "."),",.",".")," ;", ";")))</f>
        <v/>
      </c>
    </row>
    <row r="148" spans="1:3" customFormat="1" x14ac:dyDescent="0.25">
      <c r="A148" s="1">
        <v>147</v>
      </c>
      <c r="B148" s="1" t="str">
        <f>IFERROR(INDEX(DATA!$A:$AH,MATCH(A148,DATA!$A:$A,0),4),"")</f>
        <v/>
      </c>
      <c r="C148" s="35" t="str">
        <f>IF(B148="","",TRIM(SUBSTITUTE(SUBSTITUTE(SUBSTITUTE(SUBSTITUTE(SUBSTITUTE(SUBSTITUTE(SUBSTITUTE(SUBSTITUTE(SUBSTITUTE(SUBSTITUTE(SUBSTITUTE(SUBSTITUTE(SUBSTITUTE((IFERROR(INDEX(DATA!$A:$AH,MATCH(A148,DATA!$A:$A,1),MATCH("matex",DATA!$A$4:$AH$4,0)),"")),",,",",")," )", ")")," ]", "]"),", ,", ","),",,",","),", ("," ("),", ["," ["),", ,",","),": ,", ":")," ,", ",")," .", "."),",.",".")," ;", ";")))</f>
        <v/>
      </c>
    </row>
    <row r="149" spans="1:3" customFormat="1" x14ac:dyDescent="0.25">
      <c r="A149" s="1">
        <v>148</v>
      </c>
      <c r="B149" s="1" t="str">
        <f>IFERROR(INDEX(DATA!$A:$AH,MATCH(A149,DATA!$A:$A,0),4),"")</f>
        <v/>
      </c>
      <c r="C149" s="35" t="str">
        <f>IF(B149="","",TRIM(SUBSTITUTE(SUBSTITUTE(SUBSTITUTE(SUBSTITUTE(SUBSTITUTE(SUBSTITUTE(SUBSTITUTE(SUBSTITUTE(SUBSTITUTE(SUBSTITUTE(SUBSTITUTE(SUBSTITUTE(SUBSTITUTE((IFERROR(INDEX(DATA!$A:$AH,MATCH(A149,DATA!$A:$A,1),MATCH("matex",DATA!$A$4:$AH$4,0)),"")),",,",",")," )", ")")," ]", "]"),", ,", ","),",,",","),", ("," ("),", ["," ["),", ,",","),": ,", ":")," ,", ",")," .", "."),",.",".")," ;", ";")))</f>
        <v/>
      </c>
    </row>
    <row r="150" spans="1:3" customFormat="1" x14ac:dyDescent="0.25">
      <c r="A150" s="1">
        <v>149</v>
      </c>
      <c r="B150" s="1" t="str">
        <f>IFERROR(INDEX(DATA!$A:$AH,MATCH(A150,DATA!$A:$A,0),4),"")</f>
        <v/>
      </c>
      <c r="C150" s="35" t="str">
        <f>IF(B150="","",TRIM(SUBSTITUTE(SUBSTITUTE(SUBSTITUTE(SUBSTITUTE(SUBSTITUTE(SUBSTITUTE(SUBSTITUTE(SUBSTITUTE(SUBSTITUTE(SUBSTITUTE(SUBSTITUTE(SUBSTITUTE(SUBSTITUTE((IFERROR(INDEX(DATA!$A:$AH,MATCH(A150,DATA!$A:$A,1),MATCH("matex",DATA!$A$4:$AH$4,0)),"")),",,",",")," )", ")")," ]", "]"),", ,", ","),",,",","),", ("," ("),", ["," ["),", ,",","),": ,", ":")," ,", ",")," .", "."),",.",".")," ;", ";")))</f>
        <v/>
      </c>
    </row>
    <row r="151" spans="1:3" customFormat="1" x14ac:dyDescent="0.25">
      <c r="A151" s="1">
        <v>150</v>
      </c>
      <c r="B151" s="1" t="str">
        <f>IFERROR(INDEX(DATA!$A:$AH,MATCH(A151,DATA!$A:$A,0),4),"")</f>
        <v/>
      </c>
      <c r="C151" s="35" t="str">
        <f>IF(B151="","",TRIM(SUBSTITUTE(SUBSTITUTE(SUBSTITUTE(SUBSTITUTE(SUBSTITUTE(SUBSTITUTE(SUBSTITUTE(SUBSTITUTE(SUBSTITUTE(SUBSTITUTE(SUBSTITUTE(SUBSTITUTE(SUBSTITUTE((IFERROR(INDEX(DATA!$A:$AH,MATCH(A151,DATA!$A:$A,1),MATCH("matex",DATA!$A$4:$AH$4,0)),"")),",,",",")," )", ")")," ]", "]"),", ,", ","),",,",","),", ("," ("),", ["," ["),", ,",","),": ,", ":")," ,", ",")," .", "."),",.",".")," ;", ";")))</f>
        <v/>
      </c>
    </row>
    <row r="152" spans="1:3" customFormat="1" x14ac:dyDescent="0.25">
      <c r="A152" s="1">
        <v>151</v>
      </c>
      <c r="B152" s="1" t="str">
        <f>IFERROR(INDEX(DATA!$A:$AH,MATCH(A152,DATA!$A:$A,0),4),"")</f>
        <v/>
      </c>
      <c r="C152" s="35" t="str">
        <f>IF(B152="","",TRIM(SUBSTITUTE(SUBSTITUTE(SUBSTITUTE(SUBSTITUTE(SUBSTITUTE(SUBSTITUTE(SUBSTITUTE(SUBSTITUTE(SUBSTITUTE(SUBSTITUTE(SUBSTITUTE(SUBSTITUTE(SUBSTITUTE((IFERROR(INDEX(DATA!$A:$AH,MATCH(A152,DATA!$A:$A,1),MATCH("matex",DATA!$A$4:$AH$4,0)),"")),",,",",")," )", ")")," ]", "]"),", ,", ","),",,",","),", ("," ("),", ["," ["),", ,",","),": ,", ":")," ,", ",")," .", "."),",.",".")," ;", ";")))</f>
        <v/>
      </c>
    </row>
    <row r="153" spans="1:3" customFormat="1" x14ac:dyDescent="0.25">
      <c r="A153" s="1">
        <v>152</v>
      </c>
      <c r="B153" s="1" t="str">
        <f>IFERROR(INDEX(DATA!$A:$AH,MATCH(A153,DATA!$A:$A,0),4),"")</f>
        <v/>
      </c>
      <c r="C153" s="35" t="str">
        <f>IF(B153="","",TRIM(SUBSTITUTE(SUBSTITUTE(SUBSTITUTE(SUBSTITUTE(SUBSTITUTE(SUBSTITUTE(SUBSTITUTE(SUBSTITUTE(SUBSTITUTE(SUBSTITUTE(SUBSTITUTE(SUBSTITUTE(SUBSTITUTE((IFERROR(INDEX(DATA!$A:$AH,MATCH(A153,DATA!$A:$A,1),MATCH("matex",DATA!$A$4:$AH$4,0)),"")),",,",",")," )", ")")," ]", "]"),", ,", ","),",,",","),", ("," ("),", ["," ["),", ,",","),": ,", ":")," ,", ",")," .", "."),",.",".")," ;", ";")))</f>
        <v/>
      </c>
    </row>
    <row r="154" spans="1:3" customFormat="1" x14ac:dyDescent="0.25">
      <c r="A154" s="1">
        <v>153</v>
      </c>
      <c r="B154" s="1" t="str">
        <f>IFERROR(INDEX(DATA!$A:$AH,MATCH(A154,DATA!$A:$A,0),4),"")</f>
        <v/>
      </c>
      <c r="C154" s="35" t="str">
        <f>IF(B154="","",TRIM(SUBSTITUTE(SUBSTITUTE(SUBSTITUTE(SUBSTITUTE(SUBSTITUTE(SUBSTITUTE(SUBSTITUTE(SUBSTITUTE(SUBSTITUTE(SUBSTITUTE(SUBSTITUTE(SUBSTITUTE(SUBSTITUTE((IFERROR(INDEX(DATA!$A:$AH,MATCH(A154,DATA!$A:$A,1),MATCH("matex",DATA!$A$4:$AH$4,0)),"")),",,",",")," )", ")")," ]", "]"),", ,", ","),",,",","),", ("," ("),", ["," ["),", ,",","),": ,", ":")," ,", ",")," .", "."),",.",".")," ;", ";")))</f>
        <v/>
      </c>
    </row>
    <row r="155" spans="1:3" customFormat="1" x14ac:dyDescent="0.25">
      <c r="A155" s="1">
        <v>154</v>
      </c>
      <c r="B155" s="1" t="str">
        <f>IFERROR(INDEX(DATA!$A:$AH,MATCH(A155,DATA!$A:$A,0),4),"")</f>
        <v/>
      </c>
      <c r="C155" s="35" t="str">
        <f>IF(B155="","",TRIM(SUBSTITUTE(SUBSTITUTE(SUBSTITUTE(SUBSTITUTE(SUBSTITUTE(SUBSTITUTE(SUBSTITUTE(SUBSTITUTE(SUBSTITUTE(SUBSTITUTE(SUBSTITUTE(SUBSTITUTE(SUBSTITUTE((IFERROR(INDEX(DATA!$A:$AH,MATCH(A155,DATA!$A:$A,1),MATCH("matex",DATA!$A$4:$AH$4,0)),"")),",,",",")," )", ")")," ]", "]"),", ,", ","),",,",","),", ("," ("),", ["," ["),", ,",","),": ,", ":")," ,", ",")," .", "."),",.",".")," ;", ";")))</f>
        <v/>
      </c>
    </row>
    <row r="156" spans="1:3" customFormat="1" x14ac:dyDescent="0.25">
      <c r="A156" s="1">
        <v>155</v>
      </c>
      <c r="B156" s="1" t="str">
        <f>IFERROR(INDEX(DATA!$A:$AH,MATCH(A156,DATA!$A:$A,0),4),"")</f>
        <v/>
      </c>
      <c r="C156" s="35" t="str">
        <f>IF(B156="","",TRIM(SUBSTITUTE(SUBSTITUTE(SUBSTITUTE(SUBSTITUTE(SUBSTITUTE(SUBSTITUTE(SUBSTITUTE(SUBSTITUTE(SUBSTITUTE(SUBSTITUTE(SUBSTITUTE(SUBSTITUTE(SUBSTITUTE((IFERROR(INDEX(DATA!$A:$AH,MATCH(A156,DATA!$A:$A,1),MATCH("matex",DATA!$A$4:$AH$4,0)),"")),",,",",")," )", ")")," ]", "]"),", ,", ","),",,",","),", ("," ("),", ["," ["),", ,",","),": ,", ":")," ,", ",")," .", "."),",.",".")," ;", ";")))</f>
        <v/>
      </c>
    </row>
    <row r="157" spans="1:3" customFormat="1" x14ac:dyDescent="0.25">
      <c r="A157" s="1">
        <v>156</v>
      </c>
      <c r="B157" s="1" t="str">
        <f>IFERROR(INDEX(DATA!$A:$AH,MATCH(A157,DATA!$A:$A,0),4),"")</f>
        <v/>
      </c>
      <c r="C157" s="35" t="str">
        <f>IF(B157="","",TRIM(SUBSTITUTE(SUBSTITUTE(SUBSTITUTE(SUBSTITUTE(SUBSTITUTE(SUBSTITUTE(SUBSTITUTE(SUBSTITUTE(SUBSTITUTE(SUBSTITUTE(SUBSTITUTE(SUBSTITUTE(SUBSTITUTE((IFERROR(INDEX(DATA!$A:$AH,MATCH(A157,DATA!$A:$A,1),MATCH("matex",DATA!$A$4:$AH$4,0)),"")),",,",",")," )", ")")," ]", "]"),", ,", ","),",,",","),", ("," ("),", ["," ["),", ,",","),": ,", ":")," ,", ",")," .", "."),",.",".")," ;", ";")))</f>
        <v/>
      </c>
    </row>
    <row r="158" spans="1:3" customFormat="1" x14ac:dyDescent="0.25">
      <c r="A158" s="1">
        <v>157</v>
      </c>
      <c r="B158" s="1" t="str">
        <f>IFERROR(INDEX(DATA!$A:$AH,MATCH(A158,DATA!$A:$A,0),4),"")</f>
        <v/>
      </c>
      <c r="C158" s="35" t="str">
        <f>IF(B158="","",TRIM(SUBSTITUTE(SUBSTITUTE(SUBSTITUTE(SUBSTITUTE(SUBSTITUTE(SUBSTITUTE(SUBSTITUTE(SUBSTITUTE(SUBSTITUTE(SUBSTITUTE(SUBSTITUTE(SUBSTITUTE(SUBSTITUTE((IFERROR(INDEX(DATA!$A:$AH,MATCH(A158,DATA!$A:$A,1),MATCH("matex",DATA!$A$4:$AH$4,0)),"")),",,",",")," )", ")")," ]", "]"),", ,", ","),",,",","),", ("," ("),", ["," ["),", ,",","),": ,", ":")," ,", ",")," .", "."),",.",".")," ;", ";")))</f>
        <v/>
      </c>
    </row>
    <row r="159" spans="1:3" customFormat="1" x14ac:dyDescent="0.25">
      <c r="A159" s="1">
        <v>158</v>
      </c>
      <c r="B159" s="1" t="str">
        <f>IFERROR(INDEX(DATA!$A:$AH,MATCH(A159,DATA!$A:$A,0),4),"")</f>
        <v/>
      </c>
      <c r="C159" s="35" t="str">
        <f>IF(B159="","",TRIM(SUBSTITUTE(SUBSTITUTE(SUBSTITUTE(SUBSTITUTE(SUBSTITUTE(SUBSTITUTE(SUBSTITUTE(SUBSTITUTE(SUBSTITUTE(SUBSTITUTE(SUBSTITUTE(SUBSTITUTE(SUBSTITUTE((IFERROR(INDEX(DATA!$A:$AH,MATCH(A159,DATA!$A:$A,1),MATCH("matex",DATA!$A$4:$AH$4,0)),"")),",,",",")," )", ")")," ]", "]"),", ,", ","),",,",","),", ("," ("),", ["," ["),", ,",","),": ,", ":")," ,", ",")," .", "."),",.",".")," ;", ";")))</f>
        <v/>
      </c>
    </row>
    <row r="160" spans="1:3" customFormat="1" x14ac:dyDescent="0.25">
      <c r="A160" s="1">
        <v>159</v>
      </c>
      <c r="B160" s="1" t="str">
        <f>IFERROR(INDEX(DATA!$A:$AH,MATCH(A160,DATA!$A:$A,0),4),"")</f>
        <v/>
      </c>
      <c r="C160" s="35" t="str">
        <f>IF(B160="","",TRIM(SUBSTITUTE(SUBSTITUTE(SUBSTITUTE(SUBSTITUTE(SUBSTITUTE(SUBSTITUTE(SUBSTITUTE(SUBSTITUTE(SUBSTITUTE(SUBSTITUTE(SUBSTITUTE(SUBSTITUTE(SUBSTITUTE((IFERROR(INDEX(DATA!$A:$AH,MATCH(A160,DATA!$A:$A,1),MATCH("matex",DATA!$A$4:$AH$4,0)),"")),",,",",")," )", ")")," ]", "]"),", ,", ","),",,",","),", ("," ("),", ["," ["),", ,",","),": ,", ":")," ,", ",")," .", "."),",.",".")," ;", ";")))</f>
        <v/>
      </c>
    </row>
    <row r="161" spans="1:3" customFormat="1" x14ac:dyDescent="0.25">
      <c r="A161" s="1">
        <v>160</v>
      </c>
      <c r="B161" s="1" t="str">
        <f>IFERROR(INDEX(DATA!$A:$AH,MATCH(A161,DATA!$A:$A,0),4),"")</f>
        <v/>
      </c>
      <c r="C161" s="35" t="str">
        <f>IF(B161="","",TRIM(SUBSTITUTE(SUBSTITUTE(SUBSTITUTE(SUBSTITUTE(SUBSTITUTE(SUBSTITUTE(SUBSTITUTE(SUBSTITUTE(SUBSTITUTE(SUBSTITUTE(SUBSTITUTE(SUBSTITUTE(SUBSTITUTE((IFERROR(INDEX(DATA!$A:$AH,MATCH(A161,DATA!$A:$A,1),MATCH("matex",DATA!$A$4:$AH$4,0)),"")),",,",",")," )", ")")," ]", "]"),", ,", ","),",,",","),", ("," ("),", ["," ["),", ,",","),": ,", ":")," ,", ",")," .", "."),",.",".")," ;", ";")))</f>
        <v/>
      </c>
    </row>
    <row r="162" spans="1:3" customFormat="1" x14ac:dyDescent="0.25">
      <c r="A162" s="1">
        <v>161</v>
      </c>
      <c r="B162" s="1" t="str">
        <f>IFERROR(INDEX(DATA!$A:$AH,MATCH(A162,DATA!$A:$A,0),4),"")</f>
        <v/>
      </c>
      <c r="C162" s="35" t="str">
        <f>IF(B162="","",TRIM(SUBSTITUTE(SUBSTITUTE(SUBSTITUTE(SUBSTITUTE(SUBSTITUTE(SUBSTITUTE(SUBSTITUTE(SUBSTITUTE(SUBSTITUTE(SUBSTITUTE(SUBSTITUTE(SUBSTITUTE(SUBSTITUTE((IFERROR(INDEX(DATA!$A:$AH,MATCH(A162,DATA!$A:$A,1),MATCH("matex",DATA!$A$4:$AH$4,0)),"")),",,",",")," )", ")")," ]", "]"),", ,", ","),",,",","),", ("," ("),", ["," ["),", ,",","),": ,", ":")," ,", ",")," .", "."),",.",".")," ;", ";")))</f>
        <v/>
      </c>
    </row>
    <row r="163" spans="1:3" customFormat="1" x14ac:dyDescent="0.25">
      <c r="A163" s="1">
        <v>162</v>
      </c>
      <c r="B163" s="1" t="str">
        <f>IFERROR(INDEX(DATA!$A:$AH,MATCH(A163,DATA!$A:$A,0),4),"")</f>
        <v/>
      </c>
      <c r="C163" s="35" t="str">
        <f>IF(B163="","",TRIM(SUBSTITUTE(SUBSTITUTE(SUBSTITUTE(SUBSTITUTE(SUBSTITUTE(SUBSTITUTE(SUBSTITUTE(SUBSTITUTE(SUBSTITUTE(SUBSTITUTE(SUBSTITUTE(SUBSTITUTE(SUBSTITUTE((IFERROR(INDEX(DATA!$A:$AH,MATCH(A163,DATA!$A:$A,1),MATCH("matex",DATA!$A$4:$AH$4,0)),"")),",,",",")," )", ")")," ]", "]"),", ,", ","),",,",","),", ("," ("),", ["," ["),", ,",","),": ,", ":")," ,", ",")," .", "."),",.",".")," ;", ";")))</f>
        <v/>
      </c>
    </row>
    <row r="164" spans="1:3" customFormat="1" x14ac:dyDescent="0.25">
      <c r="A164" s="1">
        <v>163</v>
      </c>
      <c r="B164" s="1" t="str">
        <f>IFERROR(INDEX(DATA!$A:$AH,MATCH(A164,DATA!$A:$A,0),4),"")</f>
        <v/>
      </c>
      <c r="C164" s="35" t="str">
        <f>IF(B164="","",TRIM(SUBSTITUTE(SUBSTITUTE(SUBSTITUTE(SUBSTITUTE(SUBSTITUTE(SUBSTITUTE(SUBSTITUTE(SUBSTITUTE(SUBSTITUTE(SUBSTITUTE(SUBSTITUTE(SUBSTITUTE(SUBSTITUTE((IFERROR(INDEX(DATA!$A:$AH,MATCH(A164,DATA!$A:$A,1),MATCH("matex",DATA!$A$4:$AH$4,0)),"")),",,",",")," )", ")")," ]", "]"),", ,", ","),",,",","),", ("," ("),", ["," ["),", ,",","),": ,", ":")," ,", ",")," .", "."),",.",".")," ;", ";")))</f>
        <v/>
      </c>
    </row>
    <row r="165" spans="1:3" customFormat="1" x14ac:dyDescent="0.25">
      <c r="A165" s="1">
        <v>164</v>
      </c>
      <c r="B165" s="1" t="str">
        <f>IFERROR(INDEX(DATA!$A:$AH,MATCH(A165,DATA!$A:$A,0),4),"")</f>
        <v/>
      </c>
      <c r="C165" s="35" t="str">
        <f>IF(B165="","",TRIM(SUBSTITUTE(SUBSTITUTE(SUBSTITUTE(SUBSTITUTE(SUBSTITUTE(SUBSTITUTE(SUBSTITUTE(SUBSTITUTE(SUBSTITUTE(SUBSTITUTE(SUBSTITUTE(SUBSTITUTE(SUBSTITUTE((IFERROR(INDEX(DATA!$A:$AH,MATCH(A165,DATA!$A:$A,1),MATCH("matex",DATA!$A$4:$AH$4,0)),"")),",,",",")," )", ")")," ]", "]"),", ,", ","),",,",","),", ("," ("),", ["," ["),", ,",","),": ,", ":")," ,", ",")," .", "."),",.",".")," ;", ";")))</f>
        <v/>
      </c>
    </row>
    <row r="166" spans="1:3" customFormat="1" x14ac:dyDescent="0.25">
      <c r="A166" s="1">
        <v>165</v>
      </c>
      <c r="B166" s="1" t="str">
        <f>IFERROR(INDEX(DATA!$A:$AH,MATCH(A166,DATA!$A:$A,0),4),"")</f>
        <v/>
      </c>
      <c r="C166" s="35" t="str">
        <f>IF(B166="","",TRIM(SUBSTITUTE(SUBSTITUTE(SUBSTITUTE(SUBSTITUTE(SUBSTITUTE(SUBSTITUTE(SUBSTITUTE(SUBSTITUTE(SUBSTITUTE(SUBSTITUTE(SUBSTITUTE(SUBSTITUTE(SUBSTITUTE((IFERROR(INDEX(DATA!$A:$AH,MATCH(A166,DATA!$A:$A,1),MATCH("matex",DATA!$A$4:$AH$4,0)),"")),",,",",")," )", ")")," ]", "]"),", ,", ","),",,",","),", ("," ("),", ["," ["),", ,",","),": ,", ":")," ,", ",")," .", "."),",.",".")," ;", ";")))</f>
        <v/>
      </c>
    </row>
    <row r="167" spans="1:3" customFormat="1" x14ac:dyDescent="0.25">
      <c r="A167" s="1">
        <v>166</v>
      </c>
      <c r="B167" s="1" t="str">
        <f>IFERROR(INDEX(DATA!$A:$AH,MATCH(A167,DATA!$A:$A,0),4),"")</f>
        <v/>
      </c>
      <c r="C167" s="35" t="str">
        <f>IF(B167="","",TRIM(SUBSTITUTE(SUBSTITUTE(SUBSTITUTE(SUBSTITUTE(SUBSTITUTE(SUBSTITUTE(SUBSTITUTE(SUBSTITUTE(SUBSTITUTE(SUBSTITUTE(SUBSTITUTE(SUBSTITUTE(SUBSTITUTE((IFERROR(INDEX(DATA!$A:$AH,MATCH(A167,DATA!$A:$A,1),MATCH("matex",DATA!$A$4:$AH$4,0)),"")),",,",",")," )", ")")," ]", "]"),", ,", ","),",,",","),", ("," ("),", ["," ["),", ,",","),": ,", ":")," ,", ",")," .", "."),",.",".")," ;", ";")))</f>
        <v/>
      </c>
    </row>
    <row r="168" spans="1:3" customFormat="1" x14ac:dyDescent="0.25">
      <c r="A168" s="1">
        <v>167</v>
      </c>
      <c r="B168" s="1" t="str">
        <f>IFERROR(INDEX(DATA!$A:$AH,MATCH(A168,DATA!$A:$A,0),4),"")</f>
        <v/>
      </c>
      <c r="C168" s="35" t="str">
        <f>IF(B168="","",TRIM(SUBSTITUTE(SUBSTITUTE(SUBSTITUTE(SUBSTITUTE(SUBSTITUTE(SUBSTITUTE(SUBSTITUTE(SUBSTITUTE(SUBSTITUTE(SUBSTITUTE(SUBSTITUTE(SUBSTITUTE(SUBSTITUTE((IFERROR(INDEX(DATA!$A:$AH,MATCH(A168,DATA!$A:$A,1),MATCH("matex",DATA!$A$4:$AH$4,0)),"")),",,",",")," )", ")")," ]", "]"),", ,", ","),",,",","),", ("," ("),", ["," ["),", ,",","),": ,", ":")," ,", ",")," .", "."),",.",".")," ;", ";")))</f>
        <v/>
      </c>
    </row>
    <row r="169" spans="1:3" customFormat="1" x14ac:dyDescent="0.25">
      <c r="A169" s="1">
        <v>168</v>
      </c>
      <c r="B169" s="1" t="str">
        <f>IFERROR(INDEX(DATA!$A:$AH,MATCH(A169,DATA!$A:$A,0),4),"")</f>
        <v/>
      </c>
      <c r="C169" s="35" t="str">
        <f>IF(B169="","",TRIM(SUBSTITUTE(SUBSTITUTE(SUBSTITUTE(SUBSTITUTE(SUBSTITUTE(SUBSTITUTE(SUBSTITUTE(SUBSTITUTE(SUBSTITUTE(SUBSTITUTE(SUBSTITUTE(SUBSTITUTE(SUBSTITUTE((IFERROR(INDEX(DATA!$A:$AH,MATCH(A169,DATA!$A:$A,1),MATCH("matex",DATA!$A$4:$AH$4,0)),"")),",,",",")," )", ")")," ]", "]"),", ,", ","),",,",","),", ("," ("),", ["," ["),", ,",","),": ,", ":")," ,", ",")," .", "."),",.",".")," ;", ";")))</f>
        <v/>
      </c>
    </row>
    <row r="170" spans="1:3" customFormat="1" x14ac:dyDescent="0.25">
      <c r="A170" s="1">
        <v>169</v>
      </c>
      <c r="B170" s="1" t="str">
        <f>IFERROR(INDEX(DATA!$A:$AH,MATCH(A170,DATA!$A:$A,0),4),"")</f>
        <v/>
      </c>
      <c r="C170" s="35" t="str">
        <f>IF(B170="","",TRIM(SUBSTITUTE(SUBSTITUTE(SUBSTITUTE(SUBSTITUTE(SUBSTITUTE(SUBSTITUTE(SUBSTITUTE(SUBSTITUTE(SUBSTITUTE(SUBSTITUTE(SUBSTITUTE(SUBSTITUTE(SUBSTITUTE((IFERROR(INDEX(DATA!$A:$AH,MATCH(A170,DATA!$A:$A,1),MATCH("matex",DATA!$A$4:$AH$4,0)),"")),",,",",")," )", ")")," ]", "]"),", ,", ","),",,",","),", ("," ("),", ["," ["),", ,",","),": ,", ":")," ,", ",")," .", "."),",.",".")," ;", ";")))</f>
        <v/>
      </c>
    </row>
    <row r="171" spans="1:3" customFormat="1" x14ac:dyDescent="0.25">
      <c r="A171" s="1">
        <v>170</v>
      </c>
      <c r="B171" s="1" t="str">
        <f>IFERROR(INDEX(DATA!$A:$AH,MATCH(A171,DATA!$A:$A,0),4),"")</f>
        <v/>
      </c>
      <c r="C171" s="35" t="str">
        <f>IF(B171="","",TRIM(SUBSTITUTE(SUBSTITUTE(SUBSTITUTE(SUBSTITUTE(SUBSTITUTE(SUBSTITUTE(SUBSTITUTE(SUBSTITUTE(SUBSTITUTE(SUBSTITUTE(SUBSTITUTE(SUBSTITUTE(SUBSTITUTE((IFERROR(INDEX(DATA!$A:$AH,MATCH(A171,DATA!$A:$A,1),MATCH("matex",DATA!$A$4:$AH$4,0)),"")),",,",",")," )", ")")," ]", "]"),", ,", ","),",,",","),", ("," ("),", ["," ["),", ,",","),": ,", ":")," ,", ",")," .", "."),",.",".")," ;", ";")))</f>
        <v/>
      </c>
    </row>
    <row r="172" spans="1:3" customFormat="1" x14ac:dyDescent="0.25">
      <c r="A172" s="1">
        <v>171</v>
      </c>
      <c r="B172" s="1" t="str">
        <f>IFERROR(INDEX(DATA!$A:$AH,MATCH(A172,DATA!$A:$A,0),4),"")</f>
        <v/>
      </c>
      <c r="C172" s="35" t="str">
        <f>IF(B172="","",TRIM(SUBSTITUTE(SUBSTITUTE(SUBSTITUTE(SUBSTITUTE(SUBSTITUTE(SUBSTITUTE(SUBSTITUTE(SUBSTITUTE(SUBSTITUTE(SUBSTITUTE(SUBSTITUTE(SUBSTITUTE(SUBSTITUTE((IFERROR(INDEX(DATA!$A:$AH,MATCH(A172,DATA!$A:$A,1),MATCH("matex",DATA!$A$4:$AH$4,0)),"")),",,",",")," )", ")")," ]", "]"),", ,", ","),",,",","),", ("," ("),", ["," ["),", ,",","),": ,", ":")," ,", ",")," .", "."),",.",".")," ;", ";")))</f>
        <v/>
      </c>
    </row>
    <row r="173" spans="1:3" customFormat="1" x14ac:dyDescent="0.25">
      <c r="A173" s="1">
        <v>172</v>
      </c>
      <c r="B173" s="1" t="str">
        <f>IFERROR(INDEX(DATA!$A:$AH,MATCH(A173,DATA!$A:$A,0),4),"")</f>
        <v/>
      </c>
      <c r="C173" s="35" t="str">
        <f>IF(B173="","",TRIM(SUBSTITUTE(SUBSTITUTE(SUBSTITUTE(SUBSTITUTE(SUBSTITUTE(SUBSTITUTE(SUBSTITUTE(SUBSTITUTE(SUBSTITUTE(SUBSTITUTE(SUBSTITUTE(SUBSTITUTE(SUBSTITUTE((IFERROR(INDEX(DATA!$A:$AH,MATCH(A173,DATA!$A:$A,1),MATCH("matex",DATA!$A$4:$AH$4,0)),"")),",,",",")," )", ")")," ]", "]"),", ,", ","),",,",","),", ("," ("),", ["," ["),", ,",","),": ,", ":")," ,", ",")," .", "."),",.",".")," ;", ";")))</f>
        <v/>
      </c>
    </row>
    <row r="174" spans="1:3" customFormat="1" x14ac:dyDescent="0.25">
      <c r="A174" s="1">
        <v>173</v>
      </c>
      <c r="B174" s="1" t="str">
        <f>IFERROR(INDEX(DATA!$A:$AH,MATCH(A174,DATA!$A:$A,0),4),"")</f>
        <v/>
      </c>
      <c r="C174" s="35" t="str">
        <f>IF(B174="","",TRIM(SUBSTITUTE(SUBSTITUTE(SUBSTITUTE(SUBSTITUTE(SUBSTITUTE(SUBSTITUTE(SUBSTITUTE(SUBSTITUTE(SUBSTITUTE(SUBSTITUTE(SUBSTITUTE(SUBSTITUTE(SUBSTITUTE((IFERROR(INDEX(DATA!$A:$AH,MATCH(A174,DATA!$A:$A,1),MATCH("matex",DATA!$A$4:$AH$4,0)),"")),",,",",")," )", ")")," ]", "]"),", ,", ","),",,",","),", ("," ("),", ["," ["),", ,",","),": ,", ":")," ,", ",")," .", "."),",.",".")," ;", ";")))</f>
        <v/>
      </c>
    </row>
    <row r="175" spans="1:3" customFormat="1" x14ac:dyDescent="0.25">
      <c r="A175" s="1">
        <v>174</v>
      </c>
      <c r="B175" s="1" t="str">
        <f>IFERROR(INDEX(DATA!$A:$AH,MATCH(A175,DATA!$A:$A,0),4),"")</f>
        <v/>
      </c>
      <c r="C175" s="35" t="str">
        <f>IF(B175="","",TRIM(SUBSTITUTE(SUBSTITUTE(SUBSTITUTE(SUBSTITUTE(SUBSTITUTE(SUBSTITUTE(SUBSTITUTE(SUBSTITUTE(SUBSTITUTE(SUBSTITUTE(SUBSTITUTE(SUBSTITUTE(SUBSTITUTE((IFERROR(INDEX(DATA!$A:$AH,MATCH(A175,DATA!$A:$A,1),MATCH("matex",DATA!$A$4:$AH$4,0)),"")),",,",",")," )", ")")," ]", "]"),", ,", ","),",,",","),", ("," ("),", ["," ["),", ,",","),": ,", ":")," ,", ",")," .", "."),",.",".")," ;", ";")))</f>
        <v/>
      </c>
    </row>
    <row r="176" spans="1:3" customFormat="1" x14ac:dyDescent="0.25">
      <c r="A176" s="1">
        <v>175</v>
      </c>
      <c r="B176" s="1" t="str">
        <f>IFERROR(INDEX(DATA!$A:$AH,MATCH(A176,DATA!$A:$A,0),4),"")</f>
        <v/>
      </c>
      <c r="C176" s="35" t="str">
        <f>IF(B176="","",TRIM(SUBSTITUTE(SUBSTITUTE(SUBSTITUTE(SUBSTITUTE(SUBSTITUTE(SUBSTITUTE(SUBSTITUTE(SUBSTITUTE(SUBSTITUTE(SUBSTITUTE(SUBSTITUTE(SUBSTITUTE(SUBSTITUTE((IFERROR(INDEX(DATA!$A:$AH,MATCH(A176,DATA!$A:$A,1),MATCH("matex",DATA!$A$4:$AH$4,0)),"")),",,",",")," )", ")")," ]", "]"),", ,", ","),",,",","),", ("," ("),", ["," ["),", ,",","),": ,", ":")," ,", ",")," .", "."),",.",".")," ;", ";")))</f>
        <v/>
      </c>
    </row>
    <row r="177" spans="1:3" customFormat="1" x14ac:dyDescent="0.25">
      <c r="A177" s="1">
        <v>176</v>
      </c>
      <c r="B177" s="1" t="str">
        <f>IFERROR(INDEX(DATA!$A:$AH,MATCH(A177,DATA!$A:$A,0),4),"")</f>
        <v/>
      </c>
      <c r="C177" s="35" t="str">
        <f>IF(B177="","",TRIM(SUBSTITUTE(SUBSTITUTE(SUBSTITUTE(SUBSTITUTE(SUBSTITUTE(SUBSTITUTE(SUBSTITUTE(SUBSTITUTE(SUBSTITUTE(SUBSTITUTE(SUBSTITUTE(SUBSTITUTE(SUBSTITUTE((IFERROR(INDEX(DATA!$A:$AH,MATCH(A177,DATA!$A:$A,1),MATCH("matex",DATA!$A$4:$AH$4,0)),"")),",,",",")," )", ")")," ]", "]"),", ,", ","),",,",","),", ("," ("),", ["," ["),", ,",","),": ,", ":")," ,", ",")," .", "."),",.",".")," ;", ";")))</f>
        <v/>
      </c>
    </row>
    <row r="178" spans="1:3" customFormat="1" x14ac:dyDescent="0.25">
      <c r="A178" s="1">
        <v>177</v>
      </c>
      <c r="B178" s="1" t="str">
        <f>IFERROR(INDEX(DATA!$A:$AH,MATCH(A178,DATA!$A:$A,0),4),"")</f>
        <v/>
      </c>
      <c r="C178" s="35" t="str">
        <f>IF(B178="","",TRIM(SUBSTITUTE(SUBSTITUTE(SUBSTITUTE(SUBSTITUTE(SUBSTITUTE(SUBSTITUTE(SUBSTITUTE(SUBSTITUTE(SUBSTITUTE(SUBSTITUTE(SUBSTITUTE(SUBSTITUTE(SUBSTITUTE((IFERROR(INDEX(DATA!$A:$AH,MATCH(A178,DATA!$A:$A,1),MATCH("matex",DATA!$A$4:$AH$4,0)),"")),",,",",")," )", ")")," ]", "]"),", ,", ","),",,",","),", ("," ("),", ["," ["),", ,",","),": ,", ":")," ,", ",")," .", "."),",.",".")," ;", ";")))</f>
        <v/>
      </c>
    </row>
    <row r="179" spans="1:3" customFormat="1" x14ac:dyDescent="0.25">
      <c r="A179" s="1">
        <v>178</v>
      </c>
      <c r="B179" s="1" t="str">
        <f>IFERROR(INDEX(DATA!$A:$AH,MATCH(A179,DATA!$A:$A,0),4),"")</f>
        <v/>
      </c>
      <c r="C179" s="35" t="str">
        <f>IF(B179="","",TRIM(SUBSTITUTE(SUBSTITUTE(SUBSTITUTE(SUBSTITUTE(SUBSTITUTE(SUBSTITUTE(SUBSTITUTE(SUBSTITUTE(SUBSTITUTE(SUBSTITUTE(SUBSTITUTE(SUBSTITUTE(SUBSTITUTE((IFERROR(INDEX(DATA!$A:$AH,MATCH(A179,DATA!$A:$A,1),MATCH("matex",DATA!$A$4:$AH$4,0)),"")),",,",",")," )", ")")," ]", "]"),", ,", ","),",,",","),", ("," ("),", ["," ["),", ,",","),": ,", ":")," ,", ",")," .", "."),",.",".")," ;", ";")))</f>
        <v/>
      </c>
    </row>
    <row r="180" spans="1:3" customFormat="1" x14ac:dyDescent="0.25">
      <c r="A180" s="1">
        <v>179</v>
      </c>
      <c r="B180" s="1" t="str">
        <f>IFERROR(INDEX(DATA!$A:$AH,MATCH(A180,DATA!$A:$A,0),4),"")</f>
        <v/>
      </c>
      <c r="C180" s="35" t="str">
        <f>IF(B180="","",TRIM(SUBSTITUTE(SUBSTITUTE(SUBSTITUTE(SUBSTITUTE(SUBSTITUTE(SUBSTITUTE(SUBSTITUTE(SUBSTITUTE(SUBSTITUTE(SUBSTITUTE(SUBSTITUTE(SUBSTITUTE(SUBSTITUTE((IFERROR(INDEX(DATA!$A:$AH,MATCH(A180,DATA!$A:$A,1),MATCH("matex",DATA!$A$4:$AH$4,0)),"")),",,",",")," )", ")")," ]", "]"),", ,", ","),",,",","),", ("," ("),", ["," ["),", ,",","),": ,", ":")," ,", ",")," .", "."),",.",".")," ;", ";")))</f>
        <v/>
      </c>
    </row>
    <row r="181" spans="1:3" customFormat="1" x14ac:dyDescent="0.25">
      <c r="A181" s="1">
        <v>180</v>
      </c>
      <c r="B181" s="1" t="str">
        <f>IFERROR(INDEX(DATA!$A:$AH,MATCH(A181,DATA!$A:$A,0),4),"")</f>
        <v/>
      </c>
      <c r="C181" s="35" t="str">
        <f>IF(B181="","",TRIM(SUBSTITUTE(SUBSTITUTE(SUBSTITUTE(SUBSTITUTE(SUBSTITUTE(SUBSTITUTE(SUBSTITUTE(SUBSTITUTE(SUBSTITUTE(SUBSTITUTE(SUBSTITUTE(SUBSTITUTE(SUBSTITUTE((IFERROR(INDEX(DATA!$A:$AH,MATCH(A181,DATA!$A:$A,1),MATCH("matex",DATA!$A$4:$AH$4,0)),"")),",,",",")," )", ")")," ]", "]"),", ,", ","),",,",","),", ("," ("),", ["," ["),", ,",","),": ,", ":")," ,", ",")," .", "."),",.",".")," ;", ";")))</f>
        <v/>
      </c>
    </row>
    <row r="182" spans="1:3" customFormat="1" x14ac:dyDescent="0.25">
      <c r="A182" s="1">
        <v>181</v>
      </c>
      <c r="B182" s="1" t="str">
        <f>IFERROR(INDEX(DATA!$A:$AH,MATCH(A182,DATA!$A:$A,0),4),"")</f>
        <v/>
      </c>
      <c r="C182" s="35" t="str">
        <f>IF(B182="","",TRIM(SUBSTITUTE(SUBSTITUTE(SUBSTITUTE(SUBSTITUTE(SUBSTITUTE(SUBSTITUTE(SUBSTITUTE(SUBSTITUTE(SUBSTITUTE(SUBSTITUTE(SUBSTITUTE(SUBSTITUTE(SUBSTITUTE((IFERROR(INDEX(DATA!$A:$AH,MATCH(A182,DATA!$A:$A,1),MATCH("matex",DATA!$A$4:$AH$4,0)),"")),",,",",")," )", ")")," ]", "]"),", ,", ","),",,",","),", ("," ("),", ["," ["),", ,",","),": ,", ":")," ,", ",")," .", "."),",.",".")," ;", ";")))</f>
        <v/>
      </c>
    </row>
    <row r="183" spans="1:3" customFormat="1" x14ac:dyDescent="0.25">
      <c r="A183" s="1">
        <v>182</v>
      </c>
      <c r="B183" s="1" t="str">
        <f>IFERROR(INDEX(DATA!$A:$AH,MATCH(A183,DATA!$A:$A,0),4),"")</f>
        <v/>
      </c>
      <c r="C183" s="35" t="str">
        <f>IF(B183="","",TRIM(SUBSTITUTE(SUBSTITUTE(SUBSTITUTE(SUBSTITUTE(SUBSTITUTE(SUBSTITUTE(SUBSTITUTE(SUBSTITUTE(SUBSTITUTE(SUBSTITUTE(SUBSTITUTE(SUBSTITUTE(SUBSTITUTE((IFERROR(INDEX(DATA!$A:$AH,MATCH(A183,DATA!$A:$A,1),MATCH("matex",DATA!$A$4:$AH$4,0)),"")),",,",",")," )", ")")," ]", "]"),", ,", ","),",,",","),", ("," ("),", ["," ["),", ,",","),": ,", ":")," ,", ",")," .", "."),",.",".")," ;", ";")))</f>
        <v/>
      </c>
    </row>
    <row r="184" spans="1:3" customFormat="1" x14ac:dyDescent="0.25">
      <c r="A184" s="1">
        <v>183</v>
      </c>
      <c r="B184" s="1" t="str">
        <f>IFERROR(INDEX(DATA!$A:$AH,MATCH(A184,DATA!$A:$A,0),4),"")</f>
        <v/>
      </c>
      <c r="C184" s="35" t="str">
        <f>IF(B184="","",TRIM(SUBSTITUTE(SUBSTITUTE(SUBSTITUTE(SUBSTITUTE(SUBSTITUTE(SUBSTITUTE(SUBSTITUTE(SUBSTITUTE(SUBSTITUTE(SUBSTITUTE(SUBSTITUTE(SUBSTITUTE(SUBSTITUTE((IFERROR(INDEX(DATA!$A:$AH,MATCH(A184,DATA!$A:$A,1),MATCH("matex",DATA!$A$4:$AH$4,0)),"")),",,",",")," )", ")")," ]", "]"),", ,", ","),",,",","),", ("," ("),", ["," ["),", ,",","),": ,", ":")," ,", ",")," .", "."),",.",".")," ;", ";")))</f>
        <v/>
      </c>
    </row>
    <row r="185" spans="1:3" customFormat="1" x14ac:dyDescent="0.25">
      <c r="A185" s="1">
        <v>184</v>
      </c>
      <c r="B185" s="1" t="str">
        <f>IFERROR(INDEX(DATA!$A:$AH,MATCH(A185,DATA!$A:$A,0),4),"")</f>
        <v/>
      </c>
      <c r="C185" s="35" t="str">
        <f>IF(B185="","",TRIM(SUBSTITUTE(SUBSTITUTE(SUBSTITUTE(SUBSTITUTE(SUBSTITUTE(SUBSTITUTE(SUBSTITUTE(SUBSTITUTE(SUBSTITUTE(SUBSTITUTE(SUBSTITUTE(SUBSTITUTE(SUBSTITUTE((IFERROR(INDEX(DATA!$A:$AH,MATCH(A185,DATA!$A:$A,1),MATCH("matex",DATA!$A$4:$AH$4,0)),"")),",,",",")," )", ")")," ]", "]"),", ,", ","),",,",","),", ("," ("),", ["," ["),", ,",","),": ,", ":")," ,", ",")," .", "."),",.",".")," ;", ";")))</f>
        <v/>
      </c>
    </row>
    <row r="186" spans="1:3" customFormat="1" x14ac:dyDescent="0.25">
      <c r="A186" s="1">
        <v>185</v>
      </c>
      <c r="B186" s="1" t="str">
        <f>IFERROR(INDEX(DATA!$A:$AH,MATCH(A186,DATA!$A:$A,0),4),"")</f>
        <v/>
      </c>
      <c r="C186" s="35" t="str">
        <f>IF(B186="","",TRIM(SUBSTITUTE(SUBSTITUTE(SUBSTITUTE(SUBSTITUTE(SUBSTITUTE(SUBSTITUTE(SUBSTITUTE(SUBSTITUTE(SUBSTITUTE(SUBSTITUTE(SUBSTITUTE(SUBSTITUTE(SUBSTITUTE((IFERROR(INDEX(DATA!$A:$AH,MATCH(A186,DATA!$A:$A,1),MATCH("matex",DATA!$A$4:$AH$4,0)),"")),",,",",")," )", ")")," ]", "]"),", ,", ","),",,",","),", ("," ("),", ["," ["),", ,",","),": ,", ":")," ,", ",")," .", "."),",.",".")," ;", ";")))</f>
        <v/>
      </c>
    </row>
    <row r="187" spans="1:3" customFormat="1" x14ac:dyDescent="0.25">
      <c r="A187" s="1">
        <v>186</v>
      </c>
      <c r="B187" s="1" t="str">
        <f>IFERROR(INDEX(DATA!$A:$AH,MATCH(A187,DATA!$A:$A,0),4),"")</f>
        <v/>
      </c>
      <c r="C187" s="35" t="str">
        <f>IF(B187="","",TRIM(SUBSTITUTE(SUBSTITUTE(SUBSTITUTE(SUBSTITUTE(SUBSTITUTE(SUBSTITUTE(SUBSTITUTE(SUBSTITUTE(SUBSTITUTE(SUBSTITUTE(SUBSTITUTE(SUBSTITUTE(SUBSTITUTE((IFERROR(INDEX(DATA!$A:$AH,MATCH(A187,DATA!$A:$A,1),MATCH("matex",DATA!$A$4:$AH$4,0)),"")),",,",",")," )", ")")," ]", "]"),", ,", ","),",,",","),", ("," ("),", ["," ["),", ,",","),": ,", ":")," ,", ",")," .", "."),",.",".")," ;", ";")))</f>
        <v/>
      </c>
    </row>
    <row r="188" spans="1:3" customFormat="1" x14ac:dyDescent="0.25">
      <c r="A188" s="1">
        <v>187</v>
      </c>
      <c r="B188" s="1" t="str">
        <f>IFERROR(INDEX(DATA!$A:$AH,MATCH(A188,DATA!$A:$A,0),4),"")</f>
        <v/>
      </c>
      <c r="C188" s="35" t="str">
        <f>IF(B188="","",TRIM(SUBSTITUTE(SUBSTITUTE(SUBSTITUTE(SUBSTITUTE(SUBSTITUTE(SUBSTITUTE(SUBSTITUTE(SUBSTITUTE(SUBSTITUTE(SUBSTITUTE(SUBSTITUTE(SUBSTITUTE(SUBSTITUTE((IFERROR(INDEX(DATA!$A:$AH,MATCH(A188,DATA!$A:$A,1),MATCH("matex",DATA!$A$4:$AH$4,0)),"")),",,",",")," )", ")")," ]", "]"),", ,", ","),",,",","),", ("," ("),", ["," ["),", ,",","),": ,", ":")," ,", ",")," .", "."),",.",".")," ;", ";")))</f>
        <v/>
      </c>
    </row>
    <row r="189" spans="1:3" customFormat="1" x14ac:dyDescent="0.25">
      <c r="A189" s="1">
        <v>188</v>
      </c>
      <c r="B189" s="1" t="str">
        <f>IFERROR(INDEX(DATA!$A:$AH,MATCH(A189,DATA!$A:$A,0),4),"")</f>
        <v/>
      </c>
      <c r="C189" s="35" t="str">
        <f>IF(B189="","",TRIM(SUBSTITUTE(SUBSTITUTE(SUBSTITUTE(SUBSTITUTE(SUBSTITUTE(SUBSTITUTE(SUBSTITUTE(SUBSTITUTE(SUBSTITUTE(SUBSTITUTE(SUBSTITUTE(SUBSTITUTE(SUBSTITUTE((IFERROR(INDEX(DATA!$A:$AH,MATCH(A189,DATA!$A:$A,1),MATCH("matex",DATA!$A$4:$AH$4,0)),"")),",,",",")," )", ")")," ]", "]"),", ,", ","),",,",","),", ("," ("),", ["," ["),", ,",","),": ,", ":")," ,", ",")," .", "."),",.",".")," ;", ";")))</f>
        <v/>
      </c>
    </row>
    <row r="190" spans="1:3" customFormat="1" x14ac:dyDescent="0.25">
      <c r="A190" s="1">
        <v>189</v>
      </c>
      <c r="B190" s="1" t="str">
        <f>IFERROR(INDEX(DATA!$A:$AH,MATCH(A190,DATA!$A:$A,0),4),"")</f>
        <v/>
      </c>
      <c r="C190" s="35" t="str">
        <f>IF(B190="","",TRIM(SUBSTITUTE(SUBSTITUTE(SUBSTITUTE(SUBSTITUTE(SUBSTITUTE(SUBSTITUTE(SUBSTITUTE(SUBSTITUTE(SUBSTITUTE(SUBSTITUTE(SUBSTITUTE(SUBSTITUTE(SUBSTITUTE((IFERROR(INDEX(DATA!$A:$AH,MATCH(A190,DATA!$A:$A,1),MATCH("matex",DATA!$A$4:$AH$4,0)),"")),",,",",")," )", ")")," ]", "]"),", ,", ","),",,",","),", ("," ("),", ["," ["),", ,",","),": ,", ":")," ,", ",")," .", "."),",.",".")," ;", ";")))</f>
        <v/>
      </c>
    </row>
    <row r="191" spans="1:3" customFormat="1" x14ac:dyDescent="0.25">
      <c r="A191" s="1">
        <v>190</v>
      </c>
      <c r="B191" s="1" t="str">
        <f>IFERROR(INDEX(DATA!$A:$AH,MATCH(A191,DATA!$A:$A,0),4),"")</f>
        <v/>
      </c>
      <c r="C191" s="35" t="str">
        <f>IF(B191="","",TRIM(SUBSTITUTE(SUBSTITUTE(SUBSTITUTE(SUBSTITUTE(SUBSTITUTE(SUBSTITUTE(SUBSTITUTE(SUBSTITUTE(SUBSTITUTE(SUBSTITUTE(SUBSTITUTE(SUBSTITUTE(SUBSTITUTE((IFERROR(INDEX(DATA!$A:$AH,MATCH(A191,DATA!$A:$A,1),MATCH("matex",DATA!$A$4:$AH$4,0)),"")),",,",",")," )", ")")," ]", "]"),", ,", ","),",,",","),", ("," ("),", ["," ["),", ,",","),": ,", ":")," ,", ",")," .", "."),",.",".")," ;", ";")))</f>
        <v/>
      </c>
    </row>
    <row r="192" spans="1:3" customFormat="1" x14ac:dyDescent="0.25">
      <c r="A192" s="1">
        <v>191</v>
      </c>
      <c r="B192" s="1" t="str">
        <f>IFERROR(INDEX(DATA!$A:$AH,MATCH(A192,DATA!$A:$A,0),4),"")</f>
        <v/>
      </c>
      <c r="C192" s="35" t="str">
        <f>IF(B192="","",TRIM(SUBSTITUTE(SUBSTITUTE(SUBSTITUTE(SUBSTITUTE(SUBSTITUTE(SUBSTITUTE(SUBSTITUTE(SUBSTITUTE(SUBSTITUTE(SUBSTITUTE(SUBSTITUTE(SUBSTITUTE(SUBSTITUTE((IFERROR(INDEX(DATA!$A:$AH,MATCH(A192,DATA!$A:$A,1),MATCH("matex",DATA!$A$4:$AH$4,0)),"")),",,",",")," )", ")")," ]", "]"),", ,", ","),",,",","),", ("," ("),", ["," ["),", ,",","),": ,", ":")," ,", ",")," .", "."),",.",".")," ;", ";")))</f>
        <v/>
      </c>
    </row>
    <row r="193" spans="1:3" customFormat="1" x14ac:dyDescent="0.25">
      <c r="A193" s="1">
        <v>192</v>
      </c>
      <c r="B193" s="1" t="str">
        <f>IFERROR(INDEX(DATA!$A:$AH,MATCH(A193,DATA!$A:$A,0),4),"")</f>
        <v/>
      </c>
      <c r="C193" s="35" t="str">
        <f>IF(B193="","",TRIM(SUBSTITUTE(SUBSTITUTE(SUBSTITUTE(SUBSTITUTE(SUBSTITUTE(SUBSTITUTE(SUBSTITUTE(SUBSTITUTE(SUBSTITUTE(SUBSTITUTE(SUBSTITUTE(SUBSTITUTE(SUBSTITUTE((IFERROR(INDEX(DATA!$A:$AH,MATCH(A193,DATA!$A:$A,1),MATCH("matex",DATA!$A$4:$AH$4,0)),"")),",,",",")," )", ")")," ]", "]"),", ,", ","),",,",","),", ("," ("),", ["," ["),", ,",","),": ,", ":")," ,", ",")," .", "."),",.",".")," ;", ";")))</f>
        <v/>
      </c>
    </row>
    <row r="194" spans="1:3" customFormat="1" x14ac:dyDescent="0.25">
      <c r="A194" s="1">
        <v>193</v>
      </c>
      <c r="B194" s="1" t="str">
        <f>IFERROR(INDEX(DATA!$A:$AH,MATCH(A194,DATA!$A:$A,0),4),"")</f>
        <v/>
      </c>
      <c r="C194" s="35" t="str">
        <f>IF(B194="","",TRIM(SUBSTITUTE(SUBSTITUTE(SUBSTITUTE(SUBSTITUTE(SUBSTITUTE(SUBSTITUTE(SUBSTITUTE(SUBSTITUTE(SUBSTITUTE(SUBSTITUTE(SUBSTITUTE(SUBSTITUTE(SUBSTITUTE((IFERROR(INDEX(DATA!$A:$AH,MATCH(A194,DATA!$A:$A,1),MATCH("matex",DATA!$A$4:$AH$4,0)),"")),",,",",")," )", ")")," ]", "]"),", ,", ","),",,",","),", ("," ("),", ["," ["),", ,",","),": ,", ":")," ,", ",")," .", "."),",.",".")," ;", ";")))</f>
        <v/>
      </c>
    </row>
    <row r="195" spans="1:3" customFormat="1" x14ac:dyDescent="0.25">
      <c r="A195" s="1">
        <v>194</v>
      </c>
      <c r="B195" s="1" t="str">
        <f>IFERROR(INDEX(DATA!$A:$AH,MATCH(A195,DATA!$A:$A,0),4),"")</f>
        <v/>
      </c>
      <c r="C195" s="35" t="str">
        <f>IF(B195="","",TRIM(SUBSTITUTE(SUBSTITUTE(SUBSTITUTE(SUBSTITUTE(SUBSTITUTE(SUBSTITUTE(SUBSTITUTE(SUBSTITUTE(SUBSTITUTE(SUBSTITUTE(SUBSTITUTE(SUBSTITUTE(SUBSTITUTE((IFERROR(INDEX(DATA!$A:$AH,MATCH(A195,DATA!$A:$A,1),MATCH("matex",DATA!$A$4:$AH$4,0)),"")),",,",",")," )", ")")," ]", "]"),", ,", ","),",,",","),", ("," ("),", ["," ["),", ,",","),": ,", ":")," ,", ",")," .", "."),",.",".")," ;", ";")))</f>
        <v/>
      </c>
    </row>
    <row r="196" spans="1:3" customFormat="1" x14ac:dyDescent="0.25">
      <c r="A196" s="1">
        <v>195</v>
      </c>
      <c r="B196" s="1" t="str">
        <f>IFERROR(INDEX(DATA!$A:$AH,MATCH(A196,DATA!$A:$A,0),4),"")</f>
        <v/>
      </c>
      <c r="C196" s="35" t="str">
        <f>IF(B196="","",TRIM(SUBSTITUTE(SUBSTITUTE(SUBSTITUTE(SUBSTITUTE(SUBSTITUTE(SUBSTITUTE(SUBSTITUTE(SUBSTITUTE(SUBSTITUTE(SUBSTITUTE(SUBSTITUTE(SUBSTITUTE(SUBSTITUTE((IFERROR(INDEX(DATA!$A:$AH,MATCH(A196,DATA!$A:$A,1),MATCH("matex",DATA!$A$4:$AH$4,0)),"")),",,",",")," )", ")")," ]", "]"),", ,", ","),",,",","),", ("," ("),", ["," ["),", ,",","),": ,", ":")," ,", ",")," .", "."),",.",".")," ;", ";")))</f>
        <v/>
      </c>
    </row>
    <row r="197" spans="1:3" customFormat="1" x14ac:dyDescent="0.25">
      <c r="A197" s="1">
        <v>196</v>
      </c>
      <c r="B197" s="1" t="str">
        <f>IFERROR(INDEX(DATA!$A:$AH,MATCH(A197,DATA!$A:$A,0),4),"")</f>
        <v/>
      </c>
      <c r="C197" s="35" t="str">
        <f>IF(B197="","",TRIM(SUBSTITUTE(SUBSTITUTE(SUBSTITUTE(SUBSTITUTE(SUBSTITUTE(SUBSTITUTE(SUBSTITUTE(SUBSTITUTE(SUBSTITUTE(SUBSTITUTE(SUBSTITUTE(SUBSTITUTE(SUBSTITUTE((IFERROR(INDEX(DATA!$A:$AH,MATCH(A197,DATA!$A:$A,1),MATCH("matex",DATA!$A$4:$AH$4,0)),"")),",,",",")," )", ")")," ]", "]"),", ,", ","),",,",","),", ("," ("),", ["," ["),", ,",","),": ,", ":")," ,", ",")," .", "."),",.",".")," ;", ";")))</f>
        <v/>
      </c>
    </row>
    <row r="198" spans="1:3" customFormat="1" x14ac:dyDescent="0.25">
      <c r="A198" s="1">
        <v>197</v>
      </c>
      <c r="B198" s="1" t="str">
        <f>IFERROR(INDEX(DATA!$A:$AH,MATCH(A198,DATA!$A:$A,0),4),"")</f>
        <v/>
      </c>
      <c r="C198" s="35" t="str">
        <f>IF(B198="","",TRIM(SUBSTITUTE(SUBSTITUTE(SUBSTITUTE(SUBSTITUTE(SUBSTITUTE(SUBSTITUTE(SUBSTITUTE(SUBSTITUTE(SUBSTITUTE(SUBSTITUTE(SUBSTITUTE(SUBSTITUTE(SUBSTITUTE((IFERROR(INDEX(DATA!$A:$AH,MATCH(A198,DATA!$A:$A,1),MATCH("matex",DATA!$A$4:$AH$4,0)),"")),",,",",")," )", ")")," ]", "]"),", ,", ","),",,",","),", ("," ("),", ["," ["),", ,",","),": ,", ":")," ,", ",")," .", "."),",.",".")," ;", ";")))</f>
        <v/>
      </c>
    </row>
    <row r="199" spans="1:3" customFormat="1" x14ac:dyDescent="0.25">
      <c r="A199" s="1">
        <v>198</v>
      </c>
      <c r="B199" s="1" t="str">
        <f>IFERROR(INDEX(DATA!$A:$AH,MATCH(A199,DATA!$A:$A,0),4),"")</f>
        <v/>
      </c>
      <c r="C199" s="35" t="str">
        <f>IF(B199="","",TRIM(SUBSTITUTE(SUBSTITUTE(SUBSTITUTE(SUBSTITUTE(SUBSTITUTE(SUBSTITUTE(SUBSTITUTE(SUBSTITUTE(SUBSTITUTE(SUBSTITUTE(SUBSTITUTE(SUBSTITUTE(SUBSTITUTE((IFERROR(INDEX(DATA!$A:$AH,MATCH(A199,DATA!$A:$A,1),MATCH("matex",DATA!$A$4:$AH$4,0)),"")),",,",",")," )", ")")," ]", "]"),", ,", ","),",,",","),", ("," ("),", ["," ["),", ,",","),": ,", ":")," ,", ",")," .", "."),",.",".")," ;", ";")))</f>
        <v/>
      </c>
    </row>
    <row r="200" spans="1:3" customFormat="1" x14ac:dyDescent="0.25">
      <c r="A200" s="1">
        <v>199</v>
      </c>
      <c r="B200" s="1" t="str">
        <f>IFERROR(INDEX(DATA!$A:$AH,MATCH(A200,DATA!$A:$A,0),4),"")</f>
        <v/>
      </c>
      <c r="C200" s="35" t="str">
        <f>IF(B200="","",TRIM(SUBSTITUTE(SUBSTITUTE(SUBSTITUTE(SUBSTITUTE(SUBSTITUTE(SUBSTITUTE(SUBSTITUTE(SUBSTITUTE(SUBSTITUTE(SUBSTITUTE(SUBSTITUTE(SUBSTITUTE(SUBSTITUTE((IFERROR(INDEX(DATA!$A:$AH,MATCH(A200,DATA!$A:$A,1),MATCH("matex",DATA!$A$4:$AH$4,0)),"")),",,",",")," )", ")")," ]", "]"),", ,", ","),",,",","),", ("," ("),", ["," ["),", ,",","),": ,", ":")," ,", ",")," .", "."),",.",".")," ;", ";")))</f>
        <v/>
      </c>
    </row>
    <row r="201" spans="1:3" customFormat="1" x14ac:dyDescent="0.25">
      <c r="A201" s="1">
        <v>200</v>
      </c>
      <c r="B201" s="1" t="str">
        <f>IFERROR(INDEX(DATA!$A:$AH,MATCH(A201,DATA!$A:$A,0),4),"")</f>
        <v/>
      </c>
      <c r="C201" s="35" t="str">
        <f>IF(B201="","",TRIM(SUBSTITUTE(SUBSTITUTE(SUBSTITUTE(SUBSTITUTE(SUBSTITUTE(SUBSTITUTE(SUBSTITUTE(SUBSTITUTE(SUBSTITUTE(SUBSTITUTE(SUBSTITUTE(SUBSTITUTE(SUBSTITUTE((IFERROR(INDEX(DATA!$A:$AH,MATCH(A201,DATA!$A:$A,1),MATCH("matex",DATA!$A$4:$AH$4,0)),"")),",,",",")," )", ")")," ]", "]"),", ,", ","),",,",","),", ("," ("),", ["," ["),", ,",","),": ,", ":")," ,", ",")," .", "."),",.",".")," ;", ";")))</f>
        <v/>
      </c>
    </row>
  </sheetData>
  <sheetProtection sheet="1" objects="1" scenarios="1"/>
  <phoneticPr fontId="25" type="noConversion"/>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READ ME!</vt:lpstr>
      <vt:lpstr>concat</vt:lpstr>
      <vt:lpstr>convert</vt:lpstr>
      <vt:lpstr>order-admin-units</vt:lpstr>
      <vt:lpstr>type-categories</vt:lpstr>
      <vt:lpstr>DATA</vt:lpstr>
      <vt:lpstr>Ready!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dc:creator>
  <cp:lastModifiedBy>ivanlfm</cp:lastModifiedBy>
  <dcterms:created xsi:type="dcterms:W3CDTF">2012-10-01T13:18:43Z</dcterms:created>
  <dcterms:modified xsi:type="dcterms:W3CDTF">2020-05-10T14:24:45Z</dcterms:modified>
</cp:coreProperties>
</file>